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https://atkins-my.sharepoint.com/personal/aidan_parkinson_atkinsrealis_com/Documents/Desktop/"/>
    </mc:Choice>
  </mc:AlternateContent>
  <xr:revisionPtr revIDLastSave="0" documentId="8_{4E74951F-D931-4070-9A91-53170DBCE441}" xr6:coauthVersionLast="47" xr6:coauthVersionMax="47" xr10:uidLastSave="{00000000-0000-0000-0000-000000000000}"/>
  <bookViews>
    <workbookView xWindow="-110" yWindow="-110" windowWidth="19420" windowHeight="11500" xr2:uid="{2E178A72-E82D-4568-A63E-AF1BB7E6E90E}"/>
  </bookViews>
  <sheets>
    <sheet name="gDP" sheetId="6" r:id="rId1"/>
    <sheet name="totalExpenditure" sheetId="7" r:id="rId2"/>
    <sheet name="greenhouseGasEmissions" sheetId="8" r:id="rId3"/>
    <sheet name="commonwealthCostofCarbon" sheetId="9" r:id="rId4"/>
    <sheet name="benchmarks" sheetId="1" r:id="rId5"/>
    <sheet name="Fuels" sheetId="3" r:id="rId6"/>
    <sheet name="UK electricity" sheetId="4" r:id="rId7"/>
    <sheet name="typicalServiceCharge" sheetId="5" r:id="rId8"/>
    <sheet name="realEstatePerformance" sheetId="2" r:id="rId9"/>
    <sheet name="ecosystemPerformanceUpload" sheetId="10" r:id="rId10"/>
    <sheet name="realEstatePerformanceUpload" sheetId="11" r:id="rId11"/>
    <sheet name="timeSeriesGaskWhUpload" sheetId="12" r:id="rId12"/>
    <sheet name="timeSeriesGaskgCO2Upload" sheetId="13" r:id="rId13"/>
    <sheet name="timeSeriesEleckWhUpload" sheetId="14" r:id="rId14"/>
    <sheet name="timeSeriesEleckgCO2Upload" sheetId="15" r:id="rId15"/>
  </sheets>
  <externalReferences>
    <externalReference r:id="rId16"/>
    <externalReference r:id="rId17"/>
  </externalReferences>
  <definedNames>
    <definedName name="AR5_Ratio">[1]Lookups!$J$33:$K$37</definedName>
    <definedName name="AR5_TruFal">[1]Lookups!$G$33:$H$73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M271" i="8" l="1"/>
  <c r="CL271" i="8"/>
  <c r="CK271" i="8"/>
  <c r="CJ271" i="8"/>
  <c r="CI271" i="8"/>
  <c r="CH271" i="8"/>
  <c r="CG271" i="8"/>
  <c r="CF271" i="8"/>
  <c r="CE271" i="8"/>
  <c r="CD271" i="8"/>
  <c r="CC271" i="8"/>
  <c r="CB271" i="8"/>
  <c r="CA271" i="8"/>
  <c r="BZ271" i="8"/>
  <c r="BY271" i="8"/>
  <c r="BX271" i="8"/>
  <c r="BW271" i="8"/>
  <c r="BV271" i="8"/>
  <c r="BU271" i="8"/>
  <c r="BT271" i="8"/>
  <c r="BS271" i="8"/>
  <c r="BR271" i="8"/>
  <c r="BQ271" i="8"/>
  <c r="CM270" i="8"/>
  <c r="CL270" i="8"/>
  <c r="CK270" i="8"/>
  <c r="CJ270" i="8"/>
  <c r="CI270" i="8"/>
  <c r="CH270" i="8"/>
  <c r="CG270" i="8"/>
  <c r="CF270" i="8"/>
  <c r="CE270" i="8"/>
  <c r="CD270" i="8"/>
  <c r="CC270" i="8"/>
  <c r="CB270" i="8"/>
  <c r="CA270" i="8"/>
  <c r="BZ270" i="8"/>
  <c r="BY270" i="8"/>
  <c r="BX270" i="8"/>
  <c r="BW270" i="8"/>
  <c r="BV270" i="8"/>
  <c r="BU270" i="8"/>
  <c r="BT270" i="8"/>
  <c r="BS270" i="8"/>
  <c r="BR270" i="8"/>
  <c r="BQ270" i="8"/>
  <c r="CM269" i="8"/>
  <c r="CL269" i="8"/>
  <c r="CK269" i="8"/>
  <c r="CJ269" i="8"/>
  <c r="CI269" i="8"/>
  <c r="CH269" i="8"/>
  <c r="CG269" i="8"/>
  <c r="CF269" i="8"/>
  <c r="CE269" i="8"/>
  <c r="CD269" i="8"/>
  <c r="CC269" i="8"/>
  <c r="CB269" i="8"/>
  <c r="CA269" i="8"/>
  <c r="BZ269" i="8"/>
  <c r="BY269" i="8"/>
  <c r="BX269" i="8"/>
  <c r="BW269" i="8"/>
  <c r="BV269" i="8"/>
  <c r="BU269" i="8"/>
  <c r="BT269" i="8"/>
  <c r="BS269" i="8"/>
  <c r="BR269" i="8"/>
  <c r="BQ269" i="8"/>
  <c r="CM268" i="8"/>
  <c r="CL268" i="8"/>
  <c r="CK268" i="8"/>
  <c r="CJ268" i="8"/>
  <c r="CI268" i="8"/>
  <c r="CH268" i="8"/>
  <c r="CG268" i="8"/>
  <c r="CF268" i="8"/>
  <c r="CE268" i="8"/>
  <c r="CD268" i="8"/>
  <c r="CC268" i="8"/>
  <c r="CB268" i="8"/>
  <c r="CA268" i="8"/>
  <c r="BZ268" i="8"/>
  <c r="BY268" i="8"/>
  <c r="BX268" i="8"/>
  <c r="BW268" i="8"/>
  <c r="BV268" i="8"/>
  <c r="BU268" i="8"/>
  <c r="BT268" i="8"/>
  <c r="BS268" i="8"/>
  <c r="BR268" i="8"/>
  <c r="BQ268" i="8"/>
  <c r="CM267" i="8"/>
  <c r="CL267" i="8"/>
  <c r="CK267" i="8"/>
  <c r="CJ267" i="8"/>
  <c r="CI267" i="8"/>
  <c r="CH267" i="8"/>
  <c r="CG267" i="8"/>
  <c r="CF267" i="8"/>
  <c r="CE267" i="8"/>
  <c r="CD267" i="8"/>
  <c r="CC267" i="8"/>
  <c r="CB267" i="8"/>
  <c r="CA267" i="8"/>
  <c r="BZ267" i="8"/>
  <c r="BY267" i="8"/>
  <c r="BX267" i="8"/>
  <c r="BW267" i="8"/>
  <c r="BV267" i="8"/>
  <c r="BU267" i="8"/>
  <c r="BT267" i="8"/>
  <c r="BS267" i="8"/>
  <c r="BR267" i="8"/>
  <c r="BQ267" i="8"/>
  <c r="CM266" i="8"/>
  <c r="CL266" i="8"/>
  <c r="CK266" i="8"/>
  <c r="CJ266" i="8"/>
  <c r="CI266" i="8"/>
  <c r="CH266" i="8"/>
  <c r="CG266" i="8"/>
  <c r="CF266" i="8"/>
  <c r="CE266" i="8"/>
  <c r="CD266" i="8"/>
  <c r="CC266" i="8"/>
  <c r="CB266" i="8"/>
  <c r="CA266" i="8"/>
  <c r="BZ266" i="8"/>
  <c r="BY266" i="8"/>
  <c r="BX266" i="8"/>
  <c r="BW266" i="8"/>
  <c r="BV266" i="8"/>
  <c r="BU266" i="8"/>
  <c r="BT266" i="8"/>
  <c r="BS266" i="8"/>
  <c r="BR266" i="8"/>
  <c r="BQ266" i="8"/>
  <c r="CM265" i="8"/>
  <c r="CL265" i="8"/>
  <c r="CK265" i="8"/>
  <c r="CJ265" i="8"/>
  <c r="CI265" i="8"/>
  <c r="CH265" i="8"/>
  <c r="CG265" i="8"/>
  <c r="CF265" i="8"/>
  <c r="CE265" i="8"/>
  <c r="CD265" i="8"/>
  <c r="CC265" i="8"/>
  <c r="CB265" i="8"/>
  <c r="CA265" i="8"/>
  <c r="BZ265" i="8"/>
  <c r="BY265" i="8"/>
  <c r="BX265" i="8"/>
  <c r="BW265" i="8"/>
  <c r="BV265" i="8"/>
  <c r="BU265" i="8"/>
  <c r="BT265" i="8"/>
  <c r="BS265" i="8"/>
  <c r="BR265" i="8"/>
  <c r="BQ265" i="8"/>
  <c r="CM264" i="8"/>
  <c r="CL264" i="8"/>
  <c r="CK264" i="8"/>
  <c r="CJ264" i="8"/>
  <c r="CI264" i="8"/>
  <c r="CH264" i="8"/>
  <c r="CG264" i="8"/>
  <c r="CF264" i="8"/>
  <c r="CE264" i="8"/>
  <c r="CD264" i="8"/>
  <c r="CC264" i="8"/>
  <c r="CB264" i="8"/>
  <c r="CA264" i="8"/>
  <c r="BZ264" i="8"/>
  <c r="BY264" i="8"/>
  <c r="BX264" i="8"/>
  <c r="BW264" i="8"/>
  <c r="BV264" i="8"/>
  <c r="BU264" i="8"/>
  <c r="BT264" i="8"/>
  <c r="BS264" i="8"/>
  <c r="BR264" i="8"/>
  <c r="BQ264" i="8"/>
  <c r="CM263" i="8"/>
  <c r="CL263" i="8"/>
  <c r="CK263" i="8"/>
  <c r="CJ263" i="8"/>
  <c r="CI263" i="8"/>
  <c r="CH263" i="8"/>
  <c r="CG263" i="8"/>
  <c r="CF263" i="8"/>
  <c r="CE263" i="8"/>
  <c r="CD263" i="8"/>
  <c r="CC263" i="8"/>
  <c r="CB263" i="8"/>
  <c r="CA263" i="8"/>
  <c r="BZ263" i="8"/>
  <c r="BY263" i="8"/>
  <c r="BX263" i="8"/>
  <c r="BW263" i="8"/>
  <c r="BV263" i="8"/>
  <c r="BU263" i="8"/>
  <c r="BT263" i="8"/>
  <c r="BS263" i="8"/>
  <c r="BR263" i="8"/>
  <c r="BQ263" i="8"/>
  <c r="CM262" i="8"/>
  <c r="CL262" i="8"/>
  <c r="CK262" i="8"/>
  <c r="CJ262" i="8"/>
  <c r="CI262" i="8"/>
  <c r="CH262" i="8"/>
  <c r="CG262" i="8"/>
  <c r="CF262" i="8"/>
  <c r="CE262" i="8"/>
  <c r="CD262" i="8"/>
  <c r="CC262" i="8"/>
  <c r="CB262" i="8"/>
  <c r="CA262" i="8"/>
  <c r="BZ262" i="8"/>
  <c r="BY262" i="8"/>
  <c r="BX262" i="8"/>
  <c r="BW262" i="8"/>
  <c r="BV262" i="8"/>
  <c r="BU262" i="8"/>
  <c r="BT262" i="8"/>
  <c r="BS262" i="8"/>
  <c r="BR262" i="8"/>
  <c r="BQ262" i="8"/>
  <c r="CM261" i="8"/>
  <c r="CL261" i="8"/>
  <c r="CK261" i="8"/>
  <c r="CJ261" i="8"/>
  <c r="CI261" i="8"/>
  <c r="CH261" i="8"/>
  <c r="CG261" i="8"/>
  <c r="CF261" i="8"/>
  <c r="CE261" i="8"/>
  <c r="CD261" i="8"/>
  <c r="CC261" i="8"/>
  <c r="CB261" i="8"/>
  <c r="CA261" i="8"/>
  <c r="BZ261" i="8"/>
  <c r="BY261" i="8"/>
  <c r="BX261" i="8"/>
  <c r="BW261" i="8"/>
  <c r="BV261" i="8"/>
  <c r="BU261" i="8"/>
  <c r="BT261" i="8"/>
  <c r="BS261" i="8"/>
  <c r="BR261" i="8"/>
  <c r="BQ261" i="8"/>
  <c r="CM260" i="8"/>
  <c r="CL260" i="8"/>
  <c r="CK260" i="8"/>
  <c r="CJ260" i="8"/>
  <c r="CI260" i="8"/>
  <c r="CH260" i="8"/>
  <c r="CG260" i="8"/>
  <c r="CF260" i="8"/>
  <c r="CE260" i="8"/>
  <c r="CD260" i="8"/>
  <c r="CC260" i="8"/>
  <c r="CB260" i="8"/>
  <c r="CA260" i="8"/>
  <c r="BZ260" i="8"/>
  <c r="BY260" i="8"/>
  <c r="BX260" i="8"/>
  <c r="BW260" i="8"/>
  <c r="BV260" i="8"/>
  <c r="BU260" i="8"/>
  <c r="BT260" i="8"/>
  <c r="BS260" i="8"/>
  <c r="BR260" i="8"/>
  <c r="BQ260" i="8"/>
  <c r="CM259" i="8"/>
  <c r="CL259" i="8"/>
  <c r="CK259" i="8"/>
  <c r="CJ259" i="8"/>
  <c r="CI259" i="8"/>
  <c r="CH259" i="8"/>
  <c r="CG259" i="8"/>
  <c r="CF259" i="8"/>
  <c r="CE259" i="8"/>
  <c r="CD259" i="8"/>
  <c r="CC259" i="8"/>
  <c r="CB259" i="8"/>
  <c r="CA259" i="8"/>
  <c r="BZ259" i="8"/>
  <c r="BY259" i="8"/>
  <c r="BX259" i="8"/>
  <c r="BW259" i="8"/>
  <c r="BV259" i="8"/>
  <c r="BU259" i="8"/>
  <c r="BT259" i="8"/>
  <c r="BS259" i="8"/>
  <c r="BR259" i="8"/>
  <c r="BQ259" i="8"/>
  <c r="CM258" i="8"/>
  <c r="CL258" i="8"/>
  <c r="CK258" i="8"/>
  <c r="CJ258" i="8"/>
  <c r="CI258" i="8"/>
  <c r="CH258" i="8"/>
  <c r="CG258" i="8"/>
  <c r="CF258" i="8"/>
  <c r="CE258" i="8"/>
  <c r="CD258" i="8"/>
  <c r="CC258" i="8"/>
  <c r="CB258" i="8"/>
  <c r="CA258" i="8"/>
  <c r="BZ258" i="8"/>
  <c r="BY258" i="8"/>
  <c r="BX258" i="8"/>
  <c r="BW258" i="8"/>
  <c r="BV258" i="8"/>
  <c r="BU258" i="8"/>
  <c r="BT258" i="8"/>
  <c r="BS258" i="8"/>
  <c r="BR258" i="8"/>
  <c r="BQ258" i="8"/>
  <c r="CM257" i="8"/>
  <c r="CL257" i="8"/>
  <c r="CK257" i="8"/>
  <c r="CJ257" i="8"/>
  <c r="CI257" i="8"/>
  <c r="CH257" i="8"/>
  <c r="CG257" i="8"/>
  <c r="CF257" i="8"/>
  <c r="CE257" i="8"/>
  <c r="CD257" i="8"/>
  <c r="CC257" i="8"/>
  <c r="CB257" i="8"/>
  <c r="CA257" i="8"/>
  <c r="BZ257" i="8"/>
  <c r="BY257" i="8"/>
  <c r="BX257" i="8"/>
  <c r="BW257" i="8"/>
  <c r="BV257" i="8"/>
  <c r="BU257" i="8"/>
  <c r="BT257" i="8"/>
  <c r="BS257" i="8"/>
  <c r="BR257" i="8"/>
  <c r="BQ257" i="8"/>
  <c r="CM256" i="8"/>
  <c r="CL256" i="8"/>
  <c r="CK256" i="8"/>
  <c r="CJ256" i="8"/>
  <c r="CI256" i="8"/>
  <c r="CH256" i="8"/>
  <c r="CG256" i="8"/>
  <c r="CF256" i="8"/>
  <c r="CE256" i="8"/>
  <c r="CD256" i="8"/>
  <c r="CC256" i="8"/>
  <c r="CB256" i="8"/>
  <c r="CA256" i="8"/>
  <c r="BZ256" i="8"/>
  <c r="BY256" i="8"/>
  <c r="BX256" i="8"/>
  <c r="BW256" i="8"/>
  <c r="BV256" i="8"/>
  <c r="BU256" i="8"/>
  <c r="BT256" i="8"/>
  <c r="BS256" i="8"/>
  <c r="BR256" i="8"/>
  <c r="BQ256" i="8"/>
  <c r="CM255" i="8"/>
  <c r="CL255" i="8"/>
  <c r="CK255" i="8"/>
  <c r="CJ255" i="8"/>
  <c r="CI255" i="8"/>
  <c r="CH255" i="8"/>
  <c r="CG255" i="8"/>
  <c r="CF255" i="8"/>
  <c r="CE255" i="8"/>
  <c r="CD255" i="8"/>
  <c r="CC255" i="8"/>
  <c r="CB255" i="8"/>
  <c r="CA255" i="8"/>
  <c r="BZ255" i="8"/>
  <c r="BY255" i="8"/>
  <c r="BX255" i="8"/>
  <c r="BW255" i="8"/>
  <c r="BV255" i="8"/>
  <c r="BU255" i="8"/>
  <c r="BT255" i="8"/>
  <c r="BS255" i="8"/>
  <c r="BR255" i="8"/>
  <c r="BQ255" i="8"/>
  <c r="CM254" i="8"/>
  <c r="CL254" i="8"/>
  <c r="CK254" i="8"/>
  <c r="CJ254" i="8"/>
  <c r="CI254" i="8"/>
  <c r="CH254" i="8"/>
  <c r="CG254" i="8"/>
  <c r="CF254" i="8"/>
  <c r="CE254" i="8"/>
  <c r="CD254" i="8"/>
  <c r="CC254" i="8"/>
  <c r="CB254" i="8"/>
  <c r="CA254" i="8"/>
  <c r="BZ254" i="8"/>
  <c r="BY254" i="8"/>
  <c r="BX254" i="8"/>
  <c r="BW254" i="8"/>
  <c r="BV254" i="8"/>
  <c r="BU254" i="8"/>
  <c r="BT254" i="8"/>
  <c r="BS254" i="8"/>
  <c r="BR254" i="8"/>
  <c r="BQ254" i="8"/>
  <c r="CM253" i="8"/>
  <c r="CL253" i="8"/>
  <c r="CK253" i="8"/>
  <c r="CJ253" i="8"/>
  <c r="CI253" i="8"/>
  <c r="CH253" i="8"/>
  <c r="CG253" i="8"/>
  <c r="CF253" i="8"/>
  <c r="CE253" i="8"/>
  <c r="CD253" i="8"/>
  <c r="CC253" i="8"/>
  <c r="CB253" i="8"/>
  <c r="CA253" i="8"/>
  <c r="BZ253" i="8"/>
  <c r="BY253" i="8"/>
  <c r="BX253" i="8"/>
  <c r="BW253" i="8"/>
  <c r="BV253" i="8"/>
  <c r="BU253" i="8"/>
  <c r="BT253" i="8"/>
  <c r="BS253" i="8"/>
  <c r="BR253" i="8"/>
  <c r="BQ253" i="8"/>
  <c r="CM252" i="8"/>
  <c r="CL252" i="8"/>
  <c r="CK252" i="8"/>
  <c r="CJ252" i="8"/>
  <c r="CI252" i="8"/>
  <c r="CH252" i="8"/>
  <c r="CG252" i="8"/>
  <c r="CF252" i="8"/>
  <c r="CE252" i="8"/>
  <c r="CD252" i="8"/>
  <c r="CC252" i="8"/>
  <c r="CB252" i="8"/>
  <c r="CA252" i="8"/>
  <c r="BZ252" i="8"/>
  <c r="BY252" i="8"/>
  <c r="BX252" i="8"/>
  <c r="BW252" i="8"/>
  <c r="BV252" i="8"/>
  <c r="BU252" i="8"/>
  <c r="BT252" i="8"/>
  <c r="BS252" i="8"/>
  <c r="BR252" i="8"/>
  <c r="BQ252" i="8"/>
  <c r="CM251" i="8"/>
  <c r="CL251" i="8"/>
  <c r="CK251" i="8"/>
  <c r="CJ251" i="8"/>
  <c r="CI251" i="8"/>
  <c r="CH251" i="8"/>
  <c r="CG251" i="8"/>
  <c r="CF251" i="8"/>
  <c r="CE251" i="8"/>
  <c r="CD251" i="8"/>
  <c r="CC251" i="8"/>
  <c r="CB251" i="8"/>
  <c r="CA251" i="8"/>
  <c r="BZ251" i="8"/>
  <c r="BY251" i="8"/>
  <c r="BX251" i="8"/>
  <c r="BW251" i="8"/>
  <c r="BV251" i="8"/>
  <c r="BU251" i="8"/>
  <c r="BT251" i="8"/>
  <c r="BS251" i="8"/>
  <c r="BR251" i="8"/>
  <c r="BQ251" i="8"/>
  <c r="CM250" i="8"/>
  <c r="CL250" i="8"/>
  <c r="CK250" i="8"/>
  <c r="CJ250" i="8"/>
  <c r="CI250" i="8"/>
  <c r="CH250" i="8"/>
  <c r="CG250" i="8"/>
  <c r="CF250" i="8"/>
  <c r="CE250" i="8"/>
  <c r="CD250" i="8"/>
  <c r="CC250" i="8"/>
  <c r="CB250" i="8"/>
  <c r="CA250" i="8"/>
  <c r="BZ250" i="8"/>
  <c r="BY250" i="8"/>
  <c r="BX250" i="8"/>
  <c r="BW250" i="8"/>
  <c r="BV250" i="8"/>
  <c r="BU250" i="8"/>
  <c r="BT250" i="8"/>
  <c r="BS250" i="8"/>
  <c r="BR250" i="8"/>
  <c r="BQ250" i="8"/>
  <c r="CM249" i="8"/>
  <c r="CL249" i="8"/>
  <c r="CK249" i="8"/>
  <c r="CJ249" i="8"/>
  <c r="CI249" i="8"/>
  <c r="CH249" i="8"/>
  <c r="CG249" i="8"/>
  <c r="CF249" i="8"/>
  <c r="CE249" i="8"/>
  <c r="CD249" i="8"/>
  <c r="CC249" i="8"/>
  <c r="CB249" i="8"/>
  <c r="CA249" i="8"/>
  <c r="BZ249" i="8"/>
  <c r="BY249" i="8"/>
  <c r="BX249" i="8"/>
  <c r="BW249" i="8"/>
  <c r="BV249" i="8"/>
  <c r="BU249" i="8"/>
  <c r="BT249" i="8"/>
  <c r="BS249" i="8"/>
  <c r="BR249" i="8"/>
  <c r="BQ249" i="8"/>
  <c r="CM248" i="8"/>
  <c r="CL248" i="8"/>
  <c r="CK248" i="8"/>
  <c r="CJ248" i="8"/>
  <c r="CI248" i="8"/>
  <c r="CH248" i="8"/>
  <c r="CG248" i="8"/>
  <c r="CF248" i="8"/>
  <c r="CE248" i="8"/>
  <c r="CD248" i="8"/>
  <c r="CC248" i="8"/>
  <c r="CB248" i="8"/>
  <c r="CA248" i="8"/>
  <c r="BZ248" i="8"/>
  <c r="BY248" i="8"/>
  <c r="BX248" i="8"/>
  <c r="BW248" i="8"/>
  <c r="BV248" i="8"/>
  <c r="BU248" i="8"/>
  <c r="BT248" i="8"/>
  <c r="BS248" i="8"/>
  <c r="BR248" i="8"/>
  <c r="BQ248" i="8"/>
  <c r="CM247" i="8"/>
  <c r="CL247" i="8"/>
  <c r="CK247" i="8"/>
  <c r="CJ247" i="8"/>
  <c r="CI247" i="8"/>
  <c r="CH247" i="8"/>
  <c r="CG247" i="8"/>
  <c r="CF247" i="8"/>
  <c r="CE247" i="8"/>
  <c r="CD247" i="8"/>
  <c r="CC247" i="8"/>
  <c r="CB247" i="8"/>
  <c r="CA247" i="8"/>
  <c r="BZ247" i="8"/>
  <c r="BY247" i="8"/>
  <c r="BX247" i="8"/>
  <c r="BW247" i="8"/>
  <c r="BV247" i="8"/>
  <c r="BU247" i="8"/>
  <c r="BT247" i="8"/>
  <c r="BS247" i="8"/>
  <c r="BR247" i="8"/>
  <c r="BQ247" i="8"/>
  <c r="CM246" i="8"/>
  <c r="CL246" i="8"/>
  <c r="CK246" i="8"/>
  <c r="CJ246" i="8"/>
  <c r="CI246" i="8"/>
  <c r="CH246" i="8"/>
  <c r="CG246" i="8"/>
  <c r="CF246" i="8"/>
  <c r="CE246" i="8"/>
  <c r="CD246" i="8"/>
  <c r="CC246" i="8"/>
  <c r="CB246" i="8"/>
  <c r="CA246" i="8"/>
  <c r="BZ246" i="8"/>
  <c r="BY246" i="8"/>
  <c r="BX246" i="8"/>
  <c r="BW246" i="8"/>
  <c r="BV246" i="8"/>
  <c r="BU246" i="8"/>
  <c r="BT246" i="8"/>
  <c r="BS246" i="8"/>
  <c r="BR246" i="8"/>
  <c r="BQ246" i="8"/>
  <c r="CM245" i="8"/>
  <c r="CL245" i="8"/>
  <c r="CK245" i="8"/>
  <c r="CJ245" i="8"/>
  <c r="CI245" i="8"/>
  <c r="CH245" i="8"/>
  <c r="CG245" i="8"/>
  <c r="CF245" i="8"/>
  <c r="CE245" i="8"/>
  <c r="CD245" i="8"/>
  <c r="CC245" i="8"/>
  <c r="CB245" i="8"/>
  <c r="CA245" i="8"/>
  <c r="BZ245" i="8"/>
  <c r="BY245" i="8"/>
  <c r="BX245" i="8"/>
  <c r="BW245" i="8"/>
  <c r="BV245" i="8"/>
  <c r="BU245" i="8"/>
  <c r="BT245" i="8"/>
  <c r="BS245" i="8"/>
  <c r="BR245" i="8"/>
  <c r="BQ245" i="8"/>
  <c r="CM244" i="8"/>
  <c r="CL244" i="8"/>
  <c r="CK244" i="8"/>
  <c r="CJ244" i="8"/>
  <c r="CI244" i="8"/>
  <c r="CH244" i="8"/>
  <c r="CG244" i="8"/>
  <c r="CF244" i="8"/>
  <c r="CE244" i="8"/>
  <c r="CD244" i="8"/>
  <c r="CC244" i="8"/>
  <c r="CB244" i="8"/>
  <c r="CA244" i="8"/>
  <c r="BZ244" i="8"/>
  <c r="BY244" i="8"/>
  <c r="BX244" i="8"/>
  <c r="BW244" i="8"/>
  <c r="BV244" i="8"/>
  <c r="BU244" i="8"/>
  <c r="BT244" i="8"/>
  <c r="BS244" i="8"/>
  <c r="BR244" i="8"/>
  <c r="BQ244" i="8"/>
  <c r="CM243" i="8"/>
  <c r="CL243" i="8"/>
  <c r="CK243" i="8"/>
  <c r="CJ243" i="8"/>
  <c r="CI243" i="8"/>
  <c r="CH243" i="8"/>
  <c r="CG243" i="8"/>
  <c r="CF243" i="8"/>
  <c r="CE243" i="8"/>
  <c r="CD243" i="8"/>
  <c r="CC243" i="8"/>
  <c r="CB243" i="8"/>
  <c r="CA243" i="8"/>
  <c r="BZ243" i="8"/>
  <c r="BY243" i="8"/>
  <c r="BX243" i="8"/>
  <c r="BW243" i="8"/>
  <c r="BV243" i="8"/>
  <c r="BU243" i="8"/>
  <c r="BT243" i="8"/>
  <c r="BS243" i="8"/>
  <c r="BR243" i="8"/>
  <c r="BQ243" i="8"/>
  <c r="CM242" i="8"/>
  <c r="CL242" i="8"/>
  <c r="CK242" i="8"/>
  <c r="CJ242" i="8"/>
  <c r="CI242" i="8"/>
  <c r="CH242" i="8"/>
  <c r="CG242" i="8"/>
  <c r="CF242" i="8"/>
  <c r="CE242" i="8"/>
  <c r="CD242" i="8"/>
  <c r="CC242" i="8"/>
  <c r="CB242" i="8"/>
  <c r="CA242" i="8"/>
  <c r="BZ242" i="8"/>
  <c r="BY242" i="8"/>
  <c r="BX242" i="8"/>
  <c r="BW242" i="8"/>
  <c r="BV242" i="8"/>
  <c r="BU242" i="8"/>
  <c r="BT242" i="8"/>
  <c r="BS242" i="8"/>
  <c r="BR242" i="8"/>
  <c r="BQ242" i="8"/>
  <c r="CM241" i="8"/>
  <c r="CL241" i="8"/>
  <c r="CK241" i="8"/>
  <c r="CJ241" i="8"/>
  <c r="CI241" i="8"/>
  <c r="CH241" i="8"/>
  <c r="CG241" i="8"/>
  <c r="CF241" i="8"/>
  <c r="CE241" i="8"/>
  <c r="CD241" i="8"/>
  <c r="CC241" i="8"/>
  <c r="CB241" i="8"/>
  <c r="CA241" i="8"/>
  <c r="BZ241" i="8"/>
  <c r="BY241" i="8"/>
  <c r="BX241" i="8"/>
  <c r="BW241" i="8"/>
  <c r="BV241" i="8"/>
  <c r="BU241" i="8"/>
  <c r="BT241" i="8"/>
  <c r="BS241" i="8"/>
  <c r="BR241" i="8"/>
  <c r="BQ241" i="8"/>
  <c r="CM240" i="8"/>
  <c r="CL240" i="8"/>
  <c r="CK240" i="8"/>
  <c r="CJ240" i="8"/>
  <c r="CI240" i="8"/>
  <c r="CH240" i="8"/>
  <c r="CG240" i="8"/>
  <c r="CF240" i="8"/>
  <c r="CE240" i="8"/>
  <c r="CD240" i="8"/>
  <c r="CC240" i="8"/>
  <c r="CB240" i="8"/>
  <c r="CA240" i="8"/>
  <c r="BZ240" i="8"/>
  <c r="BY240" i="8"/>
  <c r="BX240" i="8"/>
  <c r="BW240" i="8"/>
  <c r="BV240" i="8"/>
  <c r="BU240" i="8"/>
  <c r="BT240" i="8"/>
  <c r="BS240" i="8"/>
  <c r="BR240" i="8"/>
  <c r="BQ240" i="8"/>
  <c r="CM239" i="8"/>
  <c r="CL239" i="8"/>
  <c r="CK239" i="8"/>
  <c r="CJ239" i="8"/>
  <c r="CI239" i="8"/>
  <c r="CH239" i="8"/>
  <c r="CG239" i="8"/>
  <c r="CF239" i="8"/>
  <c r="CE239" i="8"/>
  <c r="CD239" i="8"/>
  <c r="CC239" i="8"/>
  <c r="CB239" i="8"/>
  <c r="CA239" i="8"/>
  <c r="BZ239" i="8"/>
  <c r="BY239" i="8"/>
  <c r="BX239" i="8"/>
  <c r="BW239" i="8"/>
  <c r="BV239" i="8"/>
  <c r="BU239" i="8"/>
  <c r="BT239" i="8"/>
  <c r="BS239" i="8"/>
  <c r="BR239" i="8"/>
  <c r="BQ239" i="8"/>
  <c r="CM238" i="8"/>
  <c r="CL238" i="8"/>
  <c r="CK238" i="8"/>
  <c r="CJ238" i="8"/>
  <c r="CI238" i="8"/>
  <c r="CH238" i="8"/>
  <c r="CG238" i="8"/>
  <c r="CF238" i="8"/>
  <c r="CE238" i="8"/>
  <c r="CD238" i="8"/>
  <c r="CC238" i="8"/>
  <c r="CB238" i="8"/>
  <c r="CA238" i="8"/>
  <c r="BZ238" i="8"/>
  <c r="BY238" i="8"/>
  <c r="BX238" i="8"/>
  <c r="BW238" i="8"/>
  <c r="BV238" i="8"/>
  <c r="BU238" i="8"/>
  <c r="BT238" i="8"/>
  <c r="BS238" i="8"/>
  <c r="BR238" i="8"/>
  <c r="BQ238" i="8"/>
  <c r="CM237" i="8"/>
  <c r="CL237" i="8"/>
  <c r="CK237" i="8"/>
  <c r="CJ237" i="8"/>
  <c r="CI237" i="8"/>
  <c r="CH237" i="8"/>
  <c r="CG237" i="8"/>
  <c r="CF237" i="8"/>
  <c r="CE237" i="8"/>
  <c r="CD237" i="8"/>
  <c r="CC237" i="8"/>
  <c r="CB237" i="8"/>
  <c r="CA237" i="8"/>
  <c r="BZ237" i="8"/>
  <c r="BY237" i="8"/>
  <c r="BX237" i="8"/>
  <c r="BW237" i="8"/>
  <c r="BV237" i="8"/>
  <c r="BU237" i="8"/>
  <c r="BT237" i="8"/>
  <c r="BS237" i="8"/>
  <c r="BR237" i="8"/>
  <c r="BQ237" i="8"/>
  <c r="CM236" i="8"/>
  <c r="CL236" i="8"/>
  <c r="CK236" i="8"/>
  <c r="CJ236" i="8"/>
  <c r="CI236" i="8"/>
  <c r="CH236" i="8"/>
  <c r="CG236" i="8"/>
  <c r="CF236" i="8"/>
  <c r="CE236" i="8"/>
  <c r="CD236" i="8"/>
  <c r="CC236" i="8"/>
  <c r="CB236" i="8"/>
  <c r="CA236" i="8"/>
  <c r="BZ236" i="8"/>
  <c r="BY236" i="8"/>
  <c r="BX236" i="8"/>
  <c r="BW236" i="8"/>
  <c r="BV236" i="8"/>
  <c r="BU236" i="8"/>
  <c r="BT236" i="8"/>
  <c r="BS236" i="8"/>
  <c r="BR236" i="8"/>
  <c r="BQ236" i="8"/>
  <c r="CM235" i="8"/>
  <c r="CL235" i="8"/>
  <c r="CK235" i="8"/>
  <c r="CJ235" i="8"/>
  <c r="CI235" i="8"/>
  <c r="CH235" i="8"/>
  <c r="CG235" i="8"/>
  <c r="CF235" i="8"/>
  <c r="CE235" i="8"/>
  <c r="CD235" i="8"/>
  <c r="CC235" i="8"/>
  <c r="CB235" i="8"/>
  <c r="CA235" i="8"/>
  <c r="BZ235" i="8"/>
  <c r="BY235" i="8"/>
  <c r="BX235" i="8"/>
  <c r="BW235" i="8"/>
  <c r="BV235" i="8"/>
  <c r="BU235" i="8"/>
  <c r="BT235" i="8"/>
  <c r="BS235" i="8"/>
  <c r="BR235" i="8"/>
  <c r="BQ235" i="8"/>
  <c r="CM234" i="8"/>
  <c r="CL234" i="8"/>
  <c r="CK234" i="8"/>
  <c r="CJ234" i="8"/>
  <c r="CI234" i="8"/>
  <c r="CH234" i="8"/>
  <c r="CG234" i="8"/>
  <c r="CF234" i="8"/>
  <c r="CE234" i="8"/>
  <c r="CD234" i="8"/>
  <c r="CC234" i="8"/>
  <c r="CB234" i="8"/>
  <c r="CA234" i="8"/>
  <c r="BZ234" i="8"/>
  <c r="BY234" i="8"/>
  <c r="BX234" i="8"/>
  <c r="BW234" i="8"/>
  <c r="BV234" i="8"/>
  <c r="BU234" i="8"/>
  <c r="BT234" i="8"/>
  <c r="BS234" i="8"/>
  <c r="BR234" i="8"/>
  <c r="BQ234" i="8"/>
  <c r="CM233" i="8"/>
  <c r="CL233" i="8"/>
  <c r="CK233" i="8"/>
  <c r="CJ233" i="8"/>
  <c r="CI233" i="8"/>
  <c r="CH233" i="8"/>
  <c r="CG233" i="8"/>
  <c r="CF233" i="8"/>
  <c r="CE233" i="8"/>
  <c r="CD233" i="8"/>
  <c r="CC233" i="8"/>
  <c r="CB233" i="8"/>
  <c r="CA233" i="8"/>
  <c r="BZ233" i="8"/>
  <c r="BY233" i="8"/>
  <c r="BX233" i="8"/>
  <c r="BW233" i="8"/>
  <c r="BV233" i="8"/>
  <c r="BU233" i="8"/>
  <c r="BT233" i="8"/>
  <c r="BS233" i="8"/>
  <c r="BR233" i="8"/>
  <c r="BQ233" i="8"/>
  <c r="CM232" i="8"/>
  <c r="CL232" i="8"/>
  <c r="CK232" i="8"/>
  <c r="CJ232" i="8"/>
  <c r="CI232" i="8"/>
  <c r="CH232" i="8"/>
  <c r="CG232" i="8"/>
  <c r="CF232" i="8"/>
  <c r="CE232" i="8"/>
  <c r="CD232" i="8"/>
  <c r="CC232" i="8"/>
  <c r="CB232" i="8"/>
  <c r="CA232" i="8"/>
  <c r="BZ232" i="8"/>
  <c r="BY232" i="8"/>
  <c r="BX232" i="8"/>
  <c r="BW232" i="8"/>
  <c r="BV232" i="8"/>
  <c r="BU232" i="8"/>
  <c r="BT232" i="8"/>
  <c r="BS232" i="8"/>
  <c r="BR232" i="8"/>
  <c r="BQ232" i="8"/>
  <c r="CM231" i="8"/>
  <c r="CL231" i="8"/>
  <c r="CK231" i="8"/>
  <c r="CJ231" i="8"/>
  <c r="CI231" i="8"/>
  <c r="CH231" i="8"/>
  <c r="CG231" i="8"/>
  <c r="CF231" i="8"/>
  <c r="CE231" i="8"/>
  <c r="CD231" i="8"/>
  <c r="CC231" i="8"/>
  <c r="CB231" i="8"/>
  <c r="CA231" i="8"/>
  <c r="BZ231" i="8"/>
  <c r="BY231" i="8"/>
  <c r="BX231" i="8"/>
  <c r="BW231" i="8"/>
  <c r="BV231" i="8"/>
  <c r="BU231" i="8"/>
  <c r="BT231" i="8"/>
  <c r="BS231" i="8"/>
  <c r="BR231" i="8"/>
  <c r="BQ231" i="8"/>
  <c r="CM230" i="8"/>
  <c r="CL230" i="8"/>
  <c r="CK230" i="8"/>
  <c r="CJ230" i="8"/>
  <c r="CI230" i="8"/>
  <c r="CH230" i="8"/>
  <c r="CG230" i="8"/>
  <c r="CF230" i="8"/>
  <c r="CE230" i="8"/>
  <c r="CD230" i="8"/>
  <c r="CC230" i="8"/>
  <c r="CB230" i="8"/>
  <c r="CA230" i="8"/>
  <c r="BZ230" i="8"/>
  <c r="BY230" i="8"/>
  <c r="BX230" i="8"/>
  <c r="BW230" i="8"/>
  <c r="BV230" i="8"/>
  <c r="BU230" i="8"/>
  <c r="BT230" i="8"/>
  <c r="BS230" i="8"/>
  <c r="BR230" i="8"/>
  <c r="BQ230" i="8"/>
  <c r="CM229" i="8"/>
  <c r="CL229" i="8"/>
  <c r="CK229" i="8"/>
  <c r="CJ229" i="8"/>
  <c r="CI229" i="8"/>
  <c r="CH229" i="8"/>
  <c r="CG229" i="8"/>
  <c r="CF229" i="8"/>
  <c r="CE229" i="8"/>
  <c r="CD229" i="8"/>
  <c r="CC229" i="8"/>
  <c r="CB229" i="8"/>
  <c r="CA229" i="8"/>
  <c r="BZ229" i="8"/>
  <c r="BY229" i="8"/>
  <c r="BX229" i="8"/>
  <c r="BW229" i="8"/>
  <c r="BV229" i="8"/>
  <c r="BU229" i="8"/>
  <c r="BT229" i="8"/>
  <c r="BS229" i="8"/>
  <c r="BR229" i="8"/>
  <c r="BQ229" i="8"/>
  <c r="CM228" i="8"/>
  <c r="CL228" i="8"/>
  <c r="CK228" i="8"/>
  <c r="CJ228" i="8"/>
  <c r="CI228" i="8"/>
  <c r="CH228" i="8"/>
  <c r="CG228" i="8"/>
  <c r="CF228" i="8"/>
  <c r="CE228" i="8"/>
  <c r="CD228" i="8"/>
  <c r="CC228" i="8"/>
  <c r="CB228" i="8"/>
  <c r="CA228" i="8"/>
  <c r="BZ228" i="8"/>
  <c r="BY228" i="8"/>
  <c r="BX228" i="8"/>
  <c r="BW228" i="8"/>
  <c r="BV228" i="8"/>
  <c r="BU228" i="8"/>
  <c r="BT228" i="8"/>
  <c r="BS228" i="8"/>
  <c r="BR228" i="8"/>
  <c r="BQ228" i="8"/>
  <c r="CM227" i="8"/>
  <c r="CL227" i="8"/>
  <c r="CK227" i="8"/>
  <c r="CJ227" i="8"/>
  <c r="CI227" i="8"/>
  <c r="CH227" i="8"/>
  <c r="CG227" i="8"/>
  <c r="CF227" i="8"/>
  <c r="CE227" i="8"/>
  <c r="CD227" i="8"/>
  <c r="CC227" i="8"/>
  <c r="CB227" i="8"/>
  <c r="CA227" i="8"/>
  <c r="BZ227" i="8"/>
  <c r="BY227" i="8"/>
  <c r="BX227" i="8"/>
  <c r="BW227" i="8"/>
  <c r="BV227" i="8"/>
  <c r="BU227" i="8"/>
  <c r="BT227" i="8"/>
  <c r="BS227" i="8"/>
  <c r="BR227" i="8"/>
  <c r="BQ227" i="8"/>
  <c r="CM226" i="8"/>
  <c r="CL226" i="8"/>
  <c r="CK226" i="8"/>
  <c r="CJ226" i="8"/>
  <c r="CI226" i="8"/>
  <c r="CH226" i="8"/>
  <c r="CG226" i="8"/>
  <c r="CF226" i="8"/>
  <c r="CE226" i="8"/>
  <c r="CD226" i="8"/>
  <c r="CC226" i="8"/>
  <c r="CB226" i="8"/>
  <c r="CA226" i="8"/>
  <c r="BZ226" i="8"/>
  <c r="BY226" i="8"/>
  <c r="BX226" i="8"/>
  <c r="BW226" i="8"/>
  <c r="BV226" i="8"/>
  <c r="BU226" i="8"/>
  <c r="BT226" i="8"/>
  <c r="BS226" i="8"/>
  <c r="BR226" i="8"/>
  <c r="BQ226" i="8"/>
  <c r="CM225" i="8"/>
  <c r="CL225" i="8"/>
  <c r="CK225" i="8"/>
  <c r="CJ225" i="8"/>
  <c r="CI225" i="8"/>
  <c r="CH225" i="8"/>
  <c r="CG225" i="8"/>
  <c r="CF225" i="8"/>
  <c r="CE225" i="8"/>
  <c r="CD225" i="8"/>
  <c r="CC225" i="8"/>
  <c r="CB225" i="8"/>
  <c r="CA225" i="8"/>
  <c r="BZ225" i="8"/>
  <c r="BY225" i="8"/>
  <c r="BX225" i="8"/>
  <c r="BW225" i="8"/>
  <c r="BV225" i="8"/>
  <c r="BU225" i="8"/>
  <c r="BT225" i="8"/>
  <c r="BS225" i="8"/>
  <c r="BR225" i="8"/>
  <c r="BQ225" i="8"/>
  <c r="CM224" i="8"/>
  <c r="CL224" i="8"/>
  <c r="CK224" i="8"/>
  <c r="CJ224" i="8"/>
  <c r="CI224" i="8"/>
  <c r="CH224" i="8"/>
  <c r="CG224" i="8"/>
  <c r="CF224" i="8"/>
  <c r="CE224" i="8"/>
  <c r="CD224" i="8"/>
  <c r="CC224" i="8"/>
  <c r="CB224" i="8"/>
  <c r="CA224" i="8"/>
  <c r="BZ224" i="8"/>
  <c r="BY224" i="8"/>
  <c r="BX224" i="8"/>
  <c r="BW224" i="8"/>
  <c r="BV224" i="8"/>
  <c r="BU224" i="8"/>
  <c r="BT224" i="8"/>
  <c r="BS224" i="8"/>
  <c r="BR224" i="8"/>
  <c r="BQ224" i="8"/>
  <c r="CM223" i="8"/>
  <c r="CL223" i="8"/>
  <c r="CK223" i="8"/>
  <c r="CJ223" i="8"/>
  <c r="CI223" i="8"/>
  <c r="CH223" i="8"/>
  <c r="CG223" i="8"/>
  <c r="CF223" i="8"/>
  <c r="CE223" i="8"/>
  <c r="CD223" i="8"/>
  <c r="CC223" i="8"/>
  <c r="CB223" i="8"/>
  <c r="CA223" i="8"/>
  <c r="BZ223" i="8"/>
  <c r="BY223" i="8"/>
  <c r="BX223" i="8"/>
  <c r="BW223" i="8"/>
  <c r="BV223" i="8"/>
  <c r="BU223" i="8"/>
  <c r="BT223" i="8"/>
  <c r="BS223" i="8"/>
  <c r="BR223" i="8"/>
  <c r="BQ223" i="8"/>
  <c r="CM222" i="8"/>
  <c r="CL222" i="8"/>
  <c r="CK222" i="8"/>
  <c r="CJ222" i="8"/>
  <c r="CI222" i="8"/>
  <c r="CH222" i="8"/>
  <c r="CG222" i="8"/>
  <c r="CF222" i="8"/>
  <c r="CE222" i="8"/>
  <c r="CD222" i="8"/>
  <c r="CC222" i="8"/>
  <c r="CB222" i="8"/>
  <c r="CA222" i="8"/>
  <c r="BZ222" i="8"/>
  <c r="BY222" i="8"/>
  <c r="BX222" i="8"/>
  <c r="BW222" i="8"/>
  <c r="BV222" i="8"/>
  <c r="BU222" i="8"/>
  <c r="BT222" i="8"/>
  <c r="BS222" i="8"/>
  <c r="BR222" i="8"/>
  <c r="BQ222" i="8"/>
  <c r="CM221" i="8"/>
  <c r="CL221" i="8"/>
  <c r="CK221" i="8"/>
  <c r="CJ221" i="8"/>
  <c r="CI221" i="8"/>
  <c r="CH221" i="8"/>
  <c r="CG221" i="8"/>
  <c r="CF221" i="8"/>
  <c r="CE221" i="8"/>
  <c r="CD221" i="8"/>
  <c r="CC221" i="8"/>
  <c r="CB221" i="8"/>
  <c r="CA221" i="8"/>
  <c r="BZ221" i="8"/>
  <c r="BY221" i="8"/>
  <c r="BX221" i="8"/>
  <c r="BW221" i="8"/>
  <c r="BV221" i="8"/>
  <c r="BU221" i="8"/>
  <c r="BT221" i="8"/>
  <c r="BS221" i="8"/>
  <c r="BR221" i="8"/>
  <c r="BQ221" i="8"/>
  <c r="CM220" i="8"/>
  <c r="CL220" i="8"/>
  <c r="CK220" i="8"/>
  <c r="CJ220" i="8"/>
  <c r="CI220" i="8"/>
  <c r="CH220" i="8"/>
  <c r="CG220" i="8"/>
  <c r="CF220" i="8"/>
  <c r="CE220" i="8"/>
  <c r="CD220" i="8"/>
  <c r="CC220" i="8"/>
  <c r="CB220" i="8"/>
  <c r="CA220" i="8"/>
  <c r="BZ220" i="8"/>
  <c r="BY220" i="8"/>
  <c r="BX220" i="8"/>
  <c r="BW220" i="8"/>
  <c r="BV220" i="8"/>
  <c r="BU220" i="8"/>
  <c r="BT220" i="8"/>
  <c r="BS220" i="8"/>
  <c r="BR220" i="8"/>
  <c r="BQ220" i="8"/>
  <c r="CM219" i="8"/>
  <c r="CL219" i="8"/>
  <c r="CK219" i="8"/>
  <c r="CJ219" i="8"/>
  <c r="CI219" i="8"/>
  <c r="CH219" i="8"/>
  <c r="CG219" i="8"/>
  <c r="CF219" i="8"/>
  <c r="CE219" i="8"/>
  <c r="CD219" i="8"/>
  <c r="CC219" i="8"/>
  <c r="CB219" i="8"/>
  <c r="CA219" i="8"/>
  <c r="BZ219" i="8"/>
  <c r="BY219" i="8"/>
  <c r="BX219" i="8"/>
  <c r="BW219" i="8"/>
  <c r="BV219" i="8"/>
  <c r="BU219" i="8"/>
  <c r="BT219" i="8"/>
  <c r="BS219" i="8"/>
  <c r="BR219" i="8"/>
  <c r="BQ219" i="8"/>
  <c r="CM218" i="8"/>
  <c r="CL218" i="8"/>
  <c r="CK218" i="8"/>
  <c r="CJ218" i="8"/>
  <c r="CI218" i="8"/>
  <c r="CH218" i="8"/>
  <c r="CG218" i="8"/>
  <c r="CF218" i="8"/>
  <c r="CE218" i="8"/>
  <c r="CD218" i="8"/>
  <c r="CC218" i="8"/>
  <c r="CB218" i="8"/>
  <c r="CA218" i="8"/>
  <c r="BZ218" i="8"/>
  <c r="BY218" i="8"/>
  <c r="BX218" i="8"/>
  <c r="BW218" i="8"/>
  <c r="BV218" i="8"/>
  <c r="BU218" i="8"/>
  <c r="BT218" i="8"/>
  <c r="BS218" i="8"/>
  <c r="BR218" i="8"/>
  <c r="BQ218" i="8"/>
  <c r="CM217" i="8"/>
  <c r="CL217" i="8"/>
  <c r="CK217" i="8"/>
  <c r="CJ217" i="8"/>
  <c r="CI217" i="8"/>
  <c r="CH217" i="8"/>
  <c r="CG217" i="8"/>
  <c r="CF217" i="8"/>
  <c r="CE217" i="8"/>
  <c r="CD217" i="8"/>
  <c r="CC217" i="8"/>
  <c r="CB217" i="8"/>
  <c r="CA217" i="8"/>
  <c r="BZ217" i="8"/>
  <c r="BY217" i="8"/>
  <c r="BX217" i="8"/>
  <c r="BW217" i="8"/>
  <c r="BV217" i="8"/>
  <c r="BU217" i="8"/>
  <c r="BT217" i="8"/>
  <c r="BS217" i="8"/>
  <c r="BR217" i="8"/>
  <c r="BQ217" i="8"/>
  <c r="CM216" i="8"/>
  <c r="CL216" i="8"/>
  <c r="CK216" i="8"/>
  <c r="CJ216" i="8"/>
  <c r="CI216" i="8"/>
  <c r="CH216" i="8"/>
  <c r="CG216" i="8"/>
  <c r="CF216" i="8"/>
  <c r="CE216" i="8"/>
  <c r="CD216" i="8"/>
  <c r="CC216" i="8"/>
  <c r="CB216" i="8"/>
  <c r="CA216" i="8"/>
  <c r="BZ216" i="8"/>
  <c r="BY216" i="8"/>
  <c r="BX216" i="8"/>
  <c r="BW216" i="8"/>
  <c r="BV216" i="8"/>
  <c r="BU216" i="8"/>
  <c r="BT216" i="8"/>
  <c r="BS216" i="8"/>
  <c r="BR216" i="8"/>
  <c r="BQ216" i="8"/>
  <c r="CM215" i="8"/>
  <c r="CL215" i="8"/>
  <c r="CK215" i="8"/>
  <c r="CJ215" i="8"/>
  <c r="CI215" i="8"/>
  <c r="CH215" i="8"/>
  <c r="CG215" i="8"/>
  <c r="CF215" i="8"/>
  <c r="CE215" i="8"/>
  <c r="CD215" i="8"/>
  <c r="CC215" i="8"/>
  <c r="CB215" i="8"/>
  <c r="CA215" i="8"/>
  <c r="BZ215" i="8"/>
  <c r="BY215" i="8"/>
  <c r="BX215" i="8"/>
  <c r="BW215" i="8"/>
  <c r="BV215" i="8"/>
  <c r="BU215" i="8"/>
  <c r="BT215" i="8"/>
  <c r="BS215" i="8"/>
  <c r="BR215" i="8"/>
  <c r="BQ215" i="8"/>
  <c r="CM214" i="8"/>
  <c r="CL214" i="8"/>
  <c r="CK214" i="8"/>
  <c r="CJ214" i="8"/>
  <c r="CI214" i="8"/>
  <c r="CH214" i="8"/>
  <c r="CG214" i="8"/>
  <c r="CF214" i="8"/>
  <c r="CE214" i="8"/>
  <c r="CD214" i="8"/>
  <c r="CC214" i="8"/>
  <c r="CB214" i="8"/>
  <c r="CA214" i="8"/>
  <c r="BZ214" i="8"/>
  <c r="BY214" i="8"/>
  <c r="BX214" i="8"/>
  <c r="BW214" i="8"/>
  <c r="BV214" i="8"/>
  <c r="BU214" i="8"/>
  <c r="BT214" i="8"/>
  <c r="BS214" i="8"/>
  <c r="BR214" i="8"/>
  <c r="BQ214" i="8"/>
  <c r="CM213" i="8"/>
  <c r="CL213" i="8"/>
  <c r="CK213" i="8"/>
  <c r="CJ213" i="8"/>
  <c r="CI213" i="8"/>
  <c r="CH213" i="8"/>
  <c r="CG213" i="8"/>
  <c r="CF213" i="8"/>
  <c r="CE213" i="8"/>
  <c r="CD213" i="8"/>
  <c r="CC213" i="8"/>
  <c r="CB213" i="8"/>
  <c r="CA213" i="8"/>
  <c r="BZ213" i="8"/>
  <c r="BY213" i="8"/>
  <c r="BX213" i="8"/>
  <c r="BW213" i="8"/>
  <c r="BV213" i="8"/>
  <c r="BU213" i="8"/>
  <c r="BT213" i="8"/>
  <c r="BS213" i="8"/>
  <c r="BR213" i="8"/>
  <c r="BQ213" i="8"/>
  <c r="CM212" i="8"/>
  <c r="CL212" i="8"/>
  <c r="CK212" i="8"/>
  <c r="CJ212" i="8"/>
  <c r="CI212" i="8"/>
  <c r="CH212" i="8"/>
  <c r="CG212" i="8"/>
  <c r="CF212" i="8"/>
  <c r="CE212" i="8"/>
  <c r="CD212" i="8"/>
  <c r="CC212" i="8"/>
  <c r="CB212" i="8"/>
  <c r="CA212" i="8"/>
  <c r="BZ212" i="8"/>
  <c r="BY212" i="8"/>
  <c r="BX212" i="8"/>
  <c r="BW212" i="8"/>
  <c r="BV212" i="8"/>
  <c r="BU212" i="8"/>
  <c r="BT212" i="8"/>
  <c r="BS212" i="8"/>
  <c r="BR212" i="8"/>
  <c r="BQ212" i="8"/>
  <c r="CM211" i="8"/>
  <c r="CL211" i="8"/>
  <c r="CK211" i="8"/>
  <c r="CJ211" i="8"/>
  <c r="CI211" i="8"/>
  <c r="CH211" i="8"/>
  <c r="CG211" i="8"/>
  <c r="CF211" i="8"/>
  <c r="CE211" i="8"/>
  <c r="CD211" i="8"/>
  <c r="CC211" i="8"/>
  <c r="CB211" i="8"/>
  <c r="CA211" i="8"/>
  <c r="BZ211" i="8"/>
  <c r="BY211" i="8"/>
  <c r="BX211" i="8"/>
  <c r="BW211" i="8"/>
  <c r="BV211" i="8"/>
  <c r="BU211" i="8"/>
  <c r="BT211" i="8"/>
  <c r="BS211" i="8"/>
  <c r="BR211" i="8"/>
  <c r="BQ211" i="8"/>
  <c r="CM210" i="8"/>
  <c r="CL210" i="8"/>
  <c r="CK210" i="8"/>
  <c r="CJ210" i="8"/>
  <c r="CI210" i="8"/>
  <c r="CH210" i="8"/>
  <c r="CG210" i="8"/>
  <c r="CF210" i="8"/>
  <c r="CE210" i="8"/>
  <c r="CD210" i="8"/>
  <c r="CC210" i="8"/>
  <c r="CB210" i="8"/>
  <c r="CA210" i="8"/>
  <c r="BZ210" i="8"/>
  <c r="BY210" i="8"/>
  <c r="BX210" i="8"/>
  <c r="BW210" i="8"/>
  <c r="BV210" i="8"/>
  <c r="BU210" i="8"/>
  <c r="BT210" i="8"/>
  <c r="BS210" i="8"/>
  <c r="BR210" i="8"/>
  <c r="BQ210" i="8"/>
  <c r="CM209" i="8"/>
  <c r="CL209" i="8"/>
  <c r="CK209" i="8"/>
  <c r="CJ209" i="8"/>
  <c r="CI209" i="8"/>
  <c r="CH209" i="8"/>
  <c r="CG209" i="8"/>
  <c r="CF209" i="8"/>
  <c r="CE209" i="8"/>
  <c r="CD209" i="8"/>
  <c r="CC209" i="8"/>
  <c r="CB209" i="8"/>
  <c r="CA209" i="8"/>
  <c r="BZ209" i="8"/>
  <c r="BY209" i="8"/>
  <c r="BX209" i="8"/>
  <c r="BW209" i="8"/>
  <c r="BV209" i="8"/>
  <c r="BU209" i="8"/>
  <c r="BT209" i="8"/>
  <c r="BS209" i="8"/>
  <c r="BR209" i="8"/>
  <c r="BQ209" i="8"/>
  <c r="CM208" i="8"/>
  <c r="CL208" i="8"/>
  <c r="CK208" i="8"/>
  <c r="CJ208" i="8"/>
  <c r="CI208" i="8"/>
  <c r="CH208" i="8"/>
  <c r="CG208" i="8"/>
  <c r="CF208" i="8"/>
  <c r="CE208" i="8"/>
  <c r="CD208" i="8"/>
  <c r="CC208" i="8"/>
  <c r="CB208" i="8"/>
  <c r="CA208" i="8"/>
  <c r="BZ208" i="8"/>
  <c r="BY208" i="8"/>
  <c r="BX208" i="8"/>
  <c r="BW208" i="8"/>
  <c r="BV208" i="8"/>
  <c r="BU208" i="8"/>
  <c r="BT208" i="8"/>
  <c r="BS208" i="8"/>
  <c r="BR208" i="8"/>
  <c r="BQ208" i="8"/>
  <c r="CM207" i="8"/>
  <c r="CL207" i="8"/>
  <c r="CK207" i="8"/>
  <c r="CJ207" i="8"/>
  <c r="CI207" i="8"/>
  <c r="CH207" i="8"/>
  <c r="CG207" i="8"/>
  <c r="CF207" i="8"/>
  <c r="CE207" i="8"/>
  <c r="CD207" i="8"/>
  <c r="CC207" i="8"/>
  <c r="CB207" i="8"/>
  <c r="CA207" i="8"/>
  <c r="BZ207" i="8"/>
  <c r="BY207" i="8"/>
  <c r="BX207" i="8"/>
  <c r="BW207" i="8"/>
  <c r="BV207" i="8"/>
  <c r="BU207" i="8"/>
  <c r="BT207" i="8"/>
  <c r="BS207" i="8"/>
  <c r="BR207" i="8"/>
  <c r="BQ207" i="8"/>
  <c r="CM206" i="8"/>
  <c r="CL206" i="8"/>
  <c r="CK206" i="8"/>
  <c r="CJ206" i="8"/>
  <c r="CI206" i="8"/>
  <c r="CH206" i="8"/>
  <c r="CG206" i="8"/>
  <c r="CF206" i="8"/>
  <c r="CE206" i="8"/>
  <c r="CD206" i="8"/>
  <c r="CC206" i="8"/>
  <c r="CB206" i="8"/>
  <c r="CA206" i="8"/>
  <c r="BZ206" i="8"/>
  <c r="BY206" i="8"/>
  <c r="BX206" i="8"/>
  <c r="BW206" i="8"/>
  <c r="BV206" i="8"/>
  <c r="BU206" i="8"/>
  <c r="BT206" i="8"/>
  <c r="BS206" i="8"/>
  <c r="BR206" i="8"/>
  <c r="BQ206" i="8"/>
  <c r="CM205" i="8"/>
  <c r="CL205" i="8"/>
  <c r="CK205" i="8"/>
  <c r="CJ205" i="8"/>
  <c r="CI205" i="8"/>
  <c r="CH205" i="8"/>
  <c r="CG205" i="8"/>
  <c r="CF205" i="8"/>
  <c r="CE205" i="8"/>
  <c r="CD205" i="8"/>
  <c r="CC205" i="8"/>
  <c r="CB205" i="8"/>
  <c r="CA205" i="8"/>
  <c r="BZ205" i="8"/>
  <c r="BY205" i="8"/>
  <c r="BX205" i="8"/>
  <c r="BW205" i="8"/>
  <c r="BV205" i="8"/>
  <c r="BU205" i="8"/>
  <c r="BT205" i="8"/>
  <c r="BS205" i="8"/>
  <c r="BR205" i="8"/>
  <c r="BQ205" i="8"/>
  <c r="CM204" i="8"/>
  <c r="CL204" i="8"/>
  <c r="CK204" i="8"/>
  <c r="CJ204" i="8"/>
  <c r="CI204" i="8"/>
  <c r="CH204" i="8"/>
  <c r="CG204" i="8"/>
  <c r="CF204" i="8"/>
  <c r="CE204" i="8"/>
  <c r="CD204" i="8"/>
  <c r="CC204" i="8"/>
  <c r="CB204" i="8"/>
  <c r="CA204" i="8"/>
  <c r="BZ204" i="8"/>
  <c r="BY204" i="8"/>
  <c r="BX204" i="8"/>
  <c r="BW204" i="8"/>
  <c r="BV204" i="8"/>
  <c r="BU204" i="8"/>
  <c r="BT204" i="8"/>
  <c r="BS204" i="8"/>
  <c r="BR204" i="8"/>
  <c r="BQ204" i="8"/>
  <c r="CM203" i="8"/>
  <c r="CL203" i="8"/>
  <c r="CK203" i="8"/>
  <c r="CJ203" i="8"/>
  <c r="CI203" i="8"/>
  <c r="CH203" i="8"/>
  <c r="CG203" i="8"/>
  <c r="CF203" i="8"/>
  <c r="CE203" i="8"/>
  <c r="CD203" i="8"/>
  <c r="CC203" i="8"/>
  <c r="CB203" i="8"/>
  <c r="CA203" i="8"/>
  <c r="BZ203" i="8"/>
  <c r="BY203" i="8"/>
  <c r="BX203" i="8"/>
  <c r="BW203" i="8"/>
  <c r="BV203" i="8"/>
  <c r="BU203" i="8"/>
  <c r="BT203" i="8"/>
  <c r="BS203" i="8"/>
  <c r="BR203" i="8"/>
  <c r="BQ203" i="8"/>
  <c r="CM202" i="8"/>
  <c r="CL202" i="8"/>
  <c r="CK202" i="8"/>
  <c r="CJ202" i="8"/>
  <c r="CI202" i="8"/>
  <c r="CH202" i="8"/>
  <c r="CG202" i="8"/>
  <c r="CF202" i="8"/>
  <c r="CE202" i="8"/>
  <c r="CD202" i="8"/>
  <c r="CC202" i="8"/>
  <c r="CB202" i="8"/>
  <c r="CA202" i="8"/>
  <c r="BZ202" i="8"/>
  <c r="BY202" i="8"/>
  <c r="BX202" i="8"/>
  <c r="BW202" i="8"/>
  <c r="BV202" i="8"/>
  <c r="BU202" i="8"/>
  <c r="BT202" i="8"/>
  <c r="BS202" i="8"/>
  <c r="BR202" i="8"/>
  <c r="BQ202" i="8"/>
  <c r="CM201" i="8"/>
  <c r="CL201" i="8"/>
  <c r="CK201" i="8"/>
  <c r="CJ201" i="8"/>
  <c r="CI201" i="8"/>
  <c r="CH201" i="8"/>
  <c r="CG201" i="8"/>
  <c r="CF201" i="8"/>
  <c r="CE201" i="8"/>
  <c r="CD201" i="8"/>
  <c r="CC201" i="8"/>
  <c r="CB201" i="8"/>
  <c r="CA201" i="8"/>
  <c r="BZ201" i="8"/>
  <c r="BY201" i="8"/>
  <c r="BX201" i="8"/>
  <c r="BW201" i="8"/>
  <c r="BV201" i="8"/>
  <c r="BU201" i="8"/>
  <c r="BT201" i="8"/>
  <c r="BS201" i="8"/>
  <c r="BR201" i="8"/>
  <c r="BQ201" i="8"/>
  <c r="CM200" i="8"/>
  <c r="CL200" i="8"/>
  <c r="CK200" i="8"/>
  <c r="CJ200" i="8"/>
  <c r="CI200" i="8"/>
  <c r="CH200" i="8"/>
  <c r="CG200" i="8"/>
  <c r="CF200" i="8"/>
  <c r="CE200" i="8"/>
  <c r="CD200" i="8"/>
  <c r="CC200" i="8"/>
  <c r="CB200" i="8"/>
  <c r="CA200" i="8"/>
  <c r="BZ200" i="8"/>
  <c r="BY200" i="8"/>
  <c r="BX200" i="8"/>
  <c r="BW200" i="8"/>
  <c r="BV200" i="8"/>
  <c r="BU200" i="8"/>
  <c r="BT200" i="8"/>
  <c r="BS200" i="8"/>
  <c r="BR200" i="8"/>
  <c r="BQ200" i="8"/>
  <c r="CM199" i="8"/>
  <c r="CL199" i="8"/>
  <c r="CK199" i="8"/>
  <c r="CJ199" i="8"/>
  <c r="CI199" i="8"/>
  <c r="CH199" i="8"/>
  <c r="CG199" i="8"/>
  <c r="CF199" i="8"/>
  <c r="CE199" i="8"/>
  <c r="CD199" i="8"/>
  <c r="CC199" i="8"/>
  <c r="CB199" i="8"/>
  <c r="CA199" i="8"/>
  <c r="BZ199" i="8"/>
  <c r="BY199" i="8"/>
  <c r="BX199" i="8"/>
  <c r="BW199" i="8"/>
  <c r="BV199" i="8"/>
  <c r="BU199" i="8"/>
  <c r="BT199" i="8"/>
  <c r="BS199" i="8"/>
  <c r="BR199" i="8"/>
  <c r="BQ199" i="8"/>
  <c r="CM198" i="8"/>
  <c r="CL198" i="8"/>
  <c r="CK198" i="8"/>
  <c r="CJ198" i="8"/>
  <c r="CI198" i="8"/>
  <c r="CH198" i="8"/>
  <c r="CG198" i="8"/>
  <c r="CF198" i="8"/>
  <c r="CE198" i="8"/>
  <c r="CD198" i="8"/>
  <c r="CC198" i="8"/>
  <c r="CB198" i="8"/>
  <c r="CA198" i="8"/>
  <c r="BZ198" i="8"/>
  <c r="BY198" i="8"/>
  <c r="BX198" i="8"/>
  <c r="BW198" i="8"/>
  <c r="BV198" i="8"/>
  <c r="BU198" i="8"/>
  <c r="BT198" i="8"/>
  <c r="BS198" i="8"/>
  <c r="BR198" i="8"/>
  <c r="BQ198" i="8"/>
  <c r="CM197" i="8"/>
  <c r="CL197" i="8"/>
  <c r="CK197" i="8"/>
  <c r="CJ197" i="8"/>
  <c r="CI197" i="8"/>
  <c r="CH197" i="8"/>
  <c r="CG197" i="8"/>
  <c r="CF197" i="8"/>
  <c r="CE197" i="8"/>
  <c r="CD197" i="8"/>
  <c r="CC197" i="8"/>
  <c r="CB197" i="8"/>
  <c r="CA197" i="8"/>
  <c r="BZ197" i="8"/>
  <c r="BY197" i="8"/>
  <c r="BX197" i="8"/>
  <c r="BW197" i="8"/>
  <c r="BV197" i="8"/>
  <c r="BU197" i="8"/>
  <c r="BT197" i="8"/>
  <c r="BS197" i="8"/>
  <c r="BR197" i="8"/>
  <c r="BQ197" i="8"/>
  <c r="CM196" i="8"/>
  <c r="CL196" i="8"/>
  <c r="CK196" i="8"/>
  <c r="CJ196" i="8"/>
  <c r="CI196" i="8"/>
  <c r="CH196" i="8"/>
  <c r="CG196" i="8"/>
  <c r="CF196" i="8"/>
  <c r="CE196" i="8"/>
  <c r="CD196" i="8"/>
  <c r="CC196" i="8"/>
  <c r="CB196" i="8"/>
  <c r="CA196" i="8"/>
  <c r="BZ196" i="8"/>
  <c r="BY196" i="8"/>
  <c r="BX196" i="8"/>
  <c r="BW196" i="8"/>
  <c r="BV196" i="8"/>
  <c r="BU196" i="8"/>
  <c r="BT196" i="8"/>
  <c r="BS196" i="8"/>
  <c r="BR196" i="8"/>
  <c r="BQ196" i="8"/>
  <c r="CM195" i="8"/>
  <c r="CL195" i="8"/>
  <c r="CK195" i="8"/>
  <c r="CJ195" i="8"/>
  <c r="CI195" i="8"/>
  <c r="CH195" i="8"/>
  <c r="CG195" i="8"/>
  <c r="CF195" i="8"/>
  <c r="CE195" i="8"/>
  <c r="CD195" i="8"/>
  <c r="CC195" i="8"/>
  <c r="CB195" i="8"/>
  <c r="CA195" i="8"/>
  <c r="BZ195" i="8"/>
  <c r="BY195" i="8"/>
  <c r="BX195" i="8"/>
  <c r="BW195" i="8"/>
  <c r="BV195" i="8"/>
  <c r="BU195" i="8"/>
  <c r="BT195" i="8"/>
  <c r="BS195" i="8"/>
  <c r="BR195" i="8"/>
  <c r="BQ195" i="8"/>
  <c r="CM194" i="8"/>
  <c r="CL194" i="8"/>
  <c r="CK194" i="8"/>
  <c r="CJ194" i="8"/>
  <c r="CI194" i="8"/>
  <c r="CH194" i="8"/>
  <c r="CG194" i="8"/>
  <c r="CF194" i="8"/>
  <c r="CE194" i="8"/>
  <c r="CD194" i="8"/>
  <c r="CC194" i="8"/>
  <c r="CB194" i="8"/>
  <c r="CA194" i="8"/>
  <c r="BZ194" i="8"/>
  <c r="BY194" i="8"/>
  <c r="BX194" i="8"/>
  <c r="BW194" i="8"/>
  <c r="BV194" i="8"/>
  <c r="BU194" i="8"/>
  <c r="BT194" i="8"/>
  <c r="BS194" i="8"/>
  <c r="BR194" i="8"/>
  <c r="BQ194" i="8"/>
  <c r="CM193" i="8"/>
  <c r="CL193" i="8"/>
  <c r="CK193" i="8"/>
  <c r="CJ193" i="8"/>
  <c r="CI193" i="8"/>
  <c r="CH193" i="8"/>
  <c r="CG193" i="8"/>
  <c r="CF193" i="8"/>
  <c r="CE193" i="8"/>
  <c r="CD193" i="8"/>
  <c r="CC193" i="8"/>
  <c r="CB193" i="8"/>
  <c r="CA193" i="8"/>
  <c r="BZ193" i="8"/>
  <c r="BY193" i="8"/>
  <c r="BX193" i="8"/>
  <c r="BW193" i="8"/>
  <c r="BV193" i="8"/>
  <c r="BU193" i="8"/>
  <c r="BT193" i="8"/>
  <c r="BS193" i="8"/>
  <c r="BR193" i="8"/>
  <c r="BQ193" i="8"/>
  <c r="CM192" i="8"/>
  <c r="CL192" i="8"/>
  <c r="CK192" i="8"/>
  <c r="CJ192" i="8"/>
  <c r="CI192" i="8"/>
  <c r="CH192" i="8"/>
  <c r="CG192" i="8"/>
  <c r="CF192" i="8"/>
  <c r="CE192" i="8"/>
  <c r="CD192" i="8"/>
  <c r="CC192" i="8"/>
  <c r="CB192" i="8"/>
  <c r="CA192" i="8"/>
  <c r="BZ192" i="8"/>
  <c r="BY192" i="8"/>
  <c r="BX192" i="8"/>
  <c r="BW192" i="8"/>
  <c r="BV192" i="8"/>
  <c r="BU192" i="8"/>
  <c r="BT192" i="8"/>
  <c r="BS192" i="8"/>
  <c r="BR192" i="8"/>
  <c r="BQ192" i="8"/>
  <c r="CM191" i="8"/>
  <c r="CL191" i="8"/>
  <c r="CK191" i="8"/>
  <c r="CJ191" i="8"/>
  <c r="CI191" i="8"/>
  <c r="CH191" i="8"/>
  <c r="CG191" i="8"/>
  <c r="CF191" i="8"/>
  <c r="CE191" i="8"/>
  <c r="CD191" i="8"/>
  <c r="CC191" i="8"/>
  <c r="CB191" i="8"/>
  <c r="CA191" i="8"/>
  <c r="BZ191" i="8"/>
  <c r="BY191" i="8"/>
  <c r="BX191" i="8"/>
  <c r="BW191" i="8"/>
  <c r="BV191" i="8"/>
  <c r="BU191" i="8"/>
  <c r="BT191" i="8"/>
  <c r="BS191" i="8"/>
  <c r="BR191" i="8"/>
  <c r="BQ191" i="8"/>
  <c r="CM190" i="8"/>
  <c r="CL190" i="8"/>
  <c r="CK190" i="8"/>
  <c r="CJ190" i="8"/>
  <c r="CI190" i="8"/>
  <c r="CH190" i="8"/>
  <c r="CG190" i="8"/>
  <c r="CF190" i="8"/>
  <c r="CE190" i="8"/>
  <c r="CD190" i="8"/>
  <c r="CC190" i="8"/>
  <c r="CB190" i="8"/>
  <c r="CA190" i="8"/>
  <c r="BZ190" i="8"/>
  <c r="BY190" i="8"/>
  <c r="BX190" i="8"/>
  <c r="BW190" i="8"/>
  <c r="BV190" i="8"/>
  <c r="BU190" i="8"/>
  <c r="BT190" i="8"/>
  <c r="BS190" i="8"/>
  <c r="BR190" i="8"/>
  <c r="BQ190" i="8"/>
  <c r="CM189" i="8"/>
  <c r="CL189" i="8"/>
  <c r="CK189" i="8"/>
  <c r="CJ189" i="8"/>
  <c r="CI189" i="8"/>
  <c r="CH189" i="8"/>
  <c r="CG189" i="8"/>
  <c r="CF189" i="8"/>
  <c r="CE189" i="8"/>
  <c r="CD189" i="8"/>
  <c r="CC189" i="8"/>
  <c r="CB189" i="8"/>
  <c r="CA189" i="8"/>
  <c r="BZ189" i="8"/>
  <c r="BY189" i="8"/>
  <c r="BX189" i="8"/>
  <c r="BW189" i="8"/>
  <c r="BV189" i="8"/>
  <c r="BU189" i="8"/>
  <c r="BT189" i="8"/>
  <c r="BS189" i="8"/>
  <c r="BR189" i="8"/>
  <c r="BQ189" i="8"/>
  <c r="CM188" i="8"/>
  <c r="CL188" i="8"/>
  <c r="CK188" i="8"/>
  <c r="CJ188" i="8"/>
  <c r="CI188" i="8"/>
  <c r="CH188" i="8"/>
  <c r="CG188" i="8"/>
  <c r="CF188" i="8"/>
  <c r="CE188" i="8"/>
  <c r="CD188" i="8"/>
  <c r="CC188" i="8"/>
  <c r="CB188" i="8"/>
  <c r="CA188" i="8"/>
  <c r="BZ188" i="8"/>
  <c r="BY188" i="8"/>
  <c r="BX188" i="8"/>
  <c r="BW188" i="8"/>
  <c r="BV188" i="8"/>
  <c r="BU188" i="8"/>
  <c r="BT188" i="8"/>
  <c r="BS188" i="8"/>
  <c r="BR188" i="8"/>
  <c r="BQ188" i="8"/>
  <c r="CM187" i="8"/>
  <c r="CL187" i="8"/>
  <c r="CK187" i="8"/>
  <c r="CJ187" i="8"/>
  <c r="CI187" i="8"/>
  <c r="CH187" i="8"/>
  <c r="CG187" i="8"/>
  <c r="CF187" i="8"/>
  <c r="CE187" i="8"/>
  <c r="CD187" i="8"/>
  <c r="CC187" i="8"/>
  <c r="CB187" i="8"/>
  <c r="CA187" i="8"/>
  <c r="BZ187" i="8"/>
  <c r="BY187" i="8"/>
  <c r="BX187" i="8"/>
  <c r="BW187" i="8"/>
  <c r="BV187" i="8"/>
  <c r="BU187" i="8"/>
  <c r="BT187" i="8"/>
  <c r="BS187" i="8"/>
  <c r="BR187" i="8"/>
  <c r="BQ187" i="8"/>
  <c r="CM186" i="8"/>
  <c r="CL186" i="8"/>
  <c r="CK186" i="8"/>
  <c r="CJ186" i="8"/>
  <c r="CI186" i="8"/>
  <c r="CH186" i="8"/>
  <c r="CG186" i="8"/>
  <c r="CF186" i="8"/>
  <c r="CE186" i="8"/>
  <c r="CD186" i="8"/>
  <c r="CC186" i="8"/>
  <c r="CB186" i="8"/>
  <c r="CA186" i="8"/>
  <c r="BZ186" i="8"/>
  <c r="BY186" i="8"/>
  <c r="BX186" i="8"/>
  <c r="BW186" i="8"/>
  <c r="BV186" i="8"/>
  <c r="BU186" i="8"/>
  <c r="BT186" i="8"/>
  <c r="BS186" i="8"/>
  <c r="BR186" i="8"/>
  <c r="BQ186" i="8"/>
  <c r="CM185" i="8"/>
  <c r="CL185" i="8"/>
  <c r="CK185" i="8"/>
  <c r="CJ185" i="8"/>
  <c r="CI185" i="8"/>
  <c r="CH185" i="8"/>
  <c r="CG185" i="8"/>
  <c r="CF185" i="8"/>
  <c r="CE185" i="8"/>
  <c r="CD185" i="8"/>
  <c r="CC185" i="8"/>
  <c r="CB185" i="8"/>
  <c r="CA185" i="8"/>
  <c r="BZ185" i="8"/>
  <c r="BY185" i="8"/>
  <c r="BX185" i="8"/>
  <c r="BW185" i="8"/>
  <c r="BV185" i="8"/>
  <c r="BU185" i="8"/>
  <c r="BT185" i="8"/>
  <c r="BS185" i="8"/>
  <c r="BR185" i="8"/>
  <c r="BQ185" i="8"/>
  <c r="CM184" i="8"/>
  <c r="CL184" i="8"/>
  <c r="CK184" i="8"/>
  <c r="CJ184" i="8"/>
  <c r="CI184" i="8"/>
  <c r="CH184" i="8"/>
  <c r="CG184" i="8"/>
  <c r="CF184" i="8"/>
  <c r="CE184" i="8"/>
  <c r="CD184" i="8"/>
  <c r="CC184" i="8"/>
  <c r="CB184" i="8"/>
  <c r="CA184" i="8"/>
  <c r="BZ184" i="8"/>
  <c r="BY184" i="8"/>
  <c r="BX184" i="8"/>
  <c r="BW184" i="8"/>
  <c r="BV184" i="8"/>
  <c r="BU184" i="8"/>
  <c r="BT184" i="8"/>
  <c r="BS184" i="8"/>
  <c r="BR184" i="8"/>
  <c r="BQ184" i="8"/>
  <c r="CM183" i="8"/>
  <c r="CL183" i="8"/>
  <c r="CK183" i="8"/>
  <c r="CJ183" i="8"/>
  <c r="CI183" i="8"/>
  <c r="CH183" i="8"/>
  <c r="CG183" i="8"/>
  <c r="CF183" i="8"/>
  <c r="CE183" i="8"/>
  <c r="CD183" i="8"/>
  <c r="CC183" i="8"/>
  <c r="CB183" i="8"/>
  <c r="CA183" i="8"/>
  <c r="BZ183" i="8"/>
  <c r="BY183" i="8"/>
  <c r="BX183" i="8"/>
  <c r="BW183" i="8"/>
  <c r="BV183" i="8"/>
  <c r="BU183" i="8"/>
  <c r="BT183" i="8"/>
  <c r="BS183" i="8"/>
  <c r="BR183" i="8"/>
  <c r="BQ183" i="8"/>
  <c r="CM182" i="8"/>
  <c r="CL182" i="8"/>
  <c r="CK182" i="8"/>
  <c r="CJ182" i="8"/>
  <c r="CI182" i="8"/>
  <c r="CH182" i="8"/>
  <c r="CG182" i="8"/>
  <c r="CF182" i="8"/>
  <c r="CE182" i="8"/>
  <c r="CD182" i="8"/>
  <c r="CC182" i="8"/>
  <c r="CB182" i="8"/>
  <c r="CA182" i="8"/>
  <c r="BZ182" i="8"/>
  <c r="BY182" i="8"/>
  <c r="BX182" i="8"/>
  <c r="BW182" i="8"/>
  <c r="BV182" i="8"/>
  <c r="BU182" i="8"/>
  <c r="BT182" i="8"/>
  <c r="BS182" i="8"/>
  <c r="BR182" i="8"/>
  <c r="BQ182" i="8"/>
  <c r="CM181" i="8"/>
  <c r="CL181" i="8"/>
  <c r="CK181" i="8"/>
  <c r="CJ181" i="8"/>
  <c r="CI181" i="8"/>
  <c r="CH181" i="8"/>
  <c r="CG181" i="8"/>
  <c r="CF181" i="8"/>
  <c r="CE181" i="8"/>
  <c r="CD181" i="8"/>
  <c r="CC181" i="8"/>
  <c r="CB181" i="8"/>
  <c r="CA181" i="8"/>
  <c r="BZ181" i="8"/>
  <c r="BY181" i="8"/>
  <c r="BX181" i="8"/>
  <c r="BW181" i="8"/>
  <c r="BV181" i="8"/>
  <c r="BU181" i="8"/>
  <c r="BT181" i="8"/>
  <c r="BS181" i="8"/>
  <c r="BR181" i="8"/>
  <c r="BQ181" i="8"/>
  <c r="CM180" i="8"/>
  <c r="CL180" i="8"/>
  <c r="CK180" i="8"/>
  <c r="CJ180" i="8"/>
  <c r="CI180" i="8"/>
  <c r="CH180" i="8"/>
  <c r="CG180" i="8"/>
  <c r="CF180" i="8"/>
  <c r="CE180" i="8"/>
  <c r="CD180" i="8"/>
  <c r="CC180" i="8"/>
  <c r="CB180" i="8"/>
  <c r="CA180" i="8"/>
  <c r="BZ180" i="8"/>
  <c r="BY180" i="8"/>
  <c r="BX180" i="8"/>
  <c r="BW180" i="8"/>
  <c r="BV180" i="8"/>
  <c r="BU180" i="8"/>
  <c r="BT180" i="8"/>
  <c r="BS180" i="8"/>
  <c r="BR180" i="8"/>
  <c r="BQ180" i="8"/>
  <c r="CM179" i="8"/>
  <c r="CL179" i="8"/>
  <c r="CK179" i="8"/>
  <c r="CJ179" i="8"/>
  <c r="CI179" i="8"/>
  <c r="CH179" i="8"/>
  <c r="CG179" i="8"/>
  <c r="CF179" i="8"/>
  <c r="CE179" i="8"/>
  <c r="CD179" i="8"/>
  <c r="CC179" i="8"/>
  <c r="CB179" i="8"/>
  <c r="CA179" i="8"/>
  <c r="BZ179" i="8"/>
  <c r="BY179" i="8"/>
  <c r="BX179" i="8"/>
  <c r="BW179" i="8"/>
  <c r="BV179" i="8"/>
  <c r="BU179" i="8"/>
  <c r="BT179" i="8"/>
  <c r="BS179" i="8"/>
  <c r="BR179" i="8"/>
  <c r="BQ179" i="8"/>
  <c r="CM178" i="8"/>
  <c r="CL178" i="8"/>
  <c r="CK178" i="8"/>
  <c r="CJ178" i="8"/>
  <c r="CI178" i="8"/>
  <c r="CH178" i="8"/>
  <c r="CG178" i="8"/>
  <c r="CF178" i="8"/>
  <c r="CE178" i="8"/>
  <c r="CD178" i="8"/>
  <c r="CC178" i="8"/>
  <c r="CB178" i="8"/>
  <c r="CA178" i="8"/>
  <c r="BZ178" i="8"/>
  <c r="BY178" i="8"/>
  <c r="BX178" i="8"/>
  <c r="BW178" i="8"/>
  <c r="BV178" i="8"/>
  <c r="BU178" i="8"/>
  <c r="BT178" i="8"/>
  <c r="BS178" i="8"/>
  <c r="BR178" i="8"/>
  <c r="BQ178" i="8"/>
  <c r="CM177" i="8"/>
  <c r="CL177" i="8"/>
  <c r="CK177" i="8"/>
  <c r="CJ177" i="8"/>
  <c r="CI177" i="8"/>
  <c r="CH177" i="8"/>
  <c r="CG177" i="8"/>
  <c r="CF177" i="8"/>
  <c r="CE177" i="8"/>
  <c r="CD177" i="8"/>
  <c r="CC177" i="8"/>
  <c r="CB177" i="8"/>
  <c r="CA177" i="8"/>
  <c r="BZ177" i="8"/>
  <c r="BY177" i="8"/>
  <c r="BX177" i="8"/>
  <c r="BW177" i="8"/>
  <c r="BV177" i="8"/>
  <c r="BU177" i="8"/>
  <c r="BT177" i="8"/>
  <c r="BS177" i="8"/>
  <c r="BR177" i="8"/>
  <c r="BQ177" i="8"/>
  <c r="CM176" i="8"/>
  <c r="CL176" i="8"/>
  <c r="CK176" i="8"/>
  <c r="CJ176" i="8"/>
  <c r="CI176" i="8"/>
  <c r="CH176" i="8"/>
  <c r="CG176" i="8"/>
  <c r="CF176" i="8"/>
  <c r="CE176" i="8"/>
  <c r="CD176" i="8"/>
  <c r="CC176" i="8"/>
  <c r="CB176" i="8"/>
  <c r="CA176" i="8"/>
  <c r="BZ176" i="8"/>
  <c r="BY176" i="8"/>
  <c r="BX176" i="8"/>
  <c r="BW176" i="8"/>
  <c r="BV176" i="8"/>
  <c r="BU176" i="8"/>
  <c r="BT176" i="8"/>
  <c r="BS176" i="8"/>
  <c r="BR176" i="8"/>
  <c r="BQ176" i="8"/>
  <c r="CM175" i="8"/>
  <c r="CL175" i="8"/>
  <c r="CK175" i="8"/>
  <c r="CJ175" i="8"/>
  <c r="CI175" i="8"/>
  <c r="CH175" i="8"/>
  <c r="CG175" i="8"/>
  <c r="CF175" i="8"/>
  <c r="CE175" i="8"/>
  <c r="CD175" i="8"/>
  <c r="CC175" i="8"/>
  <c r="CB175" i="8"/>
  <c r="CA175" i="8"/>
  <c r="BZ175" i="8"/>
  <c r="BY175" i="8"/>
  <c r="BX175" i="8"/>
  <c r="BW175" i="8"/>
  <c r="BV175" i="8"/>
  <c r="BU175" i="8"/>
  <c r="BT175" i="8"/>
  <c r="BS175" i="8"/>
  <c r="BR175" i="8"/>
  <c r="BQ175" i="8"/>
  <c r="CM174" i="8"/>
  <c r="CL174" i="8"/>
  <c r="CK174" i="8"/>
  <c r="CJ174" i="8"/>
  <c r="CI174" i="8"/>
  <c r="CH174" i="8"/>
  <c r="CG174" i="8"/>
  <c r="CF174" i="8"/>
  <c r="CE174" i="8"/>
  <c r="CD174" i="8"/>
  <c r="CC174" i="8"/>
  <c r="CB174" i="8"/>
  <c r="CA174" i="8"/>
  <c r="BZ174" i="8"/>
  <c r="BY174" i="8"/>
  <c r="BX174" i="8"/>
  <c r="BW174" i="8"/>
  <c r="BV174" i="8"/>
  <c r="BU174" i="8"/>
  <c r="BT174" i="8"/>
  <c r="BS174" i="8"/>
  <c r="BR174" i="8"/>
  <c r="BQ174" i="8"/>
  <c r="CM173" i="8"/>
  <c r="CL173" i="8"/>
  <c r="CK173" i="8"/>
  <c r="CJ173" i="8"/>
  <c r="CI173" i="8"/>
  <c r="CH173" i="8"/>
  <c r="CG173" i="8"/>
  <c r="CF173" i="8"/>
  <c r="CE173" i="8"/>
  <c r="CD173" i="8"/>
  <c r="CC173" i="8"/>
  <c r="CB173" i="8"/>
  <c r="CA173" i="8"/>
  <c r="BZ173" i="8"/>
  <c r="BY173" i="8"/>
  <c r="BX173" i="8"/>
  <c r="BW173" i="8"/>
  <c r="BV173" i="8"/>
  <c r="BU173" i="8"/>
  <c r="BT173" i="8"/>
  <c r="BS173" i="8"/>
  <c r="BR173" i="8"/>
  <c r="BQ173" i="8"/>
  <c r="CM172" i="8"/>
  <c r="CL172" i="8"/>
  <c r="CK172" i="8"/>
  <c r="CJ172" i="8"/>
  <c r="CI172" i="8"/>
  <c r="CH172" i="8"/>
  <c r="CG172" i="8"/>
  <c r="CF172" i="8"/>
  <c r="CE172" i="8"/>
  <c r="CD172" i="8"/>
  <c r="CC172" i="8"/>
  <c r="CB172" i="8"/>
  <c r="CA172" i="8"/>
  <c r="BZ172" i="8"/>
  <c r="BY172" i="8"/>
  <c r="BX172" i="8"/>
  <c r="BW172" i="8"/>
  <c r="BV172" i="8"/>
  <c r="BU172" i="8"/>
  <c r="BT172" i="8"/>
  <c r="BS172" i="8"/>
  <c r="BR172" i="8"/>
  <c r="BQ172" i="8"/>
  <c r="CM171" i="8"/>
  <c r="CL171" i="8"/>
  <c r="CK171" i="8"/>
  <c r="CJ171" i="8"/>
  <c r="CI171" i="8"/>
  <c r="CH171" i="8"/>
  <c r="CG171" i="8"/>
  <c r="CF171" i="8"/>
  <c r="CE171" i="8"/>
  <c r="CD171" i="8"/>
  <c r="CC171" i="8"/>
  <c r="CB171" i="8"/>
  <c r="CA171" i="8"/>
  <c r="BZ171" i="8"/>
  <c r="BY171" i="8"/>
  <c r="BX171" i="8"/>
  <c r="BW171" i="8"/>
  <c r="BV171" i="8"/>
  <c r="BU171" i="8"/>
  <c r="BT171" i="8"/>
  <c r="BS171" i="8"/>
  <c r="BR171" i="8"/>
  <c r="BQ171" i="8"/>
  <c r="CM170" i="8"/>
  <c r="CL170" i="8"/>
  <c r="CK170" i="8"/>
  <c r="CJ170" i="8"/>
  <c r="CI170" i="8"/>
  <c r="CH170" i="8"/>
  <c r="CG170" i="8"/>
  <c r="CF170" i="8"/>
  <c r="CE170" i="8"/>
  <c r="CD170" i="8"/>
  <c r="CC170" i="8"/>
  <c r="CB170" i="8"/>
  <c r="CA170" i="8"/>
  <c r="BZ170" i="8"/>
  <c r="BY170" i="8"/>
  <c r="BX170" i="8"/>
  <c r="BW170" i="8"/>
  <c r="BV170" i="8"/>
  <c r="BU170" i="8"/>
  <c r="BT170" i="8"/>
  <c r="BS170" i="8"/>
  <c r="BR170" i="8"/>
  <c r="BQ170" i="8"/>
  <c r="CM169" i="8"/>
  <c r="CL169" i="8"/>
  <c r="CK169" i="8"/>
  <c r="CJ169" i="8"/>
  <c r="CI169" i="8"/>
  <c r="CH169" i="8"/>
  <c r="CG169" i="8"/>
  <c r="CF169" i="8"/>
  <c r="CE169" i="8"/>
  <c r="CD169" i="8"/>
  <c r="CC169" i="8"/>
  <c r="CB169" i="8"/>
  <c r="CA169" i="8"/>
  <c r="BZ169" i="8"/>
  <c r="BY169" i="8"/>
  <c r="BX169" i="8"/>
  <c r="BW169" i="8"/>
  <c r="BV169" i="8"/>
  <c r="BU169" i="8"/>
  <c r="BT169" i="8"/>
  <c r="BS169" i="8"/>
  <c r="BR169" i="8"/>
  <c r="BQ169" i="8"/>
  <c r="CM168" i="8"/>
  <c r="CL168" i="8"/>
  <c r="CK168" i="8"/>
  <c r="CJ168" i="8"/>
  <c r="CI168" i="8"/>
  <c r="CH168" i="8"/>
  <c r="CG168" i="8"/>
  <c r="CF168" i="8"/>
  <c r="CE168" i="8"/>
  <c r="CD168" i="8"/>
  <c r="CC168" i="8"/>
  <c r="CB168" i="8"/>
  <c r="CA168" i="8"/>
  <c r="BZ168" i="8"/>
  <c r="BY168" i="8"/>
  <c r="BX168" i="8"/>
  <c r="BW168" i="8"/>
  <c r="BV168" i="8"/>
  <c r="BU168" i="8"/>
  <c r="BT168" i="8"/>
  <c r="BS168" i="8"/>
  <c r="BR168" i="8"/>
  <c r="BQ168" i="8"/>
  <c r="CM167" i="8"/>
  <c r="CL167" i="8"/>
  <c r="CK167" i="8"/>
  <c r="CJ167" i="8"/>
  <c r="CI167" i="8"/>
  <c r="CH167" i="8"/>
  <c r="CG167" i="8"/>
  <c r="CF167" i="8"/>
  <c r="CE167" i="8"/>
  <c r="CD167" i="8"/>
  <c r="CC167" i="8"/>
  <c r="CB167" i="8"/>
  <c r="CA167" i="8"/>
  <c r="BZ167" i="8"/>
  <c r="BY167" i="8"/>
  <c r="BX167" i="8"/>
  <c r="BW167" i="8"/>
  <c r="BV167" i="8"/>
  <c r="BU167" i="8"/>
  <c r="BT167" i="8"/>
  <c r="BS167" i="8"/>
  <c r="BR167" i="8"/>
  <c r="BQ167" i="8"/>
  <c r="CM166" i="8"/>
  <c r="CL166" i="8"/>
  <c r="CK166" i="8"/>
  <c r="CJ166" i="8"/>
  <c r="CI166" i="8"/>
  <c r="CH166" i="8"/>
  <c r="CG166" i="8"/>
  <c r="CF166" i="8"/>
  <c r="CE166" i="8"/>
  <c r="CD166" i="8"/>
  <c r="CC166" i="8"/>
  <c r="CB166" i="8"/>
  <c r="CA166" i="8"/>
  <c r="BZ166" i="8"/>
  <c r="BY166" i="8"/>
  <c r="BX166" i="8"/>
  <c r="BW166" i="8"/>
  <c r="BV166" i="8"/>
  <c r="BU166" i="8"/>
  <c r="BT166" i="8"/>
  <c r="BS166" i="8"/>
  <c r="BR166" i="8"/>
  <c r="BQ166" i="8"/>
  <c r="CM165" i="8"/>
  <c r="CL165" i="8"/>
  <c r="CK165" i="8"/>
  <c r="CJ165" i="8"/>
  <c r="CI165" i="8"/>
  <c r="CH165" i="8"/>
  <c r="CG165" i="8"/>
  <c r="CF165" i="8"/>
  <c r="CE165" i="8"/>
  <c r="CD165" i="8"/>
  <c r="CC165" i="8"/>
  <c r="CB165" i="8"/>
  <c r="CA165" i="8"/>
  <c r="BZ165" i="8"/>
  <c r="BY165" i="8"/>
  <c r="BX165" i="8"/>
  <c r="BW165" i="8"/>
  <c r="BV165" i="8"/>
  <c r="BU165" i="8"/>
  <c r="BT165" i="8"/>
  <c r="BS165" i="8"/>
  <c r="BR165" i="8"/>
  <c r="BQ165" i="8"/>
  <c r="CM164" i="8"/>
  <c r="CL164" i="8"/>
  <c r="CK164" i="8"/>
  <c r="CJ164" i="8"/>
  <c r="CI164" i="8"/>
  <c r="CH164" i="8"/>
  <c r="CG164" i="8"/>
  <c r="CF164" i="8"/>
  <c r="CE164" i="8"/>
  <c r="CD164" i="8"/>
  <c r="CC164" i="8"/>
  <c r="CB164" i="8"/>
  <c r="CA164" i="8"/>
  <c r="BZ164" i="8"/>
  <c r="BY164" i="8"/>
  <c r="BX164" i="8"/>
  <c r="BW164" i="8"/>
  <c r="BV164" i="8"/>
  <c r="BU164" i="8"/>
  <c r="BT164" i="8"/>
  <c r="BS164" i="8"/>
  <c r="BR164" i="8"/>
  <c r="BQ164" i="8"/>
  <c r="CM163" i="8"/>
  <c r="CL163" i="8"/>
  <c r="CK163" i="8"/>
  <c r="CJ163" i="8"/>
  <c r="CI163" i="8"/>
  <c r="CH163" i="8"/>
  <c r="CG163" i="8"/>
  <c r="CF163" i="8"/>
  <c r="CE163" i="8"/>
  <c r="CD163" i="8"/>
  <c r="CC163" i="8"/>
  <c r="CB163" i="8"/>
  <c r="CA163" i="8"/>
  <c r="BZ163" i="8"/>
  <c r="BY163" i="8"/>
  <c r="BX163" i="8"/>
  <c r="BW163" i="8"/>
  <c r="BV163" i="8"/>
  <c r="BU163" i="8"/>
  <c r="BT163" i="8"/>
  <c r="BS163" i="8"/>
  <c r="BR163" i="8"/>
  <c r="BQ163" i="8"/>
  <c r="CM162" i="8"/>
  <c r="CL162" i="8"/>
  <c r="CK162" i="8"/>
  <c r="CJ162" i="8"/>
  <c r="CI162" i="8"/>
  <c r="CH162" i="8"/>
  <c r="CG162" i="8"/>
  <c r="CF162" i="8"/>
  <c r="CE162" i="8"/>
  <c r="CD162" i="8"/>
  <c r="CC162" i="8"/>
  <c r="CB162" i="8"/>
  <c r="CA162" i="8"/>
  <c r="BZ162" i="8"/>
  <c r="BY162" i="8"/>
  <c r="BX162" i="8"/>
  <c r="BW162" i="8"/>
  <c r="BV162" i="8"/>
  <c r="BU162" i="8"/>
  <c r="BT162" i="8"/>
  <c r="BS162" i="8"/>
  <c r="BR162" i="8"/>
  <c r="BQ162" i="8"/>
  <c r="CM161" i="8"/>
  <c r="CL161" i="8"/>
  <c r="CK161" i="8"/>
  <c r="CJ161" i="8"/>
  <c r="CI161" i="8"/>
  <c r="CH161" i="8"/>
  <c r="CG161" i="8"/>
  <c r="CF161" i="8"/>
  <c r="CE161" i="8"/>
  <c r="CD161" i="8"/>
  <c r="CC161" i="8"/>
  <c r="CB161" i="8"/>
  <c r="CA161" i="8"/>
  <c r="BZ161" i="8"/>
  <c r="BY161" i="8"/>
  <c r="BX161" i="8"/>
  <c r="BW161" i="8"/>
  <c r="BV161" i="8"/>
  <c r="BU161" i="8"/>
  <c r="BT161" i="8"/>
  <c r="BS161" i="8"/>
  <c r="BR161" i="8"/>
  <c r="BQ161" i="8"/>
  <c r="CM160" i="8"/>
  <c r="CL160" i="8"/>
  <c r="CK160" i="8"/>
  <c r="CJ160" i="8"/>
  <c r="CI160" i="8"/>
  <c r="CH160" i="8"/>
  <c r="CG160" i="8"/>
  <c r="CF160" i="8"/>
  <c r="CE160" i="8"/>
  <c r="CD160" i="8"/>
  <c r="CC160" i="8"/>
  <c r="CB160" i="8"/>
  <c r="CA160" i="8"/>
  <c r="BZ160" i="8"/>
  <c r="BY160" i="8"/>
  <c r="BX160" i="8"/>
  <c r="BW160" i="8"/>
  <c r="BV160" i="8"/>
  <c r="BU160" i="8"/>
  <c r="BT160" i="8"/>
  <c r="BS160" i="8"/>
  <c r="BR160" i="8"/>
  <c r="BQ160" i="8"/>
  <c r="CM159" i="8"/>
  <c r="CL159" i="8"/>
  <c r="CK159" i="8"/>
  <c r="CJ159" i="8"/>
  <c r="CI159" i="8"/>
  <c r="CH159" i="8"/>
  <c r="CG159" i="8"/>
  <c r="CF159" i="8"/>
  <c r="CE159" i="8"/>
  <c r="CD159" i="8"/>
  <c r="CC159" i="8"/>
  <c r="CB159" i="8"/>
  <c r="CA159" i="8"/>
  <c r="BZ159" i="8"/>
  <c r="BY159" i="8"/>
  <c r="BX159" i="8"/>
  <c r="BW159" i="8"/>
  <c r="BV159" i="8"/>
  <c r="BU159" i="8"/>
  <c r="BT159" i="8"/>
  <c r="BS159" i="8"/>
  <c r="BR159" i="8"/>
  <c r="BQ159" i="8"/>
  <c r="CM158" i="8"/>
  <c r="CL158" i="8"/>
  <c r="CK158" i="8"/>
  <c r="CJ158" i="8"/>
  <c r="CI158" i="8"/>
  <c r="CH158" i="8"/>
  <c r="CG158" i="8"/>
  <c r="CF158" i="8"/>
  <c r="CE158" i="8"/>
  <c r="CD158" i="8"/>
  <c r="CC158" i="8"/>
  <c r="CB158" i="8"/>
  <c r="CA158" i="8"/>
  <c r="BZ158" i="8"/>
  <c r="BY158" i="8"/>
  <c r="BX158" i="8"/>
  <c r="BW158" i="8"/>
  <c r="BV158" i="8"/>
  <c r="BU158" i="8"/>
  <c r="BT158" i="8"/>
  <c r="BS158" i="8"/>
  <c r="BR158" i="8"/>
  <c r="BQ158" i="8"/>
  <c r="CM157" i="8"/>
  <c r="CL157" i="8"/>
  <c r="CK157" i="8"/>
  <c r="CJ157" i="8"/>
  <c r="CI157" i="8"/>
  <c r="CH157" i="8"/>
  <c r="CG157" i="8"/>
  <c r="CF157" i="8"/>
  <c r="CE157" i="8"/>
  <c r="CD157" i="8"/>
  <c r="CC157" i="8"/>
  <c r="CB157" i="8"/>
  <c r="CA157" i="8"/>
  <c r="BZ157" i="8"/>
  <c r="BY157" i="8"/>
  <c r="BX157" i="8"/>
  <c r="BW157" i="8"/>
  <c r="BV157" i="8"/>
  <c r="BU157" i="8"/>
  <c r="BT157" i="8"/>
  <c r="BS157" i="8"/>
  <c r="BR157" i="8"/>
  <c r="BQ157" i="8"/>
  <c r="CM156" i="8"/>
  <c r="CL156" i="8"/>
  <c r="CK156" i="8"/>
  <c r="CJ156" i="8"/>
  <c r="CI156" i="8"/>
  <c r="CH156" i="8"/>
  <c r="CG156" i="8"/>
  <c r="CF156" i="8"/>
  <c r="CE156" i="8"/>
  <c r="CD156" i="8"/>
  <c r="CC156" i="8"/>
  <c r="CB156" i="8"/>
  <c r="CA156" i="8"/>
  <c r="BZ156" i="8"/>
  <c r="BY156" i="8"/>
  <c r="BX156" i="8"/>
  <c r="BW156" i="8"/>
  <c r="BV156" i="8"/>
  <c r="BU156" i="8"/>
  <c r="BT156" i="8"/>
  <c r="BS156" i="8"/>
  <c r="BR156" i="8"/>
  <c r="BQ156" i="8"/>
  <c r="CM155" i="8"/>
  <c r="CL155" i="8"/>
  <c r="CK155" i="8"/>
  <c r="CJ155" i="8"/>
  <c r="CI155" i="8"/>
  <c r="CH155" i="8"/>
  <c r="CG155" i="8"/>
  <c r="CF155" i="8"/>
  <c r="CE155" i="8"/>
  <c r="CD155" i="8"/>
  <c r="CC155" i="8"/>
  <c r="CB155" i="8"/>
  <c r="CA155" i="8"/>
  <c r="BZ155" i="8"/>
  <c r="BY155" i="8"/>
  <c r="BX155" i="8"/>
  <c r="BW155" i="8"/>
  <c r="BV155" i="8"/>
  <c r="BU155" i="8"/>
  <c r="BT155" i="8"/>
  <c r="BS155" i="8"/>
  <c r="BR155" i="8"/>
  <c r="BQ155" i="8"/>
  <c r="CM154" i="8"/>
  <c r="CL154" i="8"/>
  <c r="CK154" i="8"/>
  <c r="CJ154" i="8"/>
  <c r="CI154" i="8"/>
  <c r="CH154" i="8"/>
  <c r="CG154" i="8"/>
  <c r="CF154" i="8"/>
  <c r="CE154" i="8"/>
  <c r="CD154" i="8"/>
  <c r="CC154" i="8"/>
  <c r="CB154" i="8"/>
  <c r="CA154" i="8"/>
  <c r="BZ154" i="8"/>
  <c r="BY154" i="8"/>
  <c r="BX154" i="8"/>
  <c r="BW154" i="8"/>
  <c r="BV154" i="8"/>
  <c r="BU154" i="8"/>
  <c r="BT154" i="8"/>
  <c r="BS154" i="8"/>
  <c r="BR154" i="8"/>
  <c r="BQ154" i="8"/>
  <c r="CM153" i="8"/>
  <c r="CL153" i="8"/>
  <c r="CK153" i="8"/>
  <c r="CJ153" i="8"/>
  <c r="CI153" i="8"/>
  <c r="CH153" i="8"/>
  <c r="CG153" i="8"/>
  <c r="CF153" i="8"/>
  <c r="CE153" i="8"/>
  <c r="CD153" i="8"/>
  <c r="CC153" i="8"/>
  <c r="CB153" i="8"/>
  <c r="CA153" i="8"/>
  <c r="BZ153" i="8"/>
  <c r="BY153" i="8"/>
  <c r="BX153" i="8"/>
  <c r="BW153" i="8"/>
  <c r="BV153" i="8"/>
  <c r="BU153" i="8"/>
  <c r="BT153" i="8"/>
  <c r="BS153" i="8"/>
  <c r="BR153" i="8"/>
  <c r="BQ153" i="8"/>
  <c r="CM152" i="8"/>
  <c r="CL152" i="8"/>
  <c r="CK152" i="8"/>
  <c r="CJ152" i="8"/>
  <c r="CI152" i="8"/>
  <c r="CH152" i="8"/>
  <c r="CG152" i="8"/>
  <c r="CF152" i="8"/>
  <c r="CE152" i="8"/>
  <c r="CD152" i="8"/>
  <c r="CC152" i="8"/>
  <c r="CB152" i="8"/>
  <c r="CA152" i="8"/>
  <c r="BZ152" i="8"/>
  <c r="BY152" i="8"/>
  <c r="BX152" i="8"/>
  <c r="BW152" i="8"/>
  <c r="BV152" i="8"/>
  <c r="BU152" i="8"/>
  <c r="BT152" i="8"/>
  <c r="BS152" i="8"/>
  <c r="BR152" i="8"/>
  <c r="BQ152" i="8"/>
  <c r="CM151" i="8"/>
  <c r="CL151" i="8"/>
  <c r="CK151" i="8"/>
  <c r="CJ151" i="8"/>
  <c r="CI151" i="8"/>
  <c r="CH151" i="8"/>
  <c r="CG151" i="8"/>
  <c r="CF151" i="8"/>
  <c r="CE151" i="8"/>
  <c r="CD151" i="8"/>
  <c r="CC151" i="8"/>
  <c r="CB151" i="8"/>
  <c r="CA151" i="8"/>
  <c r="BZ151" i="8"/>
  <c r="BY151" i="8"/>
  <c r="BX151" i="8"/>
  <c r="BW151" i="8"/>
  <c r="BV151" i="8"/>
  <c r="BU151" i="8"/>
  <c r="BT151" i="8"/>
  <c r="BS151" i="8"/>
  <c r="BR151" i="8"/>
  <c r="BQ151" i="8"/>
  <c r="CM150" i="8"/>
  <c r="CL150" i="8"/>
  <c r="CK150" i="8"/>
  <c r="CJ150" i="8"/>
  <c r="CI150" i="8"/>
  <c r="CH150" i="8"/>
  <c r="CG150" i="8"/>
  <c r="CF150" i="8"/>
  <c r="CE150" i="8"/>
  <c r="CD150" i="8"/>
  <c r="CC150" i="8"/>
  <c r="CB150" i="8"/>
  <c r="CA150" i="8"/>
  <c r="BZ150" i="8"/>
  <c r="BY150" i="8"/>
  <c r="BX150" i="8"/>
  <c r="BW150" i="8"/>
  <c r="BV150" i="8"/>
  <c r="BU150" i="8"/>
  <c r="BT150" i="8"/>
  <c r="BS150" i="8"/>
  <c r="BR150" i="8"/>
  <c r="BQ150" i="8"/>
  <c r="CM149" i="8"/>
  <c r="CL149" i="8"/>
  <c r="CK149" i="8"/>
  <c r="CJ149" i="8"/>
  <c r="CI149" i="8"/>
  <c r="CH149" i="8"/>
  <c r="CG149" i="8"/>
  <c r="CF149" i="8"/>
  <c r="CE149" i="8"/>
  <c r="CD149" i="8"/>
  <c r="CC149" i="8"/>
  <c r="CB149" i="8"/>
  <c r="CA149" i="8"/>
  <c r="BZ149" i="8"/>
  <c r="BY149" i="8"/>
  <c r="BX149" i="8"/>
  <c r="BW149" i="8"/>
  <c r="BV149" i="8"/>
  <c r="BU149" i="8"/>
  <c r="BT149" i="8"/>
  <c r="BS149" i="8"/>
  <c r="BR149" i="8"/>
  <c r="BQ149" i="8"/>
  <c r="CM148" i="8"/>
  <c r="CL148" i="8"/>
  <c r="CK148" i="8"/>
  <c r="CJ148" i="8"/>
  <c r="CI148" i="8"/>
  <c r="CH148" i="8"/>
  <c r="CG148" i="8"/>
  <c r="CF148" i="8"/>
  <c r="CE148" i="8"/>
  <c r="CD148" i="8"/>
  <c r="CC148" i="8"/>
  <c r="CB148" i="8"/>
  <c r="CA148" i="8"/>
  <c r="BZ148" i="8"/>
  <c r="BY148" i="8"/>
  <c r="BX148" i="8"/>
  <c r="BW148" i="8"/>
  <c r="BV148" i="8"/>
  <c r="BU148" i="8"/>
  <c r="BT148" i="8"/>
  <c r="BS148" i="8"/>
  <c r="BR148" i="8"/>
  <c r="BQ148" i="8"/>
  <c r="CM147" i="8"/>
  <c r="CL147" i="8"/>
  <c r="CK147" i="8"/>
  <c r="CJ147" i="8"/>
  <c r="CI147" i="8"/>
  <c r="CH147" i="8"/>
  <c r="CG147" i="8"/>
  <c r="CF147" i="8"/>
  <c r="CE147" i="8"/>
  <c r="CD147" i="8"/>
  <c r="CC147" i="8"/>
  <c r="CB147" i="8"/>
  <c r="CA147" i="8"/>
  <c r="BZ147" i="8"/>
  <c r="BY147" i="8"/>
  <c r="BX147" i="8"/>
  <c r="BW147" i="8"/>
  <c r="BV147" i="8"/>
  <c r="BU147" i="8"/>
  <c r="BT147" i="8"/>
  <c r="BS147" i="8"/>
  <c r="BR147" i="8"/>
  <c r="BQ147" i="8"/>
  <c r="CM146" i="8"/>
  <c r="CL146" i="8"/>
  <c r="CK146" i="8"/>
  <c r="CJ146" i="8"/>
  <c r="CI146" i="8"/>
  <c r="CH146" i="8"/>
  <c r="CG146" i="8"/>
  <c r="CF146" i="8"/>
  <c r="CE146" i="8"/>
  <c r="CD146" i="8"/>
  <c r="CC146" i="8"/>
  <c r="CB146" i="8"/>
  <c r="CA146" i="8"/>
  <c r="BZ146" i="8"/>
  <c r="BY146" i="8"/>
  <c r="BX146" i="8"/>
  <c r="BW146" i="8"/>
  <c r="BV146" i="8"/>
  <c r="BU146" i="8"/>
  <c r="BT146" i="8"/>
  <c r="BS146" i="8"/>
  <c r="BR146" i="8"/>
  <c r="BQ146" i="8"/>
  <c r="CM145" i="8"/>
  <c r="CL145" i="8"/>
  <c r="CK145" i="8"/>
  <c r="CJ145" i="8"/>
  <c r="CI145" i="8"/>
  <c r="CH145" i="8"/>
  <c r="CG145" i="8"/>
  <c r="CF145" i="8"/>
  <c r="CE145" i="8"/>
  <c r="CD145" i="8"/>
  <c r="CC145" i="8"/>
  <c r="CB145" i="8"/>
  <c r="CA145" i="8"/>
  <c r="BZ145" i="8"/>
  <c r="BY145" i="8"/>
  <c r="BX145" i="8"/>
  <c r="BW145" i="8"/>
  <c r="BV145" i="8"/>
  <c r="BU145" i="8"/>
  <c r="BT145" i="8"/>
  <c r="BS145" i="8"/>
  <c r="BR145" i="8"/>
  <c r="BQ145" i="8"/>
  <c r="CM144" i="8"/>
  <c r="CL144" i="8"/>
  <c r="CK144" i="8"/>
  <c r="CJ144" i="8"/>
  <c r="CI144" i="8"/>
  <c r="CH144" i="8"/>
  <c r="CG144" i="8"/>
  <c r="CF144" i="8"/>
  <c r="CE144" i="8"/>
  <c r="CD144" i="8"/>
  <c r="CC144" i="8"/>
  <c r="CB144" i="8"/>
  <c r="CA144" i="8"/>
  <c r="BZ144" i="8"/>
  <c r="BY144" i="8"/>
  <c r="BX144" i="8"/>
  <c r="BW144" i="8"/>
  <c r="BV144" i="8"/>
  <c r="BU144" i="8"/>
  <c r="BT144" i="8"/>
  <c r="BS144" i="8"/>
  <c r="BR144" i="8"/>
  <c r="BQ144" i="8"/>
  <c r="CM143" i="8"/>
  <c r="CL143" i="8"/>
  <c r="CK143" i="8"/>
  <c r="CJ143" i="8"/>
  <c r="CI143" i="8"/>
  <c r="CH143" i="8"/>
  <c r="CG143" i="8"/>
  <c r="CF143" i="8"/>
  <c r="CE143" i="8"/>
  <c r="CD143" i="8"/>
  <c r="CC143" i="8"/>
  <c r="CB143" i="8"/>
  <c r="CA143" i="8"/>
  <c r="BZ143" i="8"/>
  <c r="BY143" i="8"/>
  <c r="BX143" i="8"/>
  <c r="BW143" i="8"/>
  <c r="BV143" i="8"/>
  <c r="BU143" i="8"/>
  <c r="BT143" i="8"/>
  <c r="BS143" i="8"/>
  <c r="BR143" i="8"/>
  <c r="BQ143" i="8"/>
  <c r="CM142" i="8"/>
  <c r="CL142" i="8"/>
  <c r="CK142" i="8"/>
  <c r="CJ142" i="8"/>
  <c r="CI142" i="8"/>
  <c r="CH142" i="8"/>
  <c r="CG142" i="8"/>
  <c r="CF142" i="8"/>
  <c r="CE142" i="8"/>
  <c r="CD142" i="8"/>
  <c r="CC142" i="8"/>
  <c r="CB142" i="8"/>
  <c r="CA142" i="8"/>
  <c r="BZ142" i="8"/>
  <c r="BY142" i="8"/>
  <c r="BX142" i="8"/>
  <c r="BW142" i="8"/>
  <c r="BV142" i="8"/>
  <c r="BU142" i="8"/>
  <c r="BT142" i="8"/>
  <c r="BS142" i="8"/>
  <c r="BR142" i="8"/>
  <c r="BQ142" i="8"/>
  <c r="CM141" i="8"/>
  <c r="CL141" i="8"/>
  <c r="CK141" i="8"/>
  <c r="CJ141" i="8"/>
  <c r="CI141" i="8"/>
  <c r="CH141" i="8"/>
  <c r="CG141" i="8"/>
  <c r="CF141" i="8"/>
  <c r="CE141" i="8"/>
  <c r="CD141" i="8"/>
  <c r="CC141" i="8"/>
  <c r="CB141" i="8"/>
  <c r="CA141" i="8"/>
  <c r="BZ141" i="8"/>
  <c r="BY141" i="8"/>
  <c r="BX141" i="8"/>
  <c r="BW141" i="8"/>
  <c r="BV141" i="8"/>
  <c r="BU141" i="8"/>
  <c r="BT141" i="8"/>
  <c r="BS141" i="8"/>
  <c r="BR141" i="8"/>
  <c r="BQ141" i="8"/>
  <c r="CM140" i="8"/>
  <c r="CL140" i="8"/>
  <c r="CK140" i="8"/>
  <c r="CJ140" i="8"/>
  <c r="CI140" i="8"/>
  <c r="CH140" i="8"/>
  <c r="CG140" i="8"/>
  <c r="CF140" i="8"/>
  <c r="CE140" i="8"/>
  <c r="CD140" i="8"/>
  <c r="CC140" i="8"/>
  <c r="CB140" i="8"/>
  <c r="CA140" i="8"/>
  <c r="BZ140" i="8"/>
  <c r="BY140" i="8"/>
  <c r="BX140" i="8"/>
  <c r="BW140" i="8"/>
  <c r="BV140" i="8"/>
  <c r="BU140" i="8"/>
  <c r="BT140" i="8"/>
  <c r="BS140" i="8"/>
  <c r="BR140" i="8"/>
  <c r="BQ140" i="8"/>
  <c r="CM139" i="8"/>
  <c r="CL139" i="8"/>
  <c r="CK139" i="8"/>
  <c r="CJ139" i="8"/>
  <c r="CI139" i="8"/>
  <c r="CH139" i="8"/>
  <c r="CG139" i="8"/>
  <c r="CF139" i="8"/>
  <c r="CE139" i="8"/>
  <c r="CD139" i="8"/>
  <c r="CC139" i="8"/>
  <c r="CB139" i="8"/>
  <c r="CA139" i="8"/>
  <c r="BZ139" i="8"/>
  <c r="BY139" i="8"/>
  <c r="BX139" i="8"/>
  <c r="BW139" i="8"/>
  <c r="BV139" i="8"/>
  <c r="BU139" i="8"/>
  <c r="BT139" i="8"/>
  <c r="BS139" i="8"/>
  <c r="BR139" i="8"/>
  <c r="BQ139" i="8"/>
  <c r="CM138" i="8"/>
  <c r="CL138" i="8"/>
  <c r="CK138" i="8"/>
  <c r="CJ138" i="8"/>
  <c r="CI138" i="8"/>
  <c r="CH138" i="8"/>
  <c r="CG138" i="8"/>
  <c r="CF138" i="8"/>
  <c r="CE138" i="8"/>
  <c r="CD138" i="8"/>
  <c r="CC138" i="8"/>
  <c r="CB138" i="8"/>
  <c r="CA138" i="8"/>
  <c r="BZ138" i="8"/>
  <c r="BY138" i="8"/>
  <c r="BX138" i="8"/>
  <c r="BW138" i="8"/>
  <c r="BV138" i="8"/>
  <c r="BU138" i="8"/>
  <c r="BT138" i="8"/>
  <c r="BS138" i="8"/>
  <c r="BR138" i="8"/>
  <c r="BQ138" i="8"/>
  <c r="CM137" i="8"/>
  <c r="CL137" i="8"/>
  <c r="CK137" i="8"/>
  <c r="CJ137" i="8"/>
  <c r="CI137" i="8"/>
  <c r="CH137" i="8"/>
  <c r="CG137" i="8"/>
  <c r="CF137" i="8"/>
  <c r="CE137" i="8"/>
  <c r="CD137" i="8"/>
  <c r="CC137" i="8"/>
  <c r="CB137" i="8"/>
  <c r="CA137" i="8"/>
  <c r="BZ137" i="8"/>
  <c r="BY137" i="8"/>
  <c r="BX137" i="8"/>
  <c r="BW137" i="8"/>
  <c r="BV137" i="8"/>
  <c r="BU137" i="8"/>
  <c r="BT137" i="8"/>
  <c r="BS137" i="8"/>
  <c r="BR137" i="8"/>
  <c r="BQ137" i="8"/>
  <c r="CM136" i="8"/>
  <c r="CL136" i="8"/>
  <c r="CK136" i="8"/>
  <c r="CJ136" i="8"/>
  <c r="CI136" i="8"/>
  <c r="CH136" i="8"/>
  <c r="CG136" i="8"/>
  <c r="CF136" i="8"/>
  <c r="CE136" i="8"/>
  <c r="CD136" i="8"/>
  <c r="CC136" i="8"/>
  <c r="CB136" i="8"/>
  <c r="CA136" i="8"/>
  <c r="BZ136" i="8"/>
  <c r="BY136" i="8"/>
  <c r="BX136" i="8"/>
  <c r="BW136" i="8"/>
  <c r="BV136" i="8"/>
  <c r="BU136" i="8"/>
  <c r="BT136" i="8"/>
  <c r="BS136" i="8"/>
  <c r="BR136" i="8"/>
  <c r="BQ136" i="8"/>
  <c r="CM135" i="8"/>
  <c r="CL135" i="8"/>
  <c r="CK135" i="8"/>
  <c r="CJ135" i="8"/>
  <c r="CI135" i="8"/>
  <c r="CH135" i="8"/>
  <c r="CG135" i="8"/>
  <c r="CF135" i="8"/>
  <c r="CE135" i="8"/>
  <c r="CD135" i="8"/>
  <c r="CC135" i="8"/>
  <c r="CB135" i="8"/>
  <c r="CA135" i="8"/>
  <c r="BZ135" i="8"/>
  <c r="BY135" i="8"/>
  <c r="BX135" i="8"/>
  <c r="BW135" i="8"/>
  <c r="BV135" i="8"/>
  <c r="BU135" i="8"/>
  <c r="BT135" i="8"/>
  <c r="BS135" i="8"/>
  <c r="BR135" i="8"/>
  <c r="BQ135" i="8"/>
  <c r="CM134" i="8"/>
  <c r="CL134" i="8"/>
  <c r="CK134" i="8"/>
  <c r="CJ134" i="8"/>
  <c r="CI134" i="8"/>
  <c r="CH134" i="8"/>
  <c r="CG134" i="8"/>
  <c r="CF134" i="8"/>
  <c r="CE134" i="8"/>
  <c r="CD134" i="8"/>
  <c r="CC134" i="8"/>
  <c r="CB134" i="8"/>
  <c r="CA134" i="8"/>
  <c r="BZ134" i="8"/>
  <c r="BY134" i="8"/>
  <c r="BX134" i="8"/>
  <c r="BW134" i="8"/>
  <c r="BV134" i="8"/>
  <c r="BU134" i="8"/>
  <c r="BT134" i="8"/>
  <c r="BS134" i="8"/>
  <c r="BR134" i="8"/>
  <c r="BQ134" i="8"/>
  <c r="CM133" i="8"/>
  <c r="CL133" i="8"/>
  <c r="CK133" i="8"/>
  <c r="CJ133" i="8"/>
  <c r="CI133" i="8"/>
  <c r="CH133" i="8"/>
  <c r="CG133" i="8"/>
  <c r="CF133" i="8"/>
  <c r="CE133" i="8"/>
  <c r="CD133" i="8"/>
  <c r="CC133" i="8"/>
  <c r="CB133" i="8"/>
  <c r="CA133" i="8"/>
  <c r="BZ133" i="8"/>
  <c r="BY133" i="8"/>
  <c r="BX133" i="8"/>
  <c r="BW133" i="8"/>
  <c r="BV133" i="8"/>
  <c r="BU133" i="8"/>
  <c r="BT133" i="8"/>
  <c r="BS133" i="8"/>
  <c r="BR133" i="8"/>
  <c r="BQ133" i="8"/>
  <c r="CM132" i="8"/>
  <c r="CL132" i="8"/>
  <c r="CK132" i="8"/>
  <c r="CJ132" i="8"/>
  <c r="CI132" i="8"/>
  <c r="CH132" i="8"/>
  <c r="CG132" i="8"/>
  <c r="CF132" i="8"/>
  <c r="CE132" i="8"/>
  <c r="CD132" i="8"/>
  <c r="CC132" i="8"/>
  <c r="CB132" i="8"/>
  <c r="CA132" i="8"/>
  <c r="BZ132" i="8"/>
  <c r="BY132" i="8"/>
  <c r="BX132" i="8"/>
  <c r="BW132" i="8"/>
  <c r="BV132" i="8"/>
  <c r="BU132" i="8"/>
  <c r="BT132" i="8"/>
  <c r="BS132" i="8"/>
  <c r="BR132" i="8"/>
  <c r="BQ132" i="8"/>
  <c r="CM131" i="8"/>
  <c r="CL131" i="8"/>
  <c r="CK131" i="8"/>
  <c r="CJ131" i="8"/>
  <c r="CI131" i="8"/>
  <c r="CH131" i="8"/>
  <c r="CG131" i="8"/>
  <c r="CF131" i="8"/>
  <c r="CE131" i="8"/>
  <c r="CD131" i="8"/>
  <c r="CC131" i="8"/>
  <c r="CB131" i="8"/>
  <c r="CA131" i="8"/>
  <c r="BZ131" i="8"/>
  <c r="BY131" i="8"/>
  <c r="BX131" i="8"/>
  <c r="BW131" i="8"/>
  <c r="BV131" i="8"/>
  <c r="BU131" i="8"/>
  <c r="BT131" i="8"/>
  <c r="BS131" i="8"/>
  <c r="BR131" i="8"/>
  <c r="BQ131" i="8"/>
  <c r="CM130" i="8"/>
  <c r="CL130" i="8"/>
  <c r="CK130" i="8"/>
  <c r="CJ130" i="8"/>
  <c r="CI130" i="8"/>
  <c r="CH130" i="8"/>
  <c r="CG130" i="8"/>
  <c r="CF130" i="8"/>
  <c r="CE130" i="8"/>
  <c r="CD130" i="8"/>
  <c r="CC130" i="8"/>
  <c r="CB130" i="8"/>
  <c r="CA130" i="8"/>
  <c r="BZ130" i="8"/>
  <c r="BY130" i="8"/>
  <c r="BX130" i="8"/>
  <c r="BW130" i="8"/>
  <c r="BV130" i="8"/>
  <c r="BU130" i="8"/>
  <c r="BT130" i="8"/>
  <c r="BS130" i="8"/>
  <c r="BR130" i="8"/>
  <c r="BQ130" i="8"/>
  <c r="CM129" i="8"/>
  <c r="CL129" i="8"/>
  <c r="CK129" i="8"/>
  <c r="CJ129" i="8"/>
  <c r="CI129" i="8"/>
  <c r="CH129" i="8"/>
  <c r="CG129" i="8"/>
  <c r="CF129" i="8"/>
  <c r="CE129" i="8"/>
  <c r="CD129" i="8"/>
  <c r="CC129" i="8"/>
  <c r="CB129" i="8"/>
  <c r="CA129" i="8"/>
  <c r="BZ129" i="8"/>
  <c r="BY129" i="8"/>
  <c r="BX129" i="8"/>
  <c r="BW129" i="8"/>
  <c r="BV129" i="8"/>
  <c r="BU129" i="8"/>
  <c r="BT129" i="8"/>
  <c r="BS129" i="8"/>
  <c r="BR129" i="8"/>
  <c r="BQ129" i="8"/>
  <c r="CM128" i="8"/>
  <c r="CL128" i="8"/>
  <c r="CK128" i="8"/>
  <c r="CJ128" i="8"/>
  <c r="CI128" i="8"/>
  <c r="CH128" i="8"/>
  <c r="CG128" i="8"/>
  <c r="CF128" i="8"/>
  <c r="CE128" i="8"/>
  <c r="CD128" i="8"/>
  <c r="CC128" i="8"/>
  <c r="CB128" i="8"/>
  <c r="CA128" i="8"/>
  <c r="BZ128" i="8"/>
  <c r="BY128" i="8"/>
  <c r="BX128" i="8"/>
  <c r="BW128" i="8"/>
  <c r="BV128" i="8"/>
  <c r="BU128" i="8"/>
  <c r="BT128" i="8"/>
  <c r="BS128" i="8"/>
  <c r="BR128" i="8"/>
  <c r="BQ128" i="8"/>
  <c r="CM127" i="8"/>
  <c r="CL127" i="8"/>
  <c r="CK127" i="8"/>
  <c r="CJ127" i="8"/>
  <c r="CI127" i="8"/>
  <c r="CH127" i="8"/>
  <c r="CG127" i="8"/>
  <c r="CF127" i="8"/>
  <c r="CE127" i="8"/>
  <c r="CD127" i="8"/>
  <c r="CC127" i="8"/>
  <c r="CB127" i="8"/>
  <c r="CA127" i="8"/>
  <c r="BZ127" i="8"/>
  <c r="BY127" i="8"/>
  <c r="BX127" i="8"/>
  <c r="BW127" i="8"/>
  <c r="BV127" i="8"/>
  <c r="BU127" i="8"/>
  <c r="BT127" i="8"/>
  <c r="BS127" i="8"/>
  <c r="BR127" i="8"/>
  <c r="BQ127" i="8"/>
  <c r="CM126" i="8"/>
  <c r="CL126" i="8"/>
  <c r="CK126" i="8"/>
  <c r="CJ126" i="8"/>
  <c r="CI126" i="8"/>
  <c r="CH126" i="8"/>
  <c r="CG126" i="8"/>
  <c r="CF126" i="8"/>
  <c r="CE126" i="8"/>
  <c r="CD126" i="8"/>
  <c r="CC126" i="8"/>
  <c r="CB126" i="8"/>
  <c r="CA126" i="8"/>
  <c r="BZ126" i="8"/>
  <c r="BY126" i="8"/>
  <c r="BX126" i="8"/>
  <c r="BW126" i="8"/>
  <c r="BV126" i="8"/>
  <c r="BU126" i="8"/>
  <c r="BT126" i="8"/>
  <c r="BS126" i="8"/>
  <c r="BR126" i="8"/>
  <c r="BQ126" i="8"/>
  <c r="CM125" i="8"/>
  <c r="CL125" i="8"/>
  <c r="CK125" i="8"/>
  <c r="CJ125" i="8"/>
  <c r="CI125" i="8"/>
  <c r="CH125" i="8"/>
  <c r="CG125" i="8"/>
  <c r="CF125" i="8"/>
  <c r="CE125" i="8"/>
  <c r="CD125" i="8"/>
  <c r="CC125" i="8"/>
  <c r="CB125" i="8"/>
  <c r="CA125" i="8"/>
  <c r="BZ125" i="8"/>
  <c r="BY125" i="8"/>
  <c r="BX125" i="8"/>
  <c r="BW125" i="8"/>
  <c r="BV125" i="8"/>
  <c r="BU125" i="8"/>
  <c r="BT125" i="8"/>
  <c r="BS125" i="8"/>
  <c r="BR125" i="8"/>
  <c r="BQ125" i="8"/>
  <c r="CM124" i="8"/>
  <c r="CL124" i="8"/>
  <c r="CK124" i="8"/>
  <c r="CJ124" i="8"/>
  <c r="CI124" i="8"/>
  <c r="CH124" i="8"/>
  <c r="CG124" i="8"/>
  <c r="CF124" i="8"/>
  <c r="CE124" i="8"/>
  <c r="CD124" i="8"/>
  <c r="CC124" i="8"/>
  <c r="CB124" i="8"/>
  <c r="CA124" i="8"/>
  <c r="BZ124" i="8"/>
  <c r="BY124" i="8"/>
  <c r="BX124" i="8"/>
  <c r="BW124" i="8"/>
  <c r="BV124" i="8"/>
  <c r="BU124" i="8"/>
  <c r="BT124" i="8"/>
  <c r="BS124" i="8"/>
  <c r="BR124" i="8"/>
  <c r="BQ124" i="8"/>
  <c r="CM123" i="8"/>
  <c r="CL123" i="8"/>
  <c r="CK123" i="8"/>
  <c r="CJ123" i="8"/>
  <c r="CI123" i="8"/>
  <c r="CH123" i="8"/>
  <c r="CG123" i="8"/>
  <c r="CF123" i="8"/>
  <c r="CE123" i="8"/>
  <c r="CD123" i="8"/>
  <c r="CC123" i="8"/>
  <c r="CB123" i="8"/>
  <c r="CA123" i="8"/>
  <c r="BZ123" i="8"/>
  <c r="BY123" i="8"/>
  <c r="BX123" i="8"/>
  <c r="BW123" i="8"/>
  <c r="BV123" i="8"/>
  <c r="BU123" i="8"/>
  <c r="BT123" i="8"/>
  <c r="BS123" i="8"/>
  <c r="BR123" i="8"/>
  <c r="BQ123" i="8"/>
  <c r="CM122" i="8"/>
  <c r="CL122" i="8"/>
  <c r="CK122" i="8"/>
  <c r="CJ122" i="8"/>
  <c r="CI122" i="8"/>
  <c r="CH122" i="8"/>
  <c r="CG122" i="8"/>
  <c r="CF122" i="8"/>
  <c r="CE122" i="8"/>
  <c r="CD122" i="8"/>
  <c r="CC122" i="8"/>
  <c r="CB122" i="8"/>
  <c r="CA122" i="8"/>
  <c r="BZ122" i="8"/>
  <c r="BY122" i="8"/>
  <c r="BX122" i="8"/>
  <c r="BW122" i="8"/>
  <c r="BV122" i="8"/>
  <c r="BU122" i="8"/>
  <c r="BT122" i="8"/>
  <c r="BS122" i="8"/>
  <c r="BR122" i="8"/>
  <c r="BQ122" i="8"/>
  <c r="CM121" i="8"/>
  <c r="CL121" i="8"/>
  <c r="CK121" i="8"/>
  <c r="CJ121" i="8"/>
  <c r="CI121" i="8"/>
  <c r="CH121" i="8"/>
  <c r="CG121" i="8"/>
  <c r="CF121" i="8"/>
  <c r="CE121" i="8"/>
  <c r="CD121" i="8"/>
  <c r="CC121" i="8"/>
  <c r="CB121" i="8"/>
  <c r="CA121" i="8"/>
  <c r="BZ121" i="8"/>
  <c r="BY121" i="8"/>
  <c r="BX121" i="8"/>
  <c r="BW121" i="8"/>
  <c r="BV121" i="8"/>
  <c r="BU121" i="8"/>
  <c r="BT121" i="8"/>
  <c r="BS121" i="8"/>
  <c r="BR121" i="8"/>
  <c r="BQ121" i="8"/>
  <c r="CM120" i="8"/>
  <c r="CL120" i="8"/>
  <c r="CK120" i="8"/>
  <c r="CJ120" i="8"/>
  <c r="CI120" i="8"/>
  <c r="CH120" i="8"/>
  <c r="CG120" i="8"/>
  <c r="CF120" i="8"/>
  <c r="CE120" i="8"/>
  <c r="CD120" i="8"/>
  <c r="CC120" i="8"/>
  <c r="CB120" i="8"/>
  <c r="CA120" i="8"/>
  <c r="BZ120" i="8"/>
  <c r="BY120" i="8"/>
  <c r="BX120" i="8"/>
  <c r="BW120" i="8"/>
  <c r="BV120" i="8"/>
  <c r="BU120" i="8"/>
  <c r="BT120" i="8"/>
  <c r="BS120" i="8"/>
  <c r="BR120" i="8"/>
  <c r="BQ120" i="8"/>
  <c r="CM119" i="8"/>
  <c r="CL119" i="8"/>
  <c r="CK119" i="8"/>
  <c r="CJ119" i="8"/>
  <c r="CI119" i="8"/>
  <c r="CH119" i="8"/>
  <c r="CG119" i="8"/>
  <c r="CF119" i="8"/>
  <c r="CE119" i="8"/>
  <c r="CD119" i="8"/>
  <c r="CC119" i="8"/>
  <c r="CB119" i="8"/>
  <c r="CA119" i="8"/>
  <c r="BZ119" i="8"/>
  <c r="BY119" i="8"/>
  <c r="BX119" i="8"/>
  <c r="BW119" i="8"/>
  <c r="BV119" i="8"/>
  <c r="BU119" i="8"/>
  <c r="BT119" i="8"/>
  <c r="BS119" i="8"/>
  <c r="BR119" i="8"/>
  <c r="BQ119" i="8"/>
  <c r="CM118" i="8"/>
  <c r="CL118" i="8"/>
  <c r="CK118" i="8"/>
  <c r="CJ118" i="8"/>
  <c r="CI118" i="8"/>
  <c r="CH118" i="8"/>
  <c r="CG118" i="8"/>
  <c r="CF118" i="8"/>
  <c r="CE118" i="8"/>
  <c r="CD118" i="8"/>
  <c r="CC118" i="8"/>
  <c r="CB118" i="8"/>
  <c r="CA118" i="8"/>
  <c r="BZ118" i="8"/>
  <c r="BY118" i="8"/>
  <c r="BX118" i="8"/>
  <c r="BW118" i="8"/>
  <c r="BV118" i="8"/>
  <c r="BU118" i="8"/>
  <c r="BT118" i="8"/>
  <c r="BS118" i="8"/>
  <c r="BR118" i="8"/>
  <c r="BQ118" i="8"/>
  <c r="CM117" i="8"/>
  <c r="CL117" i="8"/>
  <c r="CK117" i="8"/>
  <c r="CJ117" i="8"/>
  <c r="CI117" i="8"/>
  <c r="CH117" i="8"/>
  <c r="CG117" i="8"/>
  <c r="CF117" i="8"/>
  <c r="CE117" i="8"/>
  <c r="CD117" i="8"/>
  <c r="CC117" i="8"/>
  <c r="CB117" i="8"/>
  <c r="CA117" i="8"/>
  <c r="BZ117" i="8"/>
  <c r="BY117" i="8"/>
  <c r="BX117" i="8"/>
  <c r="BW117" i="8"/>
  <c r="BV117" i="8"/>
  <c r="BU117" i="8"/>
  <c r="BT117" i="8"/>
  <c r="BS117" i="8"/>
  <c r="BR117" i="8"/>
  <c r="BQ117" i="8"/>
  <c r="CM116" i="8"/>
  <c r="CL116" i="8"/>
  <c r="CK116" i="8"/>
  <c r="CJ116" i="8"/>
  <c r="CI116" i="8"/>
  <c r="CH116" i="8"/>
  <c r="CG116" i="8"/>
  <c r="CF116" i="8"/>
  <c r="CE116" i="8"/>
  <c r="CD116" i="8"/>
  <c r="CC116" i="8"/>
  <c r="CB116" i="8"/>
  <c r="CA116" i="8"/>
  <c r="BZ116" i="8"/>
  <c r="BY116" i="8"/>
  <c r="BX116" i="8"/>
  <c r="BW116" i="8"/>
  <c r="BV116" i="8"/>
  <c r="BU116" i="8"/>
  <c r="BT116" i="8"/>
  <c r="BS116" i="8"/>
  <c r="BR116" i="8"/>
  <c r="BQ116" i="8"/>
  <c r="CM115" i="8"/>
  <c r="CL115" i="8"/>
  <c r="CK115" i="8"/>
  <c r="CJ115" i="8"/>
  <c r="CI115" i="8"/>
  <c r="CH115" i="8"/>
  <c r="CG115" i="8"/>
  <c r="CF115" i="8"/>
  <c r="CE115" i="8"/>
  <c r="CD115" i="8"/>
  <c r="CC115" i="8"/>
  <c r="CB115" i="8"/>
  <c r="CA115" i="8"/>
  <c r="BZ115" i="8"/>
  <c r="BY115" i="8"/>
  <c r="BX115" i="8"/>
  <c r="BW115" i="8"/>
  <c r="BV115" i="8"/>
  <c r="BU115" i="8"/>
  <c r="BT115" i="8"/>
  <c r="BS115" i="8"/>
  <c r="BR115" i="8"/>
  <c r="BQ115" i="8"/>
  <c r="CM114" i="8"/>
  <c r="CL114" i="8"/>
  <c r="CK114" i="8"/>
  <c r="CJ114" i="8"/>
  <c r="CI114" i="8"/>
  <c r="CH114" i="8"/>
  <c r="CG114" i="8"/>
  <c r="CF114" i="8"/>
  <c r="CE114" i="8"/>
  <c r="CD114" i="8"/>
  <c r="CC114" i="8"/>
  <c r="CB114" i="8"/>
  <c r="CA114" i="8"/>
  <c r="BZ114" i="8"/>
  <c r="BY114" i="8"/>
  <c r="BX114" i="8"/>
  <c r="BW114" i="8"/>
  <c r="BV114" i="8"/>
  <c r="BU114" i="8"/>
  <c r="BT114" i="8"/>
  <c r="BS114" i="8"/>
  <c r="BR114" i="8"/>
  <c r="BQ114" i="8"/>
  <c r="CM113" i="8"/>
  <c r="CL113" i="8"/>
  <c r="CK113" i="8"/>
  <c r="CJ113" i="8"/>
  <c r="CI113" i="8"/>
  <c r="CH113" i="8"/>
  <c r="CG113" i="8"/>
  <c r="CF113" i="8"/>
  <c r="CE113" i="8"/>
  <c r="CD113" i="8"/>
  <c r="CC113" i="8"/>
  <c r="CB113" i="8"/>
  <c r="CA113" i="8"/>
  <c r="BZ113" i="8"/>
  <c r="BY113" i="8"/>
  <c r="BX113" i="8"/>
  <c r="BW113" i="8"/>
  <c r="BV113" i="8"/>
  <c r="BU113" i="8"/>
  <c r="BT113" i="8"/>
  <c r="BS113" i="8"/>
  <c r="BR113" i="8"/>
  <c r="BQ113" i="8"/>
  <c r="CM112" i="8"/>
  <c r="CL112" i="8"/>
  <c r="CK112" i="8"/>
  <c r="CJ112" i="8"/>
  <c r="CI112" i="8"/>
  <c r="CH112" i="8"/>
  <c r="CG112" i="8"/>
  <c r="CF112" i="8"/>
  <c r="CE112" i="8"/>
  <c r="CD112" i="8"/>
  <c r="CC112" i="8"/>
  <c r="CB112" i="8"/>
  <c r="CA112" i="8"/>
  <c r="BZ112" i="8"/>
  <c r="BY112" i="8"/>
  <c r="BX112" i="8"/>
  <c r="BW112" i="8"/>
  <c r="BV112" i="8"/>
  <c r="BU112" i="8"/>
  <c r="BT112" i="8"/>
  <c r="BS112" i="8"/>
  <c r="BR112" i="8"/>
  <c r="BQ112" i="8"/>
  <c r="CM111" i="8"/>
  <c r="CL111" i="8"/>
  <c r="CK111" i="8"/>
  <c r="CJ111" i="8"/>
  <c r="CI111" i="8"/>
  <c r="CH111" i="8"/>
  <c r="CG111" i="8"/>
  <c r="CF111" i="8"/>
  <c r="CE111" i="8"/>
  <c r="CD111" i="8"/>
  <c r="CC111" i="8"/>
  <c r="CB111" i="8"/>
  <c r="CA111" i="8"/>
  <c r="BZ111" i="8"/>
  <c r="BY111" i="8"/>
  <c r="BX111" i="8"/>
  <c r="BW111" i="8"/>
  <c r="BV111" i="8"/>
  <c r="BU111" i="8"/>
  <c r="BT111" i="8"/>
  <c r="BS111" i="8"/>
  <c r="BR111" i="8"/>
  <c r="BQ111" i="8"/>
  <c r="CM110" i="8"/>
  <c r="CL110" i="8"/>
  <c r="CK110" i="8"/>
  <c r="CJ110" i="8"/>
  <c r="CI110" i="8"/>
  <c r="CH110" i="8"/>
  <c r="CG110" i="8"/>
  <c r="CF110" i="8"/>
  <c r="CE110" i="8"/>
  <c r="CD110" i="8"/>
  <c r="CC110" i="8"/>
  <c r="CB110" i="8"/>
  <c r="CA110" i="8"/>
  <c r="BZ110" i="8"/>
  <c r="BY110" i="8"/>
  <c r="BX110" i="8"/>
  <c r="BW110" i="8"/>
  <c r="BV110" i="8"/>
  <c r="BU110" i="8"/>
  <c r="BT110" i="8"/>
  <c r="BS110" i="8"/>
  <c r="BR110" i="8"/>
  <c r="BQ110" i="8"/>
  <c r="CM109" i="8"/>
  <c r="CL109" i="8"/>
  <c r="CK109" i="8"/>
  <c r="CJ109" i="8"/>
  <c r="CI109" i="8"/>
  <c r="CH109" i="8"/>
  <c r="CG109" i="8"/>
  <c r="CF109" i="8"/>
  <c r="CE109" i="8"/>
  <c r="CD109" i="8"/>
  <c r="CC109" i="8"/>
  <c r="CB109" i="8"/>
  <c r="CA109" i="8"/>
  <c r="BZ109" i="8"/>
  <c r="BY109" i="8"/>
  <c r="BX109" i="8"/>
  <c r="BW109" i="8"/>
  <c r="BV109" i="8"/>
  <c r="BU109" i="8"/>
  <c r="BT109" i="8"/>
  <c r="BS109" i="8"/>
  <c r="BR109" i="8"/>
  <c r="BQ109" i="8"/>
  <c r="CM108" i="8"/>
  <c r="CL108" i="8"/>
  <c r="CK108" i="8"/>
  <c r="CJ108" i="8"/>
  <c r="CI108" i="8"/>
  <c r="CH108" i="8"/>
  <c r="CG108" i="8"/>
  <c r="CF108" i="8"/>
  <c r="CE108" i="8"/>
  <c r="CD108" i="8"/>
  <c r="CC108" i="8"/>
  <c r="CB108" i="8"/>
  <c r="CA108" i="8"/>
  <c r="BZ108" i="8"/>
  <c r="BY108" i="8"/>
  <c r="BX108" i="8"/>
  <c r="BW108" i="8"/>
  <c r="BV108" i="8"/>
  <c r="BU108" i="8"/>
  <c r="BT108" i="8"/>
  <c r="BS108" i="8"/>
  <c r="BR108" i="8"/>
  <c r="BQ108" i="8"/>
  <c r="CM107" i="8"/>
  <c r="CL107" i="8"/>
  <c r="CK107" i="8"/>
  <c r="CJ107" i="8"/>
  <c r="CI107" i="8"/>
  <c r="CH107" i="8"/>
  <c r="CG107" i="8"/>
  <c r="CF107" i="8"/>
  <c r="CE107" i="8"/>
  <c r="CD107" i="8"/>
  <c r="CC107" i="8"/>
  <c r="CB107" i="8"/>
  <c r="CA107" i="8"/>
  <c r="BZ107" i="8"/>
  <c r="BY107" i="8"/>
  <c r="BX107" i="8"/>
  <c r="BW107" i="8"/>
  <c r="BV107" i="8"/>
  <c r="BU107" i="8"/>
  <c r="BT107" i="8"/>
  <c r="BS107" i="8"/>
  <c r="BR107" i="8"/>
  <c r="BQ107" i="8"/>
  <c r="CM106" i="8"/>
  <c r="CL106" i="8"/>
  <c r="CK106" i="8"/>
  <c r="CJ106" i="8"/>
  <c r="CI106" i="8"/>
  <c r="CH106" i="8"/>
  <c r="CG106" i="8"/>
  <c r="CF106" i="8"/>
  <c r="CE106" i="8"/>
  <c r="CD106" i="8"/>
  <c r="CC106" i="8"/>
  <c r="CB106" i="8"/>
  <c r="CA106" i="8"/>
  <c r="BZ106" i="8"/>
  <c r="BY106" i="8"/>
  <c r="BX106" i="8"/>
  <c r="BW106" i="8"/>
  <c r="BV106" i="8"/>
  <c r="BU106" i="8"/>
  <c r="BT106" i="8"/>
  <c r="BS106" i="8"/>
  <c r="BR106" i="8"/>
  <c r="BQ106" i="8"/>
  <c r="CM105" i="8"/>
  <c r="CL105" i="8"/>
  <c r="CK105" i="8"/>
  <c r="CJ105" i="8"/>
  <c r="CI105" i="8"/>
  <c r="CH105" i="8"/>
  <c r="CG105" i="8"/>
  <c r="CF105" i="8"/>
  <c r="CE105" i="8"/>
  <c r="CD105" i="8"/>
  <c r="CC105" i="8"/>
  <c r="CB105" i="8"/>
  <c r="CA105" i="8"/>
  <c r="BZ105" i="8"/>
  <c r="BY105" i="8"/>
  <c r="BX105" i="8"/>
  <c r="BW105" i="8"/>
  <c r="BV105" i="8"/>
  <c r="BU105" i="8"/>
  <c r="BT105" i="8"/>
  <c r="BS105" i="8"/>
  <c r="BR105" i="8"/>
  <c r="BQ105" i="8"/>
  <c r="CM104" i="8"/>
  <c r="CL104" i="8"/>
  <c r="CK104" i="8"/>
  <c r="CJ104" i="8"/>
  <c r="CI104" i="8"/>
  <c r="CH104" i="8"/>
  <c r="CG104" i="8"/>
  <c r="CF104" i="8"/>
  <c r="CE104" i="8"/>
  <c r="CD104" i="8"/>
  <c r="CC104" i="8"/>
  <c r="CB104" i="8"/>
  <c r="CA104" i="8"/>
  <c r="BZ104" i="8"/>
  <c r="BY104" i="8"/>
  <c r="BX104" i="8"/>
  <c r="BW104" i="8"/>
  <c r="BV104" i="8"/>
  <c r="BU104" i="8"/>
  <c r="BT104" i="8"/>
  <c r="BS104" i="8"/>
  <c r="BR104" i="8"/>
  <c r="BQ104" i="8"/>
  <c r="CM103" i="8"/>
  <c r="CL103" i="8"/>
  <c r="CK103" i="8"/>
  <c r="CJ103" i="8"/>
  <c r="CI103" i="8"/>
  <c r="CH103" i="8"/>
  <c r="CG103" i="8"/>
  <c r="CF103" i="8"/>
  <c r="CE103" i="8"/>
  <c r="CD103" i="8"/>
  <c r="CC103" i="8"/>
  <c r="CB103" i="8"/>
  <c r="CA103" i="8"/>
  <c r="BZ103" i="8"/>
  <c r="BY103" i="8"/>
  <c r="BX103" i="8"/>
  <c r="BW103" i="8"/>
  <c r="BV103" i="8"/>
  <c r="BU103" i="8"/>
  <c r="BT103" i="8"/>
  <c r="BS103" i="8"/>
  <c r="BR103" i="8"/>
  <c r="BQ103" i="8"/>
  <c r="CM102" i="8"/>
  <c r="CL102" i="8"/>
  <c r="CK102" i="8"/>
  <c r="CJ102" i="8"/>
  <c r="CI102" i="8"/>
  <c r="CH102" i="8"/>
  <c r="CG102" i="8"/>
  <c r="CF102" i="8"/>
  <c r="CE102" i="8"/>
  <c r="CD102" i="8"/>
  <c r="CC102" i="8"/>
  <c r="CB102" i="8"/>
  <c r="CA102" i="8"/>
  <c r="BZ102" i="8"/>
  <c r="BY102" i="8"/>
  <c r="BX102" i="8"/>
  <c r="BW102" i="8"/>
  <c r="BV102" i="8"/>
  <c r="BU102" i="8"/>
  <c r="BT102" i="8"/>
  <c r="BS102" i="8"/>
  <c r="BR102" i="8"/>
  <c r="BQ102" i="8"/>
  <c r="CM101" i="8"/>
  <c r="CL101" i="8"/>
  <c r="CK101" i="8"/>
  <c r="CJ101" i="8"/>
  <c r="CI101" i="8"/>
  <c r="CH101" i="8"/>
  <c r="CG101" i="8"/>
  <c r="CF101" i="8"/>
  <c r="CE101" i="8"/>
  <c r="CD101" i="8"/>
  <c r="CC101" i="8"/>
  <c r="CB101" i="8"/>
  <c r="CA101" i="8"/>
  <c r="BZ101" i="8"/>
  <c r="BY101" i="8"/>
  <c r="BX101" i="8"/>
  <c r="BW101" i="8"/>
  <c r="BV101" i="8"/>
  <c r="BU101" i="8"/>
  <c r="BT101" i="8"/>
  <c r="BS101" i="8"/>
  <c r="BR101" i="8"/>
  <c r="BQ101" i="8"/>
  <c r="CM100" i="8"/>
  <c r="CL100" i="8"/>
  <c r="CK100" i="8"/>
  <c r="CJ100" i="8"/>
  <c r="CI100" i="8"/>
  <c r="CH100" i="8"/>
  <c r="CG100" i="8"/>
  <c r="CF100" i="8"/>
  <c r="CE100" i="8"/>
  <c r="CD100" i="8"/>
  <c r="CC100" i="8"/>
  <c r="CB100" i="8"/>
  <c r="CA100" i="8"/>
  <c r="BZ100" i="8"/>
  <c r="BY100" i="8"/>
  <c r="BX100" i="8"/>
  <c r="BW100" i="8"/>
  <c r="BV100" i="8"/>
  <c r="BU100" i="8"/>
  <c r="BT100" i="8"/>
  <c r="BS100" i="8"/>
  <c r="BR100" i="8"/>
  <c r="BQ100" i="8"/>
  <c r="CM99" i="8"/>
  <c r="CL99" i="8"/>
  <c r="CK99" i="8"/>
  <c r="CJ99" i="8"/>
  <c r="CI99" i="8"/>
  <c r="CH99" i="8"/>
  <c r="CG99" i="8"/>
  <c r="CF99" i="8"/>
  <c r="CE99" i="8"/>
  <c r="CD99" i="8"/>
  <c r="CC99" i="8"/>
  <c r="CB99" i="8"/>
  <c r="CA99" i="8"/>
  <c r="BZ99" i="8"/>
  <c r="BY99" i="8"/>
  <c r="BX99" i="8"/>
  <c r="BW99" i="8"/>
  <c r="BV99" i="8"/>
  <c r="BU99" i="8"/>
  <c r="BT99" i="8"/>
  <c r="BS99" i="8"/>
  <c r="BR99" i="8"/>
  <c r="BQ99" i="8"/>
  <c r="CM98" i="8"/>
  <c r="CL98" i="8"/>
  <c r="CK98" i="8"/>
  <c r="CJ98" i="8"/>
  <c r="CI98" i="8"/>
  <c r="CH98" i="8"/>
  <c r="CG98" i="8"/>
  <c r="CF98" i="8"/>
  <c r="CE98" i="8"/>
  <c r="CD98" i="8"/>
  <c r="CC98" i="8"/>
  <c r="CB98" i="8"/>
  <c r="CA98" i="8"/>
  <c r="BZ98" i="8"/>
  <c r="BY98" i="8"/>
  <c r="BX98" i="8"/>
  <c r="BW98" i="8"/>
  <c r="BV98" i="8"/>
  <c r="BU98" i="8"/>
  <c r="BT98" i="8"/>
  <c r="BS98" i="8"/>
  <c r="BR98" i="8"/>
  <c r="BQ98" i="8"/>
  <c r="CM97" i="8"/>
  <c r="CL97" i="8"/>
  <c r="CK97" i="8"/>
  <c r="CJ97" i="8"/>
  <c r="CI97" i="8"/>
  <c r="CH97" i="8"/>
  <c r="CG97" i="8"/>
  <c r="CF97" i="8"/>
  <c r="CE97" i="8"/>
  <c r="CD97" i="8"/>
  <c r="CC97" i="8"/>
  <c r="CB97" i="8"/>
  <c r="CA97" i="8"/>
  <c r="BZ97" i="8"/>
  <c r="BY97" i="8"/>
  <c r="BX97" i="8"/>
  <c r="BW97" i="8"/>
  <c r="BV97" i="8"/>
  <c r="BU97" i="8"/>
  <c r="BT97" i="8"/>
  <c r="BS97" i="8"/>
  <c r="BR97" i="8"/>
  <c r="BQ97" i="8"/>
  <c r="CM96" i="8"/>
  <c r="CL96" i="8"/>
  <c r="CK96" i="8"/>
  <c r="CJ96" i="8"/>
  <c r="CI96" i="8"/>
  <c r="CH96" i="8"/>
  <c r="CG96" i="8"/>
  <c r="CF96" i="8"/>
  <c r="CE96" i="8"/>
  <c r="CD96" i="8"/>
  <c r="CC96" i="8"/>
  <c r="CB96" i="8"/>
  <c r="CA96" i="8"/>
  <c r="BZ96" i="8"/>
  <c r="BY96" i="8"/>
  <c r="BX96" i="8"/>
  <c r="BW96" i="8"/>
  <c r="BV96" i="8"/>
  <c r="BU96" i="8"/>
  <c r="BT96" i="8"/>
  <c r="BS96" i="8"/>
  <c r="BR96" i="8"/>
  <c r="BQ96" i="8"/>
  <c r="CM95" i="8"/>
  <c r="CL95" i="8"/>
  <c r="CK95" i="8"/>
  <c r="CJ95" i="8"/>
  <c r="CI95" i="8"/>
  <c r="CH95" i="8"/>
  <c r="CG95" i="8"/>
  <c r="CF95" i="8"/>
  <c r="CE95" i="8"/>
  <c r="CD95" i="8"/>
  <c r="CC95" i="8"/>
  <c r="CB95" i="8"/>
  <c r="CA95" i="8"/>
  <c r="BZ95" i="8"/>
  <c r="BY95" i="8"/>
  <c r="BX95" i="8"/>
  <c r="BW95" i="8"/>
  <c r="BV95" i="8"/>
  <c r="BU95" i="8"/>
  <c r="BT95" i="8"/>
  <c r="BS95" i="8"/>
  <c r="BR95" i="8"/>
  <c r="BQ95" i="8"/>
  <c r="CM94" i="8"/>
  <c r="CL94" i="8"/>
  <c r="CK94" i="8"/>
  <c r="CJ94" i="8"/>
  <c r="CI94" i="8"/>
  <c r="CH94" i="8"/>
  <c r="CG94" i="8"/>
  <c r="CF94" i="8"/>
  <c r="CE94" i="8"/>
  <c r="CD94" i="8"/>
  <c r="CC94" i="8"/>
  <c r="CB94" i="8"/>
  <c r="CA94" i="8"/>
  <c r="BZ94" i="8"/>
  <c r="BY94" i="8"/>
  <c r="BX94" i="8"/>
  <c r="BW94" i="8"/>
  <c r="BV94" i="8"/>
  <c r="BU94" i="8"/>
  <c r="BT94" i="8"/>
  <c r="BS94" i="8"/>
  <c r="BR94" i="8"/>
  <c r="BQ94" i="8"/>
  <c r="CM93" i="8"/>
  <c r="CL93" i="8"/>
  <c r="CK93" i="8"/>
  <c r="CJ93" i="8"/>
  <c r="CI93" i="8"/>
  <c r="CH93" i="8"/>
  <c r="CG93" i="8"/>
  <c r="CF93" i="8"/>
  <c r="CE93" i="8"/>
  <c r="CD93" i="8"/>
  <c r="CC93" i="8"/>
  <c r="CB93" i="8"/>
  <c r="CA93" i="8"/>
  <c r="BZ93" i="8"/>
  <c r="BY93" i="8"/>
  <c r="BX93" i="8"/>
  <c r="BW93" i="8"/>
  <c r="BV93" i="8"/>
  <c r="BU93" i="8"/>
  <c r="BT93" i="8"/>
  <c r="BS93" i="8"/>
  <c r="BR93" i="8"/>
  <c r="BQ93" i="8"/>
  <c r="CM92" i="8"/>
  <c r="CL92" i="8"/>
  <c r="CK92" i="8"/>
  <c r="CJ92" i="8"/>
  <c r="CI92" i="8"/>
  <c r="CH92" i="8"/>
  <c r="CG92" i="8"/>
  <c r="CF92" i="8"/>
  <c r="CE92" i="8"/>
  <c r="CD92" i="8"/>
  <c r="CC92" i="8"/>
  <c r="CB92" i="8"/>
  <c r="CA92" i="8"/>
  <c r="BZ92" i="8"/>
  <c r="BY92" i="8"/>
  <c r="BX92" i="8"/>
  <c r="BW92" i="8"/>
  <c r="BV92" i="8"/>
  <c r="BU92" i="8"/>
  <c r="BT92" i="8"/>
  <c r="BS92" i="8"/>
  <c r="BR92" i="8"/>
  <c r="BQ92" i="8"/>
  <c r="CM91" i="8"/>
  <c r="CL91" i="8"/>
  <c r="CK91" i="8"/>
  <c r="CJ91" i="8"/>
  <c r="CI91" i="8"/>
  <c r="CH91" i="8"/>
  <c r="CG91" i="8"/>
  <c r="CF91" i="8"/>
  <c r="CE91" i="8"/>
  <c r="CD91" i="8"/>
  <c r="CC91" i="8"/>
  <c r="CB91" i="8"/>
  <c r="CA91" i="8"/>
  <c r="BZ91" i="8"/>
  <c r="BY91" i="8"/>
  <c r="BX91" i="8"/>
  <c r="BW91" i="8"/>
  <c r="BV91" i="8"/>
  <c r="BU91" i="8"/>
  <c r="BT91" i="8"/>
  <c r="BS91" i="8"/>
  <c r="BR91" i="8"/>
  <c r="BQ91" i="8"/>
  <c r="CM90" i="8"/>
  <c r="CL90" i="8"/>
  <c r="CK90" i="8"/>
  <c r="CJ90" i="8"/>
  <c r="CI90" i="8"/>
  <c r="CH90" i="8"/>
  <c r="CG90" i="8"/>
  <c r="CF90" i="8"/>
  <c r="CE90" i="8"/>
  <c r="CD90" i="8"/>
  <c r="CC90" i="8"/>
  <c r="CB90" i="8"/>
  <c r="CA90" i="8"/>
  <c r="BZ90" i="8"/>
  <c r="BY90" i="8"/>
  <c r="BX90" i="8"/>
  <c r="BW90" i="8"/>
  <c r="BV90" i="8"/>
  <c r="BU90" i="8"/>
  <c r="BT90" i="8"/>
  <c r="BS90" i="8"/>
  <c r="BR90" i="8"/>
  <c r="BQ90" i="8"/>
  <c r="CM89" i="8"/>
  <c r="CL89" i="8"/>
  <c r="CK89" i="8"/>
  <c r="CJ89" i="8"/>
  <c r="CI89" i="8"/>
  <c r="CH89" i="8"/>
  <c r="CG89" i="8"/>
  <c r="CF89" i="8"/>
  <c r="CE89" i="8"/>
  <c r="CD89" i="8"/>
  <c r="CC89" i="8"/>
  <c r="CB89" i="8"/>
  <c r="CA89" i="8"/>
  <c r="BZ89" i="8"/>
  <c r="BY89" i="8"/>
  <c r="BX89" i="8"/>
  <c r="BW89" i="8"/>
  <c r="BV89" i="8"/>
  <c r="BU89" i="8"/>
  <c r="BT89" i="8"/>
  <c r="BS89" i="8"/>
  <c r="BR89" i="8"/>
  <c r="BQ89" i="8"/>
  <c r="CM88" i="8"/>
  <c r="CL88" i="8"/>
  <c r="CK88" i="8"/>
  <c r="CJ88" i="8"/>
  <c r="CI88" i="8"/>
  <c r="CH88" i="8"/>
  <c r="CG88" i="8"/>
  <c r="CF88" i="8"/>
  <c r="CE88" i="8"/>
  <c r="CD88" i="8"/>
  <c r="CC88" i="8"/>
  <c r="CB88" i="8"/>
  <c r="CA88" i="8"/>
  <c r="BZ88" i="8"/>
  <c r="BY88" i="8"/>
  <c r="BX88" i="8"/>
  <c r="BW88" i="8"/>
  <c r="BV88" i="8"/>
  <c r="BU88" i="8"/>
  <c r="BT88" i="8"/>
  <c r="BS88" i="8"/>
  <c r="BR88" i="8"/>
  <c r="BQ88" i="8"/>
  <c r="CM87" i="8"/>
  <c r="CL87" i="8"/>
  <c r="CK87" i="8"/>
  <c r="CJ87" i="8"/>
  <c r="CI87" i="8"/>
  <c r="CH87" i="8"/>
  <c r="CG87" i="8"/>
  <c r="CF87" i="8"/>
  <c r="CE87" i="8"/>
  <c r="CD87" i="8"/>
  <c r="CC87" i="8"/>
  <c r="CB87" i="8"/>
  <c r="CA87" i="8"/>
  <c r="BZ87" i="8"/>
  <c r="BY87" i="8"/>
  <c r="BX87" i="8"/>
  <c r="BW87" i="8"/>
  <c r="BV87" i="8"/>
  <c r="BU87" i="8"/>
  <c r="BT87" i="8"/>
  <c r="BS87" i="8"/>
  <c r="BR87" i="8"/>
  <c r="BQ87" i="8"/>
  <c r="CM86" i="8"/>
  <c r="CL86" i="8"/>
  <c r="CK86" i="8"/>
  <c r="CJ86" i="8"/>
  <c r="CI86" i="8"/>
  <c r="CH86" i="8"/>
  <c r="CG86" i="8"/>
  <c r="CF86" i="8"/>
  <c r="CE86" i="8"/>
  <c r="CD86" i="8"/>
  <c r="CC86" i="8"/>
  <c r="CB86" i="8"/>
  <c r="CA86" i="8"/>
  <c r="BZ86" i="8"/>
  <c r="BY86" i="8"/>
  <c r="BX86" i="8"/>
  <c r="BW86" i="8"/>
  <c r="BV86" i="8"/>
  <c r="BU86" i="8"/>
  <c r="BT86" i="8"/>
  <c r="BS86" i="8"/>
  <c r="BR86" i="8"/>
  <c r="BQ86" i="8"/>
  <c r="CM85" i="8"/>
  <c r="CL85" i="8"/>
  <c r="CK85" i="8"/>
  <c r="CJ85" i="8"/>
  <c r="CI85" i="8"/>
  <c r="CH85" i="8"/>
  <c r="CG85" i="8"/>
  <c r="CF85" i="8"/>
  <c r="CE85" i="8"/>
  <c r="CD85" i="8"/>
  <c r="CC85" i="8"/>
  <c r="CB85" i="8"/>
  <c r="CA85" i="8"/>
  <c r="BZ85" i="8"/>
  <c r="BY85" i="8"/>
  <c r="BX85" i="8"/>
  <c r="BW85" i="8"/>
  <c r="BV85" i="8"/>
  <c r="BU85" i="8"/>
  <c r="BT85" i="8"/>
  <c r="BS85" i="8"/>
  <c r="BR85" i="8"/>
  <c r="BQ85" i="8"/>
  <c r="CM84" i="8"/>
  <c r="CL84" i="8"/>
  <c r="CK84" i="8"/>
  <c r="CJ84" i="8"/>
  <c r="CI84" i="8"/>
  <c r="CH84" i="8"/>
  <c r="CG84" i="8"/>
  <c r="CF84" i="8"/>
  <c r="CE84" i="8"/>
  <c r="CD84" i="8"/>
  <c r="CC84" i="8"/>
  <c r="CB84" i="8"/>
  <c r="CA84" i="8"/>
  <c r="BZ84" i="8"/>
  <c r="BY84" i="8"/>
  <c r="BX84" i="8"/>
  <c r="BW84" i="8"/>
  <c r="BV84" i="8"/>
  <c r="BU84" i="8"/>
  <c r="BT84" i="8"/>
  <c r="BS84" i="8"/>
  <c r="BR84" i="8"/>
  <c r="BQ84" i="8"/>
  <c r="CM83" i="8"/>
  <c r="CL83" i="8"/>
  <c r="CK83" i="8"/>
  <c r="CJ83" i="8"/>
  <c r="CI83" i="8"/>
  <c r="CH83" i="8"/>
  <c r="CG83" i="8"/>
  <c r="CF83" i="8"/>
  <c r="CE83" i="8"/>
  <c r="CD83" i="8"/>
  <c r="CC83" i="8"/>
  <c r="CB83" i="8"/>
  <c r="CA83" i="8"/>
  <c r="BZ83" i="8"/>
  <c r="BY83" i="8"/>
  <c r="BX83" i="8"/>
  <c r="BW83" i="8"/>
  <c r="BV83" i="8"/>
  <c r="BU83" i="8"/>
  <c r="BT83" i="8"/>
  <c r="BS83" i="8"/>
  <c r="BR83" i="8"/>
  <c r="BQ83" i="8"/>
  <c r="CM82" i="8"/>
  <c r="CL82" i="8"/>
  <c r="CK82" i="8"/>
  <c r="CJ82" i="8"/>
  <c r="CI82" i="8"/>
  <c r="CH82" i="8"/>
  <c r="CG82" i="8"/>
  <c r="CF82" i="8"/>
  <c r="CE82" i="8"/>
  <c r="CD82" i="8"/>
  <c r="CC82" i="8"/>
  <c r="CB82" i="8"/>
  <c r="CA82" i="8"/>
  <c r="BZ82" i="8"/>
  <c r="BY82" i="8"/>
  <c r="BX82" i="8"/>
  <c r="BW82" i="8"/>
  <c r="BV82" i="8"/>
  <c r="BU82" i="8"/>
  <c r="BT82" i="8"/>
  <c r="BS82" i="8"/>
  <c r="BR82" i="8"/>
  <c r="BQ82" i="8"/>
  <c r="CM81" i="8"/>
  <c r="CL81" i="8"/>
  <c r="CK81" i="8"/>
  <c r="CJ81" i="8"/>
  <c r="CI81" i="8"/>
  <c r="CH81" i="8"/>
  <c r="CG81" i="8"/>
  <c r="CF81" i="8"/>
  <c r="CE81" i="8"/>
  <c r="CD81" i="8"/>
  <c r="CC81" i="8"/>
  <c r="CB81" i="8"/>
  <c r="CA81" i="8"/>
  <c r="BZ81" i="8"/>
  <c r="BY81" i="8"/>
  <c r="BX81" i="8"/>
  <c r="BW81" i="8"/>
  <c r="BV81" i="8"/>
  <c r="BU81" i="8"/>
  <c r="BT81" i="8"/>
  <c r="BS81" i="8"/>
  <c r="BR81" i="8"/>
  <c r="BQ81" i="8"/>
  <c r="CM80" i="8"/>
  <c r="CL80" i="8"/>
  <c r="CK80" i="8"/>
  <c r="CJ80" i="8"/>
  <c r="CI80" i="8"/>
  <c r="CH80" i="8"/>
  <c r="CG80" i="8"/>
  <c r="CF80" i="8"/>
  <c r="CE80" i="8"/>
  <c r="CD80" i="8"/>
  <c r="CC80" i="8"/>
  <c r="CB80" i="8"/>
  <c r="CA80" i="8"/>
  <c r="BZ80" i="8"/>
  <c r="BY80" i="8"/>
  <c r="BX80" i="8"/>
  <c r="BW80" i="8"/>
  <c r="BV80" i="8"/>
  <c r="BU80" i="8"/>
  <c r="BT80" i="8"/>
  <c r="BS80" i="8"/>
  <c r="BR80" i="8"/>
  <c r="BQ80" i="8"/>
  <c r="CM79" i="8"/>
  <c r="CL79" i="8"/>
  <c r="CK79" i="8"/>
  <c r="CJ79" i="8"/>
  <c r="CI79" i="8"/>
  <c r="CH79" i="8"/>
  <c r="CG79" i="8"/>
  <c r="CF79" i="8"/>
  <c r="CE79" i="8"/>
  <c r="CD79" i="8"/>
  <c r="CC79" i="8"/>
  <c r="CB79" i="8"/>
  <c r="CA79" i="8"/>
  <c r="BZ79" i="8"/>
  <c r="BY79" i="8"/>
  <c r="BX79" i="8"/>
  <c r="BW79" i="8"/>
  <c r="BV79" i="8"/>
  <c r="BU79" i="8"/>
  <c r="BT79" i="8"/>
  <c r="BS79" i="8"/>
  <c r="BR79" i="8"/>
  <c r="BQ79" i="8"/>
  <c r="CM78" i="8"/>
  <c r="CL78" i="8"/>
  <c r="CK78" i="8"/>
  <c r="CJ78" i="8"/>
  <c r="CI78" i="8"/>
  <c r="CH78" i="8"/>
  <c r="CG78" i="8"/>
  <c r="CF78" i="8"/>
  <c r="CE78" i="8"/>
  <c r="CD78" i="8"/>
  <c r="CC78" i="8"/>
  <c r="CB78" i="8"/>
  <c r="CA78" i="8"/>
  <c r="BZ78" i="8"/>
  <c r="BY78" i="8"/>
  <c r="BX78" i="8"/>
  <c r="BW78" i="8"/>
  <c r="BV78" i="8"/>
  <c r="BU78" i="8"/>
  <c r="BT78" i="8"/>
  <c r="BS78" i="8"/>
  <c r="BR78" i="8"/>
  <c r="BQ78" i="8"/>
  <c r="CM77" i="8"/>
  <c r="CL77" i="8"/>
  <c r="CK77" i="8"/>
  <c r="CJ77" i="8"/>
  <c r="CI77" i="8"/>
  <c r="CH77" i="8"/>
  <c r="CG77" i="8"/>
  <c r="CF77" i="8"/>
  <c r="CE77" i="8"/>
  <c r="CD77" i="8"/>
  <c r="CC77" i="8"/>
  <c r="CB77" i="8"/>
  <c r="CA77" i="8"/>
  <c r="BZ77" i="8"/>
  <c r="BY77" i="8"/>
  <c r="BX77" i="8"/>
  <c r="BW77" i="8"/>
  <c r="BV77" i="8"/>
  <c r="BU77" i="8"/>
  <c r="BT77" i="8"/>
  <c r="BS77" i="8"/>
  <c r="BR77" i="8"/>
  <c r="BQ77" i="8"/>
  <c r="CM76" i="8"/>
  <c r="CL76" i="8"/>
  <c r="CK76" i="8"/>
  <c r="CJ76" i="8"/>
  <c r="CI76" i="8"/>
  <c r="CH76" i="8"/>
  <c r="CG76" i="8"/>
  <c r="CF76" i="8"/>
  <c r="CE76" i="8"/>
  <c r="CD76" i="8"/>
  <c r="CC76" i="8"/>
  <c r="CB76" i="8"/>
  <c r="CA76" i="8"/>
  <c r="BZ76" i="8"/>
  <c r="BY76" i="8"/>
  <c r="BX76" i="8"/>
  <c r="BW76" i="8"/>
  <c r="BV76" i="8"/>
  <c r="BU76" i="8"/>
  <c r="BT76" i="8"/>
  <c r="BS76" i="8"/>
  <c r="BR76" i="8"/>
  <c r="BQ76" i="8"/>
  <c r="CM75" i="8"/>
  <c r="CL75" i="8"/>
  <c r="CK75" i="8"/>
  <c r="CJ75" i="8"/>
  <c r="CI75" i="8"/>
  <c r="CH75" i="8"/>
  <c r="CG75" i="8"/>
  <c r="CF75" i="8"/>
  <c r="CE75" i="8"/>
  <c r="CD75" i="8"/>
  <c r="CC75" i="8"/>
  <c r="CB75" i="8"/>
  <c r="CA75" i="8"/>
  <c r="BZ75" i="8"/>
  <c r="BY75" i="8"/>
  <c r="BX75" i="8"/>
  <c r="BW75" i="8"/>
  <c r="BV75" i="8"/>
  <c r="BU75" i="8"/>
  <c r="BT75" i="8"/>
  <c r="BS75" i="8"/>
  <c r="BR75" i="8"/>
  <c r="BQ75" i="8"/>
  <c r="CM74" i="8"/>
  <c r="CL74" i="8"/>
  <c r="CK74" i="8"/>
  <c r="CJ74" i="8"/>
  <c r="CI74" i="8"/>
  <c r="CH74" i="8"/>
  <c r="CG74" i="8"/>
  <c r="CF74" i="8"/>
  <c r="CE74" i="8"/>
  <c r="CD74" i="8"/>
  <c r="CC74" i="8"/>
  <c r="CB74" i="8"/>
  <c r="CA74" i="8"/>
  <c r="BZ74" i="8"/>
  <c r="BY74" i="8"/>
  <c r="BX74" i="8"/>
  <c r="BW74" i="8"/>
  <c r="BV74" i="8"/>
  <c r="BU74" i="8"/>
  <c r="BT74" i="8"/>
  <c r="BS74" i="8"/>
  <c r="BR74" i="8"/>
  <c r="BQ74" i="8"/>
  <c r="CM73" i="8"/>
  <c r="CL73" i="8"/>
  <c r="CK73" i="8"/>
  <c r="CJ73" i="8"/>
  <c r="CI73" i="8"/>
  <c r="CH73" i="8"/>
  <c r="CG73" i="8"/>
  <c r="CF73" i="8"/>
  <c r="CE73" i="8"/>
  <c r="CD73" i="8"/>
  <c r="CC73" i="8"/>
  <c r="CB73" i="8"/>
  <c r="CA73" i="8"/>
  <c r="BZ73" i="8"/>
  <c r="BY73" i="8"/>
  <c r="BX73" i="8"/>
  <c r="BW73" i="8"/>
  <c r="BV73" i="8"/>
  <c r="BU73" i="8"/>
  <c r="BT73" i="8"/>
  <c r="BS73" i="8"/>
  <c r="BR73" i="8"/>
  <c r="BQ73" i="8"/>
  <c r="CM72" i="8"/>
  <c r="CL72" i="8"/>
  <c r="CK72" i="8"/>
  <c r="CJ72" i="8"/>
  <c r="CI72" i="8"/>
  <c r="CH72" i="8"/>
  <c r="CG72" i="8"/>
  <c r="CF72" i="8"/>
  <c r="CE72" i="8"/>
  <c r="CD72" i="8"/>
  <c r="CC72" i="8"/>
  <c r="CB72" i="8"/>
  <c r="CA72" i="8"/>
  <c r="BZ72" i="8"/>
  <c r="BY72" i="8"/>
  <c r="BX72" i="8"/>
  <c r="BW72" i="8"/>
  <c r="BV72" i="8"/>
  <c r="BU72" i="8"/>
  <c r="BT72" i="8"/>
  <c r="BS72" i="8"/>
  <c r="BR72" i="8"/>
  <c r="BQ72" i="8"/>
  <c r="CM71" i="8"/>
  <c r="CL71" i="8"/>
  <c r="CK71" i="8"/>
  <c r="CJ71" i="8"/>
  <c r="CI71" i="8"/>
  <c r="CH71" i="8"/>
  <c r="CG71" i="8"/>
  <c r="CF71" i="8"/>
  <c r="CE71" i="8"/>
  <c r="CD71" i="8"/>
  <c r="CC71" i="8"/>
  <c r="CB71" i="8"/>
  <c r="CA71" i="8"/>
  <c r="BZ71" i="8"/>
  <c r="BY71" i="8"/>
  <c r="BX71" i="8"/>
  <c r="BW71" i="8"/>
  <c r="BV71" i="8"/>
  <c r="BU71" i="8"/>
  <c r="BT71" i="8"/>
  <c r="BS71" i="8"/>
  <c r="BR71" i="8"/>
  <c r="BQ71" i="8"/>
  <c r="CM70" i="8"/>
  <c r="CL70" i="8"/>
  <c r="CK70" i="8"/>
  <c r="CJ70" i="8"/>
  <c r="CI70" i="8"/>
  <c r="CH70" i="8"/>
  <c r="CG70" i="8"/>
  <c r="CF70" i="8"/>
  <c r="CE70" i="8"/>
  <c r="CD70" i="8"/>
  <c r="CC70" i="8"/>
  <c r="CB70" i="8"/>
  <c r="CA70" i="8"/>
  <c r="BZ70" i="8"/>
  <c r="BY70" i="8"/>
  <c r="BX70" i="8"/>
  <c r="BW70" i="8"/>
  <c r="BV70" i="8"/>
  <c r="BU70" i="8"/>
  <c r="BT70" i="8"/>
  <c r="BS70" i="8"/>
  <c r="BR70" i="8"/>
  <c r="BQ70" i="8"/>
  <c r="CM69" i="8"/>
  <c r="CL69" i="8"/>
  <c r="CK69" i="8"/>
  <c r="CJ69" i="8"/>
  <c r="CI69" i="8"/>
  <c r="CH69" i="8"/>
  <c r="CG69" i="8"/>
  <c r="CF69" i="8"/>
  <c r="CE69" i="8"/>
  <c r="CD69" i="8"/>
  <c r="CC69" i="8"/>
  <c r="CB69" i="8"/>
  <c r="CA69" i="8"/>
  <c r="BZ69" i="8"/>
  <c r="BY69" i="8"/>
  <c r="BX69" i="8"/>
  <c r="BW69" i="8"/>
  <c r="BV69" i="8"/>
  <c r="BU69" i="8"/>
  <c r="BT69" i="8"/>
  <c r="BS69" i="8"/>
  <c r="BR69" i="8"/>
  <c r="BQ69" i="8"/>
  <c r="CM68" i="8"/>
  <c r="CL68" i="8"/>
  <c r="CK68" i="8"/>
  <c r="CJ68" i="8"/>
  <c r="CI68" i="8"/>
  <c r="CH68" i="8"/>
  <c r="CG68" i="8"/>
  <c r="CF68" i="8"/>
  <c r="CE68" i="8"/>
  <c r="CD68" i="8"/>
  <c r="CC68" i="8"/>
  <c r="CB68" i="8"/>
  <c r="CA68" i="8"/>
  <c r="BZ68" i="8"/>
  <c r="BY68" i="8"/>
  <c r="BX68" i="8"/>
  <c r="BW68" i="8"/>
  <c r="BV68" i="8"/>
  <c r="BU68" i="8"/>
  <c r="BT68" i="8"/>
  <c r="BS68" i="8"/>
  <c r="BR68" i="8"/>
  <c r="BQ68" i="8"/>
  <c r="CM67" i="8"/>
  <c r="CL67" i="8"/>
  <c r="CK67" i="8"/>
  <c r="CJ67" i="8"/>
  <c r="CI67" i="8"/>
  <c r="CH67" i="8"/>
  <c r="CG67" i="8"/>
  <c r="CF67" i="8"/>
  <c r="CE67" i="8"/>
  <c r="CD67" i="8"/>
  <c r="CC67" i="8"/>
  <c r="CB67" i="8"/>
  <c r="CA67" i="8"/>
  <c r="BZ67" i="8"/>
  <c r="BY67" i="8"/>
  <c r="BX67" i="8"/>
  <c r="BW67" i="8"/>
  <c r="BV67" i="8"/>
  <c r="BU67" i="8"/>
  <c r="BT67" i="8"/>
  <c r="BS67" i="8"/>
  <c r="BR67" i="8"/>
  <c r="BQ67" i="8"/>
  <c r="CM66" i="8"/>
  <c r="CL66" i="8"/>
  <c r="CK66" i="8"/>
  <c r="CJ66" i="8"/>
  <c r="CI66" i="8"/>
  <c r="CH66" i="8"/>
  <c r="CG66" i="8"/>
  <c r="CF66" i="8"/>
  <c r="CE66" i="8"/>
  <c r="CD66" i="8"/>
  <c r="CC66" i="8"/>
  <c r="CB66" i="8"/>
  <c r="CA66" i="8"/>
  <c r="BZ66" i="8"/>
  <c r="BY66" i="8"/>
  <c r="BX66" i="8"/>
  <c r="BW66" i="8"/>
  <c r="BV66" i="8"/>
  <c r="BU66" i="8"/>
  <c r="BT66" i="8"/>
  <c r="BS66" i="8"/>
  <c r="BR66" i="8"/>
  <c r="BQ66" i="8"/>
  <c r="CM65" i="8"/>
  <c r="CL65" i="8"/>
  <c r="CK65" i="8"/>
  <c r="CJ65" i="8"/>
  <c r="CI65" i="8"/>
  <c r="CH65" i="8"/>
  <c r="CG65" i="8"/>
  <c r="CF65" i="8"/>
  <c r="CE65" i="8"/>
  <c r="CD65" i="8"/>
  <c r="CC65" i="8"/>
  <c r="CB65" i="8"/>
  <c r="CA65" i="8"/>
  <c r="BZ65" i="8"/>
  <c r="BY65" i="8"/>
  <c r="BX65" i="8"/>
  <c r="BW65" i="8"/>
  <c r="BV65" i="8"/>
  <c r="BU65" i="8"/>
  <c r="BT65" i="8"/>
  <c r="BS65" i="8"/>
  <c r="BR65" i="8"/>
  <c r="BQ65" i="8"/>
  <c r="CM64" i="8"/>
  <c r="CL64" i="8"/>
  <c r="CK64" i="8"/>
  <c r="CJ64" i="8"/>
  <c r="CI64" i="8"/>
  <c r="CH64" i="8"/>
  <c r="CG64" i="8"/>
  <c r="CF64" i="8"/>
  <c r="CE64" i="8"/>
  <c r="CD64" i="8"/>
  <c r="CC64" i="8"/>
  <c r="CB64" i="8"/>
  <c r="CA64" i="8"/>
  <c r="BZ64" i="8"/>
  <c r="BY64" i="8"/>
  <c r="BX64" i="8"/>
  <c r="BW64" i="8"/>
  <c r="BV64" i="8"/>
  <c r="BU64" i="8"/>
  <c r="BT64" i="8"/>
  <c r="BS64" i="8"/>
  <c r="BR64" i="8"/>
  <c r="BQ64" i="8"/>
  <c r="CM63" i="8"/>
  <c r="CL63" i="8"/>
  <c r="CK63" i="8"/>
  <c r="CJ63" i="8"/>
  <c r="CI63" i="8"/>
  <c r="CH63" i="8"/>
  <c r="CG63" i="8"/>
  <c r="CF63" i="8"/>
  <c r="CE63" i="8"/>
  <c r="CD63" i="8"/>
  <c r="CC63" i="8"/>
  <c r="CB63" i="8"/>
  <c r="CA63" i="8"/>
  <c r="BZ63" i="8"/>
  <c r="BY63" i="8"/>
  <c r="BX63" i="8"/>
  <c r="BW63" i="8"/>
  <c r="BV63" i="8"/>
  <c r="BU63" i="8"/>
  <c r="BT63" i="8"/>
  <c r="BS63" i="8"/>
  <c r="BR63" i="8"/>
  <c r="BQ63" i="8"/>
  <c r="CM62" i="8"/>
  <c r="CL62" i="8"/>
  <c r="CK62" i="8"/>
  <c r="CJ62" i="8"/>
  <c r="CI62" i="8"/>
  <c r="CH62" i="8"/>
  <c r="CG62" i="8"/>
  <c r="CF62" i="8"/>
  <c r="CE62" i="8"/>
  <c r="CD62" i="8"/>
  <c r="CC62" i="8"/>
  <c r="CB62" i="8"/>
  <c r="CA62" i="8"/>
  <c r="BZ62" i="8"/>
  <c r="BY62" i="8"/>
  <c r="BX62" i="8"/>
  <c r="BW62" i="8"/>
  <c r="BV62" i="8"/>
  <c r="BU62" i="8"/>
  <c r="BT62" i="8"/>
  <c r="BS62" i="8"/>
  <c r="BR62" i="8"/>
  <c r="BQ62" i="8"/>
  <c r="CM61" i="8"/>
  <c r="CL61" i="8"/>
  <c r="CK61" i="8"/>
  <c r="CJ61" i="8"/>
  <c r="CI61" i="8"/>
  <c r="CH61" i="8"/>
  <c r="CG61" i="8"/>
  <c r="CF61" i="8"/>
  <c r="CE61" i="8"/>
  <c r="CD61" i="8"/>
  <c r="CC61" i="8"/>
  <c r="CB61" i="8"/>
  <c r="CA61" i="8"/>
  <c r="BZ61" i="8"/>
  <c r="BY61" i="8"/>
  <c r="BX61" i="8"/>
  <c r="BW61" i="8"/>
  <c r="BV61" i="8"/>
  <c r="BU61" i="8"/>
  <c r="BT61" i="8"/>
  <c r="BS61" i="8"/>
  <c r="BR61" i="8"/>
  <c r="BQ61" i="8"/>
  <c r="CM60" i="8"/>
  <c r="CL60" i="8"/>
  <c r="CK60" i="8"/>
  <c r="CJ60" i="8"/>
  <c r="CI60" i="8"/>
  <c r="CH60" i="8"/>
  <c r="CG60" i="8"/>
  <c r="CF60" i="8"/>
  <c r="CE60" i="8"/>
  <c r="CD60" i="8"/>
  <c r="CC60" i="8"/>
  <c r="CB60" i="8"/>
  <c r="CA60" i="8"/>
  <c r="BZ60" i="8"/>
  <c r="BY60" i="8"/>
  <c r="BX60" i="8"/>
  <c r="BW60" i="8"/>
  <c r="BV60" i="8"/>
  <c r="BU60" i="8"/>
  <c r="BT60" i="8"/>
  <c r="BS60" i="8"/>
  <c r="BR60" i="8"/>
  <c r="BQ60" i="8"/>
  <c r="CM59" i="8"/>
  <c r="CL59" i="8"/>
  <c r="CK59" i="8"/>
  <c r="CJ59" i="8"/>
  <c r="CI59" i="8"/>
  <c r="CH59" i="8"/>
  <c r="CG59" i="8"/>
  <c r="CF59" i="8"/>
  <c r="CE59" i="8"/>
  <c r="CD59" i="8"/>
  <c r="CC59" i="8"/>
  <c r="CB59" i="8"/>
  <c r="CA59" i="8"/>
  <c r="BZ59" i="8"/>
  <c r="BY59" i="8"/>
  <c r="BX59" i="8"/>
  <c r="BW59" i="8"/>
  <c r="BV59" i="8"/>
  <c r="BU59" i="8"/>
  <c r="BT59" i="8"/>
  <c r="BS59" i="8"/>
  <c r="BR59" i="8"/>
  <c r="BQ59" i="8"/>
  <c r="CM58" i="8"/>
  <c r="CL58" i="8"/>
  <c r="CK58" i="8"/>
  <c r="CJ58" i="8"/>
  <c r="CI58" i="8"/>
  <c r="CH58" i="8"/>
  <c r="CG58" i="8"/>
  <c r="CF58" i="8"/>
  <c r="CE58" i="8"/>
  <c r="CD58" i="8"/>
  <c r="CC58" i="8"/>
  <c r="CB58" i="8"/>
  <c r="CA58" i="8"/>
  <c r="BZ58" i="8"/>
  <c r="BY58" i="8"/>
  <c r="BX58" i="8"/>
  <c r="BW58" i="8"/>
  <c r="BV58" i="8"/>
  <c r="BU58" i="8"/>
  <c r="BT58" i="8"/>
  <c r="BS58" i="8"/>
  <c r="BR58" i="8"/>
  <c r="BQ58" i="8"/>
  <c r="CM57" i="8"/>
  <c r="CL57" i="8"/>
  <c r="CK57" i="8"/>
  <c r="CJ57" i="8"/>
  <c r="CI57" i="8"/>
  <c r="CH57" i="8"/>
  <c r="CG57" i="8"/>
  <c r="CF57" i="8"/>
  <c r="CE57" i="8"/>
  <c r="CD57" i="8"/>
  <c r="CC57" i="8"/>
  <c r="CB57" i="8"/>
  <c r="CA57" i="8"/>
  <c r="BZ57" i="8"/>
  <c r="BY57" i="8"/>
  <c r="BX57" i="8"/>
  <c r="BW57" i="8"/>
  <c r="BV57" i="8"/>
  <c r="BU57" i="8"/>
  <c r="BT57" i="8"/>
  <c r="BS57" i="8"/>
  <c r="BR57" i="8"/>
  <c r="BQ57" i="8"/>
  <c r="CM56" i="8"/>
  <c r="CL56" i="8"/>
  <c r="CK56" i="8"/>
  <c r="CJ56" i="8"/>
  <c r="CI56" i="8"/>
  <c r="CH56" i="8"/>
  <c r="CG56" i="8"/>
  <c r="CF56" i="8"/>
  <c r="CE56" i="8"/>
  <c r="CD56" i="8"/>
  <c r="CC56" i="8"/>
  <c r="CB56" i="8"/>
  <c r="CA56" i="8"/>
  <c r="BZ56" i="8"/>
  <c r="BY56" i="8"/>
  <c r="BX56" i="8"/>
  <c r="BW56" i="8"/>
  <c r="BV56" i="8"/>
  <c r="BU56" i="8"/>
  <c r="BT56" i="8"/>
  <c r="BS56" i="8"/>
  <c r="BR56" i="8"/>
  <c r="BQ56" i="8"/>
  <c r="CM55" i="8"/>
  <c r="CL55" i="8"/>
  <c r="CK55" i="8"/>
  <c r="CJ55" i="8"/>
  <c r="CI55" i="8"/>
  <c r="CH55" i="8"/>
  <c r="CG55" i="8"/>
  <c r="CF55" i="8"/>
  <c r="CE55" i="8"/>
  <c r="CD55" i="8"/>
  <c r="CC55" i="8"/>
  <c r="CB55" i="8"/>
  <c r="CA55" i="8"/>
  <c r="BZ55" i="8"/>
  <c r="BY55" i="8"/>
  <c r="BX55" i="8"/>
  <c r="BW55" i="8"/>
  <c r="BV55" i="8"/>
  <c r="BU55" i="8"/>
  <c r="BT55" i="8"/>
  <c r="BS55" i="8"/>
  <c r="BR55" i="8"/>
  <c r="BQ55" i="8"/>
  <c r="CM54" i="8"/>
  <c r="CL54" i="8"/>
  <c r="CK54" i="8"/>
  <c r="CJ54" i="8"/>
  <c r="CI54" i="8"/>
  <c r="CH54" i="8"/>
  <c r="CG54" i="8"/>
  <c r="CF54" i="8"/>
  <c r="CE54" i="8"/>
  <c r="CD54" i="8"/>
  <c r="CC54" i="8"/>
  <c r="CB54" i="8"/>
  <c r="CA54" i="8"/>
  <c r="BZ54" i="8"/>
  <c r="BY54" i="8"/>
  <c r="BX54" i="8"/>
  <c r="BW54" i="8"/>
  <c r="BV54" i="8"/>
  <c r="BU54" i="8"/>
  <c r="BT54" i="8"/>
  <c r="BS54" i="8"/>
  <c r="BR54" i="8"/>
  <c r="BQ54" i="8"/>
  <c r="CM53" i="8"/>
  <c r="CL53" i="8"/>
  <c r="CK53" i="8"/>
  <c r="CJ53" i="8"/>
  <c r="CI53" i="8"/>
  <c r="CH53" i="8"/>
  <c r="CG53" i="8"/>
  <c r="CF53" i="8"/>
  <c r="CE53" i="8"/>
  <c r="CD53" i="8"/>
  <c r="CC53" i="8"/>
  <c r="CB53" i="8"/>
  <c r="CA53" i="8"/>
  <c r="BZ53" i="8"/>
  <c r="BY53" i="8"/>
  <c r="BX53" i="8"/>
  <c r="BW53" i="8"/>
  <c r="BV53" i="8"/>
  <c r="BU53" i="8"/>
  <c r="BT53" i="8"/>
  <c r="BS53" i="8"/>
  <c r="BR53" i="8"/>
  <c r="BQ53" i="8"/>
  <c r="CM52" i="8"/>
  <c r="CL52" i="8"/>
  <c r="CK52" i="8"/>
  <c r="CJ52" i="8"/>
  <c r="CI52" i="8"/>
  <c r="CH52" i="8"/>
  <c r="CG52" i="8"/>
  <c r="CF52" i="8"/>
  <c r="CE52" i="8"/>
  <c r="CD52" i="8"/>
  <c r="CC52" i="8"/>
  <c r="CB52" i="8"/>
  <c r="CA52" i="8"/>
  <c r="BZ52" i="8"/>
  <c r="BY52" i="8"/>
  <c r="BX52" i="8"/>
  <c r="BW52" i="8"/>
  <c r="BV52" i="8"/>
  <c r="BU52" i="8"/>
  <c r="BT52" i="8"/>
  <c r="BS52" i="8"/>
  <c r="BR52" i="8"/>
  <c r="BQ52" i="8"/>
  <c r="CM51" i="8"/>
  <c r="CL51" i="8"/>
  <c r="CK51" i="8"/>
  <c r="CJ51" i="8"/>
  <c r="CI51" i="8"/>
  <c r="CH51" i="8"/>
  <c r="CG51" i="8"/>
  <c r="CF51" i="8"/>
  <c r="CE51" i="8"/>
  <c r="CD51" i="8"/>
  <c r="CC51" i="8"/>
  <c r="CB51" i="8"/>
  <c r="CA51" i="8"/>
  <c r="BZ51" i="8"/>
  <c r="BY51" i="8"/>
  <c r="BX51" i="8"/>
  <c r="BW51" i="8"/>
  <c r="BV51" i="8"/>
  <c r="BU51" i="8"/>
  <c r="BT51" i="8"/>
  <c r="BS51" i="8"/>
  <c r="BR51" i="8"/>
  <c r="BQ51" i="8"/>
  <c r="CM50" i="8"/>
  <c r="CL50" i="8"/>
  <c r="CK50" i="8"/>
  <c r="CJ50" i="8"/>
  <c r="CI50" i="8"/>
  <c r="CH50" i="8"/>
  <c r="CG50" i="8"/>
  <c r="CF50" i="8"/>
  <c r="CE50" i="8"/>
  <c r="CD50" i="8"/>
  <c r="CC50" i="8"/>
  <c r="CB50" i="8"/>
  <c r="CA50" i="8"/>
  <c r="BZ50" i="8"/>
  <c r="BY50" i="8"/>
  <c r="BX50" i="8"/>
  <c r="BW50" i="8"/>
  <c r="BV50" i="8"/>
  <c r="BU50" i="8"/>
  <c r="BT50" i="8"/>
  <c r="BS50" i="8"/>
  <c r="BR50" i="8"/>
  <c r="BQ50" i="8"/>
  <c r="CM49" i="8"/>
  <c r="CL49" i="8"/>
  <c r="CK49" i="8"/>
  <c r="CJ49" i="8"/>
  <c r="CI49" i="8"/>
  <c r="CH49" i="8"/>
  <c r="CG49" i="8"/>
  <c r="CF49" i="8"/>
  <c r="CE49" i="8"/>
  <c r="CD49" i="8"/>
  <c r="CC49" i="8"/>
  <c r="CB49" i="8"/>
  <c r="CA49" i="8"/>
  <c r="BZ49" i="8"/>
  <c r="BY49" i="8"/>
  <c r="BX49" i="8"/>
  <c r="BW49" i="8"/>
  <c r="BV49" i="8"/>
  <c r="BU49" i="8"/>
  <c r="BT49" i="8"/>
  <c r="BS49" i="8"/>
  <c r="BR49" i="8"/>
  <c r="BQ49" i="8"/>
  <c r="CM48" i="8"/>
  <c r="CL48" i="8"/>
  <c r="CK48" i="8"/>
  <c r="CJ48" i="8"/>
  <c r="CI48" i="8"/>
  <c r="CH48" i="8"/>
  <c r="CG48" i="8"/>
  <c r="CF48" i="8"/>
  <c r="CE48" i="8"/>
  <c r="CD48" i="8"/>
  <c r="CC48" i="8"/>
  <c r="CB48" i="8"/>
  <c r="CA48" i="8"/>
  <c r="BZ48" i="8"/>
  <c r="BY48" i="8"/>
  <c r="BX48" i="8"/>
  <c r="BW48" i="8"/>
  <c r="BV48" i="8"/>
  <c r="BU48" i="8"/>
  <c r="BT48" i="8"/>
  <c r="BS48" i="8"/>
  <c r="BR48" i="8"/>
  <c r="BQ48" i="8"/>
  <c r="CM47" i="8"/>
  <c r="CL47" i="8"/>
  <c r="CK47" i="8"/>
  <c r="CJ47" i="8"/>
  <c r="CI47" i="8"/>
  <c r="CH47" i="8"/>
  <c r="CG47" i="8"/>
  <c r="CF47" i="8"/>
  <c r="CE47" i="8"/>
  <c r="CD47" i="8"/>
  <c r="CC47" i="8"/>
  <c r="CB47" i="8"/>
  <c r="CA47" i="8"/>
  <c r="BZ47" i="8"/>
  <c r="BY47" i="8"/>
  <c r="BX47" i="8"/>
  <c r="BW47" i="8"/>
  <c r="BV47" i="8"/>
  <c r="BU47" i="8"/>
  <c r="BT47" i="8"/>
  <c r="BS47" i="8"/>
  <c r="BR47" i="8"/>
  <c r="BQ47" i="8"/>
  <c r="CM46" i="8"/>
  <c r="CL46" i="8"/>
  <c r="CK46" i="8"/>
  <c r="CJ46" i="8"/>
  <c r="CI46" i="8"/>
  <c r="CH46" i="8"/>
  <c r="CG46" i="8"/>
  <c r="CF46" i="8"/>
  <c r="CE46" i="8"/>
  <c r="CD46" i="8"/>
  <c r="CC46" i="8"/>
  <c r="CB46" i="8"/>
  <c r="CA46" i="8"/>
  <c r="BZ46" i="8"/>
  <c r="BY46" i="8"/>
  <c r="BX46" i="8"/>
  <c r="BW46" i="8"/>
  <c r="BV46" i="8"/>
  <c r="BU46" i="8"/>
  <c r="BT46" i="8"/>
  <c r="BS46" i="8"/>
  <c r="BR46" i="8"/>
  <c r="BQ46" i="8"/>
  <c r="CM45" i="8"/>
  <c r="CL45" i="8"/>
  <c r="CK45" i="8"/>
  <c r="CJ45" i="8"/>
  <c r="CI45" i="8"/>
  <c r="CH45" i="8"/>
  <c r="CG45" i="8"/>
  <c r="CF45" i="8"/>
  <c r="CE45" i="8"/>
  <c r="CD45" i="8"/>
  <c r="CC45" i="8"/>
  <c r="CB45" i="8"/>
  <c r="CA45" i="8"/>
  <c r="BZ45" i="8"/>
  <c r="BY45" i="8"/>
  <c r="BX45" i="8"/>
  <c r="BW45" i="8"/>
  <c r="BV45" i="8"/>
  <c r="BU45" i="8"/>
  <c r="BT45" i="8"/>
  <c r="BS45" i="8"/>
  <c r="BR45" i="8"/>
  <c r="BQ45" i="8"/>
  <c r="CM44" i="8"/>
  <c r="CL44" i="8"/>
  <c r="CK44" i="8"/>
  <c r="CJ44" i="8"/>
  <c r="CI44" i="8"/>
  <c r="CH44" i="8"/>
  <c r="CG44" i="8"/>
  <c r="CF44" i="8"/>
  <c r="CE44" i="8"/>
  <c r="CD44" i="8"/>
  <c r="CC44" i="8"/>
  <c r="CB44" i="8"/>
  <c r="CA44" i="8"/>
  <c r="BZ44" i="8"/>
  <c r="BY44" i="8"/>
  <c r="BX44" i="8"/>
  <c r="BW44" i="8"/>
  <c r="BV44" i="8"/>
  <c r="BU44" i="8"/>
  <c r="BT44" i="8"/>
  <c r="BS44" i="8"/>
  <c r="BR44" i="8"/>
  <c r="BQ44" i="8"/>
  <c r="CM43" i="8"/>
  <c r="CL43" i="8"/>
  <c r="CK43" i="8"/>
  <c r="CJ43" i="8"/>
  <c r="CI43" i="8"/>
  <c r="CH43" i="8"/>
  <c r="CG43" i="8"/>
  <c r="CF43" i="8"/>
  <c r="CE43" i="8"/>
  <c r="CD43" i="8"/>
  <c r="CC43" i="8"/>
  <c r="CB43" i="8"/>
  <c r="CA43" i="8"/>
  <c r="BZ43" i="8"/>
  <c r="BY43" i="8"/>
  <c r="BX43" i="8"/>
  <c r="BW43" i="8"/>
  <c r="BV43" i="8"/>
  <c r="BU43" i="8"/>
  <c r="BT43" i="8"/>
  <c r="BS43" i="8"/>
  <c r="BR43" i="8"/>
  <c r="BQ43" i="8"/>
  <c r="CM42" i="8"/>
  <c r="CL42" i="8"/>
  <c r="CK42" i="8"/>
  <c r="CJ42" i="8"/>
  <c r="CI42" i="8"/>
  <c r="CH42" i="8"/>
  <c r="CG42" i="8"/>
  <c r="CF42" i="8"/>
  <c r="CE42" i="8"/>
  <c r="CD42" i="8"/>
  <c r="CC42" i="8"/>
  <c r="CB42" i="8"/>
  <c r="CA42" i="8"/>
  <c r="BZ42" i="8"/>
  <c r="BY42" i="8"/>
  <c r="BX42" i="8"/>
  <c r="BW42" i="8"/>
  <c r="BV42" i="8"/>
  <c r="BU42" i="8"/>
  <c r="BT42" i="8"/>
  <c r="BS42" i="8"/>
  <c r="BR42" i="8"/>
  <c r="BQ42" i="8"/>
  <c r="CM41" i="8"/>
  <c r="CL41" i="8"/>
  <c r="CK41" i="8"/>
  <c r="CJ41" i="8"/>
  <c r="CI41" i="8"/>
  <c r="CH41" i="8"/>
  <c r="CG41" i="8"/>
  <c r="CF41" i="8"/>
  <c r="CE41" i="8"/>
  <c r="CD41" i="8"/>
  <c r="CC41" i="8"/>
  <c r="CB41" i="8"/>
  <c r="CA41" i="8"/>
  <c r="BZ41" i="8"/>
  <c r="BY41" i="8"/>
  <c r="BX41" i="8"/>
  <c r="BW41" i="8"/>
  <c r="BV41" i="8"/>
  <c r="BU41" i="8"/>
  <c r="BT41" i="8"/>
  <c r="BS41" i="8"/>
  <c r="BR41" i="8"/>
  <c r="BQ41" i="8"/>
  <c r="CM40" i="8"/>
  <c r="CL40" i="8"/>
  <c r="CK40" i="8"/>
  <c r="CJ40" i="8"/>
  <c r="CI40" i="8"/>
  <c r="CH40" i="8"/>
  <c r="CG40" i="8"/>
  <c r="CF40" i="8"/>
  <c r="CE40" i="8"/>
  <c r="CD40" i="8"/>
  <c r="CC40" i="8"/>
  <c r="CB40" i="8"/>
  <c r="CA40" i="8"/>
  <c r="BZ40" i="8"/>
  <c r="BY40" i="8"/>
  <c r="BX40" i="8"/>
  <c r="BW40" i="8"/>
  <c r="BV40" i="8"/>
  <c r="BU40" i="8"/>
  <c r="BT40" i="8"/>
  <c r="BS40" i="8"/>
  <c r="BR40" i="8"/>
  <c r="BQ40" i="8"/>
  <c r="CM39" i="8"/>
  <c r="CL39" i="8"/>
  <c r="CK39" i="8"/>
  <c r="CJ39" i="8"/>
  <c r="CI39" i="8"/>
  <c r="CH39" i="8"/>
  <c r="CG39" i="8"/>
  <c r="CF39" i="8"/>
  <c r="CE39" i="8"/>
  <c r="CD39" i="8"/>
  <c r="CC39" i="8"/>
  <c r="CB39" i="8"/>
  <c r="CA39" i="8"/>
  <c r="BZ39" i="8"/>
  <c r="BY39" i="8"/>
  <c r="BX39" i="8"/>
  <c r="BW39" i="8"/>
  <c r="BV39" i="8"/>
  <c r="BU39" i="8"/>
  <c r="BT39" i="8"/>
  <c r="BS39" i="8"/>
  <c r="BR39" i="8"/>
  <c r="BQ39" i="8"/>
  <c r="CM38" i="8"/>
  <c r="CL38" i="8"/>
  <c r="CK38" i="8"/>
  <c r="CJ38" i="8"/>
  <c r="CI38" i="8"/>
  <c r="CH38" i="8"/>
  <c r="CG38" i="8"/>
  <c r="CF38" i="8"/>
  <c r="CE38" i="8"/>
  <c r="CD38" i="8"/>
  <c r="CC38" i="8"/>
  <c r="CB38" i="8"/>
  <c r="CA38" i="8"/>
  <c r="BZ38" i="8"/>
  <c r="BY38" i="8"/>
  <c r="BX38" i="8"/>
  <c r="BW38" i="8"/>
  <c r="BV38" i="8"/>
  <c r="BU38" i="8"/>
  <c r="BT38" i="8"/>
  <c r="BS38" i="8"/>
  <c r="BR38" i="8"/>
  <c r="BQ38" i="8"/>
  <c r="CM37" i="8"/>
  <c r="CL37" i="8"/>
  <c r="CK37" i="8"/>
  <c r="CJ37" i="8"/>
  <c r="CI37" i="8"/>
  <c r="CH37" i="8"/>
  <c r="CG37" i="8"/>
  <c r="CF37" i="8"/>
  <c r="CE37" i="8"/>
  <c r="CD37" i="8"/>
  <c r="CC37" i="8"/>
  <c r="CB37" i="8"/>
  <c r="CA37" i="8"/>
  <c r="BZ37" i="8"/>
  <c r="BY37" i="8"/>
  <c r="BX37" i="8"/>
  <c r="BW37" i="8"/>
  <c r="BV37" i="8"/>
  <c r="BU37" i="8"/>
  <c r="BT37" i="8"/>
  <c r="BS37" i="8"/>
  <c r="BR37" i="8"/>
  <c r="BQ37" i="8"/>
  <c r="CM36" i="8"/>
  <c r="CL36" i="8"/>
  <c r="CK36" i="8"/>
  <c r="CJ36" i="8"/>
  <c r="CI36" i="8"/>
  <c r="CH36" i="8"/>
  <c r="CG36" i="8"/>
  <c r="CF36" i="8"/>
  <c r="CE36" i="8"/>
  <c r="CD36" i="8"/>
  <c r="CC36" i="8"/>
  <c r="CB36" i="8"/>
  <c r="CA36" i="8"/>
  <c r="BZ36" i="8"/>
  <c r="BY36" i="8"/>
  <c r="BX36" i="8"/>
  <c r="BW36" i="8"/>
  <c r="BV36" i="8"/>
  <c r="BU36" i="8"/>
  <c r="BT36" i="8"/>
  <c r="BS36" i="8"/>
  <c r="BR36" i="8"/>
  <c r="BQ36" i="8"/>
  <c r="CM35" i="8"/>
  <c r="CL35" i="8"/>
  <c r="CK35" i="8"/>
  <c r="CJ35" i="8"/>
  <c r="CI35" i="8"/>
  <c r="CH35" i="8"/>
  <c r="CG35" i="8"/>
  <c r="CF35" i="8"/>
  <c r="CE35" i="8"/>
  <c r="CD35" i="8"/>
  <c r="CC35" i="8"/>
  <c r="CB35" i="8"/>
  <c r="CA35" i="8"/>
  <c r="BZ35" i="8"/>
  <c r="BY35" i="8"/>
  <c r="BX35" i="8"/>
  <c r="BW35" i="8"/>
  <c r="BV35" i="8"/>
  <c r="BU35" i="8"/>
  <c r="BT35" i="8"/>
  <c r="BS35" i="8"/>
  <c r="BR35" i="8"/>
  <c r="BQ35" i="8"/>
  <c r="CM34" i="8"/>
  <c r="CL34" i="8"/>
  <c r="CK34" i="8"/>
  <c r="CJ34" i="8"/>
  <c r="CI34" i="8"/>
  <c r="CH34" i="8"/>
  <c r="CG34" i="8"/>
  <c r="CF34" i="8"/>
  <c r="CE34" i="8"/>
  <c r="CD34" i="8"/>
  <c r="CC34" i="8"/>
  <c r="CB34" i="8"/>
  <c r="CA34" i="8"/>
  <c r="BZ34" i="8"/>
  <c r="BY34" i="8"/>
  <c r="BX34" i="8"/>
  <c r="BW34" i="8"/>
  <c r="BV34" i="8"/>
  <c r="BU34" i="8"/>
  <c r="BT34" i="8"/>
  <c r="BS34" i="8"/>
  <c r="BR34" i="8"/>
  <c r="BQ34" i="8"/>
  <c r="CM33" i="8"/>
  <c r="CL33" i="8"/>
  <c r="CK33" i="8"/>
  <c r="CJ33" i="8"/>
  <c r="CI33" i="8"/>
  <c r="CH33" i="8"/>
  <c r="CG33" i="8"/>
  <c r="CF33" i="8"/>
  <c r="CE33" i="8"/>
  <c r="CD33" i="8"/>
  <c r="CC33" i="8"/>
  <c r="CB33" i="8"/>
  <c r="CA33" i="8"/>
  <c r="BZ33" i="8"/>
  <c r="BY33" i="8"/>
  <c r="BX33" i="8"/>
  <c r="BW33" i="8"/>
  <c r="BV33" i="8"/>
  <c r="BU33" i="8"/>
  <c r="BT33" i="8"/>
  <c r="BS33" i="8"/>
  <c r="BR33" i="8"/>
  <c r="BQ33" i="8"/>
  <c r="CM32" i="8"/>
  <c r="CL32" i="8"/>
  <c r="CK32" i="8"/>
  <c r="CJ32" i="8"/>
  <c r="CI32" i="8"/>
  <c r="CH32" i="8"/>
  <c r="CG32" i="8"/>
  <c r="CF32" i="8"/>
  <c r="CE32" i="8"/>
  <c r="CD32" i="8"/>
  <c r="CC32" i="8"/>
  <c r="CB32" i="8"/>
  <c r="CA32" i="8"/>
  <c r="BZ32" i="8"/>
  <c r="BY32" i="8"/>
  <c r="BX32" i="8"/>
  <c r="BW32" i="8"/>
  <c r="BV32" i="8"/>
  <c r="BU32" i="8"/>
  <c r="BT32" i="8"/>
  <c r="BS32" i="8"/>
  <c r="BR32" i="8"/>
  <c r="BQ32" i="8"/>
  <c r="CM31" i="8"/>
  <c r="CL31" i="8"/>
  <c r="CK31" i="8"/>
  <c r="CJ31" i="8"/>
  <c r="CI31" i="8"/>
  <c r="CH31" i="8"/>
  <c r="CG31" i="8"/>
  <c r="CF31" i="8"/>
  <c r="CE31" i="8"/>
  <c r="CD31" i="8"/>
  <c r="CC31" i="8"/>
  <c r="CB31" i="8"/>
  <c r="CA31" i="8"/>
  <c r="BZ31" i="8"/>
  <c r="BY31" i="8"/>
  <c r="BX31" i="8"/>
  <c r="BW31" i="8"/>
  <c r="BV31" i="8"/>
  <c r="BU31" i="8"/>
  <c r="BT31" i="8"/>
  <c r="BS31" i="8"/>
  <c r="BR31" i="8"/>
  <c r="BQ31" i="8"/>
  <c r="CM30" i="8"/>
  <c r="CL30" i="8"/>
  <c r="CK30" i="8"/>
  <c r="CJ30" i="8"/>
  <c r="CI30" i="8"/>
  <c r="CH30" i="8"/>
  <c r="CG30" i="8"/>
  <c r="CF30" i="8"/>
  <c r="CE30" i="8"/>
  <c r="CD30" i="8"/>
  <c r="CC30" i="8"/>
  <c r="CB30" i="8"/>
  <c r="CA30" i="8"/>
  <c r="BZ30" i="8"/>
  <c r="BY30" i="8"/>
  <c r="BX30" i="8"/>
  <c r="BW30" i="8"/>
  <c r="BV30" i="8"/>
  <c r="BU30" i="8"/>
  <c r="BT30" i="8"/>
  <c r="BS30" i="8"/>
  <c r="BR30" i="8"/>
  <c r="BQ30" i="8"/>
  <c r="CM29" i="8"/>
  <c r="CL29" i="8"/>
  <c r="CK29" i="8"/>
  <c r="CJ29" i="8"/>
  <c r="CI29" i="8"/>
  <c r="CH29" i="8"/>
  <c r="CG29" i="8"/>
  <c r="CF29" i="8"/>
  <c r="CE29" i="8"/>
  <c r="CD29" i="8"/>
  <c r="CC29" i="8"/>
  <c r="CB29" i="8"/>
  <c r="CA29" i="8"/>
  <c r="BZ29" i="8"/>
  <c r="BY29" i="8"/>
  <c r="BX29" i="8"/>
  <c r="BW29" i="8"/>
  <c r="BV29" i="8"/>
  <c r="BU29" i="8"/>
  <c r="BT29" i="8"/>
  <c r="BS29" i="8"/>
  <c r="BR29" i="8"/>
  <c r="BQ29" i="8"/>
  <c r="CM28" i="8"/>
  <c r="CL28" i="8"/>
  <c r="CK28" i="8"/>
  <c r="CJ28" i="8"/>
  <c r="CI28" i="8"/>
  <c r="CH28" i="8"/>
  <c r="CG28" i="8"/>
  <c r="CF28" i="8"/>
  <c r="CE28" i="8"/>
  <c r="CD28" i="8"/>
  <c r="CC28" i="8"/>
  <c r="CB28" i="8"/>
  <c r="CA28" i="8"/>
  <c r="BZ28" i="8"/>
  <c r="BY28" i="8"/>
  <c r="BX28" i="8"/>
  <c r="BW28" i="8"/>
  <c r="BV28" i="8"/>
  <c r="BU28" i="8"/>
  <c r="BT28" i="8"/>
  <c r="BS28" i="8"/>
  <c r="BR28" i="8"/>
  <c r="BQ28" i="8"/>
  <c r="CM27" i="8"/>
  <c r="CL27" i="8"/>
  <c r="CK27" i="8"/>
  <c r="CJ27" i="8"/>
  <c r="CI27" i="8"/>
  <c r="CH27" i="8"/>
  <c r="CG27" i="8"/>
  <c r="CF27" i="8"/>
  <c r="CE27" i="8"/>
  <c r="CD27" i="8"/>
  <c r="CC27" i="8"/>
  <c r="CB27" i="8"/>
  <c r="CA27" i="8"/>
  <c r="BZ27" i="8"/>
  <c r="BY27" i="8"/>
  <c r="BX27" i="8"/>
  <c r="BW27" i="8"/>
  <c r="BV27" i="8"/>
  <c r="BU27" i="8"/>
  <c r="BT27" i="8"/>
  <c r="BS27" i="8"/>
  <c r="BR27" i="8"/>
  <c r="BQ27" i="8"/>
  <c r="CM26" i="8"/>
  <c r="CL26" i="8"/>
  <c r="CK26" i="8"/>
  <c r="CJ26" i="8"/>
  <c r="CI26" i="8"/>
  <c r="CH26" i="8"/>
  <c r="CG26" i="8"/>
  <c r="CF26" i="8"/>
  <c r="CE26" i="8"/>
  <c r="CD26" i="8"/>
  <c r="CC26" i="8"/>
  <c r="CB26" i="8"/>
  <c r="CA26" i="8"/>
  <c r="BZ26" i="8"/>
  <c r="BY26" i="8"/>
  <c r="BX26" i="8"/>
  <c r="BW26" i="8"/>
  <c r="BV26" i="8"/>
  <c r="BU26" i="8"/>
  <c r="BT26" i="8"/>
  <c r="BS26" i="8"/>
  <c r="BR26" i="8"/>
  <c r="BQ26" i="8"/>
  <c r="CM25" i="8"/>
  <c r="CL25" i="8"/>
  <c r="CK25" i="8"/>
  <c r="CJ25" i="8"/>
  <c r="CI25" i="8"/>
  <c r="CH25" i="8"/>
  <c r="CG25" i="8"/>
  <c r="CF25" i="8"/>
  <c r="CE25" i="8"/>
  <c r="CD25" i="8"/>
  <c r="CC25" i="8"/>
  <c r="CB25" i="8"/>
  <c r="CA25" i="8"/>
  <c r="BZ25" i="8"/>
  <c r="BY25" i="8"/>
  <c r="BX25" i="8"/>
  <c r="BW25" i="8"/>
  <c r="BV25" i="8"/>
  <c r="BU25" i="8"/>
  <c r="BT25" i="8"/>
  <c r="BS25" i="8"/>
  <c r="BR25" i="8"/>
  <c r="BQ25" i="8"/>
  <c r="CM24" i="8"/>
  <c r="CL24" i="8"/>
  <c r="CK24" i="8"/>
  <c r="CJ24" i="8"/>
  <c r="CI24" i="8"/>
  <c r="CH24" i="8"/>
  <c r="CG24" i="8"/>
  <c r="CF24" i="8"/>
  <c r="CE24" i="8"/>
  <c r="CD24" i="8"/>
  <c r="CC24" i="8"/>
  <c r="CB24" i="8"/>
  <c r="CA24" i="8"/>
  <c r="BZ24" i="8"/>
  <c r="BY24" i="8"/>
  <c r="BX24" i="8"/>
  <c r="BW24" i="8"/>
  <c r="BV24" i="8"/>
  <c r="BU24" i="8"/>
  <c r="BT24" i="8"/>
  <c r="BS24" i="8"/>
  <c r="BR24" i="8"/>
  <c r="BQ24" i="8"/>
  <c r="CM23" i="8"/>
  <c r="CL23" i="8"/>
  <c r="CK23" i="8"/>
  <c r="CJ23" i="8"/>
  <c r="CI23" i="8"/>
  <c r="CH23" i="8"/>
  <c r="CG23" i="8"/>
  <c r="CF23" i="8"/>
  <c r="CE23" i="8"/>
  <c r="CD23" i="8"/>
  <c r="CC23" i="8"/>
  <c r="CB23" i="8"/>
  <c r="CA23" i="8"/>
  <c r="BZ23" i="8"/>
  <c r="BY23" i="8"/>
  <c r="BX23" i="8"/>
  <c r="BW23" i="8"/>
  <c r="BV23" i="8"/>
  <c r="BU23" i="8"/>
  <c r="BT23" i="8"/>
  <c r="BS23" i="8"/>
  <c r="BR23" i="8"/>
  <c r="BQ23" i="8"/>
  <c r="CM22" i="8"/>
  <c r="CL22" i="8"/>
  <c r="CK22" i="8"/>
  <c r="CJ22" i="8"/>
  <c r="CI22" i="8"/>
  <c r="CH22" i="8"/>
  <c r="CG22" i="8"/>
  <c r="CF22" i="8"/>
  <c r="CE22" i="8"/>
  <c r="CD22" i="8"/>
  <c r="CC22" i="8"/>
  <c r="CB22" i="8"/>
  <c r="CA22" i="8"/>
  <c r="BZ22" i="8"/>
  <c r="BY22" i="8"/>
  <c r="BX22" i="8"/>
  <c r="BW22" i="8"/>
  <c r="BV22" i="8"/>
  <c r="BU22" i="8"/>
  <c r="BT22" i="8"/>
  <c r="BS22" i="8"/>
  <c r="BR22" i="8"/>
  <c r="BQ22" i="8"/>
  <c r="CM21" i="8"/>
  <c r="CL21" i="8"/>
  <c r="CK21" i="8"/>
  <c r="CJ21" i="8"/>
  <c r="CI21" i="8"/>
  <c r="CH21" i="8"/>
  <c r="CG21" i="8"/>
  <c r="CF21" i="8"/>
  <c r="CE21" i="8"/>
  <c r="CD21" i="8"/>
  <c r="CC21" i="8"/>
  <c r="CB21" i="8"/>
  <c r="CA21" i="8"/>
  <c r="BZ21" i="8"/>
  <c r="BY21" i="8"/>
  <c r="BX21" i="8"/>
  <c r="BW21" i="8"/>
  <c r="BV21" i="8"/>
  <c r="BU21" i="8"/>
  <c r="BT21" i="8"/>
  <c r="BS21" i="8"/>
  <c r="BR21" i="8"/>
  <c r="BQ21" i="8"/>
  <c r="CM20" i="8"/>
  <c r="CL20" i="8"/>
  <c r="CK20" i="8"/>
  <c r="CJ20" i="8"/>
  <c r="CI20" i="8"/>
  <c r="CH20" i="8"/>
  <c r="CG20" i="8"/>
  <c r="CF20" i="8"/>
  <c r="CE20" i="8"/>
  <c r="CD20" i="8"/>
  <c r="CC20" i="8"/>
  <c r="CB20" i="8"/>
  <c r="CA20" i="8"/>
  <c r="BZ20" i="8"/>
  <c r="BY20" i="8"/>
  <c r="BX20" i="8"/>
  <c r="BW20" i="8"/>
  <c r="BV20" i="8"/>
  <c r="BU20" i="8"/>
  <c r="BT20" i="8"/>
  <c r="BS20" i="8"/>
  <c r="BR20" i="8"/>
  <c r="BQ20" i="8"/>
  <c r="CM19" i="8"/>
  <c r="CL19" i="8"/>
  <c r="CK19" i="8"/>
  <c r="CJ19" i="8"/>
  <c r="CI19" i="8"/>
  <c r="CH19" i="8"/>
  <c r="CG19" i="8"/>
  <c r="CF19" i="8"/>
  <c r="CE19" i="8"/>
  <c r="CD19" i="8"/>
  <c r="CC19" i="8"/>
  <c r="CB19" i="8"/>
  <c r="CA19" i="8"/>
  <c r="BZ19" i="8"/>
  <c r="BY19" i="8"/>
  <c r="BX19" i="8"/>
  <c r="BW19" i="8"/>
  <c r="BV19" i="8"/>
  <c r="BU19" i="8"/>
  <c r="BT19" i="8"/>
  <c r="BS19" i="8"/>
  <c r="BR19" i="8"/>
  <c r="BQ19" i="8"/>
  <c r="CM18" i="8"/>
  <c r="CL18" i="8"/>
  <c r="CK18" i="8"/>
  <c r="CJ18" i="8"/>
  <c r="CI18" i="8"/>
  <c r="CH18" i="8"/>
  <c r="CG18" i="8"/>
  <c r="CF18" i="8"/>
  <c r="CE18" i="8"/>
  <c r="CD18" i="8"/>
  <c r="CC18" i="8"/>
  <c r="CB18" i="8"/>
  <c r="CA18" i="8"/>
  <c r="BZ18" i="8"/>
  <c r="BY18" i="8"/>
  <c r="BX18" i="8"/>
  <c r="BW18" i="8"/>
  <c r="BV18" i="8"/>
  <c r="BU18" i="8"/>
  <c r="BT18" i="8"/>
  <c r="BS18" i="8"/>
  <c r="BR18" i="8"/>
  <c r="BQ18" i="8"/>
  <c r="CM17" i="8"/>
  <c r="CL17" i="8"/>
  <c r="CK17" i="8"/>
  <c r="CJ17" i="8"/>
  <c r="CI17" i="8"/>
  <c r="CH17" i="8"/>
  <c r="CG17" i="8"/>
  <c r="CF17" i="8"/>
  <c r="CE17" i="8"/>
  <c r="CD17" i="8"/>
  <c r="CC17" i="8"/>
  <c r="CB17" i="8"/>
  <c r="CA17" i="8"/>
  <c r="BZ17" i="8"/>
  <c r="BY17" i="8"/>
  <c r="BX17" i="8"/>
  <c r="BW17" i="8"/>
  <c r="BV17" i="8"/>
  <c r="BU17" i="8"/>
  <c r="BT17" i="8"/>
  <c r="BS17" i="8"/>
  <c r="BR17" i="8"/>
  <c r="BQ17" i="8"/>
  <c r="CM16" i="8"/>
  <c r="CL16" i="8"/>
  <c r="CK16" i="8"/>
  <c r="CJ16" i="8"/>
  <c r="CI16" i="8"/>
  <c r="CH16" i="8"/>
  <c r="CG16" i="8"/>
  <c r="CF16" i="8"/>
  <c r="CE16" i="8"/>
  <c r="CD16" i="8"/>
  <c r="CC16" i="8"/>
  <c r="CB16" i="8"/>
  <c r="CA16" i="8"/>
  <c r="BZ16" i="8"/>
  <c r="BY16" i="8"/>
  <c r="BX16" i="8"/>
  <c r="BW16" i="8"/>
  <c r="BV16" i="8"/>
  <c r="BU16" i="8"/>
  <c r="BT16" i="8"/>
  <c r="BS16" i="8"/>
  <c r="BR16" i="8"/>
  <c r="BQ16" i="8"/>
  <c r="CM15" i="8"/>
  <c r="CL15" i="8"/>
  <c r="CK15" i="8"/>
  <c r="CJ15" i="8"/>
  <c r="CI15" i="8"/>
  <c r="CH15" i="8"/>
  <c r="CG15" i="8"/>
  <c r="CF15" i="8"/>
  <c r="CE15" i="8"/>
  <c r="CD15" i="8"/>
  <c r="CC15" i="8"/>
  <c r="CB15" i="8"/>
  <c r="CA15" i="8"/>
  <c r="BZ15" i="8"/>
  <c r="BY15" i="8"/>
  <c r="BX15" i="8"/>
  <c r="BW15" i="8"/>
  <c r="BV15" i="8"/>
  <c r="BU15" i="8"/>
  <c r="BT15" i="8"/>
  <c r="BS15" i="8"/>
  <c r="BR15" i="8"/>
  <c r="BQ15" i="8"/>
  <c r="CM14" i="8"/>
  <c r="CL14" i="8"/>
  <c r="CK14" i="8"/>
  <c r="CJ14" i="8"/>
  <c r="CI14" i="8"/>
  <c r="CH14" i="8"/>
  <c r="CG14" i="8"/>
  <c r="CF14" i="8"/>
  <c r="CE14" i="8"/>
  <c r="CD14" i="8"/>
  <c r="CC14" i="8"/>
  <c r="CB14" i="8"/>
  <c r="CA14" i="8"/>
  <c r="BZ14" i="8"/>
  <c r="BY14" i="8"/>
  <c r="BX14" i="8"/>
  <c r="BW14" i="8"/>
  <c r="BV14" i="8"/>
  <c r="BU14" i="8"/>
  <c r="BT14" i="8"/>
  <c r="BS14" i="8"/>
  <c r="BR14" i="8"/>
  <c r="BQ14" i="8"/>
  <c r="CM13" i="8"/>
  <c r="CL13" i="8"/>
  <c r="CK13" i="8"/>
  <c r="CJ13" i="8"/>
  <c r="CI13" i="8"/>
  <c r="CH13" i="8"/>
  <c r="CG13" i="8"/>
  <c r="CF13" i="8"/>
  <c r="CE13" i="8"/>
  <c r="CD13" i="8"/>
  <c r="CC13" i="8"/>
  <c r="CB13" i="8"/>
  <c r="CA13" i="8"/>
  <c r="BZ13" i="8"/>
  <c r="BY13" i="8"/>
  <c r="BX13" i="8"/>
  <c r="BW13" i="8"/>
  <c r="BV13" i="8"/>
  <c r="BU13" i="8"/>
  <c r="BT13" i="8"/>
  <c r="BS13" i="8"/>
  <c r="BR13" i="8"/>
  <c r="BQ13" i="8"/>
  <c r="CM12" i="8"/>
  <c r="CL12" i="8"/>
  <c r="CK12" i="8"/>
  <c r="CJ12" i="8"/>
  <c r="CI12" i="8"/>
  <c r="CH12" i="8"/>
  <c r="CG12" i="8"/>
  <c r="CF12" i="8"/>
  <c r="CE12" i="8"/>
  <c r="CD12" i="8"/>
  <c r="CC12" i="8"/>
  <c r="CB12" i="8"/>
  <c r="CA12" i="8"/>
  <c r="BZ12" i="8"/>
  <c r="BY12" i="8"/>
  <c r="BX12" i="8"/>
  <c r="BW12" i="8"/>
  <c r="BV12" i="8"/>
  <c r="BU12" i="8"/>
  <c r="BT12" i="8"/>
  <c r="BS12" i="8"/>
  <c r="BR12" i="8"/>
  <c r="BQ12" i="8"/>
  <c r="CM11" i="8"/>
  <c r="CL11" i="8"/>
  <c r="CK11" i="8"/>
  <c r="CJ11" i="8"/>
  <c r="CI11" i="8"/>
  <c r="CH11" i="8"/>
  <c r="CG11" i="8"/>
  <c r="CF11" i="8"/>
  <c r="CE11" i="8"/>
  <c r="CD11" i="8"/>
  <c r="CC11" i="8"/>
  <c r="CB11" i="8"/>
  <c r="CA11" i="8"/>
  <c r="BZ11" i="8"/>
  <c r="BY11" i="8"/>
  <c r="BX11" i="8"/>
  <c r="BW11" i="8"/>
  <c r="BV11" i="8"/>
  <c r="BU11" i="8"/>
  <c r="BT11" i="8"/>
  <c r="BS11" i="8"/>
  <c r="BR11" i="8"/>
  <c r="BQ11" i="8"/>
  <c r="CM10" i="8"/>
  <c r="CL10" i="8"/>
  <c r="CK10" i="8"/>
  <c r="CJ10" i="8"/>
  <c r="CI10" i="8"/>
  <c r="CH10" i="8"/>
  <c r="CG10" i="8"/>
  <c r="CF10" i="8"/>
  <c r="CE10" i="8"/>
  <c r="CD10" i="8"/>
  <c r="CC10" i="8"/>
  <c r="CB10" i="8"/>
  <c r="CA10" i="8"/>
  <c r="BZ10" i="8"/>
  <c r="BY10" i="8"/>
  <c r="BX10" i="8"/>
  <c r="BW10" i="8"/>
  <c r="BV10" i="8"/>
  <c r="BU10" i="8"/>
  <c r="BT10" i="8"/>
  <c r="BS10" i="8"/>
  <c r="BR10" i="8"/>
  <c r="BQ10" i="8"/>
  <c r="CM9" i="8"/>
  <c r="CL9" i="8"/>
  <c r="CK9" i="8"/>
  <c r="CJ9" i="8"/>
  <c r="CJ4" i="8" s="1"/>
  <c r="CI9" i="8"/>
  <c r="CH9" i="8"/>
  <c r="CG9" i="8"/>
  <c r="CF9" i="8"/>
  <c r="CE9" i="8"/>
  <c r="CD9" i="8"/>
  <c r="CC9" i="8"/>
  <c r="CB9" i="8"/>
  <c r="CA9" i="8"/>
  <c r="BZ9" i="8"/>
  <c r="BY9" i="8"/>
  <c r="BX9" i="8"/>
  <c r="BW9" i="8"/>
  <c r="BV9" i="8"/>
  <c r="BU9" i="8"/>
  <c r="BT9" i="8"/>
  <c r="BS9" i="8"/>
  <c r="BR9" i="8"/>
  <c r="BQ9" i="8"/>
  <c r="CM8" i="8"/>
  <c r="CL8" i="8"/>
  <c r="CK8" i="8"/>
  <c r="CJ8" i="8"/>
  <c r="CI8" i="8"/>
  <c r="CH8" i="8"/>
  <c r="CG8" i="8"/>
  <c r="CF8" i="8"/>
  <c r="CE8" i="8"/>
  <c r="CD8" i="8"/>
  <c r="CC8" i="8"/>
  <c r="CB8" i="8"/>
  <c r="CA8" i="8"/>
  <c r="BZ8" i="8"/>
  <c r="BY8" i="8"/>
  <c r="BX8" i="8"/>
  <c r="BW8" i="8"/>
  <c r="BV8" i="8"/>
  <c r="BU8" i="8"/>
  <c r="BT8" i="8"/>
  <c r="BS8" i="8"/>
  <c r="BR8" i="8"/>
  <c r="BQ8" i="8"/>
  <c r="CM7" i="8"/>
  <c r="CL7" i="8"/>
  <c r="CK7" i="8"/>
  <c r="CJ7" i="8"/>
  <c r="CI7" i="8"/>
  <c r="CH7" i="8"/>
  <c r="CG7" i="8"/>
  <c r="CF7" i="8"/>
  <c r="CE7" i="8"/>
  <c r="CD7" i="8"/>
  <c r="CC7" i="8"/>
  <c r="CB7" i="8"/>
  <c r="CA7" i="8"/>
  <c r="BZ7" i="8"/>
  <c r="BY7" i="8"/>
  <c r="BX7" i="8"/>
  <c r="BW7" i="8"/>
  <c r="BV7" i="8"/>
  <c r="BU7" i="8"/>
  <c r="BT7" i="8"/>
  <c r="BS7" i="8"/>
  <c r="BR7" i="8"/>
  <c r="BQ7" i="8"/>
  <c r="CM6" i="8"/>
  <c r="CL6" i="8"/>
  <c r="CK6" i="8"/>
  <c r="CJ6" i="8"/>
  <c r="CI6" i="8"/>
  <c r="CH6" i="8"/>
  <c r="CG6" i="8"/>
  <c r="CG4" i="8" s="1"/>
  <c r="CF6" i="8"/>
  <c r="CE6" i="8"/>
  <c r="CD6" i="8"/>
  <c r="CC6" i="8"/>
  <c r="CB6" i="8"/>
  <c r="CA6" i="8"/>
  <c r="BZ6" i="8"/>
  <c r="BY6" i="8"/>
  <c r="BX6" i="8"/>
  <c r="BW6" i="8"/>
  <c r="BV6" i="8"/>
  <c r="BU6" i="8"/>
  <c r="BU4" i="8" s="1"/>
  <c r="BT6" i="8"/>
  <c r="BS6" i="8"/>
  <c r="BR6" i="8"/>
  <c r="BQ6" i="8"/>
  <c r="BZ4" i="8"/>
  <c r="BX4" i="8"/>
  <c r="BP4" i="8"/>
  <c r="BO4" i="8"/>
  <c r="BN4" i="8"/>
  <c r="BM4" i="8"/>
  <c r="BL4" i="8"/>
  <c r="BK4" i="8"/>
  <c r="BJ4" i="8"/>
  <c r="BI4" i="8"/>
  <c r="BH4" i="8"/>
  <c r="BG4" i="8"/>
  <c r="BF4" i="8"/>
  <c r="BE4" i="8"/>
  <c r="BD4" i="8"/>
  <c r="BC4" i="8"/>
  <c r="BB4" i="8"/>
  <c r="BA4" i="8"/>
  <c r="AZ4" i="8"/>
  <c r="AY4" i="8"/>
  <c r="AX4" i="8"/>
  <c r="AW4" i="8"/>
  <c r="AV4" i="8"/>
  <c r="AU4" i="8"/>
  <c r="AT4" i="8"/>
  <c r="AS4" i="8"/>
  <c r="AR4" i="8"/>
  <c r="AQ4" i="8"/>
  <c r="AP4" i="8"/>
  <c r="AO4" i="8"/>
  <c r="AN4" i="8"/>
  <c r="AM4" i="8"/>
  <c r="AL4" i="8"/>
  <c r="AK4" i="8"/>
  <c r="AJ4" i="8"/>
  <c r="AI4" i="8"/>
  <c r="AH4" i="8"/>
  <c r="AG4" i="8"/>
  <c r="AF4" i="8"/>
  <c r="AE4" i="8"/>
  <c r="AD4" i="8"/>
  <c r="AC4" i="8"/>
  <c r="AB4" i="8"/>
  <c r="AA4" i="8"/>
  <c r="Z4" i="8"/>
  <c r="Y4" i="8"/>
  <c r="X4" i="8"/>
  <c r="W4" i="8"/>
  <c r="V4" i="8"/>
  <c r="U4" i="8"/>
  <c r="T4" i="8"/>
  <c r="S4" i="8"/>
  <c r="R4" i="8"/>
  <c r="Q4" i="8"/>
  <c r="P4" i="8"/>
  <c r="O4" i="8"/>
  <c r="N4" i="8"/>
  <c r="M4" i="8"/>
  <c r="L4" i="8"/>
  <c r="K4" i="8"/>
  <c r="J4" i="8"/>
  <c r="I4" i="8"/>
  <c r="H4" i="8"/>
  <c r="G4" i="8"/>
  <c r="F4" i="8"/>
  <c r="E4" i="8"/>
  <c r="EX270" i="7"/>
  <c r="EV270" i="7"/>
  <c r="EU270" i="7"/>
  <c r="ET270" i="7"/>
  <c r="EM270" i="7"/>
  <c r="EL270" i="7"/>
  <c r="EJ270" i="7"/>
  <c r="EI270" i="7"/>
  <c r="EA270" i="7"/>
  <c r="DZ270" i="7"/>
  <c r="DX270" i="7"/>
  <c r="DW270" i="7"/>
  <c r="DV270" i="7"/>
  <c r="DO270" i="7"/>
  <c r="DN270" i="7"/>
  <c r="DL270" i="7"/>
  <c r="DK270" i="7"/>
  <c r="DC270" i="7"/>
  <c r="DB270" i="7"/>
  <c r="CZ270" i="7"/>
  <c r="CY270" i="7"/>
  <c r="CX270" i="7"/>
  <c r="CW270" i="7"/>
  <c r="CV270" i="7"/>
  <c r="CU270" i="7"/>
  <c r="CT270" i="7"/>
  <c r="CS270" i="7"/>
  <c r="CR270" i="7"/>
  <c r="CQ270" i="7"/>
  <c r="CP270" i="7"/>
  <c r="CO270" i="7"/>
  <c r="CN270" i="7"/>
  <c r="CM270" i="7"/>
  <c r="CL270" i="7"/>
  <c r="CK270" i="7"/>
  <c r="CJ270" i="7"/>
  <c r="CI270" i="7"/>
  <c r="CH270" i="7"/>
  <c r="CG270" i="7"/>
  <c r="CF270" i="7"/>
  <c r="CE270" i="7"/>
  <c r="CD270" i="7"/>
  <c r="CC270" i="7"/>
  <c r="CB270" i="7"/>
  <c r="CA270" i="7"/>
  <c r="BZ270" i="7"/>
  <c r="BY270" i="7"/>
  <c r="BX270" i="7"/>
  <c r="BW270" i="7"/>
  <c r="BV270" i="7"/>
  <c r="BU270" i="7"/>
  <c r="BT270" i="7"/>
  <c r="BS270" i="7"/>
  <c r="BR270" i="7"/>
  <c r="BQ270" i="7"/>
  <c r="BP270" i="7"/>
  <c r="BO270" i="7"/>
  <c r="BN270" i="7"/>
  <c r="BM270" i="7"/>
  <c r="BL270" i="7"/>
  <c r="BK270" i="7"/>
  <c r="BJ270" i="7"/>
  <c r="BI270" i="7"/>
  <c r="BH270" i="7"/>
  <c r="BG270" i="7"/>
  <c r="BF270" i="7"/>
  <c r="BE270" i="7"/>
  <c r="BD270" i="7"/>
  <c r="BC270" i="7"/>
  <c r="BB270" i="7"/>
  <c r="BA270" i="7"/>
  <c r="AZ270" i="7"/>
  <c r="AY270" i="7"/>
  <c r="EW270" i="7" s="1"/>
  <c r="AX270" i="7"/>
  <c r="AW270" i="7"/>
  <c r="AV270" i="7"/>
  <c r="AU270" i="7"/>
  <c r="ES270" i="7" s="1"/>
  <c r="AT270" i="7"/>
  <c r="ER270" i="7" s="1"/>
  <c r="AS270" i="7"/>
  <c r="EQ270" i="7" s="1"/>
  <c r="AR270" i="7"/>
  <c r="EP270" i="7" s="1"/>
  <c r="AQ270" i="7"/>
  <c r="EO270" i="7" s="1"/>
  <c r="AP270" i="7"/>
  <c r="EN270" i="7" s="1"/>
  <c r="AO270" i="7"/>
  <c r="AN270" i="7"/>
  <c r="AM270" i="7"/>
  <c r="EK270" i="7" s="1"/>
  <c r="AL270" i="7"/>
  <c r="AK270" i="7"/>
  <c r="AJ270" i="7"/>
  <c r="EH270" i="7" s="1"/>
  <c r="AI270" i="7"/>
  <c r="EG270" i="7" s="1"/>
  <c r="AH270" i="7"/>
  <c r="EF270" i="7" s="1"/>
  <c r="AG270" i="7"/>
  <c r="EE270" i="7" s="1"/>
  <c r="AF270" i="7"/>
  <c r="ED270" i="7" s="1"/>
  <c r="AE270" i="7"/>
  <c r="EC270" i="7" s="1"/>
  <c r="AD270" i="7"/>
  <c r="EB270" i="7" s="1"/>
  <c r="AC270" i="7"/>
  <c r="AB270" i="7"/>
  <c r="AA270" i="7"/>
  <c r="DY270" i="7" s="1"/>
  <c r="Z270" i="7"/>
  <c r="Y270" i="7"/>
  <c r="X270" i="7"/>
  <c r="W270" i="7"/>
  <c r="DU270" i="7" s="1"/>
  <c r="V270" i="7"/>
  <c r="DT270" i="7" s="1"/>
  <c r="U270" i="7"/>
  <c r="DS270" i="7" s="1"/>
  <c r="T270" i="7"/>
  <c r="DR270" i="7" s="1"/>
  <c r="S270" i="7"/>
  <c r="DQ270" i="7" s="1"/>
  <c r="R270" i="7"/>
  <c r="DP270" i="7" s="1"/>
  <c r="Q270" i="7"/>
  <c r="P270" i="7"/>
  <c r="O270" i="7"/>
  <c r="DM270" i="7" s="1"/>
  <c r="N270" i="7"/>
  <c r="M270" i="7"/>
  <c r="L270" i="7"/>
  <c r="DJ270" i="7" s="1"/>
  <c r="K270" i="7"/>
  <c r="DI270" i="7" s="1"/>
  <c r="J270" i="7"/>
  <c r="DH270" i="7" s="1"/>
  <c r="I270" i="7"/>
  <c r="DG270" i="7" s="1"/>
  <c r="H270" i="7"/>
  <c r="DF270" i="7" s="1"/>
  <c r="G270" i="7"/>
  <c r="DE270" i="7" s="1"/>
  <c r="F270" i="7"/>
  <c r="DD270" i="7" s="1"/>
  <c r="E270" i="7"/>
  <c r="D270" i="7"/>
  <c r="C270" i="7"/>
  <c r="DA270" i="7" s="1"/>
  <c r="B270" i="7"/>
  <c r="EV269" i="7"/>
  <c r="ES269" i="7"/>
  <c r="ER269" i="7"/>
  <c r="EQ269" i="7"/>
  <c r="EK269" i="7"/>
  <c r="EJ269" i="7"/>
  <c r="EG269" i="7"/>
  <c r="EF269" i="7"/>
  <c r="EE269" i="7"/>
  <c r="DX269" i="7"/>
  <c r="DU269" i="7"/>
  <c r="DT269" i="7"/>
  <c r="DS269" i="7"/>
  <c r="DL269" i="7"/>
  <c r="DK269" i="7"/>
  <c r="DI269" i="7"/>
  <c r="DH269" i="7"/>
  <c r="DG269" i="7"/>
  <c r="CZ269" i="7"/>
  <c r="CY269" i="7"/>
  <c r="CX269" i="7"/>
  <c r="CW269" i="7"/>
  <c r="CV269" i="7"/>
  <c r="EU269" i="7" s="1"/>
  <c r="CU269" i="7"/>
  <c r="CT269" i="7"/>
  <c r="CS269" i="7"/>
  <c r="CR269" i="7"/>
  <c r="CQ269" i="7"/>
  <c r="CP269" i="7"/>
  <c r="CO269" i="7"/>
  <c r="CN269" i="7"/>
  <c r="CM269" i="7"/>
  <c r="CL269" i="7"/>
  <c r="CK269" i="7"/>
  <c r="CJ269" i="7"/>
  <c r="EI269" i="7" s="1"/>
  <c r="CI269" i="7"/>
  <c r="CH269" i="7"/>
  <c r="CG269" i="7"/>
  <c r="CF269" i="7"/>
  <c r="CE269" i="7"/>
  <c r="CD269" i="7"/>
  <c r="CC269" i="7"/>
  <c r="CB269" i="7"/>
  <c r="CA269" i="7"/>
  <c r="BZ269" i="7"/>
  <c r="BY269" i="7"/>
  <c r="BX269" i="7"/>
  <c r="DW269" i="7" s="1"/>
  <c r="BW269" i="7"/>
  <c r="BV269" i="7"/>
  <c r="BU269" i="7"/>
  <c r="BT269" i="7"/>
  <c r="BS269" i="7"/>
  <c r="BR269" i="7"/>
  <c r="BQ269" i="7"/>
  <c r="BP269" i="7"/>
  <c r="BO269" i="7"/>
  <c r="BN269" i="7"/>
  <c r="BM269" i="7"/>
  <c r="BL269" i="7"/>
  <c r="BK269" i="7"/>
  <c r="BJ269" i="7"/>
  <c r="BI269" i="7"/>
  <c r="BH269" i="7"/>
  <c r="BG269" i="7"/>
  <c r="BF269" i="7"/>
  <c r="BE269" i="7"/>
  <c r="BD269" i="7"/>
  <c r="BC269" i="7"/>
  <c r="BB269" i="7"/>
  <c r="BA269" i="7"/>
  <c r="AZ269" i="7"/>
  <c r="EX269" i="7" s="1"/>
  <c r="AY269" i="7"/>
  <c r="EW269" i="7" s="1"/>
  <c r="AX269" i="7"/>
  <c r="AW269" i="7"/>
  <c r="AV269" i="7"/>
  <c r="ET269" i="7" s="1"/>
  <c r="AU269" i="7"/>
  <c r="AT269" i="7"/>
  <c r="AS269" i="7"/>
  <c r="AR269" i="7"/>
  <c r="EP269" i="7" s="1"/>
  <c r="AQ269" i="7"/>
  <c r="EO269" i="7" s="1"/>
  <c r="AP269" i="7"/>
  <c r="EN269" i="7" s="1"/>
  <c r="AO269" i="7"/>
  <c r="EM269" i="7" s="1"/>
  <c r="AN269" i="7"/>
  <c r="EL269" i="7" s="1"/>
  <c r="AM269" i="7"/>
  <c r="AL269" i="7"/>
  <c r="AK269" i="7"/>
  <c r="AJ269" i="7"/>
  <c r="EH269" i="7" s="1"/>
  <c r="AI269" i="7"/>
  <c r="AH269" i="7"/>
  <c r="AG269" i="7"/>
  <c r="AF269" i="7"/>
  <c r="ED269" i="7" s="1"/>
  <c r="AE269" i="7"/>
  <c r="EC269" i="7" s="1"/>
  <c r="AD269" i="7"/>
  <c r="EB269" i="7" s="1"/>
  <c r="AC269" i="7"/>
  <c r="EA269" i="7" s="1"/>
  <c r="AB269" i="7"/>
  <c r="DZ269" i="7" s="1"/>
  <c r="AA269" i="7"/>
  <c r="DY269" i="7" s="1"/>
  <c r="Z269" i="7"/>
  <c r="Y269" i="7"/>
  <c r="X269" i="7"/>
  <c r="DV269" i="7" s="1"/>
  <c r="W269" i="7"/>
  <c r="V269" i="7"/>
  <c r="U269" i="7"/>
  <c r="T269" i="7"/>
  <c r="DR269" i="7" s="1"/>
  <c r="S269" i="7"/>
  <c r="DQ269" i="7" s="1"/>
  <c r="R269" i="7"/>
  <c r="DP269" i="7" s="1"/>
  <c r="Q269" i="7"/>
  <c r="DO269" i="7" s="1"/>
  <c r="P269" i="7"/>
  <c r="DN269" i="7" s="1"/>
  <c r="O269" i="7"/>
  <c r="DM269" i="7" s="1"/>
  <c r="N269" i="7"/>
  <c r="M269" i="7"/>
  <c r="L269" i="7"/>
  <c r="DJ269" i="7" s="1"/>
  <c r="K269" i="7"/>
  <c r="J269" i="7"/>
  <c r="I269" i="7"/>
  <c r="H269" i="7"/>
  <c r="DF269" i="7" s="1"/>
  <c r="G269" i="7"/>
  <c r="DE269" i="7" s="1"/>
  <c r="F269" i="7"/>
  <c r="DD269" i="7" s="1"/>
  <c r="E269" i="7"/>
  <c r="DC269" i="7" s="1"/>
  <c r="D269" i="7"/>
  <c r="DB269" i="7" s="1"/>
  <c r="C269" i="7"/>
  <c r="DA269" i="7" s="1"/>
  <c r="B269" i="7"/>
  <c r="ES268" i="7"/>
  <c r="ER268" i="7"/>
  <c r="EP268" i="7"/>
  <c r="EO268" i="7"/>
  <c r="EG268" i="7"/>
  <c r="EF268" i="7"/>
  <c r="ED268" i="7"/>
  <c r="EC268" i="7"/>
  <c r="DU268" i="7"/>
  <c r="DT268" i="7"/>
  <c r="DR268" i="7"/>
  <c r="DQ268" i="7"/>
  <c r="DI268" i="7"/>
  <c r="DH268" i="7"/>
  <c r="DF268" i="7"/>
  <c r="DE268" i="7"/>
  <c r="DD268" i="7"/>
  <c r="CY268" i="7"/>
  <c r="CX268" i="7"/>
  <c r="CW268" i="7"/>
  <c r="CV268" i="7"/>
  <c r="CU268" i="7"/>
  <c r="CT268" i="7"/>
  <c r="CS268" i="7"/>
  <c r="CR268" i="7"/>
  <c r="CQ268" i="7"/>
  <c r="CP268" i="7"/>
  <c r="CO268" i="7"/>
  <c r="CN268" i="7"/>
  <c r="CM268" i="7"/>
  <c r="CL268" i="7"/>
  <c r="CK268" i="7"/>
  <c r="CJ268" i="7"/>
  <c r="CI268" i="7"/>
  <c r="CH268" i="7"/>
  <c r="CG268" i="7"/>
  <c r="CF268" i="7"/>
  <c r="CE268" i="7"/>
  <c r="CD268" i="7"/>
  <c r="CC268" i="7"/>
  <c r="CB268" i="7"/>
  <c r="CA268" i="7"/>
  <c r="BZ268" i="7"/>
  <c r="BY268" i="7"/>
  <c r="BX268" i="7"/>
  <c r="BW268" i="7"/>
  <c r="BV268" i="7"/>
  <c r="BU268" i="7"/>
  <c r="BT268" i="7"/>
  <c r="BS268" i="7"/>
  <c r="BR268" i="7"/>
  <c r="BQ268" i="7"/>
  <c r="BP268" i="7"/>
  <c r="BO268" i="7"/>
  <c r="BN268" i="7"/>
  <c r="BM268" i="7"/>
  <c r="BL268" i="7"/>
  <c r="BK268" i="7"/>
  <c r="BJ268" i="7"/>
  <c r="BI268" i="7"/>
  <c r="BH268" i="7"/>
  <c r="BG268" i="7"/>
  <c r="BF268" i="7"/>
  <c r="BE268" i="7"/>
  <c r="BD268" i="7"/>
  <c r="BC268" i="7"/>
  <c r="BB268" i="7"/>
  <c r="BA268" i="7"/>
  <c r="AZ268" i="7"/>
  <c r="EX268" i="7" s="1"/>
  <c r="AY268" i="7"/>
  <c r="AX268" i="7"/>
  <c r="AW268" i="7"/>
  <c r="AV268" i="7"/>
  <c r="ET268" i="7" s="1"/>
  <c r="AU268" i="7"/>
  <c r="AT268" i="7"/>
  <c r="AS268" i="7"/>
  <c r="EQ268" i="7" s="1"/>
  <c r="AR268" i="7"/>
  <c r="AQ268" i="7"/>
  <c r="AP268" i="7"/>
  <c r="EN268" i="7" s="1"/>
  <c r="AO268" i="7"/>
  <c r="EM268" i="7" s="1"/>
  <c r="AN268" i="7"/>
  <c r="EL268" i="7" s="1"/>
  <c r="AM268" i="7"/>
  <c r="AL268" i="7"/>
  <c r="AK268" i="7"/>
  <c r="AJ268" i="7"/>
  <c r="EH268" i="7" s="1"/>
  <c r="AI268" i="7"/>
  <c r="AH268" i="7"/>
  <c r="AG268" i="7"/>
  <c r="EE268" i="7" s="1"/>
  <c r="AF268" i="7"/>
  <c r="AE268" i="7"/>
  <c r="AD268" i="7"/>
  <c r="EB268" i="7" s="1"/>
  <c r="AC268" i="7"/>
  <c r="EA268" i="7" s="1"/>
  <c r="AB268" i="7"/>
  <c r="DZ268" i="7" s="1"/>
  <c r="AA268" i="7"/>
  <c r="Z268" i="7"/>
  <c r="Y268" i="7"/>
  <c r="X268" i="7"/>
  <c r="DV268" i="7" s="1"/>
  <c r="W268" i="7"/>
  <c r="V268" i="7"/>
  <c r="U268" i="7"/>
  <c r="DS268" i="7" s="1"/>
  <c r="T268" i="7"/>
  <c r="S268" i="7"/>
  <c r="R268" i="7"/>
  <c r="DP268" i="7" s="1"/>
  <c r="Q268" i="7"/>
  <c r="DO268" i="7" s="1"/>
  <c r="P268" i="7"/>
  <c r="DN268" i="7" s="1"/>
  <c r="O268" i="7"/>
  <c r="DM268" i="7" s="1"/>
  <c r="N268" i="7"/>
  <c r="DL268" i="7" s="1"/>
  <c r="M268" i="7"/>
  <c r="DK268" i="7" s="1"/>
  <c r="L268" i="7"/>
  <c r="DJ268" i="7" s="1"/>
  <c r="K268" i="7"/>
  <c r="J268" i="7"/>
  <c r="I268" i="7"/>
  <c r="DG268" i="7" s="1"/>
  <c r="H268" i="7"/>
  <c r="G268" i="7"/>
  <c r="F268" i="7"/>
  <c r="E268" i="7"/>
  <c r="DC268" i="7" s="1"/>
  <c r="D268" i="7"/>
  <c r="DB268" i="7" s="1"/>
  <c r="C268" i="7"/>
  <c r="DA268" i="7" s="1"/>
  <c r="B268" i="7"/>
  <c r="CZ268" i="7" s="1"/>
  <c r="EX267" i="7"/>
  <c r="EW267" i="7"/>
  <c r="EQ267" i="7"/>
  <c r="EP267" i="7"/>
  <c r="EO267" i="7"/>
  <c r="EM267" i="7"/>
  <c r="EL267" i="7"/>
  <c r="EK267" i="7"/>
  <c r="EE267" i="7"/>
  <c r="ED267" i="7"/>
  <c r="EC267" i="7"/>
  <c r="EA267" i="7"/>
  <c r="DZ267" i="7"/>
  <c r="DY267" i="7"/>
  <c r="DS267" i="7"/>
  <c r="DR267" i="7"/>
  <c r="DQ267" i="7"/>
  <c r="DO267" i="7"/>
  <c r="DN267" i="7"/>
  <c r="DM267" i="7"/>
  <c r="DG267" i="7"/>
  <c r="DF267" i="7"/>
  <c r="DE267" i="7"/>
  <c r="DC267" i="7"/>
  <c r="DB267" i="7"/>
  <c r="DA267" i="7"/>
  <c r="CY267" i="7"/>
  <c r="CX267" i="7"/>
  <c r="CW267" i="7"/>
  <c r="CV267" i="7"/>
  <c r="CU267" i="7"/>
  <c r="CT267" i="7"/>
  <c r="CS267" i="7"/>
  <c r="CR267" i="7"/>
  <c r="CQ267" i="7"/>
  <c r="CP267" i="7"/>
  <c r="CO267" i="7"/>
  <c r="CN267" i="7"/>
  <c r="CM267" i="7"/>
  <c r="CL267" i="7"/>
  <c r="CK267" i="7"/>
  <c r="CJ267" i="7"/>
  <c r="CI267" i="7"/>
  <c r="CH267" i="7"/>
  <c r="CG267" i="7"/>
  <c r="CF267" i="7"/>
  <c r="CE267" i="7"/>
  <c r="CD267" i="7"/>
  <c r="CC267" i="7"/>
  <c r="CB267" i="7"/>
  <c r="CA267" i="7"/>
  <c r="BZ267" i="7"/>
  <c r="BY267" i="7"/>
  <c r="BX267" i="7"/>
  <c r="BW267" i="7"/>
  <c r="BV267" i="7"/>
  <c r="BU267" i="7"/>
  <c r="BT267" i="7"/>
  <c r="BS267" i="7"/>
  <c r="BR267" i="7"/>
  <c r="BQ267" i="7"/>
  <c r="BP267" i="7"/>
  <c r="BO267" i="7"/>
  <c r="BN267" i="7"/>
  <c r="BM267" i="7"/>
  <c r="BL267" i="7"/>
  <c r="BK267" i="7"/>
  <c r="BJ267" i="7"/>
  <c r="BI267" i="7"/>
  <c r="BH267" i="7"/>
  <c r="BG267" i="7"/>
  <c r="BF267" i="7"/>
  <c r="BE267" i="7"/>
  <c r="BD267" i="7"/>
  <c r="BC267" i="7"/>
  <c r="BB267" i="7"/>
  <c r="BA267" i="7"/>
  <c r="AZ267" i="7"/>
  <c r="AY267" i="7"/>
  <c r="AX267" i="7"/>
  <c r="EV267" i="7" s="1"/>
  <c r="AW267" i="7"/>
  <c r="EU267" i="7" s="1"/>
  <c r="AV267" i="7"/>
  <c r="ET267" i="7" s="1"/>
  <c r="AU267" i="7"/>
  <c r="ES267" i="7" s="1"/>
  <c r="AT267" i="7"/>
  <c r="ER267" i="7" s="1"/>
  <c r="AS267" i="7"/>
  <c r="AR267" i="7"/>
  <c r="AQ267" i="7"/>
  <c r="AP267" i="7"/>
  <c r="EN267" i="7" s="1"/>
  <c r="AO267" i="7"/>
  <c r="AN267" i="7"/>
  <c r="AM267" i="7"/>
  <c r="AL267" i="7"/>
  <c r="EJ267" i="7" s="1"/>
  <c r="AK267" i="7"/>
  <c r="EI267" i="7" s="1"/>
  <c r="AJ267" i="7"/>
  <c r="EH267" i="7" s="1"/>
  <c r="AI267" i="7"/>
  <c r="AH267" i="7"/>
  <c r="AG267" i="7"/>
  <c r="AF267" i="7"/>
  <c r="AE267" i="7"/>
  <c r="AD267" i="7"/>
  <c r="EB267" i="7" s="1"/>
  <c r="AC267" i="7"/>
  <c r="AB267" i="7"/>
  <c r="AA267" i="7"/>
  <c r="Z267" i="7"/>
  <c r="DX267" i="7" s="1"/>
  <c r="Y267" i="7"/>
  <c r="DW267" i="7" s="1"/>
  <c r="X267" i="7"/>
  <c r="DV267" i="7" s="1"/>
  <c r="W267" i="7"/>
  <c r="V267" i="7"/>
  <c r="U267" i="7"/>
  <c r="T267" i="7"/>
  <c r="S267" i="7"/>
  <c r="R267" i="7"/>
  <c r="DP267" i="7" s="1"/>
  <c r="Q267" i="7"/>
  <c r="P267" i="7"/>
  <c r="O267" i="7"/>
  <c r="N267" i="7"/>
  <c r="DL267" i="7" s="1"/>
  <c r="M267" i="7"/>
  <c r="DK267" i="7" s="1"/>
  <c r="L267" i="7"/>
  <c r="DJ267" i="7" s="1"/>
  <c r="K267" i="7"/>
  <c r="DI267" i="7" s="1"/>
  <c r="J267" i="7"/>
  <c r="DH267" i="7" s="1"/>
  <c r="I267" i="7"/>
  <c r="H267" i="7"/>
  <c r="G267" i="7"/>
  <c r="F267" i="7"/>
  <c r="DD267" i="7" s="1"/>
  <c r="E267" i="7"/>
  <c r="D267" i="7"/>
  <c r="C267" i="7"/>
  <c r="B267" i="7"/>
  <c r="CZ267" i="7" s="1"/>
  <c r="EX266" i="7"/>
  <c r="EV266" i="7"/>
  <c r="EU266" i="7"/>
  <c r="EN266" i="7"/>
  <c r="EM266" i="7"/>
  <c r="EL266" i="7"/>
  <c r="EJ266" i="7"/>
  <c r="EI266" i="7"/>
  <c r="EH266" i="7"/>
  <c r="EB266" i="7"/>
  <c r="EA266" i="7"/>
  <c r="DZ266" i="7"/>
  <c r="DX266" i="7"/>
  <c r="DW266" i="7"/>
  <c r="DP266" i="7"/>
  <c r="DO266" i="7"/>
  <c r="DN266" i="7"/>
  <c r="DL266" i="7"/>
  <c r="DK266" i="7"/>
  <c r="DD266" i="7"/>
  <c r="DC266" i="7"/>
  <c r="DB266" i="7"/>
  <c r="CZ266" i="7"/>
  <c r="CY266" i="7"/>
  <c r="CX266" i="7"/>
  <c r="CW266" i="7"/>
  <c r="CV266" i="7"/>
  <c r="CU266" i="7"/>
  <c r="CT266" i="7"/>
  <c r="CS266" i="7"/>
  <c r="CR266" i="7"/>
  <c r="CQ266" i="7"/>
  <c r="CP266" i="7"/>
  <c r="CO266" i="7"/>
  <c r="CN266" i="7"/>
  <c r="CM266" i="7"/>
  <c r="CL266" i="7"/>
  <c r="CK266" i="7"/>
  <c r="CJ266" i="7"/>
  <c r="CI266" i="7"/>
  <c r="CH266" i="7"/>
  <c r="CG266" i="7"/>
  <c r="CF266" i="7"/>
  <c r="CE266" i="7"/>
  <c r="CD266" i="7"/>
  <c r="CC266" i="7"/>
  <c r="CB266" i="7"/>
  <c r="CA266" i="7"/>
  <c r="BZ266" i="7"/>
  <c r="BY266" i="7"/>
  <c r="BX266" i="7"/>
  <c r="BW266" i="7"/>
  <c r="BV266" i="7"/>
  <c r="BU266" i="7"/>
  <c r="BT266" i="7"/>
  <c r="BS266" i="7"/>
  <c r="BR266" i="7"/>
  <c r="BQ266" i="7"/>
  <c r="BP266" i="7"/>
  <c r="BO266" i="7"/>
  <c r="BN266" i="7"/>
  <c r="BM266" i="7"/>
  <c r="BL266" i="7"/>
  <c r="BK266" i="7"/>
  <c r="BJ266" i="7"/>
  <c r="BI266" i="7"/>
  <c r="BH266" i="7"/>
  <c r="BG266" i="7"/>
  <c r="BF266" i="7"/>
  <c r="BE266" i="7"/>
  <c r="BD266" i="7"/>
  <c r="BC266" i="7"/>
  <c r="BB266" i="7"/>
  <c r="BA266" i="7"/>
  <c r="AZ266" i="7"/>
  <c r="AY266" i="7"/>
  <c r="EW266" i="7" s="1"/>
  <c r="AX266" i="7"/>
  <c r="AW266" i="7"/>
  <c r="AV266" i="7"/>
  <c r="ET266" i="7" s="1"/>
  <c r="AU266" i="7"/>
  <c r="ES266" i="7" s="1"/>
  <c r="AT266" i="7"/>
  <c r="ER266" i="7" s="1"/>
  <c r="AS266" i="7"/>
  <c r="EQ266" i="7" s="1"/>
  <c r="AR266" i="7"/>
  <c r="EP266" i="7" s="1"/>
  <c r="AQ266" i="7"/>
  <c r="EO266" i="7" s="1"/>
  <c r="AP266" i="7"/>
  <c r="AO266" i="7"/>
  <c r="AN266" i="7"/>
  <c r="AM266" i="7"/>
  <c r="EK266" i="7" s="1"/>
  <c r="AL266" i="7"/>
  <c r="AK266" i="7"/>
  <c r="AJ266" i="7"/>
  <c r="AI266" i="7"/>
  <c r="EG266" i="7" s="1"/>
  <c r="AH266" i="7"/>
  <c r="EF266" i="7" s="1"/>
  <c r="AG266" i="7"/>
  <c r="EE266" i="7" s="1"/>
  <c r="AF266" i="7"/>
  <c r="ED266" i="7" s="1"/>
  <c r="AE266" i="7"/>
  <c r="EC266" i="7" s="1"/>
  <c r="AD266" i="7"/>
  <c r="AC266" i="7"/>
  <c r="AB266" i="7"/>
  <c r="AA266" i="7"/>
  <c r="DY266" i="7" s="1"/>
  <c r="Z266" i="7"/>
  <c r="Y266" i="7"/>
  <c r="X266" i="7"/>
  <c r="DV266" i="7" s="1"/>
  <c r="W266" i="7"/>
  <c r="DU266" i="7" s="1"/>
  <c r="V266" i="7"/>
  <c r="DT266" i="7" s="1"/>
  <c r="U266" i="7"/>
  <c r="DS266" i="7" s="1"/>
  <c r="T266" i="7"/>
  <c r="DR266" i="7" s="1"/>
  <c r="S266" i="7"/>
  <c r="DQ266" i="7" s="1"/>
  <c r="R266" i="7"/>
  <c r="Q266" i="7"/>
  <c r="P266" i="7"/>
  <c r="O266" i="7"/>
  <c r="DM266" i="7" s="1"/>
  <c r="N266" i="7"/>
  <c r="M266" i="7"/>
  <c r="L266" i="7"/>
  <c r="DJ266" i="7" s="1"/>
  <c r="K266" i="7"/>
  <c r="DI266" i="7" s="1"/>
  <c r="J266" i="7"/>
  <c r="DH266" i="7" s="1"/>
  <c r="I266" i="7"/>
  <c r="DG266" i="7" s="1"/>
  <c r="H266" i="7"/>
  <c r="DF266" i="7" s="1"/>
  <c r="G266" i="7"/>
  <c r="DE266" i="7" s="1"/>
  <c r="F266" i="7"/>
  <c r="E266" i="7"/>
  <c r="D266" i="7"/>
  <c r="C266" i="7"/>
  <c r="DA266" i="7" s="1"/>
  <c r="B266" i="7"/>
  <c r="EW265" i="7"/>
  <c r="EV265" i="7"/>
  <c r="EU265" i="7"/>
  <c r="ES265" i="7"/>
  <c r="ER265" i="7"/>
  <c r="EJ265" i="7"/>
  <c r="EI265" i="7"/>
  <c r="EG265" i="7"/>
  <c r="EF265" i="7"/>
  <c r="EE265" i="7"/>
  <c r="DY265" i="7"/>
  <c r="DX265" i="7"/>
  <c r="DW265" i="7"/>
  <c r="DU265" i="7"/>
  <c r="DT265" i="7"/>
  <c r="DS265" i="7"/>
  <c r="DL265" i="7"/>
  <c r="DK265" i="7"/>
  <c r="DI265" i="7"/>
  <c r="DH265" i="7"/>
  <c r="DA265" i="7"/>
  <c r="CZ265" i="7"/>
  <c r="CY265" i="7"/>
  <c r="CX265" i="7"/>
  <c r="CW265" i="7"/>
  <c r="CV265" i="7"/>
  <c r="CU265" i="7"/>
  <c r="CT265" i="7"/>
  <c r="CS265" i="7"/>
  <c r="CR265" i="7"/>
  <c r="CQ265" i="7"/>
  <c r="CP265" i="7"/>
  <c r="CO265" i="7"/>
  <c r="CN265" i="7"/>
  <c r="CM265" i="7"/>
  <c r="CL265" i="7"/>
  <c r="CK265" i="7"/>
  <c r="CJ265" i="7"/>
  <c r="CI265" i="7"/>
  <c r="CH265" i="7"/>
  <c r="CG265" i="7"/>
  <c r="CF265" i="7"/>
  <c r="CE265" i="7"/>
  <c r="CD265" i="7"/>
  <c r="CC265" i="7"/>
  <c r="CB265" i="7"/>
  <c r="CA265" i="7"/>
  <c r="BZ265" i="7"/>
  <c r="BY265" i="7"/>
  <c r="BX265" i="7"/>
  <c r="BW265" i="7"/>
  <c r="BV265" i="7"/>
  <c r="BU265" i="7"/>
  <c r="BT265" i="7"/>
  <c r="BS265" i="7"/>
  <c r="BR265" i="7"/>
  <c r="BQ265" i="7"/>
  <c r="BP265" i="7"/>
  <c r="BO265" i="7"/>
  <c r="BN265" i="7"/>
  <c r="BM265" i="7"/>
  <c r="BL265" i="7"/>
  <c r="BK265" i="7"/>
  <c r="BJ265" i="7"/>
  <c r="BI265" i="7"/>
  <c r="BH265" i="7"/>
  <c r="BG265" i="7"/>
  <c r="BF265" i="7"/>
  <c r="BE265" i="7"/>
  <c r="BD265" i="7"/>
  <c r="BC265" i="7"/>
  <c r="BB265" i="7"/>
  <c r="BA265" i="7"/>
  <c r="AZ265" i="7"/>
  <c r="EX265" i="7" s="1"/>
  <c r="AY265" i="7"/>
  <c r="AX265" i="7"/>
  <c r="AW265" i="7"/>
  <c r="AV265" i="7"/>
  <c r="ET265" i="7" s="1"/>
  <c r="AU265" i="7"/>
  <c r="AT265" i="7"/>
  <c r="AS265" i="7"/>
  <c r="EQ265" i="7" s="1"/>
  <c r="AR265" i="7"/>
  <c r="EP265" i="7" s="1"/>
  <c r="AQ265" i="7"/>
  <c r="EO265" i="7" s="1"/>
  <c r="AP265" i="7"/>
  <c r="EN265" i="7" s="1"/>
  <c r="AO265" i="7"/>
  <c r="EM265" i="7" s="1"/>
  <c r="AN265" i="7"/>
  <c r="EL265" i="7" s="1"/>
  <c r="AM265" i="7"/>
  <c r="EK265" i="7" s="1"/>
  <c r="AL265" i="7"/>
  <c r="AK265" i="7"/>
  <c r="AJ265" i="7"/>
  <c r="EH265" i="7" s="1"/>
  <c r="AI265" i="7"/>
  <c r="AH265" i="7"/>
  <c r="AG265" i="7"/>
  <c r="AF265" i="7"/>
  <c r="ED265" i="7" s="1"/>
  <c r="AE265" i="7"/>
  <c r="EC265" i="7" s="1"/>
  <c r="AD265" i="7"/>
  <c r="EB265" i="7" s="1"/>
  <c r="AC265" i="7"/>
  <c r="EA265" i="7" s="1"/>
  <c r="AB265" i="7"/>
  <c r="DZ265" i="7" s="1"/>
  <c r="AA265" i="7"/>
  <c r="Z265" i="7"/>
  <c r="Y265" i="7"/>
  <c r="X265" i="7"/>
  <c r="DV265" i="7" s="1"/>
  <c r="W265" i="7"/>
  <c r="V265" i="7"/>
  <c r="U265" i="7"/>
  <c r="T265" i="7"/>
  <c r="DR265" i="7" s="1"/>
  <c r="S265" i="7"/>
  <c r="DQ265" i="7" s="1"/>
  <c r="R265" i="7"/>
  <c r="DP265" i="7" s="1"/>
  <c r="Q265" i="7"/>
  <c r="DO265" i="7" s="1"/>
  <c r="P265" i="7"/>
  <c r="DN265" i="7" s="1"/>
  <c r="O265" i="7"/>
  <c r="DM265" i="7" s="1"/>
  <c r="N265" i="7"/>
  <c r="M265" i="7"/>
  <c r="L265" i="7"/>
  <c r="DJ265" i="7" s="1"/>
  <c r="K265" i="7"/>
  <c r="J265" i="7"/>
  <c r="I265" i="7"/>
  <c r="DG265" i="7" s="1"/>
  <c r="H265" i="7"/>
  <c r="DF265" i="7" s="1"/>
  <c r="G265" i="7"/>
  <c r="DE265" i="7" s="1"/>
  <c r="F265" i="7"/>
  <c r="DD265" i="7" s="1"/>
  <c r="E265" i="7"/>
  <c r="DC265" i="7" s="1"/>
  <c r="D265" i="7"/>
  <c r="DB265" i="7" s="1"/>
  <c r="C265" i="7"/>
  <c r="B265" i="7"/>
  <c r="ES264" i="7"/>
  <c r="ER264" i="7"/>
  <c r="EP264" i="7"/>
  <c r="EO264" i="7"/>
  <c r="EN264" i="7"/>
  <c r="EG264" i="7"/>
  <c r="EF264" i="7"/>
  <c r="ED264" i="7"/>
  <c r="EC264" i="7"/>
  <c r="DU264" i="7"/>
  <c r="DT264" i="7"/>
  <c r="DR264" i="7"/>
  <c r="DQ264" i="7"/>
  <c r="DP264" i="7"/>
  <c r="DI264" i="7"/>
  <c r="DH264" i="7"/>
  <c r="DF264" i="7"/>
  <c r="DE264" i="7"/>
  <c r="CY264" i="7"/>
  <c r="CX264" i="7"/>
  <c r="CW264" i="7"/>
  <c r="CV264" i="7"/>
  <c r="CU264" i="7"/>
  <c r="CT264" i="7"/>
  <c r="CS264" i="7"/>
  <c r="CR264" i="7"/>
  <c r="CQ264" i="7"/>
  <c r="CP264" i="7"/>
  <c r="CO264" i="7"/>
  <c r="CN264" i="7"/>
  <c r="CM264" i="7"/>
  <c r="CL264" i="7"/>
  <c r="CK264" i="7"/>
  <c r="CJ264" i="7"/>
  <c r="CI264" i="7"/>
  <c r="CH264" i="7"/>
  <c r="CG264" i="7"/>
  <c r="CF264" i="7"/>
  <c r="CE264" i="7"/>
  <c r="CD264" i="7"/>
  <c r="CC264" i="7"/>
  <c r="CB264" i="7"/>
  <c r="CA264" i="7"/>
  <c r="BZ264" i="7"/>
  <c r="BY264" i="7"/>
  <c r="BX264" i="7"/>
  <c r="BW264" i="7"/>
  <c r="BV264" i="7"/>
  <c r="BU264" i="7"/>
  <c r="BT264" i="7"/>
  <c r="BS264" i="7"/>
  <c r="BR264" i="7"/>
  <c r="BQ264" i="7"/>
  <c r="BP264" i="7"/>
  <c r="BO264" i="7"/>
  <c r="BN264" i="7"/>
  <c r="BM264" i="7"/>
  <c r="BL264" i="7"/>
  <c r="BK264" i="7"/>
  <c r="BJ264" i="7"/>
  <c r="BI264" i="7"/>
  <c r="BH264" i="7"/>
  <c r="BG264" i="7"/>
  <c r="BF264" i="7"/>
  <c r="BE264" i="7"/>
  <c r="BD264" i="7"/>
  <c r="BC264" i="7"/>
  <c r="BB264" i="7"/>
  <c r="BA264" i="7"/>
  <c r="AZ264" i="7"/>
  <c r="EX264" i="7" s="1"/>
  <c r="AY264" i="7"/>
  <c r="EW264" i="7" s="1"/>
  <c r="AX264" i="7"/>
  <c r="EV264" i="7" s="1"/>
  <c r="AW264" i="7"/>
  <c r="EU264" i="7" s="1"/>
  <c r="AV264" i="7"/>
  <c r="ET264" i="7" s="1"/>
  <c r="AU264" i="7"/>
  <c r="AT264" i="7"/>
  <c r="AS264" i="7"/>
  <c r="EQ264" i="7" s="1"/>
  <c r="AR264" i="7"/>
  <c r="AQ264" i="7"/>
  <c r="AP264" i="7"/>
  <c r="AO264" i="7"/>
  <c r="EM264" i="7" s="1"/>
  <c r="AN264" i="7"/>
  <c r="EL264" i="7" s="1"/>
  <c r="AM264" i="7"/>
  <c r="EK264" i="7" s="1"/>
  <c r="AL264" i="7"/>
  <c r="EJ264" i="7" s="1"/>
  <c r="AK264" i="7"/>
  <c r="EI264" i="7" s="1"/>
  <c r="AJ264" i="7"/>
  <c r="EH264" i="7" s="1"/>
  <c r="AI264" i="7"/>
  <c r="AH264" i="7"/>
  <c r="AG264" i="7"/>
  <c r="EE264" i="7" s="1"/>
  <c r="AF264" i="7"/>
  <c r="AE264" i="7"/>
  <c r="AD264" i="7"/>
  <c r="EB264" i="7" s="1"/>
  <c r="AC264" i="7"/>
  <c r="EA264" i="7" s="1"/>
  <c r="AB264" i="7"/>
  <c r="DZ264" i="7" s="1"/>
  <c r="AA264" i="7"/>
  <c r="DY264" i="7" s="1"/>
  <c r="Z264" i="7"/>
  <c r="DX264" i="7" s="1"/>
  <c r="Y264" i="7"/>
  <c r="DW264" i="7" s="1"/>
  <c r="X264" i="7"/>
  <c r="DV264" i="7" s="1"/>
  <c r="W264" i="7"/>
  <c r="V264" i="7"/>
  <c r="U264" i="7"/>
  <c r="DS264" i="7" s="1"/>
  <c r="T264" i="7"/>
  <c r="S264" i="7"/>
  <c r="R264" i="7"/>
  <c r="Q264" i="7"/>
  <c r="DO264" i="7" s="1"/>
  <c r="P264" i="7"/>
  <c r="DN264" i="7" s="1"/>
  <c r="O264" i="7"/>
  <c r="DM264" i="7" s="1"/>
  <c r="N264" i="7"/>
  <c r="DL264" i="7" s="1"/>
  <c r="M264" i="7"/>
  <c r="DK264" i="7" s="1"/>
  <c r="L264" i="7"/>
  <c r="DJ264" i="7" s="1"/>
  <c r="K264" i="7"/>
  <c r="J264" i="7"/>
  <c r="I264" i="7"/>
  <c r="DG264" i="7" s="1"/>
  <c r="H264" i="7"/>
  <c r="G264" i="7"/>
  <c r="F264" i="7"/>
  <c r="DD264" i="7" s="1"/>
  <c r="E264" i="7"/>
  <c r="DC264" i="7" s="1"/>
  <c r="D264" i="7"/>
  <c r="DB264" i="7" s="1"/>
  <c r="C264" i="7"/>
  <c r="DA264" i="7" s="1"/>
  <c r="B264" i="7"/>
  <c r="CZ264" i="7" s="1"/>
  <c r="EX263" i="7"/>
  <c r="EW263" i="7"/>
  <c r="EQ263" i="7"/>
  <c r="EP263" i="7"/>
  <c r="EO263" i="7"/>
  <c r="EM263" i="7"/>
  <c r="EL263" i="7"/>
  <c r="EK263" i="7"/>
  <c r="ED263" i="7"/>
  <c r="EC263" i="7"/>
  <c r="EA263" i="7"/>
  <c r="DZ263" i="7"/>
  <c r="DY263" i="7"/>
  <c r="DS263" i="7"/>
  <c r="DR263" i="7"/>
  <c r="DQ263" i="7"/>
  <c r="DO263" i="7"/>
  <c r="DN263" i="7"/>
  <c r="DM263" i="7"/>
  <c r="DF263" i="7"/>
  <c r="DE263" i="7"/>
  <c r="DC263" i="7"/>
  <c r="DB263" i="7"/>
  <c r="DA263" i="7"/>
  <c r="CY263" i="7"/>
  <c r="CX263" i="7"/>
  <c r="CW263" i="7"/>
  <c r="CV263" i="7"/>
  <c r="CU263" i="7"/>
  <c r="CT263" i="7"/>
  <c r="CS263" i="7"/>
  <c r="CR263" i="7"/>
  <c r="CQ263" i="7"/>
  <c r="CP263" i="7"/>
  <c r="CO263" i="7"/>
  <c r="CN263" i="7"/>
  <c r="CM263" i="7"/>
  <c r="CL263" i="7"/>
  <c r="CK263" i="7"/>
  <c r="CJ263" i="7"/>
  <c r="CI263" i="7"/>
  <c r="CH263" i="7"/>
  <c r="CG263" i="7"/>
  <c r="CF263" i="7"/>
  <c r="CE263" i="7"/>
  <c r="CD263" i="7"/>
  <c r="CC263" i="7"/>
  <c r="CB263" i="7"/>
  <c r="CA263" i="7"/>
  <c r="BZ263" i="7"/>
  <c r="BY263" i="7"/>
  <c r="BX263" i="7"/>
  <c r="BW263" i="7"/>
  <c r="BV263" i="7"/>
  <c r="BU263" i="7"/>
  <c r="BT263" i="7"/>
  <c r="BS263" i="7"/>
  <c r="BR263" i="7"/>
  <c r="BQ263" i="7"/>
  <c r="BP263" i="7"/>
  <c r="BO263" i="7"/>
  <c r="BN263" i="7"/>
  <c r="BM263" i="7"/>
  <c r="BL263" i="7"/>
  <c r="BK263" i="7"/>
  <c r="BJ263" i="7"/>
  <c r="BI263" i="7"/>
  <c r="BH263" i="7"/>
  <c r="BG263" i="7"/>
  <c r="BF263" i="7"/>
  <c r="BE263" i="7"/>
  <c r="BD263" i="7"/>
  <c r="BC263" i="7"/>
  <c r="BB263" i="7"/>
  <c r="BA263" i="7"/>
  <c r="AZ263" i="7"/>
  <c r="AY263" i="7"/>
  <c r="AX263" i="7"/>
  <c r="EV263" i="7" s="1"/>
  <c r="AW263" i="7"/>
  <c r="EU263" i="7" s="1"/>
  <c r="AV263" i="7"/>
  <c r="ET263" i="7" s="1"/>
  <c r="AU263" i="7"/>
  <c r="ES263" i="7" s="1"/>
  <c r="AT263" i="7"/>
  <c r="ER263" i="7" s="1"/>
  <c r="AS263" i="7"/>
  <c r="AR263" i="7"/>
  <c r="AQ263" i="7"/>
  <c r="AP263" i="7"/>
  <c r="EN263" i="7" s="1"/>
  <c r="AO263" i="7"/>
  <c r="AN263" i="7"/>
  <c r="AM263" i="7"/>
  <c r="AL263" i="7"/>
  <c r="EJ263" i="7" s="1"/>
  <c r="AK263" i="7"/>
  <c r="EI263" i="7" s="1"/>
  <c r="AJ263" i="7"/>
  <c r="EH263" i="7" s="1"/>
  <c r="AI263" i="7"/>
  <c r="EG263" i="7" s="1"/>
  <c r="AH263" i="7"/>
  <c r="EF263" i="7" s="1"/>
  <c r="AG263" i="7"/>
  <c r="EE263" i="7" s="1"/>
  <c r="AF263" i="7"/>
  <c r="AE263" i="7"/>
  <c r="AD263" i="7"/>
  <c r="EB263" i="7" s="1"/>
  <c r="AC263" i="7"/>
  <c r="AB263" i="7"/>
  <c r="AA263" i="7"/>
  <c r="Z263" i="7"/>
  <c r="DX263" i="7" s="1"/>
  <c r="Y263" i="7"/>
  <c r="DW263" i="7" s="1"/>
  <c r="X263" i="7"/>
  <c r="DV263" i="7" s="1"/>
  <c r="W263" i="7"/>
  <c r="DU263" i="7" s="1"/>
  <c r="V263" i="7"/>
  <c r="DT263" i="7" s="1"/>
  <c r="U263" i="7"/>
  <c r="T263" i="7"/>
  <c r="S263" i="7"/>
  <c r="R263" i="7"/>
  <c r="DP263" i="7" s="1"/>
  <c r="Q263" i="7"/>
  <c r="P263" i="7"/>
  <c r="O263" i="7"/>
  <c r="N263" i="7"/>
  <c r="DL263" i="7" s="1"/>
  <c r="M263" i="7"/>
  <c r="DK263" i="7" s="1"/>
  <c r="L263" i="7"/>
  <c r="DJ263" i="7" s="1"/>
  <c r="K263" i="7"/>
  <c r="DI263" i="7" s="1"/>
  <c r="J263" i="7"/>
  <c r="DH263" i="7" s="1"/>
  <c r="I263" i="7"/>
  <c r="DG263" i="7" s="1"/>
  <c r="H263" i="7"/>
  <c r="G263" i="7"/>
  <c r="F263" i="7"/>
  <c r="DD263" i="7" s="1"/>
  <c r="E263" i="7"/>
  <c r="D263" i="7"/>
  <c r="C263" i="7"/>
  <c r="B263" i="7"/>
  <c r="CZ263" i="7" s="1"/>
  <c r="EX262" i="7"/>
  <c r="EV262" i="7"/>
  <c r="EU262" i="7"/>
  <c r="ET262" i="7"/>
  <c r="EM262" i="7"/>
  <c r="EL262" i="7"/>
  <c r="EJ262" i="7"/>
  <c r="EI262" i="7"/>
  <c r="EA262" i="7"/>
  <c r="DZ262" i="7"/>
  <c r="DX262" i="7"/>
  <c r="DW262" i="7"/>
  <c r="DV262" i="7"/>
  <c r="DO262" i="7"/>
  <c r="DN262" i="7"/>
  <c r="DL262" i="7"/>
  <c r="DK262" i="7"/>
  <c r="DC262" i="7"/>
  <c r="DB262" i="7"/>
  <c r="CZ262" i="7"/>
  <c r="CY262" i="7"/>
  <c r="CX262" i="7"/>
  <c r="CW262" i="7"/>
  <c r="CV262" i="7"/>
  <c r="CU262" i="7"/>
  <c r="CT262" i="7"/>
  <c r="CS262" i="7"/>
  <c r="CR262" i="7"/>
  <c r="CQ262" i="7"/>
  <c r="CP262" i="7"/>
  <c r="CO262" i="7"/>
  <c r="CN262" i="7"/>
  <c r="CM262" i="7"/>
  <c r="CL262" i="7"/>
  <c r="CK262" i="7"/>
  <c r="CJ262" i="7"/>
  <c r="CI262" i="7"/>
  <c r="CH262" i="7"/>
  <c r="CG262" i="7"/>
  <c r="CF262" i="7"/>
  <c r="CE262" i="7"/>
  <c r="CD262" i="7"/>
  <c r="CC262" i="7"/>
  <c r="CB262" i="7"/>
  <c r="CA262" i="7"/>
  <c r="BZ262" i="7"/>
  <c r="BY262" i="7"/>
  <c r="BX262" i="7"/>
  <c r="BW262" i="7"/>
  <c r="BV262" i="7"/>
  <c r="BU262" i="7"/>
  <c r="BT262" i="7"/>
  <c r="BS262" i="7"/>
  <c r="BR262" i="7"/>
  <c r="BQ262" i="7"/>
  <c r="BP262" i="7"/>
  <c r="BO262" i="7"/>
  <c r="BN262" i="7"/>
  <c r="BM262" i="7"/>
  <c r="BL262" i="7"/>
  <c r="BK262" i="7"/>
  <c r="BJ262" i="7"/>
  <c r="BI262" i="7"/>
  <c r="BH262" i="7"/>
  <c r="BG262" i="7"/>
  <c r="BF262" i="7"/>
  <c r="BE262" i="7"/>
  <c r="BD262" i="7"/>
  <c r="BC262" i="7"/>
  <c r="BB262" i="7"/>
  <c r="BA262" i="7"/>
  <c r="AZ262" i="7"/>
  <c r="AY262" i="7"/>
  <c r="EW262" i="7" s="1"/>
  <c r="AX262" i="7"/>
  <c r="AW262" i="7"/>
  <c r="AV262" i="7"/>
  <c r="AU262" i="7"/>
  <c r="ES262" i="7" s="1"/>
  <c r="AT262" i="7"/>
  <c r="ER262" i="7" s="1"/>
  <c r="AS262" i="7"/>
  <c r="EQ262" i="7" s="1"/>
  <c r="AR262" i="7"/>
  <c r="EP262" i="7" s="1"/>
  <c r="AQ262" i="7"/>
  <c r="EO262" i="7" s="1"/>
  <c r="AP262" i="7"/>
  <c r="EN262" i="7" s="1"/>
  <c r="AO262" i="7"/>
  <c r="AN262" i="7"/>
  <c r="AM262" i="7"/>
  <c r="EK262" i="7" s="1"/>
  <c r="AL262" i="7"/>
  <c r="AK262" i="7"/>
  <c r="AJ262" i="7"/>
  <c r="EH262" i="7" s="1"/>
  <c r="AI262" i="7"/>
  <c r="EG262" i="7" s="1"/>
  <c r="AH262" i="7"/>
  <c r="EF262" i="7" s="1"/>
  <c r="AG262" i="7"/>
  <c r="EE262" i="7" s="1"/>
  <c r="AF262" i="7"/>
  <c r="ED262" i="7" s="1"/>
  <c r="AE262" i="7"/>
  <c r="EC262" i="7" s="1"/>
  <c r="AD262" i="7"/>
  <c r="EB262" i="7" s="1"/>
  <c r="AC262" i="7"/>
  <c r="AB262" i="7"/>
  <c r="AA262" i="7"/>
  <c r="DY262" i="7" s="1"/>
  <c r="Z262" i="7"/>
  <c r="Y262" i="7"/>
  <c r="X262" i="7"/>
  <c r="W262" i="7"/>
  <c r="DU262" i="7" s="1"/>
  <c r="V262" i="7"/>
  <c r="DT262" i="7" s="1"/>
  <c r="U262" i="7"/>
  <c r="DS262" i="7" s="1"/>
  <c r="T262" i="7"/>
  <c r="DR262" i="7" s="1"/>
  <c r="S262" i="7"/>
  <c r="DQ262" i="7" s="1"/>
  <c r="R262" i="7"/>
  <c r="DP262" i="7" s="1"/>
  <c r="Q262" i="7"/>
  <c r="P262" i="7"/>
  <c r="O262" i="7"/>
  <c r="DM262" i="7" s="1"/>
  <c r="N262" i="7"/>
  <c r="M262" i="7"/>
  <c r="L262" i="7"/>
  <c r="DJ262" i="7" s="1"/>
  <c r="K262" i="7"/>
  <c r="DI262" i="7" s="1"/>
  <c r="J262" i="7"/>
  <c r="DH262" i="7" s="1"/>
  <c r="I262" i="7"/>
  <c r="DG262" i="7" s="1"/>
  <c r="H262" i="7"/>
  <c r="DF262" i="7" s="1"/>
  <c r="G262" i="7"/>
  <c r="DE262" i="7" s="1"/>
  <c r="F262" i="7"/>
  <c r="DD262" i="7" s="1"/>
  <c r="E262" i="7"/>
  <c r="D262" i="7"/>
  <c r="C262" i="7"/>
  <c r="DA262" i="7" s="1"/>
  <c r="B262" i="7"/>
  <c r="EV261" i="7"/>
  <c r="EU261" i="7"/>
  <c r="ES261" i="7"/>
  <c r="ER261" i="7"/>
  <c r="EQ261" i="7"/>
  <c r="EK261" i="7"/>
  <c r="EJ261" i="7"/>
  <c r="EI261" i="7"/>
  <c r="EG261" i="7"/>
  <c r="EF261" i="7"/>
  <c r="EE261" i="7"/>
  <c r="DX261" i="7"/>
  <c r="DW261" i="7"/>
  <c r="DU261" i="7"/>
  <c r="DT261" i="7"/>
  <c r="DS261" i="7"/>
  <c r="DL261" i="7"/>
  <c r="DK261" i="7"/>
  <c r="DI261" i="7"/>
  <c r="DH261" i="7"/>
  <c r="DG261" i="7"/>
  <c r="CZ261" i="7"/>
  <c r="CY261" i="7"/>
  <c r="CX261" i="7"/>
  <c r="CW261" i="7"/>
  <c r="CV261" i="7"/>
  <c r="CU261" i="7"/>
  <c r="CT261" i="7"/>
  <c r="CS261" i="7"/>
  <c r="CR261" i="7"/>
  <c r="CQ261" i="7"/>
  <c r="CP261" i="7"/>
  <c r="CO261" i="7"/>
  <c r="CN261" i="7"/>
  <c r="CM261" i="7"/>
  <c r="CL261" i="7"/>
  <c r="CK261" i="7"/>
  <c r="CJ261" i="7"/>
  <c r="CI261" i="7"/>
  <c r="CH261" i="7"/>
  <c r="CG261" i="7"/>
  <c r="CF261" i="7"/>
  <c r="CE261" i="7"/>
  <c r="CD261" i="7"/>
  <c r="CC261" i="7"/>
  <c r="CB261" i="7"/>
  <c r="CA261" i="7"/>
  <c r="BZ261" i="7"/>
  <c r="BY261" i="7"/>
  <c r="BX261" i="7"/>
  <c r="BW261" i="7"/>
  <c r="BV261" i="7"/>
  <c r="BU261" i="7"/>
  <c r="BT261" i="7"/>
  <c r="BS261" i="7"/>
  <c r="BR261" i="7"/>
  <c r="BQ261" i="7"/>
  <c r="BP261" i="7"/>
  <c r="BO261" i="7"/>
  <c r="BN261" i="7"/>
  <c r="BM261" i="7"/>
  <c r="BL261" i="7"/>
  <c r="BK261" i="7"/>
  <c r="BJ261" i="7"/>
  <c r="BI261" i="7"/>
  <c r="BH261" i="7"/>
  <c r="BG261" i="7"/>
  <c r="BF261" i="7"/>
  <c r="BE261" i="7"/>
  <c r="BD261" i="7"/>
  <c r="BC261" i="7"/>
  <c r="BB261" i="7"/>
  <c r="BA261" i="7"/>
  <c r="AZ261" i="7"/>
  <c r="EX261" i="7" s="1"/>
  <c r="AY261" i="7"/>
  <c r="EW261" i="7" s="1"/>
  <c r="AX261" i="7"/>
  <c r="AW261" i="7"/>
  <c r="AV261" i="7"/>
  <c r="ET261" i="7" s="1"/>
  <c r="AU261" i="7"/>
  <c r="AT261" i="7"/>
  <c r="AS261" i="7"/>
  <c r="AR261" i="7"/>
  <c r="EP261" i="7" s="1"/>
  <c r="AQ261" i="7"/>
  <c r="EO261" i="7" s="1"/>
  <c r="AP261" i="7"/>
  <c r="EN261" i="7" s="1"/>
  <c r="AO261" i="7"/>
  <c r="EM261" i="7" s="1"/>
  <c r="AN261" i="7"/>
  <c r="EL261" i="7" s="1"/>
  <c r="AM261" i="7"/>
  <c r="AL261" i="7"/>
  <c r="AK261" i="7"/>
  <c r="AJ261" i="7"/>
  <c r="EH261" i="7" s="1"/>
  <c r="AI261" i="7"/>
  <c r="AH261" i="7"/>
  <c r="AG261" i="7"/>
  <c r="AF261" i="7"/>
  <c r="ED261" i="7" s="1"/>
  <c r="AE261" i="7"/>
  <c r="EC261" i="7" s="1"/>
  <c r="AD261" i="7"/>
  <c r="EB261" i="7" s="1"/>
  <c r="AC261" i="7"/>
  <c r="EA261" i="7" s="1"/>
  <c r="AB261" i="7"/>
  <c r="DZ261" i="7" s="1"/>
  <c r="AA261" i="7"/>
  <c r="DY261" i="7" s="1"/>
  <c r="Z261" i="7"/>
  <c r="Y261" i="7"/>
  <c r="X261" i="7"/>
  <c r="DV261" i="7" s="1"/>
  <c r="W261" i="7"/>
  <c r="V261" i="7"/>
  <c r="U261" i="7"/>
  <c r="T261" i="7"/>
  <c r="DR261" i="7" s="1"/>
  <c r="S261" i="7"/>
  <c r="DQ261" i="7" s="1"/>
  <c r="R261" i="7"/>
  <c r="DP261" i="7" s="1"/>
  <c r="Q261" i="7"/>
  <c r="DO261" i="7" s="1"/>
  <c r="P261" i="7"/>
  <c r="DN261" i="7" s="1"/>
  <c r="O261" i="7"/>
  <c r="DM261" i="7" s="1"/>
  <c r="N261" i="7"/>
  <c r="M261" i="7"/>
  <c r="L261" i="7"/>
  <c r="DJ261" i="7" s="1"/>
  <c r="K261" i="7"/>
  <c r="J261" i="7"/>
  <c r="I261" i="7"/>
  <c r="H261" i="7"/>
  <c r="DF261" i="7" s="1"/>
  <c r="G261" i="7"/>
  <c r="DE261" i="7" s="1"/>
  <c r="F261" i="7"/>
  <c r="DD261" i="7" s="1"/>
  <c r="E261" i="7"/>
  <c r="DC261" i="7" s="1"/>
  <c r="D261" i="7"/>
  <c r="DB261" i="7" s="1"/>
  <c r="C261" i="7"/>
  <c r="DA261" i="7" s="1"/>
  <c r="B261" i="7"/>
  <c r="ES260" i="7"/>
  <c r="ER260" i="7"/>
  <c r="EP260" i="7"/>
  <c r="EO260" i="7"/>
  <c r="EG260" i="7"/>
  <c r="EF260" i="7"/>
  <c r="ED260" i="7"/>
  <c r="EC260" i="7"/>
  <c r="EB260" i="7"/>
  <c r="DU260" i="7"/>
  <c r="DT260" i="7"/>
  <c r="DR260" i="7"/>
  <c r="DQ260" i="7"/>
  <c r="DI260" i="7"/>
  <c r="DH260" i="7"/>
  <c r="DF260" i="7"/>
  <c r="DE260" i="7"/>
  <c r="DD260" i="7"/>
  <c r="CY260" i="7"/>
  <c r="CX260" i="7"/>
  <c r="CW260" i="7"/>
  <c r="CV260" i="7"/>
  <c r="CU260" i="7"/>
  <c r="CT260" i="7"/>
  <c r="CS260" i="7"/>
  <c r="CR260" i="7"/>
  <c r="CQ260" i="7"/>
  <c r="CP260" i="7"/>
  <c r="CO260" i="7"/>
  <c r="CN260" i="7"/>
  <c r="CM260" i="7"/>
  <c r="CL260" i="7"/>
  <c r="CK260" i="7"/>
  <c r="CJ260" i="7"/>
  <c r="CI260" i="7"/>
  <c r="CH260" i="7"/>
  <c r="CG260" i="7"/>
  <c r="CF260" i="7"/>
  <c r="CE260" i="7"/>
  <c r="CD260" i="7"/>
  <c r="CC260" i="7"/>
  <c r="CB260" i="7"/>
  <c r="CA260" i="7"/>
  <c r="BZ260" i="7"/>
  <c r="BY260" i="7"/>
  <c r="BX260" i="7"/>
  <c r="BW260" i="7"/>
  <c r="BV260" i="7"/>
  <c r="BU260" i="7"/>
  <c r="BT260" i="7"/>
  <c r="BS260" i="7"/>
  <c r="BR260" i="7"/>
  <c r="BQ260" i="7"/>
  <c r="BP260" i="7"/>
  <c r="BO260" i="7"/>
  <c r="BN260" i="7"/>
  <c r="BM260" i="7"/>
  <c r="BL260" i="7"/>
  <c r="BK260" i="7"/>
  <c r="BJ260" i="7"/>
  <c r="BI260" i="7"/>
  <c r="BH260" i="7"/>
  <c r="BG260" i="7"/>
  <c r="BF260" i="7"/>
  <c r="BE260" i="7"/>
  <c r="BD260" i="7"/>
  <c r="BC260" i="7"/>
  <c r="BB260" i="7"/>
  <c r="BA260" i="7"/>
  <c r="AZ260" i="7"/>
  <c r="EX260" i="7" s="1"/>
  <c r="AY260" i="7"/>
  <c r="EW260" i="7" s="1"/>
  <c r="AX260" i="7"/>
  <c r="EV260" i="7" s="1"/>
  <c r="AW260" i="7"/>
  <c r="EU260" i="7" s="1"/>
  <c r="AV260" i="7"/>
  <c r="ET260" i="7" s="1"/>
  <c r="AU260" i="7"/>
  <c r="AT260" i="7"/>
  <c r="AS260" i="7"/>
  <c r="EQ260" i="7" s="1"/>
  <c r="AR260" i="7"/>
  <c r="AQ260" i="7"/>
  <c r="AP260" i="7"/>
  <c r="EN260" i="7" s="1"/>
  <c r="AO260" i="7"/>
  <c r="EM260" i="7" s="1"/>
  <c r="AN260" i="7"/>
  <c r="EL260" i="7" s="1"/>
  <c r="AM260" i="7"/>
  <c r="EK260" i="7" s="1"/>
  <c r="AL260" i="7"/>
  <c r="EJ260" i="7" s="1"/>
  <c r="AK260" i="7"/>
  <c r="EI260" i="7" s="1"/>
  <c r="AJ260" i="7"/>
  <c r="EH260" i="7" s="1"/>
  <c r="AI260" i="7"/>
  <c r="AH260" i="7"/>
  <c r="AG260" i="7"/>
  <c r="EE260" i="7" s="1"/>
  <c r="AF260" i="7"/>
  <c r="AE260" i="7"/>
  <c r="AD260" i="7"/>
  <c r="AC260" i="7"/>
  <c r="EA260" i="7" s="1"/>
  <c r="AB260" i="7"/>
  <c r="DZ260" i="7" s="1"/>
  <c r="AA260" i="7"/>
  <c r="DY260" i="7" s="1"/>
  <c r="Z260" i="7"/>
  <c r="DX260" i="7" s="1"/>
  <c r="Y260" i="7"/>
  <c r="DW260" i="7" s="1"/>
  <c r="X260" i="7"/>
  <c r="DV260" i="7" s="1"/>
  <c r="W260" i="7"/>
  <c r="V260" i="7"/>
  <c r="U260" i="7"/>
  <c r="DS260" i="7" s="1"/>
  <c r="T260" i="7"/>
  <c r="S260" i="7"/>
  <c r="R260" i="7"/>
  <c r="DP260" i="7" s="1"/>
  <c r="Q260" i="7"/>
  <c r="DO260" i="7" s="1"/>
  <c r="P260" i="7"/>
  <c r="DN260" i="7" s="1"/>
  <c r="O260" i="7"/>
  <c r="DM260" i="7" s="1"/>
  <c r="N260" i="7"/>
  <c r="DL260" i="7" s="1"/>
  <c r="M260" i="7"/>
  <c r="DK260" i="7" s="1"/>
  <c r="L260" i="7"/>
  <c r="DJ260" i="7" s="1"/>
  <c r="K260" i="7"/>
  <c r="J260" i="7"/>
  <c r="I260" i="7"/>
  <c r="DG260" i="7" s="1"/>
  <c r="H260" i="7"/>
  <c r="G260" i="7"/>
  <c r="F260" i="7"/>
  <c r="E260" i="7"/>
  <c r="DC260" i="7" s="1"/>
  <c r="D260" i="7"/>
  <c r="DB260" i="7" s="1"/>
  <c r="C260" i="7"/>
  <c r="DA260" i="7" s="1"/>
  <c r="B260" i="7"/>
  <c r="CZ260" i="7" s="1"/>
  <c r="EX259" i="7"/>
  <c r="EW259" i="7"/>
  <c r="EP259" i="7"/>
  <c r="EO259" i="7"/>
  <c r="EM259" i="7"/>
  <c r="EL259" i="7"/>
  <c r="EK259" i="7"/>
  <c r="EE259" i="7"/>
  <c r="ED259" i="7"/>
  <c r="EC259" i="7"/>
  <c r="EA259" i="7"/>
  <c r="DZ259" i="7"/>
  <c r="DY259" i="7"/>
  <c r="DR259" i="7"/>
  <c r="DQ259" i="7"/>
  <c r="DO259" i="7"/>
  <c r="DN259" i="7"/>
  <c r="DM259" i="7"/>
  <c r="DG259" i="7"/>
  <c r="DF259" i="7"/>
  <c r="DE259" i="7"/>
  <c r="DC259" i="7"/>
  <c r="DB259" i="7"/>
  <c r="DA259" i="7"/>
  <c r="CY259" i="7"/>
  <c r="CX259" i="7"/>
  <c r="CW259" i="7"/>
  <c r="CV259" i="7"/>
  <c r="CU259" i="7"/>
  <c r="CT259" i="7"/>
  <c r="CS259" i="7"/>
  <c r="CR259" i="7"/>
  <c r="CQ259" i="7"/>
  <c r="CP259" i="7"/>
  <c r="CO259" i="7"/>
  <c r="CN259" i="7"/>
  <c r="CM259" i="7"/>
  <c r="CL259" i="7"/>
  <c r="CK259" i="7"/>
  <c r="CJ259" i="7"/>
  <c r="CI259" i="7"/>
  <c r="CH259" i="7"/>
  <c r="CG259" i="7"/>
  <c r="CF259" i="7"/>
  <c r="CE259" i="7"/>
  <c r="CD259" i="7"/>
  <c r="CC259" i="7"/>
  <c r="CB259" i="7"/>
  <c r="CA259" i="7"/>
  <c r="BZ259" i="7"/>
  <c r="BY259" i="7"/>
  <c r="BX259" i="7"/>
  <c r="BW259" i="7"/>
  <c r="BV259" i="7"/>
  <c r="BU259" i="7"/>
  <c r="BT259" i="7"/>
  <c r="BS259" i="7"/>
  <c r="BR259" i="7"/>
  <c r="BQ259" i="7"/>
  <c r="BP259" i="7"/>
  <c r="BO259" i="7"/>
  <c r="BN259" i="7"/>
  <c r="BM259" i="7"/>
  <c r="BL259" i="7"/>
  <c r="BK259" i="7"/>
  <c r="BJ259" i="7"/>
  <c r="BI259" i="7"/>
  <c r="BH259" i="7"/>
  <c r="BG259" i="7"/>
  <c r="BF259" i="7"/>
  <c r="BE259" i="7"/>
  <c r="BD259" i="7"/>
  <c r="BC259" i="7"/>
  <c r="BB259" i="7"/>
  <c r="BA259" i="7"/>
  <c r="AZ259" i="7"/>
  <c r="AY259" i="7"/>
  <c r="AX259" i="7"/>
  <c r="EV259" i="7" s="1"/>
  <c r="AW259" i="7"/>
  <c r="EU259" i="7" s="1"/>
  <c r="AV259" i="7"/>
  <c r="ET259" i="7" s="1"/>
  <c r="AU259" i="7"/>
  <c r="ES259" i="7" s="1"/>
  <c r="AT259" i="7"/>
  <c r="ER259" i="7" s="1"/>
  <c r="AS259" i="7"/>
  <c r="EQ259" i="7" s="1"/>
  <c r="AR259" i="7"/>
  <c r="AQ259" i="7"/>
  <c r="AP259" i="7"/>
  <c r="EN259" i="7" s="1"/>
  <c r="AO259" i="7"/>
  <c r="AN259" i="7"/>
  <c r="AM259" i="7"/>
  <c r="AL259" i="7"/>
  <c r="EJ259" i="7" s="1"/>
  <c r="AK259" i="7"/>
  <c r="EI259" i="7" s="1"/>
  <c r="AJ259" i="7"/>
  <c r="EH259" i="7" s="1"/>
  <c r="AI259" i="7"/>
  <c r="EG259" i="7" s="1"/>
  <c r="AH259" i="7"/>
  <c r="EF259" i="7" s="1"/>
  <c r="AG259" i="7"/>
  <c r="AF259" i="7"/>
  <c r="AE259" i="7"/>
  <c r="AD259" i="7"/>
  <c r="EB259" i="7" s="1"/>
  <c r="AC259" i="7"/>
  <c r="AB259" i="7"/>
  <c r="AA259" i="7"/>
  <c r="Z259" i="7"/>
  <c r="DX259" i="7" s="1"/>
  <c r="Y259" i="7"/>
  <c r="DW259" i="7" s="1"/>
  <c r="X259" i="7"/>
  <c r="DV259" i="7" s="1"/>
  <c r="W259" i="7"/>
  <c r="DU259" i="7" s="1"/>
  <c r="V259" i="7"/>
  <c r="DT259" i="7" s="1"/>
  <c r="U259" i="7"/>
  <c r="DS259" i="7" s="1"/>
  <c r="T259" i="7"/>
  <c r="S259" i="7"/>
  <c r="R259" i="7"/>
  <c r="DP259" i="7" s="1"/>
  <c r="Q259" i="7"/>
  <c r="P259" i="7"/>
  <c r="O259" i="7"/>
  <c r="N259" i="7"/>
  <c r="DL259" i="7" s="1"/>
  <c r="M259" i="7"/>
  <c r="DK259" i="7" s="1"/>
  <c r="L259" i="7"/>
  <c r="DJ259" i="7" s="1"/>
  <c r="K259" i="7"/>
  <c r="DI259" i="7" s="1"/>
  <c r="J259" i="7"/>
  <c r="DH259" i="7" s="1"/>
  <c r="I259" i="7"/>
  <c r="H259" i="7"/>
  <c r="G259" i="7"/>
  <c r="F259" i="7"/>
  <c r="DD259" i="7" s="1"/>
  <c r="E259" i="7"/>
  <c r="D259" i="7"/>
  <c r="C259" i="7"/>
  <c r="B259" i="7"/>
  <c r="CZ259" i="7" s="1"/>
  <c r="EX258" i="7"/>
  <c r="EV258" i="7"/>
  <c r="EU258" i="7"/>
  <c r="EN258" i="7"/>
  <c r="EM258" i="7"/>
  <c r="EL258" i="7"/>
  <c r="EJ258" i="7"/>
  <c r="EI258" i="7"/>
  <c r="EB258" i="7"/>
  <c r="EA258" i="7"/>
  <c r="DZ258" i="7"/>
  <c r="DX258" i="7"/>
  <c r="DW258" i="7"/>
  <c r="DP258" i="7"/>
  <c r="DO258" i="7"/>
  <c r="DN258" i="7"/>
  <c r="DL258" i="7"/>
  <c r="DK258" i="7"/>
  <c r="DD258" i="7"/>
  <c r="DC258" i="7"/>
  <c r="DB258" i="7"/>
  <c r="CZ258" i="7"/>
  <c r="CY258" i="7"/>
  <c r="CX258" i="7"/>
  <c r="CW258" i="7"/>
  <c r="CV258" i="7"/>
  <c r="CU258" i="7"/>
  <c r="CT258" i="7"/>
  <c r="CS258" i="7"/>
  <c r="CR258" i="7"/>
  <c r="CQ258" i="7"/>
  <c r="CP258" i="7"/>
  <c r="CO258" i="7"/>
  <c r="CN258" i="7"/>
  <c r="CM258" i="7"/>
  <c r="CL258" i="7"/>
  <c r="CK258" i="7"/>
  <c r="CJ258" i="7"/>
  <c r="CI258" i="7"/>
  <c r="CH258" i="7"/>
  <c r="CG258" i="7"/>
  <c r="CF258" i="7"/>
  <c r="CE258" i="7"/>
  <c r="CD258" i="7"/>
  <c r="CC258" i="7"/>
  <c r="CB258" i="7"/>
  <c r="CA258" i="7"/>
  <c r="BZ258" i="7"/>
  <c r="BY258" i="7"/>
  <c r="BX258" i="7"/>
  <c r="BW258" i="7"/>
  <c r="BV258" i="7"/>
  <c r="BU258" i="7"/>
  <c r="BT258" i="7"/>
  <c r="BS258" i="7"/>
  <c r="BR258" i="7"/>
  <c r="BQ258" i="7"/>
  <c r="BP258" i="7"/>
  <c r="BO258" i="7"/>
  <c r="BN258" i="7"/>
  <c r="BM258" i="7"/>
  <c r="BL258" i="7"/>
  <c r="BK258" i="7"/>
  <c r="BJ258" i="7"/>
  <c r="BI258" i="7"/>
  <c r="BH258" i="7"/>
  <c r="BG258" i="7"/>
  <c r="BF258" i="7"/>
  <c r="BE258" i="7"/>
  <c r="BD258" i="7"/>
  <c r="BC258" i="7"/>
  <c r="BB258" i="7"/>
  <c r="BA258" i="7"/>
  <c r="AZ258" i="7"/>
  <c r="AY258" i="7"/>
  <c r="EW258" i="7" s="1"/>
  <c r="AX258" i="7"/>
  <c r="AW258" i="7"/>
  <c r="AV258" i="7"/>
  <c r="ET258" i="7" s="1"/>
  <c r="AU258" i="7"/>
  <c r="ES258" i="7" s="1"/>
  <c r="AT258" i="7"/>
  <c r="ER258" i="7" s="1"/>
  <c r="AS258" i="7"/>
  <c r="EQ258" i="7" s="1"/>
  <c r="AR258" i="7"/>
  <c r="EP258" i="7" s="1"/>
  <c r="AQ258" i="7"/>
  <c r="EO258" i="7" s="1"/>
  <c r="AP258" i="7"/>
  <c r="AO258" i="7"/>
  <c r="AN258" i="7"/>
  <c r="AM258" i="7"/>
  <c r="EK258" i="7" s="1"/>
  <c r="AL258" i="7"/>
  <c r="AK258" i="7"/>
  <c r="AJ258" i="7"/>
  <c r="EH258" i="7" s="1"/>
  <c r="AI258" i="7"/>
  <c r="EG258" i="7" s="1"/>
  <c r="AH258" i="7"/>
  <c r="EF258" i="7" s="1"/>
  <c r="AG258" i="7"/>
  <c r="EE258" i="7" s="1"/>
  <c r="AF258" i="7"/>
  <c r="ED258" i="7" s="1"/>
  <c r="AE258" i="7"/>
  <c r="EC258" i="7" s="1"/>
  <c r="AD258" i="7"/>
  <c r="AC258" i="7"/>
  <c r="AB258" i="7"/>
  <c r="AA258" i="7"/>
  <c r="DY258" i="7" s="1"/>
  <c r="Z258" i="7"/>
  <c r="Y258" i="7"/>
  <c r="X258" i="7"/>
  <c r="DV258" i="7" s="1"/>
  <c r="W258" i="7"/>
  <c r="DU258" i="7" s="1"/>
  <c r="V258" i="7"/>
  <c r="DT258" i="7" s="1"/>
  <c r="U258" i="7"/>
  <c r="DS258" i="7" s="1"/>
  <c r="T258" i="7"/>
  <c r="DR258" i="7" s="1"/>
  <c r="S258" i="7"/>
  <c r="DQ258" i="7" s="1"/>
  <c r="R258" i="7"/>
  <c r="Q258" i="7"/>
  <c r="P258" i="7"/>
  <c r="O258" i="7"/>
  <c r="DM258" i="7" s="1"/>
  <c r="N258" i="7"/>
  <c r="M258" i="7"/>
  <c r="L258" i="7"/>
  <c r="DJ258" i="7" s="1"/>
  <c r="K258" i="7"/>
  <c r="DI258" i="7" s="1"/>
  <c r="J258" i="7"/>
  <c r="DH258" i="7" s="1"/>
  <c r="I258" i="7"/>
  <c r="DG258" i="7" s="1"/>
  <c r="H258" i="7"/>
  <c r="DF258" i="7" s="1"/>
  <c r="G258" i="7"/>
  <c r="DE258" i="7" s="1"/>
  <c r="F258" i="7"/>
  <c r="E258" i="7"/>
  <c r="D258" i="7"/>
  <c r="C258" i="7"/>
  <c r="DA258" i="7" s="1"/>
  <c r="B258" i="7"/>
  <c r="EW257" i="7"/>
  <c r="EV257" i="7"/>
  <c r="EU257" i="7"/>
  <c r="ES257" i="7"/>
  <c r="ER257" i="7"/>
  <c r="EQ257" i="7"/>
  <c r="EJ257" i="7"/>
  <c r="EI257" i="7"/>
  <c r="EG257" i="7"/>
  <c r="EF257" i="7"/>
  <c r="DY257" i="7"/>
  <c r="DX257" i="7"/>
  <c r="DW257" i="7"/>
  <c r="DU257" i="7"/>
  <c r="DT257" i="7"/>
  <c r="DS257" i="7"/>
  <c r="DL257" i="7"/>
  <c r="DK257" i="7"/>
  <c r="DI257" i="7"/>
  <c r="DH257" i="7"/>
  <c r="DG257" i="7"/>
  <c r="DA257" i="7"/>
  <c r="CZ257" i="7"/>
  <c r="CY257" i="7"/>
  <c r="CX257" i="7"/>
  <c r="CW257" i="7"/>
  <c r="CV257" i="7"/>
  <c r="CU257" i="7"/>
  <c r="CT257" i="7"/>
  <c r="CS257" i="7"/>
  <c r="CR257" i="7"/>
  <c r="CQ257" i="7"/>
  <c r="CP257" i="7"/>
  <c r="CO257" i="7"/>
  <c r="CN257" i="7"/>
  <c r="CM257" i="7"/>
  <c r="CL257" i="7"/>
  <c r="CK257" i="7"/>
  <c r="CJ257" i="7"/>
  <c r="CI257" i="7"/>
  <c r="CH257" i="7"/>
  <c r="CG257" i="7"/>
  <c r="CF257" i="7"/>
  <c r="CE257" i="7"/>
  <c r="CD257" i="7"/>
  <c r="CC257" i="7"/>
  <c r="CB257" i="7"/>
  <c r="CA257" i="7"/>
  <c r="BZ257" i="7"/>
  <c r="BY257" i="7"/>
  <c r="BX257" i="7"/>
  <c r="BW257" i="7"/>
  <c r="BV257" i="7"/>
  <c r="BU257" i="7"/>
  <c r="BT257" i="7"/>
  <c r="BS257" i="7"/>
  <c r="BR257" i="7"/>
  <c r="BQ257" i="7"/>
  <c r="BP257" i="7"/>
  <c r="BO257" i="7"/>
  <c r="BN257" i="7"/>
  <c r="BM257" i="7"/>
  <c r="BL257" i="7"/>
  <c r="BK257" i="7"/>
  <c r="BJ257" i="7"/>
  <c r="BI257" i="7"/>
  <c r="BH257" i="7"/>
  <c r="BG257" i="7"/>
  <c r="BF257" i="7"/>
  <c r="BE257" i="7"/>
  <c r="BD257" i="7"/>
  <c r="BC257" i="7"/>
  <c r="BB257" i="7"/>
  <c r="BA257" i="7"/>
  <c r="AZ257" i="7"/>
  <c r="EX257" i="7" s="1"/>
  <c r="AY257" i="7"/>
  <c r="AX257" i="7"/>
  <c r="AW257" i="7"/>
  <c r="AV257" i="7"/>
  <c r="ET257" i="7" s="1"/>
  <c r="AU257" i="7"/>
  <c r="AT257" i="7"/>
  <c r="AS257" i="7"/>
  <c r="AR257" i="7"/>
  <c r="EP257" i="7" s="1"/>
  <c r="AQ257" i="7"/>
  <c r="EO257" i="7" s="1"/>
  <c r="AP257" i="7"/>
  <c r="EN257" i="7" s="1"/>
  <c r="AO257" i="7"/>
  <c r="EM257" i="7" s="1"/>
  <c r="AN257" i="7"/>
  <c r="EL257" i="7" s="1"/>
  <c r="AM257" i="7"/>
  <c r="EK257" i="7" s="1"/>
  <c r="AL257" i="7"/>
  <c r="AK257" i="7"/>
  <c r="AJ257" i="7"/>
  <c r="EH257" i="7" s="1"/>
  <c r="AI257" i="7"/>
  <c r="AH257" i="7"/>
  <c r="AG257" i="7"/>
  <c r="EE257" i="7" s="1"/>
  <c r="AF257" i="7"/>
  <c r="ED257" i="7" s="1"/>
  <c r="AE257" i="7"/>
  <c r="EC257" i="7" s="1"/>
  <c r="AD257" i="7"/>
  <c r="EB257" i="7" s="1"/>
  <c r="AC257" i="7"/>
  <c r="EA257" i="7" s="1"/>
  <c r="AB257" i="7"/>
  <c r="DZ257" i="7" s="1"/>
  <c r="AA257" i="7"/>
  <c r="Z257" i="7"/>
  <c r="Y257" i="7"/>
  <c r="X257" i="7"/>
  <c r="DV257" i="7" s="1"/>
  <c r="W257" i="7"/>
  <c r="V257" i="7"/>
  <c r="U257" i="7"/>
  <c r="T257" i="7"/>
  <c r="DR257" i="7" s="1"/>
  <c r="S257" i="7"/>
  <c r="DQ257" i="7" s="1"/>
  <c r="R257" i="7"/>
  <c r="DP257" i="7" s="1"/>
  <c r="Q257" i="7"/>
  <c r="DO257" i="7" s="1"/>
  <c r="P257" i="7"/>
  <c r="DN257" i="7" s="1"/>
  <c r="O257" i="7"/>
  <c r="DM257" i="7" s="1"/>
  <c r="N257" i="7"/>
  <c r="M257" i="7"/>
  <c r="L257" i="7"/>
  <c r="DJ257" i="7" s="1"/>
  <c r="K257" i="7"/>
  <c r="J257" i="7"/>
  <c r="I257" i="7"/>
  <c r="H257" i="7"/>
  <c r="DF257" i="7" s="1"/>
  <c r="G257" i="7"/>
  <c r="DE257" i="7" s="1"/>
  <c r="F257" i="7"/>
  <c r="DD257" i="7" s="1"/>
  <c r="E257" i="7"/>
  <c r="DC257" i="7" s="1"/>
  <c r="D257" i="7"/>
  <c r="DB257" i="7" s="1"/>
  <c r="C257" i="7"/>
  <c r="B257" i="7"/>
  <c r="ES256" i="7"/>
  <c r="EP256" i="7"/>
  <c r="EO256" i="7"/>
  <c r="EN256" i="7"/>
  <c r="EG256" i="7"/>
  <c r="EF256" i="7"/>
  <c r="ED256" i="7"/>
  <c r="EC256" i="7"/>
  <c r="DU256" i="7"/>
  <c r="DR256" i="7"/>
  <c r="DQ256" i="7"/>
  <c r="DP256" i="7"/>
  <c r="DI256" i="7"/>
  <c r="DH256" i="7"/>
  <c r="DF256" i="7"/>
  <c r="DE256" i="7"/>
  <c r="CY256" i="7"/>
  <c r="CX256" i="7"/>
  <c r="CW256" i="7"/>
  <c r="CV256" i="7"/>
  <c r="CU256" i="7"/>
  <c r="CT256" i="7"/>
  <c r="CS256" i="7"/>
  <c r="ER256" i="7" s="1"/>
  <c r="CR256" i="7"/>
  <c r="CQ256" i="7"/>
  <c r="CP256" i="7"/>
  <c r="CO256" i="7"/>
  <c r="CN256" i="7"/>
  <c r="CM256" i="7"/>
  <c r="CL256" i="7"/>
  <c r="CK256" i="7"/>
  <c r="CJ256" i="7"/>
  <c r="CI256" i="7"/>
  <c r="CH256" i="7"/>
  <c r="CG256" i="7"/>
  <c r="CF256" i="7"/>
  <c r="CE256" i="7"/>
  <c r="CD256" i="7"/>
  <c r="CC256" i="7"/>
  <c r="CB256" i="7"/>
  <c r="CA256" i="7"/>
  <c r="BZ256" i="7"/>
  <c r="BY256" i="7"/>
  <c r="BX256" i="7"/>
  <c r="BW256" i="7"/>
  <c r="BV256" i="7"/>
  <c r="BU256" i="7"/>
  <c r="DT256" i="7" s="1"/>
  <c r="BT256" i="7"/>
  <c r="BS256" i="7"/>
  <c r="BR256" i="7"/>
  <c r="BQ256" i="7"/>
  <c r="BP256" i="7"/>
  <c r="BO256" i="7"/>
  <c r="BN256" i="7"/>
  <c r="BM256" i="7"/>
  <c r="BL256" i="7"/>
  <c r="BK256" i="7"/>
  <c r="BJ256" i="7"/>
  <c r="BI256" i="7"/>
  <c r="BH256" i="7"/>
  <c r="BG256" i="7"/>
  <c r="BF256" i="7"/>
  <c r="BE256" i="7"/>
  <c r="BD256" i="7"/>
  <c r="BC256" i="7"/>
  <c r="BB256" i="7"/>
  <c r="BA256" i="7"/>
  <c r="AZ256" i="7"/>
  <c r="EX256" i="7" s="1"/>
  <c r="AY256" i="7"/>
  <c r="EW256" i="7" s="1"/>
  <c r="AX256" i="7"/>
  <c r="EV256" i="7" s="1"/>
  <c r="AW256" i="7"/>
  <c r="AV256" i="7"/>
  <c r="ET256" i="7" s="1"/>
  <c r="AU256" i="7"/>
  <c r="AT256" i="7"/>
  <c r="AS256" i="7"/>
  <c r="AR256" i="7"/>
  <c r="AQ256" i="7"/>
  <c r="AP256" i="7"/>
  <c r="AO256" i="7"/>
  <c r="EM256" i="7" s="1"/>
  <c r="AN256" i="7"/>
  <c r="EL256" i="7" s="1"/>
  <c r="AM256" i="7"/>
  <c r="EK256" i="7" s="1"/>
  <c r="AL256" i="7"/>
  <c r="EJ256" i="7" s="1"/>
  <c r="AK256" i="7"/>
  <c r="AJ256" i="7"/>
  <c r="EH256" i="7" s="1"/>
  <c r="AI256" i="7"/>
  <c r="AH256" i="7"/>
  <c r="AG256" i="7"/>
  <c r="AF256" i="7"/>
  <c r="AE256" i="7"/>
  <c r="AD256" i="7"/>
  <c r="EB256" i="7" s="1"/>
  <c r="AC256" i="7"/>
  <c r="EA256" i="7" s="1"/>
  <c r="AB256" i="7"/>
  <c r="DZ256" i="7" s="1"/>
  <c r="AA256" i="7"/>
  <c r="DY256" i="7" s="1"/>
  <c r="Z256" i="7"/>
  <c r="DX256" i="7" s="1"/>
  <c r="Y256" i="7"/>
  <c r="X256" i="7"/>
  <c r="DV256" i="7" s="1"/>
  <c r="W256" i="7"/>
  <c r="V256" i="7"/>
  <c r="U256" i="7"/>
  <c r="T256" i="7"/>
  <c r="S256" i="7"/>
  <c r="R256" i="7"/>
  <c r="Q256" i="7"/>
  <c r="DO256" i="7" s="1"/>
  <c r="P256" i="7"/>
  <c r="DN256" i="7" s="1"/>
  <c r="O256" i="7"/>
  <c r="DM256" i="7" s="1"/>
  <c r="N256" i="7"/>
  <c r="DL256" i="7" s="1"/>
  <c r="M256" i="7"/>
  <c r="L256" i="7"/>
  <c r="DJ256" i="7" s="1"/>
  <c r="K256" i="7"/>
  <c r="J256" i="7"/>
  <c r="I256" i="7"/>
  <c r="H256" i="7"/>
  <c r="G256" i="7"/>
  <c r="F256" i="7"/>
  <c r="DD256" i="7" s="1"/>
  <c r="E256" i="7"/>
  <c r="DC256" i="7" s="1"/>
  <c r="D256" i="7"/>
  <c r="DB256" i="7" s="1"/>
  <c r="C256" i="7"/>
  <c r="DA256" i="7" s="1"/>
  <c r="B256" i="7"/>
  <c r="CZ256" i="7" s="1"/>
  <c r="EX255" i="7"/>
  <c r="EW255" i="7"/>
  <c r="EQ255" i="7"/>
  <c r="EP255" i="7"/>
  <c r="EO255" i="7"/>
  <c r="EM255" i="7"/>
  <c r="EL255" i="7"/>
  <c r="EK255" i="7"/>
  <c r="ED255" i="7"/>
  <c r="EC255" i="7"/>
  <c r="EA255" i="7"/>
  <c r="DZ255" i="7"/>
  <c r="DY255" i="7"/>
  <c r="DS255" i="7"/>
  <c r="DQ255" i="7"/>
  <c r="DO255" i="7"/>
  <c r="DN255" i="7"/>
  <c r="DM255" i="7"/>
  <c r="DF255" i="7"/>
  <c r="DE255" i="7"/>
  <c r="DC255" i="7"/>
  <c r="DB255" i="7"/>
  <c r="DA255" i="7"/>
  <c r="CY255" i="7"/>
  <c r="CX255" i="7"/>
  <c r="CW255" i="7"/>
  <c r="CV255" i="7"/>
  <c r="CU255" i="7"/>
  <c r="CT255" i="7"/>
  <c r="CS255" i="7"/>
  <c r="CR255" i="7"/>
  <c r="CQ255" i="7"/>
  <c r="CP255" i="7"/>
  <c r="CO255" i="7"/>
  <c r="CN255" i="7"/>
  <c r="CM255" i="7"/>
  <c r="CL255" i="7"/>
  <c r="CK255" i="7"/>
  <c r="CJ255" i="7"/>
  <c r="CI255" i="7"/>
  <c r="CH255" i="7"/>
  <c r="CG255" i="7"/>
  <c r="CF255" i="7"/>
  <c r="CE255" i="7"/>
  <c r="CD255" i="7"/>
  <c r="CC255" i="7"/>
  <c r="CB255" i="7"/>
  <c r="CA255" i="7"/>
  <c r="BZ255" i="7"/>
  <c r="BY255" i="7"/>
  <c r="BX255" i="7"/>
  <c r="BW255" i="7"/>
  <c r="BV255" i="7"/>
  <c r="BU255" i="7"/>
  <c r="BT255" i="7"/>
  <c r="BS255" i="7"/>
  <c r="DR255" i="7" s="1"/>
  <c r="BR255" i="7"/>
  <c r="BQ255" i="7"/>
  <c r="BP255" i="7"/>
  <c r="BO255" i="7"/>
  <c r="BN255" i="7"/>
  <c r="BM255" i="7"/>
  <c r="BL255" i="7"/>
  <c r="BK255" i="7"/>
  <c r="BJ255" i="7"/>
  <c r="BI255" i="7"/>
  <c r="BH255" i="7"/>
  <c r="BG255" i="7"/>
  <c r="BF255" i="7"/>
  <c r="BE255" i="7"/>
  <c r="BD255" i="7"/>
  <c r="BC255" i="7"/>
  <c r="BB255" i="7"/>
  <c r="BA255" i="7"/>
  <c r="AZ255" i="7"/>
  <c r="AY255" i="7"/>
  <c r="AX255" i="7"/>
  <c r="EV255" i="7" s="1"/>
  <c r="AW255" i="7"/>
  <c r="EU255" i="7" s="1"/>
  <c r="AV255" i="7"/>
  <c r="ET255" i="7" s="1"/>
  <c r="AU255" i="7"/>
  <c r="ES255" i="7" s="1"/>
  <c r="AT255" i="7"/>
  <c r="ER255" i="7" s="1"/>
  <c r="AS255" i="7"/>
  <c r="AR255" i="7"/>
  <c r="AQ255" i="7"/>
  <c r="AP255" i="7"/>
  <c r="EN255" i="7" s="1"/>
  <c r="AO255" i="7"/>
  <c r="AN255" i="7"/>
  <c r="AM255" i="7"/>
  <c r="AL255" i="7"/>
  <c r="EJ255" i="7" s="1"/>
  <c r="AK255" i="7"/>
  <c r="EI255" i="7" s="1"/>
  <c r="AJ255" i="7"/>
  <c r="EH255" i="7" s="1"/>
  <c r="AI255" i="7"/>
  <c r="EG255" i="7" s="1"/>
  <c r="AH255" i="7"/>
  <c r="EF255" i="7" s="1"/>
  <c r="AG255" i="7"/>
  <c r="EE255" i="7" s="1"/>
  <c r="AF255" i="7"/>
  <c r="AE255" i="7"/>
  <c r="AD255" i="7"/>
  <c r="EB255" i="7" s="1"/>
  <c r="AC255" i="7"/>
  <c r="AB255" i="7"/>
  <c r="AA255" i="7"/>
  <c r="Z255" i="7"/>
  <c r="DX255" i="7" s="1"/>
  <c r="Y255" i="7"/>
  <c r="DW255" i="7" s="1"/>
  <c r="X255" i="7"/>
  <c r="DV255" i="7" s="1"/>
  <c r="W255" i="7"/>
  <c r="DU255" i="7" s="1"/>
  <c r="V255" i="7"/>
  <c r="DT255" i="7" s="1"/>
  <c r="U255" i="7"/>
  <c r="T255" i="7"/>
  <c r="S255" i="7"/>
  <c r="R255" i="7"/>
  <c r="DP255" i="7" s="1"/>
  <c r="Q255" i="7"/>
  <c r="P255" i="7"/>
  <c r="O255" i="7"/>
  <c r="N255" i="7"/>
  <c r="DL255" i="7" s="1"/>
  <c r="M255" i="7"/>
  <c r="DK255" i="7" s="1"/>
  <c r="L255" i="7"/>
  <c r="DJ255" i="7" s="1"/>
  <c r="K255" i="7"/>
  <c r="DI255" i="7" s="1"/>
  <c r="J255" i="7"/>
  <c r="DH255" i="7" s="1"/>
  <c r="I255" i="7"/>
  <c r="DG255" i="7" s="1"/>
  <c r="H255" i="7"/>
  <c r="G255" i="7"/>
  <c r="F255" i="7"/>
  <c r="DD255" i="7" s="1"/>
  <c r="E255" i="7"/>
  <c r="D255" i="7"/>
  <c r="C255" i="7"/>
  <c r="B255" i="7"/>
  <c r="CZ255" i="7" s="1"/>
  <c r="EX254" i="7"/>
  <c r="EV254" i="7"/>
  <c r="EU254" i="7"/>
  <c r="ET254" i="7"/>
  <c r="EM254" i="7"/>
  <c r="EL254" i="7"/>
  <c r="EJ254" i="7"/>
  <c r="EI254" i="7"/>
  <c r="EA254" i="7"/>
  <c r="DZ254" i="7"/>
  <c r="DX254" i="7"/>
  <c r="DW254" i="7"/>
  <c r="DV254" i="7"/>
  <c r="DO254" i="7"/>
  <c r="DN254" i="7"/>
  <c r="DL254" i="7"/>
  <c r="DK254" i="7"/>
  <c r="DB254" i="7"/>
  <c r="CZ254" i="7"/>
  <c r="CY254" i="7"/>
  <c r="CX254" i="7"/>
  <c r="CW254" i="7"/>
  <c r="CV254" i="7"/>
  <c r="CU254" i="7"/>
  <c r="CT254" i="7"/>
  <c r="CS254" i="7"/>
  <c r="CR254" i="7"/>
  <c r="CQ254" i="7"/>
  <c r="CP254" i="7"/>
  <c r="CO254" i="7"/>
  <c r="CN254" i="7"/>
  <c r="CM254" i="7"/>
  <c r="CL254" i="7"/>
  <c r="CK254" i="7"/>
  <c r="CJ254" i="7"/>
  <c r="CI254" i="7"/>
  <c r="CH254" i="7"/>
  <c r="CG254" i="7"/>
  <c r="CF254" i="7"/>
  <c r="CE254" i="7"/>
  <c r="CD254" i="7"/>
  <c r="CC254" i="7"/>
  <c r="CB254" i="7"/>
  <c r="CA254" i="7"/>
  <c r="BZ254" i="7"/>
  <c r="BY254" i="7"/>
  <c r="BX254" i="7"/>
  <c r="BW254" i="7"/>
  <c r="BV254" i="7"/>
  <c r="BU254" i="7"/>
  <c r="BT254" i="7"/>
  <c r="BS254" i="7"/>
  <c r="BR254" i="7"/>
  <c r="BQ254" i="7"/>
  <c r="BP254" i="7"/>
  <c r="BO254" i="7"/>
  <c r="BN254" i="7"/>
  <c r="BM254" i="7"/>
  <c r="BL254" i="7"/>
  <c r="BK254" i="7"/>
  <c r="BJ254" i="7"/>
  <c r="BI254" i="7"/>
  <c r="BH254" i="7"/>
  <c r="BG254" i="7"/>
  <c r="BF254" i="7"/>
  <c r="BE254" i="7"/>
  <c r="BD254" i="7"/>
  <c r="BC254" i="7"/>
  <c r="BB254" i="7"/>
  <c r="BA254" i="7"/>
  <c r="AZ254" i="7"/>
  <c r="AY254" i="7"/>
  <c r="EW254" i="7" s="1"/>
  <c r="AX254" i="7"/>
  <c r="AW254" i="7"/>
  <c r="AV254" i="7"/>
  <c r="AU254" i="7"/>
  <c r="ES254" i="7" s="1"/>
  <c r="AT254" i="7"/>
  <c r="ER254" i="7" s="1"/>
  <c r="AS254" i="7"/>
  <c r="EQ254" i="7" s="1"/>
  <c r="AR254" i="7"/>
  <c r="EP254" i="7" s="1"/>
  <c r="AQ254" i="7"/>
  <c r="EO254" i="7" s="1"/>
  <c r="AP254" i="7"/>
  <c r="EN254" i="7" s="1"/>
  <c r="AO254" i="7"/>
  <c r="AN254" i="7"/>
  <c r="AM254" i="7"/>
  <c r="EK254" i="7" s="1"/>
  <c r="AL254" i="7"/>
  <c r="AK254" i="7"/>
  <c r="AJ254" i="7"/>
  <c r="EH254" i="7" s="1"/>
  <c r="AI254" i="7"/>
  <c r="EG254" i="7" s="1"/>
  <c r="AH254" i="7"/>
  <c r="EF254" i="7" s="1"/>
  <c r="AG254" i="7"/>
  <c r="EE254" i="7" s="1"/>
  <c r="AF254" i="7"/>
  <c r="ED254" i="7" s="1"/>
  <c r="AE254" i="7"/>
  <c r="EC254" i="7" s="1"/>
  <c r="AD254" i="7"/>
  <c r="EB254" i="7" s="1"/>
  <c r="AC254" i="7"/>
  <c r="AB254" i="7"/>
  <c r="AA254" i="7"/>
  <c r="DY254" i="7" s="1"/>
  <c r="Z254" i="7"/>
  <c r="Y254" i="7"/>
  <c r="X254" i="7"/>
  <c r="W254" i="7"/>
  <c r="DU254" i="7" s="1"/>
  <c r="V254" i="7"/>
  <c r="DT254" i="7" s="1"/>
  <c r="U254" i="7"/>
  <c r="DS254" i="7" s="1"/>
  <c r="T254" i="7"/>
  <c r="DR254" i="7" s="1"/>
  <c r="S254" i="7"/>
  <c r="DQ254" i="7" s="1"/>
  <c r="R254" i="7"/>
  <c r="DP254" i="7" s="1"/>
  <c r="Q254" i="7"/>
  <c r="P254" i="7"/>
  <c r="O254" i="7"/>
  <c r="DM254" i="7" s="1"/>
  <c r="N254" i="7"/>
  <c r="M254" i="7"/>
  <c r="L254" i="7"/>
  <c r="DJ254" i="7" s="1"/>
  <c r="K254" i="7"/>
  <c r="DI254" i="7" s="1"/>
  <c r="J254" i="7"/>
  <c r="DH254" i="7" s="1"/>
  <c r="I254" i="7"/>
  <c r="DG254" i="7" s="1"/>
  <c r="H254" i="7"/>
  <c r="DF254" i="7" s="1"/>
  <c r="G254" i="7"/>
  <c r="DE254" i="7" s="1"/>
  <c r="F254" i="7"/>
  <c r="DD254" i="7" s="1"/>
  <c r="E254" i="7"/>
  <c r="DC254" i="7" s="1"/>
  <c r="D254" i="7"/>
  <c r="C254" i="7"/>
  <c r="DA254" i="7" s="1"/>
  <c r="B254" i="7"/>
  <c r="ER253" i="7"/>
  <c r="EQ253" i="7"/>
  <c r="EM253" i="7"/>
  <c r="EK253" i="7"/>
  <c r="EJ253" i="7"/>
  <c r="EI253" i="7"/>
  <c r="EA253" i="7"/>
  <c r="DY253" i="7"/>
  <c r="DX253" i="7"/>
  <c r="DV253" i="7"/>
  <c r="DT253" i="7"/>
  <c r="DK253" i="7"/>
  <c r="DJ253" i="7"/>
  <c r="DH253" i="7"/>
  <c r="DG253" i="7"/>
  <c r="DF253" i="7"/>
  <c r="DC253" i="7"/>
  <c r="CY253" i="7"/>
  <c r="CX253" i="7"/>
  <c r="CW253" i="7"/>
  <c r="CV253" i="7"/>
  <c r="CU253" i="7"/>
  <c r="CT253" i="7"/>
  <c r="CS253" i="7"/>
  <c r="CR253" i="7"/>
  <c r="CQ253" i="7"/>
  <c r="EP253" i="7" s="1"/>
  <c r="CP253" i="7"/>
  <c r="CO253" i="7"/>
  <c r="CN253" i="7"/>
  <c r="CM253" i="7"/>
  <c r="CL253" i="7"/>
  <c r="CK253" i="7"/>
  <c r="CJ253" i="7"/>
  <c r="CI253" i="7"/>
  <c r="CH253" i="7"/>
  <c r="CG253" i="7"/>
  <c r="EF253" i="7" s="1"/>
  <c r="CF253" i="7"/>
  <c r="EE253" i="7" s="1"/>
  <c r="CE253" i="7"/>
  <c r="ED253" i="7" s="1"/>
  <c r="CD253" i="7"/>
  <c r="CC253" i="7"/>
  <c r="CB253" i="7"/>
  <c r="CA253" i="7"/>
  <c r="BZ253" i="7"/>
  <c r="BY253" i="7"/>
  <c r="BX253" i="7"/>
  <c r="BW253" i="7"/>
  <c r="BV253" i="7"/>
  <c r="BU253" i="7"/>
  <c r="BT253" i="7"/>
  <c r="BS253" i="7"/>
  <c r="BR253" i="7"/>
  <c r="BQ253" i="7"/>
  <c r="BP253" i="7"/>
  <c r="BO253" i="7"/>
  <c r="BN253" i="7"/>
  <c r="BM253" i="7"/>
  <c r="BL253" i="7"/>
  <c r="BK253" i="7"/>
  <c r="BJ253" i="7"/>
  <c r="BI253" i="7"/>
  <c r="BH253" i="7"/>
  <c r="BG253" i="7"/>
  <c r="BF253" i="7"/>
  <c r="BE253" i="7"/>
  <c r="BD253" i="7"/>
  <c r="BC253" i="7"/>
  <c r="BB253" i="7"/>
  <c r="BA253" i="7"/>
  <c r="AZ253" i="7"/>
  <c r="EX253" i="7" s="1"/>
  <c r="AY253" i="7"/>
  <c r="EW253" i="7" s="1"/>
  <c r="AX253" i="7"/>
  <c r="EV253" i="7" s="1"/>
  <c r="AW253" i="7"/>
  <c r="EU253" i="7" s="1"/>
  <c r="AV253" i="7"/>
  <c r="AU253" i="7"/>
  <c r="ES253" i="7" s="1"/>
  <c r="AT253" i="7"/>
  <c r="AS253" i="7"/>
  <c r="AR253" i="7"/>
  <c r="AQ253" i="7"/>
  <c r="EO253" i="7" s="1"/>
  <c r="AP253" i="7"/>
  <c r="EN253" i="7" s="1"/>
  <c r="AO253" i="7"/>
  <c r="AN253" i="7"/>
  <c r="EL253" i="7" s="1"/>
  <c r="AM253" i="7"/>
  <c r="AL253" i="7"/>
  <c r="AK253" i="7"/>
  <c r="AJ253" i="7"/>
  <c r="AI253" i="7"/>
  <c r="EG253" i="7" s="1"/>
  <c r="AH253" i="7"/>
  <c r="AG253" i="7"/>
  <c r="AF253" i="7"/>
  <c r="AE253" i="7"/>
  <c r="EC253" i="7" s="1"/>
  <c r="AD253" i="7"/>
  <c r="EB253" i="7" s="1"/>
  <c r="AC253" i="7"/>
  <c r="AB253" i="7"/>
  <c r="DZ253" i="7" s="1"/>
  <c r="AA253" i="7"/>
  <c r="Z253" i="7"/>
  <c r="Y253" i="7"/>
  <c r="DW253" i="7" s="1"/>
  <c r="X253" i="7"/>
  <c r="W253" i="7"/>
  <c r="DU253" i="7" s="1"/>
  <c r="V253" i="7"/>
  <c r="U253" i="7"/>
  <c r="DS253" i="7" s="1"/>
  <c r="T253" i="7"/>
  <c r="DR253" i="7" s="1"/>
  <c r="S253" i="7"/>
  <c r="DQ253" i="7" s="1"/>
  <c r="R253" i="7"/>
  <c r="DP253" i="7" s="1"/>
  <c r="Q253" i="7"/>
  <c r="DO253" i="7" s="1"/>
  <c r="P253" i="7"/>
  <c r="DN253" i="7" s="1"/>
  <c r="O253" i="7"/>
  <c r="DM253" i="7" s="1"/>
  <c r="N253" i="7"/>
  <c r="DL253" i="7" s="1"/>
  <c r="M253" i="7"/>
  <c r="L253" i="7"/>
  <c r="K253" i="7"/>
  <c r="DI253" i="7" s="1"/>
  <c r="J253" i="7"/>
  <c r="I253" i="7"/>
  <c r="H253" i="7"/>
  <c r="G253" i="7"/>
  <c r="DE253" i="7" s="1"/>
  <c r="F253" i="7"/>
  <c r="DD253" i="7" s="1"/>
  <c r="E253" i="7"/>
  <c r="D253" i="7"/>
  <c r="DB253" i="7" s="1"/>
  <c r="C253" i="7"/>
  <c r="DA253" i="7" s="1"/>
  <c r="B253" i="7"/>
  <c r="CZ253" i="7" s="1"/>
  <c r="EX252" i="7"/>
  <c r="EV252" i="7"/>
  <c r="ET252" i="7"/>
  <c r="EJ252" i="7"/>
  <c r="EH252" i="7"/>
  <c r="DZ252" i="7"/>
  <c r="DY252" i="7"/>
  <c r="DX252" i="7"/>
  <c r="DW252" i="7"/>
  <c r="DV252" i="7"/>
  <c r="DU252" i="7"/>
  <c r="DN252" i="7"/>
  <c r="DM252" i="7"/>
  <c r="DL252" i="7"/>
  <c r="DK252" i="7"/>
  <c r="DJ252" i="7"/>
  <c r="DB252" i="7"/>
  <c r="DA252" i="7"/>
  <c r="CZ252" i="7"/>
  <c r="CY252" i="7"/>
  <c r="CX252" i="7"/>
  <c r="EW252" i="7" s="1"/>
  <c r="CW252" i="7"/>
  <c r="CV252" i="7"/>
  <c r="CU252" i="7"/>
  <c r="CT252" i="7"/>
  <c r="CS252" i="7"/>
  <c r="CR252" i="7"/>
  <c r="CQ252" i="7"/>
  <c r="CP252" i="7"/>
  <c r="CO252" i="7"/>
  <c r="EN252" i="7" s="1"/>
  <c r="CN252" i="7"/>
  <c r="CM252" i="7"/>
  <c r="EL252" i="7" s="1"/>
  <c r="CL252" i="7"/>
  <c r="EK252" i="7" s="1"/>
  <c r="CK252" i="7"/>
  <c r="CJ252" i="7"/>
  <c r="CI252" i="7"/>
  <c r="CH252" i="7"/>
  <c r="CG252" i="7"/>
  <c r="CF252" i="7"/>
  <c r="CE252" i="7"/>
  <c r="CD252" i="7"/>
  <c r="CC252" i="7"/>
  <c r="CB252" i="7"/>
  <c r="CA252" i="7"/>
  <c r="BZ252" i="7"/>
  <c r="BY252" i="7"/>
  <c r="BX252" i="7"/>
  <c r="BW252" i="7"/>
  <c r="BV252" i="7"/>
  <c r="BU252" i="7"/>
  <c r="BT252" i="7"/>
  <c r="BS252" i="7"/>
  <c r="BR252" i="7"/>
  <c r="BQ252" i="7"/>
  <c r="BP252" i="7"/>
  <c r="BO252" i="7"/>
  <c r="BN252" i="7"/>
  <c r="BM252" i="7"/>
  <c r="BL252" i="7"/>
  <c r="BK252" i="7"/>
  <c r="BJ252" i="7"/>
  <c r="BI252" i="7"/>
  <c r="BH252" i="7"/>
  <c r="BG252" i="7"/>
  <c r="BF252" i="7"/>
  <c r="BE252" i="7"/>
  <c r="BD252" i="7"/>
  <c r="BC252" i="7"/>
  <c r="BB252" i="7"/>
  <c r="BA252" i="7"/>
  <c r="AZ252" i="7"/>
  <c r="AY252" i="7"/>
  <c r="AX252" i="7"/>
  <c r="AW252" i="7"/>
  <c r="EU252" i="7" s="1"/>
  <c r="AV252" i="7"/>
  <c r="AU252" i="7"/>
  <c r="ES252" i="7" s="1"/>
  <c r="AT252" i="7"/>
  <c r="ER252" i="7" s="1"/>
  <c r="AS252" i="7"/>
  <c r="EQ252" i="7" s="1"/>
  <c r="AR252" i="7"/>
  <c r="EP252" i="7" s="1"/>
  <c r="AQ252" i="7"/>
  <c r="EO252" i="7" s="1"/>
  <c r="AP252" i="7"/>
  <c r="AO252" i="7"/>
  <c r="EM252" i="7" s="1"/>
  <c r="AN252" i="7"/>
  <c r="AM252" i="7"/>
  <c r="AL252" i="7"/>
  <c r="AK252" i="7"/>
  <c r="EI252" i="7" s="1"/>
  <c r="AJ252" i="7"/>
  <c r="AI252" i="7"/>
  <c r="EG252" i="7" s="1"/>
  <c r="AH252" i="7"/>
  <c r="EF252" i="7" s="1"/>
  <c r="AG252" i="7"/>
  <c r="EE252" i="7" s="1"/>
  <c r="AF252" i="7"/>
  <c r="ED252" i="7" s="1"/>
  <c r="AE252" i="7"/>
  <c r="EC252" i="7" s="1"/>
  <c r="AD252" i="7"/>
  <c r="EB252" i="7" s="1"/>
  <c r="AC252" i="7"/>
  <c r="EA252" i="7" s="1"/>
  <c r="AB252" i="7"/>
  <c r="AA252" i="7"/>
  <c r="Z252" i="7"/>
  <c r="Y252" i="7"/>
  <c r="X252" i="7"/>
  <c r="W252" i="7"/>
  <c r="V252" i="7"/>
  <c r="DT252" i="7" s="1"/>
  <c r="U252" i="7"/>
  <c r="DS252" i="7" s="1"/>
  <c r="T252" i="7"/>
  <c r="DR252" i="7" s="1"/>
  <c r="S252" i="7"/>
  <c r="DQ252" i="7" s="1"/>
  <c r="R252" i="7"/>
  <c r="DP252" i="7" s="1"/>
  <c r="Q252" i="7"/>
  <c r="DO252" i="7" s="1"/>
  <c r="P252" i="7"/>
  <c r="O252" i="7"/>
  <c r="N252" i="7"/>
  <c r="M252" i="7"/>
  <c r="L252" i="7"/>
  <c r="K252" i="7"/>
  <c r="DI252" i="7" s="1"/>
  <c r="J252" i="7"/>
  <c r="DH252" i="7" s="1"/>
  <c r="I252" i="7"/>
  <c r="DG252" i="7" s="1"/>
  <c r="H252" i="7"/>
  <c r="DF252" i="7" s="1"/>
  <c r="G252" i="7"/>
  <c r="DE252" i="7" s="1"/>
  <c r="F252" i="7"/>
  <c r="DD252" i="7" s="1"/>
  <c r="E252" i="7"/>
  <c r="DC252" i="7" s="1"/>
  <c r="D252" i="7"/>
  <c r="C252" i="7"/>
  <c r="B252" i="7"/>
  <c r="EU251" i="7"/>
  <c r="ET251" i="7"/>
  <c r="ER251" i="7"/>
  <c r="EQ251" i="7"/>
  <c r="EP251" i="7"/>
  <c r="EI251" i="7"/>
  <c r="EH251" i="7"/>
  <c r="EG251" i="7"/>
  <c r="EF251" i="7"/>
  <c r="EE251" i="7"/>
  <c r="ED251" i="7"/>
  <c r="DW251" i="7"/>
  <c r="DV251" i="7"/>
  <c r="DU251" i="7"/>
  <c r="DT251" i="7"/>
  <c r="DS251" i="7"/>
  <c r="DR251" i="7"/>
  <c r="DK251" i="7"/>
  <c r="DJ251" i="7"/>
  <c r="DI251" i="7"/>
  <c r="DH251" i="7"/>
  <c r="DG251" i="7"/>
  <c r="DF251" i="7"/>
  <c r="CY251" i="7"/>
  <c r="CX251" i="7"/>
  <c r="CW251" i="7"/>
  <c r="CV251" i="7"/>
  <c r="CU251" i="7"/>
  <c r="CT251" i="7"/>
  <c r="ES251" i="7" s="1"/>
  <c r="CS251" i="7"/>
  <c r="CR251" i="7"/>
  <c r="CQ251" i="7"/>
  <c r="CP251" i="7"/>
  <c r="CO251" i="7"/>
  <c r="CN251" i="7"/>
  <c r="CM251" i="7"/>
  <c r="CL251" i="7"/>
  <c r="CK251" i="7"/>
  <c r="CJ251" i="7"/>
  <c r="CI251" i="7"/>
  <c r="CH251" i="7"/>
  <c r="CG251" i="7"/>
  <c r="CF251" i="7"/>
  <c r="CE251" i="7"/>
  <c r="CD251" i="7"/>
  <c r="CC251" i="7"/>
  <c r="CB251" i="7"/>
  <c r="CA251" i="7"/>
  <c r="BZ251" i="7"/>
  <c r="BY251" i="7"/>
  <c r="BX251" i="7"/>
  <c r="BW251" i="7"/>
  <c r="BV251" i="7"/>
  <c r="BU251" i="7"/>
  <c r="BT251" i="7"/>
  <c r="BS251" i="7"/>
  <c r="BR251" i="7"/>
  <c r="BQ251" i="7"/>
  <c r="BP251" i="7"/>
  <c r="BO251" i="7"/>
  <c r="BN251" i="7"/>
  <c r="BM251" i="7"/>
  <c r="BL251" i="7"/>
  <c r="BK251" i="7"/>
  <c r="BJ251" i="7"/>
  <c r="BI251" i="7"/>
  <c r="BH251" i="7"/>
  <c r="BG251" i="7"/>
  <c r="BF251" i="7"/>
  <c r="BE251" i="7"/>
  <c r="BD251" i="7"/>
  <c r="BC251" i="7"/>
  <c r="BB251" i="7"/>
  <c r="BA251" i="7"/>
  <c r="AZ251" i="7"/>
  <c r="EX251" i="7" s="1"/>
  <c r="AY251" i="7"/>
  <c r="EW251" i="7" s="1"/>
  <c r="AX251" i="7"/>
  <c r="EV251" i="7" s="1"/>
  <c r="AW251" i="7"/>
  <c r="AV251" i="7"/>
  <c r="AU251" i="7"/>
  <c r="AT251" i="7"/>
  <c r="AS251" i="7"/>
  <c r="AR251" i="7"/>
  <c r="AQ251" i="7"/>
  <c r="EO251" i="7" s="1"/>
  <c r="AP251" i="7"/>
  <c r="EN251" i="7" s="1"/>
  <c r="AO251" i="7"/>
  <c r="EM251" i="7" s="1"/>
  <c r="AN251" i="7"/>
  <c r="EL251" i="7" s="1"/>
  <c r="AM251" i="7"/>
  <c r="EK251" i="7" s="1"/>
  <c r="AL251" i="7"/>
  <c r="EJ251" i="7" s="1"/>
  <c r="AK251" i="7"/>
  <c r="AJ251" i="7"/>
  <c r="AI251" i="7"/>
  <c r="AH251" i="7"/>
  <c r="AG251" i="7"/>
  <c r="AF251" i="7"/>
  <c r="AE251" i="7"/>
  <c r="EC251" i="7" s="1"/>
  <c r="AD251" i="7"/>
  <c r="EB251" i="7" s="1"/>
  <c r="AC251" i="7"/>
  <c r="EA251" i="7" s="1"/>
  <c r="AB251" i="7"/>
  <c r="DZ251" i="7" s="1"/>
  <c r="AA251" i="7"/>
  <c r="DY251" i="7" s="1"/>
  <c r="Z251" i="7"/>
  <c r="DX251" i="7" s="1"/>
  <c r="Y251" i="7"/>
  <c r="X251" i="7"/>
  <c r="W251" i="7"/>
  <c r="V251" i="7"/>
  <c r="U251" i="7"/>
  <c r="T251" i="7"/>
  <c r="S251" i="7"/>
  <c r="DQ251" i="7" s="1"/>
  <c r="R251" i="7"/>
  <c r="DP251" i="7" s="1"/>
  <c r="Q251" i="7"/>
  <c r="DO251" i="7" s="1"/>
  <c r="P251" i="7"/>
  <c r="DN251" i="7" s="1"/>
  <c r="O251" i="7"/>
  <c r="DM251" i="7" s="1"/>
  <c r="N251" i="7"/>
  <c r="DL251" i="7" s="1"/>
  <c r="M251" i="7"/>
  <c r="L251" i="7"/>
  <c r="K251" i="7"/>
  <c r="J251" i="7"/>
  <c r="I251" i="7"/>
  <c r="H251" i="7"/>
  <c r="G251" i="7"/>
  <c r="DE251" i="7" s="1"/>
  <c r="F251" i="7"/>
  <c r="DD251" i="7" s="1"/>
  <c r="E251" i="7"/>
  <c r="DC251" i="7" s="1"/>
  <c r="D251" i="7"/>
  <c r="DB251" i="7" s="1"/>
  <c r="C251" i="7"/>
  <c r="DA251" i="7" s="1"/>
  <c r="B251" i="7"/>
  <c r="CZ251" i="7" s="1"/>
  <c r="ES250" i="7"/>
  <c r="ER250" i="7"/>
  <c r="EQ250" i="7"/>
  <c r="EP250" i="7"/>
  <c r="EN250" i="7"/>
  <c r="EM250" i="7"/>
  <c r="EF250" i="7"/>
  <c r="EE250" i="7"/>
  <c r="ED250" i="7"/>
  <c r="EC250" i="7"/>
  <c r="EB250" i="7"/>
  <c r="DT250" i="7"/>
  <c r="DS250" i="7"/>
  <c r="DR250" i="7"/>
  <c r="DQ250" i="7"/>
  <c r="DP250" i="7"/>
  <c r="DO250" i="7"/>
  <c r="DH250" i="7"/>
  <c r="DG250" i="7"/>
  <c r="DF250" i="7"/>
  <c r="DD250" i="7"/>
  <c r="CY250" i="7"/>
  <c r="CX250" i="7"/>
  <c r="CW250" i="7"/>
  <c r="CV250" i="7"/>
  <c r="CU250" i="7"/>
  <c r="CT250" i="7"/>
  <c r="CS250" i="7"/>
  <c r="CR250" i="7"/>
  <c r="CQ250" i="7"/>
  <c r="CP250" i="7"/>
  <c r="CO250" i="7"/>
  <c r="CN250" i="7"/>
  <c r="CM250" i="7"/>
  <c r="CL250" i="7"/>
  <c r="CK250" i="7"/>
  <c r="CJ250" i="7"/>
  <c r="CI250" i="7"/>
  <c r="CH250" i="7"/>
  <c r="CG250" i="7"/>
  <c r="CF250" i="7"/>
  <c r="CE250" i="7"/>
  <c r="CD250" i="7"/>
  <c r="CC250" i="7"/>
  <c r="CB250" i="7"/>
  <c r="CA250" i="7"/>
  <c r="BZ250" i="7"/>
  <c r="BY250" i="7"/>
  <c r="BX250" i="7"/>
  <c r="BW250" i="7"/>
  <c r="BV250" i="7"/>
  <c r="BU250" i="7"/>
  <c r="BT250" i="7"/>
  <c r="BS250" i="7"/>
  <c r="BR250" i="7"/>
  <c r="BQ250" i="7"/>
  <c r="BP250" i="7"/>
  <c r="BO250" i="7"/>
  <c r="BN250" i="7"/>
  <c r="BM250" i="7"/>
  <c r="BL250" i="7"/>
  <c r="BK250" i="7"/>
  <c r="BJ250" i="7"/>
  <c r="BI250" i="7"/>
  <c r="BH250" i="7"/>
  <c r="BG250" i="7"/>
  <c r="BF250" i="7"/>
  <c r="BE250" i="7"/>
  <c r="BD250" i="7"/>
  <c r="BC250" i="7"/>
  <c r="BB250" i="7"/>
  <c r="BA250" i="7"/>
  <c r="AZ250" i="7"/>
  <c r="EX250" i="7" s="1"/>
  <c r="AY250" i="7"/>
  <c r="EW250" i="7" s="1"/>
  <c r="AX250" i="7"/>
  <c r="EV250" i="7" s="1"/>
  <c r="AW250" i="7"/>
  <c r="EU250" i="7" s="1"/>
  <c r="AV250" i="7"/>
  <c r="ET250" i="7" s="1"/>
  <c r="AU250" i="7"/>
  <c r="AT250" i="7"/>
  <c r="AS250" i="7"/>
  <c r="AR250" i="7"/>
  <c r="AQ250" i="7"/>
  <c r="EO250" i="7" s="1"/>
  <c r="AP250" i="7"/>
  <c r="AO250" i="7"/>
  <c r="AN250" i="7"/>
  <c r="EL250" i="7" s="1"/>
  <c r="AM250" i="7"/>
  <c r="EK250" i="7" s="1"/>
  <c r="AL250" i="7"/>
  <c r="EJ250" i="7" s="1"/>
  <c r="AK250" i="7"/>
  <c r="EI250" i="7" s="1"/>
  <c r="AJ250" i="7"/>
  <c r="EH250" i="7" s="1"/>
  <c r="AI250" i="7"/>
  <c r="EG250" i="7" s="1"/>
  <c r="AH250" i="7"/>
  <c r="AG250" i="7"/>
  <c r="AF250" i="7"/>
  <c r="AE250" i="7"/>
  <c r="AD250" i="7"/>
  <c r="AC250" i="7"/>
  <c r="EA250" i="7" s="1"/>
  <c r="AB250" i="7"/>
  <c r="DZ250" i="7" s="1"/>
  <c r="AA250" i="7"/>
  <c r="DY250" i="7" s="1"/>
  <c r="Z250" i="7"/>
  <c r="DX250" i="7" s="1"/>
  <c r="Y250" i="7"/>
  <c r="DW250" i="7" s="1"/>
  <c r="X250" i="7"/>
  <c r="DV250" i="7" s="1"/>
  <c r="W250" i="7"/>
  <c r="DU250" i="7" s="1"/>
  <c r="V250" i="7"/>
  <c r="U250" i="7"/>
  <c r="T250" i="7"/>
  <c r="S250" i="7"/>
  <c r="R250" i="7"/>
  <c r="Q250" i="7"/>
  <c r="P250" i="7"/>
  <c r="DN250" i="7" s="1"/>
  <c r="O250" i="7"/>
  <c r="DM250" i="7" s="1"/>
  <c r="N250" i="7"/>
  <c r="DL250" i="7" s="1"/>
  <c r="M250" i="7"/>
  <c r="DK250" i="7" s="1"/>
  <c r="L250" i="7"/>
  <c r="DJ250" i="7" s="1"/>
  <c r="K250" i="7"/>
  <c r="DI250" i="7" s="1"/>
  <c r="J250" i="7"/>
  <c r="I250" i="7"/>
  <c r="H250" i="7"/>
  <c r="G250" i="7"/>
  <c r="DE250" i="7" s="1"/>
  <c r="F250" i="7"/>
  <c r="E250" i="7"/>
  <c r="DC250" i="7" s="1"/>
  <c r="D250" i="7"/>
  <c r="DB250" i="7" s="1"/>
  <c r="C250" i="7"/>
  <c r="DA250" i="7" s="1"/>
  <c r="B250" i="7"/>
  <c r="CZ250" i="7" s="1"/>
  <c r="EW249" i="7"/>
  <c r="EV249" i="7"/>
  <c r="EK249" i="7"/>
  <c r="EJ249" i="7"/>
  <c r="EC249" i="7"/>
  <c r="DY249" i="7"/>
  <c r="DX249" i="7"/>
  <c r="DQ249" i="7"/>
  <c r="DP249" i="7"/>
  <c r="DO249" i="7"/>
  <c r="DM249" i="7"/>
  <c r="DL249" i="7"/>
  <c r="DE249" i="7"/>
  <c r="DD249" i="7"/>
  <c r="DC249" i="7"/>
  <c r="DA249" i="7"/>
  <c r="CZ249" i="7"/>
  <c r="CY249" i="7"/>
  <c r="CX249" i="7"/>
  <c r="CW249" i="7"/>
  <c r="CV249" i="7"/>
  <c r="CU249" i="7"/>
  <c r="CT249" i="7"/>
  <c r="CS249" i="7"/>
  <c r="CR249" i="7"/>
  <c r="CQ249" i="7"/>
  <c r="CP249" i="7"/>
  <c r="EO249" i="7" s="1"/>
  <c r="CO249" i="7"/>
  <c r="EN249" i="7" s="1"/>
  <c r="CN249" i="7"/>
  <c r="EM249" i="7" s="1"/>
  <c r="CM249" i="7"/>
  <c r="CL249" i="7"/>
  <c r="CK249" i="7"/>
  <c r="CJ249" i="7"/>
  <c r="CI249" i="7"/>
  <c r="CH249" i="7"/>
  <c r="CG249" i="7"/>
  <c r="CF249" i="7"/>
  <c r="CE249" i="7"/>
  <c r="CD249" i="7"/>
  <c r="CC249" i="7"/>
  <c r="EB249" i="7" s="1"/>
  <c r="CB249" i="7"/>
  <c r="EA249" i="7" s="1"/>
  <c r="CA249" i="7"/>
  <c r="BZ249" i="7"/>
  <c r="BY249" i="7"/>
  <c r="BX249" i="7"/>
  <c r="BW249" i="7"/>
  <c r="BV249" i="7"/>
  <c r="BU249" i="7"/>
  <c r="BT249" i="7"/>
  <c r="BS249" i="7"/>
  <c r="BR249" i="7"/>
  <c r="BQ249" i="7"/>
  <c r="BP249" i="7"/>
  <c r="BO249" i="7"/>
  <c r="BN249" i="7"/>
  <c r="BM249" i="7"/>
  <c r="BL249" i="7"/>
  <c r="BK249" i="7"/>
  <c r="BJ249" i="7"/>
  <c r="BI249" i="7"/>
  <c r="BH249" i="7"/>
  <c r="BG249" i="7"/>
  <c r="BF249" i="7"/>
  <c r="BE249" i="7"/>
  <c r="BD249" i="7"/>
  <c r="BC249" i="7"/>
  <c r="BB249" i="7"/>
  <c r="BA249" i="7"/>
  <c r="AZ249" i="7"/>
  <c r="EX249" i="7" s="1"/>
  <c r="AY249" i="7"/>
  <c r="AX249" i="7"/>
  <c r="AW249" i="7"/>
  <c r="AV249" i="7"/>
  <c r="ET249" i="7" s="1"/>
  <c r="AU249" i="7"/>
  <c r="ES249" i="7" s="1"/>
  <c r="AT249" i="7"/>
  <c r="ER249" i="7" s="1"/>
  <c r="AS249" i="7"/>
  <c r="EQ249" i="7" s="1"/>
  <c r="AR249" i="7"/>
  <c r="EP249" i="7" s="1"/>
  <c r="AQ249" i="7"/>
  <c r="AP249" i="7"/>
  <c r="AO249" i="7"/>
  <c r="AN249" i="7"/>
  <c r="EL249" i="7" s="1"/>
  <c r="AM249" i="7"/>
  <c r="AL249" i="7"/>
  <c r="AK249" i="7"/>
  <c r="EI249" i="7" s="1"/>
  <c r="AJ249" i="7"/>
  <c r="EH249" i="7" s="1"/>
  <c r="AI249" i="7"/>
  <c r="EG249" i="7" s="1"/>
  <c r="AH249" i="7"/>
  <c r="EF249" i="7" s="1"/>
  <c r="AG249" i="7"/>
  <c r="EE249" i="7" s="1"/>
  <c r="AF249" i="7"/>
  <c r="ED249" i="7" s="1"/>
  <c r="AE249" i="7"/>
  <c r="AD249" i="7"/>
  <c r="AC249" i="7"/>
  <c r="AB249" i="7"/>
  <c r="DZ249" i="7" s="1"/>
  <c r="AA249" i="7"/>
  <c r="Z249" i="7"/>
  <c r="Y249" i="7"/>
  <c r="X249" i="7"/>
  <c r="DV249" i="7" s="1"/>
  <c r="W249" i="7"/>
  <c r="DU249" i="7" s="1"/>
  <c r="V249" i="7"/>
  <c r="DT249" i="7" s="1"/>
  <c r="U249" i="7"/>
  <c r="DS249" i="7" s="1"/>
  <c r="T249" i="7"/>
  <c r="DR249" i="7" s="1"/>
  <c r="S249" i="7"/>
  <c r="R249" i="7"/>
  <c r="Q249" i="7"/>
  <c r="P249" i="7"/>
  <c r="DN249" i="7" s="1"/>
  <c r="O249" i="7"/>
  <c r="N249" i="7"/>
  <c r="M249" i="7"/>
  <c r="DK249" i="7" s="1"/>
  <c r="L249" i="7"/>
  <c r="DJ249" i="7" s="1"/>
  <c r="K249" i="7"/>
  <c r="DI249" i="7" s="1"/>
  <c r="J249" i="7"/>
  <c r="DH249" i="7" s="1"/>
  <c r="I249" i="7"/>
  <c r="DG249" i="7" s="1"/>
  <c r="H249" i="7"/>
  <c r="DF249" i="7" s="1"/>
  <c r="G249" i="7"/>
  <c r="F249" i="7"/>
  <c r="E249" i="7"/>
  <c r="D249" i="7"/>
  <c r="DB249" i="7" s="1"/>
  <c r="C249" i="7"/>
  <c r="B249" i="7"/>
  <c r="EX248" i="7"/>
  <c r="EW248" i="7"/>
  <c r="EV248" i="7"/>
  <c r="EU248" i="7"/>
  <c r="ET248" i="7"/>
  <c r="ES248" i="7"/>
  <c r="EO248" i="7"/>
  <c r="EL248" i="7"/>
  <c r="EK248" i="7"/>
  <c r="EH248" i="7"/>
  <c r="EG248" i="7"/>
  <c r="EA248" i="7"/>
  <c r="DZ248" i="7"/>
  <c r="DY248" i="7"/>
  <c r="DV248" i="7"/>
  <c r="DU248" i="7"/>
  <c r="DN248" i="7"/>
  <c r="DM248" i="7"/>
  <c r="DJ248" i="7"/>
  <c r="DI248" i="7"/>
  <c r="DE248" i="7"/>
  <c r="DB248" i="7"/>
  <c r="DA248" i="7"/>
  <c r="CY248" i="7"/>
  <c r="CX248" i="7"/>
  <c r="CW248" i="7"/>
  <c r="CV248" i="7"/>
  <c r="CU248" i="7"/>
  <c r="CT248" i="7"/>
  <c r="CS248" i="7"/>
  <c r="CR248" i="7"/>
  <c r="CQ248" i="7"/>
  <c r="CP248" i="7"/>
  <c r="CO248" i="7"/>
  <c r="CN248" i="7"/>
  <c r="CM248" i="7"/>
  <c r="CL248" i="7"/>
  <c r="CK248" i="7"/>
  <c r="EJ248" i="7" s="1"/>
  <c r="CJ248" i="7"/>
  <c r="CI248" i="7"/>
  <c r="CH248" i="7"/>
  <c r="CG248" i="7"/>
  <c r="CF248" i="7"/>
  <c r="CE248" i="7"/>
  <c r="CD248" i="7"/>
  <c r="CC248" i="7"/>
  <c r="CB248" i="7"/>
  <c r="CA248" i="7"/>
  <c r="BZ248" i="7"/>
  <c r="BY248" i="7"/>
  <c r="BX248" i="7"/>
  <c r="BW248" i="7"/>
  <c r="BV248" i="7"/>
  <c r="BU248" i="7"/>
  <c r="BT248" i="7"/>
  <c r="BS248" i="7"/>
  <c r="BR248" i="7"/>
  <c r="BQ248" i="7"/>
  <c r="BP248" i="7"/>
  <c r="BO248" i="7"/>
  <c r="BN248" i="7"/>
  <c r="BM248" i="7"/>
  <c r="BL248" i="7"/>
  <c r="BK248" i="7"/>
  <c r="BJ248" i="7"/>
  <c r="BI248" i="7"/>
  <c r="BH248" i="7"/>
  <c r="BG248" i="7"/>
  <c r="BF248" i="7"/>
  <c r="BE248" i="7"/>
  <c r="BD248" i="7"/>
  <c r="BC248" i="7"/>
  <c r="BB248" i="7"/>
  <c r="BA248" i="7"/>
  <c r="AZ248" i="7"/>
  <c r="AY248" i="7"/>
  <c r="AX248" i="7"/>
  <c r="AW248" i="7"/>
  <c r="AV248" i="7"/>
  <c r="AU248" i="7"/>
  <c r="AT248" i="7"/>
  <c r="ER248" i="7" s="1"/>
  <c r="AS248" i="7"/>
  <c r="EQ248" i="7" s="1"/>
  <c r="AR248" i="7"/>
  <c r="EP248" i="7" s="1"/>
  <c r="AQ248" i="7"/>
  <c r="AP248" i="7"/>
  <c r="AO248" i="7"/>
  <c r="EM248" i="7" s="1"/>
  <c r="AN248" i="7"/>
  <c r="AM248" i="7"/>
  <c r="AL248" i="7"/>
  <c r="AK248" i="7"/>
  <c r="EI248" i="7" s="1"/>
  <c r="AJ248" i="7"/>
  <c r="AI248" i="7"/>
  <c r="AH248" i="7"/>
  <c r="EF248" i="7" s="1"/>
  <c r="AG248" i="7"/>
  <c r="EE248" i="7" s="1"/>
  <c r="AF248" i="7"/>
  <c r="AE248" i="7"/>
  <c r="AD248" i="7"/>
  <c r="AC248" i="7"/>
  <c r="AB248" i="7"/>
  <c r="AA248" i="7"/>
  <c r="Z248" i="7"/>
  <c r="DX248" i="7" s="1"/>
  <c r="Y248" i="7"/>
  <c r="DW248" i="7" s="1"/>
  <c r="X248" i="7"/>
  <c r="W248" i="7"/>
  <c r="V248" i="7"/>
  <c r="DT248" i="7" s="1"/>
  <c r="U248" i="7"/>
  <c r="DS248" i="7" s="1"/>
  <c r="T248" i="7"/>
  <c r="S248" i="7"/>
  <c r="DQ248" i="7" s="1"/>
  <c r="R248" i="7"/>
  <c r="DP248" i="7" s="1"/>
  <c r="Q248" i="7"/>
  <c r="DO248" i="7" s="1"/>
  <c r="P248" i="7"/>
  <c r="O248" i="7"/>
  <c r="N248" i="7"/>
  <c r="DL248" i="7" s="1"/>
  <c r="M248" i="7"/>
  <c r="DK248" i="7" s="1"/>
  <c r="L248" i="7"/>
  <c r="K248" i="7"/>
  <c r="J248" i="7"/>
  <c r="DH248" i="7" s="1"/>
  <c r="I248" i="7"/>
  <c r="DG248" i="7" s="1"/>
  <c r="H248" i="7"/>
  <c r="DF248" i="7" s="1"/>
  <c r="G248" i="7"/>
  <c r="F248" i="7"/>
  <c r="DD248" i="7" s="1"/>
  <c r="E248" i="7"/>
  <c r="DC248" i="7" s="1"/>
  <c r="D248" i="7"/>
  <c r="C248" i="7"/>
  <c r="B248" i="7"/>
  <c r="CZ248" i="7" s="1"/>
  <c r="EX247" i="7"/>
  <c r="EU247" i="7"/>
  <c r="ET247" i="7"/>
  <c r="ES247" i="7"/>
  <c r="EQ247" i="7"/>
  <c r="EJ247" i="7"/>
  <c r="EI247" i="7"/>
  <c r="EH247" i="7"/>
  <c r="EE247" i="7"/>
  <c r="ED247" i="7"/>
  <c r="DW247" i="7"/>
  <c r="DV247" i="7"/>
  <c r="DS247" i="7"/>
  <c r="DN247" i="7"/>
  <c r="DL247" i="7"/>
  <c r="DK247" i="7"/>
  <c r="DJ247" i="7"/>
  <c r="DF247" i="7"/>
  <c r="DC247" i="7"/>
  <c r="DB247" i="7"/>
  <c r="CY247" i="7"/>
  <c r="CX247" i="7"/>
  <c r="CW247" i="7"/>
  <c r="CV247" i="7"/>
  <c r="CU247" i="7"/>
  <c r="CT247" i="7"/>
  <c r="CS247" i="7"/>
  <c r="CR247" i="7"/>
  <c r="CQ247" i="7"/>
  <c r="EP247" i="7" s="1"/>
  <c r="CP247" i="7"/>
  <c r="CO247" i="7"/>
  <c r="CN247" i="7"/>
  <c r="CM247" i="7"/>
  <c r="CL247" i="7"/>
  <c r="CK247" i="7"/>
  <c r="CJ247" i="7"/>
  <c r="CI247" i="7"/>
  <c r="CH247" i="7"/>
  <c r="CG247" i="7"/>
  <c r="CF247" i="7"/>
  <c r="CE247" i="7"/>
  <c r="CD247" i="7"/>
  <c r="CC247" i="7"/>
  <c r="CB247" i="7"/>
  <c r="CA247" i="7"/>
  <c r="BZ247" i="7"/>
  <c r="BY247" i="7"/>
  <c r="BX247" i="7"/>
  <c r="BW247" i="7"/>
  <c r="BV247" i="7"/>
  <c r="BU247" i="7"/>
  <c r="BT247" i="7"/>
  <c r="BS247" i="7"/>
  <c r="BR247" i="7"/>
  <c r="BQ247" i="7"/>
  <c r="BP247" i="7"/>
  <c r="BO247" i="7"/>
  <c r="BN247" i="7"/>
  <c r="BM247" i="7"/>
  <c r="BL247" i="7"/>
  <c r="BK247" i="7"/>
  <c r="BJ247" i="7"/>
  <c r="BI247" i="7"/>
  <c r="BH247" i="7"/>
  <c r="BG247" i="7"/>
  <c r="BF247" i="7"/>
  <c r="BE247" i="7"/>
  <c r="BD247" i="7"/>
  <c r="BC247" i="7"/>
  <c r="BB247" i="7"/>
  <c r="BA247" i="7"/>
  <c r="AZ247" i="7"/>
  <c r="AY247" i="7"/>
  <c r="EW247" i="7" s="1"/>
  <c r="AX247" i="7"/>
  <c r="EV247" i="7" s="1"/>
  <c r="AW247" i="7"/>
  <c r="AV247" i="7"/>
  <c r="AU247" i="7"/>
  <c r="AT247" i="7"/>
  <c r="ER247" i="7" s="1"/>
  <c r="AS247" i="7"/>
  <c r="AR247" i="7"/>
  <c r="AQ247" i="7"/>
  <c r="AP247" i="7"/>
  <c r="EN247" i="7" s="1"/>
  <c r="AO247" i="7"/>
  <c r="EM247" i="7" s="1"/>
  <c r="AN247" i="7"/>
  <c r="EL247" i="7" s="1"/>
  <c r="AM247" i="7"/>
  <c r="AL247" i="7"/>
  <c r="AK247" i="7"/>
  <c r="AJ247" i="7"/>
  <c r="AI247" i="7"/>
  <c r="EG247" i="7" s="1"/>
  <c r="AH247" i="7"/>
  <c r="EF247" i="7" s="1"/>
  <c r="AG247" i="7"/>
  <c r="AF247" i="7"/>
  <c r="AE247" i="7"/>
  <c r="AD247" i="7"/>
  <c r="EB247" i="7" s="1"/>
  <c r="AC247" i="7"/>
  <c r="EA247" i="7" s="1"/>
  <c r="AB247" i="7"/>
  <c r="DZ247" i="7" s="1"/>
  <c r="AA247" i="7"/>
  <c r="DY247" i="7" s="1"/>
  <c r="Z247" i="7"/>
  <c r="DX247" i="7" s="1"/>
  <c r="Y247" i="7"/>
  <c r="X247" i="7"/>
  <c r="W247" i="7"/>
  <c r="DU247" i="7" s="1"/>
  <c r="V247" i="7"/>
  <c r="DT247" i="7" s="1"/>
  <c r="U247" i="7"/>
  <c r="T247" i="7"/>
  <c r="DR247" i="7" s="1"/>
  <c r="S247" i="7"/>
  <c r="DQ247" i="7" s="1"/>
  <c r="R247" i="7"/>
  <c r="DP247" i="7" s="1"/>
  <c r="Q247" i="7"/>
  <c r="DO247" i="7" s="1"/>
  <c r="P247" i="7"/>
  <c r="O247" i="7"/>
  <c r="DM247" i="7" s="1"/>
  <c r="N247" i="7"/>
  <c r="M247" i="7"/>
  <c r="L247" i="7"/>
  <c r="K247" i="7"/>
  <c r="DI247" i="7" s="1"/>
  <c r="J247" i="7"/>
  <c r="DH247" i="7" s="1"/>
  <c r="I247" i="7"/>
  <c r="DG247" i="7" s="1"/>
  <c r="H247" i="7"/>
  <c r="G247" i="7"/>
  <c r="DE247" i="7" s="1"/>
  <c r="F247" i="7"/>
  <c r="DD247" i="7" s="1"/>
  <c r="E247" i="7"/>
  <c r="D247" i="7"/>
  <c r="C247" i="7"/>
  <c r="DA247" i="7" s="1"/>
  <c r="B247" i="7"/>
  <c r="CZ247" i="7" s="1"/>
  <c r="EV246" i="7"/>
  <c r="ET246" i="7"/>
  <c r="ES246" i="7"/>
  <c r="ER246" i="7"/>
  <c r="EQ246" i="7"/>
  <c r="EO246" i="7"/>
  <c r="EN246" i="7"/>
  <c r="EF246" i="7"/>
  <c r="EE246" i="7"/>
  <c r="EA246" i="7"/>
  <c r="DX246" i="7"/>
  <c r="DU246" i="7"/>
  <c r="DT246" i="7"/>
  <c r="DS246" i="7"/>
  <c r="DR246" i="7"/>
  <c r="DQ246" i="7"/>
  <c r="DP246" i="7"/>
  <c r="DL246" i="7"/>
  <c r="DK246" i="7"/>
  <c r="DJ246" i="7"/>
  <c r="DI246" i="7"/>
  <c r="DH246" i="7"/>
  <c r="DG246" i="7"/>
  <c r="DD246" i="7"/>
  <c r="CZ246" i="7"/>
  <c r="CY246" i="7"/>
  <c r="CX246" i="7"/>
  <c r="CW246" i="7"/>
  <c r="CV246" i="7"/>
  <c r="CU246" i="7"/>
  <c r="CT246" i="7"/>
  <c r="CS246" i="7"/>
  <c r="CR246" i="7"/>
  <c r="CQ246" i="7"/>
  <c r="CP246" i="7"/>
  <c r="CO246" i="7"/>
  <c r="CN246" i="7"/>
  <c r="CM246" i="7"/>
  <c r="CL246" i="7"/>
  <c r="CK246" i="7"/>
  <c r="CJ246" i="7"/>
  <c r="CI246" i="7"/>
  <c r="CH246" i="7"/>
  <c r="CG246" i="7"/>
  <c r="CF246" i="7"/>
  <c r="CE246" i="7"/>
  <c r="CD246" i="7"/>
  <c r="CC246" i="7"/>
  <c r="CB246" i="7"/>
  <c r="CA246" i="7"/>
  <c r="BZ246" i="7"/>
  <c r="BY246" i="7"/>
  <c r="BX246" i="7"/>
  <c r="BW246" i="7"/>
  <c r="BV246" i="7"/>
  <c r="BU246" i="7"/>
  <c r="BT246" i="7"/>
  <c r="BS246" i="7"/>
  <c r="BR246" i="7"/>
  <c r="BQ246" i="7"/>
  <c r="BP246" i="7"/>
  <c r="BO246" i="7"/>
  <c r="BN246" i="7"/>
  <c r="BM246" i="7"/>
  <c r="BL246" i="7"/>
  <c r="BK246" i="7"/>
  <c r="BJ246" i="7"/>
  <c r="BI246" i="7"/>
  <c r="BH246" i="7"/>
  <c r="BG246" i="7"/>
  <c r="BF246" i="7"/>
  <c r="BE246" i="7"/>
  <c r="BD246" i="7"/>
  <c r="BC246" i="7"/>
  <c r="BB246" i="7"/>
  <c r="BA246" i="7"/>
  <c r="AZ246" i="7"/>
  <c r="EX246" i="7" s="1"/>
  <c r="AY246" i="7"/>
  <c r="EW246" i="7" s="1"/>
  <c r="AX246" i="7"/>
  <c r="AW246" i="7"/>
  <c r="EU246" i="7" s="1"/>
  <c r="AV246" i="7"/>
  <c r="AU246" i="7"/>
  <c r="AT246" i="7"/>
  <c r="AS246" i="7"/>
  <c r="AR246" i="7"/>
  <c r="EP246" i="7" s="1"/>
  <c r="AQ246" i="7"/>
  <c r="AP246" i="7"/>
  <c r="AO246" i="7"/>
  <c r="EM246" i="7" s="1"/>
  <c r="AN246" i="7"/>
  <c r="EL246" i="7" s="1"/>
  <c r="AM246" i="7"/>
  <c r="EK246" i="7" s="1"/>
  <c r="AL246" i="7"/>
  <c r="EJ246" i="7" s="1"/>
  <c r="AK246" i="7"/>
  <c r="EI246" i="7" s="1"/>
  <c r="AJ246" i="7"/>
  <c r="EH246" i="7" s="1"/>
  <c r="AI246" i="7"/>
  <c r="EG246" i="7" s="1"/>
  <c r="AH246" i="7"/>
  <c r="AG246" i="7"/>
  <c r="AF246" i="7"/>
  <c r="ED246" i="7" s="1"/>
  <c r="AE246" i="7"/>
  <c r="EC246" i="7" s="1"/>
  <c r="AD246" i="7"/>
  <c r="EB246" i="7" s="1"/>
  <c r="AC246" i="7"/>
  <c r="AB246" i="7"/>
  <c r="DZ246" i="7" s="1"/>
  <c r="AA246" i="7"/>
  <c r="DY246" i="7" s="1"/>
  <c r="Z246" i="7"/>
  <c r="Y246" i="7"/>
  <c r="DW246" i="7" s="1"/>
  <c r="X246" i="7"/>
  <c r="DV246" i="7" s="1"/>
  <c r="W246" i="7"/>
  <c r="V246" i="7"/>
  <c r="U246" i="7"/>
  <c r="T246" i="7"/>
  <c r="S246" i="7"/>
  <c r="R246" i="7"/>
  <c r="Q246" i="7"/>
  <c r="DO246" i="7" s="1"/>
  <c r="P246" i="7"/>
  <c r="DN246" i="7" s="1"/>
  <c r="O246" i="7"/>
  <c r="DM246" i="7" s="1"/>
  <c r="N246" i="7"/>
  <c r="M246" i="7"/>
  <c r="L246" i="7"/>
  <c r="K246" i="7"/>
  <c r="J246" i="7"/>
  <c r="I246" i="7"/>
  <c r="H246" i="7"/>
  <c r="DF246" i="7" s="1"/>
  <c r="G246" i="7"/>
  <c r="DE246" i="7" s="1"/>
  <c r="F246" i="7"/>
  <c r="E246" i="7"/>
  <c r="DC246" i="7" s="1"/>
  <c r="D246" i="7"/>
  <c r="DB246" i="7" s="1"/>
  <c r="C246" i="7"/>
  <c r="DA246" i="7" s="1"/>
  <c r="B246" i="7"/>
  <c r="EX245" i="7"/>
  <c r="EW245" i="7"/>
  <c r="ES245" i="7"/>
  <c r="ER245" i="7"/>
  <c r="EO245" i="7"/>
  <c r="EN245" i="7"/>
  <c r="EM245" i="7"/>
  <c r="ED245" i="7"/>
  <c r="EC245" i="7"/>
  <c r="EB245" i="7"/>
  <c r="DZ245" i="7"/>
  <c r="DY245" i="7"/>
  <c r="DQ245" i="7"/>
  <c r="DP245" i="7"/>
  <c r="DN245" i="7"/>
  <c r="DM245" i="7"/>
  <c r="DL245" i="7"/>
  <c r="DI245" i="7"/>
  <c r="DF245" i="7"/>
  <c r="DE245" i="7"/>
  <c r="DD245" i="7"/>
  <c r="DB245" i="7"/>
  <c r="DA245" i="7"/>
  <c r="CY245" i="7"/>
  <c r="CX245" i="7"/>
  <c r="CW245" i="7"/>
  <c r="CV245" i="7"/>
  <c r="CU245" i="7"/>
  <c r="CT245" i="7"/>
  <c r="CS245" i="7"/>
  <c r="CR245" i="7"/>
  <c r="CQ245" i="7"/>
  <c r="CP245" i="7"/>
  <c r="CO245" i="7"/>
  <c r="CN245" i="7"/>
  <c r="CM245" i="7"/>
  <c r="CL245" i="7"/>
  <c r="CK245" i="7"/>
  <c r="CJ245" i="7"/>
  <c r="CI245" i="7"/>
  <c r="CH245" i="7"/>
  <c r="CG245" i="7"/>
  <c r="CF245" i="7"/>
  <c r="CE245" i="7"/>
  <c r="CD245" i="7"/>
  <c r="CC245" i="7"/>
  <c r="CB245" i="7"/>
  <c r="CA245" i="7"/>
  <c r="BZ245" i="7"/>
  <c r="BY245" i="7"/>
  <c r="BX245" i="7"/>
  <c r="BW245" i="7"/>
  <c r="BV245" i="7"/>
  <c r="BU245" i="7"/>
  <c r="BT245" i="7"/>
  <c r="BS245" i="7"/>
  <c r="BR245" i="7"/>
  <c r="BQ245" i="7"/>
  <c r="BP245" i="7"/>
  <c r="BO245" i="7"/>
  <c r="BN245" i="7"/>
  <c r="BM245" i="7"/>
  <c r="BL245" i="7"/>
  <c r="BK245" i="7"/>
  <c r="BJ245" i="7"/>
  <c r="BI245" i="7"/>
  <c r="BH245" i="7"/>
  <c r="BG245" i="7"/>
  <c r="BF245" i="7"/>
  <c r="BE245" i="7"/>
  <c r="BD245" i="7"/>
  <c r="BC245" i="7"/>
  <c r="BB245" i="7"/>
  <c r="BA245" i="7"/>
  <c r="AZ245" i="7"/>
  <c r="AY245" i="7"/>
  <c r="AX245" i="7"/>
  <c r="EV245" i="7" s="1"/>
  <c r="AW245" i="7"/>
  <c r="EU245" i="7" s="1"/>
  <c r="AV245" i="7"/>
  <c r="ET245" i="7" s="1"/>
  <c r="AU245" i="7"/>
  <c r="AT245" i="7"/>
  <c r="AS245" i="7"/>
  <c r="EQ245" i="7" s="1"/>
  <c r="AR245" i="7"/>
  <c r="EP245" i="7" s="1"/>
  <c r="AQ245" i="7"/>
  <c r="AP245" i="7"/>
  <c r="AO245" i="7"/>
  <c r="AN245" i="7"/>
  <c r="EL245" i="7" s="1"/>
  <c r="AM245" i="7"/>
  <c r="EK245" i="7" s="1"/>
  <c r="AL245" i="7"/>
  <c r="EJ245" i="7" s="1"/>
  <c r="AK245" i="7"/>
  <c r="EI245" i="7" s="1"/>
  <c r="AJ245" i="7"/>
  <c r="EH245" i="7" s="1"/>
  <c r="AI245" i="7"/>
  <c r="EG245" i="7" s="1"/>
  <c r="AH245" i="7"/>
  <c r="EF245" i="7" s="1"/>
  <c r="AG245" i="7"/>
  <c r="EE245" i="7" s="1"/>
  <c r="AF245" i="7"/>
  <c r="AE245" i="7"/>
  <c r="AD245" i="7"/>
  <c r="AC245" i="7"/>
  <c r="EA245" i="7" s="1"/>
  <c r="AB245" i="7"/>
  <c r="AA245" i="7"/>
  <c r="Z245" i="7"/>
  <c r="DX245" i="7" s="1"/>
  <c r="Y245" i="7"/>
  <c r="DW245" i="7" s="1"/>
  <c r="X245" i="7"/>
  <c r="DV245" i="7" s="1"/>
  <c r="W245" i="7"/>
  <c r="DU245" i="7" s="1"/>
  <c r="V245" i="7"/>
  <c r="DT245" i="7" s="1"/>
  <c r="U245" i="7"/>
  <c r="DS245" i="7" s="1"/>
  <c r="T245" i="7"/>
  <c r="DR245" i="7" s="1"/>
  <c r="S245" i="7"/>
  <c r="R245" i="7"/>
  <c r="Q245" i="7"/>
  <c r="DO245" i="7" s="1"/>
  <c r="P245" i="7"/>
  <c r="O245" i="7"/>
  <c r="N245" i="7"/>
  <c r="M245" i="7"/>
  <c r="DK245" i="7" s="1"/>
  <c r="L245" i="7"/>
  <c r="DJ245" i="7" s="1"/>
  <c r="K245" i="7"/>
  <c r="J245" i="7"/>
  <c r="DH245" i="7" s="1"/>
  <c r="I245" i="7"/>
  <c r="DG245" i="7" s="1"/>
  <c r="H245" i="7"/>
  <c r="G245" i="7"/>
  <c r="F245" i="7"/>
  <c r="E245" i="7"/>
  <c r="DC245" i="7" s="1"/>
  <c r="D245" i="7"/>
  <c r="C245" i="7"/>
  <c r="B245" i="7"/>
  <c r="CZ245" i="7" s="1"/>
  <c r="EX244" i="7"/>
  <c r="EV244" i="7"/>
  <c r="EU244" i="7"/>
  <c r="EO244" i="7"/>
  <c r="EN244" i="7"/>
  <c r="EL244" i="7"/>
  <c r="ED244" i="7"/>
  <c r="EA244" i="7"/>
  <c r="DZ244" i="7"/>
  <c r="DW244" i="7"/>
  <c r="DR244" i="7"/>
  <c r="DO244" i="7"/>
  <c r="DN244" i="7"/>
  <c r="DM244" i="7"/>
  <c r="DL244" i="7"/>
  <c r="DK244" i="7"/>
  <c r="DD244" i="7"/>
  <c r="DC244" i="7"/>
  <c r="DB244" i="7"/>
  <c r="CY244" i="7"/>
  <c r="CX244" i="7"/>
  <c r="CW244" i="7"/>
  <c r="CV244" i="7"/>
  <c r="CU244" i="7"/>
  <c r="CT244" i="7"/>
  <c r="CS244" i="7"/>
  <c r="CR244" i="7"/>
  <c r="CQ244" i="7"/>
  <c r="CP244" i="7"/>
  <c r="CO244" i="7"/>
  <c r="CN244" i="7"/>
  <c r="CM244" i="7"/>
  <c r="CL244" i="7"/>
  <c r="CK244" i="7"/>
  <c r="CJ244" i="7"/>
  <c r="CI244" i="7"/>
  <c r="CH244" i="7"/>
  <c r="CG244" i="7"/>
  <c r="CF244" i="7"/>
  <c r="CE244" i="7"/>
  <c r="CD244" i="7"/>
  <c r="CC244" i="7"/>
  <c r="CB244" i="7"/>
  <c r="CA244" i="7"/>
  <c r="BZ244" i="7"/>
  <c r="BY244" i="7"/>
  <c r="BX244" i="7"/>
  <c r="BW244" i="7"/>
  <c r="BV244" i="7"/>
  <c r="BU244" i="7"/>
  <c r="BT244" i="7"/>
  <c r="BS244" i="7"/>
  <c r="BR244" i="7"/>
  <c r="BQ244" i="7"/>
  <c r="BP244" i="7"/>
  <c r="BO244" i="7"/>
  <c r="BN244" i="7"/>
  <c r="BM244" i="7"/>
  <c r="BL244" i="7"/>
  <c r="BK244" i="7"/>
  <c r="BJ244" i="7"/>
  <c r="BI244" i="7"/>
  <c r="BH244" i="7"/>
  <c r="BG244" i="7"/>
  <c r="BF244" i="7"/>
  <c r="BE244" i="7"/>
  <c r="BD244" i="7"/>
  <c r="BC244" i="7"/>
  <c r="BB244" i="7"/>
  <c r="BA244" i="7"/>
  <c r="AZ244" i="7"/>
  <c r="AY244" i="7"/>
  <c r="EW244" i="7" s="1"/>
  <c r="AX244" i="7"/>
  <c r="AW244" i="7"/>
  <c r="AV244" i="7"/>
  <c r="ET244" i="7" s="1"/>
  <c r="AU244" i="7"/>
  <c r="ES244" i="7" s="1"/>
  <c r="AT244" i="7"/>
  <c r="ER244" i="7" s="1"/>
  <c r="AS244" i="7"/>
  <c r="EQ244" i="7" s="1"/>
  <c r="AR244" i="7"/>
  <c r="EP244" i="7" s="1"/>
  <c r="AQ244" i="7"/>
  <c r="AP244" i="7"/>
  <c r="AO244" i="7"/>
  <c r="EM244" i="7" s="1"/>
  <c r="AN244" i="7"/>
  <c r="AM244" i="7"/>
  <c r="EK244" i="7" s="1"/>
  <c r="AL244" i="7"/>
  <c r="EJ244" i="7" s="1"/>
  <c r="AK244" i="7"/>
  <c r="EI244" i="7" s="1"/>
  <c r="AJ244" i="7"/>
  <c r="EH244" i="7" s="1"/>
  <c r="AI244" i="7"/>
  <c r="EG244" i="7" s="1"/>
  <c r="AH244" i="7"/>
  <c r="EF244" i="7" s="1"/>
  <c r="AG244" i="7"/>
  <c r="EE244" i="7" s="1"/>
  <c r="AF244" i="7"/>
  <c r="AE244" i="7"/>
  <c r="EC244" i="7" s="1"/>
  <c r="AD244" i="7"/>
  <c r="EB244" i="7" s="1"/>
  <c r="AC244" i="7"/>
  <c r="AB244" i="7"/>
  <c r="AA244" i="7"/>
  <c r="DY244" i="7" s="1"/>
  <c r="Z244" i="7"/>
  <c r="DX244" i="7" s="1"/>
  <c r="Y244" i="7"/>
  <c r="X244" i="7"/>
  <c r="DV244" i="7" s="1"/>
  <c r="W244" i="7"/>
  <c r="DU244" i="7" s="1"/>
  <c r="V244" i="7"/>
  <c r="DT244" i="7" s="1"/>
  <c r="U244" i="7"/>
  <c r="DS244" i="7" s="1"/>
  <c r="T244" i="7"/>
  <c r="S244" i="7"/>
  <c r="DQ244" i="7" s="1"/>
  <c r="R244" i="7"/>
  <c r="DP244" i="7" s="1"/>
  <c r="Q244" i="7"/>
  <c r="P244" i="7"/>
  <c r="O244" i="7"/>
  <c r="N244" i="7"/>
  <c r="M244" i="7"/>
  <c r="L244" i="7"/>
  <c r="DJ244" i="7" s="1"/>
  <c r="K244" i="7"/>
  <c r="DI244" i="7" s="1"/>
  <c r="J244" i="7"/>
  <c r="DH244" i="7" s="1"/>
  <c r="I244" i="7"/>
  <c r="DG244" i="7" s="1"/>
  <c r="H244" i="7"/>
  <c r="DF244" i="7" s="1"/>
  <c r="G244" i="7"/>
  <c r="DE244" i="7" s="1"/>
  <c r="F244" i="7"/>
  <c r="E244" i="7"/>
  <c r="D244" i="7"/>
  <c r="C244" i="7"/>
  <c r="DA244" i="7" s="1"/>
  <c r="B244" i="7"/>
  <c r="CZ244" i="7" s="1"/>
  <c r="EW243" i="7"/>
  <c r="EV243" i="7"/>
  <c r="EU243" i="7"/>
  <c r="ER243" i="7"/>
  <c r="EQ243" i="7"/>
  <c r="EN243" i="7"/>
  <c r="EJ243" i="7"/>
  <c r="EI243" i="7"/>
  <c r="EF243" i="7"/>
  <c r="EE243" i="7"/>
  <c r="ED243" i="7"/>
  <c r="EB243" i="7"/>
  <c r="DW243" i="7"/>
  <c r="DU243" i="7"/>
  <c r="DT243" i="7"/>
  <c r="DS243" i="7"/>
  <c r="DR243" i="7"/>
  <c r="DP243" i="7"/>
  <c r="DL243" i="7"/>
  <c r="DK243" i="7"/>
  <c r="DI243" i="7"/>
  <c r="DH243" i="7"/>
  <c r="DG243" i="7"/>
  <c r="DD243" i="7"/>
  <c r="DC243" i="7"/>
  <c r="CZ243" i="7"/>
  <c r="CY243" i="7"/>
  <c r="CX243" i="7"/>
  <c r="CW243" i="7"/>
  <c r="CV243" i="7"/>
  <c r="CU243" i="7"/>
  <c r="CT243" i="7"/>
  <c r="CS243" i="7"/>
  <c r="CR243" i="7"/>
  <c r="CQ243" i="7"/>
  <c r="CP243" i="7"/>
  <c r="CO243" i="7"/>
  <c r="CN243" i="7"/>
  <c r="CM243" i="7"/>
  <c r="CL243" i="7"/>
  <c r="CK243" i="7"/>
  <c r="CJ243" i="7"/>
  <c r="CI243" i="7"/>
  <c r="CH243" i="7"/>
  <c r="CG243" i="7"/>
  <c r="CF243" i="7"/>
  <c r="CE243" i="7"/>
  <c r="CD243" i="7"/>
  <c r="CC243" i="7"/>
  <c r="CB243" i="7"/>
  <c r="CA243" i="7"/>
  <c r="BZ243" i="7"/>
  <c r="BY243" i="7"/>
  <c r="BX243" i="7"/>
  <c r="BW243" i="7"/>
  <c r="BV243" i="7"/>
  <c r="BU243" i="7"/>
  <c r="BT243" i="7"/>
  <c r="BS243" i="7"/>
  <c r="BR243" i="7"/>
  <c r="BQ243" i="7"/>
  <c r="BP243" i="7"/>
  <c r="BO243" i="7"/>
  <c r="BN243" i="7"/>
  <c r="BM243" i="7"/>
  <c r="BL243" i="7"/>
  <c r="BK243" i="7"/>
  <c r="BJ243" i="7"/>
  <c r="BI243" i="7"/>
  <c r="BH243" i="7"/>
  <c r="BG243" i="7"/>
  <c r="BF243" i="7"/>
  <c r="BE243" i="7"/>
  <c r="BD243" i="7"/>
  <c r="BC243" i="7"/>
  <c r="BB243" i="7"/>
  <c r="BA243" i="7"/>
  <c r="AZ243" i="7"/>
  <c r="EX243" i="7" s="1"/>
  <c r="AY243" i="7"/>
  <c r="AX243" i="7"/>
  <c r="AW243" i="7"/>
  <c r="AV243" i="7"/>
  <c r="ET243" i="7" s="1"/>
  <c r="AU243" i="7"/>
  <c r="ES243" i="7" s="1"/>
  <c r="AT243" i="7"/>
  <c r="AS243" i="7"/>
  <c r="AR243" i="7"/>
  <c r="EP243" i="7" s="1"/>
  <c r="AQ243" i="7"/>
  <c r="EO243" i="7" s="1"/>
  <c r="AP243" i="7"/>
  <c r="AO243" i="7"/>
  <c r="EM243" i="7" s="1"/>
  <c r="AN243" i="7"/>
  <c r="EL243" i="7" s="1"/>
  <c r="AM243" i="7"/>
  <c r="EK243" i="7" s="1"/>
  <c r="AL243" i="7"/>
  <c r="AK243" i="7"/>
  <c r="AJ243" i="7"/>
  <c r="EH243" i="7" s="1"/>
  <c r="AI243" i="7"/>
  <c r="EG243" i="7" s="1"/>
  <c r="AH243" i="7"/>
  <c r="AG243" i="7"/>
  <c r="AF243" i="7"/>
  <c r="AE243" i="7"/>
  <c r="EC243" i="7" s="1"/>
  <c r="AD243" i="7"/>
  <c r="AC243" i="7"/>
  <c r="EA243" i="7" s="1"/>
  <c r="AB243" i="7"/>
  <c r="DZ243" i="7" s="1"/>
  <c r="AA243" i="7"/>
  <c r="DY243" i="7" s="1"/>
  <c r="Z243" i="7"/>
  <c r="DX243" i="7" s="1"/>
  <c r="Y243" i="7"/>
  <c r="X243" i="7"/>
  <c r="DV243" i="7" s="1"/>
  <c r="W243" i="7"/>
  <c r="V243" i="7"/>
  <c r="U243" i="7"/>
  <c r="T243" i="7"/>
  <c r="S243" i="7"/>
  <c r="DQ243" i="7" s="1"/>
  <c r="R243" i="7"/>
  <c r="Q243" i="7"/>
  <c r="DO243" i="7" s="1"/>
  <c r="P243" i="7"/>
  <c r="DN243" i="7" s="1"/>
  <c r="O243" i="7"/>
  <c r="DM243" i="7" s="1"/>
  <c r="N243" i="7"/>
  <c r="M243" i="7"/>
  <c r="L243" i="7"/>
  <c r="DJ243" i="7" s="1"/>
  <c r="K243" i="7"/>
  <c r="J243" i="7"/>
  <c r="I243" i="7"/>
  <c r="H243" i="7"/>
  <c r="DF243" i="7" s="1"/>
  <c r="G243" i="7"/>
  <c r="DE243" i="7" s="1"/>
  <c r="F243" i="7"/>
  <c r="E243" i="7"/>
  <c r="D243" i="7"/>
  <c r="DB243" i="7" s="1"/>
  <c r="C243" i="7"/>
  <c r="DA243" i="7" s="1"/>
  <c r="B243" i="7"/>
  <c r="EV242" i="7"/>
  <c r="EU242" i="7"/>
  <c r="ER242" i="7"/>
  <c r="EO242" i="7"/>
  <c r="EN242" i="7"/>
  <c r="EM242" i="7"/>
  <c r="EI242" i="7"/>
  <c r="EH242" i="7"/>
  <c r="EF242" i="7"/>
  <c r="EB242" i="7"/>
  <c r="EA242" i="7"/>
  <c r="DY242" i="7"/>
  <c r="DX242" i="7"/>
  <c r="DW242" i="7"/>
  <c r="DV242" i="7"/>
  <c r="DU242" i="7"/>
  <c r="DT242" i="7"/>
  <c r="DO242" i="7"/>
  <c r="DL242" i="7"/>
  <c r="DK242" i="7"/>
  <c r="DI242" i="7"/>
  <c r="DH242" i="7"/>
  <c r="DD242" i="7"/>
  <c r="DA242" i="7"/>
  <c r="CZ242" i="7"/>
  <c r="CY242" i="7"/>
  <c r="CX242" i="7"/>
  <c r="CW242" i="7"/>
  <c r="CV242" i="7"/>
  <c r="CU242" i="7"/>
  <c r="CT242" i="7"/>
  <c r="CS242" i="7"/>
  <c r="CR242" i="7"/>
  <c r="CQ242" i="7"/>
  <c r="CP242" i="7"/>
  <c r="CO242" i="7"/>
  <c r="CN242" i="7"/>
  <c r="CM242" i="7"/>
  <c r="CL242" i="7"/>
  <c r="CK242" i="7"/>
  <c r="CJ242" i="7"/>
  <c r="CI242" i="7"/>
  <c r="CH242" i="7"/>
  <c r="CG242" i="7"/>
  <c r="CF242" i="7"/>
  <c r="CE242" i="7"/>
  <c r="CD242" i="7"/>
  <c r="CC242" i="7"/>
  <c r="CB242" i="7"/>
  <c r="CA242" i="7"/>
  <c r="BZ242" i="7"/>
  <c r="BY242" i="7"/>
  <c r="BX242" i="7"/>
  <c r="BW242" i="7"/>
  <c r="BV242" i="7"/>
  <c r="BU242" i="7"/>
  <c r="BT242" i="7"/>
  <c r="BS242" i="7"/>
  <c r="BR242" i="7"/>
  <c r="BQ242" i="7"/>
  <c r="BP242" i="7"/>
  <c r="BO242" i="7"/>
  <c r="BN242" i="7"/>
  <c r="BM242" i="7"/>
  <c r="BL242" i="7"/>
  <c r="BK242" i="7"/>
  <c r="BJ242" i="7"/>
  <c r="BI242" i="7"/>
  <c r="BH242" i="7"/>
  <c r="BG242" i="7"/>
  <c r="BF242" i="7"/>
  <c r="BE242" i="7"/>
  <c r="BD242" i="7"/>
  <c r="BC242" i="7"/>
  <c r="BB242" i="7"/>
  <c r="BA242" i="7"/>
  <c r="AZ242" i="7"/>
  <c r="EX242" i="7" s="1"/>
  <c r="AY242" i="7"/>
  <c r="EW242" i="7" s="1"/>
  <c r="AX242" i="7"/>
  <c r="AW242" i="7"/>
  <c r="AV242" i="7"/>
  <c r="ET242" i="7" s="1"/>
  <c r="AU242" i="7"/>
  <c r="ES242" i="7" s="1"/>
  <c r="AT242" i="7"/>
  <c r="AS242" i="7"/>
  <c r="EQ242" i="7" s="1"/>
  <c r="AR242" i="7"/>
  <c r="EP242" i="7" s="1"/>
  <c r="AQ242" i="7"/>
  <c r="AP242" i="7"/>
  <c r="AO242" i="7"/>
  <c r="AN242" i="7"/>
  <c r="EL242" i="7" s="1"/>
  <c r="AM242" i="7"/>
  <c r="EK242" i="7" s="1"/>
  <c r="AL242" i="7"/>
  <c r="EJ242" i="7" s="1"/>
  <c r="AK242" i="7"/>
  <c r="AJ242" i="7"/>
  <c r="AI242" i="7"/>
  <c r="EG242" i="7" s="1"/>
  <c r="AH242" i="7"/>
  <c r="AG242" i="7"/>
  <c r="EE242" i="7" s="1"/>
  <c r="AF242" i="7"/>
  <c r="ED242" i="7" s="1"/>
  <c r="AE242" i="7"/>
  <c r="EC242" i="7" s="1"/>
  <c r="AD242" i="7"/>
  <c r="AC242" i="7"/>
  <c r="AB242" i="7"/>
  <c r="DZ242" i="7" s="1"/>
  <c r="AA242" i="7"/>
  <c r="Z242" i="7"/>
  <c r="Y242" i="7"/>
  <c r="X242" i="7"/>
  <c r="W242" i="7"/>
  <c r="V242" i="7"/>
  <c r="U242" i="7"/>
  <c r="DS242" i="7" s="1"/>
  <c r="T242" i="7"/>
  <c r="DR242" i="7" s="1"/>
  <c r="S242" i="7"/>
  <c r="DQ242" i="7" s="1"/>
  <c r="R242" i="7"/>
  <c r="DP242" i="7" s="1"/>
  <c r="Q242" i="7"/>
  <c r="P242" i="7"/>
  <c r="DN242" i="7" s="1"/>
  <c r="O242" i="7"/>
  <c r="DM242" i="7" s="1"/>
  <c r="N242" i="7"/>
  <c r="M242" i="7"/>
  <c r="L242" i="7"/>
  <c r="DJ242" i="7" s="1"/>
  <c r="K242" i="7"/>
  <c r="J242" i="7"/>
  <c r="I242" i="7"/>
  <c r="DG242" i="7" s="1"/>
  <c r="H242" i="7"/>
  <c r="DF242" i="7" s="1"/>
  <c r="G242" i="7"/>
  <c r="DE242" i="7" s="1"/>
  <c r="F242" i="7"/>
  <c r="E242" i="7"/>
  <c r="DC242" i="7" s="1"/>
  <c r="D242" i="7"/>
  <c r="DB242" i="7" s="1"/>
  <c r="C242" i="7"/>
  <c r="B242" i="7"/>
  <c r="EW241" i="7"/>
  <c r="ES241" i="7"/>
  <c r="ER241" i="7"/>
  <c r="EQ241" i="7"/>
  <c r="EO241" i="7"/>
  <c r="EN241" i="7"/>
  <c r="EM241" i="7"/>
  <c r="EK241" i="7"/>
  <c r="EF241" i="7"/>
  <c r="EE241" i="7"/>
  <c r="EC241" i="7"/>
  <c r="EB241" i="7"/>
  <c r="EA241" i="7"/>
  <c r="DZ241" i="7"/>
  <c r="DY241" i="7"/>
  <c r="DU241" i="7"/>
  <c r="DS241" i="7"/>
  <c r="DQ241" i="7"/>
  <c r="DP241" i="7"/>
  <c r="DN241" i="7"/>
  <c r="DM241" i="7"/>
  <c r="DH241" i="7"/>
  <c r="DE241" i="7"/>
  <c r="DD241" i="7"/>
  <c r="DA241" i="7"/>
  <c r="CZ241" i="7"/>
  <c r="CY241" i="7"/>
  <c r="CX241" i="7"/>
  <c r="CW241" i="7"/>
  <c r="CV241" i="7"/>
  <c r="CU241" i="7"/>
  <c r="CT241" i="7"/>
  <c r="CS241" i="7"/>
  <c r="CR241" i="7"/>
  <c r="CQ241" i="7"/>
  <c r="CP241" i="7"/>
  <c r="CO241" i="7"/>
  <c r="CN241" i="7"/>
  <c r="CM241" i="7"/>
  <c r="CL241" i="7"/>
  <c r="CK241" i="7"/>
  <c r="CJ241" i="7"/>
  <c r="CI241" i="7"/>
  <c r="CH241" i="7"/>
  <c r="CG241" i="7"/>
  <c r="CF241" i="7"/>
  <c r="CE241" i="7"/>
  <c r="CD241" i="7"/>
  <c r="CC241" i="7"/>
  <c r="CB241" i="7"/>
  <c r="CA241" i="7"/>
  <c r="BZ241" i="7"/>
  <c r="BY241" i="7"/>
  <c r="BX241" i="7"/>
  <c r="BW241" i="7"/>
  <c r="BV241" i="7"/>
  <c r="BU241" i="7"/>
  <c r="BT241" i="7"/>
  <c r="BS241" i="7"/>
  <c r="BR241" i="7"/>
  <c r="BQ241" i="7"/>
  <c r="BP241" i="7"/>
  <c r="BO241" i="7"/>
  <c r="BN241" i="7"/>
  <c r="BM241" i="7"/>
  <c r="BL241" i="7"/>
  <c r="BK241" i="7"/>
  <c r="BJ241" i="7"/>
  <c r="BI241" i="7"/>
  <c r="BH241" i="7"/>
  <c r="BG241" i="7"/>
  <c r="BF241" i="7"/>
  <c r="BE241" i="7"/>
  <c r="BD241" i="7"/>
  <c r="BC241" i="7"/>
  <c r="BB241" i="7"/>
  <c r="BA241" i="7"/>
  <c r="AZ241" i="7"/>
  <c r="EX241" i="7" s="1"/>
  <c r="AY241" i="7"/>
  <c r="AX241" i="7"/>
  <c r="EV241" i="7" s="1"/>
  <c r="AW241" i="7"/>
  <c r="EU241" i="7" s="1"/>
  <c r="AV241" i="7"/>
  <c r="ET241" i="7" s="1"/>
  <c r="AU241" i="7"/>
  <c r="AT241" i="7"/>
  <c r="AS241" i="7"/>
  <c r="AR241" i="7"/>
  <c r="EP241" i="7" s="1"/>
  <c r="AQ241" i="7"/>
  <c r="AP241" i="7"/>
  <c r="AO241" i="7"/>
  <c r="AN241" i="7"/>
  <c r="EL241" i="7" s="1"/>
  <c r="AM241" i="7"/>
  <c r="AL241" i="7"/>
  <c r="EJ241" i="7" s="1"/>
  <c r="AK241" i="7"/>
  <c r="EI241" i="7" s="1"/>
  <c r="AJ241" i="7"/>
  <c r="EH241" i="7" s="1"/>
  <c r="AI241" i="7"/>
  <c r="EG241" i="7" s="1"/>
  <c r="AH241" i="7"/>
  <c r="AG241" i="7"/>
  <c r="AF241" i="7"/>
  <c r="ED241" i="7" s="1"/>
  <c r="AE241" i="7"/>
  <c r="AD241" i="7"/>
  <c r="AC241" i="7"/>
  <c r="AB241" i="7"/>
  <c r="AA241" i="7"/>
  <c r="Z241" i="7"/>
  <c r="DX241" i="7" s="1"/>
  <c r="Y241" i="7"/>
  <c r="DW241" i="7" s="1"/>
  <c r="X241" i="7"/>
  <c r="DV241" i="7" s="1"/>
  <c r="W241" i="7"/>
  <c r="V241" i="7"/>
  <c r="DT241" i="7" s="1"/>
  <c r="U241" i="7"/>
  <c r="T241" i="7"/>
  <c r="DR241" i="7" s="1"/>
  <c r="S241" i="7"/>
  <c r="R241" i="7"/>
  <c r="Q241" i="7"/>
  <c r="DO241" i="7" s="1"/>
  <c r="P241" i="7"/>
  <c r="O241" i="7"/>
  <c r="N241" i="7"/>
  <c r="DL241" i="7" s="1"/>
  <c r="M241" i="7"/>
  <c r="DK241" i="7" s="1"/>
  <c r="L241" i="7"/>
  <c r="DJ241" i="7" s="1"/>
  <c r="K241" i="7"/>
  <c r="DI241" i="7" s="1"/>
  <c r="J241" i="7"/>
  <c r="I241" i="7"/>
  <c r="DG241" i="7" s="1"/>
  <c r="H241" i="7"/>
  <c r="DF241" i="7" s="1"/>
  <c r="G241" i="7"/>
  <c r="F241" i="7"/>
  <c r="E241" i="7"/>
  <c r="DC241" i="7" s="1"/>
  <c r="D241" i="7"/>
  <c r="DB241" i="7" s="1"/>
  <c r="C241" i="7"/>
  <c r="B241" i="7"/>
  <c r="EX240" i="7"/>
  <c r="EW240" i="7"/>
  <c r="ET240" i="7"/>
  <c r="ES240" i="7"/>
  <c r="EP240" i="7"/>
  <c r="EL240" i="7"/>
  <c r="EK240" i="7"/>
  <c r="EH240" i="7"/>
  <c r="EG240" i="7"/>
  <c r="EE240" i="7"/>
  <c r="ED240" i="7"/>
  <c r="DZ240" i="7"/>
  <c r="DY240" i="7"/>
  <c r="DV240" i="7"/>
  <c r="DU240" i="7"/>
  <c r="DS240" i="7"/>
  <c r="DR240" i="7"/>
  <c r="DN240" i="7"/>
  <c r="DK240" i="7"/>
  <c r="DJ240" i="7"/>
  <c r="DI240" i="7"/>
  <c r="DF240" i="7"/>
  <c r="DB240" i="7"/>
  <c r="DA240" i="7"/>
  <c r="CY240" i="7"/>
  <c r="CX240" i="7"/>
  <c r="CW240" i="7"/>
  <c r="CV240" i="7"/>
  <c r="CU240" i="7"/>
  <c r="CT240" i="7"/>
  <c r="CS240" i="7"/>
  <c r="CR240" i="7"/>
  <c r="CQ240" i="7"/>
  <c r="CP240" i="7"/>
  <c r="CO240" i="7"/>
  <c r="CN240" i="7"/>
  <c r="CM240" i="7"/>
  <c r="CL240" i="7"/>
  <c r="CK240" i="7"/>
  <c r="CJ240" i="7"/>
  <c r="CI240" i="7"/>
  <c r="CH240" i="7"/>
  <c r="CG240" i="7"/>
  <c r="CF240" i="7"/>
  <c r="CE240" i="7"/>
  <c r="CD240" i="7"/>
  <c r="CC240" i="7"/>
  <c r="CB240" i="7"/>
  <c r="CA240" i="7"/>
  <c r="BZ240" i="7"/>
  <c r="BY240" i="7"/>
  <c r="BX240" i="7"/>
  <c r="BW240" i="7"/>
  <c r="BV240" i="7"/>
  <c r="BU240" i="7"/>
  <c r="BT240" i="7"/>
  <c r="BS240" i="7"/>
  <c r="BR240" i="7"/>
  <c r="BQ240" i="7"/>
  <c r="BP240" i="7"/>
  <c r="BO240" i="7"/>
  <c r="BN240" i="7"/>
  <c r="BM240" i="7"/>
  <c r="BL240" i="7"/>
  <c r="BK240" i="7"/>
  <c r="BJ240" i="7"/>
  <c r="BI240" i="7"/>
  <c r="BH240" i="7"/>
  <c r="BG240" i="7"/>
  <c r="BF240" i="7"/>
  <c r="BE240" i="7"/>
  <c r="BD240" i="7"/>
  <c r="BC240" i="7"/>
  <c r="BB240" i="7"/>
  <c r="BA240" i="7"/>
  <c r="AZ240" i="7"/>
  <c r="AY240" i="7"/>
  <c r="AX240" i="7"/>
  <c r="EV240" i="7" s="1"/>
  <c r="AW240" i="7"/>
  <c r="EU240" i="7" s="1"/>
  <c r="AV240" i="7"/>
  <c r="AU240" i="7"/>
  <c r="AT240" i="7"/>
  <c r="ER240" i="7" s="1"/>
  <c r="AS240" i="7"/>
  <c r="EQ240" i="7" s="1"/>
  <c r="AR240" i="7"/>
  <c r="AQ240" i="7"/>
  <c r="EO240" i="7" s="1"/>
  <c r="AP240" i="7"/>
  <c r="EN240" i="7" s="1"/>
  <c r="AO240" i="7"/>
  <c r="EM240" i="7" s="1"/>
  <c r="AN240" i="7"/>
  <c r="AM240" i="7"/>
  <c r="AL240" i="7"/>
  <c r="EJ240" i="7" s="1"/>
  <c r="AK240" i="7"/>
  <c r="EI240" i="7" s="1"/>
  <c r="AJ240" i="7"/>
  <c r="AI240" i="7"/>
  <c r="AH240" i="7"/>
  <c r="EF240" i="7" s="1"/>
  <c r="AG240" i="7"/>
  <c r="AF240" i="7"/>
  <c r="AE240" i="7"/>
  <c r="EC240" i="7" s="1"/>
  <c r="AD240" i="7"/>
  <c r="EB240" i="7" s="1"/>
  <c r="AC240" i="7"/>
  <c r="EA240" i="7" s="1"/>
  <c r="AB240" i="7"/>
  <c r="AA240" i="7"/>
  <c r="Z240" i="7"/>
  <c r="DX240" i="7" s="1"/>
  <c r="Y240" i="7"/>
  <c r="DW240" i="7" s="1"/>
  <c r="X240" i="7"/>
  <c r="W240" i="7"/>
  <c r="V240" i="7"/>
  <c r="DT240" i="7" s="1"/>
  <c r="U240" i="7"/>
  <c r="T240" i="7"/>
  <c r="S240" i="7"/>
  <c r="DQ240" i="7" s="1"/>
  <c r="R240" i="7"/>
  <c r="DP240" i="7" s="1"/>
  <c r="Q240" i="7"/>
  <c r="DO240" i="7" s="1"/>
  <c r="P240" i="7"/>
  <c r="O240" i="7"/>
  <c r="DM240" i="7" s="1"/>
  <c r="N240" i="7"/>
  <c r="DL240" i="7" s="1"/>
  <c r="M240" i="7"/>
  <c r="L240" i="7"/>
  <c r="K240" i="7"/>
  <c r="J240" i="7"/>
  <c r="DH240" i="7" s="1"/>
  <c r="I240" i="7"/>
  <c r="DG240" i="7" s="1"/>
  <c r="H240" i="7"/>
  <c r="G240" i="7"/>
  <c r="DE240" i="7" s="1"/>
  <c r="F240" i="7"/>
  <c r="DD240" i="7" s="1"/>
  <c r="E240" i="7"/>
  <c r="DC240" i="7" s="1"/>
  <c r="D240" i="7"/>
  <c r="C240" i="7"/>
  <c r="B240" i="7"/>
  <c r="CZ240" i="7" s="1"/>
  <c r="EX239" i="7"/>
  <c r="ET239" i="7"/>
  <c r="EP239" i="7"/>
  <c r="EL239" i="7"/>
  <c r="EK239" i="7"/>
  <c r="EH239" i="7"/>
  <c r="EG239" i="7"/>
  <c r="ED239" i="7"/>
  <c r="EC239" i="7"/>
  <c r="DZ239" i="7"/>
  <c r="DY239" i="7"/>
  <c r="DV239" i="7"/>
  <c r="DU239" i="7"/>
  <c r="DR239" i="7"/>
  <c r="DQ239" i="7"/>
  <c r="DN239" i="7"/>
  <c r="DJ239" i="7"/>
  <c r="DI239" i="7"/>
  <c r="DG239" i="7"/>
  <c r="DF239" i="7"/>
  <c r="DE239" i="7"/>
  <c r="DB239" i="7"/>
  <c r="CY239" i="7"/>
  <c r="CX239" i="7"/>
  <c r="CW239" i="7"/>
  <c r="CV239" i="7"/>
  <c r="CU239" i="7"/>
  <c r="CT239" i="7"/>
  <c r="CS239" i="7"/>
  <c r="CR239" i="7"/>
  <c r="CQ239" i="7"/>
  <c r="CP239" i="7"/>
  <c r="CO239" i="7"/>
  <c r="CN239" i="7"/>
  <c r="CM239" i="7"/>
  <c r="CL239" i="7"/>
  <c r="CK239" i="7"/>
  <c r="CJ239" i="7"/>
  <c r="CI239" i="7"/>
  <c r="CH239" i="7"/>
  <c r="CG239" i="7"/>
  <c r="CF239" i="7"/>
  <c r="CE239" i="7"/>
  <c r="CD239" i="7"/>
  <c r="CC239" i="7"/>
  <c r="CB239" i="7"/>
  <c r="CA239" i="7"/>
  <c r="BZ239" i="7"/>
  <c r="BY239" i="7"/>
  <c r="BX239" i="7"/>
  <c r="BW239" i="7"/>
  <c r="BV239" i="7"/>
  <c r="BU239" i="7"/>
  <c r="BT239" i="7"/>
  <c r="BS239" i="7"/>
  <c r="BR239" i="7"/>
  <c r="BQ239" i="7"/>
  <c r="BP239" i="7"/>
  <c r="BO239" i="7"/>
  <c r="BN239" i="7"/>
  <c r="BM239" i="7"/>
  <c r="BL239" i="7"/>
  <c r="BK239" i="7"/>
  <c r="BJ239" i="7"/>
  <c r="BI239" i="7"/>
  <c r="BH239" i="7"/>
  <c r="BG239" i="7"/>
  <c r="BF239" i="7"/>
  <c r="BE239" i="7"/>
  <c r="BD239" i="7"/>
  <c r="BC239" i="7"/>
  <c r="BB239" i="7"/>
  <c r="BA239" i="7"/>
  <c r="AZ239" i="7"/>
  <c r="AY239" i="7"/>
  <c r="EW239" i="7" s="1"/>
  <c r="AX239" i="7"/>
  <c r="EV239" i="7" s="1"/>
  <c r="AW239" i="7"/>
  <c r="EU239" i="7" s="1"/>
  <c r="AV239" i="7"/>
  <c r="AU239" i="7"/>
  <c r="ES239" i="7" s="1"/>
  <c r="AT239" i="7"/>
  <c r="ER239" i="7" s="1"/>
  <c r="AS239" i="7"/>
  <c r="EQ239" i="7" s="1"/>
  <c r="AR239" i="7"/>
  <c r="AQ239" i="7"/>
  <c r="EO239" i="7" s="1"/>
  <c r="AP239" i="7"/>
  <c r="EN239" i="7" s="1"/>
  <c r="AO239" i="7"/>
  <c r="EM239" i="7" s="1"/>
  <c r="AN239" i="7"/>
  <c r="AM239" i="7"/>
  <c r="AL239" i="7"/>
  <c r="EJ239" i="7" s="1"/>
  <c r="AK239" i="7"/>
  <c r="EI239" i="7" s="1"/>
  <c r="AJ239" i="7"/>
  <c r="AI239" i="7"/>
  <c r="AH239" i="7"/>
  <c r="EF239" i="7" s="1"/>
  <c r="AG239" i="7"/>
  <c r="EE239" i="7" s="1"/>
  <c r="AF239" i="7"/>
  <c r="AE239" i="7"/>
  <c r="AD239" i="7"/>
  <c r="EB239" i="7" s="1"/>
  <c r="AC239" i="7"/>
  <c r="EA239" i="7" s="1"/>
  <c r="AB239" i="7"/>
  <c r="AA239" i="7"/>
  <c r="Z239" i="7"/>
  <c r="DX239" i="7" s="1"/>
  <c r="Y239" i="7"/>
  <c r="DW239" i="7" s="1"/>
  <c r="X239" i="7"/>
  <c r="W239" i="7"/>
  <c r="V239" i="7"/>
  <c r="DT239" i="7" s="1"/>
  <c r="U239" i="7"/>
  <c r="DS239" i="7" s="1"/>
  <c r="T239" i="7"/>
  <c r="S239" i="7"/>
  <c r="R239" i="7"/>
  <c r="DP239" i="7" s="1"/>
  <c r="Q239" i="7"/>
  <c r="DO239" i="7" s="1"/>
  <c r="P239" i="7"/>
  <c r="O239" i="7"/>
  <c r="DM239" i="7" s="1"/>
  <c r="N239" i="7"/>
  <c r="DL239" i="7" s="1"/>
  <c r="M239" i="7"/>
  <c r="DK239" i="7" s="1"/>
  <c r="L239" i="7"/>
  <c r="K239" i="7"/>
  <c r="J239" i="7"/>
  <c r="DH239" i="7" s="1"/>
  <c r="I239" i="7"/>
  <c r="H239" i="7"/>
  <c r="G239" i="7"/>
  <c r="F239" i="7"/>
  <c r="DD239" i="7" s="1"/>
  <c r="E239" i="7"/>
  <c r="DC239" i="7" s="1"/>
  <c r="D239" i="7"/>
  <c r="C239" i="7"/>
  <c r="DA239" i="7" s="1"/>
  <c r="B239" i="7"/>
  <c r="CZ239" i="7" s="1"/>
  <c r="EX238" i="7"/>
  <c r="EU238" i="7"/>
  <c r="ET238" i="7"/>
  <c r="EN238" i="7"/>
  <c r="EM238" i="7"/>
  <c r="EI238" i="7"/>
  <c r="EH238" i="7"/>
  <c r="EB238" i="7"/>
  <c r="EA238" i="7"/>
  <c r="DW238" i="7"/>
  <c r="DV238" i="7"/>
  <c r="DP238" i="7"/>
  <c r="DO238" i="7"/>
  <c r="DN238" i="7"/>
  <c r="DK238" i="7"/>
  <c r="DF238" i="7"/>
  <c r="DD238" i="7"/>
  <c r="DB238" i="7"/>
  <c r="CY238" i="7"/>
  <c r="CX238" i="7"/>
  <c r="CW238" i="7"/>
  <c r="CV238" i="7"/>
  <c r="CU238" i="7"/>
  <c r="CT238" i="7"/>
  <c r="CS238" i="7"/>
  <c r="CR238" i="7"/>
  <c r="CQ238" i="7"/>
  <c r="EP238" i="7" s="1"/>
  <c r="CP238" i="7"/>
  <c r="CO238" i="7"/>
  <c r="CN238" i="7"/>
  <c r="CM238" i="7"/>
  <c r="EL238" i="7" s="1"/>
  <c r="CL238" i="7"/>
  <c r="CK238" i="7"/>
  <c r="CJ238" i="7"/>
  <c r="CI238" i="7"/>
  <c r="CH238" i="7"/>
  <c r="CG238" i="7"/>
  <c r="CF238" i="7"/>
  <c r="CE238" i="7"/>
  <c r="ED238" i="7" s="1"/>
  <c r="CD238" i="7"/>
  <c r="CC238" i="7"/>
  <c r="CB238" i="7"/>
  <c r="CA238" i="7"/>
  <c r="DZ238" i="7" s="1"/>
  <c r="BZ238" i="7"/>
  <c r="BY238" i="7"/>
  <c r="BX238" i="7"/>
  <c r="BW238" i="7"/>
  <c r="BV238" i="7"/>
  <c r="BU238" i="7"/>
  <c r="BT238" i="7"/>
  <c r="BS238" i="7"/>
  <c r="DR238" i="7" s="1"/>
  <c r="BR238" i="7"/>
  <c r="BQ238" i="7"/>
  <c r="BP238" i="7"/>
  <c r="BO238" i="7"/>
  <c r="BN238" i="7"/>
  <c r="BM238" i="7"/>
  <c r="BL238" i="7"/>
  <c r="BK238" i="7"/>
  <c r="BJ238" i="7"/>
  <c r="BI238" i="7"/>
  <c r="BH238" i="7"/>
  <c r="BG238" i="7"/>
  <c r="BF238" i="7"/>
  <c r="BE238" i="7"/>
  <c r="BD238" i="7"/>
  <c r="BC238" i="7"/>
  <c r="BB238" i="7"/>
  <c r="BA238" i="7"/>
  <c r="AZ238" i="7"/>
  <c r="AY238" i="7"/>
  <c r="EW238" i="7" s="1"/>
  <c r="AX238" i="7"/>
  <c r="EV238" i="7" s="1"/>
  <c r="AW238" i="7"/>
  <c r="AV238" i="7"/>
  <c r="AU238" i="7"/>
  <c r="ES238" i="7" s="1"/>
  <c r="AT238" i="7"/>
  <c r="ER238" i="7" s="1"/>
  <c r="AS238" i="7"/>
  <c r="EQ238" i="7" s="1"/>
  <c r="AR238" i="7"/>
  <c r="AQ238" i="7"/>
  <c r="AP238" i="7"/>
  <c r="AO238" i="7"/>
  <c r="AN238" i="7"/>
  <c r="AM238" i="7"/>
  <c r="EK238" i="7" s="1"/>
  <c r="AL238" i="7"/>
  <c r="EJ238" i="7" s="1"/>
  <c r="AK238" i="7"/>
  <c r="AJ238" i="7"/>
  <c r="AI238" i="7"/>
  <c r="EG238" i="7" s="1"/>
  <c r="AH238" i="7"/>
  <c r="EF238" i="7" s="1"/>
  <c r="AG238" i="7"/>
  <c r="EE238" i="7" s="1"/>
  <c r="AF238" i="7"/>
  <c r="AE238" i="7"/>
  <c r="AD238" i="7"/>
  <c r="AC238" i="7"/>
  <c r="AB238" i="7"/>
  <c r="AA238" i="7"/>
  <c r="DY238" i="7" s="1"/>
  <c r="Z238" i="7"/>
  <c r="DX238" i="7" s="1"/>
  <c r="Y238" i="7"/>
  <c r="X238" i="7"/>
  <c r="W238" i="7"/>
  <c r="DU238" i="7" s="1"/>
  <c r="V238" i="7"/>
  <c r="DT238" i="7" s="1"/>
  <c r="U238" i="7"/>
  <c r="DS238" i="7" s="1"/>
  <c r="T238" i="7"/>
  <c r="S238" i="7"/>
  <c r="DQ238" i="7" s="1"/>
  <c r="R238" i="7"/>
  <c r="Q238" i="7"/>
  <c r="P238" i="7"/>
  <c r="O238" i="7"/>
  <c r="DM238" i="7" s="1"/>
  <c r="N238" i="7"/>
  <c r="DL238" i="7" s="1"/>
  <c r="M238" i="7"/>
  <c r="L238" i="7"/>
  <c r="DJ238" i="7" s="1"/>
  <c r="K238" i="7"/>
  <c r="DI238" i="7" s="1"/>
  <c r="J238" i="7"/>
  <c r="DH238" i="7" s="1"/>
  <c r="I238" i="7"/>
  <c r="DG238" i="7" s="1"/>
  <c r="H238" i="7"/>
  <c r="G238" i="7"/>
  <c r="DE238" i="7" s="1"/>
  <c r="F238" i="7"/>
  <c r="E238" i="7"/>
  <c r="DC238" i="7" s="1"/>
  <c r="D238" i="7"/>
  <c r="C238" i="7"/>
  <c r="DA238" i="7" s="1"/>
  <c r="B238" i="7"/>
  <c r="CZ238" i="7" s="1"/>
  <c r="EU237" i="7"/>
  <c r="ER237" i="7"/>
  <c r="EQ237" i="7"/>
  <c r="EP237" i="7"/>
  <c r="EN237" i="7"/>
  <c r="EM237" i="7"/>
  <c r="EK237" i="7"/>
  <c r="EJ237" i="7"/>
  <c r="EI237" i="7"/>
  <c r="EF237" i="7"/>
  <c r="EA237" i="7"/>
  <c r="DY237" i="7"/>
  <c r="DX237" i="7"/>
  <c r="DW237" i="7"/>
  <c r="DT237" i="7"/>
  <c r="DR237" i="7"/>
  <c r="DO237" i="7"/>
  <c r="DL237" i="7"/>
  <c r="DK237" i="7"/>
  <c r="DH237" i="7"/>
  <c r="DF237" i="7"/>
  <c r="DC237" i="7"/>
  <c r="DA237" i="7"/>
  <c r="CY237" i="7"/>
  <c r="CX237" i="7"/>
  <c r="CW237" i="7"/>
  <c r="CV237" i="7"/>
  <c r="CU237" i="7"/>
  <c r="CT237" i="7"/>
  <c r="CS237" i="7"/>
  <c r="CR237" i="7"/>
  <c r="CQ237" i="7"/>
  <c r="CP237" i="7"/>
  <c r="CO237" i="7"/>
  <c r="CN237" i="7"/>
  <c r="CM237" i="7"/>
  <c r="CL237" i="7"/>
  <c r="CK237" i="7"/>
  <c r="CJ237" i="7"/>
  <c r="CI237" i="7"/>
  <c r="CH237" i="7"/>
  <c r="CG237" i="7"/>
  <c r="CF237" i="7"/>
  <c r="CE237" i="7"/>
  <c r="CD237" i="7"/>
  <c r="CC237" i="7"/>
  <c r="CB237" i="7"/>
  <c r="CA237" i="7"/>
  <c r="BZ237" i="7"/>
  <c r="BY237" i="7"/>
  <c r="BX237" i="7"/>
  <c r="BW237" i="7"/>
  <c r="BV237" i="7"/>
  <c r="BU237" i="7"/>
  <c r="BT237" i="7"/>
  <c r="BS237" i="7"/>
  <c r="BR237" i="7"/>
  <c r="BQ237" i="7"/>
  <c r="BP237" i="7"/>
  <c r="BO237" i="7"/>
  <c r="BN237" i="7"/>
  <c r="BM237" i="7"/>
  <c r="BL237" i="7"/>
  <c r="BK237" i="7"/>
  <c r="BJ237" i="7"/>
  <c r="BI237" i="7"/>
  <c r="BH237" i="7"/>
  <c r="BG237" i="7"/>
  <c r="BF237" i="7"/>
  <c r="BE237" i="7"/>
  <c r="BD237" i="7"/>
  <c r="BC237" i="7"/>
  <c r="BB237" i="7"/>
  <c r="BA237" i="7"/>
  <c r="AZ237" i="7"/>
  <c r="EX237" i="7" s="1"/>
  <c r="AY237" i="7"/>
  <c r="EW237" i="7" s="1"/>
  <c r="AX237" i="7"/>
  <c r="EV237" i="7" s="1"/>
  <c r="AW237" i="7"/>
  <c r="AV237" i="7"/>
  <c r="ET237" i="7" s="1"/>
  <c r="AU237" i="7"/>
  <c r="ES237" i="7" s="1"/>
  <c r="AT237" i="7"/>
  <c r="AS237" i="7"/>
  <c r="AR237" i="7"/>
  <c r="AQ237" i="7"/>
  <c r="EO237" i="7" s="1"/>
  <c r="AP237" i="7"/>
  <c r="AO237" i="7"/>
  <c r="AN237" i="7"/>
  <c r="EL237" i="7" s="1"/>
  <c r="AM237" i="7"/>
  <c r="AL237" i="7"/>
  <c r="AK237" i="7"/>
  <c r="AJ237" i="7"/>
  <c r="EH237" i="7" s="1"/>
  <c r="AI237" i="7"/>
  <c r="EG237" i="7" s="1"/>
  <c r="AH237" i="7"/>
  <c r="AG237" i="7"/>
  <c r="EE237" i="7" s="1"/>
  <c r="AF237" i="7"/>
  <c r="ED237" i="7" s="1"/>
  <c r="AE237" i="7"/>
  <c r="EC237" i="7" s="1"/>
  <c r="AD237" i="7"/>
  <c r="EB237" i="7" s="1"/>
  <c r="AC237" i="7"/>
  <c r="AB237" i="7"/>
  <c r="DZ237" i="7" s="1"/>
  <c r="AA237" i="7"/>
  <c r="Z237" i="7"/>
  <c r="Y237" i="7"/>
  <c r="X237" i="7"/>
  <c r="DV237" i="7" s="1"/>
  <c r="W237" i="7"/>
  <c r="DU237" i="7" s="1"/>
  <c r="V237" i="7"/>
  <c r="U237" i="7"/>
  <c r="DS237" i="7" s="1"/>
  <c r="T237" i="7"/>
  <c r="S237" i="7"/>
  <c r="DQ237" i="7" s="1"/>
  <c r="R237" i="7"/>
  <c r="DP237" i="7" s="1"/>
  <c r="Q237" i="7"/>
  <c r="P237" i="7"/>
  <c r="DN237" i="7" s="1"/>
  <c r="O237" i="7"/>
  <c r="DM237" i="7" s="1"/>
  <c r="N237" i="7"/>
  <c r="M237" i="7"/>
  <c r="L237" i="7"/>
  <c r="DJ237" i="7" s="1"/>
  <c r="K237" i="7"/>
  <c r="DI237" i="7" s="1"/>
  <c r="J237" i="7"/>
  <c r="I237" i="7"/>
  <c r="DG237" i="7" s="1"/>
  <c r="H237" i="7"/>
  <c r="G237" i="7"/>
  <c r="DE237" i="7" s="1"/>
  <c r="F237" i="7"/>
  <c r="DD237" i="7" s="1"/>
  <c r="E237" i="7"/>
  <c r="D237" i="7"/>
  <c r="DB237" i="7" s="1"/>
  <c r="C237" i="7"/>
  <c r="B237" i="7"/>
  <c r="CZ237" i="7" s="1"/>
  <c r="EW236" i="7"/>
  <c r="EV236" i="7"/>
  <c r="ET236" i="7"/>
  <c r="ER236" i="7"/>
  <c r="EO236" i="7"/>
  <c r="EJ236" i="7"/>
  <c r="EH236" i="7"/>
  <c r="EF236" i="7"/>
  <c r="EC236" i="7"/>
  <c r="DX236" i="7"/>
  <c r="DV236" i="7"/>
  <c r="DT236" i="7"/>
  <c r="DQ236" i="7"/>
  <c r="DP236" i="7"/>
  <c r="DL236" i="7"/>
  <c r="DJ236" i="7"/>
  <c r="DH236" i="7"/>
  <c r="DE236" i="7"/>
  <c r="DD236" i="7"/>
  <c r="CZ236" i="7"/>
  <c r="CY236" i="7"/>
  <c r="CX236" i="7"/>
  <c r="CW236" i="7"/>
  <c r="CV236" i="7"/>
  <c r="CU236" i="7"/>
  <c r="CT236" i="7"/>
  <c r="CS236" i="7"/>
  <c r="CR236" i="7"/>
  <c r="CQ236" i="7"/>
  <c r="CP236" i="7"/>
  <c r="CO236" i="7"/>
  <c r="CN236" i="7"/>
  <c r="CM236" i="7"/>
  <c r="CL236" i="7"/>
  <c r="CK236" i="7"/>
  <c r="CJ236" i="7"/>
  <c r="CI236" i="7"/>
  <c r="CH236" i="7"/>
  <c r="CG236" i="7"/>
  <c r="CF236" i="7"/>
  <c r="CE236" i="7"/>
  <c r="CD236" i="7"/>
  <c r="CC236" i="7"/>
  <c r="CB236" i="7"/>
  <c r="CA236" i="7"/>
  <c r="BZ236" i="7"/>
  <c r="BY236" i="7"/>
  <c r="BX236" i="7"/>
  <c r="BW236" i="7"/>
  <c r="BV236" i="7"/>
  <c r="BU236" i="7"/>
  <c r="BT236" i="7"/>
  <c r="BS236" i="7"/>
  <c r="BR236" i="7"/>
  <c r="BQ236" i="7"/>
  <c r="BP236" i="7"/>
  <c r="BO236" i="7"/>
  <c r="BN236" i="7"/>
  <c r="BM236" i="7"/>
  <c r="BL236" i="7"/>
  <c r="BK236" i="7"/>
  <c r="BJ236" i="7"/>
  <c r="BI236" i="7"/>
  <c r="BH236" i="7"/>
  <c r="BG236" i="7"/>
  <c r="BF236" i="7"/>
  <c r="BE236" i="7"/>
  <c r="BD236" i="7"/>
  <c r="BC236" i="7"/>
  <c r="BB236" i="7"/>
  <c r="BA236" i="7"/>
  <c r="AZ236" i="7"/>
  <c r="EX236" i="7" s="1"/>
  <c r="AY236" i="7"/>
  <c r="AX236" i="7"/>
  <c r="AW236" i="7"/>
  <c r="EU236" i="7" s="1"/>
  <c r="AV236" i="7"/>
  <c r="AU236" i="7"/>
  <c r="ES236" i="7" s="1"/>
  <c r="AT236" i="7"/>
  <c r="AS236" i="7"/>
  <c r="EQ236" i="7" s="1"/>
  <c r="AR236" i="7"/>
  <c r="EP236" i="7" s="1"/>
  <c r="AQ236" i="7"/>
  <c r="AP236" i="7"/>
  <c r="EN236" i="7" s="1"/>
  <c r="AO236" i="7"/>
  <c r="EM236" i="7" s="1"/>
  <c r="AN236" i="7"/>
  <c r="EL236" i="7" s="1"/>
  <c r="AM236" i="7"/>
  <c r="EK236" i="7" s="1"/>
  <c r="AL236" i="7"/>
  <c r="AK236" i="7"/>
  <c r="EI236" i="7" s="1"/>
  <c r="AJ236" i="7"/>
  <c r="AI236" i="7"/>
  <c r="EG236" i="7" s="1"/>
  <c r="AH236" i="7"/>
  <c r="AG236" i="7"/>
  <c r="EE236" i="7" s="1"/>
  <c r="AF236" i="7"/>
  <c r="ED236" i="7" s="1"/>
  <c r="AE236" i="7"/>
  <c r="AD236" i="7"/>
  <c r="EB236" i="7" s="1"/>
  <c r="AC236" i="7"/>
  <c r="EA236" i="7" s="1"/>
  <c r="AB236" i="7"/>
  <c r="DZ236" i="7" s="1"/>
  <c r="AA236" i="7"/>
  <c r="DY236" i="7" s="1"/>
  <c r="Z236" i="7"/>
  <c r="Y236" i="7"/>
  <c r="DW236" i="7" s="1"/>
  <c r="X236" i="7"/>
  <c r="W236" i="7"/>
  <c r="DU236" i="7" s="1"/>
  <c r="V236" i="7"/>
  <c r="U236" i="7"/>
  <c r="DS236" i="7" s="1"/>
  <c r="T236" i="7"/>
  <c r="DR236" i="7" s="1"/>
  <c r="S236" i="7"/>
  <c r="R236" i="7"/>
  <c r="Q236" i="7"/>
  <c r="DO236" i="7" s="1"/>
  <c r="P236" i="7"/>
  <c r="DN236" i="7" s="1"/>
  <c r="O236" i="7"/>
  <c r="DM236" i="7" s="1"/>
  <c r="N236" i="7"/>
  <c r="M236" i="7"/>
  <c r="DK236" i="7" s="1"/>
  <c r="L236" i="7"/>
  <c r="K236" i="7"/>
  <c r="DI236" i="7" s="1"/>
  <c r="J236" i="7"/>
  <c r="I236" i="7"/>
  <c r="DG236" i="7" s="1"/>
  <c r="H236" i="7"/>
  <c r="DF236" i="7" s="1"/>
  <c r="G236" i="7"/>
  <c r="F236" i="7"/>
  <c r="E236" i="7"/>
  <c r="DC236" i="7" s="1"/>
  <c r="D236" i="7"/>
  <c r="DB236" i="7" s="1"/>
  <c r="C236" i="7"/>
  <c r="DA236" i="7" s="1"/>
  <c r="B236" i="7"/>
  <c r="EX235" i="7"/>
  <c r="EV235" i="7"/>
  <c r="ES235" i="7"/>
  <c r="EQ235" i="7"/>
  <c r="EO235" i="7"/>
  <c r="EL235" i="7"/>
  <c r="EK235" i="7"/>
  <c r="EJ235" i="7"/>
  <c r="EG235" i="7"/>
  <c r="EE235" i="7"/>
  <c r="EC235" i="7"/>
  <c r="DZ235" i="7"/>
  <c r="DY235" i="7"/>
  <c r="DX235" i="7"/>
  <c r="DU235" i="7"/>
  <c r="DS235" i="7"/>
  <c r="DR235" i="7"/>
  <c r="DQ235" i="7"/>
  <c r="DN235" i="7"/>
  <c r="DM235" i="7"/>
  <c r="DL235" i="7"/>
  <c r="DI235" i="7"/>
  <c r="DF235" i="7"/>
  <c r="DE235" i="7"/>
  <c r="DB235" i="7"/>
  <c r="CZ235" i="7"/>
  <c r="CY235" i="7"/>
  <c r="CX235" i="7"/>
  <c r="CW235" i="7"/>
  <c r="CV235" i="7"/>
  <c r="CU235" i="7"/>
  <c r="CT235" i="7"/>
  <c r="CS235" i="7"/>
  <c r="CR235" i="7"/>
  <c r="CQ235" i="7"/>
  <c r="CP235" i="7"/>
  <c r="CO235" i="7"/>
  <c r="CN235" i="7"/>
  <c r="CM235" i="7"/>
  <c r="CL235" i="7"/>
  <c r="CK235" i="7"/>
  <c r="CJ235" i="7"/>
  <c r="CI235" i="7"/>
  <c r="CH235" i="7"/>
  <c r="CG235" i="7"/>
  <c r="CF235" i="7"/>
  <c r="CE235" i="7"/>
  <c r="CD235" i="7"/>
  <c r="CC235" i="7"/>
  <c r="CB235" i="7"/>
  <c r="CA235" i="7"/>
  <c r="BZ235" i="7"/>
  <c r="BY235" i="7"/>
  <c r="BX235" i="7"/>
  <c r="BW235" i="7"/>
  <c r="BV235" i="7"/>
  <c r="BU235" i="7"/>
  <c r="BT235" i="7"/>
  <c r="BS235" i="7"/>
  <c r="BR235" i="7"/>
  <c r="BQ235" i="7"/>
  <c r="BP235" i="7"/>
  <c r="BO235" i="7"/>
  <c r="BN235" i="7"/>
  <c r="BM235" i="7"/>
  <c r="BL235" i="7"/>
  <c r="BK235" i="7"/>
  <c r="BJ235" i="7"/>
  <c r="BI235" i="7"/>
  <c r="BH235" i="7"/>
  <c r="BG235" i="7"/>
  <c r="BF235" i="7"/>
  <c r="BE235" i="7"/>
  <c r="BD235" i="7"/>
  <c r="BC235" i="7"/>
  <c r="BB235" i="7"/>
  <c r="BA235" i="7"/>
  <c r="AZ235" i="7"/>
  <c r="AY235" i="7"/>
  <c r="EW235" i="7" s="1"/>
  <c r="AX235" i="7"/>
  <c r="AW235" i="7"/>
  <c r="EU235" i="7" s="1"/>
  <c r="AV235" i="7"/>
  <c r="ET235" i="7" s="1"/>
  <c r="AU235" i="7"/>
  <c r="AT235" i="7"/>
  <c r="ER235" i="7" s="1"/>
  <c r="AS235" i="7"/>
  <c r="AR235" i="7"/>
  <c r="EP235" i="7" s="1"/>
  <c r="AQ235" i="7"/>
  <c r="AP235" i="7"/>
  <c r="EN235" i="7" s="1"/>
  <c r="AO235" i="7"/>
  <c r="EM235" i="7" s="1"/>
  <c r="AN235" i="7"/>
  <c r="AM235" i="7"/>
  <c r="AL235" i="7"/>
  <c r="AK235" i="7"/>
  <c r="EI235" i="7" s="1"/>
  <c r="AJ235" i="7"/>
  <c r="EH235" i="7" s="1"/>
  <c r="AI235" i="7"/>
  <c r="AH235" i="7"/>
  <c r="EF235" i="7" s="1"/>
  <c r="AG235" i="7"/>
  <c r="AF235" i="7"/>
  <c r="ED235" i="7" s="1"/>
  <c r="AE235" i="7"/>
  <c r="AD235" i="7"/>
  <c r="EB235" i="7" s="1"/>
  <c r="AC235" i="7"/>
  <c r="EA235" i="7" s="1"/>
  <c r="AB235" i="7"/>
  <c r="AA235" i="7"/>
  <c r="Z235" i="7"/>
  <c r="Y235" i="7"/>
  <c r="DW235" i="7" s="1"/>
  <c r="X235" i="7"/>
  <c r="DV235" i="7" s="1"/>
  <c r="W235" i="7"/>
  <c r="V235" i="7"/>
  <c r="DT235" i="7" s="1"/>
  <c r="U235" i="7"/>
  <c r="T235" i="7"/>
  <c r="S235" i="7"/>
  <c r="R235" i="7"/>
  <c r="DP235" i="7" s="1"/>
  <c r="Q235" i="7"/>
  <c r="DO235" i="7" s="1"/>
  <c r="P235" i="7"/>
  <c r="O235" i="7"/>
  <c r="N235" i="7"/>
  <c r="M235" i="7"/>
  <c r="DK235" i="7" s="1"/>
  <c r="L235" i="7"/>
  <c r="DJ235" i="7" s="1"/>
  <c r="K235" i="7"/>
  <c r="J235" i="7"/>
  <c r="DH235" i="7" s="1"/>
  <c r="I235" i="7"/>
  <c r="DG235" i="7" s="1"/>
  <c r="H235" i="7"/>
  <c r="G235" i="7"/>
  <c r="F235" i="7"/>
  <c r="DD235" i="7" s="1"/>
  <c r="E235" i="7"/>
  <c r="DC235" i="7" s="1"/>
  <c r="D235" i="7"/>
  <c r="C235" i="7"/>
  <c r="DA235" i="7" s="1"/>
  <c r="B235" i="7"/>
  <c r="EX234" i="7"/>
  <c r="EU234" i="7"/>
  <c r="ES234" i="7"/>
  <c r="EQ234" i="7"/>
  <c r="EP234" i="7"/>
  <c r="EN234" i="7"/>
  <c r="EM234" i="7"/>
  <c r="EL234" i="7"/>
  <c r="EI234" i="7"/>
  <c r="ED234" i="7"/>
  <c r="EA234" i="7"/>
  <c r="DZ234" i="7"/>
  <c r="DW234" i="7"/>
  <c r="DU234" i="7"/>
  <c r="DR234" i="7"/>
  <c r="DO234" i="7"/>
  <c r="DN234" i="7"/>
  <c r="DK234" i="7"/>
  <c r="DF234" i="7"/>
  <c r="DB234" i="7"/>
  <c r="CY234" i="7"/>
  <c r="CX234" i="7"/>
  <c r="CW234" i="7"/>
  <c r="CV234" i="7"/>
  <c r="CU234" i="7"/>
  <c r="CT234" i="7"/>
  <c r="CS234" i="7"/>
  <c r="CR234" i="7"/>
  <c r="CQ234" i="7"/>
  <c r="CP234" i="7"/>
  <c r="CO234" i="7"/>
  <c r="CN234" i="7"/>
  <c r="CM234" i="7"/>
  <c r="CL234" i="7"/>
  <c r="CK234" i="7"/>
  <c r="CJ234" i="7"/>
  <c r="CI234" i="7"/>
  <c r="CH234" i="7"/>
  <c r="CG234" i="7"/>
  <c r="CF234" i="7"/>
  <c r="CE234" i="7"/>
  <c r="CD234" i="7"/>
  <c r="CC234" i="7"/>
  <c r="CB234" i="7"/>
  <c r="CA234" i="7"/>
  <c r="BZ234" i="7"/>
  <c r="BY234" i="7"/>
  <c r="BX234" i="7"/>
  <c r="BW234" i="7"/>
  <c r="BV234" i="7"/>
  <c r="BU234" i="7"/>
  <c r="BT234" i="7"/>
  <c r="BS234" i="7"/>
  <c r="BR234" i="7"/>
  <c r="BQ234" i="7"/>
  <c r="BP234" i="7"/>
  <c r="BO234" i="7"/>
  <c r="BN234" i="7"/>
  <c r="BM234" i="7"/>
  <c r="BL234" i="7"/>
  <c r="BK234" i="7"/>
  <c r="BJ234" i="7"/>
  <c r="BI234" i="7"/>
  <c r="BH234" i="7"/>
  <c r="BG234" i="7"/>
  <c r="BF234" i="7"/>
  <c r="BE234" i="7"/>
  <c r="BD234" i="7"/>
  <c r="BC234" i="7"/>
  <c r="BB234" i="7"/>
  <c r="BA234" i="7"/>
  <c r="AZ234" i="7"/>
  <c r="AY234" i="7"/>
  <c r="EW234" i="7" s="1"/>
  <c r="AX234" i="7"/>
  <c r="EV234" i="7" s="1"/>
  <c r="AW234" i="7"/>
  <c r="AV234" i="7"/>
  <c r="ET234" i="7" s="1"/>
  <c r="AU234" i="7"/>
  <c r="AT234" i="7"/>
  <c r="ER234" i="7" s="1"/>
  <c r="AS234" i="7"/>
  <c r="AR234" i="7"/>
  <c r="AQ234" i="7"/>
  <c r="EO234" i="7" s="1"/>
  <c r="AP234" i="7"/>
  <c r="AO234" i="7"/>
  <c r="AN234" i="7"/>
  <c r="AM234" i="7"/>
  <c r="EK234" i="7" s="1"/>
  <c r="AL234" i="7"/>
  <c r="EJ234" i="7" s="1"/>
  <c r="AK234" i="7"/>
  <c r="AJ234" i="7"/>
  <c r="EH234" i="7" s="1"/>
  <c r="AI234" i="7"/>
  <c r="EG234" i="7" s="1"/>
  <c r="AH234" i="7"/>
  <c r="EF234" i="7" s="1"/>
  <c r="AG234" i="7"/>
  <c r="EE234" i="7" s="1"/>
  <c r="AF234" i="7"/>
  <c r="AE234" i="7"/>
  <c r="EC234" i="7" s="1"/>
  <c r="AD234" i="7"/>
  <c r="EB234" i="7" s="1"/>
  <c r="AC234" i="7"/>
  <c r="AB234" i="7"/>
  <c r="AA234" i="7"/>
  <c r="DY234" i="7" s="1"/>
  <c r="Z234" i="7"/>
  <c r="DX234" i="7" s="1"/>
  <c r="Y234" i="7"/>
  <c r="X234" i="7"/>
  <c r="DV234" i="7" s="1"/>
  <c r="W234" i="7"/>
  <c r="V234" i="7"/>
  <c r="DT234" i="7" s="1"/>
  <c r="U234" i="7"/>
  <c r="DS234" i="7" s="1"/>
  <c r="T234" i="7"/>
  <c r="S234" i="7"/>
  <c r="DQ234" i="7" s="1"/>
  <c r="R234" i="7"/>
  <c r="DP234" i="7" s="1"/>
  <c r="Q234" i="7"/>
  <c r="P234" i="7"/>
  <c r="O234" i="7"/>
  <c r="DM234" i="7" s="1"/>
  <c r="N234" i="7"/>
  <c r="DL234" i="7" s="1"/>
  <c r="M234" i="7"/>
  <c r="L234" i="7"/>
  <c r="DJ234" i="7" s="1"/>
  <c r="K234" i="7"/>
  <c r="DI234" i="7" s="1"/>
  <c r="J234" i="7"/>
  <c r="DH234" i="7" s="1"/>
  <c r="I234" i="7"/>
  <c r="DG234" i="7" s="1"/>
  <c r="H234" i="7"/>
  <c r="G234" i="7"/>
  <c r="DE234" i="7" s="1"/>
  <c r="F234" i="7"/>
  <c r="DD234" i="7" s="1"/>
  <c r="E234" i="7"/>
  <c r="DC234" i="7" s="1"/>
  <c r="D234" i="7"/>
  <c r="C234" i="7"/>
  <c r="DA234" i="7" s="1"/>
  <c r="B234" i="7"/>
  <c r="CZ234" i="7" s="1"/>
  <c r="EV233" i="7"/>
  <c r="EU233" i="7"/>
  <c r="ER233" i="7"/>
  <c r="EN233" i="7"/>
  <c r="EM233" i="7"/>
  <c r="EK233" i="7"/>
  <c r="EJ233" i="7"/>
  <c r="EI233" i="7"/>
  <c r="EF233" i="7"/>
  <c r="ED233" i="7"/>
  <c r="EA233" i="7"/>
  <c r="DY233" i="7"/>
  <c r="DX233" i="7"/>
  <c r="DW233" i="7"/>
  <c r="DT233" i="7"/>
  <c r="DS233" i="7"/>
  <c r="DO233" i="7"/>
  <c r="DM233" i="7"/>
  <c r="DL233" i="7"/>
  <c r="DK233" i="7"/>
  <c r="DH233" i="7"/>
  <c r="DG233" i="7"/>
  <c r="DC233" i="7"/>
  <c r="DA233" i="7"/>
  <c r="CZ233" i="7"/>
  <c r="CY233" i="7"/>
  <c r="CX233" i="7"/>
  <c r="CW233" i="7"/>
  <c r="CV233" i="7"/>
  <c r="CU233" i="7"/>
  <c r="CT233" i="7"/>
  <c r="CS233" i="7"/>
  <c r="CR233" i="7"/>
  <c r="CQ233" i="7"/>
  <c r="CP233" i="7"/>
  <c r="CO233" i="7"/>
  <c r="CN233" i="7"/>
  <c r="CM233" i="7"/>
  <c r="CL233" i="7"/>
  <c r="CK233" i="7"/>
  <c r="CJ233" i="7"/>
  <c r="CI233" i="7"/>
  <c r="CH233" i="7"/>
  <c r="CG233" i="7"/>
  <c r="CF233" i="7"/>
  <c r="CE233" i="7"/>
  <c r="CD233" i="7"/>
  <c r="CC233" i="7"/>
  <c r="CB233" i="7"/>
  <c r="CA233" i="7"/>
  <c r="BZ233" i="7"/>
  <c r="BY233" i="7"/>
  <c r="BX233" i="7"/>
  <c r="BW233" i="7"/>
  <c r="BV233" i="7"/>
  <c r="BU233" i="7"/>
  <c r="BT233" i="7"/>
  <c r="BS233" i="7"/>
  <c r="BR233" i="7"/>
  <c r="BQ233" i="7"/>
  <c r="BP233" i="7"/>
  <c r="BO233" i="7"/>
  <c r="BN233" i="7"/>
  <c r="BM233" i="7"/>
  <c r="BL233" i="7"/>
  <c r="BK233" i="7"/>
  <c r="BJ233" i="7"/>
  <c r="BI233" i="7"/>
  <c r="BH233" i="7"/>
  <c r="BG233" i="7"/>
  <c r="BF233" i="7"/>
  <c r="BE233" i="7"/>
  <c r="BD233" i="7"/>
  <c r="BC233" i="7"/>
  <c r="BB233" i="7"/>
  <c r="BA233" i="7"/>
  <c r="AZ233" i="7"/>
  <c r="EX233" i="7" s="1"/>
  <c r="AY233" i="7"/>
  <c r="EW233" i="7" s="1"/>
  <c r="AX233" i="7"/>
  <c r="AW233" i="7"/>
  <c r="AV233" i="7"/>
  <c r="ET233" i="7" s="1"/>
  <c r="AU233" i="7"/>
  <c r="ES233" i="7" s="1"/>
  <c r="AT233" i="7"/>
  <c r="AS233" i="7"/>
  <c r="EQ233" i="7" s="1"/>
  <c r="AR233" i="7"/>
  <c r="EP233" i="7" s="1"/>
  <c r="AQ233" i="7"/>
  <c r="EO233" i="7" s="1"/>
  <c r="AP233" i="7"/>
  <c r="AO233" i="7"/>
  <c r="AN233" i="7"/>
  <c r="EL233" i="7" s="1"/>
  <c r="AM233" i="7"/>
  <c r="AL233" i="7"/>
  <c r="AK233" i="7"/>
  <c r="AJ233" i="7"/>
  <c r="EH233" i="7" s="1"/>
  <c r="AI233" i="7"/>
  <c r="EG233" i="7" s="1"/>
  <c r="AH233" i="7"/>
  <c r="AG233" i="7"/>
  <c r="EE233" i="7" s="1"/>
  <c r="AF233" i="7"/>
  <c r="AE233" i="7"/>
  <c r="EC233" i="7" s="1"/>
  <c r="AD233" i="7"/>
  <c r="EB233" i="7" s="1"/>
  <c r="AC233" i="7"/>
  <c r="AB233" i="7"/>
  <c r="DZ233" i="7" s="1"/>
  <c r="AA233" i="7"/>
  <c r="Z233" i="7"/>
  <c r="Y233" i="7"/>
  <c r="X233" i="7"/>
  <c r="DV233" i="7" s="1"/>
  <c r="W233" i="7"/>
  <c r="DU233" i="7" s="1"/>
  <c r="V233" i="7"/>
  <c r="U233" i="7"/>
  <c r="T233" i="7"/>
  <c r="DR233" i="7" s="1"/>
  <c r="S233" i="7"/>
  <c r="DQ233" i="7" s="1"/>
  <c r="R233" i="7"/>
  <c r="DP233" i="7" s="1"/>
  <c r="Q233" i="7"/>
  <c r="P233" i="7"/>
  <c r="DN233" i="7" s="1"/>
  <c r="O233" i="7"/>
  <c r="N233" i="7"/>
  <c r="M233" i="7"/>
  <c r="L233" i="7"/>
  <c r="DJ233" i="7" s="1"/>
  <c r="K233" i="7"/>
  <c r="DI233" i="7" s="1"/>
  <c r="J233" i="7"/>
  <c r="I233" i="7"/>
  <c r="H233" i="7"/>
  <c r="DF233" i="7" s="1"/>
  <c r="G233" i="7"/>
  <c r="DE233" i="7" s="1"/>
  <c r="F233" i="7"/>
  <c r="DD233" i="7" s="1"/>
  <c r="E233" i="7"/>
  <c r="D233" i="7"/>
  <c r="DB233" i="7" s="1"/>
  <c r="C233" i="7"/>
  <c r="B233" i="7"/>
  <c r="EV232" i="7"/>
  <c r="ET232" i="7"/>
  <c r="ER232" i="7"/>
  <c r="EO232" i="7"/>
  <c r="EN232" i="7"/>
  <c r="EM232" i="7"/>
  <c r="EJ232" i="7"/>
  <c r="EF232" i="7"/>
  <c r="EC232" i="7"/>
  <c r="EB232" i="7"/>
  <c r="EA232" i="7"/>
  <c r="DX232" i="7"/>
  <c r="DT232" i="7"/>
  <c r="DQ232" i="7"/>
  <c r="DL232" i="7"/>
  <c r="DH232" i="7"/>
  <c r="DE232" i="7"/>
  <c r="DD232" i="7"/>
  <c r="CZ232" i="7"/>
  <c r="CY232" i="7"/>
  <c r="CX232" i="7"/>
  <c r="CW232" i="7"/>
  <c r="CV232" i="7"/>
  <c r="CU232" i="7"/>
  <c r="CT232" i="7"/>
  <c r="CS232" i="7"/>
  <c r="CR232" i="7"/>
  <c r="CQ232" i="7"/>
  <c r="CP232" i="7"/>
  <c r="CO232" i="7"/>
  <c r="CN232" i="7"/>
  <c r="CM232" i="7"/>
  <c r="CL232" i="7"/>
  <c r="CK232" i="7"/>
  <c r="CJ232" i="7"/>
  <c r="CI232" i="7"/>
  <c r="CH232" i="7"/>
  <c r="CG232" i="7"/>
  <c r="CF232" i="7"/>
  <c r="CE232" i="7"/>
  <c r="CD232" i="7"/>
  <c r="CC232" i="7"/>
  <c r="CB232" i="7"/>
  <c r="CA232" i="7"/>
  <c r="BZ232" i="7"/>
  <c r="BY232" i="7"/>
  <c r="BX232" i="7"/>
  <c r="BW232" i="7"/>
  <c r="BV232" i="7"/>
  <c r="BU232" i="7"/>
  <c r="BT232" i="7"/>
  <c r="BS232" i="7"/>
  <c r="BR232" i="7"/>
  <c r="BQ232" i="7"/>
  <c r="BP232" i="7"/>
  <c r="BO232" i="7"/>
  <c r="BN232" i="7"/>
  <c r="BM232" i="7"/>
  <c r="BL232" i="7"/>
  <c r="BK232" i="7"/>
  <c r="BJ232" i="7"/>
  <c r="BI232" i="7"/>
  <c r="BH232" i="7"/>
  <c r="BG232" i="7"/>
  <c r="BF232" i="7"/>
  <c r="BE232" i="7"/>
  <c r="BD232" i="7"/>
  <c r="BC232" i="7"/>
  <c r="BB232" i="7"/>
  <c r="BA232" i="7"/>
  <c r="AZ232" i="7"/>
  <c r="EX232" i="7" s="1"/>
  <c r="AY232" i="7"/>
  <c r="EW232" i="7" s="1"/>
  <c r="AX232" i="7"/>
  <c r="AW232" i="7"/>
  <c r="EU232" i="7" s="1"/>
  <c r="AV232" i="7"/>
  <c r="AU232" i="7"/>
  <c r="ES232" i="7" s="1"/>
  <c r="AT232" i="7"/>
  <c r="AS232" i="7"/>
  <c r="EQ232" i="7" s="1"/>
  <c r="AR232" i="7"/>
  <c r="EP232" i="7" s="1"/>
  <c r="AQ232" i="7"/>
  <c r="AP232" i="7"/>
  <c r="AO232" i="7"/>
  <c r="AN232" i="7"/>
  <c r="EL232" i="7" s="1"/>
  <c r="AM232" i="7"/>
  <c r="EK232" i="7" s="1"/>
  <c r="AL232" i="7"/>
  <c r="AK232" i="7"/>
  <c r="EI232" i="7" s="1"/>
  <c r="AJ232" i="7"/>
  <c r="EH232" i="7" s="1"/>
  <c r="AI232" i="7"/>
  <c r="EG232" i="7" s="1"/>
  <c r="AH232" i="7"/>
  <c r="AG232" i="7"/>
  <c r="EE232" i="7" s="1"/>
  <c r="AF232" i="7"/>
  <c r="ED232" i="7" s="1"/>
  <c r="AE232" i="7"/>
  <c r="AD232" i="7"/>
  <c r="AC232" i="7"/>
  <c r="AB232" i="7"/>
  <c r="DZ232" i="7" s="1"/>
  <c r="AA232" i="7"/>
  <c r="DY232" i="7" s="1"/>
  <c r="Z232" i="7"/>
  <c r="Y232" i="7"/>
  <c r="DW232" i="7" s="1"/>
  <c r="X232" i="7"/>
  <c r="DV232" i="7" s="1"/>
  <c r="W232" i="7"/>
  <c r="DU232" i="7" s="1"/>
  <c r="V232" i="7"/>
  <c r="U232" i="7"/>
  <c r="DS232" i="7" s="1"/>
  <c r="T232" i="7"/>
  <c r="DR232" i="7" s="1"/>
  <c r="S232" i="7"/>
  <c r="R232" i="7"/>
  <c r="DP232" i="7" s="1"/>
  <c r="Q232" i="7"/>
  <c r="DO232" i="7" s="1"/>
  <c r="P232" i="7"/>
  <c r="DN232" i="7" s="1"/>
  <c r="O232" i="7"/>
  <c r="DM232" i="7" s="1"/>
  <c r="N232" i="7"/>
  <c r="M232" i="7"/>
  <c r="DK232" i="7" s="1"/>
  <c r="L232" i="7"/>
  <c r="DJ232" i="7" s="1"/>
  <c r="K232" i="7"/>
  <c r="DI232" i="7" s="1"/>
  <c r="J232" i="7"/>
  <c r="I232" i="7"/>
  <c r="DG232" i="7" s="1"/>
  <c r="H232" i="7"/>
  <c r="DF232" i="7" s="1"/>
  <c r="G232" i="7"/>
  <c r="F232" i="7"/>
  <c r="E232" i="7"/>
  <c r="DC232" i="7" s="1"/>
  <c r="D232" i="7"/>
  <c r="DB232" i="7" s="1"/>
  <c r="C232" i="7"/>
  <c r="DA232" i="7" s="1"/>
  <c r="B232" i="7"/>
  <c r="EX231" i="7"/>
  <c r="EW231" i="7"/>
  <c r="EV231" i="7"/>
  <c r="ES231" i="7"/>
  <c r="EL231" i="7"/>
  <c r="EK231" i="7"/>
  <c r="EJ231" i="7"/>
  <c r="EG231" i="7"/>
  <c r="EC231" i="7"/>
  <c r="DZ231" i="7"/>
  <c r="DY231" i="7"/>
  <c r="DX231" i="7"/>
  <c r="DS231" i="7"/>
  <c r="DR231" i="7"/>
  <c r="DQ231" i="7"/>
  <c r="DN231" i="7"/>
  <c r="DM231" i="7"/>
  <c r="DL231" i="7"/>
  <c r="DI231" i="7"/>
  <c r="DF231" i="7"/>
  <c r="DE231" i="7"/>
  <c r="DB231" i="7"/>
  <c r="CZ231" i="7"/>
  <c r="CY231" i="7"/>
  <c r="CX231" i="7"/>
  <c r="CW231" i="7"/>
  <c r="CV231" i="7"/>
  <c r="CU231" i="7"/>
  <c r="CT231" i="7"/>
  <c r="CS231" i="7"/>
  <c r="CR231" i="7"/>
  <c r="CQ231" i="7"/>
  <c r="CP231" i="7"/>
  <c r="EO231" i="7" s="1"/>
  <c r="CO231" i="7"/>
  <c r="CN231" i="7"/>
  <c r="CM231" i="7"/>
  <c r="CL231" i="7"/>
  <c r="CK231" i="7"/>
  <c r="CJ231" i="7"/>
  <c r="CI231" i="7"/>
  <c r="CH231" i="7"/>
  <c r="CG231" i="7"/>
  <c r="CF231" i="7"/>
  <c r="CE231" i="7"/>
  <c r="CD231" i="7"/>
  <c r="CC231" i="7"/>
  <c r="CB231" i="7"/>
  <c r="CA231" i="7"/>
  <c r="BZ231" i="7"/>
  <c r="BY231" i="7"/>
  <c r="BX231" i="7"/>
  <c r="BW231" i="7"/>
  <c r="BV231" i="7"/>
  <c r="DU231" i="7" s="1"/>
  <c r="BU231" i="7"/>
  <c r="BT231" i="7"/>
  <c r="BS231" i="7"/>
  <c r="BR231" i="7"/>
  <c r="BQ231" i="7"/>
  <c r="BP231" i="7"/>
  <c r="BO231" i="7"/>
  <c r="BN231" i="7"/>
  <c r="BM231" i="7"/>
  <c r="BL231" i="7"/>
  <c r="BK231" i="7"/>
  <c r="BJ231" i="7"/>
  <c r="BI231" i="7"/>
  <c r="BH231" i="7"/>
  <c r="BG231" i="7"/>
  <c r="BF231" i="7"/>
  <c r="BE231" i="7"/>
  <c r="BD231" i="7"/>
  <c r="BC231" i="7"/>
  <c r="BB231" i="7"/>
  <c r="BA231" i="7"/>
  <c r="AZ231" i="7"/>
  <c r="AY231" i="7"/>
  <c r="AX231" i="7"/>
  <c r="AW231" i="7"/>
  <c r="EU231" i="7" s="1"/>
  <c r="AV231" i="7"/>
  <c r="ET231" i="7" s="1"/>
  <c r="AU231" i="7"/>
  <c r="AT231" i="7"/>
  <c r="ER231" i="7" s="1"/>
  <c r="AS231" i="7"/>
  <c r="EQ231" i="7" s="1"/>
  <c r="AR231" i="7"/>
  <c r="EP231" i="7" s="1"/>
  <c r="AQ231" i="7"/>
  <c r="AP231" i="7"/>
  <c r="EN231" i="7" s="1"/>
  <c r="AO231" i="7"/>
  <c r="EM231" i="7" s="1"/>
  <c r="AN231" i="7"/>
  <c r="AM231" i="7"/>
  <c r="AL231" i="7"/>
  <c r="AK231" i="7"/>
  <c r="EI231" i="7" s="1"/>
  <c r="AJ231" i="7"/>
  <c r="EH231" i="7" s="1"/>
  <c r="AI231" i="7"/>
  <c r="AH231" i="7"/>
  <c r="EF231" i="7" s="1"/>
  <c r="AG231" i="7"/>
  <c r="EE231" i="7" s="1"/>
  <c r="AF231" i="7"/>
  <c r="ED231" i="7" s="1"/>
  <c r="AE231" i="7"/>
  <c r="AD231" i="7"/>
  <c r="EB231" i="7" s="1"/>
  <c r="AC231" i="7"/>
  <c r="EA231" i="7" s="1"/>
  <c r="AB231" i="7"/>
  <c r="AA231" i="7"/>
  <c r="Z231" i="7"/>
  <c r="Y231" i="7"/>
  <c r="DW231" i="7" s="1"/>
  <c r="X231" i="7"/>
  <c r="DV231" i="7" s="1"/>
  <c r="W231" i="7"/>
  <c r="V231" i="7"/>
  <c r="DT231" i="7" s="1"/>
  <c r="U231" i="7"/>
  <c r="T231" i="7"/>
  <c r="S231" i="7"/>
  <c r="R231" i="7"/>
  <c r="DP231" i="7" s="1"/>
  <c r="Q231" i="7"/>
  <c r="DO231" i="7" s="1"/>
  <c r="P231" i="7"/>
  <c r="O231" i="7"/>
  <c r="N231" i="7"/>
  <c r="M231" i="7"/>
  <c r="DK231" i="7" s="1"/>
  <c r="L231" i="7"/>
  <c r="DJ231" i="7" s="1"/>
  <c r="K231" i="7"/>
  <c r="J231" i="7"/>
  <c r="DH231" i="7" s="1"/>
  <c r="I231" i="7"/>
  <c r="DG231" i="7" s="1"/>
  <c r="H231" i="7"/>
  <c r="G231" i="7"/>
  <c r="F231" i="7"/>
  <c r="DD231" i="7" s="1"/>
  <c r="E231" i="7"/>
  <c r="DC231" i="7" s="1"/>
  <c r="D231" i="7"/>
  <c r="C231" i="7"/>
  <c r="DA231" i="7" s="1"/>
  <c r="B231" i="7"/>
  <c r="EX230" i="7"/>
  <c r="EU230" i="7"/>
  <c r="ET230" i="7"/>
  <c r="EQ230" i="7"/>
  <c r="EP230" i="7"/>
  <c r="EM230" i="7"/>
  <c r="EL230" i="7"/>
  <c r="EI230" i="7"/>
  <c r="EG230" i="7"/>
  <c r="EE230" i="7"/>
  <c r="ED230" i="7"/>
  <c r="EA230" i="7"/>
  <c r="DZ230" i="7"/>
  <c r="DW230" i="7"/>
  <c r="DS230" i="7"/>
  <c r="DR230" i="7"/>
  <c r="DP230" i="7"/>
  <c r="DO230" i="7"/>
  <c r="DN230" i="7"/>
  <c r="DK230" i="7"/>
  <c r="DJ230" i="7"/>
  <c r="DI230" i="7"/>
  <c r="DG230" i="7"/>
  <c r="DF230" i="7"/>
  <c r="DB230" i="7"/>
  <c r="CY230" i="7"/>
  <c r="CX230" i="7"/>
  <c r="CW230" i="7"/>
  <c r="CV230" i="7"/>
  <c r="CU230" i="7"/>
  <c r="CT230" i="7"/>
  <c r="CS230" i="7"/>
  <c r="CR230" i="7"/>
  <c r="CQ230" i="7"/>
  <c r="CP230" i="7"/>
  <c r="CO230" i="7"/>
  <c r="CN230" i="7"/>
  <c r="CM230" i="7"/>
  <c r="CL230" i="7"/>
  <c r="CK230" i="7"/>
  <c r="CJ230" i="7"/>
  <c r="CI230" i="7"/>
  <c r="CH230" i="7"/>
  <c r="CG230" i="7"/>
  <c r="CF230" i="7"/>
  <c r="CE230" i="7"/>
  <c r="CD230" i="7"/>
  <c r="CC230" i="7"/>
  <c r="CB230" i="7"/>
  <c r="CA230" i="7"/>
  <c r="BZ230" i="7"/>
  <c r="BY230" i="7"/>
  <c r="BX230" i="7"/>
  <c r="BW230" i="7"/>
  <c r="BV230" i="7"/>
  <c r="BU230" i="7"/>
  <c r="BT230" i="7"/>
  <c r="BS230" i="7"/>
  <c r="BR230" i="7"/>
  <c r="BQ230" i="7"/>
  <c r="BP230" i="7"/>
  <c r="BO230" i="7"/>
  <c r="BN230" i="7"/>
  <c r="BM230" i="7"/>
  <c r="BL230" i="7"/>
  <c r="BK230" i="7"/>
  <c r="BJ230" i="7"/>
  <c r="BI230" i="7"/>
  <c r="BH230" i="7"/>
  <c r="BG230" i="7"/>
  <c r="BF230" i="7"/>
  <c r="BE230" i="7"/>
  <c r="BD230" i="7"/>
  <c r="BC230" i="7"/>
  <c r="BB230" i="7"/>
  <c r="BA230" i="7"/>
  <c r="AZ230" i="7"/>
  <c r="AY230" i="7"/>
  <c r="EW230" i="7" s="1"/>
  <c r="AX230" i="7"/>
  <c r="EV230" i="7" s="1"/>
  <c r="AW230" i="7"/>
  <c r="AV230" i="7"/>
  <c r="AU230" i="7"/>
  <c r="ES230" i="7" s="1"/>
  <c r="AT230" i="7"/>
  <c r="ER230" i="7" s="1"/>
  <c r="AS230" i="7"/>
  <c r="AR230" i="7"/>
  <c r="AQ230" i="7"/>
  <c r="EO230" i="7" s="1"/>
  <c r="AP230" i="7"/>
  <c r="EN230" i="7" s="1"/>
  <c r="AO230" i="7"/>
  <c r="AN230" i="7"/>
  <c r="AM230" i="7"/>
  <c r="EK230" i="7" s="1"/>
  <c r="AL230" i="7"/>
  <c r="EJ230" i="7" s="1"/>
  <c r="AK230" i="7"/>
  <c r="AJ230" i="7"/>
  <c r="EH230" i="7" s="1"/>
  <c r="AI230" i="7"/>
  <c r="AH230" i="7"/>
  <c r="EF230" i="7" s="1"/>
  <c r="AG230" i="7"/>
  <c r="AF230" i="7"/>
  <c r="AE230" i="7"/>
  <c r="EC230" i="7" s="1"/>
  <c r="AD230" i="7"/>
  <c r="EB230" i="7" s="1"/>
  <c r="AC230" i="7"/>
  <c r="AB230" i="7"/>
  <c r="AA230" i="7"/>
  <c r="DY230" i="7" s="1"/>
  <c r="Z230" i="7"/>
  <c r="DX230" i="7" s="1"/>
  <c r="Y230" i="7"/>
  <c r="X230" i="7"/>
  <c r="DV230" i="7" s="1"/>
  <c r="W230" i="7"/>
  <c r="DU230" i="7" s="1"/>
  <c r="V230" i="7"/>
  <c r="DT230" i="7" s="1"/>
  <c r="U230" i="7"/>
  <c r="T230" i="7"/>
  <c r="S230" i="7"/>
  <c r="DQ230" i="7" s="1"/>
  <c r="R230" i="7"/>
  <c r="Q230" i="7"/>
  <c r="P230" i="7"/>
  <c r="O230" i="7"/>
  <c r="DM230" i="7" s="1"/>
  <c r="N230" i="7"/>
  <c r="DL230" i="7" s="1"/>
  <c r="M230" i="7"/>
  <c r="L230" i="7"/>
  <c r="K230" i="7"/>
  <c r="J230" i="7"/>
  <c r="DH230" i="7" s="1"/>
  <c r="I230" i="7"/>
  <c r="H230" i="7"/>
  <c r="G230" i="7"/>
  <c r="DE230" i="7" s="1"/>
  <c r="F230" i="7"/>
  <c r="DD230" i="7" s="1"/>
  <c r="E230" i="7"/>
  <c r="DC230" i="7" s="1"/>
  <c r="D230" i="7"/>
  <c r="C230" i="7"/>
  <c r="DA230" i="7" s="1"/>
  <c r="B230" i="7"/>
  <c r="CZ230" i="7" s="1"/>
  <c r="EU229" i="7"/>
  <c r="ER229" i="7"/>
  <c r="EQ229" i="7"/>
  <c r="EP229" i="7"/>
  <c r="EN229" i="7"/>
  <c r="EM229" i="7"/>
  <c r="EJ229" i="7"/>
  <c r="EI229" i="7"/>
  <c r="EH229" i="7"/>
  <c r="EF229" i="7"/>
  <c r="EE229" i="7"/>
  <c r="EA229" i="7"/>
  <c r="DW229" i="7"/>
  <c r="DT229" i="7"/>
  <c r="DS229" i="7"/>
  <c r="DP229" i="7"/>
  <c r="DO229" i="7"/>
  <c r="DK229" i="7"/>
  <c r="DJ229" i="7"/>
  <c r="DH229" i="7"/>
  <c r="DD229" i="7"/>
  <c r="DC229" i="7"/>
  <c r="CY229" i="7"/>
  <c r="CX229" i="7"/>
  <c r="CW229" i="7"/>
  <c r="CV229" i="7"/>
  <c r="CU229" i="7"/>
  <c r="CT229" i="7"/>
  <c r="CS229" i="7"/>
  <c r="CR229" i="7"/>
  <c r="CQ229" i="7"/>
  <c r="CP229" i="7"/>
  <c r="CO229" i="7"/>
  <c r="CN229" i="7"/>
  <c r="CM229" i="7"/>
  <c r="CL229" i="7"/>
  <c r="CK229" i="7"/>
  <c r="CJ229" i="7"/>
  <c r="CI229" i="7"/>
  <c r="CH229" i="7"/>
  <c r="CG229" i="7"/>
  <c r="CF229" i="7"/>
  <c r="CE229" i="7"/>
  <c r="CD229" i="7"/>
  <c r="CC229" i="7"/>
  <c r="CB229" i="7"/>
  <c r="CA229" i="7"/>
  <c r="BZ229" i="7"/>
  <c r="BY229" i="7"/>
  <c r="BX229" i="7"/>
  <c r="BW229" i="7"/>
  <c r="BV229" i="7"/>
  <c r="BU229" i="7"/>
  <c r="BT229" i="7"/>
  <c r="BS229" i="7"/>
  <c r="BR229" i="7"/>
  <c r="BQ229" i="7"/>
  <c r="BP229" i="7"/>
  <c r="BO229" i="7"/>
  <c r="BN229" i="7"/>
  <c r="BM229" i="7"/>
  <c r="BL229" i="7"/>
  <c r="BK229" i="7"/>
  <c r="BJ229" i="7"/>
  <c r="BI229" i="7"/>
  <c r="BH229" i="7"/>
  <c r="BG229" i="7"/>
  <c r="BF229" i="7"/>
  <c r="BE229" i="7"/>
  <c r="BD229" i="7"/>
  <c r="BC229" i="7"/>
  <c r="BB229" i="7"/>
  <c r="BA229" i="7"/>
  <c r="AZ229" i="7"/>
  <c r="EX229" i="7" s="1"/>
  <c r="AY229" i="7"/>
  <c r="EW229" i="7" s="1"/>
  <c r="AX229" i="7"/>
  <c r="EV229" i="7" s="1"/>
  <c r="AW229" i="7"/>
  <c r="AV229" i="7"/>
  <c r="ET229" i="7" s="1"/>
  <c r="AU229" i="7"/>
  <c r="ES229" i="7" s="1"/>
  <c r="AT229" i="7"/>
  <c r="AS229" i="7"/>
  <c r="AR229" i="7"/>
  <c r="AQ229" i="7"/>
  <c r="EO229" i="7" s="1"/>
  <c r="AP229" i="7"/>
  <c r="AO229" i="7"/>
  <c r="AN229" i="7"/>
  <c r="EL229" i="7" s="1"/>
  <c r="AM229" i="7"/>
  <c r="EK229" i="7" s="1"/>
  <c r="AL229" i="7"/>
  <c r="AK229" i="7"/>
  <c r="AJ229" i="7"/>
  <c r="AI229" i="7"/>
  <c r="EG229" i="7" s="1"/>
  <c r="AH229" i="7"/>
  <c r="AG229" i="7"/>
  <c r="AF229" i="7"/>
  <c r="ED229" i="7" s="1"/>
  <c r="AE229" i="7"/>
  <c r="EC229" i="7" s="1"/>
  <c r="AD229" i="7"/>
  <c r="EB229" i="7" s="1"/>
  <c r="AC229" i="7"/>
  <c r="AB229" i="7"/>
  <c r="DZ229" i="7" s="1"/>
  <c r="AA229" i="7"/>
  <c r="DY229" i="7" s="1"/>
  <c r="Z229" i="7"/>
  <c r="DX229" i="7" s="1"/>
  <c r="Y229" i="7"/>
  <c r="X229" i="7"/>
  <c r="DV229" i="7" s="1"/>
  <c r="W229" i="7"/>
  <c r="DU229" i="7" s="1"/>
  <c r="V229" i="7"/>
  <c r="U229" i="7"/>
  <c r="T229" i="7"/>
  <c r="DR229" i="7" s="1"/>
  <c r="S229" i="7"/>
  <c r="DQ229" i="7" s="1"/>
  <c r="R229" i="7"/>
  <c r="Q229" i="7"/>
  <c r="P229" i="7"/>
  <c r="DN229" i="7" s="1"/>
  <c r="O229" i="7"/>
  <c r="DM229" i="7" s="1"/>
  <c r="N229" i="7"/>
  <c r="DL229" i="7" s="1"/>
  <c r="M229" i="7"/>
  <c r="L229" i="7"/>
  <c r="K229" i="7"/>
  <c r="DI229" i="7" s="1"/>
  <c r="J229" i="7"/>
  <c r="I229" i="7"/>
  <c r="DG229" i="7" s="1"/>
  <c r="H229" i="7"/>
  <c r="DF229" i="7" s="1"/>
  <c r="G229" i="7"/>
  <c r="DE229" i="7" s="1"/>
  <c r="F229" i="7"/>
  <c r="E229" i="7"/>
  <c r="D229" i="7"/>
  <c r="DB229" i="7" s="1"/>
  <c r="C229" i="7"/>
  <c r="DA229" i="7" s="1"/>
  <c r="B229" i="7"/>
  <c r="CZ229" i="7" s="1"/>
  <c r="ER228" i="7"/>
  <c r="EO228" i="7"/>
  <c r="EM228" i="7"/>
  <c r="EF228" i="7"/>
  <c r="EE228" i="7"/>
  <c r="EC228" i="7"/>
  <c r="EB228" i="7"/>
  <c r="DX228" i="7"/>
  <c r="DQ228" i="7"/>
  <c r="DP228" i="7"/>
  <c r="DO228" i="7"/>
  <c r="DH228" i="7"/>
  <c r="DG228" i="7"/>
  <c r="DE228" i="7"/>
  <c r="DD228" i="7"/>
  <c r="DC228" i="7"/>
  <c r="CY228" i="7"/>
  <c r="CX228" i="7"/>
  <c r="CW228" i="7"/>
  <c r="CV228" i="7"/>
  <c r="CU228" i="7"/>
  <c r="ET228" i="7" s="1"/>
  <c r="CT228" i="7"/>
  <c r="CS228" i="7"/>
  <c r="CR228" i="7"/>
  <c r="CQ228" i="7"/>
  <c r="CP228" i="7"/>
  <c r="CO228" i="7"/>
  <c r="CN228" i="7"/>
  <c r="CM228" i="7"/>
  <c r="CL228" i="7"/>
  <c r="CK228" i="7"/>
  <c r="CJ228" i="7"/>
  <c r="CI228" i="7"/>
  <c r="CH228" i="7"/>
  <c r="CG228" i="7"/>
  <c r="CF228" i="7"/>
  <c r="CE228" i="7"/>
  <c r="CD228" i="7"/>
  <c r="CC228" i="7"/>
  <c r="CB228" i="7"/>
  <c r="EA228" i="7" s="1"/>
  <c r="CA228" i="7"/>
  <c r="BZ228" i="7"/>
  <c r="BY228" i="7"/>
  <c r="BX228" i="7"/>
  <c r="BW228" i="7"/>
  <c r="DV228" i="7" s="1"/>
  <c r="BV228" i="7"/>
  <c r="BU228" i="7"/>
  <c r="DT228" i="7" s="1"/>
  <c r="BT228" i="7"/>
  <c r="BS228" i="7"/>
  <c r="DR228" i="7" s="1"/>
  <c r="BR228" i="7"/>
  <c r="BQ228" i="7"/>
  <c r="BP228" i="7"/>
  <c r="BO228" i="7"/>
  <c r="BN228" i="7"/>
  <c r="BM228" i="7"/>
  <c r="BL228" i="7"/>
  <c r="BK228" i="7"/>
  <c r="BJ228" i="7"/>
  <c r="BI228" i="7"/>
  <c r="BH228" i="7"/>
  <c r="BG228" i="7"/>
  <c r="BF228" i="7"/>
  <c r="BE228" i="7"/>
  <c r="BD228" i="7"/>
  <c r="BC228" i="7"/>
  <c r="BB228" i="7"/>
  <c r="BA228" i="7"/>
  <c r="AZ228" i="7"/>
  <c r="EX228" i="7" s="1"/>
  <c r="AY228" i="7"/>
  <c r="EW228" i="7" s="1"/>
  <c r="AX228" i="7"/>
  <c r="EV228" i="7" s="1"/>
  <c r="AW228" i="7"/>
  <c r="AV228" i="7"/>
  <c r="AU228" i="7"/>
  <c r="ES228" i="7" s="1"/>
  <c r="AT228" i="7"/>
  <c r="AS228" i="7"/>
  <c r="EQ228" i="7" s="1"/>
  <c r="AR228" i="7"/>
  <c r="EP228" i="7" s="1"/>
  <c r="AQ228" i="7"/>
  <c r="AP228" i="7"/>
  <c r="EN228" i="7" s="1"/>
  <c r="AO228" i="7"/>
  <c r="AN228" i="7"/>
  <c r="EL228" i="7" s="1"/>
  <c r="AM228" i="7"/>
  <c r="EK228" i="7" s="1"/>
  <c r="AL228" i="7"/>
  <c r="EJ228" i="7" s="1"/>
  <c r="AK228" i="7"/>
  <c r="AJ228" i="7"/>
  <c r="AI228" i="7"/>
  <c r="EG228" i="7" s="1"/>
  <c r="AH228" i="7"/>
  <c r="AG228" i="7"/>
  <c r="AF228" i="7"/>
  <c r="ED228" i="7" s="1"/>
  <c r="AE228" i="7"/>
  <c r="AD228" i="7"/>
  <c r="AC228" i="7"/>
  <c r="AB228" i="7"/>
  <c r="DZ228" i="7" s="1"/>
  <c r="AA228" i="7"/>
  <c r="DY228" i="7" s="1"/>
  <c r="Z228" i="7"/>
  <c r="Y228" i="7"/>
  <c r="X228" i="7"/>
  <c r="W228" i="7"/>
  <c r="DU228" i="7" s="1"/>
  <c r="V228" i="7"/>
  <c r="U228" i="7"/>
  <c r="DS228" i="7" s="1"/>
  <c r="T228" i="7"/>
  <c r="S228" i="7"/>
  <c r="R228" i="7"/>
  <c r="Q228" i="7"/>
  <c r="P228" i="7"/>
  <c r="DN228" i="7" s="1"/>
  <c r="O228" i="7"/>
  <c r="DM228" i="7" s="1"/>
  <c r="N228" i="7"/>
  <c r="DL228" i="7" s="1"/>
  <c r="M228" i="7"/>
  <c r="DK228" i="7" s="1"/>
  <c r="L228" i="7"/>
  <c r="DJ228" i="7" s="1"/>
  <c r="K228" i="7"/>
  <c r="DI228" i="7" s="1"/>
  <c r="J228" i="7"/>
  <c r="I228" i="7"/>
  <c r="H228" i="7"/>
  <c r="DF228" i="7" s="1"/>
  <c r="G228" i="7"/>
  <c r="F228" i="7"/>
  <c r="E228" i="7"/>
  <c r="D228" i="7"/>
  <c r="DB228" i="7" s="1"/>
  <c r="C228" i="7"/>
  <c r="DA228" i="7" s="1"/>
  <c r="B228" i="7"/>
  <c r="CZ228" i="7" s="1"/>
  <c r="EX227" i="7"/>
  <c r="ET227" i="7"/>
  <c r="EQ227" i="7"/>
  <c r="EM227" i="7"/>
  <c r="EK227" i="7"/>
  <c r="EE227" i="7"/>
  <c r="DY227" i="7"/>
  <c r="DX227" i="7"/>
  <c r="DS227" i="7"/>
  <c r="DR227" i="7"/>
  <c r="DN227" i="7"/>
  <c r="DJ227" i="7"/>
  <c r="DG227" i="7"/>
  <c r="DF227" i="7"/>
  <c r="DB227" i="7"/>
  <c r="CY227" i="7"/>
  <c r="CX227" i="7"/>
  <c r="CW227" i="7"/>
  <c r="CV227" i="7"/>
  <c r="CU227" i="7"/>
  <c r="CT227" i="7"/>
  <c r="CS227" i="7"/>
  <c r="CR227" i="7"/>
  <c r="CQ227" i="7"/>
  <c r="EP227" i="7" s="1"/>
  <c r="CP227" i="7"/>
  <c r="CO227" i="7"/>
  <c r="CN227" i="7"/>
  <c r="CM227" i="7"/>
  <c r="EL227" i="7" s="1"/>
  <c r="CL227" i="7"/>
  <c r="CK227" i="7"/>
  <c r="CJ227" i="7"/>
  <c r="CI227" i="7"/>
  <c r="CH227" i="7"/>
  <c r="EG227" i="7" s="1"/>
  <c r="CG227" i="7"/>
  <c r="CF227" i="7"/>
  <c r="CE227" i="7"/>
  <c r="ED227" i="7" s="1"/>
  <c r="CD227" i="7"/>
  <c r="CC227" i="7"/>
  <c r="CB227" i="7"/>
  <c r="CA227" i="7"/>
  <c r="DZ227" i="7" s="1"/>
  <c r="BZ227" i="7"/>
  <c r="BY227" i="7"/>
  <c r="BX227" i="7"/>
  <c r="BW227" i="7"/>
  <c r="BV227" i="7"/>
  <c r="BU227" i="7"/>
  <c r="BT227" i="7"/>
  <c r="BS227" i="7"/>
  <c r="BR227" i="7"/>
  <c r="BQ227" i="7"/>
  <c r="BP227" i="7"/>
  <c r="BO227" i="7"/>
  <c r="BN227" i="7"/>
  <c r="BM227" i="7"/>
  <c r="BL227" i="7"/>
  <c r="BK227" i="7"/>
  <c r="BJ227" i="7"/>
  <c r="BI227" i="7"/>
  <c r="BH227" i="7"/>
  <c r="BG227" i="7"/>
  <c r="BF227" i="7"/>
  <c r="BE227" i="7"/>
  <c r="BD227" i="7"/>
  <c r="BC227" i="7"/>
  <c r="BB227" i="7"/>
  <c r="BA227" i="7"/>
  <c r="AZ227" i="7"/>
  <c r="AY227" i="7"/>
  <c r="AX227" i="7"/>
  <c r="EV227" i="7" s="1"/>
  <c r="AW227" i="7"/>
  <c r="EU227" i="7" s="1"/>
  <c r="AV227" i="7"/>
  <c r="AU227" i="7"/>
  <c r="ES227" i="7" s="1"/>
  <c r="AT227" i="7"/>
  <c r="AS227" i="7"/>
  <c r="AR227" i="7"/>
  <c r="AQ227" i="7"/>
  <c r="EO227" i="7" s="1"/>
  <c r="AP227" i="7"/>
  <c r="EN227" i="7" s="1"/>
  <c r="AO227" i="7"/>
  <c r="AN227" i="7"/>
  <c r="AM227" i="7"/>
  <c r="AL227" i="7"/>
  <c r="EJ227" i="7" s="1"/>
  <c r="AK227" i="7"/>
  <c r="EI227" i="7" s="1"/>
  <c r="AJ227" i="7"/>
  <c r="EH227" i="7" s="1"/>
  <c r="AI227" i="7"/>
  <c r="AH227" i="7"/>
  <c r="AG227" i="7"/>
  <c r="AF227" i="7"/>
  <c r="AE227" i="7"/>
  <c r="EC227" i="7" s="1"/>
  <c r="AD227" i="7"/>
  <c r="EB227" i="7" s="1"/>
  <c r="AC227" i="7"/>
  <c r="EA227" i="7" s="1"/>
  <c r="AB227" i="7"/>
  <c r="AA227" i="7"/>
  <c r="Z227" i="7"/>
  <c r="Y227" i="7"/>
  <c r="DW227" i="7" s="1"/>
  <c r="X227" i="7"/>
  <c r="DV227" i="7" s="1"/>
  <c r="W227" i="7"/>
  <c r="DU227" i="7" s="1"/>
  <c r="V227" i="7"/>
  <c r="DT227" i="7" s="1"/>
  <c r="U227" i="7"/>
  <c r="T227" i="7"/>
  <c r="S227" i="7"/>
  <c r="DQ227" i="7" s="1"/>
  <c r="R227" i="7"/>
  <c r="DP227" i="7" s="1"/>
  <c r="Q227" i="7"/>
  <c r="DO227" i="7" s="1"/>
  <c r="P227" i="7"/>
  <c r="O227" i="7"/>
  <c r="DM227" i="7" s="1"/>
  <c r="N227" i="7"/>
  <c r="DL227" i="7" s="1"/>
  <c r="M227" i="7"/>
  <c r="DK227" i="7" s="1"/>
  <c r="L227" i="7"/>
  <c r="K227" i="7"/>
  <c r="DI227" i="7" s="1"/>
  <c r="J227" i="7"/>
  <c r="DH227" i="7" s="1"/>
  <c r="I227" i="7"/>
  <c r="H227" i="7"/>
  <c r="G227" i="7"/>
  <c r="DE227" i="7" s="1"/>
  <c r="F227" i="7"/>
  <c r="DD227" i="7" s="1"/>
  <c r="E227" i="7"/>
  <c r="DC227" i="7" s="1"/>
  <c r="D227" i="7"/>
  <c r="C227" i="7"/>
  <c r="DA227" i="7" s="1"/>
  <c r="B227" i="7"/>
  <c r="CZ227" i="7" s="1"/>
  <c r="EX226" i="7"/>
  <c r="EV226" i="7"/>
  <c r="ER226" i="7"/>
  <c r="EL226" i="7"/>
  <c r="EK226" i="7"/>
  <c r="EE226" i="7"/>
  <c r="DX226" i="7"/>
  <c r="DR226" i="7"/>
  <c r="DP226" i="7"/>
  <c r="DO226" i="7"/>
  <c r="DL226" i="7"/>
  <c r="DK226" i="7"/>
  <c r="DD226" i="7"/>
  <c r="DC226" i="7"/>
  <c r="DB226" i="7"/>
  <c r="CZ226" i="7"/>
  <c r="CY226" i="7"/>
  <c r="CX226" i="7"/>
  <c r="CW226" i="7"/>
  <c r="CV226" i="7"/>
  <c r="EU226" i="7" s="1"/>
  <c r="CU226" i="7"/>
  <c r="CT226" i="7"/>
  <c r="CS226" i="7"/>
  <c r="CR226" i="7"/>
  <c r="EQ226" i="7" s="1"/>
  <c r="CQ226" i="7"/>
  <c r="EP226" i="7" s="1"/>
  <c r="CP226" i="7"/>
  <c r="CO226" i="7"/>
  <c r="CN226" i="7"/>
  <c r="CM226" i="7"/>
  <c r="CL226" i="7"/>
  <c r="CK226" i="7"/>
  <c r="EJ226" i="7" s="1"/>
  <c r="CJ226" i="7"/>
  <c r="EI226" i="7" s="1"/>
  <c r="CI226" i="7"/>
  <c r="CH226" i="7"/>
  <c r="CG226" i="7"/>
  <c r="CF226" i="7"/>
  <c r="CE226" i="7"/>
  <c r="ED226" i="7" s="1"/>
  <c r="CD226" i="7"/>
  <c r="CC226" i="7"/>
  <c r="CB226" i="7"/>
  <c r="CA226" i="7"/>
  <c r="BZ226" i="7"/>
  <c r="DY226" i="7" s="1"/>
  <c r="BY226" i="7"/>
  <c r="BX226" i="7"/>
  <c r="DW226" i="7" s="1"/>
  <c r="BW226" i="7"/>
  <c r="BV226" i="7"/>
  <c r="BU226" i="7"/>
  <c r="BT226" i="7"/>
  <c r="BS226" i="7"/>
  <c r="BR226" i="7"/>
  <c r="BQ226" i="7"/>
  <c r="BP226" i="7"/>
  <c r="BO226" i="7"/>
  <c r="BN226" i="7"/>
  <c r="BM226" i="7"/>
  <c r="BL226" i="7"/>
  <c r="BK226" i="7"/>
  <c r="BJ226" i="7"/>
  <c r="BI226" i="7"/>
  <c r="BH226" i="7"/>
  <c r="BG226" i="7"/>
  <c r="BF226" i="7"/>
  <c r="BE226" i="7"/>
  <c r="BD226" i="7"/>
  <c r="BC226" i="7"/>
  <c r="BB226" i="7"/>
  <c r="BA226" i="7"/>
  <c r="AZ226" i="7"/>
  <c r="AY226" i="7"/>
  <c r="EW226" i="7" s="1"/>
  <c r="AX226" i="7"/>
  <c r="AW226" i="7"/>
  <c r="AV226" i="7"/>
  <c r="ET226" i="7" s="1"/>
  <c r="AU226" i="7"/>
  <c r="ES226" i="7" s="1"/>
  <c r="AT226" i="7"/>
  <c r="AS226" i="7"/>
  <c r="AR226" i="7"/>
  <c r="AQ226" i="7"/>
  <c r="AP226" i="7"/>
  <c r="EN226" i="7" s="1"/>
  <c r="AO226" i="7"/>
  <c r="EM226" i="7" s="1"/>
  <c r="AN226" i="7"/>
  <c r="AM226" i="7"/>
  <c r="AL226" i="7"/>
  <c r="AK226" i="7"/>
  <c r="AJ226" i="7"/>
  <c r="EH226" i="7" s="1"/>
  <c r="AI226" i="7"/>
  <c r="EG226" i="7" s="1"/>
  <c r="AH226" i="7"/>
  <c r="EF226" i="7" s="1"/>
  <c r="AG226" i="7"/>
  <c r="AF226" i="7"/>
  <c r="AE226" i="7"/>
  <c r="AD226" i="7"/>
  <c r="EB226" i="7" s="1"/>
  <c r="AC226" i="7"/>
  <c r="EA226" i="7" s="1"/>
  <c r="AB226" i="7"/>
  <c r="DZ226" i="7" s="1"/>
  <c r="AA226" i="7"/>
  <c r="Z226" i="7"/>
  <c r="Y226" i="7"/>
  <c r="X226" i="7"/>
  <c r="DV226" i="7" s="1"/>
  <c r="W226" i="7"/>
  <c r="DU226" i="7" s="1"/>
  <c r="V226" i="7"/>
  <c r="DT226" i="7" s="1"/>
  <c r="U226" i="7"/>
  <c r="DS226" i="7" s="1"/>
  <c r="T226" i="7"/>
  <c r="S226" i="7"/>
  <c r="DQ226" i="7" s="1"/>
  <c r="R226" i="7"/>
  <c r="Q226" i="7"/>
  <c r="P226" i="7"/>
  <c r="DN226" i="7" s="1"/>
  <c r="O226" i="7"/>
  <c r="DM226" i="7" s="1"/>
  <c r="N226" i="7"/>
  <c r="M226" i="7"/>
  <c r="L226" i="7"/>
  <c r="DJ226" i="7" s="1"/>
  <c r="K226" i="7"/>
  <c r="DI226" i="7" s="1"/>
  <c r="J226" i="7"/>
  <c r="DH226" i="7" s="1"/>
  <c r="I226" i="7"/>
  <c r="DG226" i="7" s="1"/>
  <c r="H226" i="7"/>
  <c r="DF226" i="7" s="1"/>
  <c r="G226" i="7"/>
  <c r="DE226" i="7" s="1"/>
  <c r="F226" i="7"/>
  <c r="E226" i="7"/>
  <c r="D226" i="7"/>
  <c r="C226" i="7"/>
  <c r="DA226" i="7" s="1"/>
  <c r="B226" i="7"/>
  <c r="EV225" i="7"/>
  <c r="EU225" i="7"/>
  <c r="ES225" i="7"/>
  <c r="ER225" i="7"/>
  <c r="EN225" i="7"/>
  <c r="EJ225" i="7"/>
  <c r="EI225" i="7"/>
  <c r="EG225" i="7"/>
  <c r="EF225" i="7"/>
  <c r="EB225" i="7"/>
  <c r="DY225" i="7"/>
  <c r="DX225" i="7"/>
  <c r="DW225" i="7"/>
  <c r="DU225" i="7"/>
  <c r="DT225" i="7"/>
  <c r="DP225" i="7"/>
  <c r="DL225" i="7"/>
  <c r="DK225" i="7"/>
  <c r="DI225" i="7"/>
  <c r="DH225" i="7"/>
  <c r="DG225" i="7"/>
  <c r="DD225" i="7"/>
  <c r="CZ225" i="7"/>
  <c r="CY225" i="7"/>
  <c r="CX225" i="7"/>
  <c r="CW225" i="7"/>
  <c r="CV225" i="7"/>
  <c r="CU225" i="7"/>
  <c r="CT225" i="7"/>
  <c r="CS225" i="7"/>
  <c r="CR225" i="7"/>
  <c r="CQ225" i="7"/>
  <c r="CP225" i="7"/>
  <c r="CO225" i="7"/>
  <c r="CN225" i="7"/>
  <c r="CM225" i="7"/>
  <c r="CL225" i="7"/>
  <c r="CK225" i="7"/>
  <c r="CJ225" i="7"/>
  <c r="CI225" i="7"/>
  <c r="CH225" i="7"/>
  <c r="CG225" i="7"/>
  <c r="CF225" i="7"/>
  <c r="CE225" i="7"/>
  <c r="CD225" i="7"/>
  <c r="CC225" i="7"/>
  <c r="CB225" i="7"/>
  <c r="CA225" i="7"/>
  <c r="BZ225" i="7"/>
  <c r="BY225" i="7"/>
  <c r="BX225" i="7"/>
  <c r="BW225" i="7"/>
  <c r="BV225" i="7"/>
  <c r="BU225" i="7"/>
  <c r="BT225" i="7"/>
  <c r="BS225" i="7"/>
  <c r="BR225" i="7"/>
  <c r="BQ225" i="7"/>
  <c r="BP225" i="7"/>
  <c r="BO225" i="7"/>
  <c r="BN225" i="7"/>
  <c r="BM225" i="7"/>
  <c r="BL225" i="7"/>
  <c r="BK225" i="7"/>
  <c r="BJ225" i="7"/>
  <c r="BI225" i="7"/>
  <c r="BH225" i="7"/>
  <c r="BG225" i="7"/>
  <c r="BF225" i="7"/>
  <c r="BE225" i="7"/>
  <c r="BD225" i="7"/>
  <c r="BC225" i="7"/>
  <c r="BB225" i="7"/>
  <c r="BA225" i="7"/>
  <c r="AZ225" i="7"/>
  <c r="EX225" i="7" s="1"/>
  <c r="AY225" i="7"/>
  <c r="EW225" i="7" s="1"/>
  <c r="AX225" i="7"/>
  <c r="AW225" i="7"/>
  <c r="AV225" i="7"/>
  <c r="ET225" i="7" s="1"/>
  <c r="AU225" i="7"/>
  <c r="AT225" i="7"/>
  <c r="AS225" i="7"/>
  <c r="EQ225" i="7" s="1"/>
  <c r="AR225" i="7"/>
  <c r="EP225" i="7" s="1"/>
  <c r="AQ225" i="7"/>
  <c r="EO225" i="7" s="1"/>
  <c r="AP225" i="7"/>
  <c r="AO225" i="7"/>
  <c r="EM225" i="7" s="1"/>
  <c r="AN225" i="7"/>
  <c r="EL225" i="7" s="1"/>
  <c r="AM225" i="7"/>
  <c r="EK225" i="7" s="1"/>
  <c r="AL225" i="7"/>
  <c r="AK225" i="7"/>
  <c r="AJ225" i="7"/>
  <c r="EH225" i="7" s="1"/>
  <c r="AI225" i="7"/>
  <c r="AH225" i="7"/>
  <c r="AG225" i="7"/>
  <c r="EE225" i="7" s="1"/>
  <c r="AF225" i="7"/>
  <c r="ED225" i="7" s="1"/>
  <c r="AE225" i="7"/>
  <c r="EC225" i="7" s="1"/>
  <c r="AD225" i="7"/>
  <c r="AC225" i="7"/>
  <c r="EA225" i="7" s="1"/>
  <c r="AB225" i="7"/>
  <c r="DZ225" i="7" s="1"/>
  <c r="AA225" i="7"/>
  <c r="Z225" i="7"/>
  <c r="Y225" i="7"/>
  <c r="X225" i="7"/>
  <c r="DV225" i="7" s="1"/>
  <c r="W225" i="7"/>
  <c r="V225" i="7"/>
  <c r="U225" i="7"/>
  <c r="DS225" i="7" s="1"/>
  <c r="T225" i="7"/>
  <c r="DR225" i="7" s="1"/>
  <c r="S225" i="7"/>
  <c r="DQ225" i="7" s="1"/>
  <c r="R225" i="7"/>
  <c r="Q225" i="7"/>
  <c r="DO225" i="7" s="1"/>
  <c r="P225" i="7"/>
  <c r="DN225" i="7" s="1"/>
  <c r="O225" i="7"/>
  <c r="DM225" i="7" s="1"/>
  <c r="N225" i="7"/>
  <c r="M225" i="7"/>
  <c r="L225" i="7"/>
  <c r="DJ225" i="7" s="1"/>
  <c r="K225" i="7"/>
  <c r="J225" i="7"/>
  <c r="I225" i="7"/>
  <c r="H225" i="7"/>
  <c r="DF225" i="7" s="1"/>
  <c r="G225" i="7"/>
  <c r="DE225" i="7" s="1"/>
  <c r="F225" i="7"/>
  <c r="E225" i="7"/>
  <c r="DC225" i="7" s="1"/>
  <c r="D225" i="7"/>
  <c r="DB225" i="7" s="1"/>
  <c r="C225" i="7"/>
  <c r="DA225" i="7" s="1"/>
  <c r="B225" i="7"/>
  <c r="EW224" i="7"/>
  <c r="ET224" i="7"/>
  <c r="ES224" i="7"/>
  <c r="ER224" i="7"/>
  <c r="EP224" i="7"/>
  <c r="EO224" i="7"/>
  <c r="EK224" i="7"/>
  <c r="EH224" i="7"/>
  <c r="EG224" i="7"/>
  <c r="EF224" i="7"/>
  <c r="ED224" i="7"/>
  <c r="EC224" i="7"/>
  <c r="EB224" i="7"/>
  <c r="DY224" i="7"/>
  <c r="DV224" i="7"/>
  <c r="DU224" i="7"/>
  <c r="DT224" i="7"/>
  <c r="DR224" i="7"/>
  <c r="DQ224" i="7"/>
  <c r="DP224" i="7"/>
  <c r="DM224" i="7"/>
  <c r="DJ224" i="7"/>
  <c r="DI224" i="7"/>
  <c r="DH224" i="7"/>
  <c r="DF224" i="7"/>
  <c r="DE224" i="7"/>
  <c r="DD224" i="7"/>
  <c r="DA224" i="7"/>
  <c r="CY224" i="7"/>
  <c r="CX224" i="7"/>
  <c r="CW224" i="7"/>
  <c r="CV224" i="7"/>
  <c r="CU224" i="7"/>
  <c r="CT224" i="7"/>
  <c r="CS224" i="7"/>
  <c r="CR224" i="7"/>
  <c r="CQ224" i="7"/>
  <c r="CP224" i="7"/>
  <c r="CO224" i="7"/>
  <c r="CN224" i="7"/>
  <c r="CM224" i="7"/>
  <c r="CL224" i="7"/>
  <c r="CK224" i="7"/>
  <c r="CJ224" i="7"/>
  <c r="CI224" i="7"/>
  <c r="CH224" i="7"/>
  <c r="CG224" i="7"/>
  <c r="CF224" i="7"/>
  <c r="CE224" i="7"/>
  <c r="CD224" i="7"/>
  <c r="CC224" i="7"/>
  <c r="CB224" i="7"/>
  <c r="CA224" i="7"/>
  <c r="BZ224" i="7"/>
  <c r="BY224" i="7"/>
  <c r="BX224" i="7"/>
  <c r="BW224" i="7"/>
  <c r="BV224" i="7"/>
  <c r="BU224" i="7"/>
  <c r="BT224" i="7"/>
  <c r="BS224" i="7"/>
  <c r="BR224" i="7"/>
  <c r="BQ224" i="7"/>
  <c r="BP224" i="7"/>
  <c r="BO224" i="7"/>
  <c r="BN224" i="7"/>
  <c r="BM224" i="7"/>
  <c r="BL224" i="7"/>
  <c r="BK224" i="7"/>
  <c r="BJ224" i="7"/>
  <c r="BI224" i="7"/>
  <c r="BH224" i="7"/>
  <c r="BG224" i="7"/>
  <c r="BF224" i="7"/>
  <c r="BE224" i="7"/>
  <c r="BD224" i="7"/>
  <c r="BC224" i="7"/>
  <c r="BB224" i="7"/>
  <c r="BA224" i="7"/>
  <c r="AZ224" i="7"/>
  <c r="EX224" i="7" s="1"/>
  <c r="AY224" i="7"/>
  <c r="AX224" i="7"/>
  <c r="EV224" i="7" s="1"/>
  <c r="AW224" i="7"/>
  <c r="EU224" i="7" s="1"/>
  <c r="AV224" i="7"/>
  <c r="AU224" i="7"/>
  <c r="AT224" i="7"/>
  <c r="AS224" i="7"/>
  <c r="EQ224" i="7" s="1"/>
  <c r="AR224" i="7"/>
  <c r="AQ224" i="7"/>
  <c r="AP224" i="7"/>
  <c r="EN224" i="7" s="1"/>
  <c r="AO224" i="7"/>
  <c r="EM224" i="7" s="1"/>
  <c r="AN224" i="7"/>
  <c r="EL224" i="7" s="1"/>
  <c r="AM224" i="7"/>
  <c r="AL224" i="7"/>
  <c r="EJ224" i="7" s="1"/>
  <c r="AK224" i="7"/>
  <c r="EI224" i="7" s="1"/>
  <c r="AJ224" i="7"/>
  <c r="AI224" i="7"/>
  <c r="AH224" i="7"/>
  <c r="AG224" i="7"/>
  <c r="EE224" i="7" s="1"/>
  <c r="AF224" i="7"/>
  <c r="AE224" i="7"/>
  <c r="AD224" i="7"/>
  <c r="AC224" i="7"/>
  <c r="EA224" i="7" s="1"/>
  <c r="AB224" i="7"/>
  <c r="DZ224" i="7" s="1"/>
  <c r="AA224" i="7"/>
  <c r="Z224" i="7"/>
  <c r="DX224" i="7" s="1"/>
  <c r="Y224" i="7"/>
  <c r="DW224" i="7" s="1"/>
  <c r="X224" i="7"/>
  <c r="W224" i="7"/>
  <c r="V224" i="7"/>
  <c r="U224" i="7"/>
  <c r="DS224" i="7" s="1"/>
  <c r="T224" i="7"/>
  <c r="S224" i="7"/>
  <c r="R224" i="7"/>
  <c r="Q224" i="7"/>
  <c r="DO224" i="7" s="1"/>
  <c r="P224" i="7"/>
  <c r="DN224" i="7" s="1"/>
  <c r="O224" i="7"/>
  <c r="N224" i="7"/>
  <c r="DL224" i="7" s="1"/>
  <c r="M224" i="7"/>
  <c r="DK224" i="7" s="1"/>
  <c r="L224" i="7"/>
  <c r="K224" i="7"/>
  <c r="J224" i="7"/>
  <c r="I224" i="7"/>
  <c r="DG224" i="7" s="1"/>
  <c r="H224" i="7"/>
  <c r="G224" i="7"/>
  <c r="F224" i="7"/>
  <c r="E224" i="7"/>
  <c r="DC224" i="7" s="1"/>
  <c r="D224" i="7"/>
  <c r="DB224" i="7" s="1"/>
  <c r="C224" i="7"/>
  <c r="B224" i="7"/>
  <c r="CZ224" i="7" s="1"/>
  <c r="EX223" i="7"/>
  <c r="ET223" i="7"/>
  <c r="EQ223" i="7"/>
  <c r="EP223" i="7"/>
  <c r="EO223" i="7"/>
  <c r="EM223" i="7"/>
  <c r="EL223" i="7"/>
  <c r="EH223" i="7"/>
  <c r="ED223" i="7"/>
  <c r="EC223" i="7"/>
  <c r="EA223" i="7"/>
  <c r="DZ223" i="7"/>
  <c r="DV223" i="7"/>
  <c r="DR223" i="7"/>
  <c r="DQ223" i="7"/>
  <c r="DO223" i="7"/>
  <c r="DN223" i="7"/>
  <c r="DJ223" i="7"/>
  <c r="DF223" i="7"/>
  <c r="DE223" i="7"/>
  <c r="DC223" i="7"/>
  <c r="DB223" i="7"/>
  <c r="CY223" i="7"/>
  <c r="CX223" i="7"/>
  <c r="CW223" i="7"/>
  <c r="CV223" i="7"/>
  <c r="CU223" i="7"/>
  <c r="CT223" i="7"/>
  <c r="CS223" i="7"/>
  <c r="CR223" i="7"/>
  <c r="CQ223" i="7"/>
  <c r="CP223" i="7"/>
  <c r="CO223" i="7"/>
  <c r="CN223" i="7"/>
  <c r="CM223" i="7"/>
  <c r="CL223" i="7"/>
  <c r="CK223" i="7"/>
  <c r="CJ223" i="7"/>
  <c r="CI223" i="7"/>
  <c r="CH223" i="7"/>
  <c r="CG223" i="7"/>
  <c r="CF223" i="7"/>
  <c r="CE223" i="7"/>
  <c r="CD223" i="7"/>
  <c r="CC223" i="7"/>
  <c r="CB223" i="7"/>
  <c r="CA223" i="7"/>
  <c r="BZ223" i="7"/>
  <c r="BY223" i="7"/>
  <c r="BX223" i="7"/>
  <c r="BW223" i="7"/>
  <c r="BV223" i="7"/>
  <c r="BU223" i="7"/>
  <c r="BT223" i="7"/>
  <c r="BS223" i="7"/>
  <c r="BR223" i="7"/>
  <c r="BQ223" i="7"/>
  <c r="BP223" i="7"/>
  <c r="BO223" i="7"/>
  <c r="BN223" i="7"/>
  <c r="BM223" i="7"/>
  <c r="BL223" i="7"/>
  <c r="BK223" i="7"/>
  <c r="BJ223" i="7"/>
  <c r="BI223" i="7"/>
  <c r="BH223" i="7"/>
  <c r="BG223" i="7"/>
  <c r="BF223" i="7"/>
  <c r="BE223" i="7"/>
  <c r="BD223" i="7"/>
  <c r="BC223" i="7"/>
  <c r="BB223" i="7"/>
  <c r="BA223" i="7"/>
  <c r="AZ223" i="7"/>
  <c r="AY223" i="7"/>
  <c r="EW223" i="7" s="1"/>
  <c r="AX223" i="7"/>
  <c r="EV223" i="7" s="1"/>
  <c r="AW223" i="7"/>
  <c r="EU223" i="7" s="1"/>
  <c r="AV223" i="7"/>
  <c r="AU223" i="7"/>
  <c r="ES223" i="7" s="1"/>
  <c r="AT223" i="7"/>
  <c r="ER223" i="7" s="1"/>
  <c r="AS223" i="7"/>
  <c r="AR223" i="7"/>
  <c r="AQ223" i="7"/>
  <c r="AP223" i="7"/>
  <c r="EN223" i="7" s="1"/>
  <c r="AO223" i="7"/>
  <c r="AN223" i="7"/>
  <c r="AM223" i="7"/>
  <c r="EK223" i="7" s="1"/>
  <c r="AL223" i="7"/>
  <c r="EJ223" i="7" s="1"/>
  <c r="AK223" i="7"/>
  <c r="EI223" i="7" s="1"/>
  <c r="AJ223" i="7"/>
  <c r="AI223" i="7"/>
  <c r="EG223" i="7" s="1"/>
  <c r="AH223" i="7"/>
  <c r="EF223" i="7" s="1"/>
  <c r="AG223" i="7"/>
  <c r="EE223" i="7" s="1"/>
  <c r="AF223" i="7"/>
  <c r="AE223" i="7"/>
  <c r="AD223" i="7"/>
  <c r="EB223" i="7" s="1"/>
  <c r="AC223" i="7"/>
  <c r="AB223" i="7"/>
  <c r="AA223" i="7"/>
  <c r="DY223" i="7" s="1"/>
  <c r="Z223" i="7"/>
  <c r="DX223" i="7" s="1"/>
  <c r="Y223" i="7"/>
  <c r="DW223" i="7" s="1"/>
  <c r="X223" i="7"/>
  <c r="W223" i="7"/>
  <c r="DU223" i="7" s="1"/>
  <c r="V223" i="7"/>
  <c r="DT223" i="7" s="1"/>
  <c r="U223" i="7"/>
  <c r="DS223" i="7" s="1"/>
  <c r="T223" i="7"/>
  <c r="S223" i="7"/>
  <c r="R223" i="7"/>
  <c r="DP223" i="7" s="1"/>
  <c r="Q223" i="7"/>
  <c r="P223" i="7"/>
  <c r="O223" i="7"/>
  <c r="DM223" i="7" s="1"/>
  <c r="N223" i="7"/>
  <c r="DL223" i="7" s="1"/>
  <c r="M223" i="7"/>
  <c r="DK223" i="7" s="1"/>
  <c r="L223" i="7"/>
  <c r="K223" i="7"/>
  <c r="DI223" i="7" s="1"/>
  <c r="J223" i="7"/>
  <c r="DH223" i="7" s="1"/>
  <c r="I223" i="7"/>
  <c r="DG223" i="7" s="1"/>
  <c r="H223" i="7"/>
  <c r="G223" i="7"/>
  <c r="F223" i="7"/>
  <c r="DD223" i="7" s="1"/>
  <c r="E223" i="7"/>
  <c r="D223" i="7"/>
  <c r="C223" i="7"/>
  <c r="DA223" i="7" s="1"/>
  <c r="B223" i="7"/>
  <c r="CZ223" i="7" s="1"/>
  <c r="EX222" i="7"/>
  <c r="EV222" i="7"/>
  <c r="EU222" i="7"/>
  <c r="ET222" i="7"/>
  <c r="EQ222" i="7"/>
  <c r="EN222" i="7"/>
  <c r="EM222" i="7"/>
  <c r="EL222" i="7"/>
  <c r="EJ222" i="7"/>
  <c r="EI222" i="7"/>
  <c r="EH222" i="7"/>
  <c r="EE222" i="7"/>
  <c r="EB222" i="7"/>
  <c r="EA222" i="7"/>
  <c r="DZ222" i="7"/>
  <c r="DX222" i="7"/>
  <c r="DW222" i="7"/>
  <c r="DV222" i="7"/>
  <c r="DS222" i="7"/>
  <c r="DO222" i="7"/>
  <c r="DN222" i="7"/>
  <c r="DL222" i="7"/>
  <c r="DK222" i="7"/>
  <c r="DJ222" i="7"/>
  <c r="DG222" i="7"/>
  <c r="DC222" i="7"/>
  <c r="DB222" i="7"/>
  <c r="CZ222" i="7"/>
  <c r="CY222" i="7"/>
  <c r="CX222" i="7"/>
  <c r="CW222" i="7"/>
  <c r="CV222" i="7"/>
  <c r="CU222" i="7"/>
  <c r="CT222" i="7"/>
  <c r="CS222" i="7"/>
  <c r="CR222" i="7"/>
  <c r="CQ222" i="7"/>
  <c r="CP222" i="7"/>
  <c r="CO222" i="7"/>
  <c r="CN222" i="7"/>
  <c r="CM222" i="7"/>
  <c r="CL222" i="7"/>
  <c r="CK222" i="7"/>
  <c r="CJ222" i="7"/>
  <c r="CI222" i="7"/>
  <c r="CH222" i="7"/>
  <c r="CG222" i="7"/>
  <c r="CF222" i="7"/>
  <c r="CE222" i="7"/>
  <c r="CD222" i="7"/>
  <c r="CC222" i="7"/>
  <c r="CB222" i="7"/>
  <c r="CA222" i="7"/>
  <c r="BZ222" i="7"/>
  <c r="BY222" i="7"/>
  <c r="BX222" i="7"/>
  <c r="BW222" i="7"/>
  <c r="BV222" i="7"/>
  <c r="BU222" i="7"/>
  <c r="BT222" i="7"/>
  <c r="BS222" i="7"/>
  <c r="BR222" i="7"/>
  <c r="BQ222" i="7"/>
  <c r="BP222" i="7"/>
  <c r="BO222" i="7"/>
  <c r="BN222" i="7"/>
  <c r="BM222" i="7"/>
  <c r="BL222" i="7"/>
  <c r="BK222" i="7"/>
  <c r="BJ222" i="7"/>
  <c r="BI222" i="7"/>
  <c r="BH222" i="7"/>
  <c r="BG222" i="7"/>
  <c r="BF222" i="7"/>
  <c r="BE222" i="7"/>
  <c r="BD222" i="7"/>
  <c r="BC222" i="7"/>
  <c r="BB222" i="7"/>
  <c r="BA222" i="7"/>
  <c r="AZ222" i="7"/>
  <c r="AY222" i="7"/>
  <c r="EW222" i="7" s="1"/>
  <c r="AX222" i="7"/>
  <c r="AW222" i="7"/>
  <c r="AV222" i="7"/>
  <c r="AU222" i="7"/>
  <c r="ES222" i="7" s="1"/>
  <c r="AT222" i="7"/>
  <c r="ER222" i="7" s="1"/>
  <c r="AS222" i="7"/>
  <c r="AR222" i="7"/>
  <c r="EP222" i="7" s="1"/>
  <c r="AQ222" i="7"/>
  <c r="EO222" i="7" s="1"/>
  <c r="AP222" i="7"/>
  <c r="AO222" i="7"/>
  <c r="AN222" i="7"/>
  <c r="AM222" i="7"/>
  <c r="EK222" i="7" s="1"/>
  <c r="AL222" i="7"/>
  <c r="AK222" i="7"/>
  <c r="AJ222" i="7"/>
  <c r="AI222" i="7"/>
  <c r="EG222" i="7" s="1"/>
  <c r="AH222" i="7"/>
  <c r="EF222" i="7" s="1"/>
  <c r="AG222" i="7"/>
  <c r="AF222" i="7"/>
  <c r="ED222" i="7" s="1"/>
  <c r="AE222" i="7"/>
  <c r="EC222" i="7" s="1"/>
  <c r="AD222" i="7"/>
  <c r="AC222" i="7"/>
  <c r="AB222" i="7"/>
  <c r="AA222" i="7"/>
  <c r="DY222" i="7" s="1"/>
  <c r="Z222" i="7"/>
  <c r="Y222" i="7"/>
  <c r="X222" i="7"/>
  <c r="W222" i="7"/>
  <c r="DU222" i="7" s="1"/>
  <c r="V222" i="7"/>
  <c r="DT222" i="7" s="1"/>
  <c r="U222" i="7"/>
  <c r="T222" i="7"/>
  <c r="DR222" i="7" s="1"/>
  <c r="S222" i="7"/>
  <c r="DQ222" i="7" s="1"/>
  <c r="R222" i="7"/>
  <c r="DP222" i="7" s="1"/>
  <c r="Q222" i="7"/>
  <c r="P222" i="7"/>
  <c r="O222" i="7"/>
  <c r="DM222" i="7" s="1"/>
  <c r="N222" i="7"/>
  <c r="M222" i="7"/>
  <c r="L222" i="7"/>
  <c r="K222" i="7"/>
  <c r="DI222" i="7" s="1"/>
  <c r="J222" i="7"/>
  <c r="DH222" i="7" s="1"/>
  <c r="I222" i="7"/>
  <c r="H222" i="7"/>
  <c r="DF222" i="7" s="1"/>
  <c r="G222" i="7"/>
  <c r="DE222" i="7" s="1"/>
  <c r="F222" i="7"/>
  <c r="DD222" i="7" s="1"/>
  <c r="E222" i="7"/>
  <c r="D222" i="7"/>
  <c r="C222" i="7"/>
  <c r="DA222" i="7" s="1"/>
  <c r="B222" i="7"/>
  <c r="EW221" i="7"/>
  <c r="EV221" i="7"/>
  <c r="EU221" i="7"/>
  <c r="ES221" i="7"/>
  <c r="ER221" i="7"/>
  <c r="EN221" i="7"/>
  <c r="EJ221" i="7"/>
  <c r="EI221" i="7"/>
  <c r="EG221" i="7"/>
  <c r="EF221" i="7"/>
  <c r="EB221" i="7"/>
  <c r="DX221" i="7"/>
  <c r="DW221" i="7"/>
  <c r="DU221" i="7"/>
  <c r="DT221" i="7"/>
  <c r="DP221" i="7"/>
  <c r="DL221" i="7"/>
  <c r="DI221" i="7"/>
  <c r="DH221" i="7"/>
  <c r="DD221" i="7"/>
  <c r="CZ221" i="7"/>
  <c r="CY221" i="7"/>
  <c r="CX221" i="7"/>
  <c r="CW221" i="7"/>
  <c r="CV221" i="7"/>
  <c r="CU221" i="7"/>
  <c r="CT221" i="7"/>
  <c r="CS221" i="7"/>
  <c r="CR221" i="7"/>
  <c r="CQ221" i="7"/>
  <c r="CP221" i="7"/>
  <c r="CO221" i="7"/>
  <c r="CN221" i="7"/>
  <c r="CM221" i="7"/>
  <c r="CL221" i="7"/>
  <c r="CK221" i="7"/>
  <c r="CJ221" i="7"/>
  <c r="CI221" i="7"/>
  <c r="CH221" i="7"/>
  <c r="CG221" i="7"/>
  <c r="CF221" i="7"/>
  <c r="CE221" i="7"/>
  <c r="CD221" i="7"/>
  <c r="CC221" i="7"/>
  <c r="CB221" i="7"/>
  <c r="CA221" i="7"/>
  <c r="BZ221" i="7"/>
  <c r="BY221" i="7"/>
  <c r="BX221" i="7"/>
  <c r="BW221" i="7"/>
  <c r="BV221" i="7"/>
  <c r="BU221" i="7"/>
  <c r="BT221" i="7"/>
  <c r="BS221" i="7"/>
  <c r="BR221" i="7"/>
  <c r="BQ221" i="7"/>
  <c r="BP221" i="7"/>
  <c r="BO221" i="7"/>
  <c r="BN221" i="7"/>
  <c r="BM221" i="7"/>
  <c r="BL221" i="7"/>
  <c r="BK221" i="7"/>
  <c r="BJ221" i="7"/>
  <c r="BI221" i="7"/>
  <c r="BH221" i="7"/>
  <c r="BG221" i="7"/>
  <c r="BF221" i="7"/>
  <c r="BE221" i="7"/>
  <c r="BD221" i="7"/>
  <c r="BC221" i="7"/>
  <c r="BB221" i="7"/>
  <c r="BA221" i="7"/>
  <c r="AZ221" i="7"/>
  <c r="EX221" i="7" s="1"/>
  <c r="AY221" i="7"/>
  <c r="AX221" i="7"/>
  <c r="AW221" i="7"/>
  <c r="AV221" i="7"/>
  <c r="ET221" i="7" s="1"/>
  <c r="AU221" i="7"/>
  <c r="AT221" i="7"/>
  <c r="AS221" i="7"/>
  <c r="EQ221" i="7" s="1"/>
  <c r="AR221" i="7"/>
  <c r="EP221" i="7" s="1"/>
  <c r="AQ221" i="7"/>
  <c r="EO221" i="7" s="1"/>
  <c r="AP221" i="7"/>
  <c r="AO221" i="7"/>
  <c r="EM221" i="7" s="1"/>
  <c r="AN221" i="7"/>
  <c r="EL221" i="7" s="1"/>
  <c r="AM221" i="7"/>
  <c r="EK221" i="7" s="1"/>
  <c r="AL221" i="7"/>
  <c r="AK221" i="7"/>
  <c r="AJ221" i="7"/>
  <c r="EH221" i="7" s="1"/>
  <c r="AI221" i="7"/>
  <c r="AH221" i="7"/>
  <c r="AG221" i="7"/>
  <c r="EE221" i="7" s="1"/>
  <c r="AF221" i="7"/>
  <c r="ED221" i="7" s="1"/>
  <c r="AE221" i="7"/>
  <c r="EC221" i="7" s="1"/>
  <c r="AD221" i="7"/>
  <c r="AC221" i="7"/>
  <c r="EA221" i="7" s="1"/>
  <c r="AB221" i="7"/>
  <c r="DZ221" i="7" s="1"/>
  <c r="AA221" i="7"/>
  <c r="DY221" i="7" s="1"/>
  <c r="Z221" i="7"/>
  <c r="Y221" i="7"/>
  <c r="X221" i="7"/>
  <c r="DV221" i="7" s="1"/>
  <c r="W221" i="7"/>
  <c r="V221" i="7"/>
  <c r="U221" i="7"/>
  <c r="DS221" i="7" s="1"/>
  <c r="T221" i="7"/>
  <c r="DR221" i="7" s="1"/>
  <c r="S221" i="7"/>
  <c r="DQ221" i="7" s="1"/>
  <c r="R221" i="7"/>
  <c r="Q221" i="7"/>
  <c r="DO221" i="7" s="1"/>
  <c r="P221" i="7"/>
  <c r="DN221" i="7" s="1"/>
  <c r="O221" i="7"/>
  <c r="DM221" i="7" s="1"/>
  <c r="N221" i="7"/>
  <c r="M221" i="7"/>
  <c r="DK221" i="7" s="1"/>
  <c r="L221" i="7"/>
  <c r="DJ221" i="7" s="1"/>
  <c r="K221" i="7"/>
  <c r="J221" i="7"/>
  <c r="I221" i="7"/>
  <c r="DG221" i="7" s="1"/>
  <c r="H221" i="7"/>
  <c r="DF221" i="7" s="1"/>
  <c r="G221" i="7"/>
  <c r="DE221" i="7" s="1"/>
  <c r="F221" i="7"/>
  <c r="E221" i="7"/>
  <c r="DC221" i="7" s="1"/>
  <c r="D221" i="7"/>
  <c r="DB221" i="7" s="1"/>
  <c r="C221" i="7"/>
  <c r="DA221" i="7" s="1"/>
  <c r="B221" i="7"/>
  <c r="EX220" i="7"/>
  <c r="EW220" i="7"/>
  <c r="ES220" i="7"/>
  <c r="ER220" i="7"/>
  <c r="EP220" i="7"/>
  <c r="EO220" i="7"/>
  <c r="EL220" i="7"/>
  <c r="EK220" i="7"/>
  <c r="EH220" i="7"/>
  <c r="EG220" i="7"/>
  <c r="EF220" i="7"/>
  <c r="ED220" i="7"/>
  <c r="EC220" i="7"/>
  <c r="DZ220" i="7"/>
  <c r="DY220" i="7"/>
  <c r="DU220" i="7"/>
  <c r="DT220" i="7"/>
  <c r="DR220" i="7"/>
  <c r="DQ220" i="7"/>
  <c r="DN220" i="7"/>
  <c r="DM220" i="7"/>
  <c r="DI220" i="7"/>
  <c r="DH220" i="7"/>
  <c r="DF220" i="7"/>
  <c r="DE220" i="7"/>
  <c r="DB220" i="7"/>
  <c r="DA220" i="7"/>
  <c r="CY220" i="7"/>
  <c r="CX220" i="7"/>
  <c r="CW220" i="7"/>
  <c r="CV220" i="7"/>
  <c r="CU220" i="7"/>
  <c r="CT220" i="7"/>
  <c r="CS220" i="7"/>
  <c r="CR220" i="7"/>
  <c r="CQ220" i="7"/>
  <c r="CP220" i="7"/>
  <c r="CO220" i="7"/>
  <c r="CN220" i="7"/>
  <c r="CM220" i="7"/>
  <c r="CL220" i="7"/>
  <c r="CK220" i="7"/>
  <c r="CJ220" i="7"/>
  <c r="CI220" i="7"/>
  <c r="CH220" i="7"/>
  <c r="CG220" i="7"/>
  <c r="CF220" i="7"/>
  <c r="CE220" i="7"/>
  <c r="CD220" i="7"/>
  <c r="CC220" i="7"/>
  <c r="CB220" i="7"/>
  <c r="CA220" i="7"/>
  <c r="BZ220" i="7"/>
  <c r="BY220" i="7"/>
  <c r="BX220" i="7"/>
  <c r="BW220" i="7"/>
  <c r="BV220" i="7"/>
  <c r="BU220" i="7"/>
  <c r="BT220" i="7"/>
  <c r="BS220" i="7"/>
  <c r="BR220" i="7"/>
  <c r="BQ220" i="7"/>
  <c r="BP220" i="7"/>
  <c r="BO220" i="7"/>
  <c r="BN220" i="7"/>
  <c r="BM220" i="7"/>
  <c r="BL220" i="7"/>
  <c r="BK220" i="7"/>
  <c r="BJ220" i="7"/>
  <c r="BI220" i="7"/>
  <c r="BH220" i="7"/>
  <c r="BG220" i="7"/>
  <c r="BF220" i="7"/>
  <c r="BE220" i="7"/>
  <c r="BD220" i="7"/>
  <c r="BC220" i="7"/>
  <c r="BB220" i="7"/>
  <c r="BA220" i="7"/>
  <c r="AZ220" i="7"/>
  <c r="AY220" i="7"/>
  <c r="AX220" i="7"/>
  <c r="EV220" i="7" s="1"/>
  <c r="AW220" i="7"/>
  <c r="EU220" i="7" s="1"/>
  <c r="AV220" i="7"/>
  <c r="ET220" i="7" s="1"/>
  <c r="AU220" i="7"/>
  <c r="AT220" i="7"/>
  <c r="AS220" i="7"/>
  <c r="EQ220" i="7" s="1"/>
  <c r="AR220" i="7"/>
  <c r="AQ220" i="7"/>
  <c r="AP220" i="7"/>
  <c r="EN220" i="7" s="1"/>
  <c r="AO220" i="7"/>
  <c r="EM220" i="7" s="1"/>
  <c r="AN220" i="7"/>
  <c r="AM220" i="7"/>
  <c r="AL220" i="7"/>
  <c r="EJ220" i="7" s="1"/>
  <c r="AK220" i="7"/>
  <c r="EI220" i="7" s="1"/>
  <c r="AJ220" i="7"/>
  <c r="AI220" i="7"/>
  <c r="AH220" i="7"/>
  <c r="AG220" i="7"/>
  <c r="EE220" i="7" s="1"/>
  <c r="AF220" i="7"/>
  <c r="AE220" i="7"/>
  <c r="AD220" i="7"/>
  <c r="EB220" i="7" s="1"/>
  <c r="AC220" i="7"/>
  <c r="EA220" i="7" s="1"/>
  <c r="AB220" i="7"/>
  <c r="AA220" i="7"/>
  <c r="Z220" i="7"/>
  <c r="DX220" i="7" s="1"/>
  <c r="Y220" i="7"/>
  <c r="DW220" i="7" s="1"/>
  <c r="X220" i="7"/>
  <c r="DV220" i="7" s="1"/>
  <c r="W220" i="7"/>
  <c r="V220" i="7"/>
  <c r="U220" i="7"/>
  <c r="DS220" i="7" s="1"/>
  <c r="T220" i="7"/>
  <c r="S220" i="7"/>
  <c r="R220" i="7"/>
  <c r="DP220" i="7" s="1"/>
  <c r="Q220" i="7"/>
  <c r="DO220" i="7" s="1"/>
  <c r="P220" i="7"/>
  <c r="O220" i="7"/>
  <c r="N220" i="7"/>
  <c r="DL220" i="7" s="1"/>
  <c r="M220" i="7"/>
  <c r="DK220" i="7" s="1"/>
  <c r="L220" i="7"/>
  <c r="DJ220" i="7" s="1"/>
  <c r="K220" i="7"/>
  <c r="J220" i="7"/>
  <c r="I220" i="7"/>
  <c r="DG220" i="7" s="1"/>
  <c r="H220" i="7"/>
  <c r="G220" i="7"/>
  <c r="F220" i="7"/>
  <c r="DD220" i="7" s="1"/>
  <c r="E220" i="7"/>
  <c r="DC220" i="7" s="1"/>
  <c r="D220" i="7"/>
  <c r="C220" i="7"/>
  <c r="B220" i="7"/>
  <c r="CZ220" i="7" s="1"/>
  <c r="EX219" i="7"/>
  <c r="EW219" i="7"/>
  <c r="ET219" i="7"/>
  <c r="EP219" i="7"/>
  <c r="EO219" i="7"/>
  <c r="EM219" i="7"/>
  <c r="EL219" i="7"/>
  <c r="EH219" i="7"/>
  <c r="ED219" i="7"/>
  <c r="EA219" i="7"/>
  <c r="DZ219" i="7"/>
  <c r="DY219" i="7"/>
  <c r="DW219" i="7"/>
  <c r="DV219" i="7"/>
  <c r="DS219" i="7"/>
  <c r="DR219" i="7"/>
  <c r="DO219" i="7"/>
  <c r="DN219" i="7"/>
  <c r="DM219" i="7"/>
  <c r="DJ219" i="7"/>
  <c r="DF219" i="7"/>
  <c r="DE219" i="7"/>
  <c r="DC219" i="7"/>
  <c r="DB219" i="7"/>
  <c r="CY219" i="7"/>
  <c r="CX219" i="7"/>
  <c r="CW219" i="7"/>
  <c r="CV219" i="7"/>
  <c r="CU219" i="7"/>
  <c r="CT219" i="7"/>
  <c r="CS219" i="7"/>
  <c r="CR219" i="7"/>
  <c r="CQ219" i="7"/>
  <c r="CP219" i="7"/>
  <c r="CO219" i="7"/>
  <c r="CN219" i="7"/>
  <c r="CM219" i="7"/>
  <c r="CL219" i="7"/>
  <c r="CK219" i="7"/>
  <c r="CJ219" i="7"/>
  <c r="CI219" i="7"/>
  <c r="CH219" i="7"/>
  <c r="CG219" i="7"/>
  <c r="CF219" i="7"/>
  <c r="CE219" i="7"/>
  <c r="CD219" i="7"/>
  <c r="CC219" i="7"/>
  <c r="CB219" i="7"/>
  <c r="CA219" i="7"/>
  <c r="BZ219" i="7"/>
  <c r="BY219" i="7"/>
  <c r="BX219" i="7"/>
  <c r="BW219" i="7"/>
  <c r="BV219" i="7"/>
  <c r="BU219" i="7"/>
  <c r="BT219" i="7"/>
  <c r="BS219" i="7"/>
  <c r="BR219" i="7"/>
  <c r="BQ219" i="7"/>
  <c r="BP219" i="7"/>
  <c r="BO219" i="7"/>
  <c r="BN219" i="7"/>
  <c r="BM219" i="7"/>
  <c r="BL219" i="7"/>
  <c r="BK219" i="7"/>
  <c r="BJ219" i="7"/>
  <c r="BI219" i="7"/>
  <c r="BH219" i="7"/>
  <c r="BG219" i="7"/>
  <c r="BF219" i="7"/>
  <c r="BE219" i="7"/>
  <c r="BD219" i="7"/>
  <c r="BC219" i="7"/>
  <c r="BB219" i="7"/>
  <c r="BA219" i="7"/>
  <c r="AZ219" i="7"/>
  <c r="AY219" i="7"/>
  <c r="AX219" i="7"/>
  <c r="EV219" i="7" s="1"/>
  <c r="AW219" i="7"/>
  <c r="EU219" i="7" s="1"/>
  <c r="AV219" i="7"/>
  <c r="AU219" i="7"/>
  <c r="ES219" i="7" s="1"/>
  <c r="AT219" i="7"/>
  <c r="ER219" i="7" s="1"/>
  <c r="AS219" i="7"/>
  <c r="EQ219" i="7" s="1"/>
  <c r="AR219" i="7"/>
  <c r="AQ219" i="7"/>
  <c r="AP219" i="7"/>
  <c r="EN219" i="7" s="1"/>
  <c r="AO219" i="7"/>
  <c r="AN219" i="7"/>
  <c r="AM219" i="7"/>
  <c r="AL219" i="7"/>
  <c r="EJ219" i="7" s="1"/>
  <c r="AK219" i="7"/>
  <c r="EI219" i="7" s="1"/>
  <c r="AJ219" i="7"/>
  <c r="AI219" i="7"/>
  <c r="EG219" i="7" s="1"/>
  <c r="AH219" i="7"/>
  <c r="EF219" i="7" s="1"/>
  <c r="AG219" i="7"/>
  <c r="EE219" i="7" s="1"/>
  <c r="AF219" i="7"/>
  <c r="AE219" i="7"/>
  <c r="EC219" i="7" s="1"/>
  <c r="AD219" i="7"/>
  <c r="EB219" i="7" s="1"/>
  <c r="AC219" i="7"/>
  <c r="AB219" i="7"/>
  <c r="AA219" i="7"/>
  <c r="Z219" i="7"/>
  <c r="DX219" i="7" s="1"/>
  <c r="Y219" i="7"/>
  <c r="X219" i="7"/>
  <c r="W219" i="7"/>
  <c r="DU219" i="7" s="1"/>
  <c r="V219" i="7"/>
  <c r="DT219" i="7" s="1"/>
  <c r="U219" i="7"/>
  <c r="T219" i="7"/>
  <c r="S219" i="7"/>
  <c r="DQ219" i="7" s="1"/>
  <c r="R219" i="7"/>
  <c r="DP219" i="7" s="1"/>
  <c r="Q219" i="7"/>
  <c r="P219" i="7"/>
  <c r="O219" i="7"/>
  <c r="N219" i="7"/>
  <c r="DL219" i="7" s="1"/>
  <c r="M219" i="7"/>
  <c r="DK219" i="7" s="1"/>
  <c r="L219" i="7"/>
  <c r="K219" i="7"/>
  <c r="DI219" i="7" s="1"/>
  <c r="J219" i="7"/>
  <c r="DH219" i="7" s="1"/>
  <c r="I219" i="7"/>
  <c r="DG219" i="7" s="1"/>
  <c r="H219" i="7"/>
  <c r="G219" i="7"/>
  <c r="F219" i="7"/>
  <c r="DD219" i="7" s="1"/>
  <c r="E219" i="7"/>
  <c r="D219" i="7"/>
  <c r="C219" i="7"/>
  <c r="DA219" i="7" s="1"/>
  <c r="B219" i="7"/>
  <c r="CZ219" i="7" s="1"/>
  <c r="EV218" i="7"/>
  <c r="EU218" i="7"/>
  <c r="EQ218" i="7"/>
  <c r="EM218" i="7"/>
  <c r="EL218" i="7"/>
  <c r="EJ218" i="7"/>
  <c r="EI218" i="7"/>
  <c r="EH218" i="7"/>
  <c r="EE218" i="7"/>
  <c r="EB218" i="7"/>
  <c r="EA218" i="7"/>
  <c r="DZ218" i="7"/>
  <c r="DX218" i="7"/>
  <c r="DW218" i="7"/>
  <c r="DV218" i="7"/>
  <c r="DS218" i="7"/>
  <c r="DL218" i="7"/>
  <c r="DK218" i="7"/>
  <c r="DJ218" i="7"/>
  <c r="DG218" i="7"/>
  <c r="DC218" i="7"/>
  <c r="DB218" i="7"/>
  <c r="CZ218" i="7"/>
  <c r="CY218" i="7"/>
  <c r="CX218" i="7"/>
  <c r="CW218" i="7"/>
  <c r="CV218" i="7"/>
  <c r="CU218" i="7"/>
  <c r="ET218" i="7" s="1"/>
  <c r="CT218" i="7"/>
  <c r="CS218" i="7"/>
  <c r="CR218" i="7"/>
  <c r="CQ218" i="7"/>
  <c r="CP218" i="7"/>
  <c r="CO218" i="7"/>
  <c r="CN218" i="7"/>
  <c r="CM218" i="7"/>
  <c r="CL218" i="7"/>
  <c r="CK218" i="7"/>
  <c r="CJ218" i="7"/>
  <c r="CI218" i="7"/>
  <c r="CH218" i="7"/>
  <c r="CG218" i="7"/>
  <c r="CF218" i="7"/>
  <c r="CE218" i="7"/>
  <c r="CD218" i="7"/>
  <c r="CC218" i="7"/>
  <c r="CB218" i="7"/>
  <c r="CA218" i="7"/>
  <c r="BZ218" i="7"/>
  <c r="BY218" i="7"/>
  <c r="BX218" i="7"/>
  <c r="BW218" i="7"/>
  <c r="BV218" i="7"/>
  <c r="BU218" i="7"/>
  <c r="BT218" i="7"/>
  <c r="BS218" i="7"/>
  <c r="BR218" i="7"/>
  <c r="BQ218" i="7"/>
  <c r="BP218" i="7"/>
  <c r="BO218" i="7"/>
  <c r="BN218" i="7"/>
  <c r="BM218" i="7"/>
  <c r="BL218" i="7"/>
  <c r="BK218" i="7"/>
  <c r="BJ218" i="7"/>
  <c r="BI218" i="7"/>
  <c r="BH218" i="7"/>
  <c r="BG218" i="7"/>
  <c r="BF218" i="7"/>
  <c r="BE218" i="7"/>
  <c r="BD218" i="7"/>
  <c r="BC218" i="7"/>
  <c r="BB218" i="7"/>
  <c r="BA218" i="7"/>
  <c r="AZ218" i="7"/>
  <c r="EX218" i="7" s="1"/>
  <c r="AY218" i="7"/>
  <c r="EW218" i="7" s="1"/>
  <c r="AX218" i="7"/>
  <c r="AW218" i="7"/>
  <c r="AV218" i="7"/>
  <c r="AU218" i="7"/>
  <c r="ES218" i="7" s="1"/>
  <c r="AT218" i="7"/>
  <c r="ER218" i="7" s="1"/>
  <c r="AS218" i="7"/>
  <c r="AR218" i="7"/>
  <c r="EP218" i="7" s="1"/>
  <c r="AQ218" i="7"/>
  <c r="EO218" i="7" s="1"/>
  <c r="AP218" i="7"/>
  <c r="EN218" i="7" s="1"/>
  <c r="AO218" i="7"/>
  <c r="AN218" i="7"/>
  <c r="AM218" i="7"/>
  <c r="EK218" i="7" s="1"/>
  <c r="AL218" i="7"/>
  <c r="AK218" i="7"/>
  <c r="AJ218" i="7"/>
  <c r="AI218" i="7"/>
  <c r="EG218" i="7" s="1"/>
  <c r="AH218" i="7"/>
  <c r="EF218" i="7" s="1"/>
  <c r="AG218" i="7"/>
  <c r="AF218" i="7"/>
  <c r="ED218" i="7" s="1"/>
  <c r="AE218" i="7"/>
  <c r="EC218" i="7" s="1"/>
  <c r="AD218" i="7"/>
  <c r="AC218" i="7"/>
  <c r="AB218" i="7"/>
  <c r="AA218" i="7"/>
  <c r="DY218" i="7" s="1"/>
  <c r="Z218" i="7"/>
  <c r="Y218" i="7"/>
  <c r="X218" i="7"/>
  <c r="W218" i="7"/>
  <c r="DU218" i="7" s="1"/>
  <c r="V218" i="7"/>
  <c r="DT218" i="7" s="1"/>
  <c r="U218" i="7"/>
  <c r="T218" i="7"/>
  <c r="DR218" i="7" s="1"/>
  <c r="S218" i="7"/>
  <c r="DQ218" i="7" s="1"/>
  <c r="R218" i="7"/>
  <c r="DP218" i="7" s="1"/>
  <c r="Q218" i="7"/>
  <c r="DO218" i="7" s="1"/>
  <c r="P218" i="7"/>
  <c r="DN218" i="7" s="1"/>
  <c r="O218" i="7"/>
  <c r="DM218" i="7" s="1"/>
  <c r="N218" i="7"/>
  <c r="M218" i="7"/>
  <c r="L218" i="7"/>
  <c r="K218" i="7"/>
  <c r="DI218" i="7" s="1"/>
  <c r="J218" i="7"/>
  <c r="DH218" i="7" s="1"/>
  <c r="I218" i="7"/>
  <c r="H218" i="7"/>
  <c r="DF218" i="7" s="1"/>
  <c r="G218" i="7"/>
  <c r="DE218" i="7" s="1"/>
  <c r="F218" i="7"/>
  <c r="DD218" i="7" s="1"/>
  <c r="E218" i="7"/>
  <c r="D218" i="7"/>
  <c r="C218" i="7"/>
  <c r="DA218" i="7" s="1"/>
  <c r="B218" i="7"/>
  <c r="EW217" i="7"/>
  <c r="ES217" i="7"/>
  <c r="ER217" i="7"/>
  <c r="EP217" i="7"/>
  <c r="EN217" i="7"/>
  <c r="EK217" i="7"/>
  <c r="EJ217" i="7"/>
  <c r="EI217" i="7"/>
  <c r="EG217" i="7"/>
  <c r="EF217" i="7"/>
  <c r="ED217" i="7"/>
  <c r="EC217" i="7"/>
  <c r="EB217" i="7"/>
  <c r="DU217" i="7"/>
  <c r="DT217" i="7"/>
  <c r="DS217" i="7"/>
  <c r="DR217" i="7"/>
  <c r="DP217" i="7"/>
  <c r="DM217" i="7"/>
  <c r="DL217" i="7"/>
  <c r="DK217" i="7"/>
  <c r="DI217" i="7"/>
  <c r="DH217" i="7"/>
  <c r="DF217" i="7"/>
  <c r="DE217" i="7"/>
  <c r="DD217" i="7"/>
  <c r="DA217" i="7"/>
  <c r="CY217" i="7"/>
  <c r="CX217" i="7"/>
  <c r="CW217" i="7"/>
  <c r="CV217" i="7"/>
  <c r="CU217" i="7"/>
  <c r="CT217" i="7"/>
  <c r="CS217" i="7"/>
  <c r="CR217" i="7"/>
  <c r="CQ217" i="7"/>
  <c r="CP217" i="7"/>
  <c r="CO217" i="7"/>
  <c r="CN217" i="7"/>
  <c r="CM217" i="7"/>
  <c r="CL217" i="7"/>
  <c r="CK217" i="7"/>
  <c r="CJ217" i="7"/>
  <c r="CI217" i="7"/>
  <c r="CH217" i="7"/>
  <c r="CG217" i="7"/>
  <c r="CF217" i="7"/>
  <c r="CE217" i="7"/>
  <c r="CD217" i="7"/>
  <c r="CC217" i="7"/>
  <c r="CB217" i="7"/>
  <c r="CA217" i="7"/>
  <c r="BZ217" i="7"/>
  <c r="BY217" i="7"/>
  <c r="BX217" i="7"/>
  <c r="BW217" i="7"/>
  <c r="BV217" i="7"/>
  <c r="BU217" i="7"/>
  <c r="BT217" i="7"/>
  <c r="BS217" i="7"/>
  <c r="BR217" i="7"/>
  <c r="BQ217" i="7"/>
  <c r="BP217" i="7"/>
  <c r="BO217" i="7"/>
  <c r="BN217" i="7"/>
  <c r="BM217" i="7"/>
  <c r="BL217" i="7"/>
  <c r="BK217" i="7"/>
  <c r="BJ217" i="7"/>
  <c r="BI217" i="7"/>
  <c r="BH217" i="7"/>
  <c r="BG217" i="7"/>
  <c r="BF217" i="7"/>
  <c r="BE217" i="7"/>
  <c r="BD217" i="7"/>
  <c r="BC217" i="7"/>
  <c r="BB217" i="7"/>
  <c r="BA217" i="7"/>
  <c r="AZ217" i="7"/>
  <c r="EX217" i="7" s="1"/>
  <c r="AY217" i="7"/>
  <c r="AX217" i="7"/>
  <c r="EV217" i="7" s="1"/>
  <c r="AW217" i="7"/>
  <c r="EU217" i="7" s="1"/>
  <c r="AV217" i="7"/>
  <c r="ET217" i="7" s="1"/>
  <c r="AU217" i="7"/>
  <c r="AT217" i="7"/>
  <c r="AS217" i="7"/>
  <c r="EQ217" i="7" s="1"/>
  <c r="AR217" i="7"/>
  <c r="AQ217" i="7"/>
  <c r="EO217" i="7" s="1"/>
  <c r="AP217" i="7"/>
  <c r="AO217" i="7"/>
  <c r="EM217" i="7" s="1"/>
  <c r="AN217" i="7"/>
  <c r="EL217" i="7" s="1"/>
  <c r="AM217" i="7"/>
  <c r="AL217" i="7"/>
  <c r="AK217" i="7"/>
  <c r="AJ217" i="7"/>
  <c r="EH217" i="7" s="1"/>
  <c r="AI217" i="7"/>
  <c r="AH217" i="7"/>
  <c r="AG217" i="7"/>
  <c r="EE217" i="7" s="1"/>
  <c r="AF217" i="7"/>
  <c r="AE217" i="7"/>
  <c r="AD217" i="7"/>
  <c r="AC217" i="7"/>
  <c r="EA217" i="7" s="1"/>
  <c r="AB217" i="7"/>
  <c r="DZ217" i="7" s="1"/>
  <c r="AA217" i="7"/>
  <c r="DY217" i="7" s="1"/>
  <c r="Z217" i="7"/>
  <c r="DX217" i="7" s="1"/>
  <c r="Y217" i="7"/>
  <c r="DW217" i="7" s="1"/>
  <c r="X217" i="7"/>
  <c r="DV217" i="7" s="1"/>
  <c r="W217" i="7"/>
  <c r="V217" i="7"/>
  <c r="U217" i="7"/>
  <c r="T217" i="7"/>
  <c r="S217" i="7"/>
  <c r="DQ217" i="7" s="1"/>
  <c r="R217" i="7"/>
  <c r="Q217" i="7"/>
  <c r="DO217" i="7" s="1"/>
  <c r="P217" i="7"/>
  <c r="DN217" i="7" s="1"/>
  <c r="O217" i="7"/>
  <c r="N217" i="7"/>
  <c r="M217" i="7"/>
  <c r="L217" i="7"/>
  <c r="DJ217" i="7" s="1"/>
  <c r="K217" i="7"/>
  <c r="J217" i="7"/>
  <c r="I217" i="7"/>
  <c r="DG217" i="7" s="1"/>
  <c r="H217" i="7"/>
  <c r="G217" i="7"/>
  <c r="F217" i="7"/>
  <c r="E217" i="7"/>
  <c r="DC217" i="7" s="1"/>
  <c r="D217" i="7"/>
  <c r="DB217" i="7" s="1"/>
  <c r="C217" i="7"/>
  <c r="B217" i="7"/>
  <c r="CZ217" i="7" s="1"/>
  <c r="EX216" i="7"/>
  <c r="ET216" i="7"/>
  <c r="EM216" i="7"/>
  <c r="EL216" i="7"/>
  <c r="ED216" i="7"/>
  <c r="EC216" i="7"/>
  <c r="DZ216" i="7"/>
  <c r="DV216" i="7"/>
  <c r="DR216" i="7"/>
  <c r="DQ216" i="7"/>
  <c r="DN216" i="7"/>
  <c r="DM216" i="7"/>
  <c r="DI216" i="7"/>
  <c r="DH216" i="7"/>
  <c r="DF216" i="7"/>
  <c r="DE216" i="7"/>
  <c r="DB216" i="7"/>
  <c r="DA216" i="7"/>
  <c r="CY216" i="7"/>
  <c r="CX216" i="7"/>
  <c r="EW216" i="7" s="1"/>
  <c r="CW216" i="7"/>
  <c r="CV216" i="7"/>
  <c r="CU216" i="7"/>
  <c r="CT216" i="7"/>
  <c r="ES216" i="7" s="1"/>
  <c r="CS216" i="7"/>
  <c r="ER216" i="7" s="1"/>
  <c r="CR216" i="7"/>
  <c r="CQ216" i="7"/>
  <c r="EP216" i="7" s="1"/>
  <c r="CP216" i="7"/>
  <c r="EO216" i="7" s="1"/>
  <c r="CO216" i="7"/>
  <c r="CN216" i="7"/>
  <c r="CM216" i="7"/>
  <c r="CL216" i="7"/>
  <c r="EK216" i="7" s="1"/>
  <c r="CK216" i="7"/>
  <c r="CJ216" i="7"/>
  <c r="CI216" i="7"/>
  <c r="CH216" i="7"/>
  <c r="EG216" i="7" s="1"/>
  <c r="CG216" i="7"/>
  <c r="EF216" i="7" s="1"/>
  <c r="CF216" i="7"/>
  <c r="CE216" i="7"/>
  <c r="CD216" i="7"/>
  <c r="CC216" i="7"/>
  <c r="CB216" i="7"/>
  <c r="CA216" i="7"/>
  <c r="BZ216" i="7"/>
  <c r="DY216" i="7" s="1"/>
  <c r="BY216" i="7"/>
  <c r="BX216" i="7"/>
  <c r="BW216" i="7"/>
  <c r="BV216" i="7"/>
  <c r="DU216" i="7" s="1"/>
  <c r="BU216" i="7"/>
  <c r="BT216" i="7"/>
  <c r="BS216" i="7"/>
  <c r="BR216" i="7"/>
  <c r="BQ216" i="7"/>
  <c r="BP216" i="7"/>
  <c r="BO216" i="7"/>
  <c r="BN216" i="7"/>
  <c r="BM216" i="7"/>
  <c r="BL216" i="7"/>
  <c r="BK216" i="7"/>
  <c r="BJ216" i="7"/>
  <c r="BI216" i="7"/>
  <c r="BH216" i="7"/>
  <c r="BG216" i="7"/>
  <c r="BF216" i="7"/>
  <c r="BE216" i="7"/>
  <c r="BD216" i="7"/>
  <c r="BC216" i="7"/>
  <c r="BB216" i="7"/>
  <c r="BA216" i="7"/>
  <c r="AZ216" i="7"/>
  <c r="AY216" i="7"/>
  <c r="AX216" i="7"/>
  <c r="EV216" i="7" s="1"/>
  <c r="AW216" i="7"/>
  <c r="EU216" i="7" s="1"/>
  <c r="AV216" i="7"/>
  <c r="AU216" i="7"/>
  <c r="AT216" i="7"/>
  <c r="AS216" i="7"/>
  <c r="AR216" i="7"/>
  <c r="AQ216" i="7"/>
  <c r="AP216" i="7"/>
  <c r="EN216" i="7" s="1"/>
  <c r="AO216" i="7"/>
  <c r="AN216" i="7"/>
  <c r="AM216" i="7"/>
  <c r="AL216" i="7"/>
  <c r="EJ216" i="7" s="1"/>
  <c r="AK216" i="7"/>
  <c r="EI216" i="7" s="1"/>
  <c r="AJ216" i="7"/>
  <c r="EH216" i="7" s="1"/>
  <c r="AI216" i="7"/>
  <c r="AH216" i="7"/>
  <c r="AG216" i="7"/>
  <c r="AF216" i="7"/>
  <c r="AE216" i="7"/>
  <c r="AD216" i="7"/>
  <c r="EB216" i="7" s="1"/>
  <c r="AC216" i="7"/>
  <c r="EA216" i="7" s="1"/>
  <c r="AB216" i="7"/>
  <c r="AA216" i="7"/>
  <c r="Z216" i="7"/>
  <c r="DX216" i="7" s="1"/>
  <c r="Y216" i="7"/>
  <c r="DW216" i="7" s="1"/>
  <c r="X216" i="7"/>
  <c r="W216" i="7"/>
  <c r="V216" i="7"/>
  <c r="U216" i="7"/>
  <c r="T216" i="7"/>
  <c r="S216" i="7"/>
  <c r="R216" i="7"/>
  <c r="DP216" i="7" s="1"/>
  <c r="Q216" i="7"/>
  <c r="DO216" i="7" s="1"/>
  <c r="P216" i="7"/>
  <c r="O216" i="7"/>
  <c r="N216" i="7"/>
  <c r="DL216" i="7" s="1"/>
  <c r="M216" i="7"/>
  <c r="DK216" i="7" s="1"/>
  <c r="L216" i="7"/>
  <c r="DJ216" i="7" s="1"/>
  <c r="K216" i="7"/>
  <c r="J216" i="7"/>
  <c r="I216" i="7"/>
  <c r="DG216" i="7" s="1"/>
  <c r="H216" i="7"/>
  <c r="G216" i="7"/>
  <c r="F216" i="7"/>
  <c r="DD216" i="7" s="1"/>
  <c r="E216" i="7"/>
  <c r="DC216" i="7" s="1"/>
  <c r="D216" i="7"/>
  <c r="C216" i="7"/>
  <c r="B216" i="7"/>
  <c r="CZ216" i="7" s="1"/>
  <c r="EX215" i="7"/>
  <c r="EV215" i="7"/>
  <c r="EU215" i="7"/>
  <c r="EQ215" i="7"/>
  <c r="EP215" i="7"/>
  <c r="EO215" i="7"/>
  <c r="EM215" i="7"/>
  <c r="EL215" i="7"/>
  <c r="EJ215" i="7"/>
  <c r="EI215" i="7"/>
  <c r="EA215" i="7"/>
  <c r="DZ215" i="7"/>
  <c r="DX215" i="7"/>
  <c r="DS215" i="7"/>
  <c r="DQ215" i="7"/>
  <c r="DO215" i="7"/>
  <c r="DN215" i="7"/>
  <c r="DL215" i="7"/>
  <c r="DK215" i="7"/>
  <c r="DG215" i="7"/>
  <c r="DD215" i="7"/>
  <c r="DC215" i="7"/>
  <c r="DB215" i="7"/>
  <c r="CZ215" i="7"/>
  <c r="CY215" i="7"/>
  <c r="CX215" i="7"/>
  <c r="CW215" i="7"/>
  <c r="CV215" i="7"/>
  <c r="CU215" i="7"/>
  <c r="CT215" i="7"/>
  <c r="CS215" i="7"/>
  <c r="CR215" i="7"/>
  <c r="CQ215" i="7"/>
  <c r="CP215" i="7"/>
  <c r="CO215" i="7"/>
  <c r="CN215" i="7"/>
  <c r="CM215" i="7"/>
  <c r="CL215" i="7"/>
  <c r="CK215" i="7"/>
  <c r="CJ215" i="7"/>
  <c r="CI215" i="7"/>
  <c r="CH215" i="7"/>
  <c r="CG215" i="7"/>
  <c r="CF215" i="7"/>
  <c r="CE215" i="7"/>
  <c r="CD215" i="7"/>
  <c r="CC215" i="7"/>
  <c r="CB215" i="7"/>
  <c r="CA215" i="7"/>
  <c r="BZ215" i="7"/>
  <c r="BY215" i="7"/>
  <c r="BX215" i="7"/>
  <c r="BW215" i="7"/>
  <c r="BV215" i="7"/>
  <c r="BU215" i="7"/>
  <c r="BT215" i="7"/>
  <c r="BS215" i="7"/>
  <c r="DR215" i="7" s="1"/>
  <c r="BR215" i="7"/>
  <c r="BQ215" i="7"/>
  <c r="BP215" i="7"/>
  <c r="BO215" i="7"/>
  <c r="BN215" i="7"/>
  <c r="BM215" i="7"/>
  <c r="BL215" i="7"/>
  <c r="BK215" i="7"/>
  <c r="BJ215" i="7"/>
  <c r="BI215" i="7"/>
  <c r="BH215" i="7"/>
  <c r="BG215" i="7"/>
  <c r="BF215" i="7"/>
  <c r="BE215" i="7"/>
  <c r="BD215" i="7"/>
  <c r="BC215" i="7"/>
  <c r="BB215" i="7"/>
  <c r="BA215" i="7"/>
  <c r="AZ215" i="7"/>
  <c r="AY215" i="7"/>
  <c r="EW215" i="7" s="1"/>
  <c r="AX215" i="7"/>
  <c r="AW215" i="7"/>
  <c r="AV215" i="7"/>
  <c r="ET215" i="7" s="1"/>
  <c r="AU215" i="7"/>
  <c r="ES215" i="7" s="1"/>
  <c r="AT215" i="7"/>
  <c r="ER215" i="7" s="1"/>
  <c r="AS215" i="7"/>
  <c r="AR215" i="7"/>
  <c r="AQ215" i="7"/>
  <c r="AP215" i="7"/>
  <c r="EN215" i="7" s="1"/>
  <c r="AO215" i="7"/>
  <c r="AN215" i="7"/>
  <c r="AM215" i="7"/>
  <c r="EK215" i="7" s="1"/>
  <c r="AL215" i="7"/>
  <c r="AK215" i="7"/>
  <c r="AJ215" i="7"/>
  <c r="EH215" i="7" s="1"/>
  <c r="AI215" i="7"/>
  <c r="EG215" i="7" s="1"/>
  <c r="AH215" i="7"/>
  <c r="EF215" i="7" s="1"/>
  <c r="AG215" i="7"/>
  <c r="EE215" i="7" s="1"/>
  <c r="AF215" i="7"/>
  <c r="ED215" i="7" s="1"/>
  <c r="AE215" i="7"/>
  <c r="EC215" i="7" s="1"/>
  <c r="AD215" i="7"/>
  <c r="EB215" i="7" s="1"/>
  <c r="AC215" i="7"/>
  <c r="AB215" i="7"/>
  <c r="AA215" i="7"/>
  <c r="DY215" i="7" s="1"/>
  <c r="Z215" i="7"/>
  <c r="Y215" i="7"/>
  <c r="DW215" i="7" s="1"/>
  <c r="X215" i="7"/>
  <c r="DV215" i="7" s="1"/>
  <c r="W215" i="7"/>
  <c r="DU215" i="7" s="1"/>
  <c r="V215" i="7"/>
  <c r="DT215" i="7" s="1"/>
  <c r="U215" i="7"/>
  <c r="T215" i="7"/>
  <c r="S215" i="7"/>
  <c r="R215" i="7"/>
  <c r="DP215" i="7" s="1"/>
  <c r="Q215" i="7"/>
  <c r="P215" i="7"/>
  <c r="O215" i="7"/>
  <c r="DM215" i="7" s="1"/>
  <c r="N215" i="7"/>
  <c r="M215" i="7"/>
  <c r="L215" i="7"/>
  <c r="DJ215" i="7" s="1"/>
  <c r="K215" i="7"/>
  <c r="DI215" i="7" s="1"/>
  <c r="J215" i="7"/>
  <c r="DH215" i="7" s="1"/>
  <c r="I215" i="7"/>
  <c r="H215" i="7"/>
  <c r="DF215" i="7" s="1"/>
  <c r="G215" i="7"/>
  <c r="DE215" i="7" s="1"/>
  <c r="F215" i="7"/>
  <c r="E215" i="7"/>
  <c r="D215" i="7"/>
  <c r="C215" i="7"/>
  <c r="DA215" i="7" s="1"/>
  <c r="B215" i="7"/>
  <c r="EW214" i="7"/>
  <c r="EV214" i="7"/>
  <c r="EU214" i="7"/>
  <c r="EP214" i="7"/>
  <c r="EN214" i="7"/>
  <c r="EJ214" i="7"/>
  <c r="EI214" i="7"/>
  <c r="EH214" i="7"/>
  <c r="EB214" i="7"/>
  <c r="DZ214" i="7"/>
  <c r="DW214" i="7"/>
  <c r="DV214" i="7"/>
  <c r="DP214" i="7"/>
  <c r="DO214" i="7"/>
  <c r="DM214" i="7"/>
  <c r="DK214" i="7"/>
  <c r="DJ214" i="7"/>
  <c r="DI214" i="7"/>
  <c r="DD214" i="7"/>
  <c r="DB214" i="7"/>
  <c r="DA214" i="7"/>
  <c r="CZ214" i="7"/>
  <c r="CY214" i="7"/>
  <c r="CX214" i="7"/>
  <c r="CW214" i="7"/>
  <c r="CV214" i="7"/>
  <c r="CU214" i="7"/>
  <c r="CT214" i="7"/>
  <c r="CS214" i="7"/>
  <c r="CR214" i="7"/>
  <c r="CQ214" i="7"/>
  <c r="CP214" i="7"/>
  <c r="CO214" i="7"/>
  <c r="CN214" i="7"/>
  <c r="CM214" i="7"/>
  <c r="CL214" i="7"/>
  <c r="CK214" i="7"/>
  <c r="CJ214" i="7"/>
  <c r="CI214" i="7"/>
  <c r="CH214" i="7"/>
  <c r="CG214" i="7"/>
  <c r="CF214" i="7"/>
  <c r="CE214" i="7"/>
  <c r="CD214" i="7"/>
  <c r="CC214" i="7"/>
  <c r="CB214" i="7"/>
  <c r="CA214" i="7"/>
  <c r="BZ214" i="7"/>
  <c r="BY214" i="7"/>
  <c r="BX214" i="7"/>
  <c r="BW214" i="7"/>
  <c r="BV214" i="7"/>
  <c r="BU214" i="7"/>
  <c r="BT214" i="7"/>
  <c r="BS214" i="7"/>
  <c r="BR214" i="7"/>
  <c r="BQ214" i="7"/>
  <c r="BP214" i="7"/>
  <c r="BO214" i="7"/>
  <c r="BN214" i="7"/>
  <c r="BM214" i="7"/>
  <c r="BL214" i="7"/>
  <c r="BK214" i="7"/>
  <c r="BJ214" i="7"/>
  <c r="BI214" i="7"/>
  <c r="BH214" i="7"/>
  <c r="BG214" i="7"/>
  <c r="BF214" i="7"/>
  <c r="BE214" i="7"/>
  <c r="BD214" i="7"/>
  <c r="BC214" i="7"/>
  <c r="BB214" i="7"/>
  <c r="BA214" i="7"/>
  <c r="AZ214" i="7"/>
  <c r="EX214" i="7" s="1"/>
  <c r="AY214" i="7"/>
  <c r="AX214" i="7"/>
  <c r="AW214" i="7"/>
  <c r="AV214" i="7"/>
  <c r="ET214" i="7" s="1"/>
  <c r="AU214" i="7"/>
  <c r="ES214" i="7" s="1"/>
  <c r="AT214" i="7"/>
  <c r="ER214" i="7" s="1"/>
  <c r="AS214" i="7"/>
  <c r="EQ214" i="7" s="1"/>
  <c r="AR214" i="7"/>
  <c r="AQ214" i="7"/>
  <c r="EO214" i="7" s="1"/>
  <c r="AP214" i="7"/>
  <c r="AO214" i="7"/>
  <c r="EM214" i="7" s="1"/>
  <c r="AN214" i="7"/>
  <c r="EL214" i="7" s="1"/>
  <c r="AM214" i="7"/>
  <c r="EK214" i="7" s="1"/>
  <c r="AL214" i="7"/>
  <c r="AK214" i="7"/>
  <c r="AJ214" i="7"/>
  <c r="AI214" i="7"/>
  <c r="EG214" i="7" s="1"/>
  <c r="AH214" i="7"/>
  <c r="EF214" i="7" s="1"/>
  <c r="AG214" i="7"/>
  <c r="EE214" i="7" s="1"/>
  <c r="AF214" i="7"/>
  <c r="ED214" i="7" s="1"/>
  <c r="AE214" i="7"/>
  <c r="EC214" i="7" s="1"/>
  <c r="AD214" i="7"/>
  <c r="AC214" i="7"/>
  <c r="EA214" i="7" s="1"/>
  <c r="AB214" i="7"/>
  <c r="AA214" i="7"/>
  <c r="DY214" i="7" s="1"/>
  <c r="Z214" i="7"/>
  <c r="DX214" i="7" s="1"/>
  <c r="Y214" i="7"/>
  <c r="X214" i="7"/>
  <c r="W214" i="7"/>
  <c r="DU214" i="7" s="1"/>
  <c r="V214" i="7"/>
  <c r="DT214" i="7" s="1"/>
  <c r="U214" i="7"/>
  <c r="DS214" i="7" s="1"/>
  <c r="T214" i="7"/>
  <c r="DR214" i="7" s="1"/>
  <c r="S214" i="7"/>
  <c r="DQ214" i="7" s="1"/>
  <c r="R214" i="7"/>
  <c r="Q214" i="7"/>
  <c r="P214" i="7"/>
  <c r="DN214" i="7" s="1"/>
  <c r="O214" i="7"/>
  <c r="N214" i="7"/>
  <c r="DL214" i="7" s="1"/>
  <c r="M214" i="7"/>
  <c r="L214" i="7"/>
  <c r="K214" i="7"/>
  <c r="J214" i="7"/>
  <c r="DH214" i="7" s="1"/>
  <c r="I214" i="7"/>
  <c r="DG214" i="7" s="1"/>
  <c r="H214" i="7"/>
  <c r="DF214" i="7" s="1"/>
  <c r="G214" i="7"/>
  <c r="DE214" i="7" s="1"/>
  <c r="F214" i="7"/>
  <c r="E214" i="7"/>
  <c r="DC214" i="7" s="1"/>
  <c r="D214" i="7"/>
  <c r="C214" i="7"/>
  <c r="B214" i="7"/>
  <c r="ET213" i="7"/>
  <c r="EO213" i="7"/>
  <c r="EN213" i="7"/>
  <c r="EE213" i="7"/>
  <c r="DR213" i="7"/>
  <c r="DO213" i="7"/>
  <c r="DM213" i="7"/>
  <c r="DI213" i="7"/>
  <c r="DH213" i="7"/>
  <c r="DF213" i="7"/>
  <c r="DE213" i="7"/>
  <c r="DA213" i="7"/>
  <c r="CY213" i="7"/>
  <c r="CX213" i="7"/>
  <c r="CW213" i="7"/>
  <c r="CV213" i="7"/>
  <c r="CU213" i="7"/>
  <c r="CT213" i="7"/>
  <c r="ES213" i="7" s="1"/>
  <c r="CS213" i="7"/>
  <c r="ER213" i="7" s="1"/>
  <c r="CR213" i="7"/>
  <c r="CQ213" i="7"/>
  <c r="CP213" i="7"/>
  <c r="CO213" i="7"/>
  <c r="CN213" i="7"/>
  <c r="EM213" i="7" s="1"/>
  <c r="CM213" i="7"/>
  <c r="CL213" i="7"/>
  <c r="CK213" i="7"/>
  <c r="CJ213" i="7"/>
  <c r="CI213" i="7"/>
  <c r="CH213" i="7"/>
  <c r="EG213" i="7" s="1"/>
  <c r="CG213" i="7"/>
  <c r="EF213" i="7" s="1"/>
  <c r="CF213" i="7"/>
  <c r="CE213" i="7"/>
  <c r="CD213" i="7"/>
  <c r="CC213" i="7"/>
  <c r="EB213" i="7" s="1"/>
  <c r="CB213" i="7"/>
  <c r="EA213" i="7" s="1"/>
  <c r="CA213" i="7"/>
  <c r="BZ213" i="7"/>
  <c r="BY213" i="7"/>
  <c r="BX213" i="7"/>
  <c r="BW213" i="7"/>
  <c r="BV213" i="7"/>
  <c r="DU213" i="7" s="1"/>
  <c r="BU213" i="7"/>
  <c r="DT213" i="7" s="1"/>
  <c r="BT213" i="7"/>
  <c r="BS213" i="7"/>
  <c r="BR213" i="7"/>
  <c r="BQ213" i="7"/>
  <c r="BP213" i="7"/>
  <c r="BO213" i="7"/>
  <c r="BN213" i="7"/>
  <c r="BM213" i="7"/>
  <c r="BL213" i="7"/>
  <c r="BK213" i="7"/>
  <c r="BJ213" i="7"/>
  <c r="BI213" i="7"/>
  <c r="BH213" i="7"/>
  <c r="BG213" i="7"/>
  <c r="BF213" i="7"/>
  <c r="BE213" i="7"/>
  <c r="BD213" i="7"/>
  <c r="BC213" i="7"/>
  <c r="BB213" i="7"/>
  <c r="BA213" i="7"/>
  <c r="AZ213" i="7"/>
  <c r="EX213" i="7" s="1"/>
  <c r="AY213" i="7"/>
  <c r="EW213" i="7" s="1"/>
  <c r="AX213" i="7"/>
  <c r="EV213" i="7" s="1"/>
  <c r="AW213" i="7"/>
  <c r="EU213" i="7" s="1"/>
  <c r="AV213" i="7"/>
  <c r="AU213" i="7"/>
  <c r="AT213" i="7"/>
  <c r="AS213" i="7"/>
  <c r="EQ213" i="7" s="1"/>
  <c r="AR213" i="7"/>
  <c r="EP213" i="7" s="1"/>
  <c r="AQ213" i="7"/>
  <c r="AP213" i="7"/>
  <c r="AO213" i="7"/>
  <c r="AN213" i="7"/>
  <c r="AM213" i="7"/>
  <c r="EK213" i="7" s="1"/>
  <c r="AL213" i="7"/>
  <c r="EJ213" i="7" s="1"/>
  <c r="AK213" i="7"/>
  <c r="EI213" i="7" s="1"/>
  <c r="AJ213" i="7"/>
  <c r="EH213" i="7" s="1"/>
  <c r="AI213" i="7"/>
  <c r="AH213" i="7"/>
  <c r="AG213" i="7"/>
  <c r="AF213" i="7"/>
  <c r="ED213" i="7" s="1"/>
  <c r="AE213" i="7"/>
  <c r="EC213" i="7" s="1"/>
  <c r="AD213" i="7"/>
  <c r="AC213" i="7"/>
  <c r="AB213" i="7"/>
  <c r="AA213" i="7"/>
  <c r="DY213" i="7" s="1"/>
  <c r="Z213" i="7"/>
  <c r="DX213" i="7" s="1"/>
  <c r="Y213" i="7"/>
  <c r="DW213" i="7" s="1"/>
  <c r="X213" i="7"/>
  <c r="DV213" i="7" s="1"/>
  <c r="W213" i="7"/>
  <c r="V213" i="7"/>
  <c r="U213" i="7"/>
  <c r="DS213" i="7" s="1"/>
  <c r="T213" i="7"/>
  <c r="S213" i="7"/>
  <c r="DQ213" i="7" s="1"/>
  <c r="R213" i="7"/>
  <c r="DP213" i="7" s="1"/>
  <c r="Q213" i="7"/>
  <c r="P213" i="7"/>
  <c r="DN213" i="7" s="1"/>
  <c r="O213" i="7"/>
  <c r="N213" i="7"/>
  <c r="DL213" i="7" s="1"/>
  <c r="M213" i="7"/>
  <c r="DK213" i="7" s="1"/>
  <c r="L213" i="7"/>
  <c r="DJ213" i="7" s="1"/>
  <c r="K213" i="7"/>
  <c r="J213" i="7"/>
  <c r="I213" i="7"/>
  <c r="DG213" i="7" s="1"/>
  <c r="H213" i="7"/>
  <c r="G213" i="7"/>
  <c r="F213" i="7"/>
  <c r="DD213" i="7" s="1"/>
  <c r="E213" i="7"/>
  <c r="DC213" i="7" s="1"/>
  <c r="D213" i="7"/>
  <c r="DB213" i="7" s="1"/>
  <c r="C213" i="7"/>
  <c r="B213" i="7"/>
  <c r="CZ213" i="7" s="1"/>
  <c r="EX212" i="7"/>
  <c r="EW212" i="7"/>
  <c r="ES212" i="7"/>
  <c r="ER212" i="7"/>
  <c r="EQ212" i="7"/>
  <c r="EL212" i="7"/>
  <c r="EK212" i="7"/>
  <c r="EF212" i="7"/>
  <c r="EE212" i="7"/>
  <c r="DY212" i="7"/>
  <c r="DX212" i="7"/>
  <c r="DV212" i="7"/>
  <c r="DS212" i="7"/>
  <c r="DN212" i="7"/>
  <c r="DM212" i="7"/>
  <c r="DJ212" i="7"/>
  <c r="DI212" i="7"/>
  <c r="DB212" i="7"/>
  <c r="DA212" i="7"/>
  <c r="CY212" i="7"/>
  <c r="CX212" i="7"/>
  <c r="CW212" i="7"/>
  <c r="CV212" i="7"/>
  <c r="CU212" i="7"/>
  <c r="CT212" i="7"/>
  <c r="CS212" i="7"/>
  <c r="CR212" i="7"/>
  <c r="CQ212" i="7"/>
  <c r="CP212" i="7"/>
  <c r="CO212" i="7"/>
  <c r="CN212" i="7"/>
  <c r="CM212" i="7"/>
  <c r="CL212" i="7"/>
  <c r="CK212" i="7"/>
  <c r="CJ212" i="7"/>
  <c r="CI212" i="7"/>
  <c r="CH212" i="7"/>
  <c r="CG212" i="7"/>
  <c r="CF212" i="7"/>
  <c r="CE212" i="7"/>
  <c r="CD212" i="7"/>
  <c r="CC212" i="7"/>
  <c r="CB212" i="7"/>
  <c r="CA212" i="7"/>
  <c r="DZ212" i="7" s="1"/>
  <c r="BZ212" i="7"/>
  <c r="BY212" i="7"/>
  <c r="BX212" i="7"/>
  <c r="BW212" i="7"/>
  <c r="BV212" i="7"/>
  <c r="BU212" i="7"/>
  <c r="BT212" i="7"/>
  <c r="BS212" i="7"/>
  <c r="BR212" i="7"/>
  <c r="BQ212" i="7"/>
  <c r="BP212" i="7"/>
  <c r="BO212" i="7"/>
  <c r="BN212" i="7"/>
  <c r="BM212" i="7"/>
  <c r="BL212" i="7"/>
  <c r="BK212" i="7"/>
  <c r="BJ212" i="7"/>
  <c r="BI212" i="7"/>
  <c r="BH212" i="7"/>
  <c r="BG212" i="7"/>
  <c r="BF212" i="7"/>
  <c r="BE212" i="7"/>
  <c r="BD212" i="7"/>
  <c r="BC212" i="7"/>
  <c r="BB212" i="7"/>
  <c r="BA212" i="7"/>
  <c r="AZ212" i="7"/>
  <c r="AY212" i="7"/>
  <c r="AX212" i="7"/>
  <c r="EV212" i="7" s="1"/>
  <c r="AW212" i="7"/>
  <c r="EU212" i="7" s="1"/>
  <c r="AV212" i="7"/>
  <c r="ET212" i="7" s="1"/>
  <c r="AU212" i="7"/>
  <c r="AT212" i="7"/>
  <c r="AS212" i="7"/>
  <c r="AR212" i="7"/>
  <c r="EP212" i="7" s="1"/>
  <c r="AQ212" i="7"/>
  <c r="EO212" i="7" s="1"/>
  <c r="AP212" i="7"/>
  <c r="EN212" i="7" s="1"/>
  <c r="AO212" i="7"/>
  <c r="EM212" i="7" s="1"/>
  <c r="AN212" i="7"/>
  <c r="AM212" i="7"/>
  <c r="AL212" i="7"/>
  <c r="EJ212" i="7" s="1"/>
  <c r="AK212" i="7"/>
  <c r="EI212" i="7" s="1"/>
  <c r="AJ212" i="7"/>
  <c r="EH212" i="7" s="1"/>
  <c r="AI212" i="7"/>
  <c r="EG212" i="7" s="1"/>
  <c r="AH212" i="7"/>
  <c r="AG212" i="7"/>
  <c r="AF212" i="7"/>
  <c r="ED212" i="7" s="1"/>
  <c r="AE212" i="7"/>
  <c r="EC212" i="7" s="1"/>
  <c r="AD212" i="7"/>
  <c r="EB212" i="7" s="1"/>
  <c r="AC212" i="7"/>
  <c r="EA212" i="7" s="1"/>
  <c r="AB212" i="7"/>
  <c r="AA212" i="7"/>
  <c r="Z212" i="7"/>
  <c r="Y212" i="7"/>
  <c r="DW212" i="7" s="1"/>
  <c r="X212" i="7"/>
  <c r="W212" i="7"/>
  <c r="DU212" i="7" s="1"/>
  <c r="V212" i="7"/>
  <c r="DT212" i="7" s="1"/>
  <c r="U212" i="7"/>
  <c r="T212" i="7"/>
  <c r="DR212" i="7" s="1"/>
  <c r="S212" i="7"/>
  <c r="DQ212" i="7" s="1"/>
  <c r="R212" i="7"/>
  <c r="DP212" i="7" s="1"/>
  <c r="Q212" i="7"/>
  <c r="DO212" i="7" s="1"/>
  <c r="P212" i="7"/>
  <c r="O212" i="7"/>
  <c r="N212" i="7"/>
  <c r="DL212" i="7" s="1"/>
  <c r="M212" i="7"/>
  <c r="DK212" i="7" s="1"/>
  <c r="L212" i="7"/>
  <c r="K212" i="7"/>
  <c r="J212" i="7"/>
  <c r="DH212" i="7" s="1"/>
  <c r="I212" i="7"/>
  <c r="DG212" i="7" s="1"/>
  <c r="H212" i="7"/>
  <c r="DF212" i="7" s="1"/>
  <c r="G212" i="7"/>
  <c r="DE212" i="7" s="1"/>
  <c r="F212" i="7"/>
  <c r="DD212" i="7" s="1"/>
  <c r="E212" i="7"/>
  <c r="DC212" i="7" s="1"/>
  <c r="D212" i="7"/>
  <c r="C212" i="7"/>
  <c r="B212" i="7"/>
  <c r="CZ212" i="7" s="1"/>
  <c r="EU211" i="7"/>
  <c r="ET211" i="7"/>
  <c r="EQ211" i="7"/>
  <c r="EP211" i="7"/>
  <c r="EL211" i="7"/>
  <c r="EI211" i="7"/>
  <c r="EH211" i="7"/>
  <c r="EE211" i="7"/>
  <c r="ED211" i="7"/>
  <c r="DZ211" i="7"/>
  <c r="DW211" i="7"/>
  <c r="DV211" i="7"/>
  <c r="DS211" i="7"/>
  <c r="DR211" i="7"/>
  <c r="DK211" i="7"/>
  <c r="DJ211" i="7"/>
  <c r="DG211" i="7"/>
  <c r="DF211" i="7"/>
  <c r="DB211" i="7"/>
  <c r="CY211" i="7"/>
  <c r="CX211" i="7"/>
  <c r="CW211" i="7"/>
  <c r="CV211" i="7"/>
  <c r="CU211" i="7"/>
  <c r="CT211" i="7"/>
  <c r="CS211" i="7"/>
  <c r="CR211" i="7"/>
  <c r="CQ211" i="7"/>
  <c r="CP211" i="7"/>
  <c r="CO211" i="7"/>
  <c r="CN211" i="7"/>
  <c r="CM211" i="7"/>
  <c r="CL211" i="7"/>
  <c r="CK211" i="7"/>
  <c r="CJ211" i="7"/>
  <c r="CI211" i="7"/>
  <c r="CH211" i="7"/>
  <c r="CG211" i="7"/>
  <c r="CF211" i="7"/>
  <c r="CE211" i="7"/>
  <c r="CD211" i="7"/>
  <c r="CC211" i="7"/>
  <c r="CB211" i="7"/>
  <c r="CA211" i="7"/>
  <c r="BZ211" i="7"/>
  <c r="BY211" i="7"/>
  <c r="BX211" i="7"/>
  <c r="BW211" i="7"/>
  <c r="BV211" i="7"/>
  <c r="BU211" i="7"/>
  <c r="BT211" i="7"/>
  <c r="BS211" i="7"/>
  <c r="BR211" i="7"/>
  <c r="BQ211" i="7"/>
  <c r="BP211" i="7"/>
  <c r="BO211" i="7"/>
  <c r="BN211" i="7"/>
  <c r="BM211" i="7"/>
  <c r="BL211" i="7"/>
  <c r="BK211" i="7"/>
  <c r="BJ211" i="7"/>
  <c r="BI211" i="7"/>
  <c r="BH211" i="7"/>
  <c r="BG211" i="7"/>
  <c r="BF211" i="7"/>
  <c r="BE211" i="7"/>
  <c r="BD211" i="7"/>
  <c r="BC211" i="7"/>
  <c r="BB211" i="7"/>
  <c r="BA211" i="7"/>
  <c r="AZ211" i="7"/>
  <c r="EX211" i="7" s="1"/>
  <c r="AY211" i="7"/>
  <c r="EW211" i="7" s="1"/>
  <c r="AX211" i="7"/>
  <c r="EV211" i="7" s="1"/>
  <c r="AW211" i="7"/>
  <c r="AV211" i="7"/>
  <c r="AU211" i="7"/>
  <c r="ES211" i="7" s="1"/>
  <c r="AT211" i="7"/>
  <c r="ER211" i="7" s="1"/>
  <c r="AS211" i="7"/>
  <c r="AR211" i="7"/>
  <c r="AQ211" i="7"/>
  <c r="EO211" i="7" s="1"/>
  <c r="AP211" i="7"/>
  <c r="EN211" i="7" s="1"/>
  <c r="AO211" i="7"/>
  <c r="EM211" i="7" s="1"/>
  <c r="AN211" i="7"/>
  <c r="AM211" i="7"/>
  <c r="EK211" i="7" s="1"/>
  <c r="AL211" i="7"/>
  <c r="EJ211" i="7" s="1"/>
  <c r="AK211" i="7"/>
  <c r="AJ211" i="7"/>
  <c r="AI211" i="7"/>
  <c r="EG211" i="7" s="1"/>
  <c r="AH211" i="7"/>
  <c r="EF211" i="7" s="1"/>
  <c r="AG211" i="7"/>
  <c r="AF211" i="7"/>
  <c r="AE211" i="7"/>
  <c r="EC211" i="7" s="1"/>
  <c r="AD211" i="7"/>
  <c r="EB211" i="7" s="1"/>
  <c r="AC211" i="7"/>
  <c r="EA211" i="7" s="1"/>
  <c r="AB211" i="7"/>
  <c r="AA211" i="7"/>
  <c r="DY211" i="7" s="1"/>
  <c r="Z211" i="7"/>
  <c r="DX211" i="7" s="1"/>
  <c r="Y211" i="7"/>
  <c r="X211" i="7"/>
  <c r="W211" i="7"/>
  <c r="DU211" i="7" s="1"/>
  <c r="V211" i="7"/>
  <c r="DT211" i="7" s="1"/>
  <c r="U211" i="7"/>
  <c r="T211" i="7"/>
  <c r="S211" i="7"/>
  <c r="DQ211" i="7" s="1"/>
  <c r="R211" i="7"/>
  <c r="DP211" i="7" s="1"/>
  <c r="Q211" i="7"/>
  <c r="DO211" i="7" s="1"/>
  <c r="P211" i="7"/>
  <c r="DN211" i="7" s="1"/>
  <c r="O211" i="7"/>
  <c r="DM211" i="7" s="1"/>
  <c r="N211" i="7"/>
  <c r="DL211" i="7" s="1"/>
  <c r="M211" i="7"/>
  <c r="L211" i="7"/>
  <c r="K211" i="7"/>
  <c r="DI211" i="7" s="1"/>
  <c r="J211" i="7"/>
  <c r="DH211" i="7" s="1"/>
  <c r="I211" i="7"/>
  <c r="H211" i="7"/>
  <c r="G211" i="7"/>
  <c r="DE211" i="7" s="1"/>
  <c r="F211" i="7"/>
  <c r="DD211" i="7" s="1"/>
  <c r="E211" i="7"/>
  <c r="DC211" i="7" s="1"/>
  <c r="D211" i="7"/>
  <c r="C211" i="7"/>
  <c r="DA211" i="7" s="1"/>
  <c r="B211" i="7"/>
  <c r="CZ211" i="7" s="1"/>
  <c r="ER210" i="7"/>
  <c r="EQ210" i="7"/>
  <c r="EO210" i="7"/>
  <c r="EN210" i="7"/>
  <c r="EM210" i="7"/>
  <c r="EF210" i="7"/>
  <c r="EE210" i="7"/>
  <c r="EC210" i="7"/>
  <c r="EB210" i="7"/>
  <c r="EA210" i="7"/>
  <c r="DT210" i="7"/>
  <c r="DS210" i="7"/>
  <c r="DP210" i="7"/>
  <c r="DO210" i="7"/>
  <c r="DH210" i="7"/>
  <c r="DG210" i="7"/>
  <c r="DE210" i="7"/>
  <c r="DD210" i="7"/>
  <c r="DC210" i="7"/>
  <c r="CY210" i="7"/>
  <c r="CX210" i="7"/>
  <c r="CW210" i="7"/>
  <c r="CV210" i="7"/>
  <c r="CU210" i="7"/>
  <c r="CT210" i="7"/>
  <c r="CS210" i="7"/>
  <c r="CR210" i="7"/>
  <c r="CQ210" i="7"/>
  <c r="CP210" i="7"/>
  <c r="CO210" i="7"/>
  <c r="CN210" i="7"/>
  <c r="CM210" i="7"/>
  <c r="CL210" i="7"/>
  <c r="CK210" i="7"/>
  <c r="CJ210" i="7"/>
  <c r="CI210" i="7"/>
  <c r="CH210" i="7"/>
  <c r="CG210" i="7"/>
  <c r="CF210" i="7"/>
  <c r="CE210" i="7"/>
  <c r="CD210" i="7"/>
  <c r="CC210" i="7"/>
  <c r="CB210" i="7"/>
  <c r="CA210" i="7"/>
  <c r="BZ210" i="7"/>
  <c r="BY210" i="7"/>
  <c r="BX210" i="7"/>
  <c r="BW210" i="7"/>
  <c r="BV210" i="7"/>
  <c r="BU210" i="7"/>
  <c r="BT210" i="7"/>
  <c r="BS210" i="7"/>
  <c r="BR210" i="7"/>
  <c r="BQ210" i="7"/>
  <c r="BP210" i="7"/>
  <c r="BO210" i="7"/>
  <c r="BN210" i="7"/>
  <c r="BM210" i="7"/>
  <c r="BL210" i="7"/>
  <c r="BK210" i="7"/>
  <c r="BJ210" i="7"/>
  <c r="BI210" i="7"/>
  <c r="BH210" i="7"/>
  <c r="BG210" i="7"/>
  <c r="BF210" i="7"/>
  <c r="BE210" i="7"/>
  <c r="BD210" i="7"/>
  <c r="BC210" i="7"/>
  <c r="BB210" i="7"/>
  <c r="BA210" i="7"/>
  <c r="AZ210" i="7"/>
  <c r="EX210" i="7" s="1"/>
  <c r="AY210" i="7"/>
  <c r="EW210" i="7" s="1"/>
  <c r="AX210" i="7"/>
  <c r="EV210" i="7" s="1"/>
  <c r="AW210" i="7"/>
  <c r="EU210" i="7" s="1"/>
  <c r="AV210" i="7"/>
  <c r="ET210" i="7" s="1"/>
  <c r="AU210" i="7"/>
  <c r="ES210" i="7" s="1"/>
  <c r="AT210" i="7"/>
  <c r="AS210" i="7"/>
  <c r="AR210" i="7"/>
  <c r="EP210" i="7" s="1"/>
  <c r="AQ210" i="7"/>
  <c r="AP210" i="7"/>
  <c r="AO210" i="7"/>
  <c r="AN210" i="7"/>
  <c r="EL210" i="7" s="1"/>
  <c r="AM210" i="7"/>
  <c r="EK210" i="7" s="1"/>
  <c r="AL210" i="7"/>
  <c r="EJ210" i="7" s="1"/>
  <c r="AK210" i="7"/>
  <c r="EI210" i="7" s="1"/>
  <c r="AJ210" i="7"/>
  <c r="EH210" i="7" s="1"/>
  <c r="AI210" i="7"/>
  <c r="EG210" i="7" s="1"/>
  <c r="AH210" i="7"/>
  <c r="AG210" i="7"/>
  <c r="AF210" i="7"/>
  <c r="ED210" i="7" s="1"/>
  <c r="AE210" i="7"/>
  <c r="AD210" i="7"/>
  <c r="AC210" i="7"/>
  <c r="AB210" i="7"/>
  <c r="DZ210" i="7" s="1"/>
  <c r="AA210" i="7"/>
  <c r="DY210" i="7" s="1"/>
  <c r="Z210" i="7"/>
  <c r="DX210" i="7" s="1"/>
  <c r="Y210" i="7"/>
  <c r="DW210" i="7" s="1"/>
  <c r="X210" i="7"/>
  <c r="DV210" i="7" s="1"/>
  <c r="W210" i="7"/>
  <c r="DU210" i="7" s="1"/>
  <c r="V210" i="7"/>
  <c r="U210" i="7"/>
  <c r="T210" i="7"/>
  <c r="DR210" i="7" s="1"/>
  <c r="S210" i="7"/>
  <c r="DQ210" i="7" s="1"/>
  <c r="R210" i="7"/>
  <c r="Q210" i="7"/>
  <c r="P210" i="7"/>
  <c r="DN210" i="7" s="1"/>
  <c r="O210" i="7"/>
  <c r="DM210" i="7" s="1"/>
  <c r="N210" i="7"/>
  <c r="DL210" i="7" s="1"/>
  <c r="M210" i="7"/>
  <c r="DK210" i="7" s="1"/>
  <c r="L210" i="7"/>
  <c r="DJ210" i="7" s="1"/>
  <c r="K210" i="7"/>
  <c r="DI210" i="7" s="1"/>
  <c r="J210" i="7"/>
  <c r="I210" i="7"/>
  <c r="H210" i="7"/>
  <c r="DF210" i="7" s="1"/>
  <c r="G210" i="7"/>
  <c r="F210" i="7"/>
  <c r="E210" i="7"/>
  <c r="D210" i="7"/>
  <c r="DB210" i="7" s="1"/>
  <c r="C210" i="7"/>
  <c r="DA210" i="7" s="1"/>
  <c r="B210" i="7"/>
  <c r="CZ210" i="7" s="1"/>
  <c r="EX209" i="7"/>
  <c r="EW209" i="7"/>
  <c r="EV209" i="7"/>
  <c r="ES209" i="7"/>
  <c r="ER209" i="7"/>
  <c r="EO209" i="7"/>
  <c r="EN209" i="7"/>
  <c r="EM209" i="7"/>
  <c r="EK209" i="7"/>
  <c r="EJ209" i="7"/>
  <c r="EG209" i="7"/>
  <c r="EF209" i="7"/>
  <c r="EC209" i="7"/>
  <c r="EB209" i="7"/>
  <c r="EA209" i="7"/>
  <c r="DZ209" i="7"/>
  <c r="DY209" i="7"/>
  <c r="DX209" i="7"/>
  <c r="DQ209" i="7"/>
  <c r="DP209" i="7"/>
  <c r="DO209" i="7"/>
  <c r="DN209" i="7"/>
  <c r="DM209" i="7"/>
  <c r="DL209" i="7"/>
  <c r="DI209" i="7"/>
  <c r="DH209" i="7"/>
  <c r="DE209" i="7"/>
  <c r="DD209" i="7"/>
  <c r="DC209" i="7"/>
  <c r="DA209" i="7"/>
  <c r="CZ209" i="7"/>
  <c r="CY209" i="7"/>
  <c r="CX209" i="7"/>
  <c r="CW209" i="7"/>
  <c r="CV209" i="7"/>
  <c r="CU209" i="7"/>
  <c r="CT209" i="7"/>
  <c r="CS209" i="7"/>
  <c r="CR209" i="7"/>
  <c r="CQ209" i="7"/>
  <c r="CP209" i="7"/>
  <c r="CO209" i="7"/>
  <c r="CN209" i="7"/>
  <c r="CM209" i="7"/>
  <c r="CL209" i="7"/>
  <c r="CK209" i="7"/>
  <c r="CJ209" i="7"/>
  <c r="CI209" i="7"/>
  <c r="CH209" i="7"/>
  <c r="CG209" i="7"/>
  <c r="CF209" i="7"/>
  <c r="CE209" i="7"/>
  <c r="CD209" i="7"/>
  <c r="CC209" i="7"/>
  <c r="CB209" i="7"/>
  <c r="CA209" i="7"/>
  <c r="BZ209" i="7"/>
  <c r="BY209" i="7"/>
  <c r="BX209" i="7"/>
  <c r="BW209" i="7"/>
  <c r="BV209" i="7"/>
  <c r="BU209" i="7"/>
  <c r="BT209" i="7"/>
  <c r="BS209" i="7"/>
  <c r="BR209" i="7"/>
  <c r="BQ209" i="7"/>
  <c r="BP209" i="7"/>
  <c r="BO209" i="7"/>
  <c r="BN209" i="7"/>
  <c r="BM209" i="7"/>
  <c r="BL209" i="7"/>
  <c r="BK209" i="7"/>
  <c r="BJ209" i="7"/>
  <c r="BI209" i="7"/>
  <c r="BH209" i="7"/>
  <c r="BG209" i="7"/>
  <c r="BF209" i="7"/>
  <c r="BE209" i="7"/>
  <c r="BD209" i="7"/>
  <c r="BC209" i="7"/>
  <c r="BB209" i="7"/>
  <c r="BA209" i="7"/>
  <c r="AZ209" i="7"/>
  <c r="AY209" i="7"/>
  <c r="AX209" i="7"/>
  <c r="AW209" i="7"/>
  <c r="EU209" i="7" s="1"/>
  <c r="AV209" i="7"/>
  <c r="ET209" i="7" s="1"/>
  <c r="AU209" i="7"/>
  <c r="AT209" i="7"/>
  <c r="AS209" i="7"/>
  <c r="EQ209" i="7" s="1"/>
  <c r="AR209" i="7"/>
  <c r="EP209" i="7" s="1"/>
  <c r="AQ209" i="7"/>
  <c r="AP209" i="7"/>
  <c r="AO209" i="7"/>
  <c r="AN209" i="7"/>
  <c r="EL209" i="7" s="1"/>
  <c r="AM209" i="7"/>
  <c r="AL209" i="7"/>
  <c r="AK209" i="7"/>
  <c r="EI209" i="7" s="1"/>
  <c r="AJ209" i="7"/>
  <c r="EH209" i="7" s="1"/>
  <c r="AI209" i="7"/>
  <c r="AH209" i="7"/>
  <c r="AG209" i="7"/>
  <c r="EE209" i="7" s="1"/>
  <c r="AF209" i="7"/>
  <c r="ED209" i="7" s="1"/>
  <c r="AE209" i="7"/>
  <c r="AD209" i="7"/>
  <c r="AC209" i="7"/>
  <c r="AB209" i="7"/>
  <c r="AA209" i="7"/>
  <c r="Z209" i="7"/>
  <c r="Y209" i="7"/>
  <c r="DW209" i="7" s="1"/>
  <c r="X209" i="7"/>
  <c r="DV209" i="7" s="1"/>
  <c r="W209" i="7"/>
  <c r="DU209" i="7" s="1"/>
  <c r="V209" i="7"/>
  <c r="DT209" i="7" s="1"/>
  <c r="U209" i="7"/>
  <c r="DS209" i="7" s="1"/>
  <c r="T209" i="7"/>
  <c r="DR209" i="7" s="1"/>
  <c r="S209" i="7"/>
  <c r="R209" i="7"/>
  <c r="Q209" i="7"/>
  <c r="P209" i="7"/>
  <c r="O209" i="7"/>
  <c r="N209" i="7"/>
  <c r="M209" i="7"/>
  <c r="DK209" i="7" s="1"/>
  <c r="L209" i="7"/>
  <c r="DJ209" i="7" s="1"/>
  <c r="K209" i="7"/>
  <c r="J209" i="7"/>
  <c r="I209" i="7"/>
  <c r="DG209" i="7" s="1"/>
  <c r="H209" i="7"/>
  <c r="DF209" i="7" s="1"/>
  <c r="G209" i="7"/>
  <c r="F209" i="7"/>
  <c r="E209" i="7"/>
  <c r="D209" i="7"/>
  <c r="DB209" i="7" s="1"/>
  <c r="C209" i="7"/>
  <c r="B209" i="7"/>
  <c r="EX208" i="7"/>
  <c r="EW208" i="7"/>
  <c r="EV208" i="7"/>
  <c r="ET208" i="7"/>
  <c r="ES208" i="7"/>
  <c r="EO208" i="7"/>
  <c r="EL208" i="7"/>
  <c r="EK208" i="7"/>
  <c r="EJ208" i="7"/>
  <c r="EI208" i="7"/>
  <c r="EH208" i="7"/>
  <c r="EG208" i="7"/>
  <c r="DZ208" i="7"/>
  <c r="DY208" i="7"/>
  <c r="DX208" i="7"/>
  <c r="DW208" i="7"/>
  <c r="DV208" i="7"/>
  <c r="DU208" i="7"/>
  <c r="DQ208" i="7"/>
  <c r="DN208" i="7"/>
  <c r="DM208" i="7"/>
  <c r="DL208" i="7"/>
  <c r="DJ208" i="7"/>
  <c r="DI208" i="7"/>
  <c r="DE208" i="7"/>
  <c r="DB208" i="7"/>
  <c r="DA208" i="7"/>
  <c r="CZ208" i="7"/>
  <c r="CY208" i="7"/>
  <c r="CX208" i="7"/>
  <c r="CW208" i="7"/>
  <c r="CV208" i="7"/>
  <c r="CU208" i="7"/>
  <c r="CT208" i="7"/>
  <c r="CS208" i="7"/>
  <c r="CR208" i="7"/>
  <c r="CQ208" i="7"/>
  <c r="CP208" i="7"/>
  <c r="CO208" i="7"/>
  <c r="CN208" i="7"/>
  <c r="CM208" i="7"/>
  <c r="CL208" i="7"/>
  <c r="CK208" i="7"/>
  <c r="CJ208" i="7"/>
  <c r="CI208" i="7"/>
  <c r="CH208" i="7"/>
  <c r="CG208" i="7"/>
  <c r="CF208" i="7"/>
  <c r="CE208" i="7"/>
  <c r="CD208" i="7"/>
  <c r="CC208" i="7"/>
  <c r="CB208" i="7"/>
  <c r="CA208" i="7"/>
  <c r="BZ208" i="7"/>
  <c r="BY208" i="7"/>
  <c r="BX208" i="7"/>
  <c r="BW208" i="7"/>
  <c r="BV208" i="7"/>
  <c r="BU208" i="7"/>
  <c r="BT208" i="7"/>
  <c r="BS208" i="7"/>
  <c r="BR208" i="7"/>
  <c r="BQ208" i="7"/>
  <c r="BP208" i="7"/>
  <c r="BO208" i="7"/>
  <c r="BN208" i="7"/>
  <c r="BM208" i="7"/>
  <c r="BL208" i="7"/>
  <c r="BK208" i="7"/>
  <c r="BJ208" i="7"/>
  <c r="BI208" i="7"/>
  <c r="BH208" i="7"/>
  <c r="BG208" i="7"/>
  <c r="BF208" i="7"/>
  <c r="BE208" i="7"/>
  <c r="BD208" i="7"/>
  <c r="BC208" i="7"/>
  <c r="BB208" i="7"/>
  <c r="BA208" i="7"/>
  <c r="AZ208" i="7"/>
  <c r="AY208" i="7"/>
  <c r="AX208" i="7"/>
  <c r="AW208" i="7"/>
  <c r="EU208" i="7" s="1"/>
  <c r="AV208" i="7"/>
  <c r="AU208" i="7"/>
  <c r="AT208" i="7"/>
  <c r="ER208" i="7" s="1"/>
  <c r="AS208" i="7"/>
  <c r="EQ208" i="7" s="1"/>
  <c r="AR208" i="7"/>
  <c r="EP208" i="7" s="1"/>
  <c r="AQ208" i="7"/>
  <c r="AP208" i="7"/>
  <c r="EN208" i="7" s="1"/>
  <c r="AO208" i="7"/>
  <c r="EM208" i="7" s="1"/>
  <c r="AN208" i="7"/>
  <c r="AM208" i="7"/>
  <c r="AL208" i="7"/>
  <c r="AK208" i="7"/>
  <c r="AJ208" i="7"/>
  <c r="AI208" i="7"/>
  <c r="AH208" i="7"/>
  <c r="EF208" i="7" s="1"/>
  <c r="AG208" i="7"/>
  <c r="EE208" i="7" s="1"/>
  <c r="AF208" i="7"/>
  <c r="ED208" i="7" s="1"/>
  <c r="AE208" i="7"/>
  <c r="EC208" i="7" s="1"/>
  <c r="AD208" i="7"/>
  <c r="EB208" i="7" s="1"/>
  <c r="AC208" i="7"/>
  <c r="EA208" i="7" s="1"/>
  <c r="AB208" i="7"/>
  <c r="AA208" i="7"/>
  <c r="Z208" i="7"/>
  <c r="Y208" i="7"/>
  <c r="X208" i="7"/>
  <c r="W208" i="7"/>
  <c r="V208" i="7"/>
  <c r="DT208" i="7" s="1"/>
  <c r="U208" i="7"/>
  <c r="DS208" i="7" s="1"/>
  <c r="T208" i="7"/>
  <c r="DR208" i="7" s="1"/>
  <c r="S208" i="7"/>
  <c r="R208" i="7"/>
  <c r="DP208" i="7" s="1"/>
  <c r="Q208" i="7"/>
  <c r="DO208" i="7" s="1"/>
  <c r="P208" i="7"/>
  <c r="O208" i="7"/>
  <c r="N208" i="7"/>
  <c r="M208" i="7"/>
  <c r="DK208" i="7" s="1"/>
  <c r="L208" i="7"/>
  <c r="K208" i="7"/>
  <c r="J208" i="7"/>
  <c r="DH208" i="7" s="1"/>
  <c r="I208" i="7"/>
  <c r="DG208" i="7" s="1"/>
  <c r="H208" i="7"/>
  <c r="DF208" i="7" s="1"/>
  <c r="G208" i="7"/>
  <c r="F208" i="7"/>
  <c r="DD208" i="7" s="1"/>
  <c r="E208" i="7"/>
  <c r="DC208" i="7" s="1"/>
  <c r="D208" i="7"/>
  <c r="C208" i="7"/>
  <c r="B208" i="7"/>
  <c r="EX207" i="7"/>
  <c r="EQ207" i="7"/>
  <c r="EM207" i="7"/>
  <c r="EL207" i="7"/>
  <c r="EE207" i="7"/>
  <c r="DZ207" i="7"/>
  <c r="DW207" i="7"/>
  <c r="DV207" i="7"/>
  <c r="DS207" i="7"/>
  <c r="DR207" i="7"/>
  <c r="DK207" i="7"/>
  <c r="DJ207" i="7"/>
  <c r="DG207" i="7"/>
  <c r="DF207" i="7"/>
  <c r="DB207" i="7"/>
  <c r="CY207" i="7"/>
  <c r="CX207" i="7"/>
  <c r="CW207" i="7"/>
  <c r="CV207" i="7"/>
  <c r="EU207" i="7" s="1"/>
  <c r="CU207" i="7"/>
  <c r="ET207" i="7" s="1"/>
  <c r="CT207" i="7"/>
  <c r="CS207" i="7"/>
  <c r="CR207" i="7"/>
  <c r="CQ207" i="7"/>
  <c r="EP207" i="7" s="1"/>
  <c r="CP207" i="7"/>
  <c r="CO207" i="7"/>
  <c r="CN207" i="7"/>
  <c r="CM207" i="7"/>
  <c r="CL207" i="7"/>
  <c r="CK207" i="7"/>
  <c r="CJ207" i="7"/>
  <c r="EI207" i="7" s="1"/>
  <c r="CI207" i="7"/>
  <c r="EH207" i="7" s="1"/>
  <c r="CH207" i="7"/>
  <c r="CG207" i="7"/>
  <c r="CF207" i="7"/>
  <c r="CE207" i="7"/>
  <c r="ED207" i="7" s="1"/>
  <c r="CD207" i="7"/>
  <c r="CC207" i="7"/>
  <c r="CB207" i="7"/>
  <c r="CA207" i="7"/>
  <c r="BZ207" i="7"/>
  <c r="BY207" i="7"/>
  <c r="BX207" i="7"/>
  <c r="BW207" i="7"/>
  <c r="BV207" i="7"/>
  <c r="BU207" i="7"/>
  <c r="BT207" i="7"/>
  <c r="BS207" i="7"/>
  <c r="BR207" i="7"/>
  <c r="BQ207" i="7"/>
  <c r="BP207" i="7"/>
  <c r="BO207" i="7"/>
  <c r="BN207" i="7"/>
  <c r="BM207" i="7"/>
  <c r="BL207" i="7"/>
  <c r="BK207" i="7"/>
  <c r="BJ207" i="7"/>
  <c r="BI207" i="7"/>
  <c r="BH207" i="7"/>
  <c r="BG207" i="7"/>
  <c r="BF207" i="7"/>
  <c r="BE207" i="7"/>
  <c r="BD207" i="7"/>
  <c r="BC207" i="7"/>
  <c r="BB207" i="7"/>
  <c r="BA207" i="7"/>
  <c r="AZ207" i="7"/>
  <c r="AY207" i="7"/>
  <c r="EW207" i="7" s="1"/>
  <c r="AX207" i="7"/>
  <c r="EV207" i="7" s="1"/>
  <c r="AW207" i="7"/>
  <c r="AV207" i="7"/>
  <c r="AU207" i="7"/>
  <c r="ES207" i="7" s="1"/>
  <c r="AT207" i="7"/>
  <c r="ER207" i="7" s="1"/>
  <c r="AS207" i="7"/>
  <c r="AR207" i="7"/>
  <c r="AQ207" i="7"/>
  <c r="AP207" i="7"/>
  <c r="EN207" i="7" s="1"/>
  <c r="AO207" i="7"/>
  <c r="AN207" i="7"/>
  <c r="AM207" i="7"/>
  <c r="EK207" i="7" s="1"/>
  <c r="AL207" i="7"/>
  <c r="EJ207" i="7" s="1"/>
  <c r="AK207" i="7"/>
  <c r="AJ207" i="7"/>
  <c r="AI207" i="7"/>
  <c r="EG207" i="7" s="1"/>
  <c r="AH207" i="7"/>
  <c r="EF207" i="7" s="1"/>
  <c r="AG207" i="7"/>
  <c r="AF207" i="7"/>
  <c r="AE207" i="7"/>
  <c r="AD207" i="7"/>
  <c r="EB207" i="7" s="1"/>
  <c r="AC207" i="7"/>
  <c r="EA207" i="7" s="1"/>
  <c r="AB207" i="7"/>
  <c r="AA207" i="7"/>
  <c r="DY207" i="7" s="1"/>
  <c r="Z207" i="7"/>
  <c r="DX207" i="7" s="1"/>
  <c r="Y207" i="7"/>
  <c r="X207" i="7"/>
  <c r="W207" i="7"/>
  <c r="DU207" i="7" s="1"/>
  <c r="V207" i="7"/>
  <c r="DT207" i="7" s="1"/>
  <c r="U207" i="7"/>
  <c r="T207" i="7"/>
  <c r="S207" i="7"/>
  <c r="DQ207" i="7" s="1"/>
  <c r="R207" i="7"/>
  <c r="DP207" i="7" s="1"/>
  <c r="Q207" i="7"/>
  <c r="DO207" i="7" s="1"/>
  <c r="P207" i="7"/>
  <c r="DN207" i="7" s="1"/>
  <c r="O207" i="7"/>
  <c r="DM207" i="7" s="1"/>
  <c r="N207" i="7"/>
  <c r="DL207" i="7" s="1"/>
  <c r="M207" i="7"/>
  <c r="L207" i="7"/>
  <c r="K207" i="7"/>
  <c r="DI207" i="7" s="1"/>
  <c r="J207" i="7"/>
  <c r="DH207" i="7" s="1"/>
  <c r="I207" i="7"/>
  <c r="H207" i="7"/>
  <c r="G207" i="7"/>
  <c r="DE207" i="7" s="1"/>
  <c r="F207" i="7"/>
  <c r="DD207" i="7" s="1"/>
  <c r="E207" i="7"/>
  <c r="DC207" i="7" s="1"/>
  <c r="D207" i="7"/>
  <c r="C207" i="7"/>
  <c r="DA207" i="7" s="1"/>
  <c r="B207" i="7"/>
  <c r="CZ207" i="7" s="1"/>
  <c r="EU206" i="7"/>
  <c r="EO206" i="7"/>
  <c r="EN206" i="7"/>
  <c r="EJ206" i="7"/>
  <c r="EI206" i="7"/>
  <c r="EB206" i="7"/>
  <c r="DW206" i="7"/>
  <c r="DP206" i="7"/>
  <c r="DO206" i="7"/>
  <c r="DL206" i="7"/>
  <c r="DK206" i="7"/>
  <c r="DH206" i="7"/>
  <c r="DG206" i="7"/>
  <c r="DD206" i="7"/>
  <c r="DC206" i="7"/>
  <c r="CZ206" i="7"/>
  <c r="CY206" i="7"/>
  <c r="CX206" i="7"/>
  <c r="CW206" i="7"/>
  <c r="CV206" i="7"/>
  <c r="CU206" i="7"/>
  <c r="CT206" i="7"/>
  <c r="CS206" i="7"/>
  <c r="ER206" i="7" s="1"/>
  <c r="CR206" i="7"/>
  <c r="EQ206" i="7" s="1"/>
  <c r="CQ206" i="7"/>
  <c r="CP206" i="7"/>
  <c r="CO206" i="7"/>
  <c r="CN206" i="7"/>
  <c r="EM206" i="7" s="1"/>
  <c r="CM206" i="7"/>
  <c r="CL206" i="7"/>
  <c r="CK206" i="7"/>
  <c r="CJ206" i="7"/>
  <c r="CI206" i="7"/>
  <c r="CH206" i="7"/>
  <c r="CG206" i="7"/>
  <c r="EF206" i="7" s="1"/>
  <c r="CF206" i="7"/>
  <c r="EE206" i="7" s="1"/>
  <c r="CE206" i="7"/>
  <c r="CD206" i="7"/>
  <c r="CC206" i="7"/>
  <c r="CB206" i="7"/>
  <c r="EA206" i="7" s="1"/>
  <c r="CA206" i="7"/>
  <c r="BZ206" i="7"/>
  <c r="BY206" i="7"/>
  <c r="BX206" i="7"/>
  <c r="BW206" i="7"/>
  <c r="BV206" i="7"/>
  <c r="BU206" i="7"/>
  <c r="DT206" i="7" s="1"/>
  <c r="BT206" i="7"/>
  <c r="DS206" i="7" s="1"/>
  <c r="BS206" i="7"/>
  <c r="BR206" i="7"/>
  <c r="BQ206" i="7"/>
  <c r="BP206" i="7"/>
  <c r="BO206" i="7"/>
  <c r="BN206" i="7"/>
  <c r="BM206" i="7"/>
  <c r="BL206" i="7"/>
  <c r="BK206" i="7"/>
  <c r="BJ206" i="7"/>
  <c r="BI206" i="7"/>
  <c r="BH206" i="7"/>
  <c r="BG206" i="7"/>
  <c r="BF206" i="7"/>
  <c r="BE206" i="7"/>
  <c r="BD206" i="7"/>
  <c r="BC206" i="7"/>
  <c r="BB206" i="7"/>
  <c r="BA206" i="7"/>
  <c r="AZ206" i="7"/>
  <c r="EX206" i="7" s="1"/>
  <c r="AY206" i="7"/>
  <c r="EW206" i="7" s="1"/>
  <c r="AX206" i="7"/>
  <c r="EV206" i="7" s="1"/>
  <c r="AW206" i="7"/>
  <c r="AV206" i="7"/>
  <c r="ET206" i="7" s="1"/>
  <c r="AU206" i="7"/>
  <c r="ES206" i="7" s="1"/>
  <c r="AT206" i="7"/>
  <c r="AS206" i="7"/>
  <c r="AR206" i="7"/>
  <c r="EP206" i="7" s="1"/>
  <c r="AQ206" i="7"/>
  <c r="AP206" i="7"/>
  <c r="AO206" i="7"/>
  <c r="AN206" i="7"/>
  <c r="EL206" i="7" s="1"/>
  <c r="AM206" i="7"/>
  <c r="EK206" i="7" s="1"/>
  <c r="AL206" i="7"/>
  <c r="AK206" i="7"/>
  <c r="AJ206" i="7"/>
  <c r="EH206" i="7" s="1"/>
  <c r="AI206" i="7"/>
  <c r="EG206" i="7" s="1"/>
  <c r="AH206" i="7"/>
  <c r="AG206" i="7"/>
  <c r="AF206" i="7"/>
  <c r="ED206" i="7" s="1"/>
  <c r="AE206" i="7"/>
  <c r="EC206" i="7" s="1"/>
  <c r="AD206" i="7"/>
  <c r="AC206" i="7"/>
  <c r="AB206" i="7"/>
  <c r="DZ206" i="7" s="1"/>
  <c r="AA206" i="7"/>
  <c r="DY206" i="7" s="1"/>
  <c r="Z206" i="7"/>
  <c r="DX206" i="7" s="1"/>
  <c r="Y206" i="7"/>
  <c r="X206" i="7"/>
  <c r="DV206" i="7" s="1"/>
  <c r="W206" i="7"/>
  <c r="DU206" i="7" s="1"/>
  <c r="V206" i="7"/>
  <c r="U206" i="7"/>
  <c r="T206" i="7"/>
  <c r="DR206" i="7" s="1"/>
  <c r="S206" i="7"/>
  <c r="DQ206" i="7" s="1"/>
  <c r="R206" i="7"/>
  <c r="Q206" i="7"/>
  <c r="P206" i="7"/>
  <c r="DN206" i="7" s="1"/>
  <c r="O206" i="7"/>
  <c r="DM206" i="7" s="1"/>
  <c r="N206" i="7"/>
  <c r="M206" i="7"/>
  <c r="L206" i="7"/>
  <c r="DJ206" i="7" s="1"/>
  <c r="K206" i="7"/>
  <c r="DI206" i="7" s="1"/>
  <c r="J206" i="7"/>
  <c r="I206" i="7"/>
  <c r="H206" i="7"/>
  <c r="DF206" i="7" s="1"/>
  <c r="G206" i="7"/>
  <c r="DE206" i="7" s="1"/>
  <c r="F206" i="7"/>
  <c r="E206" i="7"/>
  <c r="D206" i="7"/>
  <c r="DB206" i="7" s="1"/>
  <c r="C206" i="7"/>
  <c r="DA206" i="7" s="1"/>
  <c r="B206" i="7"/>
  <c r="EW205" i="7"/>
  <c r="EV205" i="7"/>
  <c r="ES205" i="7"/>
  <c r="ER205" i="7"/>
  <c r="EO205" i="7"/>
  <c r="EN205" i="7"/>
  <c r="EK205" i="7"/>
  <c r="EJ205" i="7"/>
  <c r="EG205" i="7"/>
  <c r="EC205" i="7"/>
  <c r="EB205" i="7"/>
  <c r="DZ205" i="7"/>
  <c r="DY205" i="7"/>
  <c r="DX205" i="7"/>
  <c r="DQ205" i="7"/>
  <c r="DP205" i="7"/>
  <c r="DO205" i="7"/>
  <c r="DM205" i="7"/>
  <c r="DL205" i="7"/>
  <c r="DI205" i="7"/>
  <c r="DH205" i="7"/>
  <c r="DE205" i="7"/>
  <c r="DD205" i="7"/>
  <c r="DA205" i="7"/>
  <c r="CZ205" i="7"/>
  <c r="CY205" i="7"/>
  <c r="CX205" i="7"/>
  <c r="CW205" i="7"/>
  <c r="CV205" i="7"/>
  <c r="CU205" i="7"/>
  <c r="CT205" i="7"/>
  <c r="CS205" i="7"/>
  <c r="CR205" i="7"/>
  <c r="CQ205" i="7"/>
  <c r="CP205" i="7"/>
  <c r="CO205" i="7"/>
  <c r="CN205" i="7"/>
  <c r="CM205" i="7"/>
  <c r="CL205" i="7"/>
  <c r="CK205" i="7"/>
  <c r="CJ205" i="7"/>
  <c r="CI205" i="7"/>
  <c r="CH205" i="7"/>
  <c r="CG205" i="7"/>
  <c r="CF205" i="7"/>
  <c r="CE205" i="7"/>
  <c r="CD205" i="7"/>
  <c r="CC205" i="7"/>
  <c r="CB205" i="7"/>
  <c r="CA205" i="7"/>
  <c r="BZ205" i="7"/>
  <c r="BY205" i="7"/>
  <c r="BX205" i="7"/>
  <c r="BW205" i="7"/>
  <c r="BV205" i="7"/>
  <c r="BU205" i="7"/>
  <c r="BT205" i="7"/>
  <c r="BS205" i="7"/>
  <c r="BR205" i="7"/>
  <c r="BQ205" i="7"/>
  <c r="BP205" i="7"/>
  <c r="BO205" i="7"/>
  <c r="BN205" i="7"/>
  <c r="BM205" i="7"/>
  <c r="BL205" i="7"/>
  <c r="BK205" i="7"/>
  <c r="BJ205" i="7"/>
  <c r="BI205" i="7"/>
  <c r="BH205" i="7"/>
  <c r="BG205" i="7"/>
  <c r="BF205" i="7"/>
  <c r="BE205" i="7"/>
  <c r="BD205" i="7"/>
  <c r="BC205" i="7"/>
  <c r="BB205" i="7"/>
  <c r="BA205" i="7"/>
  <c r="AZ205" i="7"/>
  <c r="EX205" i="7" s="1"/>
  <c r="AY205" i="7"/>
  <c r="AX205" i="7"/>
  <c r="AW205" i="7"/>
  <c r="EU205" i="7" s="1"/>
  <c r="AV205" i="7"/>
  <c r="ET205" i="7" s="1"/>
  <c r="AU205" i="7"/>
  <c r="AT205" i="7"/>
  <c r="AS205" i="7"/>
  <c r="EQ205" i="7" s="1"/>
  <c r="AR205" i="7"/>
  <c r="EP205" i="7" s="1"/>
  <c r="AQ205" i="7"/>
  <c r="AP205" i="7"/>
  <c r="AO205" i="7"/>
  <c r="EM205" i="7" s="1"/>
  <c r="AN205" i="7"/>
  <c r="EL205" i="7" s="1"/>
  <c r="AM205" i="7"/>
  <c r="AL205" i="7"/>
  <c r="AK205" i="7"/>
  <c r="EI205" i="7" s="1"/>
  <c r="AJ205" i="7"/>
  <c r="EH205" i="7" s="1"/>
  <c r="AI205" i="7"/>
  <c r="AH205" i="7"/>
  <c r="EF205" i="7" s="1"/>
  <c r="AG205" i="7"/>
  <c r="EE205" i="7" s="1"/>
  <c r="AF205" i="7"/>
  <c r="ED205" i="7" s="1"/>
  <c r="AE205" i="7"/>
  <c r="AD205" i="7"/>
  <c r="AC205" i="7"/>
  <c r="EA205" i="7" s="1"/>
  <c r="AB205" i="7"/>
  <c r="AA205" i="7"/>
  <c r="Z205" i="7"/>
  <c r="Y205" i="7"/>
  <c r="DW205" i="7" s="1"/>
  <c r="X205" i="7"/>
  <c r="DV205" i="7" s="1"/>
  <c r="W205" i="7"/>
  <c r="DU205" i="7" s="1"/>
  <c r="V205" i="7"/>
  <c r="DT205" i="7" s="1"/>
  <c r="U205" i="7"/>
  <c r="DS205" i="7" s="1"/>
  <c r="T205" i="7"/>
  <c r="DR205" i="7" s="1"/>
  <c r="S205" i="7"/>
  <c r="R205" i="7"/>
  <c r="Q205" i="7"/>
  <c r="P205" i="7"/>
  <c r="DN205" i="7" s="1"/>
  <c r="O205" i="7"/>
  <c r="N205" i="7"/>
  <c r="M205" i="7"/>
  <c r="DK205" i="7" s="1"/>
  <c r="L205" i="7"/>
  <c r="DJ205" i="7" s="1"/>
  <c r="K205" i="7"/>
  <c r="J205" i="7"/>
  <c r="I205" i="7"/>
  <c r="DG205" i="7" s="1"/>
  <c r="H205" i="7"/>
  <c r="DF205" i="7" s="1"/>
  <c r="G205" i="7"/>
  <c r="F205" i="7"/>
  <c r="E205" i="7"/>
  <c r="DC205" i="7" s="1"/>
  <c r="D205" i="7"/>
  <c r="DB205" i="7" s="1"/>
  <c r="C205" i="7"/>
  <c r="B205" i="7"/>
  <c r="EX204" i="7"/>
  <c r="EW204" i="7"/>
  <c r="ET204" i="7"/>
  <c r="ES204" i="7"/>
  <c r="EP204" i="7"/>
  <c r="EL204" i="7"/>
  <c r="EK204" i="7"/>
  <c r="EH204" i="7"/>
  <c r="EG204" i="7"/>
  <c r="DZ204" i="7"/>
  <c r="DY204" i="7"/>
  <c r="DV204" i="7"/>
  <c r="DU204" i="7"/>
  <c r="DN204" i="7"/>
  <c r="DM204" i="7"/>
  <c r="DJ204" i="7"/>
  <c r="DI204" i="7"/>
  <c r="DF204" i="7"/>
  <c r="DB204" i="7"/>
  <c r="DA204" i="7"/>
  <c r="CY204" i="7"/>
  <c r="CX204" i="7"/>
  <c r="CW204" i="7"/>
  <c r="CV204" i="7"/>
  <c r="CU204" i="7"/>
  <c r="CT204" i="7"/>
  <c r="CS204" i="7"/>
  <c r="CR204" i="7"/>
  <c r="CQ204" i="7"/>
  <c r="CP204" i="7"/>
  <c r="CO204" i="7"/>
  <c r="CN204" i="7"/>
  <c r="CM204" i="7"/>
  <c r="CL204" i="7"/>
  <c r="CK204" i="7"/>
  <c r="CJ204" i="7"/>
  <c r="CI204" i="7"/>
  <c r="CH204" i="7"/>
  <c r="CG204" i="7"/>
  <c r="CF204" i="7"/>
  <c r="CE204" i="7"/>
  <c r="CD204" i="7"/>
  <c r="CC204" i="7"/>
  <c r="CB204" i="7"/>
  <c r="CA204" i="7"/>
  <c r="BZ204" i="7"/>
  <c r="BY204" i="7"/>
  <c r="BX204" i="7"/>
  <c r="BW204" i="7"/>
  <c r="BV204" i="7"/>
  <c r="BU204" i="7"/>
  <c r="BT204" i="7"/>
  <c r="BS204" i="7"/>
  <c r="BR204" i="7"/>
  <c r="BQ204" i="7"/>
  <c r="BP204" i="7"/>
  <c r="BO204" i="7"/>
  <c r="BN204" i="7"/>
  <c r="BM204" i="7"/>
  <c r="BL204" i="7"/>
  <c r="BK204" i="7"/>
  <c r="BJ204" i="7"/>
  <c r="BI204" i="7"/>
  <c r="BH204" i="7"/>
  <c r="BG204" i="7"/>
  <c r="BF204" i="7"/>
  <c r="BE204" i="7"/>
  <c r="BD204" i="7"/>
  <c r="BC204" i="7"/>
  <c r="BB204" i="7"/>
  <c r="BA204" i="7"/>
  <c r="AZ204" i="7"/>
  <c r="AY204" i="7"/>
  <c r="AX204" i="7"/>
  <c r="EV204" i="7" s="1"/>
  <c r="AW204" i="7"/>
  <c r="EU204" i="7" s="1"/>
  <c r="AV204" i="7"/>
  <c r="AU204" i="7"/>
  <c r="AT204" i="7"/>
  <c r="ER204" i="7" s="1"/>
  <c r="AS204" i="7"/>
  <c r="EQ204" i="7" s="1"/>
  <c r="AR204" i="7"/>
  <c r="AQ204" i="7"/>
  <c r="EO204" i="7" s="1"/>
  <c r="AP204" i="7"/>
  <c r="EN204" i="7" s="1"/>
  <c r="AO204" i="7"/>
  <c r="EM204" i="7" s="1"/>
  <c r="AN204" i="7"/>
  <c r="AM204" i="7"/>
  <c r="AL204" i="7"/>
  <c r="EJ204" i="7" s="1"/>
  <c r="AK204" i="7"/>
  <c r="EI204" i="7" s="1"/>
  <c r="AJ204" i="7"/>
  <c r="AI204" i="7"/>
  <c r="AH204" i="7"/>
  <c r="EF204" i="7" s="1"/>
  <c r="AG204" i="7"/>
  <c r="EE204" i="7" s="1"/>
  <c r="AF204" i="7"/>
  <c r="ED204" i="7" s="1"/>
  <c r="AE204" i="7"/>
  <c r="EC204" i="7" s="1"/>
  <c r="AD204" i="7"/>
  <c r="EB204" i="7" s="1"/>
  <c r="AC204" i="7"/>
  <c r="EA204" i="7" s="1"/>
  <c r="AB204" i="7"/>
  <c r="AA204" i="7"/>
  <c r="Z204" i="7"/>
  <c r="DX204" i="7" s="1"/>
  <c r="Y204" i="7"/>
  <c r="DW204" i="7" s="1"/>
  <c r="X204" i="7"/>
  <c r="W204" i="7"/>
  <c r="V204" i="7"/>
  <c r="DT204" i="7" s="1"/>
  <c r="U204" i="7"/>
  <c r="DS204" i="7" s="1"/>
  <c r="T204" i="7"/>
  <c r="DR204" i="7" s="1"/>
  <c r="S204" i="7"/>
  <c r="DQ204" i="7" s="1"/>
  <c r="R204" i="7"/>
  <c r="DP204" i="7" s="1"/>
  <c r="Q204" i="7"/>
  <c r="DO204" i="7" s="1"/>
  <c r="P204" i="7"/>
  <c r="O204" i="7"/>
  <c r="N204" i="7"/>
  <c r="DL204" i="7" s="1"/>
  <c r="M204" i="7"/>
  <c r="DK204" i="7" s="1"/>
  <c r="L204" i="7"/>
  <c r="K204" i="7"/>
  <c r="J204" i="7"/>
  <c r="DH204" i="7" s="1"/>
  <c r="I204" i="7"/>
  <c r="DG204" i="7" s="1"/>
  <c r="H204" i="7"/>
  <c r="G204" i="7"/>
  <c r="DE204" i="7" s="1"/>
  <c r="F204" i="7"/>
  <c r="DD204" i="7" s="1"/>
  <c r="E204" i="7"/>
  <c r="DC204" i="7" s="1"/>
  <c r="D204" i="7"/>
  <c r="C204" i="7"/>
  <c r="B204" i="7"/>
  <c r="CZ204" i="7" s="1"/>
  <c r="EX203" i="7"/>
  <c r="EU203" i="7"/>
  <c r="ET203" i="7"/>
  <c r="ES203" i="7"/>
  <c r="EQ203" i="7"/>
  <c r="EP203" i="7"/>
  <c r="EM203" i="7"/>
  <c r="EI203" i="7"/>
  <c r="EH203" i="7"/>
  <c r="EG203" i="7"/>
  <c r="EE203" i="7"/>
  <c r="ED203" i="7"/>
  <c r="DW203" i="7"/>
  <c r="DV203" i="7"/>
  <c r="DU203" i="7"/>
  <c r="DS203" i="7"/>
  <c r="DR203" i="7"/>
  <c r="DO203" i="7"/>
  <c r="DK203" i="7"/>
  <c r="DJ203" i="7"/>
  <c r="DI203" i="7"/>
  <c r="DG203" i="7"/>
  <c r="DF203" i="7"/>
  <c r="CY203" i="7"/>
  <c r="CX203" i="7"/>
  <c r="CW203" i="7"/>
  <c r="CV203" i="7"/>
  <c r="CU203" i="7"/>
  <c r="CT203" i="7"/>
  <c r="CS203" i="7"/>
  <c r="CR203" i="7"/>
  <c r="CQ203" i="7"/>
  <c r="CP203" i="7"/>
  <c r="CO203" i="7"/>
  <c r="CN203" i="7"/>
  <c r="CM203" i="7"/>
  <c r="CL203" i="7"/>
  <c r="CK203" i="7"/>
  <c r="CJ203" i="7"/>
  <c r="CI203" i="7"/>
  <c r="CH203" i="7"/>
  <c r="CG203" i="7"/>
  <c r="CF203" i="7"/>
  <c r="CE203" i="7"/>
  <c r="CD203" i="7"/>
  <c r="CC203" i="7"/>
  <c r="CB203" i="7"/>
  <c r="CA203" i="7"/>
  <c r="BZ203" i="7"/>
  <c r="BY203" i="7"/>
  <c r="BX203" i="7"/>
  <c r="BW203" i="7"/>
  <c r="BV203" i="7"/>
  <c r="BU203" i="7"/>
  <c r="BT203" i="7"/>
  <c r="BS203" i="7"/>
  <c r="BR203" i="7"/>
  <c r="BQ203" i="7"/>
  <c r="BP203" i="7"/>
  <c r="BO203" i="7"/>
  <c r="BN203" i="7"/>
  <c r="BM203" i="7"/>
  <c r="BL203" i="7"/>
  <c r="BK203" i="7"/>
  <c r="BJ203" i="7"/>
  <c r="BI203" i="7"/>
  <c r="BH203" i="7"/>
  <c r="BG203" i="7"/>
  <c r="BF203" i="7"/>
  <c r="BE203" i="7"/>
  <c r="BD203" i="7"/>
  <c r="BC203" i="7"/>
  <c r="BB203" i="7"/>
  <c r="BA203" i="7"/>
  <c r="AZ203" i="7"/>
  <c r="AY203" i="7"/>
  <c r="EW203" i="7" s="1"/>
  <c r="AX203" i="7"/>
  <c r="EV203" i="7" s="1"/>
  <c r="AW203" i="7"/>
  <c r="AV203" i="7"/>
  <c r="AU203" i="7"/>
  <c r="AT203" i="7"/>
  <c r="ER203" i="7" s="1"/>
  <c r="AS203" i="7"/>
  <c r="AR203" i="7"/>
  <c r="AQ203" i="7"/>
  <c r="EO203" i="7" s="1"/>
  <c r="AP203" i="7"/>
  <c r="EN203" i="7" s="1"/>
  <c r="AO203" i="7"/>
  <c r="AN203" i="7"/>
  <c r="EL203" i="7" s="1"/>
  <c r="AM203" i="7"/>
  <c r="EK203" i="7" s="1"/>
  <c r="AL203" i="7"/>
  <c r="EJ203" i="7" s="1"/>
  <c r="AK203" i="7"/>
  <c r="AJ203" i="7"/>
  <c r="AI203" i="7"/>
  <c r="AH203" i="7"/>
  <c r="EF203" i="7" s="1"/>
  <c r="AG203" i="7"/>
  <c r="AF203" i="7"/>
  <c r="AE203" i="7"/>
  <c r="EC203" i="7" s="1"/>
  <c r="AD203" i="7"/>
  <c r="EB203" i="7" s="1"/>
  <c r="AC203" i="7"/>
  <c r="EA203" i="7" s="1"/>
  <c r="AB203" i="7"/>
  <c r="DZ203" i="7" s="1"/>
  <c r="AA203" i="7"/>
  <c r="DY203" i="7" s="1"/>
  <c r="Z203" i="7"/>
  <c r="DX203" i="7" s="1"/>
  <c r="Y203" i="7"/>
  <c r="X203" i="7"/>
  <c r="W203" i="7"/>
  <c r="V203" i="7"/>
  <c r="DT203" i="7" s="1"/>
  <c r="U203" i="7"/>
  <c r="T203" i="7"/>
  <c r="S203" i="7"/>
  <c r="DQ203" i="7" s="1"/>
  <c r="R203" i="7"/>
  <c r="DP203" i="7" s="1"/>
  <c r="Q203" i="7"/>
  <c r="P203" i="7"/>
  <c r="DN203" i="7" s="1"/>
  <c r="O203" i="7"/>
  <c r="DM203" i="7" s="1"/>
  <c r="N203" i="7"/>
  <c r="DL203" i="7" s="1"/>
  <c r="M203" i="7"/>
  <c r="L203" i="7"/>
  <c r="K203" i="7"/>
  <c r="J203" i="7"/>
  <c r="DH203" i="7" s="1"/>
  <c r="I203" i="7"/>
  <c r="H203" i="7"/>
  <c r="G203" i="7"/>
  <c r="DE203" i="7" s="1"/>
  <c r="F203" i="7"/>
  <c r="DD203" i="7" s="1"/>
  <c r="E203" i="7"/>
  <c r="DC203" i="7" s="1"/>
  <c r="D203" i="7"/>
  <c r="DB203" i="7" s="1"/>
  <c r="C203" i="7"/>
  <c r="DA203" i="7" s="1"/>
  <c r="B203" i="7"/>
  <c r="CZ203" i="7" s="1"/>
  <c r="EV202" i="7"/>
  <c r="ER202" i="7"/>
  <c r="EQ202" i="7"/>
  <c r="EP202" i="7"/>
  <c r="EN202" i="7"/>
  <c r="EM202" i="7"/>
  <c r="EJ202" i="7"/>
  <c r="EF202" i="7"/>
  <c r="EE202" i="7"/>
  <c r="EB202" i="7"/>
  <c r="EA202" i="7"/>
  <c r="DX202" i="7"/>
  <c r="DW202" i="7"/>
  <c r="DT202" i="7"/>
  <c r="DS202" i="7"/>
  <c r="DQ202" i="7"/>
  <c r="DO202" i="7"/>
  <c r="DL202" i="7"/>
  <c r="DH202" i="7"/>
  <c r="DG202" i="7"/>
  <c r="DC202" i="7"/>
  <c r="CZ202" i="7"/>
  <c r="CY202" i="7"/>
  <c r="CX202" i="7"/>
  <c r="CW202" i="7"/>
  <c r="CV202" i="7"/>
  <c r="CU202" i="7"/>
  <c r="CT202" i="7"/>
  <c r="CS202" i="7"/>
  <c r="CR202" i="7"/>
  <c r="CQ202" i="7"/>
  <c r="CP202" i="7"/>
  <c r="CO202" i="7"/>
  <c r="CN202" i="7"/>
  <c r="CM202" i="7"/>
  <c r="CL202" i="7"/>
  <c r="CK202" i="7"/>
  <c r="CJ202" i="7"/>
  <c r="CI202" i="7"/>
  <c r="CH202" i="7"/>
  <c r="CG202" i="7"/>
  <c r="CF202" i="7"/>
  <c r="CE202" i="7"/>
  <c r="CD202" i="7"/>
  <c r="CC202" i="7"/>
  <c r="CB202" i="7"/>
  <c r="CA202" i="7"/>
  <c r="BZ202" i="7"/>
  <c r="BY202" i="7"/>
  <c r="BX202" i="7"/>
  <c r="BW202" i="7"/>
  <c r="BV202" i="7"/>
  <c r="BU202" i="7"/>
  <c r="BT202" i="7"/>
  <c r="BS202" i="7"/>
  <c r="BR202" i="7"/>
  <c r="BQ202" i="7"/>
  <c r="BP202" i="7"/>
  <c r="BO202" i="7"/>
  <c r="BN202" i="7"/>
  <c r="BM202" i="7"/>
  <c r="BL202" i="7"/>
  <c r="BK202" i="7"/>
  <c r="BJ202" i="7"/>
  <c r="BI202" i="7"/>
  <c r="BH202" i="7"/>
  <c r="BG202" i="7"/>
  <c r="BF202" i="7"/>
  <c r="BE202" i="7"/>
  <c r="BD202" i="7"/>
  <c r="BC202" i="7"/>
  <c r="BB202" i="7"/>
  <c r="BA202" i="7"/>
  <c r="AZ202" i="7"/>
  <c r="EX202" i="7" s="1"/>
  <c r="AY202" i="7"/>
  <c r="EW202" i="7" s="1"/>
  <c r="AX202" i="7"/>
  <c r="AW202" i="7"/>
  <c r="EU202" i="7" s="1"/>
  <c r="AV202" i="7"/>
  <c r="ET202" i="7" s="1"/>
  <c r="AU202" i="7"/>
  <c r="ES202" i="7" s="1"/>
  <c r="AT202" i="7"/>
  <c r="AS202" i="7"/>
  <c r="AR202" i="7"/>
  <c r="AQ202" i="7"/>
  <c r="EO202" i="7" s="1"/>
  <c r="AP202" i="7"/>
  <c r="AO202" i="7"/>
  <c r="AN202" i="7"/>
  <c r="EL202" i="7" s="1"/>
  <c r="AM202" i="7"/>
  <c r="EK202" i="7" s="1"/>
  <c r="AL202" i="7"/>
  <c r="AK202" i="7"/>
  <c r="EI202" i="7" s="1"/>
  <c r="AJ202" i="7"/>
  <c r="EH202" i="7" s="1"/>
  <c r="AI202" i="7"/>
  <c r="EG202" i="7" s="1"/>
  <c r="AH202" i="7"/>
  <c r="AG202" i="7"/>
  <c r="AF202" i="7"/>
  <c r="ED202" i="7" s="1"/>
  <c r="AE202" i="7"/>
  <c r="EC202" i="7" s="1"/>
  <c r="AD202" i="7"/>
  <c r="AC202" i="7"/>
  <c r="AB202" i="7"/>
  <c r="DZ202" i="7" s="1"/>
  <c r="AA202" i="7"/>
  <c r="DY202" i="7" s="1"/>
  <c r="Z202" i="7"/>
  <c r="Y202" i="7"/>
  <c r="X202" i="7"/>
  <c r="DV202" i="7" s="1"/>
  <c r="W202" i="7"/>
  <c r="DU202" i="7" s="1"/>
  <c r="V202" i="7"/>
  <c r="U202" i="7"/>
  <c r="T202" i="7"/>
  <c r="DR202" i="7" s="1"/>
  <c r="S202" i="7"/>
  <c r="R202" i="7"/>
  <c r="DP202" i="7" s="1"/>
  <c r="Q202" i="7"/>
  <c r="P202" i="7"/>
  <c r="DN202" i="7" s="1"/>
  <c r="O202" i="7"/>
  <c r="DM202" i="7" s="1"/>
  <c r="N202" i="7"/>
  <c r="M202" i="7"/>
  <c r="DK202" i="7" s="1"/>
  <c r="L202" i="7"/>
  <c r="DJ202" i="7" s="1"/>
  <c r="K202" i="7"/>
  <c r="DI202" i="7" s="1"/>
  <c r="J202" i="7"/>
  <c r="I202" i="7"/>
  <c r="H202" i="7"/>
  <c r="DF202" i="7" s="1"/>
  <c r="G202" i="7"/>
  <c r="DE202" i="7" s="1"/>
  <c r="F202" i="7"/>
  <c r="DD202" i="7" s="1"/>
  <c r="E202" i="7"/>
  <c r="D202" i="7"/>
  <c r="DB202" i="7" s="1"/>
  <c r="C202" i="7"/>
  <c r="DA202" i="7" s="1"/>
  <c r="B202" i="7"/>
  <c r="EW201" i="7"/>
  <c r="EV201" i="7"/>
  <c r="EO201" i="7"/>
  <c r="EN201" i="7"/>
  <c r="EK201" i="7"/>
  <c r="EJ201" i="7"/>
  <c r="EG201" i="7"/>
  <c r="EF201" i="7"/>
  <c r="EE201" i="7"/>
  <c r="EC201" i="7"/>
  <c r="EB201" i="7"/>
  <c r="DX201" i="7"/>
  <c r="DU201" i="7"/>
  <c r="DQ201" i="7"/>
  <c r="DP201" i="7"/>
  <c r="DL201" i="7"/>
  <c r="DI201" i="7"/>
  <c r="DE201" i="7"/>
  <c r="DD201" i="7"/>
  <c r="DA201" i="7"/>
  <c r="CZ201" i="7"/>
  <c r="CY201" i="7"/>
  <c r="CX201" i="7"/>
  <c r="CW201" i="7"/>
  <c r="CV201" i="7"/>
  <c r="CU201" i="7"/>
  <c r="CT201" i="7"/>
  <c r="CS201" i="7"/>
  <c r="CR201" i="7"/>
  <c r="CQ201" i="7"/>
  <c r="CP201" i="7"/>
  <c r="CO201" i="7"/>
  <c r="CN201" i="7"/>
  <c r="CM201" i="7"/>
  <c r="CL201" i="7"/>
  <c r="CK201" i="7"/>
  <c r="CJ201" i="7"/>
  <c r="CI201" i="7"/>
  <c r="CH201" i="7"/>
  <c r="CG201" i="7"/>
  <c r="CF201" i="7"/>
  <c r="CE201" i="7"/>
  <c r="CD201" i="7"/>
  <c r="CC201" i="7"/>
  <c r="CB201" i="7"/>
  <c r="CA201" i="7"/>
  <c r="BZ201" i="7"/>
  <c r="BY201" i="7"/>
  <c r="BX201" i="7"/>
  <c r="BW201" i="7"/>
  <c r="BV201" i="7"/>
  <c r="BU201" i="7"/>
  <c r="BT201" i="7"/>
  <c r="BS201" i="7"/>
  <c r="BR201" i="7"/>
  <c r="BQ201" i="7"/>
  <c r="BP201" i="7"/>
  <c r="BO201" i="7"/>
  <c r="BN201" i="7"/>
  <c r="BM201" i="7"/>
  <c r="BL201" i="7"/>
  <c r="BK201" i="7"/>
  <c r="BJ201" i="7"/>
  <c r="BI201" i="7"/>
  <c r="BH201" i="7"/>
  <c r="BG201" i="7"/>
  <c r="BF201" i="7"/>
  <c r="BE201" i="7"/>
  <c r="BD201" i="7"/>
  <c r="BC201" i="7"/>
  <c r="BB201" i="7"/>
  <c r="BA201" i="7"/>
  <c r="AZ201" i="7"/>
  <c r="EX201" i="7" s="1"/>
  <c r="AY201" i="7"/>
  <c r="AX201" i="7"/>
  <c r="AW201" i="7"/>
  <c r="EU201" i="7" s="1"/>
  <c r="AV201" i="7"/>
  <c r="ET201" i="7" s="1"/>
  <c r="AU201" i="7"/>
  <c r="ES201" i="7" s="1"/>
  <c r="AT201" i="7"/>
  <c r="ER201" i="7" s="1"/>
  <c r="AS201" i="7"/>
  <c r="EQ201" i="7" s="1"/>
  <c r="AR201" i="7"/>
  <c r="EP201" i="7" s="1"/>
  <c r="AQ201" i="7"/>
  <c r="AP201" i="7"/>
  <c r="AO201" i="7"/>
  <c r="EM201" i="7" s="1"/>
  <c r="AN201" i="7"/>
  <c r="EL201" i="7" s="1"/>
  <c r="AM201" i="7"/>
  <c r="AL201" i="7"/>
  <c r="AK201" i="7"/>
  <c r="EI201" i="7" s="1"/>
  <c r="AJ201" i="7"/>
  <c r="EH201" i="7" s="1"/>
  <c r="AI201" i="7"/>
  <c r="AH201" i="7"/>
  <c r="AG201" i="7"/>
  <c r="AF201" i="7"/>
  <c r="ED201" i="7" s="1"/>
  <c r="AE201" i="7"/>
  <c r="AD201" i="7"/>
  <c r="AC201" i="7"/>
  <c r="EA201" i="7" s="1"/>
  <c r="AB201" i="7"/>
  <c r="DZ201" i="7" s="1"/>
  <c r="AA201" i="7"/>
  <c r="DY201" i="7" s="1"/>
  <c r="Z201" i="7"/>
  <c r="Y201" i="7"/>
  <c r="DW201" i="7" s="1"/>
  <c r="X201" i="7"/>
  <c r="DV201" i="7" s="1"/>
  <c r="W201" i="7"/>
  <c r="V201" i="7"/>
  <c r="DT201" i="7" s="1"/>
  <c r="U201" i="7"/>
  <c r="DS201" i="7" s="1"/>
  <c r="T201" i="7"/>
  <c r="DR201" i="7" s="1"/>
  <c r="S201" i="7"/>
  <c r="R201" i="7"/>
  <c r="Q201" i="7"/>
  <c r="DO201" i="7" s="1"/>
  <c r="P201" i="7"/>
  <c r="DN201" i="7" s="1"/>
  <c r="O201" i="7"/>
  <c r="DM201" i="7" s="1"/>
  <c r="N201" i="7"/>
  <c r="M201" i="7"/>
  <c r="DK201" i="7" s="1"/>
  <c r="L201" i="7"/>
  <c r="DJ201" i="7" s="1"/>
  <c r="K201" i="7"/>
  <c r="J201" i="7"/>
  <c r="DH201" i="7" s="1"/>
  <c r="I201" i="7"/>
  <c r="DG201" i="7" s="1"/>
  <c r="H201" i="7"/>
  <c r="DF201" i="7" s="1"/>
  <c r="G201" i="7"/>
  <c r="F201" i="7"/>
  <c r="E201" i="7"/>
  <c r="DC201" i="7" s="1"/>
  <c r="D201" i="7"/>
  <c r="DB201" i="7" s="1"/>
  <c r="C201" i="7"/>
  <c r="B201" i="7"/>
  <c r="EX200" i="7"/>
  <c r="EW200" i="7"/>
  <c r="EU200" i="7"/>
  <c r="ET200" i="7"/>
  <c r="ES200" i="7"/>
  <c r="EL200" i="7"/>
  <c r="EK200" i="7"/>
  <c r="EH200" i="7"/>
  <c r="EG200" i="7"/>
  <c r="ED200" i="7"/>
  <c r="DZ200" i="7"/>
  <c r="DY200" i="7"/>
  <c r="DX200" i="7"/>
  <c r="DW200" i="7"/>
  <c r="DN200" i="7"/>
  <c r="DM200" i="7"/>
  <c r="DL200" i="7"/>
  <c r="DI200" i="7"/>
  <c r="DF200" i="7"/>
  <c r="DB200" i="7"/>
  <c r="DA200" i="7"/>
  <c r="CY200" i="7"/>
  <c r="CX200" i="7"/>
  <c r="CW200" i="7"/>
  <c r="CV200" i="7"/>
  <c r="CU200" i="7"/>
  <c r="CT200" i="7"/>
  <c r="CS200" i="7"/>
  <c r="CR200" i="7"/>
  <c r="CQ200" i="7"/>
  <c r="CP200" i="7"/>
  <c r="CO200" i="7"/>
  <c r="CN200" i="7"/>
  <c r="CM200" i="7"/>
  <c r="CL200" i="7"/>
  <c r="CK200" i="7"/>
  <c r="CJ200" i="7"/>
  <c r="CI200" i="7"/>
  <c r="CH200" i="7"/>
  <c r="CG200" i="7"/>
  <c r="CF200" i="7"/>
  <c r="CE200" i="7"/>
  <c r="CD200" i="7"/>
  <c r="CC200" i="7"/>
  <c r="CB200" i="7"/>
  <c r="CA200" i="7"/>
  <c r="BZ200" i="7"/>
  <c r="BY200" i="7"/>
  <c r="BX200" i="7"/>
  <c r="BW200" i="7"/>
  <c r="BV200" i="7"/>
  <c r="DU200" i="7" s="1"/>
  <c r="BU200" i="7"/>
  <c r="BT200" i="7"/>
  <c r="BS200" i="7"/>
  <c r="BR200" i="7"/>
  <c r="BQ200" i="7"/>
  <c r="BP200" i="7"/>
  <c r="BO200" i="7"/>
  <c r="BN200" i="7"/>
  <c r="BM200" i="7"/>
  <c r="BL200" i="7"/>
  <c r="BK200" i="7"/>
  <c r="BJ200" i="7"/>
  <c r="BI200" i="7"/>
  <c r="BH200" i="7"/>
  <c r="BG200" i="7"/>
  <c r="BF200" i="7"/>
  <c r="BE200" i="7"/>
  <c r="BD200" i="7"/>
  <c r="BC200" i="7"/>
  <c r="BB200" i="7"/>
  <c r="BA200" i="7"/>
  <c r="AZ200" i="7"/>
  <c r="AY200" i="7"/>
  <c r="AX200" i="7"/>
  <c r="EV200" i="7" s="1"/>
  <c r="AW200" i="7"/>
  <c r="AV200" i="7"/>
  <c r="AU200" i="7"/>
  <c r="AT200" i="7"/>
  <c r="ER200" i="7" s="1"/>
  <c r="AS200" i="7"/>
  <c r="EQ200" i="7" s="1"/>
  <c r="AR200" i="7"/>
  <c r="EP200" i="7" s="1"/>
  <c r="AQ200" i="7"/>
  <c r="EO200" i="7" s="1"/>
  <c r="AP200" i="7"/>
  <c r="EN200" i="7" s="1"/>
  <c r="AO200" i="7"/>
  <c r="EM200" i="7" s="1"/>
  <c r="AN200" i="7"/>
  <c r="AM200" i="7"/>
  <c r="AL200" i="7"/>
  <c r="EJ200" i="7" s="1"/>
  <c r="AK200" i="7"/>
  <c r="EI200" i="7" s="1"/>
  <c r="AJ200" i="7"/>
  <c r="AI200" i="7"/>
  <c r="AH200" i="7"/>
  <c r="EF200" i="7" s="1"/>
  <c r="AG200" i="7"/>
  <c r="EE200" i="7" s="1"/>
  <c r="AF200" i="7"/>
  <c r="AE200" i="7"/>
  <c r="EC200" i="7" s="1"/>
  <c r="AD200" i="7"/>
  <c r="EB200" i="7" s="1"/>
  <c r="AC200" i="7"/>
  <c r="EA200" i="7" s="1"/>
  <c r="AB200" i="7"/>
  <c r="AA200" i="7"/>
  <c r="Z200" i="7"/>
  <c r="Y200" i="7"/>
  <c r="X200" i="7"/>
  <c r="DV200" i="7" s="1"/>
  <c r="W200" i="7"/>
  <c r="V200" i="7"/>
  <c r="U200" i="7"/>
  <c r="DS200" i="7" s="1"/>
  <c r="T200" i="7"/>
  <c r="DR200" i="7" s="1"/>
  <c r="S200" i="7"/>
  <c r="DQ200" i="7" s="1"/>
  <c r="R200" i="7"/>
  <c r="DP200" i="7" s="1"/>
  <c r="Q200" i="7"/>
  <c r="DO200" i="7" s="1"/>
  <c r="P200" i="7"/>
  <c r="O200" i="7"/>
  <c r="N200" i="7"/>
  <c r="M200" i="7"/>
  <c r="DK200" i="7" s="1"/>
  <c r="L200" i="7"/>
  <c r="DJ200" i="7" s="1"/>
  <c r="K200" i="7"/>
  <c r="J200" i="7"/>
  <c r="DH200" i="7" s="1"/>
  <c r="I200" i="7"/>
  <c r="DG200" i="7" s="1"/>
  <c r="H200" i="7"/>
  <c r="G200" i="7"/>
  <c r="DE200" i="7" s="1"/>
  <c r="F200" i="7"/>
  <c r="DD200" i="7" s="1"/>
  <c r="E200" i="7"/>
  <c r="DC200" i="7" s="1"/>
  <c r="D200" i="7"/>
  <c r="C200" i="7"/>
  <c r="B200" i="7"/>
  <c r="CZ200" i="7" s="1"/>
  <c r="EX199" i="7"/>
  <c r="EQ199" i="7"/>
  <c r="EP199" i="7"/>
  <c r="EM199" i="7"/>
  <c r="EL199" i="7"/>
  <c r="EF199" i="7"/>
  <c r="EE199" i="7"/>
  <c r="DZ199" i="7"/>
  <c r="DV199" i="7"/>
  <c r="DU199" i="7"/>
  <c r="DT199" i="7"/>
  <c r="DO199" i="7"/>
  <c r="DN199" i="7"/>
  <c r="DM199" i="7"/>
  <c r="DK199" i="7"/>
  <c r="DJ199" i="7"/>
  <c r="DG199" i="7"/>
  <c r="DF199" i="7"/>
  <c r="DC199" i="7"/>
  <c r="CY199" i="7"/>
  <c r="CX199" i="7"/>
  <c r="EW199" i="7" s="1"/>
  <c r="CW199" i="7"/>
  <c r="CV199" i="7"/>
  <c r="EU199" i="7" s="1"/>
  <c r="CU199" i="7"/>
  <c r="ET199" i="7" s="1"/>
  <c r="CT199" i="7"/>
  <c r="CS199" i="7"/>
  <c r="CR199" i="7"/>
  <c r="CQ199" i="7"/>
  <c r="CP199" i="7"/>
  <c r="CO199" i="7"/>
  <c r="CN199" i="7"/>
  <c r="CM199" i="7"/>
  <c r="CL199" i="7"/>
  <c r="CK199" i="7"/>
  <c r="CJ199" i="7"/>
  <c r="EI199" i="7" s="1"/>
  <c r="CI199" i="7"/>
  <c r="EH199" i="7" s="1"/>
  <c r="CH199" i="7"/>
  <c r="CG199" i="7"/>
  <c r="CF199" i="7"/>
  <c r="CE199" i="7"/>
  <c r="ED199" i="7" s="1"/>
  <c r="CD199" i="7"/>
  <c r="CC199" i="7"/>
  <c r="CB199" i="7"/>
  <c r="CA199" i="7"/>
  <c r="BZ199" i="7"/>
  <c r="BY199" i="7"/>
  <c r="BX199" i="7"/>
  <c r="DW199" i="7" s="1"/>
  <c r="BW199" i="7"/>
  <c r="BV199" i="7"/>
  <c r="BU199" i="7"/>
  <c r="BT199" i="7"/>
  <c r="BS199" i="7"/>
  <c r="BR199" i="7"/>
  <c r="BQ199" i="7"/>
  <c r="BP199" i="7"/>
  <c r="BO199" i="7"/>
  <c r="BN199" i="7"/>
  <c r="BM199" i="7"/>
  <c r="BL199" i="7"/>
  <c r="BK199" i="7"/>
  <c r="BJ199" i="7"/>
  <c r="BI199" i="7"/>
  <c r="BH199" i="7"/>
  <c r="BG199" i="7"/>
  <c r="BF199" i="7"/>
  <c r="BE199" i="7"/>
  <c r="BD199" i="7"/>
  <c r="BC199" i="7"/>
  <c r="BB199" i="7"/>
  <c r="BA199" i="7"/>
  <c r="AZ199" i="7"/>
  <c r="AY199" i="7"/>
  <c r="AX199" i="7"/>
  <c r="EV199" i="7" s="1"/>
  <c r="AW199" i="7"/>
  <c r="AV199" i="7"/>
  <c r="AU199" i="7"/>
  <c r="ES199" i="7" s="1"/>
  <c r="AT199" i="7"/>
  <c r="ER199" i="7" s="1"/>
  <c r="AS199" i="7"/>
  <c r="AR199" i="7"/>
  <c r="AQ199" i="7"/>
  <c r="EO199" i="7" s="1"/>
  <c r="AP199" i="7"/>
  <c r="EN199" i="7" s="1"/>
  <c r="AO199" i="7"/>
  <c r="AN199" i="7"/>
  <c r="AM199" i="7"/>
  <c r="AL199" i="7"/>
  <c r="EJ199" i="7" s="1"/>
  <c r="AK199" i="7"/>
  <c r="AJ199" i="7"/>
  <c r="AI199" i="7"/>
  <c r="EG199" i="7" s="1"/>
  <c r="AH199" i="7"/>
  <c r="AG199" i="7"/>
  <c r="AF199" i="7"/>
  <c r="AE199" i="7"/>
  <c r="EC199" i="7" s="1"/>
  <c r="AD199" i="7"/>
  <c r="EB199" i="7" s="1"/>
  <c r="AC199" i="7"/>
  <c r="EA199" i="7" s="1"/>
  <c r="AB199" i="7"/>
  <c r="AA199" i="7"/>
  <c r="Z199" i="7"/>
  <c r="DX199" i="7" s="1"/>
  <c r="Y199" i="7"/>
  <c r="X199" i="7"/>
  <c r="W199" i="7"/>
  <c r="V199" i="7"/>
  <c r="U199" i="7"/>
  <c r="DS199" i="7" s="1"/>
  <c r="T199" i="7"/>
  <c r="DR199" i="7" s="1"/>
  <c r="S199" i="7"/>
  <c r="DQ199" i="7" s="1"/>
  <c r="R199" i="7"/>
  <c r="DP199" i="7" s="1"/>
  <c r="Q199" i="7"/>
  <c r="P199" i="7"/>
  <c r="O199" i="7"/>
  <c r="N199" i="7"/>
  <c r="DL199" i="7" s="1"/>
  <c r="M199" i="7"/>
  <c r="L199" i="7"/>
  <c r="K199" i="7"/>
  <c r="DI199" i="7" s="1"/>
  <c r="J199" i="7"/>
  <c r="DH199" i="7" s="1"/>
  <c r="I199" i="7"/>
  <c r="H199" i="7"/>
  <c r="G199" i="7"/>
  <c r="DE199" i="7" s="1"/>
  <c r="F199" i="7"/>
  <c r="DD199" i="7" s="1"/>
  <c r="E199" i="7"/>
  <c r="D199" i="7"/>
  <c r="DB199" i="7" s="1"/>
  <c r="C199" i="7"/>
  <c r="DA199" i="7" s="1"/>
  <c r="B199" i="7"/>
  <c r="CZ199" i="7" s="1"/>
  <c r="EU198" i="7"/>
  <c r="ET198" i="7"/>
  <c r="ES198" i="7"/>
  <c r="ER198" i="7"/>
  <c r="EP198" i="7"/>
  <c r="EO198" i="7"/>
  <c r="EN198" i="7"/>
  <c r="EH198" i="7"/>
  <c r="EG198" i="7"/>
  <c r="EF198" i="7"/>
  <c r="EC198" i="7"/>
  <c r="EB198" i="7"/>
  <c r="DV198" i="7"/>
  <c r="DU198" i="7"/>
  <c r="DT198" i="7"/>
  <c r="DS198" i="7"/>
  <c r="DP198" i="7"/>
  <c r="DO198" i="7"/>
  <c r="DJ198" i="7"/>
  <c r="DH198" i="7"/>
  <c r="DG198" i="7"/>
  <c r="DF198" i="7"/>
  <c r="DC198" i="7"/>
  <c r="DA198" i="7"/>
  <c r="CY198" i="7"/>
  <c r="CX198" i="7"/>
  <c r="CW198" i="7"/>
  <c r="CV198" i="7"/>
  <c r="CU198" i="7"/>
  <c r="CT198" i="7"/>
  <c r="CS198" i="7"/>
  <c r="CR198" i="7"/>
  <c r="CQ198" i="7"/>
  <c r="CP198" i="7"/>
  <c r="CO198" i="7"/>
  <c r="CN198" i="7"/>
  <c r="CM198" i="7"/>
  <c r="CL198" i="7"/>
  <c r="CK198" i="7"/>
  <c r="CJ198" i="7"/>
  <c r="CI198" i="7"/>
  <c r="CH198" i="7"/>
  <c r="CG198" i="7"/>
  <c r="CF198" i="7"/>
  <c r="CE198" i="7"/>
  <c r="CD198" i="7"/>
  <c r="CC198" i="7"/>
  <c r="CB198" i="7"/>
  <c r="CA198" i="7"/>
  <c r="BZ198" i="7"/>
  <c r="BY198" i="7"/>
  <c r="BX198" i="7"/>
  <c r="BW198" i="7"/>
  <c r="BV198" i="7"/>
  <c r="BU198" i="7"/>
  <c r="BT198" i="7"/>
  <c r="BS198" i="7"/>
  <c r="BR198" i="7"/>
  <c r="BQ198" i="7"/>
  <c r="BP198" i="7"/>
  <c r="BO198" i="7"/>
  <c r="BN198" i="7"/>
  <c r="BM198" i="7"/>
  <c r="BL198" i="7"/>
  <c r="BK198" i="7"/>
  <c r="BJ198" i="7"/>
  <c r="BI198" i="7"/>
  <c r="BH198" i="7"/>
  <c r="BG198" i="7"/>
  <c r="BF198" i="7"/>
  <c r="BE198" i="7"/>
  <c r="BD198" i="7"/>
  <c r="BC198" i="7"/>
  <c r="BB198" i="7"/>
  <c r="BA198" i="7"/>
  <c r="AZ198" i="7"/>
  <c r="EX198" i="7" s="1"/>
  <c r="AY198" i="7"/>
  <c r="EW198" i="7" s="1"/>
  <c r="AX198" i="7"/>
  <c r="EV198" i="7" s="1"/>
  <c r="AW198" i="7"/>
  <c r="AV198" i="7"/>
  <c r="AU198" i="7"/>
  <c r="AT198" i="7"/>
  <c r="AS198" i="7"/>
  <c r="EQ198" i="7" s="1"/>
  <c r="AR198" i="7"/>
  <c r="AQ198" i="7"/>
  <c r="AP198" i="7"/>
  <c r="AO198" i="7"/>
  <c r="EM198" i="7" s="1"/>
  <c r="AN198" i="7"/>
  <c r="EL198" i="7" s="1"/>
  <c r="AM198" i="7"/>
  <c r="EK198" i="7" s="1"/>
  <c r="AL198" i="7"/>
  <c r="EJ198" i="7" s="1"/>
  <c r="AK198" i="7"/>
  <c r="EI198" i="7" s="1"/>
  <c r="AJ198" i="7"/>
  <c r="AI198" i="7"/>
  <c r="AH198" i="7"/>
  <c r="AG198" i="7"/>
  <c r="EE198" i="7" s="1"/>
  <c r="AF198" i="7"/>
  <c r="ED198" i="7" s="1"/>
  <c r="AE198" i="7"/>
  <c r="AD198" i="7"/>
  <c r="AC198" i="7"/>
  <c r="EA198" i="7" s="1"/>
  <c r="AB198" i="7"/>
  <c r="DZ198" i="7" s="1"/>
  <c r="AA198" i="7"/>
  <c r="DY198" i="7" s="1"/>
  <c r="Z198" i="7"/>
  <c r="DX198" i="7" s="1"/>
  <c r="Y198" i="7"/>
  <c r="DW198" i="7" s="1"/>
  <c r="X198" i="7"/>
  <c r="W198" i="7"/>
  <c r="V198" i="7"/>
  <c r="U198" i="7"/>
  <c r="T198" i="7"/>
  <c r="DR198" i="7" s="1"/>
  <c r="S198" i="7"/>
  <c r="DQ198" i="7" s="1"/>
  <c r="R198" i="7"/>
  <c r="Q198" i="7"/>
  <c r="P198" i="7"/>
  <c r="DN198" i="7" s="1"/>
  <c r="O198" i="7"/>
  <c r="DM198" i="7" s="1"/>
  <c r="N198" i="7"/>
  <c r="DL198" i="7" s="1"/>
  <c r="M198" i="7"/>
  <c r="DK198" i="7" s="1"/>
  <c r="L198" i="7"/>
  <c r="K198" i="7"/>
  <c r="DI198" i="7" s="1"/>
  <c r="J198" i="7"/>
  <c r="I198" i="7"/>
  <c r="H198" i="7"/>
  <c r="G198" i="7"/>
  <c r="DE198" i="7" s="1"/>
  <c r="F198" i="7"/>
  <c r="DD198" i="7" s="1"/>
  <c r="E198" i="7"/>
  <c r="D198" i="7"/>
  <c r="DB198" i="7" s="1"/>
  <c r="C198" i="7"/>
  <c r="B198" i="7"/>
  <c r="CZ198" i="7" s="1"/>
  <c r="EX197" i="7"/>
  <c r="EU197" i="7"/>
  <c r="EQ197" i="7"/>
  <c r="EP197" i="7"/>
  <c r="EM197" i="7"/>
  <c r="EL197" i="7"/>
  <c r="EI197" i="7"/>
  <c r="EE197" i="7"/>
  <c r="ED197" i="7"/>
  <c r="EA197" i="7"/>
  <c r="DZ197" i="7"/>
  <c r="DW197" i="7"/>
  <c r="DS197" i="7"/>
  <c r="DR197" i="7"/>
  <c r="DO197" i="7"/>
  <c r="DN197" i="7"/>
  <c r="DK197" i="7"/>
  <c r="DJ197" i="7"/>
  <c r="DG197" i="7"/>
  <c r="DF197" i="7"/>
  <c r="DC197" i="7"/>
  <c r="DB197" i="7"/>
  <c r="CY197" i="7"/>
  <c r="CX197" i="7"/>
  <c r="CW197" i="7"/>
  <c r="CV197" i="7"/>
  <c r="CU197" i="7"/>
  <c r="CT197" i="7"/>
  <c r="CS197" i="7"/>
  <c r="CR197" i="7"/>
  <c r="CQ197" i="7"/>
  <c r="CP197" i="7"/>
  <c r="CO197" i="7"/>
  <c r="CN197" i="7"/>
  <c r="CM197" i="7"/>
  <c r="CL197" i="7"/>
  <c r="CK197" i="7"/>
  <c r="CJ197" i="7"/>
  <c r="CI197" i="7"/>
  <c r="CH197" i="7"/>
  <c r="CG197" i="7"/>
  <c r="CF197" i="7"/>
  <c r="CE197" i="7"/>
  <c r="CD197" i="7"/>
  <c r="CC197" i="7"/>
  <c r="CB197" i="7"/>
  <c r="CA197" i="7"/>
  <c r="BZ197" i="7"/>
  <c r="BY197" i="7"/>
  <c r="BX197" i="7"/>
  <c r="BW197" i="7"/>
  <c r="BV197" i="7"/>
  <c r="BU197" i="7"/>
  <c r="BT197" i="7"/>
  <c r="BS197" i="7"/>
  <c r="BR197" i="7"/>
  <c r="BQ197" i="7"/>
  <c r="BP197" i="7"/>
  <c r="BO197" i="7"/>
  <c r="BN197" i="7"/>
  <c r="BM197" i="7"/>
  <c r="BL197" i="7"/>
  <c r="BK197" i="7"/>
  <c r="BJ197" i="7"/>
  <c r="BI197" i="7"/>
  <c r="BH197" i="7"/>
  <c r="BG197" i="7"/>
  <c r="BF197" i="7"/>
  <c r="BE197" i="7"/>
  <c r="BD197" i="7"/>
  <c r="BC197" i="7"/>
  <c r="BB197" i="7"/>
  <c r="BA197" i="7"/>
  <c r="AZ197" i="7"/>
  <c r="AY197" i="7"/>
  <c r="EW197" i="7" s="1"/>
  <c r="AX197" i="7"/>
  <c r="EV197" i="7" s="1"/>
  <c r="AW197" i="7"/>
  <c r="AV197" i="7"/>
  <c r="ET197" i="7" s="1"/>
  <c r="AU197" i="7"/>
  <c r="ES197" i="7" s="1"/>
  <c r="AT197" i="7"/>
  <c r="ER197" i="7" s="1"/>
  <c r="AS197" i="7"/>
  <c r="AR197" i="7"/>
  <c r="AQ197" i="7"/>
  <c r="EO197" i="7" s="1"/>
  <c r="AP197" i="7"/>
  <c r="EN197" i="7" s="1"/>
  <c r="AO197" i="7"/>
  <c r="AN197" i="7"/>
  <c r="AM197" i="7"/>
  <c r="EK197" i="7" s="1"/>
  <c r="AL197" i="7"/>
  <c r="EJ197" i="7" s="1"/>
  <c r="AK197" i="7"/>
  <c r="AJ197" i="7"/>
  <c r="EH197" i="7" s="1"/>
  <c r="AI197" i="7"/>
  <c r="EG197" i="7" s="1"/>
  <c r="AH197" i="7"/>
  <c r="EF197" i="7" s="1"/>
  <c r="AG197" i="7"/>
  <c r="AF197" i="7"/>
  <c r="AE197" i="7"/>
  <c r="EC197" i="7" s="1"/>
  <c r="AD197" i="7"/>
  <c r="EB197" i="7" s="1"/>
  <c r="AC197" i="7"/>
  <c r="AB197" i="7"/>
  <c r="AA197" i="7"/>
  <c r="DY197" i="7" s="1"/>
  <c r="Z197" i="7"/>
  <c r="DX197" i="7" s="1"/>
  <c r="Y197" i="7"/>
  <c r="X197" i="7"/>
  <c r="DV197" i="7" s="1"/>
  <c r="W197" i="7"/>
  <c r="DU197" i="7" s="1"/>
  <c r="V197" i="7"/>
  <c r="DT197" i="7" s="1"/>
  <c r="U197" i="7"/>
  <c r="T197" i="7"/>
  <c r="S197" i="7"/>
  <c r="DQ197" i="7" s="1"/>
  <c r="R197" i="7"/>
  <c r="DP197" i="7" s="1"/>
  <c r="Q197" i="7"/>
  <c r="P197" i="7"/>
  <c r="O197" i="7"/>
  <c r="DM197" i="7" s="1"/>
  <c r="N197" i="7"/>
  <c r="DL197" i="7" s="1"/>
  <c r="M197" i="7"/>
  <c r="L197" i="7"/>
  <c r="K197" i="7"/>
  <c r="DI197" i="7" s="1"/>
  <c r="J197" i="7"/>
  <c r="DH197" i="7" s="1"/>
  <c r="I197" i="7"/>
  <c r="H197" i="7"/>
  <c r="G197" i="7"/>
  <c r="DE197" i="7" s="1"/>
  <c r="F197" i="7"/>
  <c r="DD197" i="7" s="1"/>
  <c r="E197" i="7"/>
  <c r="D197" i="7"/>
  <c r="C197" i="7"/>
  <c r="DA197" i="7" s="1"/>
  <c r="B197" i="7"/>
  <c r="CZ197" i="7" s="1"/>
  <c r="EW196" i="7"/>
  <c r="EV196" i="7"/>
  <c r="EU196" i="7"/>
  <c r="ER196" i="7"/>
  <c r="EN196" i="7"/>
  <c r="EM196" i="7"/>
  <c r="EK196" i="7"/>
  <c r="EJ196" i="7"/>
  <c r="EI196" i="7"/>
  <c r="EF196" i="7"/>
  <c r="EE196" i="7"/>
  <c r="EB196" i="7"/>
  <c r="EA196" i="7"/>
  <c r="DY196" i="7"/>
  <c r="DX196" i="7"/>
  <c r="DW196" i="7"/>
  <c r="DT196" i="7"/>
  <c r="DS196" i="7"/>
  <c r="DP196" i="7"/>
  <c r="DO196" i="7"/>
  <c r="DL196" i="7"/>
  <c r="DK196" i="7"/>
  <c r="DH196" i="7"/>
  <c r="DD196" i="7"/>
  <c r="DC196" i="7"/>
  <c r="CZ196" i="7"/>
  <c r="CY196" i="7"/>
  <c r="CX196" i="7"/>
  <c r="CW196" i="7"/>
  <c r="CV196" i="7"/>
  <c r="CU196" i="7"/>
  <c r="CT196" i="7"/>
  <c r="CS196" i="7"/>
  <c r="CR196" i="7"/>
  <c r="CQ196" i="7"/>
  <c r="CP196" i="7"/>
  <c r="CO196" i="7"/>
  <c r="CN196" i="7"/>
  <c r="CM196" i="7"/>
  <c r="CL196" i="7"/>
  <c r="CK196" i="7"/>
  <c r="CJ196" i="7"/>
  <c r="CI196" i="7"/>
  <c r="CH196" i="7"/>
  <c r="CG196" i="7"/>
  <c r="CF196" i="7"/>
  <c r="CE196" i="7"/>
  <c r="CD196" i="7"/>
  <c r="CC196" i="7"/>
  <c r="CB196" i="7"/>
  <c r="CA196" i="7"/>
  <c r="BZ196" i="7"/>
  <c r="BY196" i="7"/>
  <c r="BX196" i="7"/>
  <c r="BW196" i="7"/>
  <c r="BV196" i="7"/>
  <c r="BU196" i="7"/>
  <c r="BT196" i="7"/>
  <c r="BS196" i="7"/>
  <c r="BR196" i="7"/>
  <c r="BQ196" i="7"/>
  <c r="BP196" i="7"/>
  <c r="BO196" i="7"/>
  <c r="BN196" i="7"/>
  <c r="BM196" i="7"/>
  <c r="BL196" i="7"/>
  <c r="BK196" i="7"/>
  <c r="BJ196" i="7"/>
  <c r="BI196" i="7"/>
  <c r="BH196" i="7"/>
  <c r="BG196" i="7"/>
  <c r="BF196" i="7"/>
  <c r="BE196" i="7"/>
  <c r="BD196" i="7"/>
  <c r="BC196" i="7"/>
  <c r="BB196" i="7"/>
  <c r="BA196" i="7"/>
  <c r="AZ196" i="7"/>
  <c r="EX196" i="7" s="1"/>
  <c r="AY196" i="7"/>
  <c r="AX196" i="7"/>
  <c r="AW196" i="7"/>
  <c r="AV196" i="7"/>
  <c r="ET196" i="7" s="1"/>
  <c r="AU196" i="7"/>
  <c r="ES196" i="7" s="1"/>
  <c r="AT196" i="7"/>
  <c r="AS196" i="7"/>
  <c r="EQ196" i="7" s="1"/>
  <c r="AR196" i="7"/>
  <c r="EP196" i="7" s="1"/>
  <c r="AQ196" i="7"/>
  <c r="EO196" i="7" s="1"/>
  <c r="AP196" i="7"/>
  <c r="AO196" i="7"/>
  <c r="AN196" i="7"/>
  <c r="EL196" i="7" s="1"/>
  <c r="AM196" i="7"/>
  <c r="AL196" i="7"/>
  <c r="AK196" i="7"/>
  <c r="AJ196" i="7"/>
  <c r="EH196" i="7" s="1"/>
  <c r="AI196" i="7"/>
  <c r="EG196" i="7" s="1"/>
  <c r="AH196" i="7"/>
  <c r="AG196" i="7"/>
  <c r="AF196" i="7"/>
  <c r="ED196" i="7" s="1"/>
  <c r="AE196" i="7"/>
  <c r="EC196" i="7" s="1"/>
  <c r="AD196" i="7"/>
  <c r="AC196" i="7"/>
  <c r="AB196" i="7"/>
  <c r="DZ196" i="7" s="1"/>
  <c r="AA196" i="7"/>
  <c r="Z196" i="7"/>
  <c r="Y196" i="7"/>
  <c r="X196" i="7"/>
  <c r="DV196" i="7" s="1"/>
  <c r="W196" i="7"/>
  <c r="DU196" i="7" s="1"/>
  <c r="V196" i="7"/>
  <c r="U196" i="7"/>
  <c r="T196" i="7"/>
  <c r="DR196" i="7" s="1"/>
  <c r="S196" i="7"/>
  <c r="DQ196" i="7" s="1"/>
  <c r="R196" i="7"/>
  <c r="Q196" i="7"/>
  <c r="P196" i="7"/>
  <c r="DN196" i="7" s="1"/>
  <c r="O196" i="7"/>
  <c r="DM196" i="7" s="1"/>
  <c r="N196" i="7"/>
  <c r="M196" i="7"/>
  <c r="L196" i="7"/>
  <c r="DJ196" i="7" s="1"/>
  <c r="K196" i="7"/>
  <c r="DI196" i="7" s="1"/>
  <c r="J196" i="7"/>
  <c r="I196" i="7"/>
  <c r="DG196" i="7" s="1"/>
  <c r="H196" i="7"/>
  <c r="DF196" i="7" s="1"/>
  <c r="G196" i="7"/>
  <c r="DE196" i="7" s="1"/>
  <c r="F196" i="7"/>
  <c r="E196" i="7"/>
  <c r="D196" i="7"/>
  <c r="DB196" i="7" s="1"/>
  <c r="C196" i="7"/>
  <c r="DA196" i="7" s="1"/>
  <c r="B196" i="7"/>
  <c r="ES195" i="7"/>
  <c r="EO195" i="7"/>
  <c r="EG195" i="7"/>
  <c r="EF195" i="7"/>
  <c r="EC195" i="7"/>
  <c r="DU195" i="7"/>
  <c r="DT195" i="7"/>
  <c r="DQ195" i="7"/>
  <c r="DP195" i="7"/>
  <c r="DM195" i="7"/>
  <c r="DL195" i="7"/>
  <c r="DI195" i="7"/>
  <c r="DH195" i="7"/>
  <c r="DE195" i="7"/>
  <c r="DA195" i="7"/>
  <c r="CZ195" i="7"/>
  <c r="CY195" i="7"/>
  <c r="CX195" i="7"/>
  <c r="EW195" i="7" s="1"/>
  <c r="CW195" i="7"/>
  <c r="EV195" i="7" s="1"/>
  <c r="CV195" i="7"/>
  <c r="CU195" i="7"/>
  <c r="CT195" i="7"/>
  <c r="CS195" i="7"/>
  <c r="ER195" i="7" s="1"/>
  <c r="CR195" i="7"/>
  <c r="CQ195" i="7"/>
  <c r="CP195" i="7"/>
  <c r="CO195" i="7"/>
  <c r="CN195" i="7"/>
  <c r="CM195" i="7"/>
  <c r="CL195" i="7"/>
  <c r="EK195" i="7" s="1"/>
  <c r="CK195" i="7"/>
  <c r="EJ195" i="7" s="1"/>
  <c r="CJ195" i="7"/>
  <c r="CI195" i="7"/>
  <c r="CH195" i="7"/>
  <c r="CG195" i="7"/>
  <c r="CF195" i="7"/>
  <c r="CE195" i="7"/>
  <c r="CD195" i="7"/>
  <c r="CC195" i="7"/>
  <c r="CB195" i="7"/>
  <c r="CA195" i="7"/>
  <c r="BZ195" i="7"/>
  <c r="DY195" i="7" s="1"/>
  <c r="BY195" i="7"/>
  <c r="DX195" i="7" s="1"/>
  <c r="BX195" i="7"/>
  <c r="BW195" i="7"/>
  <c r="BV195" i="7"/>
  <c r="BU195" i="7"/>
  <c r="BT195" i="7"/>
  <c r="BS195" i="7"/>
  <c r="BR195" i="7"/>
  <c r="BQ195" i="7"/>
  <c r="BP195" i="7"/>
  <c r="BO195" i="7"/>
  <c r="BN195" i="7"/>
  <c r="BM195" i="7"/>
  <c r="BL195" i="7"/>
  <c r="BK195" i="7"/>
  <c r="BJ195" i="7"/>
  <c r="BI195" i="7"/>
  <c r="BH195" i="7"/>
  <c r="BG195" i="7"/>
  <c r="BF195" i="7"/>
  <c r="BE195" i="7"/>
  <c r="BD195" i="7"/>
  <c r="BC195" i="7"/>
  <c r="BB195" i="7"/>
  <c r="BA195" i="7"/>
  <c r="AZ195" i="7"/>
  <c r="EX195" i="7" s="1"/>
  <c r="AY195" i="7"/>
  <c r="AX195" i="7"/>
  <c r="AW195" i="7"/>
  <c r="EU195" i="7" s="1"/>
  <c r="AV195" i="7"/>
  <c r="ET195" i="7" s="1"/>
  <c r="AU195" i="7"/>
  <c r="AT195" i="7"/>
  <c r="AS195" i="7"/>
  <c r="AR195" i="7"/>
  <c r="EP195" i="7" s="1"/>
  <c r="AQ195" i="7"/>
  <c r="AP195" i="7"/>
  <c r="EN195" i="7" s="1"/>
  <c r="AO195" i="7"/>
  <c r="EM195" i="7" s="1"/>
  <c r="AN195" i="7"/>
  <c r="EL195" i="7" s="1"/>
  <c r="AM195" i="7"/>
  <c r="AL195" i="7"/>
  <c r="AK195" i="7"/>
  <c r="EI195" i="7" s="1"/>
  <c r="AJ195" i="7"/>
  <c r="EH195" i="7" s="1"/>
  <c r="AI195" i="7"/>
  <c r="AH195" i="7"/>
  <c r="AG195" i="7"/>
  <c r="AF195" i="7"/>
  <c r="ED195" i="7" s="1"/>
  <c r="AE195" i="7"/>
  <c r="AD195" i="7"/>
  <c r="EB195" i="7" s="1"/>
  <c r="AC195" i="7"/>
  <c r="EA195" i="7" s="1"/>
  <c r="AB195" i="7"/>
  <c r="DZ195" i="7" s="1"/>
  <c r="AA195" i="7"/>
  <c r="Z195" i="7"/>
  <c r="Y195" i="7"/>
  <c r="DW195" i="7" s="1"/>
  <c r="X195" i="7"/>
  <c r="DV195" i="7" s="1"/>
  <c r="W195" i="7"/>
  <c r="V195" i="7"/>
  <c r="U195" i="7"/>
  <c r="DS195" i="7" s="1"/>
  <c r="T195" i="7"/>
  <c r="DR195" i="7" s="1"/>
  <c r="S195" i="7"/>
  <c r="R195" i="7"/>
  <c r="Q195" i="7"/>
  <c r="DO195" i="7" s="1"/>
  <c r="P195" i="7"/>
  <c r="DN195" i="7" s="1"/>
  <c r="O195" i="7"/>
  <c r="N195" i="7"/>
  <c r="M195" i="7"/>
  <c r="DK195" i="7" s="1"/>
  <c r="L195" i="7"/>
  <c r="DJ195" i="7" s="1"/>
  <c r="K195" i="7"/>
  <c r="J195" i="7"/>
  <c r="I195" i="7"/>
  <c r="DG195" i="7" s="1"/>
  <c r="H195" i="7"/>
  <c r="DF195" i="7" s="1"/>
  <c r="G195" i="7"/>
  <c r="F195" i="7"/>
  <c r="DD195" i="7" s="1"/>
  <c r="E195" i="7"/>
  <c r="DC195" i="7" s="1"/>
  <c r="D195" i="7"/>
  <c r="DB195" i="7" s="1"/>
  <c r="C195" i="7"/>
  <c r="B195" i="7"/>
  <c r="EX194" i="7"/>
  <c r="EW194" i="7"/>
  <c r="EP194" i="7"/>
  <c r="EO194" i="7"/>
  <c r="EL194" i="7"/>
  <c r="EH194" i="7"/>
  <c r="EG194" i="7"/>
  <c r="ED194" i="7"/>
  <c r="DZ194" i="7"/>
  <c r="DY194" i="7"/>
  <c r="DS194" i="7"/>
  <c r="DR194" i="7"/>
  <c r="DQ194" i="7"/>
  <c r="DN194" i="7"/>
  <c r="DM194" i="7"/>
  <c r="DJ194" i="7"/>
  <c r="DI194" i="7"/>
  <c r="DF194" i="7"/>
  <c r="DE194" i="7"/>
  <c r="DB194" i="7"/>
  <c r="CY194" i="7"/>
  <c r="CX194" i="7"/>
  <c r="CW194" i="7"/>
  <c r="CV194" i="7"/>
  <c r="CU194" i="7"/>
  <c r="ET194" i="7" s="1"/>
  <c r="CT194" i="7"/>
  <c r="ES194" i="7" s="1"/>
  <c r="CS194" i="7"/>
  <c r="CR194" i="7"/>
  <c r="CQ194" i="7"/>
  <c r="CP194" i="7"/>
  <c r="CO194" i="7"/>
  <c r="CN194" i="7"/>
  <c r="CM194" i="7"/>
  <c r="CL194" i="7"/>
  <c r="CK194" i="7"/>
  <c r="CJ194" i="7"/>
  <c r="CI194" i="7"/>
  <c r="CH194" i="7"/>
  <c r="CG194" i="7"/>
  <c r="CF194" i="7"/>
  <c r="CE194" i="7"/>
  <c r="CD194" i="7"/>
  <c r="EC194" i="7" s="1"/>
  <c r="CC194" i="7"/>
  <c r="CB194" i="7"/>
  <c r="CA194" i="7"/>
  <c r="BZ194" i="7"/>
  <c r="BY194" i="7"/>
  <c r="BX194" i="7"/>
  <c r="BW194" i="7"/>
  <c r="DV194" i="7" s="1"/>
  <c r="BV194" i="7"/>
  <c r="DU194" i="7" s="1"/>
  <c r="BU194" i="7"/>
  <c r="BT194" i="7"/>
  <c r="BS194" i="7"/>
  <c r="BR194" i="7"/>
  <c r="BQ194" i="7"/>
  <c r="BP194" i="7"/>
  <c r="BO194" i="7"/>
  <c r="BN194" i="7"/>
  <c r="BM194" i="7"/>
  <c r="BL194" i="7"/>
  <c r="BK194" i="7"/>
  <c r="BJ194" i="7"/>
  <c r="BI194" i="7"/>
  <c r="BH194" i="7"/>
  <c r="BG194" i="7"/>
  <c r="BF194" i="7"/>
  <c r="BE194" i="7"/>
  <c r="BD194" i="7"/>
  <c r="BC194" i="7"/>
  <c r="BB194" i="7"/>
  <c r="BA194" i="7"/>
  <c r="AZ194" i="7"/>
  <c r="AY194" i="7"/>
  <c r="AX194" i="7"/>
  <c r="EV194" i="7" s="1"/>
  <c r="AW194" i="7"/>
  <c r="EU194" i="7" s="1"/>
  <c r="AV194" i="7"/>
  <c r="AU194" i="7"/>
  <c r="AT194" i="7"/>
  <c r="ER194" i="7" s="1"/>
  <c r="AS194" i="7"/>
  <c r="EQ194" i="7" s="1"/>
  <c r="AR194" i="7"/>
  <c r="AQ194" i="7"/>
  <c r="AP194" i="7"/>
  <c r="EN194" i="7" s="1"/>
  <c r="AO194" i="7"/>
  <c r="EM194" i="7" s="1"/>
  <c r="AN194" i="7"/>
  <c r="AM194" i="7"/>
  <c r="EK194" i="7" s="1"/>
  <c r="AL194" i="7"/>
  <c r="EJ194" i="7" s="1"/>
  <c r="AK194" i="7"/>
  <c r="EI194" i="7" s="1"/>
  <c r="AJ194" i="7"/>
  <c r="AI194" i="7"/>
  <c r="AH194" i="7"/>
  <c r="EF194" i="7" s="1"/>
  <c r="AG194" i="7"/>
  <c r="EE194" i="7" s="1"/>
  <c r="AF194" i="7"/>
  <c r="AE194" i="7"/>
  <c r="AD194" i="7"/>
  <c r="AC194" i="7"/>
  <c r="EA194" i="7" s="1"/>
  <c r="AB194" i="7"/>
  <c r="AA194" i="7"/>
  <c r="Z194" i="7"/>
  <c r="DX194" i="7" s="1"/>
  <c r="Y194" i="7"/>
  <c r="DW194" i="7" s="1"/>
  <c r="X194" i="7"/>
  <c r="W194" i="7"/>
  <c r="V194" i="7"/>
  <c r="U194" i="7"/>
  <c r="T194" i="7"/>
  <c r="S194" i="7"/>
  <c r="R194" i="7"/>
  <c r="DP194" i="7" s="1"/>
  <c r="Q194" i="7"/>
  <c r="DO194" i="7" s="1"/>
  <c r="P194" i="7"/>
  <c r="O194" i="7"/>
  <c r="N194" i="7"/>
  <c r="DL194" i="7" s="1"/>
  <c r="M194" i="7"/>
  <c r="DK194" i="7" s="1"/>
  <c r="L194" i="7"/>
  <c r="K194" i="7"/>
  <c r="J194" i="7"/>
  <c r="DH194" i="7" s="1"/>
  <c r="I194" i="7"/>
  <c r="DG194" i="7" s="1"/>
  <c r="H194" i="7"/>
  <c r="G194" i="7"/>
  <c r="F194" i="7"/>
  <c r="DD194" i="7" s="1"/>
  <c r="E194" i="7"/>
  <c r="DC194" i="7" s="1"/>
  <c r="D194" i="7"/>
  <c r="C194" i="7"/>
  <c r="DA194" i="7" s="1"/>
  <c r="B194" i="7"/>
  <c r="CZ194" i="7" s="1"/>
  <c r="EX193" i="7"/>
  <c r="EU193" i="7"/>
  <c r="EQ193" i="7"/>
  <c r="EP193" i="7"/>
  <c r="EN193" i="7"/>
  <c r="EM193" i="7"/>
  <c r="EL193" i="7"/>
  <c r="EI193" i="7"/>
  <c r="EH193" i="7"/>
  <c r="EE193" i="7"/>
  <c r="ED193" i="7"/>
  <c r="EA193" i="7"/>
  <c r="DZ193" i="7"/>
  <c r="DW193" i="7"/>
  <c r="DV193" i="7"/>
  <c r="DS193" i="7"/>
  <c r="DR193" i="7"/>
  <c r="DO193" i="7"/>
  <c r="DN193" i="7"/>
  <c r="DK193" i="7"/>
  <c r="DG193" i="7"/>
  <c r="DF193" i="7"/>
  <c r="DC193" i="7"/>
  <c r="DB193" i="7"/>
  <c r="CY193" i="7"/>
  <c r="CX193" i="7"/>
  <c r="CW193" i="7"/>
  <c r="CV193" i="7"/>
  <c r="CU193" i="7"/>
  <c r="CT193" i="7"/>
  <c r="CS193" i="7"/>
  <c r="CR193" i="7"/>
  <c r="CQ193" i="7"/>
  <c r="CP193" i="7"/>
  <c r="CO193" i="7"/>
  <c r="CN193" i="7"/>
  <c r="CM193" i="7"/>
  <c r="CL193" i="7"/>
  <c r="CK193" i="7"/>
  <c r="CJ193" i="7"/>
  <c r="CI193" i="7"/>
  <c r="CH193" i="7"/>
  <c r="CG193" i="7"/>
  <c r="CF193" i="7"/>
  <c r="CE193" i="7"/>
  <c r="CD193" i="7"/>
  <c r="CC193" i="7"/>
  <c r="CB193" i="7"/>
  <c r="CA193" i="7"/>
  <c r="BZ193" i="7"/>
  <c r="BY193" i="7"/>
  <c r="BX193" i="7"/>
  <c r="BW193" i="7"/>
  <c r="BV193" i="7"/>
  <c r="BU193" i="7"/>
  <c r="BT193" i="7"/>
  <c r="BS193" i="7"/>
  <c r="BR193" i="7"/>
  <c r="BQ193" i="7"/>
  <c r="BP193" i="7"/>
  <c r="BO193" i="7"/>
  <c r="BN193" i="7"/>
  <c r="BM193" i="7"/>
  <c r="BL193" i="7"/>
  <c r="BK193" i="7"/>
  <c r="BJ193" i="7"/>
  <c r="BI193" i="7"/>
  <c r="BH193" i="7"/>
  <c r="BG193" i="7"/>
  <c r="BF193" i="7"/>
  <c r="BE193" i="7"/>
  <c r="BD193" i="7"/>
  <c r="BC193" i="7"/>
  <c r="BB193" i="7"/>
  <c r="BA193" i="7"/>
  <c r="AZ193" i="7"/>
  <c r="AY193" i="7"/>
  <c r="EW193" i="7" s="1"/>
  <c r="AX193" i="7"/>
  <c r="EV193" i="7" s="1"/>
  <c r="AW193" i="7"/>
  <c r="AV193" i="7"/>
  <c r="ET193" i="7" s="1"/>
  <c r="AU193" i="7"/>
  <c r="ES193" i="7" s="1"/>
  <c r="AT193" i="7"/>
  <c r="ER193" i="7" s="1"/>
  <c r="AS193" i="7"/>
  <c r="AR193" i="7"/>
  <c r="AQ193" i="7"/>
  <c r="EO193" i="7" s="1"/>
  <c r="AP193" i="7"/>
  <c r="AO193" i="7"/>
  <c r="AN193" i="7"/>
  <c r="AM193" i="7"/>
  <c r="EK193" i="7" s="1"/>
  <c r="AL193" i="7"/>
  <c r="EJ193" i="7" s="1"/>
  <c r="AK193" i="7"/>
  <c r="AJ193" i="7"/>
  <c r="AI193" i="7"/>
  <c r="EG193" i="7" s="1"/>
  <c r="AH193" i="7"/>
  <c r="EF193" i="7" s="1"/>
  <c r="AG193" i="7"/>
  <c r="AF193" i="7"/>
  <c r="AE193" i="7"/>
  <c r="EC193" i="7" s="1"/>
  <c r="AD193" i="7"/>
  <c r="EB193" i="7" s="1"/>
  <c r="AC193" i="7"/>
  <c r="AB193" i="7"/>
  <c r="AA193" i="7"/>
  <c r="DY193" i="7" s="1"/>
  <c r="Z193" i="7"/>
  <c r="DX193" i="7" s="1"/>
  <c r="Y193" i="7"/>
  <c r="X193" i="7"/>
  <c r="W193" i="7"/>
  <c r="DU193" i="7" s="1"/>
  <c r="V193" i="7"/>
  <c r="DT193" i="7" s="1"/>
  <c r="U193" i="7"/>
  <c r="T193" i="7"/>
  <c r="S193" i="7"/>
  <c r="DQ193" i="7" s="1"/>
  <c r="R193" i="7"/>
  <c r="DP193" i="7" s="1"/>
  <c r="Q193" i="7"/>
  <c r="P193" i="7"/>
  <c r="O193" i="7"/>
  <c r="DM193" i="7" s="1"/>
  <c r="N193" i="7"/>
  <c r="DL193" i="7" s="1"/>
  <c r="M193" i="7"/>
  <c r="L193" i="7"/>
  <c r="DJ193" i="7" s="1"/>
  <c r="K193" i="7"/>
  <c r="DI193" i="7" s="1"/>
  <c r="J193" i="7"/>
  <c r="DH193" i="7" s="1"/>
  <c r="I193" i="7"/>
  <c r="H193" i="7"/>
  <c r="G193" i="7"/>
  <c r="DE193" i="7" s="1"/>
  <c r="F193" i="7"/>
  <c r="DD193" i="7" s="1"/>
  <c r="E193" i="7"/>
  <c r="D193" i="7"/>
  <c r="C193" i="7"/>
  <c r="DA193" i="7" s="1"/>
  <c r="B193" i="7"/>
  <c r="CZ193" i="7" s="1"/>
  <c r="EV192" i="7"/>
  <c r="ER192" i="7"/>
  <c r="EK192" i="7"/>
  <c r="EJ192" i="7"/>
  <c r="EF192" i="7"/>
  <c r="DY192" i="7"/>
  <c r="DX192" i="7"/>
  <c r="DT192" i="7"/>
  <c r="DP192" i="7"/>
  <c r="DO192" i="7"/>
  <c r="DL192" i="7"/>
  <c r="DK192" i="7"/>
  <c r="DH192" i="7"/>
  <c r="DD192" i="7"/>
  <c r="DC192" i="7"/>
  <c r="CZ192" i="7"/>
  <c r="CY192" i="7"/>
  <c r="CX192" i="7"/>
  <c r="CW192" i="7"/>
  <c r="CV192" i="7"/>
  <c r="EU192" i="7" s="1"/>
  <c r="CU192" i="7"/>
  <c r="CT192" i="7"/>
  <c r="CS192" i="7"/>
  <c r="CR192" i="7"/>
  <c r="CQ192" i="7"/>
  <c r="CP192" i="7"/>
  <c r="CO192" i="7"/>
  <c r="EN192" i="7" s="1"/>
  <c r="CN192" i="7"/>
  <c r="EM192" i="7" s="1"/>
  <c r="CM192" i="7"/>
  <c r="CL192" i="7"/>
  <c r="CK192" i="7"/>
  <c r="CJ192" i="7"/>
  <c r="EI192" i="7" s="1"/>
  <c r="CI192" i="7"/>
  <c r="CH192" i="7"/>
  <c r="CG192" i="7"/>
  <c r="CF192" i="7"/>
  <c r="CE192" i="7"/>
  <c r="CD192" i="7"/>
  <c r="CC192" i="7"/>
  <c r="EB192" i="7" s="1"/>
  <c r="CB192" i="7"/>
  <c r="EA192" i="7" s="1"/>
  <c r="CA192" i="7"/>
  <c r="BZ192" i="7"/>
  <c r="BY192" i="7"/>
  <c r="BX192" i="7"/>
  <c r="DW192" i="7" s="1"/>
  <c r="BW192" i="7"/>
  <c r="BV192" i="7"/>
  <c r="BU192" i="7"/>
  <c r="BT192" i="7"/>
  <c r="BS192" i="7"/>
  <c r="BR192" i="7"/>
  <c r="BQ192" i="7"/>
  <c r="BP192" i="7"/>
  <c r="BO192" i="7"/>
  <c r="BN192" i="7"/>
  <c r="BM192" i="7"/>
  <c r="BL192" i="7"/>
  <c r="BK192" i="7"/>
  <c r="BJ192" i="7"/>
  <c r="BI192" i="7"/>
  <c r="BH192" i="7"/>
  <c r="BG192" i="7"/>
  <c r="BF192" i="7"/>
  <c r="BE192" i="7"/>
  <c r="BD192" i="7"/>
  <c r="BC192" i="7"/>
  <c r="BB192" i="7"/>
  <c r="BA192" i="7"/>
  <c r="AZ192" i="7"/>
  <c r="EX192" i="7" s="1"/>
  <c r="AY192" i="7"/>
  <c r="EW192" i="7" s="1"/>
  <c r="AX192" i="7"/>
  <c r="AW192" i="7"/>
  <c r="AV192" i="7"/>
  <c r="AU192" i="7"/>
  <c r="ES192" i="7" s="1"/>
  <c r="AT192" i="7"/>
  <c r="AS192" i="7"/>
  <c r="EQ192" i="7" s="1"/>
  <c r="AR192" i="7"/>
  <c r="EP192" i="7" s="1"/>
  <c r="AQ192" i="7"/>
  <c r="EO192" i="7" s="1"/>
  <c r="AP192" i="7"/>
  <c r="AO192" i="7"/>
  <c r="AN192" i="7"/>
  <c r="EL192" i="7" s="1"/>
  <c r="AM192" i="7"/>
  <c r="AL192" i="7"/>
  <c r="AK192" i="7"/>
  <c r="AJ192" i="7"/>
  <c r="AI192" i="7"/>
  <c r="EG192" i="7" s="1"/>
  <c r="AH192" i="7"/>
  <c r="AG192" i="7"/>
  <c r="EE192" i="7" s="1"/>
  <c r="AF192" i="7"/>
  <c r="ED192" i="7" s="1"/>
  <c r="AE192" i="7"/>
  <c r="EC192" i="7" s="1"/>
  <c r="AD192" i="7"/>
  <c r="AC192" i="7"/>
  <c r="AB192" i="7"/>
  <c r="DZ192" i="7" s="1"/>
  <c r="AA192" i="7"/>
  <c r="Z192" i="7"/>
  <c r="Y192" i="7"/>
  <c r="X192" i="7"/>
  <c r="W192" i="7"/>
  <c r="DU192" i="7" s="1"/>
  <c r="V192" i="7"/>
  <c r="U192" i="7"/>
  <c r="DS192" i="7" s="1"/>
  <c r="T192" i="7"/>
  <c r="DR192" i="7" s="1"/>
  <c r="S192" i="7"/>
  <c r="DQ192" i="7" s="1"/>
  <c r="R192" i="7"/>
  <c r="Q192" i="7"/>
  <c r="P192" i="7"/>
  <c r="DN192" i="7" s="1"/>
  <c r="O192" i="7"/>
  <c r="DM192" i="7" s="1"/>
  <c r="N192" i="7"/>
  <c r="M192" i="7"/>
  <c r="L192" i="7"/>
  <c r="DJ192" i="7" s="1"/>
  <c r="K192" i="7"/>
  <c r="DI192" i="7" s="1"/>
  <c r="J192" i="7"/>
  <c r="I192" i="7"/>
  <c r="DG192" i="7" s="1"/>
  <c r="H192" i="7"/>
  <c r="DF192" i="7" s="1"/>
  <c r="G192" i="7"/>
  <c r="DE192" i="7" s="1"/>
  <c r="F192" i="7"/>
  <c r="E192" i="7"/>
  <c r="D192" i="7"/>
  <c r="DB192" i="7" s="1"/>
  <c r="C192" i="7"/>
  <c r="DA192" i="7" s="1"/>
  <c r="B192" i="7"/>
  <c r="EW191" i="7"/>
  <c r="EV191" i="7"/>
  <c r="ET191" i="7"/>
  <c r="ES191" i="7"/>
  <c r="ER191" i="7"/>
  <c r="EO191" i="7"/>
  <c r="EK191" i="7"/>
  <c r="EJ191" i="7"/>
  <c r="EH191" i="7"/>
  <c r="EG191" i="7"/>
  <c r="EF191" i="7"/>
  <c r="EC191" i="7"/>
  <c r="DY191" i="7"/>
  <c r="DX191" i="7"/>
  <c r="DV191" i="7"/>
  <c r="DU191" i="7"/>
  <c r="DT191" i="7"/>
  <c r="DQ191" i="7"/>
  <c r="DM191" i="7"/>
  <c r="DL191" i="7"/>
  <c r="DJ191" i="7"/>
  <c r="DI191" i="7"/>
  <c r="DH191" i="7"/>
  <c r="DE191" i="7"/>
  <c r="DD191" i="7"/>
  <c r="DA191" i="7"/>
  <c r="CZ191" i="7"/>
  <c r="CY191" i="7"/>
  <c r="CX191" i="7"/>
  <c r="CW191" i="7"/>
  <c r="CV191" i="7"/>
  <c r="CU191" i="7"/>
  <c r="CT191" i="7"/>
  <c r="CS191" i="7"/>
  <c r="CR191" i="7"/>
  <c r="CQ191" i="7"/>
  <c r="CP191" i="7"/>
  <c r="CO191" i="7"/>
  <c r="CN191" i="7"/>
  <c r="CM191" i="7"/>
  <c r="CL191" i="7"/>
  <c r="CK191" i="7"/>
  <c r="CJ191" i="7"/>
  <c r="CI191" i="7"/>
  <c r="CH191" i="7"/>
  <c r="CG191" i="7"/>
  <c r="CF191" i="7"/>
  <c r="CE191" i="7"/>
  <c r="CD191" i="7"/>
  <c r="CC191" i="7"/>
  <c r="CB191" i="7"/>
  <c r="CA191" i="7"/>
  <c r="BZ191" i="7"/>
  <c r="BY191" i="7"/>
  <c r="BX191" i="7"/>
  <c r="BW191" i="7"/>
  <c r="BV191" i="7"/>
  <c r="BU191" i="7"/>
  <c r="BT191" i="7"/>
  <c r="BS191" i="7"/>
  <c r="BR191" i="7"/>
  <c r="BQ191" i="7"/>
  <c r="BP191" i="7"/>
  <c r="BO191" i="7"/>
  <c r="BN191" i="7"/>
  <c r="BM191" i="7"/>
  <c r="BL191" i="7"/>
  <c r="BK191" i="7"/>
  <c r="BJ191" i="7"/>
  <c r="BI191" i="7"/>
  <c r="BH191" i="7"/>
  <c r="BG191" i="7"/>
  <c r="BF191" i="7"/>
  <c r="BE191" i="7"/>
  <c r="BD191" i="7"/>
  <c r="BC191" i="7"/>
  <c r="BB191" i="7"/>
  <c r="BA191" i="7"/>
  <c r="AZ191" i="7"/>
  <c r="EX191" i="7" s="1"/>
  <c r="AY191" i="7"/>
  <c r="AX191" i="7"/>
  <c r="AW191" i="7"/>
  <c r="EU191" i="7" s="1"/>
  <c r="AV191" i="7"/>
  <c r="AU191" i="7"/>
  <c r="AT191" i="7"/>
  <c r="AS191" i="7"/>
  <c r="EQ191" i="7" s="1"/>
  <c r="AR191" i="7"/>
  <c r="EP191" i="7" s="1"/>
  <c r="AQ191" i="7"/>
  <c r="AP191" i="7"/>
  <c r="EN191" i="7" s="1"/>
  <c r="AO191" i="7"/>
  <c r="EM191" i="7" s="1"/>
  <c r="AN191" i="7"/>
  <c r="EL191" i="7" s="1"/>
  <c r="AM191" i="7"/>
  <c r="AL191" i="7"/>
  <c r="AK191" i="7"/>
  <c r="EI191" i="7" s="1"/>
  <c r="AJ191" i="7"/>
  <c r="AI191" i="7"/>
  <c r="AH191" i="7"/>
  <c r="AG191" i="7"/>
  <c r="EE191" i="7" s="1"/>
  <c r="AF191" i="7"/>
  <c r="ED191" i="7" s="1"/>
  <c r="AE191" i="7"/>
  <c r="AD191" i="7"/>
  <c r="EB191" i="7" s="1"/>
  <c r="AC191" i="7"/>
  <c r="EA191" i="7" s="1"/>
  <c r="AB191" i="7"/>
  <c r="DZ191" i="7" s="1"/>
  <c r="AA191" i="7"/>
  <c r="Z191" i="7"/>
  <c r="Y191" i="7"/>
  <c r="DW191" i="7" s="1"/>
  <c r="X191" i="7"/>
  <c r="W191" i="7"/>
  <c r="V191" i="7"/>
  <c r="U191" i="7"/>
  <c r="DS191" i="7" s="1"/>
  <c r="T191" i="7"/>
  <c r="DR191" i="7" s="1"/>
  <c r="S191" i="7"/>
  <c r="R191" i="7"/>
  <c r="DP191" i="7" s="1"/>
  <c r="Q191" i="7"/>
  <c r="DO191" i="7" s="1"/>
  <c r="P191" i="7"/>
  <c r="DN191" i="7" s="1"/>
  <c r="O191" i="7"/>
  <c r="N191" i="7"/>
  <c r="M191" i="7"/>
  <c r="DK191" i="7" s="1"/>
  <c r="L191" i="7"/>
  <c r="K191" i="7"/>
  <c r="J191" i="7"/>
  <c r="I191" i="7"/>
  <c r="DG191" i="7" s="1"/>
  <c r="H191" i="7"/>
  <c r="DF191" i="7" s="1"/>
  <c r="G191" i="7"/>
  <c r="F191" i="7"/>
  <c r="E191" i="7"/>
  <c r="DC191" i="7" s="1"/>
  <c r="D191" i="7"/>
  <c r="DB191" i="7" s="1"/>
  <c r="C191" i="7"/>
  <c r="B191" i="7"/>
  <c r="EX190" i="7"/>
  <c r="ET190" i="7"/>
  <c r="ES190" i="7"/>
  <c r="EP190" i="7"/>
  <c r="EO190" i="7"/>
  <c r="EL190" i="7"/>
  <c r="EH190" i="7"/>
  <c r="EG190" i="7"/>
  <c r="EE190" i="7"/>
  <c r="ED190" i="7"/>
  <c r="EC190" i="7"/>
  <c r="DZ190" i="7"/>
  <c r="DV190" i="7"/>
  <c r="DU190" i="7"/>
  <c r="DR190" i="7"/>
  <c r="DQ190" i="7"/>
  <c r="DN190" i="7"/>
  <c r="DJ190" i="7"/>
  <c r="DI190" i="7"/>
  <c r="DF190" i="7"/>
  <c r="DE190" i="7"/>
  <c r="DB190" i="7"/>
  <c r="CY190" i="7"/>
  <c r="CX190" i="7"/>
  <c r="CW190" i="7"/>
  <c r="CV190" i="7"/>
  <c r="CU190" i="7"/>
  <c r="CT190" i="7"/>
  <c r="CS190" i="7"/>
  <c r="CR190" i="7"/>
  <c r="CQ190" i="7"/>
  <c r="CP190" i="7"/>
  <c r="CO190" i="7"/>
  <c r="CN190" i="7"/>
  <c r="CM190" i="7"/>
  <c r="CL190" i="7"/>
  <c r="CK190" i="7"/>
  <c r="CJ190" i="7"/>
  <c r="CI190" i="7"/>
  <c r="CH190" i="7"/>
  <c r="CG190" i="7"/>
  <c r="CF190" i="7"/>
  <c r="CE190" i="7"/>
  <c r="CD190" i="7"/>
  <c r="CC190" i="7"/>
  <c r="CB190" i="7"/>
  <c r="CA190" i="7"/>
  <c r="BZ190" i="7"/>
  <c r="BY190" i="7"/>
  <c r="BX190" i="7"/>
  <c r="BW190" i="7"/>
  <c r="BV190" i="7"/>
  <c r="BU190" i="7"/>
  <c r="BT190" i="7"/>
  <c r="BS190" i="7"/>
  <c r="BR190" i="7"/>
  <c r="BQ190" i="7"/>
  <c r="BP190" i="7"/>
  <c r="BO190" i="7"/>
  <c r="BN190" i="7"/>
  <c r="BM190" i="7"/>
  <c r="BL190" i="7"/>
  <c r="BK190" i="7"/>
  <c r="BJ190" i="7"/>
  <c r="BI190" i="7"/>
  <c r="BH190" i="7"/>
  <c r="BG190" i="7"/>
  <c r="BF190" i="7"/>
  <c r="BE190" i="7"/>
  <c r="BD190" i="7"/>
  <c r="BC190" i="7"/>
  <c r="BB190" i="7"/>
  <c r="BA190" i="7"/>
  <c r="AZ190" i="7"/>
  <c r="AY190" i="7"/>
  <c r="EW190" i="7" s="1"/>
  <c r="AX190" i="7"/>
  <c r="EV190" i="7" s="1"/>
  <c r="AW190" i="7"/>
  <c r="EU190" i="7" s="1"/>
  <c r="AV190" i="7"/>
  <c r="AU190" i="7"/>
  <c r="AT190" i="7"/>
  <c r="ER190" i="7" s="1"/>
  <c r="AS190" i="7"/>
  <c r="EQ190" i="7" s="1"/>
  <c r="AR190" i="7"/>
  <c r="AQ190" i="7"/>
  <c r="AP190" i="7"/>
  <c r="EN190" i="7" s="1"/>
  <c r="AO190" i="7"/>
  <c r="EM190" i="7" s="1"/>
  <c r="AN190" i="7"/>
  <c r="AM190" i="7"/>
  <c r="EK190" i="7" s="1"/>
  <c r="AL190" i="7"/>
  <c r="EJ190" i="7" s="1"/>
  <c r="AK190" i="7"/>
  <c r="EI190" i="7" s="1"/>
  <c r="AJ190" i="7"/>
  <c r="AI190" i="7"/>
  <c r="AH190" i="7"/>
  <c r="EF190" i="7" s="1"/>
  <c r="AG190" i="7"/>
  <c r="AF190" i="7"/>
  <c r="AE190" i="7"/>
  <c r="AD190" i="7"/>
  <c r="EB190" i="7" s="1"/>
  <c r="AC190" i="7"/>
  <c r="EA190" i="7" s="1"/>
  <c r="AB190" i="7"/>
  <c r="AA190" i="7"/>
  <c r="DY190" i="7" s="1"/>
  <c r="Z190" i="7"/>
  <c r="DX190" i="7" s="1"/>
  <c r="Y190" i="7"/>
  <c r="DW190" i="7" s="1"/>
  <c r="X190" i="7"/>
  <c r="W190" i="7"/>
  <c r="V190" i="7"/>
  <c r="DT190" i="7" s="1"/>
  <c r="U190" i="7"/>
  <c r="DS190" i="7" s="1"/>
  <c r="T190" i="7"/>
  <c r="S190" i="7"/>
  <c r="R190" i="7"/>
  <c r="DP190" i="7" s="1"/>
  <c r="Q190" i="7"/>
  <c r="DO190" i="7" s="1"/>
  <c r="P190" i="7"/>
  <c r="O190" i="7"/>
  <c r="DM190" i="7" s="1"/>
  <c r="N190" i="7"/>
  <c r="DL190" i="7" s="1"/>
  <c r="M190" i="7"/>
  <c r="DK190" i="7" s="1"/>
  <c r="L190" i="7"/>
  <c r="K190" i="7"/>
  <c r="J190" i="7"/>
  <c r="DH190" i="7" s="1"/>
  <c r="I190" i="7"/>
  <c r="DG190" i="7" s="1"/>
  <c r="H190" i="7"/>
  <c r="G190" i="7"/>
  <c r="F190" i="7"/>
  <c r="DD190" i="7" s="1"/>
  <c r="E190" i="7"/>
  <c r="DC190" i="7" s="1"/>
  <c r="D190" i="7"/>
  <c r="C190" i="7"/>
  <c r="DA190" i="7" s="1"/>
  <c r="B190" i="7"/>
  <c r="CZ190" i="7" s="1"/>
  <c r="EX189" i="7"/>
  <c r="EU189" i="7"/>
  <c r="ET189" i="7"/>
  <c r="EN189" i="7"/>
  <c r="EM189" i="7"/>
  <c r="EL189" i="7"/>
  <c r="EI189" i="7"/>
  <c r="EH189" i="7"/>
  <c r="EA189" i="7"/>
  <c r="DZ189" i="7"/>
  <c r="DW189" i="7"/>
  <c r="DS189" i="7"/>
  <c r="DR189" i="7"/>
  <c r="DP189" i="7"/>
  <c r="DO189" i="7"/>
  <c r="DN189" i="7"/>
  <c r="DK189" i="7"/>
  <c r="DJ189" i="7"/>
  <c r="DG189" i="7"/>
  <c r="DF189" i="7"/>
  <c r="DC189" i="7"/>
  <c r="DB189" i="7"/>
  <c r="CY189" i="7"/>
  <c r="CX189" i="7"/>
  <c r="CW189" i="7"/>
  <c r="CV189" i="7"/>
  <c r="CU189" i="7"/>
  <c r="CT189" i="7"/>
  <c r="CS189" i="7"/>
  <c r="CR189" i="7"/>
  <c r="EQ189" i="7" s="1"/>
  <c r="CQ189" i="7"/>
  <c r="EP189" i="7" s="1"/>
  <c r="CP189" i="7"/>
  <c r="CO189" i="7"/>
  <c r="CN189" i="7"/>
  <c r="CM189" i="7"/>
  <c r="CL189" i="7"/>
  <c r="CK189" i="7"/>
  <c r="CJ189" i="7"/>
  <c r="CI189" i="7"/>
  <c r="CH189" i="7"/>
  <c r="CG189" i="7"/>
  <c r="CF189" i="7"/>
  <c r="EE189" i="7" s="1"/>
  <c r="CE189" i="7"/>
  <c r="ED189" i="7" s="1"/>
  <c r="CD189" i="7"/>
  <c r="CC189" i="7"/>
  <c r="CB189" i="7"/>
  <c r="CA189" i="7"/>
  <c r="BZ189" i="7"/>
  <c r="BY189" i="7"/>
  <c r="BX189" i="7"/>
  <c r="BW189" i="7"/>
  <c r="BV189" i="7"/>
  <c r="BU189" i="7"/>
  <c r="BT189" i="7"/>
  <c r="BS189" i="7"/>
  <c r="BR189" i="7"/>
  <c r="BQ189" i="7"/>
  <c r="BP189" i="7"/>
  <c r="BO189" i="7"/>
  <c r="BN189" i="7"/>
  <c r="BM189" i="7"/>
  <c r="BL189" i="7"/>
  <c r="BK189" i="7"/>
  <c r="BJ189" i="7"/>
  <c r="BI189" i="7"/>
  <c r="BH189" i="7"/>
  <c r="BG189" i="7"/>
  <c r="BF189" i="7"/>
  <c r="BE189" i="7"/>
  <c r="BD189" i="7"/>
  <c r="BC189" i="7"/>
  <c r="BB189" i="7"/>
  <c r="BA189" i="7"/>
  <c r="AZ189" i="7"/>
  <c r="AY189" i="7"/>
  <c r="EW189" i="7" s="1"/>
  <c r="AX189" i="7"/>
  <c r="EV189" i="7" s="1"/>
  <c r="AW189" i="7"/>
  <c r="AV189" i="7"/>
  <c r="AU189" i="7"/>
  <c r="ES189" i="7" s="1"/>
  <c r="AT189" i="7"/>
  <c r="ER189" i="7" s="1"/>
  <c r="AS189" i="7"/>
  <c r="AR189" i="7"/>
  <c r="AQ189" i="7"/>
  <c r="AP189" i="7"/>
  <c r="AO189" i="7"/>
  <c r="AN189" i="7"/>
  <c r="AM189" i="7"/>
  <c r="AL189" i="7"/>
  <c r="EJ189" i="7" s="1"/>
  <c r="AK189" i="7"/>
  <c r="AJ189" i="7"/>
  <c r="AI189" i="7"/>
  <c r="EG189" i="7" s="1"/>
  <c r="AH189" i="7"/>
  <c r="EF189" i="7" s="1"/>
  <c r="AG189" i="7"/>
  <c r="AF189" i="7"/>
  <c r="AE189" i="7"/>
  <c r="AD189" i="7"/>
  <c r="EB189" i="7" s="1"/>
  <c r="AC189" i="7"/>
  <c r="AB189" i="7"/>
  <c r="AA189" i="7"/>
  <c r="DY189" i="7" s="1"/>
  <c r="Z189" i="7"/>
  <c r="DX189" i="7" s="1"/>
  <c r="Y189" i="7"/>
  <c r="X189" i="7"/>
  <c r="DV189" i="7" s="1"/>
  <c r="W189" i="7"/>
  <c r="DU189" i="7" s="1"/>
  <c r="V189" i="7"/>
  <c r="DT189" i="7" s="1"/>
  <c r="U189" i="7"/>
  <c r="T189" i="7"/>
  <c r="S189" i="7"/>
  <c r="DQ189" i="7" s="1"/>
  <c r="R189" i="7"/>
  <c r="Q189" i="7"/>
  <c r="P189" i="7"/>
  <c r="O189" i="7"/>
  <c r="DM189" i="7" s="1"/>
  <c r="N189" i="7"/>
  <c r="DL189" i="7" s="1"/>
  <c r="M189" i="7"/>
  <c r="L189" i="7"/>
  <c r="K189" i="7"/>
  <c r="DI189" i="7" s="1"/>
  <c r="J189" i="7"/>
  <c r="DH189" i="7" s="1"/>
  <c r="I189" i="7"/>
  <c r="H189" i="7"/>
  <c r="G189" i="7"/>
  <c r="DE189" i="7" s="1"/>
  <c r="F189" i="7"/>
  <c r="DD189" i="7" s="1"/>
  <c r="E189" i="7"/>
  <c r="D189" i="7"/>
  <c r="C189" i="7"/>
  <c r="DA189" i="7" s="1"/>
  <c r="B189" i="7"/>
  <c r="CZ189" i="7" s="1"/>
  <c r="EV188" i="7"/>
  <c r="EU188" i="7"/>
  <c r="ER188" i="7"/>
  <c r="EQ188" i="7"/>
  <c r="EN188" i="7"/>
  <c r="EM188" i="7"/>
  <c r="EK188" i="7"/>
  <c r="EJ188" i="7"/>
  <c r="EI188" i="7"/>
  <c r="EF188" i="7"/>
  <c r="EB188" i="7"/>
  <c r="EA188" i="7"/>
  <c r="DY188" i="7"/>
  <c r="DX188" i="7"/>
  <c r="DW188" i="7"/>
  <c r="DT188" i="7"/>
  <c r="DP188" i="7"/>
  <c r="DO188" i="7"/>
  <c r="DL188" i="7"/>
  <c r="DK188" i="7"/>
  <c r="DH188" i="7"/>
  <c r="DD188" i="7"/>
  <c r="DC188" i="7"/>
  <c r="DA188" i="7"/>
  <c r="CZ188" i="7"/>
  <c r="CY188" i="7"/>
  <c r="CX188" i="7"/>
  <c r="CW188" i="7"/>
  <c r="CV188" i="7"/>
  <c r="CU188" i="7"/>
  <c r="CT188" i="7"/>
  <c r="CS188" i="7"/>
  <c r="CR188" i="7"/>
  <c r="CQ188" i="7"/>
  <c r="CP188" i="7"/>
  <c r="CO188" i="7"/>
  <c r="CN188" i="7"/>
  <c r="CM188" i="7"/>
  <c r="CL188" i="7"/>
  <c r="CK188" i="7"/>
  <c r="CJ188" i="7"/>
  <c r="CI188" i="7"/>
  <c r="CH188" i="7"/>
  <c r="CG188" i="7"/>
  <c r="CF188" i="7"/>
  <c r="CE188" i="7"/>
  <c r="CD188" i="7"/>
  <c r="CC188" i="7"/>
  <c r="CB188" i="7"/>
  <c r="CA188" i="7"/>
  <c r="BZ188" i="7"/>
  <c r="BY188" i="7"/>
  <c r="BX188" i="7"/>
  <c r="BW188" i="7"/>
  <c r="BV188" i="7"/>
  <c r="BU188" i="7"/>
  <c r="BT188" i="7"/>
  <c r="BS188" i="7"/>
  <c r="BR188" i="7"/>
  <c r="BQ188" i="7"/>
  <c r="BP188" i="7"/>
  <c r="BO188" i="7"/>
  <c r="BN188" i="7"/>
  <c r="BM188" i="7"/>
  <c r="BL188" i="7"/>
  <c r="BK188" i="7"/>
  <c r="BJ188" i="7"/>
  <c r="BI188" i="7"/>
  <c r="BH188" i="7"/>
  <c r="BG188" i="7"/>
  <c r="BF188" i="7"/>
  <c r="BE188" i="7"/>
  <c r="BD188" i="7"/>
  <c r="BC188" i="7"/>
  <c r="BB188" i="7"/>
  <c r="BA188" i="7"/>
  <c r="AZ188" i="7"/>
  <c r="EX188" i="7" s="1"/>
  <c r="AY188" i="7"/>
  <c r="EW188" i="7" s="1"/>
  <c r="AX188" i="7"/>
  <c r="AW188" i="7"/>
  <c r="AV188" i="7"/>
  <c r="ET188" i="7" s="1"/>
  <c r="AU188" i="7"/>
  <c r="ES188" i="7" s="1"/>
  <c r="AT188" i="7"/>
  <c r="AS188" i="7"/>
  <c r="AR188" i="7"/>
  <c r="EP188" i="7" s="1"/>
  <c r="AQ188" i="7"/>
  <c r="EO188" i="7" s="1"/>
  <c r="AP188" i="7"/>
  <c r="AO188" i="7"/>
  <c r="AN188" i="7"/>
  <c r="EL188" i="7" s="1"/>
  <c r="AM188" i="7"/>
  <c r="AL188" i="7"/>
  <c r="AK188" i="7"/>
  <c r="AJ188" i="7"/>
  <c r="EH188" i="7" s="1"/>
  <c r="AI188" i="7"/>
  <c r="EG188" i="7" s="1"/>
  <c r="AH188" i="7"/>
  <c r="AG188" i="7"/>
  <c r="EE188" i="7" s="1"/>
  <c r="AF188" i="7"/>
  <c r="ED188" i="7" s="1"/>
  <c r="AE188" i="7"/>
  <c r="EC188" i="7" s="1"/>
  <c r="AD188" i="7"/>
  <c r="AC188" i="7"/>
  <c r="AB188" i="7"/>
  <c r="DZ188" i="7" s="1"/>
  <c r="AA188" i="7"/>
  <c r="Z188" i="7"/>
  <c r="Y188" i="7"/>
  <c r="X188" i="7"/>
  <c r="DV188" i="7" s="1"/>
  <c r="W188" i="7"/>
  <c r="DU188" i="7" s="1"/>
  <c r="V188" i="7"/>
  <c r="U188" i="7"/>
  <c r="DS188" i="7" s="1"/>
  <c r="T188" i="7"/>
  <c r="DR188" i="7" s="1"/>
  <c r="S188" i="7"/>
  <c r="DQ188" i="7" s="1"/>
  <c r="R188" i="7"/>
  <c r="Q188" i="7"/>
  <c r="P188" i="7"/>
  <c r="DN188" i="7" s="1"/>
  <c r="O188" i="7"/>
  <c r="DM188" i="7" s="1"/>
  <c r="N188" i="7"/>
  <c r="M188" i="7"/>
  <c r="L188" i="7"/>
  <c r="DJ188" i="7" s="1"/>
  <c r="K188" i="7"/>
  <c r="DI188" i="7" s="1"/>
  <c r="J188" i="7"/>
  <c r="I188" i="7"/>
  <c r="DG188" i="7" s="1"/>
  <c r="H188" i="7"/>
  <c r="DF188" i="7" s="1"/>
  <c r="G188" i="7"/>
  <c r="DE188" i="7" s="1"/>
  <c r="F188" i="7"/>
  <c r="E188" i="7"/>
  <c r="D188" i="7"/>
  <c r="DB188" i="7" s="1"/>
  <c r="C188" i="7"/>
  <c r="B188" i="7"/>
  <c r="EW187" i="7"/>
  <c r="EV187" i="7"/>
  <c r="ET187" i="7"/>
  <c r="ES187" i="7"/>
  <c r="ER187" i="7"/>
  <c r="EO187" i="7"/>
  <c r="EH187" i="7"/>
  <c r="EG187" i="7"/>
  <c r="EC187" i="7"/>
  <c r="DU187" i="7"/>
  <c r="DQ187" i="7"/>
  <c r="DM187" i="7"/>
  <c r="DL187" i="7"/>
  <c r="DJ187" i="7"/>
  <c r="DI187" i="7"/>
  <c r="DH187" i="7"/>
  <c r="DE187" i="7"/>
  <c r="DA187" i="7"/>
  <c r="CZ187" i="7"/>
  <c r="CY187" i="7"/>
  <c r="CX187" i="7"/>
  <c r="CW187" i="7"/>
  <c r="CV187" i="7"/>
  <c r="CU187" i="7"/>
  <c r="CT187" i="7"/>
  <c r="CS187" i="7"/>
  <c r="CR187" i="7"/>
  <c r="CQ187" i="7"/>
  <c r="CP187" i="7"/>
  <c r="CO187" i="7"/>
  <c r="CN187" i="7"/>
  <c r="CM187" i="7"/>
  <c r="CL187" i="7"/>
  <c r="EK187" i="7" s="1"/>
  <c r="CK187" i="7"/>
  <c r="EJ187" i="7" s="1"/>
  <c r="CJ187" i="7"/>
  <c r="CI187" i="7"/>
  <c r="CH187" i="7"/>
  <c r="CG187" i="7"/>
  <c r="EF187" i="7" s="1"/>
  <c r="CF187" i="7"/>
  <c r="CE187" i="7"/>
  <c r="CD187" i="7"/>
  <c r="CC187" i="7"/>
  <c r="CB187" i="7"/>
  <c r="CA187" i="7"/>
  <c r="BZ187" i="7"/>
  <c r="DY187" i="7" s="1"/>
  <c r="BY187" i="7"/>
  <c r="DX187" i="7" s="1"/>
  <c r="BX187" i="7"/>
  <c r="BW187" i="7"/>
  <c r="BV187" i="7"/>
  <c r="BU187" i="7"/>
  <c r="DT187" i="7" s="1"/>
  <c r="BT187" i="7"/>
  <c r="BS187" i="7"/>
  <c r="BR187" i="7"/>
  <c r="BQ187" i="7"/>
  <c r="BP187" i="7"/>
  <c r="BO187" i="7"/>
  <c r="BN187" i="7"/>
  <c r="BM187" i="7"/>
  <c r="BL187" i="7"/>
  <c r="BK187" i="7"/>
  <c r="BJ187" i="7"/>
  <c r="BI187" i="7"/>
  <c r="BH187" i="7"/>
  <c r="BG187" i="7"/>
  <c r="BF187" i="7"/>
  <c r="BE187" i="7"/>
  <c r="BD187" i="7"/>
  <c r="BC187" i="7"/>
  <c r="BB187" i="7"/>
  <c r="BA187" i="7"/>
  <c r="AZ187" i="7"/>
  <c r="EX187" i="7" s="1"/>
  <c r="AY187" i="7"/>
  <c r="AX187" i="7"/>
  <c r="AW187" i="7"/>
  <c r="EU187" i="7" s="1"/>
  <c r="AV187" i="7"/>
  <c r="AU187" i="7"/>
  <c r="AT187" i="7"/>
  <c r="AS187" i="7"/>
  <c r="EQ187" i="7" s="1"/>
  <c r="AR187" i="7"/>
  <c r="EP187" i="7" s="1"/>
  <c r="AQ187" i="7"/>
  <c r="AP187" i="7"/>
  <c r="EN187" i="7" s="1"/>
  <c r="AO187" i="7"/>
  <c r="EM187" i="7" s="1"/>
  <c r="AN187" i="7"/>
  <c r="EL187" i="7" s="1"/>
  <c r="AM187" i="7"/>
  <c r="AL187" i="7"/>
  <c r="AK187" i="7"/>
  <c r="EI187" i="7" s="1"/>
  <c r="AJ187" i="7"/>
  <c r="AI187" i="7"/>
  <c r="AH187" i="7"/>
  <c r="AG187" i="7"/>
  <c r="AF187" i="7"/>
  <c r="ED187" i="7" s="1"/>
  <c r="AE187" i="7"/>
  <c r="AD187" i="7"/>
  <c r="EB187" i="7" s="1"/>
  <c r="AC187" i="7"/>
  <c r="EA187" i="7" s="1"/>
  <c r="AB187" i="7"/>
  <c r="DZ187" i="7" s="1"/>
  <c r="AA187" i="7"/>
  <c r="Z187" i="7"/>
  <c r="Y187" i="7"/>
  <c r="DW187" i="7" s="1"/>
  <c r="X187" i="7"/>
  <c r="DV187" i="7" s="1"/>
  <c r="W187" i="7"/>
  <c r="V187" i="7"/>
  <c r="U187" i="7"/>
  <c r="T187" i="7"/>
  <c r="DR187" i="7" s="1"/>
  <c r="S187" i="7"/>
  <c r="R187" i="7"/>
  <c r="DP187" i="7" s="1"/>
  <c r="Q187" i="7"/>
  <c r="DO187" i="7" s="1"/>
  <c r="P187" i="7"/>
  <c r="DN187" i="7" s="1"/>
  <c r="O187" i="7"/>
  <c r="N187" i="7"/>
  <c r="M187" i="7"/>
  <c r="DK187" i="7" s="1"/>
  <c r="L187" i="7"/>
  <c r="K187" i="7"/>
  <c r="J187" i="7"/>
  <c r="I187" i="7"/>
  <c r="DG187" i="7" s="1"/>
  <c r="H187" i="7"/>
  <c r="DF187" i="7" s="1"/>
  <c r="G187" i="7"/>
  <c r="F187" i="7"/>
  <c r="DD187" i="7" s="1"/>
  <c r="E187" i="7"/>
  <c r="DC187" i="7" s="1"/>
  <c r="D187" i="7"/>
  <c r="DB187" i="7" s="1"/>
  <c r="C187" i="7"/>
  <c r="B187" i="7"/>
  <c r="EX186" i="7"/>
  <c r="EW186" i="7"/>
  <c r="ET186" i="7"/>
  <c r="ES186" i="7"/>
  <c r="EP186" i="7"/>
  <c r="EO186" i="7"/>
  <c r="EL186" i="7"/>
  <c r="EK186" i="7"/>
  <c r="EH186" i="7"/>
  <c r="EG186" i="7"/>
  <c r="EE186" i="7"/>
  <c r="ED186" i="7"/>
  <c r="EC186" i="7"/>
  <c r="DZ186" i="7"/>
  <c r="DY186" i="7"/>
  <c r="DV186" i="7"/>
  <c r="DU186" i="7"/>
  <c r="DS186" i="7"/>
  <c r="DR186" i="7"/>
  <c r="DQ186" i="7"/>
  <c r="DN186" i="7"/>
  <c r="DJ186" i="7"/>
  <c r="DI186" i="7"/>
  <c r="DG186" i="7"/>
  <c r="DF186" i="7"/>
  <c r="DE186" i="7"/>
  <c r="DB186" i="7"/>
  <c r="CY186" i="7"/>
  <c r="CX186" i="7"/>
  <c r="CW186" i="7"/>
  <c r="CV186" i="7"/>
  <c r="CU186" i="7"/>
  <c r="CT186" i="7"/>
  <c r="CS186" i="7"/>
  <c r="CR186" i="7"/>
  <c r="CQ186" i="7"/>
  <c r="CP186" i="7"/>
  <c r="CO186" i="7"/>
  <c r="CN186" i="7"/>
  <c r="CM186" i="7"/>
  <c r="CL186" i="7"/>
  <c r="CK186" i="7"/>
  <c r="CJ186" i="7"/>
  <c r="CI186" i="7"/>
  <c r="CH186" i="7"/>
  <c r="CG186" i="7"/>
  <c r="CF186" i="7"/>
  <c r="CE186" i="7"/>
  <c r="CD186" i="7"/>
  <c r="CC186" i="7"/>
  <c r="CB186" i="7"/>
  <c r="CA186" i="7"/>
  <c r="BZ186" i="7"/>
  <c r="BY186" i="7"/>
  <c r="BX186" i="7"/>
  <c r="BW186" i="7"/>
  <c r="BV186" i="7"/>
  <c r="BU186" i="7"/>
  <c r="BT186" i="7"/>
  <c r="BS186" i="7"/>
  <c r="BR186" i="7"/>
  <c r="BQ186" i="7"/>
  <c r="BP186" i="7"/>
  <c r="BO186" i="7"/>
  <c r="BN186" i="7"/>
  <c r="BM186" i="7"/>
  <c r="BL186" i="7"/>
  <c r="BK186" i="7"/>
  <c r="BJ186" i="7"/>
  <c r="BI186" i="7"/>
  <c r="BH186" i="7"/>
  <c r="BG186" i="7"/>
  <c r="BF186" i="7"/>
  <c r="BE186" i="7"/>
  <c r="BD186" i="7"/>
  <c r="BC186" i="7"/>
  <c r="BB186" i="7"/>
  <c r="BA186" i="7"/>
  <c r="AZ186" i="7"/>
  <c r="AY186" i="7"/>
  <c r="AX186" i="7"/>
  <c r="EV186" i="7" s="1"/>
  <c r="AW186" i="7"/>
  <c r="EU186" i="7" s="1"/>
  <c r="AV186" i="7"/>
  <c r="AU186" i="7"/>
  <c r="AT186" i="7"/>
  <c r="ER186" i="7" s="1"/>
  <c r="AS186" i="7"/>
  <c r="EQ186" i="7" s="1"/>
  <c r="AR186" i="7"/>
  <c r="AQ186" i="7"/>
  <c r="AP186" i="7"/>
  <c r="EN186" i="7" s="1"/>
  <c r="AO186" i="7"/>
  <c r="EM186" i="7" s="1"/>
  <c r="AN186" i="7"/>
  <c r="AM186" i="7"/>
  <c r="AL186" i="7"/>
  <c r="EJ186" i="7" s="1"/>
  <c r="AK186" i="7"/>
  <c r="EI186" i="7" s="1"/>
  <c r="AJ186" i="7"/>
  <c r="AI186" i="7"/>
  <c r="AH186" i="7"/>
  <c r="EF186" i="7" s="1"/>
  <c r="AG186" i="7"/>
  <c r="AF186" i="7"/>
  <c r="AE186" i="7"/>
  <c r="AD186" i="7"/>
  <c r="EB186" i="7" s="1"/>
  <c r="AC186" i="7"/>
  <c r="EA186" i="7" s="1"/>
  <c r="AB186" i="7"/>
  <c r="AA186" i="7"/>
  <c r="Z186" i="7"/>
  <c r="DX186" i="7" s="1"/>
  <c r="Y186" i="7"/>
  <c r="DW186" i="7" s="1"/>
  <c r="X186" i="7"/>
  <c r="W186" i="7"/>
  <c r="V186" i="7"/>
  <c r="DT186" i="7" s="1"/>
  <c r="U186" i="7"/>
  <c r="T186" i="7"/>
  <c r="S186" i="7"/>
  <c r="R186" i="7"/>
  <c r="DP186" i="7" s="1"/>
  <c r="Q186" i="7"/>
  <c r="DO186" i="7" s="1"/>
  <c r="P186" i="7"/>
  <c r="O186" i="7"/>
  <c r="DM186" i="7" s="1"/>
  <c r="N186" i="7"/>
  <c r="DL186" i="7" s="1"/>
  <c r="M186" i="7"/>
  <c r="DK186" i="7" s="1"/>
  <c r="L186" i="7"/>
  <c r="K186" i="7"/>
  <c r="J186" i="7"/>
  <c r="DH186" i="7" s="1"/>
  <c r="I186" i="7"/>
  <c r="H186" i="7"/>
  <c r="G186" i="7"/>
  <c r="F186" i="7"/>
  <c r="DD186" i="7" s="1"/>
  <c r="E186" i="7"/>
  <c r="DC186" i="7" s="1"/>
  <c r="D186" i="7"/>
  <c r="C186" i="7"/>
  <c r="DA186" i="7" s="1"/>
  <c r="B186" i="7"/>
  <c r="CZ186" i="7" s="1"/>
  <c r="EX185" i="7"/>
  <c r="EU185" i="7"/>
  <c r="EM185" i="7"/>
  <c r="EI185" i="7"/>
  <c r="ED185" i="7"/>
  <c r="EA185" i="7"/>
  <c r="DZ185" i="7"/>
  <c r="DW185" i="7"/>
  <c r="DR185" i="7"/>
  <c r="DO185" i="7"/>
  <c r="DN185" i="7"/>
  <c r="DK185" i="7"/>
  <c r="DG185" i="7"/>
  <c r="DF185" i="7"/>
  <c r="DC185" i="7"/>
  <c r="DB185" i="7"/>
  <c r="CY185" i="7"/>
  <c r="CX185" i="7"/>
  <c r="CW185" i="7"/>
  <c r="CV185" i="7"/>
  <c r="CU185" i="7"/>
  <c r="CT185" i="7"/>
  <c r="CS185" i="7"/>
  <c r="CR185" i="7"/>
  <c r="EQ185" i="7" s="1"/>
  <c r="CQ185" i="7"/>
  <c r="EP185" i="7" s="1"/>
  <c r="CP185" i="7"/>
  <c r="CO185" i="7"/>
  <c r="CN185" i="7"/>
  <c r="CM185" i="7"/>
  <c r="EL185" i="7" s="1"/>
  <c r="CL185" i="7"/>
  <c r="CK185" i="7"/>
  <c r="CJ185" i="7"/>
  <c r="CI185" i="7"/>
  <c r="CH185" i="7"/>
  <c r="CG185" i="7"/>
  <c r="CF185" i="7"/>
  <c r="EE185" i="7" s="1"/>
  <c r="CE185" i="7"/>
  <c r="CD185" i="7"/>
  <c r="CC185" i="7"/>
  <c r="CB185" i="7"/>
  <c r="CA185" i="7"/>
  <c r="BZ185" i="7"/>
  <c r="BY185" i="7"/>
  <c r="BX185" i="7"/>
  <c r="BW185" i="7"/>
  <c r="BV185" i="7"/>
  <c r="BU185" i="7"/>
  <c r="BT185" i="7"/>
  <c r="DS185" i="7" s="1"/>
  <c r="BS185" i="7"/>
  <c r="BR185" i="7"/>
  <c r="BQ185" i="7"/>
  <c r="BP185" i="7"/>
  <c r="BO185" i="7"/>
  <c r="BN185" i="7"/>
  <c r="BM185" i="7"/>
  <c r="BL185" i="7"/>
  <c r="BK185" i="7"/>
  <c r="BJ185" i="7"/>
  <c r="BI185" i="7"/>
  <c r="BH185" i="7"/>
  <c r="BG185" i="7"/>
  <c r="BF185" i="7"/>
  <c r="BE185" i="7"/>
  <c r="BD185" i="7"/>
  <c r="BC185" i="7"/>
  <c r="BB185" i="7"/>
  <c r="BA185" i="7"/>
  <c r="AZ185" i="7"/>
  <c r="AY185" i="7"/>
  <c r="AX185" i="7"/>
  <c r="EV185" i="7" s="1"/>
  <c r="AW185" i="7"/>
  <c r="AV185" i="7"/>
  <c r="ET185" i="7" s="1"/>
  <c r="AU185" i="7"/>
  <c r="ES185" i="7" s="1"/>
  <c r="AT185" i="7"/>
  <c r="ER185" i="7" s="1"/>
  <c r="AS185" i="7"/>
  <c r="AR185" i="7"/>
  <c r="AQ185" i="7"/>
  <c r="EO185" i="7" s="1"/>
  <c r="AP185" i="7"/>
  <c r="EN185" i="7" s="1"/>
  <c r="AO185" i="7"/>
  <c r="AN185" i="7"/>
  <c r="AM185" i="7"/>
  <c r="AL185" i="7"/>
  <c r="EJ185" i="7" s="1"/>
  <c r="AK185" i="7"/>
  <c r="AJ185" i="7"/>
  <c r="EH185" i="7" s="1"/>
  <c r="AI185" i="7"/>
  <c r="EG185" i="7" s="1"/>
  <c r="AH185" i="7"/>
  <c r="EF185" i="7" s="1"/>
  <c r="AG185" i="7"/>
  <c r="AF185" i="7"/>
  <c r="AE185" i="7"/>
  <c r="EC185" i="7" s="1"/>
  <c r="AD185" i="7"/>
  <c r="EB185" i="7" s="1"/>
  <c r="AC185" i="7"/>
  <c r="AB185" i="7"/>
  <c r="AA185" i="7"/>
  <c r="Z185" i="7"/>
  <c r="DX185" i="7" s="1"/>
  <c r="Y185" i="7"/>
  <c r="X185" i="7"/>
  <c r="DV185" i="7" s="1"/>
  <c r="W185" i="7"/>
  <c r="DU185" i="7" s="1"/>
  <c r="V185" i="7"/>
  <c r="DT185" i="7" s="1"/>
  <c r="U185" i="7"/>
  <c r="T185" i="7"/>
  <c r="S185" i="7"/>
  <c r="DQ185" i="7" s="1"/>
  <c r="R185" i="7"/>
  <c r="DP185" i="7" s="1"/>
  <c r="Q185" i="7"/>
  <c r="P185" i="7"/>
  <c r="O185" i="7"/>
  <c r="DM185" i="7" s="1"/>
  <c r="N185" i="7"/>
  <c r="DL185" i="7" s="1"/>
  <c r="M185" i="7"/>
  <c r="L185" i="7"/>
  <c r="DJ185" i="7" s="1"/>
  <c r="K185" i="7"/>
  <c r="DI185" i="7" s="1"/>
  <c r="J185" i="7"/>
  <c r="DH185" i="7" s="1"/>
  <c r="I185" i="7"/>
  <c r="H185" i="7"/>
  <c r="G185" i="7"/>
  <c r="DE185" i="7" s="1"/>
  <c r="F185" i="7"/>
  <c r="DD185" i="7" s="1"/>
  <c r="E185" i="7"/>
  <c r="D185" i="7"/>
  <c r="C185" i="7"/>
  <c r="DA185" i="7" s="1"/>
  <c r="B185" i="7"/>
  <c r="CZ185" i="7" s="1"/>
  <c r="EW184" i="7"/>
  <c r="EV184" i="7"/>
  <c r="EU184" i="7"/>
  <c r="ER184" i="7"/>
  <c r="EN184" i="7"/>
  <c r="EM184" i="7"/>
  <c r="EK184" i="7"/>
  <c r="EJ184" i="7"/>
  <c r="EI184" i="7"/>
  <c r="EF184" i="7"/>
  <c r="EB184" i="7"/>
  <c r="EA184" i="7"/>
  <c r="DX184" i="7"/>
  <c r="DW184" i="7"/>
  <c r="DT184" i="7"/>
  <c r="DP184" i="7"/>
  <c r="DO184" i="7"/>
  <c r="DM184" i="7"/>
  <c r="DL184" i="7"/>
  <c r="DK184" i="7"/>
  <c r="DH184" i="7"/>
  <c r="DD184" i="7"/>
  <c r="DC184" i="7"/>
  <c r="DA184" i="7"/>
  <c r="CZ184" i="7"/>
  <c r="CY184" i="7"/>
  <c r="CX184" i="7"/>
  <c r="CW184" i="7"/>
  <c r="CV184" i="7"/>
  <c r="CU184" i="7"/>
  <c r="CT184" i="7"/>
  <c r="CS184" i="7"/>
  <c r="CR184" i="7"/>
  <c r="CQ184" i="7"/>
  <c r="CP184" i="7"/>
  <c r="CO184" i="7"/>
  <c r="CN184" i="7"/>
  <c r="CM184" i="7"/>
  <c r="CL184" i="7"/>
  <c r="CK184" i="7"/>
  <c r="CJ184" i="7"/>
  <c r="CI184" i="7"/>
  <c r="CH184" i="7"/>
  <c r="CG184" i="7"/>
  <c r="CF184" i="7"/>
  <c r="CE184" i="7"/>
  <c r="CD184" i="7"/>
  <c r="CC184" i="7"/>
  <c r="CB184" i="7"/>
  <c r="CA184" i="7"/>
  <c r="BZ184" i="7"/>
  <c r="BY184" i="7"/>
  <c r="BX184" i="7"/>
  <c r="BW184" i="7"/>
  <c r="BV184" i="7"/>
  <c r="BU184" i="7"/>
  <c r="BT184" i="7"/>
  <c r="BS184" i="7"/>
  <c r="BR184" i="7"/>
  <c r="BQ184" i="7"/>
  <c r="BP184" i="7"/>
  <c r="BO184" i="7"/>
  <c r="BN184" i="7"/>
  <c r="BM184" i="7"/>
  <c r="BL184" i="7"/>
  <c r="BK184" i="7"/>
  <c r="BJ184" i="7"/>
  <c r="BI184" i="7"/>
  <c r="BH184" i="7"/>
  <c r="BG184" i="7"/>
  <c r="BF184" i="7"/>
  <c r="BE184" i="7"/>
  <c r="BD184" i="7"/>
  <c r="BC184" i="7"/>
  <c r="BB184" i="7"/>
  <c r="BA184" i="7"/>
  <c r="AZ184" i="7"/>
  <c r="EX184" i="7" s="1"/>
  <c r="AY184" i="7"/>
  <c r="AX184" i="7"/>
  <c r="AW184" i="7"/>
  <c r="AV184" i="7"/>
  <c r="ET184" i="7" s="1"/>
  <c r="AU184" i="7"/>
  <c r="ES184" i="7" s="1"/>
  <c r="AT184" i="7"/>
  <c r="AS184" i="7"/>
  <c r="EQ184" i="7" s="1"/>
  <c r="AR184" i="7"/>
  <c r="EP184" i="7" s="1"/>
  <c r="AQ184" i="7"/>
  <c r="EO184" i="7" s="1"/>
  <c r="AP184" i="7"/>
  <c r="AO184" i="7"/>
  <c r="AN184" i="7"/>
  <c r="EL184" i="7" s="1"/>
  <c r="AM184" i="7"/>
  <c r="AL184" i="7"/>
  <c r="AK184" i="7"/>
  <c r="AJ184" i="7"/>
  <c r="EH184" i="7" s="1"/>
  <c r="AI184" i="7"/>
  <c r="EG184" i="7" s="1"/>
  <c r="AH184" i="7"/>
  <c r="AG184" i="7"/>
  <c r="EE184" i="7" s="1"/>
  <c r="AF184" i="7"/>
  <c r="ED184" i="7" s="1"/>
  <c r="AE184" i="7"/>
  <c r="EC184" i="7" s="1"/>
  <c r="AD184" i="7"/>
  <c r="AC184" i="7"/>
  <c r="AB184" i="7"/>
  <c r="DZ184" i="7" s="1"/>
  <c r="AA184" i="7"/>
  <c r="DY184" i="7" s="1"/>
  <c r="Z184" i="7"/>
  <c r="Y184" i="7"/>
  <c r="X184" i="7"/>
  <c r="DV184" i="7" s="1"/>
  <c r="W184" i="7"/>
  <c r="DU184" i="7" s="1"/>
  <c r="V184" i="7"/>
  <c r="U184" i="7"/>
  <c r="DS184" i="7" s="1"/>
  <c r="T184" i="7"/>
  <c r="DR184" i="7" s="1"/>
  <c r="S184" i="7"/>
  <c r="DQ184" i="7" s="1"/>
  <c r="R184" i="7"/>
  <c r="Q184" i="7"/>
  <c r="P184" i="7"/>
  <c r="DN184" i="7" s="1"/>
  <c r="O184" i="7"/>
  <c r="N184" i="7"/>
  <c r="M184" i="7"/>
  <c r="L184" i="7"/>
  <c r="DJ184" i="7" s="1"/>
  <c r="K184" i="7"/>
  <c r="DI184" i="7" s="1"/>
  <c r="J184" i="7"/>
  <c r="I184" i="7"/>
  <c r="DG184" i="7" s="1"/>
  <c r="H184" i="7"/>
  <c r="DF184" i="7" s="1"/>
  <c r="G184" i="7"/>
  <c r="DE184" i="7" s="1"/>
  <c r="F184" i="7"/>
  <c r="E184" i="7"/>
  <c r="D184" i="7"/>
  <c r="DB184" i="7" s="1"/>
  <c r="C184" i="7"/>
  <c r="B184" i="7"/>
  <c r="ET183" i="7"/>
  <c r="ES183" i="7"/>
  <c r="EO183" i="7"/>
  <c r="EN183" i="7"/>
  <c r="EH183" i="7"/>
  <c r="EG183" i="7"/>
  <c r="EC183" i="7"/>
  <c r="DV183" i="7"/>
  <c r="DU183" i="7"/>
  <c r="DQ183" i="7"/>
  <c r="DP183" i="7"/>
  <c r="DM183" i="7"/>
  <c r="DL183" i="7"/>
  <c r="DI183" i="7"/>
  <c r="DH183" i="7"/>
  <c r="DE183" i="7"/>
  <c r="DA183" i="7"/>
  <c r="CZ183" i="7"/>
  <c r="CY183" i="7"/>
  <c r="CX183" i="7"/>
  <c r="EW183" i="7" s="1"/>
  <c r="CW183" i="7"/>
  <c r="EV183" i="7" s="1"/>
  <c r="CV183" i="7"/>
  <c r="CU183" i="7"/>
  <c r="CT183" i="7"/>
  <c r="CS183" i="7"/>
  <c r="ER183" i="7" s="1"/>
  <c r="CR183" i="7"/>
  <c r="CQ183" i="7"/>
  <c r="CP183" i="7"/>
  <c r="CO183" i="7"/>
  <c r="CN183" i="7"/>
  <c r="CM183" i="7"/>
  <c r="CL183" i="7"/>
  <c r="EK183" i="7" s="1"/>
  <c r="CK183" i="7"/>
  <c r="EJ183" i="7" s="1"/>
  <c r="CJ183" i="7"/>
  <c r="CI183" i="7"/>
  <c r="CH183" i="7"/>
  <c r="CG183" i="7"/>
  <c r="EF183" i="7" s="1"/>
  <c r="CF183" i="7"/>
  <c r="CE183" i="7"/>
  <c r="CD183" i="7"/>
  <c r="CC183" i="7"/>
  <c r="CB183" i="7"/>
  <c r="CA183" i="7"/>
  <c r="BZ183" i="7"/>
  <c r="DY183" i="7" s="1"/>
  <c r="BY183" i="7"/>
  <c r="DX183" i="7" s="1"/>
  <c r="BX183" i="7"/>
  <c r="BW183" i="7"/>
  <c r="BV183" i="7"/>
  <c r="BU183" i="7"/>
  <c r="DT183" i="7" s="1"/>
  <c r="BT183" i="7"/>
  <c r="BS183" i="7"/>
  <c r="BR183" i="7"/>
  <c r="BQ183" i="7"/>
  <c r="BP183" i="7"/>
  <c r="BO183" i="7"/>
  <c r="BN183" i="7"/>
  <c r="BM183" i="7"/>
  <c r="BL183" i="7"/>
  <c r="BK183" i="7"/>
  <c r="BJ183" i="7"/>
  <c r="BI183" i="7"/>
  <c r="BH183" i="7"/>
  <c r="BG183" i="7"/>
  <c r="BF183" i="7"/>
  <c r="BE183" i="7"/>
  <c r="BD183" i="7"/>
  <c r="BC183" i="7"/>
  <c r="BB183" i="7"/>
  <c r="BA183" i="7"/>
  <c r="AZ183" i="7"/>
  <c r="EX183" i="7" s="1"/>
  <c r="AY183" i="7"/>
  <c r="AX183" i="7"/>
  <c r="AW183" i="7"/>
  <c r="AV183" i="7"/>
  <c r="AU183" i="7"/>
  <c r="AT183" i="7"/>
  <c r="AS183" i="7"/>
  <c r="EQ183" i="7" s="1"/>
  <c r="AR183" i="7"/>
  <c r="EP183" i="7" s="1"/>
  <c r="AQ183" i="7"/>
  <c r="AP183" i="7"/>
  <c r="AO183" i="7"/>
  <c r="EM183" i="7" s="1"/>
  <c r="AN183" i="7"/>
  <c r="EL183" i="7" s="1"/>
  <c r="AM183" i="7"/>
  <c r="AL183" i="7"/>
  <c r="AK183" i="7"/>
  <c r="AJ183" i="7"/>
  <c r="AI183" i="7"/>
  <c r="AH183" i="7"/>
  <c r="AG183" i="7"/>
  <c r="EE183" i="7" s="1"/>
  <c r="AF183" i="7"/>
  <c r="ED183" i="7" s="1"/>
  <c r="AE183" i="7"/>
  <c r="AD183" i="7"/>
  <c r="EB183" i="7" s="1"/>
  <c r="AC183" i="7"/>
  <c r="EA183" i="7" s="1"/>
  <c r="AB183" i="7"/>
  <c r="DZ183" i="7" s="1"/>
  <c r="AA183" i="7"/>
  <c r="Z183" i="7"/>
  <c r="Y183" i="7"/>
  <c r="X183" i="7"/>
  <c r="W183" i="7"/>
  <c r="V183" i="7"/>
  <c r="U183" i="7"/>
  <c r="DS183" i="7" s="1"/>
  <c r="T183" i="7"/>
  <c r="DR183" i="7" s="1"/>
  <c r="S183" i="7"/>
  <c r="R183" i="7"/>
  <c r="Q183" i="7"/>
  <c r="DO183" i="7" s="1"/>
  <c r="P183" i="7"/>
  <c r="DN183" i="7" s="1"/>
  <c r="O183" i="7"/>
  <c r="N183" i="7"/>
  <c r="M183" i="7"/>
  <c r="DK183" i="7" s="1"/>
  <c r="L183" i="7"/>
  <c r="DJ183" i="7" s="1"/>
  <c r="K183" i="7"/>
  <c r="J183" i="7"/>
  <c r="I183" i="7"/>
  <c r="DG183" i="7" s="1"/>
  <c r="H183" i="7"/>
  <c r="DF183" i="7" s="1"/>
  <c r="G183" i="7"/>
  <c r="F183" i="7"/>
  <c r="DD183" i="7" s="1"/>
  <c r="E183" i="7"/>
  <c r="DC183" i="7" s="1"/>
  <c r="D183" i="7"/>
  <c r="DB183" i="7" s="1"/>
  <c r="C183" i="7"/>
  <c r="B183" i="7"/>
  <c r="EX182" i="7"/>
  <c r="ES182" i="7"/>
  <c r="EQ182" i="7"/>
  <c r="EP182" i="7"/>
  <c r="EL182" i="7"/>
  <c r="EK182" i="7"/>
  <c r="EE182" i="7"/>
  <c r="ED182" i="7"/>
  <c r="DZ182" i="7"/>
  <c r="DS182" i="7"/>
  <c r="DR182" i="7"/>
  <c r="DQ182" i="7"/>
  <c r="DN182" i="7"/>
  <c r="DJ182" i="7"/>
  <c r="DI182" i="7"/>
  <c r="DG182" i="7"/>
  <c r="DF182" i="7"/>
  <c r="DE182" i="7"/>
  <c r="DB182" i="7"/>
  <c r="CY182" i="7"/>
  <c r="CX182" i="7"/>
  <c r="CW182" i="7"/>
  <c r="CV182" i="7"/>
  <c r="CU182" i="7"/>
  <c r="ET182" i="7" s="1"/>
  <c r="CT182" i="7"/>
  <c r="CS182" i="7"/>
  <c r="CR182" i="7"/>
  <c r="CQ182" i="7"/>
  <c r="CP182" i="7"/>
  <c r="EO182" i="7" s="1"/>
  <c r="CO182" i="7"/>
  <c r="CN182" i="7"/>
  <c r="CM182" i="7"/>
  <c r="CL182" i="7"/>
  <c r="CK182" i="7"/>
  <c r="CJ182" i="7"/>
  <c r="CI182" i="7"/>
  <c r="EH182" i="7" s="1"/>
  <c r="CH182" i="7"/>
  <c r="EG182" i="7" s="1"/>
  <c r="CG182" i="7"/>
  <c r="CF182" i="7"/>
  <c r="CE182" i="7"/>
  <c r="CD182" i="7"/>
  <c r="EC182" i="7" s="1"/>
  <c r="CC182" i="7"/>
  <c r="CB182" i="7"/>
  <c r="CA182" i="7"/>
  <c r="BZ182" i="7"/>
  <c r="BY182" i="7"/>
  <c r="BX182" i="7"/>
  <c r="BW182" i="7"/>
  <c r="DV182" i="7" s="1"/>
  <c r="BV182" i="7"/>
  <c r="DU182" i="7" s="1"/>
  <c r="BU182" i="7"/>
  <c r="BT182" i="7"/>
  <c r="BS182" i="7"/>
  <c r="BR182" i="7"/>
  <c r="BQ182" i="7"/>
  <c r="BP182" i="7"/>
  <c r="BO182" i="7"/>
  <c r="BN182" i="7"/>
  <c r="BM182" i="7"/>
  <c r="BL182" i="7"/>
  <c r="BK182" i="7"/>
  <c r="BJ182" i="7"/>
  <c r="BI182" i="7"/>
  <c r="BH182" i="7"/>
  <c r="BG182" i="7"/>
  <c r="BF182" i="7"/>
  <c r="BE182" i="7"/>
  <c r="BD182" i="7"/>
  <c r="BC182" i="7"/>
  <c r="BB182" i="7"/>
  <c r="BA182" i="7"/>
  <c r="AZ182" i="7"/>
  <c r="AY182" i="7"/>
  <c r="EW182" i="7" s="1"/>
  <c r="AX182" i="7"/>
  <c r="EV182" i="7" s="1"/>
  <c r="AW182" i="7"/>
  <c r="EU182" i="7" s="1"/>
  <c r="AV182" i="7"/>
  <c r="AU182" i="7"/>
  <c r="AT182" i="7"/>
  <c r="AS182" i="7"/>
  <c r="AR182" i="7"/>
  <c r="AQ182" i="7"/>
  <c r="AP182" i="7"/>
  <c r="EN182" i="7" s="1"/>
  <c r="AO182" i="7"/>
  <c r="EM182" i="7" s="1"/>
  <c r="AN182" i="7"/>
  <c r="AM182" i="7"/>
  <c r="AL182" i="7"/>
  <c r="EJ182" i="7" s="1"/>
  <c r="AK182" i="7"/>
  <c r="EI182" i="7" s="1"/>
  <c r="AJ182" i="7"/>
  <c r="AI182" i="7"/>
  <c r="AH182" i="7"/>
  <c r="AG182" i="7"/>
  <c r="AF182" i="7"/>
  <c r="AE182" i="7"/>
  <c r="AD182" i="7"/>
  <c r="EB182" i="7" s="1"/>
  <c r="AC182" i="7"/>
  <c r="EA182" i="7" s="1"/>
  <c r="AB182" i="7"/>
  <c r="AA182" i="7"/>
  <c r="DY182" i="7" s="1"/>
  <c r="Z182" i="7"/>
  <c r="DX182" i="7" s="1"/>
  <c r="Y182" i="7"/>
  <c r="DW182" i="7" s="1"/>
  <c r="X182" i="7"/>
  <c r="W182" i="7"/>
  <c r="V182" i="7"/>
  <c r="U182" i="7"/>
  <c r="T182" i="7"/>
  <c r="S182" i="7"/>
  <c r="R182" i="7"/>
  <c r="DP182" i="7" s="1"/>
  <c r="Q182" i="7"/>
  <c r="DO182" i="7" s="1"/>
  <c r="P182" i="7"/>
  <c r="O182" i="7"/>
  <c r="DM182" i="7" s="1"/>
  <c r="N182" i="7"/>
  <c r="DL182" i="7" s="1"/>
  <c r="M182" i="7"/>
  <c r="DK182" i="7" s="1"/>
  <c r="L182" i="7"/>
  <c r="K182" i="7"/>
  <c r="J182" i="7"/>
  <c r="DH182" i="7" s="1"/>
  <c r="I182" i="7"/>
  <c r="H182" i="7"/>
  <c r="G182" i="7"/>
  <c r="F182" i="7"/>
  <c r="DD182" i="7" s="1"/>
  <c r="E182" i="7"/>
  <c r="DC182" i="7" s="1"/>
  <c r="D182" i="7"/>
  <c r="C182" i="7"/>
  <c r="DA182" i="7" s="1"/>
  <c r="B182" i="7"/>
  <c r="CZ182" i="7" s="1"/>
  <c r="EX181" i="7"/>
  <c r="EU181" i="7"/>
  <c r="EM181" i="7"/>
  <c r="EL181" i="7"/>
  <c r="EI181" i="7"/>
  <c r="EH181" i="7"/>
  <c r="EB181" i="7"/>
  <c r="EA181" i="7"/>
  <c r="DZ181" i="7"/>
  <c r="DW181" i="7"/>
  <c r="DO181" i="7"/>
  <c r="DN181" i="7"/>
  <c r="DK181" i="7"/>
  <c r="DJ181" i="7"/>
  <c r="DG181" i="7"/>
  <c r="DF181" i="7"/>
  <c r="DD181" i="7"/>
  <c r="DC181" i="7"/>
  <c r="DB181" i="7"/>
  <c r="CY181" i="7"/>
  <c r="CX181" i="7"/>
  <c r="CW181" i="7"/>
  <c r="CV181" i="7"/>
  <c r="CU181" i="7"/>
  <c r="CT181" i="7"/>
  <c r="CS181" i="7"/>
  <c r="CR181" i="7"/>
  <c r="EQ181" i="7" s="1"/>
  <c r="CQ181" i="7"/>
  <c r="EP181" i="7" s="1"/>
  <c r="CP181" i="7"/>
  <c r="CO181" i="7"/>
  <c r="CN181" i="7"/>
  <c r="CM181" i="7"/>
  <c r="CL181" i="7"/>
  <c r="CK181" i="7"/>
  <c r="CJ181" i="7"/>
  <c r="CI181" i="7"/>
  <c r="CH181" i="7"/>
  <c r="CG181" i="7"/>
  <c r="CF181" i="7"/>
  <c r="EE181" i="7" s="1"/>
  <c r="CE181" i="7"/>
  <c r="ED181" i="7" s="1"/>
  <c r="CD181" i="7"/>
  <c r="CC181" i="7"/>
  <c r="CB181" i="7"/>
  <c r="CA181" i="7"/>
  <c r="BZ181" i="7"/>
  <c r="BY181" i="7"/>
  <c r="BX181" i="7"/>
  <c r="BW181" i="7"/>
  <c r="BV181" i="7"/>
  <c r="BU181" i="7"/>
  <c r="BT181" i="7"/>
  <c r="DS181" i="7" s="1"/>
  <c r="BS181" i="7"/>
  <c r="DR181" i="7" s="1"/>
  <c r="BR181" i="7"/>
  <c r="BQ181" i="7"/>
  <c r="BP181" i="7"/>
  <c r="BO181" i="7"/>
  <c r="BN181" i="7"/>
  <c r="BM181" i="7"/>
  <c r="BL181" i="7"/>
  <c r="BK181" i="7"/>
  <c r="BJ181" i="7"/>
  <c r="BI181" i="7"/>
  <c r="BH181" i="7"/>
  <c r="BG181" i="7"/>
  <c r="BF181" i="7"/>
  <c r="BE181" i="7"/>
  <c r="BD181" i="7"/>
  <c r="BC181" i="7"/>
  <c r="BB181" i="7"/>
  <c r="BA181" i="7"/>
  <c r="AZ181" i="7"/>
  <c r="AY181" i="7"/>
  <c r="EW181" i="7" s="1"/>
  <c r="AX181" i="7"/>
  <c r="EV181" i="7" s="1"/>
  <c r="AW181" i="7"/>
  <c r="AV181" i="7"/>
  <c r="ET181" i="7" s="1"/>
  <c r="AU181" i="7"/>
  <c r="ES181" i="7" s="1"/>
  <c r="AT181" i="7"/>
  <c r="ER181" i="7" s="1"/>
  <c r="AS181" i="7"/>
  <c r="AR181" i="7"/>
  <c r="AQ181" i="7"/>
  <c r="AP181" i="7"/>
  <c r="EN181" i="7" s="1"/>
  <c r="AO181" i="7"/>
  <c r="AN181" i="7"/>
  <c r="AM181" i="7"/>
  <c r="EK181" i="7" s="1"/>
  <c r="AL181" i="7"/>
  <c r="EJ181" i="7" s="1"/>
  <c r="AK181" i="7"/>
  <c r="AJ181" i="7"/>
  <c r="AI181" i="7"/>
  <c r="EG181" i="7" s="1"/>
  <c r="AH181" i="7"/>
  <c r="EF181" i="7" s="1"/>
  <c r="AG181" i="7"/>
  <c r="AF181" i="7"/>
  <c r="AE181" i="7"/>
  <c r="AD181" i="7"/>
  <c r="AC181" i="7"/>
  <c r="AB181" i="7"/>
  <c r="AA181" i="7"/>
  <c r="DY181" i="7" s="1"/>
  <c r="Z181" i="7"/>
  <c r="DX181" i="7" s="1"/>
  <c r="Y181" i="7"/>
  <c r="X181" i="7"/>
  <c r="DV181" i="7" s="1"/>
  <c r="W181" i="7"/>
  <c r="DU181" i="7" s="1"/>
  <c r="V181" i="7"/>
  <c r="DT181" i="7" s="1"/>
  <c r="U181" i="7"/>
  <c r="T181" i="7"/>
  <c r="S181" i="7"/>
  <c r="DQ181" i="7" s="1"/>
  <c r="R181" i="7"/>
  <c r="DP181" i="7" s="1"/>
  <c r="Q181" i="7"/>
  <c r="P181" i="7"/>
  <c r="O181" i="7"/>
  <c r="DM181" i="7" s="1"/>
  <c r="N181" i="7"/>
  <c r="DL181" i="7" s="1"/>
  <c r="M181" i="7"/>
  <c r="L181" i="7"/>
  <c r="K181" i="7"/>
  <c r="DI181" i="7" s="1"/>
  <c r="J181" i="7"/>
  <c r="DH181" i="7" s="1"/>
  <c r="I181" i="7"/>
  <c r="H181" i="7"/>
  <c r="G181" i="7"/>
  <c r="DE181" i="7" s="1"/>
  <c r="F181" i="7"/>
  <c r="E181" i="7"/>
  <c r="D181" i="7"/>
  <c r="C181" i="7"/>
  <c r="DA181" i="7" s="1"/>
  <c r="B181" i="7"/>
  <c r="CZ181" i="7" s="1"/>
  <c r="EV180" i="7"/>
  <c r="ER180" i="7"/>
  <c r="EN180" i="7"/>
  <c r="EM180" i="7"/>
  <c r="EJ180" i="7"/>
  <c r="EI180" i="7"/>
  <c r="EF180" i="7"/>
  <c r="EE180" i="7"/>
  <c r="EB180" i="7"/>
  <c r="EA180" i="7"/>
  <c r="DY180" i="7"/>
  <c r="DX180" i="7"/>
  <c r="DW180" i="7"/>
  <c r="DT180" i="7"/>
  <c r="DP180" i="7"/>
  <c r="DO180" i="7"/>
  <c r="DL180" i="7"/>
  <c r="DK180" i="7"/>
  <c r="DH180" i="7"/>
  <c r="DD180" i="7"/>
  <c r="DC180" i="7"/>
  <c r="CZ180" i="7"/>
  <c r="CY180" i="7"/>
  <c r="CX180" i="7"/>
  <c r="CW180" i="7"/>
  <c r="CV180" i="7"/>
  <c r="EU180" i="7" s="1"/>
  <c r="CU180" i="7"/>
  <c r="CT180" i="7"/>
  <c r="CS180" i="7"/>
  <c r="CR180" i="7"/>
  <c r="CQ180" i="7"/>
  <c r="CP180" i="7"/>
  <c r="CO180" i="7"/>
  <c r="CN180" i="7"/>
  <c r="CM180" i="7"/>
  <c r="CL180" i="7"/>
  <c r="CK180" i="7"/>
  <c r="CJ180" i="7"/>
  <c r="CI180" i="7"/>
  <c r="CH180" i="7"/>
  <c r="CG180" i="7"/>
  <c r="CF180" i="7"/>
  <c r="CE180" i="7"/>
  <c r="CD180" i="7"/>
  <c r="CC180" i="7"/>
  <c r="CB180" i="7"/>
  <c r="CA180" i="7"/>
  <c r="BZ180" i="7"/>
  <c r="BY180" i="7"/>
  <c r="BX180" i="7"/>
  <c r="BW180" i="7"/>
  <c r="BV180" i="7"/>
  <c r="BU180" i="7"/>
  <c r="BT180" i="7"/>
  <c r="BS180" i="7"/>
  <c r="BR180" i="7"/>
  <c r="BQ180" i="7"/>
  <c r="BP180" i="7"/>
  <c r="BO180" i="7"/>
  <c r="BN180" i="7"/>
  <c r="BM180" i="7"/>
  <c r="BL180" i="7"/>
  <c r="BK180" i="7"/>
  <c r="BJ180" i="7"/>
  <c r="BI180" i="7"/>
  <c r="BH180" i="7"/>
  <c r="BG180" i="7"/>
  <c r="BF180" i="7"/>
  <c r="BE180" i="7"/>
  <c r="BD180" i="7"/>
  <c r="BC180" i="7"/>
  <c r="BB180" i="7"/>
  <c r="BA180" i="7"/>
  <c r="AZ180" i="7"/>
  <c r="EX180" i="7" s="1"/>
  <c r="AY180" i="7"/>
  <c r="EW180" i="7" s="1"/>
  <c r="AX180" i="7"/>
  <c r="AW180" i="7"/>
  <c r="AV180" i="7"/>
  <c r="AU180" i="7"/>
  <c r="ES180" i="7" s="1"/>
  <c r="AT180" i="7"/>
  <c r="AS180" i="7"/>
  <c r="EQ180" i="7" s="1"/>
  <c r="AR180" i="7"/>
  <c r="AQ180" i="7"/>
  <c r="EO180" i="7" s="1"/>
  <c r="AP180" i="7"/>
  <c r="AO180" i="7"/>
  <c r="AN180" i="7"/>
  <c r="EL180" i="7" s="1"/>
  <c r="AM180" i="7"/>
  <c r="EK180" i="7" s="1"/>
  <c r="AL180" i="7"/>
  <c r="AK180" i="7"/>
  <c r="AJ180" i="7"/>
  <c r="EH180" i="7" s="1"/>
  <c r="AI180" i="7"/>
  <c r="EG180" i="7" s="1"/>
  <c r="AH180" i="7"/>
  <c r="AG180" i="7"/>
  <c r="AF180" i="7"/>
  <c r="ED180" i="7" s="1"/>
  <c r="AE180" i="7"/>
  <c r="EC180" i="7" s="1"/>
  <c r="AD180" i="7"/>
  <c r="AC180" i="7"/>
  <c r="AB180" i="7"/>
  <c r="DZ180" i="7" s="1"/>
  <c r="AA180" i="7"/>
  <c r="Z180" i="7"/>
  <c r="Y180" i="7"/>
  <c r="X180" i="7"/>
  <c r="W180" i="7"/>
  <c r="DU180" i="7" s="1"/>
  <c r="V180" i="7"/>
  <c r="U180" i="7"/>
  <c r="DS180" i="7" s="1"/>
  <c r="T180" i="7"/>
  <c r="S180" i="7"/>
  <c r="DQ180" i="7" s="1"/>
  <c r="R180" i="7"/>
  <c r="Q180" i="7"/>
  <c r="P180" i="7"/>
  <c r="DN180" i="7" s="1"/>
  <c r="O180" i="7"/>
  <c r="DM180" i="7" s="1"/>
  <c r="N180" i="7"/>
  <c r="M180" i="7"/>
  <c r="L180" i="7"/>
  <c r="DJ180" i="7" s="1"/>
  <c r="K180" i="7"/>
  <c r="DI180" i="7" s="1"/>
  <c r="J180" i="7"/>
  <c r="I180" i="7"/>
  <c r="DG180" i="7" s="1"/>
  <c r="H180" i="7"/>
  <c r="DF180" i="7" s="1"/>
  <c r="G180" i="7"/>
  <c r="DE180" i="7" s="1"/>
  <c r="F180" i="7"/>
  <c r="E180" i="7"/>
  <c r="D180" i="7"/>
  <c r="DB180" i="7" s="1"/>
  <c r="C180" i="7"/>
  <c r="DA180" i="7" s="1"/>
  <c r="B180" i="7"/>
  <c r="EW179" i="7"/>
  <c r="EV179" i="7"/>
  <c r="ET179" i="7"/>
  <c r="ES179" i="7"/>
  <c r="ER179" i="7"/>
  <c r="EO179" i="7"/>
  <c r="EG179" i="7"/>
  <c r="EC179" i="7"/>
  <c r="DY179" i="7"/>
  <c r="DX179" i="7"/>
  <c r="DV179" i="7"/>
  <c r="DU179" i="7"/>
  <c r="DT179" i="7"/>
  <c r="DQ179" i="7"/>
  <c r="DP179" i="7"/>
  <c r="DM179" i="7"/>
  <c r="DL179" i="7"/>
  <c r="DJ179" i="7"/>
  <c r="DI179" i="7"/>
  <c r="DH179" i="7"/>
  <c r="DE179" i="7"/>
  <c r="DD179" i="7"/>
  <c r="DA179" i="7"/>
  <c r="CZ179" i="7"/>
  <c r="CY179" i="7"/>
  <c r="CX179" i="7"/>
  <c r="CW179" i="7"/>
  <c r="CV179" i="7"/>
  <c r="CU179" i="7"/>
  <c r="CT179" i="7"/>
  <c r="CS179" i="7"/>
  <c r="CR179" i="7"/>
  <c r="CQ179" i="7"/>
  <c r="CP179" i="7"/>
  <c r="CO179" i="7"/>
  <c r="CN179" i="7"/>
  <c r="CM179" i="7"/>
  <c r="CL179" i="7"/>
  <c r="EK179" i="7" s="1"/>
  <c r="CK179" i="7"/>
  <c r="EJ179" i="7" s="1"/>
  <c r="CJ179" i="7"/>
  <c r="CI179" i="7"/>
  <c r="CH179" i="7"/>
  <c r="CG179" i="7"/>
  <c r="EF179" i="7" s="1"/>
  <c r="CF179" i="7"/>
  <c r="CE179" i="7"/>
  <c r="CD179" i="7"/>
  <c r="CC179" i="7"/>
  <c r="CB179" i="7"/>
  <c r="CA179" i="7"/>
  <c r="BZ179" i="7"/>
  <c r="BY179" i="7"/>
  <c r="BX179" i="7"/>
  <c r="BW179" i="7"/>
  <c r="BV179" i="7"/>
  <c r="BU179" i="7"/>
  <c r="BT179" i="7"/>
  <c r="BS179" i="7"/>
  <c r="BR179" i="7"/>
  <c r="BQ179" i="7"/>
  <c r="BP179" i="7"/>
  <c r="BO179" i="7"/>
  <c r="BN179" i="7"/>
  <c r="BM179" i="7"/>
  <c r="BL179" i="7"/>
  <c r="BK179" i="7"/>
  <c r="BJ179" i="7"/>
  <c r="BI179" i="7"/>
  <c r="BH179" i="7"/>
  <c r="BG179" i="7"/>
  <c r="BF179" i="7"/>
  <c r="BE179" i="7"/>
  <c r="BD179" i="7"/>
  <c r="BC179" i="7"/>
  <c r="BB179" i="7"/>
  <c r="BA179" i="7"/>
  <c r="AZ179" i="7"/>
  <c r="EX179" i="7" s="1"/>
  <c r="AY179" i="7"/>
  <c r="AX179" i="7"/>
  <c r="AW179" i="7"/>
  <c r="EU179" i="7" s="1"/>
  <c r="AV179" i="7"/>
  <c r="AU179" i="7"/>
  <c r="AT179" i="7"/>
  <c r="AS179" i="7"/>
  <c r="EQ179" i="7" s="1"/>
  <c r="AR179" i="7"/>
  <c r="EP179" i="7" s="1"/>
  <c r="AQ179" i="7"/>
  <c r="AP179" i="7"/>
  <c r="EN179" i="7" s="1"/>
  <c r="AO179" i="7"/>
  <c r="AN179" i="7"/>
  <c r="EL179" i="7" s="1"/>
  <c r="AM179" i="7"/>
  <c r="AL179" i="7"/>
  <c r="AK179" i="7"/>
  <c r="EI179" i="7" s="1"/>
  <c r="AJ179" i="7"/>
  <c r="EH179" i="7" s="1"/>
  <c r="AI179" i="7"/>
  <c r="AH179" i="7"/>
  <c r="AG179" i="7"/>
  <c r="EE179" i="7" s="1"/>
  <c r="AF179" i="7"/>
  <c r="ED179" i="7" s="1"/>
  <c r="AE179" i="7"/>
  <c r="AD179" i="7"/>
  <c r="EB179" i="7" s="1"/>
  <c r="AC179" i="7"/>
  <c r="EA179" i="7" s="1"/>
  <c r="AB179" i="7"/>
  <c r="DZ179" i="7" s="1"/>
  <c r="AA179" i="7"/>
  <c r="Z179" i="7"/>
  <c r="Y179" i="7"/>
  <c r="DW179" i="7" s="1"/>
  <c r="X179" i="7"/>
  <c r="W179" i="7"/>
  <c r="V179" i="7"/>
  <c r="U179" i="7"/>
  <c r="DS179" i="7" s="1"/>
  <c r="T179" i="7"/>
  <c r="DR179" i="7" s="1"/>
  <c r="S179" i="7"/>
  <c r="R179" i="7"/>
  <c r="Q179" i="7"/>
  <c r="DO179" i="7" s="1"/>
  <c r="P179" i="7"/>
  <c r="DN179" i="7" s="1"/>
  <c r="O179" i="7"/>
  <c r="N179" i="7"/>
  <c r="M179" i="7"/>
  <c r="DK179" i="7" s="1"/>
  <c r="L179" i="7"/>
  <c r="K179" i="7"/>
  <c r="J179" i="7"/>
  <c r="I179" i="7"/>
  <c r="DG179" i="7" s="1"/>
  <c r="H179" i="7"/>
  <c r="DF179" i="7" s="1"/>
  <c r="G179" i="7"/>
  <c r="F179" i="7"/>
  <c r="E179" i="7"/>
  <c r="DC179" i="7" s="1"/>
  <c r="D179" i="7"/>
  <c r="DB179" i="7" s="1"/>
  <c r="C179" i="7"/>
  <c r="B179" i="7"/>
  <c r="EX178" i="7"/>
  <c r="ET178" i="7"/>
  <c r="ES178" i="7"/>
  <c r="EQ178" i="7"/>
  <c r="EP178" i="7"/>
  <c r="EO178" i="7"/>
  <c r="EL178" i="7"/>
  <c r="EH178" i="7"/>
  <c r="EG178" i="7"/>
  <c r="EE178" i="7"/>
  <c r="ED178" i="7"/>
  <c r="EC178" i="7"/>
  <c r="DZ178" i="7"/>
  <c r="DV178" i="7"/>
  <c r="DU178" i="7"/>
  <c r="DR178" i="7"/>
  <c r="DQ178" i="7"/>
  <c r="DN178" i="7"/>
  <c r="DJ178" i="7"/>
  <c r="DI178" i="7"/>
  <c r="DF178" i="7"/>
  <c r="DE178" i="7"/>
  <c r="DB178" i="7"/>
  <c r="CY178" i="7"/>
  <c r="CX178" i="7"/>
  <c r="CW178" i="7"/>
  <c r="CV178" i="7"/>
  <c r="CU178" i="7"/>
  <c r="CT178" i="7"/>
  <c r="CS178" i="7"/>
  <c r="CR178" i="7"/>
  <c r="CQ178" i="7"/>
  <c r="CP178" i="7"/>
  <c r="CO178" i="7"/>
  <c r="CN178" i="7"/>
  <c r="CM178" i="7"/>
  <c r="CL178" i="7"/>
  <c r="CK178" i="7"/>
  <c r="CJ178" i="7"/>
  <c r="CI178" i="7"/>
  <c r="CH178" i="7"/>
  <c r="CG178" i="7"/>
  <c r="CF178" i="7"/>
  <c r="CE178" i="7"/>
  <c r="CD178" i="7"/>
  <c r="CC178" i="7"/>
  <c r="CB178" i="7"/>
  <c r="CA178" i="7"/>
  <c r="BZ178" i="7"/>
  <c r="BY178" i="7"/>
  <c r="BX178" i="7"/>
  <c r="BW178" i="7"/>
  <c r="BV178" i="7"/>
  <c r="BU178" i="7"/>
  <c r="BT178" i="7"/>
  <c r="BS178" i="7"/>
  <c r="BR178" i="7"/>
  <c r="BQ178" i="7"/>
  <c r="BP178" i="7"/>
  <c r="BO178" i="7"/>
  <c r="BN178" i="7"/>
  <c r="BM178" i="7"/>
  <c r="BL178" i="7"/>
  <c r="BK178" i="7"/>
  <c r="BJ178" i="7"/>
  <c r="BI178" i="7"/>
  <c r="BH178" i="7"/>
  <c r="BG178" i="7"/>
  <c r="BF178" i="7"/>
  <c r="BE178" i="7"/>
  <c r="BD178" i="7"/>
  <c r="BC178" i="7"/>
  <c r="BB178" i="7"/>
  <c r="BA178" i="7"/>
  <c r="AZ178" i="7"/>
  <c r="AY178" i="7"/>
  <c r="EW178" i="7" s="1"/>
  <c r="AX178" i="7"/>
  <c r="EV178" i="7" s="1"/>
  <c r="AW178" i="7"/>
  <c r="EU178" i="7" s="1"/>
  <c r="AV178" i="7"/>
  <c r="AU178" i="7"/>
  <c r="AT178" i="7"/>
  <c r="ER178" i="7" s="1"/>
  <c r="AS178" i="7"/>
  <c r="AR178" i="7"/>
  <c r="AQ178" i="7"/>
  <c r="AP178" i="7"/>
  <c r="EN178" i="7" s="1"/>
  <c r="AO178" i="7"/>
  <c r="EM178" i="7" s="1"/>
  <c r="AN178" i="7"/>
  <c r="AM178" i="7"/>
  <c r="EK178" i="7" s="1"/>
  <c r="AL178" i="7"/>
  <c r="EJ178" i="7" s="1"/>
  <c r="AK178" i="7"/>
  <c r="EI178" i="7" s="1"/>
  <c r="AJ178" i="7"/>
  <c r="AI178" i="7"/>
  <c r="AH178" i="7"/>
  <c r="EF178" i="7" s="1"/>
  <c r="AG178" i="7"/>
  <c r="AF178" i="7"/>
  <c r="AE178" i="7"/>
  <c r="AD178" i="7"/>
  <c r="EB178" i="7" s="1"/>
  <c r="AC178" i="7"/>
  <c r="EA178" i="7" s="1"/>
  <c r="AB178" i="7"/>
  <c r="AA178" i="7"/>
  <c r="DY178" i="7" s="1"/>
  <c r="Z178" i="7"/>
  <c r="DX178" i="7" s="1"/>
  <c r="Y178" i="7"/>
  <c r="DW178" i="7" s="1"/>
  <c r="X178" i="7"/>
  <c r="W178" i="7"/>
  <c r="V178" i="7"/>
  <c r="DT178" i="7" s="1"/>
  <c r="U178" i="7"/>
  <c r="DS178" i="7" s="1"/>
  <c r="T178" i="7"/>
  <c r="S178" i="7"/>
  <c r="R178" i="7"/>
  <c r="DP178" i="7" s="1"/>
  <c r="Q178" i="7"/>
  <c r="DO178" i="7" s="1"/>
  <c r="P178" i="7"/>
  <c r="O178" i="7"/>
  <c r="DM178" i="7" s="1"/>
  <c r="N178" i="7"/>
  <c r="DL178" i="7" s="1"/>
  <c r="M178" i="7"/>
  <c r="DK178" i="7" s="1"/>
  <c r="L178" i="7"/>
  <c r="K178" i="7"/>
  <c r="J178" i="7"/>
  <c r="DH178" i="7" s="1"/>
  <c r="I178" i="7"/>
  <c r="DG178" i="7" s="1"/>
  <c r="H178" i="7"/>
  <c r="G178" i="7"/>
  <c r="F178" i="7"/>
  <c r="DD178" i="7" s="1"/>
  <c r="E178" i="7"/>
  <c r="DC178" i="7" s="1"/>
  <c r="D178" i="7"/>
  <c r="C178" i="7"/>
  <c r="DA178" i="7" s="1"/>
  <c r="B178" i="7"/>
  <c r="CZ178" i="7" s="1"/>
  <c r="EX177" i="7"/>
  <c r="EU177" i="7"/>
  <c r="EQ177" i="7"/>
  <c r="EP177" i="7"/>
  <c r="EM177" i="7"/>
  <c r="EL177" i="7"/>
  <c r="EI177" i="7"/>
  <c r="EE177" i="7"/>
  <c r="ED177" i="7"/>
  <c r="EB177" i="7"/>
  <c r="EA177" i="7"/>
  <c r="DZ177" i="7"/>
  <c r="DW177" i="7"/>
  <c r="DS177" i="7"/>
  <c r="DR177" i="7"/>
  <c r="DO177" i="7"/>
  <c r="DN177" i="7"/>
  <c r="DK177" i="7"/>
  <c r="DG177" i="7"/>
  <c r="DF177" i="7"/>
  <c r="DC177" i="7"/>
  <c r="DB177" i="7"/>
  <c r="CY177" i="7"/>
  <c r="CX177" i="7"/>
  <c r="CW177" i="7"/>
  <c r="CV177" i="7"/>
  <c r="CU177" i="7"/>
  <c r="CT177" i="7"/>
  <c r="CS177" i="7"/>
  <c r="CR177" i="7"/>
  <c r="CQ177" i="7"/>
  <c r="CP177" i="7"/>
  <c r="CO177" i="7"/>
  <c r="CN177" i="7"/>
  <c r="CM177" i="7"/>
  <c r="CL177" i="7"/>
  <c r="CK177" i="7"/>
  <c r="CJ177" i="7"/>
  <c r="CI177" i="7"/>
  <c r="CH177" i="7"/>
  <c r="CG177" i="7"/>
  <c r="CF177" i="7"/>
  <c r="CE177" i="7"/>
  <c r="CD177" i="7"/>
  <c r="CC177" i="7"/>
  <c r="CB177" i="7"/>
  <c r="CA177" i="7"/>
  <c r="BZ177" i="7"/>
  <c r="BY177" i="7"/>
  <c r="BX177" i="7"/>
  <c r="BW177" i="7"/>
  <c r="BV177" i="7"/>
  <c r="BU177" i="7"/>
  <c r="BT177" i="7"/>
  <c r="BS177" i="7"/>
  <c r="BR177" i="7"/>
  <c r="BQ177" i="7"/>
  <c r="BP177" i="7"/>
  <c r="BO177" i="7"/>
  <c r="BN177" i="7"/>
  <c r="BM177" i="7"/>
  <c r="BL177" i="7"/>
  <c r="BK177" i="7"/>
  <c r="BJ177" i="7"/>
  <c r="BI177" i="7"/>
  <c r="BH177" i="7"/>
  <c r="BG177" i="7"/>
  <c r="BF177" i="7"/>
  <c r="BE177" i="7"/>
  <c r="BD177" i="7"/>
  <c r="BC177" i="7"/>
  <c r="BB177" i="7"/>
  <c r="BA177" i="7"/>
  <c r="AZ177" i="7"/>
  <c r="AY177" i="7"/>
  <c r="EW177" i="7" s="1"/>
  <c r="AX177" i="7"/>
  <c r="EV177" i="7" s="1"/>
  <c r="AW177" i="7"/>
  <c r="AV177" i="7"/>
  <c r="ET177" i="7" s="1"/>
  <c r="AU177" i="7"/>
  <c r="ES177" i="7" s="1"/>
  <c r="AT177" i="7"/>
  <c r="ER177" i="7" s="1"/>
  <c r="AS177" i="7"/>
  <c r="AR177" i="7"/>
  <c r="AQ177" i="7"/>
  <c r="EO177" i="7" s="1"/>
  <c r="AP177" i="7"/>
  <c r="EN177" i="7" s="1"/>
  <c r="AO177" i="7"/>
  <c r="AN177" i="7"/>
  <c r="AM177" i="7"/>
  <c r="EK177" i="7" s="1"/>
  <c r="AL177" i="7"/>
  <c r="EJ177" i="7" s="1"/>
  <c r="AK177" i="7"/>
  <c r="AJ177" i="7"/>
  <c r="EH177" i="7" s="1"/>
  <c r="AI177" i="7"/>
  <c r="EG177" i="7" s="1"/>
  <c r="AH177" i="7"/>
  <c r="EF177" i="7" s="1"/>
  <c r="AG177" i="7"/>
  <c r="AF177" i="7"/>
  <c r="AE177" i="7"/>
  <c r="EC177" i="7" s="1"/>
  <c r="AD177" i="7"/>
  <c r="AC177" i="7"/>
  <c r="AB177" i="7"/>
  <c r="AA177" i="7"/>
  <c r="DY177" i="7" s="1"/>
  <c r="Z177" i="7"/>
  <c r="DX177" i="7" s="1"/>
  <c r="Y177" i="7"/>
  <c r="X177" i="7"/>
  <c r="DV177" i="7" s="1"/>
  <c r="W177" i="7"/>
  <c r="DU177" i="7" s="1"/>
  <c r="V177" i="7"/>
  <c r="DT177" i="7" s="1"/>
  <c r="U177" i="7"/>
  <c r="T177" i="7"/>
  <c r="S177" i="7"/>
  <c r="DQ177" i="7" s="1"/>
  <c r="R177" i="7"/>
  <c r="DP177" i="7" s="1"/>
  <c r="Q177" i="7"/>
  <c r="P177" i="7"/>
  <c r="O177" i="7"/>
  <c r="DM177" i="7" s="1"/>
  <c r="N177" i="7"/>
  <c r="DL177" i="7" s="1"/>
  <c r="M177" i="7"/>
  <c r="L177" i="7"/>
  <c r="DJ177" i="7" s="1"/>
  <c r="K177" i="7"/>
  <c r="DI177" i="7" s="1"/>
  <c r="J177" i="7"/>
  <c r="DH177" i="7" s="1"/>
  <c r="I177" i="7"/>
  <c r="H177" i="7"/>
  <c r="G177" i="7"/>
  <c r="DE177" i="7" s="1"/>
  <c r="F177" i="7"/>
  <c r="DD177" i="7" s="1"/>
  <c r="E177" i="7"/>
  <c r="D177" i="7"/>
  <c r="C177" i="7"/>
  <c r="DA177" i="7" s="1"/>
  <c r="B177" i="7"/>
  <c r="CZ177" i="7" s="1"/>
  <c r="EW176" i="7"/>
  <c r="EV176" i="7"/>
  <c r="ER176" i="7"/>
  <c r="EQ176" i="7"/>
  <c r="EM176" i="7"/>
  <c r="EK176" i="7"/>
  <c r="EF176" i="7"/>
  <c r="EA176" i="7"/>
  <c r="DY176" i="7"/>
  <c r="DX176" i="7"/>
  <c r="DW176" i="7"/>
  <c r="DT176" i="7"/>
  <c r="DS176" i="7"/>
  <c r="DP176" i="7"/>
  <c r="DM176" i="7"/>
  <c r="DL176" i="7"/>
  <c r="DK176" i="7"/>
  <c r="DH176" i="7"/>
  <c r="DG176" i="7"/>
  <c r="DD176" i="7"/>
  <c r="DC176" i="7"/>
  <c r="DA176" i="7"/>
  <c r="CZ176" i="7"/>
  <c r="CY176" i="7"/>
  <c r="CX176" i="7"/>
  <c r="CW176" i="7"/>
  <c r="CV176" i="7"/>
  <c r="EU176" i="7" s="1"/>
  <c r="CU176" i="7"/>
  <c r="CT176" i="7"/>
  <c r="CS176" i="7"/>
  <c r="CR176" i="7"/>
  <c r="CQ176" i="7"/>
  <c r="CP176" i="7"/>
  <c r="CO176" i="7"/>
  <c r="EN176" i="7" s="1"/>
  <c r="CN176" i="7"/>
  <c r="CM176" i="7"/>
  <c r="CL176" i="7"/>
  <c r="CK176" i="7"/>
  <c r="EJ176" i="7" s="1"/>
  <c r="CJ176" i="7"/>
  <c r="EI176" i="7" s="1"/>
  <c r="CI176" i="7"/>
  <c r="CH176" i="7"/>
  <c r="CG176" i="7"/>
  <c r="CF176" i="7"/>
  <c r="CE176" i="7"/>
  <c r="CD176" i="7"/>
  <c r="CC176" i="7"/>
  <c r="EB176" i="7" s="1"/>
  <c r="CB176" i="7"/>
  <c r="CA176" i="7"/>
  <c r="BZ176" i="7"/>
  <c r="BY176" i="7"/>
  <c r="BX176" i="7"/>
  <c r="BW176" i="7"/>
  <c r="BV176" i="7"/>
  <c r="BU176" i="7"/>
  <c r="BT176" i="7"/>
  <c r="BS176" i="7"/>
  <c r="BR176" i="7"/>
  <c r="BQ176" i="7"/>
  <c r="BP176" i="7"/>
  <c r="BO176" i="7"/>
  <c r="BN176" i="7"/>
  <c r="BM176" i="7"/>
  <c r="BL176" i="7"/>
  <c r="BK176" i="7"/>
  <c r="BJ176" i="7"/>
  <c r="BI176" i="7"/>
  <c r="BH176" i="7"/>
  <c r="BG176" i="7"/>
  <c r="BF176" i="7"/>
  <c r="BE176" i="7"/>
  <c r="BD176" i="7"/>
  <c r="BC176" i="7"/>
  <c r="BB176" i="7"/>
  <c r="BA176" i="7"/>
  <c r="AZ176" i="7"/>
  <c r="EX176" i="7" s="1"/>
  <c r="AY176" i="7"/>
  <c r="AX176" i="7"/>
  <c r="AW176" i="7"/>
  <c r="AV176" i="7"/>
  <c r="ET176" i="7" s="1"/>
  <c r="AU176" i="7"/>
  <c r="ES176" i="7" s="1"/>
  <c r="AT176" i="7"/>
  <c r="AS176" i="7"/>
  <c r="AR176" i="7"/>
  <c r="AQ176" i="7"/>
  <c r="EO176" i="7" s="1"/>
  <c r="AP176" i="7"/>
  <c r="AO176" i="7"/>
  <c r="AN176" i="7"/>
  <c r="AM176" i="7"/>
  <c r="AL176" i="7"/>
  <c r="AK176" i="7"/>
  <c r="AJ176" i="7"/>
  <c r="EH176" i="7" s="1"/>
  <c r="AI176" i="7"/>
  <c r="EG176" i="7" s="1"/>
  <c r="AH176" i="7"/>
  <c r="AG176" i="7"/>
  <c r="EE176" i="7" s="1"/>
  <c r="AF176" i="7"/>
  <c r="AE176" i="7"/>
  <c r="EC176" i="7" s="1"/>
  <c r="AD176" i="7"/>
  <c r="AC176" i="7"/>
  <c r="AB176" i="7"/>
  <c r="DZ176" i="7" s="1"/>
  <c r="AA176" i="7"/>
  <c r="Z176" i="7"/>
  <c r="Y176" i="7"/>
  <c r="X176" i="7"/>
  <c r="DV176" i="7" s="1"/>
  <c r="W176" i="7"/>
  <c r="DU176" i="7" s="1"/>
  <c r="V176" i="7"/>
  <c r="U176" i="7"/>
  <c r="T176" i="7"/>
  <c r="DR176" i="7" s="1"/>
  <c r="S176" i="7"/>
  <c r="DQ176" i="7" s="1"/>
  <c r="R176" i="7"/>
  <c r="Q176" i="7"/>
  <c r="DO176" i="7" s="1"/>
  <c r="P176" i="7"/>
  <c r="DN176" i="7" s="1"/>
  <c r="O176" i="7"/>
  <c r="N176" i="7"/>
  <c r="M176" i="7"/>
  <c r="L176" i="7"/>
  <c r="DJ176" i="7" s="1"/>
  <c r="K176" i="7"/>
  <c r="DI176" i="7" s="1"/>
  <c r="J176" i="7"/>
  <c r="I176" i="7"/>
  <c r="H176" i="7"/>
  <c r="DF176" i="7" s="1"/>
  <c r="G176" i="7"/>
  <c r="DE176" i="7" s="1"/>
  <c r="F176" i="7"/>
  <c r="E176" i="7"/>
  <c r="D176" i="7"/>
  <c r="DB176" i="7" s="1"/>
  <c r="C176" i="7"/>
  <c r="B176" i="7"/>
  <c r="EW175" i="7"/>
  <c r="ET175" i="7"/>
  <c r="ES175" i="7"/>
  <c r="ER175" i="7"/>
  <c r="EO175" i="7"/>
  <c r="EN175" i="7"/>
  <c r="EK175" i="7"/>
  <c r="EH175" i="7"/>
  <c r="EG175" i="7"/>
  <c r="EF175" i="7"/>
  <c r="ED175" i="7"/>
  <c r="EC175" i="7"/>
  <c r="EB175" i="7"/>
  <c r="DY175" i="7"/>
  <c r="DV175" i="7"/>
  <c r="DU175" i="7"/>
  <c r="DT175" i="7"/>
  <c r="DQ175" i="7"/>
  <c r="DM175" i="7"/>
  <c r="DJ175" i="7"/>
  <c r="DI175" i="7"/>
  <c r="DH175" i="7"/>
  <c r="DE175" i="7"/>
  <c r="DD175" i="7"/>
  <c r="DA175" i="7"/>
  <c r="CY175" i="7"/>
  <c r="CX175" i="7"/>
  <c r="CW175" i="7"/>
  <c r="CV175" i="7"/>
  <c r="CU175" i="7"/>
  <c r="CT175" i="7"/>
  <c r="CS175" i="7"/>
  <c r="CR175" i="7"/>
  <c r="CQ175" i="7"/>
  <c r="CP175" i="7"/>
  <c r="CO175" i="7"/>
  <c r="CN175" i="7"/>
  <c r="CM175" i="7"/>
  <c r="CL175" i="7"/>
  <c r="CK175" i="7"/>
  <c r="CJ175" i="7"/>
  <c r="CI175" i="7"/>
  <c r="CH175" i="7"/>
  <c r="CG175" i="7"/>
  <c r="CF175" i="7"/>
  <c r="CE175" i="7"/>
  <c r="CD175" i="7"/>
  <c r="CC175" i="7"/>
  <c r="CB175" i="7"/>
  <c r="CA175" i="7"/>
  <c r="BZ175" i="7"/>
  <c r="BY175" i="7"/>
  <c r="BX175" i="7"/>
  <c r="BW175" i="7"/>
  <c r="BV175" i="7"/>
  <c r="BU175" i="7"/>
  <c r="BT175" i="7"/>
  <c r="BS175" i="7"/>
  <c r="BR175" i="7"/>
  <c r="BQ175" i="7"/>
  <c r="BP175" i="7"/>
  <c r="BO175" i="7"/>
  <c r="BN175" i="7"/>
  <c r="BM175" i="7"/>
  <c r="BL175" i="7"/>
  <c r="BK175" i="7"/>
  <c r="BJ175" i="7"/>
  <c r="BI175" i="7"/>
  <c r="BH175" i="7"/>
  <c r="BG175" i="7"/>
  <c r="BF175" i="7"/>
  <c r="BE175" i="7"/>
  <c r="BD175" i="7"/>
  <c r="BC175" i="7"/>
  <c r="BB175" i="7"/>
  <c r="BA175" i="7"/>
  <c r="AZ175" i="7"/>
  <c r="EX175" i="7" s="1"/>
  <c r="AY175" i="7"/>
  <c r="AX175" i="7"/>
  <c r="EV175" i="7" s="1"/>
  <c r="AW175" i="7"/>
  <c r="EU175" i="7" s="1"/>
  <c r="AV175" i="7"/>
  <c r="AU175" i="7"/>
  <c r="AT175" i="7"/>
  <c r="AS175" i="7"/>
  <c r="EQ175" i="7" s="1"/>
  <c r="AR175" i="7"/>
  <c r="EP175" i="7" s="1"/>
  <c r="AQ175" i="7"/>
  <c r="AP175" i="7"/>
  <c r="AO175" i="7"/>
  <c r="EM175" i="7" s="1"/>
  <c r="AN175" i="7"/>
  <c r="EL175" i="7" s="1"/>
  <c r="AM175" i="7"/>
  <c r="AL175" i="7"/>
  <c r="EJ175" i="7" s="1"/>
  <c r="AK175" i="7"/>
  <c r="EI175" i="7" s="1"/>
  <c r="AJ175" i="7"/>
  <c r="AI175" i="7"/>
  <c r="AH175" i="7"/>
  <c r="AG175" i="7"/>
  <c r="EE175" i="7" s="1"/>
  <c r="AF175" i="7"/>
  <c r="AE175" i="7"/>
  <c r="AD175" i="7"/>
  <c r="AC175" i="7"/>
  <c r="EA175" i="7" s="1"/>
  <c r="AB175" i="7"/>
  <c r="DZ175" i="7" s="1"/>
  <c r="AA175" i="7"/>
  <c r="Z175" i="7"/>
  <c r="DX175" i="7" s="1"/>
  <c r="Y175" i="7"/>
  <c r="DW175" i="7" s="1"/>
  <c r="X175" i="7"/>
  <c r="W175" i="7"/>
  <c r="V175" i="7"/>
  <c r="U175" i="7"/>
  <c r="DS175" i="7" s="1"/>
  <c r="T175" i="7"/>
  <c r="DR175" i="7" s="1"/>
  <c r="S175" i="7"/>
  <c r="R175" i="7"/>
  <c r="DP175" i="7" s="1"/>
  <c r="Q175" i="7"/>
  <c r="DO175" i="7" s="1"/>
  <c r="P175" i="7"/>
  <c r="DN175" i="7" s="1"/>
  <c r="O175" i="7"/>
  <c r="N175" i="7"/>
  <c r="DL175" i="7" s="1"/>
  <c r="M175" i="7"/>
  <c r="DK175" i="7" s="1"/>
  <c r="L175" i="7"/>
  <c r="K175" i="7"/>
  <c r="J175" i="7"/>
  <c r="I175" i="7"/>
  <c r="DG175" i="7" s="1"/>
  <c r="H175" i="7"/>
  <c r="DF175" i="7" s="1"/>
  <c r="G175" i="7"/>
  <c r="F175" i="7"/>
  <c r="E175" i="7"/>
  <c r="DC175" i="7" s="1"/>
  <c r="D175" i="7"/>
  <c r="DB175" i="7" s="1"/>
  <c r="C175" i="7"/>
  <c r="B175" i="7"/>
  <c r="CZ175" i="7" s="1"/>
  <c r="EX174" i="7"/>
  <c r="EQ174" i="7"/>
  <c r="EO174" i="7"/>
  <c r="EL174" i="7"/>
  <c r="EE174" i="7"/>
  <c r="EC174" i="7"/>
  <c r="DZ174" i="7"/>
  <c r="DQ174" i="7"/>
  <c r="DN174" i="7"/>
  <c r="DJ174" i="7"/>
  <c r="DF174" i="7"/>
  <c r="DE174" i="7"/>
  <c r="DB174" i="7"/>
  <c r="CY174" i="7"/>
  <c r="CX174" i="7"/>
  <c r="CW174" i="7"/>
  <c r="CV174" i="7"/>
  <c r="CU174" i="7"/>
  <c r="ET174" i="7" s="1"/>
  <c r="CT174" i="7"/>
  <c r="CS174" i="7"/>
  <c r="CR174" i="7"/>
  <c r="CQ174" i="7"/>
  <c r="EP174" i="7" s="1"/>
  <c r="CP174" i="7"/>
  <c r="CO174" i="7"/>
  <c r="CN174" i="7"/>
  <c r="CM174" i="7"/>
  <c r="CL174" i="7"/>
  <c r="CK174" i="7"/>
  <c r="CJ174" i="7"/>
  <c r="CI174" i="7"/>
  <c r="EH174" i="7" s="1"/>
  <c r="CH174" i="7"/>
  <c r="CG174" i="7"/>
  <c r="CF174" i="7"/>
  <c r="CE174" i="7"/>
  <c r="ED174" i="7" s="1"/>
  <c r="CD174" i="7"/>
  <c r="CC174" i="7"/>
  <c r="CB174" i="7"/>
  <c r="CA174" i="7"/>
  <c r="BZ174" i="7"/>
  <c r="BY174" i="7"/>
  <c r="BX174" i="7"/>
  <c r="BW174" i="7"/>
  <c r="DV174" i="7" s="1"/>
  <c r="BV174" i="7"/>
  <c r="BU174" i="7"/>
  <c r="BT174" i="7"/>
  <c r="BS174" i="7"/>
  <c r="DR174" i="7" s="1"/>
  <c r="BR174" i="7"/>
  <c r="BQ174" i="7"/>
  <c r="BP174" i="7"/>
  <c r="BO174" i="7"/>
  <c r="BN174" i="7"/>
  <c r="BM174" i="7"/>
  <c r="BL174" i="7"/>
  <c r="BK174" i="7"/>
  <c r="BJ174" i="7"/>
  <c r="BI174" i="7"/>
  <c r="BH174" i="7"/>
  <c r="BG174" i="7"/>
  <c r="BF174" i="7"/>
  <c r="BE174" i="7"/>
  <c r="BD174" i="7"/>
  <c r="BC174" i="7"/>
  <c r="BB174" i="7"/>
  <c r="BA174" i="7"/>
  <c r="AZ174" i="7"/>
  <c r="AY174" i="7"/>
  <c r="EW174" i="7" s="1"/>
  <c r="AX174" i="7"/>
  <c r="AW174" i="7"/>
  <c r="EU174" i="7" s="1"/>
  <c r="AV174" i="7"/>
  <c r="AU174" i="7"/>
  <c r="ES174" i="7" s="1"/>
  <c r="AT174" i="7"/>
  <c r="ER174" i="7" s="1"/>
  <c r="AS174" i="7"/>
  <c r="AR174" i="7"/>
  <c r="AQ174" i="7"/>
  <c r="AP174" i="7"/>
  <c r="AO174" i="7"/>
  <c r="EM174" i="7" s="1"/>
  <c r="AN174" i="7"/>
  <c r="AM174" i="7"/>
  <c r="EK174" i="7" s="1"/>
  <c r="AL174" i="7"/>
  <c r="AK174" i="7"/>
  <c r="EI174" i="7" s="1"/>
  <c r="AJ174" i="7"/>
  <c r="AI174" i="7"/>
  <c r="EG174" i="7" s="1"/>
  <c r="AH174" i="7"/>
  <c r="EF174" i="7" s="1"/>
  <c r="AG174" i="7"/>
  <c r="AF174" i="7"/>
  <c r="AE174" i="7"/>
  <c r="AD174" i="7"/>
  <c r="EB174" i="7" s="1"/>
  <c r="AC174" i="7"/>
  <c r="EA174" i="7" s="1"/>
  <c r="AB174" i="7"/>
  <c r="AA174" i="7"/>
  <c r="DY174" i="7" s="1"/>
  <c r="Z174" i="7"/>
  <c r="DX174" i="7" s="1"/>
  <c r="Y174" i="7"/>
  <c r="DW174" i="7" s="1"/>
  <c r="X174" i="7"/>
  <c r="W174" i="7"/>
  <c r="DU174" i="7" s="1"/>
  <c r="V174" i="7"/>
  <c r="DT174" i="7" s="1"/>
  <c r="U174" i="7"/>
  <c r="DS174" i="7" s="1"/>
  <c r="T174" i="7"/>
  <c r="S174" i="7"/>
  <c r="R174" i="7"/>
  <c r="DP174" i="7" s="1"/>
  <c r="Q174" i="7"/>
  <c r="DO174" i="7" s="1"/>
  <c r="P174" i="7"/>
  <c r="O174" i="7"/>
  <c r="DM174" i="7" s="1"/>
  <c r="N174" i="7"/>
  <c r="DL174" i="7" s="1"/>
  <c r="M174" i="7"/>
  <c r="DK174" i="7" s="1"/>
  <c r="L174" i="7"/>
  <c r="K174" i="7"/>
  <c r="DI174" i="7" s="1"/>
  <c r="J174" i="7"/>
  <c r="DH174" i="7" s="1"/>
  <c r="I174" i="7"/>
  <c r="DG174" i="7" s="1"/>
  <c r="H174" i="7"/>
  <c r="G174" i="7"/>
  <c r="F174" i="7"/>
  <c r="DD174" i="7" s="1"/>
  <c r="E174" i="7"/>
  <c r="DC174" i="7" s="1"/>
  <c r="D174" i="7"/>
  <c r="C174" i="7"/>
  <c r="DA174" i="7" s="1"/>
  <c r="B174" i="7"/>
  <c r="CZ174" i="7" s="1"/>
  <c r="EX173" i="7"/>
  <c r="EV173" i="7"/>
  <c r="EU173" i="7"/>
  <c r="ET173" i="7"/>
  <c r="EQ173" i="7"/>
  <c r="EN173" i="7"/>
  <c r="EL173" i="7"/>
  <c r="EJ173" i="7"/>
  <c r="EI173" i="7"/>
  <c r="EH173" i="7"/>
  <c r="EE173" i="7"/>
  <c r="EB173" i="7"/>
  <c r="EA173" i="7"/>
  <c r="DZ173" i="7"/>
  <c r="DW173" i="7"/>
  <c r="DS173" i="7"/>
  <c r="DP173" i="7"/>
  <c r="DO173" i="7"/>
  <c r="DN173" i="7"/>
  <c r="DL173" i="7"/>
  <c r="DK173" i="7"/>
  <c r="DJ173" i="7"/>
  <c r="DG173" i="7"/>
  <c r="DD173" i="7"/>
  <c r="DB173" i="7"/>
  <c r="CZ173" i="7"/>
  <c r="CY173" i="7"/>
  <c r="CX173" i="7"/>
  <c r="CW173" i="7"/>
  <c r="CV173" i="7"/>
  <c r="CU173" i="7"/>
  <c r="CT173" i="7"/>
  <c r="CS173" i="7"/>
  <c r="CR173" i="7"/>
  <c r="CQ173" i="7"/>
  <c r="CP173" i="7"/>
  <c r="CO173" i="7"/>
  <c r="CN173" i="7"/>
  <c r="CM173" i="7"/>
  <c r="CL173" i="7"/>
  <c r="CK173" i="7"/>
  <c r="CJ173" i="7"/>
  <c r="CI173" i="7"/>
  <c r="CH173" i="7"/>
  <c r="CG173" i="7"/>
  <c r="CF173" i="7"/>
  <c r="CE173" i="7"/>
  <c r="CD173" i="7"/>
  <c r="CC173" i="7"/>
  <c r="CB173" i="7"/>
  <c r="CA173" i="7"/>
  <c r="BZ173" i="7"/>
  <c r="BY173" i="7"/>
  <c r="BX173" i="7"/>
  <c r="BW173" i="7"/>
  <c r="BV173" i="7"/>
  <c r="BU173" i="7"/>
  <c r="BT173" i="7"/>
  <c r="BS173" i="7"/>
  <c r="BR173" i="7"/>
  <c r="BQ173" i="7"/>
  <c r="BP173" i="7"/>
  <c r="BO173" i="7"/>
  <c r="BN173" i="7"/>
  <c r="BM173" i="7"/>
  <c r="BL173" i="7"/>
  <c r="BK173" i="7"/>
  <c r="BJ173" i="7"/>
  <c r="BI173" i="7"/>
  <c r="BH173" i="7"/>
  <c r="BG173" i="7"/>
  <c r="BF173" i="7"/>
  <c r="BE173" i="7"/>
  <c r="BD173" i="7"/>
  <c r="BC173" i="7"/>
  <c r="BB173" i="7"/>
  <c r="BA173" i="7"/>
  <c r="AZ173" i="7"/>
  <c r="AY173" i="7"/>
  <c r="EW173" i="7" s="1"/>
  <c r="AX173" i="7"/>
  <c r="AW173" i="7"/>
  <c r="AV173" i="7"/>
  <c r="AU173" i="7"/>
  <c r="ES173" i="7" s="1"/>
  <c r="AT173" i="7"/>
  <c r="ER173" i="7" s="1"/>
  <c r="AS173" i="7"/>
  <c r="AR173" i="7"/>
  <c r="EP173" i="7" s="1"/>
  <c r="AQ173" i="7"/>
  <c r="EO173" i="7" s="1"/>
  <c r="AP173" i="7"/>
  <c r="AO173" i="7"/>
  <c r="EM173" i="7" s="1"/>
  <c r="AN173" i="7"/>
  <c r="AM173" i="7"/>
  <c r="EK173" i="7" s="1"/>
  <c r="AL173" i="7"/>
  <c r="AK173" i="7"/>
  <c r="AJ173" i="7"/>
  <c r="AI173" i="7"/>
  <c r="EG173" i="7" s="1"/>
  <c r="AH173" i="7"/>
  <c r="EF173" i="7" s="1"/>
  <c r="AG173" i="7"/>
  <c r="AF173" i="7"/>
  <c r="ED173" i="7" s="1"/>
  <c r="AE173" i="7"/>
  <c r="EC173" i="7" s="1"/>
  <c r="AD173" i="7"/>
  <c r="AC173" i="7"/>
  <c r="AB173" i="7"/>
  <c r="AA173" i="7"/>
  <c r="DY173" i="7" s="1"/>
  <c r="Z173" i="7"/>
  <c r="DX173" i="7" s="1"/>
  <c r="Y173" i="7"/>
  <c r="X173" i="7"/>
  <c r="DV173" i="7" s="1"/>
  <c r="W173" i="7"/>
  <c r="DU173" i="7" s="1"/>
  <c r="V173" i="7"/>
  <c r="DT173" i="7" s="1"/>
  <c r="U173" i="7"/>
  <c r="T173" i="7"/>
  <c r="DR173" i="7" s="1"/>
  <c r="S173" i="7"/>
  <c r="DQ173" i="7" s="1"/>
  <c r="R173" i="7"/>
  <c r="Q173" i="7"/>
  <c r="P173" i="7"/>
  <c r="O173" i="7"/>
  <c r="DM173" i="7" s="1"/>
  <c r="N173" i="7"/>
  <c r="M173" i="7"/>
  <c r="L173" i="7"/>
  <c r="K173" i="7"/>
  <c r="DI173" i="7" s="1"/>
  <c r="J173" i="7"/>
  <c r="DH173" i="7" s="1"/>
  <c r="I173" i="7"/>
  <c r="H173" i="7"/>
  <c r="DF173" i="7" s="1"/>
  <c r="G173" i="7"/>
  <c r="DE173" i="7" s="1"/>
  <c r="F173" i="7"/>
  <c r="E173" i="7"/>
  <c r="DC173" i="7" s="1"/>
  <c r="D173" i="7"/>
  <c r="C173" i="7"/>
  <c r="DA173" i="7" s="1"/>
  <c r="B173" i="7"/>
  <c r="EU172" i="7"/>
  <c r="ER172" i="7"/>
  <c r="EP172" i="7"/>
  <c r="EJ172" i="7"/>
  <c r="EI172" i="7"/>
  <c r="EF172" i="7"/>
  <c r="DY172" i="7"/>
  <c r="DX172" i="7"/>
  <c r="DW172" i="7"/>
  <c r="DT172" i="7"/>
  <c r="DS172" i="7"/>
  <c r="DR172" i="7"/>
  <c r="DP172" i="7"/>
  <c r="DO172" i="7"/>
  <c r="DK172" i="7"/>
  <c r="DI172" i="7"/>
  <c r="DH172" i="7"/>
  <c r="DD172" i="7"/>
  <c r="DC172" i="7"/>
  <c r="DA172" i="7"/>
  <c r="CY172" i="7"/>
  <c r="CX172" i="7"/>
  <c r="CW172" i="7"/>
  <c r="CV172" i="7"/>
  <c r="CU172" i="7"/>
  <c r="CT172" i="7"/>
  <c r="CS172" i="7"/>
  <c r="CR172" i="7"/>
  <c r="CQ172" i="7"/>
  <c r="CP172" i="7"/>
  <c r="CO172" i="7"/>
  <c r="EN172" i="7" s="1"/>
  <c r="CN172" i="7"/>
  <c r="CM172" i="7"/>
  <c r="CL172" i="7"/>
  <c r="CK172" i="7"/>
  <c r="CJ172" i="7"/>
  <c r="CI172" i="7"/>
  <c r="CH172" i="7"/>
  <c r="EG172" i="7" s="1"/>
  <c r="CG172" i="7"/>
  <c r="CF172" i="7"/>
  <c r="CE172" i="7"/>
  <c r="CD172" i="7"/>
  <c r="CC172" i="7"/>
  <c r="EB172" i="7" s="1"/>
  <c r="CB172" i="7"/>
  <c r="CA172" i="7"/>
  <c r="BZ172" i="7"/>
  <c r="BY172" i="7"/>
  <c r="BX172" i="7"/>
  <c r="BW172" i="7"/>
  <c r="BV172" i="7"/>
  <c r="DU172" i="7" s="1"/>
  <c r="BU172" i="7"/>
  <c r="BT172" i="7"/>
  <c r="BS172" i="7"/>
  <c r="BR172" i="7"/>
  <c r="BQ172" i="7"/>
  <c r="BP172" i="7"/>
  <c r="BO172" i="7"/>
  <c r="BN172" i="7"/>
  <c r="BM172" i="7"/>
  <c r="BL172" i="7"/>
  <c r="BK172" i="7"/>
  <c r="BJ172" i="7"/>
  <c r="BI172" i="7"/>
  <c r="BH172" i="7"/>
  <c r="BG172" i="7"/>
  <c r="BF172" i="7"/>
  <c r="BE172" i="7"/>
  <c r="BD172" i="7"/>
  <c r="BC172" i="7"/>
  <c r="BB172" i="7"/>
  <c r="BA172" i="7"/>
  <c r="AZ172" i="7"/>
  <c r="EX172" i="7" s="1"/>
  <c r="AY172" i="7"/>
  <c r="EW172" i="7" s="1"/>
  <c r="AX172" i="7"/>
  <c r="EV172" i="7" s="1"/>
  <c r="AW172" i="7"/>
  <c r="AV172" i="7"/>
  <c r="AU172" i="7"/>
  <c r="ES172" i="7" s="1"/>
  <c r="AT172" i="7"/>
  <c r="AS172" i="7"/>
  <c r="EQ172" i="7" s="1"/>
  <c r="AR172" i="7"/>
  <c r="AQ172" i="7"/>
  <c r="EO172" i="7" s="1"/>
  <c r="AP172" i="7"/>
  <c r="AO172" i="7"/>
  <c r="EM172" i="7" s="1"/>
  <c r="AN172" i="7"/>
  <c r="AM172" i="7"/>
  <c r="EK172" i="7" s="1"/>
  <c r="AL172" i="7"/>
  <c r="AK172" i="7"/>
  <c r="AJ172" i="7"/>
  <c r="AI172" i="7"/>
  <c r="AH172" i="7"/>
  <c r="AG172" i="7"/>
  <c r="EE172" i="7" s="1"/>
  <c r="AF172" i="7"/>
  <c r="ED172" i="7" s="1"/>
  <c r="AE172" i="7"/>
  <c r="EC172" i="7" s="1"/>
  <c r="AD172" i="7"/>
  <c r="AC172" i="7"/>
  <c r="EA172" i="7" s="1"/>
  <c r="AB172" i="7"/>
  <c r="AA172" i="7"/>
  <c r="Z172" i="7"/>
  <c r="Y172" i="7"/>
  <c r="X172" i="7"/>
  <c r="W172" i="7"/>
  <c r="V172" i="7"/>
  <c r="U172" i="7"/>
  <c r="T172" i="7"/>
  <c r="S172" i="7"/>
  <c r="DQ172" i="7" s="1"/>
  <c r="R172" i="7"/>
  <c r="Q172" i="7"/>
  <c r="P172" i="7"/>
  <c r="DN172" i="7" s="1"/>
  <c r="O172" i="7"/>
  <c r="DM172" i="7" s="1"/>
  <c r="N172" i="7"/>
  <c r="DL172" i="7" s="1"/>
  <c r="M172" i="7"/>
  <c r="L172" i="7"/>
  <c r="DJ172" i="7" s="1"/>
  <c r="K172" i="7"/>
  <c r="J172" i="7"/>
  <c r="I172" i="7"/>
  <c r="DG172" i="7" s="1"/>
  <c r="H172" i="7"/>
  <c r="DF172" i="7" s="1"/>
  <c r="G172" i="7"/>
  <c r="DE172" i="7" s="1"/>
  <c r="F172" i="7"/>
  <c r="E172" i="7"/>
  <c r="D172" i="7"/>
  <c r="DB172" i="7" s="1"/>
  <c r="C172" i="7"/>
  <c r="B172" i="7"/>
  <c r="CZ172" i="7" s="1"/>
  <c r="EW171" i="7"/>
  <c r="EV171" i="7"/>
  <c r="ET171" i="7"/>
  <c r="ER171" i="7"/>
  <c r="EP171" i="7"/>
  <c r="EO171" i="7"/>
  <c r="EK171" i="7"/>
  <c r="EJ171" i="7"/>
  <c r="EH171" i="7"/>
  <c r="EF171" i="7"/>
  <c r="EC171" i="7"/>
  <c r="EB171" i="7"/>
  <c r="DY171" i="7"/>
  <c r="DV171" i="7"/>
  <c r="DT171" i="7"/>
  <c r="DR171" i="7"/>
  <c r="DQ171" i="7"/>
  <c r="DM171" i="7"/>
  <c r="DL171" i="7"/>
  <c r="DJ171" i="7"/>
  <c r="DH171" i="7"/>
  <c r="DF171" i="7"/>
  <c r="DE171" i="7"/>
  <c r="DD171" i="7"/>
  <c r="DA171" i="7"/>
  <c r="CZ171" i="7"/>
  <c r="CY171" i="7"/>
  <c r="CX171" i="7"/>
  <c r="CW171" i="7"/>
  <c r="CV171" i="7"/>
  <c r="CU171" i="7"/>
  <c r="CT171" i="7"/>
  <c r="CS171" i="7"/>
  <c r="CR171" i="7"/>
  <c r="CQ171" i="7"/>
  <c r="CP171" i="7"/>
  <c r="CO171" i="7"/>
  <c r="CN171" i="7"/>
  <c r="CM171" i="7"/>
  <c r="CL171" i="7"/>
  <c r="CK171" i="7"/>
  <c r="CJ171" i="7"/>
  <c r="CI171" i="7"/>
  <c r="CH171" i="7"/>
  <c r="CG171" i="7"/>
  <c r="CF171" i="7"/>
  <c r="CE171" i="7"/>
  <c r="CD171" i="7"/>
  <c r="CC171" i="7"/>
  <c r="CB171" i="7"/>
  <c r="CA171" i="7"/>
  <c r="BZ171" i="7"/>
  <c r="BY171" i="7"/>
  <c r="BX171" i="7"/>
  <c r="BW171" i="7"/>
  <c r="BV171" i="7"/>
  <c r="BU171" i="7"/>
  <c r="BT171" i="7"/>
  <c r="BS171" i="7"/>
  <c r="BR171" i="7"/>
  <c r="BQ171" i="7"/>
  <c r="BP171" i="7"/>
  <c r="BO171" i="7"/>
  <c r="BN171" i="7"/>
  <c r="BM171" i="7"/>
  <c r="BL171" i="7"/>
  <c r="BK171" i="7"/>
  <c r="BJ171" i="7"/>
  <c r="BI171" i="7"/>
  <c r="BH171" i="7"/>
  <c r="BG171" i="7"/>
  <c r="BF171" i="7"/>
  <c r="BE171" i="7"/>
  <c r="BD171" i="7"/>
  <c r="BC171" i="7"/>
  <c r="BB171" i="7"/>
  <c r="BA171" i="7"/>
  <c r="AZ171" i="7"/>
  <c r="EX171" i="7" s="1"/>
  <c r="AY171" i="7"/>
  <c r="AX171" i="7"/>
  <c r="AW171" i="7"/>
  <c r="EU171" i="7" s="1"/>
  <c r="AV171" i="7"/>
  <c r="AU171" i="7"/>
  <c r="ES171" i="7" s="1"/>
  <c r="AT171" i="7"/>
  <c r="AS171" i="7"/>
  <c r="EQ171" i="7" s="1"/>
  <c r="AR171" i="7"/>
  <c r="AQ171" i="7"/>
  <c r="AP171" i="7"/>
  <c r="EN171" i="7" s="1"/>
  <c r="AO171" i="7"/>
  <c r="EM171" i="7" s="1"/>
  <c r="AN171" i="7"/>
  <c r="EL171" i="7" s="1"/>
  <c r="AM171" i="7"/>
  <c r="AL171" i="7"/>
  <c r="AK171" i="7"/>
  <c r="EI171" i="7" s="1"/>
  <c r="AJ171" i="7"/>
  <c r="AI171" i="7"/>
  <c r="EG171" i="7" s="1"/>
  <c r="AH171" i="7"/>
  <c r="AG171" i="7"/>
  <c r="EE171" i="7" s="1"/>
  <c r="AF171" i="7"/>
  <c r="ED171" i="7" s="1"/>
  <c r="AE171" i="7"/>
  <c r="AD171" i="7"/>
  <c r="AC171" i="7"/>
  <c r="EA171" i="7" s="1"/>
  <c r="AB171" i="7"/>
  <c r="DZ171" i="7" s="1"/>
  <c r="AA171" i="7"/>
  <c r="Z171" i="7"/>
  <c r="DX171" i="7" s="1"/>
  <c r="Y171" i="7"/>
  <c r="DW171" i="7" s="1"/>
  <c r="X171" i="7"/>
  <c r="W171" i="7"/>
  <c r="DU171" i="7" s="1"/>
  <c r="V171" i="7"/>
  <c r="U171" i="7"/>
  <c r="DS171" i="7" s="1"/>
  <c r="T171" i="7"/>
  <c r="S171" i="7"/>
  <c r="R171" i="7"/>
  <c r="DP171" i="7" s="1"/>
  <c r="Q171" i="7"/>
  <c r="DO171" i="7" s="1"/>
  <c r="P171" i="7"/>
  <c r="DN171" i="7" s="1"/>
  <c r="O171" i="7"/>
  <c r="N171" i="7"/>
  <c r="M171" i="7"/>
  <c r="DK171" i="7" s="1"/>
  <c r="L171" i="7"/>
  <c r="K171" i="7"/>
  <c r="DI171" i="7" s="1"/>
  <c r="J171" i="7"/>
  <c r="I171" i="7"/>
  <c r="DG171" i="7" s="1"/>
  <c r="H171" i="7"/>
  <c r="G171" i="7"/>
  <c r="F171" i="7"/>
  <c r="E171" i="7"/>
  <c r="DC171" i="7" s="1"/>
  <c r="D171" i="7"/>
  <c r="DB171" i="7" s="1"/>
  <c r="C171" i="7"/>
  <c r="B171" i="7"/>
  <c r="EX170" i="7"/>
  <c r="EV170" i="7"/>
  <c r="ET170" i="7"/>
  <c r="EQ170" i="7"/>
  <c r="EM170" i="7"/>
  <c r="EL170" i="7"/>
  <c r="EH170" i="7"/>
  <c r="EG170" i="7"/>
  <c r="EE170" i="7"/>
  <c r="ED170" i="7"/>
  <c r="DY170" i="7"/>
  <c r="DX170" i="7"/>
  <c r="DV170" i="7"/>
  <c r="DU170" i="7"/>
  <c r="DO170" i="7"/>
  <c r="DN170" i="7"/>
  <c r="DJ170" i="7"/>
  <c r="DI170" i="7"/>
  <c r="DG170" i="7"/>
  <c r="DB170" i="7"/>
  <c r="CY170" i="7"/>
  <c r="CX170" i="7"/>
  <c r="CW170" i="7"/>
  <c r="CV170" i="7"/>
  <c r="CU170" i="7"/>
  <c r="CT170" i="7"/>
  <c r="ES170" i="7" s="1"/>
  <c r="CS170" i="7"/>
  <c r="CR170" i="7"/>
  <c r="CQ170" i="7"/>
  <c r="CP170" i="7"/>
  <c r="CO170" i="7"/>
  <c r="CN170" i="7"/>
  <c r="CM170" i="7"/>
  <c r="CL170" i="7"/>
  <c r="CK170" i="7"/>
  <c r="CJ170" i="7"/>
  <c r="CI170" i="7"/>
  <c r="CH170" i="7"/>
  <c r="CG170" i="7"/>
  <c r="CF170" i="7"/>
  <c r="CE170" i="7"/>
  <c r="CD170" i="7"/>
  <c r="CC170" i="7"/>
  <c r="CB170" i="7"/>
  <c r="CA170" i="7"/>
  <c r="BZ170" i="7"/>
  <c r="BY170" i="7"/>
  <c r="BX170" i="7"/>
  <c r="BW170" i="7"/>
  <c r="BV170" i="7"/>
  <c r="BU170" i="7"/>
  <c r="BT170" i="7"/>
  <c r="BS170" i="7"/>
  <c r="BR170" i="7"/>
  <c r="BQ170" i="7"/>
  <c r="BP170" i="7"/>
  <c r="BO170" i="7"/>
  <c r="BN170" i="7"/>
  <c r="BM170" i="7"/>
  <c r="BL170" i="7"/>
  <c r="BK170" i="7"/>
  <c r="BJ170" i="7"/>
  <c r="BI170" i="7"/>
  <c r="BH170" i="7"/>
  <c r="BG170" i="7"/>
  <c r="BF170" i="7"/>
  <c r="BE170" i="7"/>
  <c r="BD170" i="7"/>
  <c r="BC170" i="7"/>
  <c r="BB170" i="7"/>
  <c r="BA170" i="7"/>
  <c r="AZ170" i="7"/>
  <c r="AY170" i="7"/>
  <c r="AX170" i="7"/>
  <c r="AW170" i="7"/>
  <c r="EU170" i="7" s="1"/>
  <c r="AV170" i="7"/>
  <c r="AU170" i="7"/>
  <c r="AT170" i="7"/>
  <c r="AS170" i="7"/>
  <c r="AR170" i="7"/>
  <c r="EP170" i="7" s="1"/>
  <c r="AQ170" i="7"/>
  <c r="EO170" i="7" s="1"/>
  <c r="AP170" i="7"/>
  <c r="EN170" i="7" s="1"/>
  <c r="AO170" i="7"/>
  <c r="AN170" i="7"/>
  <c r="AM170" i="7"/>
  <c r="EK170" i="7" s="1"/>
  <c r="AL170" i="7"/>
  <c r="EJ170" i="7" s="1"/>
  <c r="AK170" i="7"/>
  <c r="EI170" i="7" s="1"/>
  <c r="AJ170" i="7"/>
  <c r="AI170" i="7"/>
  <c r="AH170" i="7"/>
  <c r="EF170" i="7" s="1"/>
  <c r="AG170" i="7"/>
  <c r="AF170" i="7"/>
  <c r="AE170" i="7"/>
  <c r="EC170" i="7" s="1"/>
  <c r="AD170" i="7"/>
  <c r="EB170" i="7" s="1"/>
  <c r="AC170" i="7"/>
  <c r="EA170" i="7" s="1"/>
  <c r="AB170" i="7"/>
  <c r="DZ170" i="7" s="1"/>
  <c r="AA170" i="7"/>
  <c r="Z170" i="7"/>
  <c r="Y170" i="7"/>
  <c r="DW170" i="7" s="1"/>
  <c r="X170" i="7"/>
  <c r="W170" i="7"/>
  <c r="V170" i="7"/>
  <c r="DT170" i="7" s="1"/>
  <c r="U170" i="7"/>
  <c r="DS170" i="7" s="1"/>
  <c r="T170" i="7"/>
  <c r="DR170" i="7" s="1"/>
  <c r="S170" i="7"/>
  <c r="DQ170" i="7" s="1"/>
  <c r="R170" i="7"/>
  <c r="DP170" i="7" s="1"/>
  <c r="Q170" i="7"/>
  <c r="P170" i="7"/>
  <c r="O170" i="7"/>
  <c r="DM170" i="7" s="1"/>
  <c r="N170" i="7"/>
  <c r="DL170" i="7" s="1"/>
  <c r="M170" i="7"/>
  <c r="DK170" i="7" s="1"/>
  <c r="L170" i="7"/>
  <c r="K170" i="7"/>
  <c r="J170" i="7"/>
  <c r="DH170" i="7" s="1"/>
  <c r="I170" i="7"/>
  <c r="H170" i="7"/>
  <c r="DF170" i="7" s="1"/>
  <c r="G170" i="7"/>
  <c r="DE170" i="7" s="1"/>
  <c r="F170" i="7"/>
  <c r="DD170" i="7" s="1"/>
  <c r="E170" i="7"/>
  <c r="DC170" i="7" s="1"/>
  <c r="D170" i="7"/>
  <c r="C170" i="7"/>
  <c r="DA170" i="7" s="1"/>
  <c r="B170" i="7"/>
  <c r="CZ170" i="7" s="1"/>
  <c r="EX169" i="7"/>
  <c r="ER169" i="7"/>
  <c r="EQ169" i="7"/>
  <c r="EP169" i="7"/>
  <c r="EM169" i="7"/>
  <c r="EL169" i="7"/>
  <c r="EJ169" i="7"/>
  <c r="EI169" i="7"/>
  <c r="EE169" i="7"/>
  <c r="ED169" i="7"/>
  <c r="EC169" i="7"/>
  <c r="DZ169" i="7"/>
  <c r="DX169" i="7"/>
  <c r="DW169" i="7"/>
  <c r="DS169" i="7"/>
  <c r="DR169" i="7"/>
  <c r="DL169" i="7"/>
  <c r="DK169" i="7"/>
  <c r="DG169" i="7"/>
  <c r="DC169" i="7"/>
  <c r="CY169" i="7"/>
  <c r="CX169" i="7"/>
  <c r="CW169" i="7"/>
  <c r="CV169" i="7"/>
  <c r="CU169" i="7"/>
  <c r="CT169" i="7"/>
  <c r="CS169" i="7"/>
  <c r="CR169" i="7"/>
  <c r="CQ169" i="7"/>
  <c r="CP169" i="7"/>
  <c r="CO169" i="7"/>
  <c r="CN169" i="7"/>
  <c r="CM169" i="7"/>
  <c r="CL169" i="7"/>
  <c r="CK169" i="7"/>
  <c r="CJ169" i="7"/>
  <c r="CI169" i="7"/>
  <c r="CH169" i="7"/>
  <c r="CG169" i="7"/>
  <c r="CF169" i="7"/>
  <c r="CE169" i="7"/>
  <c r="CD169" i="7"/>
  <c r="CC169" i="7"/>
  <c r="CB169" i="7"/>
  <c r="CA169" i="7"/>
  <c r="BZ169" i="7"/>
  <c r="BY169" i="7"/>
  <c r="BX169" i="7"/>
  <c r="BW169" i="7"/>
  <c r="BV169" i="7"/>
  <c r="BU169" i="7"/>
  <c r="BT169" i="7"/>
  <c r="BS169" i="7"/>
  <c r="BR169" i="7"/>
  <c r="BQ169" i="7"/>
  <c r="BP169" i="7"/>
  <c r="BO169" i="7"/>
  <c r="BN169" i="7"/>
  <c r="BM169" i="7"/>
  <c r="BL169" i="7"/>
  <c r="BK169" i="7"/>
  <c r="BJ169" i="7"/>
  <c r="BI169" i="7"/>
  <c r="BH169" i="7"/>
  <c r="BG169" i="7"/>
  <c r="BF169" i="7"/>
  <c r="BE169" i="7"/>
  <c r="BD169" i="7"/>
  <c r="BC169" i="7"/>
  <c r="BB169" i="7"/>
  <c r="BA169" i="7"/>
  <c r="AZ169" i="7"/>
  <c r="AY169" i="7"/>
  <c r="EW169" i="7" s="1"/>
  <c r="AX169" i="7"/>
  <c r="EV169" i="7" s="1"/>
  <c r="AW169" i="7"/>
  <c r="EU169" i="7" s="1"/>
  <c r="AV169" i="7"/>
  <c r="ET169" i="7" s="1"/>
  <c r="AU169" i="7"/>
  <c r="ES169" i="7" s="1"/>
  <c r="AT169" i="7"/>
  <c r="AS169" i="7"/>
  <c r="AR169" i="7"/>
  <c r="AQ169" i="7"/>
  <c r="EO169" i="7" s="1"/>
  <c r="AP169" i="7"/>
  <c r="EN169" i="7" s="1"/>
  <c r="AO169" i="7"/>
  <c r="AN169" i="7"/>
  <c r="AM169" i="7"/>
  <c r="EK169" i="7" s="1"/>
  <c r="AL169" i="7"/>
  <c r="AK169" i="7"/>
  <c r="AJ169" i="7"/>
  <c r="EH169" i="7" s="1"/>
  <c r="AI169" i="7"/>
  <c r="EG169" i="7" s="1"/>
  <c r="AH169" i="7"/>
  <c r="EF169" i="7" s="1"/>
  <c r="AG169" i="7"/>
  <c r="AF169" i="7"/>
  <c r="AE169" i="7"/>
  <c r="AD169" i="7"/>
  <c r="EB169" i="7" s="1"/>
  <c r="AC169" i="7"/>
  <c r="EA169" i="7" s="1"/>
  <c r="AB169" i="7"/>
  <c r="AA169" i="7"/>
  <c r="DY169" i="7" s="1"/>
  <c r="Z169" i="7"/>
  <c r="Y169" i="7"/>
  <c r="X169" i="7"/>
  <c r="DV169" i="7" s="1"/>
  <c r="W169" i="7"/>
  <c r="DU169" i="7" s="1"/>
  <c r="V169" i="7"/>
  <c r="DT169" i="7" s="1"/>
  <c r="U169" i="7"/>
  <c r="T169" i="7"/>
  <c r="S169" i="7"/>
  <c r="DQ169" i="7" s="1"/>
  <c r="R169" i="7"/>
  <c r="DP169" i="7" s="1"/>
  <c r="Q169" i="7"/>
  <c r="DO169" i="7" s="1"/>
  <c r="P169" i="7"/>
  <c r="DN169" i="7" s="1"/>
  <c r="O169" i="7"/>
  <c r="DM169" i="7" s="1"/>
  <c r="N169" i="7"/>
  <c r="M169" i="7"/>
  <c r="L169" i="7"/>
  <c r="DJ169" i="7" s="1"/>
  <c r="K169" i="7"/>
  <c r="DI169" i="7" s="1"/>
  <c r="J169" i="7"/>
  <c r="DH169" i="7" s="1"/>
  <c r="I169" i="7"/>
  <c r="H169" i="7"/>
  <c r="DF169" i="7" s="1"/>
  <c r="G169" i="7"/>
  <c r="DE169" i="7" s="1"/>
  <c r="F169" i="7"/>
  <c r="DD169" i="7" s="1"/>
  <c r="E169" i="7"/>
  <c r="D169" i="7"/>
  <c r="DB169" i="7" s="1"/>
  <c r="C169" i="7"/>
  <c r="DA169" i="7" s="1"/>
  <c r="B169" i="7"/>
  <c r="CZ169" i="7" s="1"/>
  <c r="EW168" i="7"/>
  <c r="EV168" i="7"/>
  <c r="EU168" i="7"/>
  <c r="EQ168" i="7"/>
  <c r="EP168" i="7"/>
  <c r="EO168" i="7"/>
  <c r="EJ168" i="7"/>
  <c r="EI168" i="7"/>
  <c r="ED168" i="7"/>
  <c r="EC168" i="7"/>
  <c r="EB168" i="7"/>
  <c r="DW168" i="7"/>
  <c r="DU168" i="7"/>
  <c r="DT168" i="7"/>
  <c r="DQ168" i="7"/>
  <c r="DP168" i="7"/>
  <c r="DL168" i="7"/>
  <c r="DH168" i="7"/>
  <c r="DG168" i="7"/>
  <c r="DF168" i="7"/>
  <c r="DD168" i="7"/>
  <c r="CY168" i="7"/>
  <c r="CX168" i="7"/>
  <c r="CW168" i="7"/>
  <c r="CV168" i="7"/>
  <c r="CU168" i="7"/>
  <c r="CT168" i="7"/>
  <c r="CS168" i="7"/>
  <c r="CR168" i="7"/>
  <c r="CQ168" i="7"/>
  <c r="CP168" i="7"/>
  <c r="CO168" i="7"/>
  <c r="EN168" i="7" s="1"/>
  <c r="CN168" i="7"/>
  <c r="CM168" i="7"/>
  <c r="CL168" i="7"/>
  <c r="CK168" i="7"/>
  <c r="CJ168" i="7"/>
  <c r="CI168" i="7"/>
  <c r="CH168" i="7"/>
  <c r="CG168" i="7"/>
  <c r="CF168" i="7"/>
  <c r="CE168" i="7"/>
  <c r="CD168" i="7"/>
  <c r="CC168" i="7"/>
  <c r="CB168" i="7"/>
  <c r="CA168" i="7"/>
  <c r="BZ168" i="7"/>
  <c r="BY168" i="7"/>
  <c r="BX168" i="7"/>
  <c r="BW168" i="7"/>
  <c r="BV168" i="7"/>
  <c r="BU168" i="7"/>
  <c r="BT168" i="7"/>
  <c r="BS168" i="7"/>
  <c r="BR168" i="7"/>
  <c r="BQ168" i="7"/>
  <c r="BP168" i="7"/>
  <c r="BO168" i="7"/>
  <c r="BN168" i="7"/>
  <c r="BM168" i="7"/>
  <c r="BL168" i="7"/>
  <c r="BK168" i="7"/>
  <c r="BJ168" i="7"/>
  <c r="BI168" i="7"/>
  <c r="BH168" i="7"/>
  <c r="BG168" i="7"/>
  <c r="BF168" i="7"/>
  <c r="BE168" i="7"/>
  <c r="BD168" i="7"/>
  <c r="BC168" i="7"/>
  <c r="BB168" i="7"/>
  <c r="BA168" i="7"/>
  <c r="AZ168" i="7"/>
  <c r="EX168" i="7" s="1"/>
  <c r="AY168" i="7"/>
  <c r="AX168" i="7"/>
  <c r="AW168" i="7"/>
  <c r="AV168" i="7"/>
  <c r="ET168" i="7" s="1"/>
  <c r="AU168" i="7"/>
  <c r="ES168" i="7" s="1"/>
  <c r="AT168" i="7"/>
  <c r="ER168" i="7" s="1"/>
  <c r="AS168" i="7"/>
  <c r="AR168" i="7"/>
  <c r="AQ168" i="7"/>
  <c r="AP168" i="7"/>
  <c r="AO168" i="7"/>
  <c r="EM168" i="7" s="1"/>
  <c r="AN168" i="7"/>
  <c r="EL168" i="7" s="1"/>
  <c r="AM168" i="7"/>
  <c r="EK168" i="7" s="1"/>
  <c r="AL168" i="7"/>
  <c r="AK168" i="7"/>
  <c r="AJ168" i="7"/>
  <c r="EH168" i="7" s="1"/>
  <c r="AI168" i="7"/>
  <c r="EG168" i="7" s="1"/>
  <c r="AH168" i="7"/>
  <c r="EF168" i="7" s="1"/>
  <c r="AG168" i="7"/>
  <c r="EE168" i="7" s="1"/>
  <c r="AF168" i="7"/>
  <c r="AE168" i="7"/>
  <c r="AD168" i="7"/>
  <c r="AC168" i="7"/>
  <c r="EA168" i="7" s="1"/>
  <c r="AB168" i="7"/>
  <c r="DZ168" i="7" s="1"/>
  <c r="AA168" i="7"/>
  <c r="DY168" i="7" s="1"/>
  <c r="Z168" i="7"/>
  <c r="DX168" i="7" s="1"/>
  <c r="Y168" i="7"/>
  <c r="X168" i="7"/>
  <c r="DV168" i="7" s="1"/>
  <c r="W168" i="7"/>
  <c r="V168" i="7"/>
  <c r="U168" i="7"/>
  <c r="DS168" i="7" s="1"/>
  <c r="T168" i="7"/>
  <c r="DR168" i="7" s="1"/>
  <c r="S168" i="7"/>
  <c r="R168" i="7"/>
  <c r="Q168" i="7"/>
  <c r="DO168" i="7" s="1"/>
  <c r="P168" i="7"/>
  <c r="DN168" i="7" s="1"/>
  <c r="O168" i="7"/>
  <c r="DM168" i="7" s="1"/>
  <c r="N168" i="7"/>
  <c r="M168" i="7"/>
  <c r="DK168" i="7" s="1"/>
  <c r="L168" i="7"/>
  <c r="DJ168" i="7" s="1"/>
  <c r="K168" i="7"/>
  <c r="DI168" i="7" s="1"/>
  <c r="J168" i="7"/>
  <c r="I168" i="7"/>
  <c r="H168" i="7"/>
  <c r="G168" i="7"/>
  <c r="DE168" i="7" s="1"/>
  <c r="F168" i="7"/>
  <c r="E168" i="7"/>
  <c r="DC168" i="7" s="1"/>
  <c r="D168" i="7"/>
  <c r="DB168" i="7" s="1"/>
  <c r="C168" i="7"/>
  <c r="DA168" i="7" s="1"/>
  <c r="B168" i="7"/>
  <c r="CZ168" i="7" s="1"/>
  <c r="EW167" i="7"/>
  <c r="EV167" i="7"/>
  <c r="EU167" i="7"/>
  <c r="EO167" i="7"/>
  <c r="EN167" i="7"/>
  <c r="EK167" i="7"/>
  <c r="EJ167" i="7"/>
  <c r="EI167" i="7"/>
  <c r="EH167" i="7"/>
  <c r="EG167" i="7"/>
  <c r="EB167" i="7"/>
  <c r="DY167" i="7"/>
  <c r="DW167" i="7"/>
  <c r="DV167" i="7"/>
  <c r="DU167" i="7"/>
  <c r="DQ167" i="7"/>
  <c r="DM167" i="7"/>
  <c r="DJ167" i="7"/>
  <c r="DI167" i="7"/>
  <c r="DD167" i="7"/>
  <c r="DA167" i="7"/>
  <c r="CZ167" i="7"/>
  <c r="CY167" i="7"/>
  <c r="CX167" i="7"/>
  <c r="CW167" i="7"/>
  <c r="CV167" i="7"/>
  <c r="CU167" i="7"/>
  <c r="CT167" i="7"/>
  <c r="CS167" i="7"/>
  <c r="CR167" i="7"/>
  <c r="CQ167" i="7"/>
  <c r="CP167" i="7"/>
  <c r="CO167" i="7"/>
  <c r="CN167" i="7"/>
  <c r="CM167" i="7"/>
  <c r="CL167" i="7"/>
  <c r="CK167" i="7"/>
  <c r="CJ167" i="7"/>
  <c r="CI167" i="7"/>
  <c r="CH167" i="7"/>
  <c r="CG167" i="7"/>
  <c r="CF167" i="7"/>
  <c r="CE167" i="7"/>
  <c r="CD167" i="7"/>
  <c r="CC167" i="7"/>
  <c r="CB167" i="7"/>
  <c r="CA167" i="7"/>
  <c r="BZ167" i="7"/>
  <c r="BY167" i="7"/>
  <c r="BX167" i="7"/>
  <c r="BW167" i="7"/>
  <c r="BV167" i="7"/>
  <c r="BU167" i="7"/>
  <c r="BT167" i="7"/>
  <c r="BS167" i="7"/>
  <c r="BR167" i="7"/>
  <c r="BQ167" i="7"/>
  <c r="BP167" i="7"/>
  <c r="BO167" i="7"/>
  <c r="BN167" i="7"/>
  <c r="BM167" i="7"/>
  <c r="BL167" i="7"/>
  <c r="BK167" i="7"/>
  <c r="BJ167" i="7"/>
  <c r="BI167" i="7"/>
  <c r="BH167" i="7"/>
  <c r="BG167" i="7"/>
  <c r="BF167" i="7"/>
  <c r="BE167" i="7"/>
  <c r="BD167" i="7"/>
  <c r="BC167" i="7"/>
  <c r="BB167" i="7"/>
  <c r="BA167" i="7"/>
  <c r="AZ167" i="7"/>
  <c r="EX167" i="7" s="1"/>
  <c r="AY167" i="7"/>
  <c r="AX167" i="7"/>
  <c r="AW167" i="7"/>
  <c r="AV167" i="7"/>
  <c r="ET167" i="7" s="1"/>
  <c r="AU167" i="7"/>
  <c r="ES167" i="7" s="1"/>
  <c r="AT167" i="7"/>
  <c r="ER167" i="7" s="1"/>
  <c r="AS167" i="7"/>
  <c r="EQ167" i="7" s="1"/>
  <c r="AR167" i="7"/>
  <c r="EP167" i="7" s="1"/>
  <c r="AQ167" i="7"/>
  <c r="AP167" i="7"/>
  <c r="AO167" i="7"/>
  <c r="EM167" i="7" s="1"/>
  <c r="AN167" i="7"/>
  <c r="EL167" i="7" s="1"/>
  <c r="AM167" i="7"/>
  <c r="AL167" i="7"/>
  <c r="AK167" i="7"/>
  <c r="AJ167" i="7"/>
  <c r="AI167" i="7"/>
  <c r="AH167" i="7"/>
  <c r="EF167" i="7" s="1"/>
  <c r="AG167" i="7"/>
  <c r="EE167" i="7" s="1"/>
  <c r="AF167" i="7"/>
  <c r="ED167" i="7" s="1"/>
  <c r="AE167" i="7"/>
  <c r="EC167" i="7" s="1"/>
  <c r="AD167" i="7"/>
  <c r="AC167" i="7"/>
  <c r="EA167" i="7" s="1"/>
  <c r="AB167" i="7"/>
  <c r="DZ167" i="7" s="1"/>
  <c r="AA167" i="7"/>
  <c r="Z167" i="7"/>
  <c r="DX167" i="7" s="1"/>
  <c r="Y167" i="7"/>
  <c r="X167" i="7"/>
  <c r="W167" i="7"/>
  <c r="V167" i="7"/>
  <c r="DT167" i="7" s="1"/>
  <c r="U167" i="7"/>
  <c r="DS167" i="7" s="1"/>
  <c r="T167" i="7"/>
  <c r="DR167" i="7" s="1"/>
  <c r="S167" i="7"/>
  <c r="R167" i="7"/>
  <c r="DP167" i="7" s="1"/>
  <c r="Q167" i="7"/>
  <c r="DO167" i="7" s="1"/>
  <c r="P167" i="7"/>
  <c r="DN167" i="7" s="1"/>
  <c r="O167" i="7"/>
  <c r="N167" i="7"/>
  <c r="DL167" i="7" s="1"/>
  <c r="M167" i="7"/>
  <c r="DK167" i="7" s="1"/>
  <c r="L167" i="7"/>
  <c r="K167" i="7"/>
  <c r="J167" i="7"/>
  <c r="DH167" i="7" s="1"/>
  <c r="I167" i="7"/>
  <c r="DG167" i="7" s="1"/>
  <c r="H167" i="7"/>
  <c r="DF167" i="7" s="1"/>
  <c r="G167" i="7"/>
  <c r="DE167" i="7" s="1"/>
  <c r="F167" i="7"/>
  <c r="E167" i="7"/>
  <c r="DC167" i="7" s="1"/>
  <c r="D167" i="7"/>
  <c r="DB167" i="7" s="1"/>
  <c r="C167" i="7"/>
  <c r="B167" i="7"/>
  <c r="EU166" i="7"/>
  <c r="ET166" i="7"/>
  <c r="ES166" i="7"/>
  <c r="EP166" i="7"/>
  <c r="EO166" i="7"/>
  <c r="EM166" i="7"/>
  <c r="EL166" i="7"/>
  <c r="EH166" i="7"/>
  <c r="EG166" i="7"/>
  <c r="EF166" i="7"/>
  <c r="EC166" i="7"/>
  <c r="EA166" i="7"/>
  <c r="DZ166" i="7"/>
  <c r="DV166" i="7"/>
  <c r="DU166" i="7"/>
  <c r="DT166" i="7"/>
  <c r="DS166" i="7"/>
  <c r="DO166" i="7"/>
  <c r="DN166" i="7"/>
  <c r="DJ166" i="7"/>
  <c r="DH166" i="7"/>
  <c r="DG166" i="7"/>
  <c r="DB166" i="7"/>
  <c r="CY166" i="7"/>
  <c r="CX166" i="7"/>
  <c r="CW166" i="7"/>
  <c r="CV166" i="7"/>
  <c r="CU166" i="7"/>
  <c r="CT166" i="7"/>
  <c r="CS166" i="7"/>
  <c r="CR166" i="7"/>
  <c r="CQ166" i="7"/>
  <c r="CP166" i="7"/>
  <c r="CO166" i="7"/>
  <c r="CN166" i="7"/>
  <c r="CM166" i="7"/>
  <c r="CL166" i="7"/>
  <c r="CK166" i="7"/>
  <c r="CJ166" i="7"/>
  <c r="CI166" i="7"/>
  <c r="CH166" i="7"/>
  <c r="CG166" i="7"/>
  <c r="CF166" i="7"/>
  <c r="CE166" i="7"/>
  <c r="CD166" i="7"/>
  <c r="CC166" i="7"/>
  <c r="CB166" i="7"/>
  <c r="CA166" i="7"/>
  <c r="BZ166" i="7"/>
  <c r="BY166" i="7"/>
  <c r="BX166" i="7"/>
  <c r="BW166" i="7"/>
  <c r="BV166" i="7"/>
  <c r="BU166" i="7"/>
  <c r="BT166" i="7"/>
  <c r="BS166" i="7"/>
  <c r="BR166" i="7"/>
  <c r="BQ166" i="7"/>
  <c r="BP166" i="7"/>
  <c r="BO166" i="7"/>
  <c r="BN166" i="7"/>
  <c r="BM166" i="7"/>
  <c r="BL166" i="7"/>
  <c r="BK166" i="7"/>
  <c r="BJ166" i="7"/>
  <c r="BI166" i="7"/>
  <c r="BH166" i="7"/>
  <c r="BG166" i="7"/>
  <c r="BF166" i="7"/>
  <c r="BE166" i="7"/>
  <c r="BD166" i="7"/>
  <c r="BC166" i="7"/>
  <c r="BB166" i="7"/>
  <c r="BA166" i="7"/>
  <c r="AZ166" i="7"/>
  <c r="EX166" i="7" s="1"/>
  <c r="AY166" i="7"/>
  <c r="EW166" i="7" s="1"/>
  <c r="AX166" i="7"/>
  <c r="EV166" i="7" s="1"/>
  <c r="AW166" i="7"/>
  <c r="AV166" i="7"/>
  <c r="AU166" i="7"/>
  <c r="AT166" i="7"/>
  <c r="ER166" i="7" s="1"/>
  <c r="AS166" i="7"/>
  <c r="EQ166" i="7" s="1"/>
  <c r="AR166" i="7"/>
  <c r="AQ166" i="7"/>
  <c r="AP166" i="7"/>
  <c r="EN166" i="7" s="1"/>
  <c r="AO166" i="7"/>
  <c r="AN166" i="7"/>
  <c r="AM166" i="7"/>
  <c r="EK166" i="7" s="1"/>
  <c r="AL166" i="7"/>
  <c r="EJ166" i="7" s="1"/>
  <c r="AK166" i="7"/>
  <c r="EI166" i="7" s="1"/>
  <c r="AJ166" i="7"/>
  <c r="AI166" i="7"/>
  <c r="AH166" i="7"/>
  <c r="AG166" i="7"/>
  <c r="EE166" i="7" s="1"/>
  <c r="AF166" i="7"/>
  <c r="ED166" i="7" s="1"/>
  <c r="AE166" i="7"/>
  <c r="AD166" i="7"/>
  <c r="EB166" i="7" s="1"/>
  <c r="AC166" i="7"/>
  <c r="AB166" i="7"/>
  <c r="AA166" i="7"/>
  <c r="DY166" i="7" s="1"/>
  <c r="Z166" i="7"/>
  <c r="DX166" i="7" s="1"/>
  <c r="Y166" i="7"/>
  <c r="DW166" i="7" s="1"/>
  <c r="X166" i="7"/>
  <c r="W166" i="7"/>
  <c r="V166" i="7"/>
  <c r="U166" i="7"/>
  <c r="T166" i="7"/>
  <c r="DR166" i="7" s="1"/>
  <c r="S166" i="7"/>
  <c r="DQ166" i="7" s="1"/>
  <c r="R166" i="7"/>
  <c r="DP166" i="7" s="1"/>
  <c r="Q166" i="7"/>
  <c r="P166" i="7"/>
  <c r="O166" i="7"/>
  <c r="DM166" i="7" s="1"/>
  <c r="N166" i="7"/>
  <c r="DL166" i="7" s="1"/>
  <c r="M166" i="7"/>
  <c r="DK166" i="7" s="1"/>
  <c r="L166" i="7"/>
  <c r="K166" i="7"/>
  <c r="DI166" i="7" s="1"/>
  <c r="J166" i="7"/>
  <c r="I166" i="7"/>
  <c r="H166" i="7"/>
  <c r="DF166" i="7" s="1"/>
  <c r="G166" i="7"/>
  <c r="DE166" i="7" s="1"/>
  <c r="F166" i="7"/>
  <c r="DD166" i="7" s="1"/>
  <c r="E166" i="7"/>
  <c r="DC166" i="7" s="1"/>
  <c r="D166" i="7"/>
  <c r="C166" i="7"/>
  <c r="DA166" i="7" s="1"/>
  <c r="B166" i="7"/>
  <c r="CZ166" i="7" s="1"/>
  <c r="ET165" i="7"/>
  <c r="ES165" i="7"/>
  <c r="ER165" i="7"/>
  <c r="EM165" i="7"/>
  <c r="EL165" i="7"/>
  <c r="EF165" i="7"/>
  <c r="DZ165" i="7"/>
  <c r="DV165" i="7"/>
  <c r="DT165" i="7"/>
  <c r="DO165" i="7"/>
  <c r="DJ165" i="7"/>
  <c r="DH165" i="7"/>
  <c r="DC165" i="7"/>
  <c r="DA165" i="7"/>
  <c r="CY165" i="7"/>
  <c r="CX165" i="7"/>
  <c r="CW165" i="7"/>
  <c r="CV165" i="7"/>
  <c r="CU165" i="7"/>
  <c r="CT165" i="7"/>
  <c r="CS165" i="7"/>
  <c r="CR165" i="7"/>
  <c r="CQ165" i="7"/>
  <c r="CP165" i="7"/>
  <c r="CO165" i="7"/>
  <c r="CN165" i="7"/>
  <c r="CM165" i="7"/>
  <c r="CL165" i="7"/>
  <c r="CK165" i="7"/>
  <c r="CJ165" i="7"/>
  <c r="CI165" i="7"/>
  <c r="CH165" i="7"/>
  <c r="EG165" i="7" s="1"/>
  <c r="CG165" i="7"/>
  <c r="CF165" i="7"/>
  <c r="CE165" i="7"/>
  <c r="CD165" i="7"/>
  <c r="CC165" i="7"/>
  <c r="EB165" i="7" s="1"/>
  <c r="CB165" i="7"/>
  <c r="CA165" i="7"/>
  <c r="BZ165" i="7"/>
  <c r="BY165" i="7"/>
  <c r="BX165" i="7"/>
  <c r="BW165" i="7"/>
  <c r="BV165" i="7"/>
  <c r="BU165" i="7"/>
  <c r="BT165" i="7"/>
  <c r="BS165" i="7"/>
  <c r="BR165" i="7"/>
  <c r="BQ165" i="7"/>
  <c r="BP165" i="7"/>
  <c r="BO165" i="7"/>
  <c r="BN165" i="7"/>
  <c r="BM165" i="7"/>
  <c r="BL165" i="7"/>
  <c r="BK165" i="7"/>
  <c r="BJ165" i="7"/>
  <c r="BI165" i="7"/>
  <c r="BH165" i="7"/>
  <c r="BG165" i="7"/>
  <c r="BF165" i="7"/>
  <c r="BE165" i="7"/>
  <c r="BD165" i="7"/>
  <c r="BC165" i="7"/>
  <c r="BB165" i="7"/>
  <c r="BA165" i="7"/>
  <c r="AZ165" i="7"/>
  <c r="EX165" i="7" s="1"/>
  <c r="AY165" i="7"/>
  <c r="EW165" i="7" s="1"/>
  <c r="AX165" i="7"/>
  <c r="EV165" i="7" s="1"/>
  <c r="AW165" i="7"/>
  <c r="EU165" i="7" s="1"/>
  <c r="AV165" i="7"/>
  <c r="AU165" i="7"/>
  <c r="AT165" i="7"/>
  <c r="AS165" i="7"/>
  <c r="EQ165" i="7" s="1"/>
  <c r="AR165" i="7"/>
  <c r="EP165" i="7" s="1"/>
  <c r="AQ165" i="7"/>
  <c r="EO165" i="7" s="1"/>
  <c r="AP165" i="7"/>
  <c r="AO165" i="7"/>
  <c r="AN165" i="7"/>
  <c r="AM165" i="7"/>
  <c r="EK165" i="7" s="1"/>
  <c r="AL165" i="7"/>
  <c r="EJ165" i="7" s="1"/>
  <c r="AK165" i="7"/>
  <c r="EI165" i="7" s="1"/>
  <c r="AJ165" i="7"/>
  <c r="EH165" i="7" s="1"/>
  <c r="AI165" i="7"/>
  <c r="AH165" i="7"/>
  <c r="AG165" i="7"/>
  <c r="EE165" i="7" s="1"/>
  <c r="AF165" i="7"/>
  <c r="ED165" i="7" s="1"/>
  <c r="AE165" i="7"/>
  <c r="EC165" i="7" s="1"/>
  <c r="AD165" i="7"/>
  <c r="AC165" i="7"/>
  <c r="EA165" i="7" s="1"/>
  <c r="AB165" i="7"/>
  <c r="AA165" i="7"/>
  <c r="DY165" i="7" s="1"/>
  <c r="Z165" i="7"/>
  <c r="DX165" i="7" s="1"/>
  <c r="Y165" i="7"/>
  <c r="DW165" i="7" s="1"/>
  <c r="X165" i="7"/>
  <c r="W165" i="7"/>
  <c r="DU165" i="7" s="1"/>
  <c r="V165" i="7"/>
  <c r="U165" i="7"/>
  <c r="DS165" i="7" s="1"/>
  <c r="T165" i="7"/>
  <c r="DR165" i="7" s="1"/>
  <c r="S165" i="7"/>
  <c r="DQ165" i="7" s="1"/>
  <c r="R165" i="7"/>
  <c r="DP165" i="7" s="1"/>
  <c r="Q165" i="7"/>
  <c r="P165" i="7"/>
  <c r="DN165" i="7" s="1"/>
  <c r="O165" i="7"/>
  <c r="DM165" i="7" s="1"/>
  <c r="N165" i="7"/>
  <c r="DL165" i="7" s="1"/>
  <c r="M165" i="7"/>
  <c r="DK165" i="7" s="1"/>
  <c r="L165" i="7"/>
  <c r="K165" i="7"/>
  <c r="DI165" i="7" s="1"/>
  <c r="J165" i="7"/>
  <c r="I165" i="7"/>
  <c r="DG165" i="7" s="1"/>
  <c r="H165" i="7"/>
  <c r="DF165" i="7" s="1"/>
  <c r="G165" i="7"/>
  <c r="DE165" i="7" s="1"/>
  <c r="F165" i="7"/>
  <c r="DD165" i="7" s="1"/>
  <c r="E165" i="7"/>
  <c r="D165" i="7"/>
  <c r="DB165" i="7" s="1"/>
  <c r="C165" i="7"/>
  <c r="B165" i="7"/>
  <c r="CZ165" i="7" s="1"/>
  <c r="EX164" i="7"/>
  <c r="ES164" i="7"/>
  <c r="ER164" i="7"/>
  <c r="EL164" i="7"/>
  <c r="EJ164" i="7"/>
  <c r="EH164" i="7"/>
  <c r="EG164" i="7"/>
  <c r="EF164" i="7"/>
  <c r="EA164" i="7"/>
  <c r="DZ164" i="7"/>
  <c r="DX164" i="7"/>
  <c r="DQ164" i="7"/>
  <c r="DO164" i="7"/>
  <c r="DN164" i="7"/>
  <c r="DL164" i="7"/>
  <c r="DI164" i="7"/>
  <c r="DH164" i="7"/>
  <c r="DG164" i="7"/>
  <c r="DE164" i="7"/>
  <c r="DC164" i="7"/>
  <c r="DB164" i="7"/>
  <c r="CZ164" i="7"/>
  <c r="CY164" i="7"/>
  <c r="CX164" i="7"/>
  <c r="CW164" i="7"/>
  <c r="EV164" i="7" s="1"/>
  <c r="CV164" i="7"/>
  <c r="CU164" i="7"/>
  <c r="CT164" i="7"/>
  <c r="CS164" i="7"/>
  <c r="CR164" i="7"/>
  <c r="EQ164" i="7" s="1"/>
  <c r="CQ164" i="7"/>
  <c r="CP164" i="7"/>
  <c r="EO164" i="7" s="1"/>
  <c r="CO164" i="7"/>
  <c r="CN164" i="7"/>
  <c r="EM164" i="7" s="1"/>
  <c r="CM164" i="7"/>
  <c r="CL164" i="7"/>
  <c r="CK164" i="7"/>
  <c r="CJ164" i="7"/>
  <c r="CI164" i="7"/>
  <c r="CH164" i="7"/>
  <c r="CG164" i="7"/>
  <c r="CF164" i="7"/>
  <c r="EE164" i="7" s="1"/>
  <c r="CE164" i="7"/>
  <c r="CD164" i="7"/>
  <c r="EC164" i="7" s="1"/>
  <c r="CC164" i="7"/>
  <c r="CB164" i="7"/>
  <c r="CA164" i="7"/>
  <c r="BZ164" i="7"/>
  <c r="BY164" i="7"/>
  <c r="BX164" i="7"/>
  <c r="BW164" i="7"/>
  <c r="BV164" i="7"/>
  <c r="BU164" i="7"/>
  <c r="BT164" i="7"/>
  <c r="DS164" i="7" s="1"/>
  <c r="BS164" i="7"/>
  <c r="BR164" i="7"/>
  <c r="BQ164" i="7"/>
  <c r="BP164" i="7"/>
  <c r="BO164" i="7"/>
  <c r="BN164" i="7"/>
  <c r="BM164" i="7"/>
  <c r="BL164" i="7"/>
  <c r="BK164" i="7"/>
  <c r="BJ164" i="7"/>
  <c r="BI164" i="7"/>
  <c r="BH164" i="7"/>
  <c r="BG164" i="7"/>
  <c r="BF164" i="7"/>
  <c r="BE164" i="7"/>
  <c r="BD164" i="7"/>
  <c r="BC164" i="7"/>
  <c r="BB164" i="7"/>
  <c r="BA164" i="7"/>
  <c r="AZ164" i="7"/>
  <c r="AY164" i="7"/>
  <c r="EW164" i="7" s="1"/>
  <c r="AX164" i="7"/>
  <c r="AW164" i="7"/>
  <c r="EU164" i="7" s="1"/>
  <c r="AV164" i="7"/>
  <c r="ET164" i="7" s="1"/>
  <c r="AU164" i="7"/>
  <c r="AT164" i="7"/>
  <c r="AS164" i="7"/>
  <c r="AR164" i="7"/>
  <c r="EP164" i="7" s="1"/>
  <c r="AQ164" i="7"/>
  <c r="AP164" i="7"/>
  <c r="EN164" i="7" s="1"/>
  <c r="AO164" i="7"/>
  <c r="AN164" i="7"/>
  <c r="AM164" i="7"/>
  <c r="EK164" i="7" s="1"/>
  <c r="AL164" i="7"/>
  <c r="AK164" i="7"/>
  <c r="EI164" i="7" s="1"/>
  <c r="AJ164" i="7"/>
  <c r="AI164" i="7"/>
  <c r="AH164" i="7"/>
  <c r="AG164" i="7"/>
  <c r="AF164" i="7"/>
  <c r="ED164" i="7" s="1"/>
  <c r="AE164" i="7"/>
  <c r="AD164" i="7"/>
  <c r="EB164" i="7" s="1"/>
  <c r="AC164" i="7"/>
  <c r="AB164" i="7"/>
  <c r="AA164" i="7"/>
  <c r="DY164" i="7" s="1"/>
  <c r="Z164" i="7"/>
  <c r="Y164" i="7"/>
  <c r="DW164" i="7" s="1"/>
  <c r="X164" i="7"/>
  <c r="DV164" i="7" s="1"/>
  <c r="W164" i="7"/>
  <c r="DU164" i="7" s="1"/>
  <c r="V164" i="7"/>
  <c r="DT164" i="7" s="1"/>
  <c r="U164" i="7"/>
  <c r="T164" i="7"/>
  <c r="DR164" i="7" s="1"/>
  <c r="S164" i="7"/>
  <c r="R164" i="7"/>
  <c r="DP164" i="7" s="1"/>
  <c r="Q164" i="7"/>
  <c r="P164" i="7"/>
  <c r="O164" i="7"/>
  <c r="DM164" i="7" s="1"/>
  <c r="N164" i="7"/>
  <c r="M164" i="7"/>
  <c r="DK164" i="7" s="1"/>
  <c r="L164" i="7"/>
  <c r="DJ164" i="7" s="1"/>
  <c r="K164" i="7"/>
  <c r="J164" i="7"/>
  <c r="I164" i="7"/>
  <c r="H164" i="7"/>
  <c r="DF164" i="7" s="1"/>
  <c r="G164" i="7"/>
  <c r="F164" i="7"/>
  <c r="DD164" i="7" s="1"/>
  <c r="E164" i="7"/>
  <c r="D164" i="7"/>
  <c r="C164" i="7"/>
  <c r="DA164" i="7" s="1"/>
  <c r="B164" i="7"/>
  <c r="EX163" i="7"/>
  <c r="EV163" i="7"/>
  <c r="EU163" i="7"/>
  <c r="ES163" i="7"/>
  <c r="EQ163" i="7"/>
  <c r="EP163" i="7"/>
  <c r="EO163" i="7"/>
  <c r="EN163" i="7"/>
  <c r="EL163" i="7"/>
  <c r="EJ163" i="7"/>
  <c r="EI163" i="7"/>
  <c r="EG163" i="7"/>
  <c r="EE163" i="7"/>
  <c r="EB163" i="7"/>
  <c r="DZ163" i="7"/>
  <c r="DU163" i="7"/>
  <c r="DS163" i="7"/>
  <c r="DP163" i="7"/>
  <c r="DN163" i="7"/>
  <c r="DL163" i="7"/>
  <c r="DK163" i="7"/>
  <c r="DI163" i="7"/>
  <c r="DE163" i="7"/>
  <c r="DD163" i="7"/>
  <c r="DB163" i="7"/>
  <c r="CZ163" i="7"/>
  <c r="CY163" i="7"/>
  <c r="CX163" i="7"/>
  <c r="CW163" i="7"/>
  <c r="CV163" i="7"/>
  <c r="CU163" i="7"/>
  <c r="CT163" i="7"/>
  <c r="CS163" i="7"/>
  <c r="CR163" i="7"/>
  <c r="CQ163" i="7"/>
  <c r="CP163" i="7"/>
  <c r="CO163" i="7"/>
  <c r="CN163" i="7"/>
  <c r="CM163" i="7"/>
  <c r="CL163" i="7"/>
  <c r="CK163" i="7"/>
  <c r="CJ163" i="7"/>
  <c r="CI163" i="7"/>
  <c r="CH163" i="7"/>
  <c r="CG163" i="7"/>
  <c r="CF163" i="7"/>
  <c r="CE163" i="7"/>
  <c r="CD163" i="7"/>
  <c r="CC163" i="7"/>
  <c r="CB163" i="7"/>
  <c r="CA163" i="7"/>
  <c r="BZ163" i="7"/>
  <c r="BY163" i="7"/>
  <c r="BX163" i="7"/>
  <c r="BW163" i="7"/>
  <c r="BV163" i="7"/>
  <c r="BU163" i="7"/>
  <c r="BT163" i="7"/>
  <c r="BS163" i="7"/>
  <c r="BR163" i="7"/>
  <c r="BQ163" i="7"/>
  <c r="BP163" i="7"/>
  <c r="BO163" i="7"/>
  <c r="BN163" i="7"/>
  <c r="BM163" i="7"/>
  <c r="BL163" i="7"/>
  <c r="BK163" i="7"/>
  <c r="BJ163" i="7"/>
  <c r="BI163" i="7"/>
  <c r="BH163" i="7"/>
  <c r="BG163" i="7"/>
  <c r="BF163" i="7"/>
  <c r="BE163" i="7"/>
  <c r="BD163" i="7"/>
  <c r="BC163" i="7"/>
  <c r="BB163" i="7"/>
  <c r="BA163" i="7"/>
  <c r="AZ163" i="7"/>
  <c r="AY163" i="7"/>
  <c r="EW163" i="7" s="1"/>
  <c r="AX163" i="7"/>
  <c r="AW163" i="7"/>
  <c r="AV163" i="7"/>
  <c r="ET163" i="7" s="1"/>
  <c r="AU163" i="7"/>
  <c r="AT163" i="7"/>
  <c r="ER163" i="7" s="1"/>
  <c r="AS163" i="7"/>
  <c r="AR163" i="7"/>
  <c r="AQ163" i="7"/>
  <c r="AP163" i="7"/>
  <c r="AO163" i="7"/>
  <c r="EM163" i="7" s="1"/>
  <c r="AN163" i="7"/>
  <c r="AM163" i="7"/>
  <c r="EK163" i="7" s="1"/>
  <c r="AL163" i="7"/>
  <c r="AK163" i="7"/>
  <c r="AJ163" i="7"/>
  <c r="EH163" i="7" s="1"/>
  <c r="AI163" i="7"/>
  <c r="AH163" i="7"/>
  <c r="EF163" i="7" s="1"/>
  <c r="AG163" i="7"/>
  <c r="AF163" i="7"/>
  <c r="ED163" i="7" s="1"/>
  <c r="AE163" i="7"/>
  <c r="EC163" i="7" s="1"/>
  <c r="AD163" i="7"/>
  <c r="AC163" i="7"/>
  <c r="EA163" i="7" s="1"/>
  <c r="AB163" i="7"/>
  <c r="AA163" i="7"/>
  <c r="DY163" i="7" s="1"/>
  <c r="Z163" i="7"/>
  <c r="DX163" i="7" s="1"/>
  <c r="Y163" i="7"/>
  <c r="DW163" i="7" s="1"/>
  <c r="X163" i="7"/>
  <c r="DV163" i="7" s="1"/>
  <c r="W163" i="7"/>
  <c r="V163" i="7"/>
  <c r="DT163" i="7" s="1"/>
  <c r="U163" i="7"/>
  <c r="T163" i="7"/>
  <c r="DR163" i="7" s="1"/>
  <c r="S163" i="7"/>
  <c r="DQ163" i="7" s="1"/>
  <c r="R163" i="7"/>
  <c r="Q163" i="7"/>
  <c r="DO163" i="7" s="1"/>
  <c r="P163" i="7"/>
  <c r="O163" i="7"/>
  <c r="DM163" i="7" s="1"/>
  <c r="N163" i="7"/>
  <c r="M163" i="7"/>
  <c r="L163" i="7"/>
  <c r="DJ163" i="7" s="1"/>
  <c r="K163" i="7"/>
  <c r="J163" i="7"/>
  <c r="DH163" i="7" s="1"/>
  <c r="I163" i="7"/>
  <c r="DG163" i="7" s="1"/>
  <c r="H163" i="7"/>
  <c r="DF163" i="7" s="1"/>
  <c r="G163" i="7"/>
  <c r="F163" i="7"/>
  <c r="E163" i="7"/>
  <c r="DC163" i="7" s="1"/>
  <c r="D163" i="7"/>
  <c r="C163" i="7"/>
  <c r="DA163" i="7" s="1"/>
  <c r="B163" i="7"/>
  <c r="EW162" i="7"/>
  <c r="EU162" i="7"/>
  <c r="ER162" i="7"/>
  <c r="EP162" i="7"/>
  <c r="EM162" i="7"/>
  <c r="EL162" i="7"/>
  <c r="EK162" i="7"/>
  <c r="EI162" i="7"/>
  <c r="EF162" i="7"/>
  <c r="ED162" i="7"/>
  <c r="EA162" i="7"/>
  <c r="DY162" i="7"/>
  <c r="DW162" i="7"/>
  <c r="DU162" i="7"/>
  <c r="DR162" i="7"/>
  <c r="DP162" i="7"/>
  <c r="DO162" i="7"/>
  <c r="DM162" i="7"/>
  <c r="DK162" i="7"/>
  <c r="DH162" i="7"/>
  <c r="DF162" i="7"/>
  <c r="DD162" i="7"/>
  <c r="DA162" i="7"/>
  <c r="CY162" i="7"/>
  <c r="CX162" i="7"/>
  <c r="CW162" i="7"/>
  <c r="CV162" i="7"/>
  <c r="CU162" i="7"/>
  <c r="CT162" i="7"/>
  <c r="CS162" i="7"/>
  <c r="CR162" i="7"/>
  <c r="CQ162" i="7"/>
  <c r="CP162" i="7"/>
  <c r="CO162" i="7"/>
  <c r="CN162" i="7"/>
  <c r="CM162" i="7"/>
  <c r="CL162" i="7"/>
  <c r="CK162" i="7"/>
  <c r="CJ162" i="7"/>
  <c r="CI162" i="7"/>
  <c r="CH162" i="7"/>
  <c r="CG162" i="7"/>
  <c r="CF162" i="7"/>
  <c r="CE162" i="7"/>
  <c r="CD162" i="7"/>
  <c r="CC162" i="7"/>
  <c r="CB162" i="7"/>
  <c r="CA162" i="7"/>
  <c r="BZ162" i="7"/>
  <c r="BY162" i="7"/>
  <c r="BX162" i="7"/>
  <c r="BW162" i="7"/>
  <c r="BV162" i="7"/>
  <c r="BU162" i="7"/>
  <c r="BT162" i="7"/>
  <c r="BS162" i="7"/>
  <c r="BR162" i="7"/>
  <c r="BQ162" i="7"/>
  <c r="BP162" i="7"/>
  <c r="BO162" i="7"/>
  <c r="BN162" i="7"/>
  <c r="BM162" i="7"/>
  <c r="BL162" i="7"/>
  <c r="BK162" i="7"/>
  <c r="BJ162" i="7"/>
  <c r="BI162" i="7"/>
  <c r="BH162" i="7"/>
  <c r="BG162" i="7"/>
  <c r="BF162" i="7"/>
  <c r="BE162" i="7"/>
  <c r="BD162" i="7"/>
  <c r="BC162" i="7"/>
  <c r="BB162" i="7"/>
  <c r="BA162" i="7"/>
  <c r="AZ162" i="7"/>
  <c r="EX162" i="7" s="1"/>
  <c r="AY162" i="7"/>
  <c r="AX162" i="7"/>
  <c r="EV162" i="7" s="1"/>
  <c r="AW162" i="7"/>
  <c r="AV162" i="7"/>
  <c r="ET162" i="7" s="1"/>
  <c r="AU162" i="7"/>
  <c r="ES162" i="7" s="1"/>
  <c r="AT162" i="7"/>
  <c r="AS162" i="7"/>
  <c r="EQ162" i="7" s="1"/>
  <c r="AR162" i="7"/>
  <c r="AQ162" i="7"/>
  <c r="EO162" i="7" s="1"/>
  <c r="AP162" i="7"/>
  <c r="EN162" i="7" s="1"/>
  <c r="AO162" i="7"/>
  <c r="AN162" i="7"/>
  <c r="AM162" i="7"/>
  <c r="AL162" i="7"/>
  <c r="EJ162" i="7" s="1"/>
  <c r="AK162" i="7"/>
  <c r="AJ162" i="7"/>
  <c r="EH162" i="7" s="1"/>
  <c r="AI162" i="7"/>
  <c r="EG162" i="7" s="1"/>
  <c r="AH162" i="7"/>
  <c r="AG162" i="7"/>
  <c r="EE162" i="7" s="1"/>
  <c r="AF162" i="7"/>
  <c r="AE162" i="7"/>
  <c r="EC162" i="7" s="1"/>
  <c r="AD162" i="7"/>
  <c r="EB162" i="7" s="1"/>
  <c r="AC162" i="7"/>
  <c r="AB162" i="7"/>
  <c r="DZ162" i="7" s="1"/>
  <c r="AA162" i="7"/>
  <c r="Z162" i="7"/>
  <c r="DX162" i="7" s="1"/>
  <c r="Y162" i="7"/>
  <c r="X162" i="7"/>
  <c r="DV162" i="7" s="1"/>
  <c r="W162" i="7"/>
  <c r="V162" i="7"/>
  <c r="DT162" i="7" s="1"/>
  <c r="U162" i="7"/>
  <c r="DS162" i="7" s="1"/>
  <c r="T162" i="7"/>
  <c r="S162" i="7"/>
  <c r="DQ162" i="7" s="1"/>
  <c r="R162" i="7"/>
  <c r="Q162" i="7"/>
  <c r="P162" i="7"/>
  <c r="DN162" i="7" s="1"/>
  <c r="O162" i="7"/>
  <c r="N162" i="7"/>
  <c r="DL162" i="7" s="1"/>
  <c r="M162" i="7"/>
  <c r="L162" i="7"/>
  <c r="DJ162" i="7" s="1"/>
  <c r="K162" i="7"/>
  <c r="DI162" i="7" s="1"/>
  <c r="J162" i="7"/>
  <c r="I162" i="7"/>
  <c r="DG162" i="7" s="1"/>
  <c r="H162" i="7"/>
  <c r="G162" i="7"/>
  <c r="DE162" i="7" s="1"/>
  <c r="F162" i="7"/>
  <c r="E162" i="7"/>
  <c r="DC162" i="7" s="1"/>
  <c r="D162" i="7"/>
  <c r="DB162" i="7" s="1"/>
  <c r="C162" i="7"/>
  <c r="B162" i="7"/>
  <c r="CZ162" i="7" s="1"/>
  <c r="EV161" i="7"/>
  <c r="EU161" i="7"/>
  <c r="ET161" i="7"/>
  <c r="ER161" i="7"/>
  <c r="EQ161" i="7"/>
  <c r="EP161" i="7"/>
  <c r="EM161" i="7"/>
  <c r="EH161" i="7"/>
  <c r="EF161" i="7"/>
  <c r="EE161" i="7"/>
  <c r="EA161" i="7"/>
  <c r="DV161" i="7"/>
  <c r="DT161" i="7"/>
  <c r="DO161" i="7"/>
  <c r="DK161" i="7"/>
  <c r="DJ161" i="7"/>
  <c r="DH161" i="7"/>
  <c r="DC161" i="7"/>
  <c r="CZ161" i="7"/>
  <c r="CY161" i="7"/>
  <c r="CX161" i="7"/>
  <c r="CW161" i="7"/>
  <c r="CV161" i="7"/>
  <c r="CU161" i="7"/>
  <c r="CT161" i="7"/>
  <c r="CS161" i="7"/>
  <c r="CR161" i="7"/>
  <c r="CQ161" i="7"/>
  <c r="CP161" i="7"/>
  <c r="CO161" i="7"/>
  <c r="CN161" i="7"/>
  <c r="CM161" i="7"/>
  <c r="CL161" i="7"/>
  <c r="CK161" i="7"/>
  <c r="CJ161" i="7"/>
  <c r="CI161" i="7"/>
  <c r="CH161" i="7"/>
  <c r="CG161" i="7"/>
  <c r="CF161" i="7"/>
  <c r="CE161" i="7"/>
  <c r="CD161" i="7"/>
  <c r="CC161" i="7"/>
  <c r="CB161" i="7"/>
  <c r="CA161" i="7"/>
  <c r="BZ161" i="7"/>
  <c r="BY161" i="7"/>
  <c r="BX161" i="7"/>
  <c r="BW161" i="7"/>
  <c r="BV161" i="7"/>
  <c r="BU161" i="7"/>
  <c r="BT161" i="7"/>
  <c r="BS161" i="7"/>
  <c r="BR161" i="7"/>
  <c r="BQ161" i="7"/>
  <c r="BP161" i="7"/>
  <c r="BO161" i="7"/>
  <c r="BN161" i="7"/>
  <c r="BM161" i="7"/>
  <c r="BL161" i="7"/>
  <c r="BK161" i="7"/>
  <c r="BJ161" i="7"/>
  <c r="BI161" i="7"/>
  <c r="BH161" i="7"/>
  <c r="BG161" i="7"/>
  <c r="BF161" i="7"/>
  <c r="BE161" i="7"/>
  <c r="BD161" i="7"/>
  <c r="BC161" i="7"/>
  <c r="BB161" i="7"/>
  <c r="BA161" i="7"/>
  <c r="AZ161" i="7"/>
  <c r="EX161" i="7" s="1"/>
  <c r="AY161" i="7"/>
  <c r="EW161" i="7" s="1"/>
  <c r="AX161" i="7"/>
  <c r="AW161" i="7"/>
  <c r="AV161" i="7"/>
  <c r="AU161" i="7"/>
  <c r="ES161" i="7" s="1"/>
  <c r="AT161" i="7"/>
  <c r="AS161" i="7"/>
  <c r="AR161" i="7"/>
  <c r="AQ161" i="7"/>
  <c r="EO161" i="7" s="1"/>
  <c r="AP161" i="7"/>
  <c r="EN161" i="7" s="1"/>
  <c r="AO161" i="7"/>
  <c r="AN161" i="7"/>
  <c r="EL161" i="7" s="1"/>
  <c r="AM161" i="7"/>
  <c r="EK161" i="7" s="1"/>
  <c r="AL161" i="7"/>
  <c r="EJ161" i="7" s="1"/>
  <c r="AK161" i="7"/>
  <c r="EI161" i="7" s="1"/>
  <c r="AJ161" i="7"/>
  <c r="AI161" i="7"/>
  <c r="EG161" i="7" s="1"/>
  <c r="AH161" i="7"/>
  <c r="AG161" i="7"/>
  <c r="AF161" i="7"/>
  <c r="ED161" i="7" s="1"/>
  <c r="AE161" i="7"/>
  <c r="EC161" i="7" s="1"/>
  <c r="AD161" i="7"/>
  <c r="EB161" i="7" s="1"/>
  <c r="AC161" i="7"/>
  <c r="AB161" i="7"/>
  <c r="DZ161" i="7" s="1"/>
  <c r="AA161" i="7"/>
  <c r="DY161" i="7" s="1"/>
  <c r="Z161" i="7"/>
  <c r="DX161" i="7" s="1"/>
  <c r="Y161" i="7"/>
  <c r="DW161" i="7" s="1"/>
  <c r="X161" i="7"/>
  <c r="W161" i="7"/>
  <c r="DU161" i="7" s="1"/>
  <c r="V161" i="7"/>
  <c r="U161" i="7"/>
  <c r="DS161" i="7" s="1"/>
  <c r="T161" i="7"/>
  <c r="DR161" i="7" s="1"/>
  <c r="S161" i="7"/>
  <c r="DQ161" i="7" s="1"/>
  <c r="R161" i="7"/>
  <c r="DP161" i="7" s="1"/>
  <c r="Q161" i="7"/>
  <c r="P161" i="7"/>
  <c r="DN161" i="7" s="1"/>
  <c r="O161" i="7"/>
  <c r="DM161" i="7" s="1"/>
  <c r="N161" i="7"/>
  <c r="DL161" i="7" s="1"/>
  <c r="M161" i="7"/>
  <c r="L161" i="7"/>
  <c r="K161" i="7"/>
  <c r="DI161" i="7" s="1"/>
  <c r="J161" i="7"/>
  <c r="I161" i="7"/>
  <c r="DG161" i="7" s="1"/>
  <c r="H161" i="7"/>
  <c r="DF161" i="7" s="1"/>
  <c r="G161" i="7"/>
  <c r="DE161" i="7" s="1"/>
  <c r="F161" i="7"/>
  <c r="DD161" i="7" s="1"/>
  <c r="E161" i="7"/>
  <c r="D161" i="7"/>
  <c r="DB161" i="7" s="1"/>
  <c r="C161" i="7"/>
  <c r="DA161" i="7" s="1"/>
  <c r="B161" i="7"/>
  <c r="EV160" i="7"/>
  <c r="ER160" i="7"/>
  <c r="EQ160" i="7"/>
  <c r="EO160" i="7"/>
  <c r="EN160" i="7"/>
  <c r="EL160" i="7"/>
  <c r="EJ160" i="7"/>
  <c r="EE160" i="7"/>
  <c r="EC160" i="7"/>
  <c r="EB160" i="7"/>
  <c r="EA160" i="7"/>
  <c r="DZ160" i="7"/>
  <c r="DT160" i="7"/>
  <c r="DS160" i="7"/>
  <c r="DQ160" i="7"/>
  <c r="DP160" i="7"/>
  <c r="DL160" i="7"/>
  <c r="DG160" i="7"/>
  <c r="DE160" i="7"/>
  <c r="DD160" i="7"/>
  <c r="CZ160" i="7"/>
  <c r="CY160" i="7"/>
  <c r="CX160" i="7"/>
  <c r="CW160" i="7"/>
  <c r="CV160" i="7"/>
  <c r="CU160" i="7"/>
  <c r="CT160" i="7"/>
  <c r="CS160" i="7"/>
  <c r="CR160" i="7"/>
  <c r="CQ160" i="7"/>
  <c r="CP160" i="7"/>
  <c r="CO160" i="7"/>
  <c r="CN160" i="7"/>
  <c r="CM160" i="7"/>
  <c r="CL160" i="7"/>
  <c r="CK160" i="7"/>
  <c r="CJ160" i="7"/>
  <c r="CI160" i="7"/>
  <c r="CH160" i="7"/>
  <c r="CG160" i="7"/>
  <c r="CF160" i="7"/>
  <c r="CE160" i="7"/>
  <c r="CD160" i="7"/>
  <c r="CC160" i="7"/>
  <c r="CB160" i="7"/>
  <c r="CA160" i="7"/>
  <c r="BZ160" i="7"/>
  <c r="BY160" i="7"/>
  <c r="BX160" i="7"/>
  <c r="BW160" i="7"/>
  <c r="BV160" i="7"/>
  <c r="BU160" i="7"/>
  <c r="BT160" i="7"/>
  <c r="BS160" i="7"/>
  <c r="BR160" i="7"/>
  <c r="BQ160" i="7"/>
  <c r="BP160" i="7"/>
  <c r="BO160" i="7"/>
  <c r="BN160" i="7"/>
  <c r="BM160" i="7"/>
  <c r="BL160" i="7"/>
  <c r="BK160" i="7"/>
  <c r="BJ160" i="7"/>
  <c r="BI160" i="7"/>
  <c r="BH160" i="7"/>
  <c r="BG160" i="7"/>
  <c r="BF160" i="7"/>
  <c r="BE160" i="7"/>
  <c r="BD160" i="7"/>
  <c r="BC160" i="7"/>
  <c r="BB160" i="7"/>
  <c r="BA160" i="7"/>
  <c r="AZ160" i="7"/>
  <c r="EX160" i="7" s="1"/>
  <c r="AY160" i="7"/>
  <c r="EW160" i="7" s="1"/>
  <c r="AX160" i="7"/>
  <c r="AW160" i="7"/>
  <c r="EU160" i="7" s="1"/>
  <c r="AV160" i="7"/>
  <c r="ET160" i="7" s="1"/>
  <c r="AU160" i="7"/>
  <c r="ES160" i="7" s="1"/>
  <c r="AT160" i="7"/>
  <c r="AS160" i="7"/>
  <c r="AR160" i="7"/>
  <c r="EP160" i="7" s="1"/>
  <c r="AQ160" i="7"/>
  <c r="AP160" i="7"/>
  <c r="AO160" i="7"/>
  <c r="EM160" i="7" s="1"/>
  <c r="AN160" i="7"/>
  <c r="AM160" i="7"/>
  <c r="EK160" i="7" s="1"/>
  <c r="AL160" i="7"/>
  <c r="AK160" i="7"/>
  <c r="EI160" i="7" s="1"/>
  <c r="AJ160" i="7"/>
  <c r="EH160" i="7" s="1"/>
  <c r="AI160" i="7"/>
  <c r="EG160" i="7" s="1"/>
  <c r="AH160" i="7"/>
  <c r="EF160" i="7" s="1"/>
  <c r="AG160" i="7"/>
  <c r="AF160" i="7"/>
  <c r="ED160" i="7" s="1"/>
  <c r="AE160" i="7"/>
  <c r="AD160" i="7"/>
  <c r="AC160" i="7"/>
  <c r="AB160" i="7"/>
  <c r="AA160" i="7"/>
  <c r="DY160" i="7" s="1"/>
  <c r="Z160" i="7"/>
  <c r="DX160" i="7" s="1"/>
  <c r="Y160" i="7"/>
  <c r="DW160" i="7" s="1"/>
  <c r="X160" i="7"/>
  <c r="DV160" i="7" s="1"/>
  <c r="W160" i="7"/>
  <c r="DU160" i="7" s="1"/>
  <c r="V160" i="7"/>
  <c r="U160" i="7"/>
  <c r="T160" i="7"/>
  <c r="DR160" i="7" s="1"/>
  <c r="S160" i="7"/>
  <c r="R160" i="7"/>
  <c r="Q160" i="7"/>
  <c r="DO160" i="7" s="1"/>
  <c r="P160" i="7"/>
  <c r="DN160" i="7" s="1"/>
  <c r="O160" i="7"/>
  <c r="DM160" i="7" s="1"/>
  <c r="N160" i="7"/>
  <c r="M160" i="7"/>
  <c r="DK160" i="7" s="1"/>
  <c r="L160" i="7"/>
  <c r="DJ160" i="7" s="1"/>
  <c r="K160" i="7"/>
  <c r="DI160" i="7" s="1"/>
  <c r="J160" i="7"/>
  <c r="DH160" i="7" s="1"/>
  <c r="I160" i="7"/>
  <c r="H160" i="7"/>
  <c r="DF160" i="7" s="1"/>
  <c r="G160" i="7"/>
  <c r="F160" i="7"/>
  <c r="E160" i="7"/>
  <c r="DC160" i="7" s="1"/>
  <c r="D160" i="7"/>
  <c r="DB160" i="7" s="1"/>
  <c r="C160" i="7"/>
  <c r="DA160" i="7" s="1"/>
  <c r="B160" i="7"/>
  <c r="EX159" i="7"/>
  <c r="EW159" i="7"/>
  <c r="EV159" i="7"/>
  <c r="EQ159" i="7"/>
  <c r="EM159" i="7"/>
  <c r="EL159" i="7"/>
  <c r="EI159" i="7"/>
  <c r="EG159" i="7"/>
  <c r="EE159" i="7"/>
  <c r="DX159" i="7"/>
  <c r="DU159" i="7"/>
  <c r="DS159" i="7"/>
  <c r="DO159" i="7"/>
  <c r="DN159" i="7"/>
  <c r="DK159" i="7"/>
  <c r="DG159" i="7"/>
  <c r="DF159" i="7"/>
  <c r="DC159" i="7"/>
  <c r="DB159" i="7"/>
  <c r="CY159" i="7"/>
  <c r="CX159" i="7"/>
  <c r="CW159" i="7"/>
  <c r="CV159" i="7"/>
  <c r="CU159" i="7"/>
  <c r="CT159" i="7"/>
  <c r="CS159" i="7"/>
  <c r="CR159" i="7"/>
  <c r="CQ159" i="7"/>
  <c r="CP159" i="7"/>
  <c r="CO159" i="7"/>
  <c r="CN159" i="7"/>
  <c r="CM159" i="7"/>
  <c r="CL159" i="7"/>
  <c r="CK159" i="7"/>
  <c r="CJ159" i="7"/>
  <c r="CI159" i="7"/>
  <c r="CH159" i="7"/>
  <c r="CG159" i="7"/>
  <c r="CF159" i="7"/>
  <c r="CE159" i="7"/>
  <c r="CD159" i="7"/>
  <c r="CC159" i="7"/>
  <c r="CB159" i="7"/>
  <c r="CA159" i="7"/>
  <c r="DZ159" i="7" s="1"/>
  <c r="BZ159" i="7"/>
  <c r="BY159" i="7"/>
  <c r="BX159" i="7"/>
  <c r="BW159" i="7"/>
  <c r="BV159" i="7"/>
  <c r="BU159" i="7"/>
  <c r="BT159" i="7"/>
  <c r="BS159" i="7"/>
  <c r="BR159" i="7"/>
  <c r="BQ159" i="7"/>
  <c r="BP159" i="7"/>
  <c r="BO159" i="7"/>
  <c r="BN159" i="7"/>
  <c r="BM159" i="7"/>
  <c r="BL159" i="7"/>
  <c r="BK159" i="7"/>
  <c r="BJ159" i="7"/>
  <c r="BI159" i="7"/>
  <c r="BH159" i="7"/>
  <c r="BG159" i="7"/>
  <c r="BF159" i="7"/>
  <c r="BE159" i="7"/>
  <c r="BD159" i="7"/>
  <c r="BC159" i="7"/>
  <c r="BB159" i="7"/>
  <c r="BA159" i="7"/>
  <c r="AZ159" i="7"/>
  <c r="AY159" i="7"/>
  <c r="AX159" i="7"/>
  <c r="AW159" i="7"/>
  <c r="EU159" i="7" s="1"/>
  <c r="AV159" i="7"/>
  <c r="ET159" i="7" s="1"/>
  <c r="AU159" i="7"/>
  <c r="ES159" i="7" s="1"/>
  <c r="AT159" i="7"/>
  <c r="ER159" i="7" s="1"/>
  <c r="AS159" i="7"/>
  <c r="AR159" i="7"/>
  <c r="EP159" i="7" s="1"/>
  <c r="AQ159" i="7"/>
  <c r="EO159" i="7" s="1"/>
  <c r="AP159" i="7"/>
  <c r="EN159" i="7" s="1"/>
  <c r="AO159" i="7"/>
  <c r="AN159" i="7"/>
  <c r="AM159" i="7"/>
  <c r="EK159" i="7" s="1"/>
  <c r="AL159" i="7"/>
  <c r="EJ159" i="7" s="1"/>
  <c r="AK159" i="7"/>
  <c r="AJ159" i="7"/>
  <c r="EH159" i="7" s="1"/>
  <c r="AI159" i="7"/>
  <c r="AH159" i="7"/>
  <c r="EF159" i="7" s="1"/>
  <c r="AG159" i="7"/>
  <c r="AF159" i="7"/>
  <c r="ED159" i="7" s="1"/>
  <c r="AE159" i="7"/>
  <c r="EC159" i="7" s="1"/>
  <c r="AD159" i="7"/>
  <c r="EB159" i="7" s="1"/>
  <c r="AC159" i="7"/>
  <c r="EA159" i="7" s="1"/>
  <c r="AB159" i="7"/>
  <c r="AA159" i="7"/>
  <c r="DY159" i="7" s="1"/>
  <c r="Z159" i="7"/>
  <c r="Y159" i="7"/>
  <c r="DW159" i="7" s="1"/>
  <c r="X159" i="7"/>
  <c r="DV159" i="7" s="1"/>
  <c r="W159" i="7"/>
  <c r="V159" i="7"/>
  <c r="U159" i="7"/>
  <c r="T159" i="7"/>
  <c r="DR159" i="7" s="1"/>
  <c r="S159" i="7"/>
  <c r="DQ159" i="7" s="1"/>
  <c r="R159" i="7"/>
  <c r="DP159" i="7" s="1"/>
  <c r="Q159" i="7"/>
  <c r="P159" i="7"/>
  <c r="O159" i="7"/>
  <c r="DM159" i="7" s="1"/>
  <c r="N159" i="7"/>
  <c r="DL159" i="7" s="1"/>
  <c r="M159" i="7"/>
  <c r="L159" i="7"/>
  <c r="DJ159" i="7" s="1"/>
  <c r="K159" i="7"/>
  <c r="DI159" i="7" s="1"/>
  <c r="J159" i="7"/>
  <c r="DH159" i="7" s="1"/>
  <c r="I159" i="7"/>
  <c r="H159" i="7"/>
  <c r="G159" i="7"/>
  <c r="DE159" i="7" s="1"/>
  <c r="F159" i="7"/>
  <c r="DD159" i="7" s="1"/>
  <c r="E159" i="7"/>
  <c r="D159" i="7"/>
  <c r="C159" i="7"/>
  <c r="DA159" i="7" s="1"/>
  <c r="B159" i="7"/>
  <c r="CZ159" i="7" s="1"/>
  <c r="EV158" i="7"/>
  <c r="EU158" i="7"/>
  <c r="ER158" i="7"/>
  <c r="EQ158" i="7"/>
  <c r="EN158" i="7"/>
  <c r="EJ158" i="7"/>
  <c r="EI158" i="7"/>
  <c r="EF158" i="7"/>
  <c r="EE158" i="7"/>
  <c r="EB158" i="7"/>
  <c r="DX158" i="7"/>
  <c r="DW158" i="7"/>
  <c r="DT158" i="7"/>
  <c r="DS158" i="7"/>
  <c r="DP158" i="7"/>
  <c r="DL158" i="7"/>
  <c r="DK158" i="7"/>
  <c r="DH158" i="7"/>
  <c r="DG158" i="7"/>
  <c r="DD158" i="7"/>
  <c r="CZ158" i="7"/>
  <c r="CY158" i="7"/>
  <c r="CX158" i="7"/>
  <c r="CW158" i="7"/>
  <c r="CV158" i="7"/>
  <c r="CU158" i="7"/>
  <c r="CT158" i="7"/>
  <c r="CS158" i="7"/>
  <c r="CR158" i="7"/>
  <c r="CQ158" i="7"/>
  <c r="CP158" i="7"/>
  <c r="CO158" i="7"/>
  <c r="CN158" i="7"/>
  <c r="CM158" i="7"/>
  <c r="CL158" i="7"/>
  <c r="CK158" i="7"/>
  <c r="CJ158" i="7"/>
  <c r="CI158" i="7"/>
  <c r="CH158" i="7"/>
  <c r="CG158" i="7"/>
  <c r="CF158" i="7"/>
  <c r="CE158" i="7"/>
  <c r="CD158" i="7"/>
  <c r="CC158" i="7"/>
  <c r="CB158" i="7"/>
  <c r="CA158" i="7"/>
  <c r="BZ158" i="7"/>
  <c r="BY158" i="7"/>
  <c r="BX158" i="7"/>
  <c r="BW158" i="7"/>
  <c r="BV158" i="7"/>
  <c r="BU158" i="7"/>
  <c r="BT158" i="7"/>
  <c r="BS158" i="7"/>
  <c r="BR158" i="7"/>
  <c r="BQ158" i="7"/>
  <c r="BP158" i="7"/>
  <c r="BO158" i="7"/>
  <c r="BN158" i="7"/>
  <c r="BM158" i="7"/>
  <c r="BL158" i="7"/>
  <c r="BK158" i="7"/>
  <c r="BJ158" i="7"/>
  <c r="BI158" i="7"/>
  <c r="BH158" i="7"/>
  <c r="BG158" i="7"/>
  <c r="BF158" i="7"/>
  <c r="BE158" i="7"/>
  <c r="BD158" i="7"/>
  <c r="BC158" i="7"/>
  <c r="BB158" i="7"/>
  <c r="BA158" i="7"/>
  <c r="AZ158" i="7"/>
  <c r="EX158" i="7" s="1"/>
  <c r="AY158" i="7"/>
  <c r="EW158" i="7" s="1"/>
  <c r="AX158" i="7"/>
  <c r="AW158" i="7"/>
  <c r="AV158" i="7"/>
  <c r="ET158" i="7" s="1"/>
  <c r="AU158" i="7"/>
  <c r="ES158" i="7" s="1"/>
  <c r="AT158" i="7"/>
  <c r="AS158" i="7"/>
  <c r="AR158" i="7"/>
  <c r="EP158" i="7" s="1"/>
  <c r="AQ158" i="7"/>
  <c r="EO158" i="7" s="1"/>
  <c r="AP158" i="7"/>
  <c r="AO158" i="7"/>
  <c r="EM158" i="7" s="1"/>
  <c r="AN158" i="7"/>
  <c r="EL158" i="7" s="1"/>
  <c r="AM158" i="7"/>
  <c r="EK158" i="7" s="1"/>
  <c r="AL158" i="7"/>
  <c r="AK158" i="7"/>
  <c r="AJ158" i="7"/>
  <c r="EH158" i="7" s="1"/>
  <c r="AI158" i="7"/>
  <c r="EG158" i="7" s="1"/>
  <c r="AH158" i="7"/>
  <c r="AG158" i="7"/>
  <c r="AF158" i="7"/>
  <c r="ED158" i="7" s="1"/>
  <c r="AE158" i="7"/>
  <c r="EC158" i="7" s="1"/>
  <c r="AD158" i="7"/>
  <c r="AC158" i="7"/>
  <c r="EA158" i="7" s="1"/>
  <c r="AB158" i="7"/>
  <c r="DZ158" i="7" s="1"/>
  <c r="AA158" i="7"/>
  <c r="DY158" i="7" s="1"/>
  <c r="Z158" i="7"/>
  <c r="Y158" i="7"/>
  <c r="X158" i="7"/>
  <c r="DV158" i="7" s="1"/>
  <c r="W158" i="7"/>
  <c r="DU158" i="7" s="1"/>
  <c r="V158" i="7"/>
  <c r="U158" i="7"/>
  <c r="T158" i="7"/>
  <c r="DR158" i="7" s="1"/>
  <c r="S158" i="7"/>
  <c r="DQ158" i="7" s="1"/>
  <c r="R158" i="7"/>
  <c r="Q158" i="7"/>
  <c r="DO158" i="7" s="1"/>
  <c r="P158" i="7"/>
  <c r="DN158" i="7" s="1"/>
  <c r="O158" i="7"/>
  <c r="DM158" i="7" s="1"/>
  <c r="N158" i="7"/>
  <c r="M158" i="7"/>
  <c r="L158" i="7"/>
  <c r="DJ158" i="7" s="1"/>
  <c r="K158" i="7"/>
  <c r="DI158" i="7" s="1"/>
  <c r="J158" i="7"/>
  <c r="I158" i="7"/>
  <c r="H158" i="7"/>
  <c r="DF158" i="7" s="1"/>
  <c r="G158" i="7"/>
  <c r="DE158" i="7" s="1"/>
  <c r="F158" i="7"/>
  <c r="E158" i="7"/>
  <c r="DC158" i="7" s="1"/>
  <c r="D158" i="7"/>
  <c r="DB158" i="7" s="1"/>
  <c r="C158" i="7"/>
  <c r="DA158" i="7" s="1"/>
  <c r="B158" i="7"/>
  <c r="EW157" i="7"/>
  <c r="EV157" i="7"/>
  <c r="ES157" i="7"/>
  <c r="ER157" i="7"/>
  <c r="EO157" i="7"/>
  <c r="EN157" i="7"/>
  <c r="EK157" i="7"/>
  <c r="EJ157" i="7"/>
  <c r="EC157" i="7"/>
  <c r="EB157" i="7"/>
  <c r="DY157" i="7"/>
  <c r="DX157" i="7"/>
  <c r="DR157" i="7"/>
  <c r="DQ157" i="7"/>
  <c r="DP157" i="7"/>
  <c r="DM157" i="7"/>
  <c r="DL157" i="7"/>
  <c r="DI157" i="7"/>
  <c r="DH157" i="7"/>
  <c r="DE157" i="7"/>
  <c r="DD157" i="7"/>
  <c r="DA157" i="7"/>
  <c r="CZ157" i="7"/>
  <c r="CY157" i="7"/>
  <c r="CX157" i="7"/>
  <c r="CW157" i="7"/>
  <c r="CV157" i="7"/>
  <c r="CU157" i="7"/>
  <c r="CT157" i="7"/>
  <c r="CS157" i="7"/>
  <c r="CR157" i="7"/>
  <c r="CQ157" i="7"/>
  <c r="CP157" i="7"/>
  <c r="CO157" i="7"/>
  <c r="CN157" i="7"/>
  <c r="CM157" i="7"/>
  <c r="CL157" i="7"/>
  <c r="CK157" i="7"/>
  <c r="CJ157" i="7"/>
  <c r="CI157" i="7"/>
  <c r="CH157" i="7"/>
  <c r="EG157" i="7" s="1"/>
  <c r="CG157" i="7"/>
  <c r="EF157" i="7" s="1"/>
  <c r="CF157" i="7"/>
  <c r="CE157" i="7"/>
  <c r="CD157" i="7"/>
  <c r="CC157" i="7"/>
  <c r="CB157" i="7"/>
  <c r="CA157" i="7"/>
  <c r="BZ157" i="7"/>
  <c r="BY157" i="7"/>
  <c r="BX157" i="7"/>
  <c r="BW157" i="7"/>
  <c r="BV157" i="7"/>
  <c r="DU157" i="7" s="1"/>
  <c r="BU157" i="7"/>
  <c r="DT157" i="7" s="1"/>
  <c r="BT157" i="7"/>
  <c r="BS157" i="7"/>
  <c r="BR157" i="7"/>
  <c r="BQ157" i="7"/>
  <c r="BP157" i="7"/>
  <c r="BO157" i="7"/>
  <c r="BN157" i="7"/>
  <c r="BM157" i="7"/>
  <c r="BL157" i="7"/>
  <c r="BK157" i="7"/>
  <c r="BJ157" i="7"/>
  <c r="BI157" i="7"/>
  <c r="BH157" i="7"/>
  <c r="BG157" i="7"/>
  <c r="BF157" i="7"/>
  <c r="BE157" i="7"/>
  <c r="BD157" i="7"/>
  <c r="BC157" i="7"/>
  <c r="BB157" i="7"/>
  <c r="BA157" i="7"/>
  <c r="AZ157" i="7"/>
  <c r="EX157" i="7" s="1"/>
  <c r="AY157" i="7"/>
  <c r="AX157" i="7"/>
  <c r="AW157" i="7"/>
  <c r="EU157" i="7" s="1"/>
  <c r="AV157" i="7"/>
  <c r="ET157" i="7" s="1"/>
  <c r="AU157" i="7"/>
  <c r="AT157" i="7"/>
  <c r="AS157" i="7"/>
  <c r="EQ157" i="7" s="1"/>
  <c r="AR157" i="7"/>
  <c r="EP157" i="7" s="1"/>
  <c r="AQ157" i="7"/>
  <c r="AP157" i="7"/>
  <c r="AO157" i="7"/>
  <c r="AN157" i="7"/>
  <c r="EL157" i="7" s="1"/>
  <c r="AM157" i="7"/>
  <c r="AL157" i="7"/>
  <c r="AK157" i="7"/>
  <c r="EI157" i="7" s="1"/>
  <c r="AJ157" i="7"/>
  <c r="EH157" i="7" s="1"/>
  <c r="AI157" i="7"/>
  <c r="AH157" i="7"/>
  <c r="AG157" i="7"/>
  <c r="AF157" i="7"/>
  <c r="ED157" i="7" s="1"/>
  <c r="AE157" i="7"/>
  <c r="AD157" i="7"/>
  <c r="AC157" i="7"/>
  <c r="AB157" i="7"/>
  <c r="DZ157" i="7" s="1"/>
  <c r="AA157" i="7"/>
  <c r="Z157" i="7"/>
  <c r="Y157" i="7"/>
  <c r="DW157" i="7" s="1"/>
  <c r="X157" i="7"/>
  <c r="DV157" i="7" s="1"/>
  <c r="W157" i="7"/>
  <c r="V157" i="7"/>
  <c r="U157" i="7"/>
  <c r="T157" i="7"/>
  <c r="S157" i="7"/>
  <c r="R157" i="7"/>
  <c r="Q157" i="7"/>
  <c r="DO157" i="7" s="1"/>
  <c r="P157" i="7"/>
  <c r="DN157" i="7" s="1"/>
  <c r="O157" i="7"/>
  <c r="N157" i="7"/>
  <c r="M157" i="7"/>
  <c r="DK157" i="7" s="1"/>
  <c r="L157" i="7"/>
  <c r="DJ157" i="7" s="1"/>
  <c r="K157" i="7"/>
  <c r="J157" i="7"/>
  <c r="I157" i="7"/>
  <c r="DG157" i="7" s="1"/>
  <c r="H157" i="7"/>
  <c r="DF157" i="7" s="1"/>
  <c r="G157" i="7"/>
  <c r="F157" i="7"/>
  <c r="E157" i="7"/>
  <c r="DC157" i="7" s="1"/>
  <c r="D157" i="7"/>
  <c r="DB157" i="7" s="1"/>
  <c r="C157" i="7"/>
  <c r="B157" i="7"/>
  <c r="EX156" i="7"/>
  <c r="EW156" i="7"/>
  <c r="ET156" i="7"/>
  <c r="EL156" i="7"/>
  <c r="EK156" i="7"/>
  <c r="EH156" i="7"/>
  <c r="ED156" i="7"/>
  <c r="EA156" i="7"/>
  <c r="DZ156" i="7"/>
  <c r="DY156" i="7"/>
  <c r="DV156" i="7"/>
  <c r="DQ156" i="7"/>
  <c r="DN156" i="7"/>
  <c r="DM156" i="7"/>
  <c r="DJ156" i="7"/>
  <c r="DF156" i="7"/>
  <c r="DE156" i="7"/>
  <c r="DC156" i="7"/>
  <c r="DB156" i="7"/>
  <c r="DA156" i="7"/>
  <c r="CY156" i="7"/>
  <c r="CX156" i="7"/>
  <c r="CW156" i="7"/>
  <c r="CV156" i="7"/>
  <c r="CU156" i="7"/>
  <c r="CT156" i="7"/>
  <c r="CS156" i="7"/>
  <c r="CR156" i="7"/>
  <c r="CQ156" i="7"/>
  <c r="EP156" i="7" s="1"/>
  <c r="CP156" i="7"/>
  <c r="EO156" i="7" s="1"/>
  <c r="CO156" i="7"/>
  <c r="CN156" i="7"/>
  <c r="CM156" i="7"/>
  <c r="CL156" i="7"/>
  <c r="CK156" i="7"/>
  <c r="CJ156" i="7"/>
  <c r="CI156" i="7"/>
  <c r="CH156" i="7"/>
  <c r="CG156" i="7"/>
  <c r="CF156" i="7"/>
  <c r="CE156" i="7"/>
  <c r="CD156" i="7"/>
  <c r="EC156" i="7" s="1"/>
  <c r="CC156" i="7"/>
  <c r="CB156" i="7"/>
  <c r="CA156" i="7"/>
  <c r="BZ156" i="7"/>
  <c r="BY156" i="7"/>
  <c r="BX156" i="7"/>
  <c r="BW156" i="7"/>
  <c r="BV156" i="7"/>
  <c r="BU156" i="7"/>
  <c r="BT156" i="7"/>
  <c r="BS156" i="7"/>
  <c r="DR156" i="7" s="1"/>
  <c r="BR156" i="7"/>
  <c r="BQ156" i="7"/>
  <c r="BP156" i="7"/>
  <c r="BO156" i="7"/>
  <c r="BN156" i="7"/>
  <c r="BM156" i="7"/>
  <c r="BL156" i="7"/>
  <c r="BK156" i="7"/>
  <c r="BJ156" i="7"/>
  <c r="BI156" i="7"/>
  <c r="BH156" i="7"/>
  <c r="BG156" i="7"/>
  <c r="BF156" i="7"/>
  <c r="BE156" i="7"/>
  <c r="BD156" i="7"/>
  <c r="BC156" i="7"/>
  <c r="BB156" i="7"/>
  <c r="BA156" i="7"/>
  <c r="AZ156" i="7"/>
  <c r="AY156" i="7"/>
  <c r="AX156" i="7"/>
  <c r="EV156" i="7" s="1"/>
  <c r="AW156" i="7"/>
  <c r="EU156" i="7" s="1"/>
  <c r="AV156" i="7"/>
  <c r="AU156" i="7"/>
  <c r="ES156" i="7" s="1"/>
  <c r="AT156" i="7"/>
  <c r="ER156" i="7" s="1"/>
  <c r="AS156" i="7"/>
  <c r="EQ156" i="7" s="1"/>
  <c r="AR156" i="7"/>
  <c r="AQ156" i="7"/>
  <c r="AP156" i="7"/>
  <c r="AO156" i="7"/>
  <c r="EM156" i="7" s="1"/>
  <c r="AN156" i="7"/>
  <c r="AM156" i="7"/>
  <c r="AL156" i="7"/>
  <c r="EJ156" i="7" s="1"/>
  <c r="AK156" i="7"/>
  <c r="EI156" i="7" s="1"/>
  <c r="AJ156" i="7"/>
  <c r="AI156" i="7"/>
  <c r="EG156" i="7" s="1"/>
  <c r="AH156" i="7"/>
  <c r="EF156" i="7" s="1"/>
  <c r="AG156" i="7"/>
  <c r="EE156" i="7" s="1"/>
  <c r="AF156" i="7"/>
  <c r="AE156" i="7"/>
  <c r="AD156" i="7"/>
  <c r="EB156" i="7" s="1"/>
  <c r="AC156" i="7"/>
  <c r="AB156" i="7"/>
  <c r="AA156" i="7"/>
  <c r="Z156" i="7"/>
  <c r="DX156" i="7" s="1"/>
  <c r="Y156" i="7"/>
  <c r="DW156" i="7" s="1"/>
  <c r="X156" i="7"/>
  <c r="W156" i="7"/>
  <c r="DU156" i="7" s="1"/>
  <c r="V156" i="7"/>
  <c r="DT156" i="7" s="1"/>
  <c r="U156" i="7"/>
  <c r="DS156" i="7" s="1"/>
  <c r="T156" i="7"/>
  <c r="S156" i="7"/>
  <c r="R156" i="7"/>
  <c r="DP156" i="7" s="1"/>
  <c r="Q156" i="7"/>
  <c r="DO156" i="7" s="1"/>
  <c r="P156" i="7"/>
  <c r="O156" i="7"/>
  <c r="N156" i="7"/>
  <c r="DL156" i="7" s="1"/>
  <c r="M156" i="7"/>
  <c r="DK156" i="7" s="1"/>
  <c r="L156" i="7"/>
  <c r="K156" i="7"/>
  <c r="DI156" i="7" s="1"/>
  <c r="J156" i="7"/>
  <c r="DH156" i="7" s="1"/>
  <c r="I156" i="7"/>
  <c r="DG156" i="7" s="1"/>
  <c r="H156" i="7"/>
  <c r="G156" i="7"/>
  <c r="F156" i="7"/>
  <c r="DD156" i="7" s="1"/>
  <c r="E156" i="7"/>
  <c r="D156" i="7"/>
  <c r="C156" i="7"/>
  <c r="B156" i="7"/>
  <c r="CZ156" i="7" s="1"/>
  <c r="EX155" i="7"/>
  <c r="EV155" i="7"/>
  <c r="EU155" i="7"/>
  <c r="ET155" i="7"/>
  <c r="EQ155" i="7"/>
  <c r="EI155" i="7"/>
  <c r="EE155" i="7"/>
  <c r="DW155" i="7"/>
  <c r="DV155" i="7"/>
  <c r="DS155" i="7"/>
  <c r="DO155" i="7"/>
  <c r="DN155" i="7"/>
  <c r="DK155" i="7"/>
  <c r="DJ155" i="7"/>
  <c r="DG155" i="7"/>
  <c r="DC155" i="7"/>
  <c r="DB155" i="7"/>
  <c r="CZ155" i="7"/>
  <c r="CY155" i="7"/>
  <c r="CX155" i="7"/>
  <c r="CW155" i="7"/>
  <c r="CV155" i="7"/>
  <c r="CU155" i="7"/>
  <c r="CT155" i="7"/>
  <c r="CS155" i="7"/>
  <c r="CR155" i="7"/>
  <c r="CQ155" i="7"/>
  <c r="CP155" i="7"/>
  <c r="CO155" i="7"/>
  <c r="CN155" i="7"/>
  <c r="EM155" i="7" s="1"/>
  <c r="CM155" i="7"/>
  <c r="EL155" i="7" s="1"/>
  <c r="CL155" i="7"/>
  <c r="CK155" i="7"/>
  <c r="CJ155" i="7"/>
  <c r="CI155" i="7"/>
  <c r="EH155" i="7" s="1"/>
  <c r="CH155" i="7"/>
  <c r="CG155" i="7"/>
  <c r="CF155" i="7"/>
  <c r="CE155" i="7"/>
  <c r="CD155" i="7"/>
  <c r="CC155" i="7"/>
  <c r="CB155" i="7"/>
  <c r="EA155" i="7" s="1"/>
  <c r="CA155" i="7"/>
  <c r="DZ155" i="7" s="1"/>
  <c r="BZ155" i="7"/>
  <c r="BY155" i="7"/>
  <c r="BX155" i="7"/>
  <c r="BW155" i="7"/>
  <c r="BV155" i="7"/>
  <c r="BU155" i="7"/>
  <c r="BT155" i="7"/>
  <c r="BS155" i="7"/>
  <c r="BR155" i="7"/>
  <c r="BQ155" i="7"/>
  <c r="BP155" i="7"/>
  <c r="BO155" i="7"/>
  <c r="BN155" i="7"/>
  <c r="BM155" i="7"/>
  <c r="BL155" i="7"/>
  <c r="BK155" i="7"/>
  <c r="BJ155" i="7"/>
  <c r="BI155" i="7"/>
  <c r="BH155" i="7"/>
  <c r="BG155" i="7"/>
  <c r="BF155" i="7"/>
  <c r="BE155" i="7"/>
  <c r="BD155" i="7"/>
  <c r="BC155" i="7"/>
  <c r="BB155" i="7"/>
  <c r="BA155" i="7"/>
  <c r="AZ155" i="7"/>
  <c r="AY155" i="7"/>
  <c r="AX155" i="7"/>
  <c r="AW155" i="7"/>
  <c r="AV155" i="7"/>
  <c r="AU155" i="7"/>
  <c r="ES155" i="7" s="1"/>
  <c r="AT155" i="7"/>
  <c r="ER155" i="7" s="1"/>
  <c r="AS155" i="7"/>
  <c r="AR155" i="7"/>
  <c r="EP155" i="7" s="1"/>
  <c r="AQ155" i="7"/>
  <c r="EO155" i="7" s="1"/>
  <c r="AP155" i="7"/>
  <c r="EN155" i="7" s="1"/>
  <c r="AO155" i="7"/>
  <c r="AN155" i="7"/>
  <c r="AM155" i="7"/>
  <c r="AL155" i="7"/>
  <c r="EJ155" i="7" s="1"/>
  <c r="AK155" i="7"/>
  <c r="AJ155" i="7"/>
  <c r="AI155" i="7"/>
  <c r="EG155" i="7" s="1"/>
  <c r="AH155" i="7"/>
  <c r="EF155" i="7" s="1"/>
  <c r="AG155" i="7"/>
  <c r="AF155" i="7"/>
  <c r="ED155" i="7" s="1"/>
  <c r="AE155" i="7"/>
  <c r="EC155" i="7" s="1"/>
  <c r="AD155" i="7"/>
  <c r="EB155" i="7" s="1"/>
  <c r="AC155" i="7"/>
  <c r="AB155" i="7"/>
  <c r="AA155" i="7"/>
  <c r="Z155" i="7"/>
  <c r="DX155" i="7" s="1"/>
  <c r="Y155" i="7"/>
  <c r="X155" i="7"/>
  <c r="W155" i="7"/>
  <c r="DU155" i="7" s="1"/>
  <c r="V155" i="7"/>
  <c r="DT155" i="7" s="1"/>
  <c r="U155" i="7"/>
  <c r="T155" i="7"/>
  <c r="DR155" i="7" s="1"/>
  <c r="S155" i="7"/>
  <c r="DQ155" i="7" s="1"/>
  <c r="R155" i="7"/>
  <c r="DP155" i="7" s="1"/>
  <c r="Q155" i="7"/>
  <c r="P155" i="7"/>
  <c r="O155" i="7"/>
  <c r="DM155" i="7" s="1"/>
  <c r="N155" i="7"/>
  <c r="DL155" i="7" s="1"/>
  <c r="M155" i="7"/>
  <c r="L155" i="7"/>
  <c r="K155" i="7"/>
  <c r="DI155" i="7" s="1"/>
  <c r="J155" i="7"/>
  <c r="DH155" i="7" s="1"/>
  <c r="I155" i="7"/>
  <c r="H155" i="7"/>
  <c r="DF155" i="7" s="1"/>
  <c r="G155" i="7"/>
  <c r="DE155" i="7" s="1"/>
  <c r="F155" i="7"/>
  <c r="DD155" i="7" s="1"/>
  <c r="E155" i="7"/>
  <c r="D155" i="7"/>
  <c r="C155" i="7"/>
  <c r="DA155" i="7" s="1"/>
  <c r="B155" i="7"/>
  <c r="EV154" i="7"/>
  <c r="EU154" i="7"/>
  <c r="ES154" i="7"/>
  <c r="ER154" i="7"/>
  <c r="EQ154" i="7"/>
  <c r="EN154" i="7"/>
  <c r="EM154" i="7"/>
  <c r="EJ154" i="7"/>
  <c r="EI154" i="7"/>
  <c r="EF154" i="7"/>
  <c r="EE154" i="7"/>
  <c r="EB154" i="7"/>
  <c r="EA154" i="7"/>
  <c r="DX154" i="7"/>
  <c r="DW154" i="7"/>
  <c r="DT154" i="7"/>
  <c r="DS154" i="7"/>
  <c r="DP154" i="7"/>
  <c r="DL154" i="7"/>
  <c r="DK154" i="7"/>
  <c r="DH154" i="7"/>
  <c r="DG154" i="7"/>
  <c r="DD154" i="7"/>
  <c r="CZ154" i="7"/>
  <c r="CY154" i="7"/>
  <c r="CX154" i="7"/>
  <c r="CW154" i="7"/>
  <c r="CV154" i="7"/>
  <c r="CU154" i="7"/>
  <c r="CT154" i="7"/>
  <c r="CS154" i="7"/>
  <c r="CR154" i="7"/>
  <c r="CQ154" i="7"/>
  <c r="CP154" i="7"/>
  <c r="CO154" i="7"/>
  <c r="CN154" i="7"/>
  <c r="CM154" i="7"/>
  <c r="CL154" i="7"/>
  <c r="CK154" i="7"/>
  <c r="CJ154" i="7"/>
  <c r="CI154" i="7"/>
  <c r="CH154" i="7"/>
  <c r="CG154" i="7"/>
  <c r="CF154" i="7"/>
  <c r="CE154" i="7"/>
  <c r="CD154" i="7"/>
  <c r="CC154" i="7"/>
  <c r="CB154" i="7"/>
  <c r="CA154" i="7"/>
  <c r="BZ154" i="7"/>
  <c r="BY154" i="7"/>
  <c r="BX154" i="7"/>
  <c r="BW154" i="7"/>
  <c r="BV154" i="7"/>
  <c r="BU154" i="7"/>
  <c r="BT154" i="7"/>
  <c r="BS154" i="7"/>
  <c r="BR154" i="7"/>
  <c r="BQ154" i="7"/>
  <c r="BP154" i="7"/>
  <c r="BO154" i="7"/>
  <c r="BN154" i="7"/>
  <c r="BM154" i="7"/>
  <c r="BL154" i="7"/>
  <c r="BK154" i="7"/>
  <c r="BJ154" i="7"/>
  <c r="BI154" i="7"/>
  <c r="BH154" i="7"/>
  <c r="BG154" i="7"/>
  <c r="BF154" i="7"/>
  <c r="BE154" i="7"/>
  <c r="BD154" i="7"/>
  <c r="BC154" i="7"/>
  <c r="BB154" i="7"/>
  <c r="BA154" i="7"/>
  <c r="AZ154" i="7"/>
  <c r="EX154" i="7" s="1"/>
  <c r="AY154" i="7"/>
  <c r="EW154" i="7" s="1"/>
  <c r="AX154" i="7"/>
  <c r="AW154" i="7"/>
  <c r="AV154" i="7"/>
  <c r="ET154" i="7" s="1"/>
  <c r="AU154" i="7"/>
  <c r="AT154" i="7"/>
  <c r="AS154" i="7"/>
  <c r="AR154" i="7"/>
  <c r="EP154" i="7" s="1"/>
  <c r="AQ154" i="7"/>
  <c r="EO154" i="7" s="1"/>
  <c r="AP154" i="7"/>
  <c r="AO154" i="7"/>
  <c r="AN154" i="7"/>
  <c r="EL154" i="7" s="1"/>
  <c r="AM154" i="7"/>
  <c r="EK154" i="7" s="1"/>
  <c r="AL154" i="7"/>
  <c r="AK154" i="7"/>
  <c r="AJ154" i="7"/>
  <c r="EH154" i="7" s="1"/>
  <c r="AI154" i="7"/>
  <c r="EG154" i="7" s="1"/>
  <c r="AH154" i="7"/>
  <c r="AG154" i="7"/>
  <c r="AF154" i="7"/>
  <c r="ED154" i="7" s="1"/>
  <c r="AE154" i="7"/>
  <c r="EC154" i="7" s="1"/>
  <c r="AD154" i="7"/>
  <c r="AC154" i="7"/>
  <c r="AB154" i="7"/>
  <c r="DZ154" i="7" s="1"/>
  <c r="AA154" i="7"/>
  <c r="DY154" i="7" s="1"/>
  <c r="Z154" i="7"/>
  <c r="Y154" i="7"/>
  <c r="X154" i="7"/>
  <c r="DV154" i="7" s="1"/>
  <c r="W154" i="7"/>
  <c r="DU154" i="7" s="1"/>
  <c r="V154" i="7"/>
  <c r="U154" i="7"/>
  <c r="T154" i="7"/>
  <c r="DR154" i="7" s="1"/>
  <c r="S154" i="7"/>
  <c r="DQ154" i="7" s="1"/>
  <c r="R154" i="7"/>
  <c r="Q154" i="7"/>
  <c r="DO154" i="7" s="1"/>
  <c r="P154" i="7"/>
  <c r="DN154" i="7" s="1"/>
  <c r="O154" i="7"/>
  <c r="DM154" i="7" s="1"/>
  <c r="N154" i="7"/>
  <c r="M154" i="7"/>
  <c r="L154" i="7"/>
  <c r="DJ154" i="7" s="1"/>
  <c r="K154" i="7"/>
  <c r="DI154" i="7" s="1"/>
  <c r="J154" i="7"/>
  <c r="I154" i="7"/>
  <c r="H154" i="7"/>
  <c r="DF154" i="7" s="1"/>
  <c r="G154" i="7"/>
  <c r="DE154" i="7" s="1"/>
  <c r="F154" i="7"/>
  <c r="E154" i="7"/>
  <c r="DC154" i="7" s="1"/>
  <c r="D154" i="7"/>
  <c r="DB154" i="7" s="1"/>
  <c r="C154" i="7"/>
  <c r="DA154" i="7" s="1"/>
  <c r="B154" i="7"/>
  <c r="EW153" i="7"/>
  <c r="ES153" i="7"/>
  <c r="ER153" i="7"/>
  <c r="EO153" i="7"/>
  <c r="EN153" i="7"/>
  <c r="EK153" i="7"/>
  <c r="EG153" i="7"/>
  <c r="EF153" i="7"/>
  <c r="EC153" i="7"/>
  <c r="EB153" i="7"/>
  <c r="DY153" i="7"/>
  <c r="DX153" i="7"/>
  <c r="DQ153" i="7"/>
  <c r="DP153" i="7"/>
  <c r="DM153" i="7"/>
  <c r="DI153" i="7"/>
  <c r="DH153" i="7"/>
  <c r="DE153" i="7"/>
  <c r="DD153" i="7"/>
  <c r="DA153" i="7"/>
  <c r="CZ153" i="7"/>
  <c r="CY153" i="7"/>
  <c r="CX153" i="7"/>
  <c r="CW153" i="7"/>
  <c r="CV153" i="7"/>
  <c r="CU153" i="7"/>
  <c r="CT153" i="7"/>
  <c r="CS153" i="7"/>
  <c r="CR153" i="7"/>
  <c r="CQ153" i="7"/>
  <c r="CP153" i="7"/>
  <c r="CO153" i="7"/>
  <c r="CN153" i="7"/>
  <c r="CM153" i="7"/>
  <c r="CL153" i="7"/>
  <c r="CK153" i="7"/>
  <c r="CJ153" i="7"/>
  <c r="CI153" i="7"/>
  <c r="CH153" i="7"/>
  <c r="CG153" i="7"/>
  <c r="CF153" i="7"/>
  <c r="CE153" i="7"/>
  <c r="CD153" i="7"/>
  <c r="CC153" i="7"/>
  <c r="CB153" i="7"/>
  <c r="CA153" i="7"/>
  <c r="BZ153" i="7"/>
  <c r="BY153" i="7"/>
  <c r="BX153" i="7"/>
  <c r="BW153" i="7"/>
  <c r="BV153" i="7"/>
  <c r="DU153" i="7" s="1"/>
  <c r="BU153" i="7"/>
  <c r="DT153" i="7" s="1"/>
  <c r="BT153" i="7"/>
  <c r="BS153" i="7"/>
  <c r="BR153" i="7"/>
  <c r="BQ153" i="7"/>
  <c r="BP153" i="7"/>
  <c r="BO153" i="7"/>
  <c r="BN153" i="7"/>
  <c r="BM153" i="7"/>
  <c r="BL153" i="7"/>
  <c r="BK153" i="7"/>
  <c r="BJ153" i="7"/>
  <c r="BI153" i="7"/>
  <c r="BH153" i="7"/>
  <c r="BG153" i="7"/>
  <c r="BF153" i="7"/>
  <c r="BE153" i="7"/>
  <c r="BD153" i="7"/>
  <c r="BC153" i="7"/>
  <c r="BB153" i="7"/>
  <c r="BA153" i="7"/>
  <c r="AZ153" i="7"/>
  <c r="EX153" i="7" s="1"/>
  <c r="AY153" i="7"/>
  <c r="AX153" i="7"/>
  <c r="EV153" i="7" s="1"/>
  <c r="AW153" i="7"/>
  <c r="EU153" i="7" s="1"/>
  <c r="AV153" i="7"/>
  <c r="ET153" i="7" s="1"/>
  <c r="AU153" i="7"/>
  <c r="AT153" i="7"/>
  <c r="AS153" i="7"/>
  <c r="EQ153" i="7" s="1"/>
  <c r="AR153" i="7"/>
  <c r="EP153" i="7" s="1"/>
  <c r="AQ153" i="7"/>
  <c r="AP153" i="7"/>
  <c r="AO153" i="7"/>
  <c r="EM153" i="7" s="1"/>
  <c r="AN153" i="7"/>
  <c r="EL153" i="7" s="1"/>
  <c r="AM153" i="7"/>
  <c r="AL153" i="7"/>
  <c r="EJ153" i="7" s="1"/>
  <c r="AK153" i="7"/>
  <c r="EI153" i="7" s="1"/>
  <c r="AJ153" i="7"/>
  <c r="EH153" i="7" s="1"/>
  <c r="AI153" i="7"/>
  <c r="AH153" i="7"/>
  <c r="AG153" i="7"/>
  <c r="EE153" i="7" s="1"/>
  <c r="AF153" i="7"/>
  <c r="ED153" i="7" s="1"/>
  <c r="AE153" i="7"/>
  <c r="AD153" i="7"/>
  <c r="AC153" i="7"/>
  <c r="EA153" i="7" s="1"/>
  <c r="AB153" i="7"/>
  <c r="DZ153" i="7" s="1"/>
  <c r="AA153" i="7"/>
  <c r="Z153" i="7"/>
  <c r="Y153" i="7"/>
  <c r="DW153" i="7" s="1"/>
  <c r="X153" i="7"/>
  <c r="DV153" i="7" s="1"/>
  <c r="W153" i="7"/>
  <c r="V153" i="7"/>
  <c r="U153" i="7"/>
  <c r="DS153" i="7" s="1"/>
  <c r="T153" i="7"/>
  <c r="DR153" i="7" s="1"/>
  <c r="S153" i="7"/>
  <c r="R153" i="7"/>
  <c r="Q153" i="7"/>
  <c r="DO153" i="7" s="1"/>
  <c r="P153" i="7"/>
  <c r="DN153" i="7" s="1"/>
  <c r="O153" i="7"/>
  <c r="N153" i="7"/>
  <c r="DL153" i="7" s="1"/>
  <c r="M153" i="7"/>
  <c r="DK153" i="7" s="1"/>
  <c r="L153" i="7"/>
  <c r="DJ153" i="7" s="1"/>
  <c r="K153" i="7"/>
  <c r="J153" i="7"/>
  <c r="I153" i="7"/>
  <c r="DG153" i="7" s="1"/>
  <c r="H153" i="7"/>
  <c r="DF153" i="7" s="1"/>
  <c r="G153" i="7"/>
  <c r="F153" i="7"/>
  <c r="E153" i="7"/>
  <c r="DC153" i="7" s="1"/>
  <c r="D153" i="7"/>
  <c r="DB153" i="7" s="1"/>
  <c r="C153" i="7"/>
  <c r="B153" i="7"/>
  <c r="EX152" i="7"/>
  <c r="EW152" i="7"/>
  <c r="ET152" i="7"/>
  <c r="EP152" i="7"/>
  <c r="EO152" i="7"/>
  <c r="EL152" i="7"/>
  <c r="EK152" i="7"/>
  <c r="EH152" i="7"/>
  <c r="EG152" i="7"/>
  <c r="ED152" i="7"/>
  <c r="EC152" i="7"/>
  <c r="DZ152" i="7"/>
  <c r="DY152" i="7"/>
  <c r="DV152" i="7"/>
  <c r="DU152" i="7"/>
  <c r="DR152" i="7"/>
  <c r="DQ152" i="7"/>
  <c r="DO152" i="7"/>
  <c r="DN152" i="7"/>
  <c r="DM152" i="7"/>
  <c r="DJ152" i="7"/>
  <c r="DI152" i="7"/>
  <c r="DF152" i="7"/>
  <c r="DE152" i="7"/>
  <c r="DB152" i="7"/>
  <c r="DA152" i="7"/>
  <c r="CY152" i="7"/>
  <c r="CX152" i="7"/>
  <c r="CW152" i="7"/>
  <c r="CV152" i="7"/>
  <c r="CU152" i="7"/>
  <c r="CT152" i="7"/>
  <c r="CS152" i="7"/>
  <c r="CR152" i="7"/>
  <c r="CQ152" i="7"/>
  <c r="CP152" i="7"/>
  <c r="CO152" i="7"/>
  <c r="CN152" i="7"/>
  <c r="CM152" i="7"/>
  <c r="CL152" i="7"/>
  <c r="CK152" i="7"/>
  <c r="CJ152" i="7"/>
  <c r="CI152" i="7"/>
  <c r="CH152" i="7"/>
  <c r="CG152" i="7"/>
  <c r="CF152" i="7"/>
  <c r="CE152" i="7"/>
  <c r="CD152" i="7"/>
  <c r="CC152" i="7"/>
  <c r="CB152" i="7"/>
  <c r="CA152" i="7"/>
  <c r="BZ152" i="7"/>
  <c r="BY152" i="7"/>
  <c r="BX152" i="7"/>
  <c r="BW152" i="7"/>
  <c r="BV152" i="7"/>
  <c r="BU152" i="7"/>
  <c r="BT152" i="7"/>
  <c r="BS152" i="7"/>
  <c r="BR152" i="7"/>
  <c r="BQ152" i="7"/>
  <c r="BP152" i="7"/>
  <c r="BO152" i="7"/>
  <c r="BN152" i="7"/>
  <c r="BM152" i="7"/>
  <c r="BL152" i="7"/>
  <c r="BK152" i="7"/>
  <c r="BJ152" i="7"/>
  <c r="BI152" i="7"/>
  <c r="BH152" i="7"/>
  <c r="BG152" i="7"/>
  <c r="BF152" i="7"/>
  <c r="BE152" i="7"/>
  <c r="BD152" i="7"/>
  <c r="BC152" i="7"/>
  <c r="BB152" i="7"/>
  <c r="BA152" i="7"/>
  <c r="AZ152" i="7"/>
  <c r="AY152" i="7"/>
  <c r="AX152" i="7"/>
  <c r="EV152" i="7" s="1"/>
  <c r="AW152" i="7"/>
  <c r="EU152" i="7" s="1"/>
  <c r="AV152" i="7"/>
  <c r="AU152" i="7"/>
  <c r="ES152" i="7" s="1"/>
  <c r="AT152" i="7"/>
  <c r="ER152" i="7" s="1"/>
  <c r="AS152" i="7"/>
  <c r="EQ152" i="7" s="1"/>
  <c r="AR152" i="7"/>
  <c r="AQ152" i="7"/>
  <c r="AP152" i="7"/>
  <c r="EN152" i="7" s="1"/>
  <c r="AO152" i="7"/>
  <c r="EM152" i="7" s="1"/>
  <c r="AN152" i="7"/>
  <c r="AM152" i="7"/>
  <c r="AL152" i="7"/>
  <c r="EJ152" i="7" s="1"/>
  <c r="AK152" i="7"/>
  <c r="EI152" i="7" s="1"/>
  <c r="AJ152" i="7"/>
  <c r="AI152" i="7"/>
  <c r="AH152" i="7"/>
  <c r="EF152" i="7" s="1"/>
  <c r="AG152" i="7"/>
  <c r="EE152" i="7" s="1"/>
  <c r="AF152" i="7"/>
  <c r="AE152" i="7"/>
  <c r="AD152" i="7"/>
  <c r="EB152" i="7" s="1"/>
  <c r="AC152" i="7"/>
  <c r="EA152" i="7" s="1"/>
  <c r="AB152" i="7"/>
  <c r="AA152" i="7"/>
  <c r="Z152" i="7"/>
  <c r="DX152" i="7" s="1"/>
  <c r="Y152" i="7"/>
  <c r="DW152" i="7" s="1"/>
  <c r="X152" i="7"/>
  <c r="W152" i="7"/>
  <c r="V152" i="7"/>
  <c r="DT152" i="7" s="1"/>
  <c r="U152" i="7"/>
  <c r="DS152" i="7" s="1"/>
  <c r="T152" i="7"/>
  <c r="S152" i="7"/>
  <c r="R152" i="7"/>
  <c r="DP152" i="7" s="1"/>
  <c r="Q152" i="7"/>
  <c r="P152" i="7"/>
  <c r="O152" i="7"/>
  <c r="N152" i="7"/>
  <c r="DL152" i="7" s="1"/>
  <c r="M152" i="7"/>
  <c r="DK152" i="7" s="1"/>
  <c r="L152" i="7"/>
  <c r="K152" i="7"/>
  <c r="J152" i="7"/>
  <c r="DH152" i="7" s="1"/>
  <c r="I152" i="7"/>
  <c r="DG152" i="7" s="1"/>
  <c r="H152" i="7"/>
  <c r="G152" i="7"/>
  <c r="F152" i="7"/>
  <c r="DD152" i="7" s="1"/>
  <c r="E152" i="7"/>
  <c r="DC152" i="7" s="1"/>
  <c r="D152" i="7"/>
  <c r="C152" i="7"/>
  <c r="B152" i="7"/>
  <c r="CZ152" i="7" s="1"/>
  <c r="EX151" i="7"/>
  <c r="EU151" i="7"/>
  <c r="ET151" i="7"/>
  <c r="EQ151" i="7"/>
  <c r="EP151" i="7"/>
  <c r="EM151" i="7"/>
  <c r="EL151" i="7"/>
  <c r="EJ151" i="7"/>
  <c r="EI151" i="7"/>
  <c r="EH151" i="7"/>
  <c r="EE151" i="7"/>
  <c r="EA151" i="7"/>
  <c r="DZ151" i="7"/>
  <c r="DW151" i="7"/>
  <c r="DV151" i="7"/>
  <c r="DS151" i="7"/>
  <c r="DO151" i="7"/>
  <c r="DN151" i="7"/>
  <c r="DK151" i="7"/>
  <c r="DJ151" i="7"/>
  <c r="DG151" i="7"/>
  <c r="DC151" i="7"/>
  <c r="DB151" i="7"/>
  <c r="CZ151" i="7"/>
  <c r="CY151" i="7"/>
  <c r="CX151" i="7"/>
  <c r="CW151" i="7"/>
  <c r="CV151" i="7"/>
  <c r="CU151" i="7"/>
  <c r="CT151" i="7"/>
  <c r="CS151" i="7"/>
  <c r="CR151" i="7"/>
  <c r="CQ151" i="7"/>
  <c r="CP151" i="7"/>
  <c r="CO151" i="7"/>
  <c r="CN151" i="7"/>
  <c r="CM151" i="7"/>
  <c r="CL151" i="7"/>
  <c r="CK151" i="7"/>
  <c r="CJ151" i="7"/>
  <c r="CI151" i="7"/>
  <c r="CH151" i="7"/>
  <c r="CG151" i="7"/>
  <c r="CF151" i="7"/>
  <c r="CE151" i="7"/>
  <c r="CD151" i="7"/>
  <c r="CC151" i="7"/>
  <c r="CB151" i="7"/>
  <c r="CA151" i="7"/>
  <c r="BZ151" i="7"/>
  <c r="BY151" i="7"/>
  <c r="BX151" i="7"/>
  <c r="BW151" i="7"/>
  <c r="BV151" i="7"/>
  <c r="BU151" i="7"/>
  <c r="BT151" i="7"/>
  <c r="BS151" i="7"/>
  <c r="BR151" i="7"/>
  <c r="BQ151" i="7"/>
  <c r="BP151" i="7"/>
  <c r="BO151" i="7"/>
  <c r="BN151" i="7"/>
  <c r="BM151" i="7"/>
  <c r="BL151" i="7"/>
  <c r="BK151" i="7"/>
  <c r="BJ151" i="7"/>
  <c r="BI151" i="7"/>
  <c r="BH151" i="7"/>
  <c r="BG151" i="7"/>
  <c r="BF151" i="7"/>
  <c r="BE151" i="7"/>
  <c r="BD151" i="7"/>
  <c r="BC151" i="7"/>
  <c r="BB151" i="7"/>
  <c r="BA151" i="7"/>
  <c r="AZ151" i="7"/>
  <c r="AY151" i="7"/>
  <c r="EW151" i="7" s="1"/>
  <c r="AX151" i="7"/>
  <c r="EV151" i="7" s="1"/>
  <c r="AW151" i="7"/>
  <c r="AV151" i="7"/>
  <c r="AU151" i="7"/>
  <c r="ES151" i="7" s="1"/>
  <c r="AT151" i="7"/>
  <c r="ER151" i="7" s="1"/>
  <c r="AS151" i="7"/>
  <c r="AR151" i="7"/>
  <c r="AQ151" i="7"/>
  <c r="EO151" i="7" s="1"/>
  <c r="AP151" i="7"/>
  <c r="EN151" i="7" s="1"/>
  <c r="AO151" i="7"/>
  <c r="AN151" i="7"/>
  <c r="AM151" i="7"/>
  <c r="EK151" i="7" s="1"/>
  <c r="AL151" i="7"/>
  <c r="AK151" i="7"/>
  <c r="AJ151" i="7"/>
  <c r="AI151" i="7"/>
  <c r="EG151" i="7" s="1"/>
  <c r="AH151" i="7"/>
  <c r="EF151" i="7" s="1"/>
  <c r="AG151" i="7"/>
  <c r="AF151" i="7"/>
  <c r="ED151" i="7" s="1"/>
  <c r="AE151" i="7"/>
  <c r="EC151" i="7" s="1"/>
  <c r="AD151" i="7"/>
  <c r="EB151" i="7" s="1"/>
  <c r="AC151" i="7"/>
  <c r="AB151" i="7"/>
  <c r="AA151" i="7"/>
  <c r="DY151" i="7" s="1"/>
  <c r="Z151" i="7"/>
  <c r="DX151" i="7" s="1"/>
  <c r="Y151" i="7"/>
  <c r="X151" i="7"/>
  <c r="W151" i="7"/>
  <c r="DU151" i="7" s="1"/>
  <c r="V151" i="7"/>
  <c r="DT151" i="7" s="1"/>
  <c r="U151" i="7"/>
  <c r="T151" i="7"/>
  <c r="DR151" i="7" s="1"/>
  <c r="S151" i="7"/>
  <c r="DQ151" i="7" s="1"/>
  <c r="R151" i="7"/>
  <c r="DP151" i="7" s="1"/>
  <c r="Q151" i="7"/>
  <c r="P151" i="7"/>
  <c r="O151" i="7"/>
  <c r="DM151" i="7" s="1"/>
  <c r="N151" i="7"/>
  <c r="DL151" i="7" s="1"/>
  <c r="M151" i="7"/>
  <c r="L151" i="7"/>
  <c r="K151" i="7"/>
  <c r="DI151" i="7" s="1"/>
  <c r="J151" i="7"/>
  <c r="DH151" i="7" s="1"/>
  <c r="I151" i="7"/>
  <c r="H151" i="7"/>
  <c r="DF151" i="7" s="1"/>
  <c r="G151" i="7"/>
  <c r="DE151" i="7" s="1"/>
  <c r="F151" i="7"/>
  <c r="DD151" i="7" s="1"/>
  <c r="E151" i="7"/>
  <c r="D151" i="7"/>
  <c r="C151" i="7"/>
  <c r="DA151" i="7" s="1"/>
  <c r="B151" i="7"/>
  <c r="ES150" i="7"/>
  <c r="ER150" i="7"/>
  <c r="EQ150" i="7"/>
  <c r="EN150" i="7"/>
  <c r="EM150" i="7"/>
  <c r="EG150" i="7"/>
  <c r="EF150" i="7"/>
  <c r="EE150" i="7"/>
  <c r="EB150" i="7"/>
  <c r="EA150" i="7"/>
  <c r="DU150" i="7"/>
  <c r="DT150" i="7"/>
  <c r="DS150" i="7"/>
  <c r="DP150" i="7"/>
  <c r="DL150" i="7"/>
  <c r="DK150" i="7"/>
  <c r="DI150" i="7"/>
  <c r="DH150" i="7"/>
  <c r="DG150" i="7"/>
  <c r="DD150" i="7"/>
  <c r="DC150" i="7"/>
  <c r="CZ150" i="7"/>
  <c r="CY150" i="7"/>
  <c r="CX150" i="7"/>
  <c r="CW150" i="7"/>
  <c r="EV150" i="7" s="1"/>
  <c r="CV150" i="7"/>
  <c r="EU150" i="7" s="1"/>
  <c r="CU150" i="7"/>
  <c r="CT150" i="7"/>
  <c r="CS150" i="7"/>
  <c r="CR150" i="7"/>
  <c r="CQ150" i="7"/>
  <c r="CP150" i="7"/>
  <c r="CO150" i="7"/>
  <c r="CN150" i="7"/>
  <c r="CM150" i="7"/>
  <c r="CL150" i="7"/>
  <c r="CK150" i="7"/>
  <c r="EJ150" i="7" s="1"/>
  <c r="CJ150" i="7"/>
  <c r="EI150" i="7" s="1"/>
  <c r="CI150" i="7"/>
  <c r="CH150" i="7"/>
  <c r="CG150" i="7"/>
  <c r="CF150" i="7"/>
  <c r="CE150" i="7"/>
  <c r="CD150" i="7"/>
  <c r="CC150" i="7"/>
  <c r="CB150" i="7"/>
  <c r="CA150" i="7"/>
  <c r="BZ150" i="7"/>
  <c r="BY150" i="7"/>
  <c r="DX150" i="7" s="1"/>
  <c r="BX150" i="7"/>
  <c r="DW150" i="7" s="1"/>
  <c r="BW150" i="7"/>
  <c r="BV150" i="7"/>
  <c r="BU150" i="7"/>
  <c r="BT150" i="7"/>
  <c r="BS150" i="7"/>
  <c r="BR150" i="7"/>
  <c r="BQ150" i="7"/>
  <c r="BP150" i="7"/>
  <c r="BO150" i="7"/>
  <c r="BN150" i="7"/>
  <c r="BM150" i="7"/>
  <c r="BL150" i="7"/>
  <c r="BK150" i="7"/>
  <c r="BJ150" i="7"/>
  <c r="BI150" i="7"/>
  <c r="BH150" i="7"/>
  <c r="BG150" i="7"/>
  <c r="BF150" i="7"/>
  <c r="BE150" i="7"/>
  <c r="BD150" i="7"/>
  <c r="BC150" i="7"/>
  <c r="BB150" i="7"/>
  <c r="BA150" i="7"/>
  <c r="AZ150" i="7"/>
  <c r="EX150" i="7" s="1"/>
  <c r="AY150" i="7"/>
  <c r="EW150" i="7" s="1"/>
  <c r="AX150" i="7"/>
  <c r="AW150" i="7"/>
  <c r="AV150" i="7"/>
  <c r="AU150" i="7"/>
  <c r="AT150" i="7"/>
  <c r="AS150" i="7"/>
  <c r="AR150" i="7"/>
  <c r="EP150" i="7" s="1"/>
  <c r="AQ150" i="7"/>
  <c r="EO150" i="7" s="1"/>
  <c r="AP150" i="7"/>
  <c r="AO150" i="7"/>
  <c r="AN150" i="7"/>
  <c r="EL150" i="7" s="1"/>
  <c r="AM150" i="7"/>
  <c r="EK150" i="7" s="1"/>
  <c r="AL150" i="7"/>
  <c r="AK150" i="7"/>
  <c r="AJ150" i="7"/>
  <c r="AI150" i="7"/>
  <c r="AH150" i="7"/>
  <c r="AG150" i="7"/>
  <c r="AF150" i="7"/>
  <c r="ED150" i="7" s="1"/>
  <c r="AE150" i="7"/>
  <c r="EC150" i="7" s="1"/>
  <c r="AD150" i="7"/>
  <c r="AC150" i="7"/>
  <c r="AB150" i="7"/>
  <c r="DZ150" i="7" s="1"/>
  <c r="AA150" i="7"/>
  <c r="DY150" i="7" s="1"/>
  <c r="Z150" i="7"/>
  <c r="Y150" i="7"/>
  <c r="X150" i="7"/>
  <c r="DV150" i="7" s="1"/>
  <c r="W150" i="7"/>
  <c r="V150" i="7"/>
  <c r="U150" i="7"/>
  <c r="T150" i="7"/>
  <c r="DR150" i="7" s="1"/>
  <c r="S150" i="7"/>
  <c r="DQ150" i="7" s="1"/>
  <c r="R150" i="7"/>
  <c r="Q150" i="7"/>
  <c r="DO150" i="7" s="1"/>
  <c r="P150" i="7"/>
  <c r="DN150" i="7" s="1"/>
  <c r="O150" i="7"/>
  <c r="DM150" i="7" s="1"/>
  <c r="N150" i="7"/>
  <c r="M150" i="7"/>
  <c r="L150" i="7"/>
  <c r="DJ150" i="7" s="1"/>
  <c r="K150" i="7"/>
  <c r="J150" i="7"/>
  <c r="I150" i="7"/>
  <c r="H150" i="7"/>
  <c r="DF150" i="7" s="1"/>
  <c r="G150" i="7"/>
  <c r="DE150" i="7" s="1"/>
  <c r="F150" i="7"/>
  <c r="E150" i="7"/>
  <c r="D150" i="7"/>
  <c r="DB150" i="7" s="1"/>
  <c r="C150" i="7"/>
  <c r="DA150" i="7" s="1"/>
  <c r="B150" i="7"/>
  <c r="EW149" i="7"/>
  <c r="EO149" i="7"/>
  <c r="EN149" i="7"/>
  <c r="EK149" i="7"/>
  <c r="EJ149" i="7"/>
  <c r="EC149" i="7"/>
  <c r="DY149" i="7"/>
  <c r="DX149" i="7"/>
  <c r="DR149" i="7"/>
  <c r="DQ149" i="7"/>
  <c r="DP149" i="7"/>
  <c r="DM149" i="7"/>
  <c r="DL149" i="7"/>
  <c r="DI149" i="7"/>
  <c r="DH149" i="7"/>
  <c r="DE149" i="7"/>
  <c r="DD149" i="7"/>
  <c r="DA149" i="7"/>
  <c r="CZ149" i="7"/>
  <c r="CY149" i="7"/>
  <c r="CX149" i="7"/>
  <c r="CW149" i="7"/>
  <c r="CV149" i="7"/>
  <c r="CU149" i="7"/>
  <c r="CT149" i="7"/>
  <c r="ES149" i="7" s="1"/>
  <c r="CS149" i="7"/>
  <c r="ER149" i="7" s="1"/>
  <c r="CR149" i="7"/>
  <c r="CQ149" i="7"/>
  <c r="CP149" i="7"/>
  <c r="CO149" i="7"/>
  <c r="CN149" i="7"/>
  <c r="CM149" i="7"/>
  <c r="CL149" i="7"/>
  <c r="CK149" i="7"/>
  <c r="CJ149" i="7"/>
  <c r="CI149" i="7"/>
  <c r="CH149" i="7"/>
  <c r="EG149" i="7" s="1"/>
  <c r="CG149" i="7"/>
  <c r="EF149" i="7" s="1"/>
  <c r="CF149" i="7"/>
  <c r="CE149" i="7"/>
  <c r="CD149" i="7"/>
  <c r="CC149" i="7"/>
  <c r="EB149" i="7" s="1"/>
  <c r="CB149" i="7"/>
  <c r="CA149" i="7"/>
  <c r="BZ149" i="7"/>
  <c r="BY149" i="7"/>
  <c r="BX149" i="7"/>
  <c r="BW149" i="7"/>
  <c r="BV149" i="7"/>
  <c r="DU149" i="7" s="1"/>
  <c r="BU149" i="7"/>
  <c r="DT149" i="7" s="1"/>
  <c r="BT149" i="7"/>
  <c r="BS149" i="7"/>
  <c r="BR149" i="7"/>
  <c r="BQ149" i="7"/>
  <c r="BP149" i="7"/>
  <c r="BO149" i="7"/>
  <c r="BN149" i="7"/>
  <c r="BM149" i="7"/>
  <c r="BL149" i="7"/>
  <c r="BK149" i="7"/>
  <c r="BJ149" i="7"/>
  <c r="BI149" i="7"/>
  <c r="BH149" i="7"/>
  <c r="BG149" i="7"/>
  <c r="BF149" i="7"/>
  <c r="BE149" i="7"/>
  <c r="BD149" i="7"/>
  <c r="BC149" i="7"/>
  <c r="BB149" i="7"/>
  <c r="BA149" i="7"/>
  <c r="AZ149" i="7"/>
  <c r="EX149" i="7" s="1"/>
  <c r="AY149" i="7"/>
  <c r="AX149" i="7"/>
  <c r="EV149" i="7" s="1"/>
  <c r="AW149" i="7"/>
  <c r="EU149" i="7" s="1"/>
  <c r="AV149" i="7"/>
  <c r="ET149" i="7" s="1"/>
  <c r="AU149" i="7"/>
  <c r="AT149" i="7"/>
  <c r="AS149" i="7"/>
  <c r="AR149" i="7"/>
  <c r="EP149" i="7" s="1"/>
  <c r="AQ149" i="7"/>
  <c r="AP149" i="7"/>
  <c r="AO149" i="7"/>
  <c r="AN149" i="7"/>
  <c r="EL149" i="7" s="1"/>
  <c r="AM149" i="7"/>
  <c r="AL149" i="7"/>
  <c r="AK149" i="7"/>
  <c r="EI149" i="7" s="1"/>
  <c r="AJ149" i="7"/>
  <c r="EH149" i="7" s="1"/>
  <c r="AI149" i="7"/>
  <c r="AH149" i="7"/>
  <c r="AG149" i="7"/>
  <c r="AF149" i="7"/>
  <c r="ED149" i="7" s="1"/>
  <c r="AE149" i="7"/>
  <c r="AD149" i="7"/>
  <c r="AC149" i="7"/>
  <c r="AB149" i="7"/>
  <c r="DZ149" i="7" s="1"/>
  <c r="AA149" i="7"/>
  <c r="Z149" i="7"/>
  <c r="Y149" i="7"/>
  <c r="DW149" i="7" s="1"/>
  <c r="X149" i="7"/>
  <c r="DV149" i="7" s="1"/>
  <c r="W149" i="7"/>
  <c r="V149" i="7"/>
  <c r="U149" i="7"/>
  <c r="T149" i="7"/>
  <c r="S149" i="7"/>
  <c r="R149" i="7"/>
  <c r="Q149" i="7"/>
  <c r="DO149" i="7" s="1"/>
  <c r="P149" i="7"/>
  <c r="DN149" i="7" s="1"/>
  <c r="O149" i="7"/>
  <c r="N149" i="7"/>
  <c r="M149" i="7"/>
  <c r="DK149" i="7" s="1"/>
  <c r="L149" i="7"/>
  <c r="DJ149" i="7" s="1"/>
  <c r="K149" i="7"/>
  <c r="J149" i="7"/>
  <c r="I149" i="7"/>
  <c r="DG149" i="7" s="1"/>
  <c r="H149" i="7"/>
  <c r="DF149" i="7" s="1"/>
  <c r="G149" i="7"/>
  <c r="F149" i="7"/>
  <c r="E149" i="7"/>
  <c r="DC149" i="7" s="1"/>
  <c r="D149" i="7"/>
  <c r="DB149" i="7" s="1"/>
  <c r="C149" i="7"/>
  <c r="B149" i="7"/>
  <c r="EX148" i="7"/>
  <c r="EW148" i="7"/>
  <c r="ET148" i="7"/>
  <c r="EL148" i="7"/>
  <c r="EK148" i="7"/>
  <c r="EH148" i="7"/>
  <c r="EA148" i="7"/>
  <c r="DZ148" i="7"/>
  <c r="DY148" i="7"/>
  <c r="DV148" i="7"/>
  <c r="DR148" i="7"/>
  <c r="DQ148" i="7"/>
  <c r="DN148" i="7"/>
  <c r="DM148" i="7"/>
  <c r="DJ148" i="7"/>
  <c r="DF148" i="7"/>
  <c r="DE148" i="7"/>
  <c r="DC148" i="7"/>
  <c r="DB148" i="7"/>
  <c r="DA148" i="7"/>
  <c r="CY148" i="7"/>
  <c r="CX148" i="7"/>
  <c r="CW148" i="7"/>
  <c r="CV148" i="7"/>
  <c r="CU148" i="7"/>
  <c r="CT148" i="7"/>
  <c r="CS148" i="7"/>
  <c r="CR148" i="7"/>
  <c r="CQ148" i="7"/>
  <c r="EP148" i="7" s="1"/>
  <c r="CP148" i="7"/>
  <c r="EO148" i="7" s="1"/>
  <c r="CO148" i="7"/>
  <c r="CN148" i="7"/>
  <c r="CM148" i="7"/>
  <c r="CL148" i="7"/>
  <c r="CK148" i="7"/>
  <c r="CJ148" i="7"/>
  <c r="CI148" i="7"/>
  <c r="CH148" i="7"/>
  <c r="CG148" i="7"/>
  <c r="CF148" i="7"/>
  <c r="CE148" i="7"/>
  <c r="ED148" i="7" s="1"/>
  <c r="CD148" i="7"/>
  <c r="EC148" i="7" s="1"/>
  <c r="CC148" i="7"/>
  <c r="CB148" i="7"/>
  <c r="CA148" i="7"/>
  <c r="BZ148" i="7"/>
  <c r="BY148" i="7"/>
  <c r="BX148" i="7"/>
  <c r="BW148" i="7"/>
  <c r="BV148" i="7"/>
  <c r="BU148" i="7"/>
  <c r="BT148" i="7"/>
  <c r="BS148" i="7"/>
  <c r="BR148" i="7"/>
  <c r="BQ148" i="7"/>
  <c r="BP148" i="7"/>
  <c r="BO148" i="7"/>
  <c r="BN148" i="7"/>
  <c r="BM148" i="7"/>
  <c r="BL148" i="7"/>
  <c r="BK148" i="7"/>
  <c r="BJ148" i="7"/>
  <c r="BI148" i="7"/>
  <c r="BH148" i="7"/>
  <c r="BG148" i="7"/>
  <c r="BF148" i="7"/>
  <c r="BE148" i="7"/>
  <c r="BD148" i="7"/>
  <c r="BC148" i="7"/>
  <c r="BB148" i="7"/>
  <c r="BA148" i="7"/>
  <c r="AZ148" i="7"/>
  <c r="AY148" i="7"/>
  <c r="AX148" i="7"/>
  <c r="AW148" i="7"/>
  <c r="EU148" i="7" s="1"/>
  <c r="AV148" i="7"/>
  <c r="AU148" i="7"/>
  <c r="ES148" i="7" s="1"/>
  <c r="AT148" i="7"/>
  <c r="ER148" i="7" s="1"/>
  <c r="AS148" i="7"/>
  <c r="EQ148" i="7" s="1"/>
  <c r="AR148" i="7"/>
  <c r="AQ148" i="7"/>
  <c r="AP148" i="7"/>
  <c r="AO148" i="7"/>
  <c r="EM148" i="7" s="1"/>
  <c r="AN148" i="7"/>
  <c r="AM148" i="7"/>
  <c r="AL148" i="7"/>
  <c r="AK148" i="7"/>
  <c r="EI148" i="7" s="1"/>
  <c r="AJ148" i="7"/>
  <c r="AI148" i="7"/>
  <c r="EG148" i="7" s="1"/>
  <c r="AH148" i="7"/>
  <c r="EF148" i="7" s="1"/>
  <c r="AG148" i="7"/>
  <c r="EE148" i="7" s="1"/>
  <c r="AF148" i="7"/>
  <c r="AE148" i="7"/>
  <c r="AD148" i="7"/>
  <c r="AC148" i="7"/>
  <c r="AB148" i="7"/>
  <c r="AA148" i="7"/>
  <c r="Z148" i="7"/>
  <c r="Y148" i="7"/>
  <c r="DW148" i="7" s="1"/>
  <c r="X148" i="7"/>
  <c r="W148" i="7"/>
  <c r="DU148" i="7" s="1"/>
  <c r="V148" i="7"/>
  <c r="DT148" i="7" s="1"/>
  <c r="U148" i="7"/>
  <c r="DS148" i="7" s="1"/>
  <c r="T148" i="7"/>
  <c r="S148" i="7"/>
  <c r="R148" i="7"/>
  <c r="DP148" i="7" s="1"/>
  <c r="Q148" i="7"/>
  <c r="DO148" i="7" s="1"/>
  <c r="P148" i="7"/>
  <c r="O148" i="7"/>
  <c r="N148" i="7"/>
  <c r="DL148" i="7" s="1"/>
  <c r="M148" i="7"/>
  <c r="DK148" i="7" s="1"/>
  <c r="L148" i="7"/>
  <c r="K148" i="7"/>
  <c r="DI148" i="7" s="1"/>
  <c r="J148" i="7"/>
  <c r="DH148" i="7" s="1"/>
  <c r="I148" i="7"/>
  <c r="DG148" i="7" s="1"/>
  <c r="H148" i="7"/>
  <c r="G148" i="7"/>
  <c r="F148" i="7"/>
  <c r="DD148" i="7" s="1"/>
  <c r="E148" i="7"/>
  <c r="D148" i="7"/>
  <c r="C148" i="7"/>
  <c r="B148" i="7"/>
  <c r="CZ148" i="7" s="1"/>
  <c r="EX147" i="7"/>
  <c r="EV147" i="7"/>
  <c r="EU147" i="7"/>
  <c r="ET147" i="7"/>
  <c r="EQ147" i="7"/>
  <c r="EM147" i="7"/>
  <c r="EL147" i="7"/>
  <c r="EJ147" i="7"/>
  <c r="EI147" i="7"/>
  <c r="EH147" i="7"/>
  <c r="EE147" i="7"/>
  <c r="EA147" i="7"/>
  <c r="DZ147" i="7"/>
  <c r="DX147" i="7"/>
  <c r="DW147" i="7"/>
  <c r="DV147" i="7"/>
  <c r="DS147" i="7"/>
  <c r="DO147" i="7"/>
  <c r="DN147" i="7"/>
  <c r="DL147" i="7"/>
  <c r="DK147" i="7"/>
  <c r="DJ147" i="7"/>
  <c r="DG147" i="7"/>
  <c r="DF147" i="7"/>
  <c r="DC147" i="7"/>
  <c r="DB147" i="7"/>
  <c r="CZ147" i="7"/>
  <c r="CY147" i="7"/>
  <c r="CX147" i="7"/>
  <c r="CW147" i="7"/>
  <c r="CV147" i="7"/>
  <c r="CU147" i="7"/>
  <c r="CT147" i="7"/>
  <c r="CS147" i="7"/>
  <c r="CR147" i="7"/>
  <c r="CQ147" i="7"/>
  <c r="CP147" i="7"/>
  <c r="CO147" i="7"/>
  <c r="CN147" i="7"/>
  <c r="CM147" i="7"/>
  <c r="CL147" i="7"/>
  <c r="CK147" i="7"/>
  <c r="CJ147" i="7"/>
  <c r="CI147" i="7"/>
  <c r="CH147" i="7"/>
  <c r="CG147" i="7"/>
  <c r="CF147" i="7"/>
  <c r="CE147" i="7"/>
  <c r="CD147" i="7"/>
  <c r="CC147" i="7"/>
  <c r="CB147" i="7"/>
  <c r="CA147" i="7"/>
  <c r="BZ147" i="7"/>
  <c r="BY147" i="7"/>
  <c r="BX147" i="7"/>
  <c r="BW147" i="7"/>
  <c r="BV147" i="7"/>
  <c r="BU147" i="7"/>
  <c r="BT147" i="7"/>
  <c r="BS147" i="7"/>
  <c r="BR147" i="7"/>
  <c r="BQ147" i="7"/>
  <c r="BP147" i="7"/>
  <c r="BO147" i="7"/>
  <c r="BN147" i="7"/>
  <c r="BM147" i="7"/>
  <c r="BL147" i="7"/>
  <c r="BK147" i="7"/>
  <c r="BJ147" i="7"/>
  <c r="BI147" i="7"/>
  <c r="BH147" i="7"/>
  <c r="BG147" i="7"/>
  <c r="BF147" i="7"/>
  <c r="BE147" i="7"/>
  <c r="BD147" i="7"/>
  <c r="BC147" i="7"/>
  <c r="BB147" i="7"/>
  <c r="BA147" i="7"/>
  <c r="AZ147" i="7"/>
  <c r="AY147" i="7"/>
  <c r="EW147" i="7" s="1"/>
  <c r="AX147" i="7"/>
  <c r="AW147" i="7"/>
  <c r="AV147" i="7"/>
  <c r="AU147" i="7"/>
  <c r="ES147" i="7" s="1"/>
  <c r="AT147" i="7"/>
  <c r="ER147" i="7" s="1"/>
  <c r="AS147" i="7"/>
  <c r="AR147" i="7"/>
  <c r="EP147" i="7" s="1"/>
  <c r="AQ147" i="7"/>
  <c r="EO147" i="7" s="1"/>
  <c r="AP147" i="7"/>
  <c r="EN147" i="7" s="1"/>
  <c r="AO147" i="7"/>
  <c r="AN147" i="7"/>
  <c r="AM147" i="7"/>
  <c r="EK147" i="7" s="1"/>
  <c r="AL147" i="7"/>
  <c r="AK147" i="7"/>
  <c r="AJ147" i="7"/>
  <c r="AI147" i="7"/>
  <c r="EG147" i="7" s="1"/>
  <c r="AH147" i="7"/>
  <c r="EF147" i="7" s="1"/>
  <c r="AG147" i="7"/>
  <c r="AF147" i="7"/>
  <c r="ED147" i="7" s="1"/>
  <c r="AE147" i="7"/>
  <c r="EC147" i="7" s="1"/>
  <c r="AD147" i="7"/>
  <c r="EB147" i="7" s="1"/>
  <c r="AC147" i="7"/>
  <c r="AB147" i="7"/>
  <c r="AA147" i="7"/>
  <c r="DY147" i="7" s="1"/>
  <c r="Z147" i="7"/>
  <c r="Y147" i="7"/>
  <c r="X147" i="7"/>
  <c r="W147" i="7"/>
  <c r="DU147" i="7" s="1"/>
  <c r="V147" i="7"/>
  <c r="DT147" i="7" s="1"/>
  <c r="U147" i="7"/>
  <c r="T147" i="7"/>
  <c r="DR147" i="7" s="1"/>
  <c r="S147" i="7"/>
  <c r="DQ147" i="7" s="1"/>
  <c r="R147" i="7"/>
  <c r="DP147" i="7" s="1"/>
  <c r="Q147" i="7"/>
  <c r="P147" i="7"/>
  <c r="O147" i="7"/>
  <c r="DM147" i="7" s="1"/>
  <c r="N147" i="7"/>
  <c r="M147" i="7"/>
  <c r="L147" i="7"/>
  <c r="K147" i="7"/>
  <c r="DI147" i="7" s="1"/>
  <c r="J147" i="7"/>
  <c r="DH147" i="7" s="1"/>
  <c r="I147" i="7"/>
  <c r="H147" i="7"/>
  <c r="G147" i="7"/>
  <c r="DE147" i="7" s="1"/>
  <c r="F147" i="7"/>
  <c r="DD147" i="7" s="1"/>
  <c r="E147" i="7"/>
  <c r="D147" i="7"/>
  <c r="C147" i="7"/>
  <c r="DA147" i="7" s="1"/>
  <c r="B147" i="7"/>
  <c r="EV146" i="7"/>
  <c r="EU146" i="7"/>
  <c r="ES146" i="7"/>
  <c r="ER146" i="7"/>
  <c r="EQ146" i="7"/>
  <c r="EN146" i="7"/>
  <c r="EJ146" i="7"/>
  <c r="EI146" i="7"/>
  <c r="EF146" i="7"/>
  <c r="EE146" i="7"/>
  <c r="EB146" i="7"/>
  <c r="EA146" i="7"/>
  <c r="DX146" i="7"/>
  <c r="DW146" i="7"/>
  <c r="DT146" i="7"/>
  <c r="DS146" i="7"/>
  <c r="DP146" i="7"/>
  <c r="DL146" i="7"/>
  <c r="DK146" i="7"/>
  <c r="DH146" i="7"/>
  <c r="DG146" i="7"/>
  <c r="DD146" i="7"/>
  <c r="DC146" i="7"/>
  <c r="CZ146" i="7"/>
  <c r="CY146" i="7"/>
  <c r="CX146" i="7"/>
  <c r="CW146" i="7"/>
  <c r="CV146" i="7"/>
  <c r="CU146" i="7"/>
  <c r="CT146" i="7"/>
  <c r="CS146" i="7"/>
  <c r="CR146" i="7"/>
  <c r="CQ146" i="7"/>
  <c r="CP146" i="7"/>
  <c r="CO146" i="7"/>
  <c r="CN146" i="7"/>
  <c r="CM146" i="7"/>
  <c r="CL146" i="7"/>
  <c r="CK146" i="7"/>
  <c r="CJ146" i="7"/>
  <c r="CI146" i="7"/>
  <c r="CH146" i="7"/>
  <c r="CG146" i="7"/>
  <c r="CF146" i="7"/>
  <c r="CE146" i="7"/>
  <c r="CD146" i="7"/>
  <c r="CC146" i="7"/>
  <c r="CB146" i="7"/>
  <c r="CA146" i="7"/>
  <c r="BZ146" i="7"/>
  <c r="BY146" i="7"/>
  <c r="BX146" i="7"/>
  <c r="BW146" i="7"/>
  <c r="BV146" i="7"/>
  <c r="BU146" i="7"/>
  <c r="BT146" i="7"/>
  <c r="BS146" i="7"/>
  <c r="BR146" i="7"/>
  <c r="BQ146" i="7"/>
  <c r="BP146" i="7"/>
  <c r="BO146" i="7"/>
  <c r="BN146" i="7"/>
  <c r="BM146" i="7"/>
  <c r="BL146" i="7"/>
  <c r="BK146" i="7"/>
  <c r="BJ146" i="7"/>
  <c r="BI146" i="7"/>
  <c r="BH146" i="7"/>
  <c r="BG146" i="7"/>
  <c r="BF146" i="7"/>
  <c r="BE146" i="7"/>
  <c r="BD146" i="7"/>
  <c r="BC146" i="7"/>
  <c r="BB146" i="7"/>
  <c r="BA146" i="7"/>
  <c r="AZ146" i="7"/>
  <c r="EX146" i="7" s="1"/>
  <c r="AY146" i="7"/>
  <c r="EW146" i="7" s="1"/>
  <c r="AX146" i="7"/>
  <c r="AW146" i="7"/>
  <c r="AV146" i="7"/>
  <c r="ET146" i="7" s="1"/>
  <c r="AU146" i="7"/>
  <c r="AT146" i="7"/>
  <c r="AS146" i="7"/>
  <c r="AR146" i="7"/>
  <c r="EP146" i="7" s="1"/>
  <c r="AQ146" i="7"/>
  <c r="EO146" i="7" s="1"/>
  <c r="AP146" i="7"/>
  <c r="AO146" i="7"/>
  <c r="EM146" i="7" s="1"/>
  <c r="AN146" i="7"/>
  <c r="EL146" i="7" s="1"/>
  <c r="AM146" i="7"/>
  <c r="EK146" i="7" s="1"/>
  <c r="AL146" i="7"/>
  <c r="AK146" i="7"/>
  <c r="AJ146" i="7"/>
  <c r="EH146" i="7" s="1"/>
  <c r="AI146" i="7"/>
  <c r="EG146" i="7" s="1"/>
  <c r="AH146" i="7"/>
  <c r="AG146" i="7"/>
  <c r="AF146" i="7"/>
  <c r="ED146" i="7" s="1"/>
  <c r="AE146" i="7"/>
  <c r="EC146" i="7" s="1"/>
  <c r="AD146" i="7"/>
  <c r="AC146" i="7"/>
  <c r="AB146" i="7"/>
  <c r="DZ146" i="7" s="1"/>
  <c r="AA146" i="7"/>
  <c r="DY146" i="7" s="1"/>
  <c r="Z146" i="7"/>
  <c r="Y146" i="7"/>
  <c r="X146" i="7"/>
  <c r="DV146" i="7" s="1"/>
  <c r="W146" i="7"/>
  <c r="DU146" i="7" s="1"/>
  <c r="V146" i="7"/>
  <c r="U146" i="7"/>
  <c r="T146" i="7"/>
  <c r="DR146" i="7" s="1"/>
  <c r="S146" i="7"/>
  <c r="DQ146" i="7" s="1"/>
  <c r="R146" i="7"/>
  <c r="Q146" i="7"/>
  <c r="DO146" i="7" s="1"/>
  <c r="P146" i="7"/>
  <c r="DN146" i="7" s="1"/>
  <c r="O146" i="7"/>
  <c r="DM146" i="7" s="1"/>
  <c r="N146" i="7"/>
  <c r="M146" i="7"/>
  <c r="L146" i="7"/>
  <c r="DJ146" i="7" s="1"/>
  <c r="K146" i="7"/>
  <c r="DI146" i="7" s="1"/>
  <c r="J146" i="7"/>
  <c r="I146" i="7"/>
  <c r="H146" i="7"/>
  <c r="DF146" i="7" s="1"/>
  <c r="G146" i="7"/>
  <c r="DE146" i="7" s="1"/>
  <c r="F146" i="7"/>
  <c r="E146" i="7"/>
  <c r="D146" i="7"/>
  <c r="DB146" i="7" s="1"/>
  <c r="C146" i="7"/>
  <c r="DA146" i="7" s="1"/>
  <c r="B146" i="7"/>
  <c r="EW145" i="7"/>
  <c r="ES145" i="7"/>
  <c r="ER145" i="7"/>
  <c r="EO145" i="7"/>
  <c r="EN145" i="7"/>
  <c r="EK145" i="7"/>
  <c r="EG145" i="7"/>
  <c r="EF145" i="7"/>
  <c r="ED145" i="7"/>
  <c r="EC145" i="7"/>
  <c r="EB145" i="7"/>
  <c r="DY145" i="7"/>
  <c r="DU145" i="7"/>
  <c r="DT145" i="7"/>
  <c r="DQ145" i="7"/>
  <c r="DP145" i="7"/>
  <c r="DM145" i="7"/>
  <c r="DI145" i="7"/>
  <c r="DH145" i="7"/>
  <c r="DE145" i="7"/>
  <c r="DD145" i="7"/>
  <c r="DA145" i="7"/>
  <c r="CY145" i="7"/>
  <c r="CX145" i="7"/>
  <c r="CW145" i="7"/>
  <c r="CV145" i="7"/>
  <c r="CU145" i="7"/>
  <c r="CT145" i="7"/>
  <c r="CS145" i="7"/>
  <c r="CR145" i="7"/>
  <c r="CQ145" i="7"/>
  <c r="CP145" i="7"/>
  <c r="CO145" i="7"/>
  <c r="CN145" i="7"/>
  <c r="CM145" i="7"/>
  <c r="CL145" i="7"/>
  <c r="CK145" i="7"/>
  <c r="CJ145" i="7"/>
  <c r="CI145" i="7"/>
  <c r="CH145" i="7"/>
  <c r="CG145" i="7"/>
  <c r="CF145" i="7"/>
  <c r="CE145" i="7"/>
  <c r="CD145" i="7"/>
  <c r="CC145" i="7"/>
  <c r="CB145" i="7"/>
  <c r="CA145" i="7"/>
  <c r="BZ145" i="7"/>
  <c r="BY145" i="7"/>
  <c r="BX145" i="7"/>
  <c r="BW145" i="7"/>
  <c r="BV145" i="7"/>
  <c r="BU145" i="7"/>
  <c r="BT145" i="7"/>
  <c r="BS145" i="7"/>
  <c r="BR145" i="7"/>
  <c r="BQ145" i="7"/>
  <c r="BP145" i="7"/>
  <c r="BO145" i="7"/>
  <c r="BN145" i="7"/>
  <c r="BM145" i="7"/>
  <c r="BL145" i="7"/>
  <c r="BK145" i="7"/>
  <c r="BJ145" i="7"/>
  <c r="BI145" i="7"/>
  <c r="BH145" i="7"/>
  <c r="BG145" i="7"/>
  <c r="BF145" i="7"/>
  <c r="BE145" i="7"/>
  <c r="BD145" i="7"/>
  <c r="BC145" i="7"/>
  <c r="BB145" i="7"/>
  <c r="BA145" i="7"/>
  <c r="AZ145" i="7"/>
  <c r="EX145" i="7" s="1"/>
  <c r="AY145" i="7"/>
  <c r="AX145" i="7"/>
  <c r="EV145" i="7" s="1"/>
  <c r="AW145" i="7"/>
  <c r="EU145" i="7" s="1"/>
  <c r="AV145" i="7"/>
  <c r="ET145" i="7" s="1"/>
  <c r="AU145" i="7"/>
  <c r="AT145" i="7"/>
  <c r="AS145" i="7"/>
  <c r="EQ145" i="7" s="1"/>
  <c r="AR145" i="7"/>
  <c r="EP145" i="7" s="1"/>
  <c r="AQ145" i="7"/>
  <c r="AP145" i="7"/>
  <c r="AO145" i="7"/>
  <c r="EM145" i="7" s="1"/>
  <c r="AN145" i="7"/>
  <c r="EL145" i="7" s="1"/>
  <c r="AM145" i="7"/>
  <c r="AL145" i="7"/>
  <c r="EJ145" i="7" s="1"/>
  <c r="AK145" i="7"/>
  <c r="EI145" i="7" s="1"/>
  <c r="AJ145" i="7"/>
  <c r="EH145" i="7" s="1"/>
  <c r="AI145" i="7"/>
  <c r="AH145" i="7"/>
  <c r="AG145" i="7"/>
  <c r="EE145" i="7" s="1"/>
  <c r="AF145" i="7"/>
  <c r="AE145" i="7"/>
  <c r="AD145" i="7"/>
  <c r="AC145" i="7"/>
  <c r="EA145" i="7" s="1"/>
  <c r="AB145" i="7"/>
  <c r="DZ145" i="7" s="1"/>
  <c r="AA145" i="7"/>
  <c r="Z145" i="7"/>
  <c r="DX145" i="7" s="1"/>
  <c r="Y145" i="7"/>
  <c r="DW145" i="7" s="1"/>
  <c r="X145" i="7"/>
  <c r="DV145" i="7" s="1"/>
  <c r="W145" i="7"/>
  <c r="V145" i="7"/>
  <c r="U145" i="7"/>
  <c r="DS145" i="7" s="1"/>
  <c r="T145" i="7"/>
  <c r="DR145" i="7" s="1"/>
  <c r="S145" i="7"/>
  <c r="R145" i="7"/>
  <c r="Q145" i="7"/>
  <c r="DO145" i="7" s="1"/>
  <c r="P145" i="7"/>
  <c r="DN145" i="7" s="1"/>
  <c r="O145" i="7"/>
  <c r="N145" i="7"/>
  <c r="DL145" i="7" s="1"/>
  <c r="M145" i="7"/>
  <c r="DK145" i="7" s="1"/>
  <c r="L145" i="7"/>
  <c r="DJ145" i="7" s="1"/>
  <c r="K145" i="7"/>
  <c r="J145" i="7"/>
  <c r="I145" i="7"/>
  <c r="DG145" i="7" s="1"/>
  <c r="H145" i="7"/>
  <c r="DF145" i="7" s="1"/>
  <c r="G145" i="7"/>
  <c r="F145" i="7"/>
  <c r="E145" i="7"/>
  <c r="DC145" i="7" s="1"/>
  <c r="D145" i="7"/>
  <c r="DB145" i="7" s="1"/>
  <c r="C145" i="7"/>
  <c r="B145" i="7"/>
  <c r="CZ145" i="7" s="1"/>
  <c r="EX144" i="7"/>
  <c r="EW144" i="7"/>
  <c r="ET144" i="7"/>
  <c r="ES144" i="7"/>
  <c r="EP144" i="7"/>
  <c r="EO144" i="7"/>
  <c r="EL144" i="7"/>
  <c r="EK144" i="7"/>
  <c r="EH144" i="7"/>
  <c r="ED144" i="7"/>
  <c r="EC144" i="7"/>
  <c r="DZ144" i="7"/>
  <c r="DY144" i="7"/>
  <c r="DV144" i="7"/>
  <c r="DR144" i="7"/>
  <c r="DQ144" i="7"/>
  <c r="DN144" i="7"/>
  <c r="DM144" i="7"/>
  <c r="DJ144" i="7"/>
  <c r="DF144" i="7"/>
  <c r="DE144" i="7"/>
  <c r="DC144" i="7"/>
  <c r="DB144" i="7"/>
  <c r="DA144" i="7"/>
  <c r="CY144" i="7"/>
  <c r="CX144" i="7"/>
  <c r="CW144" i="7"/>
  <c r="CV144" i="7"/>
  <c r="CU144" i="7"/>
  <c r="CT144" i="7"/>
  <c r="CS144" i="7"/>
  <c r="CR144" i="7"/>
  <c r="CQ144" i="7"/>
  <c r="CP144" i="7"/>
  <c r="CO144" i="7"/>
  <c r="CN144" i="7"/>
  <c r="CM144" i="7"/>
  <c r="CL144" i="7"/>
  <c r="CK144" i="7"/>
  <c r="CJ144" i="7"/>
  <c r="CI144" i="7"/>
  <c r="CH144" i="7"/>
  <c r="CG144" i="7"/>
  <c r="CF144" i="7"/>
  <c r="CE144" i="7"/>
  <c r="CD144" i="7"/>
  <c r="CC144" i="7"/>
  <c r="CB144" i="7"/>
  <c r="CA144" i="7"/>
  <c r="BZ144" i="7"/>
  <c r="BY144" i="7"/>
  <c r="BX144" i="7"/>
  <c r="BW144" i="7"/>
  <c r="BV144" i="7"/>
  <c r="BU144" i="7"/>
  <c r="BT144" i="7"/>
  <c r="BS144" i="7"/>
  <c r="BR144" i="7"/>
  <c r="BQ144" i="7"/>
  <c r="BP144" i="7"/>
  <c r="BO144" i="7"/>
  <c r="BN144" i="7"/>
  <c r="BM144" i="7"/>
  <c r="BL144" i="7"/>
  <c r="BK144" i="7"/>
  <c r="BJ144" i="7"/>
  <c r="BI144" i="7"/>
  <c r="BH144" i="7"/>
  <c r="BG144" i="7"/>
  <c r="BF144" i="7"/>
  <c r="BE144" i="7"/>
  <c r="BD144" i="7"/>
  <c r="BC144" i="7"/>
  <c r="BB144" i="7"/>
  <c r="BA144" i="7"/>
  <c r="AZ144" i="7"/>
  <c r="AY144" i="7"/>
  <c r="AX144" i="7"/>
  <c r="EV144" i="7" s="1"/>
  <c r="AW144" i="7"/>
  <c r="EU144" i="7" s="1"/>
  <c r="AV144" i="7"/>
  <c r="AU144" i="7"/>
  <c r="AT144" i="7"/>
  <c r="ER144" i="7" s="1"/>
  <c r="AS144" i="7"/>
  <c r="EQ144" i="7" s="1"/>
  <c r="AR144" i="7"/>
  <c r="AQ144" i="7"/>
  <c r="AP144" i="7"/>
  <c r="EN144" i="7" s="1"/>
  <c r="AO144" i="7"/>
  <c r="EM144" i="7" s="1"/>
  <c r="AN144" i="7"/>
  <c r="AM144" i="7"/>
  <c r="AL144" i="7"/>
  <c r="EJ144" i="7" s="1"/>
  <c r="AK144" i="7"/>
  <c r="EI144" i="7" s="1"/>
  <c r="AJ144" i="7"/>
  <c r="AI144" i="7"/>
  <c r="EG144" i="7" s="1"/>
  <c r="AH144" i="7"/>
  <c r="EF144" i="7" s="1"/>
  <c r="AG144" i="7"/>
  <c r="EE144" i="7" s="1"/>
  <c r="AF144" i="7"/>
  <c r="AE144" i="7"/>
  <c r="AD144" i="7"/>
  <c r="EB144" i="7" s="1"/>
  <c r="AC144" i="7"/>
  <c r="EA144" i="7" s="1"/>
  <c r="AB144" i="7"/>
  <c r="AA144" i="7"/>
  <c r="Z144" i="7"/>
  <c r="DX144" i="7" s="1"/>
  <c r="Y144" i="7"/>
  <c r="DW144" i="7" s="1"/>
  <c r="X144" i="7"/>
  <c r="W144" i="7"/>
  <c r="DU144" i="7" s="1"/>
  <c r="V144" i="7"/>
  <c r="DT144" i="7" s="1"/>
  <c r="U144" i="7"/>
  <c r="DS144" i="7" s="1"/>
  <c r="T144" i="7"/>
  <c r="S144" i="7"/>
  <c r="R144" i="7"/>
  <c r="DP144" i="7" s="1"/>
  <c r="Q144" i="7"/>
  <c r="DO144" i="7" s="1"/>
  <c r="P144" i="7"/>
  <c r="O144" i="7"/>
  <c r="N144" i="7"/>
  <c r="DL144" i="7" s="1"/>
  <c r="M144" i="7"/>
  <c r="DK144" i="7" s="1"/>
  <c r="L144" i="7"/>
  <c r="K144" i="7"/>
  <c r="DI144" i="7" s="1"/>
  <c r="J144" i="7"/>
  <c r="DH144" i="7" s="1"/>
  <c r="I144" i="7"/>
  <c r="DG144" i="7" s="1"/>
  <c r="H144" i="7"/>
  <c r="G144" i="7"/>
  <c r="F144" i="7"/>
  <c r="DD144" i="7" s="1"/>
  <c r="E144" i="7"/>
  <c r="D144" i="7"/>
  <c r="C144" i="7"/>
  <c r="B144" i="7"/>
  <c r="CZ144" i="7" s="1"/>
  <c r="EX143" i="7"/>
  <c r="EU143" i="7"/>
  <c r="ET143" i="7"/>
  <c r="EQ143" i="7"/>
  <c r="EP143" i="7"/>
  <c r="EI143" i="7"/>
  <c r="EH143" i="7"/>
  <c r="EE143" i="7"/>
  <c r="ED143" i="7"/>
  <c r="DX143" i="7"/>
  <c r="DW143" i="7"/>
  <c r="DS143" i="7"/>
  <c r="DR143" i="7"/>
  <c r="DO143" i="7"/>
  <c r="DN143" i="7"/>
  <c r="DK143" i="7"/>
  <c r="DJ143" i="7"/>
  <c r="DG143" i="7"/>
  <c r="DF143" i="7"/>
  <c r="DC143" i="7"/>
  <c r="DB143" i="7"/>
  <c r="CY143" i="7"/>
  <c r="CX143" i="7"/>
  <c r="CW143" i="7"/>
  <c r="CV143" i="7"/>
  <c r="CU143" i="7"/>
  <c r="CT143" i="7"/>
  <c r="CS143" i="7"/>
  <c r="CR143" i="7"/>
  <c r="CQ143" i="7"/>
  <c r="CP143" i="7"/>
  <c r="CO143" i="7"/>
  <c r="CN143" i="7"/>
  <c r="EM143" i="7" s="1"/>
  <c r="CM143" i="7"/>
  <c r="EL143" i="7" s="1"/>
  <c r="CL143" i="7"/>
  <c r="CK143" i="7"/>
  <c r="CJ143" i="7"/>
  <c r="CI143" i="7"/>
  <c r="CH143" i="7"/>
  <c r="CG143" i="7"/>
  <c r="CF143" i="7"/>
  <c r="CE143" i="7"/>
  <c r="CD143" i="7"/>
  <c r="CC143" i="7"/>
  <c r="CB143" i="7"/>
  <c r="EA143" i="7" s="1"/>
  <c r="CA143" i="7"/>
  <c r="DZ143" i="7" s="1"/>
  <c r="BZ143" i="7"/>
  <c r="BY143" i="7"/>
  <c r="BX143" i="7"/>
  <c r="BW143" i="7"/>
  <c r="DV143" i="7" s="1"/>
  <c r="BV143" i="7"/>
  <c r="BU143" i="7"/>
  <c r="BT143" i="7"/>
  <c r="BS143" i="7"/>
  <c r="BR143" i="7"/>
  <c r="BQ143" i="7"/>
  <c r="BP143" i="7"/>
  <c r="BO143" i="7"/>
  <c r="BN143" i="7"/>
  <c r="BM143" i="7"/>
  <c r="BL143" i="7"/>
  <c r="BK143" i="7"/>
  <c r="BJ143" i="7"/>
  <c r="BI143" i="7"/>
  <c r="BH143" i="7"/>
  <c r="BG143" i="7"/>
  <c r="BF143" i="7"/>
  <c r="BE143" i="7"/>
  <c r="BD143" i="7"/>
  <c r="BC143" i="7"/>
  <c r="BB143" i="7"/>
  <c r="BA143" i="7"/>
  <c r="AZ143" i="7"/>
  <c r="AY143" i="7"/>
  <c r="AX143" i="7"/>
  <c r="EV143" i="7" s="1"/>
  <c r="AW143" i="7"/>
  <c r="AV143" i="7"/>
  <c r="AU143" i="7"/>
  <c r="ES143" i="7" s="1"/>
  <c r="AT143" i="7"/>
  <c r="ER143" i="7" s="1"/>
  <c r="AS143" i="7"/>
  <c r="AR143" i="7"/>
  <c r="AQ143" i="7"/>
  <c r="EO143" i="7" s="1"/>
  <c r="AP143" i="7"/>
  <c r="EN143" i="7" s="1"/>
  <c r="AO143" i="7"/>
  <c r="AN143" i="7"/>
  <c r="AM143" i="7"/>
  <c r="AL143" i="7"/>
  <c r="EJ143" i="7" s="1"/>
  <c r="AK143" i="7"/>
  <c r="AJ143" i="7"/>
  <c r="AI143" i="7"/>
  <c r="EG143" i="7" s="1"/>
  <c r="AH143" i="7"/>
  <c r="EF143" i="7" s="1"/>
  <c r="AG143" i="7"/>
  <c r="AF143" i="7"/>
  <c r="AE143" i="7"/>
  <c r="EC143" i="7" s="1"/>
  <c r="AD143" i="7"/>
  <c r="EB143" i="7" s="1"/>
  <c r="AC143" i="7"/>
  <c r="AB143" i="7"/>
  <c r="AA143" i="7"/>
  <c r="Z143" i="7"/>
  <c r="Y143" i="7"/>
  <c r="X143" i="7"/>
  <c r="W143" i="7"/>
  <c r="DU143" i="7" s="1"/>
  <c r="V143" i="7"/>
  <c r="DT143" i="7" s="1"/>
  <c r="U143" i="7"/>
  <c r="T143" i="7"/>
  <c r="S143" i="7"/>
  <c r="DQ143" i="7" s="1"/>
  <c r="R143" i="7"/>
  <c r="DP143" i="7" s="1"/>
  <c r="Q143" i="7"/>
  <c r="P143" i="7"/>
  <c r="O143" i="7"/>
  <c r="DM143" i="7" s="1"/>
  <c r="N143" i="7"/>
  <c r="DL143" i="7" s="1"/>
  <c r="M143" i="7"/>
  <c r="L143" i="7"/>
  <c r="K143" i="7"/>
  <c r="DI143" i="7" s="1"/>
  <c r="J143" i="7"/>
  <c r="DH143" i="7" s="1"/>
  <c r="I143" i="7"/>
  <c r="H143" i="7"/>
  <c r="G143" i="7"/>
  <c r="DE143" i="7" s="1"/>
  <c r="F143" i="7"/>
  <c r="DD143" i="7" s="1"/>
  <c r="E143" i="7"/>
  <c r="D143" i="7"/>
  <c r="C143" i="7"/>
  <c r="DA143" i="7" s="1"/>
  <c r="B143" i="7"/>
  <c r="CZ143" i="7" s="1"/>
  <c r="EV142" i="7"/>
  <c r="EU142" i="7"/>
  <c r="ES142" i="7"/>
  <c r="ER142" i="7"/>
  <c r="EQ142" i="7"/>
  <c r="EN142" i="7"/>
  <c r="EM142" i="7"/>
  <c r="EJ142" i="7"/>
  <c r="EI142" i="7"/>
  <c r="EG142" i="7"/>
  <c r="EF142" i="7"/>
  <c r="EE142" i="7"/>
  <c r="EB142" i="7"/>
  <c r="DX142" i="7"/>
  <c r="DW142" i="7"/>
  <c r="DT142" i="7"/>
  <c r="DS142" i="7"/>
  <c r="DP142" i="7"/>
  <c r="DL142" i="7"/>
  <c r="DK142" i="7"/>
  <c r="DI142" i="7"/>
  <c r="DH142" i="7"/>
  <c r="DG142" i="7"/>
  <c r="DD142" i="7"/>
  <c r="DC142" i="7"/>
  <c r="CZ142" i="7"/>
  <c r="CY142" i="7"/>
  <c r="CX142" i="7"/>
  <c r="CW142" i="7"/>
  <c r="CV142" i="7"/>
  <c r="CU142" i="7"/>
  <c r="CT142" i="7"/>
  <c r="CS142" i="7"/>
  <c r="CR142" i="7"/>
  <c r="CQ142" i="7"/>
  <c r="CP142" i="7"/>
  <c r="CO142" i="7"/>
  <c r="CN142" i="7"/>
  <c r="CM142" i="7"/>
  <c r="CL142" i="7"/>
  <c r="CK142" i="7"/>
  <c r="CJ142" i="7"/>
  <c r="CI142" i="7"/>
  <c r="CH142" i="7"/>
  <c r="CG142" i="7"/>
  <c r="CF142" i="7"/>
  <c r="CE142" i="7"/>
  <c r="CD142" i="7"/>
  <c r="CC142" i="7"/>
  <c r="CB142" i="7"/>
  <c r="CA142" i="7"/>
  <c r="BZ142" i="7"/>
  <c r="BY142" i="7"/>
  <c r="BX142" i="7"/>
  <c r="BW142" i="7"/>
  <c r="BV142" i="7"/>
  <c r="BU142" i="7"/>
  <c r="BT142" i="7"/>
  <c r="BS142" i="7"/>
  <c r="BR142" i="7"/>
  <c r="BQ142" i="7"/>
  <c r="BP142" i="7"/>
  <c r="BO142" i="7"/>
  <c r="BN142" i="7"/>
  <c r="BM142" i="7"/>
  <c r="BL142" i="7"/>
  <c r="BK142" i="7"/>
  <c r="BJ142" i="7"/>
  <c r="BI142" i="7"/>
  <c r="BH142" i="7"/>
  <c r="BG142" i="7"/>
  <c r="BF142" i="7"/>
  <c r="BE142" i="7"/>
  <c r="BD142" i="7"/>
  <c r="BC142" i="7"/>
  <c r="BB142" i="7"/>
  <c r="BA142" i="7"/>
  <c r="AZ142" i="7"/>
  <c r="EX142" i="7" s="1"/>
  <c r="AY142" i="7"/>
  <c r="EW142" i="7" s="1"/>
  <c r="AX142" i="7"/>
  <c r="AW142" i="7"/>
  <c r="AV142" i="7"/>
  <c r="ET142" i="7" s="1"/>
  <c r="AU142" i="7"/>
  <c r="AT142" i="7"/>
  <c r="AS142" i="7"/>
  <c r="AR142" i="7"/>
  <c r="EP142" i="7" s="1"/>
  <c r="AQ142" i="7"/>
  <c r="EO142" i="7" s="1"/>
  <c r="AP142" i="7"/>
  <c r="AO142" i="7"/>
  <c r="AN142" i="7"/>
  <c r="EL142" i="7" s="1"/>
  <c r="AM142" i="7"/>
  <c r="EK142" i="7" s="1"/>
  <c r="AL142" i="7"/>
  <c r="AK142" i="7"/>
  <c r="AJ142" i="7"/>
  <c r="EH142" i="7" s="1"/>
  <c r="AI142" i="7"/>
  <c r="AH142" i="7"/>
  <c r="AG142" i="7"/>
  <c r="AF142" i="7"/>
  <c r="ED142" i="7" s="1"/>
  <c r="AE142" i="7"/>
  <c r="EC142" i="7" s="1"/>
  <c r="AD142" i="7"/>
  <c r="AC142" i="7"/>
  <c r="EA142" i="7" s="1"/>
  <c r="AB142" i="7"/>
  <c r="DZ142" i="7" s="1"/>
  <c r="AA142" i="7"/>
  <c r="DY142" i="7" s="1"/>
  <c r="Z142" i="7"/>
  <c r="Y142" i="7"/>
  <c r="X142" i="7"/>
  <c r="DV142" i="7" s="1"/>
  <c r="W142" i="7"/>
  <c r="DU142" i="7" s="1"/>
  <c r="V142" i="7"/>
  <c r="U142" i="7"/>
  <c r="T142" i="7"/>
  <c r="DR142" i="7" s="1"/>
  <c r="S142" i="7"/>
  <c r="DQ142" i="7" s="1"/>
  <c r="R142" i="7"/>
  <c r="Q142" i="7"/>
  <c r="DO142" i="7" s="1"/>
  <c r="P142" i="7"/>
  <c r="DN142" i="7" s="1"/>
  <c r="O142" i="7"/>
  <c r="DM142" i="7" s="1"/>
  <c r="N142" i="7"/>
  <c r="M142" i="7"/>
  <c r="L142" i="7"/>
  <c r="DJ142" i="7" s="1"/>
  <c r="K142" i="7"/>
  <c r="J142" i="7"/>
  <c r="I142" i="7"/>
  <c r="H142" i="7"/>
  <c r="DF142" i="7" s="1"/>
  <c r="G142" i="7"/>
  <c r="DE142" i="7" s="1"/>
  <c r="F142" i="7"/>
  <c r="E142" i="7"/>
  <c r="D142" i="7"/>
  <c r="DB142" i="7" s="1"/>
  <c r="C142" i="7"/>
  <c r="DA142" i="7" s="1"/>
  <c r="B142" i="7"/>
  <c r="EW141" i="7"/>
  <c r="ES141" i="7"/>
  <c r="ER141" i="7"/>
  <c r="EP141" i="7"/>
  <c r="EO141" i="7"/>
  <c r="EN141" i="7"/>
  <c r="EK141" i="7"/>
  <c r="EJ141" i="7"/>
  <c r="EG141" i="7"/>
  <c r="EF141" i="7"/>
  <c r="ED141" i="7"/>
  <c r="EC141" i="7"/>
  <c r="EB141" i="7"/>
  <c r="DY141" i="7"/>
  <c r="DX141" i="7"/>
  <c r="DU141" i="7"/>
  <c r="DT141" i="7"/>
  <c r="DR141" i="7"/>
  <c r="DQ141" i="7"/>
  <c r="DP141" i="7"/>
  <c r="DM141" i="7"/>
  <c r="DL141" i="7"/>
  <c r="DI141" i="7"/>
  <c r="DH141" i="7"/>
  <c r="DF141" i="7"/>
  <c r="DE141" i="7"/>
  <c r="DD141" i="7"/>
  <c r="DA141" i="7"/>
  <c r="CY141" i="7"/>
  <c r="CX141" i="7"/>
  <c r="CW141" i="7"/>
  <c r="CV141" i="7"/>
  <c r="CU141" i="7"/>
  <c r="CT141" i="7"/>
  <c r="CS141" i="7"/>
  <c r="CR141" i="7"/>
  <c r="CQ141" i="7"/>
  <c r="CP141" i="7"/>
  <c r="CO141" i="7"/>
  <c r="CN141" i="7"/>
  <c r="CM141" i="7"/>
  <c r="CL141" i="7"/>
  <c r="CK141" i="7"/>
  <c r="CJ141" i="7"/>
  <c r="CI141" i="7"/>
  <c r="CH141" i="7"/>
  <c r="CG141" i="7"/>
  <c r="CF141" i="7"/>
  <c r="CE141" i="7"/>
  <c r="CD141" i="7"/>
  <c r="CC141" i="7"/>
  <c r="CB141" i="7"/>
  <c r="CA141" i="7"/>
  <c r="BZ141" i="7"/>
  <c r="BY141" i="7"/>
  <c r="BX141" i="7"/>
  <c r="BW141" i="7"/>
  <c r="BV141" i="7"/>
  <c r="BU141" i="7"/>
  <c r="BT141" i="7"/>
  <c r="BS141" i="7"/>
  <c r="BR141" i="7"/>
  <c r="BQ141" i="7"/>
  <c r="BP141" i="7"/>
  <c r="BO141" i="7"/>
  <c r="BN141" i="7"/>
  <c r="BM141" i="7"/>
  <c r="BL141" i="7"/>
  <c r="BK141" i="7"/>
  <c r="BJ141" i="7"/>
  <c r="BI141" i="7"/>
  <c r="BH141" i="7"/>
  <c r="BG141" i="7"/>
  <c r="BF141" i="7"/>
  <c r="BE141" i="7"/>
  <c r="BD141" i="7"/>
  <c r="BC141" i="7"/>
  <c r="BB141" i="7"/>
  <c r="BA141" i="7"/>
  <c r="AZ141" i="7"/>
  <c r="EX141" i="7" s="1"/>
  <c r="AY141" i="7"/>
  <c r="AX141" i="7"/>
  <c r="EV141" i="7" s="1"/>
  <c r="AW141" i="7"/>
  <c r="EU141" i="7" s="1"/>
  <c r="AV141" i="7"/>
  <c r="ET141" i="7" s="1"/>
  <c r="AU141" i="7"/>
  <c r="AT141" i="7"/>
  <c r="AS141" i="7"/>
  <c r="EQ141" i="7" s="1"/>
  <c r="AR141" i="7"/>
  <c r="AQ141" i="7"/>
  <c r="AP141" i="7"/>
  <c r="AO141" i="7"/>
  <c r="EM141" i="7" s="1"/>
  <c r="AN141" i="7"/>
  <c r="EL141" i="7" s="1"/>
  <c r="AM141" i="7"/>
  <c r="AL141" i="7"/>
  <c r="AK141" i="7"/>
  <c r="EI141" i="7" s="1"/>
  <c r="AJ141" i="7"/>
  <c r="EH141" i="7" s="1"/>
  <c r="AI141" i="7"/>
  <c r="AH141" i="7"/>
  <c r="AG141" i="7"/>
  <c r="EE141" i="7" s="1"/>
  <c r="AF141" i="7"/>
  <c r="AE141" i="7"/>
  <c r="AD141" i="7"/>
  <c r="AC141" i="7"/>
  <c r="EA141" i="7" s="1"/>
  <c r="AB141" i="7"/>
  <c r="DZ141" i="7" s="1"/>
  <c r="AA141" i="7"/>
  <c r="Z141" i="7"/>
  <c r="Y141" i="7"/>
  <c r="DW141" i="7" s="1"/>
  <c r="X141" i="7"/>
  <c r="DV141" i="7" s="1"/>
  <c r="W141" i="7"/>
  <c r="V141" i="7"/>
  <c r="U141" i="7"/>
  <c r="DS141" i="7" s="1"/>
  <c r="T141" i="7"/>
  <c r="S141" i="7"/>
  <c r="R141" i="7"/>
  <c r="Q141" i="7"/>
  <c r="DO141" i="7" s="1"/>
  <c r="P141" i="7"/>
  <c r="DN141" i="7" s="1"/>
  <c r="O141" i="7"/>
  <c r="N141" i="7"/>
  <c r="M141" i="7"/>
  <c r="DK141" i="7" s="1"/>
  <c r="L141" i="7"/>
  <c r="DJ141" i="7" s="1"/>
  <c r="K141" i="7"/>
  <c r="J141" i="7"/>
  <c r="I141" i="7"/>
  <c r="DG141" i="7" s="1"/>
  <c r="H141" i="7"/>
  <c r="G141" i="7"/>
  <c r="F141" i="7"/>
  <c r="E141" i="7"/>
  <c r="DC141" i="7" s="1"/>
  <c r="D141" i="7"/>
  <c r="DB141" i="7" s="1"/>
  <c r="C141" i="7"/>
  <c r="B141" i="7"/>
  <c r="CZ141" i="7" s="1"/>
  <c r="EX140" i="7"/>
  <c r="EW140" i="7"/>
  <c r="ET140" i="7"/>
  <c r="ES140" i="7"/>
  <c r="EP140" i="7"/>
  <c r="EO140" i="7"/>
  <c r="EL140" i="7"/>
  <c r="EK140" i="7"/>
  <c r="EH140" i="7"/>
  <c r="EG140" i="7"/>
  <c r="ED140" i="7"/>
  <c r="EC140" i="7"/>
  <c r="DZ140" i="7"/>
  <c r="DY140" i="7"/>
  <c r="DV140" i="7"/>
  <c r="DR140" i="7"/>
  <c r="DQ140" i="7"/>
  <c r="DN140" i="7"/>
  <c r="DM140" i="7"/>
  <c r="DJ140" i="7"/>
  <c r="DI140" i="7"/>
  <c r="DF140" i="7"/>
  <c r="DE140" i="7"/>
  <c r="DB140" i="7"/>
  <c r="DA140" i="7"/>
  <c r="CY140" i="7"/>
  <c r="CX140" i="7"/>
  <c r="CW140" i="7"/>
  <c r="CV140" i="7"/>
  <c r="CU140" i="7"/>
  <c r="CT140" i="7"/>
  <c r="CS140" i="7"/>
  <c r="CR140" i="7"/>
  <c r="CQ140" i="7"/>
  <c r="CP140" i="7"/>
  <c r="CO140" i="7"/>
  <c r="CN140" i="7"/>
  <c r="CM140" i="7"/>
  <c r="CL140" i="7"/>
  <c r="CK140" i="7"/>
  <c r="CJ140" i="7"/>
  <c r="CI140" i="7"/>
  <c r="CH140" i="7"/>
  <c r="CG140" i="7"/>
  <c r="CF140" i="7"/>
  <c r="CE140" i="7"/>
  <c r="CD140" i="7"/>
  <c r="CC140" i="7"/>
  <c r="CB140" i="7"/>
  <c r="CA140" i="7"/>
  <c r="BZ140" i="7"/>
  <c r="BY140" i="7"/>
  <c r="BX140" i="7"/>
  <c r="BW140" i="7"/>
  <c r="BV140" i="7"/>
  <c r="BU140" i="7"/>
  <c r="BT140" i="7"/>
  <c r="BS140" i="7"/>
  <c r="BR140" i="7"/>
  <c r="BQ140" i="7"/>
  <c r="BP140" i="7"/>
  <c r="BO140" i="7"/>
  <c r="BN140" i="7"/>
  <c r="BM140" i="7"/>
  <c r="BL140" i="7"/>
  <c r="BK140" i="7"/>
  <c r="BJ140" i="7"/>
  <c r="BI140" i="7"/>
  <c r="BH140" i="7"/>
  <c r="BG140" i="7"/>
  <c r="BF140" i="7"/>
  <c r="BE140" i="7"/>
  <c r="BD140" i="7"/>
  <c r="BC140" i="7"/>
  <c r="BB140" i="7"/>
  <c r="BA140" i="7"/>
  <c r="AZ140" i="7"/>
  <c r="AY140" i="7"/>
  <c r="AX140" i="7"/>
  <c r="EV140" i="7" s="1"/>
  <c r="AW140" i="7"/>
  <c r="EU140" i="7" s="1"/>
  <c r="AV140" i="7"/>
  <c r="AU140" i="7"/>
  <c r="AT140" i="7"/>
  <c r="ER140" i="7" s="1"/>
  <c r="AS140" i="7"/>
  <c r="EQ140" i="7" s="1"/>
  <c r="AR140" i="7"/>
  <c r="AQ140" i="7"/>
  <c r="AP140" i="7"/>
  <c r="EN140" i="7" s="1"/>
  <c r="AO140" i="7"/>
  <c r="EM140" i="7" s="1"/>
  <c r="AN140" i="7"/>
  <c r="AM140" i="7"/>
  <c r="AL140" i="7"/>
  <c r="EJ140" i="7" s="1"/>
  <c r="AK140" i="7"/>
  <c r="EI140" i="7" s="1"/>
  <c r="AJ140" i="7"/>
  <c r="AI140" i="7"/>
  <c r="AH140" i="7"/>
  <c r="EF140" i="7" s="1"/>
  <c r="AG140" i="7"/>
  <c r="EE140" i="7" s="1"/>
  <c r="AF140" i="7"/>
  <c r="AE140" i="7"/>
  <c r="AD140" i="7"/>
  <c r="EB140" i="7" s="1"/>
  <c r="AC140" i="7"/>
  <c r="EA140" i="7" s="1"/>
  <c r="AB140" i="7"/>
  <c r="AA140" i="7"/>
  <c r="Z140" i="7"/>
  <c r="DX140" i="7" s="1"/>
  <c r="Y140" i="7"/>
  <c r="DW140" i="7" s="1"/>
  <c r="X140" i="7"/>
  <c r="W140" i="7"/>
  <c r="DU140" i="7" s="1"/>
  <c r="V140" i="7"/>
  <c r="DT140" i="7" s="1"/>
  <c r="U140" i="7"/>
  <c r="DS140" i="7" s="1"/>
  <c r="T140" i="7"/>
  <c r="S140" i="7"/>
  <c r="R140" i="7"/>
  <c r="DP140" i="7" s="1"/>
  <c r="Q140" i="7"/>
  <c r="DO140" i="7" s="1"/>
  <c r="P140" i="7"/>
  <c r="O140" i="7"/>
  <c r="N140" i="7"/>
  <c r="DL140" i="7" s="1"/>
  <c r="M140" i="7"/>
  <c r="DK140" i="7" s="1"/>
  <c r="L140" i="7"/>
  <c r="K140" i="7"/>
  <c r="J140" i="7"/>
  <c r="DH140" i="7" s="1"/>
  <c r="I140" i="7"/>
  <c r="DG140" i="7" s="1"/>
  <c r="H140" i="7"/>
  <c r="G140" i="7"/>
  <c r="F140" i="7"/>
  <c r="DD140" i="7" s="1"/>
  <c r="E140" i="7"/>
  <c r="DC140" i="7" s="1"/>
  <c r="D140" i="7"/>
  <c r="C140" i="7"/>
  <c r="B140" i="7"/>
  <c r="CZ140" i="7" s="1"/>
  <c r="EX139" i="7"/>
  <c r="EU139" i="7"/>
  <c r="ET139" i="7"/>
  <c r="EQ139" i="7"/>
  <c r="EM139" i="7"/>
  <c r="EL139" i="7"/>
  <c r="EJ139" i="7"/>
  <c r="EI139" i="7"/>
  <c r="EH139" i="7"/>
  <c r="EE139" i="7"/>
  <c r="ED139" i="7"/>
  <c r="EA139" i="7"/>
  <c r="DZ139" i="7"/>
  <c r="DX139" i="7"/>
  <c r="DW139" i="7"/>
  <c r="DV139" i="7"/>
  <c r="DS139" i="7"/>
  <c r="DR139" i="7"/>
  <c r="DO139" i="7"/>
  <c r="DN139" i="7"/>
  <c r="DL139" i="7"/>
  <c r="DK139" i="7"/>
  <c r="DJ139" i="7"/>
  <c r="DG139" i="7"/>
  <c r="DF139" i="7"/>
  <c r="DC139" i="7"/>
  <c r="DB139" i="7"/>
  <c r="CY139" i="7"/>
  <c r="CX139" i="7"/>
  <c r="CW139" i="7"/>
  <c r="CV139" i="7"/>
  <c r="CU139" i="7"/>
  <c r="CT139" i="7"/>
  <c r="CS139" i="7"/>
  <c r="CR139" i="7"/>
  <c r="CQ139" i="7"/>
  <c r="CP139" i="7"/>
  <c r="CO139" i="7"/>
  <c r="CN139" i="7"/>
  <c r="CM139" i="7"/>
  <c r="CL139" i="7"/>
  <c r="CK139" i="7"/>
  <c r="CJ139" i="7"/>
  <c r="CI139" i="7"/>
  <c r="CH139" i="7"/>
  <c r="CG139" i="7"/>
  <c r="CF139" i="7"/>
  <c r="CE139" i="7"/>
  <c r="CD139" i="7"/>
  <c r="CC139" i="7"/>
  <c r="CB139" i="7"/>
  <c r="CA139" i="7"/>
  <c r="BZ139" i="7"/>
  <c r="BY139" i="7"/>
  <c r="BX139" i="7"/>
  <c r="BW139" i="7"/>
  <c r="BV139" i="7"/>
  <c r="BU139" i="7"/>
  <c r="BT139" i="7"/>
  <c r="BS139" i="7"/>
  <c r="BR139" i="7"/>
  <c r="BQ139" i="7"/>
  <c r="BP139" i="7"/>
  <c r="BO139" i="7"/>
  <c r="BN139" i="7"/>
  <c r="BM139" i="7"/>
  <c r="BL139" i="7"/>
  <c r="BK139" i="7"/>
  <c r="BJ139" i="7"/>
  <c r="BI139" i="7"/>
  <c r="BH139" i="7"/>
  <c r="BG139" i="7"/>
  <c r="BF139" i="7"/>
  <c r="BE139" i="7"/>
  <c r="BD139" i="7"/>
  <c r="BC139" i="7"/>
  <c r="BB139" i="7"/>
  <c r="BA139" i="7"/>
  <c r="AZ139" i="7"/>
  <c r="AY139" i="7"/>
  <c r="EW139" i="7" s="1"/>
  <c r="AX139" i="7"/>
  <c r="EV139" i="7" s="1"/>
  <c r="AW139" i="7"/>
  <c r="AV139" i="7"/>
  <c r="AU139" i="7"/>
  <c r="ES139" i="7" s="1"/>
  <c r="AT139" i="7"/>
  <c r="ER139" i="7" s="1"/>
  <c r="AS139" i="7"/>
  <c r="AR139" i="7"/>
  <c r="EP139" i="7" s="1"/>
  <c r="AQ139" i="7"/>
  <c r="EO139" i="7" s="1"/>
  <c r="AP139" i="7"/>
  <c r="EN139" i="7" s="1"/>
  <c r="AO139" i="7"/>
  <c r="AN139" i="7"/>
  <c r="AM139" i="7"/>
  <c r="EK139" i="7" s="1"/>
  <c r="AL139" i="7"/>
  <c r="AK139" i="7"/>
  <c r="AJ139" i="7"/>
  <c r="AI139" i="7"/>
  <c r="EG139" i="7" s="1"/>
  <c r="AH139" i="7"/>
  <c r="EF139" i="7" s="1"/>
  <c r="AG139" i="7"/>
  <c r="AF139" i="7"/>
  <c r="AE139" i="7"/>
  <c r="EC139" i="7" s="1"/>
  <c r="AD139" i="7"/>
  <c r="EB139" i="7" s="1"/>
  <c r="AC139" i="7"/>
  <c r="AB139" i="7"/>
  <c r="AA139" i="7"/>
  <c r="DY139" i="7" s="1"/>
  <c r="Z139" i="7"/>
  <c r="Y139" i="7"/>
  <c r="X139" i="7"/>
  <c r="W139" i="7"/>
  <c r="DU139" i="7" s="1"/>
  <c r="V139" i="7"/>
  <c r="DT139" i="7" s="1"/>
  <c r="U139" i="7"/>
  <c r="T139" i="7"/>
  <c r="S139" i="7"/>
  <c r="DQ139" i="7" s="1"/>
  <c r="R139" i="7"/>
  <c r="DP139" i="7" s="1"/>
  <c r="Q139" i="7"/>
  <c r="P139" i="7"/>
  <c r="O139" i="7"/>
  <c r="DM139" i="7" s="1"/>
  <c r="N139" i="7"/>
  <c r="M139" i="7"/>
  <c r="L139" i="7"/>
  <c r="K139" i="7"/>
  <c r="DI139" i="7" s="1"/>
  <c r="J139" i="7"/>
  <c r="DH139" i="7" s="1"/>
  <c r="I139" i="7"/>
  <c r="H139" i="7"/>
  <c r="G139" i="7"/>
  <c r="DE139" i="7" s="1"/>
  <c r="F139" i="7"/>
  <c r="DD139" i="7" s="1"/>
  <c r="E139" i="7"/>
  <c r="D139" i="7"/>
  <c r="C139" i="7"/>
  <c r="DA139" i="7" s="1"/>
  <c r="B139" i="7"/>
  <c r="CZ139" i="7" s="1"/>
  <c r="EV138" i="7"/>
  <c r="EU138" i="7"/>
  <c r="ER138" i="7"/>
  <c r="EQ138" i="7"/>
  <c r="EN138" i="7"/>
  <c r="EJ138" i="7"/>
  <c r="EI138" i="7"/>
  <c r="EF138" i="7"/>
  <c r="EE138" i="7"/>
  <c r="EB138" i="7"/>
  <c r="DX138" i="7"/>
  <c r="DW138" i="7"/>
  <c r="DU138" i="7"/>
  <c r="DT138" i="7"/>
  <c r="DS138" i="7"/>
  <c r="DP138" i="7"/>
  <c r="DO138" i="7"/>
  <c r="DL138" i="7"/>
  <c r="DK138" i="7"/>
  <c r="DI138" i="7"/>
  <c r="DH138" i="7"/>
  <c r="DG138" i="7"/>
  <c r="DD138" i="7"/>
  <c r="CZ138" i="7"/>
  <c r="CY138" i="7"/>
  <c r="CX138" i="7"/>
  <c r="CW138" i="7"/>
  <c r="CV138" i="7"/>
  <c r="CU138" i="7"/>
  <c r="CT138" i="7"/>
  <c r="CS138" i="7"/>
  <c r="CR138" i="7"/>
  <c r="CQ138" i="7"/>
  <c r="CP138" i="7"/>
  <c r="CO138" i="7"/>
  <c r="CN138" i="7"/>
  <c r="CM138" i="7"/>
  <c r="CL138" i="7"/>
  <c r="CK138" i="7"/>
  <c r="CJ138" i="7"/>
  <c r="CI138" i="7"/>
  <c r="CH138" i="7"/>
  <c r="CG138" i="7"/>
  <c r="CF138" i="7"/>
  <c r="CE138" i="7"/>
  <c r="CD138" i="7"/>
  <c r="CC138" i="7"/>
  <c r="CB138" i="7"/>
  <c r="CA138" i="7"/>
  <c r="BZ138" i="7"/>
  <c r="BY138" i="7"/>
  <c r="BX138" i="7"/>
  <c r="BW138" i="7"/>
  <c r="BV138" i="7"/>
  <c r="BU138" i="7"/>
  <c r="BT138" i="7"/>
  <c r="BS138" i="7"/>
  <c r="BR138" i="7"/>
  <c r="BQ138" i="7"/>
  <c r="BP138" i="7"/>
  <c r="BO138" i="7"/>
  <c r="BN138" i="7"/>
  <c r="BM138" i="7"/>
  <c r="BL138" i="7"/>
  <c r="BK138" i="7"/>
  <c r="BJ138" i="7"/>
  <c r="BI138" i="7"/>
  <c r="BH138" i="7"/>
  <c r="BG138" i="7"/>
  <c r="BF138" i="7"/>
  <c r="BE138" i="7"/>
  <c r="BD138" i="7"/>
  <c r="BC138" i="7"/>
  <c r="BB138" i="7"/>
  <c r="BA138" i="7"/>
  <c r="AZ138" i="7"/>
  <c r="EX138" i="7" s="1"/>
  <c r="AY138" i="7"/>
  <c r="EW138" i="7" s="1"/>
  <c r="AX138" i="7"/>
  <c r="AW138" i="7"/>
  <c r="AV138" i="7"/>
  <c r="ET138" i="7" s="1"/>
  <c r="AU138" i="7"/>
  <c r="ES138" i="7" s="1"/>
  <c r="AT138" i="7"/>
  <c r="AS138" i="7"/>
  <c r="AR138" i="7"/>
  <c r="EP138" i="7" s="1"/>
  <c r="AQ138" i="7"/>
  <c r="EO138" i="7" s="1"/>
  <c r="AP138" i="7"/>
  <c r="AO138" i="7"/>
  <c r="EM138" i="7" s="1"/>
  <c r="AN138" i="7"/>
  <c r="EL138" i="7" s="1"/>
  <c r="AM138" i="7"/>
  <c r="EK138" i="7" s="1"/>
  <c r="AL138" i="7"/>
  <c r="AK138" i="7"/>
  <c r="AJ138" i="7"/>
  <c r="EH138" i="7" s="1"/>
  <c r="AI138" i="7"/>
  <c r="EG138" i="7" s="1"/>
  <c r="AH138" i="7"/>
  <c r="AG138" i="7"/>
  <c r="AF138" i="7"/>
  <c r="ED138" i="7" s="1"/>
  <c r="AE138" i="7"/>
  <c r="EC138" i="7" s="1"/>
  <c r="AD138" i="7"/>
  <c r="AC138" i="7"/>
  <c r="EA138" i="7" s="1"/>
  <c r="AB138" i="7"/>
  <c r="DZ138" i="7" s="1"/>
  <c r="AA138" i="7"/>
  <c r="DY138" i="7" s="1"/>
  <c r="Z138" i="7"/>
  <c r="Y138" i="7"/>
  <c r="X138" i="7"/>
  <c r="DV138" i="7" s="1"/>
  <c r="W138" i="7"/>
  <c r="V138" i="7"/>
  <c r="U138" i="7"/>
  <c r="T138" i="7"/>
  <c r="DR138" i="7" s="1"/>
  <c r="S138" i="7"/>
  <c r="DQ138" i="7" s="1"/>
  <c r="R138" i="7"/>
  <c r="Q138" i="7"/>
  <c r="P138" i="7"/>
  <c r="DN138" i="7" s="1"/>
  <c r="O138" i="7"/>
  <c r="DM138" i="7" s="1"/>
  <c r="N138" i="7"/>
  <c r="M138" i="7"/>
  <c r="L138" i="7"/>
  <c r="DJ138" i="7" s="1"/>
  <c r="K138" i="7"/>
  <c r="J138" i="7"/>
  <c r="I138" i="7"/>
  <c r="H138" i="7"/>
  <c r="DF138" i="7" s="1"/>
  <c r="G138" i="7"/>
  <c r="DE138" i="7" s="1"/>
  <c r="F138" i="7"/>
  <c r="E138" i="7"/>
  <c r="DC138" i="7" s="1"/>
  <c r="D138" i="7"/>
  <c r="DB138" i="7" s="1"/>
  <c r="C138" i="7"/>
  <c r="DA138" i="7" s="1"/>
  <c r="B138" i="7"/>
  <c r="EW137" i="7"/>
  <c r="ES137" i="7"/>
  <c r="ER137" i="7"/>
  <c r="EO137" i="7"/>
  <c r="EN137" i="7"/>
  <c r="EK137" i="7"/>
  <c r="EJ137" i="7"/>
  <c r="EG137" i="7"/>
  <c r="EF137" i="7"/>
  <c r="EC137" i="7"/>
  <c r="EB137" i="7"/>
  <c r="DY137" i="7"/>
  <c r="DU137" i="7"/>
  <c r="DT137" i="7"/>
  <c r="DQ137" i="7"/>
  <c r="DP137" i="7"/>
  <c r="DM137" i="7"/>
  <c r="DI137" i="7"/>
  <c r="DH137" i="7"/>
  <c r="DE137" i="7"/>
  <c r="DD137" i="7"/>
  <c r="DA137" i="7"/>
  <c r="CZ137" i="7"/>
  <c r="CY137" i="7"/>
  <c r="CX137" i="7"/>
  <c r="CW137" i="7"/>
  <c r="CV137" i="7"/>
  <c r="CU137" i="7"/>
  <c r="CT137" i="7"/>
  <c r="CS137" i="7"/>
  <c r="CR137" i="7"/>
  <c r="CQ137" i="7"/>
  <c r="CP137" i="7"/>
  <c r="CO137" i="7"/>
  <c r="CN137" i="7"/>
  <c r="CM137" i="7"/>
  <c r="CL137" i="7"/>
  <c r="CK137" i="7"/>
  <c r="CJ137" i="7"/>
  <c r="CI137" i="7"/>
  <c r="CH137" i="7"/>
  <c r="CG137" i="7"/>
  <c r="CF137" i="7"/>
  <c r="CE137" i="7"/>
  <c r="CD137" i="7"/>
  <c r="CC137" i="7"/>
  <c r="CB137" i="7"/>
  <c r="CA137" i="7"/>
  <c r="BZ137" i="7"/>
  <c r="BY137" i="7"/>
  <c r="BX137" i="7"/>
  <c r="BW137" i="7"/>
  <c r="BV137" i="7"/>
  <c r="BU137" i="7"/>
  <c r="BT137" i="7"/>
  <c r="BS137" i="7"/>
  <c r="BR137" i="7"/>
  <c r="BQ137" i="7"/>
  <c r="BP137" i="7"/>
  <c r="BO137" i="7"/>
  <c r="BN137" i="7"/>
  <c r="BM137" i="7"/>
  <c r="BL137" i="7"/>
  <c r="BK137" i="7"/>
  <c r="BJ137" i="7"/>
  <c r="BI137" i="7"/>
  <c r="BH137" i="7"/>
  <c r="BG137" i="7"/>
  <c r="BF137" i="7"/>
  <c r="BE137" i="7"/>
  <c r="BD137" i="7"/>
  <c r="BC137" i="7"/>
  <c r="BB137" i="7"/>
  <c r="BA137" i="7"/>
  <c r="AZ137" i="7"/>
  <c r="EX137" i="7" s="1"/>
  <c r="AY137" i="7"/>
  <c r="AX137" i="7"/>
  <c r="EV137" i="7" s="1"/>
  <c r="AW137" i="7"/>
  <c r="EU137" i="7" s="1"/>
  <c r="AV137" i="7"/>
  <c r="ET137" i="7" s="1"/>
  <c r="AU137" i="7"/>
  <c r="AT137" i="7"/>
  <c r="AS137" i="7"/>
  <c r="EQ137" i="7" s="1"/>
  <c r="AR137" i="7"/>
  <c r="EP137" i="7" s="1"/>
  <c r="AQ137" i="7"/>
  <c r="AP137" i="7"/>
  <c r="AO137" i="7"/>
  <c r="EM137" i="7" s="1"/>
  <c r="AN137" i="7"/>
  <c r="EL137" i="7" s="1"/>
  <c r="AM137" i="7"/>
  <c r="AL137" i="7"/>
  <c r="AK137" i="7"/>
  <c r="EI137" i="7" s="1"/>
  <c r="AJ137" i="7"/>
  <c r="EH137" i="7" s="1"/>
  <c r="AI137" i="7"/>
  <c r="AH137" i="7"/>
  <c r="AG137" i="7"/>
  <c r="EE137" i="7" s="1"/>
  <c r="AF137" i="7"/>
  <c r="ED137" i="7" s="1"/>
  <c r="AE137" i="7"/>
  <c r="AD137" i="7"/>
  <c r="AC137" i="7"/>
  <c r="EA137" i="7" s="1"/>
  <c r="AB137" i="7"/>
  <c r="DZ137" i="7" s="1"/>
  <c r="AA137" i="7"/>
  <c r="Z137" i="7"/>
  <c r="DX137" i="7" s="1"/>
  <c r="Y137" i="7"/>
  <c r="DW137" i="7" s="1"/>
  <c r="X137" i="7"/>
  <c r="DV137" i="7" s="1"/>
  <c r="W137" i="7"/>
  <c r="V137" i="7"/>
  <c r="U137" i="7"/>
  <c r="DS137" i="7" s="1"/>
  <c r="T137" i="7"/>
  <c r="DR137" i="7" s="1"/>
  <c r="S137" i="7"/>
  <c r="R137" i="7"/>
  <c r="Q137" i="7"/>
  <c r="DO137" i="7" s="1"/>
  <c r="P137" i="7"/>
  <c r="DN137" i="7" s="1"/>
  <c r="O137" i="7"/>
  <c r="N137" i="7"/>
  <c r="DL137" i="7" s="1"/>
  <c r="M137" i="7"/>
  <c r="DK137" i="7" s="1"/>
  <c r="L137" i="7"/>
  <c r="DJ137" i="7" s="1"/>
  <c r="K137" i="7"/>
  <c r="J137" i="7"/>
  <c r="I137" i="7"/>
  <c r="DG137" i="7" s="1"/>
  <c r="H137" i="7"/>
  <c r="DF137" i="7" s="1"/>
  <c r="G137" i="7"/>
  <c r="F137" i="7"/>
  <c r="E137" i="7"/>
  <c r="DC137" i="7" s="1"/>
  <c r="D137" i="7"/>
  <c r="DB137" i="7" s="1"/>
  <c r="C137" i="7"/>
  <c r="B137" i="7"/>
  <c r="EX136" i="7"/>
  <c r="EW136" i="7"/>
  <c r="ET136" i="7"/>
  <c r="EP136" i="7"/>
  <c r="EM136" i="7"/>
  <c r="EL136" i="7"/>
  <c r="EK136" i="7"/>
  <c r="EH136" i="7"/>
  <c r="EG136" i="7"/>
  <c r="ED136" i="7"/>
  <c r="EC136" i="7"/>
  <c r="EA136" i="7"/>
  <c r="DZ136" i="7"/>
  <c r="DY136" i="7"/>
  <c r="DV136" i="7"/>
  <c r="DU136" i="7"/>
  <c r="DR136" i="7"/>
  <c r="DQ136" i="7"/>
  <c r="DN136" i="7"/>
  <c r="DM136" i="7"/>
  <c r="DJ136" i="7"/>
  <c r="DI136" i="7"/>
  <c r="DF136" i="7"/>
  <c r="DE136" i="7"/>
  <c r="DC136" i="7"/>
  <c r="DB136" i="7"/>
  <c r="DA136" i="7"/>
  <c r="CY136" i="7"/>
  <c r="CX136" i="7"/>
  <c r="CW136" i="7"/>
  <c r="CV136" i="7"/>
  <c r="CU136" i="7"/>
  <c r="CT136" i="7"/>
  <c r="CS136" i="7"/>
  <c r="CR136" i="7"/>
  <c r="CQ136" i="7"/>
  <c r="CP136" i="7"/>
  <c r="EO136" i="7" s="1"/>
  <c r="CO136" i="7"/>
  <c r="CN136" i="7"/>
  <c r="CM136" i="7"/>
  <c r="CL136" i="7"/>
  <c r="CK136" i="7"/>
  <c r="CJ136" i="7"/>
  <c r="CI136" i="7"/>
  <c r="CH136" i="7"/>
  <c r="CG136" i="7"/>
  <c r="CF136" i="7"/>
  <c r="CE136" i="7"/>
  <c r="CD136" i="7"/>
  <c r="CC136" i="7"/>
  <c r="CB136" i="7"/>
  <c r="CA136" i="7"/>
  <c r="BZ136" i="7"/>
  <c r="BY136" i="7"/>
  <c r="BX136" i="7"/>
  <c r="BW136" i="7"/>
  <c r="BV136" i="7"/>
  <c r="BU136" i="7"/>
  <c r="BT136" i="7"/>
  <c r="BS136" i="7"/>
  <c r="BR136" i="7"/>
  <c r="BQ136" i="7"/>
  <c r="BP136" i="7"/>
  <c r="BO136" i="7"/>
  <c r="BN136" i="7"/>
  <c r="BM136" i="7"/>
  <c r="BL136" i="7"/>
  <c r="BK136" i="7"/>
  <c r="BJ136" i="7"/>
  <c r="BI136" i="7"/>
  <c r="BH136" i="7"/>
  <c r="BG136" i="7"/>
  <c r="BF136" i="7"/>
  <c r="BE136" i="7"/>
  <c r="BD136" i="7"/>
  <c r="BC136" i="7"/>
  <c r="BB136" i="7"/>
  <c r="BA136" i="7"/>
  <c r="AZ136" i="7"/>
  <c r="AY136" i="7"/>
  <c r="AX136" i="7"/>
  <c r="EV136" i="7" s="1"/>
  <c r="AW136" i="7"/>
  <c r="EU136" i="7" s="1"/>
  <c r="AV136" i="7"/>
  <c r="AU136" i="7"/>
  <c r="ES136" i="7" s="1"/>
  <c r="AT136" i="7"/>
  <c r="ER136" i="7" s="1"/>
  <c r="AS136" i="7"/>
  <c r="EQ136" i="7" s="1"/>
  <c r="AR136" i="7"/>
  <c r="AQ136" i="7"/>
  <c r="AP136" i="7"/>
  <c r="EN136" i="7" s="1"/>
  <c r="AO136" i="7"/>
  <c r="AN136" i="7"/>
  <c r="AM136" i="7"/>
  <c r="AL136" i="7"/>
  <c r="EJ136" i="7" s="1"/>
  <c r="AK136" i="7"/>
  <c r="EI136" i="7" s="1"/>
  <c r="AJ136" i="7"/>
  <c r="AI136" i="7"/>
  <c r="AH136" i="7"/>
  <c r="EF136" i="7" s="1"/>
  <c r="AG136" i="7"/>
  <c r="EE136" i="7" s="1"/>
  <c r="AF136" i="7"/>
  <c r="AE136" i="7"/>
  <c r="AD136" i="7"/>
  <c r="EB136" i="7" s="1"/>
  <c r="AC136" i="7"/>
  <c r="AB136" i="7"/>
  <c r="AA136" i="7"/>
  <c r="Z136" i="7"/>
  <c r="DX136" i="7" s="1"/>
  <c r="Y136" i="7"/>
  <c r="DW136" i="7" s="1"/>
  <c r="X136" i="7"/>
  <c r="W136" i="7"/>
  <c r="V136" i="7"/>
  <c r="DT136" i="7" s="1"/>
  <c r="U136" i="7"/>
  <c r="DS136" i="7" s="1"/>
  <c r="T136" i="7"/>
  <c r="S136" i="7"/>
  <c r="R136" i="7"/>
  <c r="DP136" i="7" s="1"/>
  <c r="Q136" i="7"/>
  <c r="DO136" i="7" s="1"/>
  <c r="P136" i="7"/>
  <c r="O136" i="7"/>
  <c r="N136" i="7"/>
  <c r="DL136" i="7" s="1"/>
  <c r="M136" i="7"/>
  <c r="DK136" i="7" s="1"/>
  <c r="L136" i="7"/>
  <c r="K136" i="7"/>
  <c r="J136" i="7"/>
  <c r="DH136" i="7" s="1"/>
  <c r="I136" i="7"/>
  <c r="DG136" i="7" s="1"/>
  <c r="H136" i="7"/>
  <c r="G136" i="7"/>
  <c r="F136" i="7"/>
  <c r="DD136" i="7" s="1"/>
  <c r="E136" i="7"/>
  <c r="D136" i="7"/>
  <c r="C136" i="7"/>
  <c r="B136" i="7"/>
  <c r="CZ136" i="7" s="1"/>
  <c r="EX135" i="7"/>
  <c r="EV135" i="7"/>
  <c r="EU135" i="7"/>
  <c r="EQ135" i="7"/>
  <c r="EJ135" i="7"/>
  <c r="EI135" i="7"/>
  <c r="EE135" i="7"/>
  <c r="ED135" i="7"/>
  <c r="DX135" i="7"/>
  <c r="DW135" i="7"/>
  <c r="DS135" i="7"/>
  <c r="DO135" i="7"/>
  <c r="DN135" i="7"/>
  <c r="DL135" i="7"/>
  <c r="DK135" i="7"/>
  <c r="DJ135" i="7"/>
  <c r="DG135" i="7"/>
  <c r="DF135" i="7"/>
  <c r="DC135" i="7"/>
  <c r="DB135" i="7"/>
  <c r="CZ135" i="7"/>
  <c r="CY135" i="7"/>
  <c r="CX135" i="7"/>
  <c r="CW135" i="7"/>
  <c r="CV135" i="7"/>
  <c r="CU135" i="7"/>
  <c r="ET135" i="7" s="1"/>
  <c r="CT135" i="7"/>
  <c r="CS135" i="7"/>
  <c r="CR135" i="7"/>
  <c r="CQ135" i="7"/>
  <c r="CP135" i="7"/>
  <c r="CO135" i="7"/>
  <c r="CN135" i="7"/>
  <c r="EM135" i="7" s="1"/>
  <c r="CM135" i="7"/>
  <c r="EL135" i="7" s="1"/>
  <c r="CL135" i="7"/>
  <c r="CK135" i="7"/>
  <c r="CJ135" i="7"/>
  <c r="CI135" i="7"/>
  <c r="EH135" i="7" s="1"/>
  <c r="CH135" i="7"/>
  <c r="CG135" i="7"/>
  <c r="CF135" i="7"/>
  <c r="CE135" i="7"/>
  <c r="CD135" i="7"/>
  <c r="CC135" i="7"/>
  <c r="CB135" i="7"/>
  <c r="EA135" i="7" s="1"/>
  <c r="CA135" i="7"/>
  <c r="DZ135" i="7" s="1"/>
  <c r="BZ135" i="7"/>
  <c r="BY135" i="7"/>
  <c r="BX135" i="7"/>
  <c r="BW135" i="7"/>
  <c r="DV135" i="7" s="1"/>
  <c r="BV135" i="7"/>
  <c r="BU135" i="7"/>
  <c r="BT135" i="7"/>
  <c r="BS135" i="7"/>
  <c r="BR135" i="7"/>
  <c r="BQ135" i="7"/>
  <c r="BP135" i="7"/>
  <c r="BO135" i="7"/>
  <c r="BN135" i="7"/>
  <c r="BM135" i="7"/>
  <c r="BL135" i="7"/>
  <c r="BK135" i="7"/>
  <c r="BJ135" i="7"/>
  <c r="BI135" i="7"/>
  <c r="BH135" i="7"/>
  <c r="BG135" i="7"/>
  <c r="BF135" i="7"/>
  <c r="BE135" i="7"/>
  <c r="BD135" i="7"/>
  <c r="BC135" i="7"/>
  <c r="BB135" i="7"/>
  <c r="BA135" i="7"/>
  <c r="AZ135" i="7"/>
  <c r="AY135" i="7"/>
  <c r="EW135" i="7" s="1"/>
  <c r="AX135" i="7"/>
  <c r="AW135" i="7"/>
  <c r="AV135" i="7"/>
  <c r="AU135" i="7"/>
  <c r="ES135" i="7" s="1"/>
  <c r="AT135" i="7"/>
  <c r="ER135" i="7" s="1"/>
  <c r="AS135" i="7"/>
  <c r="AR135" i="7"/>
  <c r="EP135" i="7" s="1"/>
  <c r="AQ135" i="7"/>
  <c r="EO135" i="7" s="1"/>
  <c r="AP135" i="7"/>
  <c r="EN135" i="7" s="1"/>
  <c r="AO135" i="7"/>
  <c r="AN135" i="7"/>
  <c r="AM135" i="7"/>
  <c r="EK135" i="7" s="1"/>
  <c r="AL135" i="7"/>
  <c r="AK135" i="7"/>
  <c r="AJ135" i="7"/>
  <c r="AI135" i="7"/>
  <c r="EG135" i="7" s="1"/>
  <c r="AH135" i="7"/>
  <c r="EF135" i="7" s="1"/>
  <c r="AG135" i="7"/>
  <c r="AF135" i="7"/>
  <c r="AE135" i="7"/>
  <c r="EC135" i="7" s="1"/>
  <c r="AD135" i="7"/>
  <c r="EB135" i="7" s="1"/>
  <c r="AC135" i="7"/>
  <c r="AB135" i="7"/>
  <c r="AA135" i="7"/>
  <c r="DY135" i="7" s="1"/>
  <c r="Z135" i="7"/>
  <c r="Y135" i="7"/>
  <c r="X135" i="7"/>
  <c r="W135" i="7"/>
  <c r="DU135" i="7" s="1"/>
  <c r="V135" i="7"/>
  <c r="DT135" i="7" s="1"/>
  <c r="U135" i="7"/>
  <c r="T135" i="7"/>
  <c r="DR135" i="7" s="1"/>
  <c r="S135" i="7"/>
  <c r="DQ135" i="7" s="1"/>
  <c r="R135" i="7"/>
  <c r="DP135" i="7" s="1"/>
  <c r="Q135" i="7"/>
  <c r="P135" i="7"/>
  <c r="O135" i="7"/>
  <c r="DM135" i="7" s="1"/>
  <c r="N135" i="7"/>
  <c r="M135" i="7"/>
  <c r="L135" i="7"/>
  <c r="K135" i="7"/>
  <c r="DI135" i="7" s="1"/>
  <c r="J135" i="7"/>
  <c r="DH135" i="7" s="1"/>
  <c r="I135" i="7"/>
  <c r="H135" i="7"/>
  <c r="G135" i="7"/>
  <c r="DE135" i="7" s="1"/>
  <c r="F135" i="7"/>
  <c r="DD135" i="7" s="1"/>
  <c r="E135" i="7"/>
  <c r="D135" i="7"/>
  <c r="C135" i="7"/>
  <c r="DA135" i="7" s="1"/>
  <c r="B135" i="7"/>
  <c r="EV134" i="7"/>
  <c r="EU134" i="7"/>
  <c r="ES134" i="7"/>
  <c r="ER134" i="7"/>
  <c r="EQ134" i="7"/>
  <c r="EN134" i="7"/>
  <c r="EJ134" i="7"/>
  <c r="EI134" i="7"/>
  <c r="EF134" i="7"/>
  <c r="EE134" i="7"/>
  <c r="EB134" i="7"/>
  <c r="EA134" i="7"/>
  <c r="DX134" i="7"/>
  <c r="DW134" i="7"/>
  <c r="DT134" i="7"/>
  <c r="DS134" i="7"/>
  <c r="DP134" i="7"/>
  <c r="DL134" i="7"/>
  <c r="DK134" i="7"/>
  <c r="DH134" i="7"/>
  <c r="DG134" i="7"/>
  <c r="DD134" i="7"/>
  <c r="CZ134" i="7"/>
  <c r="CY134" i="7"/>
  <c r="CX134" i="7"/>
  <c r="CW134" i="7"/>
  <c r="CV134" i="7"/>
  <c r="CU134" i="7"/>
  <c r="CT134" i="7"/>
  <c r="CS134" i="7"/>
  <c r="CR134" i="7"/>
  <c r="CQ134" i="7"/>
  <c r="CP134" i="7"/>
  <c r="CO134" i="7"/>
  <c r="CN134" i="7"/>
  <c r="CM134" i="7"/>
  <c r="CL134" i="7"/>
  <c r="CK134" i="7"/>
  <c r="CJ134" i="7"/>
  <c r="CI134" i="7"/>
  <c r="CH134" i="7"/>
  <c r="CG134" i="7"/>
  <c r="CF134" i="7"/>
  <c r="CE134" i="7"/>
  <c r="CD134" i="7"/>
  <c r="CC134" i="7"/>
  <c r="CB134" i="7"/>
  <c r="CA134" i="7"/>
  <c r="BZ134" i="7"/>
  <c r="BY134" i="7"/>
  <c r="BX134" i="7"/>
  <c r="BW134" i="7"/>
  <c r="BV134" i="7"/>
  <c r="BU134" i="7"/>
  <c r="BT134" i="7"/>
  <c r="BS134" i="7"/>
  <c r="BR134" i="7"/>
  <c r="BQ134" i="7"/>
  <c r="BP134" i="7"/>
  <c r="BO134" i="7"/>
  <c r="BN134" i="7"/>
  <c r="BM134" i="7"/>
  <c r="BL134" i="7"/>
  <c r="BK134" i="7"/>
  <c r="BJ134" i="7"/>
  <c r="BI134" i="7"/>
  <c r="BH134" i="7"/>
  <c r="BG134" i="7"/>
  <c r="BF134" i="7"/>
  <c r="BE134" i="7"/>
  <c r="BD134" i="7"/>
  <c r="BC134" i="7"/>
  <c r="BB134" i="7"/>
  <c r="BA134" i="7"/>
  <c r="AZ134" i="7"/>
  <c r="EX134" i="7" s="1"/>
  <c r="AY134" i="7"/>
  <c r="EW134" i="7" s="1"/>
  <c r="AX134" i="7"/>
  <c r="AW134" i="7"/>
  <c r="AV134" i="7"/>
  <c r="ET134" i="7" s="1"/>
  <c r="AU134" i="7"/>
  <c r="AT134" i="7"/>
  <c r="AS134" i="7"/>
  <c r="AR134" i="7"/>
  <c r="EP134" i="7" s="1"/>
  <c r="AQ134" i="7"/>
  <c r="EO134" i="7" s="1"/>
  <c r="AP134" i="7"/>
  <c r="AO134" i="7"/>
  <c r="EM134" i="7" s="1"/>
  <c r="AN134" i="7"/>
  <c r="EL134" i="7" s="1"/>
  <c r="AM134" i="7"/>
  <c r="EK134" i="7" s="1"/>
  <c r="AL134" i="7"/>
  <c r="AK134" i="7"/>
  <c r="AJ134" i="7"/>
  <c r="EH134" i="7" s="1"/>
  <c r="AI134" i="7"/>
  <c r="EG134" i="7" s="1"/>
  <c r="AH134" i="7"/>
  <c r="AG134" i="7"/>
  <c r="AF134" i="7"/>
  <c r="ED134" i="7" s="1"/>
  <c r="AE134" i="7"/>
  <c r="EC134" i="7" s="1"/>
  <c r="AD134" i="7"/>
  <c r="AC134" i="7"/>
  <c r="AB134" i="7"/>
  <c r="DZ134" i="7" s="1"/>
  <c r="AA134" i="7"/>
  <c r="DY134" i="7" s="1"/>
  <c r="Z134" i="7"/>
  <c r="Y134" i="7"/>
  <c r="X134" i="7"/>
  <c r="DV134" i="7" s="1"/>
  <c r="W134" i="7"/>
  <c r="DU134" i="7" s="1"/>
  <c r="V134" i="7"/>
  <c r="U134" i="7"/>
  <c r="T134" i="7"/>
  <c r="DR134" i="7" s="1"/>
  <c r="S134" i="7"/>
  <c r="DQ134" i="7" s="1"/>
  <c r="R134" i="7"/>
  <c r="Q134" i="7"/>
  <c r="DO134" i="7" s="1"/>
  <c r="P134" i="7"/>
  <c r="DN134" i="7" s="1"/>
  <c r="O134" i="7"/>
  <c r="DM134" i="7" s="1"/>
  <c r="N134" i="7"/>
  <c r="M134" i="7"/>
  <c r="L134" i="7"/>
  <c r="DJ134" i="7" s="1"/>
  <c r="K134" i="7"/>
  <c r="DI134" i="7" s="1"/>
  <c r="J134" i="7"/>
  <c r="I134" i="7"/>
  <c r="H134" i="7"/>
  <c r="DF134" i="7" s="1"/>
  <c r="G134" i="7"/>
  <c r="DE134" i="7" s="1"/>
  <c r="F134" i="7"/>
  <c r="E134" i="7"/>
  <c r="DC134" i="7" s="1"/>
  <c r="D134" i="7"/>
  <c r="DB134" i="7" s="1"/>
  <c r="C134" i="7"/>
  <c r="DA134" i="7" s="1"/>
  <c r="B134" i="7"/>
  <c r="EW133" i="7"/>
  <c r="ES133" i="7"/>
  <c r="ER133" i="7"/>
  <c r="EO133" i="7"/>
  <c r="EN133" i="7"/>
  <c r="EK133" i="7"/>
  <c r="EG133" i="7"/>
  <c r="EF133" i="7"/>
  <c r="ED133" i="7"/>
  <c r="EC133" i="7"/>
  <c r="EB133" i="7"/>
  <c r="DY133" i="7"/>
  <c r="DU133" i="7"/>
  <c r="DT133" i="7"/>
  <c r="DQ133" i="7"/>
  <c r="DP133" i="7"/>
  <c r="DM133" i="7"/>
  <c r="DI133" i="7"/>
  <c r="DH133" i="7"/>
  <c r="DE133" i="7"/>
  <c r="DD133" i="7"/>
  <c r="DA133" i="7"/>
  <c r="CY133" i="7"/>
  <c r="CX133" i="7"/>
  <c r="CW133" i="7"/>
  <c r="CV133" i="7"/>
  <c r="CU133" i="7"/>
  <c r="CT133" i="7"/>
  <c r="CS133" i="7"/>
  <c r="CR133" i="7"/>
  <c r="CQ133" i="7"/>
  <c r="CP133" i="7"/>
  <c r="CO133" i="7"/>
  <c r="CN133" i="7"/>
  <c r="CM133" i="7"/>
  <c r="CL133" i="7"/>
  <c r="CK133" i="7"/>
  <c r="CJ133" i="7"/>
  <c r="CI133" i="7"/>
  <c r="CH133" i="7"/>
  <c r="CG133" i="7"/>
  <c r="CF133" i="7"/>
  <c r="CE133" i="7"/>
  <c r="CD133" i="7"/>
  <c r="CC133" i="7"/>
  <c r="CB133" i="7"/>
  <c r="CA133" i="7"/>
  <c r="BZ133" i="7"/>
  <c r="BY133" i="7"/>
  <c r="BX133" i="7"/>
  <c r="BW133" i="7"/>
  <c r="BV133" i="7"/>
  <c r="BU133" i="7"/>
  <c r="BT133" i="7"/>
  <c r="BS133" i="7"/>
  <c r="BR133" i="7"/>
  <c r="BQ133" i="7"/>
  <c r="BP133" i="7"/>
  <c r="BO133" i="7"/>
  <c r="BN133" i="7"/>
  <c r="BM133" i="7"/>
  <c r="BL133" i="7"/>
  <c r="BK133" i="7"/>
  <c r="BJ133" i="7"/>
  <c r="BI133" i="7"/>
  <c r="BH133" i="7"/>
  <c r="BG133" i="7"/>
  <c r="BF133" i="7"/>
  <c r="BE133" i="7"/>
  <c r="BD133" i="7"/>
  <c r="BC133" i="7"/>
  <c r="BB133" i="7"/>
  <c r="BA133" i="7"/>
  <c r="AZ133" i="7"/>
  <c r="EX133" i="7" s="1"/>
  <c r="AY133" i="7"/>
  <c r="AX133" i="7"/>
  <c r="EV133" i="7" s="1"/>
  <c r="AW133" i="7"/>
  <c r="EU133" i="7" s="1"/>
  <c r="AV133" i="7"/>
  <c r="ET133" i="7" s="1"/>
  <c r="AU133" i="7"/>
  <c r="AT133" i="7"/>
  <c r="AS133" i="7"/>
  <c r="EQ133" i="7" s="1"/>
  <c r="AR133" i="7"/>
  <c r="EP133" i="7" s="1"/>
  <c r="AQ133" i="7"/>
  <c r="AP133" i="7"/>
  <c r="AO133" i="7"/>
  <c r="EM133" i="7" s="1"/>
  <c r="AN133" i="7"/>
  <c r="EL133" i="7" s="1"/>
  <c r="AM133" i="7"/>
  <c r="AL133" i="7"/>
  <c r="EJ133" i="7" s="1"/>
  <c r="AK133" i="7"/>
  <c r="EI133" i="7" s="1"/>
  <c r="AJ133" i="7"/>
  <c r="EH133" i="7" s="1"/>
  <c r="AI133" i="7"/>
  <c r="AH133" i="7"/>
  <c r="AG133" i="7"/>
  <c r="EE133" i="7" s="1"/>
  <c r="AF133" i="7"/>
  <c r="AE133" i="7"/>
  <c r="AD133" i="7"/>
  <c r="AC133" i="7"/>
  <c r="EA133" i="7" s="1"/>
  <c r="AB133" i="7"/>
  <c r="DZ133" i="7" s="1"/>
  <c r="AA133" i="7"/>
  <c r="Z133" i="7"/>
  <c r="DX133" i="7" s="1"/>
  <c r="Y133" i="7"/>
  <c r="DW133" i="7" s="1"/>
  <c r="X133" i="7"/>
  <c r="DV133" i="7" s="1"/>
  <c r="W133" i="7"/>
  <c r="V133" i="7"/>
  <c r="U133" i="7"/>
  <c r="DS133" i="7" s="1"/>
  <c r="T133" i="7"/>
  <c r="DR133" i="7" s="1"/>
  <c r="S133" i="7"/>
  <c r="R133" i="7"/>
  <c r="Q133" i="7"/>
  <c r="DO133" i="7" s="1"/>
  <c r="P133" i="7"/>
  <c r="DN133" i="7" s="1"/>
  <c r="O133" i="7"/>
  <c r="N133" i="7"/>
  <c r="DL133" i="7" s="1"/>
  <c r="M133" i="7"/>
  <c r="DK133" i="7" s="1"/>
  <c r="L133" i="7"/>
  <c r="DJ133" i="7" s="1"/>
  <c r="K133" i="7"/>
  <c r="J133" i="7"/>
  <c r="I133" i="7"/>
  <c r="DG133" i="7" s="1"/>
  <c r="H133" i="7"/>
  <c r="DF133" i="7" s="1"/>
  <c r="G133" i="7"/>
  <c r="F133" i="7"/>
  <c r="E133" i="7"/>
  <c r="DC133" i="7" s="1"/>
  <c r="D133" i="7"/>
  <c r="DB133" i="7" s="1"/>
  <c r="C133" i="7"/>
  <c r="B133" i="7"/>
  <c r="CZ133" i="7" s="1"/>
  <c r="EX132" i="7"/>
  <c r="EW132" i="7"/>
  <c r="ET132" i="7"/>
  <c r="ES132" i="7"/>
  <c r="EL132" i="7"/>
  <c r="EH132" i="7"/>
  <c r="EG132" i="7"/>
  <c r="DZ132" i="7"/>
  <c r="DV132" i="7"/>
  <c r="DQ132" i="7"/>
  <c r="DO132" i="7"/>
  <c r="DN132" i="7"/>
  <c r="DM132" i="7"/>
  <c r="DJ132" i="7"/>
  <c r="DI132" i="7"/>
  <c r="DF132" i="7"/>
  <c r="DE132" i="7"/>
  <c r="DB132" i="7"/>
  <c r="DA132" i="7"/>
  <c r="CY132" i="7"/>
  <c r="CX132" i="7"/>
  <c r="CW132" i="7"/>
  <c r="CV132" i="7"/>
  <c r="CU132" i="7"/>
  <c r="CT132" i="7"/>
  <c r="CS132" i="7"/>
  <c r="CR132" i="7"/>
  <c r="CQ132" i="7"/>
  <c r="EP132" i="7" s="1"/>
  <c r="CP132" i="7"/>
  <c r="EO132" i="7" s="1"/>
  <c r="CO132" i="7"/>
  <c r="CN132" i="7"/>
  <c r="CM132" i="7"/>
  <c r="CL132" i="7"/>
  <c r="EK132" i="7" s="1"/>
  <c r="CK132" i="7"/>
  <c r="CJ132" i="7"/>
  <c r="CI132" i="7"/>
  <c r="CH132" i="7"/>
  <c r="CG132" i="7"/>
  <c r="CF132" i="7"/>
  <c r="CE132" i="7"/>
  <c r="ED132" i="7" s="1"/>
  <c r="CD132" i="7"/>
  <c r="EC132" i="7" s="1"/>
  <c r="CC132" i="7"/>
  <c r="CB132" i="7"/>
  <c r="CA132" i="7"/>
  <c r="BZ132" i="7"/>
  <c r="DY132" i="7" s="1"/>
  <c r="BY132" i="7"/>
  <c r="BX132" i="7"/>
  <c r="BW132" i="7"/>
  <c r="BV132" i="7"/>
  <c r="BU132" i="7"/>
  <c r="BT132" i="7"/>
  <c r="BS132" i="7"/>
  <c r="DR132" i="7" s="1"/>
  <c r="BR132" i="7"/>
  <c r="BQ132" i="7"/>
  <c r="BP132" i="7"/>
  <c r="BO132" i="7"/>
  <c r="BN132" i="7"/>
  <c r="BM132" i="7"/>
  <c r="BL132" i="7"/>
  <c r="BK132" i="7"/>
  <c r="BJ132" i="7"/>
  <c r="BI132" i="7"/>
  <c r="BH132" i="7"/>
  <c r="BG132" i="7"/>
  <c r="BF132" i="7"/>
  <c r="BE132" i="7"/>
  <c r="BD132" i="7"/>
  <c r="BC132" i="7"/>
  <c r="BB132" i="7"/>
  <c r="BA132" i="7"/>
  <c r="AZ132" i="7"/>
  <c r="AY132" i="7"/>
  <c r="AX132" i="7"/>
  <c r="EV132" i="7" s="1"/>
  <c r="AW132" i="7"/>
  <c r="EU132" i="7" s="1"/>
  <c r="AV132" i="7"/>
  <c r="AU132" i="7"/>
  <c r="AT132" i="7"/>
  <c r="ER132" i="7" s="1"/>
  <c r="AS132" i="7"/>
  <c r="EQ132" i="7" s="1"/>
  <c r="AR132" i="7"/>
  <c r="AQ132" i="7"/>
  <c r="AP132" i="7"/>
  <c r="AO132" i="7"/>
  <c r="EM132" i="7" s="1"/>
  <c r="AN132" i="7"/>
  <c r="AM132" i="7"/>
  <c r="AL132" i="7"/>
  <c r="AK132" i="7"/>
  <c r="EI132" i="7" s="1"/>
  <c r="AJ132" i="7"/>
  <c r="AI132" i="7"/>
  <c r="AH132" i="7"/>
  <c r="EF132" i="7" s="1"/>
  <c r="AG132" i="7"/>
  <c r="EE132" i="7" s="1"/>
  <c r="AF132" i="7"/>
  <c r="AE132" i="7"/>
  <c r="AD132" i="7"/>
  <c r="EB132" i="7" s="1"/>
  <c r="AC132" i="7"/>
  <c r="EA132" i="7" s="1"/>
  <c r="AB132" i="7"/>
  <c r="AA132" i="7"/>
  <c r="Z132" i="7"/>
  <c r="Y132" i="7"/>
  <c r="DW132" i="7" s="1"/>
  <c r="X132" i="7"/>
  <c r="W132" i="7"/>
  <c r="DU132" i="7" s="1"/>
  <c r="V132" i="7"/>
  <c r="DT132" i="7" s="1"/>
  <c r="U132" i="7"/>
  <c r="DS132" i="7" s="1"/>
  <c r="T132" i="7"/>
  <c r="S132" i="7"/>
  <c r="R132" i="7"/>
  <c r="DP132" i="7" s="1"/>
  <c r="Q132" i="7"/>
  <c r="P132" i="7"/>
  <c r="O132" i="7"/>
  <c r="N132" i="7"/>
  <c r="DL132" i="7" s="1"/>
  <c r="M132" i="7"/>
  <c r="DK132" i="7" s="1"/>
  <c r="L132" i="7"/>
  <c r="K132" i="7"/>
  <c r="J132" i="7"/>
  <c r="DH132" i="7" s="1"/>
  <c r="I132" i="7"/>
  <c r="DG132" i="7" s="1"/>
  <c r="H132" i="7"/>
  <c r="G132" i="7"/>
  <c r="F132" i="7"/>
  <c r="DD132" i="7" s="1"/>
  <c r="E132" i="7"/>
  <c r="DC132" i="7" s="1"/>
  <c r="D132" i="7"/>
  <c r="C132" i="7"/>
  <c r="B132" i="7"/>
  <c r="CZ132" i="7" s="1"/>
  <c r="EX131" i="7"/>
  <c r="EV131" i="7"/>
  <c r="EU131" i="7"/>
  <c r="ET131" i="7"/>
  <c r="EQ131" i="7"/>
  <c r="EM131" i="7"/>
  <c r="EJ131" i="7"/>
  <c r="EI131" i="7"/>
  <c r="EE131" i="7"/>
  <c r="DX131" i="7"/>
  <c r="DW131" i="7"/>
  <c r="DS131" i="7"/>
  <c r="DO131" i="7"/>
  <c r="DN131" i="7"/>
  <c r="DL131" i="7"/>
  <c r="DK131" i="7"/>
  <c r="DJ131" i="7"/>
  <c r="DG131" i="7"/>
  <c r="DC131" i="7"/>
  <c r="DB131" i="7"/>
  <c r="CZ131" i="7"/>
  <c r="CY131" i="7"/>
  <c r="CX131" i="7"/>
  <c r="CW131" i="7"/>
  <c r="CV131" i="7"/>
  <c r="CU131" i="7"/>
  <c r="CT131" i="7"/>
  <c r="CS131" i="7"/>
  <c r="CR131" i="7"/>
  <c r="CQ131" i="7"/>
  <c r="CP131" i="7"/>
  <c r="CO131" i="7"/>
  <c r="CN131" i="7"/>
  <c r="CM131" i="7"/>
  <c r="EL131" i="7" s="1"/>
  <c r="CL131" i="7"/>
  <c r="CK131" i="7"/>
  <c r="CJ131" i="7"/>
  <c r="CI131" i="7"/>
  <c r="EH131" i="7" s="1"/>
  <c r="CH131" i="7"/>
  <c r="CG131" i="7"/>
  <c r="CF131" i="7"/>
  <c r="CE131" i="7"/>
  <c r="CD131" i="7"/>
  <c r="CC131" i="7"/>
  <c r="CB131" i="7"/>
  <c r="EA131" i="7" s="1"/>
  <c r="CA131" i="7"/>
  <c r="DZ131" i="7" s="1"/>
  <c r="BZ131" i="7"/>
  <c r="BY131" i="7"/>
  <c r="BX131" i="7"/>
  <c r="BW131" i="7"/>
  <c r="DV131" i="7" s="1"/>
  <c r="BV131" i="7"/>
  <c r="BU131" i="7"/>
  <c r="BT131" i="7"/>
  <c r="BS131" i="7"/>
  <c r="BR131" i="7"/>
  <c r="BQ131" i="7"/>
  <c r="BP131" i="7"/>
  <c r="BO131" i="7"/>
  <c r="BN131" i="7"/>
  <c r="BM131" i="7"/>
  <c r="BL131" i="7"/>
  <c r="BK131" i="7"/>
  <c r="BJ131" i="7"/>
  <c r="BI131" i="7"/>
  <c r="BH131" i="7"/>
  <c r="BG131" i="7"/>
  <c r="BF131" i="7"/>
  <c r="BE131" i="7"/>
  <c r="BD131" i="7"/>
  <c r="BC131" i="7"/>
  <c r="BB131" i="7"/>
  <c r="BA131" i="7"/>
  <c r="AZ131" i="7"/>
  <c r="AY131" i="7"/>
  <c r="EW131" i="7" s="1"/>
  <c r="AX131" i="7"/>
  <c r="AW131" i="7"/>
  <c r="AV131" i="7"/>
  <c r="AU131" i="7"/>
  <c r="ES131" i="7" s="1"/>
  <c r="AT131" i="7"/>
  <c r="ER131" i="7" s="1"/>
  <c r="AS131" i="7"/>
  <c r="AR131" i="7"/>
  <c r="EP131" i="7" s="1"/>
  <c r="AQ131" i="7"/>
  <c r="EO131" i="7" s="1"/>
  <c r="AP131" i="7"/>
  <c r="EN131" i="7" s="1"/>
  <c r="AO131" i="7"/>
  <c r="AN131" i="7"/>
  <c r="AM131" i="7"/>
  <c r="EK131" i="7" s="1"/>
  <c r="AL131" i="7"/>
  <c r="AK131" i="7"/>
  <c r="AJ131" i="7"/>
  <c r="AI131" i="7"/>
  <c r="EG131" i="7" s="1"/>
  <c r="AH131" i="7"/>
  <c r="EF131" i="7" s="1"/>
  <c r="AG131" i="7"/>
  <c r="AF131" i="7"/>
  <c r="ED131" i="7" s="1"/>
  <c r="AE131" i="7"/>
  <c r="EC131" i="7" s="1"/>
  <c r="AD131" i="7"/>
  <c r="EB131" i="7" s="1"/>
  <c r="AC131" i="7"/>
  <c r="AB131" i="7"/>
  <c r="AA131" i="7"/>
  <c r="DY131" i="7" s="1"/>
  <c r="Z131" i="7"/>
  <c r="Y131" i="7"/>
  <c r="X131" i="7"/>
  <c r="W131" i="7"/>
  <c r="DU131" i="7" s="1"/>
  <c r="V131" i="7"/>
  <c r="DT131" i="7" s="1"/>
  <c r="U131" i="7"/>
  <c r="T131" i="7"/>
  <c r="DR131" i="7" s="1"/>
  <c r="S131" i="7"/>
  <c r="DQ131" i="7" s="1"/>
  <c r="R131" i="7"/>
  <c r="DP131" i="7" s="1"/>
  <c r="Q131" i="7"/>
  <c r="P131" i="7"/>
  <c r="O131" i="7"/>
  <c r="DM131" i="7" s="1"/>
  <c r="N131" i="7"/>
  <c r="M131" i="7"/>
  <c r="L131" i="7"/>
  <c r="K131" i="7"/>
  <c r="DI131" i="7" s="1"/>
  <c r="J131" i="7"/>
  <c r="DH131" i="7" s="1"/>
  <c r="I131" i="7"/>
  <c r="H131" i="7"/>
  <c r="DF131" i="7" s="1"/>
  <c r="G131" i="7"/>
  <c r="DE131" i="7" s="1"/>
  <c r="F131" i="7"/>
  <c r="DD131" i="7" s="1"/>
  <c r="E131" i="7"/>
  <c r="D131" i="7"/>
  <c r="C131" i="7"/>
  <c r="DA131" i="7" s="1"/>
  <c r="B131" i="7"/>
  <c r="EV130" i="7"/>
  <c r="EU130" i="7"/>
  <c r="ER130" i="7"/>
  <c r="EQ130" i="7"/>
  <c r="EN130" i="7"/>
  <c r="EM130" i="7"/>
  <c r="EJ130" i="7"/>
  <c r="EI130" i="7"/>
  <c r="EG130" i="7"/>
  <c r="EF130" i="7"/>
  <c r="EE130" i="7"/>
  <c r="EB130" i="7"/>
  <c r="EA130" i="7"/>
  <c r="DX130" i="7"/>
  <c r="DW130" i="7"/>
  <c r="DT130" i="7"/>
  <c r="DS130" i="7"/>
  <c r="DP130" i="7"/>
  <c r="DL130" i="7"/>
  <c r="DK130" i="7"/>
  <c r="DH130" i="7"/>
  <c r="DG130" i="7"/>
  <c r="DD130" i="7"/>
  <c r="DC130" i="7"/>
  <c r="CZ130" i="7"/>
  <c r="CY130" i="7"/>
  <c r="CX130" i="7"/>
  <c r="CW130" i="7"/>
  <c r="CV130" i="7"/>
  <c r="CU130" i="7"/>
  <c r="CT130" i="7"/>
  <c r="CS130" i="7"/>
  <c r="CR130" i="7"/>
  <c r="CQ130" i="7"/>
  <c r="CP130" i="7"/>
  <c r="CO130" i="7"/>
  <c r="CN130" i="7"/>
  <c r="CM130" i="7"/>
  <c r="CL130" i="7"/>
  <c r="CK130" i="7"/>
  <c r="CJ130" i="7"/>
  <c r="CI130" i="7"/>
  <c r="CH130" i="7"/>
  <c r="CG130" i="7"/>
  <c r="CF130" i="7"/>
  <c r="CE130" i="7"/>
  <c r="CD130" i="7"/>
  <c r="CC130" i="7"/>
  <c r="CB130" i="7"/>
  <c r="CA130" i="7"/>
  <c r="BZ130" i="7"/>
  <c r="BY130" i="7"/>
  <c r="BX130" i="7"/>
  <c r="BW130" i="7"/>
  <c r="BV130" i="7"/>
  <c r="BU130" i="7"/>
  <c r="BT130" i="7"/>
  <c r="BS130" i="7"/>
  <c r="BR130" i="7"/>
  <c r="BQ130" i="7"/>
  <c r="BP130" i="7"/>
  <c r="BO130" i="7"/>
  <c r="BN130" i="7"/>
  <c r="BM130" i="7"/>
  <c r="BL130" i="7"/>
  <c r="BK130" i="7"/>
  <c r="BJ130" i="7"/>
  <c r="BI130" i="7"/>
  <c r="BH130" i="7"/>
  <c r="BG130" i="7"/>
  <c r="BF130" i="7"/>
  <c r="BE130" i="7"/>
  <c r="BD130" i="7"/>
  <c r="BC130" i="7"/>
  <c r="BB130" i="7"/>
  <c r="BA130" i="7"/>
  <c r="AZ130" i="7"/>
  <c r="EX130" i="7" s="1"/>
  <c r="AY130" i="7"/>
  <c r="EW130" i="7" s="1"/>
  <c r="AX130" i="7"/>
  <c r="AW130" i="7"/>
  <c r="AV130" i="7"/>
  <c r="ET130" i="7" s="1"/>
  <c r="AU130" i="7"/>
  <c r="ES130" i="7" s="1"/>
  <c r="AT130" i="7"/>
  <c r="AS130" i="7"/>
  <c r="AR130" i="7"/>
  <c r="EP130" i="7" s="1"/>
  <c r="AQ130" i="7"/>
  <c r="EO130" i="7" s="1"/>
  <c r="AP130" i="7"/>
  <c r="AO130" i="7"/>
  <c r="AN130" i="7"/>
  <c r="EL130" i="7" s="1"/>
  <c r="AM130" i="7"/>
  <c r="EK130" i="7" s="1"/>
  <c r="AL130" i="7"/>
  <c r="AK130" i="7"/>
  <c r="AJ130" i="7"/>
  <c r="EH130" i="7" s="1"/>
  <c r="AI130" i="7"/>
  <c r="AH130" i="7"/>
  <c r="AG130" i="7"/>
  <c r="AF130" i="7"/>
  <c r="ED130" i="7" s="1"/>
  <c r="AE130" i="7"/>
  <c r="EC130" i="7" s="1"/>
  <c r="AD130" i="7"/>
  <c r="AC130" i="7"/>
  <c r="AB130" i="7"/>
  <c r="DZ130" i="7" s="1"/>
  <c r="AA130" i="7"/>
  <c r="DY130" i="7" s="1"/>
  <c r="Z130" i="7"/>
  <c r="Y130" i="7"/>
  <c r="X130" i="7"/>
  <c r="DV130" i="7" s="1"/>
  <c r="W130" i="7"/>
  <c r="DU130" i="7" s="1"/>
  <c r="V130" i="7"/>
  <c r="U130" i="7"/>
  <c r="T130" i="7"/>
  <c r="DR130" i="7" s="1"/>
  <c r="S130" i="7"/>
  <c r="DQ130" i="7" s="1"/>
  <c r="R130" i="7"/>
  <c r="Q130" i="7"/>
  <c r="DO130" i="7" s="1"/>
  <c r="P130" i="7"/>
  <c r="DN130" i="7" s="1"/>
  <c r="O130" i="7"/>
  <c r="DM130" i="7" s="1"/>
  <c r="N130" i="7"/>
  <c r="M130" i="7"/>
  <c r="L130" i="7"/>
  <c r="DJ130" i="7" s="1"/>
  <c r="K130" i="7"/>
  <c r="DI130" i="7" s="1"/>
  <c r="J130" i="7"/>
  <c r="I130" i="7"/>
  <c r="H130" i="7"/>
  <c r="DF130" i="7" s="1"/>
  <c r="G130" i="7"/>
  <c r="DE130" i="7" s="1"/>
  <c r="F130" i="7"/>
  <c r="E130" i="7"/>
  <c r="D130" i="7"/>
  <c r="DB130" i="7" s="1"/>
  <c r="C130" i="7"/>
  <c r="DA130" i="7" s="1"/>
  <c r="B130" i="7"/>
  <c r="EW129" i="7"/>
  <c r="EV129" i="7"/>
  <c r="ET129" i="7"/>
  <c r="ES129" i="7"/>
  <c r="ER129" i="7"/>
  <c r="EO129" i="7"/>
  <c r="EN129" i="7"/>
  <c r="EK129" i="7"/>
  <c r="EH129" i="7"/>
  <c r="EG129" i="7"/>
  <c r="EF129" i="7"/>
  <c r="ED129" i="7"/>
  <c r="EC129" i="7"/>
  <c r="DY129" i="7"/>
  <c r="DV129" i="7"/>
  <c r="DU129" i="7"/>
  <c r="DT129" i="7"/>
  <c r="DQ129" i="7"/>
  <c r="DP129" i="7"/>
  <c r="DM129" i="7"/>
  <c r="DL129" i="7"/>
  <c r="DJ129" i="7"/>
  <c r="DI129" i="7"/>
  <c r="DH129" i="7"/>
  <c r="DE129" i="7"/>
  <c r="DD129" i="7"/>
  <c r="DA129" i="7"/>
  <c r="CY129" i="7"/>
  <c r="CX129" i="7"/>
  <c r="CW129" i="7"/>
  <c r="CV129" i="7"/>
  <c r="CU129" i="7"/>
  <c r="CT129" i="7"/>
  <c r="CS129" i="7"/>
  <c r="CR129" i="7"/>
  <c r="CQ129" i="7"/>
  <c r="CP129" i="7"/>
  <c r="CO129" i="7"/>
  <c r="CN129" i="7"/>
  <c r="CM129" i="7"/>
  <c r="CL129" i="7"/>
  <c r="CK129" i="7"/>
  <c r="CJ129" i="7"/>
  <c r="CI129" i="7"/>
  <c r="CH129" i="7"/>
  <c r="CG129" i="7"/>
  <c r="CF129" i="7"/>
  <c r="CE129" i="7"/>
  <c r="CD129" i="7"/>
  <c r="CC129" i="7"/>
  <c r="CB129" i="7"/>
  <c r="CA129" i="7"/>
  <c r="BZ129" i="7"/>
  <c r="BY129" i="7"/>
  <c r="BX129" i="7"/>
  <c r="BW129" i="7"/>
  <c r="BV129" i="7"/>
  <c r="BU129" i="7"/>
  <c r="BT129" i="7"/>
  <c r="BS129" i="7"/>
  <c r="BR129" i="7"/>
  <c r="BQ129" i="7"/>
  <c r="BP129" i="7"/>
  <c r="BO129" i="7"/>
  <c r="BN129" i="7"/>
  <c r="BM129" i="7"/>
  <c r="BL129" i="7"/>
  <c r="BK129" i="7"/>
  <c r="BJ129" i="7"/>
  <c r="BI129" i="7"/>
  <c r="BH129" i="7"/>
  <c r="BG129" i="7"/>
  <c r="BF129" i="7"/>
  <c r="BE129" i="7"/>
  <c r="BD129" i="7"/>
  <c r="BC129" i="7"/>
  <c r="BB129" i="7"/>
  <c r="BA129" i="7"/>
  <c r="AZ129" i="7"/>
  <c r="EX129" i="7" s="1"/>
  <c r="AY129" i="7"/>
  <c r="AX129" i="7"/>
  <c r="AW129" i="7"/>
  <c r="EU129" i="7" s="1"/>
  <c r="AV129" i="7"/>
  <c r="AU129" i="7"/>
  <c r="AT129" i="7"/>
  <c r="AS129" i="7"/>
  <c r="EQ129" i="7" s="1"/>
  <c r="AR129" i="7"/>
  <c r="EP129" i="7" s="1"/>
  <c r="AQ129" i="7"/>
  <c r="AP129" i="7"/>
  <c r="AO129" i="7"/>
  <c r="EM129" i="7" s="1"/>
  <c r="AN129" i="7"/>
  <c r="EL129" i="7" s="1"/>
  <c r="AM129" i="7"/>
  <c r="AL129" i="7"/>
  <c r="EJ129" i="7" s="1"/>
  <c r="AK129" i="7"/>
  <c r="EI129" i="7" s="1"/>
  <c r="AJ129" i="7"/>
  <c r="AI129" i="7"/>
  <c r="AH129" i="7"/>
  <c r="AG129" i="7"/>
  <c r="EE129" i="7" s="1"/>
  <c r="AF129" i="7"/>
  <c r="AE129" i="7"/>
  <c r="AD129" i="7"/>
  <c r="EB129" i="7" s="1"/>
  <c r="AC129" i="7"/>
  <c r="EA129" i="7" s="1"/>
  <c r="AB129" i="7"/>
  <c r="DZ129" i="7" s="1"/>
  <c r="AA129" i="7"/>
  <c r="Z129" i="7"/>
  <c r="DX129" i="7" s="1"/>
  <c r="Y129" i="7"/>
  <c r="DW129" i="7" s="1"/>
  <c r="X129" i="7"/>
  <c r="W129" i="7"/>
  <c r="V129" i="7"/>
  <c r="U129" i="7"/>
  <c r="DS129" i="7" s="1"/>
  <c r="T129" i="7"/>
  <c r="DR129" i="7" s="1"/>
  <c r="S129" i="7"/>
  <c r="R129" i="7"/>
  <c r="Q129" i="7"/>
  <c r="DO129" i="7" s="1"/>
  <c r="P129" i="7"/>
  <c r="DN129" i="7" s="1"/>
  <c r="O129" i="7"/>
  <c r="N129" i="7"/>
  <c r="M129" i="7"/>
  <c r="DK129" i="7" s="1"/>
  <c r="L129" i="7"/>
  <c r="K129" i="7"/>
  <c r="J129" i="7"/>
  <c r="I129" i="7"/>
  <c r="DG129" i="7" s="1"/>
  <c r="H129" i="7"/>
  <c r="DF129" i="7" s="1"/>
  <c r="G129" i="7"/>
  <c r="F129" i="7"/>
  <c r="E129" i="7"/>
  <c r="DC129" i="7" s="1"/>
  <c r="D129" i="7"/>
  <c r="DB129" i="7" s="1"/>
  <c r="C129" i="7"/>
  <c r="B129" i="7"/>
  <c r="CZ129" i="7" s="1"/>
  <c r="EX128" i="7"/>
  <c r="ET128" i="7"/>
  <c r="ES128" i="7"/>
  <c r="EP128" i="7"/>
  <c r="EO128" i="7"/>
  <c r="EM128" i="7"/>
  <c r="EH128" i="7"/>
  <c r="EE128" i="7"/>
  <c r="ED128" i="7"/>
  <c r="EC128" i="7"/>
  <c r="EA128" i="7"/>
  <c r="DV128" i="7"/>
  <c r="DR128" i="7"/>
  <c r="DQ128" i="7"/>
  <c r="DN128" i="7"/>
  <c r="DJ128" i="7"/>
  <c r="DF128" i="7"/>
  <c r="DE128" i="7"/>
  <c r="DC128" i="7"/>
  <c r="CY128" i="7"/>
  <c r="CX128" i="7"/>
  <c r="CW128" i="7"/>
  <c r="CV128" i="7"/>
  <c r="CU128" i="7"/>
  <c r="CT128" i="7"/>
  <c r="CS128" i="7"/>
  <c r="CR128" i="7"/>
  <c r="CQ128" i="7"/>
  <c r="CP128" i="7"/>
  <c r="CO128" i="7"/>
  <c r="CN128" i="7"/>
  <c r="CM128" i="7"/>
  <c r="CL128" i="7"/>
  <c r="CK128" i="7"/>
  <c r="CJ128" i="7"/>
  <c r="CI128" i="7"/>
  <c r="CH128" i="7"/>
  <c r="CG128" i="7"/>
  <c r="CF128" i="7"/>
  <c r="CE128" i="7"/>
  <c r="CD128" i="7"/>
  <c r="CC128" i="7"/>
  <c r="CB128" i="7"/>
  <c r="CA128" i="7"/>
  <c r="BZ128" i="7"/>
  <c r="BY128" i="7"/>
  <c r="BX128" i="7"/>
  <c r="BW128" i="7"/>
  <c r="BV128" i="7"/>
  <c r="BU128" i="7"/>
  <c r="BT128" i="7"/>
  <c r="BS128" i="7"/>
  <c r="BR128" i="7"/>
  <c r="BQ128" i="7"/>
  <c r="BP128" i="7"/>
  <c r="BO128" i="7"/>
  <c r="BN128" i="7"/>
  <c r="BM128" i="7"/>
  <c r="BL128" i="7"/>
  <c r="BK128" i="7"/>
  <c r="BJ128" i="7"/>
  <c r="BI128" i="7"/>
  <c r="BH128" i="7"/>
  <c r="BG128" i="7"/>
  <c r="BF128" i="7"/>
  <c r="BE128" i="7"/>
  <c r="BD128" i="7"/>
  <c r="BC128" i="7"/>
  <c r="BB128" i="7"/>
  <c r="BA128" i="7"/>
  <c r="AZ128" i="7"/>
  <c r="AY128" i="7"/>
  <c r="EW128" i="7" s="1"/>
  <c r="AX128" i="7"/>
  <c r="EV128" i="7" s="1"/>
  <c r="AW128" i="7"/>
  <c r="EU128" i="7" s="1"/>
  <c r="AV128" i="7"/>
  <c r="AU128" i="7"/>
  <c r="AT128" i="7"/>
  <c r="ER128" i="7" s="1"/>
  <c r="AS128" i="7"/>
  <c r="EQ128" i="7" s="1"/>
  <c r="AR128" i="7"/>
  <c r="AQ128" i="7"/>
  <c r="AP128" i="7"/>
  <c r="EN128" i="7" s="1"/>
  <c r="AO128" i="7"/>
  <c r="AN128" i="7"/>
  <c r="EL128" i="7" s="1"/>
  <c r="AM128" i="7"/>
  <c r="EK128" i="7" s="1"/>
  <c r="AL128" i="7"/>
  <c r="EJ128" i="7" s="1"/>
  <c r="AK128" i="7"/>
  <c r="EI128" i="7" s="1"/>
  <c r="AJ128" i="7"/>
  <c r="AI128" i="7"/>
  <c r="EG128" i="7" s="1"/>
  <c r="AH128" i="7"/>
  <c r="EF128" i="7" s="1"/>
  <c r="AG128" i="7"/>
  <c r="AF128" i="7"/>
  <c r="AE128" i="7"/>
  <c r="AD128" i="7"/>
  <c r="EB128" i="7" s="1"/>
  <c r="AC128" i="7"/>
  <c r="AB128" i="7"/>
  <c r="DZ128" i="7" s="1"/>
  <c r="AA128" i="7"/>
  <c r="DY128" i="7" s="1"/>
  <c r="Z128" i="7"/>
  <c r="DX128" i="7" s="1"/>
  <c r="Y128" i="7"/>
  <c r="DW128" i="7" s="1"/>
  <c r="X128" i="7"/>
  <c r="W128" i="7"/>
  <c r="DU128" i="7" s="1"/>
  <c r="V128" i="7"/>
  <c r="DT128" i="7" s="1"/>
  <c r="U128" i="7"/>
  <c r="DS128" i="7" s="1"/>
  <c r="T128" i="7"/>
  <c r="S128" i="7"/>
  <c r="R128" i="7"/>
  <c r="DP128" i="7" s="1"/>
  <c r="Q128" i="7"/>
  <c r="DO128" i="7" s="1"/>
  <c r="P128" i="7"/>
  <c r="O128" i="7"/>
  <c r="DM128" i="7" s="1"/>
  <c r="N128" i="7"/>
  <c r="DL128" i="7" s="1"/>
  <c r="M128" i="7"/>
  <c r="DK128" i="7" s="1"/>
  <c r="L128" i="7"/>
  <c r="K128" i="7"/>
  <c r="DI128" i="7" s="1"/>
  <c r="J128" i="7"/>
  <c r="DH128" i="7" s="1"/>
  <c r="I128" i="7"/>
  <c r="DG128" i="7" s="1"/>
  <c r="H128" i="7"/>
  <c r="G128" i="7"/>
  <c r="F128" i="7"/>
  <c r="DD128" i="7" s="1"/>
  <c r="E128" i="7"/>
  <c r="D128" i="7"/>
  <c r="DB128" i="7" s="1"/>
  <c r="C128" i="7"/>
  <c r="DA128" i="7" s="1"/>
  <c r="B128" i="7"/>
  <c r="CZ128" i="7" s="1"/>
  <c r="EX127" i="7"/>
  <c r="EU127" i="7"/>
  <c r="ET127" i="7"/>
  <c r="EQ127" i="7"/>
  <c r="EP127" i="7"/>
  <c r="EM127" i="7"/>
  <c r="EL127" i="7"/>
  <c r="EJ127" i="7"/>
  <c r="EI127" i="7"/>
  <c r="EE127" i="7"/>
  <c r="ED127" i="7"/>
  <c r="EC127" i="7"/>
  <c r="EA127" i="7"/>
  <c r="DS127" i="7"/>
  <c r="DR127" i="7"/>
  <c r="DO127" i="7"/>
  <c r="DN127" i="7"/>
  <c r="DG127" i="7"/>
  <c r="DF127" i="7"/>
  <c r="DC127" i="7"/>
  <c r="DB127" i="7"/>
  <c r="CY127" i="7"/>
  <c r="CX127" i="7"/>
  <c r="CW127" i="7"/>
  <c r="CV127" i="7"/>
  <c r="CU127" i="7"/>
  <c r="CT127" i="7"/>
  <c r="CS127" i="7"/>
  <c r="CR127" i="7"/>
  <c r="CQ127" i="7"/>
  <c r="CP127" i="7"/>
  <c r="CO127" i="7"/>
  <c r="CN127" i="7"/>
  <c r="CM127" i="7"/>
  <c r="CL127" i="7"/>
  <c r="CK127" i="7"/>
  <c r="CJ127" i="7"/>
  <c r="CI127" i="7"/>
  <c r="CH127" i="7"/>
  <c r="CG127" i="7"/>
  <c r="CF127" i="7"/>
  <c r="CE127" i="7"/>
  <c r="CD127" i="7"/>
  <c r="CC127" i="7"/>
  <c r="CB127" i="7"/>
  <c r="CA127" i="7"/>
  <c r="DZ127" i="7" s="1"/>
  <c r="BZ127" i="7"/>
  <c r="BY127" i="7"/>
  <c r="BX127" i="7"/>
  <c r="BW127" i="7"/>
  <c r="BV127" i="7"/>
  <c r="BU127" i="7"/>
  <c r="BT127" i="7"/>
  <c r="BS127" i="7"/>
  <c r="BR127" i="7"/>
  <c r="BQ127" i="7"/>
  <c r="BP127" i="7"/>
  <c r="BO127" i="7"/>
  <c r="BN127" i="7"/>
  <c r="BM127" i="7"/>
  <c r="BL127" i="7"/>
  <c r="BK127" i="7"/>
  <c r="BJ127" i="7"/>
  <c r="BI127" i="7"/>
  <c r="BH127" i="7"/>
  <c r="BG127" i="7"/>
  <c r="BF127" i="7"/>
  <c r="BE127" i="7"/>
  <c r="BD127" i="7"/>
  <c r="BC127" i="7"/>
  <c r="BB127" i="7"/>
  <c r="BA127" i="7"/>
  <c r="AZ127" i="7"/>
  <c r="AY127" i="7"/>
  <c r="AX127" i="7"/>
  <c r="EV127" i="7" s="1"/>
  <c r="AW127" i="7"/>
  <c r="AV127" i="7"/>
  <c r="AU127" i="7"/>
  <c r="ES127" i="7" s="1"/>
  <c r="AT127" i="7"/>
  <c r="ER127" i="7" s="1"/>
  <c r="AS127" i="7"/>
  <c r="AR127" i="7"/>
  <c r="AQ127" i="7"/>
  <c r="EO127" i="7" s="1"/>
  <c r="AP127" i="7"/>
  <c r="EN127" i="7" s="1"/>
  <c r="AO127" i="7"/>
  <c r="AN127" i="7"/>
  <c r="AM127" i="7"/>
  <c r="EK127" i="7" s="1"/>
  <c r="AL127" i="7"/>
  <c r="AK127" i="7"/>
  <c r="AJ127" i="7"/>
  <c r="EH127" i="7" s="1"/>
  <c r="AI127" i="7"/>
  <c r="EG127" i="7" s="1"/>
  <c r="AH127" i="7"/>
  <c r="EF127" i="7" s="1"/>
  <c r="AG127" i="7"/>
  <c r="AF127" i="7"/>
  <c r="AE127" i="7"/>
  <c r="AD127" i="7"/>
  <c r="EB127" i="7" s="1"/>
  <c r="AC127" i="7"/>
  <c r="AB127" i="7"/>
  <c r="AA127" i="7"/>
  <c r="Z127" i="7"/>
  <c r="DX127" i="7" s="1"/>
  <c r="Y127" i="7"/>
  <c r="DW127" i="7" s="1"/>
  <c r="X127" i="7"/>
  <c r="DV127" i="7" s="1"/>
  <c r="W127" i="7"/>
  <c r="DU127" i="7" s="1"/>
  <c r="V127" i="7"/>
  <c r="DT127" i="7" s="1"/>
  <c r="U127" i="7"/>
  <c r="T127" i="7"/>
  <c r="S127" i="7"/>
  <c r="DQ127" i="7" s="1"/>
  <c r="R127" i="7"/>
  <c r="DP127" i="7" s="1"/>
  <c r="Q127" i="7"/>
  <c r="P127" i="7"/>
  <c r="O127" i="7"/>
  <c r="DM127" i="7" s="1"/>
  <c r="N127" i="7"/>
  <c r="DL127" i="7" s="1"/>
  <c r="M127" i="7"/>
  <c r="DK127" i="7" s="1"/>
  <c r="L127" i="7"/>
  <c r="DJ127" i="7" s="1"/>
  <c r="K127" i="7"/>
  <c r="DI127" i="7" s="1"/>
  <c r="J127" i="7"/>
  <c r="DH127" i="7" s="1"/>
  <c r="I127" i="7"/>
  <c r="H127" i="7"/>
  <c r="G127" i="7"/>
  <c r="DE127" i="7" s="1"/>
  <c r="F127" i="7"/>
  <c r="DD127" i="7" s="1"/>
  <c r="E127" i="7"/>
  <c r="D127" i="7"/>
  <c r="C127" i="7"/>
  <c r="DA127" i="7" s="1"/>
  <c r="B127" i="7"/>
  <c r="CZ127" i="7" s="1"/>
  <c r="EX126" i="7"/>
  <c r="EV126" i="7"/>
  <c r="EU126" i="7"/>
  <c r="EQ126" i="7"/>
  <c r="EP126" i="7"/>
  <c r="EF126" i="7"/>
  <c r="EB126" i="7"/>
  <c r="EA126" i="7"/>
  <c r="DW126" i="7"/>
  <c r="DT126" i="7"/>
  <c r="DN126" i="7"/>
  <c r="DM126" i="7"/>
  <c r="DK126" i="7"/>
  <c r="DH126" i="7"/>
  <c r="DG126" i="7"/>
  <c r="DD126" i="7"/>
  <c r="DC126" i="7"/>
  <c r="CZ126" i="7"/>
  <c r="CY126" i="7"/>
  <c r="CX126" i="7"/>
  <c r="CW126" i="7"/>
  <c r="CV126" i="7"/>
  <c r="CU126" i="7"/>
  <c r="CT126" i="7"/>
  <c r="CS126" i="7"/>
  <c r="CR126" i="7"/>
  <c r="CQ126" i="7"/>
  <c r="CP126" i="7"/>
  <c r="CO126" i="7"/>
  <c r="CN126" i="7"/>
  <c r="CM126" i="7"/>
  <c r="CL126" i="7"/>
  <c r="CK126" i="7"/>
  <c r="CJ126" i="7"/>
  <c r="EI126" i="7" s="1"/>
  <c r="CI126" i="7"/>
  <c r="CH126" i="7"/>
  <c r="CG126" i="7"/>
  <c r="CF126" i="7"/>
  <c r="CE126" i="7"/>
  <c r="CD126" i="7"/>
  <c r="CC126" i="7"/>
  <c r="CB126" i="7"/>
  <c r="CA126" i="7"/>
  <c r="BZ126" i="7"/>
  <c r="BY126" i="7"/>
  <c r="BX126" i="7"/>
  <c r="BW126" i="7"/>
  <c r="BV126" i="7"/>
  <c r="BU126" i="7"/>
  <c r="BT126" i="7"/>
  <c r="DS126" i="7" s="1"/>
  <c r="BS126" i="7"/>
  <c r="BR126" i="7"/>
  <c r="BQ126" i="7"/>
  <c r="BP126" i="7"/>
  <c r="BO126" i="7"/>
  <c r="BN126" i="7"/>
  <c r="BM126" i="7"/>
  <c r="BL126" i="7"/>
  <c r="BK126" i="7"/>
  <c r="BJ126" i="7"/>
  <c r="BI126" i="7"/>
  <c r="BH126" i="7"/>
  <c r="BG126" i="7"/>
  <c r="BF126" i="7"/>
  <c r="BE126" i="7"/>
  <c r="BD126" i="7"/>
  <c r="BC126" i="7"/>
  <c r="BB126" i="7"/>
  <c r="BA126" i="7"/>
  <c r="AZ126" i="7"/>
  <c r="AY126" i="7"/>
  <c r="EW126" i="7" s="1"/>
  <c r="AX126" i="7"/>
  <c r="AW126" i="7"/>
  <c r="AV126" i="7"/>
  <c r="ET126" i="7" s="1"/>
  <c r="AU126" i="7"/>
  <c r="ES126" i="7" s="1"/>
  <c r="AT126" i="7"/>
  <c r="ER126" i="7" s="1"/>
  <c r="AS126" i="7"/>
  <c r="AR126" i="7"/>
  <c r="AQ126" i="7"/>
  <c r="EO126" i="7" s="1"/>
  <c r="AP126" i="7"/>
  <c r="EN126" i="7" s="1"/>
  <c r="AO126" i="7"/>
  <c r="AN126" i="7"/>
  <c r="AM126" i="7"/>
  <c r="EK126" i="7" s="1"/>
  <c r="AL126" i="7"/>
  <c r="EJ126" i="7" s="1"/>
  <c r="AK126" i="7"/>
  <c r="AJ126" i="7"/>
  <c r="EH126" i="7" s="1"/>
  <c r="AI126" i="7"/>
  <c r="EG126" i="7" s="1"/>
  <c r="AH126" i="7"/>
  <c r="AG126" i="7"/>
  <c r="EE126" i="7" s="1"/>
  <c r="AF126" i="7"/>
  <c r="AE126" i="7"/>
  <c r="EC126" i="7" s="1"/>
  <c r="AD126" i="7"/>
  <c r="AC126" i="7"/>
  <c r="AB126" i="7"/>
  <c r="AA126" i="7"/>
  <c r="DY126" i="7" s="1"/>
  <c r="Z126" i="7"/>
  <c r="DX126" i="7" s="1"/>
  <c r="Y126" i="7"/>
  <c r="X126" i="7"/>
  <c r="DV126" i="7" s="1"/>
  <c r="W126" i="7"/>
  <c r="DU126" i="7" s="1"/>
  <c r="V126" i="7"/>
  <c r="U126" i="7"/>
  <c r="T126" i="7"/>
  <c r="DR126" i="7" s="1"/>
  <c r="S126" i="7"/>
  <c r="DQ126" i="7" s="1"/>
  <c r="R126" i="7"/>
  <c r="DP126" i="7" s="1"/>
  <c r="Q126" i="7"/>
  <c r="DO126" i="7" s="1"/>
  <c r="P126" i="7"/>
  <c r="O126" i="7"/>
  <c r="N126" i="7"/>
  <c r="DL126" i="7" s="1"/>
  <c r="M126" i="7"/>
  <c r="L126" i="7"/>
  <c r="DJ126" i="7" s="1"/>
  <c r="K126" i="7"/>
  <c r="DI126" i="7" s="1"/>
  <c r="J126" i="7"/>
  <c r="I126" i="7"/>
  <c r="H126" i="7"/>
  <c r="DF126" i="7" s="1"/>
  <c r="G126" i="7"/>
  <c r="DE126" i="7" s="1"/>
  <c r="F126" i="7"/>
  <c r="E126" i="7"/>
  <c r="D126" i="7"/>
  <c r="DB126" i="7" s="1"/>
  <c r="C126" i="7"/>
  <c r="DA126" i="7" s="1"/>
  <c r="B126" i="7"/>
  <c r="EV125" i="7"/>
  <c r="ER125" i="7"/>
  <c r="EQ125" i="7"/>
  <c r="EN125" i="7"/>
  <c r="EJ125" i="7"/>
  <c r="EI125" i="7"/>
  <c r="EF125" i="7"/>
  <c r="EE125" i="7"/>
  <c r="EB125" i="7"/>
  <c r="DX125" i="7"/>
  <c r="DW125" i="7"/>
  <c r="DT125" i="7"/>
  <c r="DS125" i="7"/>
  <c r="DP125" i="7"/>
  <c r="DO125" i="7"/>
  <c r="DL125" i="7"/>
  <c r="DK125" i="7"/>
  <c r="DH125" i="7"/>
  <c r="DG125" i="7"/>
  <c r="DD125" i="7"/>
  <c r="DC125" i="7"/>
  <c r="CZ125" i="7"/>
  <c r="CY125" i="7"/>
  <c r="CX125" i="7"/>
  <c r="CW125" i="7"/>
  <c r="CV125" i="7"/>
  <c r="EU125" i="7" s="1"/>
  <c r="CU125" i="7"/>
  <c r="CT125" i="7"/>
  <c r="CS125" i="7"/>
  <c r="CR125" i="7"/>
  <c r="CQ125" i="7"/>
  <c r="CP125" i="7"/>
  <c r="CO125" i="7"/>
  <c r="CN125" i="7"/>
  <c r="EM125" i="7" s="1"/>
  <c r="CM125" i="7"/>
  <c r="CL125" i="7"/>
  <c r="CK125" i="7"/>
  <c r="CJ125" i="7"/>
  <c r="CI125" i="7"/>
  <c r="CH125" i="7"/>
  <c r="CG125" i="7"/>
  <c r="CF125" i="7"/>
  <c r="CE125" i="7"/>
  <c r="CD125" i="7"/>
  <c r="CC125" i="7"/>
  <c r="CB125" i="7"/>
  <c r="EA125" i="7" s="1"/>
  <c r="CA125" i="7"/>
  <c r="BZ125" i="7"/>
  <c r="BY125" i="7"/>
  <c r="BX125" i="7"/>
  <c r="BW125" i="7"/>
  <c r="BV125" i="7"/>
  <c r="BU125" i="7"/>
  <c r="BT125" i="7"/>
  <c r="BS125" i="7"/>
  <c r="BR125" i="7"/>
  <c r="BQ125" i="7"/>
  <c r="BP125" i="7"/>
  <c r="BO125" i="7"/>
  <c r="BN125" i="7"/>
  <c r="BM125" i="7"/>
  <c r="BL125" i="7"/>
  <c r="BK125" i="7"/>
  <c r="BJ125" i="7"/>
  <c r="BI125" i="7"/>
  <c r="BH125" i="7"/>
  <c r="BG125" i="7"/>
  <c r="BF125" i="7"/>
  <c r="BE125" i="7"/>
  <c r="BD125" i="7"/>
  <c r="BC125" i="7"/>
  <c r="BB125" i="7"/>
  <c r="BA125" i="7"/>
  <c r="AZ125" i="7"/>
  <c r="EX125" i="7" s="1"/>
  <c r="AY125" i="7"/>
  <c r="EW125" i="7" s="1"/>
  <c r="AX125" i="7"/>
  <c r="AW125" i="7"/>
  <c r="AV125" i="7"/>
  <c r="AU125" i="7"/>
  <c r="ES125" i="7" s="1"/>
  <c r="AT125" i="7"/>
  <c r="AS125" i="7"/>
  <c r="AR125" i="7"/>
  <c r="EP125" i="7" s="1"/>
  <c r="AQ125" i="7"/>
  <c r="EO125" i="7" s="1"/>
  <c r="AP125" i="7"/>
  <c r="AO125" i="7"/>
  <c r="AN125" i="7"/>
  <c r="EL125" i="7" s="1"/>
  <c r="AM125" i="7"/>
  <c r="EK125" i="7" s="1"/>
  <c r="AL125" i="7"/>
  <c r="AK125" i="7"/>
  <c r="AJ125" i="7"/>
  <c r="AI125" i="7"/>
  <c r="EG125" i="7" s="1"/>
  <c r="AH125" i="7"/>
  <c r="AG125" i="7"/>
  <c r="AF125" i="7"/>
  <c r="ED125" i="7" s="1"/>
  <c r="AE125" i="7"/>
  <c r="EC125" i="7" s="1"/>
  <c r="AD125" i="7"/>
  <c r="AC125" i="7"/>
  <c r="AB125" i="7"/>
  <c r="DZ125" i="7" s="1"/>
  <c r="AA125" i="7"/>
  <c r="DY125" i="7" s="1"/>
  <c r="Z125" i="7"/>
  <c r="Y125" i="7"/>
  <c r="X125" i="7"/>
  <c r="DV125" i="7" s="1"/>
  <c r="W125" i="7"/>
  <c r="DU125" i="7" s="1"/>
  <c r="V125" i="7"/>
  <c r="U125" i="7"/>
  <c r="T125" i="7"/>
  <c r="DR125" i="7" s="1"/>
  <c r="S125" i="7"/>
  <c r="DQ125" i="7" s="1"/>
  <c r="R125" i="7"/>
  <c r="Q125" i="7"/>
  <c r="P125" i="7"/>
  <c r="DN125" i="7" s="1"/>
  <c r="O125" i="7"/>
  <c r="DM125" i="7" s="1"/>
  <c r="N125" i="7"/>
  <c r="M125" i="7"/>
  <c r="L125" i="7"/>
  <c r="DJ125" i="7" s="1"/>
  <c r="K125" i="7"/>
  <c r="DI125" i="7" s="1"/>
  <c r="J125" i="7"/>
  <c r="I125" i="7"/>
  <c r="H125" i="7"/>
  <c r="DF125" i="7" s="1"/>
  <c r="G125" i="7"/>
  <c r="DE125" i="7" s="1"/>
  <c r="F125" i="7"/>
  <c r="E125" i="7"/>
  <c r="D125" i="7"/>
  <c r="DB125" i="7" s="1"/>
  <c r="C125" i="7"/>
  <c r="DA125" i="7" s="1"/>
  <c r="B125" i="7"/>
  <c r="EW124" i="7"/>
  <c r="ES124" i="7"/>
  <c r="ER124" i="7"/>
  <c r="EO124" i="7"/>
  <c r="EN124" i="7"/>
  <c r="EK124" i="7"/>
  <c r="EG124" i="7"/>
  <c r="EF124" i="7"/>
  <c r="EC124" i="7"/>
  <c r="EB124" i="7"/>
  <c r="DY124" i="7"/>
  <c r="DX124" i="7"/>
  <c r="DU124" i="7"/>
  <c r="DT124" i="7"/>
  <c r="DQ124" i="7"/>
  <c r="DP124" i="7"/>
  <c r="DM124" i="7"/>
  <c r="DL124" i="7"/>
  <c r="DI124" i="7"/>
  <c r="DH124" i="7"/>
  <c r="DE124" i="7"/>
  <c r="DD124" i="7"/>
  <c r="DA124" i="7"/>
  <c r="CZ124" i="7"/>
  <c r="CY124" i="7"/>
  <c r="CX124" i="7"/>
  <c r="CW124" i="7"/>
  <c r="EV124" i="7" s="1"/>
  <c r="CV124" i="7"/>
  <c r="CU124" i="7"/>
  <c r="CT124" i="7"/>
  <c r="CS124" i="7"/>
  <c r="CR124" i="7"/>
  <c r="CQ124" i="7"/>
  <c r="CP124" i="7"/>
  <c r="CO124" i="7"/>
  <c r="CN124" i="7"/>
  <c r="CM124" i="7"/>
  <c r="CL124" i="7"/>
  <c r="CK124" i="7"/>
  <c r="EJ124" i="7" s="1"/>
  <c r="CJ124" i="7"/>
  <c r="CI124" i="7"/>
  <c r="CH124" i="7"/>
  <c r="CG124" i="7"/>
  <c r="CF124" i="7"/>
  <c r="CE124" i="7"/>
  <c r="CD124" i="7"/>
  <c r="CC124" i="7"/>
  <c r="CB124" i="7"/>
  <c r="CA124" i="7"/>
  <c r="BZ124" i="7"/>
  <c r="BY124" i="7"/>
  <c r="BX124" i="7"/>
  <c r="BW124" i="7"/>
  <c r="BV124" i="7"/>
  <c r="BU124" i="7"/>
  <c r="BT124" i="7"/>
  <c r="BS124" i="7"/>
  <c r="BR124" i="7"/>
  <c r="BQ124" i="7"/>
  <c r="BP124" i="7"/>
  <c r="BO124" i="7"/>
  <c r="BN124" i="7"/>
  <c r="BM124" i="7"/>
  <c r="BL124" i="7"/>
  <c r="BK124" i="7"/>
  <c r="BJ124" i="7"/>
  <c r="BI124" i="7"/>
  <c r="BH124" i="7"/>
  <c r="BG124" i="7"/>
  <c r="BF124" i="7"/>
  <c r="BE124" i="7"/>
  <c r="BD124" i="7"/>
  <c r="BC124" i="7"/>
  <c r="BB124" i="7"/>
  <c r="BA124" i="7"/>
  <c r="AZ124" i="7"/>
  <c r="EX124" i="7" s="1"/>
  <c r="AY124" i="7"/>
  <c r="AX124" i="7"/>
  <c r="AW124" i="7"/>
  <c r="EU124" i="7" s="1"/>
  <c r="AV124" i="7"/>
  <c r="ET124" i="7" s="1"/>
  <c r="AU124" i="7"/>
  <c r="AT124" i="7"/>
  <c r="AS124" i="7"/>
  <c r="EQ124" i="7" s="1"/>
  <c r="AR124" i="7"/>
  <c r="EP124" i="7" s="1"/>
  <c r="AQ124" i="7"/>
  <c r="AP124" i="7"/>
  <c r="AO124" i="7"/>
  <c r="EM124" i="7" s="1"/>
  <c r="AN124" i="7"/>
  <c r="EL124" i="7" s="1"/>
  <c r="AM124" i="7"/>
  <c r="AL124" i="7"/>
  <c r="AK124" i="7"/>
  <c r="EI124" i="7" s="1"/>
  <c r="AJ124" i="7"/>
  <c r="EH124" i="7" s="1"/>
  <c r="AI124" i="7"/>
  <c r="AH124" i="7"/>
  <c r="AG124" i="7"/>
  <c r="EE124" i="7" s="1"/>
  <c r="AF124" i="7"/>
  <c r="ED124" i="7" s="1"/>
  <c r="AE124" i="7"/>
  <c r="AD124" i="7"/>
  <c r="AC124" i="7"/>
  <c r="EA124" i="7" s="1"/>
  <c r="AB124" i="7"/>
  <c r="DZ124" i="7" s="1"/>
  <c r="AA124" i="7"/>
  <c r="Z124" i="7"/>
  <c r="Y124" i="7"/>
  <c r="DW124" i="7" s="1"/>
  <c r="X124" i="7"/>
  <c r="DV124" i="7" s="1"/>
  <c r="W124" i="7"/>
  <c r="V124" i="7"/>
  <c r="U124" i="7"/>
  <c r="DS124" i="7" s="1"/>
  <c r="T124" i="7"/>
  <c r="DR124" i="7" s="1"/>
  <c r="S124" i="7"/>
  <c r="R124" i="7"/>
  <c r="Q124" i="7"/>
  <c r="DO124" i="7" s="1"/>
  <c r="P124" i="7"/>
  <c r="DN124" i="7" s="1"/>
  <c r="O124" i="7"/>
  <c r="N124" i="7"/>
  <c r="M124" i="7"/>
  <c r="DK124" i="7" s="1"/>
  <c r="L124" i="7"/>
  <c r="DJ124" i="7" s="1"/>
  <c r="K124" i="7"/>
  <c r="J124" i="7"/>
  <c r="I124" i="7"/>
  <c r="DG124" i="7" s="1"/>
  <c r="H124" i="7"/>
  <c r="DF124" i="7" s="1"/>
  <c r="G124" i="7"/>
  <c r="F124" i="7"/>
  <c r="E124" i="7"/>
  <c r="DC124" i="7" s="1"/>
  <c r="D124" i="7"/>
  <c r="DB124" i="7" s="1"/>
  <c r="C124" i="7"/>
  <c r="B124" i="7"/>
  <c r="EX123" i="7"/>
  <c r="EW123" i="7"/>
  <c r="ET123" i="7"/>
  <c r="EP123" i="7"/>
  <c r="EO123" i="7"/>
  <c r="EL123" i="7"/>
  <c r="EK123" i="7"/>
  <c r="EH123" i="7"/>
  <c r="ED123" i="7"/>
  <c r="DZ123" i="7"/>
  <c r="DY123" i="7"/>
  <c r="DV123" i="7"/>
  <c r="DR123" i="7"/>
  <c r="DQ123" i="7"/>
  <c r="DN123" i="7"/>
  <c r="DM123" i="7"/>
  <c r="DJ123" i="7"/>
  <c r="DI123" i="7"/>
  <c r="DF123" i="7"/>
  <c r="DE123" i="7"/>
  <c r="DB123" i="7"/>
  <c r="DA123" i="7"/>
  <c r="CY123" i="7"/>
  <c r="CX123" i="7"/>
  <c r="CW123" i="7"/>
  <c r="CV123" i="7"/>
  <c r="CU123" i="7"/>
  <c r="CT123" i="7"/>
  <c r="ES123" i="7" s="1"/>
  <c r="CS123" i="7"/>
  <c r="CR123" i="7"/>
  <c r="CQ123" i="7"/>
  <c r="CP123" i="7"/>
  <c r="CO123" i="7"/>
  <c r="CN123" i="7"/>
  <c r="CM123" i="7"/>
  <c r="CL123" i="7"/>
  <c r="CK123" i="7"/>
  <c r="CJ123" i="7"/>
  <c r="CI123" i="7"/>
  <c r="CH123" i="7"/>
  <c r="EG123" i="7" s="1"/>
  <c r="CG123" i="7"/>
  <c r="CF123" i="7"/>
  <c r="CE123" i="7"/>
  <c r="CD123" i="7"/>
  <c r="EC123" i="7" s="1"/>
  <c r="CC123" i="7"/>
  <c r="CB123" i="7"/>
  <c r="CA123" i="7"/>
  <c r="BZ123" i="7"/>
  <c r="BY123" i="7"/>
  <c r="BX123" i="7"/>
  <c r="BW123" i="7"/>
  <c r="BV123" i="7"/>
  <c r="DU123" i="7" s="1"/>
  <c r="BU123" i="7"/>
  <c r="BT123" i="7"/>
  <c r="BS123" i="7"/>
  <c r="BR123" i="7"/>
  <c r="BQ123" i="7"/>
  <c r="BP123" i="7"/>
  <c r="BO123" i="7"/>
  <c r="BN123" i="7"/>
  <c r="BM123" i="7"/>
  <c r="BL123" i="7"/>
  <c r="BK123" i="7"/>
  <c r="BJ123" i="7"/>
  <c r="BI123" i="7"/>
  <c r="BH123" i="7"/>
  <c r="BG123" i="7"/>
  <c r="BF123" i="7"/>
  <c r="BE123" i="7"/>
  <c r="BD123" i="7"/>
  <c r="BC123" i="7"/>
  <c r="BB123" i="7"/>
  <c r="BA123" i="7"/>
  <c r="AZ123" i="7"/>
  <c r="AY123" i="7"/>
  <c r="AX123" i="7"/>
  <c r="EV123" i="7" s="1"/>
  <c r="AW123" i="7"/>
  <c r="EU123" i="7" s="1"/>
  <c r="AV123" i="7"/>
  <c r="AU123" i="7"/>
  <c r="AT123" i="7"/>
  <c r="ER123" i="7" s="1"/>
  <c r="AS123" i="7"/>
  <c r="EQ123" i="7" s="1"/>
  <c r="AR123" i="7"/>
  <c r="AQ123" i="7"/>
  <c r="AP123" i="7"/>
  <c r="EN123" i="7" s="1"/>
  <c r="AO123" i="7"/>
  <c r="EM123" i="7" s="1"/>
  <c r="AN123" i="7"/>
  <c r="AM123" i="7"/>
  <c r="AL123" i="7"/>
  <c r="EJ123" i="7" s="1"/>
  <c r="AK123" i="7"/>
  <c r="EI123" i="7" s="1"/>
  <c r="AJ123" i="7"/>
  <c r="AI123" i="7"/>
  <c r="AH123" i="7"/>
  <c r="EF123" i="7" s="1"/>
  <c r="AG123" i="7"/>
  <c r="EE123" i="7" s="1"/>
  <c r="AF123" i="7"/>
  <c r="AE123" i="7"/>
  <c r="AD123" i="7"/>
  <c r="EB123" i="7" s="1"/>
  <c r="AC123" i="7"/>
  <c r="EA123" i="7" s="1"/>
  <c r="AB123" i="7"/>
  <c r="AA123" i="7"/>
  <c r="Z123" i="7"/>
  <c r="DX123" i="7" s="1"/>
  <c r="Y123" i="7"/>
  <c r="DW123" i="7" s="1"/>
  <c r="X123" i="7"/>
  <c r="W123" i="7"/>
  <c r="V123" i="7"/>
  <c r="DT123" i="7" s="1"/>
  <c r="U123" i="7"/>
  <c r="DS123" i="7" s="1"/>
  <c r="T123" i="7"/>
  <c r="S123" i="7"/>
  <c r="R123" i="7"/>
  <c r="DP123" i="7" s="1"/>
  <c r="Q123" i="7"/>
  <c r="DO123" i="7" s="1"/>
  <c r="P123" i="7"/>
  <c r="O123" i="7"/>
  <c r="N123" i="7"/>
  <c r="DL123" i="7" s="1"/>
  <c r="M123" i="7"/>
  <c r="DK123" i="7" s="1"/>
  <c r="L123" i="7"/>
  <c r="K123" i="7"/>
  <c r="J123" i="7"/>
  <c r="DH123" i="7" s="1"/>
  <c r="I123" i="7"/>
  <c r="DG123" i="7" s="1"/>
  <c r="H123" i="7"/>
  <c r="G123" i="7"/>
  <c r="F123" i="7"/>
  <c r="DD123" i="7" s="1"/>
  <c r="E123" i="7"/>
  <c r="DC123" i="7" s="1"/>
  <c r="D123" i="7"/>
  <c r="C123" i="7"/>
  <c r="B123" i="7"/>
  <c r="CZ123" i="7" s="1"/>
  <c r="EX122" i="7"/>
  <c r="EU122" i="7"/>
  <c r="ET122" i="7"/>
  <c r="EQ122" i="7"/>
  <c r="EM122" i="7"/>
  <c r="EI122" i="7"/>
  <c r="EH122" i="7"/>
  <c r="EE122" i="7"/>
  <c r="EA122" i="7"/>
  <c r="DW122" i="7"/>
  <c r="DV122" i="7"/>
  <c r="DS122" i="7"/>
  <c r="DR122" i="7"/>
  <c r="DO122" i="7"/>
  <c r="DN122" i="7"/>
  <c r="DK122" i="7"/>
  <c r="DJ122" i="7"/>
  <c r="DG122" i="7"/>
  <c r="DF122" i="7"/>
  <c r="DC122" i="7"/>
  <c r="DB122" i="7"/>
  <c r="CY122" i="7"/>
  <c r="CX122" i="7"/>
  <c r="CW122" i="7"/>
  <c r="CV122" i="7"/>
  <c r="CU122" i="7"/>
  <c r="CT122" i="7"/>
  <c r="CS122" i="7"/>
  <c r="CR122" i="7"/>
  <c r="CQ122" i="7"/>
  <c r="EP122" i="7" s="1"/>
  <c r="CP122" i="7"/>
  <c r="CO122" i="7"/>
  <c r="CN122" i="7"/>
  <c r="CM122" i="7"/>
  <c r="EL122" i="7" s="1"/>
  <c r="CL122" i="7"/>
  <c r="CK122" i="7"/>
  <c r="CJ122" i="7"/>
  <c r="CI122" i="7"/>
  <c r="CH122" i="7"/>
  <c r="CG122" i="7"/>
  <c r="CF122" i="7"/>
  <c r="CE122" i="7"/>
  <c r="ED122" i="7" s="1"/>
  <c r="CD122" i="7"/>
  <c r="CC122" i="7"/>
  <c r="CB122" i="7"/>
  <c r="CA122" i="7"/>
  <c r="DZ122" i="7" s="1"/>
  <c r="BZ122" i="7"/>
  <c r="BY122" i="7"/>
  <c r="BX122" i="7"/>
  <c r="BW122" i="7"/>
  <c r="BV122" i="7"/>
  <c r="BU122" i="7"/>
  <c r="BT122" i="7"/>
  <c r="BS122" i="7"/>
  <c r="BR122" i="7"/>
  <c r="BQ122" i="7"/>
  <c r="BP122" i="7"/>
  <c r="BO122" i="7"/>
  <c r="BN122" i="7"/>
  <c r="BM122" i="7"/>
  <c r="BL122" i="7"/>
  <c r="BK122" i="7"/>
  <c r="BJ122" i="7"/>
  <c r="BI122" i="7"/>
  <c r="BH122" i="7"/>
  <c r="BG122" i="7"/>
  <c r="BF122" i="7"/>
  <c r="BE122" i="7"/>
  <c r="BD122" i="7"/>
  <c r="BC122" i="7"/>
  <c r="BB122" i="7"/>
  <c r="BA122" i="7"/>
  <c r="AZ122" i="7"/>
  <c r="AY122" i="7"/>
  <c r="EW122" i="7" s="1"/>
  <c r="AX122" i="7"/>
  <c r="EV122" i="7" s="1"/>
  <c r="AW122" i="7"/>
  <c r="AV122" i="7"/>
  <c r="AU122" i="7"/>
  <c r="ES122" i="7" s="1"/>
  <c r="AT122" i="7"/>
  <c r="ER122" i="7" s="1"/>
  <c r="AS122" i="7"/>
  <c r="AR122" i="7"/>
  <c r="AQ122" i="7"/>
  <c r="EO122" i="7" s="1"/>
  <c r="AP122" i="7"/>
  <c r="EN122" i="7" s="1"/>
  <c r="AO122" i="7"/>
  <c r="AN122" i="7"/>
  <c r="AM122" i="7"/>
  <c r="EK122" i="7" s="1"/>
  <c r="AL122" i="7"/>
  <c r="EJ122" i="7" s="1"/>
  <c r="AK122" i="7"/>
  <c r="AJ122" i="7"/>
  <c r="AI122" i="7"/>
  <c r="EG122" i="7" s="1"/>
  <c r="AH122" i="7"/>
  <c r="EF122" i="7" s="1"/>
  <c r="AG122" i="7"/>
  <c r="AF122" i="7"/>
  <c r="AE122" i="7"/>
  <c r="EC122" i="7" s="1"/>
  <c r="AD122" i="7"/>
  <c r="EB122" i="7" s="1"/>
  <c r="AC122" i="7"/>
  <c r="AB122" i="7"/>
  <c r="AA122" i="7"/>
  <c r="DY122" i="7" s="1"/>
  <c r="Z122" i="7"/>
  <c r="DX122" i="7" s="1"/>
  <c r="Y122" i="7"/>
  <c r="X122" i="7"/>
  <c r="W122" i="7"/>
  <c r="DU122" i="7" s="1"/>
  <c r="V122" i="7"/>
  <c r="DT122" i="7" s="1"/>
  <c r="U122" i="7"/>
  <c r="T122" i="7"/>
  <c r="S122" i="7"/>
  <c r="DQ122" i="7" s="1"/>
  <c r="R122" i="7"/>
  <c r="DP122" i="7" s="1"/>
  <c r="Q122" i="7"/>
  <c r="P122" i="7"/>
  <c r="O122" i="7"/>
  <c r="DM122" i="7" s="1"/>
  <c r="N122" i="7"/>
  <c r="DL122" i="7" s="1"/>
  <c r="M122" i="7"/>
  <c r="L122" i="7"/>
  <c r="K122" i="7"/>
  <c r="DI122" i="7" s="1"/>
  <c r="J122" i="7"/>
  <c r="DH122" i="7" s="1"/>
  <c r="I122" i="7"/>
  <c r="H122" i="7"/>
  <c r="G122" i="7"/>
  <c r="DE122" i="7" s="1"/>
  <c r="F122" i="7"/>
  <c r="DD122" i="7" s="1"/>
  <c r="E122" i="7"/>
  <c r="D122" i="7"/>
  <c r="C122" i="7"/>
  <c r="DA122" i="7" s="1"/>
  <c r="B122" i="7"/>
  <c r="CZ122" i="7" s="1"/>
  <c r="EV121" i="7"/>
  <c r="ER121" i="7"/>
  <c r="EQ121" i="7"/>
  <c r="EN121" i="7"/>
  <c r="EJ121" i="7"/>
  <c r="EI121" i="7"/>
  <c r="EF121" i="7"/>
  <c r="EE121" i="7"/>
  <c r="EB121" i="7"/>
  <c r="DX121" i="7"/>
  <c r="DT121" i="7"/>
  <c r="DS121" i="7"/>
  <c r="DP121" i="7"/>
  <c r="DO121" i="7"/>
  <c r="DL121" i="7"/>
  <c r="DK121" i="7"/>
  <c r="DH121" i="7"/>
  <c r="DG121" i="7"/>
  <c r="DD121" i="7"/>
  <c r="DC121" i="7"/>
  <c r="CZ121" i="7"/>
  <c r="CY121" i="7"/>
  <c r="CX121" i="7"/>
  <c r="CW121" i="7"/>
  <c r="CV121" i="7"/>
  <c r="EU121" i="7" s="1"/>
  <c r="CU121" i="7"/>
  <c r="CT121" i="7"/>
  <c r="CS121" i="7"/>
  <c r="CR121" i="7"/>
  <c r="CQ121" i="7"/>
  <c r="CP121" i="7"/>
  <c r="CO121" i="7"/>
  <c r="CN121" i="7"/>
  <c r="EM121" i="7" s="1"/>
  <c r="CM121" i="7"/>
  <c r="CL121" i="7"/>
  <c r="CK121" i="7"/>
  <c r="CJ121" i="7"/>
  <c r="CI121" i="7"/>
  <c r="CH121" i="7"/>
  <c r="CG121" i="7"/>
  <c r="CF121" i="7"/>
  <c r="CE121" i="7"/>
  <c r="CD121" i="7"/>
  <c r="CC121" i="7"/>
  <c r="CB121" i="7"/>
  <c r="EA121" i="7" s="1"/>
  <c r="CA121" i="7"/>
  <c r="BZ121" i="7"/>
  <c r="BY121" i="7"/>
  <c r="BX121" i="7"/>
  <c r="DW121" i="7" s="1"/>
  <c r="BW121" i="7"/>
  <c r="BV121" i="7"/>
  <c r="BU121" i="7"/>
  <c r="BT121" i="7"/>
  <c r="BS121" i="7"/>
  <c r="BR121" i="7"/>
  <c r="BQ121" i="7"/>
  <c r="BP121" i="7"/>
  <c r="BO121" i="7"/>
  <c r="BN121" i="7"/>
  <c r="BM121" i="7"/>
  <c r="BL121" i="7"/>
  <c r="BK121" i="7"/>
  <c r="BJ121" i="7"/>
  <c r="BI121" i="7"/>
  <c r="BH121" i="7"/>
  <c r="BG121" i="7"/>
  <c r="BF121" i="7"/>
  <c r="BE121" i="7"/>
  <c r="BD121" i="7"/>
  <c r="BC121" i="7"/>
  <c r="BB121" i="7"/>
  <c r="BA121" i="7"/>
  <c r="AZ121" i="7"/>
  <c r="EX121" i="7" s="1"/>
  <c r="AY121" i="7"/>
  <c r="EW121" i="7" s="1"/>
  <c r="AX121" i="7"/>
  <c r="AW121" i="7"/>
  <c r="AV121" i="7"/>
  <c r="ET121" i="7" s="1"/>
  <c r="AU121" i="7"/>
  <c r="ES121" i="7" s="1"/>
  <c r="AT121" i="7"/>
  <c r="AS121" i="7"/>
  <c r="AR121" i="7"/>
  <c r="EP121" i="7" s="1"/>
  <c r="AQ121" i="7"/>
  <c r="EO121" i="7" s="1"/>
  <c r="AP121" i="7"/>
  <c r="AO121" i="7"/>
  <c r="AN121" i="7"/>
  <c r="EL121" i="7" s="1"/>
  <c r="AM121" i="7"/>
  <c r="EK121" i="7" s="1"/>
  <c r="AL121" i="7"/>
  <c r="AK121" i="7"/>
  <c r="AJ121" i="7"/>
  <c r="EH121" i="7" s="1"/>
  <c r="AI121" i="7"/>
  <c r="EG121" i="7" s="1"/>
  <c r="AH121" i="7"/>
  <c r="AG121" i="7"/>
  <c r="AF121" i="7"/>
  <c r="ED121" i="7" s="1"/>
  <c r="AE121" i="7"/>
  <c r="EC121" i="7" s="1"/>
  <c r="AD121" i="7"/>
  <c r="AC121" i="7"/>
  <c r="AB121" i="7"/>
  <c r="DZ121" i="7" s="1"/>
  <c r="AA121" i="7"/>
  <c r="DY121" i="7" s="1"/>
  <c r="Z121" i="7"/>
  <c r="Y121" i="7"/>
  <c r="X121" i="7"/>
  <c r="DV121" i="7" s="1"/>
  <c r="W121" i="7"/>
  <c r="DU121" i="7" s="1"/>
  <c r="V121" i="7"/>
  <c r="U121" i="7"/>
  <c r="T121" i="7"/>
  <c r="DR121" i="7" s="1"/>
  <c r="S121" i="7"/>
  <c r="DQ121" i="7" s="1"/>
  <c r="R121" i="7"/>
  <c r="Q121" i="7"/>
  <c r="P121" i="7"/>
  <c r="DN121" i="7" s="1"/>
  <c r="O121" i="7"/>
  <c r="DM121" i="7" s="1"/>
  <c r="N121" i="7"/>
  <c r="M121" i="7"/>
  <c r="L121" i="7"/>
  <c r="DJ121" i="7" s="1"/>
  <c r="K121" i="7"/>
  <c r="DI121" i="7" s="1"/>
  <c r="J121" i="7"/>
  <c r="I121" i="7"/>
  <c r="H121" i="7"/>
  <c r="DF121" i="7" s="1"/>
  <c r="G121" i="7"/>
  <c r="DE121" i="7" s="1"/>
  <c r="F121" i="7"/>
  <c r="E121" i="7"/>
  <c r="D121" i="7"/>
  <c r="DB121" i="7" s="1"/>
  <c r="C121" i="7"/>
  <c r="DA121" i="7" s="1"/>
  <c r="B121" i="7"/>
  <c r="EW120" i="7"/>
  <c r="ES120" i="7"/>
  <c r="EO120" i="7"/>
  <c r="EN120" i="7"/>
  <c r="EK120" i="7"/>
  <c r="EG120" i="7"/>
  <c r="EC120" i="7"/>
  <c r="EB120" i="7"/>
  <c r="DY120" i="7"/>
  <c r="DU120" i="7"/>
  <c r="DQ120" i="7"/>
  <c r="DP120" i="7"/>
  <c r="DM120" i="7"/>
  <c r="DL120" i="7"/>
  <c r="DI120" i="7"/>
  <c r="DH120" i="7"/>
  <c r="DE120" i="7"/>
  <c r="DD120" i="7"/>
  <c r="DA120" i="7"/>
  <c r="CZ120" i="7"/>
  <c r="CY120" i="7"/>
  <c r="CX120" i="7"/>
  <c r="CW120" i="7"/>
  <c r="EV120" i="7" s="1"/>
  <c r="CV120" i="7"/>
  <c r="CU120" i="7"/>
  <c r="CT120" i="7"/>
  <c r="CS120" i="7"/>
  <c r="ER120" i="7" s="1"/>
  <c r="CR120" i="7"/>
  <c r="CQ120" i="7"/>
  <c r="CP120" i="7"/>
  <c r="CO120" i="7"/>
  <c r="CN120" i="7"/>
  <c r="CM120" i="7"/>
  <c r="CL120" i="7"/>
  <c r="CK120" i="7"/>
  <c r="EJ120" i="7" s="1"/>
  <c r="CJ120" i="7"/>
  <c r="CI120" i="7"/>
  <c r="CH120" i="7"/>
  <c r="CG120" i="7"/>
  <c r="EF120" i="7" s="1"/>
  <c r="CF120" i="7"/>
  <c r="CE120" i="7"/>
  <c r="CD120" i="7"/>
  <c r="CC120" i="7"/>
  <c r="CB120" i="7"/>
  <c r="CA120" i="7"/>
  <c r="BZ120" i="7"/>
  <c r="BY120" i="7"/>
  <c r="DX120" i="7" s="1"/>
  <c r="BX120" i="7"/>
  <c r="BW120" i="7"/>
  <c r="BV120" i="7"/>
  <c r="BU120" i="7"/>
  <c r="DT120" i="7" s="1"/>
  <c r="BT120" i="7"/>
  <c r="BS120" i="7"/>
  <c r="BR120" i="7"/>
  <c r="BQ120" i="7"/>
  <c r="BP120" i="7"/>
  <c r="BO120" i="7"/>
  <c r="BN120" i="7"/>
  <c r="BM120" i="7"/>
  <c r="BL120" i="7"/>
  <c r="BK120" i="7"/>
  <c r="BJ120" i="7"/>
  <c r="BI120" i="7"/>
  <c r="BH120" i="7"/>
  <c r="BG120" i="7"/>
  <c r="BF120" i="7"/>
  <c r="BE120" i="7"/>
  <c r="BD120" i="7"/>
  <c r="BC120" i="7"/>
  <c r="BB120" i="7"/>
  <c r="BA120" i="7"/>
  <c r="AZ120" i="7"/>
  <c r="EX120" i="7" s="1"/>
  <c r="AY120" i="7"/>
  <c r="AX120" i="7"/>
  <c r="AW120" i="7"/>
  <c r="EU120" i="7" s="1"/>
  <c r="AV120" i="7"/>
  <c r="ET120" i="7" s="1"/>
  <c r="AU120" i="7"/>
  <c r="AT120" i="7"/>
  <c r="AS120" i="7"/>
  <c r="EQ120" i="7" s="1"/>
  <c r="AR120" i="7"/>
  <c r="EP120" i="7" s="1"/>
  <c r="AQ120" i="7"/>
  <c r="AP120" i="7"/>
  <c r="AO120" i="7"/>
  <c r="EM120" i="7" s="1"/>
  <c r="AN120" i="7"/>
  <c r="EL120" i="7" s="1"/>
  <c r="AM120" i="7"/>
  <c r="AL120" i="7"/>
  <c r="AK120" i="7"/>
  <c r="EI120" i="7" s="1"/>
  <c r="AJ120" i="7"/>
  <c r="EH120" i="7" s="1"/>
  <c r="AI120" i="7"/>
  <c r="AH120" i="7"/>
  <c r="AG120" i="7"/>
  <c r="EE120" i="7" s="1"/>
  <c r="AF120" i="7"/>
  <c r="ED120" i="7" s="1"/>
  <c r="AE120" i="7"/>
  <c r="AD120" i="7"/>
  <c r="AC120" i="7"/>
  <c r="EA120" i="7" s="1"/>
  <c r="AB120" i="7"/>
  <c r="DZ120" i="7" s="1"/>
  <c r="AA120" i="7"/>
  <c r="Z120" i="7"/>
  <c r="Y120" i="7"/>
  <c r="DW120" i="7" s="1"/>
  <c r="X120" i="7"/>
  <c r="DV120" i="7" s="1"/>
  <c r="W120" i="7"/>
  <c r="V120" i="7"/>
  <c r="U120" i="7"/>
  <c r="DS120" i="7" s="1"/>
  <c r="T120" i="7"/>
  <c r="DR120" i="7" s="1"/>
  <c r="S120" i="7"/>
  <c r="R120" i="7"/>
  <c r="Q120" i="7"/>
  <c r="DO120" i="7" s="1"/>
  <c r="P120" i="7"/>
  <c r="DN120" i="7" s="1"/>
  <c r="O120" i="7"/>
  <c r="N120" i="7"/>
  <c r="M120" i="7"/>
  <c r="DK120" i="7" s="1"/>
  <c r="L120" i="7"/>
  <c r="DJ120" i="7" s="1"/>
  <c r="K120" i="7"/>
  <c r="J120" i="7"/>
  <c r="I120" i="7"/>
  <c r="DG120" i="7" s="1"/>
  <c r="H120" i="7"/>
  <c r="DF120" i="7" s="1"/>
  <c r="G120" i="7"/>
  <c r="F120" i="7"/>
  <c r="E120" i="7"/>
  <c r="DC120" i="7" s="1"/>
  <c r="D120" i="7"/>
  <c r="DB120" i="7" s="1"/>
  <c r="C120" i="7"/>
  <c r="B120" i="7"/>
  <c r="EX119" i="7"/>
  <c r="EW119" i="7"/>
  <c r="ET119" i="7"/>
  <c r="EP119" i="7"/>
  <c r="EO119" i="7"/>
  <c r="EL119" i="7"/>
  <c r="EK119" i="7"/>
  <c r="EH119" i="7"/>
  <c r="ED119" i="7"/>
  <c r="DZ119" i="7"/>
  <c r="DY119" i="7"/>
  <c r="DV119" i="7"/>
  <c r="DU119" i="7"/>
  <c r="DR119" i="7"/>
  <c r="DQ119" i="7"/>
  <c r="DN119" i="7"/>
  <c r="DM119" i="7"/>
  <c r="DJ119" i="7"/>
  <c r="DI119" i="7"/>
  <c r="DF119" i="7"/>
  <c r="DE119" i="7"/>
  <c r="DB119" i="7"/>
  <c r="DA119" i="7"/>
  <c r="CY119" i="7"/>
  <c r="CX119" i="7"/>
  <c r="CW119" i="7"/>
  <c r="CV119" i="7"/>
  <c r="CU119" i="7"/>
  <c r="CT119" i="7"/>
  <c r="ES119" i="7" s="1"/>
  <c r="CS119" i="7"/>
  <c r="CR119" i="7"/>
  <c r="CQ119" i="7"/>
  <c r="CP119" i="7"/>
  <c r="CO119" i="7"/>
  <c r="CN119" i="7"/>
  <c r="CM119" i="7"/>
  <c r="CL119" i="7"/>
  <c r="CK119" i="7"/>
  <c r="CJ119" i="7"/>
  <c r="CI119" i="7"/>
  <c r="CH119" i="7"/>
  <c r="EG119" i="7" s="1"/>
  <c r="CG119" i="7"/>
  <c r="CF119" i="7"/>
  <c r="CE119" i="7"/>
  <c r="CD119" i="7"/>
  <c r="EC119" i="7" s="1"/>
  <c r="CC119" i="7"/>
  <c r="CB119" i="7"/>
  <c r="CA119" i="7"/>
  <c r="BZ119" i="7"/>
  <c r="BY119" i="7"/>
  <c r="BX119" i="7"/>
  <c r="BW119" i="7"/>
  <c r="BV119" i="7"/>
  <c r="BU119" i="7"/>
  <c r="BT119" i="7"/>
  <c r="BS119" i="7"/>
  <c r="BR119" i="7"/>
  <c r="BQ119" i="7"/>
  <c r="BP119" i="7"/>
  <c r="BO119" i="7"/>
  <c r="BN119" i="7"/>
  <c r="BM119" i="7"/>
  <c r="BL119" i="7"/>
  <c r="BK119" i="7"/>
  <c r="BJ119" i="7"/>
  <c r="BI119" i="7"/>
  <c r="BH119" i="7"/>
  <c r="BG119" i="7"/>
  <c r="BF119" i="7"/>
  <c r="BE119" i="7"/>
  <c r="BD119" i="7"/>
  <c r="BC119" i="7"/>
  <c r="BB119" i="7"/>
  <c r="BA119" i="7"/>
  <c r="AZ119" i="7"/>
  <c r="AY119" i="7"/>
  <c r="AX119" i="7"/>
  <c r="EV119" i="7" s="1"/>
  <c r="AW119" i="7"/>
  <c r="EU119" i="7" s="1"/>
  <c r="AV119" i="7"/>
  <c r="AU119" i="7"/>
  <c r="AT119" i="7"/>
  <c r="AS119" i="7"/>
  <c r="EQ119" i="7" s="1"/>
  <c r="AR119" i="7"/>
  <c r="AQ119" i="7"/>
  <c r="AP119" i="7"/>
  <c r="EN119" i="7" s="1"/>
  <c r="AO119" i="7"/>
  <c r="EM119" i="7" s="1"/>
  <c r="AN119" i="7"/>
  <c r="AM119" i="7"/>
  <c r="AL119" i="7"/>
  <c r="EJ119" i="7" s="1"/>
  <c r="AK119" i="7"/>
  <c r="EI119" i="7" s="1"/>
  <c r="AJ119" i="7"/>
  <c r="AI119" i="7"/>
  <c r="AH119" i="7"/>
  <c r="AG119" i="7"/>
  <c r="EE119" i="7" s="1"/>
  <c r="AF119" i="7"/>
  <c r="AE119" i="7"/>
  <c r="AD119" i="7"/>
  <c r="EB119" i="7" s="1"/>
  <c r="AC119" i="7"/>
  <c r="EA119" i="7" s="1"/>
  <c r="AB119" i="7"/>
  <c r="AA119" i="7"/>
  <c r="Z119" i="7"/>
  <c r="DX119" i="7" s="1"/>
  <c r="Y119" i="7"/>
  <c r="DW119" i="7" s="1"/>
  <c r="X119" i="7"/>
  <c r="W119" i="7"/>
  <c r="V119" i="7"/>
  <c r="DT119" i="7" s="1"/>
  <c r="U119" i="7"/>
  <c r="DS119" i="7" s="1"/>
  <c r="T119" i="7"/>
  <c r="S119" i="7"/>
  <c r="R119" i="7"/>
  <c r="DP119" i="7" s="1"/>
  <c r="Q119" i="7"/>
  <c r="DO119" i="7" s="1"/>
  <c r="P119" i="7"/>
  <c r="O119" i="7"/>
  <c r="N119" i="7"/>
  <c r="DL119" i="7" s="1"/>
  <c r="M119" i="7"/>
  <c r="DK119" i="7" s="1"/>
  <c r="L119" i="7"/>
  <c r="K119" i="7"/>
  <c r="J119" i="7"/>
  <c r="DH119" i="7" s="1"/>
  <c r="I119" i="7"/>
  <c r="DG119" i="7" s="1"/>
  <c r="H119" i="7"/>
  <c r="G119" i="7"/>
  <c r="F119" i="7"/>
  <c r="DD119" i="7" s="1"/>
  <c r="E119" i="7"/>
  <c r="DC119" i="7" s="1"/>
  <c r="D119" i="7"/>
  <c r="C119" i="7"/>
  <c r="B119" i="7"/>
  <c r="CZ119" i="7" s="1"/>
  <c r="EX118" i="7"/>
  <c r="EU118" i="7"/>
  <c r="ET118" i="7"/>
  <c r="EQ118" i="7"/>
  <c r="EP118" i="7"/>
  <c r="EM118" i="7"/>
  <c r="EL118" i="7"/>
  <c r="EI118" i="7"/>
  <c r="EH118" i="7"/>
  <c r="EE118" i="7"/>
  <c r="ED118" i="7"/>
  <c r="EA118" i="7"/>
  <c r="DZ118" i="7"/>
  <c r="DW118" i="7"/>
  <c r="DV118" i="7"/>
  <c r="DS118" i="7"/>
  <c r="DR118" i="7"/>
  <c r="DO118" i="7"/>
  <c r="DN118" i="7"/>
  <c r="DK118" i="7"/>
  <c r="DJ118" i="7"/>
  <c r="DF118" i="7"/>
  <c r="DC118" i="7"/>
  <c r="DB118" i="7"/>
  <c r="CY118" i="7"/>
  <c r="CX118" i="7"/>
  <c r="CW118" i="7"/>
  <c r="CV118" i="7"/>
  <c r="CU118" i="7"/>
  <c r="CT118" i="7"/>
  <c r="CS118" i="7"/>
  <c r="CR118" i="7"/>
  <c r="CQ118" i="7"/>
  <c r="CP118" i="7"/>
  <c r="CO118" i="7"/>
  <c r="CN118" i="7"/>
  <c r="CM118" i="7"/>
  <c r="CL118" i="7"/>
  <c r="CK118" i="7"/>
  <c r="CJ118" i="7"/>
  <c r="CI118" i="7"/>
  <c r="CH118" i="7"/>
  <c r="CG118" i="7"/>
  <c r="CF118" i="7"/>
  <c r="CE118" i="7"/>
  <c r="CD118" i="7"/>
  <c r="CC118" i="7"/>
  <c r="CB118" i="7"/>
  <c r="CA118" i="7"/>
  <c r="BZ118" i="7"/>
  <c r="BY118" i="7"/>
  <c r="BX118" i="7"/>
  <c r="BW118" i="7"/>
  <c r="BV118" i="7"/>
  <c r="BU118" i="7"/>
  <c r="BT118" i="7"/>
  <c r="BS118" i="7"/>
  <c r="BR118" i="7"/>
  <c r="BQ118" i="7"/>
  <c r="BP118" i="7"/>
  <c r="BO118" i="7"/>
  <c r="BN118" i="7"/>
  <c r="BM118" i="7"/>
  <c r="BL118" i="7"/>
  <c r="BK118" i="7"/>
  <c r="BJ118" i="7"/>
  <c r="BI118" i="7"/>
  <c r="BH118" i="7"/>
  <c r="BG118" i="7"/>
  <c r="BF118" i="7"/>
  <c r="BE118" i="7"/>
  <c r="BD118" i="7"/>
  <c r="BC118" i="7"/>
  <c r="BB118" i="7"/>
  <c r="BA118" i="7"/>
  <c r="AZ118" i="7"/>
  <c r="AY118" i="7"/>
  <c r="EW118" i="7" s="1"/>
  <c r="AX118" i="7"/>
  <c r="EV118" i="7" s="1"/>
  <c r="AW118" i="7"/>
  <c r="AV118" i="7"/>
  <c r="AU118" i="7"/>
  <c r="ES118" i="7" s="1"/>
  <c r="AT118" i="7"/>
  <c r="ER118" i="7" s="1"/>
  <c r="AS118" i="7"/>
  <c r="AR118" i="7"/>
  <c r="AQ118" i="7"/>
  <c r="EO118" i="7" s="1"/>
  <c r="AP118" i="7"/>
  <c r="EN118" i="7" s="1"/>
  <c r="AO118" i="7"/>
  <c r="AN118" i="7"/>
  <c r="AM118" i="7"/>
  <c r="EK118" i="7" s="1"/>
  <c r="AL118" i="7"/>
  <c r="EJ118" i="7" s="1"/>
  <c r="AK118" i="7"/>
  <c r="AJ118" i="7"/>
  <c r="AI118" i="7"/>
  <c r="EG118" i="7" s="1"/>
  <c r="AH118" i="7"/>
  <c r="EF118" i="7" s="1"/>
  <c r="AG118" i="7"/>
  <c r="AF118" i="7"/>
  <c r="AE118" i="7"/>
  <c r="EC118" i="7" s="1"/>
  <c r="AD118" i="7"/>
  <c r="EB118" i="7" s="1"/>
  <c r="AC118" i="7"/>
  <c r="AB118" i="7"/>
  <c r="AA118" i="7"/>
  <c r="DY118" i="7" s="1"/>
  <c r="Z118" i="7"/>
  <c r="DX118" i="7" s="1"/>
  <c r="Y118" i="7"/>
  <c r="X118" i="7"/>
  <c r="W118" i="7"/>
  <c r="DU118" i="7" s="1"/>
  <c r="V118" i="7"/>
  <c r="DT118" i="7" s="1"/>
  <c r="U118" i="7"/>
  <c r="T118" i="7"/>
  <c r="S118" i="7"/>
  <c r="DQ118" i="7" s="1"/>
  <c r="R118" i="7"/>
  <c r="DP118" i="7" s="1"/>
  <c r="Q118" i="7"/>
  <c r="P118" i="7"/>
  <c r="O118" i="7"/>
  <c r="DM118" i="7" s="1"/>
  <c r="N118" i="7"/>
  <c r="DL118" i="7" s="1"/>
  <c r="M118" i="7"/>
  <c r="L118" i="7"/>
  <c r="K118" i="7"/>
  <c r="DI118" i="7" s="1"/>
  <c r="J118" i="7"/>
  <c r="DH118" i="7" s="1"/>
  <c r="I118" i="7"/>
  <c r="DG118" i="7" s="1"/>
  <c r="H118" i="7"/>
  <c r="G118" i="7"/>
  <c r="DE118" i="7" s="1"/>
  <c r="F118" i="7"/>
  <c r="DD118" i="7" s="1"/>
  <c r="E118" i="7"/>
  <c r="D118" i="7"/>
  <c r="C118" i="7"/>
  <c r="DA118" i="7" s="1"/>
  <c r="B118" i="7"/>
  <c r="CZ118" i="7" s="1"/>
  <c r="EV117" i="7"/>
  <c r="EU117" i="7"/>
  <c r="ER117" i="7"/>
  <c r="EQ117" i="7"/>
  <c r="EN117" i="7"/>
  <c r="EM117" i="7"/>
  <c r="EJ117" i="7"/>
  <c r="EI117" i="7"/>
  <c r="EF117" i="7"/>
  <c r="EE117" i="7"/>
  <c r="EB117" i="7"/>
  <c r="DX117" i="7"/>
  <c r="DW117" i="7"/>
  <c r="DT117" i="7"/>
  <c r="DS117" i="7"/>
  <c r="DP117" i="7"/>
  <c r="DO117" i="7"/>
  <c r="DL117" i="7"/>
  <c r="DK117" i="7"/>
  <c r="DH117" i="7"/>
  <c r="DG117" i="7"/>
  <c r="DD117" i="7"/>
  <c r="DC117" i="7"/>
  <c r="CZ117" i="7"/>
  <c r="CY117" i="7"/>
  <c r="CX117" i="7"/>
  <c r="CW117" i="7"/>
  <c r="CV117" i="7"/>
  <c r="CU117" i="7"/>
  <c r="CT117" i="7"/>
  <c r="CS117" i="7"/>
  <c r="CR117" i="7"/>
  <c r="CQ117" i="7"/>
  <c r="CP117" i="7"/>
  <c r="CO117" i="7"/>
  <c r="CN117" i="7"/>
  <c r="CM117" i="7"/>
  <c r="CL117" i="7"/>
  <c r="CK117" i="7"/>
  <c r="CJ117" i="7"/>
  <c r="CI117" i="7"/>
  <c r="CH117" i="7"/>
  <c r="CG117" i="7"/>
  <c r="CF117" i="7"/>
  <c r="CE117" i="7"/>
  <c r="CD117" i="7"/>
  <c r="CC117" i="7"/>
  <c r="CB117" i="7"/>
  <c r="EA117" i="7" s="1"/>
  <c r="CA117" i="7"/>
  <c r="BZ117" i="7"/>
  <c r="BY117" i="7"/>
  <c r="BX117" i="7"/>
  <c r="BW117" i="7"/>
  <c r="BV117" i="7"/>
  <c r="BU117" i="7"/>
  <c r="BT117" i="7"/>
  <c r="BS117" i="7"/>
  <c r="BR117" i="7"/>
  <c r="BQ117" i="7"/>
  <c r="BP117" i="7"/>
  <c r="BO117" i="7"/>
  <c r="BN117" i="7"/>
  <c r="BM117" i="7"/>
  <c r="BL117" i="7"/>
  <c r="BK117" i="7"/>
  <c r="BJ117" i="7"/>
  <c r="BI117" i="7"/>
  <c r="BH117" i="7"/>
  <c r="BG117" i="7"/>
  <c r="BF117" i="7"/>
  <c r="BE117" i="7"/>
  <c r="BD117" i="7"/>
  <c r="BC117" i="7"/>
  <c r="BB117" i="7"/>
  <c r="BA117" i="7"/>
  <c r="AZ117" i="7"/>
  <c r="EX117" i="7" s="1"/>
  <c r="AY117" i="7"/>
  <c r="EW117" i="7" s="1"/>
  <c r="AX117" i="7"/>
  <c r="AW117" i="7"/>
  <c r="AV117" i="7"/>
  <c r="ET117" i="7" s="1"/>
  <c r="AU117" i="7"/>
  <c r="ES117" i="7" s="1"/>
  <c r="AT117" i="7"/>
  <c r="AS117" i="7"/>
  <c r="AR117" i="7"/>
  <c r="EP117" i="7" s="1"/>
  <c r="AQ117" i="7"/>
  <c r="EO117" i="7" s="1"/>
  <c r="AP117" i="7"/>
  <c r="AO117" i="7"/>
  <c r="AN117" i="7"/>
  <c r="EL117" i="7" s="1"/>
  <c r="AM117" i="7"/>
  <c r="EK117" i="7" s="1"/>
  <c r="AL117" i="7"/>
  <c r="AK117" i="7"/>
  <c r="AJ117" i="7"/>
  <c r="EH117" i="7" s="1"/>
  <c r="AI117" i="7"/>
  <c r="EG117" i="7" s="1"/>
  <c r="AH117" i="7"/>
  <c r="AG117" i="7"/>
  <c r="AF117" i="7"/>
  <c r="ED117" i="7" s="1"/>
  <c r="AE117" i="7"/>
  <c r="EC117" i="7" s="1"/>
  <c r="AD117" i="7"/>
  <c r="AC117" i="7"/>
  <c r="AB117" i="7"/>
  <c r="AA117" i="7"/>
  <c r="DY117" i="7" s="1"/>
  <c r="Z117" i="7"/>
  <c r="Y117" i="7"/>
  <c r="X117" i="7"/>
  <c r="DV117" i="7" s="1"/>
  <c r="W117" i="7"/>
  <c r="DU117" i="7" s="1"/>
  <c r="V117" i="7"/>
  <c r="U117" i="7"/>
  <c r="T117" i="7"/>
  <c r="DR117" i="7" s="1"/>
  <c r="S117" i="7"/>
  <c r="DQ117" i="7" s="1"/>
  <c r="R117" i="7"/>
  <c r="Q117" i="7"/>
  <c r="P117" i="7"/>
  <c r="DN117" i="7" s="1"/>
  <c r="O117" i="7"/>
  <c r="DM117" i="7" s="1"/>
  <c r="N117" i="7"/>
  <c r="M117" i="7"/>
  <c r="L117" i="7"/>
  <c r="DJ117" i="7" s="1"/>
  <c r="K117" i="7"/>
  <c r="DI117" i="7" s="1"/>
  <c r="J117" i="7"/>
  <c r="I117" i="7"/>
  <c r="H117" i="7"/>
  <c r="DF117" i="7" s="1"/>
  <c r="G117" i="7"/>
  <c r="DE117" i="7" s="1"/>
  <c r="F117" i="7"/>
  <c r="E117" i="7"/>
  <c r="D117" i="7"/>
  <c r="DB117" i="7" s="1"/>
  <c r="C117" i="7"/>
  <c r="DA117" i="7" s="1"/>
  <c r="B117" i="7"/>
  <c r="EW116" i="7"/>
  <c r="ES116" i="7"/>
  <c r="EO116" i="7"/>
  <c r="EN116" i="7"/>
  <c r="EK116" i="7"/>
  <c r="EG116" i="7"/>
  <c r="EB116" i="7"/>
  <c r="DY116" i="7"/>
  <c r="DU116" i="7"/>
  <c r="DQ116" i="7"/>
  <c r="DP116" i="7"/>
  <c r="DM116" i="7"/>
  <c r="DL116" i="7"/>
  <c r="DI116" i="7"/>
  <c r="DH116" i="7"/>
  <c r="DE116" i="7"/>
  <c r="DD116" i="7"/>
  <c r="DA116" i="7"/>
  <c r="CZ116" i="7"/>
  <c r="CY116" i="7"/>
  <c r="CX116" i="7"/>
  <c r="CW116" i="7"/>
  <c r="EV116" i="7" s="1"/>
  <c r="CV116" i="7"/>
  <c r="CU116" i="7"/>
  <c r="CT116" i="7"/>
  <c r="CS116" i="7"/>
  <c r="ER116" i="7" s="1"/>
  <c r="CR116" i="7"/>
  <c r="CQ116" i="7"/>
  <c r="CP116" i="7"/>
  <c r="CO116" i="7"/>
  <c r="CN116" i="7"/>
  <c r="CM116" i="7"/>
  <c r="CL116" i="7"/>
  <c r="CK116" i="7"/>
  <c r="EJ116" i="7" s="1"/>
  <c r="CJ116" i="7"/>
  <c r="CI116" i="7"/>
  <c r="CH116" i="7"/>
  <c r="CG116" i="7"/>
  <c r="EF116" i="7" s="1"/>
  <c r="CF116" i="7"/>
  <c r="CE116" i="7"/>
  <c r="CD116" i="7"/>
  <c r="CC116" i="7"/>
  <c r="CB116" i="7"/>
  <c r="CA116" i="7"/>
  <c r="BZ116" i="7"/>
  <c r="BY116" i="7"/>
  <c r="DX116" i="7" s="1"/>
  <c r="BX116" i="7"/>
  <c r="BW116" i="7"/>
  <c r="BV116" i="7"/>
  <c r="BU116" i="7"/>
  <c r="DT116" i="7" s="1"/>
  <c r="BT116" i="7"/>
  <c r="BS116" i="7"/>
  <c r="BR116" i="7"/>
  <c r="BQ116" i="7"/>
  <c r="BP116" i="7"/>
  <c r="BO116" i="7"/>
  <c r="BN116" i="7"/>
  <c r="BM116" i="7"/>
  <c r="BL116" i="7"/>
  <c r="BK116" i="7"/>
  <c r="BJ116" i="7"/>
  <c r="BI116" i="7"/>
  <c r="BH116" i="7"/>
  <c r="BG116" i="7"/>
  <c r="BF116" i="7"/>
  <c r="BE116" i="7"/>
  <c r="BD116" i="7"/>
  <c r="BC116" i="7"/>
  <c r="BB116" i="7"/>
  <c r="BA116" i="7"/>
  <c r="AZ116" i="7"/>
  <c r="EX116" i="7" s="1"/>
  <c r="AY116" i="7"/>
  <c r="AX116" i="7"/>
  <c r="AW116" i="7"/>
  <c r="AV116" i="7"/>
  <c r="ET116" i="7" s="1"/>
  <c r="AU116" i="7"/>
  <c r="AT116" i="7"/>
  <c r="AS116" i="7"/>
  <c r="AR116" i="7"/>
  <c r="EP116" i="7" s="1"/>
  <c r="AQ116" i="7"/>
  <c r="AP116" i="7"/>
  <c r="AO116" i="7"/>
  <c r="EM116" i="7" s="1"/>
  <c r="AN116" i="7"/>
  <c r="EL116" i="7" s="1"/>
  <c r="AM116" i="7"/>
  <c r="AL116" i="7"/>
  <c r="AK116" i="7"/>
  <c r="AJ116" i="7"/>
  <c r="EH116" i="7" s="1"/>
  <c r="AI116" i="7"/>
  <c r="AH116" i="7"/>
  <c r="AG116" i="7"/>
  <c r="AF116" i="7"/>
  <c r="ED116" i="7" s="1"/>
  <c r="AE116" i="7"/>
  <c r="EC116" i="7" s="1"/>
  <c r="AD116" i="7"/>
  <c r="AC116" i="7"/>
  <c r="EA116" i="7" s="1"/>
  <c r="AB116" i="7"/>
  <c r="DZ116" i="7" s="1"/>
  <c r="AA116" i="7"/>
  <c r="Z116" i="7"/>
  <c r="Y116" i="7"/>
  <c r="X116" i="7"/>
  <c r="DV116" i="7" s="1"/>
  <c r="W116" i="7"/>
  <c r="V116" i="7"/>
  <c r="U116" i="7"/>
  <c r="T116" i="7"/>
  <c r="DR116" i="7" s="1"/>
  <c r="S116" i="7"/>
  <c r="R116" i="7"/>
  <c r="Q116" i="7"/>
  <c r="DO116" i="7" s="1"/>
  <c r="P116" i="7"/>
  <c r="DN116" i="7" s="1"/>
  <c r="O116" i="7"/>
  <c r="N116" i="7"/>
  <c r="M116" i="7"/>
  <c r="DK116" i="7" s="1"/>
  <c r="L116" i="7"/>
  <c r="DJ116" i="7" s="1"/>
  <c r="K116" i="7"/>
  <c r="J116" i="7"/>
  <c r="I116" i="7"/>
  <c r="DG116" i="7" s="1"/>
  <c r="H116" i="7"/>
  <c r="DF116" i="7" s="1"/>
  <c r="G116" i="7"/>
  <c r="F116" i="7"/>
  <c r="E116" i="7"/>
  <c r="DC116" i="7" s="1"/>
  <c r="D116" i="7"/>
  <c r="DB116" i="7" s="1"/>
  <c r="C116" i="7"/>
  <c r="B116" i="7"/>
  <c r="EW115" i="7"/>
  <c r="EU115" i="7"/>
  <c r="ET115" i="7"/>
  <c r="ES115" i="7"/>
  <c r="ER115" i="7"/>
  <c r="EP115" i="7"/>
  <c r="EK115" i="7"/>
  <c r="EI115" i="7"/>
  <c r="EH115" i="7"/>
  <c r="EG115" i="7"/>
  <c r="EF115" i="7"/>
  <c r="ED115" i="7"/>
  <c r="DY115" i="7"/>
  <c r="DW115" i="7"/>
  <c r="DV115" i="7"/>
  <c r="DU115" i="7"/>
  <c r="DT115" i="7"/>
  <c r="DR115" i="7"/>
  <c r="DM115" i="7"/>
  <c r="DK115" i="7"/>
  <c r="DI115" i="7"/>
  <c r="DH115" i="7"/>
  <c r="DF115" i="7"/>
  <c r="DA115" i="7"/>
  <c r="CY115" i="7"/>
  <c r="CX115" i="7"/>
  <c r="CW115" i="7"/>
  <c r="CV115" i="7"/>
  <c r="CU115" i="7"/>
  <c r="CT115" i="7"/>
  <c r="CS115" i="7"/>
  <c r="CR115" i="7"/>
  <c r="CQ115" i="7"/>
  <c r="CP115" i="7"/>
  <c r="CO115" i="7"/>
  <c r="CN115" i="7"/>
  <c r="CM115" i="7"/>
  <c r="CL115" i="7"/>
  <c r="CK115" i="7"/>
  <c r="CJ115" i="7"/>
  <c r="CI115" i="7"/>
  <c r="CH115" i="7"/>
  <c r="CG115" i="7"/>
  <c r="CF115" i="7"/>
  <c r="CE115" i="7"/>
  <c r="CD115" i="7"/>
  <c r="CC115" i="7"/>
  <c r="CB115" i="7"/>
  <c r="CA115" i="7"/>
  <c r="BZ115" i="7"/>
  <c r="BY115" i="7"/>
  <c r="BX115" i="7"/>
  <c r="BW115" i="7"/>
  <c r="BV115" i="7"/>
  <c r="BU115" i="7"/>
  <c r="BT115" i="7"/>
  <c r="BS115" i="7"/>
  <c r="BR115" i="7"/>
  <c r="BQ115" i="7"/>
  <c r="BP115" i="7"/>
  <c r="BO115" i="7"/>
  <c r="BN115" i="7"/>
  <c r="BM115" i="7"/>
  <c r="BL115" i="7"/>
  <c r="BK115" i="7"/>
  <c r="BJ115" i="7"/>
  <c r="BI115" i="7"/>
  <c r="BH115" i="7"/>
  <c r="BG115" i="7"/>
  <c r="BF115" i="7"/>
  <c r="BE115" i="7"/>
  <c r="BD115" i="7"/>
  <c r="BC115" i="7"/>
  <c r="BB115" i="7"/>
  <c r="BA115" i="7"/>
  <c r="AZ115" i="7"/>
  <c r="EX115" i="7" s="1"/>
  <c r="AY115" i="7"/>
  <c r="AX115" i="7"/>
  <c r="EV115" i="7" s="1"/>
  <c r="AW115" i="7"/>
  <c r="AV115" i="7"/>
  <c r="AU115" i="7"/>
  <c r="AT115" i="7"/>
  <c r="AS115" i="7"/>
  <c r="EQ115" i="7" s="1"/>
  <c r="AR115" i="7"/>
  <c r="AQ115" i="7"/>
  <c r="EO115" i="7" s="1"/>
  <c r="AP115" i="7"/>
  <c r="EN115" i="7" s="1"/>
  <c r="AO115" i="7"/>
  <c r="EM115" i="7" s="1"/>
  <c r="AN115" i="7"/>
  <c r="EL115" i="7" s="1"/>
  <c r="AM115" i="7"/>
  <c r="AL115" i="7"/>
  <c r="EJ115" i="7" s="1"/>
  <c r="AK115" i="7"/>
  <c r="AJ115" i="7"/>
  <c r="AI115" i="7"/>
  <c r="AH115" i="7"/>
  <c r="AG115" i="7"/>
  <c r="EE115" i="7" s="1"/>
  <c r="AF115" i="7"/>
  <c r="AE115" i="7"/>
  <c r="EC115" i="7" s="1"/>
  <c r="AD115" i="7"/>
  <c r="EB115" i="7" s="1"/>
  <c r="AC115" i="7"/>
  <c r="EA115" i="7" s="1"/>
  <c r="AB115" i="7"/>
  <c r="DZ115" i="7" s="1"/>
  <c r="AA115" i="7"/>
  <c r="Z115" i="7"/>
  <c r="DX115" i="7" s="1"/>
  <c r="Y115" i="7"/>
  <c r="X115" i="7"/>
  <c r="W115" i="7"/>
  <c r="V115" i="7"/>
  <c r="U115" i="7"/>
  <c r="DS115" i="7" s="1"/>
  <c r="T115" i="7"/>
  <c r="S115" i="7"/>
  <c r="DQ115" i="7" s="1"/>
  <c r="R115" i="7"/>
  <c r="DP115" i="7" s="1"/>
  <c r="Q115" i="7"/>
  <c r="DO115" i="7" s="1"/>
  <c r="P115" i="7"/>
  <c r="DN115" i="7" s="1"/>
  <c r="O115" i="7"/>
  <c r="N115" i="7"/>
  <c r="DL115" i="7" s="1"/>
  <c r="M115" i="7"/>
  <c r="L115" i="7"/>
  <c r="DJ115" i="7" s="1"/>
  <c r="K115" i="7"/>
  <c r="J115" i="7"/>
  <c r="I115" i="7"/>
  <c r="DG115" i="7" s="1"/>
  <c r="H115" i="7"/>
  <c r="G115" i="7"/>
  <c r="DE115" i="7" s="1"/>
  <c r="F115" i="7"/>
  <c r="DD115" i="7" s="1"/>
  <c r="E115" i="7"/>
  <c r="DC115" i="7" s="1"/>
  <c r="D115" i="7"/>
  <c r="DB115" i="7" s="1"/>
  <c r="C115" i="7"/>
  <c r="B115" i="7"/>
  <c r="CZ115" i="7" s="1"/>
  <c r="EU114" i="7"/>
  <c r="ER114" i="7"/>
  <c r="EQ114" i="7"/>
  <c r="EM114" i="7"/>
  <c r="EL114" i="7"/>
  <c r="EE114" i="7"/>
  <c r="EC114" i="7"/>
  <c r="EA114" i="7"/>
  <c r="DZ114" i="7"/>
  <c r="DT114" i="7"/>
  <c r="DS114" i="7"/>
  <c r="DO114" i="7"/>
  <c r="DK114" i="7"/>
  <c r="DJ114" i="7"/>
  <c r="DG114" i="7"/>
  <c r="DF114" i="7"/>
  <c r="DE114" i="7"/>
  <c r="DC114" i="7"/>
  <c r="CY114" i="7"/>
  <c r="CX114" i="7"/>
  <c r="CW114" i="7"/>
  <c r="CV114" i="7"/>
  <c r="CU114" i="7"/>
  <c r="ET114" i="7" s="1"/>
  <c r="CT114" i="7"/>
  <c r="CS114" i="7"/>
  <c r="CR114" i="7"/>
  <c r="CQ114" i="7"/>
  <c r="EP114" i="7" s="1"/>
  <c r="CP114" i="7"/>
  <c r="CO114" i="7"/>
  <c r="CN114" i="7"/>
  <c r="CM114" i="7"/>
  <c r="CL114" i="7"/>
  <c r="CK114" i="7"/>
  <c r="CJ114" i="7"/>
  <c r="CI114" i="7"/>
  <c r="EH114" i="7" s="1"/>
  <c r="CH114" i="7"/>
  <c r="CG114" i="7"/>
  <c r="CF114" i="7"/>
  <c r="CE114" i="7"/>
  <c r="ED114" i="7" s="1"/>
  <c r="CD114" i="7"/>
  <c r="CC114" i="7"/>
  <c r="CB114" i="7"/>
  <c r="CA114" i="7"/>
  <c r="BZ114" i="7"/>
  <c r="BY114" i="7"/>
  <c r="BX114" i="7"/>
  <c r="BW114" i="7"/>
  <c r="DV114" i="7" s="1"/>
  <c r="BV114" i="7"/>
  <c r="BU114" i="7"/>
  <c r="BT114" i="7"/>
  <c r="BS114" i="7"/>
  <c r="DR114" i="7" s="1"/>
  <c r="BR114" i="7"/>
  <c r="BQ114" i="7"/>
  <c r="BP114" i="7"/>
  <c r="BO114" i="7"/>
  <c r="BN114" i="7"/>
  <c r="BM114" i="7"/>
  <c r="BL114" i="7"/>
  <c r="BK114" i="7"/>
  <c r="BJ114" i="7"/>
  <c r="BI114" i="7"/>
  <c r="BH114" i="7"/>
  <c r="BG114" i="7"/>
  <c r="BF114" i="7"/>
  <c r="BE114" i="7"/>
  <c r="BD114" i="7"/>
  <c r="BC114" i="7"/>
  <c r="BB114" i="7"/>
  <c r="BA114" i="7"/>
  <c r="AZ114" i="7"/>
  <c r="EX114" i="7" s="1"/>
  <c r="AY114" i="7"/>
  <c r="EW114" i="7" s="1"/>
  <c r="AX114" i="7"/>
  <c r="EV114" i="7" s="1"/>
  <c r="AW114" i="7"/>
  <c r="AV114" i="7"/>
  <c r="AU114" i="7"/>
  <c r="ES114" i="7" s="1"/>
  <c r="AT114" i="7"/>
  <c r="AS114" i="7"/>
  <c r="AR114" i="7"/>
  <c r="AQ114" i="7"/>
  <c r="EO114" i="7" s="1"/>
  <c r="AP114" i="7"/>
  <c r="EN114" i="7" s="1"/>
  <c r="AO114" i="7"/>
  <c r="AN114" i="7"/>
  <c r="AM114" i="7"/>
  <c r="EK114" i="7" s="1"/>
  <c r="AL114" i="7"/>
  <c r="EJ114" i="7" s="1"/>
  <c r="AK114" i="7"/>
  <c r="EI114" i="7" s="1"/>
  <c r="AJ114" i="7"/>
  <c r="AI114" i="7"/>
  <c r="EG114" i="7" s="1"/>
  <c r="AH114" i="7"/>
  <c r="EF114" i="7" s="1"/>
  <c r="AG114" i="7"/>
  <c r="AF114" i="7"/>
  <c r="AE114" i="7"/>
  <c r="AD114" i="7"/>
  <c r="EB114" i="7" s="1"/>
  <c r="AC114" i="7"/>
  <c r="AB114" i="7"/>
  <c r="AA114" i="7"/>
  <c r="DY114" i="7" s="1"/>
  <c r="Z114" i="7"/>
  <c r="DX114" i="7" s="1"/>
  <c r="Y114" i="7"/>
  <c r="DW114" i="7" s="1"/>
  <c r="X114" i="7"/>
  <c r="W114" i="7"/>
  <c r="DU114" i="7" s="1"/>
  <c r="V114" i="7"/>
  <c r="U114" i="7"/>
  <c r="T114" i="7"/>
  <c r="S114" i="7"/>
  <c r="DQ114" i="7" s="1"/>
  <c r="R114" i="7"/>
  <c r="DP114" i="7" s="1"/>
  <c r="Q114" i="7"/>
  <c r="P114" i="7"/>
  <c r="DN114" i="7" s="1"/>
  <c r="O114" i="7"/>
  <c r="DM114" i="7" s="1"/>
  <c r="N114" i="7"/>
  <c r="DL114" i="7" s="1"/>
  <c r="M114" i="7"/>
  <c r="L114" i="7"/>
  <c r="K114" i="7"/>
  <c r="DI114" i="7" s="1"/>
  <c r="J114" i="7"/>
  <c r="DH114" i="7" s="1"/>
  <c r="I114" i="7"/>
  <c r="H114" i="7"/>
  <c r="G114" i="7"/>
  <c r="F114" i="7"/>
  <c r="DD114" i="7" s="1"/>
  <c r="E114" i="7"/>
  <c r="D114" i="7"/>
  <c r="DB114" i="7" s="1"/>
  <c r="C114" i="7"/>
  <c r="DA114" i="7" s="1"/>
  <c r="B114" i="7"/>
  <c r="CZ114" i="7" s="1"/>
  <c r="EV113" i="7"/>
  <c r="EU113" i="7"/>
  <c r="EQ113" i="7"/>
  <c r="EH113" i="7"/>
  <c r="EF113" i="7"/>
  <c r="EE113" i="7"/>
  <c r="DX113" i="7"/>
  <c r="DW113" i="7"/>
  <c r="DS113" i="7"/>
  <c r="DQ113" i="7"/>
  <c r="DP113" i="7"/>
  <c r="DK113" i="7"/>
  <c r="DH113" i="7"/>
  <c r="DG113" i="7"/>
  <c r="DD113" i="7"/>
  <c r="DC113" i="7"/>
  <c r="CY113" i="7"/>
  <c r="CX113" i="7"/>
  <c r="CW113" i="7"/>
  <c r="CV113" i="7"/>
  <c r="CU113" i="7"/>
  <c r="CT113" i="7"/>
  <c r="CS113" i="7"/>
  <c r="CR113" i="7"/>
  <c r="CQ113" i="7"/>
  <c r="CP113" i="7"/>
  <c r="CO113" i="7"/>
  <c r="CN113" i="7"/>
  <c r="CM113" i="7"/>
  <c r="CL113" i="7"/>
  <c r="CK113" i="7"/>
  <c r="CJ113" i="7"/>
  <c r="CI113" i="7"/>
  <c r="CH113" i="7"/>
  <c r="CG113" i="7"/>
  <c r="CF113" i="7"/>
  <c r="CE113" i="7"/>
  <c r="CD113" i="7"/>
  <c r="CC113" i="7"/>
  <c r="CB113" i="7"/>
  <c r="CA113" i="7"/>
  <c r="BZ113" i="7"/>
  <c r="BY113" i="7"/>
  <c r="BX113" i="7"/>
  <c r="BW113" i="7"/>
  <c r="BV113" i="7"/>
  <c r="BU113" i="7"/>
  <c r="BT113" i="7"/>
  <c r="BS113" i="7"/>
  <c r="BR113" i="7"/>
  <c r="BQ113" i="7"/>
  <c r="BP113" i="7"/>
  <c r="BO113" i="7"/>
  <c r="BN113" i="7"/>
  <c r="BM113" i="7"/>
  <c r="BL113" i="7"/>
  <c r="BK113" i="7"/>
  <c r="BJ113" i="7"/>
  <c r="BI113" i="7"/>
  <c r="BH113" i="7"/>
  <c r="BG113" i="7"/>
  <c r="BF113" i="7"/>
  <c r="BE113" i="7"/>
  <c r="BD113" i="7"/>
  <c r="BC113" i="7"/>
  <c r="BB113" i="7"/>
  <c r="BA113" i="7"/>
  <c r="AZ113" i="7"/>
  <c r="EX113" i="7" s="1"/>
  <c r="AY113" i="7"/>
  <c r="EW113" i="7" s="1"/>
  <c r="AX113" i="7"/>
  <c r="AW113" i="7"/>
  <c r="AV113" i="7"/>
  <c r="ET113" i="7" s="1"/>
  <c r="AU113" i="7"/>
  <c r="ES113" i="7" s="1"/>
  <c r="AT113" i="7"/>
  <c r="ER113" i="7" s="1"/>
  <c r="AS113" i="7"/>
  <c r="AR113" i="7"/>
  <c r="EP113" i="7" s="1"/>
  <c r="AQ113" i="7"/>
  <c r="EO113" i="7" s="1"/>
  <c r="AP113" i="7"/>
  <c r="EN113" i="7" s="1"/>
  <c r="AO113" i="7"/>
  <c r="EM113" i="7" s="1"/>
  <c r="AN113" i="7"/>
  <c r="EL113" i="7" s="1"/>
  <c r="AM113" i="7"/>
  <c r="EK113" i="7" s="1"/>
  <c r="AL113" i="7"/>
  <c r="EJ113" i="7" s="1"/>
  <c r="AK113" i="7"/>
  <c r="EI113" i="7" s="1"/>
  <c r="AJ113" i="7"/>
  <c r="AI113" i="7"/>
  <c r="EG113" i="7" s="1"/>
  <c r="AH113" i="7"/>
  <c r="AG113" i="7"/>
  <c r="AF113" i="7"/>
  <c r="ED113" i="7" s="1"/>
  <c r="AE113" i="7"/>
  <c r="EC113" i="7" s="1"/>
  <c r="AD113" i="7"/>
  <c r="EB113" i="7" s="1"/>
  <c r="AC113" i="7"/>
  <c r="EA113" i="7" s="1"/>
  <c r="AB113" i="7"/>
  <c r="DZ113" i="7" s="1"/>
  <c r="AA113" i="7"/>
  <c r="DY113" i="7" s="1"/>
  <c r="Z113" i="7"/>
  <c r="Y113" i="7"/>
  <c r="X113" i="7"/>
  <c r="DV113" i="7" s="1"/>
  <c r="W113" i="7"/>
  <c r="DU113" i="7" s="1"/>
  <c r="V113" i="7"/>
  <c r="DT113" i="7" s="1"/>
  <c r="U113" i="7"/>
  <c r="T113" i="7"/>
  <c r="DR113" i="7" s="1"/>
  <c r="S113" i="7"/>
  <c r="R113" i="7"/>
  <c r="Q113" i="7"/>
  <c r="DO113" i="7" s="1"/>
  <c r="P113" i="7"/>
  <c r="DN113" i="7" s="1"/>
  <c r="O113" i="7"/>
  <c r="DM113" i="7" s="1"/>
  <c r="N113" i="7"/>
  <c r="DL113" i="7" s="1"/>
  <c r="M113" i="7"/>
  <c r="L113" i="7"/>
  <c r="DJ113" i="7" s="1"/>
  <c r="K113" i="7"/>
  <c r="DI113" i="7" s="1"/>
  <c r="J113" i="7"/>
  <c r="I113" i="7"/>
  <c r="H113" i="7"/>
  <c r="DF113" i="7" s="1"/>
  <c r="G113" i="7"/>
  <c r="DE113" i="7" s="1"/>
  <c r="F113" i="7"/>
  <c r="E113" i="7"/>
  <c r="D113" i="7"/>
  <c r="DB113" i="7" s="1"/>
  <c r="C113" i="7"/>
  <c r="DA113" i="7" s="1"/>
  <c r="B113" i="7"/>
  <c r="CZ113" i="7" s="1"/>
  <c r="EW112" i="7"/>
  <c r="EV112" i="7"/>
  <c r="ER112" i="7"/>
  <c r="EO112" i="7"/>
  <c r="EN112" i="7"/>
  <c r="EK112" i="7"/>
  <c r="EJ112" i="7"/>
  <c r="EF112" i="7"/>
  <c r="EC112" i="7"/>
  <c r="EB112" i="7"/>
  <c r="DY112" i="7"/>
  <c r="DX112" i="7"/>
  <c r="DT112" i="7"/>
  <c r="DQ112" i="7"/>
  <c r="DP112" i="7"/>
  <c r="DM112" i="7"/>
  <c r="DL112" i="7"/>
  <c r="DH112" i="7"/>
  <c r="DE112" i="7"/>
  <c r="DD112" i="7"/>
  <c r="DA112" i="7"/>
  <c r="CZ112" i="7"/>
  <c r="CY112" i="7"/>
  <c r="CX112" i="7"/>
  <c r="CW112" i="7"/>
  <c r="CV112" i="7"/>
  <c r="CU112" i="7"/>
  <c r="CT112" i="7"/>
  <c r="CS112" i="7"/>
  <c r="CR112" i="7"/>
  <c r="CQ112" i="7"/>
  <c r="CP112" i="7"/>
  <c r="CO112" i="7"/>
  <c r="CN112" i="7"/>
  <c r="CM112" i="7"/>
  <c r="CL112" i="7"/>
  <c r="CK112" i="7"/>
  <c r="CJ112" i="7"/>
  <c r="CI112" i="7"/>
  <c r="CH112" i="7"/>
  <c r="CG112" i="7"/>
  <c r="CF112" i="7"/>
  <c r="CE112" i="7"/>
  <c r="CD112" i="7"/>
  <c r="CC112" i="7"/>
  <c r="CB112" i="7"/>
  <c r="CA112" i="7"/>
  <c r="BZ112" i="7"/>
  <c r="BY112" i="7"/>
  <c r="BX112" i="7"/>
  <c r="BW112" i="7"/>
  <c r="BV112" i="7"/>
  <c r="BU112" i="7"/>
  <c r="BT112" i="7"/>
  <c r="BS112" i="7"/>
  <c r="BR112" i="7"/>
  <c r="BQ112" i="7"/>
  <c r="BP112" i="7"/>
  <c r="BO112" i="7"/>
  <c r="BN112" i="7"/>
  <c r="BM112" i="7"/>
  <c r="BL112" i="7"/>
  <c r="BK112" i="7"/>
  <c r="BJ112" i="7"/>
  <c r="BI112" i="7"/>
  <c r="BH112" i="7"/>
  <c r="BG112" i="7"/>
  <c r="BF112" i="7"/>
  <c r="BE112" i="7"/>
  <c r="BD112" i="7"/>
  <c r="BC112" i="7"/>
  <c r="BB112" i="7"/>
  <c r="BA112" i="7"/>
  <c r="AZ112" i="7"/>
  <c r="EX112" i="7" s="1"/>
  <c r="AY112" i="7"/>
  <c r="AX112" i="7"/>
  <c r="AW112" i="7"/>
  <c r="EU112" i="7" s="1"/>
  <c r="AV112" i="7"/>
  <c r="ET112" i="7" s="1"/>
  <c r="AU112" i="7"/>
  <c r="ES112" i="7" s="1"/>
  <c r="AT112" i="7"/>
  <c r="AS112" i="7"/>
  <c r="EQ112" i="7" s="1"/>
  <c r="AR112" i="7"/>
  <c r="EP112" i="7" s="1"/>
  <c r="AQ112" i="7"/>
  <c r="AP112" i="7"/>
  <c r="AO112" i="7"/>
  <c r="EM112" i="7" s="1"/>
  <c r="AN112" i="7"/>
  <c r="EL112" i="7" s="1"/>
  <c r="AM112" i="7"/>
  <c r="AL112" i="7"/>
  <c r="AK112" i="7"/>
  <c r="EI112" i="7" s="1"/>
  <c r="AJ112" i="7"/>
  <c r="EH112" i="7" s="1"/>
  <c r="AI112" i="7"/>
  <c r="EG112" i="7" s="1"/>
  <c r="AH112" i="7"/>
  <c r="AG112" i="7"/>
  <c r="EE112" i="7" s="1"/>
  <c r="AF112" i="7"/>
  <c r="ED112" i="7" s="1"/>
  <c r="AE112" i="7"/>
  <c r="AD112" i="7"/>
  <c r="AC112" i="7"/>
  <c r="EA112" i="7" s="1"/>
  <c r="AB112" i="7"/>
  <c r="DZ112" i="7" s="1"/>
  <c r="AA112" i="7"/>
  <c r="Z112" i="7"/>
  <c r="Y112" i="7"/>
  <c r="DW112" i="7" s="1"/>
  <c r="X112" i="7"/>
  <c r="DV112" i="7" s="1"/>
  <c r="W112" i="7"/>
  <c r="DU112" i="7" s="1"/>
  <c r="V112" i="7"/>
  <c r="U112" i="7"/>
  <c r="DS112" i="7" s="1"/>
  <c r="T112" i="7"/>
  <c r="DR112" i="7" s="1"/>
  <c r="S112" i="7"/>
  <c r="R112" i="7"/>
  <c r="Q112" i="7"/>
  <c r="DO112" i="7" s="1"/>
  <c r="P112" i="7"/>
  <c r="DN112" i="7" s="1"/>
  <c r="O112" i="7"/>
  <c r="N112" i="7"/>
  <c r="M112" i="7"/>
  <c r="DK112" i="7" s="1"/>
  <c r="L112" i="7"/>
  <c r="DJ112" i="7" s="1"/>
  <c r="K112" i="7"/>
  <c r="DI112" i="7" s="1"/>
  <c r="J112" i="7"/>
  <c r="I112" i="7"/>
  <c r="DG112" i="7" s="1"/>
  <c r="H112" i="7"/>
  <c r="DF112" i="7" s="1"/>
  <c r="G112" i="7"/>
  <c r="F112" i="7"/>
  <c r="E112" i="7"/>
  <c r="DC112" i="7" s="1"/>
  <c r="D112" i="7"/>
  <c r="DB112" i="7" s="1"/>
  <c r="C112" i="7"/>
  <c r="B112" i="7"/>
  <c r="EX111" i="7"/>
  <c r="EW111" i="7"/>
  <c r="ET111" i="7"/>
  <c r="ES111" i="7"/>
  <c r="EL111" i="7"/>
  <c r="EK111" i="7"/>
  <c r="EH111" i="7"/>
  <c r="EG111" i="7"/>
  <c r="DZ111" i="7"/>
  <c r="DV111" i="7"/>
  <c r="DU111" i="7"/>
  <c r="DQ111" i="7"/>
  <c r="DN111" i="7"/>
  <c r="DM111" i="7"/>
  <c r="DJ111" i="7"/>
  <c r="DI111" i="7"/>
  <c r="DE111" i="7"/>
  <c r="DB111" i="7"/>
  <c r="DA111" i="7"/>
  <c r="CY111" i="7"/>
  <c r="CX111" i="7"/>
  <c r="CW111" i="7"/>
  <c r="CV111" i="7"/>
  <c r="CU111" i="7"/>
  <c r="CT111" i="7"/>
  <c r="CS111" i="7"/>
  <c r="CR111" i="7"/>
  <c r="CQ111" i="7"/>
  <c r="CP111" i="7"/>
  <c r="EO111" i="7" s="1"/>
  <c r="CO111" i="7"/>
  <c r="CN111" i="7"/>
  <c r="CM111" i="7"/>
  <c r="CL111" i="7"/>
  <c r="CK111" i="7"/>
  <c r="CJ111" i="7"/>
  <c r="CI111" i="7"/>
  <c r="CH111" i="7"/>
  <c r="CG111" i="7"/>
  <c r="CF111" i="7"/>
  <c r="CE111" i="7"/>
  <c r="CD111" i="7"/>
  <c r="EC111" i="7" s="1"/>
  <c r="CC111" i="7"/>
  <c r="CB111" i="7"/>
  <c r="CA111" i="7"/>
  <c r="BZ111" i="7"/>
  <c r="DY111" i="7" s="1"/>
  <c r="BY111" i="7"/>
  <c r="BX111" i="7"/>
  <c r="BW111" i="7"/>
  <c r="BV111" i="7"/>
  <c r="BU111" i="7"/>
  <c r="BT111" i="7"/>
  <c r="BS111" i="7"/>
  <c r="BR111" i="7"/>
  <c r="BQ111" i="7"/>
  <c r="BP111" i="7"/>
  <c r="BO111" i="7"/>
  <c r="BN111" i="7"/>
  <c r="BM111" i="7"/>
  <c r="BL111" i="7"/>
  <c r="BK111" i="7"/>
  <c r="BJ111" i="7"/>
  <c r="BI111" i="7"/>
  <c r="BH111" i="7"/>
  <c r="BG111" i="7"/>
  <c r="BF111" i="7"/>
  <c r="BE111" i="7"/>
  <c r="BD111" i="7"/>
  <c r="BC111" i="7"/>
  <c r="BB111" i="7"/>
  <c r="BA111" i="7"/>
  <c r="AZ111" i="7"/>
  <c r="AY111" i="7"/>
  <c r="AX111" i="7"/>
  <c r="AW111" i="7"/>
  <c r="EU111" i="7" s="1"/>
  <c r="AV111" i="7"/>
  <c r="AU111" i="7"/>
  <c r="AT111" i="7"/>
  <c r="ER111" i="7" s="1"/>
  <c r="AS111" i="7"/>
  <c r="EQ111" i="7" s="1"/>
  <c r="AR111" i="7"/>
  <c r="EP111" i="7" s="1"/>
  <c r="AQ111" i="7"/>
  <c r="AP111" i="7"/>
  <c r="AO111" i="7"/>
  <c r="EM111" i="7" s="1"/>
  <c r="AN111" i="7"/>
  <c r="AM111" i="7"/>
  <c r="AL111" i="7"/>
  <c r="AK111" i="7"/>
  <c r="EI111" i="7" s="1"/>
  <c r="AJ111" i="7"/>
  <c r="AI111" i="7"/>
  <c r="AH111" i="7"/>
  <c r="EF111" i="7" s="1"/>
  <c r="AG111" i="7"/>
  <c r="EE111" i="7" s="1"/>
  <c r="AF111" i="7"/>
  <c r="ED111" i="7" s="1"/>
  <c r="AE111" i="7"/>
  <c r="AD111" i="7"/>
  <c r="EB111" i="7" s="1"/>
  <c r="AC111" i="7"/>
  <c r="EA111" i="7" s="1"/>
  <c r="AB111" i="7"/>
  <c r="AA111" i="7"/>
  <c r="Z111" i="7"/>
  <c r="Y111" i="7"/>
  <c r="DW111" i="7" s="1"/>
  <c r="X111" i="7"/>
  <c r="W111" i="7"/>
  <c r="V111" i="7"/>
  <c r="DT111" i="7" s="1"/>
  <c r="U111" i="7"/>
  <c r="DS111" i="7" s="1"/>
  <c r="T111" i="7"/>
  <c r="DR111" i="7" s="1"/>
  <c r="S111" i="7"/>
  <c r="R111" i="7"/>
  <c r="DP111" i="7" s="1"/>
  <c r="Q111" i="7"/>
  <c r="DO111" i="7" s="1"/>
  <c r="P111" i="7"/>
  <c r="O111" i="7"/>
  <c r="N111" i="7"/>
  <c r="DL111" i="7" s="1"/>
  <c r="M111" i="7"/>
  <c r="DK111" i="7" s="1"/>
  <c r="L111" i="7"/>
  <c r="K111" i="7"/>
  <c r="J111" i="7"/>
  <c r="DH111" i="7" s="1"/>
  <c r="I111" i="7"/>
  <c r="DG111" i="7" s="1"/>
  <c r="H111" i="7"/>
  <c r="DF111" i="7" s="1"/>
  <c r="G111" i="7"/>
  <c r="F111" i="7"/>
  <c r="DD111" i="7" s="1"/>
  <c r="E111" i="7"/>
  <c r="DC111" i="7" s="1"/>
  <c r="D111" i="7"/>
  <c r="C111" i="7"/>
  <c r="B111" i="7"/>
  <c r="CZ111" i="7" s="1"/>
  <c r="EX110" i="7"/>
  <c r="EU110" i="7"/>
  <c r="ET110" i="7"/>
  <c r="EQ110" i="7"/>
  <c r="EP110" i="7"/>
  <c r="EL110" i="7"/>
  <c r="EI110" i="7"/>
  <c r="EH110" i="7"/>
  <c r="EE110" i="7"/>
  <c r="ED110" i="7"/>
  <c r="DZ110" i="7"/>
  <c r="DW110" i="7"/>
  <c r="DV110" i="7"/>
  <c r="DS110" i="7"/>
  <c r="DR110" i="7"/>
  <c r="DN110" i="7"/>
  <c r="DK110" i="7"/>
  <c r="DJ110" i="7"/>
  <c r="DG110" i="7"/>
  <c r="DF110" i="7"/>
  <c r="DB110" i="7"/>
  <c r="CY110" i="7"/>
  <c r="CX110" i="7"/>
  <c r="CW110" i="7"/>
  <c r="CV110" i="7"/>
  <c r="CU110" i="7"/>
  <c r="CT110" i="7"/>
  <c r="CS110" i="7"/>
  <c r="CR110" i="7"/>
  <c r="CQ110" i="7"/>
  <c r="CP110" i="7"/>
  <c r="CO110" i="7"/>
  <c r="CN110" i="7"/>
  <c r="CM110" i="7"/>
  <c r="CL110" i="7"/>
  <c r="CK110" i="7"/>
  <c r="CJ110" i="7"/>
  <c r="CI110" i="7"/>
  <c r="CH110" i="7"/>
  <c r="CG110" i="7"/>
  <c r="CF110" i="7"/>
  <c r="CE110" i="7"/>
  <c r="CD110" i="7"/>
  <c r="CC110" i="7"/>
  <c r="CB110" i="7"/>
  <c r="CA110" i="7"/>
  <c r="BZ110" i="7"/>
  <c r="BY110" i="7"/>
  <c r="BX110" i="7"/>
  <c r="BW110" i="7"/>
  <c r="BV110" i="7"/>
  <c r="BU110" i="7"/>
  <c r="BT110" i="7"/>
  <c r="BS110" i="7"/>
  <c r="BR110" i="7"/>
  <c r="BQ110" i="7"/>
  <c r="BP110" i="7"/>
  <c r="BO110" i="7"/>
  <c r="BN110" i="7"/>
  <c r="BM110" i="7"/>
  <c r="BL110" i="7"/>
  <c r="BK110" i="7"/>
  <c r="BJ110" i="7"/>
  <c r="BI110" i="7"/>
  <c r="BH110" i="7"/>
  <c r="BG110" i="7"/>
  <c r="BF110" i="7"/>
  <c r="BE110" i="7"/>
  <c r="BD110" i="7"/>
  <c r="BC110" i="7"/>
  <c r="BB110" i="7"/>
  <c r="BA110" i="7"/>
  <c r="AZ110" i="7"/>
  <c r="AY110" i="7"/>
  <c r="EW110" i="7" s="1"/>
  <c r="AX110" i="7"/>
  <c r="EV110" i="7" s="1"/>
  <c r="AW110" i="7"/>
  <c r="AV110" i="7"/>
  <c r="AU110" i="7"/>
  <c r="ES110" i="7" s="1"/>
  <c r="AT110" i="7"/>
  <c r="ER110" i="7" s="1"/>
  <c r="AS110" i="7"/>
  <c r="AR110" i="7"/>
  <c r="AQ110" i="7"/>
  <c r="EO110" i="7" s="1"/>
  <c r="AP110" i="7"/>
  <c r="EN110" i="7" s="1"/>
  <c r="AO110" i="7"/>
  <c r="EM110" i="7" s="1"/>
  <c r="AN110" i="7"/>
  <c r="AM110" i="7"/>
  <c r="EK110" i="7" s="1"/>
  <c r="AL110" i="7"/>
  <c r="EJ110" i="7" s="1"/>
  <c r="AK110" i="7"/>
  <c r="AJ110" i="7"/>
  <c r="AI110" i="7"/>
  <c r="EG110" i="7" s="1"/>
  <c r="AH110" i="7"/>
  <c r="EF110" i="7" s="1"/>
  <c r="AG110" i="7"/>
  <c r="AF110" i="7"/>
  <c r="AE110" i="7"/>
  <c r="EC110" i="7" s="1"/>
  <c r="AD110" i="7"/>
  <c r="EB110" i="7" s="1"/>
  <c r="AC110" i="7"/>
  <c r="EA110" i="7" s="1"/>
  <c r="AB110" i="7"/>
  <c r="AA110" i="7"/>
  <c r="DY110" i="7" s="1"/>
  <c r="Z110" i="7"/>
  <c r="DX110" i="7" s="1"/>
  <c r="Y110" i="7"/>
  <c r="X110" i="7"/>
  <c r="W110" i="7"/>
  <c r="DU110" i="7" s="1"/>
  <c r="V110" i="7"/>
  <c r="DT110" i="7" s="1"/>
  <c r="U110" i="7"/>
  <c r="T110" i="7"/>
  <c r="S110" i="7"/>
  <c r="DQ110" i="7" s="1"/>
  <c r="R110" i="7"/>
  <c r="DP110" i="7" s="1"/>
  <c r="Q110" i="7"/>
  <c r="DO110" i="7" s="1"/>
  <c r="P110" i="7"/>
  <c r="O110" i="7"/>
  <c r="DM110" i="7" s="1"/>
  <c r="N110" i="7"/>
  <c r="DL110" i="7" s="1"/>
  <c r="M110" i="7"/>
  <c r="L110" i="7"/>
  <c r="K110" i="7"/>
  <c r="DI110" i="7" s="1"/>
  <c r="J110" i="7"/>
  <c r="DH110" i="7" s="1"/>
  <c r="I110" i="7"/>
  <c r="H110" i="7"/>
  <c r="G110" i="7"/>
  <c r="DE110" i="7" s="1"/>
  <c r="F110" i="7"/>
  <c r="DD110" i="7" s="1"/>
  <c r="E110" i="7"/>
  <c r="DC110" i="7" s="1"/>
  <c r="D110" i="7"/>
  <c r="C110" i="7"/>
  <c r="DA110" i="7" s="1"/>
  <c r="B110" i="7"/>
  <c r="CZ110" i="7" s="1"/>
  <c r="EU109" i="7"/>
  <c r="ER109" i="7"/>
  <c r="EQ109" i="7"/>
  <c r="EN109" i="7"/>
  <c r="EM109" i="7"/>
  <c r="EI109" i="7"/>
  <c r="EF109" i="7"/>
  <c r="EE109" i="7"/>
  <c r="EB109" i="7"/>
  <c r="EA109" i="7"/>
  <c r="DW109" i="7"/>
  <c r="DT109" i="7"/>
  <c r="DS109" i="7"/>
  <c r="DP109" i="7"/>
  <c r="DO109" i="7"/>
  <c r="DK109" i="7"/>
  <c r="DH109" i="7"/>
  <c r="DG109" i="7"/>
  <c r="DD109" i="7"/>
  <c r="DC109" i="7"/>
  <c r="CY109" i="7"/>
  <c r="CX109" i="7"/>
  <c r="CW109" i="7"/>
  <c r="CV109" i="7"/>
  <c r="CU109" i="7"/>
  <c r="CT109" i="7"/>
  <c r="CS109" i="7"/>
  <c r="CR109" i="7"/>
  <c r="CQ109" i="7"/>
  <c r="CP109" i="7"/>
  <c r="CO109" i="7"/>
  <c r="CN109" i="7"/>
  <c r="CM109" i="7"/>
  <c r="CL109" i="7"/>
  <c r="CK109" i="7"/>
  <c r="CJ109" i="7"/>
  <c r="CI109" i="7"/>
  <c r="CH109" i="7"/>
  <c r="CG109" i="7"/>
  <c r="CF109" i="7"/>
  <c r="CE109" i="7"/>
  <c r="CD109" i="7"/>
  <c r="CC109" i="7"/>
  <c r="CB109" i="7"/>
  <c r="CA109" i="7"/>
  <c r="BZ109" i="7"/>
  <c r="BY109" i="7"/>
  <c r="BX109" i="7"/>
  <c r="BW109" i="7"/>
  <c r="BV109" i="7"/>
  <c r="BU109" i="7"/>
  <c r="BT109" i="7"/>
  <c r="BS109" i="7"/>
  <c r="BR109" i="7"/>
  <c r="BQ109" i="7"/>
  <c r="BP109" i="7"/>
  <c r="BO109" i="7"/>
  <c r="BN109" i="7"/>
  <c r="BM109" i="7"/>
  <c r="BL109" i="7"/>
  <c r="BK109" i="7"/>
  <c r="BJ109" i="7"/>
  <c r="BI109" i="7"/>
  <c r="BH109" i="7"/>
  <c r="BG109" i="7"/>
  <c r="BF109" i="7"/>
  <c r="BE109" i="7"/>
  <c r="BD109" i="7"/>
  <c r="BC109" i="7"/>
  <c r="BB109" i="7"/>
  <c r="BA109" i="7"/>
  <c r="AZ109" i="7"/>
  <c r="EX109" i="7" s="1"/>
  <c r="AY109" i="7"/>
  <c r="EW109" i="7" s="1"/>
  <c r="AX109" i="7"/>
  <c r="EV109" i="7" s="1"/>
  <c r="AW109" i="7"/>
  <c r="AV109" i="7"/>
  <c r="ET109" i="7" s="1"/>
  <c r="AU109" i="7"/>
  <c r="ES109" i="7" s="1"/>
  <c r="AT109" i="7"/>
  <c r="AS109" i="7"/>
  <c r="AR109" i="7"/>
  <c r="EP109" i="7" s="1"/>
  <c r="AQ109" i="7"/>
  <c r="EO109" i="7" s="1"/>
  <c r="AP109" i="7"/>
  <c r="AO109" i="7"/>
  <c r="AN109" i="7"/>
  <c r="EL109" i="7" s="1"/>
  <c r="AM109" i="7"/>
  <c r="EK109" i="7" s="1"/>
  <c r="AL109" i="7"/>
  <c r="EJ109" i="7" s="1"/>
  <c r="AK109" i="7"/>
  <c r="AJ109" i="7"/>
  <c r="EH109" i="7" s="1"/>
  <c r="AI109" i="7"/>
  <c r="EG109" i="7" s="1"/>
  <c r="AH109" i="7"/>
  <c r="AG109" i="7"/>
  <c r="AF109" i="7"/>
  <c r="ED109" i="7" s="1"/>
  <c r="AE109" i="7"/>
  <c r="EC109" i="7" s="1"/>
  <c r="AD109" i="7"/>
  <c r="AC109" i="7"/>
  <c r="AB109" i="7"/>
  <c r="DZ109" i="7" s="1"/>
  <c r="AA109" i="7"/>
  <c r="DY109" i="7" s="1"/>
  <c r="Z109" i="7"/>
  <c r="DX109" i="7" s="1"/>
  <c r="Y109" i="7"/>
  <c r="X109" i="7"/>
  <c r="DV109" i="7" s="1"/>
  <c r="W109" i="7"/>
  <c r="DU109" i="7" s="1"/>
  <c r="V109" i="7"/>
  <c r="U109" i="7"/>
  <c r="T109" i="7"/>
  <c r="DR109" i="7" s="1"/>
  <c r="S109" i="7"/>
  <c r="DQ109" i="7" s="1"/>
  <c r="R109" i="7"/>
  <c r="Q109" i="7"/>
  <c r="P109" i="7"/>
  <c r="DN109" i="7" s="1"/>
  <c r="O109" i="7"/>
  <c r="DM109" i="7" s="1"/>
  <c r="N109" i="7"/>
  <c r="DL109" i="7" s="1"/>
  <c r="M109" i="7"/>
  <c r="L109" i="7"/>
  <c r="DJ109" i="7" s="1"/>
  <c r="K109" i="7"/>
  <c r="DI109" i="7" s="1"/>
  <c r="J109" i="7"/>
  <c r="I109" i="7"/>
  <c r="H109" i="7"/>
  <c r="DF109" i="7" s="1"/>
  <c r="G109" i="7"/>
  <c r="DE109" i="7" s="1"/>
  <c r="F109" i="7"/>
  <c r="E109" i="7"/>
  <c r="D109" i="7"/>
  <c r="DB109" i="7" s="1"/>
  <c r="C109" i="7"/>
  <c r="DA109" i="7" s="1"/>
  <c r="B109" i="7"/>
  <c r="CZ109" i="7" s="1"/>
  <c r="EW108" i="7"/>
  <c r="EV108" i="7"/>
  <c r="ER108" i="7"/>
  <c r="EO108" i="7"/>
  <c r="EN108" i="7"/>
  <c r="EK108" i="7"/>
  <c r="EJ108" i="7"/>
  <c r="EF108" i="7"/>
  <c r="EC108" i="7"/>
  <c r="EB108" i="7"/>
  <c r="DY108" i="7"/>
  <c r="DX108" i="7"/>
  <c r="DT108" i="7"/>
  <c r="DQ108" i="7"/>
  <c r="DP108" i="7"/>
  <c r="DM108" i="7"/>
  <c r="DL108" i="7"/>
  <c r="DH108" i="7"/>
  <c r="DE108" i="7"/>
  <c r="DD108" i="7"/>
  <c r="DA108" i="7"/>
  <c r="CZ108" i="7"/>
  <c r="CY108" i="7"/>
  <c r="CX108" i="7"/>
  <c r="CW108" i="7"/>
  <c r="CV108" i="7"/>
  <c r="CU108" i="7"/>
  <c r="CT108" i="7"/>
  <c r="CS108" i="7"/>
  <c r="CR108" i="7"/>
  <c r="CQ108" i="7"/>
  <c r="CP108" i="7"/>
  <c r="CO108" i="7"/>
  <c r="CN108" i="7"/>
  <c r="CM108" i="7"/>
  <c r="CL108" i="7"/>
  <c r="CK108" i="7"/>
  <c r="CJ108" i="7"/>
  <c r="CI108" i="7"/>
  <c r="CH108" i="7"/>
  <c r="CG108" i="7"/>
  <c r="CF108" i="7"/>
  <c r="CE108" i="7"/>
  <c r="CD108" i="7"/>
  <c r="CC108" i="7"/>
  <c r="CB108" i="7"/>
  <c r="CA108" i="7"/>
  <c r="BZ108" i="7"/>
  <c r="BY108" i="7"/>
  <c r="BX108" i="7"/>
  <c r="BW108" i="7"/>
  <c r="BV108" i="7"/>
  <c r="BU108" i="7"/>
  <c r="BT108" i="7"/>
  <c r="BS108" i="7"/>
  <c r="BR108" i="7"/>
  <c r="BQ108" i="7"/>
  <c r="BP108" i="7"/>
  <c r="BO108" i="7"/>
  <c r="BN108" i="7"/>
  <c r="BM108" i="7"/>
  <c r="BL108" i="7"/>
  <c r="BK108" i="7"/>
  <c r="BJ108" i="7"/>
  <c r="BI108" i="7"/>
  <c r="BH108" i="7"/>
  <c r="BG108" i="7"/>
  <c r="BF108" i="7"/>
  <c r="BE108" i="7"/>
  <c r="BD108" i="7"/>
  <c r="BC108" i="7"/>
  <c r="BB108" i="7"/>
  <c r="BA108" i="7"/>
  <c r="AZ108" i="7"/>
  <c r="EX108" i="7" s="1"/>
  <c r="AY108" i="7"/>
  <c r="AX108" i="7"/>
  <c r="AW108" i="7"/>
  <c r="EU108" i="7" s="1"/>
  <c r="AV108" i="7"/>
  <c r="ET108" i="7" s="1"/>
  <c r="AU108" i="7"/>
  <c r="ES108" i="7" s="1"/>
  <c r="AT108" i="7"/>
  <c r="AS108" i="7"/>
  <c r="EQ108" i="7" s="1"/>
  <c r="AR108" i="7"/>
  <c r="EP108" i="7" s="1"/>
  <c r="AQ108" i="7"/>
  <c r="AP108" i="7"/>
  <c r="AO108" i="7"/>
  <c r="EM108" i="7" s="1"/>
  <c r="AN108" i="7"/>
  <c r="EL108" i="7" s="1"/>
  <c r="AM108" i="7"/>
  <c r="AL108" i="7"/>
  <c r="AK108" i="7"/>
  <c r="EI108" i="7" s="1"/>
  <c r="AJ108" i="7"/>
  <c r="EH108" i="7" s="1"/>
  <c r="AI108" i="7"/>
  <c r="EG108" i="7" s="1"/>
  <c r="AH108" i="7"/>
  <c r="AG108" i="7"/>
  <c r="EE108" i="7" s="1"/>
  <c r="AF108" i="7"/>
  <c r="ED108" i="7" s="1"/>
  <c r="AE108" i="7"/>
  <c r="AD108" i="7"/>
  <c r="AC108" i="7"/>
  <c r="EA108" i="7" s="1"/>
  <c r="AB108" i="7"/>
  <c r="DZ108" i="7" s="1"/>
  <c r="AA108" i="7"/>
  <c r="Z108" i="7"/>
  <c r="Y108" i="7"/>
  <c r="DW108" i="7" s="1"/>
  <c r="X108" i="7"/>
  <c r="DV108" i="7" s="1"/>
  <c r="W108" i="7"/>
  <c r="DU108" i="7" s="1"/>
  <c r="V108" i="7"/>
  <c r="U108" i="7"/>
  <c r="DS108" i="7" s="1"/>
  <c r="T108" i="7"/>
  <c r="DR108" i="7" s="1"/>
  <c r="S108" i="7"/>
  <c r="R108" i="7"/>
  <c r="Q108" i="7"/>
  <c r="DO108" i="7" s="1"/>
  <c r="P108" i="7"/>
  <c r="DN108" i="7" s="1"/>
  <c r="O108" i="7"/>
  <c r="N108" i="7"/>
  <c r="M108" i="7"/>
  <c r="DK108" i="7" s="1"/>
  <c r="L108" i="7"/>
  <c r="DJ108" i="7" s="1"/>
  <c r="K108" i="7"/>
  <c r="DI108" i="7" s="1"/>
  <c r="J108" i="7"/>
  <c r="I108" i="7"/>
  <c r="DG108" i="7" s="1"/>
  <c r="H108" i="7"/>
  <c r="DF108" i="7" s="1"/>
  <c r="G108" i="7"/>
  <c r="F108" i="7"/>
  <c r="E108" i="7"/>
  <c r="DC108" i="7" s="1"/>
  <c r="D108" i="7"/>
  <c r="DB108" i="7" s="1"/>
  <c r="C108" i="7"/>
  <c r="B108" i="7"/>
  <c r="EX107" i="7"/>
  <c r="EW107" i="7"/>
  <c r="ET107" i="7"/>
  <c r="ES107" i="7"/>
  <c r="EO107" i="7"/>
  <c r="EL107" i="7"/>
  <c r="EK107" i="7"/>
  <c r="EH107" i="7"/>
  <c r="EG107" i="7"/>
  <c r="EC107" i="7"/>
  <c r="DZ107" i="7"/>
  <c r="DY107" i="7"/>
  <c r="DV107" i="7"/>
  <c r="DU107" i="7"/>
  <c r="DQ107" i="7"/>
  <c r="DN107" i="7"/>
  <c r="DM107" i="7"/>
  <c r="DJ107" i="7"/>
  <c r="DI107" i="7"/>
  <c r="DE107" i="7"/>
  <c r="DB107" i="7"/>
  <c r="DA107" i="7"/>
  <c r="CY107" i="7"/>
  <c r="CX107" i="7"/>
  <c r="CW107" i="7"/>
  <c r="CV107" i="7"/>
  <c r="CU107" i="7"/>
  <c r="CT107" i="7"/>
  <c r="CS107" i="7"/>
  <c r="CR107" i="7"/>
  <c r="CQ107" i="7"/>
  <c r="CP107" i="7"/>
  <c r="CO107" i="7"/>
  <c r="CN107" i="7"/>
  <c r="CM107" i="7"/>
  <c r="CL107" i="7"/>
  <c r="CK107" i="7"/>
  <c r="CJ107" i="7"/>
  <c r="CI107" i="7"/>
  <c r="CH107" i="7"/>
  <c r="CG107" i="7"/>
  <c r="CF107" i="7"/>
  <c r="CE107" i="7"/>
  <c r="CD107" i="7"/>
  <c r="CC107" i="7"/>
  <c r="CB107" i="7"/>
  <c r="CA107" i="7"/>
  <c r="BZ107" i="7"/>
  <c r="BY107" i="7"/>
  <c r="BX107" i="7"/>
  <c r="BW107" i="7"/>
  <c r="BV107" i="7"/>
  <c r="BU107" i="7"/>
  <c r="BT107" i="7"/>
  <c r="BS107" i="7"/>
  <c r="BR107" i="7"/>
  <c r="BQ107" i="7"/>
  <c r="BP107" i="7"/>
  <c r="BO107" i="7"/>
  <c r="BN107" i="7"/>
  <c r="BM107" i="7"/>
  <c r="BL107" i="7"/>
  <c r="BK107" i="7"/>
  <c r="BJ107" i="7"/>
  <c r="BI107" i="7"/>
  <c r="BH107" i="7"/>
  <c r="BG107" i="7"/>
  <c r="BF107" i="7"/>
  <c r="BE107" i="7"/>
  <c r="BD107" i="7"/>
  <c r="BC107" i="7"/>
  <c r="BB107" i="7"/>
  <c r="BA107" i="7"/>
  <c r="AZ107" i="7"/>
  <c r="AY107" i="7"/>
  <c r="AX107" i="7"/>
  <c r="EV107" i="7" s="1"/>
  <c r="AW107" i="7"/>
  <c r="EU107" i="7" s="1"/>
  <c r="AV107" i="7"/>
  <c r="AU107" i="7"/>
  <c r="AT107" i="7"/>
  <c r="ER107" i="7" s="1"/>
  <c r="AS107" i="7"/>
  <c r="EQ107" i="7" s="1"/>
  <c r="AR107" i="7"/>
  <c r="EP107" i="7" s="1"/>
  <c r="AQ107" i="7"/>
  <c r="AP107" i="7"/>
  <c r="EN107" i="7" s="1"/>
  <c r="AO107" i="7"/>
  <c r="EM107" i="7" s="1"/>
  <c r="AN107" i="7"/>
  <c r="AM107" i="7"/>
  <c r="AL107" i="7"/>
  <c r="EJ107" i="7" s="1"/>
  <c r="AK107" i="7"/>
  <c r="EI107" i="7" s="1"/>
  <c r="AJ107" i="7"/>
  <c r="AI107" i="7"/>
  <c r="AH107" i="7"/>
  <c r="EF107" i="7" s="1"/>
  <c r="AG107" i="7"/>
  <c r="EE107" i="7" s="1"/>
  <c r="AF107" i="7"/>
  <c r="ED107" i="7" s="1"/>
  <c r="AE107" i="7"/>
  <c r="AD107" i="7"/>
  <c r="EB107" i="7" s="1"/>
  <c r="AC107" i="7"/>
  <c r="EA107" i="7" s="1"/>
  <c r="AB107" i="7"/>
  <c r="AA107" i="7"/>
  <c r="Z107" i="7"/>
  <c r="DX107" i="7" s="1"/>
  <c r="Y107" i="7"/>
  <c r="DW107" i="7" s="1"/>
  <c r="X107" i="7"/>
  <c r="W107" i="7"/>
  <c r="V107" i="7"/>
  <c r="DT107" i="7" s="1"/>
  <c r="U107" i="7"/>
  <c r="DS107" i="7" s="1"/>
  <c r="T107" i="7"/>
  <c r="DR107" i="7" s="1"/>
  <c r="S107" i="7"/>
  <c r="R107" i="7"/>
  <c r="DP107" i="7" s="1"/>
  <c r="Q107" i="7"/>
  <c r="DO107" i="7" s="1"/>
  <c r="P107" i="7"/>
  <c r="O107" i="7"/>
  <c r="N107" i="7"/>
  <c r="DL107" i="7" s="1"/>
  <c r="M107" i="7"/>
  <c r="DK107" i="7" s="1"/>
  <c r="L107" i="7"/>
  <c r="K107" i="7"/>
  <c r="J107" i="7"/>
  <c r="DH107" i="7" s="1"/>
  <c r="I107" i="7"/>
  <c r="DG107" i="7" s="1"/>
  <c r="H107" i="7"/>
  <c r="DF107" i="7" s="1"/>
  <c r="G107" i="7"/>
  <c r="F107" i="7"/>
  <c r="DD107" i="7" s="1"/>
  <c r="E107" i="7"/>
  <c r="DC107" i="7" s="1"/>
  <c r="D107" i="7"/>
  <c r="C107" i="7"/>
  <c r="B107" i="7"/>
  <c r="CZ107" i="7" s="1"/>
  <c r="EX106" i="7"/>
  <c r="EU106" i="7"/>
  <c r="ET106" i="7"/>
  <c r="EQ106" i="7"/>
  <c r="EP106" i="7"/>
  <c r="EI106" i="7"/>
  <c r="EE106" i="7"/>
  <c r="ED106" i="7"/>
  <c r="DW106" i="7"/>
  <c r="DS106" i="7"/>
  <c r="DR106" i="7"/>
  <c r="DN106" i="7"/>
  <c r="DK106" i="7"/>
  <c r="DJ106" i="7"/>
  <c r="DG106" i="7"/>
  <c r="DF106" i="7"/>
  <c r="DB106" i="7"/>
  <c r="CY106" i="7"/>
  <c r="CX106" i="7"/>
  <c r="CW106" i="7"/>
  <c r="CV106" i="7"/>
  <c r="CU106" i="7"/>
  <c r="CT106" i="7"/>
  <c r="CS106" i="7"/>
  <c r="CR106" i="7"/>
  <c r="CQ106" i="7"/>
  <c r="CP106" i="7"/>
  <c r="CO106" i="7"/>
  <c r="CN106" i="7"/>
  <c r="CM106" i="7"/>
  <c r="EL106" i="7" s="1"/>
  <c r="CL106" i="7"/>
  <c r="CK106" i="7"/>
  <c r="CJ106" i="7"/>
  <c r="CI106" i="7"/>
  <c r="EH106" i="7" s="1"/>
  <c r="CH106" i="7"/>
  <c r="CG106" i="7"/>
  <c r="CF106" i="7"/>
  <c r="CE106" i="7"/>
  <c r="CD106" i="7"/>
  <c r="CC106" i="7"/>
  <c r="CB106" i="7"/>
  <c r="CA106" i="7"/>
  <c r="DZ106" i="7" s="1"/>
  <c r="BZ106" i="7"/>
  <c r="BY106" i="7"/>
  <c r="BX106" i="7"/>
  <c r="BW106" i="7"/>
  <c r="DV106" i="7" s="1"/>
  <c r="BV106" i="7"/>
  <c r="BU106" i="7"/>
  <c r="BT106" i="7"/>
  <c r="BS106" i="7"/>
  <c r="BR106" i="7"/>
  <c r="BQ106" i="7"/>
  <c r="BP106" i="7"/>
  <c r="BO106" i="7"/>
  <c r="BN106" i="7"/>
  <c r="BM106" i="7"/>
  <c r="BL106" i="7"/>
  <c r="BK106" i="7"/>
  <c r="BJ106" i="7"/>
  <c r="BI106" i="7"/>
  <c r="BH106" i="7"/>
  <c r="BG106" i="7"/>
  <c r="BF106" i="7"/>
  <c r="BE106" i="7"/>
  <c r="BD106" i="7"/>
  <c r="BC106" i="7"/>
  <c r="BB106" i="7"/>
  <c r="BA106" i="7"/>
  <c r="AZ106" i="7"/>
  <c r="AY106" i="7"/>
  <c r="EW106" i="7" s="1"/>
  <c r="AX106" i="7"/>
  <c r="EV106" i="7" s="1"/>
  <c r="AW106" i="7"/>
  <c r="AV106" i="7"/>
  <c r="AU106" i="7"/>
  <c r="ES106" i="7" s="1"/>
  <c r="AT106" i="7"/>
  <c r="ER106" i="7" s="1"/>
  <c r="AS106" i="7"/>
  <c r="AR106" i="7"/>
  <c r="AQ106" i="7"/>
  <c r="EO106" i="7" s="1"/>
  <c r="AP106" i="7"/>
  <c r="EN106" i="7" s="1"/>
  <c r="AO106" i="7"/>
  <c r="EM106" i="7" s="1"/>
  <c r="AN106" i="7"/>
  <c r="AM106" i="7"/>
  <c r="EK106" i="7" s="1"/>
  <c r="AL106" i="7"/>
  <c r="EJ106" i="7" s="1"/>
  <c r="AK106" i="7"/>
  <c r="AJ106" i="7"/>
  <c r="AI106" i="7"/>
  <c r="EG106" i="7" s="1"/>
  <c r="AH106" i="7"/>
  <c r="EF106" i="7" s="1"/>
  <c r="AG106" i="7"/>
  <c r="AF106" i="7"/>
  <c r="AE106" i="7"/>
  <c r="EC106" i="7" s="1"/>
  <c r="AD106" i="7"/>
  <c r="EB106" i="7" s="1"/>
  <c r="AC106" i="7"/>
  <c r="EA106" i="7" s="1"/>
  <c r="AB106" i="7"/>
  <c r="AA106" i="7"/>
  <c r="DY106" i="7" s="1"/>
  <c r="Z106" i="7"/>
  <c r="DX106" i="7" s="1"/>
  <c r="Y106" i="7"/>
  <c r="X106" i="7"/>
  <c r="W106" i="7"/>
  <c r="DU106" i="7" s="1"/>
  <c r="V106" i="7"/>
  <c r="DT106" i="7" s="1"/>
  <c r="U106" i="7"/>
  <c r="T106" i="7"/>
  <c r="S106" i="7"/>
  <c r="DQ106" i="7" s="1"/>
  <c r="R106" i="7"/>
  <c r="DP106" i="7" s="1"/>
  <c r="Q106" i="7"/>
  <c r="DO106" i="7" s="1"/>
  <c r="P106" i="7"/>
  <c r="O106" i="7"/>
  <c r="DM106" i="7" s="1"/>
  <c r="N106" i="7"/>
  <c r="DL106" i="7" s="1"/>
  <c r="M106" i="7"/>
  <c r="L106" i="7"/>
  <c r="K106" i="7"/>
  <c r="DI106" i="7" s="1"/>
  <c r="J106" i="7"/>
  <c r="DH106" i="7" s="1"/>
  <c r="I106" i="7"/>
  <c r="H106" i="7"/>
  <c r="G106" i="7"/>
  <c r="DE106" i="7" s="1"/>
  <c r="F106" i="7"/>
  <c r="DD106" i="7" s="1"/>
  <c r="E106" i="7"/>
  <c r="DC106" i="7" s="1"/>
  <c r="D106" i="7"/>
  <c r="C106" i="7"/>
  <c r="DA106" i="7" s="1"/>
  <c r="B106" i="7"/>
  <c r="CZ106" i="7" s="1"/>
  <c r="EU105" i="7"/>
  <c r="ER105" i="7"/>
  <c r="EQ105" i="7"/>
  <c r="EN105" i="7"/>
  <c r="EM105" i="7"/>
  <c r="EI105" i="7"/>
  <c r="EF105" i="7"/>
  <c r="EE105" i="7"/>
  <c r="EB105" i="7"/>
  <c r="EA105" i="7"/>
  <c r="DW105" i="7"/>
  <c r="DT105" i="7"/>
  <c r="DS105" i="7"/>
  <c r="DP105" i="7"/>
  <c r="DO105" i="7"/>
  <c r="DK105" i="7"/>
  <c r="DH105" i="7"/>
  <c r="DG105" i="7"/>
  <c r="DD105" i="7"/>
  <c r="DC105" i="7"/>
  <c r="CY105" i="7"/>
  <c r="CX105" i="7"/>
  <c r="CW105" i="7"/>
  <c r="CV105" i="7"/>
  <c r="CU105" i="7"/>
  <c r="CT105" i="7"/>
  <c r="CS105" i="7"/>
  <c r="CR105" i="7"/>
  <c r="CQ105" i="7"/>
  <c r="CP105" i="7"/>
  <c r="CO105" i="7"/>
  <c r="CN105" i="7"/>
  <c r="CM105" i="7"/>
  <c r="CL105" i="7"/>
  <c r="CK105" i="7"/>
  <c r="CJ105" i="7"/>
  <c r="CI105" i="7"/>
  <c r="CH105" i="7"/>
  <c r="CG105" i="7"/>
  <c r="CF105" i="7"/>
  <c r="CE105" i="7"/>
  <c r="CD105" i="7"/>
  <c r="CC105" i="7"/>
  <c r="CB105" i="7"/>
  <c r="CA105" i="7"/>
  <c r="BZ105" i="7"/>
  <c r="BY105" i="7"/>
  <c r="BX105" i="7"/>
  <c r="BW105" i="7"/>
  <c r="BV105" i="7"/>
  <c r="BU105" i="7"/>
  <c r="BT105" i="7"/>
  <c r="BS105" i="7"/>
  <c r="BR105" i="7"/>
  <c r="BQ105" i="7"/>
  <c r="BP105" i="7"/>
  <c r="BO105" i="7"/>
  <c r="BN105" i="7"/>
  <c r="BM105" i="7"/>
  <c r="BL105" i="7"/>
  <c r="BK105" i="7"/>
  <c r="BJ105" i="7"/>
  <c r="BI105" i="7"/>
  <c r="BH105" i="7"/>
  <c r="BG105" i="7"/>
  <c r="BF105" i="7"/>
  <c r="BE105" i="7"/>
  <c r="BD105" i="7"/>
  <c r="BC105" i="7"/>
  <c r="BB105" i="7"/>
  <c r="BA105" i="7"/>
  <c r="AZ105" i="7"/>
  <c r="EX105" i="7" s="1"/>
  <c r="AY105" i="7"/>
  <c r="EW105" i="7" s="1"/>
  <c r="AX105" i="7"/>
  <c r="EV105" i="7" s="1"/>
  <c r="AW105" i="7"/>
  <c r="AV105" i="7"/>
  <c r="ET105" i="7" s="1"/>
  <c r="AU105" i="7"/>
  <c r="ES105" i="7" s="1"/>
  <c r="AT105" i="7"/>
  <c r="AS105" i="7"/>
  <c r="AR105" i="7"/>
  <c r="EP105" i="7" s="1"/>
  <c r="AQ105" i="7"/>
  <c r="EO105" i="7" s="1"/>
  <c r="AP105" i="7"/>
  <c r="AO105" i="7"/>
  <c r="AN105" i="7"/>
  <c r="EL105" i="7" s="1"/>
  <c r="AM105" i="7"/>
  <c r="EK105" i="7" s="1"/>
  <c r="AL105" i="7"/>
  <c r="EJ105" i="7" s="1"/>
  <c r="AK105" i="7"/>
  <c r="AJ105" i="7"/>
  <c r="EH105" i="7" s="1"/>
  <c r="AI105" i="7"/>
  <c r="EG105" i="7" s="1"/>
  <c r="AH105" i="7"/>
  <c r="AG105" i="7"/>
  <c r="AF105" i="7"/>
  <c r="ED105" i="7" s="1"/>
  <c r="AE105" i="7"/>
  <c r="EC105" i="7" s="1"/>
  <c r="AD105" i="7"/>
  <c r="AC105" i="7"/>
  <c r="AB105" i="7"/>
  <c r="DZ105" i="7" s="1"/>
  <c r="AA105" i="7"/>
  <c r="DY105" i="7" s="1"/>
  <c r="Z105" i="7"/>
  <c r="DX105" i="7" s="1"/>
  <c r="Y105" i="7"/>
  <c r="X105" i="7"/>
  <c r="DV105" i="7" s="1"/>
  <c r="W105" i="7"/>
  <c r="DU105" i="7" s="1"/>
  <c r="V105" i="7"/>
  <c r="U105" i="7"/>
  <c r="T105" i="7"/>
  <c r="DR105" i="7" s="1"/>
  <c r="S105" i="7"/>
  <c r="DQ105" i="7" s="1"/>
  <c r="R105" i="7"/>
  <c r="Q105" i="7"/>
  <c r="P105" i="7"/>
  <c r="DN105" i="7" s="1"/>
  <c r="O105" i="7"/>
  <c r="DM105" i="7" s="1"/>
  <c r="N105" i="7"/>
  <c r="DL105" i="7" s="1"/>
  <c r="M105" i="7"/>
  <c r="L105" i="7"/>
  <c r="DJ105" i="7" s="1"/>
  <c r="K105" i="7"/>
  <c r="DI105" i="7" s="1"/>
  <c r="J105" i="7"/>
  <c r="I105" i="7"/>
  <c r="H105" i="7"/>
  <c r="DF105" i="7" s="1"/>
  <c r="G105" i="7"/>
  <c r="DE105" i="7" s="1"/>
  <c r="F105" i="7"/>
  <c r="E105" i="7"/>
  <c r="D105" i="7"/>
  <c r="DB105" i="7" s="1"/>
  <c r="C105" i="7"/>
  <c r="DA105" i="7" s="1"/>
  <c r="B105" i="7"/>
  <c r="CZ105" i="7" s="1"/>
  <c r="EW104" i="7"/>
  <c r="EV104" i="7"/>
  <c r="EO104" i="7"/>
  <c r="EK104" i="7"/>
  <c r="EJ104" i="7"/>
  <c r="EC104" i="7"/>
  <c r="DY104" i="7"/>
  <c r="DX104" i="7"/>
  <c r="DQ104" i="7"/>
  <c r="DP104" i="7"/>
  <c r="DM104" i="7"/>
  <c r="DL104" i="7"/>
  <c r="DH104" i="7"/>
  <c r="DE104" i="7"/>
  <c r="DD104" i="7"/>
  <c r="DA104" i="7"/>
  <c r="CZ104" i="7"/>
  <c r="CY104" i="7"/>
  <c r="CX104" i="7"/>
  <c r="CW104" i="7"/>
  <c r="CV104" i="7"/>
  <c r="CU104" i="7"/>
  <c r="CT104" i="7"/>
  <c r="CS104" i="7"/>
  <c r="ER104" i="7" s="1"/>
  <c r="CR104" i="7"/>
  <c r="CQ104" i="7"/>
  <c r="CP104" i="7"/>
  <c r="CO104" i="7"/>
  <c r="EN104" i="7" s="1"/>
  <c r="CN104" i="7"/>
  <c r="CM104" i="7"/>
  <c r="CL104" i="7"/>
  <c r="CK104" i="7"/>
  <c r="CJ104" i="7"/>
  <c r="CI104" i="7"/>
  <c r="CH104" i="7"/>
  <c r="CG104" i="7"/>
  <c r="EF104" i="7" s="1"/>
  <c r="CF104" i="7"/>
  <c r="CE104" i="7"/>
  <c r="CD104" i="7"/>
  <c r="CC104" i="7"/>
  <c r="EB104" i="7" s="1"/>
  <c r="CB104" i="7"/>
  <c r="CA104" i="7"/>
  <c r="BZ104" i="7"/>
  <c r="BY104" i="7"/>
  <c r="BX104" i="7"/>
  <c r="BW104" i="7"/>
  <c r="BV104" i="7"/>
  <c r="BU104" i="7"/>
  <c r="DT104" i="7" s="1"/>
  <c r="BT104" i="7"/>
  <c r="BS104" i="7"/>
  <c r="BR104" i="7"/>
  <c r="BQ104" i="7"/>
  <c r="BP104" i="7"/>
  <c r="BO104" i="7"/>
  <c r="BN104" i="7"/>
  <c r="BM104" i="7"/>
  <c r="BL104" i="7"/>
  <c r="BK104" i="7"/>
  <c r="BJ104" i="7"/>
  <c r="BI104" i="7"/>
  <c r="BH104" i="7"/>
  <c r="BG104" i="7"/>
  <c r="BF104" i="7"/>
  <c r="BE104" i="7"/>
  <c r="BD104" i="7"/>
  <c r="BC104" i="7"/>
  <c r="BB104" i="7"/>
  <c r="BA104" i="7"/>
  <c r="AZ104" i="7"/>
  <c r="EX104" i="7" s="1"/>
  <c r="AY104" i="7"/>
  <c r="AX104" i="7"/>
  <c r="AW104" i="7"/>
  <c r="EU104" i="7" s="1"/>
  <c r="AV104" i="7"/>
  <c r="ET104" i="7" s="1"/>
  <c r="AU104" i="7"/>
  <c r="ES104" i="7" s="1"/>
  <c r="AT104" i="7"/>
  <c r="AS104" i="7"/>
  <c r="EQ104" i="7" s="1"/>
  <c r="AR104" i="7"/>
  <c r="EP104" i="7" s="1"/>
  <c r="AQ104" i="7"/>
  <c r="AP104" i="7"/>
  <c r="AO104" i="7"/>
  <c r="EM104" i="7" s="1"/>
  <c r="AN104" i="7"/>
  <c r="EL104" i="7" s="1"/>
  <c r="AM104" i="7"/>
  <c r="AL104" i="7"/>
  <c r="AK104" i="7"/>
  <c r="EI104" i="7" s="1"/>
  <c r="AJ104" i="7"/>
  <c r="EH104" i="7" s="1"/>
  <c r="AI104" i="7"/>
  <c r="EG104" i="7" s="1"/>
  <c r="AH104" i="7"/>
  <c r="AG104" i="7"/>
  <c r="EE104" i="7" s="1"/>
  <c r="AF104" i="7"/>
  <c r="ED104" i="7" s="1"/>
  <c r="AE104" i="7"/>
  <c r="AD104" i="7"/>
  <c r="AC104" i="7"/>
  <c r="EA104" i="7" s="1"/>
  <c r="AB104" i="7"/>
  <c r="DZ104" i="7" s="1"/>
  <c r="AA104" i="7"/>
  <c r="Z104" i="7"/>
  <c r="Y104" i="7"/>
  <c r="DW104" i="7" s="1"/>
  <c r="X104" i="7"/>
  <c r="DV104" i="7" s="1"/>
  <c r="W104" i="7"/>
  <c r="DU104" i="7" s="1"/>
  <c r="V104" i="7"/>
  <c r="U104" i="7"/>
  <c r="DS104" i="7" s="1"/>
  <c r="T104" i="7"/>
  <c r="DR104" i="7" s="1"/>
  <c r="S104" i="7"/>
  <c r="R104" i="7"/>
  <c r="Q104" i="7"/>
  <c r="DO104" i="7" s="1"/>
  <c r="P104" i="7"/>
  <c r="DN104" i="7" s="1"/>
  <c r="O104" i="7"/>
  <c r="N104" i="7"/>
  <c r="M104" i="7"/>
  <c r="DK104" i="7" s="1"/>
  <c r="L104" i="7"/>
  <c r="DJ104" i="7" s="1"/>
  <c r="K104" i="7"/>
  <c r="DI104" i="7" s="1"/>
  <c r="J104" i="7"/>
  <c r="I104" i="7"/>
  <c r="DG104" i="7" s="1"/>
  <c r="H104" i="7"/>
  <c r="DF104" i="7" s="1"/>
  <c r="G104" i="7"/>
  <c r="F104" i="7"/>
  <c r="E104" i="7"/>
  <c r="DC104" i="7" s="1"/>
  <c r="D104" i="7"/>
  <c r="DB104" i="7" s="1"/>
  <c r="C104" i="7"/>
  <c r="B104" i="7"/>
  <c r="EX103" i="7"/>
  <c r="EW103" i="7"/>
  <c r="ET103" i="7"/>
  <c r="ES103" i="7"/>
  <c r="EO103" i="7"/>
  <c r="EL103" i="7"/>
  <c r="EK103" i="7"/>
  <c r="EH103" i="7"/>
  <c r="EG103" i="7"/>
  <c r="EC103" i="7"/>
  <c r="DZ103" i="7"/>
  <c r="DY103" i="7"/>
  <c r="DV103" i="7"/>
  <c r="DU103" i="7"/>
  <c r="DQ103" i="7"/>
  <c r="DN103" i="7"/>
  <c r="DM103" i="7"/>
  <c r="DJ103" i="7"/>
  <c r="DI103" i="7"/>
  <c r="DE103" i="7"/>
  <c r="DB103" i="7"/>
  <c r="DA103" i="7"/>
  <c r="CY103" i="7"/>
  <c r="CX103" i="7"/>
  <c r="CW103" i="7"/>
  <c r="CV103" i="7"/>
  <c r="CU103" i="7"/>
  <c r="CT103" i="7"/>
  <c r="CS103" i="7"/>
  <c r="CR103" i="7"/>
  <c r="CQ103" i="7"/>
  <c r="CP103" i="7"/>
  <c r="CO103" i="7"/>
  <c r="CN103" i="7"/>
  <c r="CM103" i="7"/>
  <c r="CL103" i="7"/>
  <c r="CK103" i="7"/>
  <c r="CJ103" i="7"/>
  <c r="CI103" i="7"/>
  <c r="CH103" i="7"/>
  <c r="CG103" i="7"/>
  <c r="CF103" i="7"/>
  <c r="CE103" i="7"/>
  <c r="CD103" i="7"/>
  <c r="CC103" i="7"/>
  <c r="CB103" i="7"/>
  <c r="CA103" i="7"/>
  <c r="BZ103" i="7"/>
  <c r="BY103" i="7"/>
  <c r="BX103" i="7"/>
  <c r="BW103" i="7"/>
  <c r="BV103" i="7"/>
  <c r="BU103" i="7"/>
  <c r="BT103" i="7"/>
  <c r="BS103" i="7"/>
  <c r="BR103" i="7"/>
  <c r="BQ103" i="7"/>
  <c r="BP103" i="7"/>
  <c r="BO103" i="7"/>
  <c r="BN103" i="7"/>
  <c r="BM103" i="7"/>
  <c r="BL103" i="7"/>
  <c r="BK103" i="7"/>
  <c r="BJ103" i="7"/>
  <c r="BI103" i="7"/>
  <c r="BH103" i="7"/>
  <c r="BG103" i="7"/>
  <c r="BF103" i="7"/>
  <c r="BE103" i="7"/>
  <c r="BD103" i="7"/>
  <c r="BC103" i="7"/>
  <c r="BB103" i="7"/>
  <c r="BA103" i="7"/>
  <c r="AZ103" i="7"/>
  <c r="AY103" i="7"/>
  <c r="AX103" i="7"/>
  <c r="EV103" i="7" s="1"/>
  <c r="AW103" i="7"/>
  <c r="EU103" i="7" s="1"/>
  <c r="AV103" i="7"/>
  <c r="AU103" i="7"/>
  <c r="AT103" i="7"/>
  <c r="ER103" i="7" s="1"/>
  <c r="AS103" i="7"/>
  <c r="EQ103" i="7" s="1"/>
  <c r="AR103" i="7"/>
  <c r="EP103" i="7" s="1"/>
  <c r="AQ103" i="7"/>
  <c r="AP103" i="7"/>
  <c r="EN103" i="7" s="1"/>
  <c r="AO103" i="7"/>
  <c r="EM103" i="7" s="1"/>
  <c r="AN103" i="7"/>
  <c r="AM103" i="7"/>
  <c r="AL103" i="7"/>
  <c r="EJ103" i="7" s="1"/>
  <c r="AK103" i="7"/>
  <c r="EI103" i="7" s="1"/>
  <c r="AJ103" i="7"/>
  <c r="AI103" i="7"/>
  <c r="AH103" i="7"/>
  <c r="EF103" i="7" s="1"/>
  <c r="AG103" i="7"/>
  <c r="EE103" i="7" s="1"/>
  <c r="AF103" i="7"/>
  <c r="ED103" i="7" s="1"/>
  <c r="AE103" i="7"/>
  <c r="AD103" i="7"/>
  <c r="EB103" i="7" s="1"/>
  <c r="AC103" i="7"/>
  <c r="EA103" i="7" s="1"/>
  <c r="AB103" i="7"/>
  <c r="AA103" i="7"/>
  <c r="Z103" i="7"/>
  <c r="DX103" i="7" s="1"/>
  <c r="Y103" i="7"/>
  <c r="DW103" i="7" s="1"/>
  <c r="X103" i="7"/>
  <c r="W103" i="7"/>
  <c r="V103" i="7"/>
  <c r="DT103" i="7" s="1"/>
  <c r="U103" i="7"/>
  <c r="DS103" i="7" s="1"/>
  <c r="T103" i="7"/>
  <c r="DR103" i="7" s="1"/>
  <c r="S103" i="7"/>
  <c r="R103" i="7"/>
  <c r="DP103" i="7" s="1"/>
  <c r="Q103" i="7"/>
  <c r="DO103" i="7" s="1"/>
  <c r="P103" i="7"/>
  <c r="O103" i="7"/>
  <c r="N103" i="7"/>
  <c r="DL103" i="7" s="1"/>
  <c r="M103" i="7"/>
  <c r="DK103" i="7" s="1"/>
  <c r="L103" i="7"/>
  <c r="K103" i="7"/>
  <c r="J103" i="7"/>
  <c r="DH103" i="7" s="1"/>
  <c r="I103" i="7"/>
  <c r="DG103" i="7" s="1"/>
  <c r="H103" i="7"/>
  <c r="DF103" i="7" s="1"/>
  <c r="G103" i="7"/>
  <c r="F103" i="7"/>
  <c r="DD103" i="7" s="1"/>
  <c r="E103" i="7"/>
  <c r="DC103" i="7" s="1"/>
  <c r="D103" i="7"/>
  <c r="C103" i="7"/>
  <c r="B103" i="7"/>
  <c r="CZ103" i="7" s="1"/>
  <c r="EX102" i="7"/>
  <c r="EU102" i="7"/>
  <c r="ET102" i="7"/>
  <c r="EQ102" i="7"/>
  <c r="EP102" i="7"/>
  <c r="EL102" i="7"/>
  <c r="EI102" i="7"/>
  <c r="EH102" i="7"/>
  <c r="EE102" i="7"/>
  <c r="ED102" i="7"/>
  <c r="DZ102" i="7"/>
  <c r="DW102" i="7"/>
  <c r="DV102" i="7"/>
  <c r="DS102" i="7"/>
  <c r="DR102" i="7"/>
  <c r="DN102" i="7"/>
  <c r="DK102" i="7"/>
  <c r="DJ102" i="7"/>
  <c r="DG102" i="7"/>
  <c r="DF102" i="7"/>
  <c r="DB102" i="7"/>
  <c r="CY102" i="7"/>
  <c r="CX102" i="7"/>
  <c r="CW102" i="7"/>
  <c r="CV102" i="7"/>
  <c r="CU102" i="7"/>
  <c r="CT102" i="7"/>
  <c r="CS102" i="7"/>
  <c r="CR102" i="7"/>
  <c r="CQ102" i="7"/>
  <c r="CP102" i="7"/>
  <c r="CO102" i="7"/>
  <c r="CN102" i="7"/>
  <c r="CM102" i="7"/>
  <c r="CL102" i="7"/>
  <c r="CK102" i="7"/>
  <c r="CJ102" i="7"/>
  <c r="CI102" i="7"/>
  <c r="CH102" i="7"/>
  <c r="CG102" i="7"/>
  <c r="CF102" i="7"/>
  <c r="CE102" i="7"/>
  <c r="CD102" i="7"/>
  <c r="CC102" i="7"/>
  <c r="CB102" i="7"/>
  <c r="CA102" i="7"/>
  <c r="BZ102" i="7"/>
  <c r="BY102" i="7"/>
  <c r="BX102" i="7"/>
  <c r="BW102" i="7"/>
  <c r="BV102" i="7"/>
  <c r="BU102" i="7"/>
  <c r="BT102" i="7"/>
  <c r="BS102" i="7"/>
  <c r="BR102" i="7"/>
  <c r="BQ102" i="7"/>
  <c r="BP102" i="7"/>
  <c r="BO102" i="7"/>
  <c r="BN102" i="7"/>
  <c r="BM102" i="7"/>
  <c r="BL102" i="7"/>
  <c r="BK102" i="7"/>
  <c r="BJ102" i="7"/>
  <c r="BI102" i="7"/>
  <c r="BH102" i="7"/>
  <c r="BG102" i="7"/>
  <c r="BF102" i="7"/>
  <c r="BE102" i="7"/>
  <c r="BD102" i="7"/>
  <c r="BC102" i="7"/>
  <c r="BB102" i="7"/>
  <c r="BA102" i="7"/>
  <c r="AZ102" i="7"/>
  <c r="AY102" i="7"/>
  <c r="EW102" i="7" s="1"/>
  <c r="AX102" i="7"/>
  <c r="EV102" i="7" s="1"/>
  <c r="AW102" i="7"/>
  <c r="AV102" i="7"/>
  <c r="AU102" i="7"/>
  <c r="ES102" i="7" s="1"/>
  <c r="AT102" i="7"/>
  <c r="ER102" i="7" s="1"/>
  <c r="AS102" i="7"/>
  <c r="AR102" i="7"/>
  <c r="AQ102" i="7"/>
  <c r="EO102" i="7" s="1"/>
  <c r="AP102" i="7"/>
  <c r="EN102" i="7" s="1"/>
  <c r="AO102" i="7"/>
  <c r="EM102" i="7" s="1"/>
  <c r="AN102" i="7"/>
  <c r="AM102" i="7"/>
  <c r="EK102" i="7" s="1"/>
  <c r="AL102" i="7"/>
  <c r="EJ102" i="7" s="1"/>
  <c r="AK102" i="7"/>
  <c r="AJ102" i="7"/>
  <c r="AI102" i="7"/>
  <c r="EG102" i="7" s="1"/>
  <c r="AH102" i="7"/>
  <c r="EF102" i="7" s="1"/>
  <c r="AG102" i="7"/>
  <c r="AF102" i="7"/>
  <c r="AE102" i="7"/>
  <c r="EC102" i="7" s="1"/>
  <c r="AD102" i="7"/>
  <c r="EB102" i="7" s="1"/>
  <c r="AC102" i="7"/>
  <c r="EA102" i="7" s="1"/>
  <c r="AB102" i="7"/>
  <c r="AA102" i="7"/>
  <c r="DY102" i="7" s="1"/>
  <c r="Z102" i="7"/>
  <c r="DX102" i="7" s="1"/>
  <c r="Y102" i="7"/>
  <c r="X102" i="7"/>
  <c r="W102" i="7"/>
  <c r="DU102" i="7" s="1"/>
  <c r="V102" i="7"/>
  <c r="DT102" i="7" s="1"/>
  <c r="U102" i="7"/>
  <c r="T102" i="7"/>
  <c r="S102" i="7"/>
  <c r="DQ102" i="7" s="1"/>
  <c r="R102" i="7"/>
  <c r="DP102" i="7" s="1"/>
  <c r="Q102" i="7"/>
  <c r="DO102" i="7" s="1"/>
  <c r="P102" i="7"/>
  <c r="O102" i="7"/>
  <c r="DM102" i="7" s="1"/>
  <c r="N102" i="7"/>
  <c r="DL102" i="7" s="1"/>
  <c r="M102" i="7"/>
  <c r="L102" i="7"/>
  <c r="K102" i="7"/>
  <c r="DI102" i="7" s="1"/>
  <c r="J102" i="7"/>
  <c r="DH102" i="7" s="1"/>
  <c r="I102" i="7"/>
  <c r="H102" i="7"/>
  <c r="G102" i="7"/>
  <c r="DE102" i="7" s="1"/>
  <c r="F102" i="7"/>
  <c r="DD102" i="7" s="1"/>
  <c r="E102" i="7"/>
  <c r="DC102" i="7" s="1"/>
  <c r="D102" i="7"/>
  <c r="C102" i="7"/>
  <c r="DA102" i="7" s="1"/>
  <c r="B102" i="7"/>
  <c r="CZ102" i="7" s="1"/>
  <c r="EU101" i="7"/>
  <c r="ER101" i="7"/>
  <c r="EQ101" i="7"/>
  <c r="EN101" i="7"/>
  <c r="EM101" i="7"/>
  <c r="EI101" i="7"/>
  <c r="EF101" i="7"/>
  <c r="EE101" i="7"/>
  <c r="EB101" i="7"/>
  <c r="EA101" i="7"/>
  <c r="DW101" i="7"/>
  <c r="DT101" i="7"/>
  <c r="DS101" i="7"/>
  <c r="DP101" i="7"/>
  <c r="DO101" i="7"/>
  <c r="DK101" i="7"/>
  <c r="DH101" i="7"/>
  <c r="DG101" i="7"/>
  <c r="DD101" i="7"/>
  <c r="DC101" i="7"/>
  <c r="CY101" i="7"/>
  <c r="CX101" i="7"/>
  <c r="CW101" i="7"/>
  <c r="CV101" i="7"/>
  <c r="CU101" i="7"/>
  <c r="CT101" i="7"/>
  <c r="CS101" i="7"/>
  <c r="CR101" i="7"/>
  <c r="CQ101" i="7"/>
  <c r="CP101" i="7"/>
  <c r="CO101" i="7"/>
  <c r="CN101" i="7"/>
  <c r="CM101" i="7"/>
  <c r="CL101" i="7"/>
  <c r="CK101" i="7"/>
  <c r="CJ101" i="7"/>
  <c r="CI101" i="7"/>
  <c r="CH101" i="7"/>
  <c r="CG101" i="7"/>
  <c r="CF101" i="7"/>
  <c r="CE101" i="7"/>
  <c r="CD101" i="7"/>
  <c r="CC101" i="7"/>
  <c r="CB101" i="7"/>
  <c r="CA101" i="7"/>
  <c r="BZ101" i="7"/>
  <c r="BY101" i="7"/>
  <c r="BX101" i="7"/>
  <c r="BW101" i="7"/>
  <c r="BV101" i="7"/>
  <c r="BU101" i="7"/>
  <c r="BT101" i="7"/>
  <c r="BS101" i="7"/>
  <c r="BR101" i="7"/>
  <c r="BQ101" i="7"/>
  <c r="BP101" i="7"/>
  <c r="BO101" i="7"/>
  <c r="BN101" i="7"/>
  <c r="BM101" i="7"/>
  <c r="BL101" i="7"/>
  <c r="BK101" i="7"/>
  <c r="BJ101" i="7"/>
  <c r="BI101" i="7"/>
  <c r="BH101" i="7"/>
  <c r="BG101" i="7"/>
  <c r="BF101" i="7"/>
  <c r="BE101" i="7"/>
  <c r="BD101" i="7"/>
  <c r="BC101" i="7"/>
  <c r="BB101" i="7"/>
  <c r="BA101" i="7"/>
  <c r="AZ101" i="7"/>
  <c r="EX101" i="7" s="1"/>
  <c r="AY101" i="7"/>
  <c r="EW101" i="7" s="1"/>
  <c r="AX101" i="7"/>
  <c r="EV101" i="7" s="1"/>
  <c r="AW101" i="7"/>
  <c r="AV101" i="7"/>
  <c r="ET101" i="7" s="1"/>
  <c r="AU101" i="7"/>
  <c r="ES101" i="7" s="1"/>
  <c r="AT101" i="7"/>
  <c r="AS101" i="7"/>
  <c r="AR101" i="7"/>
  <c r="EP101" i="7" s="1"/>
  <c r="AQ101" i="7"/>
  <c r="EO101" i="7" s="1"/>
  <c r="AP101" i="7"/>
  <c r="AO101" i="7"/>
  <c r="AN101" i="7"/>
  <c r="EL101" i="7" s="1"/>
  <c r="AM101" i="7"/>
  <c r="EK101" i="7" s="1"/>
  <c r="AL101" i="7"/>
  <c r="EJ101" i="7" s="1"/>
  <c r="AK101" i="7"/>
  <c r="AJ101" i="7"/>
  <c r="EH101" i="7" s="1"/>
  <c r="AI101" i="7"/>
  <c r="EG101" i="7" s="1"/>
  <c r="AH101" i="7"/>
  <c r="AG101" i="7"/>
  <c r="AF101" i="7"/>
  <c r="ED101" i="7" s="1"/>
  <c r="AE101" i="7"/>
  <c r="EC101" i="7" s="1"/>
  <c r="AD101" i="7"/>
  <c r="AC101" i="7"/>
  <c r="AB101" i="7"/>
  <c r="DZ101" i="7" s="1"/>
  <c r="AA101" i="7"/>
  <c r="DY101" i="7" s="1"/>
  <c r="Z101" i="7"/>
  <c r="DX101" i="7" s="1"/>
  <c r="Y101" i="7"/>
  <c r="X101" i="7"/>
  <c r="DV101" i="7" s="1"/>
  <c r="W101" i="7"/>
  <c r="DU101" i="7" s="1"/>
  <c r="V101" i="7"/>
  <c r="U101" i="7"/>
  <c r="T101" i="7"/>
  <c r="DR101" i="7" s="1"/>
  <c r="S101" i="7"/>
  <c r="DQ101" i="7" s="1"/>
  <c r="R101" i="7"/>
  <c r="Q101" i="7"/>
  <c r="P101" i="7"/>
  <c r="DN101" i="7" s="1"/>
  <c r="O101" i="7"/>
  <c r="DM101" i="7" s="1"/>
  <c r="N101" i="7"/>
  <c r="DL101" i="7" s="1"/>
  <c r="M101" i="7"/>
  <c r="L101" i="7"/>
  <c r="DJ101" i="7" s="1"/>
  <c r="K101" i="7"/>
  <c r="DI101" i="7" s="1"/>
  <c r="J101" i="7"/>
  <c r="I101" i="7"/>
  <c r="H101" i="7"/>
  <c r="DF101" i="7" s="1"/>
  <c r="G101" i="7"/>
  <c r="DE101" i="7" s="1"/>
  <c r="F101" i="7"/>
  <c r="E101" i="7"/>
  <c r="D101" i="7"/>
  <c r="DB101" i="7" s="1"/>
  <c r="C101" i="7"/>
  <c r="DA101" i="7" s="1"/>
  <c r="B101" i="7"/>
  <c r="CZ101" i="7" s="1"/>
  <c r="EW100" i="7"/>
  <c r="EV100" i="7"/>
  <c r="ER100" i="7"/>
  <c r="EO100" i="7"/>
  <c r="EN100" i="7"/>
  <c r="EK100" i="7"/>
  <c r="EJ100" i="7"/>
  <c r="EF100" i="7"/>
  <c r="EC100" i="7"/>
  <c r="EB100" i="7"/>
  <c r="DY100" i="7"/>
  <c r="DX100" i="7"/>
  <c r="DT100" i="7"/>
  <c r="DQ100" i="7"/>
  <c r="DP100" i="7"/>
  <c r="DM100" i="7"/>
  <c r="DL100" i="7"/>
  <c r="DH100" i="7"/>
  <c r="DE100" i="7"/>
  <c r="DD100" i="7"/>
  <c r="DA100" i="7"/>
  <c r="CZ100" i="7"/>
  <c r="CY100" i="7"/>
  <c r="CX100" i="7"/>
  <c r="CW100" i="7"/>
  <c r="CV100" i="7"/>
  <c r="CU100" i="7"/>
  <c r="CT100" i="7"/>
  <c r="CS100" i="7"/>
  <c r="CR100" i="7"/>
  <c r="CQ100" i="7"/>
  <c r="CP100" i="7"/>
  <c r="CO100" i="7"/>
  <c r="CN100" i="7"/>
  <c r="CM100" i="7"/>
  <c r="CL100" i="7"/>
  <c r="CK100" i="7"/>
  <c r="CJ100" i="7"/>
  <c r="CI100" i="7"/>
  <c r="CH100" i="7"/>
  <c r="CG100" i="7"/>
  <c r="CF100" i="7"/>
  <c r="CE100" i="7"/>
  <c r="CD100" i="7"/>
  <c r="CC100" i="7"/>
  <c r="CB100" i="7"/>
  <c r="CA100" i="7"/>
  <c r="BZ100" i="7"/>
  <c r="BY100" i="7"/>
  <c r="BX100" i="7"/>
  <c r="BW100" i="7"/>
  <c r="BV100" i="7"/>
  <c r="BU100" i="7"/>
  <c r="BT100" i="7"/>
  <c r="BS100" i="7"/>
  <c r="BR100" i="7"/>
  <c r="BQ100" i="7"/>
  <c r="BP100" i="7"/>
  <c r="BO100" i="7"/>
  <c r="BN100" i="7"/>
  <c r="BM100" i="7"/>
  <c r="BL100" i="7"/>
  <c r="BK100" i="7"/>
  <c r="BJ100" i="7"/>
  <c r="BI100" i="7"/>
  <c r="BH100" i="7"/>
  <c r="BG100" i="7"/>
  <c r="BF100" i="7"/>
  <c r="BE100" i="7"/>
  <c r="BD100" i="7"/>
  <c r="BC100" i="7"/>
  <c r="BB100" i="7"/>
  <c r="BA100" i="7"/>
  <c r="AZ100" i="7"/>
  <c r="EX100" i="7" s="1"/>
  <c r="AY100" i="7"/>
  <c r="AX100" i="7"/>
  <c r="AW100" i="7"/>
  <c r="EU100" i="7" s="1"/>
  <c r="AV100" i="7"/>
  <c r="ET100" i="7" s="1"/>
  <c r="AU100" i="7"/>
  <c r="ES100" i="7" s="1"/>
  <c r="AT100" i="7"/>
  <c r="AS100" i="7"/>
  <c r="EQ100" i="7" s="1"/>
  <c r="AR100" i="7"/>
  <c r="EP100" i="7" s="1"/>
  <c r="AQ100" i="7"/>
  <c r="AP100" i="7"/>
  <c r="AO100" i="7"/>
  <c r="EM100" i="7" s="1"/>
  <c r="AN100" i="7"/>
  <c r="EL100" i="7" s="1"/>
  <c r="AM100" i="7"/>
  <c r="AL100" i="7"/>
  <c r="AK100" i="7"/>
  <c r="EI100" i="7" s="1"/>
  <c r="AJ100" i="7"/>
  <c r="EH100" i="7" s="1"/>
  <c r="AI100" i="7"/>
  <c r="EG100" i="7" s="1"/>
  <c r="AH100" i="7"/>
  <c r="AG100" i="7"/>
  <c r="EE100" i="7" s="1"/>
  <c r="AF100" i="7"/>
  <c r="ED100" i="7" s="1"/>
  <c r="AE100" i="7"/>
  <c r="AD100" i="7"/>
  <c r="AC100" i="7"/>
  <c r="EA100" i="7" s="1"/>
  <c r="AB100" i="7"/>
  <c r="DZ100" i="7" s="1"/>
  <c r="AA100" i="7"/>
  <c r="Z100" i="7"/>
  <c r="Y100" i="7"/>
  <c r="DW100" i="7" s="1"/>
  <c r="X100" i="7"/>
  <c r="DV100" i="7" s="1"/>
  <c r="W100" i="7"/>
  <c r="DU100" i="7" s="1"/>
  <c r="V100" i="7"/>
  <c r="U100" i="7"/>
  <c r="DS100" i="7" s="1"/>
  <c r="T100" i="7"/>
  <c r="DR100" i="7" s="1"/>
  <c r="S100" i="7"/>
  <c r="R100" i="7"/>
  <c r="Q100" i="7"/>
  <c r="DO100" i="7" s="1"/>
  <c r="P100" i="7"/>
  <c r="DN100" i="7" s="1"/>
  <c r="O100" i="7"/>
  <c r="N100" i="7"/>
  <c r="M100" i="7"/>
  <c r="DK100" i="7" s="1"/>
  <c r="L100" i="7"/>
  <c r="DJ100" i="7" s="1"/>
  <c r="K100" i="7"/>
  <c r="DI100" i="7" s="1"/>
  <c r="J100" i="7"/>
  <c r="I100" i="7"/>
  <c r="DG100" i="7" s="1"/>
  <c r="H100" i="7"/>
  <c r="DF100" i="7" s="1"/>
  <c r="G100" i="7"/>
  <c r="F100" i="7"/>
  <c r="E100" i="7"/>
  <c r="DC100" i="7" s="1"/>
  <c r="D100" i="7"/>
  <c r="DB100" i="7" s="1"/>
  <c r="C100" i="7"/>
  <c r="B100" i="7"/>
  <c r="EX99" i="7"/>
  <c r="EW99" i="7"/>
  <c r="ET99" i="7"/>
  <c r="ES99" i="7"/>
  <c r="EO99" i="7"/>
  <c r="EL99" i="7"/>
  <c r="EK99" i="7"/>
  <c r="EH99" i="7"/>
  <c r="EG99" i="7"/>
  <c r="EC99" i="7"/>
  <c r="DZ99" i="7"/>
  <c r="DY99" i="7"/>
  <c r="DV99" i="7"/>
  <c r="DU99" i="7"/>
  <c r="DQ99" i="7"/>
  <c r="DN99" i="7"/>
  <c r="DM99" i="7"/>
  <c r="DJ99" i="7"/>
  <c r="DI99" i="7"/>
  <c r="DE99" i="7"/>
  <c r="DB99" i="7"/>
  <c r="DA99" i="7"/>
  <c r="CY99" i="7"/>
  <c r="CX99" i="7"/>
  <c r="CW99" i="7"/>
  <c r="CV99" i="7"/>
  <c r="CU99" i="7"/>
  <c r="CT99" i="7"/>
  <c r="CS99" i="7"/>
  <c r="CR99" i="7"/>
  <c r="CQ99" i="7"/>
  <c r="CP99" i="7"/>
  <c r="CO99" i="7"/>
  <c r="CN99" i="7"/>
  <c r="CM99" i="7"/>
  <c r="CL99" i="7"/>
  <c r="CK99" i="7"/>
  <c r="CJ99" i="7"/>
  <c r="CI99" i="7"/>
  <c r="CH99" i="7"/>
  <c r="CG99" i="7"/>
  <c r="CF99" i="7"/>
  <c r="CE99" i="7"/>
  <c r="CD99" i="7"/>
  <c r="CC99" i="7"/>
  <c r="CB99" i="7"/>
  <c r="CA99" i="7"/>
  <c r="BZ99" i="7"/>
  <c r="BY99" i="7"/>
  <c r="BX99" i="7"/>
  <c r="BW99" i="7"/>
  <c r="BV99" i="7"/>
  <c r="BU99" i="7"/>
  <c r="BT99" i="7"/>
  <c r="BS99" i="7"/>
  <c r="BR99" i="7"/>
  <c r="BQ99" i="7"/>
  <c r="BP99" i="7"/>
  <c r="BO99" i="7"/>
  <c r="BN99" i="7"/>
  <c r="BM99" i="7"/>
  <c r="BL99" i="7"/>
  <c r="BK99" i="7"/>
  <c r="BJ99" i="7"/>
  <c r="BI99" i="7"/>
  <c r="BH99" i="7"/>
  <c r="BG99" i="7"/>
  <c r="BF99" i="7"/>
  <c r="BE99" i="7"/>
  <c r="BD99" i="7"/>
  <c r="BC99" i="7"/>
  <c r="BB99" i="7"/>
  <c r="BA99" i="7"/>
  <c r="AZ99" i="7"/>
  <c r="AY99" i="7"/>
  <c r="AX99" i="7"/>
  <c r="EV99" i="7" s="1"/>
  <c r="AW99" i="7"/>
  <c r="EU99" i="7" s="1"/>
  <c r="AV99" i="7"/>
  <c r="AU99" i="7"/>
  <c r="AT99" i="7"/>
  <c r="ER99" i="7" s="1"/>
  <c r="AS99" i="7"/>
  <c r="EQ99" i="7" s="1"/>
  <c r="AR99" i="7"/>
  <c r="EP99" i="7" s="1"/>
  <c r="AQ99" i="7"/>
  <c r="AP99" i="7"/>
  <c r="EN99" i="7" s="1"/>
  <c r="AO99" i="7"/>
  <c r="EM99" i="7" s="1"/>
  <c r="AN99" i="7"/>
  <c r="AM99" i="7"/>
  <c r="AL99" i="7"/>
  <c r="EJ99" i="7" s="1"/>
  <c r="AK99" i="7"/>
  <c r="EI99" i="7" s="1"/>
  <c r="AJ99" i="7"/>
  <c r="AI99" i="7"/>
  <c r="AH99" i="7"/>
  <c r="EF99" i="7" s="1"/>
  <c r="AG99" i="7"/>
  <c r="EE99" i="7" s="1"/>
  <c r="AF99" i="7"/>
  <c r="ED99" i="7" s="1"/>
  <c r="AE99" i="7"/>
  <c r="AD99" i="7"/>
  <c r="EB99" i="7" s="1"/>
  <c r="AC99" i="7"/>
  <c r="EA99" i="7" s="1"/>
  <c r="AB99" i="7"/>
  <c r="AA99" i="7"/>
  <c r="Z99" i="7"/>
  <c r="DX99" i="7" s="1"/>
  <c r="Y99" i="7"/>
  <c r="DW99" i="7" s="1"/>
  <c r="X99" i="7"/>
  <c r="W99" i="7"/>
  <c r="V99" i="7"/>
  <c r="DT99" i="7" s="1"/>
  <c r="U99" i="7"/>
  <c r="DS99" i="7" s="1"/>
  <c r="T99" i="7"/>
  <c r="DR99" i="7" s="1"/>
  <c r="S99" i="7"/>
  <c r="R99" i="7"/>
  <c r="DP99" i="7" s="1"/>
  <c r="Q99" i="7"/>
  <c r="DO99" i="7" s="1"/>
  <c r="P99" i="7"/>
  <c r="O99" i="7"/>
  <c r="N99" i="7"/>
  <c r="DL99" i="7" s="1"/>
  <c r="M99" i="7"/>
  <c r="DK99" i="7" s="1"/>
  <c r="L99" i="7"/>
  <c r="K99" i="7"/>
  <c r="J99" i="7"/>
  <c r="DH99" i="7" s="1"/>
  <c r="I99" i="7"/>
  <c r="DG99" i="7" s="1"/>
  <c r="H99" i="7"/>
  <c r="DF99" i="7" s="1"/>
  <c r="G99" i="7"/>
  <c r="F99" i="7"/>
  <c r="DD99" i="7" s="1"/>
  <c r="E99" i="7"/>
  <c r="DC99" i="7" s="1"/>
  <c r="D99" i="7"/>
  <c r="C99" i="7"/>
  <c r="B99" i="7"/>
  <c r="CZ99" i="7" s="1"/>
  <c r="EX98" i="7"/>
  <c r="EU98" i="7"/>
  <c r="ET98" i="7"/>
  <c r="EQ98" i="7"/>
  <c r="EP98" i="7"/>
  <c r="EL98" i="7"/>
  <c r="EI98" i="7"/>
  <c r="EH98" i="7"/>
  <c r="EE98" i="7"/>
  <c r="ED98" i="7"/>
  <c r="DZ98" i="7"/>
  <c r="DW98" i="7"/>
  <c r="DV98" i="7"/>
  <c r="DS98" i="7"/>
  <c r="DR98" i="7"/>
  <c r="DN98" i="7"/>
  <c r="DK98" i="7"/>
  <c r="DJ98" i="7"/>
  <c r="DG98" i="7"/>
  <c r="DF98" i="7"/>
  <c r="DB98" i="7"/>
  <c r="CY98" i="7"/>
  <c r="CX98" i="7"/>
  <c r="CW98" i="7"/>
  <c r="CV98" i="7"/>
  <c r="CU98" i="7"/>
  <c r="CT98" i="7"/>
  <c r="CS98" i="7"/>
  <c r="CR98" i="7"/>
  <c r="CQ98" i="7"/>
  <c r="CP98" i="7"/>
  <c r="CO98" i="7"/>
  <c r="CN98" i="7"/>
  <c r="CM98" i="7"/>
  <c r="CL98" i="7"/>
  <c r="CK98" i="7"/>
  <c r="CJ98" i="7"/>
  <c r="CI98" i="7"/>
  <c r="CH98" i="7"/>
  <c r="CG98" i="7"/>
  <c r="CF98" i="7"/>
  <c r="CE98" i="7"/>
  <c r="CD98" i="7"/>
  <c r="CC98" i="7"/>
  <c r="CB98" i="7"/>
  <c r="CA98" i="7"/>
  <c r="BZ98" i="7"/>
  <c r="BY98" i="7"/>
  <c r="BX98" i="7"/>
  <c r="BW98" i="7"/>
  <c r="BV98" i="7"/>
  <c r="BU98" i="7"/>
  <c r="BT98" i="7"/>
  <c r="BS98" i="7"/>
  <c r="BR98" i="7"/>
  <c r="BQ98" i="7"/>
  <c r="BP98" i="7"/>
  <c r="BO98" i="7"/>
  <c r="BN98" i="7"/>
  <c r="BM98" i="7"/>
  <c r="BL98" i="7"/>
  <c r="BK98" i="7"/>
  <c r="BJ98" i="7"/>
  <c r="BI98" i="7"/>
  <c r="BH98" i="7"/>
  <c r="BG98" i="7"/>
  <c r="BF98" i="7"/>
  <c r="BE98" i="7"/>
  <c r="BD98" i="7"/>
  <c r="BC98" i="7"/>
  <c r="BB98" i="7"/>
  <c r="BA98" i="7"/>
  <c r="AZ98" i="7"/>
  <c r="AY98" i="7"/>
  <c r="EW98" i="7" s="1"/>
  <c r="AX98" i="7"/>
  <c r="EV98" i="7" s="1"/>
  <c r="AW98" i="7"/>
  <c r="AV98" i="7"/>
  <c r="AU98" i="7"/>
  <c r="ES98" i="7" s="1"/>
  <c r="AT98" i="7"/>
  <c r="ER98" i="7" s="1"/>
  <c r="AS98" i="7"/>
  <c r="AR98" i="7"/>
  <c r="AQ98" i="7"/>
  <c r="EO98" i="7" s="1"/>
  <c r="AP98" i="7"/>
  <c r="EN98" i="7" s="1"/>
  <c r="AO98" i="7"/>
  <c r="EM98" i="7" s="1"/>
  <c r="AN98" i="7"/>
  <c r="AM98" i="7"/>
  <c r="EK98" i="7" s="1"/>
  <c r="AL98" i="7"/>
  <c r="EJ98" i="7" s="1"/>
  <c r="AK98" i="7"/>
  <c r="AJ98" i="7"/>
  <c r="AI98" i="7"/>
  <c r="EG98" i="7" s="1"/>
  <c r="AH98" i="7"/>
  <c r="EF98" i="7" s="1"/>
  <c r="AG98" i="7"/>
  <c r="AF98" i="7"/>
  <c r="AE98" i="7"/>
  <c r="EC98" i="7" s="1"/>
  <c r="AD98" i="7"/>
  <c r="EB98" i="7" s="1"/>
  <c r="AC98" i="7"/>
  <c r="EA98" i="7" s="1"/>
  <c r="AB98" i="7"/>
  <c r="AA98" i="7"/>
  <c r="DY98" i="7" s="1"/>
  <c r="Z98" i="7"/>
  <c r="DX98" i="7" s="1"/>
  <c r="Y98" i="7"/>
  <c r="X98" i="7"/>
  <c r="W98" i="7"/>
  <c r="DU98" i="7" s="1"/>
  <c r="V98" i="7"/>
  <c r="DT98" i="7" s="1"/>
  <c r="U98" i="7"/>
  <c r="T98" i="7"/>
  <c r="S98" i="7"/>
  <c r="DQ98" i="7" s="1"/>
  <c r="R98" i="7"/>
  <c r="DP98" i="7" s="1"/>
  <c r="Q98" i="7"/>
  <c r="DO98" i="7" s="1"/>
  <c r="P98" i="7"/>
  <c r="O98" i="7"/>
  <c r="DM98" i="7" s="1"/>
  <c r="N98" i="7"/>
  <c r="DL98" i="7" s="1"/>
  <c r="M98" i="7"/>
  <c r="L98" i="7"/>
  <c r="K98" i="7"/>
  <c r="DI98" i="7" s="1"/>
  <c r="J98" i="7"/>
  <c r="DH98" i="7" s="1"/>
  <c r="I98" i="7"/>
  <c r="H98" i="7"/>
  <c r="G98" i="7"/>
  <c r="DE98" i="7" s="1"/>
  <c r="F98" i="7"/>
  <c r="DD98" i="7" s="1"/>
  <c r="E98" i="7"/>
  <c r="DC98" i="7" s="1"/>
  <c r="D98" i="7"/>
  <c r="C98" i="7"/>
  <c r="DA98" i="7" s="1"/>
  <c r="B98" i="7"/>
  <c r="CZ98" i="7" s="1"/>
  <c r="ER97" i="7"/>
  <c r="EN97" i="7"/>
  <c r="EM97" i="7"/>
  <c r="EF97" i="7"/>
  <c r="EB97" i="7"/>
  <c r="EA97" i="7"/>
  <c r="DW97" i="7"/>
  <c r="DT97" i="7"/>
  <c r="DP97" i="7"/>
  <c r="DO97" i="7"/>
  <c r="DK97" i="7"/>
  <c r="DH97" i="7"/>
  <c r="DG97" i="7"/>
  <c r="DD97" i="7"/>
  <c r="DC97" i="7"/>
  <c r="CY97" i="7"/>
  <c r="CX97" i="7"/>
  <c r="CW97" i="7"/>
  <c r="CV97" i="7"/>
  <c r="EU97" i="7" s="1"/>
  <c r="CU97" i="7"/>
  <c r="CT97" i="7"/>
  <c r="CS97" i="7"/>
  <c r="CR97" i="7"/>
  <c r="EQ97" i="7" s="1"/>
  <c r="CQ97" i="7"/>
  <c r="EP97" i="7" s="1"/>
  <c r="CP97" i="7"/>
  <c r="CO97" i="7"/>
  <c r="CN97" i="7"/>
  <c r="CM97" i="7"/>
  <c r="CL97" i="7"/>
  <c r="CK97" i="7"/>
  <c r="CJ97" i="7"/>
  <c r="EI97" i="7" s="1"/>
  <c r="CI97" i="7"/>
  <c r="CH97" i="7"/>
  <c r="CG97" i="7"/>
  <c r="CF97" i="7"/>
  <c r="EE97" i="7" s="1"/>
  <c r="CE97" i="7"/>
  <c r="CD97" i="7"/>
  <c r="CC97" i="7"/>
  <c r="CB97" i="7"/>
  <c r="CA97" i="7"/>
  <c r="BZ97" i="7"/>
  <c r="BY97" i="7"/>
  <c r="BX97" i="7"/>
  <c r="BW97" i="7"/>
  <c r="BV97" i="7"/>
  <c r="BU97" i="7"/>
  <c r="BT97" i="7"/>
  <c r="DS97" i="7" s="1"/>
  <c r="BS97" i="7"/>
  <c r="BR97" i="7"/>
  <c r="BQ97" i="7"/>
  <c r="BP97" i="7"/>
  <c r="BO97" i="7"/>
  <c r="BN97" i="7"/>
  <c r="BM97" i="7"/>
  <c r="BL97" i="7"/>
  <c r="BK97" i="7"/>
  <c r="BJ97" i="7"/>
  <c r="BI97" i="7"/>
  <c r="BH97" i="7"/>
  <c r="BG97" i="7"/>
  <c r="BF97" i="7"/>
  <c r="BE97" i="7"/>
  <c r="BD97" i="7"/>
  <c r="BC97" i="7"/>
  <c r="BB97" i="7"/>
  <c r="BA97" i="7"/>
  <c r="AZ97" i="7"/>
  <c r="EX97" i="7" s="1"/>
  <c r="AY97" i="7"/>
  <c r="EW97" i="7" s="1"/>
  <c r="AX97" i="7"/>
  <c r="EV97" i="7" s="1"/>
  <c r="AW97" i="7"/>
  <c r="AV97" i="7"/>
  <c r="ET97" i="7" s="1"/>
  <c r="AU97" i="7"/>
  <c r="ES97" i="7" s="1"/>
  <c r="AT97" i="7"/>
  <c r="AS97" i="7"/>
  <c r="AR97" i="7"/>
  <c r="AQ97" i="7"/>
  <c r="EO97" i="7" s="1"/>
  <c r="AP97" i="7"/>
  <c r="AO97" i="7"/>
  <c r="AN97" i="7"/>
  <c r="EL97" i="7" s="1"/>
  <c r="AM97" i="7"/>
  <c r="EK97" i="7" s="1"/>
  <c r="AL97" i="7"/>
  <c r="EJ97" i="7" s="1"/>
  <c r="AK97" i="7"/>
  <c r="AJ97" i="7"/>
  <c r="EH97" i="7" s="1"/>
  <c r="AI97" i="7"/>
  <c r="EG97" i="7" s="1"/>
  <c r="AH97" i="7"/>
  <c r="AG97" i="7"/>
  <c r="AF97" i="7"/>
  <c r="AE97" i="7"/>
  <c r="EC97" i="7" s="1"/>
  <c r="AD97" i="7"/>
  <c r="AC97" i="7"/>
  <c r="AB97" i="7"/>
  <c r="DZ97" i="7" s="1"/>
  <c r="AA97" i="7"/>
  <c r="DY97" i="7" s="1"/>
  <c r="Z97" i="7"/>
  <c r="DX97" i="7" s="1"/>
  <c r="Y97" i="7"/>
  <c r="X97" i="7"/>
  <c r="DV97" i="7" s="1"/>
  <c r="W97" i="7"/>
  <c r="DU97" i="7" s="1"/>
  <c r="V97" i="7"/>
  <c r="U97" i="7"/>
  <c r="T97" i="7"/>
  <c r="S97" i="7"/>
  <c r="DQ97" i="7" s="1"/>
  <c r="R97" i="7"/>
  <c r="Q97" i="7"/>
  <c r="P97" i="7"/>
  <c r="DN97" i="7" s="1"/>
  <c r="O97" i="7"/>
  <c r="DM97" i="7" s="1"/>
  <c r="N97" i="7"/>
  <c r="DL97" i="7" s="1"/>
  <c r="M97" i="7"/>
  <c r="L97" i="7"/>
  <c r="DJ97" i="7" s="1"/>
  <c r="K97" i="7"/>
  <c r="DI97" i="7" s="1"/>
  <c r="J97" i="7"/>
  <c r="I97" i="7"/>
  <c r="H97" i="7"/>
  <c r="DF97" i="7" s="1"/>
  <c r="G97" i="7"/>
  <c r="DE97" i="7" s="1"/>
  <c r="F97" i="7"/>
  <c r="E97" i="7"/>
  <c r="D97" i="7"/>
  <c r="DB97" i="7" s="1"/>
  <c r="C97" i="7"/>
  <c r="DA97" i="7" s="1"/>
  <c r="B97" i="7"/>
  <c r="CZ97" i="7" s="1"/>
  <c r="EW96" i="7"/>
  <c r="EV96" i="7"/>
  <c r="ER96" i="7"/>
  <c r="EO96" i="7"/>
  <c r="EN96" i="7"/>
  <c r="EK96" i="7"/>
  <c r="EJ96" i="7"/>
  <c r="EF96" i="7"/>
  <c r="EC96" i="7"/>
  <c r="EB96" i="7"/>
  <c r="DY96" i="7"/>
  <c r="DX96" i="7"/>
  <c r="DT96" i="7"/>
  <c r="DQ96" i="7"/>
  <c r="DP96" i="7"/>
  <c r="DM96" i="7"/>
  <c r="DL96" i="7"/>
  <c r="DH96" i="7"/>
  <c r="DE96" i="7"/>
  <c r="DD96" i="7"/>
  <c r="DA96" i="7"/>
  <c r="CZ96" i="7"/>
  <c r="CY96" i="7"/>
  <c r="CX96" i="7"/>
  <c r="CW96" i="7"/>
  <c r="CV96" i="7"/>
  <c r="CU96" i="7"/>
  <c r="CT96" i="7"/>
  <c r="CS96" i="7"/>
  <c r="CR96" i="7"/>
  <c r="CQ96" i="7"/>
  <c r="CP96" i="7"/>
  <c r="CO96" i="7"/>
  <c r="CN96" i="7"/>
  <c r="CM96" i="7"/>
  <c r="CL96" i="7"/>
  <c r="CK96" i="7"/>
  <c r="CJ96" i="7"/>
  <c r="CI96" i="7"/>
  <c r="CH96" i="7"/>
  <c r="CG96" i="7"/>
  <c r="CF96" i="7"/>
  <c r="CE96" i="7"/>
  <c r="CD96" i="7"/>
  <c r="CC96" i="7"/>
  <c r="CB96" i="7"/>
  <c r="CA96" i="7"/>
  <c r="BZ96" i="7"/>
  <c r="BY96" i="7"/>
  <c r="BX96" i="7"/>
  <c r="BW96" i="7"/>
  <c r="BV96" i="7"/>
  <c r="BU96" i="7"/>
  <c r="BT96" i="7"/>
  <c r="BS96" i="7"/>
  <c r="BR96" i="7"/>
  <c r="BQ96" i="7"/>
  <c r="BP96" i="7"/>
  <c r="BO96" i="7"/>
  <c r="BN96" i="7"/>
  <c r="BM96" i="7"/>
  <c r="BL96" i="7"/>
  <c r="BK96" i="7"/>
  <c r="BJ96" i="7"/>
  <c r="BI96" i="7"/>
  <c r="BH96" i="7"/>
  <c r="BG96" i="7"/>
  <c r="BF96" i="7"/>
  <c r="BE96" i="7"/>
  <c r="BD96" i="7"/>
  <c r="BC96" i="7"/>
  <c r="BB96" i="7"/>
  <c r="BA96" i="7"/>
  <c r="AZ96" i="7"/>
  <c r="EX96" i="7" s="1"/>
  <c r="AY96" i="7"/>
  <c r="AX96" i="7"/>
  <c r="AW96" i="7"/>
  <c r="EU96" i="7" s="1"/>
  <c r="AV96" i="7"/>
  <c r="ET96" i="7" s="1"/>
  <c r="AU96" i="7"/>
  <c r="ES96" i="7" s="1"/>
  <c r="AT96" i="7"/>
  <c r="AS96" i="7"/>
  <c r="EQ96" i="7" s="1"/>
  <c r="AR96" i="7"/>
  <c r="EP96" i="7" s="1"/>
  <c r="AQ96" i="7"/>
  <c r="AP96" i="7"/>
  <c r="AO96" i="7"/>
  <c r="EM96" i="7" s="1"/>
  <c r="AN96" i="7"/>
  <c r="EL96" i="7" s="1"/>
  <c r="AM96" i="7"/>
  <c r="AL96" i="7"/>
  <c r="AK96" i="7"/>
  <c r="EI96" i="7" s="1"/>
  <c r="AJ96" i="7"/>
  <c r="EH96" i="7" s="1"/>
  <c r="AI96" i="7"/>
  <c r="EG96" i="7" s="1"/>
  <c r="AH96" i="7"/>
  <c r="AG96" i="7"/>
  <c r="EE96" i="7" s="1"/>
  <c r="AF96" i="7"/>
  <c r="ED96" i="7" s="1"/>
  <c r="AE96" i="7"/>
  <c r="AD96" i="7"/>
  <c r="AC96" i="7"/>
  <c r="EA96" i="7" s="1"/>
  <c r="AB96" i="7"/>
  <c r="DZ96" i="7" s="1"/>
  <c r="AA96" i="7"/>
  <c r="Z96" i="7"/>
  <c r="Y96" i="7"/>
  <c r="DW96" i="7" s="1"/>
  <c r="X96" i="7"/>
  <c r="DV96" i="7" s="1"/>
  <c r="W96" i="7"/>
  <c r="DU96" i="7" s="1"/>
  <c r="V96" i="7"/>
  <c r="U96" i="7"/>
  <c r="DS96" i="7" s="1"/>
  <c r="T96" i="7"/>
  <c r="DR96" i="7" s="1"/>
  <c r="S96" i="7"/>
  <c r="R96" i="7"/>
  <c r="Q96" i="7"/>
  <c r="DO96" i="7" s="1"/>
  <c r="P96" i="7"/>
  <c r="DN96" i="7" s="1"/>
  <c r="O96" i="7"/>
  <c r="N96" i="7"/>
  <c r="M96" i="7"/>
  <c r="DK96" i="7" s="1"/>
  <c r="L96" i="7"/>
  <c r="DJ96" i="7" s="1"/>
  <c r="K96" i="7"/>
  <c r="DI96" i="7" s="1"/>
  <c r="J96" i="7"/>
  <c r="I96" i="7"/>
  <c r="DG96" i="7" s="1"/>
  <c r="H96" i="7"/>
  <c r="DF96" i="7" s="1"/>
  <c r="G96" i="7"/>
  <c r="F96" i="7"/>
  <c r="E96" i="7"/>
  <c r="DC96" i="7" s="1"/>
  <c r="D96" i="7"/>
  <c r="DB96" i="7" s="1"/>
  <c r="C96" i="7"/>
  <c r="B96" i="7"/>
  <c r="EX95" i="7"/>
  <c r="EW95" i="7"/>
  <c r="EV95" i="7"/>
  <c r="ET95" i="7"/>
  <c r="ES95" i="7"/>
  <c r="EO95" i="7"/>
  <c r="EL95" i="7"/>
  <c r="EK95" i="7"/>
  <c r="EJ95" i="7"/>
  <c r="EH95" i="7"/>
  <c r="EG95" i="7"/>
  <c r="EC95" i="7"/>
  <c r="DZ95" i="7"/>
  <c r="DY95" i="7"/>
  <c r="DV95" i="7"/>
  <c r="DU95" i="7"/>
  <c r="DQ95" i="7"/>
  <c r="DN95" i="7"/>
  <c r="DM95" i="7"/>
  <c r="DJ95" i="7"/>
  <c r="DI95" i="7"/>
  <c r="DE95" i="7"/>
  <c r="DB95" i="7"/>
  <c r="DA95" i="7"/>
  <c r="CY95" i="7"/>
  <c r="CX95" i="7"/>
  <c r="CW95" i="7"/>
  <c r="CV95" i="7"/>
  <c r="CU95" i="7"/>
  <c r="CT95" i="7"/>
  <c r="CS95" i="7"/>
  <c r="CR95" i="7"/>
  <c r="CQ95" i="7"/>
  <c r="CP95" i="7"/>
  <c r="CO95" i="7"/>
  <c r="CN95" i="7"/>
  <c r="CM95" i="7"/>
  <c r="CL95" i="7"/>
  <c r="CK95" i="7"/>
  <c r="CJ95" i="7"/>
  <c r="CI95" i="7"/>
  <c r="CH95" i="7"/>
  <c r="CG95" i="7"/>
  <c r="CF95" i="7"/>
  <c r="CE95" i="7"/>
  <c r="CD95" i="7"/>
  <c r="CC95" i="7"/>
  <c r="CB95" i="7"/>
  <c r="CA95" i="7"/>
  <c r="BZ95" i="7"/>
  <c r="BY95" i="7"/>
  <c r="BX95" i="7"/>
  <c r="BW95" i="7"/>
  <c r="BV95" i="7"/>
  <c r="BU95" i="7"/>
  <c r="BT95" i="7"/>
  <c r="BS95" i="7"/>
  <c r="BR95" i="7"/>
  <c r="BQ95" i="7"/>
  <c r="BP95" i="7"/>
  <c r="BO95" i="7"/>
  <c r="BN95" i="7"/>
  <c r="BM95" i="7"/>
  <c r="BL95" i="7"/>
  <c r="BK95" i="7"/>
  <c r="BJ95" i="7"/>
  <c r="BI95" i="7"/>
  <c r="BH95" i="7"/>
  <c r="BG95" i="7"/>
  <c r="BF95" i="7"/>
  <c r="BE95" i="7"/>
  <c r="BD95" i="7"/>
  <c r="BC95" i="7"/>
  <c r="BB95" i="7"/>
  <c r="BA95" i="7"/>
  <c r="AZ95" i="7"/>
  <c r="AY95" i="7"/>
  <c r="AX95" i="7"/>
  <c r="AW95" i="7"/>
  <c r="EU95" i="7" s="1"/>
  <c r="AV95" i="7"/>
  <c r="AU95" i="7"/>
  <c r="AT95" i="7"/>
  <c r="ER95" i="7" s="1"/>
  <c r="AS95" i="7"/>
  <c r="EQ95" i="7" s="1"/>
  <c r="AR95" i="7"/>
  <c r="EP95" i="7" s="1"/>
  <c r="AQ95" i="7"/>
  <c r="AP95" i="7"/>
  <c r="EN95" i="7" s="1"/>
  <c r="AO95" i="7"/>
  <c r="EM95" i="7" s="1"/>
  <c r="AN95" i="7"/>
  <c r="AM95" i="7"/>
  <c r="AL95" i="7"/>
  <c r="AK95" i="7"/>
  <c r="EI95" i="7" s="1"/>
  <c r="AJ95" i="7"/>
  <c r="AI95" i="7"/>
  <c r="AH95" i="7"/>
  <c r="EF95" i="7" s="1"/>
  <c r="AG95" i="7"/>
  <c r="EE95" i="7" s="1"/>
  <c r="AF95" i="7"/>
  <c r="ED95" i="7" s="1"/>
  <c r="AE95" i="7"/>
  <c r="AD95" i="7"/>
  <c r="EB95" i="7" s="1"/>
  <c r="AC95" i="7"/>
  <c r="EA95" i="7" s="1"/>
  <c r="AB95" i="7"/>
  <c r="AA95" i="7"/>
  <c r="Z95" i="7"/>
  <c r="DX95" i="7" s="1"/>
  <c r="Y95" i="7"/>
  <c r="DW95" i="7" s="1"/>
  <c r="X95" i="7"/>
  <c r="W95" i="7"/>
  <c r="V95" i="7"/>
  <c r="DT95" i="7" s="1"/>
  <c r="U95" i="7"/>
  <c r="DS95" i="7" s="1"/>
  <c r="T95" i="7"/>
  <c r="DR95" i="7" s="1"/>
  <c r="S95" i="7"/>
  <c r="R95" i="7"/>
  <c r="DP95" i="7" s="1"/>
  <c r="Q95" i="7"/>
  <c r="DO95" i="7" s="1"/>
  <c r="P95" i="7"/>
  <c r="O95" i="7"/>
  <c r="N95" i="7"/>
  <c r="DL95" i="7" s="1"/>
  <c r="M95" i="7"/>
  <c r="DK95" i="7" s="1"/>
  <c r="L95" i="7"/>
  <c r="K95" i="7"/>
  <c r="J95" i="7"/>
  <c r="DH95" i="7" s="1"/>
  <c r="I95" i="7"/>
  <c r="DG95" i="7" s="1"/>
  <c r="H95" i="7"/>
  <c r="DF95" i="7" s="1"/>
  <c r="G95" i="7"/>
  <c r="F95" i="7"/>
  <c r="DD95" i="7" s="1"/>
  <c r="E95" i="7"/>
  <c r="DC95" i="7" s="1"/>
  <c r="D95" i="7"/>
  <c r="C95" i="7"/>
  <c r="B95" i="7"/>
  <c r="CZ95" i="7" s="1"/>
  <c r="EX94" i="7"/>
  <c r="EU94" i="7"/>
  <c r="ET94" i="7"/>
  <c r="EQ94" i="7"/>
  <c r="EP94" i="7"/>
  <c r="EI94" i="7"/>
  <c r="EH94" i="7"/>
  <c r="EE94" i="7"/>
  <c r="ED94" i="7"/>
  <c r="DW94" i="7"/>
  <c r="DS94" i="7"/>
  <c r="DR94" i="7"/>
  <c r="DN94" i="7"/>
  <c r="DK94" i="7"/>
  <c r="DJ94" i="7"/>
  <c r="DG94" i="7"/>
  <c r="DF94" i="7"/>
  <c r="DB94" i="7"/>
  <c r="CY94" i="7"/>
  <c r="CX94" i="7"/>
  <c r="CW94" i="7"/>
  <c r="CV94" i="7"/>
  <c r="CU94" i="7"/>
  <c r="CT94" i="7"/>
  <c r="CS94" i="7"/>
  <c r="CR94" i="7"/>
  <c r="CQ94" i="7"/>
  <c r="CP94" i="7"/>
  <c r="CO94" i="7"/>
  <c r="CN94" i="7"/>
  <c r="CM94" i="7"/>
  <c r="EL94" i="7" s="1"/>
  <c r="CL94" i="7"/>
  <c r="CK94" i="7"/>
  <c r="CJ94" i="7"/>
  <c r="CI94" i="7"/>
  <c r="CH94" i="7"/>
  <c r="CG94" i="7"/>
  <c r="CF94" i="7"/>
  <c r="CE94" i="7"/>
  <c r="CD94" i="7"/>
  <c r="CC94" i="7"/>
  <c r="CB94" i="7"/>
  <c r="CA94" i="7"/>
  <c r="DZ94" i="7" s="1"/>
  <c r="BZ94" i="7"/>
  <c r="BY94" i="7"/>
  <c r="BX94" i="7"/>
  <c r="BW94" i="7"/>
  <c r="DV94" i="7" s="1"/>
  <c r="BV94" i="7"/>
  <c r="BU94" i="7"/>
  <c r="BT94" i="7"/>
  <c r="BS94" i="7"/>
  <c r="BR94" i="7"/>
  <c r="BQ94" i="7"/>
  <c r="BP94" i="7"/>
  <c r="BO94" i="7"/>
  <c r="BN94" i="7"/>
  <c r="BM94" i="7"/>
  <c r="BL94" i="7"/>
  <c r="BK94" i="7"/>
  <c r="BJ94" i="7"/>
  <c r="BI94" i="7"/>
  <c r="BH94" i="7"/>
  <c r="BG94" i="7"/>
  <c r="BF94" i="7"/>
  <c r="BE94" i="7"/>
  <c r="BD94" i="7"/>
  <c r="BC94" i="7"/>
  <c r="BB94" i="7"/>
  <c r="BA94" i="7"/>
  <c r="AZ94" i="7"/>
  <c r="AY94" i="7"/>
  <c r="EW94" i="7" s="1"/>
  <c r="AX94" i="7"/>
  <c r="EV94" i="7" s="1"/>
  <c r="AW94" i="7"/>
  <c r="AV94" i="7"/>
  <c r="AU94" i="7"/>
  <c r="ES94" i="7" s="1"/>
  <c r="AT94" i="7"/>
  <c r="ER94" i="7" s="1"/>
  <c r="AS94" i="7"/>
  <c r="AR94" i="7"/>
  <c r="AQ94" i="7"/>
  <c r="EO94" i="7" s="1"/>
  <c r="AP94" i="7"/>
  <c r="EN94" i="7" s="1"/>
  <c r="AO94" i="7"/>
  <c r="EM94" i="7" s="1"/>
  <c r="AN94" i="7"/>
  <c r="AM94" i="7"/>
  <c r="EK94" i="7" s="1"/>
  <c r="AL94" i="7"/>
  <c r="EJ94" i="7" s="1"/>
  <c r="AK94" i="7"/>
  <c r="AJ94" i="7"/>
  <c r="AI94" i="7"/>
  <c r="EG94" i="7" s="1"/>
  <c r="AH94" i="7"/>
  <c r="EF94" i="7" s="1"/>
  <c r="AG94" i="7"/>
  <c r="AF94" i="7"/>
  <c r="AE94" i="7"/>
  <c r="EC94" i="7" s="1"/>
  <c r="AD94" i="7"/>
  <c r="EB94" i="7" s="1"/>
  <c r="AC94" i="7"/>
  <c r="EA94" i="7" s="1"/>
  <c r="AB94" i="7"/>
  <c r="AA94" i="7"/>
  <c r="DY94" i="7" s="1"/>
  <c r="Z94" i="7"/>
  <c r="DX94" i="7" s="1"/>
  <c r="Y94" i="7"/>
  <c r="X94" i="7"/>
  <c r="W94" i="7"/>
  <c r="DU94" i="7" s="1"/>
  <c r="V94" i="7"/>
  <c r="DT94" i="7" s="1"/>
  <c r="U94" i="7"/>
  <c r="T94" i="7"/>
  <c r="S94" i="7"/>
  <c r="DQ94" i="7" s="1"/>
  <c r="R94" i="7"/>
  <c r="DP94" i="7" s="1"/>
  <c r="Q94" i="7"/>
  <c r="DO94" i="7" s="1"/>
  <c r="P94" i="7"/>
  <c r="O94" i="7"/>
  <c r="DM94" i="7" s="1"/>
  <c r="N94" i="7"/>
  <c r="DL94" i="7" s="1"/>
  <c r="M94" i="7"/>
  <c r="L94" i="7"/>
  <c r="K94" i="7"/>
  <c r="DI94" i="7" s="1"/>
  <c r="J94" i="7"/>
  <c r="DH94" i="7" s="1"/>
  <c r="I94" i="7"/>
  <c r="H94" i="7"/>
  <c r="G94" i="7"/>
  <c r="DE94" i="7" s="1"/>
  <c r="F94" i="7"/>
  <c r="DD94" i="7" s="1"/>
  <c r="E94" i="7"/>
  <c r="DC94" i="7" s="1"/>
  <c r="D94" i="7"/>
  <c r="C94" i="7"/>
  <c r="DA94" i="7" s="1"/>
  <c r="B94" i="7"/>
  <c r="CZ94" i="7" s="1"/>
  <c r="EU93" i="7"/>
  <c r="ER93" i="7"/>
  <c r="EQ93" i="7"/>
  <c r="EP93" i="7"/>
  <c r="EN93" i="7"/>
  <c r="EM93" i="7"/>
  <c r="EF93" i="7"/>
  <c r="EE93" i="7"/>
  <c r="ED93" i="7"/>
  <c r="EB93" i="7"/>
  <c r="EA93" i="7"/>
  <c r="DW93" i="7"/>
  <c r="DT93" i="7"/>
  <c r="DS93" i="7"/>
  <c r="DR93" i="7"/>
  <c r="DP93" i="7"/>
  <c r="DO93" i="7"/>
  <c r="DK93" i="7"/>
  <c r="DH93" i="7"/>
  <c r="DG93" i="7"/>
  <c r="DF93" i="7"/>
  <c r="DD93" i="7"/>
  <c r="DC93" i="7"/>
  <c r="CY93" i="7"/>
  <c r="CX93" i="7"/>
  <c r="CW93" i="7"/>
  <c r="CV93" i="7"/>
  <c r="CU93" i="7"/>
  <c r="CT93" i="7"/>
  <c r="CS93" i="7"/>
  <c r="CR93" i="7"/>
  <c r="CQ93" i="7"/>
  <c r="CP93" i="7"/>
  <c r="CO93" i="7"/>
  <c r="CN93" i="7"/>
  <c r="CM93" i="7"/>
  <c r="CL93" i="7"/>
  <c r="CK93" i="7"/>
  <c r="CJ93" i="7"/>
  <c r="EI93" i="7" s="1"/>
  <c r="CI93" i="7"/>
  <c r="CH93" i="7"/>
  <c r="CG93" i="7"/>
  <c r="CF93" i="7"/>
  <c r="CE93" i="7"/>
  <c r="CD93" i="7"/>
  <c r="CC93" i="7"/>
  <c r="CB93" i="7"/>
  <c r="CA93" i="7"/>
  <c r="BZ93" i="7"/>
  <c r="BY93" i="7"/>
  <c r="BX93" i="7"/>
  <c r="BW93" i="7"/>
  <c r="BV93" i="7"/>
  <c r="BU93" i="7"/>
  <c r="BT93" i="7"/>
  <c r="BS93" i="7"/>
  <c r="BR93" i="7"/>
  <c r="BQ93" i="7"/>
  <c r="BP93" i="7"/>
  <c r="BO93" i="7"/>
  <c r="BN93" i="7"/>
  <c r="BM93" i="7"/>
  <c r="BL93" i="7"/>
  <c r="BK93" i="7"/>
  <c r="BJ93" i="7"/>
  <c r="BI93" i="7"/>
  <c r="BH93" i="7"/>
  <c r="BG93" i="7"/>
  <c r="BF93" i="7"/>
  <c r="BE93" i="7"/>
  <c r="BD93" i="7"/>
  <c r="BC93" i="7"/>
  <c r="BB93" i="7"/>
  <c r="BA93" i="7"/>
  <c r="AZ93" i="7"/>
  <c r="EX93" i="7" s="1"/>
  <c r="AY93" i="7"/>
  <c r="EW93" i="7" s="1"/>
  <c r="AX93" i="7"/>
  <c r="EV93" i="7" s="1"/>
  <c r="AW93" i="7"/>
  <c r="AV93" i="7"/>
  <c r="ET93" i="7" s="1"/>
  <c r="AU93" i="7"/>
  <c r="ES93" i="7" s="1"/>
  <c r="AT93" i="7"/>
  <c r="AS93" i="7"/>
  <c r="AR93" i="7"/>
  <c r="AQ93" i="7"/>
  <c r="EO93" i="7" s="1"/>
  <c r="AP93" i="7"/>
  <c r="AO93" i="7"/>
  <c r="AN93" i="7"/>
  <c r="EL93" i="7" s="1"/>
  <c r="AM93" i="7"/>
  <c r="EK93" i="7" s="1"/>
  <c r="AL93" i="7"/>
  <c r="EJ93" i="7" s="1"/>
  <c r="AK93" i="7"/>
  <c r="AJ93" i="7"/>
  <c r="EH93" i="7" s="1"/>
  <c r="AI93" i="7"/>
  <c r="EG93" i="7" s="1"/>
  <c r="AH93" i="7"/>
  <c r="AG93" i="7"/>
  <c r="AF93" i="7"/>
  <c r="AE93" i="7"/>
  <c r="EC93" i="7" s="1"/>
  <c r="AD93" i="7"/>
  <c r="AC93" i="7"/>
  <c r="AB93" i="7"/>
  <c r="DZ93" i="7" s="1"/>
  <c r="AA93" i="7"/>
  <c r="DY93" i="7" s="1"/>
  <c r="Z93" i="7"/>
  <c r="DX93" i="7" s="1"/>
  <c r="Y93" i="7"/>
  <c r="X93" i="7"/>
  <c r="DV93" i="7" s="1"/>
  <c r="W93" i="7"/>
  <c r="DU93" i="7" s="1"/>
  <c r="V93" i="7"/>
  <c r="U93" i="7"/>
  <c r="T93" i="7"/>
  <c r="S93" i="7"/>
  <c r="DQ93" i="7" s="1"/>
  <c r="R93" i="7"/>
  <c r="Q93" i="7"/>
  <c r="P93" i="7"/>
  <c r="DN93" i="7" s="1"/>
  <c r="O93" i="7"/>
  <c r="DM93" i="7" s="1"/>
  <c r="N93" i="7"/>
  <c r="DL93" i="7" s="1"/>
  <c r="M93" i="7"/>
  <c r="L93" i="7"/>
  <c r="DJ93" i="7" s="1"/>
  <c r="K93" i="7"/>
  <c r="DI93" i="7" s="1"/>
  <c r="J93" i="7"/>
  <c r="I93" i="7"/>
  <c r="H93" i="7"/>
  <c r="G93" i="7"/>
  <c r="DE93" i="7" s="1"/>
  <c r="F93" i="7"/>
  <c r="E93" i="7"/>
  <c r="D93" i="7"/>
  <c r="DB93" i="7" s="1"/>
  <c r="C93" i="7"/>
  <c r="DA93" i="7" s="1"/>
  <c r="B93" i="7"/>
  <c r="CZ93" i="7" s="1"/>
  <c r="EW92" i="7"/>
  <c r="EV92" i="7"/>
  <c r="ER92" i="7"/>
  <c r="EO92" i="7"/>
  <c r="EN92" i="7"/>
  <c r="EK92" i="7"/>
  <c r="EJ92" i="7"/>
  <c r="EF92" i="7"/>
  <c r="EC92" i="7"/>
  <c r="EB92" i="7"/>
  <c r="DY92" i="7"/>
  <c r="DX92" i="7"/>
  <c r="DT92" i="7"/>
  <c r="DQ92" i="7"/>
  <c r="DP92" i="7"/>
  <c r="DM92" i="7"/>
  <c r="DL92" i="7"/>
  <c r="DH92" i="7"/>
  <c r="DE92" i="7"/>
  <c r="DD92" i="7"/>
  <c r="DA92" i="7"/>
  <c r="CZ92" i="7"/>
  <c r="CY92" i="7"/>
  <c r="CX92" i="7"/>
  <c r="CW92" i="7"/>
  <c r="CV92" i="7"/>
  <c r="CU92" i="7"/>
  <c r="CT92" i="7"/>
  <c r="CS92" i="7"/>
  <c r="CR92" i="7"/>
  <c r="CQ92" i="7"/>
  <c r="CP92" i="7"/>
  <c r="CO92" i="7"/>
  <c r="CN92" i="7"/>
  <c r="CM92" i="7"/>
  <c r="CL92" i="7"/>
  <c r="CK92" i="7"/>
  <c r="CJ92" i="7"/>
  <c r="CI92" i="7"/>
  <c r="CH92" i="7"/>
  <c r="CG92" i="7"/>
  <c r="CF92" i="7"/>
  <c r="CE92" i="7"/>
  <c r="CD92" i="7"/>
  <c r="CC92" i="7"/>
  <c r="CB92" i="7"/>
  <c r="CA92" i="7"/>
  <c r="BZ92" i="7"/>
  <c r="BY92" i="7"/>
  <c r="BX92" i="7"/>
  <c r="BW92" i="7"/>
  <c r="BV92" i="7"/>
  <c r="BU92" i="7"/>
  <c r="BT92" i="7"/>
  <c r="BS92" i="7"/>
  <c r="BR92" i="7"/>
  <c r="BQ92" i="7"/>
  <c r="BP92" i="7"/>
  <c r="BO92" i="7"/>
  <c r="BN92" i="7"/>
  <c r="BM92" i="7"/>
  <c r="BL92" i="7"/>
  <c r="BK92" i="7"/>
  <c r="BJ92" i="7"/>
  <c r="BI92" i="7"/>
  <c r="BH92" i="7"/>
  <c r="BG92" i="7"/>
  <c r="BF92" i="7"/>
  <c r="BE92" i="7"/>
  <c r="BD92" i="7"/>
  <c r="BC92" i="7"/>
  <c r="BB92" i="7"/>
  <c r="BA92" i="7"/>
  <c r="AZ92" i="7"/>
  <c r="EX92" i="7" s="1"/>
  <c r="AY92" i="7"/>
  <c r="AX92" i="7"/>
  <c r="AW92" i="7"/>
  <c r="EU92" i="7" s="1"/>
  <c r="AV92" i="7"/>
  <c r="ET92" i="7" s="1"/>
  <c r="AU92" i="7"/>
  <c r="ES92" i="7" s="1"/>
  <c r="AT92" i="7"/>
  <c r="AS92" i="7"/>
  <c r="EQ92" i="7" s="1"/>
  <c r="AR92" i="7"/>
  <c r="EP92" i="7" s="1"/>
  <c r="AQ92" i="7"/>
  <c r="AP92" i="7"/>
  <c r="AO92" i="7"/>
  <c r="EM92" i="7" s="1"/>
  <c r="AN92" i="7"/>
  <c r="EL92" i="7" s="1"/>
  <c r="AM92" i="7"/>
  <c r="AL92" i="7"/>
  <c r="AK92" i="7"/>
  <c r="EI92" i="7" s="1"/>
  <c r="AJ92" i="7"/>
  <c r="EH92" i="7" s="1"/>
  <c r="AI92" i="7"/>
  <c r="EG92" i="7" s="1"/>
  <c r="AH92" i="7"/>
  <c r="AG92" i="7"/>
  <c r="EE92" i="7" s="1"/>
  <c r="AF92" i="7"/>
  <c r="ED92" i="7" s="1"/>
  <c r="AE92" i="7"/>
  <c r="AD92" i="7"/>
  <c r="AC92" i="7"/>
  <c r="EA92" i="7" s="1"/>
  <c r="AB92" i="7"/>
  <c r="DZ92" i="7" s="1"/>
  <c r="AA92" i="7"/>
  <c r="Z92" i="7"/>
  <c r="Y92" i="7"/>
  <c r="DW92" i="7" s="1"/>
  <c r="X92" i="7"/>
  <c r="DV92" i="7" s="1"/>
  <c r="W92" i="7"/>
  <c r="DU92" i="7" s="1"/>
  <c r="V92" i="7"/>
  <c r="U92" i="7"/>
  <c r="DS92" i="7" s="1"/>
  <c r="T92" i="7"/>
  <c r="DR92" i="7" s="1"/>
  <c r="S92" i="7"/>
  <c r="R92" i="7"/>
  <c r="Q92" i="7"/>
  <c r="DO92" i="7" s="1"/>
  <c r="P92" i="7"/>
  <c r="DN92" i="7" s="1"/>
  <c r="O92" i="7"/>
  <c r="N92" i="7"/>
  <c r="M92" i="7"/>
  <c r="DK92" i="7" s="1"/>
  <c r="L92" i="7"/>
  <c r="DJ92" i="7" s="1"/>
  <c r="K92" i="7"/>
  <c r="DI92" i="7" s="1"/>
  <c r="J92" i="7"/>
  <c r="I92" i="7"/>
  <c r="DG92" i="7" s="1"/>
  <c r="H92" i="7"/>
  <c r="DF92" i="7" s="1"/>
  <c r="G92" i="7"/>
  <c r="F92" i="7"/>
  <c r="E92" i="7"/>
  <c r="DC92" i="7" s="1"/>
  <c r="D92" i="7"/>
  <c r="DB92" i="7" s="1"/>
  <c r="C92" i="7"/>
  <c r="B92" i="7"/>
  <c r="EX91" i="7"/>
  <c r="EW91" i="7"/>
  <c r="EV91" i="7"/>
  <c r="ET91" i="7"/>
  <c r="ES91" i="7"/>
  <c r="EO91" i="7"/>
  <c r="EL91" i="7"/>
  <c r="EK91" i="7"/>
  <c r="EJ91" i="7"/>
  <c r="EH91" i="7"/>
  <c r="EG91" i="7"/>
  <c r="EC91" i="7"/>
  <c r="DZ91" i="7"/>
  <c r="DY91" i="7"/>
  <c r="DX91" i="7"/>
  <c r="DV91" i="7"/>
  <c r="DU91" i="7"/>
  <c r="DQ91" i="7"/>
  <c r="DN91" i="7"/>
  <c r="DM91" i="7"/>
  <c r="DJ91" i="7"/>
  <c r="DI91" i="7"/>
  <c r="DE91" i="7"/>
  <c r="DB91" i="7"/>
  <c r="DA91" i="7"/>
  <c r="CY91" i="7"/>
  <c r="CX91" i="7"/>
  <c r="CW91" i="7"/>
  <c r="CV91" i="7"/>
  <c r="CU91" i="7"/>
  <c r="CT91" i="7"/>
  <c r="CS91" i="7"/>
  <c r="CR91" i="7"/>
  <c r="CQ91" i="7"/>
  <c r="CP91" i="7"/>
  <c r="CO91" i="7"/>
  <c r="CN91" i="7"/>
  <c r="CM91" i="7"/>
  <c r="CL91" i="7"/>
  <c r="CK91" i="7"/>
  <c r="CJ91" i="7"/>
  <c r="CI91" i="7"/>
  <c r="CH91" i="7"/>
  <c r="CG91" i="7"/>
  <c r="CF91" i="7"/>
  <c r="CE91" i="7"/>
  <c r="CD91" i="7"/>
  <c r="CC91" i="7"/>
  <c r="CB91" i="7"/>
  <c r="CA91" i="7"/>
  <c r="BZ91" i="7"/>
  <c r="BY91" i="7"/>
  <c r="BX91" i="7"/>
  <c r="BW91" i="7"/>
  <c r="BV91" i="7"/>
  <c r="BU91" i="7"/>
  <c r="BT91" i="7"/>
  <c r="BS91" i="7"/>
  <c r="BR91" i="7"/>
  <c r="BQ91" i="7"/>
  <c r="BP91" i="7"/>
  <c r="BO91" i="7"/>
  <c r="BN91" i="7"/>
  <c r="BM91" i="7"/>
  <c r="BL91" i="7"/>
  <c r="BK91" i="7"/>
  <c r="BJ91" i="7"/>
  <c r="BI91" i="7"/>
  <c r="BH91" i="7"/>
  <c r="BG91" i="7"/>
  <c r="BF91" i="7"/>
  <c r="BE91" i="7"/>
  <c r="BD91" i="7"/>
  <c r="BC91" i="7"/>
  <c r="BB91" i="7"/>
  <c r="BA91" i="7"/>
  <c r="AZ91" i="7"/>
  <c r="AY91" i="7"/>
  <c r="AX91" i="7"/>
  <c r="AW91" i="7"/>
  <c r="EU91" i="7" s="1"/>
  <c r="AV91" i="7"/>
  <c r="AU91" i="7"/>
  <c r="AT91" i="7"/>
  <c r="ER91" i="7" s="1"/>
  <c r="AS91" i="7"/>
  <c r="EQ91" i="7" s="1"/>
  <c r="AR91" i="7"/>
  <c r="EP91" i="7" s="1"/>
  <c r="AQ91" i="7"/>
  <c r="AP91" i="7"/>
  <c r="EN91" i="7" s="1"/>
  <c r="AO91" i="7"/>
  <c r="EM91" i="7" s="1"/>
  <c r="AN91" i="7"/>
  <c r="AM91" i="7"/>
  <c r="AL91" i="7"/>
  <c r="AK91" i="7"/>
  <c r="EI91" i="7" s="1"/>
  <c r="AJ91" i="7"/>
  <c r="AI91" i="7"/>
  <c r="AH91" i="7"/>
  <c r="EF91" i="7" s="1"/>
  <c r="AG91" i="7"/>
  <c r="EE91" i="7" s="1"/>
  <c r="AF91" i="7"/>
  <c r="ED91" i="7" s="1"/>
  <c r="AE91" i="7"/>
  <c r="AD91" i="7"/>
  <c r="EB91" i="7" s="1"/>
  <c r="AC91" i="7"/>
  <c r="EA91" i="7" s="1"/>
  <c r="AB91" i="7"/>
  <c r="AA91" i="7"/>
  <c r="Z91" i="7"/>
  <c r="Y91" i="7"/>
  <c r="DW91" i="7" s="1"/>
  <c r="X91" i="7"/>
  <c r="W91" i="7"/>
  <c r="V91" i="7"/>
  <c r="DT91" i="7" s="1"/>
  <c r="U91" i="7"/>
  <c r="DS91" i="7" s="1"/>
  <c r="T91" i="7"/>
  <c r="DR91" i="7" s="1"/>
  <c r="S91" i="7"/>
  <c r="R91" i="7"/>
  <c r="DP91" i="7" s="1"/>
  <c r="Q91" i="7"/>
  <c r="DO91" i="7" s="1"/>
  <c r="P91" i="7"/>
  <c r="O91" i="7"/>
  <c r="N91" i="7"/>
  <c r="DL91" i="7" s="1"/>
  <c r="M91" i="7"/>
  <c r="DK91" i="7" s="1"/>
  <c r="L91" i="7"/>
  <c r="K91" i="7"/>
  <c r="J91" i="7"/>
  <c r="DH91" i="7" s="1"/>
  <c r="I91" i="7"/>
  <c r="DG91" i="7" s="1"/>
  <c r="H91" i="7"/>
  <c r="DF91" i="7" s="1"/>
  <c r="G91" i="7"/>
  <c r="F91" i="7"/>
  <c r="DD91" i="7" s="1"/>
  <c r="E91" i="7"/>
  <c r="DC91" i="7" s="1"/>
  <c r="D91" i="7"/>
  <c r="C91" i="7"/>
  <c r="B91" i="7"/>
  <c r="CZ91" i="7" s="1"/>
  <c r="EX90" i="7"/>
  <c r="EU90" i="7"/>
  <c r="ET90" i="7"/>
  <c r="EQ90" i="7"/>
  <c r="EP90" i="7"/>
  <c r="EL90" i="7"/>
  <c r="EI90" i="7"/>
  <c r="EH90" i="7"/>
  <c r="EE90" i="7"/>
  <c r="ED90" i="7"/>
  <c r="DZ90" i="7"/>
  <c r="DW90" i="7"/>
  <c r="DV90" i="7"/>
  <c r="DS90" i="7"/>
  <c r="DR90" i="7"/>
  <c r="DN90" i="7"/>
  <c r="DK90" i="7"/>
  <c r="DJ90" i="7"/>
  <c r="DG90" i="7"/>
  <c r="DF90" i="7"/>
  <c r="DB90" i="7"/>
  <c r="CY90" i="7"/>
  <c r="CX90" i="7"/>
  <c r="CW90" i="7"/>
  <c r="CV90" i="7"/>
  <c r="CU90" i="7"/>
  <c r="CT90" i="7"/>
  <c r="CS90" i="7"/>
  <c r="CR90" i="7"/>
  <c r="CQ90" i="7"/>
  <c r="CP90" i="7"/>
  <c r="CO90" i="7"/>
  <c r="CN90" i="7"/>
  <c r="CM90" i="7"/>
  <c r="CL90" i="7"/>
  <c r="CK90" i="7"/>
  <c r="CJ90" i="7"/>
  <c r="CI90" i="7"/>
  <c r="CH90" i="7"/>
  <c r="CG90" i="7"/>
  <c r="CF90" i="7"/>
  <c r="CE90" i="7"/>
  <c r="CD90" i="7"/>
  <c r="CC90" i="7"/>
  <c r="CB90" i="7"/>
  <c r="CA90" i="7"/>
  <c r="BZ90" i="7"/>
  <c r="BY90" i="7"/>
  <c r="BX90" i="7"/>
  <c r="BW90" i="7"/>
  <c r="BV90" i="7"/>
  <c r="BU90" i="7"/>
  <c r="BT90" i="7"/>
  <c r="BS90" i="7"/>
  <c r="BR90" i="7"/>
  <c r="BQ90" i="7"/>
  <c r="BP90" i="7"/>
  <c r="BO90" i="7"/>
  <c r="BN90" i="7"/>
  <c r="BM90" i="7"/>
  <c r="BL90" i="7"/>
  <c r="BK90" i="7"/>
  <c r="BJ90" i="7"/>
  <c r="BI90" i="7"/>
  <c r="BH90" i="7"/>
  <c r="BG90" i="7"/>
  <c r="BF90" i="7"/>
  <c r="BE90" i="7"/>
  <c r="BD90" i="7"/>
  <c r="BC90" i="7"/>
  <c r="BB90" i="7"/>
  <c r="BA90" i="7"/>
  <c r="AZ90" i="7"/>
  <c r="AY90" i="7"/>
  <c r="EW90" i="7" s="1"/>
  <c r="AX90" i="7"/>
  <c r="EV90" i="7" s="1"/>
  <c r="AW90" i="7"/>
  <c r="AV90" i="7"/>
  <c r="AU90" i="7"/>
  <c r="ES90" i="7" s="1"/>
  <c r="AT90" i="7"/>
  <c r="ER90" i="7" s="1"/>
  <c r="AS90" i="7"/>
  <c r="AR90" i="7"/>
  <c r="AQ90" i="7"/>
  <c r="EO90" i="7" s="1"/>
  <c r="AP90" i="7"/>
  <c r="EN90" i="7" s="1"/>
  <c r="AO90" i="7"/>
  <c r="EM90" i="7" s="1"/>
  <c r="AN90" i="7"/>
  <c r="AM90" i="7"/>
  <c r="EK90" i="7" s="1"/>
  <c r="AL90" i="7"/>
  <c r="EJ90" i="7" s="1"/>
  <c r="AK90" i="7"/>
  <c r="AJ90" i="7"/>
  <c r="AI90" i="7"/>
  <c r="EG90" i="7" s="1"/>
  <c r="AH90" i="7"/>
  <c r="EF90" i="7" s="1"/>
  <c r="AG90" i="7"/>
  <c r="AF90" i="7"/>
  <c r="AE90" i="7"/>
  <c r="EC90" i="7" s="1"/>
  <c r="AD90" i="7"/>
  <c r="EB90" i="7" s="1"/>
  <c r="AC90" i="7"/>
  <c r="EA90" i="7" s="1"/>
  <c r="AB90" i="7"/>
  <c r="AA90" i="7"/>
  <c r="DY90" i="7" s="1"/>
  <c r="Z90" i="7"/>
  <c r="DX90" i="7" s="1"/>
  <c r="Y90" i="7"/>
  <c r="X90" i="7"/>
  <c r="W90" i="7"/>
  <c r="DU90" i="7" s="1"/>
  <c r="V90" i="7"/>
  <c r="DT90" i="7" s="1"/>
  <c r="U90" i="7"/>
  <c r="T90" i="7"/>
  <c r="S90" i="7"/>
  <c r="DQ90" i="7" s="1"/>
  <c r="R90" i="7"/>
  <c r="DP90" i="7" s="1"/>
  <c r="Q90" i="7"/>
  <c r="DO90" i="7" s="1"/>
  <c r="P90" i="7"/>
  <c r="O90" i="7"/>
  <c r="DM90" i="7" s="1"/>
  <c r="N90" i="7"/>
  <c r="DL90" i="7" s="1"/>
  <c r="M90" i="7"/>
  <c r="L90" i="7"/>
  <c r="K90" i="7"/>
  <c r="DI90" i="7" s="1"/>
  <c r="J90" i="7"/>
  <c r="DH90" i="7" s="1"/>
  <c r="I90" i="7"/>
  <c r="H90" i="7"/>
  <c r="G90" i="7"/>
  <c r="DE90" i="7" s="1"/>
  <c r="F90" i="7"/>
  <c r="DD90" i="7" s="1"/>
  <c r="E90" i="7"/>
  <c r="DC90" i="7" s="1"/>
  <c r="D90" i="7"/>
  <c r="C90" i="7"/>
  <c r="DA90" i="7" s="1"/>
  <c r="B90" i="7"/>
  <c r="CZ90" i="7" s="1"/>
  <c r="EU89" i="7"/>
  <c r="ER89" i="7"/>
  <c r="EQ89" i="7"/>
  <c r="EN89" i="7"/>
  <c r="EM89" i="7"/>
  <c r="EI89" i="7"/>
  <c r="EF89" i="7"/>
  <c r="EE89" i="7"/>
  <c r="EB89" i="7"/>
  <c r="EA89" i="7"/>
  <c r="DW89" i="7"/>
  <c r="DT89" i="7"/>
  <c r="DS89" i="7"/>
  <c r="DP89" i="7"/>
  <c r="DO89" i="7"/>
  <c r="DK89" i="7"/>
  <c r="DH89" i="7"/>
  <c r="DG89" i="7"/>
  <c r="DD89" i="7"/>
  <c r="DC89" i="7"/>
  <c r="CY89" i="7"/>
  <c r="CX89" i="7"/>
  <c r="CW89" i="7"/>
  <c r="CV89" i="7"/>
  <c r="CU89" i="7"/>
  <c r="CT89" i="7"/>
  <c r="CS89" i="7"/>
  <c r="CR89" i="7"/>
  <c r="CQ89" i="7"/>
  <c r="CP89" i="7"/>
  <c r="CO89" i="7"/>
  <c r="CN89" i="7"/>
  <c r="CM89" i="7"/>
  <c r="CL89" i="7"/>
  <c r="CK89" i="7"/>
  <c r="CJ89" i="7"/>
  <c r="CI89" i="7"/>
  <c r="CH89" i="7"/>
  <c r="CG89" i="7"/>
  <c r="CF89" i="7"/>
  <c r="CE89" i="7"/>
  <c r="CD89" i="7"/>
  <c r="CC89" i="7"/>
  <c r="CB89" i="7"/>
  <c r="CA89" i="7"/>
  <c r="BZ89" i="7"/>
  <c r="BY89" i="7"/>
  <c r="BX89" i="7"/>
  <c r="BW89" i="7"/>
  <c r="BV89" i="7"/>
  <c r="BU89" i="7"/>
  <c r="BT89" i="7"/>
  <c r="BS89" i="7"/>
  <c r="BR89" i="7"/>
  <c r="BQ89" i="7"/>
  <c r="BP89" i="7"/>
  <c r="BO89" i="7"/>
  <c r="BN89" i="7"/>
  <c r="BM89" i="7"/>
  <c r="BL89" i="7"/>
  <c r="BK89" i="7"/>
  <c r="BJ89" i="7"/>
  <c r="BI89" i="7"/>
  <c r="BH89" i="7"/>
  <c r="BG89" i="7"/>
  <c r="BF89" i="7"/>
  <c r="BE89" i="7"/>
  <c r="BD89" i="7"/>
  <c r="BC89" i="7"/>
  <c r="BB89" i="7"/>
  <c r="BA89" i="7"/>
  <c r="AZ89" i="7"/>
  <c r="EX89" i="7" s="1"/>
  <c r="AY89" i="7"/>
  <c r="EW89" i="7" s="1"/>
  <c r="AX89" i="7"/>
  <c r="EV89" i="7" s="1"/>
  <c r="AW89" i="7"/>
  <c r="AV89" i="7"/>
  <c r="ET89" i="7" s="1"/>
  <c r="AU89" i="7"/>
  <c r="ES89" i="7" s="1"/>
  <c r="AT89" i="7"/>
  <c r="AS89" i="7"/>
  <c r="AR89" i="7"/>
  <c r="EP89" i="7" s="1"/>
  <c r="AQ89" i="7"/>
  <c r="EO89" i="7" s="1"/>
  <c r="AP89" i="7"/>
  <c r="AO89" i="7"/>
  <c r="AN89" i="7"/>
  <c r="EL89" i="7" s="1"/>
  <c r="AM89" i="7"/>
  <c r="EK89" i="7" s="1"/>
  <c r="AL89" i="7"/>
  <c r="EJ89" i="7" s="1"/>
  <c r="AK89" i="7"/>
  <c r="AJ89" i="7"/>
  <c r="EH89" i="7" s="1"/>
  <c r="AI89" i="7"/>
  <c r="EG89" i="7" s="1"/>
  <c r="AH89" i="7"/>
  <c r="AG89" i="7"/>
  <c r="AF89" i="7"/>
  <c r="ED89" i="7" s="1"/>
  <c r="AE89" i="7"/>
  <c r="EC89" i="7" s="1"/>
  <c r="AD89" i="7"/>
  <c r="AC89" i="7"/>
  <c r="AB89" i="7"/>
  <c r="DZ89" i="7" s="1"/>
  <c r="AA89" i="7"/>
  <c r="DY89" i="7" s="1"/>
  <c r="Z89" i="7"/>
  <c r="DX89" i="7" s="1"/>
  <c r="Y89" i="7"/>
  <c r="X89" i="7"/>
  <c r="DV89" i="7" s="1"/>
  <c r="W89" i="7"/>
  <c r="DU89" i="7" s="1"/>
  <c r="V89" i="7"/>
  <c r="U89" i="7"/>
  <c r="T89" i="7"/>
  <c r="DR89" i="7" s="1"/>
  <c r="S89" i="7"/>
  <c r="DQ89" i="7" s="1"/>
  <c r="R89" i="7"/>
  <c r="Q89" i="7"/>
  <c r="P89" i="7"/>
  <c r="DN89" i="7" s="1"/>
  <c r="O89" i="7"/>
  <c r="DM89" i="7" s="1"/>
  <c r="N89" i="7"/>
  <c r="DL89" i="7" s="1"/>
  <c r="M89" i="7"/>
  <c r="L89" i="7"/>
  <c r="DJ89" i="7" s="1"/>
  <c r="K89" i="7"/>
  <c r="DI89" i="7" s="1"/>
  <c r="J89" i="7"/>
  <c r="I89" i="7"/>
  <c r="H89" i="7"/>
  <c r="DF89" i="7" s="1"/>
  <c r="G89" i="7"/>
  <c r="DE89" i="7" s="1"/>
  <c r="F89" i="7"/>
  <c r="E89" i="7"/>
  <c r="D89" i="7"/>
  <c r="DB89" i="7" s="1"/>
  <c r="C89" i="7"/>
  <c r="DA89" i="7" s="1"/>
  <c r="B89" i="7"/>
  <c r="CZ89" i="7" s="1"/>
  <c r="EW88" i="7"/>
  <c r="EV88" i="7"/>
  <c r="ER88" i="7"/>
  <c r="EO88" i="7"/>
  <c r="EN88" i="7"/>
  <c r="EM88" i="7"/>
  <c r="EK88" i="7"/>
  <c r="EJ88" i="7"/>
  <c r="EF88" i="7"/>
  <c r="EC88" i="7"/>
  <c r="EB88" i="7"/>
  <c r="EA88" i="7"/>
  <c r="DY88" i="7"/>
  <c r="DX88" i="7"/>
  <c r="DQ88" i="7"/>
  <c r="DP88" i="7"/>
  <c r="DO88" i="7"/>
  <c r="DM88" i="7"/>
  <c r="DL88" i="7"/>
  <c r="DH88" i="7"/>
  <c r="DE88" i="7"/>
  <c r="DD88" i="7"/>
  <c r="DC88" i="7"/>
  <c r="DA88" i="7"/>
  <c r="CZ88" i="7"/>
  <c r="CY88" i="7"/>
  <c r="CX88" i="7"/>
  <c r="CW88" i="7"/>
  <c r="CV88" i="7"/>
  <c r="CU88" i="7"/>
  <c r="CT88" i="7"/>
  <c r="CS88" i="7"/>
  <c r="CR88" i="7"/>
  <c r="CQ88" i="7"/>
  <c r="CP88" i="7"/>
  <c r="CO88" i="7"/>
  <c r="CN88" i="7"/>
  <c r="CM88" i="7"/>
  <c r="CL88" i="7"/>
  <c r="CK88" i="7"/>
  <c r="CJ88" i="7"/>
  <c r="CI88" i="7"/>
  <c r="CH88" i="7"/>
  <c r="CG88" i="7"/>
  <c r="CF88" i="7"/>
  <c r="CE88" i="7"/>
  <c r="CD88" i="7"/>
  <c r="CC88" i="7"/>
  <c r="CB88" i="7"/>
  <c r="CA88" i="7"/>
  <c r="BZ88" i="7"/>
  <c r="BY88" i="7"/>
  <c r="BX88" i="7"/>
  <c r="BW88" i="7"/>
  <c r="BV88" i="7"/>
  <c r="BU88" i="7"/>
  <c r="DT88" i="7" s="1"/>
  <c r="BT88" i="7"/>
  <c r="BS88" i="7"/>
  <c r="BR88" i="7"/>
  <c r="BQ88" i="7"/>
  <c r="BP88" i="7"/>
  <c r="BO88" i="7"/>
  <c r="BN88" i="7"/>
  <c r="BM88" i="7"/>
  <c r="BL88" i="7"/>
  <c r="BK88" i="7"/>
  <c r="BJ88" i="7"/>
  <c r="BI88" i="7"/>
  <c r="BH88" i="7"/>
  <c r="BG88" i="7"/>
  <c r="BF88" i="7"/>
  <c r="BE88" i="7"/>
  <c r="BD88" i="7"/>
  <c r="BC88" i="7"/>
  <c r="BB88" i="7"/>
  <c r="BA88" i="7"/>
  <c r="AZ88" i="7"/>
  <c r="EX88" i="7" s="1"/>
  <c r="AY88" i="7"/>
  <c r="AX88" i="7"/>
  <c r="AW88" i="7"/>
  <c r="EU88" i="7" s="1"/>
  <c r="AV88" i="7"/>
  <c r="ET88" i="7" s="1"/>
  <c r="AU88" i="7"/>
  <c r="ES88" i="7" s="1"/>
  <c r="AT88" i="7"/>
  <c r="AS88" i="7"/>
  <c r="EQ88" i="7" s="1"/>
  <c r="AR88" i="7"/>
  <c r="EP88" i="7" s="1"/>
  <c r="AQ88" i="7"/>
  <c r="AP88" i="7"/>
  <c r="AO88" i="7"/>
  <c r="AN88" i="7"/>
  <c r="EL88" i="7" s="1"/>
  <c r="AM88" i="7"/>
  <c r="AL88" i="7"/>
  <c r="AK88" i="7"/>
  <c r="EI88" i="7" s="1"/>
  <c r="AJ88" i="7"/>
  <c r="EH88" i="7" s="1"/>
  <c r="AI88" i="7"/>
  <c r="EG88" i="7" s="1"/>
  <c r="AH88" i="7"/>
  <c r="AG88" i="7"/>
  <c r="EE88" i="7" s="1"/>
  <c r="AF88" i="7"/>
  <c r="ED88" i="7" s="1"/>
  <c r="AE88" i="7"/>
  <c r="AD88" i="7"/>
  <c r="AC88" i="7"/>
  <c r="AB88" i="7"/>
  <c r="DZ88" i="7" s="1"/>
  <c r="AA88" i="7"/>
  <c r="Z88" i="7"/>
  <c r="Y88" i="7"/>
  <c r="DW88" i="7" s="1"/>
  <c r="X88" i="7"/>
  <c r="DV88" i="7" s="1"/>
  <c r="W88" i="7"/>
  <c r="DU88" i="7" s="1"/>
  <c r="V88" i="7"/>
  <c r="U88" i="7"/>
  <c r="T88" i="7"/>
  <c r="DR88" i="7" s="1"/>
  <c r="S88" i="7"/>
  <c r="R88" i="7"/>
  <c r="Q88" i="7"/>
  <c r="P88" i="7"/>
  <c r="DN88" i="7" s="1"/>
  <c r="O88" i="7"/>
  <c r="N88" i="7"/>
  <c r="M88" i="7"/>
  <c r="DK88" i="7" s="1"/>
  <c r="L88" i="7"/>
  <c r="DJ88" i="7" s="1"/>
  <c r="K88" i="7"/>
  <c r="DI88" i="7" s="1"/>
  <c r="J88" i="7"/>
  <c r="I88" i="7"/>
  <c r="DG88" i="7" s="1"/>
  <c r="H88" i="7"/>
  <c r="DF88" i="7" s="1"/>
  <c r="G88" i="7"/>
  <c r="F88" i="7"/>
  <c r="E88" i="7"/>
  <c r="D88" i="7"/>
  <c r="DB88" i="7" s="1"/>
  <c r="C88" i="7"/>
  <c r="B88" i="7"/>
  <c r="EX87" i="7"/>
  <c r="EW87" i="7"/>
  <c r="ET87" i="7"/>
  <c r="ES87" i="7"/>
  <c r="EL87" i="7"/>
  <c r="EH87" i="7"/>
  <c r="EG87" i="7"/>
  <c r="DZ87" i="7"/>
  <c r="DV87" i="7"/>
  <c r="DU87" i="7"/>
  <c r="DQ87" i="7"/>
  <c r="DN87" i="7"/>
  <c r="DM87" i="7"/>
  <c r="DJ87" i="7"/>
  <c r="DI87" i="7"/>
  <c r="DE87" i="7"/>
  <c r="DB87" i="7"/>
  <c r="DA87" i="7"/>
  <c r="CY87" i="7"/>
  <c r="CX87" i="7"/>
  <c r="CW87" i="7"/>
  <c r="EV87" i="7" s="1"/>
  <c r="CV87" i="7"/>
  <c r="CU87" i="7"/>
  <c r="CT87" i="7"/>
  <c r="CS87" i="7"/>
  <c r="CR87" i="7"/>
  <c r="CQ87" i="7"/>
  <c r="CP87" i="7"/>
  <c r="EO87" i="7" s="1"/>
  <c r="CO87" i="7"/>
  <c r="CN87" i="7"/>
  <c r="CM87" i="7"/>
  <c r="CL87" i="7"/>
  <c r="EK87" i="7" s="1"/>
  <c r="CK87" i="7"/>
  <c r="EJ87" i="7" s="1"/>
  <c r="CJ87" i="7"/>
  <c r="CI87" i="7"/>
  <c r="CH87" i="7"/>
  <c r="CG87" i="7"/>
  <c r="CF87" i="7"/>
  <c r="CE87" i="7"/>
  <c r="CD87" i="7"/>
  <c r="EC87" i="7" s="1"/>
  <c r="CC87" i="7"/>
  <c r="CB87" i="7"/>
  <c r="CA87" i="7"/>
  <c r="BZ87" i="7"/>
  <c r="DY87" i="7" s="1"/>
  <c r="BY87" i="7"/>
  <c r="BX87" i="7"/>
  <c r="BW87" i="7"/>
  <c r="BV87" i="7"/>
  <c r="BU87" i="7"/>
  <c r="BT87" i="7"/>
  <c r="BS87" i="7"/>
  <c r="BR87" i="7"/>
  <c r="BQ87" i="7"/>
  <c r="BP87" i="7"/>
  <c r="BO87" i="7"/>
  <c r="BN87" i="7"/>
  <c r="BM87" i="7"/>
  <c r="BL87" i="7"/>
  <c r="BK87" i="7"/>
  <c r="BJ87" i="7"/>
  <c r="BI87" i="7"/>
  <c r="BH87" i="7"/>
  <c r="BG87" i="7"/>
  <c r="BF87" i="7"/>
  <c r="BE87" i="7"/>
  <c r="BD87" i="7"/>
  <c r="BC87" i="7"/>
  <c r="BB87" i="7"/>
  <c r="BA87" i="7"/>
  <c r="AZ87" i="7"/>
  <c r="AY87" i="7"/>
  <c r="AX87" i="7"/>
  <c r="AW87" i="7"/>
  <c r="EU87" i="7" s="1"/>
  <c r="AV87" i="7"/>
  <c r="AU87" i="7"/>
  <c r="AT87" i="7"/>
  <c r="ER87" i="7" s="1"/>
  <c r="AS87" i="7"/>
  <c r="EQ87" i="7" s="1"/>
  <c r="AR87" i="7"/>
  <c r="EP87" i="7" s="1"/>
  <c r="AQ87" i="7"/>
  <c r="AP87" i="7"/>
  <c r="EN87" i="7" s="1"/>
  <c r="AO87" i="7"/>
  <c r="EM87" i="7" s="1"/>
  <c r="AN87" i="7"/>
  <c r="AM87" i="7"/>
  <c r="AL87" i="7"/>
  <c r="AK87" i="7"/>
  <c r="EI87" i="7" s="1"/>
  <c r="AJ87" i="7"/>
  <c r="AI87" i="7"/>
  <c r="AH87" i="7"/>
  <c r="EF87" i="7" s="1"/>
  <c r="AG87" i="7"/>
  <c r="EE87" i="7" s="1"/>
  <c r="AF87" i="7"/>
  <c r="ED87" i="7" s="1"/>
  <c r="AE87" i="7"/>
  <c r="AD87" i="7"/>
  <c r="EB87" i="7" s="1"/>
  <c r="AC87" i="7"/>
  <c r="EA87" i="7" s="1"/>
  <c r="AB87" i="7"/>
  <c r="AA87" i="7"/>
  <c r="Z87" i="7"/>
  <c r="DX87" i="7" s="1"/>
  <c r="Y87" i="7"/>
  <c r="DW87" i="7" s="1"/>
  <c r="X87" i="7"/>
  <c r="W87" i="7"/>
  <c r="V87" i="7"/>
  <c r="DT87" i="7" s="1"/>
  <c r="U87" i="7"/>
  <c r="DS87" i="7" s="1"/>
  <c r="T87" i="7"/>
  <c r="DR87" i="7" s="1"/>
  <c r="S87" i="7"/>
  <c r="R87" i="7"/>
  <c r="DP87" i="7" s="1"/>
  <c r="Q87" i="7"/>
  <c r="DO87" i="7" s="1"/>
  <c r="P87" i="7"/>
  <c r="O87" i="7"/>
  <c r="N87" i="7"/>
  <c r="DL87" i="7" s="1"/>
  <c r="M87" i="7"/>
  <c r="DK87" i="7" s="1"/>
  <c r="L87" i="7"/>
  <c r="K87" i="7"/>
  <c r="J87" i="7"/>
  <c r="DH87" i="7" s="1"/>
  <c r="I87" i="7"/>
  <c r="DG87" i="7" s="1"/>
  <c r="H87" i="7"/>
  <c r="DF87" i="7" s="1"/>
  <c r="G87" i="7"/>
  <c r="F87" i="7"/>
  <c r="DD87" i="7" s="1"/>
  <c r="E87" i="7"/>
  <c r="DC87" i="7" s="1"/>
  <c r="D87" i="7"/>
  <c r="C87" i="7"/>
  <c r="B87" i="7"/>
  <c r="CZ87" i="7" s="1"/>
  <c r="EX86" i="7"/>
  <c r="EU86" i="7"/>
  <c r="EQ86" i="7"/>
  <c r="EP86" i="7"/>
  <c r="EI86" i="7"/>
  <c r="EE86" i="7"/>
  <c r="ED86" i="7"/>
  <c r="DW86" i="7"/>
  <c r="DV86" i="7"/>
  <c r="DS86" i="7"/>
  <c r="DR86" i="7"/>
  <c r="DK86" i="7"/>
  <c r="DJ86" i="7"/>
  <c r="DG86" i="7"/>
  <c r="DF86" i="7"/>
  <c r="CY86" i="7"/>
  <c r="CX86" i="7"/>
  <c r="CW86" i="7"/>
  <c r="CV86" i="7"/>
  <c r="CU86" i="7"/>
  <c r="ET86" i="7" s="1"/>
  <c r="CT86" i="7"/>
  <c r="CS86" i="7"/>
  <c r="CR86" i="7"/>
  <c r="CQ86" i="7"/>
  <c r="CP86" i="7"/>
  <c r="CO86" i="7"/>
  <c r="CN86" i="7"/>
  <c r="CM86" i="7"/>
  <c r="EL86" i="7" s="1"/>
  <c r="CL86" i="7"/>
  <c r="CK86" i="7"/>
  <c r="CJ86" i="7"/>
  <c r="CI86" i="7"/>
  <c r="EH86" i="7" s="1"/>
  <c r="CH86" i="7"/>
  <c r="CG86" i="7"/>
  <c r="CF86" i="7"/>
  <c r="CE86" i="7"/>
  <c r="CD86" i="7"/>
  <c r="CC86" i="7"/>
  <c r="CB86" i="7"/>
  <c r="CA86" i="7"/>
  <c r="BZ86" i="7"/>
  <c r="BY86" i="7"/>
  <c r="BX86" i="7"/>
  <c r="BW86" i="7"/>
  <c r="BV86" i="7"/>
  <c r="BU86" i="7"/>
  <c r="BT86" i="7"/>
  <c r="BS86" i="7"/>
  <c r="BR86" i="7"/>
  <c r="BQ86" i="7"/>
  <c r="BP86" i="7"/>
  <c r="BO86" i="7"/>
  <c r="BN86" i="7"/>
  <c r="BM86" i="7"/>
  <c r="BL86" i="7"/>
  <c r="BK86" i="7"/>
  <c r="BJ86" i="7"/>
  <c r="BI86" i="7"/>
  <c r="BH86" i="7"/>
  <c r="BG86" i="7"/>
  <c r="BF86" i="7"/>
  <c r="BE86" i="7"/>
  <c r="BD86" i="7"/>
  <c r="BC86" i="7"/>
  <c r="BB86" i="7"/>
  <c r="BA86" i="7"/>
  <c r="AZ86" i="7"/>
  <c r="AY86" i="7"/>
  <c r="EW86" i="7" s="1"/>
  <c r="AX86" i="7"/>
  <c r="EV86" i="7" s="1"/>
  <c r="AW86" i="7"/>
  <c r="AV86" i="7"/>
  <c r="AU86" i="7"/>
  <c r="AT86" i="7"/>
  <c r="ER86" i="7" s="1"/>
  <c r="AS86" i="7"/>
  <c r="AR86" i="7"/>
  <c r="AQ86" i="7"/>
  <c r="EO86" i="7" s="1"/>
  <c r="AP86" i="7"/>
  <c r="EN86" i="7" s="1"/>
  <c r="AO86" i="7"/>
  <c r="EM86" i="7" s="1"/>
  <c r="AN86" i="7"/>
  <c r="AM86" i="7"/>
  <c r="EK86" i="7" s="1"/>
  <c r="AL86" i="7"/>
  <c r="EJ86" i="7" s="1"/>
  <c r="AK86" i="7"/>
  <c r="AJ86" i="7"/>
  <c r="AI86" i="7"/>
  <c r="AH86" i="7"/>
  <c r="EF86" i="7" s="1"/>
  <c r="AG86" i="7"/>
  <c r="AF86" i="7"/>
  <c r="AE86" i="7"/>
  <c r="EC86" i="7" s="1"/>
  <c r="AD86" i="7"/>
  <c r="EB86" i="7" s="1"/>
  <c r="AC86" i="7"/>
  <c r="EA86" i="7" s="1"/>
  <c r="AB86" i="7"/>
  <c r="DZ86" i="7" s="1"/>
  <c r="AA86" i="7"/>
  <c r="DY86" i="7" s="1"/>
  <c r="Z86" i="7"/>
  <c r="DX86" i="7" s="1"/>
  <c r="Y86" i="7"/>
  <c r="X86" i="7"/>
  <c r="W86" i="7"/>
  <c r="V86" i="7"/>
  <c r="DT86" i="7" s="1"/>
  <c r="U86" i="7"/>
  <c r="T86" i="7"/>
  <c r="S86" i="7"/>
  <c r="DQ86" i="7" s="1"/>
  <c r="R86" i="7"/>
  <c r="DP86" i="7" s="1"/>
  <c r="Q86" i="7"/>
  <c r="DO86" i="7" s="1"/>
  <c r="P86" i="7"/>
  <c r="DN86" i="7" s="1"/>
  <c r="O86" i="7"/>
  <c r="DM86" i="7" s="1"/>
  <c r="N86" i="7"/>
  <c r="DL86" i="7" s="1"/>
  <c r="M86" i="7"/>
  <c r="L86" i="7"/>
  <c r="K86" i="7"/>
  <c r="DI86" i="7" s="1"/>
  <c r="J86" i="7"/>
  <c r="DH86" i="7" s="1"/>
  <c r="I86" i="7"/>
  <c r="H86" i="7"/>
  <c r="G86" i="7"/>
  <c r="DE86" i="7" s="1"/>
  <c r="F86" i="7"/>
  <c r="DD86" i="7" s="1"/>
  <c r="E86" i="7"/>
  <c r="DC86" i="7" s="1"/>
  <c r="D86" i="7"/>
  <c r="DB86" i="7" s="1"/>
  <c r="C86" i="7"/>
  <c r="DA86" i="7" s="1"/>
  <c r="B86" i="7"/>
  <c r="CZ86" i="7" s="1"/>
  <c r="EU85" i="7"/>
  <c r="ER85" i="7"/>
  <c r="EQ85" i="7"/>
  <c r="EN85" i="7"/>
  <c r="EM85" i="7"/>
  <c r="EI85" i="7"/>
  <c r="EF85" i="7"/>
  <c r="EE85" i="7"/>
  <c r="EB85" i="7"/>
  <c r="EA85" i="7"/>
  <c r="DW85" i="7"/>
  <c r="DT85" i="7"/>
  <c r="DS85" i="7"/>
  <c r="DP85" i="7"/>
  <c r="DO85" i="7"/>
  <c r="DK85" i="7"/>
  <c r="DH85" i="7"/>
  <c r="DG85" i="7"/>
  <c r="DD85" i="7"/>
  <c r="DC85" i="7"/>
  <c r="CY85" i="7"/>
  <c r="CX85" i="7"/>
  <c r="CW85" i="7"/>
  <c r="CV85" i="7"/>
  <c r="CU85" i="7"/>
  <c r="CT85" i="7"/>
  <c r="CS85" i="7"/>
  <c r="CR85" i="7"/>
  <c r="CQ85" i="7"/>
  <c r="CP85" i="7"/>
  <c r="CO85" i="7"/>
  <c r="CN85" i="7"/>
  <c r="CM85" i="7"/>
  <c r="CL85" i="7"/>
  <c r="CK85" i="7"/>
  <c r="CJ85" i="7"/>
  <c r="CI85" i="7"/>
  <c r="CH85" i="7"/>
  <c r="CG85" i="7"/>
  <c r="CF85" i="7"/>
  <c r="CE85" i="7"/>
  <c r="CD85" i="7"/>
  <c r="CC85" i="7"/>
  <c r="CB85" i="7"/>
  <c r="CA85" i="7"/>
  <c r="BZ85" i="7"/>
  <c r="BY85" i="7"/>
  <c r="BX85" i="7"/>
  <c r="BW85" i="7"/>
  <c r="BV85" i="7"/>
  <c r="BU85" i="7"/>
  <c r="BT85" i="7"/>
  <c r="BS85" i="7"/>
  <c r="BR85" i="7"/>
  <c r="BQ85" i="7"/>
  <c r="BP85" i="7"/>
  <c r="BO85" i="7"/>
  <c r="BN85" i="7"/>
  <c r="BM85" i="7"/>
  <c r="BL85" i="7"/>
  <c r="BK85" i="7"/>
  <c r="BJ85" i="7"/>
  <c r="BI85" i="7"/>
  <c r="BH85" i="7"/>
  <c r="BG85" i="7"/>
  <c r="BF85" i="7"/>
  <c r="BE85" i="7"/>
  <c r="BD85" i="7"/>
  <c r="BC85" i="7"/>
  <c r="BB85" i="7"/>
  <c r="BA85" i="7"/>
  <c r="AZ85" i="7"/>
  <c r="EX85" i="7" s="1"/>
  <c r="AY85" i="7"/>
  <c r="EW85" i="7" s="1"/>
  <c r="AX85" i="7"/>
  <c r="EV85" i="7" s="1"/>
  <c r="AW85" i="7"/>
  <c r="AV85" i="7"/>
  <c r="ET85" i="7" s="1"/>
  <c r="AU85" i="7"/>
  <c r="ES85" i="7" s="1"/>
  <c r="AT85" i="7"/>
  <c r="AS85" i="7"/>
  <c r="AR85" i="7"/>
  <c r="EP85" i="7" s="1"/>
  <c r="AQ85" i="7"/>
  <c r="EO85" i="7" s="1"/>
  <c r="AP85" i="7"/>
  <c r="AO85" i="7"/>
  <c r="AN85" i="7"/>
  <c r="EL85" i="7" s="1"/>
  <c r="AM85" i="7"/>
  <c r="EK85" i="7" s="1"/>
  <c r="AL85" i="7"/>
  <c r="EJ85" i="7" s="1"/>
  <c r="AK85" i="7"/>
  <c r="AJ85" i="7"/>
  <c r="EH85" i="7" s="1"/>
  <c r="AI85" i="7"/>
  <c r="EG85" i="7" s="1"/>
  <c r="AH85" i="7"/>
  <c r="AG85" i="7"/>
  <c r="AF85" i="7"/>
  <c r="ED85" i="7" s="1"/>
  <c r="AE85" i="7"/>
  <c r="EC85" i="7" s="1"/>
  <c r="AD85" i="7"/>
  <c r="AC85" i="7"/>
  <c r="AB85" i="7"/>
  <c r="DZ85" i="7" s="1"/>
  <c r="AA85" i="7"/>
  <c r="DY85" i="7" s="1"/>
  <c r="Z85" i="7"/>
  <c r="DX85" i="7" s="1"/>
  <c r="Y85" i="7"/>
  <c r="X85" i="7"/>
  <c r="DV85" i="7" s="1"/>
  <c r="W85" i="7"/>
  <c r="DU85" i="7" s="1"/>
  <c r="V85" i="7"/>
  <c r="U85" i="7"/>
  <c r="T85" i="7"/>
  <c r="DR85" i="7" s="1"/>
  <c r="S85" i="7"/>
  <c r="DQ85" i="7" s="1"/>
  <c r="R85" i="7"/>
  <c r="Q85" i="7"/>
  <c r="P85" i="7"/>
  <c r="DN85" i="7" s="1"/>
  <c r="O85" i="7"/>
  <c r="DM85" i="7" s="1"/>
  <c r="N85" i="7"/>
  <c r="DL85" i="7" s="1"/>
  <c r="M85" i="7"/>
  <c r="L85" i="7"/>
  <c r="DJ85" i="7" s="1"/>
  <c r="K85" i="7"/>
  <c r="DI85" i="7" s="1"/>
  <c r="J85" i="7"/>
  <c r="I85" i="7"/>
  <c r="H85" i="7"/>
  <c r="DF85" i="7" s="1"/>
  <c r="G85" i="7"/>
  <c r="DE85" i="7" s="1"/>
  <c r="F85" i="7"/>
  <c r="E85" i="7"/>
  <c r="D85" i="7"/>
  <c r="DB85" i="7" s="1"/>
  <c r="C85" i="7"/>
  <c r="DA85" i="7" s="1"/>
  <c r="B85" i="7"/>
  <c r="CZ85" i="7" s="1"/>
  <c r="EW84" i="7"/>
  <c r="ER84" i="7"/>
  <c r="EO84" i="7"/>
  <c r="EN84" i="7"/>
  <c r="EK84" i="7"/>
  <c r="EJ84" i="7"/>
  <c r="EF84" i="7"/>
  <c r="EC84" i="7"/>
  <c r="EB84" i="7"/>
  <c r="DY84" i="7"/>
  <c r="DT84" i="7"/>
  <c r="DQ84" i="7"/>
  <c r="DP84" i="7"/>
  <c r="DM84" i="7"/>
  <c r="DH84" i="7"/>
  <c r="DE84" i="7"/>
  <c r="DD84" i="7"/>
  <c r="DA84" i="7"/>
  <c r="CZ84" i="7"/>
  <c r="CY84" i="7"/>
  <c r="CX84" i="7"/>
  <c r="CW84" i="7"/>
  <c r="CV84" i="7"/>
  <c r="CU84" i="7"/>
  <c r="CT84" i="7"/>
  <c r="CS84" i="7"/>
  <c r="CR84" i="7"/>
  <c r="CQ84" i="7"/>
  <c r="CP84" i="7"/>
  <c r="CO84" i="7"/>
  <c r="CN84" i="7"/>
  <c r="CM84" i="7"/>
  <c r="CL84" i="7"/>
  <c r="CK84" i="7"/>
  <c r="CJ84" i="7"/>
  <c r="CI84" i="7"/>
  <c r="CH84" i="7"/>
  <c r="CG84" i="7"/>
  <c r="CF84" i="7"/>
  <c r="CE84" i="7"/>
  <c r="CD84" i="7"/>
  <c r="CC84" i="7"/>
  <c r="CB84" i="7"/>
  <c r="CA84" i="7"/>
  <c r="BZ84" i="7"/>
  <c r="BY84" i="7"/>
  <c r="BX84" i="7"/>
  <c r="BW84" i="7"/>
  <c r="BV84" i="7"/>
  <c r="BU84" i="7"/>
  <c r="BT84" i="7"/>
  <c r="BS84" i="7"/>
  <c r="BR84" i="7"/>
  <c r="BQ84" i="7"/>
  <c r="BP84" i="7"/>
  <c r="BO84" i="7"/>
  <c r="BN84" i="7"/>
  <c r="BM84" i="7"/>
  <c r="BL84" i="7"/>
  <c r="BK84" i="7"/>
  <c r="BJ84" i="7"/>
  <c r="BI84" i="7"/>
  <c r="BH84" i="7"/>
  <c r="BG84" i="7"/>
  <c r="BF84" i="7"/>
  <c r="BE84" i="7"/>
  <c r="BD84" i="7"/>
  <c r="BC84" i="7"/>
  <c r="BB84" i="7"/>
  <c r="BA84" i="7"/>
  <c r="AZ84" i="7"/>
  <c r="EX84" i="7" s="1"/>
  <c r="AY84" i="7"/>
  <c r="AX84" i="7"/>
  <c r="EV84" i="7" s="1"/>
  <c r="AW84" i="7"/>
  <c r="EU84" i="7" s="1"/>
  <c r="AV84" i="7"/>
  <c r="ET84" i="7" s="1"/>
  <c r="AU84" i="7"/>
  <c r="ES84" i="7" s="1"/>
  <c r="AT84" i="7"/>
  <c r="AS84" i="7"/>
  <c r="EQ84" i="7" s="1"/>
  <c r="AR84" i="7"/>
  <c r="EP84" i="7" s="1"/>
  <c r="AQ84" i="7"/>
  <c r="AP84" i="7"/>
  <c r="AO84" i="7"/>
  <c r="EM84" i="7" s="1"/>
  <c r="AN84" i="7"/>
  <c r="EL84" i="7" s="1"/>
  <c r="AM84" i="7"/>
  <c r="AL84" i="7"/>
  <c r="AK84" i="7"/>
  <c r="EI84" i="7" s="1"/>
  <c r="AJ84" i="7"/>
  <c r="EH84" i="7" s="1"/>
  <c r="AI84" i="7"/>
  <c r="EG84" i="7" s="1"/>
  <c r="AH84" i="7"/>
  <c r="AG84" i="7"/>
  <c r="EE84" i="7" s="1"/>
  <c r="AF84" i="7"/>
  <c r="ED84" i="7" s="1"/>
  <c r="AE84" i="7"/>
  <c r="AD84" i="7"/>
  <c r="AC84" i="7"/>
  <c r="EA84" i="7" s="1"/>
  <c r="AB84" i="7"/>
  <c r="DZ84" i="7" s="1"/>
  <c r="AA84" i="7"/>
  <c r="Z84" i="7"/>
  <c r="DX84" i="7" s="1"/>
  <c r="Y84" i="7"/>
  <c r="DW84" i="7" s="1"/>
  <c r="X84" i="7"/>
  <c r="DV84" i="7" s="1"/>
  <c r="W84" i="7"/>
  <c r="DU84" i="7" s="1"/>
  <c r="V84" i="7"/>
  <c r="U84" i="7"/>
  <c r="DS84" i="7" s="1"/>
  <c r="T84" i="7"/>
  <c r="DR84" i="7" s="1"/>
  <c r="S84" i="7"/>
  <c r="R84" i="7"/>
  <c r="Q84" i="7"/>
  <c r="DO84" i="7" s="1"/>
  <c r="P84" i="7"/>
  <c r="DN84" i="7" s="1"/>
  <c r="O84" i="7"/>
  <c r="N84" i="7"/>
  <c r="DL84" i="7" s="1"/>
  <c r="M84" i="7"/>
  <c r="DK84" i="7" s="1"/>
  <c r="L84" i="7"/>
  <c r="DJ84" i="7" s="1"/>
  <c r="K84" i="7"/>
  <c r="DI84" i="7" s="1"/>
  <c r="J84" i="7"/>
  <c r="I84" i="7"/>
  <c r="DG84" i="7" s="1"/>
  <c r="H84" i="7"/>
  <c r="DF84" i="7" s="1"/>
  <c r="G84" i="7"/>
  <c r="F84" i="7"/>
  <c r="E84" i="7"/>
  <c r="DC84" i="7" s="1"/>
  <c r="D84" i="7"/>
  <c r="DB84" i="7" s="1"/>
  <c r="C84" i="7"/>
  <c r="B84" i="7"/>
  <c r="EX83" i="7"/>
  <c r="EW83" i="7"/>
  <c r="ET83" i="7"/>
  <c r="ES83" i="7"/>
  <c r="EO83" i="7"/>
  <c r="EM83" i="7"/>
  <c r="EL83" i="7"/>
  <c r="EK83" i="7"/>
  <c r="EH83" i="7"/>
  <c r="EC83" i="7"/>
  <c r="EA83" i="7"/>
  <c r="DZ83" i="7"/>
  <c r="DY83" i="7"/>
  <c r="DV83" i="7"/>
  <c r="DU83" i="7"/>
  <c r="DQ83" i="7"/>
  <c r="DO83" i="7"/>
  <c r="DN83" i="7"/>
  <c r="DM83" i="7"/>
  <c r="DJ83" i="7"/>
  <c r="DE83" i="7"/>
  <c r="DC83" i="7"/>
  <c r="DB83" i="7"/>
  <c r="DA83" i="7"/>
  <c r="CY83" i="7"/>
  <c r="CX83" i="7"/>
  <c r="CW83" i="7"/>
  <c r="CV83" i="7"/>
  <c r="CU83" i="7"/>
  <c r="CT83" i="7"/>
  <c r="CS83" i="7"/>
  <c r="CR83" i="7"/>
  <c r="CQ83" i="7"/>
  <c r="CP83" i="7"/>
  <c r="CO83" i="7"/>
  <c r="CN83" i="7"/>
  <c r="CM83" i="7"/>
  <c r="CL83" i="7"/>
  <c r="CK83" i="7"/>
  <c r="CJ83" i="7"/>
  <c r="CI83" i="7"/>
  <c r="CH83" i="7"/>
  <c r="CG83" i="7"/>
  <c r="CF83" i="7"/>
  <c r="CE83" i="7"/>
  <c r="CD83" i="7"/>
  <c r="CC83" i="7"/>
  <c r="CB83" i="7"/>
  <c r="CA83" i="7"/>
  <c r="BZ83" i="7"/>
  <c r="BY83" i="7"/>
  <c r="BX83" i="7"/>
  <c r="BW83" i="7"/>
  <c r="BV83" i="7"/>
  <c r="BU83" i="7"/>
  <c r="BT83" i="7"/>
  <c r="BS83" i="7"/>
  <c r="BR83" i="7"/>
  <c r="BQ83" i="7"/>
  <c r="BP83" i="7"/>
  <c r="BO83" i="7"/>
  <c r="BN83" i="7"/>
  <c r="BM83" i="7"/>
  <c r="BL83" i="7"/>
  <c r="BK83" i="7"/>
  <c r="BJ83" i="7"/>
  <c r="BI83" i="7"/>
  <c r="BH83" i="7"/>
  <c r="BG83" i="7"/>
  <c r="BF83" i="7"/>
  <c r="BE83" i="7"/>
  <c r="BD83" i="7"/>
  <c r="BC83" i="7"/>
  <c r="BB83" i="7"/>
  <c r="BA83" i="7"/>
  <c r="AZ83" i="7"/>
  <c r="AY83" i="7"/>
  <c r="AX83" i="7"/>
  <c r="EV83" i="7" s="1"/>
  <c r="AW83" i="7"/>
  <c r="EU83" i="7" s="1"/>
  <c r="AV83" i="7"/>
  <c r="AU83" i="7"/>
  <c r="AT83" i="7"/>
  <c r="ER83" i="7" s="1"/>
  <c r="AS83" i="7"/>
  <c r="EQ83" i="7" s="1"/>
  <c r="AR83" i="7"/>
  <c r="EP83" i="7" s="1"/>
  <c r="AQ83" i="7"/>
  <c r="AP83" i="7"/>
  <c r="EN83" i="7" s="1"/>
  <c r="AO83" i="7"/>
  <c r="AN83" i="7"/>
  <c r="AM83" i="7"/>
  <c r="AL83" i="7"/>
  <c r="EJ83" i="7" s="1"/>
  <c r="AK83" i="7"/>
  <c r="EI83" i="7" s="1"/>
  <c r="AJ83" i="7"/>
  <c r="AI83" i="7"/>
  <c r="EG83" i="7" s="1"/>
  <c r="AH83" i="7"/>
  <c r="EF83" i="7" s="1"/>
  <c r="AG83" i="7"/>
  <c r="EE83" i="7" s="1"/>
  <c r="AF83" i="7"/>
  <c r="ED83" i="7" s="1"/>
  <c r="AE83" i="7"/>
  <c r="AD83" i="7"/>
  <c r="EB83" i="7" s="1"/>
  <c r="AC83" i="7"/>
  <c r="AB83" i="7"/>
  <c r="AA83" i="7"/>
  <c r="Z83" i="7"/>
  <c r="DX83" i="7" s="1"/>
  <c r="Y83" i="7"/>
  <c r="DW83" i="7" s="1"/>
  <c r="X83" i="7"/>
  <c r="W83" i="7"/>
  <c r="V83" i="7"/>
  <c r="DT83" i="7" s="1"/>
  <c r="U83" i="7"/>
  <c r="DS83" i="7" s="1"/>
  <c r="T83" i="7"/>
  <c r="DR83" i="7" s="1"/>
  <c r="S83" i="7"/>
  <c r="R83" i="7"/>
  <c r="DP83" i="7" s="1"/>
  <c r="Q83" i="7"/>
  <c r="P83" i="7"/>
  <c r="O83" i="7"/>
  <c r="N83" i="7"/>
  <c r="DL83" i="7" s="1"/>
  <c r="M83" i="7"/>
  <c r="DK83" i="7" s="1"/>
  <c r="L83" i="7"/>
  <c r="K83" i="7"/>
  <c r="DI83" i="7" s="1"/>
  <c r="J83" i="7"/>
  <c r="DH83" i="7" s="1"/>
  <c r="I83" i="7"/>
  <c r="DG83" i="7" s="1"/>
  <c r="H83" i="7"/>
  <c r="DF83" i="7" s="1"/>
  <c r="G83" i="7"/>
  <c r="F83" i="7"/>
  <c r="DD83" i="7" s="1"/>
  <c r="E83" i="7"/>
  <c r="D83" i="7"/>
  <c r="C83" i="7"/>
  <c r="B83" i="7"/>
  <c r="CZ83" i="7" s="1"/>
  <c r="EX82" i="7"/>
  <c r="EU82" i="7"/>
  <c r="ET82" i="7"/>
  <c r="EQ82" i="7"/>
  <c r="EP82" i="7"/>
  <c r="EJ82" i="7"/>
  <c r="EI82" i="7"/>
  <c r="EE82" i="7"/>
  <c r="ED82" i="7"/>
  <c r="DW82" i="7"/>
  <c r="DV82" i="7"/>
  <c r="DS82" i="7"/>
  <c r="DR82" i="7"/>
  <c r="DN82" i="7"/>
  <c r="DK82" i="7"/>
  <c r="DJ82" i="7"/>
  <c r="DG82" i="7"/>
  <c r="DF82" i="7"/>
  <c r="DB82" i="7"/>
  <c r="CY82" i="7"/>
  <c r="CX82" i="7"/>
  <c r="CW82" i="7"/>
  <c r="CV82" i="7"/>
  <c r="CU82" i="7"/>
  <c r="CT82" i="7"/>
  <c r="CS82" i="7"/>
  <c r="CR82" i="7"/>
  <c r="CQ82" i="7"/>
  <c r="CP82" i="7"/>
  <c r="CO82" i="7"/>
  <c r="CN82" i="7"/>
  <c r="CM82" i="7"/>
  <c r="EL82" i="7" s="1"/>
  <c r="CL82" i="7"/>
  <c r="CK82" i="7"/>
  <c r="CJ82" i="7"/>
  <c r="CI82" i="7"/>
  <c r="EH82" i="7" s="1"/>
  <c r="CH82" i="7"/>
  <c r="CG82" i="7"/>
  <c r="CF82" i="7"/>
  <c r="CE82" i="7"/>
  <c r="CD82" i="7"/>
  <c r="CC82" i="7"/>
  <c r="CB82" i="7"/>
  <c r="CA82" i="7"/>
  <c r="DZ82" i="7" s="1"/>
  <c r="BZ82" i="7"/>
  <c r="BY82" i="7"/>
  <c r="BX82" i="7"/>
  <c r="BW82" i="7"/>
  <c r="BV82" i="7"/>
  <c r="BU82" i="7"/>
  <c r="BT82" i="7"/>
  <c r="BS82" i="7"/>
  <c r="BR82" i="7"/>
  <c r="BQ82" i="7"/>
  <c r="BP82" i="7"/>
  <c r="BO82" i="7"/>
  <c r="BN82" i="7"/>
  <c r="BM82" i="7"/>
  <c r="BL82" i="7"/>
  <c r="BK82" i="7"/>
  <c r="BJ82" i="7"/>
  <c r="BI82" i="7"/>
  <c r="BH82" i="7"/>
  <c r="BG82" i="7"/>
  <c r="BF82" i="7"/>
  <c r="BE82" i="7"/>
  <c r="BD82" i="7"/>
  <c r="BC82" i="7"/>
  <c r="BB82" i="7"/>
  <c r="BA82" i="7"/>
  <c r="AZ82" i="7"/>
  <c r="AY82" i="7"/>
  <c r="EW82" i="7" s="1"/>
  <c r="AX82" i="7"/>
  <c r="EV82" i="7" s="1"/>
  <c r="AW82" i="7"/>
  <c r="AV82" i="7"/>
  <c r="AU82" i="7"/>
  <c r="ES82" i="7" s="1"/>
  <c r="AT82" i="7"/>
  <c r="ER82" i="7" s="1"/>
  <c r="AS82" i="7"/>
  <c r="AR82" i="7"/>
  <c r="AQ82" i="7"/>
  <c r="EO82" i="7" s="1"/>
  <c r="AP82" i="7"/>
  <c r="EN82" i="7" s="1"/>
  <c r="AO82" i="7"/>
  <c r="EM82" i="7" s="1"/>
  <c r="AN82" i="7"/>
  <c r="AM82" i="7"/>
  <c r="EK82" i="7" s="1"/>
  <c r="AL82" i="7"/>
  <c r="AK82" i="7"/>
  <c r="AJ82" i="7"/>
  <c r="AI82" i="7"/>
  <c r="EG82" i="7" s="1"/>
  <c r="AH82" i="7"/>
  <c r="EF82" i="7" s="1"/>
  <c r="AG82" i="7"/>
  <c r="AF82" i="7"/>
  <c r="AE82" i="7"/>
  <c r="EC82" i="7" s="1"/>
  <c r="AD82" i="7"/>
  <c r="EB82" i="7" s="1"/>
  <c r="AC82" i="7"/>
  <c r="EA82" i="7" s="1"/>
  <c r="AB82" i="7"/>
  <c r="AA82" i="7"/>
  <c r="DY82" i="7" s="1"/>
  <c r="Z82" i="7"/>
  <c r="DX82" i="7" s="1"/>
  <c r="Y82" i="7"/>
  <c r="X82" i="7"/>
  <c r="W82" i="7"/>
  <c r="DU82" i="7" s="1"/>
  <c r="V82" i="7"/>
  <c r="DT82" i="7" s="1"/>
  <c r="U82" i="7"/>
  <c r="T82" i="7"/>
  <c r="S82" i="7"/>
  <c r="DQ82" i="7" s="1"/>
  <c r="R82" i="7"/>
  <c r="DP82" i="7" s="1"/>
  <c r="Q82" i="7"/>
  <c r="DO82" i="7" s="1"/>
  <c r="P82" i="7"/>
  <c r="O82" i="7"/>
  <c r="DM82" i="7" s="1"/>
  <c r="N82" i="7"/>
  <c r="DL82" i="7" s="1"/>
  <c r="M82" i="7"/>
  <c r="L82" i="7"/>
  <c r="K82" i="7"/>
  <c r="DI82" i="7" s="1"/>
  <c r="J82" i="7"/>
  <c r="DH82" i="7" s="1"/>
  <c r="I82" i="7"/>
  <c r="H82" i="7"/>
  <c r="G82" i="7"/>
  <c r="DE82" i="7" s="1"/>
  <c r="F82" i="7"/>
  <c r="DD82" i="7" s="1"/>
  <c r="E82" i="7"/>
  <c r="DC82" i="7" s="1"/>
  <c r="D82" i="7"/>
  <c r="C82" i="7"/>
  <c r="DA82" i="7" s="1"/>
  <c r="B82" i="7"/>
  <c r="CZ82" i="7" s="1"/>
  <c r="EU81" i="7"/>
  <c r="ER81" i="7"/>
  <c r="EQ81" i="7"/>
  <c r="EP81" i="7"/>
  <c r="EN81" i="7"/>
  <c r="EI81" i="7"/>
  <c r="EF81" i="7"/>
  <c r="EE81" i="7"/>
  <c r="ED81" i="7"/>
  <c r="EB81" i="7"/>
  <c r="DT81" i="7"/>
  <c r="DS81" i="7"/>
  <c r="DP81" i="7"/>
  <c r="DK81" i="7"/>
  <c r="DH81" i="7"/>
  <c r="DG81" i="7"/>
  <c r="DD81" i="7"/>
  <c r="CY81" i="7"/>
  <c r="CX81" i="7"/>
  <c r="CW81" i="7"/>
  <c r="CV81" i="7"/>
  <c r="CU81" i="7"/>
  <c r="CT81" i="7"/>
  <c r="CS81" i="7"/>
  <c r="CR81" i="7"/>
  <c r="CQ81" i="7"/>
  <c r="CP81" i="7"/>
  <c r="CO81" i="7"/>
  <c r="CN81" i="7"/>
  <c r="CM81" i="7"/>
  <c r="CL81" i="7"/>
  <c r="CK81" i="7"/>
  <c r="CJ81" i="7"/>
  <c r="CI81" i="7"/>
  <c r="CH81" i="7"/>
  <c r="CG81" i="7"/>
  <c r="CF81" i="7"/>
  <c r="CE81" i="7"/>
  <c r="CD81" i="7"/>
  <c r="CC81" i="7"/>
  <c r="CB81" i="7"/>
  <c r="CA81" i="7"/>
  <c r="BZ81" i="7"/>
  <c r="BY81" i="7"/>
  <c r="BX81" i="7"/>
  <c r="DW81" i="7" s="1"/>
  <c r="BW81" i="7"/>
  <c r="BV81" i="7"/>
  <c r="BU81" i="7"/>
  <c r="BT81" i="7"/>
  <c r="BS81" i="7"/>
  <c r="BR81" i="7"/>
  <c r="BQ81" i="7"/>
  <c r="BP81" i="7"/>
  <c r="BO81" i="7"/>
  <c r="BN81" i="7"/>
  <c r="BM81" i="7"/>
  <c r="BL81" i="7"/>
  <c r="BK81" i="7"/>
  <c r="BJ81" i="7"/>
  <c r="BI81" i="7"/>
  <c r="BH81" i="7"/>
  <c r="BG81" i="7"/>
  <c r="BF81" i="7"/>
  <c r="BE81" i="7"/>
  <c r="BD81" i="7"/>
  <c r="BC81" i="7"/>
  <c r="BB81" i="7"/>
  <c r="BA81" i="7"/>
  <c r="AZ81" i="7"/>
  <c r="EX81" i="7" s="1"/>
  <c r="AY81" i="7"/>
  <c r="EW81" i="7" s="1"/>
  <c r="AX81" i="7"/>
  <c r="EV81" i="7" s="1"/>
  <c r="AW81" i="7"/>
  <c r="AV81" i="7"/>
  <c r="ET81" i="7" s="1"/>
  <c r="AU81" i="7"/>
  <c r="ES81" i="7" s="1"/>
  <c r="AT81" i="7"/>
  <c r="AS81" i="7"/>
  <c r="AR81" i="7"/>
  <c r="AQ81" i="7"/>
  <c r="EO81" i="7" s="1"/>
  <c r="AP81" i="7"/>
  <c r="AO81" i="7"/>
  <c r="EM81" i="7" s="1"/>
  <c r="AN81" i="7"/>
  <c r="EL81" i="7" s="1"/>
  <c r="AM81" i="7"/>
  <c r="EK81" i="7" s="1"/>
  <c r="AL81" i="7"/>
  <c r="EJ81" i="7" s="1"/>
  <c r="AK81" i="7"/>
  <c r="AJ81" i="7"/>
  <c r="EH81" i="7" s="1"/>
  <c r="AI81" i="7"/>
  <c r="EG81" i="7" s="1"/>
  <c r="AH81" i="7"/>
  <c r="AG81" i="7"/>
  <c r="AF81" i="7"/>
  <c r="AE81" i="7"/>
  <c r="EC81" i="7" s="1"/>
  <c r="AD81" i="7"/>
  <c r="AC81" i="7"/>
  <c r="EA81" i="7" s="1"/>
  <c r="AB81" i="7"/>
  <c r="DZ81" i="7" s="1"/>
  <c r="AA81" i="7"/>
  <c r="DY81" i="7" s="1"/>
  <c r="Z81" i="7"/>
  <c r="Y81" i="7"/>
  <c r="X81" i="7"/>
  <c r="DV81" i="7" s="1"/>
  <c r="W81" i="7"/>
  <c r="DU81" i="7" s="1"/>
  <c r="V81" i="7"/>
  <c r="U81" i="7"/>
  <c r="T81" i="7"/>
  <c r="DR81" i="7" s="1"/>
  <c r="S81" i="7"/>
  <c r="DQ81" i="7" s="1"/>
  <c r="R81" i="7"/>
  <c r="Q81" i="7"/>
  <c r="DO81" i="7" s="1"/>
  <c r="P81" i="7"/>
  <c r="DN81" i="7" s="1"/>
  <c r="O81" i="7"/>
  <c r="DM81" i="7" s="1"/>
  <c r="N81" i="7"/>
  <c r="DL81" i="7" s="1"/>
  <c r="M81" i="7"/>
  <c r="L81" i="7"/>
  <c r="DJ81" i="7" s="1"/>
  <c r="K81" i="7"/>
  <c r="DI81" i="7" s="1"/>
  <c r="J81" i="7"/>
  <c r="I81" i="7"/>
  <c r="H81" i="7"/>
  <c r="DF81" i="7" s="1"/>
  <c r="G81" i="7"/>
  <c r="DE81" i="7" s="1"/>
  <c r="F81" i="7"/>
  <c r="E81" i="7"/>
  <c r="DC81" i="7" s="1"/>
  <c r="D81" i="7"/>
  <c r="DB81" i="7" s="1"/>
  <c r="C81" i="7"/>
  <c r="DA81" i="7" s="1"/>
  <c r="B81" i="7"/>
  <c r="CZ81" i="7" s="1"/>
  <c r="EW80" i="7"/>
  <c r="EP80" i="7"/>
  <c r="EO80" i="7"/>
  <c r="EK80" i="7"/>
  <c r="EJ80" i="7"/>
  <c r="ED80" i="7"/>
  <c r="EC80" i="7"/>
  <c r="EB80" i="7"/>
  <c r="DY80" i="7"/>
  <c r="DR80" i="7"/>
  <c r="DQ80" i="7"/>
  <c r="DP80" i="7"/>
  <c r="DM80" i="7"/>
  <c r="DH80" i="7"/>
  <c r="DF80" i="7"/>
  <c r="DE80" i="7"/>
  <c r="DD80" i="7"/>
  <c r="DA80" i="7"/>
  <c r="CY80" i="7"/>
  <c r="CX80" i="7"/>
  <c r="CW80" i="7"/>
  <c r="CV80" i="7"/>
  <c r="CU80" i="7"/>
  <c r="CT80" i="7"/>
  <c r="CS80" i="7"/>
  <c r="ER80" i="7" s="1"/>
  <c r="CR80" i="7"/>
  <c r="CQ80" i="7"/>
  <c r="CP80" i="7"/>
  <c r="CO80" i="7"/>
  <c r="EN80" i="7" s="1"/>
  <c r="CN80" i="7"/>
  <c r="EM80" i="7" s="1"/>
  <c r="CM80" i="7"/>
  <c r="CL80" i="7"/>
  <c r="CK80" i="7"/>
  <c r="CJ80" i="7"/>
  <c r="CI80" i="7"/>
  <c r="CH80" i="7"/>
  <c r="CG80" i="7"/>
  <c r="EF80" i="7" s="1"/>
  <c r="CF80" i="7"/>
  <c r="CE80" i="7"/>
  <c r="CD80" i="7"/>
  <c r="CC80" i="7"/>
  <c r="CB80" i="7"/>
  <c r="CA80" i="7"/>
  <c r="BZ80" i="7"/>
  <c r="BY80" i="7"/>
  <c r="BX80" i="7"/>
  <c r="BW80" i="7"/>
  <c r="BV80" i="7"/>
  <c r="BU80" i="7"/>
  <c r="DT80" i="7" s="1"/>
  <c r="BT80" i="7"/>
  <c r="BS80" i="7"/>
  <c r="BR80" i="7"/>
  <c r="BQ80" i="7"/>
  <c r="BP80" i="7"/>
  <c r="BO80" i="7"/>
  <c r="BN80" i="7"/>
  <c r="BM80" i="7"/>
  <c r="BL80" i="7"/>
  <c r="BK80" i="7"/>
  <c r="BJ80" i="7"/>
  <c r="BI80" i="7"/>
  <c r="BH80" i="7"/>
  <c r="BG80" i="7"/>
  <c r="BF80" i="7"/>
  <c r="BE80" i="7"/>
  <c r="BD80" i="7"/>
  <c r="BC80" i="7"/>
  <c r="BB80" i="7"/>
  <c r="BA80" i="7"/>
  <c r="AZ80" i="7"/>
  <c r="EX80" i="7" s="1"/>
  <c r="AY80" i="7"/>
  <c r="AX80" i="7"/>
  <c r="EV80" i="7" s="1"/>
  <c r="AW80" i="7"/>
  <c r="EU80" i="7" s="1"/>
  <c r="AV80" i="7"/>
  <c r="ET80" i="7" s="1"/>
  <c r="AU80" i="7"/>
  <c r="ES80" i="7" s="1"/>
  <c r="AT80" i="7"/>
  <c r="AS80" i="7"/>
  <c r="EQ80" i="7" s="1"/>
  <c r="AR80" i="7"/>
  <c r="AQ80" i="7"/>
  <c r="AP80" i="7"/>
  <c r="AO80" i="7"/>
  <c r="AN80" i="7"/>
  <c r="EL80" i="7" s="1"/>
  <c r="AM80" i="7"/>
  <c r="AL80" i="7"/>
  <c r="AK80" i="7"/>
  <c r="EI80" i="7" s="1"/>
  <c r="AJ80" i="7"/>
  <c r="EH80" i="7" s="1"/>
  <c r="AI80" i="7"/>
  <c r="EG80" i="7" s="1"/>
  <c r="AH80" i="7"/>
  <c r="AG80" i="7"/>
  <c r="EE80" i="7" s="1"/>
  <c r="AF80" i="7"/>
  <c r="AE80" i="7"/>
  <c r="AD80" i="7"/>
  <c r="AC80" i="7"/>
  <c r="EA80" i="7" s="1"/>
  <c r="AB80" i="7"/>
  <c r="DZ80" i="7" s="1"/>
  <c r="AA80" i="7"/>
  <c r="Z80" i="7"/>
  <c r="DX80" i="7" s="1"/>
  <c r="Y80" i="7"/>
  <c r="DW80" i="7" s="1"/>
  <c r="X80" i="7"/>
  <c r="DV80" i="7" s="1"/>
  <c r="W80" i="7"/>
  <c r="DU80" i="7" s="1"/>
  <c r="V80" i="7"/>
  <c r="U80" i="7"/>
  <c r="DS80" i="7" s="1"/>
  <c r="T80" i="7"/>
  <c r="S80" i="7"/>
  <c r="R80" i="7"/>
  <c r="Q80" i="7"/>
  <c r="DO80" i="7" s="1"/>
  <c r="P80" i="7"/>
  <c r="DN80" i="7" s="1"/>
  <c r="O80" i="7"/>
  <c r="N80" i="7"/>
  <c r="DL80" i="7" s="1"/>
  <c r="M80" i="7"/>
  <c r="DK80" i="7" s="1"/>
  <c r="L80" i="7"/>
  <c r="DJ80" i="7" s="1"/>
  <c r="K80" i="7"/>
  <c r="DI80" i="7" s="1"/>
  <c r="J80" i="7"/>
  <c r="I80" i="7"/>
  <c r="DG80" i="7" s="1"/>
  <c r="H80" i="7"/>
  <c r="G80" i="7"/>
  <c r="F80" i="7"/>
  <c r="E80" i="7"/>
  <c r="DC80" i="7" s="1"/>
  <c r="D80" i="7"/>
  <c r="DB80" i="7" s="1"/>
  <c r="C80" i="7"/>
  <c r="B80" i="7"/>
  <c r="CZ80" i="7" s="1"/>
  <c r="EX79" i="7"/>
  <c r="EW79" i="7"/>
  <c r="ET79" i="7"/>
  <c r="ES79" i="7"/>
  <c r="EO79" i="7"/>
  <c r="EL79" i="7"/>
  <c r="EK79" i="7"/>
  <c r="EH79" i="7"/>
  <c r="EG79" i="7"/>
  <c r="EC79" i="7"/>
  <c r="DZ79" i="7"/>
  <c r="DY79" i="7"/>
  <c r="DV79" i="7"/>
  <c r="DU79" i="7"/>
  <c r="DQ79" i="7"/>
  <c r="DN79" i="7"/>
  <c r="DM79" i="7"/>
  <c r="DJ79" i="7"/>
  <c r="DI79" i="7"/>
  <c r="DE79" i="7"/>
  <c r="DB79" i="7"/>
  <c r="DA79" i="7"/>
  <c r="CY79" i="7"/>
  <c r="CX79" i="7"/>
  <c r="CW79" i="7"/>
  <c r="CV79" i="7"/>
  <c r="CU79" i="7"/>
  <c r="CT79" i="7"/>
  <c r="CS79" i="7"/>
  <c r="CR79" i="7"/>
  <c r="CQ79" i="7"/>
  <c r="CP79" i="7"/>
  <c r="CO79" i="7"/>
  <c r="CN79" i="7"/>
  <c r="CM79" i="7"/>
  <c r="CL79" i="7"/>
  <c r="CK79" i="7"/>
  <c r="CJ79" i="7"/>
  <c r="CI79" i="7"/>
  <c r="CH79" i="7"/>
  <c r="CG79" i="7"/>
  <c r="CF79" i="7"/>
  <c r="CE79" i="7"/>
  <c r="CD79" i="7"/>
  <c r="CC79" i="7"/>
  <c r="CB79" i="7"/>
  <c r="CA79" i="7"/>
  <c r="BZ79" i="7"/>
  <c r="BY79" i="7"/>
  <c r="BX79" i="7"/>
  <c r="BW79" i="7"/>
  <c r="BV79" i="7"/>
  <c r="BU79" i="7"/>
  <c r="BT79" i="7"/>
  <c r="BS79" i="7"/>
  <c r="BR79" i="7"/>
  <c r="BQ79" i="7"/>
  <c r="BP79" i="7"/>
  <c r="BO79" i="7"/>
  <c r="BN79" i="7"/>
  <c r="BM79" i="7"/>
  <c r="BL79" i="7"/>
  <c r="BK79" i="7"/>
  <c r="BJ79" i="7"/>
  <c r="BI79" i="7"/>
  <c r="BH79" i="7"/>
  <c r="BG79" i="7"/>
  <c r="BF79" i="7"/>
  <c r="BE79" i="7"/>
  <c r="BD79" i="7"/>
  <c r="BC79" i="7"/>
  <c r="BB79" i="7"/>
  <c r="BA79" i="7"/>
  <c r="AZ79" i="7"/>
  <c r="AY79" i="7"/>
  <c r="AX79" i="7"/>
  <c r="EV79" i="7" s="1"/>
  <c r="AW79" i="7"/>
  <c r="EU79" i="7" s="1"/>
  <c r="AV79" i="7"/>
  <c r="AU79" i="7"/>
  <c r="AT79" i="7"/>
  <c r="ER79" i="7" s="1"/>
  <c r="AS79" i="7"/>
  <c r="EQ79" i="7" s="1"/>
  <c r="AR79" i="7"/>
  <c r="EP79" i="7" s="1"/>
  <c r="AQ79" i="7"/>
  <c r="AP79" i="7"/>
  <c r="EN79" i="7" s="1"/>
  <c r="AO79" i="7"/>
  <c r="EM79" i="7" s="1"/>
  <c r="AN79" i="7"/>
  <c r="AM79" i="7"/>
  <c r="AL79" i="7"/>
  <c r="EJ79" i="7" s="1"/>
  <c r="AK79" i="7"/>
  <c r="EI79" i="7" s="1"/>
  <c r="AJ79" i="7"/>
  <c r="AI79" i="7"/>
  <c r="AH79" i="7"/>
  <c r="EF79" i="7" s="1"/>
  <c r="AG79" i="7"/>
  <c r="EE79" i="7" s="1"/>
  <c r="AF79" i="7"/>
  <c r="ED79" i="7" s="1"/>
  <c r="AE79" i="7"/>
  <c r="AD79" i="7"/>
  <c r="EB79" i="7" s="1"/>
  <c r="AC79" i="7"/>
  <c r="EA79" i="7" s="1"/>
  <c r="AB79" i="7"/>
  <c r="AA79" i="7"/>
  <c r="Z79" i="7"/>
  <c r="DX79" i="7" s="1"/>
  <c r="Y79" i="7"/>
  <c r="DW79" i="7" s="1"/>
  <c r="X79" i="7"/>
  <c r="W79" i="7"/>
  <c r="V79" i="7"/>
  <c r="DT79" i="7" s="1"/>
  <c r="U79" i="7"/>
  <c r="DS79" i="7" s="1"/>
  <c r="T79" i="7"/>
  <c r="DR79" i="7" s="1"/>
  <c r="S79" i="7"/>
  <c r="R79" i="7"/>
  <c r="DP79" i="7" s="1"/>
  <c r="Q79" i="7"/>
  <c r="DO79" i="7" s="1"/>
  <c r="P79" i="7"/>
  <c r="O79" i="7"/>
  <c r="N79" i="7"/>
  <c r="DL79" i="7" s="1"/>
  <c r="M79" i="7"/>
  <c r="DK79" i="7" s="1"/>
  <c r="L79" i="7"/>
  <c r="K79" i="7"/>
  <c r="J79" i="7"/>
  <c r="DH79" i="7" s="1"/>
  <c r="I79" i="7"/>
  <c r="DG79" i="7" s="1"/>
  <c r="H79" i="7"/>
  <c r="DF79" i="7" s="1"/>
  <c r="G79" i="7"/>
  <c r="F79" i="7"/>
  <c r="DD79" i="7" s="1"/>
  <c r="E79" i="7"/>
  <c r="DC79" i="7" s="1"/>
  <c r="D79" i="7"/>
  <c r="C79" i="7"/>
  <c r="B79" i="7"/>
  <c r="CZ79" i="7" s="1"/>
  <c r="EX78" i="7"/>
  <c r="EU78" i="7"/>
  <c r="ET78" i="7"/>
  <c r="EQ78" i="7"/>
  <c r="EL78" i="7"/>
  <c r="EI78" i="7"/>
  <c r="EH78" i="7"/>
  <c r="EE78" i="7"/>
  <c r="DZ78" i="7"/>
  <c r="DW78" i="7"/>
  <c r="DV78" i="7"/>
  <c r="DS78" i="7"/>
  <c r="DK78" i="7"/>
  <c r="DJ78" i="7"/>
  <c r="DG78" i="7"/>
  <c r="CY78" i="7"/>
  <c r="CX78" i="7"/>
  <c r="CW78" i="7"/>
  <c r="CV78" i="7"/>
  <c r="CU78" i="7"/>
  <c r="CT78" i="7"/>
  <c r="CS78" i="7"/>
  <c r="CR78" i="7"/>
  <c r="CQ78" i="7"/>
  <c r="CP78" i="7"/>
  <c r="CO78" i="7"/>
  <c r="CN78" i="7"/>
  <c r="CM78" i="7"/>
  <c r="CL78" i="7"/>
  <c r="CK78" i="7"/>
  <c r="CJ78" i="7"/>
  <c r="CI78" i="7"/>
  <c r="CH78" i="7"/>
  <c r="CG78" i="7"/>
  <c r="CF78" i="7"/>
  <c r="CE78" i="7"/>
  <c r="CD78" i="7"/>
  <c r="CC78" i="7"/>
  <c r="CB78" i="7"/>
  <c r="CA78" i="7"/>
  <c r="BZ78" i="7"/>
  <c r="BY78" i="7"/>
  <c r="BX78" i="7"/>
  <c r="BW78" i="7"/>
  <c r="BV78" i="7"/>
  <c r="BU78" i="7"/>
  <c r="BT78" i="7"/>
  <c r="BS78" i="7"/>
  <c r="BR78" i="7"/>
  <c r="BQ78" i="7"/>
  <c r="BP78" i="7"/>
  <c r="BO78" i="7"/>
  <c r="BN78" i="7"/>
  <c r="BM78" i="7"/>
  <c r="BL78" i="7"/>
  <c r="BK78" i="7"/>
  <c r="BJ78" i="7"/>
  <c r="BI78" i="7"/>
  <c r="BH78" i="7"/>
  <c r="BG78" i="7"/>
  <c r="BF78" i="7"/>
  <c r="BE78" i="7"/>
  <c r="BD78" i="7"/>
  <c r="BC78" i="7"/>
  <c r="BB78" i="7"/>
  <c r="BA78" i="7"/>
  <c r="AZ78" i="7"/>
  <c r="AY78" i="7"/>
  <c r="EW78" i="7" s="1"/>
  <c r="AX78" i="7"/>
  <c r="EV78" i="7" s="1"/>
  <c r="AW78" i="7"/>
  <c r="AV78" i="7"/>
  <c r="AU78" i="7"/>
  <c r="ES78" i="7" s="1"/>
  <c r="AT78" i="7"/>
  <c r="ER78" i="7" s="1"/>
  <c r="AS78" i="7"/>
  <c r="AR78" i="7"/>
  <c r="EP78" i="7" s="1"/>
  <c r="AQ78" i="7"/>
  <c r="EO78" i="7" s="1"/>
  <c r="AP78" i="7"/>
  <c r="EN78" i="7" s="1"/>
  <c r="AO78" i="7"/>
  <c r="EM78" i="7" s="1"/>
  <c r="AN78" i="7"/>
  <c r="AM78" i="7"/>
  <c r="EK78" i="7" s="1"/>
  <c r="AL78" i="7"/>
  <c r="EJ78" i="7" s="1"/>
  <c r="AK78" i="7"/>
  <c r="AJ78" i="7"/>
  <c r="AI78" i="7"/>
  <c r="EG78" i="7" s="1"/>
  <c r="AH78" i="7"/>
  <c r="EF78" i="7" s="1"/>
  <c r="AG78" i="7"/>
  <c r="AF78" i="7"/>
  <c r="ED78" i="7" s="1"/>
  <c r="AE78" i="7"/>
  <c r="EC78" i="7" s="1"/>
  <c r="AD78" i="7"/>
  <c r="EB78" i="7" s="1"/>
  <c r="AC78" i="7"/>
  <c r="EA78" i="7" s="1"/>
  <c r="AB78" i="7"/>
  <c r="AA78" i="7"/>
  <c r="DY78" i="7" s="1"/>
  <c r="Z78" i="7"/>
  <c r="DX78" i="7" s="1"/>
  <c r="Y78" i="7"/>
  <c r="X78" i="7"/>
  <c r="W78" i="7"/>
  <c r="DU78" i="7" s="1"/>
  <c r="V78" i="7"/>
  <c r="DT78" i="7" s="1"/>
  <c r="U78" i="7"/>
  <c r="T78" i="7"/>
  <c r="DR78" i="7" s="1"/>
  <c r="S78" i="7"/>
  <c r="DQ78" i="7" s="1"/>
  <c r="R78" i="7"/>
  <c r="DP78" i="7" s="1"/>
  <c r="Q78" i="7"/>
  <c r="DO78" i="7" s="1"/>
  <c r="P78" i="7"/>
  <c r="DN78" i="7" s="1"/>
  <c r="O78" i="7"/>
  <c r="DM78" i="7" s="1"/>
  <c r="N78" i="7"/>
  <c r="DL78" i="7" s="1"/>
  <c r="M78" i="7"/>
  <c r="L78" i="7"/>
  <c r="K78" i="7"/>
  <c r="DI78" i="7" s="1"/>
  <c r="J78" i="7"/>
  <c r="DH78" i="7" s="1"/>
  <c r="I78" i="7"/>
  <c r="H78" i="7"/>
  <c r="DF78" i="7" s="1"/>
  <c r="G78" i="7"/>
  <c r="DE78" i="7" s="1"/>
  <c r="F78" i="7"/>
  <c r="DD78" i="7" s="1"/>
  <c r="E78" i="7"/>
  <c r="DC78" i="7" s="1"/>
  <c r="D78" i="7"/>
  <c r="DB78" i="7" s="1"/>
  <c r="C78" i="7"/>
  <c r="DA78" i="7" s="1"/>
  <c r="B78" i="7"/>
  <c r="CZ78" i="7" s="1"/>
  <c r="EV77" i="7"/>
  <c r="EO77" i="7"/>
  <c r="EN77" i="7"/>
  <c r="EM77" i="7"/>
  <c r="EG77" i="7"/>
  <c r="EF77" i="7"/>
  <c r="EB77" i="7"/>
  <c r="DU77" i="7"/>
  <c r="DT77" i="7"/>
  <c r="DR77" i="7"/>
  <c r="DQ77" i="7"/>
  <c r="DP77" i="7"/>
  <c r="DH77" i="7"/>
  <c r="DG77" i="7"/>
  <c r="DE77" i="7"/>
  <c r="DD77" i="7"/>
  <c r="DC77" i="7"/>
  <c r="CZ77" i="7"/>
  <c r="CY77" i="7"/>
  <c r="CX77" i="7"/>
  <c r="CW77" i="7"/>
  <c r="CV77" i="7"/>
  <c r="CU77" i="7"/>
  <c r="CT77" i="7"/>
  <c r="CS77" i="7"/>
  <c r="CR77" i="7"/>
  <c r="EQ77" i="7" s="1"/>
  <c r="CQ77" i="7"/>
  <c r="CP77" i="7"/>
  <c r="CO77" i="7"/>
  <c r="CN77" i="7"/>
  <c r="CM77" i="7"/>
  <c r="CL77" i="7"/>
  <c r="CK77" i="7"/>
  <c r="CJ77" i="7"/>
  <c r="CI77" i="7"/>
  <c r="CH77" i="7"/>
  <c r="CG77" i="7"/>
  <c r="CF77" i="7"/>
  <c r="EE77" i="7" s="1"/>
  <c r="CE77" i="7"/>
  <c r="CD77" i="7"/>
  <c r="EC77" i="7" s="1"/>
  <c r="CC77" i="7"/>
  <c r="CB77" i="7"/>
  <c r="EA77" i="7" s="1"/>
  <c r="CA77" i="7"/>
  <c r="BZ77" i="7"/>
  <c r="BY77" i="7"/>
  <c r="BX77" i="7"/>
  <c r="BW77" i="7"/>
  <c r="BV77" i="7"/>
  <c r="BU77" i="7"/>
  <c r="BT77" i="7"/>
  <c r="DS77" i="7" s="1"/>
  <c r="BS77" i="7"/>
  <c r="BR77" i="7"/>
  <c r="BQ77" i="7"/>
  <c r="BP77" i="7"/>
  <c r="BO77" i="7"/>
  <c r="BN77" i="7"/>
  <c r="BM77" i="7"/>
  <c r="BL77" i="7"/>
  <c r="BK77" i="7"/>
  <c r="BJ77" i="7"/>
  <c r="BI77" i="7"/>
  <c r="BH77" i="7"/>
  <c r="BG77" i="7"/>
  <c r="BF77" i="7"/>
  <c r="BE77" i="7"/>
  <c r="BD77" i="7"/>
  <c r="BC77" i="7"/>
  <c r="BB77" i="7"/>
  <c r="BA77" i="7"/>
  <c r="AZ77" i="7"/>
  <c r="EX77" i="7" s="1"/>
  <c r="AY77" i="7"/>
  <c r="EW77" i="7" s="1"/>
  <c r="AX77" i="7"/>
  <c r="AW77" i="7"/>
  <c r="EU77" i="7" s="1"/>
  <c r="AV77" i="7"/>
  <c r="ET77" i="7" s="1"/>
  <c r="AU77" i="7"/>
  <c r="ES77" i="7" s="1"/>
  <c r="AT77" i="7"/>
  <c r="ER77" i="7" s="1"/>
  <c r="AS77" i="7"/>
  <c r="AR77" i="7"/>
  <c r="EP77" i="7" s="1"/>
  <c r="AQ77" i="7"/>
  <c r="AP77" i="7"/>
  <c r="AO77" i="7"/>
  <c r="AN77" i="7"/>
  <c r="EL77" i="7" s="1"/>
  <c r="AM77" i="7"/>
  <c r="EK77" i="7" s="1"/>
  <c r="AL77" i="7"/>
  <c r="EJ77" i="7" s="1"/>
  <c r="AK77" i="7"/>
  <c r="EI77" i="7" s="1"/>
  <c r="AJ77" i="7"/>
  <c r="EH77" i="7" s="1"/>
  <c r="AI77" i="7"/>
  <c r="AH77" i="7"/>
  <c r="AG77" i="7"/>
  <c r="AF77" i="7"/>
  <c r="ED77" i="7" s="1"/>
  <c r="AE77" i="7"/>
  <c r="AD77" i="7"/>
  <c r="AC77" i="7"/>
  <c r="AB77" i="7"/>
  <c r="DZ77" i="7" s="1"/>
  <c r="AA77" i="7"/>
  <c r="DY77" i="7" s="1"/>
  <c r="Z77" i="7"/>
  <c r="DX77" i="7" s="1"/>
  <c r="Y77" i="7"/>
  <c r="DW77" i="7" s="1"/>
  <c r="X77" i="7"/>
  <c r="DV77" i="7" s="1"/>
  <c r="W77" i="7"/>
  <c r="V77" i="7"/>
  <c r="U77" i="7"/>
  <c r="T77" i="7"/>
  <c r="S77" i="7"/>
  <c r="R77" i="7"/>
  <c r="Q77" i="7"/>
  <c r="DO77" i="7" s="1"/>
  <c r="P77" i="7"/>
  <c r="DN77" i="7" s="1"/>
  <c r="O77" i="7"/>
  <c r="DM77" i="7" s="1"/>
  <c r="N77" i="7"/>
  <c r="DL77" i="7" s="1"/>
  <c r="M77" i="7"/>
  <c r="DK77" i="7" s="1"/>
  <c r="L77" i="7"/>
  <c r="DJ77" i="7" s="1"/>
  <c r="K77" i="7"/>
  <c r="DI77" i="7" s="1"/>
  <c r="J77" i="7"/>
  <c r="I77" i="7"/>
  <c r="H77" i="7"/>
  <c r="DF77" i="7" s="1"/>
  <c r="G77" i="7"/>
  <c r="F77" i="7"/>
  <c r="E77" i="7"/>
  <c r="D77" i="7"/>
  <c r="DB77" i="7" s="1"/>
  <c r="C77" i="7"/>
  <c r="DA77" i="7" s="1"/>
  <c r="B77" i="7"/>
  <c r="EV76" i="7"/>
  <c r="ES76" i="7"/>
  <c r="ER76" i="7"/>
  <c r="EM76" i="7"/>
  <c r="EJ76" i="7"/>
  <c r="EG76" i="7"/>
  <c r="EF76" i="7"/>
  <c r="EE76" i="7"/>
  <c r="DX76" i="7"/>
  <c r="DU76" i="7"/>
  <c r="DT76" i="7"/>
  <c r="DS76" i="7"/>
  <c r="DL76" i="7"/>
  <c r="DK76" i="7"/>
  <c r="DJ76" i="7"/>
  <c r="DI76" i="7"/>
  <c r="DH76" i="7"/>
  <c r="DG76" i="7"/>
  <c r="CZ76" i="7"/>
  <c r="CY76" i="7"/>
  <c r="CX76" i="7"/>
  <c r="CW76" i="7"/>
  <c r="CV76" i="7"/>
  <c r="EU76" i="7" s="1"/>
  <c r="CU76" i="7"/>
  <c r="CT76" i="7"/>
  <c r="CS76" i="7"/>
  <c r="CR76" i="7"/>
  <c r="CQ76" i="7"/>
  <c r="CP76" i="7"/>
  <c r="CO76" i="7"/>
  <c r="CN76" i="7"/>
  <c r="CM76" i="7"/>
  <c r="CL76" i="7"/>
  <c r="CK76" i="7"/>
  <c r="CJ76" i="7"/>
  <c r="EI76" i="7" s="1"/>
  <c r="CI76" i="7"/>
  <c r="CH76" i="7"/>
  <c r="CG76" i="7"/>
  <c r="CF76" i="7"/>
  <c r="CE76" i="7"/>
  <c r="CD76" i="7"/>
  <c r="CC76" i="7"/>
  <c r="CB76" i="7"/>
  <c r="CA76" i="7"/>
  <c r="BZ76" i="7"/>
  <c r="BY76" i="7"/>
  <c r="BX76" i="7"/>
  <c r="DW76" i="7" s="1"/>
  <c r="BW76" i="7"/>
  <c r="DV76" i="7" s="1"/>
  <c r="BV76" i="7"/>
  <c r="BU76" i="7"/>
  <c r="BT76" i="7"/>
  <c r="BS76" i="7"/>
  <c r="BR76" i="7"/>
  <c r="BQ76" i="7"/>
  <c r="BP76" i="7"/>
  <c r="BO76" i="7"/>
  <c r="BN76" i="7"/>
  <c r="BM76" i="7"/>
  <c r="BL76" i="7"/>
  <c r="BK76" i="7"/>
  <c r="BJ76" i="7"/>
  <c r="BI76" i="7"/>
  <c r="BH76" i="7"/>
  <c r="BG76" i="7"/>
  <c r="BF76" i="7"/>
  <c r="BE76" i="7"/>
  <c r="BD76" i="7"/>
  <c r="BC76" i="7"/>
  <c r="BB76" i="7"/>
  <c r="BA76" i="7"/>
  <c r="AZ76" i="7"/>
  <c r="EX76" i="7" s="1"/>
  <c r="AY76" i="7"/>
  <c r="EW76" i="7" s="1"/>
  <c r="AX76" i="7"/>
  <c r="AW76" i="7"/>
  <c r="AV76" i="7"/>
  <c r="AU76" i="7"/>
  <c r="AT76" i="7"/>
  <c r="AS76" i="7"/>
  <c r="EQ76" i="7" s="1"/>
  <c r="AR76" i="7"/>
  <c r="EP76" i="7" s="1"/>
  <c r="AQ76" i="7"/>
  <c r="EO76" i="7" s="1"/>
  <c r="AP76" i="7"/>
  <c r="EN76" i="7" s="1"/>
  <c r="AO76" i="7"/>
  <c r="AN76" i="7"/>
  <c r="EL76" i="7" s="1"/>
  <c r="AM76" i="7"/>
  <c r="EK76" i="7" s="1"/>
  <c r="AL76" i="7"/>
  <c r="AK76" i="7"/>
  <c r="AJ76" i="7"/>
  <c r="AI76" i="7"/>
  <c r="AH76" i="7"/>
  <c r="AG76" i="7"/>
  <c r="AF76" i="7"/>
  <c r="ED76" i="7" s="1"/>
  <c r="AE76" i="7"/>
  <c r="EC76" i="7" s="1"/>
  <c r="AD76" i="7"/>
  <c r="EB76" i="7" s="1"/>
  <c r="AC76" i="7"/>
  <c r="EA76" i="7" s="1"/>
  <c r="AB76" i="7"/>
  <c r="DZ76" i="7" s="1"/>
  <c r="AA76" i="7"/>
  <c r="DY76" i="7" s="1"/>
  <c r="Z76" i="7"/>
  <c r="Y76" i="7"/>
  <c r="X76" i="7"/>
  <c r="W76" i="7"/>
  <c r="V76" i="7"/>
  <c r="U76" i="7"/>
  <c r="T76" i="7"/>
  <c r="DR76" i="7" s="1"/>
  <c r="S76" i="7"/>
  <c r="DQ76" i="7" s="1"/>
  <c r="R76" i="7"/>
  <c r="DP76" i="7" s="1"/>
  <c r="Q76" i="7"/>
  <c r="DO76" i="7" s="1"/>
  <c r="P76" i="7"/>
  <c r="DN76" i="7" s="1"/>
  <c r="O76" i="7"/>
  <c r="DM76" i="7" s="1"/>
  <c r="N76" i="7"/>
  <c r="M76" i="7"/>
  <c r="L76" i="7"/>
  <c r="K76" i="7"/>
  <c r="J76" i="7"/>
  <c r="I76" i="7"/>
  <c r="H76" i="7"/>
  <c r="DF76" i="7" s="1"/>
  <c r="G76" i="7"/>
  <c r="DE76" i="7" s="1"/>
  <c r="F76" i="7"/>
  <c r="DD76" i="7" s="1"/>
  <c r="E76" i="7"/>
  <c r="DC76" i="7" s="1"/>
  <c r="D76" i="7"/>
  <c r="DB76" i="7" s="1"/>
  <c r="C76" i="7"/>
  <c r="DA76" i="7" s="1"/>
  <c r="B76" i="7"/>
  <c r="ES75" i="7"/>
  <c r="EP75" i="7"/>
  <c r="EO75" i="7"/>
  <c r="EN75" i="7"/>
  <c r="EG75" i="7"/>
  <c r="ED75" i="7"/>
  <c r="EC75" i="7"/>
  <c r="EB75" i="7"/>
  <c r="DU75" i="7"/>
  <c r="DR75" i="7"/>
  <c r="DQ75" i="7"/>
  <c r="DP75" i="7"/>
  <c r="DI75" i="7"/>
  <c r="DH75" i="7"/>
  <c r="DG75" i="7"/>
  <c r="DF75" i="7"/>
  <c r="DE75" i="7"/>
  <c r="DD75" i="7"/>
  <c r="CY75" i="7"/>
  <c r="CX75" i="7"/>
  <c r="CW75" i="7"/>
  <c r="CV75" i="7"/>
  <c r="CU75" i="7"/>
  <c r="CT75" i="7"/>
  <c r="CS75" i="7"/>
  <c r="ER75" i="7" s="1"/>
  <c r="CR75" i="7"/>
  <c r="EQ75" i="7" s="1"/>
  <c r="CQ75" i="7"/>
  <c r="CP75" i="7"/>
  <c r="CO75" i="7"/>
  <c r="CN75" i="7"/>
  <c r="CM75" i="7"/>
  <c r="CL75" i="7"/>
  <c r="CK75" i="7"/>
  <c r="CJ75" i="7"/>
  <c r="CI75" i="7"/>
  <c r="CH75" i="7"/>
  <c r="CG75" i="7"/>
  <c r="EF75" i="7" s="1"/>
  <c r="CF75" i="7"/>
  <c r="EE75" i="7" s="1"/>
  <c r="CE75" i="7"/>
  <c r="CD75" i="7"/>
  <c r="CC75" i="7"/>
  <c r="CB75" i="7"/>
  <c r="CA75" i="7"/>
  <c r="BZ75" i="7"/>
  <c r="BY75" i="7"/>
  <c r="BX75" i="7"/>
  <c r="BW75" i="7"/>
  <c r="BV75" i="7"/>
  <c r="BU75" i="7"/>
  <c r="DT75" i="7" s="1"/>
  <c r="BT75" i="7"/>
  <c r="DS75" i="7" s="1"/>
  <c r="BS75" i="7"/>
  <c r="BR75" i="7"/>
  <c r="BQ75" i="7"/>
  <c r="BP75" i="7"/>
  <c r="BO75" i="7"/>
  <c r="BN75" i="7"/>
  <c r="BM75" i="7"/>
  <c r="BL75" i="7"/>
  <c r="BK75" i="7"/>
  <c r="BJ75" i="7"/>
  <c r="BI75" i="7"/>
  <c r="BH75" i="7"/>
  <c r="BG75" i="7"/>
  <c r="BF75" i="7"/>
  <c r="BE75" i="7"/>
  <c r="BD75" i="7"/>
  <c r="BC75" i="7"/>
  <c r="BB75" i="7"/>
  <c r="BA75" i="7"/>
  <c r="AZ75" i="7"/>
  <c r="EX75" i="7" s="1"/>
  <c r="AY75" i="7"/>
  <c r="EW75" i="7" s="1"/>
  <c r="AX75" i="7"/>
  <c r="EV75" i="7" s="1"/>
  <c r="AW75" i="7"/>
  <c r="EU75" i="7" s="1"/>
  <c r="AV75" i="7"/>
  <c r="ET75" i="7" s="1"/>
  <c r="AU75" i="7"/>
  <c r="AT75" i="7"/>
  <c r="AS75" i="7"/>
  <c r="AR75" i="7"/>
  <c r="AQ75" i="7"/>
  <c r="AP75" i="7"/>
  <c r="AO75" i="7"/>
  <c r="EM75" i="7" s="1"/>
  <c r="AN75" i="7"/>
  <c r="EL75" i="7" s="1"/>
  <c r="AM75" i="7"/>
  <c r="EK75" i="7" s="1"/>
  <c r="AL75" i="7"/>
  <c r="EJ75" i="7" s="1"/>
  <c r="AK75" i="7"/>
  <c r="EI75" i="7" s="1"/>
  <c r="AJ75" i="7"/>
  <c r="EH75" i="7" s="1"/>
  <c r="AI75" i="7"/>
  <c r="AH75" i="7"/>
  <c r="AG75" i="7"/>
  <c r="AF75" i="7"/>
  <c r="AE75" i="7"/>
  <c r="AD75" i="7"/>
  <c r="AC75" i="7"/>
  <c r="EA75" i="7" s="1"/>
  <c r="AB75" i="7"/>
  <c r="DZ75" i="7" s="1"/>
  <c r="AA75" i="7"/>
  <c r="DY75" i="7" s="1"/>
  <c r="Z75" i="7"/>
  <c r="DX75" i="7" s="1"/>
  <c r="Y75" i="7"/>
  <c r="DW75" i="7" s="1"/>
  <c r="X75" i="7"/>
  <c r="DV75" i="7" s="1"/>
  <c r="W75" i="7"/>
  <c r="V75" i="7"/>
  <c r="U75" i="7"/>
  <c r="T75" i="7"/>
  <c r="S75" i="7"/>
  <c r="R75" i="7"/>
  <c r="Q75" i="7"/>
  <c r="DO75" i="7" s="1"/>
  <c r="P75" i="7"/>
  <c r="DN75" i="7" s="1"/>
  <c r="O75" i="7"/>
  <c r="DM75" i="7" s="1"/>
  <c r="N75" i="7"/>
  <c r="DL75" i="7" s="1"/>
  <c r="M75" i="7"/>
  <c r="DK75" i="7" s="1"/>
  <c r="L75" i="7"/>
  <c r="DJ75" i="7" s="1"/>
  <c r="K75" i="7"/>
  <c r="J75" i="7"/>
  <c r="I75" i="7"/>
  <c r="H75" i="7"/>
  <c r="G75" i="7"/>
  <c r="F75" i="7"/>
  <c r="E75" i="7"/>
  <c r="DC75" i="7" s="1"/>
  <c r="D75" i="7"/>
  <c r="DB75" i="7" s="1"/>
  <c r="C75" i="7"/>
  <c r="DA75" i="7" s="1"/>
  <c r="B75" i="7"/>
  <c r="CZ75" i="7" s="1"/>
  <c r="EX74" i="7"/>
  <c r="EW74" i="7"/>
  <c r="EP74" i="7"/>
  <c r="EO74" i="7"/>
  <c r="EN74" i="7"/>
  <c r="EM74" i="7"/>
  <c r="EL74" i="7"/>
  <c r="EK74" i="7"/>
  <c r="ED74" i="7"/>
  <c r="EC74" i="7"/>
  <c r="EB74" i="7"/>
  <c r="EA74" i="7"/>
  <c r="DZ74" i="7"/>
  <c r="DY74" i="7"/>
  <c r="DR74" i="7"/>
  <c r="DQ74" i="7"/>
  <c r="DP74" i="7"/>
  <c r="DO74" i="7"/>
  <c r="DN74" i="7"/>
  <c r="DM74" i="7"/>
  <c r="DF74" i="7"/>
  <c r="DE74" i="7"/>
  <c r="DD74" i="7"/>
  <c r="DC74" i="7"/>
  <c r="DB74" i="7"/>
  <c r="DA74" i="7"/>
  <c r="CY74" i="7"/>
  <c r="CX74" i="7"/>
  <c r="CW74" i="7"/>
  <c r="CV74" i="7"/>
  <c r="CU74" i="7"/>
  <c r="CT74" i="7"/>
  <c r="CS74" i="7"/>
  <c r="CR74" i="7"/>
  <c r="CQ74" i="7"/>
  <c r="CP74" i="7"/>
  <c r="CO74" i="7"/>
  <c r="CN74" i="7"/>
  <c r="CM74" i="7"/>
  <c r="CL74" i="7"/>
  <c r="CK74" i="7"/>
  <c r="CJ74" i="7"/>
  <c r="CI74" i="7"/>
  <c r="CH74" i="7"/>
  <c r="CG74" i="7"/>
  <c r="CF74" i="7"/>
  <c r="CE74" i="7"/>
  <c r="CD74" i="7"/>
  <c r="CC74" i="7"/>
  <c r="CB74" i="7"/>
  <c r="CA74" i="7"/>
  <c r="BZ74" i="7"/>
  <c r="BY74" i="7"/>
  <c r="BX74" i="7"/>
  <c r="BW74" i="7"/>
  <c r="BV74" i="7"/>
  <c r="BU74" i="7"/>
  <c r="BT74" i="7"/>
  <c r="BS74" i="7"/>
  <c r="BR74" i="7"/>
  <c r="BQ74" i="7"/>
  <c r="BP74" i="7"/>
  <c r="BO74" i="7"/>
  <c r="BN74" i="7"/>
  <c r="BM74" i="7"/>
  <c r="BL74" i="7"/>
  <c r="BK74" i="7"/>
  <c r="BJ74" i="7"/>
  <c r="BI74" i="7"/>
  <c r="BH74" i="7"/>
  <c r="BG74" i="7"/>
  <c r="BF74" i="7"/>
  <c r="BE74" i="7"/>
  <c r="BD74" i="7"/>
  <c r="BC74" i="7"/>
  <c r="BB74" i="7"/>
  <c r="BA74" i="7"/>
  <c r="AZ74" i="7"/>
  <c r="AY74" i="7"/>
  <c r="AX74" i="7"/>
  <c r="EV74" i="7" s="1"/>
  <c r="AW74" i="7"/>
  <c r="EU74" i="7" s="1"/>
  <c r="AV74" i="7"/>
  <c r="ET74" i="7" s="1"/>
  <c r="AU74" i="7"/>
  <c r="ES74" i="7" s="1"/>
  <c r="AT74" i="7"/>
  <c r="ER74" i="7" s="1"/>
  <c r="AS74" i="7"/>
  <c r="EQ74" i="7" s="1"/>
  <c r="AR74" i="7"/>
  <c r="AQ74" i="7"/>
  <c r="AP74" i="7"/>
  <c r="AO74" i="7"/>
  <c r="AN74" i="7"/>
  <c r="AM74" i="7"/>
  <c r="AL74" i="7"/>
  <c r="EJ74" i="7" s="1"/>
  <c r="AK74" i="7"/>
  <c r="EI74" i="7" s="1"/>
  <c r="AJ74" i="7"/>
  <c r="EH74" i="7" s="1"/>
  <c r="AI74" i="7"/>
  <c r="EG74" i="7" s="1"/>
  <c r="AH74" i="7"/>
  <c r="EF74" i="7" s="1"/>
  <c r="AG74" i="7"/>
  <c r="EE74" i="7" s="1"/>
  <c r="AF74" i="7"/>
  <c r="AE74" i="7"/>
  <c r="AD74" i="7"/>
  <c r="AC74" i="7"/>
  <c r="AB74" i="7"/>
  <c r="AA74" i="7"/>
  <c r="Z74" i="7"/>
  <c r="DX74" i="7" s="1"/>
  <c r="Y74" i="7"/>
  <c r="DW74" i="7" s="1"/>
  <c r="X74" i="7"/>
  <c r="DV74" i="7" s="1"/>
  <c r="W74" i="7"/>
  <c r="DU74" i="7" s="1"/>
  <c r="V74" i="7"/>
  <c r="DT74" i="7" s="1"/>
  <c r="U74" i="7"/>
  <c r="DS74" i="7" s="1"/>
  <c r="T74" i="7"/>
  <c r="S74" i="7"/>
  <c r="R74" i="7"/>
  <c r="Q74" i="7"/>
  <c r="P74" i="7"/>
  <c r="O74" i="7"/>
  <c r="N74" i="7"/>
  <c r="DL74" i="7" s="1"/>
  <c r="M74" i="7"/>
  <c r="DK74" i="7" s="1"/>
  <c r="L74" i="7"/>
  <c r="DJ74" i="7" s="1"/>
  <c r="K74" i="7"/>
  <c r="DI74" i="7" s="1"/>
  <c r="J74" i="7"/>
  <c r="DH74" i="7" s="1"/>
  <c r="I74" i="7"/>
  <c r="DG74" i="7" s="1"/>
  <c r="H74" i="7"/>
  <c r="G74" i="7"/>
  <c r="F74" i="7"/>
  <c r="E74" i="7"/>
  <c r="D74" i="7"/>
  <c r="C74" i="7"/>
  <c r="B74" i="7"/>
  <c r="CZ74" i="7" s="1"/>
  <c r="EX73" i="7"/>
  <c r="EW73" i="7"/>
  <c r="EV73" i="7"/>
  <c r="EU73" i="7"/>
  <c r="ET73" i="7"/>
  <c r="EM73" i="7"/>
  <c r="EL73" i="7"/>
  <c r="EK73" i="7"/>
  <c r="EJ73" i="7"/>
  <c r="EI73" i="7"/>
  <c r="EH73" i="7"/>
  <c r="EA73" i="7"/>
  <c r="DZ73" i="7"/>
  <c r="DY73" i="7"/>
  <c r="DX73" i="7"/>
  <c r="DW73" i="7"/>
  <c r="DV73" i="7"/>
  <c r="DO73" i="7"/>
  <c r="DN73" i="7"/>
  <c r="DM73" i="7"/>
  <c r="DL73" i="7"/>
  <c r="DK73" i="7"/>
  <c r="DJ73" i="7"/>
  <c r="DC73" i="7"/>
  <c r="DB73" i="7"/>
  <c r="DA73" i="7"/>
  <c r="CZ73" i="7"/>
  <c r="CY73" i="7"/>
  <c r="CX73" i="7"/>
  <c r="CW73" i="7"/>
  <c r="CV73" i="7"/>
  <c r="CU73" i="7"/>
  <c r="CT73" i="7"/>
  <c r="CS73" i="7"/>
  <c r="CR73" i="7"/>
  <c r="CQ73" i="7"/>
  <c r="CP73" i="7"/>
  <c r="CO73" i="7"/>
  <c r="CN73" i="7"/>
  <c r="CM73" i="7"/>
  <c r="CL73" i="7"/>
  <c r="CK73" i="7"/>
  <c r="CJ73" i="7"/>
  <c r="CI73" i="7"/>
  <c r="CH73" i="7"/>
  <c r="CG73" i="7"/>
  <c r="CF73" i="7"/>
  <c r="CE73" i="7"/>
  <c r="CD73" i="7"/>
  <c r="CC73" i="7"/>
  <c r="CB73" i="7"/>
  <c r="CA73" i="7"/>
  <c r="BZ73" i="7"/>
  <c r="BY73" i="7"/>
  <c r="BX73" i="7"/>
  <c r="BW73" i="7"/>
  <c r="BV73" i="7"/>
  <c r="BU73" i="7"/>
  <c r="BT73" i="7"/>
  <c r="BS73" i="7"/>
  <c r="BR73" i="7"/>
  <c r="BQ73" i="7"/>
  <c r="BP73" i="7"/>
  <c r="BO73" i="7"/>
  <c r="BN73" i="7"/>
  <c r="BM73" i="7"/>
  <c r="BL73" i="7"/>
  <c r="BK73" i="7"/>
  <c r="BJ73" i="7"/>
  <c r="BI73" i="7"/>
  <c r="BH73" i="7"/>
  <c r="BG73" i="7"/>
  <c r="BF73" i="7"/>
  <c r="BE73" i="7"/>
  <c r="BD73" i="7"/>
  <c r="BC73" i="7"/>
  <c r="BB73" i="7"/>
  <c r="BA73" i="7"/>
  <c r="AZ73" i="7"/>
  <c r="AY73" i="7"/>
  <c r="AX73" i="7"/>
  <c r="AW73" i="7"/>
  <c r="AV73" i="7"/>
  <c r="AU73" i="7"/>
  <c r="ES73" i="7" s="1"/>
  <c r="AT73" i="7"/>
  <c r="ER73" i="7" s="1"/>
  <c r="AS73" i="7"/>
  <c r="EQ73" i="7" s="1"/>
  <c r="AR73" i="7"/>
  <c r="EP73" i="7" s="1"/>
  <c r="AQ73" i="7"/>
  <c r="EO73" i="7" s="1"/>
  <c r="AP73" i="7"/>
  <c r="EN73" i="7" s="1"/>
  <c r="AO73" i="7"/>
  <c r="AN73" i="7"/>
  <c r="AM73" i="7"/>
  <c r="AL73" i="7"/>
  <c r="AK73" i="7"/>
  <c r="AJ73" i="7"/>
  <c r="AI73" i="7"/>
  <c r="EG73" i="7" s="1"/>
  <c r="AH73" i="7"/>
  <c r="EF73" i="7" s="1"/>
  <c r="AG73" i="7"/>
  <c r="EE73" i="7" s="1"/>
  <c r="AF73" i="7"/>
  <c r="ED73" i="7" s="1"/>
  <c r="AE73" i="7"/>
  <c r="EC73" i="7" s="1"/>
  <c r="AD73" i="7"/>
  <c r="EB73" i="7" s="1"/>
  <c r="AC73" i="7"/>
  <c r="AB73" i="7"/>
  <c r="AA73" i="7"/>
  <c r="Z73" i="7"/>
  <c r="Y73" i="7"/>
  <c r="X73" i="7"/>
  <c r="W73" i="7"/>
  <c r="DU73" i="7" s="1"/>
  <c r="V73" i="7"/>
  <c r="DT73" i="7" s="1"/>
  <c r="U73" i="7"/>
  <c r="DS73" i="7" s="1"/>
  <c r="T73" i="7"/>
  <c r="DR73" i="7" s="1"/>
  <c r="S73" i="7"/>
  <c r="DQ73" i="7" s="1"/>
  <c r="R73" i="7"/>
  <c r="DP73" i="7" s="1"/>
  <c r="Q73" i="7"/>
  <c r="P73" i="7"/>
  <c r="O73" i="7"/>
  <c r="N73" i="7"/>
  <c r="M73" i="7"/>
  <c r="L73" i="7"/>
  <c r="K73" i="7"/>
  <c r="DI73" i="7" s="1"/>
  <c r="J73" i="7"/>
  <c r="DH73" i="7" s="1"/>
  <c r="I73" i="7"/>
  <c r="DG73" i="7" s="1"/>
  <c r="H73" i="7"/>
  <c r="DF73" i="7" s="1"/>
  <c r="G73" i="7"/>
  <c r="DE73" i="7" s="1"/>
  <c r="F73" i="7"/>
  <c r="DD73" i="7" s="1"/>
  <c r="E73" i="7"/>
  <c r="D73" i="7"/>
  <c r="C73" i="7"/>
  <c r="B73" i="7"/>
  <c r="EV72" i="7"/>
  <c r="EU72" i="7"/>
  <c r="ET72" i="7"/>
  <c r="ES72" i="7"/>
  <c r="ER72" i="7"/>
  <c r="EQ72" i="7"/>
  <c r="EJ72" i="7"/>
  <c r="EG72" i="7"/>
  <c r="EF72" i="7"/>
  <c r="EE72" i="7"/>
  <c r="DX72" i="7"/>
  <c r="DU72" i="7"/>
  <c r="DT72" i="7"/>
  <c r="DS72" i="7"/>
  <c r="DL72" i="7"/>
  <c r="DK72" i="7"/>
  <c r="DJ72" i="7"/>
  <c r="DI72" i="7"/>
  <c r="DH72" i="7"/>
  <c r="DG72" i="7"/>
  <c r="CZ72" i="7"/>
  <c r="CY72" i="7"/>
  <c r="CX72" i="7"/>
  <c r="CW72" i="7"/>
  <c r="CV72" i="7"/>
  <c r="CU72" i="7"/>
  <c r="CT72" i="7"/>
  <c r="CS72" i="7"/>
  <c r="CR72" i="7"/>
  <c r="CQ72" i="7"/>
  <c r="CP72" i="7"/>
  <c r="CO72" i="7"/>
  <c r="CN72" i="7"/>
  <c r="CM72" i="7"/>
  <c r="CL72" i="7"/>
  <c r="CK72" i="7"/>
  <c r="CJ72" i="7"/>
  <c r="EI72" i="7" s="1"/>
  <c r="CI72" i="7"/>
  <c r="EH72" i="7" s="1"/>
  <c r="CH72" i="7"/>
  <c r="CG72" i="7"/>
  <c r="CF72" i="7"/>
  <c r="CE72" i="7"/>
  <c r="CD72" i="7"/>
  <c r="CC72" i="7"/>
  <c r="CB72" i="7"/>
  <c r="CA72" i="7"/>
  <c r="BZ72" i="7"/>
  <c r="BY72" i="7"/>
  <c r="BX72" i="7"/>
  <c r="DW72" i="7" s="1"/>
  <c r="BW72" i="7"/>
  <c r="DV72" i="7" s="1"/>
  <c r="BV72" i="7"/>
  <c r="BU72" i="7"/>
  <c r="BT72" i="7"/>
  <c r="BS72" i="7"/>
  <c r="BR72" i="7"/>
  <c r="BQ72" i="7"/>
  <c r="BP72" i="7"/>
  <c r="BO72" i="7"/>
  <c r="BN72" i="7"/>
  <c r="BM72" i="7"/>
  <c r="BL72" i="7"/>
  <c r="BK72" i="7"/>
  <c r="BJ72" i="7"/>
  <c r="BI72" i="7"/>
  <c r="BH72" i="7"/>
  <c r="BG72" i="7"/>
  <c r="BF72" i="7"/>
  <c r="BE72" i="7"/>
  <c r="BD72" i="7"/>
  <c r="BC72" i="7"/>
  <c r="BB72" i="7"/>
  <c r="BA72" i="7"/>
  <c r="AZ72" i="7"/>
  <c r="EX72" i="7" s="1"/>
  <c r="AY72" i="7"/>
  <c r="EW72" i="7" s="1"/>
  <c r="AX72" i="7"/>
  <c r="AW72" i="7"/>
  <c r="AV72" i="7"/>
  <c r="AU72" i="7"/>
  <c r="AT72" i="7"/>
  <c r="AS72" i="7"/>
  <c r="AR72" i="7"/>
  <c r="EP72" i="7" s="1"/>
  <c r="AQ72" i="7"/>
  <c r="EO72" i="7" s="1"/>
  <c r="AP72" i="7"/>
  <c r="EN72" i="7" s="1"/>
  <c r="AO72" i="7"/>
  <c r="EM72" i="7" s="1"/>
  <c r="AN72" i="7"/>
  <c r="EL72" i="7" s="1"/>
  <c r="AM72" i="7"/>
  <c r="EK72" i="7" s="1"/>
  <c r="AL72" i="7"/>
  <c r="AK72" i="7"/>
  <c r="AJ72" i="7"/>
  <c r="AI72" i="7"/>
  <c r="AH72" i="7"/>
  <c r="AG72" i="7"/>
  <c r="AF72" i="7"/>
  <c r="ED72" i="7" s="1"/>
  <c r="AE72" i="7"/>
  <c r="EC72" i="7" s="1"/>
  <c r="AD72" i="7"/>
  <c r="EB72" i="7" s="1"/>
  <c r="AC72" i="7"/>
  <c r="EA72" i="7" s="1"/>
  <c r="AB72" i="7"/>
  <c r="DZ72" i="7" s="1"/>
  <c r="AA72" i="7"/>
  <c r="DY72" i="7" s="1"/>
  <c r="Z72" i="7"/>
  <c r="Y72" i="7"/>
  <c r="X72" i="7"/>
  <c r="W72" i="7"/>
  <c r="V72" i="7"/>
  <c r="U72" i="7"/>
  <c r="T72" i="7"/>
  <c r="DR72" i="7" s="1"/>
  <c r="S72" i="7"/>
  <c r="DQ72" i="7" s="1"/>
  <c r="R72" i="7"/>
  <c r="DP72" i="7" s="1"/>
  <c r="Q72" i="7"/>
  <c r="DO72" i="7" s="1"/>
  <c r="P72" i="7"/>
  <c r="DN72" i="7" s="1"/>
  <c r="O72" i="7"/>
  <c r="DM72" i="7" s="1"/>
  <c r="N72" i="7"/>
  <c r="M72" i="7"/>
  <c r="L72" i="7"/>
  <c r="K72" i="7"/>
  <c r="J72" i="7"/>
  <c r="I72" i="7"/>
  <c r="H72" i="7"/>
  <c r="DF72" i="7" s="1"/>
  <c r="G72" i="7"/>
  <c r="DE72" i="7" s="1"/>
  <c r="F72" i="7"/>
  <c r="DD72" i="7" s="1"/>
  <c r="E72" i="7"/>
  <c r="DC72" i="7" s="1"/>
  <c r="D72" i="7"/>
  <c r="DB72" i="7" s="1"/>
  <c r="C72" i="7"/>
  <c r="DA72" i="7" s="1"/>
  <c r="B72" i="7"/>
  <c r="ES71" i="7"/>
  <c r="ER71" i="7"/>
  <c r="EQ71" i="7"/>
  <c r="EP71" i="7"/>
  <c r="EO71" i="7"/>
  <c r="EN71" i="7"/>
  <c r="EG71" i="7"/>
  <c r="EF71" i="7"/>
  <c r="EE71" i="7"/>
  <c r="ED71" i="7"/>
  <c r="EC71" i="7"/>
  <c r="EB71" i="7"/>
  <c r="DU71" i="7"/>
  <c r="DT71" i="7"/>
  <c r="DS71" i="7"/>
  <c r="DR71" i="7"/>
  <c r="DQ71" i="7"/>
  <c r="DP71" i="7"/>
  <c r="DI71" i="7"/>
  <c r="DH71" i="7"/>
  <c r="DG71" i="7"/>
  <c r="DF71" i="7"/>
  <c r="DE71" i="7"/>
  <c r="DD71" i="7"/>
  <c r="CY71" i="7"/>
  <c r="CX71" i="7"/>
  <c r="CW71" i="7"/>
  <c r="CV71" i="7"/>
  <c r="CU71" i="7"/>
  <c r="CT71" i="7"/>
  <c r="CS71" i="7"/>
  <c r="CR71" i="7"/>
  <c r="CQ71" i="7"/>
  <c r="CP71" i="7"/>
  <c r="CO71" i="7"/>
  <c r="CN71" i="7"/>
  <c r="CM71" i="7"/>
  <c r="CL71" i="7"/>
  <c r="CK71" i="7"/>
  <c r="CJ71" i="7"/>
  <c r="CI71" i="7"/>
  <c r="CH71" i="7"/>
  <c r="CG71" i="7"/>
  <c r="CF71" i="7"/>
  <c r="CE71" i="7"/>
  <c r="CD71" i="7"/>
  <c r="CC71" i="7"/>
  <c r="CB71" i="7"/>
  <c r="CA71" i="7"/>
  <c r="BZ71" i="7"/>
  <c r="BY71" i="7"/>
  <c r="BX71" i="7"/>
  <c r="BW71" i="7"/>
  <c r="BV71" i="7"/>
  <c r="BU71" i="7"/>
  <c r="BT71" i="7"/>
  <c r="BS71" i="7"/>
  <c r="BR71" i="7"/>
  <c r="BQ71" i="7"/>
  <c r="BP71" i="7"/>
  <c r="BO71" i="7"/>
  <c r="BN71" i="7"/>
  <c r="BM71" i="7"/>
  <c r="BL71" i="7"/>
  <c r="BK71" i="7"/>
  <c r="BJ71" i="7"/>
  <c r="BI71" i="7"/>
  <c r="BH71" i="7"/>
  <c r="BG71" i="7"/>
  <c r="BF71" i="7"/>
  <c r="BE71" i="7"/>
  <c r="BD71" i="7"/>
  <c r="BC71" i="7"/>
  <c r="BB71" i="7"/>
  <c r="BA71" i="7"/>
  <c r="AZ71" i="7"/>
  <c r="EX71" i="7" s="1"/>
  <c r="AY71" i="7"/>
  <c r="EW71" i="7" s="1"/>
  <c r="AX71" i="7"/>
  <c r="EV71" i="7" s="1"/>
  <c r="AW71" i="7"/>
  <c r="EU71" i="7" s="1"/>
  <c r="AV71" i="7"/>
  <c r="ET71" i="7" s="1"/>
  <c r="AU71" i="7"/>
  <c r="AT71" i="7"/>
  <c r="AS71" i="7"/>
  <c r="AR71" i="7"/>
  <c r="AQ71" i="7"/>
  <c r="AP71" i="7"/>
  <c r="AO71" i="7"/>
  <c r="EM71" i="7" s="1"/>
  <c r="AN71" i="7"/>
  <c r="EL71" i="7" s="1"/>
  <c r="AM71" i="7"/>
  <c r="EK71" i="7" s="1"/>
  <c r="AL71" i="7"/>
  <c r="EJ71" i="7" s="1"/>
  <c r="AK71" i="7"/>
  <c r="EI71" i="7" s="1"/>
  <c r="AJ71" i="7"/>
  <c r="EH71" i="7" s="1"/>
  <c r="AI71" i="7"/>
  <c r="AH71" i="7"/>
  <c r="AG71" i="7"/>
  <c r="AF71" i="7"/>
  <c r="AE71" i="7"/>
  <c r="AD71" i="7"/>
  <c r="AC71" i="7"/>
  <c r="EA71" i="7" s="1"/>
  <c r="AB71" i="7"/>
  <c r="DZ71" i="7" s="1"/>
  <c r="AA71" i="7"/>
  <c r="DY71" i="7" s="1"/>
  <c r="Z71" i="7"/>
  <c r="DX71" i="7" s="1"/>
  <c r="Y71" i="7"/>
  <c r="DW71" i="7" s="1"/>
  <c r="X71" i="7"/>
  <c r="DV71" i="7" s="1"/>
  <c r="W71" i="7"/>
  <c r="V71" i="7"/>
  <c r="U71" i="7"/>
  <c r="T71" i="7"/>
  <c r="S71" i="7"/>
  <c r="R71" i="7"/>
  <c r="Q71" i="7"/>
  <c r="DO71" i="7" s="1"/>
  <c r="P71" i="7"/>
  <c r="DN71" i="7" s="1"/>
  <c r="O71" i="7"/>
  <c r="DM71" i="7" s="1"/>
  <c r="N71" i="7"/>
  <c r="DL71" i="7" s="1"/>
  <c r="M71" i="7"/>
  <c r="DK71" i="7" s="1"/>
  <c r="L71" i="7"/>
  <c r="DJ71" i="7" s="1"/>
  <c r="K71" i="7"/>
  <c r="J71" i="7"/>
  <c r="I71" i="7"/>
  <c r="H71" i="7"/>
  <c r="G71" i="7"/>
  <c r="F71" i="7"/>
  <c r="E71" i="7"/>
  <c r="DC71" i="7" s="1"/>
  <c r="D71" i="7"/>
  <c r="DB71" i="7" s="1"/>
  <c r="C71" i="7"/>
  <c r="DA71" i="7" s="1"/>
  <c r="B71" i="7"/>
  <c r="CZ71" i="7" s="1"/>
  <c r="EX70" i="7"/>
  <c r="EW70" i="7"/>
  <c r="EP70" i="7"/>
  <c r="EO70" i="7"/>
  <c r="EN70" i="7"/>
  <c r="EM70" i="7"/>
  <c r="EL70" i="7"/>
  <c r="EK70" i="7"/>
  <c r="ED70" i="7"/>
  <c r="EC70" i="7"/>
  <c r="EB70" i="7"/>
  <c r="EA70" i="7"/>
  <c r="DZ70" i="7"/>
  <c r="DY70" i="7"/>
  <c r="DR70" i="7"/>
  <c r="DQ70" i="7"/>
  <c r="DP70" i="7"/>
  <c r="DO70" i="7"/>
  <c r="DN70" i="7"/>
  <c r="DM70" i="7"/>
  <c r="DF70" i="7"/>
  <c r="DE70" i="7"/>
  <c r="DD70" i="7"/>
  <c r="DC70" i="7"/>
  <c r="DB70" i="7"/>
  <c r="DA70" i="7"/>
  <c r="CY70" i="7"/>
  <c r="CX70" i="7"/>
  <c r="CW70" i="7"/>
  <c r="CV70" i="7"/>
  <c r="CU70" i="7"/>
  <c r="CT70" i="7"/>
  <c r="CS70" i="7"/>
  <c r="CR70" i="7"/>
  <c r="CQ70" i="7"/>
  <c r="CP70" i="7"/>
  <c r="CO70" i="7"/>
  <c r="CN70" i="7"/>
  <c r="CM70" i="7"/>
  <c r="CL70" i="7"/>
  <c r="CK70" i="7"/>
  <c r="CJ70" i="7"/>
  <c r="CI70" i="7"/>
  <c r="CH70" i="7"/>
  <c r="CG70" i="7"/>
  <c r="CF70" i="7"/>
  <c r="CE70" i="7"/>
  <c r="CD70" i="7"/>
  <c r="CC70" i="7"/>
  <c r="CB70" i="7"/>
  <c r="CA70" i="7"/>
  <c r="BZ70" i="7"/>
  <c r="BY70" i="7"/>
  <c r="BX70" i="7"/>
  <c r="BW70" i="7"/>
  <c r="BV70" i="7"/>
  <c r="BU70" i="7"/>
  <c r="BT70" i="7"/>
  <c r="BS70" i="7"/>
  <c r="BR70" i="7"/>
  <c r="BQ70" i="7"/>
  <c r="BP70" i="7"/>
  <c r="BO70" i="7"/>
  <c r="BN70" i="7"/>
  <c r="BM70" i="7"/>
  <c r="BL70" i="7"/>
  <c r="BK70" i="7"/>
  <c r="BJ70" i="7"/>
  <c r="BI70" i="7"/>
  <c r="BH70" i="7"/>
  <c r="BG70" i="7"/>
  <c r="BF70" i="7"/>
  <c r="BE70" i="7"/>
  <c r="BD70" i="7"/>
  <c r="BC70" i="7"/>
  <c r="BB70" i="7"/>
  <c r="BA70" i="7"/>
  <c r="AZ70" i="7"/>
  <c r="AY70" i="7"/>
  <c r="AX70" i="7"/>
  <c r="EV70" i="7" s="1"/>
  <c r="AW70" i="7"/>
  <c r="EU70" i="7" s="1"/>
  <c r="AV70" i="7"/>
  <c r="ET70" i="7" s="1"/>
  <c r="AU70" i="7"/>
  <c r="ES70" i="7" s="1"/>
  <c r="AT70" i="7"/>
  <c r="ER70" i="7" s="1"/>
  <c r="AS70" i="7"/>
  <c r="EQ70" i="7" s="1"/>
  <c r="AR70" i="7"/>
  <c r="AQ70" i="7"/>
  <c r="AP70" i="7"/>
  <c r="AO70" i="7"/>
  <c r="AN70" i="7"/>
  <c r="AM70" i="7"/>
  <c r="AL70" i="7"/>
  <c r="EJ70" i="7" s="1"/>
  <c r="AK70" i="7"/>
  <c r="EI70" i="7" s="1"/>
  <c r="AJ70" i="7"/>
  <c r="EH70" i="7" s="1"/>
  <c r="AI70" i="7"/>
  <c r="EG70" i="7" s="1"/>
  <c r="AH70" i="7"/>
  <c r="EF70" i="7" s="1"/>
  <c r="AG70" i="7"/>
  <c r="EE70" i="7" s="1"/>
  <c r="AF70" i="7"/>
  <c r="AE70" i="7"/>
  <c r="AD70" i="7"/>
  <c r="AC70" i="7"/>
  <c r="AB70" i="7"/>
  <c r="AA70" i="7"/>
  <c r="Z70" i="7"/>
  <c r="DX70" i="7" s="1"/>
  <c r="Y70" i="7"/>
  <c r="DW70" i="7" s="1"/>
  <c r="X70" i="7"/>
  <c r="DV70" i="7" s="1"/>
  <c r="W70" i="7"/>
  <c r="DU70" i="7" s="1"/>
  <c r="V70" i="7"/>
  <c r="DT70" i="7" s="1"/>
  <c r="U70" i="7"/>
  <c r="DS70" i="7" s="1"/>
  <c r="T70" i="7"/>
  <c r="S70" i="7"/>
  <c r="R70" i="7"/>
  <c r="Q70" i="7"/>
  <c r="P70" i="7"/>
  <c r="O70" i="7"/>
  <c r="N70" i="7"/>
  <c r="DL70" i="7" s="1"/>
  <c r="M70" i="7"/>
  <c r="DK70" i="7" s="1"/>
  <c r="L70" i="7"/>
  <c r="DJ70" i="7" s="1"/>
  <c r="K70" i="7"/>
  <c r="DI70" i="7" s="1"/>
  <c r="J70" i="7"/>
  <c r="DH70" i="7" s="1"/>
  <c r="I70" i="7"/>
  <c r="DG70" i="7" s="1"/>
  <c r="H70" i="7"/>
  <c r="G70" i="7"/>
  <c r="F70" i="7"/>
  <c r="E70" i="7"/>
  <c r="D70" i="7"/>
  <c r="C70" i="7"/>
  <c r="B70" i="7"/>
  <c r="CZ70" i="7" s="1"/>
  <c r="EX69" i="7"/>
  <c r="EW69" i="7"/>
  <c r="EV69" i="7"/>
  <c r="EU69" i="7"/>
  <c r="ET69" i="7"/>
  <c r="EM69" i="7"/>
  <c r="EL69" i="7"/>
  <c r="EK69" i="7"/>
  <c r="EJ69" i="7"/>
  <c r="EI69" i="7"/>
  <c r="EH69" i="7"/>
  <c r="EA69" i="7"/>
  <c r="DZ69" i="7"/>
  <c r="DY69" i="7"/>
  <c r="DX69" i="7"/>
  <c r="DW69" i="7"/>
  <c r="DV69" i="7"/>
  <c r="DO69" i="7"/>
  <c r="DN69" i="7"/>
  <c r="DM69" i="7"/>
  <c r="DL69" i="7"/>
  <c r="DK69" i="7"/>
  <c r="DJ69" i="7"/>
  <c r="DC69" i="7"/>
  <c r="DB69" i="7"/>
  <c r="DA69" i="7"/>
  <c r="CZ69" i="7"/>
  <c r="CY69" i="7"/>
  <c r="CX69" i="7"/>
  <c r="CW69" i="7"/>
  <c r="CV69" i="7"/>
  <c r="CU69" i="7"/>
  <c r="CT69" i="7"/>
  <c r="CS69" i="7"/>
  <c r="CR69" i="7"/>
  <c r="CQ69" i="7"/>
  <c r="CP69" i="7"/>
  <c r="CO69" i="7"/>
  <c r="CN69" i="7"/>
  <c r="CM69" i="7"/>
  <c r="CL69" i="7"/>
  <c r="CK69" i="7"/>
  <c r="CJ69" i="7"/>
  <c r="CI69" i="7"/>
  <c r="CH69" i="7"/>
  <c r="CG69" i="7"/>
  <c r="CF69" i="7"/>
  <c r="CE69" i="7"/>
  <c r="CD69" i="7"/>
  <c r="CC69" i="7"/>
  <c r="CB69" i="7"/>
  <c r="CA69" i="7"/>
  <c r="BZ69" i="7"/>
  <c r="BY69" i="7"/>
  <c r="BX69" i="7"/>
  <c r="BW69" i="7"/>
  <c r="BV69" i="7"/>
  <c r="BU69" i="7"/>
  <c r="BT69" i="7"/>
  <c r="BS69" i="7"/>
  <c r="BR69" i="7"/>
  <c r="BQ69" i="7"/>
  <c r="BP69" i="7"/>
  <c r="BO69" i="7"/>
  <c r="BN69" i="7"/>
  <c r="BM69" i="7"/>
  <c r="BL69" i="7"/>
  <c r="BK69" i="7"/>
  <c r="BJ69" i="7"/>
  <c r="BI69" i="7"/>
  <c r="BH69" i="7"/>
  <c r="BG69" i="7"/>
  <c r="BF69" i="7"/>
  <c r="BE69" i="7"/>
  <c r="BD69" i="7"/>
  <c r="BC69" i="7"/>
  <c r="BB69" i="7"/>
  <c r="BA69" i="7"/>
  <c r="AZ69" i="7"/>
  <c r="AY69" i="7"/>
  <c r="AX69" i="7"/>
  <c r="AW69" i="7"/>
  <c r="AV69" i="7"/>
  <c r="AU69" i="7"/>
  <c r="ES69" i="7" s="1"/>
  <c r="AT69" i="7"/>
  <c r="ER69" i="7" s="1"/>
  <c r="AS69" i="7"/>
  <c r="EQ69" i="7" s="1"/>
  <c r="AR69" i="7"/>
  <c r="EP69" i="7" s="1"/>
  <c r="AQ69" i="7"/>
  <c r="EO69" i="7" s="1"/>
  <c r="AP69" i="7"/>
  <c r="EN69" i="7" s="1"/>
  <c r="AO69" i="7"/>
  <c r="AN69" i="7"/>
  <c r="AM69" i="7"/>
  <c r="AL69" i="7"/>
  <c r="AK69" i="7"/>
  <c r="AJ69" i="7"/>
  <c r="AI69" i="7"/>
  <c r="EG69" i="7" s="1"/>
  <c r="AH69" i="7"/>
  <c r="EF69" i="7" s="1"/>
  <c r="AG69" i="7"/>
  <c r="EE69" i="7" s="1"/>
  <c r="AF69" i="7"/>
  <c r="ED69" i="7" s="1"/>
  <c r="AE69" i="7"/>
  <c r="EC69" i="7" s="1"/>
  <c r="AD69" i="7"/>
  <c r="EB69" i="7" s="1"/>
  <c r="AC69" i="7"/>
  <c r="AB69" i="7"/>
  <c r="AA69" i="7"/>
  <c r="Z69" i="7"/>
  <c r="Y69" i="7"/>
  <c r="X69" i="7"/>
  <c r="W69" i="7"/>
  <c r="DU69" i="7" s="1"/>
  <c r="V69" i="7"/>
  <c r="DT69" i="7" s="1"/>
  <c r="U69" i="7"/>
  <c r="DS69" i="7" s="1"/>
  <c r="T69" i="7"/>
  <c r="DR69" i="7" s="1"/>
  <c r="S69" i="7"/>
  <c r="DQ69" i="7" s="1"/>
  <c r="R69" i="7"/>
  <c r="DP69" i="7" s="1"/>
  <c r="Q69" i="7"/>
  <c r="P69" i="7"/>
  <c r="O69" i="7"/>
  <c r="N69" i="7"/>
  <c r="M69" i="7"/>
  <c r="L69" i="7"/>
  <c r="K69" i="7"/>
  <c r="DI69" i="7" s="1"/>
  <c r="J69" i="7"/>
  <c r="DH69" i="7" s="1"/>
  <c r="I69" i="7"/>
  <c r="DG69" i="7" s="1"/>
  <c r="H69" i="7"/>
  <c r="DF69" i="7" s="1"/>
  <c r="G69" i="7"/>
  <c r="DE69" i="7" s="1"/>
  <c r="F69" i="7"/>
  <c r="DD69" i="7" s="1"/>
  <c r="E69" i="7"/>
  <c r="D69" i="7"/>
  <c r="C69" i="7"/>
  <c r="B69" i="7"/>
  <c r="EV68" i="7"/>
  <c r="EU68" i="7"/>
  <c r="ET68" i="7"/>
  <c r="ES68" i="7"/>
  <c r="ER68" i="7"/>
  <c r="EQ68" i="7"/>
  <c r="EJ68" i="7"/>
  <c r="EI68" i="7"/>
  <c r="EH68" i="7"/>
  <c r="EG68" i="7"/>
  <c r="EF68" i="7"/>
  <c r="EE68" i="7"/>
  <c r="DX68" i="7"/>
  <c r="DW68" i="7"/>
  <c r="DV68" i="7"/>
  <c r="DU68" i="7"/>
  <c r="DT68" i="7"/>
  <c r="DS68" i="7"/>
  <c r="DL68" i="7"/>
  <c r="DK68" i="7"/>
  <c r="DJ68" i="7"/>
  <c r="DI68" i="7"/>
  <c r="DH68" i="7"/>
  <c r="DG68" i="7"/>
  <c r="CZ68" i="7"/>
  <c r="CY68" i="7"/>
  <c r="CX68" i="7"/>
  <c r="CW68" i="7"/>
  <c r="CV68" i="7"/>
  <c r="CU68" i="7"/>
  <c r="CT68" i="7"/>
  <c r="CS68" i="7"/>
  <c r="CR68" i="7"/>
  <c r="CQ68" i="7"/>
  <c r="CP68" i="7"/>
  <c r="CO68" i="7"/>
  <c r="CN68" i="7"/>
  <c r="CM68" i="7"/>
  <c r="CL68" i="7"/>
  <c r="CK68" i="7"/>
  <c r="CJ68" i="7"/>
  <c r="CI68" i="7"/>
  <c r="CH68" i="7"/>
  <c r="CG68" i="7"/>
  <c r="CF68" i="7"/>
  <c r="CE68" i="7"/>
  <c r="CD68" i="7"/>
  <c r="CC68" i="7"/>
  <c r="CB68" i="7"/>
  <c r="CA68" i="7"/>
  <c r="BZ68" i="7"/>
  <c r="BY68" i="7"/>
  <c r="BX68" i="7"/>
  <c r="BW68" i="7"/>
  <c r="BV68" i="7"/>
  <c r="BU68" i="7"/>
  <c r="BT68" i="7"/>
  <c r="BS68" i="7"/>
  <c r="BR68" i="7"/>
  <c r="BQ68" i="7"/>
  <c r="BP68" i="7"/>
  <c r="BO68" i="7"/>
  <c r="BN68" i="7"/>
  <c r="BM68" i="7"/>
  <c r="BL68" i="7"/>
  <c r="BK68" i="7"/>
  <c r="BJ68" i="7"/>
  <c r="BI68" i="7"/>
  <c r="BH68" i="7"/>
  <c r="BG68" i="7"/>
  <c r="BF68" i="7"/>
  <c r="BE68" i="7"/>
  <c r="BD68" i="7"/>
  <c r="BC68" i="7"/>
  <c r="BB68" i="7"/>
  <c r="BA68" i="7"/>
  <c r="AZ68" i="7"/>
  <c r="EX68" i="7" s="1"/>
  <c r="AY68" i="7"/>
  <c r="EW68" i="7" s="1"/>
  <c r="AX68" i="7"/>
  <c r="AW68" i="7"/>
  <c r="AV68" i="7"/>
  <c r="AU68" i="7"/>
  <c r="AT68" i="7"/>
  <c r="AS68" i="7"/>
  <c r="AR68" i="7"/>
  <c r="EP68" i="7" s="1"/>
  <c r="AQ68" i="7"/>
  <c r="EO68" i="7" s="1"/>
  <c r="AP68" i="7"/>
  <c r="EN68" i="7" s="1"/>
  <c r="AO68" i="7"/>
  <c r="EM68" i="7" s="1"/>
  <c r="AN68" i="7"/>
  <c r="EL68" i="7" s="1"/>
  <c r="AM68" i="7"/>
  <c r="EK68" i="7" s="1"/>
  <c r="AL68" i="7"/>
  <c r="AK68" i="7"/>
  <c r="AJ68" i="7"/>
  <c r="AI68" i="7"/>
  <c r="AH68" i="7"/>
  <c r="AG68" i="7"/>
  <c r="AF68" i="7"/>
  <c r="ED68" i="7" s="1"/>
  <c r="AE68" i="7"/>
  <c r="EC68" i="7" s="1"/>
  <c r="AD68" i="7"/>
  <c r="EB68" i="7" s="1"/>
  <c r="AC68" i="7"/>
  <c r="EA68" i="7" s="1"/>
  <c r="AB68" i="7"/>
  <c r="DZ68" i="7" s="1"/>
  <c r="AA68" i="7"/>
  <c r="DY68" i="7" s="1"/>
  <c r="Z68" i="7"/>
  <c r="Y68" i="7"/>
  <c r="X68" i="7"/>
  <c r="W68" i="7"/>
  <c r="V68" i="7"/>
  <c r="U68" i="7"/>
  <c r="T68" i="7"/>
  <c r="DR68" i="7" s="1"/>
  <c r="S68" i="7"/>
  <c r="DQ68" i="7" s="1"/>
  <c r="R68" i="7"/>
  <c r="DP68" i="7" s="1"/>
  <c r="Q68" i="7"/>
  <c r="DO68" i="7" s="1"/>
  <c r="P68" i="7"/>
  <c r="DN68" i="7" s="1"/>
  <c r="O68" i="7"/>
  <c r="DM68" i="7" s="1"/>
  <c r="N68" i="7"/>
  <c r="M68" i="7"/>
  <c r="L68" i="7"/>
  <c r="K68" i="7"/>
  <c r="J68" i="7"/>
  <c r="I68" i="7"/>
  <c r="H68" i="7"/>
  <c r="DF68" i="7" s="1"/>
  <c r="G68" i="7"/>
  <c r="DE68" i="7" s="1"/>
  <c r="F68" i="7"/>
  <c r="DD68" i="7" s="1"/>
  <c r="E68" i="7"/>
  <c r="DC68" i="7" s="1"/>
  <c r="D68" i="7"/>
  <c r="DB68" i="7" s="1"/>
  <c r="C68" i="7"/>
  <c r="DA68" i="7" s="1"/>
  <c r="B68" i="7"/>
  <c r="ES67" i="7"/>
  <c r="ER67" i="7"/>
  <c r="EQ67" i="7"/>
  <c r="EP67" i="7"/>
  <c r="EO67" i="7"/>
  <c r="EN67" i="7"/>
  <c r="EG67" i="7"/>
  <c r="EF67" i="7"/>
  <c r="EE67" i="7"/>
  <c r="ED67" i="7"/>
  <c r="EC67" i="7"/>
  <c r="EB67" i="7"/>
  <c r="DU67" i="7"/>
  <c r="DT67" i="7"/>
  <c r="DS67" i="7"/>
  <c r="DR67" i="7"/>
  <c r="DQ67" i="7"/>
  <c r="DP67" i="7"/>
  <c r="DI67" i="7"/>
  <c r="DH67" i="7"/>
  <c r="DG67" i="7"/>
  <c r="DF67" i="7"/>
  <c r="DE67" i="7"/>
  <c r="DD67" i="7"/>
  <c r="CY67" i="7"/>
  <c r="CX67" i="7"/>
  <c r="CW67" i="7"/>
  <c r="CV67" i="7"/>
  <c r="CU67" i="7"/>
  <c r="CT67" i="7"/>
  <c r="CS67" i="7"/>
  <c r="CR67" i="7"/>
  <c r="CQ67" i="7"/>
  <c r="CP67" i="7"/>
  <c r="CO67" i="7"/>
  <c r="CN67" i="7"/>
  <c r="CM67" i="7"/>
  <c r="CL67" i="7"/>
  <c r="CK67" i="7"/>
  <c r="CJ67" i="7"/>
  <c r="CI67" i="7"/>
  <c r="CH67" i="7"/>
  <c r="CG67" i="7"/>
  <c r="CF67" i="7"/>
  <c r="CE67" i="7"/>
  <c r="CD67" i="7"/>
  <c r="CC67" i="7"/>
  <c r="CB67" i="7"/>
  <c r="CA67" i="7"/>
  <c r="BZ67" i="7"/>
  <c r="BY67" i="7"/>
  <c r="BX67" i="7"/>
  <c r="BW67" i="7"/>
  <c r="BV67" i="7"/>
  <c r="BU67" i="7"/>
  <c r="BT67" i="7"/>
  <c r="BS67" i="7"/>
  <c r="BR67" i="7"/>
  <c r="BQ67" i="7"/>
  <c r="BP67" i="7"/>
  <c r="BO67" i="7"/>
  <c r="BN67" i="7"/>
  <c r="BM67" i="7"/>
  <c r="BL67" i="7"/>
  <c r="BK67" i="7"/>
  <c r="BJ67" i="7"/>
  <c r="BI67" i="7"/>
  <c r="BH67" i="7"/>
  <c r="BG67" i="7"/>
  <c r="BF67" i="7"/>
  <c r="BE67" i="7"/>
  <c r="BD67" i="7"/>
  <c r="BC67" i="7"/>
  <c r="BB67" i="7"/>
  <c r="BA67" i="7"/>
  <c r="AZ67" i="7"/>
  <c r="EX67" i="7" s="1"/>
  <c r="AY67" i="7"/>
  <c r="EW67" i="7" s="1"/>
  <c r="AX67" i="7"/>
  <c r="EV67" i="7" s="1"/>
  <c r="AW67" i="7"/>
  <c r="EU67" i="7" s="1"/>
  <c r="AV67" i="7"/>
  <c r="ET67" i="7" s="1"/>
  <c r="AU67" i="7"/>
  <c r="AT67" i="7"/>
  <c r="AS67" i="7"/>
  <c r="AR67" i="7"/>
  <c r="AQ67" i="7"/>
  <c r="AP67" i="7"/>
  <c r="AO67" i="7"/>
  <c r="EM67" i="7" s="1"/>
  <c r="AN67" i="7"/>
  <c r="EL67" i="7" s="1"/>
  <c r="AM67" i="7"/>
  <c r="EK67" i="7" s="1"/>
  <c r="AL67" i="7"/>
  <c r="EJ67" i="7" s="1"/>
  <c r="AK67" i="7"/>
  <c r="EI67" i="7" s="1"/>
  <c r="AJ67" i="7"/>
  <c r="EH67" i="7" s="1"/>
  <c r="AI67" i="7"/>
  <c r="AH67" i="7"/>
  <c r="AG67" i="7"/>
  <c r="AF67" i="7"/>
  <c r="AE67" i="7"/>
  <c r="AD67" i="7"/>
  <c r="AC67" i="7"/>
  <c r="EA67" i="7" s="1"/>
  <c r="AB67" i="7"/>
  <c r="DZ67" i="7" s="1"/>
  <c r="AA67" i="7"/>
  <c r="DY67" i="7" s="1"/>
  <c r="Z67" i="7"/>
  <c r="DX67" i="7" s="1"/>
  <c r="Y67" i="7"/>
  <c r="DW67" i="7" s="1"/>
  <c r="X67" i="7"/>
  <c r="DV67" i="7" s="1"/>
  <c r="W67" i="7"/>
  <c r="V67" i="7"/>
  <c r="U67" i="7"/>
  <c r="T67" i="7"/>
  <c r="S67" i="7"/>
  <c r="R67" i="7"/>
  <c r="Q67" i="7"/>
  <c r="DO67" i="7" s="1"/>
  <c r="P67" i="7"/>
  <c r="DN67" i="7" s="1"/>
  <c r="O67" i="7"/>
  <c r="DM67" i="7" s="1"/>
  <c r="N67" i="7"/>
  <c r="DL67" i="7" s="1"/>
  <c r="M67" i="7"/>
  <c r="DK67" i="7" s="1"/>
  <c r="L67" i="7"/>
  <c r="DJ67" i="7" s="1"/>
  <c r="K67" i="7"/>
  <c r="J67" i="7"/>
  <c r="I67" i="7"/>
  <c r="H67" i="7"/>
  <c r="G67" i="7"/>
  <c r="F67" i="7"/>
  <c r="E67" i="7"/>
  <c r="DC67" i="7" s="1"/>
  <c r="D67" i="7"/>
  <c r="DB67" i="7" s="1"/>
  <c r="C67" i="7"/>
  <c r="DA67" i="7" s="1"/>
  <c r="B67" i="7"/>
  <c r="CZ67" i="7" s="1"/>
  <c r="EX66" i="7"/>
  <c r="EW66" i="7"/>
  <c r="EP66" i="7"/>
  <c r="EO66" i="7"/>
  <c r="EN66" i="7"/>
  <c r="EM66" i="7"/>
  <c r="EL66" i="7"/>
  <c r="EK66" i="7"/>
  <c r="ED66" i="7"/>
  <c r="EC66" i="7"/>
  <c r="EB66" i="7"/>
  <c r="EA66" i="7"/>
  <c r="DZ66" i="7"/>
  <c r="DY66" i="7"/>
  <c r="DR66" i="7"/>
  <c r="DQ66" i="7"/>
  <c r="DP66" i="7"/>
  <c r="DO66" i="7"/>
  <c r="DN66" i="7"/>
  <c r="DM66" i="7"/>
  <c r="DF66" i="7"/>
  <c r="DE66" i="7"/>
  <c r="DD66" i="7"/>
  <c r="DC66" i="7"/>
  <c r="DB66" i="7"/>
  <c r="DA66" i="7"/>
  <c r="CY66" i="7"/>
  <c r="CX66" i="7"/>
  <c r="CW66" i="7"/>
  <c r="CV66" i="7"/>
  <c r="CU66" i="7"/>
  <c r="CT66" i="7"/>
  <c r="CS66" i="7"/>
  <c r="CR66" i="7"/>
  <c r="CQ66" i="7"/>
  <c r="CP66" i="7"/>
  <c r="CO66" i="7"/>
  <c r="CN66" i="7"/>
  <c r="CM66" i="7"/>
  <c r="CL66" i="7"/>
  <c r="CK66" i="7"/>
  <c r="CJ66" i="7"/>
  <c r="CI66" i="7"/>
  <c r="CH66" i="7"/>
  <c r="CG66" i="7"/>
  <c r="CF66" i="7"/>
  <c r="CE66" i="7"/>
  <c r="CD66" i="7"/>
  <c r="CC66" i="7"/>
  <c r="CB66" i="7"/>
  <c r="CA66" i="7"/>
  <c r="BZ66" i="7"/>
  <c r="BY66" i="7"/>
  <c r="BX66" i="7"/>
  <c r="BW66" i="7"/>
  <c r="BV66" i="7"/>
  <c r="BU66" i="7"/>
  <c r="BT66" i="7"/>
  <c r="BS66" i="7"/>
  <c r="BR66" i="7"/>
  <c r="BQ66" i="7"/>
  <c r="BP66" i="7"/>
  <c r="BO66" i="7"/>
  <c r="BN66" i="7"/>
  <c r="BM66" i="7"/>
  <c r="BL66" i="7"/>
  <c r="BK66" i="7"/>
  <c r="BJ66" i="7"/>
  <c r="BI66" i="7"/>
  <c r="BH66" i="7"/>
  <c r="BG66" i="7"/>
  <c r="BF66" i="7"/>
  <c r="BE66" i="7"/>
  <c r="BD66" i="7"/>
  <c r="BC66" i="7"/>
  <c r="BB66" i="7"/>
  <c r="BA66" i="7"/>
  <c r="AZ66" i="7"/>
  <c r="AY66" i="7"/>
  <c r="AX66" i="7"/>
  <c r="EV66" i="7" s="1"/>
  <c r="AW66" i="7"/>
  <c r="EU66" i="7" s="1"/>
  <c r="AV66" i="7"/>
  <c r="ET66" i="7" s="1"/>
  <c r="AU66" i="7"/>
  <c r="ES66" i="7" s="1"/>
  <c r="AT66" i="7"/>
  <c r="ER66" i="7" s="1"/>
  <c r="AS66" i="7"/>
  <c r="EQ66" i="7" s="1"/>
  <c r="AR66" i="7"/>
  <c r="AQ66" i="7"/>
  <c r="AP66" i="7"/>
  <c r="AO66" i="7"/>
  <c r="AN66" i="7"/>
  <c r="AM66" i="7"/>
  <c r="AL66" i="7"/>
  <c r="EJ66" i="7" s="1"/>
  <c r="AK66" i="7"/>
  <c r="EI66" i="7" s="1"/>
  <c r="AJ66" i="7"/>
  <c r="EH66" i="7" s="1"/>
  <c r="AI66" i="7"/>
  <c r="EG66" i="7" s="1"/>
  <c r="AH66" i="7"/>
  <c r="EF66" i="7" s="1"/>
  <c r="AG66" i="7"/>
  <c r="EE66" i="7" s="1"/>
  <c r="AF66" i="7"/>
  <c r="AE66" i="7"/>
  <c r="AD66" i="7"/>
  <c r="AC66" i="7"/>
  <c r="AB66" i="7"/>
  <c r="AA66" i="7"/>
  <c r="Z66" i="7"/>
  <c r="DX66" i="7" s="1"/>
  <c r="Y66" i="7"/>
  <c r="DW66" i="7" s="1"/>
  <c r="X66" i="7"/>
  <c r="DV66" i="7" s="1"/>
  <c r="W66" i="7"/>
  <c r="DU66" i="7" s="1"/>
  <c r="V66" i="7"/>
  <c r="DT66" i="7" s="1"/>
  <c r="U66" i="7"/>
  <c r="DS66" i="7" s="1"/>
  <c r="T66" i="7"/>
  <c r="S66" i="7"/>
  <c r="R66" i="7"/>
  <c r="Q66" i="7"/>
  <c r="P66" i="7"/>
  <c r="O66" i="7"/>
  <c r="N66" i="7"/>
  <c r="DL66" i="7" s="1"/>
  <c r="M66" i="7"/>
  <c r="DK66" i="7" s="1"/>
  <c r="L66" i="7"/>
  <c r="DJ66" i="7" s="1"/>
  <c r="K66" i="7"/>
  <c r="DI66" i="7" s="1"/>
  <c r="J66" i="7"/>
  <c r="DH66" i="7" s="1"/>
  <c r="I66" i="7"/>
  <c r="DG66" i="7" s="1"/>
  <c r="H66" i="7"/>
  <c r="G66" i="7"/>
  <c r="F66" i="7"/>
  <c r="E66" i="7"/>
  <c r="D66" i="7"/>
  <c r="C66" i="7"/>
  <c r="B66" i="7"/>
  <c r="CZ66" i="7" s="1"/>
  <c r="EX65" i="7"/>
  <c r="EW65" i="7"/>
  <c r="EV65" i="7"/>
  <c r="EU65" i="7"/>
  <c r="ET65" i="7"/>
  <c r="EM65" i="7"/>
  <c r="EL65" i="7"/>
  <c r="EJ65" i="7"/>
  <c r="EI65" i="7"/>
  <c r="EH65" i="7"/>
  <c r="EA65" i="7"/>
  <c r="DZ65" i="7"/>
  <c r="DX65" i="7"/>
  <c r="DW65" i="7"/>
  <c r="DV65" i="7"/>
  <c r="DO65" i="7"/>
  <c r="DN65" i="7"/>
  <c r="DM65" i="7"/>
  <c r="DL65" i="7"/>
  <c r="DK65" i="7"/>
  <c r="DJ65" i="7"/>
  <c r="DC65" i="7"/>
  <c r="DB65" i="7"/>
  <c r="DA65" i="7"/>
  <c r="CZ65" i="7"/>
  <c r="CY65" i="7"/>
  <c r="CX65" i="7"/>
  <c r="CW65" i="7"/>
  <c r="CV65" i="7"/>
  <c r="CU65" i="7"/>
  <c r="CT65" i="7"/>
  <c r="CS65" i="7"/>
  <c r="CR65" i="7"/>
  <c r="CQ65" i="7"/>
  <c r="CP65" i="7"/>
  <c r="CO65" i="7"/>
  <c r="CN65" i="7"/>
  <c r="CM65" i="7"/>
  <c r="CL65" i="7"/>
  <c r="EK65" i="7" s="1"/>
  <c r="CK65" i="7"/>
  <c r="CJ65" i="7"/>
  <c r="CI65" i="7"/>
  <c r="CH65" i="7"/>
  <c r="CG65" i="7"/>
  <c r="CF65" i="7"/>
  <c r="CE65" i="7"/>
  <c r="CD65" i="7"/>
  <c r="CC65" i="7"/>
  <c r="CB65" i="7"/>
  <c r="CA65" i="7"/>
  <c r="BZ65" i="7"/>
  <c r="DY65" i="7" s="1"/>
  <c r="BY65" i="7"/>
  <c r="BX65" i="7"/>
  <c r="BW65" i="7"/>
  <c r="BV65" i="7"/>
  <c r="BU65" i="7"/>
  <c r="BT65" i="7"/>
  <c r="BS65" i="7"/>
  <c r="BR65" i="7"/>
  <c r="BQ65" i="7"/>
  <c r="BP65" i="7"/>
  <c r="BO65" i="7"/>
  <c r="BN65" i="7"/>
  <c r="BM65" i="7"/>
  <c r="BL65" i="7"/>
  <c r="BK65" i="7"/>
  <c r="BJ65" i="7"/>
  <c r="BI65" i="7"/>
  <c r="BH65" i="7"/>
  <c r="BG65" i="7"/>
  <c r="BF65" i="7"/>
  <c r="BE65" i="7"/>
  <c r="BD65" i="7"/>
  <c r="BC65" i="7"/>
  <c r="BB65" i="7"/>
  <c r="BA65" i="7"/>
  <c r="AZ65" i="7"/>
  <c r="AY65" i="7"/>
  <c r="AX65" i="7"/>
  <c r="AW65" i="7"/>
  <c r="AV65" i="7"/>
  <c r="AU65" i="7"/>
  <c r="ES65" i="7" s="1"/>
  <c r="AT65" i="7"/>
  <c r="ER65" i="7" s="1"/>
  <c r="AS65" i="7"/>
  <c r="EQ65" i="7" s="1"/>
  <c r="AR65" i="7"/>
  <c r="EP65" i="7" s="1"/>
  <c r="AQ65" i="7"/>
  <c r="EO65" i="7" s="1"/>
  <c r="AP65" i="7"/>
  <c r="EN65" i="7" s="1"/>
  <c r="AO65" i="7"/>
  <c r="AN65" i="7"/>
  <c r="AM65" i="7"/>
  <c r="AL65" i="7"/>
  <c r="AK65" i="7"/>
  <c r="AJ65" i="7"/>
  <c r="AI65" i="7"/>
  <c r="EG65" i="7" s="1"/>
  <c r="AH65" i="7"/>
  <c r="EF65" i="7" s="1"/>
  <c r="AG65" i="7"/>
  <c r="EE65" i="7" s="1"/>
  <c r="AF65" i="7"/>
  <c r="ED65" i="7" s="1"/>
  <c r="AE65" i="7"/>
  <c r="EC65" i="7" s="1"/>
  <c r="AD65" i="7"/>
  <c r="EB65" i="7" s="1"/>
  <c r="AC65" i="7"/>
  <c r="AB65" i="7"/>
  <c r="AA65" i="7"/>
  <c r="Z65" i="7"/>
  <c r="Y65" i="7"/>
  <c r="X65" i="7"/>
  <c r="W65" i="7"/>
  <c r="DU65" i="7" s="1"/>
  <c r="V65" i="7"/>
  <c r="DT65" i="7" s="1"/>
  <c r="U65" i="7"/>
  <c r="DS65" i="7" s="1"/>
  <c r="T65" i="7"/>
  <c r="DR65" i="7" s="1"/>
  <c r="S65" i="7"/>
  <c r="DQ65" i="7" s="1"/>
  <c r="R65" i="7"/>
  <c r="DP65" i="7" s="1"/>
  <c r="Q65" i="7"/>
  <c r="P65" i="7"/>
  <c r="O65" i="7"/>
  <c r="N65" i="7"/>
  <c r="M65" i="7"/>
  <c r="L65" i="7"/>
  <c r="K65" i="7"/>
  <c r="DI65" i="7" s="1"/>
  <c r="J65" i="7"/>
  <c r="DH65" i="7" s="1"/>
  <c r="I65" i="7"/>
  <c r="DG65" i="7" s="1"/>
  <c r="H65" i="7"/>
  <c r="DF65" i="7" s="1"/>
  <c r="G65" i="7"/>
  <c r="DE65" i="7" s="1"/>
  <c r="F65" i="7"/>
  <c r="DD65" i="7" s="1"/>
  <c r="E65" i="7"/>
  <c r="D65" i="7"/>
  <c r="C65" i="7"/>
  <c r="B65" i="7"/>
  <c r="EV64" i="7"/>
  <c r="EU64" i="7"/>
  <c r="ES64" i="7"/>
  <c r="EQ64" i="7"/>
  <c r="EJ64" i="7"/>
  <c r="EI64" i="7"/>
  <c r="EH64" i="7"/>
  <c r="EG64" i="7"/>
  <c r="EE64" i="7"/>
  <c r="DX64" i="7"/>
  <c r="DW64" i="7"/>
  <c r="DU64" i="7"/>
  <c r="DL64" i="7"/>
  <c r="DK64" i="7"/>
  <c r="DJ64" i="7"/>
  <c r="DI64" i="7"/>
  <c r="CZ64" i="7"/>
  <c r="CY64" i="7"/>
  <c r="CX64" i="7"/>
  <c r="CW64" i="7"/>
  <c r="CV64" i="7"/>
  <c r="CU64" i="7"/>
  <c r="ET64" i="7" s="1"/>
  <c r="CT64" i="7"/>
  <c r="CS64" i="7"/>
  <c r="CR64" i="7"/>
  <c r="CQ64" i="7"/>
  <c r="CP64" i="7"/>
  <c r="CO64" i="7"/>
  <c r="CN64" i="7"/>
  <c r="CM64" i="7"/>
  <c r="CL64" i="7"/>
  <c r="CK64" i="7"/>
  <c r="CJ64" i="7"/>
  <c r="CI64" i="7"/>
  <c r="CH64" i="7"/>
  <c r="CG64" i="7"/>
  <c r="CF64" i="7"/>
  <c r="CE64" i="7"/>
  <c r="CD64" i="7"/>
  <c r="CC64" i="7"/>
  <c r="CB64" i="7"/>
  <c r="CA64" i="7"/>
  <c r="BZ64" i="7"/>
  <c r="BY64" i="7"/>
  <c r="BX64" i="7"/>
  <c r="BW64" i="7"/>
  <c r="DV64" i="7" s="1"/>
  <c r="BV64" i="7"/>
  <c r="BU64" i="7"/>
  <c r="BT64" i="7"/>
  <c r="BS64" i="7"/>
  <c r="BR64" i="7"/>
  <c r="BQ64" i="7"/>
  <c r="BP64" i="7"/>
  <c r="BO64" i="7"/>
  <c r="BN64" i="7"/>
  <c r="BM64" i="7"/>
  <c r="BL64" i="7"/>
  <c r="BK64" i="7"/>
  <c r="BJ64" i="7"/>
  <c r="BI64" i="7"/>
  <c r="BH64" i="7"/>
  <c r="BG64" i="7"/>
  <c r="BF64" i="7"/>
  <c r="BE64" i="7"/>
  <c r="BD64" i="7"/>
  <c r="BC64" i="7"/>
  <c r="BB64" i="7"/>
  <c r="BA64" i="7"/>
  <c r="AZ64" i="7"/>
  <c r="EX64" i="7" s="1"/>
  <c r="AY64" i="7"/>
  <c r="EW64" i="7" s="1"/>
  <c r="AX64" i="7"/>
  <c r="AW64" i="7"/>
  <c r="AV64" i="7"/>
  <c r="AU64" i="7"/>
  <c r="AT64" i="7"/>
  <c r="ER64" i="7" s="1"/>
  <c r="AS64" i="7"/>
  <c r="AR64" i="7"/>
  <c r="EP64" i="7" s="1"/>
  <c r="AQ64" i="7"/>
  <c r="EO64" i="7" s="1"/>
  <c r="AP64" i="7"/>
  <c r="EN64" i="7" s="1"/>
  <c r="AO64" i="7"/>
  <c r="EM64" i="7" s="1"/>
  <c r="AN64" i="7"/>
  <c r="EL64" i="7" s="1"/>
  <c r="AM64" i="7"/>
  <c r="EK64" i="7" s="1"/>
  <c r="AL64" i="7"/>
  <c r="AK64" i="7"/>
  <c r="AJ64" i="7"/>
  <c r="AI64" i="7"/>
  <c r="AH64" i="7"/>
  <c r="EF64" i="7" s="1"/>
  <c r="AG64" i="7"/>
  <c r="AF64" i="7"/>
  <c r="ED64" i="7" s="1"/>
  <c r="AE64" i="7"/>
  <c r="EC64" i="7" s="1"/>
  <c r="AD64" i="7"/>
  <c r="EB64" i="7" s="1"/>
  <c r="AC64" i="7"/>
  <c r="EA64" i="7" s="1"/>
  <c r="AB64" i="7"/>
  <c r="AA64" i="7"/>
  <c r="DY64" i="7" s="1"/>
  <c r="Z64" i="7"/>
  <c r="Y64" i="7"/>
  <c r="X64" i="7"/>
  <c r="W64" i="7"/>
  <c r="V64" i="7"/>
  <c r="DT64" i="7" s="1"/>
  <c r="U64" i="7"/>
  <c r="DS64" i="7" s="1"/>
  <c r="T64" i="7"/>
  <c r="DR64" i="7" s="1"/>
  <c r="S64" i="7"/>
  <c r="DQ64" i="7" s="1"/>
  <c r="R64" i="7"/>
  <c r="DP64" i="7" s="1"/>
  <c r="Q64" i="7"/>
  <c r="DO64" i="7" s="1"/>
  <c r="P64" i="7"/>
  <c r="DN64" i="7" s="1"/>
  <c r="O64" i="7"/>
  <c r="DM64" i="7" s="1"/>
  <c r="N64" i="7"/>
  <c r="M64" i="7"/>
  <c r="L64" i="7"/>
  <c r="K64" i="7"/>
  <c r="J64" i="7"/>
  <c r="DH64" i="7" s="1"/>
  <c r="I64" i="7"/>
  <c r="DG64" i="7" s="1"/>
  <c r="H64" i="7"/>
  <c r="DF64" i="7" s="1"/>
  <c r="G64" i="7"/>
  <c r="DE64" i="7" s="1"/>
  <c r="F64" i="7"/>
  <c r="DD64" i="7" s="1"/>
  <c r="E64" i="7"/>
  <c r="DC64" i="7" s="1"/>
  <c r="D64" i="7"/>
  <c r="DB64" i="7" s="1"/>
  <c r="C64" i="7"/>
  <c r="DA64" i="7" s="1"/>
  <c r="B64" i="7"/>
  <c r="ES63" i="7"/>
  <c r="ER63" i="7"/>
  <c r="EP63" i="7"/>
  <c r="EN63" i="7"/>
  <c r="EI63" i="7"/>
  <c r="EG63" i="7"/>
  <c r="EF63" i="7"/>
  <c r="ED63" i="7"/>
  <c r="DU63" i="7"/>
  <c r="DT63" i="7"/>
  <c r="DS63" i="7"/>
  <c r="DR63" i="7"/>
  <c r="DP63" i="7"/>
  <c r="DI63" i="7"/>
  <c r="DH63" i="7"/>
  <c r="DG63" i="7"/>
  <c r="DF63" i="7"/>
  <c r="DD63" i="7"/>
  <c r="CY63" i="7"/>
  <c r="CX63" i="7"/>
  <c r="CW63" i="7"/>
  <c r="CV63" i="7"/>
  <c r="CU63" i="7"/>
  <c r="CT63" i="7"/>
  <c r="CS63" i="7"/>
  <c r="CR63" i="7"/>
  <c r="EQ63" i="7" s="1"/>
  <c r="CQ63" i="7"/>
  <c r="CP63" i="7"/>
  <c r="CO63" i="7"/>
  <c r="CN63" i="7"/>
  <c r="CM63" i="7"/>
  <c r="CL63" i="7"/>
  <c r="CK63" i="7"/>
  <c r="CJ63" i="7"/>
  <c r="CI63" i="7"/>
  <c r="CH63" i="7"/>
  <c r="CG63" i="7"/>
  <c r="CF63" i="7"/>
  <c r="EE63" i="7" s="1"/>
  <c r="CE63" i="7"/>
  <c r="CD63" i="7"/>
  <c r="CC63" i="7"/>
  <c r="CB63" i="7"/>
  <c r="CA63" i="7"/>
  <c r="BZ63" i="7"/>
  <c r="BY63" i="7"/>
  <c r="BX63" i="7"/>
  <c r="BW63" i="7"/>
  <c r="BV63" i="7"/>
  <c r="BU63" i="7"/>
  <c r="BT63" i="7"/>
  <c r="BS63" i="7"/>
  <c r="BR63" i="7"/>
  <c r="BQ63" i="7"/>
  <c r="BP63" i="7"/>
  <c r="BO63" i="7"/>
  <c r="BN63" i="7"/>
  <c r="BM63" i="7"/>
  <c r="BL63" i="7"/>
  <c r="BK63" i="7"/>
  <c r="BJ63" i="7"/>
  <c r="BI63" i="7"/>
  <c r="BH63" i="7"/>
  <c r="BG63" i="7"/>
  <c r="BF63" i="7"/>
  <c r="BE63" i="7"/>
  <c r="BD63" i="7"/>
  <c r="BC63" i="7"/>
  <c r="BB63" i="7"/>
  <c r="BA63" i="7"/>
  <c r="AZ63" i="7"/>
  <c r="EX63" i="7" s="1"/>
  <c r="AY63" i="7"/>
  <c r="AX63" i="7"/>
  <c r="EV63" i="7" s="1"/>
  <c r="AW63" i="7"/>
  <c r="EU63" i="7" s="1"/>
  <c r="AV63" i="7"/>
  <c r="ET63" i="7" s="1"/>
  <c r="AU63" i="7"/>
  <c r="AT63" i="7"/>
  <c r="AS63" i="7"/>
  <c r="AR63" i="7"/>
  <c r="AQ63" i="7"/>
  <c r="EO63" i="7" s="1"/>
  <c r="AP63" i="7"/>
  <c r="AO63" i="7"/>
  <c r="EM63" i="7" s="1"/>
  <c r="AN63" i="7"/>
  <c r="EL63" i="7" s="1"/>
  <c r="AM63" i="7"/>
  <c r="AL63" i="7"/>
  <c r="AK63" i="7"/>
  <c r="AJ63" i="7"/>
  <c r="EH63" i="7" s="1"/>
  <c r="AI63" i="7"/>
  <c r="AH63" i="7"/>
  <c r="AG63" i="7"/>
  <c r="AF63" i="7"/>
  <c r="AE63" i="7"/>
  <c r="EC63" i="7" s="1"/>
  <c r="AD63" i="7"/>
  <c r="EB63" i="7" s="1"/>
  <c r="AC63" i="7"/>
  <c r="EA63" i="7" s="1"/>
  <c r="AB63" i="7"/>
  <c r="DZ63" i="7" s="1"/>
  <c r="AA63" i="7"/>
  <c r="Z63" i="7"/>
  <c r="Y63" i="7"/>
  <c r="DW63" i="7" s="1"/>
  <c r="X63" i="7"/>
  <c r="DV63" i="7" s="1"/>
  <c r="W63" i="7"/>
  <c r="V63" i="7"/>
  <c r="U63" i="7"/>
  <c r="T63" i="7"/>
  <c r="S63" i="7"/>
  <c r="DQ63" i="7" s="1"/>
  <c r="R63" i="7"/>
  <c r="Q63" i="7"/>
  <c r="DO63" i="7" s="1"/>
  <c r="P63" i="7"/>
  <c r="DN63" i="7" s="1"/>
  <c r="O63" i="7"/>
  <c r="DM63" i="7" s="1"/>
  <c r="N63" i="7"/>
  <c r="DL63" i="7" s="1"/>
  <c r="M63" i="7"/>
  <c r="DK63" i="7" s="1"/>
  <c r="L63" i="7"/>
  <c r="DJ63" i="7" s="1"/>
  <c r="K63" i="7"/>
  <c r="J63" i="7"/>
  <c r="I63" i="7"/>
  <c r="H63" i="7"/>
  <c r="G63" i="7"/>
  <c r="DE63" i="7" s="1"/>
  <c r="F63" i="7"/>
  <c r="E63" i="7"/>
  <c r="DC63" i="7" s="1"/>
  <c r="D63" i="7"/>
  <c r="DB63" i="7" s="1"/>
  <c r="C63" i="7"/>
  <c r="DA63" i="7" s="1"/>
  <c r="B63" i="7"/>
  <c r="CZ63" i="7" s="1"/>
  <c r="EW62" i="7"/>
  <c r="EQ62" i="7"/>
  <c r="EP62" i="7"/>
  <c r="EO62" i="7"/>
  <c r="EN62" i="7"/>
  <c r="EM62" i="7"/>
  <c r="EK62" i="7"/>
  <c r="ED62" i="7"/>
  <c r="EC62" i="7"/>
  <c r="EB62" i="7"/>
  <c r="EA62" i="7"/>
  <c r="DZ62" i="7"/>
  <c r="DY62" i="7"/>
  <c r="DT62" i="7"/>
  <c r="DS62" i="7"/>
  <c r="DR62" i="7"/>
  <c r="DQ62" i="7"/>
  <c r="DP62" i="7"/>
  <c r="DO62" i="7"/>
  <c r="DM62" i="7"/>
  <c r="DG62" i="7"/>
  <c r="DF62" i="7"/>
  <c r="DE62" i="7"/>
  <c r="DD62" i="7"/>
  <c r="DC62" i="7"/>
  <c r="DA62" i="7"/>
  <c r="CY62" i="7"/>
  <c r="CX62" i="7"/>
  <c r="CW62" i="7"/>
  <c r="CV62" i="7"/>
  <c r="CU62" i="7"/>
  <c r="CT62" i="7"/>
  <c r="CS62" i="7"/>
  <c r="CR62" i="7"/>
  <c r="CQ62" i="7"/>
  <c r="CP62" i="7"/>
  <c r="CO62" i="7"/>
  <c r="CN62" i="7"/>
  <c r="CM62" i="7"/>
  <c r="CL62" i="7"/>
  <c r="CK62" i="7"/>
  <c r="CJ62" i="7"/>
  <c r="CI62" i="7"/>
  <c r="CH62" i="7"/>
  <c r="CG62" i="7"/>
  <c r="CF62" i="7"/>
  <c r="CE62" i="7"/>
  <c r="CD62" i="7"/>
  <c r="CC62" i="7"/>
  <c r="CB62" i="7"/>
  <c r="CA62" i="7"/>
  <c r="BZ62" i="7"/>
  <c r="BY62" i="7"/>
  <c r="BX62" i="7"/>
  <c r="BW62" i="7"/>
  <c r="BV62" i="7"/>
  <c r="BU62" i="7"/>
  <c r="BT62" i="7"/>
  <c r="BS62" i="7"/>
  <c r="BR62" i="7"/>
  <c r="BQ62" i="7"/>
  <c r="BP62" i="7"/>
  <c r="BO62" i="7"/>
  <c r="BN62" i="7"/>
  <c r="BM62" i="7"/>
  <c r="BL62" i="7"/>
  <c r="BK62" i="7"/>
  <c r="BJ62" i="7"/>
  <c r="BI62" i="7"/>
  <c r="BH62" i="7"/>
  <c r="BG62" i="7"/>
  <c r="BF62" i="7"/>
  <c r="BE62" i="7"/>
  <c r="BD62" i="7"/>
  <c r="BC62" i="7"/>
  <c r="BB62" i="7"/>
  <c r="BA62" i="7"/>
  <c r="AZ62" i="7"/>
  <c r="EX62" i="7" s="1"/>
  <c r="AY62" i="7"/>
  <c r="AX62" i="7"/>
  <c r="EV62" i="7" s="1"/>
  <c r="AW62" i="7"/>
  <c r="EU62" i="7" s="1"/>
  <c r="AV62" i="7"/>
  <c r="ET62" i="7" s="1"/>
  <c r="AU62" i="7"/>
  <c r="ES62" i="7" s="1"/>
  <c r="AT62" i="7"/>
  <c r="ER62" i="7" s="1"/>
  <c r="AS62" i="7"/>
  <c r="AR62" i="7"/>
  <c r="AQ62" i="7"/>
  <c r="AP62" i="7"/>
  <c r="AO62" i="7"/>
  <c r="AN62" i="7"/>
  <c r="EL62" i="7" s="1"/>
  <c r="AM62" i="7"/>
  <c r="AL62" i="7"/>
  <c r="EJ62" i="7" s="1"/>
  <c r="AK62" i="7"/>
  <c r="EI62" i="7" s="1"/>
  <c r="AJ62" i="7"/>
  <c r="EH62" i="7" s="1"/>
  <c r="AI62" i="7"/>
  <c r="EG62" i="7" s="1"/>
  <c r="AH62" i="7"/>
  <c r="EF62" i="7" s="1"/>
  <c r="AG62" i="7"/>
  <c r="EE62" i="7" s="1"/>
  <c r="AF62" i="7"/>
  <c r="AE62" i="7"/>
  <c r="AD62" i="7"/>
  <c r="AC62" i="7"/>
  <c r="AB62" i="7"/>
  <c r="AA62" i="7"/>
  <c r="Z62" i="7"/>
  <c r="DX62" i="7" s="1"/>
  <c r="Y62" i="7"/>
  <c r="DW62" i="7" s="1"/>
  <c r="X62" i="7"/>
  <c r="DV62" i="7" s="1"/>
  <c r="W62" i="7"/>
  <c r="DU62" i="7" s="1"/>
  <c r="V62" i="7"/>
  <c r="U62" i="7"/>
  <c r="T62" i="7"/>
  <c r="S62" i="7"/>
  <c r="R62" i="7"/>
  <c r="Q62" i="7"/>
  <c r="P62" i="7"/>
  <c r="DN62" i="7" s="1"/>
  <c r="O62" i="7"/>
  <c r="N62" i="7"/>
  <c r="DL62" i="7" s="1"/>
  <c r="M62" i="7"/>
  <c r="DK62" i="7" s="1"/>
  <c r="L62" i="7"/>
  <c r="DJ62" i="7" s="1"/>
  <c r="K62" i="7"/>
  <c r="DI62" i="7" s="1"/>
  <c r="J62" i="7"/>
  <c r="DH62" i="7" s="1"/>
  <c r="I62" i="7"/>
  <c r="H62" i="7"/>
  <c r="G62" i="7"/>
  <c r="F62" i="7"/>
  <c r="E62" i="7"/>
  <c r="D62" i="7"/>
  <c r="DB62" i="7" s="1"/>
  <c r="C62" i="7"/>
  <c r="B62" i="7"/>
  <c r="CZ62" i="7" s="1"/>
  <c r="EX61" i="7"/>
  <c r="EW61" i="7"/>
  <c r="EV61" i="7"/>
  <c r="ET61" i="7"/>
  <c r="EO61" i="7"/>
  <c r="EM61" i="7"/>
  <c r="EL61" i="7"/>
  <c r="EK61" i="7"/>
  <c r="EJ61" i="7"/>
  <c r="EH61" i="7"/>
  <c r="EC61" i="7"/>
  <c r="EB61" i="7"/>
  <c r="EA61" i="7"/>
  <c r="DZ61" i="7"/>
  <c r="DY61" i="7"/>
  <c r="DX61" i="7"/>
  <c r="DV61" i="7"/>
  <c r="DO61" i="7"/>
  <c r="DN61" i="7"/>
  <c r="DM61" i="7"/>
  <c r="DL61" i="7"/>
  <c r="DJ61" i="7"/>
  <c r="DE61" i="7"/>
  <c r="DC61" i="7"/>
  <c r="DB61" i="7"/>
  <c r="DA61" i="7"/>
  <c r="CZ61" i="7"/>
  <c r="CY61" i="7"/>
  <c r="CX61" i="7"/>
  <c r="CW61" i="7"/>
  <c r="CV61" i="7"/>
  <c r="CU61" i="7"/>
  <c r="CT61" i="7"/>
  <c r="CS61" i="7"/>
  <c r="CR61" i="7"/>
  <c r="CQ61" i="7"/>
  <c r="CP61" i="7"/>
  <c r="CO61" i="7"/>
  <c r="CN61" i="7"/>
  <c r="CM61" i="7"/>
  <c r="CL61" i="7"/>
  <c r="CK61" i="7"/>
  <c r="CJ61" i="7"/>
  <c r="CI61" i="7"/>
  <c r="CH61" i="7"/>
  <c r="CG61" i="7"/>
  <c r="CF61" i="7"/>
  <c r="CE61" i="7"/>
  <c r="CD61" i="7"/>
  <c r="CC61" i="7"/>
  <c r="CB61" i="7"/>
  <c r="CA61" i="7"/>
  <c r="BZ61" i="7"/>
  <c r="BY61" i="7"/>
  <c r="BX61" i="7"/>
  <c r="BW61" i="7"/>
  <c r="BV61" i="7"/>
  <c r="BU61" i="7"/>
  <c r="BT61" i="7"/>
  <c r="BS61" i="7"/>
  <c r="BR61" i="7"/>
  <c r="BQ61" i="7"/>
  <c r="BP61" i="7"/>
  <c r="BO61" i="7"/>
  <c r="BN61" i="7"/>
  <c r="BM61" i="7"/>
  <c r="BL61" i="7"/>
  <c r="BK61" i="7"/>
  <c r="BJ61" i="7"/>
  <c r="BI61" i="7"/>
  <c r="BH61" i="7"/>
  <c r="BG61" i="7"/>
  <c r="BF61" i="7"/>
  <c r="BE61" i="7"/>
  <c r="BD61" i="7"/>
  <c r="BC61" i="7"/>
  <c r="BB61" i="7"/>
  <c r="BA61" i="7"/>
  <c r="AZ61" i="7"/>
  <c r="AY61" i="7"/>
  <c r="AX61" i="7"/>
  <c r="AW61" i="7"/>
  <c r="EU61" i="7" s="1"/>
  <c r="AV61" i="7"/>
  <c r="AU61" i="7"/>
  <c r="ES61" i="7" s="1"/>
  <c r="AT61" i="7"/>
  <c r="ER61" i="7" s="1"/>
  <c r="AS61" i="7"/>
  <c r="EQ61" i="7" s="1"/>
  <c r="AR61" i="7"/>
  <c r="EP61" i="7" s="1"/>
  <c r="AQ61" i="7"/>
  <c r="AP61" i="7"/>
  <c r="EN61" i="7" s="1"/>
  <c r="AO61" i="7"/>
  <c r="AN61" i="7"/>
  <c r="AM61" i="7"/>
  <c r="AL61" i="7"/>
  <c r="AK61" i="7"/>
  <c r="EI61" i="7" s="1"/>
  <c r="AJ61" i="7"/>
  <c r="AI61" i="7"/>
  <c r="EG61" i="7" s="1"/>
  <c r="AH61" i="7"/>
  <c r="EF61" i="7" s="1"/>
  <c r="AG61" i="7"/>
  <c r="EE61" i="7" s="1"/>
  <c r="AF61" i="7"/>
  <c r="ED61" i="7" s="1"/>
  <c r="AE61" i="7"/>
  <c r="AD61" i="7"/>
  <c r="AC61" i="7"/>
  <c r="AB61" i="7"/>
  <c r="AA61" i="7"/>
  <c r="Z61" i="7"/>
  <c r="Y61" i="7"/>
  <c r="DW61" i="7" s="1"/>
  <c r="X61" i="7"/>
  <c r="W61" i="7"/>
  <c r="DU61" i="7" s="1"/>
  <c r="V61" i="7"/>
  <c r="DT61" i="7" s="1"/>
  <c r="U61" i="7"/>
  <c r="DS61" i="7" s="1"/>
  <c r="T61" i="7"/>
  <c r="DR61" i="7" s="1"/>
  <c r="S61" i="7"/>
  <c r="DQ61" i="7" s="1"/>
  <c r="R61" i="7"/>
  <c r="DP61" i="7" s="1"/>
  <c r="Q61" i="7"/>
  <c r="P61" i="7"/>
  <c r="O61" i="7"/>
  <c r="N61" i="7"/>
  <c r="M61" i="7"/>
  <c r="DK61" i="7" s="1"/>
  <c r="L61" i="7"/>
  <c r="K61" i="7"/>
  <c r="DI61" i="7" s="1"/>
  <c r="J61" i="7"/>
  <c r="DH61" i="7" s="1"/>
  <c r="I61" i="7"/>
  <c r="DG61" i="7" s="1"/>
  <c r="H61" i="7"/>
  <c r="DF61" i="7" s="1"/>
  <c r="G61" i="7"/>
  <c r="F61" i="7"/>
  <c r="DD61" i="7" s="1"/>
  <c r="E61" i="7"/>
  <c r="D61" i="7"/>
  <c r="C61" i="7"/>
  <c r="B61" i="7"/>
  <c r="EX60" i="7"/>
  <c r="EU60" i="7"/>
  <c r="ES60" i="7"/>
  <c r="EL60" i="7"/>
  <c r="EJ60" i="7"/>
  <c r="EI60" i="7"/>
  <c r="EH60" i="7"/>
  <c r="EG60" i="7"/>
  <c r="DZ60" i="7"/>
  <c r="DX60" i="7"/>
  <c r="DW60" i="7"/>
  <c r="DV60" i="7"/>
  <c r="DU60" i="7"/>
  <c r="DN60" i="7"/>
  <c r="DL60" i="7"/>
  <c r="DK60" i="7"/>
  <c r="DI60" i="7"/>
  <c r="DB60" i="7"/>
  <c r="DA60" i="7"/>
  <c r="CZ60" i="7"/>
  <c r="CY60" i="7"/>
  <c r="CX60" i="7"/>
  <c r="CW60" i="7"/>
  <c r="EV60" i="7" s="1"/>
  <c r="CV60" i="7"/>
  <c r="CU60" i="7"/>
  <c r="CT60" i="7"/>
  <c r="CS60" i="7"/>
  <c r="CR60" i="7"/>
  <c r="CQ60" i="7"/>
  <c r="CP60" i="7"/>
  <c r="CO60" i="7"/>
  <c r="CN60" i="7"/>
  <c r="CM60" i="7"/>
  <c r="CL60" i="7"/>
  <c r="EK60" i="7" s="1"/>
  <c r="CK60" i="7"/>
  <c r="CJ60" i="7"/>
  <c r="CI60" i="7"/>
  <c r="CH60" i="7"/>
  <c r="CG60" i="7"/>
  <c r="CF60" i="7"/>
  <c r="CE60" i="7"/>
  <c r="CD60" i="7"/>
  <c r="CC60" i="7"/>
  <c r="CB60" i="7"/>
  <c r="CA60" i="7"/>
  <c r="BZ60" i="7"/>
  <c r="BY60" i="7"/>
  <c r="BX60" i="7"/>
  <c r="BW60" i="7"/>
  <c r="BV60" i="7"/>
  <c r="BU60" i="7"/>
  <c r="BT60" i="7"/>
  <c r="BS60" i="7"/>
  <c r="BR60" i="7"/>
  <c r="BQ60" i="7"/>
  <c r="BP60" i="7"/>
  <c r="BO60" i="7"/>
  <c r="BN60" i="7"/>
  <c r="BM60" i="7"/>
  <c r="BL60" i="7"/>
  <c r="BK60" i="7"/>
  <c r="BJ60" i="7"/>
  <c r="BI60" i="7"/>
  <c r="BH60" i="7"/>
  <c r="BG60" i="7"/>
  <c r="BF60" i="7"/>
  <c r="BE60" i="7"/>
  <c r="BD60" i="7"/>
  <c r="BC60" i="7"/>
  <c r="BB60" i="7"/>
  <c r="BA60" i="7"/>
  <c r="AZ60" i="7"/>
  <c r="AY60" i="7"/>
  <c r="AX60" i="7"/>
  <c r="AW60" i="7"/>
  <c r="AV60" i="7"/>
  <c r="ET60" i="7" s="1"/>
  <c r="AU60" i="7"/>
  <c r="AT60" i="7"/>
  <c r="ER60" i="7" s="1"/>
  <c r="AS60" i="7"/>
  <c r="EQ60" i="7" s="1"/>
  <c r="AR60" i="7"/>
  <c r="EP60" i="7" s="1"/>
  <c r="AQ60" i="7"/>
  <c r="AP60" i="7"/>
  <c r="EN60" i="7" s="1"/>
  <c r="AO60" i="7"/>
  <c r="AN60" i="7"/>
  <c r="AM60" i="7"/>
  <c r="AL60" i="7"/>
  <c r="AK60" i="7"/>
  <c r="AJ60" i="7"/>
  <c r="AI60" i="7"/>
  <c r="AH60" i="7"/>
  <c r="EF60" i="7" s="1"/>
  <c r="AG60" i="7"/>
  <c r="EE60" i="7" s="1"/>
  <c r="AF60" i="7"/>
  <c r="ED60" i="7" s="1"/>
  <c r="AE60" i="7"/>
  <c r="AD60" i="7"/>
  <c r="EB60" i="7" s="1"/>
  <c r="AC60" i="7"/>
  <c r="AB60" i="7"/>
  <c r="AA60" i="7"/>
  <c r="Z60" i="7"/>
  <c r="Y60" i="7"/>
  <c r="X60" i="7"/>
  <c r="W60" i="7"/>
  <c r="V60" i="7"/>
  <c r="DT60" i="7" s="1"/>
  <c r="U60" i="7"/>
  <c r="DS60" i="7" s="1"/>
  <c r="T60" i="7"/>
  <c r="DR60" i="7" s="1"/>
  <c r="S60" i="7"/>
  <c r="DQ60" i="7" s="1"/>
  <c r="R60" i="7"/>
  <c r="DP60" i="7" s="1"/>
  <c r="Q60" i="7"/>
  <c r="DO60" i="7" s="1"/>
  <c r="P60" i="7"/>
  <c r="O60" i="7"/>
  <c r="DM60" i="7" s="1"/>
  <c r="N60" i="7"/>
  <c r="M60" i="7"/>
  <c r="L60" i="7"/>
  <c r="DJ60" i="7" s="1"/>
  <c r="K60" i="7"/>
  <c r="J60" i="7"/>
  <c r="DH60" i="7" s="1"/>
  <c r="I60" i="7"/>
  <c r="DG60" i="7" s="1"/>
  <c r="H60" i="7"/>
  <c r="DF60" i="7" s="1"/>
  <c r="G60" i="7"/>
  <c r="DE60" i="7" s="1"/>
  <c r="F60" i="7"/>
  <c r="DD60" i="7" s="1"/>
  <c r="E60" i="7"/>
  <c r="DC60" i="7" s="1"/>
  <c r="D60" i="7"/>
  <c r="C60" i="7"/>
  <c r="B60" i="7"/>
  <c r="ET59" i="7"/>
  <c r="ES59" i="7"/>
  <c r="EP59" i="7"/>
  <c r="EO59" i="7"/>
  <c r="EH59" i="7"/>
  <c r="EE59" i="7"/>
  <c r="ED59" i="7"/>
  <c r="EC59" i="7"/>
  <c r="DU59" i="7"/>
  <c r="DT59" i="7"/>
  <c r="DM59" i="7"/>
  <c r="DJ59" i="7"/>
  <c r="DI59" i="7"/>
  <c r="DH59" i="7"/>
  <c r="CY59" i="7"/>
  <c r="CX59" i="7"/>
  <c r="CW59" i="7"/>
  <c r="CV59" i="7"/>
  <c r="CU59" i="7"/>
  <c r="CT59" i="7"/>
  <c r="CS59" i="7"/>
  <c r="ER59" i="7" s="1"/>
  <c r="CR59" i="7"/>
  <c r="CQ59" i="7"/>
  <c r="CP59" i="7"/>
  <c r="CO59" i="7"/>
  <c r="CN59" i="7"/>
  <c r="CM59" i="7"/>
  <c r="CL59" i="7"/>
  <c r="CK59" i="7"/>
  <c r="CJ59" i="7"/>
  <c r="CI59" i="7"/>
  <c r="CH59" i="7"/>
  <c r="EG59" i="7" s="1"/>
  <c r="CG59" i="7"/>
  <c r="EF59" i="7" s="1"/>
  <c r="CF59" i="7"/>
  <c r="CE59" i="7"/>
  <c r="CD59" i="7"/>
  <c r="CC59" i="7"/>
  <c r="CB59" i="7"/>
  <c r="CA59" i="7"/>
  <c r="BZ59" i="7"/>
  <c r="BY59" i="7"/>
  <c r="BX59" i="7"/>
  <c r="BW59" i="7"/>
  <c r="BV59" i="7"/>
  <c r="BU59" i="7"/>
  <c r="BT59" i="7"/>
  <c r="BS59" i="7"/>
  <c r="BR59" i="7"/>
  <c r="BQ59" i="7"/>
  <c r="BP59" i="7"/>
  <c r="BO59" i="7"/>
  <c r="BN59" i="7"/>
  <c r="BM59" i="7"/>
  <c r="BL59" i="7"/>
  <c r="BK59" i="7"/>
  <c r="BJ59" i="7"/>
  <c r="BI59" i="7"/>
  <c r="BH59" i="7"/>
  <c r="BG59" i="7"/>
  <c r="BF59" i="7"/>
  <c r="BE59" i="7"/>
  <c r="BD59" i="7"/>
  <c r="BC59" i="7"/>
  <c r="BB59" i="7"/>
  <c r="BA59" i="7"/>
  <c r="AZ59" i="7"/>
  <c r="EX59" i="7" s="1"/>
  <c r="AY59" i="7"/>
  <c r="EW59" i="7" s="1"/>
  <c r="AX59" i="7"/>
  <c r="AW59" i="7"/>
  <c r="EU59" i="7" s="1"/>
  <c r="AV59" i="7"/>
  <c r="AU59" i="7"/>
  <c r="AT59" i="7"/>
  <c r="AS59" i="7"/>
  <c r="EQ59" i="7" s="1"/>
  <c r="AR59" i="7"/>
  <c r="AQ59" i="7"/>
  <c r="AP59" i="7"/>
  <c r="EN59" i="7" s="1"/>
  <c r="AO59" i="7"/>
  <c r="EM59" i="7" s="1"/>
  <c r="AN59" i="7"/>
  <c r="EL59" i="7" s="1"/>
  <c r="AM59" i="7"/>
  <c r="EK59" i="7" s="1"/>
  <c r="AL59" i="7"/>
  <c r="AK59" i="7"/>
  <c r="EI59" i="7" s="1"/>
  <c r="AJ59" i="7"/>
  <c r="AI59" i="7"/>
  <c r="AH59" i="7"/>
  <c r="AG59" i="7"/>
  <c r="AF59" i="7"/>
  <c r="AE59" i="7"/>
  <c r="AD59" i="7"/>
  <c r="EB59" i="7" s="1"/>
  <c r="AC59" i="7"/>
  <c r="EA59" i="7" s="1"/>
  <c r="AB59" i="7"/>
  <c r="DZ59" i="7" s="1"/>
  <c r="AA59" i="7"/>
  <c r="DY59" i="7" s="1"/>
  <c r="Z59" i="7"/>
  <c r="Y59" i="7"/>
  <c r="DW59" i="7" s="1"/>
  <c r="X59" i="7"/>
  <c r="DV59" i="7" s="1"/>
  <c r="W59" i="7"/>
  <c r="V59" i="7"/>
  <c r="U59" i="7"/>
  <c r="DS59" i="7" s="1"/>
  <c r="T59" i="7"/>
  <c r="DR59" i="7" s="1"/>
  <c r="S59" i="7"/>
  <c r="DQ59" i="7" s="1"/>
  <c r="R59" i="7"/>
  <c r="DP59" i="7" s="1"/>
  <c r="Q59" i="7"/>
  <c r="DO59" i="7" s="1"/>
  <c r="P59" i="7"/>
  <c r="DN59" i="7" s="1"/>
  <c r="O59" i="7"/>
  <c r="N59" i="7"/>
  <c r="DL59" i="7" s="1"/>
  <c r="M59" i="7"/>
  <c r="DK59" i="7" s="1"/>
  <c r="L59" i="7"/>
  <c r="K59" i="7"/>
  <c r="J59" i="7"/>
  <c r="I59" i="7"/>
  <c r="DG59" i="7" s="1"/>
  <c r="H59" i="7"/>
  <c r="DF59" i="7" s="1"/>
  <c r="G59" i="7"/>
  <c r="DE59" i="7" s="1"/>
  <c r="F59" i="7"/>
  <c r="DD59" i="7" s="1"/>
  <c r="E59" i="7"/>
  <c r="DC59" i="7" s="1"/>
  <c r="D59" i="7"/>
  <c r="DB59" i="7" s="1"/>
  <c r="C59" i="7"/>
  <c r="DA59" i="7" s="1"/>
  <c r="B59" i="7"/>
  <c r="CZ59" i="7" s="1"/>
  <c r="EP58" i="7"/>
  <c r="EO58" i="7"/>
  <c r="EN58" i="7"/>
  <c r="EH58" i="7"/>
  <c r="ED58" i="7"/>
  <c r="DZ58" i="7"/>
  <c r="DY58" i="7"/>
  <c r="DT58" i="7"/>
  <c r="DQ58" i="7"/>
  <c r="DM58" i="7"/>
  <c r="DJ58" i="7"/>
  <c r="DI58" i="7"/>
  <c r="DH58" i="7"/>
  <c r="DF58" i="7"/>
  <c r="DE58" i="7"/>
  <c r="CY58" i="7"/>
  <c r="CX58" i="7"/>
  <c r="CW58" i="7"/>
  <c r="CV58" i="7"/>
  <c r="CU58" i="7"/>
  <c r="CT58" i="7"/>
  <c r="ES58" i="7" s="1"/>
  <c r="CS58" i="7"/>
  <c r="ER58" i="7" s="1"/>
  <c r="CR58" i="7"/>
  <c r="CQ58" i="7"/>
  <c r="CP58" i="7"/>
  <c r="CO58" i="7"/>
  <c r="CN58" i="7"/>
  <c r="CM58" i="7"/>
  <c r="CL58" i="7"/>
  <c r="CK58" i="7"/>
  <c r="CJ58" i="7"/>
  <c r="CI58" i="7"/>
  <c r="CH58" i="7"/>
  <c r="EG58" i="7" s="1"/>
  <c r="CG58" i="7"/>
  <c r="CF58" i="7"/>
  <c r="CE58" i="7"/>
  <c r="CD58" i="7"/>
  <c r="EC58" i="7" s="1"/>
  <c r="CC58" i="7"/>
  <c r="CB58" i="7"/>
  <c r="CA58" i="7"/>
  <c r="BZ58" i="7"/>
  <c r="BY58" i="7"/>
  <c r="BX58" i="7"/>
  <c r="BW58" i="7"/>
  <c r="DV58" i="7" s="1"/>
  <c r="BV58" i="7"/>
  <c r="DU58" i="7" s="1"/>
  <c r="BU58" i="7"/>
  <c r="BT58" i="7"/>
  <c r="BS58" i="7"/>
  <c r="DR58" i="7" s="1"/>
  <c r="BR58" i="7"/>
  <c r="BQ58" i="7"/>
  <c r="BP58" i="7"/>
  <c r="BO58" i="7"/>
  <c r="BN58" i="7"/>
  <c r="BM58" i="7"/>
  <c r="BL58" i="7"/>
  <c r="BK58" i="7"/>
  <c r="BJ58" i="7"/>
  <c r="BI58" i="7"/>
  <c r="BH58" i="7"/>
  <c r="BG58" i="7"/>
  <c r="BF58" i="7"/>
  <c r="BE58" i="7"/>
  <c r="BD58" i="7"/>
  <c r="BC58" i="7"/>
  <c r="BB58" i="7"/>
  <c r="BA58" i="7"/>
  <c r="AZ58" i="7"/>
  <c r="EX58" i="7" s="1"/>
  <c r="AY58" i="7"/>
  <c r="EW58" i="7" s="1"/>
  <c r="AX58" i="7"/>
  <c r="AW58" i="7"/>
  <c r="AV58" i="7"/>
  <c r="ET58" i="7" s="1"/>
  <c r="AU58" i="7"/>
  <c r="AT58" i="7"/>
  <c r="AS58" i="7"/>
  <c r="EQ58" i="7" s="1"/>
  <c r="AR58" i="7"/>
  <c r="AQ58" i="7"/>
  <c r="AP58" i="7"/>
  <c r="AO58" i="7"/>
  <c r="EM58" i="7" s="1"/>
  <c r="AN58" i="7"/>
  <c r="EL58" i="7" s="1"/>
  <c r="AM58" i="7"/>
  <c r="EK58" i="7" s="1"/>
  <c r="AL58" i="7"/>
  <c r="AK58" i="7"/>
  <c r="AJ58" i="7"/>
  <c r="AI58" i="7"/>
  <c r="AH58" i="7"/>
  <c r="EF58" i="7" s="1"/>
  <c r="AG58" i="7"/>
  <c r="EE58" i="7" s="1"/>
  <c r="AF58" i="7"/>
  <c r="AE58" i="7"/>
  <c r="AD58" i="7"/>
  <c r="EB58" i="7" s="1"/>
  <c r="AC58" i="7"/>
  <c r="EA58" i="7" s="1"/>
  <c r="AB58" i="7"/>
  <c r="AA58" i="7"/>
  <c r="Z58" i="7"/>
  <c r="Y58" i="7"/>
  <c r="X58" i="7"/>
  <c r="W58" i="7"/>
  <c r="V58" i="7"/>
  <c r="U58" i="7"/>
  <c r="DS58" i="7" s="1"/>
  <c r="T58" i="7"/>
  <c r="S58" i="7"/>
  <c r="R58" i="7"/>
  <c r="DP58" i="7" s="1"/>
  <c r="Q58" i="7"/>
  <c r="DO58" i="7" s="1"/>
  <c r="P58" i="7"/>
  <c r="DN58" i="7" s="1"/>
  <c r="O58" i="7"/>
  <c r="N58" i="7"/>
  <c r="DL58" i="7" s="1"/>
  <c r="M58" i="7"/>
  <c r="DK58" i="7" s="1"/>
  <c r="L58" i="7"/>
  <c r="K58" i="7"/>
  <c r="J58" i="7"/>
  <c r="I58" i="7"/>
  <c r="DG58" i="7" s="1"/>
  <c r="H58" i="7"/>
  <c r="G58" i="7"/>
  <c r="F58" i="7"/>
  <c r="DD58" i="7" s="1"/>
  <c r="E58" i="7"/>
  <c r="DC58" i="7" s="1"/>
  <c r="D58" i="7"/>
  <c r="DB58" i="7" s="1"/>
  <c r="C58" i="7"/>
  <c r="DA58" i="7" s="1"/>
  <c r="B58" i="7"/>
  <c r="CZ58" i="7" s="1"/>
  <c r="EX57" i="7"/>
  <c r="EP57" i="7"/>
  <c r="EO57" i="7"/>
  <c r="EM57" i="7"/>
  <c r="EL57" i="7"/>
  <c r="EK57" i="7"/>
  <c r="EC57" i="7"/>
  <c r="EB57" i="7"/>
  <c r="EA57" i="7"/>
  <c r="DZ57" i="7"/>
  <c r="DX57" i="7"/>
  <c r="DQ57" i="7"/>
  <c r="DO57" i="7"/>
  <c r="DN57" i="7"/>
  <c r="DM57" i="7"/>
  <c r="DK57" i="7"/>
  <c r="DC57" i="7"/>
  <c r="DB57" i="7"/>
  <c r="DA57" i="7"/>
  <c r="CY57" i="7"/>
  <c r="CX57" i="7"/>
  <c r="CW57" i="7"/>
  <c r="CV57" i="7"/>
  <c r="CU57" i="7"/>
  <c r="CT57" i="7"/>
  <c r="CS57" i="7"/>
  <c r="CR57" i="7"/>
  <c r="CQ57" i="7"/>
  <c r="CP57" i="7"/>
  <c r="CO57" i="7"/>
  <c r="CN57" i="7"/>
  <c r="CM57" i="7"/>
  <c r="CL57" i="7"/>
  <c r="CK57" i="7"/>
  <c r="CJ57" i="7"/>
  <c r="CI57" i="7"/>
  <c r="CH57" i="7"/>
  <c r="CG57" i="7"/>
  <c r="CF57" i="7"/>
  <c r="CE57" i="7"/>
  <c r="CD57" i="7"/>
  <c r="CC57" i="7"/>
  <c r="CB57" i="7"/>
  <c r="CA57" i="7"/>
  <c r="BZ57" i="7"/>
  <c r="BY57" i="7"/>
  <c r="BX57" i="7"/>
  <c r="BW57" i="7"/>
  <c r="BV57" i="7"/>
  <c r="BU57" i="7"/>
  <c r="BT57" i="7"/>
  <c r="BS57" i="7"/>
  <c r="BR57" i="7"/>
  <c r="BQ57" i="7"/>
  <c r="BP57" i="7"/>
  <c r="BO57" i="7"/>
  <c r="BN57" i="7"/>
  <c r="BM57" i="7"/>
  <c r="BL57" i="7"/>
  <c r="BK57" i="7"/>
  <c r="BJ57" i="7"/>
  <c r="BI57" i="7"/>
  <c r="BH57" i="7"/>
  <c r="BG57" i="7"/>
  <c r="BF57" i="7"/>
  <c r="BE57" i="7"/>
  <c r="BD57" i="7"/>
  <c r="BC57" i="7"/>
  <c r="BB57" i="7"/>
  <c r="BA57" i="7"/>
  <c r="AZ57" i="7"/>
  <c r="AY57" i="7"/>
  <c r="EW57" i="7" s="1"/>
  <c r="AX57" i="7"/>
  <c r="EV57" i="7" s="1"/>
  <c r="AW57" i="7"/>
  <c r="EU57" i="7" s="1"/>
  <c r="AV57" i="7"/>
  <c r="ET57" i="7" s="1"/>
  <c r="AU57" i="7"/>
  <c r="ES57" i="7" s="1"/>
  <c r="AT57" i="7"/>
  <c r="ER57" i="7" s="1"/>
  <c r="AS57" i="7"/>
  <c r="EQ57" i="7" s="1"/>
  <c r="AR57" i="7"/>
  <c r="AQ57" i="7"/>
  <c r="AP57" i="7"/>
  <c r="EN57" i="7" s="1"/>
  <c r="AO57" i="7"/>
  <c r="AN57" i="7"/>
  <c r="AM57" i="7"/>
  <c r="AL57" i="7"/>
  <c r="EJ57" i="7" s="1"/>
  <c r="AK57" i="7"/>
  <c r="EI57" i="7" s="1"/>
  <c r="AJ57" i="7"/>
  <c r="EH57" i="7" s="1"/>
  <c r="AI57" i="7"/>
  <c r="EG57" i="7" s="1"/>
  <c r="AH57" i="7"/>
  <c r="EF57" i="7" s="1"/>
  <c r="AG57" i="7"/>
  <c r="EE57" i="7" s="1"/>
  <c r="AF57" i="7"/>
  <c r="ED57" i="7" s="1"/>
  <c r="AE57" i="7"/>
  <c r="AD57" i="7"/>
  <c r="AC57" i="7"/>
  <c r="AB57" i="7"/>
  <c r="AA57" i="7"/>
  <c r="DY57" i="7" s="1"/>
  <c r="Z57" i="7"/>
  <c r="Y57" i="7"/>
  <c r="DW57" i="7" s="1"/>
  <c r="X57" i="7"/>
  <c r="DV57" i="7" s="1"/>
  <c r="W57" i="7"/>
  <c r="DU57" i="7" s="1"/>
  <c r="V57" i="7"/>
  <c r="DT57" i="7" s="1"/>
  <c r="U57" i="7"/>
  <c r="DS57" i="7" s="1"/>
  <c r="T57" i="7"/>
  <c r="DR57" i="7" s="1"/>
  <c r="S57" i="7"/>
  <c r="R57" i="7"/>
  <c r="DP57" i="7" s="1"/>
  <c r="Q57" i="7"/>
  <c r="P57" i="7"/>
  <c r="O57" i="7"/>
  <c r="N57" i="7"/>
  <c r="DL57" i="7" s="1"/>
  <c r="M57" i="7"/>
  <c r="L57" i="7"/>
  <c r="DJ57" i="7" s="1"/>
  <c r="K57" i="7"/>
  <c r="DI57" i="7" s="1"/>
  <c r="J57" i="7"/>
  <c r="DH57" i="7" s="1"/>
  <c r="I57" i="7"/>
  <c r="DG57" i="7" s="1"/>
  <c r="H57" i="7"/>
  <c r="DF57" i="7" s="1"/>
  <c r="G57" i="7"/>
  <c r="DE57" i="7" s="1"/>
  <c r="F57" i="7"/>
  <c r="DD57" i="7" s="1"/>
  <c r="E57" i="7"/>
  <c r="D57" i="7"/>
  <c r="C57" i="7"/>
  <c r="B57" i="7"/>
  <c r="CZ57" i="7" s="1"/>
  <c r="EU56" i="7"/>
  <c r="ET56" i="7"/>
  <c r="ER56" i="7"/>
  <c r="EQ56" i="7"/>
  <c r="EI56" i="7"/>
  <c r="EH56" i="7"/>
  <c r="EF56" i="7"/>
  <c r="EE56" i="7"/>
  <c r="ED56" i="7"/>
  <c r="DV56" i="7"/>
  <c r="DT56" i="7"/>
  <c r="DS56" i="7"/>
  <c r="DP56" i="7"/>
  <c r="DJ56" i="7"/>
  <c r="DI56" i="7"/>
  <c r="DH56" i="7"/>
  <c r="DG56" i="7"/>
  <c r="DF56" i="7"/>
  <c r="DD56" i="7"/>
  <c r="DC56" i="7"/>
  <c r="CY56" i="7"/>
  <c r="CX56" i="7"/>
  <c r="CW56" i="7"/>
  <c r="CV56" i="7"/>
  <c r="CU56" i="7"/>
  <c r="CT56" i="7"/>
  <c r="CS56" i="7"/>
  <c r="CR56" i="7"/>
  <c r="CQ56" i="7"/>
  <c r="CP56" i="7"/>
  <c r="CO56" i="7"/>
  <c r="CN56" i="7"/>
  <c r="CM56" i="7"/>
  <c r="CL56" i="7"/>
  <c r="CK56" i="7"/>
  <c r="CJ56" i="7"/>
  <c r="CI56" i="7"/>
  <c r="CH56" i="7"/>
  <c r="CG56" i="7"/>
  <c r="CF56" i="7"/>
  <c r="CE56" i="7"/>
  <c r="CD56" i="7"/>
  <c r="CC56" i="7"/>
  <c r="CB56" i="7"/>
  <c r="CA56" i="7"/>
  <c r="BZ56" i="7"/>
  <c r="BY56" i="7"/>
  <c r="BX56" i="7"/>
  <c r="BW56" i="7"/>
  <c r="BV56" i="7"/>
  <c r="BU56" i="7"/>
  <c r="BT56" i="7"/>
  <c r="BS56" i="7"/>
  <c r="BR56" i="7"/>
  <c r="BQ56" i="7"/>
  <c r="BP56" i="7"/>
  <c r="BO56" i="7"/>
  <c r="BN56" i="7"/>
  <c r="BM56" i="7"/>
  <c r="BL56" i="7"/>
  <c r="BK56" i="7"/>
  <c r="BJ56" i="7"/>
  <c r="BI56" i="7"/>
  <c r="BH56" i="7"/>
  <c r="BG56" i="7"/>
  <c r="BF56" i="7"/>
  <c r="BE56" i="7"/>
  <c r="BD56" i="7"/>
  <c r="BC56" i="7"/>
  <c r="BB56" i="7"/>
  <c r="BA56" i="7"/>
  <c r="AZ56" i="7"/>
  <c r="EX56" i="7" s="1"/>
  <c r="AY56" i="7"/>
  <c r="EW56" i="7" s="1"/>
  <c r="AX56" i="7"/>
  <c r="EV56" i="7" s="1"/>
  <c r="AW56" i="7"/>
  <c r="AV56" i="7"/>
  <c r="AU56" i="7"/>
  <c r="ES56" i="7" s="1"/>
  <c r="AT56" i="7"/>
  <c r="AS56" i="7"/>
  <c r="AR56" i="7"/>
  <c r="EP56" i="7" s="1"/>
  <c r="AQ56" i="7"/>
  <c r="EO56" i="7" s="1"/>
  <c r="AP56" i="7"/>
  <c r="EN56" i="7" s="1"/>
  <c r="AO56" i="7"/>
  <c r="EM56" i="7" s="1"/>
  <c r="AN56" i="7"/>
  <c r="EL56" i="7" s="1"/>
  <c r="AM56" i="7"/>
  <c r="EK56" i="7" s="1"/>
  <c r="AL56" i="7"/>
  <c r="EJ56" i="7" s="1"/>
  <c r="AK56" i="7"/>
  <c r="AJ56" i="7"/>
  <c r="AI56" i="7"/>
  <c r="EG56" i="7" s="1"/>
  <c r="AH56" i="7"/>
  <c r="AG56" i="7"/>
  <c r="AF56" i="7"/>
  <c r="AE56" i="7"/>
  <c r="EC56" i="7" s="1"/>
  <c r="AD56" i="7"/>
  <c r="EB56" i="7" s="1"/>
  <c r="AC56" i="7"/>
  <c r="EA56" i="7" s="1"/>
  <c r="AB56" i="7"/>
  <c r="DZ56" i="7" s="1"/>
  <c r="AA56" i="7"/>
  <c r="DY56" i="7" s="1"/>
  <c r="Z56" i="7"/>
  <c r="DX56" i="7" s="1"/>
  <c r="Y56" i="7"/>
  <c r="DW56" i="7" s="1"/>
  <c r="X56" i="7"/>
  <c r="W56" i="7"/>
  <c r="DU56" i="7" s="1"/>
  <c r="V56" i="7"/>
  <c r="U56" i="7"/>
  <c r="T56" i="7"/>
  <c r="DR56" i="7" s="1"/>
  <c r="S56" i="7"/>
  <c r="DQ56" i="7" s="1"/>
  <c r="R56" i="7"/>
  <c r="Q56" i="7"/>
  <c r="DO56" i="7" s="1"/>
  <c r="P56" i="7"/>
  <c r="DN56" i="7" s="1"/>
  <c r="O56" i="7"/>
  <c r="DM56" i="7" s="1"/>
  <c r="N56" i="7"/>
  <c r="DL56" i="7" s="1"/>
  <c r="M56" i="7"/>
  <c r="DK56" i="7" s="1"/>
  <c r="L56" i="7"/>
  <c r="K56" i="7"/>
  <c r="J56" i="7"/>
  <c r="I56" i="7"/>
  <c r="H56" i="7"/>
  <c r="G56" i="7"/>
  <c r="DE56" i="7" s="1"/>
  <c r="F56" i="7"/>
  <c r="E56" i="7"/>
  <c r="D56" i="7"/>
  <c r="DB56" i="7" s="1"/>
  <c r="C56" i="7"/>
  <c r="DA56" i="7" s="1"/>
  <c r="B56" i="7"/>
  <c r="CZ56" i="7" s="1"/>
  <c r="EW55" i="7"/>
  <c r="EV55" i="7"/>
  <c r="ER55" i="7"/>
  <c r="EO55" i="7"/>
  <c r="EN55" i="7"/>
  <c r="EM55" i="7"/>
  <c r="EK55" i="7"/>
  <c r="EJ55" i="7"/>
  <c r="EF55" i="7"/>
  <c r="EC55" i="7"/>
  <c r="EB55" i="7"/>
  <c r="EA55" i="7"/>
  <c r="DY55" i="7"/>
  <c r="DX55" i="7"/>
  <c r="DT55" i="7"/>
  <c r="DQ55" i="7"/>
  <c r="DP55" i="7"/>
  <c r="DO55" i="7"/>
  <c r="DM55" i="7"/>
  <c r="DL55" i="7"/>
  <c r="DH55" i="7"/>
  <c r="DE55" i="7"/>
  <c r="DD55" i="7"/>
  <c r="DC55" i="7"/>
  <c r="DA55" i="7"/>
  <c r="CZ55" i="7"/>
  <c r="CY55" i="7"/>
  <c r="CX55" i="7"/>
  <c r="CW55" i="7"/>
  <c r="CV55" i="7"/>
  <c r="CU55" i="7"/>
  <c r="CT55" i="7"/>
  <c r="CS55" i="7"/>
  <c r="CR55" i="7"/>
  <c r="CQ55" i="7"/>
  <c r="CP55" i="7"/>
  <c r="CO55" i="7"/>
  <c r="CN55" i="7"/>
  <c r="CM55" i="7"/>
  <c r="CL55" i="7"/>
  <c r="CK55" i="7"/>
  <c r="CJ55" i="7"/>
  <c r="CI55" i="7"/>
  <c r="CH55" i="7"/>
  <c r="CG55" i="7"/>
  <c r="CF55" i="7"/>
  <c r="CE55" i="7"/>
  <c r="CD55" i="7"/>
  <c r="CC55" i="7"/>
  <c r="CB55" i="7"/>
  <c r="CA55" i="7"/>
  <c r="BZ55" i="7"/>
  <c r="BY55" i="7"/>
  <c r="BX55" i="7"/>
  <c r="BW55" i="7"/>
  <c r="BV55" i="7"/>
  <c r="BU55" i="7"/>
  <c r="BT55" i="7"/>
  <c r="BS55" i="7"/>
  <c r="BR55" i="7"/>
  <c r="BQ55" i="7"/>
  <c r="BP55" i="7"/>
  <c r="BO55" i="7"/>
  <c r="BN55" i="7"/>
  <c r="BM55" i="7"/>
  <c r="BL55" i="7"/>
  <c r="BK55" i="7"/>
  <c r="BJ55" i="7"/>
  <c r="BI55" i="7"/>
  <c r="BH55" i="7"/>
  <c r="BG55" i="7"/>
  <c r="BF55" i="7"/>
  <c r="BE55" i="7"/>
  <c r="BD55" i="7"/>
  <c r="BC55" i="7"/>
  <c r="BB55" i="7"/>
  <c r="BA55" i="7"/>
  <c r="AZ55" i="7"/>
  <c r="EX55" i="7" s="1"/>
  <c r="AY55" i="7"/>
  <c r="AX55" i="7"/>
  <c r="AW55" i="7"/>
  <c r="EU55" i="7" s="1"/>
  <c r="AV55" i="7"/>
  <c r="ET55" i="7" s="1"/>
  <c r="AU55" i="7"/>
  <c r="ES55" i="7" s="1"/>
  <c r="AT55" i="7"/>
  <c r="AS55" i="7"/>
  <c r="EQ55" i="7" s="1"/>
  <c r="AR55" i="7"/>
  <c r="EP55" i="7" s="1"/>
  <c r="AQ55" i="7"/>
  <c r="AP55" i="7"/>
  <c r="AO55" i="7"/>
  <c r="AN55" i="7"/>
  <c r="EL55" i="7" s="1"/>
  <c r="AM55" i="7"/>
  <c r="AL55" i="7"/>
  <c r="AK55" i="7"/>
  <c r="EI55" i="7" s="1"/>
  <c r="AJ55" i="7"/>
  <c r="EH55" i="7" s="1"/>
  <c r="AI55" i="7"/>
  <c r="EG55" i="7" s="1"/>
  <c r="AH55" i="7"/>
  <c r="AG55" i="7"/>
  <c r="EE55" i="7" s="1"/>
  <c r="AF55" i="7"/>
  <c r="ED55" i="7" s="1"/>
  <c r="AE55" i="7"/>
  <c r="AD55" i="7"/>
  <c r="AC55" i="7"/>
  <c r="AB55" i="7"/>
  <c r="DZ55" i="7" s="1"/>
  <c r="AA55" i="7"/>
  <c r="Z55" i="7"/>
  <c r="Y55" i="7"/>
  <c r="DW55" i="7" s="1"/>
  <c r="X55" i="7"/>
  <c r="DV55" i="7" s="1"/>
  <c r="W55" i="7"/>
  <c r="DU55" i="7" s="1"/>
  <c r="V55" i="7"/>
  <c r="U55" i="7"/>
  <c r="DS55" i="7" s="1"/>
  <c r="T55" i="7"/>
  <c r="DR55" i="7" s="1"/>
  <c r="S55" i="7"/>
  <c r="R55" i="7"/>
  <c r="Q55" i="7"/>
  <c r="P55" i="7"/>
  <c r="DN55" i="7" s="1"/>
  <c r="O55" i="7"/>
  <c r="N55" i="7"/>
  <c r="M55" i="7"/>
  <c r="DK55" i="7" s="1"/>
  <c r="L55" i="7"/>
  <c r="DJ55" i="7" s="1"/>
  <c r="K55" i="7"/>
  <c r="DI55" i="7" s="1"/>
  <c r="J55" i="7"/>
  <c r="I55" i="7"/>
  <c r="DG55" i="7" s="1"/>
  <c r="H55" i="7"/>
  <c r="DF55" i="7" s="1"/>
  <c r="G55" i="7"/>
  <c r="F55" i="7"/>
  <c r="E55" i="7"/>
  <c r="D55" i="7"/>
  <c r="DB55" i="7" s="1"/>
  <c r="C55" i="7"/>
  <c r="B55" i="7"/>
  <c r="EX54" i="7"/>
  <c r="EW54" i="7"/>
  <c r="EV54" i="7"/>
  <c r="ET54" i="7"/>
  <c r="ES54" i="7"/>
  <c r="EO54" i="7"/>
  <c r="EL54" i="7"/>
  <c r="EK54" i="7"/>
  <c r="EJ54" i="7"/>
  <c r="EH54" i="7"/>
  <c r="EG54" i="7"/>
  <c r="EC54" i="7"/>
  <c r="DZ54" i="7"/>
  <c r="DY54" i="7"/>
  <c r="DX54" i="7"/>
  <c r="DV54" i="7"/>
  <c r="DU54" i="7"/>
  <c r="DQ54" i="7"/>
  <c r="DN54" i="7"/>
  <c r="DM54" i="7"/>
  <c r="DL54" i="7"/>
  <c r="DJ54" i="7"/>
  <c r="DI54" i="7"/>
  <c r="DE54" i="7"/>
  <c r="DB54" i="7"/>
  <c r="DA54" i="7"/>
  <c r="CZ54" i="7"/>
  <c r="CY54" i="7"/>
  <c r="CX54" i="7"/>
  <c r="CW54" i="7"/>
  <c r="CV54" i="7"/>
  <c r="CU54" i="7"/>
  <c r="CT54" i="7"/>
  <c r="CS54" i="7"/>
  <c r="CR54" i="7"/>
  <c r="CQ54" i="7"/>
  <c r="CP54" i="7"/>
  <c r="CO54" i="7"/>
  <c r="CN54" i="7"/>
  <c r="CM54" i="7"/>
  <c r="CL54" i="7"/>
  <c r="CK54" i="7"/>
  <c r="CJ54" i="7"/>
  <c r="CI54" i="7"/>
  <c r="CH54" i="7"/>
  <c r="CG54" i="7"/>
  <c r="CF54" i="7"/>
  <c r="CE54" i="7"/>
  <c r="CD54" i="7"/>
  <c r="CC54" i="7"/>
  <c r="CB54" i="7"/>
  <c r="CA54" i="7"/>
  <c r="BZ54" i="7"/>
  <c r="BY54" i="7"/>
  <c r="BX54" i="7"/>
  <c r="BW54" i="7"/>
  <c r="BV54" i="7"/>
  <c r="BU54" i="7"/>
  <c r="BT54" i="7"/>
  <c r="BS54" i="7"/>
  <c r="BR54" i="7"/>
  <c r="BQ54" i="7"/>
  <c r="BP54" i="7"/>
  <c r="BO54" i="7"/>
  <c r="BN54" i="7"/>
  <c r="BM54" i="7"/>
  <c r="BL54" i="7"/>
  <c r="BK54" i="7"/>
  <c r="BJ54" i="7"/>
  <c r="BI54" i="7"/>
  <c r="BH54" i="7"/>
  <c r="BG54" i="7"/>
  <c r="BF54" i="7"/>
  <c r="BE54" i="7"/>
  <c r="BD54" i="7"/>
  <c r="BC54" i="7"/>
  <c r="BB54" i="7"/>
  <c r="BA54" i="7"/>
  <c r="AZ54" i="7"/>
  <c r="AY54" i="7"/>
  <c r="AX54" i="7"/>
  <c r="AW54" i="7"/>
  <c r="EU54" i="7" s="1"/>
  <c r="AV54" i="7"/>
  <c r="AU54" i="7"/>
  <c r="AT54" i="7"/>
  <c r="ER54" i="7" s="1"/>
  <c r="AS54" i="7"/>
  <c r="EQ54" i="7" s="1"/>
  <c r="AR54" i="7"/>
  <c r="EP54" i="7" s="1"/>
  <c r="AQ54" i="7"/>
  <c r="AP54" i="7"/>
  <c r="EN54" i="7" s="1"/>
  <c r="AO54" i="7"/>
  <c r="EM54" i="7" s="1"/>
  <c r="AN54" i="7"/>
  <c r="AM54" i="7"/>
  <c r="AL54" i="7"/>
  <c r="AK54" i="7"/>
  <c r="EI54" i="7" s="1"/>
  <c r="AJ54" i="7"/>
  <c r="AI54" i="7"/>
  <c r="AH54" i="7"/>
  <c r="EF54" i="7" s="1"/>
  <c r="AG54" i="7"/>
  <c r="EE54" i="7" s="1"/>
  <c r="AF54" i="7"/>
  <c r="ED54" i="7" s="1"/>
  <c r="AE54" i="7"/>
  <c r="AD54" i="7"/>
  <c r="EB54" i="7" s="1"/>
  <c r="AC54" i="7"/>
  <c r="EA54" i="7" s="1"/>
  <c r="AB54" i="7"/>
  <c r="AA54" i="7"/>
  <c r="Z54" i="7"/>
  <c r="Y54" i="7"/>
  <c r="DW54" i="7" s="1"/>
  <c r="X54" i="7"/>
  <c r="W54" i="7"/>
  <c r="V54" i="7"/>
  <c r="DT54" i="7" s="1"/>
  <c r="U54" i="7"/>
  <c r="DS54" i="7" s="1"/>
  <c r="T54" i="7"/>
  <c r="DR54" i="7" s="1"/>
  <c r="S54" i="7"/>
  <c r="R54" i="7"/>
  <c r="DP54" i="7" s="1"/>
  <c r="Q54" i="7"/>
  <c r="DO54" i="7" s="1"/>
  <c r="P54" i="7"/>
  <c r="O54" i="7"/>
  <c r="N54" i="7"/>
  <c r="M54" i="7"/>
  <c r="DK54" i="7" s="1"/>
  <c r="L54" i="7"/>
  <c r="K54" i="7"/>
  <c r="J54" i="7"/>
  <c r="DH54" i="7" s="1"/>
  <c r="I54" i="7"/>
  <c r="DG54" i="7" s="1"/>
  <c r="H54" i="7"/>
  <c r="DF54" i="7" s="1"/>
  <c r="G54" i="7"/>
  <c r="F54" i="7"/>
  <c r="DD54" i="7" s="1"/>
  <c r="E54" i="7"/>
  <c r="DC54" i="7" s="1"/>
  <c r="D54" i="7"/>
  <c r="C54" i="7"/>
  <c r="B54" i="7"/>
  <c r="EX53" i="7"/>
  <c r="EU53" i="7"/>
  <c r="ET53" i="7"/>
  <c r="ES53" i="7"/>
  <c r="EQ53" i="7"/>
  <c r="EP53" i="7"/>
  <c r="EL53" i="7"/>
  <c r="EI53" i="7"/>
  <c r="EH53" i="7"/>
  <c r="EG53" i="7"/>
  <c r="EE53" i="7"/>
  <c r="DZ53" i="7"/>
  <c r="DW53" i="7"/>
  <c r="DV53" i="7"/>
  <c r="DU53" i="7"/>
  <c r="DS53" i="7"/>
  <c r="DR53" i="7"/>
  <c r="DN53" i="7"/>
  <c r="DK53" i="7"/>
  <c r="DJ53" i="7"/>
  <c r="DI53" i="7"/>
  <c r="DG53" i="7"/>
  <c r="DB53" i="7"/>
  <c r="CY53" i="7"/>
  <c r="CX53" i="7"/>
  <c r="CW53" i="7"/>
  <c r="CV53" i="7"/>
  <c r="CU53" i="7"/>
  <c r="CT53" i="7"/>
  <c r="CS53" i="7"/>
  <c r="CR53" i="7"/>
  <c r="CQ53" i="7"/>
  <c r="CP53" i="7"/>
  <c r="CO53" i="7"/>
  <c r="CN53" i="7"/>
  <c r="CM53" i="7"/>
  <c r="CL53" i="7"/>
  <c r="CK53" i="7"/>
  <c r="CJ53" i="7"/>
  <c r="CI53" i="7"/>
  <c r="CH53" i="7"/>
  <c r="CG53" i="7"/>
  <c r="CF53" i="7"/>
  <c r="CE53" i="7"/>
  <c r="CD53" i="7"/>
  <c r="CC53" i="7"/>
  <c r="CB53" i="7"/>
  <c r="CA53" i="7"/>
  <c r="BZ53" i="7"/>
  <c r="BY53" i="7"/>
  <c r="BX53" i="7"/>
  <c r="BW53" i="7"/>
  <c r="BV53" i="7"/>
  <c r="BU53" i="7"/>
  <c r="BT53" i="7"/>
  <c r="BS53" i="7"/>
  <c r="BR53" i="7"/>
  <c r="BQ53" i="7"/>
  <c r="BP53" i="7"/>
  <c r="BO53" i="7"/>
  <c r="BN53" i="7"/>
  <c r="BM53" i="7"/>
  <c r="BL53" i="7"/>
  <c r="BK53" i="7"/>
  <c r="BJ53" i="7"/>
  <c r="BI53" i="7"/>
  <c r="BH53" i="7"/>
  <c r="BG53" i="7"/>
  <c r="BF53" i="7"/>
  <c r="BE53" i="7"/>
  <c r="BD53" i="7"/>
  <c r="BC53" i="7"/>
  <c r="BB53" i="7"/>
  <c r="BA53" i="7"/>
  <c r="AZ53" i="7"/>
  <c r="AY53" i="7"/>
  <c r="EW53" i="7" s="1"/>
  <c r="AX53" i="7"/>
  <c r="EV53" i="7" s="1"/>
  <c r="AW53" i="7"/>
  <c r="AV53" i="7"/>
  <c r="AU53" i="7"/>
  <c r="AT53" i="7"/>
  <c r="ER53" i="7" s="1"/>
  <c r="AS53" i="7"/>
  <c r="AR53" i="7"/>
  <c r="AQ53" i="7"/>
  <c r="EO53" i="7" s="1"/>
  <c r="AP53" i="7"/>
  <c r="EN53" i="7" s="1"/>
  <c r="AO53" i="7"/>
  <c r="EM53" i="7" s="1"/>
  <c r="AN53" i="7"/>
  <c r="AM53" i="7"/>
  <c r="EK53" i="7" s="1"/>
  <c r="AL53" i="7"/>
  <c r="EJ53" i="7" s="1"/>
  <c r="AK53" i="7"/>
  <c r="AJ53" i="7"/>
  <c r="AI53" i="7"/>
  <c r="AH53" i="7"/>
  <c r="EF53" i="7" s="1"/>
  <c r="AG53" i="7"/>
  <c r="AF53" i="7"/>
  <c r="ED53" i="7" s="1"/>
  <c r="AE53" i="7"/>
  <c r="EC53" i="7" s="1"/>
  <c r="AD53" i="7"/>
  <c r="EB53" i="7" s="1"/>
  <c r="AC53" i="7"/>
  <c r="EA53" i="7" s="1"/>
  <c r="AB53" i="7"/>
  <c r="AA53" i="7"/>
  <c r="DY53" i="7" s="1"/>
  <c r="Z53" i="7"/>
  <c r="DX53" i="7" s="1"/>
  <c r="Y53" i="7"/>
  <c r="X53" i="7"/>
  <c r="W53" i="7"/>
  <c r="V53" i="7"/>
  <c r="DT53" i="7" s="1"/>
  <c r="U53" i="7"/>
  <c r="T53" i="7"/>
  <c r="S53" i="7"/>
  <c r="DQ53" i="7" s="1"/>
  <c r="R53" i="7"/>
  <c r="DP53" i="7" s="1"/>
  <c r="Q53" i="7"/>
  <c r="DO53" i="7" s="1"/>
  <c r="P53" i="7"/>
  <c r="O53" i="7"/>
  <c r="DM53" i="7" s="1"/>
  <c r="N53" i="7"/>
  <c r="DL53" i="7" s="1"/>
  <c r="M53" i="7"/>
  <c r="L53" i="7"/>
  <c r="K53" i="7"/>
  <c r="J53" i="7"/>
  <c r="DH53" i="7" s="1"/>
  <c r="I53" i="7"/>
  <c r="H53" i="7"/>
  <c r="DF53" i="7" s="1"/>
  <c r="G53" i="7"/>
  <c r="DE53" i="7" s="1"/>
  <c r="F53" i="7"/>
  <c r="DD53" i="7" s="1"/>
  <c r="E53" i="7"/>
  <c r="DC53" i="7" s="1"/>
  <c r="D53" i="7"/>
  <c r="C53" i="7"/>
  <c r="DA53" i="7" s="1"/>
  <c r="B53" i="7"/>
  <c r="CZ53" i="7" s="1"/>
  <c r="EU52" i="7"/>
  <c r="ES52" i="7"/>
  <c r="ER52" i="7"/>
  <c r="EQ52" i="7"/>
  <c r="EN52" i="7"/>
  <c r="EI52" i="7"/>
  <c r="EF52" i="7"/>
  <c r="EE52" i="7"/>
  <c r="ED52" i="7"/>
  <c r="EB52" i="7"/>
  <c r="EA52" i="7"/>
  <c r="DW52" i="7"/>
  <c r="DT52" i="7"/>
  <c r="DS52" i="7"/>
  <c r="DR52" i="7"/>
  <c r="DP52" i="7"/>
  <c r="DO52" i="7"/>
  <c r="DK52" i="7"/>
  <c r="DH52" i="7"/>
  <c r="DG52" i="7"/>
  <c r="DF52" i="7"/>
  <c r="DD52" i="7"/>
  <c r="CY52" i="7"/>
  <c r="CX52" i="7"/>
  <c r="CW52" i="7"/>
  <c r="CV52" i="7"/>
  <c r="CU52" i="7"/>
  <c r="CT52" i="7"/>
  <c r="CS52" i="7"/>
  <c r="CR52" i="7"/>
  <c r="CQ52" i="7"/>
  <c r="EP52" i="7" s="1"/>
  <c r="CP52" i="7"/>
  <c r="CO52" i="7"/>
  <c r="CN52" i="7"/>
  <c r="CM52" i="7"/>
  <c r="CL52" i="7"/>
  <c r="CK52" i="7"/>
  <c r="CJ52" i="7"/>
  <c r="CI52" i="7"/>
  <c r="CH52" i="7"/>
  <c r="CG52" i="7"/>
  <c r="CF52" i="7"/>
  <c r="CE52" i="7"/>
  <c r="CD52" i="7"/>
  <c r="CC52" i="7"/>
  <c r="CB52" i="7"/>
  <c r="CA52" i="7"/>
  <c r="BZ52" i="7"/>
  <c r="BY52" i="7"/>
  <c r="BX52" i="7"/>
  <c r="BW52" i="7"/>
  <c r="BV52" i="7"/>
  <c r="BU52" i="7"/>
  <c r="BT52" i="7"/>
  <c r="BS52" i="7"/>
  <c r="BR52" i="7"/>
  <c r="BQ52" i="7"/>
  <c r="BP52" i="7"/>
  <c r="BO52" i="7"/>
  <c r="BN52" i="7"/>
  <c r="BM52" i="7"/>
  <c r="BL52" i="7"/>
  <c r="BK52" i="7"/>
  <c r="BJ52" i="7"/>
  <c r="BI52" i="7"/>
  <c r="BH52" i="7"/>
  <c r="BG52" i="7"/>
  <c r="BF52" i="7"/>
  <c r="BE52" i="7"/>
  <c r="BD52" i="7"/>
  <c r="BC52" i="7"/>
  <c r="BB52" i="7"/>
  <c r="BA52" i="7"/>
  <c r="AZ52" i="7"/>
  <c r="EX52" i="7" s="1"/>
  <c r="AY52" i="7"/>
  <c r="EW52" i="7" s="1"/>
  <c r="AX52" i="7"/>
  <c r="EV52" i="7" s="1"/>
  <c r="AW52" i="7"/>
  <c r="AV52" i="7"/>
  <c r="AU52" i="7"/>
  <c r="AT52" i="7"/>
  <c r="AS52" i="7"/>
  <c r="AR52" i="7"/>
  <c r="AQ52" i="7"/>
  <c r="EO52" i="7" s="1"/>
  <c r="AP52" i="7"/>
  <c r="AO52" i="7"/>
  <c r="EM52" i="7" s="1"/>
  <c r="AN52" i="7"/>
  <c r="AM52" i="7"/>
  <c r="EK52" i="7" s="1"/>
  <c r="AL52" i="7"/>
  <c r="EJ52" i="7" s="1"/>
  <c r="AK52" i="7"/>
  <c r="AJ52" i="7"/>
  <c r="EH52" i="7" s="1"/>
  <c r="AI52" i="7"/>
  <c r="EG52" i="7" s="1"/>
  <c r="AH52" i="7"/>
  <c r="AG52" i="7"/>
  <c r="AF52" i="7"/>
  <c r="AE52" i="7"/>
  <c r="EC52" i="7" s="1"/>
  <c r="AD52" i="7"/>
  <c r="AC52" i="7"/>
  <c r="AB52" i="7"/>
  <c r="DZ52" i="7" s="1"/>
  <c r="AA52" i="7"/>
  <c r="DY52" i="7" s="1"/>
  <c r="Z52" i="7"/>
  <c r="DX52" i="7" s="1"/>
  <c r="Y52" i="7"/>
  <c r="X52" i="7"/>
  <c r="DV52" i="7" s="1"/>
  <c r="W52" i="7"/>
  <c r="DU52" i="7" s="1"/>
  <c r="V52" i="7"/>
  <c r="U52" i="7"/>
  <c r="T52" i="7"/>
  <c r="S52" i="7"/>
  <c r="DQ52" i="7" s="1"/>
  <c r="R52" i="7"/>
  <c r="Q52" i="7"/>
  <c r="P52" i="7"/>
  <c r="DN52" i="7" s="1"/>
  <c r="O52" i="7"/>
  <c r="DM52" i="7" s="1"/>
  <c r="N52" i="7"/>
  <c r="DL52" i="7" s="1"/>
  <c r="M52" i="7"/>
  <c r="L52" i="7"/>
  <c r="DJ52" i="7" s="1"/>
  <c r="K52" i="7"/>
  <c r="DI52" i="7" s="1"/>
  <c r="J52" i="7"/>
  <c r="I52" i="7"/>
  <c r="H52" i="7"/>
  <c r="G52" i="7"/>
  <c r="DE52" i="7" s="1"/>
  <c r="F52" i="7"/>
  <c r="E52" i="7"/>
  <c r="DC52" i="7" s="1"/>
  <c r="D52" i="7"/>
  <c r="DB52" i="7" s="1"/>
  <c r="C52" i="7"/>
  <c r="DA52" i="7" s="1"/>
  <c r="B52" i="7"/>
  <c r="CZ52" i="7" s="1"/>
  <c r="EW51" i="7"/>
  <c r="EP51" i="7"/>
  <c r="EO51" i="7"/>
  <c r="EN51" i="7"/>
  <c r="EM51" i="7"/>
  <c r="EK51" i="7"/>
  <c r="ED51" i="7"/>
  <c r="EC51" i="7"/>
  <c r="EB51" i="7"/>
  <c r="EA51" i="7"/>
  <c r="DY51" i="7"/>
  <c r="DX51" i="7"/>
  <c r="DQ51" i="7"/>
  <c r="DP51" i="7"/>
  <c r="DO51" i="7"/>
  <c r="DM51" i="7"/>
  <c r="DF51" i="7"/>
  <c r="DE51" i="7"/>
  <c r="DD51" i="7"/>
  <c r="DC51" i="7"/>
  <c r="DA51" i="7"/>
  <c r="CY51" i="7"/>
  <c r="CX51" i="7"/>
  <c r="CW51" i="7"/>
  <c r="CV51" i="7"/>
  <c r="CU51" i="7"/>
  <c r="CT51" i="7"/>
  <c r="CS51" i="7"/>
  <c r="CR51" i="7"/>
  <c r="CQ51" i="7"/>
  <c r="CP51" i="7"/>
  <c r="CO51" i="7"/>
  <c r="CN51" i="7"/>
  <c r="CM51" i="7"/>
  <c r="CL51" i="7"/>
  <c r="CK51" i="7"/>
  <c r="CJ51" i="7"/>
  <c r="CI51" i="7"/>
  <c r="CH51" i="7"/>
  <c r="CG51" i="7"/>
  <c r="CF51" i="7"/>
  <c r="CE51" i="7"/>
  <c r="CD51" i="7"/>
  <c r="CC51" i="7"/>
  <c r="CB51" i="7"/>
  <c r="CA51" i="7"/>
  <c r="BZ51" i="7"/>
  <c r="BY51" i="7"/>
  <c r="BX51" i="7"/>
  <c r="BW51" i="7"/>
  <c r="BV51" i="7"/>
  <c r="BU51" i="7"/>
  <c r="BT51" i="7"/>
  <c r="BS51" i="7"/>
  <c r="BR51" i="7"/>
  <c r="BQ51" i="7"/>
  <c r="BP51" i="7"/>
  <c r="BO51" i="7"/>
  <c r="BN51" i="7"/>
  <c r="BM51" i="7"/>
  <c r="BL51" i="7"/>
  <c r="BK51" i="7"/>
  <c r="BJ51" i="7"/>
  <c r="BI51" i="7"/>
  <c r="BH51" i="7"/>
  <c r="BG51" i="7"/>
  <c r="BF51" i="7"/>
  <c r="BE51" i="7"/>
  <c r="BD51" i="7"/>
  <c r="BC51" i="7"/>
  <c r="BB51" i="7"/>
  <c r="BA51" i="7"/>
  <c r="AZ51" i="7"/>
  <c r="EX51" i="7" s="1"/>
  <c r="AY51" i="7"/>
  <c r="AX51" i="7"/>
  <c r="EV51" i="7" s="1"/>
  <c r="AW51" i="7"/>
  <c r="EU51" i="7" s="1"/>
  <c r="AV51" i="7"/>
  <c r="ET51" i="7" s="1"/>
  <c r="AU51" i="7"/>
  <c r="ES51" i="7" s="1"/>
  <c r="AT51" i="7"/>
  <c r="ER51" i="7" s="1"/>
  <c r="AS51" i="7"/>
  <c r="EQ51" i="7" s="1"/>
  <c r="AR51" i="7"/>
  <c r="AQ51" i="7"/>
  <c r="AP51" i="7"/>
  <c r="AO51" i="7"/>
  <c r="AN51" i="7"/>
  <c r="EL51" i="7" s="1"/>
  <c r="AM51" i="7"/>
  <c r="AL51" i="7"/>
  <c r="EJ51" i="7" s="1"/>
  <c r="AK51" i="7"/>
  <c r="EI51" i="7" s="1"/>
  <c r="AJ51" i="7"/>
  <c r="EH51" i="7" s="1"/>
  <c r="AI51" i="7"/>
  <c r="EG51" i="7" s="1"/>
  <c r="AH51" i="7"/>
  <c r="EF51" i="7" s="1"/>
  <c r="AG51" i="7"/>
  <c r="EE51" i="7" s="1"/>
  <c r="AF51" i="7"/>
  <c r="AE51" i="7"/>
  <c r="AD51" i="7"/>
  <c r="AC51" i="7"/>
  <c r="AB51" i="7"/>
  <c r="DZ51" i="7" s="1"/>
  <c r="AA51" i="7"/>
  <c r="Z51" i="7"/>
  <c r="Y51" i="7"/>
  <c r="DW51" i="7" s="1"/>
  <c r="X51" i="7"/>
  <c r="DV51" i="7" s="1"/>
  <c r="W51" i="7"/>
  <c r="DU51" i="7" s="1"/>
  <c r="V51" i="7"/>
  <c r="DT51" i="7" s="1"/>
  <c r="U51" i="7"/>
  <c r="DS51" i="7" s="1"/>
  <c r="T51" i="7"/>
  <c r="DR51" i="7" s="1"/>
  <c r="S51" i="7"/>
  <c r="R51" i="7"/>
  <c r="Q51" i="7"/>
  <c r="P51" i="7"/>
  <c r="DN51" i="7" s="1"/>
  <c r="O51" i="7"/>
  <c r="N51" i="7"/>
  <c r="DL51" i="7" s="1"/>
  <c r="M51" i="7"/>
  <c r="DK51" i="7" s="1"/>
  <c r="L51" i="7"/>
  <c r="DJ51" i="7" s="1"/>
  <c r="K51" i="7"/>
  <c r="DI51" i="7" s="1"/>
  <c r="J51" i="7"/>
  <c r="DH51" i="7" s="1"/>
  <c r="I51" i="7"/>
  <c r="DG51" i="7" s="1"/>
  <c r="H51" i="7"/>
  <c r="G51" i="7"/>
  <c r="F51" i="7"/>
  <c r="E51" i="7"/>
  <c r="D51" i="7"/>
  <c r="DB51" i="7" s="1"/>
  <c r="C51" i="7"/>
  <c r="B51" i="7"/>
  <c r="CZ51" i="7" s="1"/>
  <c r="EX50" i="7"/>
  <c r="EW50" i="7"/>
  <c r="EV50" i="7"/>
  <c r="EU50" i="7"/>
  <c r="ET50" i="7"/>
  <c r="ES50" i="7"/>
  <c r="EL50" i="7"/>
  <c r="EK50" i="7"/>
  <c r="EJ50" i="7"/>
  <c r="EI50" i="7"/>
  <c r="EH50" i="7"/>
  <c r="EG50" i="7"/>
  <c r="EC50" i="7"/>
  <c r="EA50" i="7"/>
  <c r="DZ50" i="7"/>
  <c r="DY50" i="7"/>
  <c r="DV50" i="7"/>
  <c r="DU50" i="7"/>
  <c r="DO50" i="7"/>
  <c r="DN50" i="7"/>
  <c r="DM50" i="7"/>
  <c r="DL50" i="7"/>
  <c r="DK50" i="7"/>
  <c r="DJ50" i="7"/>
  <c r="DI50" i="7"/>
  <c r="DB50" i="7"/>
  <c r="DA50" i="7"/>
  <c r="CZ50" i="7"/>
  <c r="CY50" i="7"/>
  <c r="CX50" i="7"/>
  <c r="CW50" i="7"/>
  <c r="CV50" i="7"/>
  <c r="CU50" i="7"/>
  <c r="CT50" i="7"/>
  <c r="CS50" i="7"/>
  <c r="CR50" i="7"/>
  <c r="CQ50" i="7"/>
  <c r="CP50" i="7"/>
  <c r="CO50" i="7"/>
  <c r="CN50" i="7"/>
  <c r="CM50" i="7"/>
  <c r="CL50" i="7"/>
  <c r="CK50" i="7"/>
  <c r="CJ50" i="7"/>
  <c r="CI50" i="7"/>
  <c r="CH50" i="7"/>
  <c r="CG50" i="7"/>
  <c r="CF50" i="7"/>
  <c r="CE50" i="7"/>
  <c r="CD50" i="7"/>
  <c r="CC50" i="7"/>
  <c r="CB50" i="7"/>
  <c r="CA50" i="7"/>
  <c r="BZ50" i="7"/>
  <c r="BY50" i="7"/>
  <c r="DX50" i="7" s="1"/>
  <c r="BX50" i="7"/>
  <c r="BW50" i="7"/>
  <c r="BV50" i="7"/>
  <c r="BU50" i="7"/>
  <c r="BT50" i="7"/>
  <c r="BS50" i="7"/>
  <c r="BR50" i="7"/>
  <c r="BQ50" i="7"/>
  <c r="BP50" i="7"/>
  <c r="BO50" i="7"/>
  <c r="BN50" i="7"/>
  <c r="BM50" i="7"/>
  <c r="BL50" i="7"/>
  <c r="BK50" i="7"/>
  <c r="BJ50" i="7"/>
  <c r="BI50" i="7"/>
  <c r="BH50" i="7"/>
  <c r="BG50" i="7"/>
  <c r="BF50" i="7"/>
  <c r="BE50" i="7"/>
  <c r="BD50" i="7"/>
  <c r="BC50" i="7"/>
  <c r="BB50" i="7"/>
  <c r="BA50" i="7"/>
  <c r="AZ50" i="7"/>
  <c r="AY50" i="7"/>
  <c r="AX50" i="7"/>
  <c r="AW50" i="7"/>
  <c r="AV50" i="7"/>
  <c r="AU50" i="7"/>
  <c r="AT50" i="7"/>
  <c r="ER50" i="7" s="1"/>
  <c r="AS50" i="7"/>
  <c r="EQ50" i="7" s="1"/>
  <c r="AR50" i="7"/>
  <c r="EP50" i="7" s="1"/>
  <c r="AQ50" i="7"/>
  <c r="EO50" i="7" s="1"/>
  <c r="AP50" i="7"/>
  <c r="EN50" i="7" s="1"/>
  <c r="AO50" i="7"/>
  <c r="EM50" i="7" s="1"/>
  <c r="AN50" i="7"/>
  <c r="AM50" i="7"/>
  <c r="AL50" i="7"/>
  <c r="AK50" i="7"/>
  <c r="AJ50" i="7"/>
  <c r="AI50" i="7"/>
  <c r="AH50" i="7"/>
  <c r="EF50" i="7" s="1"/>
  <c r="AG50" i="7"/>
  <c r="EE50" i="7" s="1"/>
  <c r="AF50" i="7"/>
  <c r="ED50" i="7" s="1"/>
  <c r="AE50" i="7"/>
  <c r="AD50" i="7"/>
  <c r="EB50" i="7" s="1"/>
  <c r="AC50" i="7"/>
  <c r="AB50" i="7"/>
  <c r="AA50" i="7"/>
  <c r="Z50" i="7"/>
  <c r="Y50" i="7"/>
  <c r="DW50" i="7" s="1"/>
  <c r="X50" i="7"/>
  <c r="W50" i="7"/>
  <c r="V50" i="7"/>
  <c r="DT50" i="7" s="1"/>
  <c r="U50" i="7"/>
  <c r="DS50" i="7" s="1"/>
  <c r="T50" i="7"/>
  <c r="DR50" i="7" s="1"/>
  <c r="S50" i="7"/>
  <c r="DQ50" i="7" s="1"/>
  <c r="R50" i="7"/>
  <c r="DP50" i="7" s="1"/>
  <c r="Q50" i="7"/>
  <c r="P50" i="7"/>
  <c r="O50" i="7"/>
  <c r="N50" i="7"/>
  <c r="M50" i="7"/>
  <c r="L50" i="7"/>
  <c r="K50" i="7"/>
  <c r="J50" i="7"/>
  <c r="DH50" i="7" s="1"/>
  <c r="I50" i="7"/>
  <c r="DG50" i="7" s="1"/>
  <c r="H50" i="7"/>
  <c r="DF50" i="7" s="1"/>
  <c r="G50" i="7"/>
  <c r="DE50" i="7" s="1"/>
  <c r="F50" i="7"/>
  <c r="DD50" i="7" s="1"/>
  <c r="E50" i="7"/>
  <c r="DC50" i="7" s="1"/>
  <c r="D50" i="7"/>
  <c r="C50" i="7"/>
  <c r="B50" i="7"/>
  <c r="EX49" i="7"/>
  <c r="EU49" i="7"/>
  <c r="ET49" i="7"/>
  <c r="ES49" i="7"/>
  <c r="EQ49" i="7"/>
  <c r="EJ49" i="7"/>
  <c r="EI49" i="7"/>
  <c r="EH49" i="7"/>
  <c r="EE49" i="7"/>
  <c r="DZ49" i="7"/>
  <c r="DX49" i="7"/>
  <c r="DW49" i="7"/>
  <c r="DV49" i="7"/>
  <c r="DU49" i="7"/>
  <c r="DT49" i="7"/>
  <c r="DS49" i="7"/>
  <c r="DN49" i="7"/>
  <c r="DK49" i="7"/>
  <c r="DJ49" i="7"/>
  <c r="DI49" i="7"/>
  <c r="DG49" i="7"/>
  <c r="DB49" i="7"/>
  <c r="CZ49" i="7"/>
  <c r="CY49" i="7"/>
  <c r="CX49" i="7"/>
  <c r="CW49" i="7"/>
  <c r="CV49" i="7"/>
  <c r="CU49" i="7"/>
  <c r="CT49" i="7"/>
  <c r="CS49" i="7"/>
  <c r="CR49" i="7"/>
  <c r="CQ49" i="7"/>
  <c r="CP49" i="7"/>
  <c r="CO49" i="7"/>
  <c r="CN49" i="7"/>
  <c r="CM49" i="7"/>
  <c r="EL49" i="7" s="1"/>
  <c r="CL49" i="7"/>
  <c r="CK49" i="7"/>
  <c r="CJ49" i="7"/>
  <c r="CI49" i="7"/>
  <c r="CH49" i="7"/>
  <c r="EG49" i="7" s="1"/>
  <c r="CG49" i="7"/>
  <c r="CF49" i="7"/>
  <c r="CE49" i="7"/>
  <c r="CD49" i="7"/>
  <c r="CC49" i="7"/>
  <c r="CB49" i="7"/>
  <c r="CA49" i="7"/>
  <c r="BZ49" i="7"/>
  <c r="BY49" i="7"/>
  <c r="BX49" i="7"/>
  <c r="BW49" i="7"/>
  <c r="BV49" i="7"/>
  <c r="BU49" i="7"/>
  <c r="BT49" i="7"/>
  <c r="BS49" i="7"/>
  <c r="BR49" i="7"/>
  <c r="BQ49" i="7"/>
  <c r="BP49" i="7"/>
  <c r="BO49" i="7"/>
  <c r="BN49" i="7"/>
  <c r="BM49" i="7"/>
  <c r="BL49" i="7"/>
  <c r="BK49" i="7"/>
  <c r="BJ49" i="7"/>
  <c r="BI49" i="7"/>
  <c r="BH49" i="7"/>
  <c r="BG49" i="7"/>
  <c r="BF49" i="7"/>
  <c r="BE49" i="7"/>
  <c r="BD49" i="7"/>
  <c r="BC49" i="7"/>
  <c r="BB49" i="7"/>
  <c r="BA49" i="7"/>
  <c r="AZ49" i="7"/>
  <c r="AY49" i="7"/>
  <c r="EW49" i="7" s="1"/>
  <c r="AX49" i="7"/>
  <c r="EV49" i="7" s="1"/>
  <c r="AW49" i="7"/>
  <c r="AV49" i="7"/>
  <c r="AU49" i="7"/>
  <c r="AT49" i="7"/>
  <c r="ER49" i="7" s="1"/>
  <c r="AS49" i="7"/>
  <c r="AR49" i="7"/>
  <c r="EP49" i="7" s="1"/>
  <c r="AQ49" i="7"/>
  <c r="EO49" i="7" s="1"/>
  <c r="AP49" i="7"/>
  <c r="EN49" i="7" s="1"/>
  <c r="AO49" i="7"/>
  <c r="AN49" i="7"/>
  <c r="AM49" i="7"/>
  <c r="AL49" i="7"/>
  <c r="AK49" i="7"/>
  <c r="AJ49" i="7"/>
  <c r="AI49" i="7"/>
  <c r="AH49" i="7"/>
  <c r="EF49" i="7" s="1"/>
  <c r="AG49" i="7"/>
  <c r="AF49" i="7"/>
  <c r="ED49" i="7" s="1"/>
  <c r="AE49" i="7"/>
  <c r="EC49" i="7" s="1"/>
  <c r="AD49" i="7"/>
  <c r="EB49" i="7" s="1"/>
  <c r="AC49" i="7"/>
  <c r="EA49" i="7" s="1"/>
  <c r="AB49" i="7"/>
  <c r="AA49" i="7"/>
  <c r="DY49" i="7" s="1"/>
  <c r="Z49" i="7"/>
  <c r="Y49" i="7"/>
  <c r="X49" i="7"/>
  <c r="W49" i="7"/>
  <c r="V49" i="7"/>
  <c r="U49" i="7"/>
  <c r="T49" i="7"/>
  <c r="DR49" i="7" s="1"/>
  <c r="S49" i="7"/>
  <c r="DQ49" i="7" s="1"/>
  <c r="R49" i="7"/>
  <c r="DP49" i="7" s="1"/>
  <c r="Q49" i="7"/>
  <c r="DO49" i="7" s="1"/>
  <c r="P49" i="7"/>
  <c r="O49" i="7"/>
  <c r="DM49" i="7" s="1"/>
  <c r="N49" i="7"/>
  <c r="DL49" i="7" s="1"/>
  <c r="M49" i="7"/>
  <c r="L49" i="7"/>
  <c r="K49" i="7"/>
  <c r="J49" i="7"/>
  <c r="DH49" i="7" s="1"/>
  <c r="I49" i="7"/>
  <c r="H49" i="7"/>
  <c r="DF49" i="7" s="1"/>
  <c r="G49" i="7"/>
  <c r="DE49" i="7" s="1"/>
  <c r="F49" i="7"/>
  <c r="DD49" i="7" s="1"/>
  <c r="E49" i="7"/>
  <c r="DC49" i="7" s="1"/>
  <c r="D49" i="7"/>
  <c r="C49" i="7"/>
  <c r="DA49" i="7" s="1"/>
  <c r="B49" i="7"/>
  <c r="ER48" i="7"/>
  <c r="EQ48" i="7"/>
  <c r="EP48" i="7"/>
  <c r="EO48" i="7"/>
  <c r="EN48" i="7"/>
  <c r="EM48" i="7"/>
  <c r="EF48" i="7"/>
  <c r="EE48" i="7"/>
  <c r="ED48" i="7"/>
  <c r="EC48" i="7"/>
  <c r="EB48" i="7"/>
  <c r="EA48" i="7"/>
  <c r="DU48" i="7"/>
  <c r="DT48" i="7"/>
  <c r="DS48" i="7"/>
  <c r="DR48" i="7"/>
  <c r="DP48" i="7"/>
  <c r="DO48" i="7"/>
  <c r="DH48" i="7"/>
  <c r="DG48" i="7"/>
  <c r="DF48" i="7"/>
  <c r="DE48" i="7"/>
  <c r="DD48" i="7"/>
  <c r="DC48" i="7"/>
  <c r="CY48" i="7"/>
  <c r="CX48" i="7"/>
  <c r="CW48" i="7"/>
  <c r="CV48" i="7"/>
  <c r="CU48" i="7"/>
  <c r="CT48" i="7"/>
  <c r="CS48" i="7"/>
  <c r="CR48" i="7"/>
  <c r="CQ48" i="7"/>
  <c r="CP48" i="7"/>
  <c r="CO48" i="7"/>
  <c r="CN48" i="7"/>
  <c r="CM48" i="7"/>
  <c r="CL48" i="7"/>
  <c r="CK48" i="7"/>
  <c r="CJ48" i="7"/>
  <c r="CI48" i="7"/>
  <c r="CH48" i="7"/>
  <c r="CG48" i="7"/>
  <c r="CF48" i="7"/>
  <c r="CE48" i="7"/>
  <c r="CD48" i="7"/>
  <c r="CC48" i="7"/>
  <c r="CB48" i="7"/>
  <c r="CA48" i="7"/>
  <c r="BZ48" i="7"/>
  <c r="BY48" i="7"/>
  <c r="BX48" i="7"/>
  <c r="BW48" i="7"/>
  <c r="BV48" i="7"/>
  <c r="BU48" i="7"/>
  <c r="BT48" i="7"/>
  <c r="BS48" i="7"/>
  <c r="BR48" i="7"/>
  <c r="BQ48" i="7"/>
  <c r="BP48" i="7"/>
  <c r="BO48" i="7"/>
  <c r="BN48" i="7"/>
  <c r="BM48" i="7"/>
  <c r="BL48" i="7"/>
  <c r="BK48" i="7"/>
  <c r="BJ48" i="7"/>
  <c r="BI48" i="7"/>
  <c r="BH48" i="7"/>
  <c r="BG48" i="7"/>
  <c r="BF48" i="7"/>
  <c r="BE48" i="7"/>
  <c r="BD48" i="7"/>
  <c r="BC48" i="7"/>
  <c r="BB48" i="7"/>
  <c r="BA48" i="7"/>
  <c r="AZ48" i="7"/>
  <c r="EX48" i="7" s="1"/>
  <c r="AY48" i="7"/>
  <c r="EW48" i="7" s="1"/>
  <c r="AX48" i="7"/>
  <c r="EV48" i="7" s="1"/>
  <c r="AW48" i="7"/>
  <c r="EU48" i="7" s="1"/>
  <c r="AV48" i="7"/>
  <c r="ET48" i="7" s="1"/>
  <c r="AU48" i="7"/>
  <c r="ES48" i="7" s="1"/>
  <c r="AT48" i="7"/>
  <c r="AS48" i="7"/>
  <c r="AR48" i="7"/>
  <c r="AQ48" i="7"/>
  <c r="AP48" i="7"/>
  <c r="AO48" i="7"/>
  <c r="AN48" i="7"/>
  <c r="EL48" i="7" s="1"/>
  <c r="AM48" i="7"/>
  <c r="EK48" i="7" s="1"/>
  <c r="AL48" i="7"/>
  <c r="EJ48" i="7" s="1"/>
  <c r="AK48" i="7"/>
  <c r="EI48" i="7" s="1"/>
  <c r="AJ48" i="7"/>
  <c r="EH48" i="7" s="1"/>
  <c r="AI48" i="7"/>
  <c r="EG48" i="7" s="1"/>
  <c r="AH48" i="7"/>
  <c r="AG48" i="7"/>
  <c r="AF48" i="7"/>
  <c r="AE48" i="7"/>
  <c r="AD48" i="7"/>
  <c r="AC48" i="7"/>
  <c r="AB48" i="7"/>
  <c r="DZ48" i="7" s="1"/>
  <c r="AA48" i="7"/>
  <c r="DY48" i="7" s="1"/>
  <c r="Z48" i="7"/>
  <c r="DX48" i="7" s="1"/>
  <c r="Y48" i="7"/>
  <c r="DW48" i="7" s="1"/>
  <c r="X48" i="7"/>
  <c r="DV48" i="7" s="1"/>
  <c r="W48" i="7"/>
  <c r="V48" i="7"/>
  <c r="U48" i="7"/>
  <c r="T48" i="7"/>
  <c r="S48" i="7"/>
  <c r="DQ48" i="7" s="1"/>
  <c r="R48" i="7"/>
  <c r="Q48" i="7"/>
  <c r="P48" i="7"/>
  <c r="DN48" i="7" s="1"/>
  <c r="O48" i="7"/>
  <c r="DM48" i="7" s="1"/>
  <c r="N48" i="7"/>
  <c r="DL48" i="7" s="1"/>
  <c r="M48" i="7"/>
  <c r="DK48" i="7" s="1"/>
  <c r="L48" i="7"/>
  <c r="DJ48" i="7" s="1"/>
  <c r="K48" i="7"/>
  <c r="DI48" i="7" s="1"/>
  <c r="J48" i="7"/>
  <c r="I48" i="7"/>
  <c r="H48" i="7"/>
  <c r="G48" i="7"/>
  <c r="F48" i="7"/>
  <c r="E48" i="7"/>
  <c r="D48" i="7"/>
  <c r="DB48" i="7" s="1"/>
  <c r="C48" i="7"/>
  <c r="DA48" i="7" s="1"/>
  <c r="B48" i="7"/>
  <c r="CZ48" i="7" s="1"/>
  <c r="EX47" i="7"/>
  <c r="EW47" i="7"/>
  <c r="ER47" i="7"/>
  <c r="EP47" i="7"/>
  <c r="EO47" i="7"/>
  <c r="EN47" i="7"/>
  <c r="EM47" i="7"/>
  <c r="EK47" i="7"/>
  <c r="EF47" i="7"/>
  <c r="ED47" i="7"/>
  <c r="EC47" i="7"/>
  <c r="EB47" i="7"/>
  <c r="EA47" i="7"/>
  <c r="DZ47" i="7"/>
  <c r="DY47" i="7"/>
  <c r="DQ47" i="7"/>
  <c r="DP47" i="7"/>
  <c r="DO47" i="7"/>
  <c r="DN47" i="7"/>
  <c r="DM47" i="7"/>
  <c r="DH47" i="7"/>
  <c r="DF47" i="7"/>
  <c r="DE47" i="7"/>
  <c r="DD47" i="7"/>
  <c r="DC47" i="7"/>
  <c r="DA47" i="7"/>
  <c r="CY47" i="7"/>
  <c r="CX47" i="7"/>
  <c r="CW47" i="7"/>
  <c r="CV47" i="7"/>
  <c r="CU47" i="7"/>
  <c r="CT47" i="7"/>
  <c r="CS47" i="7"/>
  <c r="CR47" i="7"/>
  <c r="CQ47" i="7"/>
  <c r="CP47" i="7"/>
  <c r="CO47" i="7"/>
  <c r="CN47" i="7"/>
  <c r="CM47" i="7"/>
  <c r="CL47" i="7"/>
  <c r="CK47" i="7"/>
  <c r="CJ47" i="7"/>
  <c r="CI47" i="7"/>
  <c r="CH47" i="7"/>
  <c r="CG47" i="7"/>
  <c r="CF47" i="7"/>
  <c r="CE47" i="7"/>
  <c r="CD47" i="7"/>
  <c r="CC47" i="7"/>
  <c r="CB47" i="7"/>
  <c r="CA47" i="7"/>
  <c r="BZ47" i="7"/>
  <c r="BY47" i="7"/>
  <c r="BX47" i="7"/>
  <c r="BW47" i="7"/>
  <c r="BV47" i="7"/>
  <c r="BU47" i="7"/>
  <c r="BT47" i="7"/>
  <c r="BS47" i="7"/>
  <c r="BR47" i="7"/>
  <c r="BQ47" i="7"/>
  <c r="BP47" i="7"/>
  <c r="BO47" i="7"/>
  <c r="BN47" i="7"/>
  <c r="BM47" i="7"/>
  <c r="BL47" i="7"/>
  <c r="BK47" i="7"/>
  <c r="BJ47" i="7"/>
  <c r="BI47" i="7"/>
  <c r="BH47" i="7"/>
  <c r="BG47" i="7"/>
  <c r="BF47" i="7"/>
  <c r="BE47" i="7"/>
  <c r="BD47" i="7"/>
  <c r="BC47" i="7"/>
  <c r="BB47" i="7"/>
  <c r="BA47" i="7"/>
  <c r="AZ47" i="7"/>
  <c r="AY47" i="7"/>
  <c r="AX47" i="7"/>
  <c r="EV47" i="7" s="1"/>
  <c r="AW47" i="7"/>
  <c r="EU47" i="7" s="1"/>
  <c r="AV47" i="7"/>
  <c r="ET47" i="7" s="1"/>
  <c r="AU47" i="7"/>
  <c r="ES47" i="7" s="1"/>
  <c r="AT47" i="7"/>
  <c r="AS47" i="7"/>
  <c r="EQ47" i="7" s="1"/>
  <c r="AR47" i="7"/>
  <c r="AQ47" i="7"/>
  <c r="AP47" i="7"/>
  <c r="AO47" i="7"/>
  <c r="AN47" i="7"/>
  <c r="EL47" i="7" s="1"/>
  <c r="AM47" i="7"/>
  <c r="AL47" i="7"/>
  <c r="EJ47" i="7" s="1"/>
  <c r="AK47" i="7"/>
  <c r="EI47" i="7" s="1"/>
  <c r="AJ47" i="7"/>
  <c r="EH47" i="7" s="1"/>
  <c r="AI47" i="7"/>
  <c r="EG47" i="7" s="1"/>
  <c r="AH47" i="7"/>
  <c r="AG47" i="7"/>
  <c r="EE47" i="7" s="1"/>
  <c r="AF47" i="7"/>
  <c r="AE47" i="7"/>
  <c r="AD47" i="7"/>
  <c r="AC47" i="7"/>
  <c r="AB47" i="7"/>
  <c r="AA47" i="7"/>
  <c r="Z47" i="7"/>
  <c r="DX47" i="7" s="1"/>
  <c r="Y47" i="7"/>
  <c r="DW47" i="7" s="1"/>
  <c r="X47" i="7"/>
  <c r="DV47" i="7" s="1"/>
  <c r="W47" i="7"/>
  <c r="V47" i="7"/>
  <c r="DT47" i="7" s="1"/>
  <c r="U47" i="7"/>
  <c r="DS47" i="7" s="1"/>
  <c r="T47" i="7"/>
  <c r="DR47" i="7" s="1"/>
  <c r="S47" i="7"/>
  <c r="R47" i="7"/>
  <c r="Q47" i="7"/>
  <c r="P47" i="7"/>
  <c r="O47" i="7"/>
  <c r="N47" i="7"/>
  <c r="DL47" i="7" s="1"/>
  <c r="M47" i="7"/>
  <c r="DK47" i="7" s="1"/>
  <c r="L47" i="7"/>
  <c r="DJ47" i="7" s="1"/>
  <c r="K47" i="7"/>
  <c r="DI47" i="7" s="1"/>
  <c r="J47" i="7"/>
  <c r="I47" i="7"/>
  <c r="DG47" i="7" s="1"/>
  <c r="H47" i="7"/>
  <c r="G47" i="7"/>
  <c r="F47" i="7"/>
  <c r="E47" i="7"/>
  <c r="D47" i="7"/>
  <c r="DB47" i="7" s="1"/>
  <c r="C47" i="7"/>
  <c r="B47" i="7"/>
  <c r="CZ47" i="7" s="1"/>
  <c r="EX46" i="7"/>
  <c r="EW46" i="7"/>
  <c r="EV46" i="7"/>
  <c r="ET46" i="7"/>
  <c r="EM46" i="7"/>
  <c r="EL46" i="7"/>
  <c r="EK46" i="7"/>
  <c r="EJ46" i="7"/>
  <c r="EI46" i="7"/>
  <c r="EH46" i="7"/>
  <c r="DZ46" i="7"/>
  <c r="DY46" i="7"/>
  <c r="DX46" i="7"/>
  <c r="DW46" i="7"/>
  <c r="DV46" i="7"/>
  <c r="DO46" i="7"/>
  <c r="DN46" i="7"/>
  <c r="DM46" i="7"/>
  <c r="DL46" i="7"/>
  <c r="DJ46" i="7"/>
  <c r="DC46" i="7"/>
  <c r="DB46" i="7"/>
  <c r="DA46" i="7"/>
  <c r="CZ46" i="7"/>
  <c r="CY46" i="7"/>
  <c r="CX46" i="7"/>
  <c r="CW46" i="7"/>
  <c r="CV46" i="7"/>
  <c r="CU46" i="7"/>
  <c r="CT46" i="7"/>
  <c r="CS46" i="7"/>
  <c r="CR46" i="7"/>
  <c r="CQ46" i="7"/>
  <c r="CP46" i="7"/>
  <c r="CO46" i="7"/>
  <c r="CN46" i="7"/>
  <c r="CM46" i="7"/>
  <c r="CL46" i="7"/>
  <c r="CK46" i="7"/>
  <c r="CJ46" i="7"/>
  <c r="CI46" i="7"/>
  <c r="CH46" i="7"/>
  <c r="CG46" i="7"/>
  <c r="CF46" i="7"/>
  <c r="CE46" i="7"/>
  <c r="CD46" i="7"/>
  <c r="CC46" i="7"/>
  <c r="CB46" i="7"/>
  <c r="CA46" i="7"/>
  <c r="BZ46" i="7"/>
  <c r="BY46" i="7"/>
  <c r="BX46" i="7"/>
  <c r="BW46" i="7"/>
  <c r="BV46" i="7"/>
  <c r="BU46" i="7"/>
  <c r="BT46" i="7"/>
  <c r="BS46" i="7"/>
  <c r="BR46" i="7"/>
  <c r="BQ46" i="7"/>
  <c r="BP46" i="7"/>
  <c r="BO46" i="7"/>
  <c r="BN46" i="7"/>
  <c r="BM46" i="7"/>
  <c r="BL46" i="7"/>
  <c r="BK46" i="7"/>
  <c r="BJ46" i="7"/>
  <c r="BI46" i="7"/>
  <c r="BH46" i="7"/>
  <c r="BG46" i="7"/>
  <c r="BF46" i="7"/>
  <c r="BE46" i="7"/>
  <c r="BD46" i="7"/>
  <c r="BC46" i="7"/>
  <c r="BB46" i="7"/>
  <c r="BA46" i="7"/>
  <c r="AZ46" i="7"/>
  <c r="AY46" i="7"/>
  <c r="AX46" i="7"/>
  <c r="AW46" i="7"/>
  <c r="EU46" i="7" s="1"/>
  <c r="AV46" i="7"/>
  <c r="AU46" i="7"/>
  <c r="ES46" i="7" s="1"/>
  <c r="AT46" i="7"/>
  <c r="ER46" i="7" s="1"/>
  <c r="AS46" i="7"/>
  <c r="EQ46" i="7" s="1"/>
  <c r="AR46" i="7"/>
  <c r="EP46" i="7" s="1"/>
  <c r="AQ46" i="7"/>
  <c r="EO46" i="7" s="1"/>
  <c r="AP46" i="7"/>
  <c r="EN46" i="7" s="1"/>
  <c r="AO46" i="7"/>
  <c r="AN46" i="7"/>
  <c r="AM46" i="7"/>
  <c r="AL46" i="7"/>
  <c r="AK46" i="7"/>
  <c r="AJ46" i="7"/>
  <c r="AI46" i="7"/>
  <c r="EG46" i="7" s="1"/>
  <c r="AH46" i="7"/>
  <c r="EF46" i="7" s="1"/>
  <c r="AG46" i="7"/>
  <c r="EE46" i="7" s="1"/>
  <c r="AF46" i="7"/>
  <c r="ED46" i="7" s="1"/>
  <c r="AE46" i="7"/>
  <c r="EC46" i="7" s="1"/>
  <c r="AD46" i="7"/>
  <c r="EB46" i="7" s="1"/>
  <c r="AC46" i="7"/>
  <c r="EA46" i="7" s="1"/>
  <c r="AB46" i="7"/>
  <c r="AA46" i="7"/>
  <c r="Z46" i="7"/>
  <c r="Y46" i="7"/>
  <c r="X46" i="7"/>
  <c r="W46" i="7"/>
  <c r="DU46" i="7" s="1"/>
  <c r="V46" i="7"/>
  <c r="DT46" i="7" s="1"/>
  <c r="U46" i="7"/>
  <c r="DS46" i="7" s="1"/>
  <c r="T46" i="7"/>
  <c r="DR46" i="7" s="1"/>
  <c r="S46" i="7"/>
  <c r="DQ46" i="7" s="1"/>
  <c r="R46" i="7"/>
  <c r="DP46" i="7" s="1"/>
  <c r="Q46" i="7"/>
  <c r="P46" i="7"/>
  <c r="O46" i="7"/>
  <c r="N46" i="7"/>
  <c r="M46" i="7"/>
  <c r="DK46" i="7" s="1"/>
  <c r="L46" i="7"/>
  <c r="K46" i="7"/>
  <c r="DI46" i="7" s="1"/>
  <c r="J46" i="7"/>
  <c r="DH46" i="7" s="1"/>
  <c r="I46" i="7"/>
  <c r="DG46" i="7" s="1"/>
  <c r="H46" i="7"/>
  <c r="DF46" i="7" s="1"/>
  <c r="G46" i="7"/>
  <c r="DE46" i="7" s="1"/>
  <c r="F46" i="7"/>
  <c r="DD46" i="7" s="1"/>
  <c r="E46" i="7"/>
  <c r="D46" i="7"/>
  <c r="C46" i="7"/>
  <c r="B46" i="7"/>
  <c r="EU45" i="7"/>
  <c r="ER45" i="7"/>
  <c r="EQ45" i="7"/>
  <c r="EP45" i="7"/>
  <c r="EE45" i="7"/>
  <c r="ED45" i="7"/>
  <c r="DZ45" i="7"/>
  <c r="DX45" i="7"/>
  <c r="DW45" i="7"/>
  <c r="DS45" i="7"/>
  <c r="DR45" i="7"/>
  <c r="DK45" i="7"/>
  <c r="DJ45" i="7"/>
  <c r="DH45" i="7"/>
  <c r="DG45" i="7"/>
  <c r="DF45" i="7"/>
  <c r="CY45" i="7"/>
  <c r="CX45" i="7"/>
  <c r="CW45" i="7"/>
  <c r="CV45" i="7"/>
  <c r="CU45" i="7"/>
  <c r="ET45" i="7" s="1"/>
  <c r="CT45" i="7"/>
  <c r="ES45" i="7" s="1"/>
  <c r="CS45" i="7"/>
  <c r="CR45" i="7"/>
  <c r="CQ45" i="7"/>
  <c r="CP45" i="7"/>
  <c r="CO45" i="7"/>
  <c r="CN45" i="7"/>
  <c r="CM45" i="7"/>
  <c r="CL45" i="7"/>
  <c r="CK45" i="7"/>
  <c r="CJ45" i="7"/>
  <c r="EI45" i="7" s="1"/>
  <c r="CI45" i="7"/>
  <c r="EH45" i="7" s="1"/>
  <c r="CH45" i="7"/>
  <c r="CG45" i="7"/>
  <c r="CF45" i="7"/>
  <c r="CE45" i="7"/>
  <c r="CD45" i="7"/>
  <c r="CC45" i="7"/>
  <c r="CB45" i="7"/>
  <c r="CA45" i="7"/>
  <c r="BZ45" i="7"/>
  <c r="BY45" i="7"/>
  <c r="BX45" i="7"/>
  <c r="BW45" i="7"/>
  <c r="DV45" i="7" s="1"/>
  <c r="BV45" i="7"/>
  <c r="BU45" i="7"/>
  <c r="BT45" i="7"/>
  <c r="BS45" i="7"/>
  <c r="BR45" i="7"/>
  <c r="BQ45" i="7"/>
  <c r="BP45" i="7"/>
  <c r="BO45" i="7"/>
  <c r="BN45" i="7"/>
  <c r="BM45" i="7"/>
  <c r="BL45" i="7"/>
  <c r="BK45" i="7"/>
  <c r="BJ45" i="7"/>
  <c r="BI45" i="7"/>
  <c r="BH45" i="7"/>
  <c r="BG45" i="7"/>
  <c r="BF45" i="7"/>
  <c r="BE45" i="7"/>
  <c r="BD45" i="7"/>
  <c r="BC45" i="7"/>
  <c r="BB45" i="7"/>
  <c r="BA45" i="7"/>
  <c r="AZ45" i="7"/>
  <c r="EX45" i="7" s="1"/>
  <c r="AY45" i="7"/>
  <c r="EW45" i="7" s="1"/>
  <c r="AX45" i="7"/>
  <c r="EV45" i="7" s="1"/>
  <c r="AW45" i="7"/>
  <c r="AV45" i="7"/>
  <c r="AU45" i="7"/>
  <c r="AT45" i="7"/>
  <c r="AS45" i="7"/>
  <c r="AR45" i="7"/>
  <c r="AQ45" i="7"/>
  <c r="AP45" i="7"/>
  <c r="EN45" i="7" s="1"/>
  <c r="AO45" i="7"/>
  <c r="EM45" i="7" s="1"/>
  <c r="AN45" i="7"/>
  <c r="EL45" i="7" s="1"/>
  <c r="AM45" i="7"/>
  <c r="EK45" i="7" s="1"/>
  <c r="AL45" i="7"/>
  <c r="EJ45" i="7" s="1"/>
  <c r="AK45" i="7"/>
  <c r="AJ45" i="7"/>
  <c r="AI45" i="7"/>
  <c r="EG45" i="7" s="1"/>
  <c r="AH45" i="7"/>
  <c r="EF45" i="7" s="1"/>
  <c r="AG45" i="7"/>
  <c r="AF45" i="7"/>
  <c r="AE45" i="7"/>
  <c r="AD45" i="7"/>
  <c r="EB45" i="7" s="1"/>
  <c r="AC45" i="7"/>
  <c r="EA45" i="7" s="1"/>
  <c r="AB45" i="7"/>
  <c r="AA45" i="7"/>
  <c r="DY45" i="7" s="1"/>
  <c r="Z45" i="7"/>
  <c r="Y45" i="7"/>
  <c r="X45" i="7"/>
  <c r="W45" i="7"/>
  <c r="DU45" i="7" s="1"/>
  <c r="V45" i="7"/>
  <c r="DT45" i="7" s="1"/>
  <c r="U45" i="7"/>
  <c r="T45" i="7"/>
  <c r="S45" i="7"/>
  <c r="DQ45" i="7" s="1"/>
  <c r="R45" i="7"/>
  <c r="DP45" i="7" s="1"/>
  <c r="Q45" i="7"/>
  <c r="DO45" i="7" s="1"/>
  <c r="P45" i="7"/>
  <c r="DN45" i="7" s="1"/>
  <c r="O45" i="7"/>
  <c r="DM45" i="7" s="1"/>
  <c r="N45" i="7"/>
  <c r="DL45" i="7" s="1"/>
  <c r="M45" i="7"/>
  <c r="L45" i="7"/>
  <c r="K45" i="7"/>
  <c r="DI45" i="7" s="1"/>
  <c r="J45" i="7"/>
  <c r="I45" i="7"/>
  <c r="H45" i="7"/>
  <c r="G45" i="7"/>
  <c r="DE45" i="7" s="1"/>
  <c r="F45" i="7"/>
  <c r="DD45" i="7" s="1"/>
  <c r="E45" i="7"/>
  <c r="DC45" i="7" s="1"/>
  <c r="D45" i="7"/>
  <c r="DB45" i="7" s="1"/>
  <c r="C45" i="7"/>
  <c r="DA45" i="7" s="1"/>
  <c r="B45" i="7"/>
  <c r="CZ45" i="7" s="1"/>
  <c r="EU44" i="7"/>
  <c r="ES44" i="7"/>
  <c r="ER44" i="7"/>
  <c r="EQ44" i="7"/>
  <c r="EN44" i="7"/>
  <c r="EI44" i="7"/>
  <c r="EG44" i="7"/>
  <c r="EF44" i="7"/>
  <c r="EE44" i="7"/>
  <c r="ED44" i="7"/>
  <c r="EB44" i="7"/>
  <c r="DT44" i="7"/>
  <c r="DS44" i="7"/>
  <c r="DR44" i="7"/>
  <c r="DO44" i="7"/>
  <c r="DL44" i="7"/>
  <c r="DH44" i="7"/>
  <c r="DG44" i="7"/>
  <c r="CZ44" i="7"/>
  <c r="CY44" i="7"/>
  <c r="CX44" i="7"/>
  <c r="CW44" i="7"/>
  <c r="EV44" i="7" s="1"/>
  <c r="CV44" i="7"/>
  <c r="CU44" i="7"/>
  <c r="CT44" i="7"/>
  <c r="CS44" i="7"/>
  <c r="CR44" i="7"/>
  <c r="CQ44" i="7"/>
  <c r="CP44" i="7"/>
  <c r="CO44" i="7"/>
  <c r="CN44" i="7"/>
  <c r="CM44" i="7"/>
  <c r="CL44" i="7"/>
  <c r="CK44" i="7"/>
  <c r="EJ44" i="7" s="1"/>
  <c r="CJ44" i="7"/>
  <c r="CI44" i="7"/>
  <c r="CH44" i="7"/>
  <c r="CG44" i="7"/>
  <c r="CF44" i="7"/>
  <c r="CE44" i="7"/>
  <c r="CD44" i="7"/>
  <c r="CC44" i="7"/>
  <c r="CB44" i="7"/>
  <c r="CA44" i="7"/>
  <c r="BZ44" i="7"/>
  <c r="BY44" i="7"/>
  <c r="BX44" i="7"/>
  <c r="BW44" i="7"/>
  <c r="BV44" i="7"/>
  <c r="BU44" i="7"/>
  <c r="BT44" i="7"/>
  <c r="BS44" i="7"/>
  <c r="BR44" i="7"/>
  <c r="BQ44" i="7"/>
  <c r="BP44" i="7"/>
  <c r="BO44" i="7"/>
  <c r="BN44" i="7"/>
  <c r="BM44" i="7"/>
  <c r="BL44" i="7"/>
  <c r="BK44" i="7"/>
  <c r="BJ44" i="7"/>
  <c r="BI44" i="7"/>
  <c r="BH44" i="7"/>
  <c r="BG44" i="7"/>
  <c r="BF44" i="7"/>
  <c r="BE44" i="7"/>
  <c r="BD44" i="7"/>
  <c r="BC44" i="7"/>
  <c r="BB44" i="7"/>
  <c r="BA44" i="7"/>
  <c r="AZ44" i="7"/>
  <c r="EX44" i="7" s="1"/>
  <c r="AY44" i="7"/>
  <c r="EW44" i="7" s="1"/>
  <c r="AX44" i="7"/>
  <c r="AW44" i="7"/>
  <c r="AV44" i="7"/>
  <c r="ET44" i="7" s="1"/>
  <c r="AU44" i="7"/>
  <c r="AT44" i="7"/>
  <c r="AS44" i="7"/>
  <c r="AR44" i="7"/>
  <c r="EP44" i="7" s="1"/>
  <c r="AQ44" i="7"/>
  <c r="EO44" i="7" s="1"/>
  <c r="AP44" i="7"/>
  <c r="AO44" i="7"/>
  <c r="EM44" i="7" s="1"/>
  <c r="AN44" i="7"/>
  <c r="AM44" i="7"/>
  <c r="EK44" i="7" s="1"/>
  <c r="AL44" i="7"/>
  <c r="AK44" i="7"/>
  <c r="AJ44" i="7"/>
  <c r="EH44" i="7" s="1"/>
  <c r="AI44" i="7"/>
  <c r="AH44" i="7"/>
  <c r="AG44" i="7"/>
  <c r="AF44" i="7"/>
  <c r="AE44" i="7"/>
  <c r="EC44" i="7" s="1"/>
  <c r="AD44" i="7"/>
  <c r="AC44" i="7"/>
  <c r="EA44" i="7" s="1"/>
  <c r="AB44" i="7"/>
  <c r="AA44" i="7"/>
  <c r="DY44" i="7" s="1"/>
  <c r="Z44" i="7"/>
  <c r="DX44" i="7" s="1"/>
  <c r="Y44" i="7"/>
  <c r="DW44" i="7" s="1"/>
  <c r="X44" i="7"/>
  <c r="DV44" i="7" s="1"/>
  <c r="W44" i="7"/>
  <c r="DU44" i="7" s="1"/>
  <c r="V44" i="7"/>
  <c r="U44" i="7"/>
  <c r="T44" i="7"/>
  <c r="S44" i="7"/>
  <c r="DQ44" i="7" s="1"/>
  <c r="R44" i="7"/>
  <c r="DP44" i="7" s="1"/>
  <c r="Q44" i="7"/>
  <c r="P44" i="7"/>
  <c r="DN44" i="7" s="1"/>
  <c r="O44" i="7"/>
  <c r="DM44" i="7" s="1"/>
  <c r="N44" i="7"/>
  <c r="M44" i="7"/>
  <c r="DK44" i="7" s="1"/>
  <c r="L44" i="7"/>
  <c r="DJ44" i="7" s="1"/>
  <c r="K44" i="7"/>
  <c r="DI44" i="7" s="1"/>
  <c r="J44" i="7"/>
  <c r="I44" i="7"/>
  <c r="H44" i="7"/>
  <c r="DF44" i="7" s="1"/>
  <c r="G44" i="7"/>
  <c r="DE44" i="7" s="1"/>
  <c r="F44" i="7"/>
  <c r="DD44" i="7" s="1"/>
  <c r="E44" i="7"/>
  <c r="DC44" i="7" s="1"/>
  <c r="D44" i="7"/>
  <c r="DB44" i="7" s="1"/>
  <c r="C44" i="7"/>
  <c r="DA44" i="7" s="1"/>
  <c r="B44" i="7"/>
  <c r="EX43" i="7"/>
  <c r="EW43" i="7"/>
  <c r="EO43" i="7"/>
  <c r="EN43" i="7"/>
  <c r="EE43" i="7"/>
  <c r="EB43" i="7"/>
  <c r="EA43" i="7"/>
  <c r="DZ43" i="7"/>
  <c r="DY43" i="7"/>
  <c r="DP43" i="7"/>
  <c r="DO43" i="7"/>
  <c r="DN43" i="7"/>
  <c r="DM43" i="7"/>
  <c r="DL43" i="7"/>
  <c r="DD43" i="7"/>
  <c r="DC43" i="7"/>
  <c r="DB43" i="7"/>
  <c r="DA43" i="7"/>
  <c r="CZ43" i="7"/>
  <c r="CY43" i="7"/>
  <c r="CX43" i="7"/>
  <c r="CW43" i="7"/>
  <c r="CV43" i="7"/>
  <c r="CU43" i="7"/>
  <c r="CT43" i="7"/>
  <c r="CS43" i="7"/>
  <c r="CR43" i="7"/>
  <c r="CQ43" i="7"/>
  <c r="CP43" i="7"/>
  <c r="CO43" i="7"/>
  <c r="CN43" i="7"/>
  <c r="CM43" i="7"/>
  <c r="CL43" i="7"/>
  <c r="CK43" i="7"/>
  <c r="CJ43" i="7"/>
  <c r="CI43" i="7"/>
  <c r="CH43" i="7"/>
  <c r="CG43" i="7"/>
  <c r="CF43" i="7"/>
  <c r="CE43" i="7"/>
  <c r="CD43" i="7"/>
  <c r="CC43" i="7"/>
  <c r="CB43" i="7"/>
  <c r="CA43" i="7"/>
  <c r="BZ43" i="7"/>
  <c r="BY43" i="7"/>
  <c r="BX43" i="7"/>
  <c r="BW43" i="7"/>
  <c r="BV43" i="7"/>
  <c r="BU43" i="7"/>
  <c r="BT43" i="7"/>
  <c r="BS43" i="7"/>
  <c r="BR43" i="7"/>
  <c r="BQ43" i="7"/>
  <c r="BP43" i="7"/>
  <c r="BO43" i="7"/>
  <c r="BN43" i="7"/>
  <c r="BM43" i="7"/>
  <c r="BL43" i="7"/>
  <c r="BK43" i="7"/>
  <c r="BJ43" i="7"/>
  <c r="BI43" i="7"/>
  <c r="BH43" i="7"/>
  <c r="BG43" i="7"/>
  <c r="BF43" i="7"/>
  <c r="BE43" i="7"/>
  <c r="BD43" i="7"/>
  <c r="BC43" i="7"/>
  <c r="BB43" i="7"/>
  <c r="BA43" i="7"/>
  <c r="AZ43" i="7"/>
  <c r="AY43" i="7"/>
  <c r="AX43" i="7"/>
  <c r="EV43" i="7" s="1"/>
  <c r="AW43" i="7"/>
  <c r="EU43" i="7" s="1"/>
  <c r="AV43" i="7"/>
  <c r="ET43" i="7" s="1"/>
  <c r="AU43" i="7"/>
  <c r="ES43" i="7" s="1"/>
  <c r="AT43" i="7"/>
  <c r="ER43" i="7" s="1"/>
  <c r="AS43" i="7"/>
  <c r="EQ43" i="7" s="1"/>
  <c r="AR43" i="7"/>
  <c r="EP43" i="7" s="1"/>
  <c r="AQ43" i="7"/>
  <c r="AP43" i="7"/>
  <c r="AO43" i="7"/>
  <c r="EM43" i="7" s="1"/>
  <c r="AN43" i="7"/>
  <c r="EL43" i="7" s="1"/>
  <c r="AM43" i="7"/>
  <c r="EK43" i="7" s="1"/>
  <c r="AL43" i="7"/>
  <c r="EJ43" i="7" s="1"/>
  <c r="AK43" i="7"/>
  <c r="EI43" i="7" s="1"/>
  <c r="AJ43" i="7"/>
  <c r="EH43" i="7" s="1"/>
  <c r="AI43" i="7"/>
  <c r="EG43" i="7" s="1"/>
  <c r="AH43" i="7"/>
  <c r="EF43" i="7" s="1"/>
  <c r="AG43" i="7"/>
  <c r="AF43" i="7"/>
  <c r="ED43" i="7" s="1"/>
  <c r="AE43" i="7"/>
  <c r="EC43" i="7" s="1"/>
  <c r="AD43" i="7"/>
  <c r="AC43" i="7"/>
  <c r="AB43" i="7"/>
  <c r="AA43" i="7"/>
  <c r="Z43" i="7"/>
  <c r="DX43" i="7" s="1"/>
  <c r="Y43" i="7"/>
  <c r="DW43" i="7" s="1"/>
  <c r="X43" i="7"/>
  <c r="DV43" i="7" s="1"/>
  <c r="W43" i="7"/>
  <c r="DU43" i="7" s="1"/>
  <c r="V43" i="7"/>
  <c r="DT43" i="7" s="1"/>
  <c r="U43" i="7"/>
  <c r="DS43" i="7" s="1"/>
  <c r="T43" i="7"/>
  <c r="DR43" i="7" s="1"/>
  <c r="S43" i="7"/>
  <c r="DQ43" i="7" s="1"/>
  <c r="R43" i="7"/>
  <c r="Q43" i="7"/>
  <c r="P43" i="7"/>
  <c r="O43" i="7"/>
  <c r="N43" i="7"/>
  <c r="M43" i="7"/>
  <c r="DK43" i="7" s="1"/>
  <c r="L43" i="7"/>
  <c r="DJ43" i="7" s="1"/>
  <c r="K43" i="7"/>
  <c r="DI43" i="7" s="1"/>
  <c r="J43" i="7"/>
  <c r="DH43" i="7" s="1"/>
  <c r="I43" i="7"/>
  <c r="DG43" i="7" s="1"/>
  <c r="H43" i="7"/>
  <c r="DF43" i="7" s="1"/>
  <c r="G43" i="7"/>
  <c r="DE43" i="7" s="1"/>
  <c r="F43" i="7"/>
  <c r="E43" i="7"/>
  <c r="D43" i="7"/>
  <c r="C43" i="7"/>
  <c r="B43" i="7"/>
  <c r="EW42" i="7"/>
  <c r="EV42" i="7"/>
  <c r="ES42" i="7"/>
  <c r="ER42" i="7"/>
  <c r="ED42" i="7"/>
  <c r="EC42" i="7"/>
  <c r="DY42" i="7"/>
  <c r="DR42" i="7"/>
  <c r="DQ42" i="7"/>
  <c r="DP42" i="7"/>
  <c r="DM42" i="7"/>
  <c r="DH42" i="7"/>
  <c r="DF42" i="7"/>
  <c r="DE42" i="7"/>
  <c r="DD42" i="7"/>
  <c r="DC42" i="7"/>
  <c r="DA42" i="7"/>
  <c r="CY42" i="7"/>
  <c r="CX42" i="7"/>
  <c r="CW42" i="7"/>
  <c r="CV42" i="7"/>
  <c r="CU42" i="7"/>
  <c r="CT42" i="7"/>
  <c r="CS42" i="7"/>
  <c r="CR42" i="7"/>
  <c r="CQ42" i="7"/>
  <c r="EP42" i="7" s="1"/>
  <c r="CP42" i="7"/>
  <c r="CO42" i="7"/>
  <c r="CN42" i="7"/>
  <c r="CM42" i="7"/>
  <c r="CL42" i="7"/>
  <c r="EK42" i="7" s="1"/>
  <c r="CK42" i="7"/>
  <c r="CJ42" i="7"/>
  <c r="CI42" i="7"/>
  <c r="CH42" i="7"/>
  <c r="CG42" i="7"/>
  <c r="EF42" i="7" s="1"/>
  <c r="CF42" i="7"/>
  <c r="CE42" i="7"/>
  <c r="CD42" i="7"/>
  <c r="CC42" i="7"/>
  <c r="CB42" i="7"/>
  <c r="CA42" i="7"/>
  <c r="BZ42" i="7"/>
  <c r="BY42" i="7"/>
  <c r="BX42" i="7"/>
  <c r="BW42" i="7"/>
  <c r="BV42" i="7"/>
  <c r="BU42" i="7"/>
  <c r="BT42" i="7"/>
  <c r="BS42" i="7"/>
  <c r="BR42" i="7"/>
  <c r="BQ42" i="7"/>
  <c r="BP42" i="7"/>
  <c r="BO42" i="7"/>
  <c r="BN42" i="7"/>
  <c r="BM42" i="7"/>
  <c r="BL42" i="7"/>
  <c r="BK42" i="7"/>
  <c r="BJ42" i="7"/>
  <c r="BI42" i="7"/>
  <c r="BH42" i="7"/>
  <c r="BG42" i="7"/>
  <c r="BF42" i="7"/>
  <c r="BE42" i="7"/>
  <c r="BD42" i="7"/>
  <c r="BC42" i="7"/>
  <c r="BB42" i="7"/>
  <c r="BA42" i="7"/>
  <c r="AZ42" i="7"/>
  <c r="EX42" i="7" s="1"/>
  <c r="AY42" i="7"/>
  <c r="AX42" i="7"/>
  <c r="AW42" i="7"/>
  <c r="EU42" i="7" s="1"/>
  <c r="AV42" i="7"/>
  <c r="ET42" i="7" s="1"/>
  <c r="AU42" i="7"/>
  <c r="AT42" i="7"/>
  <c r="AS42" i="7"/>
  <c r="AR42" i="7"/>
  <c r="AQ42" i="7"/>
  <c r="EO42" i="7" s="1"/>
  <c r="AP42" i="7"/>
  <c r="EN42" i="7" s="1"/>
  <c r="AO42" i="7"/>
  <c r="EM42" i="7" s="1"/>
  <c r="AN42" i="7"/>
  <c r="EL42" i="7" s="1"/>
  <c r="AM42" i="7"/>
  <c r="AL42" i="7"/>
  <c r="EJ42" i="7" s="1"/>
  <c r="AK42" i="7"/>
  <c r="EI42" i="7" s="1"/>
  <c r="AJ42" i="7"/>
  <c r="EH42" i="7" s="1"/>
  <c r="AI42" i="7"/>
  <c r="EG42" i="7" s="1"/>
  <c r="AH42" i="7"/>
  <c r="AG42" i="7"/>
  <c r="AF42" i="7"/>
  <c r="AE42" i="7"/>
  <c r="AD42" i="7"/>
  <c r="EB42" i="7" s="1"/>
  <c r="AC42" i="7"/>
  <c r="EA42" i="7" s="1"/>
  <c r="AB42" i="7"/>
  <c r="DZ42" i="7" s="1"/>
  <c r="AA42" i="7"/>
  <c r="Z42" i="7"/>
  <c r="DX42" i="7" s="1"/>
  <c r="Y42" i="7"/>
  <c r="DW42" i="7" s="1"/>
  <c r="X42" i="7"/>
  <c r="DV42" i="7" s="1"/>
  <c r="W42" i="7"/>
  <c r="DU42" i="7" s="1"/>
  <c r="V42" i="7"/>
  <c r="DT42" i="7" s="1"/>
  <c r="U42" i="7"/>
  <c r="T42" i="7"/>
  <c r="S42" i="7"/>
  <c r="R42" i="7"/>
  <c r="Q42" i="7"/>
  <c r="DO42" i="7" s="1"/>
  <c r="P42" i="7"/>
  <c r="DN42" i="7" s="1"/>
  <c r="O42" i="7"/>
  <c r="N42" i="7"/>
  <c r="DL42" i="7" s="1"/>
  <c r="M42" i="7"/>
  <c r="DK42" i="7" s="1"/>
  <c r="L42" i="7"/>
  <c r="DJ42" i="7" s="1"/>
  <c r="K42" i="7"/>
  <c r="DI42" i="7" s="1"/>
  <c r="J42" i="7"/>
  <c r="I42" i="7"/>
  <c r="DG42" i="7" s="1"/>
  <c r="H42" i="7"/>
  <c r="G42" i="7"/>
  <c r="F42" i="7"/>
  <c r="E42" i="7"/>
  <c r="D42" i="7"/>
  <c r="DB42" i="7" s="1"/>
  <c r="C42" i="7"/>
  <c r="B42" i="7"/>
  <c r="CZ42" i="7" s="1"/>
  <c r="EX41" i="7"/>
  <c r="EW41" i="7"/>
  <c r="EV41" i="7"/>
  <c r="EL41" i="7"/>
  <c r="EK41" i="7"/>
  <c r="EJ41" i="7"/>
  <c r="EI41" i="7"/>
  <c r="EA41" i="7"/>
  <c r="DY41" i="7"/>
  <c r="DX41" i="7"/>
  <c r="DW41" i="7"/>
  <c r="DV41" i="7"/>
  <c r="DN41" i="7"/>
  <c r="DM41" i="7"/>
  <c r="DL41" i="7"/>
  <c r="DK41" i="7"/>
  <c r="DJ41" i="7"/>
  <c r="DI41" i="7"/>
  <c r="DB41" i="7"/>
  <c r="DA41" i="7"/>
  <c r="CZ41" i="7"/>
  <c r="CY41" i="7"/>
  <c r="CX41" i="7"/>
  <c r="CW41" i="7"/>
  <c r="CV41" i="7"/>
  <c r="CU41" i="7"/>
  <c r="CT41" i="7"/>
  <c r="CS41" i="7"/>
  <c r="CR41" i="7"/>
  <c r="CQ41" i="7"/>
  <c r="CP41" i="7"/>
  <c r="CO41" i="7"/>
  <c r="CN41" i="7"/>
  <c r="CM41" i="7"/>
  <c r="CL41" i="7"/>
  <c r="CK41" i="7"/>
  <c r="CJ41" i="7"/>
  <c r="CI41" i="7"/>
  <c r="CH41" i="7"/>
  <c r="CG41" i="7"/>
  <c r="CF41" i="7"/>
  <c r="CE41" i="7"/>
  <c r="CD41" i="7"/>
  <c r="CC41" i="7"/>
  <c r="CB41" i="7"/>
  <c r="CA41" i="7"/>
  <c r="BZ41" i="7"/>
  <c r="BY41" i="7"/>
  <c r="BX41" i="7"/>
  <c r="BW41" i="7"/>
  <c r="BV41" i="7"/>
  <c r="BU41" i="7"/>
  <c r="BT41" i="7"/>
  <c r="BS41" i="7"/>
  <c r="BR41" i="7"/>
  <c r="BQ41" i="7"/>
  <c r="BP41" i="7"/>
  <c r="BO41" i="7"/>
  <c r="BN41" i="7"/>
  <c r="BM41" i="7"/>
  <c r="BL41" i="7"/>
  <c r="BK41" i="7"/>
  <c r="BJ41" i="7"/>
  <c r="BI41" i="7"/>
  <c r="BH41" i="7"/>
  <c r="BG41" i="7"/>
  <c r="BF41" i="7"/>
  <c r="BE41" i="7"/>
  <c r="BD41" i="7"/>
  <c r="BC41" i="7"/>
  <c r="BB41" i="7"/>
  <c r="BA41" i="7"/>
  <c r="AZ41" i="7"/>
  <c r="AY41" i="7"/>
  <c r="AX41" i="7"/>
  <c r="AW41" i="7"/>
  <c r="EU41" i="7" s="1"/>
  <c r="AV41" i="7"/>
  <c r="ET41" i="7" s="1"/>
  <c r="AU41" i="7"/>
  <c r="ES41" i="7" s="1"/>
  <c r="AT41" i="7"/>
  <c r="ER41" i="7" s="1"/>
  <c r="AS41" i="7"/>
  <c r="EQ41" i="7" s="1"/>
  <c r="AR41" i="7"/>
  <c r="EP41" i="7" s="1"/>
  <c r="AQ41" i="7"/>
  <c r="EO41" i="7" s="1"/>
  <c r="AP41" i="7"/>
  <c r="EN41" i="7" s="1"/>
  <c r="AO41" i="7"/>
  <c r="EM41" i="7" s="1"/>
  <c r="AN41" i="7"/>
  <c r="AM41" i="7"/>
  <c r="AL41" i="7"/>
  <c r="AK41" i="7"/>
  <c r="AJ41" i="7"/>
  <c r="EH41" i="7" s="1"/>
  <c r="AI41" i="7"/>
  <c r="EG41" i="7" s="1"/>
  <c r="AH41" i="7"/>
  <c r="EF41" i="7" s="1"/>
  <c r="AG41" i="7"/>
  <c r="EE41" i="7" s="1"/>
  <c r="AF41" i="7"/>
  <c r="ED41" i="7" s="1"/>
  <c r="AE41" i="7"/>
  <c r="EC41" i="7" s="1"/>
  <c r="AD41" i="7"/>
  <c r="EB41" i="7" s="1"/>
  <c r="AC41" i="7"/>
  <c r="AB41" i="7"/>
  <c r="DZ41" i="7" s="1"/>
  <c r="AA41" i="7"/>
  <c r="Z41" i="7"/>
  <c r="Y41" i="7"/>
  <c r="X41" i="7"/>
  <c r="W41" i="7"/>
  <c r="DU41" i="7" s="1"/>
  <c r="V41" i="7"/>
  <c r="DT41" i="7" s="1"/>
  <c r="U41" i="7"/>
  <c r="DS41" i="7" s="1"/>
  <c r="T41" i="7"/>
  <c r="DR41" i="7" s="1"/>
  <c r="S41" i="7"/>
  <c r="DQ41" i="7" s="1"/>
  <c r="R41" i="7"/>
  <c r="DP41" i="7" s="1"/>
  <c r="Q41" i="7"/>
  <c r="DO41" i="7" s="1"/>
  <c r="P41" i="7"/>
  <c r="O41" i="7"/>
  <c r="N41" i="7"/>
  <c r="M41" i="7"/>
  <c r="L41" i="7"/>
  <c r="K41" i="7"/>
  <c r="J41" i="7"/>
  <c r="DH41" i="7" s="1"/>
  <c r="I41" i="7"/>
  <c r="DG41" i="7" s="1"/>
  <c r="H41" i="7"/>
  <c r="DF41" i="7" s="1"/>
  <c r="G41" i="7"/>
  <c r="DE41" i="7" s="1"/>
  <c r="F41" i="7"/>
  <c r="DD41" i="7" s="1"/>
  <c r="E41" i="7"/>
  <c r="DC41" i="7" s="1"/>
  <c r="D41" i="7"/>
  <c r="C41" i="7"/>
  <c r="B41" i="7"/>
  <c r="ER40" i="7"/>
  <c r="EQ40" i="7"/>
  <c r="EP40" i="7"/>
  <c r="EI40" i="7"/>
  <c r="EH40" i="7"/>
  <c r="EG40" i="7"/>
  <c r="EF40" i="7"/>
  <c r="EE40" i="7"/>
  <c r="ED40" i="7"/>
  <c r="DW40" i="7"/>
  <c r="DV40" i="7"/>
  <c r="DU40" i="7"/>
  <c r="DT40" i="7"/>
  <c r="DS40" i="7"/>
  <c r="DR40" i="7"/>
  <c r="DK40" i="7"/>
  <c r="DJ40" i="7"/>
  <c r="DI40" i="7"/>
  <c r="DH40" i="7"/>
  <c r="DG40" i="7"/>
  <c r="DF40" i="7"/>
  <c r="CY40" i="7"/>
  <c r="CX40" i="7"/>
  <c r="CW40" i="7"/>
  <c r="CV40" i="7"/>
  <c r="EU40" i="7" s="1"/>
  <c r="CU40" i="7"/>
  <c r="ET40" i="7" s="1"/>
  <c r="CT40" i="7"/>
  <c r="ES40" i="7" s="1"/>
  <c r="CS40" i="7"/>
  <c r="CR40" i="7"/>
  <c r="CQ40" i="7"/>
  <c r="CP40" i="7"/>
  <c r="CO40" i="7"/>
  <c r="CN40" i="7"/>
  <c r="CM40" i="7"/>
  <c r="CL40" i="7"/>
  <c r="CK40" i="7"/>
  <c r="CJ40" i="7"/>
  <c r="CI40" i="7"/>
  <c r="CH40" i="7"/>
  <c r="CG40" i="7"/>
  <c r="CF40" i="7"/>
  <c r="CE40" i="7"/>
  <c r="CD40" i="7"/>
  <c r="CC40" i="7"/>
  <c r="CB40" i="7"/>
  <c r="CA40" i="7"/>
  <c r="BZ40" i="7"/>
  <c r="BY40" i="7"/>
  <c r="BX40" i="7"/>
  <c r="BW40" i="7"/>
  <c r="BV40" i="7"/>
  <c r="BU40" i="7"/>
  <c r="BT40" i="7"/>
  <c r="BS40" i="7"/>
  <c r="BR40" i="7"/>
  <c r="BQ40" i="7"/>
  <c r="BP40" i="7"/>
  <c r="BO40" i="7"/>
  <c r="BN40" i="7"/>
  <c r="BM40" i="7"/>
  <c r="BL40" i="7"/>
  <c r="BK40" i="7"/>
  <c r="BJ40" i="7"/>
  <c r="BI40" i="7"/>
  <c r="BH40" i="7"/>
  <c r="BG40" i="7"/>
  <c r="BF40" i="7"/>
  <c r="BE40" i="7"/>
  <c r="BD40" i="7"/>
  <c r="BC40" i="7"/>
  <c r="BB40" i="7"/>
  <c r="BA40" i="7"/>
  <c r="AZ40" i="7"/>
  <c r="EX40" i="7" s="1"/>
  <c r="AY40" i="7"/>
  <c r="EW40" i="7" s="1"/>
  <c r="AX40" i="7"/>
  <c r="EV40" i="7" s="1"/>
  <c r="AW40" i="7"/>
  <c r="AV40" i="7"/>
  <c r="AU40" i="7"/>
  <c r="AT40" i="7"/>
  <c r="AS40" i="7"/>
  <c r="AR40" i="7"/>
  <c r="AQ40" i="7"/>
  <c r="EO40" i="7" s="1"/>
  <c r="AP40" i="7"/>
  <c r="EN40" i="7" s="1"/>
  <c r="AO40" i="7"/>
  <c r="EM40" i="7" s="1"/>
  <c r="AN40" i="7"/>
  <c r="EL40" i="7" s="1"/>
  <c r="AM40" i="7"/>
  <c r="EK40" i="7" s="1"/>
  <c r="AL40" i="7"/>
  <c r="EJ40" i="7" s="1"/>
  <c r="AK40" i="7"/>
  <c r="AJ40" i="7"/>
  <c r="AI40" i="7"/>
  <c r="AH40" i="7"/>
  <c r="AG40" i="7"/>
  <c r="AF40" i="7"/>
  <c r="AE40" i="7"/>
  <c r="EC40" i="7" s="1"/>
  <c r="AD40" i="7"/>
  <c r="EB40" i="7" s="1"/>
  <c r="AC40" i="7"/>
  <c r="EA40" i="7" s="1"/>
  <c r="AB40" i="7"/>
  <c r="DZ40" i="7" s="1"/>
  <c r="AA40" i="7"/>
  <c r="DY40" i="7" s="1"/>
  <c r="Z40" i="7"/>
  <c r="DX40" i="7" s="1"/>
  <c r="Y40" i="7"/>
  <c r="X40" i="7"/>
  <c r="W40" i="7"/>
  <c r="V40" i="7"/>
  <c r="U40" i="7"/>
  <c r="T40" i="7"/>
  <c r="S40" i="7"/>
  <c r="DQ40" i="7" s="1"/>
  <c r="R40" i="7"/>
  <c r="DP40" i="7" s="1"/>
  <c r="Q40" i="7"/>
  <c r="DO40" i="7" s="1"/>
  <c r="P40" i="7"/>
  <c r="DN40" i="7" s="1"/>
  <c r="O40" i="7"/>
  <c r="DM40" i="7" s="1"/>
  <c r="N40" i="7"/>
  <c r="DL40" i="7" s="1"/>
  <c r="M40" i="7"/>
  <c r="L40" i="7"/>
  <c r="K40" i="7"/>
  <c r="J40" i="7"/>
  <c r="I40" i="7"/>
  <c r="H40" i="7"/>
  <c r="G40" i="7"/>
  <c r="DE40" i="7" s="1"/>
  <c r="F40" i="7"/>
  <c r="DD40" i="7" s="1"/>
  <c r="E40" i="7"/>
  <c r="DC40" i="7" s="1"/>
  <c r="D40" i="7"/>
  <c r="DB40" i="7" s="1"/>
  <c r="C40" i="7"/>
  <c r="DA40" i="7" s="1"/>
  <c r="B40" i="7"/>
  <c r="CZ40" i="7" s="1"/>
  <c r="ER39" i="7"/>
  <c r="EQ39" i="7"/>
  <c r="EP39" i="7"/>
  <c r="EO39" i="7"/>
  <c r="EN39" i="7"/>
  <c r="EM39" i="7"/>
  <c r="EF39" i="7"/>
  <c r="EE39" i="7"/>
  <c r="ED39" i="7"/>
  <c r="EC39" i="7"/>
  <c r="EB39" i="7"/>
  <c r="EA39" i="7"/>
  <c r="DT39" i="7"/>
  <c r="DS39" i="7"/>
  <c r="DR39" i="7"/>
  <c r="DQ39" i="7"/>
  <c r="DP39" i="7"/>
  <c r="DO39" i="7"/>
  <c r="DH39" i="7"/>
  <c r="DG39" i="7"/>
  <c r="DF39" i="7"/>
  <c r="DE39" i="7"/>
  <c r="DD39" i="7"/>
  <c r="DC39" i="7"/>
  <c r="CY39" i="7"/>
  <c r="CX39" i="7"/>
  <c r="CW39" i="7"/>
  <c r="CV39" i="7"/>
  <c r="CU39" i="7"/>
  <c r="CT39" i="7"/>
  <c r="CS39" i="7"/>
  <c r="CR39" i="7"/>
  <c r="CQ39" i="7"/>
  <c r="CP39" i="7"/>
  <c r="CO39" i="7"/>
  <c r="CN39" i="7"/>
  <c r="CM39" i="7"/>
  <c r="CL39" i="7"/>
  <c r="CK39" i="7"/>
  <c r="CJ39" i="7"/>
  <c r="CI39" i="7"/>
  <c r="CH39" i="7"/>
  <c r="CG39" i="7"/>
  <c r="CF39" i="7"/>
  <c r="CE39" i="7"/>
  <c r="CD39" i="7"/>
  <c r="CC39" i="7"/>
  <c r="CB39" i="7"/>
  <c r="CA39" i="7"/>
  <c r="BZ39" i="7"/>
  <c r="BY39" i="7"/>
  <c r="BX39" i="7"/>
  <c r="BW39" i="7"/>
  <c r="BV39" i="7"/>
  <c r="BU39" i="7"/>
  <c r="BT39" i="7"/>
  <c r="BS39" i="7"/>
  <c r="BR39" i="7"/>
  <c r="BQ39" i="7"/>
  <c r="BP39" i="7"/>
  <c r="BO39" i="7"/>
  <c r="BN39" i="7"/>
  <c r="BM39" i="7"/>
  <c r="BL39" i="7"/>
  <c r="BK39" i="7"/>
  <c r="BJ39" i="7"/>
  <c r="BI39" i="7"/>
  <c r="BH39" i="7"/>
  <c r="BG39" i="7"/>
  <c r="BF39" i="7"/>
  <c r="BE39" i="7"/>
  <c r="BD39" i="7"/>
  <c r="BC39" i="7"/>
  <c r="BB39" i="7"/>
  <c r="BA39" i="7"/>
  <c r="AZ39" i="7"/>
  <c r="EX39" i="7" s="1"/>
  <c r="AY39" i="7"/>
  <c r="EW39" i="7" s="1"/>
  <c r="AX39" i="7"/>
  <c r="EV39" i="7" s="1"/>
  <c r="AW39" i="7"/>
  <c r="EU39" i="7" s="1"/>
  <c r="AV39" i="7"/>
  <c r="ET39" i="7" s="1"/>
  <c r="AU39" i="7"/>
  <c r="ES39" i="7" s="1"/>
  <c r="AT39" i="7"/>
  <c r="AS39" i="7"/>
  <c r="AR39" i="7"/>
  <c r="AQ39" i="7"/>
  <c r="AP39" i="7"/>
  <c r="AO39" i="7"/>
  <c r="AN39" i="7"/>
  <c r="EL39" i="7" s="1"/>
  <c r="AM39" i="7"/>
  <c r="EK39" i="7" s="1"/>
  <c r="AL39" i="7"/>
  <c r="EJ39" i="7" s="1"/>
  <c r="AK39" i="7"/>
  <c r="EI39" i="7" s="1"/>
  <c r="AJ39" i="7"/>
  <c r="EH39" i="7" s="1"/>
  <c r="AI39" i="7"/>
  <c r="EG39" i="7" s="1"/>
  <c r="AH39" i="7"/>
  <c r="AG39" i="7"/>
  <c r="AF39" i="7"/>
  <c r="AE39" i="7"/>
  <c r="AD39" i="7"/>
  <c r="AC39" i="7"/>
  <c r="AB39" i="7"/>
  <c r="DZ39" i="7" s="1"/>
  <c r="AA39" i="7"/>
  <c r="DY39" i="7" s="1"/>
  <c r="Z39" i="7"/>
  <c r="DX39" i="7" s="1"/>
  <c r="Y39" i="7"/>
  <c r="DW39" i="7" s="1"/>
  <c r="X39" i="7"/>
  <c r="DV39" i="7" s="1"/>
  <c r="W39" i="7"/>
  <c r="DU39" i="7" s="1"/>
  <c r="V39" i="7"/>
  <c r="U39" i="7"/>
  <c r="T39" i="7"/>
  <c r="S39" i="7"/>
  <c r="R39" i="7"/>
  <c r="Q39" i="7"/>
  <c r="P39" i="7"/>
  <c r="DN39" i="7" s="1"/>
  <c r="O39" i="7"/>
  <c r="DM39" i="7" s="1"/>
  <c r="N39" i="7"/>
  <c r="DL39" i="7" s="1"/>
  <c r="M39" i="7"/>
  <c r="DK39" i="7" s="1"/>
  <c r="L39" i="7"/>
  <c r="DJ39" i="7" s="1"/>
  <c r="K39" i="7"/>
  <c r="DI39" i="7" s="1"/>
  <c r="J39" i="7"/>
  <c r="I39" i="7"/>
  <c r="H39" i="7"/>
  <c r="G39" i="7"/>
  <c r="F39" i="7"/>
  <c r="E39" i="7"/>
  <c r="D39" i="7"/>
  <c r="DB39" i="7" s="1"/>
  <c r="C39" i="7"/>
  <c r="DA39" i="7" s="1"/>
  <c r="B39" i="7"/>
  <c r="CZ39" i="7" s="1"/>
  <c r="EX38" i="7"/>
  <c r="EW38" i="7"/>
  <c r="EV38" i="7"/>
  <c r="EO38" i="7"/>
  <c r="EN38" i="7"/>
  <c r="EM38" i="7"/>
  <c r="EL38" i="7"/>
  <c r="EK38" i="7"/>
  <c r="EJ38" i="7"/>
  <c r="EC38" i="7"/>
  <c r="EB38" i="7"/>
  <c r="EA38" i="7"/>
  <c r="DZ38" i="7"/>
  <c r="DY38" i="7"/>
  <c r="DX38" i="7"/>
  <c r="DQ38" i="7"/>
  <c r="DP38" i="7"/>
  <c r="DO38" i="7"/>
  <c r="DN38" i="7"/>
  <c r="DM38" i="7"/>
  <c r="DL38" i="7"/>
  <c r="DE38" i="7"/>
  <c r="DD38" i="7"/>
  <c r="DC38" i="7"/>
  <c r="DB38" i="7"/>
  <c r="DA38" i="7"/>
  <c r="CZ38" i="7"/>
  <c r="CY38" i="7"/>
  <c r="CX38" i="7"/>
  <c r="CW38" i="7"/>
  <c r="CV38" i="7"/>
  <c r="CU38" i="7"/>
  <c r="CT38" i="7"/>
  <c r="CS38" i="7"/>
  <c r="CR38" i="7"/>
  <c r="CQ38" i="7"/>
  <c r="CP38" i="7"/>
  <c r="CO38" i="7"/>
  <c r="CN38" i="7"/>
  <c r="CM38" i="7"/>
  <c r="CL38" i="7"/>
  <c r="CK38" i="7"/>
  <c r="CJ38" i="7"/>
  <c r="CI38" i="7"/>
  <c r="CH38" i="7"/>
  <c r="CG38" i="7"/>
  <c r="CF38" i="7"/>
  <c r="CE38" i="7"/>
  <c r="CD38" i="7"/>
  <c r="CC38" i="7"/>
  <c r="CB38" i="7"/>
  <c r="CA38" i="7"/>
  <c r="BZ38" i="7"/>
  <c r="BY38" i="7"/>
  <c r="BX38" i="7"/>
  <c r="BW38" i="7"/>
  <c r="BV38" i="7"/>
  <c r="BU38" i="7"/>
  <c r="BT38" i="7"/>
  <c r="BS38" i="7"/>
  <c r="BR38" i="7"/>
  <c r="BQ38" i="7"/>
  <c r="BP38" i="7"/>
  <c r="BO38" i="7"/>
  <c r="BN38" i="7"/>
  <c r="BM38" i="7"/>
  <c r="BL38" i="7"/>
  <c r="BK38" i="7"/>
  <c r="BJ38" i="7"/>
  <c r="BI38" i="7"/>
  <c r="BH38" i="7"/>
  <c r="BG38" i="7"/>
  <c r="BF38" i="7"/>
  <c r="BE38" i="7"/>
  <c r="BD38" i="7"/>
  <c r="BC38" i="7"/>
  <c r="BB38" i="7"/>
  <c r="BA38" i="7"/>
  <c r="AZ38" i="7"/>
  <c r="AY38" i="7"/>
  <c r="AX38" i="7"/>
  <c r="AW38" i="7"/>
  <c r="EU38" i="7" s="1"/>
  <c r="AV38" i="7"/>
  <c r="ET38" i="7" s="1"/>
  <c r="AU38" i="7"/>
  <c r="ES38" i="7" s="1"/>
  <c r="AT38" i="7"/>
  <c r="ER38" i="7" s="1"/>
  <c r="AS38" i="7"/>
  <c r="EQ38" i="7" s="1"/>
  <c r="AR38" i="7"/>
  <c r="EP38" i="7" s="1"/>
  <c r="AQ38" i="7"/>
  <c r="AP38" i="7"/>
  <c r="AO38" i="7"/>
  <c r="AN38" i="7"/>
  <c r="AM38" i="7"/>
  <c r="AL38" i="7"/>
  <c r="AK38" i="7"/>
  <c r="EI38" i="7" s="1"/>
  <c r="AJ38" i="7"/>
  <c r="EH38" i="7" s="1"/>
  <c r="AI38" i="7"/>
  <c r="EG38" i="7" s="1"/>
  <c r="AH38" i="7"/>
  <c r="EF38" i="7" s="1"/>
  <c r="AG38" i="7"/>
  <c r="EE38" i="7" s="1"/>
  <c r="AF38" i="7"/>
  <c r="ED38" i="7" s="1"/>
  <c r="AE38" i="7"/>
  <c r="AD38" i="7"/>
  <c r="AC38" i="7"/>
  <c r="AB38" i="7"/>
  <c r="AA38" i="7"/>
  <c r="Z38" i="7"/>
  <c r="Y38" i="7"/>
  <c r="DW38" i="7" s="1"/>
  <c r="X38" i="7"/>
  <c r="DV38" i="7" s="1"/>
  <c r="W38" i="7"/>
  <c r="DU38" i="7" s="1"/>
  <c r="V38" i="7"/>
  <c r="DT38" i="7" s="1"/>
  <c r="U38" i="7"/>
  <c r="DS38" i="7" s="1"/>
  <c r="T38" i="7"/>
  <c r="DR38" i="7" s="1"/>
  <c r="S38" i="7"/>
  <c r="R38" i="7"/>
  <c r="Q38" i="7"/>
  <c r="P38" i="7"/>
  <c r="O38" i="7"/>
  <c r="N38" i="7"/>
  <c r="M38" i="7"/>
  <c r="DK38" i="7" s="1"/>
  <c r="L38" i="7"/>
  <c r="DJ38" i="7" s="1"/>
  <c r="K38" i="7"/>
  <c r="DI38" i="7" s="1"/>
  <c r="J38" i="7"/>
  <c r="DH38" i="7" s="1"/>
  <c r="I38" i="7"/>
  <c r="DG38" i="7" s="1"/>
  <c r="H38" i="7"/>
  <c r="DF38" i="7" s="1"/>
  <c r="G38" i="7"/>
  <c r="F38" i="7"/>
  <c r="E38" i="7"/>
  <c r="D38" i="7"/>
  <c r="C38" i="7"/>
  <c r="B38" i="7"/>
  <c r="EX37" i="7"/>
  <c r="EW37" i="7"/>
  <c r="EV37" i="7"/>
  <c r="EU37" i="7"/>
  <c r="ET37" i="7"/>
  <c r="ES37" i="7"/>
  <c r="EL37" i="7"/>
  <c r="EK37" i="7"/>
  <c r="EJ37" i="7"/>
  <c r="EI37" i="7"/>
  <c r="EH37" i="7"/>
  <c r="EG37" i="7"/>
  <c r="DZ37" i="7"/>
  <c r="DY37" i="7"/>
  <c r="DX37" i="7"/>
  <c r="DW37" i="7"/>
  <c r="DV37" i="7"/>
  <c r="DU37" i="7"/>
  <c r="DN37" i="7"/>
  <c r="DM37" i="7"/>
  <c r="DL37" i="7"/>
  <c r="DK37" i="7"/>
  <c r="DJ37" i="7"/>
  <c r="DI37" i="7"/>
  <c r="DB37" i="7"/>
  <c r="DA37" i="7"/>
  <c r="CZ37" i="7"/>
  <c r="CY37" i="7"/>
  <c r="CX37" i="7"/>
  <c r="CW37" i="7"/>
  <c r="CV37" i="7"/>
  <c r="CU37" i="7"/>
  <c r="CT37" i="7"/>
  <c r="CS37" i="7"/>
  <c r="CR37" i="7"/>
  <c r="CQ37" i="7"/>
  <c r="CP37" i="7"/>
  <c r="CO37" i="7"/>
  <c r="CN37" i="7"/>
  <c r="CM37" i="7"/>
  <c r="CL37" i="7"/>
  <c r="CK37" i="7"/>
  <c r="CJ37" i="7"/>
  <c r="CI37" i="7"/>
  <c r="CH37" i="7"/>
  <c r="CG37" i="7"/>
  <c r="CF37" i="7"/>
  <c r="CE37" i="7"/>
  <c r="CD37" i="7"/>
  <c r="CC37" i="7"/>
  <c r="CB37" i="7"/>
  <c r="CA37" i="7"/>
  <c r="BZ37" i="7"/>
  <c r="BY37" i="7"/>
  <c r="BX37" i="7"/>
  <c r="BW37" i="7"/>
  <c r="BV37" i="7"/>
  <c r="BU37" i="7"/>
  <c r="BT37" i="7"/>
  <c r="BS37" i="7"/>
  <c r="BR37" i="7"/>
  <c r="BQ37" i="7"/>
  <c r="BP37" i="7"/>
  <c r="BO37" i="7"/>
  <c r="BN37" i="7"/>
  <c r="BM37" i="7"/>
  <c r="BL37" i="7"/>
  <c r="BK37" i="7"/>
  <c r="BJ37" i="7"/>
  <c r="BI37" i="7"/>
  <c r="BH37" i="7"/>
  <c r="BG37" i="7"/>
  <c r="BF37" i="7"/>
  <c r="BE37" i="7"/>
  <c r="BD37" i="7"/>
  <c r="BC37" i="7"/>
  <c r="BB37" i="7"/>
  <c r="BA37" i="7"/>
  <c r="AZ37" i="7"/>
  <c r="AY37" i="7"/>
  <c r="AX37" i="7"/>
  <c r="AW37" i="7"/>
  <c r="AV37" i="7"/>
  <c r="AU37" i="7"/>
  <c r="AT37" i="7"/>
  <c r="ER37" i="7" s="1"/>
  <c r="AS37" i="7"/>
  <c r="EQ37" i="7" s="1"/>
  <c r="AR37" i="7"/>
  <c r="EP37" i="7" s="1"/>
  <c r="AQ37" i="7"/>
  <c r="EO37" i="7" s="1"/>
  <c r="AP37" i="7"/>
  <c r="EN37" i="7" s="1"/>
  <c r="AO37" i="7"/>
  <c r="EM37" i="7" s="1"/>
  <c r="AN37" i="7"/>
  <c r="AM37" i="7"/>
  <c r="AL37" i="7"/>
  <c r="AK37" i="7"/>
  <c r="AJ37" i="7"/>
  <c r="AI37" i="7"/>
  <c r="AH37" i="7"/>
  <c r="EF37" i="7" s="1"/>
  <c r="AG37" i="7"/>
  <c r="EE37" i="7" s="1"/>
  <c r="AF37" i="7"/>
  <c r="ED37" i="7" s="1"/>
  <c r="AE37" i="7"/>
  <c r="EC37" i="7" s="1"/>
  <c r="AD37" i="7"/>
  <c r="EB37" i="7" s="1"/>
  <c r="AC37" i="7"/>
  <c r="EA37" i="7" s="1"/>
  <c r="AB37" i="7"/>
  <c r="AA37" i="7"/>
  <c r="Z37" i="7"/>
  <c r="Y37" i="7"/>
  <c r="X37" i="7"/>
  <c r="W37" i="7"/>
  <c r="V37" i="7"/>
  <c r="DT37" i="7" s="1"/>
  <c r="U37" i="7"/>
  <c r="DS37" i="7" s="1"/>
  <c r="T37" i="7"/>
  <c r="DR37" i="7" s="1"/>
  <c r="S37" i="7"/>
  <c r="DQ37" i="7" s="1"/>
  <c r="R37" i="7"/>
  <c r="DP37" i="7" s="1"/>
  <c r="Q37" i="7"/>
  <c r="DO37" i="7" s="1"/>
  <c r="P37" i="7"/>
  <c r="O37" i="7"/>
  <c r="N37" i="7"/>
  <c r="M37" i="7"/>
  <c r="L37" i="7"/>
  <c r="K37" i="7"/>
  <c r="J37" i="7"/>
  <c r="DH37" i="7" s="1"/>
  <c r="I37" i="7"/>
  <c r="DG37" i="7" s="1"/>
  <c r="H37" i="7"/>
  <c r="DF37" i="7" s="1"/>
  <c r="G37" i="7"/>
  <c r="DE37" i="7" s="1"/>
  <c r="F37" i="7"/>
  <c r="DD37" i="7" s="1"/>
  <c r="E37" i="7"/>
  <c r="DC37" i="7" s="1"/>
  <c r="D37" i="7"/>
  <c r="C37" i="7"/>
  <c r="B37" i="7"/>
  <c r="EU36" i="7"/>
  <c r="ET36" i="7"/>
  <c r="ES36" i="7"/>
  <c r="ER36" i="7"/>
  <c r="EQ36" i="7"/>
  <c r="EP36" i="7"/>
  <c r="EI36" i="7"/>
  <c r="EH36" i="7"/>
  <c r="EG36" i="7"/>
  <c r="EF36" i="7"/>
  <c r="EE36" i="7"/>
  <c r="ED36" i="7"/>
  <c r="DW36" i="7"/>
  <c r="DV36" i="7"/>
  <c r="DU36" i="7"/>
  <c r="DT36" i="7"/>
  <c r="DS36" i="7"/>
  <c r="DR36" i="7"/>
  <c r="DK36" i="7"/>
  <c r="DJ36" i="7"/>
  <c r="DI36" i="7"/>
  <c r="DH36" i="7"/>
  <c r="DG36" i="7"/>
  <c r="DF36" i="7"/>
  <c r="CY36" i="7"/>
  <c r="CX36" i="7"/>
  <c r="CW36" i="7"/>
  <c r="CV36" i="7"/>
  <c r="CU36" i="7"/>
  <c r="CT36" i="7"/>
  <c r="CS36" i="7"/>
  <c r="CR36" i="7"/>
  <c r="CQ36" i="7"/>
  <c r="CP36" i="7"/>
  <c r="CO36" i="7"/>
  <c r="CN36" i="7"/>
  <c r="CM36" i="7"/>
  <c r="CL36" i="7"/>
  <c r="CK36" i="7"/>
  <c r="CJ36" i="7"/>
  <c r="CI36" i="7"/>
  <c r="CH36" i="7"/>
  <c r="CG36" i="7"/>
  <c r="CF36" i="7"/>
  <c r="CE36" i="7"/>
  <c r="CD36" i="7"/>
  <c r="CC36" i="7"/>
  <c r="CB36" i="7"/>
  <c r="CA36" i="7"/>
  <c r="BZ36" i="7"/>
  <c r="BY36" i="7"/>
  <c r="BX36" i="7"/>
  <c r="BW36" i="7"/>
  <c r="BV36" i="7"/>
  <c r="BU36" i="7"/>
  <c r="BT36" i="7"/>
  <c r="BS36" i="7"/>
  <c r="BR36" i="7"/>
  <c r="BQ36" i="7"/>
  <c r="BP36" i="7"/>
  <c r="BO36" i="7"/>
  <c r="BN36" i="7"/>
  <c r="BM36" i="7"/>
  <c r="BL36" i="7"/>
  <c r="BK36" i="7"/>
  <c r="BJ36" i="7"/>
  <c r="BI36" i="7"/>
  <c r="BH36" i="7"/>
  <c r="BG36" i="7"/>
  <c r="BF36" i="7"/>
  <c r="BE36" i="7"/>
  <c r="BD36" i="7"/>
  <c r="BC36" i="7"/>
  <c r="BB36" i="7"/>
  <c r="BA36" i="7"/>
  <c r="AZ36" i="7"/>
  <c r="EX36" i="7" s="1"/>
  <c r="AY36" i="7"/>
  <c r="EW36" i="7" s="1"/>
  <c r="AX36" i="7"/>
  <c r="EV36" i="7" s="1"/>
  <c r="AW36" i="7"/>
  <c r="AV36" i="7"/>
  <c r="AU36" i="7"/>
  <c r="AT36" i="7"/>
  <c r="AS36" i="7"/>
  <c r="AR36" i="7"/>
  <c r="AQ36" i="7"/>
  <c r="EO36" i="7" s="1"/>
  <c r="AP36" i="7"/>
  <c r="EN36" i="7" s="1"/>
  <c r="AO36" i="7"/>
  <c r="EM36" i="7" s="1"/>
  <c r="AN36" i="7"/>
  <c r="EL36" i="7" s="1"/>
  <c r="AM36" i="7"/>
  <c r="EK36" i="7" s="1"/>
  <c r="AL36" i="7"/>
  <c r="EJ36" i="7" s="1"/>
  <c r="AK36" i="7"/>
  <c r="AJ36" i="7"/>
  <c r="AI36" i="7"/>
  <c r="AH36" i="7"/>
  <c r="AG36" i="7"/>
  <c r="AF36" i="7"/>
  <c r="AE36" i="7"/>
  <c r="EC36" i="7" s="1"/>
  <c r="AD36" i="7"/>
  <c r="EB36" i="7" s="1"/>
  <c r="AC36" i="7"/>
  <c r="EA36" i="7" s="1"/>
  <c r="AB36" i="7"/>
  <c r="DZ36" i="7" s="1"/>
  <c r="AA36" i="7"/>
  <c r="DY36" i="7" s="1"/>
  <c r="Z36" i="7"/>
  <c r="DX36" i="7" s="1"/>
  <c r="Y36" i="7"/>
  <c r="X36" i="7"/>
  <c r="W36" i="7"/>
  <c r="V36" i="7"/>
  <c r="U36" i="7"/>
  <c r="T36" i="7"/>
  <c r="S36" i="7"/>
  <c r="DQ36" i="7" s="1"/>
  <c r="R36" i="7"/>
  <c r="DP36" i="7" s="1"/>
  <c r="Q36" i="7"/>
  <c r="DO36" i="7" s="1"/>
  <c r="P36" i="7"/>
  <c r="DN36" i="7" s="1"/>
  <c r="O36" i="7"/>
  <c r="DM36" i="7" s="1"/>
  <c r="N36" i="7"/>
  <c r="DL36" i="7" s="1"/>
  <c r="M36" i="7"/>
  <c r="L36" i="7"/>
  <c r="K36" i="7"/>
  <c r="J36" i="7"/>
  <c r="I36" i="7"/>
  <c r="H36" i="7"/>
  <c r="G36" i="7"/>
  <c r="DE36" i="7" s="1"/>
  <c r="F36" i="7"/>
  <c r="DD36" i="7" s="1"/>
  <c r="E36" i="7"/>
  <c r="DC36" i="7" s="1"/>
  <c r="D36" i="7"/>
  <c r="DB36" i="7" s="1"/>
  <c r="C36" i="7"/>
  <c r="DA36" i="7" s="1"/>
  <c r="B36" i="7"/>
  <c r="CZ36" i="7" s="1"/>
  <c r="ER35" i="7"/>
  <c r="EP35" i="7"/>
  <c r="EO35" i="7"/>
  <c r="EN35" i="7"/>
  <c r="EM35" i="7"/>
  <c r="EF35" i="7"/>
  <c r="ED35" i="7"/>
  <c r="EC35" i="7"/>
  <c r="EB35" i="7"/>
  <c r="EA35" i="7"/>
  <c r="DT35" i="7"/>
  <c r="DS35" i="7"/>
  <c r="DR35" i="7"/>
  <c r="DQ35" i="7"/>
  <c r="DP35" i="7"/>
  <c r="DO35" i="7"/>
  <c r="DH35" i="7"/>
  <c r="DG35" i="7"/>
  <c r="DF35" i="7"/>
  <c r="DE35" i="7"/>
  <c r="DD35" i="7"/>
  <c r="DC35" i="7"/>
  <c r="CY35" i="7"/>
  <c r="CX35" i="7"/>
  <c r="CW35" i="7"/>
  <c r="CV35" i="7"/>
  <c r="CU35" i="7"/>
  <c r="CT35" i="7"/>
  <c r="CS35" i="7"/>
  <c r="CR35" i="7"/>
  <c r="EQ35" i="7" s="1"/>
  <c r="CQ35" i="7"/>
  <c r="CP35" i="7"/>
  <c r="CO35" i="7"/>
  <c r="CN35" i="7"/>
  <c r="CM35" i="7"/>
  <c r="CL35" i="7"/>
  <c r="CK35" i="7"/>
  <c r="CJ35" i="7"/>
  <c r="CI35" i="7"/>
  <c r="CH35" i="7"/>
  <c r="CG35" i="7"/>
  <c r="CF35" i="7"/>
  <c r="EE35" i="7" s="1"/>
  <c r="CE35" i="7"/>
  <c r="CD35" i="7"/>
  <c r="CC35" i="7"/>
  <c r="CB35" i="7"/>
  <c r="CA35" i="7"/>
  <c r="BZ35" i="7"/>
  <c r="BY35" i="7"/>
  <c r="BX35" i="7"/>
  <c r="BW35" i="7"/>
  <c r="BV35" i="7"/>
  <c r="BU35" i="7"/>
  <c r="BT35" i="7"/>
  <c r="BS35" i="7"/>
  <c r="BR35" i="7"/>
  <c r="BQ35" i="7"/>
  <c r="BP35" i="7"/>
  <c r="BO35" i="7"/>
  <c r="BN35" i="7"/>
  <c r="BM35" i="7"/>
  <c r="BL35" i="7"/>
  <c r="BK35" i="7"/>
  <c r="BJ35" i="7"/>
  <c r="BI35" i="7"/>
  <c r="BH35" i="7"/>
  <c r="BG35" i="7"/>
  <c r="BF35" i="7"/>
  <c r="BE35" i="7"/>
  <c r="BD35" i="7"/>
  <c r="BC35" i="7"/>
  <c r="BB35" i="7"/>
  <c r="BA35" i="7"/>
  <c r="AZ35" i="7"/>
  <c r="EX35" i="7" s="1"/>
  <c r="AY35" i="7"/>
  <c r="EW35" i="7" s="1"/>
  <c r="AX35" i="7"/>
  <c r="EV35" i="7" s="1"/>
  <c r="AW35" i="7"/>
  <c r="EU35" i="7" s="1"/>
  <c r="AV35" i="7"/>
  <c r="ET35" i="7" s="1"/>
  <c r="AU35" i="7"/>
  <c r="ES35" i="7" s="1"/>
  <c r="AT35" i="7"/>
  <c r="AS35" i="7"/>
  <c r="AR35" i="7"/>
  <c r="AQ35" i="7"/>
  <c r="AP35" i="7"/>
  <c r="AO35" i="7"/>
  <c r="AN35" i="7"/>
  <c r="EL35" i="7" s="1"/>
  <c r="AM35" i="7"/>
  <c r="EK35" i="7" s="1"/>
  <c r="AL35" i="7"/>
  <c r="EJ35" i="7" s="1"/>
  <c r="AK35" i="7"/>
  <c r="EI35" i="7" s="1"/>
  <c r="AJ35" i="7"/>
  <c r="EH35" i="7" s="1"/>
  <c r="AI35" i="7"/>
  <c r="EG35" i="7" s="1"/>
  <c r="AH35" i="7"/>
  <c r="AG35" i="7"/>
  <c r="AF35" i="7"/>
  <c r="AE35" i="7"/>
  <c r="AD35" i="7"/>
  <c r="AC35" i="7"/>
  <c r="AB35" i="7"/>
  <c r="DZ35" i="7" s="1"/>
  <c r="AA35" i="7"/>
  <c r="DY35" i="7" s="1"/>
  <c r="Z35" i="7"/>
  <c r="DX35" i="7" s="1"/>
  <c r="Y35" i="7"/>
  <c r="DW35" i="7" s="1"/>
  <c r="X35" i="7"/>
  <c r="DV35" i="7" s="1"/>
  <c r="W35" i="7"/>
  <c r="DU35" i="7" s="1"/>
  <c r="V35" i="7"/>
  <c r="U35" i="7"/>
  <c r="T35" i="7"/>
  <c r="S35" i="7"/>
  <c r="R35" i="7"/>
  <c r="Q35" i="7"/>
  <c r="P35" i="7"/>
  <c r="DN35" i="7" s="1"/>
  <c r="O35" i="7"/>
  <c r="DM35" i="7" s="1"/>
  <c r="N35" i="7"/>
  <c r="DL35" i="7" s="1"/>
  <c r="M35" i="7"/>
  <c r="DK35" i="7" s="1"/>
  <c r="L35" i="7"/>
  <c r="DJ35" i="7" s="1"/>
  <c r="K35" i="7"/>
  <c r="DI35" i="7" s="1"/>
  <c r="J35" i="7"/>
  <c r="I35" i="7"/>
  <c r="H35" i="7"/>
  <c r="G35" i="7"/>
  <c r="F35" i="7"/>
  <c r="E35" i="7"/>
  <c r="D35" i="7"/>
  <c r="DB35" i="7" s="1"/>
  <c r="C35" i="7"/>
  <c r="DA35" i="7" s="1"/>
  <c r="B35" i="7"/>
  <c r="CZ35" i="7" s="1"/>
  <c r="EX34" i="7"/>
  <c r="EW34" i="7"/>
  <c r="EV34" i="7"/>
  <c r="EL34" i="7"/>
  <c r="EK34" i="7"/>
  <c r="EJ34" i="7"/>
  <c r="EC34" i="7"/>
  <c r="EB34" i="7"/>
  <c r="EA34" i="7"/>
  <c r="DZ34" i="7"/>
  <c r="DY34" i="7"/>
  <c r="DX34" i="7"/>
  <c r="DQ34" i="7"/>
  <c r="DP34" i="7"/>
  <c r="DO34" i="7"/>
  <c r="DN34" i="7"/>
  <c r="DM34" i="7"/>
  <c r="DL34" i="7"/>
  <c r="DE34" i="7"/>
  <c r="DD34" i="7"/>
  <c r="DC34" i="7"/>
  <c r="DB34" i="7"/>
  <c r="DA34" i="7"/>
  <c r="CZ34" i="7"/>
  <c r="CY34" i="7"/>
  <c r="CX34" i="7"/>
  <c r="CW34" i="7"/>
  <c r="CV34" i="7"/>
  <c r="CU34" i="7"/>
  <c r="CT34" i="7"/>
  <c r="CS34" i="7"/>
  <c r="CR34" i="7"/>
  <c r="CQ34" i="7"/>
  <c r="CP34" i="7"/>
  <c r="EO34" i="7" s="1"/>
  <c r="CO34" i="7"/>
  <c r="EN34" i="7" s="1"/>
  <c r="CN34" i="7"/>
  <c r="EM34" i="7" s="1"/>
  <c r="CM34" i="7"/>
  <c r="CL34" i="7"/>
  <c r="CK34" i="7"/>
  <c r="CJ34" i="7"/>
  <c r="CI34" i="7"/>
  <c r="CH34" i="7"/>
  <c r="CG34" i="7"/>
  <c r="CF34" i="7"/>
  <c r="CE34" i="7"/>
  <c r="CD34" i="7"/>
  <c r="CC34" i="7"/>
  <c r="CB34" i="7"/>
  <c r="CA34" i="7"/>
  <c r="BZ34" i="7"/>
  <c r="BY34" i="7"/>
  <c r="BX34" i="7"/>
  <c r="BW34" i="7"/>
  <c r="BV34" i="7"/>
  <c r="BU34" i="7"/>
  <c r="BT34" i="7"/>
  <c r="BS34" i="7"/>
  <c r="BR34" i="7"/>
  <c r="BQ34" i="7"/>
  <c r="BP34" i="7"/>
  <c r="BO34" i="7"/>
  <c r="BN34" i="7"/>
  <c r="BM34" i="7"/>
  <c r="BL34" i="7"/>
  <c r="BK34" i="7"/>
  <c r="BJ34" i="7"/>
  <c r="BI34" i="7"/>
  <c r="BH34" i="7"/>
  <c r="BG34" i="7"/>
  <c r="BF34" i="7"/>
  <c r="BE34" i="7"/>
  <c r="BD34" i="7"/>
  <c r="BC34" i="7"/>
  <c r="BB34" i="7"/>
  <c r="BA34" i="7"/>
  <c r="AZ34" i="7"/>
  <c r="AY34" i="7"/>
  <c r="AX34" i="7"/>
  <c r="AW34" i="7"/>
  <c r="EU34" i="7" s="1"/>
  <c r="AV34" i="7"/>
  <c r="ET34" i="7" s="1"/>
  <c r="AU34" i="7"/>
  <c r="ES34" i="7" s="1"/>
  <c r="AT34" i="7"/>
  <c r="ER34" i="7" s="1"/>
  <c r="AS34" i="7"/>
  <c r="EQ34" i="7" s="1"/>
  <c r="AR34" i="7"/>
  <c r="EP34" i="7" s="1"/>
  <c r="AQ34" i="7"/>
  <c r="AP34" i="7"/>
  <c r="AO34" i="7"/>
  <c r="AN34" i="7"/>
  <c r="AM34" i="7"/>
  <c r="AL34" i="7"/>
  <c r="AK34" i="7"/>
  <c r="EI34" i="7" s="1"/>
  <c r="AJ34" i="7"/>
  <c r="EH34" i="7" s="1"/>
  <c r="AI34" i="7"/>
  <c r="EG34" i="7" s="1"/>
  <c r="AH34" i="7"/>
  <c r="EF34" i="7" s="1"/>
  <c r="AG34" i="7"/>
  <c r="EE34" i="7" s="1"/>
  <c r="AF34" i="7"/>
  <c r="ED34" i="7" s="1"/>
  <c r="AE34" i="7"/>
  <c r="AD34" i="7"/>
  <c r="AC34" i="7"/>
  <c r="AB34" i="7"/>
  <c r="AA34" i="7"/>
  <c r="Z34" i="7"/>
  <c r="Y34" i="7"/>
  <c r="DW34" i="7" s="1"/>
  <c r="X34" i="7"/>
  <c r="DV34" i="7" s="1"/>
  <c r="W34" i="7"/>
  <c r="DU34" i="7" s="1"/>
  <c r="V34" i="7"/>
  <c r="DT34" i="7" s="1"/>
  <c r="U34" i="7"/>
  <c r="DS34" i="7" s="1"/>
  <c r="T34" i="7"/>
  <c r="DR34" i="7" s="1"/>
  <c r="S34" i="7"/>
  <c r="R34" i="7"/>
  <c r="Q34" i="7"/>
  <c r="P34" i="7"/>
  <c r="O34" i="7"/>
  <c r="N34" i="7"/>
  <c r="M34" i="7"/>
  <c r="DK34" i="7" s="1"/>
  <c r="L34" i="7"/>
  <c r="DJ34" i="7" s="1"/>
  <c r="K34" i="7"/>
  <c r="DI34" i="7" s="1"/>
  <c r="J34" i="7"/>
  <c r="DH34" i="7" s="1"/>
  <c r="I34" i="7"/>
  <c r="DG34" i="7" s="1"/>
  <c r="H34" i="7"/>
  <c r="DF34" i="7" s="1"/>
  <c r="G34" i="7"/>
  <c r="F34" i="7"/>
  <c r="E34" i="7"/>
  <c r="D34" i="7"/>
  <c r="C34" i="7"/>
  <c r="B34" i="7"/>
  <c r="EX33" i="7"/>
  <c r="EW33" i="7"/>
  <c r="EV33" i="7"/>
  <c r="EU33" i="7"/>
  <c r="ET33" i="7"/>
  <c r="ES33" i="7"/>
  <c r="EL33" i="7"/>
  <c r="EK33" i="7"/>
  <c r="EJ33" i="7"/>
  <c r="EI33" i="7"/>
  <c r="EH33" i="7"/>
  <c r="EG33" i="7"/>
  <c r="DW33" i="7"/>
  <c r="DV33" i="7"/>
  <c r="DU33" i="7"/>
  <c r="DN33" i="7"/>
  <c r="DM33" i="7"/>
  <c r="DL33" i="7"/>
  <c r="DK33" i="7"/>
  <c r="DJ33" i="7"/>
  <c r="DI33" i="7"/>
  <c r="DB33" i="7"/>
  <c r="DA33" i="7"/>
  <c r="CZ33" i="7"/>
  <c r="CY33" i="7"/>
  <c r="CX33" i="7"/>
  <c r="CW33" i="7"/>
  <c r="CV33" i="7"/>
  <c r="CU33" i="7"/>
  <c r="CT33" i="7"/>
  <c r="CS33" i="7"/>
  <c r="CR33" i="7"/>
  <c r="CQ33" i="7"/>
  <c r="CP33" i="7"/>
  <c r="CO33" i="7"/>
  <c r="CN33" i="7"/>
  <c r="CM33" i="7"/>
  <c r="CL33" i="7"/>
  <c r="CK33" i="7"/>
  <c r="CJ33" i="7"/>
  <c r="CI33" i="7"/>
  <c r="CH33" i="7"/>
  <c r="CG33" i="7"/>
  <c r="CF33" i="7"/>
  <c r="CE33" i="7"/>
  <c r="CD33" i="7"/>
  <c r="CC33" i="7"/>
  <c r="CB33" i="7"/>
  <c r="CA33" i="7"/>
  <c r="DZ33" i="7" s="1"/>
  <c r="BZ33" i="7"/>
  <c r="DY33" i="7" s="1"/>
  <c r="BY33" i="7"/>
  <c r="DX33" i="7" s="1"/>
  <c r="BX33" i="7"/>
  <c r="BW33" i="7"/>
  <c r="BV33" i="7"/>
  <c r="BU33" i="7"/>
  <c r="BT33" i="7"/>
  <c r="BS33" i="7"/>
  <c r="BR33" i="7"/>
  <c r="BQ33" i="7"/>
  <c r="BP33" i="7"/>
  <c r="BO33" i="7"/>
  <c r="BN33" i="7"/>
  <c r="BM33" i="7"/>
  <c r="BL33" i="7"/>
  <c r="BK33" i="7"/>
  <c r="BJ33" i="7"/>
  <c r="BI33" i="7"/>
  <c r="BH33" i="7"/>
  <c r="BG33" i="7"/>
  <c r="BF33" i="7"/>
  <c r="BE33" i="7"/>
  <c r="BD33" i="7"/>
  <c r="BC33" i="7"/>
  <c r="BB33" i="7"/>
  <c r="BA33" i="7"/>
  <c r="AZ33" i="7"/>
  <c r="AY33" i="7"/>
  <c r="AX33" i="7"/>
  <c r="AW33" i="7"/>
  <c r="AV33" i="7"/>
  <c r="AU33" i="7"/>
  <c r="AT33" i="7"/>
  <c r="ER33" i="7" s="1"/>
  <c r="AS33" i="7"/>
  <c r="EQ33" i="7" s="1"/>
  <c r="AR33" i="7"/>
  <c r="EP33" i="7" s="1"/>
  <c r="AQ33" i="7"/>
  <c r="EO33" i="7" s="1"/>
  <c r="AP33" i="7"/>
  <c r="EN33" i="7" s="1"/>
  <c r="AO33" i="7"/>
  <c r="EM33" i="7" s="1"/>
  <c r="AN33" i="7"/>
  <c r="AM33" i="7"/>
  <c r="AL33" i="7"/>
  <c r="AK33" i="7"/>
  <c r="AJ33" i="7"/>
  <c r="AI33" i="7"/>
  <c r="AH33" i="7"/>
  <c r="EF33" i="7" s="1"/>
  <c r="AG33" i="7"/>
  <c r="EE33" i="7" s="1"/>
  <c r="AF33" i="7"/>
  <c r="ED33" i="7" s="1"/>
  <c r="AE33" i="7"/>
  <c r="EC33" i="7" s="1"/>
  <c r="AD33" i="7"/>
  <c r="EB33" i="7" s="1"/>
  <c r="AC33" i="7"/>
  <c r="EA33" i="7" s="1"/>
  <c r="AB33" i="7"/>
  <c r="AA33" i="7"/>
  <c r="Z33" i="7"/>
  <c r="Y33" i="7"/>
  <c r="X33" i="7"/>
  <c r="W33" i="7"/>
  <c r="V33" i="7"/>
  <c r="DT33" i="7" s="1"/>
  <c r="U33" i="7"/>
  <c r="DS33" i="7" s="1"/>
  <c r="T33" i="7"/>
  <c r="DR33" i="7" s="1"/>
  <c r="S33" i="7"/>
  <c r="DQ33" i="7" s="1"/>
  <c r="R33" i="7"/>
  <c r="DP33" i="7" s="1"/>
  <c r="Q33" i="7"/>
  <c r="DO33" i="7" s="1"/>
  <c r="P33" i="7"/>
  <c r="O33" i="7"/>
  <c r="N33" i="7"/>
  <c r="M33" i="7"/>
  <c r="L33" i="7"/>
  <c r="K33" i="7"/>
  <c r="J33" i="7"/>
  <c r="DH33" i="7" s="1"/>
  <c r="I33" i="7"/>
  <c r="DG33" i="7" s="1"/>
  <c r="H33" i="7"/>
  <c r="DF33" i="7" s="1"/>
  <c r="G33" i="7"/>
  <c r="DE33" i="7" s="1"/>
  <c r="F33" i="7"/>
  <c r="DD33" i="7" s="1"/>
  <c r="E33" i="7"/>
  <c r="DC33" i="7" s="1"/>
  <c r="D33" i="7"/>
  <c r="C33" i="7"/>
  <c r="B33" i="7"/>
  <c r="EU32" i="7"/>
  <c r="ET32" i="7"/>
  <c r="ES32" i="7"/>
  <c r="ER32" i="7"/>
  <c r="EQ32" i="7"/>
  <c r="EP32" i="7"/>
  <c r="EI32" i="7"/>
  <c r="EH32" i="7"/>
  <c r="EG32" i="7"/>
  <c r="EF32" i="7"/>
  <c r="EE32" i="7"/>
  <c r="ED32" i="7"/>
  <c r="DW32" i="7"/>
  <c r="DV32" i="7"/>
  <c r="DU32" i="7"/>
  <c r="DT32" i="7"/>
  <c r="DS32" i="7"/>
  <c r="DR32" i="7"/>
  <c r="DK32" i="7"/>
  <c r="DJ32" i="7"/>
  <c r="DI32" i="7"/>
  <c r="DH32" i="7"/>
  <c r="DG32" i="7"/>
  <c r="DF32" i="7"/>
  <c r="CY32" i="7"/>
  <c r="CX32" i="7"/>
  <c r="CW32" i="7"/>
  <c r="CV32" i="7"/>
  <c r="CU32" i="7"/>
  <c r="CT32" i="7"/>
  <c r="CS32" i="7"/>
  <c r="CR32" i="7"/>
  <c r="CQ32" i="7"/>
  <c r="CP32" i="7"/>
  <c r="CO32" i="7"/>
  <c r="CN32" i="7"/>
  <c r="CM32" i="7"/>
  <c r="CL32" i="7"/>
  <c r="CK32" i="7"/>
  <c r="CJ32" i="7"/>
  <c r="CI32" i="7"/>
  <c r="CH32" i="7"/>
  <c r="CG32" i="7"/>
  <c r="CF32" i="7"/>
  <c r="CE32" i="7"/>
  <c r="CD32" i="7"/>
  <c r="CC32" i="7"/>
  <c r="CB32" i="7"/>
  <c r="CA32" i="7"/>
  <c r="BZ32" i="7"/>
  <c r="BY32" i="7"/>
  <c r="BX32" i="7"/>
  <c r="BW32" i="7"/>
  <c r="BV32" i="7"/>
  <c r="BU32" i="7"/>
  <c r="BT32" i="7"/>
  <c r="BS32" i="7"/>
  <c r="BR32" i="7"/>
  <c r="BQ32" i="7"/>
  <c r="BP32" i="7"/>
  <c r="BO32" i="7"/>
  <c r="BN32" i="7"/>
  <c r="BM32" i="7"/>
  <c r="BL32" i="7"/>
  <c r="BK32" i="7"/>
  <c r="BJ32" i="7"/>
  <c r="BI32" i="7"/>
  <c r="BH32" i="7"/>
  <c r="BG32" i="7"/>
  <c r="BF32" i="7"/>
  <c r="BE32" i="7"/>
  <c r="BD32" i="7"/>
  <c r="BC32" i="7"/>
  <c r="BB32" i="7"/>
  <c r="BA32" i="7"/>
  <c r="AZ32" i="7"/>
  <c r="EX32" i="7" s="1"/>
  <c r="AY32" i="7"/>
  <c r="EW32" i="7" s="1"/>
  <c r="AX32" i="7"/>
  <c r="EV32" i="7" s="1"/>
  <c r="AW32" i="7"/>
  <c r="AV32" i="7"/>
  <c r="AU32" i="7"/>
  <c r="AT32" i="7"/>
  <c r="AS32" i="7"/>
  <c r="AR32" i="7"/>
  <c r="AQ32" i="7"/>
  <c r="EO32" i="7" s="1"/>
  <c r="AP32" i="7"/>
  <c r="EN32" i="7" s="1"/>
  <c r="AO32" i="7"/>
  <c r="EM32" i="7" s="1"/>
  <c r="AN32" i="7"/>
  <c r="EL32" i="7" s="1"/>
  <c r="AM32" i="7"/>
  <c r="EK32" i="7" s="1"/>
  <c r="AL32" i="7"/>
  <c r="EJ32" i="7" s="1"/>
  <c r="AK32" i="7"/>
  <c r="AJ32" i="7"/>
  <c r="AI32" i="7"/>
  <c r="AH32" i="7"/>
  <c r="AG32" i="7"/>
  <c r="AF32" i="7"/>
  <c r="AE32" i="7"/>
  <c r="EC32" i="7" s="1"/>
  <c r="AD32" i="7"/>
  <c r="EB32" i="7" s="1"/>
  <c r="AC32" i="7"/>
  <c r="EA32" i="7" s="1"/>
  <c r="AB32" i="7"/>
  <c r="DZ32" i="7" s="1"/>
  <c r="AA32" i="7"/>
  <c r="DY32" i="7" s="1"/>
  <c r="Z32" i="7"/>
  <c r="DX32" i="7" s="1"/>
  <c r="Y32" i="7"/>
  <c r="X32" i="7"/>
  <c r="W32" i="7"/>
  <c r="V32" i="7"/>
  <c r="U32" i="7"/>
  <c r="T32" i="7"/>
  <c r="S32" i="7"/>
  <c r="DQ32" i="7" s="1"/>
  <c r="R32" i="7"/>
  <c r="DP32" i="7" s="1"/>
  <c r="Q32" i="7"/>
  <c r="DO32" i="7" s="1"/>
  <c r="P32" i="7"/>
  <c r="DN32" i="7" s="1"/>
  <c r="O32" i="7"/>
  <c r="DM32" i="7" s="1"/>
  <c r="N32" i="7"/>
  <c r="DL32" i="7" s="1"/>
  <c r="M32" i="7"/>
  <c r="L32" i="7"/>
  <c r="K32" i="7"/>
  <c r="J32" i="7"/>
  <c r="I32" i="7"/>
  <c r="H32" i="7"/>
  <c r="G32" i="7"/>
  <c r="DE32" i="7" s="1"/>
  <c r="F32" i="7"/>
  <c r="DD32" i="7" s="1"/>
  <c r="E32" i="7"/>
  <c r="DC32" i="7" s="1"/>
  <c r="D32" i="7"/>
  <c r="DB32" i="7" s="1"/>
  <c r="C32" i="7"/>
  <c r="DA32" i="7" s="1"/>
  <c r="B32" i="7"/>
  <c r="CZ32" i="7" s="1"/>
  <c r="ER31" i="7"/>
  <c r="EQ31" i="7"/>
  <c r="EP31" i="7"/>
  <c r="EO31" i="7"/>
  <c r="EN31" i="7"/>
  <c r="EM31" i="7"/>
  <c r="EF31" i="7"/>
  <c r="EE31" i="7"/>
  <c r="ED31" i="7"/>
  <c r="EC31" i="7"/>
  <c r="EB31" i="7"/>
  <c r="EA31" i="7"/>
  <c r="DQ31" i="7"/>
  <c r="DP31" i="7"/>
  <c r="DO31" i="7"/>
  <c r="DH31" i="7"/>
  <c r="DG31" i="7"/>
  <c r="DF31" i="7"/>
  <c r="DE31" i="7"/>
  <c r="DD31" i="7"/>
  <c r="DC31" i="7"/>
  <c r="CY31" i="7"/>
  <c r="CX31" i="7"/>
  <c r="CW31" i="7"/>
  <c r="CV31" i="7"/>
  <c r="CU31" i="7"/>
  <c r="CT31" i="7"/>
  <c r="CS31" i="7"/>
  <c r="CR31" i="7"/>
  <c r="CQ31" i="7"/>
  <c r="CP31" i="7"/>
  <c r="CO31" i="7"/>
  <c r="CN31" i="7"/>
  <c r="CM31" i="7"/>
  <c r="CL31" i="7"/>
  <c r="CK31" i="7"/>
  <c r="CJ31" i="7"/>
  <c r="CI31" i="7"/>
  <c r="CH31" i="7"/>
  <c r="CG31" i="7"/>
  <c r="CF31" i="7"/>
  <c r="CE31" i="7"/>
  <c r="CD31" i="7"/>
  <c r="CC31" i="7"/>
  <c r="CB31" i="7"/>
  <c r="CA31" i="7"/>
  <c r="BZ31" i="7"/>
  <c r="BY31" i="7"/>
  <c r="BX31" i="7"/>
  <c r="BW31" i="7"/>
  <c r="BV31" i="7"/>
  <c r="BU31" i="7"/>
  <c r="DT31" i="7" s="1"/>
  <c r="BT31" i="7"/>
  <c r="DS31" i="7" s="1"/>
  <c r="BS31" i="7"/>
  <c r="DR31" i="7" s="1"/>
  <c r="BR31" i="7"/>
  <c r="BQ31" i="7"/>
  <c r="BP31" i="7"/>
  <c r="BO31" i="7"/>
  <c r="BN31" i="7"/>
  <c r="BM31" i="7"/>
  <c r="BL31" i="7"/>
  <c r="BK31" i="7"/>
  <c r="BJ31" i="7"/>
  <c r="BI31" i="7"/>
  <c r="BH31" i="7"/>
  <c r="BG31" i="7"/>
  <c r="BF31" i="7"/>
  <c r="BE31" i="7"/>
  <c r="BD31" i="7"/>
  <c r="BC31" i="7"/>
  <c r="BB31" i="7"/>
  <c r="BA31" i="7"/>
  <c r="AZ31" i="7"/>
  <c r="EX31" i="7" s="1"/>
  <c r="AY31" i="7"/>
  <c r="EW31" i="7" s="1"/>
  <c r="AX31" i="7"/>
  <c r="EV31" i="7" s="1"/>
  <c r="AW31" i="7"/>
  <c r="EU31" i="7" s="1"/>
  <c r="AV31" i="7"/>
  <c r="ET31" i="7" s="1"/>
  <c r="AU31" i="7"/>
  <c r="ES31" i="7" s="1"/>
  <c r="AT31" i="7"/>
  <c r="AS31" i="7"/>
  <c r="AR31" i="7"/>
  <c r="AQ31" i="7"/>
  <c r="AP31" i="7"/>
  <c r="AO31" i="7"/>
  <c r="AN31" i="7"/>
  <c r="EL31" i="7" s="1"/>
  <c r="AM31" i="7"/>
  <c r="EK31" i="7" s="1"/>
  <c r="AL31" i="7"/>
  <c r="EJ31" i="7" s="1"/>
  <c r="AK31" i="7"/>
  <c r="EI31" i="7" s="1"/>
  <c r="AJ31" i="7"/>
  <c r="EH31" i="7" s="1"/>
  <c r="AI31" i="7"/>
  <c r="EG31" i="7" s="1"/>
  <c r="AH31" i="7"/>
  <c r="AG31" i="7"/>
  <c r="AF31" i="7"/>
  <c r="AE31" i="7"/>
  <c r="AD31" i="7"/>
  <c r="AC31" i="7"/>
  <c r="AB31" i="7"/>
  <c r="DZ31" i="7" s="1"/>
  <c r="AA31" i="7"/>
  <c r="DY31" i="7" s="1"/>
  <c r="Z31" i="7"/>
  <c r="DX31" i="7" s="1"/>
  <c r="Y31" i="7"/>
  <c r="DW31" i="7" s="1"/>
  <c r="X31" i="7"/>
  <c r="DV31" i="7" s="1"/>
  <c r="W31" i="7"/>
  <c r="DU31" i="7" s="1"/>
  <c r="V31" i="7"/>
  <c r="U31" i="7"/>
  <c r="T31" i="7"/>
  <c r="S31" i="7"/>
  <c r="R31" i="7"/>
  <c r="Q31" i="7"/>
  <c r="P31" i="7"/>
  <c r="DN31" i="7" s="1"/>
  <c r="O31" i="7"/>
  <c r="DM31" i="7" s="1"/>
  <c r="N31" i="7"/>
  <c r="DL31" i="7" s="1"/>
  <c r="M31" i="7"/>
  <c r="DK31" i="7" s="1"/>
  <c r="L31" i="7"/>
  <c r="DJ31" i="7" s="1"/>
  <c r="K31" i="7"/>
  <c r="DI31" i="7" s="1"/>
  <c r="J31" i="7"/>
  <c r="I31" i="7"/>
  <c r="H31" i="7"/>
  <c r="G31" i="7"/>
  <c r="F31" i="7"/>
  <c r="E31" i="7"/>
  <c r="D31" i="7"/>
  <c r="DB31" i="7" s="1"/>
  <c r="C31" i="7"/>
  <c r="DA31" i="7" s="1"/>
  <c r="B31" i="7"/>
  <c r="CZ31" i="7" s="1"/>
  <c r="EX30" i="7"/>
  <c r="EW30" i="7"/>
  <c r="EV30" i="7"/>
  <c r="EL30" i="7"/>
  <c r="EK30" i="7"/>
  <c r="EJ30" i="7"/>
  <c r="DZ30" i="7"/>
  <c r="DY30" i="7"/>
  <c r="DX30" i="7"/>
  <c r="DQ30" i="7"/>
  <c r="DP30" i="7"/>
  <c r="DO30" i="7"/>
  <c r="DN30" i="7"/>
  <c r="DM30" i="7"/>
  <c r="DL30" i="7"/>
  <c r="DE30" i="7"/>
  <c r="DD30" i="7"/>
  <c r="DC30" i="7"/>
  <c r="DB30" i="7"/>
  <c r="DA30" i="7"/>
  <c r="CZ30" i="7"/>
  <c r="CY30" i="7"/>
  <c r="CX30" i="7"/>
  <c r="CW30" i="7"/>
  <c r="CV30" i="7"/>
  <c r="CU30" i="7"/>
  <c r="CT30" i="7"/>
  <c r="CS30" i="7"/>
  <c r="CR30" i="7"/>
  <c r="CQ30" i="7"/>
  <c r="CP30" i="7"/>
  <c r="EO30" i="7" s="1"/>
  <c r="CO30" i="7"/>
  <c r="EN30" i="7" s="1"/>
  <c r="CN30" i="7"/>
  <c r="EM30" i="7" s="1"/>
  <c r="CM30" i="7"/>
  <c r="CL30" i="7"/>
  <c r="CK30" i="7"/>
  <c r="CJ30" i="7"/>
  <c r="CI30" i="7"/>
  <c r="CH30" i="7"/>
  <c r="CG30" i="7"/>
  <c r="CF30" i="7"/>
  <c r="CE30" i="7"/>
  <c r="CD30" i="7"/>
  <c r="EC30" i="7" s="1"/>
  <c r="CC30" i="7"/>
  <c r="EB30" i="7" s="1"/>
  <c r="CB30" i="7"/>
  <c r="EA30" i="7" s="1"/>
  <c r="CA30" i="7"/>
  <c r="BZ30" i="7"/>
  <c r="BY30" i="7"/>
  <c r="BX30" i="7"/>
  <c r="BW30" i="7"/>
  <c r="BV30" i="7"/>
  <c r="BU30" i="7"/>
  <c r="BT30" i="7"/>
  <c r="BS30" i="7"/>
  <c r="BR30" i="7"/>
  <c r="BQ30" i="7"/>
  <c r="BP30" i="7"/>
  <c r="BO30" i="7"/>
  <c r="BN30" i="7"/>
  <c r="BM30" i="7"/>
  <c r="BL30" i="7"/>
  <c r="BK30" i="7"/>
  <c r="BJ30" i="7"/>
  <c r="BI30" i="7"/>
  <c r="BH30" i="7"/>
  <c r="BG30" i="7"/>
  <c r="BF30" i="7"/>
  <c r="BE30" i="7"/>
  <c r="BD30" i="7"/>
  <c r="BC30" i="7"/>
  <c r="BB30" i="7"/>
  <c r="BA30" i="7"/>
  <c r="AZ30" i="7"/>
  <c r="AY30" i="7"/>
  <c r="AX30" i="7"/>
  <c r="AW30" i="7"/>
  <c r="EU30" i="7" s="1"/>
  <c r="AV30" i="7"/>
  <c r="ET30" i="7" s="1"/>
  <c r="AU30" i="7"/>
  <c r="ES30" i="7" s="1"/>
  <c r="AT30" i="7"/>
  <c r="ER30" i="7" s="1"/>
  <c r="AS30" i="7"/>
  <c r="EQ30" i="7" s="1"/>
  <c r="AR30" i="7"/>
  <c r="EP30" i="7" s="1"/>
  <c r="AQ30" i="7"/>
  <c r="AP30" i="7"/>
  <c r="AO30" i="7"/>
  <c r="AN30" i="7"/>
  <c r="AM30" i="7"/>
  <c r="AL30" i="7"/>
  <c r="AK30" i="7"/>
  <c r="EI30" i="7" s="1"/>
  <c r="AJ30" i="7"/>
  <c r="EH30" i="7" s="1"/>
  <c r="AI30" i="7"/>
  <c r="EG30" i="7" s="1"/>
  <c r="AH30" i="7"/>
  <c r="EF30" i="7" s="1"/>
  <c r="AG30" i="7"/>
  <c r="EE30" i="7" s="1"/>
  <c r="AF30" i="7"/>
  <c r="ED30" i="7" s="1"/>
  <c r="AE30" i="7"/>
  <c r="AD30" i="7"/>
  <c r="AC30" i="7"/>
  <c r="AB30" i="7"/>
  <c r="AA30" i="7"/>
  <c r="Z30" i="7"/>
  <c r="Y30" i="7"/>
  <c r="DW30" i="7" s="1"/>
  <c r="X30" i="7"/>
  <c r="DV30" i="7" s="1"/>
  <c r="W30" i="7"/>
  <c r="DU30" i="7" s="1"/>
  <c r="V30" i="7"/>
  <c r="DT30" i="7" s="1"/>
  <c r="U30" i="7"/>
  <c r="DS30" i="7" s="1"/>
  <c r="T30" i="7"/>
  <c r="DR30" i="7" s="1"/>
  <c r="S30" i="7"/>
  <c r="R30" i="7"/>
  <c r="Q30" i="7"/>
  <c r="P30" i="7"/>
  <c r="O30" i="7"/>
  <c r="N30" i="7"/>
  <c r="M30" i="7"/>
  <c r="DK30" i="7" s="1"/>
  <c r="L30" i="7"/>
  <c r="DJ30" i="7" s="1"/>
  <c r="K30" i="7"/>
  <c r="DI30" i="7" s="1"/>
  <c r="J30" i="7"/>
  <c r="DH30" i="7" s="1"/>
  <c r="I30" i="7"/>
  <c r="DG30" i="7" s="1"/>
  <c r="H30" i="7"/>
  <c r="DF30" i="7" s="1"/>
  <c r="G30" i="7"/>
  <c r="F30" i="7"/>
  <c r="E30" i="7"/>
  <c r="D30" i="7"/>
  <c r="C30" i="7"/>
  <c r="B30" i="7"/>
  <c r="EX29" i="7"/>
  <c r="EW29" i="7"/>
  <c r="EV29" i="7"/>
  <c r="EU29" i="7"/>
  <c r="ET29" i="7"/>
  <c r="ES29" i="7"/>
  <c r="EL29" i="7"/>
  <c r="EK29" i="7"/>
  <c r="EJ29" i="7"/>
  <c r="EI29" i="7"/>
  <c r="EH29" i="7"/>
  <c r="EG29" i="7"/>
  <c r="DZ29" i="7"/>
  <c r="DY29" i="7"/>
  <c r="DX29" i="7"/>
  <c r="DW29" i="7"/>
  <c r="DV29" i="7"/>
  <c r="DU29" i="7"/>
  <c r="DN29" i="7"/>
  <c r="DM29" i="7"/>
  <c r="DL29" i="7"/>
  <c r="DK29" i="7"/>
  <c r="DJ29" i="7"/>
  <c r="DI29" i="7"/>
  <c r="DB29" i="7"/>
  <c r="DA29" i="7"/>
  <c r="CZ29" i="7"/>
  <c r="CY29" i="7"/>
  <c r="CX29" i="7"/>
  <c r="CW29" i="7"/>
  <c r="CV29" i="7"/>
  <c r="CU29" i="7"/>
  <c r="CT29" i="7"/>
  <c r="CS29" i="7"/>
  <c r="CR29" i="7"/>
  <c r="CQ29" i="7"/>
  <c r="CP29" i="7"/>
  <c r="CO29" i="7"/>
  <c r="CN29" i="7"/>
  <c r="CM29" i="7"/>
  <c r="CL29" i="7"/>
  <c r="CK29" i="7"/>
  <c r="CJ29" i="7"/>
  <c r="CI29" i="7"/>
  <c r="CH29" i="7"/>
  <c r="CG29" i="7"/>
  <c r="CF29" i="7"/>
  <c r="CE29" i="7"/>
  <c r="CD29" i="7"/>
  <c r="CC29" i="7"/>
  <c r="CB29" i="7"/>
  <c r="CA29" i="7"/>
  <c r="BZ29" i="7"/>
  <c r="BY29" i="7"/>
  <c r="BX29" i="7"/>
  <c r="BW29" i="7"/>
  <c r="BV29" i="7"/>
  <c r="BU29" i="7"/>
  <c r="BT29" i="7"/>
  <c r="BS29" i="7"/>
  <c r="BR29" i="7"/>
  <c r="BQ29" i="7"/>
  <c r="BP29" i="7"/>
  <c r="BO29" i="7"/>
  <c r="BN29" i="7"/>
  <c r="BM29" i="7"/>
  <c r="BL29" i="7"/>
  <c r="BK29" i="7"/>
  <c r="BJ29" i="7"/>
  <c r="BI29" i="7"/>
  <c r="BH29" i="7"/>
  <c r="BG29" i="7"/>
  <c r="BF29" i="7"/>
  <c r="BE29" i="7"/>
  <c r="BD29" i="7"/>
  <c r="BC29" i="7"/>
  <c r="BB29" i="7"/>
  <c r="BA29" i="7"/>
  <c r="AZ29" i="7"/>
  <c r="AY29" i="7"/>
  <c r="AX29" i="7"/>
  <c r="AW29" i="7"/>
  <c r="AV29" i="7"/>
  <c r="AU29" i="7"/>
  <c r="AT29" i="7"/>
  <c r="ER29" i="7" s="1"/>
  <c r="AS29" i="7"/>
  <c r="EQ29" i="7" s="1"/>
  <c r="AR29" i="7"/>
  <c r="EP29" i="7" s="1"/>
  <c r="AQ29" i="7"/>
  <c r="EO29" i="7" s="1"/>
  <c r="AP29" i="7"/>
  <c r="EN29" i="7" s="1"/>
  <c r="AO29" i="7"/>
  <c r="EM29" i="7" s="1"/>
  <c r="AN29" i="7"/>
  <c r="AM29" i="7"/>
  <c r="AL29" i="7"/>
  <c r="AK29" i="7"/>
  <c r="AJ29" i="7"/>
  <c r="AI29" i="7"/>
  <c r="AH29" i="7"/>
  <c r="EF29" i="7" s="1"/>
  <c r="AG29" i="7"/>
  <c r="EE29" i="7" s="1"/>
  <c r="AF29" i="7"/>
  <c r="ED29" i="7" s="1"/>
  <c r="AE29" i="7"/>
  <c r="EC29" i="7" s="1"/>
  <c r="AD29" i="7"/>
  <c r="EB29" i="7" s="1"/>
  <c r="AC29" i="7"/>
  <c r="EA29" i="7" s="1"/>
  <c r="AB29" i="7"/>
  <c r="AA29" i="7"/>
  <c r="Z29" i="7"/>
  <c r="Y29" i="7"/>
  <c r="X29" i="7"/>
  <c r="W29" i="7"/>
  <c r="V29" i="7"/>
  <c r="DT29" i="7" s="1"/>
  <c r="U29" i="7"/>
  <c r="DS29" i="7" s="1"/>
  <c r="T29" i="7"/>
  <c r="DR29" i="7" s="1"/>
  <c r="S29" i="7"/>
  <c r="DQ29" i="7" s="1"/>
  <c r="R29" i="7"/>
  <c r="DP29" i="7" s="1"/>
  <c r="Q29" i="7"/>
  <c r="DO29" i="7" s="1"/>
  <c r="P29" i="7"/>
  <c r="O29" i="7"/>
  <c r="N29" i="7"/>
  <c r="M29" i="7"/>
  <c r="L29" i="7"/>
  <c r="K29" i="7"/>
  <c r="J29" i="7"/>
  <c r="DH29" i="7" s="1"/>
  <c r="I29" i="7"/>
  <c r="DG29" i="7" s="1"/>
  <c r="H29" i="7"/>
  <c r="DF29" i="7" s="1"/>
  <c r="G29" i="7"/>
  <c r="DE29" i="7" s="1"/>
  <c r="F29" i="7"/>
  <c r="DD29" i="7" s="1"/>
  <c r="E29" i="7"/>
  <c r="DC29" i="7" s="1"/>
  <c r="D29" i="7"/>
  <c r="C29" i="7"/>
  <c r="B29" i="7"/>
  <c r="ER28" i="7"/>
  <c r="EQ28" i="7"/>
  <c r="EP28" i="7"/>
  <c r="EF28" i="7"/>
  <c r="EE28" i="7"/>
  <c r="ED28" i="7"/>
  <c r="DT28" i="7"/>
  <c r="DS28" i="7"/>
  <c r="DR28" i="7"/>
  <c r="DK28" i="7"/>
  <c r="DJ28" i="7"/>
  <c r="DI28" i="7"/>
  <c r="DH28" i="7"/>
  <c r="DG28" i="7"/>
  <c r="DF28" i="7"/>
  <c r="CY28" i="7"/>
  <c r="CX28" i="7"/>
  <c r="CW28" i="7"/>
  <c r="CV28" i="7"/>
  <c r="EU28" i="7" s="1"/>
  <c r="CU28" i="7"/>
  <c r="ET28" i="7" s="1"/>
  <c r="CT28" i="7"/>
  <c r="ES28" i="7" s="1"/>
  <c r="CS28" i="7"/>
  <c r="CR28" i="7"/>
  <c r="CQ28" i="7"/>
  <c r="CP28" i="7"/>
  <c r="CO28" i="7"/>
  <c r="CN28" i="7"/>
  <c r="CM28" i="7"/>
  <c r="CL28" i="7"/>
  <c r="CK28" i="7"/>
  <c r="CJ28" i="7"/>
  <c r="EI28" i="7" s="1"/>
  <c r="CI28" i="7"/>
  <c r="EH28" i="7" s="1"/>
  <c r="CH28" i="7"/>
  <c r="EG28" i="7" s="1"/>
  <c r="CG28" i="7"/>
  <c r="CF28" i="7"/>
  <c r="CE28" i="7"/>
  <c r="CD28" i="7"/>
  <c r="CC28" i="7"/>
  <c r="CB28" i="7"/>
  <c r="CA28" i="7"/>
  <c r="BZ28" i="7"/>
  <c r="BY28" i="7"/>
  <c r="BX28" i="7"/>
  <c r="DW28" i="7" s="1"/>
  <c r="BW28" i="7"/>
  <c r="DV28" i="7" s="1"/>
  <c r="BV28" i="7"/>
  <c r="DU28" i="7" s="1"/>
  <c r="BU28" i="7"/>
  <c r="BT28" i="7"/>
  <c r="BS28" i="7"/>
  <c r="BR28" i="7"/>
  <c r="BQ28" i="7"/>
  <c r="BP28" i="7"/>
  <c r="BO28" i="7"/>
  <c r="BN28" i="7"/>
  <c r="BM28" i="7"/>
  <c r="BL28" i="7"/>
  <c r="BK28" i="7"/>
  <c r="BJ28" i="7"/>
  <c r="BI28" i="7"/>
  <c r="BH28" i="7"/>
  <c r="BG28" i="7"/>
  <c r="BF28" i="7"/>
  <c r="BE28" i="7"/>
  <c r="BD28" i="7"/>
  <c r="BC28" i="7"/>
  <c r="BB28" i="7"/>
  <c r="BA28" i="7"/>
  <c r="AZ28" i="7"/>
  <c r="EX28" i="7" s="1"/>
  <c r="AY28" i="7"/>
  <c r="EW28" i="7" s="1"/>
  <c r="AX28" i="7"/>
  <c r="EV28" i="7" s="1"/>
  <c r="AW28" i="7"/>
  <c r="AV28" i="7"/>
  <c r="AU28" i="7"/>
  <c r="AT28" i="7"/>
  <c r="AS28" i="7"/>
  <c r="AR28" i="7"/>
  <c r="AQ28" i="7"/>
  <c r="EO28" i="7" s="1"/>
  <c r="AP28" i="7"/>
  <c r="EN28" i="7" s="1"/>
  <c r="AO28" i="7"/>
  <c r="EM28" i="7" s="1"/>
  <c r="AN28" i="7"/>
  <c r="EL28" i="7" s="1"/>
  <c r="AM28" i="7"/>
  <c r="EK28" i="7" s="1"/>
  <c r="AL28" i="7"/>
  <c r="EJ28" i="7" s="1"/>
  <c r="AK28" i="7"/>
  <c r="AJ28" i="7"/>
  <c r="AI28" i="7"/>
  <c r="AH28" i="7"/>
  <c r="AG28" i="7"/>
  <c r="AF28" i="7"/>
  <c r="AE28" i="7"/>
  <c r="EC28" i="7" s="1"/>
  <c r="AD28" i="7"/>
  <c r="EB28" i="7" s="1"/>
  <c r="AC28" i="7"/>
  <c r="EA28" i="7" s="1"/>
  <c r="AB28" i="7"/>
  <c r="DZ28" i="7" s="1"/>
  <c r="AA28" i="7"/>
  <c r="DY28" i="7" s="1"/>
  <c r="Z28" i="7"/>
  <c r="DX28" i="7" s="1"/>
  <c r="Y28" i="7"/>
  <c r="X28" i="7"/>
  <c r="W28" i="7"/>
  <c r="V28" i="7"/>
  <c r="U28" i="7"/>
  <c r="T28" i="7"/>
  <c r="S28" i="7"/>
  <c r="DQ28" i="7" s="1"/>
  <c r="R28" i="7"/>
  <c r="DP28" i="7" s="1"/>
  <c r="Q28" i="7"/>
  <c r="DO28" i="7" s="1"/>
  <c r="P28" i="7"/>
  <c r="DN28" i="7" s="1"/>
  <c r="O28" i="7"/>
  <c r="DM28" i="7" s="1"/>
  <c r="N28" i="7"/>
  <c r="DL28" i="7" s="1"/>
  <c r="M28" i="7"/>
  <c r="L28" i="7"/>
  <c r="K28" i="7"/>
  <c r="J28" i="7"/>
  <c r="I28" i="7"/>
  <c r="H28" i="7"/>
  <c r="G28" i="7"/>
  <c r="DE28" i="7" s="1"/>
  <c r="F28" i="7"/>
  <c r="DD28" i="7" s="1"/>
  <c r="E28" i="7"/>
  <c r="DC28" i="7" s="1"/>
  <c r="D28" i="7"/>
  <c r="DB28" i="7" s="1"/>
  <c r="C28" i="7"/>
  <c r="DA28" i="7" s="1"/>
  <c r="B28" i="7"/>
  <c r="CZ28" i="7" s="1"/>
  <c r="EO27" i="7"/>
  <c r="EN27" i="7"/>
  <c r="EM27" i="7"/>
  <c r="EC27" i="7"/>
  <c r="EB27" i="7"/>
  <c r="EA27" i="7"/>
  <c r="DQ27" i="7"/>
  <c r="DP27" i="7"/>
  <c r="DO27" i="7"/>
  <c r="DH27" i="7"/>
  <c r="DG27" i="7"/>
  <c r="DF27" i="7"/>
  <c r="DE27" i="7"/>
  <c r="DD27" i="7"/>
  <c r="DC27" i="7"/>
  <c r="CY27" i="7"/>
  <c r="CX27" i="7"/>
  <c r="CW27" i="7"/>
  <c r="CV27" i="7"/>
  <c r="CU27" i="7"/>
  <c r="CT27" i="7"/>
  <c r="CS27" i="7"/>
  <c r="ER27" i="7" s="1"/>
  <c r="CR27" i="7"/>
  <c r="EQ27" i="7" s="1"/>
  <c r="CQ27" i="7"/>
  <c r="EP27" i="7" s="1"/>
  <c r="CP27" i="7"/>
  <c r="CO27" i="7"/>
  <c r="CN27" i="7"/>
  <c r="CM27" i="7"/>
  <c r="CL27" i="7"/>
  <c r="CK27" i="7"/>
  <c r="CJ27" i="7"/>
  <c r="CI27" i="7"/>
  <c r="CH27" i="7"/>
  <c r="CG27" i="7"/>
  <c r="EF27" i="7" s="1"/>
  <c r="CF27" i="7"/>
  <c r="EE27" i="7" s="1"/>
  <c r="CE27" i="7"/>
  <c r="ED27" i="7" s="1"/>
  <c r="CD27" i="7"/>
  <c r="CC27" i="7"/>
  <c r="CB27" i="7"/>
  <c r="CA27" i="7"/>
  <c r="BZ27" i="7"/>
  <c r="BY27" i="7"/>
  <c r="BX27" i="7"/>
  <c r="BW27" i="7"/>
  <c r="BV27" i="7"/>
  <c r="BU27" i="7"/>
  <c r="DT27" i="7" s="1"/>
  <c r="BT27" i="7"/>
  <c r="DS27" i="7" s="1"/>
  <c r="BS27" i="7"/>
  <c r="DR27" i="7" s="1"/>
  <c r="BR27" i="7"/>
  <c r="BQ27" i="7"/>
  <c r="BP27" i="7"/>
  <c r="BO27" i="7"/>
  <c r="BN27" i="7"/>
  <c r="BM27" i="7"/>
  <c r="BL27" i="7"/>
  <c r="BK27" i="7"/>
  <c r="BJ27" i="7"/>
  <c r="BI27" i="7"/>
  <c r="BH27" i="7"/>
  <c r="BG27" i="7"/>
  <c r="BF27" i="7"/>
  <c r="BE27" i="7"/>
  <c r="BD27" i="7"/>
  <c r="BC27" i="7"/>
  <c r="BB27" i="7"/>
  <c r="BA27" i="7"/>
  <c r="AZ27" i="7"/>
  <c r="EX27" i="7" s="1"/>
  <c r="AY27" i="7"/>
  <c r="EW27" i="7" s="1"/>
  <c r="AX27" i="7"/>
  <c r="EV27" i="7" s="1"/>
  <c r="AW27" i="7"/>
  <c r="EU27" i="7" s="1"/>
  <c r="AV27" i="7"/>
  <c r="ET27" i="7" s="1"/>
  <c r="AU27" i="7"/>
  <c r="ES27" i="7" s="1"/>
  <c r="AT27" i="7"/>
  <c r="AS27" i="7"/>
  <c r="AR27" i="7"/>
  <c r="AQ27" i="7"/>
  <c r="AP27" i="7"/>
  <c r="AO27" i="7"/>
  <c r="AN27" i="7"/>
  <c r="EL27" i="7" s="1"/>
  <c r="AM27" i="7"/>
  <c r="EK27" i="7" s="1"/>
  <c r="AL27" i="7"/>
  <c r="EJ27" i="7" s="1"/>
  <c r="AK27" i="7"/>
  <c r="EI27" i="7" s="1"/>
  <c r="AJ27" i="7"/>
  <c r="EH27" i="7" s="1"/>
  <c r="AI27" i="7"/>
  <c r="EG27" i="7" s="1"/>
  <c r="AH27" i="7"/>
  <c r="AG27" i="7"/>
  <c r="AF27" i="7"/>
  <c r="AE27" i="7"/>
  <c r="AD27" i="7"/>
  <c r="AC27" i="7"/>
  <c r="AB27" i="7"/>
  <c r="DZ27" i="7" s="1"/>
  <c r="AA27" i="7"/>
  <c r="DY27" i="7" s="1"/>
  <c r="Z27" i="7"/>
  <c r="DX27" i="7" s="1"/>
  <c r="Y27" i="7"/>
  <c r="DW27" i="7" s="1"/>
  <c r="X27" i="7"/>
  <c r="DV27" i="7" s="1"/>
  <c r="W27" i="7"/>
  <c r="DU27" i="7" s="1"/>
  <c r="V27" i="7"/>
  <c r="U27" i="7"/>
  <c r="T27" i="7"/>
  <c r="S27" i="7"/>
  <c r="R27" i="7"/>
  <c r="Q27" i="7"/>
  <c r="P27" i="7"/>
  <c r="DN27" i="7" s="1"/>
  <c r="O27" i="7"/>
  <c r="DM27" i="7" s="1"/>
  <c r="N27" i="7"/>
  <c r="DL27" i="7" s="1"/>
  <c r="M27" i="7"/>
  <c r="DK27" i="7" s="1"/>
  <c r="L27" i="7"/>
  <c r="DJ27" i="7" s="1"/>
  <c r="K27" i="7"/>
  <c r="DI27" i="7" s="1"/>
  <c r="J27" i="7"/>
  <c r="I27" i="7"/>
  <c r="H27" i="7"/>
  <c r="G27" i="7"/>
  <c r="F27" i="7"/>
  <c r="E27" i="7"/>
  <c r="D27" i="7"/>
  <c r="DB27" i="7" s="1"/>
  <c r="C27" i="7"/>
  <c r="DA27" i="7" s="1"/>
  <c r="B27" i="7"/>
  <c r="CZ27" i="7" s="1"/>
  <c r="EX26" i="7"/>
  <c r="EW26" i="7"/>
  <c r="EV26" i="7"/>
  <c r="EL26" i="7"/>
  <c r="EK26" i="7"/>
  <c r="EJ26" i="7"/>
  <c r="DZ26" i="7"/>
  <c r="DY26" i="7"/>
  <c r="DX26" i="7"/>
  <c r="DQ26" i="7"/>
  <c r="DP26" i="7"/>
  <c r="DO26" i="7"/>
  <c r="DN26" i="7"/>
  <c r="DM26" i="7"/>
  <c r="DL26" i="7"/>
  <c r="DE26" i="7"/>
  <c r="DD26" i="7"/>
  <c r="DC26" i="7"/>
  <c r="DB26" i="7"/>
  <c r="DA26" i="7"/>
  <c r="CZ26" i="7"/>
  <c r="CY26" i="7"/>
  <c r="CX26" i="7"/>
  <c r="CW26" i="7"/>
  <c r="CV26" i="7"/>
  <c r="CU26" i="7"/>
  <c r="CT26" i="7"/>
  <c r="CS26" i="7"/>
  <c r="CR26" i="7"/>
  <c r="CQ26" i="7"/>
  <c r="CP26" i="7"/>
  <c r="EO26" i="7" s="1"/>
  <c r="CO26" i="7"/>
  <c r="EN26" i="7" s="1"/>
  <c r="CN26" i="7"/>
  <c r="EM26" i="7" s="1"/>
  <c r="CM26" i="7"/>
  <c r="CL26" i="7"/>
  <c r="CK26" i="7"/>
  <c r="CJ26" i="7"/>
  <c r="CI26" i="7"/>
  <c r="CH26" i="7"/>
  <c r="CG26" i="7"/>
  <c r="CF26" i="7"/>
  <c r="CE26" i="7"/>
  <c r="CD26" i="7"/>
  <c r="EC26" i="7" s="1"/>
  <c r="CC26" i="7"/>
  <c r="EB26" i="7" s="1"/>
  <c r="CB26" i="7"/>
  <c r="EA26" i="7" s="1"/>
  <c r="CA26" i="7"/>
  <c r="BZ26" i="7"/>
  <c r="BY26" i="7"/>
  <c r="BX26" i="7"/>
  <c r="BW26" i="7"/>
  <c r="BV26" i="7"/>
  <c r="BU26" i="7"/>
  <c r="BT26" i="7"/>
  <c r="BS26" i="7"/>
  <c r="BR26" i="7"/>
  <c r="BQ26" i="7"/>
  <c r="BP26" i="7"/>
  <c r="BO26" i="7"/>
  <c r="BN26" i="7"/>
  <c r="BM26" i="7"/>
  <c r="BL26" i="7"/>
  <c r="BK26" i="7"/>
  <c r="BJ26" i="7"/>
  <c r="BI26" i="7"/>
  <c r="BH26" i="7"/>
  <c r="BG26" i="7"/>
  <c r="BF26" i="7"/>
  <c r="BE26" i="7"/>
  <c r="BD26" i="7"/>
  <c r="BC26" i="7"/>
  <c r="BB26" i="7"/>
  <c r="BA26" i="7"/>
  <c r="AZ26" i="7"/>
  <c r="AY26" i="7"/>
  <c r="AX26" i="7"/>
  <c r="AW26" i="7"/>
  <c r="EU26" i="7" s="1"/>
  <c r="AV26" i="7"/>
  <c r="ET26" i="7" s="1"/>
  <c r="AU26" i="7"/>
  <c r="ES26" i="7" s="1"/>
  <c r="AT26" i="7"/>
  <c r="ER26" i="7" s="1"/>
  <c r="AS26" i="7"/>
  <c r="EQ26" i="7" s="1"/>
  <c r="AR26" i="7"/>
  <c r="EP26" i="7" s="1"/>
  <c r="AQ26" i="7"/>
  <c r="AP26" i="7"/>
  <c r="AO26" i="7"/>
  <c r="AN26" i="7"/>
  <c r="AM26" i="7"/>
  <c r="AL26" i="7"/>
  <c r="AK26" i="7"/>
  <c r="EI26" i="7" s="1"/>
  <c r="AJ26" i="7"/>
  <c r="EH26" i="7" s="1"/>
  <c r="AI26" i="7"/>
  <c r="EG26" i="7" s="1"/>
  <c r="AH26" i="7"/>
  <c r="EF26" i="7" s="1"/>
  <c r="AG26" i="7"/>
  <c r="EE26" i="7" s="1"/>
  <c r="AF26" i="7"/>
  <c r="ED26" i="7" s="1"/>
  <c r="AE26" i="7"/>
  <c r="AD26" i="7"/>
  <c r="AC26" i="7"/>
  <c r="AB26" i="7"/>
  <c r="AA26" i="7"/>
  <c r="Z26" i="7"/>
  <c r="Y26" i="7"/>
  <c r="DW26" i="7" s="1"/>
  <c r="X26" i="7"/>
  <c r="DV26" i="7" s="1"/>
  <c r="W26" i="7"/>
  <c r="DU26" i="7" s="1"/>
  <c r="V26" i="7"/>
  <c r="DT26" i="7" s="1"/>
  <c r="U26" i="7"/>
  <c r="DS26" i="7" s="1"/>
  <c r="T26" i="7"/>
  <c r="DR26" i="7" s="1"/>
  <c r="S26" i="7"/>
  <c r="R26" i="7"/>
  <c r="Q26" i="7"/>
  <c r="P26" i="7"/>
  <c r="O26" i="7"/>
  <c r="N26" i="7"/>
  <c r="M26" i="7"/>
  <c r="DK26" i="7" s="1"/>
  <c r="L26" i="7"/>
  <c r="DJ26" i="7" s="1"/>
  <c r="K26" i="7"/>
  <c r="DI26" i="7" s="1"/>
  <c r="J26" i="7"/>
  <c r="DH26" i="7" s="1"/>
  <c r="I26" i="7"/>
  <c r="DG26" i="7" s="1"/>
  <c r="H26" i="7"/>
  <c r="DF26" i="7" s="1"/>
  <c r="G26" i="7"/>
  <c r="F26" i="7"/>
  <c r="E26" i="7"/>
  <c r="D26" i="7"/>
  <c r="C26" i="7"/>
  <c r="B26" i="7"/>
  <c r="EX25" i="7"/>
  <c r="EW25" i="7"/>
  <c r="EV25" i="7"/>
  <c r="EU25" i="7"/>
  <c r="ET25" i="7"/>
  <c r="ES25" i="7"/>
  <c r="EI25" i="7"/>
  <c r="EH25" i="7"/>
  <c r="EG25" i="7"/>
  <c r="DZ25" i="7"/>
  <c r="DY25" i="7"/>
  <c r="DX25" i="7"/>
  <c r="DW25" i="7"/>
  <c r="DV25" i="7"/>
  <c r="DU25" i="7"/>
  <c r="DN25" i="7"/>
  <c r="DM25" i="7"/>
  <c r="DL25" i="7"/>
  <c r="DK25" i="7"/>
  <c r="DJ25" i="7"/>
  <c r="DI25" i="7"/>
  <c r="DB25" i="7"/>
  <c r="DA25" i="7"/>
  <c r="CZ25" i="7"/>
  <c r="CY25" i="7"/>
  <c r="CX25" i="7"/>
  <c r="CW25" i="7"/>
  <c r="CV25" i="7"/>
  <c r="CU25" i="7"/>
  <c r="CT25" i="7"/>
  <c r="CS25" i="7"/>
  <c r="CR25" i="7"/>
  <c r="CQ25" i="7"/>
  <c r="CP25" i="7"/>
  <c r="CO25" i="7"/>
  <c r="CN25" i="7"/>
  <c r="CM25" i="7"/>
  <c r="EL25" i="7" s="1"/>
  <c r="CL25" i="7"/>
  <c r="EK25" i="7" s="1"/>
  <c r="CK25" i="7"/>
  <c r="EJ25" i="7" s="1"/>
  <c r="CJ25" i="7"/>
  <c r="CI25" i="7"/>
  <c r="CH25" i="7"/>
  <c r="CG25" i="7"/>
  <c r="CF25" i="7"/>
  <c r="CE25" i="7"/>
  <c r="CD25" i="7"/>
  <c r="CC25" i="7"/>
  <c r="CB25" i="7"/>
  <c r="CA25" i="7"/>
  <c r="BZ25" i="7"/>
  <c r="BY25" i="7"/>
  <c r="BX25" i="7"/>
  <c r="BW25" i="7"/>
  <c r="BV25" i="7"/>
  <c r="BU25" i="7"/>
  <c r="BT25" i="7"/>
  <c r="BS25" i="7"/>
  <c r="BR25" i="7"/>
  <c r="BQ25" i="7"/>
  <c r="BP25" i="7"/>
  <c r="BO25" i="7"/>
  <c r="BN25" i="7"/>
  <c r="BM25" i="7"/>
  <c r="BL25" i="7"/>
  <c r="BK25" i="7"/>
  <c r="BJ25" i="7"/>
  <c r="BI25" i="7"/>
  <c r="BH25" i="7"/>
  <c r="BG25" i="7"/>
  <c r="BF25" i="7"/>
  <c r="BE25" i="7"/>
  <c r="BD25" i="7"/>
  <c r="BC25" i="7"/>
  <c r="BB25" i="7"/>
  <c r="BA25" i="7"/>
  <c r="AZ25" i="7"/>
  <c r="AY25" i="7"/>
  <c r="AX25" i="7"/>
  <c r="AW25" i="7"/>
  <c r="AV25" i="7"/>
  <c r="AU25" i="7"/>
  <c r="AT25" i="7"/>
  <c r="ER25" i="7" s="1"/>
  <c r="AS25" i="7"/>
  <c r="EQ25" i="7" s="1"/>
  <c r="AR25" i="7"/>
  <c r="EP25" i="7" s="1"/>
  <c r="AQ25" i="7"/>
  <c r="EO25" i="7" s="1"/>
  <c r="AP25" i="7"/>
  <c r="EN25" i="7" s="1"/>
  <c r="AO25" i="7"/>
  <c r="EM25" i="7" s="1"/>
  <c r="AN25" i="7"/>
  <c r="AM25" i="7"/>
  <c r="AL25" i="7"/>
  <c r="AK25" i="7"/>
  <c r="AJ25" i="7"/>
  <c r="AI25" i="7"/>
  <c r="AH25" i="7"/>
  <c r="EF25" i="7" s="1"/>
  <c r="AG25" i="7"/>
  <c r="EE25" i="7" s="1"/>
  <c r="AF25" i="7"/>
  <c r="ED25" i="7" s="1"/>
  <c r="AE25" i="7"/>
  <c r="EC25" i="7" s="1"/>
  <c r="AD25" i="7"/>
  <c r="EB25" i="7" s="1"/>
  <c r="AC25" i="7"/>
  <c r="EA25" i="7" s="1"/>
  <c r="AB25" i="7"/>
  <c r="AA25" i="7"/>
  <c r="Z25" i="7"/>
  <c r="Y25" i="7"/>
  <c r="X25" i="7"/>
  <c r="W25" i="7"/>
  <c r="V25" i="7"/>
  <c r="DT25" i="7" s="1"/>
  <c r="U25" i="7"/>
  <c r="DS25" i="7" s="1"/>
  <c r="T25" i="7"/>
  <c r="DR25" i="7" s="1"/>
  <c r="S25" i="7"/>
  <c r="DQ25" i="7" s="1"/>
  <c r="R25" i="7"/>
  <c r="DP25" i="7" s="1"/>
  <c r="Q25" i="7"/>
  <c r="DO25" i="7" s="1"/>
  <c r="P25" i="7"/>
  <c r="O25" i="7"/>
  <c r="N25" i="7"/>
  <c r="M25" i="7"/>
  <c r="L25" i="7"/>
  <c r="K25" i="7"/>
  <c r="J25" i="7"/>
  <c r="DH25" i="7" s="1"/>
  <c r="I25" i="7"/>
  <c r="DG25" i="7" s="1"/>
  <c r="H25" i="7"/>
  <c r="DF25" i="7" s="1"/>
  <c r="G25" i="7"/>
  <c r="DE25" i="7" s="1"/>
  <c r="F25" i="7"/>
  <c r="DD25" i="7" s="1"/>
  <c r="E25" i="7"/>
  <c r="DC25" i="7" s="1"/>
  <c r="D25" i="7"/>
  <c r="C25" i="7"/>
  <c r="B25" i="7"/>
  <c r="ER24" i="7"/>
  <c r="EQ24" i="7"/>
  <c r="EP24" i="7"/>
  <c r="EI24" i="7"/>
  <c r="EH24" i="7"/>
  <c r="EG24" i="7"/>
  <c r="EF24" i="7"/>
  <c r="EE24" i="7"/>
  <c r="ED24" i="7"/>
  <c r="DW24" i="7"/>
  <c r="DV24" i="7"/>
  <c r="DU24" i="7"/>
  <c r="DT24" i="7"/>
  <c r="DS24" i="7"/>
  <c r="DR24" i="7"/>
  <c r="DK24" i="7"/>
  <c r="DJ24" i="7"/>
  <c r="DI24" i="7"/>
  <c r="DH24" i="7"/>
  <c r="DG24" i="7"/>
  <c r="DF24" i="7"/>
  <c r="CY24" i="7"/>
  <c r="CX24" i="7"/>
  <c r="CW24" i="7"/>
  <c r="CV24" i="7"/>
  <c r="EU24" i="7" s="1"/>
  <c r="CU24" i="7"/>
  <c r="ET24" i="7" s="1"/>
  <c r="CT24" i="7"/>
  <c r="ES24" i="7" s="1"/>
  <c r="CS24" i="7"/>
  <c r="CR24" i="7"/>
  <c r="CQ24" i="7"/>
  <c r="CP24" i="7"/>
  <c r="CO24" i="7"/>
  <c r="CN24" i="7"/>
  <c r="CM24" i="7"/>
  <c r="CL24" i="7"/>
  <c r="CK24" i="7"/>
  <c r="CJ24" i="7"/>
  <c r="CI24" i="7"/>
  <c r="CH24" i="7"/>
  <c r="CG24" i="7"/>
  <c r="CF24" i="7"/>
  <c r="CE24" i="7"/>
  <c r="CD24" i="7"/>
  <c r="CC24" i="7"/>
  <c r="CB24" i="7"/>
  <c r="CA24" i="7"/>
  <c r="BZ24" i="7"/>
  <c r="BY24" i="7"/>
  <c r="BX24" i="7"/>
  <c r="BW24" i="7"/>
  <c r="BV24" i="7"/>
  <c r="BU24" i="7"/>
  <c r="BT24" i="7"/>
  <c r="BS24" i="7"/>
  <c r="BR24" i="7"/>
  <c r="BQ24" i="7"/>
  <c r="BP24" i="7"/>
  <c r="BO24" i="7"/>
  <c r="BN24" i="7"/>
  <c r="BM24" i="7"/>
  <c r="BL24" i="7"/>
  <c r="BK24" i="7"/>
  <c r="BJ24" i="7"/>
  <c r="BI24" i="7"/>
  <c r="BH24" i="7"/>
  <c r="BG24" i="7"/>
  <c r="BF24" i="7"/>
  <c r="BE24" i="7"/>
  <c r="BD24" i="7"/>
  <c r="BC24" i="7"/>
  <c r="BB24" i="7"/>
  <c r="BA24" i="7"/>
  <c r="AZ24" i="7"/>
  <c r="EX24" i="7" s="1"/>
  <c r="AY24" i="7"/>
  <c r="EW24" i="7" s="1"/>
  <c r="AX24" i="7"/>
  <c r="EV24" i="7" s="1"/>
  <c r="AW24" i="7"/>
  <c r="AV24" i="7"/>
  <c r="AU24" i="7"/>
  <c r="AT24" i="7"/>
  <c r="AS24" i="7"/>
  <c r="AR24" i="7"/>
  <c r="AQ24" i="7"/>
  <c r="EO24" i="7" s="1"/>
  <c r="AP24" i="7"/>
  <c r="EN24" i="7" s="1"/>
  <c r="AO24" i="7"/>
  <c r="EM24" i="7" s="1"/>
  <c r="AN24" i="7"/>
  <c r="EL24" i="7" s="1"/>
  <c r="AM24" i="7"/>
  <c r="EK24" i="7" s="1"/>
  <c r="AL24" i="7"/>
  <c r="EJ24" i="7" s="1"/>
  <c r="AK24" i="7"/>
  <c r="AJ24" i="7"/>
  <c r="AI24" i="7"/>
  <c r="AH24" i="7"/>
  <c r="AG24" i="7"/>
  <c r="AF24" i="7"/>
  <c r="AE24" i="7"/>
  <c r="EC24" i="7" s="1"/>
  <c r="AD24" i="7"/>
  <c r="EB24" i="7" s="1"/>
  <c r="AC24" i="7"/>
  <c r="EA24" i="7" s="1"/>
  <c r="AB24" i="7"/>
  <c r="DZ24" i="7" s="1"/>
  <c r="AA24" i="7"/>
  <c r="DY24" i="7" s="1"/>
  <c r="Z24" i="7"/>
  <c r="DX24" i="7" s="1"/>
  <c r="Y24" i="7"/>
  <c r="X24" i="7"/>
  <c r="W24" i="7"/>
  <c r="V24" i="7"/>
  <c r="U24" i="7"/>
  <c r="T24" i="7"/>
  <c r="S24" i="7"/>
  <c r="DQ24" i="7" s="1"/>
  <c r="R24" i="7"/>
  <c r="DP24" i="7" s="1"/>
  <c r="Q24" i="7"/>
  <c r="DO24" i="7" s="1"/>
  <c r="P24" i="7"/>
  <c r="DN24" i="7" s="1"/>
  <c r="O24" i="7"/>
  <c r="DM24" i="7" s="1"/>
  <c r="N24" i="7"/>
  <c r="DL24" i="7" s="1"/>
  <c r="M24" i="7"/>
  <c r="L24" i="7"/>
  <c r="K24" i="7"/>
  <c r="J24" i="7"/>
  <c r="I24" i="7"/>
  <c r="H24" i="7"/>
  <c r="G24" i="7"/>
  <c r="DE24" i="7" s="1"/>
  <c r="F24" i="7"/>
  <c r="DD24" i="7" s="1"/>
  <c r="E24" i="7"/>
  <c r="DC24" i="7" s="1"/>
  <c r="D24" i="7"/>
  <c r="DB24" i="7" s="1"/>
  <c r="C24" i="7"/>
  <c r="DA24" i="7" s="1"/>
  <c r="B24" i="7"/>
  <c r="CZ24" i="7" s="1"/>
  <c r="ER23" i="7"/>
  <c r="EQ23" i="7"/>
  <c r="EP23" i="7"/>
  <c r="EO23" i="7"/>
  <c r="EN23" i="7"/>
  <c r="EM23" i="7"/>
  <c r="EF23" i="7"/>
  <c r="EE23" i="7"/>
  <c r="ED23" i="7"/>
  <c r="EC23" i="7"/>
  <c r="EB23" i="7"/>
  <c r="EA23" i="7"/>
  <c r="DT23" i="7"/>
  <c r="DS23" i="7"/>
  <c r="DR23" i="7"/>
  <c r="DQ23" i="7"/>
  <c r="DP23" i="7"/>
  <c r="DO23" i="7"/>
  <c r="DH23" i="7"/>
  <c r="DG23" i="7"/>
  <c r="DF23" i="7"/>
  <c r="DE23" i="7"/>
  <c r="DD23" i="7"/>
  <c r="DC23" i="7"/>
  <c r="CY23" i="7"/>
  <c r="CX23" i="7"/>
  <c r="CW23" i="7"/>
  <c r="CV23" i="7"/>
  <c r="CU23" i="7"/>
  <c r="CT23" i="7"/>
  <c r="CS23" i="7"/>
  <c r="CR23" i="7"/>
  <c r="CQ23" i="7"/>
  <c r="CP23" i="7"/>
  <c r="CO23" i="7"/>
  <c r="CN23" i="7"/>
  <c r="CM23" i="7"/>
  <c r="CL23" i="7"/>
  <c r="CK23" i="7"/>
  <c r="CJ23" i="7"/>
  <c r="CI23" i="7"/>
  <c r="CH23" i="7"/>
  <c r="CG23" i="7"/>
  <c r="CF23" i="7"/>
  <c r="CE23" i="7"/>
  <c r="CD23" i="7"/>
  <c r="CC23" i="7"/>
  <c r="CB23" i="7"/>
  <c r="CA23" i="7"/>
  <c r="BZ23" i="7"/>
  <c r="BY23" i="7"/>
  <c r="BX23" i="7"/>
  <c r="BW23" i="7"/>
  <c r="BV23" i="7"/>
  <c r="BU23" i="7"/>
  <c r="BT23" i="7"/>
  <c r="BS23" i="7"/>
  <c r="BR23" i="7"/>
  <c r="BQ23" i="7"/>
  <c r="BP23" i="7"/>
  <c r="BO23" i="7"/>
  <c r="BN23" i="7"/>
  <c r="BM23" i="7"/>
  <c r="BL23" i="7"/>
  <c r="BK23" i="7"/>
  <c r="BJ23" i="7"/>
  <c r="BI23" i="7"/>
  <c r="BH23" i="7"/>
  <c r="BG23" i="7"/>
  <c r="BF23" i="7"/>
  <c r="BE23" i="7"/>
  <c r="BD23" i="7"/>
  <c r="BC23" i="7"/>
  <c r="BB23" i="7"/>
  <c r="BA23" i="7"/>
  <c r="AZ23" i="7"/>
  <c r="EX23" i="7" s="1"/>
  <c r="AY23" i="7"/>
  <c r="EW23" i="7" s="1"/>
  <c r="AX23" i="7"/>
  <c r="EV23" i="7" s="1"/>
  <c r="AW23" i="7"/>
  <c r="EU23" i="7" s="1"/>
  <c r="AV23" i="7"/>
  <c r="ET23" i="7" s="1"/>
  <c r="AU23" i="7"/>
  <c r="ES23" i="7" s="1"/>
  <c r="AT23" i="7"/>
  <c r="AS23" i="7"/>
  <c r="AR23" i="7"/>
  <c r="AQ23" i="7"/>
  <c r="AP23" i="7"/>
  <c r="AO23" i="7"/>
  <c r="AN23" i="7"/>
  <c r="EL23" i="7" s="1"/>
  <c r="AM23" i="7"/>
  <c r="EK23" i="7" s="1"/>
  <c r="AL23" i="7"/>
  <c r="EJ23" i="7" s="1"/>
  <c r="AK23" i="7"/>
  <c r="EI23" i="7" s="1"/>
  <c r="AJ23" i="7"/>
  <c r="EH23" i="7" s="1"/>
  <c r="AI23" i="7"/>
  <c r="EG23" i="7" s="1"/>
  <c r="AH23" i="7"/>
  <c r="AG23" i="7"/>
  <c r="AF23" i="7"/>
  <c r="AE23" i="7"/>
  <c r="AD23" i="7"/>
  <c r="AC23" i="7"/>
  <c r="AB23" i="7"/>
  <c r="DZ23" i="7" s="1"/>
  <c r="AA23" i="7"/>
  <c r="DY23" i="7" s="1"/>
  <c r="Z23" i="7"/>
  <c r="DX23" i="7" s="1"/>
  <c r="Y23" i="7"/>
  <c r="DW23" i="7" s="1"/>
  <c r="X23" i="7"/>
  <c r="DV23" i="7" s="1"/>
  <c r="W23" i="7"/>
  <c r="DU23" i="7" s="1"/>
  <c r="V23" i="7"/>
  <c r="U23" i="7"/>
  <c r="T23" i="7"/>
  <c r="S23" i="7"/>
  <c r="R23" i="7"/>
  <c r="Q23" i="7"/>
  <c r="P23" i="7"/>
  <c r="DN23" i="7" s="1"/>
  <c r="O23" i="7"/>
  <c r="DM23" i="7" s="1"/>
  <c r="N23" i="7"/>
  <c r="DL23" i="7" s="1"/>
  <c r="M23" i="7"/>
  <c r="DK23" i="7" s="1"/>
  <c r="L23" i="7"/>
  <c r="DJ23" i="7" s="1"/>
  <c r="K23" i="7"/>
  <c r="DI23" i="7" s="1"/>
  <c r="J23" i="7"/>
  <c r="I23" i="7"/>
  <c r="H23" i="7"/>
  <c r="G23" i="7"/>
  <c r="F23" i="7"/>
  <c r="E23" i="7"/>
  <c r="D23" i="7"/>
  <c r="DB23" i="7" s="1"/>
  <c r="C23" i="7"/>
  <c r="DA23" i="7" s="1"/>
  <c r="B23" i="7"/>
  <c r="CZ23" i="7" s="1"/>
  <c r="EX22" i="7"/>
  <c r="EW22" i="7"/>
  <c r="EV22" i="7"/>
  <c r="EL22" i="7"/>
  <c r="EK22" i="7"/>
  <c r="EJ22" i="7"/>
  <c r="DZ22" i="7"/>
  <c r="DY22" i="7"/>
  <c r="DX22" i="7"/>
  <c r="DQ22" i="7"/>
  <c r="DP22" i="7"/>
  <c r="DO22" i="7"/>
  <c r="DN22" i="7"/>
  <c r="DM22" i="7"/>
  <c r="DL22" i="7"/>
  <c r="DE22" i="7"/>
  <c r="DD22" i="7"/>
  <c r="DC22" i="7"/>
  <c r="DB22" i="7"/>
  <c r="DA22" i="7"/>
  <c r="CZ22" i="7"/>
  <c r="CY22" i="7"/>
  <c r="CX22" i="7"/>
  <c r="CW22" i="7"/>
  <c r="CV22" i="7"/>
  <c r="CU22" i="7"/>
  <c r="CT22" i="7"/>
  <c r="CS22" i="7"/>
  <c r="CR22" i="7"/>
  <c r="CQ22" i="7"/>
  <c r="CP22" i="7"/>
  <c r="EO22" i="7" s="1"/>
  <c r="CO22" i="7"/>
  <c r="EN22" i="7" s="1"/>
  <c r="CN22" i="7"/>
  <c r="EM22" i="7" s="1"/>
  <c r="CM22" i="7"/>
  <c r="CL22" i="7"/>
  <c r="CK22" i="7"/>
  <c r="CJ22" i="7"/>
  <c r="CI22" i="7"/>
  <c r="CH22" i="7"/>
  <c r="CG22" i="7"/>
  <c r="CF22" i="7"/>
  <c r="CE22" i="7"/>
  <c r="CD22" i="7"/>
  <c r="EC22" i="7" s="1"/>
  <c r="CC22" i="7"/>
  <c r="EB22" i="7" s="1"/>
  <c r="CB22" i="7"/>
  <c r="EA22" i="7" s="1"/>
  <c r="CA22" i="7"/>
  <c r="BZ22" i="7"/>
  <c r="BY22" i="7"/>
  <c r="BX22" i="7"/>
  <c r="BW22" i="7"/>
  <c r="BV22" i="7"/>
  <c r="BU22" i="7"/>
  <c r="BT22" i="7"/>
  <c r="BS22" i="7"/>
  <c r="BR22" i="7"/>
  <c r="BQ22" i="7"/>
  <c r="BP22" i="7"/>
  <c r="BO22" i="7"/>
  <c r="BN22" i="7"/>
  <c r="BM22" i="7"/>
  <c r="BL22" i="7"/>
  <c r="BK22" i="7"/>
  <c r="BJ22" i="7"/>
  <c r="BI22" i="7"/>
  <c r="BH22" i="7"/>
  <c r="BG22" i="7"/>
  <c r="BF22" i="7"/>
  <c r="BE22" i="7"/>
  <c r="BD22" i="7"/>
  <c r="BC22" i="7"/>
  <c r="BB22" i="7"/>
  <c r="BA22" i="7"/>
  <c r="AZ22" i="7"/>
  <c r="AY22" i="7"/>
  <c r="AX22" i="7"/>
  <c r="AW22" i="7"/>
  <c r="EU22" i="7" s="1"/>
  <c r="AV22" i="7"/>
  <c r="ET22" i="7" s="1"/>
  <c r="AU22" i="7"/>
  <c r="ES22" i="7" s="1"/>
  <c r="AT22" i="7"/>
  <c r="ER22" i="7" s="1"/>
  <c r="AS22" i="7"/>
  <c r="EQ22" i="7" s="1"/>
  <c r="AR22" i="7"/>
  <c r="EP22" i="7" s="1"/>
  <c r="AQ22" i="7"/>
  <c r="AP22" i="7"/>
  <c r="AO22" i="7"/>
  <c r="AN22" i="7"/>
  <c r="AM22" i="7"/>
  <c r="AL22" i="7"/>
  <c r="AK22" i="7"/>
  <c r="EI22" i="7" s="1"/>
  <c r="AJ22" i="7"/>
  <c r="EH22" i="7" s="1"/>
  <c r="AI22" i="7"/>
  <c r="EG22" i="7" s="1"/>
  <c r="AH22" i="7"/>
  <c r="EF22" i="7" s="1"/>
  <c r="AG22" i="7"/>
  <c r="EE22" i="7" s="1"/>
  <c r="AF22" i="7"/>
  <c r="ED22" i="7" s="1"/>
  <c r="AE22" i="7"/>
  <c r="AD22" i="7"/>
  <c r="AC22" i="7"/>
  <c r="AB22" i="7"/>
  <c r="AA22" i="7"/>
  <c r="Z22" i="7"/>
  <c r="Y22" i="7"/>
  <c r="DW22" i="7" s="1"/>
  <c r="X22" i="7"/>
  <c r="DV22" i="7" s="1"/>
  <c r="W22" i="7"/>
  <c r="DU22" i="7" s="1"/>
  <c r="V22" i="7"/>
  <c r="DT22" i="7" s="1"/>
  <c r="U22" i="7"/>
  <c r="DS22" i="7" s="1"/>
  <c r="T22" i="7"/>
  <c r="DR22" i="7" s="1"/>
  <c r="S22" i="7"/>
  <c r="R22" i="7"/>
  <c r="Q22" i="7"/>
  <c r="P22" i="7"/>
  <c r="O22" i="7"/>
  <c r="N22" i="7"/>
  <c r="M22" i="7"/>
  <c r="DK22" i="7" s="1"/>
  <c r="L22" i="7"/>
  <c r="DJ22" i="7" s="1"/>
  <c r="K22" i="7"/>
  <c r="DI22" i="7" s="1"/>
  <c r="J22" i="7"/>
  <c r="DH22" i="7" s="1"/>
  <c r="I22" i="7"/>
  <c r="DG22" i="7" s="1"/>
  <c r="H22" i="7"/>
  <c r="DF22" i="7" s="1"/>
  <c r="G22" i="7"/>
  <c r="F22" i="7"/>
  <c r="E22" i="7"/>
  <c r="D22" i="7"/>
  <c r="C22" i="7"/>
  <c r="B22" i="7"/>
  <c r="EX21" i="7"/>
  <c r="EW21" i="7"/>
  <c r="EV21" i="7"/>
  <c r="EU21" i="7"/>
  <c r="ET21" i="7"/>
  <c r="ES21" i="7"/>
  <c r="EK21" i="7"/>
  <c r="EJ21" i="7"/>
  <c r="EI21" i="7"/>
  <c r="EH21" i="7"/>
  <c r="EG21" i="7"/>
  <c r="DW21" i="7"/>
  <c r="DV21" i="7"/>
  <c r="DU21" i="7"/>
  <c r="DN21" i="7"/>
  <c r="DM21" i="7"/>
  <c r="DL21" i="7"/>
  <c r="DK21" i="7"/>
  <c r="DJ21" i="7"/>
  <c r="DI21" i="7"/>
  <c r="DB21" i="7"/>
  <c r="DA21" i="7"/>
  <c r="CZ21" i="7"/>
  <c r="CY21" i="7"/>
  <c r="CX21" i="7"/>
  <c r="CW21" i="7"/>
  <c r="CV21" i="7"/>
  <c r="CU21" i="7"/>
  <c r="CT21" i="7"/>
  <c r="CS21" i="7"/>
  <c r="CR21" i="7"/>
  <c r="CQ21" i="7"/>
  <c r="CP21" i="7"/>
  <c r="CO21" i="7"/>
  <c r="CN21" i="7"/>
  <c r="CM21" i="7"/>
  <c r="EL21" i="7" s="1"/>
  <c r="CL21" i="7"/>
  <c r="CK21" i="7"/>
  <c r="CJ21" i="7"/>
  <c r="CI21" i="7"/>
  <c r="CH21" i="7"/>
  <c r="CG21" i="7"/>
  <c r="CF21" i="7"/>
  <c r="CE21" i="7"/>
  <c r="CD21" i="7"/>
  <c r="CC21" i="7"/>
  <c r="CB21" i="7"/>
  <c r="CA21" i="7"/>
  <c r="DZ21" i="7" s="1"/>
  <c r="BZ21" i="7"/>
  <c r="DY21" i="7" s="1"/>
  <c r="BY21" i="7"/>
  <c r="DX21" i="7" s="1"/>
  <c r="BX21" i="7"/>
  <c r="BW21" i="7"/>
  <c r="BV21" i="7"/>
  <c r="BU21" i="7"/>
  <c r="BT21" i="7"/>
  <c r="BS21" i="7"/>
  <c r="BR21" i="7"/>
  <c r="BQ21" i="7"/>
  <c r="BP21" i="7"/>
  <c r="BO21" i="7"/>
  <c r="BN21" i="7"/>
  <c r="BM21" i="7"/>
  <c r="BL21" i="7"/>
  <c r="BK21" i="7"/>
  <c r="BJ21" i="7"/>
  <c r="BI21" i="7"/>
  <c r="BH21" i="7"/>
  <c r="BG21" i="7"/>
  <c r="BF21" i="7"/>
  <c r="BE21" i="7"/>
  <c r="BD21" i="7"/>
  <c r="BC21" i="7"/>
  <c r="BB21" i="7"/>
  <c r="BA21" i="7"/>
  <c r="AZ21" i="7"/>
  <c r="AY21" i="7"/>
  <c r="AX21" i="7"/>
  <c r="AW21" i="7"/>
  <c r="AV21" i="7"/>
  <c r="AU21" i="7"/>
  <c r="AT21" i="7"/>
  <c r="ER21" i="7" s="1"/>
  <c r="AS21" i="7"/>
  <c r="EQ21" i="7" s="1"/>
  <c r="AR21" i="7"/>
  <c r="EP21" i="7" s="1"/>
  <c r="AQ21" i="7"/>
  <c r="EO21" i="7" s="1"/>
  <c r="AP21" i="7"/>
  <c r="EN21" i="7" s="1"/>
  <c r="AO21" i="7"/>
  <c r="EM21" i="7" s="1"/>
  <c r="AN21" i="7"/>
  <c r="AM21" i="7"/>
  <c r="AL21" i="7"/>
  <c r="AK21" i="7"/>
  <c r="AJ21" i="7"/>
  <c r="AI21" i="7"/>
  <c r="AH21" i="7"/>
  <c r="EF21" i="7" s="1"/>
  <c r="AG21" i="7"/>
  <c r="EE21" i="7" s="1"/>
  <c r="AF21" i="7"/>
  <c r="ED21" i="7" s="1"/>
  <c r="AE21" i="7"/>
  <c r="EC21" i="7" s="1"/>
  <c r="AD21" i="7"/>
  <c r="EB21" i="7" s="1"/>
  <c r="AC21" i="7"/>
  <c r="EA21" i="7" s="1"/>
  <c r="AB21" i="7"/>
  <c r="AA21" i="7"/>
  <c r="Z21" i="7"/>
  <c r="Y21" i="7"/>
  <c r="X21" i="7"/>
  <c r="W21" i="7"/>
  <c r="V21" i="7"/>
  <c r="DT21" i="7" s="1"/>
  <c r="U21" i="7"/>
  <c r="DS21" i="7" s="1"/>
  <c r="T21" i="7"/>
  <c r="DR21" i="7" s="1"/>
  <c r="S21" i="7"/>
  <c r="DQ21" i="7" s="1"/>
  <c r="R21" i="7"/>
  <c r="DP21" i="7" s="1"/>
  <c r="Q21" i="7"/>
  <c r="DO21" i="7" s="1"/>
  <c r="P21" i="7"/>
  <c r="O21" i="7"/>
  <c r="N21" i="7"/>
  <c r="M21" i="7"/>
  <c r="L21" i="7"/>
  <c r="K21" i="7"/>
  <c r="J21" i="7"/>
  <c r="DH21" i="7" s="1"/>
  <c r="I21" i="7"/>
  <c r="DG21" i="7" s="1"/>
  <c r="H21" i="7"/>
  <c r="DF21" i="7" s="1"/>
  <c r="G21" i="7"/>
  <c r="DE21" i="7" s="1"/>
  <c r="F21" i="7"/>
  <c r="DD21" i="7" s="1"/>
  <c r="E21" i="7"/>
  <c r="DC21" i="7" s="1"/>
  <c r="D21" i="7"/>
  <c r="C21" i="7"/>
  <c r="B21" i="7"/>
  <c r="ER20" i="7"/>
  <c r="EQ20" i="7"/>
  <c r="EP20" i="7"/>
  <c r="EI20" i="7"/>
  <c r="EH20" i="7"/>
  <c r="EG20" i="7"/>
  <c r="EF20" i="7"/>
  <c r="EE20" i="7"/>
  <c r="ED20" i="7"/>
  <c r="DU20" i="7"/>
  <c r="DT20" i="7"/>
  <c r="DS20" i="7"/>
  <c r="DR20" i="7"/>
  <c r="DK20" i="7"/>
  <c r="DJ20" i="7"/>
  <c r="DI20" i="7"/>
  <c r="DH20" i="7"/>
  <c r="DG20" i="7"/>
  <c r="DF20" i="7"/>
  <c r="CY20" i="7"/>
  <c r="CX20" i="7"/>
  <c r="CW20" i="7"/>
  <c r="CV20" i="7"/>
  <c r="EU20" i="7" s="1"/>
  <c r="CU20" i="7"/>
  <c r="ET20" i="7" s="1"/>
  <c r="CT20" i="7"/>
  <c r="ES20" i="7" s="1"/>
  <c r="CS20" i="7"/>
  <c r="CR20" i="7"/>
  <c r="CQ20" i="7"/>
  <c r="CP20" i="7"/>
  <c r="CO20" i="7"/>
  <c r="CN20" i="7"/>
  <c r="CM20" i="7"/>
  <c r="CL20" i="7"/>
  <c r="CK20" i="7"/>
  <c r="CJ20" i="7"/>
  <c r="CI20" i="7"/>
  <c r="CH20" i="7"/>
  <c r="CG20" i="7"/>
  <c r="CF20" i="7"/>
  <c r="CE20" i="7"/>
  <c r="CD20" i="7"/>
  <c r="CC20" i="7"/>
  <c r="CB20" i="7"/>
  <c r="CA20" i="7"/>
  <c r="BZ20" i="7"/>
  <c r="BY20" i="7"/>
  <c r="BX20" i="7"/>
  <c r="DW20" i="7" s="1"/>
  <c r="BW20" i="7"/>
  <c r="DV20" i="7" s="1"/>
  <c r="BV20" i="7"/>
  <c r="BU20" i="7"/>
  <c r="BT20" i="7"/>
  <c r="BS20" i="7"/>
  <c r="BR20" i="7"/>
  <c r="BQ20" i="7"/>
  <c r="BP20" i="7"/>
  <c r="BO20" i="7"/>
  <c r="BN20" i="7"/>
  <c r="BM20" i="7"/>
  <c r="BL20" i="7"/>
  <c r="BK20" i="7"/>
  <c r="BJ20" i="7"/>
  <c r="BI20" i="7"/>
  <c r="BH20" i="7"/>
  <c r="BG20" i="7"/>
  <c r="BF20" i="7"/>
  <c r="BE20" i="7"/>
  <c r="BD20" i="7"/>
  <c r="BC20" i="7"/>
  <c r="BB20" i="7"/>
  <c r="BA20" i="7"/>
  <c r="AZ20" i="7"/>
  <c r="EX20" i="7" s="1"/>
  <c r="AY20" i="7"/>
  <c r="EW20" i="7" s="1"/>
  <c r="AX20" i="7"/>
  <c r="EV20" i="7" s="1"/>
  <c r="AW20" i="7"/>
  <c r="AV20" i="7"/>
  <c r="AU20" i="7"/>
  <c r="AT20" i="7"/>
  <c r="AS20" i="7"/>
  <c r="AR20" i="7"/>
  <c r="AQ20" i="7"/>
  <c r="EO20" i="7" s="1"/>
  <c r="AP20" i="7"/>
  <c r="EN20" i="7" s="1"/>
  <c r="AO20" i="7"/>
  <c r="EM20" i="7" s="1"/>
  <c r="AN20" i="7"/>
  <c r="EL20" i="7" s="1"/>
  <c r="AM20" i="7"/>
  <c r="EK20" i="7" s="1"/>
  <c r="AL20" i="7"/>
  <c r="EJ20" i="7" s="1"/>
  <c r="AK20" i="7"/>
  <c r="AJ20" i="7"/>
  <c r="AI20" i="7"/>
  <c r="AH20" i="7"/>
  <c r="AG20" i="7"/>
  <c r="AF20" i="7"/>
  <c r="AE20" i="7"/>
  <c r="EC20" i="7" s="1"/>
  <c r="AD20" i="7"/>
  <c r="EB20" i="7" s="1"/>
  <c r="AC20" i="7"/>
  <c r="EA20" i="7" s="1"/>
  <c r="AB20" i="7"/>
  <c r="DZ20" i="7" s="1"/>
  <c r="AA20" i="7"/>
  <c r="DY20" i="7" s="1"/>
  <c r="Z20" i="7"/>
  <c r="DX20" i="7" s="1"/>
  <c r="Y20" i="7"/>
  <c r="X20" i="7"/>
  <c r="W20" i="7"/>
  <c r="V20" i="7"/>
  <c r="U20" i="7"/>
  <c r="T20" i="7"/>
  <c r="S20" i="7"/>
  <c r="DQ20" i="7" s="1"/>
  <c r="R20" i="7"/>
  <c r="DP20" i="7" s="1"/>
  <c r="Q20" i="7"/>
  <c r="DO20" i="7" s="1"/>
  <c r="P20" i="7"/>
  <c r="DN20" i="7" s="1"/>
  <c r="O20" i="7"/>
  <c r="DM20" i="7" s="1"/>
  <c r="N20" i="7"/>
  <c r="DL20" i="7" s="1"/>
  <c r="M20" i="7"/>
  <c r="L20" i="7"/>
  <c r="K20" i="7"/>
  <c r="J20" i="7"/>
  <c r="I20" i="7"/>
  <c r="H20" i="7"/>
  <c r="G20" i="7"/>
  <c r="DE20" i="7" s="1"/>
  <c r="F20" i="7"/>
  <c r="DD20" i="7" s="1"/>
  <c r="E20" i="7"/>
  <c r="DC20" i="7" s="1"/>
  <c r="D20" i="7"/>
  <c r="DB20" i="7" s="1"/>
  <c r="C20" i="7"/>
  <c r="DA20" i="7" s="1"/>
  <c r="B20" i="7"/>
  <c r="CZ20" i="7" s="1"/>
  <c r="EO19" i="7"/>
  <c r="EN19" i="7"/>
  <c r="EM19" i="7"/>
  <c r="EC19" i="7"/>
  <c r="EB19" i="7"/>
  <c r="EA19" i="7"/>
  <c r="DQ19" i="7"/>
  <c r="DP19" i="7"/>
  <c r="DO19" i="7"/>
  <c r="DH19" i="7"/>
  <c r="DG19" i="7"/>
  <c r="DF19" i="7"/>
  <c r="DE19" i="7"/>
  <c r="DD19" i="7"/>
  <c r="DC19" i="7"/>
  <c r="CY19" i="7"/>
  <c r="CX19" i="7"/>
  <c r="CW19" i="7"/>
  <c r="CV19" i="7"/>
  <c r="CU19" i="7"/>
  <c r="CT19" i="7"/>
  <c r="CS19" i="7"/>
  <c r="ER19" i="7" s="1"/>
  <c r="CR19" i="7"/>
  <c r="EQ19" i="7" s="1"/>
  <c r="CQ19" i="7"/>
  <c r="EP19" i="7" s="1"/>
  <c r="CP19" i="7"/>
  <c r="CO19" i="7"/>
  <c r="CN19" i="7"/>
  <c r="CM19" i="7"/>
  <c r="CL19" i="7"/>
  <c r="CK19" i="7"/>
  <c r="CJ19" i="7"/>
  <c r="CI19" i="7"/>
  <c r="CH19" i="7"/>
  <c r="CG19" i="7"/>
  <c r="EF19" i="7" s="1"/>
  <c r="CF19" i="7"/>
  <c r="EE19" i="7" s="1"/>
  <c r="CE19" i="7"/>
  <c r="ED19" i="7" s="1"/>
  <c r="CD19" i="7"/>
  <c r="CC19" i="7"/>
  <c r="CB19" i="7"/>
  <c r="CA19" i="7"/>
  <c r="BZ19" i="7"/>
  <c r="BY19" i="7"/>
  <c r="BX19" i="7"/>
  <c r="BW19" i="7"/>
  <c r="BV19" i="7"/>
  <c r="BU19" i="7"/>
  <c r="DT19" i="7" s="1"/>
  <c r="BT19" i="7"/>
  <c r="DS19" i="7" s="1"/>
  <c r="BS19" i="7"/>
  <c r="DR19" i="7" s="1"/>
  <c r="BR19" i="7"/>
  <c r="BQ19" i="7"/>
  <c r="BP19" i="7"/>
  <c r="BO19" i="7"/>
  <c r="BN19" i="7"/>
  <c r="BM19" i="7"/>
  <c r="BL19" i="7"/>
  <c r="BK19" i="7"/>
  <c r="BJ19" i="7"/>
  <c r="BI19" i="7"/>
  <c r="BH19" i="7"/>
  <c r="BG19" i="7"/>
  <c r="BF19" i="7"/>
  <c r="BE19" i="7"/>
  <c r="BD19" i="7"/>
  <c r="BC19" i="7"/>
  <c r="BB19" i="7"/>
  <c r="BA19" i="7"/>
  <c r="AZ19" i="7"/>
  <c r="EX19" i="7" s="1"/>
  <c r="AY19" i="7"/>
  <c r="EW19" i="7" s="1"/>
  <c r="AX19" i="7"/>
  <c r="EV19" i="7" s="1"/>
  <c r="AW19" i="7"/>
  <c r="EU19" i="7" s="1"/>
  <c r="AV19" i="7"/>
  <c r="ET19" i="7" s="1"/>
  <c r="AU19" i="7"/>
  <c r="ES19" i="7" s="1"/>
  <c r="AT19" i="7"/>
  <c r="AS19" i="7"/>
  <c r="AR19" i="7"/>
  <c r="AQ19" i="7"/>
  <c r="AP19" i="7"/>
  <c r="AO19" i="7"/>
  <c r="AN19" i="7"/>
  <c r="EL19" i="7" s="1"/>
  <c r="AM19" i="7"/>
  <c r="EK19" i="7" s="1"/>
  <c r="AL19" i="7"/>
  <c r="EJ19" i="7" s="1"/>
  <c r="AK19" i="7"/>
  <c r="EI19" i="7" s="1"/>
  <c r="AJ19" i="7"/>
  <c r="EH19" i="7" s="1"/>
  <c r="AI19" i="7"/>
  <c r="EG19" i="7" s="1"/>
  <c r="AH19" i="7"/>
  <c r="AG19" i="7"/>
  <c r="AF19" i="7"/>
  <c r="AE19" i="7"/>
  <c r="AD19" i="7"/>
  <c r="AC19" i="7"/>
  <c r="AB19" i="7"/>
  <c r="DZ19" i="7" s="1"/>
  <c r="AA19" i="7"/>
  <c r="DY19" i="7" s="1"/>
  <c r="Z19" i="7"/>
  <c r="DX19" i="7" s="1"/>
  <c r="Y19" i="7"/>
  <c r="DW19" i="7" s="1"/>
  <c r="X19" i="7"/>
  <c r="DV19" i="7" s="1"/>
  <c r="W19" i="7"/>
  <c r="DU19" i="7" s="1"/>
  <c r="V19" i="7"/>
  <c r="U19" i="7"/>
  <c r="T19" i="7"/>
  <c r="S19" i="7"/>
  <c r="R19" i="7"/>
  <c r="Q19" i="7"/>
  <c r="P19" i="7"/>
  <c r="DN19" i="7" s="1"/>
  <c r="O19" i="7"/>
  <c r="DM19" i="7" s="1"/>
  <c r="N19" i="7"/>
  <c r="DL19" i="7" s="1"/>
  <c r="M19" i="7"/>
  <c r="DK19" i="7" s="1"/>
  <c r="L19" i="7"/>
  <c r="DJ19" i="7" s="1"/>
  <c r="K19" i="7"/>
  <c r="DI19" i="7" s="1"/>
  <c r="J19" i="7"/>
  <c r="I19" i="7"/>
  <c r="H19" i="7"/>
  <c r="G19" i="7"/>
  <c r="F19" i="7"/>
  <c r="E19" i="7"/>
  <c r="D19" i="7"/>
  <c r="DB19" i="7" s="1"/>
  <c r="C19" i="7"/>
  <c r="DA19" i="7" s="1"/>
  <c r="B19" i="7"/>
  <c r="CZ19" i="7" s="1"/>
  <c r="EX18" i="7"/>
  <c r="EW18" i="7"/>
  <c r="EV18" i="7"/>
  <c r="EL18" i="7"/>
  <c r="EK18" i="7"/>
  <c r="EJ18" i="7"/>
  <c r="DZ18" i="7"/>
  <c r="DY18" i="7"/>
  <c r="DX18" i="7"/>
  <c r="DQ18" i="7"/>
  <c r="DP18" i="7"/>
  <c r="DO18" i="7"/>
  <c r="DN18" i="7"/>
  <c r="DM18" i="7"/>
  <c r="DL18" i="7"/>
  <c r="DE18" i="7"/>
  <c r="DD18" i="7"/>
  <c r="DC18" i="7"/>
  <c r="DB18" i="7"/>
  <c r="DA18" i="7"/>
  <c r="CZ18" i="7"/>
  <c r="CY18" i="7"/>
  <c r="CX18" i="7"/>
  <c r="CW18" i="7"/>
  <c r="CV18" i="7"/>
  <c r="CU18" i="7"/>
  <c r="CT18" i="7"/>
  <c r="CS18" i="7"/>
  <c r="CR18" i="7"/>
  <c r="CQ18" i="7"/>
  <c r="CP18" i="7"/>
  <c r="EO18" i="7" s="1"/>
  <c r="CO18" i="7"/>
  <c r="EN18" i="7" s="1"/>
  <c r="CN18" i="7"/>
  <c r="EM18" i="7" s="1"/>
  <c r="CM18" i="7"/>
  <c r="CL18" i="7"/>
  <c r="CK18" i="7"/>
  <c r="CJ18" i="7"/>
  <c r="CI18" i="7"/>
  <c r="CH18" i="7"/>
  <c r="CG18" i="7"/>
  <c r="CF18" i="7"/>
  <c r="CE18" i="7"/>
  <c r="CD18" i="7"/>
  <c r="EC18" i="7" s="1"/>
  <c r="CC18" i="7"/>
  <c r="EB18" i="7" s="1"/>
  <c r="CB18" i="7"/>
  <c r="EA18" i="7" s="1"/>
  <c r="CA18" i="7"/>
  <c r="BZ18" i="7"/>
  <c r="BY18" i="7"/>
  <c r="BX18" i="7"/>
  <c r="BW18" i="7"/>
  <c r="BV18" i="7"/>
  <c r="BU18" i="7"/>
  <c r="BT18" i="7"/>
  <c r="BS18" i="7"/>
  <c r="BR18" i="7"/>
  <c r="BQ18" i="7"/>
  <c r="BP18" i="7"/>
  <c r="BO18" i="7"/>
  <c r="BN18" i="7"/>
  <c r="BM18" i="7"/>
  <c r="BL18" i="7"/>
  <c r="BK18" i="7"/>
  <c r="BJ18" i="7"/>
  <c r="BI18" i="7"/>
  <c r="BH18" i="7"/>
  <c r="BG18" i="7"/>
  <c r="BF18" i="7"/>
  <c r="BE18" i="7"/>
  <c r="BD18" i="7"/>
  <c r="BC18" i="7"/>
  <c r="BB18" i="7"/>
  <c r="BA18" i="7"/>
  <c r="AZ18" i="7"/>
  <c r="AY18" i="7"/>
  <c r="AX18" i="7"/>
  <c r="AW18" i="7"/>
  <c r="EU18" i="7" s="1"/>
  <c r="AV18" i="7"/>
  <c r="ET18" i="7" s="1"/>
  <c r="AU18" i="7"/>
  <c r="ES18" i="7" s="1"/>
  <c r="AT18" i="7"/>
  <c r="ER18" i="7" s="1"/>
  <c r="AS18" i="7"/>
  <c r="EQ18" i="7" s="1"/>
  <c r="AR18" i="7"/>
  <c r="EP18" i="7" s="1"/>
  <c r="AQ18" i="7"/>
  <c r="AP18" i="7"/>
  <c r="AO18" i="7"/>
  <c r="AN18" i="7"/>
  <c r="AM18" i="7"/>
  <c r="AL18" i="7"/>
  <c r="AK18" i="7"/>
  <c r="EI18" i="7" s="1"/>
  <c r="AJ18" i="7"/>
  <c r="EH18" i="7" s="1"/>
  <c r="AI18" i="7"/>
  <c r="EG18" i="7" s="1"/>
  <c r="AH18" i="7"/>
  <c r="EF18" i="7" s="1"/>
  <c r="AG18" i="7"/>
  <c r="EE18" i="7" s="1"/>
  <c r="AF18" i="7"/>
  <c r="ED18" i="7" s="1"/>
  <c r="AE18" i="7"/>
  <c r="AD18" i="7"/>
  <c r="AC18" i="7"/>
  <c r="AB18" i="7"/>
  <c r="AA18" i="7"/>
  <c r="Z18" i="7"/>
  <c r="Y18" i="7"/>
  <c r="DW18" i="7" s="1"/>
  <c r="X18" i="7"/>
  <c r="DV18" i="7" s="1"/>
  <c r="W18" i="7"/>
  <c r="DU18" i="7" s="1"/>
  <c r="V18" i="7"/>
  <c r="DT18" i="7" s="1"/>
  <c r="U18" i="7"/>
  <c r="DS18" i="7" s="1"/>
  <c r="T18" i="7"/>
  <c r="DR18" i="7" s="1"/>
  <c r="S18" i="7"/>
  <c r="R18" i="7"/>
  <c r="Q18" i="7"/>
  <c r="P18" i="7"/>
  <c r="O18" i="7"/>
  <c r="N18" i="7"/>
  <c r="M18" i="7"/>
  <c r="DK18" i="7" s="1"/>
  <c r="L18" i="7"/>
  <c r="DJ18" i="7" s="1"/>
  <c r="K18" i="7"/>
  <c r="DI18" i="7" s="1"/>
  <c r="J18" i="7"/>
  <c r="DH18" i="7" s="1"/>
  <c r="I18" i="7"/>
  <c r="DG18" i="7" s="1"/>
  <c r="H18" i="7"/>
  <c r="DF18" i="7" s="1"/>
  <c r="G18" i="7"/>
  <c r="F18" i="7"/>
  <c r="E18" i="7"/>
  <c r="D18" i="7"/>
  <c r="C18" i="7"/>
  <c r="B18" i="7"/>
  <c r="EX17" i="7"/>
  <c r="EW17" i="7"/>
  <c r="EV17" i="7"/>
  <c r="EU17" i="7"/>
  <c r="ET17" i="7"/>
  <c r="ES17" i="7"/>
  <c r="EL17" i="7"/>
  <c r="EK17" i="7"/>
  <c r="EJ17" i="7"/>
  <c r="EI17" i="7"/>
  <c r="EH17" i="7"/>
  <c r="EG17" i="7"/>
  <c r="DZ17" i="7"/>
  <c r="DY17" i="7"/>
  <c r="DX17" i="7"/>
  <c r="DW17" i="7"/>
  <c r="DV17" i="7"/>
  <c r="DU17" i="7"/>
  <c r="DN17" i="7"/>
  <c r="DM17" i="7"/>
  <c r="DL17" i="7"/>
  <c r="DK17" i="7"/>
  <c r="DJ17" i="7"/>
  <c r="DI17" i="7"/>
  <c r="DB17" i="7"/>
  <c r="DA17" i="7"/>
  <c r="CZ17" i="7"/>
  <c r="CY17" i="7"/>
  <c r="CX17" i="7"/>
  <c r="CW17" i="7"/>
  <c r="CV17" i="7"/>
  <c r="CU17" i="7"/>
  <c r="CT17" i="7"/>
  <c r="CS17" i="7"/>
  <c r="CR17" i="7"/>
  <c r="CQ17" i="7"/>
  <c r="CP17" i="7"/>
  <c r="CO17" i="7"/>
  <c r="CN17" i="7"/>
  <c r="CM17" i="7"/>
  <c r="CL17" i="7"/>
  <c r="CK17" i="7"/>
  <c r="CJ17" i="7"/>
  <c r="CI17" i="7"/>
  <c r="CH17" i="7"/>
  <c r="CG17" i="7"/>
  <c r="CF17" i="7"/>
  <c r="CE17" i="7"/>
  <c r="CD17" i="7"/>
  <c r="CC17" i="7"/>
  <c r="CB17" i="7"/>
  <c r="CA17" i="7"/>
  <c r="BZ17" i="7"/>
  <c r="BY17" i="7"/>
  <c r="BX17" i="7"/>
  <c r="BW17" i="7"/>
  <c r="BV17" i="7"/>
  <c r="BU17" i="7"/>
  <c r="BT17" i="7"/>
  <c r="BS17" i="7"/>
  <c r="BR17" i="7"/>
  <c r="BQ17" i="7"/>
  <c r="BP17" i="7"/>
  <c r="BO17" i="7"/>
  <c r="BN17" i="7"/>
  <c r="BM17" i="7"/>
  <c r="BL17" i="7"/>
  <c r="BK17" i="7"/>
  <c r="BJ17" i="7"/>
  <c r="BI17" i="7"/>
  <c r="BH17" i="7"/>
  <c r="BG17" i="7"/>
  <c r="BF17" i="7"/>
  <c r="BE17" i="7"/>
  <c r="BD17" i="7"/>
  <c r="BC17" i="7"/>
  <c r="BB17" i="7"/>
  <c r="BA17" i="7"/>
  <c r="AZ17" i="7"/>
  <c r="AY17" i="7"/>
  <c r="AX17" i="7"/>
  <c r="AW17" i="7"/>
  <c r="AV17" i="7"/>
  <c r="AU17" i="7"/>
  <c r="AT17" i="7"/>
  <c r="ER17" i="7" s="1"/>
  <c r="AS17" i="7"/>
  <c r="EQ17" i="7" s="1"/>
  <c r="AR17" i="7"/>
  <c r="EP17" i="7" s="1"/>
  <c r="AQ17" i="7"/>
  <c r="EO17" i="7" s="1"/>
  <c r="AP17" i="7"/>
  <c r="EN17" i="7" s="1"/>
  <c r="AO17" i="7"/>
  <c r="EM17" i="7" s="1"/>
  <c r="AN17" i="7"/>
  <c r="AM17" i="7"/>
  <c r="AL17" i="7"/>
  <c r="AK17" i="7"/>
  <c r="AJ17" i="7"/>
  <c r="AI17" i="7"/>
  <c r="AH17" i="7"/>
  <c r="EF17" i="7" s="1"/>
  <c r="AG17" i="7"/>
  <c r="EE17" i="7" s="1"/>
  <c r="AF17" i="7"/>
  <c r="ED17" i="7" s="1"/>
  <c r="AE17" i="7"/>
  <c r="EC17" i="7" s="1"/>
  <c r="AD17" i="7"/>
  <c r="EB17" i="7" s="1"/>
  <c r="AC17" i="7"/>
  <c r="EA17" i="7" s="1"/>
  <c r="AB17" i="7"/>
  <c r="AA17" i="7"/>
  <c r="Z17" i="7"/>
  <c r="Y17" i="7"/>
  <c r="X17" i="7"/>
  <c r="W17" i="7"/>
  <c r="V17" i="7"/>
  <c r="DT17" i="7" s="1"/>
  <c r="U17" i="7"/>
  <c r="DS17" i="7" s="1"/>
  <c r="T17" i="7"/>
  <c r="DR17" i="7" s="1"/>
  <c r="S17" i="7"/>
  <c r="DQ17" i="7" s="1"/>
  <c r="R17" i="7"/>
  <c r="DP17" i="7" s="1"/>
  <c r="Q17" i="7"/>
  <c r="DO17" i="7" s="1"/>
  <c r="P17" i="7"/>
  <c r="O17" i="7"/>
  <c r="N17" i="7"/>
  <c r="M17" i="7"/>
  <c r="L17" i="7"/>
  <c r="K17" i="7"/>
  <c r="J17" i="7"/>
  <c r="DH17" i="7" s="1"/>
  <c r="I17" i="7"/>
  <c r="DG17" i="7" s="1"/>
  <c r="H17" i="7"/>
  <c r="DF17" i="7" s="1"/>
  <c r="G17" i="7"/>
  <c r="DE17" i="7" s="1"/>
  <c r="F17" i="7"/>
  <c r="DD17" i="7" s="1"/>
  <c r="E17" i="7"/>
  <c r="DC17" i="7" s="1"/>
  <c r="D17" i="7"/>
  <c r="C17" i="7"/>
  <c r="B17" i="7"/>
  <c r="EU16" i="7"/>
  <c r="ET16" i="7"/>
  <c r="ES16" i="7"/>
  <c r="ER16" i="7"/>
  <c r="EQ16" i="7"/>
  <c r="EP16" i="7"/>
  <c r="EI16" i="7"/>
  <c r="EH16" i="7"/>
  <c r="EG16" i="7"/>
  <c r="EF16" i="7"/>
  <c r="EE16" i="7"/>
  <c r="ED16" i="7"/>
  <c r="DW16" i="7"/>
  <c r="DV16" i="7"/>
  <c r="DU16" i="7"/>
  <c r="DT16" i="7"/>
  <c r="DS16" i="7"/>
  <c r="DR16" i="7"/>
  <c r="DK16" i="7"/>
  <c r="DJ16" i="7"/>
  <c r="DI16" i="7"/>
  <c r="DH16" i="7"/>
  <c r="DG16" i="7"/>
  <c r="DF16" i="7"/>
  <c r="CY16" i="7"/>
  <c r="CX16" i="7"/>
  <c r="CW16" i="7"/>
  <c r="CV16" i="7"/>
  <c r="CU16" i="7"/>
  <c r="CT16" i="7"/>
  <c r="CS16" i="7"/>
  <c r="CR16" i="7"/>
  <c r="CQ16" i="7"/>
  <c r="CP16" i="7"/>
  <c r="CO16" i="7"/>
  <c r="CN16" i="7"/>
  <c r="CM16" i="7"/>
  <c r="CL16" i="7"/>
  <c r="CK16" i="7"/>
  <c r="CJ16" i="7"/>
  <c r="CI16" i="7"/>
  <c r="CH16" i="7"/>
  <c r="CG16" i="7"/>
  <c r="CF16" i="7"/>
  <c r="CE16" i="7"/>
  <c r="CD16" i="7"/>
  <c r="CC16" i="7"/>
  <c r="CB16" i="7"/>
  <c r="CA16" i="7"/>
  <c r="BZ16" i="7"/>
  <c r="BY16" i="7"/>
  <c r="BX16" i="7"/>
  <c r="BW16" i="7"/>
  <c r="BV16" i="7"/>
  <c r="BU16" i="7"/>
  <c r="BT16" i="7"/>
  <c r="BS16" i="7"/>
  <c r="BR16" i="7"/>
  <c r="BQ16" i="7"/>
  <c r="BP16" i="7"/>
  <c r="BO16" i="7"/>
  <c r="BN16" i="7"/>
  <c r="BM16" i="7"/>
  <c r="BL16" i="7"/>
  <c r="BK16" i="7"/>
  <c r="BJ16" i="7"/>
  <c r="BI16" i="7"/>
  <c r="BH16" i="7"/>
  <c r="BG16" i="7"/>
  <c r="BF16" i="7"/>
  <c r="BE16" i="7"/>
  <c r="BD16" i="7"/>
  <c r="BC16" i="7"/>
  <c r="BB16" i="7"/>
  <c r="BA16" i="7"/>
  <c r="AZ16" i="7"/>
  <c r="EX16" i="7" s="1"/>
  <c r="AY16" i="7"/>
  <c r="EW16" i="7" s="1"/>
  <c r="AX16" i="7"/>
  <c r="EV16" i="7" s="1"/>
  <c r="AW16" i="7"/>
  <c r="AV16" i="7"/>
  <c r="AU16" i="7"/>
  <c r="AT16" i="7"/>
  <c r="AS16" i="7"/>
  <c r="AR16" i="7"/>
  <c r="AQ16" i="7"/>
  <c r="EO16" i="7" s="1"/>
  <c r="AP16" i="7"/>
  <c r="EN16" i="7" s="1"/>
  <c r="AO16" i="7"/>
  <c r="EM16" i="7" s="1"/>
  <c r="AN16" i="7"/>
  <c r="EL16" i="7" s="1"/>
  <c r="AM16" i="7"/>
  <c r="EK16" i="7" s="1"/>
  <c r="AL16" i="7"/>
  <c r="EJ16" i="7" s="1"/>
  <c r="AK16" i="7"/>
  <c r="AJ16" i="7"/>
  <c r="AI16" i="7"/>
  <c r="AH16" i="7"/>
  <c r="AG16" i="7"/>
  <c r="AF16" i="7"/>
  <c r="AE16" i="7"/>
  <c r="EC16" i="7" s="1"/>
  <c r="AD16" i="7"/>
  <c r="EB16" i="7" s="1"/>
  <c r="AC16" i="7"/>
  <c r="EA16" i="7" s="1"/>
  <c r="AB16" i="7"/>
  <c r="DZ16" i="7" s="1"/>
  <c r="AA16" i="7"/>
  <c r="DY16" i="7" s="1"/>
  <c r="Z16" i="7"/>
  <c r="DX16" i="7" s="1"/>
  <c r="Y16" i="7"/>
  <c r="X16" i="7"/>
  <c r="W16" i="7"/>
  <c r="V16" i="7"/>
  <c r="U16" i="7"/>
  <c r="T16" i="7"/>
  <c r="S16" i="7"/>
  <c r="DQ16" i="7" s="1"/>
  <c r="R16" i="7"/>
  <c r="DP16" i="7" s="1"/>
  <c r="Q16" i="7"/>
  <c r="DO16" i="7" s="1"/>
  <c r="P16" i="7"/>
  <c r="DN16" i="7" s="1"/>
  <c r="O16" i="7"/>
  <c r="DM16" i="7" s="1"/>
  <c r="N16" i="7"/>
  <c r="DL16" i="7" s="1"/>
  <c r="M16" i="7"/>
  <c r="L16" i="7"/>
  <c r="K16" i="7"/>
  <c r="J16" i="7"/>
  <c r="I16" i="7"/>
  <c r="H16" i="7"/>
  <c r="G16" i="7"/>
  <c r="DE16" i="7" s="1"/>
  <c r="F16" i="7"/>
  <c r="DD16" i="7" s="1"/>
  <c r="E16" i="7"/>
  <c r="DC16" i="7" s="1"/>
  <c r="D16" i="7"/>
  <c r="DB16" i="7" s="1"/>
  <c r="C16" i="7"/>
  <c r="DA16" i="7" s="1"/>
  <c r="B16" i="7"/>
  <c r="CZ16" i="7" s="1"/>
  <c r="ER15" i="7"/>
  <c r="EP15" i="7"/>
  <c r="EO15" i="7"/>
  <c r="EN15" i="7"/>
  <c r="EM15" i="7"/>
  <c r="EF15" i="7"/>
  <c r="EE15" i="7"/>
  <c r="ED15" i="7"/>
  <c r="EC15" i="7"/>
  <c r="EB15" i="7"/>
  <c r="EA15" i="7"/>
  <c r="DT15" i="7"/>
  <c r="DS15" i="7"/>
  <c r="DR15" i="7"/>
  <c r="DQ15" i="7"/>
  <c r="DP15" i="7"/>
  <c r="DO15" i="7"/>
  <c r="DH15" i="7"/>
  <c r="DG15" i="7"/>
  <c r="DF15" i="7"/>
  <c r="DE15" i="7"/>
  <c r="DD15" i="7"/>
  <c r="DC15" i="7"/>
  <c r="CY15" i="7"/>
  <c r="CX15" i="7"/>
  <c r="CW15" i="7"/>
  <c r="CV15" i="7"/>
  <c r="CU15" i="7"/>
  <c r="CT15" i="7"/>
  <c r="CS15" i="7"/>
  <c r="CR15" i="7"/>
  <c r="EQ15" i="7" s="1"/>
  <c r="CQ15" i="7"/>
  <c r="CP15" i="7"/>
  <c r="CO15" i="7"/>
  <c r="CN15" i="7"/>
  <c r="CM15" i="7"/>
  <c r="CL15" i="7"/>
  <c r="CK15" i="7"/>
  <c r="CJ15" i="7"/>
  <c r="CI15" i="7"/>
  <c r="CH15" i="7"/>
  <c r="CG15" i="7"/>
  <c r="CF15" i="7"/>
  <c r="CE15" i="7"/>
  <c r="CD15" i="7"/>
  <c r="CC15" i="7"/>
  <c r="CB15" i="7"/>
  <c r="CA15" i="7"/>
  <c r="BZ15" i="7"/>
  <c r="BY15" i="7"/>
  <c r="BX15" i="7"/>
  <c r="BW15" i="7"/>
  <c r="BV15" i="7"/>
  <c r="BU15" i="7"/>
  <c r="BT15" i="7"/>
  <c r="BS15" i="7"/>
  <c r="BR15" i="7"/>
  <c r="BQ15" i="7"/>
  <c r="BP15" i="7"/>
  <c r="BO15" i="7"/>
  <c r="BN15" i="7"/>
  <c r="BM15" i="7"/>
  <c r="BL15" i="7"/>
  <c r="BK15" i="7"/>
  <c r="BJ15" i="7"/>
  <c r="BI15" i="7"/>
  <c r="BH15" i="7"/>
  <c r="BG15" i="7"/>
  <c r="BF15" i="7"/>
  <c r="BE15" i="7"/>
  <c r="BD15" i="7"/>
  <c r="BC15" i="7"/>
  <c r="BB15" i="7"/>
  <c r="BA15" i="7"/>
  <c r="AZ15" i="7"/>
  <c r="EX15" i="7" s="1"/>
  <c r="AY15" i="7"/>
  <c r="EW15" i="7" s="1"/>
  <c r="AX15" i="7"/>
  <c r="EV15" i="7" s="1"/>
  <c r="AW15" i="7"/>
  <c r="AV15" i="7"/>
  <c r="ET15" i="7" s="1"/>
  <c r="AU15" i="7"/>
  <c r="ES15" i="7" s="1"/>
  <c r="AT15" i="7"/>
  <c r="AS15" i="7"/>
  <c r="AR15" i="7"/>
  <c r="AQ15" i="7"/>
  <c r="AP15" i="7"/>
  <c r="AO15" i="7"/>
  <c r="AN15" i="7"/>
  <c r="EL15" i="7" s="1"/>
  <c r="AM15" i="7"/>
  <c r="EK15" i="7" s="1"/>
  <c r="AL15" i="7"/>
  <c r="EJ15" i="7" s="1"/>
  <c r="AK15" i="7"/>
  <c r="EI15" i="7" s="1"/>
  <c r="AJ15" i="7"/>
  <c r="EH15" i="7" s="1"/>
  <c r="AI15" i="7"/>
  <c r="EG15" i="7" s="1"/>
  <c r="AH15" i="7"/>
  <c r="AG15" i="7"/>
  <c r="AF15" i="7"/>
  <c r="AE15" i="7"/>
  <c r="AD15" i="7"/>
  <c r="AC15" i="7"/>
  <c r="AB15" i="7"/>
  <c r="DZ15" i="7" s="1"/>
  <c r="AA15" i="7"/>
  <c r="DY15" i="7" s="1"/>
  <c r="Z15" i="7"/>
  <c r="DX15" i="7" s="1"/>
  <c r="Y15" i="7"/>
  <c r="DW15" i="7" s="1"/>
  <c r="X15" i="7"/>
  <c r="DV15" i="7" s="1"/>
  <c r="W15" i="7"/>
  <c r="DU15" i="7" s="1"/>
  <c r="V15" i="7"/>
  <c r="U15" i="7"/>
  <c r="T15" i="7"/>
  <c r="S15" i="7"/>
  <c r="R15" i="7"/>
  <c r="Q15" i="7"/>
  <c r="P15" i="7"/>
  <c r="DN15" i="7" s="1"/>
  <c r="O15" i="7"/>
  <c r="DM15" i="7" s="1"/>
  <c r="N15" i="7"/>
  <c r="DL15" i="7" s="1"/>
  <c r="M15" i="7"/>
  <c r="DK15" i="7" s="1"/>
  <c r="L15" i="7"/>
  <c r="DJ15" i="7" s="1"/>
  <c r="K15" i="7"/>
  <c r="DI15" i="7" s="1"/>
  <c r="J15" i="7"/>
  <c r="I15" i="7"/>
  <c r="H15" i="7"/>
  <c r="G15" i="7"/>
  <c r="F15" i="7"/>
  <c r="E15" i="7"/>
  <c r="D15" i="7"/>
  <c r="DB15" i="7" s="1"/>
  <c r="C15" i="7"/>
  <c r="DA15" i="7" s="1"/>
  <c r="B15" i="7"/>
  <c r="CZ15" i="7" s="1"/>
  <c r="EX14" i="7"/>
  <c r="EW14" i="7"/>
  <c r="EV14" i="7"/>
  <c r="EO14" i="7"/>
  <c r="EN14" i="7"/>
  <c r="EM14" i="7"/>
  <c r="EL14" i="7"/>
  <c r="EK14" i="7"/>
  <c r="EJ14" i="7"/>
  <c r="EC14" i="7"/>
  <c r="DZ14" i="7"/>
  <c r="DY14" i="7"/>
  <c r="DX14" i="7"/>
  <c r="DQ14" i="7"/>
  <c r="DP14" i="7"/>
  <c r="DO14" i="7"/>
  <c r="DN14" i="7"/>
  <c r="DM14" i="7"/>
  <c r="DL14" i="7"/>
  <c r="DE14" i="7"/>
  <c r="DD14" i="7"/>
  <c r="DC14" i="7"/>
  <c r="DB14" i="7"/>
  <c r="DA14" i="7"/>
  <c r="CZ14" i="7"/>
  <c r="CY14" i="7"/>
  <c r="CX14" i="7"/>
  <c r="CW14" i="7"/>
  <c r="CV14" i="7"/>
  <c r="CU14" i="7"/>
  <c r="CT14" i="7"/>
  <c r="CS14" i="7"/>
  <c r="CR14" i="7"/>
  <c r="CQ14" i="7"/>
  <c r="CP14" i="7"/>
  <c r="CO14" i="7"/>
  <c r="CN14" i="7"/>
  <c r="CM14" i="7"/>
  <c r="CL14" i="7"/>
  <c r="CK14" i="7"/>
  <c r="CJ14" i="7"/>
  <c r="CI14" i="7"/>
  <c r="CH14" i="7"/>
  <c r="CG14" i="7"/>
  <c r="CF14" i="7"/>
  <c r="CE14" i="7"/>
  <c r="CD14" i="7"/>
  <c r="CC14" i="7"/>
  <c r="EB14" i="7" s="1"/>
  <c r="CB14" i="7"/>
  <c r="EA14" i="7" s="1"/>
  <c r="CA14" i="7"/>
  <c r="BZ14" i="7"/>
  <c r="BY14" i="7"/>
  <c r="BX14" i="7"/>
  <c r="BW14" i="7"/>
  <c r="BV14" i="7"/>
  <c r="BU14" i="7"/>
  <c r="BT14" i="7"/>
  <c r="BS14" i="7"/>
  <c r="BR14" i="7"/>
  <c r="BQ14" i="7"/>
  <c r="BP14" i="7"/>
  <c r="BO14" i="7"/>
  <c r="BN14" i="7"/>
  <c r="BM14" i="7"/>
  <c r="BL14" i="7"/>
  <c r="BK14" i="7"/>
  <c r="BJ14" i="7"/>
  <c r="BI14" i="7"/>
  <c r="BH14" i="7"/>
  <c r="BG14" i="7"/>
  <c r="BF14" i="7"/>
  <c r="BE14" i="7"/>
  <c r="BD14" i="7"/>
  <c r="BC14" i="7"/>
  <c r="BB14" i="7"/>
  <c r="BA14" i="7"/>
  <c r="AZ14" i="7"/>
  <c r="AY14" i="7"/>
  <c r="AX14" i="7"/>
  <c r="AW14" i="7"/>
  <c r="EU14" i="7" s="1"/>
  <c r="AV14" i="7"/>
  <c r="ET14" i="7" s="1"/>
  <c r="AU14" i="7"/>
  <c r="ES14" i="7" s="1"/>
  <c r="AT14" i="7"/>
  <c r="AS14" i="7"/>
  <c r="EQ14" i="7" s="1"/>
  <c r="AR14" i="7"/>
  <c r="EP14" i="7" s="1"/>
  <c r="AQ14" i="7"/>
  <c r="AP14" i="7"/>
  <c r="AO14" i="7"/>
  <c r="AN14" i="7"/>
  <c r="AM14" i="7"/>
  <c r="AL14" i="7"/>
  <c r="AK14" i="7"/>
  <c r="EI14" i="7" s="1"/>
  <c r="AJ14" i="7"/>
  <c r="EH14" i="7" s="1"/>
  <c r="AI14" i="7"/>
  <c r="EG14" i="7" s="1"/>
  <c r="AH14" i="7"/>
  <c r="AG14" i="7"/>
  <c r="EE14" i="7" s="1"/>
  <c r="AF14" i="7"/>
  <c r="ED14" i="7" s="1"/>
  <c r="AE14" i="7"/>
  <c r="AD14" i="7"/>
  <c r="AC14" i="7"/>
  <c r="AB14" i="7"/>
  <c r="AA14" i="7"/>
  <c r="Z14" i="7"/>
  <c r="Y14" i="7"/>
  <c r="DW14" i="7" s="1"/>
  <c r="X14" i="7"/>
  <c r="DV14" i="7" s="1"/>
  <c r="W14" i="7"/>
  <c r="DU14" i="7" s="1"/>
  <c r="V14" i="7"/>
  <c r="U14" i="7"/>
  <c r="DS14" i="7" s="1"/>
  <c r="T14" i="7"/>
  <c r="DR14" i="7" s="1"/>
  <c r="S14" i="7"/>
  <c r="R14" i="7"/>
  <c r="Q14" i="7"/>
  <c r="P14" i="7"/>
  <c r="O14" i="7"/>
  <c r="N14" i="7"/>
  <c r="M14" i="7"/>
  <c r="DK14" i="7" s="1"/>
  <c r="L14" i="7"/>
  <c r="DJ14" i="7" s="1"/>
  <c r="K14" i="7"/>
  <c r="DI14" i="7" s="1"/>
  <c r="J14" i="7"/>
  <c r="DH14" i="7" s="1"/>
  <c r="I14" i="7"/>
  <c r="DG14" i="7" s="1"/>
  <c r="H14" i="7"/>
  <c r="DF14" i="7" s="1"/>
  <c r="G14" i="7"/>
  <c r="F14" i="7"/>
  <c r="E14" i="7"/>
  <c r="D14" i="7"/>
  <c r="C14" i="7"/>
  <c r="B14" i="7"/>
  <c r="EX13" i="7"/>
  <c r="EW13" i="7"/>
  <c r="EV13" i="7"/>
  <c r="EU13" i="7"/>
  <c r="ET13" i="7"/>
  <c r="ES13" i="7"/>
  <c r="EL13" i="7"/>
  <c r="EK13" i="7"/>
  <c r="EJ13" i="7"/>
  <c r="EI13" i="7"/>
  <c r="EH13" i="7"/>
  <c r="EG13" i="7"/>
  <c r="DZ13" i="7"/>
  <c r="DX13" i="7"/>
  <c r="DW13" i="7"/>
  <c r="DV13" i="7"/>
  <c r="DU13" i="7"/>
  <c r="DN13" i="7"/>
  <c r="DM13" i="7"/>
  <c r="DL13" i="7"/>
  <c r="DK13" i="7"/>
  <c r="DJ13" i="7"/>
  <c r="DI13" i="7"/>
  <c r="DB13" i="7"/>
  <c r="DA13" i="7"/>
  <c r="CZ13" i="7"/>
  <c r="CY13" i="7"/>
  <c r="CX13" i="7"/>
  <c r="CW13" i="7"/>
  <c r="CV13" i="7"/>
  <c r="CU13" i="7"/>
  <c r="CT13" i="7"/>
  <c r="CS13" i="7"/>
  <c r="CR13" i="7"/>
  <c r="CQ13" i="7"/>
  <c r="CP13" i="7"/>
  <c r="CO13" i="7"/>
  <c r="CN13" i="7"/>
  <c r="CM13" i="7"/>
  <c r="CL13" i="7"/>
  <c r="CK13" i="7"/>
  <c r="CJ13" i="7"/>
  <c r="CI13" i="7"/>
  <c r="CH13" i="7"/>
  <c r="CG13" i="7"/>
  <c r="CF13" i="7"/>
  <c r="CE13" i="7"/>
  <c r="CD13" i="7"/>
  <c r="CC13" i="7"/>
  <c r="CB13" i="7"/>
  <c r="CA13" i="7"/>
  <c r="BZ13" i="7"/>
  <c r="DY13" i="7" s="1"/>
  <c r="BY13" i="7"/>
  <c r="BX13" i="7"/>
  <c r="BW13" i="7"/>
  <c r="BV13" i="7"/>
  <c r="BU13" i="7"/>
  <c r="BT13" i="7"/>
  <c r="BS13" i="7"/>
  <c r="BR13" i="7"/>
  <c r="BQ13" i="7"/>
  <c r="BP13" i="7"/>
  <c r="BO13" i="7"/>
  <c r="BN13" i="7"/>
  <c r="BM13" i="7"/>
  <c r="BL13" i="7"/>
  <c r="BK13" i="7"/>
  <c r="BJ13" i="7"/>
  <c r="BI13" i="7"/>
  <c r="BH13" i="7"/>
  <c r="BG13" i="7"/>
  <c r="BF13" i="7"/>
  <c r="BE13" i="7"/>
  <c r="BD13" i="7"/>
  <c r="BC13" i="7"/>
  <c r="BB13" i="7"/>
  <c r="BA13" i="7"/>
  <c r="AZ13" i="7"/>
  <c r="AY13" i="7"/>
  <c r="AX13" i="7"/>
  <c r="AW13" i="7"/>
  <c r="AV13" i="7"/>
  <c r="AU13" i="7"/>
  <c r="AT13" i="7"/>
  <c r="ER13" i="7" s="1"/>
  <c r="AS13" i="7"/>
  <c r="EQ13" i="7" s="1"/>
  <c r="AR13" i="7"/>
  <c r="EP13" i="7" s="1"/>
  <c r="AQ13" i="7"/>
  <c r="EO13" i="7" s="1"/>
  <c r="AP13" i="7"/>
  <c r="EN13" i="7" s="1"/>
  <c r="AO13" i="7"/>
  <c r="EM13" i="7" s="1"/>
  <c r="AN13" i="7"/>
  <c r="AM13" i="7"/>
  <c r="AL13" i="7"/>
  <c r="AK13" i="7"/>
  <c r="AJ13" i="7"/>
  <c r="AI13" i="7"/>
  <c r="AH13" i="7"/>
  <c r="EF13" i="7" s="1"/>
  <c r="AG13" i="7"/>
  <c r="EE13" i="7" s="1"/>
  <c r="AF13" i="7"/>
  <c r="ED13" i="7" s="1"/>
  <c r="AE13" i="7"/>
  <c r="EC13" i="7" s="1"/>
  <c r="AD13" i="7"/>
  <c r="EB13" i="7" s="1"/>
  <c r="AC13" i="7"/>
  <c r="AB13" i="7"/>
  <c r="AA13" i="7"/>
  <c r="Z13" i="7"/>
  <c r="Y13" i="7"/>
  <c r="X13" i="7"/>
  <c r="W13" i="7"/>
  <c r="V13" i="7"/>
  <c r="DT13" i="7" s="1"/>
  <c r="U13" i="7"/>
  <c r="DS13" i="7" s="1"/>
  <c r="T13" i="7"/>
  <c r="DR13" i="7" s="1"/>
  <c r="S13" i="7"/>
  <c r="DQ13" i="7" s="1"/>
  <c r="R13" i="7"/>
  <c r="DP13" i="7" s="1"/>
  <c r="Q13" i="7"/>
  <c r="DO13" i="7" s="1"/>
  <c r="P13" i="7"/>
  <c r="O13" i="7"/>
  <c r="N13" i="7"/>
  <c r="M13" i="7"/>
  <c r="L13" i="7"/>
  <c r="K13" i="7"/>
  <c r="J13" i="7"/>
  <c r="DH13" i="7" s="1"/>
  <c r="I13" i="7"/>
  <c r="DG13" i="7" s="1"/>
  <c r="H13" i="7"/>
  <c r="DF13" i="7" s="1"/>
  <c r="G13" i="7"/>
  <c r="DE13" i="7" s="1"/>
  <c r="F13" i="7"/>
  <c r="DD13" i="7" s="1"/>
  <c r="E13" i="7"/>
  <c r="DC13" i="7" s="1"/>
  <c r="D13" i="7"/>
  <c r="C13" i="7"/>
  <c r="B13" i="7"/>
  <c r="EU12" i="7"/>
  <c r="ET12" i="7"/>
  <c r="ES12" i="7"/>
  <c r="ER12" i="7"/>
  <c r="EQ12" i="7"/>
  <c r="EP12" i="7"/>
  <c r="EI12" i="7"/>
  <c r="EH12" i="7"/>
  <c r="EG12" i="7"/>
  <c r="EF12" i="7"/>
  <c r="EE12" i="7"/>
  <c r="DW12" i="7"/>
  <c r="DV12" i="7"/>
  <c r="DU12" i="7"/>
  <c r="DT12" i="7"/>
  <c r="DS12" i="7"/>
  <c r="DR12" i="7"/>
  <c r="DK12" i="7"/>
  <c r="DJ12" i="7"/>
  <c r="DI12" i="7"/>
  <c r="DH12" i="7"/>
  <c r="DG12" i="7"/>
  <c r="CY12" i="7"/>
  <c r="CX12" i="7"/>
  <c r="CW12" i="7"/>
  <c r="CV12" i="7"/>
  <c r="CU12" i="7"/>
  <c r="CT12" i="7"/>
  <c r="CS12" i="7"/>
  <c r="CR12" i="7"/>
  <c r="CQ12" i="7"/>
  <c r="CP12" i="7"/>
  <c r="CO12" i="7"/>
  <c r="CN12" i="7"/>
  <c r="CM12" i="7"/>
  <c r="CL12" i="7"/>
  <c r="CK12" i="7"/>
  <c r="CJ12" i="7"/>
  <c r="CI12" i="7"/>
  <c r="CH12" i="7"/>
  <c r="CG12" i="7"/>
  <c r="CF12" i="7"/>
  <c r="CE12" i="7"/>
  <c r="CD12" i="7"/>
  <c r="CC12" i="7"/>
  <c r="CB12" i="7"/>
  <c r="CA12" i="7"/>
  <c r="BZ12" i="7"/>
  <c r="BY12" i="7"/>
  <c r="BX12" i="7"/>
  <c r="BW12" i="7"/>
  <c r="BV12" i="7"/>
  <c r="BU12" i="7"/>
  <c r="BT12" i="7"/>
  <c r="BS12" i="7"/>
  <c r="BR12" i="7"/>
  <c r="BQ12" i="7"/>
  <c r="BP12" i="7"/>
  <c r="BO12" i="7"/>
  <c r="BN12" i="7"/>
  <c r="BM12" i="7"/>
  <c r="BL12" i="7"/>
  <c r="BK12" i="7"/>
  <c r="BJ12" i="7"/>
  <c r="BI12" i="7"/>
  <c r="BH12" i="7"/>
  <c r="BG12" i="7"/>
  <c r="BF12" i="7"/>
  <c r="BE12" i="7"/>
  <c r="BD12" i="7"/>
  <c r="BC12" i="7"/>
  <c r="BB12" i="7"/>
  <c r="BA12" i="7"/>
  <c r="AZ12" i="7"/>
  <c r="EX12" i="7" s="1"/>
  <c r="AY12" i="7"/>
  <c r="EW12" i="7" s="1"/>
  <c r="AX12" i="7"/>
  <c r="EV12" i="7" s="1"/>
  <c r="AW12" i="7"/>
  <c r="AV12" i="7"/>
  <c r="AU12" i="7"/>
  <c r="AT12" i="7"/>
  <c r="AS12" i="7"/>
  <c r="AR12" i="7"/>
  <c r="AQ12" i="7"/>
  <c r="EO12" i="7" s="1"/>
  <c r="AP12" i="7"/>
  <c r="EN12" i="7" s="1"/>
  <c r="AO12" i="7"/>
  <c r="EM12" i="7" s="1"/>
  <c r="AN12" i="7"/>
  <c r="EL12" i="7" s="1"/>
  <c r="AM12" i="7"/>
  <c r="EK12" i="7" s="1"/>
  <c r="AL12" i="7"/>
  <c r="EJ12" i="7" s="1"/>
  <c r="AK12" i="7"/>
  <c r="AJ12" i="7"/>
  <c r="AI12" i="7"/>
  <c r="AH12" i="7"/>
  <c r="AG12" i="7"/>
  <c r="AF12" i="7"/>
  <c r="ED12" i="7" s="1"/>
  <c r="AE12" i="7"/>
  <c r="EC12" i="7" s="1"/>
  <c r="AD12" i="7"/>
  <c r="EB12" i="7" s="1"/>
  <c r="AC12" i="7"/>
  <c r="EA12" i="7" s="1"/>
  <c r="AB12" i="7"/>
  <c r="DZ12" i="7" s="1"/>
  <c r="AA12" i="7"/>
  <c r="DY12" i="7" s="1"/>
  <c r="Z12" i="7"/>
  <c r="DX12" i="7" s="1"/>
  <c r="Y12" i="7"/>
  <c r="X12" i="7"/>
  <c r="W12" i="7"/>
  <c r="V12" i="7"/>
  <c r="U12" i="7"/>
  <c r="T12" i="7"/>
  <c r="S12" i="7"/>
  <c r="DQ12" i="7" s="1"/>
  <c r="R12" i="7"/>
  <c r="DP12" i="7" s="1"/>
  <c r="Q12" i="7"/>
  <c r="DO12" i="7" s="1"/>
  <c r="P12" i="7"/>
  <c r="DN12" i="7" s="1"/>
  <c r="O12" i="7"/>
  <c r="DM12" i="7" s="1"/>
  <c r="N12" i="7"/>
  <c r="DL12" i="7" s="1"/>
  <c r="M12" i="7"/>
  <c r="L12" i="7"/>
  <c r="K12" i="7"/>
  <c r="J12" i="7"/>
  <c r="I12" i="7"/>
  <c r="H12" i="7"/>
  <c r="DF12" i="7" s="1"/>
  <c r="G12" i="7"/>
  <c r="DE12" i="7" s="1"/>
  <c r="F12" i="7"/>
  <c r="DD12" i="7" s="1"/>
  <c r="E12" i="7"/>
  <c r="DC12" i="7" s="1"/>
  <c r="D12" i="7"/>
  <c r="DB12" i="7" s="1"/>
  <c r="C12" i="7"/>
  <c r="DA12" i="7" s="1"/>
  <c r="B12" i="7"/>
  <c r="CZ12" i="7" s="1"/>
  <c r="EQ11" i="7"/>
  <c r="EP11" i="7"/>
  <c r="EN11" i="7"/>
  <c r="EE11" i="7"/>
  <c r="ED11" i="7"/>
  <c r="EC11" i="7"/>
  <c r="EB11" i="7"/>
  <c r="DT11" i="7"/>
  <c r="DS11" i="7"/>
  <c r="DR11" i="7"/>
  <c r="DP11" i="7"/>
  <c r="DI11" i="7"/>
  <c r="DH11" i="7"/>
  <c r="DG11" i="7"/>
  <c r="DF11" i="7"/>
  <c r="DC11" i="7"/>
  <c r="CY11" i="7"/>
  <c r="CX11" i="7"/>
  <c r="CW11" i="7"/>
  <c r="CV11" i="7"/>
  <c r="CU11" i="7"/>
  <c r="CT11" i="7"/>
  <c r="CS11" i="7"/>
  <c r="CR11" i="7"/>
  <c r="CQ11" i="7"/>
  <c r="CP11" i="7"/>
  <c r="CO11" i="7"/>
  <c r="CN11" i="7"/>
  <c r="CM11" i="7"/>
  <c r="CL11" i="7"/>
  <c r="CK11" i="7"/>
  <c r="CJ11" i="7"/>
  <c r="CI11" i="7"/>
  <c r="CH11" i="7"/>
  <c r="CG11" i="7"/>
  <c r="CF11" i="7"/>
  <c r="CE11" i="7"/>
  <c r="CD11" i="7"/>
  <c r="CC11" i="7"/>
  <c r="CB11" i="7"/>
  <c r="CA11" i="7"/>
  <c r="BZ11" i="7"/>
  <c r="BY11" i="7"/>
  <c r="BX11" i="7"/>
  <c r="BW11" i="7"/>
  <c r="BV11" i="7"/>
  <c r="BU11" i="7"/>
  <c r="BT11" i="7"/>
  <c r="BS11" i="7"/>
  <c r="BR11" i="7"/>
  <c r="BQ11" i="7"/>
  <c r="BP11" i="7"/>
  <c r="BO11" i="7"/>
  <c r="BN11" i="7"/>
  <c r="BM11" i="7"/>
  <c r="BL11" i="7"/>
  <c r="BK11" i="7"/>
  <c r="BJ11" i="7"/>
  <c r="BI11" i="7"/>
  <c r="BH11" i="7"/>
  <c r="BG11" i="7"/>
  <c r="BF11" i="7"/>
  <c r="BE11" i="7"/>
  <c r="BD11" i="7"/>
  <c r="BC11" i="7"/>
  <c r="BB11" i="7"/>
  <c r="BA11" i="7"/>
  <c r="AZ11" i="7"/>
  <c r="EX11" i="7" s="1"/>
  <c r="AY11" i="7"/>
  <c r="EW11" i="7" s="1"/>
  <c r="AX11" i="7"/>
  <c r="EV11" i="7" s="1"/>
  <c r="AW11" i="7"/>
  <c r="EU11" i="7" s="1"/>
  <c r="AV11" i="7"/>
  <c r="ET11" i="7" s="1"/>
  <c r="AU11" i="7"/>
  <c r="ES11" i="7" s="1"/>
  <c r="AT11" i="7"/>
  <c r="ER11" i="7" s="1"/>
  <c r="AS11" i="7"/>
  <c r="AR11" i="7"/>
  <c r="AQ11" i="7"/>
  <c r="EO11" i="7" s="1"/>
  <c r="AP11" i="7"/>
  <c r="AO11" i="7"/>
  <c r="EM11" i="7" s="1"/>
  <c r="AN11" i="7"/>
  <c r="EL11" i="7" s="1"/>
  <c r="AM11" i="7"/>
  <c r="EK11" i="7" s="1"/>
  <c r="AL11" i="7"/>
  <c r="EJ11" i="7" s="1"/>
  <c r="AK11" i="7"/>
  <c r="EI11" i="7" s="1"/>
  <c r="AJ11" i="7"/>
  <c r="EH11" i="7" s="1"/>
  <c r="AI11" i="7"/>
  <c r="EG11" i="7" s="1"/>
  <c r="AH11" i="7"/>
  <c r="EF11" i="7" s="1"/>
  <c r="AG11" i="7"/>
  <c r="AF11" i="7"/>
  <c r="AE11" i="7"/>
  <c r="AD11" i="7"/>
  <c r="AC11" i="7"/>
  <c r="EA11" i="7" s="1"/>
  <c r="AB11" i="7"/>
  <c r="DZ11" i="7" s="1"/>
  <c r="AA11" i="7"/>
  <c r="DY11" i="7" s="1"/>
  <c r="Z11" i="7"/>
  <c r="DX11" i="7" s="1"/>
  <c r="Y11" i="7"/>
  <c r="DW11" i="7" s="1"/>
  <c r="X11" i="7"/>
  <c r="DV11" i="7" s="1"/>
  <c r="W11" i="7"/>
  <c r="DU11" i="7" s="1"/>
  <c r="V11" i="7"/>
  <c r="U11" i="7"/>
  <c r="T11" i="7"/>
  <c r="S11" i="7"/>
  <c r="DQ11" i="7" s="1"/>
  <c r="R11" i="7"/>
  <c r="Q11" i="7"/>
  <c r="DO11" i="7" s="1"/>
  <c r="P11" i="7"/>
  <c r="DN11" i="7" s="1"/>
  <c r="O11" i="7"/>
  <c r="DM11" i="7" s="1"/>
  <c r="N11" i="7"/>
  <c r="DL11" i="7" s="1"/>
  <c r="M11" i="7"/>
  <c r="DK11" i="7" s="1"/>
  <c r="L11" i="7"/>
  <c r="DJ11" i="7" s="1"/>
  <c r="K11" i="7"/>
  <c r="J11" i="7"/>
  <c r="I11" i="7"/>
  <c r="H11" i="7"/>
  <c r="G11" i="7"/>
  <c r="DE11" i="7" s="1"/>
  <c r="F11" i="7"/>
  <c r="DD11" i="7" s="1"/>
  <c r="E11" i="7"/>
  <c r="D11" i="7"/>
  <c r="DB11" i="7" s="1"/>
  <c r="C11" i="7"/>
  <c r="DA11" i="7" s="1"/>
  <c r="B11" i="7"/>
  <c r="CZ11" i="7" s="1"/>
  <c r="EX10" i="7"/>
  <c r="EW10" i="7"/>
  <c r="EC10" i="7"/>
  <c r="EB10" i="7"/>
  <c r="EA10" i="7"/>
  <c r="DZ10" i="7"/>
  <c r="DT10" i="7"/>
  <c r="DS10" i="7"/>
  <c r="DQ10" i="7"/>
  <c r="DP10" i="7"/>
  <c r="DO10" i="7"/>
  <c r="DH10" i="7"/>
  <c r="DG10" i="7"/>
  <c r="DF10" i="7"/>
  <c r="DE10" i="7"/>
  <c r="DD10" i="7"/>
  <c r="DC10" i="7"/>
  <c r="CY10" i="7"/>
  <c r="CX10" i="7"/>
  <c r="CW10" i="7"/>
  <c r="CV10" i="7"/>
  <c r="CU10" i="7"/>
  <c r="CT10" i="7"/>
  <c r="CS10" i="7"/>
  <c r="CR10" i="7"/>
  <c r="CQ10" i="7"/>
  <c r="CP10" i="7"/>
  <c r="CO10" i="7"/>
  <c r="EN10" i="7" s="1"/>
  <c r="CN10" i="7"/>
  <c r="EM10" i="7" s="1"/>
  <c r="CM10" i="7"/>
  <c r="CL10" i="7"/>
  <c r="CK10" i="7"/>
  <c r="CJ10" i="7"/>
  <c r="CI10" i="7"/>
  <c r="CH10" i="7"/>
  <c r="CG10" i="7"/>
  <c r="EF10" i="7" s="1"/>
  <c r="CF10" i="7"/>
  <c r="CE10" i="7"/>
  <c r="CD10" i="7"/>
  <c r="CC10" i="7"/>
  <c r="CB10" i="7"/>
  <c r="CA10" i="7"/>
  <c r="BZ10" i="7"/>
  <c r="BY10" i="7"/>
  <c r="BX10" i="7"/>
  <c r="BW10" i="7"/>
  <c r="BV10" i="7"/>
  <c r="BU10" i="7"/>
  <c r="BT10" i="7"/>
  <c r="BS10" i="7"/>
  <c r="BR10" i="7"/>
  <c r="BQ10" i="7"/>
  <c r="BP10" i="7"/>
  <c r="BO10" i="7"/>
  <c r="BN10" i="7"/>
  <c r="BM10" i="7"/>
  <c r="BL10" i="7"/>
  <c r="BK10" i="7"/>
  <c r="BJ10" i="7"/>
  <c r="BI10" i="7"/>
  <c r="BH10" i="7"/>
  <c r="BG10" i="7"/>
  <c r="BF10" i="7"/>
  <c r="BE10" i="7"/>
  <c r="BD10" i="7"/>
  <c r="BC10" i="7"/>
  <c r="BB10" i="7"/>
  <c r="BA10" i="7"/>
  <c r="AZ10" i="7"/>
  <c r="AY10" i="7"/>
  <c r="AX10" i="7"/>
  <c r="EV10" i="7" s="1"/>
  <c r="AW10" i="7"/>
  <c r="EU10" i="7" s="1"/>
  <c r="AV10" i="7"/>
  <c r="AU10" i="7"/>
  <c r="AT10" i="7"/>
  <c r="ER10" i="7" s="1"/>
  <c r="AS10" i="7"/>
  <c r="EQ10" i="7" s="1"/>
  <c r="AR10" i="7"/>
  <c r="EP10" i="7" s="1"/>
  <c r="AQ10" i="7"/>
  <c r="EO10" i="7" s="1"/>
  <c r="AP10" i="7"/>
  <c r="AO10" i="7"/>
  <c r="AN10" i="7"/>
  <c r="EL10" i="7" s="1"/>
  <c r="AM10" i="7"/>
  <c r="EK10" i="7" s="1"/>
  <c r="AL10" i="7"/>
  <c r="EJ10" i="7" s="1"/>
  <c r="AK10" i="7"/>
  <c r="EI10" i="7" s="1"/>
  <c r="AJ10" i="7"/>
  <c r="AI10" i="7"/>
  <c r="AH10" i="7"/>
  <c r="AG10" i="7"/>
  <c r="EE10" i="7" s="1"/>
  <c r="AF10" i="7"/>
  <c r="ED10" i="7" s="1"/>
  <c r="AE10" i="7"/>
  <c r="AD10" i="7"/>
  <c r="AC10" i="7"/>
  <c r="AB10" i="7"/>
  <c r="AA10" i="7"/>
  <c r="DY10" i="7" s="1"/>
  <c r="Z10" i="7"/>
  <c r="DX10" i="7" s="1"/>
  <c r="Y10" i="7"/>
  <c r="DW10" i="7" s="1"/>
  <c r="X10" i="7"/>
  <c r="DV10" i="7" s="1"/>
  <c r="W10" i="7"/>
  <c r="DU10" i="7" s="1"/>
  <c r="V10" i="7"/>
  <c r="U10" i="7"/>
  <c r="T10" i="7"/>
  <c r="DR10" i="7" s="1"/>
  <c r="S10" i="7"/>
  <c r="R10" i="7"/>
  <c r="Q10" i="7"/>
  <c r="P10" i="7"/>
  <c r="DN10" i="7" s="1"/>
  <c r="O10" i="7"/>
  <c r="DM10" i="7" s="1"/>
  <c r="N10" i="7"/>
  <c r="DL10" i="7" s="1"/>
  <c r="M10" i="7"/>
  <c r="DK10" i="7" s="1"/>
  <c r="L10" i="7"/>
  <c r="DJ10" i="7" s="1"/>
  <c r="K10" i="7"/>
  <c r="DI10" i="7" s="1"/>
  <c r="J10" i="7"/>
  <c r="I10" i="7"/>
  <c r="H10" i="7"/>
  <c r="G10" i="7"/>
  <c r="F10" i="7"/>
  <c r="E10" i="7"/>
  <c r="D10" i="7"/>
  <c r="DB10" i="7" s="1"/>
  <c r="C10" i="7"/>
  <c r="DA10" i="7" s="1"/>
  <c r="B10" i="7"/>
  <c r="CZ10" i="7" s="1"/>
  <c r="EX9" i="7"/>
  <c r="DW9" i="7"/>
  <c r="DV9" i="7"/>
  <c r="DU9" i="7"/>
  <c r="DP9" i="7"/>
  <c r="DK9" i="7"/>
  <c r="DJ9" i="7"/>
  <c r="DI9" i="7"/>
  <c r="DH9" i="7"/>
  <c r="DD9" i="7"/>
  <c r="CY9" i="7"/>
  <c r="CX9" i="7"/>
  <c r="CW9" i="7"/>
  <c r="CV9" i="7"/>
  <c r="CU9" i="7"/>
  <c r="ET9" i="7" s="1"/>
  <c r="CT9" i="7"/>
  <c r="ES9" i="7" s="1"/>
  <c r="CS9" i="7"/>
  <c r="CR9" i="7"/>
  <c r="CQ9" i="7"/>
  <c r="CP9" i="7"/>
  <c r="CO9" i="7"/>
  <c r="CN9" i="7"/>
  <c r="CM9" i="7"/>
  <c r="CL9" i="7"/>
  <c r="CK9" i="7"/>
  <c r="CJ9" i="7"/>
  <c r="CI9" i="7"/>
  <c r="CH9" i="7"/>
  <c r="CG9" i="7"/>
  <c r="CF9" i="7"/>
  <c r="CE9" i="7"/>
  <c r="CD9" i="7"/>
  <c r="CC9" i="7"/>
  <c r="EB9" i="7" s="1"/>
  <c r="CB9" i="7"/>
  <c r="CA9" i="7"/>
  <c r="BZ9" i="7"/>
  <c r="BY9" i="7"/>
  <c r="BX9" i="7"/>
  <c r="BW9" i="7"/>
  <c r="BV9" i="7"/>
  <c r="BU9" i="7"/>
  <c r="BT9" i="7"/>
  <c r="BS9" i="7"/>
  <c r="BR9" i="7"/>
  <c r="BQ9" i="7"/>
  <c r="BP9" i="7"/>
  <c r="BO9" i="7"/>
  <c r="BN9" i="7"/>
  <c r="BM9" i="7"/>
  <c r="BL9" i="7"/>
  <c r="BK9" i="7"/>
  <c r="BJ9" i="7"/>
  <c r="BI9" i="7"/>
  <c r="BH9" i="7"/>
  <c r="BG9" i="7"/>
  <c r="BF9" i="7"/>
  <c r="BE9" i="7"/>
  <c r="BD9" i="7"/>
  <c r="BC9" i="7"/>
  <c r="BB9" i="7"/>
  <c r="BA9" i="7"/>
  <c r="AZ9" i="7"/>
  <c r="AY9" i="7"/>
  <c r="EW9" i="7" s="1"/>
  <c r="AX9" i="7"/>
  <c r="EV9" i="7" s="1"/>
  <c r="AW9" i="7"/>
  <c r="EU9" i="7" s="1"/>
  <c r="AV9" i="7"/>
  <c r="AU9" i="7"/>
  <c r="AT9" i="7"/>
  <c r="ER9" i="7" s="1"/>
  <c r="AS9" i="7"/>
  <c r="AR9" i="7"/>
  <c r="EP9" i="7" s="1"/>
  <c r="AQ9" i="7"/>
  <c r="EO9" i="7" s="1"/>
  <c r="AP9" i="7"/>
  <c r="EN9" i="7" s="1"/>
  <c r="AO9" i="7"/>
  <c r="EM9" i="7" s="1"/>
  <c r="AN9" i="7"/>
  <c r="EL9" i="7" s="1"/>
  <c r="AM9" i="7"/>
  <c r="EK9" i="7" s="1"/>
  <c r="AL9" i="7"/>
  <c r="EJ9" i="7" s="1"/>
  <c r="AK9" i="7"/>
  <c r="EI9" i="7" s="1"/>
  <c r="AJ9" i="7"/>
  <c r="EH9" i="7" s="1"/>
  <c r="AI9" i="7"/>
  <c r="EG9" i="7" s="1"/>
  <c r="AH9" i="7"/>
  <c r="EF9" i="7" s="1"/>
  <c r="AG9" i="7"/>
  <c r="AF9" i="7"/>
  <c r="ED9" i="7" s="1"/>
  <c r="AE9" i="7"/>
  <c r="EC9" i="7" s="1"/>
  <c r="AD9" i="7"/>
  <c r="AC9" i="7"/>
  <c r="EA9" i="7" s="1"/>
  <c r="AB9" i="7"/>
  <c r="DZ9" i="7" s="1"/>
  <c r="AA9" i="7"/>
  <c r="DY9" i="7" s="1"/>
  <c r="Z9" i="7"/>
  <c r="DX9" i="7" s="1"/>
  <c r="Y9" i="7"/>
  <c r="X9" i="7"/>
  <c r="W9" i="7"/>
  <c r="V9" i="7"/>
  <c r="DT9" i="7" s="1"/>
  <c r="U9" i="7"/>
  <c r="DS9" i="7" s="1"/>
  <c r="T9" i="7"/>
  <c r="DR9" i="7" s="1"/>
  <c r="S9" i="7"/>
  <c r="DQ9" i="7" s="1"/>
  <c r="R9" i="7"/>
  <c r="Q9" i="7"/>
  <c r="DO9" i="7" s="1"/>
  <c r="P9" i="7"/>
  <c r="DN9" i="7" s="1"/>
  <c r="O9" i="7"/>
  <c r="DM9" i="7" s="1"/>
  <c r="N9" i="7"/>
  <c r="DL9" i="7" s="1"/>
  <c r="M9" i="7"/>
  <c r="L9" i="7"/>
  <c r="K9" i="7"/>
  <c r="J9" i="7"/>
  <c r="I9" i="7"/>
  <c r="DG9" i="7" s="1"/>
  <c r="H9" i="7"/>
  <c r="DF9" i="7" s="1"/>
  <c r="G9" i="7"/>
  <c r="DE9" i="7" s="1"/>
  <c r="F9" i="7"/>
  <c r="E9" i="7"/>
  <c r="DC9" i="7" s="1"/>
  <c r="D9" i="7"/>
  <c r="DB9" i="7" s="1"/>
  <c r="C9" i="7"/>
  <c r="DA9" i="7" s="1"/>
  <c r="B9" i="7"/>
  <c r="CZ9" i="7" s="1"/>
  <c r="EW8" i="7"/>
  <c r="ER8" i="7"/>
  <c r="EP8" i="7"/>
  <c r="EO8" i="7"/>
  <c r="EN8" i="7"/>
  <c r="EM8" i="7"/>
  <c r="EK8" i="7"/>
  <c r="EF8" i="7"/>
  <c r="ED8" i="7"/>
  <c r="EC8" i="7"/>
  <c r="EB8" i="7"/>
  <c r="EA8" i="7"/>
  <c r="DY8" i="7"/>
  <c r="DT8" i="7"/>
  <c r="DR8" i="7"/>
  <c r="DQ8" i="7"/>
  <c r="DP8" i="7"/>
  <c r="DO8" i="7"/>
  <c r="DM8" i="7"/>
  <c r="DH8" i="7"/>
  <c r="DF8" i="7"/>
  <c r="DE8" i="7"/>
  <c r="DD8" i="7"/>
  <c r="DC8" i="7"/>
  <c r="DA8" i="7"/>
  <c r="CY8" i="7"/>
  <c r="CX8" i="7"/>
  <c r="CW8" i="7"/>
  <c r="CV8" i="7"/>
  <c r="CU8" i="7"/>
  <c r="CT8" i="7"/>
  <c r="CS8" i="7"/>
  <c r="CR8" i="7"/>
  <c r="CQ8" i="7"/>
  <c r="CP8" i="7"/>
  <c r="CO8" i="7"/>
  <c r="CN8" i="7"/>
  <c r="CM8" i="7"/>
  <c r="CL8" i="7"/>
  <c r="CK8" i="7"/>
  <c r="CJ8" i="7"/>
  <c r="CI8" i="7"/>
  <c r="CH8" i="7"/>
  <c r="CG8" i="7"/>
  <c r="CF8" i="7"/>
  <c r="CE8" i="7"/>
  <c r="CD8" i="7"/>
  <c r="CC8" i="7"/>
  <c r="CB8" i="7"/>
  <c r="CA8" i="7"/>
  <c r="BZ8" i="7"/>
  <c r="BY8" i="7"/>
  <c r="BX8" i="7"/>
  <c r="BW8" i="7"/>
  <c r="BV8" i="7"/>
  <c r="BU8" i="7"/>
  <c r="BT8" i="7"/>
  <c r="BS8" i="7"/>
  <c r="BR8" i="7"/>
  <c r="BQ8" i="7"/>
  <c r="BP8" i="7"/>
  <c r="BO8" i="7"/>
  <c r="BN8" i="7"/>
  <c r="BM8" i="7"/>
  <c r="BL8" i="7"/>
  <c r="BK8" i="7"/>
  <c r="BJ8" i="7"/>
  <c r="BI8" i="7"/>
  <c r="BH8" i="7"/>
  <c r="BG8" i="7"/>
  <c r="BF8" i="7"/>
  <c r="BE8" i="7"/>
  <c r="BD8" i="7"/>
  <c r="BC8" i="7"/>
  <c r="BB8" i="7"/>
  <c r="BA8" i="7"/>
  <c r="AZ8" i="7"/>
  <c r="EX8" i="7" s="1"/>
  <c r="AY8" i="7"/>
  <c r="AX8" i="7"/>
  <c r="EV8" i="7" s="1"/>
  <c r="AW8" i="7"/>
  <c r="EU8" i="7" s="1"/>
  <c r="AV8" i="7"/>
  <c r="ET8" i="7" s="1"/>
  <c r="AU8" i="7"/>
  <c r="ES8" i="7" s="1"/>
  <c r="AT8" i="7"/>
  <c r="AS8" i="7"/>
  <c r="EQ8" i="7" s="1"/>
  <c r="AR8" i="7"/>
  <c r="AQ8" i="7"/>
  <c r="AP8" i="7"/>
  <c r="AO8" i="7"/>
  <c r="AN8" i="7"/>
  <c r="EL8" i="7" s="1"/>
  <c r="AM8" i="7"/>
  <c r="AL8" i="7"/>
  <c r="EJ8" i="7" s="1"/>
  <c r="AK8" i="7"/>
  <c r="EI8" i="7" s="1"/>
  <c r="AJ8" i="7"/>
  <c r="EH8" i="7" s="1"/>
  <c r="AI8" i="7"/>
  <c r="EG8" i="7" s="1"/>
  <c r="AH8" i="7"/>
  <c r="AG8" i="7"/>
  <c r="EE8" i="7" s="1"/>
  <c r="AF8" i="7"/>
  <c r="AE8" i="7"/>
  <c r="AD8" i="7"/>
  <c r="AC8" i="7"/>
  <c r="AB8" i="7"/>
  <c r="DZ8" i="7" s="1"/>
  <c r="AA8" i="7"/>
  <c r="Z8" i="7"/>
  <c r="DX8" i="7" s="1"/>
  <c r="Y8" i="7"/>
  <c r="DW8" i="7" s="1"/>
  <c r="X8" i="7"/>
  <c r="DV8" i="7" s="1"/>
  <c r="W8" i="7"/>
  <c r="DU8" i="7" s="1"/>
  <c r="V8" i="7"/>
  <c r="U8" i="7"/>
  <c r="DS8" i="7" s="1"/>
  <c r="T8" i="7"/>
  <c r="S8" i="7"/>
  <c r="R8" i="7"/>
  <c r="Q8" i="7"/>
  <c r="P8" i="7"/>
  <c r="DN8" i="7" s="1"/>
  <c r="O8" i="7"/>
  <c r="N8" i="7"/>
  <c r="DL8" i="7" s="1"/>
  <c r="M8" i="7"/>
  <c r="DK8" i="7" s="1"/>
  <c r="L8" i="7"/>
  <c r="DJ8" i="7" s="1"/>
  <c r="K8" i="7"/>
  <c r="DI8" i="7" s="1"/>
  <c r="J8" i="7"/>
  <c r="I8" i="7"/>
  <c r="DG8" i="7" s="1"/>
  <c r="H8" i="7"/>
  <c r="G8" i="7"/>
  <c r="F8" i="7"/>
  <c r="E8" i="7"/>
  <c r="D8" i="7"/>
  <c r="DB8" i="7" s="1"/>
  <c r="C8" i="7"/>
  <c r="B8" i="7"/>
  <c r="CZ8" i="7" s="1"/>
  <c r="EX7" i="7"/>
  <c r="EW7" i="7"/>
  <c r="EV7" i="7"/>
  <c r="ET7" i="7"/>
  <c r="EL7" i="7"/>
  <c r="EK7" i="7"/>
  <c r="EJ7" i="7"/>
  <c r="EH7" i="7"/>
  <c r="EC7" i="7"/>
  <c r="EA7" i="7"/>
  <c r="DZ7" i="7"/>
  <c r="DY7" i="7"/>
  <c r="DX7" i="7"/>
  <c r="DV7" i="7"/>
  <c r="DQ7" i="7"/>
  <c r="DO7" i="7"/>
  <c r="DN7" i="7"/>
  <c r="DM7" i="7"/>
  <c r="DL7" i="7"/>
  <c r="DJ7" i="7"/>
  <c r="DE7" i="7"/>
  <c r="DC7" i="7"/>
  <c r="DB7" i="7"/>
  <c r="DA7" i="7"/>
  <c r="CZ7" i="7"/>
  <c r="CY7" i="7"/>
  <c r="CX7" i="7"/>
  <c r="CW7" i="7"/>
  <c r="CV7" i="7"/>
  <c r="CU7" i="7"/>
  <c r="CT7" i="7"/>
  <c r="CS7" i="7"/>
  <c r="CR7" i="7"/>
  <c r="CQ7" i="7"/>
  <c r="CP7" i="7"/>
  <c r="EO7" i="7" s="1"/>
  <c r="CO7" i="7"/>
  <c r="CN7" i="7"/>
  <c r="EM7" i="7" s="1"/>
  <c r="CM7" i="7"/>
  <c r="CL7" i="7"/>
  <c r="CK7" i="7"/>
  <c r="CJ7" i="7"/>
  <c r="CI7" i="7"/>
  <c r="CH7" i="7"/>
  <c r="CG7" i="7"/>
  <c r="CF7" i="7"/>
  <c r="CE7" i="7"/>
  <c r="CD7" i="7"/>
  <c r="CC7" i="7"/>
  <c r="CB7" i="7"/>
  <c r="CA7" i="7"/>
  <c r="BZ7" i="7"/>
  <c r="BY7" i="7"/>
  <c r="BX7" i="7"/>
  <c r="BW7" i="7"/>
  <c r="BV7" i="7"/>
  <c r="BU7" i="7"/>
  <c r="BT7" i="7"/>
  <c r="BS7" i="7"/>
  <c r="BR7" i="7"/>
  <c r="BQ7" i="7"/>
  <c r="BP7" i="7"/>
  <c r="BO7" i="7"/>
  <c r="BN7" i="7"/>
  <c r="BM7" i="7"/>
  <c r="BL7" i="7"/>
  <c r="BK7" i="7"/>
  <c r="BJ7" i="7"/>
  <c r="BI7" i="7"/>
  <c r="BH7" i="7"/>
  <c r="BG7" i="7"/>
  <c r="BF7" i="7"/>
  <c r="BE7" i="7"/>
  <c r="BD7" i="7"/>
  <c r="BC7" i="7"/>
  <c r="BB7" i="7"/>
  <c r="BA7" i="7"/>
  <c r="AZ7" i="7"/>
  <c r="AY7" i="7"/>
  <c r="AX7" i="7"/>
  <c r="AW7" i="7"/>
  <c r="EU7" i="7" s="1"/>
  <c r="AV7" i="7"/>
  <c r="AU7" i="7"/>
  <c r="ES7" i="7" s="1"/>
  <c r="AT7" i="7"/>
  <c r="ER7" i="7" s="1"/>
  <c r="AS7" i="7"/>
  <c r="EQ7" i="7" s="1"/>
  <c r="AR7" i="7"/>
  <c r="EP7" i="7" s="1"/>
  <c r="AQ7" i="7"/>
  <c r="AP7" i="7"/>
  <c r="EN7" i="7" s="1"/>
  <c r="AO7" i="7"/>
  <c r="AN7" i="7"/>
  <c r="AM7" i="7"/>
  <c r="AL7" i="7"/>
  <c r="AK7" i="7"/>
  <c r="EI7" i="7" s="1"/>
  <c r="AJ7" i="7"/>
  <c r="AI7" i="7"/>
  <c r="EG7" i="7" s="1"/>
  <c r="AH7" i="7"/>
  <c r="EF7" i="7" s="1"/>
  <c r="AG7" i="7"/>
  <c r="EE7" i="7" s="1"/>
  <c r="AF7" i="7"/>
  <c r="ED7" i="7" s="1"/>
  <c r="AE7" i="7"/>
  <c r="AD7" i="7"/>
  <c r="EB7" i="7" s="1"/>
  <c r="AC7" i="7"/>
  <c r="AB7" i="7"/>
  <c r="AA7" i="7"/>
  <c r="Z7" i="7"/>
  <c r="Y7" i="7"/>
  <c r="DW7" i="7" s="1"/>
  <c r="X7" i="7"/>
  <c r="W7" i="7"/>
  <c r="DU7" i="7" s="1"/>
  <c r="V7" i="7"/>
  <c r="DT7" i="7" s="1"/>
  <c r="U7" i="7"/>
  <c r="DS7" i="7" s="1"/>
  <c r="T7" i="7"/>
  <c r="DR7" i="7" s="1"/>
  <c r="S7" i="7"/>
  <c r="R7" i="7"/>
  <c r="DP7" i="7" s="1"/>
  <c r="Q7" i="7"/>
  <c r="P7" i="7"/>
  <c r="O7" i="7"/>
  <c r="N7" i="7"/>
  <c r="M7" i="7"/>
  <c r="DK7" i="7" s="1"/>
  <c r="L7" i="7"/>
  <c r="K7" i="7"/>
  <c r="DI7" i="7" s="1"/>
  <c r="J7" i="7"/>
  <c r="DH7" i="7" s="1"/>
  <c r="I7" i="7"/>
  <c r="DG7" i="7" s="1"/>
  <c r="H7" i="7"/>
  <c r="DF7" i="7" s="1"/>
  <c r="G7" i="7"/>
  <c r="F7" i="7"/>
  <c r="DD7" i="7" s="1"/>
  <c r="E7" i="7"/>
  <c r="D7" i="7"/>
  <c r="C7" i="7"/>
  <c r="B7" i="7"/>
  <c r="EX6" i="7"/>
  <c r="EV6" i="7"/>
  <c r="EU6" i="7"/>
  <c r="ET6" i="7"/>
  <c r="ES6" i="7"/>
  <c r="EQ6" i="7"/>
  <c r="EL6" i="7"/>
  <c r="EJ6" i="7"/>
  <c r="EI6" i="7"/>
  <c r="EH6" i="7"/>
  <c r="EG6" i="7"/>
  <c r="EE6" i="7"/>
  <c r="DZ6" i="7"/>
  <c r="DX6" i="7"/>
  <c r="DW6" i="7"/>
  <c r="DV6" i="7"/>
  <c r="DU6" i="7"/>
  <c r="DS6" i="7"/>
  <c r="DN6" i="7"/>
  <c r="DL6" i="7"/>
  <c r="DK6" i="7"/>
  <c r="DJ6" i="7"/>
  <c r="DI6" i="7"/>
  <c r="DG6" i="7"/>
  <c r="DB6" i="7"/>
  <c r="CZ6" i="7"/>
  <c r="CY6" i="7"/>
  <c r="CX6" i="7"/>
  <c r="CW6" i="7"/>
  <c r="CV6" i="7"/>
  <c r="CU6" i="7"/>
  <c r="CT6" i="7"/>
  <c r="CS6" i="7"/>
  <c r="CR6" i="7"/>
  <c r="CQ6" i="7"/>
  <c r="CP6" i="7"/>
  <c r="CO6" i="7"/>
  <c r="CN6" i="7"/>
  <c r="CM6" i="7"/>
  <c r="CL6" i="7"/>
  <c r="CK6" i="7"/>
  <c r="CJ6" i="7"/>
  <c r="CI6" i="7"/>
  <c r="CH6" i="7"/>
  <c r="CG6" i="7"/>
  <c r="CF6" i="7"/>
  <c r="CE6" i="7"/>
  <c r="CD6" i="7"/>
  <c r="CC6" i="7"/>
  <c r="CB6" i="7"/>
  <c r="CA6" i="7"/>
  <c r="BZ6" i="7"/>
  <c r="BY6" i="7"/>
  <c r="BX6" i="7"/>
  <c r="BW6" i="7"/>
  <c r="BV6" i="7"/>
  <c r="BU6" i="7"/>
  <c r="BT6" i="7"/>
  <c r="BS6" i="7"/>
  <c r="BR6" i="7"/>
  <c r="BQ6" i="7"/>
  <c r="BP6" i="7"/>
  <c r="BO6" i="7"/>
  <c r="BN6" i="7"/>
  <c r="BM6" i="7"/>
  <c r="BL6" i="7"/>
  <c r="BK6" i="7"/>
  <c r="BJ6" i="7"/>
  <c r="BI6" i="7"/>
  <c r="BH6" i="7"/>
  <c r="BG6" i="7"/>
  <c r="BF6" i="7"/>
  <c r="BE6" i="7"/>
  <c r="BD6" i="7"/>
  <c r="BC6" i="7"/>
  <c r="BB6" i="7"/>
  <c r="BA6" i="7"/>
  <c r="AZ6" i="7"/>
  <c r="AY6" i="7"/>
  <c r="EW6" i="7" s="1"/>
  <c r="AX6" i="7"/>
  <c r="AW6" i="7"/>
  <c r="AV6" i="7"/>
  <c r="AU6" i="7"/>
  <c r="AT6" i="7"/>
  <c r="ER6" i="7" s="1"/>
  <c r="AS6" i="7"/>
  <c r="AR6" i="7"/>
  <c r="EP6" i="7" s="1"/>
  <c r="AQ6" i="7"/>
  <c r="EO6" i="7" s="1"/>
  <c r="AP6" i="7"/>
  <c r="EN6" i="7" s="1"/>
  <c r="AO6" i="7"/>
  <c r="EM6" i="7" s="1"/>
  <c r="AN6" i="7"/>
  <c r="AM6" i="7"/>
  <c r="EK6" i="7" s="1"/>
  <c r="AL6" i="7"/>
  <c r="AK6" i="7"/>
  <c r="AJ6" i="7"/>
  <c r="AI6" i="7"/>
  <c r="AH6" i="7"/>
  <c r="EF6" i="7" s="1"/>
  <c r="AG6" i="7"/>
  <c r="AF6" i="7"/>
  <c r="ED6" i="7" s="1"/>
  <c r="AE6" i="7"/>
  <c r="EC6" i="7" s="1"/>
  <c r="AD6" i="7"/>
  <c r="EB6" i="7" s="1"/>
  <c r="AC6" i="7"/>
  <c r="EA6" i="7" s="1"/>
  <c r="AB6" i="7"/>
  <c r="AA6" i="7"/>
  <c r="DY6" i="7" s="1"/>
  <c r="Z6" i="7"/>
  <c r="Y6" i="7"/>
  <c r="X6" i="7"/>
  <c r="W6" i="7"/>
  <c r="V6" i="7"/>
  <c r="DT6" i="7" s="1"/>
  <c r="U6" i="7"/>
  <c r="T6" i="7"/>
  <c r="DR6" i="7" s="1"/>
  <c r="S6" i="7"/>
  <c r="DQ6" i="7" s="1"/>
  <c r="R6" i="7"/>
  <c r="DP6" i="7" s="1"/>
  <c r="Q6" i="7"/>
  <c r="DO6" i="7" s="1"/>
  <c r="P6" i="7"/>
  <c r="O6" i="7"/>
  <c r="DM6" i="7" s="1"/>
  <c r="N6" i="7"/>
  <c r="M6" i="7"/>
  <c r="L6" i="7"/>
  <c r="K6" i="7"/>
  <c r="J6" i="7"/>
  <c r="DH6" i="7" s="1"/>
  <c r="I6" i="7"/>
  <c r="H6" i="7"/>
  <c r="DF6" i="7" s="1"/>
  <c r="G6" i="7"/>
  <c r="DE6" i="7" s="1"/>
  <c r="F6" i="7"/>
  <c r="DD6" i="7" s="1"/>
  <c r="E6" i="7"/>
  <c r="DC6" i="7" s="1"/>
  <c r="D6" i="7"/>
  <c r="C6" i="7"/>
  <c r="DA6" i="7" s="1"/>
  <c r="B6" i="7"/>
  <c r="EU5" i="7"/>
  <c r="ES5" i="7"/>
  <c r="ER5" i="7"/>
  <c r="EQ5" i="7"/>
  <c r="EP5" i="7"/>
  <c r="EN5" i="7"/>
  <c r="EI5" i="7"/>
  <c r="EG5" i="7"/>
  <c r="EF5" i="7"/>
  <c r="EE5" i="7"/>
  <c r="ED5" i="7"/>
  <c r="EB5" i="7"/>
  <c r="DW5" i="7"/>
  <c r="DU5" i="7"/>
  <c r="DT5" i="7"/>
  <c r="DS5" i="7"/>
  <c r="DR5" i="7"/>
  <c r="DP5" i="7"/>
  <c r="DK5" i="7"/>
  <c r="DI5" i="7"/>
  <c r="DH5" i="7"/>
  <c r="BI3" i="7" s="1"/>
  <c r="DG5" i="7"/>
  <c r="DF5" i="7"/>
  <c r="DD5" i="7"/>
  <c r="CY5" i="7"/>
  <c r="CX5" i="7"/>
  <c r="CW5" i="7"/>
  <c r="CV5" i="7"/>
  <c r="CU5" i="7"/>
  <c r="CT5" i="7"/>
  <c r="CS5" i="7"/>
  <c r="CR5" i="7"/>
  <c r="CQ5" i="7"/>
  <c r="CP5" i="7"/>
  <c r="CO5" i="7"/>
  <c r="CN5" i="7"/>
  <c r="CM5" i="7"/>
  <c r="CL5" i="7"/>
  <c r="CK5" i="7"/>
  <c r="CJ5" i="7"/>
  <c r="CI5" i="7"/>
  <c r="CH5" i="7"/>
  <c r="CG5" i="7"/>
  <c r="CF5" i="7"/>
  <c r="CE5" i="7"/>
  <c r="CD5" i="7"/>
  <c r="CC5" i="7"/>
  <c r="CB5" i="7"/>
  <c r="CA5" i="7"/>
  <c r="BZ5" i="7"/>
  <c r="BY5" i="7"/>
  <c r="BX5" i="7"/>
  <c r="BW5" i="7"/>
  <c r="BV5" i="7"/>
  <c r="BU5" i="7"/>
  <c r="BT5" i="7"/>
  <c r="BS5" i="7"/>
  <c r="BR5" i="7"/>
  <c r="BQ5" i="7"/>
  <c r="BP5" i="7"/>
  <c r="BO5" i="7"/>
  <c r="BN5" i="7"/>
  <c r="BM5" i="7"/>
  <c r="BL5" i="7"/>
  <c r="BK5" i="7"/>
  <c r="BJ5" i="7"/>
  <c r="BI5" i="7"/>
  <c r="BH5" i="7"/>
  <c r="BG5" i="7"/>
  <c r="BF5" i="7"/>
  <c r="BE5" i="7"/>
  <c r="BD5" i="7"/>
  <c r="BC5" i="7"/>
  <c r="BB5" i="7"/>
  <c r="BA5" i="7"/>
  <c r="AZ5" i="7"/>
  <c r="EX5" i="7" s="1"/>
  <c r="AY5" i="7"/>
  <c r="EW5" i="7" s="1"/>
  <c r="AX5" i="7"/>
  <c r="EV5" i="7" s="1"/>
  <c r="AW5" i="7"/>
  <c r="AV5" i="7"/>
  <c r="ET5" i="7" s="1"/>
  <c r="AU5" i="7"/>
  <c r="AT5" i="7"/>
  <c r="AS5" i="7"/>
  <c r="AR5" i="7"/>
  <c r="AQ5" i="7"/>
  <c r="EO5" i="7" s="1"/>
  <c r="AP5" i="7"/>
  <c r="AO5" i="7"/>
  <c r="EM5" i="7" s="1"/>
  <c r="AN5" i="7"/>
  <c r="EL5" i="7" s="1"/>
  <c r="AM5" i="7"/>
  <c r="EK5" i="7" s="1"/>
  <c r="AL5" i="7"/>
  <c r="EJ5" i="7" s="1"/>
  <c r="AK5" i="7"/>
  <c r="AJ5" i="7"/>
  <c r="EH5" i="7" s="1"/>
  <c r="AI5" i="7"/>
  <c r="AH5" i="7"/>
  <c r="AG5" i="7"/>
  <c r="AF5" i="7"/>
  <c r="AE5" i="7"/>
  <c r="EC5" i="7" s="1"/>
  <c r="AD5" i="7"/>
  <c r="AC5" i="7"/>
  <c r="EA5" i="7" s="1"/>
  <c r="AB5" i="7"/>
  <c r="DZ5" i="7" s="1"/>
  <c r="AA5" i="7"/>
  <c r="DY5" i="7" s="1"/>
  <c r="Z5" i="7"/>
  <c r="DX5" i="7" s="1"/>
  <c r="Y5" i="7"/>
  <c r="X5" i="7"/>
  <c r="DV5" i="7" s="1"/>
  <c r="W5" i="7"/>
  <c r="V5" i="7"/>
  <c r="U5" i="7"/>
  <c r="T5" i="7"/>
  <c r="S5" i="7"/>
  <c r="DQ5" i="7" s="1"/>
  <c r="R5" i="7"/>
  <c r="Q5" i="7"/>
  <c r="DO5" i="7" s="1"/>
  <c r="P5" i="7"/>
  <c r="DN5" i="7" s="1"/>
  <c r="O5" i="7"/>
  <c r="DM5" i="7" s="1"/>
  <c r="N5" i="7"/>
  <c r="DL5" i="7" s="1"/>
  <c r="M5" i="7"/>
  <c r="L5" i="7"/>
  <c r="DJ5" i="7" s="1"/>
  <c r="K5" i="7"/>
  <c r="J5" i="7"/>
  <c r="I5" i="7"/>
  <c r="H5" i="7"/>
  <c r="G5" i="7"/>
  <c r="DE5" i="7" s="1"/>
  <c r="F5" i="7"/>
  <c r="E5" i="7"/>
  <c r="DC5" i="7" s="1"/>
  <c r="D5" i="7"/>
  <c r="DB5" i="7" s="1"/>
  <c r="C5" i="7"/>
  <c r="DA5" i="7" s="1"/>
  <c r="B5" i="7"/>
  <c r="CZ5" i="7" s="1"/>
  <c r="EX2" i="7"/>
  <c r="EW2" i="7"/>
  <c r="EV2" i="7"/>
  <c r="EU2" i="7"/>
  <c r="ET2" i="7"/>
  <c r="ES2" i="7"/>
  <c r="ER2" i="7"/>
  <c r="EQ2" i="7"/>
  <c r="EP2" i="7"/>
  <c r="EO2" i="7"/>
  <c r="EN2" i="7"/>
  <c r="EM2" i="7"/>
  <c r="EL2" i="7"/>
  <c r="EK2" i="7"/>
  <c r="EJ2" i="7"/>
  <c r="EI2" i="7"/>
  <c r="EH2" i="7"/>
  <c r="EG2" i="7"/>
  <c r="EF2" i="7"/>
  <c r="EE2" i="7"/>
  <c r="ED2" i="7"/>
  <c r="EC2" i="7"/>
  <c r="EB2" i="7"/>
  <c r="EA2" i="7"/>
  <c r="DZ2" i="7"/>
  <c r="DY2" i="7"/>
  <c r="DX2" i="7"/>
  <c r="DW2" i="7"/>
  <c r="DV2" i="7"/>
  <c r="DU2" i="7"/>
  <c r="DT2" i="7"/>
  <c r="DS2" i="7"/>
  <c r="DR2" i="7"/>
  <c r="DQ2" i="7"/>
  <c r="DP2" i="7"/>
  <c r="DO2" i="7"/>
  <c r="DN2" i="7"/>
  <c r="DM2" i="7"/>
  <c r="DL2" i="7"/>
  <c r="DK2" i="7"/>
  <c r="DJ2" i="7"/>
  <c r="DI2" i="7"/>
  <c r="DH2" i="7"/>
  <c r="DG2" i="7"/>
  <c r="DF2" i="7"/>
  <c r="DE2" i="7"/>
  <c r="DD2" i="7"/>
  <c r="DC2" i="7"/>
  <c r="DB2" i="7"/>
  <c r="DA2" i="7"/>
  <c r="CZ2" i="7"/>
  <c r="L3" i="7" l="1"/>
  <c r="BK3" i="7"/>
  <c r="DJ3" i="7" a="1"/>
  <c r="DJ3" i="7" s="1"/>
  <c r="AV3" i="7"/>
  <c r="K3" i="7"/>
  <c r="BE3" i="7"/>
  <c r="BE2" i="7" s="1"/>
  <c r="DD3" i="7" a="1"/>
  <c r="DD3" i="7" s="1"/>
  <c r="F3" i="7"/>
  <c r="BQ3" i="7"/>
  <c r="BQ2" i="7" s="1"/>
  <c r="R3" i="7"/>
  <c r="DP3" i="7" a="1"/>
  <c r="DP3" i="7" s="1"/>
  <c r="CC3" i="7"/>
  <c r="EB3" i="7" a="1"/>
  <c r="EB3" i="7" s="1"/>
  <c r="BJ3" i="7"/>
  <c r="DI3" i="7" a="1"/>
  <c r="DI3" i="7" s="1"/>
  <c r="EG3" i="7" a="1"/>
  <c r="EG3" i="7" s="1"/>
  <c r="CH3" i="7"/>
  <c r="CH2" i="7" s="1"/>
  <c r="B3" i="7"/>
  <c r="CZ3" i="7" a="1"/>
  <c r="CZ3" i="7" s="1"/>
  <c r="BA3" i="7"/>
  <c r="N3" i="7"/>
  <c r="DL3" i="7" a="1"/>
  <c r="DL3" i="7" s="1"/>
  <c r="BM3" i="7"/>
  <c r="BM2" i="7" s="1"/>
  <c r="AL3" i="7"/>
  <c r="DB3" i="7" a="1"/>
  <c r="DB3" i="7" s="1"/>
  <c r="BC3" i="7"/>
  <c r="BC2" i="7" s="1"/>
  <c r="D3" i="7"/>
  <c r="DN3" i="7" a="1"/>
  <c r="DN3" i="7" s="1"/>
  <c r="BO3" i="7"/>
  <c r="BO2" i="7" s="1"/>
  <c r="P3" i="7"/>
  <c r="P2" i="7" s="1"/>
  <c r="EX3" i="7" a="1"/>
  <c r="EX3" i="7" s="1"/>
  <c r="CY3" i="7"/>
  <c r="CY2" i="7" s="1"/>
  <c r="AZ3" i="7"/>
  <c r="CR3" i="7"/>
  <c r="DH3" i="7" a="1"/>
  <c r="DH3" i="7" s="1"/>
  <c r="BI2" i="7" s="1"/>
  <c r="J3" i="7"/>
  <c r="DC3" i="7" a="1"/>
  <c r="DC3" i="7" s="1"/>
  <c r="BD3" i="7"/>
  <c r="E3" i="7"/>
  <c r="E2" i="7" s="1"/>
  <c r="DO3" i="7" a="1"/>
  <c r="DO3" i="7" s="1"/>
  <c r="BP3" i="7"/>
  <c r="Q3" i="7"/>
  <c r="CB3" i="7"/>
  <c r="W3" i="7"/>
  <c r="BF3" i="7"/>
  <c r="G3" i="7"/>
  <c r="DE3" i="7" a="1"/>
  <c r="DE3" i="7" s="1"/>
  <c r="BR3" i="7"/>
  <c r="BR2" i="7" s="1"/>
  <c r="S3" i="7"/>
  <c r="DQ3" i="7" a="1"/>
  <c r="DQ3" i="7" s="1"/>
  <c r="DK3" i="7" a="1"/>
  <c r="DK3" i="7" s="1"/>
  <c r="DA3" i="7" a="1"/>
  <c r="DA3" i="7" s="1"/>
  <c r="BB3" i="7"/>
  <c r="BB2" i="7" s="1"/>
  <c r="C3" i="7"/>
  <c r="C2" i="7" s="1"/>
  <c r="DM3" i="7" a="1"/>
  <c r="DM3" i="7" s="1"/>
  <c r="BN3" i="7"/>
  <c r="BN2" i="7" s="1"/>
  <c r="O3" i="7"/>
  <c r="O2" i="7" s="1"/>
  <c r="BG3" i="7"/>
  <c r="H3" i="7"/>
  <c r="DF3" i="7" a="1"/>
  <c r="DF3" i="7" s="1"/>
  <c r="I3" i="7"/>
  <c r="U3" i="7"/>
  <c r="EE9" i="7"/>
  <c r="AG3" i="7" s="1"/>
  <c r="EQ9" i="7"/>
  <c r="AS3" i="7" s="1"/>
  <c r="EA13" i="7"/>
  <c r="AC3" i="7" s="1"/>
  <c r="EU15" i="7"/>
  <c r="CV3" i="7" s="1"/>
  <c r="DT3" i="7" a="1"/>
  <c r="DT3" i="7" s="1"/>
  <c r="EF3" i="7" a="1"/>
  <c r="EF3" i="7" s="1"/>
  <c r="EG10" i="7"/>
  <c r="AI3" i="7" s="1"/>
  <c r="ES10" i="7"/>
  <c r="CT3" i="7" s="1"/>
  <c r="DT14" i="7"/>
  <c r="V3" i="7" s="1"/>
  <c r="V2" i="7" s="1"/>
  <c r="EF14" i="7"/>
  <c r="CG3" i="7" s="1"/>
  <c r="CG2" i="7" s="1"/>
  <c r="ER14" i="7"/>
  <c r="ER3" i="7" s="1" a="1"/>
  <c r="ER3" i="7" s="1"/>
  <c r="EH10" i="7"/>
  <c r="AJ3" i="7" s="1"/>
  <c r="ET10" i="7"/>
  <c r="CU3" i="7" s="1"/>
  <c r="ET52" i="7"/>
  <c r="EL52" i="7"/>
  <c r="EC45" i="7"/>
  <c r="CD3" i="7" s="1"/>
  <c r="EO45" i="7"/>
  <c r="AQ3" i="7" s="1"/>
  <c r="EK49" i="7"/>
  <c r="CL3" i="7" s="1"/>
  <c r="DW58" i="7"/>
  <c r="EI58" i="7"/>
  <c r="EI3" i="7" s="1" a="1"/>
  <c r="EI3" i="7" s="1"/>
  <c r="EU58" i="7"/>
  <c r="DY60" i="7"/>
  <c r="DY3" i="7" s="1" a="1"/>
  <c r="DY3" i="7" s="1"/>
  <c r="EW60" i="7"/>
  <c r="AY3" i="7" s="1"/>
  <c r="DS42" i="7"/>
  <c r="DS3" i="7" s="1" a="1"/>
  <c r="DS3" i="7" s="1"/>
  <c r="EE42" i="7"/>
  <c r="EE3" i="7" s="1" a="1"/>
  <c r="EE3" i="7" s="1"/>
  <c r="EQ42" i="7"/>
  <c r="EQ3" i="7" s="1" a="1"/>
  <c r="EQ3" i="7" s="1"/>
  <c r="DU47" i="7"/>
  <c r="BV3" i="7" s="1"/>
  <c r="DZ44" i="7"/>
  <c r="DZ3" i="7" s="1" a="1"/>
  <c r="DZ3" i="7" s="1"/>
  <c r="EL44" i="7"/>
  <c r="EL3" i="7" s="1" a="1"/>
  <c r="EL3" i="7" s="1"/>
  <c r="EM49" i="7"/>
  <c r="CN3" i="7" s="1"/>
  <c r="CN2" i="7" s="1"/>
  <c r="DX63" i="7"/>
  <c r="EJ63" i="7"/>
  <c r="EA60" i="7"/>
  <c r="EM60" i="7"/>
  <c r="EM3" i="7" s="1" a="1"/>
  <c r="EM3" i="7" s="1"/>
  <c r="DY63" i="7"/>
  <c r="BZ3" i="7" s="1"/>
  <c r="EK63" i="7"/>
  <c r="EW63" i="7"/>
  <c r="DX58" i="7"/>
  <c r="Z3" i="7" s="1"/>
  <c r="EJ58" i="7"/>
  <c r="EJ3" i="7" s="1" a="1"/>
  <c r="EJ3" i="7" s="1"/>
  <c r="EV58" i="7"/>
  <c r="AX3" i="7" s="1"/>
  <c r="DX59" i="7"/>
  <c r="BY3" i="7" s="1"/>
  <c r="EJ59" i="7"/>
  <c r="EV59" i="7"/>
  <c r="EC60" i="7"/>
  <c r="EO60" i="7"/>
  <c r="DZ64" i="7"/>
  <c r="DX111" i="7"/>
  <c r="EJ111" i="7"/>
  <c r="EV111" i="7"/>
  <c r="EH76" i="7"/>
  <c r="ET76" i="7"/>
  <c r="DS88" i="7"/>
  <c r="DW116" i="7"/>
  <c r="DW3" i="7" s="1" a="1"/>
  <c r="DW3" i="7" s="1"/>
  <c r="EI116" i="7"/>
  <c r="CJ3" i="7" s="1"/>
  <c r="CJ2" i="7" s="1"/>
  <c r="EU116" i="7"/>
  <c r="EH125" i="7"/>
  <c r="ET125" i="7"/>
  <c r="DX81" i="7"/>
  <c r="DU86" i="7"/>
  <c r="EG86" i="7"/>
  <c r="ES86" i="7"/>
  <c r="EN111" i="7"/>
  <c r="CO3" i="7" s="1"/>
  <c r="DR97" i="7"/>
  <c r="BS3" i="7" s="1"/>
  <c r="ED97" i="7"/>
  <c r="AF3" i="7" s="1"/>
  <c r="ED126" i="7"/>
  <c r="EN132" i="7"/>
  <c r="EF119" i="7"/>
  <c r="ER119" i="7"/>
  <c r="DS116" i="7"/>
  <c r="EE116" i="7"/>
  <c r="EQ116" i="7"/>
  <c r="DZ117" i="7"/>
  <c r="DZ126" i="7"/>
  <c r="EL126" i="7"/>
  <c r="EM126" i="7"/>
  <c r="EA149" i="7"/>
  <c r="EA3" i="7" s="1" a="1"/>
  <c r="EA3" i="7" s="1"/>
  <c r="EM149" i="7"/>
  <c r="EA157" i="7"/>
  <c r="EM157" i="7"/>
  <c r="DX148" i="7"/>
  <c r="EJ148" i="7"/>
  <c r="EV148" i="7"/>
  <c r="EH150" i="7"/>
  <c r="ET150" i="7"/>
  <c r="DS149" i="7"/>
  <c r="EE149" i="7"/>
  <c r="EQ149" i="7"/>
  <c r="DS157" i="7"/>
  <c r="EE157" i="7"/>
  <c r="CF3" i="7" s="1"/>
  <c r="CF2" i="7" s="1"/>
  <c r="EB148" i="7"/>
  <c r="AD3" i="7" s="1"/>
  <c r="EN148" i="7"/>
  <c r="EN156" i="7"/>
  <c r="DY155" i="7"/>
  <c r="EK155" i="7"/>
  <c r="EW155" i="7"/>
  <c r="DY127" i="7"/>
  <c r="EW127" i="7"/>
  <c r="DX132" i="7"/>
  <c r="EJ132" i="7"/>
  <c r="DY143" i="7"/>
  <c r="AA3" i="7" s="1"/>
  <c r="EK143" i="7"/>
  <c r="EK3" i="7" s="1" a="1"/>
  <c r="EK3" i="7" s="1"/>
  <c r="EW143" i="7"/>
  <c r="DT159" i="7"/>
  <c r="EN165" i="7"/>
  <c r="EW170" i="7"/>
  <c r="ED176" i="7"/>
  <c r="EP176" i="7"/>
  <c r="AR3" i="7" s="1"/>
  <c r="DV180" i="7"/>
  <c r="ET180" i="7"/>
  <c r="EC189" i="7"/>
  <c r="EO189" i="7"/>
  <c r="DV192" i="7"/>
  <c r="DV3" i="7" s="1" a="1"/>
  <c r="DV3" i="7" s="1"/>
  <c r="EH192" i="7"/>
  <c r="CI3" i="7" s="1"/>
  <c r="ET192" i="7"/>
  <c r="EE195" i="7"/>
  <c r="EQ195" i="7"/>
  <c r="DV172" i="7"/>
  <c r="X3" i="7" s="1"/>
  <c r="EH172" i="7"/>
  <c r="ET172" i="7"/>
  <c r="EJ174" i="7"/>
  <c r="EV174" i="7"/>
  <c r="EB194" i="7"/>
  <c r="DZ172" i="7"/>
  <c r="EL172" i="7"/>
  <c r="EN174" i="7"/>
  <c r="DY185" i="7"/>
  <c r="EK185" i="7"/>
  <c r="EW185" i="7"/>
  <c r="DT194" i="7"/>
  <c r="DY199" i="7"/>
  <c r="EK199" i="7"/>
  <c r="ER170" i="7"/>
  <c r="EM179" i="7"/>
  <c r="DT182" i="7"/>
  <c r="EF182" i="7"/>
  <c r="ER182" i="7"/>
  <c r="DW183" i="7"/>
  <c r="EI183" i="7"/>
  <c r="EU183" i="7"/>
  <c r="DS187" i="7"/>
  <c r="EE187" i="7"/>
  <c r="EC181" i="7"/>
  <c r="EO181" i="7"/>
  <c r="EL176" i="7"/>
  <c r="DR180" i="7"/>
  <c r="DR3" i="7" s="1" a="1"/>
  <c r="DR3" i="7" s="1"/>
  <c r="EP180" i="7"/>
  <c r="EK189" i="7"/>
  <c r="EC207" i="7"/>
  <c r="EO207" i="7"/>
  <c r="EK219" i="7"/>
  <c r="DT200" i="7"/>
  <c r="DT216" i="7"/>
  <c r="DZ213" i="7"/>
  <c r="EL213" i="7"/>
  <c r="DS216" i="7"/>
  <c r="EE216" i="7"/>
  <c r="EQ216" i="7"/>
  <c r="EW227" i="7"/>
  <c r="EC226" i="7"/>
  <c r="EO226" i="7"/>
  <c r="EH228" i="7"/>
  <c r="EC248" i="7"/>
  <c r="DW228" i="7"/>
  <c r="EI228" i="7"/>
  <c r="EU228" i="7"/>
  <c r="EC238" i="7"/>
  <c r="EO238" i="7"/>
  <c r="EF227" i="7"/>
  <c r="ER227" i="7"/>
  <c r="BY4" i="8"/>
  <c r="CK4" i="8"/>
  <c r="BT4" i="8"/>
  <c r="CF4" i="8"/>
  <c r="CL4" i="8"/>
  <c r="EC247" i="7"/>
  <c r="EO247" i="7"/>
  <c r="BW4" i="8"/>
  <c r="CI4" i="8"/>
  <c r="EH253" i="7"/>
  <c r="ET253" i="7"/>
  <c r="EB248" i="7"/>
  <c r="EN248" i="7"/>
  <c r="DW249" i="7"/>
  <c r="EU249" i="7"/>
  <c r="AW3" i="7" s="1"/>
  <c r="EK247" i="7"/>
  <c r="DR248" i="7"/>
  <c r="ED248" i="7"/>
  <c r="DK256" i="7"/>
  <c r="M3" i="7" s="1"/>
  <c r="M2" i="7" s="1"/>
  <c r="DW256" i="7"/>
  <c r="EI256" i="7"/>
  <c r="EU256" i="7"/>
  <c r="BV4" i="8"/>
  <c r="CH4" i="8"/>
  <c r="CA4" i="8"/>
  <c r="CM4" i="8"/>
  <c r="CB4" i="8"/>
  <c r="BQ4" i="8"/>
  <c r="CC4" i="8"/>
  <c r="DW268" i="7"/>
  <c r="EI268" i="7"/>
  <c r="EU268" i="7"/>
  <c r="DT267" i="7"/>
  <c r="EF267" i="7"/>
  <c r="DX268" i="7"/>
  <c r="EJ268" i="7"/>
  <c r="EV268" i="7"/>
  <c r="DG256" i="7"/>
  <c r="DG3" i="7" s="1" a="1"/>
  <c r="DG3" i="7" s="1"/>
  <c r="DS256" i="7"/>
  <c r="EE256" i="7"/>
  <c r="EQ256" i="7"/>
  <c r="DU267" i="7"/>
  <c r="EG267" i="7"/>
  <c r="DY268" i="7"/>
  <c r="EK268" i="7"/>
  <c r="EW268" i="7"/>
  <c r="BR4" i="8"/>
  <c r="CD4" i="8"/>
  <c r="BS4" i="8"/>
  <c r="CE4" i="8"/>
  <c r="X2" i="7" l="1"/>
  <c r="G2" i="9"/>
  <c r="G3" i="9" s="1"/>
  <c r="AI2" i="7"/>
  <c r="AA2" i="7"/>
  <c r="AX2" i="7"/>
  <c r="AC2" i="7"/>
  <c r="B2" i="9"/>
  <c r="B3" i="9" s="1"/>
  <c r="AD2" i="7"/>
  <c r="BS2" i="7"/>
  <c r="Q2" i="9"/>
  <c r="Q3" i="9" s="1"/>
  <c r="AS2" i="7"/>
  <c r="E2" i="9"/>
  <c r="E3" i="9" s="1"/>
  <c r="AG2" i="7"/>
  <c r="CL2" i="7"/>
  <c r="AR2" i="7"/>
  <c r="BZ2" i="7"/>
  <c r="I2" i="7"/>
  <c r="CC2" i="7"/>
  <c r="EP3" i="7" a="1"/>
  <c r="EP3" i="7" s="1"/>
  <c r="BH3" i="7"/>
  <c r="BH2" i="7" s="1"/>
  <c r="Y3" i="7"/>
  <c r="Y2" i="7" s="1"/>
  <c r="BF2" i="7"/>
  <c r="Q2" i="7"/>
  <c r="BT3" i="7"/>
  <c r="BT2" i="7" s="1"/>
  <c r="DX3" i="7" a="1"/>
  <c r="DX3" i="7" s="1"/>
  <c r="BY2" i="7" s="1"/>
  <c r="DU3" i="7" a="1"/>
  <c r="DU3" i="7" s="1"/>
  <c r="BV2" i="7" s="1"/>
  <c r="EH3" i="7" a="1"/>
  <c r="EH3" i="7" s="1"/>
  <c r="CI2" i="7" s="1"/>
  <c r="ED3" i="7" a="1"/>
  <c r="ED3" i="7" s="1"/>
  <c r="AF2" i="7" s="1"/>
  <c r="CQ3" i="7"/>
  <c r="P2" i="9" s="1"/>
  <c r="P3" i="9" s="1"/>
  <c r="EO3" i="7" a="1"/>
  <c r="EO3" i="7" s="1"/>
  <c r="AQ2" i="7" s="1"/>
  <c r="AU3" i="7"/>
  <c r="BP2" i="7"/>
  <c r="AZ2" i="7"/>
  <c r="D2" i="7"/>
  <c r="R2" i="7"/>
  <c r="BG2" i="7"/>
  <c r="CP3" i="7"/>
  <c r="BJ2" i="7"/>
  <c r="F2" i="7"/>
  <c r="BW3" i="7"/>
  <c r="BW2" i="7" s="1"/>
  <c r="CE3" i="7"/>
  <c r="D2" i="9" s="1"/>
  <c r="D3" i="9" s="1"/>
  <c r="BX3" i="7"/>
  <c r="BX2" i="7" s="1"/>
  <c r="EC3" i="7" a="1"/>
  <c r="EC3" i="7" s="1"/>
  <c r="CD2" i="7" s="1"/>
  <c r="CS3" i="7"/>
  <c r="CS2" i="7" s="1"/>
  <c r="BD2" i="7"/>
  <c r="AN3" i="7"/>
  <c r="BL3" i="7"/>
  <c r="BL2" i="7" s="1"/>
  <c r="N2" i="7"/>
  <c r="AK3" i="7"/>
  <c r="CX3" i="7"/>
  <c r="AE3" i="7"/>
  <c r="BU3" i="7"/>
  <c r="BU2" i="7" s="1"/>
  <c r="CM3" i="7"/>
  <c r="CM2" i="7" s="1"/>
  <c r="CW3" i="7"/>
  <c r="CW2" i="7" s="1"/>
  <c r="BA2" i="7"/>
  <c r="U2" i="7"/>
  <c r="EV3" i="7" a="1"/>
  <c r="EV3" i="7" s="1"/>
  <c r="EN3" i="7" a="1"/>
  <c r="EN3" i="7" s="1"/>
  <c r="CO2" i="7" s="1"/>
  <c r="BK2" i="7"/>
  <c r="CB2" i="7"/>
  <c r="EW3" i="7" a="1"/>
  <c r="EW3" i="7" s="1"/>
  <c r="AY2" i="7" s="1"/>
  <c r="AT3" i="7"/>
  <c r="H2" i="7"/>
  <c r="AO3" i="7"/>
  <c r="AH3" i="7"/>
  <c r="AB3" i="7"/>
  <c r="AB2" i="7" s="1"/>
  <c r="B2" i="7"/>
  <c r="AP3" i="7"/>
  <c r="K2" i="7"/>
  <c r="L2" i="7"/>
  <c r="G2" i="7"/>
  <c r="T3" i="7"/>
  <c r="T2" i="7" s="1"/>
  <c r="EU3" i="7" a="1"/>
  <c r="EU3" i="7" s="1"/>
  <c r="U2" i="9" s="1"/>
  <c r="U3" i="9" s="1"/>
  <c r="AM3" i="7"/>
  <c r="S2" i="7"/>
  <c r="CA3" i="7"/>
  <c r="CA2" i="7" s="1"/>
  <c r="CK3" i="7"/>
  <c r="CK2" i="7" s="1"/>
  <c r="ES3" i="7" a="1"/>
  <c r="ES3" i="7" s="1"/>
  <c r="CT2" i="7" s="1"/>
  <c r="ET3" i="7" a="1"/>
  <c r="ET3" i="7" s="1"/>
  <c r="T2" i="9" s="1"/>
  <c r="T3" i="9" s="1"/>
  <c r="AL2" i="7"/>
  <c r="CR2" i="7"/>
  <c r="J2" i="7"/>
  <c r="I2" i="9" l="1"/>
  <c r="I3" i="9" s="1"/>
  <c r="AK2" i="7"/>
  <c r="V2" i="9"/>
  <c r="V3" i="9" s="1"/>
  <c r="CV2" i="7"/>
  <c r="CU2" i="7"/>
  <c r="AV2" i="7"/>
  <c r="CP2" i="7"/>
  <c r="W2" i="7"/>
  <c r="J2" i="9"/>
  <c r="J3" i="9" s="1"/>
  <c r="Z2" i="7"/>
  <c r="C2" i="9"/>
  <c r="C3" i="9" s="1"/>
  <c r="AE2" i="7"/>
  <c r="R2" i="9"/>
  <c r="R3" i="9" s="1"/>
  <c r="AT2" i="7"/>
  <c r="L2" i="9"/>
  <c r="L3" i="9" s="1"/>
  <c r="AN2" i="7"/>
  <c r="AJ2" i="7"/>
  <c r="O2" i="9"/>
  <c r="O3" i="9" s="1"/>
  <c r="CX2" i="7"/>
  <c r="N2" i="9"/>
  <c r="N3" i="9" s="1"/>
  <c r="AP2" i="7"/>
  <c r="H2" i="9"/>
  <c r="H3" i="9" s="1"/>
  <c r="S2" i="9"/>
  <c r="S3" i="9" s="1"/>
  <c r="AU2" i="7"/>
  <c r="F2" i="9"/>
  <c r="F3" i="9" s="1"/>
  <c r="AH2" i="7"/>
  <c r="AW2" i="7"/>
  <c r="K2" i="9"/>
  <c r="K3" i="9" s="1"/>
  <c r="AM2" i="7"/>
  <c r="M2" i="9"/>
  <c r="M3" i="9" s="1"/>
  <c r="AO2" i="7"/>
  <c r="CE2" i="7"/>
  <c r="CQ2" i="7"/>
  <c r="BL65" i="2"/>
  <c r="BL64" i="2"/>
  <c r="BL63" i="2"/>
  <c r="BL62" i="2"/>
  <c r="BL61" i="2"/>
  <c r="BL60" i="2"/>
  <c r="BL59" i="2"/>
  <c r="BL58" i="2"/>
  <c r="BL57" i="2"/>
  <c r="BQ57" i="2" s="1"/>
  <c r="BL56" i="2"/>
  <c r="BL55" i="2"/>
  <c r="BL54" i="2"/>
  <c r="BL53" i="2"/>
  <c r="BL52" i="2"/>
  <c r="BL51" i="2"/>
  <c r="BL50" i="2"/>
  <c r="BL49" i="2"/>
  <c r="BL48" i="2"/>
  <c r="BL47" i="2"/>
  <c r="BL46" i="2"/>
  <c r="BL45" i="2"/>
  <c r="BL44" i="2"/>
  <c r="BL43" i="2"/>
  <c r="CA43" i="2" s="1"/>
  <c r="BL42" i="2"/>
  <c r="BL41" i="2"/>
  <c r="BL40" i="2"/>
  <c r="BL39" i="2"/>
  <c r="BL38" i="2"/>
  <c r="BL37" i="2"/>
  <c r="BL36" i="2"/>
  <c r="BL35" i="2"/>
  <c r="BL34" i="2"/>
  <c r="BL33" i="2"/>
  <c r="BL32" i="2"/>
  <c r="BL31" i="2"/>
  <c r="BL30" i="2"/>
  <c r="BL29" i="2"/>
  <c r="BL28" i="2"/>
  <c r="BL27" i="2"/>
  <c r="BL26" i="2"/>
  <c r="BL25" i="2"/>
  <c r="BL24" i="2"/>
  <c r="BL23" i="2"/>
  <c r="BL22" i="2"/>
  <c r="BL21" i="2"/>
  <c r="BL20" i="2"/>
  <c r="BL19" i="2"/>
  <c r="BL18" i="2"/>
  <c r="BL17" i="2"/>
  <c r="BL16" i="2"/>
  <c r="BL15" i="2"/>
  <c r="BL14" i="2"/>
  <c r="BL13" i="2"/>
  <c r="BL12" i="2"/>
  <c r="BL11" i="2"/>
  <c r="BL10" i="2"/>
  <c r="CC10" i="2" s="1"/>
  <c r="BL9" i="2"/>
  <c r="BL8" i="2"/>
  <c r="BL7" i="2"/>
  <c r="BL6" i="2"/>
  <c r="BL5" i="2"/>
  <c r="BQ5" i="2" s="1"/>
  <c r="BL4" i="2"/>
  <c r="BL3" i="2"/>
  <c r="CG2" i="2"/>
  <c r="CF2" i="2"/>
  <c r="CE2" i="2"/>
  <c r="CD2" i="2"/>
  <c r="CC2" i="2"/>
  <c r="CB2" i="2"/>
  <c r="CA2" i="2"/>
  <c r="BZ2" i="2"/>
  <c r="BY2" i="2"/>
  <c r="BX2" i="2"/>
  <c r="BW2" i="2"/>
  <c r="BV2" i="2"/>
  <c r="BU2" i="2"/>
  <c r="BU24" i="2" s="1"/>
  <c r="BT2" i="2"/>
  <c r="BS2" i="2"/>
  <c r="BR2" i="2"/>
  <c r="BQ2" i="2"/>
  <c r="BP2" i="2"/>
  <c r="BP45" i="2" s="1"/>
  <c r="BO2" i="2"/>
  <c r="BN2" i="2"/>
  <c r="BM2" i="2"/>
  <c r="C14" i="1"/>
  <c r="C13" i="1"/>
  <c r="C12" i="1"/>
  <c r="C11" i="1"/>
  <c r="C10" i="1"/>
  <c r="C9" i="1"/>
  <c r="C8" i="1"/>
  <c r="C7" i="1"/>
  <c r="C6" i="1"/>
  <c r="C5" i="1"/>
  <c r="C4" i="1"/>
  <c r="C3" i="1"/>
  <c r="B14" i="1"/>
  <c r="B13" i="1"/>
  <c r="B12" i="1"/>
  <c r="B11" i="1"/>
  <c r="B10" i="1"/>
  <c r="B9" i="1"/>
  <c r="B8" i="1"/>
  <c r="B7" i="1"/>
  <c r="B6" i="1"/>
  <c r="B5" i="1"/>
  <c r="B4" i="1"/>
  <c r="B3" i="1"/>
  <c r="J65" i="2"/>
  <c r="J64" i="2"/>
  <c r="J63" i="2"/>
  <c r="J62" i="2"/>
  <c r="M62" i="2" s="1"/>
  <c r="AG62" i="2" s="1"/>
  <c r="J61" i="2"/>
  <c r="M61" i="2" s="1"/>
  <c r="Z61" i="2" s="1"/>
  <c r="J60" i="2"/>
  <c r="M60" i="2" s="1"/>
  <c r="J59" i="2"/>
  <c r="M59" i="2" s="1"/>
  <c r="J58" i="2"/>
  <c r="M58" i="2" s="1"/>
  <c r="AG58" i="2" s="1"/>
  <c r="J57" i="2"/>
  <c r="M57" i="2" s="1"/>
  <c r="AA57" i="2" s="1"/>
  <c r="J56" i="2"/>
  <c r="M56" i="2" s="1"/>
  <c r="J55" i="2"/>
  <c r="M55" i="2" s="1"/>
  <c r="J54" i="2"/>
  <c r="M54" i="2" s="1"/>
  <c r="J53" i="2"/>
  <c r="M53" i="2" s="1"/>
  <c r="AG53" i="2" s="1"/>
  <c r="J52" i="2"/>
  <c r="L52" i="2" s="1"/>
  <c r="Y52" i="2" s="1"/>
  <c r="J51" i="2"/>
  <c r="M51" i="2" s="1"/>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M12" i="2" s="1"/>
  <c r="J11" i="2"/>
  <c r="M11" i="2" s="1"/>
  <c r="J10" i="2"/>
  <c r="L10" i="2" s="1"/>
  <c r="N10" i="2" s="1"/>
  <c r="J9" i="2"/>
  <c r="M9" i="2" s="1"/>
  <c r="J8" i="2"/>
  <c r="M8" i="2" s="1"/>
  <c r="AK8" i="2" s="1"/>
  <c r="J7" i="2"/>
  <c r="J6" i="2"/>
  <c r="J5" i="2"/>
  <c r="L5" i="2" s="1"/>
  <c r="T5" i="2" s="1"/>
  <c r="J4" i="2"/>
  <c r="M4" i="2" s="1"/>
  <c r="AB4" i="2" s="1"/>
  <c r="J3" i="2"/>
  <c r="C57" i="1"/>
  <c r="B57" i="1"/>
  <c r="D56" i="1"/>
  <c r="B56" i="1" s="1"/>
  <c r="C54" i="1"/>
  <c r="B54" i="1"/>
  <c r="D54" i="1"/>
  <c r="D53" i="1"/>
  <c r="C53" i="1" s="1"/>
  <c r="D52" i="1"/>
  <c r="C52" i="1" s="1"/>
  <c r="D51" i="1"/>
  <c r="C51" i="1" s="1"/>
  <c r="C50" i="1"/>
  <c r="B50" i="1"/>
  <c r="D50" i="1"/>
  <c r="D49" i="1"/>
  <c r="C49" i="1" s="1"/>
  <c r="D48" i="1"/>
  <c r="C48" i="1" s="1"/>
  <c r="D47" i="1"/>
  <c r="B47" i="1" s="1"/>
  <c r="C46" i="1"/>
  <c r="B46" i="1"/>
  <c r="D46" i="1"/>
  <c r="D45" i="1"/>
  <c r="C45" i="1" s="1"/>
  <c r="D44" i="1"/>
  <c r="C44" i="1" s="1"/>
  <c r="D42" i="1"/>
  <c r="C42" i="1" s="1"/>
  <c r="C41" i="1"/>
  <c r="B41" i="1"/>
  <c r="D41" i="1"/>
  <c r="D40" i="1"/>
  <c r="C40" i="1" s="1"/>
  <c r="D39" i="1"/>
  <c r="C39" i="1" s="1"/>
  <c r="D38" i="1"/>
  <c r="C38" i="1" s="1"/>
  <c r="C37" i="1"/>
  <c r="B37" i="1"/>
  <c r="D37" i="1"/>
  <c r="D36" i="1"/>
  <c r="C36" i="1" s="1"/>
  <c r="D35" i="1"/>
  <c r="C35" i="1" s="1"/>
  <c r="D34" i="1"/>
  <c r="B34" i="1" s="1"/>
  <c r="C33" i="1"/>
  <c r="B33" i="1"/>
  <c r="D33" i="1"/>
  <c r="D32" i="1"/>
  <c r="C32" i="1" s="1"/>
  <c r="D31" i="1"/>
  <c r="C31" i="1" s="1"/>
  <c r="D30" i="1"/>
  <c r="B30" i="1" s="1"/>
  <c r="C29" i="1"/>
  <c r="B29" i="1"/>
  <c r="D29" i="1"/>
  <c r="D28" i="1"/>
  <c r="C28" i="1" s="1"/>
  <c r="D27" i="1"/>
  <c r="C27" i="1" s="1"/>
  <c r="D26" i="1"/>
  <c r="C26" i="1" s="1"/>
  <c r="C25" i="1"/>
  <c r="B25" i="1"/>
  <c r="D25" i="1"/>
  <c r="D24" i="1"/>
  <c r="C24" i="1" s="1"/>
  <c r="D23" i="1"/>
  <c r="C23" i="1" s="1"/>
  <c r="D22" i="1"/>
  <c r="C22" i="1" s="1"/>
  <c r="C21" i="1"/>
  <c r="B21" i="1"/>
  <c r="D21" i="1"/>
  <c r="B20" i="1"/>
  <c r="L32" i="2" s="1"/>
  <c r="U32" i="2" s="1"/>
  <c r="D20" i="1"/>
  <c r="C20" i="1" s="1"/>
  <c r="D19" i="1"/>
  <c r="C19" i="1" s="1"/>
  <c r="D18" i="1"/>
  <c r="B18" i="1" s="1"/>
  <c r="C17" i="1"/>
  <c r="B17" i="1"/>
  <c r="D17" i="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AZ4" i="2" l="1"/>
  <c r="D3" i="15" s="1"/>
  <c r="D3" i="14"/>
  <c r="AW52" i="2"/>
  <c r="M51" i="13" s="1"/>
  <c r="M51" i="12"/>
  <c r="AR5" i="2"/>
  <c r="H4" i="13" s="1"/>
  <c r="H4" i="12"/>
  <c r="BE53" i="2"/>
  <c r="I52" i="15" s="1"/>
  <c r="I52" i="14"/>
  <c r="BN42" i="2"/>
  <c r="CB7" i="2"/>
  <c r="AS32" i="2"/>
  <c r="I31" i="13" s="1"/>
  <c r="I31" i="12"/>
  <c r="BI8" i="2"/>
  <c r="M7" i="15" s="1"/>
  <c r="M7" i="14"/>
  <c r="BQ44" i="2"/>
  <c r="AY57" i="2"/>
  <c r="C56" i="15" s="1"/>
  <c r="C56" i="14"/>
  <c r="AL10" i="2"/>
  <c r="B9" i="13" s="1"/>
  <c r="B9" i="12"/>
  <c r="BE58" i="2"/>
  <c r="I57" i="15" s="1"/>
  <c r="I57" i="14"/>
  <c r="CB11" i="2"/>
  <c r="CB23" i="2"/>
  <c r="BQ12" i="2"/>
  <c r="AX61" i="2"/>
  <c r="B60" i="15" s="1"/>
  <c r="B60" i="14"/>
  <c r="BE62" i="2"/>
  <c r="I61" i="15" s="1"/>
  <c r="I61" i="14"/>
  <c r="BV64" i="2"/>
  <c r="CG33" i="2"/>
  <c r="CG11" i="2"/>
  <c r="CC50" i="2"/>
  <c r="CD62" i="2"/>
  <c r="BR3" i="2"/>
  <c r="BX27" i="2"/>
  <c r="CF39" i="2"/>
  <c r="BX51" i="2"/>
  <c r="BW17" i="2"/>
  <c r="CA4" i="2"/>
  <c r="BX16" i="2"/>
  <c r="BX28" i="2"/>
  <c r="CA40" i="2"/>
  <c r="BQ19" i="2"/>
  <c r="BR31" i="2"/>
  <c r="CC55" i="2"/>
  <c r="CC8" i="2"/>
  <c r="CC20" i="2"/>
  <c r="CE32" i="2"/>
  <c r="CE44" i="2"/>
  <c r="BQ34" i="2"/>
  <c r="BP57" i="2"/>
  <c r="BN23" i="2"/>
  <c r="BS35" i="2"/>
  <c r="CA23" i="2"/>
  <c r="CF12" i="2"/>
  <c r="CD24" i="2"/>
  <c r="BV13" i="2"/>
  <c r="BV37" i="2"/>
  <c r="BT48" i="2"/>
  <c r="CF60" i="2"/>
  <c r="BX56" i="2"/>
  <c r="BQ14" i="2"/>
  <c r="CC38" i="2"/>
  <c r="BN49" i="2"/>
  <c r="CA61" i="2"/>
  <c r="CG39" i="2"/>
  <c r="BU63" i="2"/>
  <c r="BV44" i="2"/>
  <c r="BX25" i="2"/>
  <c r="BY17" i="2"/>
  <c r="BT29" i="2"/>
  <c r="BO41" i="2"/>
  <c r="CG52" i="2"/>
  <c r="CG64" i="2"/>
  <c r="CD32" i="2"/>
  <c r="CG44" i="2"/>
  <c r="BS3" i="2"/>
  <c r="CB14" i="2"/>
  <c r="BO49" i="2"/>
  <c r="BY61" i="2"/>
  <c r="BZ39" i="2"/>
  <c r="BU54" i="2"/>
  <c r="CA14" i="2"/>
  <c r="CA3" i="2"/>
  <c r="BX9" i="2"/>
  <c r="BO21" i="2"/>
  <c r="BP7" i="2"/>
  <c r="CC49" i="2"/>
  <c r="BZ14" i="2"/>
  <c r="CF19" i="2"/>
  <c r="BQ15" i="2"/>
  <c r="BW10" i="2"/>
  <c r="BW22" i="2"/>
  <c r="BW45" i="2"/>
  <c r="BQ7" i="2"/>
  <c r="CB19" i="2"/>
  <c r="CG38" i="2"/>
  <c r="BN52" i="2"/>
  <c r="CF15" i="2"/>
  <c r="CF46" i="2"/>
  <c r="BZ7" i="2"/>
  <c r="BQ20" i="2"/>
  <c r="BQ39" i="2"/>
  <c r="CG26" i="2"/>
  <c r="CG3" i="2"/>
  <c r="CB27" i="2"/>
  <c r="CG12" i="2"/>
  <c r="CD47" i="2"/>
  <c r="BX10" i="2"/>
  <c r="BR20" i="2"/>
  <c r="BQ16" i="2"/>
  <c r="BT16" i="2"/>
  <c r="BX33" i="2"/>
  <c r="BW6" i="2"/>
  <c r="BV28" i="2"/>
  <c r="BX49" i="2"/>
  <c r="BZ56" i="2"/>
  <c r="BP15" i="2"/>
  <c r="BN21" i="2"/>
  <c r="CC54" i="2"/>
  <c r="CC36" i="2"/>
  <c r="BZ50" i="2"/>
  <c r="BQ54" i="2"/>
  <c r="BR63" i="2"/>
  <c r="BZ58" i="2"/>
  <c r="CB3" i="2"/>
  <c r="BW5" i="2"/>
  <c r="BN9" i="2"/>
  <c r="BU15" i="2"/>
  <c r="BT17" i="2"/>
  <c r="BZ21" i="2"/>
  <c r="BP26" i="2"/>
  <c r="CA29" i="2"/>
  <c r="CC40" i="2"/>
  <c r="CB50" i="2"/>
  <c r="CF54" i="2"/>
  <c r="BX14" i="2"/>
  <c r="BW53" i="2"/>
  <c r="BU16" i="2"/>
  <c r="BN4" i="2"/>
  <c r="CG4" i="2"/>
  <c r="BW28" i="2"/>
  <c r="BN60" i="2"/>
  <c r="CA54" i="2"/>
  <c r="CE16" i="2"/>
  <c r="CF28" i="2"/>
  <c r="BU40" i="2"/>
  <c r="CB54" i="2"/>
  <c r="BU8" i="2"/>
  <c r="CE55" i="2"/>
  <c r="CC3" i="2"/>
  <c r="BX5" i="2"/>
  <c r="BO9" i="2"/>
  <c r="BZ15" i="2"/>
  <c r="BU17" i="2"/>
  <c r="CA21" i="2"/>
  <c r="BQ26" i="2"/>
  <c r="BT31" i="2"/>
  <c r="BN38" i="2"/>
  <c r="BT41" i="2"/>
  <c r="CG54" i="2"/>
  <c r="BT62" i="2"/>
  <c r="BW52" i="2"/>
  <c r="CE4" i="2"/>
  <c r="BV52" i="2"/>
  <c r="BX52" i="2"/>
  <c r="BO5" i="2"/>
  <c r="BT8" i="2"/>
  <c r="BZ33" i="2"/>
  <c r="BP5" i="2"/>
  <c r="BN25" i="2"/>
  <c r="BZ29" i="2"/>
  <c r="BT21" i="2"/>
  <c r="CF32" i="2"/>
  <c r="BO13" i="2"/>
  <c r="BV25" i="2"/>
  <c r="BT37" i="2"/>
  <c r="CA48" i="2"/>
  <c r="BZ60" i="2"/>
  <c r="CF3" i="2"/>
  <c r="CB5" i="2"/>
  <c r="BW9" i="2"/>
  <c r="CA13" i="2"/>
  <c r="CA15" i="2"/>
  <c r="CA17" i="2"/>
  <c r="BQ22" i="2"/>
  <c r="BX31" i="2"/>
  <c r="BO38" i="2"/>
  <c r="BV41" i="2"/>
  <c r="BS51" i="2"/>
  <c r="BX55" i="2"/>
  <c r="BU62" i="2"/>
  <c r="L8" i="2"/>
  <c r="P8" i="2" s="1"/>
  <c r="BW4" i="2"/>
  <c r="BW14" i="2"/>
  <c r="BS28" i="2"/>
  <c r="BW64" i="2"/>
  <c r="CF7" i="2"/>
  <c r="BV16" i="2"/>
  <c r="BZ3" i="2"/>
  <c r="CG28" i="2"/>
  <c r="BZ61" i="2"/>
  <c r="BU5" i="2"/>
  <c r="CG5" i="2"/>
  <c r="BN26" i="2"/>
  <c r="BZ49" i="2"/>
  <c r="BX61" i="2"/>
  <c r="CC5" i="2"/>
  <c r="CF13" i="2"/>
  <c r="CG17" i="2"/>
  <c r="BU22" i="2"/>
  <c r="BQ32" i="2"/>
  <c r="BP38" i="2"/>
  <c r="BW41" i="2"/>
  <c r="BT51" i="2"/>
  <c r="BX4" i="2"/>
  <c r="BO52" i="2"/>
  <c r="BX64" i="2"/>
  <c r="BO64" i="2"/>
  <c r="CA34" i="2"/>
  <c r="CF44" i="2"/>
  <c r="CA49" i="2"/>
  <c r="BW12" i="2"/>
  <c r="CG16" i="2"/>
  <c r="CA36" i="2"/>
  <c r="BW40" i="2"/>
  <c r="BP54" i="2"/>
  <c r="BO17" i="2"/>
  <c r="M5" i="2"/>
  <c r="AA5" i="2" s="1"/>
  <c r="BV17" i="2"/>
  <c r="BU3" i="2"/>
  <c r="CB15" i="2"/>
  <c r="CC27" i="2"/>
  <c r="CA39" i="2"/>
  <c r="BN50" i="2"/>
  <c r="CC62" i="2"/>
  <c r="BU4" i="2"/>
  <c r="BO6" i="2"/>
  <c r="CG15" i="2"/>
  <c r="BP19" i="2"/>
  <c r="BZ27" i="2"/>
  <c r="BX41" i="2"/>
  <c r="BO48" i="2"/>
  <c r="BU51" i="2"/>
  <c r="BW56" i="2"/>
  <c r="CC63" i="2"/>
  <c r="CB12" i="2"/>
  <c r="BP12" i="2"/>
  <c r="CA12" i="2"/>
  <c r="BO12" i="2"/>
  <c r="BZ12" i="2"/>
  <c r="BN12" i="2"/>
  <c r="BY12" i="2"/>
  <c r="BM12" i="2"/>
  <c r="BV12" i="2"/>
  <c r="BR12" i="2"/>
  <c r="BU12" i="2"/>
  <c r="BT12" i="2"/>
  <c r="BS12" i="2"/>
  <c r="CE12" i="2"/>
  <c r="BX12" i="2"/>
  <c r="CD12" i="2"/>
  <c r="CC12" i="2"/>
  <c r="CB36" i="2"/>
  <c r="BP36" i="2"/>
  <c r="BZ36" i="2"/>
  <c r="BN36" i="2"/>
  <c r="BY36" i="2"/>
  <c r="BM36" i="2"/>
  <c r="BV36" i="2"/>
  <c r="BU36" i="2"/>
  <c r="BT36" i="2"/>
  <c r="BS36" i="2"/>
  <c r="CD36" i="2"/>
  <c r="CE36" i="2"/>
  <c r="CG36" i="2"/>
  <c r="CF36" i="2"/>
  <c r="BX36" i="2"/>
  <c r="BQ36" i="2"/>
  <c r="BW36" i="2"/>
  <c r="BR36" i="2"/>
  <c r="CB47" i="2"/>
  <c r="BP47" i="2"/>
  <c r="CA47" i="2"/>
  <c r="BO47" i="2"/>
  <c r="BZ47" i="2"/>
  <c r="BN47" i="2"/>
  <c r="BY47" i="2"/>
  <c r="BM47" i="2"/>
  <c r="CC47" i="2"/>
  <c r="BX47" i="2"/>
  <c r="BW47" i="2"/>
  <c r="BV47" i="2"/>
  <c r="BR47" i="2"/>
  <c r="BU47" i="2"/>
  <c r="BT47" i="2"/>
  <c r="BS47" i="2"/>
  <c r="BQ47" i="2"/>
  <c r="CG47" i="2"/>
  <c r="CE47" i="2"/>
  <c r="CF47" i="2"/>
  <c r="CB59" i="2"/>
  <c r="BP59" i="2"/>
  <c r="CA59" i="2"/>
  <c r="BO59" i="2"/>
  <c r="BZ59" i="2"/>
  <c r="BN59" i="2"/>
  <c r="BY59" i="2"/>
  <c r="BM59" i="2"/>
  <c r="CC59" i="2"/>
  <c r="BX59" i="2"/>
  <c r="BW59" i="2"/>
  <c r="BV59" i="2"/>
  <c r="BR59" i="2"/>
  <c r="BS59" i="2"/>
  <c r="BQ59" i="2"/>
  <c r="CF59" i="2"/>
  <c r="BU59" i="2"/>
  <c r="CE59" i="2"/>
  <c r="BT59" i="2"/>
  <c r="CD59" i="2"/>
  <c r="CE7" i="2"/>
  <c r="BU58" i="2"/>
  <c r="Z9" i="2"/>
  <c r="AB9" i="2"/>
  <c r="BM29" i="2"/>
  <c r="BM4" i="2"/>
  <c r="BM64" i="2"/>
  <c r="BM61" i="2"/>
  <c r="BM26" i="2"/>
  <c r="BM17" i="2"/>
  <c r="BM5" i="2"/>
  <c r="BV18" i="2"/>
  <c r="CG18" i="2"/>
  <c r="BU18" i="2"/>
  <c r="CF18" i="2"/>
  <c r="BT18" i="2"/>
  <c r="CE18" i="2"/>
  <c r="BS18" i="2"/>
  <c r="CA18" i="2"/>
  <c r="BO18" i="2"/>
  <c r="BZ18" i="2"/>
  <c r="BR18" i="2"/>
  <c r="BY18" i="2"/>
  <c r="BX18" i="2"/>
  <c r="BW18" i="2"/>
  <c r="BN18" i="2"/>
  <c r="CC18" i="2"/>
  <c r="BM18" i="2"/>
  <c r="CD18" i="2"/>
  <c r="BY23" i="2"/>
  <c r="BM23" i="2"/>
  <c r="BW23" i="2"/>
  <c r="BV23" i="2"/>
  <c r="BX23" i="2"/>
  <c r="BU23" i="2"/>
  <c r="BT23" i="2"/>
  <c r="BS23" i="2"/>
  <c r="CD23" i="2"/>
  <c r="BO23" i="2"/>
  <c r="CG23" i="2"/>
  <c r="CC23" i="2"/>
  <c r="CF23" i="2"/>
  <c r="CE23" i="2"/>
  <c r="BZ23" i="2"/>
  <c r="BR23" i="2"/>
  <c r="BP23" i="2"/>
  <c r="BQ23" i="2"/>
  <c r="BY46" i="2"/>
  <c r="BM46" i="2"/>
  <c r="BX46" i="2"/>
  <c r="BW46" i="2"/>
  <c r="BV46" i="2"/>
  <c r="CD46" i="2"/>
  <c r="BN46" i="2"/>
  <c r="CC46" i="2"/>
  <c r="CB46" i="2"/>
  <c r="CA46" i="2"/>
  <c r="BS46" i="2"/>
  <c r="BP46" i="2"/>
  <c r="CG46" i="2"/>
  <c r="BO46" i="2"/>
  <c r="BZ46" i="2"/>
  <c r="BU46" i="2"/>
  <c r="BR46" i="2"/>
  <c r="BT46" i="2"/>
  <c r="BS20" i="2"/>
  <c r="BS63" i="2"/>
  <c r="BS32" i="2"/>
  <c r="BS4" i="2"/>
  <c r="BS15" i="2"/>
  <c r="CE3" i="2"/>
  <c r="BM42" i="2"/>
  <c r="BR45" i="2"/>
  <c r="BY45" i="2"/>
  <c r="BY9" i="2"/>
  <c r="BY4" i="2"/>
  <c r="BY49" i="2"/>
  <c r="BY33" i="2"/>
  <c r="BY5" i="2"/>
  <c r="BV30" i="2"/>
  <c r="CF30" i="2"/>
  <c r="BT30" i="2"/>
  <c r="CE30" i="2"/>
  <c r="BS30" i="2"/>
  <c r="BU30" i="2"/>
  <c r="BR30" i="2"/>
  <c r="BQ30" i="2"/>
  <c r="CG30" i="2"/>
  <c r="BP30" i="2"/>
  <c r="CA30" i="2"/>
  <c r="CB30" i="2"/>
  <c r="BW30" i="2"/>
  <c r="BZ30" i="2"/>
  <c r="BY30" i="2"/>
  <c r="BX30" i="2"/>
  <c r="BM30" i="2"/>
  <c r="CD30" i="2"/>
  <c r="BV53" i="2"/>
  <c r="CG53" i="2"/>
  <c r="BU53" i="2"/>
  <c r="CF53" i="2"/>
  <c r="BT53" i="2"/>
  <c r="CE53" i="2"/>
  <c r="BS53" i="2"/>
  <c r="CA53" i="2"/>
  <c r="BZ53" i="2"/>
  <c r="BY53" i="2"/>
  <c r="BX53" i="2"/>
  <c r="BP53" i="2"/>
  <c r="BR53" i="2"/>
  <c r="BM53" i="2"/>
  <c r="BQ53" i="2"/>
  <c r="BO53" i="2"/>
  <c r="BN53" i="2"/>
  <c r="CB53" i="2"/>
  <c r="CD53" i="2"/>
  <c r="CC53" i="2"/>
  <c r="BY11" i="2"/>
  <c r="BM11" i="2"/>
  <c r="BX11" i="2"/>
  <c r="BW11" i="2"/>
  <c r="BV11" i="2"/>
  <c r="CA11" i="2"/>
  <c r="BZ11" i="2"/>
  <c r="BS11" i="2"/>
  <c r="BU11" i="2"/>
  <c r="BT11" i="2"/>
  <c r="CF11" i="2"/>
  <c r="BP11" i="2"/>
  <c r="CC11" i="2"/>
  <c r="CE11" i="2"/>
  <c r="BO11" i="2"/>
  <c r="CD11" i="2"/>
  <c r="BN11" i="2"/>
  <c r="BR10" i="2"/>
  <c r="BY14" i="2"/>
  <c r="BP18" i="2"/>
  <c r="BN30" i="2"/>
  <c r="BR39" i="2"/>
  <c r="CG59" i="2"/>
  <c r="BV6" i="2"/>
  <c r="CG6" i="2"/>
  <c r="CF6" i="2"/>
  <c r="BT6" i="2"/>
  <c r="CB6" i="2"/>
  <c r="BN6" i="2"/>
  <c r="BX6" i="2"/>
  <c r="CA6" i="2"/>
  <c r="BM6" i="2"/>
  <c r="BZ6" i="2"/>
  <c r="BY6" i="2"/>
  <c r="BS6" i="2"/>
  <c r="CD6" i="2"/>
  <c r="BP6" i="2"/>
  <c r="BR6" i="2"/>
  <c r="CE6" i="2"/>
  <c r="BQ6" i="2"/>
  <c r="BV42" i="2"/>
  <c r="CG42" i="2"/>
  <c r="BU42" i="2"/>
  <c r="CF42" i="2"/>
  <c r="BT42" i="2"/>
  <c r="CE42" i="2"/>
  <c r="BS42" i="2"/>
  <c r="CA42" i="2"/>
  <c r="BZ42" i="2"/>
  <c r="BY42" i="2"/>
  <c r="BX42" i="2"/>
  <c r="BP42" i="2"/>
  <c r="CB42" i="2"/>
  <c r="BW42" i="2"/>
  <c r="BO42" i="2"/>
  <c r="BR42" i="2"/>
  <c r="BQ42" i="2"/>
  <c r="CD42" i="2"/>
  <c r="BV65" i="2"/>
  <c r="CG65" i="2"/>
  <c r="BU65" i="2"/>
  <c r="CF65" i="2"/>
  <c r="BT65" i="2"/>
  <c r="CE65" i="2"/>
  <c r="BS65" i="2"/>
  <c r="CA65" i="2"/>
  <c r="BO65" i="2"/>
  <c r="CC65" i="2"/>
  <c r="CB65" i="2"/>
  <c r="BZ65" i="2"/>
  <c r="BY65" i="2"/>
  <c r="BQ65" i="2"/>
  <c r="BP65" i="2"/>
  <c r="BN65" i="2"/>
  <c r="BM65" i="2"/>
  <c r="BR65" i="2"/>
  <c r="CD65" i="2"/>
  <c r="BW65" i="2"/>
  <c r="BX65" i="2"/>
  <c r="CC6" i="2"/>
  <c r="BM10" i="2"/>
  <c r="CD54" i="2"/>
  <c r="CD49" i="2"/>
  <c r="CD8" i="2"/>
  <c r="CD5" i="2"/>
  <c r="CD20" i="2"/>
  <c r="CD50" i="2"/>
  <c r="CD38" i="2"/>
  <c r="CD10" i="2"/>
  <c r="CD29" i="2"/>
  <c r="BY35" i="2"/>
  <c r="BM35" i="2"/>
  <c r="BW35" i="2"/>
  <c r="BV35" i="2"/>
  <c r="CB35" i="2"/>
  <c r="CA35" i="2"/>
  <c r="BZ35" i="2"/>
  <c r="BX35" i="2"/>
  <c r="CG35" i="2"/>
  <c r="BR35" i="2"/>
  <c r="CF35" i="2"/>
  <c r="CE35" i="2"/>
  <c r="BU35" i="2"/>
  <c r="CD35" i="2"/>
  <c r="CC35" i="2"/>
  <c r="BQ35" i="2"/>
  <c r="BP35" i="2"/>
  <c r="BN35" i="2"/>
  <c r="BO35" i="2"/>
  <c r="BY58" i="2"/>
  <c r="BM58" i="2"/>
  <c r="BX58" i="2"/>
  <c r="BW58" i="2"/>
  <c r="BV58" i="2"/>
  <c r="CD58" i="2"/>
  <c r="BN58" i="2"/>
  <c r="CC58" i="2"/>
  <c r="CB58" i="2"/>
  <c r="CA58" i="2"/>
  <c r="BS58" i="2"/>
  <c r="CE58" i="2"/>
  <c r="CG58" i="2"/>
  <c r="CF58" i="2"/>
  <c r="BT58" i="2"/>
  <c r="BP58" i="2"/>
  <c r="BO58" i="2"/>
  <c r="BR58" i="2"/>
  <c r="BQ58" i="2"/>
  <c r="BQ11" i="2"/>
  <c r="BQ18" i="2"/>
  <c r="BO30" i="2"/>
  <c r="BT35" i="2"/>
  <c r="CC42" i="2"/>
  <c r="BQ46" i="2"/>
  <c r="BU6" i="2"/>
  <c r="BR57" i="2"/>
  <c r="BR54" i="2"/>
  <c r="BR34" i="2"/>
  <c r="BR26" i="2"/>
  <c r="BR5" i="2"/>
  <c r="BR14" i="2"/>
  <c r="BR16" i="2"/>
  <c r="BR15" i="2"/>
  <c r="CB24" i="2"/>
  <c r="BP24" i="2"/>
  <c r="BZ24" i="2"/>
  <c r="BN24" i="2"/>
  <c r="BY24" i="2"/>
  <c r="BM24" i="2"/>
  <c r="BS24" i="2"/>
  <c r="CG24" i="2"/>
  <c r="BR24" i="2"/>
  <c r="CF24" i="2"/>
  <c r="BQ24" i="2"/>
  <c r="CE24" i="2"/>
  <c r="BO24" i="2"/>
  <c r="BX24" i="2"/>
  <c r="BT24" i="2"/>
  <c r="CC24" i="2"/>
  <c r="BV24" i="2"/>
  <c r="CA24" i="2"/>
  <c r="BW24" i="2"/>
  <c r="CD40" i="2"/>
  <c r="BR4" i="2"/>
  <c r="BY8" i="2"/>
  <c r="BR11" i="2"/>
  <c r="CB18" i="2"/>
  <c r="CC30" i="2"/>
  <c r="BO36" i="2"/>
  <c r="BR43" i="2"/>
  <c r="CE46" i="2"/>
  <c r="BY43" i="2"/>
  <c r="BM43" i="2"/>
  <c r="BX43" i="2"/>
  <c r="BW43" i="2"/>
  <c r="BV43" i="2"/>
  <c r="BZ43" i="2"/>
  <c r="BU43" i="2"/>
  <c r="BT43" i="2"/>
  <c r="BS43" i="2"/>
  <c r="CE43" i="2"/>
  <c r="BO43" i="2"/>
  <c r="M41" i="2"/>
  <c r="AD41" i="2" s="1"/>
  <c r="CB8" i="2"/>
  <c r="BP8" i="2"/>
  <c r="CA8" i="2"/>
  <c r="BO8" i="2"/>
  <c r="BZ8" i="2"/>
  <c r="BN8" i="2"/>
  <c r="CB20" i="2"/>
  <c r="BP20" i="2"/>
  <c r="CA20" i="2"/>
  <c r="BO20" i="2"/>
  <c r="BZ20" i="2"/>
  <c r="BN20" i="2"/>
  <c r="BY20" i="2"/>
  <c r="BM20" i="2"/>
  <c r="CG20" i="2"/>
  <c r="BU20" i="2"/>
  <c r="CB32" i="2"/>
  <c r="BP32" i="2"/>
  <c r="BZ32" i="2"/>
  <c r="BN32" i="2"/>
  <c r="BY32" i="2"/>
  <c r="BM32" i="2"/>
  <c r="CA32" i="2"/>
  <c r="BX32" i="2"/>
  <c r="BW32" i="2"/>
  <c r="BV32" i="2"/>
  <c r="CG32" i="2"/>
  <c r="BR32" i="2"/>
  <c r="CB44" i="2"/>
  <c r="BP44" i="2"/>
  <c r="CA44" i="2"/>
  <c r="BO44" i="2"/>
  <c r="BZ44" i="2"/>
  <c r="BN44" i="2"/>
  <c r="BY44" i="2"/>
  <c r="BM44" i="2"/>
  <c r="BU44" i="2"/>
  <c r="BT44" i="2"/>
  <c r="BS44" i="2"/>
  <c r="BR44" i="2"/>
  <c r="CD44" i="2"/>
  <c r="CB55" i="2"/>
  <c r="BP55" i="2"/>
  <c r="CA55" i="2"/>
  <c r="BO55" i="2"/>
  <c r="BZ55" i="2"/>
  <c r="BN55" i="2"/>
  <c r="BY55" i="2"/>
  <c r="BM55" i="2"/>
  <c r="BU55" i="2"/>
  <c r="BT55" i="2"/>
  <c r="BS55" i="2"/>
  <c r="BR55" i="2"/>
  <c r="CD55" i="2"/>
  <c r="BO3" i="2"/>
  <c r="BT4" i="2"/>
  <c r="BV8" i="2"/>
  <c r="BT9" i="2"/>
  <c r="BO10" i="2"/>
  <c r="BX13" i="2"/>
  <c r="CE19" i="2"/>
  <c r="CE20" i="2"/>
  <c r="BN22" i="2"/>
  <c r="CG25" i="2"/>
  <c r="BO27" i="2"/>
  <c r="BQ31" i="2"/>
  <c r="BT32" i="2"/>
  <c r="BY37" i="2"/>
  <c r="BT40" i="2"/>
  <c r="BN43" i="2"/>
  <c r="BW44" i="2"/>
  <c r="BT52" i="2"/>
  <c r="BQ55" i="2"/>
  <c r="BN61" i="2"/>
  <c r="BZ62" i="2"/>
  <c r="BN64" i="2"/>
  <c r="BY7" i="2"/>
  <c r="BM7" i="2"/>
  <c r="BX7" i="2"/>
  <c r="BW7" i="2"/>
  <c r="BN3" i="2"/>
  <c r="CF25" i="2"/>
  <c r="BN27" i="2"/>
  <c r="BT28" i="2"/>
  <c r="BW37" i="2"/>
  <c r="CE9" i="2"/>
  <c r="BS9" i="2"/>
  <c r="CD9" i="2"/>
  <c r="BR9" i="2"/>
  <c r="CC9" i="2"/>
  <c r="BQ9" i="2"/>
  <c r="CB9" i="2"/>
  <c r="BP9" i="2"/>
  <c r="CE21" i="2"/>
  <c r="CC21" i="2"/>
  <c r="CB21" i="2"/>
  <c r="BS21" i="2"/>
  <c r="CG21" i="2"/>
  <c r="BR21" i="2"/>
  <c r="CF21" i="2"/>
  <c r="BQ21" i="2"/>
  <c r="CD21" i="2"/>
  <c r="BP21" i="2"/>
  <c r="BX21" i="2"/>
  <c r="CE33" i="2"/>
  <c r="BS33" i="2"/>
  <c r="CC33" i="2"/>
  <c r="BQ33" i="2"/>
  <c r="CB33" i="2"/>
  <c r="BP33" i="2"/>
  <c r="BV33" i="2"/>
  <c r="BU33" i="2"/>
  <c r="BT33" i="2"/>
  <c r="BR33" i="2"/>
  <c r="CA33" i="2"/>
  <c r="CE56" i="2"/>
  <c r="BS56" i="2"/>
  <c r="CD56" i="2"/>
  <c r="BR56" i="2"/>
  <c r="CC56" i="2"/>
  <c r="BQ56" i="2"/>
  <c r="CB56" i="2"/>
  <c r="BP56" i="2"/>
  <c r="BT56" i="2"/>
  <c r="BO56" i="2"/>
  <c r="BN56" i="2"/>
  <c r="CG56" i="2"/>
  <c r="BM56" i="2"/>
  <c r="BY56" i="2"/>
  <c r="BP3" i="2"/>
  <c r="BZ5" i="2"/>
  <c r="BN7" i="2"/>
  <c r="CC7" i="2"/>
  <c r="BW8" i="2"/>
  <c r="BU9" i="2"/>
  <c r="BP10" i="2"/>
  <c r="BY13" i="2"/>
  <c r="BN19" i="2"/>
  <c r="CF20" i="2"/>
  <c r="BO22" i="2"/>
  <c r="BT27" i="2"/>
  <c r="CF29" i="2"/>
  <c r="BU32" i="2"/>
  <c r="CD33" i="2"/>
  <c r="BZ37" i="2"/>
  <c r="BN39" i="2"/>
  <c r="BP43" i="2"/>
  <c r="BX44" i="2"/>
  <c r="BV55" i="2"/>
  <c r="CA56" i="2"/>
  <c r="BO61" i="2"/>
  <c r="CB62" i="2"/>
  <c r="BY19" i="2"/>
  <c r="BM19" i="2"/>
  <c r="BX19" i="2"/>
  <c r="BW19" i="2"/>
  <c r="BV19" i="2"/>
  <c r="CD19" i="2"/>
  <c r="BR19" i="2"/>
  <c r="BY31" i="2"/>
  <c r="BM31" i="2"/>
  <c r="BW31" i="2"/>
  <c r="BV31" i="2"/>
  <c r="CE31" i="2"/>
  <c r="BP31" i="2"/>
  <c r="CD31" i="2"/>
  <c r="BO31" i="2"/>
  <c r="CC31" i="2"/>
  <c r="BN31" i="2"/>
  <c r="CB31" i="2"/>
  <c r="BU31" i="2"/>
  <c r="CF4" i="2"/>
  <c r="CA7" i="2"/>
  <c r="BN10" i="2"/>
  <c r="BW13" i="2"/>
  <c r="CF16" i="2"/>
  <c r="CF17" i="2"/>
  <c r="CC19" i="2"/>
  <c r="BV10" i="2"/>
  <c r="CG10" i="2"/>
  <c r="BU10" i="2"/>
  <c r="CF10" i="2"/>
  <c r="BT10" i="2"/>
  <c r="CE10" i="2"/>
  <c r="BS10" i="2"/>
  <c r="BV22" i="2"/>
  <c r="CF22" i="2"/>
  <c r="BT22" i="2"/>
  <c r="CE22" i="2"/>
  <c r="BS22" i="2"/>
  <c r="CB22" i="2"/>
  <c r="BM22" i="2"/>
  <c r="CA22" i="2"/>
  <c r="BZ22" i="2"/>
  <c r="BY22" i="2"/>
  <c r="BR22" i="2"/>
  <c r="BV34" i="2"/>
  <c r="CF34" i="2"/>
  <c r="BT34" i="2"/>
  <c r="CE34" i="2"/>
  <c r="BS34" i="2"/>
  <c r="CG34" i="2"/>
  <c r="BP34" i="2"/>
  <c r="CD34" i="2"/>
  <c r="BO34" i="2"/>
  <c r="CC34" i="2"/>
  <c r="BN34" i="2"/>
  <c r="CB34" i="2"/>
  <c r="BM34" i="2"/>
  <c r="BX34" i="2"/>
  <c r="BV45" i="2"/>
  <c r="CG45" i="2"/>
  <c r="BU45" i="2"/>
  <c r="CF45" i="2"/>
  <c r="BT45" i="2"/>
  <c r="CE45" i="2"/>
  <c r="BS45" i="2"/>
  <c r="BO45" i="2"/>
  <c r="CD45" i="2"/>
  <c r="BN45" i="2"/>
  <c r="CC45" i="2"/>
  <c r="BM45" i="2"/>
  <c r="CB45" i="2"/>
  <c r="BX45" i="2"/>
  <c r="BV57" i="2"/>
  <c r="CG57" i="2"/>
  <c r="BU57" i="2"/>
  <c r="CF57" i="2"/>
  <c r="BT57" i="2"/>
  <c r="CE57" i="2"/>
  <c r="BS57" i="2"/>
  <c r="BO57" i="2"/>
  <c r="CD57" i="2"/>
  <c r="BN57" i="2"/>
  <c r="CC57" i="2"/>
  <c r="BM57" i="2"/>
  <c r="CB57" i="2"/>
  <c r="BX57" i="2"/>
  <c r="BQ3" i="2"/>
  <c r="CD3" i="2"/>
  <c r="BV4" i="2"/>
  <c r="BN5" i="2"/>
  <c r="CA5" i="2"/>
  <c r="BO7" i="2"/>
  <c r="CD7" i="2"/>
  <c r="BX8" i="2"/>
  <c r="BV9" i="2"/>
  <c r="BQ10" i="2"/>
  <c r="BZ13" i="2"/>
  <c r="BT15" i="2"/>
  <c r="BS16" i="2"/>
  <c r="BN17" i="2"/>
  <c r="BO19" i="2"/>
  <c r="CG19" i="2"/>
  <c r="BM21" i="2"/>
  <c r="BP22" i="2"/>
  <c r="BU27" i="2"/>
  <c r="BS31" i="2"/>
  <c r="CC32" i="2"/>
  <c r="CF33" i="2"/>
  <c r="CA37" i="2"/>
  <c r="BP39" i="2"/>
  <c r="BV40" i="2"/>
  <c r="CG41" i="2"/>
  <c r="BQ43" i="2"/>
  <c r="CC44" i="2"/>
  <c r="BQ45" i="2"/>
  <c r="BN48" i="2"/>
  <c r="BR51" i="2"/>
  <c r="BN54" i="2"/>
  <c r="BW55" i="2"/>
  <c r="CF56" i="2"/>
  <c r="BT64" i="2"/>
  <c r="BV14" i="2"/>
  <c r="CG14" i="2"/>
  <c r="BU14" i="2"/>
  <c r="CF14" i="2"/>
  <c r="BT14" i="2"/>
  <c r="CE14" i="2"/>
  <c r="BS14" i="2"/>
  <c r="BV26" i="2"/>
  <c r="CF26" i="2"/>
  <c r="BT26" i="2"/>
  <c r="CE26" i="2"/>
  <c r="BS26" i="2"/>
  <c r="BY26" i="2"/>
  <c r="BX26" i="2"/>
  <c r="BW26" i="2"/>
  <c r="BU26" i="2"/>
  <c r="CD26" i="2"/>
  <c r="BO26" i="2"/>
  <c r="BV38" i="2"/>
  <c r="CF38" i="2"/>
  <c r="BT38" i="2"/>
  <c r="CE38" i="2"/>
  <c r="BS38" i="2"/>
  <c r="CB38" i="2"/>
  <c r="BM38" i="2"/>
  <c r="CA38" i="2"/>
  <c r="BZ38" i="2"/>
  <c r="BY38" i="2"/>
  <c r="BR38" i="2"/>
  <c r="BV49" i="2"/>
  <c r="CG49" i="2"/>
  <c r="BU49" i="2"/>
  <c r="CF49" i="2"/>
  <c r="BT49" i="2"/>
  <c r="CE49" i="2"/>
  <c r="BS49" i="2"/>
  <c r="BW49" i="2"/>
  <c r="BR49" i="2"/>
  <c r="BQ49" i="2"/>
  <c r="BP49" i="2"/>
  <c r="CB49" i="2"/>
  <c r="BV61" i="2"/>
  <c r="CG61" i="2"/>
  <c r="BU61" i="2"/>
  <c r="CF61" i="2"/>
  <c r="BT61" i="2"/>
  <c r="CE61" i="2"/>
  <c r="BS61" i="2"/>
  <c r="BW61" i="2"/>
  <c r="BR61" i="2"/>
  <c r="BQ61" i="2"/>
  <c r="BP61" i="2"/>
  <c r="CB61" i="2"/>
  <c r="BZ4" i="2"/>
  <c r="CF5" i="2"/>
  <c r="BS7" i="2"/>
  <c r="BM8" i="2"/>
  <c r="CE8" i="2"/>
  <c r="BZ9" i="2"/>
  <c r="BY10" i="2"/>
  <c r="BN13" i="2"/>
  <c r="BM14" i="2"/>
  <c r="CC14" i="2"/>
  <c r="BW16" i="2"/>
  <c r="BT19" i="2"/>
  <c r="BT20" i="2"/>
  <c r="BU21" i="2"/>
  <c r="BX22" i="2"/>
  <c r="BR25" i="2"/>
  <c r="BZ26" i="2"/>
  <c r="BN29" i="2"/>
  <c r="CA31" i="2"/>
  <c r="BM33" i="2"/>
  <c r="BU34" i="2"/>
  <c r="BQ38" i="2"/>
  <c r="CC43" i="2"/>
  <c r="BZ45" i="2"/>
  <c r="BZ48" i="2"/>
  <c r="BW51" i="2"/>
  <c r="CF55" i="2"/>
  <c r="BW57" i="2"/>
  <c r="BT60" i="2"/>
  <c r="CC61" i="2"/>
  <c r="BT63" i="2"/>
  <c r="BY3" i="2"/>
  <c r="BM3" i="2"/>
  <c r="BY15" i="2"/>
  <c r="BM15" i="2"/>
  <c r="BX15" i="2"/>
  <c r="BW15" i="2"/>
  <c r="BV15" i="2"/>
  <c r="BY27" i="2"/>
  <c r="BM27" i="2"/>
  <c r="BW27" i="2"/>
  <c r="BV27" i="2"/>
  <c r="BS27" i="2"/>
  <c r="CG27" i="2"/>
  <c r="BR27" i="2"/>
  <c r="CF27" i="2"/>
  <c r="BQ27" i="2"/>
  <c r="CE27" i="2"/>
  <c r="BP27" i="2"/>
  <c r="CA27" i="2"/>
  <c r="BY39" i="2"/>
  <c r="BM39" i="2"/>
  <c r="BW39" i="2"/>
  <c r="BV39" i="2"/>
  <c r="BX39" i="2"/>
  <c r="BU39" i="2"/>
  <c r="BT39" i="2"/>
  <c r="BS39" i="2"/>
  <c r="CD39" i="2"/>
  <c r="BO39" i="2"/>
  <c r="BY50" i="2"/>
  <c r="BM50" i="2"/>
  <c r="BX50" i="2"/>
  <c r="BW50" i="2"/>
  <c r="BV50" i="2"/>
  <c r="BR50" i="2"/>
  <c r="CG50" i="2"/>
  <c r="BQ50" i="2"/>
  <c r="CF50" i="2"/>
  <c r="BP50" i="2"/>
  <c r="CE50" i="2"/>
  <c r="BO50" i="2"/>
  <c r="CA50" i="2"/>
  <c r="BY62" i="2"/>
  <c r="BM62" i="2"/>
  <c r="BX62" i="2"/>
  <c r="BW62" i="2"/>
  <c r="BV62" i="2"/>
  <c r="BR62" i="2"/>
  <c r="CG62" i="2"/>
  <c r="BQ62" i="2"/>
  <c r="CF62" i="2"/>
  <c r="BP62" i="2"/>
  <c r="CE62" i="2"/>
  <c r="BO62" i="2"/>
  <c r="CA62" i="2"/>
  <c r="BV3" i="2"/>
  <c r="BT5" i="2"/>
  <c r="BT7" i="2"/>
  <c r="BQ8" i="2"/>
  <c r="CF8" i="2"/>
  <c r="CA9" i="2"/>
  <c r="BZ10" i="2"/>
  <c r="BN14" i="2"/>
  <c r="CD14" i="2"/>
  <c r="CC15" i="2"/>
  <c r="BU19" i="2"/>
  <c r="BV20" i="2"/>
  <c r="BV21" i="2"/>
  <c r="CC22" i="2"/>
  <c r="BT25" i="2"/>
  <c r="CA26" i="2"/>
  <c r="CD27" i="2"/>
  <c r="BR29" i="2"/>
  <c r="CF31" i="2"/>
  <c r="BN33" i="2"/>
  <c r="BW34" i="2"/>
  <c r="BU38" i="2"/>
  <c r="CB39" i="2"/>
  <c r="BN41" i="2"/>
  <c r="CD43" i="2"/>
  <c r="CA45" i="2"/>
  <c r="BS50" i="2"/>
  <c r="CG55" i="2"/>
  <c r="BY57" i="2"/>
  <c r="BY60" i="2"/>
  <c r="CD61" i="2"/>
  <c r="CE13" i="2"/>
  <c r="BS13" i="2"/>
  <c r="CD13" i="2"/>
  <c r="BR13" i="2"/>
  <c r="CC13" i="2"/>
  <c r="BQ13" i="2"/>
  <c r="CB13" i="2"/>
  <c r="BP13" i="2"/>
  <c r="CE48" i="2"/>
  <c r="BS48" i="2"/>
  <c r="CD48" i="2"/>
  <c r="BR48" i="2"/>
  <c r="CC48" i="2"/>
  <c r="BQ48" i="2"/>
  <c r="CB48" i="2"/>
  <c r="BP48" i="2"/>
  <c r="BX48" i="2"/>
  <c r="BW48" i="2"/>
  <c r="BV48" i="2"/>
  <c r="BU48" i="2"/>
  <c r="CG48" i="2"/>
  <c r="BM48" i="2"/>
  <c r="BR7" i="2"/>
  <c r="CG7" i="2"/>
  <c r="BM13" i="2"/>
  <c r="BO25" i="2"/>
  <c r="BZ31" i="2"/>
  <c r="CB43" i="2"/>
  <c r="BY48" i="2"/>
  <c r="AB51" i="2"/>
  <c r="CB4" i="2"/>
  <c r="BP4" i="2"/>
  <c r="CB16" i="2"/>
  <c r="BP16" i="2"/>
  <c r="CA16" i="2"/>
  <c r="BO16" i="2"/>
  <c r="BZ16" i="2"/>
  <c r="BN16" i="2"/>
  <c r="BY16" i="2"/>
  <c r="BM16" i="2"/>
  <c r="CB28" i="2"/>
  <c r="BP28" i="2"/>
  <c r="BZ28" i="2"/>
  <c r="BN28" i="2"/>
  <c r="BY28" i="2"/>
  <c r="BM28" i="2"/>
  <c r="CE28" i="2"/>
  <c r="BO28" i="2"/>
  <c r="CD28" i="2"/>
  <c r="CC28" i="2"/>
  <c r="CA28" i="2"/>
  <c r="BU28" i="2"/>
  <c r="CB40" i="2"/>
  <c r="BP40" i="2"/>
  <c r="BZ40" i="2"/>
  <c r="BN40" i="2"/>
  <c r="BY40" i="2"/>
  <c r="BM40" i="2"/>
  <c r="BS40" i="2"/>
  <c r="CG40" i="2"/>
  <c r="BR40" i="2"/>
  <c r="CF40" i="2"/>
  <c r="BQ40" i="2"/>
  <c r="CE40" i="2"/>
  <c r="BO40" i="2"/>
  <c r="BX40" i="2"/>
  <c r="CB51" i="2"/>
  <c r="BP51" i="2"/>
  <c r="CA51" i="2"/>
  <c r="BO51" i="2"/>
  <c r="BZ51" i="2"/>
  <c r="BN51" i="2"/>
  <c r="BY51" i="2"/>
  <c r="BM51" i="2"/>
  <c r="CG51" i="2"/>
  <c r="BQ51" i="2"/>
  <c r="CF51" i="2"/>
  <c r="CE51" i="2"/>
  <c r="CD51" i="2"/>
  <c r="BV51" i="2"/>
  <c r="CB63" i="2"/>
  <c r="BP63" i="2"/>
  <c r="CA63" i="2"/>
  <c r="BO63" i="2"/>
  <c r="BZ63" i="2"/>
  <c r="BN63" i="2"/>
  <c r="BY63" i="2"/>
  <c r="BM63" i="2"/>
  <c r="CG63" i="2"/>
  <c r="BQ63" i="2"/>
  <c r="CF63" i="2"/>
  <c r="CE63" i="2"/>
  <c r="CD63" i="2"/>
  <c r="BV63" i="2"/>
  <c r="BW3" i="2"/>
  <c r="BO4" i="2"/>
  <c r="CC4" i="2"/>
  <c r="BU7" i="2"/>
  <c r="BR8" i="2"/>
  <c r="CG8" i="2"/>
  <c r="CF9" i="2"/>
  <c r="CA10" i="2"/>
  <c r="BT13" i="2"/>
  <c r="BO14" i="2"/>
  <c r="BN15" i="2"/>
  <c r="CD15" i="2"/>
  <c r="CC16" i="2"/>
  <c r="BZ19" i="2"/>
  <c r="BW20" i="2"/>
  <c r="BW21" i="2"/>
  <c r="CD22" i="2"/>
  <c r="CB26" i="2"/>
  <c r="BQ28" i="2"/>
  <c r="CG31" i="2"/>
  <c r="BO33" i="2"/>
  <c r="BY34" i="2"/>
  <c r="BW38" i="2"/>
  <c r="CC39" i="2"/>
  <c r="CF43" i="2"/>
  <c r="CF48" i="2"/>
  <c r="BT50" i="2"/>
  <c r="CC51" i="2"/>
  <c r="BU56" i="2"/>
  <c r="BZ57" i="2"/>
  <c r="BN62" i="2"/>
  <c r="BW63" i="2"/>
  <c r="CE25" i="2"/>
  <c r="BS25" i="2"/>
  <c r="CC25" i="2"/>
  <c r="BQ25" i="2"/>
  <c r="CB25" i="2"/>
  <c r="BP25" i="2"/>
  <c r="CD25" i="2"/>
  <c r="BM25" i="2"/>
  <c r="CA25" i="2"/>
  <c r="BZ25" i="2"/>
  <c r="BY25" i="2"/>
  <c r="BU25" i="2"/>
  <c r="CE37" i="2"/>
  <c r="BS37" i="2"/>
  <c r="CC37" i="2"/>
  <c r="BQ37" i="2"/>
  <c r="CB37" i="2"/>
  <c r="BP37" i="2"/>
  <c r="BR37" i="2"/>
  <c r="CG37" i="2"/>
  <c r="BO37" i="2"/>
  <c r="CF37" i="2"/>
  <c r="BN37" i="2"/>
  <c r="CD37" i="2"/>
  <c r="BM37" i="2"/>
  <c r="BX37" i="2"/>
  <c r="CE60" i="2"/>
  <c r="BS60" i="2"/>
  <c r="CD60" i="2"/>
  <c r="BR60" i="2"/>
  <c r="CC60" i="2"/>
  <c r="BQ60" i="2"/>
  <c r="CB60" i="2"/>
  <c r="BP60" i="2"/>
  <c r="BX60" i="2"/>
  <c r="BW60" i="2"/>
  <c r="BV60" i="2"/>
  <c r="BU60" i="2"/>
  <c r="CG60" i="2"/>
  <c r="BM60" i="2"/>
  <c r="BT3" i="2"/>
  <c r="CG13" i="2"/>
  <c r="BS19" i="2"/>
  <c r="BO60" i="2"/>
  <c r="Q52" i="2"/>
  <c r="AC51" i="2"/>
  <c r="CE5" i="2"/>
  <c r="BS5" i="2"/>
  <c r="CE17" i="2"/>
  <c r="BS17" i="2"/>
  <c r="CD17" i="2"/>
  <c r="BR17" i="2"/>
  <c r="CC17" i="2"/>
  <c r="BQ17" i="2"/>
  <c r="CB17" i="2"/>
  <c r="BP17" i="2"/>
  <c r="BX17" i="2"/>
  <c r="CE29" i="2"/>
  <c r="BS29" i="2"/>
  <c r="CC29" i="2"/>
  <c r="BQ29" i="2"/>
  <c r="CB29" i="2"/>
  <c r="BP29" i="2"/>
  <c r="BY29" i="2"/>
  <c r="BX29" i="2"/>
  <c r="BW29" i="2"/>
  <c r="BV29" i="2"/>
  <c r="CG29" i="2"/>
  <c r="BO29" i="2"/>
  <c r="CE41" i="2"/>
  <c r="BS41" i="2"/>
  <c r="CD41" i="2"/>
  <c r="CC41" i="2"/>
  <c r="BQ41" i="2"/>
  <c r="CB41" i="2"/>
  <c r="BP41" i="2"/>
  <c r="CF41" i="2"/>
  <c r="BM41" i="2"/>
  <c r="CA41" i="2"/>
  <c r="BZ41" i="2"/>
  <c r="BY41" i="2"/>
  <c r="BU41" i="2"/>
  <c r="CE52" i="2"/>
  <c r="BS52" i="2"/>
  <c r="CD52" i="2"/>
  <c r="BR52" i="2"/>
  <c r="CC52" i="2"/>
  <c r="BQ52" i="2"/>
  <c r="CB52" i="2"/>
  <c r="BP52" i="2"/>
  <c r="CF52" i="2"/>
  <c r="CA52" i="2"/>
  <c r="BZ52" i="2"/>
  <c r="BY52" i="2"/>
  <c r="BU52" i="2"/>
  <c r="CE64" i="2"/>
  <c r="BS64" i="2"/>
  <c r="CD64" i="2"/>
  <c r="BR64" i="2"/>
  <c r="CC64" i="2"/>
  <c r="BQ64" i="2"/>
  <c r="CB64" i="2"/>
  <c r="BP64" i="2"/>
  <c r="CF64" i="2"/>
  <c r="CA64" i="2"/>
  <c r="BZ64" i="2"/>
  <c r="BY64" i="2"/>
  <c r="BU64" i="2"/>
  <c r="BX3" i="2"/>
  <c r="BQ4" i="2"/>
  <c r="CD4" i="2"/>
  <c r="BV5" i="2"/>
  <c r="BV7" i="2"/>
  <c r="BS8" i="2"/>
  <c r="BM9" i="2"/>
  <c r="CG9" i="2"/>
  <c r="CB10" i="2"/>
  <c r="BU13" i="2"/>
  <c r="BP14" i="2"/>
  <c r="BO15" i="2"/>
  <c r="CE15" i="2"/>
  <c r="CD16" i="2"/>
  <c r="BZ17" i="2"/>
  <c r="CA19" i="2"/>
  <c r="BX20" i="2"/>
  <c r="BY21" i="2"/>
  <c r="CG22" i="2"/>
  <c r="BW25" i="2"/>
  <c r="CC26" i="2"/>
  <c r="BR28" i="2"/>
  <c r="BU29" i="2"/>
  <c r="BO32" i="2"/>
  <c r="BW33" i="2"/>
  <c r="BZ34" i="2"/>
  <c r="BU37" i="2"/>
  <c r="BX38" i="2"/>
  <c r="CE39" i="2"/>
  <c r="BR41" i="2"/>
  <c r="CG43" i="2"/>
  <c r="BM49" i="2"/>
  <c r="BU50" i="2"/>
  <c r="BM52" i="2"/>
  <c r="BV56" i="2"/>
  <c r="CA57" i="2"/>
  <c r="CA60" i="2"/>
  <c r="BS62" i="2"/>
  <c r="BX63" i="2"/>
  <c r="BO54" i="2"/>
  <c r="CE54" i="2"/>
  <c r="BS54" i="2"/>
  <c r="BT54" i="2"/>
  <c r="BY54" i="2"/>
  <c r="BM54" i="2"/>
  <c r="BX54" i="2"/>
  <c r="BW54" i="2"/>
  <c r="BV54" i="2"/>
  <c r="BZ54" i="2"/>
  <c r="M16" i="2"/>
  <c r="AJ16" i="2" s="1"/>
  <c r="M32" i="2"/>
  <c r="AJ32" i="2" s="1"/>
  <c r="M44" i="2"/>
  <c r="AK44" i="2" s="1"/>
  <c r="M21" i="2"/>
  <c r="AI21" i="2" s="1"/>
  <c r="AC9" i="2"/>
  <c r="B26" i="1"/>
  <c r="B38" i="1"/>
  <c r="B51" i="1"/>
  <c r="L44" i="2" s="1"/>
  <c r="V44" i="2" s="1"/>
  <c r="M46" i="2"/>
  <c r="Z46" i="2" s="1"/>
  <c r="C34" i="1"/>
  <c r="M36" i="2"/>
  <c r="AB36" i="2" s="1"/>
  <c r="O5" i="2"/>
  <c r="B19" i="1"/>
  <c r="B23" i="1"/>
  <c r="B27" i="1"/>
  <c r="B31" i="1"/>
  <c r="B35" i="1"/>
  <c r="B39" i="1"/>
  <c r="B44" i="1"/>
  <c r="B48" i="1"/>
  <c r="B52" i="1"/>
  <c r="L50" i="2" s="1"/>
  <c r="M14" i="2"/>
  <c r="Z14" i="2" s="1"/>
  <c r="M26" i="2"/>
  <c r="AD26" i="2" s="1"/>
  <c r="M38" i="2"/>
  <c r="AH38" i="2" s="1"/>
  <c r="M49" i="2"/>
  <c r="AJ49" i="2" s="1"/>
  <c r="U5" i="2"/>
  <c r="M33" i="2"/>
  <c r="AJ33" i="2" s="1"/>
  <c r="B22" i="1"/>
  <c r="N5" i="2"/>
  <c r="M37" i="2"/>
  <c r="AB37" i="2" s="1"/>
  <c r="AE61" i="2"/>
  <c r="M20" i="2"/>
  <c r="AB20" i="2" s="1"/>
  <c r="M22" i="2"/>
  <c r="Z22" i="2" s="1"/>
  <c r="C18" i="1"/>
  <c r="C30" i="1"/>
  <c r="C47" i="1"/>
  <c r="C56" i="1"/>
  <c r="M3" i="2" s="1"/>
  <c r="M24" i="2"/>
  <c r="AK24" i="2" s="1"/>
  <c r="M48" i="2"/>
  <c r="Z48" i="2" s="1"/>
  <c r="AE62" i="2"/>
  <c r="L4" i="2"/>
  <c r="Q4" i="2" s="1"/>
  <c r="L16" i="2"/>
  <c r="X16" i="2" s="1"/>
  <c r="M28" i="2"/>
  <c r="Z28" i="2" s="1"/>
  <c r="M40" i="2"/>
  <c r="AF40" i="2" s="1"/>
  <c r="M63" i="2"/>
  <c r="AB63" i="2" s="1"/>
  <c r="AF61" i="2"/>
  <c r="B24" i="1"/>
  <c r="B28" i="1"/>
  <c r="B32" i="1"/>
  <c r="B36" i="1"/>
  <c r="B40" i="1"/>
  <c r="B45" i="1"/>
  <c r="B49" i="1"/>
  <c r="B53" i="1"/>
  <c r="L41" i="2"/>
  <c r="T41" i="2" s="1"/>
  <c r="S52" i="2"/>
  <c r="M64" i="2"/>
  <c r="AG64" i="2" s="1"/>
  <c r="AG61" i="2"/>
  <c r="M34" i="2"/>
  <c r="AA34" i="2" s="1"/>
  <c r="B42" i="1"/>
  <c r="M23" i="2"/>
  <c r="AA23" i="2" s="1"/>
  <c r="M13" i="2"/>
  <c r="AK13" i="2" s="1"/>
  <c r="M25" i="2"/>
  <c r="AG25" i="2" s="1"/>
  <c r="M27" i="2"/>
  <c r="AI27" i="2" s="1"/>
  <c r="M50" i="2"/>
  <c r="AA50" i="2" s="1"/>
  <c r="M6" i="2"/>
  <c r="AG6" i="2" s="1"/>
  <c r="M18" i="2"/>
  <c r="AC18" i="2" s="1"/>
  <c r="M30" i="2"/>
  <c r="AH30" i="2" s="1"/>
  <c r="M42" i="2"/>
  <c r="AH42" i="2" s="1"/>
  <c r="M65" i="2"/>
  <c r="AD65" i="2" s="1"/>
  <c r="AD62" i="2"/>
  <c r="M45" i="2"/>
  <c r="AF45" i="2" s="1"/>
  <c r="AD9" i="2"/>
  <c r="M35" i="2"/>
  <c r="AJ35" i="2" s="1"/>
  <c r="M47" i="2"/>
  <c r="AK47" i="2" s="1"/>
  <c r="M15" i="2"/>
  <c r="AG15" i="2" s="1"/>
  <c r="M39" i="2"/>
  <c r="AH39" i="2" s="1"/>
  <c r="M7" i="2"/>
  <c r="AF7" i="2" s="1"/>
  <c r="M19" i="2"/>
  <c r="AK19" i="2" s="1"/>
  <c r="M31" i="2"/>
  <c r="AF31" i="2" s="1"/>
  <c r="M43" i="2"/>
  <c r="AI43" i="2" s="1"/>
  <c r="AF62" i="2"/>
  <c r="AC11" i="2"/>
  <c r="AB11" i="2"/>
  <c r="V8" i="2"/>
  <c r="T8" i="2"/>
  <c r="N8" i="2"/>
  <c r="AD12" i="2"/>
  <c r="AF12" i="2"/>
  <c r="AK12" i="2"/>
  <c r="AJ12" i="2"/>
  <c r="Y32" i="2"/>
  <c r="X32" i="2"/>
  <c r="V32" i="2"/>
  <c r="AC60" i="2"/>
  <c r="AB60" i="2"/>
  <c r="AA60" i="2"/>
  <c r="AG56" i="2"/>
  <c r="AF56" i="2"/>
  <c r="S5" i="2"/>
  <c r="V5" i="2"/>
  <c r="Y5" i="2"/>
  <c r="W5" i="2"/>
  <c r="AE56" i="2"/>
  <c r="L29" i="2"/>
  <c r="V29" i="2" s="1"/>
  <c r="M29" i="2"/>
  <c r="AG29" i="2" s="1"/>
  <c r="L55" i="2"/>
  <c r="Y55" i="2" s="1"/>
  <c r="M17" i="2"/>
  <c r="AI17" i="2" s="1"/>
  <c r="L17" i="2"/>
  <c r="X17" i="2" s="1"/>
  <c r="AK55" i="2"/>
  <c r="AJ55" i="2"/>
  <c r="AI55" i="2"/>
  <c r="AH55" i="2"/>
  <c r="AD55" i="2"/>
  <c r="AG55" i="2"/>
  <c r="AC55" i="2"/>
  <c r="AF55" i="2"/>
  <c r="AE55" i="2"/>
  <c r="Z55" i="2"/>
  <c r="Z4" i="2"/>
  <c r="S10" i="2"/>
  <c r="R10" i="2"/>
  <c r="Q10" i="2"/>
  <c r="P10" i="2"/>
  <c r="X10" i="2"/>
  <c r="AK57" i="2"/>
  <c r="AJ57" i="2"/>
  <c r="AI57" i="2"/>
  <c r="AH57" i="2"/>
  <c r="AG57" i="2"/>
  <c r="AF57" i="2"/>
  <c r="AE57" i="2"/>
  <c r="AD57" i="2"/>
  <c r="Z57" i="2"/>
  <c r="AB57" i="2"/>
  <c r="AH5" i="2"/>
  <c r="Z5" i="2"/>
  <c r="AE5" i="2"/>
  <c r="AA4" i="2"/>
  <c r="AC57" i="2"/>
  <c r="AI11" i="2"/>
  <c r="AH11" i="2"/>
  <c r="Z11" i="2"/>
  <c r="AK11" i="2"/>
  <c r="AJ11" i="2"/>
  <c r="AG11" i="2"/>
  <c r="AF11" i="2"/>
  <c r="AE11" i="2"/>
  <c r="AA11" i="2"/>
  <c r="Z23" i="2"/>
  <c r="AK23" i="2"/>
  <c r="AK58" i="2"/>
  <c r="AJ58" i="2"/>
  <c r="AI58" i="2"/>
  <c r="AH58" i="2"/>
  <c r="AD58" i="2"/>
  <c r="AF58" i="2"/>
  <c r="AA58" i="2"/>
  <c r="AE58" i="2"/>
  <c r="AC58" i="2"/>
  <c r="AB58" i="2"/>
  <c r="S8" i="2"/>
  <c r="R8" i="2"/>
  <c r="Q8" i="2"/>
  <c r="Z58" i="2"/>
  <c r="AK54" i="2"/>
  <c r="AJ54" i="2"/>
  <c r="AI54" i="2"/>
  <c r="AH54" i="2"/>
  <c r="AG54" i="2"/>
  <c r="AF54" i="2"/>
  <c r="AE54" i="2"/>
  <c r="AD54" i="2"/>
  <c r="Z54" i="2"/>
  <c r="AK59" i="2"/>
  <c r="AJ59" i="2"/>
  <c r="AI59" i="2"/>
  <c r="AH59" i="2"/>
  <c r="AC59" i="2"/>
  <c r="AB59" i="2"/>
  <c r="AA59" i="2"/>
  <c r="Z59" i="2"/>
  <c r="AG59" i="2"/>
  <c r="AG8" i="2"/>
  <c r="AB54" i="2"/>
  <c r="AE59" i="2"/>
  <c r="U10" i="2"/>
  <c r="R52" i="2"/>
  <c r="AD5" i="2"/>
  <c r="AJ8" i="2"/>
  <c r="AD11" i="2"/>
  <c r="AC54" i="2"/>
  <c r="AF59" i="2"/>
  <c r="V10" i="2"/>
  <c r="AC12" i="2"/>
  <c r="AA55" i="2"/>
  <c r="AH47" i="2"/>
  <c r="AB47" i="2"/>
  <c r="AD59" i="2"/>
  <c r="T10" i="2"/>
  <c r="AC5" i="2"/>
  <c r="W52" i="2"/>
  <c r="V52" i="2"/>
  <c r="P52" i="2"/>
  <c r="O52" i="2"/>
  <c r="N52" i="2"/>
  <c r="U52" i="2"/>
  <c r="R32" i="2"/>
  <c r="Q32" i="2"/>
  <c r="O32" i="2"/>
  <c r="P32" i="2"/>
  <c r="N32" i="2"/>
  <c r="W32" i="2"/>
  <c r="W10" i="2"/>
  <c r="S32" i="2"/>
  <c r="T52" i="2"/>
  <c r="AB55" i="2"/>
  <c r="AI4" i="2"/>
  <c r="AH4" i="2"/>
  <c r="AK4" i="2"/>
  <c r="AJ4" i="2"/>
  <c r="AG4" i="2"/>
  <c r="AF4" i="2"/>
  <c r="AE4" i="2"/>
  <c r="AD4" i="2"/>
  <c r="AC4" i="2"/>
  <c r="AI12" i="2"/>
  <c r="AH12" i="2"/>
  <c r="AB12" i="2"/>
  <c r="AA12" i="2"/>
  <c r="Z12" i="2"/>
  <c r="AG12" i="2"/>
  <c r="AI8" i="2"/>
  <c r="AH8" i="2"/>
  <c r="AF8" i="2"/>
  <c r="AE8" i="2"/>
  <c r="AD8" i="2"/>
  <c r="AC8" i="2"/>
  <c r="AB8" i="2"/>
  <c r="AA8" i="2"/>
  <c r="Z8" i="2"/>
  <c r="O10" i="2"/>
  <c r="AA54" i="2"/>
  <c r="AK53" i="2"/>
  <c r="AJ53" i="2"/>
  <c r="AI53" i="2"/>
  <c r="AH53" i="2"/>
  <c r="AC53" i="2"/>
  <c r="AB53" i="2"/>
  <c r="AA53" i="2"/>
  <c r="Z53" i="2"/>
  <c r="AF53" i="2"/>
  <c r="AE53" i="2"/>
  <c r="AD53" i="2"/>
  <c r="Y10" i="2"/>
  <c r="T32" i="2"/>
  <c r="X52" i="2"/>
  <c r="AJ5" i="2"/>
  <c r="AE12" i="2"/>
  <c r="AI9" i="2"/>
  <c r="AH9" i="2"/>
  <c r="AJ9" i="2"/>
  <c r="AG9" i="2"/>
  <c r="AF9" i="2"/>
  <c r="AE9" i="2"/>
  <c r="AK56" i="2"/>
  <c r="AJ56" i="2"/>
  <c r="AI56" i="2"/>
  <c r="AH56" i="2"/>
  <c r="AC56" i="2"/>
  <c r="AB56" i="2"/>
  <c r="AA56" i="2"/>
  <c r="Z56" i="2"/>
  <c r="X5" i="2"/>
  <c r="AA9" i="2"/>
  <c r="AD33" i="2"/>
  <c r="AI25" i="2"/>
  <c r="AK60" i="2"/>
  <c r="AJ60" i="2"/>
  <c r="AI60" i="2"/>
  <c r="AH60" i="2"/>
  <c r="AG60" i="2"/>
  <c r="AF60" i="2"/>
  <c r="AE60" i="2"/>
  <c r="AD60" i="2"/>
  <c r="Z60" i="2"/>
  <c r="P5" i="2"/>
  <c r="AK9" i="2"/>
  <c r="AE14" i="2"/>
  <c r="AC14" i="2"/>
  <c r="AK61" i="2"/>
  <c r="AJ61" i="2"/>
  <c r="AI61" i="2"/>
  <c r="AH61" i="2"/>
  <c r="AD61" i="2"/>
  <c r="Q5" i="2"/>
  <c r="AA61" i="2"/>
  <c r="AK62" i="2"/>
  <c r="AJ62" i="2"/>
  <c r="AI62" i="2"/>
  <c r="AH62" i="2"/>
  <c r="AC62" i="2"/>
  <c r="AB62" i="2"/>
  <c r="AA62" i="2"/>
  <c r="Z62" i="2"/>
  <c r="R5" i="2"/>
  <c r="AB61" i="2"/>
  <c r="AK51" i="2"/>
  <c r="AJ51" i="2"/>
  <c r="AI51" i="2"/>
  <c r="AH51" i="2"/>
  <c r="AG51" i="2"/>
  <c r="AF51" i="2"/>
  <c r="AE51" i="2"/>
  <c r="AD51" i="2"/>
  <c r="Z51" i="2"/>
  <c r="AA51" i="2"/>
  <c r="AD56" i="2"/>
  <c r="AC61" i="2"/>
  <c r="L33" i="2"/>
  <c r="L20" i="2"/>
  <c r="L45" i="2"/>
  <c r="M52" i="2"/>
  <c r="L21" i="2"/>
  <c r="L56" i="2"/>
  <c r="L61" i="2"/>
  <c r="L9" i="2"/>
  <c r="L26" i="2"/>
  <c r="L62" i="2"/>
  <c r="L14" i="2"/>
  <c r="L27" i="2"/>
  <c r="L63" i="2"/>
  <c r="L15" i="2"/>
  <c r="L40" i="2"/>
  <c r="L51" i="2"/>
  <c r="L3" i="2"/>
  <c r="L28" i="2"/>
  <c r="L64" i="2"/>
  <c r="M10" i="2"/>
  <c r="L6" i="2"/>
  <c r="L12" i="2"/>
  <c r="L18" i="2"/>
  <c r="L24" i="2"/>
  <c r="L30" i="2"/>
  <c r="L36" i="2"/>
  <c r="L53" i="2"/>
  <c r="L59" i="2"/>
  <c r="L65" i="2"/>
  <c r="L22" i="2"/>
  <c r="L57" i="2"/>
  <c r="L23" i="2"/>
  <c r="L46" i="2"/>
  <c r="L58" i="2"/>
  <c r="L34" i="2"/>
  <c r="L11" i="2"/>
  <c r="L7" i="2"/>
  <c r="L13" i="2"/>
  <c r="L19" i="2"/>
  <c r="L25" i="2"/>
  <c r="L31" i="2"/>
  <c r="L48" i="2"/>
  <c r="L54" i="2"/>
  <c r="L60" i="2"/>
  <c r="BA56" i="2" l="1"/>
  <c r="E55" i="15" s="1"/>
  <c r="E55" i="14"/>
  <c r="AP52" i="2"/>
  <c r="F51" i="13" s="1"/>
  <c r="F51" i="12"/>
  <c r="BG43" i="2"/>
  <c r="K42" i="15" s="1"/>
  <c r="K42" i="14"/>
  <c r="AX22" i="2"/>
  <c r="B21" i="15" s="1"/>
  <c r="B21" i="14"/>
  <c r="BC51" i="2"/>
  <c r="G50" i="15" s="1"/>
  <c r="G50" i="14"/>
  <c r="AV52" i="2"/>
  <c r="L51" i="13" s="1"/>
  <c r="L51" i="12"/>
  <c r="BB59" i="2"/>
  <c r="F58" i="15" s="1"/>
  <c r="F58" i="14"/>
  <c r="BI23" i="2"/>
  <c r="M22" i="15" s="1"/>
  <c r="M22" i="14"/>
  <c r="BF30" i="2"/>
  <c r="J29" i="15" s="1"/>
  <c r="J29" i="14"/>
  <c r="AZ20" i="2"/>
  <c r="D19" i="15" s="1"/>
  <c r="D19" i="14"/>
  <c r="AO52" i="2"/>
  <c r="E51" i="13" s="1"/>
  <c r="E51" i="12"/>
  <c r="BF62" i="2"/>
  <c r="J61" i="15" s="1"/>
  <c r="J61" i="14"/>
  <c r="BI53" i="2"/>
  <c r="M52" i="15" s="1"/>
  <c r="M52" i="14"/>
  <c r="BC59" i="2"/>
  <c r="G58" i="15" s="1"/>
  <c r="G58" i="14"/>
  <c r="AX23" i="2"/>
  <c r="B22" i="15" s="1"/>
  <c r="B22" i="14"/>
  <c r="BB55" i="2"/>
  <c r="F54" i="15" s="1"/>
  <c r="F54" i="14"/>
  <c r="BH12" i="2"/>
  <c r="L11" i="15" s="1"/>
  <c r="L11" i="14"/>
  <c r="BE51" i="2"/>
  <c r="I50" i="15" s="1"/>
  <c r="I50" i="14"/>
  <c r="BG62" i="2"/>
  <c r="K61" i="15" s="1"/>
  <c r="K61" i="14"/>
  <c r="BA14" i="2"/>
  <c r="E13" i="15" s="1"/>
  <c r="E13" i="14"/>
  <c r="BI60" i="2"/>
  <c r="M59" i="15" s="1"/>
  <c r="M59" i="14"/>
  <c r="BH56" i="2"/>
  <c r="L55" i="15" s="1"/>
  <c r="L55" i="14"/>
  <c r="AW10" i="2"/>
  <c r="M9" i="13" s="1"/>
  <c r="M9" i="12"/>
  <c r="AY54" i="2"/>
  <c r="C53" i="15" s="1"/>
  <c r="C53" i="14"/>
  <c r="AX12" i="2"/>
  <c r="B11" i="15" s="1"/>
  <c r="B11" i="14"/>
  <c r="BF4" i="2"/>
  <c r="J3" i="15" s="1"/>
  <c r="J3" i="14"/>
  <c r="AS52" i="2"/>
  <c r="I51" i="13" s="1"/>
  <c r="I51" i="12"/>
  <c r="BF47" i="2"/>
  <c r="J46" i="15" s="1"/>
  <c r="J46" i="14"/>
  <c r="AZ54" i="2"/>
  <c r="D53" i="15" s="1"/>
  <c r="D53" i="14"/>
  <c r="BB54" i="2"/>
  <c r="F53" i="15" s="1"/>
  <c r="F53" i="14"/>
  <c r="AZ58" i="2"/>
  <c r="D57" i="15" s="1"/>
  <c r="D57" i="14"/>
  <c r="AY11" i="2"/>
  <c r="C10" i="15" s="1"/>
  <c r="C10" i="14"/>
  <c r="AX5" i="2"/>
  <c r="B4" i="15" s="1"/>
  <c r="B4" i="14"/>
  <c r="AV10" i="2"/>
  <c r="L9" i="13" s="1"/>
  <c r="L9" i="12"/>
  <c r="BF55" i="2"/>
  <c r="J54" i="15" s="1"/>
  <c r="J54" i="14"/>
  <c r="AT5" i="2"/>
  <c r="J4" i="13" s="1"/>
  <c r="J4" i="12"/>
  <c r="BI12" i="2"/>
  <c r="M11" i="15" s="1"/>
  <c r="M11" i="14"/>
  <c r="BD7" i="2"/>
  <c r="H6" i="15" s="1"/>
  <c r="H6" i="14"/>
  <c r="BE6" i="2"/>
  <c r="I5" i="15" s="1"/>
  <c r="I5" i="14"/>
  <c r="AV16" i="2"/>
  <c r="L15" i="13" s="1"/>
  <c r="L15" i="12"/>
  <c r="AZ37" i="2"/>
  <c r="D36" i="15" s="1"/>
  <c r="D36" i="14"/>
  <c r="BB41" i="2"/>
  <c r="F40" i="15" s="1"/>
  <c r="F40" i="14"/>
  <c r="BF51" i="2"/>
  <c r="J50" i="15" s="1"/>
  <c r="J50" i="14"/>
  <c r="BH62" i="2"/>
  <c r="L61" i="15" s="1"/>
  <c r="L61" i="14"/>
  <c r="BC14" i="2"/>
  <c r="G13" i="15" s="1"/>
  <c r="G13" i="14"/>
  <c r="AD48" i="2"/>
  <c r="BI56" i="2"/>
  <c r="M55" i="15" s="1"/>
  <c r="M55" i="14"/>
  <c r="BB53" i="2"/>
  <c r="F52" i="15" s="1"/>
  <c r="F52" i="14"/>
  <c r="AM10" i="2"/>
  <c r="C9" i="13" s="1"/>
  <c r="C9" i="12"/>
  <c r="AY12" i="2"/>
  <c r="C11" i="15" s="1"/>
  <c r="C11" i="14"/>
  <c r="BG4" i="2"/>
  <c r="K3" i="15" s="1"/>
  <c r="K3" i="14"/>
  <c r="AL52" i="2"/>
  <c r="B51" i="13" s="1"/>
  <c r="B51" i="12"/>
  <c r="AY55" i="2"/>
  <c r="C54" i="15" s="1"/>
  <c r="C54" i="14"/>
  <c r="BE8" i="2"/>
  <c r="I7" i="15" s="1"/>
  <c r="I7" i="14"/>
  <c r="BC54" i="2"/>
  <c r="G53" i="15" s="1"/>
  <c r="G53" i="14"/>
  <c r="BA58" i="2"/>
  <c r="E57" i="15" s="1"/>
  <c r="E57" i="14"/>
  <c r="BC11" i="2"/>
  <c r="G10" i="15" s="1"/>
  <c r="G10" i="14"/>
  <c r="BF5" i="2"/>
  <c r="J4" i="15" s="1"/>
  <c r="J4" i="14"/>
  <c r="AN10" i="2"/>
  <c r="D9" i="13" s="1"/>
  <c r="D9" i="12"/>
  <c r="BG55" i="2"/>
  <c r="K54" i="15" s="1"/>
  <c r="K54" i="14"/>
  <c r="AQ5" i="2"/>
  <c r="G4" i="13" s="1"/>
  <c r="G4" i="12"/>
  <c r="BD12" i="2"/>
  <c r="H11" i="15" s="1"/>
  <c r="H11" i="14"/>
  <c r="BF39" i="2"/>
  <c r="J38" i="15" s="1"/>
  <c r="J38" i="14"/>
  <c r="AY50" i="2"/>
  <c r="C49" i="15" s="1"/>
  <c r="C49" i="14"/>
  <c r="AO4" i="2"/>
  <c r="E3" i="13" s="1"/>
  <c r="E3" i="12"/>
  <c r="AL5" i="2"/>
  <c r="B4" i="13" s="1"/>
  <c r="B4" i="12"/>
  <c r="BA9" i="2"/>
  <c r="E8" i="15" s="1"/>
  <c r="E8" i="14"/>
  <c r="BF60" i="2"/>
  <c r="J59" i="15" s="1"/>
  <c r="J59" i="14"/>
  <c r="BE4" i="2"/>
  <c r="I3" i="15" s="1"/>
  <c r="I3" i="14"/>
  <c r="AO8" i="2"/>
  <c r="E7" i="13" s="1"/>
  <c r="E7" i="12"/>
  <c r="BG57" i="2"/>
  <c r="K56" i="15" s="1"/>
  <c r="K56" i="14"/>
  <c r="BC56" i="2"/>
  <c r="G55" i="15" s="1"/>
  <c r="G55" i="14"/>
  <c r="AZ63" i="2"/>
  <c r="D62" i="15" s="1"/>
  <c r="D62" i="14"/>
  <c r="BF56" i="2"/>
  <c r="J55" i="15" s="1"/>
  <c r="J55" i="14"/>
  <c r="AO32" i="2"/>
  <c r="E31" i="13" s="1"/>
  <c r="E31" i="12"/>
  <c r="BD31" i="2"/>
  <c r="H30" i="15" s="1"/>
  <c r="H30" i="14"/>
  <c r="BH60" i="2"/>
  <c r="L59" i="15" s="1"/>
  <c r="L59" i="14"/>
  <c r="BI4" i="2"/>
  <c r="M3" i="15" s="1"/>
  <c r="M3" i="14"/>
  <c r="AX54" i="2"/>
  <c r="B53" i="15" s="1"/>
  <c r="B53" i="14"/>
  <c r="AW5" i="2"/>
  <c r="M4" i="13" s="1"/>
  <c r="M4" i="12"/>
  <c r="AX28" i="2"/>
  <c r="B27" i="15" s="1"/>
  <c r="B27" i="14"/>
  <c r="BG51" i="2"/>
  <c r="K50" i="15" s="1"/>
  <c r="K50" i="14"/>
  <c r="BG25" i="2"/>
  <c r="K24" i="15" s="1"/>
  <c r="K24" i="14"/>
  <c r="AX8" i="2"/>
  <c r="B7" i="15" s="1"/>
  <c r="B7" i="14"/>
  <c r="BA12" i="2"/>
  <c r="E11" i="15" s="1"/>
  <c r="E11" i="14"/>
  <c r="BC58" i="2"/>
  <c r="G57" i="15" s="1"/>
  <c r="G57" i="14"/>
  <c r="BH55" i="2"/>
  <c r="L54" i="15" s="1"/>
  <c r="L54" i="14"/>
  <c r="BD56" i="2"/>
  <c r="H55" i="15" s="1"/>
  <c r="H55" i="14"/>
  <c r="BC62" i="2"/>
  <c r="G61" i="15" s="1"/>
  <c r="G61" i="14"/>
  <c r="BH51" i="2"/>
  <c r="L50" i="15" s="1"/>
  <c r="L50" i="14"/>
  <c r="BB33" i="2"/>
  <c r="F32" i="15" s="1"/>
  <c r="F32" i="14"/>
  <c r="BF12" i="2"/>
  <c r="J11" i="15" s="1"/>
  <c r="J11" i="14"/>
  <c r="BE54" i="2"/>
  <c r="I53" i="15" s="1"/>
  <c r="I53" i="14"/>
  <c r="BI47" i="2"/>
  <c r="M46" i="15" s="1"/>
  <c r="M46" i="14"/>
  <c r="BH33" i="2"/>
  <c r="L32" i="15" s="1"/>
  <c r="L32" i="14"/>
  <c r="AX60" i="2"/>
  <c r="B59" i="15" s="1"/>
  <c r="B59" i="14"/>
  <c r="AX53" i="2"/>
  <c r="B52" i="15" s="1"/>
  <c r="B52" i="14"/>
  <c r="AT52" i="2"/>
  <c r="J51" i="13" s="1"/>
  <c r="J51" i="12"/>
  <c r="BD58" i="2"/>
  <c r="H57" i="15" s="1"/>
  <c r="H57" i="14"/>
  <c r="BB57" i="2"/>
  <c r="F56" i="15" s="1"/>
  <c r="F56" i="14"/>
  <c r="AG44" i="2"/>
  <c r="BI24" i="2"/>
  <c r="M23" i="15" s="1"/>
  <c r="M23" i="14"/>
  <c r="BA61" i="2"/>
  <c r="E60" i="15" s="1"/>
  <c r="E60" i="14"/>
  <c r="AZ61" i="2"/>
  <c r="D60" i="15" s="1"/>
  <c r="D60" i="14"/>
  <c r="AA48" i="2"/>
  <c r="BB60" i="2"/>
  <c r="F59" i="15" s="1"/>
  <c r="F59" i="14"/>
  <c r="AV5" i="2"/>
  <c r="L4" i="13" s="1"/>
  <c r="L4" i="12"/>
  <c r="BH9" i="2"/>
  <c r="L8" i="15" s="1"/>
  <c r="L8" i="14"/>
  <c r="AY53" i="2"/>
  <c r="C52" i="15" s="1"/>
  <c r="C52" i="14"/>
  <c r="BA8" i="2"/>
  <c r="E7" i="15" s="1"/>
  <c r="E7" i="14"/>
  <c r="BA4" i="2"/>
  <c r="E3" i="15" s="1"/>
  <c r="E3" i="14"/>
  <c r="AU10" i="2"/>
  <c r="K9" i="13" s="1"/>
  <c r="K9" i="12"/>
  <c r="AU52" i="2"/>
  <c r="K51" i="13" s="1"/>
  <c r="K51" i="12"/>
  <c r="BA54" i="2"/>
  <c r="E53" i="15" s="1"/>
  <c r="E53" i="14"/>
  <c r="AZ59" i="2"/>
  <c r="D58" i="15" s="1"/>
  <c r="D58" i="14"/>
  <c r="BG54" i="2"/>
  <c r="K53" i="15" s="1"/>
  <c r="K53" i="14"/>
  <c r="BB58" i="2"/>
  <c r="F57" i="15" s="1"/>
  <c r="F57" i="14"/>
  <c r="BI11" i="2"/>
  <c r="M10" i="15" s="1"/>
  <c r="M10" i="14"/>
  <c r="BC57" i="2"/>
  <c r="G56" i="15" s="1"/>
  <c r="G56" i="14"/>
  <c r="AX4" i="2"/>
  <c r="B3" i="15" s="1"/>
  <c r="B3" i="14"/>
  <c r="BG17" i="2"/>
  <c r="K16" i="15" s="1"/>
  <c r="K16" i="14"/>
  <c r="AY60" i="2"/>
  <c r="C59" i="15" s="1"/>
  <c r="C59" i="14"/>
  <c r="AT8" i="2"/>
  <c r="J7" i="13" s="1"/>
  <c r="J7" i="12"/>
  <c r="BB9" i="2"/>
  <c r="F8" i="15" s="1"/>
  <c r="F8" i="14"/>
  <c r="AY23" i="2"/>
  <c r="C22" i="15" s="1"/>
  <c r="C22" i="14"/>
  <c r="BH49" i="2"/>
  <c r="L48" i="15" s="1"/>
  <c r="L48" i="14"/>
  <c r="BH16" i="2"/>
  <c r="L15" i="15" s="1"/>
  <c r="L15" i="14"/>
  <c r="BB51" i="2"/>
  <c r="F50" i="15" s="1"/>
  <c r="F50" i="14"/>
  <c r="BF8" i="2"/>
  <c r="J7" i="15" s="1"/>
  <c r="J7" i="14"/>
  <c r="BH59" i="2"/>
  <c r="L58" i="15" s="1"/>
  <c r="L58" i="14"/>
  <c r="BF42" i="2"/>
  <c r="J41" i="15" s="1"/>
  <c r="J41" i="14"/>
  <c r="BH61" i="2"/>
  <c r="L60" i="15" s="1"/>
  <c r="L60" i="14"/>
  <c r="BH4" i="2"/>
  <c r="L3" i="15" s="1"/>
  <c r="L3" i="14"/>
  <c r="AP8" i="2"/>
  <c r="F7" i="13" s="1"/>
  <c r="F7" i="12"/>
  <c r="BH57" i="2"/>
  <c r="L56" i="15" s="1"/>
  <c r="L56" i="14"/>
  <c r="AW32" i="2"/>
  <c r="M31" i="13" s="1"/>
  <c r="M31" i="12"/>
  <c r="AQ52" i="2"/>
  <c r="G51" i="13" s="1"/>
  <c r="G51" i="12"/>
  <c r="BD51" i="2"/>
  <c r="H50" i="15" s="1"/>
  <c r="H50" i="14"/>
  <c r="AR32" i="2"/>
  <c r="H31" i="13" s="1"/>
  <c r="H31" i="12"/>
  <c r="AZ47" i="2"/>
  <c r="D46" i="15" s="1"/>
  <c r="D46" i="14"/>
  <c r="BI57" i="2"/>
  <c r="M56" i="15" s="1"/>
  <c r="M56" i="14"/>
  <c r="AR41" i="2"/>
  <c r="H40" i="13" s="1"/>
  <c r="H40" i="12"/>
  <c r="BI9" i="2"/>
  <c r="M8" i="15" s="1"/>
  <c r="M8" i="14"/>
  <c r="AZ12" i="2"/>
  <c r="D11" i="15" s="1"/>
  <c r="D11" i="14"/>
  <c r="BE59" i="2"/>
  <c r="I58" i="15" s="1"/>
  <c r="I58" i="14"/>
  <c r="AO10" i="2"/>
  <c r="E9" i="13" s="1"/>
  <c r="E9" i="12"/>
  <c r="BG27" i="2"/>
  <c r="K26" i="15" s="1"/>
  <c r="K26" i="14"/>
  <c r="AN5" i="2"/>
  <c r="D4" i="13" s="1"/>
  <c r="D4" i="12"/>
  <c r="AY8" i="2"/>
  <c r="C7" i="15" s="1"/>
  <c r="C7" i="14"/>
  <c r="AT10" i="2"/>
  <c r="J9" i="13" s="1"/>
  <c r="J9" i="12"/>
  <c r="BE11" i="2"/>
  <c r="I10" i="15" s="1"/>
  <c r="I10" i="14"/>
  <c r="AP10" i="2"/>
  <c r="F9" i="13" s="1"/>
  <c r="F9" i="12"/>
  <c r="AL8" i="2"/>
  <c r="B7" i="13" s="1"/>
  <c r="B7" i="12"/>
  <c r="BE25" i="2"/>
  <c r="I24" i="15" s="1"/>
  <c r="I24" i="14"/>
  <c r="AY61" i="2"/>
  <c r="C60" i="15" s="1"/>
  <c r="C60" i="14"/>
  <c r="AZ8" i="2"/>
  <c r="D7" i="15" s="1"/>
  <c r="D7" i="14"/>
  <c r="AY59" i="2"/>
  <c r="C58" i="15" s="1"/>
  <c r="C58" i="14"/>
  <c r="BH35" i="2"/>
  <c r="L34" i="15" s="1"/>
  <c r="L34" i="14"/>
  <c r="AS5" i="2"/>
  <c r="I4" i="13" s="1"/>
  <c r="I4" i="12"/>
  <c r="BB56" i="2"/>
  <c r="F55" i="15" s="1"/>
  <c r="F55" i="14"/>
  <c r="AO5" i="2"/>
  <c r="E4" i="13" s="1"/>
  <c r="E4" i="12"/>
  <c r="BC60" i="2"/>
  <c r="G59" i="15" s="1"/>
  <c r="G59" i="14"/>
  <c r="AX56" i="2"/>
  <c r="B55" i="15" s="1"/>
  <c r="B55" i="14"/>
  <c r="BF9" i="2"/>
  <c r="J8" i="15" s="1"/>
  <c r="J8" i="14"/>
  <c r="AZ53" i="2"/>
  <c r="D52" i="15" s="1"/>
  <c r="D52" i="14"/>
  <c r="BB8" i="2"/>
  <c r="F7" i="15" s="1"/>
  <c r="F7" i="14"/>
  <c r="BB4" i="2"/>
  <c r="F3" i="15" s="1"/>
  <c r="F3" i="14"/>
  <c r="AU32" i="2"/>
  <c r="K31" i="13" s="1"/>
  <c r="K31" i="12"/>
  <c r="U41" i="2"/>
  <c r="BB11" i="2"/>
  <c r="F10" i="15" s="1"/>
  <c r="F10" i="14"/>
  <c r="BA59" i="2"/>
  <c r="E58" i="15" s="1"/>
  <c r="E58" i="14"/>
  <c r="BH54" i="2"/>
  <c r="L53" i="15" s="1"/>
  <c r="L53" i="14"/>
  <c r="BF58" i="2"/>
  <c r="J57" i="15" s="1"/>
  <c r="J57" i="14"/>
  <c r="AX11" i="2"/>
  <c r="B10" i="15" s="1"/>
  <c r="B10" i="14"/>
  <c r="BD57" i="2"/>
  <c r="H56" i="15" s="1"/>
  <c r="H56" i="14"/>
  <c r="AX55" i="2"/>
  <c r="B54" i="15" s="1"/>
  <c r="B54" i="14"/>
  <c r="AW55" i="2"/>
  <c r="M54" i="13" s="1"/>
  <c r="M54" i="12"/>
  <c r="AZ60" i="2"/>
  <c r="D59" i="15" s="1"/>
  <c r="D59" i="14"/>
  <c r="AZ11" i="2"/>
  <c r="D10" i="15" s="1"/>
  <c r="D10" i="14"/>
  <c r="BD45" i="2"/>
  <c r="H44" i="15" s="1"/>
  <c r="H44" i="14"/>
  <c r="BF38" i="2"/>
  <c r="J37" i="15" s="1"/>
  <c r="J37" i="14"/>
  <c r="AM5" i="2"/>
  <c r="C4" i="13" s="1"/>
  <c r="C4" i="12"/>
  <c r="AZ62" i="2"/>
  <c r="D61" i="15" s="1"/>
  <c r="D61" i="14"/>
  <c r="BH5" i="2"/>
  <c r="L4" i="15" s="1"/>
  <c r="L4" i="14"/>
  <c r="AM32" i="2"/>
  <c r="C31" i="13" s="1"/>
  <c r="C31" i="12"/>
  <c r="BI58" i="2"/>
  <c r="M57" i="15" s="1"/>
  <c r="M57" i="14"/>
  <c r="BA55" i="2"/>
  <c r="E54" i="15" s="1"/>
  <c r="E54" i="14"/>
  <c r="BE64" i="2"/>
  <c r="I63" i="15" s="1"/>
  <c r="I63" i="14"/>
  <c r="BA51" i="2"/>
  <c r="E50" i="15" s="1"/>
  <c r="E50" i="14"/>
  <c r="BG60" i="2"/>
  <c r="K59" i="15" s="1"/>
  <c r="K59" i="14"/>
  <c r="BG8" i="2"/>
  <c r="K7" i="15" s="1"/>
  <c r="K7" i="14"/>
  <c r="BI59" i="2"/>
  <c r="M58" i="15" s="1"/>
  <c r="M58" i="14"/>
  <c r="AY4" i="2"/>
  <c r="C3" i="15" s="1"/>
  <c r="C3" i="14"/>
  <c r="AU5" i="2"/>
  <c r="K4" i="13" s="1"/>
  <c r="K4" i="12"/>
  <c r="AT44" i="2"/>
  <c r="J43" i="13" s="1"/>
  <c r="J43" i="12"/>
  <c r="BG56" i="2"/>
  <c r="K55" i="15" s="1"/>
  <c r="K55" i="14"/>
  <c r="AP32" i="2"/>
  <c r="F31" i="13" s="1"/>
  <c r="F31" i="12"/>
  <c r="BC5" i="2"/>
  <c r="G4" i="15" s="1"/>
  <c r="G4" i="14"/>
  <c r="BI19" i="2"/>
  <c r="M18" i="15" s="1"/>
  <c r="M18" i="14"/>
  <c r="BC61" i="2"/>
  <c r="G60" i="15" s="1"/>
  <c r="G60" i="14"/>
  <c r="BI62" i="2"/>
  <c r="M61" i="15" s="1"/>
  <c r="M61" i="14"/>
  <c r="BC53" i="2"/>
  <c r="G52" i="15" s="1"/>
  <c r="G52" i="14"/>
  <c r="AZ55" i="2"/>
  <c r="D54" i="15" s="1"/>
  <c r="D54" i="14"/>
  <c r="BD54" i="2"/>
  <c r="H53" i="15" s="1"/>
  <c r="H53" i="14"/>
  <c r="AZ57" i="2"/>
  <c r="D56" i="15" s="1"/>
  <c r="D56" i="14"/>
  <c r="BB12" i="2"/>
  <c r="F11" i="15" s="1"/>
  <c r="F11" i="14"/>
  <c r="BG21" i="2"/>
  <c r="K20" i="15" s="1"/>
  <c r="K20" i="14"/>
  <c r="BD9" i="2"/>
  <c r="H8" i="15" s="1"/>
  <c r="H8" i="14"/>
  <c r="AR52" i="2"/>
  <c r="H51" i="13" s="1"/>
  <c r="H51" i="12"/>
  <c r="AX59" i="2"/>
  <c r="B58" i="15" s="1"/>
  <c r="B58" i="14"/>
  <c r="AX57" i="2"/>
  <c r="B56" i="15" s="1"/>
  <c r="B56" i="14"/>
  <c r="BE56" i="2"/>
  <c r="I55" i="15" s="1"/>
  <c r="I55" i="14"/>
  <c r="AX48" i="2"/>
  <c r="B47" i="15" s="1"/>
  <c r="B47" i="14"/>
  <c r="BE9" i="2"/>
  <c r="I8" i="15" s="1"/>
  <c r="I8" i="14"/>
  <c r="AQ32" i="2"/>
  <c r="G31" i="13" s="1"/>
  <c r="G31" i="12"/>
  <c r="BF54" i="2"/>
  <c r="J53" i="15" s="1"/>
  <c r="J53" i="14"/>
  <c r="AQ10" i="2"/>
  <c r="G9" i="13" s="1"/>
  <c r="G9" i="12"/>
  <c r="BI13" i="2"/>
  <c r="M12" i="15" s="1"/>
  <c r="M12" i="14"/>
  <c r="AY51" i="2"/>
  <c r="C50" i="15" s="1"/>
  <c r="C50" i="14"/>
  <c r="BD60" i="2"/>
  <c r="H59" i="15" s="1"/>
  <c r="H59" i="14"/>
  <c r="AY56" i="2"/>
  <c r="C55" i="15" s="1"/>
  <c r="C55" i="14"/>
  <c r="BA53" i="2"/>
  <c r="E52" i="15" s="1"/>
  <c r="E52" i="14"/>
  <c r="BC8" i="2"/>
  <c r="G7" i="15" s="1"/>
  <c r="G7" i="14"/>
  <c r="BC4" i="2"/>
  <c r="G3" i="15" s="1"/>
  <c r="G3" i="14"/>
  <c r="AL32" i="2"/>
  <c r="B31" i="13" s="1"/>
  <c r="B31" i="12"/>
  <c r="O41" i="2"/>
  <c r="BH8" i="2"/>
  <c r="L7" i="15" s="1"/>
  <c r="L7" i="14"/>
  <c r="BF59" i="2"/>
  <c r="J58" i="15" s="1"/>
  <c r="J58" i="14"/>
  <c r="BI54" i="2"/>
  <c r="M53" i="15" s="1"/>
  <c r="M53" i="14"/>
  <c r="BG58" i="2"/>
  <c r="K57" i="15" s="1"/>
  <c r="K57" i="14"/>
  <c r="BF11" i="2"/>
  <c r="J10" i="15" s="1"/>
  <c r="J10" i="14"/>
  <c r="BE57" i="2"/>
  <c r="I56" i="15" s="1"/>
  <c r="I56" i="14"/>
  <c r="BC55" i="2"/>
  <c r="G54" i="15" s="1"/>
  <c r="G54" i="14"/>
  <c r="BE29" i="2"/>
  <c r="I28" i="15" s="1"/>
  <c r="I28" i="14"/>
  <c r="BA60" i="2"/>
  <c r="E59" i="15" s="1"/>
  <c r="E59" i="14"/>
  <c r="BA11" i="2"/>
  <c r="E10" i="15" s="1"/>
  <c r="E10" i="14"/>
  <c r="BB62" i="2"/>
  <c r="F61" i="15" s="1"/>
  <c r="F61" i="14"/>
  <c r="AY34" i="2"/>
  <c r="C33" i="15" s="1"/>
  <c r="C33" i="14"/>
  <c r="BB26" i="2"/>
  <c r="F25" i="15" s="1"/>
  <c r="F25" i="14"/>
  <c r="AZ36" i="2"/>
  <c r="D35" i="15" s="1"/>
  <c r="D35" i="14"/>
  <c r="AZ51" i="2"/>
  <c r="D50" i="15" s="1"/>
  <c r="D50" i="14"/>
  <c r="BG61" i="2"/>
  <c r="K60" i="15" s="1"/>
  <c r="K60" i="14"/>
  <c r="BG53" i="2"/>
  <c r="K52" i="15" s="1"/>
  <c r="K52" i="14"/>
  <c r="AR10" i="2"/>
  <c r="H9" i="13" s="1"/>
  <c r="H9" i="12"/>
  <c r="BA57" i="2"/>
  <c r="E56" i="15" s="1"/>
  <c r="E56" i="14"/>
  <c r="AV32" i="2"/>
  <c r="L31" i="13" s="1"/>
  <c r="L31" i="12"/>
  <c r="AX46" i="2"/>
  <c r="B45" i="15" s="1"/>
  <c r="B45" i="14"/>
  <c r="AX9" i="2"/>
  <c r="B8" i="15" s="1"/>
  <c r="B8" i="14"/>
  <c r="BA62" i="2"/>
  <c r="E61" i="15" s="1"/>
  <c r="E61" i="14"/>
  <c r="BH53" i="2"/>
  <c r="L52" i="15" s="1"/>
  <c r="L52" i="14"/>
  <c r="AS10" i="2"/>
  <c r="I9" i="13" s="1"/>
  <c r="I9" i="12"/>
  <c r="BE55" i="2"/>
  <c r="I54" i="15" s="1"/>
  <c r="I54" i="14"/>
  <c r="BD40" i="2"/>
  <c r="H39" i="15" s="1"/>
  <c r="H39" i="14"/>
  <c r="BI61" i="2"/>
  <c r="M60" i="15" s="1"/>
  <c r="M60" i="14"/>
  <c r="BE12" i="2"/>
  <c r="I11" i="15" s="1"/>
  <c r="I11" i="14"/>
  <c r="AQ8" i="2"/>
  <c r="G7" i="13" s="1"/>
  <c r="G7" i="12"/>
  <c r="BA18" i="2"/>
  <c r="E17" i="15" s="1"/>
  <c r="E17" i="14"/>
  <c r="BC9" i="2"/>
  <c r="G8" i="15" s="1"/>
  <c r="G8" i="14"/>
  <c r="AM52" i="2"/>
  <c r="C51" i="13" s="1"/>
  <c r="C51" i="12"/>
  <c r="BD11" i="2"/>
  <c r="H10" i="15" s="1"/>
  <c r="H10" i="14"/>
  <c r="BE15" i="2"/>
  <c r="I14" i="15" s="1"/>
  <c r="I14" i="14"/>
  <c r="AI15" i="2"/>
  <c r="BD53" i="2"/>
  <c r="H52" i="15" s="1"/>
  <c r="H52" i="14"/>
  <c r="AN52" i="2"/>
  <c r="D51" i="13" s="1"/>
  <c r="D51" i="12"/>
  <c r="AY58" i="2"/>
  <c r="C57" i="15" s="1"/>
  <c r="C57" i="14"/>
  <c r="BI55" i="2"/>
  <c r="M54" i="15" s="1"/>
  <c r="M54" i="14"/>
  <c r="BI44" i="2"/>
  <c r="M43" i="15" s="1"/>
  <c r="M43" i="14"/>
  <c r="BI51" i="2"/>
  <c r="M50" i="15" s="1"/>
  <c r="M50" i="14"/>
  <c r="AY9" i="2"/>
  <c r="C8" i="15" s="1"/>
  <c r="C8" i="14"/>
  <c r="BG12" i="2"/>
  <c r="K11" i="15" s="1"/>
  <c r="K11" i="14"/>
  <c r="BD59" i="2"/>
  <c r="H58" i="15" s="1"/>
  <c r="H58" i="14"/>
  <c r="BH11" i="2"/>
  <c r="L10" i="15" s="1"/>
  <c r="L10" i="14"/>
  <c r="AV17" i="2"/>
  <c r="L16" i="13" s="1"/>
  <c r="L16" i="12"/>
  <c r="AR8" i="2"/>
  <c r="H7" i="13" s="1"/>
  <c r="H7" i="12"/>
  <c r="BH32" i="2"/>
  <c r="L31" i="15" s="1"/>
  <c r="L31" i="14"/>
  <c r="AP5" i="2"/>
  <c r="F4" i="13" s="1"/>
  <c r="F4" i="12"/>
  <c r="AX62" i="2"/>
  <c r="B61" i="15" s="1"/>
  <c r="B61" i="14"/>
  <c r="BB61" i="2"/>
  <c r="F60" i="15" s="1"/>
  <c r="F60" i="14"/>
  <c r="BG9" i="2"/>
  <c r="K8" i="15" s="1"/>
  <c r="K8" i="14"/>
  <c r="AX51" i="2"/>
  <c r="B50" i="15" s="1"/>
  <c r="B50" i="14"/>
  <c r="AY62" i="2"/>
  <c r="C61" i="15" s="1"/>
  <c r="C61" i="14"/>
  <c r="BF61" i="2"/>
  <c r="J60" i="15" s="1"/>
  <c r="J60" i="14"/>
  <c r="BE60" i="2"/>
  <c r="I59" i="15" s="1"/>
  <c r="I59" i="14"/>
  <c r="AZ56" i="2"/>
  <c r="D55" i="15" s="1"/>
  <c r="D55" i="14"/>
  <c r="BC12" i="2"/>
  <c r="G11" i="15" s="1"/>
  <c r="G11" i="14"/>
  <c r="BF53" i="2"/>
  <c r="J52" i="15" s="1"/>
  <c r="J52" i="14"/>
  <c r="BD8" i="2"/>
  <c r="H7" i="15" s="1"/>
  <c r="H7" i="14"/>
  <c r="BD4" i="2"/>
  <c r="H3" i="15" s="1"/>
  <c r="H3" i="14"/>
  <c r="AN32" i="2"/>
  <c r="D31" i="13" s="1"/>
  <c r="D31" i="12"/>
  <c r="BA5" i="2"/>
  <c r="E4" i="15" s="1"/>
  <c r="E4" i="14"/>
  <c r="BB5" i="2"/>
  <c r="F4" i="15" s="1"/>
  <c r="F4" i="14"/>
  <c r="BG59" i="2"/>
  <c r="K58" i="15" s="1"/>
  <c r="K58" i="14"/>
  <c r="AX58" i="2"/>
  <c r="B57" i="15" s="1"/>
  <c r="B57" i="14"/>
  <c r="BH58" i="2"/>
  <c r="L57" i="15" s="1"/>
  <c r="L57" i="14"/>
  <c r="BG11" i="2"/>
  <c r="K10" i="15" s="1"/>
  <c r="K10" i="14"/>
  <c r="BF57" i="2"/>
  <c r="J56" i="15" s="1"/>
  <c r="J56" i="14"/>
  <c r="BD55" i="2"/>
  <c r="H54" i="15" s="1"/>
  <c r="H54" i="14"/>
  <c r="AT29" i="2"/>
  <c r="J28" i="13" s="1"/>
  <c r="J28" i="12"/>
  <c r="AT32" i="2"/>
  <c r="J31" i="13" s="1"/>
  <c r="J31" i="12"/>
  <c r="BD62" i="2"/>
  <c r="H61" i="15" s="1"/>
  <c r="H61" i="14"/>
  <c r="BB65" i="2"/>
  <c r="F64" i="15" s="1"/>
  <c r="F64" i="14"/>
  <c r="BE61" i="2"/>
  <c r="I60" i="15" s="1"/>
  <c r="I60" i="14"/>
  <c r="BD61" i="2"/>
  <c r="H60" i="15" s="1"/>
  <c r="H60" i="14"/>
  <c r="AX14" i="2"/>
  <c r="B13" i="15" s="1"/>
  <c r="B13" i="14"/>
  <c r="AZ9" i="2"/>
  <c r="D8" i="15" s="1"/>
  <c r="D8" i="14"/>
  <c r="AY5" i="2"/>
  <c r="C4" i="15" s="1"/>
  <c r="C4" i="14"/>
  <c r="AN8" i="2"/>
  <c r="D7" i="13" s="1"/>
  <c r="D7" i="12"/>
  <c r="AB43" i="2"/>
  <c r="AE42" i="2"/>
  <c r="AA24" i="2"/>
  <c r="AD14" i="2"/>
  <c r="AI41" i="2"/>
  <c r="AA26" i="2"/>
  <c r="AK41" i="2"/>
  <c r="AG45" i="2"/>
  <c r="AC43" i="2"/>
  <c r="Z19" i="2"/>
  <c r="AJ43" i="2"/>
  <c r="AJ41" i="2"/>
  <c r="AK43" i="2"/>
  <c r="AK36" i="2"/>
  <c r="AD37" i="2"/>
  <c r="Z21" i="2"/>
  <c r="Z37" i="2"/>
  <c r="AK25" i="2"/>
  <c r="AK21" i="2"/>
  <c r="AB24" i="2"/>
  <c r="AK5" i="2"/>
  <c r="AH41" i="2"/>
  <c r="AF37" i="2"/>
  <c r="U8" i="2"/>
  <c r="AE21" i="2"/>
  <c r="AC15" i="2"/>
  <c r="AG27" i="2"/>
  <c r="R4" i="2"/>
  <c r="AH27" i="2"/>
  <c r="AK16" i="2"/>
  <c r="Z32" i="2"/>
  <c r="W8" i="2"/>
  <c r="AI45" i="2"/>
  <c r="AA27" i="2"/>
  <c r="AE37" i="2"/>
  <c r="AI50" i="2"/>
  <c r="AG21" i="2"/>
  <c r="AJ27" i="2"/>
  <c r="P4" i="2"/>
  <c r="AH16" i="2"/>
  <c r="AA25" i="2"/>
  <c r="AB5" i="2"/>
  <c r="AF5" i="2"/>
  <c r="Z41" i="2"/>
  <c r="AH34" i="2"/>
  <c r="V4" i="2"/>
  <c r="AD16" i="2"/>
  <c r="AD47" i="2"/>
  <c r="AH45" i="2"/>
  <c r="AE15" i="2"/>
  <c r="AI16" i="2"/>
  <c r="AB25" i="2"/>
  <c r="AG47" i="2"/>
  <c r="O8" i="2"/>
  <c r="AI34" i="2"/>
  <c r="AC32" i="2"/>
  <c r="AF15" i="2"/>
  <c r="AK49" i="2"/>
  <c r="AC25" i="2"/>
  <c r="Z47" i="2"/>
  <c r="Y8" i="2"/>
  <c r="AA45" i="2"/>
  <c r="X8" i="2"/>
  <c r="AK34" i="2"/>
  <c r="AD15" i="2"/>
  <c r="AI5" i="2"/>
  <c r="AF38" i="2"/>
  <c r="AD25" i="2"/>
  <c r="AG5" i="2"/>
  <c r="AA47" i="2"/>
  <c r="AF35" i="2"/>
  <c r="AH24" i="2"/>
  <c r="AF32" i="2"/>
  <c r="AB34" i="2"/>
  <c r="AJ13" i="2"/>
  <c r="AE48" i="2"/>
  <c r="AF48" i="2"/>
  <c r="AG13" i="2"/>
  <c r="AE32" i="2"/>
  <c r="AI23" i="2"/>
  <c r="AC34" i="2"/>
  <c r="AG49" i="2"/>
  <c r="AH32" i="2"/>
  <c r="AJ34" i="2"/>
  <c r="AD49" i="2"/>
  <c r="AK32" i="2"/>
  <c r="AD24" i="2"/>
  <c r="AJ23" i="2"/>
  <c r="AH35" i="2"/>
  <c r="Z45" i="2"/>
  <c r="AG34" i="2"/>
  <c r="AC41" i="2"/>
  <c r="AC23" i="2"/>
  <c r="CH16" i="2"/>
  <c r="AH23" i="2"/>
  <c r="AE16" i="2"/>
  <c r="AJ24" i="2"/>
  <c r="AG41" i="2"/>
  <c r="AF16" i="2"/>
  <c r="AJ48" i="2"/>
  <c r="AB45" i="2"/>
  <c r="CH39" i="2"/>
  <c r="AB41" i="2"/>
  <c r="AH49" i="2"/>
  <c r="AF65" i="2"/>
  <c r="AC42" i="2"/>
  <c r="AE24" i="2"/>
  <c r="AI35" i="2"/>
  <c r="AD45" i="2"/>
  <c r="AF34" i="2"/>
  <c r="AE41" i="2"/>
  <c r="AC49" i="2"/>
  <c r="AD23" i="2"/>
  <c r="AD32" i="2"/>
  <c r="AH33" i="2"/>
  <c r="AG24" i="2"/>
  <c r="AB23" i="2"/>
  <c r="AJ45" i="2"/>
  <c r="AK33" i="2"/>
  <c r="AG23" i="2"/>
  <c r="AA41" i="2"/>
  <c r="AC16" i="2"/>
  <c r="CH27" i="2"/>
  <c r="AI32" i="2"/>
  <c r="AC24" i="2"/>
  <c r="AE34" i="2"/>
  <c r="AI49" i="2"/>
  <c r="AG16" i="2"/>
  <c r="AA32" i="2"/>
  <c r="AF24" i="2"/>
  <c r="AK35" i="2"/>
  <c r="AE45" i="2"/>
  <c r="Z34" i="2"/>
  <c r="AF41" i="2"/>
  <c r="AA33" i="2"/>
  <c r="AG48" i="2"/>
  <c r="AE35" i="2"/>
  <c r="AI24" i="2"/>
  <c r="AI48" i="2"/>
  <c r="AI33" i="2"/>
  <c r="AK45" i="2"/>
  <c r="Z44" i="2"/>
  <c r="AG32" i="2"/>
  <c r="AD34" i="2"/>
  <c r="AF49" i="2"/>
  <c r="CH52" i="2"/>
  <c r="AC45" i="2"/>
  <c r="AA13" i="2"/>
  <c r="AB32" i="2"/>
  <c r="Z24" i="2"/>
  <c r="AE23" i="2"/>
  <c r="AF44" i="2"/>
  <c r="AI30" i="2"/>
  <c r="AC46" i="2"/>
  <c r="AB46" i="2"/>
  <c r="AA19" i="2"/>
  <c r="CH31" i="2"/>
  <c r="AA46" i="2"/>
  <c r="AB19" i="2"/>
  <c r="CH25" i="2"/>
  <c r="CH7" i="2"/>
  <c r="CH10" i="2"/>
  <c r="CH4" i="2"/>
  <c r="AE63" i="2"/>
  <c r="AK40" i="2"/>
  <c r="R16" i="2"/>
  <c r="AJ50" i="2"/>
  <c r="AE13" i="2"/>
  <c r="AH48" i="2"/>
  <c r="AH25" i="2"/>
  <c r="AF21" i="2"/>
  <c r="AJ18" i="2"/>
  <c r="Z35" i="2"/>
  <c r="AI64" i="2"/>
  <c r="R41" i="2"/>
  <c r="AC47" i="2"/>
  <c r="AD46" i="2"/>
  <c r="AF19" i="2"/>
  <c r="AC19" i="2"/>
  <c r="W41" i="2"/>
  <c r="AE44" i="2"/>
  <c r="AE47" i="2"/>
  <c r="CH9" i="2"/>
  <c r="CH51" i="2"/>
  <c r="CH21" i="2"/>
  <c r="CH35" i="2"/>
  <c r="CH6" i="2"/>
  <c r="CH29" i="2"/>
  <c r="CH12" i="2"/>
  <c r="CH26" i="2"/>
  <c r="CH54" i="2"/>
  <c r="CH49" i="2"/>
  <c r="CH34" i="2"/>
  <c r="CH23" i="2"/>
  <c r="AC28" i="2"/>
  <c r="AK50" i="2"/>
  <c r="AJ64" i="2"/>
  <c r="CH13" i="2"/>
  <c r="CH18" i="2"/>
  <c r="P16" i="2"/>
  <c r="AJ21" i="2"/>
  <c r="AK64" i="2"/>
  <c r="AD20" i="2"/>
  <c r="Y41" i="2"/>
  <c r="AC48" i="2"/>
  <c r="AJ28" i="2"/>
  <c r="AB39" i="2"/>
  <c r="AA44" i="2"/>
  <c r="AK48" i="2"/>
  <c r="AB13" i="2"/>
  <c r="AD44" i="2"/>
  <c r="AH21" i="2"/>
  <c r="Z6" i="2"/>
  <c r="AJ47" i="2"/>
  <c r="AE20" i="2"/>
  <c r="W44" i="2"/>
  <c r="AI7" i="2"/>
  <c r="AG35" i="2"/>
  <c r="AC22" i="2"/>
  <c r="Z33" i="2"/>
  <c r="Z25" i="2"/>
  <c r="CH60" i="2"/>
  <c r="CH3" i="2"/>
  <c r="CH22" i="2"/>
  <c r="CH20" i="2"/>
  <c r="CH43" i="2"/>
  <c r="CH24" i="2"/>
  <c r="CH64" i="2"/>
  <c r="AI29" i="2"/>
  <c r="AF46" i="2"/>
  <c r="AE6" i="2"/>
  <c r="AF47" i="2"/>
  <c r="AI47" i="2"/>
  <c r="CH53" i="2"/>
  <c r="AC44" i="2"/>
  <c r="AK28" i="2"/>
  <c r="AC39" i="2"/>
  <c r="AF13" i="2"/>
  <c r="AC37" i="2"/>
  <c r="AC13" i="2"/>
  <c r="AH44" i="2"/>
  <c r="AA6" i="2"/>
  <c r="AF20" i="2"/>
  <c r="N44" i="2"/>
  <c r="AA35" i="2"/>
  <c r="AD22" i="2"/>
  <c r="AB33" i="2"/>
  <c r="AJ25" i="2"/>
  <c r="AF23" i="2"/>
  <c r="AF25" i="2"/>
  <c r="CH40" i="2"/>
  <c r="CH28" i="2"/>
  <c r="CH48" i="2"/>
  <c r="CH14" i="2"/>
  <c r="CH55" i="2"/>
  <c r="CH46" i="2"/>
  <c r="CH45" i="2"/>
  <c r="CH61" i="2"/>
  <c r="CH63" i="2"/>
  <c r="AG18" i="2"/>
  <c r="AE46" i="2"/>
  <c r="Q41" i="2"/>
  <c r="AF63" i="2"/>
  <c r="P29" i="2"/>
  <c r="T44" i="2"/>
  <c r="X41" i="2"/>
  <c r="CH47" i="2"/>
  <c r="AF6" i="2"/>
  <c r="S29" i="2"/>
  <c r="AH7" i="2"/>
  <c r="AE39" i="2"/>
  <c r="AG37" i="2"/>
  <c r="AD13" i="2"/>
  <c r="AI44" i="2"/>
  <c r="AC33" i="2"/>
  <c r="AB6" i="2"/>
  <c r="AH20" i="2"/>
  <c r="Z31" i="2"/>
  <c r="AB35" i="2"/>
  <c r="AE22" i="2"/>
  <c r="AE25" i="2"/>
  <c r="CH33" i="2"/>
  <c r="CH38" i="2"/>
  <c r="CH19" i="2"/>
  <c r="CH44" i="2"/>
  <c r="CH58" i="2"/>
  <c r="CH65" i="2"/>
  <c r="CH30" i="2"/>
  <c r="CH42" i="2"/>
  <c r="CH59" i="2"/>
  <c r="CH62" i="2"/>
  <c r="CH36" i="2"/>
  <c r="CH50" i="2"/>
  <c r="S44" i="2"/>
  <c r="AK6" i="2"/>
  <c r="CH41" i="2"/>
  <c r="AG28" i="2"/>
  <c r="AA39" i="2"/>
  <c r="AA37" i="2"/>
  <c r="AB48" i="2"/>
  <c r="AJ37" i="2"/>
  <c r="AH13" i="2"/>
  <c r="AJ44" i="2"/>
  <c r="AG33" i="2"/>
  <c r="AI20" i="2"/>
  <c r="AJ31" i="2"/>
  <c r="AC35" i="2"/>
  <c r="AF22" i="2"/>
  <c r="Z13" i="2"/>
  <c r="CH37" i="2"/>
  <c r="CH11" i="2"/>
  <c r="CH5" i="2"/>
  <c r="CH8" i="2"/>
  <c r="AH46" i="2"/>
  <c r="CH15" i="2"/>
  <c r="AG63" i="2"/>
  <c r="AE19" i="2"/>
  <c r="AI46" i="2"/>
  <c r="AB28" i="2"/>
  <c r="AB44" i="2"/>
  <c r="AK37" i="2"/>
  <c r="AI13" i="2"/>
  <c r="AG7" i="2"/>
  <c r="AA31" i="2"/>
  <c r="AD35" i="2"/>
  <c r="CH57" i="2"/>
  <c r="CH56" i="2"/>
  <c r="CH32" i="2"/>
  <c r="CH17" i="2"/>
  <c r="AK3" i="2"/>
  <c r="AD3" i="2"/>
  <c r="AC3" i="2"/>
  <c r="AB3" i="2"/>
  <c r="AA3" i="2"/>
  <c r="AF3" i="2"/>
  <c r="AE3" i="2"/>
  <c r="AI3" i="2"/>
  <c r="AH3" i="2"/>
  <c r="AG3" i="2"/>
  <c r="Z3" i="2"/>
  <c r="AJ3" i="2"/>
  <c r="AF42" i="2"/>
  <c r="AD42" i="2"/>
  <c r="AI42" i="2"/>
  <c r="AG14" i="2"/>
  <c r="AK14" i="2"/>
  <c r="AJ14" i="2"/>
  <c r="AB14" i="2"/>
  <c r="AH63" i="2"/>
  <c r="AB31" i="2"/>
  <c r="AC36" i="2"/>
  <c r="AD18" i="2"/>
  <c r="AF18" i="2"/>
  <c r="AB26" i="2"/>
  <c r="AI63" i="2"/>
  <c r="Z40" i="2"/>
  <c r="AD40" i="2"/>
  <c r="AE18" i="2"/>
  <c r="AH65" i="2"/>
  <c r="Z18" i="2"/>
  <c r="AG19" i="2"/>
  <c r="AH19" i="2"/>
  <c r="AB22" i="2"/>
  <c r="L35" i="2"/>
  <c r="W35" i="2" s="1"/>
  <c r="AC26" i="2"/>
  <c r="AA18" i="2"/>
  <c r="AF64" i="2"/>
  <c r="AD43" i="2"/>
  <c r="AH31" i="2"/>
  <c r="AB15" i="2"/>
  <c r="AK15" i="2"/>
  <c r="Z15" i="2"/>
  <c r="S4" i="2"/>
  <c r="O4" i="2"/>
  <c r="T4" i="2"/>
  <c r="N4" i="2"/>
  <c r="U4" i="2"/>
  <c r="Y4" i="2"/>
  <c r="AK17" i="2"/>
  <c r="Z50" i="2"/>
  <c r="AJ15" i="2"/>
  <c r="AJ38" i="2"/>
  <c r="AE50" i="2"/>
  <c r="AH37" i="2"/>
  <c r="X4" i="2"/>
  <c r="AJ65" i="2"/>
  <c r="AG30" i="2"/>
  <c r="AB18" i="2"/>
  <c r="AG31" i="2"/>
  <c r="AE43" i="2"/>
  <c r="AI31" i="2"/>
  <c r="AE36" i="2"/>
  <c r="Q44" i="2"/>
  <c r="AK7" i="2"/>
  <c r="AH22" i="2"/>
  <c r="Z38" i="2"/>
  <c r="Z65" i="2"/>
  <c r="AK26" i="2"/>
  <c r="AG26" i="2"/>
  <c r="AE64" i="2"/>
  <c r="AB64" i="2"/>
  <c r="AF14" i="2"/>
  <c r="AF30" i="2"/>
  <c r="AB40" i="2"/>
  <c r="AC40" i="2"/>
  <c r="AA40" i="2"/>
  <c r="AA43" i="2"/>
  <c r="AJ46" i="2"/>
  <c r="AD19" i="2"/>
  <c r="L39" i="2"/>
  <c r="N39" i="2" s="1"/>
  <c r="AJ63" i="2"/>
  <c r="AK38" i="2"/>
  <c r="AC30" i="2"/>
  <c r="AH6" i="2"/>
  <c r="AJ30" i="2"/>
  <c r="AK46" i="2"/>
  <c r="AF39" i="2"/>
  <c r="AG39" i="2"/>
  <c r="AJ39" i="2"/>
  <c r="AI28" i="2"/>
  <c r="AI65" i="2"/>
  <c r="AD36" i="2"/>
  <c r="O44" i="2"/>
  <c r="AE7" i="2"/>
  <c r="Z7" i="2"/>
  <c r="AK22" i="2"/>
  <c r="AI19" i="2"/>
  <c r="AK27" i="2"/>
  <c r="AD27" i="2"/>
  <c r="AC27" i="2"/>
  <c r="AB27" i="2"/>
  <c r="AG40" i="2"/>
  <c r="AG50" i="2"/>
  <c r="Z17" i="2"/>
  <c r="AI39" i="2"/>
  <c r="AH15" i="2"/>
  <c r="AE26" i="2"/>
  <c r="AI37" i="2"/>
  <c r="AK65" i="2"/>
  <c r="AG42" i="2"/>
  <c r="Z30" i="2"/>
  <c r="AH18" i="2"/>
  <c r="AA20" i="2"/>
  <c r="Z64" i="2"/>
  <c r="AG20" i="2"/>
  <c r="AF43" i="2"/>
  <c r="AK31" i="2"/>
  <c r="AF36" i="2"/>
  <c r="R44" i="2"/>
  <c r="AA7" i="2"/>
  <c r="U44" i="2"/>
  <c r="AI22" i="2"/>
  <c r="Z27" i="2"/>
  <c r="AD21" i="2"/>
  <c r="AB21" i="2"/>
  <c r="AC21" i="2"/>
  <c r="AA21" i="2"/>
  <c r="AC63" i="2"/>
  <c r="AA63" i="2"/>
  <c r="AB65" i="2"/>
  <c r="AI38" i="2"/>
  <c r="AC65" i="2"/>
  <c r="AK18" i="2"/>
  <c r="AA28" i="2"/>
  <c r="AF28" i="2"/>
  <c r="AE28" i="2"/>
  <c r="AD28" i="2"/>
  <c r="AI14" i="2"/>
  <c r="Z43" i="2"/>
  <c r="AD31" i="2"/>
  <c r="AJ22" i="2"/>
  <c r="S16" i="2"/>
  <c r="U16" i="2"/>
  <c r="W16" i="2"/>
  <c r="T16" i="2"/>
  <c r="O16" i="2"/>
  <c r="N16" i="2"/>
  <c r="Y16" i="2"/>
  <c r="V16" i="2"/>
  <c r="L37" i="2"/>
  <c r="P37" i="2" s="1"/>
  <c r="AK63" i="2"/>
  <c r="AE40" i="2"/>
  <c r="AD30" i="2"/>
  <c r="Z26" i="2"/>
  <c r="AA30" i="2"/>
  <c r="AI18" i="2"/>
  <c r="AJ7" i="2"/>
  <c r="AA64" i="2"/>
  <c r="AJ20" i="2"/>
  <c r="AG43" i="2"/>
  <c r="Q55" i="2"/>
  <c r="AC64" i="2"/>
  <c r="AG36" i="2"/>
  <c r="AB7" i="2"/>
  <c r="N55" i="2"/>
  <c r="AA14" i="2"/>
  <c r="AE30" i="2"/>
  <c r="AE33" i="2"/>
  <c r="AF33" i="2"/>
  <c r="AA38" i="2"/>
  <c r="AE31" i="2"/>
  <c r="AJ36" i="2"/>
  <c r="AA22" i="2"/>
  <c r="Z36" i="2"/>
  <c r="AI6" i="2"/>
  <c r="N41" i="2"/>
  <c r="P41" i="2"/>
  <c r="AH26" i="2"/>
  <c r="AA42" i="2"/>
  <c r="AB30" i="2"/>
  <c r="AC6" i="2"/>
  <c r="AD64" i="2"/>
  <c r="S41" i="2"/>
  <c r="Y44" i="2"/>
  <c r="AK20" i="2"/>
  <c r="AH43" i="2"/>
  <c r="AH36" i="2"/>
  <c r="AC7" i="2"/>
  <c r="AG46" i="2"/>
  <c r="O55" i="2"/>
  <c r="W4" i="2"/>
  <c r="AK30" i="2"/>
  <c r="AA36" i="2"/>
  <c r="AG38" i="2"/>
  <c r="AC38" i="2"/>
  <c r="AD38" i="2"/>
  <c r="AE38" i="2"/>
  <c r="AA65" i="2"/>
  <c r="AJ42" i="2"/>
  <c r="AJ26" i="2"/>
  <c r="AH14" i="2"/>
  <c r="AK42" i="2"/>
  <c r="AC31" i="2"/>
  <c r="AG22" i="2"/>
  <c r="L43" i="2"/>
  <c r="U43" i="2" s="1"/>
  <c r="AH28" i="2"/>
  <c r="P44" i="2"/>
  <c r="AJ19" i="2"/>
  <c r="AF50" i="2"/>
  <c r="AD50" i="2"/>
  <c r="AD39" i="2"/>
  <c r="AH40" i="2"/>
  <c r="AH17" i="2"/>
  <c r="AB50" i="2"/>
  <c r="AK39" i="2"/>
  <c r="AF26" i="2"/>
  <c r="V41" i="2"/>
  <c r="Z42" i="2"/>
  <c r="L47" i="2"/>
  <c r="R47" i="2" s="1"/>
  <c r="L49" i="2"/>
  <c r="X49" i="2" s="1"/>
  <c r="Z63" i="2"/>
  <c r="AI40" i="2"/>
  <c r="AC50" i="2"/>
  <c r="AE27" i="2"/>
  <c r="L42" i="2"/>
  <c r="N42" i="2" s="1"/>
  <c r="L38" i="2"/>
  <c r="N38" i="2" s="1"/>
  <c r="AD63" i="2"/>
  <c r="AJ40" i="2"/>
  <c r="Z39" i="2"/>
  <c r="AH50" i="2"/>
  <c r="AF27" i="2"/>
  <c r="Q16" i="2"/>
  <c r="AI26" i="2"/>
  <c r="AA15" i="2"/>
  <c r="AB38" i="2"/>
  <c r="AE65" i="2"/>
  <c r="AG65" i="2"/>
  <c r="AB42" i="2"/>
  <c r="AD6" i="2"/>
  <c r="X44" i="2"/>
  <c r="AH64" i="2"/>
  <c r="Z20" i="2"/>
  <c r="AC20" i="2"/>
  <c r="AI36" i="2"/>
  <c r="AD7" i="2"/>
  <c r="P55" i="2"/>
  <c r="AJ6" i="2"/>
  <c r="AE49" i="2"/>
  <c r="AB49" i="2"/>
  <c r="Z49" i="2"/>
  <c r="AA49" i="2"/>
  <c r="AB16" i="2"/>
  <c r="AA16" i="2"/>
  <c r="Z16" i="2"/>
  <c r="S17" i="2"/>
  <c r="U17" i="2"/>
  <c r="T17" i="2"/>
  <c r="O17" i="2"/>
  <c r="Y17" i="2"/>
  <c r="W17" i="2"/>
  <c r="V17" i="2"/>
  <c r="N17" i="2"/>
  <c r="AJ29" i="2"/>
  <c r="AF29" i="2"/>
  <c r="AD29" i="2"/>
  <c r="AC29" i="2"/>
  <c r="AA29" i="2"/>
  <c r="U55" i="2"/>
  <c r="W29" i="2"/>
  <c r="O29" i="2"/>
  <c r="N29" i="2"/>
  <c r="R55" i="2"/>
  <c r="T29" i="2"/>
  <c r="X55" i="2"/>
  <c r="AB17" i="2"/>
  <c r="AE17" i="2"/>
  <c r="AJ17" i="2"/>
  <c r="AG17" i="2"/>
  <c r="AF17" i="2"/>
  <c r="Q17" i="2"/>
  <c r="AA17" i="2"/>
  <c r="AE29" i="2"/>
  <c r="V55" i="2"/>
  <c r="Y29" i="2"/>
  <c r="Z29" i="2"/>
  <c r="R29" i="2"/>
  <c r="AD17" i="2"/>
  <c r="AC17" i="2"/>
  <c r="T55" i="2"/>
  <c r="S55" i="2"/>
  <c r="R17" i="2"/>
  <c r="U29" i="2"/>
  <c r="AK29" i="2"/>
  <c r="P17" i="2"/>
  <c r="AB29" i="2"/>
  <c r="Q29" i="2"/>
  <c r="W55" i="2"/>
  <c r="AH29" i="2"/>
  <c r="X29" i="2"/>
  <c r="W62" i="2"/>
  <c r="V62" i="2"/>
  <c r="Y62" i="2"/>
  <c r="X62" i="2"/>
  <c r="U62" i="2"/>
  <c r="Q62" i="2"/>
  <c r="S62" i="2"/>
  <c r="R62" i="2"/>
  <c r="T62" i="2"/>
  <c r="N62" i="2"/>
  <c r="P62" i="2"/>
  <c r="O62" i="2"/>
  <c r="W64" i="2"/>
  <c r="V64" i="2"/>
  <c r="P64" i="2"/>
  <c r="O64" i="2"/>
  <c r="N64" i="2"/>
  <c r="Y64" i="2"/>
  <c r="X64" i="2"/>
  <c r="U64" i="2"/>
  <c r="Q64" i="2"/>
  <c r="S64" i="2"/>
  <c r="R64" i="2"/>
  <c r="T64" i="2"/>
  <c r="W53" i="2"/>
  <c r="V53" i="2"/>
  <c r="R53" i="2"/>
  <c r="Q53" i="2"/>
  <c r="O53" i="2"/>
  <c r="U53" i="2"/>
  <c r="T53" i="2"/>
  <c r="S53" i="2"/>
  <c r="P53" i="2"/>
  <c r="N53" i="2"/>
  <c r="X53" i="2"/>
  <c r="Y53" i="2"/>
  <c r="S13" i="2"/>
  <c r="R13" i="2"/>
  <c r="Q13" i="2"/>
  <c r="P13" i="2"/>
  <c r="X13" i="2"/>
  <c r="V13" i="2"/>
  <c r="N13" i="2"/>
  <c r="Y13" i="2"/>
  <c r="W13" i="2"/>
  <c r="U13" i="2"/>
  <c r="T13" i="2"/>
  <c r="O13" i="2"/>
  <c r="S3" i="2"/>
  <c r="R3" i="2"/>
  <c r="Q3" i="2"/>
  <c r="P3" i="2"/>
  <c r="X3" i="2"/>
  <c r="Y3" i="2"/>
  <c r="U3" i="2"/>
  <c r="W3" i="2"/>
  <c r="V3" i="2"/>
  <c r="T3" i="2"/>
  <c r="O3" i="2"/>
  <c r="N3" i="2"/>
  <c r="S7" i="2"/>
  <c r="R7" i="2"/>
  <c r="Q7" i="2"/>
  <c r="P7" i="2"/>
  <c r="X7" i="2"/>
  <c r="U7" i="2"/>
  <c r="V7" i="2"/>
  <c r="T7" i="2"/>
  <c r="O7" i="2"/>
  <c r="N7" i="2"/>
  <c r="Y7" i="2"/>
  <c r="W7" i="2"/>
  <c r="W51" i="2"/>
  <c r="V51" i="2"/>
  <c r="N51" i="2"/>
  <c r="Y51" i="2"/>
  <c r="X51" i="2"/>
  <c r="U51" i="2"/>
  <c r="T51" i="2"/>
  <c r="P51" i="2"/>
  <c r="R51" i="2"/>
  <c r="S51" i="2"/>
  <c r="Q51" i="2"/>
  <c r="O51" i="2"/>
  <c r="R31" i="2"/>
  <c r="Q31" i="2"/>
  <c r="O31" i="2"/>
  <c r="Y31" i="2"/>
  <c r="X31" i="2"/>
  <c r="T31" i="2"/>
  <c r="U31" i="2"/>
  <c r="S31" i="2"/>
  <c r="W31" i="2"/>
  <c r="V31" i="2"/>
  <c r="P31" i="2"/>
  <c r="N31" i="2"/>
  <c r="S25" i="2"/>
  <c r="R25" i="2"/>
  <c r="Q25" i="2"/>
  <c r="P25" i="2"/>
  <c r="X25" i="2"/>
  <c r="W25" i="2"/>
  <c r="V25" i="2"/>
  <c r="Y25" i="2"/>
  <c r="U25" i="2"/>
  <c r="T25" i="2"/>
  <c r="O25" i="2"/>
  <c r="N25" i="2"/>
  <c r="S28" i="2"/>
  <c r="R28" i="2"/>
  <c r="Q28" i="2"/>
  <c r="P28" i="2"/>
  <c r="X28" i="2"/>
  <c r="N28" i="2"/>
  <c r="T28" i="2"/>
  <c r="Y28" i="2"/>
  <c r="U28" i="2"/>
  <c r="O28" i="2"/>
  <c r="W28" i="2"/>
  <c r="V28" i="2"/>
  <c r="S11" i="2"/>
  <c r="R11" i="2"/>
  <c r="Q11" i="2"/>
  <c r="P11" i="2"/>
  <c r="X11" i="2"/>
  <c r="W11" i="2"/>
  <c r="Y11" i="2"/>
  <c r="O11" i="2"/>
  <c r="N11" i="2"/>
  <c r="T11" i="2"/>
  <c r="V11" i="2"/>
  <c r="U11" i="2"/>
  <c r="S15" i="2"/>
  <c r="R15" i="2"/>
  <c r="Q15" i="2"/>
  <c r="P15" i="2"/>
  <c r="X15" i="2"/>
  <c r="O15" i="2"/>
  <c r="Y15" i="2"/>
  <c r="T15" i="2"/>
  <c r="W15" i="2"/>
  <c r="V15" i="2"/>
  <c r="U15" i="2"/>
  <c r="N15" i="2"/>
  <c r="W60" i="2"/>
  <c r="V60" i="2"/>
  <c r="T60" i="2"/>
  <c r="S60" i="2"/>
  <c r="Q60" i="2"/>
  <c r="N60" i="2"/>
  <c r="X60" i="2"/>
  <c r="Y60" i="2"/>
  <c r="O60" i="2"/>
  <c r="U60" i="2"/>
  <c r="R60" i="2"/>
  <c r="P60" i="2"/>
  <c r="S21" i="2"/>
  <c r="R21" i="2"/>
  <c r="Q21" i="2"/>
  <c r="P21" i="2"/>
  <c r="X21" i="2"/>
  <c r="O21" i="2"/>
  <c r="U21" i="2"/>
  <c r="N21" i="2"/>
  <c r="T21" i="2"/>
  <c r="Y21" i="2"/>
  <c r="W21" i="2"/>
  <c r="V21" i="2"/>
  <c r="W54" i="2"/>
  <c r="V54" i="2"/>
  <c r="T54" i="2"/>
  <c r="S54" i="2"/>
  <c r="Q54" i="2"/>
  <c r="Y54" i="2"/>
  <c r="P54" i="2"/>
  <c r="R54" i="2"/>
  <c r="O54" i="2"/>
  <c r="U54" i="2"/>
  <c r="X54" i="2"/>
  <c r="N54" i="2"/>
  <c r="R46" i="2"/>
  <c r="Q46" i="2"/>
  <c r="O46" i="2"/>
  <c r="Y46" i="2"/>
  <c r="X46" i="2"/>
  <c r="T46" i="2"/>
  <c r="S46" i="2"/>
  <c r="P46" i="2"/>
  <c r="W46" i="2"/>
  <c r="V46" i="2"/>
  <c r="U46" i="2"/>
  <c r="N46" i="2"/>
  <c r="S18" i="2"/>
  <c r="R18" i="2"/>
  <c r="Q18" i="2"/>
  <c r="P18" i="2"/>
  <c r="X18" i="2"/>
  <c r="Y18" i="2"/>
  <c r="W18" i="2"/>
  <c r="N18" i="2"/>
  <c r="V18" i="2"/>
  <c r="O18" i="2"/>
  <c r="U18" i="2"/>
  <c r="T18" i="2"/>
  <c r="S27" i="2"/>
  <c r="R27" i="2"/>
  <c r="Q27" i="2"/>
  <c r="P27" i="2"/>
  <c r="X27" i="2"/>
  <c r="O27" i="2"/>
  <c r="Y27" i="2"/>
  <c r="U27" i="2"/>
  <c r="W27" i="2"/>
  <c r="V27" i="2"/>
  <c r="T27" i="2"/>
  <c r="N27" i="2"/>
  <c r="AK52" i="2"/>
  <c r="AJ52" i="2"/>
  <c r="AI52" i="2"/>
  <c r="AH52" i="2"/>
  <c r="AD52" i="2"/>
  <c r="AG52" i="2"/>
  <c r="AB52" i="2"/>
  <c r="AA52" i="2"/>
  <c r="Z52" i="2"/>
  <c r="AF52" i="2"/>
  <c r="AE52" i="2"/>
  <c r="AC52" i="2"/>
  <c r="R33" i="2"/>
  <c r="Q33" i="2"/>
  <c r="O33" i="2"/>
  <c r="U33" i="2"/>
  <c r="T33" i="2"/>
  <c r="S33" i="2"/>
  <c r="P33" i="2"/>
  <c r="V33" i="2"/>
  <c r="Y33" i="2"/>
  <c r="X33" i="2"/>
  <c r="W33" i="2"/>
  <c r="N33" i="2"/>
  <c r="W59" i="2"/>
  <c r="V59" i="2"/>
  <c r="R59" i="2"/>
  <c r="Q59" i="2"/>
  <c r="O59" i="2"/>
  <c r="Y59" i="2"/>
  <c r="X59" i="2"/>
  <c r="U59" i="2"/>
  <c r="N59" i="2"/>
  <c r="T59" i="2"/>
  <c r="S59" i="2"/>
  <c r="P59" i="2"/>
  <c r="S19" i="2"/>
  <c r="R19" i="2"/>
  <c r="Q19" i="2"/>
  <c r="P19" i="2"/>
  <c r="X19" i="2"/>
  <c r="U19" i="2"/>
  <c r="V19" i="2"/>
  <c r="T19" i="2"/>
  <c r="Y19" i="2"/>
  <c r="O19" i="2"/>
  <c r="N19" i="2"/>
  <c r="W19" i="2"/>
  <c r="R40" i="2"/>
  <c r="Q40" i="2"/>
  <c r="O40" i="2"/>
  <c r="P40" i="2"/>
  <c r="N40" i="2"/>
  <c r="W40" i="2"/>
  <c r="T40" i="2"/>
  <c r="V40" i="2"/>
  <c r="Y40" i="2"/>
  <c r="X40" i="2"/>
  <c r="U40" i="2"/>
  <c r="S40" i="2"/>
  <c r="W56" i="2"/>
  <c r="V56" i="2"/>
  <c r="Y56" i="2"/>
  <c r="U56" i="2"/>
  <c r="X56" i="2"/>
  <c r="T56" i="2"/>
  <c r="S56" i="2"/>
  <c r="R56" i="2"/>
  <c r="N56" i="2"/>
  <c r="O56" i="2"/>
  <c r="Q56" i="2"/>
  <c r="P56" i="2"/>
  <c r="W58" i="2"/>
  <c r="V58" i="2"/>
  <c r="P58" i="2"/>
  <c r="O58" i="2"/>
  <c r="S58" i="2"/>
  <c r="R58" i="2"/>
  <c r="Q58" i="2"/>
  <c r="N58" i="2"/>
  <c r="T58" i="2"/>
  <c r="Y58" i="2"/>
  <c r="X58" i="2"/>
  <c r="U58" i="2"/>
  <c r="W48" i="2"/>
  <c r="V48" i="2"/>
  <c r="T48" i="2"/>
  <c r="S48" i="2"/>
  <c r="Q48" i="2"/>
  <c r="Y48" i="2"/>
  <c r="X48" i="2"/>
  <c r="U48" i="2"/>
  <c r="R48" i="2"/>
  <c r="N48" i="2"/>
  <c r="P48" i="2"/>
  <c r="O48" i="2"/>
  <c r="S23" i="2"/>
  <c r="R23" i="2"/>
  <c r="Q23" i="2"/>
  <c r="P23" i="2"/>
  <c r="X23" i="2"/>
  <c r="W23" i="2"/>
  <c r="Y23" i="2"/>
  <c r="O23" i="2"/>
  <c r="N23" i="2"/>
  <c r="V23" i="2"/>
  <c r="U23" i="2"/>
  <c r="T23" i="2"/>
  <c r="S12" i="2"/>
  <c r="R12" i="2"/>
  <c r="Q12" i="2"/>
  <c r="P12" i="2"/>
  <c r="X12" i="2"/>
  <c r="V12" i="2"/>
  <c r="U12" i="2"/>
  <c r="W12" i="2"/>
  <c r="T12" i="2"/>
  <c r="O12" i="2"/>
  <c r="N12" i="2"/>
  <c r="Y12" i="2"/>
  <c r="W50" i="2"/>
  <c r="V50" i="2"/>
  <c r="Y50" i="2"/>
  <c r="U50" i="2"/>
  <c r="R50" i="2"/>
  <c r="Q50" i="2"/>
  <c r="P50" i="2"/>
  <c r="O50" i="2"/>
  <c r="N50" i="2"/>
  <c r="T50" i="2"/>
  <c r="X50" i="2"/>
  <c r="S50" i="2"/>
  <c r="R45" i="2"/>
  <c r="Q45" i="2"/>
  <c r="O45" i="2"/>
  <c r="X45" i="2"/>
  <c r="W45" i="2"/>
  <c r="V45" i="2"/>
  <c r="U45" i="2"/>
  <c r="N45" i="2"/>
  <c r="P45" i="2"/>
  <c r="Y45" i="2"/>
  <c r="T45" i="2"/>
  <c r="S45" i="2"/>
  <c r="W65" i="2"/>
  <c r="V65" i="2"/>
  <c r="R65" i="2"/>
  <c r="Q65" i="2"/>
  <c r="P65" i="2"/>
  <c r="O65" i="2"/>
  <c r="N65" i="2"/>
  <c r="Y65" i="2"/>
  <c r="U65" i="2"/>
  <c r="X65" i="2"/>
  <c r="T65" i="2"/>
  <c r="S65" i="2"/>
  <c r="S26" i="2"/>
  <c r="R26" i="2"/>
  <c r="Q26" i="2"/>
  <c r="P26" i="2"/>
  <c r="X26" i="2"/>
  <c r="T26" i="2"/>
  <c r="W26" i="2"/>
  <c r="O26" i="2"/>
  <c r="N26" i="2"/>
  <c r="U26" i="2"/>
  <c r="Y26" i="2"/>
  <c r="V26" i="2"/>
  <c r="S9" i="2"/>
  <c r="R9" i="2"/>
  <c r="Q9" i="2"/>
  <c r="P9" i="2"/>
  <c r="X9" i="2"/>
  <c r="O9" i="2"/>
  <c r="N9" i="2"/>
  <c r="T9" i="2"/>
  <c r="U9" i="2"/>
  <c r="Y9" i="2"/>
  <c r="W9" i="2"/>
  <c r="V9" i="2"/>
  <c r="W61" i="2"/>
  <c r="V61" i="2"/>
  <c r="X61" i="2"/>
  <c r="U61" i="2"/>
  <c r="S61" i="2"/>
  <c r="T61" i="2"/>
  <c r="R61" i="2"/>
  <c r="Q61" i="2"/>
  <c r="P61" i="2"/>
  <c r="N61" i="2"/>
  <c r="Y61" i="2"/>
  <c r="O61" i="2"/>
  <c r="R34" i="2"/>
  <c r="Q34" i="2"/>
  <c r="O34" i="2"/>
  <c r="X34" i="2"/>
  <c r="W34" i="2"/>
  <c r="V34" i="2"/>
  <c r="U34" i="2"/>
  <c r="N34" i="2"/>
  <c r="T34" i="2"/>
  <c r="S34" i="2"/>
  <c r="P34" i="2"/>
  <c r="Y34" i="2"/>
  <c r="W63" i="2"/>
  <c r="V63" i="2"/>
  <c r="N63" i="2"/>
  <c r="Y63" i="2"/>
  <c r="R63" i="2"/>
  <c r="Q63" i="2"/>
  <c r="P63" i="2"/>
  <c r="O63" i="2"/>
  <c r="X63" i="2"/>
  <c r="U63" i="2"/>
  <c r="T63" i="2"/>
  <c r="S63" i="2"/>
  <c r="W57" i="2"/>
  <c r="V57" i="2"/>
  <c r="N57" i="2"/>
  <c r="Y57" i="2"/>
  <c r="S57" i="2"/>
  <c r="X57" i="2"/>
  <c r="R57" i="2"/>
  <c r="P57" i="2"/>
  <c r="U57" i="2"/>
  <c r="T57" i="2"/>
  <c r="Q57" i="2"/>
  <c r="O57" i="2"/>
  <c r="S6" i="2"/>
  <c r="R6" i="2"/>
  <c r="Q6" i="2"/>
  <c r="P6" i="2"/>
  <c r="X6" i="2"/>
  <c r="Y6" i="2"/>
  <c r="V6" i="2"/>
  <c r="N6" i="2"/>
  <c r="W6" i="2"/>
  <c r="U6" i="2"/>
  <c r="T6" i="2"/>
  <c r="O6" i="2"/>
  <c r="S20" i="2"/>
  <c r="R20" i="2"/>
  <c r="Q20" i="2"/>
  <c r="P20" i="2"/>
  <c r="X20" i="2"/>
  <c r="T20" i="2"/>
  <c r="Y20" i="2"/>
  <c r="W20" i="2"/>
  <c r="V20" i="2"/>
  <c r="U20" i="2"/>
  <c r="O20" i="2"/>
  <c r="N20" i="2"/>
  <c r="AI10" i="2"/>
  <c r="AH10" i="2"/>
  <c r="AK10" i="2"/>
  <c r="AJ10" i="2"/>
  <c r="AG10" i="2"/>
  <c r="AB10" i="2"/>
  <c r="AA10" i="2"/>
  <c r="Z10" i="2"/>
  <c r="AF10" i="2"/>
  <c r="AE10" i="2"/>
  <c r="AD10" i="2"/>
  <c r="AC10" i="2"/>
  <c r="R36" i="2"/>
  <c r="Q36" i="2"/>
  <c r="O36" i="2"/>
  <c r="P36" i="2"/>
  <c r="N36" i="2"/>
  <c r="W36" i="2"/>
  <c r="X36" i="2"/>
  <c r="V36" i="2"/>
  <c r="S36" i="2"/>
  <c r="U36" i="2"/>
  <c r="T36" i="2"/>
  <c r="Y36" i="2"/>
  <c r="R30" i="2"/>
  <c r="Q30" i="2"/>
  <c r="O30" i="2"/>
  <c r="X30" i="2"/>
  <c r="W30" i="2"/>
  <c r="V30" i="2"/>
  <c r="U30" i="2"/>
  <c r="N30" i="2"/>
  <c r="Y30" i="2"/>
  <c r="T30" i="2"/>
  <c r="S30" i="2"/>
  <c r="P30" i="2"/>
  <c r="S24" i="2"/>
  <c r="R24" i="2"/>
  <c r="Q24" i="2"/>
  <c r="P24" i="2"/>
  <c r="X24" i="2"/>
  <c r="V24" i="2"/>
  <c r="Y24" i="2"/>
  <c r="U24" i="2"/>
  <c r="N24" i="2"/>
  <c r="T24" i="2"/>
  <c r="O24" i="2"/>
  <c r="W24" i="2"/>
  <c r="T37" i="2"/>
  <c r="S37" i="2"/>
  <c r="S22" i="2"/>
  <c r="R22" i="2"/>
  <c r="Q22" i="2"/>
  <c r="P22" i="2"/>
  <c r="X22" i="2"/>
  <c r="Y22" i="2"/>
  <c r="W22" i="2"/>
  <c r="T22" i="2"/>
  <c r="O22" i="2"/>
  <c r="V22" i="2"/>
  <c r="U22" i="2"/>
  <c r="N22" i="2"/>
  <c r="S14" i="2"/>
  <c r="R14" i="2"/>
  <c r="Q14" i="2"/>
  <c r="P14" i="2"/>
  <c r="X14" i="2"/>
  <c r="T14" i="2"/>
  <c r="O14" i="2"/>
  <c r="N14" i="2"/>
  <c r="U14" i="2"/>
  <c r="V14" i="2"/>
  <c r="Y14" i="2"/>
  <c r="W14" i="2"/>
  <c r="AR30" i="2" l="1"/>
  <c r="H29" i="13" s="1"/>
  <c r="H29" i="12"/>
  <c r="AS6" i="2"/>
  <c r="I5" i="13" s="1"/>
  <c r="I5" i="12"/>
  <c r="AL61" i="2"/>
  <c r="B60" i="13" s="1"/>
  <c r="B60" i="12"/>
  <c r="AM12" i="2"/>
  <c r="C11" i="13" s="1"/>
  <c r="C11" i="12"/>
  <c r="AM56" i="2"/>
  <c r="C55" i="13" s="1"/>
  <c r="C55" i="12"/>
  <c r="AT27" i="2"/>
  <c r="J26" i="13" s="1"/>
  <c r="J26" i="12"/>
  <c r="AW21" i="2"/>
  <c r="M20" i="13" s="1"/>
  <c r="M20" i="12"/>
  <c r="AR25" i="2"/>
  <c r="H24" i="13" s="1"/>
  <c r="H24" i="12"/>
  <c r="AM3" i="2"/>
  <c r="C2" i="13" s="1"/>
  <c r="C2" i="12"/>
  <c r="AN62" i="2"/>
  <c r="D61" i="13" s="1"/>
  <c r="D61" i="12"/>
  <c r="AX49" i="2"/>
  <c r="B48" i="15" s="1"/>
  <c r="B48" i="14"/>
  <c r="AY14" i="2"/>
  <c r="C13" i="15" s="1"/>
  <c r="C13" i="14"/>
  <c r="AU35" i="2"/>
  <c r="K34" i="13" s="1"/>
  <c r="K34" i="12"/>
  <c r="BE33" i="2"/>
  <c r="I32" i="15" s="1"/>
  <c r="I32" i="14"/>
  <c r="AL44" i="2"/>
  <c r="B43" i="13" s="1"/>
  <c r="B43" i="12"/>
  <c r="BH18" i="2"/>
  <c r="L17" i="15" s="1"/>
  <c r="L17" i="14"/>
  <c r="BA49" i="2"/>
  <c r="E48" i="15" s="1"/>
  <c r="E48" i="14"/>
  <c r="AZ25" i="2"/>
  <c r="D24" i="15" s="1"/>
  <c r="D24" i="14"/>
  <c r="AW30" i="2"/>
  <c r="M29" i="13" s="1"/>
  <c r="M29" i="12"/>
  <c r="AV63" i="2"/>
  <c r="L62" i="13" s="1"/>
  <c r="L62" i="12"/>
  <c r="AS65" i="2"/>
  <c r="I64" i="13" s="1"/>
  <c r="I64" i="12"/>
  <c r="AL23" i="2"/>
  <c r="B22" i="13" s="1"/>
  <c r="B22" i="12"/>
  <c r="AW33" i="2"/>
  <c r="M32" i="13" s="1"/>
  <c r="M32" i="12"/>
  <c r="AU46" i="2"/>
  <c r="K45" i="13" s="1"/>
  <c r="K45" i="12"/>
  <c r="AL11" i="2"/>
  <c r="B10" i="13" s="1"/>
  <c r="B10" i="12"/>
  <c r="AS13" i="2"/>
  <c r="I12" i="13" s="1"/>
  <c r="I12" i="12"/>
  <c r="AL42" i="2"/>
  <c r="B41" i="13" s="1"/>
  <c r="B41" i="12"/>
  <c r="AL55" i="2"/>
  <c r="B54" i="13" s="1"/>
  <c r="B54" i="12"/>
  <c r="BI31" i="2"/>
  <c r="M30" i="15" s="1"/>
  <c r="M30" i="14"/>
  <c r="BE30" i="2"/>
  <c r="I29" i="15" s="1"/>
  <c r="I29" i="14"/>
  <c r="BA28" i="2"/>
  <c r="E27" i="15" s="1"/>
  <c r="E27" i="14"/>
  <c r="AY33" i="2"/>
  <c r="C32" i="15" s="1"/>
  <c r="C32" i="14"/>
  <c r="BB24" i="2"/>
  <c r="F23" i="15" s="1"/>
  <c r="F23" i="14"/>
  <c r="AN4" i="2"/>
  <c r="D3" i="13" s="1"/>
  <c r="D3" i="12"/>
  <c r="AS24" i="2"/>
  <c r="I23" i="13" s="1"/>
  <c r="I23" i="12"/>
  <c r="AU20" i="2"/>
  <c r="K19" i="13" s="1"/>
  <c r="K19" i="12"/>
  <c r="AL6" i="2"/>
  <c r="B5" i="13" s="1"/>
  <c r="B5" i="12"/>
  <c r="AN57" i="2"/>
  <c r="D56" i="13" s="1"/>
  <c r="D56" i="12"/>
  <c r="AM63" i="2"/>
  <c r="C62" i="13" s="1"/>
  <c r="C62" i="12"/>
  <c r="AL34" i="2"/>
  <c r="B33" i="13" s="1"/>
  <c r="B33" i="12"/>
  <c r="AO61" i="2"/>
  <c r="E60" i="13" s="1"/>
  <c r="E60" i="12"/>
  <c r="AR9" i="2"/>
  <c r="H8" i="13" s="1"/>
  <c r="H8" i="12"/>
  <c r="AM26" i="2"/>
  <c r="C25" i="13" s="1"/>
  <c r="C25" i="12"/>
  <c r="AW65" i="2"/>
  <c r="M64" i="13" s="1"/>
  <c r="M64" i="12"/>
  <c r="AL45" i="2"/>
  <c r="B44" i="13" s="1"/>
  <c r="B44" i="12"/>
  <c r="AM50" i="2"/>
  <c r="C49" i="13" s="1"/>
  <c r="C49" i="12"/>
  <c r="AU12" i="2"/>
  <c r="K11" i="13" s="1"/>
  <c r="K11" i="12"/>
  <c r="AM23" i="2"/>
  <c r="C22" i="13" s="1"/>
  <c r="C22" i="12"/>
  <c r="AS48" i="2"/>
  <c r="I47" i="13" s="1"/>
  <c r="I47" i="12"/>
  <c r="AL58" i="2"/>
  <c r="B57" i="13" s="1"/>
  <c r="B57" i="12"/>
  <c r="AP56" i="2"/>
  <c r="F55" i="13" s="1"/>
  <c r="F55" i="12"/>
  <c r="AT40" i="2"/>
  <c r="J39" i="13" s="1"/>
  <c r="J39" i="12"/>
  <c r="AR19" i="2"/>
  <c r="H18" i="13" s="1"/>
  <c r="H18" i="12"/>
  <c r="AS59" i="2"/>
  <c r="I58" i="13" s="1"/>
  <c r="I58" i="12"/>
  <c r="AT33" i="2"/>
  <c r="J32" i="13" s="1"/>
  <c r="J32" i="12"/>
  <c r="AY52" i="2"/>
  <c r="C51" i="15" s="1"/>
  <c r="C51" i="14"/>
  <c r="AS27" i="2"/>
  <c r="I26" i="13" s="1"/>
  <c r="I26" i="12"/>
  <c r="AL18" i="2"/>
  <c r="B17" i="13" s="1"/>
  <c r="B17" i="12"/>
  <c r="AN46" i="2"/>
  <c r="D45" i="13" s="1"/>
  <c r="D45" i="12"/>
  <c r="AP54" i="2"/>
  <c r="F53" i="13" s="1"/>
  <c r="F53" i="12"/>
  <c r="AL21" i="2"/>
  <c r="B20" i="13" s="1"/>
  <c r="B20" i="12"/>
  <c r="AW60" i="2"/>
  <c r="M59" i="13" s="1"/>
  <c r="M59" i="12"/>
  <c r="AR15" i="2"/>
  <c r="H14" i="13" s="1"/>
  <c r="H14" i="12"/>
  <c r="AM11" i="2"/>
  <c r="C10" i="13" s="1"/>
  <c r="C10" i="12"/>
  <c r="AW28" i="2"/>
  <c r="M27" i="13" s="1"/>
  <c r="M27" i="12"/>
  <c r="AW25" i="2"/>
  <c r="M24" i="13" s="1"/>
  <c r="M24" i="12"/>
  <c r="AQ31" i="2"/>
  <c r="G30" i="13" s="1"/>
  <c r="G30" i="12"/>
  <c r="AP51" i="2"/>
  <c r="F50" i="13" s="1"/>
  <c r="F50" i="12"/>
  <c r="AM7" i="2"/>
  <c r="C6" i="13" s="1"/>
  <c r="C6" i="12"/>
  <c r="AT3" i="2"/>
  <c r="J2" i="13" s="1"/>
  <c r="J2" i="12"/>
  <c r="AU13" i="2"/>
  <c r="K12" i="13" s="1"/>
  <c r="K12" i="12"/>
  <c r="AN53" i="2"/>
  <c r="D52" i="13" s="1"/>
  <c r="D52" i="12"/>
  <c r="AO64" i="2"/>
  <c r="E63" i="13" s="1"/>
  <c r="E63" i="12"/>
  <c r="AR62" i="2"/>
  <c r="H61" i="13" s="1"/>
  <c r="H61" i="12"/>
  <c r="AO29" i="2"/>
  <c r="E28" i="13" s="1"/>
  <c r="E28" i="12"/>
  <c r="AW29" i="2"/>
  <c r="M28" i="13" s="1"/>
  <c r="M28" i="12"/>
  <c r="AP55" i="2"/>
  <c r="F54" i="13" s="1"/>
  <c r="F54" i="12"/>
  <c r="AU17" i="2"/>
  <c r="K16" i="13" s="1"/>
  <c r="K16" i="12"/>
  <c r="BC49" i="2"/>
  <c r="G48" i="15" s="1"/>
  <c r="G48" i="14"/>
  <c r="BC65" i="2"/>
  <c r="G64" i="15" s="1"/>
  <c r="G64" i="14"/>
  <c r="BC27" i="2"/>
  <c r="G26" i="15" s="1"/>
  <c r="G26" i="14"/>
  <c r="BF40" i="2"/>
  <c r="J39" i="15" s="1"/>
  <c r="J39" i="14"/>
  <c r="BH26" i="2"/>
  <c r="L25" i="15" s="1"/>
  <c r="L25" i="14"/>
  <c r="BA7" i="2"/>
  <c r="E6" i="15" s="1"/>
  <c r="E6" i="14"/>
  <c r="AL41" i="2"/>
  <c r="B40" i="13" s="1"/>
  <c r="B40" i="12"/>
  <c r="AZ7" i="2"/>
  <c r="D6" i="15" s="1"/>
  <c r="D6" i="14"/>
  <c r="BC40" i="2"/>
  <c r="G39" i="15" s="1"/>
  <c r="G39" i="14"/>
  <c r="BB31" i="2"/>
  <c r="F30" i="15" s="1"/>
  <c r="F30" i="14"/>
  <c r="BA63" i="2"/>
  <c r="E62" i="15" s="1"/>
  <c r="E62" i="14"/>
  <c r="BD43" i="2"/>
  <c r="H42" i="15" s="1"/>
  <c r="H42" i="14"/>
  <c r="AX17" i="2"/>
  <c r="B16" i="15" s="1"/>
  <c r="B16" i="14"/>
  <c r="BB36" i="2"/>
  <c r="F35" i="15" s="1"/>
  <c r="F35" i="14"/>
  <c r="AL39" i="2"/>
  <c r="B38" i="13" s="1"/>
  <c r="B38" i="12"/>
  <c r="BI26" i="2"/>
  <c r="M25" i="15" s="1"/>
  <c r="M25" i="14"/>
  <c r="BH65" i="2"/>
  <c r="L64" i="15" s="1"/>
  <c r="L64" i="14"/>
  <c r="AM4" i="2"/>
  <c r="C3" i="13" s="1"/>
  <c r="C3" i="12"/>
  <c r="BF19" i="2"/>
  <c r="J18" i="15" s="1"/>
  <c r="J18" i="14"/>
  <c r="AZ31" i="2"/>
  <c r="D30" i="15" s="1"/>
  <c r="D30" i="14"/>
  <c r="BF3" i="2"/>
  <c r="J2" i="15" s="1"/>
  <c r="J2" i="14"/>
  <c r="BF46" i="2"/>
  <c r="J45" i="15" s="1"/>
  <c r="J45" i="14"/>
  <c r="BF13" i="2"/>
  <c r="J12" i="15" s="1"/>
  <c r="J12" i="14"/>
  <c r="AX31" i="2"/>
  <c r="B30" i="15" s="1"/>
  <c r="B30" i="14"/>
  <c r="AV41" i="2"/>
  <c r="L40" i="13" s="1"/>
  <c r="L40" i="12"/>
  <c r="AY6" i="2"/>
  <c r="C5" i="15" s="1"/>
  <c r="C5" i="14"/>
  <c r="BD46" i="2"/>
  <c r="H45" i="15" s="1"/>
  <c r="H45" i="14"/>
  <c r="BE35" i="2"/>
  <c r="I34" i="15" s="1"/>
  <c r="I34" i="14"/>
  <c r="BH28" i="2"/>
  <c r="L27" i="15" s="1"/>
  <c r="L27" i="14"/>
  <c r="BC47" i="2"/>
  <c r="G46" i="15" s="1"/>
  <c r="G46" i="14"/>
  <c r="BF25" i="2"/>
  <c r="J24" i="15" s="1"/>
  <c r="J24" i="14"/>
  <c r="AY46" i="2"/>
  <c r="C45" i="15" s="1"/>
  <c r="C45" i="14"/>
  <c r="BD41" i="2"/>
  <c r="H40" i="15" s="1"/>
  <c r="H40" i="14"/>
  <c r="BA16" i="2"/>
  <c r="E15" i="15" s="1"/>
  <c r="E15" i="14"/>
  <c r="BD34" i="2"/>
  <c r="H33" i="15" s="1"/>
  <c r="H33" i="14"/>
  <c r="BE41" i="2"/>
  <c r="I40" i="15" s="1"/>
  <c r="I40" i="14"/>
  <c r="BI32" i="2"/>
  <c r="M31" i="15" s="1"/>
  <c r="M31" i="14"/>
  <c r="AZ34" i="2"/>
  <c r="D33" i="15" s="1"/>
  <c r="D33" i="14"/>
  <c r="AY45" i="2"/>
  <c r="C44" i="15" s="1"/>
  <c r="C44" i="14"/>
  <c r="BC15" i="2"/>
  <c r="G14" i="15" s="1"/>
  <c r="G14" i="14"/>
  <c r="BH27" i="2"/>
  <c r="L26" i="15" s="1"/>
  <c r="L26" i="14"/>
  <c r="BA15" i="2"/>
  <c r="E14" i="15" s="1"/>
  <c r="E14" i="14"/>
  <c r="BI36" i="2"/>
  <c r="M35" i="15" s="1"/>
  <c r="M35" i="14"/>
  <c r="BC42" i="2"/>
  <c r="G41" i="15" s="1"/>
  <c r="G41" i="14"/>
  <c r="AS41" i="2"/>
  <c r="I40" i="13" s="1"/>
  <c r="I40" i="12"/>
  <c r="AN14" i="2"/>
  <c r="D13" i="13" s="1"/>
  <c r="D13" i="12"/>
  <c r="AV22" i="2"/>
  <c r="L21" i="13" s="1"/>
  <c r="L21" i="12"/>
  <c r="AW24" i="2"/>
  <c r="M23" i="13" s="1"/>
  <c r="M23" i="12"/>
  <c r="AS30" i="2"/>
  <c r="I29" i="13" s="1"/>
  <c r="I29" i="12"/>
  <c r="AV36" i="2"/>
  <c r="L35" i="13" s="1"/>
  <c r="L35" i="12"/>
  <c r="AY10" i="2"/>
  <c r="C9" i="15" s="1"/>
  <c r="C9" i="14"/>
  <c r="AW20" i="2"/>
  <c r="M19" i="13" s="1"/>
  <c r="M19" i="12"/>
  <c r="AT6" i="2"/>
  <c r="J5" i="13" s="1"/>
  <c r="J5" i="12"/>
  <c r="AP57" i="2"/>
  <c r="F56" i="13" s="1"/>
  <c r="F56" i="12"/>
  <c r="AN63" i="2"/>
  <c r="D62" i="13" s="1"/>
  <c r="D62" i="12"/>
  <c r="AS34" i="2"/>
  <c r="I33" i="13" s="1"/>
  <c r="I33" i="12"/>
  <c r="AP61" i="2"/>
  <c r="F60" i="13" s="1"/>
  <c r="F60" i="12"/>
  <c r="AL9" i="2"/>
  <c r="B8" i="13" s="1"/>
  <c r="B8" i="12"/>
  <c r="AU26" i="2"/>
  <c r="K25" i="13" s="1"/>
  <c r="K25" i="12"/>
  <c r="AL65" i="2"/>
  <c r="B64" i="13" s="1"/>
  <c r="B64" i="12"/>
  <c r="AS45" i="2"/>
  <c r="I44" i="13" s="1"/>
  <c r="I44" i="12"/>
  <c r="AN50" i="2"/>
  <c r="D49" i="13" s="1"/>
  <c r="D49" i="12"/>
  <c r="AS12" i="2"/>
  <c r="I11" i="13" s="1"/>
  <c r="I11" i="12"/>
  <c r="AW23" i="2"/>
  <c r="M22" i="13" s="1"/>
  <c r="M22" i="12"/>
  <c r="AV48" i="2"/>
  <c r="L47" i="13" s="1"/>
  <c r="L47" i="12"/>
  <c r="AO58" i="2"/>
  <c r="E57" i="13" s="1"/>
  <c r="E57" i="12"/>
  <c r="AQ56" i="2"/>
  <c r="G55" i="13" s="1"/>
  <c r="G55" i="12"/>
  <c r="AR40" i="2"/>
  <c r="H39" i="13" s="1"/>
  <c r="H39" i="12"/>
  <c r="AT19" i="2"/>
  <c r="J18" i="13" s="1"/>
  <c r="J18" i="12"/>
  <c r="AV59" i="2"/>
  <c r="L58" i="13" s="1"/>
  <c r="L58" i="12"/>
  <c r="AN33" i="2"/>
  <c r="D32" i="13" s="1"/>
  <c r="D32" i="12"/>
  <c r="AZ52" i="2"/>
  <c r="D51" i="15" s="1"/>
  <c r="D51" i="14"/>
  <c r="AW27" i="2"/>
  <c r="M26" i="13" s="1"/>
  <c r="M26" i="12"/>
  <c r="AU18" i="2"/>
  <c r="K17" i="13" s="1"/>
  <c r="K17" i="12"/>
  <c r="AQ46" i="2"/>
  <c r="G45" i="13" s="1"/>
  <c r="G45" i="12"/>
  <c r="AN54" i="2"/>
  <c r="D53" i="13" s="1"/>
  <c r="D53" i="12"/>
  <c r="AS21" i="2"/>
  <c r="I20" i="13" s="1"/>
  <c r="I20" i="12"/>
  <c r="AV60" i="2"/>
  <c r="L59" i="13" s="1"/>
  <c r="L59" i="12"/>
  <c r="AW15" i="2"/>
  <c r="M14" i="13" s="1"/>
  <c r="M14" i="12"/>
  <c r="AW11" i="2"/>
  <c r="M10" i="13" s="1"/>
  <c r="M10" i="12"/>
  <c r="AR28" i="2"/>
  <c r="H27" i="13" s="1"/>
  <c r="H27" i="12"/>
  <c r="AT25" i="2"/>
  <c r="J24" i="13" s="1"/>
  <c r="J24" i="12"/>
  <c r="AS31" i="2"/>
  <c r="I30" i="13" s="1"/>
  <c r="I30" i="12"/>
  <c r="AN51" i="2"/>
  <c r="D50" i="13" s="1"/>
  <c r="D50" i="12"/>
  <c r="AR7" i="2"/>
  <c r="H6" i="13" s="1"/>
  <c r="H6" i="12"/>
  <c r="AU3" i="2"/>
  <c r="K2" i="13" s="1"/>
  <c r="K2" i="12"/>
  <c r="AW13" i="2"/>
  <c r="M12" i="13" s="1"/>
  <c r="M12" i="12"/>
  <c r="AQ53" i="2"/>
  <c r="G52" i="13" s="1"/>
  <c r="G52" i="12"/>
  <c r="AS64" i="2"/>
  <c r="I63" i="13" s="1"/>
  <c r="I63" i="12"/>
  <c r="AP62" i="2"/>
  <c r="F61" i="13" s="1"/>
  <c r="F61" i="12"/>
  <c r="AZ29" i="2"/>
  <c r="D28" i="15" s="1"/>
  <c r="D28" i="14"/>
  <c r="AT55" i="2"/>
  <c r="J54" i="13" s="1"/>
  <c r="J54" i="12"/>
  <c r="AL29" i="2"/>
  <c r="B28" i="13" s="1"/>
  <c r="B28" i="12"/>
  <c r="AW17" i="2"/>
  <c r="M16" i="13" s="1"/>
  <c r="M16" i="12"/>
  <c r="BH6" i="2"/>
  <c r="L5" i="15" s="1"/>
  <c r="L5" i="14"/>
  <c r="AZ38" i="2"/>
  <c r="D37" i="15" s="1"/>
  <c r="D37" i="14"/>
  <c r="BA50" i="2"/>
  <c r="E49" i="15" s="1"/>
  <c r="E49" i="14"/>
  <c r="BB39" i="2"/>
  <c r="F38" i="15" s="1"/>
  <c r="F38" i="14"/>
  <c r="BH42" i="2"/>
  <c r="L41" i="15" s="1"/>
  <c r="L41" i="14"/>
  <c r="BF36" i="2"/>
  <c r="J35" i="15" s="1"/>
  <c r="J35" i="14"/>
  <c r="BG6" i="2"/>
  <c r="K5" i="15" s="1"/>
  <c r="K5" i="14"/>
  <c r="BE36" i="2"/>
  <c r="I35" i="15" s="1"/>
  <c r="I35" i="14"/>
  <c r="BI63" i="2"/>
  <c r="M62" i="15" s="1"/>
  <c r="M62" i="14"/>
  <c r="AX43" i="2"/>
  <c r="B42" i="15" s="1"/>
  <c r="B42" i="14"/>
  <c r="AY21" i="2"/>
  <c r="C20" i="15" s="1"/>
  <c r="C20" i="14"/>
  <c r="BE20" i="2"/>
  <c r="I19" i="15" s="1"/>
  <c r="I19" i="14"/>
  <c r="BE50" i="2"/>
  <c r="I49" i="15" s="1"/>
  <c r="I49" i="14"/>
  <c r="BG65" i="2"/>
  <c r="K64" i="15" s="1"/>
  <c r="K64" i="14"/>
  <c r="BB19" i="2"/>
  <c r="F18" i="15" s="1"/>
  <c r="F18" i="14"/>
  <c r="AX65" i="2"/>
  <c r="B64" i="15" s="1"/>
  <c r="B64" i="14"/>
  <c r="AV4" i="2"/>
  <c r="L3" i="13" s="1"/>
  <c r="L3" i="12"/>
  <c r="AQ4" i="2"/>
  <c r="G3" i="13" s="1"/>
  <c r="G3" i="12"/>
  <c r="BE19" i="2"/>
  <c r="I18" i="15" s="1"/>
  <c r="I18" i="14"/>
  <c r="BF63" i="2"/>
  <c r="J62" i="15" s="1"/>
  <c r="J62" i="14"/>
  <c r="BG3" i="2"/>
  <c r="K2" i="15" s="1"/>
  <c r="K2" i="14"/>
  <c r="BB35" i="2"/>
  <c r="F34" i="15" s="1"/>
  <c r="F34" i="14"/>
  <c r="BH37" i="2"/>
  <c r="L36" i="15" s="1"/>
  <c r="L36" i="14"/>
  <c r="BF20" i="2"/>
  <c r="J19" i="15" s="1"/>
  <c r="J19" i="14"/>
  <c r="AR44" i="2"/>
  <c r="H43" i="13" s="1"/>
  <c r="H43" i="12"/>
  <c r="BF44" i="2"/>
  <c r="J43" i="15" s="1"/>
  <c r="J43" i="14"/>
  <c r="BG29" i="2"/>
  <c r="K28" i="15" s="1"/>
  <c r="K28" i="14"/>
  <c r="BG7" i="2"/>
  <c r="K6" i="15" s="1"/>
  <c r="K6" i="14"/>
  <c r="BA48" i="2"/>
  <c r="E47" i="15" s="1"/>
  <c r="E47" i="14"/>
  <c r="BC44" i="2"/>
  <c r="G43" i="15" s="1"/>
  <c r="G43" i="14"/>
  <c r="BF48" i="2"/>
  <c r="J47" i="15" s="1"/>
  <c r="J47" i="14"/>
  <c r="BD49" i="2"/>
  <c r="H48" i="15" s="1"/>
  <c r="H48" i="14"/>
  <c r="AX34" i="2"/>
  <c r="B33" i="15" s="1"/>
  <c r="B33" i="14"/>
  <c r="AY41" i="2"/>
  <c r="C40" i="15" s="1"/>
  <c r="C40" i="14"/>
  <c r="BB45" i="2"/>
  <c r="F44" i="15" s="1"/>
  <c r="F44" i="14"/>
  <c r="BH24" i="2"/>
  <c r="L23" i="15" s="1"/>
  <c r="L23" i="14"/>
  <c r="BB49" i="2"/>
  <c r="F48" i="15" s="1"/>
  <c r="F48" i="14"/>
  <c r="BD32" i="2"/>
  <c r="H31" i="15" s="1"/>
  <c r="H31" i="14"/>
  <c r="AW8" i="2"/>
  <c r="M7" i="13" s="1"/>
  <c r="M7" i="12"/>
  <c r="BF45" i="2"/>
  <c r="J44" i="15" s="1"/>
  <c r="J44" i="14"/>
  <c r="BE21" i="2"/>
  <c r="I20" i="15" s="1"/>
  <c r="I20" i="14"/>
  <c r="BC21" i="2"/>
  <c r="G20" i="15" s="1"/>
  <c r="G20" i="14"/>
  <c r="BI43" i="2"/>
  <c r="M42" i="15" s="1"/>
  <c r="M42" i="14"/>
  <c r="AZ43" i="2"/>
  <c r="D42" i="15" s="1"/>
  <c r="D42" i="14"/>
  <c r="AO14" i="2"/>
  <c r="E13" i="13" s="1"/>
  <c r="E13" i="12"/>
  <c r="AN22" i="2"/>
  <c r="D21" i="13" s="1"/>
  <c r="D21" i="12"/>
  <c r="AT24" i="2"/>
  <c r="J23" i="13" s="1"/>
  <c r="J23" i="12"/>
  <c r="AT30" i="2"/>
  <c r="J29" i="13" s="1"/>
  <c r="J29" i="12"/>
  <c r="AU36" i="2"/>
  <c r="K35" i="13" s="1"/>
  <c r="K35" i="12"/>
  <c r="AZ10" i="2"/>
  <c r="D9" i="15" s="1"/>
  <c r="D9" i="14"/>
  <c r="AR20" i="2"/>
  <c r="H19" i="13" s="1"/>
  <c r="H19" i="12"/>
  <c r="AW6" i="2"/>
  <c r="M5" i="13" s="1"/>
  <c r="M5" i="12"/>
  <c r="AV57" i="2"/>
  <c r="L56" i="13" s="1"/>
  <c r="L56" i="12"/>
  <c r="AO63" i="2"/>
  <c r="E62" i="13" s="1"/>
  <c r="E62" i="12"/>
  <c r="AT34" i="2"/>
  <c r="J33" i="13" s="1"/>
  <c r="J33" i="12"/>
  <c r="AR61" i="2"/>
  <c r="H60" i="13" s="1"/>
  <c r="H60" i="12"/>
  <c r="AM9" i="2"/>
  <c r="C8" i="13" s="1"/>
  <c r="C8" i="12"/>
  <c r="AR26" i="2"/>
  <c r="H25" i="13" s="1"/>
  <c r="H25" i="12"/>
  <c r="AM65" i="2"/>
  <c r="C64" i="13" s="1"/>
  <c r="C64" i="12"/>
  <c r="AT45" i="2"/>
  <c r="J44" i="13" s="1"/>
  <c r="J44" i="12"/>
  <c r="AO50" i="2"/>
  <c r="E49" i="13" s="1"/>
  <c r="E49" i="12"/>
  <c r="AT12" i="2"/>
  <c r="J11" i="13" s="1"/>
  <c r="J11" i="12"/>
  <c r="AU23" i="2"/>
  <c r="K22" i="13" s="1"/>
  <c r="K22" i="12"/>
  <c r="AW48" i="2"/>
  <c r="M47" i="13" s="1"/>
  <c r="M47" i="12"/>
  <c r="AP58" i="2"/>
  <c r="F57" i="13" s="1"/>
  <c r="F57" i="12"/>
  <c r="AR56" i="2"/>
  <c r="H55" i="13" s="1"/>
  <c r="H55" i="12"/>
  <c r="AU40" i="2"/>
  <c r="K39" i="13" s="1"/>
  <c r="K39" i="12"/>
  <c r="AS19" i="2"/>
  <c r="I18" i="13" s="1"/>
  <c r="I18" i="12"/>
  <c r="AW59" i="2"/>
  <c r="M58" i="13" s="1"/>
  <c r="M58" i="12"/>
  <c r="AQ33" i="2"/>
  <c r="G32" i="13" s="1"/>
  <c r="G32" i="12"/>
  <c r="BE52" i="2"/>
  <c r="I51" i="15" s="1"/>
  <c r="I51" i="14"/>
  <c r="AM27" i="2"/>
  <c r="C26" i="13" s="1"/>
  <c r="C26" i="12"/>
  <c r="AW18" i="2"/>
  <c r="M17" i="13" s="1"/>
  <c r="M17" i="12"/>
  <c r="AR46" i="2"/>
  <c r="H45" i="13" s="1"/>
  <c r="H45" i="12"/>
  <c r="AW54" i="2"/>
  <c r="M53" i="13" s="1"/>
  <c r="M53" i="12"/>
  <c r="AM21" i="2"/>
  <c r="C20" i="13" s="1"/>
  <c r="C20" i="12"/>
  <c r="AL60" i="2"/>
  <c r="B59" i="13" s="1"/>
  <c r="B59" i="12"/>
  <c r="AM15" i="2"/>
  <c r="C14" i="13" s="1"/>
  <c r="C14" i="12"/>
  <c r="AU11" i="2"/>
  <c r="K10" i="13" s="1"/>
  <c r="K10" i="12"/>
  <c r="AL28" i="2"/>
  <c r="B27" i="13" s="1"/>
  <c r="B27" i="12"/>
  <c r="AU25" i="2"/>
  <c r="K24" i="13" s="1"/>
  <c r="K24" i="12"/>
  <c r="AR31" i="2"/>
  <c r="H30" i="13" s="1"/>
  <c r="H30" i="12"/>
  <c r="AR51" i="2"/>
  <c r="H50" i="13" s="1"/>
  <c r="H50" i="12"/>
  <c r="AT7" i="2"/>
  <c r="J6" i="13" s="1"/>
  <c r="J6" i="12"/>
  <c r="AS3" i="2"/>
  <c r="I2" i="13" s="1"/>
  <c r="I2" i="12"/>
  <c r="AL13" i="2"/>
  <c r="B12" i="13" s="1"/>
  <c r="B12" i="12"/>
  <c r="AR53" i="2"/>
  <c r="H52" i="13" s="1"/>
  <c r="H52" i="12"/>
  <c r="AV64" i="2"/>
  <c r="L63" i="13" s="1"/>
  <c r="L63" i="12"/>
  <c r="AQ62" i="2"/>
  <c r="G61" i="13" s="1"/>
  <c r="G61" i="12"/>
  <c r="AN17" i="2"/>
  <c r="D16" i="13" s="1"/>
  <c r="D16" i="12"/>
  <c r="BC29" i="2"/>
  <c r="G28" i="15" s="1"/>
  <c r="G28" i="14"/>
  <c r="AM29" i="2"/>
  <c r="C28" i="13" s="1"/>
  <c r="C28" i="12"/>
  <c r="AM17" i="2"/>
  <c r="C16" i="13" s="1"/>
  <c r="C16" i="12"/>
  <c r="AN55" i="2"/>
  <c r="D54" i="13" s="1"/>
  <c r="D54" i="12"/>
  <c r="AY15" i="2"/>
  <c r="C14" i="15" s="1"/>
  <c r="C14" i="14"/>
  <c r="BG40" i="2"/>
  <c r="K39" i="15" s="1"/>
  <c r="K39" i="14"/>
  <c r="BB50" i="2"/>
  <c r="F49" i="15" s="1"/>
  <c r="F49" i="14"/>
  <c r="AY65" i="2"/>
  <c r="C64" i="15" s="1"/>
  <c r="C64" i="14"/>
  <c r="BF43" i="2"/>
  <c r="J42" i="15" s="1"/>
  <c r="J42" i="14"/>
  <c r="AX36" i="2"/>
  <c r="B35" i="15" s="1"/>
  <c r="B35" i="14"/>
  <c r="BA64" i="2"/>
  <c r="E63" i="15" s="1"/>
  <c r="E63" i="14"/>
  <c r="AN37" i="2"/>
  <c r="D36" i="13" s="1"/>
  <c r="D36" i="12"/>
  <c r="BG14" i="2"/>
  <c r="K13" i="15" s="1"/>
  <c r="K13" i="14"/>
  <c r="BA21" i="2"/>
  <c r="E20" i="15" s="1"/>
  <c r="E20" i="14"/>
  <c r="AX64" i="2"/>
  <c r="B63" i="15" s="1"/>
  <c r="B63" i="14"/>
  <c r="BE40" i="2"/>
  <c r="I39" i="15" s="1"/>
  <c r="I39" i="14"/>
  <c r="BG28" i="2"/>
  <c r="K27" i="15" s="1"/>
  <c r="K27" i="14"/>
  <c r="BH46" i="2"/>
  <c r="L45" i="15" s="1"/>
  <c r="L45" i="14"/>
  <c r="AX38" i="2"/>
  <c r="B37" i="15" s="1"/>
  <c r="B37" i="14"/>
  <c r="BF37" i="2"/>
  <c r="J36" i="15" s="1"/>
  <c r="J36" i="14"/>
  <c r="AX15" i="2"/>
  <c r="B14" i="15" s="1"/>
  <c r="B14" i="14"/>
  <c r="AX18" i="2"/>
  <c r="B17" i="15" s="1"/>
  <c r="B17" i="14"/>
  <c r="AZ14" i="2"/>
  <c r="D13" i="15" s="1"/>
  <c r="D13" i="14"/>
  <c r="BC3" i="2"/>
  <c r="G2" i="15" s="1"/>
  <c r="G2" i="14"/>
  <c r="AY31" i="2"/>
  <c r="C30" i="15" s="1"/>
  <c r="C30" i="14"/>
  <c r="AZ48" i="2"/>
  <c r="D47" i="15" s="1"/>
  <c r="D47" i="14"/>
  <c r="AZ6" i="2"/>
  <c r="D5" i="15" s="1"/>
  <c r="D5" i="14"/>
  <c r="AN29" i="2"/>
  <c r="D28" i="13" s="1"/>
  <c r="D28" i="12"/>
  <c r="BA13" i="2"/>
  <c r="E12" i="15" s="1"/>
  <c r="E12" i="14"/>
  <c r="AU44" i="2"/>
  <c r="K43" i="13" s="1"/>
  <c r="K43" i="12"/>
  <c r="AW41" i="2"/>
  <c r="M40" i="13" s="1"/>
  <c r="M40" i="12"/>
  <c r="AU41" i="2"/>
  <c r="K40" i="13" s="1"/>
  <c r="K40" i="12"/>
  <c r="BC13" i="2"/>
  <c r="G12" i="15" s="1"/>
  <c r="G12" i="14"/>
  <c r="AY19" i="2"/>
  <c r="C18" i="15" s="1"/>
  <c r="C18" i="14"/>
  <c r="BB34" i="2"/>
  <c r="F33" i="15" s="1"/>
  <c r="F33" i="14"/>
  <c r="BC45" i="2"/>
  <c r="G44" i="15" s="1"/>
  <c r="G44" i="14"/>
  <c r="BE23" i="2"/>
  <c r="I22" i="15" s="1"/>
  <c r="I22" i="14"/>
  <c r="BG35" i="2"/>
  <c r="K34" i="15" s="1"/>
  <c r="K34" i="14"/>
  <c r="BC16" i="2"/>
  <c r="G15" i="15" s="1"/>
  <c r="G15" i="14"/>
  <c r="BH34" i="2"/>
  <c r="L33" i="15" s="1"/>
  <c r="L33" i="14"/>
  <c r="BF24" i="2"/>
  <c r="J23" i="15" s="1"/>
  <c r="J23" i="14"/>
  <c r="AX47" i="2"/>
  <c r="B46" i="15" s="1"/>
  <c r="B46" i="14"/>
  <c r="BB47" i="2"/>
  <c r="F46" i="15" s="1"/>
  <c r="F46" i="14"/>
  <c r="BG50" i="2"/>
  <c r="K49" i="15" s="1"/>
  <c r="K49" i="14"/>
  <c r="AS8" i="2"/>
  <c r="I7" i="13" s="1"/>
  <c r="I7" i="12"/>
  <c r="BH41" i="2"/>
  <c r="L40" i="15" s="1"/>
  <c r="L40" i="14"/>
  <c r="BE44" i="2"/>
  <c r="I43" i="15" s="1"/>
  <c r="I43" i="14"/>
  <c r="AR22" i="2"/>
  <c r="H21" i="13" s="1"/>
  <c r="H21" i="12"/>
  <c r="AS20" i="2"/>
  <c r="I19" i="13" s="1"/>
  <c r="I19" i="12"/>
  <c r="AW9" i="2"/>
  <c r="M8" i="13" s="1"/>
  <c r="M8" i="12"/>
  <c r="AR50" i="2"/>
  <c r="H49" i="13" s="1"/>
  <c r="H49" i="12"/>
  <c r="AV40" i="2"/>
  <c r="L39" i="13" s="1"/>
  <c r="L39" i="12"/>
  <c r="BD52" i="2"/>
  <c r="H51" i="15" s="1"/>
  <c r="H51" i="14"/>
  <c r="AS54" i="2"/>
  <c r="I53" i="13" s="1"/>
  <c r="I53" i="12"/>
  <c r="AM28" i="2"/>
  <c r="C27" i="13" s="1"/>
  <c r="C27" i="12"/>
  <c r="AR13" i="2"/>
  <c r="H12" i="13" s="1"/>
  <c r="H12" i="12"/>
  <c r="BF29" i="2"/>
  <c r="J28" i="15" s="1"/>
  <c r="J28" i="14"/>
  <c r="AL17" i="2"/>
  <c r="B16" i="13" s="1"/>
  <c r="B16" i="12"/>
  <c r="BI42" i="2"/>
  <c r="M41" i="15" s="1"/>
  <c r="M41" i="14"/>
  <c r="AQ16" i="2"/>
  <c r="G15" i="13" s="1"/>
  <c r="G15" i="12"/>
  <c r="BI38" i="2"/>
  <c r="M37" i="15" s="1"/>
  <c r="M37" i="14"/>
  <c r="BB18" i="2"/>
  <c r="F17" i="15" s="1"/>
  <c r="F17" i="14"/>
  <c r="BD6" i="2"/>
  <c r="H5" i="15" s="1"/>
  <c r="H5" i="14"/>
  <c r="AY44" i="2"/>
  <c r="C43" i="15" s="1"/>
  <c r="C43" i="14"/>
  <c r="AY13" i="2"/>
  <c r="C12" i="15" s="1"/>
  <c r="C12" i="14"/>
  <c r="BH48" i="2"/>
  <c r="L47" i="15" s="1"/>
  <c r="L47" i="14"/>
  <c r="BI34" i="2"/>
  <c r="M33" i="15" s="1"/>
  <c r="M33" i="14"/>
  <c r="AP4" i="2"/>
  <c r="F3" i="13" s="1"/>
  <c r="F3" i="12"/>
  <c r="AL24" i="2"/>
  <c r="B23" i="13" s="1"/>
  <c r="B23" i="12"/>
  <c r="AU6" i="2"/>
  <c r="K5" i="13" s="1"/>
  <c r="K5" i="12"/>
  <c r="AS9" i="2"/>
  <c r="I8" i="13" s="1"/>
  <c r="I8" i="12"/>
  <c r="AL50" i="2"/>
  <c r="B49" i="13" s="1"/>
  <c r="B49" i="12"/>
  <c r="AW40" i="2"/>
  <c r="M39" i="13" s="1"/>
  <c r="M39" i="12"/>
  <c r="AU27" i="2"/>
  <c r="K26" i="13" s="1"/>
  <c r="K26" i="12"/>
  <c r="AM60" i="2"/>
  <c r="C59" i="13" s="1"/>
  <c r="C59" i="12"/>
  <c r="AU31" i="2"/>
  <c r="K30" i="13" s="1"/>
  <c r="K30" i="12"/>
  <c r="AQ64" i="2"/>
  <c r="G63" i="13" s="1"/>
  <c r="G63" i="12"/>
  <c r="AR29" i="2"/>
  <c r="H28" i="13" s="1"/>
  <c r="H28" i="12"/>
  <c r="BF17" i="2"/>
  <c r="J16" i="15" s="1"/>
  <c r="J16" i="14"/>
  <c r="BB30" i="2"/>
  <c r="F29" i="15" s="1"/>
  <c r="F29" i="14"/>
  <c r="AM44" i="2"/>
  <c r="C43" i="13" s="1"/>
  <c r="C43" i="12"/>
  <c r="AR4" i="2"/>
  <c r="H3" i="13" s="1"/>
  <c r="H3" i="12"/>
  <c r="AZ39" i="2"/>
  <c r="D38" i="15" s="1"/>
  <c r="D38" i="14"/>
  <c r="BA45" i="2"/>
  <c r="E44" i="15" s="1"/>
  <c r="E44" i="14"/>
  <c r="BH13" i="2"/>
  <c r="L12" i="15" s="1"/>
  <c r="L12" i="14"/>
  <c r="BE27" i="2"/>
  <c r="I26" i="15" s="1"/>
  <c r="I26" i="14"/>
  <c r="AV14" i="2"/>
  <c r="L13" i="13" s="1"/>
  <c r="L13" i="12"/>
  <c r="AL30" i="2"/>
  <c r="B29" i="13" s="1"/>
  <c r="B29" i="12"/>
  <c r="AV24" i="2"/>
  <c r="L23" i="13" s="1"/>
  <c r="L23" i="12"/>
  <c r="AV6" i="2"/>
  <c r="L5" i="13" s="1"/>
  <c r="L5" i="12"/>
  <c r="AV9" i="2"/>
  <c r="L8" i="13" s="1"/>
  <c r="L8" i="12"/>
  <c r="AP50" i="2"/>
  <c r="F49" i="13" s="1"/>
  <c r="F49" i="12"/>
  <c r="AQ58" i="2"/>
  <c r="G57" i="13" s="1"/>
  <c r="G57" i="12"/>
  <c r="AM59" i="2"/>
  <c r="C58" i="13" s="1"/>
  <c r="C58" i="12"/>
  <c r="AV18" i="2"/>
  <c r="L17" i="13" s="1"/>
  <c r="L17" i="12"/>
  <c r="AO60" i="2"/>
  <c r="E59" i="13" s="1"/>
  <c r="E59" i="12"/>
  <c r="AV25" i="2"/>
  <c r="L24" i="13" s="1"/>
  <c r="L24" i="12"/>
  <c r="AW3" i="2"/>
  <c r="M2" i="13" s="1"/>
  <c r="M2" i="12"/>
  <c r="BI29" i="2"/>
  <c r="M28" i="15" s="1"/>
  <c r="M28" i="14"/>
  <c r="BB7" i="2"/>
  <c r="F6" i="15" s="1"/>
  <c r="F6" i="14"/>
  <c r="BD50" i="2"/>
  <c r="H49" i="15" s="1"/>
  <c r="H49" i="14"/>
  <c r="AO55" i="2"/>
  <c r="E54" i="13" s="1"/>
  <c r="E54" i="12"/>
  <c r="AZ27" i="2"/>
  <c r="D26" i="15" s="1"/>
  <c r="D26" i="14"/>
  <c r="BC50" i="2"/>
  <c r="G49" i="15" s="1"/>
  <c r="G49" i="14"/>
  <c r="BH14" i="2"/>
  <c r="L13" i="15" s="1"/>
  <c r="L13" i="14"/>
  <c r="BD63" i="2"/>
  <c r="H62" i="15" s="1"/>
  <c r="H62" i="14"/>
  <c r="BE32" i="2"/>
  <c r="I31" i="15" s="1"/>
  <c r="I31" i="14"/>
  <c r="BF32" i="2"/>
  <c r="J31" i="15" s="1"/>
  <c r="J31" i="14"/>
  <c r="BC37" i="2"/>
  <c r="G36" i="15" s="1"/>
  <c r="G36" i="14"/>
  <c r="BB48" i="2"/>
  <c r="F47" i="15" s="1"/>
  <c r="F47" i="14"/>
  <c r="AN36" i="2"/>
  <c r="D35" i="13" s="1"/>
  <c r="D35" i="12"/>
  <c r="AW57" i="2"/>
  <c r="M56" i="13" s="1"/>
  <c r="M56" i="12"/>
  <c r="AN26" i="2"/>
  <c r="D25" i="13" s="1"/>
  <c r="D25" i="12"/>
  <c r="AN23" i="2"/>
  <c r="D22" i="13" s="1"/>
  <c r="D22" i="12"/>
  <c r="AN19" i="2"/>
  <c r="D18" i="13" s="1"/>
  <c r="D18" i="12"/>
  <c r="AN27" i="2"/>
  <c r="D26" i="13" s="1"/>
  <c r="D26" i="12"/>
  <c r="AQ60" i="2"/>
  <c r="G59" i="13" s="1"/>
  <c r="G59" i="12"/>
  <c r="AN25" i="2"/>
  <c r="D24" i="13" s="1"/>
  <c r="D24" i="12"/>
  <c r="AV13" i="2"/>
  <c r="L12" i="13" s="1"/>
  <c r="L12" i="12"/>
  <c r="AS62" i="2"/>
  <c r="I61" i="13" s="1"/>
  <c r="I61" i="12"/>
  <c r="AS29" i="2"/>
  <c r="I28" i="13" s="1"/>
  <c r="I28" i="12"/>
  <c r="AS55" i="2"/>
  <c r="I54" i="13" s="1"/>
  <c r="I54" i="12"/>
  <c r="AO16" i="2"/>
  <c r="E15" i="13" s="1"/>
  <c r="E15" i="12"/>
  <c r="AV49" i="2"/>
  <c r="L48" i="13" s="1"/>
  <c r="L48" i="12"/>
  <c r="BH19" i="2"/>
  <c r="L18" i="15" s="1"/>
  <c r="L18" i="14"/>
  <c r="BB38" i="2"/>
  <c r="F37" i="15" s="1"/>
  <c r="F37" i="14"/>
  <c r="AW44" i="2"/>
  <c r="M43" i="13" s="1"/>
  <c r="M43" i="12"/>
  <c r="BH36" i="2"/>
  <c r="L35" i="15" s="1"/>
  <c r="L35" i="14"/>
  <c r="BE43" i="2"/>
  <c r="I42" i="15" s="1"/>
  <c r="I42" i="14"/>
  <c r="AW16" i="2"/>
  <c r="M15" i="13" s="1"/>
  <c r="M15" i="12"/>
  <c r="BC28" i="2"/>
  <c r="G27" i="15" s="1"/>
  <c r="G27" i="14"/>
  <c r="BB21" i="2"/>
  <c r="F20" i="15" s="1"/>
  <c r="F20" i="14"/>
  <c r="BF18" i="2"/>
  <c r="J17" i="15" s="1"/>
  <c r="J17" i="14"/>
  <c r="BA27" i="2"/>
  <c r="E26" i="15" s="1"/>
  <c r="E26" i="14"/>
  <c r="BE39" i="2"/>
  <c r="I38" i="15" s="1"/>
  <c r="I38" i="14"/>
  <c r="AY40" i="2"/>
  <c r="C39" i="15" s="1"/>
  <c r="C39" i="14"/>
  <c r="BI7" i="2"/>
  <c r="M6" i="15" s="1"/>
  <c r="M6" i="14"/>
  <c r="BH38" i="2"/>
  <c r="L37" i="15" s="1"/>
  <c r="L37" i="14"/>
  <c r="AZ15" i="2"/>
  <c r="D14" i="15" s="1"/>
  <c r="D14" i="14"/>
  <c r="BC18" i="2"/>
  <c r="G17" i="15" s="1"/>
  <c r="G17" i="14"/>
  <c r="BI14" i="2"/>
  <c r="M13" i="15" s="1"/>
  <c r="M13" i="14"/>
  <c r="AY3" i="2"/>
  <c r="C2" i="15" s="1"/>
  <c r="C2" i="14"/>
  <c r="BG13" i="2"/>
  <c r="K12" i="15" s="1"/>
  <c r="K12" i="14"/>
  <c r="AY39" i="2"/>
  <c r="C38" i="15" s="1"/>
  <c r="C38" i="14"/>
  <c r="BG44" i="2"/>
  <c r="K43" i="15" s="1"/>
  <c r="K43" i="14"/>
  <c r="AO41" i="2"/>
  <c r="E40" i="13" s="1"/>
  <c r="E40" i="12"/>
  <c r="BD25" i="2"/>
  <c r="H24" i="15" s="1"/>
  <c r="H24" i="14"/>
  <c r="BD13" i="2"/>
  <c r="H12" i="15" s="1"/>
  <c r="H12" i="14"/>
  <c r="BH47" i="2"/>
  <c r="L46" i="15" s="1"/>
  <c r="L46" i="14"/>
  <c r="BI64" i="2"/>
  <c r="M63" i="15" s="1"/>
  <c r="M63" i="14"/>
  <c r="BD19" i="2"/>
  <c r="H18" i="15" s="1"/>
  <c r="H18" i="14"/>
  <c r="AP16" i="2"/>
  <c r="F15" i="13" s="1"/>
  <c r="F15" i="12"/>
  <c r="BA46" i="2"/>
  <c r="E45" i="15" s="1"/>
  <c r="E45" i="14"/>
  <c r="AX44" i="2"/>
  <c r="B43" i="15" s="1"/>
  <c r="B43" i="14"/>
  <c r="BD24" i="2"/>
  <c r="H23" i="15" s="1"/>
  <c r="H23" i="14"/>
  <c r="BH45" i="2"/>
  <c r="L44" i="15" s="1"/>
  <c r="L44" i="14"/>
  <c r="BA42" i="2"/>
  <c r="E41" i="15" s="1"/>
  <c r="E41" i="14"/>
  <c r="BE49" i="2"/>
  <c r="I48" i="15" s="1"/>
  <c r="I48" i="14"/>
  <c r="AY47" i="2"/>
  <c r="C46" i="15" s="1"/>
  <c r="C46" i="14"/>
  <c r="BI49" i="2"/>
  <c r="M48" i="15" s="1"/>
  <c r="M48" i="14"/>
  <c r="AT4" i="2"/>
  <c r="J3" i="13" s="1"/>
  <c r="J3" i="12"/>
  <c r="AY27" i="2"/>
  <c r="C26" i="15" s="1"/>
  <c r="C26" i="14"/>
  <c r="BF41" i="2"/>
  <c r="J40" i="15" s="1"/>
  <c r="J40" i="14"/>
  <c r="AX19" i="2"/>
  <c r="B18" i="15" s="1"/>
  <c r="B18" i="14"/>
  <c r="AU14" i="2"/>
  <c r="K13" i="13" s="1"/>
  <c r="K13" i="12"/>
  <c r="R35" i="2"/>
  <c r="AQ22" i="2"/>
  <c r="G21" i="13" s="1"/>
  <c r="G21" i="12"/>
  <c r="AO24" i="2"/>
  <c r="E23" i="13" s="1"/>
  <c r="E23" i="12"/>
  <c r="AM30" i="2"/>
  <c r="C29" i="13" s="1"/>
  <c r="C29" i="12"/>
  <c r="AM36" i="2"/>
  <c r="C35" i="13" s="1"/>
  <c r="C35" i="12"/>
  <c r="BI10" i="2"/>
  <c r="M9" i="15" s="1"/>
  <c r="M9" i="14"/>
  <c r="AO20" i="2"/>
  <c r="E19" i="13" s="1"/>
  <c r="E19" i="12"/>
  <c r="AO6" i="2"/>
  <c r="E5" i="13" s="1"/>
  <c r="E5" i="12"/>
  <c r="AL57" i="2"/>
  <c r="B56" i="13" s="1"/>
  <c r="B56" i="12"/>
  <c r="AL63" i="2"/>
  <c r="B62" i="13" s="1"/>
  <c r="B62" i="12"/>
  <c r="AM34" i="2"/>
  <c r="C33" i="13" s="1"/>
  <c r="C33" i="12"/>
  <c r="AV61" i="2"/>
  <c r="L60" i="13" s="1"/>
  <c r="L60" i="12"/>
  <c r="AO9" i="2"/>
  <c r="E8" i="13" s="1"/>
  <c r="E8" i="12"/>
  <c r="AO26" i="2"/>
  <c r="E25" i="13" s="1"/>
  <c r="E25" i="12"/>
  <c r="AP65" i="2"/>
  <c r="F64" i="13" s="1"/>
  <c r="F64" i="12"/>
  <c r="AM45" i="2"/>
  <c r="C44" i="13" s="1"/>
  <c r="C44" i="12"/>
  <c r="AW50" i="2"/>
  <c r="M49" i="13" s="1"/>
  <c r="M49" i="12"/>
  <c r="AO12" i="2"/>
  <c r="E11" i="13" s="1"/>
  <c r="E11" i="12"/>
  <c r="AO23" i="2"/>
  <c r="E22" i="13" s="1"/>
  <c r="E22" i="12"/>
  <c r="AR48" i="2"/>
  <c r="H47" i="13" s="1"/>
  <c r="H47" i="12"/>
  <c r="AN58" i="2"/>
  <c r="D57" i="13" s="1"/>
  <c r="D57" i="12"/>
  <c r="AW56" i="2"/>
  <c r="M55" i="13" s="1"/>
  <c r="M55" i="12"/>
  <c r="AM40" i="2"/>
  <c r="C39" i="13" s="1"/>
  <c r="C39" i="12"/>
  <c r="AO19" i="2"/>
  <c r="E18" i="13" s="1"/>
  <c r="E18" i="12"/>
  <c r="AP59" i="2"/>
  <c r="F58" i="13" s="1"/>
  <c r="F58" i="12"/>
  <c r="AM33" i="2"/>
  <c r="C32" i="13" s="1"/>
  <c r="C32" i="12"/>
  <c r="BG52" i="2"/>
  <c r="K51" i="15" s="1"/>
  <c r="K51" i="14"/>
  <c r="AO27" i="2"/>
  <c r="E26" i="13" s="1"/>
  <c r="E26" i="12"/>
  <c r="AO18" i="2"/>
  <c r="E17" i="13" s="1"/>
  <c r="E17" i="12"/>
  <c r="AM46" i="2"/>
  <c r="C45" i="13" s="1"/>
  <c r="C45" i="12"/>
  <c r="AR54" i="2"/>
  <c r="H53" i="13" s="1"/>
  <c r="H53" i="12"/>
  <c r="AO21" i="2"/>
  <c r="E20" i="13" s="1"/>
  <c r="E20" i="12"/>
  <c r="AR60" i="2"/>
  <c r="H59" i="13" s="1"/>
  <c r="H59" i="12"/>
  <c r="AO15" i="2"/>
  <c r="E14" i="13" s="1"/>
  <c r="E14" i="12"/>
  <c r="AO11" i="2"/>
  <c r="E10" i="13" s="1"/>
  <c r="E10" i="12"/>
  <c r="AO28" i="2"/>
  <c r="E27" i="13" s="1"/>
  <c r="E27" i="12"/>
  <c r="AO25" i="2"/>
  <c r="E24" i="13" s="1"/>
  <c r="E24" i="12"/>
  <c r="AM31" i="2"/>
  <c r="C30" i="13" s="1"/>
  <c r="C30" i="12"/>
  <c r="AW51" i="2"/>
  <c r="M50" i="13" s="1"/>
  <c r="M50" i="12"/>
  <c r="AN7" i="2"/>
  <c r="D6" i="13" s="1"/>
  <c r="D6" i="12"/>
  <c r="AN3" i="2"/>
  <c r="D2" i="13" s="1"/>
  <c r="D2" i="12"/>
  <c r="AN13" i="2"/>
  <c r="D12" i="13" s="1"/>
  <c r="D12" i="12"/>
  <c r="AO53" i="2"/>
  <c r="E52" i="13" s="1"/>
  <c r="E52" i="12"/>
  <c r="AM64" i="2"/>
  <c r="C63" i="13" s="1"/>
  <c r="C63" i="12"/>
  <c r="AV62" i="2"/>
  <c r="L61" i="13" s="1"/>
  <c r="L61" i="12"/>
  <c r="AP17" i="2"/>
  <c r="F16" i="13" s="1"/>
  <c r="F16" i="12"/>
  <c r="BD17" i="2"/>
  <c r="H16" i="15" s="1"/>
  <c r="H16" i="14"/>
  <c r="AY29" i="2"/>
  <c r="C28" i="15" s="1"/>
  <c r="C28" i="14"/>
  <c r="AQ17" i="2"/>
  <c r="G16" i="13" s="1"/>
  <c r="G16" i="12"/>
  <c r="BA20" i="2"/>
  <c r="E19" i="15" s="1"/>
  <c r="E19" i="14"/>
  <c r="BD27" i="2"/>
  <c r="H26" i="15" s="1"/>
  <c r="H26" i="14"/>
  <c r="AP47" i="2"/>
  <c r="F46" i="13" s="1"/>
  <c r="F46" i="12"/>
  <c r="AN44" i="2"/>
  <c r="D43" i="13" s="1"/>
  <c r="D43" i="12"/>
  <c r="BA38" i="2"/>
  <c r="E37" i="15" s="1"/>
  <c r="E37" i="14"/>
  <c r="AQ41" i="2"/>
  <c r="G40" i="13" s="1"/>
  <c r="G40" i="12"/>
  <c r="BC31" i="2"/>
  <c r="G30" i="15" s="1"/>
  <c r="G30" i="14"/>
  <c r="BH20" i="2"/>
  <c r="L19" i="15" s="1"/>
  <c r="L19" i="14"/>
  <c r="AL16" i="2"/>
  <c r="B15" i="13" s="1"/>
  <c r="B15" i="12"/>
  <c r="BD28" i="2"/>
  <c r="H27" i="15" s="1"/>
  <c r="H27" i="14"/>
  <c r="AX27" i="2"/>
  <c r="B26" i="15" s="1"/>
  <c r="B26" i="14"/>
  <c r="AX30" i="2"/>
  <c r="B29" i="15" s="1"/>
  <c r="B29" i="14"/>
  <c r="BB27" i="2"/>
  <c r="F26" i="15" s="1"/>
  <c r="F26" i="14"/>
  <c r="BD39" i="2"/>
  <c r="H38" i="15" s="1"/>
  <c r="H38" i="14"/>
  <c r="BA40" i="2"/>
  <c r="E39" i="15" s="1"/>
  <c r="E39" i="14"/>
  <c r="AO44" i="2"/>
  <c r="E43" i="13" s="1"/>
  <c r="E43" i="12"/>
  <c r="BH15" i="2"/>
  <c r="L14" i="15" s="1"/>
  <c r="L14" i="14"/>
  <c r="BF31" i="2"/>
  <c r="J30" i="15" s="1"/>
  <c r="J30" i="14"/>
  <c r="BB40" i="2"/>
  <c r="F39" i="15" s="1"/>
  <c r="F39" i="14"/>
  <c r="BE14" i="2"/>
  <c r="I13" i="15" s="1"/>
  <c r="I13" i="14"/>
  <c r="AZ3" i="2"/>
  <c r="D2" i="15" s="1"/>
  <c r="D2" i="14"/>
  <c r="BI37" i="2"/>
  <c r="M36" i="15" s="1"/>
  <c r="M36" i="14"/>
  <c r="AX13" i="2"/>
  <c r="B12" i="15" s="1"/>
  <c r="B12" i="14"/>
  <c r="BE28" i="2"/>
  <c r="I27" i="15" s="1"/>
  <c r="I27" i="14"/>
  <c r="BB13" i="2"/>
  <c r="F12" i="15" s="1"/>
  <c r="F12" i="14"/>
  <c r="BC46" i="2"/>
  <c r="G45" i="15" s="1"/>
  <c r="G45" i="14"/>
  <c r="BD23" i="2"/>
  <c r="H22" i="15" s="1"/>
  <c r="H22" i="14"/>
  <c r="BA39" i="2"/>
  <c r="E38" i="15" s="1"/>
  <c r="E38" i="14"/>
  <c r="AX6" i="2"/>
  <c r="B5" i="15" s="1"/>
  <c r="B5" i="14"/>
  <c r="BH21" i="2"/>
  <c r="L20" i="15" s="1"/>
  <c r="L20" i="14"/>
  <c r="BB46" i="2"/>
  <c r="F45" i="15" s="1"/>
  <c r="F45" i="14"/>
  <c r="BI40" i="2"/>
  <c r="M39" i="15" s="1"/>
  <c r="M39" i="14"/>
  <c r="BG30" i="2"/>
  <c r="K29" i="15" s="1"/>
  <c r="K29" i="14"/>
  <c r="BI45" i="2"/>
  <c r="M44" i="15" s="1"/>
  <c r="M44" i="14"/>
  <c r="AY32" i="2"/>
  <c r="C31" i="15" s="1"/>
  <c r="C31" i="14"/>
  <c r="AZ23" i="2"/>
  <c r="D22" i="15" s="1"/>
  <c r="D22" i="14"/>
  <c r="BD65" i="2"/>
  <c r="H64" i="15" s="1"/>
  <c r="H64" i="14"/>
  <c r="BA23" i="2"/>
  <c r="E22" i="15" s="1"/>
  <c r="E22" i="14"/>
  <c r="BA34" i="2"/>
  <c r="E33" i="15" s="1"/>
  <c r="E33" i="14"/>
  <c r="BE5" i="2"/>
  <c r="I4" i="14"/>
  <c r="BD15" i="2"/>
  <c r="H14" i="15" s="1"/>
  <c r="H14" i="14"/>
  <c r="BF34" i="2"/>
  <c r="J33" i="15" s="1"/>
  <c r="J33" i="14"/>
  <c r="BG45" i="2"/>
  <c r="K44" i="15" s="1"/>
  <c r="K44" i="14"/>
  <c r="BI5" i="2"/>
  <c r="M4" i="15" s="1"/>
  <c r="M4" i="14"/>
  <c r="BA43" i="2"/>
  <c r="E42" i="15" s="1"/>
  <c r="E42" i="14"/>
  <c r="AW14" i="2"/>
  <c r="M13" i="13" s="1"/>
  <c r="M13" i="12"/>
  <c r="AL22" i="2"/>
  <c r="B21" i="13" s="1"/>
  <c r="B21" i="12"/>
  <c r="AQ37" i="2"/>
  <c r="G36" i="13" s="1"/>
  <c r="G36" i="12"/>
  <c r="AP24" i="2"/>
  <c r="F23" i="13" s="1"/>
  <c r="F23" i="12"/>
  <c r="AO30" i="2"/>
  <c r="E29" i="13" s="1"/>
  <c r="E29" i="12"/>
  <c r="AO36" i="2"/>
  <c r="E35" i="13" s="1"/>
  <c r="E35" i="12"/>
  <c r="BF10" i="2"/>
  <c r="J9" i="15" s="1"/>
  <c r="J9" i="14"/>
  <c r="AP20" i="2"/>
  <c r="F19" i="13" s="1"/>
  <c r="F19" i="12"/>
  <c r="AP6" i="2"/>
  <c r="F5" i="13" s="1"/>
  <c r="F5" i="12"/>
  <c r="AT57" i="2"/>
  <c r="J56" i="13" s="1"/>
  <c r="J56" i="12"/>
  <c r="AT63" i="2"/>
  <c r="J62" i="13" s="1"/>
  <c r="J62" i="12"/>
  <c r="AO34" i="2"/>
  <c r="E33" i="13" s="1"/>
  <c r="E33" i="12"/>
  <c r="AT61" i="2"/>
  <c r="J60" i="13" s="1"/>
  <c r="J60" i="12"/>
  <c r="AP9" i="2"/>
  <c r="F8" i="13" s="1"/>
  <c r="F8" i="12"/>
  <c r="AP26" i="2"/>
  <c r="F25" i="13" s="1"/>
  <c r="F25" i="12"/>
  <c r="AT65" i="2"/>
  <c r="J64" i="13" s="1"/>
  <c r="J64" i="12"/>
  <c r="AO45" i="2"/>
  <c r="E44" i="13" s="1"/>
  <c r="E44" i="12"/>
  <c r="AT50" i="2"/>
  <c r="J49" i="13" s="1"/>
  <c r="J49" i="12"/>
  <c r="AP12" i="2"/>
  <c r="F11" i="13" s="1"/>
  <c r="F11" i="12"/>
  <c r="AP23" i="2"/>
  <c r="F22" i="13" s="1"/>
  <c r="F22" i="12"/>
  <c r="AT48" i="2"/>
  <c r="J47" i="13" s="1"/>
  <c r="J47" i="12"/>
  <c r="AT58" i="2"/>
  <c r="J57" i="13" s="1"/>
  <c r="J57" i="12"/>
  <c r="AT56" i="2"/>
  <c r="J55" i="13" s="1"/>
  <c r="J55" i="12"/>
  <c r="AO40" i="2"/>
  <c r="E39" i="13" s="1"/>
  <c r="E39" i="12"/>
  <c r="AP19" i="2"/>
  <c r="F18" i="13" s="1"/>
  <c r="F18" i="12"/>
  <c r="AT59" i="2"/>
  <c r="J58" i="13" s="1"/>
  <c r="J58" i="12"/>
  <c r="AO33" i="2"/>
  <c r="E32" i="13" s="1"/>
  <c r="E32" i="12"/>
  <c r="BH52" i="2"/>
  <c r="L51" i="15" s="1"/>
  <c r="L51" i="14"/>
  <c r="AP27" i="2"/>
  <c r="F26" i="13" s="1"/>
  <c r="F26" i="12"/>
  <c r="AP18" i="2"/>
  <c r="F17" i="13" s="1"/>
  <c r="F17" i="12"/>
  <c r="AO46" i="2"/>
  <c r="E45" i="13" s="1"/>
  <c r="E45" i="12"/>
  <c r="AT54" i="2"/>
  <c r="J53" i="13" s="1"/>
  <c r="J53" i="12"/>
  <c r="AP21" i="2"/>
  <c r="F20" i="13" s="1"/>
  <c r="F20" i="12"/>
  <c r="AT60" i="2"/>
  <c r="J59" i="13" s="1"/>
  <c r="J59" i="12"/>
  <c r="AP15" i="2"/>
  <c r="F14" i="13" s="1"/>
  <c r="F14" i="12"/>
  <c r="AP11" i="2"/>
  <c r="F10" i="13" s="1"/>
  <c r="F10" i="12"/>
  <c r="AP28" i="2"/>
  <c r="F27" i="13" s="1"/>
  <c r="F27" i="12"/>
  <c r="AP25" i="2"/>
  <c r="F24" i="13" s="1"/>
  <c r="F24" i="12"/>
  <c r="AO31" i="2"/>
  <c r="E30" i="13" s="1"/>
  <c r="E30" i="12"/>
  <c r="AL51" i="2"/>
  <c r="B50" i="13" s="1"/>
  <c r="B50" i="12"/>
  <c r="AO7" i="2"/>
  <c r="E6" i="13" s="1"/>
  <c r="E6" i="12"/>
  <c r="AO3" i="2"/>
  <c r="E2" i="13" s="1"/>
  <c r="E2" i="12"/>
  <c r="AO13" i="2"/>
  <c r="E12" i="13" s="1"/>
  <c r="E12" i="12"/>
  <c r="AP53" i="2"/>
  <c r="F52" i="13" s="1"/>
  <c r="F52" i="12"/>
  <c r="AN64" i="2"/>
  <c r="D63" i="13" s="1"/>
  <c r="D63" i="12"/>
  <c r="AW62" i="2"/>
  <c r="M61" i="13" s="1"/>
  <c r="M61" i="12"/>
  <c r="AQ55" i="2"/>
  <c r="G54" i="13" s="1"/>
  <c r="G54" i="12"/>
  <c r="BE17" i="2"/>
  <c r="I16" i="15" s="1"/>
  <c r="I16" i="14"/>
  <c r="BA29" i="2"/>
  <c r="E28" i="15" s="1"/>
  <c r="E28" i="14"/>
  <c r="AX16" i="2"/>
  <c r="B15" i="15" s="1"/>
  <c r="B15" i="14"/>
  <c r="AX20" i="2"/>
  <c r="B19" i="15" s="1"/>
  <c r="B19" i="14"/>
  <c r="BF50" i="2"/>
  <c r="J49" i="15" s="1"/>
  <c r="J49" i="14"/>
  <c r="AX42" i="2"/>
  <c r="B41" i="15" s="1"/>
  <c r="B41" i="14"/>
  <c r="BF28" i="2"/>
  <c r="J27" i="15" s="1"/>
  <c r="J27" i="14"/>
  <c r="BE38" i="2"/>
  <c r="I37" i="15" s="1"/>
  <c r="I37" i="14"/>
  <c r="BB64" i="2"/>
  <c r="F63" i="15" s="1"/>
  <c r="F63" i="14"/>
  <c r="AY38" i="2"/>
  <c r="C37" i="15" s="1"/>
  <c r="C37" i="14"/>
  <c r="AY64" i="2"/>
  <c r="C63" i="15" s="1"/>
  <c r="C63" i="14"/>
  <c r="AM16" i="2"/>
  <c r="C15" i="13" s="1"/>
  <c r="C15" i="12"/>
  <c r="AY28" i="2"/>
  <c r="C27" i="15" s="1"/>
  <c r="C27" i="14"/>
  <c r="BG22" i="2"/>
  <c r="K21" i="15" s="1"/>
  <c r="K21" i="14"/>
  <c r="BE42" i="2"/>
  <c r="I41" i="15" s="1"/>
  <c r="I41" i="14"/>
  <c r="BI27" i="2"/>
  <c r="M26" i="15" s="1"/>
  <c r="M26" i="14"/>
  <c r="BI46" i="2"/>
  <c r="M45" i="15" s="1"/>
  <c r="M45" i="14"/>
  <c r="AZ40" i="2"/>
  <c r="D39" i="15" s="1"/>
  <c r="D39" i="14"/>
  <c r="BC36" i="2"/>
  <c r="G35" i="15" s="1"/>
  <c r="G35" i="14"/>
  <c r="AX50" i="2"/>
  <c r="B49" i="15" s="1"/>
  <c r="B49" i="14"/>
  <c r="BB43" i="2"/>
  <c r="F42" i="15" s="1"/>
  <c r="F42" i="14"/>
  <c r="AX40" i="2"/>
  <c r="B39" i="15" s="1"/>
  <c r="B39" i="14"/>
  <c r="BG42" i="2"/>
  <c r="K41" i="15" s="1"/>
  <c r="K41" i="14"/>
  <c r="BA3" i="2"/>
  <c r="E2" i="15" s="1"/>
  <c r="E2" i="14"/>
  <c r="AZ44" i="2"/>
  <c r="D43" i="15" s="1"/>
  <c r="D43" i="14"/>
  <c r="BD22" i="2"/>
  <c r="H21" i="15" s="1"/>
  <c r="H21" i="14"/>
  <c r="BE37" i="2"/>
  <c r="I36" i="15" s="1"/>
  <c r="I36" i="14"/>
  <c r="BE18" i="2"/>
  <c r="I17" i="15" s="1"/>
  <c r="I17" i="14"/>
  <c r="BH25" i="2"/>
  <c r="L24" i="15" s="1"/>
  <c r="L24" i="14"/>
  <c r="BI28" i="2"/>
  <c r="M27" i="15" s="1"/>
  <c r="M27" i="14"/>
  <c r="BF21" i="2"/>
  <c r="J20" i="15" s="1"/>
  <c r="J20" i="14"/>
  <c r="AN16" i="2"/>
  <c r="D15" i="13" s="1"/>
  <c r="D15" i="12"/>
  <c r="BA47" i="2"/>
  <c r="E46" i="15" s="1"/>
  <c r="E46" i="14"/>
  <c r="BC63" i="2"/>
  <c r="G62" i="15" s="1"/>
  <c r="G62" i="14"/>
  <c r="BD44" i="2"/>
  <c r="H43" i="15" s="1"/>
  <c r="H43" i="14"/>
  <c r="BG33" i="2"/>
  <c r="K32" i="15" s="1"/>
  <c r="K32" i="14"/>
  <c r="BE16" i="2"/>
  <c r="I15" i="15" s="1"/>
  <c r="I15" i="14"/>
  <c r="BE24" i="2"/>
  <c r="I23" i="15" s="1"/>
  <c r="I23" i="14"/>
  <c r="BF49" i="2"/>
  <c r="J48" i="15" s="1"/>
  <c r="J48" i="14"/>
  <c r="BA41" i="2"/>
  <c r="E40" i="15" s="1"/>
  <c r="E40" i="14"/>
  <c r="BG23" i="2"/>
  <c r="K22" i="15" s="1"/>
  <c r="K22" i="14"/>
  <c r="BB25" i="2"/>
  <c r="F24" i="15" s="1"/>
  <c r="F24" i="14"/>
  <c r="BA32" i="2"/>
  <c r="E31" i="15" s="1"/>
  <c r="E31" i="14"/>
  <c r="AX41" i="2"/>
  <c r="B40" i="15" s="1"/>
  <c r="B40" i="14"/>
  <c r="AU8" i="2"/>
  <c r="K7" i="13" s="1"/>
  <c r="K7" i="12"/>
  <c r="AZ24" i="2"/>
  <c r="D23" i="15" s="1"/>
  <c r="D23" i="14"/>
  <c r="BE45" i="2"/>
  <c r="I44" i="15" s="1"/>
  <c r="I44" i="14"/>
  <c r="AM14" i="2"/>
  <c r="C13" i="13" s="1"/>
  <c r="C13" i="12"/>
  <c r="BC10" i="2"/>
  <c r="G9" i="15" s="1"/>
  <c r="G9" i="14"/>
  <c r="AQ34" i="2"/>
  <c r="G33" i="13" s="1"/>
  <c r="G33" i="12"/>
  <c r="AW45" i="2"/>
  <c r="M44" i="13" s="1"/>
  <c r="M44" i="12"/>
  <c r="AL48" i="2"/>
  <c r="B47" i="13" s="1"/>
  <c r="B47" i="12"/>
  <c r="AR59" i="2"/>
  <c r="H58" i="13" s="1"/>
  <c r="H58" i="12"/>
  <c r="AM18" i="2"/>
  <c r="C17" i="13" s="1"/>
  <c r="C17" i="12"/>
  <c r="AT15" i="2"/>
  <c r="J14" i="13" s="1"/>
  <c r="J14" i="12"/>
  <c r="AT31" i="2"/>
  <c r="J30" i="13" s="1"/>
  <c r="J30" i="12"/>
  <c r="AV53" i="2"/>
  <c r="L52" i="13" s="1"/>
  <c r="L52" i="12"/>
  <c r="AP29" i="2"/>
  <c r="F28" i="13" s="1"/>
  <c r="F28" i="12"/>
  <c r="AZ42" i="2"/>
  <c r="D41" i="15" s="1"/>
  <c r="D41" i="14"/>
  <c r="BF26" i="2"/>
  <c r="J25" i="15" s="1"/>
  <c r="J25" i="14"/>
  <c r="BD36" i="2"/>
  <c r="H35" i="15" s="1"/>
  <c r="H35" i="14"/>
  <c r="BC64" i="2"/>
  <c r="G63" i="15" s="1"/>
  <c r="G63" i="14"/>
  <c r="AX3" i="2"/>
  <c r="B2" i="15" s="1"/>
  <c r="B2" i="14"/>
  <c r="BD47" i="2"/>
  <c r="H46" i="15" s="1"/>
  <c r="H46" i="14"/>
  <c r="BG32" i="2"/>
  <c r="K31" i="15" s="1"/>
  <c r="K31" i="14"/>
  <c r="BC48" i="2"/>
  <c r="G47" i="15" s="1"/>
  <c r="G47" i="14"/>
  <c r="BF16" i="2"/>
  <c r="J15" i="15" s="1"/>
  <c r="J15" i="14"/>
  <c r="AQ36" i="2"/>
  <c r="G35" i="13" s="1"/>
  <c r="G35" i="12"/>
  <c r="AS57" i="2"/>
  <c r="I56" i="13" s="1"/>
  <c r="I56" i="12"/>
  <c r="AL26" i="2"/>
  <c r="B25" i="13" s="1"/>
  <c r="B25" i="12"/>
  <c r="AP48" i="2"/>
  <c r="F47" i="13" s="1"/>
  <c r="F47" i="12"/>
  <c r="AW19" i="2"/>
  <c r="M18" i="13" s="1"/>
  <c r="M18" i="12"/>
  <c r="AT18" i="2"/>
  <c r="J17" i="13" s="1"/>
  <c r="J17" i="12"/>
  <c r="AU15" i="2"/>
  <c r="K14" i="13" s="1"/>
  <c r="K14" i="12"/>
  <c r="AQ51" i="2"/>
  <c r="G50" i="13" s="1"/>
  <c r="G50" i="12"/>
  <c r="AL53" i="2"/>
  <c r="B52" i="13" s="1"/>
  <c r="B52" i="12"/>
  <c r="AX29" i="2"/>
  <c r="B28" i="15" s="1"/>
  <c r="B28" i="14"/>
  <c r="AZ49" i="2"/>
  <c r="D48" i="15" s="1"/>
  <c r="D48" i="14"/>
  <c r="BE46" i="2"/>
  <c r="I45" i="15" s="1"/>
  <c r="I45" i="14"/>
  <c r="AY63" i="2"/>
  <c r="C62" i="15" s="1"/>
  <c r="C62" i="14"/>
  <c r="BE26" i="2"/>
  <c r="I25" i="15" s="1"/>
  <c r="I25" i="14"/>
  <c r="BE3" i="2"/>
  <c r="I2" i="15" s="1"/>
  <c r="I2" i="14"/>
  <c r="BD20" i="2"/>
  <c r="H19" i="15" s="1"/>
  <c r="H19" i="14"/>
  <c r="BD16" i="2"/>
  <c r="H15" i="15" s="1"/>
  <c r="H15" i="14"/>
  <c r="AY24" i="2"/>
  <c r="C23" i="15" s="1"/>
  <c r="C23" i="14"/>
  <c r="AX10" i="2"/>
  <c r="B9" i="15" s="1"/>
  <c r="B9" i="14"/>
  <c r="AU30" i="2"/>
  <c r="K29" i="13" s="1"/>
  <c r="K29" i="12"/>
  <c r="AV20" i="2"/>
  <c r="L19" i="13" s="1"/>
  <c r="L19" i="12"/>
  <c r="AU34" i="2"/>
  <c r="K33" i="13" s="1"/>
  <c r="K33" i="12"/>
  <c r="AN65" i="2"/>
  <c r="D64" i="13" s="1"/>
  <c r="D64" i="12"/>
  <c r="AV23" i="2"/>
  <c r="L22" i="13" s="1"/>
  <c r="L22" i="12"/>
  <c r="AV19" i="2"/>
  <c r="L18" i="13" s="1"/>
  <c r="L18" i="12"/>
  <c r="BB52" i="2"/>
  <c r="F51" i="15" s="1"/>
  <c r="F51" i="14"/>
  <c r="AV21" i="2"/>
  <c r="L20" i="13" s="1"/>
  <c r="L20" i="12"/>
  <c r="AV15" i="2"/>
  <c r="L14" i="13" s="1"/>
  <c r="L14" i="12"/>
  <c r="AV31" i="2"/>
  <c r="L30" i="13" s="1"/>
  <c r="L30" i="12"/>
  <c r="AT13" i="2"/>
  <c r="J12" i="13" s="1"/>
  <c r="J12" i="12"/>
  <c r="AO62" i="2"/>
  <c r="E61" i="13" s="1"/>
  <c r="E61" i="12"/>
  <c r="AR17" i="2"/>
  <c r="H16" i="13" s="1"/>
  <c r="H16" i="12"/>
  <c r="BC38" i="2"/>
  <c r="G37" i="15" s="1"/>
  <c r="G37" i="14"/>
  <c r="AT16" i="2"/>
  <c r="J15" i="13" s="1"/>
  <c r="J15" i="12"/>
  <c r="BH39" i="2"/>
  <c r="L38" i="15" s="1"/>
  <c r="L38" i="14"/>
  <c r="BI15" i="2"/>
  <c r="M14" i="15" s="1"/>
  <c r="M14" i="14"/>
  <c r="BD3" i="2"/>
  <c r="H2" i="15" s="1"/>
  <c r="H2" i="14"/>
  <c r="BA37" i="2"/>
  <c r="E36" i="15" s="1"/>
  <c r="E36" i="14"/>
  <c r="BA19" i="2"/>
  <c r="E18" i="15" s="1"/>
  <c r="E18" i="14"/>
  <c r="BI33" i="2"/>
  <c r="M32" i="15" s="1"/>
  <c r="M32" i="14"/>
  <c r="BD35" i="2"/>
  <c r="H34" i="15" s="1"/>
  <c r="H34" i="14"/>
  <c r="BD37" i="2"/>
  <c r="H36" i="15" s="1"/>
  <c r="H36" i="14"/>
  <c r="AQ14" i="2"/>
  <c r="G13" i="13" s="1"/>
  <c r="G13" i="12"/>
  <c r="AV30" i="2"/>
  <c r="L29" i="13" s="1"/>
  <c r="L29" i="12"/>
  <c r="AN6" i="2"/>
  <c r="D5" i="13" s="1"/>
  <c r="D5" i="12"/>
  <c r="AS61" i="2"/>
  <c r="I60" i="13" s="1"/>
  <c r="I60" i="12"/>
  <c r="AO65" i="2"/>
  <c r="E64" i="13" s="1"/>
  <c r="E64" i="12"/>
  <c r="AN12" i="2"/>
  <c r="D11" i="13" s="1"/>
  <c r="D11" i="12"/>
  <c r="AS56" i="2"/>
  <c r="I55" i="13" s="1"/>
  <c r="I55" i="12"/>
  <c r="AS33" i="2"/>
  <c r="I32" i="13" s="1"/>
  <c r="I32" i="12"/>
  <c r="AW46" i="2"/>
  <c r="M45" i="13" s="1"/>
  <c r="M45" i="12"/>
  <c r="AN15" i="2"/>
  <c r="D14" i="13" s="1"/>
  <c r="D14" i="12"/>
  <c r="AW31" i="2"/>
  <c r="M30" i="13" s="1"/>
  <c r="M30" i="12"/>
  <c r="AV7" i="2"/>
  <c r="L6" i="13" s="1"/>
  <c r="L6" i="12"/>
  <c r="AL64" i="2"/>
  <c r="B63" i="13" s="1"/>
  <c r="B63" i="12"/>
  <c r="BG36" i="2"/>
  <c r="K35" i="15" s="1"/>
  <c r="K35" i="14"/>
  <c r="AR37" i="2"/>
  <c r="H36" i="13" s="1"/>
  <c r="H36" i="12"/>
  <c r="BG10" i="2"/>
  <c r="K9" i="15" s="1"/>
  <c r="K9" i="14"/>
  <c r="AU63" i="2"/>
  <c r="K62" i="13" s="1"/>
  <c r="K62" i="12"/>
  <c r="AQ9" i="2"/>
  <c r="G8" i="13" s="1"/>
  <c r="G8" i="12"/>
  <c r="AP45" i="2"/>
  <c r="F44" i="13" s="1"/>
  <c r="F44" i="12"/>
  <c r="AQ23" i="2"/>
  <c r="G22" i="13" s="1"/>
  <c r="G22" i="12"/>
  <c r="AU56" i="2"/>
  <c r="K55" i="13" s="1"/>
  <c r="K55" i="12"/>
  <c r="AU59" i="2"/>
  <c r="K58" i="13" s="1"/>
  <c r="K58" i="12"/>
  <c r="AQ27" i="2"/>
  <c r="G26" i="13" s="1"/>
  <c r="G26" i="12"/>
  <c r="AP46" i="2"/>
  <c r="F45" i="13" s="1"/>
  <c r="F45" i="12"/>
  <c r="AU60" i="2"/>
  <c r="K59" i="13" s="1"/>
  <c r="K59" i="12"/>
  <c r="AQ28" i="2"/>
  <c r="G27" i="13" s="1"/>
  <c r="G27" i="12"/>
  <c r="AT51" i="2"/>
  <c r="J50" i="13" s="1"/>
  <c r="J50" i="12"/>
  <c r="AP13" i="2"/>
  <c r="F12" i="13" s="1"/>
  <c r="F12" i="12"/>
  <c r="AT64" i="2"/>
  <c r="J63" i="13" s="1"/>
  <c r="J63" i="12"/>
  <c r="BH17" i="2"/>
  <c r="L16" i="15" s="1"/>
  <c r="L16" i="14"/>
  <c r="BF64" i="2"/>
  <c r="J63" i="15" s="1"/>
  <c r="J63" i="14"/>
  <c r="AT41" i="2"/>
  <c r="J40" i="13" s="1"/>
  <c r="J40" i="12"/>
  <c r="BD33" i="2"/>
  <c r="H32" i="15" s="1"/>
  <c r="H32" i="14"/>
  <c r="BI18" i="2"/>
  <c r="M17" i="15" s="1"/>
  <c r="M17" i="14"/>
  <c r="BG19" i="2"/>
  <c r="K18" i="15" s="1"/>
  <c r="K18" i="14"/>
  <c r="BI17" i="2"/>
  <c r="M16" i="15" s="1"/>
  <c r="M16" i="14"/>
  <c r="BB42" i="2"/>
  <c r="F41" i="15" s="1"/>
  <c r="F41" i="14"/>
  <c r="BI6" i="2"/>
  <c r="M5" i="15" s="1"/>
  <c r="M5" i="14"/>
  <c r="AP41" i="2"/>
  <c r="F40" i="13" s="1"/>
  <c r="F40" i="12"/>
  <c r="BC23" i="2"/>
  <c r="G22" i="15" s="1"/>
  <c r="G22" i="14"/>
  <c r="BF33" i="2"/>
  <c r="J32" i="15" s="1"/>
  <c r="J32" i="14"/>
  <c r="AZ41" i="2"/>
  <c r="D40" i="15" s="1"/>
  <c r="D40" i="14"/>
  <c r="BE34" i="2"/>
  <c r="I33" i="15" s="1"/>
  <c r="I33" i="14"/>
  <c r="BC32" i="2"/>
  <c r="G31" i="15" s="1"/>
  <c r="G31" i="14"/>
  <c r="BD38" i="2"/>
  <c r="H37" i="15" s="1"/>
  <c r="H37" i="14"/>
  <c r="BG34" i="2"/>
  <c r="K33" i="15" s="1"/>
  <c r="K33" i="14"/>
  <c r="AX32" i="2"/>
  <c r="B31" i="15" s="1"/>
  <c r="B31" i="14"/>
  <c r="BI41" i="2"/>
  <c r="M40" i="15" s="1"/>
  <c r="M40" i="14"/>
  <c r="AM41" i="2"/>
  <c r="C40" i="13" s="1"/>
  <c r="C40" i="12"/>
  <c r="AY48" i="2"/>
  <c r="C47" i="15" s="1"/>
  <c r="C47" i="14"/>
  <c r="AS36" i="2"/>
  <c r="I35" i="13" s="1"/>
  <c r="I35" i="12"/>
  <c r="AS63" i="2"/>
  <c r="I62" i="13" s="1"/>
  <c r="I62" i="12"/>
  <c r="AS26" i="2"/>
  <c r="I25" i="13" s="1"/>
  <c r="I25" i="12"/>
  <c r="AT23" i="2"/>
  <c r="J22" i="13" s="1"/>
  <c r="J22" i="12"/>
  <c r="AM19" i="2"/>
  <c r="C18" i="13" s="1"/>
  <c r="C18" i="12"/>
  <c r="AT46" i="2"/>
  <c r="J45" i="13" s="1"/>
  <c r="J45" i="12"/>
  <c r="AR11" i="2"/>
  <c r="H10" i="13" s="1"/>
  <c r="H10" i="12"/>
  <c r="AO51" i="2"/>
  <c r="E50" i="13" s="1"/>
  <c r="E50" i="12"/>
  <c r="AP64" i="2"/>
  <c r="F63" i="13" s="1"/>
  <c r="F63" i="12"/>
  <c r="AV55" i="2"/>
  <c r="L54" i="13" s="1"/>
  <c r="L54" i="12"/>
  <c r="AZ50" i="2"/>
  <c r="D49" i="15" s="1"/>
  <c r="D49" i="14"/>
  <c r="AX26" i="2"/>
  <c r="B25" i="15" s="1"/>
  <c r="B25" i="14"/>
  <c r="BF15" i="2"/>
  <c r="J14" i="15" s="1"/>
  <c r="J14" i="14"/>
  <c r="AL4" i="2"/>
  <c r="B3" i="13" s="1"/>
  <c r="B3" i="12"/>
  <c r="BE63" i="2"/>
  <c r="I62" i="15" s="1"/>
  <c r="I62" i="14"/>
  <c r="BI50" i="2"/>
  <c r="M49" i="15" s="1"/>
  <c r="M49" i="14"/>
  <c r="BE48" i="2"/>
  <c r="I47" i="15" s="1"/>
  <c r="I47" i="14"/>
  <c r="AX21" i="2"/>
  <c r="B20" i="15" s="1"/>
  <c r="B20" i="14"/>
  <c r="AR14" i="2"/>
  <c r="H13" i="13" s="1"/>
  <c r="H13" i="12"/>
  <c r="AT20" i="2"/>
  <c r="J19" i="13" s="1"/>
  <c r="J19" i="12"/>
  <c r="AN61" i="2"/>
  <c r="D60" i="13" s="1"/>
  <c r="D60" i="12"/>
  <c r="AR12" i="2"/>
  <c r="H11" i="13" s="1"/>
  <c r="H11" i="12"/>
  <c r="AL56" i="2"/>
  <c r="B55" i="13" s="1"/>
  <c r="B55" i="12"/>
  <c r="AX52" i="2"/>
  <c r="B51" i="15" s="1"/>
  <c r="B51" i="14"/>
  <c r="AR21" i="2"/>
  <c r="H20" i="13" s="1"/>
  <c r="H20" i="12"/>
  <c r="AS25" i="2"/>
  <c r="I24" i="13" s="1"/>
  <c r="I24" i="12"/>
  <c r="AL7" i="2"/>
  <c r="B6" i="13" s="1"/>
  <c r="B6" i="12"/>
  <c r="AL62" i="2"/>
  <c r="B61" i="13" s="1"/>
  <c r="B61" i="12"/>
  <c r="AT17" i="2"/>
  <c r="J16" i="13" s="1"/>
  <c r="J16" i="12"/>
  <c r="BF14" i="2"/>
  <c r="J13" i="15" s="1"/>
  <c r="J13" i="14"/>
  <c r="BH22" i="2"/>
  <c r="L21" i="15" s="1"/>
  <c r="L21" i="14"/>
  <c r="BH63" i="2"/>
  <c r="L62" i="15" s="1"/>
  <c r="L62" i="14"/>
  <c r="AZ22" i="2"/>
  <c r="D21" i="15" s="1"/>
  <c r="D21" i="14"/>
  <c r="BH44" i="2"/>
  <c r="L43" i="15" s="1"/>
  <c r="L43" i="14"/>
  <c r="BC6" i="2"/>
  <c r="G5" i="15" s="1"/>
  <c r="G5" i="14"/>
  <c r="BD21" i="2"/>
  <c r="H20" i="15" s="1"/>
  <c r="H20" i="14"/>
  <c r="BC41" i="2"/>
  <c r="G40" i="15" s="1"/>
  <c r="G40" i="14"/>
  <c r="BG16" i="2"/>
  <c r="K15" i="15" s="1"/>
  <c r="K15" i="14"/>
  <c r="AW22" i="2"/>
  <c r="M21" i="13" s="1"/>
  <c r="M21" i="12"/>
  <c r="AP14" i="2"/>
  <c r="F13" i="13" s="1"/>
  <c r="F13" i="12"/>
  <c r="AL36" i="2"/>
  <c r="B35" i="13" s="1"/>
  <c r="B35" i="12"/>
  <c r="AQ57" i="2"/>
  <c r="G56" i="13" s="1"/>
  <c r="G56" i="12"/>
  <c r="AQ61" i="2"/>
  <c r="G60" i="13" s="1"/>
  <c r="G60" i="12"/>
  <c r="AU45" i="2"/>
  <c r="K44" i="13" s="1"/>
  <c r="K44" i="12"/>
  <c r="AO48" i="2"/>
  <c r="E47" i="13" s="1"/>
  <c r="E47" i="12"/>
  <c r="AL40" i="2"/>
  <c r="B39" i="13" s="1"/>
  <c r="B39" i="12"/>
  <c r="AV27" i="2"/>
  <c r="L26" i="13" s="1"/>
  <c r="L26" i="12"/>
  <c r="AO54" i="2"/>
  <c r="E53" i="13" s="1"/>
  <c r="E53" i="12"/>
  <c r="AV11" i="2"/>
  <c r="L10" i="13" s="1"/>
  <c r="L10" i="12"/>
  <c r="AS51" i="2"/>
  <c r="I50" i="13" s="1"/>
  <c r="I50" i="12"/>
  <c r="AS53" i="2"/>
  <c r="I52" i="13" s="1"/>
  <c r="I52" i="12"/>
  <c r="AY17" i="2"/>
  <c r="C16" i="15" s="1"/>
  <c r="C16" i="14"/>
  <c r="BG26" i="2"/>
  <c r="K25" i="15" s="1"/>
  <c r="K25" i="14"/>
  <c r="BI20" i="2"/>
  <c r="M19" i="15" s="1"/>
  <c r="M19" i="14"/>
  <c r="BB28" i="2"/>
  <c r="F27" i="15" s="1"/>
  <c r="F27" i="14"/>
  <c r="AY20" i="2"/>
  <c r="C19" i="15" s="1"/>
  <c r="C19" i="14"/>
  <c r="AY43" i="2"/>
  <c r="C42" i="15" s="1"/>
  <c r="C42" i="14"/>
  <c r="BF65" i="2"/>
  <c r="J64" i="15" s="1"/>
  <c r="J64" i="14"/>
  <c r="AY37" i="2"/>
  <c r="C36" i="15" s="1"/>
  <c r="C36" i="14"/>
  <c r="BB20" i="2"/>
  <c r="F19" i="15" s="1"/>
  <c r="F19" i="14"/>
  <c r="AZ46" i="2"/>
  <c r="D45" i="15" s="1"/>
  <c r="D45" i="14"/>
  <c r="BC24" i="2"/>
  <c r="G23" i="15" s="1"/>
  <c r="G23" i="14"/>
  <c r="BB16" i="2"/>
  <c r="F15" i="15" s="1"/>
  <c r="F15" i="14"/>
  <c r="AN24" i="2"/>
  <c r="D23" i="13" s="1"/>
  <c r="D23" i="12"/>
  <c r="AN20" i="2"/>
  <c r="D19" i="13" s="1"/>
  <c r="D19" i="12"/>
  <c r="AV34" i="2"/>
  <c r="L33" i="13" s="1"/>
  <c r="L33" i="12"/>
  <c r="AV45" i="2"/>
  <c r="L44" i="13" s="1"/>
  <c r="L44" i="12"/>
  <c r="AQ48" i="2"/>
  <c r="G47" i="13" s="1"/>
  <c r="G47" i="12"/>
  <c r="AN40" i="2"/>
  <c r="D39" i="13" s="1"/>
  <c r="D39" i="12"/>
  <c r="BF52" i="2"/>
  <c r="J51" i="15" s="1"/>
  <c r="J51" i="14"/>
  <c r="AQ54" i="2"/>
  <c r="G53" i="13" s="1"/>
  <c r="G53" i="12"/>
  <c r="AN11" i="2"/>
  <c r="D10" i="13" s="1"/>
  <c r="D10" i="12"/>
  <c r="AV51" i="2"/>
  <c r="L50" i="13" s="1"/>
  <c r="L50" i="12"/>
  <c r="AM53" i="2"/>
  <c r="C52" i="13" s="1"/>
  <c r="C52" i="12"/>
  <c r="AO17" i="2"/>
  <c r="E16" i="13" s="1"/>
  <c r="E16" i="12"/>
  <c r="AT14" i="2"/>
  <c r="J13" i="13" s="1"/>
  <c r="J13" i="12"/>
  <c r="AQ24" i="2"/>
  <c r="G23" i="13" s="1"/>
  <c r="G23" i="12"/>
  <c r="AP36" i="2"/>
  <c r="F35" i="13" s="1"/>
  <c r="F35" i="12"/>
  <c r="AQ6" i="2"/>
  <c r="G5" i="13" s="1"/>
  <c r="G5" i="12"/>
  <c r="AP34" i="2"/>
  <c r="F33" i="13" s="1"/>
  <c r="F33" i="12"/>
  <c r="AU65" i="2"/>
  <c r="K64" i="13" s="1"/>
  <c r="K64" i="12"/>
  <c r="AQ12" i="2"/>
  <c r="G11" i="13" s="1"/>
  <c r="G11" i="12"/>
  <c r="AU58" i="2"/>
  <c r="K57" i="13" s="1"/>
  <c r="K57" i="12"/>
  <c r="AQ19" i="2"/>
  <c r="G18" i="13" s="1"/>
  <c r="G18" i="12"/>
  <c r="AP33" i="2"/>
  <c r="F32" i="13" s="1"/>
  <c r="F32" i="12"/>
  <c r="AQ18" i="2"/>
  <c r="G17" i="13" s="1"/>
  <c r="G17" i="12"/>
  <c r="AQ21" i="2"/>
  <c r="G20" i="13" s="1"/>
  <c r="G20" i="12"/>
  <c r="AQ11" i="2"/>
  <c r="G10" i="13" s="1"/>
  <c r="G10" i="12"/>
  <c r="AP31" i="2"/>
  <c r="F30" i="13" s="1"/>
  <c r="F30" i="12"/>
  <c r="AP7" i="2"/>
  <c r="F6" i="13" s="1"/>
  <c r="F6" i="12"/>
  <c r="AT53" i="2"/>
  <c r="J52" i="13" s="1"/>
  <c r="J52" i="12"/>
  <c r="AR55" i="2"/>
  <c r="H54" i="13" s="1"/>
  <c r="H54" i="12"/>
  <c r="BB29" i="2"/>
  <c r="F28" i="15" s="1"/>
  <c r="F28" i="14"/>
  <c r="AY16" i="2"/>
  <c r="C15" i="15" s="1"/>
  <c r="C15" i="14"/>
  <c r="AX39" i="2"/>
  <c r="B38" i="15" s="1"/>
  <c r="B38" i="14"/>
  <c r="BA6" i="2"/>
  <c r="E5" i="15" s="1"/>
  <c r="E5" i="14"/>
  <c r="AR16" i="2"/>
  <c r="H15" i="13" s="1"/>
  <c r="H15" i="12"/>
  <c r="BI65" i="2"/>
  <c r="M64" i="15" s="1"/>
  <c r="M64" i="14"/>
  <c r="BD30" i="2"/>
  <c r="H29" i="15" s="1"/>
  <c r="H29" i="14"/>
  <c r="BG63" i="2"/>
  <c r="K62" i="15" s="1"/>
  <c r="K62" i="14"/>
  <c r="AZ28" i="2"/>
  <c r="D27" i="15" s="1"/>
  <c r="D27" i="14"/>
  <c r="BC39" i="2"/>
  <c r="G38" i="15" s="1"/>
  <c r="G38" i="14"/>
  <c r="BA44" i="2"/>
  <c r="E43" i="15" s="1"/>
  <c r="E43" i="14"/>
  <c r="BG49" i="2"/>
  <c r="K48" i="15" s="1"/>
  <c r="K48" i="14"/>
  <c r="BD5" i="2"/>
  <c r="H4" i="15" s="1"/>
  <c r="H4" i="14"/>
  <c r="AS14" i="2"/>
  <c r="I13" i="13" s="1"/>
  <c r="I13" i="12"/>
  <c r="AU24" i="2"/>
  <c r="K23" i="13" s="1"/>
  <c r="K23" i="12"/>
  <c r="AW36" i="2"/>
  <c r="M35" i="13" s="1"/>
  <c r="M35" i="12"/>
  <c r="AL20" i="2"/>
  <c r="B19" i="13" s="1"/>
  <c r="B19" i="12"/>
  <c r="AM57" i="2"/>
  <c r="C56" i="13" s="1"/>
  <c r="C56" i="12"/>
  <c r="AW34" i="2"/>
  <c r="M33" i="13" s="1"/>
  <c r="M33" i="12"/>
  <c r="AT26" i="2"/>
  <c r="J25" i="13" s="1"/>
  <c r="J25" i="12"/>
  <c r="AQ45" i="2"/>
  <c r="G44" i="13" s="1"/>
  <c r="G44" i="12"/>
  <c r="AW12" i="2"/>
  <c r="M11" i="13" s="1"/>
  <c r="M11" i="12"/>
  <c r="AM48" i="2"/>
  <c r="C47" i="13" s="1"/>
  <c r="C47" i="12"/>
  <c r="AN56" i="2"/>
  <c r="D55" i="13" s="1"/>
  <c r="D55" i="12"/>
  <c r="AU19" i="2"/>
  <c r="K18" i="13" s="1"/>
  <c r="K18" i="12"/>
  <c r="BA52" i="2"/>
  <c r="E51" i="15" s="1"/>
  <c r="E51" i="14"/>
  <c r="AR18" i="2"/>
  <c r="H17" i="13" s="1"/>
  <c r="H17" i="12"/>
  <c r="AL54" i="2"/>
  <c r="B53" i="13" s="1"/>
  <c r="B53" i="12"/>
  <c r="AL15" i="2"/>
  <c r="B14" i="13" s="1"/>
  <c r="B14" i="12"/>
  <c r="AT28" i="2"/>
  <c r="J27" i="13" s="1"/>
  <c r="J27" i="12"/>
  <c r="W38" i="2"/>
  <c r="AQ7" i="2"/>
  <c r="G6" i="13" s="1"/>
  <c r="G6" i="12"/>
  <c r="AU62" i="2"/>
  <c r="K61" i="13" s="1"/>
  <c r="K61" i="12"/>
  <c r="BF6" i="2"/>
  <c r="J5" i="15" s="1"/>
  <c r="J5" i="14"/>
  <c r="AR24" i="2"/>
  <c r="H23" i="13" s="1"/>
  <c r="H23" i="12"/>
  <c r="AR57" i="2"/>
  <c r="H56" i="13" s="1"/>
  <c r="H56" i="12"/>
  <c r="AV65" i="2"/>
  <c r="L64" i="13" s="1"/>
  <c r="L64" i="12"/>
  <c r="AW58" i="2"/>
  <c r="M57" i="13" s="1"/>
  <c r="M57" i="12"/>
  <c r="AV33" i="2"/>
  <c r="L32" i="13" s="1"/>
  <c r="L32" i="12"/>
  <c r="AS60" i="2"/>
  <c r="I59" i="13" s="1"/>
  <c r="I59" i="12"/>
  <c r="AW7" i="2"/>
  <c r="M6" i="13" s="1"/>
  <c r="M6" i="12"/>
  <c r="AL38" i="2"/>
  <c r="B37" i="13" s="1"/>
  <c r="B37" i="12"/>
  <c r="AM55" i="2"/>
  <c r="C54" i="13" s="1"/>
  <c r="C54" i="12"/>
  <c r="AZ65" i="2"/>
  <c r="D64" i="15" s="1"/>
  <c r="D64" i="14"/>
  <c r="BC7" i="2"/>
  <c r="G6" i="15" s="1"/>
  <c r="G6" i="14"/>
  <c r="AZ18" i="2"/>
  <c r="D17" i="15" s="1"/>
  <c r="D17" i="14"/>
  <c r="BC22" i="2"/>
  <c r="G21" i="15" s="1"/>
  <c r="G21" i="14"/>
  <c r="AX33" i="2"/>
  <c r="B32" i="15" s="1"/>
  <c r="B32" i="14"/>
  <c r="BH23" i="2"/>
  <c r="L22" i="15" s="1"/>
  <c r="L22" i="14"/>
  <c r="BB14" i="2"/>
  <c r="F13" i="15" s="1"/>
  <c r="F13" i="14"/>
  <c r="AU22" i="2"/>
  <c r="K21" i="13" s="1"/>
  <c r="K21" i="12"/>
  <c r="BD10" i="2"/>
  <c r="H9" i="15" s="1"/>
  <c r="H9" i="14"/>
  <c r="AR34" i="2"/>
  <c r="H33" i="13" s="1"/>
  <c r="H33" i="12"/>
  <c r="AN45" i="2"/>
  <c r="D44" i="13" s="1"/>
  <c r="D44" i="12"/>
  <c r="AR58" i="2"/>
  <c r="H57" i="13" s="1"/>
  <c r="H57" i="12"/>
  <c r="AL59" i="2"/>
  <c r="B58" i="13" s="1"/>
  <c r="B58" i="12"/>
  <c r="AM54" i="2"/>
  <c r="C53" i="13" s="1"/>
  <c r="C53" i="12"/>
  <c r="AS28" i="2"/>
  <c r="I27" i="13" s="1"/>
  <c r="I27" i="12"/>
  <c r="AR3" i="2"/>
  <c r="H2" i="13" s="1"/>
  <c r="H2" i="12"/>
  <c r="AU55" i="2"/>
  <c r="K54" i="13" s="1"/>
  <c r="K54" i="12"/>
  <c r="BE65" i="2"/>
  <c r="I64" i="15" s="1"/>
  <c r="I64" i="14"/>
  <c r="AN41" i="2"/>
  <c r="D40" i="13" s="1"/>
  <c r="D40" i="12"/>
  <c r="BG39" i="2"/>
  <c r="K38" i="15" s="1"/>
  <c r="K38" i="14"/>
  <c r="BA36" i="2"/>
  <c r="E35" i="15" s="1"/>
  <c r="E35" i="14"/>
  <c r="AZ35" i="2"/>
  <c r="D34" i="15" s="1"/>
  <c r="D34" i="14"/>
  <c r="BA22" i="2"/>
  <c r="E21" i="15" s="1"/>
  <c r="E21" i="14"/>
  <c r="AZ19" i="2"/>
  <c r="D18" i="15" s="1"/>
  <c r="D18" i="14"/>
  <c r="AV8" i="2"/>
  <c r="L7" i="13" s="1"/>
  <c r="L7" i="12"/>
  <c r="BB37" i="2"/>
  <c r="F36" i="15" s="1"/>
  <c r="F36" i="14"/>
  <c r="AT36" i="2"/>
  <c r="J35" i="13" s="1"/>
  <c r="J35" i="12"/>
  <c r="AO22" i="2"/>
  <c r="E21" i="13" s="1"/>
  <c r="E21" i="12"/>
  <c r="BE10" i="2"/>
  <c r="I9" i="15" s="1"/>
  <c r="I9" i="14"/>
  <c r="AP63" i="2"/>
  <c r="F62" i="13" s="1"/>
  <c r="F62" i="12"/>
  <c r="AV26" i="2"/>
  <c r="L25" i="13" s="1"/>
  <c r="L25" i="12"/>
  <c r="AV12" i="2"/>
  <c r="L11" i="13" s="1"/>
  <c r="L11" i="12"/>
  <c r="AV56" i="2"/>
  <c r="L55" i="13" s="1"/>
  <c r="L55" i="12"/>
  <c r="AR33" i="2"/>
  <c r="H32" i="13" s="1"/>
  <c r="H32" i="12"/>
  <c r="AV46" i="2"/>
  <c r="L45" i="13" s="1"/>
  <c r="L45" i="12"/>
  <c r="AV28" i="2"/>
  <c r="L27" i="13" s="1"/>
  <c r="L27" i="12"/>
  <c r="AS7" i="2"/>
  <c r="I6" i="13" s="1"/>
  <c r="I6" i="12"/>
  <c r="AW64" i="2"/>
  <c r="M63" i="13" s="1"/>
  <c r="M63" i="12"/>
  <c r="AU29" i="2"/>
  <c r="K28" i="13" s="1"/>
  <c r="K28" i="12"/>
  <c r="AX63" i="2"/>
  <c r="B62" i="15" s="1"/>
  <c r="B62" i="14"/>
  <c r="AY22" i="2"/>
  <c r="C21" i="15" s="1"/>
  <c r="C21" i="14"/>
  <c r="AZ21" i="2"/>
  <c r="D20" i="15" s="1"/>
  <c r="D20" i="14"/>
  <c r="BF22" i="2"/>
  <c r="J21" i="15" s="1"/>
  <c r="J21" i="14"/>
  <c r="BE7" i="2"/>
  <c r="I6" i="15" s="1"/>
  <c r="I6" i="14"/>
  <c r="BA33" i="2"/>
  <c r="E32" i="15" s="1"/>
  <c r="E32" i="14"/>
  <c r="BC20" i="2"/>
  <c r="G19" i="15" s="1"/>
  <c r="G19" i="14"/>
  <c r="BH50" i="2"/>
  <c r="L49" i="15" s="1"/>
  <c r="L49" i="14"/>
  <c r="BI35" i="2"/>
  <c r="M34" i="15" s="1"/>
  <c r="M34" i="14"/>
  <c r="BF23" i="2"/>
  <c r="J22" i="15" s="1"/>
  <c r="J22" i="14"/>
  <c r="BA25" i="2"/>
  <c r="E24" i="15" s="1"/>
  <c r="E24" i="14"/>
  <c r="BH43" i="2"/>
  <c r="L42" i="15" s="1"/>
  <c r="L42" i="14"/>
  <c r="AP22" i="2"/>
  <c r="F21" i="13" s="1"/>
  <c r="F21" i="12"/>
  <c r="BH10" i="2"/>
  <c r="L9" i="15" s="1"/>
  <c r="L9" i="14"/>
  <c r="AW63" i="2"/>
  <c r="M62" i="13" s="1"/>
  <c r="M62" i="12"/>
  <c r="AN9" i="2"/>
  <c r="D8" i="13" s="1"/>
  <c r="D8" i="12"/>
  <c r="AS50" i="2"/>
  <c r="I49" i="13" s="1"/>
  <c r="I49" i="12"/>
  <c r="AM58" i="2"/>
  <c r="C57" i="13" s="1"/>
  <c r="C57" i="12"/>
  <c r="AO59" i="2"/>
  <c r="E58" i="13" s="1"/>
  <c r="E58" i="12"/>
  <c r="AN18" i="2"/>
  <c r="D17" i="13" s="1"/>
  <c r="D17" i="12"/>
  <c r="AN21" i="2"/>
  <c r="D20" i="13" s="1"/>
  <c r="D20" i="12"/>
  <c r="AN28" i="2"/>
  <c r="D27" i="13" s="1"/>
  <c r="D27" i="12"/>
  <c r="AV3" i="2"/>
  <c r="L2" i="13" s="1"/>
  <c r="L2" i="12"/>
  <c r="AS17" i="2"/>
  <c r="I16" i="13" s="1"/>
  <c r="I16" i="12"/>
  <c r="AS22" i="2"/>
  <c r="I21" i="13" s="1"/>
  <c r="I21" i="12"/>
  <c r="AP30" i="2"/>
  <c r="F29" i="13" s="1"/>
  <c r="F29" i="12"/>
  <c r="AQ20" i="2"/>
  <c r="G19" i="13" s="1"/>
  <c r="G19" i="12"/>
  <c r="AU57" i="2"/>
  <c r="K56" i="13" s="1"/>
  <c r="K56" i="12"/>
  <c r="AU61" i="2"/>
  <c r="K60" i="13" s="1"/>
  <c r="K60" i="12"/>
  <c r="AQ26" i="2"/>
  <c r="G25" i="13" s="1"/>
  <c r="G25" i="12"/>
  <c r="AU50" i="2"/>
  <c r="K49" i="13" s="1"/>
  <c r="K49" i="12"/>
  <c r="AU48" i="2"/>
  <c r="K47" i="13" s="1"/>
  <c r="K47" i="12"/>
  <c r="AP40" i="2"/>
  <c r="F39" i="13" s="1"/>
  <c r="F39" i="12"/>
  <c r="BI52" i="2"/>
  <c r="M51" i="15" s="1"/>
  <c r="M51" i="14"/>
  <c r="AU54" i="2"/>
  <c r="K53" i="13" s="1"/>
  <c r="K53" i="12"/>
  <c r="AQ15" i="2"/>
  <c r="G14" i="13" s="1"/>
  <c r="G14" i="12"/>
  <c r="AQ25" i="2"/>
  <c r="G24" i="13" s="1"/>
  <c r="G24" i="12"/>
  <c r="AP3" i="2"/>
  <c r="F2" i="13" s="1"/>
  <c r="F2" i="12"/>
  <c r="AT62" i="2"/>
  <c r="J61" i="13" s="1"/>
  <c r="J61" i="12"/>
  <c r="AS43" i="2"/>
  <c r="I42" i="13" s="1"/>
  <c r="I42" i="12"/>
  <c r="AY36" i="2"/>
  <c r="C35" i="15" s="1"/>
  <c r="C35" i="14"/>
  <c r="BH7" i="2"/>
  <c r="L6" i="15" s="1"/>
  <c r="L6" i="14"/>
  <c r="AS44" i="2"/>
  <c r="I43" i="13" s="1"/>
  <c r="I43" i="12"/>
  <c r="BH30" i="2"/>
  <c r="L29" i="15" s="1"/>
  <c r="L29" i="14"/>
  <c r="BG31" i="2"/>
  <c r="K30" i="15" s="1"/>
  <c r="K30" i="14"/>
  <c r="BD64" i="2"/>
  <c r="H63" i="15" s="1"/>
  <c r="H63" i="14"/>
  <c r="BB3" i="2"/>
  <c r="F2" i="15" s="1"/>
  <c r="F2" i="14"/>
  <c r="BA35" i="2"/>
  <c r="E34" i="15" s="1"/>
  <c r="E34" i="14"/>
  <c r="AZ33" i="2"/>
  <c r="D32" i="15" s="1"/>
  <c r="D32" i="14"/>
  <c r="BB44" i="2"/>
  <c r="F43" i="15" s="1"/>
  <c r="F43" i="14"/>
  <c r="BG48" i="2"/>
  <c r="K47" i="15" s="1"/>
  <c r="K47" i="14"/>
  <c r="BI21" i="2"/>
  <c r="M20" i="15" s="1"/>
  <c r="M20" i="14"/>
  <c r="AT22" i="2"/>
  <c r="J21" i="13" s="1"/>
  <c r="J21" i="12"/>
  <c r="AN30" i="2"/>
  <c r="D29" i="13" s="1"/>
  <c r="D29" i="12"/>
  <c r="BA10" i="2"/>
  <c r="E9" i="15" s="1"/>
  <c r="E9" i="14"/>
  <c r="AM6" i="2"/>
  <c r="C5" i="13" s="1"/>
  <c r="C5" i="12"/>
  <c r="AQ63" i="2"/>
  <c r="G62" i="13" s="1"/>
  <c r="G62" i="12"/>
  <c r="AM61" i="2"/>
  <c r="C60" i="13" s="1"/>
  <c r="C60" i="12"/>
  <c r="AT9" i="2"/>
  <c r="J8" i="13" s="1"/>
  <c r="J8" i="12"/>
  <c r="AQ65" i="2"/>
  <c r="G64" i="13" s="1"/>
  <c r="G64" i="12"/>
  <c r="AQ50" i="2"/>
  <c r="G49" i="13" s="1"/>
  <c r="G49" i="12"/>
  <c r="AR23" i="2"/>
  <c r="H22" i="13" s="1"/>
  <c r="H22" i="12"/>
  <c r="AS58" i="2"/>
  <c r="I57" i="13" s="1"/>
  <c r="I57" i="12"/>
  <c r="AQ40" i="2"/>
  <c r="G39" i="13" s="1"/>
  <c r="G39" i="12"/>
  <c r="AN59" i="2"/>
  <c r="D58" i="13" s="1"/>
  <c r="D58" i="12"/>
  <c r="AL33" i="2"/>
  <c r="B32" i="13" s="1"/>
  <c r="B32" i="12"/>
  <c r="AL27" i="2"/>
  <c r="B26" i="13" s="1"/>
  <c r="B26" i="12"/>
  <c r="AL46" i="2"/>
  <c r="B45" i="13" s="1"/>
  <c r="B45" i="12"/>
  <c r="AT21" i="2"/>
  <c r="J20" i="13" s="1"/>
  <c r="J20" i="12"/>
  <c r="AN60" i="2"/>
  <c r="D59" i="13" s="1"/>
  <c r="D59" i="12"/>
  <c r="AS11" i="2"/>
  <c r="I10" i="13" s="1"/>
  <c r="I10" i="12"/>
  <c r="AL25" i="2"/>
  <c r="B24" i="13" s="1"/>
  <c r="B24" i="12"/>
  <c r="AL31" i="2"/>
  <c r="B30" i="13" s="1"/>
  <c r="B30" i="12"/>
  <c r="AU51" i="2"/>
  <c r="K50" i="13" s="1"/>
  <c r="K50" i="12"/>
  <c r="AQ3" i="2"/>
  <c r="G2" i="13" s="1"/>
  <c r="G2" i="12"/>
  <c r="AQ13" i="2"/>
  <c r="G12" i="13" s="1"/>
  <c r="G12" i="12"/>
  <c r="AU53" i="2"/>
  <c r="K52" i="13" s="1"/>
  <c r="K52" i="12"/>
  <c r="AU64" i="2"/>
  <c r="K63" i="13" s="1"/>
  <c r="K63" i="12"/>
  <c r="BA17" i="2"/>
  <c r="E16" i="15" s="1"/>
  <c r="E16" i="14"/>
  <c r="BC17" i="2"/>
  <c r="G16" i="15" s="1"/>
  <c r="G16" i="14"/>
  <c r="BD29" i="2"/>
  <c r="H28" i="15" s="1"/>
  <c r="H28" i="14"/>
  <c r="AZ16" i="2"/>
  <c r="D15" i="15" s="1"/>
  <c r="D15" i="14"/>
  <c r="AV44" i="2"/>
  <c r="L43" i="13" s="1"/>
  <c r="L43" i="12"/>
  <c r="BH40" i="2"/>
  <c r="L39" i="15" s="1"/>
  <c r="L39" i="14"/>
  <c r="BD26" i="2"/>
  <c r="H25" i="15" s="1"/>
  <c r="H25" i="14"/>
  <c r="BE22" i="2"/>
  <c r="I21" i="15" s="1"/>
  <c r="I21" i="14"/>
  <c r="BI30" i="2"/>
  <c r="M29" i="15" s="1"/>
  <c r="M29" i="14"/>
  <c r="AZ30" i="2"/>
  <c r="D29" i="15" s="1"/>
  <c r="D29" i="14"/>
  <c r="BC33" i="2"/>
  <c r="G32" i="15" s="1"/>
  <c r="G32" i="14"/>
  <c r="BG18" i="2"/>
  <c r="K17" i="15" s="1"/>
  <c r="K17" i="14"/>
  <c r="AU16" i="2"/>
  <c r="K15" i="13" s="1"/>
  <c r="K15" i="12"/>
  <c r="BA65" i="2"/>
  <c r="E64" i="15" s="1"/>
  <c r="E64" i="14"/>
  <c r="AY7" i="2"/>
  <c r="C6" i="15" s="1"/>
  <c r="C6" i="14"/>
  <c r="BG37" i="2"/>
  <c r="K36" i="15" s="1"/>
  <c r="K36" i="14"/>
  <c r="BI22" i="2"/>
  <c r="M21" i="15" s="1"/>
  <c r="M21" i="14"/>
  <c r="BD14" i="2"/>
  <c r="H13" i="15" s="1"/>
  <c r="H13" i="14"/>
  <c r="BC43" i="2"/>
  <c r="G42" i="15" s="1"/>
  <c r="G42" i="14"/>
  <c r="AW4" i="2"/>
  <c r="M3" i="13" s="1"/>
  <c r="M3" i="12"/>
  <c r="AY18" i="2"/>
  <c r="C17" i="15" s="1"/>
  <c r="C17" i="14"/>
  <c r="AZ26" i="2"/>
  <c r="D25" i="15" s="1"/>
  <c r="D25" i="14"/>
  <c r="BD42" i="2"/>
  <c r="H41" i="15" s="1"/>
  <c r="H41" i="14"/>
  <c r="BI3" i="2"/>
  <c r="M2" i="15" s="1"/>
  <c r="M2" i="14"/>
  <c r="BG46" i="2"/>
  <c r="K45" i="15" s="1"/>
  <c r="K45" i="14"/>
  <c r="BH31" i="2"/>
  <c r="L30" i="15" s="1"/>
  <c r="L30" i="14"/>
  <c r="AQ44" i="2"/>
  <c r="G43" i="13" s="1"/>
  <c r="G43" i="12"/>
  <c r="BF7" i="2"/>
  <c r="J6" i="15" s="1"/>
  <c r="J6" i="14"/>
  <c r="BB22" i="2"/>
  <c r="F21" i="15" s="1"/>
  <c r="F21" i="14"/>
  <c r="AZ13" i="2"/>
  <c r="D12" i="15" s="1"/>
  <c r="D12" i="14"/>
  <c r="BG64" i="2"/>
  <c r="K63" i="15" s="1"/>
  <c r="K63" i="14"/>
  <c r="AX24" i="2"/>
  <c r="B23" i="15" s="1"/>
  <c r="B23" i="14"/>
  <c r="BG24" i="2"/>
  <c r="K23" i="15" s="1"/>
  <c r="K23" i="14"/>
  <c r="BC34" i="2"/>
  <c r="G33" i="15" s="1"/>
  <c r="G33" i="14"/>
  <c r="BB32" i="2"/>
  <c r="F31" i="15" s="1"/>
  <c r="F31" i="14"/>
  <c r="AX45" i="2"/>
  <c r="B44" i="15" s="1"/>
  <c r="B44" i="14"/>
  <c r="BE13" i="2"/>
  <c r="I12" i="15" s="1"/>
  <c r="I12" i="14"/>
  <c r="BG5" i="2"/>
  <c r="K4" i="15" s="1"/>
  <c r="K4" i="14"/>
  <c r="AM8" i="2"/>
  <c r="C7" i="13" s="1"/>
  <c r="C7" i="12"/>
  <c r="AZ5" i="2"/>
  <c r="D4" i="15" s="1"/>
  <c r="D4" i="14"/>
  <c r="BI16" i="2"/>
  <c r="M15" i="15" s="1"/>
  <c r="M15" i="14"/>
  <c r="BI25" i="2"/>
  <c r="M24" i="15" s="1"/>
  <c r="M24" i="14"/>
  <c r="AY26" i="2"/>
  <c r="C25" i="15" s="1"/>
  <c r="C25" i="14"/>
  <c r="BG15" i="2"/>
  <c r="K14" i="15" s="1"/>
  <c r="K14" i="14"/>
  <c r="AL14" i="2"/>
  <c r="B13" i="13" s="1"/>
  <c r="B13" i="12"/>
  <c r="AM22" i="2"/>
  <c r="C21" i="13" s="1"/>
  <c r="C21" i="12"/>
  <c r="AM24" i="2"/>
  <c r="C23" i="13" s="1"/>
  <c r="C23" i="12"/>
  <c r="AQ30" i="2"/>
  <c r="G29" i="13" s="1"/>
  <c r="G29" i="12"/>
  <c r="AR36" i="2"/>
  <c r="H35" i="13" s="1"/>
  <c r="H35" i="12"/>
  <c r="BB10" i="2"/>
  <c r="F9" i="15" s="1"/>
  <c r="F9" i="14"/>
  <c r="AM20" i="2"/>
  <c r="C19" i="13" s="1"/>
  <c r="C19" i="12"/>
  <c r="AR6" i="2"/>
  <c r="H5" i="13" s="1"/>
  <c r="H5" i="12"/>
  <c r="AO57" i="2"/>
  <c r="E56" i="13" s="1"/>
  <c r="E56" i="12"/>
  <c r="AR63" i="2"/>
  <c r="H62" i="13" s="1"/>
  <c r="H62" i="12"/>
  <c r="AN34" i="2"/>
  <c r="D33" i="13" s="1"/>
  <c r="D33" i="12"/>
  <c r="AW61" i="2"/>
  <c r="M60" i="13" s="1"/>
  <c r="M60" i="12"/>
  <c r="AU9" i="2"/>
  <c r="K8" i="13" s="1"/>
  <c r="K8" i="12"/>
  <c r="AW26" i="2"/>
  <c r="M25" i="13" s="1"/>
  <c r="M25" i="12"/>
  <c r="AR65" i="2"/>
  <c r="H64" i="13" s="1"/>
  <c r="H64" i="12"/>
  <c r="AR45" i="2"/>
  <c r="H44" i="13" s="1"/>
  <c r="H44" i="12"/>
  <c r="AV50" i="2"/>
  <c r="L49" i="13" s="1"/>
  <c r="L49" i="12"/>
  <c r="AL12" i="2"/>
  <c r="B11" i="13" s="1"/>
  <c r="B11" i="12"/>
  <c r="AS23" i="2"/>
  <c r="I22" i="13" s="1"/>
  <c r="I22" i="12"/>
  <c r="AN48" i="2"/>
  <c r="D47" i="13" s="1"/>
  <c r="D47" i="12"/>
  <c r="AV58" i="2"/>
  <c r="L57" i="13" s="1"/>
  <c r="L57" i="12"/>
  <c r="AO56" i="2"/>
  <c r="E55" i="13" s="1"/>
  <c r="E55" i="12"/>
  <c r="AS40" i="2"/>
  <c r="I39" i="13" s="1"/>
  <c r="I39" i="12"/>
  <c r="AL19" i="2"/>
  <c r="B18" i="13" s="1"/>
  <c r="B18" i="12"/>
  <c r="AQ59" i="2"/>
  <c r="G58" i="13" s="1"/>
  <c r="G58" i="12"/>
  <c r="AU33" i="2"/>
  <c r="K32" i="13" s="1"/>
  <c r="K32" i="12"/>
  <c r="BC52" i="2"/>
  <c r="G51" i="15" s="1"/>
  <c r="G51" i="14"/>
  <c r="AR27" i="2"/>
  <c r="H26" i="13" s="1"/>
  <c r="H26" i="12"/>
  <c r="AS18" i="2"/>
  <c r="I17" i="13" s="1"/>
  <c r="I17" i="12"/>
  <c r="AS46" i="2"/>
  <c r="I45" i="13" s="1"/>
  <c r="I45" i="12"/>
  <c r="AV54" i="2"/>
  <c r="L53" i="13" s="1"/>
  <c r="L53" i="12"/>
  <c r="AU21" i="2"/>
  <c r="K20" i="13" s="1"/>
  <c r="K20" i="12"/>
  <c r="AP60" i="2"/>
  <c r="F59" i="13" s="1"/>
  <c r="F59" i="12"/>
  <c r="AS15" i="2"/>
  <c r="I14" i="13" s="1"/>
  <c r="I14" i="12"/>
  <c r="AT11" i="2"/>
  <c r="J10" i="13" s="1"/>
  <c r="J10" i="12"/>
  <c r="AU28" i="2"/>
  <c r="K27" i="13" s="1"/>
  <c r="K27" i="12"/>
  <c r="AM25" i="2"/>
  <c r="C24" i="13" s="1"/>
  <c r="C24" i="12"/>
  <c r="AN31" i="2"/>
  <c r="D30" i="13" s="1"/>
  <c r="D30" i="12"/>
  <c r="AM51" i="2"/>
  <c r="C50" i="13" s="1"/>
  <c r="C50" i="12"/>
  <c r="AU7" i="2"/>
  <c r="K6" i="13" s="1"/>
  <c r="K6" i="12"/>
  <c r="AL3" i="2"/>
  <c r="B2" i="13" s="1"/>
  <c r="B2" i="12"/>
  <c r="AM13" i="2"/>
  <c r="C12" i="13" s="1"/>
  <c r="C12" i="12"/>
  <c r="AW53" i="2"/>
  <c r="M52" i="13" s="1"/>
  <c r="M52" i="12"/>
  <c r="AR64" i="2"/>
  <c r="H63" i="13" s="1"/>
  <c r="H63" i="12"/>
  <c r="AM62" i="2"/>
  <c r="C61" i="13" s="1"/>
  <c r="C61" i="12"/>
  <c r="AV29" i="2"/>
  <c r="L28" i="13" s="1"/>
  <c r="L28" i="12"/>
  <c r="BB17" i="2"/>
  <c r="F16" i="15" s="1"/>
  <c r="F16" i="14"/>
  <c r="AZ17" i="2"/>
  <c r="D16" i="15" s="1"/>
  <c r="D16" i="14"/>
  <c r="BH29" i="2"/>
  <c r="L28" i="15" s="1"/>
  <c r="L28" i="14"/>
  <c r="AY49" i="2"/>
  <c r="C48" i="15" s="1"/>
  <c r="C48" i="14"/>
  <c r="BB6" i="2"/>
  <c r="F5" i="15" s="1"/>
  <c r="F5" i="14"/>
  <c r="BB63" i="2"/>
  <c r="F62" i="15" s="1"/>
  <c r="F62" i="14"/>
  <c r="BI39" i="2"/>
  <c r="M38" i="15" s="1"/>
  <c r="M38" i="14"/>
  <c r="BA31" i="2"/>
  <c r="E30" i="15" s="1"/>
  <c r="E30" i="14"/>
  <c r="AU4" i="2"/>
  <c r="K3" i="13" s="1"/>
  <c r="K3" i="12"/>
  <c r="AY42" i="2"/>
  <c r="C41" i="15" s="1"/>
  <c r="C41" i="14"/>
  <c r="BC30" i="2"/>
  <c r="G29" i="15" s="1"/>
  <c r="G29" i="14"/>
  <c r="AY30" i="2"/>
  <c r="C29" i="15" s="1"/>
  <c r="C29" i="14"/>
  <c r="AS16" i="2"/>
  <c r="I15" i="13" s="1"/>
  <c r="I15" i="12"/>
  <c r="BG38" i="2"/>
  <c r="K37" i="15" s="1"/>
  <c r="K37" i="14"/>
  <c r="AP44" i="2"/>
  <c r="F43" i="13" s="1"/>
  <c r="F43" i="12"/>
  <c r="BC26" i="2"/>
  <c r="G25" i="15" s="1"/>
  <c r="G25" i="14"/>
  <c r="AX7" i="2"/>
  <c r="B6" i="15" s="1"/>
  <c r="B6" i="14"/>
  <c r="BA30" i="2"/>
  <c r="E29" i="15" s="1"/>
  <c r="E29" i="14"/>
  <c r="AZ64" i="2"/>
  <c r="D63" i="15" s="1"/>
  <c r="D63" i="14"/>
  <c r="BE31" i="2"/>
  <c r="I30" i="15" s="1"/>
  <c r="I30" i="14"/>
  <c r="AS4" i="2"/>
  <c r="I3" i="13" s="1"/>
  <c r="I3" i="12"/>
  <c r="BA26" i="2"/>
  <c r="E25" i="15" s="1"/>
  <c r="E25" i="14"/>
  <c r="BD18" i="2"/>
  <c r="H17" i="15" s="1"/>
  <c r="H17" i="14"/>
  <c r="BH3" i="2"/>
  <c r="L2" i="15" s="1"/>
  <c r="L2" i="14"/>
  <c r="BC19" i="2"/>
  <c r="G18" i="15" s="1"/>
  <c r="G18" i="14"/>
  <c r="BG20" i="2"/>
  <c r="K19" i="15" s="1"/>
  <c r="K19" i="14"/>
  <c r="BC25" i="2"/>
  <c r="G24" i="15" s="1"/>
  <c r="G24" i="14"/>
  <c r="AQ29" i="2"/>
  <c r="G28" i="13" s="1"/>
  <c r="G28" i="12"/>
  <c r="AY35" i="2"/>
  <c r="C34" i="15" s="1"/>
  <c r="C34" i="14"/>
  <c r="BG47" i="2"/>
  <c r="K46" i="15" s="1"/>
  <c r="K46" i="14"/>
  <c r="AX25" i="2"/>
  <c r="B24" i="15" s="1"/>
  <c r="B24" i="14"/>
  <c r="BI48" i="2"/>
  <c r="M47" i="15" s="1"/>
  <c r="M47" i="14"/>
  <c r="BH64" i="2"/>
  <c r="L63" i="15" s="1"/>
  <c r="L63" i="14"/>
  <c r="AX35" i="2"/>
  <c r="B34" i="15" s="1"/>
  <c r="B34" i="14"/>
  <c r="AZ32" i="2"/>
  <c r="D31" i="15" s="1"/>
  <c r="D31" i="14"/>
  <c r="BC35" i="2"/>
  <c r="G34" i="15" s="1"/>
  <c r="G34" i="14"/>
  <c r="BA24" i="2"/>
  <c r="E23" i="15" s="1"/>
  <c r="E23" i="14"/>
  <c r="BB23" i="2"/>
  <c r="F22" i="15" s="1"/>
  <c r="F22" i="14"/>
  <c r="AZ45" i="2"/>
  <c r="D44" i="15" s="1"/>
  <c r="D44" i="14"/>
  <c r="BF35" i="2"/>
  <c r="J34" i="15" s="1"/>
  <c r="J34" i="14"/>
  <c r="BD48" i="2"/>
  <c r="H47" i="15" s="1"/>
  <c r="H47" i="14"/>
  <c r="BB15" i="2"/>
  <c r="F14" i="15" s="1"/>
  <c r="F14" i="14"/>
  <c r="BE47" i="2"/>
  <c r="I46" i="15" s="1"/>
  <c r="I46" i="14"/>
  <c r="AY25" i="2"/>
  <c r="C24" i="15" s="1"/>
  <c r="C24" i="14"/>
  <c r="BF27" i="2"/>
  <c r="J26" i="15" s="1"/>
  <c r="J26" i="14"/>
  <c r="AX37" i="2"/>
  <c r="B36" i="15" s="1"/>
  <c r="B36" i="14"/>
  <c r="BG41" i="2"/>
  <c r="K40" i="15" s="1"/>
  <c r="K40" i="14"/>
  <c r="U42" i="2"/>
  <c r="V49" i="2"/>
  <c r="V47" i="2"/>
  <c r="W47" i="2"/>
  <c r="P39" i="2"/>
  <c r="T47" i="2"/>
  <c r="S35" i="2"/>
  <c r="Y49" i="2"/>
  <c r="N47" i="2"/>
  <c r="R49" i="2"/>
  <c r="O49" i="2"/>
  <c r="T39" i="2"/>
  <c r="T49" i="2"/>
  <c r="Y47" i="2"/>
  <c r="Q39" i="2"/>
  <c r="R39" i="2"/>
  <c r="X35" i="2"/>
  <c r="V43" i="2"/>
  <c r="S49" i="2"/>
  <c r="O47" i="2"/>
  <c r="W49" i="2"/>
  <c r="N49" i="2"/>
  <c r="X47" i="2"/>
  <c r="P47" i="2"/>
  <c r="U38" i="2"/>
  <c r="U49" i="2"/>
  <c r="Q47" i="2"/>
  <c r="S47" i="2"/>
  <c r="P49" i="2"/>
  <c r="U47" i="2"/>
  <c r="X39" i="2"/>
  <c r="Q49" i="2"/>
  <c r="Y39" i="2"/>
  <c r="U35" i="2"/>
  <c r="T35" i="2"/>
  <c r="Y35" i="2"/>
  <c r="O35" i="2"/>
  <c r="V38" i="2"/>
  <c r="O37" i="2"/>
  <c r="Q35" i="2"/>
  <c r="Q37" i="2"/>
  <c r="P42" i="2"/>
  <c r="W37" i="2"/>
  <c r="W42" i="2"/>
  <c r="P35" i="2"/>
  <c r="X37" i="2"/>
  <c r="X42" i="2"/>
  <c r="R37" i="2"/>
  <c r="V42" i="2"/>
  <c r="V35" i="2"/>
  <c r="V37" i="2"/>
  <c r="Q42" i="2"/>
  <c r="U37" i="2"/>
  <c r="N35" i="2"/>
  <c r="Y37" i="2"/>
  <c r="R42" i="2"/>
  <c r="BJ44" i="2"/>
  <c r="BK44" i="2" s="1"/>
  <c r="CI44" i="2" s="1"/>
  <c r="CJ44" i="2" s="1"/>
  <c r="CK44" i="2" s="1"/>
  <c r="CL44" i="2" s="1"/>
  <c r="N37" i="2"/>
  <c r="X43" i="2"/>
  <c r="Y43" i="2"/>
  <c r="X38" i="2"/>
  <c r="O39" i="2"/>
  <c r="O43" i="2"/>
  <c r="O38" i="2"/>
  <c r="O42" i="2"/>
  <c r="Q38" i="2"/>
  <c r="R38" i="2"/>
  <c r="W39" i="2"/>
  <c r="N43" i="2"/>
  <c r="T38" i="2"/>
  <c r="S42" i="2"/>
  <c r="S38" i="2"/>
  <c r="V39" i="2"/>
  <c r="Y38" i="2"/>
  <c r="T42" i="2"/>
  <c r="T43" i="2"/>
  <c r="R43" i="2"/>
  <c r="S43" i="2"/>
  <c r="P38" i="2"/>
  <c r="Y42" i="2"/>
  <c r="Q43" i="2"/>
  <c r="S39" i="2"/>
  <c r="W43" i="2"/>
  <c r="P43" i="2"/>
  <c r="U39" i="2"/>
  <c r="BJ45" i="2"/>
  <c r="BK45" i="2" s="1"/>
  <c r="CI45" i="2" s="1"/>
  <c r="CJ45" i="2" s="1"/>
  <c r="CK45" i="2" s="1"/>
  <c r="CL45" i="2" s="1"/>
  <c r="BJ58" i="2"/>
  <c r="BK58" i="2" s="1"/>
  <c r="CI58" i="2" s="1"/>
  <c r="CJ58" i="2" s="1"/>
  <c r="CK58" i="2" s="1"/>
  <c r="CL58" i="2" s="1"/>
  <c r="BJ65" i="2"/>
  <c r="BK65" i="2" s="1"/>
  <c r="CI65" i="2" s="1"/>
  <c r="CJ65" i="2" s="1"/>
  <c r="CK65" i="2" s="1"/>
  <c r="CL65" i="2" s="1"/>
  <c r="BJ60" i="2"/>
  <c r="BK60" i="2" s="1"/>
  <c r="CI60" i="2" s="1"/>
  <c r="CJ60" i="2" s="1"/>
  <c r="CK60" i="2" s="1"/>
  <c r="CL60" i="2" s="1"/>
  <c r="BJ33" i="2"/>
  <c r="BK33" i="2" s="1"/>
  <c r="CI33" i="2" s="1"/>
  <c r="CJ33" i="2" s="1"/>
  <c r="CK33" i="2" s="1"/>
  <c r="CL33" i="2" s="1"/>
  <c r="BJ50" i="2"/>
  <c r="BK50" i="2" s="1"/>
  <c r="CI50" i="2" s="1"/>
  <c r="CJ50" i="2" s="1"/>
  <c r="CK50" i="2" s="1"/>
  <c r="CL50" i="2" s="1"/>
  <c r="AW42" i="2" l="1"/>
  <c r="M41" i="13" s="1"/>
  <c r="M41" i="12"/>
  <c r="AT47" i="2"/>
  <c r="J46" i="13" s="1"/>
  <c r="J46" i="12"/>
  <c r="AP38" i="2"/>
  <c r="F37" i="13" s="1"/>
  <c r="F37" i="12"/>
  <c r="AR39" i="2"/>
  <c r="H38" i="13" s="1"/>
  <c r="H38" i="12"/>
  <c r="AV37" i="2"/>
  <c r="L36" i="13" s="1"/>
  <c r="L36" i="12"/>
  <c r="AR49" i="2"/>
  <c r="H48" i="13" s="1"/>
  <c r="H48" i="12"/>
  <c r="AP42" i="2"/>
  <c r="F41" i="13" s="1"/>
  <c r="F41" i="12"/>
  <c r="AT49" i="2"/>
  <c r="J48" i="13" s="1"/>
  <c r="J48" i="12"/>
  <c r="BJ34" i="2"/>
  <c r="BK34" i="2" s="1"/>
  <c r="CI34" i="2" s="1"/>
  <c r="CJ34" i="2" s="1"/>
  <c r="CK34" i="2" s="1"/>
  <c r="CL34" i="2" s="1"/>
  <c r="AW37" i="2"/>
  <c r="M36" i="13" s="1"/>
  <c r="M36" i="12"/>
  <c r="AS42" i="2"/>
  <c r="I41" i="13" s="1"/>
  <c r="I41" i="12"/>
  <c r="BJ62" i="2"/>
  <c r="BK62" i="2" s="1"/>
  <c r="CI62" i="2" s="1"/>
  <c r="CJ62" i="2" s="1"/>
  <c r="CK62" i="2" s="1"/>
  <c r="CL62" i="2" s="1"/>
  <c r="BJ28" i="2"/>
  <c r="BK28" i="2" s="1"/>
  <c r="CI28" i="2" s="1"/>
  <c r="CJ28" i="2" s="1"/>
  <c r="CK28" i="2" s="1"/>
  <c r="CL28" i="2" s="1"/>
  <c r="BJ29" i="2"/>
  <c r="BK29" i="2" s="1"/>
  <c r="CI29" i="2" s="1"/>
  <c r="CJ29" i="2" s="1"/>
  <c r="CK29" i="2" s="1"/>
  <c r="CL29" i="2" s="1"/>
  <c r="BJ6" i="2"/>
  <c r="BK6" i="2" s="1"/>
  <c r="CI6" i="2" s="1"/>
  <c r="CJ6" i="2" s="1"/>
  <c r="CK6" i="2" s="1"/>
  <c r="CL6" i="2" s="1"/>
  <c r="AP43" i="2"/>
  <c r="F42" i="13" s="1"/>
  <c r="F42" i="12"/>
  <c r="AM42" i="2"/>
  <c r="C41" i="13" s="1"/>
  <c r="C41" i="12"/>
  <c r="AL35" i="2"/>
  <c r="B34" i="13" s="1"/>
  <c r="B34" i="12"/>
  <c r="AU37" i="2"/>
  <c r="K36" i="13" s="1"/>
  <c r="K36" i="12"/>
  <c r="AW39" i="2"/>
  <c r="M38" i="13" s="1"/>
  <c r="M38" i="12"/>
  <c r="AL49" i="2"/>
  <c r="B48" i="13" s="1"/>
  <c r="B48" i="12"/>
  <c r="AP49" i="2"/>
  <c r="F48" i="13" s="1"/>
  <c r="F48" i="12"/>
  <c r="BJ5" i="2"/>
  <c r="BK5" i="2" s="1"/>
  <c r="CI5" i="2" s="1"/>
  <c r="CJ5" i="2" s="1"/>
  <c r="CK5" i="2" s="1"/>
  <c r="CL5" i="2" s="1"/>
  <c r="I4" i="15"/>
  <c r="BJ53" i="2"/>
  <c r="BK53" i="2" s="1"/>
  <c r="CI53" i="2" s="1"/>
  <c r="CJ53" i="2" s="1"/>
  <c r="CK53" i="2" s="1"/>
  <c r="CL53" i="2" s="1"/>
  <c r="BJ19" i="2"/>
  <c r="BK19" i="2" s="1"/>
  <c r="CI19" i="2" s="1"/>
  <c r="CJ19" i="2" s="1"/>
  <c r="CK19" i="2" s="1"/>
  <c r="CL19" i="2" s="1"/>
  <c r="BJ51" i="2"/>
  <c r="BK51" i="2" s="1"/>
  <c r="CI51" i="2" s="1"/>
  <c r="CJ51" i="2" s="1"/>
  <c r="CK51" i="2" s="1"/>
  <c r="CL51" i="2" s="1"/>
  <c r="BJ10" i="2"/>
  <c r="BK10" i="2" s="1"/>
  <c r="CI10" i="2" s="1"/>
  <c r="CJ10" i="2" s="1"/>
  <c r="CK10" i="2" s="1"/>
  <c r="CL10" i="2" s="1"/>
  <c r="AR43" i="2"/>
  <c r="H42" i="13" s="1"/>
  <c r="H42" i="12"/>
  <c r="AM38" i="2"/>
  <c r="C37" i="13" s="1"/>
  <c r="C37" i="12"/>
  <c r="AS37" i="2"/>
  <c r="I36" i="13" s="1"/>
  <c r="I36" i="12"/>
  <c r="BJ55" i="2"/>
  <c r="BK55" i="2" s="1"/>
  <c r="CI55" i="2" s="1"/>
  <c r="CJ55" i="2" s="1"/>
  <c r="CK55" i="2" s="1"/>
  <c r="CL55" i="2" s="1"/>
  <c r="AO49" i="2"/>
  <c r="E48" i="13" s="1"/>
  <c r="E48" i="12"/>
  <c r="AU49" i="2"/>
  <c r="K48" i="13" s="1"/>
  <c r="K48" i="12"/>
  <c r="AL47" i="2"/>
  <c r="B46" i="13" s="1"/>
  <c r="B46" i="12"/>
  <c r="BJ24" i="2"/>
  <c r="BK24" i="2" s="1"/>
  <c r="CI24" i="2" s="1"/>
  <c r="CJ24" i="2" s="1"/>
  <c r="CK24" i="2" s="1"/>
  <c r="CL24" i="2" s="1"/>
  <c r="AS35" i="2"/>
  <c r="I34" i="13" s="1"/>
  <c r="I34" i="12"/>
  <c r="AO42" i="2"/>
  <c r="E41" i="13" s="1"/>
  <c r="E41" i="12"/>
  <c r="AS39" i="2"/>
  <c r="I38" i="13" s="1"/>
  <c r="I38" i="12"/>
  <c r="AR47" i="2"/>
  <c r="H46" i="13" s="1"/>
  <c r="H46" i="12"/>
  <c r="AQ38" i="2"/>
  <c r="G37" i="13" s="1"/>
  <c r="G37" i="12"/>
  <c r="AU39" i="2"/>
  <c r="K38" i="13" s="1"/>
  <c r="K38" i="12"/>
  <c r="AS38" i="2"/>
  <c r="I37" i="13" s="1"/>
  <c r="I37" i="12"/>
  <c r="BJ22" i="2"/>
  <c r="BK22" i="2" s="1"/>
  <c r="CI22" i="2" s="1"/>
  <c r="CJ22" i="2" s="1"/>
  <c r="CK22" i="2" s="1"/>
  <c r="CL22" i="2" s="1"/>
  <c r="AR35" i="2"/>
  <c r="H34" i="13" s="1"/>
  <c r="H34" i="12"/>
  <c r="BJ36" i="2"/>
  <c r="BK36" i="2" s="1"/>
  <c r="CI36" i="2" s="1"/>
  <c r="CJ36" i="2" s="1"/>
  <c r="CK36" i="2" s="1"/>
  <c r="CL36" i="2" s="1"/>
  <c r="AO38" i="2"/>
  <c r="E37" i="13" s="1"/>
  <c r="E37" i="12"/>
  <c r="AM49" i="2"/>
  <c r="C48" i="13" s="1"/>
  <c r="C48" i="12"/>
  <c r="BJ12" i="2"/>
  <c r="BK12" i="2" s="1"/>
  <c r="CI12" i="2" s="1"/>
  <c r="CJ12" i="2" s="1"/>
  <c r="CK12" i="2" s="1"/>
  <c r="CL12" i="2" s="1"/>
  <c r="AM43" i="2"/>
  <c r="C42" i="13" s="1"/>
  <c r="C42" i="12"/>
  <c r="BJ16" i="2"/>
  <c r="BK16" i="2" s="1"/>
  <c r="CI16" i="2" s="1"/>
  <c r="CJ16" i="2" s="1"/>
  <c r="CK16" i="2" s="1"/>
  <c r="CL16" i="2" s="1"/>
  <c r="AW49" i="2"/>
  <c r="M48" i="13" s="1"/>
  <c r="M48" i="12"/>
  <c r="BJ48" i="2"/>
  <c r="BK48" i="2" s="1"/>
  <c r="CI48" i="2" s="1"/>
  <c r="CJ48" i="2" s="1"/>
  <c r="CK48" i="2" s="1"/>
  <c r="CL48" i="2" s="1"/>
  <c r="AW38" i="2"/>
  <c r="M37" i="13" s="1"/>
  <c r="M37" i="12"/>
  <c r="AM39" i="2"/>
  <c r="C38" i="13" s="1"/>
  <c r="C38" i="12"/>
  <c r="AS47" i="2"/>
  <c r="I46" i="13" s="1"/>
  <c r="I46" i="12"/>
  <c r="AQ35" i="2"/>
  <c r="G34" i="13" s="1"/>
  <c r="G34" i="12"/>
  <c r="BJ31" i="2"/>
  <c r="BK31" i="2" s="1"/>
  <c r="CI31" i="2" s="1"/>
  <c r="CJ31" i="2" s="1"/>
  <c r="CK31" i="2" s="1"/>
  <c r="CL31" i="2" s="1"/>
  <c r="AV38" i="2"/>
  <c r="L37" i="13" s="1"/>
  <c r="L37" i="12"/>
  <c r="AT43" i="2"/>
  <c r="J42" i="13" s="1"/>
  <c r="J42" i="12"/>
  <c r="AU38" i="2"/>
  <c r="K37" i="13" s="1"/>
  <c r="K37" i="12"/>
  <c r="AN43" i="2"/>
  <c r="D42" i="13" s="1"/>
  <c r="D42" i="12"/>
  <c r="AO35" i="2"/>
  <c r="E34" i="13" s="1"/>
  <c r="E34" i="12"/>
  <c r="AV35" i="2"/>
  <c r="L34" i="13" s="1"/>
  <c r="L34" i="12"/>
  <c r="BJ59" i="2"/>
  <c r="BK59" i="2" s="1"/>
  <c r="CI59" i="2" s="1"/>
  <c r="CJ59" i="2" s="1"/>
  <c r="CK59" i="2" s="1"/>
  <c r="CL59" i="2" s="1"/>
  <c r="BJ15" i="2"/>
  <c r="BK15" i="2" s="1"/>
  <c r="CI15" i="2" s="1"/>
  <c r="CJ15" i="2" s="1"/>
  <c r="CK15" i="2" s="1"/>
  <c r="CL15" i="2" s="1"/>
  <c r="BJ20" i="2"/>
  <c r="BK20" i="2" s="1"/>
  <c r="CI20" i="2" s="1"/>
  <c r="CJ20" i="2" s="1"/>
  <c r="CK20" i="2" s="1"/>
  <c r="CL20" i="2" s="1"/>
  <c r="BJ21" i="2"/>
  <c r="BK21" i="2" s="1"/>
  <c r="CI21" i="2" s="1"/>
  <c r="CJ21" i="2" s="1"/>
  <c r="CK21" i="2" s="1"/>
  <c r="CL21" i="2" s="1"/>
  <c r="AU43" i="2"/>
  <c r="K42" i="13" s="1"/>
  <c r="K42" i="12"/>
  <c r="AQ42" i="2"/>
  <c r="G41" i="13" s="1"/>
  <c r="G41" i="12"/>
  <c r="AV43" i="2"/>
  <c r="L42" i="13" s="1"/>
  <c r="L42" i="12"/>
  <c r="AT42" i="2"/>
  <c r="J41" i="13" s="1"/>
  <c r="J41" i="12"/>
  <c r="AM37" i="2"/>
  <c r="C36" i="13" s="1"/>
  <c r="C36" i="12"/>
  <c r="AQ47" i="2"/>
  <c r="G46" i="13" s="1"/>
  <c r="G46" i="12"/>
  <c r="AP39" i="2"/>
  <c r="F38" i="13" s="1"/>
  <c r="F38" i="12"/>
  <c r="AU47" i="2"/>
  <c r="K46" i="13" s="1"/>
  <c r="K46" i="12"/>
  <c r="AQ43" i="2"/>
  <c r="G42" i="13" s="1"/>
  <c r="G42" i="12"/>
  <c r="AV47" i="2"/>
  <c r="L46" i="13" s="1"/>
  <c r="L46" i="12"/>
  <c r="AR42" i="2"/>
  <c r="H41" i="13" s="1"/>
  <c r="H41" i="12"/>
  <c r="AM47" i="2"/>
  <c r="C46" i="13" s="1"/>
  <c r="C46" i="12"/>
  <c r="BJ3" i="2"/>
  <c r="BK3" i="2" s="1"/>
  <c r="CI3" i="2" s="1"/>
  <c r="CJ3" i="2" s="1"/>
  <c r="CK3" i="2" s="1"/>
  <c r="CL3" i="2" s="1"/>
  <c r="AQ49" i="2"/>
  <c r="G48" i="13" s="1"/>
  <c r="G48" i="12"/>
  <c r="AT39" i="2"/>
  <c r="J38" i="13" s="1"/>
  <c r="J38" i="12"/>
  <c r="AO37" i="2"/>
  <c r="E36" i="13" s="1"/>
  <c r="E36" i="12"/>
  <c r="BJ25" i="2"/>
  <c r="BK25" i="2" s="1"/>
  <c r="CI25" i="2" s="1"/>
  <c r="CJ25" i="2" s="1"/>
  <c r="CK25" i="2" s="1"/>
  <c r="CL25" i="2" s="1"/>
  <c r="BJ54" i="2"/>
  <c r="BK54" i="2" s="1"/>
  <c r="CI54" i="2" s="1"/>
  <c r="CJ54" i="2" s="1"/>
  <c r="CK54" i="2" s="1"/>
  <c r="CL54" i="2" s="1"/>
  <c r="BJ13" i="2"/>
  <c r="BK13" i="2" s="1"/>
  <c r="CI13" i="2" s="1"/>
  <c r="CJ13" i="2" s="1"/>
  <c r="CK13" i="2" s="1"/>
  <c r="CL13" i="2" s="1"/>
  <c r="AT35" i="2"/>
  <c r="J34" i="13" s="1"/>
  <c r="J34" i="12"/>
  <c r="BJ41" i="2"/>
  <c r="BK41" i="2" s="1"/>
  <c r="CI41" i="2" s="1"/>
  <c r="CJ41" i="2" s="1"/>
  <c r="CK41" i="2" s="1"/>
  <c r="CL41" i="2" s="1"/>
  <c r="AN39" i="2"/>
  <c r="D38" i="13" s="1"/>
  <c r="D38" i="12"/>
  <c r="BJ56" i="2"/>
  <c r="BK56" i="2" s="1"/>
  <c r="CI56" i="2" s="1"/>
  <c r="CJ56" i="2" s="1"/>
  <c r="CK56" i="2" s="1"/>
  <c r="CL56" i="2" s="1"/>
  <c r="BJ17" i="2"/>
  <c r="BK17" i="2" s="1"/>
  <c r="CI17" i="2" s="1"/>
  <c r="CJ17" i="2" s="1"/>
  <c r="CK17" i="2" s="1"/>
  <c r="CL17" i="2" s="1"/>
  <c r="BJ18" i="2"/>
  <c r="BK18" i="2" s="1"/>
  <c r="CI18" i="2" s="1"/>
  <c r="CJ18" i="2" s="1"/>
  <c r="CK18" i="2" s="1"/>
  <c r="CL18" i="2" s="1"/>
  <c r="AR38" i="2"/>
  <c r="H37" i="13" s="1"/>
  <c r="H37" i="12"/>
  <c r="AP37" i="2"/>
  <c r="F36" i="13" s="1"/>
  <c r="F36" i="12"/>
  <c r="AT38" i="2"/>
  <c r="J37" i="13" s="1"/>
  <c r="J37" i="12"/>
  <c r="AO47" i="2"/>
  <c r="E46" i="13" s="1"/>
  <c r="E46" i="12"/>
  <c r="AO39" i="2"/>
  <c r="E38" i="13" s="1"/>
  <c r="E38" i="12"/>
  <c r="BJ32" i="2"/>
  <c r="BK32" i="2" s="1"/>
  <c r="CI32" i="2" s="1"/>
  <c r="CJ32" i="2" s="1"/>
  <c r="CK32" i="2" s="1"/>
  <c r="CL32" i="2" s="1"/>
  <c r="AP35" i="2"/>
  <c r="F34" i="13" s="1"/>
  <c r="F34" i="12"/>
  <c r="AW35" i="2"/>
  <c r="M34" i="13" s="1"/>
  <c r="M34" i="12"/>
  <c r="BJ26" i="2"/>
  <c r="BK26" i="2" s="1"/>
  <c r="CI26" i="2" s="1"/>
  <c r="CJ26" i="2" s="1"/>
  <c r="CK26" i="2" s="1"/>
  <c r="CL26" i="2" s="1"/>
  <c r="AN38" i="2"/>
  <c r="D37" i="13" s="1"/>
  <c r="D37" i="12"/>
  <c r="AN35" i="2"/>
  <c r="D34" i="13" s="1"/>
  <c r="D34" i="12"/>
  <c r="AN47" i="2"/>
  <c r="D46" i="13" s="1"/>
  <c r="D46" i="12"/>
  <c r="BJ9" i="2"/>
  <c r="BK9" i="2" s="1"/>
  <c r="CI9" i="2" s="1"/>
  <c r="CJ9" i="2" s="1"/>
  <c r="CK9" i="2" s="1"/>
  <c r="CL9" i="2" s="1"/>
  <c r="AU42" i="2"/>
  <c r="K41" i="13" s="1"/>
  <c r="K41" i="12"/>
  <c r="BJ7" i="2"/>
  <c r="BK7" i="2" s="1"/>
  <c r="CI7" i="2" s="1"/>
  <c r="CJ7" i="2" s="1"/>
  <c r="CK7" i="2" s="1"/>
  <c r="CL7" i="2" s="1"/>
  <c r="BJ63" i="2"/>
  <c r="BK63" i="2" s="1"/>
  <c r="CI63" i="2" s="1"/>
  <c r="CJ63" i="2" s="1"/>
  <c r="CK63" i="2" s="1"/>
  <c r="CL63" i="2" s="1"/>
  <c r="BJ30" i="2"/>
  <c r="BK30" i="2" s="1"/>
  <c r="CI30" i="2" s="1"/>
  <c r="CJ30" i="2" s="1"/>
  <c r="CK30" i="2" s="1"/>
  <c r="CL30" i="2" s="1"/>
  <c r="AV39" i="2"/>
  <c r="L38" i="13" s="1"/>
  <c r="L38" i="12"/>
  <c r="BJ57" i="2"/>
  <c r="BK57" i="2" s="1"/>
  <c r="CI57" i="2" s="1"/>
  <c r="CJ57" i="2" s="1"/>
  <c r="CK57" i="2" s="1"/>
  <c r="CL57" i="2" s="1"/>
  <c r="BJ14" i="2"/>
  <c r="BK14" i="2" s="1"/>
  <c r="CI14" i="2" s="1"/>
  <c r="CJ14" i="2" s="1"/>
  <c r="CK14" i="2" s="1"/>
  <c r="CL14" i="2" s="1"/>
  <c r="AN42" i="2"/>
  <c r="D41" i="13" s="1"/>
  <c r="D41" i="12"/>
  <c r="BJ61" i="2"/>
  <c r="BK61" i="2" s="1"/>
  <c r="CI61" i="2" s="1"/>
  <c r="CJ61" i="2" s="1"/>
  <c r="CK61" i="2" s="1"/>
  <c r="CL61" i="2" s="1"/>
  <c r="BJ40" i="2"/>
  <c r="BK40" i="2" s="1"/>
  <c r="CI40" i="2" s="1"/>
  <c r="CJ40" i="2" s="1"/>
  <c r="CK40" i="2" s="1"/>
  <c r="CL40" i="2" s="1"/>
  <c r="AT37" i="2"/>
  <c r="J36" i="13" s="1"/>
  <c r="J36" i="12"/>
  <c r="AN49" i="2"/>
  <c r="D48" i="13" s="1"/>
  <c r="D48" i="12"/>
  <c r="BJ11" i="2"/>
  <c r="BK11" i="2" s="1"/>
  <c r="CI11" i="2" s="1"/>
  <c r="CJ11" i="2" s="1"/>
  <c r="CK11" i="2" s="1"/>
  <c r="CL11" i="2" s="1"/>
  <c r="AW43" i="2"/>
  <c r="M42" i="13" s="1"/>
  <c r="M42" i="12"/>
  <c r="BJ46" i="2"/>
  <c r="BK46" i="2" s="1"/>
  <c r="CI46" i="2" s="1"/>
  <c r="CJ46" i="2" s="1"/>
  <c r="CK46" i="2" s="1"/>
  <c r="CL46" i="2" s="1"/>
  <c r="AQ39" i="2"/>
  <c r="G38" i="13" s="1"/>
  <c r="G38" i="12"/>
  <c r="AL37" i="2"/>
  <c r="B36" i="13" s="1"/>
  <c r="B36" i="12"/>
  <c r="BJ23" i="2"/>
  <c r="BK23" i="2" s="1"/>
  <c r="CI23" i="2" s="1"/>
  <c r="CJ23" i="2" s="1"/>
  <c r="CK23" i="2" s="1"/>
  <c r="CL23" i="2" s="1"/>
  <c r="BJ27" i="2"/>
  <c r="BK27" i="2" s="1"/>
  <c r="CI27" i="2" s="1"/>
  <c r="CJ27" i="2" s="1"/>
  <c r="CK27" i="2" s="1"/>
  <c r="CL27" i="2" s="1"/>
  <c r="BJ64" i="2"/>
  <c r="BK64" i="2" s="1"/>
  <c r="CI64" i="2" s="1"/>
  <c r="CJ64" i="2" s="1"/>
  <c r="CK64" i="2" s="1"/>
  <c r="CL64" i="2" s="1"/>
  <c r="BJ52" i="2"/>
  <c r="BK52" i="2" s="1"/>
  <c r="CI52" i="2" s="1"/>
  <c r="CJ52" i="2" s="1"/>
  <c r="CK52" i="2" s="1"/>
  <c r="CL52" i="2" s="1"/>
  <c r="AO43" i="2"/>
  <c r="E42" i="13" s="1"/>
  <c r="E42" i="12"/>
  <c r="AL43" i="2"/>
  <c r="B42" i="13" s="1"/>
  <c r="B42" i="12"/>
  <c r="BJ4" i="2"/>
  <c r="BK4" i="2" s="1"/>
  <c r="CI4" i="2" s="1"/>
  <c r="CJ4" i="2" s="1"/>
  <c r="CK4" i="2" s="1"/>
  <c r="CL4" i="2" s="1"/>
  <c r="AV42" i="2"/>
  <c r="L41" i="13" s="1"/>
  <c r="L41" i="12"/>
  <c r="AM35" i="2"/>
  <c r="C34" i="13" s="1"/>
  <c r="C34" i="12"/>
  <c r="AS49" i="2"/>
  <c r="I48" i="13" s="1"/>
  <c r="I48" i="12"/>
  <c r="AW47" i="2"/>
  <c r="M46" i="13" s="1"/>
  <c r="M46" i="12"/>
  <c r="BJ8" i="2"/>
  <c r="BK8" i="2" s="1"/>
  <c r="CI8" i="2" s="1"/>
  <c r="CJ8" i="2" s="1"/>
  <c r="CK8" i="2" s="1"/>
  <c r="CL8" i="2" s="1"/>
  <c r="BJ43" i="2"/>
  <c r="BK43" i="2" s="1"/>
  <c r="CI43" i="2" s="1"/>
  <c r="CJ43" i="2" s="1"/>
  <c r="CK43" i="2" s="1"/>
  <c r="CL43" i="2" s="1"/>
  <c r="BJ39" i="2"/>
  <c r="BK39" i="2" s="1"/>
  <c r="CI39" i="2" s="1"/>
  <c r="CJ39" i="2" s="1"/>
  <c r="CK39" i="2" s="1"/>
  <c r="CL39" i="2" s="1"/>
  <c r="BJ49" i="2" l="1"/>
  <c r="BK49" i="2" s="1"/>
  <c r="CI49" i="2" s="1"/>
  <c r="CJ49" i="2" s="1"/>
  <c r="CK49" i="2" s="1"/>
  <c r="CL49" i="2" s="1"/>
  <c r="BJ47" i="2"/>
  <c r="BK47" i="2" s="1"/>
  <c r="CI47" i="2" s="1"/>
  <c r="CJ47" i="2" s="1"/>
  <c r="CK47" i="2" s="1"/>
  <c r="CL47" i="2" s="1"/>
  <c r="BJ42" i="2"/>
  <c r="BK42" i="2" s="1"/>
  <c r="CI42" i="2" s="1"/>
  <c r="CJ42" i="2" s="1"/>
  <c r="CK42" i="2" s="1"/>
  <c r="CL42" i="2" s="1"/>
  <c r="BJ37" i="2"/>
  <c r="BK37" i="2" s="1"/>
  <c r="CI37" i="2" s="1"/>
  <c r="CJ37" i="2" s="1"/>
  <c r="CK37" i="2" s="1"/>
  <c r="CL37" i="2" s="1"/>
  <c r="BJ35" i="2"/>
  <c r="BK35" i="2" s="1"/>
  <c r="CI35" i="2" s="1"/>
  <c r="CJ35" i="2" s="1"/>
  <c r="CK35" i="2" s="1"/>
  <c r="CL35" i="2" s="1"/>
  <c r="BJ38" i="2"/>
  <c r="BK38" i="2" s="1"/>
  <c r="CI38" i="2" s="1"/>
  <c r="CJ38" i="2" s="1"/>
  <c r="CK38" i="2" s="1"/>
  <c r="CL3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Bramwell, Rebekah</author>
    <author>Rebekah Watson</author>
  </authors>
  <commentList>
    <comment ref="B27" authorId="0" shapeId="0" xr:uid="{7ACF233C-7765-44B2-B2FD-899549520327}">
      <text>
        <r>
          <rPr>
            <b/>
            <sz val="8"/>
            <rFont val="Tahoma"/>
            <family val="2"/>
          </rPr>
          <t>Compressed natural gas - a compressed version of the same natural gas used in homes. Stored in cylinders for use as an alternative transport fuel.</t>
        </r>
      </text>
    </comment>
    <comment ref="B31" authorId="0" shapeId="0" xr:uid="{0C4F64F1-C84A-4AB5-A0B1-7203893351C2}">
      <text>
        <r>
          <rPr>
            <b/>
            <sz val="8"/>
            <rFont val="Tahoma"/>
            <family val="2"/>
          </rPr>
          <t xml:space="preserve">Liquefied natural gas- in a liquid state, this is the easiest way to transport gas in tankers (truck or ship). It can be used as an alternative transport fuel.
</t>
        </r>
      </text>
    </comment>
    <comment ref="B35" authorId="0" shapeId="0" xr:uid="{2349D1B4-032A-4420-B006-8F0CBD8CB134}">
      <text>
        <r>
          <rPr>
            <b/>
            <sz val="8"/>
            <rFont val="Tahoma"/>
            <family val="2"/>
          </rPr>
          <t>Liquid petroleum gas - used to power cooking stoves or heaters off-grid and fuel some vehicles (such as fork-lift trucks and vans).</t>
        </r>
      </text>
    </comment>
    <comment ref="B39" authorId="0" shapeId="0" xr:uid="{625A79DF-265B-431D-8138-AA44C624A8A3}">
      <text>
        <r>
          <rPr>
            <b/>
            <sz val="8"/>
            <rFont val="Tahoma"/>
            <family val="2"/>
          </rPr>
          <t>Standard natural gas received through the gas mains grid network in the UK. Note - contains limited biogas content.</t>
        </r>
      </text>
    </comment>
    <comment ref="B43" authorId="1" shapeId="0" xr:uid="{63FC3FDB-47EF-44D6-BC10-3468B8840749}">
      <text>
        <r>
          <rPr>
            <b/>
            <sz val="9"/>
            <color indexed="81"/>
            <rFont val="Tahoma"/>
            <family val="2"/>
          </rPr>
          <t>Natural gas (100% mineral blend) factor is natural gas not obtained through the grid and therefore does not contain any biogas content. It can be used for calculating bespoke fuel mixtures.</t>
        </r>
      </text>
    </comment>
    <comment ref="B47" authorId="0" shapeId="0" xr:uid="{3941D4CA-6364-4C32-A399-855D25818B4C}">
      <text>
        <r>
          <rPr>
            <b/>
            <sz val="8"/>
            <rFont val="Tahoma"/>
            <family val="2"/>
          </rPr>
          <t>Consists mainly of ethane, plus other hydrocarbons, (excludes butane and propane).</t>
        </r>
      </text>
    </comment>
    <comment ref="B59" authorId="0" shapeId="0" xr:uid="{08262D11-23AB-4365-8B0F-2CACA7F3681A}">
      <text>
        <r>
          <rPr>
            <b/>
            <sz val="8"/>
            <rFont val="Tahoma"/>
            <family val="2"/>
          </rPr>
          <t>Fuel for piston-engined aircraft - a high octane petrol (aka AVGAS).</t>
        </r>
      </text>
    </comment>
    <comment ref="B63" authorId="0" shapeId="0" xr:uid="{3C6B9AB4-4D65-4AF3-AB82-9D2ADD382D25}">
      <text>
        <r>
          <rPr>
            <b/>
            <sz val="8"/>
            <rFont val="Tahoma"/>
            <family val="2"/>
          </rPr>
          <t>Fuel for turbo-prop aircraft and jets (aka jet fuel). Similar to kerosene used as a heating fuel, but refined to a higher quality.</t>
        </r>
      </text>
    </comment>
    <comment ref="B67" authorId="0" shapeId="0" xr:uid="{51B6C914-6E52-4B61-B7A9-5D9CD825597C}">
      <text>
        <r>
          <rPr>
            <b/>
            <sz val="8"/>
            <rFont val="Tahoma"/>
            <family val="2"/>
          </rPr>
          <t>Main purpose is for heating/lighting on a domestic scale (also known as kerosene).</t>
        </r>
      </text>
    </comment>
    <comment ref="B71" authorId="0" shapeId="0" xr:uid="{1C8220EE-3C3B-4D80-B6FD-6FFECE03E095}">
      <text>
        <r>
          <rPr>
            <b/>
            <sz val="8"/>
            <rFont val="Tahoma"/>
            <family val="2"/>
          </rPr>
          <t>Standard diesel bought from any local filling station (across the board forecourt fuel typically contains biofuel content).</t>
        </r>
      </text>
    </comment>
    <comment ref="B75" authorId="0" shapeId="0" xr:uid="{026D060D-6FC4-4696-883A-7E1486C0CE09}">
      <text>
        <r>
          <rPr>
            <b/>
            <sz val="8"/>
            <rFont val="Tahoma"/>
            <family val="2"/>
          </rPr>
          <t>Diesel that has not been blended with biofuel (non-forecourt diesel).</t>
        </r>
      </text>
    </comment>
    <comment ref="B79" authorId="0" shapeId="0" xr:uid="{B28C5785-2EBB-4D07-B92C-3D3C5EF379EF}">
      <text>
        <r>
          <rPr>
            <b/>
            <sz val="8"/>
            <rFont val="Tahoma"/>
            <family val="2"/>
          </rPr>
          <t>Heavy oil used as fuel in furnaces and boilers of power stations, in industry, for industrial heating and in ships.</t>
        </r>
      </text>
    </comment>
    <comment ref="B83" authorId="0" shapeId="0" xr:uid="{7576A10D-32D7-4F2C-A189-89CBA24AC9C9}">
      <text>
        <r>
          <rPr>
            <b/>
            <sz val="8"/>
            <rFont val="Tahoma"/>
            <family val="2"/>
          </rPr>
          <t>Medium oil used in diesel engines and heating systems (also known as red diesel).</t>
        </r>
      </text>
    </comment>
    <comment ref="B87" authorId="2" shapeId="0" xr:uid="{C446E2FB-1BC5-4D12-A614-C7811098B134}">
      <text>
        <r>
          <rPr>
            <b/>
            <sz val="8"/>
            <color indexed="81"/>
            <rFont val="Tahoma"/>
            <family val="2"/>
          </rPr>
          <t>Waste petroleum-based lubricating oils recovered for use as fuels</t>
        </r>
      </text>
    </comment>
    <comment ref="B91" authorId="0" shapeId="0" xr:uid="{42632FC7-0CD9-4474-BDBE-2DAD6445CC74}">
      <text>
        <r>
          <rPr>
            <b/>
            <sz val="8"/>
            <rFont val="Tahoma"/>
            <family val="2"/>
          </rPr>
          <t>A product of crude oil refining - often used as a solvent.</t>
        </r>
      </text>
    </comment>
    <comment ref="B95" authorId="0" shapeId="0" xr:uid="{7C9C1539-4ABB-4625-96E6-7486B0F2B153}">
      <text>
        <r>
          <rPr>
            <b/>
            <sz val="8"/>
            <rFont val="Tahoma"/>
            <family val="2"/>
          </rPr>
          <t>Standard petrol bought from any local filling station (across the board forecourt fuel typically contains biofuel content).</t>
        </r>
      </text>
    </comment>
    <comment ref="B99" authorId="0" shapeId="0" xr:uid="{2CF6899F-B9DE-4392-B07B-88E82E22E592}">
      <text>
        <r>
          <rPr>
            <b/>
            <sz val="8"/>
            <rFont val="Tahoma"/>
            <family val="2"/>
          </rPr>
          <t>Petrol that has not been blended with biofuel (non forecourt petrol).</t>
        </r>
      </text>
    </comment>
    <comment ref="B103" authorId="0" shapeId="0" xr:uid="{BD7005E8-58DA-4E12-A834-614DE799B76C}">
      <text>
        <r>
          <rPr>
            <b/>
            <sz val="8"/>
            <rFont val="Tahoma"/>
            <family val="2"/>
          </rPr>
          <t>Waste oils meeting the 'residual' oil definition contained in the 'Processed Fuel Oil Quality Protocol'.</t>
        </r>
      </text>
    </comment>
    <comment ref="B107" authorId="0" shapeId="0" xr:uid="{8B8A81DE-00E0-41BC-AF54-5B782594F99A}">
      <text>
        <r>
          <rPr>
            <b/>
            <sz val="8"/>
            <rFont val="Tahoma"/>
            <family val="2"/>
          </rPr>
          <t>Waste oils meeting the 'distillate' oil definition contained in the 'Processed Fuel Oil Quality Protocol'.</t>
        </r>
      </text>
    </comment>
    <comment ref="B111" authorId="2" shapeId="0" xr:uid="{E58891C7-B642-482E-88B2-9CA413EB76EB}">
      <text>
        <r>
          <rPr>
            <b/>
            <sz val="8"/>
            <color indexed="81"/>
            <rFont val="Tahoma"/>
            <family val="2"/>
          </rPr>
          <t>Includes aromatic extracts, defoament solvents and other minor miscellaneous products</t>
        </r>
        <r>
          <rPr>
            <sz val="9"/>
            <color indexed="81"/>
            <rFont val="Tahoma"/>
            <family val="2"/>
          </rPr>
          <t xml:space="preserve">
</t>
        </r>
      </text>
    </comment>
    <comment ref="B115" authorId="0" shapeId="0" xr:uid="{160036E8-F279-4A58-8AD9-C9E961F7A32C}">
      <text>
        <r>
          <rPr>
            <b/>
            <sz val="8"/>
            <rFont val="Tahoma"/>
            <family val="2"/>
          </rPr>
          <t>Recycled oils outside of the 'Processed Fuel Oil Quality Protocol' definitions.</t>
        </r>
      </text>
    </comment>
    <comment ref="B119" authorId="0" shapeId="0" xr:uid="{3F17977B-4090-4FDE-9638-32882D838472}">
      <text>
        <r>
          <rPr>
            <b/>
            <sz val="8"/>
            <rFont val="Tahoma"/>
            <family val="2"/>
          </rPr>
          <t>Distillate fuels are commonly called "Marine gas oil". Distillate fuel is composed of petroleum fractions of crude oil that are separated in a refinery by a boiling or "distillation" process.</t>
        </r>
      </text>
    </comment>
    <comment ref="B123" authorId="0" shapeId="0" xr:uid="{29DCB100-31E3-4782-9AB0-FDAF6BC49A6D}">
      <text>
        <r>
          <rPr>
            <b/>
            <sz val="8"/>
            <rFont val="Tahoma"/>
            <family val="2"/>
          </rPr>
          <t>Residual fuels are called "Marine fuel oil". Residual fuel or "residuum" is the fraction that did not boil, sometimes referred to as "tar" or "petroleum pitch".</t>
        </r>
      </text>
    </comment>
    <comment ref="B131" authorId="0" shapeId="0" xr:uid="{8E901A88-8BE8-4A6D-BF98-F1CC69966DA0}">
      <text>
        <r>
          <rPr>
            <b/>
            <sz val="8"/>
            <rFont val="Tahoma"/>
            <family val="2"/>
          </rPr>
          <t>Coal used in sources other than power stations and domestic use.</t>
        </r>
      </text>
    </comment>
    <comment ref="B134" authorId="0" shapeId="0" xr:uid="{48C1CB19-18E6-4F8F-A7DB-B303FC29DA66}">
      <text>
        <r>
          <rPr>
            <b/>
            <sz val="8"/>
            <rFont val="Tahoma"/>
            <family val="2"/>
          </rPr>
          <t>Coal used in power stations to generate electricity.</t>
        </r>
      </text>
    </comment>
    <comment ref="B137" authorId="0" shapeId="0" xr:uid="{FA60C613-B550-4BB6-A5A2-7962DD80D288}">
      <text>
        <r>
          <rPr>
            <b/>
            <sz val="8"/>
            <rFont val="Tahoma"/>
            <family val="2"/>
          </rPr>
          <t>Coal used domestically.</t>
        </r>
      </text>
    </comment>
    <comment ref="B140" authorId="0" shapeId="0" xr:uid="{165BCC61-4034-4985-A87B-1BC390ABB405}">
      <text>
        <r>
          <rPr>
            <b/>
            <sz val="8"/>
            <rFont val="Tahoma"/>
            <family val="2"/>
          </rPr>
          <t>Coke may be used as a heating fuel and as a reducing agent in a blast furnace.</t>
        </r>
      </text>
    </comment>
    <comment ref="B143" authorId="0" shapeId="0" xr:uid="{CCFB9A96-055D-469F-AFCC-64BED90BEABF}">
      <text>
        <r>
          <rPr>
            <b/>
            <sz val="8"/>
            <rFont val="Tahoma"/>
            <family val="2"/>
          </rPr>
          <t>Normally used in cement manufacture and power plants.</t>
        </r>
      </text>
    </comment>
    <comment ref="B146" authorId="0" shapeId="0" xr:uid="{E515BAD7-9A59-4C0B-B398-F272D40A7325}">
      <text>
        <r>
          <rPr>
            <b/>
            <sz val="8"/>
            <rFont val="Tahoma"/>
            <family val="2"/>
          </rPr>
          <t>Coal used in power stations to generate electricity (only for coal produced in the UK).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24" authorId="0" shapeId="0" xr:uid="{B506528B-8EA3-4C69-B762-2B26586AC572}">
      <text>
        <r>
          <rPr>
            <b/>
            <sz val="8"/>
            <rFont val="Tahoma"/>
            <family val="2"/>
          </rPr>
          <t>Emissions associated with the generation of electricity at a power station.  Electricity generation factors do not include transmission and distribution.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<sst xmlns="http://schemas.openxmlformats.org/spreadsheetml/2006/main" count="3327" uniqueCount="901">
  <si>
    <t>Gas</t>
  </si>
  <si>
    <t>Electricity</t>
  </si>
  <si>
    <t>Retail - Supermarkets</t>
  </si>
  <si>
    <t>Total</t>
  </si>
  <si>
    <t>Hotel</t>
  </si>
  <si>
    <t>Light Industrial</t>
  </si>
  <si>
    <t>Offices (Prestige AC)</t>
  </si>
  <si>
    <t>Offices (Standard AC)</t>
  </si>
  <si>
    <t>Restaurant</t>
  </si>
  <si>
    <t>Retail - General Stores</t>
  </si>
  <si>
    <t>Building Code</t>
  </si>
  <si>
    <t>Baseline Carbon Emission (tCO₂e/yr)</t>
  </si>
  <si>
    <t>EUI (kWh/m2/year)</t>
  </si>
  <si>
    <t>Annual Utility Bills (£)</t>
  </si>
  <si>
    <t>Floor Area (m2, GIFA)</t>
  </si>
  <si>
    <t>Year of Construction</t>
  </si>
  <si>
    <t>Building Type</t>
  </si>
  <si>
    <t>Monthly Profile</t>
  </si>
  <si>
    <t>Fast food restaurants</t>
  </si>
  <si>
    <t>Electicity</t>
  </si>
  <si>
    <t>CALC</t>
  </si>
  <si>
    <t>Public houses</t>
  </si>
  <si>
    <t>Restaurants</t>
  </si>
  <si>
    <t>Restaurants (in public houses)</t>
  </si>
  <si>
    <t>Theatres</t>
  </si>
  <si>
    <t>Social clubs</t>
  </si>
  <si>
    <t>Bingo clubs</t>
  </si>
  <si>
    <t>Education, bar/restaurant</t>
  </si>
  <si>
    <t>Education, fast food</t>
  </si>
  <si>
    <t>Lecture room, arts</t>
  </si>
  <si>
    <t>Lecture room, science</t>
  </si>
  <si>
    <t>Library, air con</t>
  </si>
  <si>
    <t>Library, nat vent</t>
  </si>
  <si>
    <t>Education, halls of residence</t>
  </si>
  <si>
    <t>Education, self-catering</t>
  </si>
  <si>
    <t>Science lab</t>
  </si>
  <si>
    <t>Primary school</t>
  </si>
  <si>
    <t>Secondary school</t>
  </si>
  <si>
    <t>Secondary school, with swim</t>
  </si>
  <si>
    <t>Hospital, teaching and specialist</t>
  </si>
  <si>
    <t>Hospitals, acute and maternity</t>
  </si>
  <si>
    <t>Hospitals, cottage</t>
  </si>
  <si>
    <t>Hospitals, long stay</t>
  </si>
  <si>
    <t>Holiday hotels</t>
  </si>
  <si>
    <t>Luxury hotels</t>
  </si>
  <si>
    <t>Small hotels</t>
  </si>
  <si>
    <t>Industrial</t>
  </si>
  <si>
    <t>Community centres</t>
  </si>
  <si>
    <t>Day centres</t>
  </si>
  <si>
    <t>Depots</t>
  </si>
  <si>
    <t>Sheltered housing</t>
  </si>
  <si>
    <t>Residential care homes</t>
  </si>
  <si>
    <t>Temporary homeless units</t>
  </si>
  <si>
    <t>Town hall</t>
  </si>
  <si>
    <t>Office, air-con standard</t>
  </si>
  <si>
    <t>Office, air-con prestige</t>
  </si>
  <si>
    <t>Office, nat-vent cellular</t>
  </si>
  <si>
    <t>Office, nat-vent open plan</t>
  </si>
  <si>
    <t>Primary health care</t>
  </si>
  <si>
    <t>Supermarket</t>
  </si>
  <si>
    <t>Small food shops</t>
  </si>
  <si>
    <t>Benchmark</t>
  </si>
  <si>
    <t>Gas kWh/year</t>
  </si>
  <si>
    <t>Electricity kWh/year</t>
  </si>
  <si>
    <t>UK Government GHG Conversion Factors for Company Reporting</t>
  </si>
  <si>
    <t>Fuels</t>
  </si>
  <si>
    <t>Index</t>
  </si>
  <si>
    <t>Emissions source:</t>
  </si>
  <si>
    <t xml:space="preserve">Next publication date: </t>
  </si>
  <si>
    <t>Factor set:</t>
  </si>
  <si>
    <t>Condensed set</t>
  </si>
  <si>
    <t>Scope:</t>
  </si>
  <si>
    <t>Scope 1</t>
  </si>
  <si>
    <t>Version:</t>
  </si>
  <si>
    <t>Year:</t>
  </si>
  <si>
    <t>Fuels conversion factors should be used for primary fuel sources combusted at a site or in an asset owned or controlled by the reporting organisation.</t>
  </si>
  <si>
    <t>Guidance</t>
  </si>
  <si>
    <t>● Gross calorific value (CV)/ net CV basis - Organisations should determine whether to use the net or gross calorific value of fuels according to their data. For example, the majority of energy billing is provided on a gross CV basis.</t>
  </si>
  <si>
    <r>
      <t>●  'Diesel (average biofuel blend)'/'diesel (100% mineral oil)' - typically organisations purchasing forecourt fuel should use 'diesel (average biofuel blend)'. It should be noted that any fuel an organisation reports in Scope 1 that has biofuel content must have the ‘outside of scopes’ portion reported separately as per the '</t>
    </r>
    <r>
      <rPr>
        <u/>
        <sz val="11"/>
        <color indexed="30"/>
        <rFont val="Calibri"/>
        <family val="2"/>
      </rPr>
      <t>WBCSD/WRI GHG Protocol (chapter 9)'</t>
    </r>
    <r>
      <rPr>
        <sz val="11"/>
        <color indexed="56"/>
        <rFont val="Calibri"/>
        <family val="2"/>
      </rPr>
      <t>.  See information about the outside of scopes emissions in the example section below.
● In 2019 update, a new factor for natural gas, "natural gas (100% mineral blend)", was added in. The difference between the "natural gas" and  "natural gas (100% mineral blend)" factors is that the former refers to the natural gas received through the gas mains grid network in the UK containing a limited biogas content. Therefore, any organisation that reports emissions from natural gas use should use the "natural gas" factor.</t>
    </r>
    <r>
      <rPr>
        <sz val="11"/>
        <color indexed="56"/>
        <rFont val="Calibri"/>
        <family val="2"/>
      </rPr>
      <t xml:space="preserve"> The natural gas (100% mineral blend) factor can be used for calculating bespoke fuel mixtures.</t>
    </r>
  </si>
  <si>
    <r>
      <t>●  If any fuel type or unit has no result in the table, this is an indication the conversion factor is not available or does not exist.
● Users of the aviation turbine fuel factors may need to apply a 1.7 multiplier to the CO</t>
    </r>
    <r>
      <rPr>
        <vertAlign val="subscript"/>
        <sz val="11"/>
        <color rgb="FF053D5F"/>
        <rFont val="Aptos Narrow"/>
        <family val="2"/>
        <scheme val="minor"/>
      </rPr>
      <t>2</t>
    </r>
    <r>
      <rPr>
        <sz val="11"/>
        <color rgb="FF053D5F"/>
        <rFont val="Aptos Narrow"/>
        <family val="2"/>
        <scheme val="minor"/>
      </rPr>
      <t xml:space="preserve"> factor to account for the radiative forcing effects of emissions at altitude. Further explanation of this is provided in the Conversion Factors Methodology Paper.</t>
    </r>
  </si>
  <si>
    <t>Example of calculating emissions from fuels</t>
  </si>
  <si>
    <t xml:space="preserve">Company A needs to report the Scope 1 emissions from its natural gas and diesel use.  </t>
  </si>
  <si>
    <r>
      <t>●  For natural gas consumption it selects a kWh conversion factor on a gross CV basis - this is the basis of most energy bills.  It reports in CO</t>
    </r>
    <r>
      <rPr>
        <vertAlign val="subscript"/>
        <sz val="11"/>
        <color indexed="56"/>
        <rFont val="Calibri"/>
        <family val="2"/>
      </rPr>
      <t>2</t>
    </r>
    <r>
      <rPr>
        <sz val="11"/>
        <color indexed="56"/>
        <rFont val="Calibri"/>
        <family val="2"/>
      </rPr>
      <t>e for all fuels combusted at its premises.</t>
    </r>
  </si>
  <si>
    <r>
      <t>●  It is faced with two different types of diesel conversion factors,</t>
    </r>
    <r>
      <rPr>
        <i/>
        <sz val="11"/>
        <color indexed="56"/>
        <rFont val="Calibri"/>
        <family val="2"/>
      </rPr>
      <t xml:space="preserve"> '100% mineral fuel'</t>
    </r>
    <r>
      <rPr>
        <sz val="11"/>
        <color indexed="56"/>
        <rFont val="Calibri"/>
        <family val="2"/>
      </rPr>
      <t xml:space="preserve"> and</t>
    </r>
    <r>
      <rPr>
        <i/>
        <sz val="11"/>
        <color indexed="56"/>
        <rFont val="Calibri"/>
        <family val="2"/>
      </rPr>
      <t xml:space="preserve"> 'diesel (average biofuel blend)'</t>
    </r>
    <r>
      <rPr>
        <sz val="11"/>
        <color indexed="56"/>
        <rFont val="Calibri"/>
        <family val="2"/>
      </rPr>
      <t>. Since it fills up its vehicles at a national chain of filling stations, it selects the average biofuel blend (this is the correct conversion factor for standard forecourt fuel, which contains a small blend of biofuel).</t>
    </r>
  </si>
  <si>
    <t>The activity data (that is, litres) is multiplied by the appropriate conversion factor to produce company A's fuel emissions. 
Organisations should determine whether to use the net or gross calorific value of fuels according to their data. For example, the majority of energy billing is provided on a gross CV basis.</t>
  </si>
  <si>
    <r>
      <t>Since company A is reporting a type of fuel that has biofuel content, it should also account for the ‘biogenic’ part of this fuel. To calculate this, it must also multiply the total litres of fuel used by the ‘outside of scopes’ fuel factor for ‘forecourt fuels- diesel (average biofuel blend)’ and report as a separate line item within its report called ‘outside of scopes’. This will not be included in the organisation's emissions total, but displayed separately within the emissions report. This ensures that the organisation is being transparent with regard to all potential sources of CO</t>
    </r>
    <r>
      <rPr>
        <vertAlign val="subscript"/>
        <sz val="11"/>
        <color indexed="56"/>
        <rFont val="Calibri"/>
        <family val="2"/>
      </rPr>
      <t>2</t>
    </r>
    <r>
      <rPr>
        <sz val="11"/>
        <color indexed="56"/>
        <rFont val="Calibri"/>
        <family val="2"/>
      </rPr>
      <t xml:space="preserve"> from its activities.  </t>
    </r>
  </si>
  <si>
    <r>
      <rPr>
        <sz val="11"/>
        <color indexed="56"/>
        <rFont val="Calibri"/>
        <family val="2"/>
      </rPr>
      <t>For more information refer to the ‘</t>
    </r>
    <r>
      <rPr>
        <u/>
        <sz val="11"/>
        <color indexed="12"/>
        <rFont val="Calibri"/>
        <family val="2"/>
      </rPr>
      <t>Outside of scopes</t>
    </r>
    <r>
      <rPr>
        <sz val="11"/>
        <color indexed="56"/>
        <rFont val="Calibri"/>
        <family val="2"/>
      </rPr>
      <t>’ tab for guidance.</t>
    </r>
  </si>
  <si>
    <t>Activity</t>
  </si>
  <si>
    <t>Fuel</t>
  </si>
  <si>
    <t>Unit</t>
  </si>
  <si>
    <r>
      <t>kg CO</t>
    </r>
    <r>
      <rPr>
        <vertAlign val="subscript"/>
        <sz val="11"/>
        <color indexed="56"/>
        <rFont val="Calibri"/>
        <family val="2"/>
      </rPr>
      <t>2</t>
    </r>
    <r>
      <rPr>
        <sz val="11"/>
        <color indexed="56"/>
        <rFont val="Calibri"/>
        <family val="2"/>
      </rPr>
      <t>e</t>
    </r>
  </si>
  <si>
    <r>
      <t>kg CO</t>
    </r>
    <r>
      <rPr>
        <vertAlign val="subscript"/>
        <sz val="11"/>
        <color rgb="FF002060"/>
        <rFont val="Aptos Narrow"/>
        <family val="2"/>
        <scheme val="minor"/>
      </rPr>
      <t>2</t>
    </r>
    <r>
      <rPr>
        <sz val="11"/>
        <color rgb="FF002060"/>
        <rFont val="Aptos Narrow"/>
        <family val="2"/>
        <scheme val="minor"/>
      </rPr>
      <t>e of CO</t>
    </r>
    <r>
      <rPr>
        <vertAlign val="subscript"/>
        <sz val="11"/>
        <color rgb="FF002060"/>
        <rFont val="Aptos Narrow"/>
        <family val="2"/>
        <scheme val="minor"/>
      </rPr>
      <t>2</t>
    </r>
    <r>
      <rPr>
        <sz val="11"/>
        <color rgb="FF002060"/>
        <rFont val="Aptos Narrow"/>
        <family val="2"/>
        <scheme val="minor"/>
      </rPr>
      <t xml:space="preserve"> per unit</t>
    </r>
  </si>
  <si>
    <r>
      <t>kg CO</t>
    </r>
    <r>
      <rPr>
        <vertAlign val="subscript"/>
        <sz val="11"/>
        <color rgb="FF002060"/>
        <rFont val="Aptos Narrow"/>
        <family val="2"/>
        <scheme val="minor"/>
      </rPr>
      <t>2</t>
    </r>
    <r>
      <rPr>
        <sz val="11"/>
        <color rgb="FF002060"/>
        <rFont val="Aptos Narrow"/>
        <family val="2"/>
        <scheme val="minor"/>
      </rPr>
      <t>e of CH</t>
    </r>
    <r>
      <rPr>
        <vertAlign val="subscript"/>
        <sz val="11"/>
        <color rgb="FF002060"/>
        <rFont val="Aptos Narrow"/>
        <family val="2"/>
        <scheme val="minor"/>
      </rPr>
      <t>4</t>
    </r>
    <r>
      <rPr>
        <sz val="11"/>
        <color rgb="FF002060"/>
        <rFont val="Aptos Narrow"/>
        <family val="2"/>
        <scheme val="minor"/>
      </rPr>
      <t xml:space="preserve"> per unit</t>
    </r>
  </si>
  <si>
    <r>
      <t>kg CO</t>
    </r>
    <r>
      <rPr>
        <vertAlign val="subscript"/>
        <sz val="11"/>
        <color rgb="FF002060"/>
        <rFont val="Aptos Narrow"/>
        <family val="2"/>
        <scheme val="minor"/>
      </rPr>
      <t>2</t>
    </r>
    <r>
      <rPr>
        <sz val="11"/>
        <color rgb="FF002060"/>
        <rFont val="Aptos Narrow"/>
        <family val="2"/>
        <scheme val="minor"/>
      </rPr>
      <t>e of N</t>
    </r>
    <r>
      <rPr>
        <vertAlign val="subscript"/>
        <sz val="11"/>
        <color rgb="FF002060"/>
        <rFont val="Aptos Narrow"/>
        <family val="2"/>
        <scheme val="minor"/>
      </rPr>
      <t>2</t>
    </r>
    <r>
      <rPr>
        <sz val="11"/>
        <color rgb="FF002060"/>
        <rFont val="Aptos Narrow"/>
        <family val="2"/>
        <scheme val="minor"/>
      </rPr>
      <t>O per unit</t>
    </r>
  </si>
  <si>
    <t>Gaseous fuels</t>
  </si>
  <si>
    <t>Butane</t>
  </si>
  <si>
    <t>tonnes</t>
  </si>
  <si>
    <t>litres</t>
  </si>
  <si>
    <t>kWh (Net CV)</t>
  </si>
  <si>
    <t>kWh (Gross CV)</t>
  </si>
  <si>
    <t>CNG</t>
  </si>
  <si>
    <t>LNG</t>
  </si>
  <si>
    <t>LPG</t>
  </si>
  <si>
    <t>Natural gas</t>
  </si>
  <si>
    <t>cubic metres</t>
  </si>
  <si>
    <t>Natural gas (100% mineral blend)</t>
  </si>
  <si>
    <t>Other petroleum gas</t>
  </si>
  <si>
    <t>Propane</t>
  </si>
  <si>
    <t xml:space="preserve"> </t>
  </si>
  <si>
    <t>Liquid fuels</t>
  </si>
  <si>
    <t>Aviation spirit</t>
  </si>
  <si>
    <t>Aviation turbine fuel</t>
  </si>
  <si>
    <t>Burning oil</t>
  </si>
  <si>
    <t>Diesel (average biofuel blend)</t>
  </si>
  <si>
    <t>Diesel (100% mineral diesel)</t>
  </si>
  <si>
    <t>Fuel oil</t>
  </si>
  <si>
    <t>Gas oil</t>
  </si>
  <si>
    <t>Lubricants</t>
  </si>
  <si>
    <t>Naphtha</t>
  </si>
  <si>
    <t>Petrol (average biofuel blend)</t>
  </si>
  <si>
    <t>Petrol (100% mineral petrol)</t>
  </si>
  <si>
    <t>Processed fuel oils - residual oil</t>
  </si>
  <si>
    <t>Processed fuel oils - distillate oil</t>
  </si>
  <si>
    <t>Refinery miscellaneous</t>
  </si>
  <si>
    <t>Waste oils</t>
  </si>
  <si>
    <t>Marine gas oil</t>
  </si>
  <si>
    <t>Marine fuel oil</t>
  </si>
  <si>
    <t>Solid fuels</t>
  </si>
  <si>
    <t>Coal (industrial)</t>
  </si>
  <si>
    <t>Coal (electricity generation)</t>
  </si>
  <si>
    <t>Coal (domestic)</t>
  </si>
  <si>
    <t>Coking coal</t>
  </si>
  <si>
    <t>Petroleum coke</t>
  </si>
  <si>
    <t>Coal (electricity generation - home produced coal only)</t>
  </si>
  <si>
    <t>FAQs</t>
  </si>
  <si>
    <t>I need a conversion factor for ‘therms’, how can I convert the kWh conversion factors to suit my needs?</t>
  </si>
  <si>
    <r>
      <t>We provide a specific conversion table at the back of these listings to allow organisations to convert the conversion factors into different units where required.   Please see the</t>
    </r>
    <r>
      <rPr>
        <b/>
        <sz val="11"/>
        <color indexed="62"/>
        <rFont val="Calibri"/>
        <family val="2"/>
      </rPr>
      <t xml:space="preserve"> </t>
    </r>
    <r>
      <rPr>
        <b/>
        <u/>
        <sz val="11"/>
        <color indexed="62"/>
        <rFont val="Calibri"/>
        <family val="2"/>
      </rPr>
      <t>‘</t>
    </r>
    <r>
      <rPr>
        <b/>
        <u/>
        <sz val="11"/>
        <color indexed="12"/>
        <rFont val="Calibri"/>
        <family val="2"/>
      </rPr>
      <t>Conversions</t>
    </r>
    <r>
      <rPr>
        <b/>
        <u/>
        <sz val="11"/>
        <color indexed="62"/>
        <rFont val="Calibri"/>
        <family val="2"/>
      </rPr>
      <t>’</t>
    </r>
    <r>
      <rPr>
        <b/>
        <sz val="11"/>
        <color indexed="62"/>
        <rFont val="Calibri"/>
        <family val="2"/>
      </rPr>
      <t xml:space="preserve"> </t>
    </r>
    <r>
      <rPr>
        <sz val="11"/>
        <color indexed="62"/>
        <rFont val="Calibri"/>
        <family val="2"/>
      </rPr>
      <t>tab.</t>
    </r>
  </si>
  <si>
    <t>I need a conversion factor for my specific % biofuel blend, rather than the “average biofuel blend” factor that is reported here.</t>
  </si>
  <si>
    <r>
      <t>The steps taken to calculate this by hand are straightforward and can be illustrated using the following worked example (consistent for all biofuels, conventional fuels, scopes and units):
Company B wants to report on its Scope 1 fuel emissions (in kgCO</t>
    </r>
    <r>
      <rPr>
        <vertAlign val="subscript"/>
        <sz val="11"/>
        <color indexed="56"/>
        <rFont val="Calibri"/>
        <family val="2"/>
      </rPr>
      <t>2</t>
    </r>
    <r>
      <rPr>
        <sz val="11"/>
        <color indexed="56"/>
        <rFont val="Calibri"/>
        <family val="2"/>
      </rPr>
      <t>e/litre) from a specific biodiesel blend of X%. Using 2021 values, it is known that:
●100% mineral diesel conversion factor = 2.706 kgCO</t>
    </r>
    <r>
      <rPr>
        <vertAlign val="subscript"/>
        <sz val="11"/>
        <color rgb="FF003366"/>
        <rFont val="Calibri"/>
        <family val="2"/>
      </rPr>
      <t>2</t>
    </r>
    <r>
      <rPr>
        <sz val="11"/>
        <color indexed="56"/>
        <rFont val="Calibri"/>
        <family val="2"/>
      </rPr>
      <t>e/litre
●Biodiesel ME conversion factor (see Bioenergy sheet) = 0.168 kgCO</t>
    </r>
    <r>
      <rPr>
        <vertAlign val="subscript"/>
        <sz val="11"/>
        <color rgb="FF003366"/>
        <rFont val="Calibri"/>
        <family val="2"/>
      </rPr>
      <t>2</t>
    </r>
    <r>
      <rPr>
        <sz val="11"/>
        <color indexed="56"/>
        <rFont val="Calibri"/>
        <family val="2"/>
      </rPr>
      <t>e/litre
Therefore, X% biodiesel blend conversion factor = (X% x 0.168) + [(1-X%) x 2.706]</t>
    </r>
  </si>
  <si>
    <r>
      <t>Do the factors for fuels include the indirect effects of non-CO</t>
    </r>
    <r>
      <rPr>
        <b/>
        <vertAlign val="subscript"/>
        <sz val="11"/>
        <color indexed="56"/>
        <rFont val="Calibri"/>
        <family val="2"/>
      </rPr>
      <t>2</t>
    </r>
    <r>
      <rPr>
        <b/>
        <sz val="11"/>
        <color indexed="56"/>
        <rFont val="Calibri"/>
        <family val="2"/>
      </rPr>
      <t xml:space="preserve"> emissions (water vapour, contrails, NO</t>
    </r>
    <r>
      <rPr>
        <b/>
        <vertAlign val="subscript"/>
        <sz val="11"/>
        <color indexed="56"/>
        <rFont val="Calibri"/>
        <family val="2"/>
      </rPr>
      <t>X</t>
    </r>
    <r>
      <rPr>
        <b/>
        <sz val="11"/>
        <color indexed="56"/>
        <rFont val="Calibri"/>
        <family val="2"/>
      </rPr>
      <t>, etc.) or radiative forcing?</t>
    </r>
  </si>
  <si>
    <r>
      <t>The aviation fuel factors currently only account for the direct effect of CO</t>
    </r>
    <r>
      <rPr>
        <vertAlign val="subscript"/>
        <sz val="11"/>
        <color indexed="56"/>
        <rFont val="Calibri"/>
        <family val="2"/>
      </rPr>
      <t>2</t>
    </r>
    <r>
      <rPr>
        <sz val="11"/>
        <color indexed="56"/>
        <rFont val="Calibri"/>
        <family val="2"/>
      </rPr>
      <t>, CH</t>
    </r>
    <r>
      <rPr>
        <vertAlign val="subscript"/>
        <sz val="11"/>
        <color indexed="56"/>
        <rFont val="Calibri"/>
        <family val="2"/>
      </rPr>
      <t xml:space="preserve">4 </t>
    </r>
    <r>
      <rPr>
        <sz val="11"/>
        <color indexed="56"/>
        <rFont val="Calibri"/>
        <family val="2"/>
      </rPr>
      <t>and N</t>
    </r>
    <r>
      <rPr>
        <vertAlign val="subscript"/>
        <sz val="11"/>
        <color indexed="56"/>
        <rFont val="Calibri"/>
        <family val="2"/>
      </rPr>
      <t>2</t>
    </r>
    <r>
      <rPr>
        <sz val="11"/>
        <color indexed="56"/>
        <rFont val="Calibri"/>
        <family val="2"/>
      </rPr>
      <t>O emissions. Organisations should include the indirect effects of non-CO</t>
    </r>
    <r>
      <rPr>
        <vertAlign val="subscript"/>
        <sz val="11"/>
        <color indexed="56"/>
        <rFont val="Calibri"/>
        <family val="2"/>
      </rPr>
      <t>2</t>
    </r>
    <r>
      <rPr>
        <sz val="11"/>
        <color indexed="56"/>
        <rFont val="Calibri"/>
        <family val="2"/>
      </rPr>
      <t xml:space="preserve"> emissions when reporting air travel emissions to capture the full climate impact of their travel, as indicated in the ‘Business travel- air’ tab. To do this, it is recommended that a multiplier of 1.7 is applied to the CO</t>
    </r>
    <r>
      <rPr>
        <vertAlign val="subscript"/>
        <sz val="11"/>
        <color indexed="56"/>
        <rFont val="Calibri"/>
        <family val="2"/>
      </rPr>
      <t xml:space="preserve">2 </t>
    </r>
    <r>
      <rPr>
        <sz val="11"/>
        <color indexed="56"/>
        <rFont val="Calibri"/>
        <family val="2"/>
      </rPr>
      <t>component only of the direct emissions from aviation, and then summed with the CH</t>
    </r>
    <r>
      <rPr>
        <vertAlign val="subscript"/>
        <sz val="11"/>
        <color indexed="56"/>
        <rFont val="Calibri"/>
        <family val="2"/>
      </rPr>
      <t>4</t>
    </r>
    <r>
      <rPr>
        <sz val="11"/>
        <color indexed="56"/>
        <rFont val="Calibri"/>
        <family val="2"/>
      </rPr>
      <t xml:space="preserve"> and N</t>
    </r>
    <r>
      <rPr>
        <vertAlign val="subscript"/>
        <sz val="11"/>
        <color indexed="56"/>
        <rFont val="Calibri"/>
        <family val="2"/>
      </rPr>
      <t>2</t>
    </r>
    <r>
      <rPr>
        <sz val="11"/>
        <color indexed="56"/>
        <rFont val="Calibri"/>
        <family val="2"/>
      </rPr>
      <t>O direct emissions to calculate total kgCO</t>
    </r>
    <r>
      <rPr>
        <vertAlign val="subscript"/>
        <sz val="11"/>
        <color indexed="56"/>
        <rFont val="Calibri"/>
        <family val="2"/>
      </rPr>
      <t>2</t>
    </r>
    <r>
      <rPr>
        <sz val="11"/>
        <color indexed="56"/>
        <rFont val="Calibri"/>
        <family val="2"/>
      </rPr>
      <t>e (including direct and indirect effects). Further information can be found in the ‘Business travel- air’ tab and the air transport section of the Methodology Paper.
The effects of radiative forcing are not considered to be significant for fuels used in other forms of transport. They may even be negative for shipping due to the high sulphur content of fuels used.</t>
    </r>
  </si>
  <si>
    <t>For information about how the conversion factors have been derived, please refer to the 'Methodology paper' that accompanies the conversion factors.</t>
  </si>
  <si>
    <t>UK electricity</t>
  </si>
  <si>
    <t>Scope 2</t>
  </si>
  <si>
    <t>UK electricity conversion factors should be used to report on electricity used by an organisation at sites owned/controlled by them.  This is reported as a Scope 2, indirect emission.  The conversion factors in this listing are for the electricity supplied to the grid that organisations purchase - they do not include the emissions associated with the transmission and distribution of electricity.</t>
  </si>
  <si>
    <t>●  The year displayed alongside the electricity factors is the reporting year for which users should apply these factors. This is based on a calendar reporting year.</t>
  </si>
  <si>
    <t>●  The Government's 'Environmental reporting guidelines' require that Scope 2 electricity emissions are reported using location-based grid average emissions factors. A market-based Scope 2 figure may optionally be reported but only in addition to the location-based figure. Market-based emissions reflect a contractual entitlement to claim an emissions rate, allowing for a reduced emission figure where, for example, a renewable energy tariff is backed by certificates to track attributes associated with energy generation. The location-based emissions reflect the average emission of the grid where the energy consumption occurs and is calculated using these UK Electricity grid average factors below. Organisations using a market-based figure may want to consider adding narrative information on whether their contractual arrangements cause additional renewable electricity generation.</t>
  </si>
  <si>
    <t>●  We advise that organisations also account for the transmission and distribution (T&amp;D) losses of the electricity they purchase, which occur between the power station and their site(s). They should do so using the ‘transmission and distribution’ factors for UK electricity. The emissions from T&amp;D should be accounted for in Scope 3.</t>
  </si>
  <si>
    <r>
      <t xml:space="preserve">●  Organisations that generate renewable energy or purchase green energy should refer to chapter 2 of the Government's </t>
    </r>
    <r>
      <rPr>
        <u/>
        <sz val="11"/>
        <color indexed="12"/>
        <rFont val="Calibri"/>
        <family val="2"/>
      </rPr>
      <t>'Environmental reporting guidelines'</t>
    </r>
    <r>
      <rPr>
        <sz val="11"/>
        <color indexed="56"/>
        <rFont val="Calibri"/>
        <family val="2"/>
      </rPr>
      <t xml:space="preserve"> for information on how to account for their electricity use.</t>
    </r>
  </si>
  <si>
    <t>●  If an organisation voluntarily reports the electricity used at a site/for an asset in its supply chain that is not directly under its ownership or control, it may report this electricity in Scope 3. A duplicate set of conversion factors have been provided for this purpose in the Scope 3 listing, under ‘managed assets- electricity’.</t>
  </si>
  <si>
    <t>Why has the electricity factor changed?</t>
  </si>
  <si>
    <r>
      <t>The UK electricity factor is prone to fluctuate from year to year as the fuel mix consumed in UK power stations (and auto-generators) and the proportion of net imported electricity changes.
These annual changes can be large as the factor depends very heavily on the relative prices of coal and natural gas as well as fluctuations in peak demand and renewables. Given the importance of this factor, the explanation for fluctuations will be presented here henceforth.
In the 2019 GHG Conversion Factors, there was a 10% decrease in the UK Electricity CO</t>
    </r>
    <r>
      <rPr>
        <vertAlign val="subscript"/>
        <sz val="11"/>
        <color rgb="FF002060"/>
        <rFont val="Aptos Narrow"/>
        <family val="2"/>
        <scheme val="minor"/>
      </rPr>
      <t>2</t>
    </r>
    <r>
      <rPr>
        <sz val="11"/>
        <color rgb="FF002060"/>
        <rFont val="Aptos Narrow"/>
        <family val="2"/>
        <scheme val="minor"/>
      </rPr>
      <t>e factor compared to the previous year. In the 2020 update, the CO</t>
    </r>
    <r>
      <rPr>
        <vertAlign val="subscript"/>
        <sz val="11"/>
        <color rgb="FF002060"/>
        <rFont val="Aptos Narrow"/>
        <family val="2"/>
        <scheme val="minor"/>
      </rPr>
      <t>2</t>
    </r>
    <r>
      <rPr>
        <sz val="11"/>
        <color rgb="FF002060"/>
        <rFont val="Aptos Narrow"/>
        <family val="2"/>
        <scheme val="minor"/>
      </rPr>
      <t>e factor decreased (compared with 2019) again by 9%. In the 2021 update, the CO</t>
    </r>
    <r>
      <rPr>
        <vertAlign val="subscript"/>
        <sz val="11"/>
        <color rgb="FF002060"/>
        <rFont val="Aptos Narrow"/>
        <family val="2"/>
        <scheme val="minor"/>
      </rPr>
      <t>2</t>
    </r>
    <r>
      <rPr>
        <sz val="11"/>
        <color rgb="FF002060"/>
        <rFont val="Aptos Narrow"/>
        <family val="2"/>
        <scheme val="minor"/>
      </rPr>
      <t>e factor again decreased by 9% (in comparison to the 2020 update). The above decreases are all due to a decrease in coal use in electricity generation and an increase in renewable generation.
In the 2023 update, the UK Electricity CO</t>
    </r>
    <r>
      <rPr>
        <vertAlign val="subscript"/>
        <sz val="11"/>
        <color rgb="FF002060"/>
        <rFont val="Aptos Narrow"/>
        <family val="2"/>
        <scheme val="minor"/>
      </rPr>
      <t>2</t>
    </r>
    <r>
      <rPr>
        <sz val="11"/>
        <color rgb="FF002060"/>
        <rFont val="Aptos Narrow"/>
        <family val="2"/>
        <scheme val="minor"/>
      </rPr>
      <t>e factor has increased by 7% (compared to the 2022 update) due to an increase in natural gas use in electricity generation and a decrease in renewable generation.</t>
    </r>
  </si>
  <si>
    <t>Example of calculating emissions from UK electricity</t>
  </si>
  <si>
    <t xml:space="preserve">Company G reports the emissions from the electricity it uses, which can be found by reading its electricity meters or gathering data from utility bills. </t>
  </si>
  <si>
    <t>The kWh electricity use is multiplied by the ‘electricity generated’ figure appropriate to the reporting year to produce company G's UK Scope 2 electricity emissions.</t>
  </si>
  <si>
    <t>Country</t>
  </si>
  <si>
    <t>Year</t>
  </si>
  <si>
    <t>Electricity generated</t>
  </si>
  <si>
    <t>Electricity: UK</t>
  </si>
  <si>
    <t>kWh</t>
  </si>
  <si>
    <r>
      <t>I am not publishing a company report, but I need a factor for</t>
    </r>
    <r>
      <rPr>
        <b/>
        <sz val="11"/>
        <color indexed="56"/>
        <rFont val="Calibri"/>
        <family val="2"/>
      </rPr>
      <t xml:space="preserve"> ‘electricity consumption’ instead of ‘electricity generation’ what should I do?</t>
    </r>
  </si>
  <si>
    <t>For company reporting purposes, organisations should use the ‘electricity generation’ figures for Scope 2 electricity and may use the ‘T&amp;D’ factors found in the 'Transmission and distribution' tab for reporting Scope 3 losses.  However, for other reporting contexts (where specific scopes do not need to be reported) the ‘electricity consumption’ figure can be calculated by adding together the ‘electricity generation’ and the ‘T&amp;D’ values within each year.</t>
  </si>
  <si>
    <t>I previously used a 5-year grid rolling average factors. These factors are based on 1-year average factors and look quite different, what should I do?</t>
  </si>
  <si>
    <t>Please refer to the 'What's new in 2013'  section of the ‘What’s new’ tab of the 2013 GHG Conversion factors spreadsheet for full instructions on how to rebaseline your data to compensate for the changes made.</t>
  </si>
  <si>
    <t>Gas kWh</t>
  </si>
  <si>
    <t>Electricity kWh</t>
  </si>
  <si>
    <t>TOTAL tCO2/yr</t>
  </si>
  <si>
    <t>TOTAL kgCO2/yr</t>
  </si>
  <si>
    <t>Service Charge</t>
  </si>
  <si>
    <t>Cost category</t>
  </si>
  <si>
    <t>Expense total</t>
  </si>
  <si>
    <t>Schedule 1</t>
  </si>
  <si>
    <t>Schedule 2</t>
  </si>
  <si>
    <t>Schedule 3</t>
  </si>
  <si>
    <t>Estate</t>
  </si>
  <si>
    <t>Building 1</t>
  </si>
  <si>
    <t>Building 2</t>
  </si>
  <si>
    <t>Management</t>
  </si>
  <si>
    <t>Management fees</t>
  </si>
  <si>
    <t>Accounting fees</t>
  </si>
  <si>
    <t>Site management resources</t>
  </si>
  <si>
    <t>Health, safety and environmental</t>
  </si>
  <si>
    <t>Subtotal</t>
  </si>
  <si>
    <t>Utilities</t>
  </si>
  <si>
    <t>Fuel oil (heating)</t>
  </si>
  <si>
    <t>Water</t>
  </si>
  <si>
    <t>Soft services</t>
  </si>
  <si>
    <t>Security</t>
  </si>
  <si>
    <t>Cleaning and environmental</t>
  </si>
  <si>
    <t>Marketing and promotions</t>
  </si>
  <si>
    <t>Hard services</t>
  </si>
  <si>
    <t>Mechanical and electrical services</t>
  </si>
  <si>
    <t>Lift and escalators</t>
  </si>
  <si>
    <t>Suspended access equipment</t>
  </si>
  <si>
    <t>Fabric repairs and maintenance</t>
  </si>
  <si>
    <r>
      <t>I</t>
    </r>
    <r>
      <rPr>
        <b/>
        <sz val="10"/>
        <color rgb="FF36424A"/>
        <rFont val="Arial"/>
        <family val="2"/>
      </rPr>
      <t>ncome</t>
    </r>
  </si>
  <si>
    <t>Interest</t>
  </si>
  <si>
    <t>Income from commercialisation</t>
  </si>
  <si>
    <t>Insurance</t>
  </si>
  <si>
    <t>Engineering insurance</t>
  </si>
  <si>
    <t>All risks insurance cover</t>
  </si>
  <si>
    <t>Terrorism insurance</t>
  </si>
  <si>
    <t>Exceptional expenditure</t>
  </si>
  <si>
    <t>Major works</t>
  </si>
  <si>
    <t>Forward funding</t>
  </si>
  <si>
    <t>Grand total</t>
  </si>
  <si>
    <t>Utility Scale</t>
  </si>
  <si>
    <t>Service Charge £/yr</t>
  </si>
  <si>
    <t>TOTAL</t>
  </si>
  <si>
    <t>Data Source</t>
  </si>
  <si>
    <t>World Development Indicators</t>
  </si>
  <si>
    <t>Last Updated Date</t>
  </si>
  <si>
    <t>Country Name</t>
  </si>
  <si>
    <t>Country Code</t>
  </si>
  <si>
    <t>Indicator Name</t>
  </si>
  <si>
    <t>Indicator Code</t>
  </si>
  <si>
    <t>Aruba</t>
  </si>
  <si>
    <t>ABW</t>
  </si>
  <si>
    <t>GDP (current US$)</t>
  </si>
  <si>
    <t>NY.GDP.MKTP.CD</t>
  </si>
  <si>
    <t>Africa Eastern and Southern</t>
  </si>
  <si>
    <t>AFE</t>
  </si>
  <si>
    <t>Afghanistan</t>
  </si>
  <si>
    <t>AFG</t>
  </si>
  <si>
    <t>Africa Western and Central</t>
  </si>
  <si>
    <t>AFW</t>
  </si>
  <si>
    <t>Angola</t>
  </si>
  <si>
    <t>AGO</t>
  </si>
  <si>
    <t>Albania</t>
  </si>
  <si>
    <t>ALB</t>
  </si>
  <si>
    <t>Andorra</t>
  </si>
  <si>
    <t>AND</t>
  </si>
  <si>
    <t>Arab World</t>
  </si>
  <si>
    <t>ARB</t>
  </si>
  <si>
    <t>United Arab Emirates</t>
  </si>
  <si>
    <t>ARE</t>
  </si>
  <si>
    <t>Argentina</t>
  </si>
  <si>
    <t>ARG</t>
  </si>
  <si>
    <t>Armenia</t>
  </si>
  <si>
    <t>ARM</t>
  </si>
  <si>
    <t>American Samoa</t>
  </si>
  <si>
    <t>ASM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</si>
  <si>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</si>
  <si>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</si>
  <si>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</si>
  <si>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</si>
  <si>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</si>
  <si>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</si>
  <si>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</si>
  <si>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</si>
  <si>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</si>
  <si>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</si>
  <si>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</si>
  <si>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</si>
  <si>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</si>
  <si>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</si>
  <si>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</si>
  <si>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</si>
  <si>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</si>
  <si>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</si>
  <si>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</si>
  <si>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</si>
  <si>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</si>
  <si>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</si>
  <si>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</si>
  <si>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</si>
  <si>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</si>
  <si>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</si>
  <si>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</si>
  <si>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</si>
  <si>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</si>
  <si>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</si>
  <si>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</si>
  <si>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</si>
  <si>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</si>
  <si>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</si>
  <si>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</si>
  <si>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</si>
  <si>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</si>
  <si>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</si>
  <si>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</si>
  <si>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</si>
  <si>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</si>
  <si>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</si>
  <si>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</si>
  <si>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</si>
  <si>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</si>
  <si>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</si>
  <si>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</si>
  <si>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</si>
  <si>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Central Europe and the Baltics</t>
  </si>
  <si>
    <t>CEB</t>
  </si>
  <si>
    <t>Switzerland</t>
  </si>
  <si>
    <t>CHE</t>
  </si>
  <si>
    <t>Channel Islands</t>
  </si>
  <si>
    <t>CHI</t>
  </si>
  <si>
    <t>Chile</t>
  </si>
  <si>
    <t>CHL</t>
  </si>
  <si>
    <t>China</t>
  </si>
  <si>
    <t>CHN</t>
  </si>
  <si>
    <t>Cote d'Ivoire</t>
  </si>
  <si>
    <t>CIV</t>
  </si>
  <si>
    <t>Cameroon</t>
  </si>
  <si>
    <t>CMR</t>
  </si>
  <si>
    <t>Congo, Dem. Rep.</t>
  </si>
  <si>
    <t>COD</t>
  </si>
  <si>
    <t>Congo, Rep.</t>
  </si>
  <si>
    <t>COG</t>
  </si>
  <si>
    <t>Colombia</t>
  </si>
  <si>
    <t>COL</t>
  </si>
  <si>
    <t>Comoros</t>
  </si>
  <si>
    <t>COM</t>
  </si>
  <si>
    <t>Cabo Verde</t>
  </si>
  <si>
    <t>CPV</t>
  </si>
  <si>
    <t>Costa Rica</t>
  </si>
  <si>
    <t>CRI</t>
  </si>
  <si>
    <t>Caribbean small states</t>
  </si>
  <si>
    <t>CSS</t>
  </si>
  <si>
    <t>Cuba</t>
  </si>
  <si>
    <t>CUB</t>
  </si>
  <si>
    <t>Curacao</t>
  </si>
  <si>
    <t>CUW</t>
  </si>
  <si>
    <t>Cayman Islands</t>
  </si>
  <si>
    <t>CYM</t>
  </si>
  <si>
    <t>Cyprus</t>
  </si>
  <si>
    <t>CYP</t>
  </si>
  <si>
    <t>Czechia</t>
  </si>
  <si>
    <t>CZE</t>
  </si>
  <si>
    <t>Germany</t>
  </si>
  <si>
    <t>DEU</t>
  </si>
  <si>
    <t>Djibouti</t>
  </si>
  <si>
    <t>DJI</t>
  </si>
  <si>
    <t>Dominica</t>
  </si>
  <si>
    <t>DMA</t>
  </si>
  <si>
    <t>Denmark</t>
  </si>
  <si>
    <t>DNK</t>
  </si>
  <si>
    <t>Dominican Republic</t>
  </si>
  <si>
    <t>DOM</t>
  </si>
  <si>
    <t>Algeria</t>
  </si>
  <si>
    <t>DZA</t>
  </si>
  <si>
    <t>East Asia &amp; Pacific (excluding high income)</t>
  </si>
  <si>
    <t>EAP</t>
  </si>
  <si>
    <t>Early-demographic dividend</t>
  </si>
  <si>
    <t>EAR</t>
  </si>
  <si>
    <t>East Asia &amp; Pacific</t>
  </si>
  <si>
    <t>EAS</t>
  </si>
  <si>
    <t>Europe &amp; Central Asia (excluding high income)</t>
  </si>
  <si>
    <t>ECA</t>
  </si>
  <si>
    <t>Europe &amp; Central Asia</t>
  </si>
  <si>
    <t>ECS</t>
  </si>
  <si>
    <t>Ecuador</t>
  </si>
  <si>
    <t>ECU</t>
  </si>
  <si>
    <t>Egypt, Arab Rep.</t>
  </si>
  <si>
    <t>EGY</t>
  </si>
  <si>
    <t>Euro area</t>
  </si>
  <si>
    <t>EMU</t>
  </si>
  <si>
    <t>Eritrea</t>
  </si>
  <si>
    <t>ERI</t>
  </si>
  <si>
    <t>Spain</t>
  </si>
  <si>
    <t>ESP</t>
  </si>
  <si>
    <t>Estonia</t>
  </si>
  <si>
    <t>EST</t>
  </si>
  <si>
    <t>Ethiopia</t>
  </si>
  <si>
    <t>ETH</t>
  </si>
  <si>
    <t>European Union</t>
  </si>
  <si>
    <t>EUU</t>
  </si>
  <si>
    <t>Fragile and conflict affected situations</t>
  </si>
  <si>
    <t>FCS</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</si>
  <si>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</si>
  <si>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</si>
  <si>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</si>
  <si>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</si>
  <si>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</si>
  <si>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</si>
  <si>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</si>
  <si>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</si>
  <si>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</si>
  <si>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</si>
  <si>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</si>
  <si>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</si>
  <si>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</si>
  <si>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</si>
  <si>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</si>
  <si>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</si>
  <si>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</si>
  <si>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</si>
  <si>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</si>
  <si>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</si>
  <si>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</si>
  <si>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</si>
  <si>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</si>
  <si>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</si>
  <si>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</si>
  <si>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</si>
  <si>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</si>
  <si>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</si>
  <si>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</si>
  <si>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</si>
  <si>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</si>
  <si>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</si>
  <si>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</si>
  <si>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</si>
  <si>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</si>
  <si>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</si>
  <si>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</si>
  <si>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</si>
  <si>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</si>
  <si>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</si>
  <si>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High income</t>
  </si>
  <si>
    <t>HIC</t>
  </si>
  <si>
    <t>Hong Kong SAR, China</t>
  </si>
  <si>
    <t>HKG</t>
  </si>
  <si>
    <t>Honduras</t>
  </si>
  <si>
    <t>HND</t>
  </si>
  <si>
    <t>Heavily indebted poor countries (HIPC)</t>
  </si>
  <si>
    <t>HPC</t>
  </si>
  <si>
    <t>Croatia</t>
  </si>
  <si>
    <t>HRV</t>
  </si>
  <si>
    <t>Haiti</t>
  </si>
  <si>
    <t>HTI</t>
  </si>
  <si>
    <t>Hungary</t>
  </si>
  <si>
    <t>HUN</t>
  </si>
  <si>
    <t>IBRD only</t>
  </si>
  <si>
    <t>IBD</t>
  </si>
  <si>
    <t>IDA &amp; IBRD total</t>
  </si>
  <si>
    <t>IBT</t>
  </si>
  <si>
    <t>IDA total</t>
  </si>
  <si>
    <t>IDA</t>
  </si>
  <si>
    <t>IDA blend</t>
  </si>
  <si>
    <t>IDB</t>
  </si>
  <si>
    <t>Indonesia</t>
  </si>
  <si>
    <t>IDN</t>
  </si>
  <si>
    <t>IDA only</t>
  </si>
  <si>
    <t>IDX</t>
  </si>
  <si>
    <t>Isle of Man</t>
  </si>
  <si>
    <t>IMN</t>
  </si>
  <si>
    <t>India</t>
  </si>
  <si>
    <t>IND</t>
  </si>
  <si>
    <t>Not classified</t>
  </si>
  <si>
    <t>INX</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</si>
  <si>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</si>
  <si>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</si>
  <si>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</si>
  <si>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</si>
  <si>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</si>
  <si>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</si>
  <si>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</si>
  <si>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</si>
  <si>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</si>
  <si>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</si>
  <si>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</si>
  <si>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</si>
  <si>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</si>
  <si>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</si>
  <si>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</si>
  <si>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</si>
  <si>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</si>
  <si>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</si>
  <si>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</si>
  <si>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</si>
  <si>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</si>
  <si>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</si>
  <si>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</si>
  <si>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</si>
  <si>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</si>
  <si>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</si>
  <si>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</si>
  <si>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</si>
  <si>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</si>
  <si>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</si>
  <si>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</si>
  <si>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</si>
  <si>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</si>
  <si>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</si>
  <si>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Latin America &amp; Caribbean (excluding high income)</t>
  </si>
  <si>
    <t>LAC</t>
  </si>
  <si>
    <t>Lao PDR</t>
  </si>
  <si>
    <t>LAO</t>
  </si>
  <si>
    <t>Lebanon</t>
  </si>
  <si>
    <t>LBN</t>
  </si>
  <si>
    <t>Liberia</t>
  </si>
  <si>
    <t>LBR</t>
  </si>
  <si>
    <t>Libya</t>
  </si>
  <si>
    <t>LBY</t>
  </si>
  <si>
    <t>St. Lucia</t>
  </si>
  <si>
    <t>LCA</t>
  </si>
  <si>
    <t>Latin America &amp; Caribbean</t>
  </si>
  <si>
    <t>LCN</t>
  </si>
  <si>
    <t>Least developed countries: UN classification</t>
  </si>
  <si>
    <t>LDC</t>
  </si>
  <si>
    <t>Low income</t>
  </si>
  <si>
    <t>LIC</t>
  </si>
  <si>
    <t>Liechtenstein</t>
  </si>
  <si>
    <t>LIE</t>
  </si>
  <si>
    <t>Sri Lanka</t>
  </si>
  <si>
    <t>LKA</t>
  </si>
  <si>
    <t>Lower middle income</t>
  </si>
  <si>
    <t>LMC</t>
  </si>
  <si>
    <t>Low &amp; middle income</t>
  </si>
  <si>
    <t>LMY</t>
  </si>
  <si>
    <t>Lesotho</t>
  </si>
  <si>
    <t>LSO</t>
  </si>
  <si>
    <t>Late-demographic dividend</t>
  </si>
  <si>
    <t>LTE</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</si>
  <si>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</si>
  <si>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</si>
  <si>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</si>
  <si>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</si>
  <si>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</si>
  <si>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</si>
  <si>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</si>
  <si>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</si>
  <si>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</si>
  <si>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</si>
  <si>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</si>
  <si>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</si>
  <si>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</si>
  <si>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</si>
  <si>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</si>
  <si>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</si>
  <si>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</si>
  <si>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</si>
  <si>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</si>
  <si>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</si>
  <si>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Middle East &amp; North Africa</t>
  </si>
  <si>
    <t>MEA</t>
  </si>
  <si>
    <t>Mexico</t>
  </si>
  <si>
    <t>MEX</t>
  </si>
  <si>
    <t>Marshall Islands</t>
  </si>
  <si>
    <t>MHL</t>
  </si>
  <si>
    <t>Middle income</t>
  </si>
  <si>
    <t>MIC</t>
  </si>
  <si>
    <t>North Macedonia</t>
  </si>
  <si>
    <t>MKD</t>
  </si>
  <si>
    <t>Mali</t>
  </si>
  <si>
    <t>MLI</t>
  </si>
  <si>
    <t>Malta</t>
  </si>
  <si>
    <t>MLT</t>
  </si>
  <si>
    <t>Myanmar</t>
  </si>
  <si>
    <t>MMR</t>
  </si>
  <si>
    <t>Middle East &amp; North Africa (excluding high income)</t>
  </si>
  <si>
    <t>MNA</t>
  </si>
  <si>
    <t>Montenegro</t>
  </si>
  <si>
    <t>MNE</t>
  </si>
  <si>
    <t>Mongolia</t>
  </si>
  <si>
    <t>MNG</t>
  </si>
  <si>
    <t>Northern Mariana Islands</t>
  </si>
  <si>
    <t>MNP</t>
  </si>
  <si>
    <t>Mozambique</t>
  </si>
  <si>
    <t>MOZ</t>
  </si>
  <si>
    <t>Mauritania</t>
  </si>
  <si>
    <t>MRT</t>
  </si>
  <si>
    <t>Mauritius</t>
  </si>
  <si>
    <t>MUS</t>
  </si>
  <si>
    <t>Malawi</t>
  </si>
  <si>
    <t>MWI</t>
  </si>
  <si>
    <t>Malaysia</t>
  </si>
  <si>
    <t>MYS</t>
  </si>
  <si>
    <t>North America</t>
  </si>
  <si>
    <t>NAC</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</si>
  <si>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</si>
  <si>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</si>
  <si>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</si>
  <si>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</si>
  <si>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</si>
  <si>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</si>
  <si>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</si>
  <si>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</si>
  <si>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</si>
  <si>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</si>
  <si>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</si>
  <si>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</si>
  <si>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</si>
  <si>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</si>
  <si>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</si>
  <si>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</si>
  <si>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</si>
  <si>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</si>
  <si>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</si>
  <si>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</si>
  <si>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OECD members</t>
  </si>
  <si>
    <t>OED</t>
  </si>
  <si>
    <t>Oman</t>
  </si>
  <si>
    <t>OMN</t>
  </si>
  <si>
    <t>Other small states</t>
  </si>
  <si>
    <t>OSS</t>
  </si>
  <si>
    <t>Pakistan</t>
  </si>
  <si>
    <t>PAK</t>
  </si>
  <si>
    <t>Panama</t>
  </si>
  <si>
    <t>PAN</t>
  </si>
  <si>
    <t>Peru</t>
  </si>
  <si>
    <t>PER</t>
  </si>
  <si>
    <t>Philippines</t>
  </si>
  <si>
    <t>PHL</t>
  </si>
  <si>
    <t>Palau</t>
  </si>
  <si>
    <t>PLW</t>
  </si>
  <si>
    <t>Papua New Guinea</t>
  </si>
  <si>
    <t>PNG</t>
  </si>
  <si>
    <t>Poland</t>
  </si>
  <si>
    <t>POL</t>
  </si>
  <si>
    <t>Pre-demographic dividend</t>
  </si>
  <si>
    <t>PRE</t>
  </si>
  <si>
    <t>Puerto Rico</t>
  </si>
  <si>
    <t>PRI</t>
  </si>
  <si>
    <t>Korea, Dem. People's Rep.</t>
  </si>
  <si>
    <t>PRK</t>
  </si>
  <si>
    <t>Portugal</t>
  </si>
  <si>
    <t>PRT</t>
  </si>
  <si>
    <t>Paraguay</t>
  </si>
  <si>
    <t>PRY</t>
  </si>
  <si>
    <t>West Bank and Gaza</t>
  </si>
  <si>
    <t>PSE</t>
  </si>
  <si>
    <t>Pacific island small states</t>
  </si>
  <si>
    <t>PSS</t>
  </si>
  <si>
    <t>Post-demographic dividend</t>
  </si>
  <si>
    <t>PST</t>
  </si>
  <si>
    <t>French Polynesia</t>
  </si>
  <si>
    <t>PYF</t>
  </si>
  <si>
    <t>Qatar</t>
  </si>
  <si>
    <t>QAT</t>
  </si>
  <si>
    <t>Romania</t>
  </si>
  <si>
    <t>ROU</t>
  </si>
  <si>
    <t>Russian Federation</t>
  </si>
  <si>
    <t>RUS</t>
  </si>
  <si>
    <t>Rwanda</t>
  </si>
  <si>
    <t>RWA</t>
  </si>
  <si>
    <t>South Asia</t>
  </si>
  <si>
    <t>SAS</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</si>
  <si>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</si>
  <si>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</si>
  <si>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</si>
  <si>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</si>
  <si>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</si>
  <si>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</si>
  <si>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</si>
  <si>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</si>
  <si>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</si>
  <si>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</si>
  <si>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</si>
  <si>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</si>
  <si>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</si>
  <si>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</si>
  <si>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</si>
  <si>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</si>
  <si>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</si>
  <si>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</si>
  <si>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</si>
  <si>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</si>
  <si>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Sub-Saharan Africa (excluding high income)</t>
  </si>
  <si>
    <t>SSA</t>
  </si>
  <si>
    <t>South Sudan</t>
  </si>
  <si>
    <t>SSD</t>
  </si>
  <si>
    <t>Sub-Saharan Africa</t>
  </si>
  <si>
    <t>SSF</t>
  </si>
  <si>
    <t>Small states</t>
  </si>
  <si>
    <t>SST</t>
  </si>
  <si>
    <t>Sao Tome and Principe</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</si>
  <si>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</si>
  <si>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</si>
  <si>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</si>
  <si>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</si>
  <si>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</si>
  <si>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</si>
  <si>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</si>
  <si>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</si>
  <si>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</si>
  <si>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</si>
  <si>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</si>
  <si>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</si>
  <si>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</si>
  <si>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</si>
  <si>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</si>
  <si>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</si>
  <si>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</si>
  <si>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</si>
  <si>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</si>
  <si>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</si>
  <si>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</si>
  <si>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East Asia &amp; Pacific (IDA &amp; IBRD countries)</t>
  </si>
  <si>
    <t>TEA</t>
  </si>
  <si>
    <t>Europe &amp; Central Asia (IDA &amp; IBRD countries)</t>
  </si>
  <si>
    <t>TEC</t>
  </si>
  <si>
    <t>Togo</t>
  </si>
  <si>
    <t>TGO</t>
  </si>
  <si>
    <t>Thailand</t>
  </si>
  <si>
    <t>THA</t>
  </si>
  <si>
    <t>Tajikistan</t>
  </si>
  <si>
    <t>TJK</t>
  </si>
  <si>
    <t>Turkmenistan</t>
  </si>
  <si>
    <t>TKM</t>
  </si>
  <si>
    <t>Latin America &amp; the Caribbean (IDA &amp; IBRD countries)</t>
  </si>
  <si>
    <t>TLA</t>
  </si>
  <si>
    <t>Timor-Leste</t>
  </si>
  <si>
    <t>TLS</t>
  </si>
  <si>
    <t>Middle East &amp; North Africa (IDA &amp; IBRD countries)</t>
  </si>
  <si>
    <t>TMN</t>
  </si>
  <si>
    <t>Tonga</t>
  </si>
  <si>
    <t>TON</t>
  </si>
  <si>
    <t>South Asia (IDA &amp; IBRD)</t>
  </si>
  <si>
    <t>TSA</t>
  </si>
  <si>
    <t>Sub-Saharan Africa (IDA &amp; IBRD countries)</t>
  </si>
  <si>
    <t>TSS</t>
  </si>
  <si>
    <t>Trinidad and Tobago</t>
  </si>
  <si>
    <t>TTO</t>
  </si>
  <si>
    <t>Tunisia</t>
  </si>
  <si>
    <t>TUN</t>
  </si>
  <si>
    <t>Turkiye</t>
  </si>
  <si>
    <t>TUR</t>
  </si>
  <si>
    <t>Tuvalu</t>
  </si>
  <si>
    <t>TUV</t>
  </si>
  <si>
    <t>Tanzania</t>
  </si>
  <si>
    <t>TZA</t>
  </si>
  <si>
    <t>Uganda</t>
  </si>
  <si>
    <t>UGA</t>
  </si>
  <si>
    <t>Ukraine</t>
  </si>
  <si>
    <t>UKR</t>
  </si>
  <si>
    <t>Upper middle income</t>
  </si>
  <si>
    <t>UMC</t>
  </si>
  <si>
    <t>Uruguay</t>
  </si>
  <si>
    <t>URY</t>
  </si>
  <si>
    <t>United States</t>
  </si>
  <si>
    <t>USA</t>
  </si>
  <si>
    <t>Uzbekistan</t>
  </si>
  <si>
    <t>UZB</t>
  </si>
  <si>
    <t>St. Vincent and the Grenadines</t>
  </si>
  <si>
    <t>VCT</t>
  </si>
  <si>
    <t>Venezuela, RB</t>
  </si>
  <si>
    <t>VEN</t>
  </si>
  <si>
    <t>British Virgin Islands</t>
  </si>
  <si>
    <t>VGB</t>
  </si>
  <si>
    <t>Virgin Islands (U.S.)</t>
  </si>
  <si>
    <t>VIR</t>
  </si>
  <si>
    <t>Viet Nam</t>
  </si>
  <si>
    <t>VNM</t>
  </si>
  <si>
    <t>Vanuatu</t>
  </si>
  <si>
    <t>VUT</t>
  </si>
  <si>
    <t>World</t>
  </si>
  <si>
    <t>WLD</t>
  </si>
  <si>
    <t>Samoa</t>
  </si>
  <si>
    <t>WSM</t>
  </si>
  <si>
    <t>Kosovo</t>
  </si>
  <si>
    <t>XKX</t>
  </si>
  <si>
    <t>Yemen, Rep.</t>
  </si>
  <si>
    <t>YEM</t>
  </si>
  <si>
    <t>South Africa</t>
  </si>
  <si>
    <t>ZAF</t>
  </si>
  <si>
    <t>Zambia</t>
  </si>
  <si>
    <t>ZMB</t>
  </si>
  <si>
    <t>Zimbabwe</t>
  </si>
  <si>
    <t>ZWE</t>
  </si>
  <si>
    <t>Expenditure on defense</t>
  </si>
  <si>
    <t>Expenditure on public order &amp; safety</t>
  </si>
  <si>
    <t>GDP</t>
  </si>
  <si>
    <t>WORLD</t>
  </si>
  <si>
    <t>SAMPLE TOTAL</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</si>
  <si>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</si>
  <si>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</si>
  <si>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</si>
  <si>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</si>
  <si>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</si>
  <si>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</si>
  <si>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</si>
  <si>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</si>
  <si>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</si>
  <si>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</si>
  <si>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</si>
  <si>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</si>
  <si>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</si>
  <si>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</si>
  <si>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</si>
  <si>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</si>
  <si>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</si>
  <si>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</si>
  <si>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</si>
  <si>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</si>
  <si>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</si>
  <si>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</si>
  <si>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</si>
  <si>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</si>
  <si>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</si>
  <si>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</si>
  <si>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</si>
  <si>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</si>
  <si>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</si>
  <si>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</si>
  <si>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</si>
  <si>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</si>
  <si>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</si>
  <si>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</si>
  <si>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</si>
  <si>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</si>
  <si>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</si>
  <si>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</si>
  <si>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</si>
  <si>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</si>
  <si>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</si>
  <si>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</si>
  <si>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</si>
  <si>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</si>
  <si>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</si>
  <si>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</si>
  <si>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</si>
  <si>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</si>
  <si>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</si>
  <si>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</si>
  <si>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</si>
  <si>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GHG</t>
  </si>
  <si>
    <t>Total greenhouse gas emissions including LULUCF (Mt CO2e)</t>
  </si>
  <si>
    <t>EN.GHG.ALL.LU.MT.CE.AR5</t>
  </si>
  <si>
    <t>$/MtCO2e</t>
  </si>
  <si>
    <t>$/tCO2e</t>
  </si>
  <si>
    <t>2023 Electricity kgCO2</t>
  </si>
  <si>
    <t>2023 Gas kgCO2</t>
  </si>
  <si>
    <t>TOTAL kWh/year</t>
  </si>
  <si>
    <t>Commonwealth Real Estate Performance</t>
  </si>
  <si>
    <t>Rating</t>
  </si>
  <si>
    <t>Latitude</t>
  </si>
  <si>
    <t>Longitude</t>
  </si>
  <si>
    <t>Commonwealth Performance 2023</t>
  </si>
  <si>
    <t>Commonwealth Cost / $</t>
  </si>
  <si>
    <t>Commonwealth Cost / £</t>
  </si>
  <si>
    <t>Commonwealth Real Estate Performance / Rating</t>
  </si>
  <si>
    <t>Commonwealth Real Estate Performance / Index</t>
  </si>
  <si>
    <t>Commonwealth Cost of Carbon (Current Prices) / $tCO2e</t>
  </si>
  <si>
    <t>Property ID</t>
  </si>
  <si>
    <r>
      <t>Floor Area / m</t>
    </r>
    <r>
      <rPr>
        <vertAlign val="superscript"/>
        <sz val="11"/>
        <color theme="1"/>
        <rFont val="Aptos Narrow"/>
        <family val="2"/>
        <scheme val="minor"/>
      </rPr>
      <t>2</t>
    </r>
    <r>
      <rPr>
        <sz val="11"/>
        <color theme="1"/>
        <rFont val="Aptos Narrow"/>
        <family val="2"/>
        <scheme val="minor"/>
      </rPr>
      <t>, GIFA</t>
    </r>
  </si>
  <si>
    <t>Gas Consumption 31/01/2023 / kWh</t>
  </si>
  <si>
    <t>Gas Consumption 27/02/2023 / kWh</t>
  </si>
  <si>
    <t>Gas Consumption 31/03/2023 / kWh</t>
  </si>
  <si>
    <t>Gas Consumption 30/04/2023 / kWh</t>
  </si>
  <si>
    <t>Gas Consumption 31/05/2023 / kWh</t>
  </si>
  <si>
    <t>Gas Consumption 30/06/2023 / kWh</t>
  </si>
  <si>
    <t>Gas Consumption 31/07/2023 / kWh</t>
  </si>
  <si>
    <t>Gas Consumption 31/08/2023 / kWh</t>
  </si>
  <si>
    <t>Gas Consumption 30/09/2023 / kWh</t>
  </si>
  <si>
    <t>Gas Consumption 31/10/2023 / kWh</t>
  </si>
  <si>
    <t>Gas Consumption 30/11/2023 / kWh</t>
  </si>
  <si>
    <t>Gas Consumption 31/12/2023 / kWh</t>
  </si>
  <si>
    <t>Electricity Consumption 31/01/2023 / kWh</t>
  </si>
  <si>
    <t>Electricity Consumption 27/02/2023 / kWh</t>
  </si>
  <si>
    <t>Electricity Consumption 31/03/2023 / kWh</t>
  </si>
  <si>
    <t>Electricity Consumption 30/04/2023 / kWh</t>
  </si>
  <si>
    <t>Electricity Consumption 31/05/2023 / kWh</t>
  </si>
  <si>
    <t>Electricity Consumption 30/06/2023 / kWh</t>
  </si>
  <si>
    <t>Electricity Consumption 31/07/2023 / kWh</t>
  </si>
  <si>
    <t>Electricity Consumption 31/08/2023 / kWh</t>
  </si>
  <si>
    <t>Electricity Consumption 30/09/2023 / kWh</t>
  </si>
  <si>
    <t>Electricity Consumption 31/10/2023 / kWh</t>
  </si>
  <si>
    <t>Electricity Consumption 30/11/2023 / kWh</t>
  </si>
  <si>
    <t>Electricity Consumption 31/12/2023 / kWh</t>
  </si>
  <si>
    <t>Gas Consumption 31/01/2023 / kgCO2e</t>
  </si>
  <si>
    <t>Gas Consumption 27/02/2023 / kgCO2e</t>
  </si>
  <si>
    <t>Gas Consumption 31/03/2023 / kgCO2e</t>
  </si>
  <si>
    <t>Gas Consumption 30/04/2023 / kgCO2e</t>
  </si>
  <si>
    <t>Gas Consumption 31/05/2023 / kgCO2e</t>
  </si>
  <si>
    <t>Gas Consumption 30/06/2023 / kgCO2e</t>
  </si>
  <si>
    <t>Gas Consumption 31/07/2023 / kgCO2e</t>
  </si>
  <si>
    <t>Gas Consumption 31/08/2023 / kgCO2e</t>
  </si>
  <si>
    <t>Gas Consumption 30/09/2023 / kgCO2e</t>
  </si>
  <si>
    <t>Gas Consumption 31/10/2023 / kgCO2e</t>
  </si>
  <si>
    <t>Gas Consumption 30/11/2023 / kgCO2e</t>
  </si>
  <si>
    <t>Gas Consumption 31/12/2023 / kgCO2e</t>
  </si>
  <si>
    <t>Electricity Consumption 31/01/2023 / kgCO2e</t>
  </si>
  <si>
    <t>Electricity Consumption 27/02/2023 / kgCO2e</t>
  </si>
  <si>
    <t>Electricity Consumption 31/03/2023 / kgCO2e</t>
  </si>
  <si>
    <t>Electricity Consumption 30/04/2023 / kgCO2e</t>
  </si>
  <si>
    <t>Electricity Consumption 31/05/2023 / kgCO2e</t>
  </si>
  <si>
    <t>Electricity Consumption 30/06/2023 / kgCO2e</t>
  </si>
  <si>
    <t>Electricity Consumption 31/07/2023 / kgCO2e</t>
  </si>
  <si>
    <t>Electricity Consumption 31/08/2023 / kgCO2e</t>
  </si>
  <si>
    <t>Electricity Consumption 30/09/2023 / kgCO2e</t>
  </si>
  <si>
    <t>Electricity Consumption 31/10/2023 / kgCO2e</t>
  </si>
  <si>
    <t>Electricity Consumption 30/11/2023 / kgCO2e</t>
  </si>
  <si>
    <t>Electricity Consumption 31/12/2023 / kgCO2e</t>
  </si>
  <si>
    <t>Gas Consumption 2023 / kWh</t>
  </si>
  <si>
    <t>Electricity Consumption 2023 / kWh</t>
  </si>
  <si>
    <t>Greenhouse Gas Emissions 2023 / kgCO2e</t>
  </si>
  <si>
    <t>Greenhouse Gas Emissions 2023 / tCO2e</t>
  </si>
  <si>
    <t>Management Fees 2023 / £</t>
  </si>
  <si>
    <t>Accounting Fees 2023 / £</t>
  </si>
  <si>
    <t>Site Management Resources 2023 / £</t>
  </si>
  <si>
    <t>Health, Safety and Environmental 2023 / £</t>
  </si>
  <si>
    <t>Electricity 2023 / £</t>
  </si>
  <si>
    <t>Gas 2023 / £</t>
  </si>
  <si>
    <t>Water 2023 / £</t>
  </si>
  <si>
    <t>Security 2023 / £</t>
  </si>
  <si>
    <t>Cleaning and Environmental 2023 / £</t>
  </si>
  <si>
    <t>Marketing and Promotions 2023 / £</t>
  </si>
  <si>
    <t>Mechanical and Electrical Services 2023 / £</t>
  </si>
  <si>
    <t>Lift and Escalators 2023 / £</t>
  </si>
  <si>
    <t>Suspended Access Equipment 2023 / £</t>
  </si>
  <si>
    <t>Fabric Repairs and Maintenance 2023 / £</t>
  </si>
  <si>
    <t>Interest 2023 / £</t>
  </si>
  <si>
    <t>Income from Commercialisation 2023 / £</t>
  </si>
  <si>
    <t>Engineering Insurance 2023 / £</t>
  </si>
  <si>
    <t>All Risks Insurance Cover 2023 / £</t>
  </si>
  <si>
    <t>Terrorism Insurance 2023 / £</t>
  </si>
  <si>
    <t>Major Works 2023 / £</t>
  </si>
  <si>
    <t>Forward Funding 2023 / £</t>
  </si>
  <si>
    <t>Total Services 2023 / £</t>
  </si>
  <si>
    <t>Commonwealth Real Estate Performance /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</si>
</sst>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8" formatCode="&quot;£&quot;#,##0.00;[Red]\-&quot;£&quot;#,##0.00"/>
    <numFmt numFmtId="164" formatCode="0.0"/>
    <numFmt numFmtId="165" formatCode="_(* #,##0.00_);_(* \(#,##0.00\);_(* &quot;-&quot;??_);_(@_)"/>
    <numFmt numFmtId="166" formatCode="_-* #,##0_-;\-* #,##0_-;_-* &quot;-&quot;??_-;_-@_-"/>
    <numFmt numFmtId="167" formatCode="??0.00"/>
    <numFmt numFmtId="168" formatCode="??0.00000"/>
    <numFmt numFmtId="169" formatCode="??0.0?????"/>
    <numFmt numFmtId="170" formatCode="0.0000"/>
  </numFmts>
  <fonts count="49"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name val="Aptos Narrow"/>
      <family val="2"/>
      <scheme val="minor"/>
    </font>
    <font>
      <sz val="11"/>
      <name val="Aptos Narrow"/>
      <family val="2"/>
      <scheme val="minor"/>
    </font>
    <font>
      <sz val="10"/>
      <color theme="1"/>
      <name val="Arial"/>
      <family val="2"/>
    </font>
    <font>
      <i/>
      <sz val="8"/>
      <name val="Aptos Narrow"/>
      <family val="2"/>
      <scheme val="minor"/>
    </font>
    <font>
      <b/>
      <sz val="16"/>
      <name val="Aptos Narrow"/>
      <family val="2"/>
      <scheme val="minor"/>
    </font>
    <font>
      <u/>
      <sz val="11"/>
      <color indexed="12"/>
      <name val="Calibri"/>
      <family val="2"/>
    </font>
    <font>
      <u/>
      <sz val="10"/>
      <color theme="10"/>
      <name val="Calibri"/>
      <family val="2"/>
    </font>
    <font>
      <sz val="4"/>
      <color theme="1"/>
      <name val="Aptos Narrow"/>
      <family val="2"/>
      <scheme val="minor"/>
    </font>
    <font>
      <sz val="4"/>
      <color theme="1"/>
      <name val="Arial"/>
      <family val="2"/>
    </font>
    <font>
      <b/>
      <sz val="10"/>
      <color rgb="FF053D5F"/>
      <name val="Aptos Narrow"/>
      <family val="2"/>
      <scheme val="minor"/>
    </font>
    <font>
      <sz val="10"/>
      <color rgb="FF053D5F"/>
      <name val="Aptos Narrow"/>
      <family val="2"/>
      <scheme val="minor"/>
    </font>
    <font>
      <b/>
      <sz val="11"/>
      <color rgb="FF053D5F"/>
      <name val="Aptos Narrow"/>
      <family val="2"/>
      <scheme val="minor"/>
    </font>
    <font>
      <sz val="11"/>
      <color rgb="FF053D5F"/>
      <name val="Aptos Narrow"/>
      <family val="2"/>
      <scheme val="minor"/>
    </font>
    <font>
      <b/>
      <u/>
      <sz val="12"/>
      <color rgb="FF053D5F"/>
      <name val="Aptos Narrow"/>
      <family val="2"/>
      <scheme val="minor"/>
    </font>
    <font>
      <u/>
      <sz val="11"/>
      <color indexed="30"/>
      <name val="Calibri"/>
      <family val="2"/>
    </font>
    <font>
      <sz val="11"/>
      <color indexed="56"/>
      <name val="Calibri"/>
      <family val="2"/>
    </font>
    <font>
      <vertAlign val="subscript"/>
      <sz val="11"/>
      <color rgb="FF053D5F"/>
      <name val="Aptos Narrow"/>
      <family val="2"/>
      <scheme val="minor"/>
    </font>
    <font>
      <b/>
      <u/>
      <sz val="12"/>
      <color indexed="56"/>
      <name val="Calibri"/>
      <family val="2"/>
    </font>
    <font>
      <sz val="12"/>
      <color rgb="FF053D5F"/>
      <name val="Aptos Narrow"/>
      <family val="2"/>
      <scheme val="minor"/>
    </font>
    <font>
      <vertAlign val="subscript"/>
      <sz val="11"/>
      <color indexed="56"/>
      <name val="Calibri"/>
      <family val="2"/>
    </font>
    <font>
      <i/>
      <sz val="11"/>
      <color indexed="56"/>
      <name val="Calibri"/>
      <family val="2"/>
    </font>
    <font>
      <u/>
      <sz val="11"/>
      <color rgb="FF002060"/>
      <name val="Calibri"/>
      <family val="2"/>
    </font>
    <font>
      <sz val="11"/>
      <color rgb="FF002060"/>
      <name val="Aptos Narrow"/>
      <family val="2"/>
      <scheme val="minor"/>
    </font>
    <font>
      <vertAlign val="subscript"/>
      <sz val="11"/>
      <color rgb="FF002060"/>
      <name val="Aptos Narrow"/>
      <family val="2"/>
      <scheme val="minor"/>
    </font>
    <font>
      <i/>
      <sz val="11"/>
      <color rgb="FF053D5F"/>
      <name val="Aptos Narrow"/>
      <family val="2"/>
      <scheme val="minor"/>
    </font>
    <font>
      <b/>
      <u/>
      <sz val="12"/>
      <color rgb="FF002060"/>
      <name val="Aptos Narrow"/>
      <family val="2"/>
      <scheme val="minor"/>
    </font>
    <font>
      <sz val="11"/>
      <color theme="4" tint="-0.499984740745262"/>
      <name val="Calibri"/>
      <family val="2"/>
    </font>
    <font>
      <b/>
      <sz val="11"/>
      <color indexed="62"/>
      <name val="Calibri"/>
      <family val="2"/>
    </font>
    <font>
      <b/>
      <u/>
      <sz val="11"/>
      <color indexed="62"/>
      <name val="Calibri"/>
      <family val="2"/>
    </font>
    <font>
      <b/>
      <u/>
      <sz val="11"/>
      <color indexed="12"/>
      <name val="Calibri"/>
      <family val="2"/>
    </font>
    <font>
      <sz val="11"/>
      <color indexed="62"/>
      <name val="Calibri"/>
      <family val="2"/>
    </font>
    <font>
      <sz val="11"/>
      <color theme="4" tint="-0.499984740745262"/>
      <name val="Aptos Narrow"/>
      <family val="2"/>
      <scheme val="minor"/>
    </font>
    <font>
      <vertAlign val="subscript"/>
      <sz val="11"/>
      <color rgb="FF003366"/>
      <name val="Calibri"/>
      <family val="2"/>
    </font>
    <font>
      <b/>
      <vertAlign val="subscript"/>
      <sz val="11"/>
      <color indexed="56"/>
      <name val="Calibri"/>
      <family val="2"/>
    </font>
    <font>
      <b/>
      <sz val="11"/>
      <color indexed="56"/>
      <name val="Calibri"/>
      <family val="2"/>
    </font>
    <font>
      <b/>
      <i/>
      <sz val="11"/>
      <color theme="4" tint="-0.499984740745262"/>
      <name val="Aptos Narrow"/>
      <family val="2"/>
      <scheme val="minor"/>
    </font>
    <font>
      <b/>
      <sz val="8"/>
      <name val="Tahoma"/>
      <family val="2"/>
    </font>
    <font>
      <b/>
      <sz val="9"/>
      <color indexed="81"/>
      <name val="Tahoma"/>
      <family val="2"/>
    </font>
    <font>
      <b/>
      <sz val="8"/>
      <color indexed="81"/>
      <name val="Tahoma"/>
      <family val="2"/>
    </font>
    <font>
      <sz val="9"/>
      <color indexed="81"/>
      <name val="Tahoma"/>
      <family val="2"/>
    </font>
    <font>
      <sz val="4"/>
      <color rgb="FF053D5F"/>
      <name val="Aptos Narrow"/>
      <family val="2"/>
      <scheme val="minor"/>
    </font>
    <font>
      <u/>
      <sz val="11"/>
      <color rgb="FF053D5F"/>
      <name val="Aptos Narrow"/>
      <family val="2"/>
      <scheme val="minor"/>
    </font>
    <font>
      <sz val="10"/>
      <color rgb="FF36424A"/>
      <name val="Arial"/>
      <family val="2"/>
    </font>
    <font>
      <b/>
      <sz val="10"/>
      <color rgb="FF36424A"/>
      <name val="Arial"/>
      <family val="2"/>
    </font>
    <font>
      <sz val="8"/>
      <color rgb="FF36424A"/>
      <name val="Arial"/>
      <family val="2"/>
    </font>
    <font>
      <vertAlign val="superscript"/>
      <sz val="11"/>
      <color theme="1"/>
      <name val="Aptos Narrow"/>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D9D9D9"/>
        <bgColor indexed="64"/>
      </patternFill>
    </fill>
    <fill>
      <patternFill patternType="lightGray">
        <bgColor theme="0"/>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5" tint="0.59999389629810485"/>
        <bgColor indexed="64"/>
      </patternFill>
    </fill>
  </fills>
  <borders count="39">
    <border>
      <left/>
      <right/>
      <top/>
      <bottom/>
      <diagonal/>
    </border>
    <border>
      <left/>
      <right/>
      <top/>
      <bottom style="thin">
        <color indexed="64"/>
      </bottom>
      <diagonal/>
    </border>
    <border>
      <left/>
      <right/>
      <top style="thin">
        <color indexed="64"/>
      </top>
      <bottom/>
      <diagonal/>
    </border>
    <border>
      <left style="thick">
        <color rgb="FF053D5F"/>
      </left>
      <right style="thin">
        <color rgb="FF053D5F"/>
      </right>
      <top style="thick">
        <color rgb="FF053D5F"/>
      </top>
      <bottom style="thin">
        <color rgb="FF053D5F"/>
      </bottom>
      <diagonal/>
    </border>
    <border>
      <left style="thin">
        <color rgb="FF053D5F"/>
      </left>
      <right style="thick">
        <color rgb="FF053D5F"/>
      </right>
      <top style="thick">
        <color rgb="FF053D5F"/>
      </top>
      <bottom style="thin">
        <color rgb="FF053D5F"/>
      </bottom>
      <diagonal/>
    </border>
    <border>
      <left style="thick">
        <color rgb="FF053D5F"/>
      </left>
      <right style="thin">
        <color rgb="FF053D5F"/>
      </right>
      <top style="thin">
        <color rgb="FF053D5F"/>
      </top>
      <bottom style="thick">
        <color rgb="FF053D5F"/>
      </bottom>
      <diagonal/>
    </border>
    <border>
      <left style="thin">
        <color rgb="FF053D5F"/>
      </left>
      <right style="thick">
        <color rgb="FF053D5F"/>
      </right>
      <top style="thin">
        <color rgb="FF053D5F"/>
      </top>
      <bottom style="thick">
        <color rgb="FF053D5F"/>
      </bottom>
      <diagonal/>
    </border>
    <border>
      <left style="double">
        <color rgb="FF053D5F"/>
      </left>
      <right/>
      <top style="double">
        <color rgb="FF053D5F"/>
      </top>
      <bottom style="double">
        <color rgb="FF053D5F"/>
      </bottom>
      <diagonal/>
    </border>
    <border>
      <left/>
      <right/>
      <top style="double">
        <color rgb="FF053D5F"/>
      </top>
      <bottom style="double">
        <color rgb="FF053D5F"/>
      </bottom>
      <diagonal/>
    </border>
    <border>
      <left/>
      <right style="double">
        <color rgb="FF053D5F"/>
      </right>
      <top style="double">
        <color rgb="FF053D5F"/>
      </top>
      <bottom style="double">
        <color rgb="FF053D5F"/>
      </bottom>
      <diagonal/>
    </border>
    <border>
      <left style="thin">
        <color rgb="FF053D5F"/>
      </left>
      <right style="thin">
        <color rgb="FF053D5F"/>
      </right>
      <top style="thin">
        <color rgb="FF053D5F"/>
      </top>
      <bottom style="thin">
        <color rgb="FF053D5F"/>
      </bottom>
      <diagonal/>
    </border>
    <border>
      <left style="thin">
        <color indexed="64"/>
      </left>
      <right style="thin">
        <color indexed="64"/>
      </right>
      <top style="thin">
        <color indexed="64"/>
      </top>
      <bottom/>
      <diagonal/>
    </border>
    <border>
      <left style="thin">
        <color rgb="FF053D5F"/>
      </left>
      <right style="thin">
        <color rgb="FF053D5F"/>
      </right>
      <top style="thin">
        <color rgb="FF053D5F"/>
      </top>
      <bottom/>
      <diagonal/>
    </border>
    <border>
      <left style="thin">
        <color indexed="64"/>
      </left>
      <right style="thin">
        <color indexed="64"/>
      </right>
      <top/>
      <bottom/>
      <diagonal/>
    </border>
    <border>
      <left style="thin">
        <color rgb="FF053D5F"/>
      </left>
      <right style="thin">
        <color rgb="FF053D5F"/>
      </right>
      <top/>
      <bottom/>
      <diagonal/>
    </border>
    <border>
      <left style="thin">
        <color rgb="FF053D5F"/>
      </left>
      <right style="thin">
        <color rgb="FF053D5F"/>
      </right>
      <top/>
      <bottom style="thin">
        <color rgb="FF053D5F"/>
      </bottom>
      <diagonal/>
    </border>
    <border>
      <left style="thin">
        <color indexed="64"/>
      </left>
      <right style="thin">
        <color indexed="64"/>
      </right>
      <top/>
      <bottom style="thin">
        <color indexed="64"/>
      </bottom>
      <diagonal/>
    </border>
    <border>
      <left style="thin">
        <color rgb="FF053D5F"/>
      </left>
      <right/>
      <top style="thin">
        <color rgb="FF053D5F"/>
      </top>
      <bottom/>
      <diagonal/>
    </border>
    <border>
      <left style="thin">
        <color rgb="FF053D5F"/>
      </left>
      <right/>
      <top/>
      <bottom/>
      <diagonal/>
    </border>
    <border>
      <left style="thin">
        <color rgb="FF053D5F"/>
      </left>
      <right/>
      <top/>
      <bottom style="thin">
        <color rgb="FF053D5F"/>
      </bottom>
      <diagonal/>
    </border>
    <border>
      <left style="thin">
        <color indexed="64"/>
      </left>
      <right style="thin">
        <color rgb="FF053D5F"/>
      </right>
      <top style="thin">
        <color indexed="64"/>
      </top>
      <bottom style="thin">
        <color rgb="FF053D5F"/>
      </bottom>
      <diagonal/>
    </border>
    <border>
      <left style="thin">
        <color rgb="FF053D5F"/>
      </left>
      <right style="thin">
        <color rgb="FF053D5F"/>
      </right>
      <top style="thin">
        <color indexed="64"/>
      </top>
      <bottom style="thin">
        <color rgb="FF053D5F"/>
      </bottom>
      <diagonal/>
    </border>
    <border>
      <left style="thin">
        <color rgb="FF053D5F"/>
      </left>
      <right style="thin">
        <color indexed="64"/>
      </right>
      <top style="thin">
        <color indexed="64"/>
      </top>
      <bottom style="thin">
        <color rgb="FF053D5F"/>
      </bottom>
      <diagonal/>
    </border>
    <border>
      <left style="thin">
        <color indexed="64"/>
      </left>
      <right style="thin">
        <color rgb="FF053D5F"/>
      </right>
      <top style="thin">
        <color rgb="FF053D5F"/>
      </top>
      <bottom style="thin">
        <color rgb="FF053D5F"/>
      </bottom>
      <diagonal/>
    </border>
    <border>
      <left style="thin">
        <color rgb="FF053D5F"/>
      </left>
      <right style="thin">
        <color indexed="64"/>
      </right>
      <top style="thin">
        <color rgb="FF053D5F"/>
      </top>
      <bottom style="thin">
        <color rgb="FF053D5F"/>
      </bottom>
      <diagonal/>
    </border>
    <border>
      <left style="thin">
        <color indexed="64"/>
      </left>
      <right style="thin">
        <color rgb="FF053D5F"/>
      </right>
      <top style="thin">
        <color rgb="FF053D5F"/>
      </top>
      <bottom style="thin">
        <color indexed="64"/>
      </bottom>
      <diagonal/>
    </border>
    <border>
      <left style="thin">
        <color rgb="FF053D5F"/>
      </left>
      <right style="thin">
        <color rgb="FF053D5F"/>
      </right>
      <top style="thin">
        <color rgb="FF053D5F"/>
      </top>
      <bottom style="thin">
        <color indexed="64"/>
      </bottom>
      <diagonal/>
    </border>
    <border>
      <left style="thin">
        <color rgb="FF053D5F"/>
      </left>
      <right style="thin">
        <color indexed="64"/>
      </right>
      <top style="thin">
        <color rgb="FF053D5F"/>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rgb="FF36424A"/>
      </left>
      <right style="medium">
        <color rgb="FF36424A"/>
      </right>
      <top style="medium">
        <color rgb="FF36424A"/>
      </top>
      <bottom/>
      <diagonal/>
    </border>
    <border>
      <left/>
      <right style="medium">
        <color rgb="FF36424A"/>
      </right>
      <top style="medium">
        <color rgb="FF36424A"/>
      </top>
      <bottom/>
      <diagonal/>
    </border>
    <border>
      <left style="medium">
        <color rgb="FF36424A"/>
      </left>
      <right style="medium">
        <color rgb="FF36424A"/>
      </right>
      <top/>
      <bottom style="medium">
        <color rgb="FF36424A"/>
      </bottom>
      <diagonal/>
    </border>
    <border>
      <left/>
      <right style="medium">
        <color rgb="FF36424A"/>
      </right>
      <top/>
      <bottom style="medium">
        <color rgb="FF36424A"/>
      </bottom>
      <diagonal/>
    </border>
    <border>
      <left style="medium">
        <color rgb="FF36424A"/>
      </left>
      <right/>
      <top style="medium">
        <color rgb="FF36424A"/>
      </top>
      <bottom style="medium">
        <color rgb="FF36424A"/>
      </bottom>
      <diagonal/>
    </border>
    <border>
      <left/>
      <right style="medium">
        <color rgb="FF36424A"/>
      </right>
      <top style="medium">
        <color rgb="FF36424A"/>
      </top>
      <bottom style="medium">
        <color rgb="FF36424A"/>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0" fontId="5" fillId="0" borderId="0"/>
    <xf numFmtId="0" fontId="8" fillId="0" borderId="0" applyNumberFormat="0" applyFill="0" applyBorder="0" applyAlignment="0" applyProtection="0">
      <alignment vertical="top"/>
      <protection locked="0"/>
    </xf>
    <xf numFmtId="165" fontId="5" fillId="0" borderId="0" applyFont="0" applyFill="0" applyBorder="0" applyAlignment="0" applyProtection="0"/>
  </cellStyleXfs>
  <cellXfs count="157">
    <xf numFmtId="0" fontId="0" fillId="0" borderId="0" xfId="0"/>
    <xf numFmtId="16" fontId="0" fillId="0" borderId="0" xfId="0" applyNumberFormat="1"/>
    <xf numFmtId="0" fontId="6" fillId="2" borderId="1" xfId="1" applyFont="1" applyFill="1" applyBorder="1"/>
    <xf numFmtId="0" fontId="7" fillId="3" borderId="2" xfId="1" applyFont="1" applyFill="1" applyBorder="1"/>
    <xf numFmtId="0" fontId="5" fillId="3" borderId="0" xfId="1" applyFill="1"/>
    <xf numFmtId="0" fontId="5" fillId="0" borderId="0" xfId="1"/>
    <xf numFmtId="0" fontId="9" fillId="0" borderId="0" xfId="2" applyFont="1" applyAlignment="1" applyProtection="1"/>
    <xf numFmtId="0" fontId="10" fillId="3" borderId="0" xfId="1" applyFont="1" applyFill="1"/>
    <xf numFmtId="0" fontId="11" fillId="3" borderId="0" xfId="1" applyFont="1" applyFill="1"/>
    <xf numFmtId="0" fontId="10" fillId="0" borderId="0" xfId="1" applyFont="1"/>
    <xf numFmtId="0" fontId="12" fillId="4" borderId="3" xfId="1" applyFont="1" applyFill="1" applyBorder="1" applyAlignment="1">
      <alignment horizontal="left" vertical="center" wrapText="1"/>
    </xf>
    <xf numFmtId="0" fontId="13" fillId="3" borderId="4" xfId="1" applyFont="1" applyFill="1" applyBorder="1" applyAlignment="1">
      <alignment horizontal="left" vertical="center" wrapText="1"/>
    </xf>
    <xf numFmtId="14" fontId="13" fillId="3" borderId="4" xfId="1" applyNumberFormat="1" applyFont="1" applyFill="1" applyBorder="1" applyAlignment="1">
      <alignment horizontal="left" vertical="center"/>
    </xf>
    <xf numFmtId="0" fontId="12" fillId="4" borderId="3" xfId="1" applyFont="1" applyFill="1" applyBorder="1" applyAlignment="1">
      <alignment horizontal="left" vertical="center"/>
    </xf>
    <xf numFmtId="0" fontId="12" fillId="4" borderId="5" xfId="1" applyFont="1" applyFill="1" applyBorder="1" applyAlignment="1">
      <alignment horizontal="left" vertical="center" wrapText="1"/>
    </xf>
    <xf numFmtId="0" fontId="13" fillId="3" borderId="6" xfId="1" applyFont="1" applyFill="1" applyBorder="1" applyAlignment="1">
      <alignment horizontal="left" vertical="center" wrapText="1"/>
    </xf>
    <xf numFmtId="0" fontId="12" fillId="4" borderId="5" xfId="1" applyFont="1" applyFill="1" applyBorder="1" applyAlignment="1">
      <alignment horizontal="left" vertical="center"/>
    </xf>
    <xf numFmtId="164" fontId="13" fillId="3" borderId="6" xfId="1" applyNumberFormat="1" applyFont="1" applyFill="1" applyBorder="1" applyAlignment="1">
      <alignment horizontal="left"/>
    </xf>
    <xf numFmtId="1" fontId="13" fillId="3" borderId="6" xfId="1" applyNumberFormat="1" applyFont="1" applyFill="1" applyBorder="1" applyAlignment="1">
      <alignment horizontal="left"/>
    </xf>
    <xf numFmtId="0" fontId="15" fillId="3" borderId="0" xfId="1" applyFont="1" applyFill="1" applyAlignment="1">
      <alignment wrapText="1"/>
    </xf>
    <xf numFmtId="0" fontId="14" fillId="3" borderId="0" xfId="1" applyFont="1" applyFill="1" applyAlignment="1">
      <alignment horizontal="left" vertical="top" wrapText="1"/>
    </xf>
    <xf numFmtId="0" fontId="15" fillId="3" borderId="0" xfId="1" applyFont="1" applyFill="1" applyAlignment="1">
      <alignment horizontal="left" vertical="top" wrapText="1"/>
    </xf>
    <xf numFmtId="0" fontId="15" fillId="3" borderId="0" xfId="1" applyFont="1" applyFill="1" applyAlignment="1">
      <alignment vertical="center"/>
    </xf>
    <xf numFmtId="0" fontId="25" fillId="0" borderId="10" xfId="1" applyFont="1" applyBorder="1"/>
    <xf numFmtId="0" fontId="25" fillId="5" borderId="10" xfId="1" applyFont="1" applyFill="1" applyBorder="1"/>
    <xf numFmtId="0" fontId="25" fillId="5" borderId="10" xfId="1" applyFont="1" applyFill="1" applyBorder="1" applyAlignment="1">
      <alignment horizontal="left"/>
    </xf>
    <xf numFmtId="166" fontId="1" fillId="3" borderId="0" xfId="3" applyNumberFormat="1" applyFont="1" applyFill="1"/>
    <xf numFmtId="167" fontId="25" fillId="0" borderId="10" xfId="1" applyNumberFormat="1" applyFont="1" applyBorder="1" applyAlignment="1">
      <alignment horizontal="center"/>
    </xf>
    <xf numFmtId="0" fontId="27" fillId="3" borderId="0" xfId="1" applyFont="1" applyFill="1" applyAlignment="1">
      <alignment vertical="top"/>
    </xf>
    <xf numFmtId="167" fontId="15" fillId="3" borderId="0" xfId="1" applyNumberFormat="1" applyFont="1" applyFill="1" applyAlignment="1">
      <alignment horizontal="left" vertical="top" wrapText="1"/>
    </xf>
    <xf numFmtId="168" fontId="25" fillId="0" borderId="10" xfId="1" applyNumberFormat="1" applyFont="1" applyBorder="1" applyAlignment="1">
      <alignment horizontal="center"/>
    </xf>
    <xf numFmtId="168" fontId="25" fillId="0" borderId="10" xfId="1" applyNumberFormat="1" applyFont="1" applyBorder="1" applyAlignment="1">
      <alignment horizontal="center" vertical="center"/>
    </xf>
    <xf numFmtId="0" fontId="25" fillId="3" borderId="0" xfId="1" applyFont="1" applyFill="1"/>
    <xf numFmtId="0" fontId="25" fillId="3" borderId="0" xfId="1" applyFont="1" applyFill="1" applyAlignment="1">
      <alignment horizontal="center"/>
    </xf>
    <xf numFmtId="4" fontId="25" fillId="0" borderId="10" xfId="1" applyNumberFormat="1" applyFont="1" applyBorder="1" applyAlignment="1">
      <alignment horizontal="center"/>
    </xf>
    <xf numFmtId="0" fontId="25" fillId="5" borderId="12" xfId="1" applyFont="1" applyFill="1" applyBorder="1"/>
    <xf numFmtId="168" fontId="25" fillId="0" borderId="12" xfId="1" applyNumberFormat="1" applyFont="1" applyBorder="1" applyAlignment="1">
      <alignment horizontal="center"/>
    </xf>
    <xf numFmtId="0" fontId="25" fillId="5" borderId="20" xfId="1" applyFont="1" applyFill="1" applyBorder="1"/>
    <xf numFmtId="4" fontId="25" fillId="0" borderId="21" xfId="1" applyNumberFormat="1" applyFont="1" applyBorder="1" applyAlignment="1">
      <alignment horizontal="center"/>
    </xf>
    <xf numFmtId="4" fontId="25" fillId="0" borderId="22" xfId="1" applyNumberFormat="1" applyFont="1" applyBorder="1" applyAlignment="1">
      <alignment horizontal="center"/>
    </xf>
    <xf numFmtId="0" fontId="25" fillId="5" borderId="23" xfId="1" applyFont="1" applyFill="1" applyBorder="1"/>
    <xf numFmtId="168" fontId="25" fillId="0" borderId="24" xfId="1" applyNumberFormat="1" applyFont="1" applyBorder="1" applyAlignment="1">
      <alignment horizontal="center"/>
    </xf>
    <xf numFmtId="0" fontId="25" fillId="5" borderId="25" xfId="1" applyFont="1" applyFill="1" applyBorder="1"/>
    <xf numFmtId="168" fontId="25" fillId="0" borderId="26" xfId="1" applyNumberFormat="1" applyFont="1" applyBorder="1" applyAlignment="1">
      <alignment horizontal="center"/>
    </xf>
    <xf numFmtId="168" fontId="25" fillId="0" borderId="27" xfId="1" applyNumberFormat="1" applyFont="1" applyBorder="1" applyAlignment="1">
      <alignment horizontal="center"/>
    </xf>
    <xf numFmtId="0" fontId="25" fillId="5" borderId="15" xfId="1" applyFont="1" applyFill="1" applyBorder="1"/>
    <xf numFmtId="4" fontId="25" fillId="0" borderId="15" xfId="1" applyNumberFormat="1" applyFont="1" applyBorder="1" applyAlignment="1">
      <alignment horizontal="center"/>
    </xf>
    <xf numFmtId="0" fontId="25" fillId="6" borderId="10" xfId="1" applyFont="1" applyFill="1" applyBorder="1" applyAlignment="1">
      <alignment horizontal="center"/>
    </xf>
    <xf numFmtId="0" fontId="25" fillId="3" borderId="0" xfId="1" applyFont="1" applyFill="1" applyAlignment="1">
      <alignment horizontal="left" vertical="top"/>
    </xf>
    <xf numFmtId="0" fontId="5" fillId="3" borderId="0" xfId="1" applyFill="1" applyAlignment="1">
      <alignment horizontal="left" vertical="top"/>
    </xf>
    <xf numFmtId="0" fontId="38" fillId="3" borderId="0" xfId="1" applyFont="1" applyFill="1" applyAlignment="1">
      <alignment vertical="top"/>
    </xf>
    <xf numFmtId="0" fontId="15" fillId="3" borderId="0" xfId="1" applyFont="1" applyFill="1"/>
    <xf numFmtId="0" fontId="43" fillId="3" borderId="0" xfId="1" applyFont="1" applyFill="1"/>
    <xf numFmtId="0" fontId="15" fillId="3" borderId="0" xfId="1" applyFont="1" applyFill="1" applyAlignment="1">
      <alignment vertical="top" wrapText="1"/>
    </xf>
    <xf numFmtId="0" fontId="2" fillId="3" borderId="0" xfId="1" applyFont="1" applyFill="1"/>
    <xf numFmtId="0" fontId="16" fillId="3" borderId="0" xfId="1" applyFont="1" applyFill="1" applyAlignment="1">
      <alignment vertical="top"/>
    </xf>
    <xf numFmtId="0" fontId="15" fillId="3" borderId="0" xfId="1" applyFont="1" applyFill="1" applyAlignment="1">
      <alignment vertical="top"/>
    </xf>
    <xf numFmtId="0" fontId="25" fillId="3" borderId="0" xfId="1" applyFont="1" applyFill="1" applyAlignment="1">
      <alignment vertical="top" wrapText="1"/>
    </xf>
    <xf numFmtId="0" fontId="25" fillId="3" borderId="0" xfId="1" applyFont="1" applyFill="1" applyAlignment="1">
      <alignment vertical="top"/>
    </xf>
    <xf numFmtId="0" fontId="25" fillId="0" borderId="10" xfId="1" applyFont="1" applyBorder="1" applyAlignment="1">
      <alignment horizontal="left" wrapText="1"/>
    </xf>
    <xf numFmtId="0" fontId="25" fillId="5" borderId="10" xfId="1" applyFont="1" applyFill="1" applyBorder="1" applyAlignment="1">
      <alignment horizontal="left" wrapText="1"/>
    </xf>
    <xf numFmtId="0" fontId="25" fillId="3" borderId="10" xfId="1" applyFont="1" applyFill="1" applyBorder="1"/>
    <xf numFmtId="169" fontId="25" fillId="0" borderId="10" xfId="1" applyNumberFormat="1" applyFont="1" applyBorder="1" applyAlignment="1">
      <alignment horizontal="center"/>
    </xf>
    <xf numFmtId="169" fontId="25" fillId="3" borderId="0" xfId="1" applyNumberFormat="1" applyFont="1" applyFill="1"/>
    <xf numFmtId="0" fontId="44" fillId="3" borderId="0" xfId="1" applyFont="1" applyFill="1"/>
    <xf numFmtId="0" fontId="14" fillId="3" borderId="0" xfId="1" applyFont="1" applyFill="1"/>
    <xf numFmtId="0" fontId="27" fillId="3" borderId="0" xfId="1" applyFont="1" applyFill="1"/>
    <xf numFmtId="0" fontId="15" fillId="0" borderId="0" xfId="1" applyFont="1"/>
    <xf numFmtId="0" fontId="45" fillId="0" borderId="32" xfId="0" applyFont="1" applyBorder="1" applyAlignment="1">
      <alignment vertical="center" wrapText="1"/>
    </xf>
    <xf numFmtId="0" fontId="5" fillId="0" borderId="33" xfId="0" applyFont="1" applyBorder="1" applyAlignment="1">
      <alignment vertical="center" wrapText="1"/>
    </xf>
    <xf numFmtId="0" fontId="45" fillId="0" borderId="34" xfId="0" applyFont="1" applyBorder="1" applyAlignment="1">
      <alignment vertical="center" wrapText="1"/>
    </xf>
    <xf numFmtId="0" fontId="5" fillId="0" borderId="34" xfId="0" applyFont="1" applyBorder="1" applyAlignment="1">
      <alignment vertical="center" wrapText="1"/>
    </xf>
    <xf numFmtId="0" fontId="47" fillId="0" borderId="34" xfId="0" applyFont="1" applyBorder="1" applyAlignment="1">
      <alignment vertical="center" wrapText="1"/>
    </xf>
    <xf numFmtId="6" fontId="47" fillId="0" borderId="34" xfId="0" applyNumberFormat="1" applyFont="1" applyBorder="1" applyAlignment="1">
      <alignment vertical="center" wrapText="1"/>
    </xf>
    <xf numFmtId="0" fontId="46" fillId="0" borderId="34" xfId="0" applyFont="1" applyBorder="1" applyAlignment="1">
      <alignment vertical="center" wrapText="1"/>
    </xf>
    <xf numFmtId="6" fontId="46" fillId="0" borderId="34" xfId="0" applyNumberFormat="1" applyFont="1" applyBorder="1" applyAlignment="1">
      <alignment vertical="center" wrapText="1"/>
    </xf>
    <xf numFmtId="14" fontId="0" fillId="0" borderId="0" xfId="0" applyNumberFormat="1"/>
    <xf numFmtId="11" fontId="0" fillId="0" borderId="0" xfId="0" applyNumberFormat="1"/>
    <xf numFmtId="0" fontId="0" fillId="7" borderId="0" xfId="0" applyFill="1"/>
    <xf numFmtId="0" fontId="4" fillId="7" borderId="1" xfId="0" applyFont="1" applyFill="1" applyBorder="1" applyAlignment="1">
      <alignment wrapText="1"/>
    </xf>
    <xf numFmtId="0" fontId="4" fillId="7" borderId="0" xfId="0" applyFont="1" applyFill="1" applyAlignment="1">
      <alignment vertical="top"/>
    </xf>
    <xf numFmtId="0" fontId="0" fillId="7" borderId="13" xfId="0" applyFill="1" applyBorder="1"/>
    <xf numFmtId="0" fontId="0" fillId="8" borderId="13" xfId="0" applyFill="1" applyBorder="1"/>
    <xf numFmtId="0" fontId="0" fillId="9" borderId="13" xfId="0" applyFill="1" applyBorder="1"/>
    <xf numFmtId="0" fontId="4" fillId="7" borderId="16" xfId="0" applyFont="1" applyFill="1" applyBorder="1" applyAlignment="1">
      <alignment wrapText="1"/>
    </xf>
    <xf numFmtId="0" fontId="3" fillId="7" borderId="13" xfId="0" applyFont="1" applyFill="1" applyBorder="1"/>
    <xf numFmtId="3" fontId="3" fillId="7" borderId="13" xfId="0" applyNumberFormat="1" applyFont="1" applyFill="1" applyBorder="1"/>
    <xf numFmtId="6" fontId="3" fillId="7" borderId="13" xfId="0" applyNumberFormat="1" applyFont="1" applyFill="1" applyBorder="1"/>
    <xf numFmtId="170" fontId="0" fillId="8" borderId="13" xfId="0" applyNumberFormat="1" applyFill="1" applyBorder="1"/>
    <xf numFmtId="1" fontId="0" fillId="8" borderId="13" xfId="0" applyNumberFormat="1" applyFill="1" applyBorder="1"/>
    <xf numFmtId="0" fontId="0" fillId="7" borderId="16" xfId="0" applyFill="1" applyBorder="1"/>
    <xf numFmtId="0" fontId="4" fillId="8" borderId="16" xfId="0" applyFont="1" applyFill="1" applyBorder="1" applyAlignment="1">
      <alignment wrapText="1"/>
    </xf>
    <xf numFmtId="16" fontId="0" fillId="8" borderId="16" xfId="0" applyNumberFormat="1" applyFill="1" applyBorder="1" applyAlignment="1">
      <alignment wrapText="1"/>
    </xf>
    <xf numFmtId="0" fontId="0" fillId="8" borderId="16" xfId="0" applyFill="1" applyBorder="1" applyAlignment="1">
      <alignment wrapText="1"/>
    </xf>
    <xf numFmtId="0" fontId="0" fillId="9" borderId="16" xfId="0" applyFill="1" applyBorder="1" applyAlignment="1">
      <alignment wrapText="1"/>
    </xf>
    <xf numFmtId="0" fontId="0" fillId="0" borderId="1" xfId="0" applyBorder="1"/>
    <xf numFmtId="0" fontId="0" fillId="7" borderId="1" xfId="0" applyFill="1" applyBorder="1"/>
    <xf numFmtId="0" fontId="0" fillId="8" borderId="16" xfId="0" applyFill="1" applyBorder="1"/>
    <xf numFmtId="0" fontId="0" fillId="9" borderId="16" xfId="0" applyFill="1" applyBorder="1"/>
    <xf numFmtId="16" fontId="0" fillId="10" borderId="16" xfId="0" applyNumberFormat="1" applyFill="1" applyBorder="1" applyAlignment="1">
      <alignment wrapText="1"/>
    </xf>
    <xf numFmtId="0" fontId="0" fillId="10" borderId="13" xfId="0" applyFill="1" applyBorder="1"/>
    <xf numFmtId="0" fontId="0" fillId="10" borderId="16" xfId="0" applyFill="1" applyBorder="1" applyAlignment="1">
      <alignment wrapText="1"/>
    </xf>
    <xf numFmtId="8" fontId="0" fillId="10" borderId="13" xfId="0" applyNumberFormat="1" applyFill="1" applyBorder="1"/>
    <xf numFmtId="0" fontId="5" fillId="3" borderId="0" xfId="1" applyFill="1"/>
    <xf numFmtId="0" fontId="5" fillId="0" borderId="0" xfId="1"/>
    <xf numFmtId="0" fontId="15" fillId="3" borderId="0" xfId="1" applyFont="1" applyFill="1" applyAlignment="1">
      <alignment horizontal="left" vertical="top" wrapText="1"/>
    </xf>
    <xf numFmtId="0" fontId="14" fillId="3" borderId="7" xfId="1" applyFont="1" applyFill="1" applyBorder="1" applyAlignment="1">
      <alignment horizontal="left" vertical="top" wrapText="1"/>
    </xf>
    <xf numFmtId="0" fontId="14" fillId="3" borderId="8" xfId="1" applyFont="1" applyFill="1" applyBorder="1" applyAlignment="1">
      <alignment horizontal="left" vertical="top" wrapText="1"/>
    </xf>
    <xf numFmtId="0" fontId="14" fillId="3" borderId="9" xfId="1" applyFont="1" applyFill="1" applyBorder="1" applyAlignment="1">
      <alignment horizontal="left" vertical="top" wrapText="1"/>
    </xf>
    <xf numFmtId="0" fontId="16" fillId="3" borderId="0" xfId="1" applyFont="1" applyFill="1" applyAlignment="1">
      <alignment horizontal="left" vertical="top" wrapText="1"/>
    </xf>
    <xf numFmtId="0" fontId="20" fillId="3" borderId="0" xfId="1" applyFont="1" applyFill="1" applyAlignment="1">
      <alignment horizontal="left" vertical="top" wrapText="1"/>
    </xf>
    <xf numFmtId="0" fontId="21" fillId="3" borderId="0" xfId="1" applyFont="1" applyFill="1" applyAlignment="1">
      <alignment horizontal="left" vertical="top" wrapText="1"/>
    </xf>
    <xf numFmtId="0" fontId="24" fillId="3" borderId="0" xfId="2" applyNumberFormat="1" applyFont="1" applyFill="1" applyBorder="1" applyAlignment="1" applyProtection="1">
      <alignment horizontal="left" vertical="top" wrapText="1"/>
    </xf>
    <xf numFmtId="0" fontId="25" fillId="5" borderId="11" xfId="1" applyFont="1" applyFill="1" applyBorder="1" applyAlignment="1">
      <alignment vertical="center"/>
    </xf>
    <xf numFmtId="0" fontId="25" fillId="5" borderId="13" xfId="1" applyFont="1" applyFill="1" applyBorder="1" applyAlignment="1">
      <alignment vertical="center"/>
    </xf>
    <xf numFmtId="0" fontId="25" fillId="5" borderId="16" xfId="1" applyFont="1" applyFill="1" applyBorder="1" applyAlignment="1">
      <alignment vertical="center"/>
    </xf>
    <xf numFmtId="0" fontId="25" fillId="5" borderId="12" xfId="1" applyFont="1" applyFill="1" applyBorder="1" applyAlignment="1">
      <alignment vertical="center"/>
    </xf>
    <xf numFmtId="0" fontId="25" fillId="5" borderId="14" xfId="1" applyFont="1" applyFill="1" applyBorder="1" applyAlignment="1">
      <alignment vertical="center"/>
    </xf>
    <xf numFmtId="0" fontId="25" fillId="5" borderId="15" xfId="1" applyFont="1" applyFill="1" applyBorder="1" applyAlignment="1">
      <alignment vertical="center"/>
    </xf>
    <xf numFmtId="0" fontId="25" fillId="5" borderId="12" xfId="1" applyFont="1" applyFill="1" applyBorder="1" applyAlignment="1">
      <alignment vertical="center" wrapText="1"/>
    </xf>
    <xf numFmtId="0" fontId="25" fillId="5" borderId="14" xfId="1" applyFont="1" applyFill="1" applyBorder="1" applyAlignment="1">
      <alignment vertical="center" wrapText="1"/>
    </xf>
    <xf numFmtId="0" fontId="25" fillId="5" borderId="15" xfId="1" applyFont="1" applyFill="1" applyBorder="1" applyAlignment="1">
      <alignment vertical="center" wrapText="1"/>
    </xf>
    <xf numFmtId="0" fontId="25" fillId="5" borderId="12" xfId="1" applyFont="1" applyFill="1" applyBorder="1" applyAlignment="1">
      <alignment horizontal="center" vertical="center"/>
    </xf>
    <xf numFmtId="0" fontId="25" fillId="5" borderId="14" xfId="1" applyFont="1" applyFill="1" applyBorder="1" applyAlignment="1">
      <alignment horizontal="center" vertical="center"/>
    </xf>
    <xf numFmtId="0" fontId="25" fillId="5" borderId="15" xfId="1" applyFont="1" applyFill="1" applyBorder="1" applyAlignment="1">
      <alignment horizontal="center" vertical="center"/>
    </xf>
    <xf numFmtId="0" fontId="25" fillId="5" borderId="17" xfId="1" applyFont="1" applyFill="1" applyBorder="1" applyAlignment="1">
      <alignment vertical="center" wrapText="1"/>
    </xf>
    <xf numFmtId="0" fontId="25" fillId="5" borderId="18" xfId="1" applyFont="1" applyFill="1" applyBorder="1" applyAlignment="1">
      <alignment vertical="center" wrapText="1"/>
    </xf>
    <xf numFmtId="0" fontId="25" fillId="5" borderId="19" xfId="1" applyFont="1" applyFill="1" applyBorder="1" applyAlignment="1">
      <alignment vertical="center" wrapText="1"/>
    </xf>
    <xf numFmtId="0" fontId="25" fillId="5" borderId="12" xfId="1" applyFont="1" applyFill="1" applyBorder="1" applyAlignment="1">
      <alignment horizontal="left" vertical="center" wrapText="1"/>
    </xf>
    <xf numFmtId="0" fontId="25" fillId="5" borderId="14" xfId="1" applyFont="1" applyFill="1" applyBorder="1" applyAlignment="1">
      <alignment horizontal="left" vertical="center" wrapText="1"/>
    </xf>
    <xf numFmtId="0" fontId="25" fillId="5" borderId="15" xfId="1" applyFont="1" applyFill="1" applyBorder="1" applyAlignment="1">
      <alignment horizontal="left" vertical="center" wrapText="1"/>
    </xf>
    <xf numFmtId="0" fontId="38" fillId="3" borderId="0" xfId="1" applyFont="1" applyFill="1" applyAlignment="1">
      <alignment vertical="top"/>
    </xf>
    <xf numFmtId="0" fontId="28" fillId="3" borderId="0" xfId="1" applyFont="1" applyFill="1" applyAlignment="1">
      <alignment horizontal="left" vertical="top" wrapText="1"/>
    </xf>
    <xf numFmtId="0" fontId="14" fillId="3" borderId="0" xfId="1" applyFont="1" applyFill="1" applyAlignment="1">
      <alignment horizontal="left" vertical="top" wrapText="1"/>
    </xf>
    <xf numFmtId="0" fontId="29" fillId="3" borderId="0" xfId="1" applyFont="1" applyFill="1" applyAlignment="1">
      <alignment horizontal="left" vertical="top" wrapText="1"/>
    </xf>
    <xf numFmtId="0" fontId="34" fillId="3" borderId="0" xfId="1" applyFont="1" applyFill="1" applyAlignment="1">
      <alignment horizontal="left" vertical="top" wrapText="1"/>
    </xf>
    <xf numFmtId="0" fontId="15" fillId="3" borderId="0" xfId="1" applyFont="1" applyFill="1" applyAlignment="1">
      <alignment vertical="top" wrapText="1"/>
    </xf>
    <xf numFmtId="0" fontId="14" fillId="0" borderId="28" xfId="1" applyFont="1" applyBorder="1" applyAlignment="1">
      <alignment vertical="top" wrapText="1"/>
    </xf>
    <xf numFmtId="0" fontId="14" fillId="0" borderId="29" xfId="1" applyFont="1" applyBorder="1" applyAlignment="1">
      <alignment vertical="top" wrapText="1"/>
    </xf>
    <xf numFmtId="0" fontId="14" fillId="0" borderId="30" xfId="1" applyFont="1" applyBorder="1" applyAlignment="1">
      <alignment vertical="top" wrapText="1"/>
    </xf>
    <xf numFmtId="0" fontId="15" fillId="0" borderId="0" xfId="1" applyFont="1" applyAlignment="1">
      <alignment vertical="top" wrapText="1"/>
    </xf>
    <xf numFmtId="0" fontId="16" fillId="3" borderId="0" xfId="1" applyFont="1" applyFill="1" applyAlignment="1">
      <alignment vertical="top" wrapText="1"/>
    </xf>
    <xf numFmtId="0" fontId="25" fillId="3" borderId="0" xfId="1" applyFont="1" applyFill="1" applyAlignment="1">
      <alignment vertical="top" wrapText="1"/>
    </xf>
    <xf numFmtId="0" fontId="14" fillId="3" borderId="0" xfId="1" applyFont="1" applyFill="1" applyAlignment="1">
      <alignment vertical="top" wrapText="1"/>
    </xf>
    <xf numFmtId="0" fontId="45" fillId="0" borderId="31" xfId="0" applyFont="1" applyBorder="1" applyAlignment="1">
      <alignment vertical="center" wrapText="1"/>
    </xf>
    <xf numFmtId="0" fontId="45" fillId="0" borderId="33" xfId="0" applyFont="1" applyBorder="1" applyAlignment="1">
      <alignment vertical="center" wrapText="1"/>
    </xf>
    <xf numFmtId="0" fontId="46" fillId="0" borderId="35" xfId="0" applyFont="1" applyBorder="1" applyAlignment="1">
      <alignment vertical="center" wrapText="1"/>
    </xf>
    <xf numFmtId="0" fontId="46" fillId="0" borderId="36" xfId="0" applyFont="1" applyBorder="1" applyAlignment="1">
      <alignment vertical="center" wrapText="1"/>
    </xf>
    <xf numFmtId="0" fontId="45" fillId="0" borderId="35" xfId="0" applyFont="1" applyBorder="1" applyAlignment="1">
      <alignment vertical="center" wrapText="1"/>
    </xf>
    <xf numFmtId="0" fontId="45" fillId="0" borderId="36" xfId="0" applyFont="1" applyBorder="1" applyAlignment="1">
      <alignment vertical="center" wrapText="1"/>
    </xf>
    <xf numFmtId="0" fontId="5" fillId="0" borderId="31" xfId="0" applyFont="1" applyBorder="1" applyAlignment="1">
      <alignment vertical="center" wrapText="1"/>
    </xf>
    <xf numFmtId="0" fontId="5" fillId="0" borderId="33" xfId="0" applyFont="1" applyBorder="1" applyAlignment="1">
      <alignment vertical="center" wrapText="1"/>
    </xf>
    <xf numFmtId="0" fontId="0" fillId="8" borderId="37" xfId="0" applyFill="1" applyBorder="1" applyAlignment="1">
      <alignment horizontal="center"/>
    </xf>
    <xf numFmtId="0" fontId="0" fillId="8" borderId="1" xfId="0" applyFill="1" applyBorder="1" applyAlignment="1">
      <alignment horizontal="center"/>
    </xf>
    <xf numFmtId="0" fontId="0" fillId="8" borderId="38" xfId="0" applyFill="1" applyBorder="1" applyAlignment="1">
      <alignment horizontal="center"/>
    </xf>
    <xf numFmtId="0" fontId="0" fillId="10" borderId="16" xfId="0" applyFill="1" applyBorder="1" applyAlignment="1">
      <alignment horizontal="center"/>
    </xf>
    <xf numFmtId="0" fontId="0" fillId="8" borderId="16" xfId="0" applyFill="1" applyBorder="1" applyAlignment="1">
      <alignment horizontal="center"/>
    </xf>
  </cellXfs>
  <cellStyles count="4">
    <cellStyle name="Comma 2" xfId="3" xr:uid="{04647E97-BE3C-48DF-822E-025A99B32193}"/>
    <cellStyle name="Hyperlink 2" xfId="2" xr:uid="{733692DD-5590-47E8-AD0A-DA22E61FCF5F}"/>
    <cellStyle name="Normal" xfId="0" builtinId="0"/>
    <cellStyle name="Normal 2" xfId="1" xr:uid="{BE004A8A-7A06-4997-9709-3EF6030D230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Commonwealth</a:t>
            </a:r>
            <a:r>
              <a:rPr lang="en-US" baseline="0"/>
              <a:t> Cost of Carbon </a:t>
            </a:r>
            <a:r>
              <a:rPr lang="en-US"/>
              <a:t>$/tCO2e (Current Prices)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commonwealthCostofCarbon!$A$3</c:f>
              <c:strCache>
                <c:ptCount val="1"/>
                <c:pt idx="0">
                  <c:v>$/tCO2e</c:v>
                </c:pt>
              </c:strCache>
            </c:strRef>
          </c:tx>
          <c:spPr>
            <a:ln w="19050" cap="rnd">
              <a:solidFill>
                <a:schemeClr val="accent1"/>
              </a:solidFill>
              <a:round/>
            </a:ln>
            <a:effectLst/>
          </c:spPr>
          <c:marker>
            <c:symbol val="none"/>
          </c:marker>
          <c:trendline>
            <c:spPr>
              <a:ln w="19050" cap="rnd">
                <a:solidFill>
                  <a:schemeClr val="accent1"/>
                </a:solidFill>
                <a:prstDash val="sysDot"/>
              </a:ln>
              <a:effectLst/>
            </c:spPr>
            <c:trendlineType val="linear"/>
            <c:forward val="5"/>
            <c:dispRSqr val="0"/>
            <c:dispEq val="0"/>
          </c:trendline>
          <c:xVal>
            <c:numRef>
              <c:f>commonwealthCostofCarbon!$B$1:$V$1</c:f>
              <c:numCache>
                <c:formatCode>General</c:formatCode>
                <c:ptCount val="2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numCache>
            </c:numRef>
          </c:xVal>
          <c:yVal>
            <c:numRef>
              <c:f>commonwealthCostofCarbon!$B$3:$V$3</c:f>
              <c:numCache>
                <c:formatCode>General</c:formatCode>
                <c:ptCount val="21"/>
                <c:pt idx="0">
                  <c:v>65.755207870598255</c:v>
                </c:pt>
                <c:pt idx="1">
                  <c:v>70.693715482211488</c:v>
                </c:pt>
                <c:pt idx="2">
                  <c:v>75.324218201689959</c:v>
                </c:pt>
                <c:pt idx="3">
                  <c:v>80.330120287419618</c:v>
                </c:pt>
                <c:pt idx="4">
                  <c:v>85.827588414878775</c:v>
                </c:pt>
                <c:pt idx="5">
                  <c:v>90.258530804135077</c:v>
                </c:pt>
                <c:pt idx="6">
                  <c:v>93.615189884615617</c:v>
                </c:pt>
                <c:pt idx="7">
                  <c:v>102.34407494538577</c:v>
                </c:pt>
                <c:pt idx="8">
                  <c:v>119.12111257226505</c:v>
                </c:pt>
                <c:pt idx="9">
                  <c:v>122.00283288857412</c:v>
                </c:pt>
                <c:pt idx="10">
                  <c:v>125.39523445113464</c:v>
                </c:pt>
                <c:pt idx="11">
                  <c:v>130.92803236907272</c:v>
                </c:pt>
                <c:pt idx="12">
                  <c:v>127.61777371293469</c:v>
                </c:pt>
                <c:pt idx="13">
                  <c:v>127.38513253364633</c:v>
                </c:pt>
                <c:pt idx="14">
                  <c:v>126.95570350821008</c:v>
                </c:pt>
                <c:pt idx="15">
                  <c:v>117.74025479222492</c:v>
                </c:pt>
                <c:pt idx="16">
                  <c:v>121.15720500822535</c:v>
                </c:pt>
                <c:pt idx="17">
                  <c:v>125.25131321232725</c:v>
                </c:pt>
                <c:pt idx="18">
                  <c:v>131.25249039120004</c:v>
                </c:pt>
                <c:pt idx="19">
                  <c:v>132.92782518698482</c:v>
                </c:pt>
                <c:pt idx="20">
                  <c:v>139.57634277144143</c:v>
                </c:pt>
              </c:numCache>
            </c:numRef>
          </c:yVal>
          <c:smooth val="1"/>
          <c:extLst>
            <c:ext xmlns:c16="http://schemas.microsoft.com/office/drawing/2014/chart" uri="{C3380CC4-5D6E-409C-BE32-E72D297353CC}">
              <c16:uniqueId val="{00000001-69A6-47FD-BA07-F83200233055}"/>
            </c:ext>
          </c:extLst>
        </c:ser>
        <c:dLbls>
          <c:showLegendKey val="0"/>
          <c:showVal val="0"/>
          <c:showCatName val="0"/>
          <c:showSerName val="0"/>
          <c:showPercent val="0"/>
          <c:showBubbleSize val="0"/>
        </c:dLbls>
        <c:axId val="1259975080"/>
        <c:axId val="1259965360"/>
      </c:scatterChart>
      <c:valAx>
        <c:axId val="1259975080"/>
        <c:scaling>
          <c:orientation val="minMax"/>
          <c:max val="2025"/>
          <c:min val="2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965360"/>
        <c:crosses val="autoZero"/>
        <c:crossBetween val="midCat"/>
        <c:majorUnit val="1"/>
      </c:valAx>
      <c:valAx>
        <c:axId val="1259965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9750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609599</xdr:colOff>
      <xdr:row>4</xdr:row>
      <xdr:rowOff>0</xdr:rowOff>
    </xdr:from>
    <xdr:to>
      <xdr:col>14</xdr:col>
      <xdr:colOff>0</xdr:colOff>
      <xdr:row>32</xdr:row>
      <xdr:rowOff>9525</xdr:rowOff>
    </xdr:to>
    <xdr:graphicFrame macro="">
      <xdr:nvGraphicFramePr>
        <xdr:cNvPr id="2" name="Chart 1">
          <a:extLst>
            <a:ext uri="{FF2B5EF4-FFF2-40B4-BE49-F238E27FC236}">
              <a16:creationId xmlns:a16="http://schemas.microsoft.com/office/drawing/2014/main" id="{E38203E4-A85B-423F-98C3-17A28D682F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eisgov.sharepoint.com/projects/Defra%20GHG%20Conversion%20Factors/2023%20Update/All%20factors/ghg-conversion-factors-2023update_MASTER_(LINKED)_AR5_v0.5.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PARK4185\OneDrive%20Corp\OneDrive%20-%20SNC%20Lavalin%20Group\Documents\20241202_commonwealthCostOfCarbon.xlsx" TargetMode="External"/><Relationship Id="rId1" Type="http://schemas.openxmlformats.org/officeDocument/2006/relationships/externalLinkPath" Target="file:///C:\Users\PARK4185\OneDrive%20Corp\OneDrive%20-%20SNC%20Lavalin%20Group\Documents\20241202_commonwealthCostOfCarb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_Index"/>
      <sheetName val="Version&amp;Issue_Log"/>
      <sheetName val="Update_Checklist"/>
      <sheetName val="DataSources"/>
      <sheetName val="QC_Checklist"/>
      <sheetName val="Lookups"/>
      <sheetName val="Introduction"/>
      <sheetName val="What's new"/>
      <sheetName val="Index"/>
      <sheetName val="Fuels"/>
      <sheetName val="Bioenergy"/>
      <sheetName val="Refrigerant &amp; other"/>
      <sheetName val="Passenger vehicles"/>
      <sheetName val="Delivery vehicles"/>
      <sheetName val="SECR kWh pass &amp; delivery vehs"/>
      <sheetName val="UK electricity"/>
      <sheetName val="Overseas electricity"/>
      <sheetName val="UK electricity for EVs"/>
      <sheetName val="SECR kWh UK electricity for EVs"/>
      <sheetName val="Heat and steam"/>
      <sheetName val="WTT- fuels"/>
      <sheetName val="WTT- bioenergy"/>
      <sheetName val="Transmission and distribution"/>
      <sheetName val="UK electricity T&amp;D for EVs"/>
      <sheetName val="WTT- UK electricity"/>
      <sheetName val="WTT- heat and steam"/>
      <sheetName val="Water supply"/>
      <sheetName val="Water treatment"/>
      <sheetName val="Material use"/>
      <sheetName val="Waste disposal"/>
      <sheetName val="Business travel- air"/>
      <sheetName val="WTT- business travel- air"/>
      <sheetName val="Business travel- sea"/>
      <sheetName val="WTT- business travel- sea"/>
      <sheetName val="Business travel- land"/>
      <sheetName val="WTT- pass vehs &amp; travel- land"/>
      <sheetName val="Freighting goods"/>
      <sheetName val="WTT- delivery vehs &amp; freight"/>
      <sheetName val="Hotel stay"/>
      <sheetName val="Managed assets- electricity"/>
      <sheetName val="Managed assets- vehicles"/>
      <sheetName val="Homeworking"/>
      <sheetName val="Outside of scopes"/>
      <sheetName val="Conversions"/>
      <sheetName val="Fuel properties"/>
      <sheetName val="Haul definition"/>
      <sheetName val="Comparison to AR4&gt;&gt;"/>
      <sheetName val="Fuels (AR4)"/>
      <sheetName val="Bioenergy (AR4)"/>
      <sheetName val="Refrigerant &amp; other (AR4)"/>
      <sheetName val="Passenger vehicles (AR4)"/>
      <sheetName val="Delivery vehicles (AR4)"/>
      <sheetName val="SECR kWh pass &amp; delivery (AR4)"/>
      <sheetName val="UK electricity (AR4)"/>
      <sheetName val="Overseas electricity (AR4)"/>
      <sheetName val="UK electricity for EVs (AR4)"/>
      <sheetName val="SECR kWh UK electricity (AR4)"/>
      <sheetName val="Heat and steam (AR4)"/>
      <sheetName val="WTT- fuels (AR4)"/>
      <sheetName val="WTT- bioenergy (AR4)"/>
      <sheetName val="Transmission and distrib (AR4)"/>
      <sheetName val="UK elec T&amp;D for EVs (AR4)"/>
      <sheetName val="WTT- UK electricity (AR4)"/>
      <sheetName val="WTT- heat and steam (AR4)"/>
      <sheetName val="Water supply (AR4)"/>
      <sheetName val="Water treatment (AR4)"/>
      <sheetName val="Material use (AR4)"/>
      <sheetName val="Waste disposal (AR4)"/>
      <sheetName val="Business travel- air (AR4)"/>
      <sheetName val="WTT- business travel-air (AR4)"/>
      <sheetName val="Business travel- sea (AR4)"/>
      <sheetName val="WTT- business travel-sea (AR4)"/>
      <sheetName val="Business travel- land (AR4)"/>
      <sheetName val="WTT- pass vehs&amp;trav- land(AR4)"/>
      <sheetName val="Freighting goods (AR4)"/>
      <sheetName val="WTT- delivery vehs&amp;freigh(AR4)"/>
      <sheetName val="Hotel stay (AR4)"/>
      <sheetName val="Managed assets- elec (AR4)"/>
      <sheetName val="Managed assets- vehicles (AR4)"/>
      <sheetName val="Home Working (AR4)"/>
      <sheetName val="Outside of scopes (AR4)"/>
      <sheetName val="Conversions (AR4)"/>
      <sheetName val="Fuel properties (AR4)"/>
    </sheetNames>
    <sheetDataSet>
      <sheetData sheetId="0"/>
      <sheetData sheetId="1"/>
      <sheetData sheetId="2"/>
      <sheetData sheetId="3"/>
      <sheetData sheetId="4"/>
      <sheetData sheetId="5">
        <row r="33">
          <cell r="G33" t="str">
            <v>Sheet</v>
          </cell>
          <cell r="H33" t="str">
            <v>Convert to AR5?</v>
          </cell>
          <cell r="J33" t="str">
            <v>Gas</v>
          </cell>
          <cell r="K33" t="str">
            <v>AR4 to AR5 Conversion</v>
          </cell>
        </row>
        <row r="34">
          <cell r="G34" t="str">
            <v>Fuels</v>
          </cell>
          <cell r="H34" t="b">
            <v>1</v>
          </cell>
          <cell r="J34" t="str">
            <v>kg CO2</v>
          </cell>
          <cell r="K34">
            <v>1</v>
          </cell>
        </row>
        <row r="35">
          <cell r="G35" t="str">
            <v>Bioenergy</v>
          </cell>
          <cell r="H35" t="b">
            <v>0</v>
          </cell>
          <cell r="J35" t="str">
            <v>kg CH4</v>
          </cell>
          <cell r="K35">
            <v>1.1200000000000001</v>
          </cell>
        </row>
        <row r="36">
          <cell r="G36" t="str">
            <v>Refrigerant &amp; other</v>
          </cell>
          <cell r="H36" t="b">
            <v>0</v>
          </cell>
          <cell r="J36" t="str">
            <v>kg N2O</v>
          </cell>
          <cell r="K36">
            <v>0.88926174496644295</v>
          </cell>
        </row>
        <row r="37">
          <cell r="G37" t="str">
            <v>Passenger vehicles</v>
          </cell>
          <cell r="H37" t="b">
            <v>1</v>
          </cell>
        </row>
        <row r="38">
          <cell r="G38" t="str">
            <v>Delivery vehicles</v>
          </cell>
          <cell r="H38" t="b">
            <v>1</v>
          </cell>
        </row>
        <row r="39">
          <cell r="G39" t="str">
            <v>SECR kWh pass &amp; delivery vehs</v>
          </cell>
          <cell r="H39" t="b">
            <v>1</v>
          </cell>
        </row>
        <row r="40">
          <cell r="G40" t="str">
            <v>UK electricity</v>
          </cell>
          <cell r="H40" t="b">
            <v>1</v>
          </cell>
        </row>
        <row r="41">
          <cell r="G41" t="str">
            <v>Overseas electricity</v>
          </cell>
          <cell r="H41" t="b">
            <v>1</v>
          </cell>
        </row>
        <row r="42">
          <cell r="G42" t="str">
            <v>UK electricity for Evs</v>
          </cell>
          <cell r="H42" t="b">
            <v>1</v>
          </cell>
        </row>
        <row r="43">
          <cell r="G43" t="str">
            <v>SECR kWh UK electricity for Evs</v>
          </cell>
          <cell r="H43" t="b">
            <v>1</v>
          </cell>
        </row>
        <row r="44">
          <cell r="G44" t="str">
            <v>Heat and steam</v>
          </cell>
          <cell r="H44" t="b">
            <v>1</v>
          </cell>
        </row>
        <row r="45">
          <cell r="G45" t="str">
            <v>WTT- fuels</v>
          </cell>
          <cell r="H45" t="b">
            <v>0</v>
          </cell>
        </row>
        <row r="46">
          <cell r="G46" t="str">
            <v>WTT- bioenergy</v>
          </cell>
          <cell r="H46" t="b">
            <v>0</v>
          </cell>
        </row>
        <row r="47">
          <cell r="G47" t="str">
            <v>Transmission and distribution</v>
          </cell>
          <cell r="H47" t="b">
            <v>1</v>
          </cell>
        </row>
        <row r="48">
          <cell r="G48" t="str">
            <v>UK electricity T&amp;D for Evs</v>
          </cell>
          <cell r="H48" t="b">
            <v>1</v>
          </cell>
        </row>
        <row r="49">
          <cell r="G49" t="str">
            <v>WTT- UK &amp; overseas elec</v>
          </cell>
          <cell r="H49" t="b">
            <v>0</v>
          </cell>
        </row>
        <row r="50">
          <cell r="G50" t="str">
            <v>WTT- heat and steam</v>
          </cell>
          <cell r="H50" t="b">
            <v>0</v>
          </cell>
        </row>
        <row r="51">
          <cell r="G51" t="str">
            <v>Water supply</v>
          </cell>
          <cell r="H51" t="b">
            <v>1</v>
          </cell>
        </row>
        <row r="52">
          <cell r="G52" t="str">
            <v>Water treatment</v>
          </cell>
          <cell r="H52" t="b">
            <v>1</v>
          </cell>
        </row>
        <row r="53">
          <cell r="G53" t="str">
            <v>Material use</v>
          </cell>
          <cell r="H53" t="b">
            <v>0</v>
          </cell>
        </row>
        <row r="54">
          <cell r="G54" t="str">
            <v>Waste disposal</v>
          </cell>
          <cell r="H54" t="b">
            <v>0</v>
          </cell>
        </row>
        <row r="55">
          <cell r="G55" t="str">
            <v>Business travel- air</v>
          </cell>
          <cell r="H55" t="b">
            <v>1</v>
          </cell>
        </row>
        <row r="56">
          <cell r="G56" t="str">
            <v>WTT- business travel- air</v>
          </cell>
          <cell r="H56" t="b">
            <v>0</v>
          </cell>
        </row>
        <row r="57">
          <cell r="G57" t="str">
            <v>Business travel- sea</v>
          </cell>
          <cell r="H57" t="b">
            <v>1</v>
          </cell>
        </row>
        <row r="58">
          <cell r="G58" t="str">
            <v>WTT- business travel- sea</v>
          </cell>
          <cell r="H58" t="b">
            <v>1</v>
          </cell>
        </row>
        <row r="59">
          <cell r="G59" t="str">
            <v>Business travel- land</v>
          </cell>
          <cell r="H59" t="b">
            <v>1</v>
          </cell>
        </row>
        <row r="60">
          <cell r="G60" t="str">
            <v>WTT- pass vehs &amp; travel- land</v>
          </cell>
          <cell r="H60" t="b">
            <v>1</v>
          </cell>
        </row>
        <row r="61">
          <cell r="G61" t="str">
            <v>Freighting goods</v>
          </cell>
          <cell r="H61" t="b">
            <v>1</v>
          </cell>
        </row>
        <row r="62">
          <cell r="G62" t="str">
            <v>WTT- delivery vehs &amp; freight</v>
          </cell>
          <cell r="H62" t="b">
            <v>1</v>
          </cell>
        </row>
        <row r="63">
          <cell r="G63" t="str">
            <v>Hotel stay</v>
          </cell>
          <cell r="H63" t="b">
            <v>0</v>
          </cell>
        </row>
        <row r="64">
          <cell r="G64" t="str">
            <v>Managed assets- electricity</v>
          </cell>
          <cell r="H64" t="b">
            <v>1</v>
          </cell>
        </row>
        <row r="65">
          <cell r="G65" t="str">
            <v>Managed assets- vehicles</v>
          </cell>
          <cell r="H65" t="b">
            <v>1</v>
          </cell>
        </row>
        <row r="66">
          <cell r="G66" t="str">
            <v>Homeworking</v>
          </cell>
          <cell r="H66" t="b">
            <v>1</v>
          </cell>
        </row>
        <row r="67">
          <cell r="G67" t="str">
            <v>Outside of scopes</v>
          </cell>
          <cell r="H67" t="b">
            <v>1</v>
          </cell>
        </row>
      </sheetData>
      <sheetData sheetId="6"/>
      <sheetData sheetId="7">
        <row r="21">
          <cell r="A21">
            <v>1</v>
          </cell>
        </row>
      </sheetData>
      <sheetData sheetId="8"/>
      <sheetData sheetId="9">
        <row r="1">
          <cell r="A1" t="str">
            <v>UK Government GHG Conversion Factors for Company Reporting</v>
          </cell>
        </row>
      </sheetData>
      <sheetData sheetId="10">
        <row r="1">
          <cell r="A1" t="str">
            <v>UK Government GHG Conversion Factors for Company Reporting</v>
          </cell>
        </row>
      </sheetData>
      <sheetData sheetId="11">
        <row r="1">
          <cell r="A1" t="str">
            <v>UK Government GHG Conversion Factors for Company Reporting</v>
          </cell>
        </row>
      </sheetData>
      <sheetData sheetId="12">
        <row r="1">
          <cell r="A1" t="str">
            <v>UK Government GHG Conversion Factors for Company Reporting</v>
          </cell>
        </row>
      </sheetData>
      <sheetData sheetId="13">
        <row r="1">
          <cell r="A1" t="str">
            <v>UK Government GHG Conversion Factors for Company Reporting</v>
          </cell>
        </row>
      </sheetData>
      <sheetData sheetId="14">
        <row r="1">
          <cell r="A1" t="str">
            <v>UK Government GHG Conversion Factors for Company Reporting</v>
          </cell>
        </row>
      </sheetData>
      <sheetData sheetId="15">
        <row r="1">
          <cell r="A1" t="str">
            <v>UK Government GHG Conversion Factors for Company Reporting</v>
          </cell>
        </row>
      </sheetData>
      <sheetData sheetId="16"/>
      <sheetData sheetId="17">
        <row r="1">
          <cell r="A1" t="str">
            <v>UK Government GHG Conversion Factors for Company Reporting</v>
          </cell>
        </row>
      </sheetData>
      <sheetData sheetId="18">
        <row r="1">
          <cell r="A1" t="str">
            <v>UK Government GHG Conversion Factors for Company Reporting</v>
          </cell>
        </row>
      </sheetData>
      <sheetData sheetId="19">
        <row r="1">
          <cell r="A1" t="str">
            <v>UK Government GHG Conversion Factors for Company Reporting</v>
          </cell>
        </row>
      </sheetData>
      <sheetData sheetId="20">
        <row r="1">
          <cell r="A1" t="str">
            <v>UK Government GHG Conversion Factors for Company Reporting</v>
          </cell>
        </row>
      </sheetData>
      <sheetData sheetId="21">
        <row r="1">
          <cell r="A1" t="str">
            <v>UK Government GHG Conversion Factors for Company Reporting</v>
          </cell>
        </row>
      </sheetData>
      <sheetData sheetId="22">
        <row r="1">
          <cell r="A1" t="str">
            <v>UK Government GHG Conversion Factors for Company Reporting</v>
          </cell>
        </row>
      </sheetData>
      <sheetData sheetId="23">
        <row r="1">
          <cell r="A1" t="str">
            <v>UK Government GHG Conversion Factors for Company Reporting</v>
          </cell>
        </row>
      </sheetData>
      <sheetData sheetId="24">
        <row r="1">
          <cell r="A1" t="str">
            <v>UK Government GHG Conversion Factors for Company Reporting</v>
          </cell>
        </row>
      </sheetData>
      <sheetData sheetId="25">
        <row r="1">
          <cell r="A1" t="str">
            <v>UK Government GHG Conversion Factors for Company Reporting</v>
          </cell>
        </row>
      </sheetData>
      <sheetData sheetId="26">
        <row r="1">
          <cell r="A1" t="str">
            <v>UK Government GHG Conversion Factors for Company Reporting</v>
          </cell>
        </row>
      </sheetData>
      <sheetData sheetId="27">
        <row r="1">
          <cell r="A1" t="str">
            <v>UK Government GHG Conversion Factors for Company Reporting</v>
          </cell>
        </row>
      </sheetData>
      <sheetData sheetId="28">
        <row r="1">
          <cell r="A1" t="str">
            <v>UK Government GHG Conversion Factors for Company Reporting</v>
          </cell>
        </row>
      </sheetData>
      <sheetData sheetId="29">
        <row r="1">
          <cell r="A1" t="str">
            <v>UK Government GHG Conversion Factors for Company Reporting</v>
          </cell>
        </row>
      </sheetData>
      <sheetData sheetId="30">
        <row r="1">
          <cell r="A1" t="str">
            <v>UK Government GHG Conversion Factors for Company Reporting</v>
          </cell>
        </row>
      </sheetData>
      <sheetData sheetId="31">
        <row r="1">
          <cell r="A1" t="str">
            <v>UK Government GHG Conversion Factors for Company Reporting</v>
          </cell>
        </row>
      </sheetData>
      <sheetData sheetId="32">
        <row r="1">
          <cell r="A1" t="str">
            <v>UK Government GHG Conversion Factors for Company Reporting</v>
          </cell>
        </row>
      </sheetData>
      <sheetData sheetId="33">
        <row r="1">
          <cell r="A1" t="str">
            <v>UK Government GHG Conversion Factors for Company Reporting</v>
          </cell>
        </row>
      </sheetData>
      <sheetData sheetId="34">
        <row r="1">
          <cell r="A1" t="str">
            <v>UK Government GHG Conversion Factors for Company Reporting</v>
          </cell>
        </row>
      </sheetData>
      <sheetData sheetId="35">
        <row r="1">
          <cell r="A1" t="str">
            <v>UK Government GHG Conversion Factors for Company Reporting</v>
          </cell>
        </row>
      </sheetData>
      <sheetData sheetId="36">
        <row r="1">
          <cell r="A1" t="str">
            <v>UK Government GHG Conversion Factors for Company Reporting</v>
          </cell>
        </row>
      </sheetData>
      <sheetData sheetId="37">
        <row r="1">
          <cell r="A1" t="str">
            <v>UK Government GHG Conversion Factors for Company Reporting</v>
          </cell>
        </row>
      </sheetData>
      <sheetData sheetId="38">
        <row r="1">
          <cell r="A1" t="str">
            <v>UK Government GHG Conversion Factors for Company Reporting</v>
          </cell>
        </row>
      </sheetData>
      <sheetData sheetId="39">
        <row r="1">
          <cell r="A1" t="str">
            <v>UK Government GHG Conversion Factors for Company Reporting</v>
          </cell>
        </row>
      </sheetData>
      <sheetData sheetId="40">
        <row r="1">
          <cell r="A1" t="str">
            <v>UK Government GHG Conversion Factors for Company Reporting</v>
          </cell>
        </row>
      </sheetData>
      <sheetData sheetId="41">
        <row r="1">
          <cell r="A1" t="str">
            <v>UK Government GHG Conversion Factors for Company Reporting</v>
          </cell>
        </row>
      </sheetData>
      <sheetData sheetId="42">
        <row r="1">
          <cell r="A1" t="str">
            <v>UK Government GHG Conversion Factors for Company Reporting</v>
          </cell>
        </row>
      </sheetData>
      <sheetData sheetId="43"/>
      <sheetData sheetId="44">
        <row r="1">
          <cell r="A1" t="str">
            <v>UK Government GHG Conversion Factors for Company Reporting</v>
          </cell>
        </row>
      </sheetData>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xpenditure"/>
      <sheetName val="pivotTable"/>
      <sheetName val="gDP"/>
      <sheetName val="totalExpenditure"/>
      <sheetName val="greenhouseGasEmissions"/>
      <sheetName val="commonwealthCostofCarbon"/>
    </sheetNames>
    <sheetDataSet>
      <sheetData sheetId="0" refreshError="1"/>
      <sheetData sheetId="1">
        <row r="3">
          <cell r="A3" t="str">
            <v>Afghanistan</v>
          </cell>
          <cell r="AG3">
            <v>2.72</v>
          </cell>
          <cell r="AH3">
            <v>2.34</v>
          </cell>
          <cell r="AI3">
            <v>1.94</v>
          </cell>
          <cell r="AJ3">
            <v>8.8000000000000007</v>
          </cell>
          <cell r="AK3">
            <v>11.950000000000001</v>
          </cell>
          <cell r="AL3">
            <v>172.51999999999998</v>
          </cell>
          <cell r="AM3">
            <v>124.99000000000001</v>
          </cell>
          <cell r="AN3">
            <v>109.45</v>
          </cell>
          <cell r="AO3">
            <v>148.64999999999998</v>
          </cell>
          <cell r="AP3">
            <v>108.93</v>
          </cell>
          <cell r="AQ3">
            <v>123.88</v>
          </cell>
          <cell r="AR3">
            <v>99.16</v>
          </cell>
          <cell r="AS3">
            <v>102.12</v>
          </cell>
          <cell r="AT3">
            <v>76.259999999999991</v>
          </cell>
          <cell r="AU3">
            <v>68.459999999999994</v>
          </cell>
        </row>
        <row r="4">
          <cell r="A4" t="str">
            <v>AFG</v>
          </cell>
          <cell r="AG4">
            <v>2.72</v>
          </cell>
          <cell r="AH4">
            <v>2.34</v>
          </cell>
          <cell r="AI4">
            <v>1.94</v>
          </cell>
          <cell r="AJ4">
            <v>8.8000000000000007</v>
          </cell>
          <cell r="AK4">
            <v>11.950000000000001</v>
          </cell>
          <cell r="AL4">
            <v>172.51999999999998</v>
          </cell>
          <cell r="AM4">
            <v>124.99000000000001</v>
          </cell>
          <cell r="AN4">
            <v>109.45</v>
          </cell>
          <cell r="AO4">
            <v>148.64999999999998</v>
          </cell>
          <cell r="AP4">
            <v>108.93</v>
          </cell>
          <cell r="AQ4">
            <v>123.88</v>
          </cell>
          <cell r="AR4">
            <v>99.16</v>
          </cell>
          <cell r="AS4">
            <v>102.12</v>
          </cell>
          <cell r="AT4">
            <v>76.259999999999991</v>
          </cell>
          <cell r="AU4">
            <v>68.459999999999994</v>
          </cell>
        </row>
        <row r="5">
          <cell r="A5" t="str">
            <v>Albania</v>
          </cell>
          <cell r="Y5">
            <v>3.7</v>
          </cell>
          <cell r="Z5">
            <v>2.54</v>
          </cell>
          <cell r="AA5">
            <v>2.5</v>
          </cell>
          <cell r="AB5">
            <v>2.5</v>
          </cell>
          <cell r="AF5">
            <v>1.23</v>
          </cell>
          <cell r="AG5">
            <v>1.08</v>
          </cell>
          <cell r="AH5">
            <v>1.23</v>
          </cell>
          <cell r="AI5">
            <v>1.04</v>
          </cell>
          <cell r="AJ5">
            <v>1.31</v>
          </cell>
          <cell r="AK5">
            <v>1.19</v>
          </cell>
          <cell r="AL5">
            <v>1.1100000000000001</v>
          </cell>
          <cell r="AN5">
            <v>1.07</v>
          </cell>
          <cell r="AO5">
            <v>3.92</v>
          </cell>
          <cell r="AP5">
            <v>3.84</v>
          </cell>
          <cell r="AQ5">
            <v>4</v>
          </cell>
          <cell r="AR5">
            <v>3.28</v>
          </cell>
          <cell r="AS5">
            <v>2.88</v>
          </cell>
          <cell r="AT5">
            <v>2.8</v>
          </cell>
          <cell r="AU5">
            <v>2.84</v>
          </cell>
          <cell r="AV5">
            <v>2.72</v>
          </cell>
          <cell r="AW5">
            <v>3.16</v>
          </cell>
          <cell r="AX5">
            <v>3.08</v>
          </cell>
          <cell r="AY5">
            <v>2.96</v>
          </cell>
        </row>
        <row r="6">
          <cell r="A6" t="str">
            <v>ALB</v>
          </cell>
          <cell r="Y6">
            <v>3.7</v>
          </cell>
          <cell r="Z6">
            <v>2.54</v>
          </cell>
          <cell r="AA6">
            <v>2.5</v>
          </cell>
          <cell r="AB6">
            <v>2.5</v>
          </cell>
          <cell r="AF6">
            <v>1.23</v>
          </cell>
          <cell r="AG6">
            <v>1.08</v>
          </cell>
          <cell r="AH6">
            <v>1.23</v>
          </cell>
          <cell r="AI6">
            <v>1.04</v>
          </cell>
          <cell r="AJ6">
            <v>1.31</v>
          </cell>
          <cell r="AK6">
            <v>1.19</v>
          </cell>
          <cell r="AL6">
            <v>1.1100000000000001</v>
          </cell>
          <cell r="AN6">
            <v>1.07</v>
          </cell>
          <cell r="AO6">
            <v>3.92</v>
          </cell>
          <cell r="AP6">
            <v>3.84</v>
          </cell>
          <cell r="AQ6">
            <v>4</v>
          </cell>
          <cell r="AR6">
            <v>3.28</v>
          </cell>
          <cell r="AS6">
            <v>2.88</v>
          </cell>
          <cell r="AT6">
            <v>2.8</v>
          </cell>
          <cell r="AU6">
            <v>2.84</v>
          </cell>
          <cell r="AV6">
            <v>2.72</v>
          </cell>
          <cell r="AW6">
            <v>3.16</v>
          </cell>
          <cell r="AX6">
            <v>3.08</v>
          </cell>
          <cell r="AY6">
            <v>2.96</v>
          </cell>
        </row>
        <row r="7">
          <cell r="A7" t="str">
            <v>Algeria</v>
          </cell>
          <cell r="X7">
            <v>3.9</v>
          </cell>
          <cell r="Y7">
            <v>4.3099999999999996</v>
          </cell>
          <cell r="Z7">
            <v>4.5</v>
          </cell>
          <cell r="AA7">
            <v>5.37</v>
          </cell>
          <cell r="AB7">
            <v>5.24</v>
          </cell>
          <cell r="AC7">
            <v>5.15</v>
          </cell>
          <cell r="AJ7">
            <v>2.52</v>
          </cell>
          <cell r="AK7">
            <v>2.7</v>
          </cell>
          <cell r="AL7">
            <v>2.9</v>
          </cell>
          <cell r="AM7">
            <v>4.08</v>
          </cell>
        </row>
        <row r="8">
          <cell r="A8" t="str">
            <v>DZA</v>
          </cell>
          <cell r="X8">
            <v>3.9</v>
          </cell>
          <cell r="Y8">
            <v>4.3099999999999996</v>
          </cell>
          <cell r="Z8">
            <v>4.5</v>
          </cell>
          <cell r="AA8">
            <v>5.37</v>
          </cell>
          <cell r="AB8">
            <v>5.24</v>
          </cell>
          <cell r="AC8">
            <v>5.15</v>
          </cell>
          <cell r="AJ8">
            <v>2.52</v>
          </cell>
          <cell r="AK8">
            <v>2.7</v>
          </cell>
          <cell r="AL8">
            <v>2.9</v>
          </cell>
          <cell r="AM8">
            <v>4.08</v>
          </cell>
        </row>
        <row r="9">
          <cell r="A9" t="str">
            <v>Angola</v>
          </cell>
          <cell r="AC9">
            <v>14.17</v>
          </cell>
          <cell r="AD9">
            <v>5.23</v>
          </cell>
          <cell r="AE9">
            <v>3.7</v>
          </cell>
          <cell r="AF9">
            <v>2.87</v>
          </cell>
          <cell r="AG9">
            <v>3.76</v>
          </cell>
          <cell r="AH9">
            <v>3.47</v>
          </cell>
          <cell r="AI9">
            <v>3.69</v>
          </cell>
          <cell r="AJ9">
            <v>3.76</v>
          </cell>
          <cell r="AK9">
            <v>3.1</v>
          </cell>
          <cell r="AL9">
            <v>3.57</v>
          </cell>
          <cell r="AM9">
            <v>4.71</v>
          </cell>
          <cell r="AN9">
            <v>4.0599999999999996</v>
          </cell>
          <cell r="AO9">
            <v>3.76</v>
          </cell>
          <cell r="AP9">
            <v>3.61</v>
          </cell>
          <cell r="AQ9">
            <v>4.6500000000000004</v>
          </cell>
          <cell r="AR9">
            <v>4.6900000000000004</v>
          </cell>
          <cell r="AS9">
            <v>5.66</v>
          </cell>
          <cell r="AT9">
            <v>3.07</v>
          </cell>
          <cell r="AU9">
            <v>3.04</v>
          </cell>
          <cell r="AV9">
            <v>2.4700000000000002</v>
          </cell>
          <cell r="AW9">
            <v>2.12</v>
          </cell>
        </row>
        <row r="10">
          <cell r="A10" t="str">
            <v>AGO</v>
          </cell>
          <cell r="AC10">
            <v>14.17</v>
          </cell>
          <cell r="AD10">
            <v>5.23</v>
          </cell>
          <cell r="AE10">
            <v>3.7</v>
          </cell>
          <cell r="AF10">
            <v>2.87</v>
          </cell>
          <cell r="AG10">
            <v>3.76</v>
          </cell>
          <cell r="AH10">
            <v>3.47</v>
          </cell>
          <cell r="AI10">
            <v>3.69</v>
          </cell>
          <cell r="AJ10">
            <v>3.76</v>
          </cell>
          <cell r="AK10">
            <v>3.1</v>
          </cell>
          <cell r="AL10">
            <v>3.57</v>
          </cell>
          <cell r="AM10">
            <v>4.71</v>
          </cell>
          <cell r="AN10">
            <v>4.0599999999999996</v>
          </cell>
          <cell r="AO10">
            <v>3.76</v>
          </cell>
          <cell r="AP10">
            <v>3.61</v>
          </cell>
          <cell r="AQ10">
            <v>4.6500000000000004</v>
          </cell>
          <cell r="AR10">
            <v>4.6900000000000004</v>
          </cell>
          <cell r="AS10">
            <v>5.66</v>
          </cell>
          <cell r="AT10">
            <v>3.07</v>
          </cell>
          <cell r="AU10">
            <v>3.04</v>
          </cell>
          <cell r="AV10">
            <v>2.4700000000000002</v>
          </cell>
          <cell r="AW10">
            <v>2.12</v>
          </cell>
        </row>
        <row r="11">
          <cell r="A11" t="str">
            <v>Argentina</v>
          </cell>
          <cell r="T11">
            <v>1.29</v>
          </cell>
          <cell r="U11">
            <v>1.4300000000000002</v>
          </cell>
          <cell r="V11">
            <v>1.4100000000000001</v>
          </cell>
          <cell r="W11">
            <v>1.52</v>
          </cell>
          <cell r="X11">
            <v>1.4</v>
          </cell>
          <cell r="Y11">
            <v>1.44</v>
          </cell>
          <cell r="Z11">
            <v>1.3</v>
          </cell>
          <cell r="AA11">
            <v>1.22</v>
          </cell>
          <cell r="AB11">
            <v>1.1599999999999999</v>
          </cell>
          <cell r="AC11">
            <v>1.28</v>
          </cell>
          <cell r="AD11">
            <v>1.2</v>
          </cell>
          <cell r="AE11">
            <v>1.18</v>
          </cell>
          <cell r="AF11">
            <v>1.71</v>
          </cell>
          <cell r="AG11">
            <v>1.62</v>
          </cell>
          <cell r="AH11">
            <v>1.56</v>
          </cell>
          <cell r="AR11">
            <v>1.44</v>
          </cell>
          <cell r="AS11">
            <v>1.3800000000000001</v>
          </cell>
          <cell r="AT11">
            <v>1.32</v>
          </cell>
          <cell r="AU11">
            <v>1.3800000000000001</v>
          </cell>
          <cell r="AV11">
            <v>1.1400000000000001</v>
          </cell>
          <cell r="AW11">
            <v>0.99</v>
          </cell>
          <cell r="AX11">
            <v>1.02</v>
          </cell>
          <cell r="AY11">
            <v>0.99</v>
          </cell>
        </row>
        <row r="12">
          <cell r="A12" t="str">
            <v>ARG</v>
          </cell>
          <cell r="T12">
            <v>1.29</v>
          </cell>
          <cell r="U12">
            <v>1.4300000000000002</v>
          </cell>
          <cell r="V12">
            <v>1.4100000000000001</v>
          </cell>
          <cell r="W12">
            <v>1.52</v>
          </cell>
          <cell r="X12">
            <v>1.4</v>
          </cell>
          <cell r="Y12">
            <v>1.44</v>
          </cell>
          <cell r="Z12">
            <v>1.3</v>
          </cell>
          <cell r="AA12">
            <v>1.22</v>
          </cell>
          <cell r="AB12">
            <v>1.1599999999999999</v>
          </cell>
          <cell r="AC12">
            <v>1.28</v>
          </cell>
          <cell r="AD12">
            <v>1.2</v>
          </cell>
          <cell r="AE12">
            <v>1.18</v>
          </cell>
          <cell r="AF12">
            <v>1.71</v>
          </cell>
          <cell r="AG12">
            <v>1.62</v>
          </cell>
          <cell r="AH12">
            <v>1.56</v>
          </cell>
          <cell r="AR12">
            <v>1.44</v>
          </cell>
          <cell r="AS12">
            <v>1.3800000000000001</v>
          </cell>
          <cell r="AT12">
            <v>1.32</v>
          </cell>
          <cell r="AU12">
            <v>1.3800000000000001</v>
          </cell>
          <cell r="AV12">
            <v>1.1400000000000001</v>
          </cell>
          <cell r="AW12">
            <v>0.99</v>
          </cell>
          <cell r="AX12">
            <v>1.02</v>
          </cell>
          <cell r="AY12">
            <v>0.99</v>
          </cell>
        </row>
        <row r="13">
          <cell r="A13" t="str">
            <v>Armenia</v>
          </cell>
          <cell r="AN13">
            <v>4.26</v>
          </cell>
          <cell r="AO13">
            <v>3.85</v>
          </cell>
          <cell r="AP13">
            <v>3.58</v>
          </cell>
          <cell r="AQ13">
            <v>16</v>
          </cell>
          <cell r="AR13">
            <v>3.94</v>
          </cell>
          <cell r="AS13">
            <v>3.94</v>
          </cell>
          <cell r="AT13">
            <v>4.46</v>
          </cell>
          <cell r="AU13">
            <v>21.16</v>
          </cell>
          <cell r="AV13">
            <v>15.84</v>
          </cell>
          <cell r="AW13">
            <v>19.29</v>
          </cell>
          <cell r="AX13">
            <v>25.08</v>
          </cell>
          <cell r="AY13">
            <v>19.249999999999996</v>
          </cell>
        </row>
        <row r="14">
          <cell r="A14" t="str">
            <v>ARM</v>
          </cell>
          <cell r="AN14">
            <v>4.26</v>
          </cell>
          <cell r="AO14">
            <v>3.85</v>
          </cell>
          <cell r="AP14">
            <v>3.58</v>
          </cell>
          <cell r="AQ14">
            <v>16</v>
          </cell>
          <cell r="AR14">
            <v>3.94</v>
          </cell>
          <cell r="AS14">
            <v>3.94</v>
          </cell>
          <cell r="AT14">
            <v>4.46</v>
          </cell>
          <cell r="AU14">
            <v>21.16</v>
          </cell>
          <cell r="AV14">
            <v>15.84</v>
          </cell>
          <cell r="AW14">
            <v>19.29</v>
          </cell>
          <cell r="AX14">
            <v>25.08</v>
          </cell>
          <cell r="AY14">
            <v>19.249999999999996</v>
          </cell>
        </row>
        <row r="15">
          <cell r="A15" t="str">
            <v>Australia</v>
          </cell>
          <cell r="T15">
            <v>3.78</v>
          </cell>
          <cell r="U15">
            <v>4.0599999999999996</v>
          </cell>
          <cell r="V15">
            <v>4.0199999999999996</v>
          </cell>
          <cell r="W15">
            <v>4</v>
          </cell>
          <cell r="X15">
            <v>3.86</v>
          </cell>
          <cell r="Y15">
            <v>1.8</v>
          </cell>
          <cell r="Z15">
            <v>1.75</v>
          </cell>
          <cell r="AA15">
            <v>1.67</v>
          </cell>
          <cell r="AB15">
            <v>1.63</v>
          </cell>
          <cell r="AC15">
            <v>4.8899999999999997</v>
          </cell>
          <cell r="AD15">
            <v>4.62</v>
          </cell>
          <cell r="AE15">
            <v>6.32</v>
          </cell>
          <cell r="AF15">
            <v>6.36</v>
          </cell>
          <cell r="AG15">
            <v>6.92</v>
          </cell>
          <cell r="AH15">
            <v>6.24</v>
          </cell>
          <cell r="AI15">
            <v>6.32</v>
          </cell>
          <cell r="AJ15">
            <v>6.48</v>
          </cell>
          <cell r="AK15">
            <v>6.68</v>
          </cell>
          <cell r="AL15">
            <v>6.24</v>
          </cell>
          <cell r="AM15">
            <v>7.12</v>
          </cell>
          <cell r="AN15">
            <v>7.12</v>
          </cell>
          <cell r="AO15">
            <v>6.64</v>
          </cell>
          <cell r="AP15">
            <v>6.6</v>
          </cell>
          <cell r="AQ15">
            <v>6.48</v>
          </cell>
          <cell r="AR15">
            <v>6.64</v>
          </cell>
          <cell r="AS15">
            <v>7.08</v>
          </cell>
          <cell r="AT15">
            <v>7.44</v>
          </cell>
          <cell r="AU15">
            <v>7.48</v>
          </cell>
          <cell r="AV15">
            <v>7.56</v>
          </cell>
          <cell r="AW15">
            <v>7.8</v>
          </cell>
          <cell r="AX15">
            <v>8.8800000000000008</v>
          </cell>
          <cell r="AY15">
            <v>8.44</v>
          </cell>
        </row>
        <row r="16">
          <cell r="A16" t="str">
            <v>AUS</v>
          </cell>
          <cell r="T16">
            <v>3.78</v>
          </cell>
          <cell r="U16">
            <v>4.0599999999999996</v>
          </cell>
          <cell r="V16">
            <v>4.0199999999999996</v>
          </cell>
          <cell r="W16">
            <v>4</v>
          </cell>
          <cell r="X16">
            <v>3.86</v>
          </cell>
          <cell r="Y16">
            <v>1.8</v>
          </cell>
          <cell r="Z16">
            <v>1.75</v>
          </cell>
          <cell r="AA16">
            <v>1.67</v>
          </cell>
          <cell r="AB16">
            <v>1.63</v>
          </cell>
          <cell r="AC16">
            <v>4.8899999999999997</v>
          </cell>
          <cell r="AD16">
            <v>4.62</v>
          </cell>
          <cell r="AE16">
            <v>6.32</v>
          </cell>
          <cell r="AF16">
            <v>6.36</v>
          </cell>
          <cell r="AG16">
            <v>6.92</v>
          </cell>
          <cell r="AH16">
            <v>6.24</v>
          </cell>
          <cell r="AI16">
            <v>6.32</v>
          </cell>
          <cell r="AJ16">
            <v>6.48</v>
          </cell>
          <cell r="AK16">
            <v>6.68</v>
          </cell>
          <cell r="AL16">
            <v>6.24</v>
          </cell>
          <cell r="AM16">
            <v>7.12</v>
          </cell>
          <cell r="AN16">
            <v>7.12</v>
          </cell>
          <cell r="AO16">
            <v>6.64</v>
          </cell>
          <cell r="AP16">
            <v>6.6</v>
          </cell>
          <cell r="AQ16">
            <v>6.48</v>
          </cell>
          <cell r="AR16">
            <v>6.64</v>
          </cell>
          <cell r="AS16">
            <v>7.08</v>
          </cell>
          <cell r="AT16">
            <v>7.44</v>
          </cell>
          <cell r="AU16">
            <v>7.48</v>
          </cell>
          <cell r="AV16">
            <v>7.56</v>
          </cell>
          <cell r="AW16">
            <v>7.8</v>
          </cell>
          <cell r="AX16">
            <v>8.8800000000000008</v>
          </cell>
          <cell r="AY16">
            <v>8.44</v>
          </cell>
        </row>
        <row r="17">
          <cell r="A17" t="str">
            <v>Austria</v>
          </cell>
          <cell r="T17">
            <v>1.86</v>
          </cell>
          <cell r="U17">
            <v>1.78</v>
          </cell>
          <cell r="V17">
            <v>1.72</v>
          </cell>
          <cell r="W17">
            <v>1.74</v>
          </cell>
          <cell r="X17">
            <v>1.72</v>
          </cell>
          <cell r="Y17">
            <v>1.85</v>
          </cell>
          <cell r="Z17">
            <v>1.8</v>
          </cell>
          <cell r="AA17">
            <v>1.78</v>
          </cell>
          <cell r="AB17">
            <v>1.76</v>
          </cell>
          <cell r="AC17">
            <v>1.7</v>
          </cell>
          <cell r="AD17">
            <v>1.73</v>
          </cell>
          <cell r="AE17">
            <v>1.64</v>
          </cell>
          <cell r="AF17">
            <v>1.56</v>
          </cell>
          <cell r="AG17">
            <v>1.64</v>
          </cell>
          <cell r="AH17">
            <v>1.66</v>
          </cell>
          <cell r="AI17">
            <v>1.56</v>
          </cell>
          <cell r="AJ17">
            <v>1.42</v>
          </cell>
          <cell r="AK17">
            <v>1.51</v>
          </cell>
          <cell r="AL17">
            <v>1.79</v>
          </cell>
          <cell r="AM17">
            <v>1.42</v>
          </cell>
          <cell r="AN17">
            <v>1.28</v>
          </cell>
          <cell r="AO17">
            <v>1.24</v>
          </cell>
          <cell r="AP17">
            <v>1.18</v>
          </cell>
          <cell r="AQ17">
            <v>1.24</v>
          </cell>
          <cell r="AR17">
            <v>1.1599999999999999</v>
          </cell>
          <cell r="AS17">
            <v>1.1100000000000001</v>
          </cell>
          <cell r="AT17">
            <v>1.18</v>
          </cell>
          <cell r="AU17">
            <v>1.18</v>
          </cell>
          <cell r="AV17">
            <v>1.1599999999999999</v>
          </cell>
          <cell r="AW17">
            <v>1.2</v>
          </cell>
          <cell r="AX17">
            <v>1.24</v>
          </cell>
          <cell r="AY17">
            <v>1.2</v>
          </cell>
        </row>
        <row r="18">
          <cell r="A18" t="str">
            <v>AUT</v>
          </cell>
          <cell r="T18">
            <v>1.86</v>
          </cell>
          <cell r="U18">
            <v>1.78</v>
          </cell>
          <cell r="V18">
            <v>1.72</v>
          </cell>
          <cell r="W18">
            <v>1.74</v>
          </cell>
          <cell r="X18">
            <v>1.72</v>
          </cell>
          <cell r="Y18">
            <v>1.85</v>
          </cell>
          <cell r="Z18">
            <v>1.8</v>
          </cell>
          <cell r="AA18">
            <v>1.78</v>
          </cell>
          <cell r="AB18">
            <v>1.76</v>
          </cell>
          <cell r="AC18">
            <v>1.7</v>
          </cell>
          <cell r="AD18">
            <v>1.73</v>
          </cell>
          <cell r="AE18">
            <v>1.64</v>
          </cell>
          <cell r="AF18">
            <v>1.56</v>
          </cell>
          <cell r="AG18">
            <v>1.64</v>
          </cell>
          <cell r="AH18">
            <v>1.66</v>
          </cell>
          <cell r="AI18">
            <v>1.56</v>
          </cell>
          <cell r="AJ18">
            <v>1.42</v>
          </cell>
          <cell r="AK18">
            <v>1.51</v>
          </cell>
          <cell r="AL18">
            <v>1.79</v>
          </cell>
          <cell r="AM18">
            <v>1.42</v>
          </cell>
          <cell r="AN18">
            <v>1.28</v>
          </cell>
          <cell r="AO18">
            <v>1.24</v>
          </cell>
          <cell r="AP18">
            <v>1.18</v>
          </cell>
          <cell r="AQ18">
            <v>1.24</v>
          </cell>
          <cell r="AR18">
            <v>1.1599999999999999</v>
          </cell>
          <cell r="AS18">
            <v>1.1100000000000001</v>
          </cell>
          <cell r="AT18">
            <v>1.18</v>
          </cell>
          <cell r="AU18">
            <v>1.18</v>
          </cell>
          <cell r="AV18">
            <v>1.1599999999999999</v>
          </cell>
          <cell r="AW18">
            <v>1.2</v>
          </cell>
          <cell r="AX18">
            <v>1.24</v>
          </cell>
          <cell r="AY18">
            <v>1.2</v>
          </cell>
        </row>
        <row r="19">
          <cell r="A19" t="str">
            <v>Azerbaijan</v>
          </cell>
          <cell r="X19">
            <v>4.1900000000000004</v>
          </cell>
          <cell r="Y19">
            <v>4.1500000000000004</v>
          </cell>
          <cell r="Z19">
            <v>2.2799999999999998</v>
          </cell>
          <cell r="AA19">
            <v>2.27</v>
          </cell>
          <cell r="AB19">
            <v>2.8</v>
          </cell>
          <cell r="AC19">
            <v>2.5</v>
          </cell>
          <cell r="AL19">
            <v>13.18</v>
          </cell>
          <cell r="AM19">
            <v>13.33</v>
          </cell>
          <cell r="AN19">
            <v>11.18</v>
          </cell>
          <cell r="AO19">
            <v>10.34</v>
          </cell>
          <cell r="AP19">
            <v>10.26</v>
          </cell>
          <cell r="AQ19">
            <v>10.219999999999999</v>
          </cell>
          <cell r="AR19">
            <v>10.3</v>
          </cell>
          <cell r="AS19">
            <v>12.54</v>
          </cell>
          <cell r="AT19">
            <v>13.8</v>
          </cell>
          <cell r="AU19">
            <v>14.28</v>
          </cell>
          <cell r="AV19">
            <v>13.44</v>
          </cell>
          <cell r="AW19">
            <v>14.68</v>
          </cell>
          <cell r="AX19">
            <v>19.2</v>
          </cell>
          <cell r="AY19">
            <v>18.48</v>
          </cell>
        </row>
        <row r="20">
          <cell r="A20" t="str">
            <v>AZE</v>
          </cell>
          <cell r="X20">
            <v>4.1900000000000004</v>
          </cell>
          <cell r="Y20">
            <v>4.1500000000000004</v>
          </cell>
          <cell r="Z20">
            <v>2.2799999999999998</v>
          </cell>
          <cell r="AA20">
            <v>2.27</v>
          </cell>
          <cell r="AB20">
            <v>2.8</v>
          </cell>
          <cell r="AC20">
            <v>2.5</v>
          </cell>
          <cell r="AL20">
            <v>13.18</v>
          </cell>
          <cell r="AM20">
            <v>13.33</v>
          </cell>
          <cell r="AN20">
            <v>11.18</v>
          </cell>
          <cell r="AO20">
            <v>10.34</v>
          </cell>
          <cell r="AP20">
            <v>10.26</v>
          </cell>
          <cell r="AQ20">
            <v>10.219999999999999</v>
          </cell>
          <cell r="AR20">
            <v>10.3</v>
          </cell>
          <cell r="AS20">
            <v>12.54</v>
          </cell>
          <cell r="AT20">
            <v>13.8</v>
          </cell>
          <cell r="AU20">
            <v>14.28</v>
          </cell>
          <cell r="AV20">
            <v>13.44</v>
          </cell>
          <cell r="AW20">
            <v>14.68</v>
          </cell>
          <cell r="AX20">
            <v>19.2</v>
          </cell>
          <cell r="AY20">
            <v>18.48</v>
          </cell>
        </row>
        <row r="21">
          <cell r="A21" t="str">
            <v>Bahamas, The</v>
          </cell>
          <cell r="T21">
            <v>0.7</v>
          </cell>
          <cell r="U21">
            <v>0.72</v>
          </cell>
          <cell r="V21">
            <v>0.76</v>
          </cell>
          <cell r="W21">
            <v>0.78</v>
          </cell>
          <cell r="X21">
            <v>0.76</v>
          </cell>
          <cell r="Y21">
            <v>0.74</v>
          </cell>
          <cell r="Z21">
            <v>0.66</v>
          </cell>
          <cell r="AA21">
            <v>0.8</v>
          </cell>
          <cell r="AB21">
            <v>0.74</v>
          </cell>
          <cell r="AC21">
            <v>1.06</v>
          </cell>
          <cell r="AD21">
            <v>0.74</v>
          </cell>
          <cell r="AE21">
            <v>0.68</v>
          </cell>
          <cell r="AF21">
            <v>0.64</v>
          </cell>
          <cell r="AG21">
            <v>0.7</v>
          </cell>
          <cell r="AH21">
            <v>0.76</v>
          </cell>
          <cell r="AI21">
            <v>0.74</v>
          </cell>
          <cell r="AJ21">
            <v>0.38</v>
          </cell>
          <cell r="AK21">
            <v>0.42</v>
          </cell>
          <cell r="AL21">
            <v>0.48</v>
          </cell>
          <cell r="AM21">
            <v>0.49</v>
          </cell>
          <cell r="AN21">
            <v>0.45</v>
          </cell>
          <cell r="AO21">
            <v>0.48</v>
          </cell>
          <cell r="AP21">
            <v>0.49</v>
          </cell>
          <cell r="AQ21">
            <v>0.52</v>
          </cell>
          <cell r="AR21">
            <v>1.07</v>
          </cell>
          <cell r="AS21">
            <v>1.24</v>
          </cell>
          <cell r="AT21">
            <v>0.69</v>
          </cell>
          <cell r="AU21">
            <v>0.91</v>
          </cell>
          <cell r="AV21">
            <v>0.56000000000000005</v>
          </cell>
          <cell r="AW21">
            <v>0.5</v>
          </cell>
          <cell r="AX21">
            <v>0.68</v>
          </cell>
          <cell r="AY21">
            <v>0.6</v>
          </cell>
        </row>
        <row r="22">
          <cell r="A22" t="str">
            <v>BHS</v>
          </cell>
          <cell r="T22">
            <v>0.7</v>
          </cell>
          <cell r="U22">
            <v>0.72</v>
          </cell>
          <cell r="V22">
            <v>0.76</v>
          </cell>
          <cell r="W22">
            <v>0.78</v>
          </cell>
          <cell r="X22">
            <v>0.76</v>
          </cell>
          <cell r="Y22">
            <v>0.74</v>
          </cell>
          <cell r="Z22">
            <v>0.66</v>
          </cell>
          <cell r="AA22">
            <v>0.8</v>
          </cell>
          <cell r="AB22">
            <v>0.74</v>
          </cell>
          <cell r="AC22">
            <v>1.06</v>
          </cell>
          <cell r="AD22">
            <v>0.74</v>
          </cell>
          <cell r="AE22">
            <v>0.68</v>
          </cell>
          <cell r="AF22">
            <v>0.64</v>
          </cell>
          <cell r="AG22">
            <v>0.7</v>
          </cell>
          <cell r="AH22">
            <v>0.76</v>
          </cell>
          <cell r="AI22">
            <v>0.74</v>
          </cell>
          <cell r="AJ22">
            <v>0.38</v>
          </cell>
          <cell r="AK22">
            <v>0.42</v>
          </cell>
          <cell r="AL22">
            <v>0.48</v>
          </cell>
          <cell r="AM22">
            <v>0.49</v>
          </cell>
          <cell r="AN22">
            <v>0.45</v>
          </cell>
          <cell r="AO22">
            <v>0.48</v>
          </cell>
          <cell r="AP22">
            <v>0.49</v>
          </cell>
          <cell r="AQ22">
            <v>0.52</v>
          </cell>
          <cell r="AR22">
            <v>1.07</v>
          </cell>
          <cell r="AS22">
            <v>1.24</v>
          </cell>
          <cell r="AT22">
            <v>0.69</v>
          </cell>
          <cell r="AU22">
            <v>0.91</v>
          </cell>
          <cell r="AV22">
            <v>0.56000000000000005</v>
          </cell>
          <cell r="AW22">
            <v>0.5</v>
          </cell>
          <cell r="AX22">
            <v>0.68</v>
          </cell>
          <cell r="AY22">
            <v>0.6</v>
          </cell>
        </row>
        <row r="23">
          <cell r="A23" t="str">
            <v>Bahrain</v>
          </cell>
          <cell r="T23">
            <v>13.049999999999999</v>
          </cell>
          <cell r="U23">
            <v>13.649999999999999</v>
          </cell>
          <cell r="V23">
            <v>13.86</v>
          </cell>
          <cell r="W23">
            <v>12.57</v>
          </cell>
          <cell r="X23">
            <v>11.97</v>
          </cell>
          <cell r="Y23">
            <v>12.059999999999999</v>
          </cell>
          <cell r="Z23">
            <v>12.27</v>
          </cell>
          <cell r="AA23">
            <v>7.92</v>
          </cell>
          <cell r="AB23">
            <v>8.4600000000000009</v>
          </cell>
          <cell r="AC23">
            <v>8.6199999999999992</v>
          </cell>
          <cell r="AD23">
            <v>7.1</v>
          </cell>
          <cell r="AE23">
            <v>7.28</v>
          </cell>
          <cell r="AF23">
            <v>8.2799999999999994</v>
          </cell>
          <cell r="AG23">
            <v>8.3800000000000008</v>
          </cell>
          <cell r="AH23">
            <v>7.28</v>
          </cell>
          <cell r="AI23">
            <v>2.89</v>
          </cell>
          <cell r="AJ23">
            <v>2.7</v>
          </cell>
          <cell r="AK23">
            <v>2.5099999999999998</v>
          </cell>
          <cell r="AL23">
            <v>2.4500000000000002</v>
          </cell>
          <cell r="AM23">
            <v>4.16</v>
          </cell>
          <cell r="AN23">
            <v>3.02</v>
          </cell>
          <cell r="AO23">
            <v>3.32</v>
          </cell>
          <cell r="AP23">
            <v>3.54</v>
          </cell>
          <cell r="AQ23">
            <v>3.42</v>
          </cell>
          <cell r="AR23">
            <v>3.69</v>
          </cell>
          <cell r="AS23">
            <v>3.84</v>
          </cell>
          <cell r="AT23">
            <v>3.84</v>
          </cell>
          <cell r="AU23">
            <v>3.82</v>
          </cell>
          <cell r="AV23">
            <v>3.55</v>
          </cell>
          <cell r="AW23">
            <v>4.04</v>
          </cell>
          <cell r="AX23">
            <v>4.55</v>
          </cell>
        </row>
        <row r="24">
          <cell r="A24" t="str">
            <v>BHR</v>
          </cell>
          <cell r="T24">
            <v>13.049999999999999</v>
          </cell>
          <cell r="U24">
            <v>13.649999999999999</v>
          </cell>
          <cell r="V24">
            <v>13.86</v>
          </cell>
          <cell r="W24">
            <v>12.57</v>
          </cell>
          <cell r="X24">
            <v>11.97</v>
          </cell>
          <cell r="Y24">
            <v>12.059999999999999</v>
          </cell>
          <cell r="Z24">
            <v>12.27</v>
          </cell>
          <cell r="AA24">
            <v>7.92</v>
          </cell>
          <cell r="AB24">
            <v>8.4600000000000009</v>
          </cell>
          <cell r="AC24">
            <v>8.6199999999999992</v>
          </cell>
          <cell r="AD24">
            <v>7.1</v>
          </cell>
          <cell r="AE24">
            <v>7.28</v>
          </cell>
          <cell r="AF24">
            <v>8.2799999999999994</v>
          </cell>
          <cell r="AG24">
            <v>8.3800000000000008</v>
          </cell>
          <cell r="AH24">
            <v>7.28</v>
          </cell>
          <cell r="AI24">
            <v>2.89</v>
          </cell>
          <cell r="AJ24">
            <v>2.7</v>
          </cell>
          <cell r="AK24">
            <v>2.5099999999999998</v>
          </cell>
          <cell r="AL24">
            <v>2.4500000000000002</v>
          </cell>
          <cell r="AM24">
            <v>4.16</v>
          </cell>
          <cell r="AN24">
            <v>3.02</v>
          </cell>
          <cell r="AO24">
            <v>3.32</v>
          </cell>
          <cell r="AP24">
            <v>3.54</v>
          </cell>
          <cell r="AQ24">
            <v>3.42</v>
          </cell>
          <cell r="AR24">
            <v>3.69</v>
          </cell>
          <cell r="AS24">
            <v>3.84</v>
          </cell>
          <cell r="AT24">
            <v>3.84</v>
          </cell>
          <cell r="AU24">
            <v>3.82</v>
          </cell>
          <cell r="AV24">
            <v>3.55</v>
          </cell>
          <cell r="AW24">
            <v>4.04</v>
          </cell>
          <cell r="AX24">
            <v>4.55</v>
          </cell>
        </row>
        <row r="25">
          <cell r="A25" t="str">
            <v>Bangladesh</v>
          </cell>
          <cell r="AE25">
            <v>1.0900000000000001</v>
          </cell>
          <cell r="AF25">
            <v>1.0900000000000001</v>
          </cell>
          <cell r="AG25">
            <v>0.99</v>
          </cell>
          <cell r="AH25">
            <v>0.95</v>
          </cell>
          <cell r="AI25">
            <v>1</v>
          </cell>
          <cell r="AJ25">
            <v>1.01</v>
          </cell>
          <cell r="AK25">
            <v>1.1200000000000001</v>
          </cell>
          <cell r="AL25">
            <v>1.06</v>
          </cell>
          <cell r="AM25">
            <v>0.88</v>
          </cell>
          <cell r="AN25">
            <v>1.08</v>
          </cell>
          <cell r="AO25">
            <v>1.23</v>
          </cell>
          <cell r="AP25">
            <v>1.26</v>
          </cell>
          <cell r="AQ25">
            <v>1.1000000000000001</v>
          </cell>
          <cell r="AR25">
            <v>1.23</v>
          </cell>
          <cell r="AS25">
            <v>1.1599999999999999</v>
          </cell>
          <cell r="AT25">
            <v>1.18</v>
          </cell>
        </row>
        <row r="26">
          <cell r="A26" t="str">
            <v>BGD</v>
          </cell>
          <cell r="AE26">
            <v>1.0900000000000001</v>
          </cell>
          <cell r="AF26">
            <v>1.0900000000000001</v>
          </cell>
          <cell r="AG26">
            <v>0.99</v>
          </cell>
          <cell r="AH26">
            <v>0.95</v>
          </cell>
          <cell r="AI26">
            <v>1</v>
          </cell>
          <cell r="AJ26">
            <v>1.01</v>
          </cell>
          <cell r="AK26">
            <v>1.1200000000000001</v>
          </cell>
          <cell r="AL26">
            <v>1.06</v>
          </cell>
          <cell r="AM26">
            <v>0.88</v>
          </cell>
          <cell r="AN26">
            <v>1.08</v>
          </cell>
          <cell r="AO26">
            <v>1.23</v>
          </cell>
          <cell r="AP26">
            <v>1.26</v>
          </cell>
          <cell r="AQ26">
            <v>1.1000000000000001</v>
          </cell>
          <cell r="AR26">
            <v>1.23</v>
          </cell>
          <cell r="AS26">
            <v>1.1599999999999999</v>
          </cell>
          <cell r="AT26">
            <v>1.18</v>
          </cell>
        </row>
        <row r="27">
          <cell r="A27" t="str">
            <v>Barbados</v>
          </cell>
          <cell r="AG27">
            <v>0.62</v>
          </cell>
          <cell r="AI27">
            <v>0.7</v>
          </cell>
          <cell r="AJ27">
            <v>0.79</v>
          </cell>
          <cell r="AS27">
            <v>0.77</v>
          </cell>
        </row>
        <row r="28">
          <cell r="A28" t="str">
            <v>BRB</v>
          </cell>
          <cell r="AG28">
            <v>0.62</v>
          </cell>
          <cell r="AI28">
            <v>0.7</v>
          </cell>
          <cell r="AJ28">
            <v>0.79</v>
          </cell>
          <cell r="AS28">
            <v>0.77</v>
          </cell>
        </row>
        <row r="29">
          <cell r="A29" t="str">
            <v>Belarus</v>
          </cell>
          <cell r="V29">
            <v>1.44</v>
          </cell>
          <cell r="W29">
            <v>2.5299999999999998</v>
          </cell>
          <cell r="X29">
            <v>3.2800000000000002</v>
          </cell>
          <cell r="Y29">
            <v>4.74</v>
          </cell>
          <cell r="Z29">
            <v>3.5199999999999996</v>
          </cell>
          <cell r="AA29">
            <v>4.92</v>
          </cell>
          <cell r="AB29">
            <v>4.1400000000000006</v>
          </cell>
          <cell r="AC29">
            <v>3.8099999999999996</v>
          </cell>
          <cell r="AD29">
            <v>3.62</v>
          </cell>
          <cell r="AE29">
            <v>3.88</v>
          </cell>
          <cell r="AF29">
            <v>3.6100000000000003</v>
          </cell>
          <cell r="AG29">
            <v>4.0599999999999996</v>
          </cell>
          <cell r="AH29">
            <v>4.0599999999999996</v>
          </cell>
          <cell r="AI29">
            <v>4.5200000000000005</v>
          </cell>
          <cell r="AJ29">
            <v>5</v>
          </cell>
          <cell r="AK29">
            <v>4.8</v>
          </cell>
          <cell r="AL29">
            <v>4.2299999999999995</v>
          </cell>
          <cell r="AM29">
            <v>3.8200000000000003</v>
          </cell>
          <cell r="AN29">
            <v>3.84</v>
          </cell>
          <cell r="AO29">
            <v>3.64</v>
          </cell>
          <cell r="AP29">
            <v>3.7300000000000004</v>
          </cell>
          <cell r="AQ29">
            <v>3.76</v>
          </cell>
          <cell r="AR29">
            <v>3.72</v>
          </cell>
          <cell r="AS29">
            <v>4.2</v>
          </cell>
          <cell r="AT29">
            <v>4.6399999999999997</v>
          </cell>
          <cell r="AU29">
            <v>4.6500000000000004</v>
          </cell>
          <cell r="AV29">
            <v>5.49</v>
          </cell>
          <cell r="AW29">
            <v>4.66</v>
          </cell>
          <cell r="AX29">
            <v>4.72</v>
          </cell>
        </row>
        <row r="30">
          <cell r="A30" t="str">
            <v>BLR</v>
          </cell>
          <cell r="V30">
            <v>1.44</v>
          </cell>
          <cell r="W30">
            <v>2.5299999999999998</v>
          </cell>
          <cell r="X30">
            <v>3.2800000000000002</v>
          </cell>
          <cell r="Y30">
            <v>4.74</v>
          </cell>
          <cell r="Z30">
            <v>3.5199999999999996</v>
          </cell>
          <cell r="AA30">
            <v>4.92</v>
          </cell>
          <cell r="AB30">
            <v>4.1400000000000006</v>
          </cell>
          <cell r="AC30">
            <v>3.8099999999999996</v>
          </cell>
          <cell r="AD30">
            <v>3.62</v>
          </cell>
          <cell r="AE30">
            <v>3.88</v>
          </cell>
          <cell r="AF30">
            <v>3.6100000000000003</v>
          </cell>
          <cell r="AG30">
            <v>4.0599999999999996</v>
          </cell>
          <cell r="AH30">
            <v>4.0599999999999996</v>
          </cell>
          <cell r="AI30">
            <v>4.5200000000000005</v>
          </cell>
          <cell r="AJ30">
            <v>5</v>
          </cell>
          <cell r="AK30">
            <v>4.8</v>
          </cell>
          <cell r="AL30">
            <v>4.2299999999999995</v>
          </cell>
          <cell r="AM30">
            <v>3.8200000000000003</v>
          </cell>
          <cell r="AN30">
            <v>3.84</v>
          </cell>
          <cell r="AO30">
            <v>3.64</v>
          </cell>
          <cell r="AP30">
            <v>3.7300000000000004</v>
          </cell>
          <cell r="AQ30">
            <v>3.76</v>
          </cell>
          <cell r="AR30">
            <v>3.72</v>
          </cell>
          <cell r="AS30">
            <v>4.2</v>
          </cell>
          <cell r="AT30">
            <v>4.6399999999999997</v>
          </cell>
          <cell r="AU30">
            <v>4.6500000000000004</v>
          </cell>
          <cell r="AV30">
            <v>5.49</v>
          </cell>
          <cell r="AW30">
            <v>4.66</v>
          </cell>
          <cell r="AX30">
            <v>4.72</v>
          </cell>
        </row>
        <row r="31">
          <cell r="A31" t="str">
            <v>Belgium</v>
          </cell>
          <cell r="Y31">
            <v>2.94</v>
          </cell>
          <cell r="Z31">
            <v>2.78</v>
          </cell>
          <cell r="AA31">
            <v>2.72</v>
          </cell>
          <cell r="AB31">
            <v>2.62</v>
          </cell>
          <cell r="AC31">
            <v>2.56</v>
          </cell>
          <cell r="AD31">
            <v>2.4299999999999997</v>
          </cell>
          <cell r="AE31">
            <v>2.42</v>
          </cell>
          <cell r="AF31">
            <v>2.38</v>
          </cell>
          <cell r="AG31">
            <v>2.2799999999999998</v>
          </cell>
          <cell r="AH31">
            <v>2.2000000000000002</v>
          </cell>
          <cell r="AI31">
            <v>2.14</v>
          </cell>
          <cell r="AJ31">
            <v>2.02</v>
          </cell>
          <cell r="AK31">
            <v>2.02</v>
          </cell>
          <cell r="AL31">
            <v>2.12</v>
          </cell>
          <cell r="AM31">
            <v>2.02</v>
          </cell>
          <cell r="AN31">
            <v>1.94</v>
          </cell>
          <cell r="AO31">
            <v>1.9</v>
          </cell>
          <cell r="AP31">
            <v>1.86</v>
          </cell>
          <cell r="AQ31">
            <v>1.84</v>
          </cell>
          <cell r="AR31">
            <v>1.76</v>
          </cell>
          <cell r="AS31">
            <v>1.66</v>
          </cell>
          <cell r="AT31">
            <v>1.6</v>
          </cell>
          <cell r="AU31">
            <v>1.58</v>
          </cell>
          <cell r="AV31">
            <v>1.52</v>
          </cell>
          <cell r="AW31">
            <v>1.58</v>
          </cell>
          <cell r="AX31">
            <v>1.82</v>
          </cell>
          <cell r="AY31">
            <v>1.76</v>
          </cell>
        </row>
        <row r="32">
          <cell r="A32" t="str">
            <v>BEL</v>
          </cell>
          <cell r="Y32">
            <v>2.94</v>
          </cell>
          <cell r="Z32">
            <v>2.78</v>
          </cell>
          <cell r="AA32">
            <v>2.72</v>
          </cell>
          <cell r="AB32">
            <v>2.62</v>
          </cell>
          <cell r="AC32">
            <v>2.56</v>
          </cell>
          <cell r="AD32">
            <v>2.4299999999999997</v>
          </cell>
          <cell r="AE32">
            <v>2.42</v>
          </cell>
          <cell r="AF32">
            <v>2.38</v>
          </cell>
          <cell r="AG32">
            <v>2.2799999999999998</v>
          </cell>
          <cell r="AH32">
            <v>2.2000000000000002</v>
          </cell>
          <cell r="AI32">
            <v>2.14</v>
          </cell>
          <cell r="AJ32">
            <v>2.02</v>
          </cell>
          <cell r="AK32">
            <v>2.02</v>
          </cell>
          <cell r="AL32">
            <v>2.12</v>
          </cell>
          <cell r="AM32">
            <v>2.02</v>
          </cell>
          <cell r="AN32">
            <v>1.94</v>
          </cell>
          <cell r="AO32">
            <v>1.9</v>
          </cell>
          <cell r="AP32">
            <v>1.86</v>
          </cell>
          <cell r="AQ32">
            <v>1.84</v>
          </cell>
          <cell r="AR32">
            <v>1.76</v>
          </cell>
          <cell r="AS32">
            <v>1.66</v>
          </cell>
          <cell r="AT32">
            <v>1.6</v>
          </cell>
          <cell r="AU32">
            <v>1.58</v>
          </cell>
          <cell r="AV32">
            <v>1.52</v>
          </cell>
          <cell r="AW32">
            <v>1.58</v>
          </cell>
          <cell r="AX32">
            <v>1.82</v>
          </cell>
          <cell r="AY32">
            <v>1.76</v>
          </cell>
        </row>
        <row r="33">
          <cell r="A33" t="str">
            <v>Belize</v>
          </cell>
          <cell r="T33">
            <v>1.19</v>
          </cell>
          <cell r="U33">
            <v>1.05</v>
          </cell>
          <cell r="V33">
            <v>1.06</v>
          </cell>
          <cell r="W33">
            <v>1.1299999999999999</v>
          </cell>
          <cell r="X33">
            <v>1.45</v>
          </cell>
          <cell r="Y33">
            <v>1.28</v>
          </cell>
          <cell r="Z33">
            <v>1.24</v>
          </cell>
        </row>
        <row r="34">
          <cell r="A34" t="str">
            <v>BLZ</v>
          </cell>
          <cell r="T34">
            <v>1.19</v>
          </cell>
          <cell r="U34">
            <v>1.05</v>
          </cell>
          <cell r="V34">
            <v>1.06</v>
          </cell>
          <cell r="W34">
            <v>1.1299999999999999</v>
          </cell>
          <cell r="X34">
            <v>1.45</v>
          </cell>
          <cell r="Y34">
            <v>1.28</v>
          </cell>
          <cell r="Z34">
            <v>1.24</v>
          </cell>
        </row>
        <row r="35">
          <cell r="A35" t="str">
            <v>Bhutan</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row>
        <row r="36">
          <cell r="A36" t="str">
            <v>BTN</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row>
        <row r="37">
          <cell r="A37" t="str">
            <v>Bolivia</v>
          </cell>
          <cell r="T37">
            <v>4.62</v>
          </cell>
          <cell r="U37">
            <v>4.42</v>
          </cell>
          <cell r="V37">
            <v>3.96</v>
          </cell>
          <cell r="W37">
            <v>3.94</v>
          </cell>
          <cell r="X37">
            <v>3.82</v>
          </cell>
          <cell r="Y37">
            <v>3.56</v>
          </cell>
          <cell r="Z37">
            <v>3.36</v>
          </cell>
          <cell r="AA37">
            <v>3.76</v>
          </cell>
          <cell r="AB37">
            <v>4.24</v>
          </cell>
          <cell r="AC37">
            <v>3.56</v>
          </cell>
          <cell r="AD37">
            <v>3.32</v>
          </cell>
          <cell r="AE37">
            <v>3.9</v>
          </cell>
          <cell r="AF37">
            <v>7.4</v>
          </cell>
          <cell r="AG37">
            <v>7.49</v>
          </cell>
          <cell r="AH37">
            <v>6.72</v>
          </cell>
          <cell r="AI37">
            <v>6.12</v>
          </cell>
          <cell r="AJ37">
            <v>5.44</v>
          </cell>
          <cell r="AK37">
            <v>5.9600000000000009</v>
          </cell>
        </row>
        <row r="38">
          <cell r="A38" t="str">
            <v>BOL</v>
          </cell>
          <cell r="T38">
            <v>4.62</v>
          </cell>
          <cell r="U38">
            <v>4.42</v>
          </cell>
          <cell r="V38">
            <v>3.96</v>
          </cell>
          <cell r="W38">
            <v>3.94</v>
          </cell>
          <cell r="X38">
            <v>3.82</v>
          </cell>
          <cell r="Y38">
            <v>3.56</v>
          </cell>
          <cell r="Z38">
            <v>3.36</v>
          </cell>
          <cell r="AA38">
            <v>3.76</v>
          </cell>
          <cell r="AB38">
            <v>4.24</v>
          </cell>
          <cell r="AC38">
            <v>3.56</v>
          </cell>
          <cell r="AD38">
            <v>3.32</v>
          </cell>
          <cell r="AE38">
            <v>3.9</v>
          </cell>
          <cell r="AF38">
            <v>7.4</v>
          </cell>
          <cell r="AG38">
            <v>7.49</v>
          </cell>
          <cell r="AH38">
            <v>6.72</v>
          </cell>
          <cell r="AI38">
            <v>6.12</v>
          </cell>
          <cell r="AJ38">
            <v>5.44</v>
          </cell>
          <cell r="AK38">
            <v>5.9600000000000009</v>
          </cell>
        </row>
        <row r="39">
          <cell r="A39" t="str">
            <v>Botswana</v>
          </cell>
          <cell r="T39">
            <v>4.4800000000000004</v>
          </cell>
          <cell r="U39">
            <v>4.51</v>
          </cell>
          <cell r="V39">
            <v>4.3600000000000003</v>
          </cell>
          <cell r="W39">
            <v>4.7</v>
          </cell>
          <cell r="X39">
            <v>3.96</v>
          </cell>
          <cell r="Y39">
            <v>3.47</v>
          </cell>
          <cell r="Z39">
            <v>2.88</v>
          </cell>
          <cell r="AU39">
            <v>3.48</v>
          </cell>
          <cell r="AV39">
            <v>3.14</v>
          </cell>
          <cell r="AW39">
            <v>3.36</v>
          </cell>
          <cell r="AX39">
            <v>3.55</v>
          </cell>
          <cell r="AY39">
            <v>3.03</v>
          </cell>
        </row>
        <row r="40">
          <cell r="A40" t="str">
            <v>BWA</v>
          </cell>
          <cell r="T40">
            <v>4.4800000000000004</v>
          </cell>
          <cell r="U40">
            <v>4.51</v>
          </cell>
          <cell r="V40">
            <v>4.3600000000000003</v>
          </cell>
          <cell r="W40">
            <v>4.7</v>
          </cell>
          <cell r="X40">
            <v>3.96</v>
          </cell>
          <cell r="Y40">
            <v>3.47</v>
          </cell>
          <cell r="Z40">
            <v>2.88</v>
          </cell>
          <cell r="AU40">
            <v>3.48</v>
          </cell>
          <cell r="AV40">
            <v>3.14</v>
          </cell>
          <cell r="AW40">
            <v>3.36</v>
          </cell>
          <cell r="AX40">
            <v>3.55</v>
          </cell>
          <cell r="AY40">
            <v>3.03</v>
          </cell>
        </row>
        <row r="41">
          <cell r="A41" t="str">
            <v>Brazil</v>
          </cell>
          <cell r="AN41">
            <v>2.34</v>
          </cell>
          <cell r="AO41">
            <v>2.0100000000000002</v>
          </cell>
          <cell r="AP41">
            <v>2.04</v>
          </cell>
          <cell r="AQ41">
            <v>2.16</v>
          </cell>
          <cell r="AR41">
            <v>2.0999999999999996</v>
          </cell>
          <cell r="AS41">
            <v>1.9500000000000002</v>
          </cell>
          <cell r="AT41">
            <v>1.9500000000000002</v>
          </cell>
          <cell r="AU41">
            <v>2.0100000000000002</v>
          </cell>
          <cell r="AV41">
            <v>2.0100000000000002</v>
          </cell>
          <cell r="AW41">
            <v>1.92</v>
          </cell>
          <cell r="AX41">
            <v>2.0699999999999998</v>
          </cell>
          <cell r="AY41">
            <v>1.7399999999999998</v>
          </cell>
        </row>
        <row r="42">
          <cell r="A42" t="str">
            <v>BRA</v>
          </cell>
          <cell r="AN42">
            <v>2.34</v>
          </cell>
          <cell r="AO42">
            <v>2.0100000000000002</v>
          </cell>
          <cell r="AP42">
            <v>2.04</v>
          </cell>
          <cell r="AQ42">
            <v>2.16</v>
          </cell>
          <cell r="AR42">
            <v>2.0999999999999996</v>
          </cell>
          <cell r="AS42">
            <v>1.9500000000000002</v>
          </cell>
          <cell r="AT42">
            <v>1.9500000000000002</v>
          </cell>
          <cell r="AU42">
            <v>2.0100000000000002</v>
          </cell>
          <cell r="AV42">
            <v>2.0100000000000002</v>
          </cell>
          <cell r="AW42">
            <v>1.92</v>
          </cell>
          <cell r="AX42">
            <v>2.0699999999999998</v>
          </cell>
          <cell r="AY42">
            <v>1.7399999999999998</v>
          </cell>
        </row>
        <row r="43">
          <cell r="A43" t="str">
            <v>Bulgaria</v>
          </cell>
          <cell r="T43">
            <v>13.29</v>
          </cell>
          <cell r="U43">
            <v>10.68</v>
          </cell>
          <cell r="V43">
            <v>10.379999999999999</v>
          </cell>
          <cell r="W43">
            <v>9.16</v>
          </cell>
          <cell r="X43">
            <v>8.7499999999999982</v>
          </cell>
          <cell r="Y43">
            <v>3.08</v>
          </cell>
          <cell r="Z43">
            <v>2.2800000000000002</v>
          </cell>
          <cell r="AA43">
            <v>3.84</v>
          </cell>
          <cell r="AB43">
            <v>5.82</v>
          </cell>
          <cell r="AC43">
            <v>5.88</v>
          </cell>
          <cell r="AD43">
            <v>6.3599999999999994</v>
          </cell>
          <cell r="AE43">
            <v>5.24</v>
          </cell>
          <cell r="AF43">
            <v>5.21</v>
          </cell>
          <cell r="AG43">
            <v>4.9800000000000004</v>
          </cell>
          <cell r="AH43">
            <v>3.4</v>
          </cell>
          <cell r="AI43">
            <v>4.03</v>
          </cell>
          <cell r="AJ43">
            <v>3.2</v>
          </cell>
          <cell r="AK43">
            <v>2.78</v>
          </cell>
          <cell r="AL43">
            <v>2.46</v>
          </cell>
          <cell r="AM43">
            <v>2.4</v>
          </cell>
          <cell r="AN43">
            <v>3.3499999999999996</v>
          </cell>
          <cell r="AO43">
            <v>2.33</v>
          </cell>
          <cell r="AP43">
            <v>2.08</v>
          </cell>
          <cell r="AQ43">
            <v>2.4</v>
          </cell>
          <cell r="AR43">
            <v>2.6</v>
          </cell>
          <cell r="AS43">
            <v>2.6</v>
          </cell>
          <cell r="AT43">
            <v>2.2200000000000002</v>
          </cell>
          <cell r="AU43">
            <v>2.14</v>
          </cell>
          <cell r="AV43">
            <v>2.3099999999999996</v>
          </cell>
          <cell r="AW43">
            <v>2.37</v>
          </cell>
          <cell r="AX43">
            <v>3</v>
          </cell>
          <cell r="AY43">
            <v>3.37</v>
          </cell>
        </row>
        <row r="44">
          <cell r="A44" t="str">
            <v>BGR</v>
          </cell>
          <cell r="T44">
            <v>13.29</v>
          </cell>
          <cell r="U44">
            <v>10.68</v>
          </cell>
          <cell r="V44">
            <v>10.379999999999999</v>
          </cell>
          <cell r="W44">
            <v>9.16</v>
          </cell>
          <cell r="X44">
            <v>8.7499999999999982</v>
          </cell>
          <cell r="Y44">
            <v>3.08</v>
          </cell>
          <cell r="Z44">
            <v>2.2800000000000002</v>
          </cell>
          <cell r="AA44">
            <v>3.84</v>
          </cell>
          <cell r="AB44">
            <v>5.82</v>
          </cell>
          <cell r="AC44">
            <v>5.88</v>
          </cell>
          <cell r="AD44">
            <v>6.3599999999999994</v>
          </cell>
          <cell r="AE44">
            <v>5.24</v>
          </cell>
          <cell r="AF44">
            <v>5.21</v>
          </cell>
          <cell r="AG44">
            <v>4.9800000000000004</v>
          </cell>
          <cell r="AH44">
            <v>3.4</v>
          </cell>
          <cell r="AI44">
            <v>4.03</v>
          </cell>
          <cell r="AJ44">
            <v>3.2</v>
          </cell>
          <cell r="AK44">
            <v>2.78</v>
          </cell>
          <cell r="AL44">
            <v>2.46</v>
          </cell>
          <cell r="AM44">
            <v>2.4</v>
          </cell>
          <cell r="AN44">
            <v>3.3499999999999996</v>
          </cell>
          <cell r="AO44">
            <v>2.33</v>
          </cell>
          <cell r="AP44">
            <v>2.08</v>
          </cell>
          <cell r="AQ44">
            <v>2.4</v>
          </cell>
          <cell r="AR44">
            <v>2.6</v>
          </cell>
          <cell r="AS44">
            <v>2.6</v>
          </cell>
          <cell r="AT44">
            <v>2.2200000000000002</v>
          </cell>
          <cell r="AU44">
            <v>2.14</v>
          </cell>
          <cell r="AV44">
            <v>2.3099999999999996</v>
          </cell>
          <cell r="AW44">
            <v>2.37</v>
          </cell>
          <cell r="AX44">
            <v>3</v>
          </cell>
          <cell r="AY44">
            <v>3.37</v>
          </cell>
        </row>
        <row r="45">
          <cell r="A45" t="str">
            <v>Burkina Faso</v>
          </cell>
          <cell r="AU45">
            <v>0.23</v>
          </cell>
          <cell r="AV45">
            <v>1.6</v>
          </cell>
          <cell r="AW45">
            <v>1.22</v>
          </cell>
          <cell r="AX45">
            <v>1.06</v>
          </cell>
          <cell r="AY45">
            <v>1.27</v>
          </cell>
        </row>
        <row r="46">
          <cell r="A46" t="str">
            <v>BFA</v>
          </cell>
          <cell r="AU46">
            <v>0.23</v>
          </cell>
          <cell r="AV46">
            <v>1.6</v>
          </cell>
          <cell r="AW46">
            <v>1.22</v>
          </cell>
          <cell r="AX46">
            <v>1.06</v>
          </cell>
          <cell r="AY46">
            <v>1.27</v>
          </cell>
        </row>
        <row r="47">
          <cell r="A47" t="str">
            <v>Burundi</v>
          </cell>
          <cell r="U47">
            <v>7.32</v>
          </cell>
          <cell r="V47">
            <v>7.2</v>
          </cell>
          <cell r="W47">
            <v>7.74</v>
          </cell>
          <cell r="X47">
            <v>9.06</v>
          </cell>
          <cell r="Y47">
            <v>8.42</v>
          </cell>
          <cell r="Z47">
            <v>11.72</v>
          </cell>
          <cell r="AA47">
            <v>6.16</v>
          </cell>
          <cell r="AB47">
            <v>5.83</v>
          </cell>
          <cell r="AC47">
            <v>5.03</v>
          </cell>
          <cell r="AN47">
            <v>2.72</v>
          </cell>
          <cell r="AO47">
            <v>2.7</v>
          </cell>
          <cell r="AP47">
            <v>2.6</v>
          </cell>
          <cell r="AQ47">
            <v>2.5299999999999998</v>
          </cell>
        </row>
        <row r="48">
          <cell r="A48" t="str">
            <v>BDI</v>
          </cell>
          <cell r="U48">
            <v>7.32</v>
          </cell>
          <cell r="V48">
            <v>7.2</v>
          </cell>
          <cell r="W48">
            <v>7.74</v>
          </cell>
          <cell r="X48">
            <v>9.06</v>
          </cell>
          <cell r="Y48">
            <v>8.42</v>
          </cell>
          <cell r="Z48">
            <v>11.72</v>
          </cell>
          <cell r="AA48">
            <v>6.16</v>
          </cell>
          <cell r="AB48">
            <v>5.83</v>
          </cell>
          <cell r="AC48">
            <v>5.03</v>
          </cell>
          <cell r="AN48">
            <v>2.72</v>
          </cell>
          <cell r="AO48">
            <v>2.7</v>
          </cell>
          <cell r="AP48">
            <v>2.6</v>
          </cell>
          <cell r="AQ48">
            <v>2.5299999999999998</v>
          </cell>
        </row>
        <row r="49">
          <cell r="A49" t="str">
            <v>Cabo Verde</v>
          </cell>
          <cell r="AL49">
            <v>2</v>
          </cell>
          <cell r="AM49">
            <v>1</v>
          </cell>
          <cell r="AN49">
            <v>0.99</v>
          </cell>
          <cell r="AO49">
            <v>1.52</v>
          </cell>
          <cell r="AP49">
            <v>1.1200000000000001</v>
          </cell>
          <cell r="AQ49">
            <v>1.0900000000000001</v>
          </cell>
          <cell r="AR49">
            <v>1.07</v>
          </cell>
          <cell r="AS49">
            <v>1.08</v>
          </cell>
          <cell r="AT49">
            <v>1.2000000000000002</v>
          </cell>
          <cell r="AU49">
            <v>1.02</v>
          </cell>
          <cell r="AV49">
            <v>0.55000000000000004</v>
          </cell>
          <cell r="AW49">
            <v>0.53</v>
          </cell>
          <cell r="AX49">
            <v>0.64</v>
          </cell>
        </row>
        <row r="50">
          <cell r="A50" t="str">
            <v>CPV</v>
          </cell>
          <cell r="AL50">
            <v>2</v>
          </cell>
          <cell r="AM50">
            <v>1</v>
          </cell>
          <cell r="AN50">
            <v>0.99</v>
          </cell>
          <cell r="AO50">
            <v>1.52</v>
          </cell>
          <cell r="AP50">
            <v>1.1200000000000001</v>
          </cell>
          <cell r="AQ50">
            <v>1.0900000000000001</v>
          </cell>
          <cell r="AR50">
            <v>1.07</v>
          </cell>
          <cell r="AS50">
            <v>1.08</v>
          </cell>
          <cell r="AT50">
            <v>1.2000000000000002</v>
          </cell>
          <cell r="AU50">
            <v>1.02</v>
          </cell>
          <cell r="AV50">
            <v>0.55000000000000004</v>
          </cell>
          <cell r="AW50">
            <v>0.53</v>
          </cell>
          <cell r="AX50">
            <v>0.64</v>
          </cell>
        </row>
        <row r="51">
          <cell r="A51" t="str">
            <v>Cameroon</v>
          </cell>
          <cell r="T51">
            <v>3.93</v>
          </cell>
          <cell r="U51">
            <v>3.87</v>
          </cell>
          <cell r="V51">
            <v>3.81</v>
          </cell>
          <cell r="W51">
            <v>3.3899999999999997</v>
          </cell>
          <cell r="X51">
            <v>3.0300000000000002</v>
          </cell>
          <cell r="Y51">
            <v>1.23</v>
          </cell>
          <cell r="AB51">
            <v>1.08</v>
          </cell>
          <cell r="AC51">
            <v>1.1499999999999999</v>
          </cell>
        </row>
        <row r="52">
          <cell r="A52" t="str">
            <v>CMR</v>
          </cell>
          <cell r="T52">
            <v>3.93</v>
          </cell>
          <cell r="U52">
            <v>3.87</v>
          </cell>
          <cell r="V52">
            <v>3.81</v>
          </cell>
          <cell r="W52">
            <v>3.3899999999999997</v>
          </cell>
          <cell r="X52">
            <v>3.0300000000000002</v>
          </cell>
          <cell r="Y52">
            <v>1.23</v>
          </cell>
          <cell r="AB52">
            <v>1.08</v>
          </cell>
          <cell r="AC52">
            <v>1.1499999999999999</v>
          </cell>
        </row>
        <row r="53">
          <cell r="A53" t="str">
            <v>Canada</v>
          </cell>
          <cell r="AL53">
            <v>0.95</v>
          </cell>
          <cell r="AM53">
            <v>1.04</v>
          </cell>
          <cell r="AN53">
            <v>0.91</v>
          </cell>
          <cell r="AO53">
            <v>0.94</v>
          </cell>
          <cell r="AP53">
            <v>0.9</v>
          </cell>
          <cell r="AQ53">
            <v>0.85</v>
          </cell>
          <cell r="AR53">
            <v>0.78</v>
          </cell>
          <cell r="AS53">
            <v>0.79</v>
          </cell>
          <cell r="AT53">
            <v>0.79</v>
          </cell>
          <cell r="AU53">
            <v>0.83</v>
          </cell>
          <cell r="AV53">
            <v>0.76</v>
          </cell>
          <cell r="AW53">
            <v>0.79</v>
          </cell>
          <cell r="AX53">
            <v>0.98</v>
          </cell>
          <cell r="AY53">
            <v>0.74</v>
          </cell>
          <cell r="AZ53">
            <v>0.67</v>
          </cell>
        </row>
        <row r="54">
          <cell r="A54" t="str">
            <v>CAN</v>
          </cell>
          <cell r="AL54">
            <v>0.95</v>
          </cell>
          <cell r="AM54">
            <v>1.04</v>
          </cell>
          <cell r="AN54">
            <v>0.91</v>
          </cell>
          <cell r="AO54">
            <v>0.94</v>
          </cell>
          <cell r="AP54">
            <v>0.9</v>
          </cell>
          <cell r="AQ54">
            <v>0.85</v>
          </cell>
          <cell r="AR54">
            <v>0.78</v>
          </cell>
          <cell r="AS54">
            <v>0.79</v>
          </cell>
          <cell r="AT54">
            <v>0.79</v>
          </cell>
          <cell r="AU54">
            <v>0.83</v>
          </cell>
          <cell r="AV54">
            <v>0.76</v>
          </cell>
          <cell r="AW54">
            <v>0.79</v>
          </cell>
          <cell r="AX54">
            <v>0.98</v>
          </cell>
          <cell r="AY54">
            <v>0.74</v>
          </cell>
          <cell r="AZ54">
            <v>0.67</v>
          </cell>
        </row>
        <row r="55">
          <cell r="A55" t="str">
            <v>Central African Republic</v>
          </cell>
          <cell r="AL55">
            <v>2.0699999999999998</v>
          </cell>
          <cell r="AM55">
            <v>2.04</v>
          </cell>
          <cell r="AN55">
            <v>2.27</v>
          </cell>
        </row>
        <row r="56">
          <cell r="A56" t="str">
            <v>CAF</v>
          </cell>
          <cell r="AL56">
            <v>2.0699999999999998</v>
          </cell>
          <cell r="AM56">
            <v>2.04</v>
          </cell>
          <cell r="AN56">
            <v>2.27</v>
          </cell>
        </row>
        <row r="57">
          <cell r="A57" t="str">
            <v>Chile</v>
          </cell>
          <cell r="T57">
            <v>4</v>
          </cell>
          <cell r="U57">
            <v>3.8</v>
          </cell>
          <cell r="V57">
            <v>3.6</v>
          </cell>
          <cell r="W57">
            <v>3.48</v>
          </cell>
          <cell r="X57">
            <v>3.28</v>
          </cell>
          <cell r="Y57">
            <v>1.49</v>
          </cell>
          <cell r="Z57">
            <v>1.51</v>
          </cell>
          <cell r="AA57">
            <v>1.57</v>
          </cell>
          <cell r="AB57">
            <v>1.68</v>
          </cell>
          <cell r="AC57">
            <v>1.77</v>
          </cell>
          <cell r="AD57">
            <v>1.87</v>
          </cell>
          <cell r="AE57">
            <v>1.9400000000000002</v>
          </cell>
          <cell r="AF57">
            <v>1.75</v>
          </cell>
          <cell r="AG57">
            <v>1.42</v>
          </cell>
          <cell r="AH57">
            <v>1.6700000000000002</v>
          </cell>
          <cell r="AI57">
            <v>3.77</v>
          </cell>
          <cell r="AJ57">
            <v>3.42</v>
          </cell>
          <cell r="AK57">
            <v>3.4699999999999998</v>
          </cell>
          <cell r="AL57">
            <v>2.88</v>
          </cell>
          <cell r="AM57">
            <v>3.85</v>
          </cell>
          <cell r="AN57">
            <v>3.8699999999999997</v>
          </cell>
          <cell r="AO57">
            <v>3.93</v>
          </cell>
          <cell r="AP57">
            <v>3.3400000000000007</v>
          </cell>
          <cell r="AQ57">
            <v>3.0600000000000005</v>
          </cell>
          <cell r="AR57">
            <v>3.27</v>
          </cell>
          <cell r="AS57">
            <v>2.73</v>
          </cell>
          <cell r="AT57">
            <v>2.61</v>
          </cell>
          <cell r="AU57">
            <v>2.5</v>
          </cell>
          <cell r="AV57">
            <v>2.85</v>
          </cell>
          <cell r="AW57">
            <v>2.3400000000000003</v>
          </cell>
          <cell r="AX57">
            <v>1.9500000000000002</v>
          </cell>
          <cell r="AY57">
            <v>1.6500000000000001</v>
          </cell>
        </row>
        <row r="58">
          <cell r="A58" t="str">
            <v>CHL</v>
          </cell>
          <cell r="T58">
            <v>4</v>
          </cell>
          <cell r="U58">
            <v>3.8</v>
          </cell>
          <cell r="V58">
            <v>3.6</v>
          </cell>
          <cell r="W58">
            <v>3.48</v>
          </cell>
          <cell r="X58">
            <v>3.28</v>
          </cell>
          <cell r="Y58">
            <v>1.49</v>
          </cell>
          <cell r="Z58">
            <v>1.51</v>
          </cell>
          <cell r="AA58">
            <v>1.57</v>
          </cell>
          <cell r="AB58">
            <v>1.68</v>
          </cell>
          <cell r="AC58">
            <v>1.77</v>
          </cell>
          <cell r="AD58">
            <v>1.87</v>
          </cell>
          <cell r="AE58">
            <v>1.9400000000000002</v>
          </cell>
          <cell r="AF58">
            <v>1.75</v>
          </cell>
          <cell r="AG58">
            <v>1.42</v>
          </cell>
          <cell r="AH58">
            <v>1.6700000000000002</v>
          </cell>
          <cell r="AI58">
            <v>3.77</v>
          </cell>
          <cell r="AJ58">
            <v>3.42</v>
          </cell>
          <cell r="AK58">
            <v>3.4699999999999998</v>
          </cell>
          <cell r="AL58">
            <v>2.88</v>
          </cell>
          <cell r="AM58">
            <v>3.85</v>
          </cell>
          <cell r="AN58">
            <v>3.8699999999999997</v>
          </cell>
          <cell r="AO58">
            <v>3.93</v>
          </cell>
          <cell r="AP58">
            <v>3.3400000000000007</v>
          </cell>
          <cell r="AQ58">
            <v>3.0600000000000005</v>
          </cell>
          <cell r="AR58">
            <v>3.27</v>
          </cell>
          <cell r="AS58">
            <v>2.73</v>
          </cell>
          <cell r="AT58">
            <v>2.61</v>
          </cell>
          <cell r="AU58">
            <v>2.5</v>
          </cell>
          <cell r="AV58">
            <v>2.85</v>
          </cell>
          <cell r="AW58">
            <v>2.3400000000000003</v>
          </cell>
          <cell r="AX58">
            <v>1.9500000000000002</v>
          </cell>
          <cell r="AY58">
            <v>1.6500000000000001</v>
          </cell>
        </row>
        <row r="59">
          <cell r="A59" t="str">
            <v>China</v>
          </cell>
          <cell r="T59">
            <v>1.52</v>
          </cell>
          <cell r="U59">
            <v>1.49</v>
          </cell>
          <cell r="V59">
            <v>1.38</v>
          </cell>
          <cell r="W59">
            <v>1.19</v>
          </cell>
          <cell r="X59">
            <v>1.1299999999999999</v>
          </cell>
          <cell r="Y59">
            <v>1.05</v>
          </cell>
          <cell r="Z59">
            <v>1.01</v>
          </cell>
          <cell r="AA59">
            <v>1.04</v>
          </cell>
          <cell r="AB59">
            <v>1.1100000000000001</v>
          </cell>
          <cell r="AC59">
            <v>1.2</v>
          </cell>
          <cell r="AD59">
            <v>1.21</v>
          </cell>
          <cell r="AE59">
            <v>1.32</v>
          </cell>
          <cell r="AF59">
            <v>1.42</v>
          </cell>
          <cell r="AG59">
            <v>1.4</v>
          </cell>
          <cell r="AH59">
            <v>1.3800000000000001</v>
          </cell>
          <cell r="AI59">
            <v>5.29</v>
          </cell>
          <cell r="AJ59">
            <v>5.42</v>
          </cell>
          <cell r="AK59">
            <v>5.2200000000000006</v>
          </cell>
          <cell r="AL59">
            <v>5.2200000000000006</v>
          </cell>
          <cell r="AM59">
            <v>5.64</v>
          </cell>
          <cell r="AN59">
            <v>5.16</v>
          </cell>
          <cell r="AO59">
            <v>4.92</v>
          </cell>
          <cell r="AP59">
            <v>4.91</v>
          </cell>
          <cell r="AQ59">
            <v>4.92</v>
          </cell>
          <cell r="AR59">
            <v>5.08</v>
          </cell>
          <cell r="AS59">
            <v>5.2200000000000006</v>
          </cell>
          <cell r="AT59">
            <v>5.2200000000000006</v>
          </cell>
          <cell r="AU59">
            <v>5.0100000000000007</v>
          </cell>
          <cell r="AV59">
            <v>4.8899999999999997</v>
          </cell>
          <cell r="AW59">
            <v>4.88</v>
          </cell>
          <cell r="AX59">
            <v>5.0100000000000007</v>
          </cell>
          <cell r="AY59">
            <v>4.8</v>
          </cell>
        </row>
        <row r="60">
          <cell r="A60" t="str">
            <v>CHN</v>
          </cell>
          <cell r="T60">
            <v>1.52</v>
          </cell>
          <cell r="U60">
            <v>1.49</v>
          </cell>
          <cell r="V60">
            <v>1.38</v>
          </cell>
          <cell r="W60">
            <v>1.19</v>
          </cell>
          <cell r="X60">
            <v>1.1299999999999999</v>
          </cell>
          <cell r="Y60">
            <v>1.05</v>
          </cell>
          <cell r="Z60">
            <v>1.01</v>
          </cell>
          <cell r="AA60">
            <v>1.04</v>
          </cell>
          <cell r="AB60">
            <v>1.1100000000000001</v>
          </cell>
          <cell r="AC60">
            <v>1.2</v>
          </cell>
          <cell r="AD60">
            <v>1.21</v>
          </cell>
          <cell r="AE60">
            <v>1.32</v>
          </cell>
          <cell r="AF60">
            <v>1.42</v>
          </cell>
          <cell r="AG60">
            <v>1.4</v>
          </cell>
          <cell r="AH60">
            <v>1.3800000000000001</v>
          </cell>
          <cell r="AI60">
            <v>5.29</v>
          </cell>
          <cell r="AJ60">
            <v>5.42</v>
          </cell>
          <cell r="AK60">
            <v>5.2200000000000006</v>
          </cell>
          <cell r="AL60">
            <v>5.2200000000000006</v>
          </cell>
          <cell r="AM60">
            <v>5.64</v>
          </cell>
          <cell r="AN60">
            <v>5.16</v>
          </cell>
          <cell r="AO60">
            <v>4.92</v>
          </cell>
          <cell r="AP60">
            <v>4.91</v>
          </cell>
          <cell r="AQ60">
            <v>4.92</v>
          </cell>
          <cell r="AR60">
            <v>5.08</v>
          </cell>
          <cell r="AS60">
            <v>5.2200000000000006</v>
          </cell>
          <cell r="AT60">
            <v>5.2200000000000006</v>
          </cell>
          <cell r="AU60">
            <v>5.0100000000000007</v>
          </cell>
          <cell r="AV60">
            <v>4.8899999999999997</v>
          </cell>
          <cell r="AW60">
            <v>4.88</v>
          </cell>
          <cell r="AX60">
            <v>5.0100000000000007</v>
          </cell>
          <cell r="AY60">
            <v>4.8</v>
          </cell>
        </row>
        <row r="61">
          <cell r="A61" t="str">
            <v>Colombia</v>
          </cell>
          <cell r="T61">
            <v>0.77</v>
          </cell>
          <cell r="U61">
            <v>0.66</v>
          </cell>
          <cell r="V61">
            <v>0.79</v>
          </cell>
          <cell r="W61">
            <v>0.9</v>
          </cell>
          <cell r="X61">
            <v>1.62</v>
          </cell>
          <cell r="Y61">
            <v>1.64</v>
          </cell>
          <cell r="Z61">
            <v>1.78</v>
          </cell>
          <cell r="AA61">
            <v>1.9</v>
          </cell>
        </row>
        <row r="62">
          <cell r="A62" t="str">
            <v>COL</v>
          </cell>
          <cell r="T62">
            <v>0.77</v>
          </cell>
          <cell r="U62">
            <v>0.66</v>
          </cell>
          <cell r="V62">
            <v>0.79</v>
          </cell>
          <cell r="W62">
            <v>0.9</v>
          </cell>
          <cell r="X62">
            <v>1.62</v>
          </cell>
          <cell r="Y62">
            <v>1.64</v>
          </cell>
          <cell r="Z62">
            <v>1.78</v>
          </cell>
          <cell r="AA62">
            <v>1.9</v>
          </cell>
        </row>
        <row r="63">
          <cell r="A63" t="str">
            <v>Congo, Dem. Rep.</v>
          </cell>
          <cell r="V63">
            <v>42775.19</v>
          </cell>
          <cell r="W63">
            <v>105438.47</v>
          </cell>
          <cell r="X63">
            <v>3.52</v>
          </cell>
          <cell r="Y63">
            <v>6.94</v>
          </cell>
          <cell r="Z63">
            <v>34.909999999999997</v>
          </cell>
          <cell r="AA63">
            <v>40.229999999999997</v>
          </cell>
        </row>
        <row r="64">
          <cell r="A64" t="str">
            <v>COD</v>
          </cell>
          <cell r="V64">
            <v>42775.19</v>
          </cell>
          <cell r="W64">
            <v>105438.47</v>
          </cell>
          <cell r="X64">
            <v>3.52</v>
          </cell>
          <cell r="Y64">
            <v>6.94</v>
          </cell>
          <cell r="Z64">
            <v>34.909999999999997</v>
          </cell>
          <cell r="AA64">
            <v>40.229999999999997</v>
          </cell>
        </row>
        <row r="65">
          <cell r="A65" t="str">
            <v>Congo, Rep.</v>
          </cell>
          <cell r="AH65">
            <v>2.21</v>
          </cell>
          <cell r="AI65">
            <v>1.37</v>
          </cell>
          <cell r="AJ65">
            <v>1.42</v>
          </cell>
          <cell r="AK65">
            <v>1.73</v>
          </cell>
          <cell r="AL65">
            <v>1.62</v>
          </cell>
          <cell r="AM65">
            <v>2</v>
          </cell>
          <cell r="AN65">
            <v>1.28</v>
          </cell>
          <cell r="AO65">
            <v>2.0099999999999998</v>
          </cell>
          <cell r="AP65">
            <v>2.11</v>
          </cell>
        </row>
        <row r="66">
          <cell r="A66" t="str">
            <v>COG</v>
          </cell>
          <cell r="AH66">
            <v>2.21</v>
          </cell>
          <cell r="AI66">
            <v>1.37</v>
          </cell>
          <cell r="AJ66">
            <v>1.42</v>
          </cell>
          <cell r="AK66">
            <v>1.73</v>
          </cell>
          <cell r="AL66">
            <v>1.62</v>
          </cell>
          <cell r="AM66">
            <v>2</v>
          </cell>
          <cell r="AN66">
            <v>1.28</v>
          </cell>
          <cell r="AO66">
            <v>2.0099999999999998</v>
          </cell>
          <cell r="AP66">
            <v>2.11</v>
          </cell>
        </row>
        <row r="67">
          <cell r="A67" t="str">
            <v>Costa Rica</v>
          </cell>
          <cell r="T67">
            <v>0</v>
          </cell>
          <cell r="U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row>
        <row r="68">
          <cell r="A68" t="str">
            <v>CRI</v>
          </cell>
          <cell r="T68">
            <v>0</v>
          </cell>
          <cell r="U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row>
        <row r="69">
          <cell r="A69" t="str">
            <v>Cote d'Ivoire</v>
          </cell>
          <cell r="AR69">
            <v>1.07</v>
          </cell>
        </row>
        <row r="70">
          <cell r="A70" t="str">
            <v>CIV</v>
          </cell>
          <cell r="AR70">
            <v>1.07</v>
          </cell>
        </row>
        <row r="71">
          <cell r="A71" t="str">
            <v>Croatia</v>
          </cell>
          <cell r="V71">
            <v>11.82</v>
          </cell>
          <cell r="W71">
            <v>13.1</v>
          </cell>
          <cell r="X71">
            <v>13.6</v>
          </cell>
          <cell r="Y71">
            <v>5.34</v>
          </cell>
          <cell r="Z71">
            <v>4.74</v>
          </cell>
          <cell r="AA71">
            <v>4.54</v>
          </cell>
          <cell r="AB71">
            <v>4.5</v>
          </cell>
          <cell r="AC71">
            <v>4.62</v>
          </cell>
          <cell r="AD71">
            <v>3.34</v>
          </cell>
          <cell r="AE71">
            <v>3.26</v>
          </cell>
          <cell r="AF71">
            <v>2.9299999999999997</v>
          </cell>
          <cell r="AG71">
            <v>2.78</v>
          </cell>
          <cell r="AH71">
            <v>3.22</v>
          </cell>
          <cell r="AI71">
            <v>2.62</v>
          </cell>
          <cell r="AJ71">
            <v>2.54</v>
          </cell>
          <cell r="AK71">
            <v>2.58</v>
          </cell>
          <cell r="AL71">
            <v>3.02</v>
          </cell>
          <cell r="AM71">
            <v>2.96</v>
          </cell>
          <cell r="AN71">
            <v>2.71</v>
          </cell>
          <cell r="AO71">
            <v>2.84</v>
          </cell>
          <cell r="AP71">
            <v>2.86</v>
          </cell>
          <cell r="AQ71">
            <v>2.66</v>
          </cell>
          <cell r="AR71">
            <v>2.52</v>
          </cell>
          <cell r="AS71">
            <v>2.46</v>
          </cell>
          <cell r="AT71">
            <v>2.2999999999999998</v>
          </cell>
          <cell r="AU71">
            <v>2.16</v>
          </cell>
          <cell r="AV71">
            <v>2.2000000000000002</v>
          </cell>
          <cell r="AW71">
            <v>2.14</v>
          </cell>
          <cell r="AX71">
            <v>2.2000000000000002</v>
          </cell>
          <cell r="AY71">
            <v>2</v>
          </cell>
        </row>
        <row r="72">
          <cell r="A72" t="str">
            <v>HRV</v>
          </cell>
          <cell r="V72">
            <v>11.82</v>
          </cell>
          <cell r="W72">
            <v>13.1</v>
          </cell>
          <cell r="X72">
            <v>13.6</v>
          </cell>
          <cell r="Y72">
            <v>5.34</v>
          </cell>
          <cell r="Z72">
            <v>4.74</v>
          </cell>
          <cell r="AA72">
            <v>4.54</v>
          </cell>
          <cell r="AB72">
            <v>4.5</v>
          </cell>
          <cell r="AC72">
            <v>4.62</v>
          </cell>
          <cell r="AD72">
            <v>3.34</v>
          </cell>
          <cell r="AE72">
            <v>3.26</v>
          </cell>
          <cell r="AF72">
            <v>2.9299999999999997</v>
          </cell>
          <cell r="AG72">
            <v>2.78</v>
          </cell>
          <cell r="AH72">
            <v>3.22</v>
          </cell>
          <cell r="AI72">
            <v>2.62</v>
          </cell>
          <cell r="AJ72">
            <v>2.54</v>
          </cell>
          <cell r="AK72">
            <v>2.58</v>
          </cell>
          <cell r="AL72">
            <v>3.02</v>
          </cell>
          <cell r="AM72">
            <v>2.96</v>
          </cell>
          <cell r="AN72">
            <v>2.71</v>
          </cell>
          <cell r="AO72">
            <v>2.84</v>
          </cell>
          <cell r="AP72">
            <v>2.86</v>
          </cell>
          <cell r="AQ72">
            <v>2.66</v>
          </cell>
          <cell r="AR72">
            <v>2.52</v>
          </cell>
          <cell r="AS72">
            <v>2.46</v>
          </cell>
          <cell r="AT72">
            <v>2.2999999999999998</v>
          </cell>
          <cell r="AU72">
            <v>2.16</v>
          </cell>
          <cell r="AV72">
            <v>2.2000000000000002</v>
          </cell>
          <cell r="AW72">
            <v>2.14</v>
          </cell>
          <cell r="AX72">
            <v>2.2000000000000002</v>
          </cell>
          <cell r="AY72">
            <v>2</v>
          </cell>
        </row>
        <row r="73">
          <cell r="A73" t="str">
            <v>Cyprus</v>
          </cell>
          <cell r="T73">
            <v>1.76</v>
          </cell>
          <cell r="U73">
            <v>1.84</v>
          </cell>
          <cell r="V73">
            <v>1.8</v>
          </cell>
          <cell r="W73">
            <v>2.54</v>
          </cell>
          <cell r="X73">
            <v>2.08</v>
          </cell>
          <cell r="Y73">
            <v>4.32</v>
          </cell>
          <cell r="Z73">
            <v>6.42</v>
          </cell>
          <cell r="AA73">
            <v>5.96</v>
          </cell>
          <cell r="AB73">
            <v>3.68</v>
          </cell>
          <cell r="AC73">
            <v>3.92</v>
          </cell>
          <cell r="AD73">
            <v>3.46</v>
          </cell>
          <cell r="AE73">
            <v>3.82</v>
          </cell>
          <cell r="AF73">
            <v>4.08</v>
          </cell>
          <cell r="AG73">
            <v>4.18</v>
          </cell>
          <cell r="AH73">
            <v>3.56</v>
          </cell>
          <cell r="AI73">
            <v>3.62</v>
          </cell>
          <cell r="AJ73">
            <v>3.7</v>
          </cell>
          <cell r="AK73">
            <v>3.34</v>
          </cell>
          <cell r="AL73">
            <v>3.3</v>
          </cell>
          <cell r="AM73">
            <v>3.54</v>
          </cell>
          <cell r="AN73">
            <v>4.3600000000000003</v>
          </cell>
          <cell r="AO73">
            <v>3.8</v>
          </cell>
          <cell r="AP73">
            <v>3.68</v>
          </cell>
          <cell r="AQ73">
            <v>3.36</v>
          </cell>
          <cell r="AR73">
            <v>3.2</v>
          </cell>
          <cell r="AS73">
            <v>2.96</v>
          </cell>
          <cell r="AT73">
            <v>3.08</v>
          </cell>
          <cell r="AU73">
            <v>4.0999999999999996</v>
          </cell>
          <cell r="AV73">
            <v>3.78</v>
          </cell>
          <cell r="AW73">
            <v>3.46</v>
          </cell>
          <cell r="AX73">
            <v>3.84</v>
          </cell>
          <cell r="AY73">
            <v>3.74</v>
          </cell>
        </row>
        <row r="74">
          <cell r="A74" t="str">
            <v>CYP</v>
          </cell>
          <cell r="T74">
            <v>1.76</v>
          </cell>
          <cell r="U74">
            <v>1.84</v>
          </cell>
          <cell r="V74">
            <v>1.8</v>
          </cell>
          <cell r="W74">
            <v>2.54</v>
          </cell>
          <cell r="X74">
            <v>2.08</v>
          </cell>
          <cell r="Y74">
            <v>4.32</v>
          </cell>
          <cell r="Z74">
            <v>6.42</v>
          </cell>
          <cell r="AA74">
            <v>5.96</v>
          </cell>
          <cell r="AB74">
            <v>3.68</v>
          </cell>
          <cell r="AC74">
            <v>3.92</v>
          </cell>
          <cell r="AD74">
            <v>3.46</v>
          </cell>
          <cell r="AE74">
            <v>3.82</v>
          </cell>
          <cell r="AF74">
            <v>4.08</v>
          </cell>
          <cell r="AG74">
            <v>4.18</v>
          </cell>
          <cell r="AH74">
            <v>3.56</v>
          </cell>
          <cell r="AI74">
            <v>3.62</v>
          </cell>
          <cell r="AJ74">
            <v>3.7</v>
          </cell>
          <cell r="AK74">
            <v>3.34</v>
          </cell>
          <cell r="AL74">
            <v>3.3</v>
          </cell>
          <cell r="AM74">
            <v>3.54</v>
          </cell>
          <cell r="AN74">
            <v>4.3600000000000003</v>
          </cell>
          <cell r="AO74">
            <v>3.8</v>
          </cell>
          <cell r="AP74">
            <v>3.68</v>
          </cell>
          <cell r="AQ74">
            <v>3.36</v>
          </cell>
          <cell r="AR74">
            <v>3.2</v>
          </cell>
          <cell r="AS74">
            <v>2.96</v>
          </cell>
          <cell r="AT74">
            <v>3.08</v>
          </cell>
          <cell r="AU74">
            <v>4.0999999999999996</v>
          </cell>
          <cell r="AV74">
            <v>3.78</v>
          </cell>
          <cell r="AW74">
            <v>3.46</v>
          </cell>
          <cell r="AX74">
            <v>3.84</v>
          </cell>
          <cell r="AY74">
            <v>3.74</v>
          </cell>
        </row>
        <row r="75">
          <cell r="A75" t="str">
            <v>Czechia</v>
          </cell>
          <cell r="Y75">
            <v>3.36</v>
          </cell>
          <cell r="Z75">
            <v>3.32</v>
          </cell>
          <cell r="AA75">
            <v>3.48</v>
          </cell>
          <cell r="AB75">
            <v>3.0300000000000002</v>
          </cell>
          <cell r="AC75">
            <v>3.48</v>
          </cell>
          <cell r="AD75">
            <v>3.42</v>
          </cell>
          <cell r="AE75">
            <v>3.42</v>
          </cell>
          <cell r="AF75">
            <v>3.55</v>
          </cell>
          <cell r="AG75">
            <v>3.86</v>
          </cell>
          <cell r="AH75">
            <v>2.52</v>
          </cell>
          <cell r="AI75">
            <v>2.99</v>
          </cell>
          <cell r="AJ75">
            <v>2.2799999999999998</v>
          </cell>
          <cell r="AK75">
            <v>2.1800000000000002</v>
          </cell>
          <cell r="AL75">
            <v>2.04</v>
          </cell>
          <cell r="AM75">
            <v>2.02</v>
          </cell>
          <cell r="AN75">
            <v>1.95</v>
          </cell>
          <cell r="AO75">
            <v>1.76</v>
          </cell>
          <cell r="AP75">
            <v>1.61</v>
          </cell>
          <cell r="AQ75">
            <v>1.52</v>
          </cell>
          <cell r="AR75">
            <v>1.38</v>
          </cell>
          <cell r="AS75">
            <v>1.83</v>
          </cell>
          <cell r="AT75">
            <v>1.44</v>
          </cell>
          <cell r="AU75">
            <v>1.61</v>
          </cell>
          <cell r="AV75">
            <v>1.73</v>
          </cell>
          <cell r="AW75">
            <v>1.76</v>
          </cell>
          <cell r="AX75">
            <v>2.04</v>
          </cell>
          <cell r="AY75">
            <v>1.93</v>
          </cell>
        </row>
        <row r="76">
          <cell r="A76" t="str">
            <v>CZE</v>
          </cell>
          <cell r="Y76">
            <v>3.36</v>
          </cell>
          <cell r="Z76">
            <v>3.32</v>
          </cell>
          <cell r="AA76">
            <v>3.48</v>
          </cell>
          <cell r="AB76">
            <v>3.0300000000000002</v>
          </cell>
          <cell r="AC76">
            <v>3.48</v>
          </cell>
          <cell r="AD76">
            <v>3.42</v>
          </cell>
          <cell r="AE76">
            <v>3.42</v>
          </cell>
          <cell r="AF76">
            <v>3.55</v>
          </cell>
          <cell r="AG76">
            <v>3.86</v>
          </cell>
          <cell r="AH76">
            <v>2.52</v>
          </cell>
          <cell r="AI76">
            <v>2.99</v>
          </cell>
          <cell r="AJ76">
            <v>2.2799999999999998</v>
          </cell>
          <cell r="AK76">
            <v>2.1800000000000002</v>
          </cell>
          <cell r="AL76">
            <v>2.04</v>
          </cell>
          <cell r="AM76">
            <v>2.02</v>
          </cell>
          <cell r="AN76">
            <v>1.95</v>
          </cell>
          <cell r="AO76">
            <v>1.76</v>
          </cell>
          <cell r="AP76">
            <v>1.61</v>
          </cell>
          <cell r="AQ76">
            <v>1.52</v>
          </cell>
          <cell r="AR76">
            <v>1.38</v>
          </cell>
          <cell r="AS76">
            <v>1.83</v>
          </cell>
          <cell r="AT76">
            <v>1.44</v>
          </cell>
          <cell r="AU76">
            <v>1.61</v>
          </cell>
          <cell r="AV76">
            <v>1.73</v>
          </cell>
          <cell r="AW76">
            <v>1.76</v>
          </cell>
          <cell r="AX76">
            <v>2.04</v>
          </cell>
          <cell r="AY76">
            <v>1.93</v>
          </cell>
        </row>
        <row r="77">
          <cell r="A77" t="str">
            <v>Denmark</v>
          </cell>
          <cell r="T77">
            <v>3.78</v>
          </cell>
          <cell r="U77">
            <v>3.8</v>
          </cell>
          <cell r="V77">
            <v>3.63</v>
          </cell>
          <cell r="W77">
            <v>3.75</v>
          </cell>
          <cell r="X77">
            <v>3.4</v>
          </cell>
          <cell r="Y77">
            <v>3.41</v>
          </cell>
          <cell r="Z77">
            <v>3.26</v>
          </cell>
          <cell r="AA77">
            <v>3.24</v>
          </cell>
          <cell r="AB77">
            <v>3.22</v>
          </cell>
          <cell r="AC77">
            <v>3.1500000000000004</v>
          </cell>
          <cell r="AD77">
            <v>2.87</v>
          </cell>
          <cell r="AE77">
            <v>2.96</v>
          </cell>
          <cell r="AF77">
            <v>2.94</v>
          </cell>
          <cell r="AG77">
            <v>2.91</v>
          </cell>
          <cell r="AH77">
            <v>2.86</v>
          </cell>
          <cell r="AI77">
            <v>2.76</v>
          </cell>
          <cell r="AJ77">
            <v>3.06</v>
          </cell>
          <cell r="AK77">
            <v>2.82</v>
          </cell>
          <cell r="AL77">
            <v>2.8</v>
          </cell>
          <cell r="AM77">
            <v>2.76</v>
          </cell>
          <cell r="AN77">
            <v>2.7</v>
          </cell>
          <cell r="AO77">
            <v>2.7</v>
          </cell>
          <cell r="AP77">
            <v>2.8099999999999996</v>
          </cell>
          <cell r="AQ77">
            <v>2.62</v>
          </cell>
          <cell r="AR77">
            <v>2.27</v>
          </cell>
          <cell r="AS77">
            <v>2.2300000000000004</v>
          </cell>
          <cell r="AT77">
            <v>2.2200000000000002</v>
          </cell>
          <cell r="AU77">
            <v>2.34</v>
          </cell>
          <cell r="AV77">
            <v>2.36</v>
          </cell>
          <cell r="AW77">
            <v>2.2699999999999996</v>
          </cell>
          <cell r="AX77">
            <v>2.34</v>
          </cell>
          <cell r="AY77">
            <v>2.44</v>
          </cell>
        </row>
        <row r="78">
          <cell r="A78" t="str">
            <v>DNK</v>
          </cell>
          <cell r="T78">
            <v>3.78</v>
          </cell>
          <cell r="U78">
            <v>3.8</v>
          </cell>
          <cell r="V78">
            <v>3.63</v>
          </cell>
          <cell r="W78">
            <v>3.75</v>
          </cell>
          <cell r="X78">
            <v>3.4</v>
          </cell>
          <cell r="Y78">
            <v>3.41</v>
          </cell>
          <cell r="Z78">
            <v>3.26</v>
          </cell>
          <cell r="AA78">
            <v>3.24</v>
          </cell>
          <cell r="AB78">
            <v>3.22</v>
          </cell>
          <cell r="AC78">
            <v>3.1500000000000004</v>
          </cell>
          <cell r="AD78">
            <v>2.87</v>
          </cell>
          <cell r="AE78">
            <v>2.96</v>
          </cell>
          <cell r="AF78">
            <v>2.94</v>
          </cell>
          <cell r="AG78">
            <v>2.91</v>
          </cell>
          <cell r="AH78">
            <v>2.86</v>
          </cell>
          <cell r="AI78">
            <v>2.76</v>
          </cell>
          <cell r="AJ78">
            <v>3.06</v>
          </cell>
          <cell r="AK78">
            <v>2.82</v>
          </cell>
          <cell r="AL78">
            <v>2.8</v>
          </cell>
          <cell r="AM78">
            <v>2.76</v>
          </cell>
          <cell r="AN78">
            <v>2.7</v>
          </cell>
          <cell r="AO78">
            <v>2.7</v>
          </cell>
          <cell r="AP78">
            <v>2.8099999999999996</v>
          </cell>
          <cell r="AQ78">
            <v>2.62</v>
          </cell>
          <cell r="AR78">
            <v>2.27</v>
          </cell>
          <cell r="AS78">
            <v>2.2300000000000004</v>
          </cell>
          <cell r="AT78">
            <v>2.2200000000000002</v>
          </cell>
          <cell r="AU78">
            <v>2.34</v>
          </cell>
          <cell r="AV78">
            <v>2.36</v>
          </cell>
          <cell r="AW78">
            <v>2.2699999999999996</v>
          </cell>
          <cell r="AX78">
            <v>2.34</v>
          </cell>
          <cell r="AY78">
            <v>2.44</v>
          </cell>
        </row>
        <row r="79">
          <cell r="A79" t="str">
            <v>Dominican Republic</v>
          </cell>
          <cell r="T79">
            <v>0.88</v>
          </cell>
          <cell r="U79">
            <v>0.9</v>
          </cell>
          <cell r="V79">
            <v>1.04</v>
          </cell>
          <cell r="W79">
            <v>1.24</v>
          </cell>
          <cell r="X79">
            <v>1.2</v>
          </cell>
          <cell r="Y79">
            <v>0.88</v>
          </cell>
          <cell r="Z79">
            <v>0.98</v>
          </cell>
          <cell r="AA79">
            <v>1.2</v>
          </cell>
          <cell r="AB79">
            <v>1.1399999999999999</v>
          </cell>
          <cell r="AC79">
            <v>1.1200000000000001</v>
          </cell>
          <cell r="AD79">
            <v>1.46</v>
          </cell>
          <cell r="AF79">
            <v>1.78</v>
          </cell>
          <cell r="AG79">
            <v>1.6500000000000001</v>
          </cell>
          <cell r="AR79">
            <v>0.46</v>
          </cell>
          <cell r="AS79">
            <v>0.46</v>
          </cell>
          <cell r="AT79">
            <v>0.48</v>
          </cell>
          <cell r="AU79">
            <v>0.53</v>
          </cell>
          <cell r="AV79">
            <v>0.56000000000000005</v>
          </cell>
          <cell r="AW79">
            <v>0.56999999999999995</v>
          </cell>
          <cell r="AX79">
            <v>0.63</v>
          </cell>
          <cell r="AY79">
            <v>0.55000000000000004</v>
          </cell>
        </row>
        <row r="80">
          <cell r="A80" t="str">
            <v>DOM</v>
          </cell>
          <cell r="T80">
            <v>0.88</v>
          </cell>
          <cell r="U80">
            <v>0.9</v>
          </cell>
          <cell r="V80">
            <v>1.04</v>
          </cell>
          <cell r="W80">
            <v>1.24</v>
          </cell>
          <cell r="X80">
            <v>1.2</v>
          </cell>
          <cell r="Y80">
            <v>0.88</v>
          </cell>
          <cell r="Z80">
            <v>0.98</v>
          </cell>
          <cell r="AA80">
            <v>1.2</v>
          </cell>
          <cell r="AB80">
            <v>1.1399999999999999</v>
          </cell>
          <cell r="AC80">
            <v>1.1200000000000001</v>
          </cell>
          <cell r="AD80">
            <v>1.46</v>
          </cell>
          <cell r="AF80">
            <v>1.78</v>
          </cell>
          <cell r="AG80">
            <v>1.6500000000000001</v>
          </cell>
          <cell r="AR80">
            <v>0.46</v>
          </cell>
          <cell r="AS80">
            <v>0.46</v>
          </cell>
          <cell r="AT80">
            <v>0.48</v>
          </cell>
          <cell r="AU80">
            <v>0.53</v>
          </cell>
          <cell r="AV80">
            <v>0.56000000000000005</v>
          </cell>
          <cell r="AW80">
            <v>0.56999999999999995</v>
          </cell>
          <cell r="AX80">
            <v>0.63</v>
          </cell>
          <cell r="AY80">
            <v>0.55000000000000004</v>
          </cell>
        </row>
        <row r="81">
          <cell r="A81" t="str">
            <v>Ecuador</v>
          </cell>
          <cell r="T81">
            <v>1274.94</v>
          </cell>
        </row>
        <row r="82">
          <cell r="A82" t="str">
            <v>ECU</v>
          </cell>
          <cell r="T82">
            <v>1274.94</v>
          </cell>
        </row>
        <row r="83">
          <cell r="A83" t="str">
            <v>Egypt, Arab Rep.</v>
          </cell>
          <cell r="T83">
            <v>6.08</v>
          </cell>
          <cell r="U83">
            <v>6.74</v>
          </cell>
          <cell r="V83">
            <v>6.16</v>
          </cell>
          <cell r="W83">
            <v>5.94</v>
          </cell>
          <cell r="X83">
            <v>5.8</v>
          </cell>
          <cell r="Y83">
            <v>5.84</v>
          </cell>
          <cell r="Z83">
            <v>5.76</v>
          </cell>
          <cell r="AA83">
            <v>5.48</v>
          </cell>
          <cell r="AB83">
            <v>2.64</v>
          </cell>
          <cell r="AC83">
            <v>2.5099999999999998</v>
          </cell>
          <cell r="AD83">
            <v>2.38</v>
          </cell>
          <cell r="AE83">
            <v>2.58</v>
          </cell>
          <cell r="AF83">
            <v>12.84</v>
          </cell>
          <cell r="AG83">
            <v>12.16</v>
          </cell>
          <cell r="AH83">
            <v>11.4</v>
          </cell>
          <cell r="AI83">
            <v>10.44</v>
          </cell>
          <cell r="AJ83">
            <v>9.8000000000000007</v>
          </cell>
          <cell r="AK83">
            <v>9.16</v>
          </cell>
          <cell r="AL83">
            <v>8.52</v>
          </cell>
          <cell r="AM83">
            <v>8.24</v>
          </cell>
          <cell r="AN83">
            <v>7.52</v>
          </cell>
          <cell r="AO83">
            <v>7.4</v>
          </cell>
          <cell r="AP83">
            <v>4.71</v>
          </cell>
          <cell r="AQ83">
            <v>5.69</v>
          </cell>
          <cell r="AR83">
            <v>5.87</v>
          </cell>
          <cell r="AS83">
            <v>5.4</v>
          </cell>
        </row>
        <row r="84">
          <cell r="A84" t="str">
            <v>EGY</v>
          </cell>
          <cell r="T84">
            <v>6.08</v>
          </cell>
          <cell r="U84">
            <v>6.74</v>
          </cell>
          <cell r="V84">
            <v>6.16</v>
          </cell>
          <cell r="W84">
            <v>5.94</v>
          </cell>
          <cell r="X84">
            <v>5.8</v>
          </cell>
          <cell r="Y84">
            <v>5.84</v>
          </cell>
          <cell r="Z84">
            <v>5.76</v>
          </cell>
          <cell r="AA84">
            <v>5.48</v>
          </cell>
          <cell r="AB84">
            <v>2.64</v>
          </cell>
          <cell r="AC84">
            <v>2.5099999999999998</v>
          </cell>
          <cell r="AD84">
            <v>2.38</v>
          </cell>
          <cell r="AE84">
            <v>2.58</v>
          </cell>
          <cell r="AF84">
            <v>12.84</v>
          </cell>
          <cell r="AG84">
            <v>12.16</v>
          </cell>
          <cell r="AH84">
            <v>11.4</v>
          </cell>
          <cell r="AI84">
            <v>10.44</v>
          </cell>
          <cell r="AJ84">
            <v>9.8000000000000007</v>
          </cell>
          <cell r="AK84">
            <v>9.16</v>
          </cell>
          <cell r="AL84">
            <v>8.52</v>
          </cell>
          <cell r="AM84">
            <v>8.24</v>
          </cell>
          <cell r="AN84">
            <v>7.52</v>
          </cell>
          <cell r="AO84">
            <v>7.4</v>
          </cell>
          <cell r="AP84">
            <v>4.71</v>
          </cell>
          <cell r="AQ84">
            <v>5.69</v>
          </cell>
          <cell r="AR84">
            <v>5.87</v>
          </cell>
          <cell r="AS84">
            <v>5.4</v>
          </cell>
        </row>
        <row r="85">
          <cell r="A85" t="str">
            <v>El Salvador</v>
          </cell>
          <cell r="T85">
            <v>20.239999999999998</v>
          </cell>
          <cell r="U85">
            <v>19.239999999999998</v>
          </cell>
          <cell r="V85">
            <v>16.77</v>
          </cell>
          <cell r="W85">
            <v>13.29</v>
          </cell>
          <cell r="X85">
            <v>10.8</v>
          </cell>
          <cell r="Y85">
            <v>9.51</v>
          </cell>
          <cell r="Z85">
            <v>8.8000000000000007</v>
          </cell>
          <cell r="AA85">
            <v>8.35</v>
          </cell>
          <cell r="AB85">
            <v>15.42</v>
          </cell>
          <cell r="AC85">
            <v>15.48</v>
          </cell>
          <cell r="AD85">
            <v>14.24</v>
          </cell>
          <cell r="AE85">
            <v>2.14</v>
          </cell>
          <cell r="AF85">
            <v>4.08</v>
          </cell>
          <cell r="AG85">
            <v>2.87</v>
          </cell>
          <cell r="AH85">
            <v>0.78</v>
          </cell>
          <cell r="AI85">
            <v>3.08</v>
          </cell>
          <cell r="AJ85">
            <v>2.13</v>
          </cell>
          <cell r="AK85">
            <v>2.8</v>
          </cell>
          <cell r="AL85">
            <v>2.64</v>
          </cell>
          <cell r="AM85">
            <v>3.04</v>
          </cell>
          <cell r="AN85">
            <v>3.12</v>
          </cell>
          <cell r="AO85">
            <v>3.12</v>
          </cell>
          <cell r="AP85">
            <v>3.04</v>
          </cell>
          <cell r="AQ85">
            <v>2.96</v>
          </cell>
          <cell r="AR85">
            <v>2.91</v>
          </cell>
          <cell r="AS85">
            <v>2.8</v>
          </cell>
          <cell r="AT85">
            <v>2.3400000000000003</v>
          </cell>
          <cell r="AU85">
            <v>2.68</v>
          </cell>
          <cell r="AV85">
            <v>2.48</v>
          </cell>
          <cell r="AW85">
            <v>2.69</v>
          </cell>
          <cell r="AX85">
            <v>3.1300000000000003</v>
          </cell>
          <cell r="AY85">
            <v>3.68</v>
          </cell>
        </row>
        <row r="86">
          <cell r="A86" t="str">
            <v>SLV</v>
          </cell>
          <cell r="T86">
            <v>20.239999999999998</v>
          </cell>
          <cell r="U86">
            <v>19.239999999999998</v>
          </cell>
          <cell r="V86">
            <v>16.77</v>
          </cell>
          <cell r="W86">
            <v>13.29</v>
          </cell>
          <cell r="X86">
            <v>10.8</v>
          </cell>
          <cell r="Y86">
            <v>9.51</v>
          </cell>
          <cell r="Z86">
            <v>8.8000000000000007</v>
          </cell>
          <cell r="AA86">
            <v>8.35</v>
          </cell>
          <cell r="AB86">
            <v>15.42</v>
          </cell>
          <cell r="AC86">
            <v>15.48</v>
          </cell>
          <cell r="AD86">
            <v>14.24</v>
          </cell>
          <cell r="AE86">
            <v>2.14</v>
          </cell>
          <cell r="AF86">
            <v>4.08</v>
          </cell>
          <cell r="AG86">
            <v>2.87</v>
          </cell>
          <cell r="AH86">
            <v>0.78</v>
          </cell>
          <cell r="AI86">
            <v>3.08</v>
          </cell>
          <cell r="AJ86">
            <v>2.13</v>
          </cell>
          <cell r="AK86">
            <v>2.8</v>
          </cell>
          <cell r="AL86">
            <v>2.64</v>
          </cell>
          <cell r="AM86">
            <v>3.04</v>
          </cell>
          <cell r="AN86">
            <v>3.12</v>
          </cell>
          <cell r="AO86">
            <v>3.12</v>
          </cell>
          <cell r="AP86">
            <v>3.04</v>
          </cell>
          <cell r="AQ86">
            <v>2.96</v>
          </cell>
          <cell r="AR86">
            <v>2.91</v>
          </cell>
          <cell r="AS86">
            <v>2.8</v>
          </cell>
          <cell r="AT86">
            <v>2.3400000000000003</v>
          </cell>
          <cell r="AU86">
            <v>2.68</v>
          </cell>
          <cell r="AV86">
            <v>2.48</v>
          </cell>
          <cell r="AW86">
            <v>2.69</v>
          </cell>
          <cell r="AX86">
            <v>3.1300000000000003</v>
          </cell>
          <cell r="AY86">
            <v>3.68</v>
          </cell>
        </row>
        <row r="87">
          <cell r="A87" t="str">
            <v>Equatorial Guinea</v>
          </cell>
          <cell r="AK87">
            <v>1.5</v>
          </cell>
          <cell r="AL87">
            <v>1.48</v>
          </cell>
          <cell r="AM87">
            <v>2.4700000000000002</v>
          </cell>
        </row>
        <row r="88">
          <cell r="A88" t="str">
            <v>GNQ</v>
          </cell>
          <cell r="AK88">
            <v>1.5</v>
          </cell>
          <cell r="AL88">
            <v>1.48</v>
          </cell>
          <cell r="AM88">
            <v>2.4700000000000002</v>
          </cell>
        </row>
        <row r="89">
          <cell r="A89" t="str">
            <v>Estonia</v>
          </cell>
          <cell r="W89">
            <v>1.4</v>
          </cell>
          <cell r="X89">
            <v>1.86</v>
          </cell>
          <cell r="Y89">
            <v>2.46</v>
          </cell>
          <cell r="Z89">
            <v>2.2200000000000002</v>
          </cell>
          <cell r="AA89">
            <v>2.4</v>
          </cell>
          <cell r="AB89">
            <v>2.46</v>
          </cell>
          <cell r="AC89">
            <v>2.2699999999999996</v>
          </cell>
          <cell r="AD89">
            <v>2.4</v>
          </cell>
          <cell r="AE89">
            <v>2.58</v>
          </cell>
          <cell r="AF89">
            <v>2.7</v>
          </cell>
          <cell r="AG89">
            <v>2.66</v>
          </cell>
          <cell r="AH89">
            <v>2.72</v>
          </cell>
          <cell r="AI89">
            <v>2.76</v>
          </cell>
          <cell r="AJ89">
            <v>2.6</v>
          </cell>
          <cell r="AK89">
            <v>2.52</v>
          </cell>
          <cell r="AL89">
            <v>3.4</v>
          </cell>
          <cell r="AM89">
            <v>4.46</v>
          </cell>
          <cell r="AN89">
            <v>3.48</v>
          </cell>
          <cell r="AO89">
            <v>3.02</v>
          </cell>
          <cell r="AP89">
            <v>3.66</v>
          </cell>
          <cell r="AQ89">
            <v>3.66</v>
          </cell>
          <cell r="AR89">
            <v>3.58</v>
          </cell>
          <cell r="AS89">
            <v>3.78</v>
          </cell>
          <cell r="AT89">
            <v>4.7300000000000004</v>
          </cell>
          <cell r="AU89">
            <v>4.08</v>
          </cell>
          <cell r="AV89">
            <v>4.08</v>
          </cell>
          <cell r="AW89">
            <v>4.24</v>
          </cell>
          <cell r="AX89">
            <v>4.8</v>
          </cell>
          <cell r="AY89">
            <v>4.08</v>
          </cell>
        </row>
        <row r="90">
          <cell r="A90" t="str">
            <v>EST</v>
          </cell>
          <cell r="W90">
            <v>1.4</v>
          </cell>
          <cell r="X90">
            <v>1.86</v>
          </cell>
          <cell r="Y90">
            <v>2.46</v>
          </cell>
          <cell r="Z90">
            <v>2.2200000000000002</v>
          </cell>
          <cell r="AA90">
            <v>2.4</v>
          </cell>
          <cell r="AB90">
            <v>2.46</v>
          </cell>
          <cell r="AC90">
            <v>2.2699999999999996</v>
          </cell>
          <cell r="AD90">
            <v>2.4</v>
          </cell>
          <cell r="AE90">
            <v>2.58</v>
          </cell>
          <cell r="AF90">
            <v>2.7</v>
          </cell>
          <cell r="AG90">
            <v>2.66</v>
          </cell>
          <cell r="AH90">
            <v>2.72</v>
          </cell>
          <cell r="AI90">
            <v>2.76</v>
          </cell>
          <cell r="AJ90">
            <v>2.6</v>
          </cell>
          <cell r="AK90">
            <v>2.52</v>
          </cell>
          <cell r="AL90">
            <v>3.4</v>
          </cell>
          <cell r="AM90">
            <v>4.46</v>
          </cell>
          <cell r="AN90">
            <v>3.48</v>
          </cell>
          <cell r="AO90">
            <v>3.02</v>
          </cell>
          <cell r="AP90">
            <v>3.66</v>
          </cell>
          <cell r="AQ90">
            <v>3.66</v>
          </cell>
          <cell r="AR90">
            <v>3.58</v>
          </cell>
          <cell r="AS90">
            <v>3.78</v>
          </cell>
          <cell r="AT90">
            <v>4.7300000000000004</v>
          </cell>
          <cell r="AU90">
            <v>4.08</v>
          </cell>
          <cell r="AV90">
            <v>4.08</v>
          </cell>
          <cell r="AW90">
            <v>4.24</v>
          </cell>
          <cell r="AX90">
            <v>4.8</v>
          </cell>
          <cell r="AY90">
            <v>4.08</v>
          </cell>
        </row>
        <row r="91">
          <cell r="A91" t="str">
            <v>Eswatini</v>
          </cell>
          <cell r="AC91">
            <v>1.48</v>
          </cell>
        </row>
        <row r="92">
          <cell r="A92" t="str">
            <v>SWZ</v>
          </cell>
          <cell r="AC92">
            <v>1.48</v>
          </cell>
        </row>
        <row r="93">
          <cell r="A93" t="str">
            <v>Ethiopia</v>
          </cell>
          <cell r="T93">
            <v>7.5</v>
          </cell>
          <cell r="U93">
            <v>6.13</v>
          </cell>
          <cell r="V93">
            <v>2.48</v>
          </cell>
          <cell r="W93">
            <v>1.74</v>
          </cell>
          <cell r="X93">
            <v>1.6</v>
          </cell>
          <cell r="Y93">
            <v>1.49</v>
          </cell>
          <cell r="Z93">
            <v>1.38</v>
          </cell>
          <cell r="AA93">
            <v>1.44</v>
          </cell>
          <cell r="AB93">
            <v>3.48</v>
          </cell>
          <cell r="AC93">
            <v>7.17</v>
          </cell>
          <cell r="AE93">
            <v>5.31</v>
          </cell>
          <cell r="AF93">
            <v>12.93</v>
          </cell>
          <cell r="AG93">
            <v>3.43</v>
          </cell>
          <cell r="AH93">
            <v>2.85</v>
          </cell>
          <cell r="AI93">
            <v>2.68</v>
          </cell>
          <cell r="AJ93">
            <v>1.93</v>
          </cell>
          <cell r="AK93">
            <v>1.48</v>
          </cell>
          <cell r="AP93">
            <v>0.53</v>
          </cell>
          <cell r="AQ93">
            <v>0.75</v>
          </cell>
          <cell r="AR93">
            <v>0.66</v>
          </cell>
          <cell r="AS93">
            <v>0.68</v>
          </cell>
          <cell r="AT93">
            <v>0.59</v>
          </cell>
          <cell r="AU93">
            <v>0.62</v>
          </cell>
          <cell r="AV93">
            <v>0.56999999999999995</v>
          </cell>
          <cell r="AW93">
            <v>0.5</v>
          </cell>
          <cell r="AX93">
            <v>0.45</v>
          </cell>
        </row>
        <row r="94">
          <cell r="A94" t="str">
            <v>ETH</v>
          </cell>
          <cell r="T94">
            <v>7.5</v>
          </cell>
          <cell r="U94">
            <v>6.13</v>
          </cell>
          <cell r="V94">
            <v>2.48</v>
          </cell>
          <cell r="W94">
            <v>1.74</v>
          </cell>
          <cell r="X94">
            <v>1.6</v>
          </cell>
          <cell r="Y94">
            <v>1.49</v>
          </cell>
          <cell r="Z94">
            <v>1.38</v>
          </cell>
          <cell r="AA94">
            <v>1.44</v>
          </cell>
          <cell r="AB94">
            <v>3.48</v>
          </cell>
          <cell r="AC94">
            <v>7.17</v>
          </cell>
          <cell r="AE94">
            <v>5.31</v>
          </cell>
          <cell r="AF94">
            <v>12.93</v>
          </cell>
          <cell r="AG94">
            <v>3.43</v>
          </cell>
          <cell r="AH94">
            <v>2.85</v>
          </cell>
          <cell r="AI94">
            <v>2.68</v>
          </cell>
          <cell r="AJ94">
            <v>1.93</v>
          </cell>
          <cell r="AK94">
            <v>1.48</v>
          </cell>
          <cell r="AP94">
            <v>0.53</v>
          </cell>
          <cell r="AQ94">
            <v>0.75</v>
          </cell>
          <cell r="AR94">
            <v>0.66</v>
          </cell>
          <cell r="AS94">
            <v>0.68</v>
          </cell>
          <cell r="AT94">
            <v>0.59</v>
          </cell>
          <cell r="AU94">
            <v>0.62</v>
          </cell>
          <cell r="AV94">
            <v>0.56999999999999995</v>
          </cell>
          <cell r="AW94">
            <v>0.5</v>
          </cell>
          <cell r="AX94">
            <v>0.45</v>
          </cell>
        </row>
        <row r="95">
          <cell r="A95" t="str">
            <v>Fiji</v>
          </cell>
          <cell r="T95">
            <v>2.11</v>
          </cell>
          <cell r="U95">
            <v>2.17</v>
          </cell>
          <cell r="V95">
            <v>1.84</v>
          </cell>
          <cell r="W95">
            <v>1.81</v>
          </cell>
          <cell r="X95">
            <v>1.7</v>
          </cell>
          <cell r="Y95">
            <v>1.63</v>
          </cell>
          <cell r="Z95">
            <v>1.58</v>
          </cell>
          <cell r="AH95">
            <v>1.9</v>
          </cell>
          <cell r="AI95">
            <v>1.51</v>
          </cell>
          <cell r="AJ95">
            <v>1.42</v>
          </cell>
        </row>
        <row r="96">
          <cell r="A96" t="str">
            <v>FJI</v>
          </cell>
          <cell r="T96">
            <v>2.11</v>
          </cell>
          <cell r="U96">
            <v>2.17</v>
          </cell>
          <cell r="V96">
            <v>1.84</v>
          </cell>
          <cell r="W96">
            <v>1.81</v>
          </cell>
          <cell r="X96">
            <v>1.7</v>
          </cell>
          <cell r="Y96">
            <v>1.63</v>
          </cell>
          <cell r="Z96">
            <v>1.58</v>
          </cell>
          <cell r="AH96">
            <v>1.9</v>
          </cell>
          <cell r="AI96">
            <v>1.51</v>
          </cell>
          <cell r="AJ96">
            <v>1.42</v>
          </cell>
        </row>
        <row r="97">
          <cell r="A97" t="str">
            <v>Finland</v>
          </cell>
          <cell r="T97">
            <v>2.79</v>
          </cell>
          <cell r="U97">
            <v>3.04</v>
          </cell>
          <cell r="V97">
            <v>3.56</v>
          </cell>
          <cell r="W97">
            <v>3.34</v>
          </cell>
          <cell r="X97">
            <v>3.38</v>
          </cell>
          <cell r="Y97">
            <v>3.7</v>
          </cell>
          <cell r="Z97">
            <v>3.8</v>
          </cell>
          <cell r="AA97">
            <v>3.6</v>
          </cell>
          <cell r="AB97">
            <v>3.3</v>
          </cell>
          <cell r="AC97">
            <v>3.02</v>
          </cell>
          <cell r="AD97">
            <v>2.78</v>
          </cell>
          <cell r="AE97">
            <v>2.58</v>
          </cell>
          <cell r="AF97">
            <v>2.6</v>
          </cell>
          <cell r="AG97">
            <v>2.8</v>
          </cell>
          <cell r="AH97">
            <v>2.96</v>
          </cell>
          <cell r="AI97">
            <v>3.04</v>
          </cell>
          <cell r="AJ97">
            <v>2.84</v>
          </cell>
          <cell r="AK97">
            <v>2.7</v>
          </cell>
          <cell r="AL97">
            <v>2.88</v>
          </cell>
          <cell r="AM97">
            <v>3.18</v>
          </cell>
          <cell r="AN97">
            <v>3</v>
          </cell>
          <cell r="AO97">
            <v>2.74</v>
          </cell>
          <cell r="AP97">
            <v>2.98</v>
          </cell>
          <cell r="AQ97">
            <v>2.92</v>
          </cell>
          <cell r="AR97">
            <v>2.76</v>
          </cell>
          <cell r="AS97">
            <v>2.62</v>
          </cell>
          <cell r="AT97">
            <v>2.66</v>
          </cell>
          <cell r="AU97">
            <v>2.48</v>
          </cell>
          <cell r="AV97">
            <v>2.38</v>
          </cell>
          <cell r="AW97">
            <v>2.2999999999999998</v>
          </cell>
          <cell r="AX97">
            <v>2.8</v>
          </cell>
          <cell r="AY97">
            <v>2.38</v>
          </cell>
        </row>
        <row r="98">
          <cell r="A98" t="str">
            <v>FIN</v>
          </cell>
          <cell r="T98">
            <v>2.79</v>
          </cell>
          <cell r="U98">
            <v>3.04</v>
          </cell>
          <cell r="V98">
            <v>3.56</v>
          </cell>
          <cell r="W98">
            <v>3.34</v>
          </cell>
          <cell r="X98">
            <v>3.38</v>
          </cell>
          <cell r="Y98">
            <v>3.7</v>
          </cell>
          <cell r="Z98">
            <v>3.8</v>
          </cell>
          <cell r="AA98">
            <v>3.6</v>
          </cell>
          <cell r="AB98">
            <v>3.3</v>
          </cell>
          <cell r="AC98">
            <v>3.02</v>
          </cell>
          <cell r="AD98">
            <v>2.78</v>
          </cell>
          <cell r="AE98">
            <v>2.58</v>
          </cell>
          <cell r="AF98">
            <v>2.6</v>
          </cell>
          <cell r="AG98">
            <v>2.8</v>
          </cell>
          <cell r="AH98">
            <v>2.96</v>
          </cell>
          <cell r="AI98">
            <v>3.04</v>
          </cell>
          <cell r="AJ98">
            <v>2.84</v>
          </cell>
          <cell r="AK98">
            <v>2.7</v>
          </cell>
          <cell r="AL98">
            <v>2.88</v>
          </cell>
          <cell r="AM98">
            <v>3.18</v>
          </cell>
          <cell r="AN98">
            <v>3</v>
          </cell>
          <cell r="AO98">
            <v>2.74</v>
          </cell>
          <cell r="AP98">
            <v>2.98</v>
          </cell>
          <cell r="AQ98">
            <v>2.92</v>
          </cell>
          <cell r="AR98">
            <v>2.76</v>
          </cell>
          <cell r="AS98">
            <v>2.62</v>
          </cell>
          <cell r="AT98">
            <v>2.66</v>
          </cell>
          <cell r="AU98">
            <v>2.48</v>
          </cell>
          <cell r="AV98">
            <v>2.38</v>
          </cell>
          <cell r="AW98">
            <v>2.2999999999999998</v>
          </cell>
          <cell r="AX98">
            <v>2.8</v>
          </cell>
          <cell r="AY98">
            <v>2.38</v>
          </cell>
        </row>
        <row r="99">
          <cell r="A99" t="str">
            <v>France</v>
          </cell>
          <cell r="T99">
            <v>5.14</v>
          </cell>
          <cell r="U99">
            <v>4.92</v>
          </cell>
          <cell r="V99">
            <v>4.9000000000000004</v>
          </cell>
          <cell r="W99">
            <v>4.76</v>
          </cell>
          <cell r="Y99">
            <v>5</v>
          </cell>
          <cell r="Z99">
            <v>5.14</v>
          </cell>
          <cell r="AA99">
            <v>4.8600000000000003</v>
          </cell>
          <cell r="AB99">
            <v>4.3100000000000005</v>
          </cell>
          <cell r="AC99">
            <v>4.13</v>
          </cell>
          <cell r="AD99">
            <v>3.8899999999999997</v>
          </cell>
          <cell r="AE99">
            <v>4.0299999999999994</v>
          </cell>
          <cell r="AF99">
            <v>4.08</v>
          </cell>
          <cell r="AG99">
            <v>3.72</v>
          </cell>
          <cell r="AH99">
            <v>3.7</v>
          </cell>
          <cell r="AI99">
            <v>3.6100000000000003</v>
          </cell>
          <cell r="AJ99">
            <v>3.59</v>
          </cell>
          <cell r="AK99">
            <v>3.4699999999999998</v>
          </cell>
          <cell r="AL99">
            <v>3.45</v>
          </cell>
          <cell r="AM99">
            <v>3.78</v>
          </cell>
          <cell r="AN99">
            <v>3.74</v>
          </cell>
          <cell r="AO99">
            <v>3.5700000000000003</v>
          </cell>
          <cell r="AP99">
            <v>3.6</v>
          </cell>
          <cell r="AQ99">
            <v>3.54</v>
          </cell>
          <cell r="AR99">
            <v>3.36</v>
          </cell>
          <cell r="AS99">
            <v>3.5</v>
          </cell>
          <cell r="AT99">
            <v>3.82</v>
          </cell>
          <cell r="AU99">
            <v>3.54</v>
          </cell>
          <cell r="AV99">
            <v>3.52</v>
          </cell>
          <cell r="AW99">
            <v>3.48</v>
          </cell>
          <cell r="AX99">
            <v>3.84</v>
          </cell>
          <cell r="AY99">
            <v>3.52</v>
          </cell>
        </row>
        <row r="100">
          <cell r="A100" t="str">
            <v>FRA</v>
          </cell>
          <cell r="T100">
            <v>5.14</v>
          </cell>
          <cell r="U100">
            <v>4.92</v>
          </cell>
          <cell r="V100">
            <v>4.9000000000000004</v>
          </cell>
          <cell r="W100">
            <v>4.76</v>
          </cell>
          <cell r="Y100">
            <v>5</v>
          </cell>
          <cell r="Z100">
            <v>5.14</v>
          </cell>
          <cell r="AA100">
            <v>4.8600000000000003</v>
          </cell>
          <cell r="AB100">
            <v>4.3100000000000005</v>
          </cell>
          <cell r="AC100">
            <v>4.13</v>
          </cell>
          <cell r="AD100">
            <v>3.8899999999999997</v>
          </cell>
          <cell r="AE100">
            <v>4.0299999999999994</v>
          </cell>
          <cell r="AF100">
            <v>4.08</v>
          </cell>
          <cell r="AG100">
            <v>3.72</v>
          </cell>
          <cell r="AH100">
            <v>3.7</v>
          </cell>
          <cell r="AI100">
            <v>3.6100000000000003</v>
          </cell>
          <cell r="AJ100">
            <v>3.59</v>
          </cell>
          <cell r="AK100">
            <v>3.4699999999999998</v>
          </cell>
          <cell r="AL100">
            <v>3.45</v>
          </cell>
          <cell r="AM100">
            <v>3.78</v>
          </cell>
          <cell r="AN100">
            <v>3.74</v>
          </cell>
          <cell r="AO100">
            <v>3.5700000000000003</v>
          </cell>
          <cell r="AP100">
            <v>3.6</v>
          </cell>
          <cell r="AQ100">
            <v>3.54</v>
          </cell>
          <cell r="AR100">
            <v>3.36</v>
          </cell>
          <cell r="AS100">
            <v>3.5</v>
          </cell>
          <cell r="AT100">
            <v>3.82</v>
          </cell>
          <cell r="AU100">
            <v>3.54</v>
          </cell>
          <cell r="AV100">
            <v>3.52</v>
          </cell>
          <cell r="AW100">
            <v>3.48</v>
          </cell>
          <cell r="AX100">
            <v>3.84</v>
          </cell>
          <cell r="AY100">
            <v>3.52</v>
          </cell>
        </row>
        <row r="101">
          <cell r="A101" t="str">
            <v>Gambia, The</v>
          </cell>
          <cell r="T101">
            <v>1.26</v>
          </cell>
        </row>
        <row r="102">
          <cell r="A102" t="str">
            <v>GMB</v>
          </cell>
          <cell r="T102">
            <v>1.26</v>
          </cell>
        </row>
        <row r="103">
          <cell r="A103" t="str">
            <v>Georgia</v>
          </cell>
          <cell r="Y103">
            <v>6.26</v>
          </cell>
          <cell r="Z103">
            <v>7.01</v>
          </cell>
          <cell r="AA103">
            <v>5.7799999999999994</v>
          </cell>
          <cell r="AB103">
            <v>4.3899999999999997</v>
          </cell>
          <cell r="AC103">
            <v>2.74</v>
          </cell>
          <cell r="AD103">
            <v>1.9</v>
          </cell>
          <cell r="AE103">
            <v>2.14</v>
          </cell>
          <cell r="AF103">
            <v>2.54</v>
          </cell>
          <cell r="AG103">
            <v>2.78</v>
          </cell>
          <cell r="AH103">
            <v>6.32</v>
          </cell>
          <cell r="AI103">
            <v>13.15</v>
          </cell>
          <cell r="AJ103">
            <v>20.34</v>
          </cell>
          <cell r="AK103">
            <v>34.270000000000003</v>
          </cell>
          <cell r="AL103">
            <v>31.630000000000003</v>
          </cell>
          <cell r="AM103">
            <v>22.6</v>
          </cell>
          <cell r="AN103">
            <v>12.360000000000001</v>
          </cell>
          <cell r="AO103">
            <v>11.280000000000001</v>
          </cell>
          <cell r="AP103">
            <v>10.52</v>
          </cell>
          <cell r="AQ103">
            <v>8.8800000000000008</v>
          </cell>
          <cell r="AR103">
            <v>8.2799999999999994</v>
          </cell>
          <cell r="AS103">
            <v>7.7999999999999989</v>
          </cell>
          <cell r="AT103">
            <v>8.16</v>
          </cell>
          <cell r="AU103">
            <v>6.87</v>
          </cell>
          <cell r="AV103">
            <v>6.55</v>
          </cell>
          <cell r="AW103">
            <v>6.54</v>
          </cell>
          <cell r="AX103">
            <v>7.3800000000000008</v>
          </cell>
          <cell r="AY103">
            <v>6.99</v>
          </cell>
        </row>
        <row r="104">
          <cell r="A104" t="str">
            <v>GEO</v>
          </cell>
          <cell r="Y104">
            <v>6.26</v>
          </cell>
          <cell r="Z104">
            <v>7.01</v>
          </cell>
          <cell r="AA104">
            <v>5.7799999999999994</v>
          </cell>
          <cell r="AB104">
            <v>4.3899999999999997</v>
          </cell>
          <cell r="AC104">
            <v>2.74</v>
          </cell>
          <cell r="AD104">
            <v>1.9</v>
          </cell>
          <cell r="AE104">
            <v>2.14</v>
          </cell>
          <cell r="AF104">
            <v>2.54</v>
          </cell>
          <cell r="AG104">
            <v>2.78</v>
          </cell>
          <cell r="AH104">
            <v>6.32</v>
          </cell>
          <cell r="AI104">
            <v>13.15</v>
          </cell>
          <cell r="AJ104">
            <v>20.34</v>
          </cell>
          <cell r="AK104">
            <v>34.270000000000003</v>
          </cell>
          <cell r="AL104">
            <v>31.630000000000003</v>
          </cell>
          <cell r="AM104">
            <v>22.6</v>
          </cell>
          <cell r="AN104">
            <v>12.360000000000001</v>
          </cell>
          <cell r="AO104">
            <v>11.280000000000001</v>
          </cell>
          <cell r="AP104">
            <v>10.52</v>
          </cell>
          <cell r="AQ104">
            <v>8.8800000000000008</v>
          </cell>
          <cell r="AR104">
            <v>8.2799999999999994</v>
          </cell>
          <cell r="AS104">
            <v>7.7999999999999989</v>
          </cell>
          <cell r="AT104">
            <v>8.16</v>
          </cell>
          <cell r="AU104">
            <v>6.87</v>
          </cell>
          <cell r="AV104">
            <v>6.55</v>
          </cell>
          <cell r="AW104">
            <v>6.54</v>
          </cell>
          <cell r="AX104">
            <v>7.3800000000000008</v>
          </cell>
          <cell r="AY104">
            <v>6.99</v>
          </cell>
        </row>
        <row r="105">
          <cell r="A105" t="str">
            <v>Germany</v>
          </cell>
          <cell r="T105">
            <v>4.28</v>
          </cell>
          <cell r="U105">
            <v>1.93</v>
          </cell>
          <cell r="V105">
            <v>1.82</v>
          </cell>
          <cell r="W105">
            <v>1.67</v>
          </cell>
          <cell r="X105">
            <v>1.52</v>
          </cell>
          <cell r="Y105">
            <v>2.6900000000000004</v>
          </cell>
          <cell r="Z105">
            <v>2.6100000000000003</v>
          </cell>
          <cell r="AA105">
            <v>2.52</v>
          </cell>
          <cell r="AB105">
            <v>2.46</v>
          </cell>
          <cell r="AC105">
            <v>2.38</v>
          </cell>
          <cell r="AD105">
            <v>2.2199999999999998</v>
          </cell>
          <cell r="AE105">
            <v>2.1100000000000003</v>
          </cell>
          <cell r="AF105">
            <v>2.14</v>
          </cell>
          <cell r="AG105">
            <v>2.12</v>
          </cell>
          <cell r="AH105">
            <v>2.0300000000000002</v>
          </cell>
          <cell r="AI105">
            <v>2.02</v>
          </cell>
          <cell r="AJ105">
            <v>1.99</v>
          </cell>
          <cell r="AK105">
            <v>1.82</v>
          </cell>
          <cell r="AL105">
            <v>1.8399999999999999</v>
          </cell>
          <cell r="AM105">
            <v>2.04</v>
          </cell>
          <cell r="AN105">
            <v>1.96</v>
          </cell>
          <cell r="AO105">
            <v>1.92</v>
          </cell>
          <cell r="AP105">
            <v>2.25</v>
          </cell>
          <cell r="AQ105">
            <v>2.17</v>
          </cell>
          <cell r="AR105">
            <v>1.97</v>
          </cell>
          <cell r="AS105">
            <v>1.98</v>
          </cell>
          <cell r="AT105">
            <v>2.0099999999999998</v>
          </cell>
          <cell r="AU105">
            <v>2.1</v>
          </cell>
          <cell r="AV105">
            <v>2.17</v>
          </cell>
          <cell r="AW105">
            <v>2.1800000000000002</v>
          </cell>
          <cell r="AX105">
            <v>2.34</v>
          </cell>
          <cell r="AY105">
            <v>2.2999999999999998</v>
          </cell>
        </row>
        <row r="106">
          <cell r="A106" t="str">
            <v>DEU</v>
          </cell>
          <cell r="T106">
            <v>4.28</v>
          </cell>
          <cell r="U106">
            <v>1.93</v>
          </cell>
          <cell r="V106">
            <v>1.82</v>
          </cell>
          <cell r="W106">
            <v>1.67</v>
          </cell>
          <cell r="X106">
            <v>1.52</v>
          </cell>
          <cell r="Y106">
            <v>2.6900000000000004</v>
          </cell>
          <cell r="Z106">
            <v>2.6100000000000003</v>
          </cell>
          <cell r="AA106">
            <v>2.52</v>
          </cell>
          <cell r="AB106">
            <v>2.46</v>
          </cell>
          <cell r="AC106">
            <v>2.38</v>
          </cell>
          <cell r="AD106">
            <v>2.2199999999999998</v>
          </cell>
          <cell r="AE106">
            <v>2.1100000000000003</v>
          </cell>
          <cell r="AF106">
            <v>2.14</v>
          </cell>
          <cell r="AG106">
            <v>2.12</v>
          </cell>
          <cell r="AH106">
            <v>2.0300000000000002</v>
          </cell>
          <cell r="AI106">
            <v>2.02</v>
          </cell>
          <cell r="AJ106">
            <v>1.99</v>
          </cell>
          <cell r="AK106">
            <v>1.82</v>
          </cell>
          <cell r="AL106">
            <v>1.8399999999999999</v>
          </cell>
          <cell r="AM106">
            <v>2.04</v>
          </cell>
          <cell r="AN106">
            <v>1.96</v>
          </cell>
          <cell r="AO106">
            <v>1.92</v>
          </cell>
          <cell r="AP106">
            <v>2.25</v>
          </cell>
          <cell r="AQ106">
            <v>2.17</v>
          </cell>
          <cell r="AR106">
            <v>1.97</v>
          </cell>
          <cell r="AS106">
            <v>1.98</v>
          </cell>
          <cell r="AT106">
            <v>2.0099999999999998</v>
          </cell>
          <cell r="AU106">
            <v>2.1</v>
          </cell>
          <cell r="AV106">
            <v>2.17</v>
          </cell>
          <cell r="AW106">
            <v>2.1800000000000002</v>
          </cell>
          <cell r="AX106">
            <v>2.34</v>
          </cell>
          <cell r="AY106">
            <v>2.2999999999999998</v>
          </cell>
        </row>
        <row r="107">
          <cell r="A107" t="str">
            <v>Ghana</v>
          </cell>
          <cell r="T107">
            <v>0.19</v>
          </cell>
          <cell r="U107">
            <v>0.25</v>
          </cell>
          <cell r="V107">
            <v>0.32</v>
          </cell>
          <cell r="W107">
            <v>0.45</v>
          </cell>
          <cell r="AE107">
            <v>0.33</v>
          </cell>
          <cell r="AF107">
            <v>0.26</v>
          </cell>
        </row>
        <row r="108">
          <cell r="A108" t="str">
            <v>GHA</v>
          </cell>
          <cell r="T108">
            <v>0.19</v>
          </cell>
          <cell r="U108">
            <v>0.25</v>
          </cell>
          <cell r="V108">
            <v>0.32</v>
          </cell>
          <cell r="W108">
            <v>0.45</v>
          </cell>
          <cell r="AE108">
            <v>0.33</v>
          </cell>
          <cell r="AF108">
            <v>0.26</v>
          </cell>
        </row>
        <row r="109">
          <cell r="A109" t="str">
            <v>Greece</v>
          </cell>
          <cell r="T109">
            <v>3.22</v>
          </cell>
          <cell r="U109">
            <v>2.57</v>
          </cell>
          <cell r="V109">
            <v>2.4</v>
          </cell>
          <cell r="W109">
            <v>2.4700000000000002</v>
          </cell>
          <cell r="X109">
            <v>2.41</v>
          </cell>
          <cell r="Y109">
            <v>2.76</v>
          </cell>
          <cell r="Z109">
            <v>4.0599999999999996</v>
          </cell>
          <cell r="AA109">
            <v>3.82</v>
          </cell>
          <cell r="AB109">
            <v>5.34</v>
          </cell>
          <cell r="AC109">
            <v>6.76</v>
          </cell>
          <cell r="AD109">
            <v>4.82</v>
          </cell>
          <cell r="AE109">
            <v>5.2</v>
          </cell>
          <cell r="AF109">
            <v>5.82</v>
          </cell>
          <cell r="AG109">
            <v>7.36</v>
          </cell>
          <cell r="AH109">
            <v>5.94</v>
          </cell>
          <cell r="AI109">
            <v>5.42</v>
          </cell>
          <cell r="AJ109">
            <v>5.2</v>
          </cell>
          <cell r="AK109">
            <v>5.58</v>
          </cell>
          <cell r="AL109">
            <v>6.04</v>
          </cell>
          <cell r="AM109">
            <v>6.7</v>
          </cell>
          <cell r="AN109">
            <v>5.42</v>
          </cell>
          <cell r="AO109">
            <v>4.88</v>
          </cell>
          <cell r="AP109">
            <v>4.9000000000000004</v>
          </cell>
          <cell r="AQ109">
            <v>4.32</v>
          </cell>
          <cell r="AR109">
            <v>5.36</v>
          </cell>
          <cell r="AS109">
            <v>5.04</v>
          </cell>
          <cell r="AT109">
            <v>4.24</v>
          </cell>
          <cell r="AU109">
            <v>5.08</v>
          </cell>
          <cell r="AV109">
            <v>4.54</v>
          </cell>
          <cell r="AW109">
            <v>3.96</v>
          </cell>
          <cell r="AX109">
            <v>5.14</v>
          </cell>
          <cell r="AY109">
            <v>5.52</v>
          </cell>
        </row>
        <row r="110">
          <cell r="A110" t="str">
            <v>GRC</v>
          </cell>
          <cell r="T110">
            <v>3.22</v>
          </cell>
          <cell r="U110">
            <v>2.57</v>
          </cell>
          <cell r="V110">
            <v>2.4</v>
          </cell>
          <cell r="W110">
            <v>2.4700000000000002</v>
          </cell>
          <cell r="X110">
            <v>2.41</v>
          </cell>
          <cell r="Y110">
            <v>2.76</v>
          </cell>
          <cell r="Z110">
            <v>4.0599999999999996</v>
          </cell>
          <cell r="AA110">
            <v>3.82</v>
          </cell>
          <cell r="AB110">
            <v>5.34</v>
          </cell>
          <cell r="AC110">
            <v>6.76</v>
          </cell>
          <cell r="AD110">
            <v>4.82</v>
          </cell>
          <cell r="AE110">
            <v>5.2</v>
          </cell>
          <cell r="AF110">
            <v>5.82</v>
          </cell>
          <cell r="AG110">
            <v>7.36</v>
          </cell>
          <cell r="AH110">
            <v>5.94</v>
          </cell>
          <cell r="AI110">
            <v>5.42</v>
          </cell>
          <cell r="AJ110">
            <v>5.2</v>
          </cell>
          <cell r="AK110">
            <v>5.58</v>
          </cell>
          <cell r="AL110">
            <v>6.04</v>
          </cell>
          <cell r="AM110">
            <v>6.7</v>
          </cell>
          <cell r="AN110">
            <v>5.42</v>
          </cell>
          <cell r="AO110">
            <v>4.88</v>
          </cell>
          <cell r="AP110">
            <v>4.9000000000000004</v>
          </cell>
          <cell r="AQ110">
            <v>4.32</v>
          </cell>
          <cell r="AR110">
            <v>5.36</v>
          </cell>
          <cell r="AS110">
            <v>5.04</v>
          </cell>
          <cell r="AT110">
            <v>4.24</v>
          </cell>
          <cell r="AU110">
            <v>5.08</v>
          </cell>
          <cell r="AV110">
            <v>4.54</v>
          </cell>
          <cell r="AW110">
            <v>3.96</v>
          </cell>
          <cell r="AX110">
            <v>5.14</v>
          </cell>
          <cell r="AY110">
            <v>5.52</v>
          </cell>
        </row>
        <row r="111">
          <cell r="A111" t="str">
            <v>Grenada</v>
          </cell>
          <cell r="U111">
            <v>0</v>
          </cell>
          <cell r="V111">
            <v>0</v>
          </cell>
          <cell r="W111">
            <v>0</v>
          </cell>
          <cell r="X111">
            <v>0</v>
          </cell>
          <cell r="Y111">
            <v>0</v>
          </cell>
        </row>
        <row r="112">
          <cell r="A112" t="str">
            <v>GRD</v>
          </cell>
          <cell r="U112">
            <v>0</v>
          </cell>
          <cell r="V112">
            <v>0</v>
          </cell>
          <cell r="W112">
            <v>0</v>
          </cell>
          <cell r="X112">
            <v>0</v>
          </cell>
          <cell r="Y112">
            <v>0</v>
          </cell>
        </row>
        <row r="113">
          <cell r="A113" t="str">
            <v>Guatemala</v>
          </cell>
          <cell r="T113">
            <v>1.49</v>
          </cell>
          <cell r="U113">
            <v>1.44</v>
          </cell>
          <cell r="V113">
            <v>1.5</v>
          </cell>
          <cell r="W113">
            <v>1.4</v>
          </cell>
          <cell r="X113">
            <v>1.4</v>
          </cell>
          <cell r="AD113">
            <v>0.77</v>
          </cell>
          <cell r="AE113">
            <v>0.91</v>
          </cell>
          <cell r="AF113">
            <v>0.62</v>
          </cell>
          <cell r="AG113">
            <v>0.67</v>
          </cell>
          <cell r="AH113">
            <v>0.39</v>
          </cell>
          <cell r="AI113">
            <v>0.32</v>
          </cell>
          <cell r="AJ113">
            <v>0.35</v>
          </cell>
          <cell r="AK113">
            <v>0.32</v>
          </cell>
          <cell r="AL113">
            <v>0.3</v>
          </cell>
          <cell r="AM113">
            <v>0.3</v>
          </cell>
          <cell r="AN113">
            <v>0.28999999999999998</v>
          </cell>
          <cell r="AO113">
            <v>0.33</v>
          </cell>
          <cell r="AP113">
            <v>0.34</v>
          </cell>
          <cell r="AQ113">
            <v>0.37</v>
          </cell>
          <cell r="AR113">
            <v>1.33</v>
          </cell>
          <cell r="AS113">
            <v>1.24</v>
          </cell>
          <cell r="AT113">
            <v>1.32</v>
          </cell>
          <cell r="AU113">
            <v>1.0900000000000001</v>
          </cell>
          <cell r="AV113">
            <v>1.08</v>
          </cell>
          <cell r="AW113">
            <v>1.1599999999999999</v>
          </cell>
          <cell r="AX113">
            <v>1.1200000000000001</v>
          </cell>
          <cell r="AY113">
            <v>1.08</v>
          </cell>
        </row>
        <row r="114">
          <cell r="A114" t="str">
            <v>GTM</v>
          </cell>
          <cell r="T114">
            <v>1.49</v>
          </cell>
          <cell r="U114">
            <v>1.44</v>
          </cell>
          <cell r="V114">
            <v>1.5</v>
          </cell>
          <cell r="W114">
            <v>1.4</v>
          </cell>
          <cell r="X114">
            <v>1.4</v>
          </cell>
          <cell r="AD114">
            <v>0.77</v>
          </cell>
          <cell r="AE114">
            <v>0.91</v>
          </cell>
          <cell r="AF114">
            <v>0.62</v>
          </cell>
          <cell r="AG114">
            <v>0.67</v>
          </cell>
          <cell r="AH114">
            <v>0.39</v>
          </cell>
          <cell r="AI114">
            <v>0.32</v>
          </cell>
          <cell r="AJ114">
            <v>0.35</v>
          </cell>
          <cell r="AK114">
            <v>0.32</v>
          </cell>
          <cell r="AL114">
            <v>0.3</v>
          </cell>
          <cell r="AM114">
            <v>0.3</v>
          </cell>
          <cell r="AN114">
            <v>0.28999999999999998</v>
          </cell>
          <cell r="AO114">
            <v>0.33</v>
          </cell>
          <cell r="AP114">
            <v>0.34</v>
          </cell>
          <cell r="AQ114">
            <v>0.37</v>
          </cell>
          <cell r="AR114">
            <v>1.33</v>
          </cell>
          <cell r="AS114">
            <v>1.24</v>
          </cell>
          <cell r="AT114">
            <v>1.32</v>
          </cell>
          <cell r="AU114">
            <v>1.0900000000000001</v>
          </cell>
          <cell r="AV114">
            <v>1.08</v>
          </cell>
          <cell r="AW114">
            <v>1.1599999999999999</v>
          </cell>
          <cell r="AX114">
            <v>1.1200000000000001</v>
          </cell>
          <cell r="AY114">
            <v>1.08</v>
          </cell>
        </row>
        <row r="115">
          <cell r="A115" t="str">
            <v>Honduras</v>
          </cell>
          <cell r="AX115">
            <v>1.45</v>
          </cell>
        </row>
        <row r="116">
          <cell r="A116" t="str">
            <v>HND</v>
          </cell>
          <cell r="AX116">
            <v>1.45</v>
          </cell>
        </row>
        <row r="117">
          <cell r="A117" t="str">
            <v>Hong Kong SAR, China</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row>
        <row r="118">
          <cell r="A118" t="str">
            <v>HKG</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row>
        <row r="119">
          <cell r="A119" t="str">
            <v>Hungary</v>
          </cell>
          <cell r="T119">
            <v>3.62</v>
          </cell>
          <cell r="U119">
            <v>2.98</v>
          </cell>
          <cell r="V119">
            <v>3.01</v>
          </cell>
          <cell r="W119">
            <v>8.25</v>
          </cell>
          <cell r="X119">
            <v>2.59</v>
          </cell>
          <cell r="Y119">
            <v>1.98</v>
          </cell>
          <cell r="Z119">
            <v>2.12</v>
          </cell>
          <cell r="AA119">
            <v>2.8099999999999996</v>
          </cell>
          <cell r="AB119">
            <v>2.3499999999999996</v>
          </cell>
          <cell r="AC119">
            <v>2.56</v>
          </cell>
          <cell r="AD119">
            <v>2.42</v>
          </cell>
          <cell r="AE119">
            <v>2.38</v>
          </cell>
          <cell r="AF119">
            <v>2.8099999999999996</v>
          </cell>
          <cell r="AG119">
            <v>2.58</v>
          </cell>
          <cell r="AH119">
            <v>2.62</v>
          </cell>
          <cell r="AI119">
            <v>2.58</v>
          </cell>
          <cell r="AJ119">
            <v>2.7</v>
          </cell>
          <cell r="AK119">
            <v>2.52</v>
          </cell>
          <cell r="AL119">
            <v>2.04</v>
          </cell>
          <cell r="AM119">
            <v>1.83</v>
          </cell>
          <cell r="AN119">
            <v>2.36</v>
          </cell>
          <cell r="AO119">
            <v>2.1</v>
          </cell>
          <cell r="AP119">
            <v>1.46</v>
          </cell>
          <cell r="AQ119">
            <v>1.34</v>
          </cell>
          <cell r="AR119">
            <v>1.18</v>
          </cell>
          <cell r="AS119">
            <v>1.34</v>
          </cell>
          <cell r="AT119">
            <v>1.56</v>
          </cell>
          <cell r="AU119">
            <v>2.1500000000000004</v>
          </cell>
          <cell r="AV119">
            <v>1.86</v>
          </cell>
          <cell r="AW119">
            <v>2.04</v>
          </cell>
          <cell r="AX119">
            <v>2.1800000000000002</v>
          </cell>
          <cell r="AY119">
            <v>2.2200000000000002</v>
          </cell>
        </row>
        <row r="120">
          <cell r="A120" t="str">
            <v>HUN</v>
          </cell>
          <cell r="T120">
            <v>3.62</v>
          </cell>
          <cell r="U120">
            <v>2.98</v>
          </cell>
          <cell r="V120">
            <v>3.01</v>
          </cell>
          <cell r="W120">
            <v>8.25</v>
          </cell>
          <cell r="X120">
            <v>2.59</v>
          </cell>
          <cell r="Y120">
            <v>1.98</v>
          </cell>
          <cell r="Z120">
            <v>2.12</v>
          </cell>
          <cell r="AA120">
            <v>2.8099999999999996</v>
          </cell>
          <cell r="AB120">
            <v>2.3499999999999996</v>
          </cell>
          <cell r="AC120">
            <v>2.56</v>
          </cell>
          <cell r="AD120">
            <v>2.42</v>
          </cell>
          <cell r="AE120">
            <v>2.38</v>
          </cell>
          <cell r="AF120">
            <v>2.8099999999999996</v>
          </cell>
          <cell r="AG120">
            <v>2.58</v>
          </cell>
          <cell r="AH120">
            <v>2.62</v>
          </cell>
          <cell r="AI120">
            <v>2.58</v>
          </cell>
          <cell r="AJ120">
            <v>2.7</v>
          </cell>
          <cell r="AK120">
            <v>2.52</v>
          </cell>
          <cell r="AL120">
            <v>2.04</v>
          </cell>
          <cell r="AM120">
            <v>1.83</v>
          </cell>
          <cell r="AN120">
            <v>2.36</v>
          </cell>
          <cell r="AO120">
            <v>2.1</v>
          </cell>
          <cell r="AP120">
            <v>1.46</v>
          </cell>
          <cell r="AQ120">
            <v>1.34</v>
          </cell>
          <cell r="AR120">
            <v>1.18</v>
          </cell>
          <cell r="AS120">
            <v>1.34</v>
          </cell>
          <cell r="AT120">
            <v>1.56</v>
          </cell>
          <cell r="AU120">
            <v>2.1500000000000004</v>
          </cell>
          <cell r="AV120">
            <v>1.86</v>
          </cell>
          <cell r="AW120">
            <v>2.04</v>
          </cell>
          <cell r="AX120">
            <v>2.1800000000000002</v>
          </cell>
          <cell r="AY120">
            <v>2.2200000000000002</v>
          </cell>
        </row>
        <row r="121">
          <cell r="A121" t="str">
            <v>Iceland</v>
          </cell>
          <cell r="T121">
            <v>0</v>
          </cell>
          <cell r="U121">
            <v>0</v>
          </cell>
          <cell r="V121">
            <v>0</v>
          </cell>
          <cell r="W121">
            <v>0</v>
          </cell>
          <cell r="X121">
            <v>0</v>
          </cell>
          <cell r="Y121">
            <v>0</v>
          </cell>
          <cell r="Z121">
            <v>0</v>
          </cell>
          <cell r="AA121">
            <v>0</v>
          </cell>
          <cell r="AB121">
            <v>0</v>
          </cell>
          <cell r="AC121">
            <v>0</v>
          </cell>
          <cell r="AD121">
            <v>0</v>
          </cell>
          <cell r="AE121">
            <v>0.08</v>
          </cell>
          <cell r="AF121">
            <v>0.12</v>
          </cell>
          <cell r="AG121">
            <v>0.16</v>
          </cell>
          <cell r="AH121">
            <v>0.16</v>
          </cell>
          <cell r="AI121">
            <v>0.09</v>
          </cell>
          <cell r="AJ121">
            <v>0.24</v>
          </cell>
          <cell r="AK121">
            <v>0.24</v>
          </cell>
          <cell r="AL121">
            <v>0.24</v>
          </cell>
          <cell r="AM121">
            <v>0.16</v>
          </cell>
          <cell r="AN121">
            <v>0.16</v>
          </cell>
          <cell r="AO121">
            <v>0.16</v>
          </cell>
          <cell r="AP121">
            <v>0.08</v>
          </cell>
          <cell r="AQ121">
            <v>0.12</v>
          </cell>
          <cell r="AR121">
            <v>0.08</v>
          </cell>
          <cell r="AS121">
            <v>0.08</v>
          </cell>
          <cell r="AT121">
            <v>0.08</v>
          </cell>
          <cell r="AU121">
            <v>0.24</v>
          </cell>
          <cell r="AV121">
            <v>0.08</v>
          </cell>
          <cell r="AW121">
            <v>0.28000000000000003</v>
          </cell>
          <cell r="AX121">
            <v>0.16</v>
          </cell>
          <cell r="AY121">
            <v>0.16</v>
          </cell>
        </row>
        <row r="122">
          <cell r="A122" t="str">
            <v>ISL</v>
          </cell>
          <cell r="T122">
            <v>0</v>
          </cell>
          <cell r="U122">
            <v>0</v>
          </cell>
          <cell r="V122">
            <v>0</v>
          </cell>
          <cell r="W122">
            <v>0</v>
          </cell>
          <cell r="X122">
            <v>0</v>
          </cell>
          <cell r="Y122">
            <v>0</v>
          </cell>
          <cell r="Z122">
            <v>0</v>
          </cell>
          <cell r="AA122">
            <v>0</v>
          </cell>
          <cell r="AB122">
            <v>0</v>
          </cell>
          <cell r="AC122">
            <v>0</v>
          </cell>
          <cell r="AD122">
            <v>0</v>
          </cell>
          <cell r="AE122">
            <v>0.08</v>
          </cell>
          <cell r="AF122">
            <v>0.12</v>
          </cell>
          <cell r="AG122">
            <v>0.16</v>
          </cell>
          <cell r="AH122">
            <v>0.16</v>
          </cell>
          <cell r="AI122">
            <v>0.09</v>
          </cell>
          <cell r="AJ122">
            <v>0.24</v>
          </cell>
          <cell r="AK122">
            <v>0.24</v>
          </cell>
          <cell r="AL122">
            <v>0.24</v>
          </cell>
          <cell r="AM122">
            <v>0.16</v>
          </cell>
          <cell r="AN122">
            <v>0.16</v>
          </cell>
          <cell r="AO122">
            <v>0.16</v>
          </cell>
          <cell r="AP122">
            <v>0.08</v>
          </cell>
          <cell r="AQ122">
            <v>0.12</v>
          </cell>
          <cell r="AR122">
            <v>0.08</v>
          </cell>
          <cell r="AS122">
            <v>0.08</v>
          </cell>
          <cell r="AT122">
            <v>0.08</v>
          </cell>
          <cell r="AU122">
            <v>0.24</v>
          </cell>
          <cell r="AV122">
            <v>0.08</v>
          </cell>
          <cell r="AW122">
            <v>0.28000000000000003</v>
          </cell>
          <cell r="AX122">
            <v>0.16</v>
          </cell>
          <cell r="AY122">
            <v>0.16</v>
          </cell>
        </row>
        <row r="123">
          <cell r="A123" t="str">
            <v>India</v>
          </cell>
          <cell r="T123">
            <v>2.65</v>
          </cell>
          <cell r="U123">
            <v>2.4500000000000002</v>
          </cell>
          <cell r="V123">
            <v>2.29</v>
          </cell>
          <cell r="W123">
            <v>2.46</v>
          </cell>
          <cell r="X123">
            <v>2.23</v>
          </cell>
          <cell r="Y123">
            <v>2.19</v>
          </cell>
          <cell r="Z123">
            <v>2.0999999999999996</v>
          </cell>
          <cell r="AA123">
            <v>2.25</v>
          </cell>
          <cell r="AB123">
            <v>2.23</v>
          </cell>
          <cell r="AC123">
            <v>2.35</v>
          </cell>
          <cell r="AD123">
            <v>2.2999999999999998</v>
          </cell>
          <cell r="AE123">
            <v>2.3199999999999998</v>
          </cell>
          <cell r="AF123">
            <v>2.2199999999999998</v>
          </cell>
          <cell r="AG123">
            <v>2.13</v>
          </cell>
          <cell r="AH123">
            <v>2.3699999999999997</v>
          </cell>
          <cell r="AI123">
            <v>2.2000000000000002</v>
          </cell>
          <cell r="AJ123">
            <v>2.0099999999999998</v>
          </cell>
          <cell r="AK123">
            <v>1.85</v>
          </cell>
          <cell r="AL123">
            <v>2.0499999999999998</v>
          </cell>
          <cell r="AM123">
            <v>2.2000000000000002</v>
          </cell>
          <cell r="AN123">
            <v>2</v>
          </cell>
          <cell r="AO123">
            <v>1.78</v>
          </cell>
          <cell r="AP123">
            <v>1.94</v>
          </cell>
          <cell r="AQ123">
            <v>1.83</v>
          </cell>
          <cell r="AR123">
            <v>1.76</v>
          </cell>
          <cell r="AS123">
            <v>1.6</v>
          </cell>
          <cell r="AT123">
            <v>1.62</v>
          </cell>
          <cell r="AU123">
            <v>1.54</v>
          </cell>
          <cell r="AV123">
            <v>1.47</v>
          </cell>
        </row>
        <row r="124">
          <cell r="A124" t="str">
            <v>IND</v>
          </cell>
          <cell r="T124">
            <v>2.65</v>
          </cell>
          <cell r="U124">
            <v>2.4500000000000002</v>
          </cell>
          <cell r="V124">
            <v>2.29</v>
          </cell>
          <cell r="W124">
            <v>2.46</v>
          </cell>
          <cell r="X124">
            <v>2.23</v>
          </cell>
          <cell r="Y124">
            <v>2.19</v>
          </cell>
          <cell r="Z124">
            <v>2.0999999999999996</v>
          </cell>
          <cell r="AA124">
            <v>2.25</v>
          </cell>
          <cell r="AB124">
            <v>2.23</v>
          </cell>
          <cell r="AC124">
            <v>2.35</v>
          </cell>
          <cell r="AD124">
            <v>2.2999999999999998</v>
          </cell>
          <cell r="AE124">
            <v>2.3199999999999998</v>
          </cell>
          <cell r="AF124">
            <v>2.2199999999999998</v>
          </cell>
          <cell r="AG124">
            <v>2.13</v>
          </cell>
          <cell r="AH124">
            <v>2.3699999999999997</v>
          </cell>
          <cell r="AI124">
            <v>2.2000000000000002</v>
          </cell>
          <cell r="AJ124">
            <v>2.0099999999999998</v>
          </cell>
          <cell r="AK124">
            <v>1.85</v>
          </cell>
          <cell r="AL124">
            <v>2.0499999999999998</v>
          </cell>
          <cell r="AM124">
            <v>2.2000000000000002</v>
          </cell>
          <cell r="AN124">
            <v>2</v>
          </cell>
          <cell r="AO124">
            <v>1.78</v>
          </cell>
          <cell r="AP124">
            <v>1.94</v>
          </cell>
          <cell r="AQ124">
            <v>1.83</v>
          </cell>
          <cell r="AR124">
            <v>1.76</v>
          </cell>
          <cell r="AS124">
            <v>1.6</v>
          </cell>
          <cell r="AT124">
            <v>1.62</v>
          </cell>
          <cell r="AU124">
            <v>1.54</v>
          </cell>
          <cell r="AV124">
            <v>1.47</v>
          </cell>
        </row>
        <row r="125">
          <cell r="A125" t="str">
            <v>Indonesia</v>
          </cell>
          <cell r="T125">
            <v>1.02</v>
          </cell>
          <cell r="U125">
            <v>0.94</v>
          </cell>
          <cell r="V125">
            <v>0.98</v>
          </cell>
          <cell r="W125">
            <v>0.85</v>
          </cell>
          <cell r="X125">
            <v>1.84</v>
          </cell>
          <cell r="Y125">
            <v>1.74</v>
          </cell>
          <cell r="Z125">
            <v>1.78</v>
          </cell>
          <cell r="AA125">
            <v>1.72</v>
          </cell>
          <cell r="AB125">
            <v>1.56</v>
          </cell>
          <cell r="AC125">
            <v>1.3</v>
          </cell>
          <cell r="AE125">
            <v>1.2</v>
          </cell>
          <cell r="AF125">
            <v>1.96</v>
          </cell>
          <cell r="AG125">
            <v>2.46</v>
          </cell>
          <cell r="AH125">
            <v>2.36</v>
          </cell>
          <cell r="AL125">
            <v>0.65</v>
          </cell>
          <cell r="AM125">
            <v>0.88000000000000012</v>
          </cell>
          <cell r="AN125">
            <v>0.99</v>
          </cell>
          <cell r="AO125">
            <v>2.76</v>
          </cell>
          <cell r="AP125">
            <v>2.81</v>
          </cell>
          <cell r="AQ125">
            <v>3.5700000000000003</v>
          </cell>
          <cell r="AR125">
            <v>2.4300000000000002</v>
          </cell>
          <cell r="AS125">
            <v>2.7600000000000002</v>
          </cell>
          <cell r="AT125">
            <v>3.24</v>
          </cell>
          <cell r="AU125">
            <v>2.58</v>
          </cell>
          <cell r="AV125">
            <v>2.16</v>
          </cell>
          <cell r="AW125">
            <v>2.19</v>
          </cell>
          <cell r="AX125">
            <v>2.67</v>
          </cell>
          <cell r="AY125">
            <v>2.2199999999999998</v>
          </cell>
        </row>
        <row r="126">
          <cell r="A126" t="str">
            <v>IDN</v>
          </cell>
          <cell r="T126">
            <v>1.02</v>
          </cell>
          <cell r="U126">
            <v>0.94</v>
          </cell>
          <cell r="V126">
            <v>0.98</v>
          </cell>
          <cell r="W126">
            <v>0.85</v>
          </cell>
          <cell r="X126">
            <v>1.84</v>
          </cell>
          <cell r="Y126">
            <v>1.74</v>
          </cell>
          <cell r="Z126">
            <v>1.78</v>
          </cell>
          <cell r="AA126">
            <v>1.72</v>
          </cell>
          <cell r="AB126">
            <v>1.56</v>
          </cell>
          <cell r="AC126">
            <v>1.3</v>
          </cell>
          <cell r="AE126">
            <v>1.2</v>
          </cell>
          <cell r="AF126">
            <v>1.96</v>
          </cell>
          <cell r="AG126">
            <v>2.46</v>
          </cell>
          <cell r="AH126">
            <v>2.36</v>
          </cell>
          <cell r="AL126">
            <v>0.65</v>
          </cell>
          <cell r="AM126">
            <v>0.88000000000000012</v>
          </cell>
          <cell r="AN126">
            <v>0.99</v>
          </cell>
          <cell r="AO126">
            <v>2.76</v>
          </cell>
          <cell r="AP126">
            <v>2.81</v>
          </cell>
          <cell r="AQ126">
            <v>3.5700000000000003</v>
          </cell>
          <cell r="AR126">
            <v>2.4300000000000002</v>
          </cell>
          <cell r="AS126">
            <v>2.7600000000000002</v>
          </cell>
          <cell r="AT126">
            <v>3.24</v>
          </cell>
          <cell r="AU126">
            <v>2.58</v>
          </cell>
          <cell r="AV126">
            <v>2.16</v>
          </cell>
          <cell r="AW126">
            <v>2.19</v>
          </cell>
          <cell r="AX126">
            <v>2.67</v>
          </cell>
          <cell r="AY126">
            <v>2.2199999999999998</v>
          </cell>
        </row>
        <row r="127">
          <cell r="A127" t="str">
            <v>Iran, Islamic Rep.</v>
          </cell>
          <cell r="T127">
            <v>6.36</v>
          </cell>
          <cell r="U127">
            <v>5.13</v>
          </cell>
          <cell r="V127">
            <v>4.29</v>
          </cell>
          <cell r="W127">
            <v>5.13</v>
          </cell>
          <cell r="X127">
            <v>8.129999999999999</v>
          </cell>
          <cell r="Y127">
            <v>5.25</v>
          </cell>
          <cell r="Z127">
            <v>6.36</v>
          </cell>
          <cell r="AA127">
            <v>6.7200000000000006</v>
          </cell>
          <cell r="AB127">
            <v>7.41</v>
          </cell>
          <cell r="AC127">
            <v>10.039999999999999</v>
          </cell>
          <cell r="AD127">
            <v>12.629999999999999</v>
          </cell>
          <cell r="AE127">
            <v>16.590000000000003</v>
          </cell>
          <cell r="AF127">
            <v>9.3999999999999986</v>
          </cell>
          <cell r="AG127">
            <v>12.28</v>
          </cell>
          <cell r="AH127">
            <v>13.510000000000002</v>
          </cell>
          <cell r="AI127">
            <v>15.200000000000001</v>
          </cell>
          <cell r="AJ127">
            <v>14.6</v>
          </cell>
          <cell r="AK127">
            <v>10.480000000000002</v>
          </cell>
          <cell r="AL127">
            <v>8.4399999999999977</v>
          </cell>
          <cell r="AM127">
            <v>9.0500000000000007</v>
          </cell>
        </row>
        <row r="128">
          <cell r="A128" t="str">
            <v>IRN</v>
          </cell>
          <cell r="T128">
            <v>6.36</v>
          </cell>
          <cell r="U128">
            <v>5.13</v>
          </cell>
          <cell r="V128">
            <v>4.29</v>
          </cell>
          <cell r="W128">
            <v>5.13</v>
          </cell>
          <cell r="X128">
            <v>8.129999999999999</v>
          </cell>
          <cell r="Y128">
            <v>5.25</v>
          </cell>
          <cell r="Z128">
            <v>6.36</v>
          </cell>
          <cell r="AA128">
            <v>6.7200000000000006</v>
          </cell>
          <cell r="AB128">
            <v>7.41</v>
          </cell>
          <cell r="AC128">
            <v>10.039999999999999</v>
          </cell>
          <cell r="AD128">
            <v>12.629999999999999</v>
          </cell>
          <cell r="AE128">
            <v>16.590000000000003</v>
          </cell>
          <cell r="AF128">
            <v>9.3999999999999986</v>
          </cell>
          <cell r="AG128">
            <v>12.28</v>
          </cell>
          <cell r="AH128">
            <v>13.510000000000002</v>
          </cell>
          <cell r="AI128">
            <v>15.200000000000001</v>
          </cell>
          <cell r="AJ128">
            <v>14.6</v>
          </cell>
          <cell r="AK128">
            <v>10.480000000000002</v>
          </cell>
          <cell r="AL128">
            <v>8.4399999999999977</v>
          </cell>
          <cell r="AM128">
            <v>9.0500000000000007</v>
          </cell>
        </row>
        <row r="129">
          <cell r="A129" t="str">
            <v>Ireland</v>
          </cell>
          <cell r="T129">
            <v>2.46</v>
          </cell>
          <cell r="U129">
            <v>3.84</v>
          </cell>
          <cell r="V129">
            <v>3.66</v>
          </cell>
          <cell r="W129">
            <v>3.4799999999999995</v>
          </cell>
          <cell r="X129">
            <v>2.2999999999999998</v>
          </cell>
          <cell r="Y129">
            <v>1.68</v>
          </cell>
          <cell r="Z129">
            <v>1.57</v>
          </cell>
          <cell r="AA129">
            <v>1.35</v>
          </cell>
          <cell r="AB129">
            <v>1.24</v>
          </cell>
          <cell r="AC129">
            <v>1.1100000000000001</v>
          </cell>
          <cell r="AD129">
            <v>1.03</v>
          </cell>
          <cell r="AE129">
            <v>1.04</v>
          </cell>
          <cell r="AF129">
            <v>0.9</v>
          </cell>
          <cell r="AG129">
            <v>0.84</v>
          </cell>
          <cell r="AH129">
            <v>0.88</v>
          </cell>
          <cell r="AI129">
            <v>0.76</v>
          </cell>
          <cell r="AJ129">
            <v>0.74</v>
          </cell>
          <cell r="AK129">
            <v>0.76</v>
          </cell>
          <cell r="AL129">
            <v>0.89</v>
          </cell>
          <cell r="AM129">
            <v>0.84</v>
          </cell>
          <cell r="AN129">
            <v>0.72</v>
          </cell>
          <cell r="AO129">
            <v>0.87</v>
          </cell>
          <cell r="AP129">
            <v>0.81</v>
          </cell>
          <cell r="AQ129">
            <v>0.78</v>
          </cell>
          <cell r="AR129">
            <v>0.78</v>
          </cell>
          <cell r="AS129">
            <v>0.6</v>
          </cell>
          <cell r="AT129">
            <v>0.61</v>
          </cell>
          <cell r="AU129">
            <v>0.54</v>
          </cell>
          <cell r="AV129">
            <v>0.57999999999999996</v>
          </cell>
          <cell r="AW129">
            <v>0.48</v>
          </cell>
          <cell r="AX129">
            <v>0.49</v>
          </cell>
          <cell r="AY129">
            <v>0.42</v>
          </cell>
        </row>
        <row r="130">
          <cell r="A130" t="str">
            <v>IRL</v>
          </cell>
          <cell r="T130">
            <v>2.46</v>
          </cell>
          <cell r="U130">
            <v>3.84</v>
          </cell>
          <cell r="V130">
            <v>3.66</v>
          </cell>
          <cell r="W130">
            <v>3.4799999999999995</v>
          </cell>
          <cell r="X130">
            <v>2.2999999999999998</v>
          </cell>
          <cell r="Y130">
            <v>1.68</v>
          </cell>
          <cell r="Z130">
            <v>1.57</v>
          </cell>
          <cell r="AA130">
            <v>1.35</v>
          </cell>
          <cell r="AB130">
            <v>1.24</v>
          </cell>
          <cell r="AC130">
            <v>1.1100000000000001</v>
          </cell>
          <cell r="AD130">
            <v>1.03</v>
          </cell>
          <cell r="AE130">
            <v>1.04</v>
          </cell>
          <cell r="AF130">
            <v>0.9</v>
          </cell>
          <cell r="AG130">
            <v>0.84</v>
          </cell>
          <cell r="AH130">
            <v>0.88</v>
          </cell>
          <cell r="AI130">
            <v>0.76</v>
          </cell>
          <cell r="AJ130">
            <v>0.74</v>
          </cell>
          <cell r="AK130">
            <v>0.76</v>
          </cell>
          <cell r="AL130">
            <v>0.89</v>
          </cell>
          <cell r="AM130">
            <v>0.84</v>
          </cell>
          <cell r="AN130">
            <v>0.72</v>
          </cell>
          <cell r="AO130">
            <v>0.87</v>
          </cell>
          <cell r="AP130">
            <v>0.81</v>
          </cell>
          <cell r="AQ130">
            <v>0.78</v>
          </cell>
          <cell r="AR130">
            <v>0.78</v>
          </cell>
          <cell r="AS130">
            <v>0.6</v>
          </cell>
          <cell r="AT130">
            <v>0.61</v>
          </cell>
          <cell r="AU130">
            <v>0.54</v>
          </cell>
          <cell r="AV130">
            <v>0.57999999999999996</v>
          </cell>
          <cell r="AW130">
            <v>0.48</v>
          </cell>
          <cell r="AX130">
            <v>0.49</v>
          </cell>
          <cell r="AY130">
            <v>0.42</v>
          </cell>
        </row>
        <row r="131">
          <cell r="A131" t="str">
            <v>Israel</v>
          </cell>
          <cell r="T131">
            <v>22.259999999999998</v>
          </cell>
          <cell r="U131">
            <v>14.54</v>
          </cell>
          <cell r="V131">
            <v>17.919999999999998</v>
          </cell>
          <cell r="W131">
            <v>16.059999999999999</v>
          </cell>
          <cell r="X131">
            <v>14.96</v>
          </cell>
          <cell r="Y131">
            <v>14.3</v>
          </cell>
          <cell r="Z131">
            <v>14.8</v>
          </cell>
          <cell r="AA131">
            <v>14.48</v>
          </cell>
          <cell r="AB131">
            <v>14.260000000000002</v>
          </cell>
          <cell r="AC131">
            <v>13.629999999999999</v>
          </cell>
          <cell r="AD131">
            <v>29.849999999999998</v>
          </cell>
          <cell r="AE131">
            <v>30.77</v>
          </cell>
          <cell r="AF131">
            <v>33.980000000000004</v>
          </cell>
          <cell r="AG131">
            <v>31.700000000000003</v>
          </cell>
          <cell r="AH131">
            <v>31.22</v>
          </cell>
          <cell r="AI131">
            <v>28.98</v>
          </cell>
          <cell r="AJ131">
            <v>29.34</v>
          </cell>
          <cell r="AK131">
            <v>27.139999999999997</v>
          </cell>
          <cell r="AL131">
            <v>26.369999999999997</v>
          </cell>
          <cell r="AM131">
            <v>24.98</v>
          </cell>
          <cell r="AN131">
            <v>24.41</v>
          </cell>
          <cell r="AO131">
            <v>23.730000000000004</v>
          </cell>
          <cell r="AP131">
            <v>23.69</v>
          </cell>
          <cell r="AQ131">
            <v>23.209999999999997</v>
          </cell>
          <cell r="AR131">
            <v>23.58</v>
          </cell>
          <cell r="AS131">
            <v>23.060000000000002</v>
          </cell>
          <cell r="AT131">
            <v>22.540000000000003</v>
          </cell>
          <cell r="AU131">
            <v>21.419999999999998</v>
          </cell>
          <cell r="AV131">
            <v>21.7</v>
          </cell>
          <cell r="AW131">
            <v>20.66</v>
          </cell>
          <cell r="AX131">
            <v>20.79</v>
          </cell>
          <cell r="AY131">
            <v>20.180000000000003</v>
          </cell>
        </row>
        <row r="132">
          <cell r="A132" t="str">
            <v>ISR</v>
          </cell>
          <cell r="T132">
            <v>22.259999999999998</v>
          </cell>
          <cell r="U132">
            <v>14.54</v>
          </cell>
          <cell r="V132">
            <v>17.919999999999998</v>
          </cell>
          <cell r="W132">
            <v>16.059999999999999</v>
          </cell>
          <cell r="X132">
            <v>14.96</v>
          </cell>
          <cell r="Y132">
            <v>14.3</v>
          </cell>
          <cell r="Z132">
            <v>14.8</v>
          </cell>
          <cell r="AA132">
            <v>14.48</v>
          </cell>
          <cell r="AB132">
            <v>14.260000000000002</v>
          </cell>
          <cell r="AC132">
            <v>13.629999999999999</v>
          </cell>
          <cell r="AD132">
            <v>29.849999999999998</v>
          </cell>
          <cell r="AE132">
            <v>30.77</v>
          </cell>
          <cell r="AF132">
            <v>33.980000000000004</v>
          </cell>
          <cell r="AG132">
            <v>31.700000000000003</v>
          </cell>
          <cell r="AH132">
            <v>31.22</v>
          </cell>
          <cell r="AI132">
            <v>28.98</v>
          </cell>
          <cell r="AJ132">
            <v>29.34</v>
          </cell>
          <cell r="AK132">
            <v>27.139999999999997</v>
          </cell>
          <cell r="AL132">
            <v>26.369999999999997</v>
          </cell>
          <cell r="AM132">
            <v>24.98</v>
          </cell>
          <cell r="AN132">
            <v>24.41</v>
          </cell>
          <cell r="AO132">
            <v>23.730000000000004</v>
          </cell>
          <cell r="AP132">
            <v>23.69</v>
          </cell>
          <cell r="AQ132">
            <v>23.209999999999997</v>
          </cell>
          <cell r="AR132">
            <v>23.58</v>
          </cell>
          <cell r="AS132">
            <v>23.060000000000002</v>
          </cell>
          <cell r="AT132">
            <v>22.540000000000003</v>
          </cell>
          <cell r="AU132">
            <v>21.419999999999998</v>
          </cell>
          <cell r="AV132">
            <v>21.7</v>
          </cell>
          <cell r="AW132">
            <v>20.66</v>
          </cell>
          <cell r="AX132">
            <v>20.79</v>
          </cell>
          <cell r="AY132">
            <v>20.180000000000003</v>
          </cell>
        </row>
        <row r="133">
          <cell r="A133" t="str">
            <v>Italy</v>
          </cell>
          <cell r="Y133">
            <v>2.5</v>
          </cell>
          <cell r="Z133">
            <v>2.42</v>
          </cell>
          <cell r="AA133">
            <v>2.36</v>
          </cell>
          <cell r="AB133">
            <v>2.16</v>
          </cell>
          <cell r="AC133">
            <v>2.14</v>
          </cell>
          <cell r="AD133">
            <v>2.2400000000000002</v>
          </cell>
          <cell r="AE133">
            <v>2.34</v>
          </cell>
          <cell r="AF133">
            <v>2.2999999999999998</v>
          </cell>
          <cell r="AG133">
            <v>2.5</v>
          </cell>
          <cell r="AH133">
            <v>2.56</v>
          </cell>
          <cell r="AI133">
            <v>2.52</v>
          </cell>
          <cell r="AJ133">
            <v>2.42</v>
          </cell>
          <cell r="AK133">
            <v>2.38</v>
          </cell>
          <cell r="AL133">
            <v>2.62</v>
          </cell>
          <cell r="AM133">
            <v>2.98</v>
          </cell>
          <cell r="AN133">
            <v>2.74</v>
          </cell>
          <cell r="AO133">
            <v>2.72</v>
          </cell>
          <cell r="AP133">
            <v>2.56</v>
          </cell>
          <cell r="AQ133">
            <v>2.44</v>
          </cell>
          <cell r="AR133">
            <v>2.38</v>
          </cell>
          <cell r="AS133">
            <v>2.38</v>
          </cell>
          <cell r="AT133">
            <v>2.6</v>
          </cell>
          <cell r="AU133">
            <v>2.56</v>
          </cell>
          <cell r="AV133">
            <v>2.5</v>
          </cell>
          <cell r="AW133">
            <v>2.52</v>
          </cell>
          <cell r="AX133">
            <v>2.7300000000000004</v>
          </cell>
          <cell r="AY133">
            <v>2.8</v>
          </cell>
        </row>
        <row r="134">
          <cell r="A134" t="str">
            <v>ITA</v>
          </cell>
          <cell r="Y134">
            <v>2.5</v>
          </cell>
          <cell r="Z134">
            <v>2.42</v>
          </cell>
          <cell r="AA134">
            <v>2.36</v>
          </cell>
          <cell r="AB134">
            <v>2.16</v>
          </cell>
          <cell r="AC134">
            <v>2.14</v>
          </cell>
          <cell r="AD134">
            <v>2.2400000000000002</v>
          </cell>
          <cell r="AE134">
            <v>2.34</v>
          </cell>
          <cell r="AF134">
            <v>2.2999999999999998</v>
          </cell>
          <cell r="AG134">
            <v>2.5</v>
          </cell>
          <cell r="AH134">
            <v>2.56</v>
          </cell>
          <cell r="AI134">
            <v>2.52</v>
          </cell>
          <cell r="AJ134">
            <v>2.42</v>
          </cell>
          <cell r="AK134">
            <v>2.38</v>
          </cell>
          <cell r="AL134">
            <v>2.62</v>
          </cell>
          <cell r="AM134">
            <v>2.98</v>
          </cell>
          <cell r="AN134">
            <v>2.74</v>
          </cell>
          <cell r="AO134">
            <v>2.72</v>
          </cell>
          <cell r="AP134">
            <v>2.56</v>
          </cell>
          <cell r="AQ134">
            <v>2.44</v>
          </cell>
          <cell r="AR134">
            <v>2.38</v>
          </cell>
          <cell r="AS134">
            <v>2.38</v>
          </cell>
          <cell r="AT134">
            <v>2.6</v>
          </cell>
          <cell r="AU134">
            <v>2.56</v>
          </cell>
          <cell r="AV134">
            <v>2.5</v>
          </cell>
          <cell r="AW134">
            <v>2.52</v>
          </cell>
          <cell r="AX134">
            <v>2.7300000000000004</v>
          </cell>
          <cell r="AY134">
            <v>2.8</v>
          </cell>
        </row>
        <row r="135">
          <cell r="A135" t="str">
            <v>Jamaica</v>
          </cell>
          <cell r="V135">
            <v>1.26</v>
          </cell>
          <cell r="W135">
            <v>0.79</v>
          </cell>
          <cell r="X135">
            <v>0.63</v>
          </cell>
          <cell r="Y135">
            <v>0.56000000000000005</v>
          </cell>
          <cell r="Z135">
            <v>0.61</v>
          </cell>
          <cell r="AA135">
            <v>0.69</v>
          </cell>
          <cell r="AB135">
            <v>0.51</v>
          </cell>
          <cell r="AC135">
            <v>0.52</v>
          </cell>
          <cell r="AD135">
            <v>0.49</v>
          </cell>
          <cell r="AE135">
            <v>0.52</v>
          </cell>
          <cell r="AF135">
            <v>0.62</v>
          </cell>
          <cell r="AG135">
            <v>0.6</v>
          </cell>
          <cell r="AH135">
            <v>0.54</v>
          </cell>
          <cell r="AI135">
            <v>0.54</v>
          </cell>
          <cell r="AJ135">
            <v>0.65</v>
          </cell>
          <cell r="AK135">
            <v>0.68</v>
          </cell>
          <cell r="AL135">
            <v>1.07</v>
          </cell>
          <cell r="AM135">
            <v>0.93</v>
          </cell>
          <cell r="AN135">
            <v>0.88</v>
          </cell>
          <cell r="AO135">
            <v>0.96</v>
          </cell>
          <cell r="AP135">
            <v>0.94</v>
          </cell>
          <cell r="AQ135">
            <v>0.91</v>
          </cell>
          <cell r="AR135">
            <v>0.88</v>
          </cell>
          <cell r="AS135">
            <v>0.85</v>
          </cell>
        </row>
        <row r="136">
          <cell r="A136" t="str">
            <v>JAM</v>
          </cell>
          <cell r="V136">
            <v>1.26</v>
          </cell>
          <cell r="W136">
            <v>0.79</v>
          </cell>
          <cell r="X136">
            <v>0.63</v>
          </cell>
          <cell r="Y136">
            <v>0.56000000000000005</v>
          </cell>
          <cell r="Z136">
            <v>0.61</v>
          </cell>
          <cell r="AA136">
            <v>0.69</v>
          </cell>
          <cell r="AB136">
            <v>0.51</v>
          </cell>
          <cell r="AC136">
            <v>0.52</v>
          </cell>
          <cell r="AD136">
            <v>0.49</v>
          </cell>
          <cell r="AE136">
            <v>0.52</v>
          </cell>
          <cell r="AF136">
            <v>0.62</v>
          </cell>
          <cell r="AG136">
            <v>0.6</v>
          </cell>
          <cell r="AH136">
            <v>0.54</v>
          </cell>
          <cell r="AI136">
            <v>0.54</v>
          </cell>
          <cell r="AJ136">
            <v>0.65</v>
          </cell>
          <cell r="AK136">
            <v>0.68</v>
          </cell>
          <cell r="AL136">
            <v>1.07</v>
          </cell>
          <cell r="AM136">
            <v>0.93</v>
          </cell>
          <cell r="AN136">
            <v>0.88</v>
          </cell>
          <cell r="AO136">
            <v>0.96</v>
          </cell>
          <cell r="AP136">
            <v>0.94</v>
          </cell>
          <cell r="AQ136">
            <v>0.91</v>
          </cell>
          <cell r="AR136">
            <v>0.88</v>
          </cell>
          <cell r="AS136">
            <v>0.85</v>
          </cell>
        </row>
        <row r="137">
          <cell r="A137" t="str">
            <v>Japan</v>
          </cell>
          <cell r="U137">
            <v>1.82</v>
          </cell>
          <cell r="V137">
            <v>1.82</v>
          </cell>
          <cell r="W137">
            <v>1.84</v>
          </cell>
          <cell r="AI137">
            <v>1.68</v>
          </cell>
          <cell r="AJ137">
            <v>1.6400000000000001</v>
          </cell>
          <cell r="AK137">
            <v>1.62</v>
          </cell>
          <cell r="AL137">
            <v>1.6400000000000001</v>
          </cell>
          <cell r="AM137">
            <v>1.81</v>
          </cell>
          <cell r="AN137">
            <v>1.67</v>
          </cell>
          <cell r="AO137">
            <v>1.72</v>
          </cell>
          <cell r="AP137">
            <v>1.78</v>
          </cell>
          <cell r="AQ137">
            <v>1.74</v>
          </cell>
          <cell r="AR137">
            <v>1.79</v>
          </cell>
          <cell r="AS137">
            <v>1.73</v>
          </cell>
          <cell r="AT137">
            <v>1.62</v>
          </cell>
          <cell r="AU137">
            <v>1.78</v>
          </cell>
          <cell r="AV137">
            <v>1.78</v>
          </cell>
          <cell r="AW137">
            <v>1.83</v>
          </cell>
          <cell r="AX137">
            <v>1.83</v>
          </cell>
          <cell r="AY137">
            <v>2.0300000000000002</v>
          </cell>
        </row>
        <row r="138">
          <cell r="A138" t="str">
            <v>JPN</v>
          </cell>
          <cell r="U138">
            <v>1.82</v>
          </cell>
          <cell r="V138">
            <v>1.82</v>
          </cell>
          <cell r="W138">
            <v>1.84</v>
          </cell>
          <cell r="AI138">
            <v>1.68</v>
          </cell>
          <cell r="AJ138">
            <v>1.6400000000000001</v>
          </cell>
          <cell r="AK138">
            <v>1.62</v>
          </cell>
          <cell r="AL138">
            <v>1.6400000000000001</v>
          </cell>
          <cell r="AM138">
            <v>1.81</v>
          </cell>
          <cell r="AN138">
            <v>1.67</v>
          </cell>
          <cell r="AO138">
            <v>1.72</v>
          </cell>
          <cell r="AP138">
            <v>1.78</v>
          </cell>
          <cell r="AQ138">
            <v>1.74</v>
          </cell>
          <cell r="AR138">
            <v>1.79</v>
          </cell>
          <cell r="AS138">
            <v>1.73</v>
          </cell>
          <cell r="AT138">
            <v>1.62</v>
          </cell>
          <cell r="AU138">
            <v>1.78</v>
          </cell>
          <cell r="AV138">
            <v>1.78</v>
          </cell>
          <cell r="AW138">
            <v>1.83</v>
          </cell>
          <cell r="AX138">
            <v>1.83</v>
          </cell>
          <cell r="AY138">
            <v>2.0300000000000002</v>
          </cell>
        </row>
        <row r="139">
          <cell r="A139" t="str">
            <v>Jordan</v>
          </cell>
          <cell r="T139">
            <v>7.2</v>
          </cell>
          <cell r="U139">
            <v>9.25</v>
          </cell>
          <cell r="V139">
            <v>6.35</v>
          </cell>
          <cell r="W139">
            <v>6.46</v>
          </cell>
          <cell r="X139">
            <v>6.05</v>
          </cell>
          <cell r="Y139">
            <v>6.09</v>
          </cell>
          <cell r="Z139">
            <v>5.59</v>
          </cell>
          <cell r="AA139">
            <v>5.68</v>
          </cell>
          <cell r="AB139">
            <v>5.81</v>
          </cell>
          <cell r="AC139">
            <v>5.82</v>
          </cell>
          <cell r="AD139">
            <v>5.76</v>
          </cell>
          <cell r="AE139">
            <v>5.41</v>
          </cell>
          <cell r="AF139">
            <v>6.27</v>
          </cell>
          <cell r="AG139">
            <v>6.94</v>
          </cell>
          <cell r="AH139">
            <v>5.09</v>
          </cell>
          <cell r="AI139">
            <v>4.68</v>
          </cell>
          <cell r="AJ139">
            <v>4.5199999999999996</v>
          </cell>
          <cell r="AK139">
            <v>6.06</v>
          </cell>
          <cell r="AL139">
            <v>5.92</v>
          </cell>
          <cell r="AM139">
            <v>5.72</v>
          </cell>
          <cell r="AN139">
            <v>5.04</v>
          </cell>
          <cell r="AO139">
            <v>4.6900000000000004</v>
          </cell>
          <cell r="AP139">
            <v>3.94</v>
          </cell>
          <cell r="AQ139">
            <v>3.47</v>
          </cell>
          <cell r="AR139">
            <v>3.44</v>
          </cell>
          <cell r="AS139">
            <v>3.42</v>
          </cell>
          <cell r="AT139">
            <v>3.62</v>
          </cell>
          <cell r="AU139">
            <v>3.88</v>
          </cell>
          <cell r="AV139">
            <v>3.97</v>
          </cell>
          <cell r="AW139">
            <v>3.89</v>
          </cell>
          <cell r="AX139">
            <v>3.82</v>
          </cell>
        </row>
        <row r="140">
          <cell r="A140" t="str">
            <v>JOR</v>
          </cell>
          <cell r="T140">
            <v>7.2</v>
          </cell>
          <cell r="U140">
            <v>9.25</v>
          </cell>
          <cell r="V140">
            <v>6.35</v>
          </cell>
          <cell r="W140">
            <v>6.46</v>
          </cell>
          <cell r="X140">
            <v>6.05</v>
          </cell>
          <cell r="Y140">
            <v>6.09</v>
          </cell>
          <cell r="Z140">
            <v>5.59</v>
          </cell>
          <cell r="AA140">
            <v>5.68</v>
          </cell>
          <cell r="AB140">
            <v>5.81</v>
          </cell>
          <cell r="AC140">
            <v>5.82</v>
          </cell>
          <cell r="AD140">
            <v>5.76</v>
          </cell>
          <cell r="AE140">
            <v>5.41</v>
          </cell>
          <cell r="AF140">
            <v>6.27</v>
          </cell>
          <cell r="AG140">
            <v>6.94</v>
          </cell>
          <cell r="AH140">
            <v>5.09</v>
          </cell>
          <cell r="AI140">
            <v>4.68</v>
          </cell>
          <cell r="AJ140">
            <v>4.5199999999999996</v>
          </cell>
          <cell r="AK140">
            <v>6.06</v>
          </cell>
          <cell r="AL140">
            <v>5.92</v>
          </cell>
          <cell r="AM140">
            <v>5.72</v>
          </cell>
          <cell r="AN140">
            <v>5.04</v>
          </cell>
          <cell r="AO140">
            <v>4.6900000000000004</v>
          </cell>
          <cell r="AP140">
            <v>3.94</v>
          </cell>
          <cell r="AQ140">
            <v>3.47</v>
          </cell>
          <cell r="AR140">
            <v>3.44</v>
          </cell>
          <cell r="AS140">
            <v>3.42</v>
          </cell>
          <cell r="AT140">
            <v>3.62</v>
          </cell>
          <cell r="AU140">
            <v>3.88</v>
          </cell>
          <cell r="AV140">
            <v>3.97</v>
          </cell>
          <cell r="AW140">
            <v>3.89</v>
          </cell>
          <cell r="AX140">
            <v>3.82</v>
          </cell>
        </row>
        <row r="141">
          <cell r="A141" t="str">
            <v>Kazakhstan</v>
          </cell>
          <cell r="AA141">
            <v>1.98</v>
          </cell>
          <cell r="AB141">
            <v>2.0299999999999998</v>
          </cell>
          <cell r="AC141">
            <v>1.56</v>
          </cell>
          <cell r="AD141">
            <v>1.57</v>
          </cell>
          <cell r="AE141">
            <v>2</v>
          </cell>
          <cell r="AF141">
            <v>2</v>
          </cell>
          <cell r="AG141">
            <v>2.0699999999999998</v>
          </cell>
          <cell r="AH141">
            <v>1.98</v>
          </cell>
          <cell r="AI141">
            <v>1.04</v>
          </cell>
          <cell r="AJ141">
            <v>0.98000000000000009</v>
          </cell>
          <cell r="AK141">
            <v>1.31</v>
          </cell>
          <cell r="AL141">
            <v>1.1700000000000002</v>
          </cell>
          <cell r="AM141">
            <v>1.1200000000000001</v>
          </cell>
          <cell r="AN141">
            <v>4</v>
          </cell>
          <cell r="AO141">
            <v>3.69</v>
          </cell>
          <cell r="AP141">
            <v>4.3099999999999996</v>
          </cell>
          <cell r="AQ141">
            <v>4.3800000000000008</v>
          </cell>
          <cell r="AR141">
            <v>4.26</v>
          </cell>
          <cell r="AS141">
            <v>4.3800000000000008</v>
          </cell>
          <cell r="AT141">
            <v>5.4700000000000006</v>
          </cell>
          <cell r="AU141">
            <v>5.1800000000000006</v>
          </cell>
          <cell r="AV141">
            <v>5.6400000000000006</v>
          </cell>
          <cell r="AW141">
            <v>6.1099999999999994</v>
          </cell>
          <cell r="AX141">
            <v>6.4499999999999993</v>
          </cell>
          <cell r="AY141">
            <v>5.5699999999999994</v>
          </cell>
        </row>
        <row r="142">
          <cell r="A142" t="str">
            <v>KAZ</v>
          </cell>
          <cell r="AA142">
            <v>1.98</v>
          </cell>
          <cell r="AB142">
            <v>2.0299999999999998</v>
          </cell>
          <cell r="AC142">
            <v>1.56</v>
          </cell>
          <cell r="AD142">
            <v>1.57</v>
          </cell>
          <cell r="AE142">
            <v>2</v>
          </cell>
          <cell r="AF142">
            <v>2</v>
          </cell>
          <cell r="AG142">
            <v>2.0699999999999998</v>
          </cell>
          <cell r="AH142">
            <v>1.98</v>
          </cell>
          <cell r="AI142">
            <v>1.04</v>
          </cell>
          <cell r="AJ142">
            <v>0.98000000000000009</v>
          </cell>
          <cell r="AK142">
            <v>1.31</v>
          </cell>
          <cell r="AL142">
            <v>1.1700000000000002</v>
          </cell>
          <cell r="AM142">
            <v>1.1200000000000001</v>
          </cell>
          <cell r="AN142">
            <v>4</v>
          </cell>
          <cell r="AO142">
            <v>3.69</v>
          </cell>
          <cell r="AP142">
            <v>4.3099999999999996</v>
          </cell>
          <cell r="AQ142">
            <v>4.3800000000000008</v>
          </cell>
          <cell r="AR142">
            <v>4.26</v>
          </cell>
          <cell r="AS142">
            <v>4.3800000000000008</v>
          </cell>
          <cell r="AT142">
            <v>5.4700000000000006</v>
          </cell>
          <cell r="AU142">
            <v>5.1800000000000006</v>
          </cell>
          <cell r="AV142">
            <v>5.6400000000000006</v>
          </cell>
          <cell r="AW142">
            <v>6.1099999999999994</v>
          </cell>
          <cell r="AX142">
            <v>6.4499999999999993</v>
          </cell>
          <cell r="AY142">
            <v>5.5699999999999994</v>
          </cell>
        </row>
        <row r="143">
          <cell r="A143" t="str">
            <v>Kenya</v>
          </cell>
          <cell r="U143">
            <v>1.28</v>
          </cell>
          <cell r="V143">
            <v>1.22</v>
          </cell>
          <cell r="W143">
            <v>0.76</v>
          </cell>
          <cell r="X143">
            <v>0.77</v>
          </cell>
          <cell r="Y143">
            <v>0.84</v>
          </cell>
          <cell r="Z143">
            <v>0.61</v>
          </cell>
          <cell r="AA143">
            <v>0.78</v>
          </cell>
          <cell r="AB143">
            <v>0.84</v>
          </cell>
          <cell r="AC143">
            <v>0.77</v>
          </cell>
          <cell r="AD143">
            <v>0.9</v>
          </cell>
          <cell r="AE143">
            <v>1.1499999999999999</v>
          </cell>
          <cell r="AF143">
            <v>1.27</v>
          </cell>
          <cell r="AG143">
            <v>1.08</v>
          </cell>
          <cell r="AH143">
            <v>1.3</v>
          </cell>
          <cell r="AI143">
            <v>1.26</v>
          </cell>
          <cell r="AJ143">
            <v>1.2</v>
          </cell>
          <cell r="AK143">
            <v>1.02</v>
          </cell>
          <cell r="AL143">
            <v>1.29</v>
          </cell>
          <cell r="AM143">
            <v>1.26</v>
          </cell>
          <cell r="AN143">
            <v>1.48</v>
          </cell>
          <cell r="AO143">
            <v>1.29</v>
          </cell>
          <cell r="AP143">
            <v>1.31</v>
          </cell>
          <cell r="AQ143">
            <v>1.42</v>
          </cell>
          <cell r="AU143">
            <v>1.52</v>
          </cell>
          <cell r="AV143">
            <v>1.57</v>
          </cell>
          <cell r="AW143">
            <v>1.39</v>
          </cell>
          <cell r="AX143">
            <v>5.16</v>
          </cell>
          <cell r="AY143">
            <v>1.3</v>
          </cell>
        </row>
        <row r="144">
          <cell r="A144" t="str">
            <v>KEN</v>
          </cell>
          <cell r="U144">
            <v>1.28</v>
          </cell>
          <cell r="V144">
            <v>1.22</v>
          </cell>
          <cell r="W144">
            <v>0.76</v>
          </cell>
          <cell r="X144">
            <v>0.77</v>
          </cell>
          <cell r="Y144">
            <v>0.84</v>
          </cell>
          <cell r="Z144">
            <v>0.61</v>
          </cell>
          <cell r="AA144">
            <v>0.78</v>
          </cell>
          <cell r="AB144">
            <v>0.84</v>
          </cell>
          <cell r="AC144">
            <v>0.77</v>
          </cell>
          <cell r="AD144">
            <v>0.9</v>
          </cell>
          <cell r="AE144">
            <v>1.1499999999999999</v>
          </cell>
          <cell r="AF144">
            <v>1.27</v>
          </cell>
          <cell r="AG144">
            <v>1.08</v>
          </cell>
          <cell r="AH144">
            <v>1.3</v>
          </cell>
          <cell r="AI144">
            <v>1.26</v>
          </cell>
          <cell r="AJ144">
            <v>1.2</v>
          </cell>
          <cell r="AK144">
            <v>1.02</v>
          </cell>
          <cell r="AL144">
            <v>1.29</v>
          </cell>
          <cell r="AM144">
            <v>1.26</v>
          </cell>
          <cell r="AN144">
            <v>1.48</v>
          </cell>
          <cell r="AO144">
            <v>1.29</v>
          </cell>
          <cell r="AP144">
            <v>1.31</v>
          </cell>
          <cell r="AQ144">
            <v>1.42</v>
          </cell>
          <cell r="AU144">
            <v>1.52</v>
          </cell>
          <cell r="AV144">
            <v>1.57</v>
          </cell>
          <cell r="AW144">
            <v>1.39</v>
          </cell>
          <cell r="AX144">
            <v>5.16</v>
          </cell>
          <cell r="AY144">
            <v>1.3</v>
          </cell>
        </row>
        <row r="145">
          <cell r="A145" t="str">
            <v>Kiribati</v>
          </cell>
          <cell r="AN145">
            <v>0</v>
          </cell>
          <cell r="AO145">
            <v>0</v>
          </cell>
          <cell r="AP145">
            <v>0</v>
          </cell>
          <cell r="AQ145">
            <v>0</v>
          </cell>
          <cell r="AR145">
            <v>0</v>
          </cell>
          <cell r="AS145">
            <v>0</v>
          </cell>
          <cell r="AT145">
            <v>0</v>
          </cell>
          <cell r="AU145">
            <v>0</v>
          </cell>
          <cell r="AV145">
            <v>0</v>
          </cell>
          <cell r="AW145">
            <v>0</v>
          </cell>
          <cell r="AX145">
            <v>0</v>
          </cell>
          <cell r="AY145">
            <v>0</v>
          </cell>
        </row>
        <row r="146">
          <cell r="A146" t="str">
            <v>KIR</v>
          </cell>
          <cell r="AN146">
            <v>0</v>
          </cell>
          <cell r="AO146">
            <v>0</v>
          </cell>
          <cell r="AP146">
            <v>0</v>
          </cell>
          <cell r="AQ146">
            <v>0</v>
          </cell>
          <cell r="AR146">
            <v>0</v>
          </cell>
          <cell r="AS146">
            <v>0</v>
          </cell>
          <cell r="AT146">
            <v>0</v>
          </cell>
          <cell r="AU146">
            <v>0</v>
          </cell>
          <cell r="AV146">
            <v>0</v>
          </cell>
          <cell r="AW146">
            <v>0</v>
          </cell>
          <cell r="AX146">
            <v>0</v>
          </cell>
          <cell r="AY146">
            <v>0</v>
          </cell>
        </row>
        <row r="147">
          <cell r="A147" t="str">
            <v>Korea, Rep.</v>
          </cell>
          <cell r="T147">
            <v>6.64</v>
          </cell>
          <cell r="U147">
            <v>6.5</v>
          </cell>
          <cell r="V147">
            <v>6.28</v>
          </cell>
          <cell r="W147">
            <v>5.74</v>
          </cell>
          <cell r="X147">
            <v>5.4</v>
          </cell>
          <cell r="Y147">
            <v>5.08</v>
          </cell>
          <cell r="Z147">
            <v>5.0999999999999996</v>
          </cell>
          <cell r="AA147">
            <v>4.8499999999999996</v>
          </cell>
          <cell r="AB147">
            <v>5.08</v>
          </cell>
          <cell r="AC147">
            <v>4.46</v>
          </cell>
          <cell r="AD147">
            <v>4.42</v>
          </cell>
          <cell r="AE147">
            <v>4.4399999999999995</v>
          </cell>
          <cell r="AF147">
            <v>3.86</v>
          </cell>
          <cell r="AG147">
            <v>4.26</v>
          </cell>
          <cell r="AH147">
            <v>4.2300000000000004</v>
          </cell>
          <cell r="AI147">
            <v>4.22</v>
          </cell>
          <cell r="AJ147">
            <v>4.26</v>
          </cell>
          <cell r="AM147">
            <v>5.0299999999999994</v>
          </cell>
          <cell r="AN147">
            <v>4.59</v>
          </cell>
        </row>
        <row r="148">
          <cell r="A148" t="str">
            <v>KOR</v>
          </cell>
          <cell r="T148">
            <v>6.64</v>
          </cell>
          <cell r="U148">
            <v>6.5</v>
          </cell>
          <cell r="V148">
            <v>6.28</v>
          </cell>
          <cell r="W148">
            <v>5.74</v>
          </cell>
          <cell r="X148">
            <v>5.4</v>
          </cell>
          <cell r="Y148">
            <v>5.08</v>
          </cell>
          <cell r="Z148">
            <v>5.0999999999999996</v>
          </cell>
          <cell r="AA148">
            <v>4.8499999999999996</v>
          </cell>
          <cell r="AB148">
            <v>5.08</v>
          </cell>
          <cell r="AC148">
            <v>4.46</v>
          </cell>
          <cell r="AD148">
            <v>4.42</v>
          </cell>
          <cell r="AE148">
            <v>4.4399999999999995</v>
          </cell>
          <cell r="AF148">
            <v>3.86</v>
          </cell>
          <cell r="AG148">
            <v>4.26</v>
          </cell>
          <cell r="AH148">
            <v>4.2300000000000004</v>
          </cell>
          <cell r="AI148">
            <v>4.22</v>
          </cell>
          <cell r="AJ148">
            <v>4.26</v>
          </cell>
          <cell r="AM148">
            <v>5.0299999999999994</v>
          </cell>
          <cell r="AN148">
            <v>4.59</v>
          </cell>
        </row>
        <row r="149">
          <cell r="A149" t="str">
            <v>Kosovo</v>
          </cell>
          <cell r="AT149">
            <v>0.73</v>
          </cell>
          <cell r="AU149">
            <v>0.55000000000000004</v>
          </cell>
          <cell r="AV149">
            <v>0.7</v>
          </cell>
          <cell r="AW149">
            <v>0.49</v>
          </cell>
          <cell r="AX149">
            <v>0.88</v>
          </cell>
          <cell r="AY149">
            <v>1.2</v>
          </cell>
        </row>
        <row r="150">
          <cell r="A150" t="str">
            <v>XKX</v>
          </cell>
          <cell r="AT150">
            <v>0.73</v>
          </cell>
          <cell r="AU150">
            <v>0.55000000000000004</v>
          </cell>
          <cell r="AV150">
            <v>0.7</v>
          </cell>
          <cell r="AW150">
            <v>0.49</v>
          </cell>
          <cell r="AX150">
            <v>0.88</v>
          </cell>
          <cell r="AY150">
            <v>1.2</v>
          </cell>
        </row>
        <row r="151">
          <cell r="A151" t="str">
            <v>Kuwait</v>
          </cell>
          <cell r="T151">
            <v>36.21</v>
          </cell>
          <cell r="U151">
            <v>433.77</v>
          </cell>
          <cell r="V151">
            <v>145.26</v>
          </cell>
          <cell r="W151">
            <v>36.64</v>
          </cell>
          <cell r="X151">
            <v>37.230000000000004</v>
          </cell>
          <cell r="Y151">
            <v>38.489999999999995</v>
          </cell>
          <cell r="Z151">
            <v>36.99</v>
          </cell>
          <cell r="AA151">
            <v>25.349999999999998</v>
          </cell>
          <cell r="AB151">
            <v>26.97</v>
          </cell>
          <cell r="AE151">
            <v>14.66</v>
          </cell>
          <cell r="AF151">
            <v>15.22</v>
          </cell>
          <cell r="AG151">
            <v>13.32</v>
          </cell>
          <cell r="AH151">
            <v>11.86</v>
          </cell>
          <cell r="AI151">
            <v>8.64</v>
          </cell>
          <cell r="AJ151">
            <v>7.2</v>
          </cell>
          <cell r="AK151">
            <v>7.48</v>
          </cell>
          <cell r="AL151">
            <v>6.08</v>
          </cell>
          <cell r="AM151">
            <v>8.1999999999999993</v>
          </cell>
          <cell r="AN151">
            <v>7.62</v>
          </cell>
          <cell r="AO151">
            <v>6.86</v>
          </cell>
          <cell r="AP151">
            <v>6.96</v>
          </cell>
          <cell r="AQ151">
            <v>6.44</v>
          </cell>
          <cell r="AR151">
            <v>7.28</v>
          </cell>
          <cell r="AS151">
            <v>10.1</v>
          </cell>
        </row>
        <row r="152">
          <cell r="A152" t="str">
            <v>KWT</v>
          </cell>
          <cell r="T152">
            <v>36.21</v>
          </cell>
          <cell r="U152">
            <v>433.77</v>
          </cell>
          <cell r="V152">
            <v>145.26</v>
          </cell>
          <cell r="W152">
            <v>36.64</v>
          </cell>
          <cell r="X152">
            <v>37.230000000000004</v>
          </cell>
          <cell r="Y152">
            <v>38.489999999999995</v>
          </cell>
          <cell r="Z152">
            <v>36.99</v>
          </cell>
          <cell r="AA152">
            <v>25.349999999999998</v>
          </cell>
          <cell r="AB152">
            <v>26.97</v>
          </cell>
          <cell r="AE152">
            <v>14.66</v>
          </cell>
          <cell r="AF152">
            <v>15.22</v>
          </cell>
          <cell r="AG152">
            <v>13.32</v>
          </cell>
          <cell r="AH152">
            <v>11.86</v>
          </cell>
          <cell r="AI152">
            <v>8.64</v>
          </cell>
          <cell r="AJ152">
            <v>7.2</v>
          </cell>
          <cell r="AK152">
            <v>7.48</v>
          </cell>
          <cell r="AL152">
            <v>6.08</v>
          </cell>
          <cell r="AM152">
            <v>8.1999999999999993</v>
          </cell>
          <cell r="AN152">
            <v>7.62</v>
          </cell>
          <cell r="AO152">
            <v>6.86</v>
          </cell>
          <cell r="AP152">
            <v>6.96</v>
          </cell>
          <cell r="AQ152">
            <v>6.44</v>
          </cell>
          <cell r="AR152">
            <v>7.28</v>
          </cell>
          <cell r="AS152">
            <v>10.1</v>
          </cell>
        </row>
        <row r="153">
          <cell r="A153" t="str">
            <v>Kyrgyz Republic</v>
          </cell>
          <cell r="W153">
            <v>0.73</v>
          </cell>
          <cell r="X153">
            <v>0.88</v>
          </cell>
          <cell r="Y153">
            <v>1.57</v>
          </cell>
          <cell r="Z153">
            <v>1.37</v>
          </cell>
          <cell r="AA153">
            <v>1.59</v>
          </cell>
          <cell r="AB153">
            <v>1.46</v>
          </cell>
          <cell r="AC153">
            <v>1.75</v>
          </cell>
          <cell r="AD153">
            <v>1.77</v>
          </cell>
          <cell r="AE153">
            <v>1.36</v>
          </cell>
          <cell r="AJ153">
            <v>1.3800000000000001</v>
          </cell>
          <cell r="AR153">
            <v>0</v>
          </cell>
          <cell r="AS153">
            <v>0</v>
          </cell>
          <cell r="AT153">
            <v>0</v>
          </cell>
          <cell r="AU153">
            <v>0</v>
          </cell>
          <cell r="AV153">
            <v>0</v>
          </cell>
          <cell r="AW153">
            <v>0</v>
          </cell>
          <cell r="AX153">
            <v>14.2</v>
          </cell>
          <cell r="AY153">
            <v>16.670000000000002</v>
          </cell>
        </row>
        <row r="154">
          <cell r="A154" t="str">
            <v>KGZ</v>
          </cell>
          <cell r="W154">
            <v>0.73</v>
          </cell>
          <cell r="X154">
            <v>0.88</v>
          </cell>
          <cell r="Y154">
            <v>1.57</v>
          </cell>
          <cell r="Z154">
            <v>1.37</v>
          </cell>
          <cell r="AA154">
            <v>1.59</v>
          </cell>
          <cell r="AB154">
            <v>1.46</v>
          </cell>
          <cell r="AC154">
            <v>1.75</v>
          </cell>
          <cell r="AD154">
            <v>1.77</v>
          </cell>
          <cell r="AE154">
            <v>1.36</v>
          </cell>
          <cell r="AJ154">
            <v>1.3800000000000001</v>
          </cell>
          <cell r="AR154">
            <v>0</v>
          </cell>
          <cell r="AS154">
            <v>0</v>
          </cell>
          <cell r="AT154">
            <v>0</v>
          </cell>
          <cell r="AU154">
            <v>0</v>
          </cell>
          <cell r="AV154">
            <v>0</v>
          </cell>
          <cell r="AW154">
            <v>0</v>
          </cell>
          <cell r="AX154">
            <v>14.2</v>
          </cell>
          <cell r="AY154">
            <v>16.670000000000002</v>
          </cell>
        </row>
        <row r="155">
          <cell r="A155" t="str">
            <v>Latvia</v>
          </cell>
          <cell r="X155">
            <v>0.52</v>
          </cell>
          <cell r="Y155">
            <v>2</v>
          </cell>
          <cell r="Z155">
            <v>1.91</v>
          </cell>
          <cell r="AA155">
            <v>1.56</v>
          </cell>
          <cell r="AB155">
            <v>1.49</v>
          </cell>
          <cell r="AC155">
            <v>1.83</v>
          </cell>
          <cell r="AD155">
            <v>1.7</v>
          </cell>
          <cell r="AE155">
            <v>1.86</v>
          </cell>
          <cell r="AF155">
            <v>2.1800000000000002</v>
          </cell>
          <cell r="AG155">
            <v>2.16</v>
          </cell>
          <cell r="AH155">
            <v>2.46</v>
          </cell>
          <cell r="AI155">
            <v>2.3199999999999998</v>
          </cell>
          <cell r="AJ155">
            <v>2.86</v>
          </cell>
          <cell r="AK155">
            <v>2.8</v>
          </cell>
          <cell r="AL155">
            <v>2.92</v>
          </cell>
          <cell r="AM155">
            <v>2.36</v>
          </cell>
          <cell r="AN155">
            <v>2.1</v>
          </cell>
          <cell r="AO155">
            <v>2.04</v>
          </cell>
          <cell r="AP155">
            <v>1.8</v>
          </cell>
          <cell r="AQ155">
            <v>1.82</v>
          </cell>
          <cell r="AR155">
            <v>1.78</v>
          </cell>
          <cell r="AS155">
            <v>2.04</v>
          </cell>
          <cell r="AT155">
            <v>3.24</v>
          </cell>
          <cell r="AU155">
            <v>3.3</v>
          </cell>
          <cell r="AV155">
            <v>4.22</v>
          </cell>
          <cell r="AW155">
            <v>3.78</v>
          </cell>
          <cell r="AX155">
            <v>5.0599999999999996</v>
          </cell>
          <cell r="AY155">
            <v>4.76</v>
          </cell>
        </row>
        <row r="156">
          <cell r="A156" t="str">
            <v>LVA</v>
          </cell>
          <cell r="X156">
            <v>0.52</v>
          </cell>
          <cell r="Y156">
            <v>2</v>
          </cell>
          <cell r="Z156">
            <v>1.91</v>
          </cell>
          <cell r="AA156">
            <v>1.56</v>
          </cell>
          <cell r="AB156">
            <v>1.49</v>
          </cell>
          <cell r="AC156">
            <v>1.83</v>
          </cell>
          <cell r="AD156">
            <v>1.7</v>
          </cell>
          <cell r="AE156">
            <v>1.86</v>
          </cell>
          <cell r="AF156">
            <v>2.1800000000000002</v>
          </cell>
          <cell r="AG156">
            <v>2.16</v>
          </cell>
          <cell r="AH156">
            <v>2.46</v>
          </cell>
          <cell r="AI156">
            <v>2.3199999999999998</v>
          </cell>
          <cell r="AJ156">
            <v>2.86</v>
          </cell>
          <cell r="AK156">
            <v>2.8</v>
          </cell>
          <cell r="AL156">
            <v>2.92</v>
          </cell>
          <cell r="AM156">
            <v>2.36</v>
          </cell>
          <cell r="AN156">
            <v>2.1</v>
          </cell>
          <cell r="AO156">
            <v>2.04</v>
          </cell>
          <cell r="AP156">
            <v>1.8</v>
          </cell>
          <cell r="AQ156">
            <v>1.82</v>
          </cell>
          <cell r="AR156">
            <v>1.78</v>
          </cell>
          <cell r="AS156">
            <v>2.04</v>
          </cell>
          <cell r="AT156">
            <v>3.24</v>
          </cell>
          <cell r="AU156">
            <v>3.3</v>
          </cell>
          <cell r="AV156">
            <v>4.22</v>
          </cell>
          <cell r="AW156">
            <v>3.78</v>
          </cell>
          <cell r="AX156">
            <v>5.0599999999999996</v>
          </cell>
          <cell r="AY156">
            <v>4.76</v>
          </cell>
        </row>
        <row r="157">
          <cell r="A157" t="str">
            <v>Lebanon</v>
          </cell>
          <cell r="W157">
            <v>7.24</v>
          </cell>
          <cell r="X157">
            <v>8.4600000000000009</v>
          </cell>
          <cell r="Y157">
            <v>8.16</v>
          </cell>
          <cell r="Z157">
            <v>7.92</v>
          </cell>
          <cell r="AA157">
            <v>3.44</v>
          </cell>
          <cell r="AB157">
            <v>3.13</v>
          </cell>
          <cell r="AC157">
            <v>3.66</v>
          </cell>
          <cell r="AD157">
            <v>3.62</v>
          </cell>
          <cell r="AE157">
            <v>3.71</v>
          </cell>
          <cell r="AF157">
            <v>3.28</v>
          </cell>
          <cell r="AG157">
            <v>3.15</v>
          </cell>
          <cell r="AH157">
            <v>2.88</v>
          </cell>
          <cell r="AI157">
            <v>2.81</v>
          </cell>
          <cell r="AJ157">
            <v>3.04</v>
          </cell>
          <cell r="AK157">
            <v>3.09</v>
          </cell>
          <cell r="AL157">
            <v>2.83</v>
          </cell>
          <cell r="AM157">
            <v>3.18</v>
          </cell>
          <cell r="AN157">
            <v>2.85</v>
          </cell>
          <cell r="AO157">
            <v>3.52</v>
          </cell>
          <cell r="AP157">
            <v>2.0499999999999998</v>
          </cell>
          <cell r="AQ157">
            <v>2.6</v>
          </cell>
          <cell r="AR157">
            <v>2.41</v>
          </cell>
          <cell r="AS157">
            <v>2.37</v>
          </cell>
          <cell r="AT157">
            <v>2.2799999999999998</v>
          </cell>
          <cell r="AU157">
            <v>2.74</v>
          </cell>
          <cell r="AV157">
            <v>2.93</v>
          </cell>
          <cell r="AW157">
            <v>2.94</v>
          </cell>
          <cell r="AX157">
            <v>2.2599999999999998</v>
          </cell>
        </row>
        <row r="158">
          <cell r="A158" t="str">
            <v>LBN</v>
          </cell>
          <cell r="W158">
            <v>7.24</v>
          </cell>
          <cell r="X158">
            <v>8.4600000000000009</v>
          </cell>
          <cell r="Y158">
            <v>8.16</v>
          </cell>
          <cell r="Z158">
            <v>7.92</v>
          </cell>
          <cell r="AA158">
            <v>3.44</v>
          </cell>
          <cell r="AB158">
            <v>3.13</v>
          </cell>
          <cell r="AC158">
            <v>3.66</v>
          </cell>
          <cell r="AD158">
            <v>3.62</v>
          </cell>
          <cell r="AE158">
            <v>3.71</v>
          </cell>
          <cell r="AF158">
            <v>3.28</v>
          </cell>
          <cell r="AG158">
            <v>3.15</v>
          </cell>
          <cell r="AH158">
            <v>2.88</v>
          </cell>
          <cell r="AI158">
            <v>2.81</v>
          </cell>
          <cell r="AJ158">
            <v>3.04</v>
          </cell>
          <cell r="AK158">
            <v>3.09</v>
          </cell>
          <cell r="AL158">
            <v>2.83</v>
          </cell>
          <cell r="AM158">
            <v>3.18</v>
          </cell>
          <cell r="AN158">
            <v>2.85</v>
          </cell>
          <cell r="AO158">
            <v>3.52</v>
          </cell>
          <cell r="AP158">
            <v>2.0499999999999998</v>
          </cell>
          <cell r="AQ158">
            <v>2.6</v>
          </cell>
          <cell r="AR158">
            <v>2.41</v>
          </cell>
          <cell r="AS158">
            <v>2.37</v>
          </cell>
          <cell r="AT158">
            <v>2.2799999999999998</v>
          </cell>
          <cell r="AU158">
            <v>2.74</v>
          </cell>
          <cell r="AV158">
            <v>2.93</v>
          </cell>
          <cell r="AW158">
            <v>2.94</v>
          </cell>
          <cell r="AX158">
            <v>2.2599999999999998</v>
          </cell>
        </row>
        <row r="159">
          <cell r="A159" t="str">
            <v>Liberia</v>
          </cell>
          <cell r="AI159">
            <v>3.32</v>
          </cell>
          <cell r="AJ159">
            <v>1.96</v>
          </cell>
          <cell r="AK159">
            <v>1.1000000000000001</v>
          </cell>
          <cell r="AL159">
            <v>1.38</v>
          </cell>
          <cell r="AQ159">
            <v>1.5</v>
          </cell>
        </row>
        <row r="160">
          <cell r="A160" t="str">
            <v>LBR</v>
          </cell>
          <cell r="AI160">
            <v>3.32</v>
          </cell>
          <cell r="AJ160">
            <v>1.96</v>
          </cell>
          <cell r="AK160">
            <v>1.1000000000000001</v>
          </cell>
          <cell r="AL160">
            <v>1.38</v>
          </cell>
          <cell r="AQ160">
            <v>1.5</v>
          </cell>
        </row>
        <row r="161">
          <cell r="A161" t="str">
            <v>Lithuania</v>
          </cell>
          <cell r="Y161">
            <v>2.4</v>
          </cell>
          <cell r="Z161">
            <v>2.42</v>
          </cell>
          <cell r="AA161">
            <v>2.9</v>
          </cell>
          <cell r="AB161">
            <v>3.04</v>
          </cell>
          <cell r="AC161">
            <v>2.2799999999999998</v>
          </cell>
          <cell r="AD161">
            <v>2.44</v>
          </cell>
          <cell r="AE161">
            <v>2.4699999999999998</v>
          </cell>
          <cell r="AF161">
            <v>2.84</v>
          </cell>
          <cell r="AG161">
            <v>2.66</v>
          </cell>
          <cell r="AH161">
            <v>2.68</v>
          </cell>
          <cell r="AI161">
            <v>2.74</v>
          </cell>
          <cell r="AJ161">
            <v>3.08</v>
          </cell>
          <cell r="AK161">
            <v>3.54</v>
          </cell>
          <cell r="AL161">
            <v>2.64</v>
          </cell>
          <cell r="AM161">
            <v>2.54</v>
          </cell>
          <cell r="AN161">
            <v>2.1800000000000002</v>
          </cell>
          <cell r="AO161">
            <v>1.93</v>
          </cell>
          <cell r="AP161">
            <v>1.86</v>
          </cell>
          <cell r="AQ161">
            <v>1.82</v>
          </cell>
          <cell r="AR161">
            <v>1.9</v>
          </cell>
          <cell r="AS161">
            <v>2.5099999999999998</v>
          </cell>
          <cell r="AT161">
            <v>2.95</v>
          </cell>
          <cell r="AU161">
            <v>3.24</v>
          </cell>
          <cell r="AV161">
            <v>3.4299999999999997</v>
          </cell>
          <cell r="AW161">
            <v>3.28</v>
          </cell>
          <cell r="AX161">
            <v>4.57</v>
          </cell>
          <cell r="AY161">
            <v>3.7300000000000004</v>
          </cell>
        </row>
        <row r="162">
          <cell r="A162" t="str">
            <v>LTU</v>
          </cell>
          <cell r="Y162">
            <v>2.4</v>
          </cell>
          <cell r="Z162">
            <v>2.42</v>
          </cell>
          <cell r="AA162">
            <v>2.9</v>
          </cell>
          <cell r="AB162">
            <v>3.04</v>
          </cell>
          <cell r="AC162">
            <v>2.2799999999999998</v>
          </cell>
          <cell r="AD162">
            <v>2.44</v>
          </cell>
          <cell r="AE162">
            <v>2.4699999999999998</v>
          </cell>
          <cell r="AF162">
            <v>2.84</v>
          </cell>
          <cell r="AG162">
            <v>2.66</v>
          </cell>
          <cell r="AH162">
            <v>2.68</v>
          </cell>
          <cell r="AI162">
            <v>2.74</v>
          </cell>
          <cell r="AJ162">
            <v>3.08</v>
          </cell>
          <cell r="AK162">
            <v>3.54</v>
          </cell>
          <cell r="AL162">
            <v>2.64</v>
          </cell>
          <cell r="AM162">
            <v>2.54</v>
          </cell>
          <cell r="AN162">
            <v>2.1800000000000002</v>
          </cell>
          <cell r="AO162">
            <v>1.93</v>
          </cell>
          <cell r="AP162">
            <v>1.86</v>
          </cell>
          <cell r="AQ162">
            <v>1.82</v>
          </cell>
          <cell r="AR162">
            <v>1.9</v>
          </cell>
          <cell r="AS162">
            <v>2.5099999999999998</v>
          </cell>
          <cell r="AT162">
            <v>2.95</v>
          </cell>
          <cell r="AU162">
            <v>3.24</v>
          </cell>
          <cell r="AV162">
            <v>3.4299999999999997</v>
          </cell>
          <cell r="AW162">
            <v>3.28</v>
          </cell>
          <cell r="AX162">
            <v>4.57</v>
          </cell>
          <cell r="AY162">
            <v>3.7300000000000004</v>
          </cell>
        </row>
        <row r="163">
          <cell r="A163" t="str">
            <v>Luxembourg</v>
          </cell>
          <cell r="T163">
            <v>1.46</v>
          </cell>
          <cell r="U163">
            <v>1.36</v>
          </cell>
          <cell r="V163">
            <v>1.05</v>
          </cell>
          <cell r="W163">
            <v>1.02</v>
          </cell>
          <cell r="X163">
            <v>1.01</v>
          </cell>
          <cell r="Y163">
            <v>1.24</v>
          </cell>
          <cell r="Z163">
            <v>1.22</v>
          </cell>
          <cell r="AA163">
            <v>1.26</v>
          </cell>
          <cell r="AB163">
            <v>1.2</v>
          </cell>
          <cell r="AC163">
            <v>0.52</v>
          </cell>
          <cell r="AD163">
            <v>0.48</v>
          </cell>
          <cell r="AE163">
            <v>0.56000000000000005</v>
          </cell>
          <cell r="AF163">
            <v>0.52</v>
          </cell>
          <cell r="AG163">
            <v>0.52</v>
          </cell>
          <cell r="AH163">
            <v>0.52</v>
          </cell>
          <cell r="AI163">
            <v>0.5</v>
          </cell>
          <cell r="AJ163">
            <v>0.46</v>
          </cell>
          <cell r="AK163">
            <v>0.48</v>
          </cell>
          <cell r="AL163">
            <v>0.5</v>
          </cell>
          <cell r="AM163">
            <v>0.6</v>
          </cell>
          <cell r="AN163">
            <v>1</v>
          </cell>
          <cell r="AO163">
            <v>0.8</v>
          </cell>
          <cell r="AP163">
            <v>0.72</v>
          </cell>
          <cell r="AQ163">
            <v>0.66</v>
          </cell>
          <cell r="AR163">
            <v>0.57999999999999996</v>
          </cell>
          <cell r="AS163">
            <v>0.52</v>
          </cell>
          <cell r="AT163">
            <v>0.62</v>
          </cell>
          <cell r="AU163">
            <v>0.68</v>
          </cell>
          <cell r="AV163">
            <v>0.82</v>
          </cell>
          <cell r="AW163">
            <v>0.76</v>
          </cell>
          <cell r="AX163">
            <v>1.46</v>
          </cell>
          <cell r="AY163">
            <v>0.86</v>
          </cell>
        </row>
        <row r="164">
          <cell r="A164" t="str">
            <v>LUX</v>
          </cell>
          <cell r="T164">
            <v>1.46</v>
          </cell>
          <cell r="U164">
            <v>1.36</v>
          </cell>
          <cell r="V164">
            <v>1.05</v>
          </cell>
          <cell r="W164">
            <v>1.02</v>
          </cell>
          <cell r="X164">
            <v>1.01</v>
          </cell>
          <cell r="Y164">
            <v>1.24</v>
          </cell>
          <cell r="Z164">
            <v>1.22</v>
          </cell>
          <cell r="AA164">
            <v>1.26</v>
          </cell>
          <cell r="AB164">
            <v>1.2</v>
          </cell>
          <cell r="AC164">
            <v>0.52</v>
          </cell>
          <cell r="AD164">
            <v>0.48</v>
          </cell>
          <cell r="AE164">
            <v>0.56000000000000005</v>
          </cell>
          <cell r="AF164">
            <v>0.52</v>
          </cell>
          <cell r="AG164">
            <v>0.52</v>
          </cell>
          <cell r="AH164">
            <v>0.52</v>
          </cell>
          <cell r="AI164">
            <v>0.5</v>
          </cell>
          <cell r="AJ164">
            <v>0.46</v>
          </cell>
          <cell r="AK164">
            <v>0.48</v>
          </cell>
          <cell r="AL164">
            <v>0.5</v>
          </cell>
          <cell r="AM164">
            <v>0.6</v>
          </cell>
          <cell r="AN164">
            <v>1</v>
          </cell>
          <cell r="AO164">
            <v>0.8</v>
          </cell>
          <cell r="AP164">
            <v>0.72</v>
          </cell>
          <cell r="AQ164">
            <v>0.66</v>
          </cell>
          <cell r="AR164">
            <v>0.57999999999999996</v>
          </cell>
          <cell r="AS164">
            <v>0.52</v>
          </cell>
          <cell r="AT164">
            <v>0.62</v>
          </cell>
          <cell r="AU164">
            <v>0.68</v>
          </cell>
          <cell r="AV164">
            <v>0.82</v>
          </cell>
          <cell r="AW164">
            <v>0.76</v>
          </cell>
          <cell r="AX164">
            <v>1.46</v>
          </cell>
          <cell r="AY164">
            <v>0.86</v>
          </cell>
        </row>
        <row r="165">
          <cell r="A165" t="str">
            <v>Macao SAR, China</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row>
        <row r="166">
          <cell r="A166" t="str">
            <v>MAC</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row>
        <row r="167">
          <cell r="A167" t="str">
            <v>Madagascar</v>
          </cell>
          <cell r="T167">
            <v>2.73</v>
          </cell>
          <cell r="U167">
            <v>2.79</v>
          </cell>
          <cell r="V167">
            <v>2.61</v>
          </cell>
          <cell r="W167">
            <v>3.12</v>
          </cell>
          <cell r="X167">
            <v>2.34</v>
          </cell>
          <cell r="Y167">
            <v>2.16</v>
          </cell>
          <cell r="Z167">
            <v>3</v>
          </cell>
          <cell r="AA167">
            <v>2.46</v>
          </cell>
          <cell r="AE167">
            <v>2.4</v>
          </cell>
          <cell r="AF167">
            <v>0</v>
          </cell>
          <cell r="AG167">
            <v>1.1399999999999999</v>
          </cell>
          <cell r="AH167">
            <v>1.08</v>
          </cell>
          <cell r="AI167">
            <v>0.78</v>
          </cell>
          <cell r="AJ167">
            <v>0.84</v>
          </cell>
          <cell r="AK167">
            <v>0.91</v>
          </cell>
          <cell r="AL167">
            <v>0.91</v>
          </cell>
          <cell r="AM167">
            <v>0.56000000000000005</v>
          </cell>
          <cell r="AN167">
            <v>0.96</v>
          </cell>
          <cell r="AO167">
            <v>1.1100000000000001</v>
          </cell>
          <cell r="AP167">
            <v>0.99</v>
          </cell>
          <cell r="AQ167">
            <v>1.03</v>
          </cell>
          <cell r="AR167">
            <v>1.01</v>
          </cell>
          <cell r="AS167">
            <v>0.97</v>
          </cell>
          <cell r="AT167">
            <v>0.9</v>
          </cell>
          <cell r="AU167">
            <v>0.93</v>
          </cell>
          <cell r="AV167">
            <v>0.99</v>
          </cell>
          <cell r="AW167">
            <v>1.07</v>
          </cell>
          <cell r="AX167">
            <v>1.24</v>
          </cell>
          <cell r="AY167">
            <v>1.1599999999999999</v>
          </cell>
        </row>
        <row r="168">
          <cell r="A168" t="str">
            <v>MDG</v>
          </cell>
          <cell r="T168">
            <v>2.73</v>
          </cell>
          <cell r="U168">
            <v>2.79</v>
          </cell>
          <cell r="V168">
            <v>2.61</v>
          </cell>
          <cell r="W168">
            <v>3.12</v>
          </cell>
          <cell r="X168">
            <v>2.34</v>
          </cell>
          <cell r="Y168">
            <v>2.16</v>
          </cell>
          <cell r="Z168">
            <v>3</v>
          </cell>
          <cell r="AA168">
            <v>2.46</v>
          </cell>
          <cell r="AE168">
            <v>2.4</v>
          </cell>
          <cell r="AF168">
            <v>0</v>
          </cell>
          <cell r="AG168">
            <v>1.1399999999999999</v>
          </cell>
          <cell r="AH168">
            <v>1.08</v>
          </cell>
          <cell r="AI168">
            <v>0.78</v>
          </cell>
          <cell r="AJ168">
            <v>0.84</v>
          </cell>
          <cell r="AK168">
            <v>0.91</v>
          </cell>
          <cell r="AL168">
            <v>0.91</v>
          </cell>
          <cell r="AM168">
            <v>0.56000000000000005</v>
          </cell>
          <cell r="AN168">
            <v>0.96</v>
          </cell>
          <cell r="AO168">
            <v>1.1100000000000001</v>
          </cell>
          <cell r="AP168">
            <v>0.99</v>
          </cell>
          <cell r="AQ168">
            <v>1.03</v>
          </cell>
          <cell r="AR168">
            <v>1.01</v>
          </cell>
          <cell r="AS168">
            <v>0.97</v>
          </cell>
          <cell r="AT168">
            <v>0.9</v>
          </cell>
          <cell r="AU168">
            <v>0.93</v>
          </cell>
          <cell r="AV168">
            <v>0.99</v>
          </cell>
          <cell r="AW168">
            <v>1.07</v>
          </cell>
          <cell r="AX168">
            <v>1.24</v>
          </cell>
          <cell r="AY168">
            <v>1.1599999999999999</v>
          </cell>
        </row>
        <row r="169">
          <cell r="A169" t="str">
            <v>Malaysia</v>
          </cell>
          <cell r="T169">
            <v>2.38</v>
          </cell>
          <cell r="U169">
            <v>2.94</v>
          </cell>
          <cell r="V169">
            <v>2.74</v>
          </cell>
          <cell r="W169">
            <v>2.64</v>
          </cell>
          <cell r="X169">
            <v>2.61</v>
          </cell>
          <cell r="Y169">
            <v>2.5299999999999998</v>
          </cell>
          <cell r="AF169">
            <v>2.04</v>
          </cell>
          <cell r="AG169">
            <v>2.4</v>
          </cell>
          <cell r="AH169">
            <v>2.08</v>
          </cell>
          <cell r="AI169">
            <v>2.08</v>
          </cell>
          <cell r="AJ169">
            <v>1.92</v>
          </cell>
          <cell r="AK169">
            <v>1.96</v>
          </cell>
          <cell r="AL169">
            <v>1.82</v>
          </cell>
          <cell r="AM169">
            <v>1.87</v>
          </cell>
          <cell r="AN169">
            <v>1.49</v>
          </cell>
          <cell r="AO169">
            <v>1.6</v>
          </cell>
          <cell r="AP169">
            <v>1.5</v>
          </cell>
          <cell r="AQ169">
            <v>1.57</v>
          </cell>
          <cell r="AR169">
            <v>1.5</v>
          </cell>
          <cell r="AS169">
            <v>1.48</v>
          </cell>
          <cell r="AT169">
            <v>1.18</v>
          </cell>
          <cell r="AU169">
            <v>1.17</v>
          </cell>
          <cell r="AV169">
            <v>1.35</v>
          </cell>
          <cell r="AW169">
            <v>0.9</v>
          </cell>
          <cell r="AX169">
            <v>1</v>
          </cell>
          <cell r="AY169">
            <v>1.01</v>
          </cell>
        </row>
        <row r="170">
          <cell r="A170" t="str">
            <v>MYS</v>
          </cell>
          <cell r="T170">
            <v>2.38</v>
          </cell>
          <cell r="U170">
            <v>2.94</v>
          </cell>
          <cell r="V170">
            <v>2.74</v>
          </cell>
          <cell r="W170">
            <v>2.64</v>
          </cell>
          <cell r="X170">
            <v>2.61</v>
          </cell>
          <cell r="Y170">
            <v>2.5299999999999998</v>
          </cell>
          <cell r="AF170">
            <v>2.04</v>
          </cell>
          <cell r="AG170">
            <v>2.4</v>
          </cell>
          <cell r="AH170">
            <v>2.08</v>
          </cell>
          <cell r="AI170">
            <v>2.08</v>
          </cell>
          <cell r="AJ170">
            <v>1.92</v>
          </cell>
          <cell r="AK170">
            <v>1.96</v>
          </cell>
          <cell r="AL170">
            <v>1.82</v>
          </cell>
          <cell r="AM170">
            <v>1.87</v>
          </cell>
          <cell r="AN170">
            <v>1.49</v>
          </cell>
          <cell r="AO170">
            <v>1.6</v>
          </cell>
          <cell r="AP170">
            <v>1.5</v>
          </cell>
          <cell r="AQ170">
            <v>1.57</v>
          </cell>
          <cell r="AR170">
            <v>1.5</v>
          </cell>
          <cell r="AS170">
            <v>1.48</v>
          </cell>
          <cell r="AT170">
            <v>1.18</v>
          </cell>
          <cell r="AU170">
            <v>1.17</v>
          </cell>
          <cell r="AV170">
            <v>1.35</v>
          </cell>
          <cell r="AW170">
            <v>0.9</v>
          </cell>
          <cell r="AX170">
            <v>1</v>
          </cell>
          <cell r="AY170">
            <v>1.01</v>
          </cell>
        </row>
        <row r="171">
          <cell r="A171" t="str">
            <v>Maldives</v>
          </cell>
          <cell r="T171">
            <v>20.2</v>
          </cell>
          <cell r="U171">
            <v>14.96</v>
          </cell>
          <cell r="V171">
            <v>14.72</v>
          </cell>
          <cell r="W171">
            <v>14.64</v>
          </cell>
          <cell r="X171">
            <v>12.08</v>
          </cell>
          <cell r="Y171">
            <v>11.48</v>
          </cell>
          <cell r="Z171">
            <v>12.76</v>
          </cell>
          <cell r="AA171">
            <v>15.36</v>
          </cell>
          <cell r="AB171">
            <v>14.6</v>
          </cell>
          <cell r="AC171">
            <v>21.24</v>
          </cell>
          <cell r="AD171">
            <v>15.96</v>
          </cell>
          <cell r="AE171">
            <v>15.56</v>
          </cell>
          <cell r="AF171">
            <v>12.04</v>
          </cell>
          <cell r="AG171">
            <v>13.12</v>
          </cell>
          <cell r="AH171">
            <v>12.64</v>
          </cell>
          <cell r="AI171">
            <v>11.2</v>
          </cell>
          <cell r="AJ171">
            <v>8.32</v>
          </cell>
          <cell r="AK171">
            <v>7.96</v>
          </cell>
          <cell r="AL171">
            <v>8.08</v>
          </cell>
          <cell r="AM171">
            <v>10.039999999999999</v>
          </cell>
          <cell r="AN171">
            <v>2.02</v>
          </cell>
          <cell r="AO171">
            <v>2.25</v>
          </cell>
        </row>
        <row r="172">
          <cell r="A172" t="str">
            <v>MDV</v>
          </cell>
          <cell r="T172">
            <v>20.2</v>
          </cell>
          <cell r="U172">
            <v>14.96</v>
          </cell>
          <cell r="V172">
            <v>14.72</v>
          </cell>
          <cell r="W172">
            <v>14.64</v>
          </cell>
          <cell r="X172">
            <v>12.08</v>
          </cell>
          <cell r="Y172">
            <v>11.48</v>
          </cell>
          <cell r="Z172">
            <v>12.76</v>
          </cell>
          <cell r="AA172">
            <v>15.36</v>
          </cell>
          <cell r="AB172">
            <v>14.6</v>
          </cell>
          <cell r="AC172">
            <v>21.24</v>
          </cell>
          <cell r="AD172">
            <v>15.96</v>
          </cell>
          <cell r="AE172">
            <v>15.56</v>
          </cell>
          <cell r="AF172">
            <v>12.04</v>
          </cell>
          <cell r="AG172">
            <v>13.12</v>
          </cell>
          <cell r="AH172">
            <v>12.64</v>
          </cell>
          <cell r="AI172">
            <v>11.2</v>
          </cell>
          <cell r="AJ172">
            <v>8.32</v>
          </cell>
          <cell r="AK172">
            <v>7.96</v>
          </cell>
          <cell r="AL172">
            <v>8.08</v>
          </cell>
          <cell r="AM172">
            <v>10.039999999999999</v>
          </cell>
          <cell r="AN172">
            <v>2.02</v>
          </cell>
          <cell r="AO172">
            <v>2.25</v>
          </cell>
        </row>
        <row r="173">
          <cell r="A173" t="str">
            <v>Malta</v>
          </cell>
          <cell r="T173">
            <v>1.62</v>
          </cell>
          <cell r="U173">
            <v>1.54</v>
          </cell>
          <cell r="V173">
            <v>1.54</v>
          </cell>
          <cell r="W173">
            <v>1.74</v>
          </cell>
          <cell r="X173">
            <v>1.8</v>
          </cell>
          <cell r="Y173">
            <v>1.98</v>
          </cell>
          <cell r="Z173">
            <v>2.04</v>
          </cell>
          <cell r="AA173">
            <v>1.94</v>
          </cell>
          <cell r="AB173">
            <v>1.72</v>
          </cell>
          <cell r="AC173">
            <v>1.58</v>
          </cell>
          <cell r="AD173">
            <v>1.38</v>
          </cell>
          <cell r="AE173">
            <v>1.44</v>
          </cell>
          <cell r="AF173">
            <v>1.4</v>
          </cell>
          <cell r="AG173">
            <v>1.6</v>
          </cell>
          <cell r="AH173">
            <v>1.8</v>
          </cell>
          <cell r="AI173">
            <v>1.7</v>
          </cell>
          <cell r="AJ173">
            <v>1.38</v>
          </cell>
          <cell r="AK173">
            <v>1.22</v>
          </cell>
          <cell r="AL173">
            <v>1.22</v>
          </cell>
          <cell r="AM173">
            <v>1.72</v>
          </cell>
          <cell r="AN173">
            <v>1.48</v>
          </cell>
          <cell r="AO173">
            <v>1.62</v>
          </cell>
          <cell r="AP173">
            <v>1.38</v>
          </cell>
          <cell r="AQ173">
            <v>1.24</v>
          </cell>
          <cell r="AR173">
            <v>1.44</v>
          </cell>
          <cell r="AS173">
            <v>1.56</v>
          </cell>
          <cell r="AT173">
            <v>1.1599999999999999</v>
          </cell>
          <cell r="AU173">
            <v>1.18</v>
          </cell>
          <cell r="AV173">
            <v>1</v>
          </cell>
          <cell r="AW173">
            <v>1.32</v>
          </cell>
          <cell r="AX173">
            <v>1.06</v>
          </cell>
          <cell r="AY173">
            <v>1.22</v>
          </cell>
        </row>
        <row r="174">
          <cell r="A174" t="str">
            <v>MLT</v>
          </cell>
          <cell r="T174">
            <v>1.62</v>
          </cell>
          <cell r="U174">
            <v>1.54</v>
          </cell>
          <cell r="V174">
            <v>1.54</v>
          </cell>
          <cell r="W174">
            <v>1.74</v>
          </cell>
          <cell r="X174">
            <v>1.8</v>
          </cell>
          <cell r="Y174">
            <v>1.98</v>
          </cell>
          <cell r="Z174">
            <v>2.04</v>
          </cell>
          <cell r="AA174">
            <v>1.94</v>
          </cell>
          <cell r="AB174">
            <v>1.72</v>
          </cell>
          <cell r="AC174">
            <v>1.58</v>
          </cell>
          <cell r="AD174">
            <v>1.38</v>
          </cell>
          <cell r="AE174">
            <v>1.44</v>
          </cell>
          <cell r="AF174">
            <v>1.4</v>
          </cell>
          <cell r="AG174">
            <v>1.6</v>
          </cell>
          <cell r="AH174">
            <v>1.8</v>
          </cell>
          <cell r="AI174">
            <v>1.7</v>
          </cell>
          <cell r="AJ174">
            <v>1.38</v>
          </cell>
          <cell r="AK174">
            <v>1.22</v>
          </cell>
          <cell r="AL174">
            <v>1.22</v>
          </cell>
          <cell r="AM174">
            <v>1.72</v>
          </cell>
          <cell r="AN174">
            <v>1.48</v>
          </cell>
          <cell r="AO174">
            <v>1.62</v>
          </cell>
          <cell r="AP174">
            <v>1.38</v>
          </cell>
          <cell r="AQ174">
            <v>1.24</v>
          </cell>
          <cell r="AR174">
            <v>1.44</v>
          </cell>
          <cell r="AS174">
            <v>1.56</v>
          </cell>
          <cell r="AT174">
            <v>1.1599999999999999</v>
          </cell>
          <cell r="AU174">
            <v>1.18</v>
          </cell>
          <cell r="AV174">
            <v>1</v>
          </cell>
          <cell r="AW174">
            <v>1.32</v>
          </cell>
          <cell r="AX174">
            <v>1.06</v>
          </cell>
          <cell r="AY174">
            <v>1.22</v>
          </cell>
        </row>
        <row r="175">
          <cell r="A175" t="str">
            <v>Marshall Islands</v>
          </cell>
          <cell r="AL175">
            <v>0</v>
          </cell>
          <cell r="AM175">
            <v>0</v>
          </cell>
          <cell r="AN175">
            <v>0</v>
          </cell>
          <cell r="AO175">
            <v>0</v>
          </cell>
          <cell r="AP175">
            <v>0</v>
          </cell>
          <cell r="AQ175">
            <v>0</v>
          </cell>
          <cell r="AR175">
            <v>0</v>
          </cell>
          <cell r="AS175">
            <v>0</v>
          </cell>
          <cell r="AT175">
            <v>0</v>
          </cell>
          <cell r="AU175">
            <v>0</v>
          </cell>
          <cell r="AV175">
            <v>0</v>
          </cell>
          <cell r="AW175">
            <v>0</v>
          </cell>
        </row>
        <row r="176">
          <cell r="A176" t="str">
            <v>MHL</v>
          </cell>
          <cell r="AL176">
            <v>0</v>
          </cell>
          <cell r="AM176">
            <v>0</v>
          </cell>
          <cell r="AN176">
            <v>0</v>
          </cell>
          <cell r="AO176">
            <v>0</v>
          </cell>
          <cell r="AP176">
            <v>0</v>
          </cell>
          <cell r="AQ176">
            <v>0</v>
          </cell>
          <cell r="AR176">
            <v>0</v>
          </cell>
          <cell r="AS176">
            <v>0</v>
          </cell>
          <cell r="AT176">
            <v>0</v>
          </cell>
          <cell r="AU176">
            <v>0</v>
          </cell>
          <cell r="AV176">
            <v>0</v>
          </cell>
          <cell r="AW176">
            <v>0</v>
          </cell>
        </row>
        <row r="177">
          <cell r="A177" t="str">
            <v>Mauritius</v>
          </cell>
          <cell r="T177">
            <v>0.59</v>
          </cell>
          <cell r="U177">
            <v>0.66</v>
          </cell>
          <cell r="V177">
            <v>0.68</v>
          </cell>
          <cell r="W177">
            <v>0.6</v>
          </cell>
          <cell r="X177">
            <v>0.57999999999999996</v>
          </cell>
          <cell r="Y177">
            <v>0.6</v>
          </cell>
          <cell r="Z177">
            <v>0.6</v>
          </cell>
          <cell r="AA177">
            <v>0.5</v>
          </cell>
          <cell r="AB177">
            <v>0.36</v>
          </cell>
          <cell r="AC177">
            <v>0.38</v>
          </cell>
          <cell r="AD177">
            <v>0.38</v>
          </cell>
          <cell r="AE177">
            <v>0.36</v>
          </cell>
          <cell r="AF177">
            <v>0.72</v>
          </cell>
          <cell r="AG177">
            <v>0.72</v>
          </cell>
          <cell r="AH177">
            <v>0.64</v>
          </cell>
          <cell r="AI177">
            <v>0.6</v>
          </cell>
          <cell r="AJ177">
            <v>0.64</v>
          </cell>
          <cell r="AK177">
            <v>0.52</v>
          </cell>
          <cell r="AL177">
            <v>0.56000000000000005</v>
          </cell>
          <cell r="AM177">
            <v>0.68</v>
          </cell>
          <cell r="AN177">
            <v>0.6</v>
          </cell>
          <cell r="AO177">
            <v>0.6</v>
          </cell>
          <cell r="AP177">
            <v>0.56000000000000005</v>
          </cell>
          <cell r="AQ177">
            <v>0.76</v>
          </cell>
          <cell r="AR177">
            <v>0.6</v>
          </cell>
          <cell r="AS177">
            <v>0.28000000000000003</v>
          </cell>
          <cell r="AT177">
            <v>0.56000000000000005</v>
          </cell>
          <cell r="AU177">
            <v>0.68</v>
          </cell>
          <cell r="AV177">
            <v>0.64</v>
          </cell>
          <cell r="AW177">
            <v>0.64</v>
          </cell>
          <cell r="AX177">
            <v>0.72</v>
          </cell>
          <cell r="AY177">
            <v>0.64</v>
          </cell>
        </row>
        <row r="178">
          <cell r="A178" t="str">
            <v>MUS</v>
          </cell>
          <cell r="T178">
            <v>0.59</v>
          </cell>
          <cell r="U178">
            <v>0.66</v>
          </cell>
          <cell r="V178">
            <v>0.68</v>
          </cell>
          <cell r="W178">
            <v>0.6</v>
          </cell>
          <cell r="X178">
            <v>0.57999999999999996</v>
          </cell>
          <cell r="Y178">
            <v>0.6</v>
          </cell>
          <cell r="Z178">
            <v>0.6</v>
          </cell>
          <cell r="AA178">
            <v>0.5</v>
          </cell>
          <cell r="AB178">
            <v>0.36</v>
          </cell>
          <cell r="AC178">
            <v>0.38</v>
          </cell>
          <cell r="AD178">
            <v>0.38</v>
          </cell>
          <cell r="AE178">
            <v>0.36</v>
          </cell>
          <cell r="AF178">
            <v>0.72</v>
          </cell>
          <cell r="AG178">
            <v>0.72</v>
          </cell>
          <cell r="AH178">
            <v>0.64</v>
          </cell>
          <cell r="AI178">
            <v>0.6</v>
          </cell>
          <cell r="AJ178">
            <v>0.64</v>
          </cell>
          <cell r="AK178">
            <v>0.52</v>
          </cell>
          <cell r="AL178">
            <v>0.56000000000000005</v>
          </cell>
          <cell r="AM178">
            <v>0.68</v>
          </cell>
          <cell r="AN178">
            <v>0.6</v>
          </cell>
          <cell r="AO178">
            <v>0.6</v>
          </cell>
          <cell r="AP178">
            <v>0.56000000000000005</v>
          </cell>
          <cell r="AQ178">
            <v>0.76</v>
          </cell>
          <cell r="AR178">
            <v>0.6</v>
          </cell>
          <cell r="AS178">
            <v>0.28000000000000003</v>
          </cell>
          <cell r="AT178">
            <v>0.56000000000000005</v>
          </cell>
          <cell r="AU178">
            <v>0.68</v>
          </cell>
          <cell r="AV178">
            <v>0.64</v>
          </cell>
          <cell r="AW178">
            <v>0.64</v>
          </cell>
          <cell r="AX178">
            <v>0.72</v>
          </cell>
          <cell r="AY178">
            <v>0.64</v>
          </cell>
        </row>
        <row r="179">
          <cell r="A179" t="str">
            <v>Mexico</v>
          </cell>
          <cell r="T179">
            <v>0.86</v>
          </cell>
          <cell r="U179">
            <v>1.35</v>
          </cell>
          <cell r="V179">
            <v>1.44</v>
          </cell>
          <cell r="W179">
            <v>1.3800000000000001</v>
          </cell>
          <cell r="X179">
            <v>1.62</v>
          </cell>
          <cell r="Y179">
            <v>1.5</v>
          </cell>
          <cell r="Z179">
            <v>1.35</v>
          </cell>
          <cell r="AA179">
            <v>1.3800000000000001</v>
          </cell>
          <cell r="AB179">
            <v>1.23</v>
          </cell>
          <cell r="AC179">
            <v>1.23</v>
          </cell>
          <cell r="AD179">
            <v>1.2000000000000002</v>
          </cell>
        </row>
        <row r="180">
          <cell r="A180" t="str">
            <v>MEX</v>
          </cell>
          <cell r="T180">
            <v>0.86</v>
          </cell>
          <cell r="U180">
            <v>1.35</v>
          </cell>
          <cell r="V180">
            <v>1.44</v>
          </cell>
          <cell r="W180">
            <v>1.3800000000000001</v>
          </cell>
          <cell r="X180">
            <v>1.62</v>
          </cell>
          <cell r="Y180">
            <v>1.5</v>
          </cell>
          <cell r="Z180">
            <v>1.35</v>
          </cell>
          <cell r="AA180">
            <v>1.3800000000000001</v>
          </cell>
          <cell r="AB180">
            <v>1.23</v>
          </cell>
          <cell r="AC180">
            <v>1.23</v>
          </cell>
          <cell r="AD180">
            <v>1.2000000000000002</v>
          </cell>
        </row>
        <row r="181">
          <cell r="A181" t="str">
            <v>Micronesia, Fed. Sts.</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row>
        <row r="182">
          <cell r="A182" t="str">
            <v>FSM</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row>
        <row r="183">
          <cell r="A183" t="str">
            <v>Moldova</v>
          </cell>
          <cell r="X183">
            <v>0</v>
          </cell>
          <cell r="Y183">
            <v>0</v>
          </cell>
          <cell r="Z183">
            <v>0</v>
          </cell>
          <cell r="AA183">
            <v>1.8</v>
          </cell>
          <cell r="AB183">
            <v>1.24</v>
          </cell>
          <cell r="AC183">
            <v>1.02</v>
          </cell>
          <cell r="AD183">
            <v>0.78</v>
          </cell>
          <cell r="AE183">
            <v>0.8</v>
          </cell>
          <cell r="AF183">
            <v>1.96</v>
          </cell>
          <cell r="AG183">
            <v>1.69</v>
          </cell>
          <cell r="AH183">
            <v>1.6999999999999997</v>
          </cell>
          <cell r="AI183">
            <v>1.6400000000000001</v>
          </cell>
          <cell r="AJ183">
            <v>1.9</v>
          </cell>
          <cell r="AK183">
            <v>2.0300000000000002</v>
          </cell>
          <cell r="AL183">
            <v>2.42</v>
          </cell>
          <cell r="AM183">
            <v>1.62</v>
          </cell>
          <cell r="AN183">
            <v>1.1000000000000001</v>
          </cell>
          <cell r="AO183">
            <v>1.0900000000000001</v>
          </cell>
          <cell r="AP183">
            <v>1.0900000000000001</v>
          </cell>
          <cell r="AQ183">
            <v>1.1000000000000001</v>
          </cell>
          <cell r="AR183">
            <v>1.22</v>
          </cell>
          <cell r="AS183">
            <v>1.26</v>
          </cell>
          <cell r="AT183">
            <v>1.37</v>
          </cell>
          <cell r="AU183">
            <v>1.29</v>
          </cell>
          <cell r="AV183">
            <v>1.34</v>
          </cell>
          <cell r="AW183">
            <v>1.18</v>
          </cell>
          <cell r="AX183">
            <v>1.3</v>
          </cell>
          <cell r="AY183">
            <v>1.29</v>
          </cell>
        </row>
        <row r="184">
          <cell r="A184" t="str">
            <v>MDA</v>
          </cell>
          <cell r="X184">
            <v>0</v>
          </cell>
          <cell r="Y184">
            <v>0</v>
          </cell>
          <cell r="Z184">
            <v>0</v>
          </cell>
          <cell r="AA184">
            <v>1.8</v>
          </cell>
          <cell r="AB184">
            <v>1.24</v>
          </cell>
          <cell r="AC184">
            <v>1.02</v>
          </cell>
          <cell r="AD184">
            <v>0.78</v>
          </cell>
          <cell r="AE184">
            <v>0.8</v>
          </cell>
          <cell r="AF184">
            <v>1.96</v>
          </cell>
          <cell r="AG184">
            <v>1.69</v>
          </cell>
          <cell r="AH184">
            <v>1.6999999999999997</v>
          </cell>
          <cell r="AI184">
            <v>1.6400000000000001</v>
          </cell>
          <cell r="AJ184">
            <v>1.9</v>
          </cell>
          <cell r="AK184">
            <v>2.0300000000000002</v>
          </cell>
          <cell r="AL184">
            <v>2.42</v>
          </cell>
          <cell r="AM184">
            <v>1.62</v>
          </cell>
          <cell r="AN184">
            <v>1.1000000000000001</v>
          </cell>
          <cell r="AO184">
            <v>1.0900000000000001</v>
          </cell>
          <cell r="AP184">
            <v>1.0900000000000001</v>
          </cell>
          <cell r="AQ184">
            <v>1.1000000000000001</v>
          </cell>
          <cell r="AR184">
            <v>1.22</v>
          </cell>
          <cell r="AS184">
            <v>1.26</v>
          </cell>
          <cell r="AT184">
            <v>1.37</v>
          </cell>
          <cell r="AU184">
            <v>1.29</v>
          </cell>
          <cell r="AV184">
            <v>1.34</v>
          </cell>
          <cell r="AW184">
            <v>1.18</v>
          </cell>
          <cell r="AX184">
            <v>1.3</v>
          </cell>
          <cell r="AY184">
            <v>1.29</v>
          </cell>
        </row>
        <row r="185">
          <cell r="A185" t="str">
            <v>Mongolia</v>
          </cell>
          <cell r="V185">
            <v>8.44</v>
          </cell>
          <cell r="W185">
            <v>7.28</v>
          </cell>
          <cell r="X185">
            <v>7.08</v>
          </cell>
          <cell r="Y185">
            <v>5.88</v>
          </cell>
          <cell r="Z185">
            <v>6.44</v>
          </cell>
          <cell r="AA185">
            <v>6.36</v>
          </cell>
          <cell r="AB185">
            <v>7.08</v>
          </cell>
          <cell r="AC185">
            <v>0</v>
          </cell>
          <cell r="AD185">
            <v>8.52</v>
          </cell>
          <cell r="AE185">
            <v>7.28</v>
          </cell>
          <cell r="AF185">
            <v>6.64</v>
          </cell>
          <cell r="AN185">
            <v>3.3600000000000003</v>
          </cell>
          <cell r="AO185">
            <v>3.4499999999999997</v>
          </cell>
          <cell r="AP185">
            <v>4.0500000000000007</v>
          </cell>
          <cell r="AQ185">
            <v>0</v>
          </cell>
          <cell r="AR185">
            <v>0</v>
          </cell>
          <cell r="AS185">
            <v>0</v>
          </cell>
          <cell r="AT185">
            <v>2.58</v>
          </cell>
          <cell r="AU185">
            <v>3.04</v>
          </cell>
          <cell r="AV185">
            <v>3.28</v>
          </cell>
          <cell r="AW185">
            <v>4.25</v>
          </cell>
          <cell r="AX185">
            <v>4.74</v>
          </cell>
          <cell r="AY185">
            <v>4</v>
          </cell>
        </row>
        <row r="186">
          <cell r="A186" t="str">
            <v>MNG</v>
          </cell>
          <cell r="V186">
            <v>8.44</v>
          </cell>
          <cell r="W186">
            <v>7.28</v>
          </cell>
          <cell r="X186">
            <v>7.08</v>
          </cell>
          <cell r="Y186">
            <v>5.88</v>
          </cell>
          <cell r="Z186">
            <v>6.44</v>
          </cell>
          <cell r="AA186">
            <v>6.36</v>
          </cell>
          <cell r="AB186">
            <v>7.08</v>
          </cell>
          <cell r="AC186">
            <v>0</v>
          </cell>
          <cell r="AD186">
            <v>8.52</v>
          </cell>
          <cell r="AE186">
            <v>7.28</v>
          </cell>
          <cell r="AF186">
            <v>6.64</v>
          </cell>
          <cell r="AN186">
            <v>3.3600000000000003</v>
          </cell>
          <cell r="AO186">
            <v>3.4499999999999997</v>
          </cell>
          <cell r="AP186">
            <v>4.0500000000000007</v>
          </cell>
          <cell r="AQ186">
            <v>0</v>
          </cell>
          <cell r="AR186">
            <v>0</v>
          </cell>
          <cell r="AS186">
            <v>0</v>
          </cell>
          <cell r="AT186">
            <v>2.58</v>
          </cell>
          <cell r="AU186">
            <v>3.04</v>
          </cell>
          <cell r="AV186">
            <v>3.28</v>
          </cell>
          <cell r="AW186">
            <v>4.25</v>
          </cell>
          <cell r="AX186">
            <v>4.74</v>
          </cell>
          <cell r="AY186">
            <v>4</v>
          </cell>
        </row>
        <row r="187">
          <cell r="A187" t="str">
            <v>Morocco</v>
          </cell>
          <cell r="T187">
            <v>5.84</v>
          </cell>
          <cell r="U187">
            <v>6.54</v>
          </cell>
          <cell r="V187">
            <v>6.52</v>
          </cell>
          <cell r="W187">
            <v>7.26</v>
          </cell>
          <cell r="X187">
            <v>7.04</v>
          </cell>
          <cell r="Y187">
            <v>7.06</v>
          </cell>
          <cell r="AA187">
            <v>5.62</v>
          </cell>
          <cell r="AB187">
            <v>7.18</v>
          </cell>
          <cell r="AC187">
            <v>6.58</v>
          </cell>
        </row>
        <row r="188">
          <cell r="A188" t="str">
            <v>MAR</v>
          </cell>
          <cell r="T188">
            <v>5.84</v>
          </cell>
          <cell r="U188">
            <v>6.54</v>
          </cell>
          <cell r="V188">
            <v>6.52</v>
          </cell>
          <cell r="W188">
            <v>7.26</v>
          </cell>
          <cell r="X188">
            <v>7.04</v>
          </cell>
          <cell r="Y188">
            <v>7.06</v>
          </cell>
          <cell r="AA188">
            <v>5.62</v>
          </cell>
          <cell r="AB188">
            <v>7.18</v>
          </cell>
          <cell r="AC188">
            <v>6.58</v>
          </cell>
        </row>
        <row r="189">
          <cell r="A189" t="str">
            <v>Mozambique</v>
          </cell>
          <cell r="AN189">
            <v>0.74</v>
          </cell>
          <cell r="AO189">
            <v>0.87</v>
          </cell>
          <cell r="AT189">
            <v>1.04</v>
          </cell>
          <cell r="AU189">
            <v>0.99</v>
          </cell>
          <cell r="AV189">
            <v>1.32</v>
          </cell>
          <cell r="AW189">
            <v>1.31</v>
          </cell>
          <cell r="AX189">
            <v>2.15</v>
          </cell>
          <cell r="AY189">
            <v>2.11</v>
          </cell>
        </row>
        <row r="190">
          <cell r="A190" t="str">
            <v>MOZ</v>
          </cell>
          <cell r="AN190">
            <v>0.74</v>
          </cell>
          <cell r="AO190">
            <v>0.87</v>
          </cell>
          <cell r="AT190">
            <v>1.04</v>
          </cell>
          <cell r="AU190">
            <v>0.99</v>
          </cell>
          <cell r="AV190">
            <v>1.32</v>
          </cell>
          <cell r="AW190">
            <v>1.31</v>
          </cell>
          <cell r="AX190">
            <v>2.15</v>
          </cell>
          <cell r="AY190">
            <v>2.11</v>
          </cell>
        </row>
        <row r="191">
          <cell r="A191" t="str">
            <v>Myanmar</v>
          </cell>
          <cell r="AB191">
            <v>2.52</v>
          </cell>
          <cell r="AC191">
            <v>2.06</v>
          </cell>
          <cell r="AD191">
            <v>2.3199999999999998</v>
          </cell>
          <cell r="AE191">
            <v>1.82</v>
          </cell>
          <cell r="AF191">
            <v>1.44</v>
          </cell>
          <cell r="AG191">
            <v>2.25</v>
          </cell>
          <cell r="AH191">
            <v>1.79</v>
          </cell>
          <cell r="AI191">
            <v>1.61</v>
          </cell>
          <cell r="AP191">
            <v>15.48</v>
          </cell>
          <cell r="AQ191">
            <v>16.28</v>
          </cell>
          <cell r="AR191">
            <v>16.04</v>
          </cell>
          <cell r="AS191">
            <v>18.2</v>
          </cell>
          <cell r="AT191">
            <v>15.92</v>
          </cell>
          <cell r="AU191">
            <v>15.4</v>
          </cell>
          <cell r="AV191">
            <v>5.56</v>
          </cell>
          <cell r="AW191">
            <v>13.24</v>
          </cell>
        </row>
        <row r="192">
          <cell r="A192" t="str">
            <v>MMR</v>
          </cell>
          <cell r="AB192">
            <v>2.52</v>
          </cell>
          <cell r="AC192">
            <v>2.06</v>
          </cell>
          <cell r="AD192">
            <v>2.3199999999999998</v>
          </cell>
          <cell r="AE192">
            <v>1.82</v>
          </cell>
          <cell r="AF192">
            <v>1.44</v>
          </cell>
          <cell r="AG192">
            <v>2.25</v>
          </cell>
          <cell r="AH192">
            <v>1.79</v>
          </cell>
          <cell r="AI192">
            <v>1.61</v>
          </cell>
          <cell r="AP192">
            <v>15.48</v>
          </cell>
          <cell r="AQ192">
            <v>16.28</v>
          </cell>
          <cell r="AR192">
            <v>16.04</v>
          </cell>
          <cell r="AS192">
            <v>18.2</v>
          </cell>
          <cell r="AT192">
            <v>15.92</v>
          </cell>
          <cell r="AU192">
            <v>15.4</v>
          </cell>
          <cell r="AV192">
            <v>5.56</v>
          </cell>
          <cell r="AW192">
            <v>13.24</v>
          </cell>
        </row>
        <row r="193">
          <cell r="A193" t="str">
            <v>Namibia</v>
          </cell>
          <cell r="AD193">
            <v>2.87</v>
          </cell>
          <cell r="AE193">
            <v>2.94</v>
          </cell>
          <cell r="AF193">
            <v>2.68</v>
          </cell>
          <cell r="AG193">
            <v>2.64</v>
          </cell>
          <cell r="AH193">
            <v>2.57</v>
          </cell>
          <cell r="AI193">
            <v>2.7</v>
          </cell>
          <cell r="AJ193">
            <v>2.64</v>
          </cell>
          <cell r="AK193">
            <v>2.73</v>
          </cell>
          <cell r="AL193">
            <v>3.27</v>
          </cell>
          <cell r="AM193">
            <v>3.35</v>
          </cell>
          <cell r="AN193">
            <v>3.54</v>
          </cell>
          <cell r="AO193">
            <v>3.55</v>
          </cell>
          <cell r="AP193">
            <v>3.09</v>
          </cell>
          <cell r="AQ193">
            <v>3.21</v>
          </cell>
          <cell r="AR193">
            <v>4.25</v>
          </cell>
          <cell r="AS193">
            <v>4.62</v>
          </cell>
          <cell r="AT193">
            <v>14.43</v>
          </cell>
          <cell r="AU193">
            <v>14.55</v>
          </cell>
          <cell r="AV193">
            <v>13.78</v>
          </cell>
          <cell r="AW193">
            <v>0.03</v>
          </cell>
          <cell r="AX193">
            <v>2.66</v>
          </cell>
          <cell r="AY193">
            <v>3.17</v>
          </cell>
        </row>
        <row r="194">
          <cell r="A194" t="str">
            <v>NAM</v>
          </cell>
          <cell r="AD194">
            <v>2.87</v>
          </cell>
          <cell r="AE194">
            <v>2.94</v>
          </cell>
          <cell r="AF194">
            <v>2.68</v>
          </cell>
          <cell r="AG194">
            <v>2.64</v>
          </cell>
          <cell r="AH194">
            <v>2.57</v>
          </cell>
          <cell r="AI194">
            <v>2.7</v>
          </cell>
          <cell r="AJ194">
            <v>2.64</v>
          </cell>
          <cell r="AK194">
            <v>2.73</v>
          </cell>
          <cell r="AL194">
            <v>3.27</v>
          </cell>
          <cell r="AM194">
            <v>3.35</v>
          </cell>
          <cell r="AN194">
            <v>3.54</v>
          </cell>
          <cell r="AO194">
            <v>3.55</v>
          </cell>
          <cell r="AP194">
            <v>3.09</v>
          </cell>
          <cell r="AQ194">
            <v>3.21</v>
          </cell>
          <cell r="AR194">
            <v>4.25</v>
          </cell>
          <cell r="AS194">
            <v>4.62</v>
          </cell>
          <cell r="AT194">
            <v>14.43</v>
          </cell>
          <cell r="AU194">
            <v>14.55</v>
          </cell>
          <cell r="AV194">
            <v>13.78</v>
          </cell>
          <cell r="AW194">
            <v>0.03</v>
          </cell>
          <cell r="AX194">
            <v>2.66</v>
          </cell>
          <cell r="AY194">
            <v>3.17</v>
          </cell>
        </row>
        <row r="195">
          <cell r="A195" t="str">
            <v>Nauru</v>
          </cell>
          <cell r="AR195">
            <v>0</v>
          </cell>
          <cell r="AS195">
            <v>0</v>
          </cell>
          <cell r="AT195">
            <v>2.56</v>
          </cell>
          <cell r="AU195">
            <v>4.5999999999999996</v>
          </cell>
          <cell r="AV195">
            <v>5.2</v>
          </cell>
        </row>
        <row r="196">
          <cell r="A196" t="str">
            <v>NRU</v>
          </cell>
          <cell r="AR196">
            <v>0</v>
          </cell>
          <cell r="AS196">
            <v>0</v>
          </cell>
          <cell r="AT196">
            <v>2.56</v>
          </cell>
          <cell r="AU196">
            <v>4.5999999999999996</v>
          </cell>
          <cell r="AV196">
            <v>5.2</v>
          </cell>
        </row>
        <row r="197">
          <cell r="A197" t="str">
            <v>Nepal</v>
          </cell>
          <cell r="T197">
            <v>0.85</v>
          </cell>
          <cell r="U197">
            <v>0.76</v>
          </cell>
          <cell r="V197">
            <v>0.8</v>
          </cell>
          <cell r="W197">
            <v>0.8</v>
          </cell>
          <cell r="X197">
            <v>0.77</v>
          </cell>
          <cell r="Y197">
            <v>0.75</v>
          </cell>
          <cell r="Z197">
            <v>0.7</v>
          </cell>
          <cell r="AA197">
            <v>0.69</v>
          </cell>
          <cell r="AB197">
            <v>0.7</v>
          </cell>
          <cell r="AC197">
            <v>0.72</v>
          </cell>
          <cell r="AD197">
            <v>0.75</v>
          </cell>
          <cell r="AE197">
            <v>0.76</v>
          </cell>
          <cell r="AF197">
            <v>1.1200000000000001</v>
          </cell>
          <cell r="AG197">
            <v>1.31</v>
          </cell>
          <cell r="AH197">
            <v>1.39</v>
          </cell>
          <cell r="AI197">
            <v>1.64</v>
          </cell>
          <cell r="AJ197">
            <v>1.52</v>
          </cell>
          <cell r="AK197">
            <v>1.32</v>
          </cell>
          <cell r="AL197">
            <v>1.2</v>
          </cell>
          <cell r="AM197">
            <v>1.28</v>
          </cell>
          <cell r="AN197">
            <v>1.31</v>
          </cell>
          <cell r="AO197">
            <v>1.24</v>
          </cell>
          <cell r="AP197">
            <v>1.29</v>
          </cell>
          <cell r="AQ197">
            <v>1.07</v>
          </cell>
          <cell r="AR197">
            <v>1.39</v>
          </cell>
          <cell r="AS197">
            <v>1.37</v>
          </cell>
          <cell r="AT197">
            <v>1.35</v>
          </cell>
          <cell r="AU197">
            <v>1.4</v>
          </cell>
          <cell r="AV197">
            <v>1.39</v>
          </cell>
          <cell r="AW197">
            <v>3.9000000000000004</v>
          </cell>
          <cell r="AX197">
            <v>5.12</v>
          </cell>
          <cell r="AY197">
            <v>4.84</v>
          </cell>
        </row>
        <row r="198">
          <cell r="A198" t="str">
            <v>NPL</v>
          </cell>
          <cell r="T198">
            <v>0.85</v>
          </cell>
          <cell r="U198">
            <v>0.76</v>
          </cell>
          <cell r="V198">
            <v>0.8</v>
          </cell>
          <cell r="W198">
            <v>0.8</v>
          </cell>
          <cell r="X198">
            <v>0.77</v>
          </cell>
          <cell r="Y198">
            <v>0.75</v>
          </cell>
          <cell r="Z198">
            <v>0.7</v>
          </cell>
          <cell r="AA198">
            <v>0.69</v>
          </cell>
          <cell r="AB198">
            <v>0.7</v>
          </cell>
          <cell r="AC198">
            <v>0.72</v>
          </cell>
          <cell r="AD198">
            <v>0.75</v>
          </cell>
          <cell r="AE198">
            <v>0.76</v>
          </cell>
          <cell r="AF198">
            <v>1.1200000000000001</v>
          </cell>
          <cell r="AG198">
            <v>1.31</v>
          </cell>
          <cell r="AH198">
            <v>1.39</v>
          </cell>
          <cell r="AI198">
            <v>1.64</v>
          </cell>
          <cell r="AJ198">
            <v>1.52</v>
          </cell>
          <cell r="AK198">
            <v>1.32</v>
          </cell>
          <cell r="AL198">
            <v>1.2</v>
          </cell>
          <cell r="AM198">
            <v>1.28</v>
          </cell>
          <cell r="AN198">
            <v>1.31</v>
          </cell>
          <cell r="AO198">
            <v>1.24</v>
          </cell>
          <cell r="AP198">
            <v>1.29</v>
          </cell>
          <cell r="AQ198">
            <v>1.07</v>
          </cell>
          <cell r="AR198">
            <v>1.39</v>
          </cell>
          <cell r="AS198">
            <v>1.37</v>
          </cell>
          <cell r="AT198">
            <v>1.35</v>
          </cell>
          <cell r="AU198">
            <v>1.4</v>
          </cell>
          <cell r="AV198">
            <v>1.39</v>
          </cell>
          <cell r="AW198">
            <v>3.9000000000000004</v>
          </cell>
          <cell r="AX198">
            <v>5.12</v>
          </cell>
          <cell r="AY198">
            <v>4.84</v>
          </cell>
        </row>
        <row r="199">
          <cell r="A199" t="str">
            <v>Netherlands</v>
          </cell>
          <cell r="T199">
            <v>4.6399999999999997</v>
          </cell>
          <cell r="U199">
            <v>4.4000000000000004</v>
          </cell>
          <cell r="V199">
            <v>4.3</v>
          </cell>
          <cell r="W199">
            <v>3.94</v>
          </cell>
          <cell r="X199">
            <v>3.68</v>
          </cell>
          <cell r="Y199">
            <v>3.7</v>
          </cell>
          <cell r="Z199">
            <v>3.6</v>
          </cell>
          <cell r="AA199">
            <v>3.32</v>
          </cell>
          <cell r="AB199">
            <v>3.12</v>
          </cell>
          <cell r="AC199">
            <v>3.24</v>
          </cell>
          <cell r="AD199">
            <v>2.92</v>
          </cell>
          <cell r="AE199">
            <v>2.96</v>
          </cell>
          <cell r="AF199">
            <v>2.86</v>
          </cell>
          <cell r="AG199">
            <v>2.82</v>
          </cell>
          <cell r="AH199">
            <v>2.74</v>
          </cell>
          <cell r="AI199">
            <v>2.44</v>
          </cell>
          <cell r="AJ199">
            <v>2.54</v>
          </cell>
          <cell r="AK199">
            <v>2.54</v>
          </cell>
          <cell r="AL199">
            <v>2.5</v>
          </cell>
          <cell r="AM199">
            <v>2.72</v>
          </cell>
          <cell r="AN199">
            <v>2.54</v>
          </cell>
          <cell r="AO199">
            <v>2.5</v>
          </cell>
          <cell r="AP199">
            <v>2.2799999999999998</v>
          </cell>
          <cell r="AQ199">
            <v>2.2799999999999998</v>
          </cell>
          <cell r="AR199">
            <v>2.1800000000000002</v>
          </cell>
          <cell r="AS199">
            <v>2.2400000000000002</v>
          </cell>
          <cell r="AT199">
            <v>2.2599999999999998</v>
          </cell>
          <cell r="AU199">
            <v>2.3199999999999998</v>
          </cell>
          <cell r="AV199">
            <v>2.34</v>
          </cell>
          <cell r="AW199">
            <v>2.46</v>
          </cell>
          <cell r="AX199">
            <v>2.7</v>
          </cell>
          <cell r="AY199">
            <v>2.6</v>
          </cell>
        </row>
        <row r="200">
          <cell r="A200" t="str">
            <v>NLD</v>
          </cell>
          <cell r="T200">
            <v>4.6399999999999997</v>
          </cell>
          <cell r="U200">
            <v>4.4000000000000004</v>
          </cell>
          <cell r="V200">
            <v>4.3</v>
          </cell>
          <cell r="W200">
            <v>3.94</v>
          </cell>
          <cell r="X200">
            <v>3.68</v>
          </cell>
          <cell r="Y200">
            <v>3.7</v>
          </cell>
          <cell r="Z200">
            <v>3.6</v>
          </cell>
          <cell r="AA200">
            <v>3.32</v>
          </cell>
          <cell r="AB200">
            <v>3.12</v>
          </cell>
          <cell r="AC200">
            <v>3.24</v>
          </cell>
          <cell r="AD200">
            <v>2.92</v>
          </cell>
          <cell r="AE200">
            <v>2.96</v>
          </cell>
          <cell r="AF200">
            <v>2.86</v>
          </cell>
          <cell r="AG200">
            <v>2.82</v>
          </cell>
          <cell r="AH200">
            <v>2.74</v>
          </cell>
          <cell r="AI200">
            <v>2.44</v>
          </cell>
          <cell r="AJ200">
            <v>2.54</v>
          </cell>
          <cell r="AK200">
            <v>2.54</v>
          </cell>
          <cell r="AL200">
            <v>2.5</v>
          </cell>
          <cell r="AM200">
            <v>2.72</v>
          </cell>
          <cell r="AN200">
            <v>2.54</v>
          </cell>
          <cell r="AO200">
            <v>2.5</v>
          </cell>
          <cell r="AP200">
            <v>2.2799999999999998</v>
          </cell>
          <cell r="AQ200">
            <v>2.2799999999999998</v>
          </cell>
          <cell r="AR200">
            <v>2.1800000000000002</v>
          </cell>
          <cell r="AS200">
            <v>2.2400000000000002</v>
          </cell>
          <cell r="AT200">
            <v>2.2599999999999998</v>
          </cell>
          <cell r="AU200">
            <v>2.3199999999999998</v>
          </cell>
          <cell r="AV200">
            <v>2.34</v>
          </cell>
          <cell r="AW200">
            <v>2.46</v>
          </cell>
          <cell r="AX200">
            <v>2.7</v>
          </cell>
          <cell r="AY200">
            <v>2.6</v>
          </cell>
        </row>
        <row r="201">
          <cell r="A201" t="str">
            <v>New Zealand</v>
          </cell>
          <cell r="U201">
            <v>1.72</v>
          </cell>
          <cell r="V201">
            <v>1.46</v>
          </cell>
          <cell r="W201">
            <v>1.29</v>
          </cell>
          <cell r="X201">
            <v>1.1599999999999999</v>
          </cell>
          <cell r="Y201">
            <v>1.05</v>
          </cell>
          <cell r="Z201">
            <v>1</v>
          </cell>
          <cell r="AA201">
            <v>0.91</v>
          </cell>
          <cell r="AB201">
            <v>1</v>
          </cell>
          <cell r="AC201">
            <v>0.93</v>
          </cell>
          <cell r="AD201">
            <v>1.0900000000000001</v>
          </cell>
          <cell r="AG201">
            <v>0.02</v>
          </cell>
          <cell r="AH201">
            <v>2.54</v>
          </cell>
          <cell r="AI201">
            <v>2.4500000000000002</v>
          </cell>
          <cell r="AJ201">
            <v>0.96</v>
          </cell>
          <cell r="AK201">
            <v>1.06</v>
          </cell>
          <cell r="AM201">
            <v>2.25</v>
          </cell>
          <cell r="AN201">
            <v>2.1800000000000002</v>
          </cell>
          <cell r="AO201">
            <v>2.02</v>
          </cell>
          <cell r="AP201">
            <v>1.92</v>
          </cell>
          <cell r="AQ201">
            <v>1.91</v>
          </cell>
          <cell r="AR201">
            <v>2.0300000000000002</v>
          </cell>
          <cell r="AS201">
            <v>2.02</v>
          </cell>
          <cell r="AT201">
            <v>1.74</v>
          </cell>
          <cell r="AU201">
            <v>1.78</v>
          </cell>
          <cell r="AV201">
            <v>1.74</v>
          </cell>
          <cell r="AW201">
            <v>1.98</v>
          </cell>
          <cell r="AX201">
            <v>1.72</v>
          </cell>
          <cell r="AY201">
            <v>2.1</v>
          </cell>
        </row>
        <row r="202">
          <cell r="A202" t="str">
            <v>NZL</v>
          </cell>
          <cell r="U202">
            <v>1.72</v>
          </cell>
          <cell r="V202">
            <v>1.46</v>
          </cell>
          <cell r="W202">
            <v>1.29</v>
          </cell>
          <cell r="X202">
            <v>1.1599999999999999</v>
          </cell>
          <cell r="Y202">
            <v>1.05</v>
          </cell>
          <cell r="Z202">
            <v>1</v>
          </cell>
          <cell r="AA202">
            <v>0.91</v>
          </cell>
          <cell r="AB202">
            <v>1</v>
          </cell>
          <cell r="AC202">
            <v>0.93</v>
          </cell>
          <cell r="AD202">
            <v>1.0900000000000001</v>
          </cell>
          <cell r="AG202">
            <v>0.02</v>
          </cell>
          <cell r="AH202">
            <v>2.54</v>
          </cell>
          <cell r="AI202">
            <v>2.4500000000000002</v>
          </cell>
          <cell r="AJ202">
            <v>0.96</v>
          </cell>
          <cell r="AK202">
            <v>1.06</v>
          </cell>
          <cell r="AM202">
            <v>2.25</v>
          </cell>
          <cell r="AN202">
            <v>2.1800000000000002</v>
          </cell>
          <cell r="AO202">
            <v>2.02</v>
          </cell>
          <cell r="AP202">
            <v>1.92</v>
          </cell>
          <cell r="AQ202">
            <v>1.91</v>
          </cell>
          <cell r="AR202">
            <v>2.0300000000000002</v>
          </cell>
          <cell r="AS202">
            <v>2.02</v>
          </cell>
          <cell r="AT202">
            <v>1.74</v>
          </cell>
          <cell r="AU202">
            <v>1.78</v>
          </cell>
          <cell r="AV202">
            <v>1.74</v>
          </cell>
          <cell r="AW202">
            <v>1.98</v>
          </cell>
          <cell r="AX202">
            <v>1.72</v>
          </cell>
          <cell r="AY202">
            <v>2.1</v>
          </cell>
        </row>
        <row r="203">
          <cell r="A203" t="str">
            <v>Nicaragua</v>
          </cell>
          <cell r="T203">
            <v>6.19</v>
          </cell>
          <cell r="U203">
            <v>1.34</v>
          </cell>
          <cell r="V203">
            <v>1.08</v>
          </cell>
          <cell r="W203">
            <v>0.96</v>
          </cell>
          <cell r="X203">
            <v>0.89</v>
          </cell>
          <cell r="AR203">
            <v>0.54</v>
          </cell>
          <cell r="AS203">
            <v>0.55000000000000004</v>
          </cell>
          <cell r="AT203">
            <v>0.6</v>
          </cell>
          <cell r="AU203">
            <v>0.63</v>
          </cell>
          <cell r="AV203">
            <v>0.65</v>
          </cell>
          <cell r="AW203">
            <v>0.65</v>
          </cell>
          <cell r="AX203">
            <v>0.62</v>
          </cell>
          <cell r="AY203">
            <v>0.57999999999999996</v>
          </cell>
        </row>
        <row r="204">
          <cell r="A204" t="str">
            <v>NIC</v>
          </cell>
          <cell r="T204">
            <v>6.19</v>
          </cell>
          <cell r="U204">
            <v>1.34</v>
          </cell>
          <cell r="V204">
            <v>1.08</v>
          </cell>
          <cell r="W204">
            <v>0.96</v>
          </cell>
          <cell r="X204">
            <v>0.89</v>
          </cell>
          <cell r="AR204">
            <v>0.54</v>
          </cell>
          <cell r="AS204">
            <v>0.55000000000000004</v>
          </cell>
          <cell r="AT204">
            <v>0.6</v>
          </cell>
          <cell r="AU204">
            <v>0.63</v>
          </cell>
          <cell r="AV204">
            <v>0.65</v>
          </cell>
          <cell r="AW204">
            <v>0.65</v>
          </cell>
          <cell r="AX204">
            <v>0.62</v>
          </cell>
          <cell r="AY204">
            <v>0.57999999999999996</v>
          </cell>
        </row>
        <row r="205">
          <cell r="A205" t="str">
            <v>Nigeria</v>
          </cell>
          <cell r="AG205">
            <v>0.46</v>
          </cell>
          <cell r="AH205">
            <v>0.49</v>
          </cell>
          <cell r="AI205">
            <v>0.4</v>
          </cell>
          <cell r="AJ205">
            <v>0.35</v>
          </cell>
          <cell r="AK205">
            <v>0.28999999999999998</v>
          </cell>
          <cell r="AL205">
            <v>0.33</v>
          </cell>
          <cell r="AM205">
            <v>0.24</v>
          </cell>
          <cell r="AN205">
            <v>0.41</v>
          </cell>
          <cell r="AO205">
            <v>0.49</v>
          </cell>
          <cell r="AP205">
            <v>0.46</v>
          </cell>
          <cell r="AQ205">
            <v>0.38</v>
          </cell>
        </row>
        <row r="206">
          <cell r="A206" t="str">
            <v>NGA</v>
          </cell>
          <cell r="AG206">
            <v>0.46</v>
          </cell>
          <cell r="AH206">
            <v>0.49</v>
          </cell>
          <cell r="AI206">
            <v>0.4</v>
          </cell>
          <cell r="AJ206">
            <v>0.35</v>
          </cell>
          <cell r="AK206">
            <v>0.28999999999999998</v>
          </cell>
          <cell r="AL206">
            <v>0.33</v>
          </cell>
          <cell r="AM206">
            <v>0.24</v>
          </cell>
          <cell r="AN206">
            <v>0.41</v>
          </cell>
          <cell r="AO206">
            <v>0.49</v>
          </cell>
          <cell r="AP206">
            <v>0.46</v>
          </cell>
          <cell r="AQ206">
            <v>0.38</v>
          </cell>
        </row>
        <row r="207">
          <cell r="A207" t="str">
            <v>Norway</v>
          </cell>
          <cell r="T207">
            <v>6.37</v>
          </cell>
          <cell r="U207">
            <v>6.08</v>
          </cell>
          <cell r="V207">
            <v>5.96</v>
          </cell>
          <cell r="W207">
            <v>5.4</v>
          </cell>
          <cell r="X207">
            <v>5.36</v>
          </cell>
          <cell r="Y207">
            <v>4.92</v>
          </cell>
          <cell r="Z207">
            <v>4.76</v>
          </cell>
          <cell r="AA207">
            <v>4.62</v>
          </cell>
          <cell r="AB207">
            <v>4.5599999999999996</v>
          </cell>
          <cell r="AC207">
            <v>4.32</v>
          </cell>
          <cell r="AD207">
            <v>3.7</v>
          </cell>
          <cell r="AE207">
            <v>3.5</v>
          </cell>
          <cell r="AF207">
            <v>3.98</v>
          </cell>
          <cell r="AG207">
            <v>3.74</v>
          </cell>
          <cell r="AH207">
            <v>3.44</v>
          </cell>
          <cell r="AI207">
            <v>2.98</v>
          </cell>
          <cell r="AJ207">
            <v>3.1</v>
          </cell>
          <cell r="AK207">
            <v>3.12</v>
          </cell>
          <cell r="AL207">
            <v>3</v>
          </cell>
          <cell r="AM207">
            <v>3.26</v>
          </cell>
          <cell r="AN207">
            <v>2.92</v>
          </cell>
          <cell r="AO207">
            <v>3.04</v>
          </cell>
          <cell r="AP207">
            <v>2.72</v>
          </cell>
          <cell r="AQ207">
            <v>2.74</v>
          </cell>
          <cell r="AR207">
            <v>2.9</v>
          </cell>
          <cell r="AS207">
            <v>3.08</v>
          </cell>
          <cell r="AT207">
            <v>3.16</v>
          </cell>
          <cell r="AU207">
            <v>3.4</v>
          </cell>
          <cell r="AV207">
            <v>3.42</v>
          </cell>
          <cell r="AW207">
            <v>3.8</v>
          </cell>
          <cell r="AX207">
            <v>4.0599999999999996</v>
          </cell>
          <cell r="AY207">
            <v>3.5</v>
          </cell>
        </row>
        <row r="208">
          <cell r="A208" t="str">
            <v>NOR</v>
          </cell>
          <cell r="T208">
            <v>6.37</v>
          </cell>
          <cell r="U208">
            <v>6.08</v>
          </cell>
          <cell r="V208">
            <v>5.96</v>
          </cell>
          <cell r="W208">
            <v>5.4</v>
          </cell>
          <cell r="X208">
            <v>5.36</v>
          </cell>
          <cell r="Y208">
            <v>4.92</v>
          </cell>
          <cell r="Z208">
            <v>4.76</v>
          </cell>
          <cell r="AA208">
            <v>4.62</v>
          </cell>
          <cell r="AB208">
            <v>4.5599999999999996</v>
          </cell>
          <cell r="AC208">
            <v>4.32</v>
          </cell>
          <cell r="AD208">
            <v>3.7</v>
          </cell>
          <cell r="AE208">
            <v>3.5</v>
          </cell>
          <cell r="AF208">
            <v>3.98</v>
          </cell>
          <cell r="AG208">
            <v>3.74</v>
          </cell>
          <cell r="AH208">
            <v>3.44</v>
          </cell>
          <cell r="AI208">
            <v>2.98</v>
          </cell>
          <cell r="AJ208">
            <v>3.1</v>
          </cell>
          <cell r="AK208">
            <v>3.12</v>
          </cell>
          <cell r="AL208">
            <v>3</v>
          </cell>
          <cell r="AM208">
            <v>3.26</v>
          </cell>
          <cell r="AN208">
            <v>2.92</v>
          </cell>
          <cell r="AO208">
            <v>3.04</v>
          </cell>
          <cell r="AP208">
            <v>2.72</v>
          </cell>
          <cell r="AQ208">
            <v>2.74</v>
          </cell>
          <cell r="AR208">
            <v>2.9</v>
          </cell>
          <cell r="AS208">
            <v>3.08</v>
          </cell>
          <cell r="AT208">
            <v>3.16</v>
          </cell>
          <cell r="AU208">
            <v>3.4</v>
          </cell>
          <cell r="AV208">
            <v>3.42</v>
          </cell>
          <cell r="AW208">
            <v>3.8</v>
          </cell>
          <cell r="AX208">
            <v>4.0599999999999996</v>
          </cell>
          <cell r="AY208">
            <v>3.5</v>
          </cell>
        </row>
        <row r="209">
          <cell r="A209" t="str">
            <v>Oman</v>
          </cell>
          <cell r="T209">
            <v>15.11</v>
          </cell>
          <cell r="U209">
            <v>13.28</v>
          </cell>
          <cell r="V209">
            <v>14.75</v>
          </cell>
          <cell r="W209">
            <v>14.1</v>
          </cell>
          <cell r="X209">
            <v>14.66</v>
          </cell>
          <cell r="Y209">
            <v>13.36</v>
          </cell>
          <cell r="Z209">
            <v>11.56</v>
          </cell>
          <cell r="AA209">
            <v>11.42</v>
          </cell>
          <cell r="AB209">
            <v>11.46</v>
          </cell>
          <cell r="AC209">
            <v>10.38</v>
          </cell>
          <cell r="AD209">
            <v>11.12</v>
          </cell>
          <cell r="AE209">
            <v>12.9</v>
          </cell>
          <cell r="AF209">
            <v>12.8</v>
          </cell>
          <cell r="AG209">
            <v>12.57</v>
          </cell>
          <cell r="AH209">
            <v>12.43</v>
          </cell>
          <cell r="AI209">
            <v>12.1</v>
          </cell>
          <cell r="AJ209">
            <v>11.15</v>
          </cell>
          <cell r="AK209">
            <v>10.61</v>
          </cell>
          <cell r="AL209">
            <v>7.79</v>
          </cell>
          <cell r="AM209">
            <v>9.61</v>
          </cell>
          <cell r="AN209">
            <v>8.64</v>
          </cell>
          <cell r="AO209">
            <v>9.85</v>
          </cell>
          <cell r="AP209">
            <v>16.350000000000001</v>
          </cell>
          <cell r="AQ209">
            <v>14.95</v>
          </cell>
        </row>
        <row r="210">
          <cell r="A210" t="str">
            <v>OMN</v>
          </cell>
          <cell r="T210">
            <v>15.11</v>
          </cell>
          <cell r="U210">
            <v>13.28</v>
          </cell>
          <cell r="V210">
            <v>14.75</v>
          </cell>
          <cell r="W210">
            <v>14.1</v>
          </cell>
          <cell r="X210">
            <v>14.66</v>
          </cell>
          <cell r="Y210">
            <v>13.36</v>
          </cell>
          <cell r="Z210">
            <v>11.56</v>
          </cell>
          <cell r="AA210">
            <v>11.42</v>
          </cell>
          <cell r="AB210">
            <v>11.46</v>
          </cell>
          <cell r="AC210">
            <v>10.38</v>
          </cell>
          <cell r="AD210">
            <v>11.12</v>
          </cell>
          <cell r="AE210">
            <v>12.9</v>
          </cell>
          <cell r="AF210">
            <v>12.8</v>
          </cell>
          <cell r="AG210">
            <v>12.57</v>
          </cell>
          <cell r="AH210">
            <v>12.43</v>
          </cell>
          <cell r="AI210">
            <v>12.1</v>
          </cell>
          <cell r="AJ210">
            <v>11.15</v>
          </cell>
          <cell r="AK210">
            <v>10.61</v>
          </cell>
          <cell r="AL210">
            <v>7.79</v>
          </cell>
          <cell r="AM210">
            <v>9.61</v>
          </cell>
          <cell r="AN210">
            <v>8.64</v>
          </cell>
          <cell r="AO210">
            <v>9.85</v>
          </cell>
          <cell r="AP210">
            <v>16.350000000000001</v>
          </cell>
          <cell r="AQ210">
            <v>14.95</v>
          </cell>
        </row>
        <row r="211">
          <cell r="A211" t="str">
            <v>Pakistan</v>
          </cell>
          <cell r="AB211">
            <v>7.64</v>
          </cell>
          <cell r="AC211">
            <v>6.66</v>
          </cell>
          <cell r="AD211">
            <v>6.96</v>
          </cell>
          <cell r="AE211">
            <v>2.91</v>
          </cell>
          <cell r="AF211">
            <v>3.17</v>
          </cell>
          <cell r="AG211">
            <v>3.05</v>
          </cell>
          <cell r="AH211">
            <v>2.97</v>
          </cell>
          <cell r="AI211">
            <v>3.02</v>
          </cell>
          <cell r="AJ211">
            <v>2.98</v>
          </cell>
          <cell r="AK211">
            <v>2.78</v>
          </cell>
          <cell r="AL211">
            <v>2.68</v>
          </cell>
          <cell r="AM211">
            <v>2.36</v>
          </cell>
          <cell r="AN211">
            <v>2.54</v>
          </cell>
          <cell r="AO211">
            <v>2.4300000000000002</v>
          </cell>
          <cell r="AP211">
            <v>2.54</v>
          </cell>
          <cell r="AQ211">
            <v>2.44</v>
          </cell>
          <cell r="AR211">
            <v>2.5</v>
          </cell>
          <cell r="AS211">
            <v>2.5499999999999998</v>
          </cell>
        </row>
        <row r="212">
          <cell r="A212" t="str">
            <v>PAK</v>
          </cell>
          <cell r="AB212">
            <v>7.64</v>
          </cell>
          <cell r="AC212">
            <v>6.66</v>
          </cell>
          <cell r="AD212">
            <v>6.96</v>
          </cell>
          <cell r="AE212">
            <v>2.91</v>
          </cell>
          <cell r="AF212">
            <v>3.17</v>
          </cell>
          <cell r="AG212">
            <v>3.05</v>
          </cell>
          <cell r="AH212">
            <v>2.97</v>
          </cell>
          <cell r="AI212">
            <v>3.02</v>
          </cell>
          <cell r="AJ212">
            <v>2.98</v>
          </cell>
          <cell r="AK212">
            <v>2.78</v>
          </cell>
          <cell r="AL212">
            <v>2.68</v>
          </cell>
          <cell r="AM212">
            <v>2.36</v>
          </cell>
          <cell r="AN212">
            <v>2.54</v>
          </cell>
          <cell r="AO212">
            <v>2.4300000000000002</v>
          </cell>
          <cell r="AP212">
            <v>2.54</v>
          </cell>
          <cell r="AQ212">
            <v>2.44</v>
          </cell>
          <cell r="AR212">
            <v>2.5</v>
          </cell>
          <cell r="AS212">
            <v>2.5499999999999998</v>
          </cell>
        </row>
        <row r="213">
          <cell r="A213" t="str">
            <v>Palau</v>
          </cell>
          <cell r="AL213">
            <v>0</v>
          </cell>
          <cell r="AM213">
            <v>0</v>
          </cell>
          <cell r="AN213">
            <v>0</v>
          </cell>
          <cell r="AO213">
            <v>0</v>
          </cell>
          <cell r="AP213">
            <v>0</v>
          </cell>
          <cell r="AQ213">
            <v>0</v>
          </cell>
          <cell r="AR213">
            <v>0</v>
          </cell>
          <cell r="AS213">
            <v>0</v>
          </cell>
          <cell r="AT213">
            <v>0</v>
          </cell>
          <cell r="AU213">
            <v>0</v>
          </cell>
          <cell r="AV213">
            <v>0</v>
          </cell>
          <cell r="AW213">
            <v>0</v>
          </cell>
        </row>
        <row r="214">
          <cell r="A214" t="str">
            <v>PLW</v>
          </cell>
          <cell r="AL214">
            <v>0</v>
          </cell>
          <cell r="AM214">
            <v>0</v>
          </cell>
          <cell r="AN214">
            <v>0</v>
          </cell>
          <cell r="AO214">
            <v>0</v>
          </cell>
          <cell r="AP214">
            <v>0</v>
          </cell>
          <cell r="AQ214">
            <v>0</v>
          </cell>
          <cell r="AR214">
            <v>0</v>
          </cell>
          <cell r="AS214">
            <v>0</v>
          </cell>
          <cell r="AT214">
            <v>0</v>
          </cell>
          <cell r="AU214">
            <v>0</v>
          </cell>
          <cell r="AV214">
            <v>0</v>
          </cell>
          <cell r="AW214">
            <v>0</v>
          </cell>
        </row>
        <row r="215">
          <cell r="A215" t="str">
            <v>Panama</v>
          </cell>
          <cell r="AR215">
            <v>0</v>
          </cell>
          <cell r="AS215">
            <v>0</v>
          </cell>
          <cell r="AT215">
            <v>0</v>
          </cell>
          <cell r="AU215">
            <v>0</v>
          </cell>
          <cell r="AV215">
            <v>0</v>
          </cell>
          <cell r="AW215">
            <v>0</v>
          </cell>
          <cell r="AX215">
            <v>0.1</v>
          </cell>
        </row>
        <row r="216">
          <cell r="A216" t="str">
            <v>PAN</v>
          </cell>
          <cell r="AR216">
            <v>0</v>
          </cell>
          <cell r="AS216">
            <v>0</v>
          </cell>
          <cell r="AT216">
            <v>0</v>
          </cell>
          <cell r="AU216">
            <v>0</v>
          </cell>
          <cell r="AV216">
            <v>0</v>
          </cell>
          <cell r="AW216">
            <v>0</v>
          </cell>
          <cell r="AX216">
            <v>0.1</v>
          </cell>
        </row>
        <row r="217">
          <cell r="A217" t="str">
            <v>Papua New Guinea</v>
          </cell>
          <cell r="T217">
            <v>1.44</v>
          </cell>
          <cell r="U217">
            <v>0.94</v>
          </cell>
          <cell r="V217">
            <v>0.91</v>
          </cell>
          <cell r="W217">
            <v>0.93</v>
          </cell>
          <cell r="X217">
            <v>1.03</v>
          </cell>
          <cell r="Y217">
            <v>0.79</v>
          </cell>
          <cell r="Z217">
            <v>1.03</v>
          </cell>
          <cell r="AA217">
            <v>1.0900000000000001</v>
          </cell>
          <cell r="AB217">
            <v>0.89</v>
          </cell>
          <cell r="AC217">
            <v>0.7</v>
          </cell>
          <cell r="AD217">
            <v>0.65</v>
          </cell>
          <cell r="AE217">
            <v>0.54</v>
          </cell>
          <cell r="AF217">
            <v>0.42</v>
          </cell>
          <cell r="AU217">
            <v>0.36</v>
          </cell>
          <cell r="AV217">
            <v>0.35</v>
          </cell>
          <cell r="AW217">
            <v>0.52</v>
          </cell>
          <cell r="AX217">
            <v>0.43</v>
          </cell>
        </row>
        <row r="218">
          <cell r="A218" t="str">
            <v>PNG</v>
          </cell>
          <cell r="T218">
            <v>1.44</v>
          </cell>
          <cell r="U218">
            <v>0.94</v>
          </cell>
          <cell r="V218">
            <v>0.91</v>
          </cell>
          <cell r="W218">
            <v>0.93</v>
          </cell>
          <cell r="X218">
            <v>1.03</v>
          </cell>
          <cell r="Y218">
            <v>0.79</v>
          </cell>
          <cell r="Z218">
            <v>1.03</v>
          </cell>
          <cell r="AA218">
            <v>1.0900000000000001</v>
          </cell>
          <cell r="AB218">
            <v>0.89</v>
          </cell>
          <cell r="AC218">
            <v>0.7</v>
          </cell>
          <cell r="AD218">
            <v>0.65</v>
          </cell>
          <cell r="AE218">
            <v>0.54</v>
          </cell>
          <cell r="AF218">
            <v>0.42</v>
          </cell>
          <cell r="AU218">
            <v>0.36</v>
          </cell>
          <cell r="AV218">
            <v>0.35</v>
          </cell>
          <cell r="AW218">
            <v>0.52</v>
          </cell>
          <cell r="AX218">
            <v>0.43</v>
          </cell>
        </row>
        <row r="219">
          <cell r="A219" t="str">
            <v>Paraguay</v>
          </cell>
          <cell r="T219">
            <v>1.32</v>
          </cell>
          <cell r="U219">
            <v>1.48</v>
          </cell>
          <cell r="V219">
            <v>1.43</v>
          </cell>
          <cell r="W219">
            <v>1.32</v>
          </cell>
        </row>
        <row r="220">
          <cell r="A220" t="str">
            <v>PRY</v>
          </cell>
          <cell r="T220">
            <v>1.32</v>
          </cell>
          <cell r="U220">
            <v>1.48</v>
          </cell>
          <cell r="V220">
            <v>1.43</v>
          </cell>
          <cell r="W220">
            <v>1.32</v>
          </cell>
        </row>
        <row r="221">
          <cell r="A221" t="str">
            <v>Philippines</v>
          </cell>
          <cell r="T221">
            <v>1.9</v>
          </cell>
          <cell r="U221">
            <v>1.83</v>
          </cell>
          <cell r="V221">
            <v>1.71</v>
          </cell>
          <cell r="W221">
            <v>1.72</v>
          </cell>
          <cell r="X221">
            <v>1.2</v>
          </cell>
          <cell r="Y221">
            <v>1.26</v>
          </cell>
          <cell r="Z221">
            <v>1.25</v>
          </cell>
          <cell r="AA221">
            <v>1.34</v>
          </cell>
          <cell r="AB221">
            <v>1.03</v>
          </cell>
          <cell r="AC221">
            <v>0.89</v>
          </cell>
          <cell r="AD221">
            <v>0.88</v>
          </cell>
          <cell r="AE221">
            <v>0.89</v>
          </cell>
          <cell r="AF221">
            <v>0.96</v>
          </cell>
          <cell r="AG221">
            <v>0.94</v>
          </cell>
          <cell r="AH221">
            <v>0.8</v>
          </cell>
          <cell r="AI221">
            <v>0.75</v>
          </cell>
          <cell r="AJ221">
            <v>0.8</v>
          </cell>
          <cell r="AK221">
            <v>0.86</v>
          </cell>
          <cell r="AL221">
            <v>0.76</v>
          </cell>
          <cell r="AM221">
            <v>0.77</v>
          </cell>
          <cell r="AN221">
            <v>0.78</v>
          </cell>
          <cell r="AO221">
            <v>0.7</v>
          </cell>
          <cell r="AP221">
            <v>0.67</v>
          </cell>
          <cell r="AQ221">
            <v>0.74</v>
          </cell>
          <cell r="AR221">
            <v>0.68</v>
          </cell>
          <cell r="AS221">
            <v>0.56999999999999995</v>
          </cell>
          <cell r="AT221">
            <v>0.63</v>
          </cell>
          <cell r="AU221">
            <v>0.81</v>
          </cell>
          <cell r="AV221">
            <v>0.7</v>
          </cell>
          <cell r="AW221">
            <v>0.85</v>
          </cell>
          <cell r="AX221">
            <v>0.95</v>
          </cell>
          <cell r="AY221">
            <v>1.06</v>
          </cell>
        </row>
        <row r="222">
          <cell r="A222" t="str">
            <v>PHL</v>
          </cell>
          <cell r="T222">
            <v>1.9</v>
          </cell>
          <cell r="U222">
            <v>1.83</v>
          </cell>
          <cell r="V222">
            <v>1.71</v>
          </cell>
          <cell r="W222">
            <v>1.72</v>
          </cell>
          <cell r="X222">
            <v>1.2</v>
          </cell>
          <cell r="Y222">
            <v>1.26</v>
          </cell>
          <cell r="Z222">
            <v>1.25</v>
          </cell>
          <cell r="AA222">
            <v>1.34</v>
          </cell>
          <cell r="AB222">
            <v>1.03</v>
          </cell>
          <cell r="AC222">
            <v>0.89</v>
          </cell>
          <cell r="AD222">
            <v>0.88</v>
          </cell>
          <cell r="AE222">
            <v>0.89</v>
          </cell>
          <cell r="AF222">
            <v>0.96</v>
          </cell>
          <cell r="AG222">
            <v>0.94</v>
          </cell>
          <cell r="AH222">
            <v>0.8</v>
          </cell>
          <cell r="AI222">
            <v>0.75</v>
          </cell>
          <cell r="AJ222">
            <v>0.8</v>
          </cell>
          <cell r="AK222">
            <v>0.86</v>
          </cell>
          <cell r="AL222">
            <v>0.76</v>
          </cell>
          <cell r="AM222">
            <v>0.77</v>
          </cell>
          <cell r="AN222">
            <v>0.78</v>
          </cell>
          <cell r="AO222">
            <v>0.7</v>
          </cell>
          <cell r="AP222">
            <v>0.67</v>
          </cell>
          <cell r="AQ222">
            <v>0.74</v>
          </cell>
          <cell r="AR222">
            <v>0.68</v>
          </cell>
          <cell r="AS222">
            <v>0.56999999999999995</v>
          </cell>
          <cell r="AT222">
            <v>0.63</v>
          </cell>
          <cell r="AU222">
            <v>0.81</v>
          </cell>
          <cell r="AV222">
            <v>0.7</v>
          </cell>
          <cell r="AW222">
            <v>0.85</v>
          </cell>
          <cell r="AX222">
            <v>0.95</v>
          </cell>
          <cell r="AY222">
            <v>1.06</v>
          </cell>
        </row>
        <row r="223">
          <cell r="A223" t="str">
            <v>Poland</v>
          </cell>
          <cell r="X223">
            <v>3.6900000000000004</v>
          </cell>
          <cell r="Y223">
            <v>4.8600000000000003</v>
          </cell>
          <cell r="Z223">
            <v>4.84</v>
          </cell>
          <cell r="AA223">
            <v>4.6099999999999994</v>
          </cell>
          <cell r="AB223">
            <v>4.45</v>
          </cell>
          <cell r="AC223">
            <v>2.88</v>
          </cell>
          <cell r="AD223">
            <v>2.8099999999999996</v>
          </cell>
          <cell r="AE223">
            <v>3.3</v>
          </cell>
          <cell r="AF223">
            <v>3.28</v>
          </cell>
          <cell r="AG223">
            <v>3.28</v>
          </cell>
          <cell r="AH223">
            <v>3.2</v>
          </cell>
          <cell r="AI223">
            <v>3.1500000000000004</v>
          </cell>
          <cell r="AJ223">
            <v>3.34</v>
          </cell>
          <cell r="AK223">
            <v>3.9399999999999995</v>
          </cell>
          <cell r="AL223">
            <v>3.86</v>
          </cell>
          <cell r="AM223">
            <v>3.04</v>
          </cell>
          <cell r="AN223">
            <v>3.2699999999999996</v>
          </cell>
          <cell r="AO223">
            <v>3.16</v>
          </cell>
          <cell r="AP223">
            <v>2.95</v>
          </cell>
          <cell r="AQ223">
            <v>3.34</v>
          </cell>
          <cell r="AR223">
            <v>2.96</v>
          </cell>
          <cell r="AS223">
            <v>3.1</v>
          </cell>
          <cell r="AT223">
            <v>3.16</v>
          </cell>
          <cell r="AU223">
            <v>3.38</v>
          </cell>
          <cell r="AV223">
            <v>3.28</v>
          </cell>
          <cell r="AW223">
            <v>3.26</v>
          </cell>
          <cell r="AX223">
            <v>3.48</v>
          </cell>
          <cell r="AY223">
            <v>3.16</v>
          </cell>
        </row>
        <row r="224">
          <cell r="A224" t="str">
            <v>POL</v>
          </cell>
          <cell r="X224">
            <v>3.6900000000000004</v>
          </cell>
          <cell r="Y224">
            <v>4.8600000000000003</v>
          </cell>
          <cell r="Z224">
            <v>4.84</v>
          </cell>
          <cell r="AA224">
            <v>4.6099999999999994</v>
          </cell>
          <cell r="AB224">
            <v>4.45</v>
          </cell>
          <cell r="AC224">
            <v>2.88</v>
          </cell>
          <cell r="AD224">
            <v>2.8099999999999996</v>
          </cell>
          <cell r="AE224">
            <v>3.3</v>
          </cell>
          <cell r="AF224">
            <v>3.28</v>
          </cell>
          <cell r="AG224">
            <v>3.28</v>
          </cell>
          <cell r="AH224">
            <v>3.2</v>
          </cell>
          <cell r="AI224">
            <v>3.1500000000000004</v>
          </cell>
          <cell r="AJ224">
            <v>3.34</v>
          </cell>
          <cell r="AK224">
            <v>3.9399999999999995</v>
          </cell>
          <cell r="AL224">
            <v>3.86</v>
          </cell>
          <cell r="AM224">
            <v>3.04</v>
          </cell>
          <cell r="AN224">
            <v>3.2699999999999996</v>
          </cell>
          <cell r="AO224">
            <v>3.16</v>
          </cell>
          <cell r="AP224">
            <v>2.95</v>
          </cell>
          <cell r="AQ224">
            <v>3.34</v>
          </cell>
          <cell r="AR224">
            <v>2.96</v>
          </cell>
          <cell r="AS224">
            <v>3.1</v>
          </cell>
          <cell r="AT224">
            <v>3.16</v>
          </cell>
          <cell r="AU224">
            <v>3.38</v>
          </cell>
          <cell r="AV224">
            <v>3.28</v>
          </cell>
          <cell r="AW224">
            <v>3.26</v>
          </cell>
          <cell r="AX224">
            <v>3.48</v>
          </cell>
          <cell r="AY224">
            <v>3.16</v>
          </cell>
        </row>
        <row r="225">
          <cell r="A225" t="str">
            <v>Portugal</v>
          </cell>
          <cell r="Y225">
            <v>3.42</v>
          </cell>
          <cell r="Z225">
            <v>3.42</v>
          </cell>
          <cell r="AA225">
            <v>3.06</v>
          </cell>
          <cell r="AB225">
            <v>2.94</v>
          </cell>
          <cell r="AC225">
            <v>2.9</v>
          </cell>
          <cell r="AD225">
            <v>3.12</v>
          </cell>
          <cell r="AE225">
            <v>2.84</v>
          </cell>
          <cell r="AF225">
            <v>2.68</v>
          </cell>
          <cell r="AG225">
            <v>2.64</v>
          </cell>
          <cell r="AH225">
            <v>2.68</v>
          </cell>
          <cell r="AI225">
            <v>2.68</v>
          </cell>
          <cell r="AJ225">
            <v>2.58</v>
          </cell>
          <cell r="AK225">
            <v>2.34</v>
          </cell>
          <cell r="AL225">
            <v>2.36</v>
          </cell>
          <cell r="AM225">
            <v>2.88</v>
          </cell>
          <cell r="AN225">
            <v>3.8</v>
          </cell>
          <cell r="AO225">
            <v>2.48</v>
          </cell>
          <cell r="AP225">
            <v>2.2200000000000002</v>
          </cell>
          <cell r="AQ225">
            <v>2.2000000000000002</v>
          </cell>
          <cell r="AR225">
            <v>2.1</v>
          </cell>
          <cell r="AS225">
            <v>2.04</v>
          </cell>
          <cell r="AT225">
            <v>1.7</v>
          </cell>
          <cell r="AU225">
            <v>1.76</v>
          </cell>
          <cell r="AV225">
            <v>1.74</v>
          </cell>
          <cell r="AW225">
            <v>1.56</v>
          </cell>
          <cell r="AX225">
            <v>1.64</v>
          </cell>
          <cell r="AY225">
            <v>1.64</v>
          </cell>
        </row>
        <row r="226">
          <cell r="A226" t="str">
            <v>PRT</v>
          </cell>
          <cell r="Y226">
            <v>3.42</v>
          </cell>
          <cell r="Z226">
            <v>3.42</v>
          </cell>
          <cell r="AA226">
            <v>3.06</v>
          </cell>
          <cell r="AB226">
            <v>2.94</v>
          </cell>
          <cell r="AC226">
            <v>2.9</v>
          </cell>
          <cell r="AD226">
            <v>3.12</v>
          </cell>
          <cell r="AE226">
            <v>2.84</v>
          </cell>
          <cell r="AF226">
            <v>2.68</v>
          </cell>
          <cell r="AG226">
            <v>2.64</v>
          </cell>
          <cell r="AH226">
            <v>2.68</v>
          </cell>
          <cell r="AI226">
            <v>2.68</v>
          </cell>
          <cell r="AJ226">
            <v>2.58</v>
          </cell>
          <cell r="AK226">
            <v>2.34</v>
          </cell>
          <cell r="AL226">
            <v>2.36</v>
          </cell>
          <cell r="AM226">
            <v>2.88</v>
          </cell>
          <cell r="AN226">
            <v>3.8</v>
          </cell>
          <cell r="AO226">
            <v>2.48</v>
          </cell>
          <cell r="AP226">
            <v>2.2200000000000002</v>
          </cell>
          <cell r="AQ226">
            <v>2.2000000000000002</v>
          </cell>
          <cell r="AR226">
            <v>2.1</v>
          </cell>
          <cell r="AS226">
            <v>2.04</v>
          </cell>
          <cell r="AT226">
            <v>1.7</v>
          </cell>
          <cell r="AU226">
            <v>1.76</v>
          </cell>
          <cell r="AV226">
            <v>1.74</v>
          </cell>
          <cell r="AW226">
            <v>1.56</v>
          </cell>
          <cell r="AX226">
            <v>1.64</v>
          </cell>
          <cell r="AY226">
            <v>1.64</v>
          </cell>
        </row>
        <row r="227">
          <cell r="A227" t="str">
            <v>Qatar</v>
          </cell>
          <cell r="AH227">
            <v>2.4300000000000002</v>
          </cell>
          <cell r="AI227">
            <v>1.99</v>
          </cell>
          <cell r="AJ227">
            <v>1.75</v>
          </cell>
          <cell r="AK227">
            <v>1.96</v>
          </cell>
          <cell r="AL227">
            <v>2.0099999999999998</v>
          </cell>
          <cell r="AM227">
            <v>1.99</v>
          </cell>
          <cell r="AN227">
            <v>1.5</v>
          </cell>
        </row>
        <row r="228">
          <cell r="A228" t="str">
            <v>QAT</v>
          </cell>
          <cell r="AH228">
            <v>2.4300000000000002</v>
          </cell>
          <cell r="AI228">
            <v>1.99</v>
          </cell>
          <cell r="AJ228">
            <v>1.75</v>
          </cell>
          <cell r="AK228">
            <v>1.96</v>
          </cell>
          <cell r="AL228">
            <v>2.0099999999999998</v>
          </cell>
          <cell r="AM228">
            <v>1.99</v>
          </cell>
          <cell r="AN228">
            <v>1.5</v>
          </cell>
        </row>
        <row r="229">
          <cell r="A229" t="str">
            <v>Romania</v>
          </cell>
          <cell r="T229">
            <v>6.88</v>
          </cell>
          <cell r="U229">
            <v>7.23</v>
          </cell>
          <cell r="V229">
            <v>6.42</v>
          </cell>
          <cell r="W229">
            <v>4.1399999999999997</v>
          </cell>
          <cell r="X229">
            <v>4.66</v>
          </cell>
          <cell r="Y229">
            <v>5.0199999999999996</v>
          </cell>
          <cell r="Z229">
            <v>4.9000000000000004</v>
          </cell>
          <cell r="AA229">
            <v>5.29</v>
          </cell>
          <cell r="AB229">
            <v>1.56</v>
          </cell>
          <cell r="AC229">
            <v>3.7</v>
          </cell>
          <cell r="AD229">
            <v>4.34</v>
          </cell>
          <cell r="AE229">
            <v>3.8</v>
          </cell>
          <cell r="AF229">
            <v>4.45</v>
          </cell>
          <cell r="AG229">
            <v>5.22</v>
          </cell>
          <cell r="AH229">
            <v>4.4400000000000004</v>
          </cell>
          <cell r="AI229">
            <v>5.54</v>
          </cell>
          <cell r="AJ229">
            <v>4.62</v>
          </cell>
          <cell r="AK229">
            <v>3.5</v>
          </cell>
          <cell r="AL229">
            <v>2.82</v>
          </cell>
          <cell r="AM229">
            <v>2.82</v>
          </cell>
          <cell r="AN229">
            <v>2.92</v>
          </cell>
          <cell r="AO229">
            <v>1.68</v>
          </cell>
          <cell r="AP229">
            <v>1.44</v>
          </cell>
          <cell r="AQ229">
            <v>1.4</v>
          </cell>
          <cell r="AR229">
            <v>1.46</v>
          </cell>
          <cell r="AS229">
            <v>1.74</v>
          </cell>
          <cell r="AT229">
            <v>3.36</v>
          </cell>
          <cell r="AU229">
            <v>3.56</v>
          </cell>
          <cell r="AV229">
            <v>3.34</v>
          </cell>
          <cell r="AW229">
            <v>3.36</v>
          </cell>
          <cell r="AX229">
            <v>4.72</v>
          </cell>
          <cell r="AY229">
            <v>3.88</v>
          </cell>
        </row>
        <row r="230">
          <cell r="A230" t="str">
            <v>ROU</v>
          </cell>
          <cell r="T230">
            <v>6.88</v>
          </cell>
          <cell r="U230">
            <v>7.23</v>
          </cell>
          <cell r="V230">
            <v>6.42</v>
          </cell>
          <cell r="W230">
            <v>4.1399999999999997</v>
          </cell>
          <cell r="X230">
            <v>4.66</v>
          </cell>
          <cell r="Y230">
            <v>5.0199999999999996</v>
          </cell>
          <cell r="Z230">
            <v>4.9000000000000004</v>
          </cell>
          <cell r="AA230">
            <v>5.29</v>
          </cell>
          <cell r="AB230">
            <v>1.56</v>
          </cell>
          <cell r="AC230">
            <v>3.7</v>
          </cell>
          <cell r="AD230">
            <v>4.34</v>
          </cell>
          <cell r="AE230">
            <v>3.8</v>
          </cell>
          <cell r="AF230">
            <v>4.45</v>
          </cell>
          <cell r="AG230">
            <v>5.22</v>
          </cell>
          <cell r="AH230">
            <v>4.4400000000000004</v>
          </cell>
          <cell r="AI230">
            <v>5.54</v>
          </cell>
          <cell r="AJ230">
            <v>4.62</v>
          </cell>
          <cell r="AK230">
            <v>3.5</v>
          </cell>
          <cell r="AL230">
            <v>2.82</v>
          </cell>
          <cell r="AM230">
            <v>2.82</v>
          </cell>
          <cell r="AN230">
            <v>2.92</v>
          </cell>
          <cell r="AO230">
            <v>1.68</v>
          </cell>
          <cell r="AP230">
            <v>1.44</v>
          </cell>
          <cell r="AQ230">
            <v>1.4</v>
          </cell>
          <cell r="AR230">
            <v>1.46</v>
          </cell>
          <cell r="AS230">
            <v>1.74</v>
          </cell>
          <cell r="AT230">
            <v>3.36</v>
          </cell>
          <cell r="AU230">
            <v>3.56</v>
          </cell>
          <cell r="AV230">
            <v>3.34</v>
          </cell>
          <cell r="AW230">
            <v>3.36</v>
          </cell>
          <cell r="AX230">
            <v>4.72</v>
          </cell>
          <cell r="AY230">
            <v>3.88</v>
          </cell>
        </row>
        <row r="231">
          <cell r="A231" t="str">
            <v>Russian Federation</v>
          </cell>
          <cell r="AC231">
            <v>5.0199999999999996</v>
          </cell>
          <cell r="AD231">
            <v>8</v>
          </cell>
          <cell r="AE231">
            <v>8.69</v>
          </cell>
          <cell r="AF231">
            <v>10.850000000000001</v>
          </cell>
          <cell r="AG231">
            <v>10.8</v>
          </cell>
          <cell r="AH231">
            <v>9.8000000000000007</v>
          </cell>
          <cell r="AI231">
            <v>10.039999999999999</v>
          </cell>
          <cell r="AJ231">
            <v>9.4499999999999993</v>
          </cell>
          <cell r="AK231">
            <v>2.64</v>
          </cell>
          <cell r="AL231">
            <v>8.24</v>
          </cell>
          <cell r="AM231">
            <v>13.73</v>
          </cell>
          <cell r="AN231">
            <v>13</v>
          </cell>
          <cell r="AO231">
            <v>11.74</v>
          </cell>
          <cell r="AP231">
            <v>11.21</v>
          </cell>
          <cell r="AQ231">
            <v>9.129999999999999</v>
          </cell>
          <cell r="AR231">
            <v>9.76</v>
          </cell>
          <cell r="AS231">
            <v>8.56</v>
          </cell>
          <cell r="AT231">
            <v>9.4199999999999982</v>
          </cell>
          <cell r="AU231">
            <v>8.2799999999999994</v>
          </cell>
          <cell r="AV231">
            <v>7.23</v>
          </cell>
          <cell r="AW231">
            <v>7.5399999999999991</v>
          </cell>
          <cell r="AX231">
            <v>7.96</v>
          </cell>
        </row>
        <row r="232">
          <cell r="A232" t="str">
            <v>RUS</v>
          </cell>
          <cell r="AC232">
            <v>5.0199999999999996</v>
          </cell>
          <cell r="AD232">
            <v>8</v>
          </cell>
          <cell r="AE232">
            <v>8.69</v>
          </cell>
          <cell r="AF232">
            <v>10.850000000000001</v>
          </cell>
          <cell r="AG232">
            <v>10.8</v>
          </cell>
          <cell r="AH232">
            <v>9.8000000000000007</v>
          </cell>
          <cell r="AI232">
            <v>10.039999999999999</v>
          </cell>
          <cell r="AJ232">
            <v>9.4499999999999993</v>
          </cell>
          <cell r="AK232">
            <v>2.64</v>
          </cell>
          <cell r="AL232">
            <v>8.24</v>
          </cell>
          <cell r="AM232">
            <v>13.73</v>
          </cell>
          <cell r="AN232">
            <v>13</v>
          </cell>
          <cell r="AO232">
            <v>11.74</v>
          </cell>
          <cell r="AP232">
            <v>11.21</v>
          </cell>
          <cell r="AQ232">
            <v>9.129999999999999</v>
          </cell>
          <cell r="AR232">
            <v>9.76</v>
          </cell>
          <cell r="AS232">
            <v>8.56</v>
          </cell>
          <cell r="AT232">
            <v>9.4199999999999982</v>
          </cell>
          <cell r="AU232">
            <v>8.2799999999999994</v>
          </cell>
          <cell r="AV232">
            <v>7.23</v>
          </cell>
          <cell r="AW232">
            <v>7.5399999999999991</v>
          </cell>
          <cell r="AX232">
            <v>7.96</v>
          </cell>
        </row>
        <row r="233">
          <cell r="A233" t="str">
            <v>Samoa</v>
          </cell>
          <cell r="AN233">
            <v>0</v>
          </cell>
          <cell r="AO233">
            <v>0</v>
          </cell>
          <cell r="AP233">
            <v>0</v>
          </cell>
          <cell r="AQ233">
            <v>0</v>
          </cell>
          <cell r="AR233">
            <v>0</v>
          </cell>
          <cell r="AS233">
            <v>0</v>
          </cell>
          <cell r="AT233">
            <v>0</v>
          </cell>
          <cell r="AU233">
            <v>0</v>
          </cell>
          <cell r="AV233">
            <v>0</v>
          </cell>
          <cell r="AW233">
            <v>0</v>
          </cell>
          <cell r="AX233">
            <v>0</v>
          </cell>
          <cell r="AY233">
            <v>0</v>
          </cell>
        </row>
        <row r="234">
          <cell r="A234" t="str">
            <v>WSM</v>
          </cell>
          <cell r="AN234">
            <v>0</v>
          </cell>
          <cell r="AO234">
            <v>0</v>
          </cell>
          <cell r="AP234">
            <v>0</v>
          </cell>
          <cell r="AQ234">
            <v>0</v>
          </cell>
          <cell r="AR234">
            <v>0</v>
          </cell>
          <cell r="AS234">
            <v>0</v>
          </cell>
          <cell r="AT234">
            <v>0</v>
          </cell>
          <cell r="AU234">
            <v>0</v>
          </cell>
          <cell r="AV234">
            <v>0</v>
          </cell>
          <cell r="AW234">
            <v>0</v>
          </cell>
          <cell r="AX234">
            <v>0</v>
          </cell>
          <cell r="AY234">
            <v>0</v>
          </cell>
        </row>
        <row r="235">
          <cell r="A235" t="str">
            <v>San Marino</v>
          </cell>
          <cell r="AF235">
            <v>0</v>
          </cell>
          <cell r="AG235">
            <v>0</v>
          </cell>
          <cell r="AH235">
            <v>0</v>
          </cell>
          <cell r="AW235">
            <v>0</v>
          </cell>
          <cell r="AX235">
            <v>0</v>
          </cell>
          <cell r="AY235">
            <v>0</v>
          </cell>
        </row>
        <row r="236">
          <cell r="A236" t="str">
            <v>SMR</v>
          </cell>
          <cell r="AF236">
            <v>0</v>
          </cell>
          <cell r="AG236">
            <v>0</v>
          </cell>
          <cell r="AH236">
            <v>0</v>
          </cell>
          <cell r="AW236">
            <v>0</v>
          </cell>
          <cell r="AX236">
            <v>0</v>
          </cell>
          <cell r="AY236">
            <v>0</v>
          </cell>
        </row>
        <row r="237">
          <cell r="A237" t="str">
            <v>Senegal</v>
          </cell>
          <cell r="Z237">
            <v>1.23</v>
          </cell>
          <cell r="AA237">
            <v>1.17</v>
          </cell>
          <cell r="AB237">
            <v>1.1100000000000001</v>
          </cell>
          <cell r="AC237">
            <v>1.1399999999999999</v>
          </cell>
          <cell r="AD237">
            <v>1.1000000000000001</v>
          </cell>
        </row>
        <row r="238">
          <cell r="A238" t="str">
            <v>SEN</v>
          </cell>
          <cell r="Z238">
            <v>1.23</v>
          </cell>
          <cell r="AA238">
            <v>1.17</v>
          </cell>
          <cell r="AB238">
            <v>1.1100000000000001</v>
          </cell>
          <cell r="AC238">
            <v>1.1399999999999999</v>
          </cell>
          <cell r="AD238">
            <v>1.1000000000000001</v>
          </cell>
        </row>
        <row r="239">
          <cell r="A239" t="str">
            <v>Serbia</v>
          </cell>
          <cell r="AK239">
            <v>9.44</v>
          </cell>
          <cell r="AL239">
            <v>9.4</v>
          </cell>
          <cell r="AM239">
            <v>9.2799999999999994</v>
          </cell>
          <cell r="AN239">
            <v>8.8800000000000008</v>
          </cell>
          <cell r="AO239">
            <v>8.24</v>
          </cell>
          <cell r="AP239">
            <v>5.68</v>
          </cell>
        </row>
        <row r="240">
          <cell r="A240" t="str">
            <v>SRB</v>
          </cell>
          <cell r="AK240">
            <v>9.44</v>
          </cell>
          <cell r="AL240">
            <v>9.4</v>
          </cell>
          <cell r="AM240">
            <v>9.2799999999999994</v>
          </cell>
          <cell r="AN240">
            <v>8.8800000000000008</v>
          </cell>
          <cell r="AO240">
            <v>8.24</v>
          </cell>
          <cell r="AP240">
            <v>5.68</v>
          </cell>
        </row>
        <row r="241">
          <cell r="A241" t="str">
            <v>Seychelles</v>
          </cell>
          <cell r="W241">
            <v>10.92</v>
          </cell>
          <cell r="X241">
            <v>9.7200000000000006</v>
          </cell>
          <cell r="Y241">
            <v>9.1199999999999992</v>
          </cell>
          <cell r="Z241">
            <v>8.4</v>
          </cell>
          <cell r="AA241">
            <v>7.24</v>
          </cell>
          <cell r="AB241">
            <v>6.92</v>
          </cell>
          <cell r="AC241">
            <v>7.32</v>
          </cell>
          <cell r="AD241">
            <v>3.56</v>
          </cell>
          <cell r="AJ241">
            <v>6.28</v>
          </cell>
          <cell r="AK241">
            <v>6.44</v>
          </cell>
          <cell r="AL241">
            <v>4.4800000000000004</v>
          </cell>
          <cell r="AM241">
            <v>5.16</v>
          </cell>
          <cell r="AN241">
            <v>3.12</v>
          </cell>
          <cell r="AO241">
            <v>3.52</v>
          </cell>
          <cell r="AP241">
            <v>3.96</v>
          </cell>
          <cell r="AQ241">
            <v>5.28</v>
          </cell>
          <cell r="AR241">
            <v>6.4</v>
          </cell>
          <cell r="AS241">
            <v>5.48</v>
          </cell>
          <cell r="AT241">
            <v>7.48</v>
          </cell>
          <cell r="AV241">
            <v>5.56</v>
          </cell>
        </row>
        <row r="242">
          <cell r="A242" t="str">
            <v>SYC</v>
          </cell>
          <cell r="W242">
            <v>10.92</v>
          </cell>
          <cell r="X242">
            <v>9.7200000000000006</v>
          </cell>
          <cell r="Y242">
            <v>9.1199999999999992</v>
          </cell>
          <cell r="Z242">
            <v>8.4</v>
          </cell>
          <cell r="AA242">
            <v>7.24</v>
          </cell>
          <cell r="AB242">
            <v>6.92</v>
          </cell>
          <cell r="AC242">
            <v>7.32</v>
          </cell>
          <cell r="AD242">
            <v>3.56</v>
          </cell>
          <cell r="AJ242">
            <v>6.28</v>
          </cell>
          <cell r="AK242">
            <v>6.44</v>
          </cell>
          <cell r="AL242">
            <v>4.4800000000000004</v>
          </cell>
          <cell r="AM242">
            <v>5.16</v>
          </cell>
          <cell r="AN242">
            <v>3.12</v>
          </cell>
          <cell r="AO242">
            <v>3.52</v>
          </cell>
          <cell r="AP242">
            <v>3.96</v>
          </cell>
          <cell r="AQ242">
            <v>5.28</v>
          </cell>
          <cell r="AR242">
            <v>6.4</v>
          </cell>
          <cell r="AS242">
            <v>5.48</v>
          </cell>
          <cell r="AT242">
            <v>7.48</v>
          </cell>
          <cell r="AV242">
            <v>5.56</v>
          </cell>
        </row>
        <row r="243">
          <cell r="A243" t="str">
            <v>Sierra Leone</v>
          </cell>
          <cell r="T243">
            <v>0.56000000000000005</v>
          </cell>
        </row>
        <row r="244">
          <cell r="A244" t="str">
            <v>SLE</v>
          </cell>
          <cell r="T244">
            <v>0.56000000000000005</v>
          </cell>
        </row>
        <row r="245">
          <cell r="A245" t="str">
            <v>Singapore</v>
          </cell>
          <cell r="T245">
            <v>19.36</v>
          </cell>
          <cell r="U245">
            <v>17.96</v>
          </cell>
          <cell r="V245">
            <v>18.32</v>
          </cell>
          <cell r="W245">
            <v>16.52</v>
          </cell>
          <cell r="X245">
            <v>15.44</v>
          </cell>
          <cell r="Y245">
            <v>17.64</v>
          </cell>
          <cell r="Z245">
            <v>17.32</v>
          </cell>
          <cell r="AA245">
            <v>18.48</v>
          </cell>
          <cell r="AB245">
            <v>21.4</v>
          </cell>
          <cell r="AC245">
            <v>20.76</v>
          </cell>
          <cell r="AD245">
            <v>18.600000000000001</v>
          </cell>
          <cell r="AE245">
            <v>20.239999999999998</v>
          </cell>
          <cell r="AF245">
            <v>20.48</v>
          </cell>
          <cell r="AG245">
            <v>20.079999999999998</v>
          </cell>
          <cell r="AH245">
            <v>18.440000000000001</v>
          </cell>
          <cell r="AI245">
            <v>17.96</v>
          </cell>
          <cell r="AJ245">
            <v>16.8</v>
          </cell>
          <cell r="AK245">
            <v>15.16</v>
          </cell>
          <cell r="AL245">
            <v>16.12</v>
          </cell>
          <cell r="AM245">
            <v>16.12</v>
          </cell>
          <cell r="AN245">
            <v>14</v>
          </cell>
          <cell r="AO245">
            <v>13.24</v>
          </cell>
          <cell r="AP245">
            <v>12.88</v>
          </cell>
          <cell r="AQ245">
            <v>12.64</v>
          </cell>
          <cell r="AR245">
            <v>12.76</v>
          </cell>
          <cell r="AS245">
            <v>12.84</v>
          </cell>
          <cell r="AT245">
            <v>13.2</v>
          </cell>
          <cell r="AU245">
            <v>12.12</v>
          </cell>
          <cell r="AV245">
            <v>11.4</v>
          </cell>
          <cell r="AW245">
            <v>11.32</v>
          </cell>
          <cell r="AX245">
            <v>11.64</v>
          </cell>
          <cell r="AY245">
            <v>12.11</v>
          </cell>
        </row>
        <row r="246">
          <cell r="A246" t="str">
            <v>SGP</v>
          </cell>
          <cell r="T246">
            <v>19.36</v>
          </cell>
          <cell r="U246">
            <v>17.96</v>
          </cell>
          <cell r="V246">
            <v>18.32</v>
          </cell>
          <cell r="W246">
            <v>16.52</v>
          </cell>
          <cell r="X246">
            <v>15.44</v>
          </cell>
          <cell r="Y246">
            <v>17.64</v>
          </cell>
          <cell r="Z246">
            <v>17.32</v>
          </cell>
          <cell r="AA246">
            <v>18.48</v>
          </cell>
          <cell r="AB246">
            <v>21.4</v>
          </cell>
          <cell r="AC246">
            <v>20.76</v>
          </cell>
          <cell r="AD246">
            <v>18.600000000000001</v>
          </cell>
          <cell r="AE246">
            <v>20.239999999999998</v>
          </cell>
          <cell r="AF246">
            <v>20.48</v>
          </cell>
          <cell r="AG246">
            <v>20.079999999999998</v>
          </cell>
          <cell r="AH246">
            <v>18.440000000000001</v>
          </cell>
          <cell r="AI246">
            <v>17.96</v>
          </cell>
          <cell r="AJ246">
            <v>16.8</v>
          </cell>
          <cell r="AK246">
            <v>15.16</v>
          </cell>
          <cell r="AL246">
            <v>16.12</v>
          </cell>
          <cell r="AM246">
            <v>16.12</v>
          </cell>
          <cell r="AN246">
            <v>14</v>
          </cell>
          <cell r="AO246">
            <v>13.24</v>
          </cell>
          <cell r="AP246">
            <v>12.88</v>
          </cell>
          <cell r="AQ246">
            <v>12.64</v>
          </cell>
          <cell r="AR246">
            <v>12.76</v>
          </cell>
          <cell r="AS246">
            <v>12.84</v>
          </cell>
          <cell r="AT246">
            <v>13.2</v>
          </cell>
          <cell r="AU246">
            <v>12.12</v>
          </cell>
          <cell r="AV246">
            <v>11.4</v>
          </cell>
          <cell r="AW246">
            <v>11.32</v>
          </cell>
          <cell r="AX246">
            <v>11.64</v>
          </cell>
          <cell r="AY246">
            <v>12.11</v>
          </cell>
        </row>
        <row r="247">
          <cell r="A247" t="str">
            <v>Slovak Republic</v>
          </cell>
          <cell r="Y247">
            <v>3.12</v>
          </cell>
          <cell r="Z247">
            <v>3.24</v>
          </cell>
          <cell r="AA247">
            <v>3</v>
          </cell>
          <cell r="AB247">
            <v>2.92</v>
          </cell>
          <cell r="AC247">
            <v>2.68</v>
          </cell>
          <cell r="AD247">
            <v>2.72</v>
          </cell>
          <cell r="AE247">
            <v>2.66</v>
          </cell>
          <cell r="AF247">
            <v>2.9</v>
          </cell>
          <cell r="AG247">
            <v>1.8</v>
          </cell>
          <cell r="AH247">
            <v>1.68</v>
          </cell>
          <cell r="AI247">
            <v>1.58</v>
          </cell>
          <cell r="AJ247">
            <v>1.74</v>
          </cell>
          <cell r="AK247">
            <v>1.64</v>
          </cell>
          <cell r="AL247">
            <v>1.56</v>
          </cell>
          <cell r="AM247">
            <v>1.84</v>
          </cell>
          <cell r="AN247">
            <v>1.78</v>
          </cell>
          <cell r="AO247">
            <v>1.8</v>
          </cell>
          <cell r="AP247">
            <v>1.76</v>
          </cell>
          <cell r="AQ247">
            <v>1.78</v>
          </cell>
          <cell r="AR247">
            <v>1.98</v>
          </cell>
          <cell r="AS247">
            <v>1.74</v>
          </cell>
          <cell r="AT247">
            <v>1.74</v>
          </cell>
          <cell r="AU247">
            <v>1.94</v>
          </cell>
          <cell r="AV247">
            <v>2.06</v>
          </cell>
          <cell r="AW247">
            <v>2.1800000000000002</v>
          </cell>
          <cell r="AX247">
            <v>2.66</v>
          </cell>
          <cell r="AY247">
            <v>2.7</v>
          </cell>
        </row>
        <row r="248">
          <cell r="A248" t="str">
            <v>SVK</v>
          </cell>
          <cell r="Y248">
            <v>3.12</v>
          </cell>
          <cell r="Z248">
            <v>3.24</v>
          </cell>
          <cell r="AA248">
            <v>3</v>
          </cell>
          <cell r="AB248">
            <v>2.92</v>
          </cell>
          <cell r="AC248">
            <v>2.68</v>
          </cell>
          <cell r="AD248">
            <v>2.72</v>
          </cell>
          <cell r="AE248">
            <v>2.66</v>
          </cell>
          <cell r="AF248">
            <v>2.9</v>
          </cell>
          <cell r="AG248">
            <v>1.8</v>
          </cell>
          <cell r="AH248">
            <v>1.68</v>
          </cell>
          <cell r="AI248">
            <v>1.58</v>
          </cell>
          <cell r="AJ248">
            <v>1.74</v>
          </cell>
          <cell r="AK248">
            <v>1.64</v>
          </cell>
          <cell r="AL248">
            <v>1.56</v>
          </cell>
          <cell r="AM248">
            <v>1.84</v>
          </cell>
          <cell r="AN248">
            <v>1.78</v>
          </cell>
          <cell r="AO248">
            <v>1.8</v>
          </cell>
          <cell r="AP248">
            <v>1.76</v>
          </cell>
          <cell r="AQ248">
            <v>1.78</v>
          </cell>
          <cell r="AR248">
            <v>1.98</v>
          </cell>
          <cell r="AS248">
            <v>1.74</v>
          </cell>
          <cell r="AT248">
            <v>1.74</v>
          </cell>
          <cell r="AU248">
            <v>1.94</v>
          </cell>
          <cell r="AV248">
            <v>2.06</v>
          </cell>
          <cell r="AW248">
            <v>2.1800000000000002</v>
          </cell>
          <cell r="AX248">
            <v>2.66</v>
          </cell>
          <cell r="AY248">
            <v>2.7</v>
          </cell>
        </row>
        <row r="249">
          <cell r="A249" t="str">
            <v>Slovenia</v>
          </cell>
          <cell r="W249">
            <v>2.09</v>
          </cell>
          <cell r="X249">
            <v>2.17</v>
          </cell>
          <cell r="Y249">
            <v>2.2200000000000002</v>
          </cell>
          <cell r="Z249">
            <v>2.1800000000000002</v>
          </cell>
          <cell r="AA249">
            <v>2.08</v>
          </cell>
          <cell r="AB249">
            <v>1.96</v>
          </cell>
          <cell r="AC249">
            <v>2.1800000000000002</v>
          </cell>
          <cell r="AD249">
            <v>2.2400000000000002</v>
          </cell>
          <cell r="AE249">
            <v>2.5</v>
          </cell>
          <cell r="AF249">
            <v>2.36</v>
          </cell>
          <cell r="AG249">
            <v>2.54</v>
          </cell>
          <cell r="AH249">
            <v>2.83</v>
          </cell>
          <cell r="AI249">
            <v>2.6</v>
          </cell>
          <cell r="AJ249">
            <v>2.87</v>
          </cell>
          <cell r="AK249">
            <v>2.72</v>
          </cell>
          <cell r="AL249">
            <v>2.78</v>
          </cell>
          <cell r="AM249">
            <v>3.04</v>
          </cell>
          <cell r="AN249">
            <v>2.98</v>
          </cell>
          <cell r="AO249">
            <v>2.2999999999999998</v>
          </cell>
          <cell r="AP249">
            <v>2.12</v>
          </cell>
          <cell r="AQ249">
            <v>1.9</v>
          </cell>
          <cell r="AR249">
            <v>1.72</v>
          </cell>
          <cell r="AS249">
            <v>1.71</v>
          </cell>
          <cell r="AT249">
            <v>1.86</v>
          </cell>
          <cell r="AU249">
            <v>1.78</v>
          </cell>
          <cell r="AV249">
            <v>1.94</v>
          </cell>
          <cell r="AW249">
            <v>1.94</v>
          </cell>
          <cell r="AX249">
            <v>2.1</v>
          </cell>
          <cell r="AY249">
            <v>2.37</v>
          </cell>
        </row>
        <row r="250">
          <cell r="A250" t="str">
            <v>SVN</v>
          </cell>
          <cell r="W250">
            <v>2.09</v>
          </cell>
          <cell r="X250">
            <v>2.17</v>
          </cell>
          <cell r="Y250">
            <v>2.2200000000000002</v>
          </cell>
          <cell r="Z250">
            <v>2.1800000000000002</v>
          </cell>
          <cell r="AA250">
            <v>2.08</v>
          </cell>
          <cell r="AB250">
            <v>1.96</v>
          </cell>
          <cell r="AC250">
            <v>2.1800000000000002</v>
          </cell>
          <cell r="AD250">
            <v>2.2400000000000002</v>
          </cell>
          <cell r="AE250">
            <v>2.5</v>
          </cell>
          <cell r="AF250">
            <v>2.36</v>
          </cell>
          <cell r="AG250">
            <v>2.54</v>
          </cell>
          <cell r="AH250">
            <v>2.83</v>
          </cell>
          <cell r="AI250">
            <v>2.6</v>
          </cell>
          <cell r="AJ250">
            <v>2.87</v>
          </cell>
          <cell r="AK250">
            <v>2.72</v>
          </cell>
          <cell r="AL250">
            <v>2.78</v>
          </cell>
          <cell r="AM250">
            <v>3.04</v>
          </cell>
          <cell r="AN250">
            <v>2.98</v>
          </cell>
          <cell r="AO250">
            <v>2.2999999999999998</v>
          </cell>
          <cell r="AP250">
            <v>2.12</v>
          </cell>
          <cell r="AQ250">
            <v>1.9</v>
          </cell>
          <cell r="AR250">
            <v>1.72</v>
          </cell>
          <cell r="AS250">
            <v>1.71</v>
          </cell>
          <cell r="AT250">
            <v>1.86</v>
          </cell>
          <cell r="AU250">
            <v>1.78</v>
          </cell>
          <cell r="AV250">
            <v>1.94</v>
          </cell>
          <cell r="AW250">
            <v>1.94</v>
          </cell>
          <cell r="AX250">
            <v>2.1</v>
          </cell>
          <cell r="AY250">
            <v>2.37</v>
          </cell>
        </row>
        <row r="251">
          <cell r="A251" t="str">
            <v>Solomon Islands</v>
          </cell>
          <cell r="AO251">
            <v>0</v>
          </cell>
          <cell r="AP251">
            <v>0</v>
          </cell>
          <cell r="AQ251">
            <v>0</v>
          </cell>
          <cell r="AR251">
            <v>0</v>
          </cell>
          <cell r="AS251">
            <v>0</v>
          </cell>
          <cell r="AT251">
            <v>0</v>
          </cell>
          <cell r="AU251">
            <v>0</v>
          </cell>
          <cell r="AV251">
            <v>0</v>
          </cell>
          <cell r="AW251">
            <v>0</v>
          </cell>
          <cell r="AX251">
            <v>0</v>
          </cell>
        </row>
        <row r="252">
          <cell r="A252" t="str">
            <v>SLB</v>
          </cell>
          <cell r="AO252">
            <v>0</v>
          </cell>
          <cell r="AP252">
            <v>0</v>
          </cell>
          <cell r="AQ252">
            <v>0</v>
          </cell>
          <cell r="AR252">
            <v>0</v>
          </cell>
          <cell r="AS252">
            <v>0</v>
          </cell>
          <cell r="AT252">
            <v>0</v>
          </cell>
          <cell r="AU252">
            <v>0</v>
          </cell>
          <cell r="AV252">
            <v>0</v>
          </cell>
          <cell r="AW252">
            <v>0</v>
          </cell>
          <cell r="AX252">
            <v>0</v>
          </cell>
        </row>
        <row r="253">
          <cell r="A253" t="str">
            <v>Somalia</v>
          </cell>
          <cell r="AU253">
            <v>5.56</v>
          </cell>
          <cell r="AV253">
            <v>6.5599999999999987</v>
          </cell>
          <cell r="AW253">
            <v>4.84</v>
          </cell>
        </row>
        <row r="254">
          <cell r="A254" t="str">
            <v>SOM</v>
          </cell>
          <cell r="AU254">
            <v>5.56</v>
          </cell>
          <cell r="AV254">
            <v>6.5599999999999987</v>
          </cell>
          <cell r="AW254">
            <v>4.84</v>
          </cell>
        </row>
        <row r="255">
          <cell r="A255" t="str">
            <v>South Africa</v>
          </cell>
          <cell r="Y255">
            <v>3.86</v>
          </cell>
          <cell r="Z255">
            <v>1.81</v>
          </cell>
          <cell r="AA255">
            <v>1.55</v>
          </cell>
          <cell r="AB255">
            <v>1.42</v>
          </cell>
          <cell r="AC255">
            <v>1.29</v>
          </cell>
          <cell r="AD255">
            <v>1.41</v>
          </cell>
          <cell r="AE255">
            <v>6.98</v>
          </cell>
          <cell r="AF255">
            <v>6.5499999999999989</v>
          </cell>
          <cell r="AG255">
            <v>4.6500000000000004</v>
          </cell>
          <cell r="AH255">
            <v>5.9799999999999995</v>
          </cell>
          <cell r="AI255">
            <v>6.47</v>
          </cell>
          <cell r="AJ255">
            <v>1.68</v>
          </cell>
          <cell r="AK255">
            <v>1.54</v>
          </cell>
          <cell r="AL255">
            <v>6.1999999999999993</v>
          </cell>
          <cell r="AM255">
            <v>4.5999999999999996</v>
          </cell>
          <cell r="AN255">
            <v>4.08</v>
          </cell>
          <cell r="AO255">
            <v>4.68</v>
          </cell>
          <cell r="AP255">
            <v>4.3600000000000003</v>
          </cell>
          <cell r="AQ255">
            <v>4.3100000000000005</v>
          </cell>
          <cell r="AR255">
            <v>4.2300000000000004</v>
          </cell>
          <cell r="AS255">
            <v>4.16</v>
          </cell>
          <cell r="AT255">
            <v>3.08</v>
          </cell>
          <cell r="AU255">
            <v>3.79</v>
          </cell>
          <cell r="AV255">
            <v>3.63</v>
          </cell>
          <cell r="AW255">
            <v>3.8</v>
          </cell>
          <cell r="AX255">
            <v>3.76</v>
          </cell>
          <cell r="AY255">
            <v>3.52</v>
          </cell>
        </row>
        <row r="256">
          <cell r="A256" t="str">
            <v>ZAF</v>
          </cell>
          <cell r="Y256">
            <v>3.86</v>
          </cell>
          <cell r="Z256">
            <v>1.81</v>
          </cell>
          <cell r="AA256">
            <v>1.55</v>
          </cell>
          <cell r="AB256">
            <v>1.42</v>
          </cell>
          <cell r="AC256">
            <v>1.29</v>
          </cell>
          <cell r="AD256">
            <v>1.41</v>
          </cell>
          <cell r="AE256">
            <v>6.98</v>
          </cell>
          <cell r="AF256">
            <v>6.5499999999999989</v>
          </cell>
          <cell r="AG256">
            <v>4.6500000000000004</v>
          </cell>
          <cell r="AH256">
            <v>5.9799999999999995</v>
          </cell>
          <cell r="AI256">
            <v>6.47</v>
          </cell>
          <cell r="AJ256">
            <v>1.68</v>
          </cell>
          <cell r="AK256">
            <v>1.54</v>
          </cell>
          <cell r="AL256">
            <v>6.1999999999999993</v>
          </cell>
          <cell r="AM256">
            <v>4.5999999999999996</v>
          </cell>
          <cell r="AN256">
            <v>4.08</v>
          </cell>
          <cell r="AO256">
            <v>4.68</v>
          </cell>
          <cell r="AP256">
            <v>4.3600000000000003</v>
          </cell>
          <cell r="AQ256">
            <v>4.3100000000000005</v>
          </cell>
          <cell r="AR256">
            <v>4.2300000000000004</v>
          </cell>
          <cell r="AS256">
            <v>4.16</v>
          </cell>
          <cell r="AT256">
            <v>3.08</v>
          </cell>
          <cell r="AU256">
            <v>3.79</v>
          </cell>
          <cell r="AV256">
            <v>3.63</v>
          </cell>
          <cell r="AW256">
            <v>3.8</v>
          </cell>
          <cell r="AX256">
            <v>3.76</v>
          </cell>
          <cell r="AY256">
            <v>3.52</v>
          </cell>
        </row>
        <row r="257">
          <cell r="A257" t="str">
            <v>Spain</v>
          </cell>
          <cell r="T257">
            <v>2.75</v>
          </cell>
          <cell r="U257">
            <v>2.7</v>
          </cell>
          <cell r="V257">
            <v>2.33</v>
          </cell>
          <cell r="W257">
            <v>2.38</v>
          </cell>
          <cell r="X257">
            <v>2.04</v>
          </cell>
          <cell r="Y257">
            <v>3.96</v>
          </cell>
          <cell r="Z257">
            <v>3.81</v>
          </cell>
          <cell r="AA257">
            <v>3.69</v>
          </cell>
          <cell r="AB257">
            <v>3.51</v>
          </cell>
          <cell r="AC257">
            <v>3.2700000000000005</v>
          </cell>
          <cell r="AD257">
            <v>3.2700000000000005</v>
          </cell>
          <cell r="AE257">
            <v>3.1500000000000004</v>
          </cell>
          <cell r="AF257">
            <v>3.24</v>
          </cell>
          <cell r="AG257">
            <v>3.09</v>
          </cell>
          <cell r="AH257">
            <v>3.18</v>
          </cell>
          <cell r="AI257">
            <v>3.18</v>
          </cell>
          <cell r="AJ257">
            <v>3.0300000000000002</v>
          </cell>
          <cell r="AK257">
            <v>2.9699999999999998</v>
          </cell>
          <cell r="AL257">
            <v>3</v>
          </cell>
          <cell r="AM257">
            <v>3.0300000000000002</v>
          </cell>
          <cell r="AN257">
            <v>3.12</v>
          </cell>
          <cell r="AO257">
            <v>3.12</v>
          </cell>
          <cell r="AP257">
            <v>3.72</v>
          </cell>
          <cell r="AQ257">
            <v>3.84</v>
          </cell>
          <cell r="AR257">
            <v>3.44</v>
          </cell>
          <cell r="AS257">
            <v>3.84</v>
          </cell>
          <cell r="AT257">
            <v>3.8800000000000003</v>
          </cell>
          <cell r="AU257">
            <v>3.5500000000000003</v>
          </cell>
          <cell r="AV257">
            <v>3.4000000000000004</v>
          </cell>
          <cell r="AW257">
            <v>3.36</v>
          </cell>
          <cell r="AX257">
            <v>3.72</v>
          </cell>
          <cell r="AY257">
            <v>3.84</v>
          </cell>
        </row>
        <row r="258">
          <cell r="A258" t="str">
            <v>ESP</v>
          </cell>
          <cell r="T258">
            <v>2.75</v>
          </cell>
          <cell r="U258">
            <v>2.7</v>
          </cell>
          <cell r="V258">
            <v>2.33</v>
          </cell>
          <cell r="W258">
            <v>2.38</v>
          </cell>
          <cell r="X258">
            <v>2.04</v>
          </cell>
          <cell r="Y258">
            <v>3.96</v>
          </cell>
          <cell r="Z258">
            <v>3.81</v>
          </cell>
          <cell r="AA258">
            <v>3.69</v>
          </cell>
          <cell r="AB258">
            <v>3.51</v>
          </cell>
          <cell r="AC258">
            <v>3.2700000000000005</v>
          </cell>
          <cell r="AD258">
            <v>3.2700000000000005</v>
          </cell>
          <cell r="AE258">
            <v>3.1500000000000004</v>
          </cell>
          <cell r="AF258">
            <v>3.24</v>
          </cell>
          <cell r="AG258">
            <v>3.09</v>
          </cell>
          <cell r="AH258">
            <v>3.18</v>
          </cell>
          <cell r="AI258">
            <v>3.18</v>
          </cell>
          <cell r="AJ258">
            <v>3.0300000000000002</v>
          </cell>
          <cell r="AK258">
            <v>2.9699999999999998</v>
          </cell>
          <cell r="AL258">
            <v>3</v>
          </cell>
          <cell r="AM258">
            <v>3.0300000000000002</v>
          </cell>
          <cell r="AN258">
            <v>3.12</v>
          </cell>
          <cell r="AO258">
            <v>3.12</v>
          </cell>
          <cell r="AP258">
            <v>3.72</v>
          </cell>
          <cell r="AQ258">
            <v>3.84</v>
          </cell>
          <cell r="AR258">
            <v>3.44</v>
          </cell>
          <cell r="AS258">
            <v>3.84</v>
          </cell>
          <cell r="AT258">
            <v>3.8800000000000003</v>
          </cell>
          <cell r="AU258">
            <v>3.5500000000000003</v>
          </cell>
          <cell r="AV258">
            <v>3.4000000000000004</v>
          </cell>
          <cell r="AW258">
            <v>3.36</v>
          </cell>
          <cell r="AX258">
            <v>3.72</v>
          </cell>
          <cell r="AY258">
            <v>3.84</v>
          </cell>
        </row>
        <row r="259">
          <cell r="A259" t="str">
            <v>Sri Lanka</v>
          </cell>
          <cell r="T259">
            <v>1.71</v>
          </cell>
          <cell r="U259">
            <v>2.2599999999999998</v>
          </cell>
          <cell r="V259">
            <v>2.4700000000000002</v>
          </cell>
          <cell r="W259">
            <v>2.52</v>
          </cell>
          <cell r="X259">
            <v>2.74</v>
          </cell>
          <cell r="Y259">
            <v>4.3099999999999996</v>
          </cell>
          <cell r="Z259">
            <v>4.0599999999999996</v>
          </cell>
          <cell r="AA259">
            <v>3.4</v>
          </cell>
          <cell r="AB259">
            <v>3.41</v>
          </cell>
          <cell r="AC259">
            <v>2.96</v>
          </cell>
          <cell r="AD259">
            <v>3.7</v>
          </cell>
          <cell r="AE259">
            <v>3.15</v>
          </cell>
          <cell r="AF259">
            <v>2.54</v>
          </cell>
          <cell r="AG259">
            <v>2.1800000000000002</v>
          </cell>
          <cell r="AH259">
            <v>2.2799999999999998</v>
          </cell>
          <cell r="AI259">
            <v>2.12</v>
          </cell>
          <cell r="AJ259">
            <v>2.34</v>
          </cell>
          <cell r="AK259">
            <v>2.41</v>
          </cell>
          <cell r="AL259">
            <v>2.58</v>
          </cell>
          <cell r="AM259">
            <v>2.5299999999999998</v>
          </cell>
          <cell r="AN259">
            <v>2.19</v>
          </cell>
          <cell r="AO259">
            <v>2.13</v>
          </cell>
          <cell r="AP259">
            <v>1.78</v>
          </cell>
          <cell r="AQ259">
            <v>1.71</v>
          </cell>
          <cell r="AR259">
            <v>1.81</v>
          </cell>
          <cell r="AS259">
            <v>2.02</v>
          </cell>
          <cell r="AT259">
            <v>1.75</v>
          </cell>
          <cell r="AU259">
            <v>1.58</v>
          </cell>
          <cell r="AV259">
            <v>1.49</v>
          </cell>
          <cell r="AW259">
            <v>1.54</v>
          </cell>
          <cell r="AY259">
            <v>1.46</v>
          </cell>
        </row>
        <row r="260">
          <cell r="A260" t="str">
            <v>LKA</v>
          </cell>
          <cell r="T260">
            <v>1.71</v>
          </cell>
          <cell r="U260">
            <v>2.2599999999999998</v>
          </cell>
          <cell r="V260">
            <v>2.4700000000000002</v>
          </cell>
          <cell r="W260">
            <v>2.52</v>
          </cell>
          <cell r="X260">
            <v>2.74</v>
          </cell>
          <cell r="Y260">
            <v>4.3099999999999996</v>
          </cell>
          <cell r="Z260">
            <v>4.0599999999999996</v>
          </cell>
          <cell r="AA260">
            <v>3.4</v>
          </cell>
          <cell r="AB260">
            <v>3.41</v>
          </cell>
          <cell r="AC260">
            <v>2.96</v>
          </cell>
          <cell r="AD260">
            <v>3.7</v>
          </cell>
          <cell r="AE260">
            <v>3.15</v>
          </cell>
          <cell r="AF260">
            <v>2.54</v>
          </cell>
          <cell r="AG260">
            <v>2.1800000000000002</v>
          </cell>
          <cell r="AH260">
            <v>2.2799999999999998</v>
          </cell>
          <cell r="AI260">
            <v>2.12</v>
          </cell>
          <cell r="AJ260">
            <v>2.34</v>
          </cell>
          <cell r="AK260">
            <v>2.41</v>
          </cell>
          <cell r="AL260">
            <v>2.58</v>
          </cell>
          <cell r="AM260">
            <v>2.5299999999999998</v>
          </cell>
          <cell r="AN260">
            <v>2.19</v>
          </cell>
          <cell r="AO260">
            <v>2.13</v>
          </cell>
          <cell r="AP260">
            <v>1.78</v>
          </cell>
          <cell r="AQ260">
            <v>1.71</v>
          </cell>
          <cell r="AR260">
            <v>1.81</v>
          </cell>
          <cell r="AS260">
            <v>2.02</v>
          </cell>
          <cell r="AT260">
            <v>1.75</v>
          </cell>
          <cell r="AU260">
            <v>1.58</v>
          </cell>
          <cell r="AV260">
            <v>1.49</v>
          </cell>
          <cell r="AW260">
            <v>1.54</v>
          </cell>
          <cell r="AY260">
            <v>1.46</v>
          </cell>
        </row>
        <row r="261">
          <cell r="A261" t="str">
            <v>St. Vincent and the Grenadines</v>
          </cell>
          <cell r="T261">
            <v>0</v>
          </cell>
          <cell r="U261">
            <v>0</v>
          </cell>
          <cell r="V261">
            <v>0</v>
          </cell>
          <cell r="W261">
            <v>0</v>
          </cell>
          <cell r="X261">
            <v>0</v>
          </cell>
          <cell r="Y261">
            <v>0</v>
          </cell>
          <cell r="Z261">
            <v>0</v>
          </cell>
          <cell r="AA261">
            <v>0</v>
          </cell>
          <cell r="AB261">
            <v>0</v>
          </cell>
          <cell r="AC261">
            <v>0</v>
          </cell>
        </row>
        <row r="262">
          <cell r="A262" t="str">
            <v>VCT</v>
          </cell>
          <cell r="T262">
            <v>0</v>
          </cell>
          <cell r="U262">
            <v>0</v>
          </cell>
          <cell r="V262">
            <v>0</v>
          </cell>
          <cell r="W262">
            <v>0</v>
          </cell>
          <cell r="X262">
            <v>0</v>
          </cell>
          <cell r="Y262">
            <v>0</v>
          </cell>
          <cell r="Z262">
            <v>0</v>
          </cell>
          <cell r="AA262">
            <v>0</v>
          </cell>
          <cell r="AB262">
            <v>0</v>
          </cell>
          <cell r="AC262">
            <v>0</v>
          </cell>
        </row>
        <row r="263">
          <cell r="A263" t="str">
            <v>Sudan</v>
          </cell>
          <cell r="AB263">
            <v>188.71</v>
          </cell>
          <cell r="AC263">
            <v>231.08</v>
          </cell>
        </row>
        <row r="264">
          <cell r="A264" t="str">
            <v>SDN</v>
          </cell>
          <cell r="AB264">
            <v>188.71</v>
          </cell>
          <cell r="AC264">
            <v>231.08</v>
          </cell>
        </row>
        <row r="265">
          <cell r="A265" t="str">
            <v>Sweden</v>
          </cell>
          <cell r="T265">
            <v>4.58</v>
          </cell>
          <cell r="U265">
            <v>7.08</v>
          </cell>
          <cell r="V265">
            <v>6.63</v>
          </cell>
          <cell r="W265">
            <v>7.17</v>
          </cell>
          <cell r="X265">
            <v>6.9599999999999991</v>
          </cell>
          <cell r="Y265">
            <v>4.68</v>
          </cell>
          <cell r="Z265">
            <v>4.8</v>
          </cell>
          <cell r="AA265">
            <v>4.5499999999999989</v>
          </cell>
          <cell r="AB265">
            <v>4.4499999999999993</v>
          </cell>
          <cell r="AC265">
            <v>4.5399999999999991</v>
          </cell>
          <cell r="AD265">
            <v>4.32</v>
          </cell>
          <cell r="AE265">
            <v>4.0399999999999991</v>
          </cell>
          <cell r="AF265">
            <v>3.9</v>
          </cell>
          <cell r="AG265">
            <v>3.78</v>
          </cell>
          <cell r="AH265">
            <v>3.49</v>
          </cell>
          <cell r="AI265">
            <v>3.3</v>
          </cell>
          <cell r="AJ265">
            <v>3.36</v>
          </cell>
          <cell r="AK265">
            <v>3.14</v>
          </cell>
          <cell r="AL265">
            <v>2.95</v>
          </cell>
          <cell r="AM265">
            <v>2.94</v>
          </cell>
          <cell r="AN265">
            <v>3.0300000000000002</v>
          </cell>
          <cell r="AO265">
            <v>2.86</v>
          </cell>
          <cell r="AP265">
            <v>2.82</v>
          </cell>
          <cell r="AQ265">
            <v>2.92</v>
          </cell>
          <cell r="AR265">
            <v>2.6100000000000003</v>
          </cell>
          <cell r="AS265">
            <v>2.4500000000000002</v>
          </cell>
          <cell r="AT265">
            <v>2.4299999999999997</v>
          </cell>
          <cell r="AU265">
            <v>2.3899999999999997</v>
          </cell>
          <cell r="AV265">
            <v>2.46</v>
          </cell>
          <cell r="AW265">
            <v>2.4699999999999998</v>
          </cell>
          <cell r="AX265">
            <v>2.71</v>
          </cell>
          <cell r="AY265">
            <v>2.64</v>
          </cell>
        </row>
        <row r="266">
          <cell r="A266" t="str">
            <v>SWE</v>
          </cell>
          <cell r="T266">
            <v>4.58</v>
          </cell>
          <cell r="U266">
            <v>7.08</v>
          </cell>
          <cell r="V266">
            <v>6.63</v>
          </cell>
          <cell r="W266">
            <v>7.17</v>
          </cell>
          <cell r="X266">
            <v>6.9599999999999991</v>
          </cell>
          <cell r="Y266">
            <v>4.68</v>
          </cell>
          <cell r="Z266">
            <v>4.8</v>
          </cell>
          <cell r="AA266">
            <v>4.5499999999999989</v>
          </cell>
          <cell r="AB266">
            <v>4.4499999999999993</v>
          </cell>
          <cell r="AC266">
            <v>4.5399999999999991</v>
          </cell>
          <cell r="AD266">
            <v>4.32</v>
          </cell>
          <cell r="AE266">
            <v>4.0399999999999991</v>
          </cell>
          <cell r="AF266">
            <v>3.9</v>
          </cell>
          <cell r="AG266">
            <v>3.78</v>
          </cell>
          <cell r="AH266">
            <v>3.49</v>
          </cell>
          <cell r="AI266">
            <v>3.3</v>
          </cell>
          <cell r="AJ266">
            <v>3.36</v>
          </cell>
          <cell r="AK266">
            <v>3.14</v>
          </cell>
          <cell r="AL266">
            <v>2.95</v>
          </cell>
          <cell r="AM266">
            <v>2.94</v>
          </cell>
          <cell r="AN266">
            <v>3.0300000000000002</v>
          </cell>
          <cell r="AO266">
            <v>2.86</v>
          </cell>
          <cell r="AP266">
            <v>2.82</v>
          </cell>
          <cell r="AQ266">
            <v>2.92</v>
          </cell>
          <cell r="AR266">
            <v>2.6100000000000003</v>
          </cell>
          <cell r="AS266">
            <v>2.4500000000000002</v>
          </cell>
          <cell r="AT266">
            <v>2.4299999999999997</v>
          </cell>
          <cell r="AU266">
            <v>2.3899999999999997</v>
          </cell>
          <cell r="AV266">
            <v>2.46</v>
          </cell>
          <cell r="AW266">
            <v>2.4699999999999998</v>
          </cell>
          <cell r="AX266">
            <v>2.71</v>
          </cell>
          <cell r="AY266">
            <v>2.64</v>
          </cell>
        </row>
        <row r="267">
          <cell r="A267" t="str">
            <v>Switzerland</v>
          </cell>
          <cell r="T267">
            <v>5.2700000000000005</v>
          </cell>
          <cell r="U267">
            <v>5.1400000000000006</v>
          </cell>
          <cell r="V267">
            <v>5.07</v>
          </cell>
          <cell r="W267">
            <v>4.58</v>
          </cell>
          <cell r="X267">
            <v>4.58</v>
          </cell>
          <cell r="Y267">
            <v>4.46</v>
          </cell>
          <cell r="Z267">
            <v>4.2200000000000006</v>
          </cell>
          <cell r="AA267">
            <v>3.96</v>
          </cell>
          <cell r="AB267">
            <v>3.8</v>
          </cell>
          <cell r="AC267">
            <v>3.49</v>
          </cell>
          <cell r="AD267">
            <v>3.3200000000000003</v>
          </cell>
          <cell r="AE267">
            <v>3.12</v>
          </cell>
          <cell r="AF267">
            <v>3.12</v>
          </cell>
          <cell r="AG267">
            <v>3.0300000000000002</v>
          </cell>
          <cell r="AH267">
            <v>2.92</v>
          </cell>
          <cell r="AI267">
            <v>2.7600000000000002</v>
          </cell>
          <cell r="AJ267">
            <v>2.54</v>
          </cell>
          <cell r="AK267">
            <v>2.38</v>
          </cell>
          <cell r="AL267">
            <v>2.4</v>
          </cell>
          <cell r="AM267">
            <v>2.46</v>
          </cell>
          <cell r="AN267">
            <v>2.3200000000000003</v>
          </cell>
          <cell r="AO267">
            <v>2.31</v>
          </cell>
          <cell r="AP267">
            <v>2.2599999999999998</v>
          </cell>
          <cell r="AQ267">
            <v>2.3600000000000003</v>
          </cell>
          <cell r="AR267">
            <v>2.2199999999999998</v>
          </cell>
          <cell r="AS267">
            <v>2.2000000000000002</v>
          </cell>
          <cell r="AT267">
            <v>2.2599999999999998</v>
          </cell>
          <cell r="AU267">
            <v>2.29</v>
          </cell>
          <cell r="AV267">
            <v>2.2199999999999998</v>
          </cell>
          <cell r="AW267">
            <v>2.35</v>
          </cell>
          <cell r="AX267">
            <v>2.59</v>
          </cell>
          <cell r="AY267">
            <v>2.31</v>
          </cell>
        </row>
        <row r="268">
          <cell r="A268" t="str">
            <v>CHE</v>
          </cell>
          <cell r="T268">
            <v>5.2700000000000005</v>
          </cell>
          <cell r="U268">
            <v>5.1400000000000006</v>
          </cell>
          <cell r="V268">
            <v>5.07</v>
          </cell>
          <cell r="W268">
            <v>4.58</v>
          </cell>
          <cell r="X268">
            <v>4.58</v>
          </cell>
          <cell r="Y268">
            <v>4.46</v>
          </cell>
          <cell r="Z268">
            <v>4.2200000000000006</v>
          </cell>
          <cell r="AA268">
            <v>3.96</v>
          </cell>
          <cell r="AB268">
            <v>3.8</v>
          </cell>
          <cell r="AC268">
            <v>3.49</v>
          </cell>
          <cell r="AD268">
            <v>3.3200000000000003</v>
          </cell>
          <cell r="AE268">
            <v>3.12</v>
          </cell>
          <cell r="AF268">
            <v>3.12</v>
          </cell>
          <cell r="AG268">
            <v>3.0300000000000002</v>
          </cell>
          <cell r="AH268">
            <v>2.92</v>
          </cell>
          <cell r="AI268">
            <v>2.7600000000000002</v>
          </cell>
          <cell r="AJ268">
            <v>2.54</v>
          </cell>
          <cell r="AK268">
            <v>2.38</v>
          </cell>
          <cell r="AL268">
            <v>2.4</v>
          </cell>
          <cell r="AM268">
            <v>2.46</v>
          </cell>
          <cell r="AN268">
            <v>2.3200000000000003</v>
          </cell>
          <cell r="AO268">
            <v>2.31</v>
          </cell>
          <cell r="AP268">
            <v>2.2599999999999998</v>
          </cell>
          <cell r="AQ268">
            <v>2.3600000000000003</v>
          </cell>
          <cell r="AR268">
            <v>2.2199999999999998</v>
          </cell>
          <cell r="AS268">
            <v>2.2000000000000002</v>
          </cell>
          <cell r="AT268">
            <v>2.2599999999999998</v>
          </cell>
          <cell r="AU268">
            <v>2.29</v>
          </cell>
          <cell r="AV268">
            <v>2.2199999999999998</v>
          </cell>
          <cell r="AW268">
            <v>2.35</v>
          </cell>
          <cell r="AX268">
            <v>2.59</v>
          </cell>
          <cell r="AY268">
            <v>2.31</v>
          </cell>
        </row>
        <row r="269">
          <cell r="A269" t="str">
            <v>Tajikistan</v>
          </cell>
          <cell r="AB269">
            <v>6</v>
          </cell>
          <cell r="AC269">
            <v>5.3599999999999994</v>
          </cell>
          <cell r="AD269">
            <v>3.5</v>
          </cell>
          <cell r="AE269">
            <v>3.2700000000000005</v>
          </cell>
        </row>
        <row r="270">
          <cell r="A270" t="str">
            <v>TJK</v>
          </cell>
          <cell r="AB270">
            <v>6</v>
          </cell>
          <cell r="AC270">
            <v>5.3599999999999994</v>
          </cell>
          <cell r="AD270">
            <v>3.5</v>
          </cell>
          <cell r="AE270">
            <v>3.2700000000000005</v>
          </cell>
        </row>
        <row r="271">
          <cell r="A271" t="str">
            <v>Tanzania</v>
          </cell>
          <cell r="AU271">
            <v>1.33</v>
          </cell>
          <cell r="AV271">
            <v>1.23</v>
          </cell>
        </row>
        <row r="272">
          <cell r="A272" t="str">
            <v>TZA</v>
          </cell>
          <cell r="AU272">
            <v>1.33</v>
          </cell>
          <cell r="AV272">
            <v>1.23</v>
          </cell>
        </row>
        <row r="273">
          <cell r="A273" t="str">
            <v>Thailand</v>
          </cell>
          <cell r="T273">
            <v>4.7</v>
          </cell>
          <cell r="U273">
            <v>4.82</v>
          </cell>
          <cell r="V273">
            <v>4.9800000000000004</v>
          </cell>
          <cell r="W273">
            <v>4.62</v>
          </cell>
          <cell r="X273">
            <v>4.74</v>
          </cell>
          <cell r="Y273">
            <v>4.42</v>
          </cell>
          <cell r="Z273">
            <v>4.12</v>
          </cell>
          <cell r="AA273">
            <v>4.42</v>
          </cell>
          <cell r="AB273">
            <v>3.76</v>
          </cell>
          <cell r="AC273">
            <v>3.22</v>
          </cell>
          <cell r="AD273">
            <v>2.9</v>
          </cell>
          <cell r="AE273">
            <v>2.8</v>
          </cell>
          <cell r="AF273">
            <v>4.1399999999999997</v>
          </cell>
          <cell r="AG273">
            <v>3.5999999999999996</v>
          </cell>
          <cell r="AH273">
            <v>3.51</v>
          </cell>
          <cell r="AI273">
            <v>3.3000000000000003</v>
          </cell>
          <cell r="AJ273">
            <v>3.21</v>
          </cell>
          <cell r="AK273">
            <v>1.41</v>
          </cell>
          <cell r="AL273">
            <v>3.54</v>
          </cell>
          <cell r="AM273">
            <v>4.6500000000000004</v>
          </cell>
          <cell r="AN273">
            <v>4.6500000000000004</v>
          </cell>
          <cell r="AO273">
            <v>5.04</v>
          </cell>
          <cell r="AP273">
            <v>3.74</v>
          </cell>
          <cell r="AQ273">
            <v>5.6400000000000006</v>
          </cell>
          <cell r="AR273">
            <v>5.32</v>
          </cell>
          <cell r="AS273">
            <v>5.55</v>
          </cell>
          <cell r="AT273">
            <v>5.76</v>
          </cell>
          <cell r="AU273">
            <v>5.27</v>
          </cell>
          <cell r="AV273">
            <v>4.96</v>
          </cell>
          <cell r="AW273">
            <v>5</v>
          </cell>
          <cell r="AX273">
            <v>5.6</v>
          </cell>
          <cell r="AY273">
            <v>5.08</v>
          </cell>
        </row>
        <row r="274">
          <cell r="A274" t="str">
            <v>THA</v>
          </cell>
          <cell r="T274">
            <v>4.7</v>
          </cell>
          <cell r="U274">
            <v>4.82</v>
          </cell>
          <cell r="V274">
            <v>4.9800000000000004</v>
          </cell>
          <cell r="W274">
            <v>4.62</v>
          </cell>
          <cell r="X274">
            <v>4.74</v>
          </cell>
          <cell r="Y274">
            <v>4.42</v>
          </cell>
          <cell r="Z274">
            <v>4.12</v>
          </cell>
          <cell r="AA274">
            <v>4.42</v>
          </cell>
          <cell r="AB274">
            <v>3.76</v>
          </cell>
          <cell r="AC274">
            <v>3.22</v>
          </cell>
          <cell r="AD274">
            <v>2.9</v>
          </cell>
          <cell r="AE274">
            <v>2.8</v>
          </cell>
          <cell r="AF274">
            <v>4.1399999999999997</v>
          </cell>
          <cell r="AG274">
            <v>3.5999999999999996</v>
          </cell>
          <cell r="AH274">
            <v>3.51</v>
          </cell>
          <cell r="AI274">
            <v>3.3000000000000003</v>
          </cell>
          <cell r="AJ274">
            <v>3.21</v>
          </cell>
          <cell r="AK274">
            <v>1.41</v>
          </cell>
          <cell r="AL274">
            <v>3.54</v>
          </cell>
          <cell r="AM274">
            <v>4.6500000000000004</v>
          </cell>
          <cell r="AN274">
            <v>4.6500000000000004</v>
          </cell>
          <cell r="AO274">
            <v>5.04</v>
          </cell>
          <cell r="AP274">
            <v>3.74</v>
          </cell>
          <cell r="AQ274">
            <v>5.6400000000000006</v>
          </cell>
          <cell r="AR274">
            <v>5.32</v>
          </cell>
          <cell r="AS274">
            <v>5.55</v>
          </cell>
          <cell r="AT274">
            <v>5.76</v>
          </cell>
          <cell r="AU274">
            <v>5.27</v>
          </cell>
          <cell r="AV274">
            <v>4.96</v>
          </cell>
          <cell r="AW274">
            <v>5</v>
          </cell>
          <cell r="AX274">
            <v>5.6</v>
          </cell>
          <cell r="AY274">
            <v>5.08</v>
          </cell>
        </row>
        <row r="275">
          <cell r="A275" t="str">
            <v>Timor-Leste</v>
          </cell>
          <cell r="AP275">
            <v>10.32</v>
          </cell>
        </row>
        <row r="276">
          <cell r="A276" t="str">
            <v>TLS</v>
          </cell>
          <cell r="AP276">
            <v>10.32</v>
          </cell>
        </row>
        <row r="277">
          <cell r="A277" t="str">
            <v>Tonga</v>
          </cell>
          <cell r="AX277">
            <v>0.9</v>
          </cell>
        </row>
        <row r="278">
          <cell r="A278" t="str">
            <v>TON</v>
          </cell>
          <cell r="AX278">
            <v>0.9</v>
          </cell>
        </row>
        <row r="279">
          <cell r="A279" t="str">
            <v>Trinidad and Tobago</v>
          </cell>
          <cell r="AE279">
            <v>0.14000000000000001</v>
          </cell>
          <cell r="AF279">
            <v>0.21</v>
          </cell>
          <cell r="AG279">
            <v>0.19</v>
          </cell>
          <cell r="AH279">
            <v>0.52</v>
          </cell>
          <cell r="AI279">
            <v>0.56999999999999995</v>
          </cell>
          <cell r="AJ279">
            <v>0.61</v>
          </cell>
          <cell r="AK279">
            <v>0.55000000000000004</v>
          </cell>
          <cell r="AL279">
            <v>0.9</v>
          </cell>
          <cell r="AM279">
            <v>1.29</v>
          </cell>
          <cell r="AN279">
            <v>0.68</v>
          </cell>
          <cell r="AO279">
            <v>0.56000000000000005</v>
          </cell>
          <cell r="AP279">
            <v>0.56999999999999995</v>
          </cell>
          <cell r="AQ279">
            <v>0.82</v>
          </cell>
          <cell r="AR279">
            <v>0.7</v>
          </cell>
          <cell r="AS279">
            <v>0.82</v>
          </cell>
          <cell r="AT279">
            <v>0.95</v>
          </cell>
          <cell r="AU279">
            <v>0.97</v>
          </cell>
          <cell r="AV279">
            <v>0.7</v>
          </cell>
        </row>
        <row r="280">
          <cell r="A280" t="str">
            <v>TTO</v>
          </cell>
          <cell r="AE280">
            <v>0.14000000000000001</v>
          </cell>
          <cell r="AF280">
            <v>0.21</v>
          </cell>
          <cell r="AG280">
            <v>0.19</v>
          </cell>
          <cell r="AH280">
            <v>0.52</v>
          </cell>
          <cell r="AI280">
            <v>0.56999999999999995</v>
          </cell>
          <cell r="AJ280">
            <v>0.61</v>
          </cell>
          <cell r="AK280">
            <v>0.55000000000000004</v>
          </cell>
          <cell r="AL280">
            <v>0.9</v>
          </cell>
          <cell r="AM280">
            <v>1.29</v>
          </cell>
          <cell r="AN280">
            <v>0.68</v>
          </cell>
          <cell r="AO280">
            <v>0.56000000000000005</v>
          </cell>
          <cell r="AP280">
            <v>0.56999999999999995</v>
          </cell>
          <cell r="AQ280">
            <v>0.82</v>
          </cell>
          <cell r="AR280">
            <v>0.7</v>
          </cell>
          <cell r="AS280">
            <v>0.82</v>
          </cell>
          <cell r="AT280">
            <v>0.95</v>
          </cell>
          <cell r="AU280">
            <v>0.97</v>
          </cell>
          <cell r="AV280">
            <v>0.7</v>
          </cell>
        </row>
        <row r="281">
          <cell r="A281" t="str">
            <v>Tunisia</v>
          </cell>
          <cell r="T281">
            <v>5.5200000000000005</v>
          </cell>
          <cell r="U281">
            <v>5.5</v>
          </cell>
          <cell r="V281">
            <v>5.13</v>
          </cell>
          <cell r="W281">
            <v>5.1899999999999995</v>
          </cell>
          <cell r="X281">
            <v>5.22</v>
          </cell>
          <cell r="Y281">
            <v>5.22</v>
          </cell>
          <cell r="Z281">
            <v>5.6</v>
          </cell>
          <cell r="AA281">
            <v>5.18</v>
          </cell>
          <cell r="AB281">
            <v>5.0299999999999994</v>
          </cell>
          <cell r="AC281">
            <v>4.68</v>
          </cell>
          <cell r="AD281">
            <v>3.1</v>
          </cell>
          <cell r="AE281">
            <v>3.04</v>
          </cell>
          <cell r="AF281">
            <v>2.98</v>
          </cell>
          <cell r="AG281">
            <v>2.96</v>
          </cell>
          <cell r="AH281">
            <v>2.86</v>
          </cell>
          <cell r="AI281">
            <v>2.9</v>
          </cell>
          <cell r="AJ281">
            <v>2.9</v>
          </cell>
          <cell r="AK281">
            <v>2.52</v>
          </cell>
          <cell r="AL281">
            <v>2.58</v>
          </cell>
          <cell r="AM281">
            <v>2.6</v>
          </cell>
          <cell r="AN281">
            <v>2.6</v>
          </cell>
          <cell r="AO281">
            <v>3.12</v>
          </cell>
          <cell r="AP281">
            <v>3.02</v>
          </cell>
        </row>
        <row r="282">
          <cell r="A282" t="str">
            <v>TUN</v>
          </cell>
          <cell r="T282">
            <v>5.5200000000000005</v>
          </cell>
          <cell r="U282">
            <v>5.5</v>
          </cell>
          <cell r="V282">
            <v>5.13</v>
          </cell>
          <cell r="W282">
            <v>5.1899999999999995</v>
          </cell>
          <cell r="X282">
            <v>5.22</v>
          </cell>
          <cell r="Y282">
            <v>5.22</v>
          </cell>
          <cell r="Z282">
            <v>5.6</v>
          </cell>
          <cell r="AA282">
            <v>5.18</v>
          </cell>
          <cell r="AB282">
            <v>5.0299999999999994</v>
          </cell>
          <cell r="AC282">
            <v>4.68</v>
          </cell>
          <cell r="AD282">
            <v>3.1</v>
          </cell>
          <cell r="AE282">
            <v>3.04</v>
          </cell>
          <cell r="AF282">
            <v>2.98</v>
          </cell>
          <cell r="AG282">
            <v>2.96</v>
          </cell>
          <cell r="AH282">
            <v>2.86</v>
          </cell>
          <cell r="AI282">
            <v>2.9</v>
          </cell>
          <cell r="AJ282">
            <v>2.9</v>
          </cell>
          <cell r="AK282">
            <v>2.52</v>
          </cell>
          <cell r="AL282">
            <v>2.58</v>
          </cell>
          <cell r="AM282">
            <v>2.6</v>
          </cell>
          <cell r="AN282">
            <v>2.6</v>
          </cell>
          <cell r="AO282">
            <v>3.12</v>
          </cell>
          <cell r="AP282">
            <v>3.02</v>
          </cell>
        </row>
        <row r="283">
          <cell r="A283" t="str">
            <v>Turkiye</v>
          </cell>
          <cell r="T283">
            <v>2.94</v>
          </cell>
          <cell r="U283">
            <v>3.18</v>
          </cell>
          <cell r="V283">
            <v>3.4</v>
          </cell>
          <cell r="W283">
            <v>3.2</v>
          </cell>
          <cell r="X283">
            <v>3.2</v>
          </cell>
          <cell r="Y283">
            <v>3.14</v>
          </cell>
          <cell r="Z283">
            <v>3.28</v>
          </cell>
          <cell r="AA283">
            <v>3.86</v>
          </cell>
          <cell r="AB283">
            <v>3.82</v>
          </cell>
          <cell r="AC283">
            <v>2.2400000000000002</v>
          </cell>
          <cell r="AD283">
            <v>2.2000000000000002</v>
          </cell>
          <cell r="AE283">
            <v>2.21</v>
          </cell>
          <cell r="AL283">
            <v>5.89</v>
          </cell>
          <cell r="AM283">
            <v>6.6400000000000006</v>
          </cell>
          <cell r="AN283">
            <v>5.879999999999999</v>
          </cell>
          <cell r="AO283">
            <v>5.2900000000000009</v>
          </cell>
          <cell r="AP283">
            <v>5.42</v>
          </cell>
          <cell r="AQ283">
            <v>5.4</v>
          </cell>
          <cell r="AR283">
            <v>5.5500000000000007</v>
          </cell>
          <cell r="AS283">
            <v>5.2200000000000006</v>
          </cell>
          <cell r="AT283">
            <v>5.66</v>
          </cell>
          <cell r="AU283">
            <v>6.04</v>
          </cell>
          <cell r="AV283">
            <v>7.3100000000000005</v>
          </cell>
          <cell r="AW283">
            <v>7.84</v>
          </cell>
          <cell r="AX283">
            <v>7.49</v>
          </cell>
          <cell r="AY283">
            <v>6.52</v>
          </cell>
        </row>
        <row r="284">
          <cell r="A284" t="str">
            <v>TUR</v>
          </cell>
          <cell r="T284">
            <v>2.94</v>
          </cell>
          <cell r="U284">
            <v>3.18</v>
          </cell>
          <cell r="V284">
            <v>3.4</v>
          </cell>
          <cell r="W284">
            <v>3.2</v>
          </cell>
          <cell r="X284">
            <v>3.2</v>
          </cell>
          <cell r="Y284">
            <v>3.14</v>
          </cell>
          <cell r="Z284">
            <v>3.28</v>
          </cell>
          <cell r="AA284">
            <v>3.86</v>
          </cell>
          <cell r="AB284">
            <v>3.82</v>
          </cell>
          <cell r="AC284">
            <v>2.2400000000000002</v>
          </cell>
          <cell r="AD284">
            <v>2.2000000000000002</v>
          </cell>
          <cell r="AE284">
            <v>2.21</v>
          </cell>
          <cell r="AL284">
            <v>5.89</v>
          </cell>
          <cell r="AM284">
            <v>6.6400000000000006</v>
          </cell>
          <cell r="AN284">
            <v>5.879999999999999</v>
          </cell>
          <cell r="AO284">
            <v>5.2900000000000009</v>
          </cell>
          <cell r="AP284">
            <v>5.42</v>
          </cell>
          <cell r="AQ284">
            <v>5.4</v>
          </cell>
          <cell r="AR284">
            <v>5.5500000000000007</v>
          </cell>
          <cell r="AS284">
            <v>5.2200000000000006</v>
          </cell>
          <cell r="AT284">
            <v>5.66</v>
          </cell>
          <cell r="AU284">
            <v>6.04</v>
          </cell>
          <cell r="AV284">
            <v>7.3100000000000005</v>
          </cell>
          <cell r="AW284">
            <v>7.84</v>
          </cell>
          <cell r="AX284">
            <v>7.49</v>
          </cell>
          <cell r="AY284">
            <v>6.52</v>
          </cell>
        </row>
        <row r="285">
          <cell r="A285" t="str">
            <v>Uganda</v>
          </cell>
          <cell r="AB285">
            <v>0</v>
          </cell>
          <cell r="AC285">
            <v>0</v>
          </cell>
          <cell r="AD285">
            <v>0</v>
          </cell>
          <cell r="AE285">
            <v>1.52</v>
          </cell>
          <cell r="AF285">
            <v>1.55</v>
          </cell>
          <cell r="AG285">
            <v>1.63</v>
          </cell>
          <cell r="AH285">
            <v>1.71</v>
          </cell>
          <cell r="AI285">
            <v>1.67</v>
          </cell>
          <cell r="AJ285">
            <v>1.46</v>
          </cell>
          <cell r="AK285">
            <v>1.35</v>
          </cell>
          <cell r="AL285">
            <v>1.1599999999999999</v>
          </cell>
          <cell r="AM285">
            <v>1.18</v>
          </cell>
          <cell r="AN285">
            <v>1.93</v>
          </cell>
          <cell r="AO285">
            <v>2.61</v>
          </cell>
          <cell r="AP285">
            <v>1.51</v>
          </cell>
          <cell r="AQ285">
            <v>1.17</v>
          </cell>
          <cell r="AR285">
            <v>1.39</v>
          </cell>
          <cell r="AS285">
            <v>1.38</v>
          </cell>
          <cell r="AT285">
            <v>1.65</v>
          </cell>
          <cell r="AU285">
            <v>1.35</v>
          </cell>
          <cell r="AV285">
            <v>1.28</v>
          </cell>
          <cell r="AW285">
            <v>1.44</v>
          </cell>
          <cell r="AX285">
            <v>2.97</v>
          </cell>
          <cell r="AY285">
            <v>3.54</v>
          </cell>
        </row>
        <row r="286">
          <cell r="A286" t="str">
            <v>UGA</v>
          </cell>
          <cell r="AB286">
            <v>0</v>
          </cell>
          <cell r="AC286">
            <v>0</v>
          </cell>
          <cell r="AD286">
            <v>0</v>
          </cell>
          <cell r="AE286">
            <v>1.52</v>
          </cell>
          <cell r="AF286">
            <v>1.55</v>
          </cell>
          <cell r="AG286">
            <v>1.63</v>
          </cell>
          <cell r="AH286">
            <v>1.71</v>
          </cell>
          <cell r="AI286">
            <v>1.67</v>
          </cell>
          <cell r="AJ286">
            <v>1.46</v>
          </cell>
          <cell r="AK286">
            <v>1.35</v>
          </cell>
          <cell r="AL286">
            <v>1.1599999999999999</v>
          </cell>
          <cell r="AM286">
            <v>1.18</v>
          </cell>
          <cell r="AN286">
            <v>1.93</v>
          </cell>
          <cell r="AO286">
            <v>2.61</v>
          </cell>
          <cell r="AP286">
            <v>1.51</v>
          </cell>
          <cell r="AQ286">
            <v>1.17</v>
          </cell>
          <cell r="AR286">
            <v>1.39</v>
          </cell>
          <cell r="AS286">
            <v>1.38</v>
          </cell>
          <cell r="AT286">
            <v>1.65</v>
          </cell>
          <cell r="AU286">
            <v>1.35</v>
          </cell>
          <cell r="AV286">
            <v>1.28</v>
          </cell>
          <cell r="AW286">
            <v>1.44</v>
          </cell>
          <cell r="AX286">
            <v>2.97</v>
          </cell>
          <cell r="AY286">
            <v>3.54</v>
          </cell>
        </row>
        <row r="287">
          <cell r="A287" t="str">
            <v>Ukraine</v>
          </cell>
          <cell r="AC287">
            <v>3.94</v>
          </cell>
          <cell r="AD287">
            <v>4.42</v>
          </cell>
          <cell r="AE287">
            <v>6.77</v>
          </cell>
          <cell r="AF287">
            <v>5.32</v>
          </cell>
          <cell r="AG287">
            <v>5.32</v>
          </cell>
          <cell r="AH287">
            <v>5.92</v>
          </cell>
          <cell r="AI287">
            <v>4.5999999999999996</v>
          </cell>
          <cell r="AJ287">
            <v>4.08</v>
          </cell>
          <cell r="AK287">
            <v>5.24</v>
          </cell>
          <cell r="AL287">
            <v>4.92</v>
          </cell>
          <cell r="AM287">
            <v>4.24</v>
          </cell>
          <cell r="AN287">
            <v>4.2</v>
          </cell>
          <cell r="AO287">
            <v>4.08</v>
          </cell>
          <cell r="AP287">
            <v>4.12</v>
          </cell>
          <cell r="AQ287">
            <v>4.04</v>
          </cell>
          <cell r="AR287">
            <v>6.88</v>
          </cell>
          <cell r="AS287">
            <v>10.48</v>
          </cell>
          <cell r="AT287">
            <v>9.9600000000000009</v>
          </cell>
          <cell r="AU287">
            <v>9.9600000000000009</v>
          </cell>
          <cell r="AV287">
            <v>10.92</v>
          </cell>
          <cell r="AW287">
            <v>10.72</v>
          </cell>
          <cell r="AX287">
            <v>11.4</v>
          </cell>
          <cell r="AY287">
            <v>9.36</v>
          </cell>
        </row>
        <row r="288">
          <cell r="A288" t="str">
            <v>UKR</v>
          </cell>
          <cell r="AC288">
            <v>3.94</v>
          </cell>
          <cell r="AD288">
            <v>4.42</v>
          </cell>
          <cell r="AE288">
            <v>6.77</v>
          </cell>
          <cell r="AF288">
            <v>5.32</v>
          </cell>
          <cell r="AG288">
            <v>5.32</v>
          </cell>
          <cell r="AH288">
            <v>5.92</v>
          </cell>
          <cell r="AI288">
            <v>4.5999999999999996</v>
          </cell>
          <cell r="AJ288">
            <v>4.08</v>
          </cell>
          <cell r="AK288">
            <v>5.24</v>
          </cell>
          <cell r="AL288">
            <v>4.92</v>
          </cell>
          <cell r="AM288">
            <v>4.24</v>
          </cell>
          <cell r="AN288">
            <v>4.2</v>
          </cell>
          <cell r="AO288">
            <v>4.08</v>
          </cell>
          <cell r="AP288">
            <v>4.12</v>
          </cell>
          <cell r="AQ288">
            <v>4.04</v>
          </cell>
          <cell r="AR288">
            <v>6.88</v>
          </cell>
          <cell r="AS288">
            <v>10.48</v>
          </cell>
          <cell r="AT288">
            <v>9.9600000000000009</v>
          </cell>
          <cell r="AU288">
            <v>9.9600000000000009</v>
          </cell>
          <cell r="AV288">
            <v>10.92</v>
          </cell>
          <cell r="AW288">
            <v>10.72</v>
          </cell>
          <cell r="AX288">
            <v>11.4</v>
          </cell>
          <cell r="AY288">
            <v>9.36</v>
          </cell>
        </row>
        <row r="289">
          <cell r="A289" t="str">
            <v>United Arab Emirates</v>
          </cell>
          <cell r="T289">
            <v>3.23</v>
          </cell>
          <cell r="U289">
            <v>3.19</v>
          </cell>
          <cell r="V289">
            <v>3.04</v>
          </cell>
          <cell r="W289">
            <v>2.97</v>
          </cell>
          <cell r="X289">
            <v>2.76</v>
          </cell>
          <cell r="Y289">
            <v>2.4900000000000002</v>
          </cell>
          <cell r="Z289">
            <v>2.2400000000000002</v>
          </cell>
          <cell r="AA289">
            <v>4.3</v>
          </cell>
          <cell r="AB289">
            <v>4.4800000000000004</v>
          </cell>
          <cell r="AC289">
            <v>3.96</v>
          </cell>
        </row>
        <row r="290">
          <cell r="A290" t="str">
            <v>ARE</v>
          </cell>
          <cell r="T290">
            <v>3.23</v>
          </cell>
          <cell r="U290">
            <v>3.19</v>
          </cell>
          <cell r="V290">
            <v>3.04</v>
          </cell>
          <cell r="W290">
            <v>2.97</v>
          </cell>
          <cell r="X290">
            <v>2.76</v>
          </cell>
          <cell r="Y290">
            <v>2.4900000000000002</v>
          </cell>
          <cell r="Z290">
            <v>2.2400000000000002</v>
          </cell>
          <cell r="AA290">
            <v>4.3</v>
          </cell>
          <cell r="AB290">
            <v>4.4800000000000004</v>
          </cell>
          <cell r="AC290">
            <v>3.96</v>
          </cell>
        </row>
        <row r="291">
          <cell r="A291" t="str">
            <v>United Kingdom</v>
          </cell>
          <cell r="T291">
            <v>6.71</v>
          </cell>
          <cell r="U291">
            <v>6.93</v>
          </cell>
          <cell r="V291">
            <v>6.39</v>
          </cell>
          <cell r="W291">
            <v>5.96</v>
          </cell>
          <cell r="X291">
            <v>5.54</v>
          </cell>
          <cell r="Y291">
            <v>10.610000000000001</v>
          </cell>
          <cell r="Z291">
            <v>10.16</v>
          </cell>
          <cell r="AA291">
            <v>9.76</v>
          </cell>
          <cell r="AB291">
            <v>9.1999999999999993</v>
          </cell>
          <cell r="AC291">
            <v>8.4499999999999993</v>
          </cell>
          <cell r="AD291">
            <v>8.64</v>
          </cell>
          <cell r="AE291">
            <v>8.25</v>
          </cell>
          <cell r="AF291">
            <v>8.57</v>
          </cell>
          <cell r="AG291">
            <v>8.9700000000000006</v>
          </cell>
          <cell r="AH291">
            <v>9.2900000000000009</v>
          </cell>
          <cell r="AI291">
            <v>9.01</v>
          </cell>
          <cell r="AJ291">
            <v>9.0499999999999989</v>
          </cell>
          <cell r="AK291">
            <v>8.5299999999999994</v>
          </cell>
          <cell r="AL291">
            <v>9.2900000000000009</v>
          </cell>
          <cell r="AM291">
            <v>10.049999999999999</v>
          </cell>
          <cell r="AN291">
            <v>10.09</v>
          </cell>
          <cell r="AO291">
            <v>9.8000000000000007</v>
          </cell>
          <cell r="AP291">
            <v>9.4</v>
          </cell>
          <cell r="AQ291">
            <v>8.77</v>
          </cell>
          <cell r="AR291">
            <v>8.36</v>
          </cell>
          <cell r="AS291">
            <v>7.89</v>
          </cell>
          <cell r="AT291">
            <v>7.49</v>
          </cell>
          <cell r="AU291">
            <v>7.4</v>
          </cell>
          <cell r="AV291">
            <v>7.28</v>
          </cell>
          <cell r="AW291">
            <v>7.8100000000000005</v>
          </cell>
          <cell r="AX291">
            <v>8.4599999999999991</v>
          </cell>
          <cell r="AY291">
            <v>8.4599999999999991</v>
          </cell>
        </row>
        <row r="292">
          <cell r="A292" t="str">
            <v>GBR</v>
          </cell>
          <cell r="T292">
            <v>6.71</v>
          </cell>
          <cell r="U292">
            <v>6.93</v>
          </cell>
          <cell r="V292">
            <v>6.39</v>
          </cell>
          <cell r="W292">
            <v>5.96</v>
          </cell>
          <cell r="X292">
            <v>5.54</v>
          </cell>
          <cell r="Y292">
            <v>10.610000000000001</v>
          </cell>
          <cell r="Z292">
            <v>10.16</v>
          </cell>
          <cell r="AA292">
            <v>9.76</v>
          </cell>
          <cell r="AB292">
            <v>9.1999999999999993</v>
          </cell>
          <cell r="AC292">
            <v>8.4499999999999993</v>
          </cell>
          <cell r="AD292">
            <v>8.64</v>
          </cell>
          <cell r="AE292">
            <v>8.25</v>
          </cell>
          <cell r="AF292">
            <v>8.57</v>
          </cell>
          <cell r="AG292">
            <v>8.9700000000000006</v>
          </cell>
          <cell r="AH292">
            <v>9.2900000000000009</v>
          </cell>
          <cell r="AI292">
            <v>9.01</v>
          </cell>
          <cell r="AJ292">
            <v>9.0499999999999989</v>
          </cell>
          <cell r="AK292">
            <v>8.5299999999999994</v>
          </cell>
          <cell r="AL292">
            <v>9.2900000000000009</v>
          </cell>
          <cell r="AM292">
            <v>10.049999999999999</v>
          </cell>
          <cell r="AN292">
            <v>10.09</v>
          </cell>
          <cell r="AO292">
            <v>9.8000000000000007</v>
          </cell>
          <cell r="AP292">
            <v>9.4</v>
          </cell>
          <cell r="AQ292">
            <v>8.77</v>
          </cell>
          <cell r="AR292">
            <v>8.36</v>
          </cell>
          <cell r="AS292">
            <v>7.89</v>
          </cell>
          <cell r="AT292">
            <v>7.49</v>
          </cell>
          <cell r="AU292">
            <v>7.4</v>
          </cell>
          <cell r="AV292">
            <v>7.28</v>
          </cell>
          <cell r="AW292">
            <v>7.8100000000000005</v>
          </cell>
          <cell r="AX292">
            <v>8.4599999999999991</v>
          </cell>
          <cell r="AY292">
            <v>8.4599999999999991</v>
          </cell>
        </row>
        <row r="293">
          <cell r="A293" t="str">
            <v>United States</v>
          </cell>
          <cell r="B293">
            <v>13.58</v>
          </cell>
          <cell r="C293">
            <v>12.08</v>
          </cell>
          <cell r="D293">
            <v>11.940000000000001</v>
          </cell>
          <cell r="E293">
            <v>11.59</v>
          </cell>
          <cell r="F293">
            <v>10.68</v>
          </cell>
          <cell r="G293">
            <v>10.3</v>
          </cell>
          <cell r="H293">
            <v>9.82</v>
          </cell>
          <cell r="I293">
            <v>9.7800000000000011</v>
          </cell>
          <cell r="J293">
            <v>10.43</v>
          </cell>
          <cell r="K293">
            <v>10.91</v>
          </cell>
          <cell r="L293">
            <v>12.1</v>
          </cell>
          <cell r="M293">
            <v>12.33</v>
          </cell>
          <cell r="N293">
            <v>12.129999999999999</v>
          </cell>
          <cell r="O293">
            <v>12.52</v>
          </cell>
          <cell r="P293">
            <v>12.66</v>
          </cell>
          <cell r="Q293">
            <v>12.57</v>
          </cell>
          <cell r="R293">
            <v>11.8</v>
          </cell>
          <cell r="S293">
            <v>11.08</v>
          </cell>
          <cell r="T293">
            <v>10.84</v>
          </cell>
          <cell r="U293">
            <v>10.66</v>
          </cell>
          <cell r="V293">
            <v>9.83</v>
          </cell>
          <cell r="W293">
            <v>8.8800000000000008</v>
          </cell>
          <cell r="X293">
            <v>8.08</v>
          </cell>
          <cell r="Y293">
            <v>7.51</v>
          </cell>
          <cell r="Z293">
            <v>7.16</v>
          </cell>
          <cell r="AA293">
            <v>6.63</v>
          </cell>
          <cell r="AB293">
            <v>6.21</v>
          </cell>
          <cell r="AC293">
            <v>6.16</v>
          </cell>
          <cell r="AD293">
            <v>5.95</v>
          </cell>
          <cell r="AE293">
            <v>6.2</v>
          </cell>
          <cell r="AF293">
            <v>6.87</v>
          </cell>
          <cell r="AG293">
            <v>7.6</v>
          </cell>
          <cell r="AH293">
            <v>7.84</v>
          </cell>
          <cell r="AI293">
            <v>7.88</v>
          </cell>
          <cell r="AJ293">
            <v>7.83</v>
          </cell>
          <cell r="AK293">
            <v>7.91</v>
          </cell>
          <cell r="AL293">
            <v>8.61</v>
          </cell>
          <cell r="AM293">
            <v>9.23</v>
          </cell>
          <cell r="AN293">
            <v>9.34</v>
          </cell>
          <cell r="AO293">
            <v>9.0299999999999994</v>
          </cell>
          <cell r="AP293">
            <v>8.3800000000000008</v>
          </cell>
          <cell r="AQ293">
            <v>7.49</v>
          </cell>
          <cell r="AR293">
            <v>6.96</v>
          </cell>
          <cell r="AS293">
            <v>6.58</v>
          </cell>
          <cell r="AT293">
            <v>6.4</v>
          </cell>
          <cell r="AU293">
            <v>6.34</v>
          </cell>
          <cell r="AV293">
            <v>6.44</v>
          </cell>
          <cell r="AW293">
            <v>6.68</v>
          </cell>
          <cell r="AX293">
            <v>7.07</v>
          </cell>
        </row>
        <row r="294">
          <cell r="A294" t="str">
            <v>USA</v>
          </cell>
          <cell r="B294">
            <v>13.58</v>
          </cell>
          <cell r="C294">
            <v>12.08</v>
          </cell>
          <cell r="D294">
            <v>11.940000000000001</v>
          </cell>
          <cell r="E294">
            <v>11.59</v>
          </cell>
          <cell r="F294">
            <v>10.68</v>
          </cell>
          <cell r="G294">
            <v>10.3</v>
          </cell>
          <cell r="H294">
            <v>9.82</v>
          </cell>
          <cell r="I294">
            <v>9.7800000000000011</v>
          </cell>
          <cell r="J294">
            <v>10.43</v>
          </cell>
          <cell r="K294">
            <v>10.91</v>
          </cell>
          <cell r="L294">
            <v>12.1</v>
          </cell>
          <cell r="M294">
            <v>12.33</v>
          </cell>
          <cell r="N294">
            <v>12.129999999999999</v>
          </cell>
          <cell r="O294">
            <v>12.52</v>
          </cell>
          <cell r="P294">
            <v>12.66</v>
          </cell>
          <cell r="Q294">
            <v>12.57</v>
          </cell>
          <cell r="R294">
            <v>11.8</v>
          </cell>
          <cell r="S294">
            <v>11.08</v>
          </cell>
          <cell r="T294">
            <v>10.84</v>
          </cell>
          <cell r="U294">
            <v>10.66</v>
          </cell>
          <cell r="V294">
            <v>9.83</v>
          </cell>
          <cell r="W294">
            <v>8.8800000000000008</v>
          </cell>
          <cell r="X294">
            <v>8.08</v>
          </cell>
          <cell r="Y294">
            <v>7.51</v>
          </cell>
          <cell r="Z294">
            <v>7.16</v>
          </cell>
          <cell r="AA294">
            <v>6.63</v>
          </cell>
          <cell r="AB294">
            <v>6.21</v>
          </cell>
          <cell r="AC294">
            <v>6.16</v>
          </cell>
          <cell r="AD294">
            <v>5.95</v>
          </cell>
          <cell r="AE294">
            <v>6.2</v>
          </cell>
          <cell r="AF294">
            <v>6.87</v>
          </cell>
          <cell r="AG294">
            <v>7.6</v>
          </cell>
          <cell r="AH294">
            <v>7.84</v>
          </cell>
          <cell r="AI294">
            <v>7.88</v>
          </cell>
          <cell r="AJ294">
            <v>7.83</v>
          </cell>
          <cell r="AK294">
            <v>7.91</v>
          </cell>
          <cell r="AL294">
            <v>8.61</v>
          </cell>
          <cell r="AM294">
            <v>9.23</v>
          </cell>
          <cell r="AN294">
            <v>9.34</v>
          </cell>
          <cell r="AO294">
            <v>9.0299999999999994</v>
          </cell>
          <cell r="AP294">
            <v>8.3800000000000008</v>
          </cell>
          <cell r="AQ294">
            <v>7.49</v>
          </cell>
          <cell r="AR294">
            <v>6.96</v>
          </cell>
          <cell r="AS294">
            <v>6.58</v>
          </cell>
          <cell r="AT294">
            <v>6.4</v>
          </cell>
          <cell r="AU294">
            <v>6.34</v>
          </cell>
          <cell r="AV294">
            <v>6.44</v>
          </cell>
          <cell r="AW294">
            <v>6.68</v>
          </cell>
          <cell r="AX294">
            <v>7.07</v>
          </cell>
        </row>
        <row r="295">
          <cell r="A295" t="str">
            <v>Uruguay</v>
          </cell>
          <cell r="T295">
            <v>3.5700000000000003</v>
          </cell>
          <cell r="U295">
            <v>2.6799999999999997</v>
          </cell>
          <cell r="V295">
            <v>3.48</v>
          </cell>
          <cell r="W295">
            <v>2.74</v>
          </cell>
          <cell r="X295">
            <v>3.9400000000000004</v>
          </cell>
          <cell r="Y295">
            <v>2.4699999999999998</v>
          </cell>
          <cell r="Z295">
            <v>2.27</v>
          </cell>
          <cell r="AA295">
            <v>2.14</v>
          </cell>
          <cell r="AB295">
            <v>1.9699999999999998</v>
          </cell>
          <cell r="AC295">
            <v>2.11</v>
          </cell>
          <cell r="AD295">
            <v>1.82</v>
          </cell>
          <cell r="AG295">
            <v>1.1299999999999999</v>
          </cell>
          <cell r="AH295">
            <v>1.03</v>
          </cell>
          <cell r="AI295">
            <v>1.01</v>
          </cell>
          <cell r="AJ295">
            <v>1.01</v>
          </cell>
        </row>
        <row r="296">
          <cell r="A296" t="str">
            <v>URY</v>
          </cell>
          <cell r="T296">
            <v>3.5700000000000003</v>
          </cell>
          <cell r="U296">
            <v>2.6799999999999997</v>
          </cell>
          <cell r="V296">
            <v>3.48</v>
          </cell>
          <cell r="W296">
            <v>2.74</v>
          </cell>
          <cell r="X296">
            <v>3.9400000000000004</v>
          </cell>
          <cell r="Y296">
            <v>2.4699999999999998</v>
          </cell>
          <cell r="Z296">
            <v>2.27</v>
          </cell>
          <cell r="AA296">
            <v>2.14</v>
          </cell>
          <cell r="AB296">
            <v>1.9699999999999998</v>
          </cell>
          <cell r="AC296">
            <v>2.11</v>
          </cell>
          <cell r="AD296">
            <v>1.82</v>
          </cell>
          <cell r="AG296">
            <v>1.1299999999999999</v>
          </cell>
          <cell r="AH296">
            <v>1.03</v>
          </cell>
          <cell r="AI296">
            <v>1.01</v>
          </cell>
          <cell r="AJ296">
            <v>1.01</v>
          </cell>
        </row>
        <row r="297">
          <cell r="A297" t="str">
            <v>Uzbekistan</v>
          </cell>
          <cell r="AO297">
            <v>0</v>
          </cell>
          <cell r="AP297">
            <v>0</v>
          </cell>
          <cell r="AQ297">
            <v>0</v>
          </cell>
          <cell r="AR297">
            <v>0</v>
          </cell>
          <cell r="AS297">
            <v>0</v>
          </cell>
          <cell r="AT297">
            <v>0</v>
          </cell>
          <cell r="AU297">
            <v>0</v>
          </cell>
        </row>
        <row r="298">
          <cell r="A298" t="str">
            <v>UZB</v>
          </cell>
          <cell r="AO298">
            <v>0</v>
          </cell>
          <cell r="AP298">
            <v>0</v>
          </cell>
          <cell r="AQ298">
            <v>0</v>
          </cell>
          <cell r="AR298">
            <v>0</v>
          </cell>
          <cell r="AS298">
            <v>0</v>
          </cell>
          <cell r="AT298">
            <v>0</v>
          </cell>
          <cell r="AU298">
            <v>0</v>
          </cell>
        </row>
        <row r="299">
          <cell r="A299" t="str">
            <v>Vanuatu</v>
          </cell>
          <cell r="T299">
            <v>0</v>
          </cell>
          <cell r="Y299">
            <v>0</v>
          </cell>
          <cell r="Z299">
            <v>0</v>
          </cell>
          <cell r="AA299">
            <v>0</v>
          </cell>
        </row>
        <row r="300">
          <cell r="A300" t="str">
            <v>VUT</v>
          </cell>
          <cell r="T300">
            <v>0</v>
          </cell>
          <cell r="Y300">
            <v>0</v>
          </cell>
          <cell r="Z300">
            <v>0</v>
          </cell>
          <cell r="AA300">
            <v>0</v>
          </cell>
        </row>
        <row r="301">
          <cell r="A301" t="str">
            <v>West Bank and Gaza</v>
          </cell>
          <cell r="AL301">
            <v>0</v>
          </cell>
          <cell r="AM301">
            <v>0</v>
          </cell>
          <cell r="AN301">
            <v>0</v>
          </cell>
          <cell r="AP301">
            <v>0</v>
          </cell>
          <cell r="AQ301">
            <v>0</v>
          </cell>
          <cell r="AS301">
            <v>0</v>
          </cell>
          <cell r="AT301">
            <v>0</v>
          </cell>
          <cell r="AU301">
            <v>0</v>
          </cell>
          <cell r="AV301">
            <v>0</v>
          </cell>
          <cell r="AW301">
            <v>0</v>
          </cell>
          <cell r="AX301">
            <v>0</v>
          </cell>
          <cell r="AY301">
            <v>0</v>
          </cell>
        </row>
        <row r="302">
          <cell r="A302" t="str">
            <v>PSE</v>
          </cell>
          <cell r="AL302">
            <v>0</v>
          </cell>
          <cell r="AM302">
            <v>0</v>
          </cell>
          <cell r="AN302">
            <v>0</v>
          </cell>
          <cell r="AP302">
            <v>0</v>
          </cell>
          <cell r="AQ302">
            <v>0</v>
          </cell>
          <cell r="AS302">
            <v>0</v>
          </cell>
          <cell r="AT302">
            <v>0</v>
          </cell>
          <cell r="AU302">
            <v>0</v>
          </cell>
          <cell r="AV302">
            <v>0</v>
          </cell>
          <cell r="AW302">
            <v>0</v>
          </cell>
          <cell r="AX302">
            <v>0</v>
          </cell>
          <cell r="AY302">
            <v>0</v>
          </cell>
        </row>
        <row r="303">
          <cell r="A303" t="str">
            <v>Yemen, Rep.</v>
          </cell>
          <cell r="T303">
            <v>7.02</v>
          </cell>
          <cell r="U303">
            <v>7.51</v>
          </cell>
          <cell r="V303">
            <v>7.79</v>
          </cell>
          <cell r="W303">
            <v>7.57</v>
          </cell>
          <cell r="X303">
            <v>9</v>
          </cell>
          <cell r="Y303">
            <v>6.93</v>
          </cell>
          <cell r="Z303">
            <v>6.06</v>
          </cell>
          <cell r="AA303">
            <v>6.23</v>
          </cell>
          <cell r="AB303">
            <v>6.27</v>
          </cell>
          <cell r="AC303">
            <v>4.9000000000000004</v>
          </cell>
          <cell r="AF303">
            <v>6.85</v>
          </cell>
          <cell r="AG303">
            <v>6.36</v>
          </cell>
          <cell r="AH303">
            <v>5.3</v>
          </cell>
          <cell r="AI303">
            <v>4.87</v>
          </cell>
          <cell r="AJ303">
            <v>5.62</v>
          </cell>
          <cell r="AK303">
            <v>6.33</v>
          </cell>
          <cell r="AL303">
            <v>5.53</v>
          </cell>
          <cell r="AM303">
            <v>5.65</v>
          </cell>
          <cell r="AN303">
            <v>4.68</v>
          </cell>
          <cell r="AO303">
            <v>3.59</v>
          </cell>
          <cell r="AP303">
            <v>4.07</v>
          </cell>
        </row>
        <row r="304">
          <cell r="A304" t="str">
            <v>YEM</v>
          </cell>
          <cell r="T304">
            <v>7.02</v>
          </cell>
          <cell r="U304">
            <v>7.51</v>
          </cell>
          <cell r="V304">
            <v>7.79</v>
          </cell>
          <cell r="W304">
            <v>7.57</v>
          </cell>
          <cell r="X304">
            <v>9</v>
          </cell>
          <cell r="Y304">
            <v>6.93</v>
          </cell>
          <cell r="Z304">
            <v>6.06</v>
          </cell>
          <cell r="AA304">
            <v>6.23</v>
          </cell>
          <cell r="AB304">
            <v>6.27</v>
          </cell>
          <cell r="AC304">
            <v>4.9000000000000004</v>
          </cell>
          <cell r="AF304">
            <v>6.85</v>
          </cell>
          <cell r="AG304">
            <v>6.36</v>
          </cell>
          <cell r="AH304">
            <v>5.3</v>
          </cell>
          <cell r="AI304">
            <v>4.87</v>
          </cell>
          <cell r="AJ304">
            <v>5.62</v>
          </cell>
          <cell r="AK304">
            <v>6.33</v>
          </cell>
          <cell r="AL304">
            <v>5.53</v>
          </cell>
          <cell r="AM304">
            <v>5.65</v>
          </cell>
          <cell r="AN304">
            <v>4.68</v>
          </cell>
          <cell r="AO304">
            <v>3.59</v>
          </cell>
          <cell r="AP304">
            <v>4.07</v>
          </cell>
        </row>
        <row r="305">
          <cell r="A305" t="str">
            <v>Zambia</v>
          </cell>
          <cell r="T305">
            <v>3.17</v>
          </cell>
          <cell r="W305">
            <v>1.38</v>
          </cell>
          <cell r="X305">
            <v>1.59</v>
          </cell>
          <cell r="Y305">
            <v>2</v>
          </cell>
          <cell r="Z305">
            <v>1.31</v>
          </cell>
          <cell r="AA305">
            <v>1.61</v>
          </cell>
          <cell r="AB305">
            <v>1.73</v>
          </cell>
          <cell r="AC305">
            <v>0.91</v>
          </cell>
          <cell r="AE305">
            <v>2.54</v>
          </cell>
          <cell r="AF305">
            <v>2.46</v>
          </cell>
          <cell r="AG305">
            <v>2.56</v>
          </cell>
          <cell r="AH305">
            <v>2.21</v>
          </cell>
          <cell r="AI305">
            <v>1.9</v>
          </cell>
          <cell r="AJ305">
            <v>3.49</v>
          </cell>
          <cell r="AK305">
            <v>1.7</v>
          </cell>
          <cell r="AL305">
            <v>1.64</v>
          </cell>
          <cell r="AM305">
            <v>1.53</v>
          </cell>
          <cell r="AN305">
            <v>1.44</v>
          </cell>
          <cell r="AO305">
            <v>1.55</v>
          </cell>
          <cell r="AP305">
            <v>1.48</v>
          </cell>
          <cell r="AQ305">
            <v>1.61</v>
          </cell>
          <cell r="AR305">
            <v>1.82</v>
          </cell>
          <cell r="AS305">
            <v>1.97</v>
          </cell>
          <cell r="AT305">
            <v>1.74</v>
          </cell>
          <cell r="AU305">
            <v>1.64</v>
          </cell>
          <cell r="AW305">
            <v>1.51</v>
          </cell>
          <cell r="AX305">
            <v>1.53</v>
          </cell>
          <cell r="AY305">
            <v>1.18</v>
          </cell>
        </row>
        <row r="306">
          <cell r="A306" t="str">
            <v>ZMB</v>
          </cell>
          <cell r="T306">
            <v>3.17</v>
          </cell>
          <cell r="W306">
            <v>1.38</v>
          </cell>
          <cell r="X306">
            <v>1.59</v>
          </cell>
          <cell r="Y306">
            <v>2</v>
          </cell>
          <cell r="Z306">
            <v>1.31</v>
          </cell>
          <cell r="AA306">
            <v>1.61</v>
          </cell>
          <cell r="AB306">
            <v>1.73</v>
          </cell>
          <cell r="AC306">
            <v>0.91</v>
          </cell>
          <cell r="AE306">
            <v>2.54</v>
          </cell>
          <cell r="AF306">
            <v>2.46</v>
          </cell>
          <cell r="AG306">
            <v>2.56</v>
          </cell>
          <cell r="AH306">
            <v>2.21</v>
          </cell>
          <cell r="AI306">
            <v>1.9</v>
          </cell>
          <cell r="AJ306">
            <v>3.49</v>
          </cell>
          <cell r="AK306">
            <v>1.7</v>
          </cell>
          <cell r="AL306">
            <v>1.64</v>
          </cell>
          <cell r="AM306">
            <v>1.53</v>
          </cell>
          <cell r="AN306">
            <v>1.44</v>
          </cell>
          <cell r="AO306">
            <v>1.55</v>
          </cell>
          <cell r="AP306">
            <v>1.48</v>
          </cell>
          <cell r="AQ306">
            <v>1.61</v>
          </cell>
          <cell r="AR306">
            <v>1.82</v>
          </cell>
          <cell r="AS306">
            <v>1.97</v>
          </cell>
          <cell r="AT306">
            <v>1.74</v>
          </cell>
          <cell r="AU306">
            <v>1.64</v>
          </cell>
          <cell r="AW306">
            <v>1.51</v>
          </cell>
          <cell r="AX306">
            <v>1.53</v>
          </cell>
          <cell r="AY306">
            <v>1.18</v>
          </cell>
        </row>
        <row r="307">
          <cell r="A307" t="str">
            <v>Zimbabwe</v>
          </cell>
          <cell r="T307">
            <v>0</v>
          </cell>
          <cell r="U307">
            <v>0</v>
          </cell>
          <cell r="W307">
            <v>38.6</v>
          </cell>
          <cell r="X307">
            <v>43.22</v>
          </cell>
          <cell r="Y307">
            <v>51.22</v>
          </cell>
          <cell r="Z307">
            <v>53.56</v>
          </cell>
          <cell r="AA307">
            <v>49.76</v>
          </cell>
        </row>
        <row r="308">
          <cell r="A308" t="str">
            <v>ZWE</v>
          </cell>
          <cell r="T308">
            <v>0</v>
          </cell>
          <cell r="U308">
            <v>0</v>
          </cell>
          <cell r="W308">
            <v>38.6</v>
          </cell>
          <cell r="X308">
            <v>43.22</v>
          </cell>
          <cell r="Y308">
            <v>51.22</v>
          </cell>
          <cell r="Z308">
            <v>53.56</v>
          </cell>
          <cell r="AA308">
            <v>49.76</v>
          </cell>
        </row>
        <row r="310">
          <cell r="A310" t="str">
            <v>Afghanistan</v>
          </cell>
          <cell r="AG310">
            <v>2.4500000000000002</v>
          </cell>
          <cell r="AH310">
            <v>3.31</v>
          </cell>
          <cell r="AI310">
            <v>2.78</v>
          </cell>
          <cell r="AJ310">
            <v>12.510000000000002</v>
          </cell>
          <cell r="AK310">
            <v>13.96</v>
          </cell>
          <cell r="AL310">
            <v>85.2</v>
          </cell>
          <cell r="AM310">
            <v>69.44</v>
          </cell>
          <cell r="AN310">
            <v>88.8</v>
          </cell>
          <cell r="AO310">
            <v>99.88</v>
          </cell>
          <cell r="AP310">
            <v>57.04</v>
          </cell>
          <cell r="AQ310">
            <v>57.92</v>
          </cell>
          <cell r="AR310">
            <v>49.960000000000008</v>
          </cell>
          <cell r="AS310">
            <v>50.8</v>
          </cell>
          <cell r="AT310">
            <v>37.6</v>
          </cell>
          <cell r="AU310">
            <v>35.53</v>
          </cell>
        </row>
        <row r="311">
          <cell r="A311" t="str">
            <v>AFG</v>
          </cell>
          <cell r="AG311">
            <v>2.4500000000000002</v>
          </cell>
          <cell r="AH311">
            <v>3.31</v>
          </cell>
          <cell r="AI311">
            <v>2.78</v>
          </cell>
          <cell r="AJ311">
            <v>12.510000000000002</v>
          </cell>
          <cell r="AK311">
            <v>13.96</v>
          </cell>
          <cell r="AL311">
            <v>85.2</v>
          </cell>
          <cell r="AM311">
            <v>69.44</v>
          </cell>
          <cell r="AN311">
            <v>88.8</v>
          </cell>
          <cell r="AO311">
            <v>99.88</v>
          </cell>
          <cell r="AP311">
            <v>57.04</v>
          </cell>
          <cell r="AQ311">
            <v>57.92</v>
          </cell>
          <cell r="AR311">
            <v>49.960000000000008</v>
          </cell>
          <cell r="AS311">
            <v>50.8</v>
          </cell>
          <cell r="AT311">
            <v>37.6</v>
          </cell>
          <cell r="AU311">
            <v>35.53</v>
          </cell>
        </row>
        <row r="312">
          <cell r="A312" t="str">
            <v>Albania</v>
          </cell>
          <cell r="Y312">
            <v>3.74</v>
          </cell>
          <cell r="Z312">
            <v>2.72</v>
          </cell>
          <cell r="AA312">
            <v>4.3600000000000003</v>
          </cell>
          <cell r="AB312">
            <v>4.18</v>
          </cell>
          <cell r="AF312">
            <v>1.96</v>
          </cell>
          <cell r="AG312">
            <v>1.79</v>
          </cell>
          <cell r="AH312">
            <v>1.83</v>
          </cell>
          <cell r="AI312">
            <v>1.76</v>
          </cell>
          <cell r="AJ312">
            <v>1.86</v>
          </cell>
          <cell r="AK312">
            <v>1.57</v>
          </cell>
          <cell r="AL312">
            <v>1.5</v>
          </cell>
          <cell r="AN312">
            <v>1.56</v>
          </cell>
          <cell r="AO312">
            <v>6.42</v>
          </cell>
          <cell r="AP312">
            <v>6.34</v>
          </cell>
          <cell r="AQ312">
            <v>6.06</v>
          </cell>
          <cell r="AR312">
            <v>6.7499999999999991</v>
          </cell>
          <cell r="AS312">
            <v>6.98</v>
          </cell>
          <cell r="AT312">
            <v>6.88</v>
          </cell>
          <cell r="AU312">
            <v>6.84</v>
          </cell>
          <cell r="AV312">
            <v>6.96</v>
          </cell>
          <cell r="AW312">
            <v>7.34</v>
          </cell>
          <cell r="AX312">
            <v>7.65</v>
          </cell>
          <cell r="AY312">
            <v>7.16</v>
          </cell>
        </row>
        <row r="313">
          <cell r="A313" t="str">
            <v>ALB</v>
          </cell>
          <cell r="Y313">
            <v>3.74</v>
          </cell>
          <cell r="Z313">
            <v>2.72</v>
          </cell>
          <cell r="AA313">
            <v>4.3600000000000003</v>
          </cell>
          <cell r="AB313">
            <v>4.18</v>
          </cell>
          <cell r="AF313">
            <v>1.96</v>
          </cell>
          <cell r="AG313">
            <v>1.79</v>
          </cell>
          <cell r="AH313">
            <v>1.83</v>
          </cell>
          <cell r="AI313">
            <v>1.76</v>
          </cell>
          <cell r="AJ313">
            <v>1.86</v>
          </cell>
          <cell r="AK313">
            <v>1.57</v>
          </cell>
          <cell r="AL313">
            <v>1.5</v>
          </cell>
          <cell r="AN313">
            <v>1.56</v>
          </cell>
          <cell r="AO313">
            <v>6.42</v>
          </cell>
          <cell r="AP313">
            <v>6.34</v>
          </cell>
          <cell r="AQ313">
            <v>6.06</v>
          </cell>
          <cell r="AR313">
            <v>6.7499999999999991</v>
          </cell>
          <cell r="AS313">
            <v>6.98</v>
          </cell>
          <cell r="AT313">
            <v>6.88</v>
          </cell>
          <cell r="AU313">
            <v>6.84</v>
          </cell>
          <cell r="AV313">
            <v>6.96</v>
          </cell>
          <cell r="AW313">
            <v>7.34</v>
          </cell>
          <cell r="AX313">
            <v>7.65</v>
          </cell>
          <cell r="AY313">
            <v>7.16</v>
          </cell>
        </row>
        <row r="314">
          <cell r="A314" t="str">
            <v>Algeria</v>
          </cell>
          <cell r="X314">
            <v>2.57</v>
          </cell>
          <cell r="Y314">
            <v>2.23</v>
          </cell>
          <cell r="Z314">
            <v>2.4300000000000002</v>
          </cell>
          <cell r="AA314">
            <v>2.74</v>
          </cell>
          <cell r="AB314">
            <v>2.52</v>
          </cell>
          <cell r="AC314">
            <v>3.04</v>
          </cell>
          <cell r="AJ314">
            <v>1.07</v>
          </cell>
          <cell r="AK314">
            <v>1.28</v>
          </cell>
          <cell r="AL314">
            <v>1.48</v>
          </cell>
          <cell r="AM314">
            <v>1.84</v>
          </cell>
        </row>
        <row r="315">
          <cell r="A315" t="str">
            <v>DZA</v>
          </cell>
          <cell r="X315">
            <v>2.57</v>
          </cell>
          <cell r="Y315">
            <v>2.23</v>
          </cell>
          <cell r="Z315">
            <v>2.4300000000000002</v>
          </cell>
          <cell r="AA315">
            <v>2.74</v>
          </cell>
          <cell r="AB315">
            <v>2.52</v>
          </cell>
          <cell r="AC315">
            <v>3.04</v>
          </cell>
          <cell r="AJ315">
            <v>1.07</v>
          </cell>
          <cell r="AK315">
            <v>1.28</v>
          </cell>
          <cell r="AL315">
            <v>1.48</v>
          </cell>
          <cell r="AM315">
            <v>1.84</v>
          </cell>
        </row>
        <row r="316">
          <cell r="A316" t="str">
            <v>Angola</v>
          </cell>
          <cell r="AC316">
            <v>3.39</v>
          </cell>
          <cell r="AD316">
            <v>2.15</v>
          </cell>
          <cell r="AE316">
            <v>2.52</v>
          </cell>
          <cell r="AF316">
            <v>2.44</v>
          </cell>
          <cell r="AG316">
            <v>2.92</v>
          </cell>
          <cell r="AH316">
            <v>3.11</v>
          </cell>
          <cell r="AI316">
            <v>2.82</v>
          </cell>
          <cell r="AJ316">
            <v>2.97</v>
          </cell>
          <cell r="AK316">
            <v>3.23</v>
          </cell>
          <cell r="AL316">
            <v>3.44</v>
          </cell>
          <cell r="AM316">
            <v>3.98</v>
          </cell>
          <cell r="AN316">
            <v>3.11</v>
          </cell>
          <cell r="AO316">
            <v>2.66</v>
          </cell>
          <cell r="AP316">
            <v>3.22</v>
          </cell>
          <cell r="AQ316">
            <v>2.83</v>
          </cell>
          <cell r="AR316">
            <v>3.57</v>
          </cell>
          <cell r="AS316">
            <v>1.1399999999999999</v>
          </cell>
          <cell r="AT316">
            <v>2.83</v>
          </cell>
          <cell r="AU316">
            <v>2.4900000000000002</v>
          </cell>
          <cell r="AV316">
            <v>1.87</v>
          </cell>
          <cell r="AW316">
            <v>1.99</v>
          </cell>
        </row>
        <row r="317">
          <cell r="A317" t="str">
            <v>AGO</v>
          </cell>
          <cell r="AC317">
            <v>3.39</v>
          </cell>
          <cell r="AD317">
            <v>2.15</v>
          </cell>
          <cell r="AE317">
            <v>2.52</v>
          </cell>
          <cell r="AF317">
            <v>2.44</v>
          </cell>
          <cell r="AG317">
            <v>2.92</v>
          </cell>
          <cell r="AH317">
            <v>3.11</v>
          </cell>
          <cell r="AI317">
            <v>2.82</v>
          </cell>
          <cell r="AJ317">
            <v>2.97</v>
          </cell>
          <cell r="AK317">
            <v>3.23</v>
          </cell>
          <cell r="AL317">
            <v>3.44</v>
          </cell>
          <cell r="AM317">
            <v>3.98</v>
          </cell>
          <cell r="AN317">
            <v>3.11</v>
          </cell>
          <cell r="AO317">
            <v>2.66</v>
          </cell>
          <cell r="AP317">
            <v>3.22</v>
          </cell>
          <cell r="AQ317">
            <v>2.83</v>
          </cell>
          <cell r="AR317">
            <v>3.57</v>
          </cell>
          <cell r="AS317">
            <v>1.1399999999999999</v>
          </cell>
          <cell r="AT317">
            <v>2.83</v>
          </cell>
          <cell r="AU317">
            <v>2.4900000000000002</v>
          </cell>
          <cell r="AV317">
            <v>1.87</v>
          </cell>
          <cell r="AW317">
            <v>1.99</v>
          </cell>
        </row>
        <row r="318">
          <cell r="A318" t="str">
            <v>Argentina</v>
          </cell>
          <cell r="T318">
            <v>1.6199999999999999</v>
          </cell>
          <cell r="U318">
            <v>1.98</v>
          </cell>
          <cell r="V318">
            <v>2.02</v>
          </cell>
          <cell r="W318">
            <v>2.08</v>
          </cell>
          <cell r="X318">
            <v>1.81</v>
          </cell>
          <cell r="Y318">
            <v>1.8599999999999999</v>
          </cell>
          <cell r="Z318">
            <v>1.74</v>
          </cell>
          <cell r="AA318">
            <v>1.74</v>
          </cell>
          <cell r="AB318">
            <v>1.73</v>
          </cell>
          <cell r="AC318">
            <v>1.89</v>
          </cell>
          <cell r="AD318">
            <v>1.89</v>
          </cell>
          <cell r="AE318">
            <v>1.93</v>
          </cell>
          <cell r="AF318">
            <v>3.05</v>
          </cell>
          <cell r="AG318">
            <v>3.05</v>
          </cell>
          <cell r="AH318">
            <v>3.1399999999999997</v>
          </cell>
          <cell r="AR318">
            <v>3.57</v>
          </cell>
          <cell r="AS318">
            <v>3.75</v>
          </cell>
          <cell r="AT318">
            <v>3.7199999999999998</v>
          </cell>
          <cell r="AU318">
            <v>3.3899999999999997</v>
          </cell>
          <cell r="AV318">
            <v>3</v>
          </cell>
          <cell r="AW318">
            <v>2.82</v>
          </cell>
          <cell r="AX318">
            <v>2.88</v>
          </cell>
          <cell r="AY318">
            <v>2.79</v>
          </cell>
        </row>
        <row r="319">
          <cell r="A319" t="str">
            <v>ARG</v>
          </cell>
          <cell r="T319">
            <v>1.6199999999999999</v>
          </cell>
          <cell r="U319">
            <v>1.98</v>
          </cell>
          <cell r="V319">
            <v>2.02</v>
          </cell>
          <cell r="W319">
            <v>2.08</v>
          </cell>
          <cell r="X319">
            <v>1.81</v>
          </cell>
          <cell r="Y319">
            <v>1.8599999999999999</v>
          </cell>
          <cell r="Z319">
            <v>1.74</v>
          </cell>
          <cell r="AA319">
            <v>1.74</v>
          </cell>
          <cell r="AB319">
            <v>1.73</v>
          </cell>
          <cell r="AC319">
            <v>1.89</v>
          </cell>
          <cell r="AD319">
            <v>1.89</v>
          </cell>
          <cell r="AE319">
            <v>1.93</v>
          </cell>
          <cell r="AF319">
            <v>3.05</v>
          </cell>
          <cell r="AG319">
            <v>3.05</v>
          </cell>
          <cell r="AH319">
            <v>3.1399999999999997</v>
          </cell>
          <cell r="AR319">
            <v>3.57</v>
          </cell>
          <cell r="AS319">
            <v>3.75</v>
          </cell>
          <cell r="AT319">
            <v>3.7199999999999998</v>
          </cell>
          <cell r="AU319">
            <v>3.3899999999999997</v>
          </cell>
          <cell r="AV319">
            <v>3</v>
          </cell>
          <cell r="AW319">
            <v>2.82</v>
          </cell>
          <cell r="AX319">
            <v>2.88</v>
          </cell>
          <cell r="AY319">
            <v>2.79</v>
          </cell>
        </row>
        <row r="320">
          <cell r="A320" t="str">
            <v>Armenia</v>
          </cell>
          <cell r="AN320">
            <v>1.95</v>
          </cell>
          <cell r="AO320">
            <v>1.92</v>
          </cell>
          <cell r="AP320">
            <v>1.8</v>
          </cell>
          <cell r="AQ320">
            <v>8.0599999999999987</v>
          </cell>
          <cell r="AR320">
            <v>2.17</v>
          </cell>
          <cell r="AS320">
            <v>2.42</v>
          </cell>
          <cell r="AT320">
            <v>2.3199999999999998</v>
          </cell>
          <cell r="AU320">
            <v>8.81</v>
          </cell>
          <cell r="AV320">
            <v>8.2099999999999991</v>
          </cell>
          <cell r="AW320">
            <v>8.8000000000000007</v>
          </cell>
          <cell r="AX320">
            <v>9.81</v>
          </cell>
          <cell r="AY320">
            <v>9.17</v>
          </cell>
        </row>
        <row r="321">
          <cell r="A321" t="str">
            <v>ARM</v>
          </cell>
          <cell r="AN321">
            <v>1.95</v>
          </cell>
          <cell r="AO321">
            <v>1.92</v>
          </cell>
          <cell r="AP321">
            <v>1.8</v>
          </cell>
          <cell r="AQ321">
            <v>8.0599999999999987</v>
          </cell>
          <cell r="AR321">
            <v>2.17</v>
          </cell>
          <cell r="AS321">
            <v>2.42</v>
          </cell>
          <cell r="AT321">
            <v>2.3199999999999998</v>
          </cell>
          <cell r="AU321">
            <v>8.81</v>
          </cell>
          <cell r="AV321">
            <v>8.2099999999999991</v>
          </cell>
          <cell r="AW321">
            <v>8.8000000000000007</v>
          </cell>
          <cell r="AX321">
            <v>9.81</v>
          </cell>
          <cell r="AY321">
            <v>9.17</v>
          </cell>
        </row>
        <row r="322">
          <cell r="A322" t="str">
            <v>Australia</v>
          </cell>
          <cell r="T322">
            <v>1.5899999999999999</v>
          </cell>
          <cell r="U322">
            <v>1.69</v>
          </cell>
          <cell r="V322">
            <v>1.75</v>
          </cell>
          <cell r="W322">
            <v>1.69</v>
          </cell>
          <cell r="X322">
            <v>1.65</v>
          </cell>
          <cell r="Y322">
            <v>0.22</v>
          </cell>
          <cell r="Z322">
            <v>0.22</v>
          </cell>
          <cell r="AA322">
            <v>0.26</v>
          </cell>
          <cell r="AB322">
            <v>0.2</v>
          </cell>
          <cell r="AC322">
            <v>3.2200000000000006</v>
          </cell>
          <cell r="AD322">
            <v>3.13</v>
          </cell>
          <cell r="AE322">
            <v>3.5900000000000007</v>
          </cell>
          <cell r="AF322">
            <v>3.71</v>
          </cell>
          <cell r="AG322">
            <v>3.7200000000000006</v>
          </cell>
          <cell r="AH322">
            <v>3.86</v>
          </cell>
          <cell r="AI322">
            <v>3.7</v>
          </cell>
          <cell r="AJ322">
            <v>3.72</v>
          </cell>
          <cell r="AK322">
            <v>3.96</v>
          </cell>
          <cell r="AL322">
            <v>3.92</v>
          </cell>
          <cell r="AM322">
            <v>4.08</v>
          </cell>
          <cell r="AN322">
            <v>4.0799999999999992</v>
          </cell>
          <cell r="AO322">
            <v>3.9800000000000004</v>
          </cell>
          <cell r="AP322">
            <v>4.0599999999999996</v>
          </cell>
          <cell r="AQ322">
            <v>3.9200000000000008</v>
          </cell>
          <cell r="AR322">
            <v>3.9400000000000004</v>
          </cell>
          <cell r="AS322">
            <v>4.0999999999999996</v>
          </cell>
          <cell r="AT322">
            <v>4.1399999999999997</v>
          </cell>
          <cell r="AU322">
            <v>4.0999999999999996</v>
          </cell>
          <cell r="AV322">
            <v>4.2699999999999996</v>
          </cell>
          <cell r="AW322">
            <v>4.3499999999999996</v>
          </cell>
          <cell r="AX322">
            <v>4.76</v>
          </cell>
          <cell r="AY322">
            <v>4.5699999999999994</v>
          </cell>
        </row>
        <row r="323">
          <cell r="A323" t="str">
            <v>AUS</v>
          </cell>
          <cell r="T323">
            <v>1.5899999999999999</v>
          </cell>
          <cell r="U323">
            <v>1.69</v>
          </cell>
          <cell r="V323">
            <v>1.75</v>
          </cell>
          <cell r="W323">
            <v>1.69</v>
          </cell>
          <cell r="X323">
            <v>1.65</v>
          </cell>
          <cell r="Y323">
            <v>0.22</v>
          </cell>
          <cell r="Z323">
            <v>0.22</v>
          </cell>
          <cell r="AA323">
            <v>0.26</v>
          </cell>
          <cell r="AB323">
            <v>0.2</v>
          </cell>
          <cell r="AC323">
            <v>3.2200000000000006</v>
          </cell>
          <cell r="AD323">
            <v>3.13</v>
          </cell>
          <cell r="AE323">
            <v>3.5900000000000007</v>
          </cell>
          <cell r="AF323">
            <v>3.71</v>
          </cell>
          <cell r="AG323">
            <v>3.7200000000000006</v>
          </cell>
          <cell r="AH323">
            <v>3.86</v>
          </cell>
          <cell r="AI323">
            <v>3.7</v>
          </cell>
          <cell r="AJ323">
            <v>3.72</v>
          </cell>
          <cell r="AK323">
            <v>3.96</v>
          </cell>
          <cell r="AL323">
            <v>3.92</v>
          </cell>
          <cell r="AM323">
            <v>4.08</v>
          </cell>
          <cell r="AN323">
            <v>4.0799999999999992</v>
          </cell>
          <cell r="AO323">
            <v>3.9800000000000004</v>
          </cell>
          <cell r="AP323">
            <v>4.0599999999999996</v>
          </cell>
          <cell r="AQ323">
            <v>3.9200000000000008</v>
          </cell>
          <cell r="AR323">
            <v>3.9400000000000004</v>
          </cell>
          <cell r="AS323">
            <v>4.0999999999999996</v>
          </cell>
          <cell r="AT323">
            <v>4.1399999999999997</v>
          </cell>
          <cell r="AU323">
            <v>4.0999999999999996</v>
          </cell>
          <cell r="AV323">
            <v>4.2699999999999996</v>
          </cell>
          <cell r="AW323">
            <v>4.3499999999999996</v>
          </cell>
          <cell r="AX323">
            <v>4.76</v>
          </cell>
          <cell r="AY323">
            <v>4.5699999999999994</v>
          </cell>
        </row>
        <row r="324">
          <cell r="A324" t="str">
            <v>Austria</v>
          </cell>
          <cell r="T324">
            <v>1.81</v>
          </cell>
          <cell r="U324">
            <v>1.84</v>
          </cell>
          <cell r="V324">
            <v>1.9000000000000001</v>
          </cell>
          <cell r="W324">
            <v>1.98</v>
          </cell>
          <cell r="X324">
            <v>2.06</v>
          </cell>
          <cell r="Y324">
            <v>3.05</v>
          </cell>
          <cell r="Z324">
            <v>3.05</v>
          </cell>
          <cell r="AA324">
            <v>3.05</v>
          </cell>
          <cell r="AB324">
            <v>3</v>
          </cell>
          <cell r="AC324">
            <v>3.01</v>
          </cell>
          <cell r="AD324">
            <v>2.8499999999999996</v>
          </cell>
          <cell r="AE324">
            <v>2.8899999999999997</v>
          </cell>
          <cell r="AF324">
            <v>2.88</v>
          </cell>
          <cell r="AG324">
            <v>2.88</v>
          </cell>
          <cell r="AH324">
            <v>2.92</v>
          </cell>
          <cell r="AI324">
            <v>2.76</v>
          </cell>
          <cell r="AJ324">
            <v>2.74</v>
          </cell>
          <cell r="AK324">
            <v>2.63</v>
          </cell>
          <cell r="AL324">
            <v>2.69</v>
          </cell>
          <cell r="AM324">
            <v>2.83</v>
          </cell>
          <cell r="AN324">
            <v>2.75</v>
          </cell>
          <cell r="AO324">
            <v>2.67</v>
          </cell>
          <cell r="AP324">
            <v>2.7</v>
          </cell>
          <cell r="AQ324">
            <v>2.67</v>
          </cell>
          <cell r="AR324">
            <v>2.6799999999999997</v>
          </cell>
          <cell r="AS324">
            <v>2.71</v>
          </cell>
          <cell r="AT324">
            <v>2.71</v>
          </cell>
          <cell r="AU324">
            <v>2.74</v>
          </cell>
          <cell r="AV324">
            <v>2.73</v>
          </cell>
          <cell r="AW324">
            <v>2.69</v>
          </cell>
          <cell r="AX324">
            <v>2.88</v>
          </cell>
          <cell r="AY324">
            <v>2.8499999999999996</v>
          </cell>
        </row>
        <row r="325">
          <cell r="A325" t="str">
            <v>AUT</v>
          </cell>
          <cell r="T325">
            <v>1.81</v>
          </cell>
          <cell r="U325">
            <v>1.84</v>
          </cell>
          <cell r="V325">
            <v>1.9000000000000001</v>
          </cell>
          <cell r="W325">
            <v>1.98</v>
          </cell>
          <cell r="X325">
            <v>2.06</v>
          </cell>
          <cell r="Y325">
            <v>3.05</v>
          </cell>
          <cell r="Z325">
            <v>3.05</v>
          </cell>
          <cell r="AA325">
            <v>3.05</v>
          </cell>
          <cell r="AB325">
            <v>3</v>
          </cell>
          <cell r="AC325">
            <v>3.01</v>
          </cell>
          <cell r="AD325">
            <v>2.8499999999999996</v>
          </cell>
          <cell r="AE325">
            <v>2.8899999999999997</v>
          </cell>
          <cell r="AF325">
            <v>2.88</v>
          </cell>
          <cell r="AG325">
            <v>2.88</v>
          </cell>
          <cell r="AH325">
            <v>2.92</v>
          </cell>
          <cell r="AI325">
            <v>2.76</v>
          </cell>
          <cell r="AJ325">
            <v>2.74</v>
          </cell>
          <cell r="AK325">
            <v>2.63</v>
          </cell>
          <cell r="AL325">
            <v>2.69</v>
          </cell>
          <cell r="AM325">
            <v>2.83</v>
          </cell>
          <cell r="AN325">
            <v>2.75</v>
          </cell>
          <cell r="AO325">
            <v>2.67</v>
          </cell>
          <cell r="AP325">
            <v>2.7</v>
          </cell>
          <cell r="AQ325">
            <v>2.67</v>
          </cell>
          <cell r="AR325">
            <v>2.6799999999999997</v>
          </cell>
          <cell r="AS325">
            <v>2.71</v>
          </cell>
          <cell r="AT325">
            <v>2.71</v>
          </cell>
          <cell r="AU325">
            <v>2.74</v>
          </cell>
          <cell r="AV325">
            <v>2.73</v>
          </cell>
          <cell r="AW325">
            <v>2.69</v>
          </cell>
          <cell r="AX325">
            <v>2.88</v>
          </cell>
          <cell r="AY325">
            <v>2.8499999999999996</v>
          </cell>
        </row>
        <row r="326">
          <cell r="A326" t="str">
            <v>Azerbaijan</v>
          </cell>
          <cell r="X326">
            <v>2</v>
          </cell>
          <cell r="Y326">
            <v>2.25</v>
          </cell>
          <cell r="Z326">
            <v>1.63</v>
          </cell>
          <cell r="AA326">
            <v>1.62</v>
          </cell>
          <cell r="AB326">
            <v>2.2999999999999998</v>
          </cell>
          <cell r="AC326">
            <v>2.56</v>
          </cell>
          <cell r="AL326">
            <v>5.4</v>
          </cell>
          <cell r="AM326">
            <v>7.4200000000000008</v>
          </cell>
          <cell r="AN326">
            <v>6.4</v>
          </cell>
          <cell r="AO326">
            <v>5.5500000000000007</v>
          </cell>
          <cell r="AP326">
            <v>6.9300000000000006</v>
          </cell>
          <cell r="AQ326">
            <v>7.33</v>
          </cell>
          <cell r="AR326">
            <v>7.62</v>
          </cell>
          <cell r="AS326">
            <v>8.2799999999999994</v>
          </cell>
          <cell r="AT326">
            <v>8.2999999999999989</v>
          </cell>
          <cell r="AU326">
            <v>7.46</v>
          </cell>
          <cell r="AV326">
            <v>7.44</v>
          </cell>
          <cell r="AW326">
            <v>8.2399999999999984</v>
          </cell>
          <cell r="AX326">
            <v>11.76</v>
          </cell>
          <cell r="AY326">
            <v>10</v>
          </cell>
        </row>
        <row r="327">
          <cell r="A327" t="str">
            <v>AZE</v>
          </cell>
          <cell r="X327">
            <v>2</v>
          </cell>
          <cell r="Y327">
            <v>2.25</v>
          </cell>
          <cell r="Z327">
            <v>1.63</v>
          </cell>
          <cell r="AA327">
            <v>1.62</v>
          </cell>
          <cell r="AB327">
            <v>2.2999999999999998</v>
          </cell>
          <cell r="AC327">
            <v>2.56</v>
          </cell>
          <cell r="AL327">
            <v>5.4</v>
          </cell>
          <cell r="AM327">
            <v>7.4200000000000008</v>
          </cell>
          <cell r="AN327">
            <v>6.4</v>
          </cell>
          <cell r="AO327">
            <v>5.5500000000000007</v>
          </cell>
          <cell r="AP327">
            <v>6.9300000000000006</v>
          </cell>
          <cell r="AQ327">
            <v>7.33</v>
          </cell>
          <cell r="AR327">
            <v>7.62</v>
          </cell>
          <cell r="AS327">
            <v>8.2799999999999994</v>
          </cell>
          <cell r="AT327">
            <v>8.2999999999999989</v>
          </cell>
          <cell r="AU327">
            <v>7.46</v>
          </cell>
          <cell r="AV327">
            <v>7.44</v>
          </cell>
          <cell r="AW327">
            <v>8.2399999999999984</v>
          </cell>
          <cell r="AX327">
            <v>11.76</v>
          </cell>
          <cell r="AY327">
            <v>10</v>
          </cell>
        </row>
        <row r="328">
          <cell r="A328" t="str">
            <v>Bahamas, The</v>
          </cell>
          <cell r="T328">
            <v>2.16</v>
          </cell>
          <cell r="U328">
            <v>2.2799999999999998</v>
          </cell>
          <cell r="V328">
            <v>2.2799999999999998</v>
          </cell>
          <cell r="W328">
            <v>2.3199999999999998</v>
          </cell>
          <cell r="X328">
            <v>2.44</v>
          </cell>
          <cell r="Y328">
            <v>2.4</v>
          </cell>
          <cell r="Z328">
            <v>2.52</v>
          </cell>
          <cell r="AA328">
            <v>2.8</v>
          </cell>
          <cell r="AB328">
            <v>2.5</v>
          </cell>
          <cell r="AC328">
            <v>2.52</v>
          </cell>
          <cell r="AD328">
            <v>2.58</v>
          </cell>
          <cell r="AE328">
            <v>2.58</v>
          </cell>
          <cell r="AF328">
            <v>2.7</v>
          </cell>
          <cell r="AG328">
            <v>2.92</v>
          </cell>
          <cell r="AH328">
            <v>3</v>
          </cell>
          <cell r="AI328">
            <v>2.92</v>
          </cell>
          <cell r="AJ328">
            <v>1.45</v>
          </cell>
          <cell r="AL328">
            <v>1.7</v>
          </cell>
          <cell r="AM328">
            <v>1.83</v>
          </cell>
          <cell r="AN328">
            <v>1.92</v>
          </cell>
          <cell r="AO328">
            <v>1.94</v>
          </cell>
          <cell r="AP328">
            <v>1.94</v>
          </cell>
          <cell r="AQ328">
            <v>2.08</v>
          </cell>
          <cell r="AR328">
            <v>1.88</v>
          </cell>
          <cell r="AS328">
            <v>1.77</v>
          </cell>
          <cell r="AT328">
            <v>1.69</v>
          </cell>
          <cell r="AU328">
            <v>1.72</v>
          </cell>
          <cell r="AV328">
            <v>1.68</v>
          </cell>
          <cell r="AW328">
            <v>1.73</v>
          </cell>
          <cell r="AX328">
            <v>2.5099999999999998</v>
          </cell>
          <cell r="AY328">
            <v>2.09</v>
          </cell>
        </row>
        <row r="329">
          <cell r="A329" t="str">
            <v>BHS</v>
          </cell>
          <cell r="T329">
            <v>2.16</v>
          </cell>
          <cell r="U329">
            <v>2.2799999999999998</v>
          </cell>
          <cell r="V329">
            <v>2.2799999999999998</v>
          </cell>
          <cell r="W329">
            <v>2.3199999999999998</v>
          </cell>
          <cell r="X329">
            <v>2.44</v>
          </cell>
          <cell r="Y329">
            <v>2.4</v>
          </cell>
          <cell r="Z329">
            <v>2.52</v>
          </cell>
          <cell r="AA329">
            <v>2.8</v>
          </cell>
          <cell r="AB329">
            <v>2.5</v>
          </cell>
          <cell r="AC329">
            <v>2.52</v>
          </cell>
          <cell r="AD329">
            <v>2.58</v>
          </cell>
          <cell r="AE329">
            <v>2.58</v>
          </cell>
          <cell r="AF329">
            <v>2.7</v>
          </cell>
          <cell r="AG329">
            <v>2.92</v>
          </cell>
          <cell r="AH329">
            <v>3</v>
          </cell>
          <cell r="AI329">
            <v>2.92</v>
          </cell>
          <cell r="AJ329">
            <v>1.45</v>
          </cell>
          <cell r="AL329">
            <v>1.7</v>
          </cell>
          <cell r="AM329">
            <v>1.83</v>
          </cell>
          <cell r="AN329">
            <v>1.92</v>
          </cell>
          <cell r="AO329">
            <v>1.94</v>
          </cell>
          <cell r="AP329">
            <v>1.94</v>
          </cell>
          <cell r="AQ329">
            <v>2.08</v>
          </cell>
          <cell r="AR329">
            <v>1.88</v>
          </cell>
          <cell r="AS329">
            <v>1.77</v>
          </cell>
          <cell r="AT329">
            <v>1.69</v>
          </cell>
          <cell r="AU329">
            <v>1.72</v>
          </cell>
          <cell r="AV329">
            <v>1.68</v>
          </cell>
          <cell r="AW329">
            <v>1.73</v>
          </cell>
          <cell r="AX329">
            <v>2.5099999999999998</v>
          </cell>
          <cell r="AY329">
            <v>2.09</v>
          </cell>
        </row>
        <row r="330">
          <cell r="A330" t="str">
            <v>Bahrain</v>
          </cell>
          <cell r="T330">
            <v>0</v>
          </cell>
          <cell r="U330">
            <v>0</v>
          </cell>
          <cell r="V330">
            <v>0</v>
          </cell>
          <cell r="W330">
            <v>0</v>
          </cell>
          <cell r="X330">
            <v>0</v>
          </cell>
          <cell r="Z330">
            <v>9.66</v>
          </cell>
          <cell r="AA330">
            <v>6.64</v>
          </cell>
          <cell r="AB330">
            <v>7.2</v>
          </cell>
          <cell r="AC330">
            <v>6.68</v>
          </cell>
          <cell r="AD330">
            <v>5.66</v>
          </cell>
          <cell r="AE330">
            <v>5.86</v>
          </cell>
          <cell r="AF330">
            <v>5.9</v>
          </cell>
          <cell r="AG330">
            <v>5.36</v>
          </cell>
          <cell r="AH330">
            <v>4.5599999999999996</v>
          </cell>
          <cell r="AI330">
            <v>2.62</v>
          </cell>
          <cell r="AJ330">
            <v>2.57</v>
          </cell>
          <cell r="AK330">
            <v>2.91</v>
          </cell>
          <cell r="AL330">
            <v>2.85</v>
          </cell>
          <cell r="AM330">
            <v>3.24</v>
          </cell>
          <cell r="AN330">
            <v>2.92</v>
          </cell>
          <cell r="AO330">
            <v>3.92</v>
          </cell>
          <cell r="AP330">
            <v>3.96</v>
          </cell>
          <cell r="AQ330">
            <v>3.79</v>
          </cell>
          <cell r="AR330">
            <v>4.03</v>
          </cell>
          <cell r="AS330">
            <v>4.55</v>
          </cell>
          <cell r="AT330">
            <v>4.16</v>
          </cell>
          <cell r="AU330">
            <v>3.51</v>
          </cell>
          <cell r="AV330">
            <v>3.3</v>
          </cell>
          <cell r="AW330">
            <v>3.14</v>
          </cell>
          <cell r="AX330">
            <v>3.5</v>
          </cell>
        </row>
        <row r="331">
          <cell r="A331" t="str">
            <v>BHR</v>
          </cell>
          <cell r="T331">
            <v>0</v>
          </cell>
          <cell r="U331">
            <v>0</v>
          </cell>
          <cell r="V331">
            <v>0</v>
          </cell>
          <cell r="W331">
            <v>0</v>
          </cell>
          <cell r="X331">
            <v>0</v>
          </cell>
          <cell r="Z331">
            <v>9.66</v>
          </cell>
          <cell r="AA331">
            <v>6.64</v>
          </cell>
          <cell r="AB331">
            <v>7.2</v>
          </cell>
          <cell r="AC331">
            <v>6.68</v>
          </cell>
          <cell r="AD331">
            <v>5.66</v>
          </cell>
          <cell r="AE331">
            <v>5.86</v>
          </cell>
          <cell r="AF331">
            <v>5.9</v>
          </cell>
          <cell r="AG331">
            <v>5.36</v>
          </cell>
          <cell r="AH331">
            <v>4.5599999999999996</v>
          </cell>
          <cell r="AI331">
            <v>2.62</v>
          </cell>
          <cell r="AJ331">
            <v>2.57</v>
          </cell>
          <cell r="AK331">
            <v>2.91</v>
          </cell>
          <cell r="AL331">
            <v>2.85</v>
          </cell>
          <cell r="AM331">
            <v>3.24</v>
          </cell>
          <cell r="AN331">
            <v>2.92</v>
          </cell>
          <cell r="AO331">
            <v>3.92</v>
          </cell>
          <cell r="AP331">
            <v>3.96</v>
          </cell>
          <cell r="AQ331">
            <v>3.79</v>
          </cell>
          <cell r="AR331">
            <v>4.03</v>
          </cell>
          <cell r="AS331">
            <v>4.55</v>
          </cell>
          <cell r="AT331">
            <v>4.16</v>
          </cell>
          <cell r="AU331">
            <v>3.51</v>
          </cell>
          <cell r="AV331">
            <v>3.3</v>
          </cell>
          <cell r="AW331">
            <v>3.14</v>
          </cell>
          <cell r="AX331">
            <v>3.5</v>
          </cell>
        </row>
        <row r="332">
          <cell r="A332" t="str">
            <v>Bangladesh</v>
          </cell>
          <cell r="AE332">
            <v>0.56999999999999995</v>
          </cell>
          <cell r="AF332">
            <v>0.54</v>
          </cell>
          <cell r="AG332">
            <v>0.56000000000000005</v>
          </cell>
          <cell r="AH332">
            <v>0.57999999999999996</v>
          </cell>
          <cell r="AI332">
            <v>0.66</v>
          </cell>
          <cell r="AJ332">
            <v>0.62</v>
          </cell>
          <cell r="AK332">
            <v>0.72</v>
          </cell>
          <cell r="AL332">
            <v>0.71</v>
          </cell>
          <cell r="AM332">
            <v>0.75</v>
          </cell>
          <cell r="AN332">
            <v>0.77</v>
          </cell>
          <cell r="AO332">
            <v>0.9</v>
          </cell>
          <cell r="AP332">
            <v>0.87</v>
          </cell>
          <cell r="AQ332">
            <v>0.85</v>
          </cell>
          <cell r="AR332">
            <v>0.97</v>
          </cell>
          <cell r="AS332">
            <v>0.91</v>
          </cell>
          <cell r="AT332">
            <v>1.1000000000000001</v>
          </cell>
        </row>
        <row r="333">
          <cell r="A333" t="str">
            <v>BGD</v>
          </cell>
          <cell r="AE333">
            <v>0.56999999999999995</v>
          </cell>
          <cell r="AF333">
            <v>0.54</v>
          </cell>
          <cell r="AG333">
            <v>0.56000000000000005</v>
          </cell>
          <cell r="AH333">
            <v>0.57999999999999996</v>
          </cell>
          <cell r="AI333">
            <v>0.66</v>
          </cell>
          <cell r="AJ333">
            <v>0.62</v>
          </cell>
          <cell r="AK333">
            <v>0.72</v>
          </cell>
          <cell r="AL333">
            <v>0.71</v>
          </cell>
          <cell r="AM333">
            <v>0.75</v>
          </cell>
          <cell r="AN333">
            <v>0.77</v>
          </cell>
          <cell r="AO333">
            <v>0.9</v>
          </cell>
          <cell r="AP333">
            <v>0.87</v>
          </cell>
          <cell r="AQ333">
            <v>0.85</v>
          </cell>
          <cell r="AR333">
            <v>0.97</v>
          </cell>
          <cell r="AS333">
            <v>0.91</v>
          </cell>
          <cell r="AT333">
            <v>1.1000000000000001</v>
          </cell>
        </row>
        <row r="334">
          <cell r="A334" t="str">
            <v>Barbados</v>
          </cell>
          <cell r="AG334">
            <v>1.99</v>
          </cell>
          <cell r="AS334">
            <v>2.1</v>
          </cell>
        </row>
        <row r="335">
          <cell r="A335" t="str">
            <v>BRB</v>
          </cell>
          <cell r="AG335">
            <v>1.99</v>
          </cell>
          <cell r="AS335">
            <v>2.1</v>
          </cell>
        </row>
        <row r="336">
          <cell r="A336" t="str">
            <v>Belarus</v>
          </cell>
          <cell r="V336">
            <v>0.87000000000000011</v>
          </cell>
          <cell r="W336">
            <v>1.3199999999999998</v>
          </cell>
          <cell r="X336">
            <v>1.55</v>
          </cell>
          <cell r="Y336">
            <v>4.9800000000000004</v>
          </cell>
          <cell r="Z336">
            <v>4.03</v>
          </cell>
          <cell r="AA336">
            <v>3.58</v>
          </cell>
          <cell r="AB336">
            <v>3.17</v>
          </cell>
          <cell r="AC336">
            <v>3.7299999999999995</v>
          </cell>
          <cell r="AD336">
            <v>3.75</v>
          </cell>
          <cell r="AE336">
            <v>4.09</v>
          </cell>
          <cell r="AF336">
            <v>3.6599999999999997</v>
          </cell>
          <cell r="AG336">
            <v>7.02</v>
          </cell>
          <cell r="AH336">
            <v>7.7700000000000005</v>
          </cell>
          <cell r="AI336">
            <v>8.24</v>
          </cell>
          <cell r="AJ336">
            <v>8.59</v>
          </cell>
          <cell r="AK336">
            <v>8.36</v>
          </cell>
          <cell r="AL336">
            <v>7.2799999999999994</v>
          </cell>
          <cell r="AM336">
            <v>7.2799999999999994</v>
          </cell>
          <cell r="AN336">
            <v>7.7</v>
          </cell>
          <cell r="AO336">
            <v>6.26</v>
          </cell>
          <cell r="AP336">
            <v>7.76</v>
          </cell>
          <cell r="AQ336">
            <v>8.82</v>
          </cell>
          <cell r="AR336">
            <v>9.34</v>
          </cell>
          <cell r="AS336">
            <v>7.28</v>
          </cell>
          <cell r="AT336">
            <v>7.3999999999999995</v>
          </cell>
          <cell r="AU336">
            <v>9.06</v>
          </cell>
          <cell r="AV336">
            <v>9.8800000000000008</v>
          </cell>
          <cell r="AW336">
            <v>8.9</v>
          </cell>
          <cell r="AX336">
            <v>9.2799999999999994</v>
          </cell>
        </row>
        <row r="337">
          <cell r="A337" t="str">
            <v>BLR</v>
          </cell>
          <cell r="V337">
            <v>0.87000000000000011</v>
          </cell>
          <cell r="W337">
            <v>1.3199999999999998</v>
          </cell>
          <cell r="X337">
            <v>1.55</v>
          </cell>
          <cell r="Y337">
            <v>4.9800000000000004</v>
          </cell>
          <cell r="Z337">
            <v>4.03</v>
          </cell>
          <cell r="AA337">
            <v>3.58</v>
          </cell>
          <cell r="AB337">
            <v>3.17</v>
          </cell>
          <cell r="AC337">
            <v>3.7299999999999995</v>
          </cell>
          <cell r="AD337">
            <v>3.75</v>
          </cell>
          <cell r="AE337">
            <v>4.09</v>
          </cell>
          <cell r="AF337">
            <v>3.6599999999999997</v>
          </cell>
          <cell r="AG337">
            <v>7.02</v>
          </cell>
          <cell r="AH337">
            <v>7.7700000000000005</v>
          </cell>
          <cell r="AI337">
            <v>8.24</v>
          </cell>
          <cell r="AJ337">
            <v>8.59</v>
          </cell>
          <cell r="AK337">
            <v>8.36</v>
          </cell>
          <cell r="AL337">
            <v>7.2799999999999994</v>
          </cell>
          <cell r="AM337">
            <v>7.2799999999999994</v>
          </cell>
          <cell r="AN337">
            <v>7.7</v>
          </cell>
          <cell r="AO337">
            <v>6.26</v>
          </cell>
          <cell r="AP337">
            <v>7.76</v>
          </cell>
          <cell r="AQ337">
            <v>8.82</v>
          </cell>
          <cell r="AR337">
            <v>9.34</v>
          </cell>
          <cell r="AS337">
            <v>7.28</v>
          </cell>
          <cell r="AT337">
            <v>7.3999999999999995</v>
          </cell>
          <cell r="AU337">
            <v>9.06</v>
          </cell>
          <cell r="AV337">
            <v>9.8800000000000008</v>
          </cell>
          <cell r="AW337">
            <v>8.9</v>
          </cell>
          <cell r="AX337">
            <v>9.2799999999999994</v>
          </cell>
        </row>
        <row r="338">
          <cell r="A338" t="str">
            <v>Belgium</v>
          </cell>
          <cell r="Y338">
            <v>2.88</v>
          </cell>
          <cell r="Z338">
            <v>2.95</v>
          </cell>
          <cell r="AA338">
            <v>2.99</v>
          </cell>
          <cell r="AB338">
            <v>2.97</v>
          </cell>
          <cell r="AC338">
            <v>3.05</v>
          </cell>
          <cell r="AD338">
            <v>3.03</v>
          </cell>
          <cell r="AE338">
            <v>3.41</v>
          </cell>
          <cell r="AF338">
            <v>3.61</v>
          </cell>
          <cell r="AG338">
            <v>3.75</v>
          </cell>
          <cell r="AH338">
            <v>3.54</v>
          </cell>
          <cell r="AI338">
            <v>3.6100000000000003</v>
          </cell>
          <cell r="AJ338">
            <v>3.7600000000000002</v>
          </cell>
          <cell r="AK338">
            <v>3.62</v>
          </cell>
          <cell r="AL338">
            <v>3.85</v>
          </cell>
          <cell r="AM338">
            <v>4.04</v>
          </cell>
          <cell r="AN338">
            <v>3.9400000000000004</v>
          </cell>
          <cell r="AO338">
            <v>3.9400000000000004</v>
          </cell>
          <cell r="AP338">
            <v>3.9799999999999995</v>
          </cell>
          <cell r="AQ338">
            <v>4</v>
          </cell>
          <cell r="AR338">
            <v>3.93</v>
          </cell>
          <cell r="AS338">
            <v>3.69</v>
          </cell>
          <cell r="AT338">
            <v>3.6799999999999997</v>
          </cell>
          <cell r="AU338">
            <v>3.6799999999999997</v>
          </cell>
          <cell r="AV338">
            <v>3.7800000000000002</v>
          </cell>
          <cell r="AW338">
            <v>3.6799999999999997</v>
          </cell>
          <cell r="AX338">
            <v>3.96</v>
          </cell>
          <cell r="AY338">
            <v>3.7700000000000005</v>
          </cell>
        </row>
        <row r="339">
          <cell r="A339" t="str">
            <v>BEL</v>
          </cell>
          <cell r="Y339">
            <v>2.88</v>
          </cell>
          <cell r="Z339">
            <v>2.95</v>
          </cell>
          <cell r="AA339">
            <v>2.99</v>
          </cell>
          <cell r="AB339">
            <v>2.97</v>
          </cell>
          <cell r="AC339">
            <v>3.05</v>
          </cell>
          <cell r="AD339">
            <v>3.03</v>
          </cell>
          <cell r="AE339">
            <v>3.41</v>
          </cell>
          <cell r="AF339">
            <v>3.61</v>
          </cell>
          <cell r="AG339">
            <v>3.75</v>
          </cell>
          <cell r="AH339">
            <v>3.54</v>
          </cell>
          <cell r="AI339">
            <v>3.6100000000000003</v>
          </cell>
          <cell r="AJ339">
            <v>3.7600000000000002</v>
          </cell>
          <cell r="AK339">
            <v>3.62</v>
          </cell>
          <cell r="AL339">
            <v>3.85</v>
          </cell>
          <cell r="AM339">
            <v>4.04</v>
          </cell>
          <cell r="AN339">
            <v>3.9400000000000004</v>
          </cell>
          <cell r="AO339">
            <v>3.9400000000000004</v>
          </cell>
          <cell r="AP339">
            <v>3.9799999999999995</v>
          </cell>
          <cell r="AQ339">
            <v>4</v>
          </cell>
          <cell r="AR339">
            <v>3.93</v>
          </cell>
          <cell r="AS339">
            <v>3.69</v>
          </cell>
          <cell r="AT339">
            <v>3.6799999999999997</v>
          </cell>
          <cell r="AU339">
            <v>3.6799999999999997</v>
          </cell>
          <cell r="AV339">
            <v>3.7800000000000002</v>
          </cell>
          <cell r="AW339">
            <v>3.6799999999999997</v>
          </cell>
          <cell r="AX339">
            <v>3.96</v>
          </cell>
          <cell r="AY339">
            <v>3.7700000000000005</v>
          </cell>
        </row>
        <row r="340">
          <cell r="A340" t="str">
            <v>Belize</v>
          </cell>
          <cell r="T340">
            <v>1.49</v>
          </cell>
          <cell r="U340">
            <v>2.46</v>
          </cell>
          <cell r="V340">
            <v>2.15</v>
          </cell>
          <cell r="W340">
            <v>2.04</v>
          </cell>
          <cell r="X340">
            <v>1.75</v>
          </cell>
          <cell r="Y340">
            <v>1.57</v>
          </cell>
          <cell r="Z340">
            <v>1.91</v>
          </cell>
        </row>
        <row r="341">
          <cell r="A341" t="str">
            <v>BLZ</v>
          </cell>
          <cell r="T341">
            <v>1.49</v>
          </cell>
          <cell r="U341">
            <v>2.46</v>
          </cell>
          <cell r="V341">
            <v>2.15</v>
          </cell>
          <cell r="W341">
            <v>2.04</v>
          </cell>
          <cell r="X341">
            <v>1.75</v>
          </cell>
          <cell r="Y341">
            <v>1.57</v>
          </cell>
          <cell r="Z341">
            <v>1.91</v>
          </cell>
        </row>
        <row r="342">
          <cell r="A342" t="str">
            <v>Bhutan</v>
          </cell>
          <cell r="T342">
            <v>1.78</v>
          </cell>
          <cell r="V342">
            <v>2.02</v>
          </cell>
          <cell r="W342">
            <v>2.91</v>
          </cell>
          <cell r="X342">
            <v>1.97</v>
          </cell>
          <cell r="Y342">
            <v>1.45</v>
          </cell>
          <cell r="Z342">
            <v>1.61</v>
          </cell>
          <cell r="AA342">
            <v>2.29</v>
          </cell>
          <cell r="AB342">
            <v>2.1800000000000002</v>
          </cell>
          <cell r="AC342">
            <v>2.17</v>
          </cell>
          <cell r="AD342">
            <v>2.46</v>
          </cell>
          <cell r="AE342">
            <v>2.3199999999999998</v>
          </cell>
          <cell r="AF342">
            <v>2.0499999999999998</v>
          </cell>
          <cell r="AG342">
            <v>1.94</v>
          </cell>
          <cell r="AH342">
            <v>1.87</v>
          </cell>
          <cell r="AI342">
            <v>2.33</v>
          </cell>
          <cell r="AJ342">
            <v>2.0099999999999998</v>
          </cell>
          <cell r="AK342">
            <v>1.99</v>
          </cell>
          <cell r="AL342">
            <v>1.79</v>
          </cell>
          <cell r="AM342">
            <v>2</v>
          </cell>
          <cell r="AN342">
            <v>1.56</v>
          </cell>
          <cell r="AO342">
            <v>2.14</v>
          </cell>
          <cell r="AP342">
            <v>2.38</v>
          </cell>
          <cell r="AQ342">
            <v>2.14</v>
          </cell>
          <cell r="AR342">
            <v>1.87</v>
          </cell>
          <cell r="AS342">
            <v>1.68</v>
          </cell>
          <cell r="AT342">
            <v>1.7</v>
          </cell>
          <cell r="AU342">
            <v>1.74</v>
          </cell>
          <cell r="AV342">
            <v>1.65</v>
          </cell>
          <cell r="AW342">
            <v>1.37</v>
          </cell>
          <cell r="AX342">
            <v>1.88</v>
          </cell>
        </row>
        <row r="343">
          <cell r="A343" t="str">
            <v>BTN</v>
          </cell>
          <cell r="T343">
            <v>1.78</v>
          </cell>
          <cell r="V343">
            <v>2.02</v>
          </cell>
          <cell r="W343">
            <v>2.91</v>
          </cell>
          <cell r="X343">
            <v>1.97</v>
          </cell>
          <cell r="Y343">
            <v>1.45</v>
          </cell>
          <cell r="Z343">
            <v>1.61</v>
          </cell>
          <cell r="AA343">
            <v>2.29</v>
          </cell>
          <cell r="AB343">
            <v>2.1800000000000002</v>
          </cell>
          <cell r="AC343">
            <v>2.17</v>
          </cell>
          <cell r="AD343">
            <v>2.46</v>
          </cell>
          <cell r="AE343">
            <v>2.3199999999999998</v>
          </cell>
          <cell r="AF343">
            <v>2.0499999999999998</v>
          </cell>
          <cell r="AG343">
            <v>1.94</v>
          </cell>
          <cell r="AH343">
            <v>1.87</v>
          </cell>
          <cell r="AI343">
            <v>2.33</v>
          </cell>
          <cell r="AJ343">
            <v>2.0099999999999998</v>
          </cell>
          <cell r="AK343">
            <v>1.99</v>
          </cell>
          <cell r="AL343">
            <v>1.79</v>
          </cell>
          <cell r="AM343">
            <v>2</v>
          </cell>
          <cell r="AN343">
            <v>1.56</v>
          </cell>
          <cell r="AO343">
            <v>2.14</v>
          </cell>
          <cell r="AP343">
            <v>2.38</v>
          </cell>
          <cell r="AQ343">
            <v>2.14</v>
          </cell>
          <cell r="AR343">
            <v>1.87</v>
          </cell>
          <cell r="AS343">
            <v>1.68</v>
          </cell>
          <cell r="AT343">
            <v>1.7</v>
          </cell>
          <cell r="AU343">
            <v>1.74</v>
          </cell>
          <cell r="AV343">
            <v>1.65</v>
          </cell>
          <cell r="AW343">
            <v>1.37</v>
          </cell>
          <cell r="AX343">
            <v>1.88</v>
          </cell>
        </row>
        <row r="344">
          <cell r="A344" t="str">
            <v>Bolivia</v>
          </cell>
          <cell r="T344">
            <v>2.16</v>
          </cell>
          <cell r="U344">
            <v>2.6</v>
          </cell>
          <cell r="V344">
            <v>2.44</v>
          </cell>
          <cell r="W344">
            <v>2.84</v>
          </cell>
          <cell r="X344">
            <v>2.84</v>
          </cell>
          <cell r="Y344">
            <v>3.4</v>
          </cell>
          <cell r="Z344">
            <v>3.46</v>
          </cell>
          <cell r="AA344">
            <v>3.76</v>
          </cell>
          <cell r="AB344">
            <v>3.1900000000000004</v>
          </cell>
          <cell r="AC344">
            <v>3.2</v>
          </cell>
          <cell r="AD344">
            <v>3.63</v>
          </cell>
          <cell r="AE344">
            <v>3.7699999999999996</v>
          </cell>
          <cell r="AF344">
            <v>8.870000000000001</v>
          </cell>
          <cell r="AG344">
            <v>8.94</v>
          </cell>
          <cell r="AH344">
            <v>8.25</v>
          </cell>
          <cell r="AI344">
            <v>7.95</v>
          </cell>
          <cell r="AJ344">
            <v>6.8</v>
          </cell>
          <cell r="AK344">
            <v>6.7200000000000006</v>
          </cell>
        </row>
        <row r="345">
          <cell r="A345" t="str">
            <v>BOL</v>
          </cell>
          <cell r="T345">
            <v>2.16</v>
          </cell>
          <cell r="U345">
            <v>2.6</v>
          </cell>
          <cell r="V345">
            <v>2.44</v>
          </cell>
          <cell r="W345">
            <v>2.84</v>
          </cell>
          <cell r="X345">
            <v>2.84</v>
          </cell>
          <cell r="Y345">
            <v>3.4</v>
          </cell>
          <cell r="Z345">
            <v>3.46</v>
          </cell>
          <cell r="AA345">
            <v>3.76</v>
          </cell>
          <cell r="AB345">
            <v>3.1900000000000004</v>
          </cell>
          <cell r="AC345">
            <v>3.2</v>
          </cell>
          <cell r="AD345">
            <v>3.63</v>
          </cell>
          <cell r="AE345">
            <v>3.7699999999999996</v>
          </cell>
          <cell r="AF345">
            <v>8.870000000000001</v>
          </cell>
          <cell r="AG345">
            <v>8.94</v>
          </cell>
          <cell r="AH345">
            <v>8.25</v>
          </cell>
          <cell r="AI345">
            <v>7.95</v>
          </cell>
          <cell r="AJ345">
            <v>6.8</v>
          </cell>
          <cell r="AK345">
            <v>6.7200000000000006</v>
          </cell>
        </row>
        <row r="346">
          <cell r="A346" t="str">
            <v>Botswana</v>
          </cell>
          <cell r="T346">
            <v>1.22</v>
          </cell>
          <cell r="U346">
            <v>1.23</v>
          </cell>
          <cell r="V346">
            <v>1.32</v>
          </cell>
          <cell r="W346">
            <v>1.47</v>
          </cell>
          <cell r="X346">
            <v>1.42</v>
          </cell>
          <cell r="Y346">
            <v>1.39</v>
          </cell>
          <cell r="Z346">
            <v>1.56</v>
          </cell>
          <cell r="AU346">
            <v>1.93</v>
          </cell>
          <cell r="AV346">
            <v>2.44</v>
          </cell>
          <cell r="AW346">
            <v>2.64</v>
          </cell>
          <cell r="AX346">
            <v>2.96</v>
          </cell>
          <cell r="AY346">
            <v>2.68</v>
          </cell>
        </row>
        <row r="347">
          <cell r="A347" t="str">
            <v>BWA</v>
          </cell>
          <cell r="T347">
            <v>1.22</v>
          </cell>
          <cell r="U347">
            <v>1.23</v>
          </cell>
          <cell r="V347">
            <v>1.32</v>
          </cell>
          <cell r="W347">
            <v>1.47</v>
          </cell>
          <cell r="X347">
            <v>1.42</v>
          </cell>
          <cell r="Y347">
            <v>1.39</v>
          </cell>
          <cell r="Z347">
            <v>1.56</v>
          </cell>
          <cell r="AU347">
            <v>1.93</v>
          </cell>
          <cell r="AV347">
            <v>2.44</v>
          </cell>
          <cell r="AW347">
            <v>2.64</v>
          </cell>
          <cell r="AX347">
            <v>2.96</v>
          </cell>
          <cell r="AY347">
            <v>2.68</v>
          </cell>
        </row>
        <row r="348">
          <cell r="A348" t="str">
            <v>Brazil</v>
          </cell>
          <cell r="AN348">
            <v>3.3000000000000003</v>
          </cell>
          <cell r="AO348">
            <v>3.0300000000000002</v>
          </cell>
          <cell r="AP348">
            <v>2.8499999999999996</v>
          </cell>
          <cell r="AQ348">
            <v>3</v>
          </cell>
          <cell r="AR348">
            <v>3.06</v>
          </cell>
          <cell r="AS348">
            <v>3.1500000000000004</v>
          </cell>
          <cell r="AT348">
            <v>3.3899999999999997</v>
          </cell>
          <cell r="AU348">
            <v>3.3000000000000003</v>
          </cell>
          <cell r="AV348">
            <v>3.24</v>
          </cell>
          <cell r="AW348">
            <v>3.3000000000000003</v>
          </cell>
          <cell r="AX348">
            <v>3.24</v>
          </cell>
          <cell r="AY348">
            <v>2.88</v>
          </cell>
        </row>
        <row r="349">
          <cell r="A349" t="str">
            <v>BRA</v>
          </cell>
          <cell r="AN349">
            <v>3.3000000000000003</v>
          </cell>
          <cell r="AO349">
            <v>3.0300000000000002</v>
          </cell>
          <cell r="AP349">
            <v>2.8499999999999996</v>
          </cell>
          <cell r="AQ349">
            <v>3</v>
          </cell>
          <cell r="AR349">
            <v>3.06</v>
          </cell>
          <cell r="AS349">
            <v>3.1500000000000004</v>
          </cell>
          <cell r="AT349">
            <v>3.3899999999999997</v>
          </cell>
          <cell r="AU349">
            <v>3.3000000000000003</v>
          </cell>
          <cell r="AV349">
            <v>3.24</v>
          </cell>
          <cell r="AW349">
            <v>3.3000000000000003</v>
          </cell>
          <cell r="AX349">
            <v>3.24</v>
          </cell>
          <cell r="AY349">
            <v>2.88</v>
          </cell>
        </row>
        <row r="350">
          <cell r="A350" t="str">
            <v>Bulgaria</v>
          </cell>
          <cell r="T350">
            <v>3.3</v>
          </cell>
          <cell r="U350">
            <v>4.3</v>
          </cell>
          <cell r="V350">
            <v>5.91</v>
          </cell>
          <cell r="W350">
            <v>5.76</v>
          </cell>
          <cell r="X350">
            <v>5.64</v>
          </cell>
          <cell r="Y350">
            <v>1.98</v>
          </cell>
          <cell r="Z350">
            <v>1.44</v>
          </cell>
          <cell r="AA350">
            <v>2.27</v>
          </cell>
          <cell r="AB350">
            <v>3.4</v>
          </cell>
          <cell r="AC350">
            <v>4.12</v>
          </cell>
          <cell r="AD350">
            <v>4.0599999999999996</v>
          </cell>
          <cell r="AE350">
            <v>5.44</v>
          </cell>
          <cell r="AF350">
            <v>4.9800000000000004</v>
          </cell>
          <cell r="AG350">
            <v>5.43</v>
          </cell>
          <cell r="AH350">
            <v>5.46</v>
          </cell>
          <cell r="AI350">
            <v>5.16</v>
          </cell>
          <cell r="AJ350">
            <v>5.0999999999999996</v>
          </cell>
          <cell r="AK350">
            <v>5.6</v>
          </cell>
          <cell r="AL350">
            <v>5.29</v>
          </cell>
          <cell r="AM350">
            <v>5.65</v>
          </cell>
          <cell r="AN350">
            <v>5</v>
          </cell>
          <cell r="AO350">
            <v>4.67</v>
          </cell>
          <cell r="AP350">
            <v>4.4400000000000004</v>
          </cell>
          <cell r="AQ350">
            <v>5.23</v>
          </cell>
          <cell r="AR350">
            <v>5.61</v>
          </cell>
          <cell r="AS350">
            <v>5.59</v>
          </cell>
          <cell r="AT350">
            <v>4.57</v>
          </cell>
          <cell r="AU350">
            <v>4.9399999999999995</v>
          </cell>
          <cell r="AV350">
            <v>4.9000000000000004</v>
          </cell>
          <cell r="AW350">
            <v>5.3</v>
          </cell>
          <cell r="AX350">
            <v>5.44</v>
          </cell>
          <cell r="AY350">
            <v>5.64</v>
          </cell>
        </row>
        <row r="351">
          <cell r="A351" t="str">
            <v>BGR</v>
          </cell>
          <cell r="T351">
            <v>3.3</v>
          </cell>
          <cell r="U351">
            <v>4.3</v>
          </cell>
          <cell r="V351">
            <v>5.91</v>
          </cell>
          <cell r="W351">
            <v>5.76</v>
          </cell>
          <cell r="X351">
            <v>5.64</v>
          </cell>
          <cell r="Y351">
            <v>1.98</v>
          </cell>
          <cell r="Z351">
            <v>1.44</v>
          </cell>
          <cell r="AA351">
            <v>2.27</v>
          </cell>
          <cell r="AB351">
            <v>3.4</v>
          </cell>
          <cell r="AC351">
            <v>4.12</v>
          </cell>
          <cell r="AD351">
            <v>4.0599999999999996</v>
          </cell>
          <cell r="AE351">
            <v>5.44</v>
          </cell>
          <cell r="AF351">
            <v>4.9800000000000004</v>
          </cell>
          <cell r="AG351">
            <v>5.43</v>
          </cell>
          <cell r="AH351">
            <v>5.46</v>
          </cell>
          <cell r="AI351">
            <v>5.16</v>
          </cell>
          <cell r="AJ351">
            <v>5.0999999999999996</v>
          </cell>
          <cell r="AK351">
            <v>5.6</v>
          </cell>
          <cell r="AL351">
            <v>5.29</v>
          </cell>
          <cell r="AM351">
            <v>5.65</v>
          </cell>
          <cell r="AN351">
            <v>5</v>
          </cell>
          <cell r="AO351">
            <v>4.67</v>
          </cell>
          <cell r="AP351">
            <v>4.4400000000000004</v>
          </cell>
          <cell r="AQ351">
            <v>5.23</v>
          </cell>
          <cell r="AR351">
            <v>5.61</v>
          </cell>
          <cell r="AS351">
            <v>5.59</v>
          </cell>
          <cell r="AT351">
            <v>4.57</v>
          </cell>
          <cell r="AU351">
            <v>4.9399999999999995</v>
          </cell>
          <cell r="AV351">
            <v>4.9000000000000004</v>
          </cell>
          <cell r="AW351">
            <v>5.3</v>
          </cell>
          <cell r="AX351">
            <v>5.44</v>
          </cell>
          <cell r="AY351">
            <v>5.64</v>
          </cell>
        </row>
        <row r="352">
          <cell r="A352" t="str">
            <v>Burkina Faso</v>
          </cell>
          <cell r="AU352">
            <v>0.19</v>
          </cell>
          <cell r="AV352">
            <v>0.38</v>
          </cell>
          <cell r="AW352">
            <v>0.36</v>
          </cell>
          <cell r="AX352">
            <v>0.34</v>
          </cell>
          <cell r="AY352">
            <v>0.38</v>
          </cell>
        </row>
        <row r="353">
          <cell r="A353" t="str">
            <v>BFA</v>
          </cell>
          <cell r="AU353">
            <v>0.19</v>
          </cell>
          <cell r="AV353">
            <v>0.38</v>
          </cell>
          <cell r="AW353">
            <v>0.36</v>
          </cell>
          <cell r="AX353">
            <v>0.34</v>
          </cell>
          <cell r="AY353">
            <v>0.38</v>
          </cell>
        </row>
        <row r="354">
          <cell r="A354" t="str">
            <v>Burundi</v>
          </cell>
          <cell r="U354">
            <v>0.7</v>
          </cell>
          <cell r="V354">
            <v>1.06</v>
          </cell>
          <cell r="W354">
            <v>1.5</v>
          </cell>
          <cell r="X354">
            <v>0.54</v>
          </cell>
          <cell r="Y354">
            <v>0.52</v>
          </cell>
          <cell r="Z354">
            <v>3.4</v>
          </cell>
          <cell r="AA354">
            <v>0.39</v>
          </cell>
          <cell r="AB354">
            <v>0.54</v>
          </cell>
          <cell r="AC354">
            <v>0.51</v>
          </cell>
          <cell r="AN354">
            <v>1.72</v>
          </cell>
          <cell r="AO354">
            <v>1.79</v>
          </cell>
          <cell r="AP354">
            <v>1.52</v>
          </cell>
          <cell r="AQ354">
            <v>1.95</v>
          </cell>
        </row>
        <row r="355">
          <cell r="A355" t="str">
            <v>BDI</v>
          </cell>
          <cell r="U355">
            <v>0.7</v>
          </cell>
          <cell r="V355">
            <v>1.06</v>
          </cell>
          <cell r="W355">
            <v>1.5</v>
          </cell>
          <cell r="X355">
            <v>0.54</v>
          </cell>
          <cell r="Y355">
            <v>0.52</v>
          </cell>
          <cell r="Z355">
            <v>3.4</v>
          </cell>
          <cell r="AA355">
            <v>0.39</v>
          </cell>
          <cell r="AB355">
            <v>0.54</v>
          </cell>
          <cell r="AC355">
            <v>0.51</v>
          </cell>
          <cell r="AN355">
            <v>1.72</v>
          </cell>
          <cell r="AO355">
            <v>1.79</v>
          </cell>
          <cell r="AP355">
            <v>1.52</v>
          </cell>
          <cell r="AQ355">
            <v>1.95</v>
          </cell>
        </row>
        <row r="356">
          <cell r="A356" t="str">
            <v>Cabo Verde</v>
          </cell>
          <cell r="AL356">
            <v>5.5</v>
          </cell>
          <cell r="AM356">
            <v>4.55</v>
          </cell>
          <cell r="AN356">
            <v>13.45</v>
          </cell>
          <cell r="AO356">
            <v>5.1300000000000008</v>
          </cell>
          <cell r="AP356">
            <v>4.42</v>
          </cell>
          <cell r="AQ356">
            <v>4.5999999999999996</v>
          </cell>
          <cell r="AR356">
            <v>4.54</v>
          </cell>
          <cell r="AS356">
            <v>4.7300000000000004</v>
          </cell>
          <cell r="AT356">
            <v>4.5599999999999996</v>
          </cell>
          <cell r="AU356">
            <v>4.8899999999999997</v>
          </cell>
          <cell r="AV356">
            <v>2.75</v>
          </cell>
          <cell r="AW356">
            <v>2.96</v>
          </cell>
          <cell r="AX356">
            <v>3.57</v>
          </cell>
        </row>
        <row r="357">
          <cell r="A357" t="str">
            <v>CPV</v>
          </cell>
          <cell r="AL357">
            <v>5.5</v>
          </cell>
          <cell r="AM357">
            <v>4.55</v>
          </cell>
          <cell r="AN357">
            <v>13.45</v>
          </cell>
          <cell r="AO357">
            <v>5.1300000000000008</v>
          </cell>
          <cell r="AP357">
            <v>4.42</v>
          </cell>
          <cell r="AQ357">
            <v>4.5999999999999996</v>
          </cell>
          <cell r="AR357">
            <v>4.54</v>
          </cell>
          <cell r="AS357">
            <v>4.7300000000000004</v>
          </cell>
          <cell r="AT357">
            <v>4.5599999999999996</v>
          </cell>
          <cell r="AU357">
            <v>4.8899999999999997</v>
          </cell>
          <cell r="AV357">
            <v>2.75</v>
          </cell>
          <cell r="AW357">
            <v>2.96</v>
          </cell>
          <cell r="AX357">
            <v>3.57</v>
          </cell>
        </row>
        <row r="358">
          <cell r="A358" t="str">
            <v>Cameroon</v>
          </cell>
          <cell r="T358">
            <v>0</v>
          </cell>
          <cell r="Y358">
            <v>0</v>
          </cell>
          <cell r="AB358">
            <v>0.42</v>
          </cell>
          <cell r="AC358">
            <v>0.48</v>
          </cell>
        </row>
        <row r="359">
          <cell r="A359" t="str">
            <v>CMR</v>
          </cell>
          <cell r="T359">
            <v>0</v>
          </cell>
          <cell r="Y359">
            <v>0</v>
          </cell>
          <cell r="AB359">
            <v>0.42</v>
          </cell>
          <cell r="AC359">
            <v>0.48</v>
          </cell>
        </row>
        <row r="360">
          <cell r="A360" t="str">
            <v>Canada</v>
          </cell>
          <cell r="AL360">
            <v>1.64</v>
          </cell>
          <cell r="AM360">
            <v>1.84</v>
          </cell>
          <cell r="AN360">
            <v>1.77</v>
          </cell>
          <cell r="AO360">
            <v>1.76</v>
          </cell>
          <cell r="AP360">
            <v>1.72</v>
          </cell>
          <cell r="AQ360">
            <v>1.72</v>
          </cell>
          <cell r="AR360">
            <v>1.68</v>
          </cell>
          <cell r="AS360">
            <v>1.7</v>
          </cell>
          <cell r="AT360">
            <v>1.71</v>
          </cell>
          <cell r="AU360">
            <v>1.7</v>
          </cell>
          <cell r="AV360">
            <v>1.68</v>
          </cell>
          <cell r="AW360">
            <v>1.75</v>
          </cell>
          <cell r="AX360">
            <v>1.83</v>
          </cell>
          <cell r="AY360">
            <v>1.73</v>
          </cell>
          <cell r="AZ360">
            <v>1.56</v>
          </cell>
        </row>
        <row r="361">
          <cell r="A361" t="str">
            <v>CAN</v>
          </cell>
          <cell r="AL361">
            <v>1.64</v>
          </cell>
          <cell r="AM361">
            <v>1.84</v>
          </cell>
          <cell r="AN361">
            <v>1.77</v>
          </cell>
          <cell r="AO361">
            <v>1.76</v>
          </cell>
          <cell r="AP361">
            <v>1.72</v>
          </cell>
          <cell r="AQ361">
            <v>1.72</v>
          </cell>
          <cell r="AR361">
            <v>1.68</v>
          </cell>
          <cell r="AS361">
            <v>1.7</v>
          </cell>
          <cell r="AT361">
            <v>1.71</v>
          </cell>
          <cell r="AU361">
            <v>1.7</v>
          </cell>
          <cell r="AV361">
            <v>1.68</v>
          </cell>
          <cell r="AW361">
            <v>1.75</v>
          </cell>
          <cell r="AX361">
            <v>1.83</v>
          </cell>
          <cell r="AY361">
            <v>1.73</v>
          </cell>
          <cell r="AZ361">
            <v>1.56</v>
          </cell>
        </row>
        <row r="362">
          <cell r="A362" t="str">
            <v>Central African Republic</v>
          </cell>
          <cell r="AL362">
            <v>0.84</v>
          </cell>
          <cell r="AM362">
            <v>0.39</v>
          </cell>
          <cell r="AN362">
            <v>0.3</v>
          </cell>
        </row>
        <row r="363">
          <cell r="A363" t="str">
            <v>CAF</v>
          </cell>
          <cell r="AL363">
            <v>0.84</v>
          </cell>
          <cell r="AM363">
            <v>0.39</v>
          </cell>
          <cell r="AN363">
            <v>0.3</v>
          </cell>
        </row>
        <row r="364">
          <cell r="A364" t="str">
            <v>Chile</v>
          </cell>
          <cell r="T364">
            <v>1.68</v>
          </cell>
          <cell r="U364">
            <v>1.76</v>
          </cell>
          <cell r="V364">
            <v>1.88</v>
          </cell>
          <cell r="W364">
            <v>1.96</v>
          </cell>
          <cell r="X364">
            <v>1.9</v>
          </cell>
          <cell r="Y364">
            <v>0.92</v>
          </cell>
          <cell r="Z364">
            <v>1.01</v>
          </cell>
          <cell r="AA364">
            <v>1.05</v>
          </cell>
          <cell r="AB364">
            <v>1.1399999999999999</v>
          </cell>
          <cell r="AC364">
            <v>1.24</v>
          </cell>
          <cell r="AD364">
            <v>1.18</v>
          </cell>
          <cell r="AE364">
            <v>1.23</v>
          </cell>
          <cell r="AF364">
            <v>1.26</v>
          </cell>
          <cell r="AG364">
            <v>1.27</v>
          </cell>
          <cell r="AH364">
            <v>1.2</v>
          </cell>
          <cell r="AI364">
            <v>3.7800000000000002</v>
          </cell>
          <cell r="AJ364">
            <v>3.54</v>
          </cell>
          <cell r="AK364">
            <v>3.75</v>
          </cell>
          <cell r="AL364">
            <v>4.0200000000000005</v>
          </cell>
          <cell r="AM364">
            <v>4.8000000000000007</v>
          </cell>
          <cell r="AN364">
            <v>4.6500000000000004</v>
          </cell>
          <cell r="AO364">
            <v>4.53</v>
          </cell>
          <cell r="AP364">
            <v>4.6500000000000004</v>
          </cell>
          <cell r="AQ364">
            <v>4.62</v>
          </cell>
          <cell r="AR364">
            <v>4.8600000000000003</v>
          </cell>
          <cell r="AS364">
            <v>5.07</v>
          </cell>
          <cell r="AT364">
            <v>5.07</v>
          </cell>
          <cell r="AU364">
            <v>4.9499999999999993</v>
          </cell>
          <cell r="AV364">
            <v>4.8899999999999997</v>
          </cell>
          <cell r="AW364">
            <v>4.9799999999999995</v>
          </cell>
          <cell r="AX364">
            <v>4.8600000000000003</v>
          </cell>
          <cell r="AY364">
            <v>4.2299999999999995</v>
          </cell>
        </row>
        <row r="365">
          <cell r="A365" t="str">
            <v>CHL</v>
          </cell>
          <cell r="T365">
            <v>1.68</v>
          </cell>
          <cell r="U365">
            <v>1.76</v>
          </cell>
          <cell r="V365">
            <v>1.88</v>
          </cell>
          <cell r="W365">
            <v>1.96</v>
          </cell>
          <cell r="X365">
            <v>1.9</v>
          </cell>
          <cell r="Y365">
            <v>0.92</v>
          </cell>
          <cell r="Z365">
            <v>1.01</v>
          </cell>
          <cell r="AA365">
            <v>1.05</v>
          </cell>
          <cell r="AB365">
            <v>1.1399999999999999</v>
          </cell>
          <cell r="AC365">
            <v>1.24</v>
          </cell>
          <cell r="AD365">
            <v>1.18</v>
          </cell>
          <cell r="AE365">
            <v>1.23</v>
          </cell>
          <cell r="AF365">
            <v>1.26</v>
          </cell>
          <cell r="AG365">
            <v>1.27</v>
          </cell>
          <cell r="AH365">
            <v>1.2</v>
          </cell>
          <cell r="AI365">
            <v>3.7800000000000002</v>
          </cell>
          <cell r="AJ365">
            <v>3.54</v>
          </cell>
          <cell r="AK365">
            <v>3.75</v>
          </cell>
          <cell r="AL365">
            <v>4.0200000000000005</v>
          </cell>
          <cell r="AM365">
            <v>4.8000000000000007</v>
          </cell>
          <cell r="AN365">
            <v>4.6500000000000004</v>
          </cell>
          <cell r="AO365">
            <v>4.53</v>
          </cell>
          <cell r="AP365">
            <v>4.6500000000000004</v>
          </cell>
          <cell r="AQ365">
            <v>4.62</v>
          </cell>
          <cell r="AR365">
            <v>4.8600000000000003</v>
          </cell>
          <cell r="AS365">
            <v>5.07</v>
          </cell>
          <cell r="AT365">
            <v>5.07</v>
          </cell>
          <cell r="AU365">
            <v>4.9499999999999993</v>
          </cell>
          <cell r="AV365">
            <v>4.8899999999999997</v>
          </cell>
          <cell r="AW365">
            <v>4.9799999999999995</v>
          </cell>
          <cell r="AX365">
            <v>4.8600000000000003</v>
          </cell>
          <cell r="AY365">
            <v>4.2299999999999995</v>
          </cell>
        </row>
        <row r="366">
          <cell r="A366" t="str">
            <v>China</v>
          </cell>
          <cell r="T366">
            <v>0.25</v>
          </cell>
          <cell r="U366">
            <v>0.24</v>
          </cell>
          <cell r="V366">
            <v>0.22</v>
          </cell>
          <cell r="W366">
            <v>0.2</v>
          </cell>
          <cell r="X366">
            <v>0.18</v>
          </cell>
          <cell r="Y366">
            <v>0.68</v>
          </cell>
          <cell r="Z366">
            <v>0.74</v>
          </cell>
          <cell r="AA366">
            <v>0.78</v>
          </cell>
          <cell r="AB366">
            <v>0.9</v>
          </cell>
          <cell r="AC366">
            <v>1</v>
          </cell>
          <cell r="AD366">
            <v>1.04</v>
          </cell>
          <cell r="AE366">
            <v>1.1400000000000001</v>
          </cell>
          <cell r="AF366">
            <v>1.17</v>
          </cell>
          <cell r="AG366">
            <v>1.2</v>
          </cell>
          <cell r="AH366">
            <v>1.23</v>
          </cell>
          <cell r="AI366">
            <v>2.9700000000000006</v>
          </cell>
          <cell r="AJ366">
            <v>3.02</v>
          </cell>
          <cell r="AK366">
            <v>3.0100000000000007</v>
          </cell>
          <cell r="AL366">
            <v>3.0100000000000007</v>
          </cell>
          <cell r="AM366">
            <v>3.2600000000000007</v>
          </cell>
          <cell r="AN366">
            <v>3.17</v>
          </cell>
          <cell r="AO366">
            <v>3.02</v>
          </cell>
          <cell r="AP366">
            <v>3.0800000000000005</v>
          </cell>
          <cell r="AQ366">
            <v>3.0600000000000009</v>
          </cell>
          <cell r="AR366">
            <v>3.04</v>
          </cell>
          <cell r="AS366">
            <v>3.18</v>
          </cell>
          <cell r="AT366">
            <v>3.42</v>
          </cell>
          <cell r="AU366">
            <v>3.4400000000000008</v>
          </cell>
          <cell r="AV366">
            <v>3.4400000000000008</v>
          </cell>
          <cell r="AW366">
            <v>3.19</v>
          </cell>
          <cell r="AX366">
            <v>3.0600000000000005</v>
          </cell>
          <cell r="AY366">
            <v>2.75</v>
          </cell>
        </row>
        <row r="367">
          <cell r="A367" t="str">
            <v>CHN</v>
          </cell>
          <cell r="T367">
            <v>0.25</v>
          </cell>
          <cell r="U367">
            <v>0.24</v>
          </cell>
          <cell r="V367">
            <v>0.22</v>
          </cell>
          <cell r="W367">
            <v>0.2</v>
          </cell>
          <cell r="X367">
            <v>0.18</v>
          </cell>
          <cell r="Y367">
            <v>0.68</v>
          </cell>
          <cell r="Z367">
            <v>0.74</v>
          </cell>
          <cell r="AA367">
            <v>0.78</v>
          </cell>
          <cell r="AB367">
            <v>0.9</v>
          </cell>
          <cell r="AC367">
            <v>1</v>
          </cell>
          <cell r="AD367">
            <v>1.04</v>
          </cell>
          <cell r="AE367">
            <v>1.1400000000000001</v>
          </cell>
          <cell r="AF367">
            <v>1.17</v>
          </cell>
          <cell r="AG367">
            <v>1.2</v>
          </cell>
          <cell r="AH367">
            <v>1.23</v>
          </cell>
          <cell r="AI367">
            <v>2.9700000000000006</v>
          </cell>
          <cell r="AJ367">
            <v>3.02</v>
          </cell>
          <cell r="AK367">
            <v>3.0100000000000007</v>
          </cell>
          <cell r="AL367">
            <v>3.0100000000000007</v>
          </cell>
          <cell r="AM367">
            <v>3.2600000000000007</v>
          </cell>
          <cell r="AN367">
            <v>3.17</v>
          </cell>
          <cell r="AO367">
            <v>3.02</v>
          </cell>
          <cell r="AP367">
            <v>3.0800000000000005</v>
          </cell>
          <cell r="AQ367">
            <v>3.0600000000000009</v>
          </cell>
          <cell r="AR367">
            <v>3.04</v>
          </cell>
          <cell r="AS367">
            <v>3.18</v>
          </cell>
          <cell r="AT367">
            <v>3.42</v>
          </cell>
          <cell r="AU367">
            <v>3.4400000000000008</v>
          </cell>
          <cell r="AV367">
            <v>3.4400000000000008</v>
          </cell>
          <cell r="AW367">
            <v>3.19</v>
          </cell>
          <cell r="AX367">
            <v>3.0600000000000005</v>
          </cell>
          <cell r="AY367">
            <v>2.75</v>
          </cell>
        </row>
        <row r="368">
          <cell r="A368" t="str">
            <v>Colombia</v>
          </cell>
          <cell r="T368">
            <v>0.96</v>
          </cell>
          <cell r="U368">
            <v>0.96</v>
          </cell>
          <cell r="V368">
            <v>1.1200000000000001</v>
          </cell>
          <cell r="W368">
            <v>1.49</v>
          </cell>
          <cell r="X368">
            <v>0.78</v>
          </cell>
          <cell r="Y368">
            <v>0.81</v>
          </cell>
          <cell r="Z368">
            <v>0.79</v>
          </cell>
          <cell r="AA368">
            <v>0.8</v>
          </cell>
        </row>
        <row r="369">
          <cell r="A369" t="str">
            <v>COL</v>
          </cell>
          <cell r="T369">
            <v>0.96</v>
          </cell>
          <cell r="U369">
            <v>0.96</v>
          </cell>
          <cell r="V369">
            <v>1.1200000000000001</v>
          </cell>
          <cell r="W369">
            <v>1.49</v>
          </cell>
          <cell r="X369">
            <v>0.78</v>
          </cell>
          <cell r="Y369">
            <v>0.81</v>
          </cell>
          <cell r="Z369">
            <v>0.79</v>
          </cell>
          <cell r="AA369">
            <v>0.8</v>
          </cell>
        </row>
        <row r="370">
          <cell r="A370" t="str">
            <v>Congo, Dem. Rep.</v>
          </cell>
          <cell r="V370">
            <v>0</v>
          </cell>
          <cell r="W370">
            <v>0</v>
          </cell>
          <cell r="X370">
            <v>0</v>
          </cell>
          <cell r="Y370">
            <v>0</v>
          </cell>
          <cell r="Z370">
            <v>0</v>
          </cell>
          <cell r="AA370">
            <v>0</v>
          </cell>
        </row>
        <row r="371">
          <cell r="A371" t="str">
            <v>COD</v>
          </cell>
          <cell r="V371">
            <v>0</v>
          </cell>
          <cell r="W371">
            <v>0</v>
          </cell>
          <cell r="X371">
            <v>0</v>
          </cell>
          <cell r="Y371">
            <v>0</v>
          </cell>
          <cell r="Z371">
            <v>0</v>
          </cell>
          <cell r="AA371">
            <v>0</v>
          </cell>
        </row>
        <row r="372">
          <cell r="A372" t="str">
            <v>Congo, Rep.</v>
          </cell>
          <cell r="AH372">
            <v>0.79</v>
          </cell>
          <cell r="AI372">
            <v>0.56000000000000005</v>
          </cell>
          <cell r="AJ372">
            <v>0.68</v>
          </cell>
          <cell r="AK372">
            <v>0.85</v>
          </cell>
          <cell r="AL372">
            <v>0.77</v>
          </cell>
          <cell r="AM372">
            <v>1.25</v>
          </cell>
          <cell r="AN372">
            <v>0.78</v>
          </cell>
          <cell r="AO372">
            <v>0.89</v>
          </cell>
          <cell r="AP372">
            <v>0.95</v>
          </cell>
        </row>
        <row r="373">
          <cell r="A373" t="str">
            <v>COG</v>
          </cell>
          <cell r="AH373">
            <v>0.79</v>
          </cell>
          <cell r="AI373">
            <v>0.56000000000000005</v>
          </cell>
          <cell r="AJ373">
            <v>0.68</v>
          </cell>
          <cell r="AK373">
            <v>0.85</v>
          </cell>
          <cell r="AL373">
            <v>0.77</v>
          </cell>
          <cell r="AM373">
            <v>1.25</v>
          </cell>
          <cell r="AN373">
            <v>0.78</v>
          </cell>
          <cell r="AO373">
            <v>0.89</v>
          </cell>
          <cell r="AP373">
            <v>0.95</v>
          </cell>
        </row>
        <row r="374">
          <cell r="A374" t="str">
            <v>Costa Rica</v>
          </cell>
          <cell r="T374">
            <v>3.48</v>
          </cell>
          <cell r="U374">
            <v>1.22</v>
          </cell>
          <cell r="X374">
            <v>2.82</v>
          </cell>
          <cell r="Y374">
            <v>2.84</v>
          </cell>
          <cell r="Z374">
            <v>3.1</v>
          </cell>
          <cell r="AA374">
            <v>3.02</v>
          </cell>
          <cell r="AB374">
            <v>3.14</v>
          </cell>
          <cell r="AC374">
            <v>3.34</v>
          </cell>
          <cell r="AD374">
            <v>2.92</v>
          </cell>
          <cell r="AE374">
            <v>2.76</v>
          </cell>
          <cell r="AF374">
            <v>2.0099999999999998</v>
          </cell>
          <cell r="AG374">
            <v>3.7</v>
          </cell>
          <cell r="AH374">
            <v>1.77</v>
          </cell>
          <cell r="AI374">
            <v>1.78</v>
          </cell>
          <cell r="AJ374">
            <v>1.6300000000000001</v>
          </cell>
          <cell r="AK374">
            <v>1.69</v>
          </cell>
          <cell r="AL374">
            <v>1.94</v>
          </cell>
          <cell r="AM374">
            <v>2.0999999999999996</v>
          </cell>
          <cell r="AN374">
            <v>2.21</v>
          </cell>
          <cell r="AO374">
            <v>2.34</v>
          </cell>
          <cell r="AP374">
            <v>2.42</v>
          </cell>
          <cell r="AQ374">
            <v>7.59</v>
          </cell>
          <cell r="AR374">
            <v>7.6400000000000006</v>
          </cell>
          <cell r="AS374">
            <v>7.7100000000000009</v>
          </cell>
          <cell r="AT374">
            <v>7.6300000000000008</v>
          </cell>
          <cell r="AU374">
            <v>7.870000000000001</v>
          </cell>
          <cell r="AV374">
            <v>7.6199999999999992</v>
          </cell>
          <cell r="AW374">
            <v>7.3800000000000008</v>
          </cell>
          <cell r="AX374">
            <v>7.92</v>
          </cell>
          <cell r="AY374">
            <v>9.5</v>
          </cell>
        </row>
        <row r="375">
          <cell r="A375" t="str">
            <v>CRI</v>
          </cell>
          <cell r="T375">
            <v>3.48</v>
          </cell>
          <cell r="U375">
            <v>1.22</v>
          </cell>
          <cell r="X375">
            <v>2.82</v>
          </cell>
          <cell r="Y375">
            <v>2.84</v>
          </cell>
          <cell r="Z375">
            <v>3.1</v>
          </cell>
          <cell r="AA375">
            <v>3.02</v>
          </cell>
          <cell r="AB375">
            <v>3.14</v>
          </cell>
          <cell r="AC375">
            <v>3.34</v>
          </cell>
          <cell r="AD375">
            <v>2.92</v>
          </cell>
          <cell r="AE375">
            <v>2.76</v>
          </cell>
          <cell r="AF375">
            <v>2.0099999999999998</v>
          </cell>
          <cell r="AG375">
            <v>3.7</v>
          </cell>
          <cell r="AH375">
            <v>1.77</v>
          </cell>
          <cell r="AI375">
            <v>1.78</v>
          </cell>
          <cell r="AJ375">
            <v>1.6300000000000001</v>
          </cell>
          <cell r="AK375">
            <v>1.69</v>
          </cell>
          <cell r="AL375">
            <v>1.94</v>
          </cell>
          <cell r="AM375">
            <v>2.0999999999999996</v>
          </cell>
          <cell r="AN375">
            <v>2.21</v>
          </cell>
          <cell r="AO375">
            <v>2.34</v>
          </cell>
          <cell r="AP375">
            <v>2.42</v>
          </cell>
          <cell r="AQ375">
            <v>7.59</v>
          </cell>
          <cell r="AR375">
            <v>7.6400000000000006</v>
          </cell>
          <cell r="AS375">
            <v>7.7100000000000009</v>
          </cell>
          <cell r="AT375">
            <v>7.6300000000000008</v>
          </cell>
          <cell r="AU375">
            <v>7.870000000000001</v>
          </cell>
          <cell r="AV375">
            <v>7.6199999999999992</v>
          </cell>
          <cell r="AW375">
            <v>7.3800000000000008</v>
          </cell>
          <cell r="AX375">
            <v>7.92</v>
          </cell>
          <cell r="AY375">
            <v>9.5</v>
          </cell>
        </row>
        <row r="376">
          <cell r="A376" t="str">
            <v>Cote d'Ivoire</v>
          </cell>
          <cell r="AR376">
            <v>0.66</v>
          </cell>
        </row>
        <row r="377">
          <cell r="A377" t="str">
            <v>CIV</v>
          </cell>
          <cell r="AR377">
            <v>0.66</v>
          </cell>
        </row>
        <row r="378">
          <cell r="A378" t="str">
            <v>Croatia</v>
          </cell>
          <cell r="V378">
            <v>3.58</v>
          </cell>
          <cell r="W378">
            <v>3.9</v>
          </cell>
          <cell r="X378">
            <v>4.9400000000000004</v>
          </cell>
          <cell r="Y378">
            <v>8.32</v>
          </cell>
          <cell r="Z378">
            <v>7.4700000000000006</v>
          </cell>
          <cell r="AA378">
            <v>7.04</v>
          </cell>
          <cell r="AB378">
            <v>7.04</v>
          </cell>
          <cell r="AC378">
            <v>7.42</v>
          </cell>
          <cell r="AD378">
            <v>6.16</v>
          </cell>
          <cell r="AE378">
            <v>5.4700000000000006</v>
          </cell>
          <cell r="AF378">
            <v>5.18</v>
          </cell>
          <cell r="AG378">
            <v>4.9000000000000004</v>
          </cell>
          <cell r="AH378">
            <v>4.9000000000000004</v>
          </cell>
          <cell r="AI378">
            <v>4.6399999999999997</v>
          </cell>
          <cell r="AJ378">
            <v>4.6999999999999993</v>
          </cell>
          <cell r="AK378">
            <v>4.6199999999999992</v>
          </cell>
          <cell r="AL378">
            <v>4.66</v>
          </cell>
          <cell r="AM378">
            <v>5.07</v>
          </cell>
          <cell r="AN378">
            <v>4.92</v>
          </cell>
          <cell r="AO378">
            <v>4.7</v>
          </cell>
          <cell r="AP378">
            <v>4.62</v>
          </cell>
          <cell r="AQ378">
            <v>4.5599999999999996</v>
          </cell>
          <cell r="AR378">
            <v>4.3099999999999996</v>
          </cell>
          <cell r="AS378">
            <v>4.3600000000000003</v>
          </cell>
          <cell r="AT378">
            <v>4.21</v>
          </cell>
          <cell r="AU378">
            <v>4.0600000000000005</v>
          </cell>
          <cell r="AV378">
            <v>4.25</v>
          </cell>
          <cell r="AW378">
            <v>4.33</v>
          </cell>
          <cell r="AX378">
            <v>5.0199999999999996</v>
          </cell>
          <cell r="AY378">
            <v>4.7200000000000006</v>
          </cell>
        </row>
        <row r="379">
          <cell r="A379" t="str">
            <v>HRV</v>
          </cell>
          <cell r="V379">
            <v>3.58</v>
          </cell>
          <cell r="W379">
            <v>3.9</v>
          </cell>
          <cell r="X379">
            <v>4.9400000000000004</v>
          </cell>
          <cell r="Y379">
            <v>8.32</v>
          </cell>
          <cell r="Z379">
            <v>7.4700000000000006</v>
          </cell>
          <cell r="AA379">
            <v>7.04</v>
          </cell>
          <cell r="AB379">
            <v>7.04</v>
          </cell>
          <cell r="AC379">
            <v>7.42</v>
          </cell>
          <cell r="AD379">
            <v>6.16</v>
          </cell>
          <cell r="AE379">
            <v>5.4700000000000006</v>
          </cell>
          <cell r="AF379">
            <v>5.18</v>
          </cell>
          <cell r="AG379">
            <v>4.9000000000000004</v>
          </cell>
          <cell r="AH379">
            <v>4.9000000000000004</v>
          </cell>
          <cell r="AI379">
            <v>4.6399999999999997</v>
          </cell>
          <cell r="AJ379">
            <v>4.6999999999999993</v>
          </cell>
          <cell r="AK379">
            <v>4.6199999999999992</v>
          </cell>
          <cell r="AL379">
            <v>4.66</v>
          </cell>
          <cell r="AM379">
            <v>5.07</v>
          </cell>
          <cell r="AN379">
            <v>4.92</v>
          </cell>
          <cell r="AO379">
            <v>4.7</v>
          </cell>
          <cell r="AP379">
            <v>4.62</v>
          </cell>
          <cell r="AQ379">
            <v>4.5599999999999996</v>
          </cell>
          <cell r="AR379">
            <v>4.3099999999999996</v>
          </cell>
          <cell r="AS379">
            <v>4.3600000000000003</v>
          </cell>
          <cell r="AT379">
            <v>4.21</v>
          </cell>
          <cell r="AU379">
            <v>4.0600000000000005</v>
          </cell>
          <cell r="AV379">
            <v>4.25</v>
          </cell>
          <cell r="AW379">
            <v>4.33</v>
          </cell>
          <cell r="AX379">
            <v>5.0199999999999996</v>
          </cell>
          <cell r="AY379">
            <v>4.7200000000000006</v>
          </cell>
        </row>
        <row r="380">
          <cell r="A380" t="str">
            <v>Cyprus</v>
          </cell>
          <cell r="T380">
            <v>4.0599999999999996</v>
          </cell>
          <cell r="U380">
            <v>4.18</v>
          </cell>
          <cell r="V380">
            <v>3.7</v>
          </cell>
          <cell r="W380">
            <v>3.72</v>
          </cell>
          <cell r="X380">
            <v>3.82</v>
          </cell>
          <cell r="Y380">
            <v>3.26</v>
          </cell>
          <cell r="Z380">
            <v>3.38</v>
          </cell>
          <cell r="AA380">
            <v>3.6</v>
          </cell>
          <cell r="AB380">
            <v>3.62</v>
          </cell>
          <cell r="AC380">
            <v>3.62</v>
          </cell>
          <cell r="AD380">
            <v>3.58</v>
          </cell>
          <cell r="AE380">
            <v>3.56</v>
          </cell>
          <cell r="AF380">
            <v>3.72</v>
          </cell>
          <cell r="AG380">
            <v>4.12</v>
          </cell>
          <cell r="AH380">
            <v>3.92</v>
          </cell>
          <cell r="AI380">
            <v>3.82</v>
          </cell>
          <cell r="AJ380">
            <v>3.82</v>
          </cell>
          <cell r="AK380">
            <v>3.74</v>
          </cell>
          <cell r="AL380">
            <v>3.84</v>
          </cell>
          <cell r="AM380">
            <v>4.1399999999999997</v>
          </cell>
          <cell r="AN380">
            <v>4.32</v>
          </cell>
          <cell r="AO380">
            <v>4.08</v>
          </cell>
          <cell r="AP380">
            <v>3.98</v>
          </cell>
          <cell r="AQ380">
            <v>4.34</v>
          </cell>
          <cell r="AR380">
            <v>3.54</v>
          </cell>
          <cell r="AS380">
            <v>3.4</v>
          </cell>
          <cell r="AT380">
            <v>3.26</v>
          </cell>
          <cell r="AU380">
            <v>3.26</v>
          </cell>
          <cell r="AV380">
            <v>3.34</v>
          </cell>
          <cell r="AW380">
            <v>3.3</v>
          </cell>
          <cell r="AX380">
            <v>3.7</v>
          </cell>
          <cell r="AY380">
            <v>3.5</v>
          </cell>
        </row>
        <row r="381">
          <cell r="A381" t="str">
            <v>CYP</v>
          </cell>
          <cell r="T381">
            <v>4.0599999999999996</v>
          </cell>
          <cell r="U381">
            <v>4.18</v>
          </cell>
          <cell r="V381">
            <v>3.7</v>
          </cell>
          <cell r="W381">
            <v>3.72</v>
          </cell>
          <cell r="X381">
            <v>3.82</v>
          </cell>
          <cell r="Y381">
            <v>3.26</v>
          </cell>
          <cell r="Z381">
            <v>3.38</v>
          </cell>
          <cell r="AA381">
            <v>3.6</v>
          </cell>
          <cell r="AB381">
            <v>3.62</v>
          </cell>
          <cell r="AC381">
            <v>3.62</v>
          </cell>
          <cell r="AD381">
            <v>3.58</v>
          </cell>
          <cell r="AE381">
            <v>3.56</v>
          </cell>
          <cell r="AF381">
            <v>3.72</v>
          </cell>
          <cell r="AG381">
            <v>4.12</v>
          </cell>
          <cell r="AH381">
            <v>3.92</v>
          </cell>
          <cell r="AI381">
            <v>3.82</v>
          </cell>
          <cell r="AJ381">
            <v>3.82</v>
          </cell>
          <cell r="AK381">
            <v>3.74</v>
          </cell>
          <cell r="AL381">
            <v>3.84</v>
          </cell>
          <cell r="AM381">
            <v>4.1399999999999997</v>
          </cell>
          <cell r="AN381">
            <v>4.32</v>
          </cell>
          <cell r="AO381">
            <v>4.08</v>
          </cell>
          <cell r="AP381">
            <v>3.98</v>
          </cell>
          <cell r="AQ381">
            <v>4.34</v>
          </cell>
          <cell r="AR381">
            <v>3.54</v>
          </cell>
          <cell r="AS381">
            <v>3.4</v>
          </cell>
          <cell r="AT381">
            <v>3.26</v>
          </cell>
          <cell r="AU381">
            <v>3.26</v>
          </cell>
          <cell r="AV381">
            <v>3.34</v>
          </cell>
          <cell r="AW381">
            <v>3.3</v>
          </cell>
          <cell r="AX381">
            <v>3.7</v>
          </cell>
          <cell r="AY381">
            <v>3.5</v>
          </cell>
        </row>
        <row r="382">
          <cell r="A382" t="str">
            <v>Czechia</v>
          </cell>
          <cell r="Y382">
            <v>3.7199999999999998</v>
          </cell>
          <cell r="Z382">
            <v>3.66</v>
          </cell>
          <cell r="AA382">
            <v>3.8499999999999996</v>
          </cell>
          <cell r="AB382">
            <v>3.36</v>
          </cell>
          <cell r="AC382">
            <v>3.82</v>
          </cell>
          <cell r="AD382">
            <v>3.75</v>
          </cell>
          <cell r="AE382">
            <v>3.76</v>
          </cell>
          <cell r="AF382">
            <v>4.0199999999999996</v>
          </cell>
          <cell r="AG382">
            <v>4.1899999999999995</v>
          </cell>
          <cell r="AH382">
            <v>4</v>
          </cell>
          <cell r="AI382">
            <v>4.09</v>
          </cell>
          <cell r="AJ382">
            <v>4.08</v>
          </cell>
          <cell r="AK382">
            <v>3.85</v>
          </cell>
          <cell r="AL382">
            <v>3.77</v>
          </cell>
          <cell r="AM382">
            <v>3.98</v>
          </cell>
          <cell r="AN382">
            <v>3.89</v>
          </cell>
          <cell r="AO382">
            <v>3.5300000000000002</v>
          </cell>
          <cell r="AP382">
            <v>3.41</v>
          </cell>
          <cell r="AQ382">
            <v>3.4699999999999998</v>
          </cell>
          <cell r="AR382">
            <v>3.36</v>
          </cell>
          <cell r="AS382">
            <v>3.65</v>
          </cell>
          <cell r="AT382">
            <v>3.4699999999999998</v>
          </cell>
          <cell r="AU382">
            <v>3.52</v>
          </cell>
          <cell r="AV382">
            <v>3.74</v>
          </cell>
          <cell r="AW382">
            <v>3.79</v>
          </cell>
          <cell r="AX382">
            <v>4.2699999999999996</v>
          </cell>
          <cell r="AY382">
            <v>3.93</v>
          </cell>
        </row>
        <row r="383">
          <cell r="A383" t="str">
            <v>CZE</v>
          </cell>
          <cell r="Y383">
            <v>3.7199999999999998</v>
          </cell>
          <cell r="Z383">
            <v>3.66</v>
          </cell>
          <cell r="AA383">
            <v>3.8499999999999996</v>
          </cell>
          <cell r="AB383">
            <v>3.36</v>
          </cell>
          <cell r="AC383">
            <v>3.82</v>
          </cell>
          <cell r="AD383">
            <v>3.75</v>
          </cell>
          <cell r="AE383">
            <v>3.76</v>
          </cell>
          <cell r="AF383">
            <v>4.0199999999999996</v>
          </cell>
          <cell r="AG383">
            <v>4.1899999999999995</v>
          </cell>
          <cell r="AH383">
            <v>4</v>
          </cell>
          <cell r="AI383">
            <v>4.09</v>
          </cell>
          <cell r="AJ383">
            <v>4.08</v>
          </cell>
          <cell r="AK383">
            <v>3.85</v>
          </cell>
          <cell r="AL383">
            <v>3.77</v>
          </cell>
          <cell r="AM383">
            <v>3.98</v>
          </cell>
          <cell r="AN383">
            <v>3.89</v>
          </cell>
          <cell r="AO383">
            <v>3.5300000000000002</v>
          </cell>
          <cell r="AP383">
            <v>3.41</v>
          </cell>
          <cell r="AQ383">
            <v>3.4699999999999998</v>
          </cell>
          <cell r="AR383">
            <v>3.36</v>
          </cell>
          <cell r="AS383">
            <v>3.65</v>
          </cell>
          <cell r="AT383">
            <v>3.4699999999999998</v>
          </cell>
          <cell r="AU383">
            <v>3.52</v>
          </cell>
          <cell r="AV383">
            <v>3.74</v>
          </cell>
          <cell r="AW383">
            <v>3.79</v>
          </cell>
          <cell r="AX383">
            <v>4.2699999999999996</v>
          </cell>
          <cell r="AY383">
            <v>3.93</v>
          </cell>
        </row>
        <row r="384">
          <cell r="A384" t="str">
            <v>Denmark</v>
          </cell>
          <cell r="T384">
            <v>1.75</v>
          </cell>
          <cell r="U384">
            <v>1.71</v>
          </cell>
          <cell r="V384">
            <v>1.67</v>
          </cell>
          <cell r="W384">
            <v>1.75</v>
          </cell>
          <cell r="X384">
            <v>1.7599999999999998</v>
          </cell>
          <cell r="Y384">
            <v>1.88</v>
          </cell>
          <cell r="Z384">
            <v>1.85</v>
          </cell>
          <cell r="AA384">
            <v>1.8</v>
          </cell>
          <cell r="AB384">
            <v>1.83</v>
          </cell>
          <cell r="AC384">
            <v>1.8399999999999999</v>
          </cell>
          <cell r="AD384">
            <v>1.8</v>
          </cell>
          <cell r="AE384">
            <v>1.8399999999999999</v>
          </cell>
          <cell r="AF384">
            <v>1.87</v>
          </cell>
          <cell r="AG384">
            <v>1.8900000000000001</v>
          </cell>
          <cell r="AH384">
            <v>1.8900000000000001</v>
          </cell>
          <cell r="AI384">
            <v>1.8900000000000001</v>
          </cell>
          <cell r="AJ384">
            <v>1.8199999999999998</v>
          </cell>
          <cell r="AK384">
            <v>1.83</v>
          </cell>
          <cell r="AL384">
            <v>1.9500000000000002</v>
          </cell>
          <cell r="AM384">
            <v>2.1500000000000004</v>
          </cell>
          <cell r="AN384">
            <v>2.09</v>
          </cell>
          <cell r="AO384">
            <v>2.12</v>
          </cell>
          <cell r="AP384">
            <v>2.04</v>
          </cell>
          <cell r="AQ384">
            <v>2.0300000000000002</v>
          </cell>
          <cell r="AR384">
            <v>2.0300000000000002</v>
          </cell>
          <cell r="AS384">
            <v>1.96</v>
          </cell>
          <cell r="AT384">
            <v>1.96</v>
          </cell>
          <cell r="AU384">
            <v>1.87</v>
          </cell>
          <cell r="AV384">
            <v>1.8900000000000001</v>
          </cell>
          <cell r="AW384">
            <v>1.94</v>
          </cell>
          <cell r="AX384">
            <v>2.0099999999999998</v>
          </cell>
          <cell r="AY384">
            <v>1.9</v>
          </cell>
        </row>
        <row r="385">
          <cell r="A385" t="str">
            <v>DNK</v>
          </cell>
          <cell r="T385">
            <v>1.75</v>
          </cell>
          <cell r="U385">
            <v>1.71</v>
          </cell>
          <cell r="V385">
            <v>1.67</v>
          </cell>
          <cell r="W385">
            <v>1.75</v>
          </cell>
          <cell r="X385">
            <v>1.7599999999999998</v>
          </cell>
          <cell r="Y385">
            <v>1.88</v>
          </cell>
          <cell r="Z385">
            <v>1.85</v>
          </cell>
          <cell r="AA385">
            <v>1.8</v>
          </cell>
          <cell r="AB385">
            <v>1.83</v>
          </cell>
          <cell r="AC385">
            <v>1.8399999999999999</v>
          </cell>
          <cell r="AD385">
            <v>1.8</v>
          </cell>
          <cell r="AE385">
            <v>1.8399999999999999</v>
          </cell>
          <cell r="AF385">
            <v>1.87</v>
          </cell>
          <cell r="AG385">
            <v>1.8900000000000001</v>
          </cell>
          <cell r="AH385">
            <v>1.8900000000000001</v>
          </cell>
          <cell r="AI385">
            <v>1.8900000000000001</v>
          </cell>
          <cell r="AJ385">
            <v>1.8199999999999998</v>
          </cell>
          <cell r="AK385">
            <v>1.83</v>
          </cell>
          <cell r="AL385">
            <v>1.9500000000000002</v>
          </cell>
          <cell r="AM385">
            <v>2.1500000000000004</v>
          </cell>
          <cell r="AN385">
            <v>2.09</v>
          </cell>
          <cell r="AO385">
            <v>2.12</v>
          </cell>
          <cell r="AP385">
            <v>2.04</v>
          </cell>
          <cell r="AQ385">
            <v>2.0300000000000002</v>
          </cell>
          <cell r="AR385">
            <v>2.0300000000000002</v>
          </cell>
          <cell r="AS385">
            <v>1.96</v>
          </cell>
          <cell r="AT385">
            <v>1.96</v>
          </cell>
          <cell r="AU385">
            <v>1.87</v>
          </cell>
          <cell r="AV385">
            <v>1.8900000000000001</v>
          </cell>
          <cell r="AW385">
            <v>1.94</v>
          </cell>
          <cell r="AX385">
            <v>2.0099999999999998</v>
          </cell>
          <cell r="AY385">
            <v>1.9</v>
          </cell>
        </row>
        <row r="386">
          <cell r="A386" t="str">
            <v>Dominican Republic</v>
          </cell>
          <cell r="T386">
            <v>0.68</v>
          </cell>
          <cell r="U386">
            <v>0.57999999999999996</v>
          </cell>
          <cell r="V386">
            <v>0.82</v>
          </cell>
          <cell r="W386">
            <v>0.96</v>
          </cell>
          <cell r="X386">
            <v>0.84</v>
          </cell>
          <cell r="Y386">
            <v>0.64</v>
          </cell>
          <cell r="Z386">
            <v>0.7</v>
          </cell>
          <cell r="AA386">
            <v>1</v>
          </cell>
          <cell r="AB386">
            <v>0.98</v>
          </cell>
          <cell r="AC386">
            <v>1.1200000000000001</v>
          </cell>
          <cell r="AD386">
            <v>1.4</v>
          </cell>
          <cell r="AF386">
            <v>1.32</v>
          </cell>
          <cell r="AG386">
            <v>1.77</v>
          </cell>
          <cell r="AR386">
            <v>0.74</v>
          </cell>
          <cell r="AS386">
            <v>0.71</v>
          </cell>
          <cell r="AT386">
            <v>0.72</v>
          </cell>
          <cell r="AU386">
            <v>0.78</v>
          </cell>
          <cell r="AV386">
            <v>0.76</v>
          </cell>
          <cell r="AW386">
            <v>0.88</v>
          </cell>
          <cell r="AX386">
            <v>0.95</v>
          </cell>
          <cell r="AY386">
            <v>0.9</v>
          </cell>
        </row>
        <row r="387">
          <cell r="A387" t="str">
            <v>DOM</v>
          </cell>
          <cell r="T387">
            <v>0.68</v>
          </cell>
          <cell r="U387">
            <v>0.57999999999999996</v>
          </cell>
          <cell r="V387">
            <v>0.82</v>
          </cell>
          <cell r="W387">
            <v>0.96</v>
          </cell>
          <cell r="X387">
            <v>0.84</v>
          </cell>
          <cell r="Y387">
            <v>0.64</v>
          </cell>
          <cell r="Z387">
            <v>0.7</v>
          </cell>
          <cell r="AA387">
            <v>1</v>
          </cell>
          <cell r="AB387">
            <v>0.98</v>
          </cell>
          <cell r="AC387">
            <v>1.1200000000000001</v>
          </cell>
          <cell r="AD387">
            <v>1.4</v>
          </cell>
          <cell r="AF387">
            <v>1.32</v>
          </cell>
          <cell r="AG387">
            <v>1.77</v>
          </cell>
          <cell r="AR387">
            <v>0.74</v>
          </cell>
          <cell r="AS387">
            <v>0.71</v>
          </cell>
          <cell r="AT387">
            <v>0.72</v>
          </cell>
          <cell r="AU387">
            <v>0.78</v>
          </cell>
          <cell r="AV387">
            <v>0.76</v>
          </cell>
          <cell r="AW387">
            <v>0.88</v>
          </cell>
          <cell r="AX387">
            <v>0.95</v>
          </cell>
          <cell r="AY387">
            <v>0.9</v>
          </cell>
        </row>
        <row r="388">
          <cell r="A388" t="str">
            <v>Ecuador</v>
          </cell>
          <cell r="T388">
            <v>416.81</v>
          </cell>
        </row>
        <row r="389">
          <cell r="A389" t="str">
            <v>ECU</v>
          </cell>
          <cell r="T389">
            <v>416.81</v>
          </cell>
        </row>
        <row r="390">
          <cell r="A390" t="str">
            <v>Egypt, Arab Rep.</v>
          </cell>
          <cell r="T390">
            <v>2.1</v>
          </cell>
          <cell r="U390">
            <v>2.2000000000000002</v>
          </cell>
          <cell r="V390">
            <v>2.08</v>
          </cell>
          <cell r="W390">
            <v>2.6</v>
          </cell>
          <cell r="X390">
            <v>3.04</v>
          </cell>
          <cell r="Y390">
            <v>2.66</v>
          </cell>
          <cell r="Z390">
            <v>2.94</v>
          </cell>
          <cell r="AA390">
            <v>2.8</v>
          </cell>
          <cell r="AB390">
            <v>1.34</v>
          </cell>
          <cell r="AC390">
            <v>1.53</v>
          </cell>
          <cell r="AD390">
            <v>1.45</v>
          </cell>
          <cell r="AE390">
            <v>1.46</v>
          </cell>
          <cell r="AF390">
            <v>6.16</v>
          </cell>
          <cell r="AG390">
            <v>6.32</v>
          </cell>
          <cell r="AH390">
            <v>5.96</v>
          </cell>
          <cell r="AI390">
            <v>6.28</v>
          </cell>
          <cell r="AJ390">
            <v>6.48</v>
          </cell>
          <cell r="AK390">
            <v>5.68</v>
          </cell>
          <cell r="AL390">
            <v>5.6</v>
          </cell>
          <cell r="AM390">
            <v>5.92</v>
          </cell>
          <cell r="AN390">
            <v>5.76</v>
          </cell>
          <cell r="AO390">
            <v>5.76</v>
          </cell>
          <cell r="AP390">
            <v>4.9499999999999993</v>
          </cell>
          <cell r="AQ390">
            <v>6.01</v>
          </cell>
          <cell r="AR390">
            <v>6.1899999999999995</v>
          </cell>
          <cell r="AS390">
            <v>5.7</v>
          </cell>
        </row>
        <row r="391">
          <cell r="A391" t="str">
            <v>EGY</v>
          </cell>
          <cell r="T391">
            <v>2.1</v>
          </cell>
          <cell r="U391">
            <v>2.2000000000000002</v>
          </cell>
          <cell r="V391">
            <v>2.08</v>
          </cell>
          <cell r="W391">
            <v>2.6</v>
          </cell>
          <cell r="X391">
            <v>3.04</v>
          </cell>
          <cell r="Y391">
            <v>2.66</v>
          </cell>
          <cell r="Z391">
            <v>2.94</v>
          </cell>
          <cell r="AA391">
            <v>2.8</v>
          </cell>
          <cell r="AB391">
            <v>1.34</v>
          </cell>
          <cell r="AC391">
            <v>1.53</v>
          </cell>
          <cell r="AD391">
            <v>1.45</v>
          </cell>
          <cell r="AE391">
            <v>1.46</v>
          </cell>
          <cell r="AF391">
            <v>6.16</v>
          </cell>
          <cell r="AG391">
            <v>6.32</v>
          </cell>
          <cell r="AH391">
            <v>5.96</v>
          </cell>
          <cell r="AI391">
            <v>6.28</v>
          </cell>
          <cell r="AJ391">
            <v>6.48</v>
          </cell>
          <cell r="AK391">
            <v>5.68</v>
          </cell>
          <cell r="AL391">
            <v>5.6</v>
          </cell>
          <cell r="AM391">
            <v>5.92</v>
          </cell>
          <cell r="AN391">
            <v>5.76</v>
          </cell>
          <cell r="AO391">
            <v>5.76</v>
          </cell>
          <cell r="AP391">
            <v>4.9499999999999993</v>
          </cell>
          <cell r="AQ391">
            <v>6.01</v>
          </cell>
          <cell r="AR391">
            <v>6.1899999999999995</v>
          </cell>
          <cell r="AS391">
            <v>5.7</v>
          </cell>
        </row>
        <row r="392">
          <cell r="A392" t="str">
            <v>El Salvador</v>
          </cell>
          <cell r="T392">
            <v>7.42</v>
          </cell>
          <cell r="U392">
            <v>7.81</v>
          </cell>
          <cell r="V392">
            <v>7.65</v>
          </cell>
          <cell r="W392">
            <v>11.39</v>
          </cell>
          <cell r="X392">
            <v>13.12</v>
          </cell>
          <cell r="Y392">
            <v>16.12</v>
          </cell>
          <cell r="Z392">
            <v>19.91</v>
          </cell>
          <cell r="AA392">
            <v>19.22</v>
          </cell>
          <cell r="AB392">
            <v>40.040000000000006</v>
          </cell>
          <cell r="AC392">
            <v>44.76</v>
          </cell>
          <cell r="AD392">
            <v>41.28</v>
          </cell>
          <cell r="AE392">
            <v>5.12</v>
          </cell>
          <cell r="AF392">
            <v>11.64</v>
          </cell>
          <cell r="AG392">
            <v>9.52</v>
          </cell>
          <cell r="AH392">
            <v>2.65</v>
          </cell>
          <cell r="AI392">
            <v>10.89</v>
          </cell>
          <cell r="AJ392">
            <v>7.629999999999999</v>
          </cell>
          <cell r="AK392">
            <v>9.93</v>
          </cell>
          <cell r="AL392">
            <v>10.319999999999999</v>
          </cell>
          <cell r="AM392">
            <v>11.990000000000002</v>
          </cell>
          <cell r="AN392">
            <v>12.31</v>
          </cell>
          <cell r="AO392">
            <v>11.48</v>
          </cell>
          <cell r="AP392">
            <v>9.9400000000000013</v>
          </cell>
          <cell r="AQ392">
            <v>10.1</v>
          </cell>
          <cell r="AR392">
            <v>11.22</v>
          </cell>
          <cell r="AS392">
            <v>11.64</v>
          </cell>
          <cell r="AT392">
            <v>11.880000000000003</v>
          </cell>
          <cell r="AU392">
            <v>13.16</v>
          </cell>
          <cell r="AV392">
            <v>12.32</v>
          </cell>
          <cell r="AW392">
            <v>12.199999999999998</v>
          </cell>
          <cell r="AX392">
            <v>13.33</v>
          </cell>
          <cell r="AY392">
            <v>13.71</v>
          </cell>
        </row>
        <row r="393">
          <cell r="A393" t="str">
            <v>SLV</v>
          </cell>
          <cell r="T393">
            <v>7.42</v>
          </cell>
          <cell r="U393">
            <v>7.81</v>
          </cell>
          <cell r="V393">
            <v>7.65</v>
          </cell>
          <cell r="W393">
            <v>11.39</v>
          </cell>
          <cell r="X393">
            <v>13.12</v>
          </cell>
          <cell r="Y393">
            <v>16.12</v>
          </cell>
          <cell r="Z393">
            <v>19.91</v>
          </cell>
          <cell r="AA393">
            <v>19.22</v>
          </cell>
          <cell r="AB393">
            <v>40.040000000000006</v>
          </cell>
          <cell r="AC393">
            <v>44.76</v>
          </cell>
          <cell r="AD393">
            <v>41.28</v>
          </cell>
          <cell r="AE393">
            <v>5.12</v>
          </cell>
          <cell r="AF393">
            <v>11.64</v>
          </cell>
          <cell r="AG393">
            <v>9.52</v>
          </cell>
          <cell r="AH393">
            <v>2.65</v>
          </cell>
          <cell r="AI393">
            <v>10.89</v>
          </cell>
          <cell r="AJ393">
            <v>7.629999999999999</v>
          </cell>
          <cell r="AK393">
            <v>9.93</v>
          </cell>
          <cell r="AL393">
            <v>10.319999999999999</v>
          </cell>
          <cell r="AM393">
            <v>11.990000000000002</v>
          </cell>
          <cell r="AN393">
            <v>12.31</v>
          </cell>
          <cell r="AO393">
            <v>11.48</v>
          </cell>
          <cell r="AP393">
            <v>9.9400000000000013</v>
          </cell>
          <cell r="AQ393">
            <v>10.1</v>
          </cell>
          <cell r="AR393">
            <v>11.22</v>
          </cell>
          <cell r="AS393">
            <v>11.64</v>
          </cell>
          <cell r="AT393">
            <v>11.880000000000003</v>
          </cell>
          <cell r="AU393">
            <v>13.16</v>
          </cell>
          <cell r="AV393">
            <v>12.32</v>
          </cell>
          <cell r="AW393">
            <v>12.199999999999998</v>
          </cell>
          <cell r="AX393">
            <v>13.33</v>
          </cell>
          <cell r="AY393">
            <v>13.71</v>
          </cell>
        </row>
        <row r="394">
          <cell r="A394" t="str">
            <v>Equatorial Guinea</v>
          </cell>
          <cell r="AK394">
            <v>0.57999999999999996</v>
          </cell>
          <cell r="AL394">
            <v>0.71</v>
          </cell>
          <cell r="AM394">
            <v>0.24</v>
          </cell>
        </row>
        <row r="395">
          <cell r="A395" t="str">
            <v>GNQ</v>
          </cell>
          <cell r="AK395">
            <v>0.57999999999999996</v>
          </cell>
          <cell r="AL395">
            <v>0.71</v>
          </cell>
          <cell r="AM395">
            <v>0.24</v>
          </cell>
        </row>
        <row r="396">
          <cell r="A396" t="str">
            <v>Estonia</v>
          </cell>
          <cell r="W396">
            <v>3.96</v>
          </cell>
          <cell r="X396">
            <v>4.96</v>
          </cell>
          <cell r="Y396">
            <v>6.1</v>
          </cell>
          <cell r="Z396">
            <v>5.68</v>
          </cell>
          <cell r="AA396">
            <v>5.4</v>
          </cell>
          <cell r="AB396">
            <v>5.5</v>
          </cell>
          <cell r="AC396">
            <v>5.98</v>
          </cell>
          <cell r="AD396">
            <v>5.51</v>
          </cell>
          <cell r="AE396">
            <v>5.0599999999999996</v>
          </cell>
          <cell r="AF396">
            <v>5.33</v>
          </cell>
          <cell r="AG396">
            <v>5.07</v>
          </cell>
          <cell r="AH396">
            <v>4.3600000000000003</v>
          </cell>
          <cell r="AI396">
            <v>4.2699999999999996</v>
          </cell>
          <cell r="AJ396">
            <v>4.0199999999999996</v>
          </cell>
          <cell r="AK396">
            <v>4.25</v>
          </cell>
          <cell r="AL396">
            <v>5.33</v>
          </cell>
          <cell r="AM396">
            <v>4.71</v>
          </cell>
          <cell r="AN396">
            <v>4.3599999999999994</v>
          </cell>
          <cell r="AO396">
            <v>4.1199999999999992</v>
          </cell>
          <cell r="AP396">
            <v>4.0699999999999994</v>
          </cell>
          <cell r="AQ396">
            <v>3.75</v>
          </cell>
          <cell r="AR396">
            <v>3.8499999999999996</v>
          </cell>
          <cell r="AS396">
            <v>3.5700000000000003</v>
          </cell>
          <cell r="AT396">
            <v>3.82</v>
          </cell>
          <cell r="AU396">
            <v>3.8</v>
          </cell>
          <cell r="AV396">
            <v>3.72</v>
          </cell>
          <cell r="AW396">
            <v>3.6100000000000003</v>
          </cell>
          <cell r="AX396">
            <v>3.95</v>
          </cell>
          <cell r="AY396">
            <v>3.66</v>
          </cell>
        </row>
        <row r="397">
          <cell r="A397" t="str">
            <v>EST</v>
          </cell>
          <cell r="W397">
            <v>3.96</v>
          </cell>
          <cell r="X397">
            <v>4.96</v>
          </cell>
          <cell r="Y397">
            <v>6.1</v>
          </cell>
          <cell r="Z397">
            <v>5.68</v>
          </cell>
          <cell r="AA397">
            <v>5.4</v>
          </cell>
          <cell r="AB397">
            <v>5.5</v>
          </cell>
          <cell r="AC397">
            <v>5.98</v>
          </cell>
          <cell r="AD397">
            <v>5.51</v>
          </cell>
          <cell r="AE397">
            <v>5.0599999999999996</v>
          </cell>
          <cell r="AF397">
            <v>5.33</v>
          </cell>
          <cell r="AG397">
            <v>5.07</v>
          </cell>
          <cell r="AH397">
            <v>4.3600000000000003</v>
          </cell>
          <cell r="AI397">
            <v>4.2699999999999996</v>
          </cell>
          <cell r="AJ397">
            <v>4.0199999999999996</v>
          </cell>
          <cell r="AK397">
            <v>4.25</v>
          </cell>
          <cell r="AL397">
            <v>5.33</v>
          </cell>
          <cell r="AM397">
            <v>4.71</v>
          </cell>
          <cell r="AN397">
            <v>4.3599999999999994</v>
          </cell>
          <cell r="AO397">
            <v>4.1199999999999992</v>
          </cell>
          <cell r="AP397">
            <v>4.0699999999999994</v>
          </cell>
          <cell r="AQ397">
            <v>3.75</v>
          </cell>
          <cell r="AR397">
            <v>3.8499999999999996</v>
          </cell>
          <cell r="AS397">
            <v>3.5700000000000003</v>
          </cell>
          <cell r="AT397">
            <v>3.82</v>
          </cell>
          <cell r="AU397">
            <v>3.8</v>
          </cell>
          <cell r="AV397">
            <v>3.72</v>
          </cell>
          <cell r="AW397">
            <v>3.6100000000000003</v>
          </cell>
          <cell r="AX397">
            <v>3.95</v>
          </cell>
          <cell r="AY397">
            <v>3.66</v>
          </cell>
        </row>
        <row r="398">
          <cell r="A398" t="str">
            <v>Eswatini</v>
          </cell>
          <cell r="AC398">
            <v>2.59</v>
          </cell>
        </row>
        <row r="399">
          <cell r="A399" t="str">
            <v>SWZ</v>
          </cell>
          <cell r="AC399">
            <v>2.59</v>
          </cell>
        </row>
        <row r="400">
          <cell r="A400" t="str">
            <v>Ethiopia</v>
          </cell>
          <cell r="T400">
            <v>0.68</v>
          </cell>
          <cell r="U400">
            <v>0.44</v>
          </cell>
          <cell r="V400">
            <v>0.37</v>
          </cell>
          <cell r="W400">
            <v>0.44</v>
          </cell>
          <cell r="X400">
            <v>0.62</v>
          </cell>
          <cell r="Y400">
            <v>0.61</v>
          </cell>
          <cell r="Z400">
            <v>0.74</v>
          </cell>
          <cell r="AA400">
            <v>0.71</v>
          </cell>
          <cell r="AB400">
            <v>0.86</v>
          </cell>
          <cell r="AC400">
            <v>0.92</v>
          </cell>
          <cell r="AE400">
            <v>1.02</v>
          </cell>
          <cell r="AF400">
            <v>2.15</v>
          </cell>
          <cell r="AG400">
            <v>1.46</v>
          </cell>
          <cell r="AH400">
            <v>0.31</v>
          </cell>
          <cell r="AI400">
            <v>0.37</v>
          </cell>
          <cell r="AJ400">
            <v>1.18</v>
          </cell>
          <cell r="AK400">
            <v>1.06</v>
          </cell>
          <cell r="AP400">
            <v>0.16</v>
          </cell>
          <cell r="AQ400">
            <v>0.19</v>
          </cell>
          <cell r="AR400">
            <v>0.34</v>
          </cell>
          <cell r="AS400">
            <v>0.37</v>
          </cell>
          <cell r="AT400">
            <v>0.33</v>
          </cell>
          <cell r="AU400">
            <v>0.3</v>
          </cell>
          <cell r="AV400">
            <v>0.3</v>
          </cell>
          <cell r="AW400">
            <v>0.24</v>
          </cell>
          <cell r="AX400">
            <v>0.24</v>
          </cell>
        </row>
        <row r="401">
          <cell r="A401" t="str">
            <v>ETH</v>
          </cell>
          <cell r="T401">
            <v>0.68</v>
          </cell>
          <cell r="U401">
            <v>0.44</v>
          </cell>
          <cell r="V401">
            <v>0.37</v>
          </cell>
          <cell r="W401">
            <v>0.44</v>
          </cell>
          <cell r="X401">
            <v>0.62</v>
          </cell>
          <cell r="Y401">
            <v>0.61</v>
          </cell>
          <cell r="Z401">
            <v>0.74</v>
          </cell>
          <cell r="AA401">
            <v>0.71</v>
          </cell>
          <cell r="AB401">
            <v>0.86</v>
          </cell>
          <cell r="AC401">
            <v>0.92</v>
          </cell>
          <cell r="AE401">
            <v>1.02</v>
          </cell>
          <cell r="AF401">
            <v>2.15</v>
          </cell>
          <cell r="AG401">
            <v>1.46</v>
          </cell>
          <cell r="AH401">
            <v>0.31</v>
          </cell>
          <cell r="AI401">
            <v>0.37</v>
          </cell>
          <cell r="AJ401">
            <v>1.18</v>
          </cell>
          <cell r="AK401">
            <v>1.06</v>
          </cell>
          <cell r="AP401">
            <v>0.16</v>
          </cell>
          <cell r="AQ401">
            <v>0.19</v>
          </cell>
          <cell r="AR401">
            <v>0.34</v>
          </cell>
          <cell r="AS401">
            <v>0.37</v>
          </cell>
          <cell r="AT401">
            <v>0.33</v>
          </cell>
          <cell r="AU401">
            <v>0.3</v>
          </cell>
          <cell r="AV401">
            <v>0.3</v>
          </cell>
          <cell r="AW401">
            <v>0.24</v>
          </cell>
          <cell r="AX401">
            <v>0.24</v>
          </cell>
        </row>
        <row r="402">
          <cell r="A402" t="str">
            <v>Fiji</v>
          </cell>
          <cell r="T402">
            <v>0</v>
          </cell>
          <cell r="U402">
            <v>0</v>
          </cell>
          <cell r="V402">
            <v>0</v>
          </cell>
          <cell r="W402">
            <v>1.43</v>
          </cell>
          <cell r="X402">
            <v>1.24</v>
          </cell>
          <cell r="Y402">
            <v>0.98</v>
          </cell>
          <cell r="Z402">
            <v>1.35</v>
          </cell>
          <cell r="AH402">
            <v>1.66</v>
          </cell>
          <cell r="AI402">
            <v>1.73</v>
          </cell>
          <cell r="AJ402">
            <v>2.4700000000000002</v>
          </cell>
        </row>
        <row r="403">
          <cell r="A403" t="str">
            <v>FJI</v>
          </cell>
          <cell r="T403">
            <v>0</v>
          </cell>
          <cell r="U403">
            <v>0</v>
          </cell>
          <cell r="V403">
            <v>0</v>
          </cell>
          <cell r="W403">
            <v>1.43</v>
          </cell>
          <cell r="X403">
            <v>1.24</v>
          </cell>
          <cell r="Y403">
            <v>0.98</v>
          </cell>
          <cell r="Z403">
            <v>1.35</v>
          </cell>
          <cell r="AH403">
            <v>1.66</v>
          </cell>
          <cell r="AI403">
            <v>1.73</v>
          </cell>
          <cell r="AJ403">
            <v>2.4700000000000002</v>
          </cell>
        </row>
        <row r="404">
          <cell r="A404" t="str">
            <v>Finland</v>
          </cell>
          <cell r="T404">
            <v>1.76</v>
          </cell>
          <cell r="U404">
            <v>1.94</v>
          </cell>
          <cell r="V404">
            <v>2.02</v>
          </cell>
          <cell r="W404">
            <v>1.98</v>
          </cell>
          <cell r="X404">
            <v>1.92</v>
          </cell>
          <cell r="Y404">
            <v>2.79</v>
          </cell>
          <cell r="Z404">
            <v>2.87</v>
          </cell>
          <cell r="AA404">
            <v>2.66</v>
          </cell>
          <cell r="AB404">
            <v>2.6100000000000003</v>
          </cell>
          <cell r="AC404">
            <v>2.63</v>
          </cell>
          <cell r="AD404">
            <v>2.58</v>
          </cell>
          <cell r="AE404">
            <v>2.5700000000000003</v>
          </cell>
          <cell r="AF404">
            <v>2.5</v>
          </cell>
          <cell r="AG404">
            <v>2.6</v>
          </cell>
          <cell r="AH404">
            <v>2.5</v>
          </cell>
          <cell r="AI404">
            <v>2.5700000000000003</v>
          </cell>
          <cell r="AJ404">
            <v>2.46</v>
          </cell>
          <cell r="AK404">
            <v>2.37</v>
          </cell>
          <cell r="AL404">
            <v>2.4900000000000002</v>
          </cell>
          <cell r="AM404">
            <v>2.79</v>
          </cell>
          <cell r="AN404">
            <v>2.9</v>
          </cell>
          <cell r="AO404">
            <v>2.68</v>
          </cell>
          <cell r="AP404">
            <v>2.72</v>
          </cell>
          <cell r="AQ404">
            <v>2.71</v>
          </cell>
          <cell r="AR404">
            <v>2.56</v>
          </cell>
          <cell r="AS404">
            <v>2.5</v>
          </cell>
          <cell r="AT404">
            <v>2.3899999999999997</v>
          </cell>
          <cell r="AU404">
            <v>2.27</v>
          </cell>
          <cell r="AV404">
            <v>2.23</v>
          </cell>
          <cell r="AW404">
            <v>2.36</v>
          </cell>
          <cell r="AX404">
            <v>2.3199999999999998</v>
          </cell>
          <cell r="AY404">
            <v>2.3199999999999998</v>
          </cell>
        </row>
        <row r="405">
          <cell r="A405" t="str">
            <v>FIN</v>
          </cell>
          <cell r="T405">
            <v>1.76</v>
          </cell>
          <cell r="U405">
            <v>1.94</v>
          </cell>
          <cell r="V405">
            <v>2.02</v>
          </cell>
          <cell r="W405">
            <v>1.98</v>
          </cell>
          <cell r="X405">
            <v>1.92</v>
          </cell>
          <cell r="Y405">
            <v>2.79</v>
          </cell>
          <cell r="Z405">
            <v>2.87</v>
          </cell>
          <cell r="AA405">
            <v>2.66</v>
          </cell>
          <cell r="AB405">
            <v>2.6100000000000003</v>
          </cell>
          <cell r="AC405">
            <v>2.63</v>
          </cell>
          <cell r="AD405">
            <v>2.58</v>
          </cell>
          <cell r="AE405">
            <v>2.5700000000000003</v>
          </cell>
          <cell r="AF405">
            <v>2.5</v>
          </cell>
          <cell r="AG405">
            <v>2.6</v>
          </cell>
          <cell r="AH405">
            <v>2.5</v>
          </cell>
          <cell r="AI405">
            <v>2.5700000000000003</v>
          </cell>
          <cell r="AJ405">
            <v>2.46</v>
          </cell>
          <cell r="AK405">
            <v>2.37</v>
          </cell>
          <cell r="AL405">
            <v>2.4900000000000002</v>
          </cell>
          <cell r="AM405">
            <v>2.79</v>
          </cell>
          <cell r="AN405">
            <v>2.9</v>
          </cell>
          <cell r="AO405">
            <v>2.68</v>
          </cell>
          <cell r="AP405">
            <v>2.72</v>
          </cell>
          <cell r="AQ405">
            <v>2.71</v>
          </cell>
          <cell r="AR405">
            <v>2.56</v>
          </cell>
          <cell r="AS405">
            <v>2.5</v>
          </cell>
          <cell r="AT405">
            <v>2.3899999999999997</v>
          </cell>
          <cell r="AU405">
            <v>2.27</v>
          </cell>
          <cell r="AV405">
            <v>2.23</v>
          </cell>
          <cell r="AW405">
            <v>2.36</v>
          </cell>
          <cell r="AX405">
            <v>2.3199999999999998</v>
          </cell>
          <cell r="AY405">
            <v>2.3199999999999998</v>
          </cell>
        </row>
        <row r="406">
          <cell r="A406" t="str">
            <v>France</v>
          </cell>
          <cell r="T406">
            <v>1.3399999999999999</v>
          </cell>
          <cell r="U406">
            <v>1.26</v>
          </cell>
          <cell r="V406">
            <v>1.26</v>
          </cell>
          <cell r="W406">
            <v>1.34</v>
          </cell>
          <cell r="Y406">
            <v>2.99</v>
          </cell>
          <cell r="Z406">
            <v>2.95</v>
          </cell>
          <cell r="AA406">
            <v>2.87</v>
          </cell>
          <cell r="AB406">
            <v>2.83</v>
          </cell>
          <cell r="AC406">
            <v>2.83</v>
          </cell>
          <cell r="AD406">
            <v>2.73</v>
          </cell>
          <cell r="AE406">
            <v>2.91</v>
          </cell>
          <cell r="AF406">
            <v>3.0700000000000003</v>
          </cell>
          <cell r="AG406">
            <v>3.13</v>
          </cell>
          <cell r="AH406">
            <v>3.0700000000000003</v>
          </cell>
          <cell r="AI406">
            <v>3.0300000000000002</v>
          </cell>
          <cell r="AJ406">
            <v>2.9699999999999998</v>
          </cell>
          <cell r="AK406">
            <v>2.9299999999999997</v>
          </cell>
          <cell r="AL406">
            <v>3.1</v>
          </cell>
          <cell r="AM406">
            <v>3.34</v>
          </cell>
          <cell r="AN406">
            <v>3.37</v>
          </cell>
          <cell r="AO406">
            <v>3.29</v>
          </cell>
          <cell r="AP406">
            <v>3.26</v>
          </cell>
          <cell r="AQ406">
            <v>3.27</v>
          </cell>
          <cell r="AR406">
            <v>3.27</v>
          </cell>
          <cell r="AS406">
            <v>3.2600000000000002</v>
          </cell>
          <cell r="AT406">
            <v>3.26</v>
          </cell>
          <cell r="AU406">
            <v>3.2800000000000002</v>
          </cell>
          <cell r="AV406">
            <v>3.25</v>
          </cell>
          <cell r="AW406">
            <v>3.2800000000000002</v>
          </cell>
          <cell r="AX406">
            <v>3.55</v>
          </cell>
          <cell r="AY406">
            <v>3.43</v>
          </cell>
        </row>
        <row r="407">
          <cell r="A407" t="str">
            <v>FRA</v>
          </cell>
          <cell r="T407">
            <v>1.3399999999999999</v>
          </cell>
          <cell r="U407">
            <v>1.26</v>
          </cell>
          <cell r="V407">
            <v>1.26</v>
          </cell>
          <cell r="W407">
            <v>1.34</v>
          </cell>
          <cell r="Y407">
            <v>2.99</v>
          </cell>
          <cell r="Z407">
            <v>2.95</v>
          </cell>
          <cell r="AA407">
            <v>2.87</v>
          </cell>
          <cell r="AB407">
            <v>2.83</v>
          </cell>
          <cell r="AC407">
            <v>2.83</v>
          </cell>
          <cell r="AD407">
            <v>2.73</v>
          </cell>
          <cell r="AE407">
            <v>2.91</v>
          </cell>
          <cell r="AF407">
            <v>3.0700000000000003</v>
          </cell>
          <cell r="AG407">
            <v>3.13</v>
          </cell>
          <cell r="AH407">
            <v>3.0700000000000003</v>
          </cell>
          <cell r="AI407">
            <v>3.0300000000000002</v>
          </cell>
          <cell r="AJ407">
            <v>2.9699999999999998</v>
          </cell>
          <cell r="AK407">
            <v>2.9299999999999997</v>
          </cell>
          <cell r="AL407">
            <v>3.1</v>
          </cell>
          <cell r="AM407">
            <v>3.34</v>
          </cell>
          <cell r="AN407">
            <v>3.37</v>
          </cell>
          <cell r="AO407">
            <v>3.29</v>
          </cell>
          <cell r="AP407">
            <v>3.26</v>
          </cell>
          <cell r="AQ407">
            <v>3.27</v>
          </cell>
          <cell r="AR407">
            <v>3.27</v>
          </cell>
          <cell r="AS407">
            <v>3.2600000000000002</v>
          </cell>
          <cell r="AT407">
            <v>3.26</v>
          </cell>
          <cell r="AU407">
            <v>3.2800000000000002</v>
          </cell>
          <cell r="AV407">
            <v>3.25</v>
          </cell>
          <cell r="AW407">
            <v>3.2800000000000002</v>
          </cell>
          <cell r="AX407">
            <v>3.55</v>
          </cell>
          <cell r="AY407">
            <v>3.43</v>
          </cell>
        </row>
        <row r="408">
          <cell r="A408" t="str">
            <v>Gambia, The</v>
          </cell>
          <cell r="T408">
            <v>1.32</v>
          </cell>
        </row>
        <row r="409">
          <cell r="A409" t="str">
            <v>GMB</v>
          </cell>
          <cell r="T409">
            <v>1.32</v>
          </cell>
        </row>
        <row r="410">
          <cell r="A410" t="str">
            <v>Georgia</v>
          </cell>
          <cell r="Y410">
            <v>6.3</v>
          </cell>
          <cell r="Z410">
            <v>7.18</v>
          </cell>
          <cell r="AA410">
            <v>8.2200000000000006</v>
          </cell>
          <cell r="AB410">
            <v>5.46</v>
          </cell>
          <cell r="AC410">
            <v>7.6</v>
          </cell>
          <cell r="AD410">
            <v>4.4800000000000004</v>
          </cell>
          <cell r="AE410">
            <v>4.9799999999999995</v>
          </cell>
          <cell r="AF410">
            <v>4.71</v>
          </cell>
          <cell r="AG410">
            <v>5.0199999999999996</v>
          </cell>
          <cell r="AH410">
            <v>10.08</v>
          </cell>
          <cell r="AI410">
            <v>9.2800000000000011</v>
          </cell>
          <cell r="AJ410">
            <v>10.6</v>
          </cell>
          <cell r="AK410">
            <v>16.14</v>
          </cell>
          <cell r="AL410">
            <v>20.32</v>
          </cell>
          <cell r="AM410">
            <v>18.759999999999998</v>
          </cell>
          <cell r="AN410">
            <v>15.58</v>
          </cell>
          <cell r="AO410">
            <v>13.530000000000001</v>
          </cell>
          <cell r="AP410">
            <v>13</v>
          </cell>
          <cell r="AQ410">
            <v>14.1</v>
          </cell>
          <cell r="AR410">
            <v>14.4</v>
          </cell>
          <cell r="AS410">
            <v>15.399999999999999</v>
          </cell>
          <cell r="AT410">
            <v>15.04</v>
          </cell>
          <cell r="AU410">
            <v>13.719999999999999</v>
          </cell>
          <cell r="AV410">
            <v>12.530000000000001</v>
          </cell>
          <cell r="AW410">
            <v>11.930000000000001</v>
          </cell>
          <cell r="AX410">
            <v>12.05</v>
          </cell>
          <cell r="AY410">
            <v>10.940000000000001</v>
          </cell>
        </row>
        <row r="411">
          <cell r="A411" t="str">
            <v>GEO</v>
          </cell>
          <cell r="Y411">
            <v>6.3</v>
          </cell>
          <cell r="Z411">
            <v>7.18</v>
          </cell>
          <cell r="AA411">
            <v>8.2200000000000006</v>
          </cell>
          <cell r="AB411">
            <v>5.46</v>
          </cell>
          <cell r="AC411">
            <v>7.6</v>
          </cell>
          <cell r="AD411">
            <v>4.4800000000000004</v>
          </cell>
          <cell r="AE411">
            <v>4.9799999999999995</v>
          </cell>
          <cell r="AF411">
            <v>4.71</v>
          </cell>
          <cell r="AG411">
            <v>5.0199999999999996</v>
          </cell>
          <cell r="AH411">
            <v>10.08</v>
          </cell>
          <cell r="AI411">
            <v>9.2800000000000011</v>
          </cell>
          <cell r="AJ411">
            <v>10.6</v>
          </cell>
          <cell r="AK411">
            <v>16.14</v>
          </cell>
          <cell r="AL411">
            <v>20.32</v>
          </cell>
          <cell r="AM411">
            <v>18.759999999999998</v>
          </cell>
          <cell r="AN411">
            <v>15.58</v>
          </cell>
          <cell r="AO411">
            <v>13.530000000000001</v>
          </cell>
          <cell r="AP411">
            <v>13</v>
          </cell>
          <cell r="AQ411">
            <v>14.1</v>
          </cell>
          <cell r="AR411">
            <v>14.4</v>
          </cell>
          <cell r="AS411">
            <v>15.399999999999999</v>
          </cell>
          <cell r="AT411">
            <v>15.04</v>
          </cell>
          <cell r="AU411">
            <v>13.719999999999999</v>
          </cell>
          <cell r="AV411">
            <v>12.530000000000001</v>
          </cell>
          <cell r="AW411">
            <v>11.930000000000001</v>
          </cell>
          <cell r="AX411">
            <v>12.05</v>
          </cell>
          <cell r="AY411">
            <v>10.940000000000001</v>
          </cell>
        </row>
        <row r="412">
          <cell r="A412" t="str">
            <v>Germany</v>
          </cell>
          <cell r="T412">
            <v>1.4000000000000001</v>
          </cell>
          <cell r="U412">
            <v>1.47</v>
          </cell>
          <cell r="V412">
            <v>1.53</v>
          </cell>
          <cell r="W412">
            <v>1.59</v>
          </cell>
          <cell r="X412">
            <v>1.6</v>
          </cell>
          <cell r="Y412">
            <v>3.1900000000000004</v>
          </cell>
          <cell r="Z412">
            <v>3.2300000000000004</v>
          </cell>
          <cell r="AA412">
            <v>3.25</v>
          </cell>
          <cell r="AB412">
            <v>3.25</v>
          </cell>
          <cell r="AC412">
            <v>3.29</v>
          </cell>
          <cell r="AD412">
            <v>3.1799999999999997</v>
          </cell>
          <cell r="AE412">
            <v>3.23</v>
          </cell>
          <cell r="AF412">
            <v>3.2800000000000002</v>
          </cell>
          <cell r="AG412">
            <v>3.27</v>
          </cell>
          <cell r="AH412">
            <v>3.19</v>
          </cell>
          <cell r="AI412">
            <v>3.2100000000000004</v>
          </cell>
          <cell r="AJ412">
            <v>3.0999999999999996</v>
          </cell>
          <cell r="AK412">
            <v>2.9699999999999998</v>
          </cell>
          <cell r="AL412">
            <v>2.99</v>
          </cell>
          <cell r="AM412">
            <v>3.25</v>
          </cell>
          <cell r="AN412">
            <v>3.16</v>
          </cell>
          <cell r="AO412">
            <v>3.07</v>
          </cell>
          <cell r="AP412">
            <v>3.1</v>
          </cell>
          <cell r="AQ412">
            <v>3.1599999999999997</v>
          </cell>
          <cell r="AR412">
            <v>3.14</v>
          </cell>
          <cell r="AS412">
            <v>3.1</v>
          </cell>
          <cell r="AT412">
            <v>3.1199999999999997</v>
          </cell>
          <cell r="AU412">
            <v>3.13</v>
          </cell>
          <cell r="AV412">
            <v>3.1799999999999997</v>
          </cell>
          <cell r="AW412">
            <v>3.2600000000000002</v>
          </cell>
          <cell r="AX412">
            <v>3.43</v>
          </cell>
          <cell r="AY412">
            <v>3.37</v>
          </cell>
        </row>
        <row r="413">
          <cell r="A413" t="str">
            <v>DEU</v>
          </cell>
          <cell r="T413">
            <v>1.4000000000000001</v>
          </cell>
          <cell r="U413">
            <v>1.47</v>
          </cell>
          <cell r="V413">
            <v>1.53</v>
          </cell>
          <cell r="W413">
            <v>1.59</v>
          </cell>
          <cell r="X413">
            <v>1.6</v>
          </cell>
          <cell r="Y413">
            <v>3.1900000000000004</v>
          </cell>
          <cell r="Z413">
            <v>3.2300000000000004</v>
          </cell>
          <cell r="AA413">
            <v>3.25</v>
          </cell>
          <cell r="AB413">
            <v>3.25</v>
          </cell>
          <cell r="AC413">
            <v>3.29</v>
          </cell>
          <cell r="AD413">
            <v>3.1799999999999997</v>
          </cell>
          <cell r="AE413">
            <v>3.23</v>
          </cell>
          <cell r="AF413">
            <v>3.2800000000000002</v>
          </cell>
          <cell r="AG413">
            <v>3.27</v>
          </cell>
          <cell r="AH413">
            <v>3.19</v>
          </cell>
          <cell r="AI413">
            <v>3.2100000000000004</v>
          </cell>
          <cell r="AJ413">
            <v>3.0999999999999996</v>
          </cell>
          <cell r="AK413">
            <v>2.9699999999999998</v>
          </cell>
          <cell r="AL413">
            <v>2.99</v>
          </cell>
          <cell r="AM413">
            <v>3.25</v>
          </cell>
          <cell r="AN413">
            <v>3.16</v>
          </cell>
          <cell r="AO413">
            <v>3.07</v>
          </cell>
          <cell r="AP413">
            <v>3.1</v>
          </cell>
          <cell r="AQ413">
            <v>3.1599999999999997</v>
          </cell>
          <cell r="AR413">
            <v>3.14</v>
          </cell>
          <cell r="AS413">
            <v>3.1</v>
          </cell>
          <cell r="AT413">
            <v>3.1199999999999997</v>
          </cell>
          <cell r="AU413">
            <v>3.13</v>
          </cell>
          <cell r="AV413">
            <v>3.1799999999999997</v>
          </cell>
          <cell r="AW413">
            <v>3.2600000000000002</v>
          </cell>
          <cell r="AX413">
            <v>3.43</v>
          </cell>
          <cell r="AY413">
            <v>3.37</v>
          </cell>
        </row>
        <row r="414">
          <cell r="A414" t="str">
            <v>Ghana</v>
          </cell>
          <cell r="U414">
            <v>0.28000000000000003</v>
          </cell>
          <cell r="V414">
            <v>0.3</v>
          </cell>
          <cell r="W414">
            <v>0.36</v>
          </cell>
          <cell r="AE414">
            <v>0.5</v>
          </cell>
          <cell r="AF414">
            <v>0.5</v>
          </cell>
        </row>
        <row r="415">
          <cell r="A415" t="str">
            <v>GHA</v>
          </cell>
          <cell r="U415">
            <v>0.28000000000000003</v>
          </cell>
          <cell r="V415">
            <v>0.3</v>
          </cell>
          <cell r="W415">
            <v>0.36</v>
          </cell>
          <cell r="AE415">
            <v>0.5</v>
          </cell>
          <cell r="AF415">
            <v>0.5</v>
          </cell>
        </row>
        <row r="416">
          <cell r="A416" t="str">
            <v>Greece</v>
          </cell>
          <cell r="T416">
            <v>0.81</v>
          </cell>
          <cell r="U416">
            <v>0.74</v>
          </cell>
          <cell r="V416">
            <v>0.75</v>
          </cell>
          <cell r="W416">
            <v>0.74</v>
          </cell>
          <cell r="X416">
            <v>0.73</v>
          </cell>
          <cell r="Y416">
            <v>1.88</v>
          </cell>
          <cell r="Z416">
            <v>1.82</v>
          </cell>
          <cell r="AA416">
            <v>1.86</v>
          </cell>
          <cell r="AB416">
            <v>1.82</v>
          </cell>
          <cell r="AC416">
            <v>2.02</v>
          </cell>
          <cell r="AD416">
            <v>2.14</v>
          </cell>
          <cell r="AE416">
            <v>3</v>
          </cell>
          <cell r="AF416">
            <v>3.04</v>
          </cell>
          <cell r="AG416">
            <v>3</v>
          </cell>
          <cell r="AH416">
            <v>3.2</v>
          </cell>
          <cell r="AI416">
            <v>3.12</v>
          </cell>
          <cell r="AJ416">
            <v>2.88</v>
          </cell>
          <cell r="AK416">
            <v>3.02</v>
          </cell>
          <cell r="AL416">
            <v>3.2</v>
          </cell>
          <cell r="AM416">
            <v>3.6</v>
          </cell>
          <cell r="AN416">
            <v>3.6</v>
          </cell>
          <cell r="AO416">
            <v>3.5300000000000002</v>
          </cell>
          <cell r="AP416">
            <v>3.76</v>
          </cell>
          <cell r="AQ416">
            <v>3.74</v>
          </cell>
          <cell r="AR416">
            <v>4.25</v>
          </cell>
          <cell r="AS416">
            <v>4.18</v>
          </cell>
          <cell r="AT416">
            <v>4.34</v>
          </cell>
          <cell r="AU416">
            <v>4.3</v>
          </cell>
          <cell r="AV416">
            <v>4.5599999999999996</v>
          </cell>
          <cell r="AW416">
            <v>4.1999999999999993</v>
          </cell>
          <cell r="AX416">
            <v>4.76</v>
          </cell>
          <cell r="AY416">
            <v>4.37</v>
          </cell>
        </row>
        <row r="417">
          <cell r="A417" t="str">
            <v>GRC</v>
          </cell>
          <cell r="T417">
            <v>0.81</v>
          </cell>
          <cell r="U417">
            <v>0.74</v>
          </cell>
          <cell r="V417">
            <v>0.75</v>
          </cell>
          <cell r="W417">
            <v>0.74</v>
          </cell>
          <cell r="X417">
            <v>0.73</v>
          </cell>
          <cell r="Y417">
            <v>1.88</v>
          </cell>
          <cell r="Z417">
            <v>1.82</v>
          </cell>
          <cell r="AA417">
            <v>1.86</v>
          </cell>
          <cell r="AB417">
            <v>1.82</v>
          </cell>
          <cell r="AC417">
            <v>2.02</v>
          </cell>
          <cell r="AD417">
            <v>2.14</v>
          </cell>
          <cell r="AE417">
            <v>3</v>
          </cell>
          <cell r="AF417">
            <v>3.04</v>
          </cell>
          <cell r="AG417">
            <v>3</v>
          </cell>
          <cell r="AH417">
            <v>3.2</v>
          </cell>
          <cell r="AI417">
            <v>3.12</v>
          </cell>
          <cell r="AJ417">
            <v>2.88</v>
          </cell>
          <cell r="AK417">
            <v>3.02</v>
          </cell>
          <cell r="AL417">
            <v>3.2</v>
          </cell>
          <cell r="AM417">
            <v>3.6</v>
          </cell>
          <cell r="AN417">
            <v>3.6</v>
          </cell>
          <cell r="AO417">
            <v>3.5300000000000002</v>
          </cell>
          <cell r="AP417">
            <v>3.76</v>
          </cell>
          <cell r="AQ417">
            <v>3.74</v>
          </cell>
          <cell r="AR417">
            <v>4.25</v>
          </cell>
          <cell r="AS417">
            <v>4.18</v>
          </cell>
          <cell r="AT417">
            <v>4.34</v>
          </cell>
          <cell r="AU417">
            <v>4.3</v>
          </cell>
          <cell r="AV417">
            <v>4.5599999999999996</v>
          </cell>
          <cell r="AW417">
            <v>4.1999999999999993</v>
          </cell>
          <cell r="AX417">
            <v>4.76</v>
          </cell>
          <cell r="AY417">
            <v>4.37</v>
          </cell>
        </row>
        <row r="418">
          <cell r="A418" t="str">
            <v>Grenada</v>
          </cell>
          <cell r="U418">
            <v>1.98</v>
          </cell>
          <cell r="V418">
            <v>1.91</v>
          </cell>
          <cell r="W418">
            <v>2.29</v>
          </cell>
          <cell r="X418">
            <v>2.23</v>
          </cell>
          <cell r="Y418">
            <v>2.2799999999999998</v>
          </cell>
        </row>
        <row r="419">
          <cell r="A419" t="str">
            <v>GRD</v>
          </cell>
          <cell r="U419">
            <v>1.98</v>
          </cell>
          <cell r="V419">
            <v>1.91</v>
          </cell>
          <cell r="W419">
            <v>2.29</v>
          </cell>
          <cell r="X419">
            <v>2.23</v>
          </cell>
          <cell r="Y419">
            <v>2.2799999999999998</v>
          </cell>
        </row>
        <row r="420">
          <cell r="A420" t="str">
            <v>Guatemala</v>
          </cell>
          <cell r="AD420">
            <v>1.33</v>
          </cell>
          <cell r="AE420">
            <v>1.45</v>
          </cell>
          <cell r="AF420">
            <v>1.31</v>
          </cell>
          <cell r="AG420">
            <v>1.49</v>
          </cell>
          <cell r="AH420">
            <v>1.32</v>
          </cell>
          <cell r="AI420">
            <v>1.3</v>
          </cell>
          <cell r="AJ420">
            <v>1.33</v>
          </cell>
          <cell r="AK420">
            <v>1.35</v>
          </cell>
          <cell r="AL420">
            <v>1.45</v>
          </cell>
          <cell r="AM420">
            <v>1.41</v>
          </cell>
          <cell r="AN420">
            <v>1.36</v>
          </cell>
          <cell r="AO420">
            <v>1.41</v>
          </cell>
          <cell r="AP420">
            <v>1.47</v>
          </cell>
          <cell r="AQ420">
            <v>1.54</v>
          </cell>
          <cell r="AR420">
            <v>7.620000000000001</v>
          </cell>
          <cell r="AS420">
            <v>7.2800000000000011</v>
          </cell>
          <cell r="AT420">
            <v>7.56</v>
          </cell>
          <cell r="AU420">
            <v>7.76</v>
          </cell>
          <cell r="AV420">
            <v>8.0299999999999994</v>
          </cell>
          <cell r="AW420">
            <v>7.68</v>
          </cell>
          <cell r="AX420">
            <v>8.07</v>
          </cell>
          <cell r="AY420">
            <v>8.14</v>
          </cell>
        </row>
        <row r="421">
          <cell r="A421" t="str">
            <v>GTM</v>
          </cell>
          <cell r="AD421">
            <v>1.33</v>
          </cell>
          <cell r="AE421">
            <v>1.45</v>
          </cell>
          <cell r="AF421">
            <v>1.31</v>
          </cell>
          <cell r="AG421">
            <v>1.49</v>
          </cell>
          <cell r="AH421">
            <v>1.32</v>
          </cell>
          <cell r="AI421">
            <v>1.3</v>
          </cell>
          <cell r="AJ421">
            <v>1.33</v>
          </cell>
          <cell r="AK421">
            <v>1.35</v>
          </cell>
          <cell r="AL421">
            <v>1.45</v>
          </cell>
          <cell r="AM421">
            <v>1.41</v>
          </cell>
          <cell r="AN421">
            <v>1.36</v>
          </cell>
          <cell r="AO421">
            <v>1.41</v>
          </cell>
          <cell r="AP421">
            <v>1.47</v>
          </cell>
          <cell r="AQ421">
            <v>1.54</v>
          </cell>
          <cell r="AR421">
            <v>7.620000000000001</v>
          </cell>
          <cell r="AS421">
            <v>7.2800000000000011</v>
          </cell>
          <cell r="AT421">
            <v>7.56</v>
          </cell>
          <cell r="AU421">
            <v>7.76</v>
          </cell>
          <cell r="AV421">
            <v>8.0299999999999994</v>
          </cell>
          <cell r="AW421">
            <v>7.68</v>
          </cell>
          <cell r="AX421">
            <v>8.07</v>
          </cell>
          <cell r="AY421">
            <v>8.14</v>
          </cell>
        </row>
        <row r="422">
          <cell r="A422" t="str">
            <v>Honduras</v>
          </cell>
          <cell r="AX422">
            <v>2.66</v>
          </cell>
        </row>
        <row r="423">
          <cell r="A423" t="str">
            <v>HND</v>
          </cell>
          <cell r="AX423">
            <v>2.66</v>
          </cell>
        </row>
        <row r="424">
          <cell r="A424" t="str">
            <v>Hong Kong SAR, China</v>
          </cell>
          <cell r="AF424">
            <v>2.19</v>
          </cell>
          <cell r="AG424">
            <v>2.2200000000000002</v>
          </cell>
          <cell r="AH424">
            <v>2.06</v>
          </cell>
          <cell r="AI424">
            <v>1.66</v>
          </cell>
          <cell r="AJ424">
            <v>1.71</v>
          </cell>
          <cell r="AK424">
            <v>1.74</v>
          </cell>
          <cell r="AL424">
            <v>1.7</v>
          </cell>
          <cell r="AM424">
            <v>1.87</v>
          </cell>
          <cell r="AN424">
            <v>1.76</v>
          </cell>
          <cell r="AO424">
            <v>1.72</v>
          </cell>
          <cell r="AP424">
            <v>1.75</v>
          </cell>
          <cell r="AQ424">
            <v>1.74</v>
          </cell>
          <cell r="AR424">
            <v>1.82</v>
          </cell>
          <cell r="AS424">
            <v>1.91</v>
          </cell>
          <cell r="AT424">
            <v>1.81</v>
          </cell>
          <cell r="AU424">
            <v>1.83</v>
          </cell>
          <cell r="AV424">
            <v>1.9</v>
          </cell>
          <cell r="AW424">
            <v>2.0299999999999998</v>
          </cell>
          <cell r="AX424">
            <v>3.19</v>
          </cell>
        </row>
        <row r="425">
          <cell r="A425" t="str">
            <v>HKG</v>
          </cell>
          <cell r="AF425">
            <v>2.19</v>
          </cell>
          <cell r="AG425">
            <v>2.2200000000000002</v>
          </cell>
          <cell r="AH425">
            <v>2.06</v>
          </cell>
          <cell r="AI425">
            <v>1.66</v>
          </cell>
          <cell r="AJ425">
            <v>1.71</v>
          </cell>
          <cell r="AK425">
            <v>1.74</v>
          </cell>
          <cell r="AL425">
            <v>1.7</v>
          </cell>
          <cell r="AM425">
            <v>1.87</v>
          </cell>
          <cell r="AN425">
            <v>1.76</v>
          </cell>
          <cell r="AO425">
            <v>1.72</v>
          </cell>
          <cell r="AP425">
            <v>1.75</v>
          </cell>
          <cell r="AQ425">
            <v>1.74</v>
          </cell>
          <cell r="AR425">
            <v>1.82</v>
          </cell>
          <cell r="AS425">
            <v>1.91</v>
          </cell>
          <cell r="AT425">
            <v>1.81</v>
          </cell>
          <cell r="AU425">
            <v>1.83</v>
          </cell>
          <cell r="AV425">
            <v>1.9</v>
          </cell>
          <cell r="AW425">
            <v>2.0299999999999998</v>
          </cell>
          <cell r="AX425">
            <v>3.19</v>
          </cell>
        </row>
        <row r="426">
          <cell r="A426" t="str">
            <v>Hungary</v>
          </cell>
          <cell r="T426">
            <v>3.36</v>
          </cell>
          <cell r="U426">
            <v>3.79</v>
          </cell>
          <cell r="V426">
            <v>3.91</v>
          </cell>
          <cell r="W426">
            <v>3.67</v>
          </cell>
          <cell r="X426">
            <v>3.48</v>
          </cell>
          <cell r="Y426">
            <v>3.51</v>
          </cell>
          <cell r="Z426">
            <v>3.56</v>
          </cell>
          <cell r="AA426">
            <v>3.56</v>
          </cell>
          <cell r="AB426">
            <v>3.8899999999999997</v>
          </cell>
          <cell r="AC426">
            <v>3.77</v>
          </cell>
          <cell r="AD426">
            <v>4.0599999999999996</v>
          </cell>
          <cell r="AE426">
            <v>4.16</v>
          </cell>
          <cell r="AF426">
            <v>4.62</v>
          </cell>
          <cell r="AG426">
            <v>4.24</v>
          </cell>
          <cell r="AH426">
            <v>3.96</v>
          </cell>
          <cell r="AI426">
            <v>3.9800000000000004</v>
          </cell>
          <cell r="AJ426">
            <v>4.22</v>
          </cell>
          <cell r="AK426">
            <v>3.9299999999999997</v>
          </cell>
          <cell r="AL426">
            <v>4.09</v>
          </cell>
          <cell r="AM426">
            <v>3.99</v>
          </cell>
          <cell r="AN426">
            <v>3.7800000000000002</v>
          </cell>
          <cell r="AO426">
            <v>3.92</v>
          </cell>
          <cell r="AP426">
            <v>3.84</v>
          </cell>
          <cell r="AQ426">
            <v>4.04</v>
          </cell>
          <cell r="AR426">
            <v>3.77</v>
          </cell>
          <cell r="AS426">
            <v>4</v>
          </cell>
          <cell r="AT426">
            <v>4.54</v>
          </cell>
          <cell r="AU426">
            <v>4.58</v>
          </cell>
          <cell r="AV426">
            <v>4.43</v>
          </cell>
          <cell r="AW426">
            <v>4.26</v>
          </cell>
          <cell r="AX426">
            <v>4.28</v>
          </cell>
          <cell r="AY426">
            <v>3.66</v>
          </cell>
        </row>
        <row r="427">
          <cell r="A427" t="str">
            <v>HUN</v>
          </cell>
          <cell r="T427">
            <v>3.36</v>
          </cell>
          <cell r="U427">
            <v>3.79</v>
          </cell>
          <cell r="V427">
            <v>3.91</v>
          </cell>
          <cell r="W427">
            <v>3.67</v>
          </cell>
          <cell r="X427">
            <v>3.48</v>
          </cell>
          <cell r="Y427">
            <v>3.51</v>
          </cell>
          <cell r="Z427">
            <v>3.56</v>
          </cell>
          <cell r="AA427">
            <v>3.56</v>
          </cell>
          <cell r="AB427">
            <v>3.8899999999999997</v>
          </cell>
          <cell r="AC427">
            <v>3.77</v>
          </cell>
          <cell r="AD427">
            <v>4.0599999999999996</v>
          </cell>
          <cell r="AE427">
            <v>4.16</v>
          </cell>
          <cell r="AF427">
            <v>4.62</v>
          </cell>
          <cell r="AG427">
            <v>4.24</v>
          </cell>
          <cell r="AH427">
            <v>3.96</v>
          </cell>
          <cell r="AI427">
            <v>3.9800000000000004</v>
          </cell>
          <cell r="AJ427">
            <v>4.22</v>
          </cell>
          <cell r="AK427">
            <v>3.9299999999999997</v>
          </cell>
          <cell r="AL427">
            <v>4.09</v>
          </cell>
          <cell r="AM427">
            <v>3.99</v>
          </cell>
          <cell r="AN427">
            <v>3.7800000000000002</v>
          </cell>
          <cell r="AO427">
            <v>3.92</v>
          </cell>
          <cell r="AP427">
            <v>3.84</v>
          </cell>
          <cell r="AQ427">
            <v>4.04</v>
          </cell>
          <cell r="AR427">
            <v>3.77</v>
          </cell>
          <cell r="AS427">
            <v>4</v>
          </cell>
          <cell r="AT427">
            <v>4.54</v>
          </cell>
          <cell r="AU427">
            <v>4.58</v>
          </cell>
          <cell r="AV427">
            <v>4.43</v>
          </cell>
          <cell r="AW427">
            <v>4.26</v>
          </cell>
          <cell r="AX427">
            <v>4.28</v>
          </cell>
          <cell r="AY427">
            <v>3.66</v>
          </cell>
        </row>
        <row r="428">
          <cell r="A428" t="str">
            <v>Iceland</v>
          </cell>
          <cell r="T428">
            <v>3.76</v>
          </cell>
          <cell r="U428">
            <v>3.83</v>
          </cell>
          <cell r="V428">
            <v>4.17</v>
          </cell>
          <cell r="W428">
            <v>4.0600000000000005</v>
          </cell>
          <cell r="X428">
            <v>4.25</v>
          </cell>
          <cell r="Y428">
            <v>4.2100000000000009</v>
          </cell>
          <cell r="Z428">
            <v>4.12</v>
          </cell>
          <cell r="AA428">
            <v>3.9700000000000006</v>
          </cell>
          <cell r="AB428">
            <v>6.2299999999999986</v>
          </cell>
          <cell r="AC428">
            <v>6.45</v>
          </cell>
          <cell r="AD428">
            <v>6.3699999999999992</v>
          </cell>
          <cell r="AE428">
            <v>5.34</v>
          </cell>
          <cell r="AF428">
            <v>5.3199999999999994</v>
          </cell>
          <cell r="AG428">
            <v>5.65</v>
          </cell>
          <cell r="AH428">
            <v>5.4799999999999995</v>
          </cell>
          <cell r="AI428">
            <v>4.1999999999999993</v>
          </cell>
          <cell r="AJ428">
            <v>5.4600000000000009</v>
          </cell>
          <cell r="AK428">
            <v>5.54</v>
          </cell>
          <cell r="AL428">
            <v>5.1400000000000006</v>
          </cell>
          <cell r="AM428">
            <v>5.86</v>
          </cell>
          <cell r="AN428">
            <v>4.7299999999999995</v>
          </cell>
          <cell r="AO428">
            <v>6.38</v>
          </cell>
          <cell r="AP428">
            <v>5.5299999999999994</v>
          </cell>
          <cell r="AQ428">
            <v>5.43</v>
          </cell>
          <cell r="AR428">
            <v>5.82</v>
          </cell>
          <cell r="AS428">
            <v>5.9499999999999993</v>
          </cell>
          <cell r="AT428">
            <v>5.25</v>
          </cell>
          <cell r="AU428">
            <v>5.7899999999999991</v>
          </cell>
          <cell r="AV428">
            <v>5.660000000000001</v>
          </cell>
          <cell r="AW428">
            <v>5.71</v>
          </cell>
          <cell r="AX428">
            <v>3.24</v>
          </cell>
          <cell r="AY428">
            <v>3.38</v>
          </cell>
        </row>
        <row r="429">
          <cell r="A429" t="str">
            <v>ISL</v>
          </cell>
          <cell r="T429">
            <v>3.76</v>
          </cell>
          <cell r="U429">
            <v>3.83</v>
          </cell>
          <cell r="V429">
            <v>4.17</v>
          </cell>
          <cell r="W429">
            <v>4.0600000000000005</v>
          </cell>
          <cell r="X429">
            <v>4.25</v>
          </cell>
          <cell r="Y429">
            <v>4.2100000000000009</v>
          </cell>
          <cell r="Z429">
            <v>4.12</v>
          </cell>
          <cell r="AA429">
            <v>3.9700000000000006</v>
          </cell>
          <cell r="AB429">
            <v>6.2299999999999986</v>
          </cell>
          <cell r="AC429">
            <v>6.45</v>
          </cell>
          <cell r="AD429">
            <v>6.3699999999999992</v>
          </cell>
          <cell r="AE429">
            <v>5.34</v>
          </cell>
          <cell r="AF429">
            <v>5.3199999999999994</v>
          </cell>
          <cell r="AG429">
            <v>5.65</v>
          </cell>
          <cell r="AH429">
            <v>5.4799999999999995</v>
          </cell>
          <cell r="AI429">
            <v>4.1999999999999993</v>
          </cell>
          <cell r="AJ429">
            <v>5.4600000000000009</v>
          </cell>
          <cell r="AK429">
            <v>5.54</v>
          </cell>
          <cell r="AL429">
            <v>5.1400000000000006</v>
          </cell>
          <cell r="AM429">
            <v>5.86</v>
          </cell>
          <cell r="AN429">
            <v>4.7299999999999995</v>
          </cell>
          <cell r="AO429">
            <v>6.38</v>
          </cell>
          <cell r="AP429">
            <v>5.5299999999999994</v>
          </cell>
          <cell r="AQ429">
            <v>5.43</v>
          </cell>
          <cell r="AR429">
            <v>5.82</v>
          </cell>
          <cell r="AS429">
            <v>5.9499999999999993</v>
          </cell>
          <cell r="AT429">
            <v>5.25</v>
          </cell>
          <cell r="AU429">
            <v>5.7899999999999991</v>
          </cell>
          <cell r="AV429">
            <v>5.660000000000001</v>
          </cell>
          <cell r="AW429">
            <v>5.71</v>
          </cell>
          <cell r="AX429">
            <v>3.24</v>
          </cell>
          <cell r="AY429">
            <v>3.38</v>
          </cell>
        </row>
        <row r="430">
          <cell r="A430" t="str">
            <v>India</v>
          </cell>
          <cell r="T430">
            <v>0</v>
          </cell>
          <cell r="U430">
            <v>0</v>
          </cell>
          <cell r="V430">
            <v>0</v>
          </cell>
          <cell r="W430">
            <v>0</v>
          </cell>
          <cell r="X430">
            <v>0</v>
          </cell>
          <cell r="Y430">
            <v>0</v>
          </cell>
          <cell r="Z430">
            <v>0</v>
          </cell>
          <cell r="AA430">
            <v>0</v>
          </cell>
          <cell r="AC430">
            <v>1.29</v>
          </cell>
          <cell r="AD430">
            <v>1.24</v>
          </cell>
          <cell r="AE430">
            <v>1.32</v>
          </cell>
          <cell r="AF430">
            <v>1.23</v>
          </cell>
          <cell r="AG430">
            <v>1.19</v>
          </cell>
          <cell r="AH430">
            <v>1.96</v>
          </cell>
          <cell r="AI430">
            <v>2.04</v>
          </cell>
          <cell r="AJ430">
            <v>1.88</v>
          </cell>
          <cell r="AK430">
            <v>1.9300000000000002</v>
          </cell>
          <cell r="AL430">
            <v>2.1</v>
          </cell>
          <cell r="AM430">
            <v>2.4900000000000002</v>
          </cell>
          <cell r="AN430">
            <v>2.29</v>
          </cell>
          <cell r="AO430">
            <v>0</v>
          </cell>
          <cell r="AP430">
            <v>1.03</v>
          </cell>
          <cell r="AQ430">
            <v>1.1299999999999999</v>
          </cell>
          <cell r="AR430">
            <v>1.21</v>
          </cell>
          <cell r="AS430">
            <v>1.18</v>
          </cell>
          <cell r="AT430">
            <v>1.19</v>
          </cell>
          <cell r="AU430">
            <v>1.28</v>
          </cell>
        </row>
        <row r="431">
          <cell r="A431" t="str">
            <v>IND</v>
          </cell>
          <cell r="T431">
            <v>0</v>
          </cell>
          <cell r="U431">
            <v>0</v>
          </cell>
          <cell r="V431">
            <v>0</v>
          </cell>
          <cell r="W431">
            <v>0</v>
          </cell>
          <cell r="X431">
            <v>0</v>
          </cell>
          <cell r="Y431">
            <v>0</v>
          </cell>
          <cell r="Z431">
            <v>0</v>
          </cell>
          <cell r="AA431">
            <v>0</v>
          </cell>
          <cell r="AC431">
            <v>1.29</v>
          </cell>
          <cell r="AD431">
            <v>1.24</v>
          </cell>
          <cell r="AE431">
            <v>1.32</v>
          </cell>
          <cell r="AF431">
            <v>1.23</v>
          </cell>
          <cell r="AG431">
            <v>1.19</v>
          </cell>
          <cell r="AH431">
            <v>1.96</v>
          </cell>
          <cell r="AI431">
            <v>2.04</v>
          </cell>
          <cell r="AJ431">
            <v>1.88</v>
          </cell>
          <cell r="AK431">
            <v>1.9300000000000002</v>
          </cell>
          <cell r="AL431">
            <v>2.1</v>
          </cell>
          <cell r="AM431">
            <v>2.4900000000000002</v>
          </cell>
          <cell r="AN431">
            <v>2.29</v>
          </cell>
          <cell r="AO431">
            <v>0</v>
          </cell>
          <cell r="AP431">
            <v>1.03</v>
          </cell>
          <cell r="AQ431">
            <v>1.1299999999999999</v>
          </cell>
          <cell r="AR431">
            <v>1.21</v>
          </cell>
          <cell r="AS431">
            <v>1.18</v>
          </cell>
          <cell r="AT431">
            <v>1.19</v>
          </cell>
          <cell r="AU431">
            <v>1.28</v>
          </cell>
        </row>
        <row r="432">
          <cell r="A432" t="str">
            <v>Indonesia</v>
          </cell>
          <cell r="T432">
            <v>0.22</v>
          </cell>
          <cell r="U432">
            <v>0.21</v>
          </cell>
          <cell r="V432">
            <v>0.22</v>
          </cell>
          <cell r="W432">
            <v>0.22</v>
          </cell>
          <cell r="X432">
            <v>0.54</v>
          </cell>
          <cell r="Y432">
            <v>0.7</v>
          </cell>
          <cell r="Z432">
            <v>0.73</v>
          </cell>
          <cell r="AA432">
            <v>0.68</v>
          </cell>
          <cell r="AB432">
            <v>0.54</v>
          </cell>
          <cell r="AC432">
            <v>0.68</v>
          </cell>
          <cell r="AE432">
            <v>0.82</v>
          </cell>
          <cell r="AF432">
            <v>0.22</v>
          </cell>
          <cell r="AG432">
            <v>0.28000000000000003</v>
          </cell>
          <cell r="AH432">
            <v>0.26</v>
          </cell>
          <cell r="AL432">
            <v>0.64999999999999991</v>
          </cell>
          <cell r="AM432">
            <v>1.05</v>
          </cell>
          <cell r="AN432">
            <v>0.91999999999999993</v>
          </cell>
          <cell r="AO432">
            <v>1.3</v>
          </cell>
          <cell r="AP432">
            <v>1.46</v>
          </cell>
          <cell r="AQ432">
            <v>1.62</v>
          </cell>
          <cell r="AR432">
            <v>1.27</v>
          </cell>
          <cell r="AS432">
            <v>1.63</v>
          </cell>
          <cell r="AT432">
            <v>3.85</v>
          </cell>
          <cell r="AU432">
            <v>3.16</v>
          </cell>
          <cell r="AV432">
            <v>3.1100000000000003</v>
          </cell>
          <cell r="AW432">
            <v>3.0100000000000002</v>
          </cell>
          <cell r="AX432">
            <v>3.25</v>
          </cell>
          <cell r="AY432">
            <v>3.0300000000000002</v>
          </cell>
        </row>
        <row r="433">
          <cell r="A433" t="str">
            <v>IDN</v>
          </cell>
          <cell r="T433">
            <v>0.22</v>
          </cell>
          <cell r="U433">
            <v>0.21</v>
          </cell>
          <cell r="V433">
            <v>0.22</v>
          </cell>
          <cell r="W433">
            <v>0.22</v>
          </cell>
          <cell r="X433">
            <v>0.54</v>
          </cell>
          <cell r="Y433">
            <v>0.7</v>
          </cell>
          <cell r="Z433">
            <v>0.73</v>
          </cell>
          <cell r="AA433">
            <v>0.68</v>
          </cell>
          <cell r="AB433">
            <v>0.54</v>
          </cell>
          <cell r="AC433">
            <v>0.68</v>
          </cell>
          <cell r="AE433">
            <v>0.82</v>
          </cell>
          <cell r="AF433">
            <v>0.22</v>
          </cell>
          <cell r="AG433">
            <v>0.28000000000000003</v>
          </cell>
          <cell r="AH433">
            <v>0.26</v>
          </cell>
          <cell r="AL433">
            <v>0.64999999999999991</v>
          </cell>
          <cell r="AM433">
            <v>1.05</v>
          </cell>
          <cell r="AN433">
            <v>0.91999999999999993</v>
          </cell>
          <cell r="AO433">
            <v>1.3</v>
          </cell>
          <cell r="AP433">
            <v>1.46</v>
          </cell>
          <cell r="AQ433">
            <v>1.62</v>
          </cell>
          <cell r="AR433">
            <v>1.27</v>
          </cell>
          <cell r="AS433">
            <v>1.63</v>
          </cell>
          <cell r="AT433">
            <v>3.85</v>
          </cell>
          <cell r="AU433">
            <v>3.16</v>
          </cell>
          <cell r="AV433">
            <v>3.1100000000000003</v>
          </cell>
          <cell r="AW433">
            <v>3.0100000000000002</v>
          </cell>
          <cell r="AX433">
            <v>3.25</v>
          </cell>
          <cell r="AY433">
            <v>3.0300000000000002</v>
          </cell>
        </row>
        <row r="434">
          <cell r="A434" t="str">
            <v>Iran, Islamic Rep.</v>
          </cell>
          <cell r="T434">
            <v>2.7</v>
          </cell>
          <cell r="U434">
            <v>2.67</v>
          </cell>
          <cell r="V434">
            <v>2.7</v>
          </cell>
          <cell r="W434">
            <v>2.34</v>
          </cell>
          <cell r="X434">
            <v>2.2800000000000002</v>
          </cell>
          <cell r="Y434">
            <v>1.92</v>
          </cell>
          <cell r="Z434">
            <v>2.31</v>
          </cell>
          <cell r="AA434">
            <v>2.4899999999999998</v>
          </cell>
          <cell r="AB434">
            <v>2.7600000000000002</v>
          </cell>
          <cell r="AC434">
            <v>3.66</v>
          </cell>
          <cell r="AD434">
            <v>5.37</v>
          </cell>
          <cell r="AE434">
            <v>6.92</v>
          </cell>
          <cell r="AF434">
            <v>5.36</v>
          </cell>
          <cell r="AG434">
            <v>6.36</v>
          </cell>
          <cell r="AH434">
            <v>5.6</v>
          </cell>
          <cell r="AI434">
            <v>4.5599999999999996</v>
          </cell>
          <cell r="AJ434">
            <v>7.04</v>
          </cell>
          <cell r="AK434">
            <v>5.4</v>
          </cell>
          <cell r="AL434">
            <v>4.6399999999999997</v>
          </cell>
          <cell r="AM434">
            <v>4.8</v>
          </cell>
        </row>
        <row r="435">
          <cell r="A435" t="str">
            <v>IRN</v>
          </cell>
          <cell r="T435">
            <v>2.7</v>
          </cell>
          <cell r="U435">
            <v>2.67</v>
          </cell>
          <cell r="V435">
            <v>2.7</v>
          </cell>
          <cell r="W435">
            <v>2.34</v>
          </cell>
          <cell r="X435">
            <v>2.2800000000000002</v>
          </cell>
          <cell r="Y435">
            <v>1.92</v>
          </cell>
          <cell r="Z435">
            <v>2.31</v>
          </cell>
          <cell r="AA435">
            <v>2.4899999999999998</v>
          </cell>
          <cell r="AB435">
            <v>2.7600000000000002</v>
          </cell>
          <cell r="AC435">
            <v>3.66</v>
          </cell>
          <cell r="AD435">
            <v>5.37</v>
          </cell>
          <cell r="AE435">
            <v>6.92</v>
          </cell>
          <cell r="AF435">
            <v>5.36</v>
          </cell>
          <cell r="AG435">
            <v>6.36</v>
          </cell>
          <cell r="AH435">
            <v>5.6</v>
          </cell>
          <cell r="AI435">
            <v>4.5599999999999996</v>
          </cell>
          <cell r="AJ435">
            <v>7.04</v>
          </cell>
          <cell r="AK435">
            <v>5.4</v>
          </cell>
          <cell r="AL435">
            <v>4.6399999999999997</v>
          </cell>
          <cell r="AM435">
            <v>4.8</v>
          </cell>
        </row>
        <row r="436">
          <cell r="A436" t="str">
            <v>Ireland</v>
          </cell>
          <cell r="T436">
            <v>0.21</v>
          </cell>
          <cell r="U436">
            <v>0.21</v>
          </cell>
          <cell r="V436">
            <v>0.23</v>
          </cell>
          <cell r="W436">
            <v>0.24</v>
          </cell>
          <cell r="X436">
            <v>0.23</v>
          </cell>
          <cell r="Y436">
            <v>3.6100000000000003</v>
          </cell>
          <cell r="Z436">
            <v>3.56</v>
          </cell>
          <cell r="AA436">
            <v>3.4299999999999997</v>
          </cell>
          <cell r="AB436">
            <v>3.49</v>
          </cell>
          <cell r="AC436">
            <v>3.12</v>
          </cell>
          <cell r="AD436">
            <v>3</v>
          </cell>
          <cell r="AE436">
            <v>3.07</v>
          </cell>
          <cell r="AF436">
            <v>2.91</v>
          </cell>
          <cell r="AG436">
            <v>2.88</v>
          </cell>
          <cell r="AH436">
            <v>2.8899999999999997</v>
          </cell>
          <cell r="AI436">
            <v>2.79</v>
          </cell>
          <cell r="AJ436">
            <v>2.87</v>
          </cell>
          <cell r="AK436">
            <v>3.04</v>
          </cell>
          <cell r="AL436">
            <v>3.48</v>
          </cell>
          <cell r="AM436">
            <v>3.51</v>
          </cell>
          <cell r="AN436">
            <v>3.3499999999999996</v>
          </cell>
          <cell r="AO436">
            <v>3.3899999999999997</v>
          </cell>
          <cell r="AP436">
            <v>3.09</v>
          </cell>
          <cell r="AQ436">
            <v>2.95</v>
          </cell>
          <cell r="AR436">
            <v>2.7199999999999998</v>
          </cell>
          <cell r="AS436">
            <v>2.13</v>
          </cell>
          <cell r="AT436">
            <v>2.16</v>
          </cell>
          <cell r="AU436">
            <v>2.04</v>
          </cell>
          <cell r="AV436">
            <v>2</v>
          </cell>
          <cell r="AW436">
            <v>1.9</v>
          </cell>
          <cell r="AX436">
            <v>1.8900000000000001</v>
          </cell>
          <cell r="AY436">
            <v>1.67</v>
          </cell>
        </row>
        <row r="437">
          <cell r="A437" t="str">
            <v>IRL</v>
          </cell>
          <cell r="T437">
            <v>0.21</v>
          </cell>
          <cell r="U437">
            <v>0.21</v>
          </cell>
          <cell r="V437">
            <v>0.23</v>
          </cell>
          <cell r="W437">
            <v>0.24</v>
          </cell>
          <cell r="X437">
            <v>0.23</v>
          </cell>
          <cell r="Y437">
            <v>3.6100000000000003</v>
          </cell>
          <cell r="Z437">
            <v>3.56</v>
          </cell>
          <cell r="AA437">
            <v>3.4299999999999997</v>
          </cell>
          <cell r="AB437">
            <v>3.49</v>
          </cell>
          <cell r="AC437">
            <v>3.12</v>
          </cell>
          <cell r="AD437">
            <v>3</v>
          </cell>
          <cell r="AE437">
            <v>3.07</v>
          </cell>
          <cell r="AF437">
            <v>2.91</v>
          </cell>
          <cell r="AG437">
            <v>2.88</v>
          </cell>
          <cell r="AH437">
            <v>2.8899999999999997</v>
          </cell>
          <cell r="AI437">
            <v>2.79</v>
          </cell>
          <cell r="AJ437">
            <v>2.87</v>
          </cell>
          <cell r="AK437">
            <v>3.04</v>
          </cell>
          <cell r="AL437">
            <v>3.48</v>
          </cell>
          <cell r="AM437">
            <v>3.51</v>
          </cell>
          <cell r="AN437">
            <v>3.3499999999999996</v>
          </cell>
          <cell r="AO437">
            <v>3.3899999999999997</v>
          </cell>
          <cell r="AP437">
            <v>3.09</v>
          </cell>
          <cell r="AQ437">
            <v>2.95</v>
          </cell>
          <cell r="AR437">
            <v>2.7199999999999998</v>
          </cell>
          <cell r="AS437">
            <v>2.13</v>
          </cell>
          <cell r="AT437">
            <v>2.16</v>
          </cell>
          <cell r="AU437">
            <v>2.04</v>
          </cell>
          <cell r="AV437">
            <v>2</v>
          </cell>
          <cell r="AW437">
            <v>1.9</v>
          </cell>
          <cell r="AX437">
            <v>1.8900000000000001</v>
          </cell>
          <cell r="AY437">
            <v>1.67</v>
          </cell>
        </row>
        <row r="438">
          <cell r="A438" t="str">
            <v>Israel</v>
          </cell>
          <cell r="T438">
            <v>2.36</v>
          </cell>
          <cell r="U438">
            <v>1.6800000000000002</v>
          </cell>
          <cell r="V438">
            <v>2.1500000000000004</v>
          </cell>
          <cell r="W438">
            <v>2.2000000000000002</v>
          </cell>
          <cell r="X438">
            <v>2.3600000000000003</v>
          </cell>
          <cell r="Y438">
            <v>2.48</v>
          </cell>
          <cell r="Z438">
            <v>2.56</v>
          </cell>
          <cell r="AA438">
            <v>2.5300000000000002</v>
          </cell>
          <cell r="AB438">
            <v>2.5700000000000003</v>
          </cell>
          <cell r="AC438">
            <v>2.8200000000000003</v>
          </cell>
          <cell r="AD438">
            <v>5.51</v>
          </cell>
          <cell r="AE438">
            <v>5.8599999999999994</v>
          </cell>
          <cell r="AF438">
            <v>6.18</v>
          </cell>
          <cell r="AG438">
            <v>6.13</v>
          </cell>
          <cell r="AH438">
            <v>6.1099999999999994</v>
          </cell>
          <cell r="AI438">
            <v>6</v>
          </cell>
          <cell r="AJ438">
            <v>5.92</v>
          </cell>
          <cell r="AK438">
            <v>5.8500000000000005</v>
          </cell>
          <cell r="AL438">
            <v>5.9699999999999989</v>
          </cell>
          <cell r="AM438">
            <v>6.1099999999999994</v>
          </cell>
          <cell r="AN438">
            <v>6.1</v>
          </cell>
          <cell r="AO438">
            <v>6.0799999999999992</v>
          </cell>
          <cell r="AP438">
            <v>6.36</v>
          </cell>
          <cell r="AQ438">
            <v>6.45</v>
          </cell>
          <cell r="AR438">
            <v>6.29</v>
          </cell>
          <cell r="AS438">
            <v>6.13</v>
          </cell>
          <cell r="AT438">
            <v>6.2100000000000009</v>
          </cell>
          <cell r="AU438">
            <v>6.5100000000000007</v>
          </cell>
          <cell r="AV438">
            <v>6.57</v>
          </cell>
          <cell r="AW438">
            <v>6.4700000000000006</v>
          </cell>
          <cell r="AX438">
            <v>6.5600000000000005</v>
          </cell>
          <cell r="AY438">
            <v>5.87</v>
          </cell>
        </row>
        <row r="439">
          <cell r="A439" t="str">
            <v>ISR</v>
          </cell>
          <cell r="T439">
            <v>2.36</v>
          </cell>
          <cell r="U439">
            <v>1.6800000000000002</v>
          </cell>
          <cell r="V439">
            <v>2.1500000000000004</v>
          </cell>
          <cell r="W439">
            <v>2.2000000000000002</v>
          </cell>
          <cell r="X439">
            <v>2.3600000000000003</v>
          </cell>
          <cell r="Y439">
            <v>2.48</v>
          </cell>
          <cell r="Z439">
            <v>2.56</v>
          </cell>
          <cell r="AA439">
            <v>2.5300000000000002</v>
          </cell>
          <cell r="AB439">
            <v>2.5700000000000003</v>
          </cell>
          <cell r="AC439">
            <v>2.8200000000000003</v>
          </cell>
          <cell r="AD439">
            <v>5.51</v>
          </cell>
          <cell r="AE439">
            <v>5.8599999999999994</v>
          </cell>
          <cell r="AF439">
            <v>6.18</v>
          </cell>
          <cell r="AG439">
            <v>6.13</v>
          </cell>
          <cell r="AH439">
            <v>6.1099999999999994</v>
          </cell>
          <cell r="AI439">
            <v>6</v>
          </cell>
          <cell r="AJ439">
            <v>5.92</v>
          </cell>
          <cell r="AK439">
            <v>5.8500000000000005</v>
          </cell>
          <cell r="AL439">
            <v>5.9699999999999989</v>
          </cell>
          <cell r="AM439">
            <v>6.1099999999999994</v>
          </cell>
          <cell r="AN439">
            <v>6.1</v>
          </cell>
          <cell r="AO439">
            <v>6.0799999999999992</v>
          </cell>
          <cell r="AP439">
            <v>6.36</v>
          </cell>
          <cell r="AQ439">
            <v>6.45</v>
          </cell>
          <cell r="AR439">
            <v>6.29</v>
          </cell>
          <cell r="AS439">
            <v>6.13</v>
          </cell>
          <cell r="AT439">
            <v>6.2100000000000009</v>
          </cell>
          <cell r="AU439">
            <v>6.5100000000000007</v>
          </cell>
          <cell r="AV439">
            <v>6.57</v>
          </cell>
          <cell r="AW439">
            <v>6.4700000000000006</v>
          </cell>
          <cell r="AX439">
            <v>6.5600000000000005</v>
          </cell>
          <cell r="AY439">
            <v>5.87</v>
          </cell>
        </row>
        <row r="440">
          <cell r="A440" t="str">
            <v>Italy</v>
          </cell>
          <cell r="Y440">
            <v>3.8499999999999996</v>
          </cell>
          <cell r="Z440">
            <v>4.04</v>
          </cell>
          <cell r="AA440">
            <v>3.98</v>
          </cell>
          <cell r="AB440">
            <v>4.0599999999999996</v>
          </cell>
          <cell r="AC440">
            <v>3.98</v>
          </cell>
          <cell r="AD440">
            <v>3.9799999999999995</v>
          </cell>
          <cell r="AE440">
            <v>3.67</v>
          </cell>
          <cell r="AF440">
            <v>3.8099999999999996</v>
          </cell>
          <cell r="AG440">
            <v>3.96</v>
          </cell>
          <cell r="AH440">
            <v>3.8</v>
          </cell>
          <cell r="AI440">
            <v>3.84</v>
          </cell>
          <cell r="AJ440">
            <v>3.67</v>
          </cell>
          <cell r="AK440">
            <v>3.6100000000000003</v>
          </cell>
          <cell r="AL440">
            <v>3.51</v>
          </cell>
          <cell r="AM440">
            <v>3.9299999999999997</v>
          </cell>
          <cell r="AN440">
            <v>3.88</v>
          </cell>
          <cell r="AO440">
            <v>3.86</v>
          </cell>
          <cell r="AP440">
            <v>3.76</v>
          </cell>
          <cell r="AQ440">
            <v>3.7899999999999996</v>
          </cell>
          <cell r="AR440">
            <v>3.7</v>
          </cell>
          <cell r="AS440">
            <v>3.7</v>
          </cell>
          <cell r="AT440">
            <v>3.63</v>
          </cell>
          <cell r="AU440">
            <v>3.62</v>
          </cell>
          <cell r="AV440">
            <v>3.6900000000000004</v>
          </cell>
          <cell r="AW440">
            <v>3.66</v>
          </cell>
          <cell r="AX440">
            <v>4</v>
          </cell>
          <cell r="AY440">
            <v>3.8</v>
          </cell>
        </row>
        <row r="441">
          <cell r="A441" t="str">
            <v>ITA</v>
          </cell>
          <cell r="Y441">
            <v>3.8499999999999996</v>
          </cell>
          <cell r="Z441">
            <v>4.04</v>
          </cell>
          <cell r="AA441">
            <v>3.98</v>
          </cell>
          <cell r="AB441">
            <v>4.0599999999999996</v>
          </cell>
          <cell r="AC441">
            <v>3.98</v>
          </cell>
          <cell r="AD441">
            <v>3.9799999999999995</v>
          </cell>
          <cell r="AE441">
            <v>3.67</v>
          </cell>
          <cell r="AF441">
            <v>3.8099999999999996</v>
          </cell>
          <cell r="AG441">
            <v>3.96</v>
          </cell>
          <cell r="AH441">
            <v>3.8</v>
          </cell>
          <cell r="AI441">
            <v>3.84</v>
          </cell>
          <cell r="AJ441">
            <v>3.67</v>
          </cell>
          <cell r="AK441">
            <v>3.6100000000000003</v>
          </cell>
          <cell r="AL441">
            <v>3.51</v>
          </cell>
          <cell r="AM441">
            <v>3.9299999999999997</v>
          </cell>
          <cell r="AN441">
            <v>3.88</v>
          </cell>
          <cell r="AO441">
            <v>3.86</v>
          </cell>
          <cell r="AP441">
            <v>3.76</v>
          </cell>
          <cell r="AQ441">
            <v>3.7899999999999996</v>
          </cell>
          <cell r="AR441">
            <v>3.7</v>
          </cell>
          <cell r="AS441">
            <v>3.7</v>
          </cell>
          <cell r="AT441">
            <v>3.63</v>
          </cell>
          <cell r="AU441">
            <v>3.62</v>
          </cell>
          <cell r="AV441">
            <v>3.6900000000000004</v>
          </cell>
          <cell r="AW441">
            <v>3.66</v>
          </cell>
          <cell r="AX441">
            <v>4</v>
          </cell>
          <cell r="AY441">
            <v>3.8</v>
          </cell>
        </row>
        <row r="442">
          <cell r="A442" t="str">
            <v>Jamaica</v>
          </cell>
          <cell r="V442">
            <v>0.65</v>
          </cell>
          <cell r="W442">
            <v>2.35</v>
          </cell>
          <cell r="X442">
            <v>1.71</v>
          </cell>
          <cell r="Y442">
            <v>1.76</v>
          </cell>
          <cell r="Z442">
            <v>1.87</v>
          </cell>
          <cell r="AA442">
            <v>2.17</v>
          </cell>
          <cell r="AB442">
            <v>2.21</v>
          </cell>
          <cell r="AC442">
            <v>2.35</v>
          </cell>
          <cell r="AD442">
            <v>2.2400000000000002</v>
          </cell>
          <cell r="AE442">
            <v>2.5299999999999998</v>
          </cell>
          <cell r="AF442">
            <v>2.76</v>
          </cell>
          <cell r="AG442">
            <v>2.5299999999999998</v>
          </cell>
          <cell r="AH442">
            <v>2.33</v>
          </cell>
          <cell r="AI442">
            <v>2.4900000000000002</v>
          </cell>
          <cell r="AJ442">
            <v>2.92</v>
          </cell>
          <cell r="AK442">
            <v>2.99</v>
          </cell>
          <cell r="AL442">
            <v>3.49</v>
          </cell>
          <cell r="AM442">
            <v>3.02</v>
          </cell>
          <cell r="AN442">
            <v>3.02</v>
          </cell>
          <cell r="AO442">
            <v>3.23</v>
          </cell>
          <cell r="AP442">
            <v>3.25</v>
          </cell>
          <cell r="AQ442">
            <v>3.06</v>
          </cell>
          <cell r="AR442">
            <v>3.06</v>
          </cell>
          <cell r="AS442">
            <v>2.89</v>
          </cell>
        </row>
        <row r="443">
          <cell r="A443" t="str">
            <v>JAM</v>
          </cell>
          <cell r="V443">
            <v>0.65</v>
          </cell>
          <cell r="W443">
            <v>2.35</v>
          </cell>
          <cell r="X443">
            <v>1.71</v>
          </cell>
          <cell r="Y443">
            <v>1.76</v>
          </cell>
          <cell r="Z443">
            <v>1.87</v>
          </cell>
          <cell r="AA443">
            <v>2.17</v>
          </cell>
          <cell r="AB443">
            <v>2.21</v>
          </cell>
          <cell r="AC443">
            <v>2.35</v>
          </cell>
          <cell r="AD443">
            <v>2.2400000000000002</v>
          </cell>
          <cell r="AE443">
            <v>2.5299999999999998</v>
          </cell>
          <cell r="AF443">
            <v>2.76</v>
          </cell>
          <cell r="AG443">
            <v>2.5299999999999998</v>
          </cell>
          <cell r="AH443">
            <v>2.33</v>
          </cell>
          <cell r="AI443">
            <v>2.4900000000000002</v>
          </cell>
          <cell r="AJ443">
            <v>2.92</v>
          </cell>
          <cell r="AK443">
            <v>2.99</v>
          </cell>
          <cell r="AL443">
            <v>3.49</v>
          </cell>
          <cell r="AM443">
            <v>3.02</v>
          </cell>
          <cell r="AN443">
            <v>3.02</v>
          </cell>
          <cell r="AO443">
            <v>3.23</v>
          </cell>
          <cell r="AP443">
            <v>3.25</v>
          </cell>
          <cell r="AQ443">
            <v>3.06</v>
          </cell>
          <cell r="AR443">
            <v>3.06</v>
          </cell>
          <cell r="AS443">
            <v>2.89</v>
          </cell>
        </row>
        <row r="444">
          <cell r="A444" t="str">
            <v>Japan</v>
          </cell>
          <cell r="U444">
            <v>0.52</v>
          </cell>
          <cell r="V444">
            <v>0.52</v>
          </cell>
          <cell r="W444">
            <v>0.56000000000000005</v>
          </cell>
          <cell r="AI444">
            <v>2.42</v>
          </cell>
          <cell r="AJ444">
            <v>2.42</v>
          </cell>
          <cell r="AK444">
            <v>2.3999999999999995</v>
          </cell>
          <cell r="AL444">
            <v>2.3999999999999995</v>
          </cell>
          <cell r="AM444">
            <v>2.59</v>
          </cell>
          <cell r="AN444">
            <v>2.4299999999999997</v>
          </cell>
          <cell r="AO444">
            <v>2.5499999999999998</v>
          </cell>
          <cell r="AP444">
            <v>2.5300000000000002</v>
          </cell>
          <cell r="AQ444">
            <v>2.5200000000000005</v>
          </cell>
          <cell r="AR444">
            <v>2.5900000000000003</v>
          </cell>
          <cell r="AS444">
            <v>2.52</v>
          </cell>
          <cell r="AT444">
            <v>2.46</v>
          </cell>
          <cell r="AU444">
            <v>2.3899999999999997</v>
          </cell>
          <cell r="AV444">
            <v>2.4300000000000002</v>
          </cell>
          <cell r="AW444">
            <v>2.5</v>
          </cell>
          <cell r="AX444">
            <v>2.5999999999999996</v>
          </cell>
          <cell r="AY444">
            <v>2.5099999999999998</v>
          </cell>
        </row>
        <row r="445">
          <cell r="A445" t="str">
            <v>JPN</v>
          </cell>
          <cell r="U445">
            <v>0.52</v>
          </cell>
          <cell r="V445">
            <v>0.52</v>
          </cell>
          <cell r="W445">
            <v>0.56000000000000005</v>
          </cell>
          <cell r="AI445">
            <v>2.42</v>
          </cell>
          <cell r="AJ445">
            <v>2.42</v>
          </cell>
          <cell r="AK445">
            <v>2.3999999999999995</v>
          </cell>
          <cell r="AL445">
            <v>2.3999999999999995</v>
          </cell>
          <cell r="AM445">
            <v>2.59</v>
          </cell>
          <cell r="AN445">
            <v>2.4299999999999997</v>
          </cell>
          <cell r="AO445">
            <v>2.5499999999999998</v>
          </cell>
          <cell r="AP445">
            <v>2.5300000000000002</v>
          </cell>
          <cell r="AQ445">
            <v>2.5200000000000005</v>
          </cell>
          <cell r="AR445">
            <v>2.5900000000000003</v>
          </cell>
          <cell r="AS445">
            <v>2.52</v>
          </cell>
          <cell r="AT445">
            <v>2.46</v>
          </cell>
          <cell r="AU445">
            <v>2.3899999999999997</v>
          </cell>
          <cell r="AV445">
            <v>2.4300000000000002</v>
          </cell>
          <cell r="AW445">
            <v>2.5</v>
          </cell>
          <cell r="AX445">
            <v>2.5999999999999996</v>
          </cell>
          <cell r="AY445">
            <v>2.5099999999999998</v>
          </cell>
        </row>
        <row r="446">
          <cell r="A446" t="str">
            <v>Jordan</v>
          </cell>
          <cell r="T446">
            <v>2.2000000000000002</v>
          </cell>
          <cell r="U446">
            <v>2.02</v>
          </cell>
          <cell r="V446">
            <v>1.93</v>
          </cell>
          <cell r="W446">
            <v>2.52</v>
          </cell>
          <cell r="X446">
            <v>2.34</v>
          </cell>
          <cell r="Y446">
            <v>2.4900000000000002</v>
          </cell>
          <cell r="Z446">
            <v>2.6</v>
          </cell>
          <cell r="AA446">
            <v>2.63</v>
          </cell>
          <cell r="AB446">
            <v>2.58</v>
          </cell>
          <cell r="AC446">
            <v>2.75</v>
          </cell>
          <cell r="AD446">
            <v>2.77</v>
          </cell>
          <cell r="AE446">
            <v>2.8</v>
          </cell>
          <cell r="AF446">
            <v>2.64</v>
          </cell>
          <cell r="AG446">
            <v>2.84</v>
          </cell>
          <cell r="AH446">
            <v>3.13</v>
          </cell>
          <cell r="AI446">
            <v>3.13</v>
          </cell>
          <cell r="AJ446">
            <v>2.97</v>
          </cell>
          <cell r="AK446">
            <v>3.19</v>
          </cell>
          <cell r="AL446">
            <v>3.43</v>
          </cell>
          <cell r="AM446">
            <v>3.99</v>
          </cell>
          <cell r="AN446">
            <v>3.95</v>
          </cell>
          <cell r="AO446">
            <v>4.03</v>
          </cell>
          <cell r="AP446">
            <v>3.93</v>
          </cell>
          <cell r="AQ446">
            <v>3.76</v>
          </cell>
          <cell r="AR446">
            <v>3.84</v>
          </cell>
          <cell r="AS446">
            <v>3.81</v>
          </cell>
          <cell r="AT446">
            <v>3.94</v>
          </cell>
          <cell r="AU446">
            <v>4.0599999999999996</v>
          </cell>
          <cell r="AV446">
            <v>4.21</v>
          </cell>
          <cell r="AW446">
            <v>4.34</v>
          </cell>
          <cell r="AX446">
            <v>4.6100000000000003</v>
          </cell>
        </row>
        <row r="447">
          <cell r="A447" t="str">
            <v>JOR</v>
          </cell>
          <cell r="T447">
            <v>2.2000000000000002</v>
          </cell>
          <cell r="U447">
            <v>2.02</v>
          </cell>
          <cell r="V447">
            <v>1.93</v>
          </cell>
          <cell r="W447">
            <v>2.52</v>
          </cell>
          <cell r="X447">
            <v>2.34</v>
          </cell>
          <cell r="Y447">
            <v>2.4900000000000002</v>
          </cell>
          <cell r="Z447">
            <v>2.6</v>
          </cell>
          <cell r="AA447">
            <v>2.63</v>
          </cell>
          <cell r="AB447">
            <v>2.58</v>
          </cell>
          <cell r="AC447">
            <v>2.75</v>
          </cell>
          <cell r="AD447">
            <v>2.77</v>
          </cell>
          <cell r="AE447">
            <v>2.8</v>
          </cell>
          <cell r="AF447">
            <v>2.64</v>
          </cell>
          <cell r="AG447">
            <v>2.84</v>
          </cell>
          <cell r="AH447">
            <v>3.13</v>
          </cell>
          <cell r="AI447">
            <v>3.13</v>
          </cell>
          <cell r="AJ447">
            <v>2.97</v>
          </cell>
          <cell r="AK447">
            <v>3.19</v>
          </cell>
          <cell r="AL447">
            <v>3.43</v>
          </cell>
          <cell r="AM447">
            <v>3.99</v>
          </cell>
          <cell r="AN447">
            <v>3.95</v>
          </cell>
          <cell r="AO447">
            <v>4.03</v>
          </cell>
          <cell r="AP447">
            <v>3.93</v>
          </cell>
          <cell r="AQ447">
            <v>3.76</v>
          </cell>
          <cell r="AR447">
            <v>3.84</v>
          </cell>
          <cell r="AS447">
            <v>3.81</v>
          </cell>
          <cell r="AT447">
            <v>3.94</v>
          </cell>
          <cell r="AU447">
            <v>4.0599999999999996</v>
          </cell>
          <cell r="AV447">
            <v>4.21</v>
          </cell>
          <cell r="AW447">
            <v>4.34</v>
          </cell>
          <cell r="AX447">
            <v>4.6100000000000003</v>
          </cell>
        </row>
        <row r="448">
          <cell r="A448" t="str">
            <v>Kazakhstan</v>
          </cell>
          <cell r="AA448">
            <v>2.98</v>
          </cell>
          <cell r="AB448">
            <v>3.1500000000000004</v>
          </cell>
          <cell r="AC448">
            <v>2.84</v>
          </cell>
          <cell r="AD448">
            <v>3.67</v>
          </cell>
          <cell r="AE448">
            <v>3.96</v>
          </cell>
          <cell r="AF448">
            <v>4.12</v>
          </cell>
          <cell r="AG448">
            <v>3.98</v>
          </cell>
          <cell r="AH448">
            <v>4.05</v>
          </cell>
          <cell r="AI448">
            <v>2.02</v>
          </cell>
          <cell r="AJ448">
            <v>1.76</v>
          </cell>
          <cell r="AK448">
            <v>1.88</v>
          </cell>
          <cell r="AL448">
            <v>1.6900000000000002</v>
          </cell>
          <cell r="AM448">
            <v>1.86</v>
          </cell>
          <cell r="AN448">
            <v>6.27</v>
          </cell>
          <cell r="AO448">
            <v>5.79</v>
          </cell>
          <cell r="AP448">
            <v>6.62</v>
          </cell>
          <cell r="AQ448">
            <v>6.25</v>
          </cell>
          <cell r="AR448">
            <v>5.42</v>
          </cell>
          <cell r="AS448">
            <v>4.8500000000000005</v>
          </cell>
          <cell r="AT448">
            <v>3.3600000000000003</v>
          </cell>
          <cell r="AU448">
            <v>3.3400000000000003</v>
          </cell>
          <cell r="AV448">
            <v>3.1199999999999997</v>
          </cell>
          <cell r="AW448">
            <v>2.9800000000000004</v>
          </cell>
          <cell r="AX448">
            <v>3.1900000000000004</v>
          </cell>
          <cell r="AY448">
            <v>2.8400000000000003</v>
          </cell>
        </row>
        <row r="449">
          <cell r="A449" t="str">
            <v>KAZ</v>
          </cell>
          <cell r="AA449">
            <v>2.98</v>
          </cell>
          <cell r="AB449">
            <v>3.1500000000000004</v>
          </cell>
          <cell r="AC449">
            <v>2.84</v>
          </cell>
          <cell r="AD449">
            <v>3.67</v>
          </cell>
          <cell r="AE449">
            <v>3.96</v>
          </cell>
          <cell r="AF449">
            <v>4.12</v>
          </cell>
          <cell r="AG449">
            <v>3.98</v>
          </cell>
          <cell r="AH449">
            <v>4.05</v>
          </cell>
          <cell r="AI449">
            <v>2.02</v>
          </cell>
          <cell r="AJ449">
            <v>1.76</v>
          </cell>
          <cell r="AK449">
            <v>1.88</v>
          </cell>
          <cell r="AL449">
            <v>1.6900000000000002</v>
          </cell>
          <cell r="AM449">
            <v>1.86</v>
          </cell>
          <cell r="AN449">
            <v>6.27</v>
          </cell>
          <cell r="AO449">
            <v>5.79</v>
          </cell>
          <cell r="AP449">
            <v>6.62</v>
          </cell>
          <cell r="AQ449">
            <v>6.25</v>
          </cell>
          <cell r="AR449">
            <v>5.42</v>
          </cell>
          <cell r="AS449">
            <v>4.8500000000000005</v>
          </cell>
          <cell r="AT449">
            <v>3.3600000000000003</v>
          </cell>
          <cell r="AU449">
            <v>3.3400000000000003</v>
          </cell>
          <cell r="AV449">
            <v>3.1199999999999997</v>
          </cell>
          <cell r="AW449">
            <v>2.9800000000000004</v>
          </cell>
          <cell r="AX449">
            <v>3.1900000000000004</v>
          </cell>
          <cell r="AY449">
            <v>2.8400000000000003</v>
          </cell>
        </row>
        <row r="450">
          <cell r="A450" t="str">
            <v>Kenya</v>
          </cell>
          <cell r="U450">
            <v>0.77</v>
          </cell>
          <cell r="V450">
            <v>0.76</v>
          </cell>
          <cell r="W450">
            <v>0.65</v>
          </cell>
          <cell r="X450">
            <v>0.66</v>
          </cell>
          <cell r="Y450">
            <v>0.71</v>
          </cell>
          <cell r="Z450">
            <v>0.74</v>
          </cell>
          <cell r="AA450">
            <v>0.71</v>
          </cell>
          <cell r="AB450">
            <v>0.76</v>
          </cell>
          <cell r="AC450">
            <v>0.89</v>
          </cell>
          <cell r="AD450">
            <v>0.8</v>
          </cell>
          <cell r="AE450">
            <v>0.93</v>
          </cell>
          <cell r="AF450">
            <v>1.1299999999999999</v>
          </cell>
          <cell r="AG450">
            <v>1.1200000000000001</v>
          </cell>
          <cell r="AH450">
            <v>1.37</v>
          </cell>
          <cell r="AI450">
            <v>1.28</v>
          </cell>
          <cell r="AJ450">
            <v>1.86</v>
          </cell>
          <cell r="AK450">
            <v>1.69</v>
          </cell>
          <cell r="AL450">
            <v>1.81</v>
          </cell>
          <cell r="AM450">
            <v>1.83</v>
          </cell>
          <cell r="AN450">
            <v>1.66</v>
          </cell>
          <cell r="AO450">
            <v>1.77</v>
          </cell>
          <cell r="AP450">
            <v>1.7</v>
          </cell>
          <cell r="AQ450">
            <v>1.97</v>
          </cell>
          <cell r="AU450">
            <v>1.61</v>
          </cell>
          <cell r="AV450">
            <v>1.61</v>
          </cell>
          <cell r="AW450">
            <v>1.63</v>
          </cell>
          <cell r="AX450">
            <v>6.4500000000000011</v>
          </cell>
          <cell r="AY450">
            <v>1.36</v>
          </cell>
        </row>
        <row r="451">
          <cell r="A451" t="str">
            <v>KEN</v>
          </cell>
          <cell r="U451">
            <v>0.77</v>
          </cell>
          <cell r="V451">
            <v>0.76</v>
          </cell>
          <cell r="W451">
            <v>0.65</v>
          </cell>
          <cell r="X451">
            <v>0.66</v>
          </cell>
          <cell r="Y451">
            <v>0.71</v>
          </cell>
          <cell r="Z451">
            <v>0.74</v>
          </cell>
          <cell r="AA451">
            <v>0.71</v>
          </cell>
          <cell r="AB451">
            <v>0.76</v>
          </cell>
          <cell r="AC451">
            <v>0.89</v>
          </cell>
          <cell r="AD451">
            <v>0.8</v>
          </cell>
          <cell r="AE451">
            <v>0.93</v>
          </cell>
          <cell r="AF451">
            <v>1.1299999999999999</v>
          </cell>
          <cell r="AG451">
            <v>1.1200000000000001</v>
          </cell>
          <cell r="AH451">
            <v>1.37</v>
          </cell>
          <cell r="AI451">
            <v>1.28</v>
          </cell>
          <cell r="AJ451">
            <v>1.86</v>
          </cell>
          <cell r="AK451">
            <v>1.69</v>
          </cell>
          <cell r="AL451">
            <v>1.81</v>
          </cell>
          <cell r="AM451">
            <v>1.83</v>
          </cell>
          <cell r="AN451">
            <v>1.66</v>
          </cell>
          <cell r="AO451">
            <v>1.77</v>
          </cell>
          <cell r="AP451">
            <v>1.7</v>
          </cell>
          <cell r="AQ451">
            <v>1.97</v>
          </cell>
          <cell r="AU451">
            <v>1.61</v>
          </cell>
          <cell r="AV451">
            <v>1.61</v>
          </cell>
          <cell r="AW451">
            <v>1.63</v>
          </cell>
          <cell r="AX451">
            <v>6.4500000000000011</v>
          </cell>
          <cell r="AY451">
            <v>1.36</v>
          </cell>
        </row>
        <row r="452">
          <cell r="A452" t="str">
            <v>Kiribati</v>
          </cell>
          <cell r="AN452">
            <v>5.07</v>
          </cell>
          <cell r="AO452">
            <v>21.2</v>
          </cell>
          <cell r="AP452">
            <v>19.68</v>
          </cell>
          <cell r="AQ452">
            <v>20.75</v>
          </cell>
          <cell r="AR452">
            <v>54.24</v>
          </cell>
          <cell r="AS452">
            <v>18.8</v>
          </cell>
          <cell r="AT452">
            <v>18.43</v>
          </cell>
          <cell r="AU452">
            <v>20.64</v>
          </cell>
          <cell r="AV452">
            <v>23.24</v>
          </cell>
          <cell r="AW452">
            <v>26.050000000000004</v>
          </cell>
          <cell r="AX452">
            <v>20.52</v>
          </cell>
          <cell r="AY452">
            <v>27.36</v>
          </cell>
        </row>
        <row r="453">
          <cell r="A453" t="str">
            <v>KIR</v>
          </cell>
          <cell r="AN453">
            <v>5.07</v>
          </cell>
          <cell r="AO453">
            <v>21.2</v>
          </cell>
          <cell r="AP453">
            <v>19.68</v>
          </cell>
          <cell r="AQ453">
            <v>20.75</v>
          </cell>
          <cell r="AR453">
            <v>54.24</v>
          </cell>
          <cell r="AS453">
            <v>18.8</v>
          </cell>
          <cell r="AT453">
            <v>18.43</v>
          </cell>
          <cell r="AU453">
            <v>20.64</v>
          </cell>
          <cell r="AV453">
            <v>23.24</v>
          </cell>
          <cell r="AW453">
            <v>26.050000000000004</v>
          </cell>
          <cell r="AX453">
            <v>20.52</v>
          </cell>
          <cell r="AY453">
            <v>27.36</v>
          </cell>
        </row>
        <row r="454">
          <cell r="A454" t="str">
            <v>Korea, Rep.</v>
          </cell>
          <cell r="Y454">
            <v>1.8</v>
          </cell>
          <cell r="Z454">
            <v>1.82</v>
          </cell>
          <cell r="AA454">
            <v>1.76</v>
          </cell>
          <cell r="AB454">
            <v>2</v>
          </cell>
          <cell r="AC454">
            <v>1.98</v>
          </cell>
          <cell r="AD454">
            <v>1.78</v>
          </cell>
          <cell r="AE454">
            <v>1.8</v>
          </cell>
          <cell r="AF454">
            <v>1.8</v>
          </cell>
          <cell r="AG454">
            <v>1.98</v>
          </cell>
          <cell r="AH454">
            <v>1.72</v>
          </cell>
          <cell r="AI454">
            <v>1.92</v>
          </cell>
          <cell r="AJ454">
            <v>2.12</v>
          </cell>
          <cell r="AM454">
            <v>1.9300000000000002</v>
          </cell>
          <cell r="AN454">
            <v>1.81</v>
          </cell>
        </row>
        <row r="455">
          <cell r="A455" t="str">
            <v>KOR</v>
          </cell>
          <cell r="Y455">
            <v>1.8</v>
          </cell>
          <cell r="Z455">
            <v>1.82</v>
          </cell>
          <cell r="AA455">
            <v>1.76</v>
          </cell>
          <cell r="AB455">
            <v>2</v>
          </cell>
          <cell r="AC455">
            <v>1.98</v>
          </cell>
          <cell r="AD455">
            <v>1.78</v>
          </cell>
          <cell r="AE455">
            <v>1.8</v>
          </cell>
          <cell r="AF455">
            <v>1.8</v>
          </cell>
          <cell r="AG455">
            <v>1.98</v>
          </cell>
          <cell r="AH455">
            <v>1.72</v>
          </cell>
          <cell r="AI455">
            <v>1.92</v>
          </cell>
          <cell r="AJ455">
            <v>2.12</v>
          </cell>
          <cell r="AM455">
            <v>1.9300000000000002</v>
          </cell>
          <cell r="AN455">
            <v>1.81</v>
          </cell>
        </row>
        <row r="456">
          <cell r="A456" t="str">
            <v>Kosovo</v>
          </cell>
          <cell r="AT456">
            <v>2.57</v>
          </cell>
          <cell r="AU456">
            <v>2.4500000000000002</v>
          </cell>
          <cell r="AV456">
            <v>2.64</v>
          </cell>
          <cell r="AW456">
            <v>2.21</v>
          </cell>
          <cell r="AX456">
            <v>2.96</v>
          </cell>
          <cell r="AY456">
            <v>2.69</v>
          </cell>
        </row>
        <row r="457">
          <cell r="A457" t="str">
            <v>XKX</v>
          </cell>
          <cell r="AT457">
            <v>2.57</v>
          </cell>
          <cell r="AU457">
            <v>2.4500000000000002</v>
          </cell>
          <cell r="AV457">
            <v>2.64</v>
          </cell>
          <cell r="AW457">
            <v>2.21</v>
          </cell>
          <cell r="AX457">
            <v>2.96</v>
          </cell>
          <cell r="AY457">
            <v>2.69</v>
          </cell>
        </row>
        <row r="458">
          <cell r="A458" t="str">
            <v>Kuwait</v>
          </cell>
          <cell r="T458">
            <v>12.39</v>
          </cell>
          <cell r="U458">
            <v>8.52</v>
          </cell>
          <cell r="V458">
            <v>16.62</v>
          </cell>
          <cell r="W458">
            <v>13.320000000000002</v>
          </cell>
          <cell r="X458">
            <v>12.719999999999999</v>
          </cell>
          <cell r="Y458">
            <v>11.9</v>
          </cell>
          <cell r="Z458">
            <v>10.530000000000001</v>
          </cell>
          <cell r="AA458">
            <v>11.22</v>
          </cell>
          <cell r="AB458">
            <v>13.96</v>
          </cell>
          <cell r="AE458">
            <v>12.81</v>
          </cell>
          <cell r="AF458">
            <v>12.330000000000002</v>
          </cell>
          <cell r="AG458">
            <v>10.86</v>
          </cell>
          <cell r="AH458">
            <v>9.7100000000000009</v>
          </cell>
          <cell r="AI458">
            <v>8.4400000000000013</v>
          </cell>
          <cell r="AJ458">
            <v>6.99</v>
          </cell>
          <cell r="AK458">
            <v>4.7300000000000004</v>
          </cell>
          <cell r="AL458">
            <v>5.04</v>
          </cell>
          <cell r="AM458">
            <v>6.35</v>
          </cell>
          <cell r="AN458">
            <v>5.97</v>
          </cell>
          <cell r="AO458">
            <v>5.6099999999999994</v>
          </cell>
          <cell r="AP458">
            <v>5.29</v>
          </cell>
          <cell r="AQ458">
            <v>5.43</v>
          </cell>
          <cell r="AR458">
            <v>6.28</v>
          </cell>
          <cell r="AS458">
            <v>8.56</v>
          </cell>
        </row>
        <row r="459">
          <cell r="A459" t="str">
            <v>KWT</v>
          </cell>
          <cell r="T459">
            <v>12.39</v>
          </cell>
          <cell r="U459">
            <v>8.52</v>
          </cell>
          <cell r="V459">
            <v>16.62</v>
          </cell>
          <cell r="W459">
            <v>13.320000000000002</v>
          </cell>
          <cell r="X459">
            <v>12.719999999999999</v>
          </cell>
          <cell r="Y459">
            <v>11.9</v>
          </cell>
          <cell r="Z459">
            <v>10.530000000000001</v>
          </cell>
          <cell r="AA459">
            <v>11.22</v>
          </cell>
          <cell r="AB459">
            <v>13.96</v>
          </cell>
          <cell r="AE459">
            <v>12.81</v>
          </cell>
          <cell r="AF459">
            <v>12.330000000000002</v>
          </cell>
          <cell r="AG459">
            <v>10.86</v>
          </cell>
          <cell r="AH459">
            <v>9.7100000000000009</v>
          </cell>
          <cell r="AI459">
            <v>8.4400000000000013</v>
          </cell>
          <cell r="AJ459">
            <v>6.99</v>
          </cell>
          <cell r="AK459">
            <v>4.7300000000000004</v>
          </cell>
          <cell r="AL459">
            <v>5.04</v>
          </cell>
          <cell r="AM459">
            <v>6.35</v>
          </cell>
          <cell r="AN459">
            <v>5.97</v>
          </cell>
          <cell r="AO459">
            <v>5.6099999999999994</v>
          </cell>
          <cell r="AP459">
            <v>5.29</v>
          </cell>
          <cell r="AQ459">
            <v>5.43</v>
          </cell>
          <cell r="AR459">
            <v>6.28</v>
          </cell>
          <cell r="AS459">
            <v>8.56</v>
          </cell>
        </row>
        <row r="460">
          <cell r="A460" t="str">
            <v>Kyrgyz Republic</v>
          </cell>
          <cell r="W460">
            <v>0.81</v>
          </cell>
          <cell r="X460">
            <v>1.71</v>
          </cell>
          <cell r="Y460">
            <v>2.0099999999999998</v>
          </cell>
          <cell r="Z460">
            <v>1.74</v>
          </cell>
          <cell r="AA460">
            <v>1.6</v>
          </cell>
          <cell r="AB460">
            <v>1.3</v>
          </cell>
          <cell r="AC460">
            <v>1.01</v>
          </cell>
          <cell r="AD460">
            <v>1.19</v>
          </cell>
          <cell r="AE460">
            <v>1.07</v>
          </cell>
          <cell r="AJ460">
            <v>1.5</v>
          </cell>
          <cell r="AR460">
            <v>0.06</v>
          </cell>
          <cell r="AS460">
            <v>0.02</v>
          </cell>
          <cell r="AT460">
            <v>0.01</v>
          </cell>
          <cell r="AU460">
            <v>0.01</v>
          </cell>
          <cell r="AV460">
            <v>0.01</v>
          </cell>
          <cell r="AW460">
            <v>0</v>
          </cell>
          <cell r="AX460">
            <v>0</v>
          </cell>
          <cell r="AY460">
            <v>0</v>
          </cell>
        </row>
        <row r="461">
          <cell r="A461" t="str">
            <v>KGZ</v>
          </cell>
          <cell r="W461">
            <v>0.81</v>
          </cell>
          <cell r="X461">
            <v>1.71</v>
          </cell>
          <cell r="Y461">
            <v>2.0099999999999998</v>
          </cell>
          <cell r="Z461">
            <v>1.74</v>
          </cell>
          <cell r="AA461">
            <v>1.6</v>
          </cell>
          <cell r="AB461">
            <v>1.3</v>
          </cell>
          <cell r="AC461">
            <v>1.01</v>
          </cell>
          <cell r="AD461">
            <v>1.19</v>
          </cell>
          <cell r="AE461">
            <v>1.07</v>
          </cell>
          <cell r="AJ461">
            <v>1.5</v>
          </cell>
          <cell r="AR461">
            <v>0.06</v>
          </cell>
          <cell r="AS461">
            <v>0.02</v>
          </cell>
          <cell r="AT461">
            <v>0.01</v>
          </cell>
          <cell r="AU461">
            <v>0.01</v>
          </cell>
          <cell r="AV461">
            <v>0.01</v>
          </cell>
          <cell r="AW461">
            <v>0</v>
          </cell>
          <cell r="AX461">
            <v>0</v>
          </cell>
          <cell r="AY461">
            <v>0</v>
          </cell>
        </row>
        <row r="462">
          <cell r="A462" t="str">
            <v>Latvia</v>
          </cell>
          <cell r="X462">
            <v>1.25</v>
          </cell>
          <cell r="Y462">
            <v>5.36</v>
          </cell>
          <cell r="Z462">
            <v>5.13</v>
          </cell>
          <cell r="AA462">
            <v>4.5199999999999996</v>
          </cell>
          <cell r="AB462">
            <v>4.72</v>
          </cell>
          <cell r="AC462">
            <v>5</v>
          </cell>
          <cell r="AD462">
            <v>4.75</v>
          </cell>
          <cell r="AE462">
            <v>4.55</v>
          </cell>
          <cell r="AF462">
            <v>4.54</v>
          </cell>
          <cell r="AG462">
            <v>4.46</v>
          </cell>
          <cell r="AH462">
            <v>4.59</v>
          </cell>
          <cell r="AI462">
            <v>4.4000000000000004</v>
          </cell>
          <cell r="AJ462">
            <v>5.1100000000000003</v>
          </cell>
          <cell r="AK462">
            <v>4.92</v>
          </cell>
          <cell r="AL462">
            <v>4.32</v>
          </cell>
          <cell r="AM462">
            <v>4.08</v>
          </cell>
          <cell r="AN462">
            <v>3.84</v>
          </cell>
          <cell r="AO462">
            <v>3.78</v>
          </cell>
          <cell r="AP462">
            <v>3.58</v>
          </cell>
          <cell r="AQ462">
            <v>3.8600000000000003</v>
          </cell>
          <cell r="AR462">
            <v>4.0199999999999996</v>
          </cell>
          <cell r="AS462">
            <v>3.96</v>
          </cell>
          <cell r="AT462">
            <v>4.26</v>
          </cell>
          <cell r="AU462">
            <v>4.66</v>
          </cell>
          <cell r="AV462">
            <v>4.4000000000000004</v>
          </cell>
          <cell r="AW462">
            <v>4.46</v>
          </cell>
          <cell r="AX462">
            <v>4.58</v>
          </cell>
          <cell r="AY462">
            <v>4.46</v>
          </cell>
        </row>
        <row r="463">
          <cell r="A463" t="str">
            <v>LVA</v>
          </cell>
          <cell r="X463">
            <v>1.25</v>
          </cell>
          <cell r="Y463">
            <v>5.36</v>
          </cell>
          <cell r="Z463">
            <v>5.13</v>
          </cell>
          <cell r="AA463">
            <v>4.5199999999999996</v>
          </cell>
          <cell r="AB463">
            <v>4.72</v>
          </cell>
          <cell r="AC463">
            <v>5</v>
          </cell>
          <cell r="AD463">
            <v>4.75</v>
          </cell>
          <cell r="AE463">
            <v>4.55</v>
          </cell>
          <cell r="AF463">
            <v>4.54</v>
          </cell>
          <cell r="AG463">
            <v>4.46</v>
          </cell>
          <cell r="AH463">
            <v>4.59</v>
          </cell>
          <cell r="AI463">
            <v>4.4000000000000004</v>
          </cell>
          <cell r="AJ463">
            <v>5.1100000000000003</v>
          </cell>
          <cell r="AK463">
            <v>4.92</v>
          </cell>
          <cell r="AL463">
            <v>4.32</v>
          </cell>
          <cell r="AM463">
            <v>4.08</v>
          </cell>
          <cell r="AN463">
            <v>3.84</v>
          </cell>
          <cell r="AO463">
            <v>3.78</v>
          </cell>
          <cell r="AP463">
            <v>3.58</v>
          </cell>
          <cell r="AQ463">
            <v>3.8600000000000003</v>
          </cell>
          <cell r="AR463">
            <v>4.0199999999999996</v>
          </cell>
          <cell r="AS463">
            <v>3.96</v>
          </cell>
          <cell r="AT463">
            <v>4.26</v>
          </cell>
          <cell r="AU463">
            <v>4.66</v>
          </cell>
          <cell r="AV463">
            <v>4.4000000000000004</v>
          </cell>
          <cell r="AW463">
            <v>4.46</v>
          </cell>
          <cell r="AX463">
            <v>4.58</v>
          </cell>
          <cell r="AY463">
            <v>4.46</v>
          </cell>
        </row>
        <row r="464">
          <cell r="A464" t="str">
            <v>Lebanon</v>
          </cell>
          <cell r="W464">
            <v>2.84</v>
          </cell>
          <cell r="X464">
            <v>3.64</v>
          </cell>
          <cell r="Y464">
            <v>3.4</v>
          </cell>
          <cell r="Z464">
            <v>3.46</v>
          </cell>
          <cell r="AA464">
            <v>1.34</v>
          </cell>
          <cell r="AB464">
            <v>1.23</v>
          </cell>
          <cell r="AC464">
            <v>1.32</v>
          </cell>
          <cell r="AD464">
            <v>1.33</v>
          </cell>
          <cell r="AE464">
            <v>1.32</v>
          </cell>
          <cell r="AF464">
            <v>1.39</v>
          </cell>
          <cell r="AG464">
            <v>1.36</v>
          </cell>
          <cell r="AH464">
            <v>1.18</v>
          </cell>
          <cell r="AI464">
            <v>1.24</v>
          </cell>
          <cell r="AJ464">
            <v>1.36</v>
          </cell>
          <cell r="AK464">
            <v>1.48</v>
          </cell>
          <cell r="AL464">
            <v>1.43</v>
          </cell>
          <cell r="AM464">
            <v>1.52</v>
          </cell>
          <cell r="AN464">
            <v>1.45</v>
          </cell>
          <cell r="AO464">
            <v>1.36</v>
          </cell>
          <cell r="AP464">
            <v>0.88</v>
          </cell>
          <cell r="AQ464">
            <v>1.23</v>
          </cell>
          <cell r="AR464">
            <v>1.49</v>
          </cell>
          <cell r="AS464">
            <v>1.41</v>
          </cell>
          <cell r="AT464">
            <v>1.5</v>
          </cell>
          <cell r="AU464">
            <v>1.64</v>
          </cell>
          <cell r="AV464">
            <v>1.87</v>
          </cell>
          <cell r="AW464">
            <v>1.83</v>
          </cell>
          <cell r="AX464">
            <v>1.3</v>
          </cell>
        </row>
        <row r="465">
          <cell r="A465" t="str">
            <v>LBN</v>
          </cell>
          <cell r="W465">
            <v>2.84</v>
          </cell>
          <cell r="X465">
            <v>3.64</v>
          </cell>
          <cell r="Y465">
            <v>3.4</v>
          </cell>
          <cell r="Z465">
            <v>3.46</v>
          </cell>
          <cell r="AA465">
            <v>1.34</v>
          </cell>
          <cell r="AB465">
            <v>1.23</v>
          </cell>
          <cell r="AC465">
            <v>1.32</v>
          </cell>
          <cell r="AD465">
            <v>1.33</v>
          </cell>
          <cell r="AE465">
            <v>1.32</v>
          </cell>
          <cell r="AF465">
            <v>1.39</v>
          </cell>
          <cell r="AG465">
            <v>1.36</v>
          </cell>
          <cell r="AH465">
            <v>1.18</v>
          </cell>
          <cell r="AI465">
            <v>1.24</v>
          </cell>
          <cell r="AJ465">
            <v>1.36</v>
          </cell>
          <cell r="AK465">
            <v>1.48</v>
          </cell>
          <cell r="AL465">
            <v>1.43</v>
          </cell>
          <cell r="AM465">
            <v>1.52</v>
          </cell>
          <cell r="AN465">
            <v>1.45</v>
          </cell>
          <cell r="AO465">
            <v>1.36</v>
          </cell>
          <cell r="AP465">
            <v>0.88</v>
          </cell>
          <cell r="AQ465">
            <v>1.23</v>
          </cell>
          <cell r="AR465">
            <v>1.49</v>
          </cell>
          <cell r="AS465">
            <v>1.41</v>
          </cell>
          <cell r="AT465">
            <v>1.5</v>
          </cell>
          <cell r="AU465">
            <v>1.64</v>
          </cell>
          <cell r="AV465">
            <v>1.87</v>
          </cell>
          <cell r="AW465">
            <v>1.83</v>
          </cell>
          <cell r="AX465">
            <v>1.3</v>
          </cell>
        </row>
        <row r="466">
          <cell r="A466" t="str">
            <v>Liberia</v>
          </cell>
          <cell r="AI466">
            <v>2.02</v>
          </cell>
          <cell r="AJ466">
            <v>2.5</v>
          </cell>
          <cell r="AK466">
            <v>3.38</v>
          </cell>
          <cell r="AL466">
            <v>4.22</v>
          </cell>
          <cell r="AQ466">
            <v>6.32</v>
          </cell>
        </row>
        <row r="467">
          <cell r="A467" t="str">
            <v>LBR</v>
          </cell>
          <cell r="AI467">
            <v>2.02</v>
          </cell>
          <cell r="AJ467">
            <v>2.5</v>
          </cell>
          <cell r="AK467">
            <v>3.38</v>
          </cell>
          <cell r="AL467">
            <v>4.22</v>
          </cell>
          <cell r="AQ467">
            <v>6.32</v>
          </cell>
        </row>
        <row r="468">
          <cell r="A468" t="str">
            <v>Lithuania</v>
          </cell>
          <cell r="Y468">
            <v>3.66</v>
          </cell>
          <cell r="Z468">
            <v>3.83</v>
          </cell>
          <cell r="AA468">
            <v>4.6999999999999993</v>
          </cell>
          <cell r="AB468">
            <v>5.129999999999999</v>
          </cell>
          <cell r="AC468">
            <v>4.3</v>
          </cell>
          <cell r="AD468">
            <v>4.05</v>
          </cell>
          <cell r="AE468">
            <v>3.8200000000000003</v>
          </cell>
          <cell r="AF468">
            <v>3.8</v>
          </cell>
          <cell r="AG468">
            <v>3.72</v>
          </cell>
          <cell r="AH468">
            <v>3.66</v>
          </cell>
          <cell r="AI468">
            <v>3.46</v>
          </cell>
          <cell r="AJ468">
            <v>3.54</v>
          </cell>
          <cell r="AK468">
            <v>3.3</v>
          </cell>
          <cell r="AL468">
            <v>3.64</v>
          </cell>
          <cell r="AM468">
            <v>3.68</v>
          </cell>
          <cell r="AN468">
            <v>3.66</v>
          </cell>
          <cell r="AO468">
            <v>3.7</v>
          </cell>
          <cell r="AP468">
            <v>3.52</v>
          </cell>
          <cell r="AQ468">
            <v>3.26</v>
          </cell>
          <cell r="AR468">
            <v>3.3</v>
          </cell>
          <cell r="AS468">
            <v>3.24</v>
          </cell>
          <cell r="AT468">
            <v>2.9299999999999997</v>
          </cell>
          <cell r="AU468">
            <v>2.9400000000000004</v>
          </cell>
          <cell r="AV468">
            <v>2.74</v>
          </cell>
          <cell r="AW468">
            <v>2.7800000000000002</v>
          </cell>
          <cell r="AX468">
            <v>3.04</v>
          </cell>
          <cell r="AY468">
            <v>2.6</v>
          </cell>
        </row>
        <row r="469">
          <cell r="A469" t="str">
            <v>LTU</v>
          </cell>
          <cell r="Y469">
            <v>3.66</v>
          </cell>
          <cell r="Z469">
            <v>3.83</v>
          </cell>
          <cell r="AA469">
            <v>4.6999999999999993</v>
          </cell>
          <cell r="AB469">
            <v>5.129999999999999</v>
          </cell>
          <cell r="AC469">
            <v>4.3</v>
          </cell>
          <cell r="AD469">
            <v>4.05</v>
          </cell>
          <cell r="AE469">
            <v>3.8200000000000003</v>
          </cell>
          <cell r="AF469">
            <v>3.8</v>
          </cell>
          <cell r="AG469">
            <v>3.72</v>
          </cell>
          <cell r="AH469">
            <v>3.66</v>
          </cell>
          <cell r="AI469">
            <v>3.46</v>
          </cell>
          <cell r="AJ469">
            <v>3.54</v>
          </cell>
          <cell r="AK469">
            <v>3.3</v>
          </cell>
          <cell r="AL469">
            <v>3.64</v>
          </cell>
          <cell r="AM469">
            <v>3.68</v>
          </cell>
          <cell r="AN469">
            <v>3.66</v>
          </cell>
          <cell r="AO469">
            <v>3.7</v>
          </cell>
          <cell r="AP469">
            <v>3.52</v>
          </cell>
          <cell r="AQ469">
            <v>3.26</v>
          </cell>
          <cell r="AR469">
            <v>3.3</v>
          </cell>
          <cell r="AS469">
            <v>3.24</v>
          </cell>
          <cell r="AT469">
            <v>2.9299999999999997</v>
          </cell>
          <cell r="AU469">
            <v>2.9400000000000004</v>
          </cell>
          <cell r="AV469">
            <v>2.74</v>
          </cell>
          <cell r="AW469">
            <v>2.7800000000000002</v>
          </cell>
          <cell r="AX469">
            <v>3.04</v>
          </cell>
          <cell r="AY469">
            <v>2.6</v>
          </cell>
        </row>
        <row r="470">
          <cell r="A470" t="str">
            <v>Luxembourg</v>
          </cell>
          <cell r="T470">
            <v>1.4500000000000002</v>
          </cell>
          <cell r="U470">
            <v>1.4</v>
          </cell>
          <cell r="V470">
            <v>1.0899999999999999</v>
          </cell>
          <cell r="W470">
            <v>1.23</v>
          </cell>
          <cell r="X470">
            <v>1.24</v>
          </cell>
          <cell r="Y470">
            <v>1.62</v>
          </cell>
          <cell r="Z470">
            <v>1.67</v>
          </cell>
          <cell r="AA470">
            <v>1.7</v>
          </cell>
          <cell r="AB470">
            <v>1.6400000000000001</v>
          </cell>
          <cell r="AC470">
            <v>1.9</v>
          </cell>
          <cell r="AD470">
            <v>1.77</v>
          </cell>
          <cell r="AE470">
            <v>1.9500000000000002</v>
          </cell>
          <cell r="AF470">
            <v>2.0700000000000003</v>
          </cell>
          <cell r="AG470">
            <v>2.16</v>
          </cell>
          <cell r="AH470">
            <v>2.17</v>
          </cell>
          <cell r="AI470">
            <v>2.1500000000000004</v>
          </cell>
          <cell r="AJ470">
            <v>1.9500000000000002</v>
          </cell>
          <cell r="AK470">
            <v>1.7799999999999998</v>
          </cell>
          <cell r="AL470">
            <v>1.81</v>
          </cell>
          <cell r="AM470">
            <v>1.9700000000000002</v>
          </cell>
          <cell r="AN470">
            <v>1.9900000000000002</v>
          </cell>
          <cell r="AO470">
            <v>2</v>
          </cell>
          <cell r="AP470">
            <v>1.94</v>
          </cell>
          <cell r="AQ470">
            <v>1.9700000000000002</v>
          </cell>
          <cell r="AR470">
            <v>1.9500000000000002</v>
          </cell>
          <cell r="AS470">
            <v>1.9700000000000002</v>
          </cell>
          <cell r="AT470">
            <v>1.96</v>
          </cell>
          <cell r="AU470">
            <v>2.06</v>
          </cell>
          <cell r="AV470">
            <v>2.2599999999999998</v>
          </cell>
          <cell r="AW470">
            <v>2.5</v>
          </cell>
          <cell r="AX470">
            <v>2.64</v>
          </cell>
          <cell r="AY470">
            <v>2.41</v>
          </cell>
        </row>
        <row r="471">
          <cell r="A471" t="str">
            <v>LUX</v>
          </cell>
          <cell r="T471">
            <v>1.4500000000000002</v>
          </cell>
          <cell r="U471">
            <v>1.4</v>
          </cell>
          <cell r="V471">
            <v>1.0899999999999999</v>
          </cell>
          <cell r="W471">
            <v>1.23</v>
          </cell>
          <cell r="X471">
            <v>1.24</v>
          </cell>
          <cell r="Y471">
            <v>1.62</v>
          </cell>
          <cell r="Z471">
            <v>1.67</v>
          </cell>
          <cell r="AA471">
            <v>1.7</v>
          </cell>
          <cell r="AB471">
            <v>1.6400000000000001</v>
          </cell>
          <cell r="AC471">
            <v>1.9</v>
          </cell>
          <cell r="AD471">
            <v>1.77</v>
          </cell>
          <cell r="AE471">
            <v>1.9500000000000002</v>
          </cell>
          <cell r="AF471">
            <v>2.0700000000000003</v>
          </cell>
          <cell r="AG471">
            <v>2.16</v>
          </cell>
          <cell r="AH471">
            <v>2.17</v>
          </cell>
          <cell r="AI471">
            <v>2.1500000000000004</v>
          </cell>
          <cell r="AJ471">
            <v>1.9500000000000002</v>
          </cell>
          <cell r="AK471">
            <v>1.7799999999999998</v>
          </cell>
          <cell r="AL471">
            <v>1.81</v>
          </cell>
          <cell r="AM471">
            <v>1.9700000000000002</v>
          </cell>
          <cell r="AN471">
            <v>1.9900000000000002</v>
          </cell>
          <cell r="AO471">
            <v>2</v>
          </cell>
          <cell r="AP471">
            <v>1.94</v>
          </cell>
          <cell r="AQ471">
            <v>1.9700000000000002</v>
          </cell>
          <cell r="AR471">
            <v>1.9500000000000002</v>
          </cell>
          <cell r="AS471">
            <v>1.9700000000000002</v>
          </cell>
          <cell r="AT471">
            <v>1.96</v>
          </cell>
          <cell r="AU471">
            <v>2.06</v>
          </cell>
          <cell r="AV471">
            <v>2.2599999999999998</v>
          </cell>
          <cell r="AW471">
            <v>2.5</v>
          </cell>
          <cell r="AX471">
            <v>2.64</v>
          </cell>
          <cell r="AY471">
            <v>2.41</v>
          </cell>
        </row>
        <row r="472">
          <cell r="A472" t="str">
            <v>Macao SAR, China</v>
          </cell>
          <cell r="AE472">
            <v>13.600000000000001</v>
          </cell>
          <cell r="AF472">
            <v>13.129999999999999</v>
          </cell>
          <cell r="AG472">
            <v>13.4</v>
          </cell>
          <cell r="AH472">
            <v>11</v>
          </cell>
          <cell r="AI472">
            <v>9.92</v>
          </cell>
          <cell r="AJ472">
            <v>9.24</v>
          </cell>
          <cell r="AK472">
            <v>8.3999999999999986</v>
          </cell>
          <cell r="AL472">
            <v>8.8000000000000007</v>
          </cell>
          <cell r="AM472">
            <v>9.27</v>
          </cell>
          <cell r="AN472">
            <v>7.9600000000000009</v>
          </cell>
          <cell r="AO472">
            <v>6.4099999999999993</v>
          </cell>
          <cell r="AP472">
            <v>6</v>
          </cell>
          <cell r="AQ472">
            <v>5.879999999999999</v>
          </cell>
          <cell r="AR472">
            <v>6.01</v>
          </cell>
          <cell r="AS472">
            <v>10.4</v>
          </cell>
          <cell r="AT472">
            <v>10.52</v>
          </cell>
          <cell r="AU472">
            <v>12.79</v>
          </cell>
          <cell r="AV472">
            <v>13.76</v>
          </cell>
          <cell r="AW472">
            <v>10.56</v>
          </cell>
          <cell r="AX472">
            <v>24.249999999999996</v>
          </cell>
          <cell r="AY472">
            <v>18.52</v>
          </cell>
        </row>
        <row r="473">
          <cell r="A473" t="str">
            <v>MAC</v>
          </cell>
          <cell r="AE473">
            <v>13.600000000000001</v>
          </cell>
          <cell r="AF473">
            <v>13.129999999999999</v>
          </cell>
          <cell r="AG473">
            <v>13.4</v>
          </cell>
          <cell r="AH473">
            <v>11</v>
          </cell>
          <cell r="AI473">
            <v>9.92</v>
          </cell>
          <cell r="AJ473">
            <v>9.24</v>
          </cell>
          <cell r="AK473">
            <v>8.3999999999999986</v>
          </cell>
          <cell r="AL473">
            <v>8.8000000000000007</v>
          </cell>
          <cell r="AM473">
            <v>9.27</v>
          </cell>
          <cell r="AN473">
            <v>7.9600000000000009</v>
          </cell>
          <cell r="AO473">
            <v>6.4099999999999993</v>
          </cell>
          <cell r="AP473">
            <v>6</v>
          </cell>
          <cell r="AQ473">
            <v>5.879999999999999</v>
          </cell>
          <cell r="AR473">
            <v>6.01</v>
          </cell>
          <cell r="AS473">
            <v>10.4</v>
          </cell>
          <cell r="AT473">
            <v>10.52</v>
          </cell>
          <cell r="AU473">
            <v>12.79</v>
          </cell>
          <cell r="AV473">
            <v>13.76</v>
          </cell>
          <cell r="AW473">
            <v>10.56</v>
          </cell>
          <cell r="AX473">
            <v>24.249999999999996</v>
          </cell>
          <cell r="AY473">
            <v>18.52</v>
          </cell>
        </row>
        <row r="474">
          <cell r="A474" t="str">
            <v>Madagascar</v>
          </cell>
          <cell r="T474">
            <v>0</v>
          </cell>
          <cell r="U474">
            <v>0</v>
          </cell>
          <cell r="V474">
            <v>0</v>
          </cell>
          <cell r="W474">
            <v>0</v>
          </cell>
          <cell r="X474">
            <v>0</v>
          </cell>
          <cell r="Y474">
            <v>0</v>
          </cell>
          <cell r="Z474">
            <v>0</v>
          </cell>
          <cell r="AA474">
            <v>0</v>
          </cell>
          <cell r="AE474">
            <v>0</v>
          </cell>
          <cell r="AF474">
            <v>2</v>
          </cell>
          <cell r="AG474">
            <v>0.41</v>
          </cell>
          <cell r="AH474">
            <v>0.39</v>
          </cell>
          <cell r="AI474">
            <v>0.26</v>
          </cell>
          <cell r="AJ474">
            <v>0.56999999999999995</v>
          </cell>
          <cell r="AK474">
            <v>0.7</v>
          </cell>
          <cell r="AL474">
            <v>0.73</v>
          </cell>
          <cell r="AM474">
            <v>1.1200000000000001</v>
          </cell>
          <cell r="AN474">
            <v>0.4</v>
          </cell>
          <cell r="AO474">
            <v>0.57999999999999996</v>
          </cell>
          <cell r="AP474">
            <v>0.59</v>
          </cell>
          <cell r="AQ474">
            <v>0.57999999999999996</v>
          </cell>
          <cell r="AR474">
            <v>0.56000000000000005</v>
          </cell>
          <cell r="AS474">
            <v>0.54</v>
          </cell>
          <cell r="AT474">
            <v>0.54</v>
          </cell>
          <cell r="AU474">
            <v>0.56999999999999995</v>
          </cell>
          <cell r="AV474">
            <v>0.64</v>
          </cell>
          <cell r="AW474">
            <v>0.62</v>
          </cell>
          <cell r="AX474">
            <v>0.69</v>
          </cell>
          <cell r="AY474">
            <v>0.68</v>
          </cell>
        </row>
        <row r="475">
          <cell r="A475" t="str">
            <v>MDG</v>
          </cell>
          <cell r="T475">
            <v>0</v>
          </cell>
          <cell r="U475">
            <v>0</v>
          </cell>
          <cell r="V475">
            <v>0</v>
          </cell>
          <cell r="W475">
            <v>0</v>
          </cell>
          <cell r="X475">
            <v>0</v>
          </cell>
          <cell r="Y475">
            <v>0</v>
          </cell>
          <cell r="Z475">
            <v>0</v>
          </cell>
          <cell r="AA475">
            <v>0</v>
          </cell>
          <cell r="AE475">
            <v>0</v>
          </cell>
          <cell r="AF475">
            <v>2</v>
          </cell>
          <cell r="AG475">
            <v>0.41</v>
          </cell>
          <cell r="AH475">
            <v>0.39</v>
          </cell>
          <cell r="AI475">
            <v>0.26</v>
          </cell>
          <cell r="AJ475">
            <v>0.56999999999999995</v>
          </cell>
          <cell r="AK475">
            <v>0.7</v>
          </cell>
          <cell r="AL475">
            <v>0.73</v>
          </cell>
          <cell r="AM475">
            <v>1.1200000000000001</v>
          </cell>
          <cell r="AN475">
            <v>0.4</v>
          </cell>
          <cell r="AO475">
            <v>0.57999999999999996</v>
          </cell>
          <cell r="AP475">
            <v>0.59</v>
          </cell>
          <cell r="AQ475">
            <v>0.57999999999999996</v>
          </cell>
          <cell r="AR475">
            <v>0.56000000000000005</v>
          </cell>
          <cell r="AS475">
            <v>0.54</v>
          </cell>
          <cell r="AT475">
            <v>0.54</v>
          </cell>
          <cell r="AU475">
            <v>0.56999999999999995</v>
          </cell>
          <cell r="AV475">
            <v>0.64</v>
          </cell>
          <cell r="AW475">
            <v>0.62</v>
          </cell>
          <cell r="AX475">
            <v>0.69</v>
          </cell>
          <cell r="AY475">
            <v>0.68</v>
          </cell>
        </row>
        <row r="476">
          <cell r="A476" t="str">
            <v>Malaysia</v>
          </cell>
          <cell r="T476">
            <v>1.43</v>
          </cell>
          <cell r="U476">
            <v>1.33</v>
          </cell>
          <cell r="V476">
            <v>1.5</v>
          </cell>
          <cell r="W476">
            <v>1.3</v>
          </cell>
          <cell r="X476">
            <v>1.08</v>
          </cell>
          <cell r="Y476">
            <v>1.1399999999999999</v>
          </cell>
          <cell r="AD476">
            <v>0</v>
          </cell>
          <cell r="AE476">
            <v>0</v>
          </cell>
          <cell r="AF476">
            <v>1.1599999999999999</v>
          </cell>
          <cell r="AG476">
            <v>1.2</v>
          </cell>
          <cell r="AH476">
            <v>1.08</v>
          </cell>
          <cell r="AI476">
            <v>1.07</v>
          </cell>
          <cell r="AJ476">
            <v>1.18</v>
          </cell>
          <cell r="AK476">
            <v>1.17</v>
          </cell>
          <cell r="AL476">
            <v>1.19</v>
          </cell>
          <cell r="AM476">
            <v>1.28</v>
          </cell>
          <cell r="AN476">
            <v>1.23</v>
          </cell>
          <cell r="AO476">
            <v>1.1599999999999999</v>
          </cell>
          <cell r="AP476">
            <v>1.25</v>
          </cell>
          <cell r="AQ476">
            <v>1.2</v>
          </cell>
          <cell r="AR476">
            <v>1.2</v>
          </cell>
          <cell r="AS476">
            <v>1.23</v>
          </cell>
          <cell r="AT476">
            <v>1.1200000000000001</v>
          </cell>
          <cell r="AU476">
            <v>1.1200000000000001</v>
          </cell>
          <cell r="AV476">
            <v>0.87</v>
          </cell>
          <cell r="AW476">
            <v>1.02</v>
          </cell>
          <cell r="AX476">
            <v>1.1499999999999999</v>
          </cell>
          <cell r="AY476">
            <v>1.0900000000000001</v>
          </cell>
        </row>
        <row r="477">
          <cell r="A477" t="str">
            <v>MYS</v>
          </cell>
          <cell r="T477">
            <v>1.43</v>
          </cell>
          <cell r="U477">
            <v>1.33</v>
          </cell>
          <cell r="V477">
            <v>1.5</v>
          </cell>
          <cell r="W477">
            <v>1.3</v>
          </cell>
          <cell r="X477">
            <v>1.08</v>
          </cell>
          <cell r="Y477">
            <v>1.1399999999999999</v>
          </cell>
          <cell r="AD477">
            <v>0</v>
          </cell>
          <cell r="AE477">
            <v>0</v>
          </cell>
          <cell r="AF477">
            <v>1.1599999999999999</v>
          </cell>
          <cell r="AG477">
            <v>1.2</v>
          </cell>
          <cell r="AH477">
            <v>1.08</v>
          </cell>
          <cell r="AI477">
            <v>1.07</v>
          </cell>
          <cell r="AJ477">
            <v>1.18</v>
          </cell>
          <cell r="AK477">
            <v>1.17</v>
          </cell>
          <cell r="AL477">
            <v>1.19</v>
          </cell>
          <cell r="AM477">
            <v>1.28</v>
          </cell>
          <cell r="AN477">
            <v>1.23</v>
          </cell>
          <cell r="AO477">
            <v>1.1599999999999999</v>
          </cell>
          <cell r="AP477">
            <v>1.25</v>
          </cell>
          <cell r="AQ477">
            <v>1.2</v>
          </cell>
          <cell r="AR477">
            <v>1.2</v>
          </cell>
          <cell r="AS477">
            <v>1.23</v>
          </cell>
          <cell r="AT477">
            <v>1.1200000000000001</v>
          </cell>
          <cell r="AU477">
            <v>1.1200000000000001</v>
          </cell>
          <cell r="AV477">
            <v>0.87</v>
          </cell>
          <cell r="AW477">
            <v>1.02</v>
          </cell>
          <cell r="AX477">
            <v>1.1499999999999999</v>
          </cell>
          <cell r="AY477">
            <v>1.0900000000000001</v>
          </cell>
        </row>
        <row r="478">
          <cell r="A478" t="str">
            <v>Maldives</v>
          </cell>
          <cell r="T478">
            <v>2.96</v>
          </cell>
          <cell r="U478">
            <v>2.88</v>
          </cell>
          <cell r="V478">
            <v>2.68</v>
          </cell>
          <cell r="W478">
            <v>4.28</v>
          </cell>
          <cell r="X478">
            <v>3.68</v>
          </cell>
          <cell r="Y478">
            <v>3.28</v>
          </cell>
          <cell r="Z478">
            <v>3</v>
          </cell>
          <cell r="AA478">
            <v>2.2000000000000002</v>
          </cell>
          <cell r="AB478">
            <v>3.52</v>
          </cell>
          <cell r="AC478">
            <v>2.44</v>
          </cell>
          <cell r="AD478">
            <v>3.08</v>
          </cell>
          <cell r="AE478">
            <v>3.36</v>
          </cell>
          <cell r="AF478">
            <v>2.92</v>
          </cell>
          <cell r="AG478">
            <v>2.68</v>
          </cell>
          <cell r="AH478">
            <v>2.6</v>
          </cell>
          <cell r="AI478">
            <v>10.52</v>
          </cell>
          <cell r="AJ478">
            <v>9.9600000000000009</v>
          </cell>
          <cell r="AK478">
            <v>13.8</v>
          </cell>
          <cell r="AL478">
            <v>13.52</v>
          </cell>
          <cell r="AM478">
            <v>15.6</v>
          </cell>
          <cell r="AN478">
            <v>3.6</v>
          </cell>
          <cell r="AO478">
            <v>3.37</v>
          </cell>
        </row>
        <row r="479">
          <cell r="A479" t="str">
            <v>MDV</v>
          </cell>
          <cell r="T479">
            <v>2.96</v>
          </cell>
          <cell r="U479">
            <v>2.88</v>
          </cell>
          <cell r="V479">
            <v>2.68</v>
          </cell>
          <cell r="W479">
            <v>4.28</v>
          </cell>
          <cell r="X479">
            <v>3.68</v>
          </cell>
          <cell r="Y479">
            <v>3.28</v>
          </cell>
          <cell r="Z479">
            <v>3</v>
          </cell>
          <cell r="AA479">
            <v>2.2000000000000002</v>
          </cell>
          <cell r="AB479">
            <v>3.52</v>
          </cell>
          <cell r="AC479">
            <v>2.44</v>
          </cell>
          <cell r="AD479">
            <v>3.08</v>
          </cell>
          <cell r="AE479">
            <v>3.36</v>
          </cell>
          <cell r="AF479">
            <v>2.92</v>
          </cell>
          <cell r="AG479">
            <v>2.68</v>
          </cell>
          <cell r="AH479">
            <v>2.6</v>
          </cell>
          <cell r="AI479">
            <v>10.52</v>
          </cell>
          <cell r="AJ479">
            <v>9.9600000000000009</v>
          </cell>
          <cell r="AK479">
            <v>13.8</v>
          </cell>
          <cell r="AL479">
            <v>13.52</v>
          </cell>
          <cell r="AM479">
            <v>15.6</v>
          </cell>
          <cell r="AN479">
            <v>3.6</v>
          </cell>
          <cell r="AO479">
            <v>3.37</v>
          </cell>
        </row>
        <row r="480">
          <cell r="A480" t="str">
            <v>Malta</v>
          </cell>
          <cell r="T480">
            <v>2.04</v>
          </cell>
          <cell r="U480">
            <v>2.02</v>
          </cell>
          <cell r="V480">
            <v>2.1800000000000002</v>
          </cell>
          <cell r="W480">
            <v>2.42</v>
          </cell>
          <cell r="X480">
            <v>2.38</v>
          </cell>
          <cell r="Y480">
            <v>3.22</v>
          </cell>
          <cell r="Z480">
            <v>3.62</v>
          </cell>
          <cell r="AA480">
            <v>3.8</v>
          </cell>
          <cell r="AB480">
            <v>3.8</v>
          </cell>
          <cell r="AC480">
            <v>3.16</v>
          </cell>
          <cell r="AD480">
            <v>3.04</v>
          </cell>
          <cell r="AE480">
            <v>3.18</v>
          </cell>
          <cell r="AF480">
            <v>3.09</v>
          </cell>
          <cell r="AG480">
            <v>3.16</v>
          </cell>
          <cell r="AH480">
            <v>3.08</v>
          </cell>
          <cell r="AI480">
            <v>2.96</v>
          </cell>
          <cell r="AJ480">
            <v>2.8</v>
          </cell>
          <cell r="AK480">
            <v>2.7800000000000002</v>
          </cell>
          <cell r="AL480">
            <v>2.7800000000000002</v>
          </cell>
          <cell r="AM480">
            <v>2.86</v>
          </cell>
          <cell r="AN480">
            <v>2.71</v>
          </cell>
          <cell r="AO480">
            <v>2.72</v>
          </cell>
          <cell r="AP480">
            <v>2.76</v>
          </cell>
          <cell r="AQ480">
            <v>2.68</v>
          </cell>
          <cell r="AR480">
            <v>2.5300000000000002</v>
          </cell>
          <cell r="AS480">
            <v>2.2599999999999998</v>
          </cell>
          <cell r="AT480">
            <v>2.2200000000000002</v>
          </cell>
          <cell r="AU480">
            <v>2.12</v>
          </cell>
          <cell r="AV480">
            <v>2.2800000000000002</v>
          </cell>
          <cell r="AW480">
            <v>2.4299999999999997</v>
          </cell>
          <cell r="AX480">
            <v>2.96</v>
          </cell>
          <cell r="AY480">
            <v>3.08</v>
          </cell>
        </row>
        <row r="481">
          <cell r="A481" t="str">
            <v>MLT</v>
          </cell>
          <cell r="T481">
            <v>2.04</v>
          </cell>
          <cell r="U481">
            <v>2.02</v>
          </cell>
          <cell r="V481">
            <v>2.1800000000000002</v>
          </cell>
          <cell r="W481">
            <v>2.42</v>
          </cell>
          <cell r="X481">
            <v>2.38</v>
          </cell>
          <cell r="Y481">
            <v>3.22</v>
          </cell>
          <cell r="Z481">
            <v>3.62</v>
          </cell>
          <cell r="AA481">
            <v>3.8</v>
          </cell>
          <cell r="AB481">
            <v>3.8</v>
          </cell>
          <cell r="AC481">
            <v>3.16</v>
          </cell>
          <cell r="AD481">
            <v>3.04</v>
          </cell>
          <cell r="AE481">
            <v>3.18</v>
          </cell>
          <cell r="AF481">
            <v>3.09</v>
          </cell>
          <cell r="AG481">
            <v>3.16</v>
          </cell>
          <cell r="AH481">
            <v>3.08</v>
          </cell>
          <cell r="AI481">
            <v>2.96</v>
          </cell>
          <cell r="AJ481">
            <v>2.8</v>
          </cell>
          <cell r="AK481">
            <v>2.7800000000000002</v>
          </cell>
          <cell r="AL481">
            <v>2.7800000000000002</v>
          </cell>
          <cell r="AM481">
            <v>2.86</v>
          </cell>
          <cell r="AN481">
            <v>2.71</v>
          </cell>
          <cell r="AO481">
            <v>2.72</v>
          </cell>
          <cell r="AP481">
            <v>2.76</v>
          </cell>
          <cell r="AQ481">
            <v>2.68</v>
          </cell>
          <cell r="AR481">
            <v>2.5300000000000002</v>
          </cell>
          <cell r="AS481">
            <v>2.2599999999999998</v>
          </cell>
          <cell r="AT481">
            <v>2.2200000000000002</v>
          </cell>
          <cell r="AU481">
            <v>2.12</v>
          </cell>
          <cell r="AV481">
            <v>2.2800000000000002</v>
          </cell>
          <cell r="AW481">
            <v>2.4299999999999997</v>
          </cell>
          <cell r="AX481">
            <v>2.96</v>
          </cell>
          <cell r="AY481">
            <v>3.08</v>
          </cell>
        </row>
        <row r="482">
          <cell r="A482" t="str">
            <v>Marshall Islands</v>
          </cell>
          <cell r="AL482">
            <v>3.29</v>
          </cell>
          <cell r="AM482">
            <v>3.29</v>
          </cell>
          <cell r="AN482">
            <v>3.12</v>
          </cell>
          <cell r="AO482">
            <v>2.5499999999999998</v>
          </cell>
          <cell r="AP482">
            <v>2.82</v>
          </cell>
          <cell r="AQ482">
            <v>3.47</v>
          </cell>
          <cell r="AR482">
            <v>3.19</v>
          </cell>
          <cell r="AS482">
            <v>3.41</v>
          </cell>
          <cell r="AT482">
            <v>3.01</v>
          </cell>
          <cell r="AU482">
            <v>2.9</v>
          </cell>
          <cell r="AV482">
            <v>3.21</v>
          </cell>
          <cell r="AW482">
            <v>3.5</v>
          </cell>
        </row>
        <row r="483">
          <cell r="A483" t="str">
            <v>MHL</v>
          </cell>
          <cell r="AL483">
            <v>3.29</v>
          </cell>
          <cell r="AM483">
            <v>3.29</v>
          </cell>
          <cell r="AN483">
            <v>3.12</v>
          </cell>
          <cell r="AO483">
            <v>2.5499999999999998</v>
          </cell>
          <cell r="AP483">
            <v>2.82</v>
          </cell>
          <cell r="AQ483">
            <v>3.47</v>
          </cell>
          <cell r="AR483">
            <v>3.19</v>
          </cell>
          <cell r="AS483">
            <v>3.41</v>
          </cell>
          <cell r="AT483">
            <v>3.01</v>
          </cell>
          <cell r="AU483">
            <v>2.9</v>
          </cell>
          <cell r="AV483">
            <v>3.21</v>
          </cell>
          <cell r="AW483">
            <v>3.5</v>
          </cell>
        </row>
        <row r="484">
          <cell r="A484" t="str">
            <v>Mauritius</v>
          </cell>
          <cell r="T484">
            <v>3.58</v>
          </cell>
          <cell r="U484">
            <v>3.89</v>
          </cell>
          <cell r="V484">
            <v>3.4000000000000004</v>
          </cell>
          <cell r="W484">
            <v>3.59</v>
          </cell>
          <cell r="X484">
            <v>3.71</v>
          </cell>
          <cell r="Y484">
            <v>3.83</v>
          </cell>
          <cell r="Z484">
            <v>3.8899999999999997</v>
          </cell>
          <cell r="AA484">
            <v>3.83</v>
          </cell>
          <cell r="AB484">
            <v>3.2300000000000004</v>
          </cell>
          <cell r="AC484">
            <v>3.5</v>
          </cell>
          <cell r="AD484">
            <v>3.12</v>
          </cell>
          <cell r="AE484">
            <v>3.12</v>
          </cell>
          <cell r="AF484">
            <v>6.64</v>
          </cell>
          <cell r="AG484">
            <v>6.86</v>
          </cell>
          <cell r="AH484">
            <v>7.589999999999999</v>
          </cell>
          <cell r="AI484">
            <v>7.2799999999999994</v>
          </cell>
          <cell r="AJ484">
            <v>7.1800000000000006</v>
          </cell>
          <cell r="AK484">
            <v>6.32</v>
          </cell>
          <cell r="AL484">
            <v>5.86</v>
          </cell>
          <cell r="AM484">
            <v>7.0600000000000005</v>
          </cell>
          <cell r="AN484">
            <v>7.4700000000000006</v>
          </cell>
          <cell r="AO484">
            <v>8.4599999999999991</v>
          </cell>
          <cell r="AP484">
            <v>7.87</v>
          </cell>
          <cell r="AQ484">
            <v>10.01</v>
          </cell>
          <cell r="AR484">
            <v>9.1</v>
          </cell>
          <cell r="AS484">
            <v>4.88</v>
          </cell>
          <cell r="AT484">
            <v>8.68</v>
          </cell>
          <cell r="AU484">
            <v>9.0500000000000007</v>
          </cell>
          <cell r="AV484">
            <v>8.3099999999999987</v>
          </cell>
          <cell r="AW484">
            <v>8.61</v>
          </cell>
          <cell r="AX484">
            <v>10.44</v>
          </cell>
          <cell r="AY484">
            <v>9.49</v>
          </cell>
        </row>
        <row r="485">
          <cell r="A485" t="str">
            <v>MUS</v>
          </cell>
          <cell r="T485">
            <v>3.58</v>
          </cell>
          <cell r="U485">
            <v>3.89</v>
          </cell>
          <cell r="V485">
            <v>3.4000000000000004</v>
          </cell>
          <cell r="W485">
            <v>3.59</v>
          </cell>
          <cell r="X485">
            <v>3.71</v>
          </cell>
          <cell r="Y485">
            <v>3.83</v>
          </cell>
          <cell r="Z485">
            <v>3.8899999999999997</v>
          </cell>
          <cell r="AA485">
            <v>3.83</v>
          </cell>
          <cell r="AB485">
            <v>3.2300000000000004</v>
          </cell>
          <cell r="AC485">
            <v>3.5</v>
          </cell>
          <cell r="AD485">
            <v>3.12</v>
          </cell>
          <cell r="AE485">
            <v>3.12</v>
          </cell>
          <cell r="AF485">
            <v>6.64</v>
          </cell>
          <cell r="AG485">
            <v>6.86</v>
          </cell>
          <cell r="AH485">
            <v>7.589999999999999</v>
          </cell>
          <cell r="AI485">
            <v>7.2799999999999994</v>
          </cell>
          <cell r="AJ485">
            <v>7.1800000000000006</v>
          </cell>
          <cell r="AK485">
            <v>6.32</v>
          </cell>
          <cell r="AL485">
            <v>5.86</v>
          </cell>
          <cell r="AM485">
            <v>7.0600000000000005</v>
          </cell>
          <cell r="AN485">
            <v>7.4700000000000006</v>
          </cell>
          <cell r="AO485">
            <v>8.4599999999999991</v>
          </cell>
          <cell r="AP485">
            <v>7.87</v>
          </cell>
          <cell r="AQ485">
            <v>10.01</v>
          </cell>
          <cell r="AR485">
            <v>9.1</v>
          </cell>
          <cell r="AS485">
            <v>4.88</v>
          </cell>
          <cell r="AT485">
            <v>8.68</v>
          </cell>
          <cell r="AU485">
            <v>9.0500000000000007</v>
          </cell>
          <cell r="AV485">
            <v>8.3099999999999987</v>
          </cell>
          <cell r="AW485">
            <v>8.61</v>
          </cell>
          <cell r="AX485">
            <v>10.44</v>
          </cell>
          <cell r="AY485">
            <v>9.49</v>
          </cell>
        </row>
        <row r="486">
          <cell r="A486" t="str">
            <v>Mexico</v>
          </cell>
          <cell r="T486">
            <v>0.22</v>
          </cell>
          <cell r="U486">
            <v>0.36</v>
          </cell>
          <cell r="V486">
            <v>0.39</v>
          </cell>
          <cell r="W486">
            <v>0.48</v>
          </cell>
          <cell r="X486">
            <v>0.48</v>
          </cell>
          <cell r="Y486">
            <v>0.48</v>
          </cell>
          <cell r="Z486">
            <v>0.42000000000000004</v>
          </cell>
          <cell r="AA486">
            <v>0.36</v>
          </cell>
          <cell r="AB486">
            <v>0.69000000000000006</v>
          </cell>
          <cell r="AC486">
            <v>1.0499999999999998</v>
          </cell>
          <cell r="AD486">
            <v>1.08</v>
          </cell>
        </row>
        <row r="487">
          <cell r="A487" t="str">
            <v>MEX</v>
          </cell>
          <cell r="T487">
            <v>0.22</v>
          </cell>
          <cell r="U487">
            <v>0.36</v>
          </cell>
          <cell r="V487">
            <v>0.39</v>
          </cell>
          <cell r="W487">
            <v>0.48</v>
          </cell>
          <cell r="X487">
            <v>0.48</v>
          </cell>
          <cell r="Y487">
            <v>0.48</v>
          </cell>
          <cell r="Z487">
            <v>0.42000000000000004</v>
          </cell>
          <cell r="AA487">
            <v>0.36</v>
          </cell>
          <cell r="AB487">
            <v>0.69000000000000006</v>
          </cell>
          <cell r="AC487">
            <v>1.0499999999999998</v>
          </cell>
          <cell r="AD487">
            <v>1.08</v>
          </cell>
        </row>
        <row r="488">
          <cell r="A488" t="str">
            <v>Micronesia, Fed. Sts.</v>
          </cell>
          <cell r="AL488">
            <v>2.73</v>
          </cell>
          <cell r="AM488">
            <v>2.5099999999999998</v>
          </cell>
          <cell r="AN488">
            <v>2.5</v>
          </cell>
          <cell r="AO488">
            <v>2.42</v>
          </cell>
          <cell r="AP488">
            <v>2.5099999999999998</v>
          </cell>
          <cell r="AQ488">
            <v>2.64</v>
          </cell>
          <cell r="AR488">
            <v>2.5</v>
          </cell>
          <cell r="AS488">
            <v>3.08</v>
          </cell>
          <cell r="AT488">
            <v>2.5299999999999998</v>
          </cell>
          <cell r="AU488">
            <v>2.66</v>
          </cell>
          <cell r="AV488">
            <v>3.05</v>
          </cell>
          <cell r="AW488">
            <v>2.9299999999999997</v>
          </cell>
          <cell r="AX488">
            <v>2.66</v>
          </cell>
        </row>
        <row r="489">
          <cell r="A489" t="str">
            <v>FSM</v>
          </cell>
          <cell r="AL489">
            <v>2.73</v>
          </cell>
          <cell r="AM489">
            <v>2.5099999999999998</v>
          </cell>
          <cell r="AN489">
            <v>2.5</v>
          </cell>
          <cell r="AO489">
            <v>2.42</v>
          </cell>
          <cell r="AP489">
            <v>2.5099999999999998</v>
          </cell>
          <cell r="AQ489">
            <v>2.64</v>
          </cell>
          <cell r="AR489">
            <v>2.5</v>
          </cell>
          <cell r="AS489">
            <v>3.08</v>
          </cell>
          <cell r="AT489">
            <v>2.5299999999999998</v>
          </cell>
          <cell r="AU489">
            <v>2.66</v>
          </cell>
          <cell r="AV489">
            <v>3.05</v>
          </cell>
          <cell r="AW489">
            <v>2.9299999999999997</v>
          </cell>
          <cell r="AX489">
            <v>2.66</v>
          </cell>
        </row>
        <row r="490">
          <cell r="A490" t="str">
            <v>Moldova</v>
          </cell>
          <cell r="X490">
            <v>0</v>
          </cell>
          <cell r="Y490">
            <v>0.28999999999999998</v>
          </cell>
          <cell r="Z490">
            <v>5.3000000000000007</v>
          </cell>
          <cell r="AA490">
            <v>4.8499999999999996</v>
          </cell>
          <cell r="AB490">
            <v>4.13</v>
          </cell>
          <cell r="AC490">
            <v>3.12</v>
          </cell>
          <cell r="AD490">
            <v>2.84</v>
          </cell>
          <cell r="AE490">
            <v>2.84</v>
          </cell>
          <cell r="AF490">
            <v>9.120000000000001</v>
          </cell>
          <cell r="AG490">
            <v>8.25</v>
          </cell>
          <cell r="AH490">
            <v>7.37</v>
          </cell>
          <cell r="AI490">
            <v>8.69</v>
          </cell>
          <cell r="AJ490">
            <v>9.85</v>
          </cell>
          <cell r="AK490">
            <v>8.73</v>
          </cell>
          <cell r="AL490">
            <v>8.120000000000001</v>
          </cell>
          <cell r="AM490">
            <v>9.2800000000000011</v>
          </cell>
          <cell r="AN490">
            <v>5.4799999999999995</v>
          </cell>
          <cell r="AO490">
            <v>7.0999999999999988</v>
          </cell>
          <cell r="AP490">
            <v>7.0400000000000009</v>
          </cell>
          <cell r="AQ490">
            <v>8.16</v>
          </cell>
          <cell r="AR490">
            <v>8.41</v>
          </cell>
          <cell r="AS490">
            <v>8.2199999999999989</v>
          </cell>
          <cell r="AT490">
            <v>8.33</v>
          </cell>
          <cell r="AU490">
            <v>9.1499999999999986</v>
          </cell>
          <cell r="AV490">
            <v>9.2199999999999989</v>
          </cell>
          <cell r="AW490">
            <v>8.379999999999999</v>
          </cell>
          <cell r="AX490">
            <v>9.5399999999999991</v>
          </cell>
          <cell r="AY490">
            <v>8.42</v>
          </cell>
        </row>
        <row r="491">
          <cell r="A491" t="str">
            <v>MDA</v>
          </cell>
          <cell r="X491">
            <v>0</v>
          </cell>
          <cell r="Y491">
            <v>0.28999999999999998</v>
          </cell>
          <cell r="Z491">
            <v>5.3000000000000007</v>
          </cell>
          <cell r="AA491">
            <v>4.8499999999999996</v>
          </cell>
          <cell r="AB491">
            <v>4.13</v>
          </cell>
          <cell r="AC491">
            <v>3.12</v>
          </cell>
          <cell r="AD491">
            <v>2.84</v>
          </cell>
          <cell r="AE491">
            <v>2.84</v>
          </cell>
          <cell r="AF491">
            <v>9.120000000000001</v>
          </cell>
          <cell r="AG491">
            <v>8.25</v>
          </cell>
          <cell r="AH491">
            <v>7.37</v>
          </cell>
          <cell r="AI491">
            <v>8.69</v>
          </cell>
          <cell r="AJ491">
            <v>9.85</v>
          </cell>
          <cell r="AK491">
            <v>8.73</v>
          </cell>
          <cell r="AL491">
            <v>8.120000000000001</v>
          </cell>
          <cell r="AM491">
            <v>9.2800000000000011</v>
          </cell>
          <cell r="AN491">
            <v>5.4799999999999995</v>
          </cell>
          <cell r="AO491">
            <v>7.0999999999999988</v>
          </cell>
          <cell r="AP491">
            <v>7.0400000000000009</v>
          </cell>
          <cell r="AQ491">
            <v>8.16</v>
          </cell>
          <cell r="AR491">
            <v>8.41</v>
          </cell>
          <cell r="AS491">
            <v>8.2199999999999989</v>
          </cell>
          <cell r="AT491">
            <v>8.33</v>
          </cell>
          <cell r="AU491">
            <v>9.1499999999999986</v>
          </cell>
          <cell r="AV491">
            <v>9.2199999999999989</v>
          </cell>
          <cell r="AW491">
            <v>8.379999999999999</v>
          </cell>
          <cell r="AX491">
            <v>9.5399999999999991</v>
          </cell>
          <cell r="AY491">
            <v>8.42</v>
          </cell>
        </row>
        <row r="492">
          <cell r="A492" t="str">
            <v>Mongolia</v>
          </cell>
          <cell r="V492">
            <v>0</v>
          </cell>
          <cell r="W492">
            <v>3.1</v>
          </cell>
          <cell r="X492">
            <v>3.4600000000000004</v>
          </cell>
          <cell r="Y492">
            <v>3.4000000000000004</v>
          </cell>
          <cell r="Z492">
            <v>4.1400000000000006</v>
          </cell>
          <cell r="AA492">
            <v>3.82</v>
          </cell>
          <cell r="AB492">
            <v>4.6400000000000006</v>
          </cell>
          <cell r="AC492">
            <v>0.73</v>
          </cell>
          <cell r="AD492">
            <v>6.01</v>
          </cell>
          <cell r="AE492">
            <v>6.36</v>
          </cell>
          <cell r="AF492">
            <v>6.12</v>
          </cell>
          <cell r="AK492">
            <v>0</v>
          </cell>
          <cell r="AN492">
            <v>5.04</v>
          </cell>
          <cell r="AO492">
            <v>4.53</v>
          </cell>
          <cell r="AP492">
            <v>5.04</v>
          </cell>
          <cell r="AQ492">
            <v>0</v>
          </cell>
          <cell r="AR492">
            <v>0</v>
          </cell>
          <cell r="AS492">
            <v>0</v>
          </cell>
          <cell r="AT492">
            <v>7.38</v>
          </cell>
          <cell r="AU492">
            <v>9.4</v>
          </cell>
          <cell r="AV492">
            <v>9.44</v>
          </cell>
          <cell r="AW492">
            <v>7.08</v>
          </cell>
          <cell r="AX492">
            <v>7.5</v>
          </cell>
          <cell r="AY492">
            <v>7.02</v>
          </cell>
        </row>
        <row r="493">
          <cell r="A493" t="str">
            <v>MNG</v>
          </cell>
          <cell r="V493">
            <v>0</v>
          </cell>
          <cell r="W493">
            <v>3.1</v>
          </cell>
          <cell r="X493">
            <v>3.4600000000000004</v>
          </cell>
          <cell r="Y493">
            <v>3.4000000000000004</v>
          </cell>
          <cell r="Z493">
            <v>4.1400000000000006</v>
          </cell>
          <cell r="AA493">
            <v>3.82</v>
          </cell>
          <cell r="AB493">
            <v>4.6400000000000006</v>
          </cell>
          <cell r="AC493">
            <v>0.73</v>
          </cell>
          <cell r="AD493">
            <v>6.01</v>
          </cell>
          <cell r="AE493">
            <v>6.36</v>
          </cell>
          <cell r="AF493">
            <v>6.12</v>
          </cell>
          <cell r="AK493">
            <v>0</v>
          </cell>
          <cell r="AN493">
            <v>5.04</v>
          </cell>
          <cell r="AO493">
            <v>4.53</v>
          </cell>
          <cell r="AP493">
            <v>5.04</v>
          </cell>
          <cell r="AQ493">
            <v>0</v>
          </cell>
          <cell r="AR493">
            <v>0</v>
          </cell>
          <cell r="AS493">
            <v>0</v>
          </cell>
          <cell r="AT493">
            <v>7.38</v>
          </cell>
          <cell r="AU493">
            <v>9.4</v>
          </cell>
          <cell r="AV493">
            <v>9.44</v>
          </cell>
          <cell r="AW493">
            <v>7.08</v>
          </cell>
          <cell r="AX493">
            <v>7.5</v>
          </cell>
          <cell r="AY493">
            <v>7.02</v>
          </cell>
        </row>
        <row r="494">
          <cell r="A494" t="str">
            <v>Morocco</v>
          </cell>
          <cell r="T494">
            <v>3.24</v>
          </cell>
          <cell r="U494">
            <v>3.12</v>
          </cell>
          <cell r="V494">
            <v>3.5</v>
          </cell>
          <cell r="W494">
            <v>3.8</v>
          </cell>
          <cell r="X494">
            <v>3.78</v>
          </cell>
          <cell r="Y494">
            <v>3.86</v>
          </cell>
          <cell r="AA494">
            <v>3.4</v>
          </cell>
          <cell r="AB494">
            <v>3.48</v>
          </cell>
          <cell r="AC494">
            <v>3.54</v>
          </cell>
        </row>
        <row r="495">
          <cell r="A495" t="str">
            <v>MAR</v>
          </cell>
          <cell r="T495">
            <v>3.24</v>
          </cell>
          <cell r="U495">
            <v>3.12</v>
          </cell>
          <cell r="V495">
            <v>3.5</v>
          </cell>
          <cell r="W495">
            <v>3.8</v>
          </cell>
          <cell r="X495">
            <v>3.78</v>
          </cell>
          <cell r="Y495">
            <v>3.86</v>
          </cell>
          <cell r="AA495">
            <v>3.4</v>
          </cell>
          <cell r="AB495">
            <v>3.48</v>
          </cell>
          <cell r="AC495">
            <v>3.54</v>
          </cell>
        </row>
        <row r="496">
          <cell r="A496" t="str">
            <v>Mozambique</v>
          </cell>
          <cell r="AN496">
            <v>1.8</v>
          </cell>
          <cell r="AO496">
            <v>1.86</v>
          </cell>
          <cell r="AT496">
            <v>2.48</v>
          </cell>
          <cell r="AU496">
            <v>2.5099999999999998</v>
          </cell>
          <cell r="AV496">
            <v>2.77</v>
          </cell>
          <cell r="AW496">
            <v>2.94</v>
          </cell>
          <cell r="AX496">
            <v>4.1399999999999997</v>
          </cell>
          <cell r="AY496">
            <v>4.5199999999999996</v>
          </cell>
        </row>
        <row r="497">
          <cell r="A497" t="str">
            <v>MOZ</v>
          </cell>
          <cell r="AN497">
            <v>1.8</v>
          </cell>
          <cell r="AO497">
            <v>1.86</v>
          </cell>
          <cell r="AT497">
            <v>2.48</v>
          </cell>
          <cell r="AU497">
            <v>2.5099999999999998</v>
          </cell>
          <cell r="AV497">
            <v>2.77</v>
          </cell>
          <cell r="AW497">
            <v>2.94</v>
          </cell>
          <cell r="AX497">
            <v>4.1399999999999997</v>
          </cell>
          <cell r="AY497">
            <v>4.5199999999999996</v>
          </cell>
        </row>
        <row r="498">
          <cell r="A498" t="str">
            <v>Myanmar</v>
          </cell>
          <cell r="AB498">
            <v>0</v>
          </cell>
          <cell r="AC498">
            <v>0</v>
          </cell>
          <cell r="AD498">
            <v>0</v>
          </cell>
          <cell r="AE498">
            <v>0</v>
          </cell>
          <cell r="AF498">
            <v>0</v>
          </cell>
          <cell r="AG498">
            <v>0</v>
          </cell>
          <cell r="AH498">
            <v>0</v>
          </cell>
          <cell r="AI498">
            <v>0</v>
          </cell>
          <cell r="AP498">
            <v>1.4000000000000001</v>
          </cell>
          <cell r="AQ498">
            <v>2.04</v>
          </cell>
          <cell r="AR498">
            <v>2.08</v>
          </cell>
          <cell r="AS498">
            <v>2.06</v>
          </cell>
          <cell r="AT498">
            <v>2.34</v>
          </cell>
          <cell r="AU498">
            <v>2.27</v>
          </cell>
          <cell r="AV498">
            <v>1.48</v>
          </cell>
          <cell r="AW498">
            <v>2.0699999999999998</v>
          </cell>
        </row>
        <row r="499">
          <cell r="A499" t="str">
            <v>MMR</v>
          </cell>
          <cell r="AB499">
            <v>0</v>
          </cell>
          <cell r="AC499">
            <v>0</v>
          </cell>
          <cell r="AD499">
            <v>0</v>
          </cell>
          <cell r="AE499">
            <v>0</v>
          </cell>
          <cell r="AF499">
            <v>0</v>
          </cell>
          <cell r="AG499">
            <v>0</v>
          </cell>
          <cell r="AH499">
            <v>0</v>
          </cell>
          <cell r="AI499">
            <v>0</v>
          </cell>
          <cell r="AP499">
            <v>1.4000000000000001</v>
          </cell>
          <cell r="AQ499">
            <v>2.04</v>
          </cell>
          <cell r="AR499">
            <v>2.08</v>
          </cell>
          <cell r="AS499">
            <v>2.06</v>
          </cell>
          <cell r="AT499">
            <v>2.34</v>
          </cell>
          <cell r="AU499">
            <v>2.27</v>
          </cell>
          <cell r="AV499">
            <v>1.48</v>
          </cell>
          <cell r="AW499">
            <v>2.0699999999999998</v>
          </cell>
        </row>
        <row r="500">
          <cell r="A500" t="str">
            <v>Namibia</v>
          </cell>
          <cell r="AD500">
            <v>3.17</v>
          </cell>
          <cell r="AE500">
            <v>3.05</v>
          </cell>
          <cell r="AF500">
            <v>2.92</v>
          </cell>
          <cell r="AG500">
            <v>3.12</v>
          </cell>
          <cell r="AH500">
            <v>2.79</v>
          </cell>
          <cell r="AI500">
            <v>2.56</v>
          </cell>
          <cell r="AJ500">
            <v>2.54</v>
          </cell>
          <cell r="AK500">
            <v>2.54</v>
          </cell>
          <cell r="AL500">
            <v>2.69</v>
          </cell>
          <cell r="AM500">
            <v>2.98</v>
          </cell>
          <cell r="AN500">
            <v>3.33</v>
          </cell>
          <cell r="AO500">
            <v>3.61</v>
          </cell>
          <cell r="AP500">
            <v>3.26</v>
          </cell>
          <cell r="AQ500">
            <v>3.75</v>
          </cell>
          <cell r="AR500">
            <v>4.26</v>
          </cell>
          <cell r="AS500">
            <v>4.17</v>
          </cell>
          <cell r="AT500">
            <v>4.1500000000000004</v>
          </cell>
          <cell r="AU500">
            <v>3.74</v>
          </cell>
          <cell r="AV500">
            <v>3.54</v>
          </cell>
          <cell r="AW500">
            <v>3.75</v>
          </cell>
          <cell r="AX500">
            <v>7.16</v>
          </cell>
          <cell r="AY500">
            <v>3.63</v>
          </cell>
        </row>
        <row r="501">
          <cell r="A501" t="str">
            <v>NAM</v>
          </cell>
          <cell r="AD501">
            <v>3.17</v>
          </cell>
          <cell r="AE501">
            <v>3.05</v>
          </cell>
          <cell r="AF501">
            <v>2.92</v>
          </cell>
          <cell r="AG501">
            <v>3.12</v>
          </cell>
          <cell r="AH501">
            <v>2.79</v>
          </cell>
          <cell r="AI501">
            <v>2.56</v>
          </cell>
          <cell r="AJ501">
            <v>2.54</v>
          </cell>
          <cell r="AK501">
            <v>2.54</v>
          </cell>
          <cell r="AL501">
            <v>2.69</v>
          </cell>
          <cell r="AM501">
            <v>2.98</v>
          </cell>
          <cell r="AN501">
            <v>3.33</v>
          </cell>
          <cell r="AO501">
            <v>3.61</v>
          </cell>
          <cell r="AP501">
            <v>3.26</v>
          </cell>
          <cell r="AQ501">
            <v>3.75</v>
          </cell>
          <cell r="AR501">
            <v>4.26</v>
          </cell>
          <cell r="AS501">
            <v>4.17</v>
          </cell>
          <cell r="AT501">
            <v>4.1500000000000004</v>
          </cell>
          <cell r="AU501">
            <v>3.74</v>
          </cell>
          <cell r="AV501">
            <v>3.54</v>
          </cell>
          <cell r="AW501">
            <v>3.75</v>
          </cell>
          <cell r="AX501">
            <v>7.16</v>
          </cell>
          <cell r="AY501">
            <v>3.63</v>
          </cell>
        </row>
        <row r="502">
          <cell r="A502" t="str">
            <v>Nauru</v>
          </cell>
          <cell r="AR502">
            <v>18.399999999999999</v>
          </cell>
          <cell r="AS502">
            <v>38.159999999999997</v>
          </cell>
          <cell r="AT502">
            <v>53.92</v>
          </cell>
          <cell r="AU502">
            <v>74.959999999999994</v>
          </cell>
          <cell r="AV502">
            <v>66.319999999999993</v>
          </cell>
        </row>
        <row r="503">
          <cell r="A503" t="str">
            <v>NRU</v>
          </cell>
          <cell r="AR503">
            <v>18.399999999999999</v>
          </cell>
          <cell r="AS503">
            <v>38.159999999999997</v>
          </cell>
          <cell r="AT503">
            <v>53.92</v>
          </cell>
          <cell r="AU503">
            <v>74.959999999999994</v>
          </cell>
          <cell r="AV503">
            <v>66.319999999999993</v>
          </cell>
        </row>
        <row r="504">
          <cell r="A504" t="str">
            <v>Nepal</v>
          </cell>
          <cell r="U504">
            <v>0.68</v>
          </cell>
          <cell r="V504">
            <v>0.71</v>
          </cell>
          <cell r="W504">
            <v>0.72</v>
          </cell>
          <cell r="X504">
            <v>0.7</v>
          </cell>
          <cell r="Y504">
            <v>0.68</v>
          </cell>
          <cell r="Z504">
            <v>0.72</v>
          </cell>
          <cell r="AA504">
            <v>0.73</v>
          </cell>
          <cell r="AB504">
            <v>0.77</v>
          </cell>
          <cell r="AC504">
            <v>0.78</v>
          </cell>
          <cell r="AD504">
            <v>0.79</v>
          </cell>
          <cell r="AE504">
            <v>1.1200000000000001</v>
          </cell>
          <cell r="AF504">
            <v>1.26</v>
          </cell>
          <cell r="AG504">
            <v>1.21</v>
          </cell>
          <cell r="AH504">
            <v>1.1499999999999999</v>
          </cell>
          <cell r="AI504">
            <v>1.23</v>
          </cell>
          <cell r="AJ504">
            <v>1.23</v>
          </cell>
          <cell r="AK504">
            <v>1.26</v>
          </cell>
          <cell r="AL504">
            <v>1.48</v>
          </cell>
          <cell r="AM504">
            <v>1.41</v>
          </cell>
          <cell r="AN504">
            <v>1.96</v>
          </cell>
          <cell r="AO504">
            <v>1.99</v>
          </cell>
          <cell r="AP504">
            <v>2.23</v>
          </cell>
          <cell r="AQ504">
            <v>1.94</v>
          </cell>
          <cell r="AR504">
            <v>2.0099999999999998</v>
          </cell>
          <cell r="AS504">
            <v>1.4</v>
          </cell>
          <cell r="AT504">
            <v>1.33</v>
          </cell>
          <cell r="AU504">
            <v>1.85</v>
          </cell>
          <cell r="AV504">
            <v>1.56</v>
          </cell>
          <cell r="AW504">
            <v>3.7199999999999998</v>
          </cell>
          <cell r="AX504">
            <v>5.59</v>
          </cell>
          <cell r="AY504">
            <v>5.57</v>
          </cell>
        </row>
        <row r="505">
          <cell r="A505" t="str">
            <v>NPL</v>
          </cell>
          <cell r="U505">
            <v>0.68</v>
          </cell>
          <cell r="V505">
            <v>0.71</v>
          </cell>
          <cell r="W505">
            <v>0.72</v>
          </cell>
          <cell r="X505">
            <v>0.7</v>
          </cell>
          <cell r="Y505">
            <v>0.68</v>
          </cell>
          <cell r="Z505">
            <v>0.72</v>
          </cell>
          <cell r="AA505">
            <v>0.73</v>
          </cell>
          <cell r="AB505">
            <v>0.77</v>
          </cell>
          <cell r="AC505">
            <v>0.78</v>
          </cell>
          <cell r="AD505">
            <v>0.79</v>
          </cell>
          <cell r="AE505">
            <v>1.1200000000000001</v>
          </cell>
          <cell r="AF505">
            <v>1.26</v>
          </cell>
          <cell r="AG505">
            <v>1.21</v>
          </cell>
          <cell r="AH505">
            <v>1.1499999999999999</v>
          </cell>
          <cell r="AI505">
            <v>1.23</v>
          </cell>
          <cell r="AJ505">
            <v>1.23</v>
          </cell>
          <cell r="AK505">
            <v>1.26</v>
          </cell>
          <cell r="AL505">
            <v>1.48</v>
          </cell>
          <cell r="AM505">
            <v>1.41</v>
          </cell>
          <cell r="AN505">
            <v>1.96</v>
          </cell>
          <cell r="AO505">
            <v>1.99</v>
          </cell>
          <cell r="AP505">
            <v>2.23</v>
          </cell>
          <cell r="AQ505">
            <v>1.94</v>
          </cell>
          <cell r="AR505">
            <v>2.0099999999999998</v>
          </cell>
          <cell r="AS505">
            <v>1.4</v>
          </cell>
          <cell r="AT505">
            <v>1.33</v>
          </cell>
          <cell r="AU505">
            <v>1.85</v>
          </cell>
          <cell r="AV505">
            <v>1.56</v>
          </cell>
          <cell r="AW505">
            <v>3.7199999999999998</v>
          </cell>
          <cell r="AX505">
            <v>5.59</v>
          </cell>
          <cell r="AY505">
            <v>5.57</v>
          </cell>
        </row>
        <row r="506">
          <cell r="A506" t="str">
            <v>Netherlands</v>
          </cell>
          <cell r="T506">
            <v>2.06</v>
          </cell>
          <cell r="U506">
            <v>2.6100000000000003</v>
          </cell>
          <cell r="V506">
            <v>2.76</v>
          </cell>
          <cell r="W506">
            <v>2.8299999999999996</v>
          </cell>
          <cell r="X506">
            <v>3.03</v>
          </cell>
          <cell r="Y506">
            <v>3.45</v>
          </cell>
          <cell r="Z506">
            <v>3.4399999999999995</v>
          </cell>
          <cell r="AA506">
            <v>3.38</v>
          </cell>
          <cell r="AB506">
            <v>3.41</v>
          </cell>
          <cell r="AC506">
            <v>3.4800000000000004</v>
          </cell>
          <cell r="AD506">
            <v>3.59</v>
          </cell>
          <cell r="AE506">
            <v>3.78</v>
          </cell>
          <cell r="AF506">
            <v>4.0199999999999996</v>
          </cell>
          <cell r="AG506">
            <v>4.21</v>
          </cell>
          <cell r="AH506">
            <v>4.21</v>
          </cell>
          <cell r="AI506">
            <v>4.1399999999999997</v>
          </cell>
          <cell r="AJ506">
            <v>4.2300000000000004</v>
          </cell>
          <cell r="AK506">
            <v>4.33</v>
          </cell>
          <cell r="AL506">
            <v>4.3900000000000006</v>
          </cell>
          <cell r="AM506">
            <v>4.79</v>
          </cell>
          <cell r="AN506">
            <v>4.63</v>
          </cell>
          <cell r="AO506">
            <v>4.6500000000000004</v>
          </cell>
          <cell r="AP506">
            <v>4.6199999999999992</v>
          </cell>
          <cell r="AQ506">
            <v>3.98</v>
          </cell>
          <cell r="AR506">
            <v>3.8000000000000003</v>
          </cell>
          <cell r="AS506">
            <v>3.84</v>
          </cell>
          <cell r="AT506">
            <v>3.84</v>
          </cell>
          <cell r="AU506">
            <v>3.6399999999999997</v>
          </cell>
          <cell r="AV506">
            <v>3.72</v>
          </cell>
          <cell r="AW506">
            <v>3.75</v>
          </cell>
          <cell r="AX506">
            <v>4.09</v>
          </cell>
          <cell r="AY506">
            <v>3.9499999999999997</v>
          </cell>
        </row>
        <row r="507">
          <cell r="A507" t="str">
            <v>NLD</v>
          </cell>
          <cell r="T507">
            <v>2.06</v>
          </cell>
          <cell r="U507">
            <v>2.6100000000000003</v>
          </cell>
          <cell r="V507">
            <v>2.76</v>
          </cell>
          <cell r="W507">
            <v>2.8299999999999996</v>
          </cell>
          <cell r="X507">
            <v>3.03</v>
          </cell>
          <cell r="Y507">
            <v>3.45</v>
          </cell>
          <cell r="Z507">
            <v>3.4399999999999995</v>
          </cell>
          <cell r="AA507">
            <v>3.38</v>
          </cell>
          <cell r="AB507">
            <v>3.41</v>
          </cell>
          <cell r="AC507">
            <v>3.4800000000000004</v>
          </cell>
          <cell r="AD507">
            <v>3.59</v>
          </cell>
          <cell r="AE507">
            <v>3.78</v>
          </cell>
          <cell r="AF507">
            <v>4.0199999999999996</v>
          </cell>
          <cell r="AG507">
            <v>4.21</v>
          </cell>
          <cell r="AH507">
            <v>4.21</v>
          </cell>
          <cell r="AI507">
            <v>4.1399999999999997</v>
          </cell>
          <cell r="AJ507">
            <v>4.2300000000000004</v>
          </cell>
          <cell r="AK507">
            <v>4.33</v>
          </cell>
          <cell r="AL507">
            <v>4.3900000000000006</v>
          </cell>
          <cell r="AM507">
            <v>4.79</v>
          </cell>
          <cell r="AN507">
            <v>4.63</v>
          </cell>
          <cell r="AO507">
            <v>4.6500000000000004</v>
          </cell>
          <cell r="AP507">
            <v>4.6199999999999992</v>
          </cell>
          <cell r="AQ507">
            <v>3.98</v>
          </cell>
          <cell r="AR507">
            <v>3.8000000000000003</v>
          </cell>
          <cell r="AS507">
            <v>3.84</v>
          </cell>
          <cell r="AT507">
            <v>3.84</v>
          </cell>
          <cell r="AU507">
            <v>3.6399999999999997</v>
          </cell>
          <cell r="AV507">
            <v>3.72</v>
          </cell>
          <cell r="AW507">
            <v>3.75</v>
          </cell>
          <cell r="AX507">
            <v>4.09</v>
          </cell>
          <cell r="AY507">
            <v>3.9499999999999997</v>
          </cell>
        </row>
        <row r="508">
          <cell r="A508" t="str">
            <v>New Zealand</v>
          </cell>
          <cell r="U508">
            <v>1.49</v>
          </cell>
          <cell r="V508">
            <v>1.49</v>
          </cell>
          <cell r="W508">
            <v>1.57</v>
          </cell>
          <cell r="X508">
            <v>1.33</v>
          </cell>
          <cell r="Y508">
            <v>1.29</v>
          </cell>
          <cell r="Z508">
            <v>1.29</v>
          </cell>
          <cell r="AA508">
            <v>1.34</v>
          </cell>
          <cell r="AB508">
            <v>1.39</v>
          </cell>
          <cell r="AC508">
            <v>1.44</v>
          </cell>
          <cell r="AD508">
            <v>1.37</v>
          </cell>
          <cell r="AG508">
            <v>0</v>
          </cell>
          <cell r="AH508">
            <v>4.2200000000000006</v>
          </cell>
          <cell r="AI508">
            <v>4.83</v>
          </cell>
          <cell r="AJ508">
            <v>1.52</v>
          </cell>
          <cell r="AK508">
            <v>1.67</v>
          </cell>
          <cell r="AM508">
            <v>3.92</v>
          </cell>
          <cell r="AN508">
            <v>3.88</v>
          </cell>
          <cell r="AO508">
            <v>4.1899999999999995</v>
          </cell>
          <cell r="AP508">
            <v>4</v>
          </cell>
          <cell r="AQ508">
            <v>4.04</v>
          </cell>
          <cell r="AR508">
            <v>3.91</v>
          </cell>
          <cell r="AS508">
            <v>3.58</v>
          </cell>
          <cell r="AT508">
            <v>3.82</v>
          </cell>
          <cell r="AU508">
            <v>3.46</v>
          </cell>
          <cell r="AV508">
            <v>3.58</v>
          </cell>
          <cell r="AW508">
            <v>3.7699999999999996</v>
          </cell>
          <cell r="AX508">
            <v>3.88</v>
          </cell>
          <cell r="AY508">
            <v>3.95</v>
          </cell>
        </row>
        <row r="509">
          <cell r="A509" t="str">
            <v>NZL</v>
          </cell>
          <cell r="U509">
            <v>1.49</v>
          </cell>
          <cell r="V509">
            <v>1.49</v>
          </cell>
          <cell r="W509">
            <v>1.57</v>
          </cell>
          <cell r="X509">
            <v>1.33</v>
          </cell>
          <cell r="Y509">
            <v>1.29</v>
          </cell>
          <cell r="Z509">
            <v>1.29</v>
          </cell>
          <cell r="AA509">
            <v>1.34</v>
          </cell>
          <cell r="AB509">
            <v>1.39</v>
          </cell>
          <cell r="AC509">
            <v>1.44</v>
          </cell>
          <cell r="AD509">
            <v>1.37</v>
          </cell>
          <cell r="AG509">
            <v>0</v>
          </cell>
          <cell r="AH509">
            <v>4.2200000000000006</v>
          </cell>
          <cell r="AI509">
            <v>4.83</v>
          </cell>
          <cell r="AJ509">
            <v>1.52</v>
          </cell>
          <cell r="AK509">
            <v>1.67</v>
          </cell>
          <cell r="AM509">
            <v>3.92</v>
          </cell>
          <cell r="AN509">
            <v>3.88</v>
          </cell>
          <cell r="AO509">
            <v>4.1899999999999995</v>
          </cell>
          <cell r="AP509">
            <v>4</v>
          </cell>
          <cell r="AQ509">
            <v>4.04</v>
          </cell>
          <cell r="AR509">
            <v>3.91</v>
          </cell>
          <cell r="AS509">
            <v>3.58</v>
          </cell>
          <cell r="AT509">
            <v>3.82</v>
          </cell>
          <cell r="AU509">
            <v>3.46</v>
          </cell>
          <cell r="AV509">
            <v>3.58</v>
          </cell>
          <cell r="AW509">
            <v>3.7699999999999996</v>
          </cell>
          <cell r="AX509">
            <v>3.88</v>
          </cell>
          <cell r="AY509">
            <v>3.95</v>
          </cell>
        </row>
        <row r="510">
          <cell r="A510" t="str">
            <v>Nicaragua</v>
          </cell>
          <cell r="T510">
            <v>2.37</v>
          </cell>
          <cell r="U510">
            <v>1.0900000000000001</v>
          </cell>
          <cell r="V510">
            <v>1.62</v>
          </cell>
          <cell r="W510">
            <v>1.08</v>
          </cell>
          <cell r="X510">
            <v>1.22</v>
          </cell>
          <cell r="AR510">
            <v>1.69</v>
          </cell>
          <cell r="AS510">
            <v>1.81</v>
          </cell>
          <cell r="AT510">
            <v>1.9</v>
          </cell>
          <cell r="AU510">
            <v>1.91</v>
          </cell>
          <cell r="AV510">
            <v>2.04</v>
          </cell>
          <cell r="AW510">
            <v>2.0299999999999998</v>
          </cell>
          <cell r="AX510">
            <v>2.02</v>
          </cell>
          <cell r="AY510">
            <v>1.98</v>
          </cell>
        </row>
        <row r="511">
          <cell r="A511" t="str">
            <v>NIC</v>
          </cell>
          <cell r="T511">
            <v>2.37</v>
          </cell>
          <cell r="U511">
            <v>1.0900000000000001</v>
          </cell>
          <cell r="V511">
            <v>1.62</v>
          </cell>
          <cell r="W511">
            <v>1.08</v>
          </cell>
          <cell r="X511">
            <v>1.22</v>
          </cell>
          <cell r="AR511">
            <v>1.69</v>
          </cell>
          <cell r="AS511">
            <v>1.81</v>
          </cell>
          <cell r="AT511">
            <v>1.9</v>
          </cell>
          <cell r="AU511">
            <v>1.91</v>
          </cell>
          <cell r="AV511">
            <v>2.04</v>
          </cell>
          <cell r="AW511">
            <v>2.0299999999999998</v>
          </cell>
          <cell r="AX511">
            <v>2.02</v>
          </cell>
          <cell r="AY511">
            <v>1.98</v>
          </cell>
        </row>
        <row r="512">
          <cell r="A512" t="str">
            <v>Nigeria</v>
          </cell>
          <cell r="AG512">
            <v>0.57999999999999996</v>
          </cell>
          <cell r="AH512">
            <v>0.67</v>
          </cell>
          <cell r="AI512">
            <v>0.45</v>
          </cell>
          <cell r="AJ512">
            <v>0.46</v>
          </cell>
          <cell r="AK512">
            <v>0.6</v>
          </cell>
          <cell r="AL512">
            <v>0.57999999999999996</v>
          </cell>
          <cell r="AM512">
            <v>0.56999999999999995</v>
          </cell>
          <cell r="AN512">
            <v>0.51</v>
          </cell>
          <cell r="AO512">
            <v>0.54</v>
          </cell>
          <cell r="AP512">
            <v>0.57999999999999996</v>
          </cell>
          <cell r="AQ512">
            <v>0.38</v>
          </cell>
        </row>
        <row r="513">
          <cell r="A513" t="str">
            <v>NGA</v>
          </cell>
          <cell r="AG513">
            <v>0.57999999999999996</v>
          </cell>
          <cell r="AH513">
            <v>0.67</v>
          </cell>
          <cell r="AI513">
            <v>0.45</v>
          </cell>
          <cell r="AJ513">
            <v>0.46</v>
          </cell>
          <cell r="AK513">
            <v>0.6</v>
          </cell>
          <cell r="AL513">
            <v>0.57999999999999996</v>
          </cell>
          <cell r="AM513">
            <v>0.56999999999999995</v>
          </cell>
          <cell r="AN513">
            <v>0.51</v>
          </cell>
          <cell r="AO513">
            <v>0.54</v>
          </cell>
          <cell r="AP513">
            <v>0.57999999999999996</v>
          </cell>
          <cell r="AQ513">
            <v>0.38</v>
          </cell>
        </row>
        <row r="514">
          <cell r="A514" t="str">
            <v>Norway</v>
          </cell>
          <cell r="T514">
            <v>1.67</v>
          </cell>
          <cell r="U514">
            <v>1.73</v>
          </cell>
          <cell r="V514">
            <v>1.83</v>
          </cell>
          <cell r="W514">
            <v>1.7600000000000002</v>
          </cell>
          <cell r="X514">
            <v>1.7600000000000002</v>
          </cell>
          <cell r="Y514">
            <v>2</v>
          </cell>
          <cell r="Z514">
            <v>1.9699999999999998</v>
          </cell>
          <cell r="AA514">
            <v>1.9100000000000001</v>
          </cell>
          <cell r="AB514">
            <v>2.09</v>
          </cell>
          <cell r="AC514">
            <v>2.2000000000000002</v>
          </cell>
          <cell r="AD514">
            <v>1.9499999999999997</v>
          </cell>
          <cell r="AE514">
            <v>1.98</v>
          </cell>
          <cell r="AF514">
            <v>2.2599999999999998</v>
          </cell>
          <cell r="AG514">
            <v>2.21</v>
          </cell>
          <cell r="AH514">
            <v>2.0499999999999998</v>
          </cell>
          <cell r="AI514">
            <v>1.78</v>
          </cell>
          <cell r="AJ514">
            <v>1.71</v>
          </cell>
          <cell r="AK514">
            <v>1.7</v>
          </cell>
          <cell r="AL514">
            <v>1.64</v>
          </cell>
          <cell r="AM514">
            <v>1.92</v>
          </cell>
          <cell r="AN514">
            <v>1.91</v>
          </cell>
          <cell r="AO514">
            <v>1.86</v>
          </cell>
          <cell r="AP514">
            <v>1.84</v>
          </cell>
          <cell r="AQ514">
            <v>1.98</v>
          </cell>
          <cell r="AR514">
            <v>2.0499999999999998</v>
          </cell>
          <cell r="AS514">
            <v>2.15</v>
          </cell>
          <cell r="AT514">
            <v>2.34</v>
          </cell>
          <cell r="AU514">
            <v>2.33</v>
          </cell>
          <cell r="AV514">
            <v>2.3199999999999998</v>
          </cell>
          <cell r="AW514">
            <v>2.46</v>
          </cell>
          <cell r="AX514">
            <v>2.6</v>
          </cell>
          <cell r="AY514">
            <v>2.2000000000000002</v>
          </cell>
        </row>
        <row r="515">
          <cell r="A515" t="str">
            <v>NOR</v>
          </cell>
          <cell r="T515">
            <v>1.67</v>
          </cell>
          <cell r="U515">
            <v>1.73</v>
          </cell>
          <cell r="V515">
            <v>1.83</v>
          </cell>
          <cell r="W515">
            <v>1.7600000000000002</v>
          </cell>
          <cell r="X515">
            <v>1.7600000000000002</v>
          </cell>
          <cell r="Y515">
            <v>2</v>
          </cell>
          <cell r="Z515">
            <v>1.9699999999999998</v>
          </cell>
          <cell r="AA515">
            <v>1.9100000000000001</v>
          </cell>
          <cell r="AB515">
            <v>2.09</v>
          </cell>
          <cell r="AC515">
            <v>2.2000000000000002</v>
          </cell>
          <cell r="AD515">
            <v>1.9499999999999997</v>
          </cell>
          <cell r="AE515">
            <v>1.98</v>
          </cell>
          <cell r="AF515">
            <v>2.2599999999999998</v>
          </cell>
          <cell r="AG515">
            <v>2.21</v>
          </cell>
          <cell r="AH515">
            <v>2.0499999999999998</v>
          </cell>
          <cell r="AI515">
            <v>1.78</v>
          </cell>
          <cell r="AJ515">
            <v>1.71</v>
          </cell>
          <cell r="AK515">
            <v>1.7</v>
          </cell>
          <cell r="AL515">
            <v>1.64</v>
          </cell>
          <cell r="AM515">
            <v>1.92</v>
          </cell>
          <cell r="AN515">
            <v>1.91</v>
          </cell>
          <cell r="AO515">
            <v>1.86</v>
          </cell>
          <cell r="AP515">
            <v>1.84</v>
          </cell>
          <cell r="AQ515">
            <v>1.98</v>
          </cell>
          <cell r="AR515">
            <v>2.0499999999999998</v>
          </cell>
          <cell r="AS515">
            <v>2.15</v>
          </cell>
          <cell r="AT515">
            <v>2.34</v>
          </cell>
          <cell r="AU515">
            <v>2.33</v>
          </cell>
          <cell r="AV515">
            <v>2.3199999999999998</v>
          </cell>
          <cell r="AW515">
            <v>2.46</v>
          </cell>
          <cell r="AX515">
            <v>2.6</v>
          </cell>
          <cell r="AY515">
            <v>2.2000000000000002</v>
          </cell>
        </row>
        <row r="516">
          <cell r="A516" t="str">
            <v>Oman</v>
          </cell>
          <cell r="T516">
            <v>2.38</v>
          </cell>
          <cell r="U516">
            <v>2.54</v>
          </cell>
          <cell r="V516">
            <v>2.62</v>
          </cell>
          <cell r="W516">
            <v>2.4300000000000002</v>
          </cell>
          <cell r="X516">
            <v>2.17</v>
          </cell>
          <cell r="Y516">
            <v>2.2799999999999998</v>
          </cell>
          <cell r="Z516">
            <v>1.83</v>
          </cell>
          <cell r="AA516">
            <v>1.84</v>
          </cell>
          <cell r="AB516">
            <v>2.13</v>
          </cell>
          <cell r="AC516">
            <v>1.89</v>
          </cell>
          <cell r="AD516">
            <v>0.37</v>
          </cell>
          <cell r="AE516">
            <v>0.44</v>
          </cell>
          <cell r="AF516">
            <v>0.5</v>
          </cell>
          <cell r="AG516">
            <v>0.48</v>
          </cell>
          <cell r="AH516">
            <v>0.44</v>
          </cell>
          <cell r="AI516">
            <v>0.39</v>
          </cell>
          <cell r="AJ516">
            <v>0.38</v>
          </cell>
          <cell r="AK516">
            <v>0.37</v>
          </cell>
          <cell r="AL516">
            <v>0.28999999999999998</v>
          </cell>
          <cell r="AM516">
            <v>0.39</v>
          </cell>
          <cell r="AN516">
            <v>0.37</v>
          </cell>
          <cell r="AO516">
            <v>0.39</v>
          </cell>
          <cell r="AP516">
            <v>0.36</v>
          </cell>
          <cell r="AQ516">
            <v>0.68</v>
          </cell>
        </row>
        <row r="517">
          <cell r="A517" t="str">
            <v>OMN</v>
          </cell>
          <cell r="T517">
            <v>2.38</v>
          </cell>
          <cell r="U517">
            <v>2.54</v>
          </cell>
          <cell r="V517">
            <v>2.62</v>
          </cell>
          <cell r="W517">
            <v>2.4300000000000002</v>
          </cell>
          <cell r="X517">
            <v>2.17</v>
          </cell>
          <cell r="Y517">
            <v>2.2799999999999998</v>
          </cell>
          <cell r="Z517">
            <v>1.83</v>
          </cell>
          <cell r="AA517">
            <v>1.84</v>
          </cell>
          <cell r="AB517">
            <v>2.13</v>
          </cell>
          <cell r="AC517">
            <v>1.89</v>
          </cell>
          <cell r="AD517">
            <v>0.37</v>
          </cell>
          <cell r="AE517">
            <v>0.44</v>
          </cell>
          <cell r="AF517">
            <v>0.5</v>
          </cell>
          <cell r="AG517">
            <v>0.48</v>
          </cell>
          <cell r="AH517">
            <v>0.44</v>
          </cell>
          <cell r="AI517">
            <v>0.39</v>
          </cell>
          <cell r="AJ517">
            <v>0.38</v>
          </cell>
          <cell r="AK517">
            <v>0.37</v>
          </cell>
          <cell r="AL517">
            <v>0.28999999999999998</v>
          </cell>
          <cell r="AM517">
            <v>0.39</v>
          </cell>
          <cell r="AN517">
            <v>0.37</v>
          </cell>
          <cell r="AO517">
            <v>0.39</v>
          </cell>
          <cell r="AP517">
            <v>0.36</v>
          </cell>
          <cell r="AQ517">
            <v>0.68</v>
          </cell>
        </row>
        <row r="518">
          <cell r="A518" t="str">
            <v>Pakistan</v>
          </cell>
          <cell r="AB518">
            <v>0.48</v>
          </cell>
          <cell r="AC518">
            <v>0.44</v>
          </cell>
          <cell r="AD518">
            <v>0.44</v>
          </cell>
          <cell r="AE518">
            <v>0.22</v>
          </cell>
          <cell r="AF518">
            <v>0.26</v>
          </cell>
          <cell r="AG518">
            <v>0.22</v>
          </cell>
          <cell r="AH518">
            <v>0.25</v>
          </cell>
          <cell r="AI518">
            <v>0.26</v>
          </cell>
          <cell r="AJ518">
            <v>0.28000000000000003</v>
          </cell>
          <cell r="AK518">
            <v>0.28999999999999998</v>
          </cell>
          <cell r="AL518">
            <v>0.28000000000000003</v>
          </cell>
          <cell r="AM518">
            <v>0.22</v>
          </cell>
          <cell r="AN518">
            <v>0.27</v>
          </cell>
          <cell r="AO518">
            <v>0.33</v>
          </cell>
          <cell r="AP518">
            <v>0.33</v>
          </cell>
          <cell r="AQ518">
            <v>0.34</v>
          </cell>
          <cell r="AR518">
            <v>0.32</v>
          </cell>
          <cell r="AS518">
            <v>0.33</v>
          </cell>
        </row>
        <row r="519">
          <cell r="A519" t="str">
            <v>PAK</v>
          </cell>
          <cell r="AB519">
            <v>0.48</v>
          </cell>
          <cell r="AC519">
            <v>0.44</v>
          </cell>
          <cell r="AD519">
            <v>0.44</v>
          </cell>
          <cell r="AE519">
            <v>0.22</v>
          </cell>
          <cell r="AF519">
            <v>0.26</v>
          </cell>
          <cell r="AG519">
            <v>0.22</v>
          </cell>
          <cell r="AH519">
            <v>0.25</v>
          </cell>
          <cell r="AI519">
            <v>0.26</v>
          </cell>
          <cell r="AJ519">
            <v>0.28000000000000003</v>
          </cell>
          <cell r="AK519">
            <v>0.28999999999999998</v>
          </cell>
          <cell r="AL519">
            <v>0.28000000000000003</v>
          </cell>
          <cell r="AM519">
            <v>0.22</v>
          </cell>
          <cell r="AN519">
            <v>0.27</v>
          </cell>
          <cell r="AO519">
            <v>0.33</v>
          </cell>
          <cell r="AP519">
            <v>0.33</v>
          </cell>
          <cell r="AQ519">
            <v>0.34</v>
          </cell>
          <cell r="AR519">
            <v>0.32</v>
          </cell>
          <cell r="AS519">
            <v>0.33</v>
          </cell>
        </row>
        <row r="520">
          <cell r="A520" t="str">
            <v>Palau</v>
          </cell>
          <cell r="AL520">
            <v>2.46</v>
          </cell>
          <cell r="AM520">
            <v>2.65</v>
          </cell>
          <cell r="AN520">
            <v>2.56</v>
          </cell>
          <cell r="AO520">
            <v>2.44</v>
          </cell>
          <cell r="AP520">
            <v>2.67</v>
          </cell>
          <cell r="AQ520">
            <v>2.5499999999999998</v>
          </cell>
          <cell r="AR520">
            <v>2.57</v>
          </cell>
          <cell r="AS520">
            <v>1.99</v>
          </cell>
          <cell r="AT520">
            <v>1.82</v>
          </cell>
          <cell r="AU520">
            <v>2.2999999999999998</v>
          </cell>
          <cell r="AV520">
            <v>2.68</v>
          </cell>
          <cell r="AW520">
            <v>5</v>
          </cell>
        </row>
        <row r="521">
          <cell r="A521" t="str">
            <v>PLW</v>
          </cell>
          <cell r="AL521">
            <v>2.46</v>
          </cell>
          <cell r="AM521">
            <v>2.65</v>
          </cell>
          <cell r="AN521">
            <v>2.56</v>
          </cell>
          <cell r="AO521">
            <v>2.44</v>
          </cell>
          <cell r="AP521">
            <v>2.67</v>
          </cell>
          <cell r="AQ521">
            <v>2.5499999999999998</v>
          </cell>
          <cell r="AR521">
            <v>2.57</v>
          </cell>
          <cell r="AS521">
            <v>1.99</v>
          </cell>
          <cell r="AT521">
            <v>1.82</v>
          </cell>
          <cell r="AU521">
            <v>2.2999999999999998</v>
          </cell>
          <cell r="AV521">
            <v>2.68</v>
          </cell>
          <cell r="AW521">
            <v>5</v>
          </cell>
        </row>
        <row r="522">
          <cell r="A522" t="str">
            <v>Panama</v>
          </cell>
          <cell r="AR522">
            <v>1.85</v>
          </cell>
          <cell r="AS522">
            <v>1.57</v>
          </cell>
          <cell r="AT522">
            <v>1.72</v>
          </cell>
          <cell r="AU522">
            <v>1.82</v>
          </cell>
          <cell r="AV522">
            <v>1.73</v>
          </cell>
          <cell r="AW522">
            <v>1.79</v>
          </cell>
          <cell r="AX522">
            <v>1.98</v>
          </cell>
        </row>
        <row r="523">
          <cell r="A523" t="str">
            <v>PAN</v>
          </cell>
          <cell r="AR523">
            <v>1.85</v>
          </cell>
          <cell r="AS523">
            <v>1.57</v>
          </cell>
          <cell r="AT523">
            <v>1.72</v>
          </cell>
          <cell r="AU523">
            <v>1.82</v>
          </cell>
          <cell r="AV523">
            <v>1.73</v>
          </cell>
          <cell r="AW523">
            <v>1.79</v>
          </cell>
          <cell r="AX523">
            <v>1.98</v>
          </cell>
        </row>
        <row r="524">
          <cell r="A524" t="str">
            <v>Papua New Guinea</v>
          </cell>
          <cell r="T524">
            <v>2.0699999999999998</v>
          </cell>
          <cell r="U524">
            <v>2.2000000000000002</v>
          </cell>
          <cell r="V524">
            <v>1.84</v>
          </cell>
          <cell r="W524">
            <v>2.2400000000000002</v>
          </cell>
          <cell r="X524">
            <v>1.77</v>
          </cell>
          <cell r="Y524">
            <v>1.65</v>
          </cell>
          <cell r="Z524">
            <v>1.55</v>
          </cell>
          <cell r="AA524">
            <v>1.86</v>
          </cell>
          <cell r="AB524">
            <v>1.68</v>
          </cell>
          <cell r="AC524">
            <v>1.47</v>
          </cell>
          <cell r="AD524">
            <v>1.42</v>
          </cell>
          <cell r="AE524">
            <v>1.56</v>
          </cell>
          <cell r="AF524">
            <v>1.33</v>
          </cell>
          <cell r="AU524">
            <v>1.58</v>
          </cell>
          <cell r="AV524">
            <v>0.89</v>
          </cell>
          <cell r="AW524">
            <v>1.56</v>
          </cell>
          <cell r="AX524">
            <v>1.5</v>
          </cell>
        </row>
        <row r="525">
          <cell r="A525" t="str">
            <v>PNG</v>
          </cell>
          <cell r="T525">
            <v>2.0699999999999998</v>
          </cell>
          <cell r="U525">
            <v>2.2000000000000002</v>
          </cell>
          <cell r="V525">
            <v>1.84</v>
          </cell>
          <cell r="W525">
            <v>2.2400000000000002</v>
          </cell>
          <cell r="X525">
            <v>1.77</v>
          </cell>
          <cell r="Y525">
            <v>1.65</v>
          </cell>
          <cell r="Z525">
            <v>1.55</v>
          </cell>
          <cell r="AA525">
            <v>1.86</v>
          </cell>
          <cell r="AB525">
            <v>1.68</v>
          </cell>
          <cell r="AC525">
            <v>1.47</v>
          </cell>
          <cell r="AD525">
            <v>1.42</v>
          </cell>
          <cell r="AE525">
            <v>1.56</v>
          </cell>
          <cell r="AF525">
            <v>1.33</v>
          </cell>
          <cell r="AU525">
            <v>1.58</v>
          </cell>
          <cell r="AV525">
            <v>0.89</v>
          </cell>
          <cell r="AW525">
            <v>1.56</v>
          </cell>
          <cell r="AX525">
            <v>1.5</v>
          </cell>
        </row>
        <row r="526">
          <cell r="A526" t="str">
            <v>Paraguay</v>
          </cell>
          <cell r="T526">
            <v>0.65</v>
          </cell>
          <cell r="U526">
            <v>0.64</v>
          </cell>
          <cell r="V526">
            <v>0.71</v>
          </cell>
          <cell r="W526">
            <v>0.72</v>
          </cell>
        </row>
        <row r="527">
          <cell r="A527" t="str">
            <v>PRY</v>
          </cell>
          <cell r="T527">
            <v>0.65</v>
          </cell>
          <cell r="U527">
            <v>0.64</v>
          </cell>
          <cell r="V527">
            <v>0.71</v>
          </cell>
          <cell r="W527">
            <v>0.72</v>
          </cell>
        </row>
        <row r="528">
          <cell r="A528" t="str">
            <v>Philippines</v>
          </cell>
          <cell r="T528">
            <v>0.27</v>
          </cell>
          <cell r="U528">
            <v>0.32</v>
          </cell>
          <cell r="V528">
            <v>0.33</v>
          </cell>
          <cell r="W528">
            <v>0.33</v>
          </cell>
          <cell r="X528">
            <v>0.94</v>
          </cell>
          <cell r="Y528">
            <v>1.05</v>
          </cell>
          <cell r="Z528">
            <v>1.1399999999999999</v>
          </cell>
          <cell r="AA528">
            <v>1.24</v>
          </cell>
          <cell r="AB528">
            <v>1.23</v>
          </cell>
          <cell r="AC528">
            <v>1.22</v>
          </cell>
          <cell r="AD528">
            <v>1.24</v>
          </cell>
          <cell r="AE528">
            <v>1.0900000000000001</v>
          </cell>
          <cell r="AF528">
            <v>1.17</v>
          </cell>
          <cell r="AG528">
            <v>1.1100000000000001</v>
          </cell>
          <cell r="AH528">
            <v>1</v>
          </cell>
          <cell r="AI528">
            <v>0.92</v>
          </cell>
          <cell r="AJ528">
            <v>0.92</v>
          </cell>
          <cell r="AK528">
            <v>1</v>
          </cell>
          <cell r="AL528">
            <v>0.93</v>
          </cell>
          <cell r="AM528">
            <v>1.01</v>
          </cell>
          <cell r="AN528">
            <v>1.01</v>
          </cell>
          <cell r="AO528">
            <v>1.01</v>
          </cell>
          <cell r="AP528">
            <v>1.03</v>
          </cell>
          <cell r="AQ528">
            <v>1.03</v>
          </cell>
          <cell r="AR528">
            <v>1.02</v>
          </cell>
          <cell r="AS528">
            <v>1.25</v>
          </cell>
          <cell r="AT528">
            <v>1.03</v>
          </cell>
          <cell r="AU528">
            <v>1.37</v>
          </cell>
          <cell r="AV528">
            <v>1.07</v>
          </cell>
          <cell r="AW528">
            <v>1.33</v>
          </cell>
          <cell r="AX528">
            <v>1.37</v>
          </cell>
          <cell r="AY528">
            <v>1.35</v>
          </cell>
        </row>
        <row r="529">
          <cell r="A529" t="str">
            <v>PHL</v>
          </cell>
          <cell r="T529">
            <v>0.27</v>
          </cell>
          <cell r="U529">
            <v>0.32</v>
          </cell>
          <cell r="V529">
            <v>0.33</v>
          </cell>
          <cell r="W529">
            <v>0.33</v>
          </cell>
          <cell r="X529">
            <v>0.94</v>
          </cell>
          <cell r="Y529">
            <v>1.05</v>
          </cell>
          <cell r="Z529">
            <v>1.1399999999999999</v>
          </cell>
          <cell r="AA529">
            <v>1.24</v>
          </cell>
          <cell r="AB529">
            <v>1.23</v>
          </cell>
          <cell r="AC529">
            <v>1.22</v>
          </cell>
          <cell r="AD529">
            <v>1.24</v>
          </cell>
          <cell r="AE529">
            <v>1.0900000000000001</v>
          </cell>
          <cell r="AF529">
            <v>1.17</v>
          </cell>
          <cell r="AG529">
            <v>1.1100000000000001</v>
          </cell>
          <cell r="AH529">
            <v>1</v>
          </cell>
          <cell r="AI529">
            <v>0.92</v>
          </cell>
          <cell r="AJ529">
            <v>0.92</v>
          </cell>
          <cell r="AK529">
            <v>1</v>
          </cell>
          <cell r="AL529">
            <v>0.93</v>
          </cell>
          <cell r="AM529">
            <v>1.01</v>
          </cell>
          <cell r="AN529">
            <v>1.01</v>
          </cell>
          <cell r="AO529">
            <v>1.01</v>
          </cell>
          <cell r="AP529">
            <v>1.03</v>
          </cell>
          <cell r="AQ529">
            <v>1.03</v>
          </cell>
          <cell r="AR529">
            <v>1.02</v>
          </cell>
          <cell r="AS529">
            <v>1.25</v>
          </cell>
          <cell r="AT529">
            <v>1.03</v>
          </cell>
          <cell r="AU529">
            <v>1.37</v>
          </cell>
          <cell r="AV529">
            <v>1.07</v>
          </cell>
          <cell r="AW529">
            <v>1.33</v>
          </cell>
          <cell r="AX529">
            <v>1.37</v>
          </cell>
          <cell r="AY529">
            <v>1.35</v>
          </cell>
        </row>
        <row r="530">
          <cell r="A530" t="str">
            <v>Poland</v>
          </cell>
          <cell r="X530">
            <v>3.4699999999999998</v>
          </cell>
          <cell r="Y530">
            <v>4.24</v>
          </cell>
          <cell r="Z530">
            <v>5.0199999999999996</v>
          </cell>
          <cell r="AA530">
            <v>5.25</v>
          </cell>
          <cell r="AB530">
            <v>5.3599999999999994</v>
          </cell>
          <cell r="AC530">
            <v>3.58</v>
          </cell>
          <cell r="AD530">
            <v>3.69</v>
          </cell>
          <cell r="AE530">
            <v>4.12</v>
          </cell>
          <cell r="AF530">
            <v>4.08</v>
          </cell>
          <cell r="AG530">
            <v>4.5200000000000005</v>
          </cell>
          <cell r="AH530">
            <v>4.1999999999999993</v>
          </cell>
          <cell r="AI530">
            <v>4.4399999999999995</v>
          </cell>
          <cell r="AJ530">
            <v>4.5600000000000005</v>
          </cell>
          <cell r="AK530">
            <v>4.6400000000000006</v>
          </cell>
          <cell r="AL530">
            <v>4.82</v>
          </cell>
          <cell r="AM530">
            <v>4.91</v>
          </cell>
          <cell r="AN530">
            <v>4.9399999999999995</v>
          </cell>
          <cell r="AO530">
            <v>4.71</v>
          </cell>
          <cell r="AP530">
            <v>4.6400000000000006</v>
          </cell>
          <cell r="AQ530">
            <v>4.6300000000000008</v>
          </cell>
          <cell r="AR530">
            <v>4.63</v>
          </cell>
          <cell r="AS530">
            <v>4.54</v>
          </cell>
          <cell r="AT530">
            <v>4.4800000000000004</v>
          </cell>
          <cell r="AU530">
            <v>4.38</v>
          </cell>
          <cell r="AV530">
            <v>4.34</v>
          </cell>
          <cell r="AW530">
            <v>4.3</v>
          </cell>
          <cell r="AX530">
            <v>4.83</v>
          </cell>
          <cell r="AY530">
            <v>4.49</v>
          </cell>
        </row>
        <row r="531">
          <cell r="A531" t="str">
            <v>POL</v>
          </cell>
          <cell r="X531">
            <v>3.4699999999999998</v>
          </cell>
          <cell r="Y531">
            <v>4.24</v>
          </cell>
          <cell r="Z531">
            <v>5.0199999999999996</v>
          </cell>
          <cell r="AA531">
            <v>5.25</v>
          </cell>
          <cell r="AB531">
            <v>5.3599999999999994</v>
          </cell>
          <cell r="AC531">
            <v>3.58</v>
          </cell>
          <cell r="AD531">
            <v>3.69</v>
          </cell>
          <cell r="AE531">
            <v>4.12</v>
          </cell>
          <cell r="AF531">
            <v>4.08</v>
          </cell>
          <cell r="AG531">
            <v>4.5200000000000005</v>
          </cell>
          <cell r="AH531">
            <v>4.1999999999999993</v>
          </cell>
          <cell r="AI531">
            <v>4.4399999999999995</v>
          </cell>
          <cell r="AJ531">
            <v>4.5600000000000005</v>
          </cell>
          <cell r="AK531">
            <v>4.6400000000000006</v>
          </cell>
          <cell r="AL531">
            <v>4.82</v>
          </cell>
          <cell r="AM531">
            <v>4.91</v>
          </cell>
          <cell r="AN531">
            <v>4.9399999999999995</v>
          </cell>
          <cell r="AO531">
            <v>4.71</v>
          </cell>
          <cell r="AP531">
            <v>4.6400000000000006</v>
          </cell>
          <cell r="AQ531">
            <v>4.6300000000000008</v>
          </cell>
          <cell r="AR531">
            <v>4.63</v>
          </cell>
          <cell r="AS531">
            <v>4.54</v>
          </cell>
          <cell r="AT531">
            <v>4.4800000000000004</v>
          </cell>
          <cell r="AU531">
            <v>4.38</v>
          </cell>
          <cell r="AV531">
            <v>4.34</v>
          </cell>
          <cell r="AW531">
            <v>4.3</v>
          </cell>
          <cell r="AX531">
            <v>4.83</v>
          </cell>
          <cell r="AY531">
            <v>4.49</v>
          </cell>
        </row>
        <row r="532">
          <cell r="A532" t="str">
            <v>Portugal</v>
          </cell>
          <cell r="Y532">
            <v>3.12</v>
          </cell>
          <cell r="Z532">
            <v>3.18</v>
          </cell>
          <cell r="AA532">
            <v>3.2800000000000002</v>
          </cell>
          <cell r="AB532">
            <v>3.6</v>
          </cell>
          <cell r="AC532">
            <v>3.3600000000000003</v>
          </cell>
          <cell r="AD532">
            <v>3.46</v>
          </cell>
          <cell r="AE532">
            <v>3.48</v>
          </cell>
          <cell r="AF532">
            <v>3.6500000000000004</v>
          </cell>
          <cell r="AG532">
            <v>3.9699999999999998</v>
          </cell>
          <cell r="AH532">
            <v>3.85</v>
          </cell>
          <cell r="AI532">
            <v>3.92</v>
          </cell>
          <cell r="AJ532">
            <v>3.74</v>
          </cell>
          <cell r="AK532">
            <v>3.62</v>
          </cell>
          <cell r="AL532">
            <v>3.66</v>
          </cell>
          <cell r="AM532">
            <v>4.12</v>
          </cell>
          <cell r="AN532">
            <v>3.99</v>
          </cell>
          <cell r="AO532">
            <v>3.96</v>
          </cell>
          <cell r="AP532">
            <v>3.71</v>
          </cell>
          <cell r="AQ532">
            <v>4.0999999999999996</v>
          </cell>
          <cell r="AR532">
            <v>3.8</v>
          </cell>
          <cell r="AS532">
            <v>3.71</v>
          </cell>
          <cell r="AT532">
            <v>3.56</v>
          </cell>
          <cell r="AU532">
            <v>3.4</v>
          </cell>
          <cell r="AV532">
            <v>3.42</v>
          </cell>
          <cell r="AW532">
            <v>3.29</v>
          </cell>
          <cell r="AX532">
            <v>3.76</v>
          </cell>
          <cell r="AY532">
            <v>3.66</v>
          </cell>
        </row>
        <row r="533">
          <cell r="A533" t="str">
            <v>PRT</v>
          </cell>
          <cell r="Y533">
            <v>3.12</v>
          </cell>
          <cell r="Z533">
            <v>3.18</v>
          </cell>
          <cell r="AA533">
            <v>3.2800000000000002</v>
          </cell>
          <cell r="AB533">
            <v>3.6</v>
          </cell>
          <cell r="AC533">
            <v>3.3600000000000003</v>
          </cell>
          <cell r="AD533">
            <v>3.46</v>
          </cell>
          <cell r="AE533">
            <v>3.48</v>
          </cell>
          <cell r="AF533">
            <v>3.6500000000000004</v>
          </cell>
          <cell r="AG533">
            <v>3.9699999999999998</v>
          </cell>
          <cell r="AH533">
            <v>3.85</v>
          </cell>
          <cell r="AI533">
            <v>3.92</v>
          </cell>
          <cell r="AJ533">
            <v>3.74</v>
          </cell>
          <cell r="AK533">
            <v>3.62</v>
          </cell>
          <cell r="AL533">
            <v>3.66</v>
          </cell>
          <cell r="AM533">
            <v>4.12</v>
          </cell>
          <cell r="AN533">
            <v>3.99</v>
          </cell>
          <cell r="AO533">
            <v>3.96</v>
          </cell>
          <cell r="AP533">
            <v>3.71</v>
          </cell>
          <cell r="AQ533">
            <v>4.0999999999999996</v>
          </cell>
          <cell r="AR533">
            <v>3.8</v>
          </cell>
          <cell r="AS533">
            <v>3.71</v>
          </cell>
          <cell r="AT533">
            <v>3.56</v>
          </cell>
          <cell r="AU533">
            <v>3.4</v>
          </cell>
          <cell r="AV533">
            <v>3.42</v>
          </cell>
          <cell r="AW533">
            <v>3.29</v>
          </cell>
          <cell r="AX533">
            <v>3.76</v>
          </cell>
          <cell r="AY533">
            <v>3.66</v>
          </cell>
        </row>
        <row r="534">
          <cell r="A534" t="str">
            <v>Qatar</v>
          </cell>
          <cell r="AH534">
            <v>1.67</v>
          </cell>
          <cell r="AI534">
            <v>1.42</v>
          </cell>
          <cell r="AJ534">
            <v>1.56</v>
          </cell>
          <cell r="AK534">
            <v>1.83</v>
          </cell>
          <cell r="AL534">
            <v>1.32</v>
          </cell>
          <cell r="AM534">
            <v>1.74</v>
          </cell>
          <cell r="AN534">
            <v>1.48</v>
          </cell>
        </row>
        <row r="535">
          <cell r="A535" t="str">
            <v>QAT</v>
          </cell>
          <cell r="AH535">
            <v>1.67</v>
          </cell>
          <cell r="AI535">
            <v>1.42</v>
          </cell>
          <cell r="AJ535">
            <v>1.56</v>
          </cell>
          <cell r="AK535">
            <v>1.83</v>
          </cell>
          <cell r="AL535">
            <v>1.32</v>
          </cell>
          <cell r="AM535">
            <v>1.74</v>
          </cell>
          <cell r="AN535">
            <v>1.48</v>
          </cell>
        </row>
        <row r="536">
          <cell r="A536" t="str">
            <v>Romania</v>
          </cell>
          <cell r="T536">
            <v>1.06</v>
          </cell>
          <cell r="U536">
            <v>1.64</v>
          </cell>
          <cell r="V536">
            <v>1.9</v>
          </cell>
          <cell r="W536">
            <v>2.1800000000000002</v>
          </cell>
          <cell r="X536">
            <v>2.67</v>
          </cell>
          <cell r="Y536">
            <v>2.8099999999999996</v>
          </cell>
          <cell r="Z536">
            <v>3.2800000000000002</v>
          </cell>
          <cell r="AA536">
            <v>1.73</v>
          </cell>
          <cell r="AB536">
            <v>1.08</v>
          </cell>
          <cell r="AC536">
            <v>3.2800000000000002</v>
          </cell>
          <cell r="AD536">
            <v>4.5199999999999996</v>
          </cell>
          <cell r="AE536">
            <v>3.18</v>
          </cell>
          <cell r="AF536">
            <v>4</v>
          </cell>
          <cell r="AG536">
            <v>3.84</v>
          </cell>
          <cell r="AH536">
            <v>3.75</v>
          </cell>
          <cell r="AI536">
            <v>4.08</v>
          </cell>
          <cell r="AJ536">
            <v>4.84</v>
          </cell>
          <cell r="AK536">
            <v>4.7799999999999994</v>
          </cell>
          <cell r="AL536">
            <v>4.29</v>
          </cell>
          <cell r="AM536">
            <v>4.08</v>
          </cell>
          <cell r="AN536">
            <v>4.8</v>
          </cell>
          <cell r="AO536">
            <v>4.4000000000000004</v>
          </cell>
          <cell r="AP536">
            <v>4.3499999999999996</v>
          </cell>
          <cell r="AQ536">
            <v>4.41</v>
          </cell>
          <cell r="AR536">
            <v>4.21</v>
          </cell>
          <cell r="AS536">
            <v>4.54</v>
          </cell>
          <cell r="AT536">
            <v>4.08</v>
          </cell>
          <cell r="AU536">
            <v>3.99</v>
          </cell>
          <cell r="AV536">
            <v>4.37</v>
          </cell>
          <cell r="AW536">
            <v>4.4800000000000004</v>
          </cell>
          <cell r="AX536">
            <v>5.0600000000000005</v>
          </cell>
          <cell r="AY536">
            <v>4.6099999999999994</v>
          </cell>
        </row>
        <row r="537">
          <cell r="A537" t="str">
            <v>ROU</v>
          </cell>
          <cell r="T537">
            <v>1.06</v>
          </cell>
          <cell r="U537">
            <v>1.64</v>
          </cell>
          <cell r="V537">
            <v>1.9</v>
          </cell>
          <cell r="W537">
            <v>2.1800000000000002</v>
          </cell>
          <cell r="X537">
            <v>2.67</v>
          </cell>
          <cell r="Y537">
            <v>2.8099999999999996</v>
          </cell>
          <cell r="Z537">
            <v>3.2800000000000002</v>
          </cell>
          <cell r="AA537">
            <v>1.73</v>
          </cell>
          <cell r="AB537">
            <v>1.08</v>
          </cell>
          <cell r="AC537">
            <v>3.2800000000000002</v>
          </cell>
          <cell r="AD537">
            <v>4.5199999999999996</v>
          </cell>
          <cell r="AE537">
            <v>3.18</v>
          </cell>
          <cell r="AF537">
            <v>4</v>
          </cell>
          <cell r="AG537">
            <v>3.84</v>
          </cell>
          <cell r="AH537">
            <v>3.75</v>
          </cell>
          <cell r="AI537">
            <v>4.08</v>
          </cell>
          <cell r="AJ537">
            <v>4.84</v>
          </cell>
          <cell r="AK537">
            <v>4.7799999999999994</v>
          </cell>
          <cell r="AL537">
            <v>4.29</v>
          </cell>
          <cell r="AM537">
            <v>4.08</v>
          </cell>
          <cell r="AN537">
            <v>4.8</v>
          </cell>
          <cell r="AO537">
            <v>4.4000000000000004</v>
          </cell>
          <cell r="AP537">
            <v>4.3499999999999996</v>
          </cell>
          <cell r="AQ537">
            <v>4.41</v>
          </cell>
          <cell r="AR537">
            <v>4.21</v>
          </cell>
          <cell r="AS537">
            <v>4.54</v>
          </cell>
          <cell r="AT537">
            <v>4.08</v>
          </cell>
          <cell r="AU537">
            <v>3.99</v>
          </cell>
          <cell r="AV537">
            <v>4.37</v>
          </cell>
          <cell r="AW537">
            <v>4.4800000000000004</v>
          </cell>
          <cell r="AX537">
            <v>5.0600000000000005</v>
          </cell>
          <cell r="AY537">
            <v>4.6099999999999994</v>
          </cell>
        </row>
        <row r="538">
          <cell r="A538" t="str">
            <v>Russian Federation</v>
          </cell>
          <cell r="AC538">
            <v>2.4299999999999997</v>
          </cell>
          <cell r="AD538">
            <v>4.1500000000000004</v>
          </cell>
          <cell r="AE538">
            <v>4.83</v>
          </cell>
          <cell r="AF538">
            <v>7.7399999999999984</v>
          </cell>
          <cell r="AG538">
            <v>8.83</v>
          </cell>
          <cell r="AH538">
            <v>8.86</v>
          </cell>
          <cell r="AI538">
            <v>9.7199999999999989</v>
          </cell>
          <cell r="AJ538">
            <v>8.7799999999999994</v>
          </cell>
          <cell r="AK538">
            <v>1.93</v>
          </cell>
          <cell r="AL538">
            <v>7.9</v>
          </cell>
          <cell r="AM538">
            <v>10.199999999999999</v>
          </cell>
          <cell r="AN538">
            <v>9.17</v>
          </cell>
          <cell r="AO538">
            <v>8.43</v>
          </cell>
          <cell r="AP538">
            <v>10.32</v>
          </cell>
          <cell r="AQ538">
            <v>10.719999999999999</v>
          </cell>
          <cell r="AR538">
            <v>10.14</v>
          </cell>
          <cell r="AS538">
            <v>9.17</v>
          </cell>
          <cell r="AT538">
            <v>8.84</v>
          </cell>
          <cell r="AU538">
            <v>9.0699999999999985</v>
          </cell>
          <cell r="AV538">
            <v>8.56</v>
          </cell>
          <cell r="AW538">
            <v>8.43</v>
          </cell>
          <cell r="AX538">
            <v>8.98</v>
          </cell>
        </row>
        <row r="539">
          <cell r="A539" t="str">
            <v>RUS</v>
          </cell>
          <cell r="AC539">
            <v>2.4299999999999997</v>
          </cell>
          <cell r="AD539">
            <v>4.1500000000000004</v>
          </cell>
          <cell r="AE539">
            <v>4.83</v>
          </cell>
          <cell r="AF539">
            <v>7.7399999999999984</v>
          </cell>
          <cell r="AG539">
            <v>8.83</v>
          </cell>
          <cell r="AH539">
            <v>8.86</v>
          </cell>
          <cell r="AI539">
            <v>9.7199999999999989</v>
          </cell>
          <cell r="AJ539">
            <v>8.7799999999999994</v>
          </cell>
          <cell r="AK539">
            <v>1.93</v>
          </cell>
          <cell r="AL539">
            <v>7.9</v>
          </cell>
          <cell r="AM539">
            <v>10.199999999999999</v>
          </cell>
          <cell r="AN539">
            <v>9.17</v>
          </cell>
          <cell r="AO539">
            <v>8.43</v>
          </cell>
          <cell r="AP539">
            <v>10.32</v>
          </cell>
          <cell r="AQ539">
            <v>10.719999999999999</v>
          </cell>
          <cell r="AR539">
            <v>10.14</v>
          </cell>
          <cell r="AS539">
            <v>9.17</v>
          </cell>
          <cell r="AT539">
            <v>8.84</v>
          </cell>
          <cell r="AU539">
            <v>9.0699999999999985</v>
          </cell>
          <cell r="AV539">
            <v>8.56</v>
          </cell>
          <cell r="AW539">
            <v>8.43</v>
          </cell>
          <cell r="AX539">
            <v>8.98</v>
          </cell>
        </row>
        <row r="540">
          <cell r="A540" t="str">
            <v>Samoa</v>
          </cell>
          <cell r="AN540">
            <v>1.58</v>
          </cell>
          <cell r="AO540">
            <v>1.79</v>
          </cell>
          <cell r="AP540">
            <v>1.93</v>
          </cell>
          <cell r="AQ540">
            <v>2.12</v>
          </cell>
          <cell r="AR540">
            <v>2.14</v>
          </cell>
          <cell r="AS540">
            <v>2.1</v>
          </cell>
          <cell r="AT540">
            <v>1.99</v>
          </cell>
          <cell r="AU540">
            <v>2.09</v>
          </cell>
          <cell r="AV540">
            <v>2.17</v>
          </cell>
          <cell r="AW540">
            <v>2.33</v>
          </cell>
          <cell r="AX540">
            <v>2.5299999999999998</v>
          </cell>
          <cell r="AY540">
            <v>2.85</v>
          </cell>
        </row>
        <row r="541">
          <cell r="A541" t="str">
            <v>WSM</v>
          </cell>
          <cell r="AN541">
            <v>1.58</v>
          </cell>
          <cell r="AO541">
            <v>1.79</v>
          </cell>
          <cell r="AP541">
            <v>1.93</v>
          </cell>
          <cell r="AQ541">
            <v>2.12</v>
          </cell>
          <cell r="AR541">
            <v>2.14</v>
          </cell>
          <cell r="AS541">
            <v>2.1</v>
          </cell>
          <cell r="AT541">
            <v>1.99</v>
          </cell>
          <cell r="AU541">
            <v>2.09</v>
          </cell>
          <cell r="AV541">
            <v>2.17</v>
          </cell>
          <cell r="AW541">
            <v>2.33</v>
          </cell>
          <cell r="AX541">
            <v>2.5299999999999998</v>
          </cell>
          <cell r="AY541">
            <v>2.85</v>
          </cell>
        </row>
        <row r="542">
          <cell r="A542" t="str">
            <v>San Marino</v>
          </cell>
          <cell r="AF542">
            <v>4.12</v>
          </cell>
          <cell r="AG542">
            <v>3.88</v>
          </cell>
          <cell r="AH542">
            <v>3.72</v>
          </cell>
          <cell r="AI542">
            <v>0</v>
          </cell>
          <cell r="AJ542">
            <v>0</v>
          </cell>
          <cell r="AK542">
            <v>0</v>
          </cell>
          <cell r="AW542">
            <v>4.12</v>
          </cell>
          <cell r="AX542">
            <v>4.5199999999999996</v>
          </cell>
          <cell r="AY542">
            <v>3.96</v>
          </cell>
        </row>
        <row r="543">
          <cell r="A543" t="str">
            <v>SMR</v>
          </cell>
          <cell r="AF543">
            <v>4.12</v>
          </cell>
          <cell r="AG543">
            <v>3.88</v>
          </cell>
          <cell r="AH543">
            <v>3.72</v>
          </cell>
          <cell r="AI543">
            <v>0</v>
          </cell>
          <cell r="AJ543">
            <v>0</v>
          </cell>
          <cell r="AK543">
            <v>0</v>
          </cell>
          <cell r="AW543">
            <v>4.12</v>
          </cell>
          <cell r="AX543">
            <v>4.5199999999999996</v>
          </cell>
          <cell r="AY543">
            <v>3.96</v>
          </cell>
        </row>
        <row r="544">
          <cell r="A544" t="str">
            <v>Senegal</v>
          </cell>
          <cell r="AA544">
            <v>0.09</v>
          </cell>
          <cell r="AB544">
            <v>0.03</v>
          </cell>
        </row>
        <row r="545">
          <cell r="A545" t="str">
            <v>SEN</v>
          </cell>
          <cell r="AA545">
            <v>0.09</v>
          </cell>
          <cell r="AB545">
            <v>0.03</v>
          </cell>
        </row>
        <row r="546">
          <cell r="A546" t="str">
            <v>Serbia</v>
          </cell>
          <cell r="AK546">
            <v>10.459999999999999</v>
          </cell>
          <cell r="AL546">
            <v>9.5</v>
          </cell>
          <cell r="AM546">
            <v>8.9400000000000013</v>
          </cell>
          <cell r="AN546">
            <v>9.34</v>
          </cell>
          <cell r="AO546">
            <v>10.02</v>
          </cell>
          <cell r="AP546">
            <v>11.189999999999998</v>
          </cell>
        </row>
        <row r="547">
          <cell r="A547" t="str">
            <v>SRB</v>
          </cell>
          <cell r="AK547">
            <v>10.459999999999999</v>
          </cell>
          <cell r="AL547">
            <v>9.5</v>
          </cell>
          <cell r="AM547">
            <v>8.9400000000000013</v>
          </cell>
          <cell r="AN547">
            <v>9.34</v>
          </cell>
          <cell r="AO547">
            <v>10.02</v>
          </cell>
          <cell r="AP547">
            <v>11.189999999999998</v>
          </cell>
        </row>
        <row r="548">
          <cell r="A548" t="str">
            <v>Seychelles</v>
          </cell>
          <cell r="W548">
            <v>7.76</v>
          </cell>
          <cell r="X548">
            <v>7.16</v>
          </cell>
          <cell r="Y548">
            <v>7.44</v>
          </cell>
          <cell r="Z548">
            <v>8.1199999999999992</v>
          </cell>
          <cell r="AA548">
            <v>8.52</v>
          </cell>
          <cell r="AB548">
            <v>8.52</v>
          </cell>
          <cell r="AC548">
            <v>8.8000000000000007</v>
          </cell>
          <cell r="AD548">
            <v>4.5199999999999996</v>
          </cell>
          <cell r="AJ548">
            <v>7.76</v>
          </cell>
          <cell r="AK548">
            <v>7.96</v>
          </cell>
          <cell r="AL548">
            <v>6.72</v>
          </cell>
          <cell r="AN548">
            <v>12.16</v>
          </cell>
          <cell r="AO548">
            <v>12.6</v>
          </cell>
          <cell r="AP548">
            <v>9.8800000000000008</v>
          </cell>
          <cell r="AQ548">
            <v>12.72</v>
          </cell>
          <cell r="AR548">
            <v>13.2</v>
          </cell>
          <cell r="AS548">
            <v>13.12</v>
          </cell>
          <cell r="AT548">
            <v>13.88</v>
          </cell>
          <cell r="AV548">
            <v>9.9600000000000009</v>
          </cell>
        </row>
        <row r="549">
          <cell r="A549" t="str">
            <v>SYC</v>
          </cell>
          <cell r="W549">
            <v>7.76</v>
          </cell>
          <cell r="X549">
            <v>7.16</v>
          </cell>
          <cell r="Y549">
            <v>7.44</v>
          </cell>
          <cell r="Z549">
            <v>8.1199999999999992</v>
          </cell>
          <cell r="AA549">
            <v>8.52</v>
          </cell>
          <cell r="AB549">
            <v>8.52</v>
          </cell>
          <cell r="AC549">
            <v>8.8000000000000007</v>
          </cell>
          <cell r="AD549">
            <v>4.5199999999999996</v>
          </cell>
          <cell r="AJ549">
            <v>7.76</v>
          </cell>
          <cell r="AK549">
            <v>7.96</v>
          </cell>
          <cell r="AL549">
            <v>6.72</v>
          </cell>
          <cell r="AN549">
            <v>12.16</v>
          </cell>
          <cell r="AO549">
            <v>12.6</v>
          </cell>
          <cell r="AP549">
            <v>9.8800000000000008</v>
          </cell>
          <cell r="AQ549">
            <v>12.72</v>
          </cell>
          <cell r="AR549">
            <v>13.2</v>
          </cell>
          <cell r="AS549">
            <v>13.12</v>
          </cell>
          <cell r="AT549">
            <v>13.88</v>
          </cell>
          <cell r="AV549">
            <v>9.9600000000000009</v>
          </cell>
        </row>
        <row r="550">
          <cell r="A550" t="str">
            <v>Sierra Leone</v>
          </cell>
          <cell r="T550">
            <v>0.2</v>
          </cell>
        </row>
        <row r="551">
          <cell r="A551" t="str">
            <v>SLE</v>
          </cell>
          <cell r="T551">
            <v>0.2</v>
          </cell>
        </row>
        <row r="552">
          <cell r="A552" t="str">
            <v>Singapore</v>
          </cell>
          <cell r="T552">
            <v>2.88</v>
          </cell>
          <cell r="U552">
            <v>2.88</v>
          </cell>
          <cell r="V552">
            <v>2.92</v>
          </cell>
          <cell r="W552">
            <v>2.64</v>
          </cell>
          <cell r="X552">
            <v>2.64</v>
          </cell>
          <cell r="Y552">
            <v>2.64</v>
          </cell>
          <cell r="Z552">
            <v>2.8</v>
          </cell>
          <cell r="AA552">
            <v>3.24</v>
          </cell>
          <cell r="AB552">
            <v>3.64</v>
          </cell>
          <cell r="AC552">
            <v>4.4400000000000004</v>
          </cell>
          <cell r="AD552">
            <v>4.08</v>
          </cell>
          <cell r="AE552">
            <v>4.5599999999999996</v>
          </cell>
          <cell r="AF552">
            <v>4.28</v>
          </cell>
          <cell r="AG552">
            <v>4.2</v>
          </cell>
          <cell r="AH552">
            <v>3.92</v>
          </cell>
          <cell r="AI552">
            <v>3.52</v>
          </cell>
          <cell r="AJ552">
            <v>3.32</v>
          </cell>
          <cell r="AK552">
            <v>3.36</v>
          </cell>
          <cell r="AL552">
            <v>3.44</v>
          </cell>
          <cell r="AM552">
            <v>3.36</v>
          </cell>
          <cell r="AN552">
            <v>3.16</v>
          </cell>
          <cell r="AO552">
            <v>2.96</v>
          </cell>
          <cell r="AP552">
            <v>3.24</v>
          </cell>
          <cell r="AQ552">
            <v>3.36</v>
          </cell>
          <cell r="AR552">
            <v>3.76</v>
          </cell>
          <cell r="AS552">
            <v>3.88</v>
          </cell>
          <cell r="AT552">
            <v>3.96</v>
          </cell>
          <cell r="AU552">
            <v>4.4400000000000004</v>
          </cell>
          <cell r="AV552">
            <v>4.68</v>
          </cell>
          <cell r="AW552">
            <v>4.68</v>
          </cell>
          <cell r="AX552">
            <v>4.84</v>
          </cell>
          <cell r="AY552">
            <v>4.88</v>
          </cell>
        </row>
        <row r="553">
          <cell r="A553" t="str">
            <v>SGP</v>
          </cell>
          <cell r="T553">
            <v>2.88</v>
          </cell>
          <cell r="U553">
            <v>2.88</v>
          </cell>
          <cell r="V553">
            <v>2.92</v>
          </cell>
          <cell r="W553">
            <v>2.64</v>
          </cell>
          <cell r="X553">
            <v>2.64</v>
          </cell>
          <cell r="Y553">
            <v>2.64</v>
          </cell>
          <cell r="Z553">
            <v>2.8</v>
          </cell>
          <cell r="AA553">
            <v>3.24</v>
          </cell>
          <cell r="AB553">
            <v>3.64</v>
          </cell>
          <cell r="AC553">
            <v>4.4400000000000004</v>
          </cell>
          <cell r="AD553">
            <v>4.08</v>
          </cell>
          <cell r="AE553">
            <v>4.5599999999999996</v>
          </cell>
          <cell r="AF553">
            <v>4.28</v>
          </cell>
          <cell r="AG553">
            <v>4.2</v>
          </cell>
          <cell r="AH553">
            <v>3.92</v>
          </cell>
          <cell r="AI553">
            <v>3.52</v>
          </cell>
          <cell r="AJ553">
            <v>3.32</v>
          </cell>
          <cell r="AK553">
            <v>3.36</v>
          </cell>
          <cell r="AL553">
            <v>3.44</v>
          </cell>
          <cell r="AM553">
            <v>3.36</v>
          </cell>
          <cell r="AN553">
            <v>3.16</v>
          </cell>
          <cell r="AO553">
            <v>2.96</v>
          </cell>
          <cell r="AP553">
            <v>3.24</v>
          </cell>
          <cell r="AQ553">
            <v>3.36</v>
          </cell>
          <cell r="AR553">
            <v>3.76</v>
          </cell>
          <cell r="AS553">
            <v>3.88</v>
          </cell>
          <cell r="AT553">
            <v>3.96</v>
          </cell>
          <cell r="AU553">
            <v>4.4400000000000004</v>
          </cell>
          <cell r="AV553">
            <v>4.68</v>
          </cell>
          <cell r="AW553">
            <v>4.68</v>
          </cell>
          <cell r="AX553">
            <v>4.84</v>
          </cell>
          <cell r="AY553">
            <v>4.88</v>
          </cell>
        </row>
        <row r="554">
          <cell r="A554" t="str">
            <v>Slovak Republic</v>
          </cell>
          <cell r="Y554">
            <v>8.1199999999999992</v>
          </cell>
          <cell r="Z554">
            <v>8.51</v>
          </cell>
          <cell r="AA554">
            <v>8.68</v>
          </cell>
          <cell r="AB554">
            <v>8.26</v>
          </cell>
          <cell r="AC554">
            <v>7.16</v>
          </cell>
          <cell r="AD554">
            <v>7.36</v>
          </cell>
          <cell r="AE554">
            <v>7.33</v>
          </cell>
          <cell r="AF554">
            <v>6.24</v>
          </cell>
          <cell r="AG554">
            <v>4.72</v>
          </cell>
          <cell r="AH554">
            <v>4.4700000000000006</v>
          </cell>
          <cell r="AI554">
            <v>4.3</v>
          </cell>
          <cell r="AJ554">
            <v>4.62</v>
          </cell>
          <cell r="AK554">
            <v>4.46</v>
          </cell>
          <cell r="AL554">
            <v>4.5599999999999996</v>
          </cell>
          <cell r="AM554">
            <v>5.42</v>
          </cell>
          <cell r="AN554">
            <v>4.68</v>
          </cell>
          <cell r="AO554">
            <v>4.58</v>
          </cell>
          <cell r="AP554">
            <v>4.58</v>
          </cell>
          <cell r="AQ554">
            <v>5.12</v>
          </cell>
          <cell r="AR554">
            <v>4.67</v>
          </cell>
          <cell r="AS554">
            <v>5</v>
          </cell>
          <cell r="AT554">
            <v>4.9000000000000004</v>
          </cell>
          <cell r="AU554">
            <v>4.32</v>
          </cell>
          <cell r="AV554">
            <v>4.42</v>
          </cell>
          <cell r="AW554">
            <v>4.59</v>
          </cell>
          <cell r="AX554">
            <v>4.8900000000000006</v>
          </cell>
          <cell r="AY554">
            <v>4.6199999999999992</v>
          </cell>
        </row>
        <row r="555">
          <cell r="A555" t="str">
            <v>SVK</v>
          </cell>
          <cell r="Y555">
            <v>8.1199999999999992</v>
          </cell>
          <cell r="Z555">
            <v>8.51</v>
          </cell>
          <cell r="AA555">
            <v>8.68</v>
          </cell>
          <cell r="AB555">
            <v>8.26</v>
          </cell>
          <cell r="AC555">
            <v>7.16</v>
          </cell>
          <cell r="AD555">
            <v>7.36</v>
          </cell>
          <cell r="AE555">
            <v>7.33</v>
          </cell>
          <cell r="AF555">
            <v>6.24</v>
          </cell>
          <cell r="AG555">
            <v>4.72</v>
          </cell>
          <cell r="AH555">
            <v>4.4700000000000006</v>
          </cell>
          <cell r="AI555">
            <v>4.3</v>
          </cell>
          <cell r="AJ555">
            <v>4.62</v>
          </cell>
          <cell r="AK555">
            <v>4.46</v>
          </cell>
          <cell r="AL555">
            <v>4.5599999999999996</v>
          </cell>
          <cell r="AM555">
            <v>5.42</v>
          </cell>
          <cell r="AN555">
            <v>4.68</v>
          </cell>
          <cell r="AO555">
            <v>4.58</v>
          </cell>
          <cell r="AP555">
            <v>4.58</v>
          </cell>
          <cell r="AQ555">
            <v>5.12</v>
          </cell>
          <cell r="AR555">
            <v>4.67</v>
          </cell>
          <cell r="AS555">
            <v>5</v>
          </cell>
          <cell r="AT555">
            <v>4.9000000000000004</v>
          </cell>
          <cell r="AU555">
            <v>4.32</v>
          </cell>
          <cell r="AV555">
            <v>4.42</v>
          </cell>
          <cell r="AW555">
            <v>4.59</v>
          </cell>
          <cell r="AX555">
            <v>4.8900000000000006</v>
          </cell>
          <cell r="AY555">
            <v>4.6199999999999992</v>
          </cell>
        </row>
        <row r="556">
          <cell r="A556" t="str">
            <v>Slovenia</v>
          </cell>
          <cell r="V556">
            <v>0</v>
          </cell>
          <cell r="W556">
            <v>2.2200000000000002</v>
          </cell>
          <cell r="X556">
            <v>2.2200000000000002</v>
          </cell>
          <cell r="Y556">
            <v>3.29</v>
          </cell>
          <cell r="Z556">
            <v>3.4299999999999997</v>
          </cell>
          <cell r="AA556">
            <v>3.3600000000000003</v>
          </cell>
          <cell r="AB556">
            <v>3.3600000000000003</v>
          </cell>
          <cell r="AC556">
            <v>3.39</v>
          </cell>
          <cell r="AD556">
            <v>3.6100000000000003</v>
          </cell>
          <cell r="AE556">
            <v>3.72</v>
          </cell>
          <cell r="AF556">
            <v>3.73</v>
          </cell>
          <cell r="AG556">
            <v>3.77</v>
          </cell>
          <cell r="AH556">
            <v>3.67</v>
          </cell>
          <cell r="AI556">
            <v>3.5700000000000003</v>
          </cell>
          <cell r="AJ556">
            <v>3.59</v>
          </cell>
          <cell r="AK556">
            <v>3.38</v>
          </cell>
          <cell r="AL556">
            <v>3.42</v>
          </cell>
          <cell r="AM556">
            <v>3.6799999999999997</v>
          </cell>
          <cell r="AN556">
            <v>3.77</v>
          </cell>
          <cell r="AO556">
            <v>3.6399999999999997</v>
          </cell>
          <cell r="AP556">
            <v>3.48</v>
          </cell>
          <cell r="AQ556">
            <v>3.62</v>
          </cell>
          <cell r="AR556">
            <v>3.3</v>
          </cell>
          <cell r="AS556">
            <v>3.1399999999999997</v>
          </cell>
          <cell r="AT556">
            <v>3.41</v>
          </cell>
          <cell r="AU556">
            <v>3.23</v>
          </cell>
          <cell r="AV556">
            <v>3.0700000000000003</v>
          </cell>
          <cell r="AW556">
            <v>3.22</v>
          </cell>
          <cell r="AX556">
            <v>3.52</v>
          </cell>
          <cell r="AY556">
            <v>3.5199999999999996</v>
          </cell>
        </row>
        <row r="557">
          <cell r="A557" t="str">
            <v>SVN</v>
          </cell>
          <cell r="V557">
            <v>0</v>
          </cell>
          <cell r="W557">
            <v>2.2200000000000002</v>
          </cell>
          <cell r="X557">
            <v>2.2200000000000002</v>
          </cell>
          <cell r="Y557">
            <v>3.29</v>
          </cell>
          <cell r="Z557">
            <v>3.4299999999999997</v>
          </cell>
          <cell r="AA557">
            <v>3.3600000000000003</v>
          </cell>
          <cell r="AB557">
            <v>3.3600000000000003</v>
          </cell>
          <cell r="AC557">
            <v>3.39</v>
          </cell>
          <cell r="AD557">
            <v>3.6100000000000003</v>
          </cell>
          <cell r="AE557">
            <v>3.72</v>
          </cell>
          <cell r="AF557">
            <v>3.73</v>
          </cell>
          <cell r="AG557">
            <v>3.77</v>
          </cell>
          <cell r="AH557">
            <v>3.67</v>
          </cell>
          <cell r="AI557">
            <v>3.5700000000000003</v>
          </cell>
          <cell r="AJ557">
            <v>3.59</v>
          </cell>
          <cell r="AK557">
            <v>3.38</v>
          </cell>
          <cell r="AL557">
            <v>3.42</v>
          </cell>
          <cell r="AM557">
            <v>3.6799999999999997</v>
          </cell>
          <cell r="AN557">
            <v>3.77</v>
          </cell>
          <cell r="AO557">
            <v>3.6399999999999997</v>
          </cell>
          <cell r="AP557">
            <v>3.48</v>
          </cell>
          <cell r="AQ557">
            <v>3.62</v>
          </cell>
          <cell r="AR557">
            <v>3.3</v>
          </cell>
          <cell r="AS557">
            <v>3.1399999999999997</v>
          </cell>
          <cell r="AT557">
            <v>3.41</v>
          </cell>
          <cell r="AU557">
            <v>3.23</v>
          </cell>
          <cell r="AV557">
            <v>3.0700000000000003</v>
          </cell>
          <cell r="AW557">
            <v>3.22</v>
          </cell>
          <cell r="AX557">
            <v>3.52</v>
          </cell>
          <cell r="AY557">
            <v>3.5199999999999996</v>
          </cell>
        </row>
        <row r="558">
          <cell r="A558" t="str">
            <v>Solomon Islands</v>
          </cell>
          <cell r="AO558">
            <v>2.48</v>
          </cell>
          <cell r="AP558">
            <v>2.67</v>
          </cell>
          <cell r="AQ558">
            <v>2.83</v>
          </cell>
          <cell r="AR558">
            <v>3.21</v>
          </cell>
          <cell r="AS558">
            <v>3.81</v>
          </cell>
          <cell r="AT558">
            <v>3.66</v>
          </cell>
          <cell r="AU558">
            <v>3.74</v>
          </cell>
          <cell r="AV558">
            <v>3.22</v>
          </cell>
          <cell r="AW558">
            <v>3.3</v>
          </cell>
          <cell r="AX558">
            <v>3.56</v>
          </cell>
        </row>
        <row r="559">
          <cell r="A559" t="str">
            <v>SLB</v>
          </cell>
          <cell r="AO559">
            <v>2.48</v>
          </cell>
          <cell r="AP559">
            <v>2.67</v>
          </cell>
          <cell r="AQ559">
            <v>2.83</v>
          </cell>
          <cell r="AR559">
            <v>3.21</v>
          </cell>
          <cell r="AS559">
            <v>3.81</v>
          </cell>
          <cell r="AT559">
            <v>3.66</v>
          </cell>
          <cell r="AU559">
            <v>3.74</v>
          </cell>
          <cell r="AV559">
            <v>3.22</v>
          </cell>
          <cell r="AW559">
            <v>3.3</v>
          </cell>
          <cell r="AX559">
            <v>3.56</v>
          </cell>
        </row>
        <row r="560">
          <cell r="A560" t="str">
            <v>Somalia</v>
          </cell>
          <cell r="AU560">
            <v>5.13</v>
          </cell>
          <cell r="AV560">
            <v>4.9399999999999995</v>
          </cell>
          <cell r="AW560">
            <v>5.9</v>
          </cell>
        </row>
        <row r="561">
          <cell r="A561" t="str">
            <v>SOM</v>
          </cell>
          <cell r="AU561">
            <v>5.13</v>
          </cell>
          <cell r="AV561">
            <v>4.9399999999999995</v>
          </cell>
          <cell r="AW561">
            <v>5.9</v>
          </cell>
        </row>
        <row r="562">
          <cell r="A562" t="str">
            <v>South Africa</v>
          </cell>
          <cell r="Y562">
            <v>4.67</v>
          </cell>
          <cell r="Z562">
            <v>2.76</v>
          </cell>
          <cell r="AA562">
            <v>2.75</v>
          </cell>
          <cell r="AB562">
            <v>2.91</v>
          </cell>
          <cell r="AC562">
            <v>2.77</v>
          </cell>
          <cell r="AD562">
            <v>2.68</v>
          </cell>
          <cell r="AE562">
            <v>10.5</v>
          </cell>
          <cell r="AF562">
            <v>10.51</v>
          </cell>
          <cell r="AG562">
            <v>10.249999999999998</v>
          </cell>
          <cell r="AH562">
            <v>10.58</v>
          </cell>
          <cell r="AI562">
            <v>10.790000000000001</v>
          </cell>
          <cell r="AJ562">
            <v>8.5399999999999991</v>
          </cell>
          <cell r="AK562">
            <v>3.17</v>
          </cell>
          <cell r="AL562">
            <v>11.82</v>
          </cell>
          <cell r="AM562">
            <v>12.38</v>
          </cell>
          <cell r="AN562">
            <v>12.59</v>
          </cell>
          <cell r="AO562">
            <v>12.34</v>
          </cell>
          <cell r="AP562">
            <v>12.77</v>
          </cell>
          <cell r="AQ562">
            <v>12.850000000000001</v>
          </cell>
          <cell r="AR562">
            <v>12.450000000000001</v>
          </cell>
          <cell r="AS562">
            <v>12.280000000000001</v>
          </cell>
          <cell r="AT562">
            <v>11.67</v>
          </cell>
          <cell r="AU562">
            <v>11.950000000000001</v>
          </cell>
          <cell r="AV562">
            <v>11.87</v>
          </cell>
          <cell r="AW562">
            <v>12.11</v>
          </cell>
          <cell r="AX562">
            <v>12.129999999999999</v>
          </cell>
          <cell r="AY562">
            <v>11.14</v>
          </cell>
        </row>
        <row r="563">
          <cell r="A563" t="str">
            <v>ZAF</v>
          </cell>
          <cell r="Y563">
            <v>4.67</v>
          </cell>
          <cell r="Z563">
            <v>2.76</v>
          </cell>
          <cell r="AA563">
            <v>2.75</v>
          </cell>
          <cell r="AB563">
            <v>2.91</v>
          </cell>
          <cell r="AC563">
            <v>2.77</v>
          </cell>
          <cell r="AD563">
            <v>2.68</v>
          </cell>
          <cell r="AE563">
            <v>10.5</v>
          </cell>
          <cell r="AF563">
            <v>10.51</v>
          </cell>
          <cell r="AG563">
            <v>10.249999999999998</v>
          </cell>
          <cell r="AH563">
            <v>10.58</v>
          </cell>
          <cell r="AI563">
            <v>10.790000000000001</v>
          </cell>
          <cell r="AJ563">
            <v>8.5399999999999991</v>
          </cell>
          <cell r="AK563">
            <v>3.17</v>
          </cell>
          <cell r="AL563">
            <v>11.82</v>
          </cell>
          <cell r="AM563">
            <v>12.38</v>
          </cell>
          <cell r="AN563">
            <v>12.59</v>
          </cell>
          <cell r="AO563">
            <v>12.34</v>
          </cell>
          <cell r="AP563">
            <v>12.77</v>
          </cell>
          <cell r="AQ563">
            <v>12.850000000000001</v>
          </cell>
          <cell r="AR563">
            <v>12.450000000000001</v>
          </cell>
          <cell r="AS563">
            <v>12.280000000000001</v>
          </cell>
          <cell r="AT563">
            <v>11.67</v>
          </cell>
          <cell r="AU563">
            <v>11.950000000000001</v>
          </cell>
          <cell r="AV563">
            <v>11.87</v>
          </cell>
          <cell r="AW563">
            <v>12.11</v>
          </cell>
          <cell r="AX563">
            <v>12.129999999999999</v>
          </cell>
          <cell r="AY563">
            <v>11.14</v>
          </cell>
        </row>
        <row r="564">
          <cell r="A564" t="str">
            <v>Spain</v>
          </cell>
          <cell r="T564">
            <v>2.12</v>
          </cell>
          <cell r="U564">
            <v>2.1800000000000002</v>
          </cell>
          <cell r="V564">
            <v>2.42</v>
          </cell>
          <cell r="W564">
            <v>2.38</v>
          </cell>
          <cell r="X564">
            <v>2.11</v>
          </cell>
          <cell r="Y564">
            <v>5.25</v>
          </cell>
          <cell r="Z564">
            <v>4.88</v>
          </cell>
          <cell r="AA564">
            <v>4.78</v>
          </cell>
          <cell r="AB564">
            <v>4.68</v>
          </cell>
          <cell r="AC564">
            <v>4.62</v>
          </cell>
          <cell r="AD564">
            <v>4.3899999999999997</v>
          </cell>
          <cell r="AE564">
            <v>4.6500000000000004</v>
          </cell>
          <cell r="AF564">
            <v>4.58</v>
          </cell>
          <cell r="AG564">
            <v>4.57</v>
          </cell>
          <cell r="AH564">
            <v>4.5600000000000005</v>
          </cell>
          <cell r="AI564">
            <v>4.5</v>
          </cell>
          <cell r="AJ564">
            <v>4.58</v>
          </cell>
          <cell r="AK564">
            <v>4.7500000000000009</v>
          </cell>
          <cell r="AL564">
            <v>5.0199999999999996</v>
          </cell>
          <cell r="AM564">
            <v>5.27</v>
          </cell>
          <cell r="AN564">
            <v>5.5</v>
          </cell>
          <cell r="AO564">
            <v>5.5</v>
          </cell>
          <cell r="AP564">
            <v>6.27</v>
          </cell>
          <cell r="AQ564">
            <v>6.3000000000000007</v>
          </cell>
          <cell r="AR564">
            <v>6.1999999999999993</v>
          </cell>
          <cell r="AS564">
            <v>6.1599999999999993</v>
          </cell>
          <cell r="AT564">
            <v>5.8299999999999992</v>
          </cell>
          <cell r="AU564">
            <v>5.5699999999999994</v>
          </cell>
          <cell r="AV564">
            <v>5.4999999999999991</v>
          </cell>
          <cell r="AW564">
            <v>5.58</v>
          </cell>
          <cell r="AX564">
            <v>6.41</v>
          </cell>
          <cell r="AY564">
            <v>6.24</v>
          </cell>
        </row>
        <row r="565">
          <cell r="A565" t="str">
            <v>ESP</v>
          </cell>
          <cell r="T565">
            <v>2.12</v>
          </cell>
          <cell r="U565">
            <v>2.1800000000000002</v>
          </cell>
          <cell r="V565">
            <v>2.42</v>
          </cell>
          <cell r="W565">
            <v>2.38</v>
          </cell>
          <cell r="X565">
            <v>2.11</v>
          </cell>
          <cell r="Y565">
            <v>5.25</v>
          </cell>
          <cell r="Z565">
            <v>4.88</v>
          </cell>
          <cell r="AA565">
            <v>4.78</v>
          </cell>
          <cell r="AB565">
            <v>4.68</v>
          </cell>
          <cell r="AC565">
            <v>4.62</v>
          </cell>
          <cell r="AD565">
            <v>4.3899999999999997</v>
          </cell>
          <cell r="AE565">
            <v>4.6500000000000004</v>
          </cell>
          <cell r="AF565">
            <v>4.58</v>
          </cell>
          <cell r="AG565">
            <v>4.57</v>
          </cell>
          <cell r="AH565">
            <v>4.5600000000000005</v>
          </cell>
          <cell r="AI565">
            <v>4.5</v>
          </cell>
          <cell r="AJ565">
            <v>4.58</v>
          </cell>
          <cell r="AK565">
            <v>4.7500000000000009</v>
          </cell>
          <cell r="AL565">
            <v>5.0199999999999996</v>
          </cell>
          <cell r="AM565">
            <v>5.27</v>
          </cell>
          <cell r="AN565">
            <v>5.5</v>
          </cell>
          <cell r="AO565">
            <v>5.5</v>
          </cell>
          <cell r="AP565">
            <v>6.27</v>
          </cell>
          <cell r="AQ565">
            <v>6.3000000000000007</v>
          </cell>
          <cell r="AR565">
            <v>6.1999999999999993</v>
          </cell>
          <cell r="AS565">
            <v>6.1599999999999993</v>
          </cell>
          <cell r="AT565">
            <v>5.8299999999999992</v>
          </cell>
          <cell r="AU565">
            <v>5.5699999999999994</v>
          </cell>
          <cell r="AV565">
            <v>5.4999999999999991</v>
          </cell>
          <cell r="AW565">
            <v>5.58</v>
          </cell>
          <cell r="AX565">
            <v>6.41</v>
          </cell>
          <cell r="AY565">
            <v>6.24</v>
          </cell>
        </row>
        <row r="566">
          <cell r="A566" t="str">
            <v>Sri Lanka</v>
          </cell>
          <cell r="T566">
            <v>1.68</v>
          </cell>
          <cell r="U566">
            <v>1.02</v>
          </cell>
          <cell r="V566">
            <v>1</v>
          </cell>
          <cell r="W566">
            <v>0.88</v>
          </cell>
          <cell r="X566">
            <v>0.99</v>
          </cell>
          <cell r="Y566">
            <v>0.97</v>
          </cell>
          <cell r="Z566">
            <v>0.73</v>
          </cell>
          <cell r="AA566">
            <v>0.73</v>
          </cell>
          <cell r="AB566">
            <v>0.68</v>
          </cell>
          <cell r="AC566">
            <v>0.64</v>
          </cell>
          <cell r="AD566">
            <v>0.9</v>
          </cell>
          <cell r="AE566">
            <v>0.82</v>
          </cell>
          <cell r="AF566">
            <v>0.77</v>
          </cell>
          <cell r="AG566">
            <v>0.69</v>
          </cell>
          <cell r="AH566">
            <v>0.69</v>
          </cell>
          <cell r="AI566">
            <v>0.71</v>
          </cell>
          <cell r="AJ566">
            <v>0.72</v>
          </cell>
          <cell r="AK566">
            <v>0.77</v>
          </cell>
          <cell r="AL566">
            <v>0.79</v>
          </cell>
          <cell r="AM566">
            <v>0.76</v>
          </cell>
          <cell r="AN566">
            <v>0.7</v>
          </cell>
          <cell r="AO566">
            <v>0.62</v>
          </cell>
          <cell r="AP566">
            <v>0.54</v>
          </cell>
          <cell r="AQ566">
            <v>0.48</v>
          </cell>
          <cell r="AR566">
            <v>0.64</v>
          </cell>
          <cell r="AS566">
            <v>0.68</v>
          </cell>
          <cell r="AT566">
            <v>0.65</v>
          </cell>
          <cell r="AU566">
            <v>0.62</v>
          </cell>
          <cell r="AV566">
            <v>0.6</v>
          </cell>
          <cell r="AW566">
            <v>0.56999999999999995</v>
          </cell>
          <cell r="AY566">
            <v>0.64</v>
          </cell>
        </row>
        <row r="567">
          <cell r="A567" t="str">
            <v>LKA</v>
          </cell>
          <cell r="T567">
            <v>1.68</v>
          </cell>
          <cell r="U567">
            <v>1.02</v>
          </cell>
          <cell r="V567">
            <v>1</v>
          </cell>
          <cell r="W567">
            <v>0.88</v>
          </cell>
          <cell r="X567">
            <v>0.99</v>
          </cell>
          <cell r="Y567">
            <v>0.97</v>
          </cell>
          <cell r="Z567">
            <v>0.73</v>
          </cell>
          <cell r="AA567">
            <v>0.73</v>
          </cell>
          <cell r="AB567">
            <v>0.68</v>
          </cell>
          <cell r="AC567">
            <v>0.64</v>
          </cell>
          <cell r="AD567">
            <v>0.9</v>
          </cell>
          <cell r="AE567">
            <v>0.82</v>
          </cell>
          <cell r="AF567">
            <v>0.77</v>
          </cell>
          <cell r="AG567">
            <v>0.69</v>
          </cell>
          <cell r="AH567">
            <v>0.69</v>
          </cell>
          <cell r="AI567">
            <v>0.71</v>
          </cell>
          <cell r="AJ567">
            <v>0.72</v>
          </cell>
          <cell r="AK567">
            <v>0.77</v>
          </cell>
          <cell r="AL567">
            <v>0.79</v>
          </cell>
          <cell r="AM567">
            <v>0.76</v>
          </cell>
          <cell r="AN567">
            <v>0.7</v>
          </cell>
          <cell r="AO567">
            <v>0.62</v>
          </cell>
          <cell r="AP567">
            <v>0.54</v>
          </cell>
          <cell r="AQ567">
            <v>0.48</v>
          </cell>
          <cell r="AR567">
            <v>0.64</v>
          </cell>
          <cell r="AS567">
            <v>0.68</v>
          </cell>
          <cell r="AT567">
            <v>0.65</v>
          </cell>
          <cell r="AU567">
            <v>0.62</v>
          </cell>
          <cell r="AV567">
            <v>0.6</v>
          </cell>
          <cell r="AW567">
            <v>0.56999999999999995</v>
          </cell>
          <cell r="AY567">
            <v>0.64</v>
          </cell>
        </row>
        <row r="568">
          <cell r="A568" t="str">
            <v>St. Vincent and the Grenadines</v>
          </cell>
          <cell r="T568">
            <v>1.34</v>
          </cell>
          <cell r="U568">
            <v>2.11</v>
          </cell>
          <cell r="V568">
            <v>2.11</v>
          </cell>
          <cell r="W568">
            <v>1.89</v>
          </cell>
          <cell r="X568">
            <v>1.91</v>
          </cell>
          <cell r="Y568">
            <v>1.88</v>
          </cell>
          <cell r="Z568">
            <v>2.0099999999999998</v>
          </cell>
          <cell r="AA568">
            <v>4.3600000000000003</v>
          </cell>
          <cell r="AB568">
            <v>4.12</v>
          </cell>
          <cell r="AC568">
            <v>4.34</v>
          </cell>
        </row>
        <row r="569">
          <cell r="A569" t="str">
            <v>VCT</v>
          </cell>
          <cell r="T569">
            <v>1.34</v>
          </cell>
          <cell r="U569">
            <v>2.11</v>
          </cell>
          <cell r="V569">
            <v>2.11</v>
          </cell>
          <cell r="W569">
            <v>1.89</v>
          </cell>
          <cell r="X569">
            <v>1.91</v>
          </cell>
          <cell r="Y569">
            <v>1.88</v>
          </cell>
          <cell r="Z569">
            <v>2.0099999999999998</v>
          </cell>
          <cell r="AA569">
            <v>4.3600000000000003</v>
          </cell>
          <cell r="AB569">
            <v>4.12</v>
          </cell>
          <cell r="AC569">
            <v>4.34</v>
          </cell>
        </row>
        <row r="570">
          <cell r="A570" t="str">
            <v>Sudan</v>
          </cell>
          <cell r="AB570">
            <v>60.44</v>
          </cell>
          <cell r="AC570">
            <v>65.400000000000006</v>
          </cell>
        </row>
        <row r="571">
          <cell r="A571" t="str">
            <v>SDN</v>
          </cell>
          <cell r="AB571">
            <v>60.44</v>
          </cell>
          <cell r="AC571">
            <v>65.400000000000006</v>
          </cell>
        </row>
        <row r="572">
          <cell r="A572" t="str">
            <v>Sweden</v>
          </cell>
          <cell r="T572">
            <v>2.06</v>
          </cell>
          <cell r="U572">
            <v>3.2700000000000005</v>
          </cell>
          <cell r="V572">
            <v>3.3600000000000003</v>
          </cell>
          <cell r="W572">
            <v>3.51</v>
          </cell>
          <cell r="X572">
            <v>3.24</v>
          </cell>
          <cell r="Y572">
            <v>2.73</v>
          </cell>
          <cell r="Z572">
            <v>2.79</v>
          </cell>
          <cell r="AA572">
            <v>2.59</v>
          </cell>
          <cell r="AB572">
            <v>2.6</v>
          </cell>
          <cell r="AC572">
            <v>2.6100000000000003</v>
          </cell>
          <cell r="AD572">
            <v>2.48</v>
          </cell>
          <cell r="AE572">
            <v>2.5700000000000003</v>
          </cell>
          <cell r="AF572">
            <v>2.66</v>
          </cell>
          <cell r="AG572">
            <v>2.68</v>
          </cell>
          <cell r="AH572">
            <v>2.5499999999999998</v>
          </cell>
          <cell r="AI572">
            <v>2.5300000000000002</v>
          </cell>
          <cell r="AJ572">
            <v>2.5499999999999998</v>
          </cell>
          <cell r="AK572">
            <v>2.5300000000000002</v>
          </cell>
          <cell r="AL572">
            <v>2.5700000000000003</v>
          </cell>
          <cell r="AM572">
            <v>2.7</v>
          </cell>
          <cell r="AN572">
            <v>2.69</v>
          </cell>
          <cell r="AO572">
            <v>2.63</v>
          </cell>
          <cell r="AP572">
            <v>2.7199999999999998</v>
          </cell>
          <cell r="AQ572">
            <v>2.69</v>
          </cell>
          <cell r="AR572">
            <v>2.65</v>
          </cell>
          <cell r="AS572">
            <v>2.5300000000000002</v>
          </cell>
          <cell r="AT572">
            <v>2.5700000000000003</v>
          </cell>
          <cell r="AU572">
            <v>2.5499999999999998</v>
          </cell>
          <cell r="AV572">
            <v>2.6100000000000003</v>
          </cell>
          <cell r="AW572">
            <v>2.61</v>
          </cell>
          <cell r="AX572">
            <v>2.7699999999999996</v>
          </cell>
          <cell r="AY572">
            <v>2.69</v>
          </cell>
        </row>
        <row r="573">
          <cell r="A573" t="str">
            <v>SWE</v>
          </cell>
          <cell r="T573">
            <v>2.06</v>
          </cell>
          <cell r="U573">
            <v>3.2700000000000005</v>
          </cell>
          <cell r="V573">
            <v>3.3600000000000003</v>
          </cell>
          <cell r="W573">
            <v>3.51</v>
          </cell>
          <cell r="X573">
            <v>3.24</v>
          </cell>
          <cell r="Y573">
            <v>2.73</v>
          </cell>
          <cell r="Z573">
            <v>2.79</v>
          </cell>
          <cell r="AA573">
            <v>2.59</v>
          </cell>
          <cell r="AB573">
            <v>2.6</v>
          </cell>
          <cell r="AC573">
            <v>2.6100000000000003</v>
          </cell>
          <cell r="AD573">
            <v>2.48</v>
          </cell>
          <cell r="AE573">
            <v>2.5700000000000003</v>
          </cell>
          <cell r="AF573">
            <v>2.66</v>
          </cell>
          <cell r="AG573">
            <v>2.68</v>
          </cell>
          <cell r="AH573">
            <v>2.5499999999999998</v>
          </cell>
          <cell r="AI573">
            <v>2.5300000000000002</v>
          </cell>
          <cell r="AJ573">
            <v>2.5499999999999998</v>
          </cell>
          <cell r="AK573">
            <v>2.5300000000000002</v>
          </cell>
          <cell r="AL573">
            <v>2.5700000000000003</v>
          </cell>
          <cell r="AM573">
            <v>2.7</v>
          </cell>
          <cell r="AN573">
            <v>2.69</v>
          </cell>
          <cell r="AO573">
            <v>2.63</v>
          </cell>
          <cell r="AP573">
            <v>2.7199999999999998</v>
          </cell>
          <cell r="AQ573">
            <v>2.69</v>
          </cell>
          <cell r="AR573">
            <v>2.65</v>
          </cell>
          <cell r="AS573">
            <v>2.5300000000000002</v>
          </cell>
          <cell r="AT573">
            <v>2.5700000000000003</v>
          </cell>
          <cell r="AU573">
            <v>2.5499999999999998</v>
          </cell>
          <cell r="AV573">
            <v>2.6100000000000003</v>
          </cell>
          <cell r="AW573">
            <v>2.61</v>
          </cell>
          <cell r="AX573">
            <v>2.7699999999999996</v>
          </cell>
          <cell r="AY573">
            <v>2.69</v>
          </cell>
        </row>
        <row r="574">
          <cell r="A574" t="str">
            <v>Switzerland</v>
          </cell>
          <cell r="T574">
            <v>2.6199999999999997</v>
          </cell>
          <cell r="U574">
            <v>2.8500000000000005</v>
          </cell>
          <cell r="V574">
            <v>2.9799999999999995</v>
          </cell>
          <cell r="W574">
            <v>2.9899999999999993</v>
          </cell>
          <cell r="X574">
            <v>3.0399999999999996</v>
          </cell>
          <cell r="Y574">
            <v>3.1099999999999994</v>
          </cell>
          <cell r="Z574">
            <v>3.1</v>
          </cell>
          <cell r="AA574">
            <v>3.06</v>
          </cell>
          <cell r="AB574">
            <v>3.0399999999999996</v>
          </cell>
          <cell r="AC574">
            <v>2.9899999999999998</v>
          </cell>
          <cell r="AD574">
            <v>2.9399999999999995</v>
          </cell>
          <cell r="AE574">
            <v>3.01</v>
          </cell>
          <cell r="AF574">
            <v>3.1999999999999997</v>
          </cell>
          <cell r="AG574">
            <v>3.3</v>
          </cell>
          <cell r="AH574">
            <v>3.2399999999999998</v>
          </cell>
          <cell r="AI574">
            <v>3.1599999999999997</v>
          </cell>
          <cell r="AJ574">
            <v>3.0199999999999996</v>
          </cell>
          <cell r="AK574">
            <v>2.9400000000000004</v>
          </cell>
          <cell r="AL574">
            <v>2.9399999999999995</v>
          </cell>
          <cell r="AM574">
            <v>3.09</v>
          </cell>
          <cell r="AN574">
            <v>3.0700000000000003</v>
          </cell>
          <cell r="AO574">
            <v>3.1799999999999997</v>
          </cell>
          <cell r="AP574">
            <v>3.1799999999999997</v>
          </cell>
          <cell r="AQ574">
            <v>3.26</v>
          </cell>
          <cell r="AR574">
            <v>3.2800000000000002</v>
          </cell>
          <cell r="AS574">
            <v>3.33</v>
          </cell>
          <cell r="AT574">
            <v>3.3000000000000003</v>
          </cell>
          <cell r="AU574">
            <v>3.33</v>
          </cell>
          <cell r="AV574">
            <v>3.3100000000000005</v>
          </cell>
          <cell r="AW574">
            <v>3.34</v>
          </cell>
          <cell r="AX574">
            <v>3.4600000000000004</v>
          </cell>
          <cell r="AY574">
            <v>3.3200000000000003</v>
          </cell>
        </row>
        <row r="575">
          <cell r="A575" t="str">
            <v>CHE</v>
          </cell>
          <cell r="T575">
            <v>2.6199999999999997</v>
          </cell>
          <cell r="U575">
            <v>2.8500000000000005</v>
          </cell>
          <cell r="V575">
            <v>2.9799999999999995</v>
          </cell>
          <cell r="W575">
            <v>2.9899999999999993</v>
          </cell>
          <cell r="X575">
            <v>3.0399999999999996</v>
          </cell>
          <cell r="Y575">
            <v>3.1099999999999994</v>
          </cell>
          <cell r="Z575">
            <v>3.1</v>
          </cell>
          <cell r="AA575">
            <v>3.06</v>
          </cell>
          <cell r="AB575">
            <v>3.0399999999999996</v>
          </cell>
          <cell r="AC575">
            <v>2.9899999999999998</v>
          </cell>
          <cell r="AD575">
            <v>2.9399999999999995</v>
          </cell>
          <cell r="AE575">
            <v>3.01</v>
          </cell>
          <cell r="AF575">
            <v>3.1999999999999997</v>
          </cell>
          <cell r="AG575">
            <v>3.3</v>
          </cell>
          <cell r="AH575">
            <v>3.2399999999999998</v>
          </cell>
          <cell r="AI575">
            <v>3.1599999999999997</v>
          </cell>
          <cell r="AJ575">
            <v>3.0199999999999996</v>
          </cell>
          <cell r="AK575">
            <v>2.9400000000000004</v>
          </cell>
          <cell r="AL575">
            <v>2.9399999999999995</v>
          </cell>
          <cell r="AM575">
            <v>3.09</v>
          </cell>
          <cell r="AN575">
            <v>3.0700000000000003</v>
          </cell>
          <cell r="AO575">
            <v>3.1799999999999997</v>
          </cell>
          <cell r="AP575">
            <v>3.1799999999999997</v>
          </cell>
          <cell r="AQ575">
            <v>3.26</v>
          </cell>
          <cell r="AR575">
            <v>3.2800000000000002</v>
          </cell>
          <cell r="AS575">
            <v>3.33</v>
          </cell>
          <cell r="AT575">
            <v>3.3000000000000003</v>
          </cell>
          <cell r="AU575">
            <v>3.33</v>
          </cell>
          <cell r="AV575">
            <v>3.3100000000000005</v>
          </cell>
          <cell r="AW575">
            <v>3.34</v>
          </cell>
          <cell r="AX575">
            <v>3.4600000000000004</v>
          </cell>
          <cell r="AY575">
            <v>3.3200000000000003</v>
          </cell>
        </row>
        <row r="576">
          <cell r="A576" t="str">
            <v>Tajikistan</v>
          </cell>
          <cell r="AB576">
            <v>2.52</v>
          </cell>
          <cell r="AC576">
            <v>2</v>
          </cell>
          <cell r="AD576">
            <v>3.46</v>
          </cell>
          <cell r="AE576">
            <v>3.06</v>
          </cell>
        </row>
        <row r="577">
          <cell r="A577" t="str">
            <v>TJK</v>
          </cell>
          <cell r="AB577">
            <v>2.52</v>
          </cell>
          <cell r="AC577">
            <v>2</v>
          </cell>
          <cell r="AD577">
            <v>3.46</v>
          </cell>
          <cell r="AE577">
            <v>3.06</v>
          </cell>
        </row>
        <row r="578">
          <cell r="A578" t="str">
            <v>Tanzania</v>
          </cell>
          <cell r="AU578">
            <v>0.34</v>
          </cell>
          <cell r="AV578">
            <v>0.85</v>
          </cell>
        </row>
        <row r="579">
          <cell r="A579" t="str">
            <v>TZA</v>
          </cell>
          <cell r="AU579">
            <v>0.34</v>
          </cell>
          <cell r="AV579">
            <v>0.85</v>
          </cell>
        </row>
        <row r="580">
          <cell r="A580" t="str">
            <v>Thailand</v>
          </cell>
          <cell r="T580">
            <v>1.44</v>
          </cell>
          <cell r="U580">
            <v>1.47</v>
          </cell>
          <cell r="V580">
            <v>1.62</v>
          </cell>
          <cell r="W580">
            <v>1.86</v>
          </cell>
          <cell r="X580">
            <v>1.94</v>
          </cell>
          <cell r="Y580">
            <v>1.95</v>
          </cell>
          <cell r="Z580">
            <v>2.0700000000000003</v>
          </cell>
          <cell r="AA580">
            <v>2.16</v>
          </cell>
          <cell r="AB580">
            <v>2.2200000000000002</v>
          </cell>
          <cell r="AC580">
            <v>2.2400000000000002</v>
          </cell>
          <cell r="AD580">
            <v>2.14</v>
          </cell>
          <cell r="AE580">
            <v>2.2200000000000002</v>
          </cell>
          <cell r="AF580">
            <v>3</v>
          </cell>
          <cell r="AG580">
            <v>2.9699999999999998</v>
          </cell>
          <cell r="AH580">
            <v>2.94</v>
          </cell>
          <cell r="AI580">
            <v>2.94</v>
          </cell>
          <cell r="AJ580">
            <v>2.94</v>
          </cell>
          <cell r="AK580">
            <v>4.5</v>
          </cell>
          <cell r="AL580">
            <v>3.3899999999999997</v>
          </cell>
          <cell r="AM580">
            <v>3.69</v>
          </cell>
          <cell r="AN580">
            <v>3.3600000000000003</v>
          </cell>
          <cell r="AO580">
            <v>3.5999999999999996</v>
          </cell>
          <cell r="AP580">
            <v>3.12</v>
          </cell>
          <cell r="AQ580">
            <v>4.4000000000000004</v>
          </cell>
          <cell r="AR580">
            <v>4.4800000000000004</v>
          </cell>
          <cell r="AS580">
            <v>5</v>
          </cell>
          <cell r="AT580">
            <v>4.96</v>
          </cell>
          <cell r="AU580">
            <v>4.5599999999999996</v>
          </cell>
          <cell r="AV580">
            <v>4.6399999999999997</v>
          </cell>
          <cell r="AW580">
            <v>4.72</v>
          </cell>
          <cell r="AX580">
            <v>5.36</v>
          </cell>
          <cell r="AY580">
            <v>5.08</v>
          </cell>
        </row>
        <row r="581">
          <cell r="A581" t="str">
            <v>THA</v>
          </cell>
          <cell r="T581">
            <v>1.44</v>
          </cell>
          <cell r="U581">
            <v>1.47</v>
          </cell>
          <cell r="V581">
            <v>1.62</v>
          </cell>
          <cell r="W581">
            <v>1.86</v>
          </cell>
          <cell r="X581">
            <v>1.94</v>
          </cell>
          <cell r="Y581">
            <v>1.95</v>
          </cell>
          <cell r="Z581">
            <v>2.0700000000000003</v>
          </cell>
          <cell r="AA581">
            <v>2.16</v>
          </cell>
          <cell r="AB581">
            <v>2.2200000000000002</v>
          </cell>
          <cell r="AC581">
            <v>2.2400000000000002</v>
          </cell>
          <cell r="AD581">
            <v>2.14</v>
          </cell>
          <cell r="AE581">
            <v>2.2200000000000002</v>
          </cell>
          <cell r="AF581">
            <v>3</v>
          </cell>
          <cell r="AG581">
            <v>2.9699999999999998</v>
          </cell>
          <cell r="AH581">
            <v>2.94</v>
          </cell>
          <cell r="AI581">
            <v>2.94</v>
          </cell>
          <cell r="AJ581">
            <v>2.94</v>
          </cell>
          <cell r="AK581">
            <v>4.5</v>
          </cell>
          <cell r="AL581">
            <v>3.3899999999999997</v>
          </cell>
          <cell r="AM581">
            <v>3.69</v>
          </cell>
          <cell r="AN581">
            <v>3.3600000000000003</v>
          </cell>
          <cell r="AO581">
            <v>3.5999999999999996</v>
          </cell>
          <cell r="AP581">
            <v>3.12</v>
          </cell>
          <cell r="AQ581">
            <v>4.4000000000000004</v>
          </cell>
          <cell r="AR581">
            <v>4.4800000000000004</v>
          </cell>
          <cell r="AS581">
            <v>5</v>
          </cell>
          <cell r="AT581">
            <v>4.96</v>
          </cell>
          <cell r="AU581">
            <v>4.5599999999999996</v>
          </cell>
          <cell r="AV581">
            <v>4.6399999999999997</v>
          </cell>
          <cell r="AW581">
            <v>4.72</v>
          </cell>
          <cell r="AX581">
            <v>5.36</v>
          </cell>
          <cell r="AY581">
            <v>5.08</v>
          </cell>
        </row>
        <row r="582">
          <cell r="A582" t="str">
            <v>Timor-Leste</v>
          </cell>
          <cell r="AP582">
            <v>12.66</v>
          </cell>
        </row>
        <row r="583">
          <cell r="A583" t="str">
            <v>TLS</v>
          </cell>
          <cell r="AP583">
            <v>12.66</v>
          </cell>
        </row>
        <row r="584">
          <cell r="A584" t="str">
            <v>Tonga</v>
          </cell>
          <cell r="AX584">
            <v>2.87</v>
          </cell>
        </row>
        <row r="585">
          <cell r="A585" t="str">
            <v>TON</v>
          </cell>
          <cell r="AX585">
            <v>2.87</v>
          </cell>
        </row>
        <row r="586">
          <cell r="A586" t="str">
            <v>Trinidad and Tobago</v>
          </cell>
          <cell r="AE586">
            <v>0.85</v>
          </cell>
          <cell r="AF586">
            <v>0.79</v>
          </cell>
          <cell r="AG586">
            <v>1.04</v>
          </cell>
          <cell r="AH586">
            <v>2.2200000000000002</v>
          </cell>
          <cell r="AI586">
            <v>2.19</v>
          </cell>
          <cell r="AJ586">
            <v>2.14</v>
          </cell>
          <cell r="AK586">
            <v>2.13</v>
          </cell>
          <cell r="AL586">
            <v>1.99</v>
          </cell>
          <cell r="AM586">
            <v>2.88</v>
          </cell>
          <cell r="AN586">
            <v>2.59</v>
          </cell>
          <cell r="AO586">
            <v>2</v>
          </cell>
          <cell r="AP586">
            <v>2.5099999999999998</v>
          </cell>
          <cell r="AQ586">
            <v>2.74</v>
          </cell>
          <cell r="AR586">
            <v>2.82</v>
          </cell>
          <cell r="AS586">
            <v>3.45</v>
          </cell>
          <cell r="AT586">
            <v>3.06</v>
          </cell>
          <cell r="AU586">
            <v>3.83</v>
          </cell>
          <cell r="AV586">
            <v>2.81</v>
          </cell>
        </row>
        <row r="587">
          <cell r="A587" t="str">
            <v>TTO</v>
          </cell>
          <cell r="AE587">
            <v>0.85</v>
          </cell>
          <cell r="AF587">
            <v>0.79</v>
          </cell>
          <cell r="AG587">
            <v>1.04</v>
          </cell>
          <cell r="AH587">
            <v>2.2200000000000002</v>
          </cell>
          <cell r="AI587">
            <v>2.19</v>
          </cell>
          <cell r="AJ587">
            <v>2.14</v>
          </cell>
          <cell r="AK587">
            <v>2.13</v>
          </cell>
          <cell r="AL587">
            <v>1.99</v>
          </cell>
          <cell r="AM587">
            <v>2.88</v>
          </cell>
          <cell r="AN587">
            <v>2.59</v>
          </cell>
          <cell r="AO587">
            <v>2</v>
          </cell>
          <cell r="AP587">
            <v>2.5099999999999998</v>
          </cell>
          <cell r="AQ587">
            <v>2.74</v>
          </cell>
          <cell r="AR587">
            <v>2.82</v>
          </cell>
          <cell r="AS587">
            <v>3.45</v>
          </cell>
          <cell r="AT587">
            <v>3.06</v>
          </cell>
          <cell r="AU587">
            <v>3.83</v>
          </cell>
          <cell r="AV587">
            <v>2.81</v>
          </cell>
        </row>
        <row r="588">
          <cell r="A588" t="str">
            <v>Tunisia</v>
          </cell>
          <cell r="T588">
            <v>5.34</v>
          </cell>
          <cell r="U588">
            <v>5.49</v>
          </cell>
          <cell r="V588">
            <v>5.7299999999999995</v>
          </cell>
          <cell r="W588">
            <v>5.91</v>
          </cell>
          <cell r="X588">
            <v>6.12</v>
          </cell>
          <cell r="Y588">
            <v>6.1499999999999995</v>
          </cell>
          <cell r="Z588">
            <v>7.62</v>
          </cell>
          <cell r="AA588">
            <v>7.27</v>
          </cell>
          <cell r="AB588">
            <v>7.1999999999999993</v>
          </cell>
          <cell r="AC588">
            <v>6.96</v>
          </cell>
          <cell r="AD588">
            <v>4.54</v>
          </cell>
          <cell r="AE588">
            <v>4.5199999999999996</v>
          </cell>
          <cell r="AF588">
            <v>4.72</v>
          </cell>
          <cell r="AG588">
            <v>4.5599999999999996</v>
          </cell>
          <cell r="AH588">
            <v>4.5</v>
          </cell>
          <cell r="AI588">
            <v>4.3600000000000003</v>
          </cell>
          <cell r="AJ588">
            <v>4.12</v>
          </cell>
          <cell r="AK588">
            <v>4.0199999999999996</v>
          </cell>
          <cell r="AL588">
            <v>3.94</v>
          </cell>
          <cell r="AM588">
            <v>4.08</v>
          </cell>
          <cell r="AN588">
            <v>4.0999999999999996</v>
          </cell>
          <cell r="AO588">
            <v>5.0199999999999996</v>
          </cell>
          <cell r="AP588">
            <v>5.68</v>
          </cell>
        </row>
        <row r="589">
          <cell r="A589" t="str">
            <v>TUN</v>
          </cell>
          <cell r="T589">
            <v>5.34</v>
          </cell>
          <cell r="U589">
            <v>5.49</v>
          </cell>
          <cell r="V589">
            <v>5.7299999999999995</v>
          </cell>
          <cell r="W589">
            <v>5.91</v>
          </cell>
          <cell r="X589">
            <v>6.12</v>
          </cell>
          <cell r="Y589">
            <v>6.1499999999999995</v>
          </cell>
          <cell r="Z589">
            <v>7.62</v>
          </cell>
          <cell r="AA589">
            <v>7.27</v>
          </cell>
          <cell r="AB589">
            <v>7.1999999999999993</v>
          </cell>
          <cell r="AC589">
            <v>6.96</v>
          </cell>
          <cell r="AD589">
            <v>4.54</v>
          </cell>
          <cell r="AE589">
            <v>4.5199999999999996</v>
          </cell>
          <cell r="AF589">
            <v>4.72</v>
          </cell>
          <cell r="AG589">
            <v>4.5599999999999996</v>
          </cell>
          <cell r="AH589">
            <v>4.5</v>
          </cell>
          <cell r="AI589">
            <v>4.3600000000000003</v>
          </cell>
          <cell r="AJ589">
            <v>4.12</v>
          </cell>
          <cell r="AK589">
            <v>4.0199999999999996</v>
          </cell>
          <cell r="AL589">
            <v>3.94</v>
          </cell>
          <cell r="AM589">
            <v>4.08</v>
          </cell>
          <cell r="AN589">
            <v>4.0999999999999996</v>
          </cell>
          <cell r="AO589">
            <v>5.0199999999999996</v>
          </cell>
          <cell r="AP589">
            <v>5.68</v>
          </cell>
        </row>
        <row r="590">
          <cell r="A590" t="str">
            <v>Turkiye</v>
          </cell>
          <cell r="AA590">
            <v>2.14</v>
          </cell>
          <cell r="AB590">
            <v>2.16</v>
          </cell>
          <cell r="AC590">
            <v>1.26</v>
          </cell>
          <cell r="AD590">
            <v>1.17</v>
          </cell>
          <cell r="AE590">
            <v>1.24</v>
          </cell>
          <cell r="AL590">
            <v>5.9499999999999993</v>
          </cell>
          <cell r="AM590">
            <v>6.6300000000000008</v>
          </cell>
          <cell r="AN590">
            <v>6.68</v>
          </cell>
          <cell r="AO590">
            <v>6.58</v>
          </cell>
          <cell r="AP590">
            <v>7.1099999999999994</v>
          </cell>
          <cell r="AQ590">
            <v>6.6099999999999994</v>
          </cell>
          <cell r="AR590">
            <v>7.1099999999999994</v>
          </cell>
          <cell r="AS590">
            <v>7.3900000000000006</v>
          </cell>
          <cell r="AT590">
            <v>8.0299999999999994</v>
          </cell>
          <cell r="AU590">
            <v>7.76</v>
          </cell>
          <cell r="AV590">
            <v>8.08</v>
          </cell>
          <cell r="AW590">
            <v>8.3999999999999986</v>
          </cell>
          <cell r="AX590">
            <v>8.69</v>
          </cell>
          <cell r="AY590">
            <v>6.8199999999999994</v>
          </cell>
        </row>
        <row r="591">
          <cell r="A591" t="str">
            <v>TUR</v>
          </cell>
          <cell r="AA591">
            <v>2.14</v>
          </cell>
          <cell r="AB591">
            <v>2.16</v>
          </cell>
          <cell r="AC591">
            <v>1.26</v>
          </cell>
          <cell r="AD591">
            <v>1.17</v>
          </cell>
          <cell r="AE591">
            <v>1.24</v>
          </cell>
          <cell r="AL591">
            <v>5.9499999999999993</v>
          </cell>
          <cell r="AM591">
            <v>6.6300000000000008</v>
          </cell>
          <cell r="AN591">
            <v>6.68</v>
          </cell>
          <cell r="AO591">
            <v>6.58</v>
          </cell>
          <cell r="AP591">
            <v>7.1099999999999994</v>
          </cell>
          <cell r="AQ591">
            <v>6.6099999999999994</v>
          </cell>
          <cell r="AR591">
            <v>7.1099999999999994</v>
          </cell>
          <cell r="AS591">
            <v>7.3900000000000006</v>
          </cell>
          <cell r="AT591">
            <v>8.0299999999999994</v>
          </cell>
          <cell r="AU591">
            <v>7.76</v>
          </cell>
          <cell r="AV591">
            <v>8.08</v>
          </cell>
          <cell r="AW591">
            <v>8.3999999999999986</v>
          </cell>
          <cell r="AX591">
            <v>8.69</v>
          </cell>
          <cell r="AY591">
            <v>6.8199999999999994</v>
          </cell>
        </row>
        <row r="592">
          <cell r="A592" t="str">
            <v>Uganda</v>
          </cell>
          <cell r="AB592">
            <v>0.02</v>
          </cell>
          <cell r="AC592">
            <v>0.03</v>
          </cell>
          <cell r="AD592">
            <v>0.03</v>
          </cell>
          <cell r="AE592">
            <v>0.83000000000000007</v>
          </cell>
          <cell r="AF592">
            <v>0.95000000000000007</v>
          </cell>
          <cell r="AG592">
            <v>0.93</v>
          </cell>
          <cell r="AH592">
            <v>1.1100000000000001</v>
          </cell>
          <cell r="AI592">
            <v>1.1200000000000001</v>
          </cell>
          <cell r="AJ592">
            <v>1.07</v>
          </cell>
          <cell r="AK592">
            <v>0.81</v>
          </cell>
          <cell r="AL592">
            <v>0.7</v>
          </cell>
          <cell r="AM592">
            <v>0.61</v>
          </cell>
          <cell r="AN592">
            <v>0.83</v>
          </cell>
          <cell r="AO592">
            <v>1.1499999999999999</v>
          </cell>
          <cell r="AP592">
            <v>0.81</v>
          </cell>
          <cell r="AQ592">
            <v>0.74</v>
          </cell>
          <cell r="AR592">
            <v>0.94</v>
          </cell>
          <cell r="AS592">
            <v>0.95</v>
          </cell>
          <cell r="AT592">
            <v>1.1399999999999999</v>
          </cell>
          <cell r="AU592">
            <v>0.97</v>
          </cell>
          <cell r="AV592">
            <v>0.49</v>
          </cell>
          <cell r="AW592">
            <v>0.11</v>
          </cell>
          <cell r="AX592">
            <v>1.03</v>
          </cell>
          <cell r="AY592">
            <v>1.1000000000000001</v>
          </cell>
        </row>
        <row r="593">
          <cell r="A593" t="str">
            <v>UGA</v>
          </cell>
          <cell r="AB593">
            <v>0.02</v>
          </cell>
          <cell r="AC593">
            <v>0.03</v>
          </cell>
          <cell r="AD593">
            <v>0.03</v>
          </cell>
          <cell r="AE593">
            <v>0.83000000000000007</v>
          </cell>
          <cell r="AF593">
            <v>0.95000000000000007</v>
          </cell>
          <cell r="AG593">
            <v>0.93</v>
          </cell>
          <cell r="AH593">
            <v>1.1100000000000001</v>
          </cell>
          <cell r="AI593">
            <v>1.1200000000000001</v>
          </cell>
          <cell r="AJ593">
            <v>1.07</v>
          </cell>
          <cell r="AK593">
            <v>0.81</v>
          </cell>
          <cell r="AL593">
            <v>0.7</v>
          </cell>
          <cell r="AM593">
            <v>0.61</v>
          </cell>
          <cell r="AN593">
            <v>0.83</v>
          </cell>
          <cell r="AO593">
            <v>1.1499999999999999</v>
          </cell>
          <cell r="AP593">
            <v>0.81</v>
          </cell>
          <cell r="AQ593">
            <v>0.74</v>
          </cell>
          <cell r="AR593">
            <v>0.94</v>
          </cell>
          <cell r="AS593">
            <v>0.95</v>
          </cell>
          <cell r="AT593">
            <v>1.1399999999999999</v>
          </cell>
          <cell r="AU593">
            <v>0.97</v>
          </cell>
          <cell r="AV593">
            <v>0.49</v>
          </cell>
          <cell r="AW593">
            <v>0.11</v>
          </cell>
          <cell r="AX593">
            <v>1.03</v>
          </cell>
          <cell r="AY593">
            <v>1.1000000000000001</v>
          </cell>
        </row>
        <row r="594">
          <cell r="A594" t="str">
            <v>Ukraine</v>
          </cell>
          <cell r="AC594">
            <v>3.31</v>
          </cell>
          <cell r="AD594">
            <v>4.41</v>
          </cell>
          <cell r="AE594">
            <v>7.36</v>
          </cell>
          <cell r="AF594">
            <v>8.6</v>
          </cell>
          <cell r="AG594">
            <v>8.6199999999999992</v>
          </cell>
          <cell r="AH594">
            <v>9.0400000000000009</v>
          </cell>
          <cell r="AI594">
            <v>9.2399999999999984</v>
          </cell>
          <cell r="AJ594">
            <v>9.2800000000000011</v>
          </cell>
          <cell r="AK594">
            <v>9</v>
          </cell>
          <cell r="AL594">
            <v>10.899999999999999</v>
          </cell>
          <cell r="AM594">
            <v>10.64</v>
          </cell>
          <cell r="AN594">
            <v>10.64</v>
          </cell>
          <cell r="AO594">
            <v>10</v>
          </cell>
          <cell r="AP594">
            <v>10.43</v>
          </cell>
          <cell r="AQ594">
            <v>10.709999999999999</v>
          </cell>
          <cell r="AR594">
            <v>11.280000000000001</v>
          </cell>
          <cell r="AS594">
            <v>11.03</v>
          </cell>
          <cell r="AT594">
            <v>12.04</v>
          </cell>
          <cell r="AU594">
            <v>11.84</v>
          </cell>
          <cell r="AV594">
            <v>13.189999999999998</v>
          </cell>
          <cell r="AW594">
            <v>14.38</v>
          </cell>
          <cell r="AX594">
            <v>15.01</v>
          </cell>
          <cell r="AY594">
            <v>12.829999999999998</v>
          </cell>
        </row>
        <row r="595">
          <cell r="A595" t="str">
            <v>UKR</v>
          </cell>
          <cell r="AC595">
            <v>3.31</v>
          </cell>
          <cell r="AD595">
            <v>4.41</v>
          </cell>
          <cell r="AE595">
            <v>7.36</v>
          </cell>
          <cell r="AF595">
            <v>8.6</v>
          </cell>
          <cell r="AG595">
            <v>8.6199999999999992</v>
          </cell>
          <cell r="AH595">
            <v>9.0400000000000009</v>
          </cell>
          <cell r="AI595">
            <v>9.2399999999999984</v>
          </cell>
          <cell r="AJ595">
            <v>9.2800000000000011</v>
          </cell>
          <cell r="AK595">
            <v>9</v>
          </cell>
          <cell r="AL595">
            <v>10.899999999999999</v>
          </cell>
          <cell r="AM595">
            <v>10.64</v>
          </cell>
          <cell r="AN595">
            <v>10.64</v>
          </cell>
          <cell r="AO595">
            <v>10</v>
          </cell>
          <cell r="AP595">
            <v>10.43</v>
          </cell>
          <cell r="AQ595">
            <v>10.709999999999999</v>
          </cell>
          <cell r="AR595">
            <v>11.280000000000001</v>
          </cell>
          <cell r="AS595">
            <v>11.03</v>
          </cell>
          <cell r="AT595">
            <v>12.04</v>
          </cell>
          <cell r="AU595">
            <v>11.84</v>
          </cell>
          <cell r="AV595">
            <v>13.189999999999998</v>
          </cell>
          <cell r="AW595">
            <v>14.38</v>
          </cell>
          <cell r="AX595">
            <v>15.01</v>
          </cell>
          <cell r="AY595">
            <v>12.829999999999998</v>
          </cell>
        </row>
        <row r="596">
          <cell r="A596" t="str">
            <v>United Arab Emirates</v>
          </cell>
          <cell r="T596">
            <v>1.03</v>
          </cell>
          <cell r="U596">
            <v>1.08</v>
          </cell>
          <cell r="V596">
            <v>1.08</v>
          </cell>
          <cell r="W596">
            <v>1.0900000000000001</v>
          </cell>
          <cell r="X596">
            <v>1.03</v>
          </cell>
          <cell r="Y596">
            <v>0.99</v>
          </cell>
          <cell r="Z596">
            <v>0.95</v>
          </cell>
          <cell r="AA596">
            <v>1.86</v>
          </cell>
          <cell r="AB596">
            <v>2</v>
          </cell>
          <cell r="AC596">
            <v>1.82</v>
          </cell>
        </row>
        <row r="597">
          <cell r="A597" t="str">
            <v>ARE</v>
          </cell>
          <cell r="T597">
            <v>1.03</v>
          </cell>
          <cell r="U597">
            <v>1.08</v>
          </cell>
          <cell r="V597">
            <v>1.08</v>
          </cell>
          <cell r="W597">
            <v>1.0900000000000001</v>
          </cell>
          <cell r="X597">
            <v>1.03</v>
          </cell>
          <cell r="Y597">
            <v>0.99</v>
          </cell>
          <cell r="Z597">
            <v>0.95</v>
          </cell>
          <cell r="AA597">
            <v>1.86</v>
          </cell>
          <cell r="AB597">
            <v>2</v>
          </cell>
          <cell r="AC597">
            <v>1.82</v>
          </cell>
        </row>
        <row r="598">
          <cell r="A598" t="str">
            <v>United Kingdom</v>
          </cell>
          <cell r="T598">
            <v>3.0700000000000003</v>
          </cell>
          <cell r="U598">
            <v>3.3400000000000007</v>
          </cell>
          <cell r="V598">
            <v>3.51</v>
          </cell>
          <cell r="W598">
            <v>3.4599999999999995</v>
          </cell>
          <cell r="X598">
            <v>3.55</v>
          </cell>
          <cell r="Y598">
            <v>6.59</v>
          </cell>
          <cell r="Z598">
            <v>6.3599999999999994</v>
          </cell>
          <cell r="AA598">
            <v>6.15</v>
          </cell>
          <cell r="AB598">
            <v>6.12</v>
          </cell>
          <cell r="AC598">
            <v>6.5799999999999992</v>
          </cell>
          <cell r="AD598">
            <v>6.7700000000000014</v>
          </cell>
          <cell r="AE598">
            <v>7.2199999999999989</v>
          </cell>
          <cell r="AF598">
            <v>8</v>
          </cell>
          <cell r="AG598">
            <v>8.07</v>
          </cell>
          <cell r="AH598">
            <v>8.6199999999999992</v>
          </cell>
          <cell r="AI598">
            <v>8.5699999999999985</v>
          </cell>
          <cell r="AJ598">
            <v>8.3199999999999985</v>
          </cell>
          <cell r="AK598">
            <v>8.2800000000000011</v>
          </cell>
          <cell r="AL598">
            <v>8.56</v>
          </cell>
          <cell r="AM598">
            <v>9.18</v>
          </cell>
          <cell r="AN598">
            <v>8.8899999999999988</v>
          </cell>
          <cell r="AO598">
            <v>8.2100000000000009</v>
          </cell>
          <cell r="AP598">
            <v>8.2100000000000009</v>
          </cell>
          <cell r="AQ598">
            <v>8</v>
          </cell>
          <cell r="AR598">
            <v>7.66</v>
          </cell>
          <cell r="AS598">
            <v>7.58</v>
          </cell>
          <cell r="AT598">
            <v>7.3100000000000005</v>
          </cell>
          <cell r="AU598">
            <v>7.26</v>
          </cell>
          <cell r="AV598">
            <v>7.2700000000000014</v>
          </cell>
          <cell r="AW598">
            <v>7.16</v>
          </cell>
          <cell r="AX598">
            <v>8.0599999999999987</v>
          </cell>
          <cell r="AY598">
            <v>8.1999999999999993</v>
          </cell>
        </row>
        <row r="599">
          <cell r="A599" t="str">
            <v>GBR</v>
          </cell>
          <cell r="T599">
            <v>3.0700000000000003</v>
          </cell>
          <cell r="U599">
            <v>3.3400000000000007</v>
          </cell>
          <cell r="V599">
            <v>3.51</v>
          </cell>
          <cell r="W599">
            <v>3.4599999999999995</v>
          </cell>
          <cell r="X599">
            <v>3.55</v>
          </cell>
          <cell r="Y599">
            <v>6.59</v>
          </cell>
          <cell r="Z599">
            <v>6.3599999999999994</v>
          </cell>
          <cell r="AA599">
            <v>6.15</v>
          </cell>
          <cell r="AB599">
            <v>6.12</v>
          </cell>
          <cell r="AC599">
            <v>6.5799999999999992</v>
          </cell>
          <cell r="AD599">
            <v>6.7700000000000014</v>
          </cell>
          <cell r="AE599">
            <v>7.2199999999999989</v>
          </cell>
          <cell r="AF599">
            <v>8</v>
          </cell>
          <cell r="AG599">
            <v>8.07</v>
          </cell>
          <cell r="AH599">
            <v>8.6199999999999992</v>
          </cell>
          <cell r="AI599">
            <v>8.5699999999999985</v>
          </cell>
          <cell r="AJ599">
            <v>8.3199999999999985</v>
          </cell>
          <cell r="AK599">
            <v>8.2800000000000011</v>
          </cell>
          <cell r="AL599">
            <v>8.56</v>
          </cell>
          <cell r="AM599">
            <v>9.18</v>
          </cell>
          <cell r="AN599">
            <v>8.8899999999999988</v>
          </cell>
          <cell r="AO599">
            <v>8.2100000000000009</v>
          </cell>
          <cell r="AP599">
            <v>8.2100000000000009</v>
          </cell>
          <cell r="AQ599">
            <v>8</v>
          </cell>
          <cell r="AR599">
            <v>7.66</v>
          </cell>
          <cell r="AS599">
            <v>7.58</v>
          </cell>
          <cell r="AT599">
            <v>7.3100000000000005</v>
          </cell>
          <cell r="AU599">
            <v>7.26</v>
          </cell>
          <cell r="AV599">
            <v>7.2700000000000014</v>
          </cell>
          <cell r="AW599">
            <v>7.16</v>
          </cell>
          <cell r="AX599">
            <v>8.0599999999999987</v>
          </cell>
          <cell r="AY599">
            <v>8.1999999999999993</v>
          </cell>
        </row>
        <row r="600">
          <cell r="A600" t="str">
            <v>United States</v>
          </cell>
          <cell r="B600">
            <v>2.57</v>
          </cell>
          <cell r="C600">
            <v>2.5500000000000003</v>
          </cell>
          <cell r="D600">
            <v>2.68</v>
          </cell>
          <cell r="E600">
            <v>2.8</v>
          </cell>
          <cell r="F600">
            <v>2.72</v>
          </cell>
          <cell r="G600">
            <v>2.67</v>
          </cell>
          <cell r="H600">
            <v>2.61</v>
          </cell>
          <cell r="I600">
            <v>2.58</v>
          </cell>
          <cell r="J600">
            <v>2.6399999999999997</v>
          </cell>
          <cell r="K600">
            <v>2.62</v>
          </cell>
          <cell r="L600">
            <v>2.7899999999999996</v>
          </cell>
          <cell r="M600">
            <v>2.81</v>
          </cell>
          <cell r="N600">
            <v>2.75</v>
          </cell>
          <cell r="O600">
            <v>2.85</v>
          </cell>
          <cell r="P600">
            <v>2.95</v>
          </cell>
          <cell r="Q600">
            <v>3.03</v>
          </cell>
          <cell r="R600">
            <v>3.1</v>
          </cell>
          <cell r="S600">
            <v>3.25</v>
          </cell>
          <cell r="T600">
            <v>3.4099999999999997</v>
          </cell>
          <cell r="U600">
            <v>3.6</v>
          </cell>
          <cell r="V600">
            <v>3.69</v>
          </cell>
          <cell r="W600">
            <v>3.78</v>
          </cell>
          <cell r="X600">
            <v>3.8099999999999996</v>
          </cell>
          <cell r="Y600">
            <v>3.9</v>
          </cell>
          <cell r="Z600">
            <v>3.93</v>
          </cell>
          <cell r="AA600">
            <v>3.93</v>
          </cell>
          <cell r="AB600">
            <v>3.9699999999999998</v>
          </cell>
          <cell r="AC600">
            <v>4.0599999999999996</v>
          </cell>
          <cell r="AD600">
            <v>4.1099999999999994</v>
          </cell>
          <cell r="AE600">
            <v>4.28</v>
          </cell>
          <cell r="AF600">
            <v>4.38</v>
          </cell>
          <cell r="AG600">
            <v>4.29</v>
          </cell>
          <cell r="AH600">
            <v>4.26</v>
          </cell>
          <cell r="AI600">
            <v>4.21</v>
          </cell>
          <cell r="AJ600">
            <v>4.2</v>
          </cell>
          <cell r="AK600">
            <v>4.29</v>
          </cell>
          <cell r="AL600">
            <v>4.49</v>
          </cell>
          <cell r="AM600">
            <v>4.67</v>
          </cell>
          <cell r="AN600">
            <v>4.5599999999999996</v>
          </cell>
          <cell r="AO600">
            <v>4.4000000000000004</v>
          </cell>
          <cell r="AP600">
            <v>4.22</v>
          </cell>
          <cell r="AQ600">
            <v>4.1399999999999997</v>
          </cell>
          <cell r="AR600">
            <v>4.09</v>
          </cell>
          <cell r="AS600">
            <v>4.0599999999999996</v>
          </cell>
          <cell r="AT600">
            <v>4.05</v>
          </cell>
          <cell r="AU600">
            <v>3.9799999999999995</v>
          </cell>
          <cell r="AV600">
            <v>3.92</v>
          </cell>
          <cell r="AW600">
            <v>3.8499999999999996</v>
          </cell>
          <cell r="AX600">
            <v>4.0299999999999994</v>
          </cell>
        </row>
        <row r="601">
          <cell r="A601" t="str">
            <v>USA</v>
          </cell>
          <cell r="B601">
            <v>2.57</v>
          </cell>
          <cell r="C601">
            <v>2.5500000000000003</v>
          </cell>
          <cell r="D601">
            <v>2.68</v>
          </cell>
          <cell r="E601">
            <v>2.8</v>
          </cell>
          <cell r="F601">
            <v>2.72</v>
          </cell>
          <cell r="G601">
            <v>2.67</v>
          </cell>
          <cell r="H601">
            <v>2.61</v>
          </cell>
          <cell r="I601">
            <v>2.58</v>
          </cell>
          <cell r="J601">
            <v>2.6399999999999997</v>
          </cell>
          <cell r="K601">
            <v>2.62</v>
          </cell>
          <cell r="L601">
            <v>2.7899999999999996</v>
          </cell>
          <cell r="M601">
            <v>2.81</v>
          </cell>
          <cell r="N601">
            <v>2.75</v>
          </cell>
          <cell r="O601">
            <v>2.85</v>
          </cell>
          <cell r="P601">
            <v>2.95</v>
          </cell>
          <cell r="Q601">
            <v>3.03</v>
          </cell>
          <cell r="R601">
            <v>3.1</v>
          </cell>
          <cell r="S601">
            <v>3.25</v>
          </cell>
          <cell r="T601">
            <v>3.4099999999999997</v>
          </cell>
          <cell r="U601">
            <v>3.6</v>
          </cell>
          <cell r="V601">
            <v>3.69</v>
          </cell>
          <cell r="W601">
            <v>3.78</v>
          </cell>
          <cell r="X601">
            <v>3.8099999999999996</v>
          </cell>
          <cell r="Y601">
            <v>3.9</v>
          </cell>
          <cell r="Z601">
            <v>3.93</v>
          </cell>
          <cell r="AA601">
            <v>3.93</v>
          </cell>
          <cell r="AB601">
            <v>3.9699999999999998</v>
          </cell>
          <cell r="AC601">
            <v>4.0599999999999996</v>
          </cell>
          <cell r="AD601">
            <v>4.1099999999999994</v>
          </cell>
          <cell r="AE601">
            <v>4.28</v>
          </cell>
          <cell r="AF601">
            <v>4.38</v>
          </cell>
          <cell r="AG601">
            <v>4.29</v>
          </cell>
          <cell r="AH601">
            <v>4.26</v>
          </cell>
          <cell r="AI601">
            <v>4.21</v>
          </cell>
          <cell r="AJ601">
            <v>4.2</v>
          </cell>
          <cell r="AK601">
            <v>4.29</v>
          </cell>
          <cell r="AL601">
            <v>4.49</v>
          </cell>
          <cell r="AM601">
            <v>4.67</v>
          </cell>
          <cell r="AN601">
            <v>4.5599999999999996</v>
          </cell>
          <cell r="AO601">
            <v>4.4000000000000004</v>
          </cell>
          <cell r="AP601">
            <v>4.22</v>
          </cell>
          <cell r="AQ601">
            <v>4.1399999999999997</v>
          </cell>
          <cell r="AR601">
            <v>4.09</v>
          </cell>
          <cell r="AS601">
            <v>4.0599999999999996</v>
          </cell>
          <cell r="AT601">
            <v>4.05</v>
          </cell>
          <cell r="AU601">
            <v>3.9799999999999995</v>
          </cell>
          <cell r="AV601">
            <v>3.92</v>
          </cell>
          <cell r="AW601">
            <v>3.8499999999999996</v>
          </cell>
          <cell r="AX601">
            <v>4.0299999999999994</v>
          </cell>
        </row>
        <row r="602">
          <cell r="A602" t="str">
            <v>Uruguay</v>
          </cell>
          <cell r="T602">
            <v>2.06</v>
          </cell>
          <cell r="U602">
            <v>1.84</v>
          </cell>
          <cell r="V602">
            <v>1.24</v>
          </cell>
          <cell r="W602">
            <v>2.12</v>
          </cell>
          <cell r="X602">
            <v>1.49</v>
          </cell>
          <cell r="Y602">
            <v>1.1000000000000001</v>
          </cell>
          <cell r="Z602">
            <v>1.4500000000000002</v>
          </cell>
          <cell r="AA602">
            <v>1.5499999999999998</v>
          </cell>
          <cell r="AB602">
            <v>1.6399999999999997</v>
          </cell>
          <cell r="AC602">
            <v>2.2999999999999998</v>
          </cell>
          <cell r="AD602">
            <v>1.9</v>
          </cell>
          <cell r="AG602">
            <v>1.33</v>
          </cell>
          <cell r="AH602">
            <v>1.26</v>
          </cell>
          <cell r="AI602">
            <v>1.26</v>
          </cell>
          <cell r="AJ602">
            <v>1.32</v>
          </cell>
        </row>
        <row r="603">
          <cell r="A603" t="str">
            <v>URY</v>
          </cell>
          <cell r="T603">
            <v>2.06</v>
          </cell>
          <cell r="U603">
            <v>1.84</v>
          </cell>
          <cell r="V603">
            <v>1.24</v>
          </cell>
          <cell r="W603">
            <v>2.12</v>
          </cell>
          <cell r="X603">
            <v>1.49</v>
          </cell>
          <cell r="Y603">
            <v>1.1000000000000001</v>
          </cell>
          <cell r="Z603">
            <v>1.4500000000000002</v>
          </cell>
          <cell r="AA603">
            <v>1.5499999999999998</v>
          </cell>
          <cell r="AB603">
            <v>1.6399999999999997</v>
          </cell>
          <cell r="AC603">
            <v>2.2999999999999998</v>
          </cell>
          <cell r="AD603">
            <v>1.9</v>
          </cell>
          <cell r="AG603">
            <v>1.33</v>
          </cell>
          <cell r="AH603">
            <v>1.26</v>
          </cell>
          <cell r="AI603">
            <v>1.26</v>
          </cell>
          <cell r="AJ603">
            <v>1.32</v>
          </cell>
        </row>
        <row r="604">
          <cell r="A604" t="str">
            <v>Uzbekistan</v>
          </cell>
          <cell r="AO604">
            <v>0</v>
          </cell>
          <cell r="AP604">
            <v>0</v>
          </cell>
          <cell r="AQ604">
            <v>0</v>
          </cell>
          <cell r="AR604">
            <v>0</v>
          </cell>
          <cell r="AS604">
            <v>0</v>
          </cell>
          <cell r="AT604">
            <v>0</v>
          </cell>
          <cell r="AU604">
            <v>0</v>
          </cell>
        </row>
        <row r="605">
          <cell r="A605" t="str">
            <v>UZB</v>
          </cell>
          <cell r="AO605">
            <v>0</v>
          </cell>
          <cell r="AP605">
            <v>0</v>
          </cell>
          <cell r="AQ605">
            <v>0</v>
          </cell>
          <cell r="AR605">
            <v>0</v>
          </cell>
          <cell r="AS605">
            <v>0</v>
          </cell>
          <cell r="AT605">
            <v>0</v>
          </cell>
          <cell r="AU605">
            <v>0</v>
          </cell>
        </row>
        <row r="606">
          <cell r="A606" t="str">
            <v>Vanuatu</v>
          </cell>
          <cell r="T606">
            <v>5.91</v>
          </cell>
          <cell r="Y606">
            <v>6.8999999999999995</v>
          </cell>
          <cell r="Z606">
            <v>4.62</v>
          </cell>
          <cell r="AA606">
            <v>5.58</v>
          </cell>
        </row>
        <row r="607">
          <cell r="A607" t="str">
            <v>VUT</v>
          </cell>
          <cell r="T607">
            <v>5.91</v>
          </cell>
          <cell r="Y607">
            <v>6.8999999999999995</v>
          </cell>
          <cell r="Z607">
            <v>4.62</v>
          </cell>
          <cell r="AA607">
            <v>5.58</v>
          </cell>
        </row>
        <row r="608">
          <cell r="A608" t="str">
            <v>West Bank and Gaza</v>
          </cell>
          <cell r="AI608">
            <v>4.34</v>
          </cell>
          <cell r="AJ608">
            <v>5.94</v>
          </cell>
          <cell r="AK608">
            <v>6.42</v>
          </cell>
          <cell r="AL608">
            <v>8.08</v>
          </cell>
          <cell r="AM608">
            <v>5.26</v>
          </cell>
          <cell r="AN608">
            <v>5.18</v>
          </cell>
          <cell r="AO608">
            <v>4.2</v>
          </cell>
          <cell r="AP608">
            <v>4.16</v>
          </cell>
          <cell r="AQ608">
            <v>4.3</v>
          </cell>
          <cell r="AR608">
            <v>4.5199999999999996</v>
          </cell>
          <cell r="AS608">
            <v>3.88</v>
          </cell>
          <cell r="AT608">
            <v>4</v>
          </cell>
          <cell r="AU608">
            <v>4.0599999999999996</v>
          </cell>
          <cell r="AV608">
            <v>3.2</v>
          </cell>
          <cell r="AW608">
            <v>3.12</v>
          </cell>
          <cell r="AX608">
            <v>3.98</v>
          </cell>
          <cell r="AY608">
            <v>3.94</v>
          </cell>
        </row>
        <row r="609">
          <cell r="A609" t="str">
            <v>PSE</v>
          </cell>
          <cell r="AI609">
            <v>4.34</v>
          </cell>
          <cell r="AJ609">
            <v>5.94</v>
          </cell>
          <cell r="AK609">
            <v>6.42</v>
          </cell>
          <cell r="AL609">
            <v>8.08</v>
          </cell>
          <cell r="AM609">
            <v>5.26</v>
          </cell>
          <cell r="AN609">
            <v>5.18</v>
          </cell>
          <cell r="AO609">
            <v>4.2</v>
          </cell>
          <cell r="AP609">
            <v>4.16</v>
          </cell>
          <cell r="AQ609">
            <v>4.3</v>
          </cell>
          <cell r="AR609">
            <v>4.5199999999999996</v>
          </cell>
          <cell r="AS609">
            <v>3.88</v>
          </cell>
          <cell r="AT609">
            <v>4</v>
          </cell>
          <cell r="AU609">
            <v>4.0599999999999996</v>
          </cell>
          <cell r="AV609">
            <v>3.2</v>
          </cell>
          <cell r="AW609">
            <v>3.12</v>
          </cell>
          <cell r="AX609">
            <v>3.98</v>
          </cell>
          <cell r="AY609">
            <v>3.94</v>
          </cell>
        </row>
        <row r="610">
          <cell r="A610" t="str">
            <v>Yemen, Rep.</v>
          </cell>
          <cell r="T610">
            <v>2.2000000000000002</v>
          </cell>
          <cell r="U610">
            <v>2.33</v>
          </cell>
          <cell r="V610">
            <v>2.5099999999999998</v>
          </cell>
          <cell r="W610">
            <v>2.36</v>
          </cell>
          <cell r="X610">
            <v>2.2999999999999998</v>
          </cell>
          <cell r="Y610">
            <v>2.19</v>
          </cell>
          <cell r="Z610">
            <v>2.02</v>
          </cell>
          <cell r="AA610">
            <v>2.1</v>
          </cell>
          <cell r="AB610">
            <v>2.61</v>
          </cell>
          <cell r="AC610">
            <v>2.17</v>
          </cell>
          <cell r="AF610">
            <v>2.2400000000000002</v>
          </cell>
          <cell r="AG610">
            <v>2.4900000000000002</v>
          </cell>
          <cell r="AH610">
            <v>2.58</v>
          </cell>
          <cell r="AI610">
            <v>2.2999999999999998</v>
          </cell>
          <cell r="AJ610">
            <v>2.56</v>
          </cell>
          <cell r="AK610">
            <v>2.7</v>
          </cell>
          <cell r="AL610">
            <v>2.46</v>
          </cell>
          <cell r="AM610">
            <v>2.5499999999999998</v>
          </cell>
          <cell r="AN610">
            <v>2.02</v>
          </cell>
          <cell r="AO610">
            <v>1.87</v>
          </cell>
          <cell r="AP610">
            <v>2.2000000000000002</v>
          </cell>
        </row>
        <row r="611">
          <cell r="A611" t="str">
            <v>YEM</v>
          </cell>
          <cell r="T611">
            <v>2.2000000000000002</v>
          </cell>
          <cell r="U611">
            <v>2.33</v>
          </cell>
          <cell r="V611">
            <v>2.5099999999999998</v>
          </cell>
          <cell r="W611">
            <v>2.36</v>
          </cell>
          <cell r="X611">
            <v>2.2999999999999998</v>
          </cell>
          <cell r="Y611">
            <v>2.19</v>
          </cell>
          <cell r="Z611">
            <v>2.02</v>
          </cell>
          <cell r="AA611">
            <v>2.1</v>
          </cell>
          <cell r="AB611">
            <v>2.61</v>
          </cell>
          <cell r="AC611">
            <v>2.17</v>
          </cell>
          <cell r="AF611">
            <v>2.2400000000000002</v>
          </cell>
          <cell r="AG611">
            <v>2.4900000000000002</v>
          </cell>
          <cell r="AH611">
            <v>2.58</v>
          </cell>
          <cell r="AI611">
            <v>2.2999999999999998</v>
          </cell>
          <cell r="AJ611">
            <v>2.56</v>
          </cell>
          <cell r="AK611">
            <v>2.7</v>
          </cell>
          <cell r="AL611">
            <v>2.46</v>
          </cell>
          <cell r="AM611">
            <v>2.5499999999999998</v>
          </cell>
          <cell r="AN611">
            <v>2.02</v>
          </cell>
          <cell r="AO611">
            <v>1.87</v>
          </cell>
          <cell r="AP611">
            <v>2.2000000000000002</v>
          </cell>
        </row>
        <row r="612">
          <cell r="A612" t="str">
            <v>Zambia</v>
          </cell>
          <cell r="T612">
            <v>0.79</v>
          </cell>
          <cell r="U612">
            <v>0.98</v>
          </cell>
          <cell r="V612">
            <v>0.77</v>
          </cell>
          <cell r="W612">
            <v>0.83</v>
          </cell>
          <cell r="X612">
            <v>1.1399999999999999</v>
          </cell>
          <cell r="Y612">
            <v>0.73</v>
          </cell>
          <cell r="Z612">
            <v>0.83</v>
          </cell>
          <cell r="AA612">
            <v>0.82</v>
          </cell>
          <cell r="AB612">
            <v>1.18</v>
          </cell>
          <cell r="AC612">
            <v>0.76</v>
          </cell>
          <cell r="AE612">
            <v>0.99</v>
          </cell>
          <cell r="AF612">
            <v>1</v>
          </cell>
          <cell r="AG612">
            <v>1.07</v>
          </cell>
          <cell r="AH612">
            <v>1.03</v>
          </cell>
          <cell r="AI612">
            <v>1.4</v>
          </cell>
          <cell r="AJ612">
            <v>1.78</v>
          </cell>
          <cell r="AK612">
            <v>0.87</v>
          </cell>
          <cell r="AL612">
            <v>0.88</v>
          </cell>
          <cell r="AM612">
            <v>1.02</v>
          </cell>
          <cell r="AN612">
            <v>1.03</v>
          </cell>
          <cell r="AO612">
            <v>1.29</v>
          </cell>
          <cell r="AP612">
            <v>1.17</v>
          </cell>
          <cell r="AQ612">
            <v>1.0900000000000001</v>
          </cell>
          <cell r="AR612">
            <v>1.17</v>
          </cell>
          <cell r="AS612">
            <v>1.17</v>
          </cell>
          <cell r="AT612">
            <v>1.01</v>
          </cell>
          <cell r="AU612">
            <v>0.98</v>
          </cell>
          <cell r="AV612">
            <v>0.78</v>
          </cell>
          <cell r="AW612">
            <v>0.78</v>
          </cell>
          <cell r="AX612">
            <v>0.9</v>
          </cell>
          <cell r="AY612">
            <v>0.84</v>
          </cell>
        </row>
        <row r="613">
          <cell r="A613" t="str">
            <v>ZMB</v>
          </cell>
          <cell r="T613">
            <v>0.79</v>
          </cell>
          <cell r="U613">
            <v>0.98</v>
          </cell>
          <cell r="V613">
            <v>0.77</v>
          </cell>
          <cell r="W613">
            <v>0.83</v>
          </cell>
          <cell r="X613">
            <v>1.1399999999999999</v>
          </cell>
          <cell r="Y613">
            <v>0.73</v>
          </cell>
          <cell r="Z613">
            <v>0.83</v>
          </cell>
          <cell r="AA613">
            <v>0.82</v>
          </cell>
          <cell r="AB613">
            <v>1.18</v>
          </cell>
          <cell r="AC613">
            <v>0.76</v>
          </cell>
          <cell r="AE613">
            <v>0.99</v>
          </cell>
          <cell r="AF613">
            <v>1</v>
          </cell>
          <cell r="AG613">
            <v>1.07</v>
          </cell>
          <cell r="AH613">
            <v>1.03</v>
          </cell>
          <cell r="AI613">
            <v>1.4</v>
          </cell>
          <cell r="AJ613">
            <v>1.78</v>
          </cell>
          <cell r="AK613">
            <v>0.87</v>
          </cell>
          <cell r="AL613">
            <v>0.88</v>
          </cell>
          <cell r="AM613">
            <v>1.02</v>
          </cell>
          <cell r="AN613">
            <v>1.03</v>
          </cell>
          <cell r="AO613">
            <v>1.29</v>
          </cell>
          <cell r="AP613">
            <v>1.17</v>
          </cell>
          <cell r="AQ613">
            <v>1.0900000000000001</v>
          </cell>
          <cell r="AR613">
            <v>1.17</v>
          </cell>
          <cell r="AS613">
            <v>1.17</v>
          </cell>
          <cell r="AT613">
            <v>1.01</v>
          </cell>
          <cell r="AU613">
            <v>0.98</v>
          </cell>
          <cell r="AV613">
            <v>0.78</v>
          </cell>
          <cell r="AW613">
            <v>0.78</v>
          </cell>
          <cell r="AX613">
            <v>0.9</v>
          </cell>
          <cell r="AY613">
            <v>0.84</v>
          </cell>
        </row>
        <row r="614">
          <cell r="A614" t="str">
            <v>Zimbabwe</v>
          </cell>
          <cell r="T614">
            <v>0</v>
          </cell>
          <cell r="U614">
            <v>0</v>
          </cell>
          <cell r="W614">
            <v>21.66</v>
          </cell>
          <cell r="X614">
            <v>26.48</v>
          </cell>
          <cell r="Y614">
            <v>30.78</v>
          </cell>
          <cell r="Z614">
            <v>33.880000000000003</v>
          </cell>
          <cell r="AA614">
            <v>43.3</v>
          </cell>
        </row>
        <row r="615">
          <cell r="A615" t="str">
            <v>ZWE</v>
          </cell>
          <cell r="T615">
            <v>0</v>
          </cell>
          <cell r="U615">
            <v>0</v>
          </cell>
          <cell r="W615">
            <v>21.66</v>
          </cell>
          <cell r="X615">
            <v>26.48</v>
          </cell>
          <cell r="Y615">
            <v>30.78</v>
          </cell>
          <cell r="Z615">
            <v>33.880000000000003</v>
          </cell>
          <cell r="AA615">
            <v>43.3</v>
          </cell>
        </row>
      </sheetData>
      <sheetData sheetId="2" refreshError="1"/>
      <sheetData sheetId="3" refreshError="1"/>
      <sheetData sheetId="4" refreshError="1"/>
      <sheetData sheetId="5">
        <row r="1">
          <cell r="B1">
            <v>2000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www.ghgprotocol.org/corporate-standard" TargetMode="External"/><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hyperlink" Target="https://www.gov.uk/government/publications/environmental-reporting-guidelines-including-mandatory-greenhouse-gas-emissions-reporting-guidance"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77A22-259B-42DE-AF07-C7C8F78467DF}">
  <sheetPr>
    <tabColor theme="9"/>
  </sheetPr>
  <dimension ref="A1:BP271"/>
  <sheetViews>
    <sheetView tabSelected="1" workbookViewId="0">
      <selection activeCell="BP265" sqref="BP265"/>
    </sheetView>
  </sheetViews>
  <sheetFormatPr defaultRowHeight="14.5" x14ac:dyDescent="0.35"/>
  <cols>
    <col min="1" max="1" width="48.54296875" bestFit="1" customWidth="1"/>
    <col min="2" max="2" width="28.1796875" bestFit="1" customWidth="1"/>
    <col min="3" max="3" width="16.7265625" bestFit="1" customWidth="1"/>
    <col min="4" max="4" width="16.26953125" bestFit="1" customWidth="1"/>
    <col min="5" max="68" width="12" bestFit="1" customWidth="1"/>
  </cols>
  <sheetData>
    <row r="1" spans="1:68" x14ac:dyDescent="0.35">
      <c r="A1" t="s">
        <v>209</v>
      </c>
      <c r="B1" t="s">
        <v>210</v>
      </c>
    </row>
    <row r="3" spans="1:68" x14ac:dyDescent="0.35">
      <c r="A3" t="s">
        <v>211</v>
      </c>
      <c r="B3" s="76">
        <v>45609</v>
      </c>
    </row>
    <row r="5" spans="1:68" x14ac:dyDescent="0.35">
      <c r="A5" t="s">
        <v>212</v>
      </c>
      <c r="B5" t="s">
        <v>213</v>
      </c>
      <c r="C5" t="s">
        <v>214</v>
      </c>
      <c r="D5" t="s">
        <v>215</v>
      </c>
      <c r="E5">
        <v>1960</v>
      </c>
      <c r="F5">
        <v>1961</v>
      </c>
      <c r="G5">
        <v>1962</v>
      </c>
      <c r="H5">
        <v>1963</v>
      </c>
      <c r="I5">
        <v>1964</v>
      </c>
      <c r="J5">
        <v>1965</v>
      </c>
      <c r="K5">
        <v>1966</v>
      </c>
      <c r="L5">
        <v>1967</v>
      </c>
      <c r="M5">
        <v>1968</v>
      </c>
      <c r="N5">
        <v>1969</v>
      </c>
      <c r="O5">
        <v>1970</v>
      </c>
      <c r="P5">
        <v>1971</v>
      </c>
      <c r="Q5">
        <v>1972</v>
      </c>
      <c r="R5">
        <v>1973</v>
      </c>
      <c r="S5">
        <v>1974</v>
      </c>
      <c r="T5">
        <v>1975</v>
      </c>
      <c r="U5">
        <v>1976</v>
      </c>
      <c r="V5">
        <v>1977</v>
      </c>
      <c r="W5">
        <v>1978</v>
      </c>
      <c r="X5">
        <v>1979</v>
      </c>
      <c r="Y5">
        <v>1980</v>
      </c>
      <c r="Z5">
        <v>1981</v>
      </c>
      <c r="AA5">
        <v>1982</v>
      </c>
      <c r="AB5">
        <v>1983</v>
      </c>
      <c r="AC5">
        <v>1984</v>
      </c>
      <c r="AD5">
        <v>1985</v>
      </c>
      <c r="AE5">
        <v>1986</v>
      </c>
      <c r="AF5">
        <v>1987</v>
      </c>
      <c r="AG5">
        <v>1988</v>
      </c>
      <c r="AH5">
        <v>1989</v>
      </c>
      <c r="AI5">
        <v>1990</v>
      </c>
      <c r="AJ5">
        <v>1991</v>
      </c>
      <c r="AK5">
        <v>1992</v>
      </c>
      <c r="AL5">
        <v>1993</v>
      </c>
      <c r="AM5">
        <v>1994</v>
      </c>
      <c r="AN5">
        <v>1995</v>
      </c>
      <c r="AO5">
        <v>1996</v>
      </c>
      <c r="AP5">
        <v>1997</v>
      </c>
      <c r="AQ5">
        <v>1998</v>
      </c>
      <c r="AR5">
        <v>1999</v>
      </c>
      <c r="AS5">
        <v>2000</v>
      </c>
      <c r="AT5">
        <v>2001</v>
      </c>
      <c r="AU5">
        <v>2002</v>
      </c>
      <c r="AV5">
        <v>2003</v>
      </c>
      <c r="AW5">
        <v>2004</v>
      </c>
      <c r="AX5">
        <v>2005</v>
      </c>
      <c r="AY5">
        <v>2006</v>
      </c>
      <c r="AZ5">
        <v>2007</v>
      </c>
      <c r="BA5">
        <v>2008</v>
      </c>
      <c r="BB5">
        <v>2009</v>
      </c>
      <c r="BC5">
        <v>2010</v>
      </c>
      <c r="BD5">
        <v>2011</v>
      </c>
      <c r="BE5">
        <v>2012</v>
      </c>
      <c r="BF5">
        <v>2013</v>
      </c>
      <c r="BG5">
        <v>2014</v>
      </c>
      <c r="BH5">
        <v>2015</v>
      </c>
      <c r="BI5">
        <v>2016</v>
      </c>
      <c r="BJ5">
        <v>2017</v>
      </c>
      <c r="BK5">
        <v>2018</v>
      </c>
      <c r="BL5">
        <v>2019</v>
      </c>
      <c r="BM5">
        <v>2020</v>
      </c>
      <c r="BN5">
        <v>2021</v>
      </c>
      <c r="BO5">
        <v>2022</v>
      </c>
      <c r="BP5">
        <v>2023</v>
      </c>
    </row>
    <row r="6" spans="1:68" x14ac:dyDescent="0.35">
      <c r="A6" t="s">
        <v>216</v>
      </c>
      <c r="B6" t="s">
        <v>217</v>
      </c>
      <c r="C6" t="s">
        <v>218</v>
      </c>
      <c r="D6" t="s">
        <v>219</v>
      </c>
      <c r="E6" s="77"/>
      <c r="F6" s="77"/>
      <c r="G6" s="77"/>
      <c r="H6" s="77"/>
      <c r="I6" s="77"/>
      <c r="J6" s="77"/>
      <c r="K6" s="77"/>
      <c r="L6" s="77"/>
      <c r="M6" s="77"/>
      <c r="N6" s="77"/>
      <c r="O6" s="77"/>
      <c r="P6" s="77"/>
      <c r="Q6" s="77"/>
      <c r="R6" s="77"/>
      <c r="S6" s="77"/>
      <c r="T6" s="77"/>
      <c r="U6" s="77"/>
      <c r="V6" s="77"/>
      <c r="W6" s="77"/>
      <c r="X6" s="77"/>
      <c r="Y6" s="77"/>
      <c r="Z6" s="77"/>
      <c r="AA6" s="77"/>
      <c r="AB6" s="77"/>
      <c r="AC6" s="77"/>
      <c r="AD6" s="77"/>
      <c r="AE6" s="77">
        <v>405586592.17877102</v>
      </c>
      <c r="AF6" s="77">
        <v>487709497.20670402</v>
      </c>
      <c r="AG6" s="77">
        <v>596648044.69273698</v>
      </c>
      <c r="AH6" s="77">
        <v>695530726.25698304</v>
      </c>
      <c r="AI6" s="77">
        <v>764804469.27374303</v>
      </c>
      <c r="AJ6" s="77">
        <v>872067039.10614502</v>
      </c>
      <c r="AK6" s="77">
        <v>958659217.87709498</v>
      </c>
      <c r="AL6" s="77">
        <v>1083240223.46369</v>
      </c>
      <c r="AM6" s="77">
        <v>1245810055.8659201</v>
      </c>
      <c r="AN6" s="77">
        <v>1320670391.06145</v>
      </c>
      <c r="AO6" s="77">
        <v>1379888268.15642</v>
      </c>
      <c r="AP6" s="77">
        <v>1531843575.4189899</v>
      </c>
      <c r="AQ6" s="77">
        <v>1665363128.4916201</v>
      </c>
      <c r="AR6" s="77">
        <v>1722905027.93296</v>
      </c>
      <c r="AS6" s="77">
        <v>1873452513.96648</v>
      </c>
      <c r="AT6" s="77">
        <v>1896456983.2402201</v>
      </c>
      <c r="AU6" s="77">
        <v>1961843575.4189899</v>
      </c>
      <c r="AV6" s="77">
        <v>2044111731.84358</v>
      </c>
      <c r="AW6" s="77">
        <v>2254830726.2569799</v>
      </c>
      <c r="AX6" s="77">
        <v>2360017318.43575</v>
      </c>
      <c r="AY6" s="77">
        <v>2469782681.56425</v>
      </c>
      <c r="AZ6" s="77">
        <v>2677641340.7821202</v>
      </c>
      <c r="BA6" s="77">
        <v>2843024581.00559</v>
      </c>
      <c r="BB6" s="77">
        <v>2553793296.0893898</v>
      </c>
      <c r="BC6" s="77">
        <v>2453597206.7039099</v>
      </c>
      <c r="BD6" s="77">
        <v>2637859217.87709</v>
      </c>
      <c r="BE6" s="77">
        <v>2615208379.8882699</v>
      </c>
      <c r="BF6" s="77">
        <v>2727849720.6703901</v>
      </c>
      <c r="BG6" s="77">
        <v>2790849720.6703901</v>
      </c>
      <c r="BH6" s="77">
        <v>2962907262.5698299</v>
      </c>
      <c r="BI6" s="77">
        <v>2983635195.5307298</v>
      </c>
      <c r="BJ6" s="77">
        <v>3092429050.2793298</v>
      </c>
      <c r="BK6" s="77">
        <v>3276184357.5419002</v>
      </c>
      <c r="BL6" s="77">
        <v>3395798882.68156</v>
      </c>
      <c r="BM6" s="77">
        <v>2558906303.88098</v>
      </c>
      <c r="BN6" s="77">
        <v>3103184101.5135398</v>
      </c>
      <c r="BO6" s="77">
        <v>3544707788.0566401</v>
      </c>
      <c r="BP6" s="77"/>
    </row>
    <row r="7" spans="1:68" x14ac:dyDescent="0.35">
      <c r="A7" t="s">
        <v>220</v>
      </c>
      <c r="B7" t="s">
        <v>221</v>
      </c>
      <c r="C7" t="s">
        <v>218</v>
      </c>
      <c r="D7" t="s">
        <v>219</v>
      </c>
      <c r="E7" s="77">
        <v>21216962289.557598</v>
      </c>
      <c r="F7" s="77">
        <v>22307471355.677898</v>
      </c>
      <c r="G7" s="77">
        <v>23702472100.0023</v>
      </c>
      <c r="H7" s="77">
        <v>25779376632.721802</v>
      </c>
      <c r="I7" s="77">
        <v>28049537324.857399</v>
      </c>
      <c r="J7" s="77">
        <v>30374910059.507801</v>
      </c>
      <c r="K7" s="77">
        <v>33049155473.497601</v>
      </c>
      <c r="L7" s="77">
        <v>35933757401.7631</v>
      </c>
      <c r="M7" s="77">
        <v>38749864977.022102</v>
      </c>
      <c r="N7" s="77">
        <v>42964345101.172501</v>
      </c>
      <c r="O7" s="77">
        <v>43702318276.335297</v>
      </c>
      <c r="P7" s="77">
        <v>47632993912.839798</v>
      </c>
      <c r="Q7" s="77">
        <v>51627511756.539497</v>
      </c>
      <c r="R7" s="77">
        <v>66610917871.453697</v>
      </c>
      <c r="S7" s="77">
        <v>81658052383.255707</v>
      </c>
      <c r="T7" s="77">
        <v>86883552689.319504</v>
      </c>
      <c r="U7" s="77">
        <v>88290755580.516296</v>
      </c>
      <c r="V7" s="77">
        <v>98868135189.606903</v>
      </c>
      <c r="W7" s="77">
        <v>110802408134.927</v>
      </c>
      <c r="X7" s="77">
        <v>129780974539.911</v>
      </c>
      <c r="Y7" s="77">
        <v>168165164238.41299</v>
      </c>
      <c r="Z7" s="77">
        <v>177750099368.14801</v>
      </c>
      <c r="AA7" s="77">
        <v>169302766914.39499</v>
      </c>
      <c r="AB7" s="77">
        <v>179897833535.12701</v>
      </c>
      <c r="AC7" s="77">
        <v>166208098815.07901</v>
      </c>
      <c r="AD7" s="77">
        <v>143249519478.30701</v>
      </c>
      <c r="AE7" s="77">
        <v>154792610860.84698</v>
      </c>
      <c r="AF7" s="77">
        <v>185812458342.95499</v>
      </c>
      <c r="AG7" s="77">
        <v>202092611345.54099</v>
      </c>
      <c r="AH7" s="77">
        <v>214473497464.09399</v>
      </c>
      <c r="AI7" s="77">
        <v>251211844157.14001</v>
      </c>
      <c r="AJ7" s="77">
        <v>273542601824.32501</v>
      </c>
      <c r="AK7" s="77">
        <v>239433170776.12799</v>
      </c>
      <c r="AL7" s="77">
        <v>240271389187.38101</v>
      </c>
      <c r="AM7" s="77">
        <v>243564813413.46701</v>
      </c>
      <c r="AN7" s="77">
        <v>273433056168.814</v>
      </c>
      <c r="AO7" s="77">
        <v>272519342675.99301</v>
      </c>
      <c r="AP7" s="77">
        <v>288405283765.89697</v>
      </c>
      <c r="AQ7" s="77">
        <v>268833638136.36801</v>
      </c>
      <c r="AR7" s="77">
        <v>265429291621.99799</v>
      </c>
      <c r="AS7" s="77">
        <v>287201651448.67798</v>
      </c>
      <c r="AT7" s="77">
        <v>260992227336.28101</v>
      </c>
      <c r="AU7" s="77">
        <v>267815037918.23999</v>
      </c>
      <c r="AV7" s="77">
        <v>355716369427.67102</v>
      </c>
      <c r="AW7" s="77">
        <v>442696185471.32898</v>
      </c>
      <c r="AX7" s="77">
        <v>516661066465.534</v>
      </c>
      <c r="AY7" s="77">
        <v>580240749509.224</v>
      </c>
      <c r="AZ7" s="77">
        <v>665598701583.94995</v>
      </c>
      <c r="BA7" s="77">
        <v>713502105052.17102</v>
      </c>
      <c r="BB7" s="77">
        <v>715485327250.40601</v>
      </c>
      <c r="BC7" s="77">
        <v>849409658737.66101</v>
      </c>
      <c r="BD7" s="77">
        <v>945439147816.61304</v>
      </c>
      <c r="BE7" s="77">
        <v>952675592818.55505</v>
      </c>
      <c r="BF7" s="77">
        <v>963347276805.07605</v>
      </c>
      <c r="BG7" s="77">
        <v>979689662429.06995</v>
      </c>
      <c r="BH7" s="77">
        <v>899295676086.83606</v>
      </c>
      <c r="BI7" s="77">
        <v>829829959319.29199</v>
      </c>
      <c r="BJ7" s="77">
        <v>940105480733.67603</v>
      </c>
      <c r="BK7" s="77">
        <v>1012719339457.72</v>
      </c>
      <c r="BL7" s="77">
        <v>1006527294483.09</v>
      </c>
      <c r="BM7" s="77">
        <v>929074086484.09302</v>
      </c>
      <c r="BN7" s="77">
        <v>1086772164579.87</v>
      </c>
      <c r="BO7" s="77">
        <v>1183962133998.8701</v>
      </c>
      <c r="BP7" s="77">
        <v>1236163044999.97</v>
      </c>
    </row>
    <row r="8" spans="1:68" x14ac:dyDescent="0.35">
      <c r="A8" t="s">
        <v>222</v>
      </c>
      <c r="B8" t="s">
        <v>223</v>
      </c>
      <c r="C8" t="s">
        <v>218</v>
      </c>
      <c r="D8" t="s">
        <v>219</v>
      </c>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c r="AK8" s="77"/>
      <c r="AL8" s="77"/>
      <c r="AM8" s="77"/>
      <c r="AN8" s="77"/>
      <c r="AO8" s="77"/>
      <c r="AP8" s="77"/>
      <c r="AQ8" s="77"/>
      <c r="AR8" s="77"/>
      <c r="AS8" s="77">
        <v>3521418059.92345</v>
      </c>
      <c r="AT8" s="77">
        <v>2813571753.87253</v>
      </c>
      <c r="AU8" s="77">
        <v>3825701438.99963</v>
      </c>
      <c r="AV8" s="77">
        <v>4520946818.5458097</v>
      </c>
      <c r="AW8" s="77">
        <v>5224896718.6778202</v>
      </c>
      <c r="AX8" s="77">
        <v>6203256538.7096701</v>
      </c>
      <c r="AY8" s="77">
        <v>6971758282.2935104</v>
      </c>
      <c r="AZ8" s="77">
        <v>9747886187.3939304</v>
      </c>
      <c r="BA8" s="77">
        <v>10109297047.5432</v>
      </c>
      <c r="BB8" s="77">
        <v>12416152732.0567</v>
      </c>
      <c r="BC8" s="77">
        <v>15856668555.833599</v>
      </c>
      <c r="BD8" s="77">
        <v>17805098206.314098</v>
      </c>
      <c r="BE8" s="77">
        <v>19907329777.5872</v>
      </c>
      <c r="BF8" s="77">
        <v>20146416757.598701</v>
      </c>
      <c r="BG8" s="77">
        <v>20497128555.697201</v>
      </c>
      <c r="BH8" s="77">
        <v>19134221644.732498</v>
      </c>
      <c r="BI8" s="77">
        <v>18116572395.077202</v>
      </c>
      <c r="BJ8" s="77">
        <v>18753456497.815899</v>
      </c>
      <c r="BK8" s="77">
        <v>18053222687.412601</v>
      </c>
      <c r="BL8" s="77">
        <v>18799444490.112801</v>
      </c>
      <c r="BM8" s="77">
        <v>19955929052.149601</v>
      </c>
      <c r="BN8" s="77">
        <v>14266499429.874599</v>
      </c>
      <c r="BO8" s="77">
        <v>14502158192.090401</v>
      </c>
      <c r="BP8" s="77"/>
    </row>
    <row r="9" spans="1:68" x14ac:dyDescent="0.35">
      <c r="A9" t="s">
        <v>224</v>
      </c>
      <c r="B9" t="s">
        <v>225</v>
      </c>
      <c r="C9" t="s">
        <v>218</v>
      </c>
      <c r="D9" t="s">
        <v>219</v>
      </c>
      <c r="E9" s="77">
        <v>11884128412.3564</v>
      </c>
      <c r="F9" s="77">
        <v>12685662254.5483</v>
      </c>
      <c r="G9" s="77">
        <v>13606829296.953501</v>
      </c>
      <c r="H9" s="77">
        <v>14439975113.762899</v>
      </c>
      <c r="I9" s="77">
        <v>15769107619.6443</v>
      </c>
      <c r="J9" s="77">
        <v>16934480009.6751</v>
      </c>
      <c r="K9" s="77">
        <v>18048039301.765301</v>
      </c>
      <c r="L9" s="77">
        <v>16495768073.440901</v>
      </c>
      <c r="M9" s="77">
        <v>17022696447.0261</v>
      </c>
      <c r="N9" s="77">
        <v>19301308226.682098</v>
      </c>
      <c r="O9" s="77">
        <v>26697107727.570499</v>
      </c>
      <c r="P9" s="77">
        <v>24507115744.839901</v>
      </c>
      <c r="Q9" s="77">
        <v>29493915342.496899</v>
      </c>
      <c r="R9" s="77">
        <v>36902672687.4935</v>
      </c>
      <c r="S9" s="77">
        <v>49688193508.801102</v>
      </c>
      <c r="T9" s="77">
        <v>57280847233.579002</v>
      </c>
      <c r="U9" s="77">
        <v>68386320009.244102</v>
      </c>
      <c r="V9" s="77">
        <v>71790695539.8936</v>
      </c>
      <c r="W9" s="77">
        <v>78779099935.404999</v>
      </c>
      <c r="X9" s="77">
        <v>96682239143.433395</v>
      </c>
      <c r="Y9" s="77">
        <v>120501079996.362</v>
      </c>
      <c r="Z9" s="77">
        <v>216911025160.50101</v>
      </c>
      <c r="AA9" s="77">
        <v>195917937082.07199</v>
      </c>
      <c r="AB9" s="77">
        <v>151222762742.845</v>
      </c>
      <c r="AC9" s="77">
        <v>131218159345.53</v>
      </c>
      <c r="AD9" s="77">
        <v>137802915765.20801</v>
      </c>
      <c r="AE9" s="77">
        <v>109237001606.117</v>
      </c>
      <c r="AF9" s="77">
        <v>112294774121.175</v>
      </c>
      <c r="AG9" s="77">
        <v>111227154884.74699</v>
      </c>
      <c r="AH9" s="77">
        <v>103934371464.60699</v>
      </c>
      <c r="AI9" s="77">
        <v>123711320144.87399</v>
      </c>
      <c r="AJ9" s="77">
        <v>129942000513.29401</v>
      </c>
      <c r="AK9" s="77">
        <v>124599388202.38699</v>
      </c>
      <c r="AL9" s="77">
        <v>129732548073.785</v>
      </c>
      <c r="AM9" s="77">
        <v>134776896049.75301</v>
      </c>
      <c r="AN9" s="77">
        <v>207176985178.439</v>
      </c>
      <c r="AO9" s="77">
        <v>262600907503.91501</v>
      </c>
      <c r="AP9" s="77">
        <v>275742235273.20001</v>
      </c>
      <c r="AQ9" s="77">
        <v>296152435737.04498</v>
      </c>
      <c r="AR9" s="77">
        <v>139468348132.66</v>
      </c>
      <c r="AS9" s="77">
        <v>142140083285.948</v>
      </c>
      <c r="AT9" s="77">
        <v>149451860838.10901</v>
      </c>
      <c r="AU9" s="77">
        <v>178692437188.28</v>
      </c>
      <c r="AV9" s="77">
        <v>206982053949.069</v>
      </c>
      <c r="AW9" s="77">
        <v>256100640349.771</v>
      </c>
      <c r="AX9" s="77">
        <v>312409315139.612</v>
      </c>
      <c r="AY9" s="77">
        <v>397088785487.80701</v>
      </c>
      <c r="AZ9" s="77">
        <v>465683513908.341</v>
      </c>
      <c r="BA9" s="77">
        <v>567937963599.45105</v>
      </c>
      <c r="BB9" s="77">
        <v>508552578501.96198</v>
      </c>
      <c r="BC9" s="77">
        <v>598697706331.00195</v>
      </c>
      <c r="BD9" s="77">
        <v>682233324561.04297</v>
      </c>
      <c r="BE9" s="77">
        <v>737799647336.19495</v>
      </c>
      <c r="BF9" s="77">
        <v>834160608935.995</v>
      </c>
      <c r="BG9" s="77">
        <v>894585438237.95801</v>
      </c>
      <c r="BH9" s="77">
        <v>769367317617.82104</v>
      </c>
      <c r="BI9" s="77">
        <v>692181085843.48804</v>
      </c>
      <c r="BJ9" s="77">
        <v>685750159763.13306</v>
      </c>
      <c r="BK9" s="77">
        <v>768189587833.62402</v>
      </c>
      <c r="BL9" s="77">
        <v>823933630796.51599</v>
      </c>
      <c r="BM9" s="77">
        <v>787146719022.42102</v>
      </c>
      <c r="BN9" s="77">
        <v>845993047006.80505</v>
      </c>
      <c r="BO9" s="77">
        <v>877140805320.35706</v>
      </c>
      <c r="BP9" s="77">
        <v>796586157553.09399</v>
      </c>
    </row>
    <row r="10" spans="1:68" x14ac:dyDescent="0.35">
      <c r="A10" t="s">
        <v>226</v>
      </c>
      <c r="B10" t="s">
        <v>227</v>
      </c>
      <c r="C10" t="s">
        <v>218</v>
      </c>
      <c r="D10" t="s">
        <v>219</v>
      </c>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77"/>
      <c r="AK10" s="77"/>
      <c r="AL10" s="77">
        <v>5880000000</v>
      </c>
      <c r="AM10" s="77">
        <v>4432026143.7908497</v>
      </c>
      <c r="AN10" s="77">
        <v>5538657322.02139</v>
      </c>
      <c r="AO10" s="77">
        <v>6535458385.4818497</v>
      </c>
      <c r="AP10" s="77">
        <v>7675423799.3629303</v>
      </c>
      <c r="AQ10" s="77">
        <v>6506387246.8903904</v>
      </c>
      <c r="AR10" s="77">
        <v>6152923310.4454603</v>
      </c>
      <c r="AS10" s="77">
        <v>9129594970.1530094</v>
      </c>
      <c r="AT10" s="77">
        <v>8936079117.7313595</v>
      </c>
      <c r="AU10" s="77">
        <v>15285592370.374001</v>
      </c>
      <c r="AV10" s="77">
        <v>17812704586.439701</v>
      </c>
      <c r="AW10" s="77">
        <v>23552057679.499401</v>
      </c>
      <c r="AX10" s="77">
        <v>36970900883.810898</v>
      </c>
      <c r="AY10" s="77">
        <v>52381025141.426804</v>
      </c>
      <c r="AZ10" s="77">
        <v>65266415494.2584</v>
      </c>
      <c r="BA10" s="77">
        <v>88538665084.863403</v>
      </c>
      <c r="BB10" s="77">
        <v>70307196181.6539</v>
      </c>
      <c r="BC10" s="77">
        <v>83799474069.731506</v>
      </c>
      <c r="BD10" s="77">
        <v>111789747670.59</v>
      </c>
      <c r="BE10" s="77">
        <v>128052915766.343</v>
      </c>
      <c r="BF10" s="77">
        <v>132339109040.23199</v>
      </c>
      <c r="BG10" s="77">
        <v>135966802586.713</v>
      </c>
      <c r="BH10" s="77">
        <v>90496420506.595703</v>
      </c>
      <c r="BI10" s="77">
        <v>52761617225.925301</v>
      </c>
      <c r="BJ10" s="77">
        <v>73690154990.731201</v>
      </c>
      <c r="BK10" s="77">
        <v>79450688259.366394</v>
      </c>
      <c r="BL10" s="77">
        <v>70897962732.027695</v>
      </c>
      <c r="BM10" s="77">
        <v>48501561203.568604</v>
      </c>
      <c r="BN10" s="77">
        <v>66505129987.723503</v>
      </c>
      <c r="BO10" s="77">
        <v>104399746853.401</v>
      </c>
      <c r="BP10" s="77">
        <v>84722957642.375702</v>
      </c>
    </row>
    <row r="11" spans="1:68" x14ac:dyDescent="0.35">
      <c r="A11" t="s">
        <v>228</v>
      </c>
      <c r="B11" t="s">
        <v>229</v>
      </c>
      <c r="C11" t="s">
        <v>218</v>
      </c>
      <c r="D11" t="s">
        <v>219</v>
      </c>
      <c r="E11" s="77"/>
      <c r="F11" s="77"/>
      <c r="G11" s="77"/>
      <c r="H11" s="77"/>
      <c r="I11" s="77"/>
      <c r="J11" s="77"/>
      <c r="K11" s="77"/>
      <c r="L11" s="77"/>
      <c r="M11" s="77"/>
      <c r="N11" s="77"/>
      <c r="O11" s="77"/>
      <c r="P11" s="77"/>
      <c r="Q11" s="77"/>
      <c r="R11" s="77"/>
      <c r="S11" s="77"/>
      <c r="T11" s="77"/>
      <c r="U11" s="77"/>
      <c r="V11" s="77"/>
      <c r="W11" s="77"/>
      <c r="X11" s="77"/>
      <c r="Y11" s="77"/>
      <c r="Z11" s="77"/>
      <c r="AA11" s="77"/>
      <c r="AB11" s="77"/>
      <c r="AC11" s="77">
        <v>1857337995.3380001</v>
      </c>
      <c r="AD11" s="77">
        <v>1897050116.5501201</v>
      </c>
      <c r="AE11" s="77">
        <v>2097326250</v>
      </c>
      <c r="AF11" s="77">
        <v>2080796250</v>
      </c>
      <c r="AG11" s="77">
        <v>2051236250</v>
      </c>
      <c r="AH11" s="77">
        <v>2253090000</v>
      </c>
      <c r="AI11" s="77">
        <v>2028553750</v>
      </c>
      <c r="AJ11" s="77">
        <v>1099559027.7777801</v>
      </c>
      <c r="AK11" s="77">
        <v>652174990.837304</v>
      </c>
      <c r="AL11" s="77">
        <v>1185315468.46295</v>
      </c>
      <c r="AM11" s="77">
        <v>1880950864.41311</v>
      </c>
      <c r="AN11" s="77">
        <v>2392764853.4210701</v>
      </c>
      <c r="AO11" s="77">
        <v>3199640815.4162998</v>
      </c>
      <c r="AP11" s="77">
        <v>2258513974.0967999</v>
      </c>
      <c r="AQ11" s="77">
        <v>2545964540.8838301</v>
      </c>
      <c r="AR11" s="77">
        <v>3212121650.97755</v>
      </c>
      <c r="AS11" s="77">
        <v>3480355258.0412202</v>
      </c>
      <c r="AT11" s="77">
        <v>3922100793.5402999</v>
      </c>
      <c r="AU11" s="77">
        <v>4348068242.1951199</v>
      </c>
      <c r="AV11" s="77">
        <v>5611496257.1423101</v>
      </c>
      <c r="AW11" s="77">
        <v>7184685781.5187597</v>
      </c>
      <c r="AX11" s="77">
        <v>8052077248.1463804</v>
      </c>
      <c r="AY11" s="77">
        <v>8896075004.6351604</v>
      </c>
      <c r="AZ11" s="77">
        <v>10677324852.8822</v>
      </c>
      <c r="BA11" s="77">
        <v>12881352893.685499</v>
      </c>
      <c r="BB11" s="77">
        <v>12044205549.657101</v>
      </c>
      <c r="BC11" s="77">
        <v>11926926615.8015</v>
      </c>
      <c r="BD11" s="77">
        <v>12890760315.146</v>
      </c>
      <c r="BE11" s="77">
        <v>12319834195.330999</v>
      </c>
      <c r="BF11" s="77">
        <v>12776224496.9718</v>
      </c>
      <c r="BG11" s="77">
        <v>13228147516.1168</v>
      </c>
      <c r="BH11" s="77">
        <v>11386853113.0189</v>
      </c>
      <c r="BI11" s="77">
        <v>11861199830.8396</v>
      </c>
      <c r="BJ11" s="77">
        <v>13019726211.7369</v>
      </c>
      <c r="BK11" s="77">
        <v>15156424015.197701</v>
      </c>
      <c r="BL11" s="77">
        <v>15401826127.253901</v>
      </c>
      <c r="BM11" s="77">
        <v>15162734205.246201</v>
      </c>
      <c r="BN11" s="77">
        <v>17930565118.8176</v>
      </c>
      <c r="BO11" s="77">
        <v>18916378860.548801</v>
      </c>
      <c r="BP11" s="77">
        <v>22977677860.797901</v>
      </c>
    </row>
    <row r="12" spans="1:68" x14ac:dyDescent="0.35">
      <c r="A12" t="s">
        <v>230</v>
      </c>
      <c r="B12" t="s">
        <v>231</v>
      </c>
      <c r="C12" t="s">
        <v>218</v>
      </c>
      <c r="D12" t="s">
        <v>219</v>
      </c>
      <c r="E12" s="77"/>
      <c r="F12" s="77"/>
      <c r="G12" s="77"/>
      <c r="H12" s="77"/>
      <c r="I12" s="77"/>
      <c r="J12" s="77"/>
      <c r="K12" s="77"/>
      <c r="L12" s="77"/>
      <c r="M12" s="77"/>
      <c r="N12" s="77"/>
      <c r="O12" s="77">
        <v>78617711.096532494</v>
      </c>
      <c r="P12" s="77">
        <v>89406608.145815104</v>
      </c>
      <c r="Q12" s="77">
        <v>113414397.36563499</v>
      </c>
      <c r="R12" s="77">
        <v>150841639.29744399</v>
      </c>
      <c r="S12" s="77">
        <v>186557081.998137</v>
      </c>
      <c r="T12" s="77">
        <v>220112572.205331</v>
      </c>
      <c r="U12" s="77">
        <v>227283850.83127099</v>
      </c>
      <c r="V12" s="77">
        <v>253997897.22696799</v>
      </c>
      <c r="W12" s="77">
        <v>308020261.16414899</v>
      </c>
      <c r="X12" s="77">
        <v>411548748.354729</v>
      </c>
      <c r="Y12" s="77">
        <v>446377776.79800099</v>
      </c>
      <c r="Z12" s="77">
        <v>388983266.19988602</v>
      </c>
      <c r="AA12" s="77">
        <v>375914743.58100599</v>
      </c>
      <c r="AB12" s="77">
        <v>327850042.515872</v>
      </c>
      <c r="AC12" s="77">
        <v>330073080.63709801</v>
      </c>
      <c r="AD12" s="77">
        <v>346742714.675152</v>
      </c>
      <c r="AE12" s="77">
        <v>481996012.86907101</v>
      </c>
      <c r="AF12" s="77">
        <v>611299924.54050601</v>
      </c>
      <c r="AG12" s="77">
        <v>721425939.15155005</v>
      </c>
      <c r="AH12" s="77">
        <v>795489582.04490995</v>
      </c>
      <c r="AI12" s="77">
        <v>1028989692.06787</v>
      </c>
      <c r="AJ12" s="77">
        <v>1106891361.53948</v>
      </c>
      <c r="AK12" s="77">
        <v>1209992020.2954299</v>
      </c>
      <c r="AL12" s="77">
        <v>1007090269.86956</v>
      </c>
      <c r="AM12" s="77">
        <v>1017544068.8408</v>
      </c>
      <c r="AN12" s="77">
        <v>1178745282.8678</v>
      </c>
      <c r="AO12" s="77">
        <v>1224024139.21295</v>
      </c>
      <c r="AP12" s="77">
        <v>1180645571.8643</v>
      </c>
      <c r="AQ12" s="77">
        <v>1211953994.0571401</v>
      </c>
      <c r="AR12" s="77">
        <v>1240295103.07939</v>
      </c>
      <c r="AS12" s="77">
        <v>1432606188.6932399</v>
      </c>
      <c r="AT12" s="77">
        <v>1548265808.0580201</v>
      </c>
      <c r="AU12" s="77">
        <v>1764279824.2975199</v>
      </c>
      <c r="AV12" s="77">
        <v>2366941808.9440398</v>
      </c>
      <c r="AW12" s="77">
        <v>2900245324.4922099</v>
      </c>
      <c r="AX12" s="77">
        <v>3161084091.1167402</v>
      </c>
      <c r="AY12" s="77">
        <v>3459337986.4494801</v>
      </c>
      <c r="AZ12" s="77">
        <v>3957625367.2195902</v>
      </c>
      <c r="BA12" s="77">
        <v>4102319399.0234299</v>
      </c>
      <c r="BB12" s="77">
        <v>3688976340.7549</v>
      </c>
      <c r="BC12" s="77">
        <v>3449925738.8606901</v>
      </c>
      <c r="BD12" s="77">
        <v>3629133574.2778301</v>
      </c>
      <c r="BE12" s="77">
        <v>3188652765.3618398</v>
      </c>
      <c r="BF12" s="77">
        <v>3193512950.0241899</v>
      </c>
      <c r="BG12" s="77">
        <v>3271685596.6632099</v>
      </c>
      <c r="BH12" s="77">
        <v>2789881258.5036201</v>
      </c>
      <c r="BI12" s="77">
        <v>2896610479.7307701</v>
      </c>
      <c r="BJ12" s="77">
        <v>3000162081.11976</v>
      </c>
      <c r="BK12" s="77">
        <v>3218419896.9640999</v>
      </c>
      <c r="BL12" s="77">
        <v>3155149347.8063898</v>
      </c>
      <c r="BM12" s="77">
        <v>2891001149.3611002</v>
      </c>
      <c r="BN12" s="77">
        <v>3324683011.5903001</v>
      </c>
      <c r="BO12" s="77">
        <v>3380602042.8428302</v>
      </c>
      <c r="BP12" s="77">
        <v>3727673593.0192199</v>
      </c>
    </row>
    <row r="13" spans="1:68" x14ac:dyDescent="0.35">
      <c r="A13" t="s">
        <v>232</v>
      </c>
      <c r="B13" t="s">
        <v>233</v>
      </c>
      <c r="C13" t="s">
        <v>218</v>
      </c>
      <c r="D13" t="s">
        <v>219</v>
      </c>
      <c r="E13" s="77"/>
      <c r="F13" s="77"/>
      <c r="G13" s="77"/>
      <c r="H13" s="77"/>
      <c r="I13" s="77"/>
      <c r="J13" s="77">
        <v>26772088212.0984</v>
      </c>
      <c r="K13" s="77">
        <v>28352060773.2281</v>
      </c>
      <c r="L13" s="77">
        <v>30601967880.9874</v>
      </c>
      <c r="M13" s="77">
        <v>34974202379.522301</v>
      </c>
      <c r="N13" s="77">
        <v>38564894020.0476</v>
      </c>
      <c r="O13" s="77">
        <v>43095586226.7621</v>
      </c>
      <c r="P13" s="77">
        <v>49931740624.547203</v>
      </c>
      <c r="Q13" s="77">
        <v>59972469492.224403</v>
      </c>
      <c r="R13" s="77">
        <v>79132917458.629105</v>
      </c>
      <c r="S13" s="77">
        <v>152202083224.961</v>
      </c>
      <c r="T13" s="77">
        <v>168173601402.78699</v>
      </c>
      <c r="U13" s="77">
        <v>210012101145.604</v>
      </c>
      <c r="V13" s="77">
        <v>242292495289.487</v>
      </c>
      <c r="W13" s="77">
        <v>265427508130.785</v>
      </c>
      <c r="X13" s="77">
        <v>358140569341.46399</v>
      </c>
      <c r="Y13" s="77">
        <v>486440975212.35602</v>
      </c>
      <c r="Z13" s="77">
        <v>494949357407.862</v>
      </c>
      <c r="AA13" s="77">
        <v>463116781558.68103</v>
      </c>
      <c r="AB13" s="77">
        <v>437502791694.11298</v>
      </c>
      <c r="AC13" s="77">
        <v>440213958688.43903</v>
      </c>
      <c r="AD13" s="77">
        <v>432899572101.06299</v>
      </c>
      <c r="AE13" s="77">
        <v>405502496535.09497</v>
      </c>
      <c r="AF13" s="77">
        <v>431288831867.96503</v>
      </c>
      <c r="AG13" s="77">
        <v>429413862085.53699</v>
      </c>
      <c r="AH13" s="77">
        <v>457402110666.69299</v>
      </c>
      <c r="AI13" s="77">
        <v>640090916280.62195</v>
      </c>
      <c r="AJ13" s="77">
        <v>466374353043.271</v>
      </c>
      <c r="AK13" s="77">
        <v>466062663007.974</v>
      </c>
      <c r="AL13" s="77">
        <v>477189600616.46198</v>
      </c>
      <c r="AM13" s="77">
        <v>498083764817.62097</v>
      </c>
      <c r="AN13" s="77">
        <v>526560849591.849</v>
      </c>
      <c r="AO13" s="77">
        <v>568785405470.35498</v>
      </c>
      <c r="AP13" s="77">
        <v>612394626427.84399</v>
      </c>
      <c r="AQ13" s="77">
        <v>596742288704.401</v>
      </c>
      <c r="AR13" s="77">
        <v>663176057519.82397</v>
      </c>
      <c r="AS13" s="77">
        <v>760659530858.82605</v>
      </c>
      <c r="AT13" s="77">
        <v>741974816657.26099</v>
      </c>
      <c r="AU13" s="77">
        <v>743726477660.18799</v>
      </c>
      <c r="AV13" s="77">
        <v>826976496725.02698</v>
      </c>
      <c r="AW13" s="77">
        <v>983700787595.34802</v>
      </c>
      <c r="AX13" s="77">
        <v>1205595865007.25</v>
      </c>
      <c r="AY13" s="77">
        <v>1434109187806.8899</v>
      </c>
      <c r="AZ13" s="77">
        <v>1668426022116.8899</v>
      </c>
      <c r="BA13" s="77">
        <v>2109171849559.77</v>
      </c>
      <c r="BB13" s="77">
        <v>1822783841737.6699</v>
      </c>
      <c r="BC13" s="77">
        <v>2154252309110.1899</v>
      </c>
      <c r="BD13" s="77">
        <v>2559855182439.7798</v>
      </c>
      <c r="BE13" s="77">
        <v>2793775680472.1499</v>
      </c>
      <c r="BF13" s="77">
        <v>2857872049304.9102</v>
      </c>
      <c r="BG13" s="77">
        <v>2905075942181.6299</v>
      </c>
      <c r="BH13" s="77">
        <v>2544136348540.1802</v>
      </c>
      <c r="BI13" s="77">
        <v>2499965913229.8799</v>
      </c>
      <c r="BJ13" s="77">
        <v>2571053716382.9399</v>
      </c>
      <c r="BK13" s="77">
        <v>2865543585777.9502</v>
      </c>
      <c r="BL13" s="77">
        <v>2898668715645.5601</v>
      </c>
      <c r="BM13" s="77">
        <v>2576553324185.6099</v>
      </c>
      <c r="BN13" s="77">
        <v>2969116805615.5801</v>
      </c>
      <c r="BO13" s="77">
        <v>3613682354462.2402</v>
      </c>
      <c r="BP13" s="77">
        <v>3491516939569.8799</v>
      </c>
    </row>
    <row r="14" spans="1:68" x14ac:dyDescent="0.35">
      <c r="A14" t="s">
        <v>234</v>
      </c>
      <c r="B14" t="s">
        <v>235</v>
      </c>
      <c r="C14" t="s">
        <v>218</v>
      </c>
      <c r="D14" t="s">
        <v>219</v>
      </c>
      <c r="E14" s="77"/>
      <c r="F14" s="77"/>
      <c r="G14" s="77"/>
      <c r="H14" s="77"/>
      <c r="I14" s="77"/>
      <c r="J14" s="77"/>
      <c r="K14" s="77"/>
      <c r="L14" s="77"/>
      <c r="M14" s="77"/>
      <c r="N14" s="77"/>
      <c r="O14" s="77">
        <v>685986701.34692001</v>
      </c>
      <c r="P14" s="77">
        <v>939893599.61414003</v>
      </c>
      <c r="Q14" s="77">
        <v>1415086929.2130899</v>
      </c>
      <c r="R14" s="77">
        <v>4231243615.8714199</v>
      </c>
      <c r="S14" s="77">
        <v>11651505689.5341</v>
      </c>
      <c r="T14" s="77">
        <v>14720728248.5355</v>
      </c>
      <c r="U14" s="77">
        <v>19213158778.792801</v>
      </c>
      <c r="V14" s="77">
        <v>24871775164.604301</v>
      </c>
      <c r="W14" s="77">
        <v>23775764224.683102</v>
      </c>
      <c r="X14" s="77">
        <v>31225659620.995098</v>
      </c>
      <c r="Y14" s="77">
        <v>43599160050.332199</v>
      </c>
      <c r="Z14" s="77">
        <v>49333424135.113098</v>
      </c>
      <c r="AA14" s="77">
        <v>46622718605.284698</v>
      </c>
      <c r="AB14" s="77">
        <v>42803323345.137604</v>
      </c>
      <c r="AC14" s="77">
        <v>41807954235.903</v>
      </c>
      <c r="AD14" s="77">
        <v>40603650231.544502</v>
      </c>
      <c r="AE14" s="77">
        <v>33943612094.7971</v>
      </c>
      <c r="AF14" s="77">
        <v>36384908744.211403</v>
      </c>
      <c r="AG14" s="77">
        <v>36275674203.214401</v>
      </c>
      <c r="AH14" s="77">
        <v>41464995913.919899</v>
      </c>
      <c r="AI14" s="77">
        <v>50701443748.297501</v>
      </c>
      <c r="AJ14" s="77">
        <v>51552165622.446198</v>
      </c>
      <c r="AK14" s="77">
        <v>54239171887.768997</v>
      </c>
      <c r="AL14" s="77">
        <v>55625170253.336998</v>
      </c>
      <c r="AM14" s="77">
        <v>59305093979.842003</v>
      </c>
      <c r="AN14" s="77">
        <v>65743666575.864899</v>
      </c>
      <c r="AO14" s="77">
        <v>73571233996.186295</v>
      </c>
      <c r="AP14" s="77">
        <v>78839008444.565506</v>
      </c>
      <c r="AQ14" s="77">
        <v>75674336283.185806</v>
      </c>
      <c r="AR14" s="77">
        <v>84445473110.959793</v>
      </c>
      <c r="AS14" s="77">
        <v>104337372362.151</v>
      </c>
      <c r="AT14" s="77">
        <v>103311640571.81799</v>
      </c>
      <c r="AU14" s="77">
        <v>109816201497.617</v>
      </c>
      <c r="AV14" s="77">
        <v>124346358066.71201</v>
      </c>
      <c r="AW14" s="77">
        <v>147824370319.94601</v>
      </c>
      <c r="AX14" s="77">
        <v>180617467964.60199</v>
      </c>
      <c r="AY14" s="77">
        <v>222116541865.21399</v>
      </c>
      <c r="AZ14" s="77">
        <v>257916133424.09799</v>
      </c>
      <c r="BA14" s="77">
        <v>315474615738.59802</v>
      </c>
      <c r="BB14" s="77">
        <v>253547358747.44699</v>
      </c>
      <c r="BC14" s="77">
        <v>300189052688.90399</v>
      </c>
      <c r="BD14" s="77">
        <v>360832739550.71503</v>
      </c>
      <c r="BE14" s="77">
        <v>384610125391.42297</v>
      </c>
      <c r="BF14" s="77">
        <v>400218529748.12799</v>
      </c>
      <c r="BG14" s="77">
        <v>414105366752.89301</v>
      </c>
      <c r="BH14" s="77">
        <v>370275469571.13702</v>
      </c>
      <c r="BI14" s="77">
        <v>369255326235.534</v>
      </c>
      <c r="BJ14" s="77">
        <v>390516804029.95203</v>
      </c>
      <c r="BK14" s="77">
        <v>427049432157.93103</v>
      </c>
      <c r="BL14" s="77">
        <v>417989721742.68201</v>
      </c>
      <c r="BM14" s="77">
        <v>349473015330.15698</v>
      </c>
      <c r="BN14" s="77">
        <v>415178792756.97803</v>
      </c>
      <c r="BO14" s="77">
        <v>507063968277.73999</v>
      </c>
      <c r="BP14" s="77">
        <v>504173451327.43402</v>
      </c>
    </row>
    <row r="15" spans="1:68" x14ac:dyDescent="0.35">
      <c r="A15" t="s">
        <v>236</v>
      </c>
      <c r="B15" t="s">
        <v>237</v>
      </c>
      <c r="C15" t="s">
        <v>218</v>
      </c>
      <c r="D15" t="s">
        <v>219</v>
      </c>
      <c r="E15" s="77"/>
      <c r="F15" s="77"/>
      <c r="G15" s="77"/>
      <c r="H15" s="77"/>
      <c r="I15" s="77"/>
      <c r="J15" s="77"/>
      <c r="K15" s="77"/>
      <c r="L15" s="77"/>
      <c r="M15" s="77"/>
      <c r="N15" s="77"/>
      <c r="O15" s="77"/>
      <c r="P15" s="77"/>
      <c r="Q15" s="77"/>
      <c r="R15" s="77"/>
      <c r="S15" s="77"/>
      <c r="T15" s="77"/>
      <c r="U15" s="77"/>
      <c r="V15" s="77"/>
      <c r="W15" s="77"/>
      <c r="X15" s="77"/>
      <c r="Y15" s="77"/>
      <c r="Z15" s="77"/>
      <c r="AA15" s="77"/>
      <c r="AB15" s="77">
        <v>109490000000</v>
      </c>
      <c r="AC15" s="77">
        <v>112988571428.571</v>
      </c>
      <c r="AD15" s="77">
        <v>88416666666.666702</v>
      </c>
      <c r="AE15" s="77">
        <v>106213829787.23399</v>
      </c>
      <c r="AF15" s="77">
        <v>109029439252.336</v>
      </c>
      <c r="AG15" s="77">
        <v>126928000000</v>
      </c>
      <c r="AH15" s="77">
        <v>76629657863.655701</v>
      </c>
      <c r="AI15" s="77">
        <v>141352654305.16299</v>
      </c>
      <c r="AJ15" s="77">
        <v>189719984268.48499</v>
      </c>
      <c r="AK15" s="77">
        <v>228778917308.17001</v>
      </c>
      <c r="AL15" s="77">
        <v>236741715015.01501</v>
      </c>
      <c r="AM15" s="77">
        <v>257440000000</v>
      </c>
      <c r="AN15" s="77">
        <v>258031750000</v>
      </c>
      <c r="AO15" s="77">
        <v>272149750000</v>
      </c>
      <c r="AP15" s="77">
        <v>292859000000</v>
      </c>
      <c r="AQ15" s="77">
        <v>298948250000</v>
      </c>
      <c r="AR15" s="77">
        <v>283523000000</v>
      </c>
      <c r="AS15" s="77">
        <v>284203750000</v>
      </c>
      <c r="AT15" s="77">
        <v>268696750000</v>
      </c>
      <c r="AU15" s="77">
        <v>97724004251.860199</v>
      </c>
      <c r="AV15" s="77">
        <v>127586973492.177</v>
      </c>
      <c r="AW15" s="77">
        <v>164657930452.78699</v>
      </c>
      <c r="AX15" s="77">
        <v>198737095012.28201</v>
      </c>
      <c r="AY15" s="77">
        <v>232557260817.30801</v>
      </c>
      <c r="AZ15" s="77">
        <v>287530508430.56799</v>
      </c>
      <c r="BA15" s="77">
        <v>361558037110.41901</v>
      </c>
      <c r="BB15" s="77">
        <v>332976484577.61902</v>
      </c>
      <c r="BC15" s="77">
        <v>423627422092.48999</v>
      </c>
      <c r="BD15" s="77">
        <v>530158122010.44202</v>
      </c>
      <c r="BE15" s="77">
        <v>545982375701.12799</v>
      </c>
      <c r="BF15" s="77">
        <v>552025140252.24597</v>
      </c>
      <c r="BG15" s="77">
        <v>526319673731.638</v>
      </c>
      <c r="BH15" s="77">
        <v>594749285413.21204</v>
      </c>
      <c r="BI15" s="77">
        <v>557532320662.95496</v>
      </c>
      <c r="BJ15" s="77">
        <v>643628393281.36401</v>
      </c>
      <c r="BK15" s="77">
        <v>524819892360.17603</v>
      </c>
      <c r="BL15" s="77">
        <v>447754683615.22498</v>
      </c>
      <c r="BM15" s="77">
        <v>385740508436.96503</v>
      </c>
      <c r="BN15" s="77">
        <v>487902572164.34802</v>
      </c>
      <c r="BO15" s="77">
        <v>631133384439.94397</v>
      </c>
      <c r="BP15" s="77">
        <v>640591410663.88306</v>
      </c>
    </row>
    <row r="16" spans="1:68" x14ac:dyDescent="0.35">
      <c r="A16" t="s">
        <v>238</v>
      </c>
      <c r="B16" t="s">
        <v>239</v>
      </c>
      <c r="C16" t="s">
        <v>218</v>
      </c>
      <c r="D16" t="s">
        <v>219</v>
      </c>
      <c r="E16" s="77"/>
      <c r="F16" s="77"/>
      <c r="G16" s="77"/>
      <c r="H16" s="77"/>
      <c r="I16" s="77"/>
      <c r="J16" s="77"/>
      <c r="K16" s="77"/>
      <c r="L16" s="77"/>
      <c r="M16" s="77"/>
      <c r="N16" s="77"/>
      <c r="O16" s="77"/>
      <c r="P16" s="77"/>
      <c r="Q16" s="77"/>
      <c r="R16" s="77"/>
      <c r="S16" s="77"/>
      <c r="T16" s="77"/>
      <c r="U16" s="77"/>
      <c r="V16" s="77"/>
      <c r="W16" s="77"/>
      <c r="X16" s="77"/>
      <c r="Y16" s="77"/>
      <c r="Z16" s="77"/>
      <c r="AA16" s="77"/>
      <c r="AB16" s="77"/>
      <c r="AC16" s="77"/>
      <c r="AD16" s="77"/>
      <c r="AE16" s="77"/>
      <c r="AF16" s="77"/>
      <c r="AG16" s="77"/>
      <c r="AH16" s="77"/>
      <c r="AI16" s="77">
        <v>2256863448.7708602</v>
      </c>
      <c r="AJ16" s="77">
        <v>2069870129.8701301</v>
      </c>
      <c r="AK16" s="77">
        <v>1272835453.4263401</v>
      </c>
      <c r="AL16" s="77">
        <v>1201312829.2752399</v>
      </c>
      <c r="AM16" s="77">
        <v>1315158636.67553</v>
      </c>
      <c r="AN16" s="77">
        <v>1468317435.2014799</v>
      </c>
      <c r="AO16" s="77">
        <v>1596968946.2370801</v>
      </c>
      <c r="AP16" s="77">
        <v>1639492444.7615199</v>
      </c>
      <c r="AQ16" s="77">
        <v>1893726437.2646201</v>
      </c>
      <c r="AR16" s="77">
        <v>1845482173.0273199</v>
      </c>
      <c r="AS16" s="77">
        <v>1911563668.85006</v>
      </c>
      <c r="AT16" s="77">
        <v>2118467913.3787301</v>
      </c>
      <c r="AU16" s="77">
        <v>2376335048.3997598</v>
      </c>
      <c r="AV16" s="77">
        <v>2807061008.6908398</v>
      </c>
      <c r="AW16" s="77">
        <v>3576615240.4161601</v>
      </c>
      <c r="AX16" s="77">
        <v>4900469511.1019096</v>
      </c>
      <c r="AY16" s="77">
        <v>6384452066.5145998</v>
      </c>
      <c r="AZ16" s="77">
        <v>9206301269.7916393</v>
      </c>
      <c r="BA16" s="77">
        <v>11662040713.875299</v>
      </c>
      <c r="BB16" s="77">
        <v>8647937081.2562008</v>
      </c>
      <c r="BC16" s="77">
        <v>9260285755.6242409</v>
      </c>
      <c r="BD16" s="77">
        <v>10142111824.5835</v>
      </c>
      <c r="BE16" s="77">
        <v>10619320682.947399</v>
      </c>
      <c r="BF16" s="77">
        <v>11121464437.0415</v>
      </c>
      <c r="BG16" s="77">
        <v>11609513246.795799</v>
      </c>
      <c r="BH16" s="77">
        <v>10553337518.414</v>
      </c>
      <c r="BI16" s="77">
        <v>10546136235.5219</v>
      </c>
      <c r="BJ16" s="77">
        <v>11527458709.0158</v>
      </c>
      <c r="BK16" s="77">
        <v>12457940694.7395</v>
      </c>
      <c r="BL16" s="77">
        <v>13619290539.211599</v>
      </c>
      <c r="BM16" s="77">
        <v>12641698583.2152</v>
      </c>
      <c r="BN16" s="77">
        <v>13878908628.937799</v>
      </c>
      <c r="BO16" s="77">
        <v>19513474648.242901</v>
      </c>
      <c r="BP16" s="77">
        <v>24212134631.063999</v>
      </c>
    </row>
    <row r="17" spans="1:68" x14ac:dyDescent="0.35">
      <c r="A17" t="s">
        <v>240</v>
      </c>
      <c r="B17" t="s">
        <v>241</v>
      </c>
      <c r="C17" t="s">
        <v>218</v>
      </c>
      <c r="D17" t="s">
        <v>219</v>
      </c>
      <c r="E17" s="77"/>
      <c r="F17" s="77"/>
      <c r="G17" s="77"/>
      <c r="H17" s="77"/>
      <c r="I17" s="77"/>
      <c r="J17" s="77"/>
      <c r="K17" s="77"/>
      <c r="L17" s="77"/>
      <c r="M17" s="77"/>
      <c r="N17" s="77"/>
      <c r="O17" s="77"/>
      <c r="P17" s="77"/>
      <c r="Q17" s="77"/>
      <c r="R17" s="77"/>
      <c r="S17" s="77"/>
      <c r="T17" s="77"/>
      <c r="U17" s="77"/>
      <c r="V17" s="77"/>
      <c r="W17" s="77"/>
      <c r="X17" s="77"/>
      <c r="Y17" s="77"/>
      <c r="Z17" s="77"/>
      <c r="AA17" s="77"/>
      <c r="AB17" s="77"/>
      <c r="AC17" s="77"/>
      <c r="AD17" s="77"/>
      <c r="AE17" s="77"/>
      <c r="AF17" s="77"/>
      <c r="AG17" s="77"/>
      <c r="AH17" s="77"/>
      <c r="AI17" s="77"/>
      <c r="AJ17" s="77"/>
      <c r="AK17" s="77"/>
      <c r="AL17" s="77"/>
      <c r="AM17" s="77"/>
      <c r="AN17" s="77"/>
      <c r="AO17" s="77"/>
      <c r="AP17" s="77"/>
      <c r="AQ17" s="77"/>
      <c r="AR17" s="77"/>
      <c r="AS17" s="77"/>
      <c r="AT17" s="77"/>
      <c r="AU17" s="77">
        <v>512000000</v>
      </c>
      <c r="AV17" s="77">
        <v>524000000</v>
      </c>
      <c r="AW17" s="77">
        <v>509000000</v>
      </c>
      <c r="AX17" s="77">
        <v>500000000</v>
      </c>
      <c r="AY17" s="77">
        <v>493000000</v>
      </c>
      <c r="AZ17" s="77">
        <v>518000000</v>
      </c>
      <c r="BA17" s="77">
        <v>560000000</v>
      </c>
      <c r="BB17" s="77">
        <v>675000000</v>
      </c>
      <c r="BC17" s="77">
        <v>573000000</v>
      </c>
      <c r="BD17" s="77">
        <v>570000000</v>
      </c>
      <c r="BE17" s="77">
        <v>640000000</v>
      </c>
      <c r="BF17" s="77">
        <v>638000000</v>
      </c>
      <c r="BG17" s="77">
        <v>643000000</v>
      </c>
      <c r="BH17" s="77">
        <v>673000000</v>
      </c>
      <c r="BI17" s="77">
        <v>671000000</v>
      </c>
      <c r="BJ17" s="77">
        <v>612000000</v>
      </c>
      <c r="BK17" s="77">
        <v>639000000</v>
      </c>
      <c r="BL17" s="77">
        <v>647000000</v>
      </c>
      <c r="BM17" s="77">
        <v>721000000</v>
      </c>
      <c r="BN17" s="77">
        <v>750000000</v>
      </c>
      <c r="BO17" s="77">
        <v>871000000</v>
      </c>
      <c r="BP17" s="77"/>
    </row>
    <row r="18" spans="1:68" x14ac:dyDescent="0.35">
      <c r="A18" t="s">
        <v>242</v>
      </c>
      <c r="B18" t="s">
        <v>243</v>
      </c>
      <c r="C18" t="s">
        <v>218</v>
      </c>
      <c r="D18" t="s">
        <v>219</v>
      </c>
      <c r="E18" s="77"/>
      <c r="F18" s="77"/>
      <c r="G18" s="77"/>
      <c r="H18" s="77"/>
      <c r="I18" s="77"/>
      <c r="J18" s="77"/>
      <c r="K18" s="77"/>
      <c r="L18" s="77"/>
      <c r="M18" s="77"/>
      <c r="N18" s="77"/>
      <c r="O18" s="77"/>
      <c r="P18" s="77"/>
      <c r="Q18" s="77"/>
      <c r="R18" s="77"/>
      <c r="S18" s="77"/>
      <c r="T18" s="77"/>
      <c r="U18" s="77"/>
      <c r="V18" s="77">
        <v>77496296.296296299</v>
      </c>
      <c r="W18" s="77">
        <v>88033333.333333299</v>
      </c>
      <c r="X18" s="77">
        <v>109585185.185185</v>
      </c>
      <c r="Y18" s="77">
        <v>132440740.740741</v>
      </c>
      <c r="Z18" s="77">
        <v>149377777.777778</v>
      </c>
      <c r="AA18" s="77">
        <v>166425925.925926</v>
      </c>
      <c r="AB18" s="77">
        <v>184848148.148148</v>
      </c>
      <c r="AC18" s="77">
        <v>212192592.59259301</v>
      </c>
      <c r="AD18" s="77">
        <v>246344444.444444</v>
      </c>
      <c r="AE18" s="77">
        <v>297537037.03703701</v>
      </c>
      <c r="AF18" s="77">
        <v>346840740.74074101</v>
      </c>
      <c r="AG18" s="77">
        <v>411374074.07407397</v>
      </c>
      <c r="AH18" s="77">
        <v>455148148.148148</v>
      </c>
      <c r="AI18" s="77">
        <v>478692592.59259301</v>
      </c>
      <c r="AJ18" s="77">
        <v>504307407.40740699</v>
      </c>
      <c r="AK18" s="77">
        <v>525103703.703704</v>
      </c>
      <c r="AL18" s="77">
        <v>565633333.33333302</v>
      </c>
      <c r="AM18" s="77">
        <v>625051851.85185206</v>
      </c>
      <c r="AN18" s="77">
        <v>616014814.81481504</v>
      </c>
      <c r="AO18" s="77">
        <v>679111111.11111104</v>
      </c>
      <c r="AP18" s="77">
        <v>734392592.59259295</v>
      </c>
      <c r="AQ18" s="77">
        <v>789762962.96296299</v>
      </c>
      <c r="AR18" s="77">
        <v>835514814.81481504</v>
      </c>
      <c r="AS18" s="77">
        <v>900551851.85185206</v>
      </c>
      <c r="AT18" s="77">
        <v>877514814.81481504</v>
      </c>
      <c r="AU18" s="77">
        <v>897988888.88888896</v>
      </c>
      <c r="AV18" s="77">
        <v>947955555.55555499</v>
      </c>
      <c r="AW18" s="77">
        <v>1026181481.48148</v>
      </c>
      <c r="AX18" s="77">
        <v>1143714814.81481</v>
      </c>
      <c r="AY18" s="77">
        <v>1303548148.14815</v>
      </c>
      <c r="AZ18" s="77">
        <v>1487300000</v>
      </c>
      <c r="BA18" s="77">
        <v>1557540740.7407401</v>
      </c>
      <c r="BB18" s="77">
        <v>1386444444.4444399</v>
      </c>
      <c r="BC18" s="77">
        <v>1298255555.5555601</v>
      </c>
      <c r="BD18" s="77">
        <v>1281337037.03704</v>
      </c>
      <c r="BE18" s="77">
        <v>1327107407.4074099</v>
      </c>
      <c r="BF18" s="77">
        <v>1325425925.92593</v>
      </c>
      <c r="BG18" s="77">
        <v>1378829629.6296301</v>
      </c>
      <c r="BH18" s="77">
        <v>1437755555.5555601</v>
      </c>
      <c r="BI18" s="77">
        <v>1489692592.5925901</v>
      </c>
      <c r="BJ18" s="77">
        <v>1531151851.85185</v>
      </c>
      <c r="BK18" s="77">
        <v>1661529629.6296301</v>
      </c>
      <c r="BL18" s="77">
        <v>1725351851.85185</v>
      </c>
      <c r="BM18" s="77">
        <v>1410796296.2962999</v>
      </c>
      <c r="BN18" s="77">
        <v>1601366666.6666701</v>
      </c>
      <c r="BO18" s="77">
        <v>1867733333.3333299</v>
      </c>
      <c r="BP18" s="77">
        <v>2033085185.1851799</v>
      </c>
    </row>
    <row r="19" spans="1:68" x14ac:dyDescent="0.35">
      <c r="A19" t="s">
        <v>244</v>
      </c>
      <c r="B19" t="s">
        <v>245</v>
      </c>
      <c r="C19" t="s">
        <v>218</v>
      </c>
      <c r="D19" t="s">
        <v>219</v>
      </c>
      <c r="E19" s="77">
        <v>18606562977.050098</v>
      </c>
      <c r="F19" s="77">
        <v>19682883149.261299</v>
      </c>
      <c r="G19" s="77">
        <v>19922563187.6101</v>
      </c>
      <c r="H19" s="77">
        <v>21539843446.375</v>
      </c>
      <c r="I19" s="77">
        <v>23801123808.179798</v>
      </c>
      <c r="J19" s="77">
        <v>25976164156.186298</v>
      </c>
      <c r="K19" s="77">
        <v>27307844369.2551</v>
      </c>
      <c r="L19" s="77">
        <v>30442724870.835999</v>
      </c>
      <c r="M19" s="77">
        <v>32714085234.253601</v>
      </c>
      <c r="N19" s="77">
        <v>36683365869.338501</v>
      </c>
      <c r="O19" s="77">
        <v>41333606613.377098</v>
      </c>
      <c r="P19" s="77">
        <v>45216647234.663597</v>
      </c>
      <c r="Q19" s="77">
        <v>52040887850.4673</v>
      </c>
      <c r="R19" s="77">
        <v>63830877642.536797</v>
      </c>
      <c r="S19" s="77">
        <v>88963890935.888</v>
      </c>
      <c r="T19" s="77">
        <v>97303017888.843399</v>
      </c>
      <c r="U19" s="77">
        <v>105059356494.425</v>
      </c>
      <c r="V19" s="77">
        <v>110349850883.23</v>
      </c>
      <c r="W19" s="77">
        <v>118491633469.73</v>
      </c>
      <c r="X19" s="77">
        <v>134898330114.73399</v>
      </c>
      <c r="Y19" s="77">
        <v>149985515320.33401</v>
      </c>
      <c r="Z19" s="77">
        <v>176893068617.207</v>
      </c>
      <c r="AA19" s="77">
        <v>194038397881.496</v>
      </c>
      <c r="AB19" s="77">
        <v>177265418961.89301</v>
      </c>
      <c r="AC19" s="77">
        <v>193518998163.396</v>
      </c>
      <c r="AD19" s="77">
        <v>180637129503.84698</v>
      </c>
      <c r="AE19" s="77">
        <v>182475517627.30801</v>
      </c>
      <c r="AF19" s="77">
        <v>189487162519.85199</v>
      </c>
      <c r="AG19" s="77">
        <v>236154038684.29199</v>
      </c>
      <c r="AH19" s="77">
        <v>299871835376.04199</v>
      </c>
      <c r="AI19" s="77">
        <v>311420509067.62799</v>
      </c>
      <c r="AJ19" s="77">
        <v>325966686052.58099</v>
      </c>
      <c r="AK19" s="77">
        <v>325518458076.53302</v>
      </c>
      <c r="AL19" s="77">
        <v>312128302417.08801</v>
      </c>
      <c r="AM19" s="77">
        <v>322802490487.72101</v>
      </c>
      <c r="AN19" s="77">
        <v>368166023166.02301</v>
      </c>
      <c r="AO19" s="77">
        <v>401341880620.72803</v>
      </c>
      <c r="AP19" s="77">
        <v>435642611296.586</v>
      </c>
      <c r="AQ19" s="77">
        <v>399674421759.479</v>
      </c>
      <c r="AR19" s="77">
        <v>389652212056.64899</v>
      </c>
      <c r="AS19" s="77">
        <v>416167815092.90802</v>
      </c>
      <c r="AT19" s="77">
        <v>379629301675.10797</v>
      </c>
      <c r="AU19" s="77">
        <v>395788696012.05902</v>
      </c>
      <c r="AV19" s="77">
        <v>467739079790.33197</v>
      </c>
      <c r="AW19" s="77">
        <v>614659980082.51501</v>
      </c>
      <c r="AX19" s="77">
        <v>695692898676.56006</v>
      </c>
      <c r="AY19" s="77">
        <v>748417562769.63599</v>
      </c>
      <c r="AZ19" s="77">
        <v>855007458585.224</v>
      </c>
      <c r="BA19" s="77">
        <v>1056112427190.38</v>
      </c>
      <c r="BB19" s="77">
        <v>928762122698.05005</v>
      </c>
      <c r="BC19" s="77">
        <v>1148890200292.4199</v>
      </c>
      <c r="BD19" s="77">
        <v>1398701323029.6299</v>
      </c>
      <c r="BE19" s="77">
        <v>1547649835732.8899</v>
      </c>
      <c r="BF19" s="77">
        <v>1577301840200.01</v>
      </c>
      <c r="BG19" s="77">
        <v>1468597690006.22</v>
      </c>
      <c r="BH19" s="77">
        <v>1351768945139.1101</v>
      </c>
      <c r="BI19" s="77">
        <v>1207580901578.72</v>
      </c>
      <c r="BJ19" s="77">
        <v>1326882104817</v>
      </c>
      <c r="BK19" s="77">
        <v>1429733668185.9099</v>
      </c>
      <c r="BL19" s="77">
        <v>1394671325960.5701</v>
      </c>
      <c r="BM19" s="77">
        <v>1330381544909.3</v>
      </c>
      <c r="BN19" s="77">
        <v>1559033756285.1299</v>
      </c>
      <c r="BO19" s="77">
        <v>1692956646855.7</v>
      </c>
      <c r="BP19" s="77">
        <v>1723827215334.71</v>
      </c>
    </row>
    <row r="20" spans="1:68" x14ac:dyDescent="0.35">
      <c r="A20" t="s">
        <v>246</v>
      </c>
      <c r="B20" t="s">
        <v>247</v>
      </c>
      <c r="C20" t="s">
        <v>218</v>
      </c>
      <c r="D20" t="s">
        <v>219</v>
      </c>
      <c r="E20" s="77">
        <v>6650133914.5479498</v>
      </c>
      <c r="F20" s="77">
        <v>7375454614.2804699</v>
      </c>
      <c r="G20" s="77">
        <v>7823686765.35079</v>
      </c>
      <c r="H20" s="77">
        <v>8447136819.8396597</v>
      </c>
      <c r="I20" s="77">
        <v>9249879078.7575893</v>
      </c>
      <c r="J20" s="77">
        <v>10081145818.076099</v>
      </c>
      <c r="K20" s="77">
        <v>10982543233.3682</v>
      </c>
      <c r="L20" s="77">
        <v>11680319624.6728</v>
      </c>
      <c r="M20" s="77">
        <v>12549016578.695</v>
      </c>
      <c r="N20" s="77">
        <v>13701141219.245899</v>
      </c>
      <c r="O20" s="77">
        <v>15373005557.0257</v>
      </c>
      <c r="P20" s="77">
        <v>17858486066.747398</v>
      </c>
      <c r="Q20" s="77">
        <v>22059612476.933201</v>
      </c>
      <c r="R20" s="77">
        <v>29515467706.796001</v>
      </c>
      <c r="S20" s="77">
        <v>35189299911.660797</v>
      </c>
      <c r="T20" s="77">
        <v>40059206763.056</v>
      </c>
      <c r="U20" s="77">
        <v>42959976221.523399</v>
      </c>
      <c r="V20" s="77">
        <v>51545758887.686302</v>
      </c>
      <c r="W20" s="77">
        <v>62052259073.249298</v>
      </c>
      <c r="X20" s="77">
        <v>73937296963.458603</v>
      </c>
      <c r="Y20" s="77">
        <v>82058912997.234604</v>
      </c>
      <c r="Z20" s="77">
        <v>71034228443.061996</v>
      </c>
      <c r="AA20" s="77">
        <v>71275287569.573303</v>
      </c>
      <c r="AB20" s="77">
        <v>72121016546.652405</v>
      </c>
      <c r="AC20" s="77">
        <v>67985344886.871597</v>
      </c>
      <c r="AD20" s="77">
        <v>69386774408.087204</v>
      </c>
      <c r="AE20" s="77">
        <v>99036164939.161804</v>
      </c>
      <c r="AF20" s="77">
        <v>124168442533.74001</v>
      </c>
      <c r="AG20" s="77">
        <v>133339397080.129</v>
      </c>
      <c r="AH20" s="77">
        <v>133105805512.22</v>
      </c>
      <c r="AI20" s="77">
        <v>166463386179.354</v>
      </c>
      <c r="AJ20" s="77">
        <v>173794177961.108</v>
      </c>
      <c r="AK20" s="77">
        <v>195078126721.763</v>
      </c>
      <c r="AL20" s="77">
        <v>190379720809.17999</v>
      </c>
      <c r="AM20" s="77">
        <v>203535242741.83801</v>
      </c>
      <c r="AN20" s="77">
        <v>241038283062.64499</v>
      </c>
      <c r="AO20" s="77">
        <v>237250948791.26599</v>
      </c>
      <c r="AP20" s="77">
        <v>212790348404.55499</v>
      </c>
      <c r="AQ20" s="77">
        <v>218259904401.95599</v>
      </c>
      <c r="AR20" s="77">
        <v>217259147049.95401</v>
      </c>
      <c r="AS20" s="77">
        <v>197289625479.90601</v>
      </c>
      <c r="AT20" s="77">
        <v>197508773215.323</v>
      </c>
      <c r="AU20" s="77">
        <v>214394866675.23999</v>
      </c>
      <c r="AV20" s="77">
        <v>262273631180.05399</v>
      </c>
      <c r="AW20" s="77">
        <v>301457562038.54102</v>
      </c>
      <c r="AX20" s="77">
        <v>316092273276.01501</v>
      </c>
      <c r="AY20" s="77">
        <v>336280064332.41101</v>
      </c>
      <c r="AZ20" s="77">
        <v>389185571506.052</v>
      </c>
      <c r="BA20" s="77">
        <v>432051935642.94501</v>
      </c>
      <c r="BB20" s="77">
        <v>401758735822.211</v>
      </c>
      <c r="BC20" s="77">
        <v>392275107258.66699</v>
      </c>
      <c r="BD20" s="77">
        <v>431685217367.51099</v>
      </c>
      <c r="BE20" s="77">
        <v>409401816050.53101</v>
      </c>
      <c r="BF20" s="77">
        <v>430190979705.96198</v>
      </c>
      <c r="BG20" s="77">
        <v>442584815286.034</v>
      </c>
      <c r="BH20" s="77">
        <v>381971148530.54303</v>
      </c>
      <c r="BI20" s="77">
        <v>395837353031.49902</v>
      </c>
      <c r="BJ20" s="77">
        <v>417261151844.97699</v>
      </c>
      <c r="BK20" s="77">
        <v>454991174096.10199</v>
      </c>
      <c r="BL20" s="77">
        <v>444596155845.25403</v>
      </c>
      <c r="BM20" s="77">
        <v>435049316955.737</v>
      </c>
      <c r="BN20" s="77">
        <v>479295362747.047</v>
      </c>
      <c r="BO20" s="77">
        <v>470941926750.74103</v>
      </c>
      <c r="BP20" s="77">
        <v>516034144115.95001</v>
      </c>
    </row>
    <row r="21" spans="1:68" x14ac:dyDescent="0.35">
      <c r="A21" t="s">
        <v>248</v>
      </c>
      <c r="B21" t="s">
        <v>249</v>
      </c>
      <c r="C21" t="s">
        <v>218</v>
      </c>
      <c r="D21" t="s">
        <v>219</v>
      </c>
      <c r="E21" s="77"/>
      <c r="F21" s="77"/>
      <c r="G21" s="77"/>
      <c r="H21" s="77"/>
      <c r="I21" s="77"/>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v>8884848484.8484802</v>
      </c>
      <c r="AJ21" s="77">
        <v>5344000000</v>
      </c>
      <c r="AK21" s="77">
        <v>444658671.586716</v>
      </c>
      <c r="AL21" s="77">
        <v>1570392598.1495399</v>
      </c>
      <c r="AM21" s="77">
        <v>1193141110.35043</v>
      </c>
      <c r="AN21" s="77">
        <v>2417331192.9526</v>
      </c>
      <c r="AO21" s="77">
        <v>3176507376.3183599</v>
      </c>
      <c r="AP21" s="77">
        <v>3962362387.4792199</v>
      </c>
      <c r="AQ21" s="77">
        <v>4446368570.6900997</v>
      </c>
      <c r="AR21" s="77">
        <v>4581248566.5015802</v>
      </c>
      <c r="AS21" s="77">
        <v>5272615722.9689198</v>
      </c>
      <c r="AT21" s="77">
        <v>5707616203.7201099</v>
      </c>
      <c r="AU21" s="77">
        <v>6236087738.2828398</v>
      </c>
      <c r="AV21" s="77">
        <v>7276413079.1145096</v>
      </c>
      <c r="AW21" s="77">
        <v>8680405740.9412498</v>
      </c>
      <c r="AX21" s="77">
        <v>13245421880.834</v>
      </c>
      <c r="AY21" s="77">
        <v>20981929497.618801</v>
      </c>
      <c r="AZ21" s="77">
        <v>33049419431.2244</v>
      </c>
      <c r="BA21" s="77">
        <v>48851293785.448303</v>
      </c>
      <c r="BB21" s="77">
        <v>44292427184.949203</v>
      </c>
      <c r="BC21" s="77">
        <v>52909294791.926201</v>
      </c>
      <c r="BD21" s="77">
        <v>65952796427.947304</v>
      </c>
      <c r="BE21" s="77">
        <v>69679944504.197205</v>
      </c>
      <c r="BF21" s="77">
        <v>74160560123.690201</v>
      </c>
      <c r="BG21" s="77">
        <v>75239785452.102203</v>
      </c>
      <c r="BH21" s="77">
        <v>53076235354.746002</v>
      </c>
      <c r="BI21" s="77">
        <v>37866996882.915703</v>
      </c>
      <c r="BJ21" s="77">
        <v>40866627351.981697</v>
      </c>
      <c r="BK21" s="77">
        <v>47112470051.770103</v>
      </c>
      <c r="BL21" s="77">
        <v>48174235294.117599</v>
      </c>
      <c r="BM21" s="77">
        <v>42693000000</v>
      </c>
      <c r="BN21" s="77">
        <v>54825411764.705902</v>
      </c>
      <c r="BO21" s="77">
        <v>78807470588.235306</v>
      </c>
      <c r="BP21" s="77">
        <v>72356176470.588196</v>
      </c>
    </row>
    <row r="22" spans="1:68" x14ac:dyDescent="0.35">
      <c r="A22" t="s">
        <v>250</v>
      </c>
      <c r="B22" t="s">
        <v>251</v>
      </c>
      <c r="C22" t="s">
        <v>218</v>
      </c>
      <c r="D22" t="s">
        <v>219</v>
      </c>
      <c r="E22" s="77">
        <v>195999990</v>
      </c>
      <c r="F22" s="77">
        <v>202999992</v>
      </c>
      <c r="G22" s="77">
        <v>213500006</v>
      </c>
      <c r="H22" s="77">
        <v>232749998</v>
      </c>
      <c r="I22" s="77">
        <v>260750008</v>
      </c>
      <c r="J22" s="77">
        <v>158994962.96296301</v>
      </c>
      <c r="K22" s="77">
        <v>165444571.42857099</v>
      </c>
      <c r="L22" s="77">
        <v>178297142.85714301</v>
      </c>
      <c r="M22" s="77">
        <v>183200000</v>
      </c>
      <c r="N22" s="77">
        <v>190205714.285714</v>
      </c>
      <c r="O22" s="77">
        <v>242732571.42857099</v>
      </c>
      <c r="P22" s="77">
        <v>252842285.714286</v>
      </c>
      <c r="Q22" s="77">
        <v>246804571.42857099</v>
      </c>
      <c r="R22" s="77">
        <v>304339839.55214602</v>
      </c>
      <c r="S22" s="77">
        <v>345263492.063492</v>
      </c>
      <c r="T22" s="77">
        <v>420986666.66666698</v>
      </c>
      <c r="U22" s="77">
        <v>448412753.62318802</v>
      </c>
      <c r="V22" s="77">
        <v>547535555.55555606</v>
      </c>
      <c r="W22" s="77">
        <v>610225555.55555606</v>
      </c>
      <c r="X22" s="77">
        <v>782496666.66666698</v>
      </c>
      <c r="Y22" s="77">
        <v>919726666.66666698</v>
      </c>
      <c r="Z22" s="77">
        <v>969046666.66666698</v>
      </c>
      <c r="AA22" s="77">
        <v>1013222222.2222199</v>
      </c>
      <c r="AB22" s="77">
        <v>1082926304.4647701</v>
      </c>
      <c r="AC22" s="77">
        <v>987143931.16698694</v>
      </c>
      <c r="AD22" s="77">
        <v>1149979285.7734699</v>
      </c>
      <c r="AE22" s="77">
        <v>1201725497.0657799</v>
      </c>
      <c r="AF22" s="77">
        <v>1131466494.0110099</v>
      </c>
      <c r="AG22" s="77">
        <v>1082403219.48787</v>
      </c>
      <c r="AH22" s="77">
        <v>1113924130.41149</v>
      </c>
      <c r="AI22" s="77">
        <v>1132101252.5181701</v>
      </c>
      <c r="AJ22" s="77">
        <v>1167398478.3459001</v>
      </c>
      <c r="AK22" s="77">
        <v>1083037670.60484</v>
      </c>
      <c r="AL22" s="77">
        <v>938632612.02635896</v>
      </c>
      <c r="AM22" s="77">
        <v>925030590.15368295</v>
      </c>
      <c r="AN22" s="77">
        <v>1000428393.88528</v>
      </c>
      <c r="AO22" s="77">
        <v>869033856.31709301</v>
      </c>
      <c r="AP22" s="77">
        <v>972896267.91542494</v>
      </c>
      <c r="AQ22" s="77">
        <v>893770740.20741606</v>
      </c>
      <c r="AR22" s="77">
        <v>808077223.36574602</v>
      </c>
      <c r="AS22" s="77">
        <v>870486065.88313699</v>
      </c>
      <c r="AT22" s="77">
        <v>876794723.06858599</v>
      </c>
      <c r="AU22" s="77">
        <v>825394519.42372799</v>
      </c>
      <c r="AV22" s="77">
        <v>784654423.62047601</v>
      </c>
      <c r="AW22" s="77">
        <v>915257323.39610004</v>
      </c>
      <c r="AX22" s="77">
        <v>1117113079.73645</v>
      </c>
      <c r="AY22" s="77">
        <v>1273375078.4484401</v>
      </c>
      <c r="AZ22" s="77">
        <v>1356199387.42308</v>
      </c>
      <c r="BA22" s="77">
        <v>1611835857.0458801</v>
      </c>
      <c r="BB22" s="77">
        <v>1781455139.8593099</v>
      </c>
      <c r="BC22" s="77">
        <v>2032135192.01248</v>
      </c>
      <c r="BD22" s="77">
        <v>2235820809.3200598</v>
      </c>
      <c r="BE22" s="77">
        <v>2333341334.45753</v>
      </c>
      <c r="BF22" s="77">
        <v>2451606632.29246</v>
      </c>
      <c r="BG22" s="77">
        <v>2705783329.8048301</v>
      </c>
      <c r="BH22" s="77">
        <v>3104003546.2649698</v>
      </c>
      <c r="BI22" s="77">
        <v>2644487776.5007701</v>
      </c>
      <c r="BJ22" s="77">
        <v>2723586962.8403401</v>
      </c>
      <c r="BK22" s="77">
        <v>2667182199.51333</v>
      </c>
      <c r="BL22" s="77">
        <v>2576518879.8235302</v>
      </c>
      <c r="BM22" s="77">
        <v>2649680261.4429898</v>
      </c>
      <c r="BN22" s="77">
        <v>2775798697.4602199</v>
      </c>
      <c r="BO22" s="77">
        <v>3338722827.6569099</v>
      </c>
      <c r="BP22" s="77">
        <v>2642161668.9275398</v>
      </c>
    </row>
    <row r="23" spans="1:68" x14ac:dyDescent="0.35">
      <c r="A23" t="s">
        <v>252</v>
      </c>
      <c r="B23" t="s">
        <v>253</v>
      </c>
      <c r="C23" t="s">
        <v>218</v>
      </c>
      <c r="D23" t="s">
        <v>219</v>
      </c>
      <c r="E23" s="77">
        <v>11810619368.3874</v>
      </c>
      <c r="F23" s="77">
        <v>12561701694.3319</v>
      </c>
      <c r="G23" s="77">
        <v>13436827166.5187</v>
      </c>
      <c r="H23" s="77">
        <v>14445805381.387199</v>
      </c>
      <c r="I23" s="77">
        <v>16168044450.2523</v>
      </c>
      <c r="J23" s="77">
        <v>17597783297.458302</v>
      </c>
      <c r="K23" s="77">
        <v>18894891312.297699</v>
      </c>
      <c r="L23" s="77">
        <v>20252508995.474499</v>
      </c>
      <c r="M23" s="77">
        <v>21654856965.428101</v>
      </c>
      <c r="N23" s="77">
        <v>24019653474.995899</v>
      </c>
      <c r="O23" s="77">
        <v>26706196046.793098</v>
      </c>
      <c r="P23" s="77">
        <v>29821661869.911999</v>
      </c>
      <c r="Q23" s="77">
        <v>37209418018.513397</v>
      </c>
      <c r="R23" s="77">
        <v>47743801490.374702</v>
      </c>
      <c r="S23" s="77">
        <v>56033077879.038902</v>
      </c>
      <c r="T23" s="77">
        <v>65678189097.290802</v>
      </c>
      <c r="U23" s="77">
        <v>71113882967.607101</v>
      </c>
      <c r="V23" s="77">
        <v>82839905458.638199</v>
      </c>
      <c r="W23" s="77">
        <v>101246526194.44099</v>
      </c>
      <c r="X23" s="77">
        <v>116315456796.918</v>
      </c>
      <c r="Y23" s="77">
        <v>126829314388.19099</v>
      </c>
      <c r="Z23" s="77">
        <v>104730018470.23</v>
      </c>
      <c r="AA23" s="77">
        <v>92095926187.533096</v>
      </c>
      <c r="AB23" s="77">
        <v>87184239053.254395</v>
      </c>
      <c r="AC23" s="77">
        <v>83349530159.173401</v>
      </c>
      <c r="AD23" s="77">
        <v>86268264148.379593</v>
      </c>
      <c r="AE23" s="77">
        <v>120018787249.41299</v>
      </c>
      <c r="AF23" s="77">
        <v>149394404105.88901</v>
      </c>
      <c r="AG23" s="77">
        <v>162299103675.26099</v>
      </c>
      <c r="AH23" s="77">
        <v>164221056511.05701</v>
      </c>
      <c r="AI23" s="77">
        <v>205331747947.85101</v>
      </c>
      <c r="AJ23" s="77">
        <v>210510999409.33301</v>
      </c>
      <c r="AK23" s="77">
        <v>234781652446.67499</v>
      </c>
      <c r="AL23" s="77">
        <v>224721795708.95499</v>
      </c>
      <c r="AM23" s="77">
        <v>244884129491.198</v>
      </c>
      <c r="AN23" s="77">
        <v>288025588396.27802</v>
      </c>
      <c r="AO23" s="77">
        <v>279201433224.75598</v>
      </c>
      <c r="AP23" s="77">
        <v>252708051420.83899</v>
      </c>
      <c r="AQ23" s="77">
        <v>258528339631.02899</v>
      </c>
      <c r="AR23" s="77">
        <v>258245733221.46799</v>
      </c>
      <c r="AS23" s="77">
        <v>236792460312.47101</v>
      </c>
      <c r="AT23" s="77">
        <v>236746141604.37</v>
      </c>
      <c r="AU23" s="77">
        <v>258383599375.177</v>
      </c>
      <c r="AV23" s="77">
        <v>318082528506.58801</v>
      </c>
      <c r="AW23" s="77">
        <v>369214712443.20599</v>
      </c>
      <c r="AX23" s="77">
        <v>385714762230.039</v>
      </c>
      <c r="AY23" s="77">
        <v>408259840868.823</v>
      </c>
      <c r="AZ23" s="77">
        <v>470922156309.453</v>
      </c>
      <c r="BA23" s="77">
        <v>517328087920.078</v>
      </c>
      <c r="BB23" s="77">
        <v>483254171097.81201</v>
      </c>
      <c r="BC23" s="77">
        <v>481420882905.00098</v>
      </c>
      <c r="BD23" s="77">
        <v>523330354138.133</v>
      </c>
      <c r="BE23" s="77">
        <v>496152879924.72699</v>
      </c>
      <c r="BF23" s="77">
        <v>521791015247.06</v>
      </c>
      <c r="BG23" s="77">
        <v>535390200131.01801</v>
      </c>
      <c r="BH23" s="77">
        <v>462335574841.48401</v>
      </c>
      <c r="BI23" s="77">
        <v>476062757356.927</v>
      </c>
      <c r="BJ23" s="77">
        <v>502764720556.354</v>
      </c>
      <c r="BK23" s="77">
        <v>543299066998.90198</v>
      </c>
      <c r="BL23" s="77">
        <v>535865804349.80298</v>
      </c>
      <c r="BM23" s="77">
        <v>526021513474.24298</v>
      </c>
      <c r="BN23" s="77">
        <v>600904461226.34705</v>
      </c>
      <c r="BO23" s="77">
        <v>583613982019.26294</v>
      </c>
      <c r="BP23" s="77">
        <v>632216577075.10901</v>
      </c>
    </row>
    <row r="24" spans="1:68" x14ac:dyDescent="0.35">
      <c r="A24" t="s">
        <v>254</v>
      </c>
      <c r="B24" t="s">
        <v>255</v>
      </c>
      <c r="C24" t="s">
        <v>218</v>
      </c>
      <c r="D24" t="s">
        <v>219</v>
      </c>
      <c r="E24" s="77">
        <v>226195578.434497</v>
      </c>
      <c r="F24" s="77">
        <v>235668220.50820199</v>
      </c>
      <c r="G24" s="77">
        <v>236434954.038578</v>
      </c>
      <c r="H24" s="77">
        <v>253927697.25804999</v>
      </c>
      <c r="I24" s="77">
        <v>269819005.87813997</v>
      </c>
      <c r="J24" s="77">
        <v>289908680.426395</v>
      </c>
      <c r="K24" s="77">
        <v>302925235.15199703</v>
      </c>
      <c r="L24" s="77">
        <v>306221953.10491103</v>
      </c>
      <c r="M24" s="77">
        <v>326323105.26476002</v>
      </c>
      <c r="N24" s="77">
        <v>330748244.53957403</v>
      </c>
      <c r="O24" s="77">
        <v>333627713.49443799</v>
      </c>
      <c r="P24" s="77">
        <v>335073027.54117</v>
      </c>
      <c r="Q24" s="77">
        <v>410331856.99121797</v>
      </c>
      <c r="R24" s="77">
        <v>504376074.185709</v>
      </c>
      <c r="S24" s="77">
        <v>554654860.70257699</v>
      </c>
      <c r="T24" s="77">
        <v>676870140.34152901</v>
      </c>
      <c r="U24" s="77">
        <v>698408261.92223704</v>
      </c>
      <c r="V24" s="77">
        <v>750049778.84069002</v>
      </c>
      <c r="W24" s="77">
        <v>928843469.43172705</v>
      </c>
      <c r="X24" s="77">
        <v>1186231019.8204401</v>
      </c>
      <c r="Y24" s="77">
        <v>1405251846.5404799</v>
      </c>
      <c r="Z24" s="77">
        <v>1291120188.43104</v>
      </c>
      <c r="AA24" s="77">
        <v>1267778670.35902</v>
      </c>
      <c r="AB24" s="77">
        <v>1095348199.43911</v>
      </c>
      <c r="AC24" s="77">
        <v>1051134008.78979</v>
      </c>
      <c r="AD24" s="77">
        <v>1045712789.14884</v>
      </c>
      <c r="AE24" s="77">
        <v>1336102025.2776301</v>
      </c>
      <c r="AF24" s="77">
        <v>1562412227.9005799</v>
      </c>
      <c r="AG24" s="77">
        <v>1620246083.79478</v>
      </c>
      <c r="AH24" s="77">
        <v>1502294416.1712899</v>
      </c>
      <c r="AI24" s="77">
        <v>1959965330.14765</v>
      </c>
      <c r="AJ24" s="77">
        <v>1986437796.53053</v>
      </c>
      <c r="AK24" s="77">
        <v>1695315305.7030799</v>
      </c>
      <c r="AL24" s="77">
        <v>2274558082.7613502</v>
      </c>
      <c r="AM24" s="77">
        <v>1598075943.8677399</v>
      </c>
      <c r="AN24" s="77">
        <v>2169627137.9207001</v>
      </c>
      <c r="AO24" s="77">
        <v>2361116449.3930802</v>
      </c>
      <c r="AP24" s="77">
        <v>2268301646.4670701</v>
      </c>
      <c r="AQ24" s="77">
        <v>2455092686.3471198</v>
      </c>
      <c r="AR24" s="77">
        <v>3677393998.7448602</v>
      </c>
      <c r="AS24" s="77">
        <v>3519991440.4791298</v>
      </c>
      <c r="AT24" s="77">
        <v>3666222635.1387501</v>
      </c>
      <c r="AU24" s="77">
        <v>4194342686.2178001</v>
      </c>
      <c r="AV24" s="77">
        <v>5349258094.4823904</v>
      </c>
      <c r="AW24" s="77">
        <v>6190270380.49856</v>
      </c>
      <c r="AX24" s="77">
        <v>6567654954.3890305</v>
      </c>
      <c r="AY24" s="77">
        <v>7034111314.8881197</v>
      </c>
      <c r="AZ24" s="77">
        <v>8169048382.8387499</v>
      </c>
      <c r="BA24" s="77">
        <v>9787734526.2396507</v>
      </c>
      <c r="BB24" s="77">
        <v>9738626517.0031891</v>
      </c>
      <c r="BC24" s="77">
        <v>9535345015.7835503</v>
      </c>
      <c r="BD24" s="77">
        <v>10693321363.6574</v>
      </c>
      <c r="BE24" s="77">
        <v>11141358115.899099</v>
      </c>
      <c r="BF24" s="77">
        <v>12517845123.931499</v>
      </c>
      <c r="BG24" s="77">
        <v>13284527846.9081</v>
      </c>
      <c r="BH24" s="77">
        <v>11388160996.7738</v>
      </c>
      <c r="BI24" s="77">
        <v>11821065853.383801</v>
      </c>
      <c r="BJ24" s="77">
        <v>12701655836.946699</v>
      </c>
      <c r="BK24" s="77">
        <v>14262408089.9261</v>
      </c>
      <c r="BL24" s="77">
        <v>14390708751.025</v>
      </c>
      <c r="BM24" s="77">
        <v>15686741883.934</v>
      </c>
      <c r="BN24" s="77">
        <v>17687623530.335499</v>
      </c>
      <c r="BO24" s="77">
        <v>17425418044.2906</v>
      </c>
      <c r="BP24" s="77">
        <v>19673284686.0023</v>
      </c>
    </row>
    <row r="25" spans="1:68" x14ac:dyDescent="0.35">
      <c r="A25" t="s">
        <v>256</v>
      </c>
      <c r="B25" t="s">
        <v>257</v>
      </c>
      <c r="C25" t="s">
        <v>218</v>
      </c>
      <c r="D25" t="s">
        <v>219</v>
      </c>
      <c r="E25" s="77">
        <v>330442815.82118601</v>
      </c>
      <c r="F25" s="77">
        <v>350247234.26071203</v>
      </c>
      <c r="G25" s="77">
        <v>379567099.24942201</v>
      </c>
      <c r="H25" s="77">
        <v>394040667.10633498</v>
      </c>
      <c r="I25" s="77">
        <v>410321644.96491098</v>
      </c>
      <c r="J25" s="77">
        <v>422916789.74830002</v>
      </c>
      <c r="K25" s="77">
        <v>433889766.23943597</v>
      </c>
      <c r="L25" s="77">
        <v>450753923.54804802</v>
      </c>
      <c r="M25" s="77">
        <v>460442689.376378</v>
      </c>
      <c r="N25" s="77">
        <v>478298645.39381999</v>
      </c>
      <c r="O25" s="77">
        <v>458404268.761971</v>
      </c>
      <c r="P25" s="77">
        <v>482411179.12117797</v>
      </c>
      <c r="Q25" s="77">
        <v>578595521.99013495</v>
      </c>
      <c r="R25" s="77">
        <v>674773569.87754798</v>
      </c>
      <c r="S25" s="77">
        <v>751133430.449301</v>
      </c>
      <c r="T25" s="77">
        <v>939972703.46302104</v>
      </c>
      <c r="U25" s="77">
        <v>976547188.05477798</v>
      </c>
      <c r="V25" s="77">
        <v>1131224878.1886499</v>
      </c>
      <c r="W25" s="77">
        <v>1475583644.9361401</v>
      </c>
      <c r="X25" s="77">
        <v>1748480620.5239699</v>
      </c>
      <c r="Y25" s="77">
        <v>1928719888.2068801</v>
      </c>
      <c r="Z25" s="77">
        <v>1775842333.57042</v>
      </c>
      <c r="AA25" s="77">
        <v>1754450096.23721</v>
      </c>
      <c r="AB25" s="77">
        <v>1600278605.2546501</v>
      </c>
      <c r="AC25" s="77">
        <v>1459880132.1410699</v>
      </c>
      <c r="AD25" s="77">
        <v>1552493196.28424</v>
      </c>
      <c r="AE25" s="77">
        <v>2036303357.6811299</v>
      </c>
      <c r="AF25" s="77">
        <v>2369834949.7323399</v>
      </c>
      <c r="AG25" s="77">
        <v>2616040478.9930902</v>
      </c>
      <c r="AH25" s="77">
        <v>2615587733.9730301</v>
      </c>
      <c r="AI25" s="77">
        <v>3101300778.5641398</v>
      </c>
      <c r="AJ25" s="77">
        <v>3135045584.0838699</v>
      </c>
      <c r="AK25" s="77">
        <v>3356692505.1826601</v>
      </c>
      <c r="AL25" s="77">
        <v>3199536465.2332802</v>
      </c>
      <c r="AM25" s="77">
        <v>1895290637.0950401</v>
      </c>
      <c r="AN25" s="77">
        <v>2379517975.28056</v>
      </c>
      <c r="AO25" s="77">
        <v>2586550595.41013</v>
      </c>
      <c r="AP25" s="77">
        <v>2447669101.9517798</v>
      </c>
      <c r="AQ25" s="77">
        <v>2804902367.1468701</v>
      </c>
      <c r="AR25" s="77">
        <v>3389566712.6603699</v>
      </c>
      <c r="AS25" s="77">
        <v>2968370087.59759</v>
      </c>
      <c r="AT25" s="77">
        <v>3190371080.94768</v>
      </c>
      <c r="AU25" s="77">
        <v>3622350062.9605298</v>
      </c>
      <c r="AV25" s="77">
        <v>4740768142.6749401</v>
      </c>
      <c r="AW25" s="77">
        <v>5451688537.6095896</v>
      </c>
      <c r="AX25" s="77">
        <v>6146353173.3492899</v>
      </c>
      <c r="AY25" s="77">
        <v>6547419820.3811302</v>
      </c>
      <c r="AZ25" s="77">
        <v>7625722836.7684698</v>
      </c>
      <c r="BA25" s="77">
        <v>9451435490.1146698</v>
      </c>
      <c r="BB25" s="77">
        <v>9450696873.3432598</v>
      </c>
      <c r="BC25" s="77">
        <v>10109619740.6994</v>
      </c>
      <c r="BD25" s="77">
        <v>12080295977.5632</v>
      </c>
      <c r="BE25" s="77">
        <v>12561015156.5683</v>
      </c>
      <c r="BF25" s="77">
        <v>13444300485.8412</v>
      </c>
      <c r="BG25" s="77">
        <v>13943016076.743601</v>
      </c>
      <c r="BH25" s="77">
        <v>11832159315.629801</v>
      </c>
      <c r="BI25" s="77">
        <v>12833363045.3367</v>
      </c>
      <c r="BJ25" s="77">
        <v>14106955615.3442</v>
      </c>
      <c r="BK25" s="77">
        <v>15890066221.2882</v>
      </c>
      <c r="BL25" s="77">
        <v>16032813501.6639</v>
      </c>
      <c r="BM25" s="77">
        <v>17725010530.789398</v>
      </c>
      <c r="BN25" s="77">
        <v>19643166853.664101</v>
      </c>
      <c r="BO25" s="77">
        <v>18820219331.226101</v>
      </c>
      <c r="BP25" s="77">
        <v>20324617838.967602</v>
      </c>
    </row>
    <row r="26" spans="1:68" x14ac:dyDescent="0.35">
      <c r="A26" t="s">
        <v>258</v>
      </c>
      <c r="B26" t="s">
        <v>259</v>
      </c>
      <c r="C26" t="s">
        <v>218</v>
      </c>
      <c r="D26" t="s">
        <v>219</v>
      </c>
      <c r="E26" s="77">
        <v>4274894083.3333302</v>
      </c>
      <c r="F26" s="77">
        <v>4817580375</v>
      </c>
      <c r="G26" s="77">
        <v>5081413541.6666698</v>
      </c>
      <c r="H26" s="77">
        <v>5319458562.5</v>
      </c>
      <c r="I26" s="77">
        <v>5386054833.3333302</v>
      </c>
      <c r="J26" s="77">
        <v>5906636791.6666698</v>
      </c>
      <c r="K26" s="77">
        <v>6439687854.1666698</v>
      </c>
      <c r="L26" s="77">
        <v>7253575687.5</v>
      </c>
      <c r="M26" s="77">
        <v>7483685770.8333302</v>
      </c>
      <c r="N26" s="77">
        <v>8471006437.5</v>
      </c>
      <c r="O26" s="77">
        <v>8992722166.6666698</v>
      </c>
      <c r="P26" s="77">
        <v>8751843187.5</v>
      </c>
      <c r="Q26" s="77">
        <v>6288245866.6666698</v>
      </c>
      <c r="R26" s="77">
        <v>8086725729.3407001</v>
      </c>
      <c r="S26" s="77">
        <v>12512460519.708799</v>
      </c>
      <c r="T26" s="77">
        <v>19448348073.456501</v>
      </c>
      <c r="U26" s="77">
        <v>10117113333.3333</v>
      </c>
      <c r="V26" s="77">
        <v>9651149301.8745995</v>
      </c>
      <c r="W26" s="77">
        <v>13281767142.8571</v>
      </c>
      <c r="X26" s="77">
        <v>15565480321.944799</v>
      </c>
      <c r="Y26" s="77">
        <v>18138049095.607201</v>
      </c>
      <c r="Z26" s="77">
        <v>20249694002.448002</v>
      </c>
      <c r="AA26" s="77">
        <v>18525399201.596802</v>
      </c>
      <c r="AB26" s="77">
        <v>17609048821.548801</v>
      </c>
      <c r="AC26" s="77">
        <v>18920840000</v>
      </c>
      <c r="AD26" s="77">
        <v>22278423076.9231</v>
      </c>
      <c r="AE26" s="77">
        <v>21774033333.333302</v>
      </c>
      <c r="AF26" s="77">
        <v>24298032258.064499</v>
      </c>
      <c r="AG26" s="77">
        <v>26579005558.3652</v>
      </c>
      <c r="AH26" s="77">
        <v>28781715188.891899</v>
      </c>
      <c r="AI26" s="77">
        <v>31598340778.2164</v>
      </c>
      <c r="AJ26" s="77">
        <v>30957483949.5798</v>
      </c>
      <c r="AK26" s="77">
        <v>31708874594.164501</v>
      </c>
      <c r="AL26" s="77">
        <v>33166519417.989399</v>
      </c>
      <c r="AM26" s="77">
        <v>33768660882.792999</v>
      </c>
      <c r="AN26" s="77">
        <v>37939748768.6567</v>
      </c>
      <c r="AO26" s="77">
        <v>46438484107.579498</v>
      </c>
      <c r="AP26" s="77">
        <v>48244309133.489502</v>
      </c>
      <c r="AQ26" s="77">
        <v>49984559471.365601</v>
      </c>
      <c r="AR26" s="77">
        <v>51270569883.527496</v>
      </c>
      <c r="AS26" s="77">
        <v>53369787318.624496</v>
      </c>
      <c r="AT26" s="77">
        <v>53991289844.329102</v>
      </c>
      <c r="AU26" s="77">
        <v>54724081490.510201</v>
      </c>
      <c r="AV26" s="77">
        <v>60158929188.2556</v>
      </c>
      <c r="AW26" s="77">
        <v>65108544250.042503</v>
      </c>
      <c r="AX26" s="77">
        <v>69476001429.862595</v>
      </c>
      <c r="AY26" s="77">
        <v>71795735672.014893</v>
      </c>
      <c r="AZ26" s="77">
        <v>79611644984.355698</v>
      </c>
      <c r="BA26" s="77">
        <v>91636997445.242401</v>
      </c>
      <c r="BB26" s="77">
        <v>102475158462.511</v>
      </c>
      <c r="BC26" s="77">
        <v>115275540861.36</v>
      </c>
      <c r="BD26" s="77">
        <v>128607482927.468</v>
      </c>
      <c r="BE26" s="77">
        <v>133310747047.528</v>
      </c>
      <c r="BF26" s="77">
        <v>149998957327.02899</v>
      </c>
      <c r="BG26" s="77">
        <v>172886611131.255</v>
      </c>
      <c r="BH26" s="77">
        <v>195146607942.29099</v>
      </c>
      <c r="BI26" s="77">
        <v>265224514652.992</v>
      </c>
      <c r="BJ26" s="77">
        <v>293732447017.328</v>
      </c>
      <c r="BK26" s="77">
        <v>321362751137.57397</v>
      </c>
      <c r="BL26" s="77">
        <v>351231655150.82703</v>
      </c>
      <c r="BM26" s="77">
        <v>373979442653.34302</v>
      </c>
      <c r="BN26" s="77">
        <v>416271647002.435</v>
      </c>
      <c r="BO26" s="77">
        <v>460131688909.30103</v>
      </c>
      <c r="BP26" s="77">
        <v>437415331040.99402</v>
      </c>
    </row>
    <row r="27" spans="1:68" x14ac:dyDescent="0.35">
      <c r="A27" t="s">
        <v>260</v>
      </c>
      <c r="B27" t="s">
        <v>261</v>
      </c>
      <c r="C27" t="s">
        <v>218</v>
      </c>
      <c r="D27" t="s">
        <v>219</v>
      </c>
      <c r="E27" s="77"/>
      <c r="F27" s="77"/>
      <c r="G27" s="77"/>
      <c r="H27" s="77"/>
      <c r="I27" s="77"/>
      <c r="J27" s="77"/>
      <c r="K27" s="77"/>
      <c r="L27" s="77"/>
      <c r="M27" s="77"/>
      <c r="N27" s="77"/>
      <c r="O27" s="77"/>
      <c r="P27" s="77"/>
      <c r="Q27" s="77"/>
      <c r="R27" s="77"/>
      <c r="S27" s="77"/>
      <c r="T27" s="77"/>
      <c r="U27" s="77"/>
      <c r="V27" s="77"/>
      <c r="W27" s="77"/>
      <c r="X27" s="77"/>
      <c r="Y27" s="77">
        <v>19839230769.230801</v>
      </c>
      <c r="Z27" s="77">
        <v>19870000000</v>
      </c>
      <c r="AA27" s="77">
        <v>19342000000</v>
      </c>
      <c r="AB27" s="77">
        <v>16563666666.6667</v>
      </c>
      <c r="AC27" s="77">
        <v>17594944444.444401</v>
      </c>
      <c r="AD27" s="77">
        <v>17155421052.631599</v>
      </c>
      <c r="AE27" s="77">
        <v>20249294117.647099</v>
      </c>
      <c r="AF27" s="77">
        <v>28101000000</v>
      </c>
      <c r="AG27" s="77">
        <v>22555941176.4706</v>
      </c>
      <c r="AH27" s="77">
        <v>21988444444.444401</v>
      </c>
      <c r="AI27" s="77">
        <v>20632090909.0909</v>
      </c>
      <c r="AJ27" s="77">
        <v>10943548387.0968</v>
      </c>
      <c r="AK27" s="77">
        <v>10350515463.9175</v>
      </c>
      <c r="AL27" s="77">
        <v>10832064941.653999</v>
      </c>
      <c r="AM27" s="77">
        <v>9697416974.1697407</v>
      </c>
      <c r="AN27" s="77">
        <v>18991484420.360001</v>
      </c>
      <c r="AO27" s="77">
        <v>12294964837.623501</v>
      </c>
      <c r="AP27" s="77">
        <v>11316127378.9613</v>
      </c>
      <c r="AQ27" s="77">
        <v>15031055046.7575</v>
      </c>
      <c r="AR27" s="77">
        <v>13627325461.174299</v>
      </c>
      <c r="AS27" s="77">
        <v>13245990274.458099</v>
      </c>
      <c r="AT27" s="77">
        <v>14183446025.738899</v>
      </c>
      <c r="AU27" s="77">
        <v>16403043849.8297</v>
      </c>
      <c r="AV27" s="77">
        <v>21144957990.468102</v>
      </c>
      <c r="AW27" s="77">
        <v>26157743368.871601</v>
      </c>
      <c r="AX27" s="77">
        <v>29868657858.008202</v>
      </c>
      <c r="AY27" s="77">
        <v>34380536495.673897</v>
      </c>
      <c r="AZ27" s="77">
        <v>44432811756.473099</v>
      </c>
      <c r="BA27" s="77">
        <v>54480684188.444199</v>
      </c>
      <c r="BB27" s="77">
        <v>52023801230.120003</v>
      </c>
      <c r="BC27" s="77">
        <v>50760929302.514702</v>
      </c>
      <c r="BD27" s="77">
        <v>57737040780.015701</v>
      </c>
      <c r="BE27" s="77">
        <v>54288135058.792603</v>
      </c>
      <c r="BF27" s="77">
        <v>55852123989.950401</v>
      </c>
      <c r="BG27" s="77">
        <v>57157782909.930702</v>
      </c>
      <c r="BH27" s="77">
        <v>50811995688.677101</v>
      </c>
      <c r="BI27" s="77">
        <v>53964253211.839996</v>
      </c>
      <c r="BJ27" s="77">
        <v>59309748166.117897</v>
      </c>
      <c r="BK27" s="77">
        <v>66370132238.391403</v>
      </c>
      <c r="BL27" s="77">
        <v>68881010245.549805</v>
      </c>
      <c r="BM27" s="77">
        <v>70368758395.141006</v>
      </c>
      <c r="BN27" s="77">
        <v>84041493015.661804</v>
      </c>
      <c r="BO27" s="77">
        <v>90346169914.934906</v>
      </c>
      <c r="BP27" s="77">
        <v>101584384672.786</v>
      </c>
    </row>
    <row r="28" spans="1:68" x14ac:dyDescent="0.35">
      <c r="A28" t="s">
        <v>262</v>
      </c>
      <c r="B28" t="s">
        <v>263</v>
      </c>
      <c r="C28" t="s">
        <v>218</v>
      </c>
      <c r="D28" t="s">
        <v>219</v>
      </c>
      <c r="E28" s="77"/>
      <c r="F28" s="77"/>
      <c r="G28" s="77"/>
      <c r="H28" s="77"/>
      <c r="I28" s="77"/>
      <c r="J28" s="77"/>
      <c r="K28" s="77"/>
      <c r="L28" s="77"/>
      <c r="M28" s="77"/>
      <c r="N28" s="77"/>
      <c r="O28" s="77">
        <v>391577364.829337</v>
      </c>
      <c r="P28" s="77">
        <v>422181562.09903002</v>
      </c>
      <c r="Q28" s="77">
        <v>534081183.55381203</v>
      </c>
      <c r="R28" s="77">
        <v>761132544.60770702</v>
      </c>
      <c r="S28" s="77">
        <v>1042176882.5479</v>
      </c>
      <c r="T28" s="77">
        <v>1099107600.25968</v>
      </c>
      <c r="U28" s="77">
        <v>1581709519.2985699</v>
      </c>
      <c r="V28" s="77">
        <v>1989060283.11058</v>
      </c>
      <c r="W28" s="77">
        <v>2272042966.4425101</v>
      </c>
      <c r="X28" s="77">
        <v>2710160740.2835898</v>
      </c>
      <c r="Y28" s="77">
        <v>3493834466.8394299</v>
      </c>
      <c r="Z28" s="77">
        <v>3943109531.79561</v>
      </c>
      <c r="AA28" s="77">
        <v>4145421079.97963</v>
      </c>
      <c r="AB28" s="77">
        <v>4247030467.40835</v>
      </c>
      <c r="AC28" s="77">
        <v>4440874566.6399698</v>
      </c>
      <c r="AD28" s="77">
        <v>4152376484.4762201</v>
      </c>
      <c r="AE28" s="77">
        <v>3470746843.8084302</v>
      </c>
      <c r="AF28" s="77">
        <v>3856922695.4069901</v>
      </c>
      <c r="AG28" s="77">
        <v>4209834173.7960601</v>
      </c>
      <c r="AH28" s="77">
        <v>4393093961.8371801</v>
      </c>
      <c r="AI28" s="77">
        <v>4809511004.9603205</v>
      </c>
      <c r="AJ28" s="77">
        <v>5248911170.2127705</v>
      </c>
      <c r="AK28" s="77">
        <v>5402232446.8085098</v>
      </c>
      <c r="AL28" s="77">
        <v>5913001063.8297901</v>
      </c>
      <c r="AM28" s="77">
        <v>6330627925.5319099</v>
      </c>
      <c r="AN28" s="77">
        <v>6651180851.0638304</v>
      </c>
      <c r="AO28" s="77">
        <v>6938166755.31915</v>
      </c>
      <c r="AP28" s="77">
        <v>7219407712.7659597</v>
      </c>
      <c r="AQ28" s="77">
        <v>7031309042.5531902</v>
      </c>
      <c r="AR28" s="77">
        <v>7528469148.9361696</v>
      </c>
      <c r="AS28" s="77">
        <v>9062898936.1702099</v>
      </c>
      <c r="AT28" s="77">
        <v>8976196808.5106392</v>
      </c>
      <c r="AU28" s="77">
        <v>9593510638.2978706</v>
      </c>
      <c r="AV28" s="77">
        <v>11074813829.787201</v>
      </c>
      <c r="AW28" s="77">
        <v>13150159574.4681</v>
      </c>
      <c r="AX28" s="77">
        <v>15968723404.255301</v>
      </c>
      <c r="AY28" s="77">
        <v>18504760638.297901</v>
      </c>
      <c r="AZ28" s="77">
        <v>21730000000</v>
      </c>
      <c r="BA28" s="77">
        <v>25710904255.319099</v>
      </c>
      <c r="BB28" s="77">
        <v>22938218085.1064</v>
      </c>
      <c r="BC28" s="77">
        <v>25713271276.595699</v>
      </c>
      <c r="BD28" s="77">
        <v>28776595744.680901</v>
      </c>
      <c r="BE28" s="77">
        <v>30749308510.638302</v>
      </c>
      <c r="BF28" s="77">
        <v>32539468085.1064</v>
      </c>
      <c r="BG28" s="77">
        <v>33387712765.957401</v>
      </c>
      <c r="BH28" s="77">
        <v>31125851063.8298</v>
      </c>
      <c r="BI28" s="77">
        <v>32250132978.7234</v>
      </c>
      <c r="BJ28" s="77">
        <v>35423643617.021301</v>
      </c>
      <c r="BK28" s="77">
        <v>37802005319.148903</v>
      </c>
      <c r="BL28" s="77">
        <v>38653318085.1064</v>
      </c>
      <c r="BM28" s="77">
        <v>34621807712.765999</v>
      </c>
      <c r="BN28" s="77">
        <v>39288670212.765999</v>
      </c>
      <c r="BO28" s="77">
        <v>44383297872.340401</v>
      </c>
      <c r="BP28" s="77">
        <v>43205000000</v>
      </c>
    </row>
    <row r="29" spans="1:68" x14ac:dyDescent="0.35">
      <c r="A29" t="s">
        <v>264</v>
      </c>
      <c r="B29" t="s">
        <v>265</v>
      </c>
      <c r="C29" t="s">
        <v>218</v>
      </c>
      <c r="D29" t="s">
        <v>219</v>
      </c>
      <c r="E29" s="77">
        <v>169803921.568627</v>
      </c>
      <c r="F29" s="77">
        <v>190098039.21568599</v>
      </c>
      <c r="G29" s="77">
        <v>212254901.96078399</v>
      </c>
      <c r="H29" s="77">
        <v>237745098.03921601</v>
      </c>
      <c r="I29" s="77">
        <v>266666666.66666701</v>
      </c>
      <c r="J29" s="77">
        <v>300392156.86274499</v>
      </c>
      <c r="K29" s="77">
        <v>340000000</v>
      </c>
      <c r="L29" s="77">
        <v>390196078.431373</v>
      </c>
      <c r="M29" s="77">
        <v>444901960.78431398</v>
      </c>
      <c r="N29" s="77">
        <v>528137254.90196103</v>
      </c>
      <c r="O29" s="77">
        <v>538423153.69261503</v>
      </c>
      <c r="P29" s="77">
        <v>573400000</v>
      </c>
      <c r="Q29" s="77">
        <v>590900000</v>
      </c>
      <c r="R29" s="77">
        <v>670900000</v>
      </c>
      <c r="S29" s="77">
        <v>632400000</v>
      </c>
      <c r="T29" s="77">
        <v>596200000</v>
      </c>
      <c r="U29" s="77">
        <v>642100000</v>
      </c>
      <c r="V29" s="77">
        <v>713000000</v>
      </c>
      <c r="W29" s="77">
        <v>832400000</v>
      </c>
      <c r="X29" s="77">
        <v>1139800100</v>
      </c>
      <c r="Y29" s="77">
        <v>1335300000</v>
      </c>
      <c r="Z29" s="77">
        <v>1426500000</v>
      </c>
      <c r="AA29" s="77">
        <v>1578300000</v>
      </c>
      <c r="AB29" s="77">
        <v>1732800000</v>
      </c>
      <c r="AC29" s="77">
        <v>2041100000</v>
      </c>
      <c r="AD29" s="77">
        <v>2320699900</v>
      </c>
      <c r="AE29" s="77">
        <v>2472500000</v>
      </c>
      <c r="AF29" s="77">
        <v>2713999900</v>
      </c>
      <c r="AG29" s="77">
        <v>2817900000</v>
      </c>
      <c r="AH29" s="77">
        <v>3062000000</v>
      </c>
      <c r="AI29" s="77">
        <v>3166000000</v>
      </c>
      <c r="AJ29" s="77">
        <v>3111160000</v>
      </c>
      <c r="AK29" s="77">
        <v>3109000000</v>
      </c>
      <c r="AL29" s="77">
        <v>3092000000</v>
      </c>
      <c r="AM29" s="77">
        <v>3259000000</v>
      </c>
      <c r="AN29" s="77">
        <v>3429000000</v>
      </c>
      <c r="AO29" s="77">
        <v>3609000000</v>
      </c>
      <c r="AP29" s="77">
        <v>6332360000</v>
      </c>
      <c r="AQ29" s="77">
        <v>6833220000</v>
      </c>
      <c r="AR29" s="77">
        <v>7683870000</v>
      </c>
      <c r="AS29" s="77">
        <v>8076470000</v>
      </c>
      <c r="AT29" s="77">
        <v>8317830000</v>
      </c>
      <c r="AU29" s="77">
        <v>8881160000</v>
      </c>
      <c r="AV29" s="77">
        <v>8870090000</v>
      </c>
      <c r="AW29" s="77">
        <v>9055290000</v>
      </c>
      <c r="AX29" s="77">
        <v>9836200000</v>
      </c>
      <c r="AY29" s="77">
        <v>10167250000</v>
      </c>
      <c r="AZ29" s="77">
        <v>10618340000</v>
      </c>
      <c r="BA29" s="77">
        <v>10526000000</v>
      </c>
      <c r="BB29" s="77">
        <v>9981960000</v>
      </c>
      <c r="BC29" s="77">
        <v>10095760000</v>
      </c>
      <c r="BD29" s="77">
        <v>10070450000</v>
      </c>
      <c r="BE29" s="77">
        <v>10720500000</v>
      </c>
      <c r="BF29" s="77">
        <v>10395800000</v>
      </c>
      <c r="BG29" s="77">
        <v>10974100000</v>
      </c>
      <c r="BH29" s="77">
        <v>11671900000</v>
      </c>
      <c r="BI29" s="77">
        <v>11745100000</v>
      </c>
      <c r="BJ29" s="77">
        <v>12236700000</v>
      </c>
      <c r="BK29" s="77">
        <v>12615800000</v>
      </c>
      <c r="BL29" s="77">
        <v>13016200000</v>
      </c>
      <c r="BM29" s="77">
        <v>9958200000</v>
      </c>
      <c r="BN29" s="77">
        <v>11368900000</v>
      </c>
      <c r="BO29" s="77">
        <v>13136400000</v>
      </c>
      <c r="BP29" s="77">
        <v>14338500000</v>
      </c>
    </row>
    <row r="30" spans="1:68" x14ac:dyDescent="0.35">
      <c r="A30" t="s">
        <v>266</v>
      </c>
      <c r="B30" t="s">
        <v>267</v>
      </c>
      <c r="C30" t="s">
        <v>218</v>
      </c>
      <c r="D30" t="s">
        <v>219</v>
      </c>
      <c r="E30" s="77"/>
      <c r="F30" s="77"/>
      <c r="G30" s="77"/>
      <c r="H30" s="77"/>
      <c r="I30" s="77"/>
      <c r="J30" s="77"/>
      <c r="K30" s="77"/>
      <c r="L30" s="77"/>
      <c r="M30" s="77"/>
      <c r="N30" s="77"/>
      <c r="O30" s="77"/>
      <c r="P30" s="77"/>
      <c r="Q30" s="77"/>
      <c r="R30" s="77"/>
      <c r="S30" s="77"/>
      <c r="T30" s="77"/>
      <c r="U30" s="77"/>
      <c r="V30" s="77"/>
      <c r="W30" s="77"/>
      <c r="X30" s="77"/>
      <c r="Y30" s="77"/>
      <c r="Z30" s="77"/>
      <c r="AA30" s="77"/>
      <c r="AB30" s="77"/>
      <c r="AC30" s="77"/>
      <c r="AD30" s="77"/>
      <c r="AE30" s="77"/>
      <c r="AF30" s="77"/>
      <c r="AG30" s="77"/>
      <c r="AH30" s="77"/>
      <c r="AI30" s="77">
        <v>7753478260.8695698</v>
      </c>
      <c r="AJ30" s="77">
        <v>6122959183.6734695</v>
      </c>
      <c r="AK30" s="77">
        <v>4735044707.2396898</v>
      </c>
      <c r="AL30" s="77">
        <v>3630668949.8324599</v>
      </c>
      <c r="AM30" s="77">
        <v>1255802469.1357999</v>
      </c>
      <c r="AN30" s="77">
        <v>1866572953.73665</v>
      </c>
      <c r="AO30" s="77">
        <v>2786045321.6374302</v>
      </c>
      <c r="AP30" s="77">
        <v>3671909673.0440102</v>
      </c>
      <c r="AQ30" s="77">
        <v>4116774300.60671</v>
      </c>
      <c r="AR30" s="77">
        <v>4686256363.0470695</v>
      </c>
      <c r="AS30" s="77">
        <v>5567772768.8118801</v>
      </c>
      <c r="AT30" s="77">
        <v>5800615466.2664804</v>
      </c>
      <c r="AU30" s="77">
        <v>6728220886.6454601</v>
      </c>
      <c r="AV30" s="77">
        <v>8498894359.3862896</v>
      </c>
      <c r="AW30" s="77">
        <v>10156541538.399</v>
      </c>
      <c r="AX30" s="77">
        <v>11222796336.542601</v>
      </c>
      <c r="AY30" s="77">
        <v>12864841905.9543</v>
      </c>
      <c r="AZ30" s="77">
        <v>15778734264.3787</v>
      </c>
      <c r="BA30" s="77">
        <v>19112796623.1175</v>
      </c>
      <c r="BB30" s="77">
        <v>17613949091.229401</v>
      </c>
      <c r="BC30" s="77">
        <v>17176315803.729799</v>
      </c>
      <c r="BD30" s="77">
        <v>18644233537.109299</v>
      </c>
      <c r="BE30" s="77">
        <v>17226735995.690498</v>
      </c>
      <c r="BF30" s="77">
        <v>18179108530.5261</v>
      </c>
      <c r="BG30" s="77">
        <v>18558733564.4692</v>
      </c>
      <c r="BH30" s="77">
        <v>16404348871.443701</v>
      </c>
      <c r="BI30" s="77">
        <v>17116926327.624701</v>
      </c>
      <c r="BJ30" s="77">
        <v>18326373366.1105</v>
      </c>
      <c r="BK30" s="77">
        <v>20484053868.924599</v>
      </c>
      <c r="BL30" s="77">
        <v>20482608755.379002</v>
      </c>
      <c r="BM30" s="77">
        <v>20226036564.412899</v>
      </c>
      <c r="BN30" s="77">
        <v>23672712242.214901</v>
      </c>
      <c r="BO30" s="77">
        <v>24534663636.177799</v>
      </c>
      <c r="BP30" s="77">
        <v>27054889362.885201</v>
      </c>
    </row>
    <row r="31" spans="1:68" x14ac:dyDescent="0.35">
      <c r="A31" t="s">
        <v>268</v>
      </c>
      <c r="B31" t="s">
        <v>269</v>
      </c>
      <c r="C31" t="s">
        <v>218</v>
      </c>
      <c r="D31" t="s">
        <v>219</v>
      </c>
      <c r="E31" s="77"/>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7"/>
      <c r="AG31" s="77"/>
      <c r="AH31" s="77"/>
      <c r="AI31" s="77"/>
      <c r="AJ31" s="77"/>
      <c r="AK31" s="77">
        <v>9200000000</v>
      </c>
      <c r="AL31" s="77">
        <v>16416666666.6667</v>
      </c>
      <c r="AM31" s="77">
        <v>14952100840.3361</v>
      </c>
      <c r="AN31" s="77">
        <v>13970425776.7549</v>
      </c>
      <c r="AO31" s="77">
        <v>14756846153.846201</v>
      </c>
      <c r="AP31" s="77">
        <v>14130585516.178699</v>
      </c>
      <c r="AQ31" s="77">
        <v>15221352698.8944</v>
      </c>
      <c r="AR31" s="77">
        <v>12138243080.625799</v>
      </c>
      <c r="AS31" s="77">
        <v>12736780455.1539</v>
      </c>
      <c r="AT31" s="77">
        <v>12354820143.884899</v>
      </c>
      <c r="AU31" s="77">
        <v>14594900944.7658</v>
      </c>
      <c r="AV31" s="77">
        <v>17825444724.487801</v>
      </c>
      <c r="AW31" s="77">
        <v>23141566292.946201</v>
      </c>
      <c r="AX31" s="77">
        <v>30210091836.829399</v>
      </c>
      <c r="AY31" s="77">
        <v>36961894281.344398</v>
      </c>
      <c r="AZ31" s="77">
        <v>45275711995.824997</v>
      </c>
      <c r="BA31" s="77">
        <v>60752106347.125999</v>
      </c>
      <c r="BB31" s="77">
        <v>50873167326.041397</v>
      </c>
      <c r="BC31" s="77">
        <v>57231904542.875504</v>
      </c>
      <c r="BD31" s="77">
        <v>61762382327.9319</v>
      </c>
      <c r="BE31" s="77">
        <v>65685890438.892197</v>
      </c>
      <c r="BF31" s="77">
        <v>75527558966.447296</v>
      </c>
      <c r="BG31" s="77">
        <v>78812805039.074295</v>
      </c>
      <c r="BH31" s="77">
        <v>56454889146.608803</v>
      </c>
      <c r="BI31" s="77">
        <v>47723545321.259003</v>
      </c>
      <c r="BJ31" s="77">
        <v>54725302249.8088</v>
      </c>
      <c r="BK31" s="77">
        <v>60031173807.719597</v>
      </c>
      <c r="BL31" s="77">
        <v>64410122847.3508</v>
      </c>
      <c r="BM31" s="77">
        <v>61371755326.2351</v>
      </c>
      <c r="BN31" s="77">
        <v>69673747131.869995</v>
      </c>
      <c r="BO31" s="77">
        <v>73775179924.602997</v>
      </c>
      <c r="BP31" s="77">
        <v>71857382745.606598</v>
      </c>
    </row>
    <row r="32" spans="1:68" x14ac:dyDescent="0.35">
      <c r="A32" t="s">
        <v>270</v>
      </c>
      <c r="B32" t="s">
        <v>271</v>
      </c>
      <c r="C32" t="s">
        <v>218</v>
      </c>
      <c r="D32" t="s">
        <v>219</v>
      </c>
      <c r="E32" s="77">
        <v>28072478.072478101</v>
      </c>
      <c r="F32" s="77">
        <v>29964999.965</v>
      </c>
      <c r="G32" s="77">
        <v>31857591.857591901</v>
      </c>
      <c r="H32" s="77">
        <v>33750113.7501138</v>
      </c>
      <c r="I32" s="77">
        <v>36194586.194586203</v>
      </c>
      <c r="J32" s="77">
        <v>40110040.110040098</v>
      </c>
      <c r="K32" s="77">
        <v>44450044.450044498</v>
      </c>
      <c r="L32" s="77">
        <v>47431255.747674003</v>
      </c>
      <c r="M32" s="77">
        <v>44999910.000179999</v>
      </c>
      <c r="N32" s="77">
        <v>47399905.200189598</v>
      </c>
      <c r="O32" s="77">
        <v>53339893.3202134</v>
      </c>
      <c r="P32" s="77">
        <v>59074687.196185097</v>
      </c>
      <c r="Q32" s="77">
        <v>65998069.384763099</v>
      </c>
      <c r="R32" s="77">
        <v>78214767.830149606</v>
      </c>
      <c r="S32" s="77">
        <v>103160450.445869</v>
      </c>
      <c r="T32" s="77">
        <v>118194026.25157399</v>
      </c>
      <c r="U32" s="77">
        <v>97094227.229247093</v>
      </c>
      <c r="V32" s="77">
        <v>117650000</v>
      </c>
      <c r="W32" s="77">
        <v>136300000</v>
      </c>
      <c r="X32" s="77">
        <v>151800000</v>
      </c>
      <c r="Y32" s="77">
        <v>197938222.43000001</v>
      </c>
      <c r="Z32" s="77">
        <v>196089854.655</v>
      </c>
      <c r="AA32" s="77">
        <v>182206326.98500001</v>
      </c>
      <c r="AB32" s="77">
        <v>192103185.95500001</v>
      </c>
      <c r="AC32" s="77">
        <v>214381949.02000001</v>
      </c>
      <c r="AD32" s="77">
        <v>212643742.66499999</v>
      </c>
      <c r="AE32" s="77">
        <v>231638320.535</v>
      </c>
      <c r="AF32" s="77">
        <v>281082558.58499998</v>
      </c>
      <c r="AG32" s="77">
        <v>320093360.26999998</v>
      </c>
      <c r="AH32" s="77">
        <v>369133890.70499998</v>
      </c>
      <c r="AI32" s="77">
        <v>545686365.523175</v>
      </c>
      <c r="AJ32" s="77">
        <v>594975697.04556</v>
      </c>
      <c r="AK32" s="77">
        <v>693625168.24558997</v>
      </c>
      <c r="AL32" s="77">
        <v>750018765.32771504</v>
      </c>
      <c r="AM32" s="77">
        <v>769649509.48109496</v>
      </c>
      <c r="AN32" s="77">
        <v>816491620.22881496</v>
      </c>
      <c r="AO32" s="77">
        <v>848205276.869645</v>
      </c>
      <c r="AP32" s="77">
        <v>870861115.17749</v>
      </c>
      <c r="AQ32" s="77">
        <v>926550756.03973496</v>
      </c>
      <c r="AR32" s="77">
        <v>996906468.694785</v>
      </c>
      <c r="AS32" s="77">
        <v>1134756760.6207099</v>
      </c>
      <c r="AT32" s="77">
        <v>1168127973.94349</v>
      </c>
      <c r="AU32" s="77">
        <v>1240059540.0934801</v>
      </c>
      <c r="AV32" s="77">
        <v>1303381860.7567401</v>
      </c>
      <c r="AW32" s="77">
        <v>1394273990.6000299</v>
      </c>
      <c r="AX32" s="77">
        <v>1468145956.1991701</v>
      </c>
      <c r="AY32" s="77">
        <v>1584207353.22049</v>
      </c>
      <c r="AZ32" s="77">
        <v>1699214298.9143901</v>
      </c>
      <c r="BA32" s="77">
        <v>1731921564.0667</v>
      </c>
      <c r="BB32" s="77">
        <v>1681473348.43468</v>
      </c>
      <c r="BC32" s="77">
        <v>1739070295.4402699</v>
      </c>
      <c r="BD32" s="77">
        <v>1818831938.1775701</v>
      </c>
      <c r="BE32" s="77">
        <v>1899503249.8643</v>
      </c>
      <c r="BF32" s="77">
        <v>2021757434.18064</v>
      </c>
      <c r="BG32" s="77">
        <v>2125125606.25723</v>
      </c>
      <c r="BH32" s="77">
        <v>2194709309.2420402</v>
      </c>
      <c r="BI32" s="77">
        <v>2240593542.9756999</v>
      </c>
      <c r="BJ32" s="77">
        <v>2266664817.0882201</v>
      </c>
      <c r="BK32" s="77">
        <v>2292787335.6245198</v>
      </c>
      <c r="BL32" s="77">
        <v>2386792476.10637</v>
      </c>
      <c r="BM32" s="77">
        <v>2047727810.06777</v>
      </c>
      <c r="BN32" s="77">
        <v>2424575179.3783002</v>
      </c>
      <c r="BO32" s="77">
        <v>2830507575.6841002</v>
      </c>
      <c r="BP32" s="77">
        <v>3281500000</v>
      </c>
    </row>
    <row r="33" spans="1:68" x14ac:dyDescent="0.35">
      <c r="A33" t="s">
        <v>272</v>
      </c>
      <c r="B33" t="s">
        <v>273</v>
      </c>
      <c r="C33" t="s">
        <v>218</v>
      </c>
      <c r="D33" t="s">
        <v>219</v>
      </c>
      <c r="E33" s="77">
        <v>84466652.588891193</v>
      </c>
      <c r="F33" s="77">
        <v>89249985.125002503</v>
      </c>
      <c r="G33" s="77">
        <v>94149984.3083359</v>
      </c>
      <c r="H33" s="77">
        <v>96366650.605558202</v>
      </c>
      <c r="I33" s="77">
        <v>107566648.738892</v>
      </c>
      <c r="J33" s="77">
        <v>114339050.28584801</v>
      </c>
      <c r="K33" s="77">
        <v>134173375.33543301</v>
      </c>
      <c r="L33" s="77">
        <v>155102980.09435001</v>
      </c>
      <c r="M33" s="77">
        <v>150000000</v>
      </c>
      <c r="N33" s="77">
        <v>164900000</v>
      </c>
      <c r="O33" s="77">
        <v>186300000</v>
      </c>
      <c r="P33" s="77">
        <v>211100000</v>
      </c>
      <c r="Q33" s="77">
        <v>235400000</v>
      </c>
      <c r="R33" s="77">
        <v>269500000</v>
      </c>
      <c r="S33" s="77">
        <v>312600000</v>
      </c>
      <c r="T33" s="77">
        <v>345000000</v>
      </c>
      <c r="U33" s="77">
        <v>386300000</v>
      </c>
      <c r="V33" s="77">
        <v>447000000</v>
      </c>
      <c r="W33" s="77">
        <v>475800000</v>
      </c>
      <c r="X33" s="77">
        <v>517200000</v>
      </c>
      <c r="Y33" s="77">
        <v>613299968</v>
      </c>
      <c r="Z33" s="77">
        <v>739100032</v>
      </c>
      <c r="AA33" s="77">
        <v>785500032</v>
      </c>
      <c r="AB33" s="77">
        <v>889400000</v>
      </c>
      <c r="AC33" s="77">
        <v>985699968</v>
      </c>
      <c r="AD33" s="77">
        <v>1039500032</v>
      </c>
      <c r="AE33" s="77">
        <v>1173500032</v>
      </c>
      <c r="AF33" s="77">
        <v>1296499968</v>
      </c>
      <c r="AG33" s="77">
        <v>1415100032</v>
      </c>
      <c r="AH33" s="77">
        <v>1501500032</v>
      </c>
      <c r="AI33" s="77">
        <v>1592400000</v>
      </c>
      <c r="AJ33" s="77">
        <v>1634900000</v>
      </c>
      <c r="AK33" s="77">
        <v>1679900000</v>
      </c>
      <c r="AL33" s="77">
        <v>1820359900</v>
      </c>
      <c r="AM33" s="77">
        <v>1867160100</v>
      </c>
      <c r="AN33" s="77">
        <v>2030750000</v>
      </c>
      <c r="AO33" s="77">
        <v>2695390000</v>
      </c>
      <c r="AP33" s="77">
        <v>2932827000</v>
      </c>
      <c r="AQ33" s="77">
        <v>3130748000</v>
      </c>
      <c r="AR33" s="77">
        <v>3324433000</v>
      </c>
      <c r="AS33" s="77">
        <v>3480219000</v>
      </c>
      <c r="AT33" s="77">
        <v>3680483000</v>
      </c>
      <c r="AU33" s="77">
        <v>3937228000</v>
      </c>
      <c r="AV33" s="77">
        <v>4186525000</v>
      </c>
      <c r="AW33" s="77">
        <v>4484703000</v>
      </c>
      <c r="AX33" s="77">
        <v>4868136000</v>
      </c>
      <c r="AY33" s="77">
        <v>6144000000</v>
      </c>
      <c r="AZ33" s="77">
        <v>6767000000</v>
      </c>
      <c r="BA33" s="77">
        <v>6980000000</v>
      </c>
      <c r="BB33" s="77">
        <v>6656000000</v>
      </c>
      <c r="BC33" s="77">
        <v>6634526000</v>
      </c>
      <c r="BD33" s="77">
        <v>6312691000</v>
      </c>
      <c r="BE33" s="77">
        <v>6378188000</v>
      </c>
      <c r="BF33" s="77">
        <v>6465756000</v>
      </c>
      <c r="BG33" s="77">
        <v>6413988000</v>
      </c>
      <c r="BH33" s="77">
        <v>6654541000</v>
      </c>
      <c r="BI33" s="77">
        <v>6899911000</v>
      </c>
      <c r="BJ33" s="77">
        <v>7142316000</v>
      </c>
      <c r="BK33" s="77">
        <v>7225977000</v>
      </c>
      <c r="BL33" s="77">
        <v>7423465000</v>
      </c>
      <c r="BM33" s="77">
        <v>6887147000</v>
      </c>
      <c r="BN33" s="77">
        <v>7286607000</v>
      </c>
      <c r="BO33" s="77">
        <v>7827980000</v>
      </c>
      <c r="BP33" s="77"/>
    </row>
    <row r="34" spans="1:68" x14ac:dyDescent="0.35">
      <c r="A34" t="s">
        <v>274</v>
      </c>
      <c r="B34" t="s">
        <v>275</v>
      </c>
      <c r="C34" t="s">
        <v>218</v>
      </c>
      <c r="D34" t="s">
        <v>219</v>
      </c>
      <c r="E34" s="77">
        <v>373250000</v>
      </c>
      <c r="F34" s="77">
        <v>406000000</v>
      </c>
      <c r="G34" s="77">
        <v>443916666.66666698</v>
      </c>
      <c r="H34" s="77">
        <v>478000000</v>
      </c>
      <c r="I34" s="77">
        <v>538583333.33333302</v>
      </c>
      <c r="J34" s="77">
        <v>598333333.33333302</v>
      </c>
      <c r="K34" s="77">
        <v>662500000</v>
      </c>
      <c r="L34" s="77">
        <v>748250000</v>
      </c>
      <c r="M34" s="77">
        <v>849333333.33333302</v>
      </c>
      <c r="N34" s="77">
        <v>920333333.33333302</v>
      </c>
      <c r="O34" s="77">
        <v>1006833333.33333</v>
      </c>
      <c r="P34" s="77">
        <v>1084666666.6666701</v>
      </c>
      <c r="Q34" s="77">
        <v>1286153846.1538501</v>
      </c>
      <c r="R34" s="77">
        <v>1263600000</v>
      </c>
      <c r="S34" s="77">
        <v>2101300000</v>
      </c>
      <c r="T34" s="77">
        <v>2405900000</v>
      </c>
      <c r="U34" s="77">
        <v>2733350000</v>
      </c>
      <c r="V34" s="77">
        <v>3229050000</v>
      </c>
      <c r="W34" s="77">
        <v>3760100000</v>
      </c>
      <c r="X34" s="77">
        <v>4510500000</v>
      </c>
      <c r="Y34" s="77">
        <v>4450368036.69452</v>
      </c>
      <c r="Z34" s="77">
        <v>5778487836.5384398</v>
      </c>
      <c r="AA34" s="77">
        <v>5600385567.8075895</v>
      </c>
      <c r="AB34" s="77">
        <v>5414008064.0346098</v>
      </c>
      <c r="AC34" s="77">
        <v>6169304491.5373096</v>
      </c>
      <c r="AD34" s="77">
        <v>5377276656.9045</v>
      </c>
      <c r="AE34" s="77">
        <v>3959383519.7803602</v>
      </c>
      <c r="AF34" s="77">
        <v>4347956337.8333702</v>
      </c>
      <c r="AG34" s="77">
        <v>4597611710.0212698</v>
      </c>
      <c r="AH34" s="77">
        <v>4715973437.3937101</v>
      </c>
      <c r="AI34" s="77">
        <v>4867582597.5232697</v>
      </c>
      <c r="AJ34" s="77">
        <v>5343262457.1022596</v>
      </c>
      <c r="AK34" s="77">
        <v>5643868748.6812601</v>
      </c>
      <c r="AL34" s="77">
        <v>5734699488.8493404</v>
      </c>
      <c r="AM34" s="77">
        <v>5981222858.8272696</v>
      </c>
      <c r="AN34" s="77">
        <v>6715161732.2265797</v>
      </c>
      <c r="AO34" s="77">
        <v>7396949126.3568497</v>
      </c>
      <c r="AP34" s="77">
        <v>7925736821.4503403</v>
      </c>
      <c r="AQ34" s="77">
        <v>8497494652.1254597</v>
      </c>
      <c r="AR34" s="77">
        <v>8285064434.5682602</v>
      </c>
      <c r="AS34" s="77">
        <v>8397855484.7690802</v>
      </c>
      <c r="AT34" s="77">
        <v>8141516928.3948898</v>
      </c>
      <c r="AU34" s="77">
        <v>7905485146.4435101</v>
      </c>
      <c r="AV34" s="77">
        <v>8082399639.5430498</v>
      </c>
      <c r="AW34" s="77">
        <v>8773451751.5121002</v>
      </c>
      <c r="AX34" s="77">
        <v>9549122905.3285198</v>
      </c>
      <c r="AY34" s="77">
        <v>11451844902.221399</v>
      </c>
      <c r="AZ34" s="77">
        <v>13120108008.3477</v>
      </c>
      <c r="BA34" s="77">
        <v>16674276285.895599</v>
      </c>
      <c r="BB34" s="77">
        <v>17339992193.732201</v>
      </c>
      <c r="BC34" s="77">
        <v>19649723722.103401</v>
      </c>
      <c r="BD34" s="77">
        <v>23963164696.591999</v>
      </c>
      <c r="BE34" s="77">
        <v>27084497481.910301</v>
      </c>
      <c r="BF34" s="77">
        <v>30659338885.672901</v>
      </c>
      <c r="BG34" s="77">
        <v>32996188017.3661</v>
      </c>
      <c r="BH34" s="77">
        <v>33000198248.9146</v>
      </c>
      <c r="BI34" s="77">
        <v>33941126193.921902</v>
      </c>
      <c r="BJ34" s="77">
        <v>37508642170.766998</v>
      </c>
      <c r="BK34" s="77">
        <v>40287647930.5355</v>
      </c>
      <c r="BL34" s="77">
        <v>40895322850.940697</v>
      </c>
      <c r="BM34" s="77">
        <v>36629843806.078102</v>
      </c>
      <c r="BN34" s="77">
        <v>40406111693.198303</v>
      </c>
      <c r="BO34" s="77">
        <v>44008282879.884201</v>
      </c>
      <c r="BP34" s="77">
        <v>45849832906.413902</v>
      </c>
    </row>
    <row r="35" spans="1:68" x14ac:dyDescent="0.35">
      <c r="A35" t="s">
        <v>276</v>
      </c>
      <c r="B35" t="s">
        <v>277</v>
      </c>
      <c r="C35" t="s">
        <v>218</v>
      </c>
      <c r="D35" t="s">
        <v>219</v>
      </c>
      <c r="E35" s="77"/>
      <c r="F35" s="77"/>
      <c r="G35" s="77"/>
      <c r="H35" s="77"/>
      <c r="I35" s="77"/>
      <c r="J35" s="77"/>
      <c r="K35" s="77"/>
      <c r="L35" s="77"/>
      <c r="M35" s="77"/>
      <c r="N35" s="77"/>
      <c r="O35" s="77"/>
      <c r="P35" s="77"/>
      <c r="Q35" s="77"/>
      <c r="R35" s="77"/>
      <c r="S35" s="77"/>
      <c r="T35" s="77"/>
      <c r="U35" s="77"/>
      <c r="V35" s="77"/>
      <c r="W35" s="77"/>
      <c r="X35" s="77"/>
      <c r="Y35" s="77"/>
      <c r="Z35" s="77"/>
      <c r="AA35" s="77"/>
      <c r="AB35" s="77"/>
      <c r="AC35" s="77"/>
      <c r="AD35" s="77"/>
      <c r="AE35" s="77"/>
      <c r="AF35" s="77"/>
      <c r="AG35" s="77"/>
      <c r="AH35" s="77">
        <v>425595310393.45502</v>
      </c>
      <c r="AI35" s="77">
        <v>384959818181.81702</v>
      </c>
      <c r="AJ35" s="77">
        <v>342534090909.091</v>
      </c>
      <c r="AK35" s="77">
        <v>328191909882.23199</v>
      </c>
      <c r="AL35" s="77">
        <v>368292034380.96002</v>
      </c>
      <c r="AM35" s="77">
        <v>525369467295.737</v>
      </c>
      <c r="AN35" s="77">
        <v>769333050986.90503</v>
      </c>
      <c r="AO35" s="77">
        <v>850426432991.74194</v>
      </c>
      <c r="AP35" s="77">
        <v>883206179730.46204</v>
      </c>
      <c r="AQ35" s="77">
        <v>863710759256.43506</v>
      </c>
      <c r="AR35" s="77">
        <v>599642024319.53101</v>
      </c>
      <c r="AS35" s="77">
        <v>655448231983.52698</v>
      </c>
      <c r="AT35" s="77">
        <v>559983634798.98096</v>
      </c>
      <c r="AU35" s="77">
        <v>509795273806.71503</v>
      </c>
      <c r="AV35" s="77">
        <v>558233745651.87402</v>
      </c>
      <c r="AW35" s="77">
        <v>669289424806.30701</v>
      </c>
      <c r="AX35" s="77">
        <v>891633839853.10498</v>
      </c>
      <c r="AY35" s="77">
        <v>1107626541710.74</v>
      </c>
      <c r="AZ35" s="77">
        <v>1397114486471.3799</v>
      </c>
      <c r="BA35" s="77">
        <v>1695855083552.05</v>
      </c>
      <c r="BB35" s="77">
        <v>1666996438681.46</v>
      </c>
      <c r="BC35" s="77">
        <v>2208837745214.23</v>
      </c>
      <c r="BD35" s="77">
        <v>2616156223977.4702</v>
      </c>
      <c r="BE35" s="77">
        <v>2465227803011.5698</v>
      </c>
      <c r="BF35" s="77">
        <v>2472819535742.73</v>
      </c>
      <c r="BG35" s="77">
        <v>2456043727198.8501</v>
      </c>
      <c r="BH35" s="77">
        <v>1802212206904.6799</v>
      </c>
      <c r="BI35" s="77">
        <v>1795693482652.52</v>
      </c>
      <c r="BJ35" s="77">
        <v>2063514977334.3201</v>
      </c>
      <c r="BK35" s="77">
        <v>1916933898038.3601</v>
      </c>
      <c r="BL35" s="77">
        <v>1873288205186.45</v>
      </c>
      <c r="BM35" s="77">
        <v>1476107231194.1101</v>
      </c>
      <c r="BN35" s="77">
        <v>1670647399034.6699</v>
      </c>
      <c r="BO35" s="77">
        <v>1951923942083.3201</v>
      </c>
      <c r="BP35" s="77">
        <v>2173665655937.27</v>
      </c>
    </row>
    <row r="36" spans="1:68" x14ac:dyDescent="0.35">
      <c r="A36" t="s">
        <v>278</v>
      </c>
      <c r="B36" t="s">
        <v>279</v>
      </c>
      <c r="C36" t="s">
        <v>218</v>
      </c>
      <c r="D36" t="s">
        <v>219</v>
      </c>
      <c r="E36" s="77">
        <v>80021380.293407798</v>
      </c>
      <c r="F36" s="77">
        <v>85363261.487894207</v>
      </c>
      <c r="G36" s="77">
        <v>88782065.452365994</v>
      </c>
      <c r="H36" s="77">
        <v>99893178.336897895</v>
      </c>
      <c r="I36" s="77">
        <v>99252152.593559504</v>
      </c>
      <c r="J36" s="77">
        <v>105021384.28360499</v>
      </c>
      <c r="K36" s="77">
        <v>113194462.511169</v>
      </c>
      <c r="L36" s="77">
        <v>125553936.24222299</v>
      </c>
      <c r="M36" s="77">
        <v>125733668.572354</v>
      </c>
      <c r="N36" s="77">
        <v>141393142.225575</v>
      </c>
      <c r="O36" s="77">
        <v>166210202.810505</v>
      </c>
      <c r="P36" s="77">
        <v>186824232.86167601</v>
      </c>
      <c r="Q36" s="77">
        <v>213723103.11653399</v>
      </c>
      <c r="R36" s="77">
        <v>260770622.817619</v>
      </c>
      <c r="S36" s="77">
        <v>311809337.47321302</v>
      </c>
      <c r="T36" s="77">
        <v>402178605.01955402</v>
      </c>
      <c r="U36" s="77">
        <v>435911268.58968002</v>
      </c>
      <c r="V36" s="77">
        <v>495097667.92904103</v>
      </c>
      <c r="W36" s="77">
        <v>552883707.05513799</v>
      </c>
      <c r="X36" s="77">
        <v>670362452.14537895</v>
      </c>
      <c r="Y36" s="77">
        <v>1012280614.52792</v>
      </c>
      <c r="Z36" s="77">
        <v>1114204743.2009101</v>
      </c>
      <c r="AA36" s="77">
        <v>1163923830.35847</v>
      </c>
      <c r="AB36" s="77">
        <v>1236016506.7369399</v>
      </c>
      <c r="AC36" s="77">
        <v>1346890071.09829</v>
      </c>
      <c r="AD36" s="77">
        <v>1409536120.91682</v>
      </c>
      <c r="AE36" s="77">
        <v>1547755183.2148399</v>
      </c>
      <c r="AF36" s="77">
        <v>1704370307.7611499</v>
      </c>
      <c r="AG36" s="77">
        <v>1812757917.7646301</v>
      </c>
      <c r="AH36" s="77">
        <v>2006165166.8075399</v>
      </c>
      <c r="AI36" s="77">
        <v>2012131457.2664399</v>
      </c>
      <c r="AJ36" s="77">
        <v>2020583702.08323</v>
      </c>
      <c r="AK36" s="77">
        <v>1957000000</v>
      </c>
      <c r="AL36" s="77">
        <v>2063342117.0387299</v>
      </c>
      <c r="AM36" s="77">
        <v>2151344901.30761</v>
      </c>
      <c r="AN36" s="77">
        <v>2216974096.3555899</v>
      </c>
      <c r="AO36" s="77">
        <v>2363645403.4703898</v>
      </c>
      <c r="AP36" s="77">
        <v>2498384129.6673799</v>
      </c>
      <c r="AQ36" s="77">
        <v>2817083478.3473401</v>
      </c>
      <c r="AR36" s="77">
        <v>2951822204.5443201</v>
      </c>
      <c r="AS36" s="77">
        <v>3059500000</v>
      </c>
      <c r="AT36" s="77">
        <v>3054500000</v>
      </c>
      <c r="AU36" s="77">
        <v>3106500000</v>
      </c>
      <c r="AV36" s="77">
        <v>3209500000</v>
      </c>
      <c r="AW36" s="77">
        <v>3444500000</v>
      </c>
      <c r="AX36" s="77">
        <v>3819500000</v>
      </c>
      <c r="AY36" s="77">
        <v>4217323400</v>
      </c>
      <c r="AZ36" s="77">
        <v>4675767950</v>
      </c>
      <c r="BA36" s="77">
        <v>4790410400</v>
      </c>
      <c r="BB36" s="77">
        <v>4466809600</v>
      </c>
      <c r="BC36" s="77">
        <v>4534772750</v>
      </c>
      <c r="BD36" s="77">
        <v>4662343500</v>
      </c>
      <c r="BE36" s="77">
        <v>4622687600</v>
      </c>
      <c r="BF36" s="77">
        <v>4693452700</v>
      </c>
      <c r="BG36" s="77">
        <v>4711838650</v>
      </c>
      <c r="BH36" s="77">
        <v>4738650450</v>
      </c>
      <c r="BI36" s="77">
        <v>4848210350</v>
      </c>
      <c r="BJ36" s="77">
        <v>5000457800</v>
      </c>
      <c r="BK36" s="77">
        <v>5128345200</v>
      </c>
      <c r="BL36" s="77">
        <v>5367139250</v>
      </c>
      <c r="BM36" s="77">
        <v>4779756550</v>
      </c>
      <c r="BN36" s="77">
        <v>4945276000</v>
      </c>
      <c r="BO36" s="77">
        <v>5840673700</v>
      </c>
      <c r="BP36" s="77">
        <v>6393564189.6134501</v>
      </c>
    </row>
    <row r="37" spans="1:68" x14ac:dyDescent="0.35">
      <c r="A37" t="s">
        <v>280</v>
      </c>
      <c r="B37" t="s">
        <v>281</v>
      </c>
      <c r="C37" t="s">
        <v>218</v>
      </c>
      <c r="D37" t="s">
        <v>219</v>
      </c>
      <c r="E37" s="77"/>
      <c r="F37" s="77"/>
      <c r="G37" s="77"/>
      <c r="H37" s="77"/>
      <c r="I37" s="77"/>
      <c r="J37" s="77">
        <v>114039500.591268</v>
      </c>
      <c r="K37" s="77">
        <v>132757528.044374</v>
      </c>
      <c r="L37" s="77">
        <v>139029537.243321</v>
      </c>
      <c r="M37" s="77">
        <v>160818235.86674601</v>
      </c>
      <c r="N37" s="77">
        <v>161210236.44168001</v>
      </c>
      <c r="O37" s="77">
        <v>179078929.315763</v>
      </c>
      <c r="P37" s="77">
        <v>197525767.79173499</v>
      </c>
      <c r="Q37" s="77">
        <v>270822782.02667397</v>
      </c>
      <c r="R37" s="77">
        <v>433095526.68613601</v>
      </c>
      <c r="S37" s="77">
        <v>1073591623.99918</v>
      </c>
      <c r="T37" s="77">
        <v>1168304305.6551299</v>
      </c>
      <c r="U37" s="77">
        <v>1423037167.0871699</v>
      </c>
      <c r="V37" s="77">
        <v>1732721160.94122</v>
      </c>
      <c r="W37" s="77">
        <v>1941579358.18648</v>
      </c>
      <c r="X37" s="77">
        <v>2803834158.4818602</v>
      </c>
      <c r="Y37" s="77">
        <v>4928806542.8487101</v>
      </c>
      <c r="Z37" s="77">
        <v>4366230382.8480396</v>
      </c>
      <c r="AA37" s="77">
        <v>4264202520.99859</v>
      </c>
      <c r="AB37" s="77">
        <v>3844632166.77315</v>
      </c>
      <c r="AC37" s="77">
        <v>3782553233.98105</v>
      </c>
      <c r="AD37" s="77">
        <v>3523532486.42138</v>
      </c>
      <c r="AE37" s="77">
        <v>2358574402.60639</v>
      </c>
      <c r="AF37" s="77">
        <v>2754485672.4864302</v>
      </c>
      <c r="AG37" s="77">
        <v>2690684124.8742199</v>
      </c>
      <c r="AH37" s="77">
        <v>2985532273.1659098</v>
      </c>
      <c r="AI37" s="77">
        <v>3520487626.9838901</v>
      </c>
      <c r="AJ37" s="77">
        <v>3701774188.8802099</v>
      </c>
      <c r="AK37" s="77">
        <v>4183632940.3849201</v>
      </c>
      <c r="AL37" s="77">
        <v>4105729020.6468501</v>
      </c>
      <c r="AM37" s="77">
        <v>4087220218.8754501</v>
      </c>
      <c r="AN37" s="77">
        <v>4734103536.4670601</v>
      </c>
      <c r="AO37" s="77">
        <v>5115454089.6328497</v>
      </c>
      <c r="AP37" s="77">
        <v>5197311972.0690804</v>
      </c>
      <c r="AQ37" s="77">
        <v>4051142386.3021202</v>
      </c>
      <c r="AR37" s="77">
        <v>4600116699.1257</v>
      </c>
      <c r="AS37" s="77">
        <v>6001282104.0822802</v>
      </c>
      <c r="AT37" s="77">
        <v>5601018684.2497396</v>
      </c>
      <c r="AU37" s="77">
        <v>5843368267.8539104</v>
      </c>
      <c r="AV37" s="77">
        <v>6557397070.2274103</v>
      </c>
      <c r="AW37" s="77">
        <v>7872202803.4087696</v>
      </c>
      <c r="AX37" s="77">
        <v>9531420027.7938499</v>
      </c>
      <c r="AY37" s="77">
        <v>11470464771.013</v>
      </c>
      <c r="AZ37" s="77">
        <v>12247677993.924801</v>
      </c>
      <c r="BA37" s="77">
        <v>14393434224.759701</v>
      </c>
      <c r="BB37" s="77">
        <v>10732595016.1182</v>
      </c>
      <c r="BC37" s="77">
        <v>13707280259.976299</v>
      </c>
      <c r="BD37" s="77">
        <v>18525128526.376598</v>
      </c>
      <c r="BE37" s="77">
        <v>19048443340.773201</v>
      </c>
      <c r="BF37" s="77">
        <v>18094321616.795898</v>
      </c>
      <c r="BG37" s="77">
        <v>17097802752.872801</v>
      </c>
      <c r="BH37" s="77">
        <v>12930291487.958099</v>
      </c>
      <c r="BI37" s="77">
        <v>11400466356.389799</v>
      </c>
      <c r="BJ37" s="77">
        <v>12128183904.4501</v>
      </c>
      <c r="BK37" s="77">
        <v>13566937673.7966</v>
      </c>
      <c r="BL37" s="77">
        <v>13469235364.703199</v>
      </c>
      <c r="BM37" s="77">
        <v>12005799653.9835</v>
      </c>
      <c r="BN37" s="77">
        <v>14006496617.445801</v>
      </c>
      <c r="BO37" s="77">
        <v>16681536466.7183</v>
      </c>
      <c r="BP37" s="77">
        <v>15128292953.5098</v>
      </c>
    </row>
    <row r="38" spans="1:68" x14ac:dyDescent="0.35">
      <c r="A38" t="s">
        <v>282</v>
      </c>
      <c r="B38" t="s">
        <v>283</v>
      </c>
      <c r="C38" t="s">
        <v>218</v>
      </c>
      <c r="D38" t="s">
        <v>219</v>
      </c>
      <c r="E38" s="77"/>
      <c r="F38" s="77"/>
      <c r="G38" s="77"/>
      <c r="H38" s="77"/>
      <c r="I38" s="77"/>
      <c r="J38" s="77"/>
      <c r="K38" s="77"/>
      <c r="L38" s="77"/>
      <c r="M38" s="77"/>
      <c r="N38" s="77"/>
      <c r="O38" s="77">
        <v>61812113.038288303</v>
      </c>
      <c r="P38" s="77">
        <v>66289450.327519201</v>
      </c>
      <c r="Q38" s="77">
        <v>70139866.789000198</v>
      </c>
      <c r="R38" s="77">
        <v>78900289.310706496</v>
      </c>
      <c r="S38" s="77">
        <v>92901784.535905793</v>
      </c>
      <c r="T38" s="77">
        <v>86820762.469639897</v>
      </c>
      <c r="U38" s="77">
        <v>88461262.740363494</v>
      </c>
      <c r="V38" s="77">
        <v>97884433.756381407</v>
      </c>
      <c r="W38" s="77">
        <v>94086227.653833002</v>
      </c>
      <c r="X38" s="77">
        <v>105377995.188456</v>
      </c>
      <c r="Y38" s="77">
        <v>128669200.89101499</v>
      </c>
      <c r="Z38" s="77">
        <v>139174178.05554101</v>
      </c>
      <c r="AA38" s="77">
        <v>141439317.40984699</v>
      </c>
      <c r="AB38" s="77">
        <v>156704289.90371001</v>
      </c>
      <c r="AC38" s="77">
        <v>160423493.962596</v>
      </c>
      <c r="AD38" s="77">
        <v>163288815.320869</v>
      </c>
      <c r="AE38" s="77">
        <v>191218115.48848501</v>
      </c>
      <c r="AF38" s="77">
        <v>242742766.35420299</v>
      </c>
      <c r="AG38" s="77">
        <v>272298066.54167402</v>
      </c>
      <c r="AH38" s="77">
        <v>264798626.16252199</v>
      </c>
      <c r="AI38" s="77">
        <v>287765007.10715002</v>
      </c>
      <c r="AJ38" s="77">
        <v>240294286.01592499</v>
      </c>
      <c r="AK38" s="77">
        <v>240233531.16046399</v>
      </c>
      <c r="AL38" s="77">
        <v>225973692.8371</v>
      </c>
      <c r="AM38" s="77">
        <v>258954708.04853299</v>
      </c>
      <c r="AN38" s="77">
        <v>290490983.81577802</v>
      </c>
      <c r="AO38" s="77">
        <v>303408345.62007803</v>
      </c>
      <c r="AP38" s="77">
        <v>352229076.707627</v>
      </c>
      <c r="AQ38" s="77">
        <v>363458380.90334201</v>
      </c>
      <c r="AR38" s="77">
        <v>399311199.50775999</v>
      </c>
      <c r="AS38" s="77">
        <v>460733418.39927602</v>
      </c>
      <c r="AT38" s="77">
        <v>496110225.710307</v>
      </c>
      <c r="AU38" s="77">
        <v>559345263.70830905</v>
      </c>
      <c r="AV38" s="77">
        <v>651935430.31444502</v>
      </c>
      <c r="AW38" s="77">
        <v>735348490.42843497</v>
      </c>
      <c r="AX38" s="77">
        <v>860391000.22165501</v>
      </c>
      <c r="AY38" s="77">
        <v>942879878.53887904</v>
      </c>
      <c r="AZ38" s="77">
        <v>1255767964.00491</v>
      </c>
      <c r="BA38" s="77">
        <v>1317517834.59916</v>
      </c>
      <c r="BB38" s="77">
        <v>1331343797.7730801</v>
      </c>
      <c r="BC38" s="77">
        <v>1673464261.27982</v>
      </c>
      <c r="BD38" s="77">
        <v>1938441288.7918999</v>
      </c>
      <c r="BE38" s="77">
        <v>1939730676.1747899</v>
      </c>
      <c r="BF38" s="77">
        <v>1913162477.2207899</v>
      </c>
      <c r="BG38" s="77">
        <v>2057330872.7315099</v>
      </c>
      <c r="BH38" s="77">
        <v>2154921010.65558</v>
      </c>
      <c r="BI38" s="77">
        <v>2322730512.4689298</v>
      </c>
      <c r="BJ38" s="77">
        <v>2591358115.1584401</v>
      </c>
      <c r="BK38" s="77">
        <v>2583335723.32125</v>
      </c>
      <c r="BL38" s="77">
        <v>2735683408.57651</v>
      </c>
      <c r="BM38" s="77">
        <v>2457604042.4095898</v>
      </c>
      <c r="BN38" s="77">
        <v>2768802803.1814098</v>
      </c>
      <c r="BO38" s="77">
        <v>2898227713.2231498</v>
      </c>
      <c r="BP38" s="77"/>
    </row>
    <row r="39" spans="1:68" x14ac:dyDescent="0.35">
      <c r="A39" t="s">
        <v>284</v>
      </c>
      <c r="B39" t="s">
        <v>285</v>
      </c>
      <c r="C39" t="s">
        <v>218</v>
      </c>
      <c r="D39" t="s">
        <v>219</v>
      </c>
      <c r="E39" s="77">
        <v>30411413.655282799</v>
      </c>
      <c r="F39" s="77">
        <v>32902612.866485499</v>
      </c>
      <c r="G39" s="77">
        <v>35644956.6430429</v>
      </c>
      <c r="H39" s="77">
        <v>38091842.854686297</v>
      </c>
      <c r="I39" s="77">
        <v>41616347.790686503</v>
      </c>
      <c r="J39" s="77">
        <v>45788696.334391497</v>
      </c>
      <c r="K39" s="77">
        <v>51465655.392108299</v>
      </c>
      <c r="L39" s="77">
        <v>58642354.089672998</v>
      </c>
      <c r="M39" s="77">
        <v>66248441.418246597</v>
      </c>
      <c r="N39" s="77">
        <v>77361546.506753698</v>
      </c>
      <c r="O39" s="77">
        <v>96243233.660983697</v>
      </c>
      <c r="P39" s="77">
        <v>127448613.505061</v>
      </c>
      <c r="Q39" s="77">
        <v>164460914.97720101</v>
      </c>
      <c r="R39" s="77">
        <v>244124164.042218</v>
      </c>
      <c r="S39" s="77">
        <v>306044207.53020298</v>
      </c>
      <c r="T39" s="77">
        <v>355168571.53675097</v>
      </c>
      <c r="U39" s="77">
        <v>372025093.00627297</v>
      </c>
      <c r="V39" s="77">
        <v>451624780.27459699</v>
      </c>
      <c r="W39" s="77">
        <v>590407374.44711602</v>
      </c>
      <c r="X39" s="77">
        <v>819870258.78305304</v>
      </c>
      <c r="Y39" s="77">
        <v>1060889703.75374</v>
      </c>
      <c r="Z39" s="77">
        <v>1073812830.3005199</v>
      </c>
      <c r="AA39" s="77">
        <v>1014945695.71927</v>
      </c>
      <c r="AB39" s="77">
        <v>1172230396.5809901</v>
      </c>
      <c r="AC39" s="77">
        <v>1240822167.43571</v>
      </c>
      <c r="AD39" s="77">
        <v>1114783342.71539</v>
      </c>
      <c r="AE39" s="77">
        <v>1392602163.53829</v>
      </c>
      <c r="AF39" s="77">
        <v>1965226890.0455699</v>
      </c>
      <c r="AG39" s="77">
        <v>2644554158.7279401</v>
      </c>
      <c r="AH39" s="77">
        <v>3083822112.0202298</v>
      </c>
      <c r="AI39" s="77">
        <v>3790636324.4477501</v>
      </c>
      <c r="AJ39" s="77">
        <v>3942876703.4518399</v>
      </c>
      <c r="AK39" s="77">
        <v>4146464586.6167402</v>
      </c>
      <c r="AL39" s="77">
        <v>4160129174.7056899</v>
      </c>
      <c r="AM39" s="77">
        <v>4259259604.15623</v>
      </c>
      <c r="AN39" s="77">
        <v>4730599121.9270401</v>
      </c>
      <c r="AO39" s="77">
        <v>4847757217.7581501</v>
      </c>
      <c r="AP39" s="77">
        <v>5020265626.6648903</v>
      </c>
      <c r="AQ39" s="77">
        <v>4790481509.1767902</v>
      </c>
      <c r="AR39" s="77">
        <v>5484263346.8810501</v>
      </c>
      <c r="AS39" s="77">
        <v>5788329609.1575499</v>
      </c>
      <c r="AT39" s="77">
        <v>5489608299.6644497</v>
      </c>
      <c r="AU39" s="77">
        <v>5438863982.88692</v>
      </c>
      <c r="AV39" s="77">
        <v>7511582173.3772402</v>
      </c>
      <c r="AW39" s="77">
        <v>8957467706.5354004</v>
      </c>
      <c r="AX39" s="77">
        <v>9918907108.0970192</v>
      </c>
      <c r="AY39" s="77">
        <v>9919158482.4108505</v>
      </c>
      <c r="AZ39" s="77">
        <v>10567270655.502701</v>
      </c>
      <c r="BA39" s="77">
        <v>10730829116.4105</v>
      </c>
      <c r="BB39" s="77">
        <v>10118459242.3183</v>
      </c>
      <c r="BC39" s="77">
        <v>12637273429.1339</v>
      </c>
      <c r="BD39" s="77">
        <v>15110643612.172899</v>
      </c>
      <c r="BE39" s="77">
        <v>13907464500.148899</v>
      </c>
      <c r="BF39" s="77">
        <v>14271738933.204201</v>
      </c>
      <c r="BG39" s="77">
        <v>15470088500.7414</v>
      </c>
      <c r="BH39" s="77">
        <v>13530748844.504999</v>
      </c>
      <c r="BI39" s="77">
        <v>15082637184.049601</v>
      </c>
      <c r="BJ39" s="77">
        <v>16105155856.7708</v>
      </c>
      <c r="BK39" s="77">
        <v>17031943186.1353</v>
      </c>
      <c r="BL39" s="77">
        <v>16725908148.5481</v>
      </c>
      <c r="BM39" s="77">
        <v>14960291105.931601</v>
      </c>
      <c r="BN39" s="77">
        <v>18750946600.1423</v>
      </c>
      <c r="BO39" s="77">
        <v>20321958850.036301</v>
      </c>
      <c r="BP39" s="77">
        <v>19395765126.312698</v>
      </c>
    </row>
    <row r="40" spans="1:68" x14ac:dyDescent="0.35">
      <c r="A40" t="s">
        <v>286</v>
      </c>
      <c r="B40" t="s">
        <v>287</v>
      </c>
      <c r="C40" t="s">
        <v>218</v>
      </c>
      <c r="D40" t="s">
        <v>219</v>
      </c>
      <c r="E40" s="77">
        <v>112155598.492157</v>
      </c>
      <c r="F40" s="77">
        <v>123134583.463559</v>
      </c>
      <c r="G40" s="77">
        <v>124482773.83306</v>
      </c>
      <c r="H40" s="77">
        <v>129379123.76305</v>
      </c>
      <c r="I40" s="77">
        <v>142025078.73575401</v>
      </c>
      <c r="J40" s="77">
        <v>150574795.409863</v>
      </c>
      <c r="K40" s="77">
        <v>157930018.09108701</v>
      </c>
      <c r="L40" s="77">
        <v>163820513.56243199</v>
      </c>
      <c r="M40" s="77">
        <v>191767441.604577</v>
      </c>
      <c r="N40" s="77">
        <v>188039210.13037899</v>
      </c>
      <c r="O40" s="77">
        <v>189106529.20701101</v>
      </c>
      <c r="P40" s="77">
        <v>201450799.82635</v>
      </c>
      <c r="Q40" s="77">
        <v>230317883.36443001</v>
      </c>
      <c r="R40" s="77">
        <v>271183082.04306197</v>
      </c>
      <c r="S40" s="77">
        <v>281398705.57059598</v>
      </c>
      <c r="T40" s="77">
        <v>378660016.26593602</v>
      </c>
      <c r="U40" s="77">
        <v>451152461.31276</v>
      </c>
      <c r="V40" s="77">
        <v>507298147.52653903</v>
      </c>
      <c r="W40" s="77">
        <v>610578631.99298298</v>
      </c>
      <c r="X40" s="77">
        <v>700764747.75646198</v>
      </c>
      <c r="Y40" s="77">
        <v>797048198.53487504</v>
      </c>
      <c r="Z40" s="77">
        <v>694803622.89896595</v>
      </c>
      <c r="AA40" s="77">
        <v>748312390.75660598</v>
      </c>
      <c r="AB40" s="77">
        <v>658679332.68133104</v>
      </c>
      <c r="AC40" s="77">
        <v>637820670.29960406</v>
      </c>
      <c r="AD40" s="77">
        <v>864849836.28619301</v>
      </c>
      <c r="AE40" s="77">
        <v>1122265013.4200399</v>
      </c>
      <c r="AF40" s="77">
        <v>1200991977.8080101</v>
      </c>
      <c r="AG40" s="77">
        <v>1264899287.51261</v>
      </c>
      <c r="AH40" s="77">
        <v>1233930280.9172399</v>
      </c>
      <c r="AI40" s="77">
        <v>1440711459.1696701</v>
      </c>
      <c r="AJ40" s="77">
        <v>1377374986.58709</v>
      </c>
      <c r="AK40" s="77">
        <v>1411917553.1243601</v>
      </c>
      <c r="AL40" s="77">
        <v>1278781261.5592799</v>
      </c>
      <c r="AM40" s="77">
        <v>851174356.78173697</v>
      </c>
      <c r="AN40" s="77">
        <v>1115389673.6919701</v>
      </c>
      <c r="AO40" s="77">
        <v>1007791127.09913</v>
      </c>
      <c r="AP40" s="77">
        <v>937741513.01535201</v>
      </c>
      <c r="AQ40" s="77">
        <v>967338389.65057802</v>
      </c>
      <c r="AR40" s="77">
        <v>999477510.68663204</v>
      </c>
      <c r="AS40" s="77">
        <v>916777282.69165897</v>
      </c>
      <c r="AT40" s="77">
        <v>932648604.75195396</v>
      </c>
      <c r="AU40" s="77">
        <v>996068144.88488901</v>
      </c>
      <c r="AV40" s="77">
        <v>1142315522.53864</v>
      </c>
      <c r="AW40" s="77">
        <v>1272360517.32373</v>
      </c>
      <c r="AX40" s="77">
        <v>1337894378.7374301</v>
      </c>
      <c r="AY40" s="77">
        <v>1461859762.33459</v>
      </c>
      <c r="AZ40" s="77">
        <v>1699811294.9493501</v>
      </c>
      <c r="BA40" s="77">
        <v>1993407888.4983799</v>
      </c>
      <c r="BB40" s="77">
        <v>2067381665.25454</v>
      </c>
      <c r="BC40" s="77">
        <v>2142591540.4006801</v>
      </c>
      <c r="BD40" s="77">
        <v>2437982705.1209302</v>
      </c>
      <c r="BE40" s="77">
        <v>2510126512.2283101</v>
      </c>
      <c r="BF40" s="77">
        <v>1691544110.18543</v>
      </c>
      <c r="BG40" s="77">
        <v>1894813389.40325</v>
      </c>
      <c r="BH40" s="77">
        <v>1695825714.1928201</v>
      </c>
      <c r="BI40" s="77">
        <v>1825018144.6559501</v>
      </c>
      <c r="BJ40" s="77">
        <v>2072349972.6817999</v>
      </c>
      <c r="BK40" s="77">
        <v>2220979146.1124101</v>
      </c>
      <c r="BL40" s="77">
        <v>2221301351.4391799</v>
      </c>
      <c r="BM40" s="77">
        <v>2326720900.3804698</v>
      </c>
      <c r="BN40" s="77">
        <v>2516498412.46384</v>
      </c>
      <c r="BO40" s="77">
        <v>2382618615.0169401</v>
      </c>
      <c r="BP40" s="77">
        <v>2555492085.2483101</v>
      </c>
    </row>
    <row r="41" spans="1:68" x14ac:dyDescent="0.35">
      <c r="A41" t="s">
        <v>288</v>
      </c>
      <c r="B41" t="s">
        <v>289</v>
      </c>
      <c r="C41" t="s">
        <v>218</v>
      </c>
      <c r="D41" t="s">
        <v>219</v>
      </c>
      <c r="E41" s="77">
        <v>40563768946.950302</v>
      </c>
      <c r="F41" s="77">
        <v>41038192837.903503</v>
      </c>
      <c r="G41" s="77">
        <v>42336211555.826797</v>
      </c>
      <c r="H41" s="77">
        <v>45140337826.9869</v>
      </c>
      <c r="I41" s="77">
        <v>49503663836.366501</v>
      </c>
      <c r="J41" s="77">
        <v>54649410478.522598</v>
      </c>
      <c r="K41" s="77">
        <v>61252415404.685997</v>
      </c>
      <c r="L41" s="77">
        <v>65856924423.972099</v>
      </c>
      <c r="M41" s="77">
        <v>72048833006.160202</v>
      </c>
      <c r="N41" s="77">
        <v>79405011124.820801</v>
      </c>
      <c r="O41" s="77">
        <v>88192257632.309296</v>
      </c>
      <c r="P41" s="77">
        <v>99606454743.513596</v>
      </c>
      <c r="Q41" s="77">
        <v>113463848873.62399</v>
      </c>
      <c r="R41" s="77">
        <v>131764343565.64301</v>
      </c>
      <c r="S41" s="77">
        <v>160949188139.05899</v>
      </c>
      <c r="T41" s="77">
        <v>174419757176.56299</v>
      </c>
      <c r="U41" s="77">
        <v>207271612576.065</v>
      </c>
      <c r="V41" s="77">
        <v>212325176304.65399</v>
      </c>
      <c r="W41" s="77">
        <v>219369542386.254</v>
      </c>
      <c r="X41" s="77">
        <v>243891124295.715</v>
      </c>
      <c r="Y41" s="77">
        <v>274776566028.05301</v>
      </c>
      <c r="Z41" s="77">
        <v>307246642755.85901</v>
      </c>
      <c r="AA41" s="77">
        <v>314647807408.60797</v>
      </c>
      <c r="AB41" s="77">
        <v>341866277182.73297</v>
      </c>
      <c r="AC41" s="77">
        <v>356718400123.54303</v>
      </c>
      <c r="AD41" s="77">
        <v>366186012449.65198</v>
      </c>
      <c r="AE41" s="77">
        <v>379006836991.724</v>
      </c>
      <c r="AF41" s="77">
        <v>433134238310.70898</v>
      </c>
      <c r="AG41" s="77">
        <v>509380027626.55402</v>
      </c>
      <c r="AH41" s="77">
        <v>567211993243.24304</v>
      </c>
      <c r="AI41" s="77">
        <v>596075591360.98706</v>
      </c>
      <c r="AJ41" s="77">
        <v>612527712315.61499</v>
      </c>
      <c r="AK41" s="77">
        <v>594387358318.85498</v>
      </c>
      <c r="AL41" s="77">
        <v>579053561739.40002</v>
      </c>
      <c r="AM41" s="77">
        <v>579944346807.26404</v>
      </c>
      <c r="AN41" s="77">
        <v>605961090061.20703</v>
      </c>
      <c r="AO41" s="77">
        <v>630607994132.74695</v>
      </c>
      <c r="AP41" s="77">
        <v>654986999855.55396</v>
      </c>
      <c r="AQ41" s="77">
        <v>634000000000</v>
      </c>
      <c r="AR41" s="77">
        <v>678412196271.11804</v>
      </c>
      <c r="AS41" s="77">
        <v>744773415931.58704</v>
      </c>
      <c r="AT41" s="77">
        <v>738981792355.37195</v>
      </c>
      <c r="AU41" s="77">
        <v>760649334098.005</v>
      </c>
      <c r="AV41" s="77">
        <v>895540646634.78699</v>
      </c>
      <c r="AW41" s="77">
        <v>1026690238278.25</v>
      </c>
      <c r="AX41" s="77">
        <v>1173108598778.6799</v>
      </c>
      <c r="AY41" s="77">
        <v>1319264809590.97</v>
      </c>
      <c r="AZ41" s="77">
        <v>1468820407783.26</v>
      </c>
      <c r="BA41" s="77">
        <v>1552989690721.6499</v>
      </c>
      <c r="BB41" s="77">
        <v>1374625142157.29</v>
      </c>
      <c r="BC41" s="77">
        <v>1617343367486.26</v>
      </c>
      <c r="BD41" s="77">
        <v>1793326630174.52</v>
      </c>
      <c r="BE41" s="77">
        <v>1828366481521.6001</v>
      </c>
      <c r="BF41" s="77">
        <v>1846597421834.98</v>
      </c>
      <c r="BG41" s="77">
        <v>1805749878439.9399</v>
      </c>
      <c r="BH41" s="77">
        <v>1556508816217.1399</v>
      </c>
      <c r="BI41" s="77">
        <v>1527994741907.4299</v>
      </c>
      <c r="BJ41" s="77">
        <v>1649265644244.0901</v>
      </c>
      <c r="BK41" s="77">
        <v>1725329192783.02</v>
      </c>
      <c r="BL41" s="77">
        <v>1743725183672.52</v>
      </c>
      <c r="BM41" s="77">
        <v>1655684730000.1899</v>
      </c>
      <c r="BN41" s="77">
        <v>2007472181464.1499</v>
      </c>
      <c r="BO41" s="77">
        <v>2161483369422.01</v>
      </c>
      <c r="BP41" s="77">
        <v>2140085567791.45</v>
      </c>
    </row>
    <row r="42" spans="1:68" x14ac:dyDescent="0.35">
      <c r="A42" t="s">
        <v>290</v>
      </c>
      <c r="B42" t="s">
        <v>291</v>
      </c>
      <c r="C42" t="s">
        <v>218</v>
      </c>
      <c r="D42" t="s">
        <v>219</v>
      </c>
      <c r="E42" s="77"/>
      <c r="F42" s="77"/>
      <c r="G42" s="77"/>
      <c r="H42" s="77"/>
      <c r="I42" s="77"/>
      <c r="J42" s="77"/>
      <c r="K42" s="77"/>
      <c r="L42" s="77"/>
      <c r="M42" s="77"/>
      <c r="N42" s="77"/>
      <c r="O42" s="77"/>
      <c r="P42" s="77"/>
      <c r="Q42" s="77"/>
      <c r="R42" s="77"/>
      <c r="S42" s="77"/>
      <c r="T42" s="77"/>
      <c r="U42" s="77"/>
      <c r="V42" s="77"/>
      <c r="W42" s="77"/>
      <c r="X42" s="77"/>
      <c r="Y42" s="77"/>
      <c r="Z42" s="77"/>
      <c r="AA42" s="77"/>
      <c r="AB42" s="77"/>
      <c r="AC42" s="77"/>
      <c r="AD42" s="77"/>
      <c r="AE42" s="77"/>
      <c r="AF42" s="77"/>
      <c r="AG42" s="77"/>
      <c r="AH42" s="77"/>
      <c r="AI42" s="77">
        <v>271637123369.42599</v>
      </c>
      <c r="AJ42" s="77">
        <v>249770190038.70499</v>
      </c>
      <c r="AK42" s="77">
        <v>256444334950.33401</v>
      </c>
      <c r="AL42" s="77">
        <v>269826665737.78299</v>
      </c>
      <c r="AM42" s="77">
        <v>308020664820.883</v>
      </c>
      <c r="AN42" s="77">
        <v>393418186688.96503</v>
      </c>
      <c r="AO42" s="77">
        <v>416195415189.18903</v>
      </c>
      <c r="AP42" s="77">
        <v>410169356215.54401</v>
      </c>
      <c r="AQ42" s="77">
        <v>448894516191.06403</v>
      </c>
      <c r="AR42" s="77">
        <v>435065687984.22803</v>
      </c>
      <c r="AS42" s="77">
        <v>428597564395.94202</v>
      </c>
      <c r="AT42" s="77">
        <v>468614167274.23999</v>
      </c>
      <c r="AU42" s="77">
        <v>528074378315.02197</v>
      </c>
      <c r="AV42" s="77">
        <v>634393988542.297</v>
      </c>
      <c r="AW42" s="77">
        <v>763090451335.703</v>
      </c>
      <c r="AX42" s="77">
        <v>886072339096.30103</v>
      </c>
      <c r="AY42" s="77">
        <v>1001637213773.61</v>
      </c>
      <c r="AZ42" s="77">
        <v>1265565727257.3601</v>
      </c>
      <c r="BA42" s="77">
        <v>1530718934020.8201</v>
      </c>
      <c r="BB42" s="77">
        <v>1289853592526.98</v>
      </c>
      <c r="BC42" s="77">
        <v>1316548010141.4199</v>
      </c>
      <c r="BD42" s="77">
        <v>1454732403908.46</v>
      </c>
      <c r="BE42" s="77">
        <v>1359052936743.23</v>
      </c>
      <c r="BF42" s="77">
        <v>1417557275930.7</v>
      </c>
      <c r="BG42" s="77">
        <v>1463823020682.8501</v>
      </c>
      <c r="BH42" s="77">
        <v>1293623329358.52</v>
      </c>
      <c r="BI42" s="77">
        <v>1316821592128.1599</v>
      </c>
      <c r="BJ42" s="77">
        <v>1461567745963.7</v>
      </c>
      <c r="BK42" s="77">
        <v>1649014249607.3101</v>
      </c>
      <c r="BL42" s="77">
        <v>1674815945871.77</v>
      </c>
      <c r="BM42" s="77">
        <v>1665817489087.96</v>
      </c>
      <c r="BN42" s="77">
        <v>1908203520080.5</v>
      </c>
      <c r="BO42" s="77">
        <v>1943576044705.4099</v>
      </c>
      <c r="BP42" s="77">
        <v>2252970882003.4302</v>
      </c>
    </row>
    <row r="43" spans="1:68" x14ac:dyDescent="0.35">
      <c r="A43" t="s">
        <v>292</v>
      </c>
      <c r="B43" t="s">
        <v>293</v>
      </c>
      <c r="C43" t="s">
        <v>218</v>
      </c>
      <c r="D43" t="s">
        <v>219</v>
      </c>
      <c r="E43" s="77">
        <v>10412232620.525801</v>
      </c>
      <c r="F43" s="77">
        <v>11713348834.3069</v>
      </c>
      <c r="G43" s="77">
        <v>12989649694.2812</v>
      </c>
      <c r="H43" s="77">
        <v>14283872299.045601</v>
      </c>
      <c r="I43" s="77">
        <v>15833133857.628099</v>
      </c>
      <c r="J43" s="77">
        <v>16780226225.084999</v>
      </c>
      <c r="K43" s="77">
        <v>18019402373.538799</v>
      </c>
      <c r="L43" s="77">
        <v>19397044714.096298</v>
      </c>
      <c r="M43" s="77">
        <v>20712102793.802601</v>
      </c>
      <c r="N43" s="77">
        <v>22442043274.074001</v>
      </c>
      <c r="O43" s="77">
        <v>24998066773.382099</v>
      </c>
      <c r="P43" s="77">
        <v>30040171750.647099</v>
      </c>
      <c r="Q43" s="77">
        <v>36844318854.240303</v>
      </c>
      <c r="R43" s="77">
        <v>49550006319.514702</v>
      </c>
      <c r="S43" s="77">
        <v>57103011445.641602</v>
      </c>
      <c r="T43" s="77">
        <v>65466081819.238403</v>
      </c>
      <c r="U43" s="77">
        <v>68476524643.943001</v>
      </c>
      <c r="V43" s="77">
        <v>73135771167.048004</v>
      </c>
      <c r="W43" s="77">
        <v>102280472035.79401</v>
      </c>
      <c r="X43" s="77">
        <v>114970094424.731</v>
      </c>
      <c r="Y43" s="77">
        <v>122557843886.13699</v>
      </c>
      <c r="Z43" s="77">
        <v>112244805518.786</v>
      </c>
      <c r="AA43" s="77">
        <v>115043365512.48599</v>
      </c>
      <c r="AB43" s="77">
        <v>114634358534.61</v>
      </c>
      <c r="AC43" s="77">
        <v>109455312167.511</v>
      </c>
      <c r="AD43" s="77">
        <v>110980314191.52699</v>
      </c>
      <c r="AE43" s="77">
        <v>159089921062.87201</v>
      </c>
      <c r="AF43" s="77">
        <v>199236370037.55399</v>
      </c>
      <c r="AG43" s="77">
        <v>215540625298.98199</v>
      </c>
      <c r="AH43" s="77">
        <v>208105846934.409</v>
      </c>
      <c r="AI43" s="77">
        <v>265763573999.42401</v>
      </c>
      <c r="AJ43" s="77">
        <v>268901693863.319</v>
      </c>
      <c r="AK43" s="77">
        <v>279921425828.474</v>
      </c>
      <c r="AL43" s="77">
        <v>272237527070.92599</v>
      </c>
      <c r="AM43" s="77">
        <v>301375055202.164</v>
      </c>
      <c r="AN43" s="77">
        <v>352835806342.495</v>
      </c>
      <c r="AO43" s="77">
        <v>340103959546.92603</v>
      </c>
      <c r="AP43" s="77">
        <v>294788198856.198</v>
      </c>
      <c r="AQ43" s="77">
        <v>303459014346.80603</v>
      </c>
      <c r="AR43" s="77">
        <v>297873643323.12598</v>
      </c>
      <c r="AS43" s="77">
        <v>279216033870.20398</v>
      </c>
      <c r="AT43" s="77">
        <v>286582672434.22601</v>
      </c>
      <c r="AU43" s="77">
        <v>309301422430.38599</v>
      </c>
      <c r="AV43" s="77">
        <v>362075086507.76001</v>
      </c>
      <c r="AW43" s="77">
        <v>403912891033.37402</v>
      </c>
      <c r="AX43" s="77">
        <v>418284865884.99799</v>
      </c>
      <c r="AY43" s="77">
        <v>441634672196.52301</v>
      </c>
      <c r="AZ43" s="77">
        <v>490740715594.802</v>
      </c>
      <c r="BA43" s="77">
        <v>567267767519.15796</v>
      </c>
      <c r="BB43" s="77">
        <v>554212916092.271</v>
      </c>
      <c r="BC43" s="77">
        <v>598851028906.57996</v>
      </c>
      <c r="BD43" s="77">
        <v>715888126682.396</v>
      </c>
      <c r="BE43" s="77">
        <v>686420221557.98999</v>
      </c>
      <c r="BF43" s="77">
        <v>706234937370.96802</v>
      </c>
      <c r="BG43" s="77">
        <v>726537808338</v>
      </c>
      <c r="BH43" s="77">
        <v>694118186379.62805</v>
      </c>
      <c r="BI43" s="77">
        <v>687895460902.71301</v>
      </c>
      <c r="BJ43" s="77">
        <v>695200833086.49902</v>
      </c>
      <c r="BK43" s="77">
        <v>725568717468.00098</v>
      </c>
      <c r="BL43" s="77">
        <v>721369112726.724</v>
      </c>
      <c r="BM43" s="77">
        <v>741999406005.62695</v>
      </c>
      <c r="BN43" s="77">
        <v>813408787222.49902</v>
      </c>
      <c r="BO43" s="77">
        <v>818426550206.44995</v>
      </c>
      <c r="BP43" s="77">
        <v>884940402230.40906</v>
      </c>
    </row>
    <row r="44" spans="1:68" x14ac:dyDescent="0.35">
      <c r="A44" t="s">
        <v>294</v>
      </c>
      <c r="B44" t="s">
        <v>295</v>
      </c>
      <c r="C44" t="s">
        <v>218</v>
      </c>
      <c r="D44" t="s">
        <v>219</v>
      </c>
      <c r="E44" s="77"/>
      <c r="F44" s="77"/>
      <c r="G44" s="77"/>
      <c r="H44" s="77"/>
      <c r="I44" s="77"/>
      <c r="J44" s="77"/>
      <c r="K44" s="77"/>
      <c r="L44" s="77"/>
      <c r="M44" s="77"/>
      <c r="N44" s="77"/>
      <c r="O44" s="77"/>
      <c r="P44" s="77"/>
      <c r="Q44" s="77"/>
      <c r="R44" s="77"/>
      <c r="S44" s="77"/>
      <c r="T44" s="77"/>
      <c r="U44" s="77"/>
      <c r="V44" s="77"/>
      <c r="W44" s="77"/>
      <c r="X44" s="77"/>
      <c r="Y44" s="77"/>
      <c r="Z44" s="77"/>
      <c r="AA44" s="77"/>
      <c r="AB44" s="77"/>
      <c r="AC44" s="77"/>
      <c r="AD44" s="77"/>
      <c r="AE44" s="77"/>
      <c r="AF44" s="77"/>
      <c r="AG44" s="77"/>
      <c r="AH44" s="77"/>
      <c r="AI44" s="77"/>
      <c r="AJ44" s="77"/>
      <c r="AK44" s="77"/>
      <c r="AL44" s="77"/>
      <c r="AM44" s="77"/>
      <c r="AN44" s="77"/>
      <c r="AO44" s="77"/>
      <c r="AP44" s="77"/>
      <c r="AQ44" s="77">
        <v>5945677376.6147699</v>
      </c>
      <c r="AR44" s="77">
        <v>6262740656.8516397</v>
      </c>
      <c r="AS44" s="77">
        <v>6439703434.7102404</v>
      </c>
      <c r="AT44" s="77">
        <v>6232906290.4850998</v>
      </c>
      <c r="AU44" s="77">
        <v>6663669064.7482004</v>
      </c>
      <c r="AV44" s="77">
        <v>7332244897.9591799</v>
      </c>
      <c r="AW44" s="77">
        <v>8553643354.0827503</v>
      </c>
      <c r="AX44" s="77">
        <v>8827272727.2727299</v>
      </c>
      <c r="AY44" s="77">
        <v>9676172953.0818806</v>
      </c>
      <c r="AZ44" s="77">
        <v>11514605842.336901</v>
      </c>
      <c r="BA44" s="77"/>
      <c r="BB44" s="77"/>
      <c r="BC44" s="77"/>
      <c r="BD44" s="77"/>
      <c r="BE44" s="77"/>
      <c r="BF44" s="77"/>
      <c r="BG44" s="77"/>
      <c r="BH44" s="77"/>
      <c r="BI44" s="77">
        <v>9072059721.0216599</v>
      </c>
      <c r="BJ44" s="77">
        <v>9070980826.6907597</v>
      </c>
      <c r="BK44" s="77">
        <v>9940766574.0851097</v>
      </c>
      <c r="BL44" s="77">
        <v>9921386549.9980507</v>
      </c>
      <c r="BM44" s="77">
        <v>9301349237.2105999</v>
      </c>
      <c r="BN44" s="77">
        <v>11138490591.657</v>
      </c>
      <c r="BO44" s="77">
        <v>11228317318.7652</v>
      </c>
      <c r="BP44" s="77"/>
    </row>
    <row r="45" spans="1:68" x14ac:dyDescent="0.35">
      <c r="A45" t="s">
        <v>296</v>
      </c>
      <c r="B45" t="s">
        <v>297</v>
      </c>
      <c r="C45" t="s">
        <v>218</v>
      </c>
      <c r="D45" t="s">
        <v>219</v>
      </c>
      <c r="E45" s="77">
        <v>4110000000</v>
      </c>
      <c r="F45" s="77">
        <v>4829238095.2381001</v>
      </c>
      <c r="G45" s="77">
        <v>5631285444.2343998</v>
      </c>
      <c r="H45" s="77">
        <v>5591307028.3600502</v>
      </c>
      <c r="I45" s="77">
        <v>5964195925.4442997</v>
      </c>
      <c r="J45" s="77">
        <v>6108679125.7523003</v>
      </c>
      <c r="K45" s="77">
        <v>7162633082.3162804</v>
      </c>
      <c r="L45" s="77">
        <v>7057478295.1854801</v>
      </c>
      <c r="M45" s="77">
        <v>7192102966.8411903</v>
      </c>
      <c r="N45" s="77">
        <v>8359596194.0125303</v>
      </c>
      <c r="O45" s="77">
        <v>9144112431.2821407</v>
      </c>
      <c r="P45" s="77">
        <v>10876091407.977699</v>
      </c>
      <c r="Q45" s="77">
        <v>11833904487.641001</v>
      </c>
      <c r="R45" s="77">
        <v>16826390943.859699</v>
      </c>
      <c r="S45" s="77">
        <v>16209693232.078199</v>
      </c>
      <c r="T45" s="77">
        <v>7621570062.1759796</v>
      </c>
      <c r="U45" s="77">
        <v>10338624019.4415</v>
      </c>
      <c r="V45" s="77">
        <v>13965595122.324699</v>
      </c>
      <c r="W45" s="77">
        <v>15992038535.204599</v>
      </c>
      <c r="X45" s="77">
        <v>21806136345.507401</v>
      </c>
      <c r="Y45" s="77">
        <v>29036709871.794899</v>
      </c>
      <c r="Z45" s="77">
        <v>34509878043.589699</v>
      </c>
      <c r="AA45" s="77">
        <v>19529291464.727402</v>
      </c>
      <c r="AB45" s="77">
        <v>20362016672.278</v>
      </c>
      <c r="AC45" s="77">
        <v>19671768024.458099</v>
      </c>
      <c r="AD45" s="77">
        <v>17717662227.8036</v>
      </c>
      <c r="AE45" s="77">
        <v>18897110625.5242</v>
      </c>
      <c r="AF45" s="77">
        <v>22250729666.793701</v>
      </c>
      <c r="AG45" s="77">
        <v>26042571615.598701</v>
      </c>
      <c r="AH45" s="77">
        <v>29936735491.442699</v>
      </c>
      <c r="AI45" s="77">
        <v>33137824762.0173</v>
      </c>
      <c r="AJ45" s="77">
        <v>37846188228.270203</v>
      </c>
      <c r="AK45" s="77">
        <v>45949608551.808601</v>
      </c>
      <c r="AL45" s="77">
        <v>49287378599.161201</v>
      </c>
      <c r="AM45" s="77">
        <v>56998601183.549202</v>
      </c>
      <c r="AN45" s="77">
        <v>73444831671.016907</v>
      </c>
      <c r="AO45" s="77">
        <v>78584098982.909698</v>
      </c>
      <c r="AP45" s="77">
        <v>85741415285.403503</v>
      </c>
      <c r="AQ45" s="77">
        <v>81990010703.843002</v>
      </c>
      <c r="AR45" s="77">
        <v>75578685735.521896</v>
      </c>
      <c r="AS45" s="77">
        <v>78339750721.735199</v>
      </c>
      <c r="AT45" s="77">
        <v>71574739561.432907</v>
      </c>
      <c r="AU45" s="77">
        <v>70264045939.132202</v>
      </c>
      <c r="AV45" s="77">
        <v>76492579644.060501</v>
      </c>
      <c r="AW45" s="77">
        <v>99075985773.175995</v>
      </c>
      <c r="AX45" s="77">
        <v>122294145162.83501</v>
      </c>
      <c r="AY45" s="77">
        <v>153843518171.42999</v>
      </c>
      <c r="AZ45" s="77">
        <v>172491076033.86301</v>
      </c>
      <c r="BA45" s="77">
        <v>179894594475.98001</v>
      </c>
      <c r="BB45" s="77">
        <v>171777900623.177</v>
      </c>
      <c r="BC45" s="77">
        <v>217051209240.298</v>
      </c>
      <c r="BD45" s="77">
        <v>251382573885.59399</v>
      </c>
      <c r="BE45" s="77">
        <v>267024782480.28</v>
      </c>
      <c r="BF45" s="77">
        <v>277395018837.36603</v>
      </c>
      <c r="BG45" s="77">
        <v>259560978231.552</v>
      </c>
      <c r="BH45" s="77">
        <v>242450355827.827</v>
      </c>
      <c r="BI45" s="77">
        <v>249344863933.461</v>
      </c>
      <c r="BJ45" s="77">
        <v>276154259987.10303</v>
      </c>
      <c r="BK45" s="77">
        <v>295857562991.70898</v>
      </c>
      <c r="BL45" s="77">
        <v>278285058719.466</v>
      </c>
      <c r="BM45" s="77">
        <v>254042159309.311</v>
      </c>
      <c r="BN45" s="77">
        <v>315515014838.539</v>
      </c>
      <c r="BO45" s="77">
        <v>302116539409.03003</v>
      </c>
      <c r="BP45" s="77">
        <v>335533331669.21899</v>
      </c>
    </row>
    <row r="46" spans="1:68" x14ac:dyDescent="0.35">
      <c r="A46" t="s">
        <v>298</v>
      </c>
      <c r="B46" t="s">
        <v>299</v>
      </c>
      <c r="C46" t="s">
        <v>218</v>
      </c>
      <c r="D46" t="s">
        <v>219</v>
      </c>
      <c r="E46" s="77">
        <v>59716249310.974197</v>
      </c>
      <c r="F46" s="77">
        <v>50056685957.359001</v>
      </c>
      <c r="G46" s="77">
        <v>47209186415.355499</v>
      </c>
      <c r="H46" s="77">
        <v>50706614526.147202</v>
      </c>
      <c r="I46" s="77">
        <v>59708125203.864304</v>
      </c>
      <c r="J46" s="77">
        <v>70436008642.425095</v>
      </c>
      <c r="K46" s="77">
        <v>76720005491.896393</v>
      </c>
      <c r="L46" s="77">
        <v>72881364882.490906</v>
      </c>
      <c r="M46" s="77">
        <v>70846276051.472702</v>
      </c>
      <c r="N46" s="77">
        <v>79705614854.767395</v>
      </c>
      <c r="O46" s="77">
        <v>92602634891.658905</v>
      </c>
      <c r="P46" s="77">
        <v>99800593790.988602</v>
      </c>
      <c r="Q46" s="77">
        <v>113689308020.343</v>
      </c>
      <c r="R46" s="77">
        <v>138543170458.064</v>
      </c>
      <c r="S46" s="77">
        <v>144188970821.07199</v>
      </c>
      <c r="T46" s="77">
        <v>163429530659.638</v>
      </c>
      <c r="U46" s="77">
        <v>153939265947.77499</v>
      </c>
      <c r="V46" s="77">
        <v>174935933078.66299</v>
      </c>
      <c r="W46" s="77">
        <v>149540752829.26801</v>
      </c>
      <c r="X46" s="77">
        <v>178280594413.043</v>
      </c>
      <c r="Y46" s="77">
        <v>191149211575</v>
      </c>
      <c r="Z46" s="77">
        <v>195866382432.54001</v>
      </c>
      <c r="AA46" s="77">
        <v>205089699858.77899</v>
      </c>
      <c r="AB46" s="77">
        <v>230686747153.25699</v>
      </c>
      <c r="AC46" s="77">
        <v>259946510957.14301</v>
      </c>
      <c r="AD46" s="77">
        <v>309488028132.65302</v>
      </c>
      <c r="AE46" s="77">
        <v>300758100107.24597</v>
      </c>
      <c r="AF46" s="77">
        <v>272972974764.57401</v>
      </c>
      <c r="AG46" s="77">
        <v>312353631207.81897</v>
      </c>
      <c r="AH46" s="77">
        <v>347768051311.74103</v>
      </c>
      <c r="AI46" s="77">
        <v>360857912565.966</v>
      </c>
      <c r="AJ46" s="77">
        <v>383373318083.62402</v>
      </c>
      <c r="AK46" s="77">
        <v>426915712715.85602</v>
      </c>
      <c r="AL46" s="77">
        <v>444731282435.51501</v>
      </c>
      <c r="AM46" s="77">
        <v>564321854521.01294</v>
      </c>
      <c r="AN46" s="77">
        <v>734484834573.58203</v>
      </c>
      <c r="AO46" s="77">
        <v>863749314718.53796</v>
      </c>
      <c r="AP46" s="77">
        <v>961601980984.62305</v>
      </c>
      <c r="AQ46" s="77">
        <v>1029060747620.65</v>
      </c>
      <c r="AR46" s="77">
        <v>1094003874937.34</v>
      </c>
      <c r="AS46" s="77">
        <v>1211331651866.0901</v>
      </c>
      <c r="AT46" s="77">
        <v>1339400897105.1101</v>
      </c>
      <c r="AU46" s="77">
        <v>1470557654799.95</v>
      </c>
      <c r="AV46" s="77">
        <v>1660280543846.79</v>
      </c>
      <c r="AW46" s="77">
        <v>1955346768721.3899</v>
      </c>
      <c r="AX46" s="77">
        <v>2285961149879.8501</v>
      </c>
      <c r="AY46" s="77">
        <v>2752118657184.02</v>
      </c>
      <c r="AZ46" s="77">
        <v>3550327802998.3999</v>
      </c>
      <c r="BA46" s="77">
        <v>4594336785737.6699</v>
      </c>
      <c r="BB46" s="77">
        <v>5101691124285.21</v>
      </c>
      <c r="BC46" s="77">
        <v>6087191746679.4902</v>
      </c>
      <c r="BD46" s="77">
        <v>7551545703440.75</v>
      </c>
      <c r="BE46" s="77">
        <v>8532185381680.5898</v>
      </c>
      <c r="BF46" s="77">
        <v>9570471111831.6797</v>
      </c>
      <c r="BG46" s="77">
        <v>10475624944355.199</v>
      </c>
      <c r="BH46" s="77">
        <v>11061572618578.699</v>
      </c>
      <c r="BI46" s="77">
        <v>11233313730348.699</v>
      </c>
      <c r="BJ46" s="77">
        <v>12310491333980.9</v>
      </c>
      <c r="BK46" s="77">
        <v>13894907857880.6</v>
      </c>
      <c r="BL46" s="77">
        <v>14279968506271.699</v>
      </c>
      <c r="BM46" s="77">
        <v>14687744162801</v>
      </c>
      <c r="BN46" s="77">
        <v>17820459508852.199</v>
      </c>
      <c r="BO46" s="77">
        <v>17881783387000.898</v>
      </c>
      <c r="BP46" s="77">
        <v>17794781986104.5</v>
      </c>
    </row>
    <row r="47" spans="1:68" x14ac:dyDescent="0.35">
      <c r="A47" t="s">
        <v>300</v>
      </c>
      <c r="B47" t="s">
        <v>301</v>
      </c>
      <c r="C47" t="s">
        <v>218</v>
      </c>
      <c r="D47" t="s">
        <v>219</v>
      </c>
      <c r="E47" s="77">
        <v>546203559.34436095</v>
      </c>
      <c r="F47" s="77">
        <v>618245634.17983103</v>
      </c>
      <c r="G47" s="77">
        <v>645284473.73369098</v>
      </c>
      <c r="H47" s="77">
        <v>761047198.02965295</v>
      </c>
      <c r="I47" s="77">
        <v>921063326.58991802</v>
      </c>
      <c r="J47" s="77">
        <v>919771228.81609499</v>
      </c>
      <c r="K47" s="77">
        <v>1024102880.05862</v>
      </c>
      <c r="L47" s="77">
        <v>1082922724.8718901</v>
      </c>
      <c r="M47" s="77">
        <v>1281281276.7235701</v>
      </c>
      <c r="N47" s="77">
        <v>1361360293.42665</v>
      </c>
      <c r="O47" s="77">
        <v>1455482795.4069099</v>
      </c>
      <c r="P47" s="77">
        <v>1584128509.46873</v>
      </c>
      <c r="Q47" s="77">
        <v>1849400401.6472399</v>
      </c>
      <c r="R47" s="77">
        <v>2508421426.1757202</v>
      </c>
      <c r="S47" s="77">
        <v>3070152309.2190299</v>
      </c>
      <c r="T47" s="77">
        <v>3893839190.2680602</v>
      </c>
      <c r="U47" s="77">
        <v>4662053824.83955</v>
      </c>
      <c r="V47" s="77">
        <v>6265068189.37782</v>
      </c>
      <c r="W47" s="77">
        <v>7900526298.3199301</v>
      </c>
      <c r="X47" s="77">
        <v>9142933966.7946491</v>
      </c>
      <c r="Y47" s="77">
        <v>10175617609.096201</v>
      </c>
      <c r="Z47" s="77">
        <v>8432589942.3943396</v>
      </c>
      <c r="AA47" s="77">
        <v>7567110848.9222803</v>
      </c>
      <c r="AB47" s="77">
        <v>6838184772.5206299</v>
      </c>
      <c r="AC47" s="77">
        <v>6841639246.8996</v>
      </c>
      <c r="AD47" s="77">
        <v>6977650643.9948797</v>
      </c>
      <c r="AE47" s="77">
        <v>9158302099.5795708</v>
      </c>
      <c r="AF47" s="77">
        <v>10087654464.816799</v>
      </c>
      <c r="AG47" s="77">
        <v>10255169805.799601</v>
      </c>
      <c r="AH47" s="77">
        <v>9757410644.6679001</v>
      </c>
      <c r="AI47" s="77">
        <v>10795850582.778999</v>
      </c>
      <c r="AJ47" s="77">
        <v>10492628580.7484</v>
      </c>
      <c r="AK47" s="77">
        <v>11152971273.938299</v>
      </c>
      <c r="AL47" s="77">
        <v>11045760288.1206</v>
      </c>
      <c r="AM47" s="77">
        <v>8313557510.1475697</v>
      </c>
      <c r="AN47" s="77">
        <v>11000146266.5135</v>
      </c>
      <c r="AO47" s="77">
        <v>18071152830.6101</v>
      </c>
      <c r="AP47" s="77">
        <v>18047558037.703602</v>
      </c>
      <c r="AQ47" s="77">
        <v>19619654755.679001</v>
      </c>
      <c r="AR47" s="77">
        <v>18870992455.568001</v>
      </c>
      <c r="AS47" s="77">
        <v>16577533891.8785</v>
      </c>
      <c r="AT47" s="77">
        <v>16810537043.8407</v>
      </c>
      <c r="AU47" s="77">
        <v>18054383320.847401</v>
      </c>
      <c r="AV47" s="77">
        <v>21251754340.4305</v>
      </c>
      <c r="AW47" s="77">
        <v>23510575681.368599</v>
      </c>
      <c r="AX47" s="77">
        <v>24036918703.174702</v>
      </c>
      <c r="AY47" s="77">
        <v>25281413263.371201</v>
      </c>
      <c r="AZ47" s="77">
        <v>28760090953.308102</v>
      </c>
      <c r="BA47" s="77">
        <v>34078240293.255901</v>
      </c>
      <c r="BB47" s="77">
        <v>33886813250.203602</v>
      </c>
      <c r="BC47" s="77">
        <v>34936307980.063004</v>
      </c>
      <c r="BD47" s="77">
        <v>36693710801.397598</v>
      </c>
      <c r="BE47" s="77">
        <v>36302302877.297699</v>
      </c>
      <c r="BF47" s="77">
        <v>42760235484.609299</v>
      </c>
      <c r="BG47" s="77">
        <v>48843005613.709099</v>
      </c>
      <c r="BH47" s="77">
        <v>45815005169.265099</v>
      </c>
      <c r="BI47" s="77">
        <v>48407761036.823799</v>
      </c>
      <c r="BJ47" s="77">
        <v>52512343996.690002</v>
      </c>
      <c r="BK47" s="77">
        <v>58522477786.688904</v>
      </c>
      <c r="BL47" s="77">
        <v>60382894697.355698</v>
      </c>
      <c r="BM47" s="77">
        <v>63027852805.420403</v>
      </c>
      <c r="BN47" s="77">
        <v>72794636653.779297</v>
      </c>
      <c r="BO47" s="77">
        <v>70173140101.431503</v>
      </c>
      <c r="BP47" s="77">
        <v>78788828906.863403</v>
      </c>
    </row>
    <row r="48" spans="1:68" x14ac:dyDescent="0.35">
      <c r="A48" t="s">
        <v>302</v>
      </c>
      <c r="B48" t="s">
        <v>303</v>
      </c>
      <c r="C48" t="s">
        <v>218</v>
      </c>
      <c r="D48" t="s">
        <v>219</v>
      </c>
      <c r="E48" s="77">
        <v>614206068.49726605</v>
      </c>
      <c r="F48" s="77">
        <v>652777608.32049203</v>
      </c>
      <c r="G48" s="77">
        <v>694247864.37890005</v>
      </c>
      <c r="H48" s="77">
        <v>718320845.04433799</v>
      </c>
      <c r="I48" s="77">
        <v>776650176.90445304</v>
      </c>
      <c r="J48" s="77">
        <v>814083265.51142597</v>
      </c>
      <c r="K48" s="77">
        <v>851112534.55263603</v>
      </c>
      <c r="L48" s="77">
        <v>936175260.03091896</v>
      </c>
      <c r="M48" s="77">
        <v>1046191217.79942</v>
      </c>
      <c r="N48" s="77">
        <v>1100551488.6268899</v>
      </c>
      <c r="O48" s="77">
        <v>1151216992.88095</v>
      </c>
      <c r="P48" s="77">
        <v>1236941394.11447</v>
      </c>
      <c r="Q48" s="77">
        <v>1498251889.6628699</v>
      </c>
      <c r="R48" s="77">
        <v>1901393361.02282</v>
      </c>
      <c r="S48" s="77">
        <v>2157415532.5479598</v>
      </c>
      <c r="T48" s="77">
        <v>2857037371.0588598</v>
      </c>
      <c r="U48" s="77">
        <v>2898090001.8562002</v>
      </c>
      <c r="V48" s="77">
        <v>3394664024.0550299</v>
      </c>
      <c r="W48" s="77">
        <v>4662852583.1325598</v>
      </c>
      <c r="X48" s="77">
        <v>5919002982.6020002</v>
      </c>
      <c r="Y48" s="77">
        <v>6674569046.6831999</v>
      </c>
      <c r="Z48" s="77">
        <v>6610938616.6643</v>
      </c>
      <c r="AA48" s="77">
        <v>6611255963.8358402</v>
      </c>
      <c r="AB48" s="77">
        <v>6870200009.90065</v>
      </c>
      <c r="AC48" s="77">
        <v>7311938026.3671303</v>
      </c>
      <c r="AD48" s="77">
        <v>8544810497.9889002</v>
      </c>
      <c r="AE48" s="77">
        <v>11857056199.0765</v>
      </c>
      <c r="AF48" s="77">
        <v>13049659981.1373</v>
      </c>
      <c r="AG48" s="77">
        <v>12236057362.491699</v>
      </c>
      <c r="AH48" s="77">
        <v>11012566195.025499</v>
      </c>
      <c r="AI48" s="77">
        <v>12314482627.8454</v>
      </c>
      <c r="AJ48" s="77">
        <v>11840192296.389299</v>
      </c>
      <c r="AK48" s="77">
        <v>12071775335.043301</v>
      </c>
      <c r="AL48" s="77">
        <v>16181814712.529499</v>
      </c>
      <c r="AM48" s="77">
        <v>8902446252.1837196</v>
      </c>
      <c r="AN48" s="77">
        <v>10864772470.904301</v>
      </c>
      <c r="AO48" s="77">
        <v>11093538846.448299</v>
      </c>
      <c r="AP48" s="77">
        <v>10789458432.6416</v>
      </c>
      <c r="AQ48" s="77">
        <v>11298144990.4104</v>
      </c>
      <c r="AR48" s="77">
        <v>11565826458.893801</v>
      </c>
      <c r="AS48" s="77">
        <v>10566579294.5159</v>
      </c>
      <c r="AT48" s="77">
        <v>10953485345.222</v>
      </c>
      <c r="AU48" s="77">
        <v>12417251341.6028</v>
      </c>
      <c r="AV48" s="77">
        <v>15970315030.2397</v>
      </c>
      <c r="AW48" s="77">
        <v>18826214125.231701</v>
      </c>
      <c r="AX48" s="77">
        <v>19509852219.8997</v>
      </c>
      <c r="AY48" s="77">
        <v>20910512979.127701</v>
      </c>
      <c r="AZ48" s="77">
        <v>23928250409.221199</v>
      </c>
      <c r="BA48" s="77">
        <v>27715142006.018101</v>
      </c>
      <c r="BB48" s="77">
        <v>27932970296.851601</v>
      </c>
      <c r="BC48" s="77">
        <v>27507501808.637699</v>
      </c>
      <c r="BD48" s="77">
        <v>30630910513.4884</v>
      </c>
      <c r="BE48" s="77">
        <v>30155062302.449699</v>
      </c>
      <c r="BF48" s="77">
        <v>33728621190.416401</v>
      </c>
      <c r="BG48" s="77">
        <v>36386544715.270203</v>
      </c>
      <c r="BH48" s="77">
        <v>32210233021.4049</v>
      </c>
      <c r="BI48" s="77">
        <v>33814337040.7817</v>
      </c>
      <c r="BJ48" s="77">
        <v>36098547058.785103</v>
      </c>
      <c r="BK48" s="77">
        <v>39955552189.794998</v>
      </c>
      <c r="BL48" s="77">
        <v>39667757527.657799</v>
      </c>
      <c r="BM48" s="77">
        <v>40773241177.050499</v>
      </c>
      <c r="BN48" s="77">
        <v>44993521774.066002</v>
      </c>
      <c r="BO48" s="77">
        <v>43644068310.850998</v>
      </c>
      <c r="BP48" s="77">
        <v>47945510090.052902</v>
      </c>
    </row>
    <row r="49" spans="1:68" x14ac:dyDescent="0.35">
      <c r="A49" t="s">
        <v>304</v>
      </c>
      <c r="B49" t="s">
        <v>305</v>
      </c>
      <c r="C49" t="s">
        <v>218</v>
      </c>
      <c r="D49" t="s">
        <v>219</v>
      </c>
      <c r="E49" s="77"/>
      <c r="F49" s="77"/>
      <c r="G49" s="77"/>
      <c r="H49" s="77"/>
      <c r="I49" s="77"/>
      <c r="J49" s="77"/>
      <c r="K49" s="77"/>
      <c r="L49" s="77"/>
      <c r="M49" s="77"/>
      <c r="N49" s="77"/>
      <c r="O49" s="77"/>
      <c r="P49" s="77"/>
      <c r="Q49" s="77"/>
      <c r="R49" s="77"/>
      <c r="S49" s="77"/>
      <c r="T49" s="77"/>
      <c r="U49" s="77"/>
      <c r="V49" s="77"/>
      <c r="W49" s="77"/>
      <c r="X49" s="77"/>
      <c r="Y49" s="77"/>
      <c r="Z49" s="77"/>
      <c r="AA49" s="77"/>
      <c r="AB49" s="77"/>
      <c r="AC49" s="77"/>
      <c r="AD49" s="77"/>
      <c r="AE49" s="77"/>
      <c r="AF49" s="77"/>
      <c r="AG49" s="77"/>
      <c r="AH49" s="77"/>
      <c r="AI49" s="77"/>
      <c r="AJ49" s="77"/>
      <c r="AK49" s="77">
        <v>8850000000</v>
      </c>
      <c r="AL49" s="77">
        <v>10768000000</v>
      </c>
      <c r="AM49" s="77">
        <v>5820475672.0542698</v>
      </c>
      <c r="AN49" s="77">
        <v>5643416613.2820797</v>
      </c>
      <c r="AO49" s="77">
        <v>5771456952.1907997</v>
      </c>
      <c r="AP49" s="77">
        <v>6090838693.27145</v>
      </c>
      <c r="AQ49" s="77">
        <v>6217805820.77104</v>
      </c>
      <c r="AR49" s="77">
        <v>4711259427.2727299</v>
      </c>
      <c r="AS49" s="77">
        <v>19088046305.7971</v>
      </c>
      <c r="AT49" s="77">
        <v>7438189100.3333302</v>
      </c>
      <c r="AU49" s="77">
        <v>8728038525.1403408</v>
      </c>
      <c r="AV49" s="77">
        <v>8937567059.8775406</v>
      </c>
      <c r="AW49" s="77">
        <v>10297483481.223</v>
      </c>
      <c r="AX49" s="77">
        <v>11964484465.938801</v>
      </c>
      <c r="AY49" s="77">
        <v>14451901696.3878</v>
      </c>
      <c r="AZ49" s="77">
        <v>16737071816.379999</v>
      </c>
      <c r="BA49" s="77">
        <v>19788515590.128399</v>
      </c>
      <c r="BB49" s="77">
        <v>18648372553.092098</v>
      </c>
      <c r="BC49" s="77">
        <v>21565721044.846199</v>
      </c>
      <c r="BD49" s="77">
        <v>25839749199.3671</v>
      </c>
      <c r="BE49" s="77">
        <v>29306235285.259701</v>
      </c>
      <c r="BF49" s="77">
        <v>32679745048.442699</v>
      </c>
      <c r="BG49" s="77">
        <v>35909040925.9375</v>
      </c>
      <c r="BH49" s="77">
        <v>37917706497.179298</v>
      </c>
      <c r="BI49" s="77">
        <v>37134801555.332199</v>
      </c>
      <c r="BJ49" s="77">
        <v>38019264794.826302</v>
      </c>
      <c r="BK49" s="77">
        <v>47568210009.8172</v>
      </c>
      <c r="BL49" s="77">
        <v>51775829877.208801</v>
      </c>
      <c r="BM49" s="77">
        <v>48716961860.1325</v>
      </c>
      <c r="BN49" s="77">
        <v>55328482783.539299</v>
      </c>
      <c r="BO49" s="77">
        <v>65801547619.597397</v>
      </c>
      <c r="BP49" s="77">
        <v>66383287002.996902</v>
      </c>
    </row>
    <row r="50" spans="1:68" x14ac:dyDescent="0.35">
      <c r="A50" t="s">
        <v>306</v>
      </c>
      <c r="B50" t="s">
        <v>307</v>
      </c>
      <c r="C50" t="s">
        <v>218</v>
      </c>
      <c r="D50" t="s">
        <v>219</v>
      </c>
      <c r="E50" s="77">
        <v>131731862.78301699</v>
      </c>
      <c r="F50" s="77">
        <v>151675738.92634201</v>
      </c>
      <c r="G50" s="77">
        <v>166521239.65024301</v>
      </c>
      <c r="H50" s="77">
        <v>172233430.65785801</v>
      </c>
      <c r="I50" s="77">
        <v>185693724.905233</v>
      </c>
      <c r="J50" s="77">
        <v>198318064.02892399</v>
      </c>
      <c r="K50" s="77">
        <v>220613581.972601</v>
      </c>
      <c r="L50" s="77">
        <v>237397428.13501</v>
      </c>
      <c r="M50" s="77">
        <v>251247457.76552501</v>
      </c>
      <c r="N50" s="77">
        <v>265040036.41721499</v>
      </c>
      <c r="O50" s="77">
        <v>274960699.88525498</v>
      </c>
      <c r="P50" s="77">
        <v>322128018.95544398</v>
      </c>
      <c r="Q50" s="77">
        <v>410669263.65179801</v>
      </c>
      <c r="R50" s="77">
        <v>541973362.61042297</v>
      </c>
      <c r="S50" s="77">
        <v>585364634.47397697</v>
      </c>
      <c r="T50" s="77">
        <v>767102680.23996699</v>
      </c>
      <c r="U50" s="77">
        <v>754549601.39149201</v>
      </c>
      <c r="V50" s="77">
        <v>765224029.28655601</v>
      </c>
      <c r="W50" s="77">
        <v>878771772.20214903</v>
      </c>
      <c r="X50" s="77">
        <v>1198749667.42923</v>
      </c>
      <c r="Y50" s="77">
        <v>1705796852.8947301</v>
      </c>
      <c r="Z50" s="77">
        <v>1993512322.62391</v>
      </c>
      <c r="AA50" s="77">
        <v>2160640564.56041</v>
      </c>
      <c r="AB50" s="77">
        <v>2097274289.7506599</v>
      </c>
      <c r="AC50" s="77">
        <v>2193581365.3429899</v>
      </c>
      <c r="AD50" s="77">
        <v>2160872540.0317502</v>
      </c>
      <c r="AE50" s="77">
        <v>1849268212.30284</v>
      </c>
      <c r="AF50" s="77">
        <v>2297753652.3492899</v>
      </c>
      <c r="AG50" s="77">
        <v>2212536311.9931898</v>
      </c>
      <c r="AH50" s="77">
        <v>2389593025.6033902</v>
      </c>
      <c r="AI50" s="77">
        <v>2798746050.1135402</v>
      </c>
      <c r="AJ50" s="77">
        <v>2724853505.80336</v>
      </c>
      <c r="AK50" s="77">
        <v>2933222703.0334001</v>
      </c>
      <c r="AL50" s="77">
        <v>2684323623.1437201</v>
      </c>
      <c r="AM50" s="77">
        <v>1769365437.7880099</v>
      </c>
      <c r="AN50" s="77">
        <v>2116003867.7553599</v>
      </c>
      <c r="AO50" s="77">
        <v>2540697539.0577302</v>
      </c>
      <c r="AP50" s="77">
        <v>2322719102.6908998</v>
      </c>
      <c r="AQ50" s="77">
        <v>1949481379.2195101</v>
      </c>
      <c r="AR50" s="77">
        <v>2354772960.2829599</v>
      </c>
      <c r="AS50" s="77">
        <v>3227927697.5792098</v>
      </c>
      <c r="AT50" s="77">
        <v>2796704604.0381198</v>
      </c>
      <c r="AU50" s="77">
        <v>3034250923.9772601</v>
      </c>
      <c r="AV50" s="77">
        <v>3503723087.7448301</v>
      </c>
      <c r="AW50" s="77">
        <v>4656974940.1272097</v>
      </c>
      <c r="AX50" s="77">
        <v>6650001680.4854403</v>
      </c>
      <c r="AY50" s="77">
        <v>8072305029.0651398</v>
      </c>
      <c r="AZ50" s="77">
        <v>8782703436.7018795</v>
      </c>
      <c r="BA50" s="77">
        <v>11649857673.4436</v>
      </c>
      <c r="BB50" s="77">
        <v>9723299915.2531204</v>
      </c>
      <c r="BC50" s="77">
        <v>13148396211.595501</v>
      </c>
      <c r="BD50" s="77">
        <v>15655383576.651501</v>
      </c>
      <c r="BE50" s="77">
        <v>17692911296.304401</v>
      </c>
      <c r="BF50" s="77">
        <v>17958720699.0868</v>
      </c>
      <c r="BG50" s="77">
        <v>17919321082.553902</v>
      </c>
      <c r="BH50" s="77">
        <v>12434793867.722799</v>
      </c>
      <c r="BI50" s="77">
        <v>10931328149.685699</v>
      </c>
      <c r="BJ50" s="77">
        <v>11834473047.763599</v>
      </c>
      <c r="BK50" s="77">
        <v>14773900277.9221</v>
      </c>
      <c r="BL50" s="77">
        <v>13976637328.847401</v>
      </c>
      <c r="BM50" s="77">
        <v>11468688140.7225</v>
      </c>
      <c r="BN50" s="77">
        <v>14825690210.0308</v>
      </c>
      <c r="BO50" s="77">
        <v>15817030156.9459</v>
      </c>
      <c r="BP50" s="77">
        <v>15321055818.3263</v>
      </c>
    </row>
    <row r="51" spans="1:68" x14ac:dyDescent="0.35">
      <c r="A51" t="s">
        <v>308</v>
      </c>
      <c r="B51" t="s">
        <v>309</v>
      </c>
      <c r="C51" t="s">
        <v>218</v>
      </c>
      <c r="D51" t="s">
        <v>219</v>
      </c>
      <c r="E51" s="77">
        <v>4031152976.63904</v>
      </c>
      <c r="F51" s="77">
        <v>4540447761.1940298</v>
      </c>
      <c r="G51" s="77">
        <v>4955538218.8161802</v>
      </c>
      <c r="H51" s="77">
        <v>4836166666.6666698</v>
      </c>
      <c r="I51" s="77">
        <v>5973366666.6666698</v>
      </c>
      <c r="J51" s="77">
        <v>5760761904.7618999</v>
      </c>
      <c r="K51" s="77">
        <v>5428518518.5185204</v>
      </c>
      <c r="L51" s="77">
        <v>5825170438.4870396</v>
      </c>
      <c r="M51" s="77">
        <v>5960212869.1296797</v>
      </c>
      <c r="N51" s="77">
        <v>6450175213.7492304</v>
      </c>
      <c r="O51" s="77">
        <v>7198360460.1988697</v>
      </c>
      <c r="P51" s="77">
        <v>7820380970.5367403</v>
      </c>
      <c r="Q51" s="77">
        <v>8671358732.6848602</v>
      </c>
      <c r="R51" s="77">
        <v>10315760000.339399</v>
      </c>
      <c r="S51" s="77">
        <v>12370029583.641899</v>
      </c>
      <c r="T51" s="77">
        <v>13098633901.8673</v>
      </c>
      <c r="U51" s="77">
        <v>15341403660.469801</v>
      </c>
      <c r="V51" s="77">
        <v>19470960619.1297</v>
      </c>
      <c r="W51" s="77">
        <v>23263511958.0509</v>
      </c>
      <c r="X51" s="77">
        <v>27940411250.273201</v>
      </c>
      <c r="Y51" s="77">
        <v>33400735644.0481</v>
      </c>
      <c r="Z51" s="77">
        <v>36388366869.030899</v>
      </c>
      <c r="AA51" s="77">
        <v>38968039721.748001</v>
      </c>
      <c r="AB51" s="77">
        <v>38729822781.599701</v>
      </c>
      <c r="AC51" s="77">
        <v>38253120737.967102</v>
      </c>
      <c r="AD51" s="77">
        <v>34894419443.488098</v>
      </c>
      <c r="AE51" s="77">
        <v>34942489683.971199</v>
      </c>
      <c r="AF51" s="77">
        <v>36373307085.088699</v>
      </c>
      <c r="AG51" s="77">
        <v>39212550050.422302</v>
      </c>
      <c r="AH51" s="77">
        <v>39540080200.393799</v>
      </c>
      <c r="AI51" s="77">
        <v>47844090709.990799</v>
      </c>
      <c r="AJ51" s="77">
        <v>49637993948.840202</v>
      </c>
      <c r="AK51" s="77">
        <v>58394443377.541603</v>
      </c>
      <c r="AL51" s="77">
        <v>66474101301.175903</v>
      </c>
      <c r="AM51" s="77">
        <v>81705497616.570297</v>
      </c>
      <c r="AN51" s="77">
        <v>92495970511.395096</v>
      </c>
      <c r="AO51" s="77">
        <v>97153389010.946594</v>
      </c>
      <c r="AP51" s="77">
        <v>106656492293.614</v>
      </c>
      <c r="AQ51" s="77">
        <v>98486358581.163895</v>
      </c>
      <c r="AR51" s="77">
        <v>86278947636.962006</v>
      </c>
      <c r="AS51" s="77">
        <v>99875074951.027802</v>
      </c>
      <c r="AT51" s="77">
        <v>98200641203.389206</v>
      </c>
      <c r="AU51" s="77">
        <v>97945812802.888199</v>
      </c>
      <c r="AV51" s="77">
        <v>94644969157.098694</v>
      </c>
      <c r="AW51" s="77">
        <v>117092416666.245</v>
      </c>
      <c r="AX51" s="77">
        <v>145600529605.80301</v>
      </c>
      <c r="AY51" s="77">
        <v>161792958904.86401</v>
      </c>
      <c r="AZ51" s="77">
        <v>206229540926.311</v>
      </c>
      <c r="BA51" s="77">
        <v>242504150472.931</v>
      </c>
      <c r="BB51" s="77">
        <v>232468663109.59399</v>
      </c>
      <c r="BC51" s="77">
        <v>286498534094.96301</v>
      </c>
      <c r="BD51" s="77">
        <v>334966134804.88702</v>
      </c>
      <c r="BE51" s="77">
        <v>370691143018.039</v>
      </c>
      <c r="BF51" s="77">
        <v>382093697077.685</v>
      </c>
      <c r="BG51" s="77">
        <v>381240864422.40601</v>
      </c>
      <c r="BH51" s="77">
        <v>293492370193.16602</v>
      </c>
      <c r="BI51" s="77">
        <v>282720100286.22803</v>
      </c>
      <c r="BJ51" s="77">
        <v>311866875156.87903</v>
      </c>
      <c r="BK51" s="77">
        <v>334198218098.276</v>
      </c>
      <c r="BL51" s="77">
        <v>323031701192.84003</v>
      </c>
      <c r="BM51" s="77">
        <v>270348342541.465</v>
      </c>
      <c r="BN51" s="77">
        <v>318524633225.39502</v>
      </c>
      <c r="BO51" s="77">
        <v>345329875078.51202</v>
      </c>
      <c r="BP51" s="77">
        <v>363540156234.86798</v>
      </c>
    </row>
    <row r="52" spans="1:68" x14ac:dyDescent="0.35">
      <c r="A52" t="s">
        <v>310</v>
      </c>
      <c r="B52" t="s">
        <v>311</v>
      </c>
      <c r="C52" t="s">
        <v>218</v>
      </c>
      <c r="D52" t="s">
        <v>219</v>
      </c>
      <c r="E52" s="77"/>
      <c r="F52" s="77"/>
      <c r="G52" s="77"/>
      <c r="H52" s="77"/>
      <c r="I52" s="77"/>
      <c r="J52" s="77"/>
      <c r="K52" s="77"/>
      <c r="L52" s="77"/>
      <c r="M52" s="77"/>
      <c r="N52" s="77"/>
      <c r="O52" s="77"/>
      <c r="P52" s="77"/>
      <c r="Q52" s="77"/>
      <c r="R52" s="77"/>
      <c r="S52" s="77"/>
      <c r="T52" s="77"/>
      <c r="U52" s="77"/>
      <c r="V52" s="77"/>
      <c r="W52" s="77"/>
      <c r="X52" s="77"/>
      <c r="Y52" s="77">
        <v>212218261.58564299</v>
      </c>
      <c r="Z52" s="77">
        <v>196349931.540286</v>
      </c>
      <c r="AA52" s="77">
        <v>184009013.56281501</v>
      </c>
      <c r="AB52" s="77">
        <v>191621954.85533199</v>
      </c>
      <c r="AC52" s="77">
        <v>184697225.63707599</v>
      </c>
      <c r="AD52" s="77">
        <v>196726096.32913101</v>
      </c>
      <c r="AE52" s="77">
        <v>279197721.80757701</v>
      </c>
      <c r="AF52" s="77">
        <v>337525852.64757502</v>
      </c>
      <c r="AG52" s="77">
        <v>356500032.67631602</v>
      </c>
      <c r="AH52" s="77">
        <v>341476768.326033</v>
      </c>
      <c r="AI52" s="77">
        <v>429622177.72488499</v>
      </c>
      <c r="AJ52" s="77">
        <v>424108769.502231</v>
      </c>
      <c r="AK52" s="77">
        <v>457388651.50094098</v>
      </c>
      <c r="AL52" s="77">
        <v>452881475.07181299</v>
      </c>
      <c r="AM52" s="77">
        <v>319189184.25563902</v>
      </c>
      <c r="AN52" s="77">
        <v>398461797.009413</v>
      </c>
      <c r="AO52" s="77">
        <v>396053805.89175397</v>
      </c>
      <c r="AP52" s="77">
        <v>364445600.52549201</v>
      </c>
      <c r="AQ52" s="77">
        <v>370106745.93014598</v>
      </c>
      <c r="AR52" s="77">
        <v>382454989.94531101</v>
      </c>
      <c r="AS52" s="77">
        <v>351136579.64863199</v>
      </c>
      <c r="AT52" s="77">
        <v>378512024.07755601</v>
      </c>
      <c r="AU52" s="77">
        <v>425964681.04437798</v>
      </c>
      <c r="AV52" s="77">
        <v>546885222.71306503</v>
      </c>
      <c r="AW52" s="77">
        <v>633706110.795614</v>
      </c>
      <c r="AX52" s="77">
        <v>653845169.168576</v>
      </c>
      <c r="AY52" s="77">
        <v>698431793.87277603</v>
      </c>
      <c r="AZ52" s="77">
        <v>795673152.86707699</v>
      </c>
      <c r="BA52" s="77">
        <v>915659107.96582305</v>
      </c>
      <c r="BB52" s="77">
        <v>905341172.70582998</v>
      </c>
      <c r="BC52" s="77">
        <v>907978730.88784397</v>
      </c>
      <c r="BD52" s="77">
        <v>1023086273.53336</v>
      </c>
      <c r="BE52" s="77">
        <v>1015843490.82374</v>
      </c>
      <c r="BF52" s="77">
        <v>1116224106.83728</v>
      </c>
      <c r="BG52" s="77">
        <v>1149587661.0069301</v>
      </c>
      <c r="BH52" s="77">
        <v>966029600.86222696</v>
      </c>
      <c r="BI52" s="77">
        <v>1012835493.1932499</v>
      </c>
      <c r="BJ52" s="77">
        <v>1077439756.5945101</v>
      </c>
      <c r="BK52" s="77">
        <v>1188797449.3858399</v>
      </c>
      <c r="BL52" s="77">
        <v>1195019531.9010999</v>
      </c>
      <c r="BM52" s="77">
        <v>1225039196.6109099</v>
      </c>
      <c r="BN52" s="77">
        <v>1296089479.91978</v>
      </c>
      <c r="BO52" s="77">
        <v>1242519407.7760301</v>
      </c>
      <c r="BP52" s="77">
        <v>1352380972.15662</v>
      </c>
    </row>
    <row r="53" spans="1:68" x14ac:dyDescent="0.35">
      <c r="A53" t="s">
        <v>312</v>
      </c>
      <c r="B53" t="s">
        <v>313</v>
      </c>
      <c r="C53" t="s">
        <v>218</v>
      </c>
      <c r="D53" t="s">
        <v>219</v>
      </c>
      <c r="E53" s="77"/>
      <c r="F53" s="77"/>
      <c r="G53" s="77"/>
      <c r="H53" s="77"/>
      <c r="I53" s="77"/>
      <c r="J53" s="77"/>
      <c r="K53" s="77"/>
      <c r="L53" s="77"/>
      <c r="M53" s="77"/>
      <c r="N53" s="77"/>
      <c r="O53" s="77"/>
      <c r="P53" s="77"/>
      <c r="Q53" s="77"/>
      <c r="R53" s="77"/>
      <c r="S53" s="77"/>
      <c r="T53" s="77"/>
      <c r="U53" s="77"/>
      <c r="V53" s="77"/>
      <c r="W53" s="77"/>
      <c r="X53" s="77"/>
      <c r="Y53" s="77">
        <v>142246815.345007</v>
      </c>
      <c r="Z53" s="77">
        <v>139468209.11620599</v>
      </c>
      <c r="AA53" s="77">
        <v>140630678.98347801</v>
      </c>
      <c r="AB53" s="77">
        <v>138476175.620363</v>
      </c>
      <c r="AC53" s="77">
        <v>132019038.591628</v>
      </c>
      <c r="AD53" s="77">
        <v>137728204.81373501</v>
      </c>
      <c r="AE53" s="77">
        <v>190651167.559385</v>
      </c>
      <c r="AF53" s="77">
        <v>235253064.70982</v>
      </c>
      <c r="AG53" s="77">
        <v>264308140.28514901</v>
      </c>
      <c r="AH53" s="77">
        <v>267448571.41461101</v>
      </c>
      <c r="AI53" s="77">
        <v>306890962.64953297</v>
      </c>
      <c r="AJ53" s="77">
        <v>319827058.592875</v>
      </c>
      <c r="AK53" s="77">
        <v>357160985.32741302</v>
      </c>
      <c r="AL53" s="77">
        <v>490417389.68256903</v>
      </c>
      <c r="AM53" s="77">
        <v>406580652.33053702</v>
      </c>
      <c r="AN53" s="77">
        <v>487148993.53310901</v>
      </c>
      <c r="AO53" s="77">
        <v>501979269.84394199</v>
      </c>
      <c r="AP53" s="77">
        <v>490608657.92497599</v>
      </c>
      <c r="AQ53" s="77">
        <v>521910560.52486801</v>
      </c>
      <c r="AR53" s="77">
        <v>592416703.05887794</v>
      </c>
      <c r="AS53" s="77">
        <v>539227277.62641096</v>
      </c>
      <c r="AT53" s="77">
        <v>563090490.37736797</v>
      </c>
      <c r="AU53" s="77">
        <v>620507387.46617401</v>
      </c>
      <c r="AV53" s="77">
        <v>813260468.87383401</v>
      </c>
      <c r="AW53" s="77">
        <v>924940011.83689702</v>
      </c>
      <c r="AX53" s="77">
        <v>972241676.90766203</v>
      </c>
      <c r="AY53" s="77">
        <v>1107571457.9061401</v>
      </c>
      <c r="AZ53" s="77">
        <v>1649621738.6368899</v>
      </c>
      <c r="BA53" s="77">
        <v>1959620648.3157799</v>
      </c>
      <c r="BB53" s="77">
        <v>1852334575.17521</v>
      </c>
      <c r="BC53" s="77">
        <v>1824751467.92957</v>
      </c>
      <c r="BD53" s="77">
        <v>2046817987.2010901</v>
      </c>
      <c r="BE53" s="77">
        <v>1913081210.4141099</v>
      </c>
      <c r="BF53" s="77">
        <v>2028910915.1644599</v>
      </c>
      <c r="BG53" s="77">
        <v>2041930125.42979</v>
      </c>
      <c r="BH53" s="77">
        <v>1749857620.3532901</v>
      </c>
      <c r="BI53" s="77">
        <v>1849789985.9957199</v>
      </c>
      <c r="BJ53" s="77">
        <v>1996741539.9508801</v>
      </c>
      <c r="BK53" s="77">
        <v>2205099506.9999399</v>
      </c>
      <c r="BL53" s="77">
        <v>2252177124.3240199</v>
      </c>
      <c r="BM53" s="77">
        <v>1821565613.68613</v>
      </c>
      <c r="BN53" s="77">
        <v>2051842609.6455801</v>
      </c>
      <c r="BO53" s="77">
        <v>2303738020.1514802</v>
      </c>
      <c r="BP53" s="77">
        <v>2587252076.3056002</v>
      </c>
    </row>
    <row r="54" spans="1:68" x14ac:dyDescent="0.35">
      <c r="A54" t="s">
        <v>314</v>
      </c>
      <c r="B54" t="s">
        <v>315</v>
      </c>
      <c r="C54" t="s">
        <v>218</v>
      </c>
      <c r="D54" t="s">
        <v>219</v>
      </c>
      <c r="E54" s="77">
        <v>507513829.99485499</v>
      </c>
      <c r="F54" s="77">
        <v>490325181.61427498</v>
      </c>
      <c r="G54" s="77">
        <v>479180824.34850597</v>
      </c>
      <c r="H54" s="77">
        <v>511902136.809973</v>
      </c>
      <c r="I54" s="77">
        <v>542578367.24259806</v>
      </c>
      <c r="J54" s="77">
        <v>592981162.26415098</v>
      </c>
      <c r="K54" s="77">
        <v>647305630.18867898</v>
      </c>
      <c r="L54" s="77">
        <v>699456618.86792505</v>
      </c>
      <c r="M54" s="77">
        <v>773841494.33962297</v>
      </c>
      <c r="N54" s="77">
        <v>853630203.77358496</v>
      </c>
      <c r="O54" s="77">
        <v>984830158.49056602</v>
      </c>
      <c r="P54" s="77">
        <v>1077147537.52472</v>
      </c>
      <c r="Q54" s="77">
        <v>1238251695.55388</v>
      </c>
      <c r="R54" s="77">
        <v>1528925846.2546699</v>
      </c>
      <c r="S54" s="77">
        <v>1666544754.0983601</v>
      </c>
      <c r="T54" s="77">
        <v>1960863465.5776</v>
      </c>
      <c r="U54" s="77">
        <v>2412555425.9043198</v>
      </c>
      <c r="V54" s="77">
        <v>3072427012.8354702</v>
      </c>
      <c r="W54" s="77">
        <v>3523208809.80163</v>
      </c>
      <c r="X54" s="77">
        <v>4035519323.22054</v>
      </c>
      <c r="Y54" s="77">
        <v>4831447001.1668596</v>
      </c>
      <c r="Z54" s="77">
        <v>2623803095.7850099</v>
      </c>
      <c r="AA54" s="77">
        <v>2606623554.5658202</v>
      </c>
      <c r="AB54" s="77">
        <v>3146772630.7726302</v>
      </c>
      <c r="AC54" s="77">
        <v>3660477856.2297702</v>
      </c>
      <c r="AD54" s="77">
        <v>3919203960.39604</v>
      </c>
      <c r="AE54" s="77">
        <v>4418983870.9677401</v>
      </c>
      <c r="AF54" s="77">
        <v>4532952047.1562796</v>
      </c>
      <c r="AG54" s="77">
        <v>4614629898.4034796</v>
      </c>
      <c r="AH54" s="77">
        <v>5251025767.4762697</v>
      </c>
      <c r="AI54" s="77">
        <v>5711687786.7598896</v>
      </c>
      <c r="AJ54" s="77">
        <v>7196276092.4610004</v>
      </c>
      <c r="AK54" s="77">
        <v>8564041916.15275</v>
      </c>
      <c r="AL54" s="77">
        <v>9582868487.4321709</v>
      </c>
      <c r="AM54" s="77">
        <v>10486787008.0926</v>
      </c>
      <c r="AN54" s="77">
        <v>11578594259.8675</v>
      </c>
      <c r="AO54" s="77">
        <v>11678424507.245701</v>
      </c>
      <c r="AP54" s="77">
        <v>12614602382.2012</v>
      </c>
      <c r="AQ54" s="77">
        <v>13684255946.5765</v>
      </c>
      <c r="AR54" s="77">
        <v>14254866281.1537</v>
      </c>
      <c r="AS54" s="77">
        <v>15013629658.6521</v>
      </c>
      <c r="AT54" s="77">
        <v>15976174336.972099</v>
      </c>
      <c r="AU54" s="77">
        <v>16578820687.288099</v>
      </c>
      <c r="AV54" s="77">
        <v>17271760506.948299</v>
      </c>
      <c r="AW54" s="77">
        <v>18610594846.208302</v>
      </c>
      <c r="AX54" s="77">
        <v>20040642476.981701</v>
      </c>
      <c r="AY54" s="77">
        <v>22715540324.694401</v>
      </c>
      <c r="AZ54" s="77">
        <v>26884700344.840599</v>
      </c>
      <c r="BA54" s="77">
        <v>30801744881.950199</v>
      </c>
      <c r="BB54" s="77">
        <v>30745714312.990501</v>
      </c>
      <c r="BC54" s="77">
        <v>37658614803.848</v>
      </c>
      <c r="BD54" s="77">
        <v>42762613699.9524</v>
      </c>
      <c r="BE54" s="77">
        <v>47231655431.138901</v>
      </c>
      <c r="BF54" s="77">
        <v>50949668840.869202</v>
      </c>
      <c r="BG54" s="77">
        <v>52016408951.822502</v>
      </c>
      <c r="BH54" s="77">
        <v>56441920821.080597</v>
      </c>
      <c r="BI54" s="77">
        <v>58847019609.6549</v>
      </c>
      <c r="BJ54" s="77">
        <v>60516044657.225403</v>
      </c>
      <c r="BK54" s="77">
        <v>62420164991.537399</v>
      </c>
      <c r="BL54" s="77">
        <v>64417670521.184196</v>
      </c>
      <c r="BM54" s="77">
        <v>62395610760.391197</v>
      </c>
      <c r="BN54" s="77">
        <v>64960725734.196503</v>
      </c>
      <c r="BO54" s="77">
        <v>69243626028.593597</v>
      </c>
      <c r="BP54" s="77">
        <v>86497941439.017395</v>
      </c>
    </row>
    <row r="55" spans="1:68" x14ac:dyDescent="0.35">
      <c r="A55" t="s">
        <v>316</v>
      </c>
      <c r="B55" t="s">
        <v>317</v>
      </c>
      <c r="C55" t="s">
        <v>218</v>
      </c>
      <c r="D55" t="s">
        <v>219</v>
      </c>
      <c r="E55" s="77">
        <v>641539199.96683204</v>
      </c>
      <c r="F55" s="77">
        <v>700032151.39425004</v>
      </c>
      <c r="G55" s="77">
        <v>751070761.91450703</v>
      </c>
      <c r="H55" s="77">
        <v>783055216.42499804</v>
      </c>
      <c r="I55" s="77">
        <v>850013068.40339804</v>
      </c>
      <c r="J55" s="77">
        <v>941955802.17084205</v>
      </c>
      <c r="K55" s="77">
        <v>1060211693.68678</v>
      </c>
      <c r="L55" s="77">
        <v>1193809346.97422</v>
      </c>
      <c r="M55" s="77">
        <v>1249827169.49036</v>
      </c>
      <c r="N55" s="77">
        <v>1408416099.22387</v>
      </c>
      <c r="O55" s="77">
        <v>1494644823.07131</v>
      </c>
      <c r="P55" s="77">
        <v>1613957283.8594</v>
      </c>
      <c r="Q55" s="77">
        <v>1699530410.78988</v>
      </c>
      <c r="R55" s="77">
        <v>1914714924.0445001</v>
      </c>
      <c r="S55" s="77">
        <v>2188779239.80902</v>
      </c>
      <c r="T55" s="77">
        <v>2399029470.1283798</v>
      </c>
      <c r="U55" s="77">
        <v>2459992058.3139801</v>
      </c>
      <c r="V55" s="77">
        <v>2810359159.79316</v>
      </c>
      <c r="W55" s="77">
        <v>3227977419.1455402</v>
      </c>
      <c r="X55" s="77">
        <v>3813512912.08321</v>
      </c>
      <c r="Y55" s="77">
        <v>4581034657.32829</v>
      </c>
      <c r="Z55" s="77">
        <v>4920708665.3691397</v>
      </c>
      <c r="AA55" s="77">
        <v>5085934008.8249598</v>
      </c>
      <c r="AB55" s="77">
        <v>5355236378.6178598</v>
      </c>
      <c r="AC55" s="77">
        <v>5855996772.4184904</v>
      </c>
      <c r="AD55" s="77">
        <v>6344026525.3044701</v>
      </c>
      <c r="AE55" s="77">
        <v>6899365003.2847204</v>
      </c>
      <c r="AF55" s="77">
        <v>7446648029.2108498</v>
      </c>
      <c r="AG55" s="77">
        <v>8147437984.7012901</v>
      </c>
      <c r="AH55" s="77">
        <v>8161221667.9591599</v>
      </c>
      <c r="AI55" s="77">
        <v>8504276626.8214998</v>
      </c>
      <c r="AJ55" s="77">
        <v>8637254827.2742901</v>
      </c>
      <c r="AK55" s="77">
        <v>8801288383.8064709</v>
      </c>
      <c r="AL55" s="77">
        <v>9144076192.9594994</v>
      </c>
      <c r="AM55" s="77">
        <v>9839199623.04389</v>
      </c>
      <c r="AN55" s="77">
        <v>10400848111.3486</v>
      </c>
      <c r="AO55" s="77">
        <v>11180259450.935699</v>
      </c>
      <c r="AP55" s="77">
        <v>14335075432.7544</v>
      </c>
      <c r="AQ55" s="77">
        <v>15597595841.554701</v>
      </c>
      <c r="AR55" s="77">
        <v>16582093658.3599</v>
      </c>
      <c r="AS55" s="77">
        <v>17467367619.111301</v>
      </c>
      <c r="AT55" s="77">
        <v>17638376240.548401</v>
      </c>
      <c r="AU55" s="77">
        <v>18687788779.526901</v>
      </c>
      <c r="AV55" s="77">
        <v>19248879362.733398</v>
      </c>
      <c r="AW55" s="77">
        <v>20281937834.115101</v>
      </c>
      <c r="AX55" s="77">
        <v>22208371015.041599</v>
      </c>
      <c r="AY55" s="77">
        <v>25923714993.905899</v>
      </c>
      <c r="AZ55" s="77">
        <v>28067234199.5014</v>
      </c>
      <c r="BA55" s="77">
        <v>29396279802.381802</v>
      </c>
      <c r="BB55" s="77">
        <v>28708191270.567101</v>
      </c>
      <c r="BC55" s="77">
        <v>29715534449.174702</v>
      </c>
      <c r="BD55" s="77">
        <v>30344564229.3382</v>
      </c>
      <c r="BE55" s="77">
        <v>32052386052.2943</v>
      </c>
      <c r="BF55" s="77">
        <v>32390809157.292301</v>
      </c>
      <c r="BG55" s="77">
        <v>33462282320.5238</v>
      </c>
      <c r="BH55" s="77">
        <v>34538256117.685898</v>
      </c>
      <c r="BI55" s="77">
        <v>33451252507.2663</v>
      </c>
      <c r="BJ55" s="77">
        <v>34921587493.339699</v>
      </c>
      <c r="BK55" s="77">
        <v>36225416548.2006</v>
      </c>
      <c r="BL55" s="77">
        <v>37621010338.361603</v>
      </c>
      <c r="BM55" s="77">
        <v>31378030000.782001</v>
      </c>
      <c r="BN55" s="77">
        <v>36706592898.692497</v>
      </c>
      <c r="BO55" s="77">
        <v>48138054138.984901</v>
      </c>
      <c r="BP55" s="77">
        <v>53252637669.895302</v>
      </c>
    </row>
    <row r="56" spans="1:68" x14ac:dyDescent="0.35">
      <c r="A56" t="s">
        <v>318</v>
      </c>
      <c r="B56" t="s">
        <v>319</v>
      </c>
      <c r="C56" t="s">
        <v>218</v>
      </c>
      <c r="D56" t="s">
        <v>219</v>
      </c>
      <c r="E56" s="77"/>
      <c r="F56" s="77"/>
      <c r="G56" s="77"/>
      <c r="H56" s="77"/>
      <c r="I56" s="77"/>
      <c r="J56" s="77"/>
      <c r="K56" s="77"/>
      <c r="L56" s="77"/>
      <c r="M56" s="77"/>
      <c r="N56" s="77"/>
      <c r="O56" s="77">
        <v>5693005200</v>
      </c>
      <c r="P56" s="77">
        <v>6914658400</v>
      </c>
      <c r="Q56" s="77">
        <v>8135150891.9202499</v>
      </c>
      <c r="R56" s="77">
        <v>9987709650.1809406</v>
      </c>
      <c r="S56" s="77">
        <v>11405957317.0732</v>
      </c>
      <c r="T56" s="77">
        <v>13027415243.902399</v>
      </c>
      <c r="U56" s="77">
        <v>13789579902.557899</v>
      </c>
      <c r="V56" s="77">
        <v>14206158674.698799</v>
      </c>
      <c r="W56" s="77">
        <v>17844705324.675301</v>
      </c>
      <c r="X56" s="77">
        <v>19584443287.6712</v>
      </c>
      <c r="Y56" s="77">
        <v>19912889861.111099</v>
      </c>
      <c r="Z56" s="77">
        <v>20150254096.385502</v>
      </c>
      <c r="AA56" s="77">
        <v>20953510235.294102</v>
      </c>
      <c r="AB56" s="77">
        <v>22204940512.223499</v>
      </c>
      <c r="AC56" s="77">
        <v>24039383608.4235</v>
      </c>
      <c r="AD56" s="77">
        <v>22920490774.102001</v>
      </c>
      <c r="AE56" s="77">
        <v>24226574634.029301</v>
      </c>
      <c r="AF56" s="77">
        <v>25213935012.081902</v>
      </c>
      <c r="AG56" s="77">
        <v>27458999472.295502</v>
      </c>
      <c r="AH56" s="77">
        <v>27023468665.897701</v>
      </c>
      <c r="AI56" s="77">
        <v>28645436569.148899</v>
      </c>
      <c r="AJ56" s="77">
        <v>24316556025.658501</v>
      </c>
      <c r="AK56" s="77">
        <v>22085858243.243198</v>
      </c>
      <c r="AL56" s="77">
        <v>22367254864.864899</v>
      </c>
      <c r="AM56" s="77">
        <v>28448326756.756802</v>
      </c>
      <c r="AN56" s="77">
        <v>30429803651.2192</v>
      </c>
      <c r="AO56" s="77">
        <v>25017368700</v>
      </c>
      <c r="AP56" s="77">
        <v>25365908100</v>
      </c>
      <c r="AQ56" s="77">
        <v>25736331200</v>
      </c>
      <c r="AR56" s="77">
        <v>28364615200</v>
      </c>
      <c r="AS56" s="77">
        <v>30565400000</v>
      </c>
      <c r="AT56" s="77">
        <v>31682400000</v>
      </c>
      <c r="AU56" s="77">
        <v>33590500000</v>
      </c>
      <c r="AV56" s="77">
        <v>35901200000</v>
      </c>
      <c r="AW56" s="77">
        <v>38203000000</v>
      </c>
      <c r="AX56" s="77">
        <v>42643836100</v>
      </c>
      <c r="AY56" s="77">
        <v>48835925925.925903</v>
      </c>
      <c r="AZ56" s="77">
        <v>54262870370.370399</v>
      </c>
      <c r="BA56" s="77">
        <v>56302129629.629601</v>
      </c>
      <c r="BB56" s="77">
        <v>57481481481.481499</v>
      </c>
      <c r="BC56" s="77">
        <v>59562962962.962997</v>
      </c>
      <c r="BD56" s="77">
        <v>68990000000</v>
      </c>
      <c r="BE56" s="77">
        <v>73141000000</v>
      </c>
      <c r="BF56" s="77">
        <v>77148000000</v>
      </c>
      <c r="BG56" s="77">
        <v>80656100000</v>
      </c>
      <c r="BH56" s="77">
        <v>87132800000</v>
      </c>
      <c r="BI56" s="77">
        <v>91370407863.699997</v>
      </c>
      <c r="BJ56" s="77">
        <v>96850649691.740601</v>
      </c>
      <c r="BK56" s="77">
        <v>100050036096.123</v>
      </c>
      <c r="BL56" s="77">
        <v>103427600000</v>
      </c>
      <c r="BM56" s="77">
        <v>107351800000</v>
      </c>
      <c r="BN56" s="77"/>
      <c r="BO56" s="77"/>
      <c r="BP56" s="77"/>
    </row>
    <row r="57" spans="1:68" x14ac:dyDescent="0.35">
      <c r="A57" t="s">
        <v>320</v>
      </c>
      <c r="B57" t="s">
        <v>321</v>
      </c>
      <c r="C57" t="s">
        <v>218</v>
      </c>
      <c r="D57" t="s">
        <v>219</v>
      </c>
      <c r="E57" s="77"/>
      <c r="F57" s="77"/>
      <c r="G57" s="77"/>
      <c r="H57" s="77"/>
      <c r="I57" s="77"/>
      <c r="J57" s="77"/>
      <c r="K57" s="77"/>
      <c r="L57" s="77"/>
      <c r="M57" s="77"/>
      <c r="N57" s="77"/>
      <c r="O57" s="77"/>
      <c r="P57" s="77"/>
      <c r="Q57" s="77"/>
      <c r="R57" s="77"/>
      <c r="S57" s="77"/>
      <c r="T57" s="77"/>
      <c r="U57" s="77"/>
      <c r="V57" s="77"/>
      <c r="W57" s="77"/>
      <c r="X57" s="77"/>
      <c r="Y57" s="77"/>
      <c r="Z57" s="77"/>
      <c r="AA57" s="77"/>
      <c r="AB57" s="77"/>
      <c r="AC57" s="77"/>
      <c r="AD57" s="77"/>
      <c r="AE57" s="77"/>
      <c r="AF57" s="77"/>
      <c r="AG57" s="77"/>
      <c r="AH57" s="77"/>
      <c r="AI57" s="77"/>
      <c r="AJ57" s="77"/>
      <c r="AK57" s="77"/>
      <c r="AL57" s="77"/>
      <c r="AM57" s="77"/>
      <c r="AN57" s="77"/>
      <c r="AO57" s="77"/>
      <c r="AP57" s="77"/>
      <c r="AQ57" s="77"/>
      <c r="AR57" s="77"/>
      <c r="AS57" s="77"/>
      <c r="AT57" s="77"/>
      <c r="AU57" s="77"/>
      <c r="AV57" s="77"/>
      <c r="AW57" s="77"/>
      <c r="AX57" s="77"/>
      <c r="AY57" s="77"/>
      <c r="AZ57" s="77"/>
      <c r="BA57" s="77"/>
      <c r="BB57" s="77"/>
      <c r="BC57" s="77"/>
      <c r="BD57" s="77">
        <v>2930092234.6368699</v>
      </c>
      <c r="BE57" s="77">
        <v>3012836256.9832401</v>
      </c>
      <c r="BF57" s="77">
        <v>3033568603.3519602</v>
      </c>
      <c r="BG57" s="77">
        <v>3059406983.2402201</v>
      </c>
      <c r="BH57" s="77">
        <v>3058779217.87709</v>
      </c>
      <c r="BI57" s="77">
        <v>3024690167.5977702</v>
      </c>
      <c r="BJ57" s="77">
        <v>3033433240.2234602</v>
      </c>
      <c r="BK57" s="77">
        <v>3046364804.4692702</v>
      </c>
      <c r="BL57" s="77">
        <v>3026124134.0782099</v>
      </c>
      <c r="BM57" s="77">
        <v>2534327597.7653599</v>
      </c>
      <c r="BN57" s="77">
        <v>2739608133.18436</v>
      </c>
      <c r="BO57" s="77">
        <v>3073840325.4328499</v>
      </c>
      <c r="BP57" s="77"/>
    </row>
    <row r="58" spans="1:68" x14ac:dyDescent="0.35">
      <c r="A58" t="s">
        <v>322</v>
      </c>
      <c r="B58" t="s">
        <v>323</v>
      </c>
      <c r="C58" t="s">
        <v>218</v>
      </c>
      <c r="D58" t="s">
        <v>219</v>
      </c>
      <c r="E58" s="77"/>
      <c r="F58" s="77"/>
      <c r="G58" s="77"/>
      <c r="H58" s="77"/>
      <c r="I58" s="77"/>
      <c r="J58" s="77"/>
      <c r="K58" s="77"/>
      <c r="L58" s="77"/>
      <c r="M58" s="77"/>
      <c r="N58" s="77"/>
      <c r="O58" s="77"/>
      <c r="P58" s="77"/>
      <c r="Q58" s="77"/>
      <c r="R58" s="77"/>
      <c r="S58" s="77"/>
      <c r="T58" s="77"/>
      <c r="U58" s="77"/>
      <c r="V58" s="77"/>
      <c r="W58" s="77"/>
      <c r="X58" s="77"/>
      <c r="Y58" s="77"/>
      <c r="Z58" s="77"/>
      <c r="AA58" s="77"/>
      <c r="AB58" s="77"/>
      <c r="AC58" s="77"/>
      <c r="AD58" s="77"/>
      <c r="AE58" s="77"/>
      <c r="AF58" s="77"/>
      <c r="AG58" s="77"/>
      <c r="AH58" s="77"/>
      <c r="AI58" s="77"/>
      <c r="AJ58" s="77"/>
      <c r="AK58" s="77"/>
      <c r="AL58" s="77"/>
      <c r="AM58" s="77"/>
      <c r="AN58" s="77"/>
      <c r="AO58" s="77"/>
      <c r="AP58" s="77"/>
      <c r="AQ58" s="77"/>
      <c r="AR58" s="77"/>
      <c r="AS58" s="77"/>
      <c r="AT58" s="77"/>
      <c r="AU58" s="77"/>
      <c r="AV58" s="77"/>
      <c r="AW58" s="77"/>
      <c r="AX58" s="77"/>
      <c r="AY58" s="77">
        <v>4200288282.1015701</v>
      </c>
      <c r="AZ58" s="77">
        <v>4466278030.59167</v>
      </c>
      <c r="BA58" s="77">
        <v>4585948969.3322296</v>
      </c>
      <c r="BB58" s="77">
        <v>4281714618.0323801</v>
      </c>
      <c r="BC58" s="77">
        <v>4156841163.7776299</v>
      </c>
      <c r="BD58" s="77">
        <v>4186073160.1825299</v>
      </c>
      <c r="BE58" s="77">
        <v>4291004485.5680299</v>
      </c>
      <c r="BF58" s="77">
        <v>4405796081.1598396</v>
      </c>
      <c r="BG58" s="77">
        <v>4562853582.3246298</v>
      </c>
      <c r="BH58" s="77">
        <v>4708167255.2872696</v>
      </c>
      <c r="BI58" s="77">
        <v>4909322200.00212</v>
      </c>
      <c r="BJ58" s="77">
        <v>5166281293.18715</v>
      </c>
      <c r="BK58" s="77">
        <v>5530178498.9078302</v>
      </c>
      <c r="BL58" s="77">
        <v>5941896599.5733299</v>
      </c>
      <c r="BM58" s="77">
        <v>5655357984.2421799</v>
      </c>
      <c r="BN58" s="77">
        <v>6060026509.5853901</v>
      </c>
      <c r="BO58" s="77">
        <v>6600844001.5372105</v>
      </c>
      <c r="BP58" s="77"/>
    </row>
    <row r="59" spans="1:68" x14ac:dyDescent="0.35">
      <c r="A59" t="s">
        <v>324</v>
      </c>
      <c r="B59" t="s">
        <v>325</v>
      </c>
      <c r="C59" t="s">
        <v>218</v>
      </c>
      <c r="D59" t="s">
        <v>219</v>
      </c>
      <c r="E59" s="77"/>
      <c r="F59" s="77"/>
      <c r="G59" s="77"/>
      <c r="H59" s="77"/>
      <c r="I59" s="77"/>
      <c r="J59" s="77"/>
      <c r="K59" s="77"/>
      <c r="L59" s="77"/>
      <c r="M59" s="77"/>
      <c r="N59" s="77"/>
      <c r="O59" s="77"/>
      <c r="P59" s="77"/>
      <c r="Q59" s="77"/>
      <c r="R59" s="77"/>
      <c r="S59" s="77"/>
      <c r="T59" s="77">
        <v>489914760.68280703</v>
      </c>
      <c r="U59" s="77">
        <v>576090073.71503603</v>
      </c>
      <c r="V59" s="77">
        <v>734887973.975806</v>
      </c>
      <c r="W59" s="77">
        <v>964026512.19783902</v>
      </c>
      <c r="X59" s="77">
        <v>1288715209.5808401</v>
      </c>
      <c r="Y59" s="77">
        <v>2154311276.9485898</v>
      </c>
      <c r="Z59" s="77">
        <v>2087496373.77964</v>
      </c>
      <c r="AA59" s="77">
        <v>2159242416.7694201</v>
      </c>
      <c r="AB59" s="77">
        <v>2160364071.1902099</v>
      </c>
      <c r="AC59" s="77">
        <v>2278248953.1405802</v>
      </c>
      <c r="AD59" s="77">
        <v>2430411900.1919398</v>
      </c>
      <c r="AE59" s="77">
        <v>3090734463.2768402</v>
      </c>
      <c r="AF59" s="77">
        <v>3704813885.5054798</v>
      </c>
      <c r="AG59" s="77">
        <v>4278792597.2396498</v>
      </c>
      <c r="AH59" s="77">
        <v>4563482603.5502996</v>
      </c>
      <c r="AI59" s="77">
        <v>5591130217.6696501</v>
      </c>
      <c r="AJ59" s="77">
        <v>5770197348.4848499</v>
      </c>
      <c r="AK59" s="77">
        <v>6912150456.3233404</v>
      </c>
      <c r="AL59" s="77">
        <v>6590291048.2921104</v>
      </c>
      <c r="AM59" s="77">
        <v>7425703928.5714302</v>
      </c>
      <c r="AN59" s="77">
        <v>9933133247.0892601</v>
      </c>
      <c r="AO59" s="77">
        <v>10011918444.1656</v>
      </c>
      <c r="AP59" s="77">
        <v>9547818700.1140308</v>
      </c>
      <c r="AQ59" s="77">
        <v>10248617647.0588</v>
      </c>
      <c r="AR59" s="77">
        <v>10497908306.364599</v>
      </c>
      <c r="AS59" s="77">
        <v>9985844486.3336506</v>
      </c>
      <c r="AT59" s="77">
        <v>10397897085.610201</v>
      </c>
      <c r="AU59" s="77">
        <v>11420227884.6154</v>
      </c>
      <c r="AV59" s="77">
        <v>14547325028.312599</v>
      </c>
      <c r="AW59" s="77">
        <v>17320552500</v>
      </c>
      <c r="AX59" s="77">
        <v>18433411267.255299</v>
      </c>
      <c r="AY59" s="77">
        <v>20072786350.520599</v>
      </c>
      <c r="AZ59" s="77">
        <v>23968764029.564701</v>
      </c>
      <c r="BA59" s="77">
        <v>27844698989.307201</v>
      </c>
      <c r="BB59" s="77">
        <v>26048249356.8358</v>
      </c>
      <c r="BC59" s="77">
        <v>25799940416.221199</v>
      </c>
      <c r="BD59" s="77">
        <v>27641551807.2994</v>
      </c>
      <c r="BE59" s="77">
        <v>25047433100.1301</v>
      </c>
      <c r="BF59" s="77">
        <v>23959708956.3563</v>
      </c>
      <c r="BG59" s="77">
        <v>23225912184.5047</v>
      </c>
      <c r="BH59" s="77">
        <v>19909269064.120399</v>
      </c>
      <c r="BI59" s="77">
        <v>21046452116.380901</v>
      </c>
      <c r="BJ59" s="77">
        <v>22946583374.756901</v>
      </c>
      <c r="BK59" s="77">
        <v>25597301190.9231</v>
      </c>
      <c r="BL59" s="77">
        <v>25947020102.433201</v>
      </c>
      <c r="BM59" s="77">
        <v>25227189744.908298</v>
      </c>
      <c r="BN59" s="77">
        <v>29482912835.364201</v>
      </c>
      <c r="BO59" s="77">
        <v>29250532020.0746</v>
      </c>
      <c r="BP59" s="77">
        <v>32229622669.195099</v>
      </c>
    </row>
    <row r="60" spans="1:68" x14ac:dyDescent="0.35">
      <c r="A60" t="s">
        <v>326</v>
      </c>
      <c r="B60" t="s">
        <v>327</v>
      </c>
      <c r="C60" t="s">
        <v>218</v>
      </c>
      <c r="D60" t="s">
        <v>219</v>
      </c>
      <c r="E60" s="77"/>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c r="AE60" s="77"/>
      <c r="AF60" s="77"/>
      <c r="AG60" s="77"/>
      <c r="AH60" s="77"/>
      <c r="AI60" s="77">
        <v>40728950704.617599</v>
      </c>
      <c r="AJ60" s="77">
        <v>29859921158.869598</v>
      </c>
      <c r="AK60" s="77">
        <v>34805013229.571999</v>
      </c>
      <c r="AL60" s="77">
        <v>40866748705.107498</v>
      </c>
      <c r="AM60" s="77">
        <v>47850203856.175102</v>
      </c>
      <c r="AN60" s="77">
        <v>60147174076.865097</v>
      </c>
      <c r="AO60" s="77">
        <v>67387788632.981201</v>
      </c>
      <c r="AP60" s="77">
        <v>62180159376.123901</v>
      </c>
      <c r="AQ60" s="77">
        <v>66807429711.411003</v>
      </c>
      <c r="AR60" s="77">
        <v>65173130995.221199</v>
      </c>
      <c r="AS60" s="77">
        <v>61828166496.094101</v>
      </c>
      <c r="AT60" s="77">
        <v>67808032979.5429</v>
      </c>
      <c r="AU60" s="77">
        <v>82196001050.747406</v>
      </c>
      <c r="AV60" s="77">
        <v>100090467581.26801</v>
      </c>
      <c r="AW60" s="77">
        <v>119814434353.575</v>
      </c>
      <c r="AX60" s="77">
        <v>137143471328.274</v>
      </c>
      <c r="AY60" s="77">
        <v>156264095664.64301</v>
      </c>
      <c r="AZ60" s="77">
        <v>190183800884.01801</v>
      </c>
      <c r="BA60" s="77">
        <v>236816485762.98801</v>
      </c>
      <c r="BB60" s="77">
        <v>207434296805.32999</v>
      </c>
      <c r="BC60" s="77">
        <v>209069940963.177</v>
      </c>
      <c r="BD60" s="77">
        <v>229562733398.948</v>
      </c>
      <c r="BE60" s="77">
        <v>208857719320.64899</v>
      </c>
      <c r="BF60" s="77">
        <v>211685616592.931</v>
      </c>
      <c r="BG60" s="77">
        <v>209358834156.32901</v>
      </c>
      <c r="BH60" s="77">
        <v>188033050459.88101</v>
      </c>
      <c r="BI60" s="77">
        <v>196272068576.33801</v>
      </c>
      <c r="BJ60" s="77">
        <v>218628940951.67499</v>
      </c>
      <c r="BK60" s="77">
        <v>249000540729.17899</v>
      </c>
      <c r="BL60" s="77">
        <v>252548179964.897</v>
      </c>
      <c r="BM60" s="77">
        <v>245974558654.043</v>
      </c>
      <c r="BN60" s="77">
        <v>281791218507.09998</v>
      </c>
      <c r="BO60" s="77">
        <v>290565654835.80902</v>
      </c>
      <c r="BP60" s="77">
        <v>330858339871.68597</v>
      </c>
    </row>
    <row r="61" spans="1:68" x14ac:dyDescent="0.35">
      <c r="A61" t="s">
        <v>328</v>
      </c>
      <c r="B61" t="s">
        <v>329</v>
      </c>
      <c r="C61" t="s">
        <v>218</v>
      </c>
      <c r="D61" t="s">
        <v>219</v>
      </c>
      <c r="E61" s="77">
        <v>84310950194.115204</v>
      </c>
      <c r="F61" s="77">
        <v>96205728657.726898</v>
      </c>
      <c r="G61" s="77">
        <v>105508875286.241</v>
      </c>
      <c r="H61" s="77">
        <v>111822811005.912</v>
      </c>
      <c r="I61" s="77">
        <v>122880200227.839</v>
      </c>
      <c r="J61" s="77">
        <v>134282707622.241</v>
      </c>
      <c r="K61" s="77">
        <v>142781158769.17999</v>
      </c>
      <c r="L61" s="77">
        <v>144570993320.91</v>
      </c>
      <c r="M61" s="77">
        <v>155955906530.69901</v>
      </c>
      <c r="N61" s="77">
        <v>177084689264.14499</v>
      </c>
      <c r="O61" s="77">
        <v>215838448137.65799</v>
      </c>
      <c r="P61" s="77">
        <v>249985055484.30301</v>
      </c>
      <c r="Q61" s="77">
        <v>299801542047.47601</v>
      </c>
      <c r="R61" s="77">
        <v>398374021953.89697</v>
      </c>
      <c r="S61" s="77">
        <v>445303484241.55402</v>
      </c>
      <c r="T61" s="77">
        <v>490636517211.22498</v>
      </c>
      <c r="U61" s="77">
        <v>519754453161.41101</v>
      </c>
      <c r="V61" s="77">
        <v>600498238019.03503</v>
      </c>
      <c r="W61" s="77">
        <v>740469983446.93298</v>
      </c>
      <c r="X61" s="77">
        <v>881345176608.68604</v>
      </c>
      <c r="Y61" s="77">
        <v>950290856466.53796</v>
      </c>
      <c r="Z61" s="77">
        <v>800472055387.27795</v>
      </c>
      <c r="AA61" s="77">
        <v>776576439106.95605</v>
      </c>
      <c r="AB61" s="77">
        <v>770684323247.79797</v>
      </c>
      <c r="AC61" s="77">
        <v>725111123634.11499</v>
      </c>
      <c r="AD61" s="77">
        <v>732534887058.198</v>
      </c>
      <c r="AE61" s="77">
        <v>1046259374943.71</v>
      </c>
      <c r="AF61" s="77">
        <v>1298176105549.51</v>
      </c>
      <c r="AG61" s="77">
        <v>1401233225303.49</v>
      </c>
      <c r="AH61" s="77">
        <v>1398967436804.3301</v>
      </c>
      <c r="AI61" s="77">
        <v>1771671206875.6799</v>
      </c>
      <c r="AJ61" s="77">
        <v>1868945197407.1899</v>
      </c>
      <c r="AK61" s="77">
        <v>2131571696931.75</v>
      </c>
      <c r="AL61" s="77">
        <v>2071323790370.28</v>
      </c>
      <c r="AM61" s="77">
        <v>2205074123177.0498</v>
      </c>
      <c r="AN61" s="77">
        <v>2585792275146.7202</v>
      </c>
      <c r="AO61" s="77">
        <v>2497244606186.6401</v>
      </c>
      <c r="AP61" s="77">
        <v>2211989623279.9502</v>
      </c>
      <c r="AQ61" s="77">
        <v>2238990774702.6802</v>
      </c>
      <c r="AR61" s="77">
        <v>2194945278872.5901</v>
      </c>
      <c r="AS61" s="77">
        <v>1947981991011.77</v>
      </c>
      <c r="AT61" s="77">
        <v>1945790973803.1499</v>
      </c>
      <c r="AU61" s="77">
        <v>2078484517474.51</v>
      </c>
      <c r="AV61" s="77">
        <v>2501640388482.3501</v>
      </c>
      <c r="AW61" s="77">
        <v>2814353869359.0801</v>
      </c>
      <c r="AX61" s="77">
        <v>2846864211175.1001</v>
      </c>
      <c r="AY61" s="77">
        <v>2994703642023.5298</v>
      </c>
      <c r="AZ61" s="77">
        <v>3425578382921.5801</v>
      </c>
      <c r="BA61" s="77">
        <v>3745264093617.1899</v>
      </c>
      <c r="BB61" s="77">
        <v>3411261212652.3398</v>
      </c>
      <c r="BC61" s="77">
        <v>3399667820000.0098</v>
      </c>
      <c r="BD61" s="77">
        <v>3749314991050.5898</v>
      </c>
      <c r="BE61" s="77">
        <v>3527143188785.1602</v>
      </c>
      <c r="BF61" s="77">
        <v>3733804649549.0298</v>
      </c>
      <c r="BG61" s="77">
        <v>3889093051023.52</v>
      </c>
      <c r="BH61" s="77">
        <v>3357585719351.5601</v>
      </c>
      <c r="BI61" s="77">
        <v>3469853463945.5298</v>
      </c>
      <c r="BJ61" s="77">
        <v>3690849152517.6499</v>
      </c>
      <c r="BK61" s="77">
        <v>3974443355019.6001</v>
      </c>
      <c r="BL61" s="77">
        <v>3889177589254.8999</v>
      </c>
      <c r="BM61" s="77">
        <v>3887727161914.4102</v>
      </c>
      <c r="BN61" s="77">
        <v>4278503934689.8501</v>
      </c>
      <c r="BO61" s="77">
        <v>4082469490797.6802</v>
      </c>
      <c r="BP61" s="77">
        <v>4456081016705.96</v>
      </c>
    </row>
    <row r="62" spans="1:68" x14ac:dyDescent="0.35">
      <c r="A62" t="s">
        <v>330</v>
      </c>
      <c r="B62" t="s">
        <v>331</v>
      </c>
      <c r="C62" t="s">
        <v>218</v>
      </c>
      <c r="D62" t="s">
        <v>219</v>
      </c>
      <c r="E62" s="77"/>
      <c r="F62" s="77"/>
      <c r="G62" s="77"/>
      <c r="H62" s="77"/>
      <c r="I62" s="77"/>
      <c r="J62" s="77"/>
      <c r="K62" s="77"/>
      <c r="L62" s="77"/>
      <c r="M62" s="77"/>
      <c r="N62" s="77"/>
      <c r="O62" s="77"/>
      <c r="P62" s="77"/>
      <c r="Q62" s="77"/>
      <c r="R62" s="77"/>
      <c r="S62" s="77"/>
      <c r="T62" s="77"/>
      <c r="U62" s="77"/>
      <c r="V62" s="77"/>
      <c r="W62" s="77"/>
      <c r="X62" s="77"/>
      <c r="Y62" s="77"/>
      <c r="Z62" s="77"/>
      <c r="AA62" s="77"/>
      <c r="AB62" s="77"/>
      <c r="AC62" s="77"/>
      <c r="AD62" s="77">
        <v>340989527.96799499</v>
      </c>
      <c r="AE62" s="77"/>
      <c r="AF62" s="77">
        <v>373371738.28641498</v>
      </c>
      <c r="AG62" s="77">
        <v>395794538.63077497</v>
      </c>
      <c r="AH62" s="77">
        <v>409220087.10281801</v>
      </c>
      <c r="AI62" s="77">
        <v>452328087.28287601</v>
      </c>
      <c r="AJ62" s="77">
        <v>462421998.52577901</v>
      </c>
      <c r="AK62" s="77">
        <v>478058304.87111801</v>
      </c>
      <c r="AL62" s="77">
        <v>466048469.22986001</v>
      </c>
      <c r="AM62" s="77">
        <v>491689220.74487501</v>
      </c>
      <c r="AN62" s="77">
        <v>497723960.58991301</v>
      </c>
      <c r="AO62" s="77">
        <v>494004647.73436999</v>
      </c>
      <c r="AP62" s="77">
        <v>502675542.00122702</v>
      </c>
      <c r="AQ62" s="77">
        <v>514267869.300758</v>
      </c>
      <c r="AR62" s="77">
        <v>536080148.09729898</v>
      </c>
      <c r="AS62" s="77">
        <v>551230861.85650504</v>
      </c>
      <c r="AT62" s="77">
        <v>572417440.82016206</v>
      </c>
      <c r="AU62" s="77">
        <v>591122039.60139799</v>
      </c>
      <c r="AV62" s="77">
        <v>622044665.51504898</v>
      </c>
      <c r="AW62" s="77">
        <v>666072101.77750504</v>
      </c>
      <c r="AX62" s="77">
        <v>708633194.72656596</v>
      </c>
      <c r="AY62" s="77">
        <v>768873684.03283799</v>
      </c>
      <c r="AZ62" s="77">
        <v>847918929.10798395</v>
      </c>
      <c r="BA62" s="77">
        <v>999105339.26772904</v>
      </c>
      <c r="BB62" s="77">
        <v>1049110684.72493</v>
      </c>
      <c r="BC62" s="77">
        <v>1128611700.3618</v>
      </c>
      <c r="BD62" s="77">
        <v>1239144501.77525</v>
      </c>
      <c r="BE62" s="77">
        <v>1353632941.5207</v>
      </c>
      <c r="BF62" s="77">
        <v>2042817162.85639</v>
      </c>
      <c r="BG62" s="77">
        <v>2214679081.2565799</v>
      </c>
      <c r="BH62" s="77">
        <v>2424391785.4389701</v>
      </c>
      <c r="BI62" s="77">
        <v>2604955228.70117</v>
      </c>
      <c r="BJ62" s="77">
        <v>2762581334.22612</v>
      </c>
      <c r="BK62" s="77">
        <v>2913466732.1250701</v>
      </c>
      <c r="BL62" s="77">
        <v>3088853638.5683198</v>
      </c>
      <c r="BM62" s="77">
        <v>3185150981.0320702</v>
      </c>
      <c r="BN62" s="77">
        <v>3385825228.8699698</v>
      </c>
      <c r="BO62" s="77">
        <v>3674298479.0767598</v>
      </c>
      <c r="BP62" s="77">
        <v>4098530513.5577698</v>
      </c>
    </row>
    <row r="63" spans="1:68" x14ac:dyDescent="0.35">
      <c r="A63" t="s">
        <v>332</v>
      </c>
      <c r="B63" t="s">
        <v>333</v>
      </c>
      <c r="C63" t="s">
        <v>218</v>
      </c>
      <c r="D63" t="s">
        <v>219</v>
      </c>
      <c r="E63" s="77"/>
      <c r="F63" s="77"/>
      <c r="G63" s="77"/>
      <c r="H63" s="77"/>
      <c r="I63" s="77"/>
      <c r="J63" s="77"/>
      <c r="K63" s="77"/>
      <c r="L63" s="77"/>
      <c r="M63" s="77"/>
      <c r="N63" s="77"/>
      <c r="O63" s="77"/>
      <c r="P63" s="77"/>
      <c r="Q63" s="77"/>
      <c r="R63" s="77"/>
      <c r="S63" s="77"/>
      <c r="T63" s="77"/>
      <c r="U63" s="77"/>
      <c r="V63" s="77">
        <v>45872947.407407403</v>
      </c>
      <c r="W63" s="77">
        <v>57130215.555555597</v>
      </c>
      <c r="X63" s="77">
        <v>55017758.888888903</v>
      </c>
      <c r="Y63" s="77">
        <v>72804653.333333299</v>
      </c>
      <c r="Z63" s="77">
        <v>82107391.111111104</v>
      </c>
      <c r="AA63" s="77">
        <v>89527576.666666701</v>
      </c>
      <c r="AB63" s="77">
        <v>98665191.481481507</v>
      </c>
      <c r="AC63" s="77">
        <v>109157070.740741</v>
      </c>
      <c r="AD63" s="77">
        <v>119491932.962963</v>
      </c>
      <c r="AE63" s="77">
        <v>135161958.51851901</v>
      </c>
      <c r="AF63" s="77">
        <v>151868754.444444</v>
      </c>
      <c r="AG63" s="77">
        <v>171106184.074074</v>
      </c>
      <c r="AH63" s="77">
        <v>185137242.96296301</v>
      </c>
      <c r="AI63" s="77">
        <v>201429629.62963</v>
      </c>
      <c r="AJ63" s="77">
        <v>219762962.96296301</v>
      </c>
      <c r="AK63" s="77">
        <v>234059259.25925899</v>
      </c>
      <c r="AL63" s="77">
        <v>245525925.925926</v>
      </c>
      <c r="AM63" s="77">
        <v>264374074.074074</v>
      </c>
      <c r="AN63" s="77">
        <v>274522222.22222197</v>
      </c>
      <c r="AO63" s="77">
        <v>292285185.18518502</v>
      </c>
      <c r="AP63" s="77">
        <v>302988888.88888901</v>
      </c>
      <c r="AQ63" s="77">
        <v>322411111.11111099</v>
      </c>
      <c r="AR63" s="77">
        <v>331759259.25925899</v>
      </c>
      <c r="AS63" s="77">
        <v>333470370.37036997</v>
      </c>
      <c r="AT63" s="77">
        <v>340203703.703704</v>
      </c>
      <c r="AU63" s="77">
        <v>333196296.296296</v>
      </c>
      <c r="AV63" s="77">
        <v>343311111.11111099</v>
      </c>
      <c r="AW63" s="77">
        <v>367200000</v>
      </c>
      <c r="AX63" s="77">
        <v>364255555.555556</v>
      </c>
      <c r="AY63" s="77">
        <v>390251851.851852</v>
      </c>
      <c r="AZ63" s="77">
        <v>421374074.07407397</v>
      </c>
      <c r="BA63" s="77">
        <v>458188888.88888901</v>
      </c>
      <c r="BB63" s="77">
        <v>489074074.07407397</v>
      </c>
      <c r="BC63" s="77">
        <v>493825925.92592603</v>
      </c>
      <c r="BD63" s="77">
        <v>501025925.92592603</v>
      </c>
      <c r="BE63" s="77">
        <v>485996296.296296</v>
      </c>
      <c r="BF63" s="77">
        <v>498296296.296296</v>
      </c>
      <c r="BG63" s="77">
        <v>520429629.62963003</v>
      </c>
      <c r="BH63" s="77">
        <v>540737037.03703701</v>
      </c>
      <c r="BI63" s="77">
        <v>576229629.62962997</v>
      </c>
      <c r="BJ63" s="77">
        <v>521551851.851852</v>
      </c>
      <c r="BK63" s="77">
        <v>554770370.37037003</v>
      </c>
      <c r="BL63" s="77">
        <v>611537037.03703701</v>
      </c>
      <c r="BM63" s="77">
        <v>504214814.81481498</v>
      </c>
      <c r="BN63" s="77">
        <v>555266666.66666698</v>
      </c>
      <c r="BO63" s="77">
        <v>607159259.25925899</v>
      </c>
      <c r="BP63" s="77">
        <v>653992592.59259295</v>
      </c>
    </row>
    <row r="64" spans="1:68" x14ac:dyDescent="0.35">
      <c r="A64" t="s">
        <v>334</v>
      </c>
      <c r="B64" t="s">
        <v>335</v>
      </c>
      <c r="C64" t="s">
        <v>218</v>
      </c>
      <c r="D64" t="s">
        <v>219</v>
      </c>
      <c r="E64" s="77">
        <v>6361166312.9475203</v>
      </c>
      <c r="F64" s="77">
        <v>7058360972.4192495</v>
      </c>
      <c r="G64" s="77">
        <v>7953274451.7819405</v>
      </c>
      <c r="H64" s="77">
        <v>8466044671.70327</v>
      </c>
      <c r="I64" s="77">
        <v>9677400984.9012108</v>
      </c>
      <c r="J64" s="77">
        <v>10870670469.6124</v>
      </c>
      <c r="K64" s="77">
        <v>11931739858.704599</v>
      </c>
      <c r="L64" s="77">
        <v>13059064374.6287</v>
      </c>
      <c r="M64" s="77">
        <v>13505573866.6667</v>
      </c>
      <c r="N64" s="77">
        <v>15414902266.6667</v>
      </c>
      <c r="O64" s="77">
        <v>17075457600</v>
      </c>
      <c r="P64" s="77">
        <v>19085731252.440701</v>
      </c>
      <c r="Q64" s="77">
        <v>23232379951.937599</v>
      </c>
      <c r="R64" s="77">
        <v>30730626663.3606</v>
      </c>
      <c r="S64" s="77">
        <v>34160444798.109901</v>
      </c>
      <c r="T64" s="77">
        <v>40474406216.282097</v>
      </c>
      <c r="U64" s="77">
        <v>44575892473.118301</v>
      </c>
      <c r="V64" s="77">
        <v>49784338519.456299</v>
      </c>
      <c r="W64" s="77">
        <v>60362931853.624901</v>
      </c>
      <c r="X64" s="77">
        <v>70366241969.207397</v>
      </c>
      <c r="Y64" s="77">
        <v>71127528699.941406</v>
      </c>
      <c r="Z64" s="77">
        <v>61877813965.241302</v>
      </c>
      <c r="AA64" s="77">
        <v>60412844678.603996</v>
      </c>
      <c r="AB64" s="77">
        <v>60644782176.052498</v>
      </c>
      <c r="AC64" s="77">
        <v>59105236853.793701</v>
      </c>
      <c r="AD64" s="77">
        <v>62658568287.342903</v>
      </c>
      <c r="AE64" s="77">
        <v>88078760103.819107</v>
      </c>
      <c r="AF64" s="77">
        <v>109414423928.77499</v>
      </c>
      <c r="AG64" s="77">
        <v>115552846616.653</v>
      </c>
      <c r="AH64" s="77">
        <v>112409222182.70399</v>
      </c>
      <c r="AI64" s="77">
        <v>138247285815.85501</v>
      </c>
      <c r="AJ64" s="77">
        <v>139224688814.19501</v>
      </c>
      <c r="AK64" s="77">
        <v>152915654478.88501</v>
      </c>
      <c r="AL64" s="77">
        <v>143195627014.60501</v>
      </c>
      <c r="AM64" s="77">
        <v>156162386724.52301</v>
      </c>
      <c r="AN64" s="77">
        <v>185006881515.065</v>
      </c>
      <c r="AO64" s="77">
        <v>187632346387.983</v>
      </c>
      <c r="AP64" s="77">
        <v>173537647058.82401</v>
      </c>
      <c r="AQ64" s="77">
        <v>176991934992.83701</v>
      </c>
      <c r="AR64" s="77">
        <v>177965188354.69199</v>
      </c>
      <c r="AS64" s="77">
        <v>164158739097.62299</v>
      </c>
      <c r="AT64" s="77">
        <v>164791442543.375</v>
      </c>
      <c r="AU64" s="77">
        <v>178635163717.431</v>
      </c>
      <c r="AV64" s="77">
        <v>218096033517.009</v>
      </c>
      <c r="AW64" s="77">
        <v>251373002954.38199</v>
      </c>
      <c r="AX64" s="77">
        <v>264467336457.17001</v>
      </c>
      <c r="AY64" s="77">
        <v>282884947702.966</v>
      </c>
      <c r="AZ64" s="77">
        <v>319423424509.06598</v>
      </c>
      <c r="BA64" s="77">
        <v>353361038818.383</v>
      </c>
      <c r="BB64" s="77">
        <v>321241303699.00598</v>
      </c>
      <c r="BC64" s="77">
        <v>321995279401.50201</v>
      </c>
      <c r="BD64" s="77">
        <v>344003137611.271</v>
      </c>
      <c r="BE64" s="77">
        <v>327148943812.13702</v>
      </c>
      <c r="BF64" s="77">
        <v>343584391647.927</v>
      </c>
      <c r="BG64" s="77">
        <v>352993631617.70801</v>
      </c>
      <c r="BH64" s="77">
        <v>302673070846.85699</v>
      </c>
      <c r="BI64" s="77">
        <v>313115929314.33899</v>
      </c>
      <c r="BJ64" s="77">
        <v>332121063806.39099</v>
      </c>
      <c r="BK64" s="77">
        <v>356841216410.06799</v>
      </c>
      <c r="BL64" s="77">
        <v>346498737961.63501</v>
      </c>
      <c r="BM64" s="77">
        <v>354762748338.66101</v>
      </c>
      <c r="BN64" s="77">
        <v>405687998852.69098</v>
      </c>
      <c r="BO64" s="77">
        <v>400167196948.70697</v>
      </c>
      <c r="BP64" s="77">
        <v>404198757537.974</v>
      </c>
    </row>
    <row r="65" spans="1:68" x14ac:dyDescent="0.35">
      <c r="A65" t="s">
        <v>336</v>
      </c>
      <c r="B65" t="s">
        <v>337</v>
      </c>
      <c r="C65" t="s">
        <v>218</v>
      </c>
      <c r="D65" t="s">
        <v>219</v>
      </c>
      <c r="E65" s="77">
        <v>672399700</v>
      </c>
      <c r="F65" s="77">
        <v>654100200</v>
      </c>
      <c r="G65" s="77">
        <v>824100000</v>
      </c>
      <c r="H65" s="77">
        <v>940799900</v>
      </c>
      <c r="I65" s="77">
        <v>1025599900</v>
      </c>
      <c r="J65" s="77">
        <v>888100000</v>
      </c>
      <c r="K65" s="77">
        <v>983900000</v>
      </c>
      <c r="L65" s="77">
        <v>1034800000</v>
      </c>
      <c r="M65" s="77">
        <v>1079100000</v>
      </c>
      <c r="N65" s="77">
        <v>1230500000</v>
      </c>
      <c r="O65" s="77">
        <v>1485500000</v>
      </c>
      <c r="P65" s="77">
        <v>1666500000</v>
      </c>
      <c r="Q65" s="77">
        <v>1987400000</v>
      </c>
      <c r="R65" s="77">
        <v>2344800000</v>
      </c>
      <c r="S65" s="77">
        <v>2925700000</v>
      </c>
      <c r="T65" s="77">
        <v>3599200000</v>
      </c>
      <c r="U65" s="77">
        <v>3951500000</v>
      </c>
      <c r="V65" s="77">
        <v>4587100000</v>
      </c>
      <c r="W65" s="77">
        <v>4734400000</v>
      </c>
      <c r="X65" s="77">
        <v>5498800000</v>
      </c>
      <c r="Y65" s="77">
        <v>6761300000</v>
      </c>
      <c r="Z65" s="77">
        <v>7561300000</v>
      </c>
      <c r="AA65" s="77">
        <v>8267400000</v>
      </c>
      <c r="AB65" s="77">
        <v>9220600000</v>
      </c>
      <c r="AC65" s="77">
        <v>11594000000</v>
      </c>
      <c r="AD65" s="77">
        <v>5044579979.2328501</v>
      </c>
      <c r="AE65" s="77">
        <v>6122128557.5724297</v>
      </c>
      <c r="AF65" s="77">
        <v>5827050753.2593699</v>
      </c>
      <c r="AG65" s="77">
        <v>5374299981.4969797</v>
      </c>
      <c r="AH65" s="77">
        <v>6686593059.9369097</v>
      </c>
      <c r="AI65" s="77">
        <v>7073675544.7902098</v>
      </c>
      <c r="AJ65" s="77">
        <v>9824483339.9451809</v>
      </c>
      <c r="AK65" s="77">
        <v>11605382504</v>
      </c>
      <c r="AL65" s="77">
        <v>13081042400</v>
      </c>
      <c r="AM65" s="77">
        <v>14644734599.4778</v>
      </c>
      <c r="AN65" s="77">
        <v>16637370839.160801</v>
      </c>
      <c r="AO65" s="77">
        <v>18241622547.590801</v>
      </c>
      <c r="AP65" s="77">
        <v>20017450041.307499</v>
      </c>
      <c r="AQ65" s="77">
        <v>21672215546.764198</v>
      </c>
      <c r="AR65" s="77">
        <v>22136579396.921799</v>
      </c>
      <c r="AS65" s="77">
        <v>24305780628.667702</v>
      </c>
      <c r="AT65" s="77">
        <v>25601823687.5742</v>
      </c>
      <c r="AU65" s="77">
        <v>27137440786.256199</v>
      </c>
      <c r="AV65" s="77">
        <v>21403167848.144402</v>
      </c>
      <c r="AW65" s="77">
        <v>22322387382.493999</v>
      </c>
      <c r="AX65" s="77">
        <v>35777560683.9366</v>
      </c>
      <c r="AY65" s="77">
        <v>37879830084.262703</v>
      </c>
      <c r="AZ65" s="77">
        <v>43965458508.5056</v>
      </c>
      <c r="BA65" s="77">
        <v>48122601530.332397</v>
      </c>
      <c r="BB65" s="77">
        <v>48261078913.726601</v>
      </c>
      <c r="BC65" s="77">
        <v>53860187257.959297</v>
      </c>
      <c r="BD65" s="77">
        <v>58029773599.455002</v>
      </c>
      <c r="BE65" s="77">
        <v>60681535652.5373</v>
      </c>
      <c r="BF65" s="77">
        <v>62682159338.0354</v>
      </c>
      <c r="BG65" s="77">
        <v>67179955677.279099</v>
      </c>
      <c r="BH65" s="77">
        <v>71164826836.528107</v>
      </c>
      <c r="BI65" s="77">
        <v>75704647877.655899</v>
      </c>
      <c r="BJ65" s="77">
        <v>79998046305.789993</v>
      </c>
      <c r="BK65" s="77">
        <v>85555390139.117996</v>
      </c>
      <c r="BL65" s="77">
        <v>88941372558.2397</v>
      </c>
      <c r="BM65" s="77">
        <v>78844656298.177597</v>
      </c>
      <c r="BN65" s="77">
        <v>94243425938.3647</v>
      </c>
      <c r="BO65" s="77">
        <v>113537368176.13</v>
      </c>
      <c r="BP65" s="77">
        <v>121444279313.931</v>
      </c>
    </row>
    <row r="66" spans="1:68" x14ac:dyDescent="0.35">
      <c r="A66" t="s">
        <v>338</v>
      </c>
      <c r="B66" t="s">
        <v>339</v>
      </c>
      <c r="C66" t="s">
        <v>218</v>
      </c>
      <c r="D66" t="s">
        <v>219</v>
      </c>
      <c r="E66" s="77">
        <v>2723615451.3009801</v>
      </c>
      <c r="F66" s="77">
        <v>2434747055.9401798</v>
      </c>
      <c r="G66" s="77">
        <v>2001444543.9188499</v>
      </c>
      <c r="H66" s="77">
        <v>2702982017.6380301</v>
      </c>
      <c r="I66" s="77">
        <v>2909316435.2873998</v>
      </c>
      <c r="J66" s="77">
        <v>3136284306.8546901</v>
      </c>
      <c r="K66" s="77">
        <v>3039859187.4516401</v>
      </c>
      <c r="L66" s="77">
        <v>3370870376.2968202</v>
      </c>
      <c r="M66" s="77">
        <v>3852147026.7730198</v>
      </c>
      <c r="N66" s="77">
        <v>4257253264.0883398</v>
      </c>
      <c r="O66" s="77">
        <v>4863526896.57407</v>
      </c>
      <c r="P66" s="77">
        <v>5077183093.8896799</v>
      </c>
      <c r="Q66" s="77">
        <v>6766743956.8888903</v>
      </c>
      <c r="R66" s="77">
        <v>8707858912.1248093</v>
      </c>
      <c r="S66" s="77">
        <v>13209871625.9044</v>
      </c>
      <c r="T66" s="77">
        <v>15557902754.033001</v>
      </c>
      <c r="U66" s="77">
        <v>17728240932.3158</v>
      </c>
      <c r="V66" s="77">
        <v>20972113684.955799</v>
      </c>
      <c r="W66" s="77">
        <v>26364491313.447102</v>
      </c>
      <c r="X66" s="77">
        <v>33243706859.659599</v>
      </c>
      <c r="Y66" s="77">
        <v>42345829079.2062</v>
      </c>
      <c r="Z66" s="77">
        <v>44348590460.928802</v>
      </c>
      <c r="AA66" s="77">
        <v>45207167470.349701</v>
      </c>
      <c r="AB66" s="77">
        <v>48801369800.3675</v>
      </c>
      <c r="AC66" s="77">
        <v>53698548293.074501</v>
      </c>
      <c r="AD66" s="77">
        <v>57937868670.193703</v>
      </c>
      <c r="AE66" s="77">
        <v>63692007897.3834</v>
      </c>
      <c r="AF66" s="77">
        <v>66745818375.492996</v>
      </c>
      <c r="AG66" s="77">
        <v>59089396860.434196</v>
      </c>
      <c r="AH66" s="77">
        <v>55634721572.734299</v>
      </c>
      <c r="AI66" s="77">
        <v>62048507531.335701</v>
      </c>
      <c r="AJ66" s="77">
        <v>45715676428.276604</v>
      </c>
      <c r="AK66" s="77">
        <v>48003133346.995697</v>
      </c>
      <c r="AL66" s="77">
        <v>49945584452.650597</v>
      </c>
      <c r="AM66" s="77">
        <v>42543176828.923698</v>
      </c>
      <c r="AN66" s="77">
        <v>41764291671.771103</v>
      </c>
      <c r="AO66" s="77">
        <v>46941554225.358101</v>
      </c>
      <c r="AP66" s="77">
        <v>48177612042.150703</v>
      </c>
      <c r="AQ66" s="77">
        <v>48187781984.488098</v>
      </c>
      <c r="AR66" s="77">
        <v>48640671734.9711</v>
      </c>
      <c r="AS66" s="77">
        <v>54790398570.328201</v>
      </c>
      <c r="AT66" s="77">
        <v>59413400923.636398</v>
      </c>
      <c r="AU66" s="77">
        <v>61516103406.1688</v>
      </c>
      <c r="AV66" s="77">
        <v>73482264190.9245</v>
      </c>
      <c r="AW66" s="77">
        <v>91913680985.170807</v>
      </c>
      <c r="AX66" s="77">
        <v>107046618669.707</v>
      </c>
      <c r="AY66" s="77">
        <v>123084258693.00999</v>
      </c>
      <c r="AZ66" s="77">
        <v>142482739809.849</v>
      </c>
      <c r="BA66" s="77">
        <v>180383848331.13501</v>
      </c>
      <c r="BB66" s="77">
        <v>150317292079.35901</v>
      </c>
      <c r="BC66" s="77">
        <v>177785053939.53101</v>
      </c>
      <c r="BD66" s="77">
        <v>218331946925.30399</v>
      </c>
      <c r="BE66" s="77">
        <v>227143746075.93399</v>
      </c>
      <c r="BF66" s="77">
        <v>229701430292.15701</v>
      </c>
      <c r="BG66" s="77">
        <v>238942664192.59</v>
      </c>
      <c r="BH66" s="77">
        <v>187493855609.345</v>
      </c>
      <c r="BI66" s="77">
        <v>180763839522.151</v>
      </c>
      <c r="BJ66" s="77">
        <v>189880896903.073</v>
      </c>
      <c r="BK66" s="77">
        <v>194554483655.52802</v>
      </c>
      <c r="BL66" s="77">
        <v>193459662090.677</v>
      </c>
      <c r="BM66" s="77">
        <v>164873415325.20099</v>
      </c>
      <c r="BN66" s="77">
        <v>186265418570.69699</v>
      </c>
      <c r="BO66" s="77">
        <v>225560256621.75699</v>
      </c>
      <c r="BP66" s="77">
        <v>239899491127.742</v>
      </c>
    </row>
    <row r="67" spans="1:68" x14ac:dyDescent="0.35">
      <c r="A67" t="s">
        <v>340</v>
      </c>
      <c r="B67" t="s">
        <v>341</v>
      </c>
      <c r="C67" t="s">
        <v>218</v>
      </c>
      <c r="D67" t="s">
        <v>219</v>
      </c>
      <c r="E67" s="77">
        <v>80767959484.012497</v>
      </c>
      <c r="F67" s="77">
        <v>71153218972.914795</v>
      </c>
      <c r="G67" s="77">
        <v>64897470661.699097</v>
      </c>
      <c r="H67" s="77">
        <v>70193946313.289093</v>
      </c>
      <c r="I67" s="77">
        <v>81084335638.3685</v>
      </c>
      <c r="J67" s="77">
        <v>94481207864.734299</v>
      </c>
      <c r="K67" s="77">
        <v>103367734663.502</v>
      </c>
      <c r="L67" s="77">
        <v>100363074005.618</v>
      </c>
      <c r="M67" s="77">
        <v>101465070643.53799</v>
      </c>
      <c r="N67" s="77">
        <v>114096748857.19099</v>
      </c>
      <c r="O67" s="77">
        <v>127055929284.59599</v>
      </c>
      <c r="P67" s="77">
        <v>136447378124.72701</v>
      </c>
      <c r="Q67" s="77">
        <v>155365110105.73001</v>
      </c>
      <c r="R67" s="77">
        <v>195434172451.06601</v>
      </c>
      <c r="S67" s="77">
        <v>221490887901.37399</v>
      </c>
      <c r="T67" s="77">
        <v>248567761846.43301</v>
      </c>
      <c r="U67" s="77">
        <v>252736809869.608</v>
      </c>
      <c r="V67" s="77">
        <v>291299809404.42798</v>
      </c>
      <c r="W67" s="77">
        <v>282730091759.88397</v>
      </c>
      <c r="X67" s="77">
        <v>327361708083.13202</v>
      </c>
      <c r="Y67" s="77">
        <v>377675119002.89301</v>
      </c>
      <c r="Z67" s="77">
        <v>403202261318.03998</v>
      </c>
      <c r="AA67" s="77">
        <v>423460780802.99597</v>
      </c>
      <c r="AB67" s="77">
        <v>443396661438.40302</v>
      </c>
      <c r="AC67" s="77">
        <v>480418794432.828</v>
      </c>
      <c r="AD67" s="77">
        <v>526023137328.08197</v>
      </c>
      <c r="AE67" s="77">
        <v>524630078253.09497</v>
      </c>
      <c r="AF67" s="77">
        <v>518550542708.18799</v>
      </c>
      <c r="AG67" s="77">
        <v>575590947068.57703</v>
      </c>
      <c r="AH67" s="77">
        <v>622223091638.77698</v>
      </c>
      <c r="AI67" s="77">
        <v>666707196460.85706</v>
      </c>
      <c r="AJ67" s="77">
        <v>723516406265.31396</v>
      </c>
      <c r="AK67" s="77">
        <v>811406235976.49902</v>
      </c>
      <c r="AL67" s="77">
        <v>890618178363.87305</v>
      </c>
      <c r="AM67" s="77">
        <v>1071871019106.17</v>
      </c>
      <c r="AN67" s="77">
        <v>1322031214501.22</v>
      </c>
      <c r="AO67" s="77">
        <v>1518329383758.98</v>
      </c>
      <c r="AP67" s="77">
        <v>1570608551401.3101</v>
      </c>
      <c r="AQ67" s="77">
        <v>1433203272257.9199</v>
      </c>
      <c r="AR67" s="77">
        <v>1577918119910.2</v>
      </c>
      <c r="AS67" s="77">
        <v>1736143014172.3401</v>
      </c>
      <c r="AT67" s="77">
        <v>1847119549328.77</v>
      </c>
      <c r="AU67" s="77">
        <v>2044360327928.27</v>
      </c>
      <c r="AV67" s="77">
        <v>2313862647600.9102</v>
      </c>
      <c r="AW67" s="77">
        <v>2682937085437.4102</v>
      </c>
      <c r="AX67" s="77">
        <v>3107694833176.9199</v>
      </c>
      <c r="AY67" s="77">
        <v>3742774301714.1602</v>
      </c>
      <c r="AZ67" s="77">
        <v>4731773141261.0898</v>
      </c>
      <c r="BA67" s="77">
        <v>5987096399585.5596</v>
      </c>
      <c r="BB67" s="77">
        <v>6491258516157.2197</v>
      </c>
      <c r="BC67" s="77">
        <v>7900541542589.8398</v>
      </c>
      <c r="BD67" s="77">
        <v>9650693739294.8008</v>
      </c>
      <c r="BE67" s="77">
        <v>10759908112898</v>
      </c>
      <c r="BF67" s="77">
        <v>11870059931822.1</v>
      </c>
      <c r="BG67" s="77">
        <v>12800187429285.801</v>
      </c>
      <c r="BH67" s="77">
        <v>13323235973753</v>
      </c>
      <c r="BI67" s="77">
        <v>13614572556661.5</v>
      </c>
      <c r="BJ67" s="77">
        <v>14881098135429.5</v>
      </c>
      <c r="BK67" s="77">
        <v>16640354816152.1</v>
      </c>
      <c r="BL67" s="77">
        <v>17213215781553.199</v>
      </c>
      <c r="BM67" s="77">
        <v>17487334631867.301</v>
      </c>
      <c r="BN67" s="77">
        <v>20840018387172.898</v>
      </c>
      <c r="BO67" s="77">
        <v>21113809331055.5</v>
      </c>
      <c r="BP67" s="77">
        <v>21150247849983.102</v>
      </c>
    </row>
    <row r="68" spans="1:68" x14ac:dyDescent="0.35">
      <c r="A68" t="s">
        <v>342</v>
      </c>
      <c r="B68" t="s">
        <v>343</v>
      </c>
      <c r="C68" t="s">
        <v>218</v>
      </c>
      <c r="D68" t="s">
        <v>219</v>
      </c>
      <c r="E68" s="77">
        <v>131637078689.923</v>
      </c>
      <c r="F68" s="77">
        <v>140036716309.14499</v>
      </c>
      <c r="G68" s="77">
        <v>144189887717.61099</v>
      </c>
      <c r="H68" s="77">
        <v>161801029341.01501</v>
      </c>
      <c r="I68" s="77">
        <v>180039001690.823</v>
      </c>
      <c r="J68" s="77">
        <v>194128792257.13101</v>
      </c>
      <c r="K68" s="77">
        <v>190506904528.27301</v>
      </c>
      <c r="L68" s="77">
        <v>208043838518.90799</v>
      </c>
      <c r="M68" s="77">
        <v>227934693391.487</v>
      </c>
      <c r="N68" s="77">
        <v>252869271646.28101</v>
      </c>
      <c r="O68" s="77">
        <v>270344193614.77301</v>
      </c>
      <c r="P68" s="77">
        <v>291523901731.41498</v>
      </c>
      <c r="Q68" s="77">
        <v>323860391269.77698</v>
      </c>
      <c r="R68" s="77">
        <v>406590663146.37701</v>
      </c>
      <c r="S68" s="77">
        <v>573053511127.40002</v>
      </c>
      <c r="T68" s="77">
        <v>638390200268.63098</v>
      </c>
      <c r="U68" s="77">
        <v>706472966822.79797</v>
      </c>
      <c r="V68" s="77">
        <v>794025957029.56494</v>
      </c>
      <c r="W68" s="77">
        <v>886440862315.15002</v>
      </c>
      <c r="X68" s="77">
        <v>1081197964877.26</v>
      </c>
      <c r="Y68" s="77">
        <v>1355426060056.1399</v>
      </c>
      <c r="Z68" s="77">
        <v>1506870589235.8101</v>
      </c>
      <c r="AA68" s="77">
        <v>1425568298567.4099</v>
      </c>
      <c r="AB68" s="77">
        <v>1421935166486.9099</v>
      </c>
      <c r="AC68" s="77">
        <v>1438397582849.1001</v>
      </c>
      <c r="AD68" s="77">
        <v>1436209736449.22</v>
      </c>
      <c r="AE68" s="77">
        <v>1443301513949.3601</v>
      </c>
      <c r="AF68" s="77">
        <v>1465139232814.8601</v>
      </c>
      <c r="AG68" s="77">
        <v>1548914841300.1499</v>
      </c>
      <c r="AH68" s="77">
        <v>1578344500045.5801</v>
      </c>
      <c r="AI68" s="77">
        <v>1840493287531.6101</v>
      </c>
      <c r="AJ68" s="77">
        <v>1953004021178.3401</v>
      </c>
      <c r="AK68" s="77">
        <v>2145890831865.8701</v>
      </c>
      <c r="AL68" s="77">
        <v>2382383522279.4399</v>
      </c>
      <c r="AM68" s="77">
        <v>2502116964681</v>
      </c>
      <c r="AN68" s="77">
        <v>2551503564999.77</v>
      </c>
      <c r="AO68" s="77">
        <v>2767912528836.2402</v>
      </c>
      <c r="AP68" s="77">
        <v>2956209292115.6099</v>
      </c>
      <c r="AQ68" s="77">
        <v>2921452243665.1201</v>
      </c>
      <c r="AR68" s="77">
        <v>3090569978611.8198</v>
      </c>
      <c r="AS68" s="77">
        <v>3377700768682</v>
      </c>
      <c r="AT68" s="77">
        <v>3351139229137.5298</v>
      </c>
      <c r="AU68" s="77">
        <v>3254999167379.1299</v>
      </c>
      <c r="AV68" s="77">
        <v>3622987599508.75</v>
      </c>
      <c r="AW68" s="77">
        <v>4210079741319.6802</v>
      </c>
      <c r="AX68" s="77">
        <v>4895873888500.7695</v>
      </c>
      <c r="AY68" s="77">
        <v>5596741342074.5303</v>
      </c>
      <c r="AZ68" s="77">
        <v>6624825302691.1104</v>
      </c>
      <c r="BA68" s="77">
        <v>7460093874185.9297</v>
      </c>
      <c r="BB68" s="77">
        <v>7172729962646.6396</v>
      </c>
      <c r="BC68" s="77">
        <v>8708208712873.1602</v>
      </c>
      <c r="BD68" s="77">
        <v>9813800566552.7598</v>
      </c>
      <c r="BE68" s="77">
        <v>10261753916720.6</v>
      </c>
      <c r="BF68" s="77">
        <v>10406754465041.801</v>
      </c>
      <c r="BG68" s="77">
        <v>10766609704140</v>
      </c>
      <c r="BH68" s="77">
        <v>10237020101449.301</v>
      </c>
      <c r="BI68" s="77">
        <v>10537028724316.6</v>
      </c>
      <c r="BJ68" s="77">
        <v>11393447781978.4</v>
      </c>
      <c r="BK68" s="77">
        <v>11524427704062.699</v>
      </c>
      <c r="BL68" s="77">
        <v>11767656585558.1</v>
      </c>
      <c r="BM68" s="77">
        <v>10981013167791.699</v>
      </c>
      <c r="BN68" s="77">
        <v>12771307369960.5</v>
      </c>
      <c r="BO68" s="77">
        <v>14131148776107.199</v>
      </c>
      <c r="BP68" s="77">
        <v>14847823837515.199</v>
      </c>
    </row>
    <row r="69" spans="1:68" x14ac:dyDescent="0.35">
      <c r="A69" t="s">
        <v>344</v>
      </c>
      <c r="B69" t="s">
        <v>345</v>
      </c>
      <c r="C69" t="s">
        <v>218</v>
      </c>
      <c r="D69" t="s">
        <v>219</v>
      </c>
      <c r="E69" s="77">
        <v>157148090063.28</v>
      </c>
      <c r="F69" s="77">
        <v>158408605756.86899</v>
      </c>
      <c r="G69" s="77">
        <v>162135298445.56201</v>
      </c>
      <c r="H69" s="77">
        <v>180955858209.00299</v>
      </c>
      <c r="I69" s="77">
        <v>207767279305.521</v>
      </c>
      <c r="J69" s="77">
        <v>231258746331.12601</v>
      </c>
      <c r="K69" s="77">
        <v>258764878061.521</v>
      </c>
      <c r="L69" s="77">
        <v>281221664038.81799</v>
      </c>
      <c r="M69" s="77">
        <v>310695704730.82001</v>
      </c>
      <c r="N69" s="77">
        <v>358268396086.12299</v>
      </c>
      <c r="O69" s="77">
        <v>412631100026.35498</v>
      </c>
      <c r="P69" s="77">
        <v>458546459057.48199</v>
      </c>
      <c r="Q69" s="77">
        <v>570116346638.76099</v>
      </c>
      <c r="R69" s="77">
        <v>751512068909.42297</v>
      </c>
      <c r="S69" s="77">
        <v>865802852262.61804</v>
      </c>
      <c r="T69" s="77">
        <v>947550695384.78601</v>
      </c>
      <c r="U69" s="77">
        <v>1042088860657.03</v>
      </c>
      <c r="V69" s="77">
        <v>1241833980271.3501</v>
      </c>
      <c r="W69" s="77">
        <v>1569054071388.78</v>
      </c>
      <c r="X69" s="77">
        <v>1703076893809.22</v>
      </c>
      <c r="Y69" s="77">
        <v>1840088028690.5901</v>
      </c>
      <c r="Z69" s="77">
        <v>2028262842507.6201</v>
      </c>
      <c r="AA69" s="77">
        <v>1986883138004.24</v>
      </c>
      <c r="AB69" s="77">
        <v>2115593849127.75</v>
      </c>
      <c r="AC69" s="77">
        <v>2263578142661.0298</v>
      </c>
      <c r="AD69" s="77">
        <v>2388076785530.7998</v>
      </c>
      <c r="AE69" s="77">
        <v>3123743377430.4302</v>
      </c>
      <c r="AF69" s="77">
        <v>3667481813464.1201</v>
      </c>
      <c r="AG69" s="77">
        <v>4409114816279.7598</v>
      </c>
      <c r="AH69" s="77">
        <v>4590725407020.2305</v>
      </c>
      <c r="AI69" s="77">
        <v>4790950086067.8203</v>
      </c>
      <c r="AJ69" s="77">
        <v>5412827586676.3496</v>
      </c>
      <c r="AK69" s="77">
        <v>5917237193181.6797</v>
      </c>
      <c r="AL69" s="77">
        <v>6619443693296.3398</v>
      </c>
      <c r="AM69" s="77">
        <v>7404385947977.8203</v>
      </c>
      <c r="AN69" s="77">
        <v>8407601716571.46</v>
      </c>
      <c r="AO69" s="77">
        <v>8101501479612.46</v>
      </c>
      <c r="AP69" s="77">
        <v>7743809425337.1104</v>
      </c>
      <c r="AQ69" s="77">
        <v>6931723210321.3301</v>
      </c>
      <c r="AR69" s="77">
        <v>7743402600342.6797</v>
      </c>
      <c r="AS69" s="77">
        <v>8377363424939.4902</v>
      </c>
      <c r="AT69" s="77">
        <v>7789513198046.9697</v>
      </c>
      <c r="AU69" s="77">
        <v>7912759253773.5996</v>
      </c>
      <c r="AV69" s="77">
        <v>8702214026618.3301</v>
      </c>
      <c r="AW69" s="77">
        <v>9758440010726.3398</v>
      </c>
      <c r="AX69" s="77">
        <v>10411320781531.801</v>
      </c>
      <c r="AY69" s="77">
        <v>11034810130882.1</v>
      </c>
      <c r="AZ69" s="77">
        <v>12331150790689.801</v>
      </c>
      <c r="BA69" s="77">
        <v>14220148735114.5</v>
      </c>
      <c r="BB69" s="77">
        <v>14630641103929.1</v>
      </c>
      <c r="BC69" s="77">
        <v>17078057240005.199</v>
      </c>
      <c r="BD69" s="77">
        <v>19796933123174.5</v>
      </c>
      <c r="BE69" s="77">
        <v>21174178691967.801</v>
      </c>
      <c r="BF69" s="77">
        <v>21411284057214.5</v>
      </c>
      <c r="BG69" s="77">
        <v>22089701789223.801</v>
      </c>
      <c r="BH69" s="77">
        <v>21995274219766.699</v>
      </c>
      <c r="BI69" s="77">
        <v>22776012762509.5</v>
      </c>
      <c r="BJ69" s="77">
        <v>24329094912610</v>
      </c>
      <c r="BK69" s="77">
        <v>26487859556590.801</v>
      </c>
      <c r="BL69" s="77">
        <v>27032494942206.602</v>
      </c>
      <c r="BM69" s="77">
        <v>27156482410418.398</v>
      </c>
      <c r="BN69" s="77">
        <v>31148240510250.801</v>
      </c>
      <c r="BO69" s="77">
        <v>30663750183419.102</v>
      </c>
      <c r="BP69" s="77">
        <v>30775659199419.898</v>
      </c>
    </row>
    <row r="70" spans="1:68" x14ac:dyDescent="0.35">
      <c r="A70" t="s">
        <v>346</v>
      </c>
      <c r="B70" t="s">
        <v>347</v>
      </c>
      <c r="C70" t="s">
        <v>218</v>
      </c>
      <c r="D70" t="s">
        <v>219</v>
      </c>
      <c r="E70" s="77"/>
      <c r="F70" s="77"/>
      <c r="G70" s="77"/>
      <c r="H70" s="77"/>
      <c r="I70" s="77"/>
      <c r="J70" s="77"/>
      <c r="K70" s="77"/>
      <c r="L70" s="77"/>
      <c r="M70" s="77"/>
      <c r="N70" s="77"/>
      <c r="O70" s="77"/>
      <c r="P70" s="77"/>
      <c r="Q70" s="77"/>
      <c r="R70" s="77"/>
      <c r="S70" s="77"/>
      <c r="T70" s="77"/>
      <c r="U70" s="77"/>
      <c r="V70" s="77"/>
      <c r="W70" s="77"/>
      <c r="X70" s="77"/>
      <c r="Y70" s="77"/>
      <c r="Z70" s="77"/>
      <c r="AA70" s="77"/>
      <c r="AB70" s="77"/>
      <c r="AC70" s="77"/>
      <c r="AD70" s="77"/>
      <c r="AE70" s="77"/>
      <c r="AF70" s="77">
        <v>231719774992.047</v>
      </c>
      <c r="AG70" s="77">
        <v>255834060621.47</v>
      </c>
      <c r="AH70" s="77">
        <v>289097626779.49799</v>
      </c>
      <c r="AI70" s="77">
        <v>346940936294.68903</v>
      </c>
      <c r="AJ70" s="77">
        <v>333725379317.13702</v>
      </c>
      <c r="AK70" s="77">
        <v>323228048625.08197</v>
      </c>
      <c r="AL70" s="77">
        <v>342532323683.724</v>
      </c>
      <c r="AM70" s="77">
        <v>273360968932.81699</v>
      </c>
      <c r="AN70" s="77">
        <v>306497135631.63202</v>
      </c>
      <c r="AO70" s="77">
        <v>324891746056.12598</v>
      </c>
      <c r="AP70" s="77">
        <v>344755415289.88</v>
      </c>
      <c r="AQ70" s="77">
        <v>419693866241.01801</v>
      </c>
      <c r="AR70" s="77">
        <v>382648784206.47302</v>
      </c>
      <c r="AS70" s="77">
        <v>390254644017.59698</v>
      </c>
      <c r="AT70" s="77">
        <v>334433492950.211</v>
      </c>
      <c r="AU70" s="77">
        <v>389028550190.81299</v>
      </c>
      <c r="AV70" s="77">
        <v>495996118252.84003</v>
      </c>
      <c r="AW70" s="77">
        <v>639128690749.53003</v>
      </c>
      <c r="AX70" s="77">
        <v>796047189589.77502</v>
      </c>
      <c r="AY70" s="77">
        <v>925984007321.03796</v>
      </c>
      <c r="AZ70" s="77">
        <v>1165481350733.46</v>
      </c>
      <c r="BA70" s="77">
        <v>1395064178011.71</v>
      </c>
      <c r="BB70" s="77">
        <v>1163141205236.0901</v>
      </c>
      <c r="BC70" s="77">
        <v>1377629393492.27</v>
      </c>
      <c r="BD70" s="77">
        <v>1566799086233.3999</v>
      </c>
      <c r="BE70" s="77">
        <v>1652506728905.02</v>
      </c>
      <c r="BF70" s="77">
        <v>1802285899175.5</v>
      </c>
      <c r="BG70" s="77">
        <v>1729714204725.05</v>
      </c>
      <c r="BH70" s="77">
        <v>1507646946545.9299</v>
      </c>
      <c r="BI70" s="77">
        <v>1447395306947.53</v>
      </c>
      <c r="BJ70" s="77">
        <v>1485108260761.97</v>
      </c>
      <c r="BK70" s="77">
        <v>1459981302399.6599</v>
      </c>
      <c r="BL70" s="77">
        <v>1488770219744.96</v>
      </c>
      <c r="BM70" s="77">
        <v>1428327223229.53</v>
      </c>
      <c r="BN70" s="77">
        <v>1659440839146.7</v>
      </c>
      <c r="BO70" s="77">
        <v>1803038234535.2</v>
      </c>
      <c r="BP70" s="77">
        <v>2098349713814.25</v>
      </c>
    </row>
    <row r="71" spans="1:68" x14ac:dyDescent="0.35">
      <c r="A71" t="s">
        <v>348</v>
      </c>
      <c r="B71" t="s">
        <v>349</v>
      </c>
      <c r="C71" t="s">
        <v>218</v>
      </c>
      <c r="D71" t="s">
        <v>219</v>
      </c>
      <c r="E71" s="77">
        <v>426443191069.50098</v>
      </c>
      <c r="F71" s="77">
        <v>469280003585.54498</v>
      </c>
      <c r="G71" s="77">
        <v>513219975664.41998</v>
      </c>
      <c r="H71" s="77">
        <v>561276303595.30103</v>
      </c>
      <c r="I71" s="77">
        <v>620340951902.03003</v>
      </c>
      <c r="J71" s="77">
        <v>676460952680.47705</v>
      </c>
      <c r="K71" s="77">
        <v>731651662103.56396</v>
      </c>
      <c r="L71" s="77">
        <v>777412833292.37097</v>
      </c>
      <c r="M71" s="77">
        <v>818984557494.70801</v>
      </c>
      <c r="N71" s="77">
        <v>908300581591.625</v>
      </c>
      <c r="O71" s="77">
        <v>1020817804365.85</v>
      </c>
      <c r="P71" s="77">
        <v>1152009134804.23</v>
      </c>
      <c r="Q71" s="77">
        <v>1381535065716.95</v>
      </c>
      <c r="R71" s="77">
        <v>1757663865739.8601</v>
      </c>
      <c r="S71" s="77">
        <v>1986456065661.54</v>
      </c>
      <c r="T71" s="77">
        <v>2320724910516.46</v>
      </c>
      <c r="U71" s="77">
        <v>2412984174057.9102</v>
      </c>
      <c r="V71" s="77">
        <v>2729066352656.9102</v>
      </c>
      <c r="W71" s="77">
        <v>3345784139074.54</v>
      </c>
      <c r="X71" s="77">
        <v>4079020913342.2202</v>
      </c>
      <c r="Y71" s="77">
        <v>4611623534358.8301</v>
      </c>
      <c r="Z71" s="77">
        <v>4108150871076.71</v>
      </c>
      <c r="AA71" s="77">
        <v>3960025757324.4502</v>
      </c>
      <c r="AB71" s="77">
        <v>3840328209015.8501</v>
      </c>
      <c r="AC71" s="77">
        <v>3691045688253.73</v>
      </c>
      <c r="AD71" s="77">
        <v>3819244965644.8599</v>
      </c>
      <c r="AE71" s="77">
        <v>5207726640026.54</v>
      </c>
      <c r="AF71" s="77">
        <v>6431399546947.6797</v>
      </c>
      <c r="AG71" s="77">
        <v>7159610197781.0898</v>
      </c>
      <c r="AH71" s="77">
        <v>7254765277401.9102</v>
      </c>
      <c r="AI71" s="77">
        <v>8868968946763.8496</v>
      </c>
      <c r="AJ71" s="77">
        <v>9137898920510.5996</v>
      </c>
      <c r="AK71" s="77">
        <v>9788830737692.7402</v>
      </c>
      <c r="AL71" s="77">
        <v>9000999813897.1699</v>
      </c>
      <c r="AM71" s="77">
        <v>9411954540738.0898</v>
      </c>
      <c r="AN71" s="77">
        <v>10868921758424.801</v>
      </c>
      <c r="AO71" s="77">
        <v>11093788613775.699</v>
      </c>
      <c r="AP71" s="77">
        <v>10521843390122.4</v>
      </c>
      <c r="AQ71" s="77">
        <v>10794474235063.801</v>
      </c>
      <c r="AR71" s="77">
        <v>10676207695862.699</v>
      </c>
      <c r="AS71" s="77">
        <v>10065925069173.9</v>
      </c>
      <c r="AT71" s="77">
        <v>10168292808351</v>
      </c>
      <c r="AU71" s="77">
        <v>11134331409101.699</v>
      </c>
      <c r="AV71" s="77">
        <v>13534598831552.199</v>
      </c>
      <c r="AW71" s="77">
        <v>15775505005718.801</v>
      </c>
      <c r="AX71" s="77">
        <v>16780903793743.801</v>
      </c>
      <c r="AY71" s="77">
        <v>18167737736908.102</v>
      </c>
      <c r="AZ71" s="77">
        <v>21227702064340.801</v>
      </c>
      <c r="BA71" s="77">
        <v>23363341474912.199</v>
      </c>
      <c r="BB71" s="77">
        <v>20545109873740.801</v>
      </c>
      <c r="BC71" s="77">
        <v>21016513112950.801</v>
      </c>
      <c r="BD71" s="77">
        <v>23305973325589.801</v>
      </c>
      <c r="BE71" s="77">
        <v>22453705241187.898</v>
      </c>
      <c r="BF71" s="77">
        <v>23454990403618.102</v>
      </c>
      <c r="BG71" s="77">
        <v>23784373303750.199</v>
      </c>
      <c r="BH71" s="77">
        <v>20481460301210.5</v>
      </c>
      <c r="BI71" s="77">
        <v>20408605606979.301</v>
      </c>
      <c r="BJ71" s="77">
        <v>21652842504644.602</v>
      </c>
      <c r="BK71" s="77">
        <v>23188735732226.199</v>
      </c>
      <c r="BL71" s="77">
        <v>22908223277507.398</v>
      </c>
      <c r="BM71" s="77">
        <v>22156549343244.898</v>
      </c>
      <c r="BN71" s="77">
        <v>25331394418403.801</v>
      </c>
      <c r="BO71" s="77">
        <v>25389267749916</v>
      </c>
      <c r="BP71" s="77">
        <v>27240628835585.301</v>
      </c>
    </row>
    <row r="72" spans="1:68" x14ac:dyDescent="0.35">
      <c r="A72" t="s">
        <v>350</v>
      </c>
      <c r="B72" t="s">
        <v>351</v>
      </c>
      <c r="C72" t="s">
        <v>218</v>
      </c>
      <c r="D72" t="s">
        <v>219</v>
      </c>
      <c r="E72" s="77">
        <v>2069464936.59762</v>
      </c>
      <c r="F72" s="77">
        <v>1753850954.8397901</v>
      </c>
      <c r="G72" s="77">
        <v>1518207703.8901601</v>
      </c>
      <c r="H72" s="77">
        <v>1824343870.4139299</v>
      </c>
      <c r="I72" s="77">
        <v>2244146103.1834202</v>
      </c>
      <c r="J72" s="77">
        <v>2387047395.7025399</v>
      </c>
      <c r="K72" s="77">
        <v>2429308638.8379998</v>
      </c>
      <c r="L72" s="77">
        <v>2553595172.08743</v>
      </c>
      <c r="M72" s="77">
        <v>2582179864.1549301</v>
      </c>
      <c r="N72" s="77">
        <v>3112165727.38342</v>
      </c>
      <c r="O72" s="77">
        <v>2862503139.0035801</v>
      </c>
      <c r="P72" s="77">
        <v>2754219271.0308199</v>
      </c>
      <c r="Q72" s="77">
        <v>3185986087.3358302</v>
      </c>
      <c r="R72" s="77">
        <v>3891754150.2379599</v>
      </c>
      <c r="S72" s="77">
        <v>6599257044.1241398</v>
      </c>
      <c r="T72" s="77">
        <v>7731674472.0721197</v>
      </c>
      <c r="U72" s="77">
        <v>9091921030.1734505</v>
      </c>
      <c r="V72" s="77">
        <v>11026342618.1141</v>
      </c>
      <c r="W72" s="77">
        <v>11922497876.4828</v>
      </c>
      <c r="X72" s="77">
        <v>14175160902.0721</v>
      </c>
      <c r="Y72" s="77">
        <v>17881508242.448101</v>
      </c>
      <c r="Z72" s="77">
        <v>21810759353.7304</v>
      </c>
      <c r="AA72" s="77">
        <v>19929846396.423901</v>
      </c>
      <c r="AB72" s="77">
        <v>17152477036.5005</v>
      </c>
      <c r="AC72" s="77">
        <v>16912509091.855</v>
      </c>
      <c r="AD72" s="77">
        <v>17149088413.35</v>
      </c>
      <c r="AE72" s="77">
        <v>15314138472.328199</v>
      </c>
      <c r="AF72" s="77">
        <v>13945426859.4657</v>
      </c>
      <c r="AG72" s="77">
        <v>13051881851.406799</v>
      </c>
      <c r="AH72" s="77">
        <v>13890823704.554501</v>
      </c>
      <c r="AI72" s="77">
        <v>15239272611.5809</v>
      </c>
      <c r="AJ72" s="77">
        <v>16988535267.633801</v>
      </c>
      <c r="AK72" s="77">
        <v>18094238119.059502</v>
      </c>
      <c r="AL72" s="77">
        <v>18938717358.679298</v>
      </c>
      <c r="AM72" s="77">
        <v>22708673336.668301</v>
      </c>
      <c r="AN72" s="77">
        <v>24432884442.2211</v>
      </c>
      <c r="AO72" s="77">
        <v>25226393196.598301</v>
      </c>
      <c r="AP72" s="77">
        <v>28162053026.513302</v>
      </c>
      <c r="AQ72" s="77">
        <v>27981896948.474201</v>
      </c>
      <c r="AR72" s="77">
        <v>19645272636.318199</v>
      </c>
      <c r="AS72" s="77">
        <v>17539454727.363701</v>
      </c>
      <c r="AT72" s="77">
        <v>23127055000</v>
      </c>
      <c r="AU72" s="77">
        <v>27054197000</v>
      </c>
      <c r="AV72" s="77">
        <v>30965208000</v>
      </c>
      <c r="AW72" s="77">
        <v>35194947000</v>
      </c>
      <c r="AX72" s="77">
        <v>40278849000</v>
      </c>
      <c r="AY72" s="77">
        <v>45690762000</v>
      </c>
      <c r="AZ72" s="77">
        <v>49848725000</v>
      </c>
      <c r="BA72" s="77">
        <v>61139438000</v>
      </c>
      <c r="BB72" s="77">
        <v>60094978000</v>
      </c>
      <c r="BC72" s="77">
        <v>68151329000</v>
      </c>
      <c r="BD72" s="77">
        <v>78986648000</v>
      </c>
      <c r="BE72" s="77">
        <v>87735048000</v>
      </c>
      <c r="BF72" s="77">
        <v>96570334000</v>
      </c>
      <c r="BG72" s="77">
        <v>102717794000</v>
      </c>
      <c r="BH72" s="77">
        <v>97209558000</v>
      </c>
      <c r="BI72" s="77">
        <v>97671433000</v>
      </c>
      <c r="BJ72" s="77">
        <v>104467486000</v>
      </c>
      <c r="BK72" s="77">
        <v>107478962000</v>
      </c>
      <c r="BL72" s="77">
        <v>107595829000</v>
      </c>
      <c r="BM72" s="77">
        <v>95865472000</v>
      </c>
      <c r="BN72" s="77">
        <v>107435101000</v>
      </c>
      <c r="BO72" s="77">
        <v>116586079000</v>
      </c>
      <c r="BP72" s="77">
        <v>118844826000</v>
      </c>
    </row>
    <row r="73" spans="1:68" x14ac:dyDescent="0.35">
      <c r="A73" t="s">
        <v>352</v>
      </c>
      <c r="B73" t="s">
        <v>353</v>
      </c>
      <c r="C73" t="s">
        <v>218</v>
      </c>
      <c r="D73" t="s">
        <v>219</v>
      </c>
      <c r="E73" s="77"/>
      <c r="F73" s="77"/>
      <c r="G73" s="77"/>
      <c r="H73" s="77"/>
      <c r="I73" s="77"/>
      <c r="J73" s="77">
        <v>4948667540.4106598</v>
      </c>
      <c r="K73" s="77">
        <v>5278005611.9145298</v>
      </c>
      <c r="L73" s="77">
        <v>5605484298.9827499</v>
      </c>
      <c r="M73" s="77">
        <v>5932242990.6542101</v>
      </c>
      <c r="N73" s="77">
        <v>6524455205.8111401</v>
      </c>
      <c r="O73" s="77">
        <v>8042200452.1477003</v>
      </c>
      <c r="P73" s="77">
        <v>8609283346.0851803</v>
      </c>
      <c r="Q73" s="77">
        <v>9299638055.8428097</v>
      </c>
      <c r="R73" s="77">
        <v>10098534613.441099</v>
      </c>
      <c r="S73" s="77">
        <v>9228963224.6000404</v>
      </c>
      <c r="T73" s="77">
        <v>11632178868.917101</v>
      </c>
      <c r="U73" s="77">
        <v>13315988083.4161</v>
      </c>
      <c r="V73" s="77">
        <v>14400806875.9867</v>
      </c>
      <c r="W73" s="77">
        <v>14811704063.068501</v>
      </c>
      <c r="X73" s="77">
        <v>18020571428.5714</v>
      </c>
      <c r="Y73" s="77">
        <v>21669908176.388901</v>
      </c>
      <c r="Z73" s="77">
        <v>22136081081.0811</v>
      </c>
      <c r="AA73" s="77">
        <v>27655172413.793098</v>
      </c>
      <c r="AB73" s="77">
        <v>30966239813.7369</v>
      </c>
      <c r="AC73" s="77">
        <v>33971188991.6147</v>
      </c>
      <c r="AD73" s="77">
        <v>39053502251.073196</v>
      </c>
      <c r="AE73" s="77">
        <v>41253507951.3564</v>
      </c>
      <c r="AF73" s="77">
        <v>40455616653.574203</v>
      </c>
      <c r="AG73" s="77">
        <v>34980124929.017601</v>
      </c>
      <c r="AH73" s="77">
        <v>39756299049.979301</v>
      </c>
      <c r="AI73" s="77">
        <v>42978914311.350403</v>
      </c>
      <c r="AJ73" s="77">
        <v>37387836490.528397</v>
      </c>
      <c r="AK73" s="77">
        <v>41855986519.4235</v>
      </c>
      <c r="AL73" s="77">
        <v>46578631452.581001</v>
      </c>
      <c r="AM73" s="77">
        <v>51897983392.645302</v>
      </c>
      <c r="AN73" s="77">
        <v>60159245060.454102</v>
      </c>
      <c r="AO73" s="77">
        <v>67629716981.132103</v>
      </c>
      <c r="AP73" s="77">
        <v>78436578171.0914</v>
      </c>
      <c r="AQ73" s="77">
        <v>84828807556.080307</v>
      </c>
      <c r="AR73" s="77">
        <v>90710704806.841599</v>
      </c>
      <c r="AS73" s="77">
        <v>99838543960.076294</v>
      </c>
      <c r="AT73" s="77">
        <v>96684636118.598404</v>
      </c>
      <c r="AU73" s="77">
        <v>85146067415.730301</v>
      </c>
      <c r="AV73" s="77">
        <v>80288461538.461502</v>
      </c>
      <c r="AW73" s="77">
        <v>78782467532.467499</v>
      </c>
      <c r="AX73" s="77">
        <v>89600665557.404297</v>
      </c>
      <c r="AY73" s="77">
        <v>107426086956.522</v>
      </c>
      <c r="AZ73" s="77">
        <v>130437828371.278</v>
      </c>
      <c r="BA73" s="77">
        <v>162818181818.18201</v>
      </c>
      <c r="BB73" s="77">
        <v>189147005444.646</v>
      </c>
      <c r="BC73" s="77">
        <v>218983666061.70599</v>
      </c>
      <c r="BD73" s="77">
        <v>235989672977.625</v>
      </c>
      <c r="BE73" s="77">
        <v>279116666666.66699</v>
      </c>
      <c r="BF73" s="77">
        <v>288434108527.13202</v>
      </c>
      <c r="BG73" s="77">
        <v>305595408895.26501</v>
      </c>
      <c r="BH73" s="77">
        <v>329366576819.40698</v>
      </c>
      <c r="BI73" s="77">
        <v>332441717791.41101</v>
      </c>
      <c r="BJ73" s="77">
        <v>248362771739.13</v>
      </c>
      <c r="BK73" s="77">
        <v>262588632526.73001</v>
      </c>
      <c r="BL73" s="77">
        <v>318678815489.74902</v>
      </c>
      <c r="BM73" s="77">
        <v>383817841547.099</v>
      </c>
      <c r="BN73" s="77">
        <v>424671765455.70398</v>
      </c>
      <c r="BO73" s="77">
        <v>476747720364.742</v>
      </c>
      <c r="BP73" s="77">
        <v>395926075163.00598</v>
      </c>
    </row>
    <row r="74" spans="1:68" x14ac:dyDescent="0.35">
      <c r="A74" t="s">
        <v>354</v>
      </c>
      <c r="B74" t="s">
        <v>355</v>
      </c>
      <c r="C74" t="s">
        <v>218</v>
      </c>
      <c r="D74" t="s">
        <v>219</v>
      </c>
      <c r="E74" s="77">
        <v>251547935974.241</v>
      </c>
      <c r="F74" s="77">
        <v>280001211512.60602</v>
      </c>
      <c r="G74" s="77">
        <v>309682844045.604</v>
      </c>
      <c r="H74" s="77">
        <v>340867415041.04102</v>
      </c>
      <c r="I74" s="77">
        <v>377688784742.45801</v>
      </c>
      <c r="J74" s="77">
        <v>412852327100.67999</v>
      </c>
      <c r="K74" s="77">
        <v>446696785788.47601</v>
      </c>
      <c r="L74" s="77">
        <v>474740436968.729</v>
      </c>
      <c r="M74" s="77">
        <v>510444782330.28101</v>
      </c>
      <c r="N74" s="77">
        <v>570281638775.08704</v>
      </c>
      <c r="O74" s="77">
        <v>645797489611.47205</v>
      </c>
      <c r="P74" s="77">
        <v>731954124032.64197</v>
      </c>
      <c r="Q74" s="77">
        <v>884219495454.53406</v>
      </c>
      <c r="R74" s="77">
        <v>1147887891986.71</v>
      </c>
      <c r="S74" s="77">
        <v>1301780020040.8501</v>
      </c>
      <c r="T74" s="77">
        <v>1509429668218.72</v>
      </c>
      <c r="U74" s="77">
        <v>1575250806532.1799</v>
      </c>
      <c r="V74" s="77">
        <v>1791799412675.22</v>
      </c>
      <c r="W74" s="77">
        <v>2194147266452.8401</v>
      </c>
      <c r="X74" s="77">
        <v>2657918872119.1001</v>
      </c>
      <c r="Y74" s="77">
        <v>2976836154321.7402</v>
      </c>
      <c r="Z74" s="77">
        <v>2587111663021.8501</v>
      </c>
      <c r="AA74" s="77">
        <v>2504826677675.29</v>
      </c>
      <c r="AB74" s="77">
        <v>2443641157282.6299</v>
      </c>
      <c r="AC74" s="77">
        <v>2343942476961.5698</v>
      </c>
      <c r="AD74" s="77">
        <v>2408039726596.1401</v>
      </c>
      <c r="AE74" s="77">
        <v>3379544973186.5098</v>
      </c>
      <c r="AF74" s="77">
        <v>4180009789415.6699</v>
      </c>
      <c r="AG74" s="77">
        <v>4597153410901.0303</v>
      </c>
      <c r="AH74" s="77">
        <v>4695807002305.46</v>
      </c>
      <c r="AI74" s="77">
        <v>5909782092743.8799</v>
      </c>
      <c r="AJ74" s="77">
        <v>6130268732320.0498</v>
      </c>
      <c r="AK74" s="77">
        <v>6751656853901.46</v>
      </c>
      <c r="AL74" s="77">
        <v>6180929627354.0303</v>
      </c>
      <c r="AM74" s="77">
        <v>6528765017707.3398</v>
      </c>
      <c r="AN74" s="77">
        <v>7538490214319.5098</v>
      </c>
      <c r="AO74" s="77">
        <v>7628743159352.4102</v>
      </c>
      <c r="AP74" s="77">
        <v>6976433292194.2803</v>
      </c>
      <c r="AQ74" s="77">
        <v>7175152570560.7402</v>
      </c>
      <c r="AR74" s="77">
        <v>7139949534351.6797</v>
      </c>
      <c r="AS74" s="77">
        <v>6517629739562.0195</v>
      </c>
      <c r="AT74" s="77">
        <v>6619382603491.1904</v>
      </c>
      <c r="AU74" s="77">
        <v>7226691597174.8301</v>
      </c>
      <c r="AV74" s="77">
        <v>8897545940283.2109</v>
      </c>
      <c r="AW74" s="77">
        <v>10202235327777.1</v>
      </c>
      <c r="AX74" s="77">
        <v>10568560016101.4</v>
      </c>
      <c r="AY74" s="77">
        <v>11233646616679.6</v>
      </c>
      <c r="AZ74" s="77">
        <v>12938432027569.6</v>
      </c>
      <c r="BA74" s="77">
        <v>14226784155767.801</v>
      </c>
      <c r="BB74" s="77">
        <v>13000703039470.1</v>
      </c>
      <c r="BC74" s="77">
        <v>12700582110966.199</v>
      </c>
      <c r="BD74" s="77">
        <v>13700831614329.5</v>
      </c>
      <c r="BE74" s="77">
        <v>12695678622498.6</v>
      </c>
      <c r="BF74" s="77">
        <v>13255654454944.699</v>
      </c>
      <c r="BG74" s="77">
        <v>13570070381398.801</v>
      </c>
      <c r="BH74" s="77">
        <v>11727106023830.5</v>
      </c>
      <c r="BI74" s="77">
        <v>12025904489799.801</v>
      </c>
      <c r="BJ74" s="77">
        <v>12736901061170</v>
      </c>
      <c r="BK74" s="77">
        <v>13761117139592.9</v>
      </c>
      <c r="BL74" s="77">
        <v>13481146122147.1</v>
      </c>
      <c r="BM74" s="77">
        <v>13155164142399.1</v>
      </c>
      <c r="BN74" s="77">
        <v>14754625131073.301</v>
      </c>
      <c r="BO74" s="77">
        <v>14224347000135.6</v>
      </c>
      <c r="BP74" s="77">
        <v>15544858680873.801</v>
      </c>
    </row>
    <row r="75" spans="1:68" x14ac:dyDescent="0.35">
      <c r="A75" t="s">
        <v>356</v>
      </c>
      <c r="B75" t="s">
        <v>357</v>
      </c>
      <c r="C75" t="s">
        <v>218</v>
      </c>
      <c r="D75" t="s">
        <v>219</v>
      </c>
      <c r="E75" s="77"/>
      <c r="F75" s="77"/>
      <c r="G75" s="77"/>
      <c r="H75" s="77"/>
      <c r="I75" s="77"/>
      <c r="J75" s="77"/>
      <c r="K75" s="77"/>
      <c r="L75" s="77"/>
      <c r="M75" s="77"/>
      <c r="N75" s="77"/>
      <c r="O75" s="77"/>
      <c r="P75" s="77"/>
      <c r="Q75" s="77"/>
      <c r="R75" s="77"/>
      <c r="S75" s="77"/>
      <c r="T75" s="77"/>
      <c r="U75" s="77"/>
      <c r="V75" s="77"/>
      <c r="W75" s="77"/>
      <c r="X75" s="77"/>
      <c r="Y75" s="77"/>
      <c r="Z75" s="77"/>
      <c r="AA75" s="77"/>
      <c r="AB75" s="77"/>
      <c r="AC75" s="77"/>
      <c r="AD75" s="77"/>
      <c r="AE75" s="77"/>
      <c r="AF75" s="77"/>
      <c r="AG75" s="77"/>
      <c r="AH75" s="77"/>
      <c r="AI75" s="77"/>
      <c r="AJ75" s="77"/>
      <c r="AK75" s="77">
        <v>477101651.64837599</v>
      </c>
      <c r="AL75" s="77">
        <v>467872714.75560302</v>
      </c>
      <c r="AM75" s="77">
        <v>531688311.68831199</v>
      </c>
      <c r="AN75" s="77">
        <v>578015625</v>
      </c>
      <c r="AO75" s="77">
        <v>693535954.19006705</v>
      </c>
      <c r="AP75" s="77">
        <v>686490090.14014101</v>
      </c>
      <c r="AQ75" s="77">
        <v>745523116.90005195</v>
      </c>
      <c r="AR75" s="77">
        <v>688918537.11555505</v>
      </c>
      <c r="AS75" s="77">
        <v>706370815.58441603</v>
      </c>
      <c r="AT75" s="77">
        <v>752371688.743186</v>
      </c>
      <c r="AU75" s="77">
        <v>729321680.15432405</v>
      </c>
      <c r="AV75" s="77">
        <v>870248267.55016303</v>
      </c>
      <c r="AW75" s="77">
        <v>1109054005.4397099</v>
      </c>
      <c r="AX75" s="77">
        <v>1098424685.66169</v>
      </c>
      <c r="AY75" s="77">
        <v>1211161879.6747999</v>
      </c>
      <c r="AZ75" s="77">
        <v>1317974491.05691</v>
      </c>
      <c r="BA75" s="77">
        <v>1380188800</v>
      </c>
      <c r="BB75" s="77">
        <v>1856695551.2195101</v>
      </c>
      <c r="BC75" s="77">
        <v>1589515447.15447</v>
      </c>
      <c r="BD75" s="77">
        <v>2065001626.0162599</v>
      </c>
      <c r="BE75" s="77"/>
      <c r="BF75" s="77"/>
      <c r="BG75" s="77"/>
      <c r="BH75" s="77"/>
      <c r="BI75" s="77"/>
      <c r="BJ75" s="77"/>
      <c r="BK75" s="77"/>
      <c r="BL75" s="77"/>
      <c r="BM75" s="77"/>
      <c r="BN75" s="77"/>
      <c r="BO75" s="77"/>
      <c r="BP75" s="77"/>
    </row>
    <row r="76" spans="1:68" x14ac:dyDescent="0.35">
      <c r="A76" t="s">
        <v>358</v>
      </c>
      <c r="B76" t="s">
        <v>359</v>
      </c>
      <c r="C76" t="s">
        <v>218</v>
      </c>
      <c r="D76" t="s">
        <v>219</v>
      </c>
      <c r="E76" s="77">
        <v>12433394725.2159</v>
      </c>
      <c r="F76" s="77">
        <v>14248303793.24</v>
      </c>
      <c r="G76" s="77">
        <v>16621504913.3918</v>
      </c>
      <c r="H76" s="77">
        <v>19645746986.097801</v>
      </c>
      <c r="I76" s="77">
        <v>21982577364.733398</v>
      </c>
      <c r="J76" s="77">
        <v>25497831759.492298</v>
      </c>
      <c r="K76" s="77">
        <v>29580564480.028099</v>
      </c>
      <c r="L76" s="77">
        <v>32594186212.325298</v>
      </c>
      <c r="M76" s="77">
        <v>32417481064.8806</v>
      </c>
      <c r="N76" s="77">
        <v>37117200723.947403</v>
      </c>
      <c r="O76" s="77">
        <v>40992995008.319504</v>
      </c>
      <c r="P76" s="77">
        <v>46619420359.281403</v>
      </c>
      <c r="Q76" s="77">
        <v>59132415221.330597</v>
      </c>
      <c r="R76" s="77">
        <v>78639525985.151306</v>
      </c>
      <c r="S76" s="77">
        <v>97274006345.543701</v>
      </c>
      <c r="T76" s="77">
        <v>114777046376.812</v>
      </c>
      <c r="U76" s="77">
        <v>118507184779.905</v>
      </c>
      <c r="V76" s="77">
        <v>132449277108.43401</v>
      </c>
      <c r="W76" s="77">
        <v>160599687500</v>
      </c>
      <c r="X76" s="77">
        <v>214601955875.06201</v>
      </c>
      <c r="Y76" s="77">
        <v>232766822928.754</v>
      </c>
      <c r="Z76" s="77">
        <v>202807891511.98401</v>
      </c>
      <c r="AA76" s="77">
        <v>195996754505.52802</v>
      </c>
      <c r="AB76" s="77">
        <v>170951185614.849</v>
      </c>
      <c r="AC76" s="77">
        <v>172102910370.52399</v>
      </c>
      <c r="AD76" s="77">
        <v>180793463796.47699</v>
      </c>
      <c r="AE76" s="77">
        <v>251321075204.94199</v>
      </c>
      <c r="AF76" s="77">
        <v>318747935588.19598</v>
      </c>
      <c r="AG76" s="77">
        <v>376160409941.43701</v>
      </c>
      <c r="AH76" s="77">
        <v>414757056921.99597</v>
      </c>
      <c r="AI76" s="77">
        <v>536558591250.40802</v>
      </c>
      <c r="AJ76" s="77">
        <v>577166174539.63196</v>
      </c>
      <c r="AK76" s="77">
        <v>630916018202.50305</v>
      </c>
      <c r="AL76" s="77">
        <v>525075636030.854</v>
      </c>
      <c r="AM76" s="77">
        <v>530562634455.34698</v>
      </c>
      <c r="AN76" s="77">
        <v>614609020549.77295</v>
      </c>
      <c r="AO76" s="77">
        <v>642588992512.80701</v>
      </c>
      <c r="AP76" s="77">
        <v>590077272727.27295</v>
      </c>
      <c r="AQ76" s="77">
        <v>619214834614.099</v>
      </c>
      <c r="AR76" s="77">
        <v>634907542858.302</v>
      </c>
      <c r="AS76" s="77">
        <v>598363313494.90295</v>
      </c>
      <c r="AT76" s="77">
        <v>627830029412.20496</v>
      </c>
      <c r="AU76" s="77">
        <v>708756677088.62903</v>
      </c>
      <c r="AV76" s="77">
        <v>907491523174.11597</v>
      </c>
      <c r="AW76" s="77">
        <v>1069055675273.75</v>
      </c>
      <c r="AX76" s="77">
        <v>1153715822717.51</v>
      </c>
      <c r="AY76" s="77">
        <v>1260398977831.76</v>
      </c>
      <c r="AZ76" s="77">
        <v>1474002579820</v>
      </c>
      <c r="BA76" s="77">
        <v>1631863493552.3401</v>
      </c>
      <c r="BB76" s="77">
        <v>1491472923706.6399</v>
      </c>
      <c r="BC76" s="77">
        <v>1422108199783.3401</v>
      </c>
      <c r="BD76" s="77">
        <v>1480710495710.1201</v>
      </c>
      <c r="BE76" s="77">
        <v>1324750738725</v>
      </c>
      <c r="BF76" s="77">
        <v>1355579535912.55</v>
      </c>
      <c r="BG76" s="77">
        <v>1371820537888.6201</v>
      </c>
      <c r="BH76" s="77">
        <v>1196156971279.6899</v>
      </c>
      <c r="BI76" s="77">
        <v>1233554967011.6799</v>
      </c>
      <c r="BJ76" s="77">
        <v>1313245330197.6499</v>
      </c>
      <c r="BK76" s="77">
        <v>1421702715218.04</v>
      </c>
      <c r="BL76" s="77">
        <v>1394320055129.4099</v>
      </c>
      <c r="BM76" s="77">
        <v>1278128867875.49</v>
      </c>
      <c r="BN76" s="77">
        <v>1445651653604.6299</v>
      </c>
      <c r="BO76" s="77">
        <v>1417800466262.6499</v>
      </c>
      <c r="BP76" s="77">
        <v>1580694712515.71</v>
      </c>
    </row>
    <row r="77" spans="1:68" x14ac:dyDescent="0.35">
      <c r="A77" t="s">
        <v>360</v>
      </c>
      <c r="B77" t="s">
        <v>361</v>
      </c>
      <c r="C77" t="s">
        <v>218</v>
      </c>
      <c r="D77" t="s">
        <v>219</v>
      </c>
      <c r="E77" s="77"/>
      <c r="F77" s="77"/>
      <c r="G77" s="77"/>
      <c r="H77" s="77"/>
      <c r="I77" s="77"/>
      <c r="J77" s="77"/>
      <c r="K77" s="77"/>
      <c r="L77" s="77"/>
      <c r="M77" s="77"/>
      <c r="N77" s="77"/>
      <c r="O77" s="77"/>
      <c r="P77" s="77"/>
      <c r="Q77" s="77"/>
      <c r="R77" s="77"/>
      <c r="S77" s="77"/>
      <c r="T77" s="77"/>
      <c r="U77" s="77"/>
      <c r="V77" s="77"/>
      <c r="W77" s="77"/>
      <c r="X77" s="77"/>
      <c r="Y77" s="77"/>
      <c r="Z77" s="77"/>
      <c r="AA77" s="77"/>
      <c r="AB77" s="77"/>
      <c r="AC77" s="77"/>
      <c r="AD77" s="77"/>
      <c r="AE77" s="77"/>
      <c r="AF77" s="77"/>
      <c r="AG77" s="77"/>
      <c r="AH77" s="77"/>
      <c r="AI77" s="77"/>
      <c r="AJ77" s="77"/>
      <c r="AK77" s="77"/>
      <c r="AL77" s="77">
        <v>4013091682.2914</v>
      </c>
      <c r="AM77" s="77">
        <v>4123011419.7417402</v>
      </c>
      <c r="AN77" s="77">
        <v>4502970889.0637302</v>
      </c>
      <c r="AO77" s="77">
        <v>4786018988.1649103</v>
      </c>
      <c r="AP77" s="77">
        <v>5154420649.2335396</v>
      </c>
      <c r="AQ77" s="77">
        <v>5674080542.8857498</v>
      </c>
      <c r="AR77" s="77">
        <v>5756912265.75809</v>
      </c>
      <c r="AS77" s="77">
        <v>5686579747.5352402</v>
      </c>
      <c r="AT77" s="77">
        <v>6254649538.98487</v>
      </c>
      <c r="AU77" s="77">
        <v>7367975887.7272301</v>
      </c>
      <c r="AV77" s="77">
        <v>9874013098.4643192</v>
      </c>
      <c r="AW77" s="77">
        <v>12145911801.242201</v>
      </c>
      <c r="AX77" s="77">
        <v>14106790200.2239</v>
      </c>
      <c r="AY77" s="77">
        <v>17022870405.218901</v>
      </c>
      <c r="AZ77" s="77">
        <v>22449129482.617001</v>
      </c>
      <c r="BA77" s="77">
        <v>24341678628.973202</v>
      </c>
      <c r="BB77" s="77">
        <v>19633031397.610401</v>
      </c>
      <c r="BC77" s="77">
        <v>19523477325.623501</v>
      </c>
      <c r="BD77" s="77">
        <v>23213994093.4631</v>
      </c>
      <c r="BE77" s="77">
        <v>23019150071.186699</v>
      </c>
      <c r="BF77" s="77">
        <v>25115753366.111401</v>
      </c>
      <c r="BG77" s="77">
        <v>26634083965.098701</v>
      </c>
      <c r="BH77" s="77">
        <v>22890762090.150799</v>
      </c>
      <c r="BI77" s="77">
        <v>24072829276.774399</v>
      </c>
      <c r="BJ77" s="77">
        <v>26924385103.065899</v>
      </c>
      <c r="BK77" s="77">
        <v>30624720196.229</v>
      </c>
      <c r="BL77" s="77">
        <v>31290453293.544998</v>
      </c>
      <c r="BM77" s="77">
        <v>31330419851.148701</v>
      </c>
      <c r="BN77" s="77">
        <v>36864792511.635101</v>
      </c>
      <c r="BO77" s="77">
        <v>37921480881.5429</v>
      </c>
      <c r="BP77" s="77">
        <v>40744848827.953697</v>
      </c>
    </row>
    <row r="78" spans="1:68" x14ac:dyDescent="0.35">
      <c r="A78" t="s">
        <v>362</v>
      </c>
      <c r="B78" t="s">
        <v>363</v>
      </c>
      <c r="C78" t="s">
        <v>218</v>
      </c>
      <c r="D78" t="s">
        <v>219</v>
      </c>
      <c r="E78" s="77">
        <v>1610511693.78543</v>
      </c>
      <c r="F78" s="77">
        <v>1680859514.1196499</v>
      </c>
      <c r="G78" s="77">
        <v>1747566307.1363299</v>
      </c>
      <c r="H78" s="77">
        <v>1825058827.96558</v>
      </c>
      <c r="I78" s="77">
        <v>1984129185.4655299</v>
      </c>
      <c r="J78" s="77">
        <v>2159998591.1913199</v>
      </c>
      <c r="K78" s="77">
        <v>2324466416.1146002</v>
      </c>
      <c r="L78" s="77">
        <v>2461762002.75775</v>
      </c>
      <c r="M78" s="77">
        <v>2619948864.8650599</v>
      </c>
      <c r="N78" s="77">
        <v>2768987371.8877501</v>
      </c>
      <c r="O78" s="77">
        <v>3045354454.7706599</v>
      </c>
      <c r="P78" s="77">
        <v>3224280834.87075</v>
      </c>
      <c r="Q78" s="77">
        <v>3520252938.32165</v>
      </c>
      <c r="R78" s="77">
        <v>4070570549.8929701</v>
      </c>
      <c r="S78" s="77">
        <v>4577209966.3326998</v>
      </c>
      <c r="T78" s="77">
        <v>4577047854.2870998</v>
      </c>
      <c r="U78" s="77">
        <v>4943806093.4639597</v>
      </c>
      <c r="V78" s="77">
        <v>5651840584.6490297</v>
      </c>
      <c r="W78" s="77">
        <v>6014961434.8026104</v>
      </c>
      <c r="X78" s="77">
        <v>6586048398.1281204</v>
      </c>
      <c r="Y78" s="77">
        <v>7012585454.1220303</v>
      </c>
      <c r="Z78" s="77">
        <v>7507663566.4297104</v>
      </c>
      <c r="AA78" s="77">
        <v>7899988840.67729</v>
      </c>
      <c r="AB78" s="77">
        <v>8781664426.8702393</v>
      </c>
      <c r="AC78" s="77">
        <v>8298309580.5090303</v>
      </c>
      <c r="AD78" s="77">
        <v>9717392686.7327995</v>
      </c>
      <c r="AE78" s="77">
        <v>10094328897.858801</v>
      </c>
      <c r="AF78" s="77">
        <v>10790001557.867201</v>
      </c>
      <c r="AG78" s="77">
        <v>11181119717.6458</v>
      </c>
      <c r="AH78" s="77">
        <v>11762932007.237</v>
      </c>
      <c r="AI78" s="77">
        <v>12478943894.931499</v>
      </c>
      <c r="AJ78" s="77">
        <v>13799799323.671499</v>
      </c>
      <c r="AK78" s="77">
        <v>10754799036.574499</v>
      </c>
      <c r="AL78" s="77">
        <v>9051043870.1219692</v>
      </c>
      <c r="AM78" s="77">
        <v>7100806753.9294205</v>
      </c>
      <c r="AN78" s="77">
        <v>7855205206.9340496</v>
      </c>
      <c r="AO78" s="77">
        <v>8761215548.4861393</v>
      </c>
      <c r="AP78" s="77">
        <v>8803539988.3324795</v>
      </c>
      <c r="AQ78" s="77">
        <v>8013274131.6971502</v>
      </c>
      <c r="AR78" s="77">
        <v>7892973531.8004503</v>
      </c>
      <c r="AS78" s="77">
        <v>8242349617.8638</v>
      </c>
      <c r="AT78" s="77">
        <v>8231326016.4749403</v>
      </c>
      <c r="AU78" s="77">
        <v>7850809498.1680298</v>
      </c>
      <c r="AV78" s="77">
        <v>8623691300.0407906</v>
      </c>
      <c r="AW78" s="77">
        <v>10131187261.442101</v>
      </c>
      <c r="AX78" s="77">
        <v>12401139453.973801</v>
      </c>
      <c r="AY78" s="77">
        <v>15280861834.6024</v>
      </c>
      <c r="AZ78" s="77">
        <v>19707616772.799599</v>
      </c>
      <c r="BA78" s="77">
        <v>27066912635.222801</v>
      </c>
      <c r="BB78" s="77">
        <v>32437389116.037998</v>
      </c>
      <c r="BC78" s="77">
        <v>29933790334.341801</v>
      </c>
      <c r="BD78" s="77">
        <v>31952763089.330002</v>
      </c>
      <c r="BE78" s="77">
        <v>43310721414.082901</v>
      </c>
      <c r="BF78" s="77">
        <v>47648276605.012299</v>
      </c>
      <c r="BG78" s="77">
        <v>55612228233.517899</v>
      </c>
      <c r="BH78" s="77">
        <v>64589328550.595299</v>
      </c>
      <c r="BI78" s="77">
        <v>74296745207.872101</v>
      </c>
      <c r="BJ78" s="77">
        <v>81770886825.604797</v>
      </c>
      <c r="BK78" s="77">
        <v>84269196625.878403</v>
      </c>
      <c r="BL78" s="77">
        <v>95912607722.303207</v>
      </c>
      <c r="BM78" s="77">
        <v>107657734392.446</v>
      </c>
      <c r="BN78" s="77">
        <v>111261882958.42599</v>
      </c>
      <c r="BO78" s="77">
        <v>126772703047.701</v>
      </c>
      <c r="BP78" s="77">
        <v>163697927593.98199</v>
      </c>
    </row>
    <row r="79" spans="1:68" x14ac:dyDescent="0.35">
      <c r="A79" t="s">
        <v>364</v>
      </c>
      <c r="B79" t="s">
        <v>365</v>
      </c>
      <c r="C79" t="s">
        <v>218</v>
      </c>
      <c r="D79" t="s">
        <v>219</v>
      </c>
      <c r="E79" s="77">
        <v>285073053085.95502</v>
      </c>
      <c r="F79" s="77">
        <v>316870410350.50201</v>
      </c>
      <c r="G79" s="77">
        <v>350221814291.11902</v>
      </c>
      <c r="H79" s="77">
        <v>384821620915.05701</v>
      </c>
      <c r="I79" s="77">
        <v>426857747595.76898</v>
      </c>
      <c r="J79" s="77">
        <v>467082505496.47803</v>
      </c>
      <c r="K79" s="77">
        <v>505703862438.40198</v>
      </c>
      <c r="L79" s="77">
        <v>538499760817.85901</v>
      </c>
      <c r="M79" s="77">
        <v>577998463968.48499</v>
      </c>
      <c r="N79" s="77">
        <v>645042628143.75195</v>
      </c>
      <c r="O79" s="77">
        <v>729230210211.27698</v>
      </c>
      <c r="P79" s="77">
        <v>824288432698.77295</v>
      </c>
      <c r="Q79" s="77">
        <v>994401350599.74597</v>
      </c>
      <c r="R79" s="77">
        <v>1286732424384.3201</v>
      </c>
      <c r="S79" s="77">
        <v>1456741990415.9299</v>
      </c>
      <c r="T79" s="77">
        <v>1696431872318</v>
      </c>
      <c r="U79" s="77">
        <v>1777203100260.28</v>
      </c>
      <c r="V79" s="77">
        <v>2012781495101.97</v>
      </c>
      <c r="W79" s="77">
        <v>2451545641660.2002</v>
      </c>
      <c r="X79" s="77">
        <v>2962558958496.7202</v>
      </c>
      <c r="Y79" s="77">
        <v>3314876480855.1699</v>
      </c>
      <c r="Z79" s="77">
        <v>2893850859545.1099</v>
      </c>
      <c r="AA79" s="77">
        <v>2792072843193.8398</v>
      </c>
      <c r="AB79" s="77">
        <v>2714737320293.1001</v>
      </c>
      <c r="AC79" s="77">
        <v>2615737658425.7402</v>
      </c>
      <c r="AD79" s="77">
        <v>2690005731428.46</v>
      </c>
      <c r="AE79" s="77">
        <v>3755825284547.25</v>
      </c>
      <c r="AF79" s="77">
        <v>4642293245437.3604</v>
      </c>
      <c r="AG79" s="77">
        <v>5096307310101.0195</v>
      </c>
      <c r="AH79" s="77">
        <v>5205659077752.1699</v>
      </c>
      <c r="AI79" s="77">
        <v>6509870874516.4102</v>
      </c>
      <c r="AJ79" s="77">
        <v>6733632573117.1797</v>
      </c>
      <c r="AK79" s="77">
        <v>7392186357757.6201</v>
      </c>
      <c r="AL79" s="77">
        <v>6751222891775.6201</v>
      </c>
      <c r="AM79" s="77">
        <v>7155503335744.4004</v>
      </c>
      <c r="AN79" s="77">
        <v>8296091250458.2197</v>
      </c>
      <c r="AO79" s="77">
        <v>8431591142243.4004</v>
      </c>
      <c r="AP79" s="77">
        <v>7733843716226.5801</v>
      </c>
      <c r="AQ79" s="77">
        <v>7969880727935.9805</v>
      </c>
      <c r="AR79" s="77">
        <v>7925844560641.6797</v>
      </c>
      <c r="AS79" s="77">
        <v>7276390686987.5498</v>
      </c>
      <c r="AT79" s="77">
        <v>7393611976746.9199</v>
      </c>
      <c r="AU79" s="77">
        <v>8083519738170.3398</v>
      </c>
      <c r="AV79" s="77">
        <v>9932134719712.1406</v>
      </c>
      <c r="AW79" s="77">
        <v>11418900282600.5</v>
      </c>
      <c r="AX79" s="77">
        <v>11910069053861.6</v>
      </c>
      <c r="AY79" s="77">
        <v>12712635655986.699</v>
      </c>
      <c r="AZ79" s="77">
        <v>14727520908988.9</v>
      </c>
      <c r="BA79" s="77">
        <v>16295391110313.4</v>
      </c>
      <c r="BB79" s="77">
        <v>14762842568792.801</v>
      </c>
      <c r="BC79" s="77">
        <v>14556122142376.699</v>
      </c>
      <c r="BD79" s="77">
        <v>15765158666571.199</v>
      </c>
      <c r="BE79" s="77">
        <v>14641634844097.4</v>
      </c>
      <c r="BF79" s="77">
        <v>15294853937310.5</v>
      </c>
      <c r="BG79" s="77">
        <v>15651372745918.6</v>
      </c>
      <c r="BH79" s="77">
        <v>13553897260141</v>
      </c>
      <c r="BI79" s="77">
        <v>13888833465037.9</v>
      </c>
      <c r="BJ79" s="77">
        <v>14765880176508.199</v>
      </c>
      <c r="BK79" s="77">
        <v>15981445869808.9</v>
      </c>
      <c r="BL79" s="77">
        <v>15694050310523.1</v>
      </c>
      <c r="BM79" s="77">
        <v>15381418584246.1</v>
      </c>
      <c r="BN79" s="77">
        <v>17315127119106.5</v>
      </c>
      <c r="BO79" s="77">
        <v>16761496590765.199</v>
      </c>
      <c r="BP79" s="77">
        <v>18349388450765.602</v>
      </c>
    </row>
    <row r="80" spans="1:68" x14ac:dyDescent="0.35">
      <c r="A80" t="s">
        <v>366</v>
      </c>
      <c r="B80" t="s">
        <v>367</v>
      </c>
      <c r="C80" t="s">
        <v>218</v>
      </c>
      <c r="D80" t="s">
        <v>219</v>
      </c>
      <c r="E80" s="77">
        <v>30738244854.870098</v>
      </c>
      <c r="F80" s="77">
        <v>32690862791.459801</v>
      </c>
      <c r="G80" s="77">
        <v>35607386321.412003</v>
      </c>
      <c r="H80" s="77">
        <v>38028727377.083504</v>
      </c>
      <c r="I80" s="77">
        <v>38274770246.306602</v>
      </c>
      <c r="J80" s="77">
        <v>40813674761.9981</v>
      </c>
      <c r="K80" s="77">
        <v>43238591720.629601</v>
      </c>
      <c r="L80" s="77">
        <v>44174621789.539597</v>
      </c>
      <c r="M80" s="77">
        <v>48568838756.489098</v>
      </c>
      <c r="N80" s="77">
        <v>53610325877.971703</v>
      </c>
      <c r="O80" s="77">
        <v>65401455198.128502</v>
      </c>
      <c r="P80" s="77">
        <v>66561388561.577499</v>
      </c>
      <c r="Q80" s="77">
        <v>77479654097.069794</v>
      </c>
      <c r="R80" s="77">
        <v>95510532409.235992</v>
      </c>
      <c r="S80" s="77">
        <v>146900682075.83801</v>
      </c>
      <c r="T80" s="77">
        <v>161513557226.35599</v>
      </c>
      <c r="U80" s="77">
        <v>195304501831.505</v>
      </c>
      <c r="V80" s="77">
        <v>213278349713.39801</v>
      </c>
      <c r="W80" s="77">
        <v>231356882179.07999</v>
      </c>
      <c r="X80" s="77">
        <v>297569999135.34998</v>
      </c>
      <c r="Y80" s="77">
        <v>382755054625.33099</v>
      </c>
      <c r="Z80" s="77">
        <v>512808130778.47101</v>
      </c>
      <c r="AA80" s="77">
        <v>487187691901.75299</v>
      </c>
      <c r="AB80" s="77">
        <v>421776651429.21198</v>
      </c>
      <c r="AC80" s="77">
        <v>382295044281.80798</v>
      </c>
      <c r="AD80" s="77">
        <v>389797449491.56799</v>
      </c>
      <c r="AE80" s="77">
        <v>357218736728.349</v>
      </c>
      <c r="AF80" s="77">
        <v>359768873805.45898</v>
      </c>
      <c r="AG80" s="77">
        <v>389154194377.42499</v>
      </c>
      <c r="AH80" s="77">
        <v>382426616750.54999</v>
      </c>
      <c r="AI80" s="77">
        <v>550431826024.04797</v>
      </c>
      <c r="AJ80" s="77">
        <v>386525300417.99402</v>
      </c>
      <c r="AK80" s="77">
        <v>345171861552.74799</v>
      </c>
      <c r="AL80" s="77">
        <v>351215280928.57202</v>
      </c>
      <c r="AM80" s="77">
        <v>353240292006.15399</v>
      </c>
      <c r="AN80" s="77">
        <v>431762560996.37201</v>
      </c>
      <c r="AO80" s="77">
        <v>466440871846.85999</v>
      </c>
      <c r="AP80" s="77">
        <v>522326775784.84601</v>
      </c>
      <c r="AQ80" s="77">
        <v>536100031620.82397</v>
      </c>
      <c r="AR80" s="77">
        <v>400171162201.28003</v>
      </c>
      <c r="AS80" s="77">
        <v>468035986782.23999</v>
      </c>
      <c r="AT80" s="77">
        <v>458017480633.76898</v>
      </c>
      <c r="AU80" s="77">
        <v>446928936249.04102</v>
      </c>
      <c r="AV80" s="77">
        <v>470617921462.84698</v>
      </c>
      <c r="AW80" s="77">
        <v>596965322028.11499</v>
      </c>
      <c r="AX80" s="77">
        <v>755160909781.58899</v>
      </c>
      <c r="AY80" s="77">
        <v>945955284127.60999</v>
      </c>
      <c r="AZ80" s="77">
        <v>1159333496786.8701</v>
      </c>
      <c r="BA80" s="77">
        <v>1481946186150.49</v>
      </c>
      <c r="BB80" s="77">
        <v>1342728724357.1499</v>
      </c>
      <c r="BC80" s="77">
        <v>1593981100293.48</v>
      </c>
      <c r="BD80" s="77">
        <v>1664321553843.8601</v>
      </c>
      <c r="BE80" s="77">
        <v>1861813804786.77</v>
      </c>
      <c r="BF80" s="77">
        <v>1935544489353.46</v>
      </c>
      <c r="BG80" s="77">
        <v>2053788945066.26</v>
      </c>
      <c r="BH80" s="77">
        <v>1617323277101.47</v>
      </c>
      <c r="BI80" s="77">
        <v>1490633651211.6799</v>
      </c>
      <c r="BJ80" s="77">
        <v>1549712150984.0901</v>
      </c>
      <c r="BK80" s="77">
        <v>1735183810120.25</v>
      </c>
      <c r="BL80" s="77">
        <v>1842154935322.1799</v>
      </c>
      <c r="BM80" s="77">
        <v>1690930063237.8899</v>
      </c>
      <c r="BN80" s="77">
        <v>1796274437015.52</v>
      </c>
      <c r="BO80" s="77">
        <v>1950006457159.6599</v>
      </c>
      <c r="BP80" s="77">
        <v>1906801170087.8601</v>
      </c>
    </row>
    <row r="81" spans="1:68" x14ac:dyDescent="0.35">
      <c r="A81" t="s">
        <v>368</v>
      </c>
      <c r="B81" t="s">
        <v>369</v>
      </c>
      <c r="C81" t="s">
        <v>218</v>
      </c>
      <c r="D81" t="s">
        <v>219</v>
      </c>
      <c r="E81" s="77">
        <v>5279011362.1272097</v>
      </c>
      <c r="F81" s="77">
        <v>5983900493.1600599</v>
      </c>
      <c r="G81" s="77">
        <v>6407225035.0442896</v>
      </c>
      <c r="H81" s="77">
        <v>6958296429.3516903</v>
      </c>
      <c r="I81" s="77">
        <v>7848288358.2726603</v>
      </c>
      <c r="J81" s="77">
        <v>8679620316.8556709</v>
      </c>
      <c r="K81" s="77">
        <v>9305312888.2677307</v>
      </c>
      <c r="L81" s="77">
        <v>9467428626.1152706</v>
      </c>
      <c r="M81" s="77">
        <v>8915770472.9760094</v>
      </c>
      <c r="N81" s="77">
        <v>10176617905.4405</v>
      </c>
      <c r="O81" s="77">
        <v>11357516987.5425</v>
      </c>
      <c r="P81" s="77">
        <v>12527405512.9298</v>
      </c>
      <c r="Q81" s="77">
        <v>14743186119.8738</v>
      </c>
      <c r="R81" s="77">
        <v>19472363466.625198</v>
      </c>
      <c r="S81" s="77">
        <v>24848821490.467899</v>
      </c>
      <c r="T81" s="77">
        <v>29472623242.2822</v>
      </c>
      <c r="U81" s="77">
        <v>31849513771.3494</v>
      </c>
      <c r="V81" s="77">
        <v>33499799321.233601</v>
      </c>
      <c r="W81" s="77">
        <v>36256160288.808701</v>
      </c>
      <c r="X81" s="77">
        <v>44465255686.1548</v>
      </c>
      <c r="Y81" s="77">
        <v>53645202422.6968</v>
      </c>
      <c r="Z81" s="77">
        <v>52448332874.07</v>
      </c>
      <c r="AA81" s="77">
        <v>52797582336.252602</v>
      </c>
      <c r="AB81" s="77">
        <v>50973526900.085403</v>
      </c>
      <c r="AC81" s="77">
        <v>52888800949.742798</v>
      </c>
      <c r="AD81" s="77">
        <v>55875863392.171898</v>
      </c>
      <c r="AE81" s="77">
        <v>73531550551.255005</v>
      </c>
      <c r="AF81" s="77">
        <v>91594751792.235901</v>
      </c>
      <c r="AG81" s="77">
        <v>109058990760.483</v>
      </c>
      <c r="AH81" s="77">
        <v>119012054870.44501</v>
      </c>
      <c r="AI81" s="77">
        <v>141438345513.91699</v>
      </c>
      <c r="AJ81" s="77">
        <v>127773856785.767</v>
      </c>
      <c r="AK81" s="77">
        <v>112532519246.084</v>
      </c>
      <c r="AL81" s="77">
        <v>89214114708.025406</v>
      </c>
      <c r="AM81" s="77">
        <v>103299943084.804</v>
      </c>
      <c r="AN81" s="77">
        <v>134189814814.815</v>
      </c>
      <c r="AO81" s="77">
        <v>132129174216.92999</v>
      </c>
      <c r="AP81" s="77">
        <v>126912152101.707</v>
      </c>
      <c r="AQ81" s="77">
        <v>134038718291.05499</v>
      </c>
      <c r="AR81" s="77">
        <v>135264083658.688</v>
      </c>
      <c r="AS81" s="77">
        <v>126019543413.334</v>
      </c>
      <c r="AT81" s="77">
        <v>129533107311.811</v>
      </c>
      <c r="AU81" s="77">
        <v>140404460203.138</v>
      </c>
      <c r="AV81" s="77">
        <v>171652458349.41101</v>
      </c>
      <c r="AW81" s="77">
        <v>197479443979.151</v>
      </c>
      <c r="AX81" s="77">
        <v>204885494686.38101</v>
      </c>
      <c r="AY81" s="77">
        <v>217089269791.76401</v>
      </c>
      <c r="AZ81" s="77">
        <v>256378067752.15799</v>
      </c>
      <c r="BA81" s="77">
        <v>285716311136.71899</v>
      </c>
      <c r="BB81" s="77">
        <v>253497520828.51501</v>
      </c>
      <c r="BC81" s="77">
        <v>249424310816.66699</v>
      </c>
      <c r="BD81" s="77">
        <v>275604356167.31598</v>
      </c>
      <c r="BE81" s="77">
        <v>258290060227.73401</v>
      </c>
      <c r="BF81" s="77">
        <v>271362405890.58899</v>
      </c>
      <c r="BG81" s="77">
        <v>274862826772.15601</v>
      </c>
      <c r="BH81" s="77">
        <v>234534382384.76599</v>
      </c>
      <c r="BI81" s="77">
        <v>240771351298.83301</v>
      </c>
      <c r="BJ81" s="77">
        <v>255647979916.47101</v>
      </c>
      <c r="BK81" s="77">
        <v>275708001767.84302</v>
      </c>
      <c r="BL81" s="77">
        <v>268514916972.54901</v>
      </c>
      <c r="BM81" s="77">
        <v>271886077382.10199</v>
      </c>
      <c r="BN81" s="77">
        <v>296470417085.26703</v>
      </c>
      <c r="BO81" s="77">
        <v>281887430795.72101</v>
      </c>
      <c r="BP81" s="77">
        <v>300187202696.08398</v>
      </c>
    </row>
    <row r="82" spans="1:68" x14ac:dyDescent="0.35">
      <c r="A82" t="s">
        <v>370</v>
      </c>
      <c r="B82" t="s">
        <v>371</v>
      </c>
      <c r="C82" t="s">
        <v>218</v>
      </c>
      <c r="D82" t="s">
        <v>219</v>
      </c>
      <c r="E82" s="77">
        <v>112328422.113084</v>
      </c>
      <c r="F82" s="77">
        <v>116987784.913739</v>
      </c>
      <c r="G82" s="77">
        <v>122906434.95781399</v>
      </c>
      <c r="H82" s="77">
        <v>129454728.62359899</v>
      </c>
      <c r="I82" s="77">
        <v>140032741.46832901</v>
      </c>
      <c r="J82" s="77">
        <v>147084750.03148201</v>
      </c>
      <c r="K82" s="77">
        <v>150603925.51585299</v>
      </c>
      <c r="L82" s="77">
        <v>162625885.863484</v>
      </c>
      <c r="M82" s="77">
        <v>166952937.135005</v>
      </c>
      <c r="N82" s="77">
        <v>182182067.70356801</v>
      </c>
      <c r="O82" s="77">
        <v>219878482.17356399</v>
      </c>
      <c r="P82" s="77">
        <v>247749327.72126701</v>
      </c>
      <c r="Q82" s="77">
        <v>316656648.69895703</v>
      </c>
      <c r="R82" s="77">
        <v>425950487.519894</v>
      </c>
      <c r="S82" s="77">
        <v>558587097.382833</v>
      </c>
      <c r="T82" s="77">
        <v>684282434.36109495</v>
      </c>
      <c r="U82" s="77">
        <v>694540806.38064396</v>
      </c>
      <c r="V82" s="77">
        <v>719501765.78304899</v>
      </c>
      <c r="W82" s="77">
        <v>829267889.42937303</v>
      </c>
      <c r="X82" s="77">
        <v>1019691460.1737601</v>
      </c>
      <c r="Y82" s="77">
        <v>1202618816.2085199</v>
      </c>
      <c r="Z82" s="77">
        <v>1235626770.5092399</v>
      </c>
      <c r="AA82" s="77">
        <v>1194059943.2247801</v>
      </c>
      <c r="AB82" s="77">
        <v>1123085190.0650899</v>
      </c>
      <c r="AC82" s="77">
        <v>1178000677.99929</v>
      </c>
      <c r="AD82" s="77">
        <v>1141168943.9766099</v>
      </c>
      <c r="AE82" s="77">
        <v>1290267339.6500599</v>
      </c>
      <c r="AF82" s="77">
        <v>1177947965.1214199</v>
      </c>
      <c r="AG82" s="77">
        <v>1110009522.7574301</v>
      </c>
      <c r="AH82" s="77">
        <v>1182660265.76635</v>
      </c>
      <c r="AI82" s="77">
        <v>1337017559.4972799</v>
      </c>
      <c r="AJ82" s="77">
        <v>1383883249.5910001</v>
      </c>
      <c r="AK82" s="77">
        <v>1532411039.05479</v>
      </c>
      <c r="AL82" s="77">
        <v>1636101246.9394</v>
      </c>
      <c r="AM82" s="77">
        <v>1825732092.5467401</v>
      </c>
      <c r="AN82" s="77">
        <v>1970301486.20561</v>
      </c>
      <c r="AO82" s="77">
        <v>2128696643.6257401</v>
      </c>
      <c r="AP82" s="77">
        <v>2090221137.02876</v>
      </c>
      <c r="AQ82" s="77">
        <v>1653146716.58235</v>
      </c>
      <c r="AR82" s="77">
        <v>1936459986.03795</v>
      </c>
      <c r="AS82" s="77">
        <v>1678219507.8982899</v>
      </c>
      <c r="AT82" s="77">
        <v>1652462023.4621501</v>
      </c>
      <c r="AU82" s="77">
        <v>1833279985.3674099</v>
      </c>
      <c r="AV82" s="77">
        <v>2300492465.3227601</v>
      </c>
      <c r="AW82" s="77">
        <v>2708078476.6301198</v>
      </c>
      <c r="AX82" s="77">
        <v>2980403844.7209601</v>
      </c>
      <c r="AY82" s="77">
        <v>3076305452.8650599</v>
      </c>
      <c r="AZ82" s="77">
        <v>3378314599.76402</v>
      </c>
      <c r="BA82" s="77">
        <v>3523185919.55826</v>
      </c>
      <c r="BB82" s="77">
        <v>2870624635.6803198</v>
      </c>
      <c r="BC82" s="77">
        <v>3140166712.7962399</v>
      </c>
      <c r="BD82" s="77">
        <v>3779411899.3748298</v>
      </c>
      <c r="BE82" s="77">
        <v>3972028104.47328</v>
      </c>
      <c r="BF82" s="77">
        <v>4189967998.5142398</v>
      </c>
      <c r="BG82" s="77">
        <v>4857104768.8684397</v>
      </c>
      <c r="BH82" s="77">
        <v>4682479893.9755802</v>
      </c>
      <c r="BI82" s="77">
        <v>4930213644.3665304</v>
      </c>
      <c r="BJ82" s="77">
        <v>5353469174.4783802</v>
      </c>
      <c r="BK82" s="77">
        <v>5581425327.4439697</v>
      </c>
      <c r="BL82" s="77">
        <v>5444407198.1347799</v>
      </c>
      <c r="BM82" s="77">
        <v>4432466219.8768501</v>
      </c>
      <c r="BN82" s="77">
        <v>4305031649.74189</v>
      </c>
      <c r="BO82" s="77">
        <v>4979979531.2725</v>
      </c>
      <c r="BP82" s="77">
        <v>5494797540.7336502</v>
      </c>
    </row>
    <row r="83" spans="1:68" x14ac:dyDescent="0.35">
      <c r="A83" t="s">
        <v>372</v>
      </c>
      <c r="B83" t="s">
        <v>373</v>
      </c>
      <c r="C83" t="s">
        <v>218</v>
      </c>
      <c r="D83" t="s">
        <v>219</v>
      </c>
      <c r="E83" s="77">
        <v>62225478000.882202</v>
      </c>
      <c r="F83" s="77">
        <v>67461644222.035202</v>
      </c>
      <c r="G83" s="77">
        <v>75607529809.928802</v>
      </c>
      <c r="H83" s="77">
        <v>84759195105.869293</v>
      </c>
      <c r="I83" s="77">
        <v>94007851047.367798</v>
      </c>
      <c r="J83" s="77">
        <v>101537248148.427</v>
      </c>
      <c r="K83" s="77">
        <v>110045852177.92799</v>
      </c>
      <c r="L83" s="77">
        <v>118972977486.207</v>
      </c>
      <c r="M83" s="77">
        <v>129785441507.45599</v>
      </c>
      <c r="N83" s="77">
        <v>141903068680.30899</v>
      </c>
      <c r="O83" s="77">
        <v>148456359985.827</v>
      </c>
      <c r="P83" s="77">
        <v>165966615366.40201</v>
      </c>
      <c r="Q83" s="77">
        <v>203494148244.47299</v>
      </c>
      <c r="R83" s="77">
        <v>264429876252.20999</v>
      </c>
      <c r="S83" s="77">
        <v>285553737043.099</v>
      </c>
      <c r="T83" s="77">
        <v>360832186018.05103</v>
      </c>
      <c r="U83" s="77">
        <v>372319038514.06702</v>
      </c>
      <c r="V83" s="77">
        <v>410279486493.71503</v>
      </c>
      <c r="W83" s="77">
        <v>506709302325.58099</v>
      </c>
      <c r="X83" s="77">
        <v>613953129818.06995</v>
      </c>
      <c r="Y83" s="77">
        <v>701288419745.42102</v>
      </c>
      <c r="Z83" s="77">
        <v>615552202776.10095</v>
      </c>
      <c r="AA83" s="77">
        <v>584877732308.61401</v>
      </c>
      <c r="AB83" s="77">
        <v>559869179791.71997</v>
      </c>
      <c r="AC83" s="77">
        <v>530683779929.44501</v>
      </c>
      <c r="AD83" s="77">
        <v>553138414367.06104</v>
      </c>
      <c r="AE83" s="77">
        <v>771470783218.10803</v>
      </c>
      <c r="AF83" s="77">
        <v>934173305685.91101</v>
      </c>
      <c r="AG83" s="77">
        <v>1018847043277.17</v>
      </c>
      <c r="AH83" s="77">
        <v>1025211803413.53</v>
      </c>
      <c r="AI83" s="77">
        <v>1269179616913.6299</v>
      </c>
      <c r="AJ83" s="77">
        <v>1269276828275.78</v>
      </c>
      <c r="AK83" s="77">
        <v>1401465923172.24</v>
      </c>
      <c r="AL83" s="77">
        <v>1322815612694</v>
      </c>
      <c r="AM83" s="77">
        <v>1393982750472.5901</v>
      </c>
      <c r="AN83" s="77">
        <v>1601094756209.75</v>
      </c>
      <c r="AO83" s="77">
        <v>1605675086549.5601</v>
      </c>
      <c r="AP83" s="77">
        <v>1452884917959.0901</v>
      </c>
      <c r="AQ83" s="77">
        <v>1503108739159.4399</v>
      </c>
      <c r="AR83" s="77">
        <v>1493151737698.46</v>
      </c>
      <c r="AS83" s="77">
        <v>1365639660792.1599</v>
      </c>
      <c r="AT83" s="77">
        <v>1377657339291.3401</v>
      </c>
      <c r="AU83" s="77">
        <v>1501409382971.3799</v>
      </c>
      <c r="AV83" s="77">
        <v>1844544792036.8601</v>
      </c>
      <c r="AW83" s="77">
        <v>2119633181634.3701</v>
      </c>
      <c r="AX83" s="77">
        <v>2196945232435.8</v>
      </c>
      <c r="AY83" s="77">
        <v>2320536221304.7002</v>
      </c>
      <c r="AZ83" s="77">
        <v>2660591246211.77</v>
      </c>
      <c r="BA83" s="77">
        <v>2930303780828.1201</v>
      </c>
      <c r="BB83" s="77">
        <v>2700887366932.0298</v>
      </c>
      <c r="BC83" s="77">
        <v>2645187882116.6699</v>
      </c>
      <c r="BD83" s="77">
        <v>2865157541994.1699</v>
      </c>
      <c r="BE83" s="77">
        <v>2683671716967.1899</v>
      </c>
      <c r="BF83" s="77">
        <v>2811876903329.0298</v>
      </c>
      <c r="BG83" s="77">
        <v>2855964488590.1899</v>
      </c>
      <c r="BH83" s="77">
        <v>2439188643162.5</v>
      </c>
      <c r="BI83" s="77">
        <v>2472964344587.1699</v>
      </c>
      <c r="BJ83" s="77">
        <v>2595151045197.6499</v>
      </c>
      <c r="BK83" s="77">
        <v>2790956878746.6602</v>
      </c>
      <c r="BL83" s="77">
        <v>2728870246705.8799</v>
      </c>
      <c r="BM83" s="77">
        <v>2647418691598.4502</v>
      </c>
      <c r="BN83" s="77">
        <v>2959355819170.5</v>
      </c>
      <c r="BO83" s="77">
        <v>2779092236505.8501</v>
      </c>
      <c r="BP83" s="77">
        <v>3030904089607.8999</v>
      </c>
    </row>
    <row r="84" spans="1:68" x14ac:dyDescent="0.35">
      <c r="A84" t="s">
        <v>374</v>
      </c>
      <c r="B84" t="s">
        <v>375</v>
      </c>
      <c r="C84" t="s">
        <v>218</v>
      </c>
      <c r="D84" t="s">
        <v>219</v>
      </c>
      <c r="E84" s="77"/>
      <c r="F84" s="77"/>
      <c r="G84" s="77"/>
      <c r="H84" s="77"/>
      <c r="I84" s="77"/>
      <c r="J84" s="77">
        <v>57954522.421725899</v>
      </c>
      <c r="K84" s="77">
        <v>64397131.084645703</v>
      </c>
      <c r="L84" s="77">
        <v>66225403.558806904</v>
      </c>
      <c r="M84" s="77">
        <v>65186666.666666701</v>
      </c>
      <c r="N84" s="77">
        <v>70106666.666666701</v>
      </c>
      <c r="O84" s="77">
        <v>84933333.333333299</v>
      </c>
      <c r="P84" s="77">
        <v>99219082.853799105</v>
      </c>
      <c r="Q84" s="77">
        <v>119335897.815202</v>
      </c>
      <c r="R84" s="77">
        <v>161236465.82362199</v>
      </c>
      <c r="S84" s="77">
        <v>196771070.89533901</v>
      </c>
      <c r="T84" s="77">
        <v>227404436.013679</v>
      </c>
      <c r="U84" s="77">
        <v>270470345.44935697</v>
      </c>
      <c r="V84" s="77">
        <v>347798304.63526702</v>
      </c>
      <c r="W84" s="77">
        <v>397833034.88451201</v>
      </c>
      <c r="X84" s="77">
        <v>448568492.65856099</v>
      </c>
      <c r="Y84" s="77">
        <v>493014300.00521702</v>
      </c>
      <c r="Z84" s="77">
        <v>456244919.010912</v>
      </c>
      <c r="AA84" s="77">
        <v>444047495.320099</v>
      </c>
      <c r="AB84" s="77">
        <v>486605127.70268101</v>
      </c>
      <c r="AC84" s="77">
        <v>426008864.69216901</v>
      </c>
      <c r="AD84" s="77">
        <v>459307281.19533497</v>
      </c>
      <c r="AE84" s="77">
        <v>688914288.87829804</v>
      </c>
      <c r="AF84" s="77">
        <v>886508622.33431602</v>
      </c>
      <c r="AG84" s="77">
        <v>968576956.93026495</v>
      </c>
      <c r="AH84" s="77">
        <v>871935350.38490903</v>
      </c>
      <c r="AI84" s="77">
        <v>960805408.94987202</v>
      </c>
      <c r="AJ84" s="77">
        <v>909253214.82607996</v>
      </c>
      <c r="AK84" s="77">
        <v>912670413.32588303</v>
      </c>
      <c r="AL84" s="77">
        <v>760957189.75764596</v>
      </c>
      <c r="AM84" s="77">
        <v>758739178.61217105</v>
      </c>
      <c r="AN84" s="77">
        <v>901404709.83068395</v>
      </c>
      <c r="AO84" s="77">
        <v>989536914.65908098</v>
      </c>
      <c r="AP84" s="77">
        <v>933763083.39562702</v>
      </c>
      <c r="AQ84" s="77">
        <v>1104744235.30111</v>
      </c>
      <c r="AR84" s="77">
        <v>1127684827.3568599</v>
      </c>
      <c r="AS84" s="77">
        <v>1067109530.64798</v>
      </c>
      <c r="AT84" s="77">
        <v>1160268212.0729101</v>
      </c>
      <c r="AU84" s="77">
        <v>1275093689.27107</v>
      </c>
      <c r="AV84" s="77">
        <v>1501941580.88903</v>
      </c>
      <c r="AW84" s="77">
        <v>1724770770.83393</v>
      </c>
      <c r="AX84" s="77">
        <v>1759739599.2269399</v>
      </c>
      <c r="AY84" s="77">
        <v>2017680834.8991699</v>
      </c>
      <c r="AZ84" s="77">
        <v>2339015313.2951298</v>
      </c>
      <c r="BA84" s="77">
        <v>2489873249.62815</v>
      </c>
      <c r="BB84" s="77">
        <v>2296065170.0555201</v>
      </c>
      <c r="BC84" s="77">
        <v>2331796784.3600898</v>
      </c>
      <c r="BD84" s="77">
        <v>2505740669.27039</v>
      </c>
      <c r="BE84" s="77">
        <v>2427200388.9183102</v>
      </c>
      <c r="BF84" s="77">
        <v>2690110520.9254799</v>
      </c>
      <c r="BG84" s="77">
        <v>2914012679.2727699</v>
      </c>
      <c r="BH84" s="77">
        <v>2573905971.0545902</v>
      </c>
      <c r="BI84" s="77">
        <v>2813278868.7820802</v>
      </c>
      <c r="BJ84" s="77">
        <v>2980057377.8796701</v>
      </c>
      <c r="BK84" s="77">
        <v>3188600927.4668798</v>
      </c>
      <c r="BL84" s="77">
        <v>3266432734.2281899</v>
      </c>
      <c r="BM84" s="77">
        <v>3262045883.37293</v>
      </c>
      <c r="BN84" s="77">
        <v>3655063937.9314499</v>
      </c>
      <c r="BO84" s="77">
        <v>3555929833.0505099</v>
      </c>
      <c r="BP84" s="77"/>
    </row>
    <row r="85" spans="1:68" x14ac:dyDescent="0.35">
      <c r="A85" t="s">
        <v>376</v>
      </c>
      <c r="B85" t="s">
        <v>377</v>
      </c>
      <c r="C85" t="s">
        <v>218</v>
      </c>
      <c r="D85" t="s">
        <v>219</v>
      </c>
      <c r="E85" s="77"/>
      <c r="F85" s="77"/>
      <c r="G85" s="77"/>
      <c r="H85" s="77"/>
      <c r="I85" s="77"/>
      <c r="J85" s="77"/>
      <c r="K85" s="77"/>
      <c r="L85" s="77"/>
      <c r="M85" s="77"/>
      <c r="N85" s="77"/>
      <c r="O85" s="77">
        <v>19885925.9776471</v>
      </c>
      <c r="P85" s="77">
        <v>21783157.570588201</v>
      </c>
      <c r="Q85" s="77">
        <v>25100928.16</v>
      </c>
      <c r="R85" s="77">
        <v>34821467.355294101</v>
      </c>
      <c r="S85" s="77">
        <v>46095174.938235298</v>
      </c>
      <c r="T85" s="77">
        <v>46119184.1064706</v>
      </c>
      <c r="U85" s="77">
        <v>46813192.584117703</v>
      </c>
      <c r="V85" s="77">
        <v>47305559.691764697</v>
      </c>
      <c r="W85" s="77">
        <v>53656834.280000001</v>
      </c>
      <c r="X85" s="77">
        <v>60270778.334117703</v>
      </c>
      <c r="Y85" s="77">
        <v>64186644.2535294</v>
      </c>
      <c r="Z85" s="77">
        <v>76472529.411764696</v>
      </c>
      <c r="AA85" s="77">
        <v>80055705.882352993</v>
      </c>
      <c r="AB85" s="77">
        <v>84110352.941176504</v>
      </c>
      <c r="AC85" s="77">
        <v>84676117.6470588</v>
      </c>
      <c r="AD85" s="77">
        <v>101931941.17647099</v>
      </c>
      <c r="AE85" s="77">
        <v>112210000</v>
      </c>
      <c r="AF85" s="77">
        <v>116700000</v>
      </c>
      <c r="AG85" s="77">
        <v>124700000</v>
      </c>
      <c r="AH85" s="77">
        <v>135200000</v>
      </c>
      <c r="AI85" s="77">
        <v>147200000</v>
      </c>
      <c r="AJ85" s="77">
        <v>166200000</v>
      </c>
      <c r="AK85" s="77">
        <v>178100000</v>
      </c>
      <c r="AL85" s="77">
        <v>198400000</v>
      </c>
      <c r="AM85" s="77">
        <v>202500000</v>
      </c>
      <c r="AN85" s="77">
        <v>221575300</v>
      </c>
      <c r="AO85" s="77">
        <v>218534700</v>
      </c>
      <c r="AP85" s="77">
        <v>206626300</v>
      </c>
      <c r="AQ85" s="77">
        <v>218873100</v>
      </c>
      <c r="AR85" s="77">
        <v>220140500</v>
      </c>
      <c r="AS85" s="77">
        <v>233271800</v>
      </c>
      <c r="AT85" s="77">
        <v>240970900</v>
      </c>
      <c r="AU85" s="77">
        <v>242517200</v>
      </c>
      <c r="AV85" s="77">
        <v>245432900</v>
      </c>
      <c r="AW85" s="77">
        <v>240236000</v>
      </c>
      <c r="AX85" s="77">
        <v>250281900</v>
      </c>
      <c r="AY85" s="77">
        <v>253541900</v>
      </c>
      <c r="AZ85" s="77">
        <v>256787200</v>
      </c>
      <c r="BA85" s="77">
        <v>263145100</v>
      </c>
      <c r="BB85" s="77">
        <v>280284600</v>
      </c>
      <c r="BC85" s="77">
        <v>296944100</v>
      </c>
      <c r="BD85" s="77">
        <v>311301600</v>
      </c>
      <c r="BE85" s="77">
        <v>327248700</v>
      </c>
      <c r="BF85" s="77">
        <v>317214400</v>
      </c>
      <c r="BG85" s="77">
        <v>319271200</v>
      </c>
      <c r="BH85" s="77">
        <v>316489900</v>
      </c>
      <c r="BI85" s="77">
        <v>325000000</v>
      </c>
      <c r="BJ85" s="77">
        <v>359000000</v>
      </c>
      <c r="BK85" s="77">
        <v>392000000</v>
      </c>
      <c r="BL85" s="77">
        <v>394000000</v>
      </c>
      <c r="BM85" s="77">
        <v>372000000</v>
      </c>
      <c r="BN85" s="77">
        <v>390000000</v>
      </c>
      <c r="BO85" s="77">
        <v>430000000</v>
      </c>
      <c r="BP85" s="77">
        <v>460000000</v>
      </c>
    </row>
    <row r="86" spans="1:68" x14ac:dyDescent="0.35">
      <c r="A86" t="s">
        <v>378</v>
      </c>
      <c r="B86" t="s">
        <v>379</v>
      </c>
      <c r="C86" t="s">
        <v>218</v>
      </c>
      <c r="D86" t="s">
        <v>219</v>
      </c>
      <c r="E86" s="77">
        <v>141468977.79984599</v>
      </c>
      <c r="F86" s="77">
        <v>167637907.12278199</v>
      </c>
      <c r="G86" s="77">
        <v>182796536.26602501</v>
      </c>
      <c r="H86" s="77">
        <v>154480244.055222</v>
      </c>
      <c r="I86" s="77">
        <v>215679855.34209099</v>
      </c>
      <c r="J86" s="77">
        <v>226474285.77906299</v>
      </c>
      <c r="K86" s="77">
        <v>245849781.27323401</v>
      </c>
      <c r="L86" s="77">
        <v>271543680.048895</v>
      </c>
      <c r="M86" s="77">
        <v>294468564.24527198</v>
      </c>
      <c r="N86" s="77">
        <v>318124701.47877097</v>
      </c>
      <c r="O86" s="77">
        <v>323802475.51242501</v>
      </c>
      <c r="P86" s="77">
        <v>381687072.622379</v>
      </c>
      <c r="Q86" s="77">
        <v>430508358.51420403</v>
      </c>
      <c r="R86" s="77">
        <v>722780701.29585397</v>
      </c>
      <c r="S86" s="77">
        <v>1544216001.6605899</v>
      </c>
      <c r="T86" s="77">
        <v>2157592940.0423398</v>
      </c>
      <c r="U86" s="77">
        <v>3009409974.2685599</v>
      </c>
      <c r="V86" s="77">
        <v>2809349069.22118</v>
      </c>
      <c r="W86" s="77">
        <v>2389479271.6661601</v>
      </c>
      <c r="X86" s="77">
        <v>3030251120.09759</v>
      </c>
      <c r="Y86" s="77">
        <v>4279637942.25144</v>
      </c>
      <c r="Z86" s="77">
        <v>3862269120.5349698</v>
      </c>
      <c r="AA86" s="77">
        <v>3618007841.1350298</v>
      </c>
      <c r="AB86" s="77">
        <v>3391275731.5375099</v>
      </c>
      <c r="AC86" s="77">
        <v>3561451560.5078301</v>
      </c>
      <c r="AD86" s="77">
        <v>3339914757.2287202</v>
      </c>
      <c r="AE86" s="77">
        <v>3403638189.20049</v>
      </c>
      <c r="AF86" s="77">
        <v>3281797043.0499601</v>
      </c>
      <c r="AG86" s="77">
        <v>3834503376.0299201</v>
      </c>
      <c r="AH86" s="77">
        <v>4186411463.8597498</v>
      </c>
      <c r="AI86" s="77">
        <v>5952293764.8477697</v>
      </c>
      <c r="AJ86" s="77">
        <v>5402919784.5700397</v>
      </c>
      <c r="AK86" s="77">
        <v>5592390827.3985395</v>
      </c>
      <c r="AL86" s="77">
        <v>4378645081.0176897</v>
      </c>
      <c r="AM86" s="77">
        <v>4190819344.2225499</v>
      </c>
      <c r="AN86" s="77">
        <v>4958845648.04778</v>
      </c>
      <c r="AO86" s="77">
        <v>5694040002.8986301</v>
      </c>
      <c r="AP86" s="77">
        <v>5326817114.5358601</v>
      </c>
      <c r="AQ86" s="77">
        <v>4483417309.8301096</v>
      </c>
      <c r="AR86" s="77">
        <v>4662992036.2073002</v>
      </c>
      <c r="AS86" s="77">
        <v>5080483628.5301304</v>
      </c>
      <c r="AT86" s="77">
        <v>5023265413.2622995</v>
      </c>
      <c r="AU86" s="77">
        <v>5335451099.8822298</v>
      </c>
      <c r="AV86" s="77">
        <v>6511903365.4755402</v>
      </c>
      <c r="AW86" s="77">
        <v>7770219008.2129297</v>
      </c>
      <c r="AX86" s="77">
        <v>9582783990.8534508</v>
      </c>
      <c r="AY86" s="77">
        <v>10327598306.4575</v>
      </c>
      <c r="AZ86" s="77">
        <v>12455409587.337099</v>
      </c>
      <c r="BA86" s="77">
        <v>15571348344.3379</v>
      </c>
      <c r="BB86" s="77">
        <v>12113699068.251699</v>
      </c>
      <c r="BC86" s="77">
        <v>14372593020.2885</v>
      </c>
      <c r="BD86" s="77">
        <v>18210307743.5816</v>
      </c>
      <c r="BE86" s="77">
        <v>17170464016.059299</v>
      </c>
      <c r="BF86" s="77">
        <v>17595744798.339802</v>
      </c>
      <c r="BG86" s="77">
        <v>18203966895.8433</v>
      </c>
      <c r="BH86" s="77">
        <v>14383107762.6952</v>
      </c>
      <c r="BI86" s="77">
        <v>14023890265.366501</v>
      </c>
      <c r="BJ86" s="77">
        <v>14929487485.1623</v>
      </c>
      <c r="BK86" s="77">
        <v>16867326389.870399</v>
      </c>
      <c r="BL86" s="77">
        <v>16874405460.195499</v>
      </c>
      <c r="BM86" s="77">
        <v>15314577167.8211</v>
      </c>
      <c r="BN86" s="77">
        <v>20217946921.206501</v>
      </c>
      <c r="BO86" s="77">
        <v>21071739227.9422</v>
      </c>
      <c r="BP86" s="77">
        <v>20516134388.660801</v>
      </c>
    </row>
    <row r="87" spans="1:68" x14ac:dyDescent="0.35">
      <c r="A87" t="s">
        <v>380</v>
      </c>
      <c r="B87" t="s">
        <v>381</v>
      </c>
      <c r="C87" t="s">
        <v>218</v>
      </c>
      <c r="D87" t="s">
        <v>219</v>
      </c>
      <c r="E87" s="77">
        <v>73233967692.102798</v>
      </c>
      <c r="F87" s="77">
        <v>77741965703.354401</v>
      </c>
      <c r="G87" s="77">
        <v>81247564156.8246</v>
      </c>
      <c r="H87" s="77">
        <v>86561961812.324905</v>
      </c>
      <c r="I87" s="77">
        <v>94407558351.161606</v>
      </c>
      <c r="J87" s="77">
        <v>101824755078.991</v>
      </c>
      <c r="K87" s="77">
        <v>108572752102.045</v>
      </c>
      <c r="L87" s="77">
        <v>113116888210.787</v>
      </c>
      <c r="M87" s="77">
        <v>107759910067.88901</v>
      </c>
      <c r="N87" s="77">
        <v>116464702803.218</v>
      </c>
      <c r="O87" s="77">
        <v>130671946244.3</v>
      </c>
      <c r="P87" s="77">
        <v>148113896325.14001</v>
      </c>
      <c r="Q87" s="77">
        <v>169965034965.035</v>
      </c>
      <c r="R87" s="77">
        <v>192537971582.55801</v>
      </c>
      <c r="S87" s="77">
        <v>206131369798.97101</v>
      </c>
      <c r="T87" s="77">
        <v>241756637168.142</v>
      </c>
      <c r="U87" s="77">
        <v>232614555256.065</v>
      </c>
      <c r="V87" s="77">
        <v>263066457352.172</v>
      </c>
      <c r="W87" s="77">
        <v>335883029721.95599</v>
      </c>
      <c r="X87" s="77">
        <v>438994070309.19098</v>
      </c>
      <c r="Y87" s="77">
        <v>564947710899.37305</v>
      </c>
      <c r="Z87" s="77">
        <v>540765675241.15802</v>
      </c>
      <c r="AA87" s="77">
        <v>515048916841.37</v>
      </c>
      <c r="AB87" s="77">
        <v>489618008185.539</v>
      </c>
      <c r="AC87" s="77">
        <v>461487097632.349</v>
      </c>
      <c r="AD87" s="77">
        <v>489285164271.047</v>
      </c>
      <c r="AE87" s="77">
        <v>601452653180.88501</v>
      </c>
      <c r="AF87" s="77">
        <v>745162608269.32495</v>
      </c>
      <c r="AG87" s="77">
        <v>910122732123.79895</v>
      </c>
      <c r="AH87" s="77">
        <v>926884816753.927</v>
      </c>
      <c r="AI87" s="77">
        <v>1093169389204.55</v>
      </c>
      <c r="AJ87" s="77">
        <v>1142797178130.51</v>
      </c>
      <c r="AK87" s="77">
        <v>1179659529659.53</v>
      </c>
      <c r="AL87" s="77">
        <v>1061388722255.55</v>
      </c>
      <c r="AM87" s="77">
        <v>1140489745944.29</v>
      </c>
      <c r="AN87" s="77">
        <v>1344240176739.78</v>
      </c>
      <c r="AO87" s="77">
        <v>1419645865834.6299</v>
      </c>
      <c r="AP87" s="77">
        <v>1560911918795.02</v>
      </c>
      <c r="AQ87" s="77">
        <v>1653694932096.72</v>
      </c>
      <c r="AR87" s="77">
        <v>1687830448147.55</v>
      </c>
      <c r="AS87" s="77">
        <v>1665534876683.3101</v>
      </c>
      <c r="AT87" s="77">
        <v>1649827263567.01</v>
      </c>
      <c r="AU87" s="77">
        <v>1785729916067.1499</v>
      </c>
      <c r="AV87" s="77">
        <v>2054422857142.8601</v>
      </c>
      <c r="AW87" s="77">
        <v>2421525082387.3999</v>
      </c>
      <c r="AX87" s="77">
        <v>2543180000000</v>
      </c>
      <c r="AY87" s="77">
        <v>2708441582336.71</v>
      </c>
      <c r="AZ87" s="77">
        <v>3090510204081.6299</v>
      </c>
      <c r="BA87" s="77">
        <v>2929411764705.8799</v>
      </c>
      <c r="BB87" s="77">
        <v>2412840006231.5</v>
      </c>
      <c r="BC87" s="77">
        <v>2485482596184.71</v>
      </c>
      <c r="BD87" s="77">
        <v>2663805834828.0698</v>
      </c>
      <c r="BE87" s="77">
        <v>2707089726614.6401</v>
      </c>
      <c r="BF87" s="77">
        <v>2784853502534.29</v>
      </c>
      <c r="BG87" s="77">
        <v>3064708247921.4302</v>
      </c>
      <c r="BH87" s="77">
        <v>2927911140916.73</v>
      </c>
      <c r="BI87" s="77">
        <v>2689106566899.6099</v>
      </c>
      <c r="BJ87" s="77">
        <v>2680148052335.2998</v>
      </c>
      <c r="BK87" s="77">
        <v>2871340347581.79</v>
      </c>
      <c r="BL87" s="77">
        <v>2851407164907.8101</v>
      </c>
      <c r="BM87" s="77">
        <v>2697806592293.8599</v>
      </c>
      <c r="BN87" s="77">
        <v>3141506156618.7002</v>
      </c>
      <c r="BO87" s="77">
        <v>3088839763445.02</v>
      </c>
      <c r="BP87" s="77">
        <v>3340032380668.04</v>
      </c>
    </row>
    <row r="88" spans="1:68" x14ac:dyDescent="0.35">
      <c r="A88" t="s">
        <v>382</v>
      </c>
      <c r="B88" t="s">
        <v>383</v>
      </c>
      <c r="C88" t="s">
        <v>218</v>
      </c>
      <c r="D88" t="s">
        <v>219</v>
      </c>
      <c r="E88" s="77"/>
      <c r="F88" s="77"/>
      <c r="G88" s="77"/>
      <c r="H88" s="77"/>
      <c r="I88" s="77"/>
      <c r="J88" s="77"/>
      <c r="K88" s="77"/>
      <c r="L88" s="77"/>
      <c r="M88" s="77"/>
      <c r="N88" s="77"/>
      <c r="O88" s="77"/>
      <c r="P88" s="77"/>
      <c r="Q88" s="77"/>
      <c r="R88" s="77"/>
      <c r="S88" s="77"/>
      <c r="T88" s="77"/>
      <c r="U88" s="77"/>
      <c r="V88" s="77"/>
      <c r="W88" s="77"/>
      <c r="X88" s="77"/>
      <c r="Y88" s="77"/>
      <c r="Z88" s="77"/>
      <c r="AA88" s="77"/>
      <c r="AB88" s="77"/>
      <c r="AC88" s="77"/>
      <c r="AD88" s="77"/>
      <c r="AE88" s="77"/>
      <c r="AF88" s="77">
        <v>11502.6326447955</v>
      </c>
      <c r="AG88" s="77">
        <v>13825.7575757576</v>
      </c>
      <c r="AH88" s="77">
        <v>14047.4100087796</v>
      </c>
      <c r="AI88" s="77">
        <v>7500000000</v>
      </c>
      <c r="AJ88" s="77">
        <v>6400000000</v>
      </c>
      <c r="AK88" s="77">
        <v>3730000000</v>
      </c>
      <c r="AL88" s="77">
        <v>2701301482.7018099</v>
      </c>
      <c r="AM88" s="77">
        <v>2514070771.8027301</v>
      </c>
      <c r="AN88" s="77">
        <v>2693768412.8917899</v>
      </c>
      <c r="AO88" s="77">
        <v>3095047603.8083</v>
      </c>
      <c r="AP88" s="77">
        <v>3510520231.21387</v>
      </c>
      <c r="AQ88" s="77">
        <v>3613497316.5531902</v>
      </c>
      <c r="AR88" s="77">
        <v>2800025882.7167201</v>
      </c>
      <c r="AS88" s="77">
        <v>3057475335.1884599</v>
      </c>
      <c r="AT88" s="77">
        <v>3219462262.0075002</v>
      </c>
      <c r="AU88" s="77">
        <v>3395766677.6731501</v>
      </c>
      <c r="AV88" s="77">
        <v>3991377904.1316199</v>
      </c>
      <c r="AW88" s="77">
        <v>5125365191.98664</v>
      </c>
      <c r="AX88" s="77">
        <v>6410912049.8710499</v>
      </c>
      <c r="AY88" s="77">
        <v>7745250733.9506702</v>
      </c>
      <c r="AZ88" s="77">
        <v>10172931088.5655</v>
      </c>
      <c r="BA88" s="77">
        <v>12795145130.910299</v>
      </c>
      <c r="BB88" s="77">
        <v>10766920065.8251</v>
      </c>
      <c r="BC88" s="77">
        <v>12426907967.157801</v>
      </c>
      <c r="BD88" s="77">
        <v>15475290469.2869</v>
      </c>
      <c r="BE88" s="77">
        <v>16894392033.225599</v>
      </c>
      <c r="BF88" s="77">
        <v>17517660143.685902</v>
      </c>
      <c r="BG88" s="77">
        <v>17966015109.304298</v>
      </c>
      <c r="BH88" s="77">
        <v>15223796148.8396</v>
      </c>
      <c r="BI88" s="77">
        <v>15444548901.963699</v>
      </c>
      <c r="BJ88" s="77">
        <v>16473125375.068399</v>
      </c>
      <c r="BK88" s="77">
        <v>17902544880.647099</v>
      </c>
      <c r="BL88" s="77">
        <v>17638337116.912601</v>
      </c>
      <c r="BM88" s="77">
        <v>16010869215.68</v>
      </c>
      <c r="BN88" s="77">
        <v>18853115588.8106</v>
      </c>
      <c r="BO88" s="77">
        <v>24984568959.605</v>
      </c>
      <c r="BP88" s="77">
        <v>30535530479.022701</v>
      </c>
    </row>
    <row r="89" spans="1:68" x14ac:dyDescent="0.35">
      <c r="A89" t="s">
        <v>384</v>
      </c>
      <c r="B89" t="s">
        <v>385</v>
      </c>
      <c r="C89" t="s">
        <v>218</v>
      </c>
      <c r="D89" t="s">
        <v>219</v>
      </c>
      <c r="E89" s="77">
        <v>1223943661.9718299</v>
      </c>
      <c r="F89" s="77">
        <v>1309859154.92958</v>
      </c>
      <c r="G89" s="77">
        <v>1390140845.07042</v>
      </c>
      <c r="H89" s="77">
        <v>1549295774.6478901</v>
      </c>
      <c r="I89" s="77">
        <v>1740845070.4225399</v>
      </c>
      <c r="J89" s="77">
        <v>2064788732.3943701</v>
      </c>
      <c r="K89" s="77">
        <v>2138028169.01408</v>
      </c>
      <c r="L89" s="77">
        <v>1748837209.30233</v>
      </c>
      <c r="M89" s="77">
        <v>1666666666.6666701</v>
      </c>
      <c r="N89" s="77">
        <v>1961764705.88235</v>
      </c>
      <c r="O89" s="77">
        <v>2214705882.3529401</v>
      </c>
      <c r="P89" s="77">
        <v>2427184466.0194201</v>
      </c>
      <c r="Q89" s="77">
        <v>2116541353.38346</v>
      </c>
      <c r="R89" s="77">
        <v>3018103448.2758598</v>
      </c>
      <c r="S89" s="77">
        <v>2894409937.8881998</v>
      </c>
      <c r="T89" s="77">
        <v>2810106382.9787202</v>
      </c>
      <c r="U89" s="77">
        <v>2765254237.2881398</v>
      </c>
      <c r="V89" s="77">
        <v>3189428571.4285698</v>
      </c>
      <c r="W89" s="77">
        <v>3662478184.9912701</v>
      </c>
      <c r="X89" s="77">
        <v>4020227920.2279201</v>
      </c>
      <c r="Y89" s="77">
        <v>4445228215.7676296</v>
      </c>
      <c r="Z89" s="77">
        <v>4222441860.4651198</v>
      </c>
      <c r="AA89" s="77">
        <v>4035994397.7591</v>
      </c>
      <c r="AB89" s="77">
        <v>4057275132.2751298</v>
      </c>
      <c r="AC89" s="77">
        <v>4412279843.4442301</v>
      </c>
      <c r="AD89" s="77">
        <v>4504306722.6890802</v>
      </c>
      <c r="AE89" s="77">
        <v>5735677433.8268299</v>
      </c>
      <c r="AF89" s="77">
        <v>5074829931.9727898</v>
      </c>
      <c r="AG89" s="77">
        <v>5197765031.6455698</v>
      </c>
      <c r="AH89" s="77">
        <v>5251858439.8739996</v>
      </c>
      <c r="AI89" s="77">
        <v>5889106573.4608803</v>
      </c>
      <c r="AJ89" s="77">
        <v>6603185267.7964296</v>
      </c>
      <c r="AK89" s="77">
        <v>6416103925.8326702</v>
      </c>
      <c r="AL89" s="77">
        <v>5968922939.3719797</v>
      </c>
      <c r="AM89" s="77">
        <v>5446383726.7704697</v>
      </c>
      <c r="AN89" s="77">
        <v>6464382807.6788397</v>
      </c>
      <c r="AO89" s="77">
        <v>6932991739.3776703</v>
      </c>
      <c r="AP89" s="77">
        <v>6891443192.2498503</v>
      </c>
      <c r="AQ89" s="77">
        <v>7482069162.4200802</v>
      </c>
      <c r="AR89" s="77">
        <v>7718109982.2609301</v>
      </c>
      <c r="AS89" s="77">
        <v>4982850662.2085104</v>
      </c>
      <c r="AT89" s="77">
        <v>5314872854.4405003</v>
      </c>
      <c r="AU89" s="77">
        <v>6166197847.8503103</v>
      </c>
      <c r="AV89" s="77">
        <v>7632723555.6622105</v>
      </c>
      <c r="AW89" s="77">
        <v>8881417906.7143192</v>
      </c>
      <c r="AX89" s="77">
        <v>10744568381.445601</v>
      </c>
      <c r="AY89" s="77">
        <v>20885037596.696301</v>
      </c>
      <c r="AZ89" s="77">
        <v>24827339138.490601</v>
      </c>
      <c r="BA89" s="77">
        <v>28679383241.072899</v>
      </c>
      <c r="BB89" s="77">
        <v>26048720005.5233</v>
      </c>
      <c r="BC89" s="77">
        <v>32197655566.534698</v>
      </c>
      <c r="BD89" s="77">
        <v>39336668080.558998</v>
      </c>
      <c r="BE89" s="77">
        <v>41271701060.954002</v>
      </c>
      <c r="BF89" s="77">
        <v>62824629066.040802</v>
      </c>
      <c r="BG89" s="77">
        <v>54783319817.370499</v>
      </c>
      <c r="BH89" s="77">
        <v>49406010054.266296</v>
      </c>
      <c r="BI89" s="77">
        <v>56164929304.875397</v>
      </c>
      <c r="BJ89" s="77">
        <v>60405924078.727798</v>
      </c>
      <c r="BK89" s="77">
        <v>67298914624.372299</v>
      </c>
      <c r="BL89" s="77">
        <v>68337969247.706703</v>
      </c>
      <c r="BM89" s="77">
        <v>70043095503.667496</v>
      </c>
      <c r="BN89" s="77">
        <v>79524421861.274307</v>
      </c>
      <c r="BO89" s="77">
        <v>74263364041.874207</v>
      </c>
      <c r="BP89" s="77">
        <v>76370394412.416306</v>
      </c>
    </row>
    <row r="90" spans="1:68" x14ac:dyDescent="0.35">
      <c r="A90" t="s">
        <v>386</v>
      </c>
      <c r="B90" t="s">
        <v>387</v>
      </c>
      <c r="C90" t="s">
        <v>218</v>
      </c>
      <c r="D90" t="s">
        <v>219</v>
      </c>
      <c r="E90" s="77"/>
      <c r="F90" s="77"/>
      <c r="G90" s="77"/>
      <c r="H90" s="77"/>
      <c r="I90" s="77"/>
      <c r="J90" s="77"/>
      <c r="K90" s="77"/>
      <c r="L90" s="77"/>
      <c r="M90" s="77"/>
      <c r="N90" s="77"/>
      <c r="O90" s="77"/>
      <c r="P90" s="77"/>
      <c r="Q90" s="77"/>
      <c r="R90" s="77"/>
      <c r="S90" s="77"/>
      <c r="T90" s="77"/>
      <c r="U90" s="77"/>
      <c r="V90" s="77"/>
      <c r="W90" s="77"/>
      <c r="X90" s="77"/>
      <c r="Y90" s="77"/>
      <c r="Z90" s="77"/>
      <c r="AA90" s="77"/>
      <c r="AB90" s="77"/>
      <c r="AC90" s="77"/>
      <c r="AD90" s="77"/>
      <c r="AE90" s="77"/>
      <c r="AF90" s="77"/>
      <c r="AG90" s="77"/>
      <c r="AH90" s="77"/>
      <c r="AI90" s="77"/>
      <c r="AJ90" s="77"/>
      <c r="AK90" s="77"/>
      <c r="AL90" s="77"/>
      <c r="AM90" s="77"/>
      <c r="AN90" s="77"/>
      <c r="AO90" s="77"/>
      <c r="AP90" s="77"/>
      <c r="AQ90" s="77"/>
      <c r="AR90" s="77"/>
      <c r="AS90" s="77"/>
      <c r="AT90" s="77"/>
      <c r="AU90" s="77"/>
      <c r="AV90" s="77"/>
      <c r="AW90" s="77"/>
      <c r="AX90" s="77"/>
      <c r="AY90" s="77"/>
      <c r="AZ90" s="77"/>
      <c r="BA90" s="77"/>
      <c r="BB90" s="77"/>
      <c r="BC90" s="77"/>
      <c r="BD90" s="77"/>
      <c r="BE90" s="77"/>
      <c r="BF90" s="77"/>
      <c r="BG90" s="77"/>
      <c r="BH90" s="77"/>
      <c r="BI90" s="77"/>
      <c r="BJ90" s="77"/>
      <c r="BK90" s="77"/>
      <c r="BL90" s="77"/>
      <c r="BM90" s="77"/>
      <c r="BN90" s="77"/>
      <c r="BO90" s="77"/>
      <c r="BP90" s="77"/>
    </row>
    <row r="91" spans="1:68" x14ac:dyDescent="0.35">
      <c r="A91" t="s">
        <v>388</v>
      </c>
      <c r="B91" t="s">
        <v>389</v>
      </c>
      <c r="C91" t="s">
        <v>218</v>
      </c>
      <c r="D91" t="s">
        <v>219</v>
      </c>
      <c r="E91" s="77"/>
      <c r="F91" s="77"/>
      <c r="G91" s="77"/>
      <c r="H91" s="77"/>
      <c r="I91" s="77"/>
      <c r="J91" s="77"/>
      <c r="K91" s="77"/>
      <c r="L91" s="77"/>
      <c r="M91" s="77"/>
      <c r="N91" s="77"/>
      <c r="O91" s="77">
        <v>3220224607.8243098</v>
      </c>
      <c r="P91" s="77">
        <v>3594302908.0425701</v>
      </c>
      <c r="Q91" s="77">
        <v>4203069035.01543</v>
      </c>
      <c r="R91" s="77">
        <v>5152080387.5709295</v>
      </c>
      <c r="S91" s="77">
        <v>5691417541.3212996</v>
      </c>
      <c r="T91" s="77">
        <v>6102769605.45119</v>
      </c>
      <c r="U91" s="77">
        <v>6762781870.6084805</v>
      </c>
      <c r="V91" s="77">
        <v>6914381290.5806198</v>
      </c>
      <c r="W91" s="77">
        <v>8087305999.0473299</v>
      </c>
      <c r="X91" s="77">
        <v>8877094497.4438992</v>
      </c>
      <c r="Y91" s="77">
        <v>9746524915.0938301</v>
      </c>
      <c r="Z91" s="77">
        <v>9646440666.5205307</v>
      </c>
      <c r="AA91" s="77">
        <v>11926032493.4368</v>
      </c>
      <c r="AB91" s="77">
        <v>15129893722.344101</v>
      </c>
      <c r="AC91" s="77">
        <v>18421497251.174999</v>
      </c>
      <c r="AD91" s="77">
        <v>22787644565.903301</v>
      </c>
      <c r="AE91" s="77">
        <v>2909130355.2393699</v>
      </c>
      <c r="AF91" s="77">
        <v>2976714019.0696101</v>
      </c>
      <c r="AG91" s="77">
        <v>3476480303.12292</v>
      </c>
      <c r="AH91" s="77">
        <v>3546079262.9506102</v>
      </c>
      <c r="AI91" s="77">
        <v>3888320665.5228</v>
      </c>
      <c r="AJ91" s="77">
        <v>4396178694.1534996</v>
      </c>
      <c r="AK91" s="77">
        <v>4789220416.7064104</v>
      </c>
      <c r="AL91" s="77">
        <v>4781166116.51789</v>
      </c>
      <c r="AM91" s="77">
        <v>4932800406.92974</v>
      </c>
      <c r="AN91" s="77">
        <v>5385704166.4334097</v>
      </c>
      <c r="AO91" s="77">
        <v>5641243099.7666101</v>
      </c>
      <c r="AP91" s="77">
        <v>5516916163.0949001</v>
      </c>
      <c r="AQ91" s="77">
        <v>5232118046.3712997</v>
      </c>
      <c r="AR91" s="77">
        <v>5046806782.5476103</v>
      </c>
      <c r="AS91" s="77">
        <v>4367458866.7153702</v>
      </c>
      <c r="AT91" s="77">
        <v>4125527603.2290802</v>
      </c>
      <c r="AU91" s="77">
        <v>4301608752.5139599</v>
      </c>
      <c r="AV91" s="77">
        <v>5025167975.2636299</v>
      </c>
      <c r="AW91" s="77">
        <v>5300767960.5157204</v>
      </c>
      <c r="AX91" s="77">
        <v>4282468636.9050102</v>
      </c>
      <c r="AY91" s="77">
        <v>4220019242.7288198</v>
      </c>
      <c r="AZ91" s="77">
        <v>6281917649.9403296</v>
      </c>
      <c r="BA91" s="77">
        <v>6964179187.8557901</v>
      </c>
      <c r="BB91" s="77">
        <v>6716904516.9795303</v>
      </c>
      <c r="BC91" s="77">
        <v>6853467832.4940701</v>
      </c>
      <c r="BD91" s="77">
        <v>6785137215.5573597</v>
      </c>
      <c r="BE91" s="77">
        <v>7638045226.0441599</v>
      </c>
      <c r="BF91" s="77">
        <v>8376613880.8493204</v>
      </c>
      <c r="BG91" s="77">
        <v>8778473643.3185196</v>
      </c>
      <c r="BH91" s="77">
        <v>8794202394.29076</v>
      </c>
      <c r="BI91" s="77">
        <v>8595955600.3660107</v>
      </c>
      <c r="BJ91" s="77">
        <v>10324668271.103201</v>
      </c>
      <c r="BK91" s="77">
        <v>11857030367.244101</v>
      </c>
      <c r="BL91" s="77">
        <v>13442861496.4128</v>
      </c>
      <c r="BM91" s="77">
        <v>14177835841.3923</v>
      </c>
      <c r="BN91" s="77">
        <v>16091817842.1318</v>
      </c>
      <c r="BO91" s="77">
        <v>20999229260.4995</v>
      </c>
      <c r="BP91" s="77">
        <v>23612295818.0961</v>
      </c>
    </row>
    <row r="92" spans="1:68" x14ac:dyDescent="0.35">
      <c r="A92" t="s">
        <v>390</v>
      </c>
      <c r="B92" t="s">
        <v>391</v>
      </c>
      <c r="C92" t="s">
        <v>218</v>
      </c>
      <c r="D92" t="s">
        <v>219</v>
      </c>
      <c r="E92" s="77"/>
      <c r="F92" s="77"/>
      <c r="G92" s="77"/>
      <c r="H92" s="77"/>
      <c r="I92" s="77"/>
      <c r="J92" s="77"/>
      <c r="K92" s="77">
        <v>44212081.350229703</v>
      </c>
      <c r="L92" s="77">
        <v>46695006.957937397</v>
      </c>
      <c r="M92" s="77">
        <v>41160065.856105402</v>
      </c>
      <c r="N92" s="77">
        <v>45168072.268915601</v>
      </c>
      <c r="O92" s="77">
        <v>52296083.673733898</v>
      </c>
      <c r="P92" s="77">
        <v>55728663.222684003</v>
      </c>
      <c r="Q92" s="77">
        <v>59160569.480441302</v>
      </c>
      <c r="R92" s="77">
        <v>75187749.096131697</v>
      </c>
      <c r="S92" s="77">
        <v>95796021.688827202</v>
      </c>
      <c r="T92" s="77">
        <v>115179719.07763299</v>
      </c>
      <c r="U92" s="77">
        <v>112190829.470457</v>
      </c>
      <c r="V92" s="77">
        <v>138093099.09773999</v>
      </c>
      <c r="W92" s="77">
        <v>171833086.01962399</v>
      </c>
      <c r="X92" s="77">
        <v>207112627.72609401</v>
      </c>
      <c r="Y92" s="77">
        <v>241083090.30362299</v>
      </c>
      <c r="Z92" s="77">
        <v>218767743.45910099</v>
      </c>
      <c r="AA92" s="77">
        <v>216050552.30158401</v>
      </c>
      <c r="AB92" s="77">
        <v>213448584.93694499</v>
      </c>
      <c r="AC92" s="77">
        <v>177340880.08620399</v>
      </c>
      <c r="AD92" s="77">
        <v>225726358.89091399</v>
      </c>
      <c r="AE92" s="77">
        <v>185646986.824927</v>
      </c>
      <c r="AF92" s="77">
        <v>220626484.22481099</v>
      </c>
      <c r="AG92" s="77">
        <v>266672211.93416101</v>
      </c>
      <c r="AH92" s="77">
        <v>284120329.40102297</v>
      </c>
      <c r="AI92" s="77">
        <v>317083695.47779697</v>
      </c>
      <c r="AJ92" s="77">
        <v>690311080.51501799</v>
      </c>
      <c r="AK92" s="77">
        <v>714254256.12218904</v>
      </c>
      <c r="AL92" s="77">
        <v>755040974.087322</v>
      </c>
      <c r="AM92" s="77">
        <v>746493951.90095901</v>
      </c>
      <c r="AN92" s="77">
        <v>785999864.84029901</v>
      </c>
      <c r="AO92" s="77">
        <v>848239446.21575999</v>
      </c>
      <c r="AP92" s="77">
        <v>803633342.47370601</v>
      </c>
      <c r="AQ92" s="77">
        <v>840285264.63154495</v>
      </c>
      <c r="AR92" s="77">
        <v>814724032.06573498</v>
      </c>
      <c r="AS92" s="77">
        <v>782913871.80965996</v>
      </c>
      <c r="AT92" s="77">
        <v>687410645.06394303</v>
      </c>
      <c r="AU92" s="77">
        <v>578235309.32719803</v>
      </c>
      <c r="AV92" s="77">
        <v>487038685.04549599</v>
      </c>
      <c r="AW92" s="77">
        <v>961900651.42344105</v>
      </c>
      <c r="AX92" s="77">
        <v>1027701067.55688</v>
      </c>
      <c r="AY92" s="77">
        <v>1054112487.7408299</v>
      </c>
      <c r="AZ92" s="77">
        <v>1279703047.0221</v>
      </c>
      <c r="BA92" s="77">
        <v>1561766955.7302401</v>
      </c>
      <c r="BB92" s="77">
        <v>1450142508.5780799</v>
      </c>
      <c r="BC92" s="77">
        <v>1543294926.8730099</v>
      </c>
      <c r="BD92" s="77">
        <v>1409693596.93594</v>
      </c>
      <c r="BE92" s="77">
        <v>1415004738.2662101</v>
      </c>
      <c r="BF92" s="77">
        <v>1375609453.4374599</v>
      </c>
      <c r="BG92" s="77">
        <v>1229461721.4086101</v>
      </c>
      <c r="BH92" s="77">
        <v>1378176608.93204</v>
      </c>
      <c r="BI92" s="77">
        <v>1484578885.9713199</v>
      </c>
      <c r="BJ92" s="77">
        <v>1504909462.69521</v>
      </c>
      <c r="BK92" s="77">
        <v>1670671327.81651</v>
      </c>
      <c r="BL92" s="77">
        <v>1813609692.4999399</v>
      </c>
      <c r="BM92" s="77">
        <v>1812170891.19069</v>
      </c>
      <c r="BN92" s="77">
        <v>2014158842.65394</v>
      </c>
      <c r="BO92" s="77">
        <v>2175099789.9782901</v>
      </c>
      <c r="BP92" s="77">
        <v>2339904156.79214</v>
      </c>
    </row>
    <row r="93" spans="1:68" x14ac:dyDescent="0.35">
      <c r="A93" t="s">
        <v>392</v>
      </c>
      <c r="B93" t="s">
        <v>393</v>
      </c>
      <c r="C93" t="s">
        <v>218</v>
      </c>
      <c r="D93" t="s">
        <v>219</v>
      </c>
      <c r="E93" s="77"/>
      <c r="F93" s="77"/>
      <c r="G93" s="77"/>
      <c r="H93" s="77"/>
      <c r="I93" s="77"/>
      <c r="J93" s="77"/>
      <c r="K93" s="77"/>
      <c r="L93" s="77"/>
      <c r="M93" s="77"/>
      <c r="N93" s="77"/>
      <c r="O93" s="77">
        <v>204670551.372114</v>
      </c>
      <c r="P93" s="77">
        <v>204167297.397787</v>
      </c>
      <c r="Q93" s="77">
        <v>227986203.918854</v>
      </c>
      <c r="R93" s="77">
        <v>232331281.49444601</v>
      </c>
      <c r="S93" s="77">
        <v>256769729.742062</v>
      </c>
      <c r="T93" s="77">
        <v>283311996.68746901</v>
      </c>
      <c r="U93" s="77">
        <v>292152321.56302798</v>
      </c>
      <c r="V93" s="77">
        <v>298871674.23616302</v>
      </c>
      <c r="W93" s="77">
        <v>318876550.60610098</v>
      </c>
      <c r="X93" s="77">
        <v>308143183.27190602</v>
      </c>
      <c r="Y93" s="77">
        <v>287648258.56822699</v>
      </c>
      <c r="Z93" s="77">
        <v>402230865.38864201</v>
      </c>
      <c r="AA93" s="77">
        <v>430284021.90945899</v>
      </c>
      <c r="AB93" s="77">
        <v>425225176.96408403</v>
      </c>
      <c r="AC93" s="77">
        <v>359980490.49391103</v>
      </c>
      <c r="AD93" s="77">
        <v>373959151.09690398</v>
      </c>
      <c r="AE93" s="77">
        <v>338524232.50821298</v>
      </c>
      <c r="AF93" s="77">
        <v>451893374.92470002</v>
      </c>
      <c r="AG93" s="77">
        <v>427514321.55344599</v>
      </c>
      <c r="AH93" s="77">
        <v>554072302.83069599</v>
      </c>
      <c r="AI93" s="77">
        <v>634187269.22650695</v>
      </c>
      <c r="AJ93" s="77">
        <v>668470890.01478004</v>
      </c>
      <c r="AK93" s="77">
        <v>588309271.22917199</v>
      </c>
      <c r="AL93" s="77">
        <v>615779519.09628797</v>
      </c>
      <c r="AM93" s="77">
        <v>612502084.64284694</v>
      </c>
      <c r="AN93" s="77">
        <v>660195401.94640303</v>
      </c>
      <c r="AO93" s="77">
        <v>702965147.45188701</v>
      </c>
      <c r="AP93" s="77">
        <v>698107222.49700606</v>
      </c>
      <c r="AQ93" s="77">
        <v>591034143.34426606</v>
      </c>
      <c r="AR93" s="77">
        <v>579365780.15776503</v>
      </c>
      <c r="AS93" s="77">
        <v>391345597.46789098</v>
      </c>
      <c r="AT93" s="77">
        <v>412610871.49156499</v>
      </c>
      <c r="AU93" s="77">
        <v>466773711.23407501</v>
      </c>
      <c r="AV93" s="77">
        <v>553614800.13713706</v>
      </c>
      <c r="AW93" s="77">
        <v>582169841.275298</v>
      </c>
      <c r="AX93" s="77">
        <v>639776040.62411201</v>
      </c>
      <c r="AY93" s="77">
        <v>634781901.28340697</v>
      </c>
      <c r="AZ93" s="77">
        <v>753162998.06013703</v>
      </c>
      <c r="BA93" s="77">
        <v>952667543.964674</v>
      </c>
      <c r="BB93" s="77">
        <v>890167833.36587501</v>
      </c>
      <c r="BC93" s="77">
        <v>940112538.96417904</v>
      </c>
      <c r="BD93" s="77">
        <v>1157074319.1117499</v>
      </c>
      <c r="BE93" s="77">
        <v>1049412177.07573</v>
      </c>
      <c r="BF93" s="77">
        <v>1109682824.13676</v>
      </c>
      <c r="BG93" s="77">
        <v>1135250721.0248401</v>
      </c>
      <c r="BH93" s="77">
        <v>1152384166.79638</v>
      </c>
      <c r="BI93" s="77">
        <v>1245074264.10396</v>
      </c>
      <c r="BJ93" s="77">
        <v>1469978606.1214299</v>
      </c>
      <c r="BK93" s="77">
        <v>1554133593.91699</v>
      </c>
      <c r="BL93" s="77">
        <v>1486476582.06759</v>
      </c>
      <c r="BM93" s="77">
        <v>1520479984.5680799</v>
      </c>
      <c r="BN93" s="77">
        <v>1724555634.3659401</v>
      </c>
      <c r="BO93" s="77">
        <v>1714166526.44573</v>
      </c>
      <c r="BP93" s="77">
        <v>1966461400.35833</v>
      </c>
    </row>
    <row r="94" spans="1:68" x14ac:dyDescent="0.35">
      <c r="A94" t="s">
        <v>394</v>
      </c>
      <c r="B94" t="s">
        <v>395</v>
      </c>
      <c r="C94" t="s">
        <v>218</v>
      </c>
      <c r="D94" t="s">
        <v>219</v>
      </c>
      <c r="E94" s="77"/>
      <c r="F94" s="77"/>
      <c r="G94" s="77">
        <v>9122751.4531834498</v>
      </c>
      <c r="H94" s="77">
        <v>10840095.1283649</v>
      </c>
      <c r="I94" s="77">
        <v>12712471.3960211</v>
      </c>
      <c r="J94" s="77">
        <v>64748333.333333299</v>
      </c>
      <c r="K94" s="77">
        <v>69110000</v>
      </c>
      <c r="L94" s="77">
        <v>72317446.932719305</v>
      </c>
      <c r="M94" s="77">
        <v>67514285.714285702</v>
      </c>
      <c r="N94" s="77">
        <v>67225714.285714298</v>
      </c>
      <c r="O94" s="77">
        <v>66331428.571428597</v>
      </c>
      <c r="P94" s="77">
        <v>64946954.756797999</v>
      </c>
      <c r="Q94" s="77">
        <v>65429198.238707997</v>
      </c>
      <c r="R94" s="77">
        <v>81203226.913834497</v>
      </c>
      <c r="S94" s="77">
        <v>94159862.707369104</v>
      </c>
      <c r="T94" s="77">
        <v>104295643.388437</v>
      </c>
      <c r="U94" s="77">
        <v>103653049.93797</v>
      </c>
      <c r="V94" s="77">
        <v>103987520.075827</v>
      </c>
      <c r="W94" s="77"/>
      <c r="X94" s="77"/>
      <c r="Y94" s="77">
        <v>50642880.773750298</v>
      </c>
      <c r="Z94" s="77">
        <v>36731422.845691398</v>
      </c>
      <c r="AA94" s="77">
        <v>44294647.733479001</v>
      </c>
      <c r="AB94" s="77">
        <v>44442456.947640002</v>
      </c>
      <c r="AC94" s="77">
        <v>50320914.406568803</v>
      </c>
      <c r="AD94" s="77">
        <v>62118569.965448096</v>
      </c>
      <c r="AE94" s="77">
        <v>76407395.872754201</v>
      </c>
      <c r="AF94" s="77">
        <v>93345859.529730007</v>
      </c>
      <c r="AG94" s="77">
        <v>100534656.881732</v>
      </c>
      <c r="AH94" s="77">
        <v>88265974.861048996</v>
      </c>
      <c r="AI94" s="77">
        <v>112119411.48996501</v>
      </c>
      <c r="AJ94" s="77">
        <v>110906028.536862</v>
      </c>
      <c r="AK94" s="77">
        <v>134707183.84661999</v>
      </c>
      <c r="AL94" s="77">
        <v>136047906.245408</v>
      </c>
      <c r="AM94" s="77">
        <v>100807002.540195</v>
      </c>
      <c r="AN94" s="77">
        <v>141853360.86785501</v>
      </c>
      <c r="AO94" s="77">
        <v>232463022.80296099</v>
      </c>
      <c r="AP94" s="77">
        <v>442337870.69436997</v>
      </c>
      <c r="AQ94" s="77">
        <v>370687634.42571199</v>
      </c>
      <c r="AR94" s="77">
        <v>621117885.66850305</v>
      </c>
      <c r="AS94" s="77">
        <v>1045998496.43872</v>
      </c>
      <c r="AT94" s="77">
        <v>1461139022.0295401</v>
      </c>
      <c r="AU94" s="77">
        <v>1806742742.2731099</v>
      </c>
      <c r="AV94" s="77">
        <v>2484745935.0932899</v>
      </c>
      <c r="AW94" s="77">
        <v>4410764338.6673298</v>
      </c>
      <c r="AX94" s="77">
        <v>8217369092.6522398</v>
      </c>
      <c r="AY94" s="77">
        <v>10086528698.860399</v>
      </c>
      <c r="AZ94" s="77">
        <v>13071718758.737301</v>
      </c>
      <c r="BA94" s="77">
        <v>19749893536.3204</v>
      </c>
      <c r="BB94" s="77">
        <v>15027795173.2187</v>
      </c>
      <c r="BC94" s="77">
        <v>16314443436.2903</v>
      </c>
      <c r="BD94" s="77">
        <v>21357343668.944698</v>
      </c>
      <c r="BE94" s="77">
        <v>22388344143.913101</v>
      </c>
      <c r="BF94" s="77">
        <v>21948834283.785599</v>
      </c>
      <c r="BG94" s="77">
        <v>21765453081.982601</v>
      </c>
      <c r="BH94" s="77">
        <v>13185496881.017401</v>
      </c>
      <c r="BI94" s="77">
        <v>11240808847.8878</v>
      </c>
      <c r="BJ94" s="77">
        <v>12200913878.9827</v>
      </c>
      <c r="BK94" s="77">
        <v>13097012133.6159</v>
      </c>
      <c r="BL94" s="77">
        <v>11364133549.747801</v>
      </c>
      <c r="BM94" s="77">
        <v>9893816007.7397995</v>
      </c>
      <c r="BN94" s="77">
        <v>12215878032.7166</v>
      </c>
      <c r="BO94" s="77">
        <v>13486788878.9757</v>
      </c>
      <c r="BP94" s="77">
        <v>12116922539.4112</v>
      </c>
    </row>
    <row r="95" spans="1:68" x14ac:dyDescent="0.35">
      <c r="A95" t="s">
        <v>396</v>
      </c>
      <c r="B95" t="s">
        <v>397</v>
      </c>
      <c r="C95" t="s">
        <v>218</v>
      </c>
      <c r="D95" t="s">
        <v>219</v>
      </c>
      <c r="E95" s="77">
        <v>4335191696.0058498</v>
      </c>
      <c r="F95" s="77">
        <v>4961399303.4839296</v>
      </c>
      <c r="G95" s="77">
        <v>5213043168.0938997</v>
      </c>
      <c r="H95" s="77">
        <v>5895281431.5918798</v>
      </c>
      <c r="I95" s="77">
        <v>6669669849.6184397</v>
      </c>
      <c r="J95" s="77">
        <v>7689148374.1922302</v>
      </c>
      <c r="K95" s="77">
        <v>8591522486.9344292</v>
      </c>
      <c r="L95" s="77">
        <v>9275600800.3564396</v>
      </c>
      <c r="M95" s="77">
        <v>10090674766.703199</v>
      </c>
      <c r="N95" s="77">
        <v>11615655895.405399</v>
      </c>
      <c r="O95" s="77">
        <v>13139863636.3636</v>
      </c>
      <c r="P95" s="77">
        <v>14591750000</v>
      </c>
      <c r="Q95" s="77">
        <v>16885511363.6364</v>
      </c>
      <c r="R95" s="77">
        <v>22347848101.2658</v>
      </c>
      <c r="S95" s="77">
        <v>25351306818.181801</v>
      </c>
      <c r="T95" s="77">
        <v>28525876726.886299</v>
      </c>
      <c r="U95" s="77">
        <v>31152835820.8955</v>
      </c>
      <c r="V95" s="77">
        <v>36176234967.622597</v>
      </c>
      <c r="W95" s="77">
        <v>44270204081.632698</v>
      </c>
      <c r="X95" s="77">
        <v>54481876724.931</v>
      </c>
      <c r="Y95" s="77">
        <v>56829664268.585098</v>
      </c>
      <c r="Z95" s="77">
        <v>52346506765.067596</v>
      </c>
      <c r="AA95" s="77">
        <v>54617989795.918404</v>
      </c>
      <c r="AB95" s="77">
        <v>49428873839.0093</v>
      </c>
      <c r="AC95" s="77">
        <v>48020024183.796898</v>
      </c>
      <c r="AD95" s="77">
        <v>47820851221.317497</v>
      </c>
      <c r="AE95" s="77">
        <v>56379593476.144096</v>
      </c>
      <c r="AF95" s="77">
        <v>65652750377.453499</v>
      </c>
      <c r="AG95" s="77">
        <v>76261277924.573593</v>
      </c>
      <c r="AH95" s="77">
        <v>79169043222.8284</v>
      </c>
      <c r="AI95" s="77">
        <v>97891092003.439407</v>
      </c>
      <c r="AJ95" s="77">
        <v>105143232379.884</v>
      </c>
      <c r="AK95" s="77">
        <v>116224672863.783</v>
      </c>
      <c r="AL95" s="77">
        <v>108809059155.767</v>
      </c>
      <c r="AM95" s="77">
        <v>116601801966.29201</v>
      </c>
      <c r="AN95" s="77">
        <v>136878365936.16701</v>
      </c>
      <c r="AO95" s="77">
        <v>145861612400.90601</v>
      </c>
      <c r="AP95" s="77">
        <v>143157600149.75699</v>
      </c>
      <c r="AQ95" s="77">
        <v>144428172489.33499</v>
      </c>
      <c r="AR95" s="77">
        <v>142588875293.74899</v>
      </c>
      <c r="AS95" s="77">
        <v>130457756628.436</v>
      </c>
      <c r="AT95" s="77">
        <v>136309295225.34</v>
      </c>
      <c r="AU95" s="77">
        <v>154564203586.95401</v>
      </c>
      <c r="AV95" s="77">
        <v>202370140236.26501</v>
      </c>
      <c r="AW95" s="77">
        <v>240963562236.12701</v>
      </c>
      <c r="AX95" s="77">
        <v>247875422204.414</v>
      </c>
      <c r="AY95" s="77">
        <v>273546728473.073</v>
      </c>
      <c r="AZ95" s="77">
        <v>318902829550.73297</v>
      </c>
      <c r="BA95" s="77">
        <v>355908689477.44501</v>
      </c>
      <c r="BB95" s="77">
        <v>331308500253.27399</v>
      </c>
      <c r="BC95" s="77">
        <v>297124961971.50098</v>
      </c>
      <c r="BD95" s="77">
        <v>282995942006.55701</v>
      </c>
      <c r="BE95" s="77">
        <v>242029307133.40799</v>
      </c>
      <c r="BF95" s="77">
        <v>238907690051.13</v>
      </c>
      <c r="BG95" s="77">
        <v>235458133124.608</v>
      </c>
      <c r="BH95" s="77">
        <v>195683527003.375</v>
      </c>
      <c r="BI95" s="77">
        <v>193148146586.93301</v>
      </c>
      <c r="BJ95" s="77">
        <v>199844406013.53101</v>
      </c>
      <c r="BK95" s="77">
        <v>212049447242.11099</v>
      </c>
      <c r="BL95" s="77">
        <v>205252760889.36401</v>
      </c>
      <c r="BM95" s="77">
        <v>188480337285.60501</v>
      </c>
      <c r="BN95" s="77">
        <v>214667807441.202</v>
      </c>
      <c r="BO95" s="77">
        <v>217581324512.05899</v>
      </c>
      <c r="BP95" s="77">
        <v>238206312632.52802</v>
      </c>
    </row>
    <row r="96" spans="1:68" x14ac:dyDescent="0.35">
      <c r="A96" t="s">
        <v>398</v>
      </c>
      <c r="B96" t="s">
        <v>399</v>
      </c>
      <c r="C96" t="s">
        <v>218</v>
      </c>
      <c r="D96" t="s">
        <v>219</v>
      </c>
      <c r="E96" s="77"/>
      <c r="F96" s="77"/>
      <c r="G96" s="77"/>
      <c r="H96" s="77"/>
      <c r="I96" s="77"/>
      <c r="J96" s="77"/>
      <c r="K96" s="77"/>
      <c r="L96" s="77"/>
      <c r="M96" s="77"/>
      <c r="N96" s="77"/>
      <c r="O96" s="77"/>
      <c r="P96" s="77"/>
      <c r="Q96" s="77"/>
      <c r="R96" s="77"/>
      <c r="S96" s="77"/>
      <c r="T96" s="77"/>
      <c r="U96" s="77"/>
      <c r="V96" s="77">
        <v>71494495.185185194</v>
      </c>
      <c r="W96" s="77">
        <v>88322386.296296299</v>
      </c>
      <c r="X96" s="77">
        <v>102244362.222222</v>
      </c>
      <c r="Y96" s="77">
        <v>110900457.037037</v>
      </c>
      <c r="Z96" s="77">
        <v>115651918.888889</v>
      </c>
      <c r="AA96" s="77">
        <v>125435590</v>
      </c>
      <c r="AB96" s="77">
        <v>131803552.222222</v>
      </c>
      <c r="AC96" s="77">
        <v>145533310.74074101</v>
      </c>
      <c r="AD96" s="77">
        <v>167728455.18518499</v>
      </c>
      <c r="AE96" s="77">
        <v>187589522.59259301</v>
      </c>
      <c r="AF96" s="77">
        <v>215009569.62963</v>
      </c>
      <c r="AG96" s="77">
        <v>236357523.703704</v>
      </c>
      <c r="AH96" s="77">
        <v>267327642.222222</v>
      </c>
      <c r="AI96" s="77">
        <v>278098762.96296299</v>
      </c>
      <c r="AJ96" s="77">
        <v>300757888.88888901</v>
      </c>
      <c r="AK96" s="77">
        <v>310160444.444444</v>
      </c>
      <c r="AL96" s="77">
        <v>309812185.18518502</v>
      </c>
      <c r="AM96" s="77">
        <v>325111814.81481498</v>
      </c>
      <c r="AN96" s="77">
        <v>342172518.51851898</v>
      </c>
      <c r="AO96" s="77">
        <v>366911444.444444</v>
      </c>
      <c r="AP96" s="77">
        <v>392190592.59259301</v>
      </c>
      <c r="AQ96" s="77">
        <v>445903592.59259301</v>
      </c>
      <c r="AR96" s="77">
        <v>482009370.37036997</v>
      </c>
      <c r="AS96" s="77">
        <v>520044370.37036997</v>
      </c>
      <c r="AT96" s="77">
        <v>520444185.18518502</v>
      </c>
      <c r="AU96" s="77">
        <v>540336925.92592597</v>
      </c>
      <c r="AV96" s="77">
        <v>591018407.40740705</v>
      </c>
      <c r="AW96" s="77">
        <v>599118592.59259295</v>
      </c>
      <c r="AX96" s="77">
        <v>695555555.55555499</v>
      </c>
      <c r="AY96" s="77">
        <v>698700666.66666698</v>
      </c>
      <c r="AZ96" s="77">
        <v>758683592.59259295</v>
      </c>
      <c r="BA96" s="77">
        <v>825976037.03703701</v>
      </c>
      <c r="BB96" s="77">
        <v>771275555.55555499</v>
      </c>
      <c r="BC96" s="77">
        <v>771014814.81481504</v>
      </c>
      <c r="BD96" s="77">
        <v>778655555.55555499</v>
      </c>
      <c r="BE96" s="77">
        <v>799881481.48148096</v>
      </c>
      <c r="BF96" s="77">
        <v>842618518.51851797</v>
      </c>
      <c r="BG96" s="77">
        <v>911496296.296296</v>
      </c>
      <c r="BH96" s="77">
        <v>997007407.40740705</v>
      </c>
      <c r="BI96" s="77">
        <v>1061640740.7407399</v>
      </c>
      <c r="BJ96" s="77">
        <v>1125685185.18519</v>
      </c>
      <c r="BK96" s="77">
        <v>1166514814.81481</v>
      </c>
      <c r="BL96" s="77">
        <v>1213485185.18519</v>
      </c>
      <c r="BM96" s="77">
        <v>1043411111.11111</v>
      </c>
      <c r="BN96" s="77">
        <v>1122800000</v>
      </c>
      <c r="BO96" s="77">
        <v>1224577777.7777801</v>
      </c>
      <c r="BP96" s="77">
        <v>1320334235.5889699</v>
      </c>
    </row>
    <row r="97" spans="1:68" x14ac:dyDescent="0.35">
      <c r="A97" t="s">
        <v>400</v>
      </c>
      <c r="B97" t="s">
        <v>401</v>
      </c>
      <c r="C97" t="s">
        <v>218</v>
      </c>
      <c r="D97" t="s">
        <v>219</v>
      </c>
      <c r="E97" s="77"/>
      <c r="F97" s="77"/>
      <c r="G97" s="77"/>
      <c r="H97" s="77"/>
      <c r="I97" s="77"/>
      <c r="J97" s="77"/>
      <c r="K97" s="77"/>
      <c r="L97" s="77"/>
      <c r="M97" s="77"/>
      <c r="N97" s="77"/>
      <c r="O97" s="77">
        <v>69520026.666666701</v>
      </c>
      <c r="P97" s="77">
        <v>88466738.249726802</v>
      </c>
      <c r="Q97" s="77">
        <v>106101297.801272</v>
      </c>
      <c r="R97" s="77">
        <v>140153748.24365601</v>
      </c>
      <c r="S97" s="77">
        <v>169918948.62918201</v>
      </c>
      <c r="T97" s="77">
        <v>211190630.32960901</v>
      </c>
      <c r="U97" s="77">
        <v>240779417.78569999</v>
      </c>
      <c r="V97" s="77">
        <v>282269749.16011298</v>
      </c>
      <c r="W97" s="77">
        <v>355987433.41569</v>
      </c>
      <c r="X97" s="77">
        <v>420645821.540488</v>
      </c>
      <c r="Y97" s="77">
        <v>476051740.77376902</v>
      </c>
      <c r="Z97" s="77">
        <v>435748993.41842097</v>
      </c>
      <c r="AA97" s="77">
        <v>402403041.02926898</v>
      </c>
      <c r="AB97" s="77">
        <v>416184071.01941699</v>
      </c>
      <c r="AC97" s="77">
        <v>379371901.49037403</v>
      </c>
      <c r="AD97" s="77">
        <v>412876382.82917398</v>
      </c>
      <c r="AE97" s="77">
        <v>603016292.68697798</v>
      </c>
      <c r="AF97" s="77">
        <v>787390408.953269</v>
      </c>
      <c r="AG97" s="77">
        <v>898607670.62441301</v>
      </c>
      <c r="AH97" s="77">
        <v>929799902.19112396</v>
      </c>
      <c r="AI97" s="77">
        <v>1018977280.32928</v>
      </c>
      <c r="AJ97" s="77">
        <v>1016500069.25708</v>
      </c>
      <c r="AK97" s="77">
        <v>1037916162.54976</v>
      </c>
      <c r="AL97" s="77">
        <v>927214151.76793003</v>
      </c>
      <c r="AM97" s="77">
        <v>1005887539.32049</v>
      </c>
      <c r="AN97" s="77">
        <v>1208953287.06598</v>
      </c>
      <c r="AO97" s="77">
        <v>1197515569.08202</v>
      </c>
      <c r="AP97" s="77">
        <v>1072154433.8453799</v>
      </c>
      <c r="AQ97" s="77">
        <v>1149858069.7576599</v>
      </c>
      <c r="AR97" s="77">
        <v>1131555107.0490699</v>
      </c>
      <c r="AS97" s="77">
        <v>1068025016.00862</v>
      </c>
      <c r="AT97" s="77">
        <v>1086170703.9816</v>
      </c>
      <c r="AU97" s="77">
        <v>1169136716.0355699</v>
      </c>
      <c r="AV97" s="77">
        <v>1558759823.0816901</v>
      </c>
      <c r="AW97" s="77">
        <v>1822499769.2393799</v>
      </c>
      <c r="AX97" s="77">
        <v>1849802648.36391</v>
      </c>
      <c r="AY97" s="77">
        <v>2013106929.5003099</v>
      </c>
      <c r="AZ97" s="77">
        <v>2249811295.6608</v>
      </c>
      <c r="BA97" s="77">
        <v>2499092314.4187498</v>
      </c>
      <c r="BB97" s="77">
        <v>2529963903.22685</v>
      </c>
      <c r="BC97" s="77">
        <v>2503167187.4930501</v>
      </c>
      <c r="BD97" s="77">
        <v>2684461375.4658499</v>
      </c>
      <c r="BE97" s="77">
        <v>2609678486.3674898</v>
      </c>
      <c r="BF97" s="77">
        <v>2684946990.1244798</v>
      </c>
      <c r="BG97" s="77">
        <v>2842065708.3596201</v>
      </c>
      <c r="BH97" s="77">
        <v>2499113022.81675</v>
      </c>
      <c r="BI97" s="77">
        <v>2707139544.4669499</v>
      </c>
      <c r="BJ97" s="77">
        <v>2851613679.0343299</v>
      </c>
      <c r="BK97" s="77">
        <v>3055782146.1595702</v>
      </c>
      <c r="BL97" s="77">
        <v>2997309971.8762298</v>
      </c>
      <c r="BM97" s="77">
        <v>3082884653.2456002</v>
      </c>
      <c r="BN97" s="77">
        <v>3235809504.2987099</v>
      </c>
      <c r="BO97" s="77"/>
      <c r="BP97" s="77"/>
    </row>
    <row r="98" spans="1:68" x14ac:dyDescent="0.35">
      <c r="A98" t="s">
        <v>402</v>
      </c>
      <c r="B98" t="s">
        <v>403</v>
      </c>
      <c r="C98" t="s">
        <v>218</v>
      </c>
      <c r="D98" t="s">
        <v>219</v>
      </c>
      <c r="E98" s="77">
        <v>1043599900</v>
      </c>
      <c r="F98" s="77">
        <v>1076699900</v>
      </c>
      <c r="G98" s="77">
        <v>1143600000</v>
      </c>
      <c r="H98" s="77">
        <v>1262800000</v>
      </c>
      <c r="I98" s="77">
        <v>1299099900</v>
      </c>
      <c r="J98" s="77">
        <v>1331399900</v>
      </c>
      <c r="K98" s="77">
        <v>1390700000</v>
      </c>
      <c r="L98" s="77">
        <v>1453500000</v>
      </c>
      <c r="M98" s="77">
        <v>1610500000</v>
      </c>
      <c r="N98" s="77">
        <v>1715399900</v>
      </c>
      <c r="O98" s="77">
        <v>1904000000</v>
      </c>
      <c r="P98" s="77">
        <v>1984800000</v>
      </c>
      <c r="Q98" s="77">
        <v>2101300000</v>
      </c>
      <c r="R98" s="77">
        <v>2569200100</v>
      </c>
      <c r="S98" s="77">
        <v>3161499900</v>
      </c>
      <c r="T98" s="77">
        <v>3645900000</v>
      </c>
      <c r="U98" s="77">
        <v>4365300200</v>
      </c>
      <c r="V98" s="77">
        <v>5480500200</v>
      </c>
      <c r="W98" s="77">
        <v>6070600200</v>
      </c>
      <c r="X98" s="77">
        <v>6902600200</v>
      </c>
      <c r="Y98" s="77">
        <v>7878700000</v>
      </c>
      <c r="Z98" s="77">
        <v>8607500300</v>
      </c>
      <c r="AA98" s="77">
        <v>8716999700</v>
      </c>
      <c r="AB98" s="77">
        <v>9050000400</v>
      </c>
      <c r="AC98" s="77">
        <v>9470000100</v>
      </c>
      <c r="AD98" s="77">
        <v>9721652086.9565201</v>
      </c>
      <c r="AE98" s="77">
        <v>7231963515.98174</v>
      </c>
      <c r="AF98" s="77">
        <v>7084399840</v>
      </c>
      <c r="AG98" s="77">
        <v>7841602824.4274797</v>
      </c>
      <c r="AH98" s="77">
        <v>8410724360.7954502</v>
      </c>
      <c r="AI98" s="77">
        <v>7650196845.2154598</v>
      </c>
      <c r="AJ98" s="77">
        <v>9406135143.4116497</v>
      </c>
      <c r="AK98" s="77">
        <v>10440781587.543501</v>
      </c>
      <c r="AL98" s="77">
        <v>11400017301.4587</v>
      </c>
      <c r="AM98" s="77">
        <v>12983233310.7467</v>
      </c>
      <c r="AN98" s="77">
        <v>14655404433.2771</v>
      </c>
      <c r="AO98" s="77">
        <v>15674835615.3139</v>
      </c>
      <c r="AP98" s="77">
        <v>17790026221.613899</v>
      </c>
      <c r="AQ98" s="77">
        <v>19395491992.9939</v>
      </c>
      <c r="AR98" s="77">
        <v>18318412251.364201</v>
      </c>
      <c r="AS98" s="77">
        <v>19288929030.0508</v>
      </c>
      <c r="AT98" s="77">
        <v>18405220247.4412</v>
      </c>
      <c r="AU98" s="77">
        <v>20444205991.025002</v>
      </c>
      <c r="AV98" s="77">
        <v>21576351798.914501</v>
      </c>
      <c r="AW98" s="77">
        <v>23577298094.657101</v>
      </c>
      <c r="AX98" s="77">
        <v>26783389293.922001</v>
      </c>
      <c r="AY98" s="77">
        <v>29744246827.183899</v>
      </c>
      <c r="AZ98" s="77">
        <v>33567850824.103901</v>
      </c>
      <c r="BA98" s="77">
        <v>38503720224.316597</v>
      </c>
      <c r="BB98" s="77">
        <v>37126148264.638298</v>
      </c>
      <c r="BC98" s="77">
        <v>40676578423.487099</v>
      </c>
      <c r="BD98" s="77">
        <v>46876006272.238701</v>
      </c>
      <c r="BE98" s="77">
        <v>49593929487.126297</v>
      </c>
      <c r="BF98" s="77">
        <v>52996446269.442001</v>
      </c>
      <c r="BG98" s="77">
        <v>57852153058.501999</v>
      </c>
      <c r="BH98" s="77">
        <v>62186064718.742401</v>
      </c>
      <c r="BI98" s="77">
        <v>66053403469.002403</v>
      </c>
      <c r="BJ98" s="77">
        <v>71653754066.276306</v>
      </c>
      <c r="BK98" s="77">
        <v>73328365862.432907</v>
      </c>
      <c r="BL98" s="77">
        <v>77172317258.647797</v>
      </c>
      <c r="BM98" s="77">
        <v>77715183063.205399</v>
      </c>
      <c r="BN98" s="77">
        <v>86053083476.029404</v>
      </c>
      <c r="BO98" s="77">
        <v>95003330315.875397</v>
      </c>
      <c r="BP98" s="77">
        <v>102050473863.636</v>
      </c>
    </row>
    <row r="99" spans="1:68" x14ac:dyDescent="0.35">
      <c r="A99" t="s">
        <v>404</v>
      </c>
      <c r="B99" t="s">
        <v>405</v>
      </c>
      <c r="C99" t="s">
        <v>218</v>
      </c>
      <c r="D99" t="s">
        <v>219</v>
      </c>
      <c r="E99" s="77"/>
      <c r="F99" s="77"/>
      <c r="G99" s="77"/>
      <c r="H99" s="77"/>
      <c r="I99" s="77"/>
      <c r="J99" s="77"/>
      <c r="K99" s="77"/>
      <c r="L99" s="77"/>
      <c r="M99" s="77"/>
      <c r="N99" s="77"/>
      <c r="O99" s="77"/>
      <c r="P99" s="77"/>
      <c r="Q99" s="77"/>
      <c r="R99" s="77"/>
      <c r="S99" s="77"/>
      <c r="T99" s="77"/>
      <c r="U99" s="77"/>
      <c r="V99" s="77"/>
      <c r="W99" s="77"/>
      <c r="X99" s="77"/>
      <c r="Y99" s="77"/>
      <c r="Z99" s="77"/>
      <c r="AA99" s="77"/>
      <c r="AB99" s="77"/>
      <c r="AC99" s="77"/>
      <c r="AD99" s="77"/>
      <c r="AE99" s="77"/>
      <c r="AF99" s="77"/>
      <c r="AG99" s="77"/>
      <c r="AH99" s="77"/>
      <c r="AI99" s="77"/>
      <c r="AJ99" s="77"/>
      <c r="AK99" s="77"/>
      <c r="AL99" s="77"/>
      <c r="AM99" s="77"/>
      <c r="AN99" s="77"/>
      <c r="AO99" s="77"/>
      <c r="AP99" s="77"/>
      <c r="AQ99" s="77"/>
      <c r="AR99" s="77"/>
      <c r="AS99" s="77"/>
      <c r="AT99" s="77"/>
      <c r="AU99" s="77">
        <v>3394000000</v>
      </c>
      <c r="AV99" s="77">
        <v>3569000000</v>
      </c>
      <c r="AW99" s="77">
        <v>3869000000</v>
      </c>
      <c r="AX99" s="77">
        <v>4213000000</v>
      </c>
      <c r="AY99" s="77">
        <v>4238000000</v>
      </c>
      <c r="AZ99" s="77">
        <v>4397000000</v>
      </c>
      <c r="BA99" s="77">
        <v>4658000000</v>
      </c>
      <c r="BB99" s="77">
        <v>4828000000</v>
      </c>
      <c r="BC99" s="77">
        <v>4949000000</v>
      </c>
      <c r="BD99" s="77">
        <v>4984000000</v>
      </c>
      <c r="BE99" s="77">
        <v>5265000000</v>
      </c>
      <c r="BF99" s="77">
        <v>5399000000</v>
      </c>
      <c r="BG99" s="77">
        <v>5610000000</v>
      </c>
      <c r="BH99" s="77">
        <v>5799000000</v>
      </c>
      <c r="BI99" s="77">
        <v>5901000000</v>
      </c>
      <c r="BJ99" s="77">
        <v>6013000000</v>
      </c>
      <c r="BK99" s="77">
        <v>6051000000</v>
      </c>
      <c r="BL99" s="77">
        <v>6355000000</v>
      </c>
      <c r="BM99" s="77">
        <v>5916000000</v>
      </c>
      <c r="BN99" s="77">
        <v>6234000000</v>
      </c>
      <c r="BO99" s="77">
        <v>6910000000</v>
      </c>
      <c r="BP99" s="77"/>
    </row>
    <row r="100" spans="1:68" x14ac:dyDescent="0.35">
      <c r="A100" t="s">
        <v>406</v>
      </c>
      <c r="B100" t="s">
        <v>407</v>
      </c>
      <c r="C100" t="s">
        <v>218</v>
      </c>
      <c r="D100" t="s">
        <v>219</v>
      </c>
      <c r="E100" s="77">
        <v>170216241.126064</v>
      </c>
      <c r="F100" s="77">
        <v>185849535.37616199</v>
      </c>
      <c r="G100" s="77">
        <v>194949512.62621799</v>
      </c>
      <c r="H100" s="77">
        <v>175757893.93859801</v>
      </c>
      <c r="I100" s="77">
        <v>194774513.06371701</v>
      </c>
      <c r="J100" s="77">
        <v>213235294.11764699</v>
      </c>
      <c r="K100" s="77">
        <v>228705882.35294101</v>
      </c>
      <c r="L100" s="77">
        <v>250176470.58823499</v>
      </c>
      <c r="M100" s="77">
        <v>229750000</v>
      </c>
      <c r="N100" s="77">
        <v>249300000</v>
      </c>
      <c r="O100" s="77">
        <v>267800000</v>
      </c>
      <c r="P100" s="77">
        <v>282050000</v>
      </c>
      <c r="Q100" s="77">
        <v>285380952.380952</v>
      </c>
      <c r="R100" s="77">
        <v>307047619.04761899</v>
      </c>
      <c r="S100" s="77">
        <v>433954545.45454502</v>
      </c>
      <c r="T100" s="77">
        <v>494791666.66666698</v>
      </c>
      <c r="U100" s="77">
        <v>454440000</v>
      </c>
      <c r="V100" s="77">
        <v>449880000</v>
      </c>
      <c r="W100" s="77">
        <v>507080000</v>
      </c>
      <c r="X100" s="77">
        <v>530440000</v>
      </c>
      <c r="Y100" s="77">
        <v>603200000</v>
      </c>
      <c r="Z100" s="77">
        <v>570357107.14285696</v>
      </c>
      <c r="AA100" s="77">
        <v>482000000</v>
      </c>
      <c r="AB100" s="77">
        <v>489333333.33333302</v>
      </c>
      <c r="AC100" s="77">
        <v>437631605.26315802</v>
      </c>
      <c r="AD100" s="77">
        <v>453488372.093023</v>
      </c>
      <c r="AE100" s="77">
        <v>504651139.53488398</v>
      </c>
      <c r="AF100" s="77">
        <v>354591846.938775</v>
      </c>
      <c r="AG100" s="77">
        <v>413799990</v>
      </c>
      <c r="AH100" s="77">
        <v>379779389.70588201</v>
      </c>
      <c r="AI100" s="77">
        <v>396582263.29113901</v>
      </c>
      <c r="AJ100" s="77">
        <v>348533094.81216502</v>
      </c>
      <c r="AK100" s="77">
        <v>373573141.48681098</v>
      </c>
      <c r="AL100" s="77">
        <v>454101382.48847902</v>
      </c>
      <c r="AM100" s="77">
        <v>540874934.20101202</v>
      </c>
      <c r="AN100" s="77">
        <v>621626785.91549301</v>
      </c>
      <c r="AO100" s="77">
        <v>705406001.42450094</v>
      </c>
      <c r="AP100" s="77">
        <v>749138009.56454003</v>
      </c>
      <c r="AQ100" s="77">
        <v>717530683.16956699</v>
      </c>
      <c r="AR100" s="77">
        <v>694754988.25829506</v>
      </c>
      <c r="AS100" s="77">
        <v>712667896.727512</v>
      </c>
      <c r="AT100" s="77">
        <v>712167450.16289794</v>
      </c>
      <c r="AU100" s="77">
        <v>726131434.71533799</v>
      </c>
      <c r="AV100" s="77">
        <v>743063950.31774902</v>
      </c>
      <c r="AW100" s="77">
        <v>787814379.18384302</v>
      </c>
      <c r="AX100" s="77">
        <v>824880550.34396505</v>
      </c>
      <c r="AY100" s="77">
        <v>2379817990.6918001</v>
      </c>
      <c r="AZ100" s="77">
        <v>2730971595.39574</v>
      </c>
      <c r="BA100" s="77">
        <v>3025187433.33637</v>
      </c>
      <c r="BB100" s="77">
        <v>3165663152.73351</v>
      </c>
      <c r="BC100" s="77">
        <v>3432912516.9242702</v>
      </c>
      <c r="BD100" s="77">
        <v>3691384317.52178</v>
      </c>
      <c r="BE100" s="77">
        <v>4063088535.76331</v>
      </c>
      <c r="BF100" s="77">
        <v>4167800928.8355298</v>
      </c>
      <c r="BG100" s="77">
        <v>4127660151.8087001</v>
      </c>
      <c r="BH100" s="77">
        <v>4279840193.7045999</v>
      </c>
      <c r="BI100" s="77">
        <v>4482697336.5617399</v>
      </c>
      <c r="BJ100" s="77">
        <v>4748174334.14044</v>
      </c>
      <c r="BK100" s="77">
        <v>4787636997.8534298</v>
      </c>
      <c r="BL100" s="77">
        <v>5173760191.8465204</v>
      </c>
      <c r="BM100" s="77">
        <v>5471256594.7242203</v>
      </c>
      <c r="BN100" s="77">
        <v>8041362110.3117504</v>
      </c>
      <c r="BO100" s="77">
        <v>14718388489.208599</v>
      </c>
      <c r="BP100" s="77">
        <v>16786302158.273399</v>
      </c>
    </row>
    <row r="101" spans="1:68" x14ac:dyDescent="0.35">
      <c r="A101" t="s">
        <v>408</v>
      </c>
      <c r="B101" t="s">
        <v>409</v>
      </c>
      <c r="C101" t="s">
        <v>218</v>
      </c>
      <c r="D101" t="s">
        <v>219</v>
      </c>
      <c r="E101" s="77">
        <v>1092681910636.61</v>
      </c>
      <c r="F101" s="77">
        <v>1165571615004.3501</v>
      </c>
      <c r="G101" s="77">
        <v>1260544911051.24</v>
      </c>
      <c r="H101" s="77">
        <v>1355913364088.1001</v>
      </c>
      <c r="I101" s="77">
        <v>1482006061458.1101</v>
      </c>
      <c r="J101" s="77">
        <v>1610880796545.3899</v>
      </c>
      <c r="K101" s="77">
        <v>1762770956963.8601</v>
      </c>
      <c r="L101" s="77">
        <v>1883245565212.1799</v>
      </c>
      <c r="M101" s="77">
        <v>2042819926658.1001</v>
      </c>
      <c r="N101" s="77">
        <v>2251670738554.6802</v>
      </c>
      <c r="O101" s="77">
        <v>2471430871017</v>
      </c>
      <c r="P101" s="77">
        <v>2745745471453.5698</v>
      </c>
      <c r="Q101" s="77">
        <v>3189501756772.02</v>
      </c>
      <c r="R101" s="77">
        <v>3869203380449.9199</v>
      </c>
      <c r="S101" s="77">
        <v>4374887819976.5898</v>
      </c>
      <c r="T101" s="77">
        <v>4881968689614.1299</v>
      </c>
      <c r="U101" s="77">
        <v>5316705508568.3896</v>
      </c>
      <c r="V101" s="77">
        <v>6017649327457.8096</v>
      </c>
      <c r="W101" s="77">
        <v>7224423199614.2002</v>
      </c>
      <c r="X101" s="77">
        <v>8349033768623.1104</v>
      </c>
      <c r="Y101" s="77">
        <v>9318973466251.5</v>
      </c>
      <c r="Z101" s="77">
        <v>9463529620224.1191</v>
      </c>
      <c r="AA101" s="77">
        <v>9370788287370.25</v>
      </c>
      <c r="AB101" s="77">
        <v>9680375566671.5508</v>
      </c>
      <c r="AC101" s="77">
        <v>10091350207473.4</v>
      </c>
      <c r="AD101" s="77">
        <v>10589659647967.199</v>
      </c>
      <c r="AE101" s="77">
        <v>12863823517433.6</v>
      </c>
      <c r="AF101" s="77">
        <v>14914230823362.9</v>
      </c>
      <c r="AG101" s="77">
        <v>16785555755731.4</v>
      </c>
      <c r="AH101" s="77">
        <v>17481687412866.6</v>
      </c>
      <c r="AI101" s="77">
        <v>19577046428304.5</v>
      </c>
      <c r="AJ101" s="77">
        <v>20659797917552.102</v>
      </c>
      <c r="AK101" s="77">
        <v>22119166125282.898</v>
      </c>
      <c r="AL101" s="77">
        <v>22272082420753.602</v>
      </c>
      <c r="AM101" s="77">
        <v>23818722465725.5</v>
      </c>
      <c r="AN101" s="77">
        <v>26430046395918.602</v>
      </c>
      <c r="AO101" s="77">
        <v>26643709351548.699</v>
      </c>
      <c r="AP101" s="77">
        <v>26208151153812.5</v>
      </c>
      <c r="AQ101" s="77">
        <v>26174130826663.102</v>
      </c>
      <c r="AR101" s="77">
        <v>27403905274743.5</v>
      </c>
      <c r="AS101" s="77">
        <v>28036716903140.199</v>
      </c>
      <c r="AT101" s="77">
        <v>27811072270318.102</v>
      </c>
      <c r="AU101" s="77">
        <v>29022750091985.199</v>
      </c>
      <c r="AV101" s="77">
        <v>32574954634084.801</v>
      </c>
      <c r="AW101" s="77">
        <v>36387608557612.203</v>
      </c>
      <c r="AX101" s="77">
        <v>38623901277744.203</v>
      </c>
      <c r="AY101" s="77">
        <v>40986059390577</v>
      </c>
      <c r="AZ101" s="77">
        <v>45098647855102.398</v>
      </c>
      <c r="BA101" s="77">
        <v>48338201243505.703</v>
      </c>
      <c r="BB101" s="77">
        <v>44940316093124.703</v>
      </c>
      <c r="BC101" s="77">
        <v>47340327876456</v>
      </c>
      <c r="BD101" s="77">
        <v>51524951092552.398</v>
      </c>
      <c r="BE101" s="77">
        <v>51710003724530.797</v>
      </c>
      <c r="BF101" s="77">
        <v>52439877375602.602</v>
      </c>
      <c r="BG101" s="77">
        <v>53310162826089.102</v>
      </c>
      <c r="BH101" s="77">
        <v>49773105280474.102</v>
      </c>
      <c r="BI101" s="77">
        <v>50737236574099.602</v>
      </c>
      <c r="BJ101" s="77">
        <v>53336788717601.602</v>
      </c>
      <c r="BK101" s="77">
        <v>56684556889445.797</v>
      </c>
      <c r="BL101" s="77">
        <v>57218295248360.398</v>
      </c>
      <c r="BM101" s="77">
        <v>55791128824226.203</v>
      </c>
      <c r="BN101" s="77">
        <v>62461025675219.602</v>
      </c>
      <c r="BO101" s="77">
        <v>64444446480056.602</v>
      </c>
      <c r="BP101" s="77">
        <v>67653743404264.102</v>
      </c>
    </row>
    <row r="102" spans="1:68" x14ac:dyDescent="0.35">
      <c r="A102" t="s">
        <v>410</v>
      </c>
      <c r="B102" t="s">
        <v>411</v>
      </c>
      <c r="C102" t="s">
        <v>218</v>
      </c>
      <c r="D102" t="s">
        <v>219</v>
      </c>
      <c r="E102" s="77">
        <v>1320796651.6945701</v>
      </c>
      <c r="F102" s="77">
        <v>1383681651.1377599</v>
      </c>
      <c r="G102" s="77">
        <v>1612346412.26475</v>
      </c>
      <c r="H102" s="77">
        <v>1935298266.45384</v>
      </c>
      <c r="I102" s="77">
        <v>2206466461.2643399</v>
      </c>
      <c r="J102" s="77">
        <v>2435078534.0314102</v>
      </c>
      <c r="K102" s="77">
        <v>2489845016.6489401</v>
      </c>
      <c r="L102" s="77">
        <v>2692474989.12571</v>
      </c>
      <c r="M102" s="77">
        <v>2716964388.42418</v>
      </c>
      <c r="N102" s="77">
        <v>3189740055.1398201</v>
      </c>
      <c r="O102" s="77">
        <v>3800766535.6208801</v>
      </c>
      <c r="P102" s="77">
        <v>4476001946.0148602</v>
      </c>
      <c r="Q102" s="77">
        <v>5710090213.1503496</v>
      </c>
      <c r="R102" s="77">
        <v>8030117555.6203299</v>
      </c>
      <c r="S102" s="77">
        <v>9388695366.8457794</v>
      </c>
      <c r="T102" s="77">
        <v>10048089558.063601</v>
      </c>
      <c r="U102" s="77">
        <v>12876366008.807699</v>
      </c>
      <c r="V102" s="77">
        <v>15719433719.433701</v>
      </c>
      <c r="W102" s="77">
        <v>18315136409.1427</v>
      </c>
      <c r="X102" s="77">
        <v>22526184533.169998</v>
      </c>
      <c r="Y102" s="77">
        <v>28861857810.651501</v>
      </c>
      <c r="Z102" s="77">
        <v>31055226088.694302</v>
      </c>
      <c r="AA102" s="77">
        <v>32291215843.643299</v>
      </c>
      <c r="AB102" s="77">
        <v>29907227184.179001</v>
      </c>
      <c r="AC102" s="77">
        <v>33511383985.674099</v>
      </c>
      <c r="AD102" s="77">
        <v>35699772165.709297</v>
      </c>
      <c r="AE102" s="77">
        <v>41075396884.895203</v>
      </c>
      <c r="AF102" s="77">
        <v>50622896162.600601</v>
      </c>
      <c r="AG102" s="77">
        <v>59707404560.594398</v>
      </c>
      <c r="AH102" s="77">
        <v>68790219177.973297</v>
      </c>
      <c r="AI102" s="77">
        <v>76928784620.815796</v>
      </c>
      <c r="AJ102" s="77">
        <v>88959997899.929306</v>
      </c>
      <c r="AK102" s="77">
        <v>104272507639.282</v>
      </c>
      <c r="AL102" s="77">
        <v>120354212475</v>
      </c>
      <c r="AM102" s="77">
        <v>135811771026.33</v>
      </c>
      <c r="AN102" s="77">
        <v>144652295363.66699</v>
      </c>
      <c r="AO102" s="77">
        <v>159718183550.73401</v>
      </c>
      <c r="AP102" s="77">
        <v>177353174849.71399</v>
      </c>
      <c r="AQ102" s="77">
        <v>168885443660.07199</v>
      </c>
      <c r="AR102" s="77">
        <v>165768095391.55701</v>
      </c>
      <c r="AS102" s="77">
        <v>171668891194.349</v>
      </c>
      <c r="AT102" s="77">
        <v>169404327616.60501</v>
      </c>
      <c r="AU102" s="77">
        <v>166348866131.02802</v>
      </c>
      <c r="AV102" s="77">
        <v>161385558801.811</v>
      </c>
      <c r="AW102" s="77">
        <v>169099768875.19299</v>
      </c>
      <c r="AX102" s="77">
        <v>181569311742.21301</v>
      </c>
      <c r="AY102" s="77">
        <v>193535442896.36499</v>
      </c>
      <c r="AZ102" s="77">
        <v>211596944503.79999</v>
      </c>
      <c r="BA102" s="77">
        <v>219278749139.73401</v>
      </c>
      <c r="BB102" s="77">
        <v>214047795659.04501</v>
      </c>
      <c r="BC102" s="77">
        <v>228638668727.29099</v>
      </c>
      <c r="BD102" s="77">
        <v>248513617677.28699</v>
      </c>
      <c r="BE102" s="77">
        <v>262628865879.69699</v>
      </c>
      <c r="BF102" s="77">
        <v>275696879834.966</v>
      </c>
      <c r="BG102" s="77">
        <v>291459995978.89301</v>
      </c>
      <c r="BH102" s="77">
        <v>309385622601.34802</v>
      </c>
      <c r="BI102" s="77">
        <v>320860317562.56201</v>
      </c>
      <c r="BJ102" s="77">
        <v>341273289534.466</v>
      </c>
      <c r="BK102" s="77">
        <v>361731070995.72601</v>
      </c>
      <c r="BL102" s="77">
        <v>363074545072.38898</v>
      </c>
      <c r="BM102" s="77">
        <v>344943149590.05798</v>
      </c>
      <c r="BN102" s="77">
        <v>368954169748.81799</v>
      </c>
      <c r="BO102" s="77">
        <v>358696261481.15997</v>
      </c>
      <c r="BP102" s="77">
        <v>382054574298.52899</v>
      </c>
    </row>
    <row r="103" spans="1:68" x14ac:dyDescent="0.35">
      <c r="A103" t="s">
        <v>412</v>
      </c>
      <c r="B103" t="s">
        <v>413</v>
      </c>
      <c r="C103" t="s">
        <v>218</v>
      </c>
      <c r="D103" t="s">
        <v>219</v>
      </c>
      <c r="E103" s="77">
        <v>335650000</v>
      </c>
      <c r="F103" s="77">
        <v>356200000</v>
      </c>
      <c r="G103" s="77">
        <v>387750000</v>
      </c>
      <c r="H103" s="77">
        <v>410200000</v>
      </c>
      <c r="I103" s="77">
        <v>457000000</v>
      </c>
      <c r="J103" s="77">
        <v>508650000</v>
      </c>
      <c r="K103" s="77">
        <v>549950000</v>
      </c>
      <c r="L103" s="77">
        <v>598100000</v>
      </c>
      <c r="M103" s="77">
        <v>646800000</v>
      </c>
      <c r="N103" s="77">
        <v>668000050</v>
      </c>
      <c r="O103" s="77">
        <v>723000000</v>
      </c>
      <c r="P103" s="77">
        <v>731000000</v>
      </c>
      <c r="Q103" s="77">
        <v>802996336.51648605</v>
      </c>
      <c r="R103" s="77">
        <v>912499493.75025296</v>
      </c>
      <c r="S103" s="77">
        <v>1034500000</v>
      </c>
      <c r="T103" s="77">
        <v>1124000000</v>
      </c>
      <c r="U103" s="77">
        <v>1347999950</v>
      </c>
      <c r="V103" s="77">
        <v>1669499950</v>
      </c>
      <c r="W103" s="77">
        <v>3097242093.1999998</v>
      </c>
      <c r="X103" s="77">
        <v>3544281976.3000002</v>
      </c>
      <c r="Y103" s="77">
        <v>3968160046</v>
      </c>
      <c r="Z103" s="77">
        <v>4043894878.5999999</v>
      </c>
      <c r="AA103" s="77">
        <v>4266503525.5999999</v>
      </c>
      <c r="AB103" s="77">
        <v>4476697184.8500004</v>
      </c>
      <c r="AC103" s="77">
        <v>4915311846.5</v>
      </c>
      <c r="AD103" s="77">
        <v>5278120712.5</v>
      </c>
      <c r="AE103" s="77">
        <v>5677828959</v>
      </c>
      <c r="AF103" s="77">
        <v>6190521241.5</v>
      </c>
      <c r="AG103" s="77">
        <v>5902717091.4163103</v>
      </c>
      <c r="AH103" s="77">
        <v>5432344901.7241402</v>
      </c>
      <c r="AI103" s="77">
        <v>4923009551.5564203</v>
      </c>
      <c r="AJ103" s="77">
        <v>4648668478.5675297</v>
      </c>
      <c r="AK103" s="77">
        <v>4943700431.0736799</v>
      </c>
      <c r="AL103" s="77">
        <v>4926728932.9506903</v>
      </c>
      <c r="AM103" s="77">
        <v>4642280682.14252</v>
      </c>
      <c r="AN103" s="77">
        <v>5347445005.2137604</v>
      </c>
      <c r="AO103" s="77">
        <v>5215028986.4864902</v>
      </c>
      <c r="AP103" s="77">
        <v>5737099650.1901102</v>
      </c>
      <c r="AQ103" s="77">
        <v>6366340265.8788795</v>
      </c>
      <c r="AR103" s="77">
        <v>6414520529.6167202</v>
      </c>
      <c r="AS103" s="77">
        <v>7186638029.0587502</v>
      </c>
      <c r="AT103" s="77">
        <v>7651162302.3456001</v>
      </c>
      <c r="AU103" s="77">
        <v>7858255412.8603802</v>
      </c>
      <c r="AV103" s="77">
        <v>8230391346.6722803</v>
      </c>
      <c r="AW103" s="77">
        <v>8869299234.3376999</v>
      </c>
      <c r="AX103" s="77">
        <v>9757012696.5621204</v>
      </c>
      <c r="AY103" s="77">
        <v>10917477066.1429</v>
      </c>
      <c r="AZ103" s="77">
        <v>12361257680.5627</v>
      </c>
      <c r="BA103" s="77">
        <v>13881731875.746599</v>
      </c>
      <c r="BB103" s="77">
        <v>14587496229.181101</v>
      </c>
      <c r="BC103" s="77">
        <v>15839344591.9842</v>
      </c>
      <c r="BD103" s="77">
        <v>17710275685.407398</v>
      </c>
      <c r="BE103" s="77">
        <v>18528554397.5695</v>
      </c>
      <c r="BF103" s="77">
        <v>18499729214.903999</v>
      </c>
      <c r="BG103" s="77">
        <v>19756533971.869801</v>
      </c>
      <c r="BH103" s="77">
        <v>20979791685.416</v>
      </c>
      <c r="BI103" s="77">
        <v>21717604952.183498</v>
      </c>
      <c r="BJ103" s="77">
        <v>23136247990.597698</v>
      </c>
      <c r="BK103" s="77">
        <v>24067750760.499001</v>
      </c>
      <c r="BL103" s="77">
        <v>24882225741.811901</v>
      </c>
      <c r="BM103" s="77">
        <v>23352232483.755001</v>
      </c>
      <c r="BN103" s="77">
        <v>28144331506.614899</v>
      </c>
      <c r="BO103" s="77">
        <v>31426041806.7985</v>
      </c>
      <c r="BP103" s="77">
        <v>34400509852.043602</v>
      </c>
    </row>
    <row r="104" spans="1:68" x14ac:dyDescent="0.35">
      <c r="A104" t="s">
        <v>414</v>
      </c>
      <c r="B104" t="s">
        <v>415</v>
      </c>
      <c r="C104" t="s">
        <v>218</v>
      </c>
      <c r="D104" t="s">
        <v>219</v>
      </c>
      <c r="E104" s="77">
        <v>19354196920.0215</v>
      </c>
      <c r="F104" s="77">
        <v>20466946573.677601</v>
      </c>
      <c r="G104" s="77">
        <v>21702560908.206501</v>
      </c>
      <c r="H104" s="77">
        <v>23202556343.374599</v>
      </c>
      <c r="I104" s="77">
        <v>25329361322.795399</v>
      </c>
      <c r="J104" s="77">
        <v>27407155530.490101</v>
      </c>
      <c r="K104" s="77">
        <v>29546591559.582298</v>
      </c>
      <c r="L104" s="77">
        <v>30437412379.5173</v>
      </c>
      <c r="M104" s="77">
        <v>32454194328.791401</v>
      </c>
      <c r="N104" s="77">
        <v>34788569876.626099</v>
      </c>
      <c r="O104" s="77">
        <v>33482337771.592098</v>
      </c>
      <c r="P104" s="77">
        <v>35707193075.591202</v>
      </c>
      <c r="Q104" s="77">
        <v>39808037888.025597</v>
      </c>
      <c r="R104" s="77">
        <v>48392033697.788902</v>
      </c>
      <c r="S104" s="77">
        <v>56393309396.5793</v>
      </c>
      <c r="T104" s="77">
        <v>64331879474.887398</v>
      </c>
      <c r="U104" s="77">
        <v>70328556359.008606</v>
      </c>
      <c r="V104" s="77">
        <v>80079419060.1689</v>
      </c>
      <c r="W104" s="77">
        <v>93710679429.076996</v>
      </c>
      <c r="X104" s="77">
        <v>106004660870.75</v>
      </c>
      <c r="Y104" s="77">
        <v>118158955500.90199</v>
      </c>
      <c r="Z104" s="77">
        <v>120573695619.681</v>
      </c>
      <c r="AA104" s="77">
        <v>121466070068.647</v>
      </c>
      <c r="AB104" s="77">
        <v>123124522167.94299</v>
      </c>
      <c r="AC104" s="77">
        <v>129205222177.453</v>
      </c>
      <c r="AD104" s="77">
        <v>137540014545.078</v>
      </c>
      <c r="AE104" s="77">
        <v>124423789697.54601</v>
      </c>
      <c r="AF104" s="77">
        <v>132904929286.287</v>
      </c>
      <c r="AG104" s="77">
        <v>140121552753.85001</v>
      </c>
      <c r="AH104" s="77">
        <v>144827895670.96301</v>
      </c>
      <c r="AI104" s="77">
        <v>167698097617.125</v>
      </c>
      <c r="AJ104" s="77">
        <v>182522872477.57501</v>
      </c>
      <c r="AK104" s="77">
        <v>137478391074.758</v>
      </c>
      <c r="AL104" s="77">
        <v>142227536704.237</v>
      </c>
      <c r="AM104" s="77">
        <v>121486215558.282</v>
      </c>
      <c r="AN104" s="77">
        <v>141409774172.68701</v>
      </c>
      <c r="AO104" s="77">
        <v>154144082762.936</v>
      </c>
      <c r="AP104" s="77">
        <v>161383997622.49899</v>
      </c>
      <c r="AQ104" s="77">
        <v>166850582010.55499</v>
      </c>
      <c r="AR104" s="77">
        <v>167809406850.79401</v>
      </c>
      <c r="AS104" s="77">
        <v>181381059271.133</v>
      </c>
      <c r="AT104" s="77">
        <v>174623068211.625</v>
      </c>
      <c r="AU104" s="77">
        <v>189453215972.27701</v>
      </c>
      <c r="AV104" s="77">
        <v>214945631968.98599</v>
      </c>
      <c r="AW104" s="77">
        <v>247743498935.08401</v>
      </c>
      <c r="AX104" s="77">
        <v>283838004106.17798</v>
      </c>
      <c r="AY104" s="77">
        <v>332982475731.49701</v>
      </c>
      <c r="AZ104" s="77">
        <v>397470489216.47498</v>
      </c>
      <c r="BA104" s="77">
        <v>472367096833.11499</v>
      </c>
      <c r="BB104" s="77">
        <v>468776321860.39001</v>
      </c>
      <c r="BC104" s="77">
        <v>509061582442.26099</v>
      </c>
      <c r="BD104" s="77">
        <v>564065134052.83704</v>
      </c>
      <c r="BE104" s="77">
        <v>583888328733.146</v>
      </c>
      <c r="BF104" s="77">
        <v>655856029913.90906</v>
      </c>
      <c r="BG104" s="77">
        <v>694344337474.54297</v>
      </c>
      <c r="BH104" s="77">
        <v>667302120360.80298</v>
      </c>
      <c r="BI104" s="77">
        <v>674512464051.68896</v>
      </c>
      <c r="BJ104" s="77">
        <v>724757996634.92798</v>
      </c>
      <c r="BK104" s="77">
        <v>774607047567.84802</v>
      </c>
      <c r="BL104" s="77">
        <v>803355942387.05603</v>
      </c>
      <c r="BM104" s="77">
        <v>811360288084.98804</v>
      </c>
      <c r="BN104" s="77">
        <v>902263213997.81995</v>
      </c>
      <c r="BO104" s="77">
        <v>981675388899.47705</v>
      </c>
      <c r="BP104" s="77">
        <v>1130472157492.99</v>
      </c>
    </row>
    <row r="105" spans="1:68" x14ac:dyDescent="0.35">
      <c r="A105" t="s">
        <v>416</v>
      </c>
      <c r="B105" t="s">
        <v>417</v>
      </c>
      <c r="C105" t="s">
        <v>218</v>
      </c>
      <c r="D105" t="s">
        <v>219</v>
      </c>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v>25650213158.616699</v>
      </c>
      <c r="AJ105" s="77">
        <v>18760386774.797298</v>
      </c>
      <c r="AK105" s="77">
        <v>10621169290.9986</v>
      </c>
      <c r="AL105" s="77">
        <v>11259647874.4986</v>
      </c>
      <c r="AM105" s="77">
        <v>15062911616.822201</v>
      </c>
      <c r="AN105" s="77">
        <v>22778296980.753201</v>
      </c>
      <c r="AO105" s="77">
        <v>24147533317.061298</v>
      </c>
      <c r="AP105" s="77">
        <v>24172615137.0424</v>
      </c>
      <c r="AQ105" s="77">
        <v>25885224248.950001</v>
      </c>
      <c r="AR105" s="77">
        <v>23770693686.838001</v>
      </c>
      <c r="AS105" s="77">
        <v>22128414548.544399</v>
      </c>
      <c r="AT105" s="77">
        <v>23062561236.644402</v>
      </c>
      <c r="AU105" s="77">
        <v>26757989560.5798</v>
      </c>
      <c r="AV105" s="77">
        <v>35256066455.735603</v>
      </c>
      <c r="AW105" s="77">
        <v>41855195584.651802</v>
      </c>
      <c r="AX105" s="77">
        <v>45025679589.5466</v>
      </c>
      <c r="AY105" s="77">
        <v>49601653625.168297</v>
      </c>
      <c r="AZ105" s="77">
        <v>59320099744.950104</v>
      </c>
      <c r="BA105" s="77">
        <v>68526332324.364403</v>
      </c>
      <c r="BB105" s="77">
        <v>62093280554.1259</v>
      </c>
      <c r="BC105" s="77">
        <v>58836405998.531097</v>
      </c>
      <c r="BD105" s="77">
        <v>62772620898.647102</v>
      </c>
      <c r="BE105" s="77">
        <v>57411354937.680801</v>
      </c>
      <c r="BF105" s="77">
        <v>59589170667.569801</v>
      </c>
      <c r="BG105" s="77">
        <v>59489433514.5849</v>
      </c>
      <c r="BH105" s="77">
        <v>51011170111.848701</v>
      </c>
      <c r="BI105" s="77">
        <v>52740059263.4245</v>
      </c>
      <c r="BJ105" s="77">
        <v>56322449844.157898</v>
      </c>
      <c r="BK105" s="77">
        <v>61861145806.2687</v>
      </c>
      <c r="BL105" s="77">
        <v>61867157679.321503</v>
      </c>
      <c r="BM105" s="77">
        <v>58221300897.883797</v>
      </c>
      <c r="BN105" s="77">
        <v>69602166351.477097</v>
      </c>
      <c r="BO105" s="77">
        <v>71997070660.483505</v>
      </c>
      <c r="BP105" s="77">
        <v>82688842717.392593</v>
      </c>
    </row>
    <row r="106" spans="1:68" x14ac:dyDescent="0.35">
      <c r="A106" t="s">
        <v>418</v>
      </c>
      <c r="B106" t="s">
        <v>419</v>
      </c>
      <c r="C106" t="s">
        <v>218</v>
      </c>
      <c r="D106" t="s">
        <v>219</v>
      </c>
      <c r="E106" s="77">
        <v>273187200</v>
      </c>
      <c r="F106" s="77">
        <v>271066000</v>
      </c>
      <c r="G106" s="77">
        <v>281896800</v>
      </c>
      <c r="H106" s="77">
        <v>294883400</v>
      </c>
      <c r="I106" s="77">
        <v>325281200</v>
      </c>
      <c r="J106" s="77">
        <v>353251800</v>
      </c>
      <c r="K106" s="77">
        <v>368948600</v>
      </c>
      <c r="L106" s="77">
        <v>369124200</v>
      </c>
      <c r="M106" s="77">
        <v>367968800</v>
      </c>
      <c r="N106" s="77">
        <v>391820400</v>
      </c>
      <c r="O106" s="77">
        <v>331200000</v>
      </c>
      <c r="P106" s="77">
        <v>362800000</v>
      </c>
      <c r="Q106" s="77">
        <v>371998958.40291601</v>
      </c>
      <c r="R106" s="77">
        <v>466798973.04225898</v>
      </c>
      <c r="S106" s="77">
        <v>565399321.52081394</v>
      </c>
      <c r="T106" s="77">
        <v>681400000</v>
      </c>
      <c r="U106" s="77">
        <v>879000000</v>
      </c>
      <c r="V106" s="77">
        <v>947000000</v>
      </c>
      <c r="W106" s="77">
        <v>974200000</v>
      </c>
      <c r="X106" s="77">
        <v>1080600000</v>
      </c>
      <c r="Y106" s="77">
        <v>1383800000</v>
      </c>
      <c r="Z106" s="77">
        <v>1479400000</v>
      </c>
      <c r="AA106" s="77">
        <v>1474200000</v>
      </c>
      <c r="AB106" s="77">
        <v>1623600000</v>
      </c>
      <c r="AC106" s="77">
        <v>1816200000</v>
      </c>
      <c r="AD106" s="77">
        <v>2009400000</v>
      </c>
      <c r="AE106" s="77">
        <v>2318000000</v>
      </c>
      <c r="AF106" s="77">
        <v>2047200000</v>
      </c>
      <c r="AG106" s="77">
        <v>2613926800</v>
      </c>
      <c r="AH106" s="77">
        <v>2736243800</v>
      </c>
      <c r="AI106" s="77">
        <v>3096289800</v>
      </c>
      <c r="AJ106" s="77">
        <v>3473562627.79423</v>
      </c>
      <c r="AK106" s="77">
        <v>2257129791.6157498</v>
      </c>
      <c r="AL106" s="77">
        <v>1878253767.31305</v>
      </c>
      <c r="AM106" s="77">
        <v>2167569046.1183701</v>
      </c>
      <c r="AN106" s="77">
        <v>2813313278.8108201</v>
      </c>
      <c r="AO106" s="77">
        <v>2907517603.76719</v>
      </c>
      <c r="AP106" s="77">
        <v>3338949151.5992699</v>
      </c>
      <c r="AQ106" s="77">
        <v>3723903723.6377201</v>
      </c>
      <c r="AR106" s="77">
        <v>4153725883.8408198</v>
      </c>
      <c r="AS106" s="77">
        <v>6813566098.8675003</v>
      </c>
      <c r="AT106" s="77">
        <v>6331970324.3102198</v>
      </c>
      <c r="AU106" s="77">
        <v>6205847213.6351004</v>
      </c>
      <c r="AV106" s="77">
        <v>5071947798.2726297</v>
      </c>
      <c r="AW106" s="77">
        <v>6087360684.2968998</v>
      </c>
      <c r="AX106" s="77">
        <v>7030149730.3369198</v>
      </c>
      <c r="AY106" s="77">
        <v>7638739122.6724195</v>
      </c>
      <c r="AZ106" s="77">
        <v>9228637767.6900902</v>
      </c>
      <c r="BA106" s="77">
        <v>10432962634.8748</v>
      </c>
      <c r="BB106" s="77">
        <v>11597002834.778601</v>
      </c>
      <c r="BC106" s="77">
        <v>11859312725.1448</v>
      </c>
      <c r="BD106" s="77">
        <v>13008746038.8867</v>
      </c>
      <c r="BE106" s="77">
        <v>13708925477.1304</v>
      </c>
      <c r="BF106" s="77">
        <v>14902488604.2421</v>
      </c>
      <c r="BG106" s="77">
        <v>15146883497.633101</v>
      </c>
      <c r="BH106" s="77">
        <v>14849629308.602501</v>
      </c>
      <c r="BI106" s="77">
        <v>14069277526.2278</v>
      </c>
      <c r="BJ106" s="77">
        <v>15093357161.149799</v>
      </c>
      <c r="BK106" s="77">
        <v>16403864617.8458</v>
      </c>
      <c r="BL106" s="77">
        <v>15016090929.512501</v>
      </c>
      <c r="BM106" s="77">
        <v>14508222518.3018</v>
      </c>
      <c r="BN106" s="77">
        <v>20877414952.637501</v>
      </c>
      <c r="BO106" s="77">
        <v>20253551920.551601</v>
      </c>
      <c r="BP106" s="77">
        <v>19850829757.747101</v>
      </c>
    </row>
    <row r="107" spans="1:68" x14ac:dyDescent="0.35">
      <c r="A107" t="s">
        <v>420</v>
      </c>
      <c r="B107" t="s">
        <v>421</v>
      </c>
      <c r="C107" t="s">
        <v>218</v>
      </c>
      <c r="D107" t="s">
        <v>219</v>
      </c>
      <c r="E107" s="77"/>
      <c r="F107" s="77"/>
      <c r="G107" s="77"/>
      <c r="H107" s="77"/>
      <c r="I107" s="77"/>
      <c r="J107" s="77"/>
      <c r="K107" s="77"/>
      <c r="L107" s="77"/>
      <c r="M107" s="77">
        <v>4870283626.1804304</v>
      </c>
      <c r="N107" s="77">
        <v>5412100260.1731005</v>
      </c>
      <c r="O107" s="77">
        <v>5762071728.1237297</v>
      </c>
      <c r="P107" s="77">
        <v>6271045034.4682999</v>
      </c>
      <c r="Q107" s="77">
        <v>7355242314.2240696</v>
      </c>
      <c r="R107" s="77">
        <v>9108483160.5037003</v>
      </c>
      <c r="S107" s="77">
        <v>9983664739.3202991</v>
      </c>
      <c r="T107" s="77">
        <v>11383139029.4345</v>
      </c>
      <c r="U107" s="77">
        <v>13192437321.2442</v>
      </c>
      <c r="V107" s="77">
        <v>14735449496.728901</v>
      </c>
      <c r="W107" s="77">
        <v>17230354544.8242</v>
      </c>
      <c r="X107" s="77">
        <v>19894622393.194</v>
      </c>
      <c r="Y107" s="77">
        <v>23041569234.979198</v>
      </c>
      <c r="Z107" s="77">
        <v>23628554956.605202</v>
      </c>
      <c r="AA107" s="77">
        <v>24062916721.312099</v>
      </c>
      <c r="AB107" s="77">
        <v>21838893330.605202</v>
      </c>
      <c r="AC107" s="77">
        <v>21173432184.871101</v>
      </c>
      <c r="AD107" s="77">
        <v>21440475719.8582</v>
      </c>
      <c r="AE107" s="77">
        <v>24697337084.1012</v>
      </c>
      <c r="AF107" s="77">
        <v>27143185296.5443</v>
      </c>
      <c r="AG107" s="77">
        <v>29702631093.8815</v>
      </c>
      <c r="AH107" s="77">
        <v>30323270274.405899</v>
      </c>
      <c r="AI107" s="77">
        <v>34365891768.687798</v>
      </c>
      <c r="AJ107" s="77">
        <v>34753569692.915001</v>
      </c>
      <c r="AK107" s="77">
        <v>38730585922.218903</v>
      </c>
      <c r="AL107" s="77">
        <v>40124916940.594498</v>
      </c>
      <c r="AM107" s="77">
        <v>43166678735.2183</v>
      </c>
      <c r="AN107" s="77">
        <v>46425677734.143501</v>
      </c>
      <c r="AO107" s="77">
        <v>46658755151.6017</v>
      </c>
      <c r="AP107" s="77">
        <v>47296952928.756104</v>
      </c>
      <c r="AQ107" s="77">
        <v>48706787306.257401</v>
      </c>
      <c r="AR107" s="77">
        <v>49073380173.715897</v>
      </c>
      <c r="AS107" s="77">
        <v>47218405892.425797</v>
      </c>
      <c r="AT107" s="77">
        <v>53749989092.019699</v>
      </c>
      <c r="AU107" s="77">
        <v>67608919144.368401</v>
      </c>
      <c r="AV107" s="77">
        <v>85285062818.007706</v>
      </c>
      <c r="AW107" s="77">
        <v>104120820258.66901</v>
      </c>
      <c r="AX107" s="77">
        <v>113211158292.936</v>
      </c>
      <c r="AY107" s="77">
        <v>115715618613.052</v>
      </c>
      <c r="AZ107" s="77">
        <v>140186716681.42499</v>
      </c>
      <c r="BA107" s="77">
        <v>158325614580.62799</v>
      </c>
      <c r="BB107" s="77">
        <v>131069255620.567</v>
      </c>
      <c r="BC107" s="77">
        <v>132175349953.713</v>
      </c>
      <c r="BD107" s="77">
        <v>141942264554.47501</v>
      </c>
      <c r="BE107" s="77">
        <v>128814279315.132</v>
      </c>
      <c r="BF107" s="77">
        <v>135684315697.713</v>
      </c>
      <c r="BG107" s="77">
        <v>141033843265.66901</v>
      </c>
      <c r="BH107" s="77">
        <v>125174166987.37199</v>
      </c>
      <c r="BI107" s="77">
        <v>128609822750.039</v>
      </c>
      <c r="BJ107" s="77">
        <v>143112196040.32599</v>
      </c>
      <c r="BK107" s="77">
        <v>160565642983.58701</v>
      </c>
      <c r="BL107" s="77">
        <v>164020460331.659</v>
      </c>
      <c r="BM107" s="77">
        <v>157288955508.17599</v>
      </c>
      <c r="BN107" s="77">
        <v>182109999477.69101</v>
      </c>
      <c r="BO107" s="77">
        <v>177006128624.62701</v>
      </c>
      <c r="BP107" s="77">
        <v>212388906458.724</v>
      </c>
    </row>
    <row r="108" spans="1:68" x14ac:dyDescent="0.35">
      <c r="A108" t="s">
        <v>422</v>
      </c>
      <c r="B108" t="s">
        <v>423</v>
      </c>
      <c r="C108" t="s">
        <v>218</v>
      </c>
      <c r="D108" t="s">
        <v>219</v>
      </c>
      <c r="E108" s="77">
        <v>326647514998.48102</v>
      </c>
      <c r="F108" s="77">
        <v>322098726641.68298</v>
      </c>
      <c r="G108" s="77">
        <v>327041835204.80798</v>
      </c>
      <c r="H108" s="77">
        <v>361188678549.815</v>
      </c>
      <c r="I108" s="77">
        <v>409917161582.388</v>
      </c>
      <c r="J108" s="77">
        <v>449606624512.909</v>
      </c>
      <c r="K108" s="77">
        <v>455110460848.841</v>
      </c>
      <c r="L108" s="77">
        <v>474061106039.63098</v>
      </c>
      <c r="M108" s="77">
        <v>500737527389.40302</v>
      </c>
      <c r="N108" s="77">
        <v>557158810956.07104</v>
      </c>
      <c r="O108" s="77">
        <v>606864433924.854</v>
      </c>
      <c r="P108" s="77">
        <v>658436487864.55798</v>
      </c>
      <c r="Q108" s="77">
        <v>741446464309.96204</v>
      </c>
      <c r="R108" s="77">
        <v>935257264659.15002</v>
      </c>
      <c r="S108" s="77">
        <v>1166117926870.05</v>
      </c>
      <c r="T108" s="77">
        <v>1283182211382.1399</v>
      </c>
      <c r="U108" s="77">
        <v>1384184182987.9099</v>
      </c>
      <c r="V108" s="77">
        <v>1572414965445.1101</v>
      </c>
      <c r="W108" s="77">
        <v>1688541859448.72</v>
      </c>
      <c r="X108" s="77">
        <v>2054980853162.8</v>
      </c>
      <c r="Y108" s="77">
        <v>2495337530229.9102</v>
      </c>
      <c r="Z108" s="77">
        <v>2679716239809.9702</v>
      </c>
      <c r="AA108" s="77">
        <v>2598534706334.6499</v>
      </c>
      <c r="AB108" s="77">
        <v>2671753233490.0698</v>
      </c>
      <c r="AC108" s="77">
        <v>2773573376450.6201</v>
      </c>
      <c r="AD108" s="77">
        <v>2856094151218.4302</v>
      </c>
      <c r="AE108" s="77">
        <v>2906164344615.23</v>
      </c>
      <c r="AF108" s="77">
        <v>2962762817058.3301</v>
      </c>
      <c r="AG108" s="77">
        <v>3156451762787.7798</v>
      </c>
      <c r="AH108" s="77">
        <v>3174083997481.79</v>
      </c>
      <c r="AI108" s="77">
        <v>3560303900038.5801</v>
      </c>
      <c r="AJ108" s="77">
        <v>3448774162440.4199</v>
      </c>
      <c r="AK108" s="77">
        <v>3624577197344.4199</v>
      </c>
      <c r="AL108" s="77">
        <v>3934211426064.52</v>
      </c>
      <c r="AM108" s="77">
        <v>4339185750582.6401</v>
      </c>
      <c r="AN108" s="77">
        <v>4916948102663.3799</v>
      </c>
      <c r="AO108" s="77">
        <v>5368909819962.3096</v>
      </c>
      <c r="AP108" s="77">
        <v>5694529340364.1602</v>
      </c>
      <c r="AQ108" s="77">
        <v>5541398163455.25</v>
      </c>
      <c r="AR108" s="77">
        <v>5397562849862.5801</v>
      </c>
      <c r="AS108" s="77">
        <v>5873248460100.0898</v>
      </c>
      <c r="AT108" s="77">
        <v>5954917913637.3896</v>
      </c>
      <c r="AU108" s="77">
        <v>6043651266693.3398</v>
      </c>
      <c r="AV108" s="77">
        <v>6788178855352.0303</v>
      </c>
      <c r="AW108" s="77">
        <v>8085419494002.9004</v>
      </c>
      <c r="AX108" s="77">
        <v>9657998889452.8008</v>
      </c>
      <c r="AY108" s="77">
        <v>11453342785003.801</v>
      </c>
      <c r="AZ108" s="77">
        <v>14221824723610</v>
      </c>
      <c r="BA108" s="77">
        <v>17060926940839.9</v>
      </c>
      <c r="BB108" s="77">
        <v>16541826277696.301</v>
      </c>
      <c r="BC108" s="77">
        <v>20111983284711.5</v>
      </c>
      <c r="BD108" s="77">
        <v>23807285173177.398</v>
      </c>
      <c r="BE108" s="77">
        <v>25304734948065.898</v>
      </c>
      <c r="BF108" s="77">
        <v>26693510662628.898</v>
      </c>
      <c r="BG108" s="77">
        <v>27592783808400.602</v>
      </c>
      <c r="BH108" s="77">
        <v>25838353087075.699</v>
      </c>
      <c r="BI108" s="77">
        <v>26027770587219.102</v>
      </c>
      <c r="BJ108" s="77">
        <v>28745223958869</v>
      </c>
      <c r="BK108" s="77">
        <v>30579316565085.102</v>
      </c>
      <c r="BL108" s="77">
        <v>31246593993598.398</v>
      </c>
      <c r="BM108" s="77">
        <v>30103859045527.801</v>
      </c>
      <c r="BN108" s="77">
        <v>35740404315658.102</v>
      </c>
      <c r="BO108" s="77">
        <v>37733201523901.398</v>
      </c>
      <c r="BP108" s="77">
        <v>38733043068564.898</v>
      </c>
    </row>
    <row r="109" spans="1:68" x14ac:dyDescent="0.35">
      <c r="A109" t="s">
        <v>424</v>
      </c>
      <c r="B109" t="s">
        <v>425</v>
      </c>
      <c r="C109" t="s">
        <v>218</v>
      </c>
      <c r="D109" t="s">
        <v>219</v>
      </c>
      <c r="E109" s="77">
        <v>369468196078.48297</v>
      </c>
      <c r="F109" s="77">
        <v>369197803239.24902</v>
      </c>
      <c r="G109" s="77">
        <v>377767061032.32898</v>
      </c>
      <c r="H109" s="77">
        <v>413669388135.15802</v>
      </c>
      <c r="I109" s="77">
        <v>465199740731.88098</v>
      </c>
      <c r="J109" s="77">
        <v>510173811321.21002</v>
      </c>
      <c r="K109" s="77">
        <v>521460612081.27502</v>
      </c>
      <c r="L109" s="77">
        <v>542785781834.84399</v>
      </c>
      <c r="M109" s="77">
        <v>573059713397.68506</v>
      </c>
      <c r="N109" s="77">
        <v>637528711300.96802</v>
      </c>
      <c r="O109" s="77">
        <v>698056722723.84399</v>
      </c>
      <c r="P109" s="77">
        <v>747346980067.86206</v>
      </c>
      <c r="Q109" s="77">
        <v>834442609498.44495</v>
      </c>
      <c r="R109" s="77">
        <v>1038598297107.6</v>
      </c>
      <c r="S109" s="77">
        <v>1305873068194.0901</v>
      </c>
      <c r="T109" s="77">
        <v>1454096413943.23</v>
      </c>
      <c r="U109" s="77">
        <v>1562102647645.78</v>
      </c>
      <c r="V109" s="77">
        <v>1759459705916.4399</v>
      </c>
      <c r="W109" s="77">
        <v>1904189629796.48</v>
      </c>
      <c r="X109" s="77">
        <v>2302082724432.5098</v>
      </c>
      <c r="Y109" s="77">
        <v>2791782941444.5601</v>
      </c>
      <c r="Z109" s="77">
        <v>3154989805210.8398</v>
      </c>
      <c r="AA109" s="77">
        <v>3046965333072.2002</v>
      </c>
      <c r="AB109" s="77">
        <v>3040184802522.8799</v>
      </c>
      <c r="AC109" s="77">
        <v>3114447962164.79</v>
      </c>
      <c r="AD109" s="77">
        <v>3210382959422.7202</v>
      </c>
      <c r="AE109" s="77">
        <v>3213192269731.73</v>
      </c>
      <c r="AF109" s="77">
        <v>3281409649813.8101</v>
      </c>
      <c r="AG109" s="77">
        <v>3493680607335.6699</v>
      </c>
      <c r="AH109" s="77">
        <v>3516679380808.7002</v>
      </c>
      <c r="AI109" s="77">
        <v>3938241140458.3701</v>
      </c>
      <c r="AJ109" s="77">
        <v>3855769843542.6699</v>
      </c>
      <c r="AK109" s="77">
        <v>3988433395055.73</v>
      </c>
      <c r="AL109" s="77">
        <v>4316120552669.1802</v>
      </c>
      <c r="AM109" s="77">
        <v>4734478573420.3799</v>
      </c>
      <c r="AN109" s="77">
        <v>5396987083280.3799</v>
      </c>
      <c r="AO109" s="77">
        <v>5921564677285.1201</v>
      </c>
      <c r="AP109" s="77">
        <v>6273240704996.3398</v>
      </c>
      <c r="AQ109" s="77">
        <v>6143311465263.6504</v>
      </c>
      <c r="AR109" s="77">
        <v>5848508466521.3604</v>
      </c>
      <c r="AS109" s="77">
        <v>6390526414219.3496</v>
      </c>
      <c r="AT109" s="77">
        <v>6465885572313.4004</v>
      </c>
      <c r="AU109" s="77">
        <v>6593953285638.3701</v>
      </c>
      <c r="AV109" s="77">
        <v>7408766752494.04</v>
      </c>
      <c r="AW109" s="77">
        <v>8811152019657.5</v>
      </c>
      <c r="AX109" s="77">
        <v>10499926993564.5</v>
      </c>
      <c r="AY109" s="77">
        <v>12458305114561.1</v>
      </c>
      <c r="AZ109" s="77">
        <v>15401421654907.699</v>
      </c>
      <c r="BA109" s="77">
        <v>18465834149693.5</v>
      </c>
      <c r="BB109" s="77">
        <v>17913122960002.199</v>
      </c>
      <c r="BC109" s="77">
        <v>21693456395830.301</v>
      </c>
      <c r="BD109" s="77">
        <v>25594615218755.301</v>
      </c>
      <c r="BE109" s="77">
        <v>27188545719649.602</v>
      </c>
      <c r="BF109" s="77">
        <v>28743704005346.5</v>
      </c>
      <c r="BG109" s="77">
        <v>29800896836060</v>
      </c>
      <c r="BH109" s="77">
        <v>27987288576613.102</v>
      </c>
      <c r="BI109" s="77">
        <v>28169507573194.102</v>
      </c>
      <c r="BJ109" s="77">
        <v>30960119365364</v>
      </c>
      <c r="BK109" s="77">
        <v>32964096579686</v>
      </c>
      <c r="BL109" s="77">
        <v>33722356189565.898</v>
      </c>
      <c r="BM109" s="77">
        <v>32528587315534.102</v>
      </c>
      <c r="BN109" s="77">
        <v>38378968351134.203</v>
      </c>
      <c r="BO109" s="77">
        <v>40566997900554.297</v>
      </c>
      <c r="BP109" s="77">
        <v>41559721641424.797</v>
      </c>
    </row>
    <row r="110" spans="1:68" x14ac:dyDescent="0.35">
      <c r="A110" t="s">
        <v>426</v>
      </c>
      <c r="B110" t="s">
        <v>427</v>
      </c>
      <c r="C110" t="s">
        <v>218</v>
      </c>
      <c r="D110" t="s">
        <v>219</v>
      </c>
      <c r="E110" s="77">
        <v>41098321652.643501</v>
      </c>
      <c r="F110" s="77">
        <v>44012577180.432198</v>
      </c>
      <c r="G110" s="77">
        <v>46765307423.117401</v>
      </c>
      <c r="H110" s="77">
        <v>49114642121.751602</v>
      </c>
      <c r="I110" s="77">
        <v>52679532945.2285</v>
      </c>
      <c r="J110" s="77">
        <v>57731457660.4907</v>
      </c>
      <c r="K110" s="77">
        <v>62126772802.838303</v>
      </c>
      <c r="L110" s="77">
        <v>64429850042.316803</v>
      </c>
      <c r="M110" s="77">
        <v>67855625543.427299</v>
      </c>
      <c r="N110" s="77">
        <v>75426324755.102402</v>
      </c>
      <c r="O110" s="77">
        <v>84861825817.925598</v>
      </c>
      <c r="P110" s="77">
        <v>84960443693.547302</v>
      </c>
      <c r="Q110" s="77">
        <v>90623495176.746307</v>
      </c>
      <c r="R110" s="77">
        <v>104416522876.937</v>
      </c>
      <c r="S110" s="77">
        <v>137918904112.608</v>
      </c>
      <c r="T110" s="77">
        <v>163903050188.54401</v>
      </c>
      <c r="U110" s="77">
        <v>172256247640.56201</v>
      </c>
      <c r="V110" s="77">
        <v>185053978781.284</v>
      </c>
      <c r="W110" s="77">
        <v>209143768718.97699</v>
      </c>
      <c r="X110" s="77">
        <v>243716595033</v>
      </c>
      <c r="Y110" s="77">
        <v>293400954626.97699</v>
      </c>
      <c r="Z110" s="77">
        <v>426223819976.08502</v>
      </c>
      <c r="AA110" s="77">
        <v>404486564860.62402</v>
      </c>
      <c r="AB110" s="77">
        <v>349645458108.88898</v>
      </c>
      <c r="AC110" s="77">
        <v>331449107693.95697</v>
      </c>
      <c r="AD110" s="77">
        <v>343779195534.56097</v>
      </c>
      <c r="AE110" s="77">
        <v>309190328533.65002</v>
      </c>
      <c r="AF110" s="77">
        <v>319495458117.79498</v>
      </c>
      <c r="AG110" s="77">
        <v>338669681386.65698</v>
      </c>
      <c r="AH110" s="77">
        <v>343828929532.56897</v>
      </c>
      <c r="AI110" s="77">
        <v>378856660652.67401</v>
      </c>
      <c r="AJ110" s="77">
        <v>409092280613.03101</v>
      </c>
      <c r="AK110" s="77">
        <v>364758759974.76898</v>
      </c>
      <c r="AL110" s="77">
        <v>382908861851.47101</v>
      </c>
      <c r="AM110" s="77">
        <v>395889357665.37598</v>
      </c>
      <c r="AN110" s="77">
        <v>481341765046.55798</v>
      </c>
      <c r="AO110" s="77">
        <v>554633517949.802</v>
      </c>
      <c r="AP110" s="77">
        <v>580664386042.96997</v>
      </c>
      <c r="AQ110" s="77">
        <v>604570449948.66699</v>
      </c>
      <c r="AR110" s="77">
        <v>450872755018.96198</v>
      </c>
      <c r="AS110" s="77">
        <v>517721477276.15198</v>
      </c>
      <c r="AT110" s="77">
        <v>511239299618.94397</v>
      </c>
      <c r="AU110" s="77">
        <v>550995965118.90503</v>
      </c>
      <c r="AV110" s="77">
        <v>621400206928.44995</v>
      </c>
      <c r="AW110" s="77">
        <v>726522702342.75903</v>
      </c>
      <c r="AX110" s="77">
        <v>842542900340.948</v>
      </c>
      <c r="AY110" s="77">
        <v>1005777469306.55</v>
      </c>
      <c r="AZ110" s="77">
        <v>1179708743319.3401</v>
      </c>
      <c r="BA110" s="77">
        <v>1404907208853.6201</v>
      </c>
      <c r="BB110" s="77">
        <v>1371296682305.8501</v>
      </c>
      <c r="BC110" s="77">
        <v>1581473111118.8601</v>
      </c>
      <c r="BD110" s="77">
        <v>1787330045577.8401</v>
      </c>
      <c r="BE110" s="77">
        <v>1883810771583.73</v>
      </c>
      <c r="BF110" s="77">
        <v>2050193342717.6799</v>
      </c>
      <c r="BG110" s="77">
        <v>2208113027659.46</v>
      </c>
      <c r="BH110" s="77">
        <v>2147696040031.45</v>
      </c>
      <c r="BI110" s="77">
        <v>2140704517319.6399</v>
      </c>
      <c r="BJ110" s="77">
        <v>2215171469680.75</v>
      </c>
      <c r="BK110" s="77">
        <v>2384804805111.0698</v>
      </c>
      <c r="BL110" s="77">
        <v>2475420920253.6602</v>
      </c>
      <c r="BM110" s="77">
        <v>2424027549200.29</v>
      </c>
      <c r="BN110" s="77">
        <v>2639992963139.3901</v>
      </c>
      <c r="BO110" s="77">
        <v>2835003428054.0098</v>
      </c>
      <c r="BP110" s="77">
        <v>2828041013610.3501</v>
      </c>
    </row>
    <row r="111" spans="1:68" x14ac:dyDescent="0.35">
      <c r="A111" t="s">
        <v>428</v>
      </c>
      <c r="B111" t="s">
        <v>429</v>
      </c>
      <c r="C111" t="s">
        <v>218</v>
      </c>
      <c r="D111" t="s">
        <v>219</v>
      </c>
      <c r="E111" s="77">
        <v>12304340519.437901</v>
      </c>
      <c r="F111" s="77">
        <v>13173849239.2351</v>
      </c>
      <c r="G111" s="77">
        <v>14087733811.174299</v>
      </c>
      <c r="H111" s="77">
        <v>14916251701.126801</v>
      </c>
      <c r="I111" s="77">
        <v>16283554669.880699</v>
      </c>
      <c r="J111" s="77">
        <v>17681807373.143299</v>
      </c>
      <c r="K111" s="77">
        <v>19234910584.050598</v>
      </c>
      <c r="L111" s="77">
        <v>19334017378.7799</v>
      </c>
      <c r="M111" s="77">
        <v>20403706829.551498</v>
      </c>
      <c r="N111" s="77">
        <v>23354029734.125099</v>
      </c>
      <c r="O111" s="77">
        <v>32052680442.776901</v>
      </c>
      <c r="P111" s="77">
        <v>29815391063.6357</v>
      </c>
      <c r="Q111" s="77">
        <v>33470488972.201599</v>
      </c>
      <c r="R111" s="77">
        <v>35789060006.856201</v>
      </c>
      <c r="S111" s="77">
        <v>51518189062.438904</v>
      </c>
      <c r="T111" s="77">
        <v>59243366175.902</v>
      </c>
      <c r="U111" s="77">
        <v>71358695957.488495</v>
      </c>
      <c r="V111" s="77">
        <v>75267548837.920807</v>
      </c>
      <c r="W111" s="77">
        <v>81846895071.482193</v>
      </c>
      <c r="X111" s="77">
        <v>100444794858.799</v>
      </c>
      <c r="Y111" s="77">
        <v>128870008364.998</v>
      </c>
      <c r="Z111" s="77">
        <v>247323986825.62201</v>
      </c>
      <c r="AA111" s="77">
        <v>226070570770.672</v>
      </c>
      <c r="AB111" s="77">
        <v>171776289431.18701</v>
      </c>
      <c r="AC111" s="77">
        <v>147488279551.96399</v>
      </c>
      <c r="AD111" s="77">
        <v>148005975332.569</v>
      </c>
      <c r="AE111" s="77">
        <v>133626158570.52499</v>
      </c>
      <c r="AF111" s="77">
        <v>136898130940.92</v>
      </c>
      <c r="AG111" s="77">
        <v>144303058843.68201</v>
      </c>
      <c r="AH111" s="77">
        <v>141950721937.23199</v>
      </c>
      <c r="AI111" s="77">
        <v>147829716954.31601</v>
      </c>
      <c r="AJ111" s="77">
        <v>158966792466.51199</v>
      </c>
      <c r="AK111" s="77">
        <v>153779820642.05399</v>
      </c>
      <c r="AL111" s="77">
        <v>163763454842.526</v>
      </c>
      <c r="AM111" s="77">
        <v>182058585829.45801</v>
      </c>
      <c r="AN111" s="77">
        <v>255612158933.52701</v>
      </c>
      <c r="AO111" s="77">
        <v>309556012790.45697</v>
      </c>
      <c r="AP111" s="77">
        <v>325059724110.23401</v>
      </c>
      <c r="AQ111" s="77">
        <v>340153751445.01703</v>
      </c>
      <c r="AR111" s="77">
        <v>183774429526.02399</v>
      </c>
      <c r="AS111" s="77">
        <v>226799197386.94299</v>
      </c>
      <c r="AT111" s="77">
        <v>226318400272.64999</v>
      </c>
      <c r="AU111" s="77">
        <v>248462838455.27499</v>
      </c>
      <c r="AV111" s="77">
        <v>280423881008.659</v>
      </c>
      <c r="AW111" s="77">
        <v>340143118674.08099</v>
      </c>
      <c r="AX111" s="77">
        <v>402541987923.41602</v>
      </c>
      <c r="AY111" s="77">
        <v>498778333888.95898</v>
      </c>
      <c r="AZ111" s="77">
        <v>578188309214.90796</v>
      </c>
      <c r="BA111" s="77">
        <v>677188107675.70996</v>
      </c>
      <c r="BB111" s="77">
        <v>631412536974.89001</v>
      </c>
      <c r="BC111" s="77">
        <v>741312007016.75903</v>
      </c>
      <c r="BD111" s="77">
        <v>847544916121.797</v>
      </c>
      <c r="BE111" s="77">
        <v>941695867218.56494</v>
      </c>
      <c r="BF111" s="77">
        <v>1023665425289.17</v>
      </c>
      <c r="BG111" s="77">
        <v>1110564323061.4299</v>
      </c>
      <c r="BH111" s="77">
        <v>1054056007822.38</v>
      </c>
      <c r="BI111" s="77">
        <v>984095717018.77197</v>
      </c>
      <c r="BJ111" s="77">
        <v>967437544352.28101</v>
      </c>
      <c r="BK111" s="77">
        <v>1056914447272.39</v>
      </c>
      <c r="BL111" s="77">
        <v>1077750148722.6801</v>
      </c>
      <c r="BM111" s="77">
        <v>1009467966729.65</v>
      </c>
      <c r="BN111" s="77">
        <v>1104603036389.8</v>
      </c>
      <c r="BO111" s="77">
        <v>1183656384165.71</v>
      </c>
      <c r="BP111" s="77">
        <v>1044015231915.96</v>
      </c>
    </row>
    <row r="112" spans="1:68" x14ac:dyDescent="0.35">
      <c r="A112" t="s">
        <v>430</v>
      </c>
      <c r="B112" t="s">
        <v>431</v>
      </c>
      <c r="C112" t="s">
        <v>218</v>
      </c>
      <c r="D112" t="s">
        <v>219</v>
      </c>
      <c r="E112" s="77"/>
      <c r="F112" s="77"/>
      <c r="G112" s="77"/>
      <c r="H112" s="77"/>
      <c r="I112" s="77"/>
      <c r="J112" s="77"/>
      <c r="K112" s="77"/>
      <c r="L112" s="77">
        <v>5667756627.9209299</v>
      </c>
      <c r="M112" s="77">
        <v>7076465299.81141</v>
      </c>
      <c r="N112" s="77">
        <v>8337423312.88344</v>
      </c>
      <c r="O112" s="77">
        <v>9150684931.5068493</v>
      </c>
      <c r="P112" s="77">
        <v>9333536369.9456692</v>
      </c>
      <c r="Q112" s="77">
        <v>10997590361.445801</v>
      </c>
      <c r="R112" s="77">
        <v>16273253012.048201</v>
      </c>
      <c r="S112" s="77">
        <v>25802409638.554199</v>
      </c>
      <c r="T112" s="77">
        <v>30463855421.686699</v>
      </c>
      <c r="U112" s="77">
        <v>37269156626.505997</v>
      </c>
      <c r="V112" s="77">
        <v>45808915662.650597</v>
      </c>
      <c r="W112" s="77">
        <v>51455719075.825401</v>
      </c>
      <c r="X112" s="77">
        <v>51400186342.888901</v>
      </c>
      <c r="Y112" s="77">
        <v>72482337397.443893</v>
      </c>
      <c r="Z112" s="77">
        <v>85518233419.047897</v>
      </c>
      <c r="AA112" s="77">
        <v>90158449294.992096</v>
      </c>
      <c r="AB112" s="77">
        <v>81052283383.7155</v>
      </c>
      <c r="AC112" s="77">
        <v>84853700027.651001</v>
      </c>
      <c r="AD112" s="77">
        <v>85289488375.443497</v>
      </c>
      <c r="AE112" s="77">
        <v>79954072544.527893</v>
      </c>
      <c r="AF112" s="77">
        <v>75929617557.752106</v>
      </c>
      <c r="AG112" s="77">
        <v>84300174485.797302</v>
      </c>
      <c r="AH112" s="77">
        <v>94451427876.662796</v>
      </c>
      <c r="AI112" s="77">
        <v>106140727333.636</v>
      </c>
      <c r="AJ112" s="77">
        <v>116621996217.133</v>
      </c>
      <c r="AK112" s="77">
        <v>128026966579.964</v>
      </c>
      <c r="AL112" s="77">
        <v>158006700301.53299</v>
      </c>
      <c r="AM112" s="77">
        <v>176892143931.505</v>
      </c>
      <c r="AN112" s="77">
        <v>202132028723.11499</v>
      </c>
      <c r="AO112" s="77">
        <v>227369679374.97299</v>
      </c>
      <c r="AP112" s="77">
        <v>215748998609.63501</v>
      </c>
      <c r="AQ112" s="77">
        <v>95445547872.714996</v>
      </c>
      <c r="AR112" s="77">
        <v>140001351215.46201</v>
      </c>
      <c r="AS112" s="77">
        <v>165021012077.81</v>
      </c>
      <c r="AT112" s="77">
        <v>160446947784.909</v>
      </c>
      <c r="AU112" s="77">
        <v>195660611165.18301</v>
      </c>
      <c r="AV112" s="77">
        <v>234772463823.80801</v>
      </c>
      <c r="AW112" s="77">
        <v>256836875295.452</v>
      </c>
      <c r="AX112" s="77">
        <v>285868619196.08502</v>
      </c>
      <c r="AY112" s="77">
        <v>364570515618.35699</v>
      </c>
      <c r="AZ112" s="77">
        <v>432216737774.86102</v>
      </c>
      <c r="BA112" s="77">
        <v>510228634990.59802</v>
      </c>
      <c r="BB112" s="77">
        <v>539580085616.492</v>
      </c>
      <c r="BC112" s="77">
        <v>755094157621.93604</v>
      </c>
      <c r="BD112" s="77">
        <v>892969104563.17102</v>
      </c>
      <c r="BE112" s="77">
        <v>917869913332.64905</v>
      </c>
      <c r="BF112" s="77">
        <v>912524136718.01794</v>
      </c>
      <c r="BG112" s="77">
        <v>890814755533.53699</v>
      </c>
      <c r="BH112" s="77">
        <v>860854232686.21399</v>
      </c>
      <c r="BI112" s="77">
        <v>931877364037.698</v>
      </c>
      <c r="BJ112" s="77">
        <v>1015618744159.73</v>
      </c>
      <c r="BK112" s="77">
        <v>1042271532988.63</v>
      </c>
      <c r="BL112" s="77">
        <v>1119099871350.2</v>
      </c>
      <c r="BM112" s="77">
        <v>1059054842698.48</v>
      </c>
      <c r="BN112" s="77">
        <v>1186509691086.73</v>
      </c>
      <c r="BO112" s="77">
        <v>1319076267310.1599</v>
      </c>
      <c r="BP112" s="77">
        <v>1371171152331.1599</v>
      </c>
    </row>
    <row r="113" spans="1:68" x14ac:dyDescent="0.35">
      <c r="A113" t="s">
        <v>432</v>
      </c>
      <c r="B113" t="s">
        <v>433</v>
      </c>
      <c r="C113" t="s">
        <v>218</v>
      </c>
      <c r="D113" t="s">
        <v>219</v>
      </c>
      <c r="E113" s="77">
        <v>29673639827.084</v>
      </c>
      <c r="F113" s="77">
        <v>31781533969.143299</v>
      </c>
      <c r="G113" s="77">
        <v>33656896744.694</v>
      </c>
      <c r="H113" s="77">
        <v>35196758489.048897</v>
      </c>
      <c r="I113" s="77">
        <v>37395760695.8022</v>
      </c>
      <c r="J113" s="77">
        <v>41186080422.793602</v>
      </c>
      <c r="K113" s="77">
        <v>44063162107.07</v>
      </c>
      <c r="L113" s="77">
        <v>46462725702.537804</v>
      </c>
      <c r="M113" s="77">
        <v>48881625216.902802</v>
      </c>
      <c r="N113" s="77">
        <v>53502048769.142502</v>
      </c>
      <c r="O113" s="77">
        <v>53045318411.533203</v>
      </c>
      <c r="P113" s="77">
        <v>55677119033.436096</v>
      </c>
      <c r="Q113" s="77">
        <v>57505930241.780098</v>
      </c>
      <c r="R113" s="77">
        <v>69391280182.183807</v>
      </c>
      <c r="S113" s="77">
        <v>86863214691.363403</v>
      </c>
      <c r="T113" s="77">
        <v>105464227616.349</v>
      </c>
      <c r="U113" s="77">
        <v>100668175789.604</v>
      </c>
      <c r="V113" s="77">
        <v>109704597324.37801</v>
      </c>
      <c r="W113" s="77">
        <v>127591069020.592</v>
      </c>
      <c r="X113" s="77">
        <v>143005783535.95599</v>
      </c>
      <c r="Y113" s="77">
        <v>163265145364.36401</v>
      </c>
      <c r="Z113" s="77">
        <v>170754419012.082</v>
      </c>
      <c r="AA113" s="77">
        <v>171592411137.81299</v>
      </c>
      <c r="AB113" s="77">
        <v>174451138973.80099</v>
      </c>
      <c r="AC113" s="77">
        <v>182330874019.798</v>
      </c>
      <c r="AD113" s="77">
        <v>194539320065.935</v>
      </c>
      <c r="AE113" s="77">
        <v>174407396608.255</v>
      </c>
      <c r="AF113" s="77">
        <v>181510608388.10699</v>
      </c>
      <c r="AG113" s="77">
        <v>193390531239.409</v>
      </c>
      <c r="AH113" s="77">
        <v>201851599985.29401</v>
      </c>
      <c r="AI113" s="77">
        <v>232816355943.80399</v>
      </c>
      <c r="AJ113" s="77">
        <v>252129992740.65701</v>
      </c>
      <c r="AK113" s="77">
        <v>211672027107.27899</v>
      </c>
      <c r="AL113" s="77">
        <v>219777744615.82001</v>
      </c>
      <c r="AM113" s="77">
        <v>213964030903.19</v>
      </c>
      <c r="AN113" s="77">
        <v>224492421427.76099</v>
      </c>
      <c r="AO113" s="77">
        <v>243038325367.763</v>
      </c>
      <c r="AP113" s="77">
        <v>253429945077.79999</v>
      </c>
      <c r="AQ113" s="77">
        <v>262082551568.095</v>
      </c>
      <c r="AR113" s="77">
        <v>268212792940.095</v>
      </c>
      <c r="AS113" s="77">
        <v>291557552376.776</v>
      </c>
      <c r="AT113" s="77">
        <v>285482351627.00702</v>
      </c>
      <c r="AU113" s="77">
        <v>303011338636.68103</v>
      </c>
      <c r="AV113" s="77">
        <v>341509684072.07397</v>
      </c>
      <c r="AW113" s="77">
        <v>386660282055.16498</v>
      </c>
      <c r="AX113" s="77">
        <v>440100803249.34802</v>
      </c>
      <c r="AY113" s="77">
        <v>506608850466.33502</v>
      </c>
      <c r="AZ113" s="77">
        <v>601253783985.40002</v>
      </c>
      <c r="BA113" s="77">
        <v>727719101177.90601</v>
      </c>
      <c r="BB113" s="77">
        <v>739884145330.95801</v>
      </c>
      <c r="BC113" s="77">
        <v>840161104102.099</v>
      </c>
      <c r="BD113" s="77">
        <v>939785129456.04004</v>
      </c>
      <c r="BE113" s="77">
        <v>942114904365.16101</v>
      </c>
      <c r="BF113" s="77">
        <v>1026527917428.51</v>
      </c>
      <c r="BG113" s="77">
        <v>1097548704598.03</v>
      </c>
      <c r="BH113" s="77">
        <v>1093640032209.0699</v>
      </c>
      <c r="BI113" s="77">
        <v>1156608800300.8701</v>
      </c>
      <c r="BJ113" s="77">
        <v>1247733925328.46</v>
      </c>
      <c r="BK113" s="77">
        <v>1327890357838.6799</v>
      </c>
      <c r="BL113" s="77">
        <v>1397670771530.98</v>
      </c>
      <c r="BM113" s="77">
        <v>1414559582470.6399</v>
      </c>
      <c r="BN113" s="77">
        <v>1535389926749.6001</v>
      </c>
      <c r="BO113" s="77">
        <v>1651361994353.6201</v>
      </c>
      <c r="BP113" s="77">
        <v>1786070910237.1299</v>
      </c>
    </row>
    <row r="114" spans="1:68" x14ac:dyDescent="0.35">
      <c r="A114" t="s">
        <v>434</v>
      </c>
      <c r="B114" t="s">
        <v>435</v>
      </c>
      <c r="C114" t="s">
        <v>218</v>
      </c>
      <c r="D114" t="s">
        <v>219</v>
      </c>
      <c r="E114" s="77"/>
      <c r="F114" s="77"/>
      <c r="G114" s="77"/>
      <c r="H114" s="77"/>
      <c r="I114" s="77"/>
      <c r="J114" s="77"/>
      <c r="K114" s="77"/>
      <c r="L114" s="77"/>
      <c r="M114" s="77"/>
      <c r="N114" s="77"/>
      <c r="O114" s="77"/>
      <c r="P114" s="77"/>
      <c r="Q114" s="77"/>
      <c r="R114" s="77"/>
      <c r="S114" s="77"/>
      <c r="T114" s="77"/>
      <c r="U114" s="77"/>
      <c r="V114" s="77"/>
      <c r="W114" s="77"/>
      <c r="X114" s="77"/>
      <c r="Y114" s="77"/>
      <c r="Z114" s="77"/>
      <c r="AA114" s="77"/>
      <c r="AB114" s="77"/>
      <c r="AC114" s="77"/>
      <c r="AD114" s="77"/>
      <c r="AE114" s="77"/>
      <c r="AF114" s="77"/>
      <c r="AG114" s="77"/>
      <c r="AH114" s="77"/>
      <c r="AI114" s="77"/>
      <c r="AJ114" s="77"/>
      <c r="AK114" s="77"/>
      <c r="AL114" s="77"/>
      <c r="AM114" s="77"/>
      <c r="AN114" s="77">
        <v>914762873.68915296</v>
      </c>
      <c r="AO114" s="77">
        <v>1023005862.7792701</v>
      </c>
      <c r="AP114" s="77">
        <v>1180968165.4086001</v>
      </c>
      <c r="AQ114" s="77">
        <v>1382605389.32055</v>
      </c>
      <c r="AR114" s="77">
        <v>1567402513.69642</v>
      </c>
      <c r="AS114" s="77">
        <v>1563667799.6157801</v>
      </c>
      <c r="AT114" s="77">
        <v>1659131243.7383699</v>
      </c>
      <c r="AU114" s="77">
        <v>1947332921.74718</v>
      </c>
      <c r="AV114" s="77">
        <v>2328658227.8481002</v>
      </c>
      <c r="AW114" s="77">
        <v>2822358473.1698298</v>
      </c>
      <c r="AX114" s="77">
        <v>3032411026.9491901</v>
      </c>
      <c r="AY114" s="77">
        <v>3422733202.4500999</v>
      </c>
      <c r="AZ114" s="77">
        <v>4466350655.8990898</v>
      </c>
      <c r="BA114" s="77">
        <v>5928791505.3514404</v>
      </c>
      <c r="BB114" s="77">
        <v>5486921247.0732298</v>
      </c>
      <c r="BC114" s="77">
        <v>5920369789.5018196</v>
      </c>
      <c r="BD114" s="77">
        <v>6565667052.79737</v>
      </c>
      <c r="BE114" s="77">
        <v>6690228371.6690903</v>
      </c>
      <c r="BF114" s="77">
        <v>7001175622.7126598</v>
      </c>
      <c r="BG114" s="77">
        <v>7708454412.3212605</v>
      </c>
      <c r="BH114" s="77">
        <v>7084800892.2228403</v>
      </c>
      <c r="BI114" s="77">
        <v>6846377563.0068302</v>
      </c>
      <c r="BJ114" s="77">
        <v>6979788333.5027905</v>
      </c>
      <c r="BK114" s="77">
        <v>7491649455.9271698</v>
      </c>
      <c r="BL114" s="77">
        <v>7314967866.2828903</v>
      </c>
      <c r="BM114" s="77">
        <v>6684225641.0256395</v>
      </c>
      <c r="BN114" s="77">
        <v>7931193222.0640497</v>
      </c>
      <c r="BO114" s="77"/>
      <c r="BP114" s="77"/>
    </row>
    <row r="115" spans="1:68" x14ac:dyDescent="0.35">
      <c r="A115" t="s">
        <v>436</v>
      </c>
      <c r="B115" t="s">
        <v>437</v>
      </c>
      <c r="C115" t="s">
        <v>218</v>
      </c>
      <c r="D115" t="s">
        <v>219</v>
      </c>
      <c r="E115" s="77">
        <v>37029883876.183899</v>
      </c>
      <c r="F115" s="77">
        <v>39232435784.035797</v>
      </c>
      <c r="G115" s="77">
        <v>42161481858.081902</v>
      </c>
      <c r="H115" s="77">
        <v>48421923459.123497</v>
      </c>
      <c r="I115" s="77">
        <v>56480289940.989899</v>
      </c>
      <c r="J115" s="77">
        <v>59556105229.005203</v>
      </c>
      <c r="K115" s="77">
        <v>45581230504.070999</v>
      </c>
      <c r="L115" s="77">
        <v>50134942204</v>
      </c>
      <c r="M115" s="77">
        <v>53085455870.666702</v>
      </c>
      <c r="N115" s="77">
        <v>58447995017.333298</v>
      </c>
      <c r="O115" s="77">
        <v>62422483054.666702</v>
      </c>
      <c r="P115" s="77">
        <v>67351404351.833</v>
      </c>
      <c r="Q115" s="77">
        <v>71464700666.986893</v>
      </c>
      <c r="R115" s="77">
        <v>85517673172.5513</v>
      </c>
      <c r="S115" s="77">
        <v>99526597933.633102</v>
      </c>
      <c r="T115" s="77">
        <v>98473832017.324203</v>
      </c>
      <c r="U115" s="77">
        <v>102716451979.67999</v>
      </c>
      <c r="V115" s="77">
        <v>121486641441.30901</v>
      </c>
      <c r="W115" s="77">
        <v>137302319828.995</v>
      </c>
      <c r="X115" s="77">
        <v>152995442497.70901</v>
      </c>
      <c r="Y115" s="77">
        <v>186328579302.06799</v>
      </c>
      <c r="Z115" s="77">
        <v>193491368445.573</v>
      </c>
      <c r="AA115" s="77">
        <v>200715624830.90201</v>
      </c>
      <c r="AB115" s="77">
        <v>218262146413.15799</v>
      </c>
      <c r="AC115" s="77">
        <v>212157645177.65201</v>
      </c>
      <c r="AD115" s="77">
        <v>232511554840.37201</v>
      </c>
      <c r="AE115" s="77">
        <v>248985994040.59</v>
      </c>
      <c r="AF115" s="77">
        <v>279033584092.22302</v>
      </c>
      <c r="AG115" s="77">
        <v>296589670895.93201</v>
      </c>
      <c r="AH115" s="77">
        <v>296042052944.65997</v>
      </c>
      <c r="AI115" s="77">
        <v>320979026420.03497</v>
      </c>
      <c r="AJ115" s="77">
        <v>270105341879.22601</v>
      </c>
      <c r="AK115" s="77">
        <v>288208070278.013</v>
      </c>
      <c r="AL115" s="77">
        <v>279295648982.52899</v>
      </c>
      <c r="AM115" s="77">
        <v>327274843459.42902</v>
      </c>
      <c r="AN115" s="77">
        <v>360281909643.48901</v>
      </c>
      <c r="AO115" s="77">
        <v>392896866204.51599</v>
      </c>
      <c r="AP115" s="77">
        <v>415867563592.82898</v>
      </c>
      <c r="AQ115" s="77">
        <v>421351317224.94098</v>
      </c>
      <c r="AR115" s="77">
        <v>458821052615.78998</v>
      </c>
      <c r="AS115" s="77">
        <v>468395521654.45801</v>
      </c>
      <c r="AT115" s="77">
        <v>485440139204.17102</v>
      </c>
      <c r="AU115" s="77">
        <v>514939140318.75598</v>
      </c>
      <c r="AV115" s="77">
        <v>607700687237.31799</v>
      </c>
      <c r="AW115" s="77">
        <v>709152728830.77502</v>
      </c>
      <c r="AX115" s="77">
        <v>820383763511.44495</v>
      </c>
      <c r="AY115" s="77">
        <v>940259888787.72095</v>
      </c>
      <c r="AZ115" s="77">
        <v>1216736438834.96</v>
      </c>
      <c r="BA115" s="77">
        <v>1198895139005.9199</v>
      </c>
      <c r="BB115" s="77">
        <v>1341888016994.8999</v>
      </c>
      <c r="BC115" s="77">
        <v>1675615519484.96</v>
      </c>
      <c r="BD115" s="77">
        <v>1823051829895.1299</v>
      </c>
      <c r="BE115" s="77">
        <v>1827637590410.95</v>
      </c>
      <c r="BF115" s="77">
        <v>1856721507621.46</v>
      </c>
      <c r="BG115" s="77">
        <v>2039126479155.27</v>
      </c>
      <c r="BH115" s="77">
        <v>2103588360044.3899</v>
      </c>
      <c r="BI115" s="77">
        <v>2294796885663.6699</v>
      </c>
      <c r="BJ115" s="77">
        <v>2651474262755.5898</v>
      </c>
      <c r="BK115" s="77">
        <v>2702929641648.1401</v>
      </c>
      <c r="BL115" s="77">
        <v>2835606256558.8398</v>
      </c>
      <c r="BM115" s="77">
        <v>2674851578586.8599</v>
      </c>
      <c r="BN115" s="77">
        <v>3167270623260.52</v>
      </c>
      <c r="BO115" s="77">
        <v>3353470496885.9502</v>
      </c>
      <c r="BP115" s="77">
        <v>3549918918777.5298</v>
      </c>
    </row>
    <row r="116" spans="1:68" x14ac:dyDescent="0.35">
      <c r="A116" t="s">
        <v>438</v>
      </c>
      <c r="B116" t="s">
        <v>439</v>
      </c>
      <c r="C116" t="s">
        <v>218</v>
      </c>
      <c r="D116" t="s">
        <v>219</v>
      </c>
      <c r="E116" s="77"/>
      <c r="F116" s="77"/>
      <c r="G116" s="77"/>
      <c r="H116" s="77"/>
      <c r="I116" s="77"/>
      <c r="J116" s="77"/>
      <c r="K116" s="77"/>
      <c r="L116" s="77"/>
      <c r="M116" s="77"/>
      <c r="N116" s="77"/>
      <c r="O116" s="77"/>
      <c r="P116" s="77"/>
      <c r="Q116" s="77"/>
      <c r="R116" s="77"/>
      <c r="S116" s="77"/>
      <c r="T116" s="77"/>
      <c r="U116" s="77"/>
      <c r="V116" s="77"/>
      <c r="W116" s="77"/>
      <c r="X116" s="77"/>
      <c r="Y116" s="77"/>
      <c r="Z116" s="77"/>
      <c r="AA116" s="77"/>
      <c r="AB116" s="77"/>
      <c r="AC116" s="77"/>
      <c r="AD116" s="77"/>
      <c r="AE116" s="77"/>
      <c r="AF116" s="77"/>
      <c r="AG116" s="77"/>
      <c r="AH116" s="77"/>
      <c r="AI116" s="77"/>
      <c r="AJ116" s="77"/>
      <c r="AK116" s="77"/>
      <c r="AL116" s="77"/>
      <c r="AM116" s="77"/>
      <c r="AN116" s="77"/>
      <c r="AO116" s="77"/>
      <c r="AP116" s="77"/>
      <c r="AQ116" s="77"/>
      <c r="AR116" s="77"/>
      <c r="AS116" s="77"/>
      <c r="AT116" s="77"/>
      <c r="AU116" s="77"/>
      <c r="AV116" s="77"/>
      <c r="AW116" s="77"/>
      <c r="AX116" s="77"/>
      <c r="AY116" s="77"/>
      <c r="AZ116" s="77"/>
      <c r="BA116" s="77"/>
      <c r="BB116" s="77"/>
      <c r="BC116" s="77"/>
      <c r="BD116" s="77"/>
      <c r="BE116" s="77"/>
      <c r="BF116" s="77"/>
      <c r="BG116" s="77"/>
      <c r="BH116" s="77"/>
      <c r="BI116" s="77"/>
      <c r="BJ116" s="77"/>
      <c r="BK116" s="77"/>
      <c r="BL116" s="77"/>
      <c r="BM116" s="77"/>
      <c r="BN116" s="77"/>
      <c r="BO116" s="77"/>
      <c r="BP116" s="77"/>
    </row>
    <row r="117" spans="1:68" x14ac:dyDescent="0.35">
      <c r="A117" t="s">
        <v>440</v>
      </c>
      <c r="B117" t="s">
        <v>441</v>
      </c>
      <c r="C117" t="s">
        <v>218</v>
      </c>
      <c r="D117" t="s">
        <v>219</v>
      </c>
      <c r="E117" s="77">
        <v>1998550221.8055401</v>
      </c>
      <c r="F117" s="77">
        <v>2151772979.9695601</v>
      </c>
      <c r="G117" s="77">
        <v>2329372971.8917098</v>
      </c>
      <c r="H117" s="77">
        <v>2505073357.8850799</v>
      </c>
      <c r="I117" s="77">
        <v>2851091646.4316502</v>
      </c>
      <c r="J117" s="77">
        <v>3035655793.5247002</v>
      </c>
      <c r="K117" s="77">
        <v>3198820903.82796</v>
      </c>
      <c r="L117" s="77">
        <v>3445739914.73101</v>
      </c>
      <c r="M117" s="77">
        <v>3378701146.84197</v>
      </c>
      <c r="N117" s="77">
        <v>3902721631.5466299</v>
      </c>
      <c r="O117" s="77">
        <v>4395995085.9950895</v>
      </c>
      <c r="P117" s="77">
        <v>5098250287.4664602</v>
      </c>
      <c r="Q117" s="77">
        <v>6318060582.21873</v>
      </c>
      <c r="R117" s="77">
        <v>7481173065.7920103</v>
      </c>
      <c r="S117" s="77">
        <v>7896860614.9880304</v>
      </c>
      <c r="T117" s="77">
        <v>9483808362.3693409</v>
      </c>
      <c r="U117" s="77">
        <v>9453756014.7183704</v>
      </c>
      <c r="V117" s="77">
        <v>11248340431.377899</v>
      </c>
      <c r="W117" s="77">
        <v>14647996073.693701</v>
      </c>
      <c r="X117" s="77">
        <v>18319334300.451302</v>
      </c>
      <c r="Y117" s="77">
        <v>21747855640.071201</v>
      </c>
      <c r="Z117" s="77">
        <v>20670190138.167099</v>
      </c>
      <c r="AA117" s="77">
        <v>21474752962.2178</v>
      </c>
      <c r="AB117" s="77">
        <v>20766047763.531399</v>
      </c>
      <c r="AC117" s="77">
        <v>20106648454.840401</v>
      </c>
      <c r="AD117" s="77">
        <v>21270013325.560101</v>
      </c>
      <c r="AE117" s="77">
        <v>28714571852.4799</v>
      </c>
      <c r="AF117" s="77">
        <v>33920518492.509399</v>
      </c>
      <c r="AG117" s="77">
        <v>37772896220.755898</v>
      </c>
      <c r="AH117" s="77">
        <v>39238392677.754204</v>
      </c>
      <c r="AI117" s="77">
        <v>49305632408.492897</v>
      </c>
      <c r="AJ117" s="77">
        <v>49787501584.484703</v>
      </c>
      <c r="AK117" s="77">
        <v>55918538121.398903</v>
      </c>
      <c r="AL117" s="77">
        <v>52417477613.676003</v>
      </c>
      <c r="AM117" s="77">
        <v>57097656065.959999</v>
      </c>
      <c r="AN117" s="77">
        <v>69139823232.323196</v>
      </c>
      <c r="AO117" s="77">
        <v>75790786290.322601</v>
      </c>
      <c r="AP117" s="77">
        <v>82856648758.357193</v>
      </c>
      <c r="AQ117" s="77">
        <v>90199410115.509705</v>
      </c>
      <c r="AR117" s="77">
        <v>98893958262.643799</v>
      </c>
      <c r="AS117" s="77">
        <v>100207610429.909</v>
      </c>
      <c r="AT117" s="77">
        <v>109346669229.69501</v>
      </c>
      <c r="AU117" s="77">
        <v>128596035288.401</v>
      </c>
      <c r="AV117" s="77">
        <v>164670771259.60199</v>
      </c>
      <c r="AW117" s="77">
        <v>194372115041.065</v>
      </c>
      <c r="AX117" s="77">
        <v>211876989655.90701</v>
      </c>
      <c r="AY117" s="77">
        <v>232180617162.27899</v>
      </c>
      <c r="AZ117" s="77">
        <v>270079279419.5</v>
      </c>
      <c r="BA117" s="77">
        <v>275447471451.06299</v>
      </c>
      <c r="BB117" s="77">
        <v>236443115853.69501</v>
      </c>
      <c r="BC117" s="77">
        <v>221913560882.367</v>
      </c>
      <c r="BD117" s="77">
        <v>239170638711.314</v>
      </c>
      <c r="BE117" s="77">
        <v>225118718207.15601</v>
      </c>
      <c r="BF117" s="77">
        <v>238112475390.79599</v>
      </c>
      <c r="BG117" s="77">
        <v>259681883575.70599</v>
      </c>
      <c r="BH117" s="77">
        <v>292364226871.75598</v>
      </c>
      <c r="BI117" s="77">
        <v>298559265006.39801</v>
      </c>
      <c r="BJ117" s="77">
        <v>337241811320.896</v>
      </c>
      <c r="BK117" s="77">
        <v>386693357874.05603</v>
      </c>
      <c r="BL117" s="77">
        <v>398933010007.35602</v>
      </c>
      <c r="BM117" s="77">
        <v>428608687830.23901</v>
      </c>
      <c r="BN117" s="77">
        <v>513391778882.85999</v>
      </c>
      <c r="BO117" s="77">
        <v>533140011838.276</v>
      </c>
      <c r="BP117" s="77">
        <v>545629450403.73499</v>
      </c>
    </row>
    <row r="118" spans="1:68" x14ac:dyDescent="0.35">
      <c r="A118" t="s">
        <v>442</v>
      </c>
      <c r="B118" t="s">
        <v>443</v>
      </c>
      <c r="C118" t="s">
        <v>218</v>
      </c>
      <c r="D118" t="s">
        <v>219</v>
      </c>
      <c r="E118" s="77">
        <v>4199134389.9036999</v>
      </c>
      <c r="F118" s="77">
        <v>4426949094.8402996</v>
      </c>
      <c r="G118" s="77">
        <v>4693566416.4834604</v>
      </c>
      <c r="H118" s="77">
        <v>4928628018.3875904</v>
      </c>
      <c r="I118" s="77">
        <v>5379845647.7013903</v>
      </c>
      <c r="J118" s="77">
        <v>6197319929.0403795</v>
      </c>
      <c r="K118" s="77">
        <v>6789938671.7509403</v>
      </c>
      <c r="L118" s="77">
        <v>7555383690.1599998</v>
      </c>
      <c r="M118" s="77">
        <v>8623172959.8980293</v>
      </c>
      <c r="N118" s="77">
        <v>9743089607.4958706</v>
      </c>
      <c r="O118" s="77">
        <v>10976245153.589399</v>
      </c>
      <c r="P118" s="77">
        <v>13731802833.036301</v>
      </c>
      <c r="Q118" s="77">
        <v>17153463263.108601</v>
      </c>
      <c r="R118" s="77">
        <v>27081698249.508301</v>
      </c>
      <c r="S118" s="77">
        <v>46209092072.138298</v>
      </c>
      <c r="T118" s="77">
        <v>51776222349.886902</v>
      </c>
      <c r="U118" s="77">
        <v>68055295080.753799</v>
      </c>
      <c r="V118" s="77">
        <v>80600122701.963196</v>
      </c>
      <c r="W118" s="77">
        <v>77994316621.4814</v>
      </c>
      <c r="X118" s="77">
        <v>90391877325.928497</v>
      </c>
      <c r="Y118" s="77">
        <v>94362275580.022903</v>
      </c>
      <c r="Z118" s="77">
        <v>100499312749.923</v>
      </c>
      <c r="AA118" s="77">
        <v>125948756439.485</v>
      </c>
      <c r="AB118" s="77">
        <v>156365156618.241</v>
      </c>
      <c r="AC118" s="77">
        <v>162276728619.51901</v>
      </c>
      <c r="AD118" s="77">
        <v>180183629599.68399</v>
      </c>
      <c r="AE118" s="77">
        <v>209094561833.48001</v>
      </c>
      <c r="AF118" s="77">
        <v>134009995923.16901</v>
      </c>
      <c r="AG118" s="77">
        <v>123057861333.908</v>
      </c>
      <c r="AH118" s="77">
        <v>120496362916.271</v>
      </c>
      <c r="AI118" s="77">
        <v>124813263926.22501</v>
      </c>
      <c r="AJ118" s="77"/>
      <c r="AK118" s="77"/>
      <c r="AL118" s="77">
        <v>63743623231.231201</v>
      </c>
      <c r="AM118" s="77">
        <v>71841461172.236496</v>
      </c>
      <c r="AN118" s="77">
        <v>96419225744.992706</v>
      </c>
      <c r="AO118" s="77">
        <v>120403931883.34801</v>
      </c>
      <c r="AP118" s="77">
        <v>113919163421.479</v>
      </c>
      <c r="AQ118" s="77">
        <v>110276913362.44501</v>
      </c>
      <c r="AR118" s="77">
        <v>113848450088.686</v>
      </c>
      <c r="AS118" s="77">
        <v>109591707801.431</v>
      </c>
      <c r="AT118" s="77">
        <v>126878750295.58299</v>
      </c>
      <c r="AU118" s="77">
        <v>128626917504.39799</v>
      </c>
      <c r="AV118" s="77">
        <v>153544751396.211</v>
      </c>
      <c r="AW118" s="77">
        <v>190043433963.866</v>
      </c>
      <c r="AX118" s="77">
        <v>226452138295.72601</v>
      </c>
      <c r="AY118" s="77">
        <v>266298911663.707</v>
      </c>
      <c r="AZ118" s="77">
        <v>349881601462.43903</v>
      </c>
      <c r="BA118" s="77">
        <v>412336172443.79498</v>
      </c>
      <c r="BB118" s="77">
        <v>416397025729.89801</v>
      </c>
      <c r="BC118" s="77">
        <v>486807616876.69598</v>
      </c>
      <c r="BD118" s="77">
        <v>626133112195.92603</v>
      </c>
      <c r="BE118" s="77">
        <v>644035512181.48303</v>
      </c>
      <c r="BF118" s="77">
        <v>492775566425.88098</v>
      </c>
      <c r="BG118" s="77">
        <v>460382791480.42798</v>
      </c>
      <c r="BH118" s="77">
        <v>408212917874.96399</v>
      </c>
      <c r="BI118" s="77">
        <v>457954614593.74597</v>
      </c>
      <c r="BJ118" s="77">
        <v>486630147094.48602</v>
      </c>
      <c r="BK118" s="77">
        <v>329691934142.93799</v>
      </c>
      <c r="BL118" s="77">
        <v>283649531542.74103</v>
      </c>
      <c r="BM118" s="77">
        <v>239735486745.38501</v>
      </c>
      <c r="BN118" s="77">
        <v>359096907772.27301</v>
      </c>
      <c r="BO118" s="77">
        <v>413394567603.552</v>
      </c>
      <c r="BP118" s="77">
        <v>401504514718.71802</v>
      </c>
    </row>
    <row r="119" spans="1:68" x14ac:dyDescent="0.35">
      <c r="A119" t="s">
        <v>444</v>
      </c>
      <c r="B119" t="s">
        <v>445</v>
      </c>
      <c r="C119" t="s">
        <v>218</v>
      </c>
      <c r="D119" t="s">
        <v>219</v>
      </c>
      <c r="E119" s="77">
        <v>1537252191.85976</v>
      </c>
      <c r="F119" s="77">
        <v>1671960964.5102501</v>
      </c>
      <c r="G119" s="77">
        <v>1784174541.4830401</v>
      </c>
      <c r="H119" s="77">
        <v>1805901509.5746901</v>
      </c>
      <c r="I119" s="77">
        <v>2136408198.42185</v>
      </c>
      <c r="J119" s="77">
        <v>2335785505.50071</v>
      </c>
      <c r="K119" s="77">
        <v>2530306096.10285</v>
      </c>
      <c r="L119" s="77">
        <v>2551522657.4507799</v>
      </c>
      <c r="M119" s="77">
        <v>2896598841.3604598</v>
      </c>
      <c r="N119" s="77">
        <v>3007758796.8964801</v>
      </c>
      <c r="O119" s="77">
        <v>3281318687.4725299</v>
      </c>
      <c r="P119" s="77">
        <v>3865346534.65344</v>
      </c>
      <c r="Q119" s="77">
        <v>4113848002.40309</v>
      </c>
      <c r="R119" s="77">
        <v>5134367778.1445704</v>
      </c>
      <c r="S119" s="77">
        <v>11516762614.290501</v>
      </c>
      <c r="T119" s="77">
        <v>13458516762.614201</v>
      </c>
      <c r="U119" s="77">
        <v>17754825601.083599</v>
      </c>
      <c r="V119" s="77">
        <v>19838130714.5275</v>
      </c>
      <c r="W119" s="77">
        <v>23762275651.879299</v>
      </c>
      <c r="X119" s="77">
        <v>37816457839.485298</v>
      </c>
      <c r="Y119" s="77">
        <v>52568999999.999702</v>
      </c>
      <c r="Z119" s="77">
        <v>37822999999.999702</v>
      </c>
      <c r="AA119" s="77">
        <v>42382333333.333</v>
      </c>
      <c r="AB119" s="77">
        <v>40712903225.806099</v>
      </c>
      <c r="AC119" s="77">
        <v>46938387096.773903</v>
      </c>
      <c r="AD119" s="77">
        <v>48425161290.322304</v>
      </c>
      <c r="AE119" s="77">
        <v>47264516129.031898</v>
      </c>
      <c r="AF119" s="77">
        <v>56774193548.386803</v>
      </c>
      <c r="AG119" s="77">
        <v>62684516129.031898</v>
      </c>
      <c r="AH119" s="77">
        <v>65831935483.870697</v>
      </c>
      <c r="AI119" s="77">
        <v>180408064516.12799</v>
      </c>
      <c r="AJ119" s="77">
        <v>407796349.66378498</v>
      </c>
      <c r="AK119" s="77">
        <v>553671957.67195797</v>
      </c>
      <c r="AL119" s="77">
        <v>1031944881.1318901</v>
      </c>
      <c r="AM119" s="77">
        <v>3991349282.7572899</v>
      </c>
      <c r="AN119" s="77">
        <v>12894029888.1122</v>
      </c>
      <c r="AO119" s="77">
        <v>10433698621.342699</v>
      </c>
      <c r="AP119" s="77">
        <v>20764857056.379501</v>
      </c>
      <c r="AQ119" s="77">
        <v>20617405044.2425</v>
      </c>
      <c r="AR119" s="77">
        <v>36881601583.819397</v>
      </c>
      <c r="AS119" s="77">
        <v>48364250943.905098</v>
      </c>
      <c r="AT119" s="77">
        <v>36176430128.805702</v>
      </c>
      <c r="AU119" s="77">
        <v>32928454672.424599</v>
      </c>
      <c r="AV119" s="77">
        <v>21921569478.816299</v>
      </c>
      <c r="AW119" s="77">
        <v>36633669269.398102</v>
      </c>
      <c r="AX119" s="77">
        <v>50065104667.815903</v>
      </c>
      <c r="AY119" s="77">
        <v>65147051918.021896</v>
      </c>
      <c r="AZ119" s="77">
        <v>88837057319.517899</v>
      </c>
      <c r="BA119" s="77">
        <v>131614434153.505</v>
      </c>
      <c r="BB119" s="77">
        <v>111657580326.315</v>
      </c>
      <c r="BC119" s="77">
        <v>138516722649.573</v>
      </c>
      <c r="BD119" s="77">
        <v>185749664444.444</v>
      </c>
      <c r="BE119" s="77">
        <v>218002476129.47198</v>
      </c>
      <c r="BF119" s="77">
        <v>234637675128.64499</v>
      </c>
      <c r="BG119" s="77">
        <v>228415656174.957</v>
      </c>
      <c r="BH119" s="77">
        <v>166774104959.10199</v>
      </c>
      <c r="BI119" s="77">
        <v>166743557747.67099</v>
      </c>
      <c r="BJ119" s="77">
        <v>187217660050.67599</v>
      </c>
      <c r="BK119" s="77">
        <v>227367469034.03101</v>
      </c>
      <c r="BL119" s="77">
        <v>233636097800.33801</v>
      </c>
      <c r="BM119" s="77">
        <v>180898797936.27899</v>
      </c>
      <c r="BN119" s="77">
        <v>209691945713.103</v>
      </c>
      <c r="BO119" s="77">
        <v>286640340965.51703</v>
      </c>
      <c r="BP119" s="77">
        <v>250842782139.46399</v>
      </c>
    </row>
    <row r="120" spans="1:68" x14ac:dyDescent="0.35">
      <c r="A120" t="s">
        <v>446</v>
      </c>
      <c r="B120" t="s">
        <v>447</v>
      </c>
      <c r="C120" t="s">
        <v>218</v>
      </c>
      <c r="D120" t="s">
        <v>219</v>
      </c>
      <c r="E120" s="77">
        <v>252169712.04212499</v>
      </c>
      <c r="F120" s="77">
        <v>257703244.55999699</v>
      </c>
      <c r="G120" s="77">
        <v>289200704.38254201</v>
      </c>
      <c r="H120" s="77">
        <v>345175036.09055501</v>
      </c>
      <c r="I120" s="77">
        <v>440797869.28226602</v>
      </c>
      <c r="J120" s="77">
        <v>531569563.88859099</v>
      </c>
      <c r="K120" s="77">
        <v>638349755.22193205</v>
      </c>
      <c r="L120" s="77">
        <v>630567115.79073203</v>
      </c>
      <c r="M120" s="77">
        <v>481532847.59058702</v>
      </c>
      <c r="N120" s="77">
        <v>420945147.63095599</v>
      </c>
      <c r="O120" s="77">
        <v>526704545.45454502</v>
      </c>
      <c r="P120" s="77">
        <v>670251136.36363602</v>
      </c>
      <c r="Q120" s="77">
        <v>839652164.06072998</v>
      </c>
      <c r="R120" s="77">
        <v>1154440252.9679401</v>
      </c>
      <c r="S120" s="77">
        <v>1515190595.2976501</v>
      </c>
      <c r="T120" s="77">
        <v>1406875081.32726</v>
      </c>
      <c r="U120" s="77">
        <v>1669488389.96542</v>
      </c>
      <c r="V120" s="77">
        <v>2208509076.2809901</v>
      </c>
      <c r="W120" s="77">
        <v>2511826196.0089998</v>
      </c>
      <c r="X120" s="77">
        <v>2853435053.8854198</v>
      </c>
      <c r="Y120" s="77">
        <v>3381419251.2923102</v>
      </c>
      <c r="Z120" s="77">
        <v>3492997010.0495601</v>
      </c>
      <c r="AA120" s="77">
        <v>3206626644.5370998</v>
      </c>
      <c r="AB120" s="77">
        <v>2765950335.7109499</v>
      </c>
      <c r="AC120" s="77">
        <v>2864441387.4050698</v>
      </c>
      <c r="AD120" s="77">
        <v>2984052356.5507102</v>
      </c>
      <c r="AE120" s="77">
        <v>3989622739.2821202</v>
      </c>
      <c r="AF120" s="77">
        <v>5520318404.64149</v>
      </c>
      <c r="AG120" s="77">
        <v>6106635816.2458696</v>
      </c>
      <c r="AH120" s="77">
        <v>5672569449.0706797</v>
      </c>
      <c r="AI120" s="77">
        <v>6468736355.5567799</v>
      </c>
      <c r="AJ120" s="77">
        <v>6909730288.1706104</v>
      </c>
      <c r="AK120" s="77">
        <v>7080981738.0560598</v>
      </c>
      <c r="AL120" s="77">
        <v>6218581531.6434698</v>
      </c>
      <c r="AM120" s="77">
        <v>6389460342.7865601</v>
      </c>
      <c r="AN120" s="77">
        <v>7123633418.1973896</v>
      </c>
      <c r="AO120" s="77">
        <v>7426082270.6766901</v>
      </c>
      <c r="AP120" s="77">
        <v>7569672925.3373899</v>
      </c>
      <c r="AQ120" s="77">
        <v>8503693098.6227102</v>
      </c>
      <c r="AR120" s="77">
        <v>8982047589.4895</v>
      </c>
      <c r="AS120" s="77">
        <v>9025660361.7584209</v>
      </c>
      <c r="AT120" s="77">
        <v>8234846804.6058197</v>
      </c>
      <c r="AU120" s="77">
        <v>9318395054.8593407</v>
      </c>
      <c r="AV120" s="77">
        <v>11429333037.844299</v>
      </c>
      <c r="AW120" s="77">
        <v>13825302535.769899</v>
      </c>
      <c r="AX120" s="77">
        <v>16852963067.049601</v>
      </c>
      <c r="AY120" s="77">
        <v>17465318552.294102</v>
      </c>
      <c r="AZ120" s="77">
        <v>21652505596.7528</v>
      </c>
      <c r="BA120" s="77">
        <v>18074622987.018501</v>
      </c>
      <c r="BB120" s="77">
        <v>13154414219.207001</v>
      </c>
      <c r="BC120" s="77">
        <v>13751161917.739799</v>
      </c>
      <c r="BD120" s="77">
        <v>15221622925.9319</v>
      </c>
      <c r="BE120" s="77">
        <v>14751508133.5443</v>
      </c>
      <c r="BF120" s="77">
        <v>16125060515.311701</v>
      </c>
      <c r="BG120" s="77">
        <v>17867662177.891102</v>
      </c>
      <c r="BH120" s="77">
        <v>17517210519.091202</v>
      </c>
      <c r="BI120" s="77">
        <v>20793168030.9524</v>
      </c>
      <c r="BJ120" s="77">
        <v>24728285177.4603</v>
      </c>
      <c r="BK120" s="77">
        <v>26260850582.068699</v>
      </c>
      <c r="BL120" s="77">
        <v>24681343649.2952</v>
      </c>
      <c r="BM120" s="77">
        <v>21629953194.065899</v>
      </c>
      <c r="BN120" s="77">
        <v>25797870984.296299</v>
      </c>
      <c r="BO120" s="77">
        <v>28701830401.683701</v>
      </c>
      <c r="BP120" s="77">
        <v>31020032583.197201</v>
      </c>
    </row>
    <row r="121" spans="1:68" x14ac:dyDescent="0.35">
      <c r="A121" t="s">
        <v>448</v>
      </c>
      <c r="B121" t="s">
        <v>449</v>
      </c>
      <c r="C121" t="s">
        <v>218</v>
      </c>
      <c r="D121" t="s">
        <v>219</v>
      </c>
      <c r="E121" s="77">
        <v>3052993636.3971</v>
      </c>
      <c r="F121" s="77">
        <v>3687339031.6454802</v>
      </c>
      <c r="G121" s="77">
        <v>2949160176.7298298</v>
      </c>
      <c r="H121" s="77">
        <v>3515690732.78227</v>
      </c>
      <c r="I121" s="77">
        <v>4001288352.2557702</v>
      </c>
      <c r="J121" s="77">
        <v>4304281997.4101295</v>
      </c>
      <c r="K121" s="77">
        <v>4676353689.6339302</v>
      </c>
      <c r="L121" s="77">
        <v>4735101851.5640297</v>
      </c>
      <c r="M121" s="77">
        <v>5427155199.1002998</v>
      </c>
      <c r="N121" s="77">
        <v>6261770752.9202299</v>
      </c>
      <c r="O121" s="77">
        <v>7364277925.1413002</v>
      </c>
      <c r="P121" s="77">
        <v>7012333173.0831499</v>
      </c>
      <c r="Q121" s="77">
        <v>9168824837.8167992</v>
      </c>
      <c r="R121" s="77">
        <v>11835802404.7103</v>
      </c>
      <c r="S121" s="77">
        <v>17075130883.4627</v>
      </c>
      <c r="T121" s="77">
        <v>16050008787.2556</v>
      </c>
      <c r="U121" s="77">
        <v>15864905769.0741</v>
      </c>
      <c r="V121" s="77">
        <v>18153376715.829601</v>
      </c>
      <c r="W121" s="77">
        <v>17599385989.296299</v>
      </c>
      <c r="X121" s="77">
        <v>22480105812.028198</v>
      </c>
      <c r="Y121" s="77">
        <v>25249789919.856701</v>
      </c>
      <c r="Z121" s="77">
        <v>26727967129.925499</v>
      </c>
      <c r="AA121" s="77">
        <v>29087663989.139599</v>
      </c>
      <c r="AB121" s="77">
        <v>32488543974.067299</v>
      </c>
      <c r="AC121" s="77">
        <v>30470017330.501598</v>
      </c>
      <c r="AD121" s="77">
        <v>28740117286.324799</v>
      </c>
      <c r="AE121" s="77">
        <v>35628837312.240196</v>
      </c>
      <c r="AF121" s="77">
        <v>42802884824.606903</v>
      </c>
      <c r="AG121" s="77">
        <v>52349277417.073898</v>
      </c>
      <c r="AH121" s="77">
        <v>52142996978.299301</v>
      </c>
      <c r="AI121" s="77">
        <v>61661395508.959396</v>
      </c>
      <c r="AJ121" s="77">
        <v>70591957101.7603</v>
      </c>
      <c r="AK121" s="77">
        <v>79002421132.565201</v>
      </c>
      <c r="AL121" s="77">
        <v>79398331244.780396</v>
      </c>
      <c r="AM121" s="77">
        <v>90220195074.091507</v>
      </c>
      <c r="AN121" s="77">
        <v>104892955202.07201</v>
      </c>
      <c r="AO121" s="77">
        <v>114505860826.519</v>
      </c>
      <c r="AP121" s="77">
        <v>118859377862.817</v>
      </c>
      <c r="AQ121" s="77">
        <v>120056692192.311</v>
      </c>
      <c r="AR121" s="77">
        <v>120922937410.923</v>
      </c>
      <c r="AS121" s="77">
        <v>136035771711.672</v>
      </c>
      <c r="AT121" s="77">
        <v>134635822098.58</v>
      </c>
      <c r="AU121" s="77">
        <v>125060622862.93201</v>
      </c>
      <c r="AV121" s="77">
        <v>131299915899.95799</v>
      </c>
      <c r="AW121" s="77">
        <v>139973148371.263</v>
      </c>
      <c r="AX121" s="77">
        <v>147083996033.603</v>
      </c>
      <c r="AY121" s="77">
        <v>158670456932.53699</v>
      </c>
      <c r="AZ121" s="77">
        <v>184052121662.082</v>
      </c>
      <c r="BA121" s="77">
        <v>220531065217.39099</v>
      </c>
      <c r="BB121" s="77">
        <v>211970040942.95999</v>
      </c>
      <c r="BC121" s="77">
        <v>238364092298.02301</v>
      </c>
      <c r="BD121" s="77">
        <v>266791854430.897</v>
      </c>
      <c r="BE121" s="77">
        <v>262282344091.849</v>
      </c>
      <c r="BF121" s="77">
        <v>297732778479.12903</v>
      </c>
      <c r="BG121" s="77">
        <v>314330061977.263</v>
      </c>
      <c r="BH121" s="77">
        <v>303414276832.03998</v>
      </c>
      <c r="BI121" s="77">
        <v>322102790386.83502</v>
      </c>
      <c r="BJ121" s="77">
        <v>358245427458.54102</v>
      </c>
      <c r="BK121" s="77">
        <v>376691526553.276</v>
      </c>
      <c r="BL121" s="77">
        <v>402470513619.14801</v>
      </c>
      <c r="BM121" s="77">
        <v>413267669231.52197</v>
      </c>
      <c r="BN121" s="77">
        <v>488526545878.89099</v>
      </c>
      <c r="BO121" s="77">
        <v>525002447652.77301</v>
      </c>
      <c r="BP121" s="77">
        <v>509901495702.10303</v>
      </c>
    </row>
    <row r="122" spans="1:68" x14ac:dyDescent="0.35">
      <c r="A122" t="s">
        <v>450</v>
      </c>
      <c r="B122" t="s">
        <v>451</v>
      </c>
      <c r="C122" t="s">
        <v>218</v>
      </c>
      <c r="D122" t="s">
        <v>219</v>
      </c>
      <c r="E122" s="77">
        <v>41915814947.790497</v>
      </c>
      <c r="F122" s="77">
        <v>46542216714.615501</v>
      </c>
      <c r="G122" s="77">
        <v>52293346804.625397</v>
      </c>
      <c r="H122" s="77">
        <v>59897871868.071602</v>
      </c>
      <c r="I122" s="77">
        <v>65569646710.203003</v>
      </c>
      <c r="J122" s="77">
        <v>70554398250.337708</v>
      </c>
      <c r="K122" s="77">
        <v>76446251295.374405</v>
      </c>
      <c r="L122" s="77">
        <v>84207912985.921906</v>
      </c>
      <c r="M122" s="77">
        <v>91275077144.661804</v>
      </c>
      <c r="N122" s="77">
        <v>100764425165.48599</v>
      </c>
      <c r="O122" s="77">
        <v>113395315985.13</v>
      </c>
      <c r="P122" s="77">
        <v>124672365792.759</v>
      </c>
      <c r="Q122" s="77">
        <v>145260039840.63699</v>
      </c>
      <c r="R122" s="77">
        <v>175492055795.41699</v>
      </c>
      <c r="S122" s="77">
        <v>199564489431.37799</v>
      </c>
      <c r="T122" s="77">
        <v>227695851126.92801</v>
      </c>
      <c r="U122" s="77">
        <v>224717278436.84601</v>
      </c>
      <c r="V122" s="77">
        <v>257596313364.05499</v>
      </c>
      <c r="W122" s="77">
        <v>315058323066.39301</v>
      </c>
      <c r="X122" s="77">
        <v>393677161500.81598</v>
      </c>
      <c r="Y122" s="77">
        <v>477256775943.92902</v>
      </c>
      <c r="Z122" s="77">
        <v>430702851303.01501</v>
      </c>
      <c r="AA122" s="77">
        <v>427272645669.29102</v>
      </c>
      <c r="AB122" s="77">
        <v>443042373788.883</v>
      </c>
      <c r="AC122" s="77">
        <v>437887689001.54303</v>
      </c>
      <c r="AD122" s="77">
        <v>452217492140.75702</v>
      </c>
      <c r="AE122" s="77">
        <v>640386352773.08704</v>
      </c>
      <c r="AF122" s="77">
        <v>805713128174.48499</v>
      </c>
      <c r="AG122" s="77">
        <v>891608957155.60803</v>
      </c>
      <c r="AH122" s="77">
        <v>928661332204.34705</v>
      </c>
      <c r="AI122" s="77">
        <v>1181222653522.95</v>
      </c>
      <c r="AJ122" s="77">
        <v>1246220156079.29</v>
      </c>
      <c r="AK122" s="77">
        <v>1320161644933.23</v>
      </c>
      <c r="AL122" s="77">
        <v>1064958075550.63</v>
      </c>
      <c r="AM122" s="77">
        <v>1099216688280.5</v>
      </c>
      <c r="AN122" s="77">
        <v>1174662070605.02</v>
      </c>
      <c r="AO122" s="77">
        <v>1312426527795.21</v>
      </c>
      <c r="AP122" s="77">
        <v>1241879604365.6201</v>
      </c>
      <c r="AQ122" s="77">
        <v>1270052525928.3999</v>
      </c>
      <c r="AR122" s="77">
        <v>1252446659833.79</v>
      </c>
      <c r="AS122" s="77">
        <v>1146676894209.73</v>
      </c>
      <c r="AT122" s="77">
        <v>1168023426056.3799</v>
      </c>
      <c r="AU122" s="77">
        <v>1276769338449.3</v>
      </c>
      <c r="AV122" s="77">
        <v>1577621707050.51</v>
      </c>
      <c r="AW122" s="77">
        <v>1806542968545.5601</v>
      </c>
      <c r="AX122" s="77">
        <v>1858217147203.73</v>
      </c>
      <c r="AY122" s="77">
        <v>1949551719389.6399</v>
      </c>
      <c r="AZ122" s="77">
        <v>2213102482751.46</v>
      </c>
      <c r="BA122" s="77">
        <v>2408655348718.5898</v>
      </c>
      <c r="BB122" s="77">
        <v>2199928804118.6299</v>
      </c>
      <c r="BC122" s="77">
        <v>2136099955236.6699</v>
      </c>
      <c r="BD122" s="77">
        <v>2294994296589.5</v>
      </c>
      <c r="BE122" s="77">
        <v>2086957656821.6001</v>
      </c>
      <c r="BF122" s="77">
        <v>2141924094298.5601</v>
      </c>
      <c r="BG122" s="77">
        <v>2162009615996.54</v>
      </c>
      <c r="BH122" s="77">
        <v>1836637711060.55</v>
      </c>
      <c r="BI122" s="77">
        <v>1877071687633.78</v>
      </c>
      <c r="BJ122" s="77">
        <v>1961796197354.3601</v>
      </c>
      <c r="BK122" s="77">
        <v>2091932426266.98</v>
      </c>
      <c r="BL122" s="77">
        <v>2011302198827.45</v>
      </c>
      <c r="BM122" s="77">
        <v>1897461635591.9099</v>
      </c>
      <c r="BN122" s="77">
        <v>2154875493744.9299</v>
      </c>
      <c r="BO122" s="77">
        <v>2066972096553.7</v>
      </c>
      <c r="BP122" s="77">
        <v>2254851212731.7998</v>
      </c>
    </row>
    <row r="123" spans="1:68" x14ac:dyDescent="0.35">
      <c r="A123" t="s">
        <v>452</v>
      </c>
      <c r="B123" t="s">
        <v>453</v>
      </c>
      <c r="C123" t="s">
        <v>218</v>
      </c>
      <c r="D123" t="s">
        <v>219</v>
      </c>
      <c r="E123" s="77">
        <v>699064380.37424803</v>
      </c>
      <c r="F123" s="77">
        <v>748043500.78260005</v>
      </c>
      <c r="G123" s="77">
        <v>777727688.90892398</v>
      </c>
      <c r="H123" s="77">
        <v>826706669.31733203</v>
      </c>
      <c r="I123" s="77">
        <v>897949000.8204</v>
      </c>
      <c r="J123" s="77">
        <v>972159611.13615596</v>
      </c>
      <c r="K123" s="77">
        <v>1096759561.29618</v>
      </c>
      <c r="L123" s="77">
        <v>1148014310.8255</v>
      </c>
      <c r="M123" s="77">
        <v>1083839132.92869</v>
      </c>
      <c r="N123" s="77">
        <v>1191239047.00876</v>
      </c>
      <c r="O123" s="77">
        <v>1404720441.88818</v>
      </c>
      <c r="P123" s="77">
        <v>1539861815.89381</v>
      </c>
      <c r="Q123" s="77">
        <v>1875146587.4442999</v>
      </c>
      <c r="R123" s="77">
        <v>1905917553.1914899</v>
      </c>
      <c r="S123" s="77">
        <v>2375122375.1223798</v>
      </c>
      <c r="T123" s="77">
        <v>2860442750.44275</v>
      </c>
      <c r="U123" s="77">
        <v>2966042856.04286</v>
      </c>
      <c r="V123" s="77">
        <v>3249733139.73314</v>
      </c>
      <c r="W123" s="77">
        <v>2644527821.5301099</v>
      </c>
      <c r="X123" s="77">
        <v>2425064229.0418401</v>
      </c>
      <c r="Y123" s="77">
        <v>2679379371.51261</v>
      </c>
      <c r="Z123" s="77">
        <v>2979027966.4537301</v>
      </c>
      <c r="AA123" s="77">
        <v>3293496311.9309301</v>
      </c>
      <c r="AB123" s="77">
        <v>3619262277.4771199</v>
      </c>
      <c r="AC123" s="77">
        <v>2373564549.4931998</v>
      </c>
      <c r="AD123" s="77">
        <v>2100239018.8246701</v>
      </c>
      <c r="AE123" s="77">
        <v>2754549581.9240899</v>
      </c>
      <c r="AF123" s="77">
        <v>3287007321.5669899</v>
      </c>
      <c r="AG123" s="77">
        <v>3828342820.3494</v>
      </c>
      <c r="AH123" s="77">
        <v>4404937853.3945198</v>
      </c>
      <c r="AI123" s="77">
        <v>4592208086.6923504</v>
      </c>
      <c r="AJ123" s="77">
        <v>4106207649.05547</v>
      </c>
      <c r="AK123" s="77">
        <v>3535460089.8071899</v>
      </c>
      <c r="AL123" s="77">
        <v>5440075675.7406702</v>
      </c>
      <c r="AM123" s="77">
        <v>5452558947.0304499</v>
      </c>
      <c r="AN123" s="77">
        <v>6577520642.8229704</v>
      </c>
      <c r="AO123" s="77">
        <v>7393891920.8035803</v>
      </c>
      <c r="AP123" s="77">
        <v>8400041723.5486097</v>
      </c>
      <c r="AQ123" s="77">
        <v>8787195622.4350204</v>
      </c>
      <c r="AR123" s="77">
        <v>8887057997.3622799</v>
      </c>
      <c r="AS123" s="77">
        <v>9005064474.9300308</v>
      </c>
      <c r="AT123" s="77">
        <v>9194727831.0731792</v>
      </c>
      <c r="AU123" s="77">
        <v>9719009494.8477898</v>
      </c>
      <c r="AV123" s="77">
        <v>9430234810.7858601</v>
      </c>
      <c r="AW123" s="77">
        <v>10174664853.947599</v>
      </c>
      <c r="AX123" s="77">
        <v>11243865777.7131</v>
      </c>
      <c r="AY123" s="77">
        <v>11930179089.8855</v>
      </c>
      <c r="AZ123" s="77">
        <v>12799600047.1845</v>
      </c>
      <c r="BA123" s="77">
        <v>13709401520.0326</v>
      </c>
      <c r="BB123" s="77">
        <v>12120458114.8318</v>
      </c>
      <c r="BC123" s="77">
        <v>13220549908.249399</v>
      </c>
      <c r="BD123" s="77">
        <v>14444661522.146299</v>
      </c>
      <c r="BE123" s="77">
        <v>14807086555.528299</v>
      </c>
      <c r="BF123" s="77">
        <v>14264205152.6126</v>
      </c>
      <c r="BG123" s="77">
        <v>13899217679.9219</v>
      </c>
      <c r="BH123" s="77">
        <v>14188936918.003599</v>
      </c>
      <c r="BI123" s="77">
        <v>14077096676.6213</v>
      </c>
      <c r="BJ123" s="77">
        <v>14808985132.7722</v>
      </c>
      <c r="BK123" s="77">
        <v>15730792876.2656</v>
      </c>
      <c r="BL123" s="77">
        <v>15830766531.1474</v>
      </c>
      <c r="BM123" s="77">
        <v>13812421835.7369</v>
      </c>
      <c r="BN123" s="77">
        <v>14657586159.431601</v>
      </c>
      <c r="BO123" s="77">
        <v>17097760686.7775</v>
      </c>
      <c r="BP123" s="77">
        <v>19423355367.237202</v>
      </c>
    </row>
    <row r="124" spans="1:68" x14ac:dyDescent="0.35">
      <c r="A124" t="s">
        <v>454</v>
      </c>
      <c r="B124" t="s">
        <v>455</v>
      </c>
      <c r="C124" t="s">
        <v>218</v>
      </c>
      <c r="D124" t="s">
        <v>219</v>
      </c>
      <c r="E124" s="77"/>
      <c r="F124" s="77"/>
      <c r="G124" s="77"/>
      <c r="H124" s="77"/>
      <c r="I124" s="77"/>
      <c r="J124" s="77">
        <v>599759760.09609604</v>
      </c>
      <c r="K124" s="77">
        <v>657999736.80010498</v>
      </c>
      <c r="L124" s="77">
        <v>631679747.32810104</v>
      </c>
      <c r="M124" s="77">
        <v>561119775.55209005</v>
      </c>
      <c r="N124" s="77">
        <v>698879720.44811201</v>
      </c>
      <c r="O124" s="77">
        <v>639519744.19210196</v>
      </c>
      <c r="P124" s="77">
        <v>678159728.73610902</v>
      </c>
      <c r="Q124" s="77">
        <v>788479684.60812604</v>
      </c>
      <c r="R124" s="77">
        <v>943783839.71805203</v>
      </c>
      <c r="S124" s="77">
        <v>1197483948.6854701</v>
      </c>
      <c r="T124" s="77">
        <v>1363073497.77355</v>
      </c>
      <c r="U124" s="77">
        <v>1708521219.4600301</v>
      </c>
      <c r="V124" s="77">
        <v>2096778602.16785</v>
      </c>
      <c r="W124" s="77">
        <v>2602208588.9570599</v>
      </c>
      <c r="X124" s="77">
        <v>3271368780.65347</v>
      </c>
      <c r="Y124" s="77">
        <v>3910044474.2804399</v>
      </c>
      <c r="Z124" s="77">
        <v>4383944702.85958</v>
      </c>
      <c r="AA124" s="77">
        <v>4681240992.7033796</v>
      </c>
      <c r="AB124" s="77">
        <v>4920692190.9556904</v>
      </c>
      <c r="AC124" s="77">
        <v>4967162160.4047203</v>
      </c>
      <c r="AD124" s="77">
        <v>4993601520.4307899</v>
      </c>
      <c r="AE124" s="77">
        <v>6402050484.9042501</v>
      </c>
      <c r="AF124" s="77">
        <v>6756209762.4823103</v>
      </c>
      <c r="AG124" s="77">
        <v>6277451829.0532503</v>
      </c>
      <c r="AH124" s="77">
        <v>4221373673.8046799</v>
      </c>
      <c r="AI124" s="77">
        <v>4160087507.8347201</v>
      </c>
      <c r="AJ124" s="77">
        <v>4344467193.2509499</v>
      </c>
      <c r="AK124" s="77">
        <v>5310833193.5900497</v>
      </c>
      <c r="AL124" s="77">
        <v>5606400221.6926899</v>
      </c>
      <c r="AM124" s="77">
        <v>6236295978.2453098</v>
      </c>
      <c r="AN124" s="77">
        <v>6727597031.9634705</v>
      </c>
      <c r="AO124" s="77">
        <v>6927503526.0930901</v>
      </c>
      <c r="AP124" s="77">
        <v>7245839210.1551504</v>
      </c>
      <c r="AQ124" s="77">
        <v>7912270803.9492197</v>
      </c>
      <c r="AR124" s="77">
        <v>8149929478.1382198</v>
      </c>
      <c r="AS124" s="77">
        <v>8460789844.8519001</v>
      </c>
      <c r="AT124" s="77">
        <v>8975814652.8195992</v>
      </c>
      <c r="AU124" s="77">
        <v>9582510578.2792702</v>
      </c>
      <c r="AV124" s="77">
        <v>10195627644.569799</v>
      </c>
      <c r="AW124" s="77">
        <v>11411706629.055</v>
      </c>
      <c r="AX124" s="77">
        <v>12588998589.562799</v>
      </c>
      <c r="AY124" s="77">
        <v>15056981664.315901</v>
      </c>
      <c r="AZ124" s="77">
        <v>17110437235.542999</v>
      </c>
      <c r="BA124" s="77">
        <v>22658715989.3302</v>
      </c>
      <c r="BB124" s="77">
        <v>24537876056.338001</v>
      </c>
      <c r="BC124" s="77">
        <v>27133804225.3521</v>
      </c>
      <c r="BD124" s="77">
        <v>29524149154.9296</v>
      </c>
      <c r="BE124" s="77">
        <v>31634561690.1408</v>
      </c>
      <c r="BF124" s="77">
        <v>34454440140.8451</v>
      </c>
      <c r="BG124" s="77">
        <v>36847643521.126801</v>
      </c>
      <c r="BH124" s="77">
        <v>38587017887.323898</v>
      </c>
      <c r="BI124" s="77">
        <v>39892551126.760597</v>
      </c>
      <c r="BJ124" s="77">
        <v>41608435915.492996</v>
      </c>
      <c r="BK124" s="77">
        <v>43370860704.225403</v>
      </c>
      <c r="BL124" s="77">
        <v>44502816901.408501</v>
      </c>
      <c r="BM124" s="77">
        <v>43700383098.591599</v>
      </c>
      <c r="BN124" s="77">
        <v>46296100140.8451</v>
      </c>
      <c r="BO124" s="77">
        <v>48653381830.985901</v>
      </c>
      <c r="BP124" s="77">
        <v>50813642348.674599</v>
      </c>
    </row>
    <row r="125" spans="1:68" x14ac:dyDescent="0.35">
      <c r="A125" t="s">
        <v>456</v>
      </c>
      <c r="B125" t="s">
        <v>457</v>
      </c>
      <c r="C125" t="s">
        <v>218</v>
      </c>
      <c r="D125" t="s">
        <v>219</v>
      </c>
      <c r="E125" s="77">
        <v>47419238274.461899</v>
      </c>
      <c r="F125" s="77">
        <v>57266758179.588303</v>
      </c>
      <c r="G125" s="77">
        <v>64987857541.625603</v>
      </c>
      <c r="H125" s="77">
        <v>74379284603.387497</v>
      </c>
      <c r="I125" s="77">
        <v>87490590817.980301</v>
      </c>
      <c r="J125" s="77">
        <v>97338107605.823593</v>
      </c>
      <c r="K125" s="77">
        <v>113046784179.289</v>
      </c>
      <c r="L125" s="77">
        <v>132475614226.519</v>
      </c>
      <c r="M125" s="77">
        <v>156897496759.12799</v>
      </c>
      <c r="N125" s="77">
        <v>184298841304.66699</v>
      </c>
      <c r="O125" s="77">
        <v>217223652719.444</v>
      </c>
      <c r="P125" s="77">
        <v>245364056622.36301</v>
      </c>
      <c r="Q125" s="77">
        <v>324933841268.58502</v>
      </c>
      <c r="R125" s="77">
        <v>441460582535.92102</v>
      </c>
      <c r="S125" s="77">
        <v>490035789970.29901</v>
      </c>
      <c r="T125" s="77">
        <v>532861438884.724</v>
      </c>
      <c r="U125" s="77">
        <v>598883902155.60498</v>
      </c>
      <c r="V125" s="77">
        <v>737069290927.71204</v>
      </c>
      <c r="W125" s="77">
        <v>1035611588216.59</v>
      </c>
      <c r="X125" s="77">
        <v>1077910077676.37</v>
      </c>
      <c r="Y125" s="77">
        <v>1129377244854.04</v>
      </c>
      <c r="Z125" s="77">
        <v>1245221410764.1499</v>
      </c>
      <c r="AA125" s="77">
        <v>1158731426905.8501</v>
      </c>
      <c r="AB125" s="77">
        <v>1270859919742.8999</v>
      </c>
      <c r="AC125" s="77">
        <v>1345824500836.76</v>
      </c>
      <c r="AD125" s="77">
        <v>1427019759717.4099</v>
      </c>
      <c r="AE125" s="77">
        <v>2120083812109.9099</v>
      </c>
      <c r="AF125" s="77">
        <v>2580748422781.0898</v>
      </c>
      <c r="AG125" s="77">
        <v>3125724434400.79</v>
      </c>
      <c r="AH125" s="77">
        <v>3109455047823.9302</v>
      </c>
      <c r="AI125" s="77">
        <v>3185904656663.8501</v>
      </c>
      <c r="AJ125" s="77">
        <v>3648065760648.8799</v>
      </c>
      <c r="AK125" s="77">
        <v>3980702922117.6602</v>
      </c>
      <c r="AL125" s="77">
        <v>4536940479038.25</v>
      </c>
      <c r="AM125" s="77">
        <v>4998797547740.9697</v>
      </c>
      <c r="AN125" s="77">
        <v>5545563663889.7002</v>
      </c>
      <c r="AO125" s="77">
        <v>4923391533851.6299</v>
      </c>
      <c r="AP125" s="77">
        <v>4492448605638.9404</v>
      </c>
      <c r="AQ125" s="77">
        <v>4098362709531.2402</v>
      </c>
      <c r="AR125" s="77">
        <v>4635982224063.8799</v>
      </c>
      <c r="AS125" s="77">
        <v>4968359075956.5898</v>
      </c>
      <c r="AT125" s="77">
        <v>4374711694090.8701</v>
      </c>
      <c r="AU125" s="77">
        <v>4182846045873.6099</v>
      </c>
      <c r="AV125" s="77">
        <v>4519561645253.5303</v>
      </c>
      <c r="AW125" s="77">
        <v>4893116005656.5596</v>
      </c>
      <c r="AX125" s="77">
        <v>4831467035389.7998</v>
      </c>
      <c r="AY125" s="77">
        <v>4601663122649.9199</v>
      </c>
      <c r="AZ125" s="77">
        <v>4579750920354.8096</v>
      </c>
      <c r="BA125" s="77">
        <v>5106679115127.2998</v>
      </c>
      <c r="BB125" s="77">
        <v>5289493117993.8896</v>
      </c>
      <c r="BC125" s="77">
        <v>5759071769013.1104</v>
      </c>
      <c r="BD125" s="77">
        <v>6233147172341.3496</v>
      </c>
      <c r="BE125" s="77">
        <v>6272362996105.0303</v>
      </c>
      <c r="BF125" s="77">
        <v>5212328181166.1797</v>
      </c>
      <c r="BG125" s="77">
        <v>4896994405353.29</v>
      </c>
      <c r="BH125" s="77">
        <v>4444930651964.1797</v>
      </c>
      <c r="BI125" s="77">
        <v>5003677627544.2402</v>
      </c>
      <c r="BJ125" s="77">
        <v>4930837369151.4199</v>
      </c>
      <c r="BK125" s="77">
        <v>5040880939324.8604</v>
      </c>
      <c r="BL125" s="77">
        <v>5117993853016.5098</v>
      </c>
      <c r="BM125" s="77">
        <v>5055587093501.5898</v>
      </c>
      <c r="BN125" s="77">
        <v>5034620784584.9805</v>
      </c>
      <c r="BO125" s="77">
        <v>4256410760723.75</v>
      </c>
      <c r="BP125" s="77">
        <v>4212945159781.3999</v>
      </c>
    </row>
    <row r="126" spans="1:68" x14ac:dyDescent="0.35">
      <c r="A126" t="s">
        <v>458</v>
      </c>
      <c r="B126" t="s">
        <v>459</v>
      </c>
      <c r="C126" t="s">
        <v>218</v>
      </c>
      <c r="D126" t="s">
        <v>219</v>
      </c>
      <c r="E126" s="77"/>
      <c r="F126" s="77"/>
      <c r="G126" s="77"/>
      <c r="H126" s="77"/>
      <c r="I126" s="77"/>
      <c r="J126" s="77"/>
      <c r="K126" s="77"/>
      <c r="L126" s="77"/>
      <c r="M126" s="77"/>
      <c r="N126" s="77"/>
      <c r="O126" s="77"/>
      <c r="P126" s="77"/>
      <c r="Q126" s="77"/>
      <c r="R126" s="77"/>
      <c r="S126" s="77"/>
      <c r="T126" s="77"/>
      <c r="U126" s="77"/>
      <c r="V126" s="77"/>
      <c r="W126" s="77"/>
      <c r="X126" s="77"/>
      <c r="Y126" s="77"/>
      <c r="Z126" s="77"/>
      <c r="AA126" s="77"/>
      <c r="AB126" s="77"/>
      <c r="AC126" s="77"/>
      <c r="AD126" s="77"/>
      <c r="AE126" s="77"/>
      <c r="AF126" s="77"/>
      <c r="AG126" s="77"/>
      <c r="AH126" s="77"/>
      <c r="AI126" s="77">
        <v>26932016269.610699</v>
      </c>
      <c r="AJ126" s="77">
        <v>24923076923.0769</v>
      </c>
      <c r="AK126" s="77">
        <v>24917355371.900799</v>
      </c>
      <c r="AL126" s="77">
        <v>23409260879.942699</v>
      </c>
      <c r="AM126" s="77">
        <v>21250792886.1054</v>
      </c>
      <c r="AN126" s="77">
        <v>20374302652.381901</v>
      </c>
      <c r="AO126" s="77">
        <v>21035357936.879601</v>
      </c>
      <c r="AP126" s="77">
        <v>22165932062.966</v>
      </c>
      <c r="AQ126" s="77">
        <v>22135245507.365601</v>
      </c>
      <c r="AR126" s="77">
        <v>16870817181.7799</v>
      </c>
      <c r="AS126" s="77">
        <v>18291990662.035599</v>
      </c>
      <c r="AT126" s="77">
        <v>22152689179.8815</v>
      </c>
      <c r="AU126" s="77">
        <v>24636598527.443699</v>
      </c>
      <c r="AV126" s="77">
        <v>30833692900.1091</v>
      </c>
      <c r="AW126" s="77">
        <v>43151647002.609596</v>
      </c>
      <c r="AX126" s="77">
        <v>57123671733.895203</v>
      </c>
      <c r="AY126" s="77">
        <v>81003864630.018005</v>
      </c>
      <c r="AZ126" s="77">
        <v>104849915058.37601</v>
      </c>
      <c r="BA126" s="77">
        <v>133441648851.98199</v>
      </c>
      <c r="BB126" s="77">
        <v>115308686941.38</v>
      </c>
      <c r="BC126" s="77">
        <v>148047348240.64301</v>
      </c>
      <c r="BD126" s="77">
        <v>192626464617.07101</v>
      </c>
      <c r="BE126" s="77">
        <v>207998568865.789</v>
      </c>
      <c r="BF126" s="77">
        <v>236634603409.08899</v>
      </c>
      <c r="BG126" s="77">
        <v>221415613595.46899</v>
      </c>
      <c r="BH126" s="77">
        <v>184388404706.04199</v>
      </c>
      <c r="BI126" s="77">
        <v>137278320084.17101</v>
      </c>
      <c r="BJ126" s="77">
        <v>166805788827.233</v>
      </c>
      <c r="BK126" s="77">
        <v>179339977690.48499</v>
      </c>
      <c r="BL126" s="77">
        <v>181667184854.50101</v>
      </c>
      <c r="BM126" s="77">
        <v>171082365861.423</v>
      </c>
      <c r="BN126" s="77">
        <v>197112255360.612</v>
      </c>
      <c r="BO126" s="77">
        <v>225496328925.49399</v>
      </c>
      <c r="BP126" s="77">
        <v>261421121085.57199</v>
      </c>
    </row>
    <row r="127" spans="1:68" x14ac:dyDescent="0.35">
      <c r="A127" t="s">
        <v>460</v>
      </c>
      <c r="B127" t="s">
        <v>461</v>
      </c>
      <c r="C127" t="s">
        <v>218</v>
      </c>
      <c r="D127" t="s">
        <v>219</v>
      </c>
      <c r="E127" s="77">
        <v>791265459.49381602</v>
      </c>
      <c r="F127" s="77">
        <v>792959472.81621099</v>
      </c>
      <c r="G127" s="77">
        <v>868111400.75544</v>
      </c>
      <c r="H127" s="77">
        <v>926589349.36425996</v>
      </c>
      <c r="I127" s="77">
        <v>998759334.49626601</v>
      </c>
      <c r="J127" s="77">
        <v>997919320.83227205</v>
      </c>
      <c r="K127" s="77">
        <v>1164519674.1921301</v>
      </c>
      <c r="L127" s="77">
        <v>1232559506.9762001</v>
      </c>
      <c r="M127" s="77">
        <v>1353295458.6818199</v>
      </c>
      <c r="N127" s="77">
        <v>1458379416.6482301</v>
      </c>
      <c r="O127" s="77">
        <v>1603447358.6210599</v>
      </c>
      <c r="P127" s="77">
        <v>1778391288.6434801</v>
      </c>
      <c r="Q127" s="77">
        <v>2107279157.08834</v>
      </c>
      <c r="R127" s="77">
        <v>2509001324.3459101</v>
      </c>
      <c r="S127" s="77">
        <v>2969958812.01648</v>
      </c>
      <c r="T127" s="77">
        <v>3259345083.2628298</v>
      </c>
      <c r="U127" s="77">
        <v>3474542391.6999202</v>
      </c>
      <c r="V127" s="77">
        <v>4494378764.3201103</v>
      </c>
      <c r="W127" s="77">
        <v>5303735110.5515099</v>
      </c>
      <c r="X127" s="77">
        <v>6234391113.4643402</v>
      </c>
      <c r="Y127" s="77">
        <v>7265315820.2077703</v>
      </c>
      <c r="Z127" s="77">
        <v>6854491705.88377</v>
      </c>
      <c r="AA127" s="77">
        <v>6431579356.95926</v>
      </c>
      <c r="AB127" s="77">
        <v>5979198313.7609301</v>
      </c>
      <c r="AC127" s="77">
        <v>6191437070.1841097</v>
      </c>
      <c r="AD127" s="77">
        <v>6135034213.7899799</v>
      </c>
      <c r="AE127" s="77">
        <v>7239126568.1409197</v>
      </c>
      <c r="AF127" s="77">
        <v>7970820369.2948999</v>
      </c>
      <c r="AG127" s="77">
        <v>8355380879.12955</v>
      </c>
      <c r="AH127" s="77">
        <v>8283114514.1708097</v>
      </c>
      <c r="AI127" s="77">
        <v>8572359038.1695805</v>
      </c>
      <c r="AJ127" s="77">
        <v>8151488783.1906404</v>
      </c>
      <c r="AK127" s="77">
        <v>8209120763.0495501</v>
      </c>
      <c r="AL127" s="77">
        <v>5751786642.5587101</v>
      </c>
      <c r="AM127" s="77">
        <v>7148148564.0423899</v>
      </c>
      <c r="AN127" s="77">
        <v>9046320255.4050694</v>
      </c>
      <c r="AO127" s="77">
        <v>12045865396.132299</v>
      </c>
      <c r="AP127" s="77">
        <v>13115764358.284599</v>
      </c>
      <c r="AQ127" s="77">
        <v>14093998843.7334</v>
      </c>
      <c r="AR127" s="77">
        <v>12896010459.371099</v>
      </c>
      <c r="AS127" s="77">
        <v>12705350097.804399</v>
      </c>
      <c r="AT127" s="77">
        <v>12986007425.878099</v>
      </c>
      <c r="AU127" s="77">
        <v>13147736898.517599</v>
      </c>
      <c r="AV127" s="77">
        <v>14904517649.847601</v>
      </c>
      <c r="AW127" s="77">
        <v>16095337093.836599</v>
      </c>
      <c r="AX127" s="77">
        <v>18737895512.737801</v>
      </c>
      <c r="AY127" s="77">
        <v>25825512284.289101</v>
      </c>
      <c r="AZ127" s="77">
        <v>31958195182.240601</v>
      </c>
      <c r="BA127" s="77">
        <v>35895153327.849701</v>
      </c>
      <c r="BB127" s="77">
        <v>42347217912.917603</v>
      </c>
      <c r="BC127" s="77">
        <v>45405615063.755096</v>
      </c>
      <c r="BD127" s="77">
        <v>46869473150.610001</v>
      </c>
      <c r="BE127" s="77">
        <v>56396704671.577698</v>
      </c>
      <c r="BF127" s="77">
        <v>61671440407.838699</v>
      </c>
      <c r="BG127" s="77">
        <v>68285796514.289597</v>
      </c>
      <c r="BH127" s="77">
        <v>70120446896.835907</v>
      </c>
      <c r="BI127" s="77">
        <v>74815144163.893097</v>
      </c>
      <c r="BJ127" s="77">
        <v>82036510877.259903</v>
      </c>
      <c r="BK127" s="77">
        <v>92202979985.286301</v>
      </c>
      <c r="BL127" s="77">
        <v>100378436207.371</v>
      </c>
      <c r="BM127" s="77">
        <v>100657505750.545</v>
      </c>
      <c r="BN127" s="77">
        <v>109703658904.994</v>
      </c>
      <c r="BO127" s="77">
        <v>113419826113.903</v>
      </c>
      <c r="BP127" s="77">
        <v>107440575838.048</v>
      </c>
    </row>
    <row r="128" spans="1:68" x14ac:dyDescent="0.35">
      <c r="A128" t="s">
        <v>462</v>
      </c>
      <c r="B128" t="s">
        <v>463</v>
      </c>
      <c r="C128" t="s">
        <v>218</v>
      </c>
      <c r="D128" t="s">
        <v>219</v>
      </c>
      <c r="E128" s="77"/>
      <c r="F128" s="77"/>
      <c r="G128" s="77"/>
      <c r="H128" s="77"/>
      <c r="I128" s="77"/>
      <c r="J128" s="77"/>
      <c r="K128" s="77"/>
      <c r="L128" s="77"/>
      <c r="M128" s="77"/>
      <c r="N128" s="77"/>
      <c r="O128" s="77"/>
      <c r="P128" s="77"/>
      <c r="Q128" s="77"/>
      <c r="R128" s="77"/>
      <c r="S128" s="77"/>
      <c r="T128" s="77"/>
      <c r="U128" s="77"/>
      <c r="V128" s="77"/>
      <c r="W128" s="77"/>
      <c r="X128" s="77"/>
      <c r="Y128" s="77"/>
      <c r="Z128" s="77"/>
      <c r="AA128" s="77"/>
      <c r="AB128" s="77"/>
      <c r="AC128" s="77"/>
      <c r="AD128" s="77"/>
      <c r="AE128" s="77"/>
      <c r="AF128" s="77"/>
      <c r="AG128" s="77"/>
      <c r="AH128" s="77"/>
      <c r="AI128" s="77">
        <v>2675000000</v>
      </c>
      <c r="AJ128" s="77">
        <v>2569444444.4444399</v>
      </c>
      <c r="AK128" s="77">
        <v>2316562500</v>
      </c>
      <c r="AL128" s="77">
        <v>2028295454.54545</v>
      </c>
      <c r="AM128" s="77">
        <v>1681006993.00699</v>
      </c>
      <c r="AN128" s="77">
        <v>1661018518.5185201</v>
      </c>
      <c r="AO128" s="77">
        <v>1827570586.16784</v>
      </c>
      <c r="AP128" s="77">
        <v>1767864035.71943</v>
      </c>
      <c r="AQ128" s="77">
        <v>1645963749.83146</v>
      </c>
      <c r="AR128" s="77">
        <v>1249061487.01457</v>
      </c>
      <c r="AS128" s="77">
        <v>1369688498.06778</v>
      </c>
      <c r="AT128" s="77">
        <v>1525116370.2793901</v>
      </c>
      <c r="AU128" s="77">
        <v>1605643104.7302101</v>
      </c>
      <c r="AV128" s="77">
        <v>1919008090.4964099</v>
      </c>
      <c r="AW128" s="77">
        <v>2211534585.0033998</v>
      </c>
      <c r="AX128" s="77">
        <v>2460246766.41401</v>
      </c>
      <c r="AY128" s="77">
        <v>2834168889.4201899</v>
      </c>
      <c r="AZ128" s="77">
        <v>3802570552.5610499</v>
      </c>
      <c r="BA128" s="77">
        <v>5139958909.1793604</v>
      </c>
      <c r="BB128" s="77">
        <v>4690061380.6025295</v>
      </c>
      <c r="BC128" s="77">
        <v>4794361863.0135298</v>
      </c>
      <c r="BD128" s="77">
        <v>6197765984.2846804</v>
      </c>
      <c r="BE128" s="77">
        <v>6605142884.3621502</v>
      </c>
      <c r="BF128" s="77">
        <v>7335033800.59056</v>
      </c>
      <c r="BG128" s="77">
        <v>7468102412.6823702</v>
      </c>
      <c r="BH128" s="77">
        <v>6678177511.6631298</v>
      </c>
      <c r="BI128" s="77">
        <v>6813095379.1187</v>
      </c>
      <c r="BJ128" s="77">
        <v>7702938379.4203596</v>
      </c>
      <c r="BK128" s="77">
        <v>8271106235.4155197</v>
      </c>
      <c r="BL128" s="77">
        <v>9371275264.3673496</v>
      </c>
      <c r="BM128" s="77">
        <v>8270468614.24051</v>
      </c>
      <c r="BN128" s="77">
        <v>9249133946.2653103</v>
      </c>
      <c r="BO128" s="77">
        <v>12134931017.946501</v>
      </c>
      <c r="BP128" s="77">
        <v>13987627908.8381</v>
      </c>
    </row>
    <row r="129" spans="1:68" x14ac:dyDescent="0.35">
      <c r="A129" t="s">
        <v>464</v>
      </c>
      <c r="B129" t="s">
        <v>465</v>
      </c>
      <c r="C129" t="s">
        <v>218</v>
      </c>
      <c r="D129" t="s">
        <v>219</v>
      </c>
      <c r="E129" s="77"/>
      <c r="F129" s="77"/>
      <c r="G129" s="77"/>
      <c r="H129" s="77"/>
      <c r="I129" s="77"/>
      <c r="J129" s="77"/>
      <c r="K129" s="77"/>
      <c r="L129" s="77"/>
      <c r="M129" s="77"/>
      <c r="N129" s="77"/>
      <c r="O129" s="77"/>
      <c r="P129" s="77"/>
      <c r="Q129" s="77"/>
      <c r="R129" s="77"/>
      <c r="S129" s="77"/>
      <c r="T129" s="77">
        <v>749129748.16057801</v>
      </c>
      <c r="U129" s="77">
        <v>790357254.53328204</v>
      </c>
      <c r="V129" s="77">
        <v>716261764.50782299</v>
      </c>
      <c r="W129" s="77">
        <v>766642356.14405501</v>
      </c>
      <c r="X129" s="77">
        <v>723738502.70389295</v>
      </c>
      <c r="Y129" s="77">
        <v>744384129.73395801</v>
      </c>
      <c r="Z129" s="77">
        <v>815153652.38973403</v>
      </c>
      <c r="AA129" s="77">
        <v>865516039.80001295</v>
      </c>
      <c r="AB129" s="77">
        <v>939291262.12200403</v>
      </c>
      <c r="AC129" s="77">
        <v>1021176058.63788</v>
      </c>
      <c r="AD129" s="77">
        <v>1102669184.46226</v>
      </c>
      <c r="AE129" s="77">
        <v>1167630317.8410599</v>
      </c>
      <c r="AF129" s="77">
        <v>1036974910.4474601</v>
      </c>
      <c r="AG129" s="77">
        <v>1662877859.22019</v>
      </c>
      <c r="AH129" s="77">
        <v>1353137647.6838701</v>
      </c>
      <c r="AI129" s="77">
        <v>1402541176.5120599</v>
      </c>
      <c r="AJ129" s="77">
        <v>2054974089.3643</v>
      </c>
      <c r="AK129" s="77">
        <v>2491486594.1891699</v>
      </c>
      <c r="AL129" s="77">
        <v>2533727592.0416498</v>
      </c>
      <c r="AM129" s="77">
        <v>2791435272.26653</v>
      </c>
      <c r="AN129" s="77">
        <v>3441205692.9166002</v>
      </c>
      <c r="AO129" s="77">
        <v>3506695719.5725899</v>
      </c>
      <c r="AP129" s="77">
        <v>3443413388.65696</v>
      </c>
      <c r="AQ129" s="77">
        <v>3120425502.6624098</v>
      </c>
      <c r="AR129" s="77">
        <v>3517242477.2547998</v>
      </c>
      <c r="AS129" s="77">
        <v>3654031716.39855</v>
      </c>
      <c r="AT129" s="77">
        <v>3984000517.07441</v>
      </c>
      <c r="AU129" s="77">
        <v>4284028482.5121298</v>
      </c>
      <c r="AV129" s="77">
        <v>4658246918.3211899</v>
      </c>
      <c r="AW129" s="77">
        <v>5337833248.0143404</v>
      </c>
      <c r="AX129" s="77">
        <v>6293046161.7593203</v>
      </c>
      <c r="AY129" s="77">
        <v>7274595706.5740604</v>
      </c>
      <c r="AZ129" s="77">
        <v>8639235912.5907707</v>
      </c>
      <c r="BA129" s="77">
        <v>10351914177.4839</v>
      </c>
      <c r="BB129" s="77">
        <v>10401851767.7083</v>
      </c>
      <c r="BC129" s="77">
        <v>11242275287.580999</v>
      </c>
      <c r="BD129" s="77">
        <v>12829541141.062</v>
      </c>
      <c r="BE129" s="77">
        <v>14054443213.488701</v>
      </c>
      <c r="BF129" s="77">
        <v>15227991395.120701</v>
      </c>
      <c r="BG129" s="77">
        <v>16702610842.3529</v>
      </c>
      <c r="BH129" s="77">
        <v>18049954289.472099</v>
      </c>
      <c r="BI129" s="77">
        <v>20016747857.6367</v>
      </c>
      <c r="BJ129" s="77">
        <v>22177200588.182598</v>
      </c>
      <c r="BK129" s="77">
        <v>24571753583.393501</v>
      </c>
      <c r="BL129" s="77">
        <v>27089390032.798</v>
      </c>
      <c r="BM129" s="77">
        <v>25872797891.766399</v>
      </c>
      <c r="BN129" s="77">
        <v>26961061151.7337</v>
      </c>
      <c r="BO129" s="77">
        <v>29504829319.316898</v>
      </c>
      <c r="BP129" s="77">
        <v>31772759998.857101</v>
      </c>
    </row>
    <row r="130" spans="1:68" x14ac:dyDescent="0.35">
      <c r="A130" t="s">
        <v>466</v>
      </c>
      <c r="B130" t="s">
        <v>467</v>
      </c>
      <c r="C130" t="s">
        <v>218</v>
      </c>
      <c r="D130" t="s">
        <v>219</v>
      </c>
      <c r="E130" s="77"/>
      <c r="F130" s="77"/>
      <c r="G130" s="77"/>
      <c r="H130" s="77"/>
      <c r="I130" s="77"/>
      <c r="J130" s="77"/>
      <c r="K130" s="77"/>
      <c r="L130" s="77"/>
      <c r="M130" s="77"/>
      <c r="N130" s="77"/>
      <c r="O130" s="77">
        <v>14295279.544693699</v>
      </c>
      <c r="P130" s="77">
        <v>15278632.4786325</v>
      </c>
      <c r="Q130" s="77">
        <v>18936526.946107801</v>
      </c>
      <c r="R130" s="77">
        <v>31710657.725781102</v>
      </c>
      <c r="S130" s="77">
        <v>85637174.372213095</v>
      </c>
      <c r="T130" s="77">
        <v>55083908.146794401</v>
      </c>
      <c r="U130" s="77">
        <v>41110421.3207151</v>
      </c>
      <c r="V130" s="77">
        <v>38746985.279849201</v>
      </c>
      <c r="W130" s="77">
        <v>45212147.989089601</v>
      </c>
      <c r="X130" s="77">
        <v>42618212.221438497</v>
      </c>
      <c r="Y130" s="77">
        <v>33020436.234121699</v>
      </c>
      <c r="Z130" s="77">
        <v>35623380.428974397</v>
      </c>
      <c r="AA130" s="77">
        <v>32458871.060177699</v>
      </c>
      <c r="AB130" s="77">
        <v>30630216.708783198</v>
      </c>
      <c r="AC130" s="77">
        <v>34224966.850048102</v>
      </c>
      <c r="AD130" s="77">
        <v>25839883.5110116</v>
      </c>
      <c r="AE130" s="77">
        <v>26069971.804322802</v>
      </c>
      <c r="AF130" s="77">
        <v>29408057.8078393</v>
      </c>
      <c r="AG130" s="77">
        <v>38284001.662619501</v>
      </c>
      <c r="AH130" s="77">
        <v>37956756.183985896</v>
      </c>
      <c r="AI130" s="77">
        <v>36688453.363121197</v>
      </c>
      <c r="AJ130" s="77">
        <v>41285104.022882901</v>
      </c>
      <c r="AK130" s="77">
        <v>61689952.175599001</v>
      </c>
      <c r="AL130" s="77">
        <v>59161135.893809199</v>
      </c>
      <c r="AM130" s="77">
        <v>67263705.1627087</v>
      </c>
      <c r="AN130" s="77">
        <v>68938269.1157296</v>
      </c>
      <c r="AO130" s="77">
        <v>81385876.263730898</v>
      </c>
      <c r="AP130" s="77">
        <v>80155561.163146302</v>
      </c>
      <c r="AQ130" s="77">
        <v>74756820.460501999</v>
      </c>
      <c r="AR130" s="77">
        <v>77421852.317816705</v>
      </c>
      <c r="AS130" s="77">
        <v>74790109.384883195</v>
      </c>
      <c r="AT130" s="77">
        <v>65168750.859865502</v>
      </c>
      <c r="AU130" s="77">
        <v>74977058.649989203</v>
      </c>
      <c r="AV130" s="77">
        <v>95984600.956992403</v>
      </c>
      <c r="AW130" s="77">
        <v>104430807.970865</v>
      </c>
      <c r="AX130" s="77">
        <v>113786233.087662</v>
      </c>
      <c r="AY130" s="77">
        <v>112201076.377306</v>
      </c>
      <c r="AZ130" s="77">
        <v>138066995.12665299</v>
      </c>
      <c r="BA130" s="77">
        <v>146790160.52972001</v>
      </c>
      <c r="BB130" s="77">
        <v>140384919.85191</v>
      </c>
      <c r="BC130" s="77">
        <v>165113529.310862</v>
      </c>
      <c r="BD130" s="77">
        <v>195984787.45449799</v>
      </c>
      <c r="BE130" s="77">
        <v>207081997.22303</v>
      </c>
      <c r="BF130" s="77">
        <v>201768028.55259001</v>
      </c>
      <c r="BG130" s="77">
        <v>200114840.67884001</v>
      </c>
      <c r="BH130" s="77">
        <v>191572320.429122</v>
      </c>
      <c r="BI130" s="77">
        <v>206658568.82250699</v>
      </c>
      <c r="BJ130" s="77">
        <v>223029864.54192999</v>
      </c>
      <c r="BK130" s="77">
        <v>233859230.19219801</v>
      </c>
      <c r="BL130" s="77">
        <v>216891541.02135101</v>
      </c>
      <c r="BM130" s="77">
        <v>222973879.711097</v>
      </c>
      <c r="BN130" s="77">
        <v>289207526.30661702</v>
      </c>
      <c r="BO130" s="77">
        <v>270520731.59904099</v>
      </c>
      <c r="BP130" s="77">
        <v>279034355.10842103</v>
      </c>
    </row>
    <row r="131" spans="1:68" x14ac:dyDescent="0.35">
      <c r="A131" t="s">
        <v>468</v>
      </c>
      <c r="B131" t="s">
        <v>469</v>
      </c>
      <c r="C131" t="s">
        <v>218</v>
      </c>
      <c r="D131" t="s">
        <v>219</v>
      </c>
      <c r="E131" s="77">
        <v>12366635.7500773</v>
      </c>
      <c r="F131" s="77">
        <v>12483302.125078</v>
      </c>
      <c r="G131" s="77">
        <v>12541635.312578401</v>
      </c>
      <c r="H131" s="77">
        <v>12833301.2500802</v>
      </c>
      <c r="I131" s="77">
        <v>13416633.125083899</v>
      </c>
      <c r="J131" s="77">
        <v>13593932.322053701</v>
      </c>
      <c r="K131" s="77">
        <v>14469078.179696601</v>
      </c>
      <c r="L131" s="77">
        <v>16742338.251986399</v>
      </c>
      <c r="M131" s="77">
        <v>14600000</v>
      </c>
      <c r="N131" s="77">
        <v>15850000</v>
      </c>
      <c r="O131" s="77">
        <v>16300000</v>
      </c>
      <c r="P131" s="77">
        <v>19624746.4503043</v>
      </c>
      <c r="Q131" s="77">
        <v>22944849.115504701</v>
      </c>
      <c r="R131" s="77">
        <v>24196018.376722801</v>
      </c>
      <c r="S131" s="77">
        <v>31514856.307842199</v>
      </c>
      <c r="T131" s="77">
        <v>33364055.299539201</v>
      </c>
      <c r="U131" s="77">
        <v>30095602.2944551</v>
      </c>
      <c r="V131" s="77">
        <v>44496296.296296299</v>
      </c>
      <c r="W131" s="77">
        <v>49433333.333333299</v>
      </c>
      <c r="X131" s="77">
        <v>58840740.740740702</v>
      </c>
      <c r="Y131" s="77">
        <v>68459259.259259298</v>
      </c>
      <c r="Z131" s="77">
        <v>80888888.888888896</v>
      </c>
      <c r="AA131" s="77">
        <v>86022222.222222194</v>
      </c>
      <c r="AB131" s="77">
        <v>86874074.074074104</v>
      </c>
      <c r="AC131" s="77">
        <v>98603703.703703701</v>
      </c>
      <c r="AD131" s="77">
        <v>111007407.407407</v>
      </c>
      <c r="AE131" s="77">
        <v>130685185.185185</v>
      </c>
      <c r="AF131" s="77">
        <v>147748148.148148</v>
      </c>
      <c r="AG131" s="77">
        <v>172692592.59259301</v>
      </c>
      <c r="AH131" s="77">
        <v>192518518.518518</v>
      </c>
      <c r="AI131" s="77">
        <v>217259259.25925899</v>
      </c>
      <c r="AJ131" s="77">
        <v>220540740.74074101</v>
      </c>
      <c r="AK131" s="77">
        <v>242137037.03703699</v>
      </c>
      <c r="AL131" s="77">
        <v>263755555.555556</v>
      </c>
      <c r="AM131" s="77">
        <v>295159259.25925899</v>
      </c>
      <c r="AN131" s="77">
        <v>313485185.18518502</v>
      </c>
      <c r="AO131" s="77">
        <v>333944444.444444</v>
      </c>
      <c r="AP131" s="77">
        <v>374641307.97464103</v>
      </c>
      <c r="AQ131" s="77">
        <v>383257331.40548003</v>
      </c>
      <c r="AR131" s="77">
        <v>406595484.37326199</v>
      </c>
      <c r="AS131" s="77">
        <v>421695769.84391803</v>
      </c>
      <c r="AT131" s="77">
        <v>458643829.01419902</v>
      </c>
      <c r="AU131" s="77">
        <v>481077373.66996598</v>
      </c>
      <c r="AV131" s="77">
        <v>469869869.86987001</v>
      </c>
      <c r="AW131" s="77">
        <v>506900000</v>
      </c>
      <c r="AX131" s="77">
        <v>547203703.703704</v>
      </c>
      <c r="AY131" s="77">
        <v>644414814.81481504</v>
      </c>
      <c r="AZ131" s="77">
        <v>689285185.18518496</v>
      </c>
      <c r="BA131" s="77">
        <v>777691333.33333302</v>
      </c>
      <c r="BB131" s="77">
        <v>774273111.11111104</v>
      </c>
      <c r="BC131" s="77">
        <v>778718518.51851797</v>
      </c>
      <c r="BD131" s="77">
        <v>836092592.59259295</v>
      </c>
      <c r="BE131" s="77">
        <v>825381481.48148096</v>
      </c>
      <c r="BF131" s="77">
        <v>874896296.296296</v>
      </c>
      <c r="BG131" s="77">
        <v>952111111.11111104</v>
      </c>
      <c r="BH131" s="77">
        <v>957222222.22222197</v>
      </c>
      <c r="BI131" s="77">
        <v>1006818518.51852</v>
      </c>
      <c r="BJ131" s="77">
        <v>1056977777.7777801</v>
      </c>
      <c r="BK131" s="77">
        <v>1076548148.14815</v>
      </c>
      <c r="BL131" s="77">
        <v>1107855555.5555601</v>
      </c>
      <c r="BM131" s="77">
        <v>883922222.22222197</v>
      </c>
      <c r="BN131" s="77">
        <v>858622222.22222197</v>
      </c>
      <c r="BO131" s="77">
        <v>981429629.62962997</v>
      </c>
      <c r="BP131" s="77">
        <v>1077033111.11111</v>
      </c>
    </row>
    <row r="132" spans="1:68" x14ac:dyDescent="0.35">
      <c r="A132" t="s">
        <v>470</v>
      </c>
      <c r="B132" t="s">
        <v>471</v>
      </c>
      <c r="C132" t="s">
        <v>218</v>
      </c>
      <c r="D132" t="s">
        <v>219</v>
      </c>
      <c r="E132" s="77">
        <v>3958811881.1881199</v>
      </c>
      <c r="F132" s="77">
        <v>2417628736.5265498</v>
      </c>
      <c r="G132" s="77">
        <v>2814615384.6153798</v>
      </c>
      <c r="H132" s="77">
        <v>3988461538.4615402</v>
      </c>
      <c r="I132" s="77">
        <v>3459019942.7907901</v>
      </c>
      <c r="J132" s="77">
        <v>3120861498.9144201</v>
      </c>
      <c r="K132" s="77">
        <v>3929055143.5021</v>
      </c>
      <c r="L132" s="77">
        <v>4855892445.8268204</v>
      </c>
      <c r="M132" s="77">
        <v>6119394892.3710899</v>
      </c>
      <c r="N132" s="77">
        <v>7678698837.5934601</v>
      </c>
      <c r="O132" s="77">
        <v>9005144969.1166592</v>
      </c>
      <c r="P132" s="77">
        <v>9903571248.5326805</v>
      </c>
      <c r="Q132" s="77">
        <v>10862211760.825199</v>
      </c>
      <c r="R132" s="77">
        <v>13876472208.267799</v>
      </c>
      <c r="S132" s="77">
        <v>19543973941.368099</v>
      </c>
      <c r="T132" s="77">
        <v>21784297520.661201</v>
      </c>
      <c r="U132" s="77">
        <v>29902479338.842999</v>
      </c>
      <c r="V132" s="77">
        <v>38446487603.305801</v>
      </c>
      <c r="W132" s="77">
        <v>51972107438.016502</v>
      </c>
      <c r="X132" s="77">
        <v>66946900826.446297</v>
      </c>
      <c r="Y132" s="77">
        <v>65398377597.510803</v>
      </c>
      <c r="Z132" s="77">
        <v>72933533011.770599</v>
      </c>
      <c r="AA132" s="77">
        <v>78358416171.488907</v>
      </c>
      <c r="AB132" s="77">
        <v>87760553261.927902</v>
      </c>
      <c r="AC132" s="77">
        <v>97510744119.116196</v>
      </c>
      <c r="AD132" s="77">
        <v>101296177099.377</v>
      </c>
      <c r="AE132" s="77">
        <v>116836246284.832</v>
      </c>
      <c r="AF132" s="77">
        <v>147948709376.43399</v>
      </c>
      <c r="AG132" s="77">
        <v>199591287824.77701</v>
      </c>
      <c r="AH132" s="77">
        <v>246928837311.40601</v>
      </c>
      <c r="AI132" s="77">
        <v>283365844161.09198</v>
      </c>
      <c r="AJ132" s="77">
        <v>330647042837.33398</v>
      </c>
      <c r="AK132" s="77">
        <v>355524903068.05603</v>
      </c>
      <c r="AL132" s="77">
        <v>392665710525.41101</v>
      </c>
      <c r="AM132" s="77">
        <v>463619823515.164</v>
      </c>
      <c r="AN132" s="77">
        <v>566581003128.20398</v>
      </c>
      <c r="AO132" s="77">
        <v>610167053824.00696</v>
      </c>
      <c r="AP132" s="77">
        <v>569755022973.03503</v>
      </c>
      <c r="AQ132" s="77">
        <v>383331833681.82098</v>
      </c>
      <c r="AR132" s="77">
        <v>497514040642.26202</v>
      </c>
      <c r="AS132" s="77">
        <v>576179387819.61304</v>
      </c>
      <c r="AT132" s="77">
        <v>547656279894.58698</v>
      </c>
      <c r="AU132" s="77">
        <v>627246933729.61804</v>
      </c>
      <c r="AV132" s="77">
        <v>702714855193.90405</v>
      </c>
      <c r="AW132" s="77">
        <v>793175561887.02698</v>
      </c>
      <c r="AX132" s="77">
        <v>934901071332.98401</v>
      </c>
      <c r="AY132" s="77">
        <v>1053216909887.5601</v>
      </c>
      <c r="AZ132" s="77">
        <v>1172614086539.8601</v>
      </c>
      <c r="BA132" s="77">
        <v>1047339010225.25</v>
      </c>
      <c r="BB132" s="77">
        <v>943941876218.74304</v>
      </c>
      <c r="BC132" s="77">
        <v>1143672241149.72</v>
      </c>
      <c r="BD132" s="77">
        <v>1253289537500.8101</v>
      </c>
      <c r="BE132" s="77">
        <v>1278046536287.01</v>
      </c>
      <c r="BF132" s="77">
        <v>1370632955321.2</v>
      </c>
      <c r="BG132" s="77">
        <v>1484488526271.8</v>
      </c>
      <c r="BH132" s="77">
        <v>1466038936206.4299</v>
      </c>
      <c r="BI132" s="77">
        <v>1499679823909.6101</v>
      </c>
      <c r="BJ132" s="77">
        <v>1623074183501.8999</v>
      </c>
      <c r="BK132" s="77">
        <v>1725373496825.4299</v>
      </c>
      <c r="BL132" s="77">
        <v>1651422932447.77</v>
      </c>
      <c r="BM132" s="77">
        <v>1644312831906.1699</v>
      </c>
      <c r="BN132" s="77">
        <v>1818432106880.04</v>
      </c>
      <c r="BO132" s="77">
        <v>1673916511799.71</v>
      </c>
      <c r="BP132" s="77">
        <v>1712792854202.3701</v>
      </c>
    </row>
    <row r="133" spans="1:68" x14ac:dyDescent="0.35">
      <c r="A133" t="s">
        <v>472</v>
      </c>
      <c r="B133" t="s">
        <v>473</v>
      </c>
      <c r="C133" t="s">
        <v>218</v>
      </c>
      <c r="D133" t="s">
        <v>219</v>
      </c>
      <c r="E133" s="77"/>
      <c r="F133" s="77"/>
      <c r="G133" s="77">
        <v>1828107502.7995501</v>
      </c>
      <c r="H133" s="77">
        <v>1900895856.66293</v>
      </c>
      <c r="I133" s="77">
        <v>2071668533.0347099</v>
      </c>
      <c r="J133" s="77">
        <v>2097199161.1203401</v>
      </c>
      <c r="K133" s="77">
        <v>2391199043.52038</v>
      </c>
      <c r="L133" s="77">
        <v>2441599023.3603902</v>
      </c>
      <c r="M133" s="77">
        <v>2662798934.8804302</v>
      </c>
      <c r="N133" s="77">
        <v>2769198892.3204398</v>
      </c>
      <c r="O133" s="77">
        <v>2873638850.5444598</v>
      </c>
      <c r="P133" s="77">
        <v>3880392195.4068799</v>
      </c>
      <c r="Q133" s="77">
        <v>4450537925.3318901</v>
      </c>
      <c r="R133" s="77">
        <v>5408804607.3128996</v>
      </c>
      <c r="S133" s="77">
        <v>13006948296.2705</v>
      </c>
      <c r="T133" s="77">
        <v>12022811620.786699</v>
      </c>
      <c r="U133" s="77">
        <v>13132252801.937201</v>
      </c>
      <c r="V133" s="77">
        <v>14137406740.5065</v>
      </c>
      <c r="W133" s="77">
        <v>15503557496.191601</v>
      </c>
      <c r="X133" s="77">
        <v>24749063922.479599</v>
      </c>
      <c r="Y133" s="77">
        <v>28638868355.919601</v>
      </c>
      <c r="Z133" s="77">
        <v>25058020338.253502</v>
      </c>
      <c r="AA133" s="77">
        <v>21577153356.419201</v>
      </c>
      <c r="AB133" s="77">
        <v>20871081080.153801</v>
      </c>
      <c r="AC133" s="77">
        <v>21700082752.936901</v>
      </c>
      <c r="AD133" s="77">
        <v>21445970613.759499</v>
      </c>
      <c r="AE133" s="77">
        <v>17903989745.178001</v>
      </c>
      <c r="AF133" s="77">
        <v>22368704133.666801</v>
      </c>
      <c r="AG133" s="77">
        <v>20690322152.894501</v>
      </c>
      <c r="AH133" s="77">
        <v>24313855653.3993</v>
      </c>
      <c r="AI133" s="77">
        <v>18427777777.777802</v>
      </c>
      <c r="AJ133" s="77">
        <v>11009993703.1474</v>
      </c>
      <c r="AK133" s="77">
        <v>19858555214.7239</v>
      </c>
      <c r="AL133" s="77">
        <v>23941391390.7285</v>
      </c>
      <c r="AM133" s="77">
        <v>24848483838.383801</v>
      </c>
      <c r="AN133" s="77">
        <v>27186980646.5448</v>
      </c>
      <c r="AO133" s="77">
        <v>31492373308.751598</v>
      </c>
      <c r="AP133" s="77">
        <v>30350190704.4361</v>
      </c>
      <c r="AQ133" s="77">
        <v>25943705784.299599</v>
      </c>
      <c r="AR133" s="77">
        <v>30122365849.251801</v>
      </c>
      <c r="AS133" s="77">
        <v>37718743480.075104</v>
      </c>
      <c r="AT133" s="77">
        <v>34889559869.832603</v>
      </c>
      <c r="AU133" s="77">
        <v>38135788413.827599</v>
      </c>
      <c r="AV133" s="77">
        <v>47874582231.587997</v>
      </c>
      <c r="AW133" s="77">
        <v>59439090600.610802</v>
      </c>
      <c r="AX133" s="77">
        <v>80798630136.986298</v>
      </c>
      <c r="AY133" s="77">
        <v>101557330723.423</v>
      </c>
      <c r="AZ133" s="77">
        <v>114634043361.692</v>
      </c>
      <c r="BA133" s="77">
        <v>147379737229.75299</v>
      </c>
      <c r="BB133" s="77">
        <v>105968691905.41499</v>
      </c>
      <c r="BC133" s="77">
        <v>115416245238.478</v>
      </c>
      <c r="BD133" s="77">
        <v>154039231299.12799</v>
      </c>
      <c r="BE133" s="77">
        <v>174047695598.686</v>
      </c>
      <c r="BF133" s="77">
        <v>174168116687.215</v>
      </c>
      <c r="BG133" s="77">
        <v>162650450784.686</v>
      </c>
      <c r="BH133" s="77">
        <v>114585555830.916</v>
      </c>
      <c r="BI133" s="77">
        <v>109406674087.94701</v>
      </c>
      <c r="BJ133" s="77">
        <v>120687539675.517</v>
      </c>
      <c r="BK133" s="77">
        <v>138202535962.401</v>
      </c>
      <c r="BL133" s="77">
        <v>138696321087.86401</v>
      </c>
      <c r="BM133" s="77">
        <v>107512998447.021</v>
      </c>
      <c r="BN133" s="77">
        <v>141777271268.694</v>
      </c>
      <c r="BO133" s="77">
        <v>182809482400.92401</v>
      </c>
      <c r="BP133" s="77">
        <v>161772221950.94199</v>
      </c>
    </row>
    <row r="134" spans="1:68" x14ac:dyDescent="0.35">
      <c r="A134" t="s">
        <v>474</v>
      </c>
      <c r="B134" t="s">
        <v>475</v>
      </c>
      <c r="C134" t="s">
        <v>218</v>
      </c>
      <c r="D134" t="s">
        <v>219</v>
      </c>
      <c r="E134" s="77"/>
      <c r="F134" s="77"/>
      <c r="G134" s="77"/>
      <c r="H134" s="77"/>
      <c r="I134" s="77"/>
      <c r="J134" s="77"/>
      <c r="K134" s="77"/>
      <c r="L134" s="77"/>
      <c r="M134" s="77"/>
      <c r="N134" s="77"/>
      <c r="O134" s="77"/>
      <c r="P134" s="77"/>
      <c r="Q134" s="77"/>
      <c r="R134" s="77"/>
      <c r="S134" s="77"/>
      <c r="T134" s="77"/>
      <c r="U134" s="77"/>
      <c r="V134" s="77"/>
      <c r="W134" s="77"/>
      <c r="X134" s="77"/>
      <c r="Y134" s="77"/>
      <c r="Z134" s="77"/>
      <c r="AA134" s="77"/>
      <c r="AB134" s="77"/>
      <c r="AC134" s="77"/>
      <c r="AD134" s="77"/>
      <c r="AE134" s="77"/>
      <c r="AF134" s="77"/>
      <c r="AG134" s="77"/>
      <c r="AH134" s="77">
        <v>876402463262.68604</v>
      </c>
      <c r="AI134" s="77">
        <v>957593725702.95801</v>
      </c>
      <c r="AJ134" s="77">
        <v>1031036432080.74</v>
      </c>
      <c r="AK134" s="77">
        <v>1119017965058.76</v>
      </c>
      <c r="AL134" s="77">
        <v>1348397983096.4399</v>
      </c>
      <c r="AM134" s="77">
        <v>1592910332496.8899</v>
      </c>
      <c r="AN134" s="77">
        <v>1697838269009.46</v>
      </c>
      <c r="AO134" s="77">
        <v>1853063931965.1001</v>
      </c>
      <c r="AP134" s="77">
        <v>2021893648691.25</v>
      </c>
      <c r="AQ134" s="77">
        <v>2038842311934.9299</v>
      </c>
      <c r="AR134" s="77">
        <v>1810327579938.7</v>
      </c>
      <c r="AS134" s="77">
        <v>2001496152611.1201</v>
      </c>
      <c r="AT134" s="77">
        <v>1951435655114.4199</v>
      </c>
      <c r="AU134" s="77">
        <v>1757081641119.6201</v>
      </c>
      <c r="AV134" s="77">
        <v>1793945251035.72</v>
      </c>
      <c r="AW134" s="77">
        <v>2043684160277.3201</v>
      </c>
      <c r="AX134" s="77">
        <v>2470502060472.1899</v>
      </c>
      <c r="AY134" s="77">
        <v>2881093926514.8901</v>
      </c>
      <c r="AZ134" s="77">
        <v>3401597415158.73</v>
      </c>
      <c r="BA134" s="77">
        <v>3931407891415.48</v>
      </c>
      <c r="BB134" s="77">
        <v>3643244830292.9702</v>
      </c>
      <c r="BC134" s="77">
        <v>4556436688834.7598</v>
      </c>
      <c r="BD134" s="77">
        <v>5320445093655.7402</v>
      </c>
      <c r="BE134" s="77">
        <v>5297857656983.3496</v>
      </c>
      <c r="BF134" s="77">
        <v>5436631031505.8604</v>
      </c>
      <c r="BG134" s="77">
        <v>5457289044548.7695</v>
      </c>
      <c r="BH134" s="77">
        <v>4634564315170.4502</v>
      </c>
      <c r="BI134" s="77">
        <v>4496975505130.54</v>
      </c>
      <c r="BJ134" s="77">
        <v>5012883307321.9805</v>
      </c>
      <c r="BK134" s="77">
        <v>4870399271215.5996</v>
      </c>
      <c r="BL134" s="77">
        <v>4804547155275.1299</v>
      </c>
      <c r="BM134" s="77">
        <v>4046822646872.3701</v>
      </c>
      <c r="BN134" s="77">
        <v>4690738841614.1299</v>
      </c>
      <c r="BO134" s="77">
        <v>5389510951677.6904</v>
      </c>
      <c r="BP134" s="77">
        <v>6050580948759.9502</v>
      </c>
    </row>
    <row r="135" spans="1:68" x14ac:dyDescent="0.35">
      <c r="A135" t="s">
        <v>476</v>
      </c>
      <c r="B135" t="s">
        <v>477</v>
      </c>
      <c r="C135" t="s">
        <v>218</v>
      </c>
      <c r="D135" t="s">
        <v>219</v>
      </c>
      <c r="E135" s="77"/>
      <c r="F135" s="77"/>
      <c r="G135" s="77"/>
      <c r="H135" s="77"/>
      <c r="I135" s="77"/>
      <c r="J135" s="77"/>
      <c r="K135" s="77"/>
      <c r="L135" s="77"/>
      <c r="M135" s="77"/>
      <c r="N135" s="77"/>
      <c r="O135" s="77"/>
      <c r="P135" s="77"/>
      <c r="Q135" s="77"/>
      <c r="R135" s="77"/>
      <c r="S135" s="77"/>
      <c r="T135" s="77"/>
      <c r="U135" s="77"/>
      <c r="V135" s="77"/>
      <c r="W135" s="77"/>
      <c r="X135" s="77"/>
      <c r="Y135" s="77"/>
      <c r="Z135" s="77"/>
      <c r="AA135" s="77"/>
      <c r="AB135" s="77"/>
      <c r="AC135" s="77">
        <v>1757142855.91837</v>
      </c>
      <c r="AD135" s="77">
        <v>2366666615.5555601</v>
      </c>
      <c r="AE135" s="77">
        <v>1776842097.16343</v>
      </c>
      <c r="AF135" s="77">
        <v>1087273103.6963899</v>
      </c>
      <c r="AG135" s="77">
        <v>598961269.29787898</v>
      </c>
      <c r="AH135" s="77">
        <v>714046821.09379697</v>
      </c>
      <c r="AI135" s="77">
        <v>865559879.400406</v>
      </c>
      <c r="AJ135" s="77">
        <v>1028087972.31085</v>
      </c>
      <c r="AK135" s="77">
        <v>1127806944.6151299</v>
      </c>
      <c r="AL135" s="77">
        <v>1327748689.88094</v>
      </c>
      <c r="AM135" s="77">
        <v>1543606345.1168399</v>
      </c>
      <c r="AN135" s="77">
        <v>1763536304.5396399</v>
      </c>
      <c r="AO135" s="77">
        <v>1873671550.34636</v>
      </c>
      <c r="AP135" s="77">
        <v>1747011857.3310699</v>
      </c>
      <c r="AQ135" s="77">
        <v>1280177838.7190499</v>
      </c>
      <c r="AR135" s="77">
        <v>1454430642.44959</v>
      </c>
      <c r="AS135" s="77">
        <v>1731198022.4676299</v>
      </c>
      <c r="AT135" s="77">
        <v>1768619058.3464701</v>
      </c>
      <c r="AU135" s="77">
        <v>1758176653.0774601</v>
      </c>
      <c r="AV135" s="77">
        <v>2023324407.2841401</v>
      </c>
      <c r="AW135" s="77">
        <v>2366398119.8632102</v>
      </c>
      <c r="AX135" s="77">
        <v>2735558734.7378998</v>
      </c>
      <c r="AY135" s="77">
        <v>3455030060.9784999</v>
      </c>
      <c r="AZ135" s="77">
        <v>4223152739.0405202</v>
      </c>
      <c r="BA135" s="77">
        <v>5446433157.4011402</v>
      </c>
      <c r="BB135" s="77">
        <v>5836137329.63305</v>
      </c>
      <c r="BC135" s="77">
        <v>7131771014.7045603</v>
      </c>
      <c r="BD135" s="77">
        <v>8750104617.1730309</v>
      </c>
      <c r="BE135" s="77">
        <v>10192846339.402901</v>
      </c>
      <c r="BF135" s="77">
        <v>11983252626.5452</v>
      </c>
      <c r="BG135" s="77">
        <v>13279245886.385401</v>
      </c>
      <c r="BH135" s="77">
        <v>14426380125.6488</v>
      </c>
      <c r="BI135" s="77">
        <v>15912501722.6143</v>
      </c>
      <c r="BJ135" s="77">
        <v>17071155481.499399</v>
      </c>
      <c r="BK135" s="77">
        <v>18141641089.796299</v>
      </c>
      <c r="BL135" s="77">
        <v>18740561512.5555</v>
      </c>
      <c r="BM135" s="77">
        <v>18981805250.242401</v>
      </c>
      <c r="BN135" s="77">
        <v>18827148530.9347</v>
      </c>
      <c r="BO135" s="77">
        <v>15468785203.753201</v>
      </c>
      <c r="BP135" s="77">
        <v>15843155731.255199</v>
      </c>
    </row>
    <row r="136" spans="1:68" x14ac:dyDescent="0.35">
      <c r="A136" t="s">
        <v>478</v>
      </c>
      <c r="B136" t="s">
        <v>479</v>
      </c>
      <c r="C136" t="s">
        <v>218</v>
      </c>
      <c r="D136" t="s">
        <v>219</v>
      </c>
      <c r="E136" s="77"/>
      <c r="F136" s="77"/>
      <c r="G136" s="77"/>
      <c r="H136" s="77"/>
      <c r="I136" s="77"/>
      <c r="J136" s="77"/>
      <c r="K136" s="77"/>
      <c r="L136" s="77"/>
      <c r="M136" s="77"/>
      <c r="N136" s="77"/>
      <c r="O136" s="77"/>
      <c r="P136" s="77"/>
      <c r="Q136" s="77"/>
      <c r="R136" s="77"/>
      <c r="S136" s="77"/>
      <c r="T136" s="77"/>
      <c r="U136" s="77"/>
      <c r="V136" s="77"/>
      <c r="W136" s="77"/>
      <c r="X136" s="77"/>
      <c r="Y136" s="77"/>
      <c r="Z136" s="77"/>
      <c r="AA136" s="77"/>
      <c r="AB136" s="77"/>
      <c r="AC136" s="77"/>
      <c r="AD136" s="77"/>
      <c r="AE136" s="77"/>
      <c r="AF136" s="77"/>
      <c r="AG136" s="77">
        <v>3313540067.9324598</v>
      </c>
      <c r="AH136" s="77">
        <v>2717998687.7100201</v>
      </c>
      <c r="AI136" s="77">
        <v>2838485353.9618702</v>
      </c>
      <c r="AJ136" s="77">
        <v>4690415092.5366297</v>
      </c>
      <c r="AK136" s="77">
        <v>5843579160.9012203</v>
      </c>
      <c r="AL136" s="77">
        <v>7941744492.2359505</v>
      </c>
      <c r="AM136" s="77">
        <v>9599127050.1755791</v>
      </c>
      <c r="AN136" s="77">
        <v>11718795528.555599</v>
      </c>
      <c r="AO136" s="77">
        <v>13690217333.5879</v>
      </c>
      <c r="AP136" s="77">
        <v>15751867489.444599</v>
      </c>
      <c r="AQ136" s="77">
        <v>17247179005.5219</v>
      </c>
      <c r="AR136" s="77">
        <v>17391056369.226501</v>
      </c>
      <c r="AS136" s="77">
        <v>17260364842.454399</v>
      </c>
      <c r="AT136" s="77">
        <v>17649751243.781101</v>
      </c>
      <c r="AU136" s="77">
        <v>19152238805.9701</v>
      </c>
      <c r="AV136" s="77">
        <v>20082918739.635201</v>
      </c>
      <c r="AW136" s="77">
        <v>21159827992.039799</v>
      </c>
      <c r="AX136" s="77">
        <v>21497336498.8391</v>
      </c>
      <c r="AY136" s="77">
        <v>22022709851.409599</v>
      </c>
      <c r="AZ136" s="77">
        <v>24827355014.9254</v>
      </c>
      <c r="BA136" s="77">
        <v>29118916105.472599</v>
      </c>
      <c r="BB136" s="77">
        <v>35399582928.689903</v>
      </c>
      <c r="BC136" s="77">
        <v>38443907042.122704</v>
      </c>
      <c r="BD136" s="77">
        <v>39927125961.525703</v>
      </c>
      <c r="BE136" s="77">
        <v>44016799515.754601</v>
      </c>
      <c r="BF136" s="77">
        <v>46880103080.597</v>
      </c>
      <c r="BG136" s="77">
        <v>48095213746.600304</v>
      </c>
      <c r="BH136" s="77">
        <v>49929337836.815903</v>
      </c>
      <c r="BI136" s="77">
        <v>51147308774.129402</v>
      </c>
      <c r="BJ136" s="77">
        <v>53027680685.903801</v>
      </c>
      <c r="BK136" s="77">
        <v>54901519155.555603</v>
      </c>
      <c r="BL136" s="77">
        <v>51605959131.274101</v>
      </c>
      <c r="BM136" s="77">
        <v>31712128253.796101</v>
      </c>
      <c r="BN136" s="77">
        <v>23131941556.784302</v>
      </c>
      <c r="BO136" s="77">
        <v>20992421948.808102</v>
      </c>
      <c r="BP136" s="77"/>
    </row>
    <row r="137" spans="1:68" x14ac:dyDescent="0.35">
      <c r="A137" t="s">
        <v>480</v>
      </c>
      <c r="B137" t="s">
        <v>481</v>
      </c>
      <c r="C137" t="s">
        <v>218</v>
      </c>
      <c r="D137" t="s">
        <v>219</v>
      </c>
      <c r="E137" s="77">
        <v>190495599.99999899</v>
      </c>
      <c r="F137" s="77">
        <v>183920899.99999899</v>
      </c>
      <c r="G137" s="77">
        <v>191861799.99999899</v>
      </c>
      <c r="H137" s="77">
        <v>200229599.99999899</v>
      </c>
      <c r="I137" s="77">
        <v>218929099.99999899</v>
      </c>
      <c r="J137" s="77">
        <v>229260799.99999899</v>
      </c>
      <c r="K137" s="77">
        <v>244459499.99999899</v>
      </c>
      <c r="L137" s="77">
        <v>261024299.99999899</v>
      </c>
      <c r="M137" s="77">
        <v>276820699.99999899</v>
      </c>
      <c r="N137" s="77">
        <v>306961799.99999899</v>
      </c>
      <c r="O137" s="77">
        <v>323099699.99999899</v>
      </c>
      <c r="P137" s="77">
        <v>341543099.99999899</v>
      </c>
      <c r="Q137" s="77">
        <v>368097999.99999899</v>
      </c>
      <c r="R137" s="77">
        <v>386968299.99999899</v>
      </c>
      <c r="S137" s="77">
        <v>486954999.99999899</v>
      </c>
      <c r="T137" s="77">
        <v>577549299.99999905</v>
      </c>
      <c r="U137" s="77">
        <v>596675699.99999797</v>
      </c>
      <c r="V137" s="77">
        <v>673010599.99999797</v>
      </c>
      <c r="W137" s="77">
        <v>717240399.99999797</v>
      </c>
      <c r="X137" s="77">
        <v>814067899.99999797</v>
      </c>
      <c r="Y137" s="77">
        <v>854711499.99999797</v>
      </c>
      <c r="Z137" s="77">
        <v>846514499.99999797</v>
      </c>
      <c r="AA137" s="77">
        <v>863933199.99999797</v>
      </c>
      <c r="AB137" s="77">
        <v>823374899.99999797</v>
      </c>
      <c r="AC137" s="77">
        <v>848478299.99999797</v>
      </c>
      <c r="AD137" s="77">
        <v>851296099.99999797</v>
      </c>
      <c r="AE137" s="77">
        <v>840964399.99999797</v>
      </c>
      <c r="AF137" s="77">
        <v>972799999.99999797</v>
      </c>
      <c r="AG137" s="77">
        <v>1038300000</v>
      </c>
      <c r="AH137" s="77">
        <v>786299999.99999797</v>
      </c>
      <c r="AI137" s="77">
        <v>384399999.99999899</v>
      </c>
      <c r="AJ137" s="77">
        <v>348000000</v>
      </c>
      <c r="AK137" s="77">
        <v>223500000</v>
      </c>
      <c r="AL137" s="77">
        <v>160400000</v>
      </c>
      <c r="AM137" s="77">
        <v>132200000</v>
      </c>
      <c r="AN137" s="77">
        <v>134800000</v>
      </c>
      <c r="AO137" s="77">
        <v>159400000</v>
      </c>
      <c r="AP137" s="77">
        <v>295900000</v>
      </c>
      <c r="AQ137" s="77">
        <v>359600000</v>
      </c>
      <c r="AR137" s="77">
        <v>441800000</v>
      </c>
      <c r="AS137" s="77">
        <v>874000000</v>
      </c>
      <c r="AT137" s="77">
        <v>906000000</v>
      </c>
      <c r="AU137" s="77">
        <v>927000000</v>
      </c>
      <c r="AV137" s="77">
        <v>748000000</v>
      </c>
      <c r="AW137" s="77">
        <v>897000000</v>
      </c>
      <c r="AX137" s="77">
        <v>949000000</v>
      </c>
      <c r="AY137" s="77">
        <v>1119000000</v>
      </c>
      <c r="AZ137" s="77">
        <v>1373000000</v>
      </c>
      <c r="BA137" s="77">
        <v>1726000000</v>
      </c>
      <c r="BB137" s="77">
        <v>1768000000</v>
      </c>
      <c r="BC137" s="77">
        <v>1998000000</v>
      </c>
      <c r="BD137" s="77">
        <v>2398000000</v>
      </c>
      <c r="BE137" s="77">
        <v>2791614000</v>
      </c>
      <c r="BF137" s="77">
        <v>3177198100</v>
      </c>
      <c r="BG137" s="77">
        <v>3225652000</v>
      </c>
      <c r="BH137" s="77">
        <v>3227075700</v>
      </c>
      <c r="BI137" s="77">
        <v>3398419600</v>
      </c>
      <c r="BJ137" s="77">
        <v>3390703400</v>
      </c>
      <c r="BK137" s="77">
        <v>3422754800</v>
      </c>
      <c r="BL137" s="77">
        <v>3319596500</v>
      </c>
      <c r="BM137" s="77">
        <v>3176126340</v>
      </c>
      <c r="BN137" s="77">
        <v>3513049520</v>
      </c>
      <c r="BO137" s="77">
        <v>4001047000</v>
      </c>
      <c r="BP137" s="77">
        <v>4332000000</v>
      </c>
    </row>
    <row r="138" spans="1:68" x14ac:dyDescent="0.35">
      <c r="A138" t="s">
        <v>482</v>
      </c>
      <c r="B138" t="s">
        <v>483</v>
      </c>
      <c r="C138" t="s">
        <v>218</v>
      </c>
      <c r="D138" t="s">
        <v>219</v>
      </c>
      <c r="E138" s="77">
        <v>401644248.82583499</v>
      </c>
      <c r="F138" s="77">
        <v>443905611.55369401</v>
      </c>
      <c r="G138" s="77">
        <v>619725784.73448205</v>
      </c>
      <c r="H138" s="77">
        <v>892327911.08801496</v>
      </c>
      <c r="I138" s="77">
        <v>1341395422.26704</v>
      </c>
      <c r="J138" s="77">
        <v>1804979679.28249</v>
      </c>
      <c r="K138" s="77">
        <v>2312438534.6052899</v>
      </c>
      <c r="L138" s="77">
        <v>2726986913.09126</v>
      </c>
      <c r="M138" s="77">
        <v>3850623095.5704002</v>
      </c>
      <c r="N138" s="77">
        <v>4380987480.4493704</v>
      </c>
      <c r="O138" s="77">
        <v>4601649450.0013704</v>
      </c>
      <c r="P138" s="77">
        <v>5260185125.60641</v>
      </c>
      <c r="Q138" s="77">
        <v>6299395544.7164698</v>
      </c>
      <c r="R138" s="77">
        <v>8625889430.8253307</v>
      </c>
      <c r="S138" s="77">
        <v>15112543717.696301</v>
      </c>
      <c r="T138" s="77">
        <v>14710912456.9664</v>
      </c>
      <c r="U138" s="77">
        <v>19096943016.359501</v>
      </c>
      <c r="V138" s="77">
        <v>22428297108.2118</v>
      </c>
      <c r="W138" s="77">
        <v>22136422642.119598</v>
      </c>
      <c r="X138" s="77">
        <v>30536429497.9739</v>
      </c>
      <c r="Y138" s="77">
        <v>40953924948.998001</v>
      </c>
      <c r="Z138" s="77">
        <v>36374353879.633003</v>
      </c>
      <c r="AA138" s="77">
        <v>33760146991.755798</v>
      </c>
      <c r="AB138" s="77">
        <v>33200520139.865601</v>
      </c>
      <c r="AC138" s="77">
        <v>29476109151.852299</v>
      </c>
      <c r="AD138" s="77">
        <v>31530566323.5079</v>
      </c>
      <c r="AE138" s="77">
        <v>24180400960.621399</v>
      </c>
      <c r="AF138" s="77">
        <v>26697659335.914902</v>
      </c>
      <c r="AG138" s="77">
        <v>24308959591.723701</v>
      </c>
      <c r="AH138" s="77">
        <v>25156707900.181599</v>
      </c>
      <c r="AI138" s="77">
        <v>28904183602.4818</v>
      </c>
      <c r="AJ138" s="77">
        <v>31991821264.7118</v>
      </c>
      <c r="AK138" s="77">
        <v>33887047909.274601</v>
      </c>
      <c r="AL138" s="77">
        <v>30660051910.5037</v>
      </c>
      <c r="AM138" s="77">
        <v>28610549763.468498</v>
      </c>
      <c r="AN138" s="77">
        <v>25541379186.645802</v>
      </c>
      <c r="AO138" s="77">
        <v>27884615384.615398</v>
      </c>
      <c r="AP138" s="77">
        <v>30700897874.870399</v>
      </c>
      <c r="AQ138" s="77">
        <v>27251301398.2813</v>
      </c>
      <c r="AR138" s="77">
        <v>35975860857.116402</v>
      </c>
      <c r="AS138" s="77">
        <v>38270954138.112801</v>
      </c>
      <c r="AT138" s="77">
        <v>34112093927.254002</v>
      </c>
      <c r="AU138" s="77">
        <v>20481889763.779499</v>
      </c>
      <c r="AV138" s="77">
        <v>26265625000</v>
      </c>
      <c r="AW138" s="77">
        <v>33122307692.307701</v>
      </c>
      <c r="AX138" s="77">
        <v>47334691241.492401</v>
      </c>
      <c r="AY138" s="77">
        <v>60094231606.641998</v>
      </c>
      <c r="AZ138" s="77">
        <v>68032978390.6007</v>
      </c>
      <c r="BA138" s="77">
        <v>86710767415.1371</v>
      </c>
      <c r="BB138" s="77">
        <v>60808562033.419098</v>
      </c>
      <c r="BC138" s="77">
        <v>75380825062.4216</v>
      </c>
      <c r="BD138" s="77">
        <v>48169263294.1007</v>
      </c>
      <c r="BE138" s="77">
        <v>92540938129.1315</v>
      </c>
      <c r="BF138" s="77">
        <v>75351107029.060501</v>
      </c>
      <c r="BG138" s="77">
        <v>57372355592.022003</v>
      </c>
      <c r="BH138" s="77">
        <v>48717501321.305199</v>
      </c>
      <c r="BI138" s="77">
        <v>49912073701.297997</v>
      </c>
      <c r="BJ138" s="77">
        <v>67157452181.773804</v>
      </c>
      <c r="BK138" s="77">
        <v>76686029772.1483</v>
      </c>
      <c r="BL138" s="77">
        <v>72081962263.179398</v>
      </c>
      <c r="BM138" s="77">
        <v>65688454971.566299</v>
      </c>
      <c r="BN138" s="77">
        <v>47786789103.8172</v>
      </c>
      <c r="BO138" s="77">
        <v>55938727098.017403</v>
      </c>
      <c r="BP138" s="77">
        <v>50491722445.777298</v>
      </c>
    </row>
    <row r="139" spans="1:68" x14ac:dyDescent="0.35">
      <c r="A139" t="s">
        <v>484</v>
      </c>
      <c r="B139" t="s">
        <v>485</v>
      </c>
      <c r="C139" t="s">
        <v>218</v>
      </c>
      <c r="D139" t="s">
        <v>219</v>
      </c>
      <c r="E139" s="77"/>
      <c r="F139" s="77"/>
      <c r="G139" s="77"/>
      <c r="H139" s="77"/>
      <c r="I139" s="77"/>
      <c r="J139" s="77"/>
      <c r="K139" s="77"/>
      <c r="L139" s="77"/>
      <c r="M139" s="77"/>
      <c r="N139" s="77"/>
      <c r="O139" s="77"/>
      <c r="P139" s="77"/>
      <c r="Q139" s="77"/>
      <c r="R139" s="77"/>
      <c r="S139" s="77"/>
      <c r="T139" s="77"/>
      <c r="U139" s="77"/>
      <c r="V139" s="77"/>
      <c r="W139" s="77"/>
      <c r="X139" s="77"/>
      <c r="Y139" s="77">
        <v>170370370.37037</v>
      </c>
      <c r="Z139" s="77">
        <v>194444444.444444</v>
      </c>
      <c r="AA139" s="77">
        <v>183333333.33333299</v>
      </c>
      <c r="AB139" s="77">
        <v>197037037.03703699</v>
      </c>
      <c r="AC139" s="77">
        <v>251481481.48148099</v>
      </c>
      <c r="AD139" s="77">
        <v>284444444.444444</v>
      </c>
      <c r="AE139" s="77">
        <v>340000000</v>
      </c>
      <c r="AF139" s="77">
        <v>375555555.555556</v>
      </c>
      <c r="AG139" s="77">
        <v>429629629.62963003</v>
      </c>
      <c r="AH139" s="77">
        <v>486666666.66666698</v>
      </c>
      <c r="AI139" s="77">
        <v>579629629.62962997</v>
      </c>
      <c r="AJ139" s="77">
        <v>613703703.703704</v>
      </c>
      <c r="AK139" s="77">
        <v>674074074.07407403</v>
      </c>
      <c r="AL139" s="77">
        <v>684814814.81481504</v>
      </c>
      <c r="AM139" s="77">
        <v>713703703.703704</v>
      </c>
      <c r="AN139" s="77">
        <v>762962962.96296299</v>
      </c>
      <c r="AO139" s="77">
        <v>788888888.88888896</v>
      </c>
      <c r="AP139" s="77">
        <v>805925925.92592597</v>
      </c>
      <c r="AQ139" s="77">
        <v>877407407.40740705</v>
      </c>
      <c r="AR139" s="77">
        <v>921851851.85185206</v>
      </c>
      <c r="AS139" s="77">
        <v>932592592.592592</v>
      </c>
      <c r="AT139" s="77">
        <v>892592592.592592</v>
      </c>
      <c r="AU139" s="77">
        <v>900000000</v>
      </c>
      <c r="AV139" s="77">
        <v>987407407.40740705</v>
      </c>
      <c r="AW139" s="77">
        <v>1066666666.66667</v>
      </c>
      <c r="AX139" s="77">
        <v>1135555555.5555601</v>
      </c>
      <c r="AY139" s="77">
        <v>1268319185.18519</v>
      </c>
      <c r="AZ139" s="77">
        <v>1336088814.81481</v>
      </c>
      <c r="BA139" s="77">
        <v>1437731111.11111</v>
      </c>
      <c r="BB139" s="77">
        <v>1401507888.88889</v>
      </c>
      <c r="BC139" s="77">
        <v>1482385185.18519</v>
      </c>
      <c r="BD139" s="77">
        <v>1568370370.3703699</v>
      </c>
      <c r="BE139" s="77">
        <v>1598207407.4074099</v>
      </c>
      <c r="BF139" s="77">
        <v>1660222222.2222199</v>
      </c>
      <c r="BG139" s="77">
        <v>1749185185.1851799</v>
      </c>
      <c r="BH139" s="77">
        <v>1807640740.7407401</v>
      </c>
      <c r="BI139" s="77">
        <v>1868544444.4444399</v>
      </c>
      <c r="BJ139" s="77">
        <v>1998503703.7037001</v>
      </c>
      <c r="BK139" s="77">
        <v>2060955555.5555601</v>
      </c>
      <c r="BL139" s="77">
        <v>2092081549.0244401</v>
      </c>
      <c r="BM139" s="77">
        <v>1497825994.2322099</v>
      </c>
      <c r="BN139" s="77">
        <v>1834796401.6326101</v>
      </c>
      <c r="BO139" s="77">
        <v>2343703788.1732302</v>
      </c>
      <c r="BP139" s="77">
        <v>2519925938.5244699</v>
      </c>
    </row>
    <row r="140" spans="1:68" x14ac:dyDescent="0.35">
      <c r="A140" t="s">
        <v>486</v>
      </c>
      <c r="B140" t="s">
        <v>487</v>
      </c>
      <c r="C140" t="s">
        <v>218</v>
      </c>
      <c r="D140" t="s">
        <v>219</v>
      </c>
      <c r="E140" s="77"/>
      <c r="F140" s="77"/>
      <c r="G140" s="77"/>
      <c r="H140" s="77"/>
      <c r="I140" s="77"/>
      <c r="J140" s="77"/>
      <c r="K140" s="77"/>
      <c r="L140" s="77"/>
      <c r="M140" s="77"/>
      <c r="N140" s="77"/>
      <c r="O140" s="77"/>
      <c r="P140" s="77"/>
      <c r="Q140" s="77"/>
      <c r="R140" s="77"/>
      <c r="S140" s="77"/>
      <c r="T140" s="77"/>
      <c r="U140" s="77"/>
      <c r="V140" s="77"/>
      <c r="W140" s="77"/>
      <c r="X140" s="77"/>
      <c r="Y140" s="77"/>
      <c r="Z140" s="77"/>
      <c r="AA140" s="77"/>
      <c r="AB140" s="77"/>
      <c r="AC140" s="77"/>
      <c r="AD140" s="77"/>
      <c r="AE140" s="77"/>
      <c r="AF140" s="77"/>
      <c r="AG140" s="77"/>
      <c r="AH140" s="77">
        <v>1007476718921.5699</v>
      </c>
      <c r="AI140" s="77">
        <v>1102119409745.3799</v>
      </c>
      <c r="AJ140" s="77">
        <v>1189975815419.27</v>
      </c>
      <c r="AK140" s="77">
        <v>1298654841940.8401</v>
      </c>
      <c r="AL140" s="77">
        <v>1536673815797.3701</v>
      </c>
      <c r="AM140" s="77">
        <v>1794992207468.05</v>
      </c>
      <c r="AN140" s="77">
        <v>1941685792038.1799</v>
      </c>
      <c r="AO140" s="77">
        <v>2101023530809.9399</v>
      </c>
      <c r="AP140" s="77">
        <v>2303337106936.6499</v>
      </c>
      <c r="AQ140" s="77">
        <v>2331650072097.75</v>
      </c>
      <c r="AR140" s="77">
        <v>2107238195958.9099</v>
      </c>
      <c r="AS140" s="77">
        <v>2326171956618.8301</v>
      </c>
      <c r="AT140" s="77">
        <v>2281659001901.3101</v>
      </c>
      <c r="AU140" s="77">
        <v>2051651216847.52</v>
      </c>
      <c r="AV140" s="77">
        <v>2090649676533.0601</v>
      </c>
      <c r="AW140" s="77">
        <v>2404140329731.79</v>
      </c>
      <c r="AX140" s="77">
        <v>2901840928620.71</v>
      </c>
      <c r="AY140" s="77">
        <v>3395773013103.3799</v>
      </c>
      <c r="AZ140" s="77">
        <v>3997430459125.1899</v>
      </c>
      <c r="BA140" s="77">
        <v>4642685980825.8896</v>
      </c>
      <c r="BB140" s="77">
        <v>4355865396934.77</v>
      </c>
      <c r="BC140" s="77">
        <v>5395521584867.2002</v>
      </c>
      <c r="BD140" s="77">
        <v>6137298312571.1797</v>
      </c>
      <c r="BE140" s="77">
        <v>6209024743500.1104</v>
      </c>
      <c r="BF140" s="77">
        <v>6362333301077.5303</v>
      </c>
      <c r="BG140" s="77">
        <v>6483202078515.1299</v>
      </c>
      <c r="BH140" s="77">
        <v>5418289197382.29</v>
      </c>
      <c r="BI140" s="77">
        <v>5283310849435.2695</v>
      </c>
      <c r="BJ140" s="77">
        <v>5866482345855.6104</v>
      </c>
      <c r="BK140" s="77">
        <v>5742638741431.2803</v>
      </c>
      <c r="BL140" s="77">
        <v>5659965575492.0098</v>
      </c>
      <c r="BM140" s="77">
        <v>4804924789054.8799</v>
      </c>
      <c r="BN140" s="77">
        <v>5578001135446.1797</v>
      </c>
      <c r="BO140" s="77">
        <v>6341680448313.7598</v>
      </c>
      <c r="BP140" s="77">
        <v>7094329636592.5098</v>
      </c>
    </row>
    <row r="141" spans="1:68" x14ac:dyDescent="0.35">
      <c r="A141" t="s">
        <v>488</v>
      </c>
      <c r="B141" t="s">
        <v>489</v>
      </c>
      <c r="C141" t="s">
        <v>218</v>
      </c>
      <c r="D141" t="s">
        <v>219</v>
      </c>
      <c r="E141" s="77">
        <v>25396340997.127899</v>
      </c>
      <c r="F141" s="77">
        <v>27210618722.562</v>
      </c>
      <c r="G141" s="77">
        <v>28791232467.255001</v>
      </c>
      <c r="H141" s="77">
        <v>30202790676.206299</v>
      </c>
      <c r="I141" s="77">
        <v>31642936960.587898</v>
      </c>
      <c r="J141" s="77">
        <v>34376613040.483398</v>
      </c>
      <c r="K141" s="77">
        <v>37271686786.002998</v>
      </c>
      <c r="L141" s="77">
        <v>39756391346.564003</v>
      </c>
      <c r="M141" s="77">
        <v>41993452462.1455</v>
      </c>
      <c r="N141" s="77">
        <v>45398307340.834</v>
      </c>
      <c r="O141" s="77">
        <v>43924106346.483299</v>
      </c>
      <c r="P141" s="77">
        <v>45503456420.0308</v>
      </c>
      <c r="Q141" s="77">
        <v>46497667763.416</v>
      </c>
      <c r="R141" s="77">
        <v>56115642779.668198</v>
      </c>
      <c r="S141" s="77">
        <v>70169680467.163696</v>
      </c>
      <c r="T141" s="77">
        <v>86232150421.100296</v>
      </c>
      <c r="U141" s="77">
        <v>79141108671.188293</v>
      </c>
      <c r="V141" s="77">
        <v>84799217600.3918</v>
      </c>
      <c r="W141" s="77">
        <v>98673333687.554794</v>
      </c>
      <c r="X141" s="77">
        <v>110482187765.81599</v>
      </c>
      <c r="Y141" s="77">
        <v>124275806288.408</v>
      </c>
      <c r="Z141" s="77">
        <v>130944751635.41499</v>
      </c>
      <c r="AA141" s="77">
        <v>131526119023.53999</v>
      </c>
      <c r="AB141" s="77">
        <v>132942322285.834</v>
      </c>
      <c r="AC141" s="77">
        <v>139143974827.19601</v>
      </c>
      <c r="AD141" s="77">
        <v>152679351682.86801</v>
      </c>
      <c r="AE141" s="77">
        <v>129919742514.94501</v>
      </c>
      <c r="AF141" s="77">
        <v>138575407039.53601</v>
      </c>
      <c r="AG141" s="77">
        <v>151408311246.33301</v>
      </c>
      <c r="AH141" s="77">
        <v>162003196598.62399</v>
      </c>
      <c r="AI141" s="77">
        <v>188377840875.20599</v>
      </c>
      <c r="AJ141" s="77">
        <v>206285815475.599</v>
      </c>
      <c r="AK141" s="77">
        <v>162423362071.82999</v>
      </c>
      <c r="AL141" s="77">
        <v>170645186609.52802</v>
      </c>
      <c r="AM141" s="77">
        <v>167418947426.87399</v>
      </c>
      <c r="AN141" s="77">
        <v>171656467729.814</v>
      </c>
      <c r="AO141" s="77">
        <v>179828980354.19101</v>
      </c>
      <c r="AP141" s="77">
        <v>188878580088.15302</v>
      </c>
      <c r="AQ141" s="77">
        <v>191440642053.548</v>
      </c>
      <c r="AR141" s="77">
        <v>197386815443.76099</v>
      </c>
      <c r="AS141" s="77">
        <v>224220841301.621</v>
      </c>
      <c r="AT141" s="77">
        <v>215386170078.767</v>
      </c>
      <c r="AU141" s="77">
        <v>235506872334.17401</v>
      </c>
      <c r="AV141" s="77">
        <v>266569126690.004</v>
      </c>
      <c r="AW141" s="77">
        <v>306201111423.09399</v>
      </c>
      <c r="AX141" s="77">
        <v>360878706648.53699</v>
      </c>
      <c r="AY141" s="77">
        <v>417524553902.59198</v>
      </c>
      <c r="AZ141" s="77">
        <v>501270268255.77399</v>
      </c>
      <c r="BA141" s="77">
        <v>614414977114.43896</v>
      </c>
      <c r="BB141" s="77">
        <v>608426703148.31104</v>
      </c>
      <c r="BC141" s="77">
        <v>687433128591.78601</v>
      </c>
      <c r="BD141" s="77">
        <v>783931296546.49805</v>
      </c>
      <c r="BE141" s="77">
        <v>819266433465.48096</v>
      </c>
      <c r="BF141" s="77">
        <v>892428919239.91101</v>
      </c>
      <c r="BG141" s="77">
        <v>959618110350.53601</v>
      </c>
      <c r="BH141" s="77">
        <v>920864864683.30896</v>
      </c>
      <c r="BI141" s="77">
        <v>936561647193.37903</v>
      </c>
      <c r="BJ141" s="77">
        <v>1025062467402.3101</v>
      </c>
      <c r="BK141" s="77">
        <v>1090417461003.23</v>
      </c>
      <c r="BL141" s="77">
        <v>1150500716964.01</v>
      </c>
      <c r="BM141" s="77">
        <v>1162019936698.8401</v>
      </c>
      <c r="BN141" s="77">
        <v>1266743958589.0901</v>
      </c>
      <c r="BO141" s="77">
        <v>1424615962242.8301</v>
      </c>
      <c r="BP141" s="77">
        <v>1504251159792.01</v>
      </c>
    </row>
    <row r="142" spans="1:68" x14ac:dyDescent="0.35">
      <c r="A142" t="s">
        <v>490</v>
      </c>
      <c r="B142" t="s">
        <v>491</v>
      </c>
      <c r="C142" t="s">
        <v>218</v>
      </c>
      <c r="D142" t="s">
        <v>219</v>
      </c>
      <c r="E142" s="77"/>
      <c r="F142" s="77"/>
      <c r="G142" s="77"/>
      <c r="H142" s="77"/>
      <c r="I142" s="77"/>
      <c r="J142" s="77"/>
      <c r="K142" s="77"/>
      <c r="L142" s="77"/>
      <c r="M142" s="77"/>
      <c r="N142" s="77"/>
      <c r="O142" s="77"/>
      <c r="P142" s="77"/>
      <c r="Q142" s="77"/>
      <c r="R142" s="77"/>
      <c r="S142" s="77"/>
      <c r="T142" s="77"/>
      <c r="U142" s="77"/>
      <c r="V142" s="77"/>
      <c r="W142" s="77"/>
      <c r="X142" s="77"/>
      <c r="Y142" s="77">
        <v>77122651920.490097</v>
      </c>
      <c r="Z142" s="77">
        <v>82418257129.420807</v>
      </c>
      <c r="AA142" s="77">
        <v>81995485614.893005</v>
      </c>
      <c r="AB142" s="77">
        <v>83287284892.707397</v>
      </c>
      <c r="AC142" s="77">
        <v>85877398913.046997</v>
      </c>
      <c r="AD142" s="77">
        <v>83637573681.021194</v>
      </c>
      <c r="AE142" s="77">
        <v>87036099939.585403</v>
      </c>
      <c r="AF142" s="77">
        <v>92958586119.651093</v>
      </c>
      <c r="AG142" s="77">
        <v>98924794835.559006</v>
      </c>
      <c r="AH142" s="77">
        <v>107335669383.76801</v>
      </c>
      <c r="AI142" s="77">
        <v>134347494494.30299</v>
      </c>
      <c r="AJ142" s="77">
        <v>150993763705.44101</v>
      </c>
      <c r="AK142" s="77">
        <v>103352914778.295</v>
      </c>
      <c r="AL142" s="77">
        <v>110352175466.11</v>
      </c>
      <c r="AM142" s="77">
        <v>103210150492.258</v>
      </c>
      <c r="AN142" s="77">
        <v>95755547189.203598</v>
      </c>
      <c r="AO142" s="77">
        <v>92529748881.5905</v>
      </c>
      <c r="AP142" s="77">
        <v>98821120247.745407</v>
      </c>
      <c r="AQ142" s="77">
        <v>99814560375.621902</v>
      </c>
      <c r="AR142" s="77">
        <v>100732241436.726</v>
      </c>
      <c r="AS142" s="77">
        <v>123908609247.707</v>
      </c>
      <c r="AT142" s="77">
        <v>116417867734.74699</v>
      </c>
      <c r="AU142" s="77">
        <v>128027966515.98399</v>
      </c>
      <c r="AV142" s="77">
        <v>142978584361.763</v>
      </c>
      <c r="AW142" s="77">
        <v>167196877615.71701</v>
      </c>
      <c r="AX142" s="77">
        <v>199723321087.32999</v>
      </c>
      <c r="AY142" s="77">
        <v>232208542309.01999</v>
      </c>
      <c r="AZ142" s="77">
        <v>282893624749.08099</v>
      </c>
      <c r="BA142" s="77">
        <v>340460080321.20099</v>
      </c>
      <c r="BB142" s="77">
        <v>338898157425.06897</v>
      </c>
      <c r="BC142" s="77">
        <v>372940632041.91199</v>
      </c>
      <c r="BD142" s="77">
        <v>404514516429.27698</v>
      </c>
      <c r="BE142" s="77">
        <v>381701640886.41101</v>
      </c>
      <c r="BF142" s="77">
        <v>394195409295.52502</v>
      </c>
      <c r="BG142" s="77">
        <v>422083905892.021</v>
      </c>
      <c r="BH142" s="77">
        <v>416120726145.31799</v>
      </c>
      <c r="BI142" s="77">
        <v>383741508244.75897</v>
      </c>
      <c r="BJ142" s="77">
        <v>401921089084.37701</v>
      </c>
      <c r="BK142" s="77">
        <v>418228093932.97198</v>
      </c>
      <c r="BL142" s="77">
        <v>445278364305.20203</v>
      </c>
      <c r="BM142" s="77">
        <v>439782467036.04602</v>
      </c>
      <c r="BN142" s="77">
        <v>466420564539.20502</v>
      </c>
      <c r="BO142" s="77">
        <v>530578689814.76398</v>
      </c>
      <c r="BP142" s="77">
        <v>646797730009.08997</v>
      </c>
    </row>
    <row r="143" spans="1:68" x14ac:dyDescent="0.35">
      <c r="A143" t="s">
        <v>492</v>
      </c>
      <c r="B143" t="s">
        <v>493</v>
      </c>
      <c r="C143" t="s">
        <v>218</v>
      </c>
      <c r="D143" t="s">
        <v>219</v>
      </c>
      <c r="E143" s="77"/>
      <c r="F143" s="77"/>
      <c r="G143" s="77"/>
      <c r="H143" s="77"/>
      <c r="I143" s="77"/>
      <c r="J143" s="77"/>
      <c r="K143" s="77"/>
      <c r="L143" s="77"/>
      <c r="M143" s="77"/>
      <c r="N143" s="77"/>
      <c r="O143" s="77">
        <v>90099360.843366593</v>
      </c>
      <c r="P143" s="77">
        <v>104889795.333846</v>
      </c>
      <c r="Q143" s="77">
        <v>124940289.32381999</v>
      </c>
      <c r="R143" s="77">
        <v>165928881.55552</v>
      </c>
      <c r="S143" s="77">
        <v>193980464.882101</v>
      </c>
      <c r="T143" s="77">
        <v>246389101.85361299</v>
      </c>
      <c r="U143" s="77">
        <v>272489300.46782702</v>
      </c>
      <c r="V143" s="77">
        <v>303493119.48076302</v>
      </c>
      <c r="W143" s="77">
        <v>436912067.78428698</v>
      </c>
      <c r="X143" s="77">
        <v>503173104.39188701</v>
      </c>
      <c r="Y143" s="77">
        <v>534699362.89616102</v>
      </c>
      <c r="Z143" s="77">
        <v>511647750.124475</v>
      </c>
      <c r="AA143" s="77">
        <v>522096760.29109401</v>
      </c>
      <c r="AB143" s="77">
        <v>524023624.89055002</v>
      </c>
      <c r="AC143" s="77">
        <v>502620991.85294402</v>
      </c>
      <c r="AD143" s="77">
        <v>529073612.45357901</v>
      </c>
      <c r="AE143" s="77">
        <v>779357802.50005996</v>
      </c>
      <c r="AF143" s="77">
        <v>1052848995.97101</v>
      </c>
      <c r="AG143" s="77">
        <v>1161757671.01756</v>
      </c>
      <c r="AH143" s="77">
        <v>1119983801.2133801</v>
      </c>
      <c r="AI143" s="77">
        <v>1421509216.3742399</v>
      </c>
      <c r="AJ143" s="77">
        <v>1484160302.1495199</v>
      </c>
      <c r="AK143" s="77">
        <v>1631177029.4506299</v>
      </c>
      <c r="AL143" s="77">
        <v>1673085244.6879001</v>
      </c>
      <c r="AM143" s="77">
        <v>1948129622.7513199</v>
      </c>
      <c r="AN143" s="77">
        <v>2428525060.6992698</v>
      </c>
      <c r="AO143" s="77">
        <v>2504012993.42238</v>
      </c>
      <c r="AP143" s="77">
        <v>2298389802.8888302</v>
      </c>
      <c r="AQ143" s="77">
        <v>2479699106.0226402</v>
      </c>
      <c r="AR143" s="77">
        <v>2664105901.1886301</v>
      </c>
      <c r="AS143" s="77">
        <v>2483889858.3231201</v>
      </c>
      <c r="AT143" s="77">
        <v>2491800558.7767401</v>
      </c>
      <c r="AU143" s="77">
        <v>2688618747.3814802</v>
      </c>
      <c r="AV143" s="77">
        <v>3070803051.4216399</v>
      </c>
      <c r="AW143" s="77">
        <v>3454373797.7444201</v>
      </c>
      <c r="AX143" s="77">
        <v>3659319116.8805699</v>
      </c>
      <c r="AY143" s="77">
        <v>4000102086.1463499</v>
      </c>
      <c r="AZ143" s="77">
        <v>4601429897.2146797</v>
      </c>
      <c r="BA143" s="77">
        <v>5081479840.0871601</v>
      </c>
      <c r="BB143" s="77">
        <v>4504375348.0703802</v>
      </c>
      <c r="BC143" s="77">
        <v>5082337238.4471798</v>
      </c>
      <c r="BD143" s="77">
        <v>5739706004.8961601</v>
      </c>
      <c r="BE143" s="77">
        <v>5456102482.2861404</v>
      </c>
      <c r="BF143" s="77">
        <v>6391708310.6772699</v>
      </c>
      <c r="BG143" s="77">
        <v>6657526979.7227697</v>
      </c>
      <c r="BH143" s="77">
        <v>6268515276.1744099</v>
      </c>
      <c r="BI143" s="77">
        <v>6237302033.5013199</v>
      </c>
      <c r="BJ143" s="77">
        <v>6474308717.85289</v>
      </c>
      <c r="BK143" s="77">
        <v>6692620691.8414602</v>
      </c>
      <c r="BL143" s="77">
        <v>6436467007.1193199</v>
      </c>
      <c r="BM143" s="77">
        <v>6405870210.3229303</v>
      </c>
      <c r="BN143" s="77">
        <v>7710380085.9225702</v>
      </c>
      <c r="BO143" s="77">
        <v>7364654515.1398401</v>
      </c>
      <c r="BP143" s="77"/>
    </row>
    <row r="144" spans="1:68" x14ac:dyDescent="0.35">
      <c r="A144" t="s">
        <v>494</v>
      </c>
      <c r="B144" t="s">
        <v>495</v>
      </c>
      <c r="C144" t="s">
        <v>218</v>
      </c>
      <c r="D144" t="s">
        <v>219</v>
      </c>
      <c r="E144" s="77">
        <v>1409873949.5798299</v>
      </c>
      <c r="F144" s="77">
        <v>1444327731.0924399</v>
      </c>
      <c r="G144" s="77">
        <v>1434156378.6008201</v>
      </c>
      <c r="H144" s="77">
        <v>1240672268.9075601</v>
      </c>
      <c r="I144" s="77">
        <v>1309747899.1596601</v>
      </c>
      <c r="J144" s="77">
        <v>1698319327.7310901</v>
      </c>
      <c r="K144" s="77">
        <v>1751470588.2352901</v>
      </c>
      <c r="L144" s="77">
        <v>1859465020.5761299</v>
      </c>
      <c r="M144" s="77">
        <v>1801344537.81513</v>
      </c>
      <c r="N144" s="77">
        <v>1965546218.48739</v>
      </c>
      <c r="O144" s="77">
        <v>2296470588.2352901</v>
      </c>
      <c r="P144" s="77">
        <v>2369308600.3372698</v>
      </c>
      <c r="Q144" s="77">
        <v>2553936348.40871</v>
      </c>
      <c r="R144" s="77">
        <v>2875625000</v>
      </c>
      <c r="S144" s="77">
        <v>3574586466.16541</v>
      </c>
      <c r="T144" s="77">
        <v>3791298145.5064201</v>
      </c>
      <c r="U144" s="77">
        <v>3591319857.3127198</v>
      </c>
      <c r="V144" s="77">
        <v>4104509582.8635898</v>
      </c>
      <c r="W144" s="77">
        <v>2733183856.5022402</v>
      </c>
      <c r="X144" s="77">
        <v>3364611432.2414899</v>
      </c>
      <c r="Y144" s="77">
        <v>4024621899.57653</v>
      </c>
      <c r="Z144" s="77">
        <v>4415844155.8441601</v>
      </c>
      <c r="AA144" s="77">
        <v>4768765016.81884</v>
      </c>
      <c r="AB144" s="77">
        <v>5167913302.16745</v>
      </c>
      <c r="AC144" s="77">
        <v>6043474842.7672901</v>
      </c>
      <c r="AD144" s="77">
        <v>5978460972.0176697</v>
      </c>
      <c r="AE144" s="77">
        <v>6405210563.8829403</v>
      </c>
      <c r="AF144" s="77">
        <v>6682167119.5652199</v>
      </c>
      <c r="AG144" s="77">
        <v>6978371581.2637501</v>
      </c>
      <c r="AH144" s="77">
        <v>6987267683.7725401</v>
      </c>
      <c r="AI144" s="77">
        <v>8032551173.24014</v>
      </c>
      <c r="AJ144" s="77">
        <v>9000362581.5808601</v>
      </c>
      <c r="AK144" s="77">
        <v>9703011635.8658504</v>
      </c>
      <c r="AL144" s="77">
        <v>10338679635.7616</v>
      </c>
      <c r="AM144" s="77">
        <v>11717604208.8223</v>
      </c>
      <c r="AN144" s="77">
        <v>13029697560.975599</v>
      </c>
      <c r="AO144" s="77">
        <v>13897738375.2488</v>
      </c>
      <c r="AP144" s="77">
        <v>15091913883.709101</v>
      </c>
      <c r="AQ144" s="77">
        <v>15794972847.168301</v>
      </c>
      <c r="AR144" s="77">
        <v>15656327859.569599</v>
      </c>
      <c r="AS144" s="77">
        <v>16330814179.976601</v>
      </c>
      <c r="AT144" s="77">
        <v>15749753804.8344</v>
      </c>
      <c r="AU144" s="77">
        <v>16536535647.083401</v>
      </c>
      <c r="AV144" s="77">
        <v>18881765437.215099</v>
      </c>
      <c r="AW144" s="77">
        <v>20662525941.2985</v>
      </c>
      <c r="AX144" s="77">
        <v>24405791044.7761</v>
      </c>
      <c r="AY144" s="77">
        <v>28279802405.913799</v>
      </c>
      <c r="AZ144" s="77">
        <v>32350238760.423901</v>
      </c>
      <c r="BA144" s="77">
        <v>40713826215.0093</v>
      </c>
      <c r="BB144" s="77">
        <v>42066224093.0065</v>
      </c>
      <c r="BC144" s="77">
        <v>58636161081.711998</v>
      </c>
      <c r="BD144" s="77">
        <v>67753284043.9282</v>
      </c>
      <c r="BE144" s="77">
        <v>70447216891.336594</v>
      </c>
      <c r="BF144" s="77">
        <v>77000578167.352997</v>
      </c>
      <c r="BG144" s="77">
        <v>82528535713.925995</v>
      </c>
      <c r="BH144" s="77">
        <v>85140955388.850906</v>
      </c>
      <c r="BI144" s="77">
        <v>88012282205.835693</v>
      </c>
      <c r="BJ144" s="77">
        <v>94376237797.236694</v>
      </c>
      <c r="BK144" s="77">
        <v>94493871200.786896</v>
      </c>
      <c r="BL144" s="77">
        <v>89014978344.140396</v>
      </c>
      <c r="BM144" s="77">
        <v>84304298770.532898</v>
      </c>
      <c r="BN144" s="77">
        <v>88609332762.4729</v>
      </c>
      <c r="BO144" s="77">
        <v>74144875098.058701</v>
      </c>
      <c r="BP144" s="77">
        <v>84356860421.130005</v>
      </c>
    </row>
    <row r="145" spans="1:68" x14ac:dyDescent="0.35">
      <c r="A145" t="s">
        <v>496</v>
      </c>
      <c r="B145" t="s">
        <v>497</v>
      </c>
      <c r="C145" t="s">
        <v>218</v>
      </c>
      <c r="D145" t="s">
        <v>219</v>
      </c>
      <c r="E145" s="77">
        <v>84616597001.757599</v>
      </c>
      <c r="F145" s="77">
        <v>90186836256.720001</v>
      </c>
      <c r="G145" s="77">
        <v>92181987015.383698</v>
      </c>
      <c r="H145" s="77">
        <v>102323690387.20799</v>
      </c>
      <c r="I145" s="77">
        <v>114986005597.94299</v>
      </c>
      <c r="J145" s="77">
        <v>123090762933.92999</v>
      </c>
      <c r="K145" s="77">
        <v>112246181466.76601</v>
      </c>
      <c r="L145" s="77">
        <v>119766383300.233</v>
      </c>
      <c r="M145" s="77">
        <v>127098240318.22301</v>
      </c>
      <c r="N145" s="77">
        <v>140740972605.245</v>
      </c>
      <c r="O145" s="77">
        <v>152459416906.01901</v>
      </c>
      <c r="P145" s="77">
        <v>158769875405.12</v>
      </c>
      <c r="Q145" s="77">
        <v>169451049612.97198</v>
      </c>
      <c r="R145" s="77">
        <v>199278079278.46301</v>
      </c>
      <c r="S145" s="77">
        <v>246307958711.116</v>
      </c>
      <c r="T145" s="77">
        <v>269899256935.89899</v>
      </c>
      <c r="U145" s="77">
        <v>285187204916.14301</v>
      </c>
      <c r="V145" s="77">
        <v>320267597120.23602</v>
      </c>
      <c r="W145" s="77">
        <v>362652450928.98602</v>
      </c>
      <c r="X145" s="77">
        <v>421466175467.35101</v>
      </c>
      <c r="Y145" s="77">
        <v>513382469665.04102</v>
      </c>
      <c r="Z145" s="77">
        <v>639660890994.89795</v>
      </c>
      <c r="AA145" s="77">
        <v>635625327940.03101</v>
      </c>
      <c r="AB145" s="77">
        <v>601271756417.11902</v>
      </c>
      <c r="AC145" s="77">
        <v>576353494488.96704</v>
      </c>
      <c r="AD145" s="77">
        <v>615172490135.27905</v>
      </c>
      <c r="AE145" s="77">
        <v>618320700863.66602</v>
      </c>
      <c r="AF145" s="77">
        <v>672772469674.57495</v>
      </c>
      <c r="AG145" s="77">
        <v>696573677133.526</v>
      </c>
      <c r="AH145" s="77">
        <v>683580725600.27197</v>
      </c>
      <c r="AI145" s="77">
        <v>733709873217.55603</v>
      </c>
      <c r="AJ145" s="77">
        <v>702239992887.28601</v>
      </c>
      <c r="AK145" s="77">
        <v>735562027814.64404</v>
      </c>
      <c r="AL145" s="77">
        <v>747221959277.5</v>
      </c>
      <c r="AM145" s="77">
        <v>839697566445.05103</v>
      </c>
      <c r="AN145" s="77">
        <v>997448004604.69397</v>
      </c>
      <c r="AO145" s="77">
        <v>1135329336524.53</v>
      </c>
      <c r="AP145" s="77">
        <v>1192059711359.3301</v>
      </c>
      <c r="AQ145" s="77">
        <v>1217725094952.8501</v>
      </c>
      <c r="AR145" s="77">
        <v>1122826692042.72</v>
      </c>
      <c r="AS145" s="77">
        <v>1185525202868.8501</v>
      </c>
      <c r="AT145" s="77">
        <v>1197955232304.74</v>
      </c>
      <c r="AU145" s="77">
        <v>1264000378395.0701</v>
      </c>
      <c r="AV145" s="77">
        <v>1433893499316.5701</v>
      </c>
      <c r="AW145" s="77">
        <v>1649437905989.3701</v>
      </c>
      <c r="AX145" s="77">
        <v>1900255691229.5</v>
      </c>
      <c r="AY145" s="77">
        <v>2225374816704.3901</v>
      </c>
      <c r="AZ145" s="77">
        <v>2723528151247.7598</v>
      </c>
      <c r="BA145" s="77">
        <v>3012634293754.04</v>
      </c>
      <c r="BB145" s="77">
        <v>3141137667805.0498</v>
      </c>
      <c r="BC145" s="77">
        <v>3780034647966.0898</v>
      </c>
      <c r="BD145" s="77">
        <v>4217834186882.1802</v>
      </c>
      <c r="BE145" s="77">
        <v>4456528170120.2402</v>
      </c>
      <c r="BF145" s="77">
        <v>4712914034204.8301</v>
      </c>
      <c r="BG145" s="77">
        <v>5090396351864.4697</v>
      </c>
      <c r="BH145" s="77">
        <v>5083698600746.0703</v>
      </c>
      <c r="BI145" s="77">
        <v>5297558624291.54</v>
      </c>
      <c r="BJ145" s="77">
        <v>5693069209502.0703</v>
      </c>
      <c r="BK145" s="77">
        <v>5979736767522.21</v>
      </c>
      <c r="BL145" s="77">
        <v>6278114868365.9502</v>
      </c>
      <c r="BM145" s="77">
        <v>6081790240107.9404</v>
      </c>
      <c r="BN145" s="77">
        <v>6894335373844.5898</v>
      </c>
      <c r="BO145" s="77">
        <v>7341102945343.3301</v>
      </c>
      <c r="BP145" s="77">
        <v>7384750127842.0195</v>
      </c>
    </row>
    <row r="146" spans="1:68" x14ac:dyDescent="0.35">
      <c r="A146" t="s">
        <v>498</v>
      </c>
      <c r="B146" t="s">
        <v>499</v>
      </c>
      <c r="C146" t="s">
        <v>218</v>
      </c>
      <c r="D146" t="s">
        <v>219</v>
      </c>
      <c r="E146" s="77">
        <v>281513384434.61102</v>
      </c>
      <c r="F146" s="77">
        <v>278866906709.625</v>
      </c>
      <c r="G146" s="77">
        <v>283225160603.88202</v>
      </c>
      <c r="H146" s="77">
        <v>311642009337.68298</v>
      </c>
      <c r="I146" s="77">
        <v>354591643895.03302</v>
      </c>
      <c r="J146" s="77">
        <v>390786297425.94501</v>
      </c>
      <c r="K146" s="77">
        <v>397997512739.94299</v>
      </c>
      <c r="L146" s="77">
        <v>414951012881.87201</v>
      </c>
      <c r="M146" s="77">
        <v>438311723850.65997</v>
      </c>
      <c r="N146" s="77">
        <v>488148069271.33099</v>
      </c>
      <c r="O146" s="77">
        <v>534184239050.172</v>
      </c>
      <c r="P146" s="77">
        <v>569852863503.05798</v>
      </c>
      <c r="Q146" s="77">
        <v>639212140996.35999</v>
      </c>
      <c r="R146" s="77">
        <v>791712142946.57703</v>
      </c>
      <c r="S146" s="77">
        <v>995177860924.05798</v>
      </c>
      <c r="T146" s="77">
        <v>1126112347961.99</v>
      </c>
      <c r="U146" s="77">
        <v>1204422071137.79</v>
      </c>
      <c r="V146" s="77">
        <v>1350366408500.73</v>
      </c>
      <c r="W146" s="77">
        <v>1462134389152.51</v>
      </c>
      <c r="X146" s="77">
        <v>1758772782062.74</v>
      </c>
      <c r="Y146" s="77">
        <v>2120140554041.04</v>
      </c>
      <c r="Z146" s="77">
        <v>2395447207576.5</v>
      </c>
      <c r="AA146" s="77">
        <v>2328098940942.1499</v>
      </c>
      <c r="AB146" s="77">
        <v>2332808607645.4102</v>
      </c>
      <c r="AC146" s="77">
        <v>2404502554839.8999</v>
      </c>
      <c r="AD146" s="77">
        <v>2481198229475.3901</v>
      </c>
      <c r="AE146" s="77">
        <v>2482659495793.3701</v>
      </c>
      <c r="AF146" s="77">
        <v>2538704908833.5898</v>
      </c>
      <c r="AG146" s="77">
        <v>2700670440287.3799</v>
      </c>
      <c r="AH146" s="77">
        <v>2796054379188.1899</v>
      </c>
      <c r="AI146" s="77">
        <v>3194207232338.23</v>
      </c>
      <c r="AJ146" s="77">
        <v>3099577605029.1201</v>
      </c>
      <c r="AK146" s="77">
        <v>3275746556657.1899</v>
      </c>
      <c r="AL146" s="77">
        <v>3621878198949.9399</v>
      </c>
      <c r="AM146" s="77">
        <v>4056216007769.8301</v>
      </c>
      <c r="AN146" s="77">
        <v>4627182611255.5898</v>
      </c>
      <c r="AO146" s="77">
        <v>5138106425452.6396</v>
      </c>
      <c r="AP146" s="77">
        <v>5453626933451.3203</v>
      </c>
      <c r="AQ146" s="77">
        <v>5426864974673</v>
      </c>
      <c r="AR146" s="77">
        <v>5223485813254.0098</v>
      </c>
      <c r="AS146" s="77">
        <v>5680267093251.7598</v>
      </c>
      <c r="AT146" s="77">
        <v>5687811932590.8203</v>
      </c>
      <c r="AU146" s="77">
        <v>5796547790161.3604</v>
      </c>
      <c r="AV146" s="77">
        <v>6487373546291.21</v>
      </c>
      <c r="AW146" s="77">
        <v>7609727994130.6396</v>
      </c>
      <c r="AX146" s="77">
        <v>8985212394211.4805</v>
      </c>
      <c r="AY146" s="77">
        <v>10575560319816.4</v>
      </c>
      <c r="AZ146" s="77">
        <v>12982509324893</v>
      </c>
      <c r="BA146" s="77">
        <v>15416273265910.1</v>
      </c>
      <c r="BB146" s="77">
        <v>15446634909614.801</v>
      </c>
      <c r="BC146" s="77">
        <v>18779543105772</v>
      </c>
      <c r="BD146" s="77">
        <v>22115543075986.5</v>
      </c>
      <c r="BE146" s="77">
        <v>23512181553245.602</v>
      </c>
      <c r="BF146" s="77">
        <v>24940261486687.699</v>
      </c>
      <c r="BG146" s="77">
        <v>26101787332747.301</v>
      </c>
      <c r="BH146" s="77">
        <v>25326526306958.898</v>
      </c>
      <c r="BI146" s="77">
        <v>25586586836480</v>
      </c>
      <c r="BJ146" s="77">
        <v>27933259327710.602</v>
      </c>
      <c r="BK146" s="77">
        <v>29703722066967.898</v>
      </c>
      <c r="BL146" s="77">
        <v>30424528245038.398</v>
      </c>
      <c r="BM146" s="77">
        <v>29491920680088.102</v>
      </c>
      <c r="BN146" s="77">
        <v>34734957850217.398</v>
      </c>
      <c r="BO146" s="77">
        <v>36438640513559.898</v>
      </c>
      <c r="BP146" s="77">
        <v>37425214512640</v>
      </c>
    </row>
    <row r="147" spans="1:68" x14ac:dyDescent="0.35">
      <c r="A147" t="s">
        <v>500</v>
      </c>
      <c r="B147" t="s">
        <v>501</v>
      </c>
      <c r="C147" t="s">
        <v>218</v>
      </c>
      <c r="D147" t="s">
        <v>219</v>
      </c>
      <c r="E147" s="77">
        <v>34579986.168005504</v>
      </c>
      <c r="F147" s="77">
        <v>35699985.720005699</v>
      </c>
      <c r="G147" s="77">
        <v>41859983.256006703</v>
      </c>
      <c r="H147" s="77">
        <v>47039981.184007503</v>
      </c>
      <c r="I147" s="77">
        <v>51939979.224008299</v>
      </c>
      <c r="J147" s="77">
        <v>54879978.0480088</v>
      </c>
      <c r="K147" s="77">
        <v>56699977.320009097</v>
      </c>
      <c r="L147" s="77">
        <v>59261976.295209497</v>
      </c>
      <c r="M147" s="77">
        <v>61445975.421609797</v>
      </c>
      <c r="N147" s="77">
        <v>65967973.612810597</v>
      </c>
      <c r="O147" s="77">
        <v>68739972.504011005</v>
      </c>
      <c r="P147" s="77">
        <v>76480285.004411295</v>
      </c>
      <c r="Q147" s="77">
        <v>80913200.429282203</v>
      </c>
      <c r="R147" s="77">
        <v>121188715.759865</v>
      </c>
      <c r="S147" s="77">
        <v>150851316.52726999</v>
      </c>
      <c r="T147" s="77">
        <v>149558895.914581</v>
      </c>
      <c r="U147" s="77">
        <v>147660036.91500899</v>
      </c>
      <c r="V147" s="77">
        <v>193315048.32876199</v>
      </c>
      <c r="W147" s="77">
        <v>266570066.642517</v>
      </c>
      <c r="X147" s="77">
        <v>290134592.52300698</v>
      </c>
      <c r="Y147" s="77">
        <v>431542536.663782</v>
      </c>
      <c r="Z147" s="77">
        <v>434188034.188034</v>
      </c>
      <c r="AA147" s="77">
        <v>348741683.67384499</v>
      </c>
      <c r="AB147" s="77">
        <v>386699308.85916901</v>
      </c>
      <c r="AC147" s="77">
        <v>333163670.28022498</v>
      </c>
      <c r="AD147" s="77">
        <v>268629925.85280502</v>
      </c>
      <c r="AE147" s="77">
        <v>318858422.98926198</v>
      </c>
      <c r="AF147" s="77">
        <v>402768324.48197103</v>
      </c>
      <c r="AG147" s="77">
        <v>470395800.60066801</v>
      </c>
      <c r="AH147" s="77">
        <v>495409232.62757897</v>
      </c>
      <c r="AI147" s="77">
        <v>596410263.74384904</v>
      </c>
      <c r="AJ147" s="77">
        <v>704325366.71839297</v>
      </c>
      <c r="AK147" s="77">
        <v>831029861.70474601</v>
      </c>
      <c r="AL147" s="77">
        <v>835582062.47616899</v>
      </c>
      <c r="AM147" s="77">
        <v>878250945.28046894</v>
      </c>
      <c r="AN147" s="77">
        <v>1001894000.27846</v>
      </c>
      <c r="AO147" s="77">
        <v>946112492.84484696</v>
      </c>
      <c r="AP147" s="77">
        <v>998004258.715675</v>
      </c>
      <c r="AQ147" s="77">
        <v>928460893.10896504</v>
      </c>
      <c r="AR147" s="77">
        <v>912773681.05064201</v>
      </c>
      <c r="AS147" s="77">
        <v>887291687.92079604</v>
      </c>
      <c r="AT147" s="77">
        <v>825706961.23868895</v>
      </c>
      <c r="AU147" s="77">
        <v>775777238.55814004</v>
      </c>
      <c r="AV147" s="77">
        <v>1157825434.78971</v>
      </c>
      <c r="AW147" s="77">
        <v>1511236655.5204699</v>
      </c>
      <c r="AX147" s="77">
        <v>1682343527.4922099</v>
      </c>
      <c r="AY147" s="77">
        <v>1800092563.7546201</v>
      </c>
      <c r="AZ147" s="77">
        <v>1682131784.5136499</v>
      </c>
      <c r="BA147" s="77">
        <v>1766902709.1993501</v>
      </c>
      <c r="BB147" s="77">
        <v>1740894964.80511</v>
      </c>
      <c r="BC147" s="77">
        <v>2234754241.9191799</v>
      </c>
      <c r="BD147" s="77">
        <v>2579409619.9672198</v>
      </c>
      <c r="BE147" s="77">
        <v>2477702216.2688799</v>
      </c>
      <c r="BF147" s="77">
        <v>2367112931.6420002</v>
      </c>
      <c r="BG147" s="77">
        <v>2441063054.05792</v>
      </c>
      <c r="BH147" s="77">
        <v>2359686724.53829</v>
      </c>
      <c r="BI147" s="77">
        <v>2114426453.70697</v>
      </c>
      <c r="BJ147" s="77">
        <v>2306741674.0549998</v>
      </c>
      <c r="BK147" s="77">
        <v>2556247291.9978499</v>
      </c>
      <c r="BL147" s="77">
        <v>2390702295.8277702</v>
      </c>
      <c r="BM147" s="77">
        <v>2053338465.2446201</v>
      </c>
      <c r="BN147" s="77">
        <v>2406780518.52811</v>
      </c>
      <c r="BO147" s="77">
        <v>2289355249.4014802</v>
      </c>
      <c r="BP147" s="77">
        <v>2046039024.45854</v>
      </c>
    </row>
    <row r="148" spans="1:68" x14ac:dyDescent="0.35">
      <c r="A148" t="s">
        <v>502</v>
      </c>
      <c r="B148" t="s">
        <v>503</v>
      </c>
      <c r="C148" t="s">
        <v>218</v>
      </c>
      <c r="D148" t="s">
        <v>219</v>
      </c>
      <c r="E148" s="77">
        <v>236359697329.267</v>
      </c>
      <c r="F148" s="77">
        <v>215773982350.569</v>
      </c>
      <c r="G148" s="77">
        <v>215218301251.246</v>
      </c>
      <c r="H148" s="77">
        <v>228482029485.83899</v>
      </c>
      <c r="I148" s="77">
        <v>263093007398.164</v>
      </c>
      <c r="J148" s="77">
        <v>297806778465.67102</v>
      </c>
      <c r="K148" s="77">
        <v>322756407405.06</v>
      </c>
      <c r="L148" s="77">
        <v>317115282370.30298</v>
      </c>
      <c r="M148" s="77">
        <v>316338717706.14899</v>
      </c>
      <c r="N148" s="77">
        <v>354454622911.117</v>
      </c>
      <c r="O148" s="77">
        <v>402926758998.37402</v>
      </c>
      <c r="P148" s="77">
        <v>443431301620.63098</v>
      </c>
      <c r="Q148" s="77">
        <v>504217949362.97498</v>
      </c>
      <c r="R148" s="77">
        <v>633970164011.25403</v>
      </c>
      <c r="S148" s="77">
        <v>733418812229.90601</v>
      </c>
      <c r="T148" s="77">
        <v>788838956828.11694</v>
      </c>
      <c r="U148" s="77">
        <v>812873567659.88696</v>
      </c>
      <c r="V148" s="77">
        <v>946458120173.97498</v>
      </c>
      <c r="W148" s="77">
        <v>939558602435.44995</v>
      </c>
      <c r="X148" s="77">
        <v>1163005699434.6299</v>
      </c>
      <c r="Y148" s="77">
        <v>1372119747166.96</v>
      </c>
      <c r="Z148" s="77">
        <v>1415544964401.3701</v>
      </c>
      <c r="AA148" s="77">
        <v>1400418314722.29</v>
      </c>
      <c r="AB148" s="77">
        <v>1461396318226.1299</v>
      </c>
      <c r="AC148" s="77">
        <v>1552335173187.26</v>
      </c>
      <c r="AD148" s="77">
        <v>1660675505162.1001</v>
      </c>
      <c r="AE148" s="77">
        <v>1684896070685.47</v>
      </c>
      <c r="AF148" s="77">
        <v>1746603588097.0601</v>
      </c>
      <c r="AG148" s="77">
        <v>1907970208476.78</v>
      </c>
      <c r="AH148" s="77">
        <v>1913194180510.28</v>
      </c>
      <c r="AI148" s="77">
        <v>1966143155409.28</v>
      </c>
      <c r="AJ148" s="77">
        <v>1983419918605.25</v>
      </c>
      <c r="AK148" s="77">
        <v>2022186054608.04</v>
      </c>
      <c r="AL148" s="77">
        <v>2105333938710.25</v>
      </c>
      <c r="AM148" s="77">
        <v>2442945412790.5801</v>
      </c>
      <c r="AN148" s="77">
        <v>3018292160017.5498</v>
      </c>
      <c r="AO148" s="77">
        <v>3329594709957.7202</v>
      </c>
      <c r="AP148" s="77">
        <v>3486500370030.6201</v>
      </c>
      <c r="AQ148" s="77">
        <v>3361066467991.7598</v>
      </c>
      <c r="AR148" s="77">
        <v>3106274396328.6201</v>
      </c>
      <c r="AS148" s="77">
        <v>3410313487927.3999</v>
      </c>
      <c r="AT148" s="77">
        <v>3525091029820.1099</v>
      </c>
      <c r="AU148" s="77">
        <v>3736796107267.6802</v>
      </c>
      <c r="AV148" s="77">
        <v>4257947205698.71</v>
      </c>
      <c r="AW148" s="77">
        <v>5117293242644.1104</v>
      </c>
      <c r="AX148" s="77">
        <v>6172905218377.2305</v>
      </c>
      <c r="AY148" s="77">
        <v>7448573743924.2598</v>
      </c>
      <c r="AZ148" s="77">
        <v>9382447414660.3105</v>
      </c>
      <c r="BA148" s="77">
        <v>11663554908011.699</v>
      </c>
      <c r="BB148" s="77">
        <v>11269360521229.5</v>
      </c>
      <c r="BC148" s="77">
        <v>13564267760890.199</v>
      </c>
      <c r="BD148" s="77">
        <v>16530365963615.5</v>
      </c>
      <c r="BE148" s="77">
        <v>17680657970635.301</v>
      </c>
      <c r="BF148" s="77">
        <v>19042359863611.199</v>
      </c>
      <c r="BG148" s="77">
        <v>19776331354297.398</v>
      </c>
      <c r="BH148" s="77">
        <v>18550881244486</v>
      </c>
      <c r="BI148" s="77">
        <v>18593573738109.301</v>
      </c>
      <c r="BJ148" s="77">
        <v>20631078375844.199</v>
      </c>
      <c r="BK148" s="77">
        <v>22623622462864.801</v>
      </c>
      <c r="BL148" s="77">
        <v>23050208314364</v>
      </c>
      <c r="BM148" s="77">
        <v>22531183291578.301</v>
      </c>
      <c r="BN148" s="77">
        <v>26872794398412</v>
      </c>
      <c r="BO148" s="77">
        <v>28062557325965.102</v>
      </c>
      <c r="BP148" s="77">
        <v>28341396914858.301</v>
      </c>
    </row>
    <row r="149" spans="1:68" x14ac:dyDescent="0.35">
      <c r="A149" t="s">
        <v>504</v>
      </c>
      <c r="B149" t="s">
        <v>505</v>
      </c>
      <c r="C149" t="s">
        <v>218</v>
      </c>
      <c r="D149" t="s">
        <v>219</v>
      </c>
      <c r="E149" s="77"/>
      <c r="F149" s="77"/>
      <c r="G149" s="77"/>
      <c r="H149" s="77"/>
      <c r="I149" s="77"/>
      <c r="J149" s="77"/>
      <c r="K149" s="77"/>
      <c r="L149" s="77"/>
      <c r="M149" s="77"/>
      <c r="N149" s="77"/>
      <c r="O149" s="77"/>
      <c r="P149" s="77"/>
      <c r="Q149" s="77"/>
      <c r="R149" s="77"/>
      <c r="S149" s="77"/>
      <c r="T149" s="77"/>
      <c r="U149" s="77"/>
      <c r="V149" s="77"/>
      <c r="W149" s="77"/>
      <c r="X149" s="77"/>
      <c r="Y149" s="77"/>
      <c r="Z149" s="77"/>
      <c r="AA149" s="77"/>
      <c r="AB149" s="77"/>
      <c r="AC149" s="77"/>
      <c r="AD149" s="77"/>
      <c r="AE149" s="77"/>
      <c r="AF149" s="77"/>
      <c r="AG149" s="77"/>
      <c r="AH149" s="77"/>
      <c r="AI149" s="77"/>
      <c r="AJ149" s="77"/>
      <c r="AK149" s="77"/>
      <c r="AL149" s="77"/>
      <c r="AM149" s="77"/>
      <c r="AN149" s="77">
        <v>7867140395.3370504</v>
      </c>
      <c r="AO149" s="77">
        <v>8382519637.4622402</v>
      </c>
      <c r="AP149" s="77">
        <v>10118631851.5322</v>
      </c>
      <c r="AQ149" s="77">
        <v>11239547690.9797</v>
      </c>
      <c r="AR149" s="77">
        <v>10971583944.7561</v>
      </c>
      <c r="AS149" s="77">
        <v>11524776866.637899</v>
      </c>
      <c r="AT149" s="77">
        <v>12237388001.7264</v>
      </c>
      <c r="AU149" s="77">
        <v>14259781159.0119</v>
      </c>
      <c r="AV149" s="77">
        <v>18781721376.198502</v>
      </c>
      <c r="AW149" s="77">
        <v>22627507451.5648</v>
      </c>
      <c r="AX149" s="77">
        <v>26097677571.837299</v>
      </c>
      <c r="AY149" s="77">
        <v>30183575103.526199</v>
      </c>
      <c r="AZ149" s="77">
        <v>39697891351.9431</v>
      </c>
      <c r="BA149" s="77">
        <v>47797551587.882301</v>
      </c>
      <c r="BB149" s="77">
        <v>37388122046.149597</v>
      </c>
      <c r="BC149" s="77">
        <v>37128694028.242996</v>
      </c>
      <c r="BD149" s="77">
        <v>43535051482.386902</v>
      </c>
      <c r="BE149" s="77">
        <v>42927454291.477997</v>
      </c>
      <c r="BF149" s="77">
        <v>46523420074.437202</v>
      </c>
      <c r="BG149" s="77">
        <v>48533659592.172798</v>
      </c>
      <c r="BH149" s="77">
        <v>41435533340.388298</v>
      </c>
      <c r="BI149" s="77">
        <v>43047309305.736298</v>
      </c>
      <c r="BJ149" s="77">
        <v>47758736931.780098</v>
      </c>
      <c r="BK149" s="77">
        <v>53751411409.444702</v>
      </c>
      <c r="BL149" s="77">
        <v>54808531641.411697</v>
      </c>
      <c r="BM149" s="77">
        <v>56964942999.365097</v>
      </c>
      <c r="BN149" s="77">
        <v>66798933785.770203</v>
      </c>
      <c r="BO149" s="77">
        <v>71013953448.208496</v>
      </c>
      <c r="BP149" s="77">
        <v>77836396962.772003</v>
      </c>
    </row>
    <row r="150" spans="1:68" x14ac:dyDescent="0.35">
      <c r="A150" t="s">
        <v>506</v>
      </c>
      <c r="B150" t="s">
        <v>507</v>
      </c>
      <c r="C150" t="s">
        <v>218</v>
      </c>
      <c r="D150" t="s">
        <v>219</v>
      </c>
      <c r="E150" s="77">
        <v>709941874.04435503</v>
      </c>
      <c r="F150" s="77">
        <v>710163719.40691698</v>
      </c>
      <c r="G150" s="77">
        <v>747846862.20967305</v>
      </c>
      <c r="H150" s="77">
        <v>797902154.23812199</v>
      </c>
      <c r="I150" s="77">
        <v>910877686.26858401</v>
      </c>
      <c r="J150" s="77">
        <v>929477284.78800201</v>
      </c>
      <c r="K150" s="77">
        <v>976717015.46145403</v>
      </c>
      <c r="L150" s="77">
        <v>983052314.93026698</v>
      </c>
      <c r="M150" s="77">
        <v>1075561622.81321</v>
      </c>
      <c r="N150" s="77">
        <v>1245432991.34271</v>
      </c>
      <c r="O150" s="77">
        <v>1457768455.0221901</v>
      </c>
      <c r="P150" s="77">
        <v>1518773421.3784599</v>
      </c>
      <c r="Q150" s="77">
        <v>1901697369.6269801</v>
      </c>
      <c r="R150" s="77">
        <v>2609875802.1113601</v>
      </c>
      <c r="S150" s="77">
        <v>3183637116.8185601</v>
      </c>
      <c r="T150" s="77">
        <v>3123333333.3333302</v>
      </c>
      <c r="U150" s="77">
        <v>3423586206.8965502</v>
      </c>
      <c r="V150" s="77">
        <v>3789321328.0810399</v>
      </c>
      <c r="W150" s="77">
        <v>4718539771.9994898</v>
      </c>
      <c r="X150" s="77">
        <v>5516982663.7314301</v>
      </c>
      <c r="Y150" s="77">
        <v>6019805490.4124699</v>
      </c>
      <c r="Z150" s="77">
        <v>5053665797.4793596</v>
      </c>
      <c r="AA150" s="77">
        <v>4602316793.2191401</v>
      </c>
      <c r="AB150" s="77">
        <v>4524217751.47929</v>
      </c>
      <c r="AC150" s="77">
        <v>4438435492.8790798</v>
      </c>
      <c r="AD150" s="77">
        <v>4577211767.1037397</v>
      </c>
      <c r="AE150" s="77">
        <v>6685595087.5925598</v>
      </c>
      <c r="AF150" s="77">
        <v>8320902215.0189104</v>
      </c>
      <c r="AG150" s="77">
        <v>9418167855.1837597</v>
      </c>
      <c r="AH150" s="77">
        <v>10037674037.674</v>
      </c>
      <c r="AI150" s="77">
        <v>12778792853.693899</v>
      </c>
      <c r="AJ150" s="77">
        <v>13834219728.292999</v>
      </c>
      <c r="AK150" s="77">
        <v>15518702634.8808</v>
      </c>
      <c r="AL150" s="77">
        <v>15925521222.0149</v>
      </c>
      <c r="AM150" s="77">
        <v>17701798890.7644</v>
      </c>
      <c r="AN150" s="77">
        <v>20853093869.7318</v>
      </c>
      <c r="AO150" s="77">
        <v>20895314657.980499</v>
      </c>
      <c r="AP150" s="77">
        <v>19563836265.223301</v>
      </c>
      <c r="AQ150" s="77">
        <v>20150053345.187801</v>
      </c>
      <c r="AR150" s="77">
        <v>21899317598.8414</v>
      </c>
      <c r="AS150" s="77">
        <v>21230182989.3036</v>
      </c>
      <c r="AT150" s="77">
        <v>21387533703.2327</v>
      </c>
      <c r="AU150" s="77">
        <v>23649833332.165501</v>
      </c>
      <c r="AV150" s="77">
        <v>29667268248.130501</v>
      </c>
      <c r="AW150" s="77">
        <v>35064843792.8993</v>
      </c>
      <c r="AX150" s="77">
        <v>37672280120.479401</v>
      </c>
      <c r="AY150" s="77">
        <v>42910146296.064598</v>
      </c>
      <c r="AZ150" s="77">
        <v>51587401415.787201</v>
      </c>
      <c r="BA150" s="77">
        <v>58844277701.525803</v>
      </c>
      <c r="BB150" s="77">
        <v>54467289897.558197</v>
      </c>
      <c r="BC150" s="77">
        <v>56213985987.416801</v>
      </c>
      <c r="BD150" s="77">
        <v>61696281326.2453</v>
      </c>
      <c r="BE150" s="77">
        <v>59776383527.360199</v>
      </c>
      <c r="BF150" s="77">
        <v>65203276466.976303</v>
      </c>
      <c r="BG150" s="77">
        <v>68804811897.644501</v>
      </c>
      <c r="BH150" s="77">
        <v>60071584216.137497</v>
      </c>
      <c r="BI150" s="77">
        <v>62216885435.948799</v>
      </c>
      <c r="BJ150" s="77">
        <v>65712180342.983597</v>
      </c>
      <c r="BK150" s="77">
        <v>71000359760.461105</v>
      </c>
      <c r="BL150" s="77">
        <v>69890505323.584198</v>
      </c>
      <c r="BM150" s="77">
        <v>73699366700.213394</v>
      </c>
      <c r="BN150" s="77">
        <v>85584105993.874603</v>
      </c>
      <c r="BO150" s="77">
        <v>81641807865.759094</v>
      </c>
      <c r="BP150" s="77">
        <v>85755006123.597595</v>
      </c>
    </row>
    <row r="151" spans="1:68" x14ac:dyDescent="0.35">
      <c r="A151" t="s">
        <v>508</v>
      </c>
      <c r="B151" t="s">
        <v>509</v>
      </c>
      <c r="C151" t="s">
        <v>218</v>
      </c>
      <c r="D151" t="s">
        <v>219</v>
      </c>
      <c r="E151" s="77"/>
      <c r="F151" s="77"/>
      <c r="G151" s="77"/>
      <c r="H151" s="77"/>
      <c r="I151" s="77"/>
      <c r="J151" s="77"/>
      <c r="K151" s="77"/>
      <c r="L151" s="77"/>
      <c r="M151" s="77"/>
      <c r="N151" s="77"/>
      <c r="O151" s="77"/>
      <c r="P151" s="77"/>
      <c r="Q151" s="77"/>
      <c r="R151" s="77"/>
      <c r="S151" s="77"/>
      <c r="T151" s="77"/>
      <c r="U151" s="77"/>
      <c r="V151" s="77"/>
      <c r="W151" s="77"/>
      <c r="X151" s="77"/>
      <c r="Y151" s="77"/>
      <c r="Z151" s="77"/>
      <c r="AA151" s="77"/>
      <c r="AB151" s="77"/>
      <c r="AC151" s="77"/>
      <c r="AD151" s="77"/>
      <c r="AE151" s="77"/>
      <c r="AF151" s="77"/>
      <c r="AG151" s="77"/>
      <c r="AH151" s="77"/>
      <c r="AI151" s="77"/>
      <c r="AJ151" s="77"/>
      <c r="AK151" s="77"/>
      <c r="AL151" s="77"/>
      <c r="AM151" s="77"/>
      <c r="AN151" s="77">
        <v>5789128636.6229296</v>
      </c>
      <c r="AO151" s="77">
        <v>5975248851.4548197</v>
      </c>
      <c r="AP151" s="77">
        <v>6527926445.6810999</v>
      </c>
      <c r="AQ151" s="77">
        <v>7166275467.6516104</v>
      </c>
      <c r="AR151" s="77">
        <v>7533788133.5575304</v>
      </c>
      <c r="AS151" s="77">
        <v>7958852838.9339504</v>
      </c>
      <c r="AT151" s="77">
        <v>8362398701.5894299</v>
      </c>
      <c r="AU151" s="77">
        <v>9557031605.2751198</v>
      </c>
      <c r="AV151" s="77">
        <v>11771975156.807301</v>
      </c>
      <c r="AW151" s="77">
        <v>14435700533.368</v>
      </c>
      <c r="AX151" s="77">
        <v>17003459863.0989</v>
      </c>
      <c r="AY151" s="77">
        <v>21570076498.620499</v>
      </c>
      <c r="AZ151" s="77">
        <v>31054350977.978401</v>
      </c>
      <c r="BA151" s="77">
        <v>35854274228.913902</v>
      </c>
      <c r="BB151" s="77">
        <v>26410909090.9091</v>
      </c>
      <c r="BC151" s="77">
        <v>23956163076.557499</v>
      </c>
      <c r="BD151" s="77">
        <v>27474380566.264999</v>
      </c>
      <c r="BE151" s="77">
        <v>28169902669.378399</v>
      </c>
      <c r="BF151" s="77">
        <v>30204783461.848801</v>
      </c>
      <c r="BG151" s="77">
        <v>31386896487.040699</v>
      </c>
      <c r="BH151" s="77">
        <v>27263090547.061699</v>
      </c>
      <c r="BI151" s="77">
        <v>28083597512.4841</v>
      </c>
      <c r="BJ151" s="77">
        <v>30483806017.831799</v>
      </c>
      <c r="BK151" s="77">
        <v>34429023435.021103</v>
      </c>
      <c r="BL151" s="77">
        <v>34225547537.074501</v>
      </c>
      <c r="BM151" s="77">
        <v>34390910338.960403</v>
      </c>
      <c r="BN151" s="77">
        <v>39443126174.433502</v>
      </c>
      <c r="BO151" s="77">
        <v>40422521943.441803</v>
      </c>
      <c r="BP151" s="77">
        <v>43627078481.287003</v>
      </c>
    </row>
    <row r="152" spans="1:68" x14ac:dyDescent="0.35">
      <c r="A152" t="s">
        <v>510</v>
      </c>
      <c r="B152" t="s">
        <v>511</v>
      </c>
      <c r="C152" t="s">
        <v>218</v>
      </c>
      <c r="D152" t="s">
        <v>219</v>
      </c>
      <c r="E152" s="77"/>
      <c r="F152" s="77"/>
      <c r="G152" s="77"/>
      <c r="H152" s="77"/>
      <c r="I152" s="77"/>
      <c r="J152" s="77"/>
      <c r="K152" s="77"/>
      <c r="L152" s="77"/>
      <c r="M152" s="77"/>
      <c r="N152" s="77"/>
      <c r="O152" s="77"/>
      <c r="P152" s="77"/>
      <c r="Q152" s="77"/>
      <c r="R152" s="77"/>
      <c r="S152" s="77"/>
      <c r="T152" s="77"/>
      <c r="U152" s="77"/>
      <c r="V152" s="77"/>
      <c r="W152" s="77"/>
      <c r="X152" s="77"/>
      <c r="Y152" s="77"/>
      <c r="Z152" s="77"/>
      <c r="AA152" s="77">
        <v>1142497718.77916</v>
      </c>
      <c r="AB152" s="77">
        <v>1133013235.10045</v>
      </c>
      <c r="AC152" s="77">
        <v>1304361353.2702401</v>
      </c>
      <c r="AD152" s="77">
        <v>1362072159.9451499</v>
      </c>
      <c r="AE152" s="77">
        <v>1532105070.1858101</v>
      </c>
      <c r="AF152" s="77">
        <v>1957724829.35921</v>
      </c>
      <c r="AG152" s="77">
        <v>2288761822.5125699</v>
      </c>
      <c r="AH152" s="77">
        <v>2705665492.0167499</v>
      </c>
      <c r="AI152" s="77">
        <v>3246481233.2439699</v>
      </c>
      <c r="AJ152" s="77">
        <v>3765249711.0909801</v>
      </c>
      <c r="AK152" s="77">
        <v>4914365189.04984</v>
      </c>
      <c r="AL152" s="77">
        <v>5665606114.8031702</v>
      </c>
      <c r="AM152" s="77">
        <v>6311207779.9244099</v>
      </c>
      <c r="AN152" s="77">
        <v>7046147736.9167099</v>
      </c>
      <c r="AO152" s="77">
        <v>7176892950.3916397</v>
      </c>
      <c r="AP152" s="77">
        <v>7267570892.7021103</v>
      </c>
      <c r="AQ152" s="77">
        <v>6797792190.1968098</v>
      </c>
      <c r="AR152" s="77">
        <v>6547670439.2600002</v>
      </c>
      <c r="AS152" s="77">
        <v>6774193548.3871002</v>
      </c>
      <c r="AT152" s="77">
        <v>6860272608.4521103</v>
      </c>
      <c r="AU152" s="77">
        <v>7371692774.4340401</v>
      </c>
      <c r="AV152" s="77">
        <v>8246479565.9424801</v>
      </c>
      <c r="AW152" s="77">
        <v>10643253553.184</v>
      </c>
      <c r="AX152" s="77">
        <v>12160056122.3757</v>
      </c>
      <c r="AY152" s="77">
        <v>14874098691.908199</v>
      </c>
      <c r="AZ152" s="77">
        <v>18439981612.4086</v>
      </c>
      <c r="BA152" s="77">
        <v>21027018332.666302</v>
      </c>
      <c r="BB152" s="77">
        <v>21587786905.849899</v>
      </c>
      <c r="BC152" s="77">
        <v>28241798491.592999</v>
      </c>
      <c r="BD152" s="77">
        <v>36845888757.188599</v>
      </c>
      <c r="BE152" s="77">
        <v>43189721376.984596</v>
      </c>
      <c r="BF152" s="77">
        <v>51536595089.279297</v>
      </c>
      <c r="BG152" s="77">
        <v>54902831793.501801</v>
      </c>
      <c r="BH152" s="77">
        <v>45048190598.324898</v>
      </c>
      <c r="BI152" s="77">
        <v>45070808688.961098</v>
      </c>
      <c r="BJ152" s="77">
        <v>50383871120.873299</v>
      </c>
      <c r="BK152" s="77">
        <v>55190661339.779602</v>
      </c>
      <c r="BL152" s="77">
        <v>55082293844.1008</v>
      </c>
      <c r="BM152" s="77">
        <v>25343525935.8358</v>
      </c>
      <c r="BN152" s="77">
        <v>30969334705.051498</v>
      </c>
      <c r="BO152" s="77">
        <v>24464719190.0616</v>
      </c>
      <c r="BP152" s="77">
        <v>47061843715.856499</v>
      </c>
    </row>
    <row r="153" spans="1:68" x14ac:dyDescent="0.35">
      <c r="A153" t="s">
        <v>512</v>
      </c>
      <c r="B153" t="s">
        <v>513</v>
      </c>
      <c r="C153" t="s">
        <v>218</v>
      </c>
      <c r="D153" t="s">
        <v>219</v>
      </c>
      <c r="E153" s="77"/>
      <c r="F153" s="77"/>
      <c r="G153" s="77"/>
      <c r="H153" s="77"/>
      <c r="I153" s="77"/>
      <c r="J153" s="77"/>
      <c r="K153" s="77"/>
      <c r="L153" s="77"/>
      <c r="M153" s="77"/>
      <c r="N153" s="77"/>
      <c r="O153" s="77"/>
      <c r="P153" s="77"/>
      <c r="Q153" s="77"/>
      <c r="R153" s="77"/>
      <c r="S153" s="77"/>
      <c r="T153" s="77"/>
      <c r="U153" s="77"/>
      <c r="V153" s="77"/>
      <c r="W153" s="77"/>
      <c r="X153" s="77"/>
      <c r="Y153" s="77"/>
      <c r="Z153" s="77"/>
      <c r="AA153" s="77"/>
      <c r="AB153" s="77"/>
      <c r="AC153" s="77"/>
      <c r="AD153" s="77"/>
      <c r="AE153" s="77"/>
      <c r="AF153" s="77"/>
      <c r="AG153" s="77"/>
      <c r="AH153" s="77"/>
      <c r="AI153" s="77"/>
      <c r="AJ153" s="77"/>
      <c r="AK153" s="77"/>
      <c r="AL153" s="77"/>
      <c r="AM153" s="77"/>
      <c r="AN153" s="77"/>
      <c r="AO153" s="77"/>
      <c r="AP153" s="77"/>
      <c r="AQ153" s="77"/>
      <c r="AR153" s="77"/>
      <c r="AS153" s="77"/>
      <c r="AT153" s="77"/>
      <c r="AU153" s="77"/>
      <c r="AV153" s="77"/>
      <c r="AW153" s="77"/>
      <c r="AX153" s="77"/>
      <c r="AY153" s="77"/>
      <c r="AZ153" s="77"/>
      <c r="BA153" s="77"/>
      <c r="BB153" s="77"/>
      <c r="BC153" s="77"/>
      <c r="BD153" s="77">
        <v>775875748.52383196</v>
      </c>
      <c r="BE153" s="77"/>
      <c r="BF153" s="77"/>
      <c r="BG153" s="77">
        <v>772921958.52950895</v>
      </c>
      <c r="BH153" s="77"/>
      <c r="BI153" s="77"/>
      <c r="BJ153" s="77"/>
      <c r="BK153" s="77"/>
      <c r="BL153" s="77">
        <v>652206037.10387397</v>
      </c>
      <c r="BM153" s="77"/>
      <c r="BN153" s="77">
        <v>649206262.84751904</v>
      </c>
      <c r="BO153" s="77"/>
      <c r="BP153" s="77"/>
    </row>
    <row r="154" spans="1:68" x14ac:dyDescent="0.35">
      <c r="A154" t="s">
        <v>514</v>
      </c>
      <c r="B154" t="s">
        <v>515</v>
      </c>
      <c r="C154" t="s">
        <v>218</v>
      </c>
      <c r="D154" t="s">
        <v>219</v>
      </c>
      <c r="E154" s="77">
        <v>2037154741.9321101</v>
      </c>
      <c r="F154" s="77">
        <v>2025693539.5584199</v>
      </c>
      <c r="G154" s="77">
        <v>2379611124.6144199</v>
      </c>
      <c r="H154" s="77">
        <v>2657252578.3076301</v>
      </c>
      <c r="I154" s="77">
        <v>2798345298.5778098</v>
      </c>
      <c r="J154" s="77">
        <v>2948331090.4675202</v>
      </c>
      <c r="K154" s="77">
        <v>2876401297.1075902</v>
      </c>
      <c r="L154" s="77">
        <v>3046345314.3865499</v>
      </c>
      <c r="M154" s="77">
        <v>3271422332.6199598</v>
      </c>
      <c r="N154" s="77">
        <v>3651622668.9510298</v>
      </c>
      <c r="O154" s="77">
        <v>3956336244.11865</v>
      </c>
      <c r="P154" s="77">
        <v>4356669034.34266</v>
      </c>
      <c r="Q154" s="77">
        <v>5074117544.7748203</v>
      </c>
      <c r="R154" s="77">
        <v>6242145880.0887604</v>
      </c>
      <c r="S154" s="77">
        <v>7675466449.3553104</v>
      </c>
      <c r="T154" s="77">
        <v>8984853005.0805798</v>
      </c>
      <c r="U154" s="77">
        <v>9584297284.2831593</v>
      </c>
      <c r="V154" s="77">
        <v>11049783871.8144</v>
      </c>
      <c r="W154" s="77">
        <v>13236946233.575899</v>
      </c>
      <c r="X154" s="77">
        <v>15911994817.310699</v>
      </c>
      <c r="Y154" s="77">
        <v>21728516153.090698</v>
      </c>
      <c r="Z154" s="77">
        <v>17788185478.944</v>
      </c>
      <c r="AA154" s="77">
        <v>17692276734.171001</v>
      </c>
      <c r="AB154" s="77">
        <v>16251408127.5735</v>
      </c>
      <c r="AC154" s="77">
        <v>14824667954.367399</v>
      </c>
      <c r="AD154" s="77">
        <v>14991283215.740801</v>
      </c>
      <c r="AE154" s="77">
        <v>19462085540.223099</v>
      </c>
      <c r="AF154" s="77">
        <v>21765195948.188999</v>
      </c>
      <c r="AG154" s="77">
        <v>25705296183.5037</v>
      </c>
      <c r="AH154" s="77">
        <v>26314313191.182598</v>
      </c>
      <c r="AI154" s="77">
        <v>30179954774.989899</v>
      </c>
      <c r="AJ154" s="77">
        <v>32285573573.918499</v>
      </c>
      <c r="AK154" s="77">
        <v>33711069430.779999</v>
      </c>
      <c r="AL154" s="77">
        <v>31655473663.834801</v>
      </c>
      <c r="AM154" s="77">
        <v>35604137422.579597</v>
      </c>
      <c r="AN154" s="77">
        <v>39030285468.384102</v>
      </c>
      <c r="AO154" s="77">
        <v>43161571527.6353</v>
      </c>
      <c r="AP154" s="77">
        <v>39147844526.083801</v>
      </c>
      <c r="AQ154" s="77">
        <v>46497608724.986504</v>
      </c>
      <c r="AR154" s="77">
        <v>46266428648.143303</v>
      </c>
      <c r="AS154" s="77">
        <v>43017455401.844498</v>
      </c>
      <c r="AT154" s="77">
        <v>43831480207.644402</v>
      </c>
      <c r="AU154" s="77">
        <v>47077192187.6418</v>
      </c>
      <c r="AV154" s="77">
        <v>58029363354.275703</v>
      </c>
      <c r="AW154" s="77">
        <v>66114145451.006699</v>
      </c>
      <c r="AX154" s="77">
        <v>68852658068.667297</v>
      </c>
      <c r="AY154" s="77">
        <v>75883823300.854507</v>
      </c>
      <c r="AZ154" s="77">
        <v>86947913286.727997</v>
      </c>
      <c r="BA154" s="77">
        <v>101822906949.063</v>
      </c>
      <c r="BB154" s="77">
        <v>101154952240.881</v>
      </c>
      <c r="BC154" s="77">
        <v>100865329473.44</v>
      </c>
      <c r="BD154" s="77">
        <v>110080631332.375</v>
      </c>
      <c r="BE154" s="77">
        <v>106937392311.129</v>
      </c>
      <c r="BF154" s="77">
        <v>115739287305.08</v>
      </c>
      <c r="BG154" s="77">
        <v>119130841411.664</v>
      </c>
      <c r="BH154" s="77">
        <v>110413823841.592</v>
      </c>
      <c r="BI154" s="77">
        <v>111572947004.91701</v>
      </c>
      <c r="BJ154" s="77">
        <v>118540573367.84399</v>
      </c>
      <c r="BK154" s="77">
        <v>127341147581.81799</v>
      </c>
      <c r="BL154" s="77">
        <v>128920266409.45799</v>
      </c>
      <c r="BM154" s="77">
        <v>121353645057.144</v>
      </c>
      <c r="BN154" s="77">
        <v>141817797083.46799</v>
      </c>
      <c r="BO154" s="77">
        <v>130912558829.84</v>
      </c>
      <c r="BP154" s="77">
        <v>141109373209.414</v>
      </c>
    </row>
    <row r="155" spans="1:68" x14ac:dyDescent="0.35">
      <c r="A155" t="s">
        <v>516</v>
      </c>
      <c r="B155" t="s">
        <v>517</v>
      </c>
      <c r="C155" t="s">
        <v>218</v>
      </c>
      <c r="D155" t="s">
        <v>219</v>
      </c>
      <c r="E155" s="77"/>
      <c r="F155" s="77"/>
      <c r="G155" s="77"/>
      <c r="H155" s="77"/>
      <c r="I155" s="77"/>
      <c r="J155" s="77"/>
      <c r="K155" s="77"/>
      <c r="L155" s="77"/>
      <c r="M155" s="77"/>
      <c r="N155" s="77"/>
      <c r="O155" s="77">
        <v>293127333.238065</v>
      </c>
      <c r="P155" s="77">
        <v>327706210.43521702</v>
      </c>
      <c r="Q155" s="77">
        <v>402451900.82128799</v>
      </c>
      <c r="R155" s="77">
        <v>523554039.20320803</v>
      </c>
      <c r="S155" s="77">
        <v>563949254.11403406</v>
      </c>
      <c r="T155" s="77">
        <v>711978961.89367402</v>
      </c>
      <c r="U155" s="77">
        <v>735324244.66739702</v>
      </c>
      <c r="V155" s="77">
        <v>811191392.22427702</v>
      </c>
      <c r="W155" s="77">
        <v>1000555218.0320899</v>
      </c>
      <c r="X155" s="77">
        <v>1209870147.4909899</v>
      </c>
      <c r="Y155" s="77">
        <v>1378175524.11186</v>
      </c>
      <c r="Z155" s="77">
        <v>1205188647.9316299</v>
      </c>
      <c r="AA155" s="77">
        <v>1143216456.56796</v>
      </c>
      <c r="AB155" s="77">
        <v>1092560364.5195899</v>
      </c>
      <c r="AC155" s="77">
        <v>1037329604.3510799</v>
      </c>
      <c r="AD155" s="77">
        <v>1082867507.3314199</v>
      </c>
      <c r="AE155" s="77">
        <v>1515234743.47367</v>
      </c>
      <c r="AF155" s="77">
        <v>1839081463.2767601</v>
      </c>
      <c r="AG155" s="77">
        <v>2000704744.91538</v>
      </c>
      <c r="AH155" s="77">
        <v>2010083833.1726</v>
      </c>
      <c r="AI155" s="77">
        <v>2481307077.10989</v>
      </c>
      <c r="AJ155" s="77">
        <v>2480540845.3324199</v>
      </c>
      <c r="AK155" s="77">
        <v>2737049230.7044201</v>
      </c>
      <c r="AL155" s="77">
        <v>2574494355.7335701</v>
      </c>
      <c r="AM155" s="77">
        <v>2720332134.5362301</v>
      </c>
      <c r="AN155" s="77">
        <v>3130309995.3084798</v>
      </c>
      <c r="AO155" s="77">
        <v>3137886994.5220699</v>
      </c>
      <c r="AP155" s="77">
        <v>2840195190.36905</v>
      </c>
      <c r="AQ155" s="77">
        <v>2934593467.6858902</v>
      </c>
      <c r="AR155" s="77">
        <v>2907118641.1775599</v>
      </c>
      <c r="AS155" s="77">
        <v>2654462665.26893</v>
      </c>
      <c r="AT155" s="77">
        <v>2673723033.7123899</v>
      </c>
      <c r="AU155" s="77">
        <v>2919647981.8147302</v>
      </c>
      <c r="AV155" s="77">
        <v>3597089750.7827601</v>
      </c>
      <c r="AW155" s="77">
        <v>4043551488.8260298</v>
      </c>
      <c r="AX155" s="77">
        <v>4204652898.73103</v>
      </c>
      <c r="AY155" s="77">
        <v>4586826512.7135601</v>
      </c>
      <c r="AZ155" s="77">
        <v>5875790766.2621002</v>
      </c>
      <c r="BA155" s="77">
        <v>6502942244.9306803</v>
      </c>
      <c r="BB155" s="77">
        <v>5474379252.3411398</v>
      </c>
      <c r="BC155" s="77">
        <v>5367561569.59548</v>
      </c>
      <c r="BD155" s="77">
        <v>6088689808.3834696</v>
      </c>
      <c r="BE155" s="77">
        <v>5742749294.0085201</v>
      </c>
      <c r="BF155" s="77">
        <v>6555591709.88585</v>
      </c>
      <c r="BG155" s="77">
        <v>7069353073.0888205</v>
      </c>
      <c r="BH155" s="77">
        <v>6261649890.8238802</v>
      </c>
      <c r="BI155" s="77">
        <v>6465645584.9487696</v>
      </c>
      <c r="BJ155" s="77">
        <v>6431271365.0833797</v>
      </c>
      <c r="BK155" s="77">
        <v>7182444409.5406904</v>
      </c>
      <c r="BL155" s="77">
        <v>7383944044.1700001</v>
      </c>
      <c r="BM155" s="77">
        <v>6739645416.4791603</v>
      </c>
      <c r="BN155" s="77">
        <v>8626081320.5061207</v>
      </c>
      <c r="BO155" s="77">
        <v>8784002931.6866493</v>
      </c>
      <c r="BP155" s="77"/>
    </row>
    <row r="156" spans="1:68" x14ac:dyDescent="0.35">
      <c r="A156" t="s">
        <v>518</v>
      </c>
      <c r="B156" t="s">
        <v>519</v>
      </c>
      <c r="C156" t="s">
        <v>218</v>
      </c>
      <c r="D156" t="s">
        <v>219</v>
      </c>
      <c r="E156" s="77"/>
      <c r="F156" s="77"/>
      <c r="G156" s="77"/>
      <c r="H156" s="77"/>
      <c r="I156" s="77"/>
      <c r="J156" s="77"/>
      <c r="K156" s="77"/>
      <c r="L156" s="77"/>
      <c r="M156" s="77"/>
      <c r="N156" s="77"/>
      <c r="O156" s="77"/>
      <c r="P156" s="77"/>
      <c r="Q156" s="77"/>
      <c r="R156" s="77"/>
      <c r="S156" s="77"/>
      <c r="T156" s="77"/>
      <c r="U156" s="77"/>
      <c r="V156" s="77"/>
      <c r="W156" s="77"/>
      <c r="X156" s="77"/>
      <c r="Y156" s="77"/>
      <c r="Z156" s="77"/>
      <c r="AA156" s="77"/>
      <c r="AB156" s="77"/>
      <c r="AC156" s="77"/>
      <c r="AD156" s="77"/>
      <c r="AE156" s="77"/>
      <c r="AF156" s="77"/>
      <c r="AG156" s="77"/>
      <c r="AH156" s="77"/>
      <c r="AI156" s="77">
        <v>3571250000</v>
      </c>
      <c r="AJ156" s="77">
        <v>3083333333.3333302</v>
      </c>
      <c r="AK156" s="77">
        <v>2320435308.34341</v>
      </c>
      <c r="AL156" s="77">
        <v>2371711383.1726999</v>
      </c>
      <c r="AM156" s="77">
        <v>1702292855.60267</v>
      </c>
      <c r="AN156" s="77">
        <v>1752979926.4148901</v>
      </c>
      <c r="AO156" s="77">
        <v>1695122173.9130399</v>
      </c>
      <c r="AP156" s="77">
        <v>1930081168.8311701</v>
      </c>
      <c r="AQ156" s="77">
        <v>1698717504.6554899</v>
      </c>
      <c r="AR156" s="77">
        <v>1170782957.3744299</v>
      </c>
      <c r="AS156" s="77">
        <v>1288429391.79951</v>
      </c>
      <c r="AT156" s="77">
        <v>1480673594.05602</v>
      </c>
      <c r="AU156" s="77">
        <v>1661818168.4226</v>
      </c>
      <c r="AV156" s="77">
        <v>1980907434.76826</v>
      </c>
      <c r="AW156" s="77">
        <v>2598249555.8998399</v>
      </c>
      <c r="AX156" s="77">
        <v>2988342907.0309601</v>
      </c>
      <c r="AY156" s="77">
        <v>3408255450.5509</v>
      </c>
      <c r="AZ156" s="77">
        <v>4401173151.9376698</v>
      </c>
      <c r="BA156" s="77">
        <v>6054824248.2422104</v>
      </c>
      <c r="BB156" s="77">
        <v>5439434271.7880697</v>
      </c>
      <c r="BC156" s="77">
        <v>6974982369.6015501</v>
      </c>
      <c r="BD156" s="77">
        <v>8414352020.4944201</v>
      </c>
      <c r="BE156" s="77">
        <v>8709138634.8292103</v>
      </c>
      <c r="BF156" s="77">
        <v>9496717875.5193195</v>
      </c>
      <c r="BG156" s="77">
        <v>9402090137.7423</v>
      </c>
      <c r="BH156" s="77">
        <v>7797667196.7308702</v>
      </c>
      <c r="BI156" s="77">
        <v>7980917075.7748003</v>
      </c>
      <c r="BJ156" s="77">
        <v>9514404016.2094898</v>
      </c>
      <c r="BK156" s="77">
        <v>11252353420.879801</v>
      </c>
      <c r="BL156" s="77">
        <v>11736797054.696501</v>
      </c>
      <c r="BM156" s="77">
        <v>11530746234.4492</v>
      </c>
      <c r="BN156" s="77">
        <v>13691869264.079399</v>
      </c>
      <c r="BO156" s="77">
        <v>14510490660.2516</v>
      </c>
      <c r="BP156" s="77">
        <v>16539436547.295</v>
      </c>
    </row>
    <row r="157" spans="1:68" x14ac:dyDescent="0.35">
      <c r="A157" t="s">
        <v>520</v>
      </c>
      <c r="B157" t="s">
        <v>521</v>
      </c>
      <c r="C157" t="s">
        <v>218</v>
      </c>
      <c r="D157" t="s">
        <v>219</v>
      </c>
      <c r="E157" s="77">
        <v>673081724.75116801</v>
      </c>
      <c r="F157" s="77">
        <v>699161944.558097</v>
      </c>
      <c r="G157" s="77">
        <v>739286907.59277797</v>
      </c>
      <c r="H157" s="77">
        <v>759345863.73266697</v>
      </c>
      <c r="I157" s="77">
        <v>802482183.728778</v>
      </c>
      <c r="J157" s="77">
        <v>833563472.99810004</v>
      </c>
      <c r="K157" s="77">
        <v>900264584.59082901</v>
      </c>
      <c r="L157" s="77">
        <v>956436932.10129094</v>
      </c>
      <c r="M157" s="77">
        <v>1031669637.39553</v>
      </c>
      <c r="N157" s="77">
        <v>1056391055.5961699</v>
      </c>
      <c r="O157" s="77">
        <v>1111859570.88252</v>
      </c>
      <c r="P157" s="77">
        <v>1199507631.07603</v>
      </c>
      <c r="Q157" s="77">
        <v>1341590690.41365</v>
      </c>
      <c r="R157" s="77">
        <v>1653062335.0028601</v>
      </c>
      <c r="S157" s="77">
        <v>1917508190.04689</v>
      </c>
      <c r="T157" s="77">
        <v>2283049215.3533902</v>
      </c>
      <c r="U157" s="77">
        <v>2181844178.5534</v>
      </c>
      <c r="V157" s="77">
        <v>2358930406.0689001</v>
      </c>
      <c r="W157" s="77">
        <v>2669755115.1093502</v>
      </c>
      <c r="X157" s="77">
        <v>3463565853.8102298</v>
      </c>
      <c r="Y157" s="77">
        <v>5201818347.7988195</v>
      </c>
      <c r="Z157" s="77">
        <v>4759333998.3674603</v>
      </c>
      <c r="AA157" s="77">
        <v>4784977325.9580297</v>
      </c>
      <c r="AB157" s="77">
        <v>4686457031.2269001</v>
      </c>
      <c r="AC157" s="77">
        <v>3905938480.8611898</v>
      </c>
      <c r="AD157" s="77">
        <v>3802557894.8719001</v>
      </c>
      <c r="AE157" s="77">
        <v>4347989788.0925703</v>
      </c>
      <c r="AF157" s="77">
        <v>3212900555.8091002</v>
      </c>
      <c r="AG157" s="77">
        <v>3189456965.0482001</v>
      </c>
      <c r="AH157" s="77">
        <v>3175638332.6447101</v>
      </c>
      <c r="AI157" s="77">
        <v>3931334875.0137601</v>
      </c>
      <c r="AJ157" s="77">
        <v>3254713056.0217099</v>
      </c>
      <c r="AK157" s="77">
        <v>3714966678.3338099</v>
      </c>
      <c r="AL157" s="77">
        <v>4063298919.2867999</v>
      </c>
      <c r="AM157" s="77">
        <v>3522227092.2283902</v>
      </c>
      <c r="AN157" s="77">
        <v>3838100903.7497401</v>
      </c>
      <c r="AO157" s="77">
        <v>4931861038.7076302</v>
      </c>
      <c r="AP157" s="77">
        <v>4262965419.74998</v>
      </c>
      <c r="AQ157" s="77">
        <v>4401967632.7371798</v>
      </c>
      <c r="AR157" s="77">
        <v>4277903780.2913098</v>
      </c>
      <c r="AS157" s="77">
        <v>4629247203.8452396</v>
      </c>
      <c r="AT157" s="77">
        <v>5438332601.90798</v>
      </c>
      <c r="AU157" s="77">
        <v>5351701663.4080696</v>
      </c>
      <c r="AV157" s="77">
        <v>6372498889.6658497</v>
      </c>
      <c r="AW157" s="77">
        <v>5064732626.29389</v>
      </c>
      <c r="AX157" s="77">
        <v>5859269752.6133204</v>
      </c>
      <c r="AY157" s="77">
        <v>6395712490.9430399</v>
      </c>
      <c r="AZ157" s="77">
        <v>8524620889.5774698</v>
      </c>
      <c r="BA157" s="77">
        <v>10725137723.6549</v>
      </c>
      <c r="BB157" s="77">
        <v>9616879409.4378891</v>
      </c>
      <c r="BC157" s="77">
        <v>9982711338.0702896</v>
      </c>
      <c r="BD157" s="77">
        <v>11551819617.874001</v>
      </c>
      <c r="BE157" s="77">
        <v>11578975061.947901</v>
      </c>
      <c r="BF157" s="77">
        <v>12423555455.3853</v>
      </c>
      <c r="BG157" s="77">
        <v>12522957399.2281</v>
      </c>
      <c r="BH157" s="77">
        <v>11323020701.301701</v>
      </c>
      <c r="BI157" s="77">
        <v>11848613858.441999</v>
      </c>
      <c r="BJ157" s="77">
        <v>13176313593.5509</v>
      </c>
      <c r="BK157" s="77">
        <v>13760033282.2925</v>
      </c>
      <c r="BL157" s="77">
        <v>14104664678.5063</v>
      </c>
      <c r="BM157" s="77">
        <v>13051441203.947399</v>
      </c>
      <c r="BN157" s="77">
        <v>14554754116.5427</v>
      </c>
      <c r="BO157" s="77">
        <v>15302510500.052799</v>
      </c>
      <c r="BP157" s="77">
        <v>16031702914.9195</v>
      </c>
    </row>
    <row r="158" spans="1:68" x14ac:dyDescent="0.35">
      <c r="A158" t="s">
        <v>522</v>
      </c>
      <c r="B158" t="s">
        <v>523</v>
      </c>
      <c r="C158" t="s">
        <v>218</v>
      </c>
      <c r="D158" t="s">
        <v>219</v>
      </c>
      <c r="E158" s="77"/>
      <c r="F158" s="77"/>
      <c r="G158" s="77"/>
      <c r="H158" s="77"/>
      <c r="I158" s="77"/>
      <c r="J158" s="77"/>
      <c r="K158" s="77"/>
      <c r="L158" s="77"/>
      <c r="M158" s="77"/>
      <c r="N158" s="77"/>
      <c r="O158" s="77">
        <v>19328038.315912001</v>
      </c>
      <c r="P158" s="77">
        <v>21566403.997693699</v>
      </c>
      <c r="Q158" s="77">
        <v>25177137.5495403</v>
      </c>
      <c r="R158" s="77">
        <v>30862041.535875902</v>
      </c>
      <c r="S158" s="77">
        <v>39120171.223835401</v>
      </c>
      <c r="T158" s="77">
        <v>24540877.572752599</v>
      </c>
      <c r="U158" s="77">
        <v>22399467.148725498</v>
      </c>
      <c r="V158" s="77">
        <v>20853788.763412401</v>
      </c>
      <c r="W158" s="77">
        <v>24369109.151717801</v>
      </c>
      <c r="X158" s="77">
        <v>38523364.510333799</v>
      </c>
      <c r="Y158" s="77">
        <v>42463576.158940397</v>
      </c>
      <c r="Z158" s="77">
        <v>44781456.953642398</v>
      </c>
      <c r="AA158" s="77">
        <v>47911340.183479398</v>
      </c>
      <c r="AB158" s="77">
        <v>57829787.2340426</v>
      </c>
      <c r="AC158" s="77">
        <v>109503546.099291</v>
      </c>
      <c r="AD158" s="77">
        <v>127190757.959989</v>
      </c>
      <c r="AE158" s="77">
        <v>141882254.230178</v>
      </c>
      <c r="AF158" s="77">
        <v>141223029.383064</v>
      </c>
      <c r="AG158" s="77">
        <v>168514513.37507099</v>
      </c>
      <c r="AH158" s="77">
        <v>189514434.24399999</v>
      </c>
      <c r="AI158" s="77">
        <v>215043969.849246</v>
      </c>
      <c r="AJ158" s="77">
        <v>244396761.92333999</v>
      </c>
      <c r="AK158" s="77">
        <v>284875809.03963399</v>
      </c>
      <c r="AL158" s="77">
        <v>322417837.16197097</v>
      </c>
      <c r="AM158" s="77">
        <v>356014932.13646102</v>
      </c>
      <c r="AN158" s="77">
        <v>398988954.970263</v>
      </c>
      <c r="AO158" s="77">
        <v>450382327.95242101</v>
      </c>
      <c r="AP158" s="77">
        <v>508223602.37892902</v>
      </c>
      <c r="AQ158" s="77">
        <v>540096397.62107098</v>
      </c>
      <c r="AR158" s="77">
        <v>589239753.61087501</v>
      </c>
      <c r="AS158" s="77">
        <v>624337145.28462195</v>
      </c>
      <c r="AT158" s="77">
        <v>870031676.79879296</v>
      </c>
      <c r="AU158" s="77">
        <v>897031250</v>
      </c>
      <c r="AV158" s="77">
        <v>1052121054.6875</v>
      </c>
      <c r="AW158" s="77">
        <v>1226829562.5</v>
      </c>
      <c r="AX158" s="77">
        <v>1163362437.5</v>
      </c>
      <c r="AY158" s="77">
        <v>1575200390.625</v>
      </c>
      <c r="AZ158" s="77">
        <v>1868383460.9375</v>
      </c>
      <c r="BA158" s="77">
        <v>2271646187.5</v>
      </c>
      <c r="BB158" s="77">
        <v>2345294875</v>
      </c>
      <c r="BC158" s="77">
        <v>2588176054.6875</v>
      </c>
      <c r="BD158" s="77">
        <v>2774350240.04918</v>
      </c>
      <c r="BE158" s="77">
        <v>2886163997.2053099</v>
      </c>
      <c r="BF158" s="77">
        <v>3295009237.50107</v>
      </c>
      <c r="BG158" s="77">
        <v>3697353039.2004299</v>
      </c>
      <c r="BH158" s="77">
        <v>4129505319.12921</v>
      </c>
      <c r="BI158" s="77">
        <v>4409942623.8553801</v>
      </c>
      <c r="BJ158" s="77">
        <v>4816426256.5291405</v>
      </c>
      <c r="BK158" s="77">
        <v>5404344162.6988802</v>
      </c>
      <c r="BL158" s="77">
        <v>5726094799.3770905</v>
      </c>
      <c r="BM158" s="77">
        <v>3712604583.3666501</v>
      </c>
      <c r="BN158" s="77">
        <v>5254366312.2764797</v>
      </c>
      <c r="BO158" s="77">
        <v>6170638746.3137598</v>
      </c>
      <c r="BP158" s="77">
        <v>6600000000</v>
      </c>
    </row>
    <row r="159" spans="1:68" x14ac:dyDescent="0.35">
      <c r="A159" t="s">
        <v>524</v>
      </c>
      <c r="B159" t="s">
        <v>525</v>
      </c>
      <c r="C159" t="s">
        <v>218</v>
      </c>
      <c r="D159" t="s">
        <v>219</v>
      </c>
      <c r="E159" s="77"/>
      <c r="F159" s="77"/>
      <c r="G159" s="77"/>
      <c r="H159" s="77"/>
      <c r="I159" s="77"/>
      <c r="J159" s="77">
        <v>33355527573.382401</v>
      </c>
      <c r="K159" s="77">
        <v>35719093594.068199</v>
      </c>
      <c r="L159" s="77">
        <v>38474318202.403297</v>
      </c>
      <c r="M159" s="77">
        <v>44168901220.231903</v>
      </c>
      <c r="N159" s="77">
        <v>49272971404.834297</v>
      </c>
      <c r="O159" s="77">
        <v>55493554807.399101</v>
      </c>
      <c r="P159" s="77">
        <v>63999373657.492104</v>
      </c>
      <c r="Q159" s="77">
        <v>78443642840.622406</v>
      </c>
      <c r="R159" s="77">
        <v>107825541175.56599</v>
      </c>
      <c r="S159" s="77">
        <v>198498005682.44</v>
      </c>
      <c r="T159" s="77">
        <v>216777972177.64099</v>
      </c>
      <c r="U159" s="77">
        <v>270073046985.57001</v>
      </c>
      <c r="V159" s="77">
        <v>313508260089.44202</v>
      </c>
      <c r="W159" s="77">
        <v>331514988248.81897</v>
      </c>
      <c r="X159" s="77">
        <v>434447515594.28497</v>
      </c>
      <c r="Y159" s="77">
        <v>560256590116.57898</v>
      </c>
      <c r="Z159" s="77">
        <v>573674761511.32495</v>
      </c>
      <c r="AA159" s="77">
        <v>572709615901.09204</v>
      </c>
      <c r="AB159" s="77">
        <v>581874653178.60999</v>
      </c>
      <c r="AC159" s="77">
        <v>586005805091.19702</v>
      </c>
      <c r="AD159" s="77">
        <v>597081174396.36096</v>
      </c>
      <c r="AE159" s="77">
        <v>604167750053.776</v>
      </c>
      <c r="AF159" s="77">
        <v>560688646894.69104</v>
      </c>
      <c r="AG159" s="77">
        <v>555522112035.56995</v>
      </c>
      <c r="AH159" s="77">
        <v>572244999588.46899</v>
      </c>
      <c r="AI159" s="77">
        <v>745103071421.58997</v>
      </c>
      <c r="AJ159" s="77">
        <v>549381622873.55603</v>
      </c>
      <c r="AK159" s="77">
        <v>600384966653.67603</v>
      </c>
      <c r="AL159" s="77">
        <v>610560135336.36597</v>
      </c>
      <c r="AM159" s="77">
        <v>646604925436.20398</v>
      </c>
      <c r="AN159" s="77">
        <v>713738122654.646</v>
      </c>
      <c r="AO159" s="77">
        <v>794179404667.90503</v>
      </c>
      <c r="AP159" s="77">
        <v>832657219644.172</v>
      </c>
      <c r="AQ159" s="77">
        <v>814471742080.95996</v>
      </c>
      <c r="AR159" s="77">
        <v>885972638010.79797</v>
      </c>
      <c r="AS159" s="77">
        <v>992555771865.10205</v>
      </c>
      <c r="AT159" s="77">
        <v>987483973174.61401</v>
      </c>
      <c r="AU159" s="77">
        <v>979351629694.58496</v>
      </c>
      <c r="AV159" s="77">
        <v>1090479523920.4</v>
      </c>
      <c r="AW159" s="77">
        <v>1286313655244.4299</v>
      </c>
      <c r="AX159" s="77">
        <v>1542092360435.5701</v>
      </c>
      <c r="AY159" s="77">
        <v>1810948296494.28</v>
      </c>
      <c r="AZ159" s="77">
        <v>2140272377688.6201</v>
      </c>
      <c r="BA159" s="77">
        <v>2674260694118.6602</v>
      </c>
      <c r="BB159" s="77">
        <v>2399657699929.6201</v>
      </c>
      <c r="BC159" s="77">
        <v>2820272200083.8301</v>
      </c>
      <c r="BD159" s="77">
        <v>3396706596374.7202</v>
      </c>
      <c r="BE159" s="77">
        <v>3660136638354.7002</v>
      </c>
      <c r="BF159" s="77">
        <v>3601732090293.3101</v>
      </c>
      <c r="BG159" s="77">
        <v>3627618410020.6802</v>
      </c>
      <c r="BH159" s="77">
        <v>3201010427587.3901</v>
      </c>
      <c r="BI159" s="77">
        <v>3234258578074.4102</v>
      </c>
      <c r="BJ159" s="77">
        <v>3372000244857.3701</v>
      </c>
      <c r="BK159" s="77">
        <v>3538057099135.2202</v>
      </c>
      <c r="BL159" s="77">
        <v>3549945029851.9399</v>
      </c>
      <c r="BM159" s="77">
        <v>3199081953495.5298</v>
      </c>
      <c r="BN159" s="77">
        <v>3780277127064.96</v>
      </c>
      <c r="BO159" s="77">
        <v>4497116837259.1699</v>
      </c>
      <c r="BP159" s="77">
        <v>4287684126920.0098</v>
      </c>
    </row>
    <row r="160" spans="1:68" x14ac:dyDescent="0.35">
      <c r="A160" t="s">
        <v>526</v>
      </c>
      <c r="B160" t="s">
        <v>527</v>
      </c>
      <c r="C160" t="s">
        <v>218</v>
      </c>
      <c r="D160" t="s">
        <v>219</v>
      </c>
      <c r="E160" s="77">
        <v>13040000000</v>
      </c>
      <c r="F160" s="77">
        <v>14160000000</v>
      </c>
      <c r="G160" s="77">
        <v>15200000000</v>
      </c>
      <c r="H160" s="77">
        <v>16960000000</v>
      </c>
      <c r="I160" s="77">
        <v>20080000000</v>
      </c>
      <c r="J160" s="77">
        <v>21840000000</v>
      </c>
      <c r="K160" s="77">
        <v>24320000000</v>
      </c>
      <c r="L160" s="77">
        <v>26560000000</v>
      </c>
      <c r="M160" s="77">
        <v>29360000000</v>
      </c>
      <c r="N160" s="77">
        <v>32480000000</v>
      </c>
      <c r="O160" s="77">
        <v>35520000000</v>
      </c>
      <c r="P160" s="77">
        <v>39200000000</v>
      </c>
      <c r="Q160" s="77">
        <v>45200000000</v>
      </c>
      <c r="R160" s="77">
        <v>55280000000</v>
      </c>
      <c r="S160" s="77">
        <v>72000000000</v>
      </c>
      <c r="T160" s="77">
        <v>88000000000</v>
      </c>
      <c r="U160" s="77">
        <v>88875923765.072006</v>
      </c>
      <c r="V160" s="77">
        <v>81912018783.502396</v>
      </c>
      <c r="W160" s="77">
        <v>102648570299.117</v>
      </c>
      <c r="X160" s="77">
        <v>134531900898.92599</v>
      </c>
      <c r="Y160" s="77">
        <v>205577055465.99301</v>
      </c>
      <c r="Z160" s="77">
        <v>263797827860.49399</v>
      </c>
      <c r="AA160" s="77">
        <v>184602611609.517</v>
      </c>
      <c r="AB160" s="77">
        <v>156167000432.99399</v>
      </c>
      <c r="AC160" s="77">
        <v>184230754105.39401</v>
      </c>
      <c r="AD160" s="77">
        <v>195241069482.077</v>
      </c>
      <c r="AE160" s="77">
        <v>134556034672.991</v>
      </c>
      <c r="AF160" s="77">
        <v>147542558208.888</v>
      </c>
      <c r="AG160" s="77">
        <v>181611150496.78699</v>
      </c>
      <c r="AH160" s="77">
        <v>221403098266.76999</v>
      </c>
      <c r="AI160" s="77">
        <v>261253675692.83801</v>
      </c>
      <c r="AJ160" s="77">
        <v>313139656145.745</v>
      </c>
      <c r="AK160" s="77">
        <v>363157832923.73401</v>
      </c>
      <c r="AL160" s="77">
        <v>530160763983.50598</v>
      </c>
      <c r="AM160" s="77">
        <v>553618247900.73999</v>
      </c>
      <c r="AN160" s="77">
        <v>380157469866.849</v>
      </c>
      <c r="AO160" s="77">
        <v>432157945024.42798</v>
      </c>
      <c r="AP160" s="77">
        <v>523449530464.25702</v>
      </c>
      <c r="AQ160" s="77">
        <v>557461102630.65796</v>
      </c>
      <c r="AR160" s="77">
        <v>631249359702.38904</v>
      </c>
      <c r="AS160" s="77">
        <v>742061329643.37</v>
      </c>
      <c r="AT160" s="77">
        <v>796064590656.17603</v>
      </c>
      <c r="AU160" s="77">
        <v>810666116505.47803</v>
      </c>
      <c r="AV160" s="77">
        <v>765549967703.27295</v>
      </c>
      <c r="AW160" s="77">
        <v>819459227375.02197</v>
      </c>
      <c r="AX160" s="77">
        <v>917571853529.104</v>
      </c>
      <c r="AY160" s="77">
        <v>1020265057882.01</v>
      </c>
      <c r="AZ160" s="77">
        <v>1102355554971.95</v>
      </c>
      <c r="BA160" s="77">
        <v>1161553459715.1001</v>
      </c>
      <c r="BB160" s="77">
        <v>943437415024.63306</v>
      </c>
      <c r="BC160" s="77">
        <v>1105424238731.0901</v>
      </c>
      <c r="BD160" s="77">
        <v>1229013703416.76</v>
      </c>
      <c r="BE160" s="77">
        <v>1255110424817.79</v>
      </c>
      <c r="BF160" s="77">
        <v>1327436290282.6699</v>
      </c>
      <c r="BG160" s="77">
        <v>1364507717614.1299</v>
      </c>
      <c r="BH160" s="77">
        <v>1213294467716.8799</v>
      </c>
      <c r="BI160" s="77">
        <v>1112233497452.7</v>
      </c>
      <c r="BJ160" s="77">
        <v>1190721475906</v>
      </c>
      <c r="BK160" s="77">
        <v>1256300182879.73</v>
      </c>
      <c r="BL160" s="77">
        <v>1305211135822.6101</v>
      </c>
      <c r="BM160" s="77">
        <v>1120832412468.8501</v>
      </c>
      <c r="BN160" s="77">
        <v>1313069763986.6001</v>
      </c>
      <c r="BO160" s="77">
        <v>1463323889036.5601</v>
      </c>
      <c r="BP160" s="77">
        <v>1788886821046.8101</v>
      </c>
    </row>
    <row r="161" spans="1:68" x14ac:dyDescent="0.35">
      <c r="A161" t="s">
        <v>528</v>
      </c>
      <c r="B161" t="s">
        <v>529</v>
      </c>
      <c r="C161" t="s">
        <v>218</v>
      </c>
      <c r="D161" t="s">
        <v>219</v>
      </c>
      <c r="E161" s="77"/>
      <c r="F161" s="77"/>
      <c r="G161" s="77"/>
      <c r="H161" s="77"/>
      <c r="I161" s="77"/>
      <c r="J161" s="77"/>
      <c r="K161" s="77"/>
      <c r="L161" s="77"/>
      <c r="M161" s="77"/>
      <c r="N161" s="77"/>
      <c r="O161" s="77">
        <v>8408486.0514136404</v>
      </c>
      <c r="P161" s="77">
        <v>9116810.2750221901</v>
      </c>
      <c r="Q161" s="77">
        <v>9973652.2882009391</v>
      </c>
      <c r="R161" s="77">
        <v>11607365.8067834</v>
      </c>
      <c r="S161" s="77">
        <v>15217532.225142401</v>
      </c>
      <c r="T161" s="77">
        <v>16691300.7652169</v>
      </c>
      <c r="U161" s="77">
        <v>18153647.070050899</v>
      </c>
      <c r="V161" s="77">
        <v>20210069.486863099</v>
      </c>
      <c r="W161" s="77">
        <v>22209369.829338901</v>
      </c>
      <c r="X161" s="77">
        <v>25545346.129777901</v>
      </c>
      <c r="Y161" s="77">
        <v>26710652.8925137</v>
      </c>
      <c r="Z161" s="77">
        <v>31020000</v>
      </c>
      <c r="AA161" s="77">
        <v>34918000</v>
      </c>
      <c r="AB161" s="77">
        <v>41749000</v>
      </c>
      <c r="AC161" s="77">
        <v>45144000</v>
      </c>
      <c r="AD161" s="77">
        <v>43879000</v>
      </c>
      <c r="AE161" s="77">
        <v>55989000</v>
      </c>
      <c r="AF161" s="77">
        <v>62983000</v>
      </c>
      <c r="AG161" s="77">
        <v>70688000</v>
      </c>
      <c r="AH161" s="77">
        <v>72798000</v>
      </c>
      <c r="AI161" s="77">
        <v>78476000</v>
      </c>
      <c r="AJ161" s="77">
        <v>82507000</v>
      </c>
      <c r="AK161" s="77">
        <v>91063000</v>
      </c>
      <c r="AL161" s="77">
        <v>99461000</v>
      </c>
      <c r="AM161" s="77">
        <v>108071000</v>
      </c>
      <c r="AN161" s="77">
        <v>120230000</v>
      </c>
      <c r="AO161" s="77">
        <v>110858000</v>
      </c>
      <c r="AP161" s="77">
        <v>109884681.70166001</v>
      </c>
      <c r="AQ161" s="77">
        <v>112070114.13574199</v>
      </c>
      <c r="AR161" s="77">
        <v>113352058.41064499</v>
      </c>
      <c r="AS161" s="77">
        <v>114838470.458984</v>
      </c>
      <c r="AT161" s="77">
        <v>122406127.92968801</v>
      </c>
      <c r="AU161" s="77">
        <v>131959976.196289</v>
      </c>
      <c r="AV161" s="77">
        <v>131128479.003906</v>
      </c>
      <c r="AW161" s="77">
        <v>132791854.85839801</v>
      </c>
      <c r="AX161" s="77">
        <v>137815414.428711</v>
      </c>
      <c r="AY161" s="77">
        <v>142922515.86914101</v>
      </c>
      <c r="AZ161" s="77">
        <v>150104705.81054699</v>
      </c>
      <c r="BA161" s="77">
        <v>146208160.40039101</v>
      </c>
      <c r="BB161" s="77">
        <v>150886459.350586</v>
      </c>
      <c r="BC161" s="77">
        <v>160629516.60156301</v>
      </c>
      <c r="BD161" s="77">
        <v>172044509.88769501</v>
      </c>
      <c r="BE161" s="77">
        <v>180302078.24707001</v>
      </c>
      <c r="BF161" s="77">
        <v>185817016.60156301</v>
      </c>
      <c r="BG161" s="77">
        <v>185446395.87402299</v>
      </c>
      <c r="BH161" s="77">
        <v>183222930.90820301</v>
      </c>
      <c r="BI161" s="77">
        <v>200900711.05957001</v>
      </c>
      <c r="BJ161" s="77">
        <v>212935714.72167999</v>
      </c>
      <c r="BK161" s="77">
        <v>219430038.45214799</v>
      </c>
      <c r="BL161" s="77">
        <v>231996704.10156301</v>
      </c>
      <c r="BM161" s="77">
        <v>240751144.40917999</v>
      </c>
      <c r="BN161" s="77">
        <v>257784881.59179699</v>
      </c>
      <c r="BO161" s="77">
        <v>258774475.09765601</v>
      </c>
      <c r="BP161" s="77">
        <v>284000000</v>
      </c>
    </row>
    <row r="162" spans="1:68" x14ac:dyDescent="0.35">
      <c r="A162" t="s">
        <v>530</v>
      </c>
      <c r="B162" t="s">
        <v>531</v>
      </c>
      <c r="C162" t="s">
        <v>218</v>
      </c>
      <c r="D162" t="s">
        <v>219</v>
      </c>
      <c r="E162" s="77">
        <v>270718545932.67001</v>
      </c>
      <c r="F162" s="77">
        <v>267466073756.10199</v>
      </c>
      <c r="G162" s="77">
        <v>271024736960.95599</v>
      </c>
      <c r="H162" s="77">
        <v>298767047598.60602</v>
      </c>
      <c r="I162" s="77">
        <v>340749024777.36603</v>
      </c>
      <c r="J162" s="77">
        <v>375732002588.539</v>
      </c>
      <c r="K162" s="77">
        <v>382481545637.41602</v>
      </c>
      <c r="L162" s="77">
        <v>398430848629.28198</v>
      </c>
      <c r="M162" s="77">
        <v>420802105645.29199</v>
      </c>
      <c r="N162" s="77">
        <v>468893137990.15002</v>
      </c>
      <c r="O162" s="77">
        <v>513783083528.12402</v>
      </c>
      <c r="P162" s="77">
        <v>547623110810.599</v>
      </c>
      <c r="Q162" s="77">
        <v>614334521122.84497</v>
      </c>
      <c r="R162" s="77">
        <v>762749412532.93506</v>
      </c>
      <c r="S162" s="77">
        <v>959290771482.41394</v>
      </c>
      <c r="T162" s="77">
        <v>1083426431226.23</v>
      </c>
      <c r="U162" s="77">
        <v>1157806517207.48</v>
      </c>
      <c r="V162" s="77">
        <v>1298191475737.6101</v>
      </c>
      <c r="W162" s="77">
        <v>1403711737729.72</v>
      </c>
      <c r="X162" s="77">
        <v>1694486071402.47</v>
      </c>
      <c r="Y162" s="77">
        <v>2046090053815.55</v>
      </c>
      <c r="Z162" s="77">
        <v>2316123721215.2202</v>
      </c>
      <c r="AA162" s="77">
        <v>2249264646628.9702</v>
      </c>
      <c r="AB162" s="77">
        <v>2252789513944.2598</v>
      </c>
      <c r="AC162" s="77">
        <v>2321998212571.3301</v>
      </c>
      <c r="AD162" s="77">
        <v>2400309598881.9199</v>
      </c>
      <c r="AE162" s="77">
        <v>2398887158157.9102</v>
      </c>
      <c r="AF162" s="77">
        <v>2449690187383.7002</v>
      </c>
      <c r="AG162" s="77">
        <v>2605947790285.9199</v>
      </c>
      <c r="AH162" s="77">
        <v>2693997677976.9702</v>
      </c>
      <c r="AI162" s="77">
        <v>3069619982603.02</v>
      </c>
      <c r="AJ162" s="77">
        <v>2962306114789.96</v>
      </c>
      <c r="AK162" s="77">
        <v>3176786976145.7402</v>
      </c>
      <c r="AL162" s="77">
        <v>3516032465649.8599</v>
      </c>
      <c r="AM162" s="77">
        <v>3955758244455.77</v>
      </c>
      <c r="AN162" s="77">
        <v>4532077392613.5898</v>
      </c>
      <c r="AO162" s="77">
        <v>5044736122063.4404</v>
      </c>
      <c r="AP162" s="77">
        <v>5353982644746.8203</v>
      </c>
      <c r="AQ162" s="77">
        <v>5326398707103.1904</v>
      </c>
      <c r="AR162" s="77">
        <v>5122654498526.6104</v>
      </c>
      <c r="AS162" s="77">
        <v>5557879880102.0898</v>
      </c>
      <c r="AT162" s="77">
        <v>5572267083031.9004</v>
      </c>
      <c r="AU162" s="77">
        <v>5670206841562.7598</v>
      </c>
      <c r="AV162" s="77">
        <v>6346256902458.9199</v>
      </c>
      <c r="AW162" s="77">
        <v>7444671186560.8701</v>
      </c>
      <c r="AX162" s="77">
        <v>8788211804677.96</v>
      </c>
      <c r="AY162" s="77">
        <v>10346313007674.301</v>
      </c>
      <c r="AZ162" s="77">
        <v>12703066994715</v>
      </c>
      <c r="BA162" s="77">
        <v>15080296673808.4</v>
      </c>
      <c r="BB162" s="77">
        <v>15112134343474.1</v>
      </c>
      <c r="BC162" s="77">
        <v>18410290632937.102</v>
      </c>
      <c r="BD162" s="77">
        <v>21713900541468.301</v>
      </c>
      <c r="BE162" s="77">
        <v>23131481309284.898</v>
      </c>
      <c r="BF162" s="77">
        <v>24546674700274.301</v>
      </c>
      <c r="BG162" s="77">
        <v>25680744767168.301</v>
      </c>
      <c r="BH162" s="77">
        <v>24911694910932.102</v>
      </c>
      <c r="BI162" s="77">
        <v>25202592678135.5</v>
      </c>
      <c r="BJ162" s="77">
        <v>27530340426178</v>
      </c>
      <c r="BK162" s="77">
        <v>29284043921765.398</v>
      </c>
      <c r="BL162" s="77">
        <v>29978481798259.301</v>
      </c>
      <c r="BM162" s="77">
        <v>29051739634677.801</v>
      </c>
      <c r="BN162" s="77">
        <v>34266063721746.801</v>
      </c>
      <c r="BO162" s="77">
        <v>35907869702102.203</v>
      </c>
      <c r="BP162" s="77">
        <v>36786942112904.5</v>
      </c>
    </row>
    <row r="163" spans="1:68" x14ac:dyDescent="0.35">
      <c r="A163" t="s">
        <v>532</v>
      </c>
      <c r="B163" t="s">
        <v>533</v>
      </c>
      <c r="C163" t="s">
        <v>218</v>
      </c>
      <c r="D163" t="s">
        <v>219</v>
      </c>
      <c r="E163" s="77"/>
      <c r="F163" s="77"/>
      <c r="G163" s="77"/>
      <c r="H163" s="77"/>
      <c r="I163" s="77"/>
      <c r="J163" s="77"/>
      <c r="K163" s="77"/>
      <c r="L163" s="77"/>
      <c r="M163" s="77"/>
      <c r="N163" s="77"/>
      <c r="O163" s="77"/>
      <c r="P163" s="77"/>
      <c r="Q163" s="77"/>
      <c r="R163" s="77"/>
      <c r="S163" s="77"/>
      <c r="T163" s="77"/>
      <c r="U163" s="77"/>
      <c r="V163" s="77"/>
      <c r="W163" s="77"/>
      <c r="X163" s="77"/>
      <c r="Y163" s="77"/>
      <c r="Z163" s="77"/>
      <c r="AA163" s="77"/>
      <c r="AB163" s="77"/>
      <c r="AC163" s="77"/>
      <c r="AD163" s="77"/>
      <c r="AE163" s="77"/>
      <c r="AF163" s="77"/>
      <c r="AG163" s="77"/>
      <c r="AH163" s="77"/>
      <c r="AI163" s="77">
        <v>4699646643.10954</v>
      </c>
      <c r="AJ163" s="77">
        <v>4938775510.2040796</v>
      </c>
      <c r="AK163" s="77">
        <v>2436849341.9760399</v>
      </c>
      <c r="AL163" s="77">
        <v>2682456896.5517201</v>
      </c>
      <c r="AM163" s="77">
        <v>3559608639.9837899</v>
      </c>
      <c r="AN163" s="77">
        <v>4707041315.2420197</v>
      </c>
      <c r="AO163" s="77">
        <v>4642021256.3068895</v>
      </c>
      <c r="AP163" s="77">
        <v>3912986090.97363</v>
      </c>
      <c r="AQ163" s="77">
        <v>3765745023.2073998</v>
      </c>
      <c r="AR163" s="77">
        <v>3863619284.7793899</v>
      </c>
      <c r="AS163" s="77">
        <v>3772859034.20508</v>
      </c>
      <c r="AT163" s="77">
        <v>3709636030.6657801</v>
      </c>
      <c r="AU163" s="77">
        <v>4018365747.0097198</v>
      </c>
      <c r="AV163" s="77">
        <v>4946296599.0846701</v>
      </c>
      <c r="AW163" s="77">
        <v>5682784471.6972198</v>
      </c>
      <c r="AX163" s="77">
        <v>6258602872.6789799</v>
      </c>
      <c r="AY163" s="77">
        <v>6861226971.5561705</v>
      </c>
      <c r="AZ163" s="77">
        <v>8336474973.7294903</v>
      </c>
      <c r="BA163" s="77">
        <v>9909552434.5113602</v>
      </c>
      <c r="BB163" s="77">
        <v>9401736825.4268799</v>
      </c>
      <c r="BC163" s="77">
        <v>9407170321.3775196</v>
      </c>
      <c r="BD163" s="77">
        <v>10494626767.644501</v>
      </c>
      <c r="BE163" s="77">
        <v>9745261300.5778809</v>
      </c>
      <c r="BF163" s="77">
        <v>10817702346.0674</v>
      </c>
      <c r="BG163" s="77">
        <v>11362265252.778</v>
      </c>
      <c r="BH163" s="77">
        <v>10064519962.5655</v>
      </c>
      <c r="BI163" s="77">
        <v>10672467073.2873</v>
      </c>
      <c r="BJ163" s="77">
        <v>11307067069.6658</v>
      </c>
      <c r="BK163" s="77">
        <v>12683068114.2388</v>
      </c>
      <c r="BL163" s="77">
        <v>12606338448.547001</v>
      </c>
      <c r="BM163" s="77">
        <v>12361036913.8409</v>
      </c>
      <c r="BN163" s="77">
        <v>14000283827.0154</v>
      </c>
      <c r="BO163" s="77">
        <v>13711469681.1535</v>
      </c>
      <c r="BP163" s="77">
        <v>14761237042.2057</v>
      </c>
    </row>
    <row r="164" spans="1:68" x14ac:dyDescent="0.35">
      <c r="A164" t="s">
        <v>534</v>
      </c>
      <c r="B164" t="s">
        <v>535</v>
      </c>
      <c r="C164" t="s">
        <v>218</v>
      </c>
      <c r="D164" t="s">
        <v>219</v>
      </c>
      <c r="E164" s="77"/>
      <c r="F164" s="77"/>
      <c r="G164" s="77"/>
      <c r="H164" s="77"/>
      <c r="I164" s="77"/>
      <c r="J164" s="77"/>
      <c r="K164" s="77"/>
      <c r="L164" s="77">
        <v>275494477.58609802</v>
      </c>
      <c r="M164" s="77">
        <v>343771972.993855</v>
      </c>
      <c r="N164" s="77">
        <v>339913867.092785</v>
      </c>
      <c r="O164" s="77">
        <v>359772315.102198</v>
      </c>
      <c r="P164" s="77">
        <v>395218628.92069399</v>
      </c>
      <c r="Q164" s="77">
        <v>486617280.25554901</v>
      </c>
      <c r="R164" s="77">
        <v>563683703.30470502</v>
      </c>
      <c r="S164" s="77">
        <v>538747339.95603299</v>
      </c>
      <c r="T164" s="77">
        <v>830710615.17995405</v>
      </c>
      <c r="U164" s="77">
        <v>939228017.24778998</v>
      </c>
      <c r="V164" s="77">
        <v>1049838548.10919</v>
      </c>
      <c r="W164" s="77">
        <v>1222702572.8469901</v>
      </c>
      <c r="X164" s="77">
        <v>1595422955.64433</v>
      </c>
      <c r="Y164" s="77">
        <v>1759691186.39993</v>
      </c>
      <c r="Z164" s="77">
        <v>1538972424.3663499</v>
      </c>
      <c r="AA164" s="77">
        <v>1333754224.99949</v>
      </c>
      <c r="AB164" s="77">
        <v>1297765325.90273</v>
      </c>
      <c r="AC164" s="77">
        <v>1232932104.0727601</v>
      </c>
      <c r="AD164" s="77">
        <v>1392196047.9969499</v>
      </c>
      <c r="AE164" s="77">
        <v>1852163453.15326</v>
      </c>
      <c r="AF164" s="77">
        <v>2090629986.9764299</v>
      </c>
      <c r="AG164" s="77">
        <v>2169040603.1939402</v>
      </c>
      <c r="AH164" s="77">
        <v>2181821909.2789202</v>
      </c>
      <c r="AI164" s="77">
        <v>2681912148.69842</v>
      </c>
      <c r="AJ164" s="77">
        <v>2724131458.2621598</v>
      </c>
      <c r="AK164" s="77">
        <v>2830673378.1300602</v>
      </c>
      <c r="AL164" s="77">
        <v>2818281085.0864601</v>
      </c>
      <c r="AM164" s="77">
        <v>2081846497.74648</v>
      </c>
      <c r="AN164" s="77">
        <v>2706425157.39397</v>
      </c>
      <c r="AO164" s="77">
        <v>2780422049.2120399</v>
      </c>
      <c r="AP164" s="77">
        <v>2697105823.4661002</v>
      </c>
      <c r="AQ164" s="77">
        <v>2920358710.5064602</v>
      </c>
      <c r="AR164" s="77">
        <v>3440724709.5925798</v>
      </c>
      <c r="AS164" s="77">
        <v>2961484953.86444</v>
      </c>
      <c r="AT164" s="77">
        <v>3468337942.3206301</v>
      </c>
      <c r="AU164" s="77">
        <v>3908121307.0195699</v>
      </c>
      <c r="AV164" s="77">
        <v>4714071979.6883497</v>
      </c>
      <c r="AW164" s="77">
        <v>5454249125.72966</v>
      </c>
      <c r="AX164" s="77">
        <v>6247515888.1453304</v>
      </c>
      <c r="AY164" s="77">
        <v>6905934217.9090099</v>
      </c>
      <c r="AZ164" s="77">
        <v>8156468826.1264496</v>
      </c>
      <c r="BA164" s="77">
        <v>9838403100.5055408</v>
      </c>
      <c r="BB164" s="77">
        <v>10231962390.211901</v>
      </c>
      <c r="BC164" s="77">
        <v>10689168016.261299</v>
      </c>
      <c r="BD164" s="77">
        <v>12995112690.2596</v>
      </c>
      <c r="BE164" s="77">
        <v>12442035339.1049</v>
      </c>
      <c r="BF164" s="77">
        <v>13242690786.0938</v>
      </c>
      <c r="BG164" s="77">
        <v>14364937124.072701</v>
      </c>
      <c r="BH164" s="77">
        <v>13104764378.326</v>
      </c>
      <c r="BI164" s="77">
        <v>14026048335.7047</v>
      </c>
      <c r="BJ164" s="77">
        <v>15365713048.199301</v>
      </c>
      <c r="BK164" s="77">
        <v>17070867589.9055</v>
      </c>
      <c r="BL164" s="77">
        <v>17280250810.032101</v>
      </c>
      <c r="BM164" s="77">
        <v>17465392764.370602</v>
      </c>
      <c r="BN164" s="77">
        <v>19309463508.037701</v>
      </c>
      <c r="BO164" s="77">
        <v>18780322203.7584</v>
      </c>
      <c r="BP164" s="77">
        <v>20904898296.250099</v>
      </c>
    </row>
    <row r="165" spans="1:68" x14ac:dyDescent="0.35">
      <c r="A165" t="s">
        <v>536</v>
      </c>
      <c r="B165" t="s">
        <v>537</v>
      </c>
      <c r="C165" t="s">
        <v>218</v>
      </c>
      <c r="D165" t="s">
        <v>219</v>
      </c>
      <c r="E165" s="77"/>
      <c r="F165" s="77"/>
      <c r="G165" s="77"/>
      <c r="H165" s="77"/>
      <c r="I165" s="77"/>
      <c r="J165" s="77"/>
      <c r="K165" s="77"/>
      <c r="L165" s="77"/>
      <c r="M165" s="77"/>
      <c r="N165" s="77"/>
      <c r="O165" s="77">
        <v>250721821.55367801</v>
      </c>
      <c r="P165" s="77">
        <v>264579879.78487799</v>
      </c>
      <c r="Q165" s="77">
        <v>295118249.32493299</v>
      </c>
      <c r="R165" s="77">
        <v>345602025.37539297</v>
      </c>
      <c r="S165" s="77">
        <v>376094108.47533101</v>
      </c>
      <c r="T165" s="77">
        <v>474620439.58495998</v>
      </c>
      <c r="U165" s="77">
        <v>527936988.79127502</v>
      </c>
      <c r="V165" s="77">
        <v>625573345.53217399</v>
      </c>
      <c r="W165" s="77">
        <v>793675169.87857902</v>
      </c>
      <c r="X165" s="77">
        <v>1001300838.32335</v>
      </c>
      <c r="Y165" s="77">
        <v>1250242107.8796899</v>
      </c>
      <c r="Z165" s="77">
        <v>1243469360.5683801</v>
      </c>
      <c r="AA165" s="77">
        <v>1234518125</v>
      </c>
      <c r="AB165" s="77">
        <v>1165771369.0062499</v>
      </c>
      <c r="AC165" s="77">
        <v>1101828568.7680399</v>
      </c>
      <c r="AD165" s="77">
        <v>1117835285.50512</v>
      </c>
      <c r="AE165" s="77">
        <v>1435079200.34957</v>
      </c>
      <c r="AF165" s="77">
        <v>1751247763.4194801</v>
      </c>
      <c r="AG165" s="77">
        <v>2019474244.1935899</v>
      </c>
      <c r="AH165" s="77">
        <v>2118574772.1113601</v>
      </c>
      <c r="AI165" s="77">
        <v>2547163582.33149</v>
      </c>
      <c r="AJ165" s="77">
        <v>2750041434.2629499</v>
      </c>
      <c r="AK165" s="77">
        <v>3021910216.7182698</v>
      </c>
      <c r="AL165" s="77">
        <v>2709178326.7827101</v>
      </c>
      <c r="AM165" s="77">
        <v>2998570146.5409498</v>
      </c>
      <c r="AN165" s="77">
        <v>3720400048.6381302</v>
      </c>
      <c r="AO165" s="77">
        <v>3822882324.9166298</v>
      </c>
      <c r="AP165" s="77">
        <v>3793418974.5300899</v>
      </c>
      <c r="AQ165" s="77">
        <v>4010571333.84904</v>
      </c>
      <c r="AR165" s="77">
        <v>4121350624.1928501</v>
      </c>
      <c r="AS165" s="77">
        <v>4069515556.7869201</v>
      </c>
      <c r="AT165" s="77">
        <v>4088368961.7583599</v>
      </c>
      <c r="AU165" s="77">
        <v>4470446352.3256903</v>
      </c>
      <c r="AV165" s="77">
        <v>5448415539.81248</v>
      </c>
      <c r="AW165" s="77">
        <v>6098092511.83004</v>
      </c>
      <c r="AX165" s="77">
        <v>6416184235.8383999</v>
      </c>
      <c r="AY165" s="77">
        <v>6778324087.1381798</v>
      </c>
      <c r="AZ165" s="77">
        <v>7925371458.8052702</v>
      </c>
      <c r="BA165" s="77">
        <v>9090406749.5266991</v>
      </c>
      <c r="BB165" s="77">
        <v>8696366868.92276</v>
      </c>
      <c r="BC165" s="77">
        <v>9035824366.0080395</v>
      </c>
      <c r="BD165" s="77">
        <v>9638728635.0142994</v>
      </c>
      <c r="BE165" s="77">
        <v>9461776291.7991295</v>
      </c>
      <c r="BF165" s="77">
        <v>10551030596.7558</v>
      </c>
      <c r="BG165" s="77">
        <v>11625848974.805099</v>
      </c>
      <c r="BH165" s="77">
        <v>11091483659.615601</v>
      </c>
      <c r="BI165" s="77">
        <v>11668015565.808201</v>
      </c>
      <c r="BJ165" s="77">
        <v>13484541925.7714</v>
      </c>
      <c r="BK165" s="77">
        <v>15404393365.2073</v>
      </c>
      <c r="BL165" s="77">
        <v>16004563885.753901</v>
      </c>
      <c r="BM165" s="77">
        <v>15249999048.029699</v>
      </c>
      <c r="BN165" s="77">
        <v>18123718946.600601</v>
      </c>
      <c r="BO165" s="77">
        <v>18357069272.7682</v>
      </c>
      <c r="BP165" s="77">
        <v>20956999452.431702</v>
      </c>
    </row>
    <row r="166" spans="1:68" x14ac:dyDescent="0.35">
      <c r="A166" t="s">
        <v>538</v>
      </c>
      <c r="B166" t="s">
        <v>539</v>
      </c>
      <c r="C166" t="s">
        <v>218</v>
      </c>
      <c r="D166" t="s">
        <v>219</v>
      </c>
      <c r="E166" s="77">
        <v>545098447.64086199</v>
      </c>
      <c r="F166" s="77">
        <v>605581577.28706598</v>
      </c>
      <c r="G166" s="77">
        <v>634528872.02035999</v>
      </c>
      <c r="H166" s="77">
        <v>598998418.72458303</v>
      </c>
      <c r="I166" s="77">
        <v>411419905.84662098</v>
      </c>
      <c r="J166" s="77">
        <v>367053117.22452301</v>
      </c>
      <c r="K166" s="77">
        <v>293103478.54848301</v>
      </c>
      <c r="L166" s="77">
        <v>420359035.89743602</v>
      </c>
      <c r="M166" s="77">
        <v>559956130.28362203</v>
      </c>
      <c r="N166" s="77">
        <v>571854214.58914196</v>
      </c>
      <c r="O166" s="77">
        <v>563555630.76954496</v>
      </c>
      <c r="P166" s="77">
        <v>587448405.48877299</v>
      </c>
      <c r="Q166" s="77">
        <v>662213082.74153495</v>
      </c>
      <c r="R166" s="77">
        <v>719754655.35896397</v>
      </c>
      <c r="S166" s="77">
        <v>1225589878.06809</v>
      </c>
      <c r="T166" s="77">
        <v>1061107353.67232</v>
      </c>
      <c r="U166" s="77">
        <v>1204699849.1259201</v>
      </c>
      <c r="V166" s="77">
        <v>873579931.929901</v>
      </c>
      <c r="W166" s="77">
        <v>935408774.95191801</v>
      </c>
      <c r="X166" s="77">
        <v>952265043.43838298</v>
      </c>
      <c r="Y166" s="77">
        <v>1038225167.05882</v>
      </c>
      <c r="Z166" s="77">
        <v>1111000765.28987</v>
      </c>
      <c r="AA166" s="77">
        <v>1481165467.83214</v>
      </c>
      <c r="AB166" s="77">
        <v>1381573615.2513001</v>
      </c>
      <c r="AC166" s="77">
        <v>1304063253.0413599</v>
      </c>
      <c r="AD166" s="77">
        <v>1478908173.2679601</v>
      </c>
      <c r="AE166" s="77">
        <v>1582873750.3206799</v>
      </c>
      <c r="AF166" s="77">
        <v>1562448076.6568899</v>
      </c>
      <c r="AG166" s="77">
        <v>1541088312.25453</v>
      </c>
      <c r="AH166" s="77">
        <v>2013448228.7297499</v>
      </c>
      <c r="AI166" s="77">
        <v>2115193513.2955599</v>
      </c>
      <c r="AJ166" s="77">
        <v>2069832686.9806099</v>
      </c>
      <c r="AK166" s="77">
        <v>2411552288.7621198</v>
      </c>
      <c r="AL166" s="77">
        <v>3163020034.6363702</v>
      </c>
      <c r="AM166" s="77">
        <v>4432257173.6492004</v>
      </c>
      <c r="AN166" s="77">
        <v>5289174942.5340405</v>
      </c>
      <c r="AO166" s="77">
        <v>6123556716.8132896</v>
      </c>
      <c r="AP166" s="77">
        <v>4722288495.6608496</v>
      </c>
      <c r="AQ166" s="77">
        <v>6459461639.3024302</v>
      </c>
      <c r="AR166" s="77">
        <v>8486832800.8849802</v>
      </c>
      <c r="AS166" s="77">
        <v>8905066163.5864296</v>
      </c>
      <c r="AT166" s="77">
        <v>6477790688.2284403</v>
      </c>
      <c r="AU166" s="77">
        <v>6777632512.0781002</v>
      </c>
      <c r="AV166" s="77">
        <v>10467109977.6717</v>
      </c>
      <c r="AW166" s="77">
        <v>10567354056.4049</v>
      </c>
      <c r="AX166" s="77">
        <v>11986972418.5103</v>
      </c>
      <c r="AY166" s="77">
        <v>14502553709.830299</v>
      </c>
      <c r="AZ166" s="77">
        <v>20182477480.551201</v>
      </c>
      <c r="BA166" s="77">
        <v>31862554101.937801</v>
      </c>
      <c r="BB166" s="77">
        <v>36906181380.812698</v>
      </c>
      <c r="BC166" s="77">
        <v>49540813342.483398</v>
      </c>
      <c r="BD166" s="77">
        <v>59977326085.990799</v>
      </c>
      <c r="BE166" s="77">
        <v>59937796648.215797</v>
      </c>
      <c r="BF166" s="77">
        <v>60269732854.827003</v>
      </c>
      <c r="BG166" s="77">
        <v>65531374199.666298</v>
      </c>
      <c r="BH166" s="77">
        <v>59607290407.619102</v>
      </c>
      <c r="BI166" s="77">
        <v>63298361996.215302</v>
      </c>
      <c r="BJ166" s="77">
        <v>66053040483.001602</v>
      </c>
      <c r="BK166" s="77">
        <v>67860515989.516998</v>
      </c>
      <c r="BL166" s="77">
        <v>75065106227.689194</v>
      </c>
      <c r="BM166" s="77">
        <v>79006113643.190598</v>
      </c>
      <c r="BN166" s="77">
        <v>66345291160.168297</v>
      </c>
      <c r="BO166" s="77">
        <v>62253049891.644897</v>
      </c>
      <c r="BP166" s="77">
        <v>64815031669.0952</v>
      </c>
    </row>
    <row r="167" spans="1:68" x14ac:dyDescent="0.35">
      <c r="A167" t="s">
        <v>540</v>
      </c>
      <c r="B167" t="s">
        <v>541</v>
      </c>
      <c r="C167" t="s">
        <v>218</v>
      </c>
      <c r="D167" t="s">
        <v>219</v>
      </c>
      <c r="E167" s="77"/>
      <c r="F167" s="77">
        <v>16859956000.5772</v>
      </c>
      <c r="G167" s="77">
        <v>17721013430.697601</v>
      </c>
      <c r="H167" s="77">
        <v>20017082638.059299</v>
      </c>
      <c r="I167" s="77">
        <v>22275305018.214699</v>
      </c>
      <c r="J167" s="77">
        <v>24847602751.215698</v>
      </c>
      <c r="K167" s="77">
        <v>26305840617.036499</v>
      </c>
      <c r="L167" s="77">
        <v>28630544838.9799</v>
      </c>
      <c r="M167" s="77">
        <v>32496383972.019402</v>
      </c>
      <c r="N167" s="77">
        <v>36404628647.121201</v>
      </c>
      <c r="O167" s="77">
        <v>40616151582.591202</v>
      </c>
      <c r="P167" s="77">
        <v>46629419112.3004</v>
      </c>
      <c r="Q167" s="77">
        <v>55719939191.232597</v>
      </c>
      <c r="R167" s="77">
        <v>74036325634.515701</v>
      </c>
      <c r="S167" s="77">
        <v>114764959393.677</v>
      </c>
      <c r="T167" s="77">
        <v>130815997907.46899</v>
      </c>
      <c r="U167" s="77">
        <v>162082404645.74799</v>
      </c>
      <c r="V167" s="77">
        <v>187307614841.159</v>
      </c>
      <c r="W167" s="77">
        <v>199470627871.18799</v>
      </c>
      <c r="X167" s="77">
        <v>250478169534.336</v>
      </c>
      <c r="Y167" s="77">
        <v>304410546301.90002</v>
      </c>
      <c r="Z167" s="77">
        <v>292160808820.65698</v>
      </c>
      <c r="AA167" s="77">
        <v>327203301153.22498</v>
      </c>
      <c r="AB167" s="77">
        <v>363200737973.84497</v>
      </c>
      <c r="AC167" s="77">
        <v>378202585948.20203</v>
      </c>
      <c r="AD167" s="77">
        <v>408729430738.29102</v>
      </c>
      <c r="AE167" s="77">
        <v>440997031586.94</v>
      </c>
      <c r="AF167" s="77">
        <v>380589506756.09601</v>
      </c>
      <c r="AG167" s="77">
        <v>362853528586.27899</v>
      </c>
      <c r="AH167" s="77">
        <v>362861531928.54498</v>
      </c>
      <c r="AI167" s="77">
        <v>504675545300.17902</v>
      </c>
      <c r="AJ167" s="77">
        <v>256748084020.33301</v>
      </c>
      <c r="AK167" s="77">
        <v>280535150234.93903</v>
      </c>
      <c r="AL167" s="77">
        <v>290355959192.11401</v>
      </c>
      <c r="AM167" s="77">
        <v>307433748179.39801</v>
      </c>
      <c r="AN167" s="77">
        <v>340259302406.65198</v>
      </c>
      <c r="AO167" s="77">
        <v>380849300431.51703</v>
      </c>
      <c r="AP167" s="77">
        <v>400496877681.08502</v>
      </c>
      <c r="AQ167" s="77">
        <v>410727251056.21503</v>
      </c>
      <c r="AR167" s="77">
        <v>449128387154.88202</v>
      </c>
      <c r="AS167" s="77">
        <v>474549193839.263</v>
      </c>
      <c r="AT167" s="77">
        <v>480454322805.49701</v>
      </c>
      <c r="AU167" s="77">
        <v>463162700952.36798</v>
      </c>
      <c r="AV167" s="77">
        <v>509460205617.96198</v>
      </c>
      <c r="AW167" s="77">
        <v>604588881725.05603</v>
      </c>
      <c r="AX167" s="77">
        <v>707135263713.17603</v>
      </c>
      <c r="AY167" s="77">
        <v>828322826165.26794</v>
      </c>
      <c r="AZ167" s="77">
        <v>1016252730742.9</v>
      </c>
      <c r="BA167" s="77">
        <v>1260101657447.26</v>
      </c>
      <c r="BB167" s="77">
        <v>1221252441475.6799</v>
      </c>
      <c r="BC167" s="77">
        <v>1413230709820.25</v>
      </c>
      <c r="BD167" s="77">
        <v>1654719982162.47</v>
      </c>
      <c r="BE167" s="77">
        <v>1782893176788.21</v>
      </c>
      <c r="BF167" s="77">
        <v>1643993969590.3701</v>
      </c>
      <c r="BG167" s="77">
        <v>1625989413800.0601</v>
      </c>
      <c r="BH167" s="77">
        <v>1460582775148.29</v>
      </c>
      <c r="BI167" s="77">
        <v>1496714718329.8501</v>
      </c>
      <c r="BJ167" s="77">
        <v>1496691802249.52</v>
      </c>
      <c r="BK167" s="77">
        <v>1421482666869.71</v>
      </c>
      <c r="BL167" s="77">
        <v>1433133665481.6001</v>
      </c>
      <c r="BM167" s="77">
        <v>1324364502715.0901</v>
      </c>
      <c r="BN167" s="77">
        <v>1535302141067.3799</v>
      </c>
      <c r="BO167" s="77">
        <v>1760103359907.54</v>
      </c>
      <c r="BP167" s="77">
        <v>1646554468701.6699</v>
      </c>
    </row>
    <row r="168" spans="1:68" x14ac:dyDescent="0.35">
      <c r="A168" t="s">
        <v>542</v>
      </c>
      <c r="B168" t="s">
        <v>543</v>
      </c>
      <c r="C168" t="s">
        <v>218</v>
      </c>
      <c r="D168" t="s">
        <v>219</v>
      </c>
      <c r="E168" s="77"/>
      <c r="F168" s="77"/>
      <c r="G168" s="77"/>
      <c r="H168" s="77"/>
      <c r="I168" s="77"/>
      <c r="J168" s="77"/>
      <c r="K168" s="77"/>
      <c r="L168" s="77"/>
      <c r="M168" s="77"/>
      <c r="N168" s="77"/>
      <c r="O168" s="77"/>
      <c r="P168" s="77"/>
      <c r="Q168" s="77"/>
      <c r="R168" s="77"/>
      <c r="S168" s="77"/>
      <c r="T168" s="77"/>
      <c r="U168" s="77"/>
      <c r="V168" s="77"/>
      <c r="W168" s="77"/>
      <c r="X168" s="77"/>
      <c r="Y168" s="77"/>
      <c r="Z168" s="77"/>
      <c r="AA168" s="77"/>
      <c r="AB168" s="77"/>
      <c r="AC168" s="77"/>
      <c r="AD168" s="77"/>
      <c r="AE168" s="77"/>
      <c r="AF168" s="77"/>
      <c r="AG168" s="77"/>
      <c r="AH168" s="77"/>
      <c r="AI168" s="77"/>
      <c r="AJ168" s="77"/>
      <c r="AK168" s="77"/>
      <c r="AL168" s="77"/>
      <c r="AM168" s="77"/>
      <c r="AN168" s="77"/>
      <c r="AO168" s="77"/>
      <c r="AP168" s="77"/>
      <c r="AQ168" s="77">
        <v>854261160.71428597</v>
      </c>
      <c r="AR168" s="77">
        <v>828950327.35326099</v>
      </c>
      <c r="AS168" s="77">
        <v>984293043.81156504</v>
      </c>
      <c r="AT168" s="77">
        <v>1159869245.9251299</v>
      </c>
      <c r="AU168" s="77">
        <v>1284685050.5241301</v>
      </c>
      <c r="AV168" s="77">
        <v>1707710053.14938</v>
      </c>
      <c r="AW168" s="77">
        <v>2073234417.68066</v>
      </c>
      <c r="AX168" s="77">
        <v>2257174480.7859702</v>
      </c>
      <c r="AY168" s="77">
        <v>2721903148.9148202</v>
      </c>
      <c r="AZ168" s="77">
        <v>3680711743.7722402</v>
      </c>
      <c r="BA168" s="77">
        <v>4545674527.61096</v>
      </c>
      <c r="BB168" s="77">
        <v>4159330369.5471001</v>
      </c>
      <c r="BC168" s="77">
        <v>4142983843.4912</v>
      </c>
      <c r="BD168" s="77">
        <v>4544428421.4951296</v>
      </c>
      <c r="BE168" s="77">
        <v>4087526241.8126798</v>
      </c>
      <c r="BF168" s="77">
        <v>4465772400.3745298</v>
      </c>
      <c r="BG168" s="77">
        <v>4593853290.9630003</v>
      </c>
      <c r="BH168" s="77">
        <v>4054730077.5771799</v>
      </c>
      <c r="BI168" s="77">
        <v>4376930578.3239498</v>
      </c>
      <c r="BJ168" s="77">
        <v>4856599480.7988195</v>
      </c>
      <c r="BK168" s="77">
        <v>5506942238.3566799</v>
      </c>
      <c r="BL168" s="77">
        <v>5542054181.1261597</v>
      </c>
      <c r="BM168" s="77">
        <v>4769996866.0075798</v>
      </c>
      <c r="BN168" s="77">
        <v>5861427505.1249304</v>
      </c>
      <c r="BO168" s="77">
        <v>6229801580.7915697</v>
      </c>
      <c r="BP168" s="77">
        <v>7404541964.5077896</v>
      </c>
    </row>
    <row r="169" spans="1:68" x14ac:dyDescent="0.35">
      <c r="A169" t="s">
        <v>544</v>
      </c>
      <c r="B169" t="s">
        <v>545</v>
      </c>
      <c r="C169" t="s">
        <v>218</v>
      </c>
      <c r="D169" t="s">
        <v>219</v>
      </c>
      <c r="E169" s="77"/>
      <c r="F169" s="77"/>
      <c r="G169" s="77"/>
      <c r="H169" s="77"/>
      <c r="I169" s="77"/>
      <c r="J169" s="77"/>
      <c r="K169" s="77"/>
      <c r="L169" s="77"/>
      <c r="M169" s="77"/>
      <c r="N169" s="77"/>
      <c r="O169" s="77"/>
      <c r="P169" s="77"/>
      <c r="Q169" s="77"/>
      <c r="R169" s="77"/>
      <c r="S169" s="77"/>
      <c r="T169" s="77"/>
      <c r="U169" s="77"/>
      <c r="V169" s="77"/>
      <c r="W169" s="77"/>
      <c r="X169" s="77"/>
      <c r="Y169" s="77"/>
      <c r="Z169" s="77">
        <v>2310099100</v>
      </c>
      <c r="AA169" s="77">
        <v>2552401933.3333302</v>
      </c>
      <c r="AB169" s="77">
        <v>2725736633.3333302</v>
      </c>
      <c r="AC169" s="77">
        <v>2098734600</v>
      </c>
      <c r="AD169" s="77">
        <v>2186505475</v>
      </c>
      <c r="AE169" s="77">
        <v>2896178866.6666698</v>
      </c>
      <c r="AF169" s="77">
        <v>3020611600</v>
      </c>
      <c r="AG169" s="77">
        <v>3204461566.6666698</v>
      </c>
      <c r="AH169" s="77">
        <v>3576966800</v>
      </c>
      <c r="AI169" s="77">
        <v>2560785660</v>
      </c>
      <c r="AJ169" s="77">
        <v>2379018326.3157902</v>
      </c>
      <c r="AK169" s="77">
        <v>1317611863.8497701</v>
      </c>
      <c r="AL169" s="77">
        <v>768401634.15457296</v>
      </c>
      <c r="AM169" s="77">
        <v>925817092.217484</v>
      </c>
      <c r="AN169" s="77">
        <v>1452165005.2384</v>
      </c>
      <c r="AO169" s="77">
        <v>1345719472.35883</v>
      </c>
      <c r="AP169" s="77">
        <v>1180934202.8380101</v>
      </c>
      <c r="AQ169" s="77">
        <v>1124440204.8473799</v>
      </c>
      <c r="AR169" s="77">
        <v>1057408588.68269</v>
      </c>
      <c r="AS169" s="77">
        <v>1136896123.6129799</v>
      </c>
      <c r="AT169" s="77">
        <v>1267997934.3125</v>
      </c>
      <c r="AU169" s="77">
        <v>1396555719.9740901</v>
      </c>
      <c r="AV169" s="77">
        <v>1595297355.7834899</v>
      </c>
      <c r="AW169" s="77">
        <v>1992066808.0959799</v>
      </c>
      <c r="AX169" s="77">
        <v>2523471601.1042099</v>
      </c>
      <c r="AY169" s="77">
        <v>3414055661.6159801</v>
      </c>
      <c r="AZ169" s="77">
        <v>4234999703.9005899</v>
      </c>
      <c r="BA169" s="77">
        <v>5623216608.0428801</v>
      </c>
      <c r="BB169" s="77">
        <v>4583850367.88972</v>
      </c>
      <c r="BC169" s="77">
        <v>7189481998.9009399</v>
      </c>
      <c r="BD169" s="77">
        <v>10409797377.8571</v>
      </c>
      <c r="BE169" s="77">
        <v>12292770631.565001</v>
      </c>
      <c r="BF169" s="77">
        <v>12582122604.2577</v>
      </c>
      <c r="BG169" s="77">
        <v>12226514668.062201</v>
      </c>
      <c r="BH169" s="77">
        <v>11619892590.694099</v>
      </c>
      <c r="BI169" s="77">
        <v>11181350649.3573</v>
      </c>
      <c r="BJ169" s="77">
        <v>11480847740.736</v>
      </c>
      <c r="BK169" s="77">
        <v>13178094720.4986</v>
      </c>
      <c r="BL169" s="77">
        <v>14206359017.514299</v>
      </c>
      <c r="BM169" s="77">
        <v>13312981429.0891</v>
      </c>
      <c r="BN169" s="77">
        <v>15286441737.6686</v>
      </c>
      <c r="BO169" s="77">
        <v>17146471713.747999</v>
      </c>
      <c r="BP169" s="77">
        <v>19872180369.627499</v>
      </c>
    </row>
    <row r="170" spans="1:68" x14ac:dyDescent="0.35">
      <c r="A170" t="s">
        <v>546</v>
      </c>
      <c r="B170" t="s">
        <v>547</v>
      </c>
      <c r="C170" t="s">
        <v>218</v>
      </c>
      <c r="D170" t="s">
        <v>219</v>
      </c>
      <c r="E170" s="77"/>
      <c r="F170" s="77"/>
      <c r="G170" s="77"/>
      <c r="H170" s="77"/>
      <c r="I170" s="77"/>
      <c r="J170" s="77"/>
      <c r="K170" s="77"/>
      <c r="L170" s="77"/>
      <c r="M170" s="77"/>
      <c r="N170" s="77"/>
      <c r="O170" s="77"/>
      <c r="P170" s="77"/>
      <c r="Q170" s="77"/>
      <c r="R170" s="77"/>
      <c r="S170" s="77"/>
      <c r="T170" s="77"/>
      <c r="U170" s="77"/>
      <c r="V170" s="77"/>
      <c r="W170" s="77"/>
      <c r="X170" s="77"/>
      <c r="Y170" s="77"/>
      <c r="Z170" s="77"/>
      <c r="AA170" s="77"/>
      <c r="AB170" s="77"/>
      <c r="AC170" s="77"/>
      <c r="AD170" s="77"/>
      <c r="AE170" s="77"/>
      <c r="AF170" s="77"/>
      <c r="AG170" s="77"/>
      <c r="AH170" s="77"/>
      <c r="AI170" s="77"/>
      <c r="AJ170" s="77"/>
      <c r="AK170" s="77"/>
      <c r="AL170" s="77"/>
      <c r="AM170" s="77"/>
      <c r="AN170" s="77"/>
      <c r="AO170" s="77"/>
      <c r="AP170" s="77"/>
      <c r="AQ170" s="77"/>
      <c r="AR170" s="77"/>
      <c r="AS170" s="77"/>
      <c r="AT170" s="77"/>
      <c r="AU170" s="77">
        <v>1284000000</v>
      </c>
      <c r="AV170" s="77">
        <v>1239000000</v>
      </c>
      <c r="AW170" s="77">
        <v>1210000000</v>
      </c>
      <c r="AX170" s="77">
        <v>1061000000</v>
      </c>
      <c r="AY170" s="77">
        <v>990000000</v>
      </c>
      <c r="AZ170" s="77">
        <v>938000000</v>
      </c>
      <c r="BA170" s="77">
        <v>939000000</v>
      </c>
      <c r="BB170" s="77">
        <v>795000000</v>
      </c>
      <c r="BC170" s="77">
        <v>799000000</v>
      </c>
      <c r="BD170" s="77">
        <v>729000000</v>
      </c>
      <c r="BE170" s="77">
        <v>746000000</v>
      </c>
      <c r="BF170" s="77">
        <v>772000000</v>
      </c>
      <c r="BG170" s="77">
        <v>832000000</v>
      </c>
      <c r="BH170" s="77">
        <v>910000000</v>
      </c>
      <c r="BI170" s="77">
        <v>1230000000</v>
      </c>
      <c r="BJ170" s="77">
        <v>1560000000</v>
      </c>
      <c r="BK170" s="77">
        <v>1301000000</v>
      </c>
      <c r="BL170" s="77">
        <v>1181000000</v>
      </c>
      <c r="BM170" s="77">
        <v>858000000</v>
      </c>
      <c r="BN170" s="77"/>
      <c r="BO170" s="77"/>
      <c r="BP170" s="77"/>
    </row>
    <row r="171" spans="1:68" x14ac:dyDescent="0.35">
      <c r="A171" t="s">
        <v>548</v>
      </c>
      <c r="B171" t="s">
        <v>549</v>
      </c>
      <c r="C171" t="s">
        <v>218</v>
      </c>
      <c r="D171" t="s">
        <v>219</v>
      </c>
      <c r="E171" s="77"/>
      <c r="F171" s="77"/>
      <c r="G171" s="77"/>
      <c r="H171" s="77"/>
      <c r="I171" s="77"/>
      <c r="J171" s="77"/>
      <c r="K171" s="77"/>
      <c r="L171" s="77"/>
      <c r="M171" s="77"/>
      <c r="N171" s="77"/>
      <c r="O171" s="77"/>
      <c r="P171" s="77"/>
      <c r="Q171" s="77"/>
      <c r="R171" s="77"/>
      <c r="S171" s="77"/>
      <c r="T171" s="77"/>
      <c r="U171" s="77"/>
      <c r="V171" s="77"/>
      <c r="W171" s="77"/>
      <c r="X171" s="77"/>
      <c r="Y171" s="77"/>
      <c r="Z171" s="77"/>
      <c r="AA171" s="77"/>
      <c r="AB171" s="77"/>
      <c r="AC171" s="77"/>
      <c r="AD171" s="77"/>
      <c r="AE171" s="77"/>
      <c r="AF171" s="77"/>
      <c r="AG171" s="77"/>
      <c r="AH171" s="77"/>
      <c r="AI171" s="77"/>
      <c r="AJ171" s="77">
        <v>3854856434.5806198</v>
      </c>
      <c r="AK171" s="77">
        <v>2798696511.18156</v>
      </c>
      <c r="AL171" s="77">
        <v>2883161897.4265099</v>
      </c>
      <c r="AM171" s="77">
        <v>2958108170.32061</v>
      </c>
      <c r="AN171" s="77">
        <v>3061646173.7393799</v>
      </c>
      <c r="AO171" s="77">
        <v>4030146134.5706</v>
      </c>
      <c r="AP171" s="77">
        <v>4873663774.9301901</v>
      </c>
      <c r="AQ171" s="77">
        <v>5551118148.7383604</v>
      </c>
      <c r="AR171" s="77">
        <v>6285219691.2246199</v>
      </c>
      <c r="AS171" s="77">
        <v>5930685214.6159496</v>
      </c>
      <c r="AT171" s="77">
        <v>5650154067.1034603</v>
      </c>
      <c r="AU171" s="77">
        <v>5950769426.6021299</v>
      </c>
      <c r="AV171" s="77">
        <v>6583526860.5806198</v>
      </c>
      <c r="AW171" s="77">
        <v>7937255565.3576498</v>
      </c>
      <c r="AX171" s="77">
        <v>8868504899.9467297</v>
      </c>
      <c r="AY171" s="77">
        <v>9509835536.9337292</v>
      </c>
      <c r="AZ171" s="77">
        <v>10811456005.9405</v>
      </c>
      <c r="BA171" s="77">
        <v>12920340964.6544</v>
      </c>
      <c r="BB171" s="77">
        <v>12263894790.012501</v>
      </c>
      <c r="BC171" s="77">
        <v>11411894723.864</v>
      </c>
      <c r="BD171" s="77">
        <v>14619279988.716</v>
      </c>
      <c r="BE171" s="77">
        <v>16688114144.074499</v>
      </c>
      <c r="BF171" s="77">
        <v>17198073057.198101</v>
      </c>
      <c r="BG171" s="77">
        <v>17978246586.0662</v>
      </c>
      <c r="BH171" s="77">
        <v>16208985769.615</v>
      </c>
      <c r="BI171" s="77">
        <v>12069051237.171101</v>
      </c>
      <c r="BJ171" s="77">
        <v>13264640645.7768</v>
      </c>
      <c r="BK171" s="77">
        <v>15017359042.4464</v>
      </c>
      <c r="BL171" s="77">
        <v>15512758964.5779</v>
      </c>
      <c r="BM171" s="77">
        <v>14235420174.181299</v>
      </c>
      <c r="BN171" s="77">
        <v>16168055475.084999</v>
      </c>
      <c r="BO171" s="77">
        <v>18406835494.9468</v>
      </c>
      <c r="BP171" s="77">
        <v>20624597846.5495</v>
      </c>
    </row>
    <row r="172" spans="1:68" x14ac:dyDescent="0.35">
      <c r="A172" t="s">
        <v>550</v>
      </c>
      <c r="B172" t="s">
        <v>551</v>
      </c>
      <c r="C172" t="s">
        <v>218</v>
      </c>
      <c r="D172" t="s">
        <v>219</v>
      </c>
      <c r="E172" s="77"/>
      <c r="F172" s="77">
        <v>159213430.24526501</v>
      </c>
      <c r="G172" s="77">
        <v>164271557.56208599</v>
      </c>
      <c r="H172" s="77">
        <v>168186297.20410699</v>
      </c>
      <c r="I172" s="77">
        <v>224495743.784017</v>
      </c>
      <c r="J172" s="77">
        <v>255340475.01808301</v>
      </c>
      <c r="K172" s="77">
        <v>266533605.16557601</v>
      </c>
      <c r="L172" s="77">
        <v>282615310.21628398</v>
      </c>
      <c r="M172" s="77">
        <v>311395937.24193501</v>
      </c>
      <c r="N172" s="77">
        <v>295062308.49394798</v>
      </c>
      <c r="O172" s="77">
        <v>309405316.05868697</v>
      </c>
      <c r="P172" s="77">
        <v>335568907.08802098</v>
      </c>
      <c r="Q172" s="77">
        <v>391669449.25113899</v>
      </c>
      <c r="R172" s="77">
        <v>493237876.29546398</v>
      </c>
      <c r="S172" s="77">
        <v>613010552.47871697</v>
      </c>
      <c r="T172" s="77">
        <v>703377837.45222294</v>
      </c>
      <c r="U172" s="77">
        <v>775045516.85000205</v>
      </c>
      <c r="V172" s="77">
        <v>799030017.14520895</v>
      </c>
      <c r="W172" s="77">
        <v>804629876.76144099</v>
      </c>
      <c r="X172" s="77">
        <v>951900945.20891201</v>
      </c>
      <c r="Y172" s="77">
        <v>1047925105.5885299</v>
      </c>
      <c r="Z172" s="77">
        <v>1105494681.6733501</v>
      </c>
      <c r="AA172" s="77">
        <v>1108776652.78389</v>
      </c>
      <c r="AB172" s="77">
        <v>1165171263.38241</v>
      </c>
      <c r="AC172" s="77">
        <v>1074373230.28438</v>
      </c>
      <c r="AD172" s="77">
        <v>1009723326.31511</v>
      </c>
      <c r="AE172" s="77">
        <v>1186628778.5142901</v>
      </c>
      <c r="AF172" s="77">
        <v>1344664724.6628301</v>
      </c>
      <c r="AG172" s="77">
        <v>1414951290.0668199</v>
      </c>
      <c r="AH172" s="77">
        <v>1450647019.18099</v>
      </c>
      <c r="AI172" s="77">
        <v>1506914407.8204701</v>
      </c>
      <c r="AJ172" s="77">
        <v>2133692696.74857</v>
      </c>
      <c r="AK172" s="77">
        <v>2164298425.4841199</v>
      </c>
      <c r="AL172" s="77">
        <v>1847353211.3475001</v>
      </c>
      <c r="AM172" s="77">
        <v>1944876755.0070801</v>
      </c>
      <c r="AN172" s="77">
        <v>2091726101.43014</v>
      </c>
      <c r="AO172" s="77">
        <v>2132087009.2894199</v>
      </c>
      <c r="AP172" s="77">
        <v>2071996564.0529599</v>
      </c>
      <c r="AQ172" s="77">
        <v>2032347664.94993</v>
      </c>
      <c r="AR172" s="77">
        <v>1985922775.53351</v>
      </c>
      <c r="AS172" s="77">
        <v>1779520886.47015</v>
      </c>
      <c r="AT172" s="77">
        <v>1746063557.6135499</v>
      </c>
      <c r="AU172" s="77">
        <v>1777057481.2604301</v>
      </c>
      <c r="AV172" s="77">
        <v>2051147606.7368701</v>
      </c>
      <c r="AW172" s="77">
        <v>2362501023.2424898</v>
      </c>
      <c r="AX172" s="77">
        <v>2936019525.6024098</v>
      </c>
      <c r="AY172" s="77">
        <v>3919577285.9270301</v>
      </c>
      <c r="AZ172" s="77">
        <v>4346212355.0297499</v>
      </c>
      <c r="BA172" s="77">
        <v>5206437193.8041296</v>
      </c>
      <c r="BB172" s="77">
        <v>4714595547.7510204</v>
      </c>
      <c r="BC172" s="77">
        <v>5628878797.9825697</v>
      </c>
      <c r="BD172" s="77">
        <v>6764627745.9033003</v>
      </c>
      <c r="BE172" s="77">
        <v>6728208836.2214298</v>
      </c>
      <c r="BF172" s="77">
        <v>7223071096.8565197</v>
      </c>
      <c r="BG172" s="77">
        <v>6592537781.8151798</v>
      </c>
      <c r="BH172" s="77">
        <v>6166863896.6867704</v>
      </c>
      <c r="BI172" s="77">
        <v>6398747592.1318502</v>
      </c>
      <c r="BJ172" s="77">
        <v>6800135898.28827</v>
      </c>
      <c r="BK172" s="77">
        <v>7473550557.0737801</v>
      </c>
      <c r="BL172" s="77">
        <v>7894764885.8231201</v>
      </c>
      <c r="BM172" s="77">
        <v>8260752385.2308903</v>
      </c>
      <c r="BN172" s="77">
        <v>9222536364.0127201</v>
      </c>
      <c r="BO172" s="77">
        <v>9744039514.5564594</v>
      </c>
      <c r="BP172" s="77">
        <v>10452577062.758101</v>
      </c>
    </row>
    <row r="173" spans="1:68" x14ac:dyDescent="0.35">
      <c r="A173" t="s">
        <v>552</v>
      </c>
      <c r="B173" t="s">
        <v>553</v>
      </c>
      <c r="C173" t="s">
        <v>218</v>
      </c>
      <c r="D173" t="s">
        <v>219</v>
      </c>
      <c r="E173" s="77">
        <v>162089563.92380199</v>
      </c>
      <c r="F173" s="77">
        <v>191757729.413883</v>
      </c>
      <c r="G173" s="77">
        <v>197738207.75797099</v>
      </c>
      <c r="H173" s="77">
        <v>253839557.94553599</v>
      </c>
      <c r="I173" s="77">
        <v>218914569.09894401</v>
      </c>
      <c r="J173" s="77">
        <v>230024160.56833601</v>
      </c>
      <c r="K173" s="77">
        <v>227534083.479258</v>
      </c>
      <c r="L173" s="77">
        <v>238439290.89781001</v>
      </c>
      <c r="M173" s="77">
        <v>206576630.612973</v>
      </c>
      <c r="N173" s="77">
        <v>221553612.91858199</v>
      </c>
      <c r="O173" s="77">
        <v>224125805.00883299</v>
      </c>
      <c r="P173" s="77">
        <v>251437337.90939099</v>
      </c>
      <c r="Q173" s="77">
        <v>318664899.73050398</v>
      </c>
      <c r="R173" s="77">
        <v>404285775.12848097</v>
      </c>
      <c r="S173" s="77">
        <v>669894029.57203102</v>
      </c>
      <c r="T173" s="77">
        <v>673311287.08662999</v>
      </c>
      <c r="U173" s="77">
        <v>713510051.5546</v>
      </c>
      <c r="V173" s="77">
        <v>834722972.19495106</v>
      </c>
      <c r="W173" s="77">
        <v>1029040323.28996</v>
      </c>
      <c r="X173" s="77">
        <v>1227446632.21032</v>
      </c>
      <c r="Y173" s="77">
        <v>1147027924.1166301</v>
      </c>
      <c r="Z173" s="77">
        <v>1157769443.60569</v>
      </c>
      <c r="AA173" s="77">
        <v>1092923635.54405</v>
      </c>
      <c r="AB173" s="77">
        <v>1104956573.1059999</v>
      </c>
      <c r="AC173" s="77">
        <v>1054564759.03947</v>
      </c>
      <c r="AD173" s="77">
        <v>1090611324.6556201</v>
      </c>
      <c r="AE173" s="77">
        <v>1482601552.3987501</v>
      </c>
      <c r="AF173" s="77">
        <v>1906174437.9906199</v>
      </c>
      <c r="AG173" s="77">
        <v>2163252449.1287498</v>
      </c>
      <c r="AH173" s="77">
        <v>2211312823.2044301</v>
      </c>
      <c r="AI173" s="77">
        <v>2689212760.18185</v>
      </c>
      <c r="AJ173" s="77">
        <v>2895354736.18332</v>
      </c>
      <c r="AK173" s="77">
        <v>3267677814.23984</v>
      </c>
      <c r="AL173" s="77">
        <v>3307302125.8752799</v>
      </c>
      <c r="AM173" s="77">
        <v>3606050873.0138998</v>
      </c>
      <c r="AN173" s="77">
        <v>4094741652.3004799</v>
      </c>
      <c r="AO173" s="77">
        <v>4481489761.5436802</v>
      </c>
      <c r="AP173" s="77">
        <v>4243755307.5523901</v>
      </c>
      <c r="AQ173" s="77">
        <v>4225813976.3635898</v>
      </c>
      <c r="AR173" s="77">
        <v>4402193195.46945</v>
      </c>
      <c r="AS173" s="77">
        <v>4726108622.4766102</v>
      </c>
      <c r="AT173" s="77">
        <v>4675755867.1765699</v>
      </c>
      <c r="AU173" s="77">
        <v>4906494249.3825502</v>
      </c>
      <c r="AV173" s="77">
        <v>5894873919.7479696</v>
      </c>
      <c r="AW173" s="77">
        <v>6667418752.0730696</v>
      </c>
      <c r="AX173" s="77">
        <v>6576108447.4753103</v>
      </c>
      <c r="AY173" s="77">
        <v>7028810680.89077</v>
      </c>
      <c r="AZ173" s="77">
        <v>8150150209.2250099</v>
      </c>
      <c r="BA173" s="77">
        <v>9990356673.7349701</v>
      </c>
      <c r="BB173" s="77">
        <v>9128843109.15588</v>
      </c>
      <c r="BC173" s="77">
        <v>10003670690.349701</v>
      </c>
      <c r="BD173" s="77">
        <v>11518413429.968399</v>
      </c>
      <c r="BE173" s="77">
        <v>11668696396.7887</v>
      </c>
      <c r="BF173" s="77">
        <v>12292974141.4044</v>
      </c>
      <c r="BG173" s="77">
        <v>13074129952.0532</v>
      </c>
      <c r="BH173" s="77">
        <v>12007291045.648899</v>
      </c>
      <c r="BI173" s="77">
        <v>12594155464.413601</v>
      </c>
      <c r="BJ173" s="77">
        <v>13713506130.608101</v>
      </c>
      <c r="BK173" s="77">
        <v>14735695930.9727</v>
      </c>
      <c r="BL173" s="77">
        <v>14436346979.6355</v>
      </c>
      <c r="BM173" s="77">
        <v>11408106446.3144</v>
      </c>
      <c r="BN173" s="77">
        <v>11484348766.0434</v>
      </c>
      <c r="BO173" s="77">
        <v>12927979286.0453</v>
      </c>
      <c r="BP173" s="77">
        <v>14397127281.3829</v>
      </c>
    </row>
    <row r="174" spans="1:68" x14ac:dyDescent="0.35">
      <c r="A174" t="s">
        <v>554</v>
      </c>
      <c r="B174" t="s">
        <v>555</v>
      </c>
      <c r="C174" t="s">
        <v>218</v>
      </c>
      <c r="D174" t="s">
        <v>219</v>
      </c>
      <c r="E174" s="77"/>
      <c r="F174" s="77"/>
      <c r="G174" s="77"/>
      <c r="H174" s="77"/>
      <c r="I174" s="77"/>
      <c r="J174" s="77"/>
      <c r="K174" s="77"/>
      <c r="L174" s="77"/>
      <c r="M174" s="77"/>
      <c r="N174" s="77"/>
      <c r="O174" s="77"/>
      <c r="P174" s="77"/>
      <c r="Q174" s="77"/>
      <c r="R174" s="77"/>
      <c r="S174" s="77"/>
      <c r="T174" s="77"/>
      <c r="U174" s="77"/>
      <c r="V174" s="77"/>
      <c r="W174" s="77"/>
      <c r="X174" s="77"/>
      <c r="Y174" s="77">
        <v>1801156774.7084899</v>
      </c>
      <c r="Z174" s="77">
        <v>1801193909.5239501</v>
      </c>
      <c r="AA174" s="77">
        <v>1717379494.5269599</v>
      </c>
      <c r="AB174" s="77">
        <v>1780148049.6777599</v>
      </c>
      <c r="AC174" s="77">
        <v>1758028656.1238201</v>
      </c>
      <c r="AD174" s="77">
        <v>1646442272.9398601</v>
      </c>
      <c r="AE174" s="77">
        <v>1722586299.3647499</v>
      </c>
      <c r="AF174" s="77">
        <v>1721711808.5076301</v>
      </c>
      <c r="AG174" s="77">
        <v>2008189508.2730999</v>
      </c>
      <c r="AH174" s="77">
        <v>2314205129.4928498</v>
      </c>
      <c r="AI174" s="77">
        <v>2737087861.60887</v>
      </c>
      <c r="AJ174" s="77">
        <v>3206783830.4177899</v>
      </c>
      <c r="AK174" s="77">
        <v>2618837835.0250802</v>
      </c>
      <c r="AL174" s="77">
        <v>3013392657.9991102</v>
      </c>
      <c r="AM174" s="77">
        <v>1719864761.3062799</v>
      </c>
      <c r="AN174" s="77">
        <v>2033701497.97085</v>
      </c>
      <c r="AO174" s="77">
        <v>3319573749.6118999</v>
      </c>
      <c r="AP174" s="77">
        <v>3875785863.3832302</v>
      </c>
      <c r="AQ174" s="77">
        <v>2547609590.06984</v>
      </c>
      <c r="AR174" s="77">
        <v>2584478924.0608101</v>
      </c>
      <c r="AS174" s="77">
        <v>2537307580.3280802</v>
      </c>
      <c r="AT174" s="77">
        <v>2498008664.6690998</v>
      </c>
      <c r="AU174" s="77">
        <v>5087328437.8737001</v>
      </c>
      <c r="AV174" s="77">
        <v>4669789300.3566198</v>
      </c>
      <c r="AW174" s="77">
        <v>5058726350.4889603</v>
      </c>
      <c r="AX174" s="77">
        <v>5320409651.47544</v>
      </c>
      <c r="AY174" s="77">
        <v>5818279739.1435404</v>
      </c>
      <c r="AZ174" s="77">
        <v>6451210219.1168299</v>
      </c>
      <c r="BA174" s="77">
        <v>7743617352.2142696</v>
      </c>
      <c r="BB174" s="77">
        <v>9009887946.8203907</v>
      </c>
      <c r="BC174" s="77">
        <v>10128323010.6049</v>
      </c>
      <c r="BD174" s="77">
        <v>11648142958.365101</v>
      </c>
      <c r="BE174" s="77">
        <v>8773203178.1651192</v>
      </c>
      <c r="BF174" s="77">
        <v>8031571927.6205502</v>
      </c>
      <c r="BG174" s="77">
        <v>8801326169.1454697</v>
      </c>
      <c r="BH174" s="77">
        <v>9219474379.31534</v>
      </c>
      <c r="BI174" s="77">
        <v>7909868618.4636602</v>
      </c>
      <c r="BJ174" s="77">
        <v>8943543677.1889896</v>
      </c>
      <c r="BK174" s="77">
        <v>9880675785.9305706</v>
      </c>
      <c r="BL174" s="77">
        <v>11077305329.641701</v>
      </c>
      <c r="BM174" s="77">
        <v>12041250083.882799</v>
      </c>
      <c r="BN174" s="77">
        <v>12580922008.2096</v>
      </c>
      <c r="BO174" s="77">
        <v>13129458325.7379</v>
      </c>
      <c r="BP174" s="77">
        <v>14084341062.3675</v>
      </c>
    </row>
    <row r="175" spans="1:68" x14ac:dyDescent="0.35">
      <c r="A175" t="s">
        <v>556</v>
      </c>
      <c r="B175" t="s">
        <v>557</v>
      </c>
      <c r="C175" t="s">
        <v>218</v>
      </c>
      <c r="D175" t="s">
        <v>219</v>
      </c>
      <c r="E175" s="77">
        <v>1916229477.13657</v>
      </c>
      <c r="F175" s="77">
        <v>1901856122.7223101</v>
      </c>
      <c r="G175" s="77">
        <v>2001489602.1847501</v>
      </c>
      <c r="H175" s="77">
        <v>2510110348.16184</v>
      </c>
      <c r="I175" s="77">
        <v>2674423922.48842</v>
      </c>
      <c r="J175" s="77">
        <v>2956337669.2952499</v>
      </c>
      <c r="K175" s="77">
        <v>3143517943.8263202</v>
      </c>
      <c r="L175" s="77">
        <v>3188924677.08953</v>
      </c>
      <c r="M175" s="77">
        <v>3330371551.2116098</v>
      </c>
      <c r="N175" s="77">
        <v>3664552041.3429899</v>
      </c>
      <c r="O175" s="77">
        <v>3864145667.41365</v>
      </c>
      <c r="P175" s="77">
        <v>4244395955.7835798</v>
      </c>
      <c r="Q175" s="77">
        <v>5043347250.4181499</v>
      </c>
      <c r="R175" s="77">
        <v>7662902677.9027004</v>
      </c>
      <c r="S175" s="77">
        <v>9496204301.7498093</v>
      </c>
      <c r="T175" s="77">
        <v>9298800799.46702</v>
      </c>
      <c r="U175" s="77">
        <v>11050234598.624901</v>
      </c>
      <c r="V175" s="77">
        <v>13139488632.5546</v>
      </c>
      <c r="W175" s="77">
        <v>16358079862.1096</v>
      </c>
      <c r="X175" s="77">
        <v>21213264962.014099</v>
      </c>
      <c r="Y175" s="77">
        <v>24488224677.210499</v>
      </c>
      <c r="Z175" s="77">
        <v>25004285791.786499</v>
      </c>
      <c r="AA175" s="77">
        <v>26804493635.3297</v>
      </c>
      <c r="AB175" s="77">
        <v>30347442110.931599</v>
      </c>
      <c r="AC175" s="77">
        <v>33942897422.046501</v>
      </c>
      <c r="AD175" s="77">
        <v>31199633352.959801</v>
      </c>
      <c r="AE175" s="77">
        <v>27734111399.752499</v>
      </c>
      <c r="AF175" s="77">
        <v>32181210157.967098</v>
      </c>
      <c r="AG175" s="77">
        <v>35272109220.198799</v>
      </c>
      <c r="AH175" s="77">
        <v>38847965292.918503</v>
      </c>
      <c r="AI175" s="77">
        <v>44024585239.613701</v>
      </c>
      <c r="AJ175" s="77">
        <v>49143148094.268303</v>
      </c>
      <c r="AK175" s="77">
        <v>59167550162.956001</v>
      </c>
      <c r="AL175" s="77">
        <v>66894966968.973602</v>
      </c>
      <c r="AM175" s="77">
        <v>74478356957.780807</v>
      </c>
      <c r="AN175" s="77">
        <v>88705342902.711304</v>
      </c>
      <c r="AO175" s="77">
        <v>100855393910.48599</v>
      </c>
      <c r="AP175" s="77">
        <v>100005323301.867</v>
      </c>
      <c r="AQ175" s="77">
        <v>72167498980.839798</v>
      </c>
      <c r="AR175" s="77">
        <v>79148421052.631607</v>
      </c>
      <c r="AS175" s="77">
        <v>93789736842.105301</v>
      </c>
      <c r="AT175" s="77">
        <v>92783947368.421097</v>
      </c>
      <c r="AU175" s="77">
        <v>100845526315.789</v>
      </c>
      <c r="AV175" s="77">
        <v>110202368421.05299</v>
      </c>
      <c r="AW175" s="77">
        <v>124749473684.211</v>
      </c>
      <c r="AX175" s="77">
        <v>143534405818.50101</v>
      </c>
      <c r="AY175" s="77">
        <v>162692258307.056</v>
      </c>
      <c r="AZ175" s="77">
        <v>193549569477.733</v>
      </c>
      <c r="BA175" s="77">
        <v>230811614370.384</v>
      </c>
      <c r="BB175" s="77">
        <v>202257453036.64099</v>
      </c>
      <c r="BC175" s="77">
        <v>255017638455.59</v>
      </c>
      <c r="BD175" s="77">
        <v>297951668674.83502</v>
      </c>
      <c r="BE175" s="77">
        <v>314443047642.11102</v>
      </c>
      <c r="BF175" s="77">
        <v>323276235524.41498</v>
      </c>
      <c r="BG175" s="77">
        <v>338066095097.25403</v>
      </c>
      <c r="BH175" s="77">
        <v>301355266964.94702</v>
      </c>
      <c r="BI175" s="77">
        <v>301256033870.33398</v>
      </c>
      <c r="BJ175" s="77">
        <v>319109094160.34302</v>
      </c>
      <c r="BK175" s="77">
        <v>358788845712.53003</v>
      </c>
      <c r="BL175" s="77">
        <v>365177721021.51599</v>
      </c>
      <c r="BM175" s="77">
        <v>337456163961.211</v>
      </c>
      <c r="BN175" s="77">
        <v>373832428055.44897</v>
      </c>
      <c r="BO175" s="77">
        <v>407027451714.61603</v>
      </c>
      <c r="BP175" s="77">
        <v>399648828546.50403</v>
      </c>
    </row>
    <row r="176" spans="1:68" x14ac:dyDescent="0.35">
      <c r="A176" t="s">
        <v>558</v>
      </c>
      <c r="B176" t="s">
        <v>559</v>
      </c>
      <c r="C176" t="s">
        <v>218</v>
      </c>
      <c r="D176" t="s">
        <v>219</v>
      </c>
      <c r="E176" s="77">
        <v>582636821806.43604</v>
      </c>
      <c r="F176" s="77">
        <v>603067753167.85706</v>
      </c>
      <c r="G176" s="77">
        <v>646069775333.23804</v>
      </c>
      <c r="H176" s="77">
        <v>682295256201.72998</v>
      </c>
      <c r="I176" s="77">
        <v>733755851174.76001</v>
      </c>
      <c r="J176" s="77">
        <v>796668611597.77405</v>
      </c>
      <c r="K176" s="77">
        <v>874419347400.71204</v>
      </c>
      <c r="L176" s="77">
        <v>925632061886.82605</v>
      </c>
      <c r="M176" s="77">
        <v>1012423833006.16</v>
      </c>
      <c r="N176" s="77">
        <v>1097008083538.61</v>
      </c>
      <c r="O176" s="77">
        <v>1161681557632.3101</v>
      </c>
      <c r="P176" s="77">
        <v>1264667554743.51</v>
      </c>
      <c r="Q176" s="77">
        <v>1392809248873.6201</v>
      </c>
      <c r="R176" s="77">
        <v>1557409843565.6399</v>
      </c>
      <c r="S176" s="77">
        <v>1706504788139.0601</v>
      </c>
      <c r="T176" s="77">
        <v>1859668757176.5601</v>
      </c>
      <c r="U176" s="77">
        <v>2081069912576.0701</v>
      </c>
      <c r="V176" s="77">
        <v>2294598176304.6499</v>
      </c>
      <c r="W176" s="77">
        <v>2571444342386.25</v>
      </c>
      <c r="X176" s="77">
        <v>2871741324295.71</v>
      </c>
      <c r="Y176" s="77">
        <v>3132696865996.0498</v>
      </c>
      <c r="Z176" s="77">
        <v>3515026742787.8599</v>
      </c>
      <c r="AA176" s="77">
        <v>3659222307440.6099</v>
      </c>
      <c r="AB176" s="77">
        <v>3976793677182.73</v>
      </c>
      <c r="AC176" s="77">
        <v>4395317100091.54</v>
      </c>
      <c r="AD176" s="77">
        <v>4706204512481.6504</v>
      </c>
      <c r="AE176" s="77">
        <v>4959811337023.7197</v>
      </c>
      <c r="AF176" s="77">
        <v>5289645738278.71</v>
      </c>
      <c r="AG176" s="77">
        <v>5747233127658.5498</v>
      </c>
      <c r="AH176" s="77">
        <v>6210293493275.2402</v>
      </c>
      <c r="AI176" s="77">
        <v>6560811991360.9902</v>
      </c>
      <c r="AJ176" s="77">
        <v>6772291612315.6201</v>
      </c>
      <c r="AK176" s="77">
        <v>7116394258318.8496</v>
      </c>
      <c r="AL176" s="77">
        <v>7439432921639.4004</v>
      </c>
      <c r="AM176" s="77">
        <v>7869047506907.2598</v>
      </c>
      <c r="AN176" s="77">
        <v>8247740840061.21</v>
      </c>
      <c r="AO176" s="77">
        <v>8706425384132.75</v>
      </c>
      <c r="AP176" s="77">
        <v>9235471826855.5508</v>
      </c>
      <c r="AQ176" s="77">
        <v>9699947748000</v>
      </c>
      <c r="AR176" s="77">
        <v>10312908629271.1</v>
      </c>
      <c r="AS176" s="77">
        <v>10999205634931.6</v>
      </c>
      <c r="AT176" s="77">
        <v>11324591275355.4</v>
      </c>
      <c r="AU176" s="77">
        <v>11693694562098</v>
      </c>
      <c r="AV176" s="77">
        <v>12356177171634.801</v>
      </c>
      <c r="AW176" s="77">
        <v>13248370941278.199</v>
      </c>
      <c r="AX176" s="77">
        <v>14217173734778.699</v>
      </c>
      <c r="AY176" s="77">
        <v>15140991809591</v>
      </c>
      <c r="AZ176" s="77">
        <v>15949815407783.301</v>
      </c>
      <c r="BA176" s="77">
        <v>16329831690721.699</v>
      </c>
      <c r="BB176" s="77">
        <v>15859348142157.301</v>
      </c>
      <c r="BC176" s="77">
        <v>16672948893486.301</v>
      </c>
      <c r="BD176" s="77">
        <v>17399371321174.5</v>
      </c>
      <c r="BE176" s="77">
        <v>18088714669521.602</v>
      </c>
      <c r="BF176" s="77">
        <v>18733746177835</v>
      </c>
      <c r="BG176" s="77">
        <v>19420301866439.898</v>
      </c>
      <c r="BH176" s="77">
        <v>19858182357217.102</v>
      </c>
      <c r="BI176" s="77">
        <v>20339807652907.398</v>
      </c>
      <c r="BJ176" s="77">
        <v>21268509960244.102</v>
      </c>
      <c r="BK176" s="77">
        <v>22389071169783</v>
      </c>
      <c r="BL176" s="77">
        <v>23272543648672.5</v>
      </c>
      <c r="BM176" s="77">
        <v>22985521877000.199</v>
      </c>
      <c r="BN176" s="77">
        <v>25608789788464.199</v>
      </c>
      <c r="BO176" s="77">
        <v>27913419349422</v>
      </c>
      <c r="BP176" s="77">
        <v>29509296092073.602</v>
      </c>
    </row>
    <row r="177" spans="1:68" x14ac:dyDescent="0.35">
      <c r="A177" t="s">
        <v>560</v>
      </c>
      <c r="B177" t="s">
        <v>561</v>
      </c>
      <c r="C177" t="s">
        <v>218</v>
      </c>
      <c r="D177" t="s">
        <v>219</v>
      </c>
      <c r="E177" s="77"/>
      <c r="F177" s="77"/>
      <c r="G177" s="77"/>
      <c r="H177" s="77"/>
      <c r="I177" s="77"/>
      <c r="J177" s="77"/>
      <c r="K177" s="77"/>
      <c r="L177" s="77"/>
      <c r="M177" s="77"/>
      <c r="N177" s="77"/>
      <c r="O177" s="77"/>
      <c r="P177" s="77"/>
      <c r="Q177" s="77"/>
      <c r="R177" s="77"/>
      <c r="S177" s="77"/>
      <c r="T177" s="77"/>
      <c r="U177" s="77"/>
      <c r="V177" s="77"/>
      <c r="W177" s="77"/>
      <c r="X177" s="77"/>
      <c r="Y177" s="77">
        <v>2421990337.9924302</v>
      </c>
      <c r="Z177" s="77">
        <v>2249908577.8032498</v>
      </c>
      <c r="AA177" s="77">
        <v>2118710248.2372701</v>
      </c>
      <c r="AB177" s="77">
        <v>2297400687.5504899</v>
      </c>
      <c r="AC177" s="77">
        <v>1951260037.80985</v>
      </c>
      <c r="AD177" s="77">
        <v>1608237350.3987801</v>
      </c>
      <c r="AE177" s="77">
        <v>1809048527.15411</v>
      </c>
      <c r="AF177" s="77">
        <v>2300068217.0180898</v>
      </c>
      <c r="AG177" s="77">
        <v>2495094746.4402399</v>
      </c>
      <c r="AH177" s="77">
        <v>2535135797.58392</v>
      </c>
      <c r="AI177" s="77">
        <v>2789921853.3765202</v>
      </c>
      <c r="AJ177" s="77">
        <v>2996869281.4836402</v>
      </c>
      <c r="AK177" s="77">
        <v>3429521699.4025998</v>
      </c>
      <c r="AL177" s="77">
        <v>3251188833.14533</v>
      </c>
      <c r="AM177" s="77">
        <v>3666503529.6291099</v>
      </c>
      <c r="AN177" s="77">
        <v>3978514206.3116798</v>
      </c>
      <c r="AO177" s="77">
        <v>3989163196.5676699</v>
      </c>
      <c r="AP177" s="77">
        <v>4154989950.0039301</v>
      </c>
      <c r="AQ177" s="77">
        <v>3873109865.5568299</v>
      </c>
      <c r="AR177" s="77">
        <v>3868551730.3916302</v>
      </c>
      <c r="AS177" s="77">
        <v>3922232164.8317499</v>
      </c>
      <c r="AT177" s="77">
        <v>3557341215.1515899</v>
      </c>
      <c r="AU177" s="77">
        <v>3349169826.3889599</v>
      </c>
      <c r="AV177" s="77">
        <v>4926439383.5142498</v>
      </c>
      <c r="AW177" s="77">
        <v>6609205994.7740602</v>
      </c>
      <c r="AX177" s="77">
        <v>7248374837.7205601</v>
      </c>
      <c r="AY177" s="77">
        <v>8001779551.0632296</v>
      </c>
      <c r="AZ177" s="77">
        <v>8839536475.99963</v>
      </c>
      <c r="BA177" s="77">
        <v>8607431497.4947109</v>
      </c>
      <c r="BB177" s="77">
        <v>8938847189.0759201</v>
      </c>
      <c r="BC177" s="77">
        <v>11431412421.131599</v>
      </c>
      <c r="BD177" s="77">
        <v>12523359440.5499</v>
      </c>
      <c r="BE177" s="77">
        <v>13042053591.685699</v>
      </c>
      <c r="BF177" s="77">
        <v>12043307277.123501</v>
      </c>
      <c r="BG177" s="77">
        <v>12435430969.6301</v>
      </c>
      <c r="BH177" s="77">
        <v>11335161083.5061</v>
      </c>
      <c r="BI177" s="77">
        <v>10722018732.093599</v>
      </c>
      <c r="BJ177" s="77">
        <v>12895153160.466</v>
      </c>
      <c r="BK177" s="77">
        <v>13682018827.0434</v>
      </c>
      <c r="BL177" s="77">
        <v>12541928102.765699</v>
      </c>
      <c r="BM177" s="77">
        <v>10583748541.525801</v>
      </c>
      <c r="BN177" s="77">
        <v>12402486183.639601</v>
      </c>
      <c r="BO177" s="77">
        <v>12567271004.6761</v>
      </c>
      <c r="BP177" s="77">
        <v>12351024843.7467</v>
      </c>
    </row>
    <row r="178" spans="1:68" x14ac:dyDescent="0.35">
      <c r="A178" t="s">
        <v>562</v>
      </c>
      <c r="B178" t="s">
        <v>563</v>
      </c>
      <c r="C178" t="s">
        <v>218</v>
      </c>
      <c r="D178" t="s">
        <v>219</v>
      </c>
      <c r="E178" s="77"/>
      <c r="F178" s="77"/>
      <c r="G178" s="77"/>
      <c r="H178" s="77"/>
      <c r="I178" s="77"/>
      <c r="J178" s="77">
        <v>159594492.46365499</v>
      </c>
      <c r="K178" s="77">
        <v>164206536.445162</v>
      </c>
      <c r="L178" s="77">
        <v>180036767.64886099</v>
      </c>
      <c r="M178" s="77">
        <v>215507162.56893</v>
      </c>
      <c r="N178" s="77">
        <v>263108841.33841601</v>
      </c>
      <c r="O178" s="77">
        <v>358815684.07189202</v>
      </c>
      <c r="P178" s="77">
        <v>413985778.589656</v>
      </c>
      <c r="Q178" s="77">
        <v>506808996.69466102</v>
      </c>
      <c r="R178" s="77">
        <v>542293399.86261797</v>
      </c>
      <c r="S178" s="77">
        <v>637403478.492486</v>
      </c>
      <c r="T178" s="77">
        <v>816652164.40024102</v>
      </c>
      <c r="U178" s="77">
        <v>798313521.689803</v>
      </c>
      <c r="V178" s="77">
        <v>837620126.55852795</v>
      </c>
      <c r="W178" s="77">
        <v>846004687.758093</v>
      </c>
      <c r="X178" s="77">
        <v>1047225723.57386</v>
      </c>
      <c r="Y178" s="77">
        <v>1182463951.2181399</v>
      </c>
      <c r="Z178" s="77">
        <v>972564154.81513095</v>
      </c>
      <c r="AA178" s="77">
        <v>904599869.72583306</v>
      </c>
      <c r="AB178" s="77">
        <v>823857893.16312301</v>
      </c>
      <c r="AC178" s="77">
        <v>796066194.73857296</v>
      </c>
      <c r="AD178" s="77">
        <v>854820893.57713604</v>
      </c>
      <c r="AE178" s="77">
        <v>1201321513.76667</v>
      </c>
      <c r="AF178" s="77">
        <v>1488093101.5027499</v>
      </c>
      <c r="AG178" s="77">
        <v>2072775508.1479599</v>
      </c>
      <c r="AH178" s="77">
        <v>2185082938.9307799</v>
      </c>
      <c r="AI178" s="77">
        <v>2529440424.1664801</v>
      </c>
      <c r="AJ178" s="77">
        <v>2653780672.0955501</v>
      </c>
      <c r="AK178" s="77">
        <v>2923883281.0857902</v>
      </c>
      <c r="AL178" s="77">
        <v>2822243780.97543</v>
      </c>
      <c r="AM178" s="77">
        <v>3038728384.8663402</v>
      </c>
      <c r="AN178" s="77">
        <v>3628440505.1419301</v>
      </c>
      <c r="AO178" s="77">
        <v>3606968435.9991698</v>
      </c>
      <c r="AP178" s="77">
        <v>3291131281.0409899</v>
      </c>
      <c r="AQ178" s="77">
        <v>3556304832.6810398</v>
      </c>
      <c r="AR178" s="77">
        <v>3647802049.8091102</v>
      </c>
      <c r="AS178" s="77">
        <v>3420032041.0738502</v>
      </c>
      <c r="AT178" s="77">
        <v>3297734891.1466098</v>
      </c>
      <c r="AU178" s="77">
        <v>3740056747.71979</v>
      </c>
      <c r="AV178" s="77">
        <v>4915353827.1057596</v>
      </c>
      <c r="AW178" s="77">
        <v>5895008977.9531002</v>
      </c>
      <c r="AX178" s="77">
        <v>6238629487.0133104</v>
      </c>
      <c r="AY178" s="77">
        <v>6979155387.8679199</v>
      </c>
      <c r="AZ178" s="77">
        <v>8819917180.3426495</v>
      </c>
      <c r="BA178" s="77">
        <v>9067619760.0707302</v>
      </c>
      <c r="BB178" s="77">
        <v>8704438102.2014198</v>
      </c>
      <c r="BC178" s="77">
        <v>9364350076.9122505</v>
      </c>
      <c r="BD178" s="77">
        <v>10351448004.767401</v>
      </c>
      <c r="BE178" s="77">
        <v>9659151917.4048405</v>
      </c>
      <c r="BF178" s="77">
        <v>10151382933.159401</v>
      </c>
      <c r="BG178" s="77">
        <v>10635035594.7528</v>
      </c>
      <c r="BH178" s="77">
        <v>8738203074.3957005</v>
      </c>
      <c r="BI178" s="77">
        <v>8724568954.8979893</v>
      </c>
      <c r="BJ178" s="77">
        <v>9174048681.9857693</v>
      </c>
      <c r="BK178" s="77">
        <v>9896402283.6858692</v>
      </c>
      <c r="BL178" s="77">
        <v>9475655324.5949497</v>
      </c>
      <c r="BM178" s="77">
        <v>9454629467.9140797</v>
      </c>
      <c r="BN178" s="77">
        <v>10071349663.8484</v>
      </c>
      <c r="BO178" s="77">
        <v>9623318718.3145905</v>
      </c>
      <c r="BP178" s="77"/>
    </row>
    <row r="179" spans="1:68" x14ac:dyDescent="0.35">
      <c r="A179" t="s">
        <v>564</v>
      </c>
      <c r="B179" t="s">
        <v>565</v>
      </c>
      <c r="C179" t="s">
        <v>218</v>
      </c>
      <c r="D179" t="s">
        <v>219</v>
      </c>
      <c r="E179" s="77">
        <v>449526873.29588997</v>
      </c>
      <c r="F179" s="77">
        <v>485785230.97898698</v>
      </c>
      <c r="G179" s="77">
        <v>531736599.25046402</v>
      </c>
      <c r="H179" s="77">
        <v>586294878.74464297</v>
      </c>
      <c r="I179" s="77">
        <v>582816396.40440905</v>
      </c>
      <c r="J179" s="77">
        <v>673383510.81286597</v>
      </c>
      <c r="K179" s="77">
        <v>702296078.59317303</v>
      </c>
      <c r="L179" s="77">
        <v>665586872.27444601</v>
      </c>
      <c r="M179" s="77">
        <v>641214226.20949304</v>
      </c>
      <c r="N179" s="77">
        <v>625867985.27379799</v>
      </c>
      <c r="O179" s="77">
        <v>649916621.24297798</v>
      </c>
      <c r="P179" s="77">
        <v>693573703.63027298</v>
      </c>
      <c r="Q179" s="77">
        <v>742779660.81869304</v>
      </c>
      <c r="R179" s="77">
        <v>946385105.19373202</v>
      </c>
      <c r="S179" s="77">
        <v>1026137110.89309</v>
      </c>
      <c r="T179" s="77">
        <v>1048690933.21027</v>
      </c>
      <c r="U179" s="77">
        <v>1064517601.2902499</v>
      </c>
      <c r="V179" s="77">
        <v>1291458041.46193</v>
      </c>
      <c r="W179" s="77">
        <v>1774365589.7081499</v>
      </c>
      <c r="X179" s="77">
        <v>2109277665.69912</v>
      </c>
      <c r="Y179" s="77">
        <v>2508524720.7189498</v>
      </c>
      <c r="Z179" s="77">
        <v>2170893414.3888001</v>
      </c>
      <c r="AA179" s="77">
        <v>2017612215.9793501</v>
      </c>
      <c r="AB179" s="77">
        <v>1803099561.20046</v>
      </c>
      <c r="AC179" s="77">
        <v>1461243326.1288199</v>
      </c>
      <c r="AD179" s="77">
        <v>1440581652.39853</v>
      </c>
      <c r="AE179" s="77">
        <v>1904096998.3000901</v>
      </c>
      <c r="AF179" s="77">
        <v>2233006104.9277601</v>
      </c>
      <c r="AG179" s="77">
        <v>2280356192.7627301</v>
      </c>
      <c r="AH179" s="77">
        <v>2179567114.33391</v>
      </c>
      <c r="AI179" s="77">
        <v>3512356507.8859901</v>
      </c>
      <c r="AJ179" s="77">
        <v>3285796874.9712501</v>
      </c>
      <c r="AK179" s="77">
        <v>3386232579.2252202</v>
      </c>
      <c r="AL179" s="77">
        <v>3052673849.2518101</v>
      </c>
      <c r="AM179" s="77">
        <v>1938058175.21399</v>
      </c>
      <c r="AN179" s="77">
        <v>2302537562.24406</v>
      </c>
      <c r="AO179" s="77">
        <v>2405686940.0464001</v>
      </c>
      <c r="AP179" s="77">
        <v>2290318910.2065802</v>
      </c>
      <c r="AQ179" s="77">
        <v>2643363518.9927201</v>
      </c>
      <c r="AR179" s="77">
        <v>2537789820.6929498</v>
      </c>
      <c r="AS179" s="77">
        <v>2241753192.8115802</v>
      </c>
      <c r="AT179" s="77">
        <v>2448714703.9661698</v>
      </c>
      <c r="AU179" s="77">
        <v>2782192878.67204</v>
      </c>
      <c r="AV179" s="77">
        <v>3394084732.49543</v>
      </c>
      <c r="AW179" s="77">
        <v>3760443737.5379701</v>
      </c>
      <c r="AX179" s="77">
        <v>4383315964.5871801</v>
      </c>
      <c r="AY179" s="77">
        <v>4756361252.3792295</v>
      </c>
      <c r="AZ179" s="77">
        <v>5731485051.7906904</v>
      </c>
      <c r="BA179" s="77">
        <v>7297600226.0053596</v>
      </c>
      <c r="BB179" s="77">
        <v>7352131309.7334099</v>
      </c>
      <c r="BC179" s="77">
        <v>7851192502.3091698</v>
      </c>
      <c r="BD179" s="77">
        <v>8772950777.7917595</v>
      </c>
      <c r="BE179" s="77">
        <v>9426912647.5911102</v>
      </c>
      <c r="BF179" s="77">
        <v>10224897437.864799</v>
      </c>
      <c r="BG179" s="77">
        <v>10862943543.541901</v>
      </c>
      <c r="BH179" s="77">
        <v>9683867926.4428196</v>
      </c>
      <c r="BI179" s="77">
        <v>10398861981.758301</v>
      </c>
      <c r="BJ179" s="77">
        <v>11185104251.6943</v>
      </c>
      <c r="BK179" s="77">
        <v>12837307496.882099</v>
      </c>
      <c r="BL179" s="77">
        <v>12889555561.2299</v>
      </c>
      <c r="BM179" s="77">
        <v>13744653103.058001</v>
      </c>
      <c r="BN179" s="77">
        <v>14915002436.069</v>
      </c>
      <c r="BO179" s="77">
        <v>15433852712.296301</v>
      </c>
      <c r="BP179" s="77">
        <v>16819170420.5653</v>
      </c>
    </row>
    <row r="180" spans="1:68" x14ac:dyDescent="0.35">
      <c r="A180" t="s">
        <v>566</v>
      </c>
      <c r="B180" t="s">
        <v>567</v>
      </c>
      <c r="C180" t="s">
        <v>218</v>
      </c>
      <c r="D180" t="s">
        <v>219</v>
      </c>
      <c r="E180" s="77">
        <v>4196174501.5302</v>
      </c>
      <c r="F180" s="77">
        <v>4467287893.0848398</v>
      </c>
      <c r="G180" s="77">
        <v>4909399176.2403297</v>
      </c>
      <c r="H180" s="77">
        <v>5165590253.7638998</v>
      </c>
      <c r="I180" s="77">
        <v>5552931318.8274698</v>
      </c>
      <c r="J180" s="77">
        <v>5874537650.1849403</v>
      </c>
      <c r="K180" s="77">
        <v>6366917453.2330198</v>
      </c>
      <c r="L180" s="77">
        <v>5203237918.7048302</v>
      </c>
      <c r="M180" s="77">
        <v>5200997919.6008301</v>
      </c>
      <c r="N180" s="77">
        <v>6634317346.2730598</v>
      </c>
      <c r="O180" s="77">
        <v>12546094981.562</v>
      </c>
      <c r="P180" s="77">
        <v>9181769911.5044308</v>
      </c>
      <c r="Q180" s="77">
        <v>12274416017.7976</v>
      </c>
      <c r="R180" s="77">
        <v>15162871287.1287</v>
      </c>
      <c r="S180" s="77">
        <v>24846641318.124199</v>
      </c>
      <c r="T180" s="77">
        <v>27778934624.6973</v>
      </c>
      <c r="U180" s="77">
        <v>36308883248.731003</v>
      </c>
      <c r="V180" s="77">
        <v>36035407725.321899</v>
      </c>
      <c r="W180" s="77">
        <v>36527862208.713303</v>
      </c>
      <c r="X180" s="77">
        <v>47259911894.273102</v>
      </c>
      <c r="Y180" s="77">
        <v>64201788122.6054</v>
      </c>
      <c r="Z180" s="77">
        <v>164475209515.939</v>
      </c>
      <c r="AA180" s="77">
        <v>142769363314.17599</v>
      </c>
      <c r="AB180" s="77">
        <v>97094911792.048904</v>
      </c>
      <c r="AC180" s="77">
        <v>73484359521.488693</v>
      </c>
      <c r="AD180" s="77">
        <v>73745821158.225403</v>
      </c>
      <c r="AE180" s="77">
        <v>54805852580.912903</v>
      </c>
      <c r="AF180" s="77">
        <v>52676041931.108704</v>
      </c>
      <c r="AG180" s="77">
        <v>49648470440.459297</v>
      </c>
      <c r="AH180" s="77">
        <v>44003061108.400497</v>
      </c>
      <c r="AI180" s="77">
        <v>54035795387.808601</v>
      </c>
      <c r="AJ180" s="77">
        <v>59526833412.358101</v>
      </c>
      <c r="AK180" s="77">
        <v>52058181853.805496</v>
      </c>
      <c r="AL180" s="77">
        <v>56721051402.473198</v>
      </c>
      <c r="AM180" s="77">
        <v>80399613063.636398</v>
      </c>
      <c r="AN180" s="77">
        <v>140919776986.36401</v>
      </c>
      <c r="AO180" s="77">
        <v>185730236700</v>
      </c>
      <c r="AP180" s="77">
        <v>200850397618.18201</v>
      </c>
      <c r="AQ180" s="77">
        <v>218416200672.72699</v>
      </c>
      <c r="AR180" s="77">
        <v>59145077039.1437</v>
      </c>
      <c r="AS180" s="77">
        <v>69171451627.246506</v>
      </c>
      <c r="AT180" s="77">
        <v>73557840064.488998</v>
      </c>
      <c r="AU180" s="77">
        <v>95054059302.699493</v>
      </c>
      <c r="AV180" s="77">
        <v>104738954264.226</v>
      </c>
      <c r="AW180" s="77">
        <v>135764731645.61099</v>
      </c>
      <c r="AX180" s="77">
        <v>175670569969.34601</v>
      </c>
      <c r="AY180" s="77">
        <v>238454997161.48001</v>
      </c>
      <c r="AZ180" s="77">
        <v>278260846800.10303</v>
      </c>
      <c r="BA180" s="77">
        <v>339476276257.79303</v>
      </c>
      <c r="BB180" s="77">
        <v>295008835380.99701</v>
      </c>
      <c r="BC180" s="77">
        <v>366990417129.03998</v>
      </c>
      <c r="BD180" s="77">
        <v>414466676831.15997</v>
      </c>
      <c r="BE180" s="77">
        <v>463971018239.28101</v>
      </c>
      <c r="BF180" s="77">
        <v>520117180313.90601</v>
      </c>
      <c r="BG180" s="77">
        <v>574183763411.50806</v>
      </c>
      <c r="BH180" s="77">
        <v>493026682800.63</v>
      </c>
      <c r="BI180" s="77">
        <v>404649125252.15997</v>
      </c>
      <c r="BJ180" s="77">
        <v>375745731053.427</v>
      </c>
      <c r="BK180" s="77">
        <v>421739251509.08002</v>
      </c>
      <c r="BL180" s="77">
        <v>474517490844.461</v>
      </c>
      <c r="BM180" s="77">
        <v>432198898467.79498</v>
      </c>
      <c r="BN180" s="77">
        <v>440838992188.47803</v>
      </c>
      <c r="BO180" s="77">
        <v>472624596925.93799</v>
      </c>
      <c r="BP180" s="77">
        <v>362814951696.073</v>
      </c>
    </row>
    <row r="181" spans="1:68" x14ac:dyDescent="0.35">
      <c r="A181" t="s">
        <v>568</v>
      </c>
      <c r="B181" t="s">
        <v>569</v>
      </c>
      <c r="C181" t="s">
        <v>218</v>
      </c>
      <c r="D181" t="s">
        <v>219</v>
      </c>
      <c r="E181" s="77"/>
      <c r="F181" s="77"/>
      <c r="G181" s="77"/>
      <c r="H181" s="77"/>
      <c r="I181" s="77"/>
      <c r="J181" s="77"/>
      <c r="K181" s="77"/>
      <c r="L181" s="77"/>
      <c r="M181" s="77"/>
      <c r="N181" s="77"/>
      <c r="O181" s="77"/>
      <c r="P181" s="77"/>
      <c r="Q181" s="77"/>
      <c r="R181" s="77"/>
      <c r="S181" s="77"/>
      <c r="T181" s="77"/>
      <c r="U181" s="77"/>
      <c r="V181" s="77"/>
      <c r="W181" s="77"/>
      <c r="X181" s="77"/>
      <c r="Y181" s="77"/>
      <c r="Z181" s="77"/>
      <c r="AA181" s="77"/>
      <c r="AB181" s="77"/>
      <c r="AC181" s="77"/>
      <c r="AD181" s="77"/>
      <c r="AE181" s="77"/>
      <c r="AF181" s="77"/>
      <c r="AG181" s="77">
        <v>647249804.69000006</v>
      </c>
      <c r="AH181" s="77">
        <v>987064516.12903202</v>
      </c>
      <c r="AI181" s="77">
        <v>1110472675.6564901</v>
      </c>
      <c r="AJ181" s="77">
        <v>1690713683.6189899</v>
      </c>
      <c r="AK181" s="77">
        <v>1792800000</v>
      </c>
      <c r="AL181" s="77">
        <v>1912586292.79055</v>
      </c>
      <c r="AM181" s="77">
        <v>3861518689.85111</v>
      </c>
      <c r="AN181" s="77">
        <v>4131909868.0025401</v>
      </c>
      <c r="AO181" s="77">
        <v>4308096532.5114098</v>
      </c>
      <c r="AP181" s="77">
        <v>4389965590.9653797</v>
      </c>
      <c r="AQ181" s="77">
        <v>4635354832.3079996</v>
      </c>
      <c r="AR181" s="77">
        <v>4856005698.8983297</v>
      </c>
      <c r="AS181" s="77">
        <v>5109583827.3785105</v>
      </c>
      <c r="AT181" s="77">
        <v>5351768843.6198301</v>
      </c>
      <c r="AU181" s="77">
        <v>5223736466.1469498</v>
      </c>
      <c r="AV181" s="77">
        <v>5322243501.9795303</v>
      </c>
      <c r="AW181" s="77">
        <v>5792949922.1946096</v>
      </c>
      <c r="AX181" s="77">
        <v>6321335612.2223301</v>
      </c>
      <c r="AY181" s="77">
        <v>6763688104.7239599</v>
      </c>
      <c r="AZ181" s="77">
        <v>7423421958.4247999</v>
      </c>
      <c r="BA181" s="77">
        <v>8496946608.2315102</v>
      </c>
      <c r="BB181" s="77">
        <v>8298679908.5523195</v>
      </c>
      <c r="BC181" s="77">
        <v>8758592272.1057892</v>
      </c>
      <c r="BD181" s="77">
        <v>9774307336.2379208</v>
      </c>
      <c r="BE181" s="77">
        <v>10531964139.3486</v>
      </c>
      <c r="BF181" s="77">
        <v>10982938825.6994</v>
      </c>
      <c r="BG181" s="77">
        <v>11880434070.781099</v>
      </c>
      <c r="BH181" s="77">
        <v>12756706583.3113</v>
      </c>
      <c r="BI181" s="77">
        <v>13286118584.2563</v>
      </c>
      <c r="BJ181" s="77">
        <v>13785943183.066099</v>
      </c>
      <c r="BK181" s="77">
        <v>13025239912.275101</v>
      </c>
      <c r="BL181" s="77">
        <v>12699046244.607</v>
      </c>
      <c r="BM181" s="77">
        <v>12681548303.6856</v>
      </c>
      <c r="BN181" s="77">
        <v>14144067555.656601</v>
      </c>
      <c r="BO181" s="77">
        <v>15649934214.927601</v>
      </c>
      <c r="BP181" s="77">
        <v>17829215283.799702</v>
      </c>
    </row>
    <row r="182" spans="1:68" x14ac:dyDescent="0.35">
      <c r="A182" t="s">
        <v>570</v>
      </c>
      <c r="B182" t="s">
        <v>571</v>
      </c>
      <c r="C182" t="s">
        <v>218</v>
      </c>
      <c r="D182" t="s">
        <v>219</v>
      </c>
      <c r="E182" s="77">
        <v>13263458995.3869</v>
      </c>
      <c r="F182" s="77">
        <v>14578381187.725</v>
      </c>
      <c r="G182" s="77">
        <v>15824293505.819099</v>
      </c>
      <c r="H182" s="77">
        <v>17168477019.9035</v>
      </c>
      <c r="I182" s="77">
        <v>20202316519.431999</v>
      </c>
      <c r="J182" s="77">
        <v>22688478854.662399</v>
      </c>
      <c r="K182" s="77">
        <v>24705121841.706001</v>
      </c>
      <c r="L182" s="77">
        <v>27103938850.679798</v>
      </c>
      <c r="M182" s="77">
        <v>30053405731.016701</v>
      </c>
      <c r="N182" s="77">
        <v>34035946908.561401</v>
      </c>
      <c r="O182" s="77">
        <v>38164716625.068497</v>
      </c>
      <c r="P182" s="77">
        <v>44579122807.017502</v>
      </c>
      <c r="Q182" s="77">
        <v>54706557264.487801</v>
      </c>
      <c r="R182" s="77">
        <v>71840909664.196793</v>
      </c>
      <c r="S182" s="77">
        <v>87243413394.540497</v>
      </c>
      <c r="T182" s="77">
        <v>100249523353.08501</v>
      </c>
      <c r="U182" s="77">
        <v>109168720620.103</v>
      </c>
      <c r="V182" s="77">
        <v>127016990212.804</v>
      </c>
      <c r="W182" s="77">
        <v>155859695457.323</v>
      </c>
      <c r="X182" s="77">
        <v>179669405690.43201</v>
      </c>
      <c r="Y182" s="77">
        <v>195152092662.38101</v>
      </c>
      <c r="Z182" s="77">
        <v>164134217080.27899</v>
      </c>
      <c r="AA182" s="77">
        <v>158479527935.95801</v>
      </c>
      <c r="AB182" s="77">
        <v>153445465987.18201</v>
      </c>
      <c r="AC182" s="77">
        <v>143912664148.35199</v>
      </c>
      <c r="AD182" s="77">
        <v>143845822717.62201</v>
      </c>
      <c r="AE182" s="77">
        <v>200862095700.66599</v>
      </c>
      <c r="AF182" s="77">
        <v>245046310922.54099</v>
      </c>
      <c r="AG182" s="77">
        <v>261910508417.884</v>
      </c>
      <c r="AH182" s="77">
        <v>258336705808.99899</v>
      </c>
      <c r="AI182" s="77">
        <v>318330511920.60999</v>
      </c>
      <c r="AJ182" s="77">
        <v>327500327675.625</v>
      </c>
      <c r="AK182" s="77">
        <v>362962872180.45099</v>
      </c>
      <c r="AL182" s="77">
        <v>353550169672.52002</v>
      </c>
      <c r="AM182" s="77">
        <v>379130260322.073</v>
      </c>
      <c r="AN182" s="77">
        <v>452301674444.13898</v>
      </c>
      <c r="AO182" s="77">
        <v>450490196078.43103</v>
      </c>
      <c r="AP182" s="77">
        <v>416812740004.51801</v>
      </c>
      <c r="AQ182" s="77">
        <v>438008220395.46802</v>
      </c>
      <c r="AR182" s="77">
        <v>447049523049.80798</v>
      </c>
      <c r="AS182" s="77">
        <v>417479337444.70697</v>
      </c>
      <c r="AT182" s="77">
        <v>431586852369.68597</v>
      </c>
      <c r="AU182" s="77">
        <v>473861980070.98102</v>
      </c>
      <c r="AV182" s="77">
        <v>580070360701.95996</v>
      </c>
      <c r="AW182" s="77">
        <v>658380081545.17505</v>
      </c>
      <c r="AX182" s="77">
        <v>685348181515.953</v>
      </c>
      <c r="AY182" s="77">
        <v>733955269898.823</v>
      </c>
      <c r="AZ182" s="77">
        <v>848558887541.17896</v>
      </c>
      <c r="BA182" s="77">
        <v>951869997864.06201</v>
      </c>
      <c r="BB182" s="77">
        <v>871518638049.21802</v>
      </c>
      <c r="BC182" s="77">
        <v>847380859016.66797</v>
      </c>
      <c r="BD182" s="77">
        <v>905270626332.68701</v>
      </c>
      <c r="BE182" s="77">
        <v>838923319919.53101</v>
      </c>
      <c r="BF182" s="77">
        <v>877172824534.51196</v>
      </c>
      <c r="BG182" s="77">
        <v>892167986713.72205</v>
      </c>
      <c r="BH182" s="77">
        <v>765572770634.375</v>
      </c>
      <c r="BI182" s="77">
        <v>784060430240.07996</v>
      </c>
      <c r="BJ182" s="77">
        <v>833869641687.06006</v>
      </c>
      <c r="BK182" s="77">
        <v>914043438179.60706</v>
      </c>
      <c r="BL182" s="77">
        <v>910194347568.62598</v>
      </c>
      <c r="BM182" s="77">
        <v>909793466661.48096</v>
      </c>
      <c r="BN182" s="77">
        <v>1029678338329.4399</v>
      </c>
      <c r="BO182" s="77">
        <v>1009398719033.08</v>
      </c>
      <c r="BP182" s="77">
        <v>1118124749886.29</v>
      </c>
    </row>
    <row r="183" spans="1:68" x14ac:dyDescent="0.35">
      <c r="A183" t="s">
        <v>572</v>
      </c>
      <c r="B183" t="s">
        <v>573</v>
      </c>
      <c r="C183" t="s">
        <v>218</v>
      </c>
      <c r="D183" t="s">
        <v>219</v>
      </c>
      <c r="E183" s="77">
        <v>5197398721.4136696</v>
      </c>
      <c r="F183" s="77">
        <v>5669689210.3185997</v>
      </c>
      <c r="G183" s="77">
        <v>6107076928.6337204</v>
      </c>
      <c r="H183" s="77">
        <v>6553269535.5100899</v>
      </c>
      <c r="I183" s="77">
        <v>7206522121.8041801</v>
      </c>
      <c r="J183" s="77">
        <v>8111945661.2162399</v>
      </c>
      <c r="K183" s="77">
        <v>8753940266.9018402</v>
      </c>
      <c r="L183" s="77">
        <v>9577383653.1830292</v>
      </c>
      <c r="M183" s="77">
        <v>10227087165.2414</v>
      </c>
      <c r="N183" s="77">
        <v>11136187439.8326</v>
      </c>
      <c r="O183" s="77">
        <v>12814123115.261299</v>
      </c>
      <c r="P183" s="77">
        <v>14583114840.062901</v>
      </c>
      <c r="Q183" s="77">
        <v>17358610849.701</v>
      </c>
      <c r="R183" s="77">
        <v>22534253702.868599</v>
      </c>
      <c r="S183" s="77">
        <v>27145693810.134102</v>
      </c>
      <c r="T183" s="77">
        <v>32877805200.022999</v>
      </c>
      <c r="U183" s="77">
        <v>35942270686.337402</v>
      </c>
      <c r="V183" s="77">
        <v>41508030431.107399</v>
      </c>
      <c r="W183" s="77">
        <v>46522900253.705399</v>
      </c>
      <c r="X183" s="77">
        <v>53132244623.921303</v>
      </c>
      <c r="Y183" s="77">
        <v>64439382896.015602</v>
      </c>
      <c r="Z183" s="77">
        <v>63596654760.867699</v>
      </c>
      <c r="AA183" s="77">
        <v>62647195537.6511</v>
      </c>
      <c r="AB183" s="77">
        <v>61627240831.094803</v>
      </c>
      <c r="AC183" s="77">
        <v>62057955032.775803</v>
      </c>
      <c r="AD183" s="77">
        <v>65416879914.390701</v>
      </c>
      <c r="AE183" s="77">
        <v>78693118044.004501</v>
      </c>
      <c r="AF183" s="77">
        <v>94229907235.621506</v>
      </c>
      <c r="AG183" s="77">
        <v>101900260856.222</v>
      </c>
      <c r="AH183" s="77">
        <v>102633934390.61501</v>
      </c>
      <c r="AI183" s="77">
        <v>119791843059.57201</v>
      </c>
      <c r="AJ183" s="77">
        <v>121872464483.487</v>
      </c>
      <c r="AK183" s="77">
        <v>130838040067.584</v>
      </c>
      <c r="AL183" s="77">
        <v>120579213712.804</v>
      </c>
      <c r="AM183" s="77">
        <v>127131319428.701</v>
      </c>
      <c r="AN183" s="77">
        <v>152029612324.78799</v>
      </c>
      <c r="AO183" s="77">
        <v>163520109150.67099</v>
      </c>
      <c r="AP183" s="77">
        <v>161356631888.48401</v>
      </c>
      <c r="AQ183" s="77">
        <v>154230295158.44699</v>
      </c>
      <c r="AR183" s="77">
        <v>162383706021.13</v>
      </c>
      <c r="AS183" s="77">
        <v>171457201935.96799</v>
      </c>
      <c r="AT183" s="77">
        <v>174239354070.97699</v>
      </c>
      <c r="AU183" s="77">
        <v>195914852576.46701</v>
      </c>
      <c r="AV183" s="77">
        <v>229385469337.02399</v>
      </c>
      <c r="AW183" s="77">
        <v>265268662473.297</v>
      </c>
      <c r="AX183" s="77">
        <v>309978579743.888</v>
      </c>
      <c r="AY183" s="77">
        <v>346915160681.70801</v>
      </c>
      <c r="AZ183" s="77">
        <v>402643260487.57202</v>
      </c>
      <c r="BA183" s="77">
        <v>464917553191.48901</v>
      </c>
      <c r="BB183" s="77">
        <v>387976400617.01898</v>
      </c>
      <c r="BC183" s="77">
        <v>431052143940.43799</v>
      </c>
      <c r="BD183" s="77">
        <v>501360549669.40399</v>
      </c>
      <c r="BE183" s="77">
        <v>512777309840.99701</v>
      </c>
      <c r="BF183" s="77">
        <v>526014468085.10602</v>
      </c>
      <c r="BG183" s="77">
        <v>501736471832.84802</v>
      </c>
      <c r="BH183" s="77">
        <v>388159512245.53003</v>
      </c>
      <c r="BI183" s="77">
        <v>370956547619.04797</v>
      </c>
      <c r="BJ183" s="77">
        <v>401745275035.26099</v>
      </c>
      <c r="BK183" s="77">
        <v>439788625883.79999</v>
      </c>
      <c r="BL183" s="77">
        <v>408742840909.091</v>
      </c>
      <c r="BM183" s="77">
        <v>367633418886.62701</v>
      </c>
      <c r="BN183" s="77">
        <v>503367986030.26801</v>
      </c>
      <c r="BO183" s="77">
        <v>593726965415.61902</v>
      </c>
      <c r="BP183" s="77">
        <v>485513316503.63</v>
      </c>
    </row>
    <row r="184" spans="1:68" x14ac:dyDescent="0.35">
      <c r="A184" t="s">
        <v>574</v>
      </c>
      <c r="B184" t="s">
        <v>575</v>
      </c>
      <c r="C184" t="s">
        <v>218</v>
      </c>
      <c r="D184" t="s">
        <v>219</v>
      </c>
      <c r="E184" s="77">
        <v>508334413.965087</v>
      </c>
      <c r="F184" s="77">
        <v>531959561.62225997</v>
      </c>
      <c r="G184" s="77">
        <v>574091101.19438195</v>
      </c>
      <c r="H184" s="77">
        <v>496947904.44303298</v>
      </c>
      <c r="I184" s="77">
        <v>496098775.30864203</v>
      </c>
      <c r="J184" s="77">
        <v>735267082.29426396</v>
      </c>
      <c r="K184" s="77">
        <v>906811943.82464898</v>
      </c>
      <c r="L184" s="77">
        <v>841974025.462659</v>
      </c>
      <c r="M184" s="77">
        <v>772231386.91482902</v>
      </c>
      <c r="N184" s="77">
        <v>788641965.43209898</v>
      </c>
      <c r="O184" s="77">
        <v>865975308.64197505</v>
      </c>
      <c r="P184" s="77">
        <v>882765471.60493803</v>
      </c>
      <c r="Q184" s="77">
        <v>1024098400.35619</v>
      </c>
      <c r="R184" s="77">
        <v>972101724.995368</v>
      </c>
      <c r="S184" s="77">
        <v>1217953546.9760399</v>
      </c>
      <c r="T184" s="77">
        <v>1575789254.4693799</v>
      </c>
      <c r="U184" s="77">
        <v>1452788984.8626499</v>
      </c>
      <c r="V184" s="77">
        <v>1382400000</v>
      </c>
      <c r="W184" s="77">
        <v>1604162497.45945</v>
      </c>
      <c r="X184" s="77">
        <v>1851250008.3333299</v>
      </c>
      <c r="Y184" s="77">
        <v>1945916583.3333299</v>
      </c>
      <c r="Z184" s="77">
        <v>2275583316.6666698</v>
      </c>
      <c r="AA184" s="77">
        <v>2395423741.7976198</v>
      </c>
      <c r="AB184" s="77">
        <v>2447174803.3779101</v>
      </c>
      <c r="AC184" s="77">
        <v>2581207387.7970901</v>
      </c>
      <c r="AD184" s="77">
        <v>2619913955.5155602</v>
      </c>
      <c r="AE184" s="77">
        <v>2850782044.0430598</v>
      </c>
      <c r="AF184" s="77">
        <v>2957255379.5431499</v>
      </c>
      <c r="AG184" s="77">
        <v>3487009748.35638</v>
      </c>
      <c r="AH184" s="77">
        <v>3525225786.5869098</v>
      </c>
      <c r="AI184" s="77">
        <v>3627560239.4899702</v>
      </c>
      <c r="AJ184" s="77">
        <v>3921476084.8907199</v>
      </c>
      <c r="AK184" s="77">
        <v>3401211581.29176</v>
      </c>
      <c r="AL184" s="77">
        <v>3660041666.6666698</v>
      </c>
      <c r="AM184" s="77">
        <v>4066775510.2040801</v>
      </c>
      <c r="AN184" s="77">
        <v>4401104417.67068</v>
      </c>
      <c r="AO184" s="77">
        <v>4521580381.4713898</v>
      </c>
      <c r="AP184" s="77">
        <v>4918691916.5351601</v>
      </c>
      <c r="AQ184" s="77">
        <v>4856255044.3906403</v>
      </c>
      <c r="AR184" s="77">
        <v>5033642384.1059599</v>
      </c>
      <c r="AS184" s="77">
        <v>5494252207.9050198</v>
      </c>
      <c r="AT184" s="77">
        <v>6007055042.1768703</v>
      </c>
      <c r="AU184" s="77">
        <v>6050875806.6640301</v>
      </c>
      <c r="AV184" s="77">
        <v>6330473096.5407104</v>
      </c>
      <c r="AW184" s="77">
        <v>7273938314.7198801</v>
      </c>
      <c r="AX184" s="77">
        <v>8130258377.9096403</v>
      </c>
      <c r="AY184" s="77">
        <v>9043715355.8880997</v>
      </c>
      <c r="AZ184" s="77">
        <v>10325618017.379</v>
      </c>
      <c r="BA184" s="77">
        <v>12545438605.395901</v>
      </c>
      <c r="BB184" s="77">
        <v>12854985464.076401</v>
      </c>
      <c r="BC184" s="77">
        <v>16002656434.4746</v>
      </c>
      <c r="BD184" s="77">
        <v>21573872420.700802</v>
      </c>
      <c r="BE184" s="77">
        <v>21703100877.130901</v>
      </c>
      <c r="BF184" s="77">
        <v>22162204924.572601</v>
      </c>
      <c r="BG184" s="77">
        <v>22731612922.190601</v>
      </c>
      <c r="BH184" s="77">
        <v>24360801286.763802</v>
      </c>
      <c r="BI184" s="77">
        <v>24524109483.529301</v>
      </c>
      <c r="BJ184" s="77">
        <v>28971588940.363998</v>
      </c>
      <c r="BK184" s="77">
        <v>33111525237.148998</v>
      </c>
      <c r="BL184" s="77">
        <v>34186180699.025501</v>
      </c>
      <c r="BM184" s="77">
        <v>33433659301.246601</v>
      </c>
      <c r="BN184" s="77">
        <v>36924841394.260498</v>
      </c>
      <c r="BO184" s="77">
        <v>41182939600.669998</v>
      </c>
      <c r="BP184" s="77">
        <v>40908073366.845497</v>
      </c>
    </row>
    <row r="185" spans="1:68" x14ac:dyDescent="0.35">
      <c r="A185" t="s">
        <v>576</v>
      </c>
      <c r="B185" t="s">
        <v>577</v>
      </c>
      <c r="C185" t="s">
        <v>218</v>
      </c>
      <c r="D185" t="s">
        <v>219</v>
      </c>
      <c r="E185" s="77"/>
      <c r="F185" s="77"/>
      <c r="G185" s="77"/>
      <c r="H185" s="77"/>
      <c r="I185" s="77"/>
      <c r="J185" s="77"/>
      <c r="K185" s="77"/>
      <c r="L185" s="77"/>
      <c r="M185" s="77"/>
      <c r="N185" s="77"/>
      <c r="O185" s="77">
        <v>17570365.960027099</v>
      </c>
      <c r="P185" s="77">
        <v>19009433.340596899</v>
      </c>
      <c r="Q185" s="77">
        <v>21734268.534830298</v>
      </c>
      <c r="R185" s="77">
        <v>26529816.500304502</v>
      </c>
      <c r="S185" s="77">
        <v>35994511.243322298</v>
      </c>
      <c r="T185" s="77">
        <v>40106775.601751901</v>
      </c>
      <c r="U185" s="77">
        <v>40287426.7007486</v>
      </c>
      <c r="V185" s="77">
        <v>40444701.645525001</v>
      </c>
      <c r="W185" s="77">
        <v>41754146.880293503</v>
      </c>
      <c r="X185" s="77">
        <v>44431329.7746666</v>
      </c>
      <c r="Y185" s="77">
        <v>46947124.244662598</v>
      </c>
      <c r="Z185" s="77">
        <v>51689636.069111697</v>
      </c>
      <c r="AA185" s="77">
        <v>52877742.649166197</v>
      </c>
      <c r="AB185" s="77">
        <v>48439093.077343598</v>
      </c>
      <c r="AC185" s="77">
        <v>47363231.134718597</v>
      </c>
      <c r="AD185" s="77">
        <v>41548740.608261399</v>
      </c>
      <c r="AE185" s="77">
        <v>39939390.800498001</v>
      </c>
      <c r="AF185" s="77">
        <v>40118409.873653397</v>
      </c>
      <c r="AG185" s="77">
        <v>45931133.934249997</v>
      </c>
      <c r="AH185" s="77">
        <v>53736786.063721403</v>
      </c>
      <c r="AI185" s="77">
        <v>55572375.465127297</v>
      </c>
      <c r="AJ185" s="77">
        <v>52533788.556628197</v>
      </c>
      <c r="AK185" s="77">
        <v>51133123.125432603</v>
      </c>
      <c r="AL185" s="77">
        <v>43542088.251826897</v>
      </c>
      <c r="AM185" s="77">
        <v>39742511.241784804</v>
      </c>
      <c r="AN185" s="77">
        <v>39969705.969705999</v>
      </c>
      <c r="AO185" s="77">
        <v>37458801.213960499</v>
      </c>
      <c r="AP185" s="77">
        <v>37331507.278134301</v>
      </c>
      <c r="AQ185" s="77">
        <v>29664450.925863098</v>
      </c>
      <c r="AR185" s="77">
        <v>27328612.608096201</v>
      </c>
      <c r="AS185" s="77">
        <v>26930980.342900202</v>
      </c>
      <c r="AT185" s="77">
        <v>22613287.538907401</v>
      </c>
      <c r="AU185" s="77">
        <v>21017423.608204301</v>
      </c>
      <c r="AV185" s="77">
        <v>24778159.580663901</v>
      </c>
      <c r="AW185" s="77">
        <v>30587565.7988334</v>
      </c>
      <c r="AX185" s="77">
        <v>30070666.065253299</v>
      </c>
      <c r="AY185" s="77">
        <v>29200359.3890386</v>
      </c>
      <c r="AZ185" s="77">
        <v>22766972.188965902</v>
      </c>
      <c r="BA185" s="77">
        <v>37602264.730687201</v>
      </c>
      <c r="BB185" s="77">
        <v>44176245.549243301</v>
      </c>
      <c r="BC185" s="77">
        <v>47562844.6104251</v>
      </c>
      <c r="BD185" s="77">
        <v>65071879.778716199</v>
      </c>
      <c r="BE185" s="77">
        <v>101055722.95058</v>
      </c>
      <c r="BF185" s="77">
        <v>94385014.942584202</v>
      </c>
      <c r="BG185" s="77">
        <v>99149244.400133297</v>
      </c>
      <c r="BH185" s="77">
        <v>84863440.580199704</v>
      </c>
      <c r="BI185" s="77">
        <v>97541943.035505295</v>
      </c>
      <c r="BJ185" s="77">
        <v>109355638.866955</v>
      </c>
      <c r="BK185" s="77">
        <v>130995566.30391</v>
      </c>
      <c r="BL185" s="77">
        <v>125160115.547819</v>
      </c>
      <c r="BM185" s="77">
        <v>124685688.16109399</v>
      </c>
      <c r="BN185" s="77">
        <v>175390280.69161999</v>
      </c>
      <c r="BO185" s="77">
        <v>153824609.47051701</v>
      </c>
      <c r="BP185" s="77">
        <v>154127798.19354099</v>
      </c>
    </row>
    <row r="186" spans="1:68" x14ac:dyDescent="0.35">
      <c r="A186" t="s">
        <v>578</v>
      </c>
      <c r="B186" t="s">
        <v>579</v>
      </c>
      <c r="C186" t="s">
        <v>218</v>
      </c>
      <c r="D186" t="s">
        <v>219</v>
      </c>
      <c r="E186" s="77">
        <v>5536098606.2923098</v>
      </c>
      <c r="F186" s="77">
        <v>5721995118.2813301</v>
      </c>
      <c r="G186" s="77">
        <v>6133158804.5225801</v>
      </c>
      <c r="H186" s="77">
        <v>6699741942.5398998</v>
      </c>
      <c r="I186" s="77">
        <v>7340766740.9411402</v>
      </c>
      <c r="J186" s="77">
        <v>5706251653.5474396</v>
      </c>
      <c r="K186" s="77">
        <v>5917437956.1027203</v>
      </c>
      <c r="L186" s="77">
        <v>6016017494.1961899</v>
      </c>
      <c r="M186" s="77">
        <v>5228045647.3929996</v>
      </c>
      <c r="N186" s="77">
        <v>5814357966.66154</v>
      </c>
      <c r="O186" s="77">
        <v>6495605619.3422899</v>
      </c>
      <c r="P186" s="77">
        <v>7911136757.0686703</v>
      </c>
      <c r="Q186" s="77">
        <v>9567331064.6572704</v>
      </c>
      <c r="R186" s="77">
        <v>12802281897.871201</v>
      </c>
      <c r="S186" s="77">
        <v>13940981798.124701</v>
      </c>
      <c r="T186" s="77">
        <v>12861983284.391199</v>
      </c>
      <c r="U186" s="77">
        <v>13604832424.006201</v>
      </c>
      <c r="V186" s="77">
        <v>15446825318.455601</v>
      </c>
      <c r="W186" s="77">
        <v>18530518394.6488</v>
      </c>
      <c r="X186" s="77">
        <v>20731243113.292599</v>
      </c>
      <c r="Y186" s="77">
        <v>23244547384.674801</v>
      </c>
      <c r="Z186" s="77">
        <v>24417617184.247799</v>
      </c>
      <c r="AA186" s="77">
        <v>24164603058.9949</v>
      </c>
      <c r="AB186" s="77">
        <v>24309279705.573101</v>
      </c>
      <c r="AC186" s="77">
        <v>21665975318.884201</v>
      </c>
      <c r="AD186" s="77">
        <v>24679795396.419399</v>
      </c>
      <c r="AE186" s="77">
        <v>30604668356.5695</v>
      </c>
      <c r="AF186" s="77">
        <v>40376354069.947403</v>
      </c>
      <c r="AG186" s="77">
        <v>45176811594.202904</v>
      </c>
      <c r="AH186" s="77">
        <v>43920222524.708504</v>
      </c>
      <c r="AI186" s="77">
        <v>45495129385.047501</v>
      </c>
      <c r="AJ186" s="77">
        <v>42745329732.163002</v>
      </c>
      <c r="AK186" s="77">
        <v>41649829859.634201</v>
      </c>
      <c r="AL186" s="77">
        <v>46775620817.432701</v>
      </c>
      <c r="AM186" s="77">
        <v>55314732279.137901</v>
      </c>
      <c r="AN186" s="77">
        <v>63918703506.907501</v>
      </c>
      <c r="AO186" s="77">
        <v>70140835299.014801</v>
      </c>
      <c r="AP186" s="77">
        <v>66075143415.495201</v>
      </c>
      <c r="AQ186" s="77">
        <v>56227169851.0448</v>
      </c>
      <c r="AR186" s="77">
        <v>58762260625.875801</v>
      </c>
      <c r="AS186" s="77">
        <v>52623281956.703102</v>
      </c>
      <c r="AT186" s="77">
        <v>53872425916.624802</v>
      </c>
      <c r="AU186" s="77">
        <v>66627729311.449501</v>
      </c>
      <c r="AV186" s="77">
        <v>88250885550.262604</v>
      </c>
      <c r="AW186" s="77">
        <v>103905210084.034</v>
      </c>
      <c r="AX186" s="77">
        <v>114720129550.095</v>
      </c>
      <c r="AY186" s="77">
        <v>111538810712.66499</v>
      </c>
      <c r="AZ186" s="77">
        <v>137188946865.584</v>
      </c>
      <c r="BA186" s="77">
        <v>133131369930.414</v>
      </c>
      <c r="BB186" s="77">
        <v>121373602348.679</v>
      </c>
      <c r="BC186" s="77">
        <v>146517541181.254</v>
      </c>
      <c r="BD186" s="77">
        <v>168295307149.45999</v>
      </c>
      <c r="BE186" s="77">
        <v>176210710655.20801</v>
      </c>
      <c r="BF186" s="77">
        <v>190909855416.34</v>
      </c>
      <c r="BG186" s="77">
        <v>201337554959.48999</v>
      </c>
      <c r="BH186" s="77">
        <v>178104220784.88101</v>
      </c>
      <c r="BI186" s="77">
        <v>188898209220.16699</v>
      </c>
      <c r="BJ186" s="77">
        <v>206566916732.29199</v>
      </c>
      <c r="BK186" s="77">
        <v>211846555690.73599</v>
      </c>
      <c r="BL186" s="77">
        <v>212846907683.439</v>
      </c>
      <c r="BM186" s="77">
        <v>212697530897.56</v>
      </c>
      <c r="BN186" s="77">
        <v>253644079784.97699</v>
      </c>
      <c r="BO186" s="77">
        <v>246733522841.353</v>
      </c>
      <c r="BP186" s="77">
        <v>253465703232.146</v>
      </c>
    </row>
    <row r="187" spans="1:68" x14ac:dyDescent="0.35">
      <c r="A187" t="s">
        <v>580</v>
      </c>
      <c r="B187" t="s">
        <v>581</v>
      </c>
      <c r="C187" t="s">
        <v>218</v>
      </c>
      <c r="D187" t="s">
        <v>219</v>
      </c>
      <c r="E187" s="77">
        <v>1061264933712.04</v>
      </c>
      <c r="F187" s="77">
        <v>1131861094329.99</v>
      </c>
      <c r="G187" s="77">
        <v>1223947591637.2</v>
      </c>
      <c r="H187" s="77">
        <v>1317492886271.9099</v>
      </c>
      <c r="I187" s="77">
        <v>1441750225451.76</v>
      </c>
      <c r="J187" s="77">
        <v>1566396993839.6899</v>
      </c>
      <c r="K187" s="77">
        <v>1714911273025.79</v>
      </c>
      <c r="L187" s="77">
        <v>1832992073805.3899</v>
      </c>
      <c r="M187" s="77">
        <v>1988238200176.3201</v>
      </c>
      <c r="N187" s="77">
        <v>2191111960224.3401</v>
      </c>
      <c r="O187" s="77">
        <v>2400412274248.3799</v>
      </c>
      <c r="P187" s="77">
        <v>2659330836214.4102</v>
      </c>
      <c r="Q187" s="77">
        <v>3089079698178.2598</v>
      </c>
      <c r="R187" s="77">
        <v>3739264288634.8501</v>
      </c>
      <c r="S187" s="77">
        <v>4194417615501.7202</v>
      </c>
      <c r="T187" s="77">
        <v>4701145692536.8301</v>
      </c>
      <c r="U187" s="77">
        <v>5094295725954.4502</v>
      </c>
      <c r="V187" s="77">
        <v>5744570464387.4102</v>
      </c>
      <c r="W187" s="77">
        <v>6915174735631.6602</v>
      </c>
      <c r="X187" s="77">
        <v>7983332781672.9697</v>
      </c>
      <c r="Y187" s="77">
        <v>8867251981131.7695</v>
      </c>
      <c r="Z187" s="77">
        <v>9029391940522.5391</v>
      </c>
      <c r="AA187" s="77">
        <v>8890351112548.2793</v>
      </c>
      <c r="AB187" s="77">
        <v>9189657654205.75</v>
      </c>
      <c r="AC187" s="77">
        <v>9603970130336.1191</v>
      </c>
      <c r="AD187" s="77">
        <v>10110225431143.1</v>
      </c>
      <c r="AE187" s="77">
        <v>12251974311440.801</v>
      </c>
      <c r="AF187" s="77">
        <v>14189422749046.699</v>
      </c>
      <c r="AG187" s="77">
        <v>15997003356618.699</v>
      </c>
      <c r="AH187" s="77">
        <v>16735307588204.301</v>
      </c>
      <c r="AI187" s="77">
        <v>18846972458698.398</v>
      </c>
      <c r="AJ187" s="77">
        <v>19953764768717.699</v>
      </c>
      <c r="AK187" s="77">
        <v>21464746290365.801</v>
      </c>
      <c r="AL187" s="77">
        <v>21795813349509.602</v>
      </c>
      <c r="AM187" s="77">
        <v>23297636224541.801</v>
      </c>
      <c r="AN187" s="77">
        <v>25681295886763.5</v>
      </c>
      <c r="AO187" s="77">
        <v>25899388210744.5</v>
      </c>
      <c r="AP187" s="77">
        <v>25507725145785.301</v>
      </c>
      <c r="AQ187" s="77">
        <v>25774930648028.602</v>
      </c>
      <c r="AR187" s="77">
        <v>27071119634055.801</v>
      </c>
      <c r="AS187" s="77">
        <v>27669616112069.398</v>
      </c>
      <c r="AT187" s="77">
        <v>27415354309328.301</v>
      </c>
      <c r="AU187" s="77">
        <v>28601698343642.801</v>
      </c>
      <c r="AV187" s="77">
        <v>31985356194060</v>
      </c>
      <c r="AW187" s="77">
        <v>35608846779453.797</v>
      </c>
      <c r="AX187" s="77">
        <v>37648159767684.898</v>
      </c>
      <c r="AY187" s="77">
        <v>39718283258802.5</v>
      </c>
      <c r="AZ187" s="77">
        <v>43483775703184.898</v>
      </c>
      <c r="BA187" s="77">
        <v>46172651254806.797</v>
      </c>
      <c r="BB187" s="77">
        <v>43184014259465.703</v>
      </c>
      <c r="BC187" s="77">
        <v>45297226688828.797</v>
      </c>
      <c r="BD187" s="77">
        <v>48721225418978.297</v>
      </c>
      <c r="BE187" s="77">
        <v>48676834813345.898</v>
      </c>
      <c r="BF187" s="77">
        <v>49360200440504.102</v>
      </c>
      <c r="BG187" s="77">
        <v>50386906873870.5</v>
      </c>
      <c r="BH187" s="77">
        <v>47536673280840.797</v>
      </c>
      <c r="BI187" s="77">
        <v>48460554255214.5</v>
      </c>
      <c r="BJ187" s="77">
        <v>50610712929528.297</v>
      </c>
      <c r="BK187" s="77">
        <v>53525975116832.102</v>
      </c>
      <c r="BL187" s="77">
        <v>54053010452622.203</v>
      </c>
      <c r="BM187" s="77">
        <v>52852896615891.703</v>
      </c>
      <c r="BN187" s="77">
        <v>58899843230643.703</v>
      </c>
      <c r="BO187" s="77">
        <v>60170092967268.398</v>
      </c>
      <c r="BP187" s="77">
        <v>64098865773303</v>
      </c>
    </row>
    <row r="188" spans="1:68" x14ac:dyDescent="0.35">
      <c r="A188" t="s">
        <v>582</v>
      </c>
      <c r="B188" t="s">
        <v>583</v>
      </c>
      <c r="C188" t="s">
        <v>218</v>
      </c>
      <c r="D188" t="s">
        <v>219</v>
      </c>
      <c r="E188" s="77"/>
      <c r="F188" s="77"/>
      <c r="G188" s="77"/>
      <c r="H188" s="77"/>
      <c r="I188" s="77"/>
      <c r="J188" s="77">
        <v>63279974.688010097</v>
      </c>
      <c r="K188" s="77">
        <v>67759972.896010801</v>
      </c>
      <c r="L188" s="77">
        <v>107151832.48965099</v>
      </c>
      <c r="M188" s="77">
        <v>188879848.896121</v>
      </c>
      <c r="N188" s="77">
        <v>239999808.00015399</v>
      </c>
      <c r="O188" s="77">
        <v>256319794.94416401</v>
      </c>
      <c r="P188" s="77">
        <v>301010587.10298401</v>
      </c>
      <c r="Q188" s="77">
        <v>366883548.34759098</v>
      </c>
      <c r="R188" s="77">
        <v>483066990.61241698</v>
      </c>
      <c r="S188" s="77">
        <v>1645917776.49102</v>
      </c>
      <c r="T188" s="77">
        <v>2096699189.34569</v>
      </c>
      <c r="U188" s="77">
        <v>2560220034.7423301</v>
      </c>
      <c r="V188" s="77">
        <v>2741169947.8865099</v>
      </c>
      <c r="W188" s="77">
        <v>2740301389.69311</v>
      </c>
      <c r="X188" s="77">
        <v>3733352634.6265202</v>
      </c>
      <c r="Y188" s="77">
        <v>5981760277.9386196</v>
      </c>
      <c r="Z188" s="77">
        <v>7259120150.5500898</v>
      </c>
      <c r="AA188" s="77">
        <v>7554719455.7035303</v>
      </c>
      <c r="AB188" s="77">
        <v>7932541690.7932796</v>
      </c>
      <c r="AC188" s="77">
        <v>8821443150.9248791</v>
      </c>
      <c r="AD188" s="77">
        <v>10005645420.4606</v>
      </c>
      <c r="AE188" s="77">
        <v>7324167369.1430502</v>
      </c>
      <c r="AF188" s="77">
        <v>7811183094.9284801</v>
      </c>
      <c r="AG188" s="77">
        <v>8386215864.7594299</v>
      </c>
      <c r="AH188" s="77">
        <v>9372171651.4954491</v>
      </c>
      <c r="AI188" s="77">
        <v>11685045513.6541</v>
      </c>
      <c r="AJ188" s="77">
        <v>11341482444.7334</v>
      </c>
      <c r="AK188" s="77">
        <v>12452275682.7048</v>
      </c>
      <c r="AL188" s="77">
        <v>12493107932.3797</v>
      </c>
      <c r="AM188" s="77">
        <v>12918855656.697001</v>
      </c>
      <c r="AN188" s="77">
        <v>13802600780.2341</v>
      </c>
      <c r="AO188" s="77">
        <v>15277763328.998699</v>
      </c>
      <c r="AP188" s="77">
        <v>15837451235.3706</v>
      </c>
      <c r="AQ188" s="77">
        <v>13996914694.4083</v>
      </c>
      <c r="AR188" s="77">
        <v>15593456176.8531</v>
      </c>
      <c r="AS188" s="77">
        <v>19507452535.7607</v>
      </c>
      <c r="AT188" s="77">
        <v>19452000520.155998</v>
      </c>
      <c r="AU188" s="77">
        <v>20142756046.813999</v>
      </c>
      <c r="AV188" s="77">
        <v>21633708192.457699</v>
      </c>
      <c r="AW188" s="77">
        <v>24763712873.862202</v>
      </c>
      <c r="AX188" s="77">
        <v>31081991677.5033</v>
      </c>
      <c r="AY188" s="77">
        <v>37215779713.9142</v>
      </c>
      <c r="AZ188" s="77">
        <v>42085379453.836197</v>
      </c>
      <c r="BA188" s="77">
        <v>60905452535.760696</v>
      </c>
      <c r="BB188" s="77">
        <v>48388363589.076698</v>
      </c>
      <c r="BC188" s="77">
        <v>64993498049.414803</v>
      </c>
      <c r="BD188" s="77">
        <v>77497529258.777603</v>
      </c>
      <c r="BE188" s="77">
        <v>87408842652.795807</v>
      </c>
      <c r="BF188" s="77">
        <v>89936020806.241898</v>
      </c>
      <c r="BG188" s="77">
        <v>92699089726.918106</v>
      </c>
      <c r="BH188" s="77">
        <v>78710793237.971405</v>
      </c>
      <c r="BI188" s="77">
        <v>75128738621.586502</v>
      </c>
      <c r="BJ188" s="77">
        <v>80856697009.102707</v>
      </c>
      <c r="BK188" s="77">
        <v>91505851755.526703</v>
      </c>
      <c r="BL188" s="77">
        <v>88060858257.477203</v>
      </c>
      <c r="BM188" s="77">
        <v>75909397659.297806</v>
      </c>
      <c r="BN188" s="77">
        <v>88191977373.212006</v>
      </c>
      <c r="BO188" s="77">
        <v>114667360208.062</v>
      </c>
      <c r="BP188" s="77">
        <v>108192457737.321</v>
      </c>
    </row>
    <row r="189" spans="1:68" x14ac:dyDescent="0.35">
      <c r="A189" t="s">
        <v>584</v>
      </c>
      <c r="B189" t="s">
        <v>585</v>
      </c>
      <c r="C189" t="s">
        <v>218</v>
      </c>
      <c r="D189" t="s">
        <v>219</v>
      </c>
      <c r="E189" s="77"/>
      <c r="F189" s="77"/>
      <c r="G189" s="77"/>
      <c r="H189" s="77"/>
      <c r="I189" s="77"/>
      <c r="J189" s="77"/>
      <c r="K189" s="77"/>
      <c r="L189" s="77"/>
      <c r="M189" s="77"/>
      <c r="N189" s="77"/>
      <c r="O189" s="77"/>
      <c r="P189" s="77"/>
      <c r="Q189" s="77"/>
      <c r="R189" s="77"/>
      <c r="S189" s="77"/>
      <c r="T189" s="77">
        <v>7075100695.6822996</v>
      </c>
      <c r="U189" s="77">
        <v>8481441948.6752796</v>
      </c>
      <c r="V189" s="77">
        <v>10530537666.197201</v>
      </c>
      <c r="W189" s="77">
        <v>12293161417.1922</v>
      </c>
      <c r="X189" s="77">
        <v>15359233808.7896</v>
      </c>
      <c r="Y189" s="77">
        <v>21040631379.5509</v>
      </c>
      <c r="Z189" s="77">
        <v>21001566255.162498</v>
      </c>
      <c r="AA189" s="77">
        <v>20719390900.361599</v>
      </c>
      <c r="AB189" s="77">
        <v>19799540393.966702</v>
      </c>
      <c r="AC189" s="77">
        <v>20065158813.909</v>
      </c>
      <c r="AD189" s="77">
        <v>19711831130.747398</v>
      </c>
      <c r="AE189" s="77">
        <v>20748593857.325901</v>
      </c>
      <c r="AF189" s="77">
        <v>25513234796.193298</v>
      </c>
      <c r="AG189" s="77">
        <v>28124031927.914501</v>
      </c>
      <c r="AH189" s="77">
        <v>28730234881.2258</v>
      </c>
      <c r="AI189" s="77">
        <v>33890663890.8452</v>
      </c>
      <c r="AJ189" s="77">
        <v>35877596793.744003</v>
      </c>
      <c r="AK189" s="77">
        <v>39303152779.741402</v>
      </c>
      <c r="AL189" s="77">
        <v>38476262969.306396</v>
      </c>
      <c r="AM189" s="77">
        <v>40639521816.496498</v>
      </c>
      <c r="AN189" s="77">
        <v>47227955200.390503</v>
      </c>
      <c r="AO189" s="77">
        <v>49170282331.827499</v>
      </c>
      <c r="AP189" s="77">
        <v>49548179500.229301</v>
      </c>
      <c r="AQ189" s="77">
        <v>50593486748.822304</v>
      </c>
      <c r="AR189" s="77">
        <v>52839936531.274696</v>
      </c>
      <c r="AS189" s="77">
        <v>55909436459.472298</v>
      </c>
      <c r="AT189" s="77">
        <v>56104114431.850899</v>
      </c>
      <c r="AU189" s="77">
        <v>61196326388.685997</v>
      </c>
      <c r="AV189" s="77">
        <v>75225425145.742096</v>
      </c>
      <c r="AW189" s="77">
        <v>89281970467.413498</v>
      </c>
      <c r="AX189" s="77">
        <v>101041826683.492</v>
      </c>
      <c r="AY189" s="77">
        <v>113035701751.595</v>
      </c>
      <c r="AZ189" s="77">
        <v>135646182748.022</v>
      </c>
      <c r="BA189" s="77">
        <v>148958990447.76501</v>
      </c>
      <c r="BB189" s="77">
        <v>129389535768.02299</v>
      </c>
      <c r="BC189" s="77">
        <v>138174096381.89801</v>
      </c>
      <c r="BD189" s="77">
        <v>157064408558.82901</v>
      </c>
      <c r="BE189" s="77">
        <v>155912881125.311</v>
      </c>
      <c r="BF189" s="77">
        <v>162812437315.90701</v>
      </c>
      <c r="BG189" s="77">
        <v>167893016317.08899</v>
      </c>
      <c r="BH189" s="77">
        <v>151721848514.729</v>
      </c>
      <c r="BI189" s="77">
        <v>159200150156.228</v>
      </c>
      <c r="BJ189" s="77">
        <v>176977448024.04001</v>
      </c>
      <c r="BK189" s="77">
        <v>193850030853.88699</v>
      </c>
      <c r="BL189" s="77">
        <v>195442320173.664</v>
      </c>
      <c r="BM189" s="77">
        <v>178185121948.33099</v>
      </c>
      <c r="BN189" s="77">
        <v>208006924432.84</v>
      </c>
      <c r="BO189" s="77">
        <v>223331355321.86401</v>
      </c>
      <c r="BP189" s="77">
        <v>234402049500.76501</v>
      </c>
    </row>
    <row r="190" spans="1:68" x14ac:dyDescent="0.35">
      <c r="A190" t="s">
        <v>586</v>
      </c>
      <c r="B190" t="s">
        <v>587</v>
      </c>
      <c r="C190" t="s">
        <v>218</v>
      </c>
      <c r="D190" t="s">
        <v>219</v>
      </c>
      <c r="E190" s="77">
        <v>3749265014.6997099</v>
      </c>
      <c r="F190" s="77">
        <v>4118647627.0474601</v>
      </c>
      <c r="G190" s="77">
        <v>4310163796.7240696</v>
      </c>
      <c r="H190" s="77">
        <v>4630827383.4523296</v>
      </c>
      <c r="I190" s="77">
        <v>5204955900.8819799</v>
      </c>
      <c r="J190" s="77">
        <v>5929231415.3716898</v>
      </c>
      <c r="K190" s="77">
        <v>6561108777.82444</v>
      </c>
      <c r="L190" s="77">
        <v>7464510709.7858</v>
      </c>
      <c r="M190" s="77">
        <v>8041999160.0167999</v>
      </c>
      <c r="N190" s="77">
        <v>8683116337.6732502</v>
      </c>
      <c r="O190" s="77">
        <v>10027509449.811001</v>
      </c>
      <c r="P190" s="77">
        <v>10665896682.066401</v>
      </c>
      <c r="Q190" s="77">
        <v>9415016359.56604</v>
      </c>
      <c r="R190" s="77">
        <v>6383429490.2109098</v>
      </c>
      <c r="S190" s="77">
        <v>8899191919.1919193</v>
      </c>
      <c r="T190" s="77">
        <v>11230606060.6061</v>
      </c>
      <c r="U190" s="77">
        <v>13168080808.080799</v>
      </c>
      <c r="V190" s="77">
        <v>15126060606.0606</v>
      </c>
      <c r="W190" s="77">
        <v>17811515151.515202</v>
      </c>
      <c r="X190" s="77">
        <v>19688383838.383801</v>
      </c>
      <c r="Y190" s="77">
        <v>23654444444.444401</v>
      </c>
      <c r="Z190" s="77">
        <v>28100606060.606098</v>
      </c>
      <c r="AA190" s="77">
        <v>30725971563.980999</v>
      </c>
      <c r="AB190" s="77">
        <v>28691889763.779499</v>
      </c>
      <c r="AC190" s="77">
        <v>31151825467.497799</v>
      </c>
      <c r="AD190" s="77">
        <v>31144920844.327202</v>
      </c>
      <c r="AE190" s="77">
        <v>31899070055.7967</v>
      </c>
      <c r="AF190" s="77">
        <v>33351529274.686901</v>
      </c>
      <c r="AG190" s="77">
        <v>38472742808.316704</v>
      </c>
      <c r="AH190" s="77">
        <v>40171106279.007797</v>
      </c>
      <c r="AI190" s="77">
        <v>40010423970.457603</v>
      </c>
      <c r="AJ190" s="77">
        <v>45625336680.204697</v>
      </c>
      <c r="AK190" s="77">
        <v>48884671947.465698</v>
      </c>
      <c r="AL190" s="77">
        <v>51809999353.1614</v>
      </c>
      <c r="AM190" s="77">
        <v>52293470813.133598</v>
      </c>
      <c r="AN190" s="77">
        <v>60636071684.191803</v>
      </c>
      <c r="AO190" s="77">
        <v>63320170084.4076</v>
      </c>
      <c r="AP190" s="77">
        <v>62433340468.022797</v>
      </c>
      <c r="AQ190" s="77">
        <v>62191955814.347801</v>
      </c>
      <c r="AR190" s="77">
        <v>62973857068.511299</v>
      </c>
      <c r="AS190" s="77">
        <v>99484802344.527695</v>
      </c>
      <c r="AT190" s="77">
        <v>97145618479.903793</v>
      </c>
      <c r="AU190" s="77">
        <v>97923302809.353699</v>
      </c>
      <c r="AV190" s="77">
        <v>112371913740.823</v>
      </c>
      <c r="AW190" s="77">
        <v>132216048339.41299</v>
      </c>
      <c r="AX190" s="77">
        <v>145208562960.767</v>
      </c>
      <c r="AY190" s="77">
        <v>161871385506.35999</v>
      </c>
      <c r="AZ190" s="77">
        <v>184140869997.45999</v>
      </c>
      <c r="BA190" s="77">
        <v>202203748583.854</v>
      </c>
      <c r="BB190" s="77">
        <v>187337783856.466</v>
      </c>
      <c r="BC190" s="77">
        <v>196709621849.586</v>
      </c>
      <c r="BD190" s="77">
        <v>230586581059.66501</v>
      </c>
      <c r="BE190" s="77">
        <v>250106966104.70401</v>
      </c>
      <c r="BF190" s="77">
        <v>258657231672.41199</v>
      </c>
      <c r="BG190" s="77">
        <v>271390474857.63199</v>
      </c>
      <c r="BH190" s="77">
        <v>299963590534.77301</v>
      </c>
      <c r="BI190" s="77">
        <v>313630000130.435</v>
      </c>
      <c r="BJ190" s="77">
        <v>339205534861.09998</v>
      </c>
      <c r="BK190" s="77">
        <v>356128166704.92102</v>
      </c>
      <c r="BL190" s="77">
        <v>320909472770.66901</v>
      </c>
      <c r="BM190" s="77">
        <v>300425609817.98102</v>
      </c>
      <c r="BN190" s="77">
        <v>348516647445.14801</v>
      </c>
      <c r="BO190" s="77">
        <v>374787958882.30798</v>
      </c>
      <c r="BP190" s="77">
        <v>338368455317.87598</v>
      </c>
    </row>
    <row r="191" spans="1:68" x14ac:dyDescent="0.35">
      <c r="A191" t="s">
        <v>588</v>
      </c>
      <c r="B191" t="s">
        <v>589</v>
      </c>
      <c r="C191" t="s">
        <v>218</v>
      </c>
      <c r="D191" t="s">
        <v>219</v>
      </c>
      <c r="E191" s="77">
        <v>537147100</v>
      </c>
      <c r="F191" s="77">
        <v>599026300</v>
      </c>
      <c r="G191" s="77">
        <v>652120900</v>
      </c>
      <c r="H191" s="77">
        <v>722784500</v>
      </c>
      <c r="I191" s="77">
        <v>776137500</v>
      </c>
      <c r="J191" s="77">
        <v>852485300</v>
      </c>
      <c r="K191" s="77">
        <v>928833000</v>
      </c>
      <c r="L191" s="77">
        <v>1034376400</v>
      </c>
      <c r="M191" s="77">
        <v>1112791100</v>
      </c>
      <c r="N191" s="77">
        <v>1221305700</v>
      </c>
      <c r="O191" s="77">
        <v>1351006400</v>
      </c>
      <c r="P191" s="77">
        <v>1523917200</v>
      </c>
      <c r="Q191" s="77">
        <v>1673411700</v>
      </c>
      <c r="R191" s="77">
        <v>1913793400</v>
      </c>
      <c r="S191" s="77">
        <v>2188307600</v>
      </c>
      <c r="T191" s="77">
        <v>2435304100</v>
      </c>
      <c r="U191" s="77">
        <v>2588106000</v>
      </c>
      <c r="V191" s="77">
        <v>2738261900</v>
      </c>
      <c r="W191" s="77">
        <v>3244558600</v>
      </c>
      <c r="X191" s="77">
        <v>3704551600</v>
      </c>
      <c r="Y191" s="77">
        <v>4614086400</v>
      </c>
      <c r="Z191" s="77">
        <v>5222421500</v>
      </c>
      <c r="AA191" s="77">
        <v>5769767900</v>
      </c>
      <c r="AB191" s="77">
        <v>5923755900</v>
      </c>
      <c r="AC191" s="77">
        <v>6183387100</v>
      </c>
      <c r="AD191" s="77">
        <v>6541517100</v>
      </c>
      <c r="AE191" s="77">
        <v>6797834200</v>
      </c>
      <c r="AF191" s="77">
        <v>6827665300</v>
      </c>
      <c r="AG191" s="77">
        <v>5902783400</v>
      </c>
      <c r="AH191" s="77">
        <v>5918469800</v>
      </c>
      <c r="AI191" s="77">
        <v>6433967000</v>
      </c>
      <c r="AJ191" s="77">
        <v>7074675500</v>
      </c>
      <c r="AK191" s="77">
        <v>8042337700</v>
      </c>
      <c r="AL191" s="77">
        <v>8782585400</v>
      </c>
      <c r="AM191" s="77">
        <v>9365289800</v>
      </c>
      <c r="AN191" s="77">
        <v>9573813700</v>
      </c>
      <c r="AO191" s="77">
        <v>9870494000</v>
      </c>
      <c r="AP191" s="77">
        <v>10677286100</v>
      </c>
      <c r="AQ191" s="77">
        <v>11575486400</v>
      </c>
      <c r="AR191" s="77">
        <v>12130252200</v>
      </c>
      <c r="AS191" s="77">
        <v>12304115000</v>
      </c>
      <c r="AT191" s="77">
        <v>12502013400</v>
      </c>
      <c r="AU191" s="77">
        <v>12994310400</v>
      </c>
      <c r="AV191" s="77">
        <v>13693981200</v>
      </c>
      <c r="AW191" s="77">
        <v>15013381700</v>
      </c>
      <c r="AX191" s="77">
        <v>16374393900</v>
      </c>
      <c r="AY191" s="77">
        <v>18141666300</v>
      </c>
      <c r="AZ191" s="77">
        <v>21295984200</v>
      </c>
      <c r="BA191" s="77">
        <v>25155888600</v>
      </c>
      <c r="BB191" s="77">
        <v>27116635600</v>
      </c>
      <c r="BC191" s="77">
        <v>29440287600</v>
      </c>
      <c r="BD191" s="77">
        <v>34686224300</v>
      </c>
      <c r="BE191" s="77">
        <v>40429700000</v>
      </c>
      <c r="BF191" s="77">
        <v>45599900000</v>
      </c>
      <c r="BG191" s="77">
        <v>49921400000</v>
      </c>
      <c r="BH191" s="77">
        <v>54091800000</v>
      </c>
      <c r="BI191" s="77">
        <v>57907700000</v>
      </c>
      <c r="BJ191" s="77">
        <v>62202700000</v>
      </c>
      <c r="BK191" s="77">
        <v>67294169200</v>
      </c>
      <c r="BL191" s="77">
        <v>69721787500</v>
      </c>
      <c r="BM191" s="77">
        <v>57086836900</v>
      </c>
      <c r="BN191" s="77">
        <v>67406738100</v>
      </c>
      <c r="BO191" s="77">
        <v>76522511780.622192</v>
      </c>
      <c r="BP191" s="77">
        <v>83382400000</v>
      </c>
    </row>
    <row r="192" spans="1:68" x14ac:dyDescent="0.35">
      <c r="A192" t="s">
        <v>590</v>
      </c>
      <c r="B192" t="s">
        <v>591</v>
      </c>
      <c r="C192" t="s">
        <v>218</v>
      </c>
      <c r="D192" t="s">
        <v>219</v>
      </c>
      <c r="E192" s="77"/>
      <c r="F192" s="77"/>
      <c r="G192" s="77"/>
      <c r="H192" s="77"/>
      <c r="I192" s="77"/>
      <c r="J192" s="77"/>
      <c r="K192" s="77"/>
      <c r="L192" s="77"/>
      <c r="M192" s="77"/>
      <c r="N192" s="77"/>
      <c r="O192" s="77"/>
      <c r="P192" s="77"/>
      <c r="Q192" s="77"/>
      <c r="R192" s="77"/>
      <c r="S192" s="77"/>
      <c r="T192" s="77"/>
      <c r="U192" s="77"/>
      <c r="V192" s="77"/>
      <c r="W192" s="77"/>
      <c r="X192" s="77"/>
      <c r="Y192" s="77"/>
      <c r="Z192" s="77"/>
      <c r="AA192" s="77">
        <v>15203143381</v>
      </c>
      <c r="AB192" s="77">
        <v>14124541992.5</v>
      </c>
      <c r="AC192" s="77">
        <v>20339340469.333302</v>
      </c>
      <c r="AD192" s="77">
        <v>15044388198.181801</v>
      </c>
      <c r="AE192" s="77">
        <v>21777475654.285702</v>
      </c>
      <c r="AF192" s="77">
        <v>36533467759.411797</v>
      </c>
      <c r="AG192" s="77">
        <v>15439408447.200001</v>
      </c>
      <c r="AH192" s="77">
        <v>22499558526.368198</v>
      </c>
      <c r="AI192" s="77">
        <v>26410386962.801899</v>
      </c>
      <c r="AJ192" s="77">
        <v>34341465998.200298</v>
      </c>
      <c r="AK192" s="77">
        <v>35966302303.263</v>
      </c>
      <c r="AL192" s="77">
        <v>34832077220.853699</v>
      </c>
      <c r="AM192" s="77">
        <v>44882079766.891296</v>
      </c>
      <c r="AN192" s="77">
        <v>53312793687.383598</v>
      </c>
      <c r="AO192" s="77">
        <v>55252414130.301903</v>
      </c>
      <c r="AP192" s="77">
        <v>58147522522.522499</v>
      </c>
      <c r="AQ192" s="77">
        <v>55501467877.380997</v>
      </c>
      <c r="AR192" s="77">
        <v>50187324567.883003</v>
      </c>
      <c r="AS192" s="77">
        <v>51744749133.212997</v>
      </c>
      <c r="AT192" s="77">
        <v>52030158775.405502</v>
      </c>
      <c r="AU192" s="77">
        <v>54777553515.080902</v>
      </c>
      <c r="AV192" s="77">
        <v>58731030121.867104</v>
      </c>
      <c r="AW192" s="77">
        <v>66768703497.568703</v>
      </c>
      <c r="AX192" s="77">
        <v>76060606060.606094</v>
      </c>
      <c r="AY192" s="77">
        <v>88643193061.748001</v>
      </c>
      <c r="AZ192" s="77">
        <v>102170981144.136</v>
      </c>
      <c r="BA192" s="77">
        <v>120550599815.44099</v>
      </c>
      <c r="BB192" s="77">
        <v>120822986521.479</v>
      </c>
      <c r="BC192" s="77">
        <v>147527631520.729</v>
      </c>
      <c r="BD192" s="77">
        <v>171761737046.58499</v>
      </c>
      <c r="BE192" s="77">
        <v>192650021648.58301</v>
      </c>
      <c r="BF192" s="77">
        <v>201175543571.392</v>
      </c>
      <c r="BG192" s="77">
        <v>200786250582.94299</v>
      </c>
      <c r="BH192" s="77">
        <v>189802976285.61899</v>
      </c>
      <c r="BI192" s="77">
        <v>191898104390.379</v>
      </c>
      <c r="BJ192" s="77">
        <v>211007984080.91101</v>
      </c>
      <c r="BK192" s="77">
        <v>222597009739.23499</v>
      </c>
      <c r="BL192" s="77">
        <v>228346006003.64801</v>
      </c>
      <c r="BM192" s="77">
        <v>201409694755.93399</v>
      </c>
      <c r="BN192" s="77">
        <v>226354278280.88501</v>
      </c>
      <c r="BO192" s="77">
        <v>246488757636.211</v>
      </c>
      <c r="BP192" s="77">
        <v>267603248655.25299</v>
      </c>
    </row>
    <row r="193" spans="1:68" x14ac:dyDescent="0.35">
      <c r="A193" t="s">
        <v>592</v>
      </c>
      <c r="B193" t="s">
        <v>593</v>
      </c>
      <c r="C193" t="s">
        <v>218</v>
      </c>
      <c r="D193" t="s">
        <v>219</v>
      </c>
      <c r="E193" s="77">
        <v>7515894110.5648699</v>
      </c>
      <c r="F193" s="77">
        <v>8171194424.9449797</v>
      </c>
      <c r="G193" s="77">
        <v>4954593071.82796</v>
      </c>
      <c r="H193" s="77">
        <v>5505023238.4066896</v>
      </c>
      <c r="I193" s="77">
        <v>5953756194.8098803</v>
      </c>
      <c r="J193" s="77">
        <v>6517349771.9338598</v>
      </c>
      <c r="K193" s="77">
        <v>7189017887.6923103</v>
      </c>
      <c r="L193" s="77">
        <v>7724873935.1282101</v>
      </c>
      <c r="M193" s="77">
        <v>8632749269.4871807</v>
      </c>
      <c r="N193" s="77">
        <v>9571800652.5641003</v>
      </c>
      <c r="O193" s="77">
        <v>7559115516.6953201</v>
      </c>
      <c r="P193" s="77">
        <v>8375075629.8326998</v>
      </c>
      <c r="Q193" s="77">
        <v>9067815521.3262005</v>
      </c>
      <c r="R193" s="77">
        <v>11412449735.305599</v>
      </c>
      <c r="S193" s="77">
        <v>15607882555.291599</v>
      </c>
      <c r="T193" s="77">
        <v>16875240683.508301</v>
      </c>
      <c r="U193" s="77">
        <v>19381055197.2794</v>
      </c>
      <c r="V193" s="77">
        <v>22283109803.3521</v>
      </c>
      <c r="W193" s="77">
        <v>25762224562.631599</v>
      </c>
      <c r="X193" s="77">
        <v>31218296292.129501</v>
      </c>
      <c r="Y193" s="77">
        <v>36848080898.811203</v>
      </c>
      <c r="Z193" s="77">
        <v>40499388869.127098</v>
      </c>
      <c r="AA193" s="77">
        <v>42206011275.175697</v>
      </c>
      <c r="AB193" s="77">
        <v>37759179894.5298</v>
      </c>
      <c r="AC193" s="77">
        <v>35730185633.5233</v>
      </c>
      <c r="AD193" s="77">
        <v>34961486348.238197</v>
      </c>
      <c r="AE193" s="77">
        <v>33987207294.943199</v>
      </c>
      <c r="AF193" s="77">
        <v>37791488666.074303</v>
      </c>
      <c r="AG193" s="77">
        <v>43152128958.611603</v>
      </c>
      <c r="AH193" s="77">
        <v>48513773720.672997</v>
      </c>
      <c r="AI193" s="77">
        <v>50508286641.5746</v>
      </c>
      <c r="AJ193" s="77">
        <v>51784144942.726997</v>
      </c>
      <c r="AK193" s="77">
        <v>60422328242.180298</v>
      </c>
      <c r="AL193" s="77">
        <v>62036529147.183098</v>
      </c>
      <c r="AM193" s="77">
        <v>73159336915.271805</v>
      </c>
      <c r="AN193" s="77">
        <v>84644328727.482498</v>
      </c>
      <c r="AO193" s="77">
        <v>94648084429.034103</v>
      </c>
      <c r="AP193" s="77">
        <v>94106317565.084595</v>
      </c>
      <c r="AQ193" s="77">
        <v>74492416329.9142</v>
      </c>
      <c r="AR193" s="77">
        <v>85640171045.125397</v>
      </c>
      <c r="AS193" s="77">
        <v>83669788254.727905</v>
      </c>
      <c r="AT193" s="77">
        <v>78921234457.548706</v>
      </c>
      <c r="AU193" s="77">
        <v>84307345887.542999</v>
      </c>
      <c r="AV193" s="77">
        <v>87039092974.227203</v>
      </c>
      <c r="AW193" s="77">
        <v>95001999685.331406</v>
      </c>
      <c r="AX193" s="77">
        <v>107419977318.166</v>
      </c>
      <c r="AY193" s="77">
        <v>127652926368.069</v>
      </c>
      <c r="AZ193" s="77">
        <v>155980408673.40302</v>
      </c>
      <c r="BA193" s="77">
        <v>181624626327.36099</v>
      </c>
      <c r="BB193" s="77">
        <v>175974755881.37201</v>
      </c>
      <c r="BC193" s="77">
        <v>208368893151.14401</v>
      </c>
      <c r="BD193" s="77">
        <v>234216730295.93799</v>
      </c>
      <c r="BE193" s="77">
        <v>261920540972.10199</v>
      </c>
      <c r="BF193" s="77">
        <v>283902828581.65002</v>
      </c>
      <c r="BG193" s="77">
        <v>297483555344.802</v>
      </c>
      <c r="BH193" s="77">
        <v>306445871246.71802</v>
      </c>
      <c r="BI193" s="77">
        <v>318627003012.52002</v>
      </c>
      <c r="BJ193" s="77">
        <v>328480736798.79199</v>
      </c>
      <c r="BK193" s="77">
        <v>346841896583.51501</v>
      </c>
      <c r="BL193" s="77">
        <v>376823402244.92798</v>
      </c>
      <c r="BM193" s="77">
        <v>361751145451.59698</v>
      </c>
      <c r="BN193" s="77">
        <v>394087359848.10999</v>
      </c>
      <c r="BO193" s="77">
        <v>404353369604.63098</v>
      </c>
      <c r="BP193" s="77">
        <v>437146372729.94202</v>
      </c>
    </row>
    <row r="194" spans="1:68" x14ac:dyDescent="0.35">
      <c r="A194" t="s">
        <v>594</v>
      </c>
      <c r="B194" t="s">
        <v>595</v>
      </c>
      <c r="C194" t="s">
        <v>218</v>
      </c>
      <c r="D194" t="s">
        <v>219</v>
      </c>
      <c r="E194" s="77"/>
      <c r="F194" s="77"/>
      <c r="G194" s="77"/>
      <c r="H194" s="77"/>
      <c r="I194" s="77"/>
      <c r="J194" s="77"/>
      <c r="K194" s="77"/>
      <c r="L194" s="77"/>
      <c r="M194" s="77"/>
      <c r="N194" s="77"/>
      <c r="O194" s="77">
        <v>11563041</v>
      </c>
      <c r="P194" s="77">
        <v>12706874</v>
      </c>
      <c r="Q194" s="77">
        <v>13956474</v>
      </c>
      <c r="R194" s="77">
        <v>15331889</v>
      </c>
      <c r="S194" s="77">
        <v>16848759.469999999</v>
      </c>
      <c r="T194" s="77">
        <v>18521112.489999998</v>
      </c>
      <c r="U194" s="77">
        <v>20364419.710000001</v>
      </c>
      <c r="V194" s="77">
        <v>22308104.440000001</v>
      </c>
      <c r="W194" s="77">
        <v>24530014.550000001</v>
      </c>
      <c r="X194" s="77">
        <v>27004250.989999998</v>
      </c>
      <c r="Y194" s="77">
        <v>29728053.550000001</v>
      </c>
      <c r="Z194" s="77">
        <v>32726593.75</v>
      </c>
      <c r="AA194" s="77">
        <v>36027582.710000001</v>
      </c>
      <c r="AB194" s="77">
        <v>39661530.18</v>
      </c>
      <c r="AC194" s="77">
        <v>44814259.43</v>
      </c>
      <c r="AD194" s="77">
        <v>51030636.670000002</v>
      </c>
      <c r="AE194" s="77">
        <v>58109314.439999998</v>
      </c>
      <c r="AF194" s="77">
        <v>66169904.909999996</v>
      </c>
      <c r="AG194" s="77">
        <v>75348614.959999993</v>
      </c>
      <c r="AH194" s="77">
        <v>85800542.780000001</v>
      </c>
      <c r="AI194" s="77">
        <v>97702303.049999997</v>
      </c>
      <c r="AJ194" s="77">
        <v>106555300</v>
      </c>
      <c r="AK194" s="77">
        <v>104771300</v>
      </c>
      <c r="AL194" s="77">
        <v>96455700</v>
      </c>
      <c r="AM194" s="77">
        <v>106138500</v>
      </c>
      <c r="AN194" s="77">
        <v>121018500</v>
      </c>
      <c r="AO194" s="77">
        <v>137494600</v>
      </c>
      <c r="AP194" s="77">
        <v>143860800</v>
      </c>
      <c r="AQ194" s="77">
        <v>149079600</v>
      </c>
      <c r="AR194" s="77">
        <v>144206500</v>
      </c>
      <c r="AS194" s="77">
        <v>149535827.63671899</v>
      </c>
      <c r="AT194" s="77">
        <v>159453506.46972701</v>
      </c>
      <c r="AU194" s="77">
        <v>162665542.602539</v>
      </c>
      <c r="AV194" s="77">
        <v>154559875.48828101</v>
      </c>
      <c r="AW194" s="77">
        <v>166391555.78613299</v>
      </c>
      <c r="AX194" s="77">
        <v>191048400.87890601</v>
      </c>
      <c r="AY194" s="77">
        <v>193679687.5</v>
      </c>
      <c r="AZ194" s="77">
        <v>200903640.74707001</v>
      </c>
      <c r="BA194" s="77">
        <v>201167343.13964799</v>
      </c>
      <c r="BB194" s="77">
        <v>189997985.83984399</v>
      </c>
      <c r="BC194" s="77">
        <v>188174270.62988299</v>
      </c>
      <c r="BD194" s="77">
        <v>198873916.62597701</v>
      </c>
      <c r="BE194" s="77">
        <v>215762390.13671899</v>
      </c>
      <c r="BF194" s="77">
        <v>224265167.23632801</v>
      </c>
      <c r="BG194" s="77">
        <v>245731216.430664</v>
      </c>
      <c r="BH194" s="77">
        <v>287215972.90039098</v>
      </c>
      <c r="BI194" s="77">
        <v>305404174.80468798</v>
      </c>
      <c r="BJ194" s="77">
        <v>292345764.16015601</v>
      </c>
      <c r="BK194" s="77">
        <v>288160980.22460902</v>
      </c>
      <c r="BL194" s="77">
        <v>281828704.83398402</v>
      </c>
      <c r="BM194" s="77">
        <v>261179138.18359399</v>
      </c>
      <c r="BN194" s="77">
        <v>229858184.81445301</v>
      </c>
      <c r="BO194" s="77">
        <v>242333709.71679699</v>
      </c>
      <c r="BP194" s="77">
        <v>263020733.717011</v>
      </c>
    </row>
    <row r="195" spans="1:68" x14ac:dyDescent="0.35">
      <c r="A195" t="s">
        <v>596</v>
      </c>
      <c r="B195" t="s">
        <v>597</v>
      </c>
      <c r="C195" t="s">
        <v>218</v>
      </c>
      <c r="D195" t="s">
        <v>219</v>
      </c>
      <c r="E195" s="77">
        <v>230496036.87936601</v>
      </c>
      <c r="F195" s="77">
        <v>244832039.17312601</v>
      </c>
      <c r="G195" s="77">
        <v>261184041.78944701</v>
      </c>
      <c r="H195" s="77">
        <v>275968044.15488702</v>
      </c>
      <c r="I195" s="77">
        <v>305312048.84992802</v>
      </c>
      <c r="J195" s="77">
        <v>344176055.068169</v>
      </c>
      <c r="K195" s="77">
        <v>390992062.55873001</v>
      </c>
      <c r="L195" s="77">
        <v>441728182.67650902</v>
      </c>
      <c r="M195" s="77">
        <v>485184189.62946999</v>
      </c>
      <c r="N195" s="77">
        <v>551263864.20221806</v>
      </c>
      <c r="O195" s="77">
        <v>645568215.29091406</v>
      </c>
      <c r="P195" s="77">
        <v>717750278.10566401</v>
      </c>
      <c r="Q195" s="77">
        <v>858761926.08967996</v>
      </c>
      <c r="R195" s="77">
        <v>1299079410.4363799</v>
      </c>
      <c r="S195" s="77">
        <v>1467417672.1700201</v>
      </c>
      <c r="T195" s="77">
        <v>1356603608.0969501</v>
      </c>
      <c r="U195" s="77">
        <v>1511843235.4911101</v>
      </c>
      <c r="V195" s="77">
        <v>1640746618.68467</v>
      </c>
      <c r="W195" s="77">
        <v>1947878830.6238301</v>
      </c>
      <c r="X195" s="77">
        <v>2293760510.9608998</v>
      </c>
      <c r="Y195" s="77">
        <v>2545808455.5239902</v>
      </c>
      <c r="Z195" s="77">
        <v>2498190847.3966799</v>
      </c>
      <c r="AA195" s="77">
        <v>2368719683.4484801</v>
      </c>
      <c r="AB195" s="77">
        <v>2562351551.04491</v>
      </c>
      <c r="AC195" s="77">
        <v>2552662617.18854</v>
      </c>
      <c r="AD195" s="77">
        <v>2423339171.5001502</v>
      </c>
      <c r="AE195" s="77">
        <v>2647995602.2869802</v>
      </c>
      <c r="AF195" s="77">
        <v>3143851794.0872302</v>
      </c>
      <c r="AG195" s="77">
        <v>3656177880.7062502</v>
      </c>
      <c r="AH195" s="77">
        <v>3546472565.6936402</v>
      </c>
      <c r="AI195" s="77">
        <v>3219729083.0648699</v>
      </c>
      <c r="AJ195" s="77">
        <v>3787394957.9831901</v>
      </c>
      <c r="AK195" s="77">
        <v>4377980510.0559797</v>
      </c>
      <c r="AL195" s="77">
        <v>4974550286.1815205</v>
      </c>
      <c r="AM195" s="77">
        <v>5502786069.6517401</v>
      </c>
      <c r="AN195" s="77">
        <v>4636057476.4256802</v>
      </c>
      <c r="AO195" s="77">
        <v>5155311077.3899803</v>
      </c>
      <c r="AP195" s="77">
        <v>4936615298.7936697</v>
      </c>
      <c r="AQ195" s="77">
        <v>3789443014.6166201</v>
      </c>
      <c r="AR195" s="77">
        <v>3477038204.0173302</v>
      </c>
      <c r="AS195" s="77">
        <v>3521339699.07407</v>
      </c>
      <c r="AT195" s="77">
        <v>3081024212.4292402</v>
      </c>
      <c r="AU195" s="77">
        <v>2999511040.1976399</v>
      </c>
      <c r="AV195" s="77">
        <v>3536411824.2958002</v>
      </c>
      <c r="AW195" s="77">
        <v>3927157866.9646502</v>
      </c>
      <c r="AX195" s="77">
        <v>4865892972.2759504</v>
      </c>
      <c r="AY195" s="77">
        <v>8354911040.70193</v>
      </c>
      <c r="AZ195" s="77">
        <v>9545028944.3457909</v>
      </c>
      <c r="BA195" s="77">
        <v>11670892800.530899</v>
      </c>
      <c r="BB195" s="77">
        <v>11619456449.266001</v>
      </c>
      <c r="BC195" s="77">
        <v>14250786674.7766</v>
      </c>
      <c r="BD195" s="77">
        <v>17985138065.8549</v>
      </c>
      <c r="BE195" s="77">
        <v>21295168665.724701</v>
      </c>
      <c r="BF195" s="77">
        <v>21261338064.8783</v>
      </c>
      <c r="BG195" s="77">
        <v>23210823987.307999</v>
      </c>
      <c r="BH195" s="77">
        <v>21723437010.098202</v>
      </c>
      <c r="BI195" s="77">
        <v>20758876952.623199</v>
      </c>
      <c r="BJ195" s="77">
        <v>22742699138.355999</v>
      </c>
      <c r="BK195" s="77">
        <v>24109780708.026798</v>
      </c>
      <c r="BL195" s="77">
        <v>24751066910.540901</v>
      </c>
      <c r="BM195" s="77">
        <v>23848445103.922699</v>
      </c>
      <c r="BN195" s="77">
        <v>26113333240.233299</v>
      </c>
      <c r="BO195" s="77">
        <v>31603619036.633801</v>
      </c>
      <c r="BP195" s="77">
        <v>30932496249.791698</v>
      </c>
    </row>
    <row r="196" spans="1:68" x14ac:dyDescent="0.35">
      <c r="A196" t="s">
        <v>598</v>
      </c>
      <c r="B196" t="s">
        <v>599</v>
      </c>
      <c r="C196" t="s">
        <v>218</v>
      </c>
      <c r="D196" t="s">
        <v>219</v>
      </c>
      <c r="E196" s="77"/>
      <c r="F196" s="77"/>
      <c r="G196" s="77"/>
      <c r="H196" s="77"/>
      <c r="I196" s="77"/>
      <c r="J196" s="77"/>
      <c r="K196" s="77"/>
      <c r="L196" s="77"/>
      <c r="M196" s="77"/>
      <c r="N196" s="77"/>
      <c r="O196" s="77"/>
      <c r="P196" s="77"/>
      <c r="Q196" s="77"/>
      <c r="R196" s="77"/>
      <c r="S196" s="77"/>
      <c r="T196" s="77"/>
      <c r="U196" s="77"/>
      <c r="V196" s="77"/>
      <c r="W196" s="77"/>
      <c r="X196" s="77"/>
      <c r="Y196" s="77"/>
      <c r="Z196" s="77"/>
      <c r="AA196" s="77"/>
      <c r="AB196" s="77"/>
      <c r="AC196" s="77"/>
      <c r="AD196" s="77"/>
      <c r="AE196" s="77"/>
      <c r="AF196" s="77"/>
      <c r="AG196" s="77"/>
      <c r="AH196" s="77"/>
      <c r="AI196" s="77">
        <v>65977748210.526299</v>
      </c>
      <c r="AJ196" s="77">
        <v>85500935934.990097</v>
      </c>
      <c r="AK196" s="77">
        <v>94337050693.272705</v>
      </c>
      <c r="AL196" s="77">
        <v>96043157272.862</v>
      </c>
      <c r="AM196" s="77">
        <v>110803635287.621</v>
      </c>
      <c r="AN196" s="77">
        <v>142293781028.56799</v>
      </c>
      <c r="AO196" s="77">
        <v>160193242090.427</v>
      </c>
      <c r="AP196" s="77">
        <v>159358178533.659</v>
      </c>
      <c r="AQ196" s="77">
        <v>174685791563.561</v>
      </c>
      <c r="AR196" s="77">
        <v>170030662134.73401</v>
      </c>
      <c r="AS196" s="77">
        <v>172220451786.957</v>
      </c>
      <c r="AT196" s="77">
        <v>190905493539.168</v>
      </c>
      <c r="AU196" s="77">
        <v>199070448694.89999</v>
      </c>
      <c r="AV196" s="77">
        <v>217828661056.935</v>
      </c>
      <c r="AW196" s="77">
        <v>255107252158.63101</v>
      </c>
      <c r="AX196" s="77">
        <v>306145944824.92999</v>
      </c>
      <c r="AY196" s="77">
        <v>344626667414.29199</v>
      </c>
      <c r="AZ196" s="77">
        <v>429020755432.72101</v>
      </c>
      <c r="BA196" s="77">
        <v>533599779515.71503</v>
      </c>
      <c r="BB196" s="77">
        <v>439731589139.21198</v>
      </c>
      <c r="BC196" s="77">
        <v>475696613935.59497</v>
      </c>
      <c r="BD196" s="77">
        <v>524374183218.30902</v>
      </c>
      <c r="BE196" s="77">
        <v>495230523665.901</v>
      </c>
      <c r="BF196" s="77">
        <v>515761954074.15698</v>
      </c>
      <c r="BG196" s="77">
        <v>539080475073.71899</v>
      </c>
      <c r="BH196" s="77">
        <v>477111287969.22699</v>
      </c>
      <c r="BI196" s="77">
        <v>470024599375.61902</v>
      </c>
      <c r="BJ196" s="77">
        <v>524641252834.82599</v>
      </c>
      <c r="BK196" s="77">
        <v>588779796423.69495</v>
      </c>
      <c r="BL196" s="77">
        <v>596058473058.76599</v>
      </c>
      <c r="BM196" s="77">
        <v>599442732365.37195</v>
      </c>
      <c r="BN196" s="77">
        <v>681346077608.60706</v>
      </c>
      <c r="BO196" s="77">
        <v>689763329458.44104</v>
      </c>
      <c r="BP196" s="77">
        <v>811229100687.56604</v>
      </c>
    </row>
    <row r="197" spans="1:68" x14ac:dyDescent="0.35">
      <c r="A197" t="s">
        <v>600</v>
      </c>
      <c r="B197" t="s">
        <v>601</v>
      </c>
      <c r="C197" t="s">
        <v>218</v>
      </c>
      <c r="D197" t="s">
        <v>219</v>
      </c>
      <c r="E197" s="77">
        <v>22009956179.249901</v>
      </c>
      <c r="F197" s="77">
        <v>23330571460.501801</v>
      </c>
      <c r="G197" s="77">
        <v>25039969601.066898</v>
      </c>
      <c r="H197" s="77">
        <v>26565248500.3069</v>
      </c>
      <c r="I197" s="77">
        <v>29004299684.7621</v>
      </c>
      <c r="J197" s="77">
        <v>30896554192.775398</v>
      </c>
      <c r="K197" s="77">
        <v>33638649403.113899</v>
      </c>
      <c r="L197" s="77">
        <v>33207024788.378101</v>
      </c>
      <c r="M197" s="77">
        <v>35485611158.984497</v>
      </c>
      <c r="N197" s="77">
        <v>39108206586.636398</v>
      </c>
      <c r="O197" s="77">
        <v>45057737028.594902</v>
      </c>
      <c r="P197" s="77">
        <v>43666468898.007004</v>
      </c>
      <c r="Q197" s="77">
        <v>51728976467.285103</v>
      </c>
      <c r="R197" s="77">
        <v>63440936906.6502</v>
      </c>
      <c r="S197" s="77">
        <v>88901763881.491592</v>
      </c>
      <c r="T197" s="77">
        <v>102063308610.967</v>
      </c>
      <c r="U197" s="77">
        <v>122012167523.44</v>
      </c>
      <c r="V197" s="77">
        <v>132694586775.981</v>
      </c>
      <c r="W197" s="77">
        <v>149022889665.58899</v>
      </c>
      <c r="X197" s="77">
        <v>188495599539.33801</v>
      </c>
      <c r="Y197" s="77">
        <v>236812267826.793</v>
      </c>
      <c r="Z197" s="77">
        <v>335076022810.97498</v>
      </c>
      <c r="AA197" s="77">
        <v>315591551981.42297</v>
      </c>
      <c r="AB197" s="77">
        <v>260933454807.45099</v>
      </c>
      <c r="AC197" s="77">
        <v>245862421024.72501</v>
      </c>
      <c r="AD197" s="77">
        <v>254696133348.03799</v>
      </c>
      <c r="AE197" s="77">
        <v>218052503775.90302</v>
      </c>
      <c r="AF197" s="77">
        <v>235233458003.20401</v>
      </c>
      <c r="AG197" s="77">
        <v>244849796042.65302</v>
      </c>
      <c r="AH197" s="77">
        <v>245877513167.59799</v>
      </c>
      <c r="AI197" s="77">
        <v>411261396125.16901</v>
      </c>
      <c r="AJ197" s="77">
        <v>222301158525.55801</v>
      </c>
      <c r="AK197" s="77">
        <v>171870413347.992</v>
      </c>
      <c r="AL197" s="77">
        <v>182134316693.28799</v>
      </c>
      <c r="AM197" s="77">
        <v>189980294388.55099</v>
      </c>
      <c r="AN197" s="77">
        <v>279729999552.84003</v>
      </c>
      <c r="AO197" s="77">
        <v>337881522452.026</v>
      </c>
      <c r="AP197" s="77">
        <v>371751569289.50702</v>
      </c>
      <c r="AQ197" s="77">
        <v>393137103079.72998</v>
      </c>
      <c r="AR197" s="77">
        <v>244884670512.10501</v>
      </c>
      <c r="AS197" s="77">
        <v>282743056562.66199</v>
      </c>
      <c r="AT197" s="77">
        <v>268398133177.297</v>
      </c>
      <c r="AU197" s="77">
        <v>308709461199.59497</v>
      </c>
      <c r="AV197" s="77">
        <v>336310592477.534</v>
      </c>
      <c r="AW197" s="77">
        <v>419004384473.70898</v>
      </c>
      <c r="AX197" s="77">
        <v>521959796164.30798</v>
      </c>
      <c r="AY197" s="77">
        <v>656227260844.84802</v>
      </c>
      <c r="AZ197" s="77">
        <v>793488291778.38196</v>
      </c>
      <c r="BA197" s="77">
        <v>989251021076.29895</v>
      </c>
      <c r="BB197" s="77">
        <v>896733060947.76599</v>
      </c>
      <c r="BC197" s="77">
        <v>1047586126685.77</v>
      </c>
      <c r="BD197" s="77">
        <v>1213699206148.6001</v>
      </c>
      <c r="BE197" s="77">
        <v>1319408228653.5801</v>
      </c>
      <c r="BF197" s="77">
        <v>1448620258000.1299</v>
      </c>
      <c r="BG197" s="77">
        <v>1535536224140.6799</v>
      </c>
      <c r="BH197" s="77">
        <v>1305833014908.77</v>
      </c>
      <c r="BI197" s="77">
        <v>1163168926723.78</v>
      </c>
      <c r="BJ197" s="77">
        <v>1214614486271.29</v>
      </c>
      <c r="BK197" s="77">
        <v>1353360006187.6399</v>
      </c>
      <c r="BL197" s="77">
        <v>1427162956056.1599</v>
      </c>
      <c r="BM197" s="77">
        <v>1309584194481.23</v>
      </c>
      <c r="BN197" s="77">
        <v>1435824208115.6299</v>
      </c>
      <c r="BO197" s="77">
        <v>1639586866408.6599</v>
      </c>
      <c r="BP197" s="77">
        <v>1562533897053.54</v>
      </c>
    </row>
    <row r="198" spans="1:68" x14ac:dyDescent="0.35">
      <c r="A198" t="s">
        <v>602</v>
      </c>
      <c r="B198" t="s">
        <v>603</v>
      </c>
      <c r="C198" t="s">
        <v>218</v>
      </c>
      <c r="D198" t="s">
        <v>219</v>
      </c>
      <c r="E198" s="77">
        <v>1691900000</v>
      </c>
      <c r="F198" s="77">
        <v>1865100000</v>
      </c>
      <c r="G198" s="77">
        <v>2094400000</v>
      </c>
      <c r="H198" s="77">
        <v>2333600000</v>
      </c>
      <c r="I198" s="77">
        <v>2570500000</v>
      </c>
      <c r="J198" s="77">
        <v>2881500000</v>
      </c>
      <c r="K198" s="77">
        <v>3170500000</v>
      </c>
      <c r="L198" s="77">
        <v>3532700000</v>
      </c>
      <c r="M198" s="77">
        <v>3941700000</v>
      </c>
      <c r="N198" s="77">
        <v>4460700000</v>
      </c>
      <c r="O198" s="77">
        <v>5034700000</v>
      </c>
      <c r="P198" s="77">
        <v>5646800000</v>
      </c>
      <c r="Q198" s="77">
        <v>6328900000</v>
      </c>
      <c r="R198" s="77">
        <v>7002400000</v>
      </c>
      <c r="S198" s="77">
        <v>7684800000</v>
      </c>
      <c r="T198" s="77">
        <v>8198300000</v>
      </c>
      <c r="U198" s="77">
        <v>8968600000</v>
      </c>
      <c r="V198" s="77">
        <v>9910900000</v>
      </c>
      <c r="W198" s="77">
        <v>11165000000</v>
      </c>
      <c r="X198" s="77">
        <v>12750000000</v>
      </c>
      <c r="Y198" s="77">
        <v>14436100000</v>
      </c>
      <c r="Z198" s="77">
        <v>15955700000</v>
      </c>
      <c r="AA198" s="77">
        <v>16764200000</v>
      </c>
      <c r="AB198" s="77">
        <v>17276600000</v>
      </c>
      <c r="AC198" s="77">
        <v>19162600000</v>
      </c>
      <c r="AD198" s="77">
        <v>20289200000</v>
      </c>
      <c r="AE198" s="77">
        <v>22009300000</v>
      </c>
      <c r="AF198" s="77">
        <v>24025800000</v>
      </c>
      <c r="AG198" s="77">
        <v>26385800000</v>
      </c>
      <c r="AH198" s="77">
        <v>28161200000</v>
      </c>
      <c r="AI198" s="77">
        <v>30603919000</v>
      </c>
      <c r="AJ198" s="77">
        <v>32287031000</v>
      </c>
      <c r="AK198" s="77">
        <v>34630430000</v>
      </c>
      <c r="AL198" s="77">
        <v>36922456000</v>
      </c>
      <c r="AM198" s="77">
        <v>39690630000</v>
      </c>
      <c r="AN198" s="77">
        <v>42647331000</v>
      </c>
      <c r="AO198" s="77">
        <v>45340835000</v>
      </c>
      <c r="AP198" s="77">
        <v>48187039000</v>
      </c>
      <c r="AQ198" s="77">
        <v>54086400000</v>
      </c>
      <c r="AR198" s="77">
        <v>57841000000</v>
      </c>
      <c r="AS198" s="77">
        <v>61701800000</v>
      </c>
      <c r="AT198" s="77">
        <v>69208400000</v>
      </c>
      <c r="AU198" s="77">
        <v>71623500000</v>
      </c>
      <c r="AV198" s="77">
        <v>74827400000</v>
      </c>
      <c r="AW198" s="77">
        <v>80322313000</v>
      </c>
      <c r="AX198" s="77">
        <v>83914521300</v>
      </c>
      <c r="AY198" s="77">
        <v>87276164400</v>
      </c>
      <c r="AZ198" s="77">
        <v>89524131600</v>
      </c>
      <c r="BA198" s="77">
        <v>93639300000</v>
      </c>
      <c r="BB198" s="77">
        <v>96385600000</v>
      </c>
      <c r="BC198" s="77">
        <v>98381300000</v>
      </c>
      <c r="BD198" s="77">
        <v>100351700000</v>
      </c>
      <c r="BE198" s="77">
        <v>101564800000</v>
      </c>
      <c r="BF198" s="77">
        <v>102450000000</v>
      </c>
      <c r="BG198" s="77">
        <v>102445800000</v>
      </c>
      <c r="BH198" s="77">
        <v>103375500000</v>
      </c>
      <c r="BI198" s="77">
        <v>104336700000</v>
      </c>
      <c r="BJ198" s="77">
        <v>103445500000</v>
      </c>
      <c r="BK198" s="77">
        <v>100958100000</v>
      </c>
      <c r="BL198" s="77">
        <v>105126400000</v>
      </c>
      <c r="BM198" s="77">
        <v>103130900000</v>
      </c>
      <c r="BN198" s="77">
        <v>106426600000</v>
      </c>
      <c r="BO198" s="77">
        <v>113567200000</v>
      </c>
      <c r="BP198" s="77">
        <v>117902300000</v>
      </c>
    </row>
    <row r="199" spans="1:68" x14ac:dyDescent="0.35">
      <c r="A199" t="s">
        <v>604</v>
      </c>
      <c r="B199" t="s">
        <v>605</v>
      </c>
      <c r="C199" t="s">
        <v>218</v>
      </c>
      <c r="D199" t="s">
        <v>219</v>
      </c>
      <c r="E199" s="77"/>
      <c r="F199" s="77"/>
      <c r="G199" s="77"/>
      <c r="H199" s="77"/>
      <c r="I199" s="77"/>
      <c r="J199" s="77"/>
      <c r="K199" s="77"/>
      <c r="L199" s="77"/>
      <c r="M199" s="77"/>
      <c r="N199" s="77"/>
      <c r="O199" s="77"/>
      <c r="P199" s="77"/>
      <c r="Q199" s="77"/>
      <c r="R199" s="77"/>
      <c r="S199" s="77"/>
      <c r="T199" s="77"/>
      <c r="U199" s="77"/>
      <c r="V199" s="77"/>
      <c r="W199" s="77"/>
      <c r="X199" s="77"/>
      <c r="Y199" s="77"/>
      <c r="Z199" s="77"/>
      <c r="AA199" s="77"/>
      <c r="AB199" s="77"/>
      <c r="AC199" s="77"/>
      <c r="AD199" s="77"/>
      <c r="AE199" s="77"/>
      <c r="AF199" s="77"/>
      <c r="AG199" s="77"/>
      <c r="AH199" s="77"/>
      <c r="AI199" s="77"/>
      <c r="AJ199" s="77"/>
      <c r="AK199" s="77"/>
      <c r="AL199" s="77"/>
      <c r="AM199" s="77"/>
      <c r="AN199" s="77"/>
      <c r="AO199" s="77"/>
      <c r="AP199" s="77"/>
      <c r="AQ199" s="77"/>
      <c r="AR199" s="77"/>
      <c r="AS199" s="77"/>
      <c r="AT199" s="77"/>
      <c r="AU199" s="77"/>
      <c r="AV199" s="77"/>
      <c r="AW199" s="77"/>
      <c r="AX199" s="77"/>
      <c r="AY199" s="77"/>
      <c r="AZ199" s="77"/>
      <c r="BA199" s="77"/>
      <c r="BB199" s="77"/>
      <c r="BC199" s="77"/>
      <c r="BD199" s="77"/>
      <c r="BE199" s="77"/>
      <c r="BF199" s="77"/>
      <c r="BG199" s="77"/>
      <c r="BH199" s="77"/>
      <c r="BI199" s="77"/>
      <c r="BJ199" s="77"/>
      <c r="BK199" s="77"/>
      <c r="BL199" s="77"/>
      <c r="BM199" s="77"/>
      <c r="BN199" s="77"/>
      <c r="BO199" s="77"/>
      <c r="BP199" s="77"/>
    </row>
    <row r="200" spans="1:68" x14ac:dyDescent="0.35">
      <c r="A200" t="s">
        <v>606</v>
      </c>
      <c r="B200" t="s">
        <v>607</v>
      </c>
      <c r="C200" t="s">
        <v>218</v>
      </c>
      <c r="D200" t="s">
        <v>219</v>
      </c>
      <c r="E200" s="77">
        <v>3339150157.85605</v>
      </c>
      <c r="F200" s="77">
        <v>3573719084.5335398</v>
      </c>
      <c r="G200" s="77">
        <v>3835883663.2512298</v>
      </c>
      <c r="H200" s="77">
        <v>4084251592.81599</v>
      </c>
      <c r="I200" s="77">
        <v>4429202656.9074097</v>
      </c>
      <c r="J200" s="77">
        <v>4901711247.8159199</v>
      </c>
      <c r="K200" s="77">
        <v>5370108031.1285896</v>
      </c>
      <c r="L200" s="77">
        <v>6002607029.6466303</v>
      </c>
      <c r="M200" s="77">
        <v>6644693214.1834297</v>
      </c>
      <c r="N200" s="77">
        <v>7287555035.3440304</v>
      </c>
      <c r="O200" s="77">
        <v>8108235704.3235703</v>
      </c>
      <c r="P200" s="77">
        <v>9201604240.28269</v>
      </c>
      <c r="Q200" s="77">
        <v>11239117865.085199</v>
      </c>
      <c r="R200" s="77">
        <v>15090564186.4268</v>
      </c>
      <c r="S200" s="77">
        <v>17512391475.927399</v>
      </c>
      <c r="T200" s="77">
        <v>19347607843.137299</v>
      </c>
      <c r="U200" s="77">
        <v>20332831564.986698</v>
      </c>
      <c r="V200" s="77">
        <v>21439523310.633801</v>
      </c>
      <c r="W200" s="77">
        <v>23487614051.094898</v>
      </c>
      <c r="X200" s="77">
        <v>26622819672.1311</v>
      </c>
      <c r="Y200" s="77">
        <v>32896519823.788502</v>
      </c>
      <c r="Z200" s="77">
        <v>31977276872.964199</v>
      </c>
      <c r="AA200" s="77">
        <v>30527754793.138199</v>
      </c>
      <c r="AB200" s="77">
        <v>27239650741.947201</v>
      </c>
      <c r="AC200" s="77">
        <v>25217969049.5755</v>
      </c>
      <c r="AD200" s="77">
        <v>27115807742.087299</v>
      </c>
      <c r="AE200" s="77">
        <v>38745901353.705902</v>
      </c>
      <c r="AF200" s="77">
        <v>48182925857.407097</v>
      </c>
      <c r="AG200" s="77">
        <v>56347250696.378799</v>
      </c>
      <c r="AH200" s="77">
        <v>60594092182.327499</v>
      </c>
      <c r="AI200" s="77">
        <v>78713860216.565903</v>
      </c>
      <c r="AJ200" s="77">
        <v>89233599278.479202</v>
      </c>
      <c r="AK200" s="77">
        <v>107592098307.09801</v>
      </c>
      <c r="AL200" s="77">
        <v>95009751901.259201</v>
      </c>
      <c r="AM200" s="77">
        <v>99688641304.347794</v>
      </c>
      <c r="AN200" s="77">
        <v>118122007430.01199</v>
      </c>
      <c r="AO200" s="77">
        <v>122630089680.27</v>
      </c>
      <c r="AP200" s="77">
        <v>117016535162.95</v>
      </c>
      <c r="AQ200" s="77">
        <v>123946327916.29601</v>
      </c>
      <c r="AR200" s="77">
        <v>127470385557.18401</v>
      </c>
      <c r="AS200" s="77">
        <v>118605192877.388</v>
      </c>
      <c r="AT200" s="77">
        <v>121604107164.99699</v>
      </c>
      <c r="AU200" s="77">
        <v>134795565549.41901</v>
      </c>
      <c r="AV200" s="77">
        <v>165226175536.793</v>
      </c>
      <c r="AW200" s="77">
        <v>189382122532.16901</v>
      </c>
      <c r="AX200" s="77">
        <v>197253876704.92099</v>
      </c>
      <c r="AY200" s="77">
        <v>208756449275.84799</v>
      </c>
      <c r="AZ200" s="77">
        <v>240496147317.38101</v>
      </c>
      <c r="BA200" s="77">
        <v>263416394624.08401</v>
      </c>
      <c r="BB200" s="77">
        <v>244667762835.543</v>
      </c>
      <c r="BC200" s="77">
        <v>238113003233.284</v>
      </c>
      <c r="BD200" s="77">
        <v>245117990242.24799</v>
      </c>
      <c r="BE200" s="77">
        <v>216224240577.957</v>
      </c>
      <c r="BF200" s="77">
        <v>226433858005.71399</v>
      </c>
      <c r="BG200" s="77">
        <v>229901964221.884</v>
      </c>
      <c r="BH200" s="77">
        <v>199394066525.44</v>
      </c>
      <c r="BI200" s="77">
        <v>206426152308.931</v>
      </c>
      <c r="BJ200" s="77">
        <v>221357874718.92999</v>
      </c>
      <c r="BK200" s="77">
        <v>242313116577.96701</v>
      </c>
      <c r="BL200" s="77">
        <v>239986922638.90201</v>
      </c>
      <c r="BM200" s="77">
        <v>229031860520.77701</v>
      </c>
      <c r="BN200" s="77">
        <v>255534839405.89899</v>
      </c>
      <c r="BO200" s="77">
        <v>255196659934.37799</v>
      </c>
      <c r="BP200" s="77">
        <v>287080013574.49701</v>
      </c>
    </row>
    <row r="201" spans="1:68" x14ac:dyDescent="0.35">
      <c r="A201" t="s">
        <v>608</v>
      </c>
      <c r="B201" t="s">
        <v>609</v>
      </c>
      <c r="C201" t="s">
        <v>218</v>
      </c>
      <c r="D201" t="s">
        <v>219</v>
      </c>
      <c r="E201" s="77">
        <v>288884368.01693398</v>
      </c>
      <c r="F201" s="77">
        <v>322053713.15873098</v>
      </c>
      <c r="G201" s="77">
        <v>360698412.69841301</v>
      </c>
      <c r="H201" s="77">
        <v>383904761.90476298</v>
      </c>
      <c r="I201" s="77">
        <v>408349206.34920698</v>
      </c>
      <c r="J201" s="77">
        <v>443587301.58730203</v>
      </c>
      <c r="K201" s="77">
        <v>465888888.88889003</v>
      </c>
      <c r="L201" s="77">
        <v>492674603.17460501</v>
      </c>
      <c r="M201" s="77">
        <v>517650793.65079498</v>
      </c>
      <c r="N201" s="77">
        <v>556293650.79365206</v>
      </c>
      <c r="O201" s="77">
        <v>594611111.11111295</v>
      </c>
      <c r="P201" s="77">
        <v>664571428.57142997</v>
      </c>
      <c r="Q201" s="77">
        <v>769039682.53968501</v>
      </c>
      <c r="R201" s="77">
        <v>995531746.03174603</v>
      </c>
      <c r="S201" s="77">
        <v>1333475396.8254001</v>
      </c>
      <c r="T201" s="77">
        <v>1511420634.92064</v>
      </c>
      <c r="U201" s="77">
        <v>1698960317.46033</v>
      </c>
      <c r="V201" s="77">
        <v>2092158730.15874</v>
      </c>
      <c r="W201" s="77">
        <v>2559857142.8571501</v>
      </c>
      <c r="X201" s="77">
        <v>3416777777.7777901</v>
      </c>
      <c r="Y201" s="77">
        <v>4448087301.5873203</v>
      </c>
      <c r="Z201" s="77">
        <v>5624515873.0158901</v>
      </c>
      <c r="AA201" s="77">
        <v>5419411764.7059002</v>
      </c>
      <c r="AB201" s="77">
        <v>5673248726.1644001</v>
      </c>
      <c r="AC201" s="77">
        <v>4502462807.1399298</v>
      </c>
      <c r="AD201" s="77">
        <v>3282449235.7612901</v>
      </c>
      <c r="AE201" s="77">
        <v>3723993942.7909002</v>
      </c>
      <c r="AF201" s="77">
        <v>3971044723.8024101</v>
      </c>
      <c r="AG201" s="77">
        <v>4255683528.3333402</v>
      </c>
      <c r="AH201" s="77">
        <v>4757732199.9621401</v>
      </c>
      <c r="AI201" s="77">
        <v>5812114523.0118904</v>
      </c>
      <c r="AJ201" s="77">
        <v>6984367762.9037104</v>
      </c>
      <c r="AK201" s="77">
        <v>7157424031.0604496</v>
      </c>
      <c r="AL201" s="77">
        <v>7249533620.3061399</v>
      </c>
      <c r="AM201" s="77">
        <v>7870982004.8195</v>
      </c>
      <c r="AN201" s="77">
        <v>9062131475.02318</v>
      </c>
      <c r="AO201" s="77">
        <v>9788391780.52421</v>
      </c>
      <c r="AP201" s="77">
        <v>9965225678.05093</v>
      </c>
      <c r="AQ201" s="77">
        <v>9260481572.4246197</v>
      </c>
      <c r="AR201" s="77">
        <v>8837070235.5189209</v>
      </c>
      <c r="AS201" s="77">
        <v>8855705139.5585709</v>
      </c>
      <c r="AT201" s="77">
        <v>8495806432.1846704</v>
      </c>
      <c r="AU201" s="77">
        <v>7196260656.8455601</v>
      </c>
      <c r="AV201" s="77">
        <v>7691367471.1799202</v>
      </c>
      <c r="AW201" s="77">
        <v>9624440836.2930908</v>
      </c>
      <c r="AX201" s="77">
        <v>10737500188.112301</v>
      </c>
      <c r="AY201" s="77">
        <v>13429430050.261</v>
      </c>
      <c r="AZ201" s="77">
        <v>17856393235.4338</v>
      </c>
      <c r="BA201" s="77">
        <v>24615267663.545601</v>
      </c>
      <c r="BB201" s="77">
        <v>22355151161.993999</v>
      </c>
      <c r="BC201" s="77">
        <v>27260886405.226299</v>
      </c>
      <c r="BD201" s="77">
        <v>33756238766.5</v>
      </c>
      <c r="BE201" s="77">
        <v>33271921136.314999</v>
      </c>
      <c r="BF201" s="77">
        <v>38501122141.424103</v>
      </c>
      <c r="BG201" s="77">
        <v>40377929295.641899</v>
      </c>
      <c r="BH201" s="77">
        <v>36211447840.097099</v>
      </c>
      <c r="BI201" s="77">
        <v>36089700222.946098</v>
      </c>
      <c r="BJ201" s="77">
        <v>38997129473.555801</v>
      </c>
      <c r="BK201" s="77">
        <v>40225448340.632202</v>
      </c>
      <c r="BL201" s="77">
        <v>37925338329.149399</v>
      </c>
      <c r="BM201" s="77">
        <v>35432178068.181396</v>
      </c>
      <c r="BN201" s="77">
        <v>39950899938.748199</v>
      </c>
      <c r="BO201" s="77">
        <v>41952910858.084602</v>
      </c>
      <c r="BP201" s="77">
        <v>42956263543.948196</v>
      </c>
    </row>
    <row r="202" spans="1:68" x14ac:dyDescent="0.35">
      <c r="A202" t="s">
        <v>610</v>
      </c>
      <c r="B202" t="s">
        <v>611</v>
      </c>
      <c r="C202" t="s">
        <v>218</v>
      </c>
      <c r="D202" t="s">
        <v>219</v>
      </c>
      <c r="E202" s="77"/>
      <c r="F202" s="77"/>
      <c r="G202" s="77"/>
      <c r="H202" s="77"/>
      <c r="I202" s="77"/>
      <c r="J202" s="77"/>
      <c r="K202" s="77"/>
      <c r="L202" s="77"/>
      <c r="M202" s="77"/>
      <c r="N202" s="77"/>
      <c r="O202" s="77"/>
      <c r="P202" s="77"/>
      <c r="Q202" s="77"/>
      <c r="R202" s="77"/>
      <c r="S202" s="77"/>
      <c r="T202" s="77"/>
      <c r="U202" s="77"/>
      <c r="V202" s="77"/>
      <c r="W202" s="77"/>
      <c r="X202" s="77"/>
      <c r="Y202" s="77"/>
      <c r="Z202" s="77"/>
      <c r="AA202" s="77"/>
      <c r="AB202" s="77"/>
      <c r="AC202" s="77"/>
      <c r="AD202" s="77"/>
      <c r="AE202" s="77"/>
      <c r="AF202" s="77"/>
      <c r="AG202" s="77"/>
      <c r="AH202" s="77"/>
      <c r="AI202" s="77"/>
      <c r="AJ202" s="77"/>
      <c r="AK202" s="77"/>
      <c r="AL202" s="77"/>
      <c r="AM202" s="77">
        <v>2843300000</v>
      </c>
      <c r="AN202" s="77">
        <v>3282800000</v>
      </c>
      <c r="AO202" s="77">
        <v>3409600000</v>
      </c>
      <c r="AP202" s="77">
        <v>3759800000</v>
      </c>
      <c r="AQ202" s="77">
        <v>4067800000</v>
      </c>
      <c r="AR202" s="77">
        <v>4271200000</v>
      </c>
      <c r="AS202" s="77">
        <v>4313600000</v>
      </c>
      <c r="AT202" s="77">
        <v>4003700000</v>
      </c>
      <c r="AU202" s="77">
        <v>3555800000</v>
      </c>
      <c r="AV202" s="77">
        <v>3968000000</v>
      </c>
      <c r="AW202" s="77">
        <v>4603100000</v>
      </c>
      <c r="AX202" s="77">
        <v>5125700000</v>
      </c>
      <c r="AY202" s="77">
        <v>5348300000</v>
      </c>
      <c r="AZ202" s="77">
        <v>5815700000</v>
      </c>
      <c r="BA202" s="77">
        <v>7310400000</v>
      </c>
      <c r="BB202" s="77">
        <v>8085700000</v>
      </c>
      <c r="BC202" s="77">
        <v>9681500000</v>
      </c>
      <c r="BD202" s="77">
        <v>11186100000</v>
      </c>
      <c r="BE202" s="77">
        <v>12208400000</v>
      </c>
      <c r="BF202" s="77">
        <v>13515500000</v>
      </c>
      <c r="BG202" s="77">
        <v>13989700000</v>
      </c>
      <c r="BH202" s="77">
        <v>13972400000</v>
      </c>
      <c r="BI202" s="77">
        <v>15405400000</v>
      </c>
      <c r="BJ202" s="77">
        <v>16128000000</v>
      </c>
      <c r="BK202" s="77">
        <v>16276600000</v>
      </c>
      <c r="BL202" s="77">
        <v>17133500000</v>
      </c>
      <c r="BM202" s="77">
        <v>15531700000</v>
      </c>
      <c r="BN202" s="77">
        <v>18109000000</v>
      </c>
      <c r="BO202" s="77">
        <v>19165500000</v>
      </c>
      <c r="BP202" s="77">
        <v>17396300000</v>
      </c>
    </row>
    <row r="203" spans="1:68" x14ac:dyDescent="0.35">
      <c r="A203" t="s">
        <v>612</v>
      </c>
      <c r="B203" t="s">
        <v>613</v>
      </c>
      <c r="C203" t="s">
        <v>218</v>
      </c>
      <c r="D203" t="s">
        <v>219</v>
      </c>
      <c r="E203" s="77"/>
      <c r="F203" s="77"/>
      <c r="G203" s="77"/>
      <c r="H203" s="77"/>
      <c r="I203" s="77"/>
      <c r="J203" s="77"/>
      <c r="K203" s="77"/>
      <c r="L203" s="77"/>
      <c r="M203" s="77"/>
      <c r="N203" s="77"/>
      <c r="O203" s="77">
        <v>426566439.95082098</v>
      </c>
      <c r="P203" s="77">
        <v>480214569.60369098</v>
      </c>
      <c r="Q203" s="77">
        <v>569517256.11413002</v>
      </c>
      <c r="R203" s="77">
        <v>763529818.18653798</v>
      </c>
      <c r="S203" s="77">
        <v>1045235759.3245</v>
      </c>
      <c r="T203" s="77">
        <v>1147846192.5710599</v>
      </c>
      <c r="U203" s="77">
        <v>1145576764.93136</v>
      </c>
      <c r="V203" s="77">
        <v>1204225093.8327</v>
      </c>
      <c r="W203" s="77">
        <v>1380350731.4665301</v>
      </c>
      <c r="X203" s="77">
        <v>1661086763.5065801</v>
      </c>
      <c r="Y203" s="77">
        <v>1890462575.43699</v>
      </c>
      <c r="Z203" s="77">
        <v>1955896931.8593199</v>
      </c>
      <c r="AA203" s="77">
        <v>1925210534.6244299</v>
      </c>
      <c r="AB203" s="77">
        <v>1843164674.0202799</v>
      </c>
      <c r="AC203" s="77">
        <v>1938207509.2797899</v>
      </c>
      <c r="AD203" s="77">
        <v>1862274198.46738</v>
      </c>
      <c r="AE203" s="77">
        <v>2030422410.0297999</v>
      </c>
      <c r="AF203" s="77">
        <v>1986321622.59519</v>
      </c>
      <c r="AG203" s="77">
        <v>2046491427.7919199</v>
      </c>
      <c r="AH203" s="77">
        <v>2132735951.5380199</v>
      </c>
      <c r="AI203" s="77">
        <v>2385286557.5535598</v>
      </c>
      <c r="AJ203" s="77">
        <v>2529764745.3474498</v>
      </c>
      <c r="AK203" s="77">
        <v>2777196194.8322201</v>
      </c>
      <c r="AL203" s="77">
        <v>2916386566.9274302</v>
      </c>
      <c r="AM203" s="77">
        <v>3414847819.0953398</v>
      </c>
      <c r="AN203" s="77">
        <v>3706469724.2058802</v>
      </c>
      <c r="AO203" s="77">
        <v>3971732138.2281499</v>
      </c>
      <c r="AP203" s="77">
        <v>3981606456.5478601</v>
      </c>
      <c r="AQ203" s="77">
        <v>3432249336.16363</v>
      </c>
      <c r="AR203" s="77">
        <v>3744358277.4538398</v>
      </c>
      <c r="AS203" s="77">
        <v>3448222600.9246001</v>
      </c>
      <c r="AT203" s="77">
        <v>3391891585.17383</v>
      </c>
      <c r="AU203" s="77">
        <v>3556817548.4944601</v>
      </c>
      <c r="AV203" s="77">
        <v>4239645994.4288101</v>
      </c>
      <c r="AW203" s="77">
        <v>4876721916.0337801</v>
      </c>
      <c r="AX203" s="77">
        <v>5412748919.65417</v>
      </c>
      <c r="AY203" s="77">
        <v>5680719028.4396</v>
      </c>
      <c r="AZ203" s="77">
        <v>6259150036.4394798</v>
      </c>
      <c r="BA203" s="77">
        <v>6702842278.15413</v>
      </c>
      <c r="BB203" s="77">
        <v>6042995506.2314701</v>
      </c>
      <c r="BC203" s="77">
        <v>6646636169.3504801</v>
      </c>
      <c r="BD203" s="77">
        <v>7754564667.3919401</v>
      </c>
      <c r="BE203" s="77">
        <v>8219726546.1034803</v>
      </c>
      <c r="BF203" s="77">
        <v>8544636536.1793699</v>
      </c>
      <c r="BG203" s="77">
        <v>9290027187.4643402</v>
      </c>
      <c r="BH203" s="77">
        <v>9082590662.6122494</v>
      </c>
      <c r="BI203" s="77">
        <v>9532201525.5681305</v>
      </c>
      <c r="BJ203" s="77">
        <v>10290482444.2108</v>
      </c>
      <c r="BK203" s="77">
        <v>10791457053.2083</v>
      </c>
      <c r="BL203" s="77">
        <v>10729092905.3643</v>
      </c>
      <c r="BM203" s="77">
        <v>9505064735.5203304</v>
      </c>
      <c r="BN203" s="77">
        <v>9493809706.8829403</v>
      </c>
      <c r="BO203" s="77">
        <v>10316299126.576</v>
      </c>
      <c r="BP203" s="77">
        <v>11232231820.248699</v>
      </c>
    </row>
    <row r="204" spans="1:68" x14ac:dyDescent="0.35">
      <c r="A204" t="s">
        <v>614</v>
      </c>
      <c r="B204" t="s">
        <v>615</v>
      </c>
      <c r="C204" t="s">
        <v>218</v>
      </c>
      <c r="D204" t="s">
        <v>219</v>
      </c>
      <c r="E204" s="77">
        <v>1036274689472.75</v>
      </c>
      <c r="F204" s="77">
        <v>1103925640984.1499</v>
      </c>
      <c r="G204" s="77">
        <v>1194311601672.3</v>
      </c>
      <c r="H204" s="77">
        <v>1285064648005.25</v>
      </c>
      <c r="I204" s="77">
        <v>1403989311422.4099</v>
      </c>
      <c r="J204" s="77">
        <v>1526736672508.04</v>
      </c>
      <c r="K204" s="77">
        <v>1670424760280.6001</v>
      </c>
      <c r="L204" s="77">
        <v>1785258165145.0901</v>
      </c>
      <c r="M204" s="77">
        <v>1936323333807.3601</v>
      </c>
      <c r="N204" s="77">
        <v>2133204300143.04</v>
      </c>
      <c r="O204" s="77">
        <v>2340108502829</v>
      </c>
      <c r="P204" s="77">
        <v>2597616143212.5498</v>
      </c>
      <c r="Q204" s="77">
        <v>3016276757294.77</v>
      </c>
      <c r="R204" s="77">
        <v>3648120149438.8301</v>
      </c>
      <c r="S204" s="77">
        <v>4075783650405.4502</v>
      </c>
      <c r="T204" s="77">
        <v>4568148733019.1904</v>
      </c>
      <c r="U204" s="77">
        <v>4955763033462.8203</v>
      </c>
      <c r="V204" s="77">
        <v>5599507662814.21</v>
      </c>
      <c r="W204" s="77">
        <v>6745439697687.0703</v>
      </c>
      <c r="X204" s="77">
        <v>7750541646380.8799</v>
      </c>
      <c r="Y204" s="77">
        <v>8577409479957.71</v>
      </c>
      <c r="Z204" s="77">
        <v>8676801763704.0596</v>
      </c>
      <c r="AA204" s="77">
        <v>8637494471012.6104</v>
      </c>
      <c r="AB204" s="77">
        <v>8963210612397.8496</v>
      </c>
      <c r="AC204" s="77">
        <v>9364088660743.9492</v>
      </c>
      <c r="AD204" s="77">
        <v>9858837244241.0703</v>
      </c>
      <c r="AE204" s="77">
        <v>12051302316497.301</v>
      </c>
      <c r="AF204" s="77">
        <v>13971558421012</v>
      </c>
      <c r="AG204" s="77">
        <v>15737315371947.801</v>
      </c>
      <c r="AH204" s="77">
        <v>16431788372617.1</v>
      </c>
      <c r="AI204" s="77">
        <v>18436214579431.5</v>
      </c>
      <c r="AJ204" s="77">
        <v>19448540086487.898</v>
      </c>
      <c r="AK204" s="77">
        <v>20866668164008</v>
      </c>
      <c r="AL204" s="77">
        <v>21022428855462</v>
      </c>
      <c r="AM204" s="77">
        <v>22513635054195.801</v>
      </c>
      <c r="AN204" s="77">
        <v>24977031815726.301</v>
      </c>
      <c r="AO204" s="77">
        <v>25095363059514.898</v>
      </c>
      <c r="AP204" s="77">
        <v>24601931858245.898</v>
      </c>
      <c r="AQ204" s="77">
        <v>24708127107998</v>
      </c>
      <c r="AR204" s="77">
        <v>25945456942615.5</v>
      </c>
      <c r="AS204" s="77">
        <v>26398822852316.199</v>
      </c>
      <c r="AT204" s="77">
        <v>26143738576771.102</v>
      </c>
      <c r="AU204" s="77">
        <v>27268490857927.398</v>
      </c>
      <c r="AV204" s="77">
        <v>30570527940011</v>
      </c>
      <c r="AW204" s="77">
        <v>33970525840134.301</v>
      </c>
      <c r="AX204" s="77">
        <v>35741585554610.102</v>
      </c>
      <c r="AY204" s="77">
        <v>37604152308152.602</v>
      </c>
      <c r="AZ204" s="77">
        <v>41042492733642.297</v>
      </c>
      <c r="BA204" s="77">
        <v>43475365266059.398</v>
      </c>
      <c r="BB204" s="77">
        <v>40925526158278.703</v>
      </c>
      <c r="BC204" s="77">
        <v>42685593909416.297</v>
      </c>
      <c r="BD204" s="77">
        <v>45847684271547.898</v>
      </c>
      <c r="BE204" s="77">
        <v>45779692961073.203</v>
      </c>
      <c r="BF204" s="77">
        <v>46270713136341.398</v>
      </c>
      <c r="BG204" s="77">
        <v>47207349839752.102</v>
      </c>
      <c r="BH204" s="77">
        <v>44669765037594.5</v>
      </c>
      <c r="BI204" s="77">
        <v>45693398993292.102</v>
      </c>
      <c r="BJ204" s="77">
        <v>47667106352008.102</v>
      </c>
      <c r="BK204" s="77">
        <v>50504305917292.297</v>
      </c>
      <c r="BL204" s="77">
        <v>51018795008395.898</v>
      </c>
      <c r="BM204" s="77">
        <v>50004904334179.602</v>
      </c>
      <c r="BN204" s="77">
        <v>55588775180110.398</v>
      </c>
      <c r="BO204" s="77">
        <v>56564201304341.602</v>
      </c>
      <c r="BP204" s="77">
        <v>59851800976561.203</v>
      </c>
    </row>
    <row r="205" spans="1:68" x14ac:dyDescent="0.35">
      <c r="A205" t="s">
        <v>616</v>
      </c>
      <c r="B205" t="s">
        <v>617</v>
      </c>
      <c r="C205" t="s">
        <v>218</v>
      </c>
      <c r="D205" t="s">
        <v>219</v>
      </c>
      <c r="E205" s="77"/>
      <c r="F205" s="77"/>
      <c r="G205" s="77"/>
      <c r="H205" s="77"/>
      <c r="I205" s="77"/>
      <c r="J205" s="77">
        <v>176534588.403052</v>
      </c>
      <c r="K205" s="77">
        <v>215659453.55093899</v>
      </c>
      <c r="L205" s="77">
        <v>220984367.62658101</v>
      </c>
      <c r="M205" s="77">
        <v>259590074.52793401</v>
      </c>
      <c r="N205" s="77">
        <v>242943783.14273599</v>
      </c>
      <c r="O205" s="77">
        <v>254036000.75258699</v>
      </c>
      <c r="P205" s="77">
        <v>296865513.74681699</v>
      </c>
      <c r="Q205" s="77">
        <v>326433558.07607901</v>
      </c>
      <c r="R205" s="77">
        <v>431252938.061046</v>
      </c>
      <c r="S205" s="77">
        <v>555340842.86031103</v>
      </c>
      <c r="T205" s="77">
        <v>690323388.52990699</v>
      </c>
      <c r="U205" s="77">
        <v>732288906.27395403</v>
      </c>
      <c r="V205" s="77">
        <v>793196378.70882595</v>
      </c>
      <c r="W205" s="77">
        <v>1005569835.3966399</v>
      </c>
      <c r="X205" s="77">
        <v>1215032463.6733601</v>
      </c>
      <c r="Y205" s="77">
        <v>1320416024.9559</v>
      </c>
      <c r="Z205" s="77">
        <v>1234743073.0049701</v>
      </c>
      <c r="AA205" s="77">
        <v>1235897957.8926499</v>
      </c>
      <c r="AB205" s="77">
        <v>1284180701.00969</v>
      </c>
      <c r="AC205" s="77">
        <v>1325515445.08197</v>
      </c>
      <c r="AD205" s="77">
        <v>1448281228.15853</v>
      </c>
      <c r="AE205" s="77">
        <v>2212028299.5602798</v>
      </c>
      <c r="AF205" s="77">
        <v>2677977163.2116299</v>
      </c>
      <c r="AG205" s="77">
        <v>2723496362.0464501</v>
      </c>
      <c r="AH205" s="77">
        <v>2731683484.4562302</v>
      </c>
      <c r="AI205" s="77">
        <v>3320159522.3657298</v>
      </c>
      <c r="AJ205" s="77">
        <v>3410078967.8982301</v>
      </c>
      <c r="AK205" s="77">
        <v>3713785765.42205</v>
      </c>
      <c r="AL205" s="77">
        <v>3544608548.4173398</v>
      </c>
      <c r="AM205" s="77">
        <v>3676123788.0323</v>
      </c>
      <c r="AN205" s="77">
        <v>4186994249.0886102</v>
      </c>
      <c r="AO205" s="77">
        <v>4166072829.6009898</v>
      </c>
      <c r="AP205" s="77">
        <v>3762859093.26192</v>
      </c>
      <c r="AQ205" s="77">
        <v>3903186592.8243098</v>
      </c>
      <c r="AR205" s="77">
        <v>3911602004.1420498</v>
      </c>
      <c r="AS205" s="77">
        <v>3599845480.3435898</v>
      </c>
      <c r="AT205" s="77">
        <v>3573808556.3126798</v>
      </c>
      <c r="AU205" s="77">
        <v>3965405552.5202999</v>
      </c>
      <c r="AV205" s="77">
        <v>4927780606.7707005</v>
      </c>
      <c r="AW205" s="77">
        <v>5564109981.9138002</v>
      </c>
      <c r="AX205" s="77">
        <v>5705052134.5425301</v>
      </c>
      <c r="AY205" s="77">
        <v>5877997979.6226597</v>
      </c>
      <c r="AZ205" s="77">
        <v>6631156405.5963697</v>
      </c>
      <c r="BA205" s="77">
        <v>7136741421.9590797</v>
      </c>
      <c r="BB205" s="77">
        <v>6584557973.9375</v>
      </c>
      <c r="BC205" s="77">
        <v>6086644798.5598202</v>
      </c>
      <c r="BD205" s="77">
        <v>6203940036.9198198</v>
      </c>
      <c r="BE205" s="77">
        <v>5692858099.0021696</v>
      </c>
      <c r="BF205" s="77">
        <v>6031827122.6066303</v>
      </c>
      <c r="BG205" s="77">
        <v>6151996560.8428898</v>
      </c>
      <c r="BH205" s="77">
        <v>5325846361.8118601</v>
      </c>
      <c r="BI205" s="77">
        <v>5497036476.8030996</v>
      </c>
      <c r="BJ205" s="77">
        <v>5833352692.7995005</v>
      </c>
      <c r="BK205" s="77">
        <v>6135116253.3345203</v>
      </c>
      <c r="BL205" s="77">
        <v>6022276196.13871</v>
      </c>
      <c r="BM205" s="77">
        <v>5792545870.8061399</v>
      </c>
      <c r="BN205" s="77">
        <v>6150640646.3831902</v>
      </c>
      <c r="BO205" s="77">
        <v>5814661208.9054403</v>
      </c>
      <c r="BP205" s="77"/>
    </row>
    <row r="206" spans="1:68" x14ac:dyDescent="0.35">
      <c r="A206" t="s">
        <v>618</v>
      </c>
      <c r="B206" t="s">
        <v>619</v>
      </c>
      <c r="C206" t="s">
        <v>218</v>
      </c>
      <c r="D206" t="s">
        <v>219</v>
      </c>
      <c r="E206" s="77"/>
      <c r="F206" s="77"/>
      <c r="G206" s="77"/>
      <c r="H206" s="77"/>
      <c r="I206" s="77"/>
      <c r="J206" s="77"/>
      <c r="K206" s="77"/>
      <c r="L206" s="77"/>
      <c r="M206" s="77"/>
      <c r="N206" s="77"/>
      <c r="O206" s="77">
        <v>301791301.79130399</v>
      </c>
      <c r="P206" s="77">
        <v>387703105.521254</v>
      </c>
      <c r="Q206" s="77">
        <v>510262500.17670202</v>
      </c>
      <c r="R206" s="77">
        <v>793885559.97131598</v>
      </c>
      <c r="S206" s="77">
        <v>2401403227.4408498</v>
      </c>
      <c r="T206" s="77">
        <v>2512773165.8117399</v>
      </c>
      <c r="U206" s="77">
        <v>3284273986.71808</v>
      </c>
      <c r="V206" s="77">
        <v>3617564637.8886499</v>
      </c>
      <c r="W206" s="77">
        <v>4052000412.70087</v>
      </c>
      <c r="X206" s="77">
        <v>5632962996.8264103</v>
      </c>
      <c r="Y206" s="77">
        <v>7829165261.8139801</v>
      </c>
      <c r="Z206" s="77">
        <v>8661263763.73629</v>
      </c>
      <c r="AA206" s="77">
        <v>7596703214.2857399</v>
      </c>
      <c r="AB206" s="77">
        <v>6467582307.6923103</v>
      </c>
      <c r="AC206" s="77">
        <v>6704395824.1758204</v>
      </c>
      <c r="AD206" s="77">
        <v>6153296456.0439596</v>
      </c>
      <c r="AE206" s="77">
        <v>5053021950.5494499</v>
      </c>
      <c r="AF206" s="77">
        <v>5446428681.3186798</v>
      </c>
      <c r="AG206" s="77">
        <v>6038187032.9670296</v>
      </c>
      <c r="AH206" s="77">
        <v>6487912087.9120903</v>
      </c>
      <c r="AI206" s="77">
        <v>7360439423.0769196</v>
      </c>
      <c r="AJ206" s="77">
        <v>6883516483.5164804</v>
      </c>
      <c r="AK206" s="77">
        <v>7646153983.5164804</v>
      </c>
      <c r="AL206" s="77">
        <v>7156593653.8461504</v>
      </c>
      <c r="AM206" s="77">
        <v>7374450769.2307701</v>
      </c>
      <c r="AN206" s="77">
        <v>8137911978.0219803</v>
      </c>
      <c r="AO206" s="77">
        <v>9059340384.6153908</v>
      </c>
      <c r="AP206" s="77">
        <v>11297802115.3846</v>
      </c>
      <c r="AQ206" s="77">
        <v>10255495027.4725</v>
      </c>
      <c r="AR206" s="77">
        <v>12393131868.131901</v>
      </c>
      <c r="AS206" s="77">
        <v>17759890109.890099</v>
      </c>
      <c r="AT206" s="77">
        <v>17538461538.461498</v>
      </c>
      <c r="AU206" s="77">
        <v>19363736263.736301</v>
      </c>
      <c r="AV206" s="77">
        <v>23533791208.791199</v>
      </c>
      <c r="AW206" s="77">
        <v>31734065934.065899</v>
      </c>
      <c r="AX206" s="77">
        <v>44530494505.494499</v>
      </c>
      <c r="AY206" s="77">
        <v>60882142857.142899</v>
      </c>
      <c r="AZ206" s="77">
        <v>79712087912.087906</v>
      </c>
      <c r="BA206" s="77">
        <v>115270054945.05499</v>
      </c>
      <c r="BB206" s="77">
        <v>97798351648.351593</v>
      </c>
      <c r="BC206" s="77">
        <v>125122306346.15401</v>
      </c>
      <c r="BD206" s="77">
        <v>167775268626.37399</v>
      </c>
      <c r="BE206" s="77">
        <v>186833502362.63699</v>
      </c>
      <c r="BF206" s="77">
        <v>198727642967.03299</v>
      </c>
      <c r="BG206" s="77">
        <v>206224598571.42899</v>
      </c>
      <c r="BH206" s="77">
        <v>161739955576.923</v>
      </c>
      <c r="BI206" s="77">
        <v>151732181868.13199</v>
      </c>
      <c r="BJ206" s="77">
        <v>161099122225.27499</v>
      </c>
      <c r="BK206" s="77">
        <v>183334953818.681</v>
      </c>
      <c r="BL206" s="77">
        <v>176371267692.30801</v>
      </c>
      <c r="BM206" s="77">
        <v>144411363351.64801</v>
      </c>
      <c r="BN206" s="77">
        <v>179732009560.44</v>
      </c>
      <c r="BO206" s="77">
        <v>235770403734.89999</v>
      </c>
      <c r="BP206" s="77"/>
    </row>
    <row r="207" spans="1:68" x14ac:dyDescent="0.35">
      <c r="A207" t="s">
        <v>620</v>
      </c>
      <c r="B207" t="s">
        <v>621</v>
      </c>
      <c r="C207" t="s">
        <v>218</v>
      </c>
      <c r="D207" t="s">
        <v>219</v>
      </c>
      <c r="E207" s="77"/>
      <c r="F207" s="77"/>
      <c r="G207" s="77"/>
      <c r="H207" s="77"/>
      <c r="I207" s="77"/>
      <c r="J207" s="77"/>
      <c r="K207" s="77"/>
      <c r="L207" s="77"/>
      <c r="M207" s="77"/>
      <c r="N207" s="77"/>
      <c r="O207" s="77"/>
      <c r="P207" s="77"/>
      <c r="Q207" s="77"/>
      <c r="R207" s="77"/>
      <c r="S207" s="77"/>
      <c r="T207" s="77"/>
      <c r="U207" s="77"/>
      <c r="V207" s="77"/>
      <c r="W207" s="77"/>
      <c r="X207" s="77"/>
      <c r="Y207" s="77"/>
      <c r="Z207" s="77"/>
      <c r="AA207" s="77"/>
      <c r="AB207" s="77"/>
      <c r="AC207" s="77"/>
      <c r="AD207" s="77"/>
      <c r="AE207" s="77"/>
      <c r="AF207" s="77">
        <v>38067567567.567596</v>
      </c>
      <c r="AG207" s="77">
        <v>40424528301.886803</v>
      </c>
      <c r="AH207" s="77">
        <v>41450777202.072502</v>
      </c>
      <c r="AI207" s="77">
        <v>38247882300.490402</v>
      </c>
      <c r="AJ207" s="77">
        <v>28850634899.855999</v>
      </c>
      <c r="AK207" s="77">
        <v>25121666666.666698</v>
      </c>
      <c r="AL207" s="77">
        <v>26361160449.970402</v>
      </c>
      <c r="AM207" s="77">
        <v>30072805104.2542</v>
      </c>
      <c r="AN207" s="77">
        <v>37430162102.612503</v>
      </c>
      <c r="AO207" s="77">
        <v>36937074278.3004</v>
      </c>
      <c r="AP207" s="77">
        <v>35575214078.242798</v>
      </c>
      <c r="AQ207" s="77">
        <v>41696091973.707603</v>
      </c>
      <c r="AR207" s="77">
        <v>35953156753.738998</v>
      </c>
      <c r="AS207" s="77">
        <v>37253739511.127296</v>
      </c>
      <c r="AT207" s="77">
        <v>40395116581.4832</v>
      </c>
      <c r="AU207" s="77">
        <v>46065502702.581703</v>
      </c>
      <c r="AV207" s="77">
        <v>57806384143.166</v>
      </c>
      <c r="AW207" s="77">
        <v>74973656851.807602</v>
      </c>
      <c r="AX207" s="77">
        <v>98454380120.076096</v>
      </c>
      <c r="AY207" s="77">
        <v>122023735992.70599</v>
      </c>
      <c r="AZ207" s="77">
        <v>174588782938.58301</v>
      </c>
      <c r="BA207" s="77">
        <v>214317202478.26599</v>
      </c>
      <c r="BB207" s="77">
        <v>174102268534.84</v>
      </c>
      <c r="BC207" s="77">
        <v>170029359010.66699</v>
      </c>
      <c r="BD207" s="77">
        <v>192613579705.88501</v>
      </c>
      <c r="BE207" s="77">
        <v>179132893143.41699</v>
      </c>
      <c r="BF207" s="77">
        <v>189789258566.24399</v>
      </c>
      <c r="BG207" s="77">
        <v>199713780259.31799</v>
      </c>
      <c r="BH207" s="77">
        <v>177883883008.74701</v>
      </c>
      <c r="BI207" s="77">
        <v>185287630540.431</v>
      </c>
      <c r="BJ207" s="77">
        <v>210147163769.84799</v>
      </c>
      <c r="BK207" s="77">
        <v>243316029944.056</v>
      </c>
      <c r="BL207" s="77">
        <v>251017797625.017</v>
      </c>
      <c r="BM207" s="77">
        <v>251362514349.69699</v>
      </c>
      <c r="BN207" s="77">
        <v>285810244501.93298</v>
      </c>
      <c r="BO207" s="77">
        <v>298891515898.026</v>
      </c>
      <c r="BP207" s="77">
        <v>351002579629.66998</v>
      </c>
    </row>
    <row r="208" spans="1:68" x14ac:dyDescent="0.35">
      <c r="A208" t="s">
        <v>622</v>
      </c>
      <c r="B208" t="s">
        <v>623</v>
      </c>
      <c r="C208" t="s">
        <v>218</v>
      </c>
      <c r="D208" t="s">
        <v>219</v>
      </c>
      <c r="E208" s="77"/>
      <c r="F208" s="77"/>
      <c r="G208" s="77"/>
      <c r="H208" s="77"/>
      <c r="I208" s="77"/>
      <c r="J208" s="77"/>
      <c r="K208" s="77"/>
      <c r="L208" s="77"/>
      <c r="M208" s="77"/>
      <c r="N208" s="77"/>
      <c r="O208" s="77"/>
      <c r="P208" s="77"/>
      <c r="Q208" s="77"/>
      <c r="R208" s="77"/>
      <c r="S208" s="77"/>
      <c r="T208" s="77"/>
      <c r="U208" s="77"/>
      <c r="V208" s="77"/>
      <c r="W208" s="77"/>
      <c r="X208" s="77"/>
      <c r="Y208" s="77"/>
      <c r="Z208" s="77"/>
      <c r="AA208" s="77"/>
      <c r="AB208" s="77"/>
      <c r="AC208" s="77"/>
      <c r="AD208" s="77"/>
      <c r="AE208" s="77"/>
      <c r="AF208" s="77"/>
      <c r="AG208" s="77">
        <v>554828660436.13696</v>
      </c>
      <c r="AH208" s="77">
        <v>506631299734.74799</v>
      </c>
      <c r="AI208" s="77">
        <v>517014446227.92902</v>
      </c>
      <c r="AJ208" s="77">
        <v>517962962962.96301</v>
      </c>
      <c r="AK208" s="77">
        <v>460290556900.72601</v>
      </c>
      <c r="AL208" s="77">
        <v>435083713850.83698</v>
      </c>
      <c r="AM208" s="77">
        <v>395077301248.46399</v>
      </c>
      <c r="AN208" s="77">
        <v>395537185734.854</v>
      </c>
      <c r="AO208" s="77">
        <v>391724890744.49799</v>
      </c>
      <c r="AP208" s="77">
        <v>404928954191.87598</v>
      </c>
      <c r="AQ208" s="77">
        <v>270955486862.44199</v>
      </c>
      <c r="AR208" s="77">
        <v>195907128350.93399</v>
      </c>
      <c r="AS208" s="77">
        <v>259710142196.94299</v>
      </c>
      <c r="AT208" s="77">
        <v>306602070620.5</v>
      </c>
      <c r="AU208" s="77">
        <v>345470494417.86298</v>
      </c>
      <c r="AV208" s="77">
        <v>430347420184.88501</v>
      </c>
      <c r="AW208" s="77">
        <v>591016690732.38501</v>
      </c>
      <c r="AX208" s="77">
        <v>764015973481.10999</v>
      </c>
      <c r="AY208" s="77">
        <v>989932071352.54297</v>
      </c>
      <c r="AZ208" s="77">
        <v>1299703478481.6499</v>
      </c>
      <c r="BA208" s="77">
        <v>1660848058303.1101</v>
      </c>
      <c r="BB208" s="77">
        <v>1222645900055.7</v>
      </c>
      <c r="BC208" s="77">
        <v>1524916715223.95</v>
      </c>
      <c r="BD208" s="77">
        <v>2045922753398.04</v>
      </c>
      <c r="BE208" s="77">
        <v>2208293553878.4199</v>
      </c>
      <c r="BF208" s="77">
        <v>2292470078346.2202</v>
      </c>
      <c r="BG208" s="77">
        <v>2059241589895.01</v>
      </c>
      <c r="BH208" s="77">
        <v>1363482182197.71</v>
      </c>
      <c r="BI208" s="77">
        <v>1276786350881.1399</v>
      </c>
      <c r="BJ208" s="77">
        <v>1574199360089</v>
      </c>
      <c r="BK208" s="77">
        <v>1657328773461.3101</v>
      </c>
      <c r="BL208" s="77">
        <v>1693115002708.3201</v>
      </c>
      <c r="BM208" s="77">
        <v>1493075894362.1399</v>
      </c>
      <c r="BN208" s="77">
        <v>1843392293734.3799</v>
      </c>
      <c r="BO208" s="77">
        <v>2266029240645.3398</v>
      </c>
      <c r="BP208" s="77">
        <v>2021421476035.4199</v>
      </c>
    </row>
    <row r="209" spans="1:68" x14ac:dyDescent="0.35">
      <c r="A209" t="s">
        <v>624</v>
      </c>
      <c r="B209" t="s">
        <v>625</v>
      </c>
      <c r="C209" t="s">
        <v>218</v>
      </c>
      <c r="D209" t="s">
        <v>219</v>
      </c>
      <c r="E209" s="77">
        <v>119000024</v>
      </c>
      <c r="F209" s="77">
        <v>122000016</v>
      </c>
      <c r="G209" s="77">
        <v>125000008</v>
      </c>
      <c r="H209" s="77">
        <v>128000000</v>
      </c>
      <c r="I209" s="77">
        <v>129999994</v>
      </c>
      <c r="J209" s="77">
        <v>148799980</v>
      </c>
      <c r="K209" s="77">
        <v>124525702.857143</v>
      </c>
      <c r="L209" s="77">
        <v>159560018</v>
      </c>
      <c r="M209" s="77">
        <v>172200018</v>
      </c>
      <c r="N209" s="77">
        <v>188700037</v>
      </c>
      <c r="O209" s="77">
        <v>219900006</v>
      </c>
      <c r="P209" s="77">
        <v>222952504.40606999</v>
      </c>
      <c r="Q209" s="77">
        <v>246457838.33668101</v>
      </c>
      <c r="R209" s="77">
        <v>290746157.14592099</v>
      </c>
      <c r="S209" s="77">
        <v>308458423.18385398</v>
      </c>
      <c r="T209" s="77">
        <v>571863500.24865794</v>
      </c>
      <c r="U209" s="77">
        <v>637753853.12551999</v>
      </c>
      <c r="V209" s="77">
        <v>746650613.03479397</v>
      </c>
      <c r="W209" s="77">
        <v>905709076.42303002</v>
      </c>
      <c r="X209" s="77">
        <v>1109346130.9526501</v>
      </c>
      <c r="Y209" s="77">
        <v>1254765641.5211599</v>
      </c>
      <c r="Z209" s="77">
        <v>1407062526.91521</v>
      </c>
      <c r="AA209" s="77">
        <v>1407243139.2544999</v>
      </c>
      <c r="AB209" s="77">
        <v>1479687586.94292</v>
      </c>
      <c r="AC209" s="77">
        <v>1587413083.9205999</v>
      </c>
      <c r="AD209" s="77">
        <v>1715626330.5947199</v>
      </c>
      <c r="AE209" s="77">
        <v>1944710683.87148</v>
      </c>
      <c r="AF209" s="77">
        <v>2157432667.6159801</v>
      </c>
      <c r="AG209" s="77">
        <v>2395492686.7816501</v>
      </c>
      <c r="AH209" s="77">
        <v>2405022593.05165</v>
      </c>
      <c r="AI209" s="77">
        <v>2550185679.08109</v>
      </c>
      <c r="AJ209" s="77">
        <v>1911600236.6746099</v>
      </c>
      <c r="AK209" s="77">
        <v>2029026961.5589399</v>
      </c>
      <c r="AL209" s="77">
        <v>1971525711.8351099</v>
      </c>
      <c r="AM209" s="77">
        <v>753636370.45454502</v>
      </c>
      <c r="AN209" s="77">
        <v>1293535193.49248</v>
      </c>
      <c r="AO209" s="77">
        <v>1382334879.4081199</v>
      </c>
      <c r="AP209" s="77">
        <v>1851558197.3108799</v>
      </c>
      <c r="AQ209" s="77">
        <v>1989343546.17594</v>
      </c>
      <c r="AR209" s="77">
        <v>2157108766.52496</v>
      </c>
      <c r="AS209" s="77">
        <v>2068837212.16681</v>
      </c>
      <c r="AT209" s="77">
        <v>1966600292.2401099</v>
      </c>
      <c r="AU209" s="77">
        <v>1966004242.6328199</v>
      </c>
      <c r="AV209" s="77">
        <v>2138237345.50967</v>
      </c>
      <c r="AW209" s="77">
        <v>2376495586.62323</v>
      </c>
      <c r="AX209" s="77">
        <v>2933819820.1363702</v>
      </c>
      <c r="AY209" s="77">
        <v>3319783951.8312402</v>
      </c>
      <c r="AZ209" s="77">
        <v>4070508542.75032</v>
      </c>
      <c r="BA209" s="77">
        <v>5179853220.82689</v>
      </c>
      <c r="BB209" s="77">
        <v>5674476707.22229</v>
      </c>
      <c r="BC209" s="77">
        <v>6124756894.2067699</v>
      </c>
      <c r="BD209" s="77">
        <v>6884912956.9644804</v>
      </c>
      <c r="BE209" s="77">
        <v>7654762344.67766</v>
      </c>
      <c r="BF209" s="77">
        <v>7819963627.1410799</v>
      </c>
      <c r="BG209" s="77">
        <v>8238966247.1803303</v>
      </c>
      <c r="BH209" s="77">
        <v>8543759088.5778303</v>
      </c>
      <c r="BI209" s="77">
        <v>8695272095.3850193</v>
      </c>
      <c r="BJ209" s="77">
        <v>9252834120.3935795</v>
      </c>
      <c r="BK209" s="77">
        <v>9637904552.5142803</v>
      </c>
      <c r="BL209" s="77">
        <v>10349299855.840401</v>
      </c>
      <c r="BM209" s="77">
        <v>10174387614.2558</v>
      </c>
      <c r="BN209" s="77">
        <v>11069280277.007</v>
      </c>
      <c r="BO209" s="77">
        <v>13316160803.5187</v>
      </c>
      <c r="BP209" s="77">
        <v>14097768647.6695</v>
      </c>
    </row>
    <row r="210" spans="1:68" x14ac:dyDescent="0.35">
      <c r="A210" t="s">
        <v>626</v>
      </c>
      <c r="B210" t="s">
        <v>627</v>
      </c>
      <c r="C210" t="s">
        <v>218</v>
      </c>
      <c r="D210" t="s">
        <v>219</v>
      </c>
      <c r="E210" s="77">
        <v>47274328378.838501</v>
      </c>
      <c r="F210" s="77">
        <v>50467431650.101601</v>
      </c>
      <c r="G210" s="77">
        <v>53905757720.792503</v>
      </c>
      <c r="H210" s="77">
        <v>60496393963.601501</v>
      </c>
      <c r="I210" s="77">
        <v>69320094074.104202</v>
      </c>
      <c r="J210" s="77">
        <v>74300329652.475998</v>
      </c>
      <c r="K210" s="77">
        <v>61634144134.4785</v>
      </c>
      <c r="L210" s="77">
        <v>67988908261.032402</v>
      </c>
      <c r="M210" s="77">
        <v>71642503355.291306</v>
      </c>
      <c r="N210" s="77">
        <v>78860212865.811905</v>
      </c>
      <c r="O210" s="77">
        <v>85149253640.7686</v>
      </c>
      <c r="P210" s="77">
        <v>90601671637.063507</v>
      </c>
      <c r="Q210" s="77">
        <v>91337915060.338501</v>
      </c>
      <c r="R210" s="77">
        <v>104513553254.313</v>
      </c>
      <c r="S210" s="77">
        <v>126550864082.664</v>
      </c>
      <c r="T210" s="77">
        <v>135367221096.00999</v>
      </c>
      <c r="U210" s="77">
        <v>131873606964.231</v>
      </c>
      <c r="V210" s="77">
        <v>152699721135.12399</v>
      </c>
      <c r="W210" s="77">
        <v>173796327156.905</v>
      </c>
      <c r="X210" s="77">
        <v>194667468320.37601</v>
      </c>
      <c r="Y210" s="77">
        <v>235543383601.435</v>
      </c>
      <c r="Z210" s="77">
        <v>250076708191.85901</v>
      </c>
      <c r="AA210" s="77">
        <v>258727224080.53799</v>
      </c>
      <c r="AB210" s="77">
        <v>273881790993.83301</v>
      </c>
      <c r="AC210" s="77">
        <v>272607073140.927</v>
      </c>
      <c r="AD210" s="77">
        <v>296435460430.05902</v>
      </c>
      <c r="AE210" s="77">
        <v>313955151400.11902</v>
      </c>
      <c r="AF210" s="77">
        <v>348601867655.98199</v>
      </c>
      <c r="AG210" s="77">
        <v>374584211824.00897</v>
      </c>
      <c r="AH210" s="77">
        <v>378016943211.79102</v>
      </c>
      <c r="AI210" s="77">
        <v>406963354249.83502</v>
      </c>
      <c r="AJ210" s="77">
        <v>362063214739.18597</v>
      </c>
      <c r="AK210" s="77">
        <v>384521577066.97101</v>
      </c>
      <c r="AL210" s="77">
        <v>380890164437.89301</v>
      </c>
      <c r="AM210" s="77">
        <v>432085555561.06</v>
      </c>
      <c r="AN210" s="77">
        <v>479585498256.836</v>
      </c>
      <c r="AO210" s="77">
        <v>524681300053.17902</v>
      </c>
      <c r="AP210" s="77">
        <v>550408821354.51196</v>
      </c>
      <c r="AQ210" s="77">
        <v>558117074309.65698</v>
      </c>
      <c r="AR210" s="77">
        <v>597995276003.89905</v>
      </c>
      <c r="AS210" s="77">
        <v>647681666329.099</v>
      </c>
      <c r="AT210" s="77">
        <v>662513570031.79602</v>
      </c>
      <c r="AU210" s="77">
        <v>695456014025.07495</v>
      </c>
      <c r="AV210" s="77">
        <v>811668772003.69995</v>
      </c>
      <c r="AW210" s="77">
        <v>941600860447.854</v>
      </c>
      <c r="AX210" s="77">
        <v>1075831387301.1899</v>
      </c>
      <c r="AY210" s="77">
        <v>1220740366279.3601</v>
      </c>
      <c r="AZ210" s="77">
        <v>1536036848206.9099</v>
      </c>
      <c r="BA210" s="77">
        <v>1559693610925.0601</v>
      </c>
      <c r="BB210" s="77">
        <v>1702714960275.79</v>
      </c>
      <c r="BC210" s="77">
        <v>2082357808583.8899</v>
      </c>
      <c r="BD210" s="77">
        <v>2294090940082.0498</v>
      </c>
      <c r="BE210" s="77">
        <v>2327938845782.6201</v>
      </c>
      <c r="BF210" s="77">
        <v>2389895068185.1499</v>
      </c>
      <c r="BG210" s="77">
        <v>2614915526247.8999</v>
      </c>
      <c r="BH210" s="77">
        <v>2733618963171.5898</v>
      </c>
      <c r="BI210" s="77">
        <v>3011037037667.8599</v>
      </c>
      <c r="BJ210" s="77">
        <v>3433921312241.1201</v>
      </c>
      <c r="BK210" s="77">
        <v>3534066858502</v>
      </c>
      <c r="BL210" s="77">
        <v>3658209766221.5698</v>
      </c>
      <c r="BM210" s="77">
        <v>3493120726807.8901</v>
      </c>
      <c r="BN210" s="77">
        <v>4079882760410.1699</v>
      </c>
      <c r="BO210" s="77">
        <v>4327288984027.9102</v>
      </c>
      <c r="BP210" s="77">
        <v>4475567635413.0596</v>
      </c>
    </row>
    <row r="211" spans="1:68" x14ac:dyDescent="0.35">
      <c r="A211" t="s">
        <v>628</v>
      </c>
      <c r="B211" t="s">
        <v>629</v>
      </c>
      <c r="C211" t="s">
        <v>218</v>
      </c>
      <c r="D211" t="s">
        <v>219</v>
      </c>
      <c r="E211" s="77">
        <v>1748124063.47068</v>
      </c>
      <c r="F211" s="77">
        <v>1920811284.1343999</v>
      </c>
      <c r="G211" s="77">
        <v>2130606531.8180599</v>
      </c>
      <c r="H211" s="77">
        <v>2207393171.4952998</v>
      </c>
      <c r="I211" s="77">
        <v>2371808712.9101601</v>
      </c>
      <c r="J211" s="77">
        <v>2647955557.5556202</v>
      </c>
      <c r="K211" s="77">
        <v>2920555557.1798902</v>
      </c>
      <c r="L211" s="77">
        <v>3257022222.6375799</v>
      </c>
      <c r="M211" s="77">
        <v>4187777711.1111102</v>
      </c>
      <c r="N211" s="77">
        <v>4485777644.4444399</v>
      </c>
      <c r="O211" s="77">
        <v>5377333333.3333302</v>
      </c>
      <c r="P211" s="77">
        <v>7184806909.2893896</v>
      </c>
      <c r="Q211" s="77">
        <v>9664267086.6032295</v>
      </c>
      <c r="R211" s="77">
        <v>14947435499.323</v>
      </c>
      <c r="S211" s="77">
        <v>45412957746.478897</v>
      </c>
      <c r="T211" s="77">
        <v>46773208642.681396</v>
      </c>
      <c r="U211" s="77">
        <v>64005665722.379601</v>
      </c>
      <c r="V211" s="77">
        <v>74188986586.062897</v>
      </c>
      <c r="W211" s="77">
        <v>80266516686.561401</v>
      </c>
      <c r="X211" s="77">
        <v>111858444786.224</v>
      </c>
      <c r="Y211" s="77">
        <v>164539660725.11801</v>
      </c>
      <c r="Z211" s="77">
        <v>184291360138.69</v>
      </c>
      <c r="AA211" s="77">
        <v>153240313858.323</v>
      </c>
      <c r="AB211" s="77">
        <v>129171635311.14301</v>
      </c>
      <c r="AC211" s="77">
        <v>119624858115.778</v>
      </c>
      <c r="AD211" s="77">
        <v>103897846493.64999</v>
      </c>
      <c r="AE211" s="77">
        <v>86961922765.325394</v>
      </c>
      <c r="AF211" s="77">
        <v>85695861148.197601</v>
      </c>
      <c r="AG211" s="77">
        <v>88256074766.355103</v>
      </c>
      <c r="AH211" s="77">
        <v>95344459279.038696</v>
      </c>
      <c r="AI211" s="77">
        <v>117630173564.75301</v>
      </c>
      <c r="AJ211" s="77">
        <v>132223230974.633</v>
      </c>
      <c r="AK211" s="77">
        <v>137087850467.28999</v>
      </c>
      <c r="AL211" s="77">
        <v>132967957276.368</v>
      </c>
      <c r="AM211" s="77">
        <v>135174899866.489</v>
      </c>
      <c r="AN211" s="77">
        <v>143343124165.55399</v>
      </c>
      <c r="AO211" s="77">
        <v>158662483311.08099</v>
      </c>
      <c r="AP211" s="77">
        <v>165963684913.21799</v>
      </c>
      <c r="AQ211" s="77">
        <v>146775466666.66699</v>
      </c>
      <c r="AR211" s="77">
        <v>161717066666.66699</v>
      </c>
      <c r="AS211" s="77">
        <v>189514933333.33301</v>
      </c>
      <c r="AT211" s="77">
        <v>184137600000</v>
      </c>
      <c r="AU211" s="77">
        <v>189605866666.66699</v>
      </c>
      <c r="AV211" s="77">
        <v>215807733333.33301</v>
      </c>
      <c r="AW211" s="77">
        <v>258742133333.33301</v>
      </c>
      <c r="AX211" s="77">
        <v>328459608764.11102</v>
      </c>
      <c r="AY211" s="77">
        <v>376900133511.34802</v>
      </c>
      <c r="AZ211" s="77">
        <v>415964509673.11499</v>
      </c>
      <c r="BA211" s="77">
        <v>519796800000</v>
      </c>
      <c r="BB211" s="77">
        <v>429097866666.66699</v>
      </c>
      <c r="BC211" s="77">
        <v>528207200000</v>
      </c>
      <c r="BD211" s="77">
        <v>676634666666.66699</v>
      </c>
      <c r="BE211" s="77">
        <v>741849866666.66699</v>
      </c>
      <c r="BF211" s="77">
        <v>753864533333.33301</v>
      </c>
      <c r="BG211" s="77">
        <v>766605866666.66699</v>
      </c>
      <c r="BH211" s="77">
        <v>669484266666.66699</v>
      </c>
      <c r="BI211" s="77">
        <v>666000000000</v>
      </c>
      <c r="BJ211" s="77">
        <v>714994666666.66699</v>
      </c>
      <c r="BK211" s="77">
        <v>846583733333.33301</v>
      </c>
      <c r="BL211" s="77">
        <v>838564800000</v>
      </c>
      <c r="BM211" s="77">
        <v>734271200000</v>
      </c>
      <c r="BN211" s="77">
        <v>874156000000</v>
      </c>
      <c r="BO211" s="77">
        <v>1108571466666.6699</v>
      </c>
      <c r="BP211" s="77">
        <v>1067582933333.33</v>
      </c>
    </row>
    <row r="212" spans="1:68" x14ac:dyDescent="0.35">
      <c r="A212" t="s">
        <v>630</v>
      </c>
      <c r="B212" t="s">
        <v>631</v>
      </c>
      <c r="C212" t="s">
        <v>218</v>
      </c>
      <c r="D212" t="s">
        <v>219</v>
      </c>
      <c r="E212" s="77">
        <v>1127011494.2528701</v>
      </c>
      <c r="F212" s="77">
        <v>1223563218.3908</v>
      </c>
      <c r="G212" s="77">
        <v>1329022988.5057499</v>
      </c>
      <c r="H212" s="77">
        <v>1352011494.2528701</v>
      </c>
      <c r="I212" s="77">
        <v>1389080459.7701099</v>
      </c>
      <c r="J212" s="77">
        <v>1447701149.4252901</v>
      </c>
      <c r="K212" s="77">
        <v>1485344827.58621</v>
      </c>
      <c r="L212" s="77">
        <v>1608333333.3333299</v>
      </c>
      <c r="M212" s="77">
        <v>1678735632.1839099</v>
      </c>
      <c r="N212" s="77">
        <v>1848563218.3908</v>
      </c>
      <c r="O212" s="77">
        <v>2101436781.6092</v>
      </c>
      <c r="P212" s="77">
        <v>2289655172.4137902</v>
      </c>
      <c r="Q212" s="77">
        <v>2484482758.6206899</v>
      </c>
      <c r="R212" s="77">
        <v>3079022988.5057502</v>
      </c>
      <c r="S212" s="77">
        <v>3961206896.5517201</v>
      </c>
      <c r="T212" s="77">
        <v>4825862068.9655199</v>
      </c>
      <c r="U212" s="77">
        <v>6016666666.6666698</v>
      </c>
      <c r="V212" s="77">
        <v>7503448275.8620701</v>
      </c>
      <c r="W212" s="77">
        <v>8138461538.4615402</v>
      </c>
      <c r="X212" s="77">
        <v>8421678321.6783199</v>
      </c>
      <c r="Y212" s="77">
        <v>8951800000</v>
      </c>
      <c r="Z212" s="77">
        <v>10751162790.697701</v>
      </c>
      <c r="AA212" s="77">
        <v>8735294117.6470604</v>
      </c>
      <c r="AB212" s="77">
        <v>8230153846.1538496</v>
      </c>
      <c r="AC212" s="77">
        <v>10447615384.6154</v>
      </c>
      <c r="AD212" s="77">
        <v>8075347222.2222204</v>
      </c>
      <c r="AE212" s="77">
        <v>10092200000</v>
      </c>
      <c r="AF212" s="77">
        <v>12093333333.3333</v>
      </c>
      <c r="AG212" s="77">
        <v>14372555555.555599</v>
      </c>
      <c r="AH212" s="77">
        <v>21408111111.111099</v>
      </c>
      <c r="AI212" s="77">
        <v>33641222222.222198</v>
      </c>
      <c r="AJ212" s="77">
        <v>44168918918.9189</v>
      </c>
      <c r="AK212" s="77">
        <v>7031909434.27211</v>
      </c>
      <c r="AL212" s="77">
        <v>8881005435.8060207</v>
      </c>
      <c r="AM212" s="77">
        <v>12793794737.042</v>
      </c>
      <c r="AN212" s="77">
        <v>13830363899.9163</v>
      </c>
      <c r="AO212" s="77">
        <v>9018300724.6608601</v>
      </c>
      <c r="AP212" s="77">
        <v>11681175864.338301</v>
      </c>
      <c r="AQ212" s="77">
        <v>11250221536.7484</v>
      </c>
      <c r="AR212" s="77">
        <v>10682028339.6898</v>
      </c>
      <c r="AS212" s="77">
        <v>12257299147.2936</v>
      </c>
      <c r="AT212" s="77">
        <v>15716361792.1926</v>
      </c>
      <c r="AU212" s="77">
        <v>18137128388.3606</v>
      </c>
      <c r="AV212" s="77">
        <v>21355298459.595501</v>
      </c>
      <c r="AW212" s="77">
        <v>26646007250.731899</v>
      </c>
      <c r="AX212" s="77">
        <v>35182711987.973999</v>
      </c>
      <c r="AY212" s="77">
        <v>45263831634.149696</v>
      </c>
      <c r="AZ212" s="77">
        <v>59440139774.812798</v>
      </c>
      <c r="BA212" s="77">
        <v>64833083257.143097</v>
      </c>
      <c r="BB212" s="77">
        <v>51621044076.923103</v>
      </c>
      <c r="BC212" s="77">
        <v>58962978034.482803</v>
      </c>
      <c r="BD212" s="77">
        <v>55018567210.526299</v>
      </c>
      <c r="BE212" s="77">
        <v>37632919966.666702</v>
      </c>
      <c r="BF212" s="77">
        <v>43024018082.191803</v>
      </c>
      <c r="BG212" s="77">
        <v>49516748617.977501</v>
      </c>
      <c r="BH212" s="77">
        <v>51726758676.7677</v>
      </c>
      <c r="BI212" s="77">
        <v>42630376000</v>
      </c>
      <c r="BJ212" s="77">
        <v>41283617976.190498</v>
      </c>
      <c r="BK212" s="77">
        <v>32333780383.2924</v>
      </c>
      <c r="BL212" s="77">
        <v>32338079165.289299</v>
      </c>
      <c r="BM212" s="77">
        <v>27034593750</v>
      </c>
      <c r="BN212" s="77">
        <v>34229513774.993599</v>
      </c>
      <c r="BO212" s="77">
        <v>51666875363.096298</v>
      </c>
      <c r="BP212" s="77">
        <v>109327023588.73199</v>
      </c>
    </row>
    <row r="213" spans="1:68" x14ac:dyDescent="0.35">
      <c r="A213" t="s">
        <v>632</v>
      </c>
      <c r="B213" t="s">
        <v>633</v>
      </c>
      <c r="C213" t="s">
        <v>218</v>
      </c>
      <c r="D213" t="s">
        <v>219</v>
      </c>
      <c r="E213" s="77">
        <v>1003692370.46869</v>
      </c>
      <c r="F213" s="77">
        <v>1058975256.97025</v>
      </c>
      <c r="G213" s="77">
        <v>1085475790.59112</v>
      </c>
      <c r="H213" s="77">
        <v>1122139861.67805</v>
      </c>
      <c r="I213" s="77">
        <v>1188930645.3442299</v>
      </c>
      <c r="J213" s="77">
        <v>1210058228.1711199</v>
      </c>
      <c r="K213" s="77">
        <v>1246908185.9634299</v>
      </c>
      <c r="L213" s="77">
        <v>1246480765.97984</v>
      </c>
      <c r="M213" s="77">
        <v>1309384861.92219</v>
      </c>
      <c r="N213" s="77">
        <v>1245234931.4323299</v>
      </c>
      <c r="O213" s="77">
        <v>1297407654.9283199</v>
      </c>
      <c r="P213" s="77">
        <v>1339549032.8378201</v>
      </c>
      <c r="Q213" s="77">
        <v>1620857103.53492</v>
      </c>
      <c r="R213" s="77">
        <v>1863398590.4556</v>
      </c>
      <c r="S213" s="77">
        <v>2099325228.9565101</v>
      </c>
      <c r="T213" s="77">
        <v>2830388404.8976998</v>
      </c>
      <c r="U213" s="77">
        <v>2869777884.4516602</v>
      </c>
      <c r="V213" s="77">
        <v>2938046462.7097998</v>
      </c>
      <c r="W213" s="77">
        <v>3280354920.8516002</v>
      </c>
      <c r="X213" s="77">
        <v>4084877822.91679</v>
      </c>
      <c r="Y213" s="77">
        <v>4510108290.6957102</v>
      </c>
      <c r="Z213" s="77">
        <v>4095892780.58289</v>
      </c>
      <c r="AA213" s="77">
        <v>4013951442.6708102</v>
      </c>
      <c r="AB213" s="77">
        <v>3569356124.9315901</v>
      </c>
      <c r="AC213" s="77">
        <v>3485165431.7135401</v>
      </c>
      <c r="AD213" s="77">
        <v>3818944917.5671301</v>
      </c>
      <c r="AE213" s="77">
        <v>5392093445.5105305</v>
      </c>
      <c r="AF213" s="77">
        <v>6487353102.8148298</v>
      </c>
      <c r="AG213" s="77">
        <v>6418419388.6349897</v>
      </c>
      <c r="AH213" s="77">
        <v>6366039372.5368299</v>
      </c>
      <c r="AI213" s="77">
        <v>7390967360.4212103</v>
      </c>
      <c r="AJ213" s="77">
        <v>7255210469.5174303</v>
      </c>
      <c r="AK213" s="77">
        <v>7769817839.95644</v>
      </c>
      <c r="AL213" s="77">
        <v>7367986241.2186899</v>
      </c>
      <c r="AM213" s="77">
        <v>5034588195.5580597</v>
      </c>
      <c r="AN213" s="77">
        <v>6326342633.4034004</v>
      </c>
      <c r="AO213" s="77">
        <v>6559712165.9650803</v>
      </c>
      <c r="AP213" s="77">
        <v>6041478725.9044304</v>
      </c>
      <c r="AQ213" s="77">
        <v>6505607909.0532398</v>
      </c>
      <c r="AR213" s="77">
        <v>6592834932.8087597</v>
      </c>
      <c r="AS213" s="77">
        <v>6013185003.9752502</v>
      </c>
      <c r="AT213" s="77">
        <v>6507824829.2625399</v>
      </c>
      <c r="AU213" s="77">
        <v>7006402319.7585602</v>
      </c>
      <c r="AV213" s="77">
        <v>8768721563.1821098</v>
      </c>
      <c r="AW213" s="77">
        <v>10076816666.6196</v>
      </c>
      <c r="AX213" s="77">
        <v>11009033437.938999</v>
      </c>
      <c r="AY213" s="77">
        <v>11697918243.0035</v>
      </c>
      <c r="AZ213" s="77">
        <v>13994218412.961901</v>
      </c>
      <c r="BA213" s="77">
        <v>16853989627.548</v>
      </c>
      <c r="BB213" s="77">
        <v>16145867494.9405</v>
      </c>
      <c r="BC213" s="77">
        <v>16121315909.0758</v>
      </c>
      <c r="BD213" s="77">
        <v>17814283639.311901</v>
      </c>
      <c r="BE213" s="77">
        <v>17660870411.523499</v>
      </c>
      <c r="BF213" s="77">
        <v>18918667724.881699</v>
      </c>
      <c r="BG213" s="77">
        <v>19797253440.267899</v>
      </c>
      <c r="BH213" s="77">
        <v>17774766696.1759</v>
      </c>
      <c r="BI213" s="77">
        <v>19040312333.186401</v>
      </c>
      <c r="BJ213" s="77">
        <v>20996562943.5979</v>
      </c>
      <c r="BK213" s="77">
        <v>23116701556.1381</v>
      </c>
      <c r="BL213" s="77">
        <v>23403995992.135399</v>
      </c>
      <c r="BM213" s="77">
        <v>24530513037.751801</v>
      </c>
      <c r="BN213" s="77">
        <v>27520784129.750801</v>
      </c>
      <c r="BO213" s="77">
        <v>27619479059.613098</v>
      </c>
      <c r="BP213" s="77">
        <v>31013986429.1861</v>
      </c>
    </row>
    <row r="214" spans="1:68" x14ac:dyDescent="0.35">
      <c r="A214" t="s">
        <v>634</v>
      </c>
      <c r="B214" t="s">
        <v>635</v>
      </c>
      <c r="C214" t="s">
        <v>218</v>
      </c>
      <c r="D214" t="s">
        <v>219</v>
      </c>
      <c r="E214" s="77">
        <v>704751700.30249405</v>
      </c>
      <c r="F214" s="77">
        <v>764629788.12368906</v>
      </c>
      <c r="G214" s="77">
        <v>826239211.81751096</v>
      </c>
      <c r="H214" s="77">
        <v>917608012.49175203</v>
      </c>
      <c r="I214" s="77">
        <v>894153311.42485702</v>
      </c>
      <c r="J214" s="77">
        <v>974644096.14467394</v>
      </c>
      <c r="K214" s="77">
        <v>1096425608.0908899</v>
      </c>
      <c r="L214" s="77">
        <v>1238035815.7858601</v>
      </c>
      <c r="M214" s="77">
        <v>1425706091.0355999</v>
      </c>
      <c r="N214" s="77">
        <v>1659893767.8441899</v>
      </c>
      <c r="O214" s="77">
        <v>1920574150.17542</v>
      </c>
      <c r="P214" s="77">
        <v>2263785443.6168799</v>
      </c>
      <c r="Q214" s="77">
        <v>2721440980.7585101</v>
      </c>
      <c r="R214" s="77">
        <v>3696213333.3333302</v>
      </c>
      <c r="S214" s="77">
        <v>5221534955.6441803</v>
      </c>
      <c r="T214" s="77">
        <v>5633673929.9930201</v>
      </c>
      <c r="U214" s="77">
        <v>6327077974.1070299</v>
      </c>
      <c r="V214" s="77">
        <v>6618585073.6603498</v>
      </c>
      <c r="W214" s="77">
        <v>7517176354.8413496</v>
      </c>
      <c r="X214" s="77">
        <v>9296921723.83465</v>
      </c>
      <c r="Y214" s="77">
        <v>11896256782.8566</v>
      </c>
      <c r="Z214" s="77">
        <v>14175228843.639099</v>
      </c>
      <c r="AA214" s="77">
        <v>16084252378.473</v>
      </c>
      <c r="AB214" s="77">
        <v>17784112149.5327</v>
      </c>
      <c r="AC214" s="77">
        <v>19749361097.965</v>
      </c>
      <c r="AD214" s="77">
        <v>19156532745.7691</v>
      </c>
      <c r="AE214" s="77">
        <v>18586746056.997398</v>
      </c>
      <c r="AF214" s="77">
        <v>20919215578.212502</v>
      </c>
      <c r="AG214" s="77">
        <v>25371462488.1292</v>
      </c>
      <c r="AH214" s="77">
        <v>30465364738.620602</v>
      </c>
      <c r="AI214" s="77">
        <v>36144336768.702301</v>
      </c>
      <c r="AJ214" s="77">
        <v>45466164978.292297</v>
      </c>
      <c r="AK214" s="77">
        <v>52131320032.8797</v>
      </c>
      <c r="AL214" s="77">
        <v>60603815716.265297</v>
      </c>
      <c r="AM214" s="77">
        <v>73688724431.141205</v>
      </c>
      <c r="AN214" s="77">
        <v>87812540788.429306</v>
      </c>
      <c r="AO214" s="77">
        <v>96293086513.087204</v>
      </c>
      <c r="AP214" s="77">
        <v>100123787215.299</v>
      </c>
      <c r="AQ214" s="77">
        <v>85728207781.778503</v>
      </c>
      <c r="AR214" s="77">
        <v>86286849754.890503</v>
      </c>
      <c r="AS214" s="77">
        <v>96076539925.740906</v>
      </c>
      <c r="AT214" s="77">
        <v>89793790669.651505</v>
      </c>
      <c r="AU214" s="77">
        <v>92538372869.694199</v>
      </c>
      <c r="AV214" s="77">
        <v>97646401095.636902</v>
      </c>
      <c r="AW214" s="77">
        <v>115033593101.049</v>
      </c>
      <c r="AX214" s="77">
        <v>127807848728.39799</v>
      </c>
      <c r="AY214" s="77">
        <v>148627286361.35101</v>
      </c>
      <c r="AZ214" s="77">
        <v>180941701357.97</v>
      </c>
      <c r="BA214" s="77">
        <v>193617323539.203</v>
      </c>
      <c r="BB214" s="77">
        <v>194150283771.56601</v>
      </c>
      <c r="BC214" s="77">
        <v>239807980591.23999</v>
      </c>
      <c r="BD214" s="77">
        <v>279356499090.45801</v>
      </c>
      <c r="BE214" s="77">
        <v>295092888076.58899</v>
      </c>
      <c r="BF214" s="77">
        <v>307576360584.992</v>
      </c>
      <c r="BG214" s="77">
        <v>314863580758.45502</v>
      </c>
      <c r="BH214" s="77">
        <v>307998545269.39801</v>
      </c>
      <c r="BI214" s="77">
        <v>319053943915.005</v>
      </c>
      <c r="BJ214" s="77">
        <v>343257164581.71198</v>
      </c>
      <c r="BK214" s="77">
        <v>376892697588.005</v>
      </c>
      <c r="BL214" s="77">
        <v>376901649222.45099</v>
      </c>
      <c r="BM214" s="77">
        <v>349488382610.66199</v>
      </c>
      <c r="BN214" s="77">
        <v>434111559282.849</v>
      </c>
      <c r="BO214" s="77">
        <v>498474540987.78003</v>
      </c>
      <c r="BP214" s="77">
        <v>501427500080.05902</v>
      </c>
    </row>
    <row r="215" spans="1:68" x14ac:dyDescent="0.35">
      <c r="A215" t="s">
        <v>636</v>
      </c>
      <c r="B215" t="s">
        <v>637</v>
      </c>
      <c r="C215" t="s">
        <v>218</v>
      </c>
      <c r="D215" t="s">
        <v>219</v>
      </c>
      <c r="E215" s="77"/>
      <c r="F215" s="77"/>
      <c r="G215" s="77"/>
      <c r="H215" s="77"/>
      <c r="I215" s="77"/>
      <c r="J215" s="77"/>
      <c r="K215" s="77"/>
      <c r="L215" s="77">
        <v>25203524.032563802</v>
      </c>
      <c r="M215" s="77">
        <v>28084252.758274801</v>
      </c>
      <c r="N215" s="77">
        <v>28606411.398040999</v>
      </c>
      <c r="O215" s="77"/>
      <c r="P215" s="77">
        <v>50056882.821387902</v>
      </c>
      <c r="Q215" s="77">
        <v>40606712.050639004</v>
      </c>
      <c r="R215" s="77">
        <v>55272108.843537398</v>
      </c>
      <c r="S215" s="77">
        <v>84539332.282562003</v>
      </c>
      <c r="T215" s="77">
        <v>74620320.029533893</v>
      </c>
      <c r="U215" s="77">
        <v>83100834.307934999</v>
      </c>
      <c r="V215" s="77">
        <v>93145283.355714098</v>
      </c>
      <c r="W215" s="77">
        <v>111027427.208358</v>
      </c>
      <c r="X215" s="77">
        <v>151276496.48253301</v>
      </c>
      <c r="Y215" s="77">
        <v>182852106.42700201</v>
      </c>
      <c r="Z215" s="77">
        <v>193750540.63247699</v>
      </c>
      <c r="AA215" s="77">
        <v>192902018.72301999</v>
      </c>
      <c r="AB215" s="77">
        <v>181220399.013372</v>
      </c>
      <c r="AC215" s="77">
        <v>181570474.07779601</v>
      </c>
      <c r="AD215" s="77">
        <v>165524943.64069399</v>
      </c>
      <c r="AE215" s="77">
        <v>147620047.52799299</v>
      </c>
      <c r="AF215" s="77">
        <v>155128542.239474</v>
      </c>
      <c r="AG215" s="77">
        <v>176494393.88970199</v>
      </c>
      <c r="AH215" s="77">
        <v>172882410.67885599</v>
      </c>
      <c r="AI215" s="77">
        <v>214877666.699752</v>
      </c>
      <c r="AJ215" s="77">
        <v>227540473.340087</v>
      </c>
      <c r="AK215" s="77">
        <v>269034595.812985</v>
      </c>
      <c r="AL215" s="77">
        <v>300746361.128739</v>
      </c>
      <c r="AM215" s="77">
        <v>402837005.272596</v>
      </c>
      <c r="AN215" s="77">
        <v>469443201.50327402</v>
      </c>
      <c r="AO215" s="77">
        <v>510586430.19012702</v>
      </c>
      <c r="AP215" s="77">
        <v>526554005.95435703</v>
      </c>
      <c r="AQ215" s="77">
        <v>457579840.22506601</v>
      </c>
      <c r="AR215" s="77">
        <v>488024514.36935902</v>
      </c>
      <c r="AS215" s="77">
        <v>419842674.22765201</v>
      </c>
      <c r="AT215" s="77">
        <v>409508552.979972</v>
      </c>
      <c r="AU215" s="77">
        <v>346406738.88523698</v>
      </c>
      <c r="AV215" s="77">
        <v>417668983.40834898</v>
      </c>
      <c r="AW215" s="77">
        <v>468005318.55197698</v>
      </c>
      <c r="AX215" s="77">
        <v>552864570.22581899</v>
      </c>
      <c r="AY215" s="77">
        <v>617258154.26013303</v>
      </c>
      <c r="AZ215" s="77">
        <v>695295347.62153697</v>
      </c>
      <c r="BA215" s="77">
        <v>776337691.79509795</v>
      </c>
      <c r="BB215" s="77">
        <v>805557562.58005905</v>
      </c>
      <c r="BC215" s="77">
        <v>898133684.89879298</v>
      </c>
      <c r="BD215" s="77">
        <v>1063895360.69907</v>
      </c>
      <c r="BE215" s="77">
        <v>1185215418.25562</v>
      </c>
      <c r="BF215" s="77">
        <v>1285911586.132</v>
      </c>
      <c r="BG215" s="77">
        <v>1335571420.7267599</v>
      </c>
      <c r="BH215" s="77">
        <v>1307909887.55212</v>
      </c>
      <c r="BI215" s="77">
        <v>1379490304.2254</v>
      </c>
      <c r="BJ215" s="77">
        <v>1469789119.0875599</v>
      </c>
      <c r="BK215" s="77">
        <v>1615478393.28614</v>
      </c>
      <c r="BL215" s="77">
        <v>1619155017.3924</v>
      </c>
      <c r="BM215" s="77">
        <v>1536145814.1700699</v>
      </c>
      <c r="BN215" s="77">
        <v>1522794913.0913999</v>
      </c>
      <c r="BO215" s="77">
        <v>1566360686.1063199</v>
      </c>
      <c r="BP215" s="77">
        <v>1631286701.11516</v>
      </c>
    </row>
    <row r="216" spans="1:68" x14ac:dyDescent="0.35">
      <c r="A216" t="s">
        <v>638</v>
      </c>
      <c r="B216" t="s">
        <v>639</v>
      </c>
      <c r="C216" t="s">
        <v>218</v>
      </c>
      <c r="D216" t="s">
        <v>219</v>
      </c>
      <c r="E216" s="77">
        <v>322151470.58823502</v>
      </c>
      <c r="F216" s="77">
        <v>327979248.36601299</v>
      </c>
      <c r="G216" s="77">
        <v>342872712.41830099</v>
      </c>
      <c r="H216" s="77">
        <v>348700653.59477103</v>
      </c>
      <c r="I216" s="77">
        <v>372012091.503268</v>
      </c>
      <c r="J216" s="77">
        <v>359523809.52380902</v>
      </c>
      <c r="K216" s="77">
        <v>375630252.10083997</v>
      </c>
      <c r="L216" s="77">
        <v>348895027.624309</v>
      </c>
      <c r="M216" s="77">
        <v>329991956.782713</v>
      </c>
      <c r="N216" s="77">
        <v>408853541.41656703</v>
      </c>
      <c r="O216" s="77">
        <v>434584033.61344498</v>
      </c>
      <c r="P216" s="77">
        <v>419495908.54392302</v>
      </c>
      <c r="Q216" s="77">
        <v>465254431.96004999</v>
      </c>
      <c r="R216" s="77">
        <v>575471323.52941203</v>
      </c>
      <c r="S216" s="77">
        <v>648940350.87719297</v>
      </c>
      <c r="T216" s="77">
        <v>679352433.62831903</v>
      </c>
      <c r="U216" s="77">
        <v>594810152.74034095</v>
      </c>
      <c r="V216" s="77">
        <v>692079581.15183198</v>
      </c>
      <c r="W216" s="77">
        <v>960765042.97994304</v>
      </c>
      <c r="X216" s="77">
        <v>1109343235.5723701</v>
      </c>
      <c r="Y216" s="77">
        <v>1100476190.4761901</v>
      </c>
      <c r="Z216" s="77">
        <v>1114926660.9145801</v>
      </c>
      <c r="AA216" s="77">
        <v>1294995964.4874899</v>
      </c>
      <c r="AB216" s="77">
        <v>995278514.58885896</v>
      </c>
      <c r="AC216" s="77">
        <v>1087450199.2031901</v>
      </c>
      <c r="AD216" s="77">
        <v>856890498.62583399</v>
      </c>
      <c r="AE216" s="77">
        <v>490181456.62440997</v>
      </c>
      <c r="AF216" s="77">
        <v>660106321.41703105</v>
      </c>
      <c r="AG216" s="77">
        <v>1055083945.37738</v>
      </c>
      <c r="AH216" s="77">
        <v>932974411.91714203</v>
      </c>
      <c r="AI216" s="77">
        <v>649644097.56612897</v>
      </c>
      <c r="AJ216" s="77">
        <v>780098205.21503603</v>
      </c>
      <c r="AK216" s="77">
        <v>679997997.59711599</v>
      </c>
      <c r="AL216" s="77">
        <v>768812334.80176198</v>
      </c>
      <c r="AM216" s="77">
        <v>911915970.68348396</v>
      </c>
      <c r="AN216" s="77">
        <v>870758739.40678</v>
      </c>
      <c r="AO216" s="77">
        <v>941742152.70989501</v>
      </c>
      <c r="AP216" s="77">
        <v>850218033.62200701</v>
      </c>
      <c r="AQ216" s="77">
        <v>672375927.34714794</v>
      </c>
      <c r="AR216" s="77">
        <v>669384768.87263</v>
      </c>
      <c r="AS216" s="77">
        <v>635874002.19874799</v>
      </c>
      <c r="AT216" s="77">
        <v>1074851475.17873</v>
      </c>
      <c r="AU216" s="77">
        <v>1236235826.58409</v>
      </c>
      <c r="AV216" s="77">
        <v>1369685676.5620301</v>
      </c>
      <c r="AW216" s="77">
        <v>1430217080.66487</v>
      </c>
      <c r="AX216" s="77">
        <v>1627058424.9380901</v>
      </c>
      <c r="AY216" s="77">
        <v>1862116290.5409999</v>
      </c>
      <c r="AZ216" s="77">
        <v>2126679543.58623</v>
      </c>
      <c r="BA216" s="77">
        <v>2451896435.20157</v>
      </c>
      <c r="BB216" s="77">
        <v>2419014960.1996698</v>
      </c>
      <c r="BC216" s="77">
        <v>2578159803.9459701</v>
      </c>
      <c r="BD216" s="77">
        <v>2932274309.3957</v>
      </c>
      <c r="BE216" s="77">
        <v>3789251613.3606601</v>
      </c>
      <c r="BF216" s="77">
        <v>4920343316.8709297</v>
      </c>
      <c r="BG216" s="77">
        <v>5015180725.3416004</v>
      </c>
      <c r="BH216" s="77">
        <v>4252029353.8219099</v>
      </c>
      <c r="BI216" s="77">
        <v>3862721266.0216198</v>
      </c>
      <c r="BJ216" s="77">
        <v>3719443418.2615499</v>
      </c>
      <c r="BK216" s="77">
        <v>4085114387.5560498</v>
      </c>
      <c r="BL216" s="77">
        <v>4076578698.79107</v>
      </c>
      <c r="BM216" s="77">
        <v>4062906265.7332001</v>
      </c>
      <c r="BN216" s="77">
        <v>4249234704.0186601</v>
      </c>
      <c r="BO216" s="77">
        <v>4094563859.4355602</v>
      </c>
      <c r="BP216" s="77">
        <v>3809832236.95959</v>
      </c>
    </row>
    <row r="217" spans="1:68" x14ac:dyDescent="0.35">
      <c r="A217" t="s">
        <v>640</v>
      </c>
      <c r="B217" t="s">
        <v>641</v>
      </c>
      <c r="C217" t="s">
        <v>218</v>
      </c>
      <c r="D217" t="s">
        <v>219</v>
      </c>
      <c r="E217" s="77"/>
      <c r="F217" s="77"/>
      <c r="G217" s="77"/>
      <c r="H217" s="77"/>
      <c r="I217" s="77"/>
      <c r="J217" s="77">
        <v>877720000</v>
      </c>
      <c r="K217" s="77">
        <v>929520000</v>
      </c>
      <c r="L217" s="77">
        <v>976200000</v>
      </c>
      <c r="M217" s="77">
        <v>1009760100</v>
      </c>
      <c r="N217" s="77">
        <v>1049400000</v>
      </c>
      <c r="O217" s="77">
        <v>1132920000</v>
      </c>
      <c r="P217" s="77">
        <v>1186120000</v>
      </c>
      <c r="Q217" s="77">
        <v>1263720000</v>
      </c>
      <c r="R217" s="77">
        <v>1442320000</v>
      </c>
      <c r="S217" s="77">
        <v>1665880000</v>
      </c>
      <c r="T217" s="77">
        <v>1884120100</v>
      </c>
      <c r="U217" s="77">
        <v>2328280100</v>
      </c>
      <c r="V217" s="77">
        <v>2941640100</v>
      </c>
      <c r="W217" s="77">
        <v>3127960000</v>
      </c>
      <c r="X217" s="77">
        <v>3463639900</v>
      </c>
      <c r="Y217" s="77">
        <v>3573959900</v>
      </c>
      <c r="Z217" s="77">
        <v>3437200200</v>
      </c>
      <c r="AA217" s="77">
        <v>3399189100</v>
      </c>
      <c r="AB217" s="77">
        <v>3506347800</v>
      </c>
      <c r="AC217" s="77">
        <v>3661683400</v>
      </c>
      <c r="AD217" s="77">
        <v>3800368600</v>
      </c>
      <c r="AE217" s="77">
        <v>3771663200</v>
      </c>
      <c r="AF217" s="77">
        <v>3958045800</v>
      </c>
      <c r="AG217" s="77">
        <v>4189880000</v>
      </c>
      <c r="AH217" s="77">
        <v>4372215300</v>
      </c>
      <c r="AI217" s="77">
        <v>4817542204</v>
      </c>
      <c r="AJ217" s="77">
        <v>5252342400</v>
      </c>
      <c r="AK217" s="77">
        <v>5813399300</v>
      </c>
      <c r="AL217" s="77">
        <v>6680269200</v>
      </c>
      <c r="AM217" s="77">
        <v>7679384000</v>
      </c>
      <c r="AN217" s="77">
        <v>8921947100</v>
      </c>
      <c r="AO217" s="77">
        <v>9586327800</v>
      </c>
      <c r="AP217" s="77">
        <v>10221705900</v>
      </c>
      <c r="AQ217" s="77">
        <v>10936669900</v>
      </c>
      <c r="AR217" s="77">
        <v>11284197000</v>
      </c>
      <c r="AS217" s="77">
        <v>11784927700</v>
      </c>
      <c r="AT217" s="77">
        <v>12282533600</v>
      </c>
      <c r="AU217" s="77">
        <v>12664190300</v>
      </c>
      <c r="AV217" s="77">
        <v>13243892200</v>
      </c>
      <c r="AW217" s="77">
        <v>13724810900</v>
      </c>
      <c r="AX217" s="77">
        <v>14698000000</v>
      </c>
      <c r="AY217" s="77">
        <v>15999890000</v>
      </c>
      <c r="AZ217" s="77">
        <v>17011750000</v>
      </c>
      <c r="BA217" s="77">
        <v>17986890000</v>
      </c>
      <c r="BB217" s="77">
        <v>17601620000</v>
      </c>
      <c r="BC217" s="77">
        <v>18447920000</v>
      </c>
      <c r="BD217" s="77">
        <v>20283780000</v>
      </c>
      <c r="BE217" s="77">
        <v>21386150000</v>
      </c>
      <c r="BF217" s="77">
        <v>21990960000</v>
      </c>
      <c r="BG217" s="77">
        <v>22593470000</v>
      </c>
      <c r="BH217" s="77">
        <v>23438240000</v>
      </c>
      <c r="BI217" s="77">
        <v>24191430000</v>
      </c>
      <c r="BJ217" s="77">
        <v>24979190000</v>
      </c>
      <c r="BK217" s="77">
        <v>26020850000</v>
      </c>
      <c r="BL217" s="77">
        <v>26881140000</v>
      </c>
      <c r="BM217" s="77">
        <v>24921190000</v>
      </c>
      <c r="BN217" s="77">
        <v>29043140000</v>
      </c>
      <c r="BO217" s="77">
        <v>31988920000</v>
      </c>
      <c r="BP217" s="77">
        <v>34015620000</v>
      </c>
    </row>
    <row r="218" spans="1:68" x14ac:dyDescent="0.35">
      <c r="A218" t="s">
        <v>642</v>
      </c>
      <c r="B218" t="s">
        <v>643</v>
      </c>
      <c r="C218" t="s">
        <v>218</v>
      </c>
      <c r="D218" t="s">
        <v>219</v>
      </c>
      <c r="E218" s="77"/>
      <c r="F218" s="77"/>
      <c r="G218" s="77"/>
      <c r="H218" s="77"/>
      <c r="I218" s="77"/>
      <c r="J218" s="77"/>
      <c r="K218" s="77"/>
      <c r="L218" s="77"/>
      <c r="M218" s="77"/>
      <c r="N218" s="77"/>
      <c r="O218" s="77"/>
      <c r="P218" s="77"/>
      <c r="Q218" s="77"/>
      <c r="R218" s="77"/>
      <c r="S218" s="77"/>
      <c r="T218" s="77"/>
      <c r="U218" s="77"/>
      <c r="V218" s="77"/>
      <c r="W218" s="77"/>
      <c r="X218" s="77"/>
      <c r="Y218" s="77"/>
      <c r="Z218" s="77"/>
      <c r="AA218" s="77"/>
      <c r="AB218" s="77"/>
      <c r="AC218" s="77"/>
      <c r="AD218" s="77"/>
      <c r="AE218" s="77"/>
      <c r="AF218" s="77"/>
      <c r="AG218" s="77"/>
      <c r="AH218" s="77"/>
      <c r="AI218" s="77"/>
      <c r="AJ218" s="77"/>
      <c r="AK218" s="77"/>
      <c r="AL218" s="77"/>
      <c r="AM218" s="77"/>
      <c r="AN218" s="77"/>
      <c r="AO218" s="77"/>
      <c r="AP218" s="77"/>
      <c r="AQ218" s="77"/>
      <c r="AR218" s="77">
        <v>1109098657.57511</v>
      </c>
      <c r="AS218" s="77">
        <v>1005159388.24397</v>
      </c>
      <c r="AT218" s="77">
        <v>1077413479.05282</v>
      </c>
      <c r="AU218" s="77">
        <v>1168269230.7692299</v>
      </c>
      <c r="AV218" s="77">
        <v>1464326160.8153999</v>
      </c>
      <c r="AW218" s="77">
        <v>1723750000</v>
      </c>
      <c r="AX218" s="77">
        <v>1785847531.4015701</v>
      </c>
      <c r="AY218" s="77">
        <v>1908167105.7583699</v>
      </c>
      <c r="AZ218" s="77">
        <v>2185874623.5970402</v>
      </c>
      <c r="BA218" s="77">
        <v>2393437820.41892</v>
      </c>
      <c r="BB218" s="77">
        <v>2056126701.86163</v>
      </c>
      <c r="BC218" s="77">
        <v>1881191949.98998</v>
      </c>
      <c r="BD218" s="77">
        <v>1813717694.56092</v>
      </c>
      <c r="BE218" s="77">
        <v>1604701051.1652999</v>
      </c>
      <c r="BF218" s="77">
        <v>1678741201.5731001</v>
      </c>
      <c r="BG218" s="77">
        <v>1673910988.24105</v>
      </c>
      <c r="BH218" s="77">
        <v>1419400403.8278799</v>
      </c>
      <c r="BI218" s="77">
        <v>1468342430.7393</v>
      </c>
      <c r="BJ218" s="77">
        <v>1528621195.4832001</v>
      </c>
      <c r="BK218" s="77">
        <v>1655354303.8699801</v>
      </c>
      <c r="BL218" s="77">
        <v>1616188702.3396399</v>
      </c>
      <c r="BM218" s="77">
        <v>1541247883.99351</v>
      </c>
      <c r="BN218" s="77">
        <v>1855382833.1164999</v>
      </c>
      <c r="BO218" s="77"/>
      <c r="BP218" s="77"/>
    </row>
    <row r="219" spans="1:68" x14ac:dyDescent="0.35">
      <c r="A219" t="s">
        <v>644</v>
      </c>
      <c r="B219" t="s">
        <v>645</v>
      </c>
      <c r="C219" t="s">
        <v>218</v>
      </c>
      <c r="D219" t="s">
        <v>219</v>
      </c>
      <c r="E219" s="77">
        <v>180459936.776025</v>
      </c>
      <c r="F219" s="77">
        <v>191659914.37603399</v>
      </c>
      <c r="G219" s="77">
        <v>203531927.54722899</v>
      </c>
      <c r="H219" s="77">
        <v>216145935.94162601</v>
      </c>
      <c r="I219" s="77">
        <v>229529912.668035</v>
      </c>
      <c r="J219" s="77">
        <v>243725898.029641</v>
      </c>
      <c r="K219" s="77">
        <v>257375897.04964101</v>
      </c>
      <c r="L219" s="77">
        <v>271781886.80724502</v>
      </c>
      <c r="M219" s="77">
        <v>286719885.31204599</v>
      </c>
      <c r="N219" s="77">
        <v>306357284.57142901</v>
      </c>
      <c r="O219" s="77">
        <v>347985394.28571397</v>
      </c>
      <c r="P219" s="77">
        <v>347039445.70556903</v>
      </c>
      <c r="Q219" s="77">
        <v>447883941.19016498</v>
      </c>
      <c r="R219" s="77">
        <v>483699610.60256302</v>
      </c>
      <c r="S219" s="77">
        <v>572504035.90150905</v>
      </c>
      <c r="T219" s="77">
        <v>757015878.79269302</v>
      </c>
      <c r="U219" s="77">
        <v>871344245.11517096</v>
      </c>
      <c r="V219" s="77">
        <v>498550724.63768101</v>
      </c>
      <c r="W219" s="77">
        <v>564571823.20441997</v>
      </c>
      <c r="X219" s="77">
        <v>589566929.13385797</v>
      </c>
      <c r="Y219" s="77">
        <v>602515548.45210397</v>
      </c>
      <c r="Z219" s="77">
        <v>699302473.05009496</v>
      </c>
      <c r="AA219" s="77">
        <v>774578931.96392</v>
      </c>
      <c r="AB219" s="77">
        <v>735408641.76854801</v>
      </c>
      <c r="AC219" s="77">
        <v>787434541.72885704</v>
      </c>
      <c r="AD219" s="77">
        <v>875702247.19101095</v>
      </c>
      <c r="AE219" s="77">
        <v>916590786.326105</v>
      </c>
      <c r="AF219" s="77">
        <v>1018972664.4638</v>
      </c>
      <c r="AG219" s="77">
        <v>1051596967.1287</v>
      </c>
      <c r="AH219" s="77">
        <v>1181360843.9354899</v>
      </c>
      <c r="AI219" s="77">
        <v>1031282081.1668299</v>
      </c>
      <c r="AJ219" s="77">
        <v>717974929.76315796</v>
      </c>
      <c r="AK219" s="77">
        <v>709297578.5</v>
      </c>
      <c r="AL219" s="77">
        <v>1260132955.7874601</v>
      </c>
      <c r="AM219" s="77">
        <v>1481205097.9811299</v>
      </c>
      <c r="AN219" s="77">
        <v>1534756134.55022</v>
      </c>
      <c r="AO219" s="77">
        <v>1792234297.3919401</v>
      </c>
      <c r="AP219" s="77">
        <v>2191749013.5812402</v>
      </c>
      <c r="AQ219" s="77">
        <v>2962047564.4165101</v>
      </c>
      <c r="AR219" s="77">
        <v>3045751527.6600499</v>
      </c>
      <c r="AS219" s="77">
        <v>3412797450.2011199</v>
      </c>
      <c r="AT219" s="77">
        <v>2252847464.68608</v>
      </c>
      <c r="AU219" s="77">
        <v>2192684134.59273</v>
      </c>
      <c r="AV219" s="77">
        <v>2836724351.5616002</v>
      </c>
      <c r="AW219" s="77">
        <v>3859592813.10255</v>
      </c>
      <c r="AX219" s="77">
        <v>4683246454.1004801</v>
      </c>
      <c r="AY219" s="77">
        <v>5026743282.04251</v>
      </c>
      <c r="AZ219" s="77">
        <v>5430713728.8907404</v>
      </c>
      <c r="BA219" s="77">
        <v>5913620292.9057302</v>
      </c>
      <c r="BB219" s="77">
        <v>2948594552.4495201</v>
      </c>
      <c r="BC219" s="77">
        <v>2687807003.7393498</v>
      </c>
      <c r="BD219" s="77">
        <v>2906000096.9324899</v>
      </c>
      <c r="BE219" s="77">
        <v>4041702388.8663301</v>
      </c>
      <c r="BF219" s="77">
        <v>5836021227.4759703</v>
      </c>
      <c r="BG219" s="77">
        <v>6537360532.64359</v>
      </c>
      <c r="BH219" s="77">
        <v>6984947145.0950804</v>
      </c>
      <c r="BI219" s="77">
        <v>7390796616.5281696</v>
      </c>
      <c r="BJ219" s="77">
        <v>8252394373.2969799</v>
      </c>
      <c r="BK219" s="77">
        <v>8278212314.4046602</v>
      </c>
      <c r="BL219" s="77">
        <v>9420431258.2474709</v>
      </c>
      <c r="BM219" s="77">
        <v>9204140383.1761208</v>
      </c>
      <c r="BN219" s="77">
        <v>9838711529.4584808</v>
      </c>
      <c r="BO219" s="77">
        <v>10419541202.039101</v>
      </c>
      <c r="BP219" s="77">
        <v>11679800110.1523</v>
      </c>
    </row>
    <row r="220" spans="1:68" x14ac:dyDescent="0.35">
      <c r="A220" t="s">
        <v>646</v>
      </c>
      <c r="B220" t="s">
        <v>647</v>
      </c>
      <c r="C220" t="s">
        <v>218</v>
      </c>
      <c r="D220" t="s">
        <v>219</v>
      </c>
      <c r="E220" s="77"/>
      <c r="F220" s="77"/>
      <c r="G220" s="77"/>
      <c r="H220" s="77"/>
      <c r="I220" s="77"/>
      <c r="J220" s="77"/>
      <c r="K220" s="77"/>
      <c r="L220" s="77"/>
      <c r="M220" s="77"/>
      <c r="N220" s="77"/>
      <c r="O220" s="77"/>
      <c r="P220" s="77"/>
      <c r="Q220" s="77"/>
      <c r="R220" s="77"/>
      <c r="S220" s="77"/>
      <c r="T220" s="77"/>
      <c r="U220" s="77"/>
      <c r="V220" s="77"/>
      <c r="W220" s="77"/>
      <c r="X220" s="77"/>
      <c r="Y220" s="77"/>
      <c r="Z220" s="77"/>
      <c r="AA220" s="77"/>
      <c r="AB220" s="77"/>
      <c r="AC220" s="77"/>
      <c r="AD220" s="77"/>
      <c r="AE220" s="77"/>
      <c r="AF220" s="77"/>
      <c r="AG220" s="77"/>
      <c r="AH220" s="77"/>
      <c r="AI220" s="77"/>
      <c r="AJ220" s="77"/>
      <c r="AK220" s="77"/>
      <c r="AL220" s="77">
        <v>19374911219.632702</v>
      </c>
      <c r="AM220" s="77">
        <v>20302145339.401699</v>
      </c>
      <c r="AN220" s="77">
        <v>16832598870.056499</v>
      </c>
      <c r="AO220" s="77">
        <v>21818007448.7896</v>
      </c>
      <c r="AP220" s="77">
        <v>25676487999.594101</v>
      </c>
      <c r="AQ220" s="77">
        <v>19457979423.375999</v>
      </c>
      <c r="AR220" s="77">
        <v>19388663551.001202</v>
      </c>
      <c r="AS220" s="77">
        <v>6875845986.5212097</v>
      </c>
      <c r="AT220" s="77">
        <v>12960546471.378201</v>
      </c>
      <c r="AU220" s="77">
        <v>17120906918.3503</v>
      </c>
      <c r="AV220" s="77">
        <v>22482365321.765598</v>
      </c>
      <c r="AW220" s="77">
        <v>26141968161.0924</v>
      </c>
      <c r="AX220" s="77">
        <v>27683225959.246799</v>
      </c>
      <c r="AY220" s="77">
        <v>32482070360.3204</v>
      </c>
      <c r="AZ220" s="77">
        <v>43170990616.4729</v>
      </c>
      <c r="BA220" s="77">
        <v>52194221468.500702</v>
      </c>
      <c r="BB220" s="77">
        <v>45162894380.931801</v>
      </c>
      <c r="BC220" s="77">
        <v>41819468691.825104</v>
      </c>
      <c r="BD220" s="77">
        <v>49258136128.967201</v>
      </c>
      <c r="BE220" s="77">
        <v>43309252921.056702</v>
      </c>
      <c r="BF220" s="77">
        <v>48394239474.676201</v>
      </c>
      <c r="BG220" s="77">
        <v>47062202418.886398</v>
      </c>
      <c r="BH220" s="77">
        <v>39655949731.381599</v>
      </c>
      <c r="BI220" s="77">
        <v>40692661657.283997</v>
      </c>
      <c r="BJ220" s="77">
        <v>44179075778.926697</v>
      </c>
      <c r="BK220" s="77">
        <v>50640662859.498703</v>
      </c>
      <c r="BL220" s="77">
        <v>51514242938.673401</v>
      </c>
      <c r="BM220" s="77">
        <v>53356484591.437798</v>
      </c>
      <c r="BN220" s="77">
        <v>63101042897.707001</v>
      </c>
      <c r="BO220" s="77">
        <v>63563410720.709297</v>
      </c>
      <c r="BP220" s="77">
        <v>75187125426.737503</v>
      </c>
    </row>
    <row r="221" spans="1:68" x14ac:dyDescent="0.35">
      <c r="A221" t="s">
        <v>648</v>
      </c>
      <c r="B221" t="s">
        <v>649</v>
      </c>
      <c r="C221" t="s">
        <v>218</v>
      </c>
      <c r="D221" t="s">
        <v>219</v>
      </c>
      <c r="E221" s="77">
        <v>33090214943.754101</v>
      </c>
      <c r="F221" s="77">
        <v>34977868084.024101</v>
      </c>
      <c r="G221" s="77">
        <v>37290528805.263702</v>
      </c>
      <c r="H221" s="77">
        <v>40204671362.366997</v>
      </c>
      <c r="I221" s="77">
        <v>43801439277.292099</v>
      </c>
      <c r="J221" s="77">
        <v>47294334233.749802</v>
      </c>
      <c r="K221" s="77">
        <v>51087667657.482803</v>
      </c>
      <c r="L221" s="77">
        <v>52466543011.941902</v>
      </c>
      <c r="M221" s="77">
        <v>55815747943.206902</v>
      </c>
      <c r="N221" s="77">
        <v>62314473363.1427</v>
      </c>
      <c r="O221" s="77">
        <v>70436667210.836502</v>
      </c>
      <c r="P221" s="77">
        <v>71791051605.545197</v>
      </c>
      <c r="Q221" s="77">
        <v>80983186014.203903</v>
      </c>
      <c r="R221" s="77">
        <v>103240920672.42</v>
      </c>
      <c r="S221" s="77">
        <v>131389895027.58501</v>
      </c>
      <c r="T221" s="77">
        <v>144581341758.61899</v>
      </c>
      <c r="U221" s="77">
        <v>157959271369.327</v>
      </c>
      <c r="V221" s="77">
        <v>171680235862.62</v>
      </c>
      <c r="W221" s="77">
        <v>190571667081.91599</v>
      </c>
      <c r="X221" s="77">
        <v>227962103835.564</v>
      </c>
      <c r="Y221" s="77">
        <v>290218140808.14697</v>
      </c>
      <c r="Z221" s="77">
        <v>402288463246.04498</v>
      </c>
      <c r="AA221" s="77">
        <v>371770082938.54102</v>
      </c>
      <c r="AB221" s="77">
        <v>334284647100.21198</v>
      </c>
      <c r="AC221" s="77">
        <v>299763709595.54797</v>
      </c>
      <c r="AD221" s="77">
        <v>284674940036.13501</v>
      </c>
      <c r="AE221" s="77">
        <v>265263726338.66501</v>
      </c>
      <c r="AF221" s="77">
        <v>298330151730.224</v>
      </c>
      <c r="AG221" s="77">
        <v>312818799587.88202</v>
      </c>
      <c r="AH221" s="77">
        <v>316929212105.45398</v>
      </c>
      <c r="AI221" s="77">
        <v>373310030639.63</v>
      </c>
      <c r="AJ221" s="77">
        <v>401440135786.802</v>
      </c>
      <c r="AK221" s="77">
        <v>362732355954.03003</v>
      </c>
      <c r="AL221" s="77">
        <v>368788820474.06</v>
      </c>
      <c r="AM221" s="77">
        <v>377141069076.599</v>
      </c>
      <c r="AN221" s="77">
        <v>479946737825.96802</v>
      </c>
      <c r="AO221" s="77">
        <v>535109490236.32202</v>
      </c>
      <c r="AP221" s="77">
        <v>564078278693.63501</v>
      </c>
      <c r="AQ221" s="77">
        <v>565282335758.63403</v>
      </c>
      <c r="AR221" s="77">
        <v>403403922297.95398</v>
      </c>
      <c r="AS221" s="77">
        <v>427688179170.896</v>
      </c>
      <c r="AT221" s="77">
        <v>409106816914.19598</v>
      </c>
      <c r="AU221" s="77">
        <v>445363669974.50598</v>
      </c>
      <c r="AV221" s="77">
        <v>561066946684.46399</v>
      </c>
      <c r="AW221" s="77">
        <v>696791130087.66394</v>
      </c>
      <c r="AX221" s="77">
        <v>826950419336.099</v>
      </c>
      <c r="AY221" s="77">
        <v>975498431473.479</v>
      </c>
      <c r="AZ221" s="77">
        <v>1129464143218.8999</v>
      </c>
      <c r="BA221" s="77">
        <v>1280460471257.3301</v>
      </c>
      <c r="BB221" s="77">
        <v>1223187004131.9299</v>
      </c>
      <c r="BC221" s="77">
        <v>1447125748526.3301</v>
      </c>
      <c r="BD221" s="77">
        <v>1626613553670.3899</v>
      </c>
      <c r="BE221" s="77">
        <v>1689385832315.55</v>
      </c>
      <c r="BF221" s="77">
        <v>1796174725333.6899</v>
      </c>
      <c r="BG221" s="77">
        <v>1872887522796.95</v>
      </c>
      <c r="BH221" s="77">
        <v>1667230590352.53</v>
      </c>
      <c r="BI221" s="77">
        <v>1520442531814.6399</v>
      </c>
      <c r="BJ221" s="77">
        <v>1624180269855.8</v>
      </c>
      <c r="BK221" s="77">
        <v>1779124613364.5801</v>
      </c>
      <c r="BL221" s="77">
        <v>1828592235182.8701</v>
      </c>
      <c r="BM221" s="77">
        <v>1714838253754.9399</v>
      </c>
      <c r="BN221" s="77">
        <v>1931278037791.8701</v>
      </c>
      <c r="BO221" s="77">
        <v>2059044970799.3999</v>
      </c>
      <c r="BP221" s="77">
        <v>2030607752381.9199</v>
      </c>
    </row>
    <row r="222" spans="1:68" x14ac:dyDescent="0.35">
      <c r="A222" t="s">
        <v>650</v>
      </c>
      <c r="B222" t="s">
        <v>651</v>
      </c>
      <c r="C222" t="s">
        <v>218</v>
      </c>
      <c r="D222" t="s">
        <v>219</v>
      </c>
      <c r="E222" s="77"/>
      <c r="F222" s="77"/>
      <c r="G222" s="77"/>
      <c r="H222" s="77"/>
      <c r="I222" s="77"/>
      <c r="J222" s="77"/>
      <c r="K222" s="77"/>
      <c r="L222" s="77"/>
      <c r="M222" s="77"/>
      <c r="N222" s="77"/>
      <c r="O222" s="77"/>
      <c r="P222" s="77"/>
      <c r="Q222" s="77"/>
      <c r="R222" s="77"/>
      <c r="S222" s="77"/>
      <c r="T222" s="77"/>
      <c r="U222" s="77"/>
      <c r="V222" s="77"/>
      <c r="W222" s="77"/>
      <c r="X222" s="77"/>
      <c r="Y222" s="77"/>
      <c r="Z222" s="77"/>
      <c r="AA222" s="77"/>
      <c r="AB222" s="77"/>
      <c r="AC222" s="77"/>
      <c r="AD222" s="77"/>
      <c r="AE222" s="77"/>
      <c r="AF222" s="77"/>
      <c r="AG222" s="77"/>
      <c r="AH222" s="77"/>
      <c r="AI222" s="77"/>
      <c r="AJ222" s="77"/>
      <c r="AK222" s="77"/>
      <c r="AL222" s="77"/>
      <c r="AM222" s="77"/>
      <c r="AN222" s="77"/>
      <c r="AO222" s="77"/>
      <c r="AP222" s="77"/>
      <c r="AQ222" s="77"/>
      <c r="AR222" s="77"/>
      <c r="AS222" s="77"/>
      <c r="AT222" s="77"/>
      <c r="AU222" s="77"/>
      <c r="AV222" s="77"/>
      <c r="AW222" s="77"/>
      <c r="AX222" s="77"/>
      <c r="AY222" s="77"/>
      <c r="AZ222" s="77"/>
      <c r="BA222" s="77">
        <v>14586253383.0632</v>
      </c>
      <c r="BB222" s="77">
        <v>12231264525.067101</v>
      </c>
      <c r="BC222" s="77">
        <v>14602072410.9506</v>
      </c>
      <c r="BD222" s="77">
        <v>14907308932.753401</v>
      </c>
      <c r="BE222" s="77">
        <v>11931472169.491501</v>
      </c>
      <c r="BF222" s="77">
        <v>18426469016.9492</v>
      </c>
      <c r="BG222" s="77">
        <v>13962212847.4576</v>
      </c>
      <c r="BH222" s="77">
        <v>11997800760.224199</v>
      </c>
      <c r="BI222" s="77"/>
      <c r="BJ222" s="77"/>
      <c r="BK222" s="77"/>
      <c r="BL222" s="77"/>
      <c r="BM222" s="77"/>
      <c r="BN222" s="77"/>
      <c r="BO222" s="77"/>
      <c r="BP222" s="77"/>
    </row>
    <row r="223" spans="1:68" x14ac:dyDescent="0.35">
      <c r="A223" t="s">
        <v>652</v>
      </c>
      <c r="B223" t="s">
        <v>653</v>
      </c>
      <c r="C223" t="s">
        <v>218</v>
      </c>
      <c r="D223" t="s">
        <v>219</v>
      </c>
      <c r="E223" s="77">
        <v>33100575536.151901</v>
      </c>
      <c r="F223" s="77">
        <v>34987537580.418701</v>
      </c>
      <c r="G223" s="77">
        <v>37301164846.128899</v>
      </c>
      <c r="H223" s="77">
        <v>40216476667.532204</v>
      </c>
      <c r="I223" s="77">
        <v>43814559609.555901</v>
      </c>
      <c r="J223" s="77">
        <v>47307327015.756401</v>
      </c>
      <c r="K223" s="77">
        <v>51101227867.584198</v>
      </c>
      <c r="L223" s="77">
        <v>52480175559.712601</v>
      </c>
      <c r="M223" s="77">
        <v>55828395268.824898</v>
      </c>
      <c r="N223" s="77">
        <v>62326882332.984596</v>
      </c>
      <c r="O223" s="77">
        <v>70450505277.534302</v>
      </c>
      <c r="P223" s="77">
        <v>71808603912.1763</v>
      </c>
      <c r="Q223" s="77">
        <v>81009348078.585907</v>
      </c>
      <c r="R223" s="77">
        <v>103271918272.487</v>
      </c>
      <c r="S223" s="77">
        <v>131425199632.08501</v>
      </c>
      <c r="T223" s="77">
        <v>144620557455.55701</v>
      </c>
      <c r="U223" s="77">
        <v>157998919278.349</v>
      </c>
      <c r="V223" s="77">
        <v>171735221254.97601</v>
      </c>
      <c r="W223" s="77">
        <v>190647815141.54599</v>
      </c>
      <c r="X223" s="77">
        <v>228080239167.82199</v>
      </c>
      <c r="Y223" s="77">
        <v>290362860824.31897</v>
      </c>
      <c r="Z223" s="77">
        <v>402431915039.56201</v>
      </c>
      <c r="AA223" s="77">
        <v>371908928471.026</v>
      </c>
      <c r="AB223" s="77">
        <v>334425214800.039</v>
      </c>
      <c r="AC223" s="77">
        <v>299912178648.04498</v>
      </c>
      <c r="AD223" s="77">
        <v>284844527262.79498</v>
      </c>
      <c r="AE223" s="77">
        <v>265479043488.54999</v>
      </c>
      <c r="AF223" s="77">
        <v>298589909448.85101</v>
      </c>
      <c r="AG223" s="77">
        <v>313116659995.55298</v>
      </c>
      <c r="AH223" s="77">
        <v>317250593015.60999</v>
      </c>
      <c r="AI223" s="77">
        <v>373699392898.216</v>
      </c>
      <c r="AJ223" s="77">
        <v>401833867991.94299</v>
      </c>
      <c r="AK223" s="77">
        <v>363195310898.815</v>
      </c>
      <c r="AL223" s="77">
        <v>369295608234.08197</v>
      </c>
      <c r="AM223" s="77">
        <v>377661276291.10199</v>
      </c>
      <c r="AN223" s="77">
        <v>480489469166.27502</v>
      </c>
      <c r="AO223" s="77">
        <v>535646189852.02197</v>
      </c>
      <c r="AP223" s="77">
        <v>564679173393.11694</v>
      </c>
      <c r="AQ223" s="77">
        <v>565932096595.18298</v>
      </c>
      <c r="AR223" s="77">
        <v>404070839322.177</v>
      </c>
      <c r="AS223" s="77">
        <v>428346156747.98999</v>
      </c>
      <c r="AT223" s="77">
        <v>409772900328.95398</v>
      </c>
      <c r="AU223" s="77">
        <v>446110426619.53699</v>
      </c>
      <c r="AV223" s="77">
        <v>561821496869.84705</v>
      </c>
      <c r="AW223" s="77">
        <v>697688286597.48804</v>
      </c>
      <c r="AX223" s="77">
        <v>827932293880.68005</v>
      </c>
      <c r="AY223" s="77">
        <v>976583731601.04297</v>
      </c>
      <c r="AZ223" s="77">
        <v>1130543907099.9299</v>
      </c>
      <c r="BA223" s="77">
        <v>1281440068651.6201</v>
      </c>
      <c r="BB223" s="77">
        <v>1224037905752.3701</v>
      </c>
      <c r="BC223" s="77">
        <v>1448107365068.6599</v>
      </c>
      <c r="BD223" s="77">
        <v>1627672472377.6599</v>
      </c>
      <c r="BE223" s="77">
        <v>1690475240154.75</v>
      </c>
      <c r="BF223" s="77">
        <v>1797507885741.0701</v>
      </c>
      <c r="BG223" s="77">
        <v>1874275100667.03</v>
      </c>
      <c r="BH223" s="77">
        <v>1668662993704.6599</v>
      </c>
      <c r="BI223" s="77">
        <v>1522011045162.78</v>
      </c>
      <c r="BJ223" s="77">
        <v>1625855640496.8101</v>
      </c>
      <c r="BK223" s="77">
        <v>1780908927291.3401</v>
      </c>
      <c r="BL223" s="77">
        <v>1830460925279.6001</v>
      </c>
      <c r="BM223" s="77">
        <v>1716220805506.51</v>
      </c>
      <c r="BN223" s="77">
        <v>1932765211586.6699</v>
      </c>
      <c r="BO223" s="77">
        <v>2061102939319.23</v>
      </c>
      <c r="BP223" s="77">
        <v>2032749202553.0601</v>
      </c>
    </row>
    <row r="224" spans="1:68" x14ac:dyDescent="0.35">
      <c r="A224" t="s">
        <v>654</v>
      </c>
      <c r="B224" t="s">
        <v>655</v>
      </c>
      <c r="C224" t="s">
        <v>218</v>
      </c>
      <c r="D224" t="s">
        <v>219</v>
      </c>
      <c r="E224" s="77"/>
      <c r="F224" s="77"/>
      <c r="G224" s="77"/>
      <c r="H224" s="77"/>
      <c r="I224" s="77"/>
      <c r="J224" s="77"/>
      <c r="K224" s="77"/>
      <c r="L224" s="77"/>
      <c r="M224" s="77"/>
      <c r="N224" s="77"/>
      <c r="O224" s="77">
        <v>4466735993.2649899</v>
      </c>
      <c r="P224" s="77">
        <v>5000430794.9547901</v>
      </c>
      <c r="Q224" s="77">
        <v>5807495690.0588398</v>
      </c>
      <c r="R224" s="77">
        <v>7469620100.4520102</v>
      </c>
      <c r="S224" s="77">
        <v>10181292908.153</v>
      </c>
      <c r="T224" s="77">
        <v>10730993243.3391</v>
      </c>
      <c r="U224" s="77">
        <v>12168150478.281</v>
      </c>
      <c r="V224" s="77">
        <v>14608238751.248501</v>
      </c>
      <c r="W224" s="77">
        <v>16966306081.204901</v>
      </c>
      <c r="X224" s="77">
        <v>20881578098.243401</v>
      </c>
      <c r="Y224" s="77">
        <v>27438523048.7579</v>
      </c>
      <c r="Z224" s="77">
        <v>27861833675.1996</v>
      </c>
      <c r="AA224" s="77">
        <v>27745498253.758801</v>
      </c>
      <c r="AB224" s="77">
        <v>27080519124.359798</v>
      </c>
      <c r="AC224" s="77">
        <v>28011425418.316502</v>
      </c>
      <c r="AD224" s="77">
        <v>28142756692.135399</v>
      </c>
      <c r="AE224" s="77">
        <v>29954795791.237801</v>
      </c>
      <c r="AF224" s="77">
        <v>35074153055.1231</v>
      </c>
      <c r="AG224" s="77">
        <v>38433795911.269997</v>
      </c>
      <c r="AH224" s="77">
        <v>39127757025.450699</v>
      </c>
      <c r="AI224" s="77">
        <v>44747769951.555397</v>
      </c>
      <c r="AJ224" s="77">
        <v>46967025003.523903</v>
      </c>
      <c r="AK224" s="77">
        <v>50718222735.880699</v>
      </c>
      <c r="AL224" s="77">
        <v>50463646244.4272</v>
      </c>
      <c r="AM224" s="77">
        <v>53830919903.980103</v>
      </c>
      <c r="AN224" s="77">
        <v>61225931020.142799</v>
      </c>
      <c r="AO224" s="77">
        <v>64221535016.176498</v>
      </c>
      <c r="AP224" s="77">
        <v>67849318093.3937</v>
      </c>
      <c r="AQ224" s="77">
        <v>69616675805.437195</v>
      </c>
      <c r="AR224" s="77">
        <v>73166388467.088394</v>
      </c>
      <c r="AS224" s="77">
        <v>76825026679.508194</v>
      </c>
      <c r="AT224" s="77">
        <v>77134382257.572998</v>
      </c>
      <c r="AU224" s="77">
        <v>83440932716.707199</v>
      </c>
      <c r="AV224" s="77">
        <v>98713950502.904297</v>
      </c>
      <c r="AW224" s="77">
        <v>114440630217.562</v>
      </c>
      <c r="AX224" s="77">
        <v>128662946618.187</v>
      </c>
      <c r="AY224" s="77">
        <v>144640135773.94</v>
      </c>
      <c r="AZ224" s="77">
        <v>169972566983.96301</v>
      </c>
      <c r="BA224" s="77">
        <v>185058112528.30099</v>
      </c>
      <c r="BB224" s="77">
        <v>164140722544.82199</v>
      </c>
      <c r="BC224" s="77">
        <v>174536267000.423</v>
      </c>
      <c r="BD224" s="77">
        <v>195163537455.56</v>
      </c>
      <c r="BE224" s="77">
        <v>196184993723.70801</v>
      </c>
      <c r="BF224" s="77">
        <v>203747883009.37799</v>
      </c>
      <c r="BG224" s="77">
        <v>210645325825.077</v>
      </c>
      <c r="BH224" s="77">
        <v>195342695295.02701</v>
      </c>
      <c r="BI224" s="77">
        <v>202183604189.06201</v>
      </c>
      <c r="BJ224" s="77">
        <v>222189517961.591</v>
      </c>
      <c r="BK224" s="77">
        <v>240866904455.29599</v>
      </c>
      <c r="BL224" s="77">
        <v>243792423417.39001</v>
      </c>
      <c r="BM224" s="77">
        <v>219068216684.633</v>
      </c>
      <c r="BN224" s="77">
        <v>254207327038.41501</v>
      </c>
      <c r="BO224" s="77">
        <v>281850778773.26898</v>
      </c>
      <c r="BP224" s="77">
        <v>298978248910.63202</v>
      </c>
    </row>
    <row r="225" spans="1:68" x14ac:dyDescent="0.35">
      <c r="A225" t="s">
        <v>656</v>
      </c>
      <c r="B225" t="s">
        <v>657</v>
      </c>
      <c r="C225" t="s">
        <v>218</v>
      </c>
      <c r="D225" t="s">
        <v>219</v>
      </c>
      <c r="E225" s="77"/>
      <c r="F225" s="77"/>
      <c r="G225" s="77"/>
      <c r="H225" s="77"/>
      <c r="I225" s="77"/>
      <c r="J225" s="77"/>
      <c r="K225" s="77"/>
      <c r="L225" s="77"/>
      <c r="M225" s="77"/>
      <c r="N225" s="77"/>
      <c r="O225" s="77">
        <v>37211810.700019501</v>
      </c>
      <c r="P225" s="77">
        <v>37289066.262472503</v>
      </c>
      <c r="Q225" s="77">
        <v>41430878.779777102</v>
      </c>
      <c r="R225" s="77">
        <v>56011606.011208601</v>
      </c>
      <c r="S225" s="77">
        <v>57817986.536324397</v>
      </c>
      <c r="T225" s="77">
        <v>60102309.363653801</v>
      </c>
      <c r="U225" s="77">
        <v>52039548.586640298</v>
      </c>
      <c r="V225" s="77">
        <v>49207781.816587701</v>
      </c>
      <c r="W225" s="77">
        <v>55044150.447836503</v>
      </c>
      <c r="X225" s="77">
        <v>65755141.779675096</v>
      </c>
      <c r="Y225" s="77">
        <v>81663164.778413907</v>
      </c>
      <c r="Z225" s="77">
        <v>83500282.0012995</v>
      </c>
      <c r="AA225" s="77">
        <v>80306989.025836498</v>
      </c>
      <c r="AB225" s="77">
        <v>75110646.100447193</v>
      </c>
      <c r="AC225" s="77">
        <v>78213203.839514896</v>
      </c>
      <c r="AD225" s="77">
        <v>82733794.119153202</v>
      </c>
      <c r="AE225" s="77">
        <v>115928950.956735</v>
      </c>
      <c r="AF225" s="77">
        <v>115953392.304332</v>
      </c>
      <c r="AG225" s="77">
        <v>99001149.072281495</v>
      </c>
      <c r="AH225" s="77">
        <v>98545367.423817694</v>
      </c>
      <c r="AI225" s="77">
        <v>119297935.678506</v>
      </c>
      <c r="AJ225" s="77">
        <v>107484142.71556</v>
      </c>
      <c r="AK225" s="77">
        <v>94861780.622835204</v>
      </c>
      <c r="AL225" s="77">
        <v>125742228.756741</v>
      </c>
      <c r="AM225" s="77">
        <v>131338414.584209</v>
      </c>
      <c r="AN225" s="77">
        <v>103695236.781001</v>
      </c>
      <c r="AO225" s="77">
        <v>135188165.74708</v>
      </c>
      <c r="AP225" s="77">
        <v>91920274.240165696</v>
      </c>
      <c r="AQ225" s="77">
        <v>72285403.842345804</v>
      </c>
      <c r="AR225" s="77">
        <v>77302211.924835101</v>
      </c>
      <c r="AS225" s="77">
        <v>76198394.820267096</v>
      </c>
      <c r="AT225" s="77">
        <v>75951133.377794802</v>
      </c>
      <c r="AU225" s="77">
        <v>85171073.877749801</v>
      </c>
      <c r="AV225" s="77">
        <v>102085769.123419</v>
      </c>
      <c r="AW225" s="77">
        <v>114582283.916382</v>
      </c>
      <c r="AX225" s="77">
        <v>136450662.39059201</v>
      </c>
      <c r="AY225" s="77">
        <v>142775104.081626</v>
      </c>
      <c r="AZ225" s="77">
        <v>149146918.88861099</v>
      </c>
      <c r="BA225" s="77">
        <v>188021165.00338</v>
      </c>
      <c r="BB225" s="77">
        <v>200668065.03174999</v>
      </c>
      <c r="BC225" s="77">
        <v>190021192.48953599</v>
      </c>
      <c r="BD225" s="77">
        <v>226455001.243083</v>
      </c>
      <c r="BE225" s="77">
        <v>229371348.20260599</v>
      </c>
      <c r="BF225" s="77">
        <v>267041747.58435401</v>
      </c>
      <c r="BG225" s="77">
        <v>293119143.24682498</v>
      </c>
      <c r="BH225" s="77">
        <v>259999643.04738799</v>
      </c>
      <c r="BI225" s="77">
        <v>292267272.19692498</v>
      </c>
      <c r="BJ225" s="77">
        <v>322002845.22933501</v>
      </c>
      <c r="BK225" s="77">
        <v>383717327.83050799</v>
      </c>
      <c r="BL225" s="77">
        <v>412976064.47921401</v>
      </c>
      <c r="BM225" s="77">
        <v>471229484.607144</v>
      </c>
      <c r="BN225" s="77">
        <v>524402450.75561202</v>
      </c>
      <c r="BO225" s="77">
        <v>542686976.457587</v>
      </c>
      <c r="BP225" s="77">
        <v>603240748.95420694</v>
      </c>
    </row>
    <row r="226" spans="1:68" x14ac:dyDescent="0.35">
      <c r="A226" t="s">
        <v>658</v>
      </c>
      <c r="B226" t="s">
        <v>659</v>
      </c>
      <c r="C226" t="s">
        <v>218</v>
      </c>
      <c r="D226" t="s">
        <v>219</v>
      </c>
      <c r="E226" s="77">
        <v>99650000</v>
      </c>
      <c r="F226" s="77">
        <v>107700000</v>
      </c>
      <c r="G226" s="77">
        <v>116150000</v>
      </c>
      <c r="H226" s="77">
        <v>125950000</v>
      </c>
      <c r="I226" s="77">
        <v>134400000</v>
      </c>
      <c r="J226" s="77">
        <v>154150000</v>
      </c>
      <c r="K226" s="77">
        <v>190350000</v>
      </c>
      <c r="L226" s="77">
        <v>220700000</v>
      </c>
      <c r="M226" s="77">
        <v>241350000</v>
      </c>
      <c r="N226" s="77">
        <v>259650000</v>
      </c>
      <c r="O226" s="77">
        <v>274900000</v>
      </c>
      <c r="P226" s="77">
        <v>301000000</v>
      </c>
      <c r="Q226" s="77">
        <v>311950000</v>
      </c>
      <c r="R226" s="77">
        <v>339450000</v>
      </c>
      <c r="S226" s="77">
        <v>409850000</v>
      </c>
      <c r="T226" s="77">
        <v>465500000</v>
      </c>
      <c r="U226" s="77">
        <v>505500000</v>
      </c>
      <c r="V226" s="77">
        <v>641500000</v>
      </c>
      <c r="W226" s="77">
        <v>735500000</v>
      </c>
      <c r="X226" s="77">
        <v>782500000</v>
      </c>
      <c r="Y226" s="77">
        <v>795000000</v>
      </c>
      <c r="Z226" s="77">
        <v>889000000</v>
      </c>
      <c r="AA226" s="77">
        <v>915000000</v>
      </c>
      <c r="AB226" s="77">
        <v>883500000</v>
      </c>
      <c r="AC226" s="77">
        <v>864000000</v>
      </c>
      <c r="AD226" s="77">
        <v>873000000</v>
      </c>
      <c r="AE226" s="77">
        <v>891000000</v>
      </c>
      <c r="AF226" s="77">
        <v>980000000</v>
      </c>
      <c r="AG226" s="77">
        <v>1161000000</v>
      </c>
      <c r="AH226" s="77">
        <v>542600000</v>
      </c>
      <c r="AI226" s="77">
        <v>388400000</v>
      </c>
      <c r="AJ226" s="77">
        <v>448100000</v>
      </c>
      <c r="AK226" s="77">
        <v>404600000</v>
      </c>
      <c r="AL226" s="77">
        <v>428764705.88235301</v>
      </c>
      <c r="AM226" s="77">
        <v>605492537.31343305</v>
      </c>
      <c r="AN226" s="77">
        <v>691590497.73755705</v>
      </c>
      <c r="AO226" s="77">
        <v>861372806.20819998</v>
      </c>
      <c r="AP226" s="77">
        <v>926422500</v>
      </c>
      <c r="AQ226" s="77">
        <v>1110850000</v>
      </c>
      <c r="AR226" s="77">
        <v>886290697.67441905</v>
      </c>
      <c r="AS226" s="77">
        <v>947671969.69696999</v>
      </c>
      <c r="AT226" s="77">
        <v>834279357.79816496</v>
      </c>
      <c r="AU226" s="77">
        <v>1093574468.0851099</v>
      </c>
      <c r="AV226" s="77">
        <v>1274190311.41869</v>
      </c>
      <c r="AW226" s="77">
        <v>1484092538.4052701</v>
      </c>
      <c r="AX226" s="77">
        <v>1793410397.3873799</v>
      </c>
      <c r="AY226" s="77">
        <v>2626380435.1787701</v>
      </c>
      <c r="AZ226" s="77">
        <v>2936612021.8579202</v>
      </c>
      <c r="BA226" s="77">
        <v>3532969034.6083798</v>
      </c>
      <c r="BB226" s="77">
        <v>3875409836.0655699</v>
      </c>
      <c r="BC226" s="77">
        <v>4368370997.9212599</v>
      </c>
      <c r="BD226" s="77">
        <v>4422276621.7870302</v>
      </c>
      <c r="BE226" s="77">
        <v>4980000000</v>
      </c>
      <c r="BF226" s="77">
        <v>5145757575.7575798</v>
      </c>
      <c r="BG226" s="77">
        <v>5240606060.60606</v>
      </c>
      <c r="BH226" s="77">
        <v>5126237646.2207203</v>
      </c>
      <c r="BI226" s="77">
        <v>3317421648.0991802</v>
      </c>
      <c r="BJ226" s="77">
        <v>3591679430.9998798</v>
      </c>
      <c r="BK226" s="77">
        <v>3996198866.5745301</v>
      </c>
      <c r="BL226" s="77">
        <v>4016040575.0879598</v>
      </c>
      <c r="BM226" s="77">
        <v>2911807496.20227</v>
      </c>
      <c r="BN226" s="77">
        <v>3081401725.88833</v>
      </c>
      <c r="BO226" s="77">
        <v>3620987993.3263698</v>
      </c>
      <c r="BP226" s="77">
        <v>3782437296.0432301</v>
      </c>
    </row>
    <row r="227" spans="1:68" x14ac:dyDescent="0.35">
      <c r="A227" t="s">
        <v>660</v>
      </c>
      <c r="B227" t="s">
        <v>661</v>
      </c>
      <c r="C227" t="s">
        <v>218</v>
      </c>
      <c r="D227" t="s">
        <v>219</v>
      </c>
      <c r="E227" s="77"/>
      <c r="F227" s="77"/>
      <c r="G227" s="77"/>
      <c r="H227" s="77"/>
      <c r="I227" s="77"/>
      <c r="J227" s="77"/>
      <c r="K227" s="77"/>
      <c r="L227" s="77"/>
      <c r="M227" s="77"/>
      <c r="N227" s="77"/>
      <c r="O227" s="77"/>
      <c r="P227" s="77"/>
      <c r="Q227" s="77"/>
      <c r="R227" s="77"/>
      <c r="S227" s="77"/>
      <c r="T227" s="77"/>
      <c r="U227" s="77"/>
      <c r="V227" s="77"/>
      <c r="W227" s="77"/>
      <c r="X227" s="77"/>
      <c r="Y227" s="77"/>
      <c r="Z227" s="77"/>
      <c r="AA227" s="77"/>
      <c r="AB227" s="77"/>
      <c r="AC227" s="77"/>
      <c r="AD227" s="77"/>
      <c r="AE227" s="77"/>
      <c r="AF227" s="77"/>
      <c r="AG227" s="77"/>
      <c r="AH227" s="77"/>
      <c r="AI227" s="77">
        <v>12747380650.0762</v>
      </c>
      <c r="AJ227" s="77">
        <v>14272201755.4704</v>
      </c>
      <c r="AK227" s="77">
        <v>15495514296.804199</v>
      </c>
      <c r="AL227" s="77">
        <v>16520676973.5301</v>
      </c>
      <c r="AM227" s="77">
        <v>20162936291.375</v>
      </c>
      <c r="AN227" s="77">
        <v>25840146405.228802</v>
      </c>
      <c r="AO227" s="77">
        <v>27925036755.3866</v>
      </c>
      <c r="AP227" s="77">
        <v>27706028095.6157</v>
      </c>
      <c r="AQ227" s="77">
        <v>29856000671.216</v>
      </c>
      <c r="AR227" s="77">
        <v>30463670123.593102</v>
      </c>
      <c r="AS227" s="77">
        <v>29242558796.550701</v>
      </c>
      <c r="AT227" s="77">
        <v>30778781606.9575</v>
      </c>
      <c r="AU227" s="77">
        <v>35297794385.686302</v>
      </c>
      <c r="AV227" s="77">
        <v>46919965224.149696</v>
      </c>
      <c r="AW227" s="77">
        <v>57437444469.086998</v>
      </c>
      <c r="AX227" s="77">
        <v>62808723476.719002</v>
      </c>
      <c r="AY227" s="77">
        <v>70767338922.441101</v>
      </c>
      <c r="AZ227" s="77">
        <v>86563986799.250504</v>
      </c>
      <c r="BA227" s="77">
        <v>100879902984.983</v>
      </c>
      <c r="BB227" s="77">
        <v>89399303222.154999</v>
      </c>
      <c r="BC227" s="77">
        <v>91162836320.350204</v>
      </c>
      <c r="BD227" s="77">
        <v>99922685424.883499</v>
      </c>
      <c r="BE227" s="77">
        <v>94623731085.610596</v>
      </c>
      <c r="BF227" s="77">
        <v>98935222174.860306</v>
      </c>
      <c r="BG227" s="77">
        <v>101437045019.901</v>
      </c>
      <c r="BH227" s="77">
        <v>88900883130.837402</v>
      </c>
      <c r="BI227" s="77">
        <v>89952699524.893997</v>
      </c>
      <c r="BJ227" s="77">
        <v>95649966260.980194</v>
      </c>
      <c r="BK227" s="77">
        <v>106137924015.593</v>
      </c>
      <c r="BL227" s="77">
        <v>105711680180.565</v>
      </c>
      <c r="BM227" s="77">
        <v>106737868873.94099</v>
      </c>
      <c r="BN227" s="77">
        <v>118563266602.35899</v>
      </c>
      <c r="BO227" s="77">
        <v>115584743573.55299</v>
      </c>
      <c r="BP227" s="77">
        <v>132793622283.071</v>
      </c>
    </row>
    <row r="228" spans="1:68" x14ac:dyDescent="0.35">
      <c r="A228" t="s">
        <v>662</v>
      </c>
      <c r="B228" t="s">
        <v>663</v>
      </c>
      <c r="C228" t="s">
        <v>218</v>
      </c>
      <c r="D228" t="s">
        <v>219</v>
      </c>
      <c r="E228" s="77"/>
      <c r="F228" s="77"/>
      <c r="G228" s="77"/>
      <c r="H228" s="77"/>
      <c r="I228" s="77"/>
      <c r="J228" s="77"/>
      <c r="K228" s="77"/>
      <c r="L228" s="77"/>
      <c r="M228" s="77"/>
      <c r="N228" s="77"/>
      <c r="O228" s="77"/>
      <c r="P228" s="77"/>
      <c r="Q228" s="77"/>
      <c r="R228" s="77"/>
      <c r="S228" s="77"/>
      <c r="T228" s="77"/>
      <c r="U228" s="77"/>
      <c r="V228" s="77"/>
      <c r="W228" s="77"/>
      <c r="X228" s="77"/>
      <c r="Y228" s="77"/>
      <c r="Z228" s="77"/>
      <c r="AA228" s="77"/>
      <c r="AB228" s="77"/>
      <c r="AC228" s="77"/>
      <c r="AD228" s="77"/>
      <c r="AE228" s="77"/>
      <c r="AF228" s="77"/>
      <c r="AG228" s="77"/>
      <c r="AH228" s="77"/>
      <c r="AI228" s="77">
        <v>19817923035.843201</v>
      </c>
      <c r="AJ228" s="77">
        <v>14444213919.862301</v>
      </c>
      <c r="AK228" s="77">
        <v>14267106463.693001</v>
      </c>
      <c r="AL228" s="77">
        <v>14439020929.023199</v>
      </c>
      <c r="AM228" s="77">
        <v>16389101593.526899</v>
      </c>
      <c r="AN228" s="77">
        <v>21352224019.409599</v>
      </c>
      <c r="AO228" s="77">
        <v>21507232648.725201</v>
      </c>
      <c r="AP228" s="77">
        <v>20763101740.696301</v>
      </c>
      <c r="AQ228" s="77">
        <v>22146231967.6861</v>
      </c>
      <c r="AR228" s="77">
        <v>22711384311.1404</v>
      </c>
      <c r="AS228" s="77">
        <v>20289627636.676701</v>
      </c>
      <c r="AT228" s="77">
        <v>20876309970.384998</v>
      </c>
      <c r="AU228" s="77">
        <v>23489890274.314201</v>
      </c>
      <c r="AV228" s="77">
        <v>29634713641.096802</v>
      </c>
      <c r="AW228" s="77">
        <v>34414784504.235199</v>
      </c>
      <c r="AX228" s="77">
        <v>36206395970.650398</v>
      </c>
      <c r="AY228" s="77">
        <v>39481045038.263702</v>
      </c>
      <c r="AZ228" s="77">
        <v>48067401207.397797</v>
      </c>
      <c r="BA228" s="77">
        <v>55779427739.660896</v>
      </c>
      <c r="BB228" s="77">
        <v>50567734885.961304</v>
      </c>
      <c r="BC228" s="77">
        <v>48208240226.450104</v>
      </c>
      <c r="BD228" s="77">
        <v>51583869785.184898</v>
      </c>
      <c r="BE228" s="77">
        <v>46577793184.003098</v>
      </c>
      <c r="BF228" s="77">
        <v>48415657264.875801</v>
      </c>
      <c r="BG228" s="77">
        <v>49997186439.091599</v>
      </c>
      <c r="BH228" s="77">
        <v>43107506024.325401</v>
      </c>
      <c r="BI228" s="77">
        <v>44766722790.582603</v>
      </c>
      <c r="BJ228" s="77">
        <v>48589100043.095398</v>
      </c>
      <c r="BK228" s="77">
        <v>54177882425.843102</v>
      </c>
      <c r="BL228" s="77">
        <v>54386654313.968498</v>
      </c>
      <c r="BM228" s="77">
        <v>53734526854.228897</v>
      </c>
      <c r="BN228" s="77">
        <v>61832201543.828499</v>
      </c>
      <c r="BO228" s="77">
        <v>60063475466.344597</v>
      </c>
      <c r="BP228" s="77">
        <v>68216781410.522797</v>
      </c>
    </row>
    <row r="229" spans="1:68" x14ac:dyDescent="0.35">
      <c r="A229" t="s">
        <v>664</v>
      </c>
      <c r="B229" t="s">
        <v>665</v>
      </c>
      <c r="C229" t="s">
        <v>218</v>
      </c>
      <c r="D229" t="s">
        <v>219</v>
      </c>
      <c r="E229" s="77">
        <v>15953203852.6831</v>
      </c>
      <c r="F229" s="77">
        <v>17354781170.861301</v>
      </c>
      <c r="G229" s="77">
        <v>18821353528.993599</v>
      </c>
      <c r="H229" s="77">
        <v>20371666154.376099</v>
      </c>
      <c r="I229" s="77">
        <v>22718426804.352901</v>
      </c>
      <c r="J229" s="77">
        <v>25000191834.464901</v>
      </c>
      <c r="K229" s="77">
        <v>27194141951.3307</v>
      </c>
      <c r="L229" s="77">
        <v>29517675437.388901</v>
      </c>
      <c r="M229" s="77">
        <v>31323283317.2145</v>
      </c>
      <c r="N229" s="77">
        <v>34016617941.588902</v>
      </c>
      <c r="O229" s="77">
        <v>38092452060.620102</v>
      </c>
      <c r="P229" s="77">
        <v>41566412922.608704</v>
      </c>
      <c r="Q229" s="77">
        <v>48954145808.835899</v>
      </c>
      <c r="R229" s="77">
        <v>59404966684.221397</v>
      </c>
      <c r="S229" s="77">
        <v>66013338964.724998</v>
      </c>
      <c r="T229" s="77">
        <v>82885397620.538498</v>
      </c>
      <c r="U229" s="77">
        <v>89362071672.903397</v>
      </c>
      <c r="V229" s="77">
        <v>94468740851.481598</v>
      </c>
      <c r="W229" s="77">
        <v>104442351222.75101</v>
      </c>
      <c r="X229" s="77">
        <v>123386410160.715</v>
      </c>
      <c r="Y229" s="77">
        <v>142092068280.689</v>
      </c>
      <c r="Z229" s="77">
        <v>129686938223.328</v>
      </c>
      <c r="AA229" s="77">
        <v>114380557730.87601</v>
      </c>
      <c r="AB229" s="77">
        <v>105014356666.797</v>
      </c>
      <c r="AC229" s="77">
        <v>109201362581.3</v>
      </c>
      <c r="AD229" s="77">
        <v>114123537581.79401</v>
      </c>
      <c r="AE229" s="77">
        <v>150498057723.62299</v>
      </c>
      <c r="AF229" s="77">
        <v>183009638350.89301</v>
      </c>
      <c r="AG229" s="77">
        <v>206986674500.58801</v>
      </c>
      <c r="AH229" s="77">
        <v>217948315624.564</v>
      </c>
      <c r="AI229" s="77">
        <v>261846194498.88501</v>
      </c>
      <c r="AJ229" s="77">
        <v>274229034311.69901</v>
      </c>
      <c r="AK229" s="77">
        <v>284321115594.62903</v>
      </c>
      <c r="AL229" s="77">
        <v>212953336588.12299</v>
      </c>
      <c r="AM229" s="77">
        <v>229033566614.82599</v>
      </c>
      <c r="AN229" s="77">
        <v>267305875261.099</v>
      </c>
      <c r="AO229" s="77">
        <v>291743811512.07898</v>
      </c>
      <c r="AP229" s="77">
        <v>268146144677.73001</v>
      </c>
      <c r="AQ229" s="77">
        <v>270809066780.71399</v>
      </c>
      <c r="AR229" s="77">
        <v>274072182416.73099</v>
      </c>
      <c r="AS229" s="77">
        <v>262835454366.85501</v>
      </c>
      <c r="AT229" s="77">
        <v>242395852494.409</v>
      </c>
      <c r="AU229" s="77">
        <v>266849061835.659</v>
      </c>
      <c r="AV229" s="77">
        <v>334337212322.07599</v>
      </c>
      <c r="AW229" s="77">
        <v>385118044877.46503</v>
      </c>
      <c r="AX229" s="77">
        <v>392218088878.77899</v>
      </c>
      <c r="AY229" s="77">
        <v>423093437423.76202</v>
      </c>
      <c r="AZ229" s="77">
        <v>491252589217.021</v>
      </c>
      <c r="BA229" s="77">
        <v>517706149201.19598</v>
      </c>
      <c r="BB229" s="77">
        <v>436537014293.55402</v>
      </c>
      <c r="BC229" s="77">
        <v>495812558843.31</v>
      </c>
      <c r="BD229" s="77">
        <v>574094112972.73303</v>
      </c>
      <c r="BE229" s="77">
        <v>552483727282.802</v>
      </c>
      <c r="BF229" s="77">
        <v>586841821796.89099</v>
      </c>
      <c r="BG229" s="77">
        <v>581964017237.09497</v>
      </c>
      <c r="BH229" s="77">
        <v>505103781349.75702</v>
      </c>
      <c r="BI229" s="77">
        <v>515654671469.547</v>
      </c>
      <c r="BJ229" s="77">
        <v>541018749769.09698</v>
      </c>
      <c r="BK229" s="77">
        <v>555455371487.08899</v>
      </c>
      <c r="BL229" s="77">
        <v>533879529188.45398</v>
      </c>
      <c r="BM229" s="77">
        <v>547054174235.87598</v>
      </c>
      <c r="BN229" s="77">
        <v>639714956069.46802</v>
      </c>
      <c r="BO229" s="77">
        <v>590409594949.10205</v>
      </c>
      <c r="BP229" s="77">
        <v>593267701033.40796</v>
      </c>
    </row>
    <row r="230" spans="1:68" x14ac:dyDescent="0.35">
      <c r="A230" t="s">
        <v>666</v>
      </c>
      <c r="B230" t="s">
        <v>667</v>
      </c>
      <c r="C230" t="s">
        <v>218</v>
      </c>
      <c r="D230" t="s">
        <v>219</v>
      </c>
      <c r="E230" s="77">
        <v>35076845.969261602</v>
      </c>
      <c r="F230" s="77">
        <v>43026042.789582901</v>
      </c>
      <c r="G230" s="77">
        <v>45927961.628815398</v>
      </c>
      <c r="H230" s="77">
        <v>54129438.348224699</v>
      </c>
      <c r="I230" s="77">
        <v>64980554.007778399</v>
      </c>
      <c r="J230" s="77">
        <v>70279971.888011202</v>
      </c>
      <c r="K230" s="77">
        <v>76859969.256012306</v>
      </c>
      <c r="L230" s="77">
        <v>74759970.096011996</v>
      </c>
      <c r="M230" s="77">
        <v>79799968.080012798</v>
      </c>
      <c r="N230" s="77">
        <v>105419957.832017</v>
      </c>
      <c r="O230" s="77">
        <v>112139955.14401799</v>
      </c>
      <c r="P230" s="77">
        <v>136462080.73913199</v>
      </c>
      <c r="Q230" s="77">
        <v>146736479.23509699</v>
      </c>
      <c r="R230" s="77">
        <v>221915127.55076301</v>
      </c>
      <c r="S230" s="77">
        <v>264320940.95900199</v>
      </c>
      <c r="T230" s="77">
        <v>288299788.508035</v>
      </c>
      <c r="U230" s="77">
        <v>272550068.13751698</v>
      </c>
      <c r="V230" s="77">
        <v>304060076.015019</v>
      </c>
      <c r="W230" s="77">
        <v>340630085.15752101</v>
      </c>
      <c r="X230" s="77">
        <v>412093133.760988</v>
      </c>
      <c r="Y230" s="77">
        <v>541976852.577057</v>
      </c>
      <c r="Z230" s="77">
        <v>570774824.830585</v>
      </c>
      <c r="AA230" s="77">
        <v>537568059.41338098</v>
      </c>
      <c r="AB230" s="77">
        <v>555336145.76788402</v>
      </c>
      <c r="AC230" s="77">
        <v>494483408.87846798</v>
      </c>
      <c r="AD230" s="77">
        <v>360079419.38595802</v>
      </c>
      <c r="AE230" s="77">
        <v>449140318.38503802</v>
      </c>
      <c r="AF230" s="77">
        <v>584126092.25881898</v>
      </c>
      <c r="AG230" s="77">
        <v>692026454.737872</v>
      </c>
      <c r="AH230" s="77">
        <v>696921542.37826502</v>
      </c>
      <c r="AI230" s="77">
        <v>1114694040.6698699</v>
      </c>
      <c r="AJ230" s="77">
        <v>1156135717.9459801</v>
      </c>
      <c r="AK230" s="77">
        <v>1284759927.5459399</v>
      </c>
      <c r="AL230" s="77">
        <v>1357189551.68431</v>
      </c>
      <c r="AM230" s="77">
        <v>1419294254.4182999</v>
      </c>
      <c r="AN230" s="77">
        <v>1698989463.99106</v>
      </c>
      <c r="AO230" s="77">
        <v>1602741833.7055199</v>
      </c>
      <c r="AP230" s="77">
        <v>1716714070.1247101</v>
      </c>
      <c r="AQ230" s="77">
        <v>1576908856.34674</v>
      </c>
      <c r="AR230" s="77">
        <v>1547888495.9842801</v>
      </c>
      <c r="AS230" s="77">
        <v>1738093840.36607</v>
      </c>
      <c r="AT230" s="77">
        <v>1542477308.8940799</v>
      </c>
      <c r="AU230" s="77">
        <v>1432221739.12342</v>
      </c>
      <c r="AV230" s="77">
        <v>2197598466.2544699</v>
      </c>
      <c r="AW230" s="77">
        <v>2770082791.5041199</v>
      </c>
      <c r="AX230" s="77">
        <v>3178112498.6791101</v>
      </c>
      <c r="AY230" s="77">
        <v>3291330019.1728702</v>
      </c>
      <c r="AZ230" s="77">
        <v>3469381231.49049</v>
      </c>
      <c r="BA230" s="77">
        <v>3294084314.1505799</v>
      </c>
      <c r="BB230" s="77">
        <v>3580428052.81393</v>
      </c>
      <c r="BC230" s="77">
        <v>4438765085.9378405</v>
      </c>
      <c r="BD230" s="77">
        <v>4820478680.1837502</v>
      </c>
      <c r="BE230" s="77">
        <v>4886551483.9337397</v>
      </c>
      <c r="BF230" s="77">
        <v>4597552981.56738</v>
      </c>
      <c r="BG230" s="77">
        <v>4422986271.7476702</v>
      </c>
      <c r="BH230" s="77">
        <v>4063245671.29285</v>
      </c>
      <c r="BI230" s="77">
        <v>3816019193.1656098</v>
      </c>
      <c r="BJ230" s="77">
        <v>4402969225.9216499</v>
      </c>
      <c r="BK230" s="77">
        <v>4666598024.1841097</v>
      </c>
      <c r="BL230" s="77">
        <v>4495267265.7646399</v>
      </c>
      <c r="BM230" s="77">
        <v>3982236693.8316002</v>
      </c>
      <c r="BN230" s="77">
        <v>4850842540.9926701</v>
      </c>
      <c r="BO230" s="77">
        <v>4790922788.7086401</v>
      </c>
      <c r="BP230" s="77">
        <v>4597855845.0427599</v>
      </c>
    </row>
    <row r="231" spans="1:68" x14ac:dyDescent="0.35">
      <c r="A231" t="s">
        <v>668</v>
      </c>
      <c r="B231" t="s">
        <v>669</v>
      </c>
      <c r="C231" t="s">
        <v>218</v>
      </c>
      <c r="D231" t="s">
        <v>219</v>
      </c>
      <c r="E231" s="77"/>
      <c r="F231" s="77"/>
      <c r="G231" s="77"/>
      <c r="H231" s="77"/>
      <c r="I231" s="77"/>
      <c r="J231" s="77"/>
      <c r="K231" s="77"/>
      <c r="L231" s="77"/>
      <c r="M231" s="77"/>
      <c r="N231" s="77"/>
      <c r="O231" s="77"/>
      <c r="P231" s="77"/>
      <c r="Q231" s="77"/>
      <c r="R231" s="77"/>
      <c r="S231" s="77"/>
      <c r="T231" s="77"/>
      <c r="U231" s="77"/>
      <c r="V231" s="77"/>
      <c r="W231" s="77"/>
      <c r="X231" s="77"/>
      <c r="Y231" s="77"/>
      <c r="Z231" s="77"/>
      <c r="AA231" s="77"/>
      <c r="AB231" s="77"/>
      <c r="AC231" s="77"/>
      <c r="AD231" s="77"/>
      <c r="AE231" s="77"/>
      <c r="AF231" s="77"/>
      <c r="AG231" s="77"/>
      <c r="AH231" s="77"/>
      <c r="AI231" s="77"/>
      <c r="AJ231" s="77"/>
      <c r="AK231" s="77"/>
      <c r="AL231" s="77"/>
      <c r="AM231" s="77"/>
      <c r="AN231" s="77"/>
      <c r="AO231" s="77"/>
      <c r="AP231" s="77"/>
      <c r="AQ231" s="77"/>
      <c r="AR231" s="77"/>
      <c r="AS231" s="77"/>
      <c r="AT231" s="77"/>
      <c r="AU231" s="77"/>
      <c r="AV231" s="77"/>
      <c r="AW231" s="77"/>
      <c r="AX231" s="77"/>
      <c r="AY231" s="77"/>
      <c r="AZ231" s="77"/>
      <c r="BA231" s="77"/>
      <c r="BB231" s="77"/>
      <c r="BC231" s="77"/>
      <c r="BD231" s="77">
        <v>936089385.47485995</v>
      </c>
      <c r="BE231" s="77">
        <v>985865921.787709</v>
      </c>
      <c r="BF231" s="77">
        <v>1022905027.93296</v>
      </c>
      <c r="BG231" s="77">
        <v>1361811508.37989</v>
      </c>
      <c r="BH231" s="77">
        <v>1417888715.0838001</v>
      </c>
      <c r="BI231" s="77">
        <v>1427017206.7039101</v>
      </c>
      <c r="BJ231" s="77">
        <v>1353212122.90503</v>
      </c>
      <c r="BK231" s="77">
        <v>1259200446.9273701</v>
      </c>
      <c r="BL231" s="77">
        <v>1407880446.9273701</v>
      </c>
      <c r="BM231" s="77">
        <v>1236428100.55866</v>
      </c>
      <c r="BN231" s="77">
        <v>1353071061.4525101</v>
      </c>
      <c r="BO231" s="77">
        <v>1537088715.0838001</v>
      </c>
      <c r="BP231" s="77">
        <v>1623165683.12849</v>
      </c>
    </row>
    <row r="232" spans="1:68" x14ac:dyDescent="0.35">
      <c r="A232" t="s">
        <v>670</v>
      </c>
      <c r="B232" t="s">
        <v>671</v>
      </c>
      <c r="C232" t="s">
        <v>218</v>
      </c>
      <c r="D232" t="s">
        <v>219</v>
      </c>
      <c r="E232" s="77">
        <v>12012024.624650501</v>
      </c>
      <c r="F232" s="77">
        <v>11592023.7636487</v>
      </c>
      <c r="G232" s="77">
        <v>12642025.916153099</v>
      </c>
      <c r="H232" s="77">
        <v>13923028.5422085</v>
      </c>
      <c r="I232" s="77">
        <v>15393031.5557147</v>
      </c>
      <c r="J232" s="77">
        <v>15603031.986215601</v>
      </c>
      <c r="K232" s="77">
        <v>16443033.7082191</v>
      </c>
      <c r="L232" s="77">
        <v>16632032.133997399</v>
      </c>
      <c r="M232" s="77">
        <v>16074027.6473276</v>
      </c>
      <c r="N232" s="77">
        <v>16452028.297488701</v>
      </c>
      <c r="O232" s="77">
        <v>18432031.703094501</v>
      </c>
      <c r="P232" s="77">
        <v>21965950.7711142</v>
      </c>
      <c r="Q232" s="77">
        <v>30645122.9204727</v>
      </c>
      <c r="R232" s="77">
        <v>36896280.476410396</v>
      </c>
      <c r="S232" s="77">
        <v>43134496.1645367</v>
      </c>
      <c r="T232" s="77">
        <v>47803145.948098503</v>
      </c>
      <c r="U232" s="77">
        <v>49278981.755070098</v>
      </c>
      <c r="V232" s="77">
        <v>64526401.463854402</v>
      </c>
      <c r="W232" s="77">
        <v>85552365.8005137</v>
      </c>
      <c r="X232" s="77">
        <v>127261099.223864</v>
      </c>
      <c r="Y232" s="77">
        <v>156783829.540281</v>
      </c>
      <c r="Z232" s="77">
        <v>163750728.21134099</v>
      </c>
      <c r="AA232" s="77">
        <v>157211789.70543</v>
      </c>
      <c r="AB232" s="77">
        <v>156098236.95756999</v>
      </c>
      <c r="AC232" s="77">
        <v>160992921.00134501</v>
      </c>
      <c r="AD232" s="77">
        <v>179691482.68100199</v>
      </c>
      <c r="AE232" s="77">
        <v>221147061.34834999</v>
      </c>
      <c r="AF232" s="77">
        <v>265212956.90291899</v>
      </c>
      <c r="AG232" s="77">
        <v>301985618.111561</v>
      </c>
      <c r="AH232" s="77">
        <v>324333366.45637703</v>
      </c>
      <c r="AI232" s="77">
        <v>392163560.87991202</v>
      </c>
      <c r="AJ232" s="77">
        <v>398307169.86040503</v>
      </c>
      <c r="AK232" s="77">
        <v>461409398.85589302</v>
      </c>
      <c r="AL232" s="77">
        <v>504230620.551871</v>
      </c>
      <c r="AM232" s="77">
        <v>517570058.151034</v>
      </c>
      <c r="AN232" s="77">
        <v>540733047.73304796</v>
      </c>
      <c r="AO232" s="77">
        <v>535250347.08947903</v>
      </c>
      <c r="AP232" s="77">
        <v>598966982.35018599</v>
      </c>
      <c r="AQ232" s="77">
        <v>647287375.76252794</v>
      </c>
      <c r="AR232" s="77">
        <v>662838614.880674</v>
      </c>
      <c r="AS232" s="77">
        <v>654212394.27163994</v>
      </c>
      <c r="AT232" s="77">
        <v>662064155.92069197</v>
      </c>
      <c r="AU232" s="77">
        <v>742134837.50918996</v>
      </c>
      <c r="AV232" s="77">
        <v>750847230.09926295</v>
      </c>
      <c r="AW232" s="77">
        <v>893012218.18181801</v>
      </c>
      <c r="AX232" s="77">
        <v>977899381.81818199</v>
      </c>
      <c r="AY232" s="77">
        <v>1081441283.3179801</v>
      </c>
      <c r="AZ232" s="77">
        <v>1077308813.8294499</v>
      </c>
      <c r="BA232" s="77">
        <v>979597394.29345298</v>
      </c>
      <c r="BB232" s="77">
        <v>850901620.43330097</v>
      </c>
      <c r="BC232" s="77">
        <v>981616542.32845402</v>
      </c>
      <c r="BD232" s="77">
        <v>1058918707.26124</v>
      </c>
      <c r="BE232" s="77">
        <v>1089407839.1970899</v>
      </c>
      <c r="BF232" s="77">
        <v>1333160407.38516</v>
      </c>
      <c r="BG232" s="77">
        <v>1387577870.08161</v>
      </c>
      <c r="BH232" s="77">
        <v>1432403352.1294401</v>
      </c>
      <c r="BI232" s="77">
        <v>1568513348.14463</v>
      </c>
      <c r="BJ232" s="77">
        <v>1675370641.0141599</v>
      </c>
      <c r="BK232" s="77">
        <v>1784313926.76807</v>
      </c>
      <c r="BL232" s="77">
        <v>1868690096.73454</v>
      </c>
      <c r="BM232" s="77">
        <v>1382551751.5690801</v>
      </c>
      <c r="BN232" s="77">
        <v>1487173794.80528</v>
      </c>
      <c r="BO232" s="77">
        <v>2057968519.83091</v>
      </c>
      <c r="BP232" s="77">
        <v>2141450171.1393199</v>
      </c>
    </row>
    <row r="233" spans="1:68" x14ac:dyDescent="0.35">
      <c r="A233" t="s">
        <v>672</v>
      </c>
      <c r="B233" t="s">
        <v>673</v>
      </c>
      <c r="C233" t="s">
        <v>218</v>
      </c>
      <c r="D233" t="s">
        <v>219</v>
      </c>
      <c r="E233" s="77">
        <v>857704431.68794596</v>
      </c>
      <c r="F233" s="77">
        <v>945244992.21290302</v>
      </c>
      <c r="G233" s="77">
        <v>1110565863.54353</v>
      </c>
      <c r="H233" s="77">
        <v>1200447429.3690801</v>
      </c>
      <c r="I233" s="77">
        <v>1339494290.4393201</v>
      </c>
      <c r="J233" s="77">
        <v>1472036550.7118199</v>
      </c>
      <c r="K233" s="77">
        <v>1342287556.5829101</v>
      </c>
      <c r="L233" s="77">
        <v>1580229795.1254499</v>
      </c>
      <c r="M233" s="77">
        <v>1753746369.68537</v>
      </c>
      <c r="N233" s="77">
        <v>2245011571.98558</v>
      </c>
      <c r="O233" s="77">
        <v>2140383979.2163701</v>
      </c>
      <c r="P233" s="77">
        <v>2589851240.5190802</v>
      </c>
      <c r="Q233" s="77">
        <v>3059681664.7434702</v>
      </c>
      <c r="R233" s="77">
        <v>3239487611.7799201</v>
      </c>
      <c r="S233" s="77">
        <v>5159556980.8440104</v>
      </c>
      <c r="T233" s="77">
        <v>6826980534.8895998</v>
      </c>
      <c r="U233" s="77">
        <v>7633528673.6803503</v>
      </c>
      <c r="V233" s="77">
        <v>7696011416.8410597</v>
      </c>
      <c r="W233" s="77">
        <v>9275200184.6089306</v>
      </c>
      <c r="X233" s="77">
        <v>9929681649.3365097</v>
      </c>
      <c r="Y233" s="77">
        <v>13062420540.911501</v>
      </c>
      <c r="Z233" s="77">
        <v>15518201653.828699</v>
      </c>
      <c r="AA233" s="77">
        <v>16298929565.270201</v>
      </c>
      <c r="AB233" s="77">
        <v>17589277049.8409</v>
      </c>
      <c r="AC233" s="77">
        <v>17503077755.182499</v>
      </c>
      <c r="AD233" s="77">
        <v>16403540489.611601</v>
      </c>
      <c r="AE233" s="77">
        <v>13293205173.067801</v>
      </c>
      <c r="AF233" s="77">
        <v>11356215250.5632</v>
      </c>
      <c r="AG233" s="77">
        <v>10577041826.051901</v>
      </c>
      <c r="AH233" s="77">
        <v>9853395871.8322792</v>
      </c>
      <c r="AI233" s="77">
        <v>12308624283.9564</v>
      </c>
      <c r="AJ233" s="77">
        <v>12981833333.3333</v>
      </c>
      <c r="AK233" s="77">
        <v>13253565898.955799</v>
      </c>
      <c r="AL233" s="77">
        <v>13695962019.208401</v>
      </c>
      <c r="AM233" s="77">
        <v>10122020000</v>
      </c>
      <c r="AN233" s="77">
        <v>11396706586.8263</v>
      </c>
      <c r="AO233" s="77">
        <v>13789560878.2435</v>
      </c>
      <c r="AP233" s="77">
        <v>14505233463.035</v>
      </c>
      <c r="AQ233" s="77">
        <v>15200846153.846201</v>
      </c>
      <c r="AR233" s="77">
        <v>15873875968.992201</v>
      </c>
      <c r="AS233" s="77">
        <v>18937052543.437302</v>
      </c>
      <c r="AT233" s="77">
        <v>20237024724.703899</v>
      </c>
      <c r="AU233" s="77">
        <v>20669357462.383099</v>
      </c>
      <c r="AV233" s="77">
        <v>21828144686.039398</v>
      </c>
      <c r="AW233" s="77">
        <v>25086950495.0495</v>
      </c>
      <c r="AX233" s="77">
        <v>28858965517.241402</v>
      </c>
      <c r="AY233" s="77">
        <v>33751788856.305</v>
      </c>
      <c r="AZ233" s="77">
        <v>40465318382.058502</v>
      </c>
      <c r="BA233" s="77">
        <v>52557913192.866898</v>
      </c>
      <c r="BB233" s="77">
        <v>54111735241.541397</v>
      </c>
      <c r="BC233" s="77">
        <v>61390831317.863503</v>
      </c>
      <c r="BD233" s="77">
        <v>67539427670.995796</v>
      </c>
      <c r="BE233" s="77">
        <v>43190317724.708801</v>
      </c>
      <c r="BF233" s="77">
        <v>21361254647.990398</v>
      </c>
      <c r="BG233" s="77">
        <v>21502061462.2122</v>
      </c>
      <c r="BH233" s="77">
        <v>16466863097.2125</v>
      </c>
      <c r="BI233" s="77">
        <v>12597854884.462</v>
      </c>
      <c r="BJ233" s="77">
        <v>16369843341.386499</v>
      </c>
      <c r="BK233" s="77">
        <v>21497782880.748798</v>
      </c>
      <c r="BL233" s="77">
        <v>22583045052.560001</v>
      </c>
      <c r="BM233" s="77">
        <v>11155888304.0023</v>
      </c>
      <c r="BN233" s="77">
        <v>8980060818.7214508</v>
      </c>
      <c r="BO233" s="77"/>
      <c r="BP233" s="77"/>
    </row>
    <row r="234" spans="1:68" x14ac:dyDescent="0.35">
      <c r="A234" t="s">
        <v>674</v>
      </c>
      <c r="B234" t="s">
        <v>675</v>
      </c>
      <c r="C234" t="s">
        <v>218</v>
      </c>
      <c r="D234" t="s">
        <v>219</v>
      </c>
      <c r="E234" s="77"/>
      <c r="F234" s="77"/>
      <c r="G234" s="77"/>
      <c r="H234" s="77"/>
      <c r="I234" s="77"/>
      <c r="J234" s="77"/>
      <c r="K234" s="77"/>
      <c r="L234" s="77"/>
      <c r="M234" s="77"/>
      <c r="N234" s="77"/>
      <c r="O234" s="77"/>
      <c r="P234" s="77"/>
      <c r="Q234" s="77"/>
      <c r="R234" s="77"/>
      <c r="S234" s="77"/>
      <c r="T234" s="77"/>
      <c r="U234" s="77"/>
      <c r="V234" s="77"/>
      <c r="W234" s="77"/>
      <c r="X234" s="77"/>
      <c r="Y234" s="77"/>
      <c r="Z234" s="77"/>
      <c r="AA234" s="77"/>
      <c r="AB234" s="77"/>
      <c r="AC234" s="77"/>
      <c r="AD234" s="77"/>
      <c r="AE234" s="77"/>
      <c r="AF234" s="77"/>
      <c r="AG234" s="77"/>
      <c r="AH234" s="77"/>
      <c r="AI234" s="77"/>
      <c r="AJ234" s="77"/>
      <c r="AK234" s="77"/>
      <c r="AL234" s="77"/>
      <c r="AM234" s="77"/>
      <c r="AN234" s="77"/>
      <c r="AO234" s="77"/>
      <c r="AP234" s="77"/>
      <c r="AQ234" s="77"/>
      <c r="AR234" s="77"/>
      <c r="AS234" s="77"/>
      <c r="AT234" s="77">
        <v>358744800</v>
      </c>
      <c r="AU234" s="77">
        <v>366707900</v>
      </c>
      <c r="AV234" s="77">
        <v>409753600</v>
      </c>
      <c r="AW234" s="77">
        <v>485598800</v>
      </c>
      <c r="AX234" s="77">
        <v>578645800</v>
      </c>
      <c r="AY234" s="77">
        <v>721891500</v>
      </c>
      <c r="AZ234" s="77">
        <v>773489700</v>
      </c>
      <c r="BA234" s="77">
        <v>862683600</v>
      </c>
      <c r="BB234" s="77">
        <v>703175800</v>
      </c>
      <c r="BC234" s="77">
        <v>686787800</v>
      </c>
      <c r="BD234" s="77">
        <v>728789600</v>
      </c>
      <c r="BE234" s="77">
        <v>727161000</v>
      </c>
      <c r="BF234" s="77">
        <v>754238000</v>
      </c>
      <c r="BG234" s="77">
        <v>841070000</v>
      </c>
      <c r="BH234" s="77">
        <v>942070000</v>
      </c>
      <c r="BI234" s="77">
        <v>1032452000</v>
      </c>
      <c r="BJ234" s="77">
        <v>1028941663.2</v>
      </c>
      <c r="BK234" s="77">
        <v>1128749004.5304</v>
      </c>
      <c r="BL234" s="77">
        <v>1177285211.72521</v>
      </c>
      <c r="BM234" s="77">
        <v>774653669.31518602</v>
      </c>
      <c r="BN234" s="77">
        <v>1045782453.5755</v>
      </c>
      <c r="BO234" s="77">
        <v>1228794382.95121</v>
      </c>
      <c r="BP234" s="77">
        <v>1402054390.94734</v>
      </c>
    </row>
    <row r="235" spans="1:68" x14ac:dyDescent="0.35">
      <c r="A235" t="s">
        <v>676</v>
      </c>
      <c r="B235" t="s">
        <v>677</v>
      </c>
      <c r="C235" t="s">
        <v>218</v>
      </c>
      <c r="D235" t="s">
        <v>219</v>
      </c>
      <c r="E235" s="77">
        <v>313582728.14757401</v>
      </c>
      <c r="F235" s="77">
        <v>333975336.11072201</v>
      </c>
      <c r="G235" s="77">
        <v>357635713.41931999</v>
      </c>
      <c r="H235" s="77">
        <v>371767002.19488603</v>
      </c>
      <c r="I235" s="77">
        <v>392247517.72848201</v>
      </c>
      <c r="J235" s="77">
        <v>416926303.316872</v>
      </c>
      <c r="K235" s="77">
        <v>432794921.680489</v>
      </c>
      <c r="L235" s="77">
        <v>449826322.61345297</v>
      </c>
      <c r="M235" s="77">
        <v>453980096.20871103</v>
      </c>
      <c r="N235" s="77">
        <v>471635621.56159902</v>
      </c>
      <c r="O235" s="77">
        <v>469266736.65067703</v>
      </c>
      <c r="P235" s="77">
        <v>501866730.148987</v>
      </c>
      <c r="Q235" s="77">
        <v>585427546.79827201</v>
      </c>
      <c r="R235" s="77">
        <v>647199482.98253703</v>
      </c>
      <c r="S235" s="77">
        <v>652532795.08480501</v>
      </c>
      <c r="T235" s="77">
        <v>864602104.67965305</v>
      </c>
      <c r="U235" s="77">
        <v>866044962.01627398</v>
      </c>
      <c r="V235" s="77">
        <v>935360464.70134103</v>
      </c>
      <c r="W235" s="77">
        <v>1113920123.76723</v>
      </c>
      <c r="X235" s="77">
        <v>1004316496.35051</v>
      </c>
      <c r="Y235" s="77">
        <v>1033002403.85304</v>
      </c>
      <c r="Z235" s="77">
        <v>876937558.27375698</v>
      </c>
      <c r="AA235" s="77">
        <v>834369859.66301799</v>
      </c>
      <c r="AB235" s="77">
        <v>832415806.01006401</v>
      </c>
      <c r="AC235" s="77">
        <v>919103734.87699604</v>
      </c>
      <c r="AD235" s="77">
        <v>1033069709.3319</v>
      </c>
      <c r="AE235" s="77">
        <v>1067828245.86207</v>
      </c>
      <c r="AF235" s="77">
        <v>1163426852.2044201</v>
      </c>
      <c r="AG235" s="77">
        <v>1482597297.98821</v>
      </c>
      <c r="AH235" s="77">
        <v>1433686312.02914</v>
      </c>
      <c r="AI235" s="77">
        <v>1738605557.7631299</v>
      </c>
      <c r="AJ235" s="77">
        <v>1877137981.7571199</v>
      </c>
      <c r="AK235" s="77">
        <v>1881847669.6979401</v>
      </c>
      <c r="AL235" s="77">
        <v>1463251163.9188001</v>
      </c>
      <c r="AM235" s="77">
        <v>1179837963.2221301</v>
      </c>
      <c r="AN235" s="77">
        <v>1445919894.5766101</v>
      </c>
      <c r="AO235" s="77">
        <v>1607345355.78298</v>
      </c>
      <c r="AP235" s="77">
        <v>1544689576.92712</v>
      </c>
      <c r="AQ235" s="77">
        <v>1744794531.21401</v>
      </c>
      <c r="AR235" s="77">
        <v>1534673583.2486999</v>
      </c>
      <c r="AS235" s="77">
        <v>1388506771.5875599</v>
      </c>
      <c r="AT235" s="77">
        <v>1710843377.0011899</v>
      </c>
      <c r="AU235" s="77">
        <v>1997005708.8157599</v>
      </c>
      <c r="AV235" s="77">
        <v>2742815071.5743999</v>
      </c>
      <c r="AW235" s="77">
        <v>4422855660.8259201</v>
      </c>
      <c r="AX235" s="77">
        <v>6649307523.6437702</v>
      </c>
      <c r="AY235" s="77">
        <v>7428701453.9150896</v>
      </c>
      <c r="AZ235" s="77">
        <v>8650137743.32547</v>
      </c>
      <c r="BA235" s="77">
        <v>10393833765.365101</v>
      </c>
      <c r="BB235" s="77">
        <v>9290728318.9882107</v>
      </c>
      <c r="BC235" s="77">
        <v>10668103554.1192</v>
      </c>
      <c r="BD235" s="77">
        <v>12172308851.039499</v>
      </c>
      <c r="BE235" s="77">
        <v>12367362757.134199</v>
      </c>
      <c r="BF235" s="77">
        <v>12953534866.4286</v>
      </c>
      <c r="BG235" s="77">
        <v>13940767218.5849</v>
      </c>
      <c r="BH235" s="77">
        <v>10950392256.9543</v>
      </c>
      <c r="BI235" s="77">
        <v>10097778098.1707</v>
      </c>
      <c r="BJ235" s="77">
        <v>10000394381.0177</v>
      </c>
      <c r="BK235" s="77">
        <v>11239167898.3395</v>
      </c>
      <c r="BL235" s="77">
        <v>11314951091.7283</v>
      </c>
      <c r="BM235" s="77">
        <v>10715396042.334299</v>
      </c>
      <c r="BN235" s="77">
        <v>11779981332.16</v>
      </c>
      <c r="BO235" s="77">
        <v>12396807590.173</v>
      </c>
      <c r="BP235" s="77">
        <v>13149325358.7383</v>
      </c>
    </row>
    <row r="236" spans="1:68" x14ac:dyDescent="0.35">
      <c r="A236" t="s">
        <v>678</v>
      </c>
      <c r="B236" t="s">
        <v>679</v>
      </c>
      <c r="C236" t="s">
        <v>218</v>
      </c>
      <c r="D236" t="s">
        <v>219</v>
      </c>
      <c r="E236" s="77">
        <v>80685253692.594498</v>
      </c>
      <c r="F236" s="77">
        <v>71080358604.463196</v>
      </c>
      <c r="G236" s="77">
        <v>64831016133.116302</v>
      </c>
      <c r="H236" s="77">
        <v>70122068232.925507</v>
      </c>
      <c r="I236" s="77">
        <v>81001305880.115204</v>
      </c>
      <c r="J236" s="77">
        <v>94384459808.692001</v>
      </c>
      <c r="K236" s="77">
        <v>103261886869.933</v>
      </c>
      <c r="L236" s="77">
        <v>100260302962.276</v>
      </c>
      <c r="M236" s="77">
        <v>101361171163.813</v>
      </c>
      <c r="N236" s="77">
        <v>113979914632.67</v>
      </c>
      <c r="O236" s="77">
        <v>126925824955.44099</v>
      </c>
      <c r="P236" s="77">
        <v>136308104532.46899</v>
      </c>
      <c r="Q236" s="77">
        <v>155206086487.189</v>
      </c>
      <c r="R236" s="77">
        <v>195230976298.04401</v>
      </c>
      <c r="S236" s="77">
        <v>221266224978.823</v>
      </c>
      <c r="T236" s="77">
        <v>248314930807.90201</v>
      </c>
      <c r="U236" s="77">
        <v>252480818646.65302</v>
      </c>
      <c r="V236" s="77">
        <v>290997332088.26202</v>
      </c>
      <c r="W236" s="77">
        <v>282442095787.08301</v>
      </c>
      <c r="X236" s="77">
        <v>327022734234.34601</v>
      </c>
      <c r="Y236" s="77">
        <v>377278090540.09601</v>
      </c>
      <c r="Z236" s="77">
        <v>402781052862.14001</v>
      </c>
      <c r="AA236" s="77">
        <v>423018664643.24902</v>
      </c>
      <c r="AB236" s="77">
        <v>442928582970.242</v>
      </c>
      <c r="AC236" s="77">
        <v>479908249961.40399</v>
      </c>
      <c r="AD236" s="77">
        <v>525455548823.69098</v>
      </c>
      <c r="AE236" s="77">
        <v>524069708489.48602</v>
      </c>
      <c r="AF236" s="77">
        <v>518006044265.901</v>
      </c>
      <c r="AG236" s="77">
        <v>574989854347.40002</v>
      </c>
      <c r="AH236" s="77">
        <v>621581734307.14099</v>
      </c>
      <c r="AI236" s="77">
        <v>666023749316.95801</v>
      </c>
      <c r="AJ236" s="77">
        <v>722767477607.53503</v>
      </c>
      <c r="AK236" s="77">
        <v>810543820351.35095</v>
      </c>
      <c r="AL236" s="77">
        <v>889640444606.35596</v>
      </c>
      <c r="AM236" s="77">
        <v>1070671695089.99</v>
      </c>
      <c r="AN236" s="77">
        <v>1320533045024.54</v>
      </c>
      <c r="AO236" s="77">
        <v>1516598824011.77</v>
      </c>
      <c r="AP236" s="77">
        <v>1568818619868.3101</v>
      </c>
      <c r="AQ236" s="77">
        <v>1431583336978.22</v>
      </c>
      <c r="AR236" s="77">
        <v>1576109357627.01</v>
      </c>
      <c r="AS236" s="77">
        <v>1734140610323.8999</v>
      </c>
      <c r="AT236" s="77">
        <v>1844983469200.51</v>
      </c>
      <c r="AU236" s="77">
        <v>2041978325525.6499</v>
      </c>
      <c r="AV236" s="77">
        <v>2311138073121.4702</v>
      </c>
      <c r="AW236" s="77">
        <v>2679766961249.6802</v>
      </c>
      <c r="AX236" s="77">
        <v>3104015775227.4399</v>
      </c>
      <c r="AY236" s="77">
        <v>3738299975924.2998</v>
      </c>
      <c r="AZ236" s="77">
        <v>4726058406128.5596</v>
      </c>
      <c r="BA236" s="77">
        <v>5979821324679.6504</v>
      </c>
      <c r="BB236" s="77">
        <v>6483346119173.79</v>
      </c>
      <c r="BC236" s="77">
        <v>7890862049222.0996</v>
      </c>
      <c r="BD236" s="77">
        <v>9638846002337.5801</v>
      </c>
      <c r="BE236" s="77">
        <v>10746721177079.801</v>
      </c>
      <c r="BF236" s="77">
        <v>11855481580395.5</v>
      </c>
      <c r="BG236" s="77">
        <v>12784467992142.199</v>
      </c>
      <c r="BH236" s="77">
        <v>13306887306272.5</v>
      </c>
      <c r="BI236" s="77">
        <v>13597889126598.801</v>
      </c>
      <c r="BJ236" s="77">
        <v>14862823962899.4</v>
      </c>
      <c r="BK236" s="77">
        <v>16619890220308.801</v>
      </c>
      <c r="BL236" s="77">
        <v>17192020073785.4</v>
      </c>
      <c r="BM236" s="77">
        <v>17465773779184.1</v>
      </c>
      <c r="BN236" s="77">
        <v>20814269278438.398</v>
      </c>
      <c r="BO236" s="77">
        <v>21087707522778</v>
      </c>
      <c r="BP236" s="77">
        <v>21124121301342.602</v>
      </c>
    </row>
    <row r="237" spans="1:68" x14ac:dyDescent="0.35">
      <c r="A237" t="s">
        <v>680</v>
      </c>
      <c r="B237" t="s">
        <v>681</v>
      </c>
      <c r="C237" t="s">
        <v>218</v>
      </c>
      <c r="D237" t="s">
        <v>219</v>
      </c>
      <c r="E237" s="77"/>
      <c r="F237" s="77"/>
      <c r="G237" s="77"/>
      <c r="H237" s="77"/>
      <c r="I237" s="77"/>
      <c r="J237" s="77"/>
      <c r="K237" s="77"/>
      <c r="L237" s="77"/>
      <c r="M237" s="77"/>
      <c r="N237" s="77"/>
      <c r="O237" s="77"/>
      <c r="P237" s="77"/>
      <c r="Q237" s="77"/>
      <c r="R237" s="77"/>
      <c r="S237" s="77"/>
      <c r="T237" s="77"/>
      <c r="U237" s="77"/>
      <c r="V237" s="77"/>
      <c r="W237" s="77"/>
      <c r="X237" s="77"/>
      <c r="Y237" s="77"/>
      <c r="Z237" s="77"/>
      <c r="AA237" s="77"/>
      <c r="AB237" s="77"/>
      <c r="AC237" s="77"/>
      <c r="AD237" s="77"/>
      <c r="AE237" s="77"/>
      <c r="AF237" s="77"/>
      <c r="AG237" s="77">
        <v>985742836447.47595</v>
      </c>
      <c r="AH237" s="77">
        <v>957406797905.59705</v>
      </c>
      <c r="AI237" s="77">
        <v>1016696527904.27</v>
      </c>
      <c r="AJ237" s="77">
        <v>998575587092.448</v>
      </c>
      <c r="AK237" s="77">
        <v>925302955135.08105</v>
      </c>
      <c r="AL237" s="77">
        <v>922190800146.80603</v>
      </c>
      <c r="AM237" s="77">
        <v>834356408944.45996</v>
      </c>
      <c r="AN237" s="77">
        <v>923817586373.63904</v>
      </c>
      <c r="AO237" s="77">
        <v>950432338921.89697</v>
      </c>
      <c r="AP237" s="77">
        <v>980301520759.23901</v>
      </c>
      <c r="AQ237" s="77">
        <v>947639106110.63196</v>
      </c>
      <c r="AR237" s="77">
        <v>821600621769.22498</v>
      </c>
      <c r="AS237" s="77">
        <v>894544257579.76599</v>
      </c>
      <c r="AT237" s="77">
        <v>909540184630.04199</v>
      </c>
      <c r="AU237" s="77">
        <v>1022700571400.73</v>
      </c>
      <c r="AV237" s="77">
        <v>1258197590827.01</v>
      </c>
      <c r="AW237" s="77">
        <v>1628013567626.74</v>
      </c>
      <c r="AX237" s="77">
        <v>2039292026212.71</v>
      </c>
      <c r="AY237" s="77">
        <v>2466363795862.1201</v>
      </c>
      <c r="AZ237" s="77">
        <v>3172404499923.27</v>
      </c>
      <c r="BA237" s="77">
        <v>3926836234821.6099</v>
      </c>
      <c r="BB237" s="77">
        <v>3113738044750.0801</v>
      </c>
      <c r="BC237" s="77">
        <v>3657869416963.52</v>
      </c>
      <c r="BD237" s="77">
        <v>4450219264234.29</v>
      </c>
      <c r="BE237" s="77">
        <v>4646863189589.2305</v>
      </c>
      <c r="BF237" s="77">
        <v>4915748484819.6396</v>
      </c>
      <c r="BG237" s="77">
        <v>4644397266377.6201</v>
      </c>
      <c r="BH237" s="77">
        <v>3627947465522.1299</v>
      </c>
      <c r="BI237" s="77">
        <v>3486198200219.98</v>
      </c>
      <c r="BJ237" s="77">
        <v>3909728235465.9302</v>
      </c>
      <c r="BK237" s="77">
        <v>4077637180273.3799</v>
      </c>
      <c r="BL237" s="77">
        <v>4159709661061.9302</v>
      </c>
      <c r="BM237" s="77">
        <v>3900798423599.77</v>
      </c>
      <c r="BN237" s="77">
        <v>4623633114358.75</v>
      </c>
      <c r="BO237" s="77">
        <v>5220065561112.4199</v>
      </c>
      <c r="BP237" s="77">
        <v>5466276097557.0801</v>
      </c>
    </row>
    <row r="238" spans="1:68" x14ac:dyDescent="0.35">
      <c r="A238" t="s">
        <v>682</v>
      </c>
      <c r="B238" t="s">
        <v>683</v>
      </c>
      <c r="C238" t="s">
        <v>218</v>
      </c>
      <c r="D238" t="s">
        <v>219</v>
      </c>
      <c r="E238" s="77">
        <v>171057069.13648099</v>
      </c>
      <c r="F238" s="77">
        <v>178497098.26394001</v>
      </c>
      <c r="G238" s="77">
        <v>186745757.85760701</v>
      </c>
      <c r="H238" s="77">
        <v>202305865.23724699</v>
      </c>
      <c r="I238" s="77">
        <v>234572186.45698899</v>
      </c>
      <c r="J238" s="77">
        <v>264505506.021842</v>
      </c>
      <c r="K238" s="77">
        <v>305227594.81949103</v>
      </c>
      <c r="L238" s="77">
        <v>327215843.63611001</v>
      </c>
      <c r="M238" s="77">
        <v>341691567.46532202</v>
      </c>
      <c r="N238" s="77">
        <v>378091809.60344201</v>
      </c>
      <c r="O238" s="77">
        <v>358665753.90774798</v>
      </c>
      <c r="P238" s="77">
        <v>404648367.76818299</v>
      </c>
      <c r="Q238" s="77">
        <v>474043921.84427899</v>
      </c>
      <c r="R238" s="77">
        <v>574030983.98081505</v>
      </c>
      <c r="S238" s="77">
        <v>791450308.36349201</v>
      </c>
      <c r="T238" s="77">
        <v>871781686.906775</v>
      </c>
      <c r="U238" s="77">
        <v>874681611.93024397</v>
      </c>
      <c r="V238" s="77">
        <v>1097893825.9895101</v>
      </c>
      <c r="W238" s="77">
        <v>1164025637.26351</v>
      </c>
      <c r="X238" s="77">
        <v>1259365711.5355899</v>
      </c>
      <c r="Y238" s="77">
        <v>1604836915.96492</v>
      </c>
      <c r="Z238" s="77">
        <v>1359026709.4497499</v>
      </c>
      <c r="AA238" s="77">
        <v>1160337039.38187</v>
      </c>
      <c r="AB238" s="77">
        <v>1081387264.6067901</v>
      </c>
      <c r="AC238" s="77">
        <v>1014170069.21639</v>
      </c>
      <c r="AD238" s="77">
        <v>1076604520.4239399</v>
      </c>
      <c r="AE238" s="77">
        <v>1498219578.86959</v>
      </c>
      <c r="AF238" s="77">
        <v>1763978065.8370099</v>
      </c>
      <c r="AG238" s="77">
        <v>1947208354.2258699</v>
      </c>
      <c r="AH238" s="77">
        <v>1910635575.3796599</v>
      </c>
      <c r="AI238" s="77">
        <v>2299665505.61552</v>
      </c>
      <c r="AJ238" s="77">
        <v>2262767860.1422501</v>
      </c>
      <c r="AK238" s="77">
        <v>2390796916.00249</v>
      </c>
      <c r="AL238" s="77">
        <v>1741944426.3196599</v>
      </c>
      <c r="AM238" s="77">
        <v>1387662121.4840901</v>
      </c>
      <c r="AN238" s="77">
        <v>1849110468.20595</v>
      </c>
      <c r="AO238" s="77">
        <v>2069506014.5337</v>
      </c>
      <c r="AP238" s="77">
        <v>2116818622.89851</v>
      </c>
      <c r="AQ238" s="77">
        <v>2241650112.2529001</v>
      </c>
      <c r="AR238" s="77">
        <v>2226577203.9642901</v>
      </c>
      <c r="AS238" s="77">
        <v>2106848752.2546799</v>
      </c>
      <c r="AT238" s="77">
        <v>2093498674.44312</v>
      </c>
      <c r="AU238" s="77">
        <v>2410199032.43261</v>
      </c>
      <c r="AV238" s="77">
        <v>2987984050.9418602</v>
      </c>
      <c r="AW238" s="77">
        <v>3191561508.7341399</v>
      </c>
      <c r="AX238" s="77">
        <v>3221910408.4300699</v>
      </c>
      <c r="AY238" s="77">
        <v>3320907721.8109498</v>
      </c>
      <c r="AZ238" s="77">
        <v>3759964943.4056802</v>
      </c>
      <c r="BA238" s="77">
        <v>4578849658.0606604</v>
      </c>
      <c r="BB238" s="77">
        <v>4721890900.1388903</v>
      </c>
      <c r="BC238" s="77">
        <v>4746389531.7136898</v>
      </c>
      <c r="BD238" s="77">
        <v>5422442166.4106197</v>
      </c>
      <c r="BE238" s="77">
        <v>5413544658.5045004</v>
      </c>
      <c r="BF238" s="77">
        <v>6021732977.2681103</v>
      </c>
      <c r="BG238" s="77">
        <v>6393318261.8600702</v>
      </c>
      <c r="BH238" s="77">
        <v>5755461035.4433298</v>
      </c>
      <c r="BI238" s="77">
        <v>6071170959.1209297</v>
      </c>
      <c r="BJ238" s="77">
        <v>6387422517.6922503</v>
      </c>
      <c r="BK238" s="77">
        <v>7029300383.0803099</v>
      </c>
      <c r="BL238" s="77">
        <v>6992700101.3718796</v>
      </c>
      <c r="BM238" s="77">
        <v>7400284167.78479</v>
      </c>
      <c r="BN238" s="77">
        <v>8342243645.9443798</v>
      </c>
      <c r="BO238" s="77">
        <v>8169476148.9569197</v>
      </c>
      <c r="BP238" s="77">
        <v>9171261835.0626392</v>
      </c>
    </row>
    <row r="239" spans="1:68" x14ac:dyDescent="0.35">
      <c r="A239" t="s">
        <v>684</v>
      </c>
      <c r="B239" t="s">
        <v>685</v>
      </c>
      <c r="C239" t="s">
        <v>218</v>
      </c>
      <c r="D239" t="s">
        <v>219</v>
      </c>
      <c r="E239" s="77">
        <v>2760750860.6219702</v>
      </c>
      <c r="F239" s="77">
        <v>3034037810.9679499</v>
      </c>
      <c r="G239" s="77">
        <v>3308912796.9348698</v>
      </c>
      <c r="H239" s="77">
        <v>3540403456.55305</v>
      </c>
      <c r="I239" s="77">
        <v>3889129942.3076901</v>
      </c>
      <c r="J239" s="77">
        <v>4388937649.0384598</v>
      </c>
      <c r="K239" s="77">
        <v>5279230817.3076897</v>
      </c>
      <c r="L239" s="77">
        <v>5638461442.3076897</v>
      </c>
      <c r="M239" s="77">
        <v>6081009427.8846102</v>
      </c>
      <c r="N239" s="77">
        <v>6695336567.3076897</v>
      </c>
      <c r="O239" s="77">
        <v>7086538437.5</v>
      </c>
      <c r="P239" s="77">
        <v>7375000024.0384598</v>
      </c>
      <c r="Q239" s="77">
        <v>8177873151.0422401</v>
      </c>
      <c r="R239" s="77">
        <v>10838587357.746599</v>
      </c>
      <c r="S239" s="77">
        <v>13702998512.4492</v>
      </c>
      <c r="T239" s="77">
        <v>14882770593.979601</v>
      </c>
      <c r="U239" s="77">
        <v>16985208648.211201</v>
      </c>
      <c r="V239" s="77">
        <v>19779312261.315498</v>
      </c>
      <c r="W239" s="77">
        <v>24006566636.685501</v>
      </c>
      <c r="X239" s="77">
        <v>27371650824.509201</v>
      </c>
      <c r="Y239" s="77">
        <v>32353514988.728699</v>
      </c>
      <c r="Z239" s="77">
        <v>34846039193.613098</v>
      </c>
      <c r="AA239" s="77">
        <v>36589772403.756599</v>
      </c>
      <c r="AB239" s="77">
        <v>40042798388.495102</v>
      </c>
      <c r="AC239" s="77">
        <v>41797647775.623802</v>
      </c>
      <c r="AD239" s="77">
        <v>38900711332.5373</v>
      </c>
      <c r="AE239" s="77">
        <v>43096773980.856903</v>
      </c>
      <c r="AF239" s="77">
        <v>50535446554.8769</v>
      </c>
      <c r="AG239" s="77">
        <v>61667253471.373596</v>
      </c>
      <c r="AH239" s="77">
        <v>72250748099.976196</v>
      </c>
      <c r="AI239" s="77">
        <v>85343190719.010696</v>
      </c>
      <c r="AJ239" s="77">
        <v>98234714971.061203</v>
      </c>
      <c r="AK239" s="77">
        <v>111452746517.655</v>
      </c>
      <c r="AL239" s="77">
        <v>128889262951.157</v>
      </c>
      <c r="AM239" s="77">
        <v>146683778959.10101</v>
      </c>
      <c r="AN239" s="77">
        <v>169278916592.84299</v>
      </c>
      <c r="AO239" s="77">
        <v>183035237429.28101</v>
      </c>
      <c r="AP239" s="77">
        <v>150180456565.728</v>
      </c>
      <c r="AQ239" s="77">
        <v>113675596787.73801</v>
      </c>
      <c r="AR239" s="77">
        <v>126669211778.94</v>
      </c>
      <c r="AS239" s="77">
        <v>126392224253.79401</v>
      </c>
      <c r="AT239" s="77">
        <v>120296476180.40199</v>
      </c>
      <c r="AU239" s="77">
        <v>134300904400.022</v>
      </c>
      <c r="AV239" s="77">
        <v>152280615245.88699</v>
      </c>
      <c r="AW239" s="77">
        <v>172895685154.65799</v>
      </c>
      <c r="AX239" s="77">
        <v>189318408468.595</v>
      </c>
      <c r="AY239" s="77">
        <v>221758296021.621</v>
      </c>
      <c r="AZ239" s="77">
        <v>262942621455.05301</v>
      </c>
      <c r="BA239" s="77">
        <v>291382982430.95099</v>
      </c>
      <c r="BB239" s="77">
        <v>281710630187.31897</v>
      </c>
      <c r="BC239" s="77">
        <v>341104766329.16998</v>
      </c>
      <c r="BD239" s="77">
        <v>370818739623.62201</v>
      </c>
      <c r="BE239" s="77">
        <v>397558325278.57898</v>
      </c>
      <c r="BF239" s="77">
        <v>420333654592.547</v>
      </c>
      <c r="BG239" s="77">
        <v>407339040197.651</v>
      </c>
      <c r="BH239" s="77">
        <v>401296238228.08398</v>
      </c>
      <c r="BI239" s="77">
        <v>413366349747.508</v>
      </c>
      <c r="BJ239" s="77">
        <v>456356813536.76398</v>
      </c>
      <c r="BK239" s="77">
        <v>506754208404.48499</v>
      </c>
      <c r="BL239" s="77">
        <v>543976691793.88599</v>
      </c>
      <c r="BM239" s="77">
        <v>500461898480.24597</v>
      </c>
      <c r="BN239" s="77">
        <v>506256494297.34003</v>
      </c>
      <c r="BO239" s="77">
        <v>495645210972.75098</v>
      </c>
      <c r="BP239" s="77">
        <v>514944993833.578</v>
      </c>
    </row>
    <row r="240" spans="1:68" x14ac:dyDescent="0.35">
      <c r="A240" t="s">
        <v>686</v>
      </c>
      <c r="B240" t="s">
        <v>687</v>
      </c>
      <c r="C240" t="s">
        <v>218</v>
      </c>
      <c r="D240" t="s">
        <v>219</v>
      </c>
      <c r="E240" s="77"/>
      <c r="F240" s="77"/>
      <c r="G240" s="77"/>
      <c r="H240" s="77"/>
      <c r="I240" s="77"/>
      <c r="J240" s="77"/>
      <c r="K240" s="77"/>
      <c r="L240" s="77"/>
      <c r="M240" s="77"/>
      <c r="N240" s="77"/>
      <c r="O240" s="77"/>
      <c r="P240" s="77"/>
      <c r="Q240" s="77"/>
      <c r="R240" s="77"/>
      <c r="S240" s="77"/>
      <c r="T240" s="77"/>
      <c r="U240" s="77"/>
      <c r="V240" s="77"/>
      <c r="W240" s="77"/>
      <c r="X240" s="77"/>
      <c r="Y240" s="77"/>
      <c r="Z240" s="77"/>
      <c r="AA240" s="77"/>
      <c r="AB240" s="77"/>
      <c r="AC240" s="77"/>
      <c r="AD240" s="77"/>
      <c r="AE240" s="77"/>
      <c r="AF240" s="77"/>
      <c r="AG240" s="77"/>
      <c r="AH240" s="77"/>
      <c r="AI240" s="77">
        <v>2603571428.5714302</v>
      </c>
      <c r="AJ240" s="77">
        <v>2550943396.2264199</v>
      </c>
      <c r="AK240" s="77">
        <v>1908554572.27139</v>
      </c>
      <c r="AL240" s="77">
        <v>1646623195.1560299</v>
      </c>
      <c r="AM240" s="77">
        <v>1522001205.5455101</v>
      </c>
      <c r="AN240" s="77">
        <v>1231561860.3994601</v>
      </c>
      <c r="AO240" s="77">
        <v>1043654822.33503</v>
      </c>
      <c r="AP240" s="77">
        <v>921518032.90932596</v>
      </c>
      <c r="AQ240" s="77">
        <v>1320199581.5226099</v>
      </c>
      <c r="AR240" s="77">
        <v>1086612290.2717099</v>
      </c>
      <c r="AS240" s="77">
        <v>860541842.26369703</v>
      </c>
      <c r="AT240" s="77">
        <v>1080772551.2943299</v>
      </c>
      <c r="AU240" s="77">
        <v>1221106220.2867999</v>
      </c>
      <c r="AV240" s="77">
        <v>1555318261.4172001</v>
      </c>
      <c r="AW240" s="77">
        <v>2076176869.4108901</v>
      </c>
      <c r="AX240" s="77">
        <v>2312352020.6689</v>
      </c>
      <c r="AY240" s="77">
        <v>2830213848.6202998</v>
      </c>
      <c r="AZ240" s="77">
        <v>3719524540.8619299</v>
      </c>
      <c r="BA240" s="77">
        <v>5161299725.2767296</v>
      </c>
      <c r="BB240" s="77">
        <v>4979472364.4533997</v>
      </c>
      <c r="BC240" s="77">
        <v>5642221099.1770401</v>
      </c>
      <c r="BD240" s="77">
        <v>6522756255.0120001</v>
      </c>
      <c r="BE240" s="77">
        <v>7633036903.0763397</v>
      </c>
      <c r="BF240" s="77">
        <v>8448411318.2541704</v>
      </c>
      <c r="BG240" s="77">
        <v>9112605459.3284492</v>
      </c>
      <c r="BH240" s="77">
        <v>8271431485.0748396</v>
      </c>
      <c r="BI240" s="77">
        <v>6992416096.8901796</v>
      </c>
      <c r="BJ240" s="77">
        <v>7536402852.8580198</v>
      </c>
      <c r="BK240" s="77">
        <v>7764999999.45362</v>
      </c>
      <c r="BL240" s="77">
        <v>8300813599.3084002</v>
      </c>
      <c r="BM240" s="77">
        <v>8133963550.6574202</v>
      </c>
      <c r="BN240" s="77">
        <v>8937805347.1396294</v>
      </c>
      <c r="BO240" s="77">
        <v>10713525200.399799</v>
      </c>
      <c r="BP240" s="77">
        <v>12060602008.847799</v>
      </c>
    </row>
    <row r="241" spans="1:68" x14ac:dyDescent="0.35">
      <c r="A241" t="s">
        <v>688</v>
      </c>
      <c r="B241" t="s">
        <v>689</v>
      </c>
      <c r="C241" t="s">
        <v>218</v>
      </c>
      <c r="D241" t="s">
        <v>219</v>
      </c>
      <c r="E241" s="77"/>
      <c r="F241" s="77"/>
      <c r="G241" s="77"/>
      <c r="H241" s="77"/>
      <c r="I241" s="77"/>
      <c r="J241" s="77"/>
      <c r="K241" s="77"/>
      <c r="L241" s="77"/>
      <c r="M241" s="77"/>
      <c r="N241" s="77"/>
      <c r="O241" s="77"/>
      <c r="P241" s="77"/>
      <c r="Q241" s="77"/>
      <c r="R241" s="77"/>
      <c r="S241" s="77"/>
      <c r="T241" s="77"/>
      <c r="U241" s="77"/>
      <c r="V241" s="77"/>
      <c r="W241" s="77"/>
      <c r="X241" s="77"/>
      <c r="Y241" s="77"/>
      <c r="Z241" s="77"/>
      <c r="AA241" s="77"/>
      <c r="AB241" s="77"/>
      <c r="AC241" s="77"/>
      <c r="AD241" s="77"/>
      <c r="AE241" s="77"/>
      <c r="AF241" s="77">
        <v>2500000000</v>
      </c>
      <c r="AG241" s="77">
        <v>2700000000</v>
      </c>
      <c r="AH241" s="77">
        <v>2800000000</v>
      </c>
      <c r="AI241" s="77">
        <v>3000000000</v>
      </c>
      <c r="AJ241" s="77">
        <v>2950000000</v>
      </c>
      <c r="AK241" s="77">
        <v>3200000000</v>
      </c>
      <c r="AL241" s="77">
        <v>3180952380.9523802</v>
      </c>
      <c r="AM241" s="77">
        <v>2560939794.41997</v>
      </c>
      <c r="AN241" s="77">
        <v>2482249252.8505902</v>
      </c>
      <c r="AO241" s="77">
        <v>2378759975.4450598</v>
      </c>
      <c r="AP241" s="77">
        <v>2450350625.1040702</v>
      </c>
      <c r="AQ241" s="77">
        <v>2605689134.4904199</v>
      </c>
      <c r="AR241" s="77">
        <v>2450564100.18292</v>
      </c>
      <c r="AS241" s="77">
        <v>2904663310.9825001</v>
      </c>
      <c r="AT241" s="77">
        <v>3534772732.39746</v>
      </c>
      <c r="AU241" s="77">
        <v>4462029108.7234898</v>
      </c>
      <c r="AV241" s="77">
        <v>5977440582.8017101</v>
      </c>
      <c r="AW241" s="77">
        <v>6838351088.4668798</v>
      </c>
      <c r="AX241" s="77">
        <v>8103901996.3702402</v>
      </c>
      <c r="AY241" s="77">
        <v>10276674364.896099</v>
      </c>
      <c r="AZ241" s="77">
        <v>12664165103.189501</v>
      </c>
      <c r="BA241" s="77">
        <v>19271523178.807899</v>
      </c>
      <c r="BB241" s="77">
        <v>20214385964.9123</v>
      </c>
      <c r="BC241" s="77">
        <v>22583157894.736801</v>
      </c>
      <c r="BD241" s="77">
        <v>29233333333.333302</v>
      </c>
      <c r="BE241" s="77">
        <v>35164210526.315804</v>
      </c>
      <c r="BF241" s="77">
        <v>39197543859.649101</v>
      </c>
      <c r="BG241" s="77">
        <v>43524210526.315804</v>
      </c>
      <c r="BH241" s="77">
        <v>35799714285.714302</v>
      </c>
      <c r="BI241" s="77">
        <v>36169428571.428596</v>
      </c>
      <c r="BJ241" s="77">
        <v>37926285714.285698</v>
      </c>
      <c r="BK241" s="77">
        <v>40765428571.428596</v>
      </c>
      <c r="BL241" s="77">
        <v>45232857142.857101</v>
      </c>
      <c r="BM241" s="77">
        <v>45818000000</v>
      </c>
      <c r="BN241" s="77">
        <v>50007428571.428596</v>
      </c>
      <c r="BO241" s="77">
        <v>56542857142.857101</v>
      </c>
      <c r="BP241" s="77">
        <v>59887334844.065102</v>
      </c>
    </row>
    <row r="242" spans="1:68" x14ac:dyDescent="0.35">
      <c r="A242" t="s">
        <v>690</v>
      </c>
      <c r="B242" t="s">
        <v>691</v>
      </c>
      <c r="C242" t="s">
        <v>218</v>
      </c>
      <c r="D242" t="s">
        <v>219</v>
      </c>
      <c r="E242" s="77"/>
      <c r="F242" s="77"/>
      <c r="G242" s="77"/>
      <c r="H242" s="77"/>
      <c r="I242" s="77"/>
      <c r="J242" s="77"/>
      <c r="K242" s="77"/>
      <c r="L242" s="77"/>
      <c r="M242" s="77"/>
      <c r="N242" s="77"/>
      <c r="O242" s="77"/>
      <c r="P242" s="77"/>
      <c r="Q242" s="77"/>
      <c r="R242" s="77"/>
      <c r="S242" s="77"/>
      <c r="T242" s="77"/>
      <c r="U242" s="77"/>
      <c r="V242" s="77"/>
      <c r="W242" s="77"/>
      <c r="X242" s="77"/>
      <c r="Y242" s="77"/>
      <c r="Z242" s="77"/>
      <c r="AA242" s="77"/>
      <c r="AB242" s="77"/>
      <c r="AC242" s="77"/>
      <c r="AD242" s="77"/>
      <c r="AE242" s="77"/>
      <c r="AF242" s="77"/>
      <c r="AG242" s="77"/>
      <c r="AH242" s="77">
        <v>944566530515.01794</v>
      </c>
      <c r="AI242" s="77">
        <v>1034598506513.3101</v>
      </c>
      <c r="AJ242" s="77">
        <v>1124702232048.29</v>
      </c>
      <c r="AK242" s="77">
        <v>1232756088301.55</v>
      </c>
      <c r="AL242" s="77">
        <v>1467156610889.8999</v>
      </c>
      <c r="AM242" s="77">
        <v>1715278789092.8799</v>
      </c>
      <c r="AN242" s="77">
        <v>1856211576641.3799</v>
      </c>
      <c r="AO242" s="77">
        <v>2017401470167.4099</v>
      </c>
      <c r="AP242" s="77">
        <v>2212848167141.8198</v>
      </c>
      <c r="AQ242" s="77">
        <v>2234145456857.4502</v>
      </c>
      <c r="AR242" s="77">
        <v>2003326360339.1001</v>
      </c>
      <c r="AS242" s="77">
        <v>2214793108979.0098</v>
      </c>
      <c r="AT242" s="77">
        <v>2161567505918.1399</v>
      </c>
      <c r="AU242" s="77">
        <v>1927469572333.21</v>
      </c>
      <c r="AV242" s="77">
        <v>1960572727991.55</v>
      </c>
      <c r="AW242" s="77">
        <v>2264753929049.2798</v>
      </c>
      <c r="AX242" s="77">
        <v>2751720692302</v>
      </c>
      <c r="AY242" s="77">
        <v>3234376593372.23</v>
      </c>
      <c r="AZ242" s="77">
        <v>3826508335402.8301</v>
      </c>
      <c r="BA242" s="77">
        <v>4465251653168.29</v>
      </c>
      <c r="BB242" s="77">
        <v>4176119188574.4502</v>
      </c>
      <c r="BC242" s="77">
        <v>5210710546171.9102</v>
      </c>
      <c r="BD242" s="77">
        <v>5940252657561.2305</v>
      </c>
      <c r="BE242" s="77">
        <v>6005862490255.0098</v>
      </c>
      <c r="BF242" s="77">
        <v>6154592516614.8496</v>
      </c>
      <c r="BG242" s="77">
        <v>6270841236825.2002</v>
      </c>
      <c r="BH242" s="77">
        <v>5194835549016.9102</v>
      </c>
      <c r="BI242" s="77">
        <v>5053700630074.0098</v>
      </c>
      <c r="BJ242" s="77">
        <v>5631949735822.71</v>
      </c>
      <c r="BK242" s="77">
        <v>5506072829643.6602</v>
      </c>
      <c r="BL242" s="77">
        <v>5413987316641.1699</v>
      </c>
      <c r="BM242" s="77">
        <v>4561296585538.6602</v>
      </c>
      <c r="BN242" s="77">
        <v>5310337203631.6201</v>
      </c>
      <c r="BO242" s="77">
        <v>6045250902748.9902</v>
      </c>
      <c r="BP242" s="77">
        <v>6772781697090.7402</v>
      </c>
    </row>
    <row r="243" spans="1:68" x14ac:dyDescent="0.35">
      <c r="A243" t="s">
        <v>692</v>
      </c>
      <c r="B243" t="s">
        <v>693</v>
      </c>
      <c r="C243" t="s">
        <v>218</v>
      </c>
      <c r="D243" t="s">
        <v>219</v>
      </c>
      <c r="E243" s="77"/>
      <c r="F243" s="77"/>
      <c r="G243" s="77"/>
      <c r="H243" s="77"/>
      <c r="I243" s="77"/>
      <c r="J243" s="77"/>
      <c r="K243" s="77"/>
      <c r="L243" s="77"/>
      <c r="M243" s="77"/>
      <c r="N243" s="77"/>
      <c r="O243" s="77"/>
      <c r="P243" s="77"/>
      <c r="Q243" s="77"/>
      <c r="R243" s="77"/>
      <c r="S243" s="77"/>
      <c r="T243" s="77"/>
      <c r="U243" s="77"/>
      <c r="V243" s="77"/>
      <c r="W243" s="77"/>
      <c r="X243" s="77"/>
      <c r="Y243" s="77"/>
      <c r="Z243" s="77"/>
      <c r="AA243" s="77"/>
      <c r="AB243" s="77"/>
      <c r="AC243" s="77"/>
      <c r="AD243" s="77"/>
      <c r="AE243" s="77"/>
      <c r="AF243" s="77"/>
      <c r="AG243" s="77"/>
      <c r="AH243" s="77"/>
      <c r="AI243" s="77">
        <v>128210141.76168901</v>
      </c>
      <c r="AJ243" s="77">
        <v>147713000</v>
      </c>
      <c r="AK243" s="77">
        <v>187891500</v>
      </c>
      <c r="AL243" s="77">
        <v>216914400</v>
      </c>
      <c r="AM243" s="77">
        <v>239040500</v>
      </c>
      <c r="AN243" s="77">
        <v>262819900</v>
      </c>
      <c r="AO243" s="77">
        <v>306956900</v>
      </c>
      <c r="AP243" s="77">
        <v>319972700</v>
      </c>
      <c r="AQ243" s="77">
        <v>325729800</v>
      </c>
      <c r="AR243" s="77">
        <v>225357600</v>
      </c>
      <c r="AS243" s="77">
        <v>366924300</v>
      </c>
      <c r="AT243" s="77">
        <v>477443500</v>
      </c>
      <c r="AU243" s="77">
        <v>469455500</v>
      </c>
      <c r="AV243" s="77">
        <v>490439100</v>
      </c>
      <c r="AW243" s="77">
        <v>440772000</v>
      </c>
      <c r="AX243" s="77">
        <v>462268000</v>
      </c>
      <c r="AY243" s="77">
        <v>453792400</v>
      </c>
      <c r="AZ243" s="77">
        <v>542795400</v>
      </c>
      <c r="BA243" s="77">
        <v>648523600</v>
      </c>
      <c r="BB243" s="77">
        <v>726937800</v>
      </c>
      <c r="BC243" s="77">
        <v>881909300</v>
      </c>
      <c r="BD243" s="77">
        <v>1042534600</v>
      </c>
      <c r="BE243" s="77">
        <v>1160555000</v>
      </c>
      <c r="BF243" s="77">
        <v>1395727400</v>
      </c>
      <c r="BG243" s="77">
        <v>1447535200</v>
      </c>
      <c r="BH243" s="77">
        <v>1595205100</v>
      </c>
      <c r="BI243" s="77">
        <v>1652603700</v>
      </c>
      <c r="BJ243" s="77">
        <v>1598208400</v>
      </c>
      <c r="BK243" s="77">
        <v>1566157200</v>
      </c>
      <c r="BL243" s="77">
        <v>2027034000</v>
      </c>
      <c r="BM243" s="77">
        <v>2162619200</v>
      </c>
      <c r="BN243" s="77">
        <v>3621958000</v>
      </c>
      <c r="BO243" s="77">
        <v>3204753000</v>
      </c>
      <c r="BP243" s="77">
        <v>2243142908.4616098</v>
      </c>
    </row>
    <row r="244" spans="1:68" x14ac:dyDescent="0.35">
      <c r="A244" t="s">
        <v>694</v>
      </c>
      <c r="B244" t="s">
        <v>695</v>
      </c>
      <c r="C244" t="s">
        <v>218</v>
      </c>
      <c r="D244" t="s">
        <v>219</v>
      </c>
      <c r="E244" s="77"/>
      <c r="F244" s="77">
        <v>16704026753.445601</v>
      </c>
      <c r="G244" s="77">
        <v>17557120696.780499</v>
      </c>
      <c r="H244" s="77">
        <v>19831954715.696098</v>
      </c>
      <c r="I244" s="77">
        <v>22069291933.661201</v>
      </c>
      <c r="J244" s="77">
        <v>24617799779.613201</v>
      </c>
      <c r="K244" s="77">
        <v>26062551137.370201</v>
      </c>
      <c r="L244" s="77">
        <v>28365755340.030102</v>
      </c>
      <c r="M244" s="77">
        <v>32195841272.674198</v>
      </c>
      <c r="N244" s="77">
        <v>36067940559.865601</v>
      </c>
      <c r="O244" s="77">
        <v>40240513239.4403</v>
      </c>
      <c r="P244" s="77">
        <v>46198167084.352501</v>
      </c>
      <c r="Q244" s="77">
        <v>55204613518.496201</v>
      </c>
      <c r="R244" s="77">
        <v>73351600922.530594</v>
      </c>
      <c r="S244" s="77">
        <v>113703556047.504</v>
      </c>
      <c r="T244" s="77">
        <v>129606146584.85699</v>
      </c>
      <c r="U244" s="77">
        <v>160583386064.15601</v>
      </c>
      <c r="V244" s="77">
        <v>185575300986.76999</v>
      </c>
      <c r="W244" s="77">
        <v>197625824431.147</v>
      </c>
      <c r="X244" s="77">
        <v>248161623014.46201</v>
      </c>
      <c r="Y244" s="77">
        <v>301595206374.43298</v>
      </c>
      <c r="Z244" s="77">
        <v>289458760549.64203</v>
      </c>
      <c r="AA244" s="77">
        <v>324177162508.14099</v>
      </c>
      <c r="AB244" s="77">
        <v>359841677153.76099</v>
      </c>
      <c r="AC244" s="77">
        <v>374704780586.901</v>
      </c>
      <c r="AD244" s="77">
        <v>404949297954.23401</v>
      </c>
      <c r="AE244" s="77">
        <v>436918472003.49701</v>
      </c>
      <c r="AF244" s="77">
        <v>377069625965.62402</v>
      </c>
      <c r="AG244" s="77">
        <v>359497678931.06403</v>
      </c>
      <c r="AH244" s="77">
        <v>359505608254.44501</v>
      </c>
      <c r="AI244" s="77">
        <v>500008055193.93701</v>
      </c>
      <c r="AJ244" s="77">
        <v>254373550217.138</v>
      </c>
      <c r="AK244" s="77">
        <v>277940621828.78198</v>
      </c>
      <c r="AL244" s="77">
        <v>287670603066.901</v>
      </c>
      <c r="AM244" s="77">
        <v>304590448179.39801</v>
      </c>
      <c r="AN244" s="77">
        <v>336976502406.65198</v>
      </c>
      <c r="AO244" s="77">
        <v>377439700431.51703</v>
      </c>
      <c r="AP244" s="77">
        <v>396737077681.08502</v>
      </c>
      <c r="AQ244" s="77">
        <v>406659451056.21503</v>
      </c>
      <c r="AR244" s="77">
        <v>444857187154.88202</v>
      </c>
      <c r="AS244" s="77">
        <v>470235593839.263</v>
      </c>
      <c r="AT244" s="77">
        <v>476450622805.49597</v>
      </c>
      <c r="AU244" s="77">
        <v>459606900952.367</v>
      </c>
      <c r="AV244" s="77">
        <v>505492205617.961</v>
      </c>
      <c r="AW244" s="77">
        <v>599985781725.05603</v>
      </c>
      <c r="AX244" s="77">
        <v>702009563713.17505</v>
      </c>
      <c r="AY244" s="77">
        <v>822974526165.26794</v>
      </c>
      <c r="AZ244" s="77">
        <v>1010437030742.9</v>
      </c>
      <c r="BA244" s="77">
        <v>1252791257447.26</v>
      </c>
      <c r="BB244" s="77">
        <v>1213166741475.6799</v>
      </c>
      <c r="BC244" s="77">
        <v>1403549209820.25</v>
      </c>
      <c r="BD244" s="77">
        <v>1643533882162.47</v>
      </c>
      <c r="BE244" s="77">
        <v>1770684776788.21</v>
      </c>
      <c r="BF244" s="77">
        <v>1630478469590.3701</v>
      </c>
      <c r="BG244" s="77">
        <v>1611999713800.0601</v>
      </c>
      <c r="BH244" s="77">
        <v>1446610375148.29</v>
      </c>
      <c r="BI244" s="77">
        <v>1481309318329.8501</v>
      </c>
      <c r="BJ244" s="77">
        <v>1480563802249.52</v>
      </c>
      <c r="BK244" s="77">
        <v>1405206066869.71</v>
      </c>
      <c r="BL244" s="77">
        <v>1416000165481.6001</v>
      </c>
      <c r="BM244" s="77">
        <v>1308832802715.0901</v>
      </c>
      <c r="BN244" s="77">
        <v>1517193141067.3799</v>
      </c>
      <c r="BO244" s="77">
        <v>1740947356984.75</v>
      </c>
      <c r="BP244" s="77">
        <v>1629170225345.52</v>
      </c>
    </row>
    <row r="245" spans="1:68" x14ac:dyDescent="0.35">
      <c r="A245" t="s">
        <v>696</v>
      </c>
      <c r="B245" t="s">
        <v>697</v>
      </c>
      <c r="C245" t="s">
        <v>218</v>
      </c>
      <c r="D245" t="s">
        <v>219</v>
      </c>
      <c r="E245" s="77"/>
      <c r="F245" s="77"/>
      <c r="G245" s="77"/>
      <c r="H245" s="77"/>
      <c r="I245" s="77"/>
      <c r="J245" s="77"/>
      <c r="K245" s="77"/>
      <c r="L245" s="77"/>
      <c r="M245" s="77"/>
      <c r="N245" s="77"/>
      <c r="O245" s="77"/>
      <c r="P245" s="77"/>
      <c r="Q245" s="77"/>
      <c r="R245" s="77"/>
      <c r="S245" s="77"/>
      <c r="T245" s="77">
        <v>32506741.7201204</v>
      </c>
      <c r="U245" s="77">
        <v>30036416.961994398</v>
      </c>
      <c r="V245" s="77">
        <v>34139387.890884899</v>
      </c>
      <c r="W245" s="77">
        <v>41567471.672198698</v>
      </c>
      <c r="X245" s="77">
        <v>44667002.012072399</v>
      </c>
      <c r="Y245" s="77">
        <v>53260077.431109101</v>
      </c>
      <c r="Z245" s="77">
        <v>62242013.330268897</v>
      </c>
      <c r="AA245" s="77">
        <v>62068161.0711025</v>
      </c>
      <c r="AB245" s="77">
        <v>60863963.963964</v>
      </c>
      <c r="AC245" s="77">
        <v>64248354.541465603</v>
      </c>
      <c r="AD245" s="77">
        <v>60058663.314477302</v>
      </c>
      <c r="AE245" s="77">
        <v>68195855.614973307</v>
      </c>
      <c r="AF245" s="77">
        <v>81667133.454698205</v>
      </c>
      <c r="AG245" s="77">
        <v>106657267.367342</v>
      </c>
      <c r="AH245" s="77">
        <v>106344854.986095</v>
      </c>
      <c r="AI245" s="77">
        <v>113563821.57740401</v>
      </c>
      <c r="AJ245" s="77">
        <v>132201141.446861</v>
      </c>
      <c r="AK245" s="77">
        <v>137066290.550071</v>
      </c>
      <c r="AL245" s="77">
        <v>138489884.39306399</v>
      </c>
      <c r="AM245" s="77">
        <v>195990986.21421</v>
      </c>
      <c r="AN245" s="77">
        <v>208871665.74868199</v>
      </c>
      <c r="AO245" s="77">
        <v>222100576.34548301</v>
      </c>
      <c r="AP245" s="77">
        <v>214991452.314998</v>
      </c>
      <c r="AQ245" s="77">
        <v>191504892.76139399</v>
      </c>
      <c r="AR245" s="77">
        <v>199208717.50191301</v>
      </c>
      <c r="AS245" s="77">
        <v>204848487.806485</v>
      </c>
      <c r="AT245" s="77">
        <v>181117230.406546</v>
      </c>
      <c r="AU245" s="77">
        <v>182764280.82850099</v>
      </c>
      <c r="AV245" s="77">
        <v>202246591.21550199</v>
      </c>
      <c r="AW245" s="77">
        <v>230657627.231323</v>
      </c>
      <c r="AX245" s="77">
        <v>261803684.241754</v>
      </c>
      <c r="AY245" s="77">
        <v>292230662.39901203</v>
      </c>
      <c r="AZ245" s="77">
        <v>298519024.14082003</v>
      </c>
      <c r="BA245" s="77">
        <v>344436582.075764</v>
      </c>
      <c r="BB245" s="77">
        <v>312377678.83941001</v>
      </c>
      <c r="BC245" s="77">
        <v>366832215.189578</v>
      </c>
      <c r="BD245" s="77">
        <v>414533117.69229901</v>
      </c>
      <c r="BE245" s="77">
        <v>470705196.43265897</v>
      </c>
      <c r="BF245" s="77">
        <v>450650633.04135001</v>
      </c>
      <c r="BG245" s="77">
        <v>439877614.41920602</v>
      </c>
      <c r="BH245" s="77">
        <v>437003078.56358403</v>
      </c>
      <c r="BI245" s="77">
        <v>420548712.43328798</v>
      </c>
      <c r="BJ245" s="77">
        <v>460374354.847247</v>
      </c>
      <c r="BK245" s="77">
        <v>488906838.59486598</v>
      </c>
      <c r="BL245" s="77">
        <v>512053692.07867497</v>
      </c>
      <c r="BM245" s="77">
        <v>484796854.91875601</v>
      </c>
      <c r="BN245" s="77">
        <v>469228219.66579098</v>
      </c>
      <c r="BO245" s="77">
        <v>500274898.08522099</v>
      </c>
      <c r="BP245" s="77"/>
    </row>
    <row r="246" spans="1:68" x14ac:dyDescent="0.35">
      <c r="A246" t="s">
        <v>698</v>
      </c>
      <c r="B246" t="s">
        <v>699</v>
      </c>
      <c r="C246" t="s">
        <v>218</v>
      </c>
      <c r="D246" t="s">
        <v>219</v>
      </c>
      <c r="E246" s="77">
        <v>47274328378.838501</v>
      </c>
      <c r="F246" s="77">
        <v>50467431650.101601</v>
      </c>
      <c r="G246" s="77">
        <v>53905757720.792503</v>
      </c>
      <c r="H246" s="77">
        <v>60496393963.601501</v>
      </c>
      <c r="I246" s="77">
        <v>69320094074.104202</v>
      </c>
      <c r="J246" s="77">
        <v>74300329652.475998</v>
      </c>
      <c r="K246" s="77">
        <v>61634144134.4785</v>
      </c>
      <c r="L246" s="77">
        <v>67988908261.032402</v>
      </c>
      <c r="M246" s="77">
        <v>71642503355.291306</v>
      </c>
      <c r="N246" s="77">
        <v>78860212865.811905</v>
      </c>
      <c r="O246" s="77">
        <v>85149253640.7686</v>
      </c>
      <c r="P246" s="77">
        <v>90601671637.063507</v>
      </c>
      <c r="Q246" s="77">
        <v>91337915060.338501</v>
      </c>
      <c r="R246" s="77">
        <v>104513553254.313</v>
      </c>
      <c r="S246" s="77">
        <v>126550864082.664</v>
      </c>
      <c r="T246" s="77">
        <v>135367221096.00999</v>
      </c>
      <c r="U246" s="77">
        <v>131873606964.231</v>
      </c>
      <c r="V246" s="77">
        <v>152699721135.12399</v>
      </c>
      <c r="W246" s="77">
        <v>173796327156.905</v>
      </c>
      <c r="X246" s="77">
        <v>194667468320.37601</v>
      </c>
      <c r="Y246" s="77">
        <v>235543383601.435</v>
      </c>
      <c r="Z246" s="77">
        <v>250076708191.85901</v>
      </c>
      <c r="AA246" s="77">
        <v>258727224080.53799</v>
      </c>
      <c r="AB246" s="77">
        <v>273881790993.83301</v>
      </c>
      <c r="AC246" s="77">
        <v>272607073140.927</v>
      </c>
      <c r="AD246" s="77">
        <v>296435460430.05902</v>
      </c>
      <c r="AE246" s="77">
        <v>313955151400.11902</v>
      </c>
      <c r="AF246" s="77">
        <v>348601867655.98199</v>
      </c>
      <c r="AG246" s="77">
        <v>374584211824.00897</v>
      </c>
      <c r="AH246" s="77">
        <v>378016943211.79102</v>
      </c>
      <c r="AI246" s="77">
        <v>406963354249.83502</v>
      </c>
      <c r="AJ246" s="77">
        <v>362063214739.18597</v>
      </c>
      <c r="AK246" s="77">
        <v>384521577066.97101</v>
      </c>
      <c r="AL246" s="77">
        <v>380890164437.89301</v>
      </c>
      <c r="AM246" s="77">
        <v>432085555561.06</v>
      </c>
      <c r="AN246" s="77">
        <v>479585498256.836</v>
      </c>
      <c r="AO246" s="77">
        <v>524681300053.17902</v>
      </c>
      <c r="AP246" s="77">
        <v>550408821354.51196</v>
      </c>
      <c r="AQ246" s="77">
        <v>558117074309.65698</v>
      </c>
      <c r="AR246" s="77">
        <v>597995276003.89905</v>
      </c>
      <c r="AS246" s="77">
        <v>647681666329.099</v>
      </c>
      <c r="AT246" s="77">
        <v>662513570031.79602</v>
      </c>
      <c r="AU246" s="77">
        <v>695456014025.07495</v>
      </c>
      <c r="AV246" s="77">
        <v>811668772003.69995</v>
      </c>
      <c r="AW246" s="77">
        <v>941600860447.854</v>
      </c>
      <c r="AX246" s="77">
        <v>1075831387301.1899</v>
      </c>
      <c r="AY246" s="77">
        <v>1220740366279.3601</v>
      </c>
      <c r="AZ246" s="77">
        <v>1536036848206.9099</v>
      </c>
      <c r="BA246" s="77">
        <v>1559693610925.0601</v>
      </c>
      <c r="BB246" s="77">
        <v>1702714960275.79</v>
      </c>
      <c r="BC246" s="77">
        <v>2082357808583.8899</v>
      </c>
      <c r="BD246" s="77">
        <v>2294090940082.0498</v>
      </c>
      <c r="BE246" s="77">
        <v>2327938845782.6201</v>
      </c>
      <c r="BF246" s="77">
        <v>2389895068185.1499</v>
      </c>
      <c r="BG246" s="77">
        <v>2614915526247.8999</v>
      </c>
      <c r="BH246" s="77">
        <v>2733618963171.5898</v>
      </c>
      <c r="BI246" s="77">
        <v>3011037037667.8599</v>
      </c>
      <c r="BJ246" s="77">
        <v>3433921312241.1201</v>
      </c>
      <c r="BK246" s="77">
        <v>3534066858502</v>
      </c>
      <c r="BL246" s="77">
        <v>3658209766221.5698</v>
      </c>
      <c r="BM246" s="77">
        <v>3493120726807.8901</v>
      </c>
      <c r="BN246" s="77">
        <v>4079882760410.1699</v>
      </c>
      <c r="BO246" s="77">
        <v>4327288984027.9102</v>
      </c>
      <c r="BP246" s="77">
        <v>4475567635413.0596</v>
      </c>
    </row>
    <row r="247" spans="1:68" x14ac:dyDescent="0.35">
      <c r="A247" t="s">
        <v>700</v>
      </c>
      <c r="B247" t="s">
        <v>701</v>
      </c>
      <c r="C247" t="s">
        <v>218</v>
      </c>
      <c r="D247" t="s">
        <v>219</v>
      </c>
      <c r="E247" s="77">
        <v>33100575536.151901</v>
      </c>
      <c r="F247" s="77">
        <v>34987537580.418701</v>
      </c>
      <c r="G247" s="77">
        <v>37301164846.128899</v>
      </c>
      <c r="H247" s="77">
        <v>40216476667.532303</v>
      </c>
      <c r="I247" s="77">
        <v>43814559609.556</v>
      </c>
      <c r="J247" s="77">
        <v>47307327015.756401</v>
      </c>
      <c r="K247" s="77">
        <v>51101227867.584198</v>
      </c>
      <c r="L247" s="77">
        <v>52480175559.7127</v>
      </c>
      <c r="M247" s="77">
        <v>55828395268.824898</v>
      </c>
      <c r="N247" s="77">
        <v>62326882332.984596</v>
      </c>
      <c r="O247" s="77">
        <v>70450505277.534393</v>
      </c>
      <c r="P247" s="77">
        <v>71808603912.1763</v>
      </c>
      <c r="Q247" s="77">
        <v>81009348078.585999</v>
      </c>
      <c r="R247" s="77">
        <v>103271918272.487</v>
      </c>
      <c r="S247" s="77">
        <v>131425199632.08501</v>
      </c>
      <c r="T247" s="77">
        <v>144620557455.55701</v>
      </c>
      <c r="U247" s="77">
        <v>157998919278.349</v>
      </c>
      <c r="V247" s="77">
        <v>171735221254.97601</v>
      </c>
      <c r="W247" s="77">
        <v>190647815141.54599</v>
      </c>
      <c r="X247" s="77">
        <v>228080239167.823</v>
      </c>
      <c r="Y247" s="77">
        <v>290362860824.31897</v>
      </c>
      <c r="Z247" s="77">
        <v>402431915039.56201</v>
      </c>
      <c r="AA247" s="77">
        <v>371908928471.026</v>
      </c>
      <c r="AB247" s="77">
        <v>334425214800.039</v>
      </c>
      <c r="AC247" s="77">
        <v>299912178648.04498</v>
      </c>
      <c r="AD247" s="77">
        <v>284844527262.79602</v>
      </c>
      <c r="AE247" s="77">
        <v>265479043488.54999</v>
      </c>
      <c r="AF247" s="77">
        <v>298589909448.85101</v>
      </c>
      <c r="AG247" s="77">
        <v>313116659995.55402</v>
      </c>
      <c r="AH247" s="77">
        <v>317250593015.60999</v>
      </c>
      <c r="AI247" s="77">
        <v>373699392898.216</v>
      </c>
      <c r="AJ247" s="77">
        <v>401833867991.94299</v>
      </c>
      <c r="AK247" s="77">
        <v>363195310898.815</v>
      </c>
      <c r="AL247" s="77">
        <v>369295608234.08197</v>
      </c>
      <c r="AM247" s="77">
        <v>377661276291.10199</v>
      </c>
      <c r="AN247" s="77">
        <v>480489469166.27502</v>
      </c>
      <c r="AO247" s="77">
        <v>535646189852.02197</v>
      </c>
      <c r="AP247" s="77">
        <v>564679173393.11694</v>
      </c>
      <c r="AQ247" s="77">
        <v>565932096595.18298</v>
      </c>
      <c r="AR247" s="77">
        <v>404070839322.177</v>
      </c>
      <c r="AS247" s="77">
        <v>428346156747.98999</v>
      </c>
      <c r="AT247" s="77">
        <v>409772900328.95398</v>
      </c>
      <c r="AU247" s="77">
        <v>446110426619.53699</v>
      </c>
      <c r="AV247" s="77">
        <v>561821496869.84705</v>
      </c>
      <c r="AW247" s="77">
        <v>697688286597.48804</v>
      </c>
      <c r="AX247" s="77">
        <v>827932293880.67896</v>
      </c>
      <c r="AY247" s="77">
        <v>976583731601.04297</v>
      </c>
      <c r="AZ247" s="77">
        <v>1130543907099.9299</v>
      </c>
      <c r="BA247" s="77">
        <v>1281440068651.6201</v>
      </c>
      <c r="BB247" s="77">
        <v>1224037905752.3701</v>
      </c>
      <c r="BC247" s="77">
        <v>1448107365068.6599</v>
      </c>
      <c r="BD247" s="77">
        <v>1627672472377.6599</v>
      </c>
      <c r="BE247" s="77">
        <v>1690475240154.75</v>
      </c>
      <c r="BF247" s="77">
        <v>1797507885741.0701</v>
      </c>
      <c r="BG247" s="77">
        <v>1874275100667.03</v>
      </c>
      <c r="BH247" s="77">
        <v>1668662993704.6599</v>
      </c>
      <c r="BI247" s="77">
        <v>1522011045162.78</v>
      </c>
      <c r="BJ247" s="77">
        <v>1625855640496.8101</v>
      </c>
      <c r="BK247" s="77">
        <v>1780908927291.3401</v>
      </c>
      <c r="BL247" s="77">
        <v>1830460925279.6001</v>
      </c>
      <c r="BM247" s="77">
        <v>1716220805506.51</v>
      </c>
      <c r="BN247" s="77">
        <v>1932765211586.6699</v>
      </c>
      <c r="BO247" s="77">
        <v>2061102939319.23</v>
      </c>
      <c r="BP247" s="77">
        <v>2032749202553.0601</v>
      </c>
    </row>
    <row r="248" spans="1:68" x14ac:dyDescent="0.35">
      <c r="A248" t="s">
        <v>702</v>
      </c>
      <c r="B248" t="s">
        <v>703</v>
      </c>
      <c r="C248" t="s">
        <v>218</v>
      </c>
      <c r="D248" t="s">
        <v>219</v>
      </c>
      <c r="E248" s="77">
        <v>535670127.74893498</v>
      </c>
      <c r="F248" s="77">
        <v>584961208.65659499</v>
      </c>
      <c r="G248" s="77">
        <v>619319197.34002197</v>
      </c>
      <c r="H248" s="77">
        <v>678235373.03855801</v>
      </c>
      <c r="I248" s="77">
        <v>711893367.55526996</v>
      </c>
      <c r="J248" s="77">
        <v>736568861.92615104</v>
      </c>
      <c r="K248" s="77">
        <v>723735635.53637099</v>
      </c>
      <c r="L248" s="77">
        <v>761981474.02335894</v>
      </c>
      <c r="M248" s="77">
        <v>758899950</v>
      </c>
      <c r="N248" s="77">
        <v>779200000</v>
      </c>
      <c r="O248" s="77">
        <v>821850000</v>
      </c>
      <c r="P248" s="77">
        <v>896754316.67426205</v>
      </c>
      <c r="Q248" s="77">
        <v>1083381044.0847299</v>
      </c>
      <c r="R248" s="77">
        <v>1308799458.9628401</v>
      </c>
      <c r="S248" s="77">
        <v>2042031901.4221699</v>
      </c>
      <c r="T248" s="77">
        <v>2442667573.0482101</v>
      </c>
      <c r="U248" s="77">
        <v>2500410583.79177</v>
      </c>
      <c r="V248" s="77">
        <v>3138666666.6666698</v>
      </c>
      <c r="W248" s="77">
        <v>3562333458.3333302</v>
      </c>
      <c r="X248" s="77">
        <v>4602416625</v>
      </c>
      <c r="Y248" s="77">
        <v>6235833333.3333302</v>
      </c>
      <c r="Z248" s="77">
        <v>6992083333.3333302</v>
      </c>
      <c r="AA248" s="77">
        <v>8140416666.6666698</v>
      </c>
      <c r="AB248" s="77">
        <v>7763750000</v>
      </c>
      <c r="AC248" s="77">
        <v>7757083333.3333302</v>
      </c>
      <c r="AD248" s="77">
        <v>7375918367.34694</v>
      </c>
      <c r="AE248" s="77">
        <v>4794444444.4444399</v>
      </c>
      <c r="AF248" s="77">
        <v>4797777777.7777796</v>
      </c>
      <c r="AG248" s="77">
        <v>4496852073.4689598</v>
      </c>
      <c r="AH248" s="77">
        <v>4323058823.5294104</v>
      </c>
      <c r="AI248" s="77">
        <v>5068000000</v>
      </c>
      <c r="AJ248" s="77">
        <v>5307905882.3529396</v>
      </c>
      <c r="AK248" s="77">
        <v>5439552941.1764698</v>
      </c>
      <c r="AL248" s="77">
        <v>4669488516.3798103</v>
      </c>
      <c r="AM248" s="77">
        <v>4947205860.0145102</v>
      </c>
      <c r="AN248" s="77">
        <v>5329214163.2200098</v>
      </c>
      <c r="AO248" s="77">
        <v>5759537726.2660103</v>
      </c>
      <c r="AP248" s="77">
        <v>5737751331.6377897</v>
      </c>
      <c r="AQ248" s="77">
        <v>6043694330.2160902</v>
      </c>
      <c r="AR248" s="77">
        <v>6808982520.7575903</v>
      </c>
      <c r="AS248" s="77">
        <v>8154338232.9597797</v>
      </c>
      <c r="AT248" s="77">
        <v>8824873259.3210506</v>
      </c>
      <c r="AU248" s="77">
        <v>9008273720.9339504</v>
      </c>
      <c r="AV248" s="77">
        <v>11305459802.0683</v>
      </c>
      <c r="AW248" s="77">
        <v>13280275123.0354</v>
      </c>
      <c r="AX248" s="77">
        <v>15982282462.378599</v>
      </c>
      <c r="AY248" s="77">
        <v>18369361094.388599</v>
      </c>
      <c r="AZ248" s="77">
        <v>21641620049.9352</v>
      </c>
      <c r="BA248" s="77">
        <v>27871587349.541302</v>
      </c>
      <c r="BB248" s="77">
        <v>19172165225.501499</v>
      </c>
      <c r="BC248" s="77">
        <v>22157948396.204201</v>
      </c>
      <c r="BD248" s="77">
        <v>25433011405.301701</v>
      </c>
      <c r="BE248" s="77">
        <v>27334581560.283699</v>
      </c>
      <c r="BF248" s="77">
        <v>28709988700.214199</v>
      </c>
      <c r="BG248" s="77">
        <v>29699968760.727798</v>
      </c>
      <c r="BH248" s="77">
        <v>27026080986.577999</v>
      </c>
      <c r="BI248" s="77">
        <v>23713671528.142101</v>
      </c>
      <c r="BJ248" s="77">
        <v>24040299977.8745</v>
      </c>
      <c r="BK248" s="77">
        <v>24569079488.3913</v>
      </c>
      <c r="BL248" s="77">
        <v>23775754304.665199</v>
      </c>
      <c r="BM248" s="77">
        <v>20807571314.304298</v>
      </c>
      <c r="BN248" s="77">
        <v>24496505940.667301</v>
      </c>
      <c r="BO248" s="77">
        <v>30053575132.141998</v>
      </c>
      <c r="BP248" s="77">
        <v>28139944790.2911</v>
      </c>
    </row>
    <row r="249" spans="1:68" x14ac:dyDescent="0.35">
      <c r="A249" t="s">
        <v>704</v>
      </c>
      <c r="B249" t="s">
        <v>705</v>
      </c>
      <c r="C249" t="s">
        <v>218</v>
      </c>
      <c r="D249" t="s">
        <v>219</v>
      </c>
      <c r="E249" s="77"/>
      <c r="F249" s="77">
        <v>866155428.57142901</v>
      </c>
      <c r="G249" s="77">
        <v>880027733.33333302</v>
      </c>
      <c r="H249" s="77">
        <v>1026737600</v>
      </c>
      <c r="I249" s="77">
        <v>1025866792.15686</v>
      </c>
      <c r="J249" s="77">
        <v>991047619.04761899</v>
      </c>
      <c r="K249" s="77">
        <v>1040952380.9523799</v>
      </c>
      <c r="L249" s="77">
        <v>1085714285.7142899</v>
      </c>
      <c r="M249" s="77">
        <v>1214666666.6666701</v>
      </c>
      <c r="N249" s="77">
        <v>1289904761.9047599</v>
      </c>
      <c r="O249" s="77">
        <v>1439238095.2381001</v>
      </c>
      <c r="P249" s="77">
        <v>1685162272.4065199</v>
      </c>
      <c r="Q249" s="77">
        <v>2237556148.51085</v>
      </c>
      <c r="R249" s="77">
        <v>2730813385.3262401</v>
      </c>
      <c r="S249" s="77">
        <v>3545868575.14639</v>
      </c>
      <c r="T249" s="77">
        <v>4328965587.5326595</v>
      </c>
      <c r="U249" s="77">
        <v>4508191942.1608105</v>
      </c>
      <c r="V249" s="77">
        <v>5109324009.3240099</v>
      </c>
      <c r="W249" s="77">
        <v>5968460080.1113005</v>
      </c>
      <c r="X249" s="77">
        <v>7188863903.6367502</v>
      </c>
      <c r="Y249" s="77">
        <v>8744134354.16152</v>
      </c>
      <c r="Z249" s="77">
        <v>8428445294.0842896</v>
      </c>
      <c r="AA249" s="77">
        <v>8133580051.7025099</v>
      </c>
      <c r="AB249" s="77">
        <v>8350582747.8354101</v>
      </c>
      <c r="AC249" s="77">
        <v>8254541194.8256598</v>
      </c>
      <c r="AD249" s="77">
        <v>8410226052.6113997</v>
      </c>
      <c r="AE249" s="77">
        <v>9017806654.4169006</v>
      </c>
      <c r="AF249" s="77">
        <v>9696715910.7090702</v>
      </c>
      <c r="AG249" s="77">
        <v>10096245762.4352</v>
      </c>
      <c r="AH249" s="77">
        <v>10101851744.5627</v>
      </c>
      <c r="AI249" s="77">
        <v>12290568181.818199</v>
      </c>
      <c r="AJ249" s="77">
        <v>13074782608.6957</v>
      </c>
      <c r="AK249" s="77">
        <v>15496708060.4184</v>
      </c>
      <c r="AL249" s="77">
        <v>14608335608.154301</v>
      </c>
      <c r="AM249" s="77">
        <v>15633174304.0905</v>
      </c>
      <c r="AN249" s="77">
        <v>18030876599.344398</v>
      </c>
      <c r="AO249" s="77">
        <v>19587161806.765499</v>
      </c>
      <c r="AP249" s="77">
        <v>20746210353.845001</v>
      </c>
      <c r="AQ249" s="77">
        <v>21802893587.125999</v>
      </c>
      <c r="AR249" s="77">
        <v>22943202174.966801</v>
      </c>
      <c r="AS249" s="77">
        <v>21473528160.778198</v>
      </c>
      <c r="AT249" s="77">
        <v>22065832448.862301</v>
      </c>
      <c r="AU249" s="77">
        <v>23141616604.5242</v>
      </c>
      <c r="AV249" s="77">
        <v>27453902261.462898</v>
      </c>
      <c r="AW249" s="77">
        <v>31183885241.439602</v>
      </c>
      <c r="AX249" s="77">
        <v>32272186694.804298</v>
      </c>
      <c r="AY249" s="77">
        <v>34376664600.589798</v>
      </c>
      <c r="AZ249" s="77">
        <v>38915353866.757004</v>
      </c>
      <c r="BA249" s="77">
        <v>44859439902.219101</v>
      </c>
      <c r="BB249" s="77">
        <v>43455740497.306099</v>
      </c>
      <c r="BC249" s="77">
        <v>46206091937.962799</v>
      </c>
      <c r="BD249" s="77">
        <v>48123325825.073898</v>
      </c>
      <c r="BE249" s="77">
        <v>47311401812.673302</v>
      </c>
      <c r="BF249" s="77">
        <v>48685446413.953003</v>
      </c>
      <c r="BG249" s="77">
        <v>50271812920.612</v>
      </c>
      <c r="BH249" s="77">
        <v>45779494041.929497</v>
      </c>
      <c r="BI249" s="77">
        <v>44360072680.447601</v>
      </c>
      <c r="BJ249" s="77">
        <v>42163530590.946198</v>
      </c>
      <c r="BK249" s="77">
        <v>42686580020.832199</v>
      </c>
      <c r="BL249" s="77">
        <v>41905540184.424004</v>
      </c>
      <c r="BM249" s="77">
        <v>42491816475.7118</v>
      </c>
      <c r="BN249" s="77">
        <v>46812290143.344002</v>
      </c>
      <c r="BO249" s="77">
        <v>44579761022.8993</v>
      </c>
      <c r="BP249" s="77">
        <v>48529595416.653297</v>
      </c>
    </row>
    <row r="250" spans="1:68" x14ac:dyDescent="0.35">
      <c r="A250" t="s">
        <v>706</v>
      </c>
      <c r="B250" t="s">
        <v>707</v>
      </c>
      <c r="C250" t="s">
        <v>218</v>
      </c>
      <c r="D250" t="s">
        <v>219</v>
      </c>
      <c r="E250" s="77">
        <v>7566666666.6666698</v>
      </c>
      <c r="F250" s="77">
        <v>7988888888.8888903</v>
      </c>
      <c r="G250" s="77">
        <v>8922222222.2222195</v>
      </c>
      <c r="H250" s="77">
        <v>10355555555.555599</v>
      </c>
      <c r="I250" s="77">
        <v>11177777777.7778</v>
      </c>
      <c r="J250" s="77">
        <v>11966666666.6667</v>
      </c>
      <c r="K250" s="77">
        <v>14100000000</v>
      </c>
      <c r="L250" s="77">
        <v>15644444444.444401</v>
      </c>
      <c r="M250" s="77">
        <v>17500000000</v>
      </c>
      <c r="N250" s="77">
        <v>19466666666.666698</v>
      </c>
      <c r="O250" s="77">
        <v>17863636363.636398</v>
      </c>
      <c r="P250" s="77">
        <v>16166666666.6667</v>
      </c>
      <c r="Q250" s="77">
        <v>20650000000</v>
      </c>
      <c r="R250" s="77">
        <v>26000000000</v>
      </c>
      <c r="S250" s="77">
        <v>35414285714.285698</v>
      </c>
      <c r="T250" s="77">
        <v>46042857142.857101</v>
      </c>
      <c r="U250" s="77">
        <v>51450000000</v>
      </c>
      <c r="V250" s="77">
        <v>58683333333.333298</v>
      </c>
      <c r="W250" s="77">
        <v>65912500000</v>
      </c>
      <c r="X250" s="77">
        <v>89616129032.258102</v>
      </c>
      <c r="Y250" s="77">
        <v>68823684210.526306</v>
      </c>
      <c r="Z250" s="77">
        <v>71180180180.180206</v>
      </c>
      <c r="AA250" s="77">
        <v>64369325153.374199</v>
      </c>
      <c r="AB250" s="77">
        <v>61803555555.555603</v>
      </c>
      <c r="AC250" s="77">
        <v>59937602179.836502</v>
      </c>
      <c r="AD250" s="77">
        <v>67232758620.689697</v>
      </c>
      <c r="AE250" s="77">
        <v>75673037037.037003</v>
      </c>
      <c r="AF250" s="77">
        <v>87190081680.279999</v>
      </c>
      <c r="AG250" s="77">
        <v>90875175808.720093</v>
      </c>
      <c r="AH250" s="77">
        <v>107127191328.935</v>
      </c>
      <c r="AI250" s="77">
        <v>150655500191.64401</v>
      </c>
      <c r="AJ250" s="77">
        <v>151034731543.62399</v>
      </c>
      <c r="AK250" s="77">
        <v>159104772991.85101</v>
      </c>
      <c r="AL250" s="77">
        <v>180415757851.616</v>
      </c>
      <c r="AM250" s="77">
        <v>130650447499.071</v>
      </c>
      <c r="AN250" s="77">
        <v>169319579016.25</v>
      </c>
      <c r="AO250" s="77">
        <v>181464408820.09698</v>
      </c>
      <c r="AP250" s="77">
        <v>189878399894.64301</v>
      </c>
      <c r="AQ250" s="77">
        <v>275941990764.17999</v>
      </c>
      <c r="AR250" s="77">
        <v>256395932738.435</v>
      </c>
      <c r="AS250" s="77">
        <v>274294623164.043</v>
      </c>
      <c r="AT250" s="77">
        <v>201753123806.69501</v>
      </c>
      <c r="AU250" s="77">
        <v>240249071871.10599</v>
      </c>
      <c r="AV250" s="77">
        <v>314595572145.76703</v>
      </c>
      <c r="AW250" s="77">
        <v>408865430220.33099</v>
      </c>
      <c r="AX250" s="77">
        <v>506314717661.65503</v>
      </c>
      <c r="AY250" s="77">
        <v>557076157773.479</v>
      </c>
      <c r="AZ250" s="77">
        <v>681321124295.91394</v>
      </c>
      <c r="BA250" s="77">
        <v>770449132861.37305</v>
      </c>
      <c r="BB250" s="77">
        <v>649289324627.73206</v>
      </c>
      <c r="BC250" s="77">
        <v>776967266305.53003</v>
      </c>
      <c r="BD250" s="77">
        <v>838785289694.34998</v>
      </c>
      <c r="BE250" s="77">
        <v>880555885492.26904</v>
      </c>
      <c r="BF250" s="77">
        <v>957799120008.31995</v>
      </c>
      <c r="BG250" s="77">
        <v>938934609296.96594</v>
      </c>
      <c r="BH250" s="77">
        <v>864313810469.00903</v>
      </c>
      <c r="BI250" s="77">
        <v>869682881593.04102</v>
      </c>
      <c r="BJ250" s="77">
        <v>858988492853.74194</v>
      </c>
      <c r="BK250" s="77">
        <v>778972199727.85901</v>
      </c>
      <c r="BL250" s="77">
        <v>761005946788.22095</v>
      </c>
      <c r="BM250" s="77">
        <v>720338498174.74402</v>
      </c>
      <c r="BN250" s="77">
        <v>819865253669.66101</v>
      </c>
      <c r="BO250" s="77">
        <v>907118435952.68799</v>
      </c>
      <c r="BP250" s="77">
        <v>1108022373259.51</v>
      </c>
    </row>
    <row r="251" spans="1:68" x14ac:dyDescent="0.35">
      <c r="A251" t="s">
        <v>708</v>
      </c>
      <c r="B251" t="s">
        <v>709</v>
      </c>
      <c r="C251" t="s">
        <v>218</v>
      </c>
      <c r="D251" t="s">
        <v>219</v>
      </c>
      <c r="E251" s="77"/>
      <c r="F251" s="77"/>
      <c r="G251" s="77"/>
      <c r="H251" s="77"/>
      <c r="I251" s="77"/>
      <c r="J251" s="77"/>
      <c r="K251" s="77"/>
      <c r="L251" s="77"/>
      <c r="M251" s="77"/>
      <c r="N251" s="77"/>
      <c r="O251" s="77">
        <v>2585955.8741180399</v>
      </c>
      <c r="P251" s="77">
        <v>2716989.5844999398</v>
      </c>
      <c r="Q251" s="77">
        <v>2968457.9439252298</v>
      </c>
      <c r="R251" s="77">
        <v>3411915.4388212701</v>
      </c>
      <c r="S251" s="77">
        <v>4122328.6661753901</v>
      </c>
      <c r="T251" s="77">
        <v>4014748.0540761999</v>
      </c>
      <c r="U251" s="77">
        <v>3919072.2299256301</v>
      </c>
      <c r="V251" s="77">
        <v>3669419.5916494601</v>
      </c>
      <c r="W251" s="77">
        <v>3798781.8632979901</v>
      </c>
      <c r="X251" s="77">
        <v>4065659.4342837702</v>
      </c>
      <c r="Y251" s="77">
        <v>4206128.1337047396</v>
      </c>
      <c r="Z251" s="77">
        <v>4773017.53163822</v>
      </c>
      <c r="AA251" s="77">
        <v>4118945.1616462502</v>
      </c>
      <c r="AB251" s="77">
        <v>4152550.3041647198</v>
      </c>
      <c r="AC251" s="77">
        <v>4481977.9025538899</v>
      </c>
      <c r="AD251" s="77">
        <v>3862851.8831019402</v>
      </c>
      <c r="AE251" s="77">
        <v>4574706.2115276996</v>
      </c>
      <c r="AF251" s="77">
        <v>5020513.4992059302</v>
      </c>
      <c r="AG251" s="77">
        <v>7011059.3713620398</v>
      </c>
      <c r="AH251" s="77">
        <v>8454523.2472925708</v>
      </c>
      <c r="AI251" s="77">
        <v>9542900.9013650492</v>
      </c>
      <c r="AJ251" s="77">
        <v>10127313.9132358</v>
      </c>
      <c r="AK251" s="77">
        <v>10535028.1423687</v>
      </c>
      <c r="AL251" s="77">
        <v>10414399.956479199</v>
      </c>
      <c r="AM251" s="77">
        <v>11772610.657934099</v>
      </c>
      <c r="AN251" s="77">
        <v>11922614.198466601</v>
      </c>
      <c r="AO251" s="77">
        <v>13338597.330073699</v>
      </c>
      <c r="AP251" s="77">
        <v>13734210.096632</v>
      </c>
      <c r="AQ251" s="77">
        <v>13795146.2092638</v>
      </c>
      <c r="AR251" s="77">
        <v>14800503.2582747</v>
      </c>
      <c r="AS251" s="77">
        <v>15073975.5349377</v>
      </c>
      <c r="AT251" s="77">
        <v>13964732.327114001</v>
      </c>
      <c r="AU251" s="77">
        <v>16842672.595287401</v>
      </c>
      <c r="AV251" s="77">
        <v>19456338.031822801</v>
      </c>
      <c r="AW251" s="77">
        <v>22798274.9795551</v>
      </c>
      <c r="AX251" s="77">
        <v>22909979.816307802</v>
      </c>
      <c r="AY251" s="77">
        <v>24096875.463582501</v>
      </c>
      <c r="AZ251" s="77">
        <v>28450168.692765001</v>
      </c>
      <c r="BA251" s="77">
        <v>31874434.857882001</v>
      </c>
      <c r="BB251" s="77">
        <v>28076983.970381901</v>
      </c>
      <c r="BC251" s="77">
        <v>32105408.4771121</v>
      </c>
      <c r="BD251" s="77">
        <v>39196957.4908996</v>
      </c>
      <c r="BE251" s="77">
        <v>39345579.472375803</v>
      </c>
      <c r="BF251" s="77">
        <v>38615890.632074498</v>
      </c>
      <c r="BG251" s="77">
        <v>38760982.654009603</v>
      </c>
      <c r="BH251" s="77">
        <v>36811936.082458697</v>
      </c>
      <c r="BI251" s="77">
        <v>41629064.223238803</v>
      </c>
      <c r="BJ251" s="77">
        <v>45276595.353314601</v>
      </c>
      <c r="BK251" s="77">
        <v>48015259.875135601</v>
      </c>
      <c r="BL251" s="77">
        <v>54123198.566291302</v>
      </c>
      <c r="BM251" s="77">
        <v>51746594.314854302</v>
      </c>
      <c r="BN251" s="77">
        <v>60196405.7138393</v>
      </c>
      <c r="BO251" s="77">
        <v>59065982.087365702</v>
      </c>
      <c r="BP251" s="77">
        <v>62280311.5852172</v>
      </c>
    </row>
    <row r="252" spans="1:68" x14ac:dyDescent="0.35">
      <c r="A252" t="s">
        <v>710</v>
      </c>
      <c r="B252" t="s">
        <v>711</v>
      </c>
      <c r="C252" t="s">
        <v>218</v>
      </c>
      <c r="D252" t="s">
        <v>219</v>
      </c>
      <c r="E252" s="77">
        <v>2651729807.37427</v>
      </c>
      <c r="F252" s="77">
        <v>2826179031.25387</v>
      </c>
      <c r="G252" s="77">
        <v>3101589992.64115</v>
      </c>
      <c r="H252" s="77">
        <v>3456579293.4060702</v>
      </c>
      <c r="I252" s="77">
        <v>3748840925.1051998</v>
      </c>
      <c r="J252" s="77">
        <v>3817226546.2052999</v>
      </c>
      <c r="K252" s="77">
        <v>4377998825.1313801</v>
      </c>
      <c r="L252" s="77">
        <v>4565132047.4730701</v>
      </c>
      <c r="M252" s="77">
        <v>4895251824.0499697</v>
      </c>
      <c r="N252" s="77">
        <v>5142066811.4902897</v>
      </c>
      <c r="O252" s="77">
        <v>2851419386.0534</v>
      </c>
      <c r="P252" s="77">
        <v>3050673517.2848401</v>
      </c>
      <c r="Q252" s="77">
        <v>3472787266.0419998</v>
      </c>
      <c r="R252" s="77">
        <v>4144104535.4437399</v>
      </c>
      <c r="S252" s="77">
        <v>4977337978.40977</v>
      </c>
      <c r="T252" s="77">
        <v>5729917839.5101404</v>
      </c>
      <c r="U252" s="77">
        <v>6472511987.8821602</v>
      </c>
      <c r="V252" s="77">
        <v>7732598995.0844498</v>
      </c>
      <c r="W252" s="77">
        <v>9261675709.8376598</v>
      </c>
      <c r="X252" s="77">
        <v>9804637490.8720703</v>
      </c>
      <c r="Y252" s="77">
        <v>11409228086.7572</v>
      </c>
      <c r="Z252" s="77">
        <v>13161540377.601101</v>
      </c>
      <c r="AA252" s="77">
        <v>13927383239.7794</v>
      </c>
      <c r="AB252" s="77">
        <v>14049883808.986</v>
      </c>
      <c r="AC252" s="77">
        <v>12906635133.1525</v>
      </c>
      <c r="AD252" s="77">
        <v>15328295175.410601</v>
      </c>
      <c r="AE252" s="77">
        <v>10840864521.245501</v>
      </c>
      <c r="AF252" s="77">
        <v>7824193222.11549</v>
      </c>
      <c r="AG252" s="77">
        <v>7406614407.4588499</v>
      </c>
      <c r="AH252" s="77">
        <v>6418799006.8010502</v>
      </c>
      <c r="AI252" s="77">
        <v>6184384225.0259399</v>
      </c>
      <c r="AJ252" s="77">
        <v>7197768158.5834703</v>
      </c>
      <c r="AK252" s="77">
        <v>6681997469.3129196</v>
      </c>
      <c r="AL252" s="77">
        <v>6182872707.8252296</v>
      </c>
      <c r="AM252" s="77">
        <v>6550480483.9385004</v>
      </c>
      <c r="AN252" s="77">
        <v>7631431840.4999199</v>
      </c>
      <c r="AO252" s="77">
        <v>9433528150.3660908</v>
      </c>
      <c r="AP252" s="77">
        <v>11158197941.915199</v>
      </c>
      <c r="AQ252" s="77">
        <v>12172790056.373301</v>
      </c>
      <c r="AR252" s="77">
        <v>12704334195.8151</v>
      </c>
      <c r="AS252" s="77">
        <v>13371767081.7428</v>
      </c>
      <c r="AT252" s="77">
        <v>13563990022.3641</v>
      </c>
      <c r="AU252" s="77">
        <v>14129651895.691099</v>
      </c>
      <c r="AV252" s="77">
        <v>15211487708.7684</v>
      </c>
      <c r="AW252" s="77">
        <v>16673062473.3981</v>
      </c>
      <c r="AX252" s="77">
        <v>18395383647.497501</v>
      </c>
      <c r="AY252" s="77">
        <v>18619859795.285198</v>
      </c>
      <c r="AZ252" s="77">
        <v>21860434823.480801</v>
      </c>
      <c r="BA252" s="77">
        <v>27947821397.9272</v>
      </c>
      <c r="BB252" s="77">
        <v>29400573553.607498</v>
      </c>
      <c r="BC252" s="77">
        <v>32012892919.369999</v>
      </c>
      <c r="BD252" s="77">
        <v>34657140096.483597</v>
      </c>
      <c r="BE252" s="77">
        <v>39650394362.928703</v>
      </c>
      <c r="BF252" s="77">
        <v>45648857242.315002</v>
      </c>
      <c r="BG252" s="77">
        <v>49986726460.680496</v>
      </c>
      <c r="BH252" s="77">
        <v>47413919817.124001</v>
      </c>
      <c r="BI252" s="77">
        <v>49774409374.453796</v>
      </c>
      <c r="BJ252" s="77">
        <v>53274884532.788597</v>
      </c>
      <c r="BK252" s="77">
        <v>57003712892.0858</v>
      </c>
      <c r="BL252" s="77">
        <v>61026731925.921303</v>
      </c>
      <c r="BM252" s="77">
        <v>66068737786.063904</v>
      </c>
      <c r="BN252" s="77">
        <v>70655628147.898605</v>
      </c>
      <c r="BO252" s="77">
        <v>75769974505.010605</v>
      </c>
      <c r="BP252" s="77">
        <v>79158286333.524002</v>
      </c>
    </row>
    <row r="253" spans="1:68" x14ac:dyDescent="0.35">
      <c r="A253" t="s">
        <v>712</v>
      </c>
      <c r="B253" t="s">
        <v>713</v>
      </c>
      <c r="C253" t="s">
        <v>218</v>
      </c>
      <c r="D253" t="s">
        <v>219</v>
      </c>
      <c r="E253" s="77">
        <v>423008385.74423498</v>
      </c>
      <c r="F253" s="77">
        <v>441524109.01467502</v>
      </c>
      <c r="G253" s="77">
        <v>449012578.61635202</v>
      </c>
      <c r="H253" s="77">
        <v>516147798.74213803</v>
      </c>
      <c r="I253" s="77">
        <v>589056603.77358496</v>
      </c>
      <c r="J253" s="77">
        <v>884502309.95380104</v>
      </c>
      <c r="K253" s="77">
        <v>925381492.37015295</v>
      </c>
      <c r="L253" s="77">
        <v>967240655.18689597</v>
      </c>
      <c r="M253" s="77">
        <v>1037379252.41495</v>
      </c>
      <c r="N253" s="77">
        <v>1168556628.86742</v>
      </c>
      <c r="O253" s="77">
        <v>1259554808.90382</v>
      </c>
      <c r="P253" s="77">
        <v>1417191656.1668799</v>
      </c>
      <c r="Q253" s="77">
        <v>1490970180.59639</v>
      </c>
      <c r="R253" s="77">
        <v>1701829789.02127</v>
      </c>
      <c r="S253" s="77">
        <v>2098944967.2084401</v>
      </c>
      <c r="T253" s="77">
        <v>2359555555.5555601</v>
      </c>
      <c r="U253" s="77">
        <v>2447300000</v>
      </c>
      <c r="V253" s="77">
        <v>2936470588.2352901</v>
      </c>
      <c r="W253" s="77">
        <v>2420260869.5652199</v>
      </c>
      <c r="X253" s="77">
        <v>2139025000</v>
      </c>
      <c r="Y253" s="77">
        <v>1244610000</v>
      </c>
      <c r="Z253" s="77">
        <v>1337300000</v>
      </c>
      <c r="AA253" s="77">
        <v>2177500000</v>
      </c>
      <c r="AB253" s="77">
        <v>2240333333.3333302</v>
      </c>
      <c r="AC253" s="77">
        <v>3615647477.0543399</v>
      </c>
      <c r="AD253" s="77">
        <v>3519695443.5251598</v>
      </c>
      <c r="AE253" s="77">
        <v>3923244049.9579601</v>
      </c>
      <c r="AF253" s="77">
        <v>6269522042.1155596</v>
      </c>
      <c r="AG253" s="77">
        <v>6508931651.6666698</v>
      </c>
      <c r="AH253" s="77">
        <v>5276480799.3386803</v>
      </c>
      <c r="AI253" s="77">
        <v>4304399310.3096704</v>
      </c>
      <c r="AJ253" s="77">
        <v>3321729159.6227698</v>
      </c>
      <c r="AK253" s="77">
        <v>2857457761.9092202</v>
      </c>
      <c r="AL253" s="77">
        <v>3220439044.1894898</v>
      </c>
      <c r="AM253" s="77">
        <v>3990430446.7121601</v>
      </c>
      <c r="AN253" s="77">
        <v>5755818842.4924603</v>
      </c>
      <c r="AO253" s="77">
        <v>6044585326.9379997</v>
      </c>
      <c r="AP253" s="77">
        <v>6269333313.1710796</v>
      </c>
      <c r="AQ253" s="77">
        <v>6584815846.5275402</v>
      </c>
      <c r="AR253" s="77">
        <v>5998563257.9465904</v>
      </c>
      <c r="AS253" s="77">
        <v>6193246837.0968704</v>
      </c>
      <c r="AT253" s="77">
        <v>5840503868.5157299</v>
      </c>
      <c r="AU253" s="77">
        <v>6178563591.1205101</v>
      </c>
      <c r="AV253" s="77">
        <v>6606884275.2308702</v>
      </c>
      <c r="AW253" s="77">
        <v>7939487547.77384</v>
      </c>
      <c r="AX253" s="77">
        <v>9239221763.05793</v>
      </c>
      <c r="AY253" s="77">
        <v>9977647682.9695396</v>
      </c>
      <c r="AZ253" s="77">
        <v>11902564494.883301</v>
      </c>
      <c r="BA253" s="77">
        <v>14440404132.2047</v>
      </c>
      <c r="BB253" s="77">
        <v>25127805566.658401</v>
      </c>
      <c r="BC253" s="77">
        <v>26673441430.785702</v>
      </c>
      <c r="BD253" s="77">
        <v>27871725241.472301</v>
      </c>
      <c r="BE253" s="77">
        <v>27305915910.787701</v>
      </c>
      <c r="BF253" s="77">
        <v>28915786516.612301</v>
      </c>
      <c r="BG253" s="77">
        <v>32612397257.445801</v>
      </c>
      <c r="BH253" s="77">
        <v>32387183730.100201</v>
      </c>
      <c r="BI253" s="77">
        <v>29203988696.2626</v>
      </c>
      <c r="BJ253" s="77">
        <v>30744473841.424</v>
      </c>
      <c r="BK253" s="77">
        <v>32927025619.679501</v>
      </c>
      <c r="BL253" s="77">
        <v>35348155095.421501</v>
      </c>
      <c r="BM253" s="77">
        <v>37600368239.882401</v>
      </c>
      <c r="BN253" s="77">
        <v>40529788744.059502</v>
      </c>
      <c r="BO253" s="77">
        <v>45565333216.4142</v>
      </c>
      <c r="BP253" s="77">
        <v>49272882213.623001</v>
      </c>
    </row>
    <row r="254" spans="1:68" x14ac:dyDescent="0.35">
      <c r="A254" t="s">
        <v>714</v>
      </c>
      <c r="B254" t="s">
        <v>715</v>
      </c>
      <c r="C254" t="s">
        <v>218</v>
      </c>
      <c r="D254" t="s">
        <v>219</v>
      </c>
      <c r="E254" s="77"/>
      <c r="F254" s="77"/>
      <c r="G254" s="77"/>
      <c r="H254" s="77"/>
      <c r="I254" s="77"/>
      <c r="J254" s="77"/>
      <c r="K254" s="77"/>
      <c r="L254" s="77"/>
      <c r="M254" s="77"/>
      <c r="N254" s="77"/>
      <c r="O254" s="77"/>
      <c r="P254" s="77"/>
      <c r="Q254" s="77"/>
      <c r="R254" s="77"/>
      <c r="S254" s="77"/>
      <c r="T254" s="77"/>
      <c r="U254" s="77"/>
      <c r="V254" s="77"/>
      <c r="W254" s="77"/>
      <c r="X254" s="77"/>
      <c r="Y254" s="77"/>
      <c r="Z254" s="77"/>
      <c r="AA254" s="77"/>
      <c r="AB254" s="77"/>
      <c r="AC254" s="77"/>
      <c r="AD254" s="77"/>
      <c r="AE254" s="77"/>
      <c r="AF254" s="77">
        <v>64904761904.761902</v>
      </c>
      <c r="AG254" s="77">
        <v>74842105263.157898</v>
      </c>
      <c r="AH254" s="77">
        <v>80731578947.368393</v>
      </c>
      <c r="AI254" s="77">
        <v>79523809523.809494</v>
      </c>
      <c r="AJ254" s="77">
        <v>76666666666.666702</v>
      </c>
      <c r="AK254" s="77">
        <v>73906020558.002899</v>
      </c>
      <c r="AL254" s="77">
        <v>65648189143.7174</v>
      </c>
      <c r="AM254" s="77">
        <v>52549580264.806396</v>
      </c>
      <c r="AN254" s="77">
        <v>48213856468.5718</v>
      </c>
      <c r="AO254" s="77">
        <v>44558831005.062103</v>
      </c>
      <c r="AP254" s="77">
        <v>50151531591.731697</v>
      </c>
      <c r="AQ254" s="77">
        <v>41882523345.180397</v>
      </c>
      <c r="AR254" s="77">
        <v>31580639553.8298</v>
      </c>
      <c r="AS254" s="77">
        <v>32375083934.8241</v>
      </c>
      <c r="AT254" s="77">
        <v>39309580983.228203</v>
      </c>
      <c r="AU254" s="77">
        <v>43956163612.043297</v>
      </c>
      <c r="AV254" s="77">
        <v>52010355753.046097</v>
      </c>
      <c r="AW254" s="77">
        <v>67220154164.316597</v>
      </c>
      <c r="AX254" s="77">
        <v>89238865118.526306</v>
      </c>
      <c r="AY254" s="77">
        <v>111884752475.248</v>
      </c>
      <c r="AZ254" s="77">
        <v>148733861386.13901</v>
      </c>
      <c r="BA254" s="77">
        <v>188110390659.51501</v>
      </c>
      <c r="BB254" s="77">
        <v>121552153444.12399</v>
      </c>
      <c r="BC254" s="77">
        <v>141209170427.233</v>
      </c>
      <c r="BD254" s="77">
        <v>169333835201.55399</v>
      </c>
      <c r="BE254" s="77">
        <v>182591753827.94901</v>
      </c>
      <c r="BF254" s="77">
        <v>190498811460.02802</v>
      </c>
      <c r="BG254" s="77">
        <v>133503871861.72301</v>
      </c>
      <c r="BH254" s="77">
        <v>91030967789.071701</v>
      </c>
      <c r="BI254" s="77">
        <v>93355869403.922302</v>
      </c>
      <c r="BJ254" s="77">
        <v>112090505081.739</v>
      </c>
      <c r="BK254" s="77">
        <v>130891088293.55</v>
      </c>
      <c r="BL254" s="77">
        <v>153883047509.577</v>
      </c>
      <c r="BM254" s="77">
        <v>156617722013.34201</v>
      </c>
      <c r="BN254" s="77">
        <v>199765859570.935</v>
      </c>
      <c r="BO254" s="77">
        <v>161989520721.19</v>
      </c>
      <c r="BP254" s="77">
        <v>178757021386.80899</v>
      </c>
    </row>
    <row r="255" spans="1:68" x14ac:dyDescent="0.35">
      <c r="A255" t="s">
        <v>716</v>
      </c>
      <c r="B255" t="s">
        <v>717</v>
      </c>
      <c r="C255" t="s">
        <v>218</v>
      </c>
      <c r="D255" t="s">
        <v>219</v>
      </c>
      <c r="E255" s="77">
        <v>180053390475.16699</v>
      </c>
      <c r="F255" s="77">
        <v>168982532613.97299</v>
      </c>
      <c r="G255" s="77">
        <v>170141004179.80801</v>
      </c>
      <c r="H255" s="77">
        <v>186589422459.185</v>
      </c>
      <c r="I255" s="77">
        <v>215160053105.50601</v>
      </c>
      <c r="J255" s="77">
        <v>242320370361.35101</v>
      </c>
      <c r="K255" s="77">
        <v>265398370224.87201</v>
      </c>
      <c r="L255" s="77">
        <v>272392719518.19101</v>
      </c>
      <c r="M255" s="77">
        <v>286844024984.08698</v>
      </c>
      <c r="N255" s="77">
        <v>320851329731.323</v>
      </c>
      <c r="O255" s="77">
        <v>354005532449.16803</v>
      </c>
      <c r="P255" s="77">
        <v>382501022432.95898</v>
      </c>
      <c r="Q255" s="77">
        <v>441122194935.68201</v>
      </c>
      <c r="R255" s="77">
        <v>563118008255.71204</v>
      </c>
      <c r="S255" s="77">
        <v>714216549854.43396</v>
      </c>
      <c r="T255" s="77">
        <v>818138330849.21497</v>
      </c>
      <c r="U255" s="77">
        <v>878819658267.77295</v>
      </c>
      <c r="V255" s="77">
        <v>984679233024.427</v>
      </c>
      <c r="W255" s="77">
        <v>1041943786492.52</v>
      </c>
      <c r="X255" s="77">
        <v>1280490232712.8999</v>
      </c>
      <c r="Y255" s="77">
        <v>1539974154699.53</v>
      </c>
      <c r="Z255" s="77">
        <v>1661836364291.45</v>
      </c>
      <c r="AA255" s="77">
        <v>1593842541821.0901</v>
      </c>
      <c r="AB255" s="77">
        <v>1644700879324.24</v>
      </c>
      <c r="AC255" s="77">
        <v>1749282912779.5701</v>
      </c>
      <c r="AD255" s="77">
        <v>1784089666540.53</v>
      </c>
      <c r="AE255" s="77">
        <v>1778540224527.55</v>
      </c>
      <c r="AF255" s="77">
        <v>1763317594048.97</v>
      </c>
      <c r="AG255" s="77">
        <v>1899577323156.49</v>
      </c>
      <c r="AH255" s="77">
        <v>2009481110611.3701</v>
      </c>
      <c r="AI255" s="77">
        <v>2334186272700.9302</v>
      </c>
      <c r="AJ255" s="77">
        <v>2258542206521.1299</v>
      </c>
      <c r="AK255" s="77">
        <v>2440011207573.5</v>
      </c>
      <c r="AL255" s="77">
        <v>2768805973479.5498</v>
      </c>
      <c r="AM255" s="77">
        <v>3116052898486.7202</v>
      </c>
      <c r="AN255" s="77">
        <v>3534597890931.4199</v>
      </c>
      <c r="AO255" s="77">
        <v>3909355749304.2998</v>
      </c>
      <c r="AP255" s="77">
        <v>4161876973657.9502</v>
      </c>
      <c r="AQ255" s="77">
        <v>4108607605299.4702</v>
      </c>
      <c r="AR255" s="77">
        <v>3999785080973.8501</v>
      </c>
      <c r="AS255" s="77">
        <v>4372322368009.9102</v>
      </c>
      <c r="AT255" s="77">
        <v>4374275436517.7402</v>
      </c>
      <c r="AU255" s="77">
        <v>4406150082412.21</v>
      </c>
      <c r="AV255" s="77">
        <v>4912292057325.5996</v>
      </c>
      <c r="AW255" s="77">
        <v>5795163605374.2803</v>
      </c>
      <c r="AX255" s="77">
        <v>6887893992464.0303</v>
      </c>
      <c r="AY255" s="77">
        <v>8120870119143.4102</v>
      </c>
      <c r="AZ255" s="77">
        <v>9979459027920.6992</v>
      </c>
      <c r="BA255" s="77">
        <v>12067662380054.4</v>
      </c>
      <c r="BB255" s="77">
        <v>11970996675669</v>
      </c>
      <c r="BC255" s="77">
        <v>14630255984971</v>
      </c>
      <c r="BD255" s="77">
        <v>17496066354586.1</v>
      </c>
      <c r="BE255" s="77">
        <v>18674953139164.699</v>
      </c>
      <c r="BF255" s="77">
        <v>19833760666069.5</v>
      </c>
      <c r="BG255" s="77">
        <v>20590348415303.801</v>
      </c>
      <c r="BH255" s="77">
        <v>19827996310186</v>
      </c>
      <c r="BI255" s="77">
        <v>19905034053844</v>
      </c>
      <c r="BJ255" s="77">
        <v>21837271216675.898</v>
      </c>
      <c r="BK255" s="77">
        <v>23304307154243.199</v>
      </c>
      <c r="BL255" s="77">
        <v>23700366929893.398</v>
      </c>
      <c r="BM255" s="77">
        <v>22969949394569.801</v>
      </c>
      <c r="BN255" s="77">
        <v>27373038582479.301</v>
      </c>
      <c r="BO255" s="77">
        <v>28567593041349.301</v>
      </c>
      <c r="BP255" s="77">
        <v>29403677430761.301</v>
      </c>
    </row>
    <row r="256" spans="1:68" x14ac:dyDescent="0.35">
      <c r="A256" t="s">
        <v>718</v>
      </c>
      <c r="B256" t="s">
        <v>719</v>
      </c>
      <c r="C256" t="s">
        <v>218</v>
      </c>
      <c r="D256" t="s">
        <v>219</v>
      </c>
      <c r="E256" s="77">
        <v>1208333333.3333299</v>
      </c>
      <c r="F256" s="77">
        <v>1600000000</v>
      </c>
      <c r="G256" s="77">
        <v>1763636363.6363599</v>
      </c>
      <c r="H256" s="77">
        <v>1553333333.3333299</v>
      </c>
      <c r="I256" s="77">
        <v>1970588235.2941201</v>
      </c>
      <c r="J256" s="77">
        <v>1893103448.2758601</v>
      </c>
      <c r="K256" s="77">
        <v>1805555555.5555601</v>
      </c>
      <c r="L256" s="77">
        <v>1597142857.1428599</v>
      </c>
      <c r="M256" s="77">
        <v>1592672413.7931001</v>
      </c>
      <c r="N256" s="77">
        <v>2004435483.87097</v>
      </c>
      <c r="O256" s="77">
        <v>2137096774.1935501</v>
      </c>
      <c r="P256" s="77">
        <v>2807258064.51613</v>
      </c>
      <c r="Q256" s="77">
        <v>2188700564.9717498</v>
      </c>
      <c r="R256" s="77">
        <v>3964994165.6942801</v>
      </c>
      <c r="S256" s="77">
        <v>4091438979.9635701</v>
      </c>
      <c r="T256" s="77">
        <v>3538014311.2701201</v>
      </c>
      <c r="U256" s="77">
        <v>3667716535.4330702</v>
      </c>
      <c r="V256" s="77">
        <v>4114374865.5046301</v>
      </c>
      <c r="W256" s="77">
        <v>4910526315.7894697</v>
      </c>
      <c r="X256" s="77">
        <v>7181487624.39398</v>
      </c>
      <c r="Y256" s="77">
        <v>10162460046.291201</v>
      </c>
      <c r="Z256" s="77">
        <v>11048642638.747299</v>
      </c>
      <c r="AA256" s="77">
        <v>9179000938.4248905</v>
      </c>
      <c r="AB256" s="77">
        <v>5102251570.86339</v>
      </c>
      <c r="AC256" s="77">
        <v>4850267475.3547001</v>
      </c>
      <c r="AD256" s="77">
        <v>4732017873.3836899</v>
      </c>
      <c r="AE256" s="77">
        <v>5880112788.4094696</v>
      </c>
      <c r="AF256" s="77">
        <v>7367494080.4001398</v>
      </c>
      <c r="AG256" s="77">
        <v>8213538368.8463497</v>
      </c>
      <c r="AH256" s="77">
        <v>8438951476.0664396</v>
      </c>
      <c r="AI256" s="77">
        <v>9298807850.2997894</v>
      </c>
      <c r="AJ256" s="77">
        <v>11206176650.907499</v>
      </c>
      <c r="AK256" s="77">
        <v>12878148790.7348</v>
      </c>
      <c r="AL256" s="77">
        <v>15002136971.1745</v>
      </c>
      <c r="AM256" s="77">
        <v>17474588895.8918</v>
      </c>
      <c r="AN256" s="77">
        <v>19297663096.550598</v>
      </c>
      <c r="AO256" s="77">
        <v>20515458113.585701</v>
      </c>
      <c r="AP256" s="77">
        <v>23969739233.896599</v>
      </c>
      <c r="AQ256" s="77">
        <v>25385886977.5228</v>
      </c>
      <c r="AR256" s="77">
        <v>23983945190.620201</v>
      </c>
      <c r="AS256" s="77">
        <v>22823270892.109402</v>
      </c>
      <c r="AT256" s="77">
        <v>20898761742.238602</v>
      </c>
      <c r="AU256" s="77">
        <v>13606515722.586399</v>
      </c>
      <c r="AV256" s="77">
        <v>12045638351.8507</v>
      </c>
      <c r="AW256" s="77">
        <v>13686329890.119101</v>
      </c>
      <c r="AX256" s="77">
        <v>17362857683.8545</v>
      </c>
      <c r="AY256" s="77">
        <v>19741420739.890099</v>
      </c>
      <c r="AZ256" s="77">
        <v>23797773024.3992</v>
      </c>
      <c r="BA256" s="77">
        <v>31119602538.832199</v>
      </c>
      <c r="BB256" s="77">
        <v>32708319077.517899</v>
      </c>
      <c r="BC256" s="77">
        <v>41950361211.958099</v>
      </c>
      <c r="BD256" s="77">
        <v>50342406067.077698</v>
      </c>
      <c r="BE256" s="77">
        <v>54232266358.781097</v>
      </c>
      <c r="BF256" s="77">
        <v>61337621933.785698</v>
      </c>
      <c r="BG256" s="77">
        <v>61496186973.902</v>
      </c>
      <c r="BH256" s="77">
        <v>57680327998.6689</v>
      </c>
      <c r="BI256" s="77">
        <v>57480788380.311996</v>
      </c>
      <c r="BJ256" s="77">
        <v>65006047680.322502</v>
      </c>
      <c r="BK256" s="77">
        <v>65344408987.196503</v>
      </c>
      <c r="BL256" s="77">
        <v>62222387928.993202</v>
      </c>
      <c r="BM256" s="77">
        <v>53668636567.866699</v>
      </c>
      <c r="BN256" s="77">
        <v>60760798595.543602</v>
      </c>
      <c r="BO256" s="77">
        <v>70164683290.377594</v>
      </c>
      <c r="BP256" s="77">
        <v>77240831587.167007</v>
      </c>
    </row>
    <row r="257" spans="1:68" x14ac:dyDescent="0.35">
      <c r="A257" t="s">
        <v>720</v>
      </c>
      <c r="B257" t="s">
        <v>721</v>
      </c>
      <c r="C257" t="s">
        <v>218</v>
      </c>
      <c r="D257" t="s">
        <v>219</v>
      </c>
      <c r="E257" s="77">
        <v>541988586206.89697</v>
      </c>
      <c r="F257" s="77">
        <v>561940310344.828</v>
      </c>
      <c r="G257" s="77">
        <v>603639413793.10303</v>
      </c>
      <c r="H257" s="77">
        <v>637058551724.13794</v>
      </c>
      <c r="I257" s="77">
        <v>684144620689.65503</v>
      </c>
      <c r="J257" s="77">
        <v>741904862068.96497</v>
      </c>
      <c r="K257" s="77">
        <v>813032758620.68994</v>
      </c>
      <c r="L257" s="77">
        <v>859620034482.75903</v>
      </c>
      <c r="M257" s="77">
        <v>940225000000</v>
      </c>
      <c r="N257" s="77">
        <v>1017438172413.79</v>
      </c>
      <c r="O257" s="77">
        <v>1073303000000</v>
      </c>
      <c r="P257" s="77">
        <v>1164850000000</v>
      </c>
      <c r="Q257" s="77">
        <v>1279110000000</v>
      </c>
      <c r="R257" s="77">
        <v>1425376000000</v>
      </c>
      <c r="S257" s="77">
        <v>1545243000000</v>
      </c>
      <c r="T257" s="77">
        <v>1684904000000</v>
      </c>
      <c r="U257" s="77">
        <v>1873412000000</v>
      </c>
      <c r="V257" s="77">
        <v>2081826000000</v>
      </c>
      <c r="W257" s="77">
        <v>2351599000000</v>
      </c>
      <c r="X257" s="77">
        <v>2627333000000</v>
      </c>
      <c r="Y257" s="77">
        <v>2857307000000</v>
      </c>
      <c r="Z257" s="77">
        <v>3207041000000</v>
      </c>
      <c r="AA257" s="77">
        <v>3343789000000</v>
      </c>
      <c r="AB257" s="77">
        <v>3634038000000</v>
      </c>
      <c r="AC257" s="77">
        <v>4037613000000</v>
      </c>
      <c r="AD257" s="77">
        <v>4338979000000</v>
      </c>
      <c r="AE257" s="77">
        <v>4579631000000</v>
      </c>
      <c r="AF257" s="77">
        <v>4855215000000</v>
      </c>
      <c r="AG257" s="77">
        <v>5236438000000</v>
      </c>
      <c r="AH257" s="77">
        <v>5641580000000</v>
      </c>
      <c r="AI257" s="77">
        <v>5963144000000</v>
      </c>
      <c r="AJ257" s="77">
        <v>6158129000000</v>
      </c>
      <c r="AK257" s="77">
        <v>6520327000000</v>
      </c>
      <c r="AL257" s="77">
        <v>6858559000000</v>
      </c>
      <c r="AM257" s="77">
        <v>7287236000000</v>
      </c>
      <c r="AN257" s="77">
        <v>7639749000000</v>
      </c>
      <c r="AO257" s="77">
        <v>8073122000000</v>
      </c>
      <c r="AP257" s="77">
        <v>8577552000000</v>
      </c>
      <c r="AQ257" s="77">
        <v>9062817000000</v>
      </c>
      <c r="AR257" s="77">
        <v>9631172000000</v>
      </c>
      <c r="AS257" s="77">
        <v>10250952000000</v>
      </c>
      <c r="AT257" s="77">
        <v>10581929000000</v>
      </c>
      <c r="AU257" s="77">
        <v>10929108000000</v>
      </c>
      <c r="AV257" s="77">
        <v>11456450000000</v>
      </c>
      <c r="AW257" s="77">
        <v>12217196000000</v>
      </c>
      <c r="AX257" s="77">
        <v>13039197000000</v>
      </c>
      <c r="AY257" s="77">
        <v>13815583000000</v>
      </c>
      <c r="AZ257" s="77">
        <v>14474228000000</v>
      </c>
      <c r="BA257" s="77">
        <v>14769862000000</v>
      </c>
      <c r="BB257" s="77">
        <v>14478067000000</v>
      </c>
      <c r="BC257" s="77">
        <v>15048971000000</v>
      </c>
      <c r="BD257" s="77">
        <v>15599732000000</v>
      </c>
      <c r="BE257" s="77">
        <v>16253970000000</v>
      </c>
      <c r="BF257" s="77">
        <v>16880683000000</v>
      </c>
      <c r="BG257" s="77">
        <v>17608138000000</v>
      </c>
      <c r="BH257" s="77">
        <v>18295019000000</v>
      </c>
      <c r="BI257" s="77">
        <v>18804913000000</v>
      </c>
      <c r="BJ257" s="77">
        <v>19612102000000</v>
      </c>
      <c r="BK257" s="77">
        <v>20656516000000</v>
      </c>
      <c r="BL257" s="77">
        <v>21521395000000</v>
      </c>
      <c r="BM257" s="77">
        <v>21322950000000</v>
      </c>
      <c r="BN257" s="77">
        <v>23594031000000</v>
      </c>
      <c r="BO257" s="77">
        <v>25744108000000</v>
      </c>
      <c r="BP257" s="77">
        <v>27360935000000</v>
      </c>
    </row>
    <row r="258" spans="1:68" x14ac:dyDescent="0.35">
      <c r="A258" t="s">
        <v>722</v>
      </c>
      <c r="B258" t="s">
        <v>723</v>
      </c>
      <c r="C258" t="s">
        <v>218</v>
      </c>
      <c r="D258" t="s">
        <v>219</v>
      </c>
      <c r="E258" s="77"/>
      <c r="F258" s="77"/>
      <c r="G258" s="77"/>
      <c r="H258" s="77"/>
      <c r="I258" s="77"/>
      <c r="J258" s="77"/>
      <c r="K258" s="77"/>
      <c r="L258" s="77"/>
      <c r="M258" s="77"/>
      <c r="N258" s="77"/>
      <c r="O258" s="77"/>
      <c r="P258" s="77"/>
      <c r="Q258" s="77"/>
      <c r="R258" s="77"/>
      <c r="S258" s="77"/>
      <c r="T258" s="77"/>
      <c r="U258" s="77"/>
      <c r="V258" s="77"/>
      <c r="W258" s="77"/>
      <c r="X258" s="77"/>
      <c r="Y258" s="77"/>
      <c r="Z258" s="77"/>
      <c r="AA258" s="77"/>
      <c r="AB258" s="77"/>
      <c r="AC258" s="77"/>
      <c r="AD258" s="77"/>
      <c r="AE258" s="77"/>
      <c r="AF258" s="77">
        <v>14352105263.1579</v>
      </c>
      <c r="AG258" s="77">
        <v>18357500000</v>
      </c>
      <c r="AH258" s="77">
        <v>20465333333.333302</v>
      </c>
      <c r="AI258" s="77">
        <v>13362340337.8657</v>
      </c>
      <c r="AJ258" s="77">
        <v>13677622222.2222</v>
      </c>
      <c r="AK258" s="77">
        <v>12941297376.0933</v>
      </c>
      <c r="AL258" s="77">
        <v>13099013835.511101</v>
      </c>
      <c r="AM258" s="77">
        <v>12899156990.615601</v>
      </c>
      <c r="AN258" s="77">
        <v>13350468917.411501</v>
      </c>
      <c r="AO258" s="77">
        <v>13948892215.568899</v>
      </c>
      <c r="AP258" s="77">
        <v>14744603773.5849</v>
      </c>
      <c r="AQ258" s="77">
        <v>14988971210.838301</v>
      </c>
      <c r="AR258" s="77">
        <v>17078465982.0282</v>
      </c>
      <c r="AS258" s="77">
        <v>13760513969.313999</v>
      </c>
      <c r="AT258" s="77">
        <v>11401421329.197399</v>
      </c>
      <c r="AU258" s="77">
        <v>9687788512.8018398</v>
      </c>
      <c r="AV258" s="77">
        <v>10134453435.4603</v>
      </c>
      <c r="AW258" s="77">
        <v>12030023547.880699</v>
      </c>
      <c r="AX258" s="77">
        <v>14307509838.8053</v>
      </c>
      <c r="AY258" s="77">
        <v>17330833852.918999</v>
      </c>
      <c r="AZ258" s="77">
        <v>22311393927.881699</v>
      </c>
      <c r="BA258" s="77">
        <v>29549438883.833801</v>
      </c>
      <c r="BB258" s="77">
        <v>33689223673.257702</v>
      </c>
      <c r="BC258" s="77">
        <v>49765676402.449501</v>
      </c>
      <c r="BD258" s="77">
        <v>60178909297.208</v>
      </c>
      <c r="BE258" s="77">
        <v>67517349212.060898</v>
      </c>
      <c r="BF258" s="77">
        <v>73180037914.9104</v>
      </c>
      <c r="BG258" s="77">
        <v>80845385809.452896</v>
      </c>
      <c r="BH258" s="77">
        <v>86196264755.310501</v>
      </c>
      <c r="BI258" s="77">
        <v>86138288644.171005</v>
      </c>
      <c r="BJ258" s="77">
        <v>62081322740.016197</v>
      </c>
      <c r="BK258" s="77">
        <v>52870108214.674202</v>
      </c>
      <c r="BL258" s="77">
        <v>60283503705.390701</v>
      </c>
      <c r="BM258" s="77">
        <v>60224701296.788498</v>
      </c>
      <c r="BN258" s="77">
        <v>69600614987.350906</v>
      </c>
      <c r="BO258" s="77">
        <v>81140823252.416397</v>
      </c>
      <c r="BP258" s="77">
        <v>90889149306.731293</v>
      </c>
    </row>
    <row r="259" spans="1:68" x14ac:dyDescent="0.35">
      <c r="A259" t="s">
        <v>724</v>
      </c>
      <c r="B259" t="s">
        <v>725</v>
      </c>
      <c r="C259" t="s">
        <v>218</v>
      </c>
      <c r="D259" t="s">
        <v>219</v>
      </c>
      <c r="E259" s="77">
        <v>13066634.000081699</v>
      </c>
      <c r="F259" s="77">
        <v>13999965.0000875</v>
      </c>
      <c r="G259" s="77">
        <v>14524963.6875908</v>
      </c>
      <c r="H259" s="77">
        <v>13708299.0625857</v>
      </c>
      <c r="I259" s="77">
        <v>14758296.437592199</v>
      </c>
      <c r="J259" s="77">
        <v>15108295.562594401</v>
      </c>
      <c r="K259" s="77">
        <v>16099959.7501006</v>
      </c>
      <c r="L259" s="77">
        <v>15835106.032778099</v>
      </c>
      <c r="M259" s="77">
        <v>15350000</v>
      </c>
      <c r="N259" s="77">
        <v>16650000</v>
      </c>
      <c r="O259" s="77">
        <v>18450000</v>
      </c>
      <c r="P259" s="77">
        <v>20051922.326144502</v>
      </c>
      <c r="Q259" s="77">
        <v>27585804.8653032</v>
      </c>
      <c r="R259" s="77">
        <v>30165081.085881699</v>
      </c>
      <c r="S259" s="77">
        <v>32923702.7281866</v>
      </c>
      <c r="T259" s="77">
        <v>33237225.988065202</v>
      </c>
      <c r="U259" s="77">
        <v>32792844.682944801</v>
      </c>
      <c r="V259" s="77">
        <v>49353161.851851903</v>
      </c>
      <c r="W259" s="77">
        <v>60844771.4814815</v>
      </c>
      <c r="X259" s="77">
        <v>71096359.629629597</v>
      </c>
      <c r="Y259" s="77">
        <v>82340339.629629597</v>
      </c>
      <c r="Z259" s="77">
        <v>102086539.259259</v>
      </c>
      <c r="AA259" s="77">
        <v>113759203.333333</v>
      </c>
      <c r="AB259" s="77">
        <v>122255349.62963</v>
      </c>
      <c r="AC259" s="77">
        <v>135024987.777778</v>
      </c>
      <c r="AD259" s="77">
        <v>145641705.18518499</v>
      </c>
      <c r="AE259" s="77">
        <v>160846656.66666701</v>
      </c>
      <c r="AF259" s="77">
        <v>175580647.40740699</v>
      </c>
      <c r="AG259" s="77">
        <v>200726712.59259301</v>
      </c>
      <c r="AH259" s="77">
        <v>214745002.222222</v>
      </c>
      <c r="AI259" s="77">
        <v>240366666.66666701</v>
      </c>
      <c r="AJ259" s="77">
        <v>254829629.62963</v>
      </c>
      <c r="AK259" s="77">
        <v>277955555.555556</v>
      </c>
      <c r="AL259" s="77">
        <v>286307407.40740699</v>
      </c>
      <c r="AM259" s="77">
        <v>289437037.03703701</v>
      </c>
      <c r="AN259" s="77">
        <v>316007407.40740699</v>
      </c>
      <c r="AO259" s="77">
        <v>331488888.88888901</v>
      </c>
      <c r="AP259" s="77">
        <v>347770370.37036997</v>
      </c>
      <c r="AQ259" s="77">
        <v>373618518.51851898</v>
      </c>
      <c r="AR259" s="77">
        <v>390718518.51851898</v>
      </c>
      <c r="AS259" s="77">
        <v>427946037.03703701</v>
      </c>
      <c r="AT259" s="77">
        <v>462072333.33333302</v>
      </c>
      <c r="AU259" s="77">
        <v>487763851.851852</v>
      </c>
      <c r="AV259" s="77">
        <v>509090888.88888901</v>
      </c>
      <c r="AW259" s="77">
        <v>549900185.18518496</v>
      </c>
      <c r="AX259" s="77">
        <v>579948925.92592597</v>
      </c>
      <c r="AY259" s="77">
        <v>643501148.14814794</v>
      </c>
      <c r="AZ259" s="77">
        <v>713596666.66666698</v>
      </c>
      <c r="BA259" s="77">
        <v>732663259.25925899</v>
      </c>
      <c r="BB259" s="77">
        <v>714300259.25925899</v>
      </c>
      <c r="BC259" s="77">
        <v>720447888.88888896</v>
      </c>
      <c r="BD259" s="77">
        <v>713796370.37037003</v>
      </c>
      <c r="BE259" s="77">
        <v>730032592.59259295</v>
      </c>
      <c r="BF259" s="77">
        <v>764781259.25925899</v>
      </c>
      <c r="BG259" s="77">
        <v>770900000</v>
      </c>
      <c r="BH259" s="77">
        <v>786555555.55555499</v>
      </c>
      <c r="BI259" s="77">
        <v>814303703.703704</v>
      </c>
      <c r="BJ259" s="77">
        <v>844040740.74074101</v>
      </c>
      <c r="BK259" s="77">
        <v>884329629.62962997</v>
      </c>
      <c r="BL259" s="77">
        <v>910766666.66666698</v>
      </c>
      <c r="BM259" s="77">
        <v>869111111.11111104</v>
      </c>
      <c r="BN259" s="77">
        <v>872225925.92592597</v>
      </c>
      <c r="BO259" s="77">
        <v>966492592.592592</v>
      </c>
      <c r="BP259" s="77">
        <v>1065962962.96296</v>
      </c>
    </row>
    <row r="260" spans="1:68" x14ac:dyDescent="0.35">
      <c r="A260" t="s">
        <v>726</v>
      </c>
      <c r="B260" t="s">
        <v>727</v>
      </c>
      <c r="C260" t="s">
        <v>218</v>
      </c>
      <c r="D260" t="s">
        <v>219</v>
      </c>
      <c r="E260" s="77">
        <v>7663938303.0717201</v>
      </c>
      <c r="F260" s="77">
        <v>8067267030.6186304</v>
      </c>
      <c r="G260" s="77">
        <v>8814309884.2116508</v>
      </c>
      <c r="H260" s="77">
        <v>9608717288.1705704</v>
      </c>
      <c r="I260" s="77">
        <v>8192413793.1034498</v>
      </c>
      <c r="J260" s="77">
        <v>8427777777.7777796</v>
      </c>
      <c r="K260" s="77">
        <v>8781333333.3333302</v>
      </c>
      <c r="L260" s="77">
        <v>9250000000</v>
      </c>
      <c r="M260" s="77">
        <v>10034444444.444401</v>
      </c>
      <c r="N260" s="77">
        <v>10285111111.111099</v>
      </c>
      <c r="O260" s="77">
        <v>11561111111.111099</v>
      </c>
      <c r="P260" s="77">
        <v>12986590909.0909</v>
      </c>
      <c r="Q260" s="77">
        <v>13977727272.727301</v>
      </c>
      <c r="R260" s="77">
        <v>17035581395.348801</v>
      </c>
      <c r="S260" s="77">
        <v>26100930232.558102</v>
      </c>
      <c r="T260" s="77">
        <v>27464651162.790699</v>
      </c>
      <c r="U260" s="77">
        <v>31419534883.720901</v>
      </c>
      <c r="V260" s="77">
        <v>36210697674.418602</v>
      </c>
      <c r="W260" s="77">
        <v>39316279069.767403</v>
      </c>
      <c r="X260" s="77">
        <v>48310930232.558098</v>
      </c>
      <c r="Y260" s="77">
        <v>59116511627.906998</v>
      </c>
      <c r="Z260" s="77">
        <v>66327441860.465103</v>
      </c>
      <c r="AA260" s="77">
        <v>67736744186.046501</v>
      </c>
      <c r="AB260" s="77">
        <v>67556279069.767403</v>
      </c>
      <c r="AC260" s="77">
        <v>59867743467.933502</v>
      </c>
      <c r="AD260" s="77">
        <v>61965466666.666702</v>
      </c>
      <c r="AE260" s="77">
        <v>60516123711.340202</v>
      </c>
      <c r="AF260" s="77">
        <v>48029034482.758598</v>
      </c>
      <c r="AG260" s="77">
        <v>60226413793.103401</v>
      </c>
      <c r="AH260" s="77">
        <v>43536709104.011497</v>
      </c>
      <c r="AI260" s="77">
        <v>48606952194.7752</v>
      </c>
      <c r="AJ260" s="77">
        <v>53453444786.625603</v>
      </c>
      <c r="AK260" s="77">
        <v>60416519620.0849</v>
      </c>
      <c r="AL260" s="77">
        <v>60037460783.194099</v>
      </c>
      <c r="AM260" s="77">
        <v>58418666666.666702</v>
      </c>
      <c r="AN260" s="77">
        <v>77389487770.088303</v>
      </c>
      <c r="AO260" s="77">
        <v>70543211119.098999</v>
      </c>
      <c r="AP260" s="77">
        <v>85837678559.832397</v>
      </c>
      <c r="AQ260" s="77">
        <v>91336763255.059692</v>
      </c>
      <c r="AR260" s="77">
        <v>97972842461.513107</v>
      </c>
      <c r="AS260" s="77">
        <v>117146466002.661</v>
      </c>
      <c r="AT260" s="77">
        <v>122911036746.729</v>
      </c>
      <c r="AU260" s="77">
        <v>92893587733.654907</v>
      </c>
      <c r="AV260" s="77">
        <v>83620628582.1082</v>
      </c>
      <c r="AW260" s="77">
        <v>112451400424.964</v>
      </c>
      <c r="AX260" s="77">
        <v>145513489651.87201</v>
      </c>
      <c r="AY260" s="77">
        <v>183477522123.89401</v>
      </c>
      <c r="AZ260" s="77">
        <v>230364012575.68701</v>
      </c>
      <c r="BA260" s="77">
        <v>315953388510.67798</v>
      </c>
      <c r="BB260" s="77">
        <v>329787628928.47101</v>
      </c>
      <c r="BC260" s="77">
        <v>393192354510.65302</v>
      </c>
      <c r="BD260" s="77">
        <v>316482190800.36401</v>
      </c>
      <c r="BE260" s="77">
        <v>381286237847.66699</v>
      </c>
      <c r="BF260" s="77">
        <v>371005379786.56598</v>
      </c>
      <c r="BG260" s="77">
        <v>482359318767.703</v>
      </c>
      <c r="BH260" s="77"/>
      <c r="BI260" s="77"/>
      <c r="BJ260" s="77"/>
      <c r="BK260" s="77"/>
      <c r="BL260" s="77"/>
      <c r="BM260" s="77"/>
      <c r="BN260" s="77"/>
      <c r="BO260" s="77"/>
      <c r="BP260" s="77"/>
    </row>
    <row r="261" spans="1:68" x14ac:dyDescent="0.35">
      <c r="A261" t="s">
        <v>728</v>
      </c>
      <c r="B261" t="s">
        <v>729</v>
      </c>
      <c r="C261" t="s">
        <v>218</v>
      </c>
      <c r="D261" t="s">
        <v>219</v>
      </c>
      <c r="E261" s="77"/>
      <c r="F261" s="77"/>
      <c r="G261" s="77"/>
      <c r="H261" s="77"/>
      <c r="I261" s="77"/>
      <c r="J261" s="77"/>
      <c r="K261" s="77"/>
      <c r="L261" s="77"/>
      <c r="M261" s="77"/>
      <c r="N261" s="77"/>
      <c r="O261" s="77"/>
      <c r="P261" s="77"/>
      <c r="Q261" s="77"/>
      <c r="R261" s="77"/>
      <c r="S261" s="77"/>
      <c r="T261" s="77"/>
      <c r="U261" s="77"/>
      <c r="V261" s="77"/>
      <c r="W261" s="77"/>
      <c r="X261" s="77"/>
      <c r="Y261" s="77"/>
      <c r="Z261" s="77"/>
      <c r="AA261" s="77"/>
      <c r="AB261" s="77"/>
      <c r="AC261" s="77"/>
      <c r="AD261" s="77"/>
      <c r="AE261" s="77"/>
      <c r="AF261" s="77"/>
      <c r="AG261" s="77"/>
      <c r="AH261" s="77"/>
      <c r="AI261" s="77"/>
      <c r="AJ261" s="77"/>
      <c r="AK261" s="77"/>
      <c r="AL261" s="77"/>
      <c r="AM261" s="77"/>
      <c r="AN261" s="77"/>
      <c r="AO261" s="77"/>
      <c r="AP261" s="77"/>
      <c r="AQ261" s="77"/>
      <c r="AR261" s="77"/>
      <c r="AS261" s="77"/>
      <c r="AT261" s="77"/>
      <c r="AU261" s="77"/>
      <c r="AV261" s="77"/>
      <c r="AW261" s="77"/>
      <c r="AX261" s="77"/>
      <c r="AY261" s="77"/>
      <c r="AZ261" s="77"/>
      <c r="BA261" s="77"/>
      <c r="BB261" s="77"/>
      <c r="BC261" s="77"/>
      <c r="BD261" s="77"/>
      <c r="BE261" s="77"/>
      <c r="BF261" s="77"/>
      <c r="BG261" s="77"/>
      <c r="BH261" s="77"/>
      <c r="BI261" s="77"/>
      <c r="BJ261" s="77"/>
      <c r="BK261" s="77"/>
      <c r="BL261" s="77"/>
      <c r="BM261" s="77"/>
      <c r="BN261" s="77"/>
      <c r="BO261" s="77"/>
      <c r="BP261" s="77"/>
    </row>
    <row r="262" spans="1:68" x14ac:dyDescent="0.35">
      <c r="A262" t="s">
        <v>730</v>
      </c>
      <c r="B262" t="s">
        <v>731</v>
      </c>
      <c r="C262" t="s">
        <v>218</v>
      </c>
      <c r="D262" t="s">
        <v>219</v>
      </c>
      <c r="E262" s="77"/>
      <c r="F262" s="77"/>
      <c r="G262" s="77"/>
      <c r="H262" s="77"/>
      <c r="I262" s="77"/>
      <c r="J262" s="77"/>
      <c r="K262" s="77"/>
      <c r="L262" s="77"/>
      <c r="M262" s="77"/>
      <c r="N262" s="77"/>
      <c r="O262" s="77"/>
      <c r="P262" s="77"/>
      <c r="Q262" s="77"/>
      <c r="R262" s="77"/>
      <c r="S262" s="77"/>
      <c r="T262" s="77"/>
      <c r="U262" s="77"/>
      <c r="V262" s="77"/>
      <c r="W262" s="77"/>
      <c r="X262" s="77"/>
      <c r="Y262" s="77"/>
      <c r="Z262" s="77"/>
      <c r="AA262" s="77"/>
      <c r="AB262" s="77"/>
      <c r="AC262" s="77"/>
      <c r="AD262" s="77"/>
      <c r="AE262" s="77"/>
      <c r="AF262" s="77"/>
      <c r="AG262" s="77"/>
      <c r="AH262" s="77"/>
      <c r="AI262" s="77"/>
      <c r="AJ262" s="77"/>
      <c r="AK262" s="77"/>
      <c r="AL262" s="77"/>
      <c r="AM262" s="77"/>
      <c r="AN262" s="77"/>
      <c r="AO262" s="77"/>
      <c r="AP262" s="77"/>
      <c r="AQ262" s="77"/>
      <c r="AR262" s="77"/>
      <c r="AS262" s="77"/>
      <c r="AT262" s="77"/>
      <c r="AU262" s="77">
        <v>3262000000</v>
      </c>
      <c r="AV262" s="77">
        <v>3443000000</v>
      </c>
      <c r="AW262" s="77">
        <v>3797000000</v>
      </c>
      <c r="AX262" s="77">
        <v>4428000000</v>
      </c>
      <c r="AY262" s="77">
        <v>4484000000</v>
      </c>
      <c r="AZ262" s="77">
        <v>4784000000</v>
      </c>
      <c r="BA262" s="77">
        <v>4244000000</v>
      </c>
      <c r="BB262" s="77">
        <v>4201000000</v>
      </c>
      <c r="BC262" s="77">
        <v>4324000000</v>
      </c>
      <c r="BD262" s="77">
        <v>4223000000</v>
      </c>
      <c r="BE262" s="77">
        <v>4089000000</v>
      </c>
      <c r="BF262" s="77">
        <v>3738000000</v>
      </c>
      <c r="BG262" s="77">
        <v>3565000000</v>
      </c>
      <c r="BH262" s="77">
        <v>3663000000</v>
      </c>
      <c r="BI262" s="77">
        <v>3798000000</v>
      </c>
      <c r="BJ262" s="77">
        <v>3794000000</v>
      </c>
      <c r="BK262" s="77">
        <v>3923000000</v>
      </c>
      <c r="BL262" s="77">
        <v>4121000000</v>
      </c>
      <c r="BM262" s="77">
        <v>4189000000</v>
      </c>
      <c r="BN262" s="77">
        <v>4444000000</v>
      </c>
      <c r="BO262" s="77"/>
      <c r="BP262" s="77"/>
    </row>
    <row r="263" spans="1:68" x14ac:dyDescent="0.35">
      <c r="A263" t="s">
        <v>732</v>
      </c>
      <c r="B263" t="s">
        <v>733</v>
      </c>
      <c r="C263" t="s">
        <v>218</v>
      </c>
      <c r="D263" t="s">
        <v>219</v>
      </c>
      <c r="E263" s="77"/>
      <c r="F263" s="77"/>
      <c r="G263" s="77"/>
      <c r="H263" s="77"/>
      <c r="I263" s="77"/>
      <c r="J263" s="77"/>
      <c r="K263" s="77"/>
      <c r="L263" s="77"/>
      <c r="M263" s="77"/>
      <c r="N263" s="77"/>
      <c r="O263" s="77"/>
      <c r="P263" s="77"/>
      <c r="Q263" s="77"/>
      <c r="R263" s="77"/>
      <c r="S263" s="77"/>
      <c r="T263" s="77"/>
      <c r="U263" s="77"/>
      <c r="V263" s="77"/>
      <c r="W263" s="77"/>
      <c r="X263" s="77"/>
      <c r="Y263" s="77"/>
      <c r="Z263" s="77"/>
      <c r="AA263" s="77"/>
      <c r="AB263" s="77"/>
      <c r="AC263" s="77"/>
      <c r="AD263" s="77">
        <v>14094687820.744499</v>
      </c>
      <c r="AE263" s="77">
        <v>26336616250.439701</v>
      </c>
      <c r="AF263" s="77">
        <v>36658108850.314796</v>
      </c>
      <c r="AG263" s="77">
        <v>25423812648.594101</v>
      </c>
      <c r="AH263" s="77">
        <v>6293304974.5940304</v>
      </c>
      <c r="AI263" s="77">
        <v>6471740805.5698404</v>
      </c>
      <c r="AJ263" s="77">
        <v>9613369520.4188499</v>
      </c>
      <c r="AK263" s="77">
        <v>9866990236.4358692</v>
      </c>
      <c r="AL263" s="77">
        <v>13180953598.1716</v>
      </c>
      <c r="AM263" s="77">
        <v>16286433533.3228</v>
      </c>
      <c r="AN263" s="77">
        <v>20736164458.9505</v>
      </c>
      <c r="AO263" s="77">
        <v>24657470574.750099</v>
      </c>
      <c r="AP263" s="77">
        <v>26843700441.548199</v>
      </c>
      <c r="AQ263" s="77">
        <v>27209602050.0452</v>
      </c>
      <c r="AR263" s="77">
        <v>28683659006.7752</v>
      </c>
      <c r="AS263" s="77">
        <v>31172518403.3162</v>
      </c>
      <c r="AT263" s="77">
        <v>32685198808.554901</v>
      </c>
      <c r="AU263" s="77">
        <v>35064105500.834396</v>
      </c>
      <c r="AV263" s="77">
        <v>39552513231.916901</v>
      </c>
      <c r="AW263" s="77">
        <v>45427854693.255402</v>
      </c>
      <c r="AX263" s="77">
        <v>57633255738.199203</v>
      </c>
      <c r="AY263" s="77">
        <v>66371664817.043602</v>
      </c>
      <c r="AZ263" s="77">
        <v>77414425532.245193</v>
      </c>
      <c r="BA263" s="77">
        <v>99130304099.127396</v>
      </c>
      <c r="BB263" s="77">
        <v>106014659565.214</v>
      </c>
      <c r="BC263" s="77">
        <v>147201173196.979</v>
      </c>
      <c r="BD263" s="77">
        <v>172595049183.92499</v>
      </c>
      <c r="BE263" s="77">
        <v>195590661129.24899</v>
      </c>
      <c r="BF263" s="77">
        <v>213708811665.34</v>
      </c>
      <c r="BG263" s="77">
        <v>233451469642.51901</v>
      </c>
      <c r="BH263" s="77">
        <v>239258328381.741</v>
      </c>
      <c r="BI263" s="77">
        <v>257096001177.98199</v>
      </c>
      <c r="BJ263" s="77">
        <v>281353605986.90302</v>
      </c>
      <c r="BK263" s="77">
        <v>310106478394.659</v>
      </c>
      <c r="BL263" s="77">
        <v>334365270496.66699</v>
      </c>
      <c r="BM263" s="77">
        <v>346615738537.79602</v>
      </c>
      <c r="BN263" s="77">
        <v>366474752771.00897</v>
      </c>
      <c r="BO263" s="77">
        <v>410324028883.32501</v>
      </c>
      <c r="BP263" s="77">
        <v>429716969049.59302</v>
      </c>
    </row>
    <row r="264" spans="1:68" x14ac:dyDescent="0.35">
      <c r="A264" t="s">
        <v>734</v>
      </c>
      <c r="B264" t="s">
        <v>735</v>
      </c>
      <c r="C264" t="s">
        <v>218</v>
      </c>
      <c r="D264" t="s">
        <v>219</v>
      </c>
      <c r="E264" s="77"/>
      <c r="F264" s="77"/>
      <c r="G264" s="77"/>
      <c r="H264" s="77"/>
      <c r="I264" s="77"/>
      <c r="J264" s="77"/>
      <c r="K264" s="77"/>
      <c r="L264" s="77"/>
      <c r="M264" s="77"/>
      <c r="N264" s="77"/>
      <c r="O264" s="77"/>
      <c r="P264" s="77"/>
      <c r="Q264" s="77"/>
      <c r="R264" s="77"/>
      <c r="S264" s="77"/>
      <c r="T264" s="77"/>
      <c r="U264" s="77"/>
      <c r="V264" s="77"/>
      <c r="W264" s="77"/>
      <c r="X264" s="77">
        <v>119258835.33552501</v>
      </c>
      <c r="Y264" s="77">
        <v>121185497.569261</v>
      </c>
      <c r="Z264" s="77">
        <v>113781795.82356</v>
      </c>
      <c r="AA264" s="77">
        <v>114501912.52286699</v>
      </c>
      <c r="AB264" s="77">
        <v>117389554.191406</v>
      </c>
      <c r="AC264" s="77">
        <v>144482515.36833599</v>
      </c>
      <c r="AD264" s="77">
        <v>131856420.70318399</v>
      </c>
      <c r="AE264" s="77">
        <v>126498935.335649</v>
      </c>
      <c r="AF264" s="77">
        <v>139464173.547324</v>
      </c>
      <c r="AG264" s="77">
        <v>158351368.43314901</v>
      </c>
      <c r="AH264" s="77">
        <v>154013202.11647499</v>
      </c>
      <c r="AI264" s="77">
        <v>168879207.24414799</v>
      </c>
      <c r="AJ264" s="77">
        <v>201334169.054441</v>
      </c>
      <c r="AK264" s="77">
        <v>209088824.60843799</v>
      </c>
      <c r="AL264" s="77">
        <v>200491853.16784701</v>
      </c>
      <c r="AM264" s="77">
        <v>233701301.490486</v>
      </c>
      <c r="AN264" s="77">
        <v>249333250.08250701</v>
      </c>
      <c r="AO264" s="77">
        <v>261370044.48661399</v>
      </c>
      <c r="AP264" s="77">
        <v>272771209.113662</v>
      </c>
      <c r="AQ264" s="77">
        <v>262293410.708334</v>
      </c>
      <c r="AR264" s="77">
        <v>268006972.69029599</v>
      </c>
      <c r="AS264" s="77">
        <v>272014627.835262</v>
      </c>
      <c r="AT264" s="77">
        <v>257926881.72042999</v>
      </c>
      <c r="AU264" s="77">
        <v>262596535.54902801</v>
      </c>
      <c r="AV264" s="77">
        <v>314471413.00177598</v>
      </c>
      <c r="AW264" s="77">
        <v>364996869.12961799</v>
      </c>
      <c r="AX264" s="77">
        <v>394962433.02936798</v>
      </c>
      <c r="AY264" s="77">
        <v>439358586.53558803</v>
      </c>
      <c r="AZ264" s="77">
        <v>516392922.51372802</v>
      </c>
      <c r="BA264" s="77">
        <v>590748429.40190196</v>
      </c>
      <c r="BB264" s="77">
        <v>592622319.14566398</v>
      </c>
      <c r="BC264" s="77">
        <v>670712979.68203795</v>
      </c>
      <c r="BD264" s="77">
        <v>770153588.21883297</v>
      </c>
      <c r="BE264" s="77">
        <v>747839697.746593</v>
      </c>
      <c r="BF264" s="77">
        <v>758304466.24533904</v>
      </c>
      <c r="BG264" s="77">
        <v>772315983.81842995</v>
      </c>
      <c r="BH264" s="77">
        <v>730870802.96705103</v>
      </c>
      <c r="BI264" s="77">
        <v>780889605.89997697</v>
      </c>
      <c r="BJ264" s="77">
        <v>880061833.690341</v>
      </c>
      <c r="BK264" s="77">
        <v>914736985.43094397</v>
      </c>
      <c r="BL264" s="77">
        <v>936526267.62251306</v>
      </c>
      <c r="BM264" s="77">
        <v>909421043.508407</v>
      </c>
      <c r="BN264" s="77">
        <v>950394006.53251398</v>
      </c>
      <c r="BO264" s="77">
        <v>1022219297.50335</v>
      </c>
      <c r="BP264" s="77">
        <v>1126313359.2192299</v>
      </c>
    </row>
    <row r="265" spans="1:68" x14ac:dyDescent="0.35">
      <c r="A265" t="s">
        <v>736</v>
      </c>
      <c r="B265" t="s">
        <v>737</v>
      </c>
      <c r="C265" t="s">
        <v>218</v>
      </c>
      <c r="D265" t="s">
        <v>219</v>
      </c>
      <c r="E265" s="77">
        <v>1364504252362.6499</v>
      </c>
      <c r="F265" s="77">
        <v>1439319473881.01</v>
      </c>
      <c r="G265" s="77">
        <v>1542844506884.74</v>
      </c>
      <c r="H265" s="77">
        <v>1664976959207.5</v>
      </c>
      <c r="I265" s="77">
        <v>1827784855167.6101</v>
      </c>
      <c r="J265" s="77">
        <v>1990239546775.5</v>
      </c>
      <c r="K265" s="77">
        <v>2154637629405.4299</v>
      </c>
      <c r="L265" s="77">
        <v>2293872786867.7598</v>
      </c>
      <c r="M265" s="77">
        <v>2479011773071.1802</v>
      </c>
      <c r="N265" s="77">
        <v>2735531359708.52</v>
      </c>
      <c r="O265" s="77">
        <v>3001559626304.8198</v>
      </c>
      <c r="P265" s="77">
        <v>3316060697936.0898</v>
      </c>
      <c r="Q265" s="77">
        <v>3832675008705.6299</v>
      </c>
      <c r="R265" s="77">
        <v>4662491340821.54</v>
      </c>
      <c r="S265" s="77">
        <v>5358933631570.21</v>
      </c>
      <c r="T265" s="77">
        <v>5990674140488.3896</v>
      </c>
      <c r="U265" s="77">
        <v>6508276319629.6104</v>
      </c>
      <c r="V265" s="77">
        <v>7356785497915.2402</v>
      </c>
      <c r="W265" s="77">
        <v>8700846272428.6396</v>
      </c>
      <c r="X265" s="77">
        <v>10113430898732.801</v>
      </c>
      <c r="Y265" s="77">
        <v>11419164161217.699</v>
      </c>
      <c r="Z265" s="77">
        <v>11796482847017.699</v>
      </c>
      <c r="AA265" s="77">
        <v>11648085880486.301</v>
      </c>
      <c r="AB265" s="77">
        <v>11972210792643.6</v>
      </c>
      <c r="AC265" s="77">
        <v>12445989345469.1</v>
      </c>
      <c r="AD265" s="77">
        <v>13023992824419.699</v>
      </c>
      <c r="AE265" s="77">
        <v>15351689886643.1</v>
      </c>
      <c r="AF265" s="77">
        <v>17485079208341.4</v>
      </c>
      <c r="AG265" s="77">
        <v>19547533420110.199</v>
      </c>
      <c r="AH265" s="77">
        <v>20324144454836.398</v>
      </c>
      <c r="AI265" s="77">
        <v>22822610047367.898</v>
      </c>
      <c r="AJ265" s="77">
        <v>23823551632893.898</v>
      </c>
      <c r="AK265" s="77">
        <v>25468013295178.398</v>
      </c>
      <c r="AL265" s="77">
        <v>25959419035161.301</v>
      </c>
      <c r="AM265" s="77">
        <v>27938851279645.602</v>
      </c>
      <c r="AN265" s="77">
        <v>31140610056946.102</v>
      </c>
      <c r="AO265" s="77">
        <v>31857694101272.102</v>
      </c>
      <c r="AP265" s="77">
        <v>31752297154746.398</v>
      </c>
      <c r="AQ265" s="77">
        <v>31697043749659.301</v>
      </c>
      <c r="AR265" s="77">
        <v>32730998280081.102</v>
      </c>
      <c r="AS265" s="77">
        <v>33839387350047.301</v>
      </c>
      <c r="AT265" s="77">
        <v>33626960202657.602</v>
      </c>
      <c r="AU265" s="77">
        <v>34917697037982.801</v>
      </c>
      <c r="AV265" s="77">
        <v>39152139289705.398</v>
      </c>
      <c r="AW265" s="77">
        <v>44116244570755</v>
      </c>
      <c r="AX265" s="77">
        <v>47760320738747.797</v>
      </c>
      <c r="AY265" s="77">
        <v>51749808632586.703</v>
      </c>
      <c r="AZ265" s="77">
        <v>58314867929879.602</v>
      </c>
      <c r="BA265" s="77">
        <v>64072295929643.398</v>
      </c>
      <c r="BB265" s="77">
        <v>60718262754480.102</v>
      </c>
      <c r="BC265" s="77">
        <v>66514174634776</v>
      </c>
      <c r="BD265" s="77">
        <v>73957792909770.5</v>
      </c>
      <c r="BE265" s="77">
        <v>75603976718162.797</v>
      </c>
      <c r="BF265" s="77">
        <v>77751368312765.5</v>
      </c>
      <c r="BG265" s="77">
        <v>79894385759929.203</v>
      </c>
      <c r="BH265" s="77">
        <v>75359657218242.5</v>
      </c>
      <c r="BI265" s="77">
        <v>76588030455295.5</v>
      </c>
      <c r="BJ265" s="77">
        <v>81550955754739.297</v>
      </c>
      <c r="BK265" s="77">
        <v>86686870786621.5</v>
      </c>
      <c r="BL265" s="77">
        <v>87945574337517.797</v>
      </c>
      <c r="BM265" s="77">
        <v>85577718250195.5</v>
      </c>
      <c r="BN265" s="77">
        <v>97527032881901.094</v>
      </c>
      <c r="BO265" s="77">
        <v>101225059591363</v>
      </c>
      <c r="BP265" s="77">
        <v>105435039507024</v>
      </c>
    </row>
    <row r="266" spans="1:68" x14ac:dyDescent="0.35">
      <c r="A266" t="s">
        <v>738</v>
      </c>
      <c r="B266" t="s">
        <v>739</v>
      </c>
      <c r="C266" t="s">
        <v>218</v>
      </c>
      <c r="D266" t="s">
        <v>219</v>
      </c>
      <c r="E266" s="77"/>
      <c r="F266" s="77"/>
      <c r="G266" s="77"/>
      <c r="H266" s="77"/>
      <c r="I266" s="77"/>
      <c r="J266" s="77"/>
      <c r="K266" s="77"/>
      <c r="L266" s="77"/>
      <c r="M266" s="77"/>
      <c r="N266" s="77"/>
      <c r="O266" s="77">
        <v>45208338.233541802</v>
      </c>
      <c r="P266" s="77">
        <v>53719568.746653803</v>
      </c>
      <c r="Q266" s="77">
        <v>62566116.648192801</v>
      </c>
      <c r="R266" s="77">
        <v>82452986.080995098</v>
      </c>
      <c r="S266" s="77">
        <v>93549610.502194807</v>
      </c>
      <c r="T266" s="77">
        <v>93489282.072431594</v>
      </c>
      <c r="U266" s="77">
        <v>85003077.517140195</v>
      </c>
      <c r="V266" s="77">
        <v>98295670.5142636</v>
      </c>
      <c r="W266" s="77">
        <v>108223443.641923</v>
      </c>
      <c r="X266" s="77">
        <v>122257392.618405</v>
      </c>
      <c r="Y266" s="77">
        <v>125747038.49257</v>
      </c>
      <c r="Z266" s="77">
        <v>118190654.372284</v>
      </c>
      <c r="AA266" s="77">
        <v>121221651.619316</v>
      </c>
      <c r="AB266" s="77">
        <v>111862823.57497901</v>
      </c>
      <c r="AC266" s="77">
        <v>109200934.328518</v>
      </c>
      <c r="AD266" s="77">
        <v>95572172.983565703</v>
      </c>
      <c r="AE266" s="77">
        <v>100947848.64478</v>
      </c>
      <c r="AF266" s="77">
        <v>111713922.141578</v>
      </c>
      <c r="AG266" s="77">
        <v>133016065.41606501</v>
      </c>
      <c r="AH266" s="77">
        <v>122888609.715243</v>
      </c>
      <c r="AI266" s="77">
        <v>125766269.755358</v>
      </c>
      <c r="AJ266" s="77">
        <v>125597205.422315</v>
      </c>
      <c r="AK266" s="77">
        <v>132303041.36252999</v>
      </c>
      <c r="AL266" s="77">
        <v>133122897.196262</v>
      </c>
      <c r="AM266" s="77">
        <v>221098106.508876</v>
      </c>
      <c r="AN266" s="77">
        <v>224865731.38190299</v>
      </c>
      <c r="AO266" s="77">
        <v>249907868.77242401</v>
      </c>
      <c r="AP266" s="77">
        <v>285475591.89651</v>
      </c>
      <c r="AQ266" s="77">
        <v>269485244.15511</v>
      </c>
      <c r="AR266" s="77">
        <v>255408060.25948599</v>
      </c>
      <c r="AS266" s="77">
        <v>258856139.798489</v>
      </c>
      <c r="AT266" s="77">
        <v>266299591.47942799</v>
      </c>
      <c r="AU266" s="77">
        <v>281790134.211972</v>
      </c>
      <c r="AV266" s="77">
        <v>333426188.41876</v>
      </c>
      <c r="AW266" s="77">
        <v>407747565.09695899</v>
      </c>
      <c r="AX266" s="77">
        <v>476801793.15942901</v>
      </c>
      <c r="AY266" s="77">
        <v>499923757.78073603</v>
      </c>
      <c r="AZ266" s="77">
        <v>573548459.833372</v>
      </c>
      <c r="BA266" s="77">
        <v>641346191.66477597</v>
      </c>
      <c r="BB266" s="77">
        <v>628006115.424052</v>
      </c>
      <c r="BC266" s="77">
        <v>680260907.153983</v>
      </c>
      <c r="BD266" s="77">
        <v>744097050.16911495</v>
      </c>
      <c r="BE266" s="77">
        <v>773141661.16554797</v>
      </c>
      <c r="BF266" s="77">
        <v>797736334.28130496</v>
      </c>
      <c r="BG266" s="77">
        <v>796683519.59384203</v>
      </c>
      <c r="BH266" s="77">
        <v>824150498.65353596</v>
      </c>
      <c r="BI266" s="77">
        <v>843924796.69742095</v>
      </c>
      <c r="BJ266" s="77">
        <v>884844384.46321404</v>
      </c>
      <c r="BK266" s="77">
        <v>878448433.40434206</v>
      </c>
      <c r="BL266" s="77">
        <v>912950466.064906</v>
      </c>
      <c r="BM266" s="77">
        <v>868898358.26643705</v>
      </c>
      <c r="BN266" s="77">
        <v>843923638.73301804</v>
      </c>
      <c r="BO266" s="77">
        <v>832945205.63718498</v>
      </c>
      <c r="BP266" s="77">
        <v>934100336.27565396</v>
      </c>
    </row>
    <row r="267" spans="1:68" x14ac:dyDescent="0.35">
      <c r="A267" t="s">
        <v>740</v>
      </c>
      <c r="B267" t="s">
        <v>741</v>
      </c>
      <c r="C267" t="s">
        <v>218</v>
      </c>
      <c r="D267" t="s">
        <v>219</v>
      </c>
      <c r="E267" s="77"/>
      <c r="F267" s="77"/>
      <c r="G267" s="77"/>
      <c r="H267" s="77"/>
      <c r="I267" s="77"/>
      <c r="J267" s="77"/>
      <c r="K267" s="77"/>
      <c r="L267" s="77"/>
      <c r="M267" s="77"/>
      <c r="N267" s="77"/>
      <c r="O267" s="77"/>
      <c r="P267" s="77"/>
      <c r="Q267" s="77"/>
      <c r="R267" s="77"/>
      <c r="S267" s="77"/>
      <c r="T267" s="77"/>
      <c r="U267" s="77"/>
      <c r="V267" s="77"/>
      <c r="W267" s="77"/>
      <c r="X267" s="77"/>
      <c r="Y267" s="77"/>
      <c r="Z267" s="77"/>
      <c r="AA267" s="77"/>
      <c r="AB267" s="77"/>
      <c r="AC267" s="77"/>
      <c r="AD267" s="77"/>
      <c r="AE267" s="77"/>
      <c r="AF267" s="77"/>
      <c r="AG267" s="77"/>
      <c r="AH267" s="77"/>
      <c r="AI267" s="77"/>
      <c r="AJ267" s="77"/>
      <c r="AK267" s="77"/>
      <c r="AL267" s="77"/>
      <c r="AM267" s="77"/>
      <c r="AN267" s="77"/>
      <c r="AO267" s="77"/>
      <c r="AP267" s="77"/>
      <c r="AQ267" s="77"/>
      <c r="AR267" s="77"/>
      <c r="AS267" s="77"/>
      <c r="AT267" s="77"/>
      <c r="AU267" s="77"/>
      <c r="AV267" s="77"/>
      <c r="AW267" s="77"/>
      <c r="AX267" s="77"/>
      <c r="AY267" s="77"/>
      <c r="AZ267" s="77"/>
      <c r="BA267" s="77">
        <v>5181776768.7124701</v>
      </c>
      <c r="BB267" s="77">
        <v>5015894692.9702702</v>
      </c>
      <c r="BC267" s="77">
        <v>5343950556.0718498</v>
      </c>
      <c r="BD267" s="77">
        <v>6341613609.9797602</v>
      </c>
      <c r="BE267" s="77">
        <v>6163484244.6340799</v>
      </c>
      <c r="BF267" s="77">
        <v>6735328609.6594</v>
      </c>
      <c r="BG267" s="77">
        <v>7074394734.8843098</v>
      </c>
      <c r="BH267" s="77">
        <v>6295848422.7157297</v>
      </c>
      <c r="BI267" s="77">
        <v>6682677289.9899397</v>
      </c>
      <c r="BJ267" s="77">
        <v>7180764703.3571796</v>
      </c>
      <c r="BK267" s="77">
        <v>7878759714.8232203</v>
      </c>
      <c r="BL267" s="77">
        <v>7899737577.4728603</v>
      </c>
      <c r="BM267" s="77">
        <v>7717145217.8124704</v>
      </c>
      <c r="BN267" s="77">
        <v>9413403724.0189896</v>
      </c>
      <c r="BO267" s="77">
        <v>9354903061.8897991</v>
      </c>
      <c r="BP267" s="77">
        <v>10438351483.1677</v>
      </c>
    </row>
    <row r="268" spans="1:68" x14ac:dyDescent="0.35">
      <c r="A268" t="s">
        <v>742</v>
      </c>
      <c r="B268" t="s">
        <v>743</v>
      </c>
      <c r="C268" t="s">
        <v>218</v>
      </c>
      <c r="D268" t="s">
        <v>219</v>
      </c>
      <c r="E268" s="77"/>
      <c r="F268" s="77"/>
      <c r="G268" s="77"/>
      <c r="H268" s="77"/>
      <c r="I268" s="77"/>
      <c r="J268" s="77"/>
      <c r="K268" s="77"/>
      <c r="L268" s="77"/>
      <c r="M268" s="77"/>
      <c r="N268" s="77"/>
      <c r="O268" s="77"/>
      <c r="P268" s="77"/>
      <c r="Q268" s="77"/>
      <c r="R268" s="77"/>
      <c r="S268" s="77"/>
      <c r="T268" s="77"/>
      <c r="U268" s="77"/>
      <c r="V268" s="77"/>
      <c r="W268" s="77"/>
      <c r="X268" s="77"/>
      <c r="Y268" s="77"/>
      <c r="Z268" s="77"/>
      <c r="AA268" s="77"/>
      <c r="AB268" s="77"/>
      <c r="AC268" s="77"/>
      <c r="AD268" s="77"/>
      <c r="AE268" s="77"/>
      <c r="AF268" s="77"/>
      <c r="AG268" s="77"/>
      <c r="AH268" s="77"/>
      <c r="AI268" s="77">
        <v>12643821568.962601</v>
      </c>
      <c r="AJ268" s="77">
        <v>14665445462.114901</v>
      </c>
      <c r="AK268" s="77">
        <v>17959367194.005001</v>
      </c>
      <c r="AL268" s="77">
        <v>21736802664.446301</v>
      </c>
      <c r="AM268" s="77">
        <v>28019483763.530399</v>
      </c>
      <c r="AN268" s="77">
        <v>12796345679.0123</v>
      </c>
      <c r="AO268" s="77">
        <v>6496163615.6608601</v>
      </c>
      <c r="AP268" s="77">
        <v>6838298530.5491104</v>
      </c>
      <c r="AQ268" s="77">
        <v>6322175565.9465103</v>
      </c>
      <c r="AR268" s="77">
        <v>7639325295.8828697</v>
      </c>
      <c r="AS268" s="77">
        <v>9679316770.1863308</v>
      </c>
      <c r="AT268" s="77">
        <v>9852990692.9871407</v>
      </c>
      <c r="AU268" s="77">
        <v>10693430511.4664</v>
      </c>
      <c r="AV268" s="77">
        <v>11777532662.0499</v>
      </c>
      <c r="AW268" s="77">
        <v>13867634371.477301</v>
      </c>
      <c r="AX268" s="77">
        <v>16731566717.188801</v>
      </c>
      <c r="AY268" s="77">
        <v>19063143369.858002</v>
      </c>
      <c r="AZ268" s="77">
        <v>21650528674.0933</v>
      </c>
      <c r="BA268" s="77">
        <v>26910855807.287998</v>
      </c>
      <c r="BB268" s="77">
        <v>25130278212.557499</v>
      </c>
      <c r="BC268" s="77">
        <v>30906749533.221001</v>
      </c>
      <c r="BD268" s="77">
        <v>32726417878.390999</v>
      </c>
      <c r="BE268" s="77">
        <v>35401331609.591599</v>
      </c>
      <c r="BF268" s="77">
        <v>40415233436.176697</v>
      </c>
      <c r="BG268" s="77">
        <v>43228585321.327202</v>
      </c>
      <c r="BH268" s="77">
        <v>42444490073.855499</v>
      </c>
      <c r="BI268" s="77">
        <v>31317825274.1507</v>
      </c>
      <c r="BJ268" s="77">
        <v>26842229044.584801</v>
      </c>
      <c r="BK268" s="77">
        <v>21606160663.031799</v>
      </c>
      <c r="BL268" s="77"/>
      <c r="BM268" s="77"/>
      <c r="BN268" s="77"/>
      <c r="BO268" s="77"/>
      <c r="BP268" s="77"/>
    </row>
    <row r="269" spans="1:68" x14ac:dyDescent="0.35">
      <c r="A269" t="s">
        <v>744</v>
      </c>
      <c r="B269" t="s">
        <v>745</v>
      </c>
      <c r="C269" t="s">
        <v>218</v>
      </c>
      <c r="D269" t="s">
        <v>219</v>
      </c>
      <c r="E269" s="77">
        <v>8748596500.5613995</v>
      </c>
      <c r="F269" s="77">
        <v>9225996309.6014805</v>
      </c>
      <c r="G269" s="77">
        <v>9813996074.4015694</v>
      </c>
      <c r="H269" s="77">
        <v>10854195658.321699</v>
      </c>
      <c r="I269" s="77">
        <v>11955995217.6019</v>
      </c>
      <c r="J269" s="77">
        <v>13068994772.4021</v>
      </c>
      <c r="K269" s="77">
        <v>14211394315.442301</v>
      </c>
      <c r="L269" s="77">
        <v>15821393671.442499</v>
      </c>
      <c r="M269" s="77">
        <v>17124793150.082701</v>
      </c>
      <c r="N269" s="77">
        <v>19256992297.203098</v>
      </c>
      <c r="O269" s="77">
        <v>21218391512.643398</v>
      </c>
      <c r="P269" s="77">
        <v>23411076638.278999</v>
      </c>
      <c r="Q269" s="77">
        <v>24515919216.885101</v>
      </c>
      <c r="R269" s="77">
        <v>33262772008.1446</v>
      </c>
      <c r="S269" s="77">
        <v>41389186094.599197</v>
      </c>
      <c r="T269" s="77">
        <v>42906905672.419998</v>
      </c>
      <c r="U269" s="77">
        <v>41150460287.615097</v>
      </c>
      <c r="V269" s="77">
        <v>45328411332.102798</v>
      </c>
      <c r="W269" s="77">
        <v>51607412901.853203</v>
      </c>
      <c r="X269" s="77">
        <v>63038658088.912102</v>
      </c>
      <c r="Y269" s="77">
        <v>89411864402.4272</v>
      </c>
      <c r="Z269" s="77">
        <v>93141472163.759598</v>
      </c>
      <c r="AA269" s="77">
        <v>85904057409.358505</v>
      </c>
      <c r="AB269" s="77">
        <v>96204110941.5672</v>
      </c>
      <c r="AC269" s="77">
        <v>84870163365.930603</v>
      </c>
      <c r="AD269" s="77">
        <v>64459376086.688301</v>
      </c>
      <c r="AE269" s="77">
        <v>73354771399.262695</v>
      </c>
      <c r="AF269" s="77">
        <v>96535763418.372894</v>
      </c>
      <c r="AG269" s="77">
        <v>103976831870.957</v>
      </c>
      <c r="AH269" s="77">
        <v>108055624081.806</v>
      </c>
      <c r="AI269" s="77">
        <v>126048140141.869</v>
      </c>
      <c r="AJ269" s="77">
        <v>135203698237.97701</v>
      </c>
      <c r="AK269" s="77">
        <v>146956150986.63599</v>
      </c>
      <c r="AL269" s="77">
        <v>147194747565.75</v>
      </c>
      <c r="AM269" s="77">
        <v>153512712381.836</v>
      </c>
      <c r="AN269" s="77">
        <v>171735933897.33099</v>
      </c>
      <c r="AO269" s="77">
        <v>163234925380.56299</v>
      </c>
      <c r="AP269" s="77">
        <v>168978057327.73001</v>
      </c>
      <c r="AQ269" s="77">
        <v>152982984557.233</v>
      </c>
      <c r="AR269" s="77">
        <v>151516957078.53601</v>
      </c>
      <c r="AS269" s="77">
        <v>151752757215.30899</v>
      </c>
      <c r="AT269" s="77">
        <v>135429905922.526</v>
      </c>
      <c r="AU269" s="77">
        <v>129087556612.44901</v>
      </c>
      <c r="AV269" s="77">
        <v>197018965308.69699</v>
      </c>
      <c r="AW269" s="77">
        <v>255806908594.573</v>
      </c>
      <c r="AX269" s="77">
        <v>288867217196.534</v>
      </c>
      <c r="AY269" s="77">
        <v>303858675363.64301</v>
      </c>
      <c r="AZ269" s="77">
        <v>333077117253.68402</v>
      </c>
      <c r="BA269" s="77">
        <v>316131258616.30902</v>
      </c>
      <c r="BB269" s="77">
        <v>329754060647.12903</v>
      </c>
      <c r="BC269" s="77">
        <v>417363822801.71301</v>
      </c>
      <c r="BD269" s="77">
        <v>458199494830.83398</v>
      </c>
      <c r="BE269" s="77">
        <v>434400545085.81097</v>
      </c>
      <c r="BF269" s="77">
        <v>400886013595.573</v>
      </c>
      <c r="BG269" s="77">
        <v>381198869776.10602</v>
      </c>
      <c r="BH269" s="77">
        <v>346709790458.56299</v>
      </c>
      <c r="BI269" s="77">
        <v>323585509674.48102</v>
      </c>
      <c r="BJ269" s="77">
        <v>381448814653.45599</v>
      </c>
      <c r="BK269" s="77">
        <v>405260723892.51703</v>
      </c>
      <c r="BL269" s="77">
        <v>389330032224.26898</v>
      </c>
      <c r="BM269" s="77">
        <v>338291396026.698</v>
      </c>
      <c r="BN269" s="77">
        <v>420117812466.04102</v>
      </c>
      <c r="BO269" s="77">
        <v>405270850098.73798</v>
      </c>
      <c r="BP269" s="77">
        <v>377781600985.87299</v>
      </c>
    </row>
    <row r="270" spans="1:68" x14ac:dyDescent="0.35">
      <c r="A270" t="s">
        <v>746</v>
      </c>
      <c r="B270" t="s">
        <v>747</v>
      </c>
      <c r="C270" t="s">
        <v>218</v>
      </c>
      <c r="D270" t="s">
        <v>219</v>
      </c>
      <c r="E270" s="77">
        <v>713000000</v>
      </c>
      <c r="F270" s="77">
        <v>696285714.28571403</v>
      </c>
      <c r="G270" s="77">
        <v>693142857.14285696</v>
      </c>
      <c r="H270" s="77">
        <v>718714285.71428597</v>
      </c>
      <c r="I270" s="77">
        <v>839428571.42857099</v>
      </c>
      <c r="J270" s="77">
        <v>1082857142.8571401</v>
      </c>
      <c r="K270" s="77">
        <v>1264285714.2857101</v>
      </c>
      <c r="L270" s="77">
        <v>1368000000</v>
      </c>
      <c r="M270" s="77">
        <v>1605857142.8571401</v>
      </c>
      <c r="N270" s="77">
        <v>1965714285.7142899</v>
      </c>
      <c r="O270" s="77">
        <v>1825285714.2857101</v>
      </c>
      <c r="P270" s="77">
        <v>1687000000</v>
      </c>
      <c r="Q270" s="77">
        <v>1873249299.7198901</v>
      </c>
      <c r="R270" s="77">
        <v>2435736196.3190198</v>
      </c>
      <c r="S270" s="77">
        <v>2913063763.6080899</v>
      </c>
      <c r="T270" s="77">
        <v>2443545878.6936202</v>
      </c>
      <c r="U270" s="77">
        <v>2742796005.70613</v>
      </c>
      <c r="V270" s="77">
        <v>2514430379.74684</v>
      </c>
      <c r="W270" s="77">
        <v>2809862671.6604199</v>
      </c>
      <c r="X270" s="77">
        <v>3354854981.0844898</v>
      </c>
      <c r="Y270" s="77">
        <v>3882889733.8403001</v>
      </c>
      <c r="Z270" s="77">
        <v>4006206896.5517201</v>
      </c>
      <c r="AA270" s="77">
        <v>3870075349.8385401</v>
      </c>
      <c r="AB270" s="77">
        <v>3321048451.15171</v>
      </c>
      <c r="AC270" s="77">
        <v>2719801434.0871501</v>
      </c>
      <c r="AD270" s="77">
        <v>2252197452.2293</v>
      </c>
      <c r="AE270" s="77">
        <v>1664509501.7976401</v>
      </c>
      <c r="AF270" s="77">
        <v>2265364008.82446</v>
      </c>
      <c r="AG270" s="77">
        <v>3728889426.5666599</v>
      </c>
      <c r="AH270" s="77">
        <v>3994585203.41682</v>
      </c>
      <c r="AI270" s="77">
        <v>3285217391.3043499</v>
      </c>
      <c r="AJ270" s="77">
        <v>3376791460.39604</v>
      </c>
      <c r="AK270" s="77">
        <v>3181921787.7094998</v>
      </c>
      <c r="AL270" s="77">
        <v>3273505343.8553901</v>
      </c>
      <c r="AM270" s="77">
        <v>3656806165.7884798</v>
      </c>
      <c r="AN270" s="77">
        <v>3806983413.1641598</v>
      </c>
      <c r="AO270" s="77">
        <v>3597220962.0001702</v>
      </c>
      <c r="AP270" s="77">
        <v>4303288479.7086</v>
      </c>
      <c r="AQ270" s="77">
        <v>3537741941.8936701</v>
      </c>
      <c r="AR270" s="77">
        <v>3404284890.5306001</v>
      </c>
      <c r="AS270" s="77">
        <v>3600632111.4141402</v>
      </c>
      <c r="AT270" s="77">
        <v>4094441301.2142301</v>
      </c>
      <c r="AU270" s="77">
        <v>4193850445.4263201</v>
      </c>
      <c r="AV270" s="77">
        <v>4901869764.0595703</v>
      </c>
      <c r="AW270" s="77">
        <v>6221110219.4554195</v>
      </c>
      <c r="AX270" s="77">
        <v>8331870169.1497698</v>
      </c>
      <c r="AY270" s="77">
        <v>12756858899.2812</v>
      </c>
      <c r="AZ270" s="77">
        <v>14056957976.264799</v>
      </c>
      <c r="BA270" s="77">
        <v>17910858637.9048</v>
      </c>
      <c r="BB270" s="77">
        <v>15328342303.9575</v>
      </c>
      <c r="BC270" s="77">
        <v>20265559483.854801</v>
      </c>
      <c r="BD270" s="77">
        <v>23459515275.577599</v>
      </c>
      <c r="BE270" s="77">
        <v>25503060420.026001</v>
      </c>
      <c r="BF270" s="77">
        <v>28037239462.714199</v>
      </c>
      <c r="BG270" s="77">
        <v>27141023558.082901</v>
      </c>
      <c r="BH270" s="77">
        <v>21251216798.776199</v>
      </c>
      <c r="BI270" s="77">
        <v>20958412538.309299</v>
      </c>
      <c r="BJ270" s="77">
        <v>25873601260.8353</v>
      </c>
      <c r="BK270" s="77">
        <v>26311507273.6735</v>
      </c>
      <c r="BL270" s="77">
        <v>23308667781.2258</v>
      </c>
      <c r="BM270" s="77">
        <v>18137764931.2808</v>
      </c>
      <c r="BN270" s="77">
        <v>22096416932.0089</v>
      </c>
      <c r="BO270" s="77">
        <v>29163782140.485802</v>
      </c>
      <c r="BP270" s="77">
        <v>28162630953.928501</v>
      </c>
    </row>
    <row r="271" spans="1:68" x14ac:dyDescent="0.35">
      <c r="A271" t="s">
        <v>748</v>
      </c>
      <c r="B271" t="s">
        <v>749</v>
      </c>
      <c r="C271" t="s">
        <v>218</v>
      </c>
      <c r="D271" t="s">
        <v>219</v>
      </c>
      <c r="E271" s="77">
        <v>1052990400</v>
      </c>
      <c r="F271" s="77">
        <v>1096646600</v>
      </c>
      <c r="G271" s="77">
        <v>1117601600</v>
      </c>
      <c r="H271" s="77">
        <v>1159511700</v>
      </c>
      <c r="I271" s="77">
        <v>1217138000</v>
      </c>
      <c r="J271" s="77">
        <v>1311435800</v>
      </c>
      <c r="K271" s="77">
        <v>1281749500</v>
      </c>
      <c r="L271" s="77">
        <v>1397002000</v>
      </c>
      <c r="M271" s="77">
        <v>1479599900</v>
      </c>
      <c r="N271" s="77">
        <v>1747998800</v>
      </c>
      <c r="O271" s="77">
        <v>1884206300</v>
      </c>
      <c r="P271" s="77">
        <v>2178716300</v>
      </c>
      <c r="Q271" s="77">
        <v>2677729400</v>
      </c>
      <c r="R271" s="77">
        <v>3309353600</v>
      </c>
      <c r="S271" s="77">
        <v>3982161400</v>
      </c>
      <c r="T271" s="77">
        <v>4371300700</v>
      </c>
      <c r="U271" s="77">
        <v>4318372000</v>
      </c>
      <c r="V271" s="77">
        <v>4364382100</v>
      </c>
      <c r="W271" s="77">
        <v>4351600500</v>
      </c>
      <c r="X271" s="77">
        <v>5177459400</v>
      </c>
      <c r="Y271" s="77">
        <v>6678868200</v>
      </c>
      <c r="Z271" s="77">
        <v>8011373800</v>
      </c>
      <c r="AA271" s="77">
        <v>8539700700</v>
      </c>
      <c r="AB271" s="77">
        <v>7764067000</v>
      </c>
      <c r="AC271" s="77">
        <v>6352125900</v>
      </c>
      <c r="AD271" s="77">
        <v>5637259300</v>
      </c>
      <c r="AE271" s="77">
        <v>6217523700</v>
      </c>
      <c r="AF271" s="77">
        <v>6741215100</v>
      </c>
      <c r="AG271" s="77">
        <v>7814784100</v>
      </c>
      <c r="AH271" s="77">
        <v>8286322700</v>
      </c>
      <c r="AI271" s="77">
        <v>8783816700</v>
      </c>
      <c r="AJ271" s="77">
        <v>8641481700</v>
      </c>
      <c r="AK271" s="77">
        <v>6751472200</v>
      </c>
      <c r="AL271" s="77">
        <v>6563813300</v>
      </c>
      <c r="AM271" s="77">
        <v>6890675000</v>
      </c>
      <c r="AN271" s="77">
        <v>7111270700</v>
      </c>
      <c r="AO271" s="77">
        <v>8553146600</v>
      </c>
      <c r="AP271" s="77">
        <v>8529571600</v>
      </c>
      <c r="AQ271" s="77">
        <v>6401968200</v>
      </c>
      <c r="AR271" s="77">
        <v>6858013100</v>
      </c>
      <c r="AS271" s="77">
        <v>6689957600</v>
      </c>
      <c r="AT271" s="77">
        <v>6777384700</v>
      </c>
      <c r="AU271" s="77">
        <v>6342116400</v>
      </c>
      <c r="AV271" s="77">
        <v>5727591800</v>
      </c>
      <c r="AW271" s="77">
        <v>5805598400</v>
      </c>
      <c r="AX271" s="77">
        <v>5755215200</v>
      </c>
      <c r="AY271" s="77">
        <v>5443896500</v>
      </c>
      <c r="AZ271" s="77">
        <v>5291950100</v>
      </c>
      <c r="BA271" s="77">
        <v>4415702800</v>
      </c>
      <c r="BB271" s="77">
        <v>9665793300</v>
      </c>
      <c r="BC271" s="77">
        <v>12041655200</v>
      </c>
      <c r="BD271" s="77">
        <v>14101920300</v>
      </c>
      <c r="BE271" s="77">
        <v>17114849900</v>
      </c>
      <c r="BF271" s="77">
        <v>19091020000</v>
      </c>
      <c r="BG271" s="77">
        <v>19495519600</v>
      </c>
      <c r="BH271" s="77">
        <v>19963120600</v>
      </c>
      <c r="BI271" s="77">
        <v>20548678100</v>
      </c>
      <c r="BJ271" s="77">
        <v>17584890936.652302</v>
      </c>
      <c r="BK271" s="77">
        <v>34156069918.060902</v>
      </c>
      <c r="BL271" s="77">
        <v>21832234925.502102</v>
      </c>
      <c r="BM271" s="77">
        <v>21509698406.111599</v>
      </c>
      <c r="BN271" s="77">
        <v>28371238665.5116</v>
      </c>
      <c r="BO271" s="77">
        <v>27366627153.095402</v>
      </c>
      <c r="BP271" s="77">
        <v>26538273498.8461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FA530-15A6-4A4A-A230-6683664F648F}">
  <sheetPr>
    <tabColor theme="9"/>
  </sheetPr>
  <dimension ref="A1:EX270"/>
  <sheetViews>
    <sheetView workbookViewId="0">
      <selection activeCell="BP265" sqref="BP265"/>
    </sheetView>
  </sheetViews>
  <sheetFormatPr defaultRowHeight="14.5" x14ac:dyDescent="0.35"/>
  <cols>
    <col min="1" max="1" width="49.26953125" bestFit="1" customWidth="1"/>
    <col min="104" max="104" width="12" bestFit="1" customWidth="1"/>
  </cols>
  <sheetData>
    <row r="1" spans="1:154" x14ac:dyDescent="0.35">
      <c r="B1" t="s">
        <v>750</v>
      </c>
      <c r="BA1" t="s">
        <v>751</v>
      </c>
      <c r="CZ1" t="s">
        <v>752</v>
      </c>
    </row>
    <row r="2" spans="1:154" x14ac:dyDescent="0.35">
      <c r="A2" t="s">
        <v>753</v>
      </c>
      <c r="B2" s="77">
        <f t="shared" ref="B2:AZ2" si="0">B3*CZ2/CZ3</f>
        <v>520477266182.22455</v>
      </c>
      <c r="C2" s="77">
        <f t="shared" si="0"/>
        <v>563228953971.24207</v>
      </c>
      <c r="D2" s="77">
        <f t="shared" si="0"/>
        <v>639856675609.48303</v>
      </c>
      <c r="E2" s="77">
        <f t="shared" si="0"/>
        <v>694319132882.60437</v>
      </c>
      <c r="F2" s="77">
        <f t="shared" si="0"/>
        <v>695083910936.44238</v>
      </c>
      <c r="G2" s="77">
        <f t="shared" si="0"/>
        <v>757748906285.2699</v>
      </c>
      <c r="H2" s="77">
        <f t="shared" si="0"/>
        <v>854423103952.49255</v>
      </c>
      <c r="I2" s="77">
        <f t="shared" si="0"/>
        <v>989093541896.06799</v>
      </c>
      <c r="J2" s="77">
        <f t="shared" si="0"/>
        <v>1191018822015.0061</v>
      </c>
      <c r="K2" s="77">
        <f t="shared" si="0"/>
        <v>1286996278609.6309</v>
      </c>
      <c r="L2" s="77">
        <f t="shared" si="0"/>
        <v>1409418391538.8423</v>
      </c>
      <c r="M2" s="77">
        <f t="shared" si="0"/>
        <v>1476173590732.9558</v>
      </c>
      <c r="N2" s="77">
        <f t="shared" si="0"/>
        <v>1509698507605.4016</v>
      </c>
      <c r="O2" s="77">
        <f t="shared" si="0"/>
        <v>1630603901617.3464</v>
      </c>
      <c r="P2" s="77">
        <f t="shared" si="0"/>
        <v>1943523939649.0166</v>
      </c>
      <c r="Q2" s="77">
        <f t="shared" si="0"/>
        <v>2197874456488.5139</v>
      </c>
      <c r="R2" s="77">
        <f t="shared" si="0"/>
        <v>2306608943573.0039</v>
      </c>
      <c r="S2" s="77">
        <f t="shared" si="0"/>
        <v>2251915205595.8726</v>
      </c>
      <c r="T2" s="77">
        <f t="shared" si="0"/>
        <v>1955427827430.8005</v>
      </c>
      <c r="U2" s="77">
        <f t="shared" si="0"/>
        <v>1435948320207.1936</v>
      </c>
      <c r="V2" s="77">
        <f t="shared" si="0"/>
        <v>1400677751656.896</v>
      </c>
      <c r="W2" s="77">
        <f t="shared" si="0"/>
        <v>1290519115561.8242</v>
      </c>
      <c r="X2" s="77">
        <f t="shared" si="0"/>
        <v>1527582985255.3516</v>
      </c>
      <c r="Y2" s="77">
        <f t="shared" si="0"/>
        <v>1663885531267.8091</v>
      </c>
      <c r="Z2" s="77">
        <f t="shared" si="0"/>
        <v>1650456220283.5627</v>
      </c>
      <c r="AA2" s="77">
        <f t="shared" si="0"/>
        <v>1577846317022.2654</v>
      </c>
      <c r="AB2" s="77">
        <f t="shared" si="0"/>
        <v>1537145104572.5435</v>
      </c>
      <c r="AC2" s="77">
        <f t="shared" si="0"/>
        <v>1551969823061.5217</v>
      </c>
      <c r="AD2" s="77">
        <f t="shared" si="0"/>
        <v>1593581128513.4038</v>
      </c>
      <c r="AE2" s="77">
        <f t="shared" si="0"/>
        <v>1672027239827.5522</v>
      </c>
      <c r="AF2" s="77">
        <f t="shared" si="0"/>
        <v>1852582203106.7849</v>
      </c>
      <c r="AG2" s="77">
        <f t="shared" si="0"/>
        <v>2139467509226.3909</v>
      </c>
      <c r="AH2" s="77">
        <f t="shared" si="0"/>
        <v>2409606602210.8638</v>
      </c>
      <c r="AI2" s="77">
        <f t="shared" si="0"/>
        <v>2504679246895.0674</v>
      </c>
      <c r="AJ2" s="77">
        <f t="shared" si="0"/>
        <v>2690690072271.7515</v>
      </c>
      <c r="AK2" s="77">
        <f t="shared" si="0"/>
        <v>2876272309479.2607</v>
      </c>
      <c r="AL2" s="77">
        <f t="shared" si="0"/>
        <v>3309534100140.4204</v>
      </c>
      <c r="AM2" s="77">
        <f t="shared" si="0"/>
        <v>3402666924129.1479</v>
      </c>
      <c r="AN2" s="77">
        <f t="shared" si="0"/>
        <v>3556809429730.4292</v>
      </c>
      <c r="AO2" s="77">
        <f t="shared" si="0"/>
        <v>3894218225813.998</v>
      </c>
      <c r="AP2" s="77">
        <f t="shared" si="0"/>
        <v>3837452869837.2793</v>
      </c>
      <c r="AQ2" s="77">
        <f t="shared" si="0"/>
        <v>3765699475831.6064</v>
      </c>
      <c r="AR2" s="77">
        <f t="shared" si="0"/>
        <v>3758336058180.3149</v>
      </c>
      <c r="AS2" s="77">
        <f t="shared" si="0"/>
        <v>3524266222695.6533</v>
      </c>
      <c r="AT2" s="77">
        <f t="shared" si="0"/>
        <v>3516894716750.7148</v>
      </c>
      <c r="AU2" s="77">
        <f t="shared" si="0"/>
        <v>3679436654182.4863</v>
      </c>
      <c r="AV2" s="77">
        <f t="shared" si="0"/>
        <v>3983315946896.8223</v>
      </c>
      <c r="AW2" s="77">
        <f t="shared" si="0"/>
        <v>4169163876962.5493</v>
      </c>
      <c r="AX2" s="77">
        <f t="shared" si="0"/>
        <v>4307826184303.6899</v>
      </c>
      <c r="AY2" s="77">
        <f t="shared" si="0"/>
        <v>3882063864146.2256</v>
      </c>
      <c r="AZ2" s="77">
        <f t="shared" si="0"/>
        <v>678207899262.13208</v>
      </c>
      <c r="BA2" s="77">
        <f t="shared" ref="BA2:CY2" si="1">BA3*CZ2/CZ3</f>
        <v>98499747723.73468</v>
      </c>
      <c r="BB2" s="77">
        <f t="shared" si="1"/>
        <v>118893529190.94926</v>
      </c>
      <c r="BC2" s="77">
        <f t="shared" si="1"/>
        <v>143619421326.08163</v>
      </c>
      <c r="BD2" s="77">
        <f t="shared" si="1"/>
        <v>167738875933.6749</v>
      </c>
      <c r="BE2" s="77">
        <f t="shared" si="1"/>
        <v>177025115893.92542</v>
      </c>
      <c r="BF2" s="77">
        <f t="shared" si="1"/>
        <v>196426172794.33688</v>
      </c>
      <c r="BG2" s="77">
        <f t="shared" si="1"/>
        <v>227092087710.38748</v>
      </c>
      <c r="BH2" s="77">
        <f t="shared" si="1"/>
        <v>260926517187.30624</v>
      </c>
      <c r="BI2" s="77">
        <f t="shared" si="1"/>
        <v>301465933856.14722</v>
      </c>
      <c r="BJ2" s="77">
        <f t="shared" si="1"/>
        <v>309067850591.86371</v>
      </c>
      <c r="BK2" s="77">
        <f t="shared" si="1"/>
        <v>324981596065.56775</v>
      </c>
      <c r="BL2" s="77">
        <f t="shared" si="1"/>
        <v>336419123273.2851</v>
      </c>
      <c r="BM2" s="77">
        <f t="shared" si="1"/>
        <v>342264707000.40027</v>
      </c>
      <c r="BN2" s="77">
        <f t="shared" si="1"/>
        <v>371183795495.96143</v>
      </c>
      <c r="BO2" s="77">
        <f t="shared" si="1"/>
        <v>452874851655.9715</v>
      </c>
      <c r="BP2" s="77">
        <f t="shared" si="1"/>
        <v>529797900012.74445</v>
      </c>
      <c r="BQ2" s="77">
        <f t="shared" si="1"/>
        <v>605973536023.41626</v>
      </c>
      <c r="BR2" s="77">
        <f t="shared" si="1"/>
        <v>660534694782.18298</v>
      </c>
      <c r="BS2" s="77">
        <f t="shared" si="1"/>
        <v>658941563472.22192</v>
      </c>
      <c r="BT2" s="77">
        <f t="shared" si="1"/>
        <v>515652662256.06763</v>
      </c>
      <c r="BU2" s="77">
        <f t="shared" si="1"/>
        <v>564641520719.82507</v>
      </c>
      <c r="BV2" s="77">
        <f t="shared" si="1"/>
        <v>578016268798.06213</v>
      </c>
      <c r="BW2" s="77">
        <f t="shared" si="1"/>
        <v>786469686838.04114</v>
      </c>
      <c r="BX2" s="77">
        <f t="shared" si="1"/>
        <v>1060146333611.7905</v>
      </c>
      <c r="BY2" s="77">
        <f t="shared" si="1"/>
        <v>1082725686551.4657</v>
      </c>
      <c r="BZ2" s="77">
        <f t="shared" si="1"/>
        <v>1070440185838.8505</v>
      </c>
      <c r="CA2" s="77">
        <f t="shared" si="1"/>
        <v>1105030907772.2632</v>
      </c>
      <c r="CB2" s="77">
        <f t="shared" si="1"/>
        <v>1158295969734.6633</v>
      </c>
      <c r="CC2" s="77">
        <f t="shared" si="1"/>
        <v>1202755378371.9414</v>
      </c>
      <c r="CD2" s="77">
        <f t="shared" si="1"/>
        <v>1283690822660.3013</v>
      </c>
      <c r="CE2" s="77">
        <f t="shared" si="1"/>
        <v>1398656916461.0479</v>
      </c>
      <c r="CF2" s="77">
        <f t="shared" si="1"/>
        <v>1566019482169.8611</v>
      </c>
      <c r="CG2" s="77">
        <f t="shared" si="1"/>
        <v>1774683314415.5298</v>
      </c>
      <c r="CH2" s="77">
        <f t="shared" si="1"/>
        <v>1887520037856.8848</v>
      </c>
      <c r="CI2" s="77">
        <f t="shared" si="1"/>
        <v>2022522291152.2788</v>
      </c>
      <c r="CJ2" s="77">
        <f t="shared" si="1"/>
        <v>2197297255502.8687</v>
      </c>
      <c r="CK2" s="77">
        <f t="shared" si="1"/>
        <v>2551689635939.5801</v>
      </c>
      <c r="CL2" s="77">
        <f t="shared" si="1"/>
        <v>2526391398941.2861</v>
      </c>
      <c r="CM2" s="77">
        <f t="shared" si="1"/>
        <v>2671444241018.2749</v>
      </c>
      <c r="CN2" s="77">
        <f t="shared" si="1"/>
        <v>2950651796988.3018</v>
      </c>
      <c r="CO2" s="77">
        <f t="shared" si="1"/>
        <v>2977476549662.437</v>
      </c>
      <c r="CP2" s="77">
        <f t="shared" si="1"/>
        <v>3069081242051.9185</v>
      </c>
      <c r="CQ2" s="77">
        <f t="shared" si="1"/>
        <v>3117372793672.2979</v>
      </c>
      <c r="CR2" s="77">
        <f t="shared" si="1"/>
        <v>2889324405083.4272</v>
      </c>
      <c r="CS2" s="77">
        <f t="shared" si="1"/>
        <v>2935929808831.3984</v>
      </c>
      <c r="CT2" s="77">
        <f t="shared" si="1"/>
        <v>3101497900026.7202</v>
      </c>
      <c r="CU2" s="77">
        <f t="shared" si="1"/>
        <v>3355651178189.4648</v>
      </c>
      <c r="CV2" s="77">
        <f t="shared" si="1"/>
        <v>3359810567328.979</v>
      </c>
      <c r="CW2" s="77">
        <f t="shared" si="1"/>
        <v>3406108650051.1953</v>
      </c>
      <c r="CX2" s="77">
        <f t="shared" si="1"/>
        <v>3491261632125.1436</v>
      </c>
      <c r="CY2" s="77">
        <f t="shared" si="1"/>
        <v>1579110929625.2629</v>
      </c>
      <c r="CZ2" s="77">
        <f>gDP!Q265</f>
        <v>3832675008705.6299</v>
      </c>
      <c r="DA2" s="77">
        <f>gDP!R265</f>
        <v>4662491340821.54</v>
      </c>
      <c r="DB2" s="77">
        <f>gDP!S265</f>
        <v>5358933631570.21</v>
      </c>
      <c r="DC2" s="77">
        <f>gDP!T265</f>
        <v>5990674140488.3896</v>
      </c>
      <c r="DD2" s="77">
        <f>gDP!U265</f>
        <v>6508276319629.6104</v>
      </c>
      <c r="DE2" s="77">
        <f>gDP!V265</f>
        <v>7356785497915.2402</v>
      </c>
      <c r="DF2" s="77">
        <f>gDP!W265</f>
        <v>8700846272428.6396</v>
      </c>
      <c r="DG2" s="77">
        <f>gDP!X265</f>
        <v>10113430898732.801</v>
      </c>
      <c r="DH2" s="77">
        <f>gDP!Y265</f>
        <v>11419164161217.699</v>
      </c>
      <c r="DI2" s="77">
        <f>gDP!Z265</f>
        <v>11796482847017.699</v>
      </c>
      <c r="DJ2" s="77">
        <f>gDP!AA265</f>
        <v>11648085880486.301</v>
      </c>
      <c r="DK2" s="77">
        <f>gDP!AB265</f>
        <v>11972210792643.6</v>
      </c>
      <c r="DL2" s="77">
        <f>gDP!AC265</f>
        <v>12445989345469.1</v>
      </c>
      <c r="DM2" s="77">
        <f>gDP!AD265</f>
        <v>13023992824419.699</v>
      </c>
      <c r="DN2" s="77">
        <f>gDP!AE265</f>
        <v>15351689886643.1</v>
      </c>
      <c r="DO2" s="77">
        <f>gDP!AF265</f>
        <v>17485079208341.4</v>
      </c>
      <c r="DP2" s="77">
        <f>gDP!AG265</f>
        <v>19547533420110.199</v>
      </c>
      <c r="DQ2" s="77">
        <f>gDP!AH265</f>
        <v>20324144454836.398</v>
      </c>
      <c r="DR2" s="77">
        <f>gDP!AI265</f>
        <v>22822610047367.898</v>
      </c>
      <c r="DS2" s="77">
        <f>gDP!AJ265</f>
        <v>23823551632893.898</v>
      </c>
      <c r="DT2" s="77">
        <f>gDP!AK265</f>
        <v>25468013295178.398</v>
      </c>
      <c r="DU2" s="77">
        <f>gDP!AL265</f>
        <v>25959419035161.301</v>
      </c>
      <c r="DV2" s="77">
        <f>gDP!AM265</f>
        <v>27938851279645.602</v>
      </c>
      <c r="DW2" s="77">
        <f>gDP!AN265</f>
        <v>31140610056946.102</v>
      </c>
      <c r="DX2" s="77">
        <f>gDP!AO265</f>
        <v>31857694101272.102</v>
      </c>
      <c r="DY2" s="77">
        <f>gDP!AP265</f>
        <v>31752297154746.398</v>
      </c>
      <c r="DZ2" s="77">
        <f>gDP!AQ265</f>
        <v>31697043749659.301</v>
      </c>
      <c r="EA2" s="77">
        <f>gDP!AR265</f>
        <v>32730998280081.102</v>
      </c>
      <c r="EB2" s="77">
        <f>gDP!AS265</f>
        <v>33839387350047.301</v>
      </c>
      <c r="EC2" s="77">
        <f>gDP!AT265</f>
        <v>33626960202657.602</v>
      </c>
      <c r="ED2" s="77">
        <f>gDP!AU265</f>
        <v>34917697037982.801</v>
      </c>
      <c r="EE2" s="77">
        <f>gDP!AV265</f>
        <v>39152139289705.398</v>
      </c>
      <c r="EF2" s="77">
        <f>gDP!AW265</f>
        <v>44116244570755</v>
      </c>
      <c r="EG2" s="77">
        <f>gDP!AX265</f>
        <v>47760320738747.797</v>
      </c>
      <c r="EH2" s="77">
        <f>gDP!AY265</f>
        <v>51749808632586.703</v>
      </c>
      <c r="EI2" s="77">
        <f>gDP!AZ265</f>
        <v>58314867929879.602</v>
      </c>
      <c r="EJ2" s="77">
        <f>gDP!BA265</f>
        <v>64072295929643.398</v>
      </c>
      <c r="EK2" s="77">
        <f>gDP!BB265</f>
        <v>60718262754480.102</v>
      </c>
      <c r="EL2" s="77">
        <f>gDP!BC265</f>
        <v>66514174634776</v>
      </c>
      <c r="EM2" s="77">
        <f>gDP!BD265</f>
        <v>73957792909770.5</v>
      </c>
      <c r="EN2" s="77">
        <f>gDP!BE265</f>
        <v>75603976718162.797</v>
      </c>
      <c r="EO2" s="77">
        <f>gDP!BF265</f>
        <v>77751368312765.5</v>
      </c>
      <c r="EP2" s="77">
        <f>gDP!BG265</f>
        <v>79894385759929.203</v>
      </c>
      <c r="EQ2" s="77">
        <f>gDP!BH265</f>
        <v>75359657218242.5</v>
      </c>
      <c r="ER2" s="77">
        <f>gDP!BI265</f>
        <v>76588030455295.5</v>
      </c>
      <c r="ES2" s="77">
        <f>gDP!BJ265</f>
        <v>81550955754739.297</v>
      </c>
      <c r="ET2" s="77">
        <f>gDP!BK265</f>
        <v>86686870786621.5</v>
      </c>
      <c r="EU2" s="77">
        <f>gDP!BL265</f>
        <v>87945574337517.797</v>
      </c>
      <c r="EV2" s="77">
        <f>gDP!BM265</f>
        <v>85577718250195.5</v>
      </c>
      <c r="EW2" s="77">
        <f>gDP!BN265</f>
        <v>97527032881901.094</v>
      </c>
      <c r="EX2" s="77">
        <f>gDP!BO265</f>
        <v>101225059591363</v>
      </c>
    </row>
    <row r="3" spans="1:154" x14ac:dyDescent="0.35">
      <c r="A3" t="s">
        <v>754</v>
      </c>
      <c r="B3" s="77">
        <f>SUMIF(CZ5:CZ270,"&gt;0",B5:B270)</f>
        <v>173703138000</v>
      </c>
      <c r="C3" s="77">
        <f t="shared" ref="C3:AZ3" si="2">SUMIF(DA5:DA270,"&gt;0",C5:C270)</f>
        <v>172185420800</v>
      </c>
      <c r="D3" s="77">
        <f t="shared" si="2"/>
        <v>184502014200</v>
      </c>
      <c r="E3" s="77">
        <f t="shared" si="2"/>
        <v>195280373600</v>
      </c>
      <c r="F3" s="77">
        <f t="shared" si="2"/>
        <v>200080401600</v>
      </c>
      <c r="G3" s="77">
        <f t="shared" si="2"/>
        <v>214428078000.00003</v>
      </c>
      <c r="H3" s="77">
        <f t="shared" si="2"/>
        <v>230927021800.00003</v>
      </c>
      <c r="I3" s="77">
        <f t="shared" si="2"/>
        <v>256953167400.00003</v>
      </c>
      <c r="J3" s="77">
        <f t="shared" si="2"/>
        <v>298017120100</v>
      </c>
      <c r="K3" s="77">
        <f t="shared" si="2"/>
        <v>349888173100</v>
      </c>
      <c r="L3" s="77">
        <f t="shared" si="2"/>
        <v>404598469000</v>
      </c>
      <c r="M3" s="77">
        <f t="shared" si="2"/>
        <v>448076885400</v>
      </c>
      <c r="N3" s="77">
        <f t="shared" si="2"/>
        <v>489762456899.99994</v>
      </c>
      <c r="O3" s="77">
        <f t="shared" si="2"/>
        <v>543240170800</v>
      </c>
      <c r="P3" s="77">
        <f t="shared" si="2"/>
        <v>579781284600</v>
      </c>
      <c r="Q3" s="77">
        <f t="shared" si="2"/>
        <v>610300525500</v>
      </c>
      <c r="R3" s="77">
        <f t="shared" si="2"/>
        <v>617899684000</v>
      </c>
      <c r="S3" s="77">
        <f t="shared" si="2"/>
        <v>625087064000</v>
      </c>
      <c r="T3" s="77">
        <f t="shared" si="2"/>
        <v>1220172761678.0962</v>
      </c>
      <c r="U3" s="77">
        <f t="shared" si="2"/>
        <v>1108864427433.2629</v>
      </c>
      <c r="V3" s="77">
        <f t="shared" si="2"/>
        <v>1096659393971.5488</v>
      </c>
      <c r="W3" s="77">
        <f t="shared" si="2"/>
        <v>1029544950347.395</v>
      </c>
      <c r="X3" s="77">
        <f t="shared" si="2"/>
        <v>880747391412.26355</v>
      </c>
      <c r="Y3" s="77">
        <f t="shared" si="2"/>
        <v>1163056827894.084</v>
      </c>
      <c r="Z3" s="77">
        <f t="shared" si="2"/>
        <v>1175905880299.0967</v>
      </c>
      <c r="AA3" s="77">
        <f t="shared" si="2"/>
        <v>1146001411441.6943</v>
      </c>
      <c r="AB3" s="77">
        <f t="shared" si="2"/>
        <v>1145368356092.6418</v>
      </c>
      <c r="AC3" s="77">
        <f t="shared" si="2"/>
        <v>1191191304220.7285</v>
      </c>
      <c r="AD3" s="77">
        <f t="shared" si="2"/>
        <v>1187548957341.9534</v>
      </c>
      <c r="AE3" s="77">
        <f t="shared" si="2"/>
        <v>1249450599448.2971</v>
      </c>
      <c r="AF3" s="77">
        <f t="shared" si="2"/>
        <v>1404429428193.532</v>
      </c>
      <c r="AG3" s="77">
        <f t="shared" si="2"/>
        <v>1645494734193.9509</v>
      </c>
      <c r="AH3" s="77">
        <f t="shared" si="2"/>
        <v>1862812297255.0491</v>
      </c>
      <c r="AI3" s="77">
        <f t="shared" si="2"/>
        <v>2162119154584.198</v>
      </c>
      <c r="AJ3" s="77">
        <f t="shared" si="2"/>
        <v>2306543082074.1646</v>
      </c>
      <c r="AK3" s="77">
        <f t="shared" si="2"/>
        <v>2395474488127.6313</v>
      </c>
      <c r="AL3" s="77">
        <f t="shared" si="2"/>
        <v>2886614652346.5859</v>
      </c>
      <c r="AM3" s="77">
        <f t="shared" si="2"/>
        <v>3037540164026.437</v>
      </c>
      <c r="AN3" s="77">
        <f t="shared" si="2"/>
        <v>3218793568282.6748</v>
      </c>
      <c r="AO3" s="77">
        <f t="shared" si="2"/>
        <v>3342697404688.5288</v>
      </c>
      <c r="AP3" s="77">
        <f t="shared" si="2"/>
        <v>3377886823560.207</v>
      </c>
      <c r="AQ3" s="77">
        <f t="shared" si="2"/>
        <v>3307220212342.8511</v>
      </c>
      <c r="AR3" s="77">
        <f t="shared" si="2"/>
        <v>3291998654988.7612</v>
      </c>
      <c r="AS3" s="77">
        <f t="shared" si="2"/>
        <v>3106146985610.2271</v>
      </c>
      <c r="AT3" s="77">
        <f t="shared" si="2"/>
        <v>3076740785059.5532</v>
      </c>
      <c r="AU3" s="77">
        <f t="shared" si="2"/>
        <v>3219037131653.7837</v>
      </c>
      <c r="AV3" s="77">
        <f t="shared" si="2"/>
        <v>3360156379708.0347</v>
      </c>
      <c r="AW3" s="77">
        <f t="shared" si="2"/>
        <v>3514224024379.8516</v>
      </c>
      <c r="AX3" s="77">
        <f t="shared" si="2"/>
        <v>3648156055070.0444</v>
      </c>
      <c r="AY3" s="77">
        <f t="shared" si="2"/>
        <v>2258467764293.0444</v>
      </c>
      <c r="AZ3" s="77">
        <f t="shared" si="2"/>
        <v>14481938575.127468</v>
      </c>
      <c r="BA3" s="77">
        <f>SUMIF(CZ5:CZ270,"&gt;0",BA5:BA270)</f>
        <v>32873126999.999996</v>
      </c>
      <c r="BB3" s="77">
        <f t="shared" ref="BB3:CY3" si="3">SUMIF(DA5:DA270,"&gt;0",BB5:BB270)</f>
        <v>36347088000</v>
      </c>
      <c r="BC3" s="77">
        <f t="shared" si="3"/>
        <v>41412512400</v>
      </c>
      <c r="BD3" s="77">
        <f t="shared" si="3"/>
        <v>47177311999.999992</v>
      </c>
      <c r="BE3" s="77">
        <f t="shared" si="3"/>
        <v>50956806400</v>
      </c>
      <c r="BF3" s="77">
        <f t="shared" si="3"/>
        <v>55584754199.999992</v>
      </c>
      <c r="BG3" s="77">
        <f t="shared" si="3"/>
        <v>61376733899.999992</v>
      </c>
      <c r="BH3" s="77">
        <f t="shared" si="3"/>
        <v>67785191400</v>
      </c>
      <c r="BI3" s="77">
        <f t="shared" si="3"/>
        <v>75432904799.999985</v>
      </c>
      <c r="BJ3" s="77">
        <f t="shared" si="3"/>
        <v>84024474200</v>
      </c>
      <c r="BK3" s="77">
        <f t="shared" si="3"/>
        <v>93291713099.999985</v>
      </c>
      <c r="BL3" s="77">
        <f t="shared" si="3"/>
        <v>102116467800</v>
      </c>
      <c r="BM3" s="77">
        <f t="shared" si="3"/>
        <v>111034357500</v>
      </c>
      <c r="BN3" s="77">
        <f t="shared" si="3"/>
        <v>123660901500</v>
      </c>
      <c r="BO3" s="77">
        <f t="shared" si="3"/>
        <v>135099114500.00002</v>
      </c>
      <c r="BP3" s="77">
        <f t="shared" si="3"/>
        <v>147113014500</v>
      </c>
      <c r="BQ3" s="77">
        <f t="shared" si="3"/>
        <v>162329578000</v>
      </c>
      <c r="BR3" s="77">
        <f t="shared" si="3"/>
        <v>183351350000</v>
      </c>
      <c r="BS3" s="77">
        <f t="shared" si="3"/>
        <v>411174749590.61694</v>
      </c>
      <c r="BT3" s="77">
        <f t="shared" si="3"/>
        <v>398196011681.3316</v>
      </c>
      <c r="BU3" s="77">
        <f t="shared" si="3"/>
        <v>442085574066.75964</v>
      </c>
      <c r="BV3" s="77">
        <f t="shared" si="3"/>
        <v>461127404920.78247</v>
      </c>
      <c r="BW3" s="77">
        <f t="shared" si="3"/>
        <v>453449096902.34326</v>
      </c>
      <c r="BX3" s="77">
        <f t="shared" si="3"/>
        <v>741042823381.34851</v>
      </c>
      <c r="BY3" s="77">
        <f t="shared" si="3"/>
        <v>771413071076.79651</v>
      </c>
      <c r="BZ3" s="77">
        <f t="shared" si="3"/>
        <v>777468597924.24353</v>
      </c>
      <c r="CA3" s="77">
        <f t="shared" si="3"/>
        <v>823388390921.38916</v>
      </c>
      <c r="CB3" s="77">
        <f t="shared" si="3"/>
        <v>889032806153.44299</v>
      </c>
      <c r="CC3" s="77">
        <f t="shared" si="3"/>
        <v>896302591670.03674</v>
      </c>
      <c r="CD3" s="77">
        <f t="shared" si="3"/>
        <v>959259651801.25476</v>
      </c>
      <c r="CE3" s="77">
        <f t="shared" si="3"/>
        <v>1060311887985.4059</v>
      </c>
      <c r="CF3" s="77">
        <f t="shared" si="3"/>
        <v>1204447742460.6538</v>
      </c>
      <c r="CG3" s="77">
        <f t="shared" si="3"/>
        <v>1371967481660.0203</v>
      </c>
      <c r="CH3" s="77">
        <f t="shared" si="3"/>
        <v>1629367606080.075</v>
      </c>
      <c r="CI3" s="77">
        <f t="shared" si="3"/>
        <v>1733768911950.3035</v>
      </c>
      <c r="CJ3" s="77">
        <f t="shared" si="3"/>
        <v>1829996937717.9502</v>
      </c>
      <c r="CK3" s="77">
        <f t="shared" si="3"/>
        <v>2225613777791.7432</v>
      </c>
      <c r="CL3" s="77">
        <f t="shared" si="3"/>
        <v>2255294307508.2559</v>
      </c>
      <c r="CM3" s="77">
        <f t="shared" si="3"/>
        <v>2417567685561.1353</v>
      </c>
      <c r="CN3" s="77">
        <f t="shared" si="3"/>
        <v>2532764095897.752</v>
      </c>
      <c r="CO3" s="77">
        <f t="shared" si="3"/>
        <v>2620899629443.7173</v>
      </c>
      <c r="CP3" s="77">
        <f t="shared" si="3"/>
        <v>2695416238651.0889</v>
      </c>
      <c r="CQ3" s="77">
        <f t="shared" si="3"/>
        <v>2730566635075.3457</v>
      </c>
      <c r="CR3" s="77">
        <f t="shared" si="3"/>
        <v>2546534717923.6006</v>
      </c>
      <c r="CS3" s="77">
        <f t="shared" si="3"/>
        <v>2568486040221.7002</v>
      </c>
      <c r="CT3" s="77">
        <f t="shared" si="3"/>
        <v>2713414536593.1025</v>
      </c>
      <c r="CU3" s="77">
        <f t="shared" si="3"/>
        <v>2830685003345.5752</v>
      </c>
      <c r="CV3" s="77">
        <f t="shared" si="3"/>
        <v>2832013171349.5747</v>
      </c>
      <c r="CW3" s="77">
        <f t="shared" si="3"/>
        <v>2884521186390.2637</v>
      </c>
      <c r="CX3" s="77">
        <f t="shared" si="3"/>
        <v>2031110803119.636</v>
      </c>
      <c r="CY3" s="77">
        <f t="shared" si="3"/>
        <v>33719140562.983356</v>
      </c>
      <c r="CZ3" s="77" cm="1">
        <f t="array" ref="CZ3">SUM(_xlfn.IFNA(CZ5:CZ270,""))</f>
        <v>1279110000000</v>
      </c>
      <c r="DA3" s="77" cm="1">
        <f t="array" ref="DA3">SUM(_xlfn.IFNA(DA5:DA270,""))</f>
        <v>1425376000000</v>
      </c>
      <c r="DB3" s="77" cm="1">
        <f t="array" ref="DB3">SUM(_xlfn.IFNA(DB5:DB270,""))</f>
        <v>1545243000000</v>
      </c>
      <c r="DC3" s="77" cm="1">
        <f t="array" ref="DC3">SUM(_xlfn.IFNA(DC5:DC270,""))</f>
        <v>1684904000000</v>
      </c>
      <c r="DD3" s="77" cm="1">
        <f t="array" ref="DD3">SUM(_xlfn.IFNA(DD5:DD270,""))</f>
        <v>1873412000000</v>
      </c>
      <c r="DE3" s="77" cm="1">
        <f t="array" ref="DE3">SUM(_xlfn.IFNA(DE5:DE270,""))</f>
        <v>2081826000000</v>
      </c>
      <c r="DF3" s="77" cm="1">
        <f t="array" ref="DF3">SUM(_xlfn.IFNA(DF5:DF270,""))</f>
        <v>2351599000000</v>
      </c>
      <c r="DG3" s="77" cm="1">
        <f t="array" ref="DG3">SUM(_xlfn.IFNA(DG5:DG270,""))</f>
        <v>2627333000000</v>
      </c>
      <c r="DH3" s="77" cm="1">
        <f t="array" ref="DH3">SUM(_xlfn.IFNA(DH5:DH270,""))</f>
        <v>2857307000000</v>
      </c>
      <c r="DI3" s="77" cm="1">
        <f t="array" ref="DI3">SUM(_xlfn.IFNA(DI5:DI270,""))</f>
        <v>3207041000000</v>
      </c>
      <c r="DJ3" s="77" cm="1">
        <f t="array" ref="DJ3">SUM(_xlfn.IFNA(DJ5:DJ270,""))</f>
        <v>3343789000000</v>
      </c>
      <c r="DK3" s="77" cm="1">
        <f t="array" ref="DK3">SUM(_xlfn.IFNA(DK5:DK270,""))</f>
        <v>3634038000000</v>
      </c>
      <c r="DL3" s="77" cm="1">
        <f t="array" ref="DL3">SUM(_xlfn.IFNA(DL5:DL270,""))</f>
        <v>4037613000000</v>
      </c>
      <c r="DM3" s="77" cm="1">
        <f t="array" ref="DM3">SUM(_xlfn.IFNA(DM5:DM270,""))</f>
        <v>4338979000000</v>
      </c>
      <c r="DN3" s="77" cm="1">
        <f t="array" ref="DN3">SUM(_xlfn.IFNA(DN5:DN270,""))</f>
        <v>4579631000000</v>
      </c>
      <c r="DO3" s="77" cm="1">
        <f t="array" ref="DO3">SUM(_xlfn.IFNA(DO5:DO270,""))</f>
        <v>4855215000000</v>
      </c>
      <c r="DP3" s="77" cm="1">
        <f t="array" ref="DP3">SUM(_xlfn.IFNA(DP5:DP270,""))</f>
        <v>5236438000000</v>
      </c>
      <c r="DQ3" s="77" cm="1">
        <f t="array" ref="DQ3">SUM(_xlfn.IFNA(DQ5:DQ270,""))</f>
        <v>5641580000000</v>
      </c>
      <c r="DR3" s="77" cm="1">
        <f t="array" ref="DR3">SUM(_xlfn.IFNA(DR5:DR270,""))</f>
        <v>14241142904664.24</v>
      </c>
      <c r="DS3" s="77" cm="1">
        <f t="array" ref="DS3">SUM(_xlfn.IFNA(DS5:DS270,""))</f>
        <v>18396963573886.793</v>
      </c>
      <c r="DT3" s="77" cm="1">
        <f t="array" ref="DT3">SUM(_xlfn.IFNA(DT5:DT270,""))</f>
        <v>19940158250469.047</v>
      </c>
      <c r="DU3" s="77" cm="1">
        <f t="array" ref="DU3">SUM(_xlfn.IFNA(DU5:DU270,""))</f>
        <v>20709796902130.426</v>
      </c>
      <c r="DV3" s="77" cm="1">
        <f t="array" ref="DV3">SUM(_xlfn.IFNA(DV5:DV270,""))</f>
        <v>16108499912029.145</v>
      </c>
      <c r="DW3" s="77" cm="1">
        <f t="array" ref="DW3">SUM(_xlfn.IFNA(DW5:DW270,""))</f>
        <v>21767302179688.742</v>
      </c>
      <c r="DX3" s="77" cm="1">
        <f t="array" ref="DX3">SUM(_xlfn.IFNA(DX5:DX270,""))</f>
        <v>22697754333659.012</v>
      </c>
      <c r="DY3" s="77" cm="1">
        <f t="array" ref="DY3">SUM(_xlfn.IFNA(DY5:DY270,""))</f>
        <v>23061927491473.164</v>
      </c>
      <c r="DZ3" s="77" cm="1">
        <f t="array" ref="DZ3">SUM(_xlfn.IFNA(DZ5:DZ270,""))</f>
        <v>23618323855404.418</v>
      </c>
      <c r="EA3" s="77" cm="1">
        <f t="array" ref="EA3">SUM(_xlfn.IFNA(EA5:EA270,""))</f>
        <v>25122189845666.004</v>
      </c>
      <c r="EB3" s="77" cm="1">
        <f t="array" ref="EB3">SUM(_xlfn.IFNA(EB5:EB270,""))</f>
        <v>25217372649315.449</v>
      </c>
      <c r="EC3" s="77" cm="1">
        <f t="array" ref="EC3">SUM(_xlfn.IFNA(EC5:EC270,""))</f>
        <v>25128314050175.336</v>
      </c>
      <c r="ED3" s="77" cm="1">
        <f t="array" ref="ED3">SUM(_xlfn.IFNA(ED5:ED270,""))</f>
        <v>26470858460504.426</v>
      </c>
      <c r="EE3" s="77" cm="1">
        <f t="array" ref="EE3">SUM(_xlfn.IFNA(EE5:EE270,""))</f>
        <v>30112464319186.418</v>
      </c>
      <c r="EF3" s="77" cm="1">
        <f t="array" ref="EF3">SUM(_xlfn.IFNA(EF5:EF270,""))</f>
        <v>34105269640161.008</v>
      </c>
      <c r="EG3" s="77" cm="1">
        <f t="array" ref="EG3">SUM(_xlfn.IFNA(EG5:EG270,""))</f>
        <v>41228234883305.883</v>
      </c>
      <c r="EH3" s="77" cm="1">
        <f t="array" ref="EH3">SUM(_xlfn.IFNA(EH5:EH270,""))</f>
        <v>44361542910579.938</v>
      </c>
      <c r="EI3" s="77" cm="1">
        <f t="array" ref="EI3">SUM(_xlfn.IFNA(EI5:EI270,""))</f>
        <v>48566951725738.891</v>
      </c>
      <c r="EJ3" s="77" cm="1">
        <f t="array" ref="EJ3">SUM(_xlfn.IFNA(EJ5:EJ270,""))</f>
        <v>55884611744036.063</v>
      </c>
      <c r="EK3" s="77" cm="1">
        <f t="array" ref="EK3">SUM(_xlfn.IFNA(EK5:EK270,""))</f>
        <v>54202825583302.258</v>
      </c>
      <c r="EL3" s="77" cm="1">
        <f t="array" ref="EL3">SUM(_xlfn.IFNA(EL5:EL270,""))</f>
        <v>60193103325829.273</v>
      </c>
      <c r="EM3" s="77" cm="1">
        <f t="array" ref="EM3">SUM(_xlfn.IFNA(EM5:EM270,""))</f>
        <v>63483479373913.641</v>
      </c>
      <c r="EN3" s="77" cm="1">
        <f t="array" ref="EN3">SUM(_xlfn.IFNA(EN5:EN270,""))</f>
        <v>66549788473588.156</v>
      </c>
      <c r="EO3" s="77" cm="1">
        <f t="array" ref="EO3">SUM(_xlfn.IFNA(EO5:EO270,""))</f>
        <v>68285028710238.555</v>
      </c>
      <c r="EP3" s="77" cm="1">
        <f t="array" ref="EP3">SUM(_xlfn.IFNA(EP5:EP270,""))</f>
        <v>69981025217362.711</v>
      </c>
      <c r="EQ3" s="77" cm="1">
        <f t="array" ref="EQ3">SUM(_xlfn.IFNA(EQ5:EQ270,""))</f>
        <v>66418981232927.789</v>
      </c>
      <c r="ER3" s="77" cm="1">
        <f t="array" ref="ER3">SUM(_xlfn.IFNA(ER5:ER270,""))</f>
        <v>67002721414106.422</v>
      </c>
      <c r="ES3" s="77" cm="1">
        <f t="array" ref="ES3">SUM(_xlfn.IFNA(ES5:ES270,""))</f>
        <v>71346670528477.266</v>
      </c>
      <c r="ET3" s="77" cm="1">
        <f t="array" ref="ET3">SUM(_xlfn.IFNA(ET5:ET270,""))</f>
        <v>73125367355685.984</v>
      </c>
      <c r="EU3" s="77" cm="1">
        <f t="array" ref="EU3">SUM(_xlfn.IFNA(EU5:EU270,""))</f>
        <v>74130079626410.766</v>
      </c>
      <c r="EV3" s="77" cm="1">
        <f t="array" ref="EV3">SUM(_xlfn.IFNA(EV5:EV270,""))</f>
        <v>72472949849064.672</v>
      </c>
      <c r="EW3" s="77" cm="1">
        <f t="array" ref="EW3">SUM(_xlfn.IFNA(EW5:EW270,""))</f>
        <v>56738288606017.844</v>
      </c>
      <c r="EX3" s="77" cm="1">
        <f t="array" ref="EX3">SUM(_xlfn.IFNA(EX5:EX270,""))</f>
        <v>2161483369422.01</v>
      </c>
    </row>
    <row r="4" spans="1:154" x14ac:dyDescent="0.35">
      <c r="A4" t="s">
        <v>213</v>
      </c>
      <c r="B4" t="s">
        <v>755</v>
      </c>
      <c r="C4" t="s">
        <v>756</v>
      </c>
      <c r="D4" t="s">
        <v>757</v>
      </c>
      <c r="E4" t="s">
        <v>758</v>
      </c>
      <c r="F4" t="s">
        <v>759</v>
      </c>
      <c r="G4" t="s">
        <v>760</v>
      </c>
      <c r="H4" t="s">
        <v>761</v>
      </c>
      <c r="I4" t="s">
        <v>762</v>
      </c>
      <c r="J4" t="s">
        <v>763</v>
      </c>
      <c r="K4" t="s">
        <v>764</v>
      </c>
      <c r="L4" t="s">
        <v>765</v>
      </c>
      <c r="M4" t="s">
        <v>766</v>
      </c>
      <c r="N4" t="s">
        <v>767</v>
      </c>
      <c r="O4" t="s">
        <v>768</v>
      </c>
      <c r="P4" t="s">
        <v>769</v>
      </c>
      <c r="Q4" t="s">
        <v>770</v>
      </c>
      <c r="R4" t="s">
        <v>771</v>
      </c>
      <c r="S4" t="s">
        <v>772</v>
      </c>
      <c r="T4" t="s">
        <v>773</v>
      </c>
      <c r="U4" t="s">
        <v>774</v>
      </c>
      <c r="V4" t="s">
        <v>775</v>
      </c>
      <c r="W4" t="s">
        <v>776</v>
      </c>
      <c r="X4" t="s">
        <v>777</v>
      </c>
      <c r="Y4" t="s">
        <v>778</v>
      </c>
      <c r="Z4" t="s">
        <v>779</v>
      </c>
      <c r="AA4" t="s">
        <v>780</v>
      </c>
      <c r="AB4" t="s">
        <v>781</v>
      </c>
      <c r="AC4" t="s">
        <v>782</v>
      </c>
      <c r="AD4" t="s">
        <v>783</v>
      </c>
      <c r="AE4" t="s">
        <v>784</v>
      </c>
      <c r="AF4" t="s">
        <v>785</v>
      </c>
      <c r="AG4" t="s">
        <v>786</v>
      </c>
      <c r="AH4" t="s">
        <v>787</v>
      </c>
      <c r="AI4" t="s">
        <v>788</v>
      </c>
      <c r="AJ4" t="s">
        <v>789</v>
      </c>
      <c r="AK4" t="s">
        <v>790</v>
      </c>
      <c r="AL4" t="s">
        <v>791</v>
      </c>
      <c r="AM4" t="s">
        <v>792</v>
      </c>
      <c r="AN4" t="s">
        <v>793</v>
      </c>
      <c r="AO4" t="s">
        <v>794</v>
      </c>
      <c r="AP4" t="s">
        <v>795</v>
      </c>
      <c r="AQ4" t="s">
        <v>796</v>
      </c>
      <c r="AR4" t="s">
        <v>797</v>
      </c>
      <c r="AS4" t="s">
        <v>798</v>
      </c>
      <c r="AT4" t="s">
        <v>799</v>
      </c>
      <c r="AU4" t="s">
        <v>800</v>
      </c>
      <c r="AV4" t="s">
        <v>801</v>
      </c>
      <c r="AW4" t="s">
        <v>802</v>
      </c>
      <c r="AX4" t="s">
        <v>803</v>
      </c>
      <c r="AY4" t="s">
        <v>804</v>
      </c>
      <c r="AZ4" t="s">
        <v>805</v>
      </c>
      <c r="BA4" t="s">
        <v>755</v>
      </c>
      <c r="BB4" t="s">
        <v>756</v>
      </c>
      <c r="BC4" t="s">
        <v>757</v>
      </c>
      <c r="BD4" t="s">
        <v>758</v>
      </c>
      <c r="BE4" t="s">
        <v>759</v>
      </c>
      <c r="BF4" t="s">
        <v>760</v>
      </c>
      <c r="BG4" t="s">
        <v>761</v>
      </c>
      <c r="BH4" t="s">
        <v>762</v>
      </c>
      <c r="BI4" t="s">
        <v>763</v>
      </c>
      <c r="BJ4" t="s">
        <v>764</v>
      </c>
      <c r="BK4" t="s">
        <v>765</v>
      </c>
      <c r="BL4" t="s">
        <v>766</v>
      </c>
      <c r="BM4" t="s">
        <v>767</v>
      </c>
      <c r="BN4" t="s">
        <v>768</v>
      </c>
      <c r="BO4" t="s">
        <v>769</v>
      </c>
      <c r="BP4" t="s">
        <v>770</v>
      </c>
      <c r="BQ4" t="s">
        <v>771</v>
      </c>
      <c r="BR4" t="s">
        <v>772</v>
      </c>
      <c r="BS4" t="s">
        <v>773</v>
      </c>
      <c r="BT4" t="s">
        <v>774</v>
      </c>
      <c r="BU4" t="s">
        <v>775</v>
      </c>
      <c r="BV4" t="s">
        <v>776</v>
      </c>
      <c r="BW4" t="s">
        <v>777</v>
      </c>
      <c r="BX4" t="s">
        <v>778</v>
      </c>
      <c r="BY4" t="s">
        <v>779</v>
      </c>
      <c r="BZ4" t="s">
        <v>780</v>
      </c>
      <c r="CA4" t="s">
        <v>781</v>
      </c>
      <c r="CB4" t="s">
        <v>782</v>
      </c>
      <c r="CC4" t="s">
        <v>783</v>
      </c>
      <c r="CD4" t="s">
        <v>784</v>
      </c>
      <c r="CE4" t="s">
        <v>785</v>
      </c>
      <c r="CF4" t="s">
        <v>786</v>
      </c>
      <c r="CG4" t="s">
        <v>787</v>
      </c>
      <c r="CH4" t="s">
        <v>788</v>
      </c>
      <c r="CI4" t="s">
        <v>789</v>
      </c>
      <c r="CJ4" t="s">
        <v>790</v>
      </c>
      <c r="CK4" t="s">
        <v>791</v>
      </c>
      <c r="CL4" t="s">
        <v>792</v>
      </c>
      <c r="CM4" t="s">
        <v>793</v>
      </c>
      <c r="CN4" t="s">
        <v>794</v>
      </c>
      <c r="CO4" t="s">
        <v>795</v>
      </c>
      <c r="CP4" t="s">
        <v>796</v>
      </c>
      <c r="CQ4" t="s">
        <v>797</v>
      </c>
      <c r="CR4" t="s">
        <v>798</v>
      </c>
      <c r="CS4" t="s">
        <v>799</v>
      </c>
      <c r="CT4" t="s">
        <v>800</v>
      </c>
      <c r="CU4" t="s">
        <v>801</v>
      </c>
      <c r="CV4" t="s">
        <v>802</v>
      </c>
      <c r="CW4" t="s">
        <v>803</v>
      </c>
      <c r="CX4" t="s">
        <v>804</v>
      </c>
      <c r="CY4" t="s">
        <v>805</v>
      </c>
      <c r="CZ4" t="s">
        <v>755</v>
      </c>
      <c r="DA4" t="s">
        <v>756</v>
      </c>
      <c r="DB4" t="s">
        <v>757</v>
      </c>
      <c r="DC4" t="s">
        <v>758</v>
      </c>
      <c r="DD4" t="s">
        <v>759</v>
      </c>
      <c r="DE4" t="s">
        <v>760</v>
      </c>
      <c r="DF4" t="s">
        <v>761</v>
      </c>
      <c r="DG4" t="s">
        <v>762</v>
      </c>
      <c r="DH4" t="s">
        <v>763</v>
      </c>
      <c r="DI4" t="s">
        <v>764</v>
      </c>
      <c r="DJ4" t="s">
        <v>765</v>
      </c>
      <c r="DK4" t="s">
        <v>766</v>
      </c>
      <c r="DL4" t="s">
        <v>767</v>
      </c>
      <c r="DM4" t="s">
        <v>768</v>
      </c>
      <c r="DN4" t="s">
        <v>769</v>
      </c>
      <c r="DO4" t="s">
        <v>770</v>
      </c>
      <c r="DP4" t="s">
        <v>771</v>
      </c>
      <c r="DQ4" t="s">
        <v>772</v>
      </c>
      <c r="DR4" t="s">
        <v>773</v>
      </c>
      <c r="DS4" t="s">
        <v>774</v>
      </c>
      <c r="DT4" t="s">
        <v>775</v>
      </c>
      <c r="DU4" t="s">
        <v>776</v>
      </c>
      <c r="DV4" t="s">
        <v>777</v>
      </c>
      <c r="DW4" t="s">
        <v>778</v>
      </c>
      <c r="DX4" t="s">
        <v>779</v>
      </c>
      <c r="DY4" t="s">
        <v>780</v>
      </c>
      <c r="DZ4" t="s">
        <v>781</v>
      </c>
      <c r="EA4" t="s">
        <v>782</v>
      </c>
      <c r="EB4" t="s">
        <v>783</v>
      </c>
      <c r="EC4" t="s">
        <v>784</v>
      </c>
      <c r="ED4" t="s">
        <v>785</v>
      </c>
      <c r="EE4" t="s">
        <v>786</v>
      </c>
      <c r="EF4" t="s">
        <v>787</v>
      </c>
      <c r="EG4" t="s">
        <v>788</v>
      </c>
      <c r="EH4" t="s">
        <v>789</v>
      </c>
      <c r="EI4" t="s">
        <v>790</v>
      </c>
      <c r="EJ4" t="s">
        <v>791</v>
      </c>
      <c r="EK4" t="s">
        <v>792</v>
      </c>
      <c r="EL4" t="s">
        <v>793</v>
      </c>
      <c r="EM4" t="s">
        <v>794</v>
      </c>
      <c r="EN4" t="s">
        <v>795</v>
      </c>
      <c r="EO4" t="s">
        <v>796</v>
      </c>
      <c r="EP4" t="s">
        <v>797</v>
      </c>
      <c r="EQ4" t="s">
        <v>798</v>
      </c>
      <c r="ER4" t="s">
        <v>799</v>
      </c>
      <c r="ES4" t="s">
        <v>800</v>
      </c>
      <c r="ET4" t="s">
        <v>801</v>
      </c>
      <c r="EU4" t="s">
        <v>802</v>
      </c>
      <c r="EV4" t="s">
        <v>803</v>
      </c>
      <c r="EW4" t="s">
        <v>804</v>
      </c>
      <c r="EX4" t="s">
        <v>805</v>
      </c>
    </row>
    <row r="5" spans="1:154" x14ac:dyDescent="0.35">
      <c r="A5" t="s">
        <v>217</v>
      </c>
      <c r="B5" s="77" t="e">
        <f>IF(INDEX([2]pivotTable!B$3:B$308,MATCH(totalExpenditure!$A5,[2]pivotTable!$A$3:$A$308,0))/100*INDEX(gDP!Q$6:Q$271,MATCH(totalExpenditure!$A5,gDP!$B$6:$B$271))=0,"",INDEX([2]pivotTable!B$3:B$308,MATCH(totalExpenditure!$A5,[2]pivotTable!$A$3:$A$308,0))/100*INDEX(gDP!Q$6:Q$271,MATCH(totalExpenditure!$A5,gDP!$B$6:$B$271)))</f>
        <v>#N/A</v>
      </c>
      <c r="C5" s="77" t="e">
        <f>IF(INDEX([2]pivotTable!C$3:C$308,MATCH(totalExpenditure!$A5,[2]pivotTable!$A$3:$A$308,0))/100*INDEX(gDP!R$6:R$271,MATCH(totalExpenditure!$A5,gDP!$B$6:$B$271))=0,"",INDEX([2]pivotTable!C$3:C$308,MATCH(totalExpenditure!$A5,[2]pivotTable!$A$3:$A$308,0))/100*INDEX(gDP!R$6:R$271,MATCH(totalExpenditure!$A5,gDP!$B$6:$B$271)))</f>
        <v>#N/A</v>
      </c>
      <c r="D5" s="77" t="e">
        <f>IF(INDEX([2]pivotTable!D$3:D$308,MATCH(totalExpenditure!$A5,[2]pivotTable!$A$3:$A$308,0))/100*INDEX(gDP!S$6:S$271,MATCH(totalExpenditure!$A5,gDP!$B$6:$B$271))=0,"",INDEX([2]pivotTable!D$3:D$308,MATCH(totalExpenditure!$A5,[2]pivotTable!$A$3:$A$308,0))/100*INDEX(gDP!S$6:S$271,MATCH(totalExpenditure!$A5,gDP!$B$6:$B$271)))</f>
        <v>#N/A</v>
      </c>
      <c r="E5" s="77" t="e">
        <f>IF(INDEX([2]pivotTable!E$3:E$308,MATCH(totalExpenditure!$A5,[2]pivotTable!$A$3:$A$308,0))/100*INDEX(gDP!T$6:T$271,MATCH(totalExpenditure!$A5,gDP!$B$6:$B$271))=0,"",INDEX([2]pivotTable!E$3:E$308,MATCH(totalExpenditure!$A5,[2]pivotTable!$A$3:$A$308,0))/100*INDEX(gDP!T$6:T$271,MATCH(totalExpenditure!$A5,gDP!$B$6:$B$271)))</f>
        <v>#N/A</v>
      </c>
      <c r="F5" s="77" t="e">
        <f>IF(INDEX([2]pivotTable!F$3:F$308,MATCH(totalExpenditure!$A5,[2]pivotTable!$A$3:$A$308,0))/100*INDEX(gDP!U$6:U$271,MATCH(totalExpenditure!$A5,gDP!$B$6:$B$271))=0,"",INDEX([2]pivotTable!F$3:F$308,MATCH(totalExpenditure!$A5,[2]pivotTable!$A$3:$A$308,0))/100*INDEX(gDP!U$6:U$271,MATCH(totalExpenditure!$A5,gDP!$B$6:$B$271)))</f>
        <v>#N/A</v>
      </c>
      <c r="G5" s="77" t="e">
        <f>IF(INDEX([2]pivotTable!G$3:G$308,MATCH(totalExpenditure!$A5,[2]pivotTable!$A$3:$A$308,0))/100*INDEX(gDP!V$6:V$271,MATCH(totalExpenditure!$A5,gDP!$B$6:$B$271))=0,"",INDEX([2]pivotTable!G$3:G$308,MATCH(totalExpenditure!$A5,[2]pivotTable!$A$3:$A$308,0))/100*INDEX(gDP!V$6:V$271,MATCH(totalExpenditure!$A5,gDP!$B$6:$B$271)))</f>
        <v>#N/A</v>
      </c>
      <c r="H5" s="77" t="e">
        <f>IF(INDEX([2]pivotTable!H$3:H$308,MATCH(totalExpenditure!$A5,[2]pivotTable!$A$3:$A$308,0))/100*INDEX(gDP!W$6:W$271,MATCH(totalExpenditure!$A5,gDP!$B$6:$B$271))=0,"",INDEX([2]pivotTable!H$3:H$308,MATCH(totalExpenditure!$A5,[2]pivotTable!$A$3:$A$308,0))/100*INDEX(gDP!W$6:W$271,MATCH(totalExpenditure!$A5,gDP!$B$6:$B$271)))</f>
        <v>#N/A</v>
      </c>
      <c r="I5" s="77" t="e">
        <f>IF(INDEX([2]pivotTable!I$3:I$308,MATCH(totalExpenditure!$A5,[2]pivotTable!$A$3:$A$308,0))/100*INDEX(gDP!X$6:X$271,MATCH(totalExpenditure!$A5,gDP!$B$6:$B$271))=0,"",INDEX([2]pivotTable!I$3:I$308,MATCH(totalExpenditure!$A5,[2]pivotTable!$A$3:$A$308,0))/100*INDEX(gDP!X$6:X$271,MATCH(totalExpenditure!$A5,gDP!$B$6:$B$271)))</f>
        <v>#N/A</v>
      </c>
      <c r="J5" s="77" t="e">
        <f>IF(INDEX([2]pivotTable!J$3:J$308,MATCH(totalExpenditure!$A5,[2]pivotTable!$A$3:$A$308,0))/100*INDEX(gDP!Y$6:Y$271,MATCH(totalExpenditure!$A5,gDP!$B$6:$B$271))=0,"",INDEX([2]pivotTable!J$3:J$308,MATCH(totalExpenditure!$A5,[2]pivotTable!$A$3:$A$308,0))/100*INDEX(gDP!Y$6:Y$271,MATCH(totalExpenditure!$A5,gDP!$B$6:$B$271)))</f>
        <v>#N/A</v>
      </c>
      <c r="K5" s="77" t="e">
        <f>IF(INDEX([2]pivotTable!K$3:K$308,MATCH(totalExpenditure!$A5,[2]pivotTable!$A$3:$A$308,0))/100*INDEX(gDP!Z$6:Z$271,MATCH(totalExpenditure!$A5,gDP!$B$6:$B$271))=0,"",INDEX([2]pivotTable!K$3:K$308,MATCH(totalExpenditure!$A5,[2]pivotTable!$A$3:$A$308,0))/100*INDEX(gDP!Z$6:Z$271,MATCH(totalExpenditure!$A5,gDP!$B$6:$B$271)))</f>
        <v>#N/A</v>
      </c>
      <c r="L5" s="77" t="e">
        <f>IF(INDEX([2]pivotTable!L$3:L$308,MATCH(totalExpenditure!$A5,[2]pivotTable!$A$3:$A$308,0))/100*INDEX(gDP!AA$6:AA$271,MATCH(totalExpenditure!$A5,gDP!$B$6:$B$271))=0,"",INDEX([2]pivotTable!L$3:L$308,MATCH(totalExpenditure!$A5,[2]pivotTable!$A$3:$A$308,0))/100*INDEX(gDP!AA$6:AA$271,MATCH(totalExpenditure!$A5,gDP!$B$6:$B$271)))</f>
        <v>#N/A</v>
      </c>
      <c r="M5" s="77" t="e">
        <f>IF(INDEX([2]pivotTable!M$3:M$308,MATCH(totalExpenditure!$A5,[2]pivotTable!$A$3:$A$308,0))/100*INDEX(gDP!AB$6:AB$271,MATCH(totalExpenditure!$A5,gDP!$B$6:$B$271))=0,"",INDEX([2]pivotTable!M$3:M$308,MATCH(totalExpenditure!$A5,[2]pivotTable!$A$3:$A$308,0))/100*INDEX(gDP!AB$6:AB$271,MATCH(totalExpenditure!$A5,gDP!$B$6:$B$271)))</f>
        <v>#N/A</v>
      </c>
      <c r="N5" s="77" t="e">
        <f>IF(INDEX([2]pivotTable!N$3:N$308,MATCH(totalExpenditure!$A5,[2]pivotTable!$A$3:$A$308,0))/100*INDEX(gDP!AC$6:AC$271,MATCH(totalExpenditure!$A5,gDP!$B$6:$B$271))=0,"",INDEX([2]pivotTable!N$3:N$308,MATCH(totalExpenditure!$A5,[2]pivotTable!$A$3:$A$308,0))/100*INDEX(gDP!AC$6:AC$271,MATCH(totalExpenditure!$A5,gDP!$B$6:$B$271)))</f>
        <v>#N/A</v>
      </c>
      <c r="O5" s="77" t="e">
        <f>IF(INDEX([2]pivotTable!O$3:O$308,MATCH(totalExpenditure!$A5,[2]pivotTable!$A$3:$A$308,0))/100*INDEX(gDP!AD$6:AD$271,MATCH(totalExpenditure!$A5,gDP!$B$6:$B$271))=0,"",INDEX([2]pivotTable!O$3:O$308,MATCH(totalExpenditure!$A5,[2]pivotTable!$A$3:$A$308,0))/100*INDEX(gDP!AD$6:AD$271,MATCH(totalExpenditure!$A5,gDP!$B$6:$B$271)))</f>
        <v>#N/A</v>
      </c>
      <c r="P5" s="77" t="e">
        <f>IF(INDEX([2]pivotTable!P$3:P$308,MATCH(totalExpenditure!$A5,[2]pivotTable!$A$3:$A$308,0))/100*INDEX(gDP!AE$6:AE$271,MATCH(totalExpenditure!$A5,gDP!$B$6:$B$271))=0,"",INDEX([2]pivotTable!P$3:P$308,MATCH(totalExpenditure!$A5,[2]pivotTable!$A$3:$A$308,0))/100*INDEX(gDP!AE$6:AE$271,MATCH(totalExpenditure!$A5,gDP!$B$6:$B$271)))</f>
        <v>#N/A</v>
      </c>
      <c r="Q5" s="77" t="e">
        <f>IF(INDEX([2]pivotTable!Q$3:Q$308,MATCH(totalExpenditure!$A5,[2]pivotTable!$A$3:$A$308,0))/100*INDEX(gDP!AF$6:AF$271,MATCH(totalExpenditure!$A5,gDP!$B$6:$B$271))=0,"",INDEX([2]pivotTable!Q$3:Q$308,MATCH(totalExpenditure!$A5,[2]pivotTable!$A$3:$A$308,0))/100*INDEX(gDP!AF$6:AF$271,MATCH(totalExpenditure!$A5,gDP!$B$6:$B$271)))</f>
        <v>#N/A</v>
      </c>
      <c r="R5" s="77" t="e">
        <f>IF(INDEX([2]pivotTable!R$3:R$308,MATCH(totalExpenditure!$A5,[2]pivotTable!$A$3:$A$308,0))/100*INDEX(gDP!AG$6:AG$271,MATCH(totalExpenditure!$A5,gDP!$B$6:$B$271))=0,"",INDEX([2]pivotTable!R$3:R$308,MATCH(totalExpenditure!$A5,[2]pivotTable!$A$3:$A$308,0))/100*INDEX(gDP!AG$6:AG$271,MATCH(totalExpenditure!$A5,gDP!$B$6:$B$271)))</f>
        <v>#N/A</v>
      </c>
      <c r="S5" s="77" t="e">
        <f>IF(INDEX([2]pivotTable!S$3:S$308,MATCH(totalExpenditure!$A5,[2]pivotTable!$A$3:$A$308,0))/100*INDEX(gDP!AH$6:AH$271,MATCH(totalExpenditure!$A5,gDP!$B$6:$B$271))=0,"",INDEX([2]pivotTable!S$3:S$308,MATCH(totalExpenditure!$A5,[2]pivotTable!$A$3:$A$308,0))/100*INDEX(gDP!AH$6:AH$271,MATCH(totalExpenditure!$A5,gDP!$B$6:$B$271)))</f>
        <v>#N/A</v>
      </c>
      <c r="T5" s="77" t="e">
        <f>IF(INDEX([2]pivotTable!T$3:T$308,MATCH(totalExpenditure!$A5,[2]pivotTable!$A$3:$A$308,0))/100*INDEX(gDP!AI$6:AI$271,MATCH(totalExpenditure!$A5,gDP!$B$6:$B$271))=0,"",INDEX([2]pivotTable!T$3:T$308,MATCH(totalExpenditure!$A5,[2]pivotTable!$A$3:$A$308,0))/100*INDEX(gDP!AI$6:AI$271,MATCH(totalExpenditure!$A5,gDP!$B$6:$B$271)))</f>
        <v>#N/A</v>
      </c>
      <c r="U5" s="77" t="e">
        <f>IF(INDEX([2]pivotTable!U$3:U$308,MATCH(totalExpenditure!$A5,[2]pivotTable!$A$3:$A$308,0))/100*INDEX(gDP!AJ$6:AJ$271,MATCH(totalExpenditure!$A5,gDP!$B$6:$B$271))=0,"",INDEX([2]pivotTable!U$3:U$308,MATCH(totalExpenditure!$A5,[2]pivotTable!$A$3:$A$308,0))/100*INDEX(gDP!AJ$6:AJ$271,MATCH(totalExpenditure!$A5,gDP!$B$6:$B$271)))</f>
        <v>#N/A</v>
      </c>
      <c r="V5" s="77" t="e">
        <f>IF(INDEX([2]pivotTable!V$3:V$308,MATCH(totalExpenditure!$A5,[2]pivotTable!$A$3:$A$308,0))/100*INDEX(gDP!AK$6:AK$271,MATCH(totalExpenditure!$A5,gDP!$B$6:$B$271))=0,"",INDEX([2]pivotTable!V$3:V$308,MATCH(totalExpenditure!$A5,[2]pivotTable!$A$3:$A$308,0))/100*INDEX(gDP!AK$6:AK$271,MATCH(totalExpenditure!$A5,gDP!$B$6:$B$271)))</f>
        <v>#N/A</v>
      </c>
      <c r="W5" s="77" t="e">
        <f>IF(INDEX([2]pivotTable!W$3:W$308,MATCH(totalExpenditure!$A5,[2]pivotTable!$A$3:$A$308,0))/100*INDEX(gDP!AL$6:AL$271,MATCH(totalExpenditure!$A5,gDP!$B$6:$B$271))=0,"",INDEX([2]pivotTable!W$3:W$308,MATCH(totalExpenditure!$A5,[2]pivotTable!$A$3:$A$308,0))/100*INDEX(gDP!AL$6:AL$271,MATCH(totalExpenditure!$A5,gDP!$B$6:$B$271)))</f>
        <v>#N/A</v>
      </c>
      <c r="X5" s="77" t="e">
        <f>IF(INDEX([2]pivotTable!X$3:X$308,MATCH(totalExpenditure!$A5,[2]pivotTable!$A$3:$A$308,0))/100*INDEX(gDP!AM$6:AM$271,MATCH(totalExpenditure!$A5,gDP!$B$6:$B$271))=0,"",INDEX([2]pivotTable!X$3:X$308,MATCH(totalExpenditure!$A5,[2]pivotTable!$A$3:$A$308,0))/100*INDEX(gDP!AM$6:AM$271,MATCH(totalExpenditure!$A5,gDP!$B$6:$B$271)))</f>
        <v>#N/A</v>
      </c>
      <c r="Y5" s="77" t="e">
        <f>IF(INDEX([2]pivotTable!Y$3:Y$308,MATCH(totalExpenditure!$A5,[2]pivotTable!$A$3:$A$308,0))/100*INDEX(gDP!AN$6:AN$271,MATCH(totalExpenditure!$A5,gDP!$B$6:$B$271))=0,"",INDEX([2]pivotTable!Y$3:Y$308,MATCH(totalExpenditure!$A5,[2]pivotTable!$A$3:$A$308,0))/100*INDEX(gDP!AN$6:AN$271,MATCH(totalExpenditure!$A5,gDP!$B$6:$B$271)))</f>
        <v>#N/A</v>
      </c>
      <c r="Z5" s="77" t="e">
        <f>IF(INDEX([2]pivotTable!Z$3:Z$308,MATCH(totalExpenditure!$A5,[2]pivotTable!$A$3:$A$308,0))/100*INDEX(gDP!AO$6:AO$271,MATCH(totalExpenditure!$A5,gDP!$B$6:$B$271))=0,"",INDEX([2]pivotTable!Z$3:Z$308,MATCH(totalExpenditure!$A5,[2]pivotTable!$A$3:$A$308,0))/100*INDEX(gDP!AO$6:AO$271,MATCH(totalExpenditure!$A5,gDP!$B$6:$B$271)))</f>
        <v>#N/A</v>
      </c>
      <c r="AA5" s="77" t="e">
        <f>IF(INDEX([2]pivotTable!AA$3:AA$308,MATCH(totalExpenditure!$A5,[2]pivotTable!$A$3:$A$308,0))/100*INDEX(gDP!AP$6:AP$271,MATCH(totalExpenditure!$A5,gDP!$B$6:$B$271))=0,"",INDEX([2]pivotTable!AA$3:AA$308,MATCH(totalExpenditure!$A5,[2]pivotTable!$A$3:$A$308,0))/100*INDEX(gDP!AP$6:AP$271,MATCH(totalExpenditure!$A5,gDP!$B$6:$B$271)))</f>
        <v>#N/A</v>
      </c>
      <c r="AB5" s="77" t="e">
        <f>IF(INDEX([2]pivotTable!AB$3:AB$308,MATCH(totalExpenditure!$A5,[2]pivotTable!$A$3:$A$308,0))/100*INDEX(gDP!AQ$6:AQ$271,MATCH(totalExpenditure!$A5,gDP!$B$6:$B$271))=0,"",INDEX([2]pivotTable!AB$3:AB$308,MATCH(totalExpenditure!$A5,[2]pivotTable!$A$3:$A$308,0))/100*INDEX(gDP!AQ$6:AQ$271,MATCH(totalExpenditure!$A5,gDP!$B$6:$B$271)))</f>
        <v>#N/A</v>
      </c>
      <c r="AC5" s="77" t="e">
        <f>IF(INDEX([2]pivotTable!AC$3:AC$308,MATCH(totalExpenditure!$A5,[2]pivotTable!$A$3:$A$308,0))/100*INDEX(gDP!AR$6:AR$271,MATCH(totalExpenditure!$A5,gDP!$B$6:$B$271))=0,"",INDEX([2]pivotTable!AC$3:AC$308,MATCH(totalExpenditure!$A5,[2]pivotTable!$A$3:$A$308,0))/100*INDEX(gDP!AR$6:AR$271,MATCH(totalExpenditure!$A5,gDP!$B$6:$B$271)))</f>
        <v>#N/A</v>
      </c>
      <c r="AD5" s="77" t="e">
        <f>IF(INDEX([2]pivotTable!AD$3:AD$308,MATCH(totalExpenditure!$A5,[2]pivotTable!$A$3:$A$308,0))/100*INDEX(gDP!AS$6:AS$271,MATCH(totalExpenditure!$A5,gDP!$B$6:$B$271))=0,"",INDEX([2]pivotTable!AD$3:AD$308,MATCH(totalExpenditure!$A5,[2]pivotTable!$A$3:$A$308,0))/100*INDEX(gDP!AS$6:AS$271,MATCH(totalExpenditure!$A5,gDP!$B$6:$B$271)))</f>
        <v>#N/A</v>
      </c>
      <c r="AE5" s="77" t="e">
        <f>IF(INDEX([2]pivotTable!AE$3:AE$308,MATCH(totalExpenditure!$A5,[2]pivotTable!$A$3:$A$308,0))/100*INDEX(gDP!AT$6:AT$271,MATCH(totalExpenditure!$A5,gDP!$B$6:$B$271))=0,"",INDEX([2]pivotTable!AE$3:AE$308,MATCH(totalExpenditure!$A5,[2]pivotTable!$A$3:$A$308,0))/100*INDEX(gDP!AT$6:AT$271,MATCH(totalExpenditure!$A5,gDP!$B$6:$B$271)))</f>
        <v>#N/A</v>
      </c>
      <c r="AF5" s="77" t="e">
        <f>IF(INDEX([2]pivotTable!AF$3:AF$308,MATCH(totalExpenditure!$A5,[2]pivotTable!$A$3:$A$308,0))/100*INDEX(gDP!AU$6:AU$271,MATCH(totalExpenditure!$A5,gDP!$B$6:$B$271))=0,"",INDEX([2]pivotTable!AF$3:AF$308,MATCH(totalExpenditure!$A5,[2]pivotTable!$A$3:$A$308,0))/100*INDEX(gDP!AU$6:AU$271,MATCH(totalExpenditure!$A5,gDP!$B$6:$B$271)))</f>
        <v>#N/A</v>
      </c>
      <c r="AG5" s="77" t="e">
        <f>IF(INDEX([2]pivotTable!AG$3:AG$308,MATCH(totalExpenditure!$A5,[2]pivotTable!$A$3:$A$308,0))/100*INDEX(gDP!AV$6:AV$271,MATCH(totalExpenditure!$A5,gDP!$B$6:$B$271))=0,"",INDEX([2]pivotTable!AG$3:AG$308,MATCH(totalExpenditure!$A5,[2]pivotTable!$A$3:$A$308,0))/100*INDEX(gDP!AV$6:AV$271,MATCH(totalExpenditure!$A5,gDP!$B$6:$B$271)))</f>
        <v>#N/A</v>
      </c>
      <c r="AH5" s="77" t="e">
        <f>IF(INDEX([2]pivotTable!AH$3:AH$308,MATCH(totalExpenditure!$A5,[2]pivotTable!$A$3:$A$308,0))/100*INDEX(gDP!AW$6:AW$271,MATCH(totalExpenditure!$A5,gDP!$B$6:$B$271))=0,"",INDEX([2]pivotTable!AH$3:AH$308,MATCH(totalExpenditure!$A5,[2]pivotTable!$A$3:$A$308,0))/100*INDEX(gDP!AW$6:AW$271,MATCH(totalExpenditure!$A5,gDP!$B$6:$B$271)))</f>
        <v>#N/A</v>
      </c>
      <c r="AI5" s="77" t="e">
        <f>IF(INDEX([2]pivotTable!AI$3:AI$308,MATCH(totalExpenditure!$A5,[2]pivotTable!$A$3:$A$308,0))/100*INDEX(gDP!AX$6:AX$271,MATCH(totalExpenditure!$A5,gDP!$B$6:$B$271))=0,"",INDEX([2]pivotTable!AI$3:AI$308,MATCH(totalExpenditure!$A5,[2]pivotTable!$A$3:$A$308,0))/100*INDEX(gDP!AX$6:AX$271,MATCH(totalExpenditure!$A5,gDP!$B$6:$B$271)))</f>
        <v>#N/A</v>
      </c>
      <c r="AJ5" s="77" t="e">
        <f>IF(INDEX([2]pivotTable!AJ$3:AJ$308,MATCH(totalExpenditure!$A5,[2]pivotTable!$A$3:$A$308,0))/100*INDEX(gDP!AY$6:AY$271,MATCH(totalExpenditure!$A5,gDP!$B$6:$B$271))=0,"",INDEX([2]pivotTable!AJ$3:AJ$308,MATCH(totalExpenditure!$A5,[2]pivotTable!$A$3:$A$308,0))/100*INDEX(gDP!AY$6:AY$271,MATCH(totalExpenditure!$A5,gDP!$B$6:$B$271)))</f>
        <v>#N/A</v>
      </c>
      <c r="AK5" s="77" t="e">
        <f>IF(INDEX([2]pivotTable!AK$3:AK$308,MATCH(totalExpenditure!$A5,[2]pivotTable!$A$3:$A$308,0))/100*INDEX(gDP!AZ$6:AZ$271,MATCH(totalExpenditure!$A5,gDP!$B$6:$B$271))=0,"",INDEX([2]pivotTable!AK$3:AK$308,MATCH(totalExpenditure!$A5,[2]pivotTable!$A$3:$A$308,0))/100*INDEX(gDP!AZ$6:AZ$271,MATCH(totalExpenditure!$A5,gDP!$B$6:$B$271)))</f>
        <v>#N/A</v>
      </c>
      <c r="AL5" s="77" t="e">
        <f>IF(INDEX([2]pivotTable!AL$3:AL$308,MATCH(totalExpenditure!$A5,[2]pivotTable!$A$3:$A$308,0))/100*INDEX(gDP!BA$6:BA$271,MATCH(totalExpenditure!$A5,gDP!$B$6:$B$271))=0,"",INDEX([2]pivotTable!AL$3:AL$308,MATCH(totalExpenditure!$A5,[2]pivotTable!$A$3:$A$308,0))/100*INDEX(gDP!BA$6:BA$271,MATCH(totalExpenditure!$A5,gDP!$B$6:$B$271)))</f>
        <v>#N/A</v>
      </c>
      <c r="AM5" s="77" t="e">
        <f>IF(INDEX([2]pivotTable!AM$3:AM$308,MATCH(totalExpenditure!$A5,[2]pivotTable!$A$3:$A$308,0))/100*INDEX(gDP!BB$6:BB$271,MATCH(totalExpenditure!$A5,gDP!$B$6:$B$271))=0,"",INDEX([2]pivotTable!AM$3:AM$308,MATCH(totalExpenditure!$A5,[2]pivotTable!$A$3:$A$308,0))/100*INDEX(gDP!BB$6:BB$271,MATCH(totalExpenditure!$A5,gDP!$B$6:$B$271)))</f>
        <v>#N/A</v>
      </c>
      <c r="AN5" s="77" t="e">
        <f>IF(INDEX([2]pivotTable!AN$3:AN$308,MATCH(totalExpenditure!$A5,[2]pivotTable!$A$3:$A$308,0))/100*INDEX(gDP!BC$6:BC$271,MATCH(totalExpenditure!$A5,gDP!$B$6:$B$271))=0,"",INDEX([2]pivotTable!AN$3:AN$308,MATCH(totalExpenditure!$A5,[2]pivotTable!$A$3:$A$308,0))/100*INDEX(gDP!BC$6:BC$271,MATCH(totalExpenditure!$A5,gDP!$B$6:$B$271)))</f>
        <v>#N/A</v>
      </c>
      <c r="AO5" s="77" t="e">
        <f>IF(INDEX([2]pivotTable!AO$3:AO$308,MATCH(totalExpenditure!$A5,[2]pivotTable!$A$3:$A$308,0))/100*INDEX(gDP!BD$6:BD$271,MATCH(totalExpenditure!$A5,gDP!$B$6:$B$271))=0,"",INDEX([2]pivotTable!AO$3:AO$308,MATCH(totalExpenditure!$A5,[2]pivotTable!$A$3:$A$308,0))/100*INDEX(gDP!BD$6:BD$271,MATCH(totalExpenditure!$A5,gDP!$B$6:$B$271)))</f>
        <v>#N/A</v>
      </c>
      <c r="AP5" s="77" t="e">
        <f>IF(INDEX([2]pivotTable!AP$3:AP$308,MATCH(totalExpenditure!$A5,[2]pivotTable!$A$3:$A$308,0))/100*INDEX(gDP!BE$6:BE$271,MATCH(totalExpenditure!$A5,gDP!$B$6:$B$271))=0,"",INDEX([2]pivotTable!AP$3:AP$308,MATCH(totalExpenditure!$A5,[2]pivotTable!$A$3:$A$308,0))/100*INDEX(gDP!BE$6:BE$271,MATCH(totalExpenditure!$A5,gDP!$B$6:$B$271)))</f>
        <v>#N/A</v>
      </c>
      <c r="AQ5" s="77" t="e">
        <f>IF(INDEX([2]pivotTable!AQ$3:AQ$308,MATCH(totalExpenditure!$A5,[2]pivotTable!$A$3:$A$308,0))/100*INDEX(gDP!BF$6:BF$271,MATCH(totalExpenditure!$A5,gDP!$B$6:$B$271))=0,"",INDEX([2]pivotTable!AQ$3:AQ$308,MATCH(totalExpenditure!$A5,[2]pivotTable!$A$3:$A$308,0))/100*INDEX(gDP!BF$6:BF$271,MATCH(totalExpenditure!$A5,gDP!$B$6:$B$271)))</f>
        <v>#N/A</v>
      </c>
      <c r="AR5" s="77" t="e">
        <f>IF(INDEX([2]pivotTable!AR$3:AR$308,MATCH(totalExpenditure!$A5,[2]pivotTable!$A$3:$A$308,0))/100*INDEX(gDP!BG$6:BG$271,MATCH(totalExpenditure!$A5,gDP!$B$6:$B$271))=0,"",INDEX([2]pivotTable!AR$3:AR$308,MATCH(totalExpenditure!$A5,[2]pivotTable!$A$3:$A$308,0))/100*INDEX(gDP!BG$6:BG$271,MATCH(totalExpenditure!$A5,gDP!$B$6:$B$271)))</f>
        <v>#N/A</v>
      </c>
      <c r="AS5" s="77" t="e">
        <f>IF(INDEX([2]pivotTable!AS$3:AS$308,MATCH(totalExpenditure!$A5,[2]pivotTable!$A$3:$A$308,0))/100*INDEX(gDP!BH$6:BH$271,MATCH(totalExpenditure!$A5,gDP!$B$6:$B$271))=0,"",INDEX([2]pivotTable!AS$3:AS$308,MATCH(totalExpenditure!$A5,[2]pivotTable!$A$3:$A$308,0))/100*INDEX(gDP!BH$6:BH$271,MATCH(totalExpenditure!$A5,gDP!$B$6:$B$271)))</f>
        <v>#N/A</v>
      </c>
      <c r="AT5" s="77" t="e">
        <f>IF(INDEX([2]pivotTable!AT$3:AT$308,MATCH(totalExpenditure!$A5,[2]pivotTable!$A$3:$A$308,0))/100*INDEX(gDP!BI$6:BI$271,MATCH(totalExpenditure!$A5,gDP!$B$6:$B$271))=0,"",INDEX([2]pivotTable!AT$3:AT$308,MATCH(totalExpenditure!$A5,[2]pivotTable!$A$3:$A$308,0))/100*INDEX(gDP!BI$6:BI$271,MATCH(totalExpenditure!$A5,gDP!$B$6:$B$271)))</f>
        <v>#N/A</v>
      </c>
      <c r="AU5" s="77" t="e">
        <f>IF(INDEX([2]pivotTable!AU$3:AU$308,MATCH(totalExpenditure!$A5,[2]pivotTable!$A$3:$A$308,0))/100*INDEX(gDP!BJ$6:BJ$271,MATCH(totalExpenditure!$A5,gDP!$B$6:$B$271))=0,"",INDEX([2]pivotTable!AU$3:AU$308,MATCH(totalExpenditure!$A5,[2]pivotTable!$A$3:$A$308,0))/100*INDEX(gDP!BJ$6:BJ$271,MATCH(totalExpenditure!$A5,gDP!$B$6:$B$271)))</f>
        <v>#N/A</v>
      </c>
      <c r="AV5" s="77" t="e">
        <f>IF(INDEX([2]pivotTable!AV$3:AV$308,MATCH(totalExpenditure!$A5,[2]pivotTable!$A$3:$A$308,0))/100*INDEX(gDP!BK$6:BK$271,MATCH(totalExpenditure!$A5,gDP!$B$6:$B$271))=0,"",INDEX([2]pivotTable!AV$3:AV$308,MATCH(totalExpenditure!$A5,[2]pivotTable!$A$3:$A$308,0))/100*INDEX(gDP!BK$6:BK$271,MATCH(totalExpenditure!$A5,gDP!$B$6:$B$271)))</f>
        <v>#N/A</v>
      </c>
      <c r="AW5" s="77" t="e">
        <f>IF(INDEX([2]pivotTable!AW$3:AW$308,MATCH(totalExpenditure!$A5,[2]pivotTable!$A$3:$A$308,0))/100*INDEX(gDP!BL$6:BL$271,MATCH(totalExpenditure!$A5,gDP!$B$6:$B$271))=0,"",INDEX([2]pivotTable!AW$3:AW$308,MATCH(totalExpenditure!$A5,[2]pivotTable!$A$3:$A$308,0))/100*INDEX(gDP!BL$6:BL$271,MATCH(totalExpenditure!$A5,gDP!$B$6:$B$271)))</f>
        <v>#N/A</v>
      </c>
      <c r="AX5" s="77" t="e">
        <f>IF(INDEX([2]pivotTable!AX$3:AX$308,MATCH(totalExpenditure!$A5,[2]pivotTable!$A$3:$A$308,0))/100*INDEX(gDP!BM$6:BM$271,MATCH(totalExpenditure!$A5,gDP!$B$6:$B$271))=0,"",INDEX([2]pivotTable!AX$3:AX$308,MATCH(totalExpenditure!$A5,[2]pivotTable!$A$3:$A$308,0))/100*INDEX(gDP!BM$6:BM$271,MATCH(totalExpenditure!$A5,gDP!$B$6:$B$271)))</f>
        <v>#N/A</v>
      </c>
      <c r="AY5" s="77" t="e">
        <f>IF(INDEX([2]pivotTable!AY$3:AY$308,MATCH(totalExpenditure!$A5,[2]pivotTable!$A$3:$A$308,0))/100*INDEX(gDP!BN$6:BN$271,MATCH(totalExpenditure!$A5,gDP!$B$6:$B$271))=0,"",INDEX([2]pivotTable!AY$3:AY$308,MATCH(totalExpenditure!$A5,[2]pivotTable!$A$3:$A$308,0))/100*INDEX(gDP!BN$6:BN$271,MATCH(totalExpenditure!$A5,gDP!$B$6:$B$271)))</f>
        <v>#N/A</v>
      </c>
      <c r="AZ5" s="77" t="e">
        <f>IF(INDEX([2]pivotTable!AZ$3:AZ$308,MATCH(totalExpenditure!$A5,[2]pivotTable!$A$3:$A$308,0))/100*INDEX(gDP!BO$6:BO$271,MATCH(totalExpenditure!$A5,gDP!$B$6:$B$271))=0,"",INDEX([2]pivotTable!AZ$3:AZ$308,MATCH(totalExpenditure!$A5,[2]pivotTable!$A$3:$A$308,0))/100*INDEX(gDP!BO$6:BO$271,MATCH(totalExpenditure!$A5,gDP!$B$6:$B$271)))</f>
        <v>#N/A</v>
      </c>
      <c r="BA5" s="77" t="e">
        <f>IF(INDEX([2]pivotTable!B$310:B$615,MATCH(totalExpenditure!$A5,[2]pivotTable!$A$310:$A$615,0))/100*INDEX(gDP!Q$6:Q$271,MATCH(totalExpenditure!$A5,gDP!$B$6:$B$271))=0,"",INDEX([2]pivotTable!B$310:B$615,MATCH(totalExpenditure!$A5,[2]pivotTable!$A$310:$A$615,0))/100*INDEX(gDP!Q$6:Q$271,MATCH(totalExpenditure!$A5,gDP!$B$6:$B$271)))</f>
        <v>#N/A</v>
      </c>
      <c r="BB5" s="77" t="e">
        <f>IF(INDEX([2]pivotTable!C$310:C$615,MATCH(totalExpenditure!$A5,[2]pivotTable!$A$310:$A$615,0))/100*INDEX(gDP!R$6:R$271,MATCH(totalExpenditure!$A5,gDP!$B$6:$B$271))=0,"",INDEX([2]pivotTable!C$310:C$615,MATCH(totalExpenditure!$A5,[2]pivotTable!$A$310:$A$615,0))/100*INDEX(gDP!R$6:R$271,MATCH(totalExpenditure!$A5,gDP!$B$6:$B$271)))</f>
        <v>#N/A</v>
      </c>
      <c r="BC5" s="77" t="e">
        <f>IF(INDEX([2]pivotTable!D$310:D$615,MATCH(totalExpenditure!$A5,[2]pivotTable!$A$310:$A$615,0))/100*INDEX(gDP!S$6:S$271,MATCH(totalExpenditure!$A5,gDP!$B$6:$B$271))=0,"",INDEX([2]pivotTable!D$310:D$615,MATCH(totalExpenditure!$A5,[2]pivotTable!$A$310:$A$615,0))/100*INDEX(gDP!S$6:S$271,MATCH(totalExpenditure!$A5,gDP!$B$6:$B$271)))</f>
        <v>#N/A</v>
      </c>
      <c r="BD5" s="77" t="e">
        <f>IF(INDEX([2]pivotTable!E$310:E$615,MATCH(totalExpenditure!$A5,[2]pivotTable!$A$310:$A$615,0))/100*INDEX(gDP!T$6:T$271,MATCH(totalExpenditure!$A5,gDP!$B$6:$B$271))=0,"",INDEX([2]pivotTable!E$310:E$615,MATCH(totalExpenditure!$A5,[2]pivotTable!$A$310:$A$615,0))/100*INDEX(gDP!T$6:T$271,MATCH(totalExpenditure!$A5,gDP!$B$6:$B$271)))</f>
        <v>#N/A</v>
      </c>
      <c r="BE5" s="77" t="e">
        <f>IF(INDEX([2]pivotTable!F$310:F$615,MATCH(totalExpenditure!$A5,[2]pivotTable!$A$310:$A$615,0))/100*INDEX(gDP!U$6:U$271,MATCH(totalExpenditure!$A5,gDP!$B$6:$B$271))=0,"",INDEX([2]pivotTable!F$310:F$615,MATCH(totalExpenditure!$A5,[2]pivotTable!$A$310:$A$615,0))/100*INDEX(gDP!U$6:U$271,MATCH(totalExpenditure!$A5,gDP!$B$6:$B$271)))</f>
        <v>#N/A</v>
      </c>
      <c r="BF5" s="77" t="e">
        <f>IF(INDEX([2]pivotTable!G$310:G$615,MATCH(totalExpenditure!$A5,[2]pivotTable!$A$310:$A$615,0))/100*INDEX(gDP!V$6:V$271,MATCH(totalExpenditure!$A5,gDP!$B$6:$B$271))=0,"",INDEX([2]pivotTable!G$310:G$615,MATCH(totalExpenditure!$A5,[2]pivotTable!$A$310:$A$615,0))/100*INDEX(gDP!V$6:V$271,MATCH(totalExpenditure!$A5,gDP!$B$6:$B$271)))</f>
        <v>#N/A</v>
      </c>
      <c r="BG5" s="77" t="e">
        <f>IF(INDEX([2]pivotTable!H$310:H$615,MATCH(totalExpenditure!$A5,[2]pivotTable!$A$310:$A$615,0))/100*INDEX(gDP!W$6:W$271,MATCH(totalExpenditure!$A5,gDP!$B$6:$B$271))=0,"",INDEX([2]pivotTable!H$310:H$615,MATCH(totalExpenditure!$A5,[2]pivotTable!$A$310:$A$615,0))/100*INDEX(gDP!W$6:W$271,MATCH(totalExpenditure!$A5,gDP!$B$6:$B$271)))</f>
        <v>#N/A</v>
      </c>
      <c r="BH5" s="77" t="e">
        <f>IF(INDEX([2]pivotTable!I$310:I$615,MATCH(totalExpenditure!$A5,[2]pivotTable!$A$310:$A$615,0))/100*INDEX(gDP!X$6:X$271,MATCH(totalExpenditure!$A5,gDP!$B$6:$B$271))=0,"",INDEX([2]pivotTable!I$310:I$615,MATCH(totalExpenditure!$A5,[2]pivotTable!$A$310:$A$615,0))/100*INDEX(gDP!X$6:X$271,MATCH(totalExpenditure!$A5,gDP!$B$6:$B$271)))</f>
        <v>#N/A</v>
      </c>
      <c r="BI5" s="77" t="e">
        <f>IF(INDEX([2]pivotTable!J$310:J$615,MATCH(totalExpenditure!$A5,[2]pivotTable!$A$310:$A$615,0))/100*INDEX(gDP!Y$6:Y$271,MATCH(totalExpenditure!$A5,gDP!$B$6:$B$271))=0,"",INDEX([2]pivotTable!J$310:J$615,MATCH(totalExpenditure!$A5,[2]pivotTable!$A$310:$A$615,0))/100*INDEX(gDP!Y$6:Y$271,MATCH(totalExpenditure!$A5,gDP!$B$6:$B$271)))</f>
        <v>#N/A</v>
      </c>
      <c r="BJ5" s="77" t="e">
        <f>IF(INDEX([2]pivotTable!K$310:K$615,MATCH(totalExpenditure!$A5,[2]pivotTable!$A$310:$A$615,0))/100*INDEX(gDP!Z$6:Z$271,MATCH(totalExpenditure!$A5,gDP!$B$6:$B$271))=0,"",INDEX([2]pivotTable!K$310:K$615,MATCH(totalExpenditure!$A5,[2]pivotTable!$A$310:$A$615,0))/100*INDEX(gDP!Z$6:Z$271,MATCH(totalExpenditure!$A5,gDP!$B$6:$B$271)))</f>
        <v>#N/A</v>
      </c>
      <c r="BK5" s="77" t="e">
        <f>IF(INDEX([2]pivotTable!L$310:L$615,MATCH(totalExpenditure!$A5,[2]pivotTable!$A$310:$A$615,0))/100*INDEX(gDP!AA$6:AA$271,MATCH(totalExpenditure!$A5,gDP!$B$6:$B$271))=0,"",INDEX([2]pivotTable!L$310:L$615,MATCH(totalExpenditure!$A5,[2]pivotTable!$A$310:$A$615,0))/100*INDEX(gDP!AA$6:AA$271,MATCH(totalExpenditure!$A5,gDP!$B$6:$B$271)))</f>
        <v>#N/A</v>
      </c>
      <c r="BL5" s="77" t="e">
        <f>IF(INDEX([2]pivotTable!M$310:M$615,MATCH(totalExpenditure!$A5,[2]pivotTable!$A$310:$A$615,0))/100*INDEX(gDP!AB$6:AB$271,MATCH(totalExpenditure!$A5,gDP!$B$6:$B$271))=0,"",INDEX([2]pivotTable!M$310:M$615,MATCH(totalExpenditure!$A5,[2]pivotTable!$A$310:$A$615,0))/100*INDEX(gDP!AB$6:AB$271,MATCH(totalExpenditure!$A5,gDP!$B$6:$B$271)))</f>
        <v>#N/A</v>
      </c>
      <c r="BM5" s="77" t="e">
        <f>IF(INDEX([2]pivotTable!N$310:N$615,MATCH(totalExpenditure!$A5,[2]pivotTable!$A$310:$A$615,0))/100*INDEX(gDP!AC$6:AC$271,MATCH(totalExpenditure!$A5,gDP!$B$6:$B$271))=0,"",INDEX([2]pivotTable!N$310:N$615,MATCH(totalExpenditure!$A5,[2]pivotTable!$A$310:$A$615,0))/100*INDEX(gDP!AC$6:AC$271,MATCH(totalExpenditure!$A5,gDP!$B$6:$B$271)))</f>
        <v>#N/A</v>
      </c>
      <c r="BN5" s="77" t="e">
        <f>IF(INDEX([2]pivotTable!O$310:O$615,MATCH(totalExpenditure!$A5,[2]pivotTable!$A$310:$A$615,0))/100*INDEX(gDP!AD$6:AD$271,MATCH(totalExpenditure!$A5,gDP!$B$6:$B$271))=0,"",INDEX([2]pivotTable!O$310:O$615,MATCH(totalExpenditure!$A5,[2]pivotTable!$A$310:$A$615,0))/100*INDEX(gDP!AD$6:AD$271,MATCH(totalExpenditure!$A5,gDP!$B$6:$B$271)))</f>
        <v>#N/A</v>
      </c>
      <c r="BO5" s="77" t="e">
        <f>IF(INDEX([2]pivotTable!P$310:P$615,MATCH(totalExpenditure!$A5,[2]pivotTable!$A$310:$A$615,0))/100*INDEX(gDP!AE$6:AE$271,MATCH(totalExpenditure!$A5,gDP!$B$6:$B$271))=0,"",INDEX([2]pivotTable!P$310:P$615,MATCH(totalExpenditure!$A5,[2]pivotTable!$A$310:$A$615,0))/100*INDEX(gDP!AE$6:AE$271,MATCH(totalExpenditure!$A5,gDP!$B$6:$B$271)))</f>
        <v>#N/A</v>
      </c>
      <c r="BP5" s="77" t="e">
        <f>IF(INDEX([2]pivotTable!Q$310:Q$615,MATCH(totalExpenditure!$A5,[2]pivotTable!$A$310:$A$615,0))/100*INDEX(gDP!AF$6:AF$271,MATCH(totalExpenditure!$A5,gDP!$B$6:$B$271))=0,"",INDEX([2]pivotTable!Q$310:Q$615,MATCH(totalExpenditure!$A5,[2]pivotTable!$A$310:$A$615,0))/100*INDEX(gDP!AF$6:AF$271,MATCH(totalExpenditure!$A5,gDP!$B$6:$B$271)))</f>
        <v>#N/A</v>
      </c>
      <c r="BQ5" s="77" t="e">
        <f>IF(INDEX([2]pivotTable!R$310:R$615,MATCH(totalExpenditure!$A5,[2]pivotTable!$A$310:$A$615,0))/100*INDEX(gDP!AG$6:AG$271,MATCH(totalExpenditure!$A5,gDP!$B$6:$B$271))=0,"",INDEX([2]pivotTable!R$310:R$615,MATCH(totalExpenditure!$A5,[2]pivotTable!$A$310:$A$615,0))/100*INDEX(gDP!AG$6:AG$271,MATCH(totalExpenditure!$A5,gDP!$B$6:$B$271)))</f>
        <v>#N/A</v>
      </c>
      <c r="BR5" s="77" t="e">
        <f>IF(INDEX([2]pivotTable!S$310:S$615,MATCH(totalExpenditure!$A5,[2]pivotTable!$A$310:$A$615,0))/100*INDEX(gDP!AH$6:AH$271,MATCH(totalExpenditure!$A5,gDP!$B$6:$B$271))=0,"",INDEX([2]pivotTable!S$310:S$615,MATCH(totalExpenditure!$A5,[2]pivotTable!$A$310:$A$615,0))/100*INDEX(gDP!AH$6:AH$271,MATCH(totalExpenditure!$A5,gDP!$B$6:$B$271)))</f>
        <v>#N/A</v>
      </c>
      <c r="BS5" s="77" t="e">
        <f>IF(INDEX([2]pivotTable!T$310:T$615,MATCH(totalExpenditure!$A5,[2]pivotTable!$A$310:$A$615,0))/100*INDEX(gDP!AI$6:AI$271,MATCH(totalExpenditure!$A5,gDP!$B$6:$B$271))=0,"",INDEX([2]pivotTable!T$310:T$615,MATCH(totalExpenditure!$A5,[2]pivotTable!$A$310:$A$615,0))/100*INDEX(gDP!AI$6:AI$271,MATCH(totalExpenditure!$A5,gDP!$B$6:$B$271)))</f>
        <v>#N/A</v>
      </c>
      <c r="BT5" s="77" t="e">
        <f>IF(INDEX([2]pivotTable!U$310:U$615,MATCH(totalExpenditure!$A5,[2]pivotTable!$A$310:$A$615,0))/100*INDEX(gDP!AJ$6:AJ$271,MATCH(totalExpenditure!$A5,gDP!$B$6:$B$271))=0,"",INDEX([2]pivotTable!U$310:U$615,MATCH(totalExpenditure!$A5,[2]pivotTable!$A$310:$A$615,0))/100*INDEX(gDP!AJ$6:AJ$271,MATCH(totalExpenditure!$A5,gDP!$B$6:$B$271)))</f>
        <v>#N/A</v>
      </c>
      <c r="BU5" s="77" t="e">
        <f>IF(INDEX([2]pivotTable!V$310:V$615,MATCH(totalExpenditure!$A5,[2]pivotTable!$A$310:$A$615,0))/100*INDEX(gDP!AK$6:AK$271,MATCH(totalExpenditure!$A5,gDP!$B$6:$B$271))=0,"",INDEX([2]pivotTable!V$310:V$615,MATCH(totalExpenditure!$A5,[2]pivotTable!$A$310:$A$615,0))/100*INDEX(gDP!AK$6:AK$271,MATCH(totalExpenditure!$A5,gDP!$B$6:$B$271)))</f>
        <v>#N/A</v>
      </c>
      <c r="BV5" s="77" t="e">
        <f>IF(INDEX([2]pivotTable!W$310:W$615,MATCH(totalExpenditure!$A5,[2]pivotTable!$A$310:$A$615,0))/100*INDEX(gDP!AL$6:AL$271,MATCH(totalExpenditure!$A5,gDP!$B$6:$B$271))=0,"",INDEX([2]pivotTable!W$310:W$615,MATCH(totalExpenditure!$A5,[2]pivotTable!$A$310:$A$615,0))/100*INDEX(gDP!AL$6:AL$271,MATCH(totalExpenditure!$A5,gDP!$B$6:$B$271)))</f>
        <v>#N/A</v>
      </c>
      <c r="BW5" s="77" t="e">
        <f>IF(INDEX([2]pivotTable!X$310:X$615,MATCH(totalExpenditure!$A5,[2]pivotTable!$A$310:$A$615,0))/100*INDEX(gDP!AM$6:AM$271,MATCH(totalExpenditure!$A5,gDP!$B$6:$B$271))=0,"",INDEX([2]pivotTable!X$310:X$615,MATCH(totalExpenditure!$A5,[2]pivotTable!$A$310:$A$615,0))/100*INDEX(gDP!AM$6:AM$271,MATCH(totalExpenditure!$A5,gDP!$B$6:$B$271)))</f>
        <v>#N/A</v>
      </c>
      <c r="BX5" s="77" t="e">
        <f>IF(INDEX([2]pivotTable!Y$310:Y$615,MATCH(totalExpenditure!$A5,[2]pivotTable!$A$310:$A$615,0))/100*INDEX(gDP!AN$6:AN$271,MATCH(totalExpenditure!$A5,gDP!$B$6:$B$271))=0,"",INDEX([2]pivotTable!Y$310:Y$615,MATCH(totalExpenditure!$A5,[2]pivotTable!$A$310:$A$615,0))/100*INDEX(gDP!AN$6:AN$271,MATCH(totalExpenditure!$A5,gDP!$B$6:$B$271)))</f>
        <v>#N/A</v>
      </c>
      <c r="BY5" s="77" t="e">
        <f>IF(INDEX([2]pivotTable!Z$310:Z$615,MATCH(totalExpenditure!$A5,[2]pivotTable!$A$310:$A$615,0))/100*INDEX(gDP!AO$6:AO$271,MATCH(totalExpenditure!$A5,gDP!$B$6:$B$271))=0,"",INDEX([2]pivotTable!Z$310:Z$615,MATCH(totalExpenditure!$A5,[2]pivotTable!$A$310:$A$615,0))/100*INDEX(gDP!AO$6:AO$271,MATCH(totalExpenditure!$A5,gDP!$B$6:$B$271)))</f>
        <v>#N/A</v>
      </c>
      <c r="BZ5" s="77" t="e">
        <f>IF(INDEX([2]pivotTable!AA$310:AA$615,MATCH(totalExpenditure!$A5,[2]pivotTable!$A$310:$A$615,0))/100*INDEX(gDP!AP$6:AP$271,MATCH(totalExpenditure!$A5,gDP!$B$6:$B$271))=0,"",INDEX([2]pivotTable!AA$310:AA$615,MATCH(totalExpenditure!$A5,[2]pivotTable!$A$310:$A$615,0))/100*INDEX(gDP!AP$6:AP$271,MATCH(totalExpenditure!$A5,gDP!$B$6:$B$271)))</f>
        <v>#N/A</v>
      </c>
      <c r="CA5" s="77" t="e">
        <f>IF(INDEX([2]pivotTable!AB$310:AB$615,MATCH(totalExpenditure!$A5,[2]pivotTable!$A$310:$A$615,0))/100*INDEX(gDP!AQ$6:AQ$271,MATCH(totalExpenditure!$A5,gDP!$B$6:$B$271))=0,"",INDEX([2]pivotTable!AB$310:AB$615,MATCH(totalExpenditure!$A5,[2]pivotTable!$A$310:$A$615,0))/100*INDEX(gDP!AQ$6:AQ$271,MATCH(totalExpenditure!$A5,gDP!$B$6:$B$271)))</f>
        <v>#N/A</v>
      </c>
      <c r="CB5" s="77" t="e">
        <f>IF(INDEX([2]pivotTable!AC$310:AC$615,MATCH(totalExpenditure!$A5,[2]pivotTable!$A$310:$A$615,0))/100*INDEX(gDP!AR$6:AR$271,MATCH(totalExpenditure!$A5,gDP!$B$6:$B$271))=0,"",INDEX([2]pivotTable!AC$310:AC$615,MATCH(totalExpenditure!$A5,[2]pivotTable!$A$310:$A$615,0))/100*INDEX(gDP!AR$6:AR$271,MATCH(totalExpenditure!$A5,gDP!$B$6:$B$271)))</f>
        <v>#N/A</v>
      </c>
      <c r="CC5" s="77" t="e">
        <f>IF(INDEX([2]pivotTable!AD$310:AD$615,MATCH(totalExpenditure!$A5,[2]pivotTable!$A$310:$A$615,0))/100*INDEX(gDP!AS$6:AS$271,MATCH(totalExpenditure!$A5,gDP!$B$6:$B$271))=0,"",INDEX([2]pivotTable!AD$310:AD$615,MATCH(totalExpenditure!$A5,[2]pivotTable!$A$310:$A$615,0))/100*INDEX(gDP!AS$6:AS$271,MATCH(totalExpenditure!$A5,gDP!$B$6:$B$271)))</f>
        <v>#N/A</v>
      </c>
      <c r="CD5" s="77" t="e">
        <f>IF(INDEX([2]pivotTable!AE$310:AE$615,MATCH(totalExpenditure!$A5,[2]pivotTable!$A$310:$A$615,0))/100*INDEX(gDP!AT$6:AT$271,MATCH(totalExpenditure!$A5,gDP!$B$6:$B$271))=0,"",INDEX([2]pivotTable!AE$310:AE$615,MATCH(totalExpenditure!$A5,[2]pivotTable!$A$310:$A$615,0))/100*INDEX(gDP!AT$6:AT$271,MATCH(totalExpenditure!$A5,gDP!$B$6:$B$271)))</f>
        <v>#N/A</v>
      </c>
      <c r="CE5" s="77" t="e">
        <f>IF(INDEX([2]pivotTable!AF$310:AF$615,MATCH(totalExpenditure!$A5,[2]pivotTable!$A$310:$A$615,0))/100*INDEX(gDP!AU$6:AU$271,MATCH(totalExpenditure!$A5,gDP!$B$6:$B$271))=0,"",INDEX([2]pivotTable!AF$310:AF$615,MATCH(totalExpenditure!$A5,[2]pivotTable!$A$310:$A$615,0))/100*INDEX(gDP!AU$6:AU$271,MATCH(totalExpenditure!$A5,gDP!$B$6:$B$271)))</f>
        <v>#N/A</v>
      </c>
      <c r="CF5" s="77" t="e">
        <f>IF(INDEX([2]pivotTable!AG$310:AG$615,MATCH(totalExpenditure!$A5,[2]pivotTable!$A$310:$A$615,0))/100*INDEX(gDP!AV$6:AV$271,MATCH(totalExpenditure!$A5,gDP!$B$6:$B$271))=0,"",INDEX([2]pivotTable!AG$310:AG$615,MATCH(totalExpenditure!$A5,[2]pivotTable!$A$310:$A$615,0))/100*INDEX(gDP!AV$6:AV$271,MATCH(totalExpenditure!$A5,gDP!$B$6:$B$271)))</f>
        <v>#N/A</v>
      </c>
      <c r="CG5" s="77" t="e">
        <f>IF(INDEX([2]pivotTable!AH$310:AH$615,MATCH(totalExpenditure!$A5,[2]pivotTable!$A$310:$A$615,0))/100*INDEX(gDP!AW$6:AW$271,MATCH(totalExpenditure!$A5,gDP!$B$6:$B$271))=0,"",INDEX([2]pivotTable!AH$310:AH$615,MATCH(totalExpenditure!$A5,[2]pivotTable!$A$310:$A$615,0))/100*INDEX(gDP!AW$6:AW$271,MATCH(totalExpenditure!$A5,gDP!$B$6:$B$271)))</f>
        <v>#N/A</v>
      </c>
      <c r="CH5" s="77" t="e">
        <f>IF(INDEX([2]pivotTable!AI$310:AI$615,MATCH(totalExpenditure!$A5,[2]pivotTable!$A$310:$A$615,0))/100*INDEX(gDP!AX$6:AX$271,MATCH(totalExpenditure!$A5,gDP!$B$6:$B$271))=0,"",INDEX([2]pivotTable!AI$310:AI$615,MATCH(totalExpenditure!$A5,[2]pivotTable!$A$310:$A$615,0))/100*INDEX(gDP!AX$6:AX$271,MATCH(totalExpenditure!$A5,gDP!$B$6:$B$271)))</f>
        <v>#N/A</v>
      </c>
      <c r="CI5" s="77" t="e">
        <f>IF(INDEX([2]pivotTable!AJ$310:AJ$615,MATCH(totalExpenditure!$A5,[2]pivotTable!$A$310:$A$615,0))/100*INDEX(gDP!AY$6:AY$271,MATCH(totalExpenditure!$A5,gDP!$B$6:$B$271))=0,"",INDEX([2]pivotTable!AJ$310:AJ$615,MATCH(totalExpenditure!$A5,[2]pivotTable!$A$310:$A$615,0))/100*INDEX(gDP!AY$6:AY$271,MATCH(totalExpenditure!$A5,gDP!$B$6:$B$271)))</f>
        <v>#N/A</v>
      </c>
      <c r="CJ5" s="77" t="e">
        <f>IF(INDEX([2]pivotTable!AK$310:AK$615,MATCH(totalExpenditure!$A5,[2]pivotTable!$A$310:$A$615,0))/100*INDEX(gDP!AZ$6:AZ$271,MATCH(totalExpenditure!$A5,gDP!$B$6:$B$271))=0,"",INDEX([2]pivotTable!AK$310:AK$615,MATCH(totalExpenditure!$A5,[2]pivotTable!$A$310:$A$615,0))/100*INDEX(gDP!AZ$6:AZ$271,MATCH(totalExpenditure!$A5,gDP!$B$6:$B$271)))</f>
        <v>#N/A</v>
      </c>
      <c r="CK5" s="77" t="e">
        <f>IF(INDEX([2]pivotTable!AL$310:AL$615,MATCH(totalExpenditure!$A5,[2]pivotTable!$A$310:$A$615,0))/100*INDEX(gDP!BA$6:BA$271,MATCH(totalExpenditure!$A5,gDP!$B$6:$B$271))=0,"",INDEX([2]pivotTable!AL$310:AL$615,MATCH(totalExpenditure!$A5,[2]pivotTable!$A$310:$A$615,0))/100*INDEX(gDP!BA$6:BA$271,MATCH(totalExpenditure!$A5,gDP!$B$6:$B$271)))</f>
        <v>#N/A</v>
      </c>
      <c r="CL5" s="77" t="e">
        <f>IF(INDEX([2]pivotTable!AM$310:AM$615,MATCH(totalExpenditure!$A5,[2]pivotTable!$A$310:$A$615,0))/100*INDEX(gDP!BB$6:BB$271,MATCH(totalExpenditure!$A5,gDP!$B$6:$B$271))=0,"",INDEX([2]pivotTable!AM$310:AM$615,MATCH(totalExpenditure!$A5,[2]pivotTable!$A$310:$A$615,0))/100*INDEX(gDP!BB$6:BB$271,MATCH(totalExpenditure!$A5,gDP!$B$6:$B$271)))</f>
        <v>#N/A</v>
      </c>
      <c r="CM5" s="77" t="e">
        <f>IF(INDEX([2]pivotTable!AN$310:AN$615,MATCH(totalExpenditure!$A5,[2]pivotTable!$A$310:$A$615,0))/100*INDEX(gDP!BC$6:BC$271,MATCH(totalExpenditure!$A5,gDP!$B$6:$B$271))=0,"",INDEX([2]pivotTable!AN$310:AN$615,MATCH(totalExpenditure!$A5,[2]pivotTable!$A$310:$A$615,0))/100*INDEX(gDP!BC$6:BC$271,MATCH(totalExpenditure!$A5,gDP!$B$6:$B$271)))</f>
        <v>#N/A</v>
      </c>
      <c r="CN5" s="77" t="e">
        <f>IF(INDEX([2]pivotTable!AO$310:AO$615,MATCH(totalExpenditure!$A5,[2]pivotTable!$A$310:$A$615,0))/100*INDEX(gDP!BD$6:BD$271,MATCH(totalExpenditure!$A5,gDP!$B$6:$B$271))=0,"",INDEX([2]pivotTable!AO$310:AO$615,MATCH(totalExpenditure!$A5,[2]pivotTable!$A$310:$A$615,0))/100*INDEX(gDP!BD$6:BD$271,MATCH(totalExpenditure!$A5,gDP!$B$6:$B$271)))</f>
        <v>#N/A</v>
      </c>
      <c r="CO5" s="77" t="e">
        <f>IF(INDEX([2]pivotTable!AP$310:AP$615,MATCH(totalExpenditure!$A5,[2]pivotTable!$A$310:$A$615,0))/100*INDEX(gDP!BE$6:BE$271,MATCH(totalExpenditure!$A5,gDP!$B$6:$B$271))=0,"",INDEX([2]pivotTable!AP$310:AP$615,MATCH(totalExpenditure!$A5,[2]pivotTable!$A$310:$A$615,0))/100*INDEX(gDP!BE$6:BE$271,MATCH(totalExpenditure!$A5,gDP!$B$6:$B$271)))</f>
        <v>#N/A</v>
      </c>
      <c r="CP5" s="77" t="e">
        <f>IF(INDEX([2]pivotTable!AQ$310:AQ$615,MATCH(totalExpenditure!$A5,[2]pivotTable!$A$310:$A$615,0))/100*INDEX(gDP!BF$6:BF$271,MATCH(totalExpenditure!$A5,gDP!$B$6:$B$271))=0,"",INDEX([2]pivotTable!AQ$310:AQ$615,MATCH(totalExpenditure!$A5,[2]pivotTable!$A$310:$A$615,0))/100*INDEX(gDP!BF$6:BF$271,MATCH(totalExpenditure!$A5,gDP!$B$6:$B$271)))</f>
        <v>#N/A</v>
      </c>
      <c r="CQ5" s="77" t="e">
        <f>IF(INDEX([2]pivotTable!AR$310:AR$615,MATCH(totalExpenditure!$A5,[2]pivotTable!$A$310:$A$615,0))/100*INDEX(gDP!BG$6:BG$271,MATCH(totalExpenditure!$A5,gDP!$B$6:$B$271))=0,"",INDEX([2]pivotTable!AR$310:AR$615,MATCH(totalExpenditure!$A5,[2]pivotTable!$A$310:$A$615,0))/100*INDEX(gDP!BG$6:BG$271,MATCH(totalExpenditure!$A5,gDP!$B$6:$B$271)))</f>
        <v>#N/A</v>
      </c>
      <c r="CR5" s="77" t="e">
        <f>IF(INDEX([2]pivotTable!AS$310:AS$615,MATCH(totalExpenditure!$A5,[2]pivotTable!$A$310:$A$615,0))/100*INDEX(gDP!BH$6:BH$271,MATCH(totalExpenditure!$A5,gDP!$B$6:$B$271))=0,"",INDEX([2]pivotTable!AS$310:AS$615,MATCH(totalExpenditure!$A5,[2]pivotTable!$A$310:$A$615,0))/100*INDEX(gDP!BH$6:BH$271,MATCH(totalExpenditure!$A5,gDP!$B$6:$B$271)))</f>
        <v>#N/A</v>
      </c>
      <c r="CS5" s="77" t="e">
        <f>IF(INDEX([2]pivotTable!AT$310:AT$615,MATCH(totalExpenditure!$A5,[2]pivotTable!$A$310:$A$615,0))/100*INDEX(gDP!BI$6:BI$271,MATCH(totalExpenditure!$A5,gDP!$B$6:$B$271))=0,"",INDEX([2]pivotTable!AT$310:AT$615,MATCH(totalExpenditure!$A5,[2]pivotTable!$A$310:$A$615,0))/100*INDEX(gDP!BI$6:BI$271,MATCH(totalExpenditure!$A5,gDP!$B$6:$B$271)))</f>
        <v>#N/A</v>
      </c>
      <c r="CT5" s="77" t="e">
        <f>IF(INDEX([2]pivotTable!AU$310:AU$615,MATCH(totalExpenditure!$A5,[2]pivotTable!$A$310:$A$615,0))/100*INDEX(gDP!BJ$6:BJ$271,MATCH(totalExpenditure!$A5,gDP!$B$6:$B$271))=0,"",INDEX([2]pivotTable!AU$310:AU$615,MATCH(totalExpenditure!$A5,[2]pivotTable!$A$310:$A$615,0))/100*INDEX(gDP!BJ$6:BJ$271,MATCH(totalExpenditure!$A5,gDP!$B$6:$B$271)))</f>
        <v>#N/A</v>
      </c>
      <c r="CU5" s="77" t="e">
        <f>IF(INDEX([2]pivotTable!AV$310:AV$615,MATCH(totalExpenditure!$A5,[2]pivotTable!$A$310:$A$615,0))/100*INDEX(gDP!BK$6:BK$271,MATCH(totalExpenditure!$A5,gDP!$B$6:$B$271))=0,"",INDEX([2]pivotTable!AV$310:AV$615,MATCH(totalExpenditure!$A5,[2]pivotTable!$A$310:$A$615,0))/100*INDEX(gDP!BK$6:BK$271,MATCH(totalExpenditure!$A5,gDP!$B$6:$B$271)))</f>
        <v>#N/A</v>
      </c>
      <c r="CV5" s="77" t="e">
        <f>IF(INDEX([2]pivotTable!AW$310:AW$615,MATCH(totalExpenditure!$A5,[2]pivotTable!$A$310:$A$615,0))/100*INDEX(gDP!BL$6:BL$271,MATCH(totalExpenditure!$A5,gDP!$B$6:$B$271))=0,"",INDEX([2]pivotTable!AW$310:AW$615,MATCH(totalExpenditure!$A5,[2]pivotTable!$A$310:$A$615,0))/100*INDEX(gDP!BL$6:BL$271,MATCH(totalExpenditure!$A5,gDP!$B$6:$B$271)))</f>
        <v>#N/A</v>
      </c>
      <c r="CW5" s="77" t="e">
        <f>IF(INDEX([2]pivotTable!AX$310:AX$615,MATCH(totalExpenditure!$A5,[2]pivotTable!$A$310:$A$615,0))/100*INDEX(gDP!BM$6:BM$271,MATCH(totalExpenditure!$A5,gDP!$B$6:$B$271))=0,"",INDEX([2]pivotTable!AX$310:AX$615,MATCH(totalExpenditure!$A5,[2]pivotTable!$A$310:$A$615,0))/100*INDEX(gDP!BM$6:BM$271,MATCH(totalExpenditure!$A5,gDP!$B$6:$B$271)))</f>
        <v>#N/A</v>
      </c>
      <c r="CX5" s="77" t="e">
        <f>IF(INDEX([2]pivotTable!AY$310:AY$615,MATCH(totalExpenditure!$A5,[2]pivotTable!$A$310:$A$615,0))/100*INDEX(gDP!BN$6:BN$271,MATCH(totalExpenditure!$A5,gDP!$B$6:$B$271))=0,"",INDEX([2]pivotTable!AY$310:AY$615,MATCH(totalExpenditure!$A5,[2]pivotTable!$A$310:$A$615,0))/100*INDEX(gDP!BN$6:BN$271,MATCH(totalExpenditure!$A5,gDP!$B$6:$B$271)))</f>
        <v>#N/A</v>
      </c>
      <c r="CY5" s="77" t="e">
        <f>IF(INDEX([2]pivotTable!AZ$310:AZ$615,MATCH(totalExpenditure!$A5,[2]pivotTable!$A$310:$A$615,0))/100*INDEX(gDP!BO$6:BO$271,MATCH(totalExpenditure!$A5,gDP!$B$6:$B$271))=0,"",INDEX([2]pivotTable!AZ$310:AZ$615,MATCH(totalExpenditure!$A5,[2]pivotTable!$A$310:$A$615,0))/100*INDEX(gDP!BO$6:BO$271,MATCH(totalExpenditure!$A5,gDP!$B$6:$B$271)))</f>
        <v>#N/A</v>
      </c>
      <c r="CZ5" s="77" t="e">
        <f>IF(B5="","",IF(BA5="","",B5-B5+INDEX(gDP!Q$6:Q$271,MATCH(totalExpenditure!$A5,gDP!$B$6:$B$271))))</f>
        <v>#N/A</v>
      </c>
      <c r="DA5" s="77" t="e">
        <f>IF(C5="","",IF(BB5="","",C5-C5+INDEX(gDP!R$6:R$271,MATCH(totalExpenditure!$A5,gDP!$B$6:$B$271))))</f>
        <v>#N/A</v>
      </c>
      <c r="DB5" s="77" t="e">
        <f>IF(D5="","",IF(BC5="","",D5-D5+INDEX(gDP!S$6:S$271,MATCH(totalExpenditure!$A5,gDP!$B$6:$B$271))))</f>
        <v>#N/A</v>
      </c>
      <c r="DC5" s="77" t="e">
        <f>IF(E5="","",IF(BD5="","",E5-E5+INDEX(gDP!T$6:T$271,MATCH(totalExpenditure!$A5,gDP!$B$6:$B$271))))</f>
        <v>#N/A</v>
      </c>
      <c r="DD5" s="77" t="e">
        <f>IF(F5="","",IF(BE5="","",F5-F5+INDEX(gDP!U$6:U$271,MATCH(totalExpenditure!$A5,gDP!$B$6:$B$271))))</f>
        <v>#N/A</v>
      </c>
      <c r="DE5" s="77" t="e">
        <f>IF(G5="","",IF(BF5="","",G5-G5+INDEX(gDP!V$6:V$271,MATCH(totalExpenditure!$A5,gDP!$B$6:$B$271))))</f>
        <v>#N/A</v>
      </c>
      <c r="DF5" s="77" t="e">
        <f>IF(H5="","",IF(BG5="","",H5-H5+INDEX(gDP!W$6:W$271,MATCH(totalExpenditure!$A5,gDP!$B$6:$B$271))))</f>
        <v>#N/A</v>
      </c>
      <c r="DG5" s="77" t="e">
        <f>IF(I5="","",IF(BH5="","",I5-I5+INDEX(gDP!X$6:X$271,MATCH(totalExpenditure!$A5,gDP!$B$6:$B$271))))</f>
        <v>#N/A</v>
      </c>
      <c r="DH5" s="77" t="e">
        <f>IF(J5="","",IF(BI5="","",J5-J5+INDEX(gDP!Y$6:Y$271,MATCH(totalExpenditure!$A5,gDP!$B$6:$B$271))))</f>
        <v>#N/A</v>
      </c>
      <c r="DI5" s="77" t="e">
        <f>IF(K5="","",IF(BJ5="","",K5-K5+INDEX(gDP!Z$6:Z$271,MATCH(totalExpenditure!$A5,gDP!$B$6:$B$271))))</f>
        <v>#N/A</v>
      </c>
      <c r="DJ5" s="77" t="e">
        <f>IF(L5="","",IF(BK5="","",L5-L5+INDEX(gDP!AA$6:AA$271,MATCH(totalExpenditure!$A5,gDP!$B$6:$B$271))))</f>
        <v>#N/A</v>
      </c>
      <c r="DK5" s="77" t="e">
        <f>IF(M5="","",IF(BL5="","",M5-M5+INDEX(gDP!AB$6:AB$271,MATCH(totalExpenditure!$A5,gDP!$B$6:$B$271))))</f>
        <v>#N/A</v>
      </c>
      <c r="DL5" s="77" t="e">
        <f>IF(N5="","",IF(BM5="","",N5-N5+INDEX(gDP!AC$6:AC$271,MATCH(totalExpenditure!$A5,gDP!$B$6:$B$271))))</f>
        <v>#N/A</v>
      </c>
      <c r="DM5" s="77" t="e">
        <f>IF(O5="","",IF(BN5="","",O5-O5+INDEX(gDP!AD$6:AD$271,MATCH(totalExpenditure!$A5,gDP!$B$6:$B$271))))</f>
        <v>#N/A</v>
      </c>
      <c r="DN5" s="77" t="e">
        <f>IF(P5="","",IF(BO5="","",P5-P5+INDEX(gDP!AE$6:AE$271,MATCH(totalExpenditure!$A5,gDP!$B$6:$B$271))))</f>
        <v>#N/A</v>
      </c>
      <c r="DO5" s="77" t="e">
        <f>IF(Q5="","",IF(BP5="","",Q5-Q5+INDEX(gDP!AF$6:AF$271,MATCH(totalExpenditure!$A5,gDP!$B$6:$B$271))))</f>
        <v>#N/A</v>
      </c>
      <c r="DP5" s="77" t="e">
        <f>IF(R5="","",IF(BQ5="","",R5-R5+INDEX(gDP!AG$6:AG$271,MATCH(totalExpenditure!$A5,gDP!$B$6:$B$271))))</f>
        <v>#N/A</v>
      </c>
      <c r="DQ5" s="77" t="e">
        <f>IF(S5="","",IF(BR5="","",S5-S5+INDEX(gDP!AH$6:AH$271,MATCH(totalExpenditure!$A5,gDP!$B$6:$B$271))))</f>
        <v>#N/A</v>
      </c>
      <c r="DR5" s="77" t="e">
        <f>IF(T5="","",IF(BS5="","",T5-T5+INDEX(gDP!AI$6:AI$271,MATCH(totalExpenditure!$A5,gDP!$B$6:$B$271))))</f>
        <v>#N/A</v>
      </c>
      <c r="DS5" s="77" t="e">
        <f>IF(U5="","",IF(BT5="","",U5-U5+INDEX(gDP!AJ$6:AJ$271,MATCH(totalExpenditure!$A5,gDP!$B$6:$B$271))))</f>
        <v>#N/A</v>
      </c>
      <c r="DT5" s="77" t="e">
        <f>IF(V5="","",IF(BU5="","",V5-V5+INDEX(gDP!AK$6:AK$271,MATCH(totalExpenditure!$A5,gDP!$B$6:$B$271))))</f>
        <v>#N/A</v>
      </c>
      <c r="DU5" s="77" t="e">
        <f>IF(W5="","",IF(BV5="","",W5-W5+INDEX(gDP!AL$6:AL$271,MATCH(totalExpenditure!$A5,gDP!$B$6:$B$271))))</f>
        <v>#N/A</v>
      </c>
      <c r="DV5" s="77" t="e">
        <f>IF(X5="","",IF(BW5="","",X5-X5+INDEX(gDP!AM$6:AM$271,MATCH(totalExpenditure!$A5,gDP!$B$6:$B$271))))</f>
        <v>#N/A</v>
      </c>
      <c r="DW5" s="77" t="e">
        <f>IF(Y5="","",IF(BX5="","",Y5-Y5+INDEX(gDP!AN$6:AN$271,MATCH(totalExpenditure!$A5,gDP!$B$6:$B$271))))</f>
        <v>#N/A</v>
      </c>
      <c r="DX5" s="77" t="e">
        <f>IF(Z5="","",IF(BY5="","",Z5-Z5+INDEX(gDP!AO$6:AO$271,MATCH(totalExpenditure!$A5,gDP!$B$6:$B$271))))</f>
        <v>#N/A</v>
      </c>
      <c r="DY5" s="77" t="e">
        <f>IF(AA5="","",IF(BZ5="","",AA5-AA5+INDEX(gDP!AP$6:AP$271,MATCH(totalExpenditure!$A5,gDP!$B$6:$B$271))))</f>
        <v>#N/A</v>
      </c>
      <c r="DZ5" s="77" t="e">
        <f>IF(AB5="","",IF(CA5="","",AB5-AB5+INDEX(gDP!AQ$6:AQ$271,MATCH(totalExpenditure!$A5,gDP!$B$6:$B$271))))</f>
        <v>#N/A</v>
      </c>
      <c r="EA5" s="77" t="e">
        <f>IF(AC5="","",IF(CB5="","",AC5-AC5+INDEX(gDP!AR$6:AR$271,MATCH(totalExpenditure!$A5,gDP!$B$6:$B$271))))</f>
        <v>#N/A</v>
      </c>
      <c r="EB5" s="77" t="e">
        <f>IF(AD5="","",IF(CC5="","",AD5-AD5+INDEX(gDP!AS$6:AS$271,MATCH(totalExpenditure!$A5,gDP!$B$6:$B$271))))</f>
        <v>#N/A</v>
      </c>
      <c r="EC5" s="77" t="e">
        <f>IF(AE5="","",IF(CD5="","",AE5-AE5+INDEX(gDP!AT$6:AT$271,MATCH(totalExpenditure!$A5,gDP!$B$6:$B$271))))</f>
        <v>#N/A</v>
      </c>
      <c r="ED5" s="77" t="e">
        <f>IF(AF5="","",IF(CE5="","",AF5-AF5+INDEX(gDP!AU$6:AU$271,MATCH(totalExpenditure!$A5,gDP!$B$6:$B$271))))</f>
        <v>#N/A</v>
      </c>
      <c r="EE5" s="77" t="e">
        <f>IF(AG5="","",IF(CF5="","",AG5-AG5+INDEX(gDP!AV$6:AV$271,MATCH(totalExpenditure!$A5,gDP!$B$6:$B$271))))</f>
        <v>#N/A</v>
      </c>
      <c r="EF5" s="77" t="e">
        <f>IF(AH5="","",IF(CG5="","",AH5-AH5+INDEX(gDP!AW$6:AW$271,MATCH(totalExpenditure!$A5,gDP!$B$6:$B$271))))</f>
        <v>#N/A</v>
      </c>
      <c r="EG5" s="77" t="e">
        <f>IF(AI5="","",IF(CH5="","",AI5-AI5+INDEX(gDP!AX$6:AX$271,MATCH(totalExpenditure!$A5,gDP!$B$6:$B$271))))</f>
        <v>#N/A</v>
      </c>
      <c r="EH5" s="77" t="e">
        <f>IF(AJ5="","",IF(CI5="","",AJ5-AJ5+INDEX(gDP!AY$6:AY$271,MATCH(totalExpenditure!$A5,gDP!$B$6:$B$271))))</f>
        <v>#N/A</v>
      </c>
      <c r="EI5" s="77" t="e">
        <f>IF(AK5="","",IF(CJ5="","",AK5-AK5+INDEX(gDP!AZ$6:AZ$271,MATCH(totalExpenditure!$A5,gDP!$B$6:$B$271))))</f>
        <v>#N/A</v>
      </c>
      <c r="EJ5" s="77" t="e">
        <f>IF(AL5="","",IF(CK5="","",AL5-AL5+INDEX(gDP!BA$6:BA$271,MATCH(totalExpenditure!$A5,gDP!$B$6:$B$271))))</f>
        <v>#N/A</v>
      </c>
      <c r="EK5" s="77" t="e">
        <f>IF(AM5="","",IF(CL5="","",AM5-AM5+INDEX(gDP!BB$6:BB$271,MATCH(totalExpenditure!$A5,gDP!$B$6:$B$271))))</f>
        <v>#N/A</v>
      </c>
      <c r="EL5" s="77" t="e">
        <f>IF(AN5="","",IF(CM5="","",AN5-AN5+INDEX(gDP!BC$6:BC$271,MATCH(totalExpenditure!$A5,gDP!$B$6:$B$271))))</f>
        <v>#N/A</v>
      </c>
      <c r="EM5" s="77" t="e">
        <f>IF(AO5="","",IF(CN5="","",AO5-AO5+INDEX(gDP!BD$6:BD$271,MATCH(totalExpenditure!$A5,gDP!$B$6:$B$271))))</f>
        <v>#N/A</v>
      </c>
      <c r="EN5" s="77" t="e">
        <f>IF(AP5="","",IF(CO5="","",AP5-AP5+INDEX(gDP!BE$6:BE$271,MATCH(totalExpenditure!$A5,gDP!$B$6:$B$271))))</f>
        <v>#N/A</v>
      </c>
      <c r="EO5" s="77" t="e">
        <f>IF(AQ5="","",IF(CP5="","",AQ5-AQ5+INDEX(gDP!BF$6:BF$271,MATCH(totalExpenditure!$A5,gDP!$B$6:$B$271))))</f>
        <v>#N/A</v>
      </c>
      <c r="EP5" s="77" t="e">
        <f>IF(AR5="","",IF(CQ5="","",AR5-AR5+INDEX(gDP!BG$6:BG$271,MATCH(totalExpenditure!$A5,gDP!$B$6:$B$271))))</f>
        <v>#N/A</v>
      </c>
      <c r="EQ5" s="77" t="e">
        <f>IF(AS5="","",IF(CR5="","",AS5-AS5+INDEX(gDP!BH$6:BH$271,MATCH(totalExpenditure!$A5,gDP!$B$6:$B$271))))</f>
        <v>#N/A</v>
      </c>
      <c r="ER5" s="77" t="e">
        <f>IF(AT5="","",IF(CS5="","",AT5-AT5+INDEX(gDP!BI$6:BI$271,MATCH(totalExpenditure!$A5,gDP!$B$6:$B$271))))</f>
        <v>#N/A</v>
      </c>
      <c r="ES5" s="77" t="e">
        <f>IF(AU5="","",IF(CT5="","",AU5-AU5+INDEX(gDP!BJ$6:BJ$271,MATCH(totalExpenditure!$A5,gDP!$B$6:$B$271))))</f>
        <v>#N/A</v>
      </c>
      <c r="ET5" s="77" t="e">
        <f>IF(AV5="","",IF(CU5="","",AV5-AV5+INDEX(gDP!BK$6:BK$271,MATCH(totalExpenditure!$A5,gDP!$B$6:$B$271))))</f>
        <v>#N/A</v>
      </c>
      <c r="EU5" s="77" t="e">
        <f>IF(AW5="","",IF(CV5="","",AW5-AW5+INDEX(gDP!BL$6:BL$271,MATCH(totalExpenditure!$A5,gDP!$B$6:$B$271))))</f>
        <v>#N/A</v>
      </c>
      <c r="EV5" s="77" t="e">
        <f>IF(AX5="","",IF(CW5="","",AX5-AX5+INDEX(gDP!BM$6:BM$271,MATCH(totalExpenditure!$A5,gDP!$B$6:$B$271))))</f>
        <v>#N/A</v>
      </c>
      <c r="EW5" s="77" t="e">
        <f>IF(AY5="","",IF(CX5="","",AY5-AY5+INDEX(gDP!BN$6:BN$271,MATCH(totalExpenditure!$A5,gDP!$B$6:$B$271))))</f>
        <v>#N/A</v>
      </c>
      <c r="EX5" s="77" t="e">
        <f>IF(AZ5="","",IF(CY5="","",AZ5-AZ5+INDEX(gDP!BO$6:BO$271,MATCH(totalExpenditure!$A5,gDP!$B$6:$B$271))))</f>
        <v>#N/A</v>
      </c>
    </row>
    <row r="6" spans="1:154" x14ac:dyDescent="0.35">
      <c r="A6" t="s">
        <v>221</v>
      </c>
      <c r="B6" s="77" t="e">
        <f>IF(INDEX([2]pivotTable!B$3:B$308,MATCH(totalExpenditure!$A6,[2]pivotTable!$A$3:$A$308,0))/100*INDEX(gDP!Q$6:Q$271,MATCH(totalExpenditure!$A6,gDP!$B$6:$B$271))=0,"",INDEX([2]pivotTable!B$3:B$308,MATCH(totalExpenditure!$A6,[2]pivotTable!$A$3:$A$308,0))/100*INDEX(gDP!Q$6:Q$271,MATCH(totalExpenditure!$A6,gDP!$B$6:$B$271)))</f>
        <v>#N/A</v>
      </c>
      <c r="C6" s="77" t="e">
        <f>IF(INDEX([2]pivotTable!C$3:C$308,MATCH(totalExpenditure!$A6,[2]pivotTable!$A$3:$A$308,0))/100*INDEX(gDP!R$6:R$271,MATCH(totalExpenditure!$A6,gDP!$B$6:$B$271))=0,"",INDEX([2]pivotTable!C$3:C$308,MATCH(totalExpenditure!$A6,[2]pivotTable!$A$3:$A$308,0))/100*INDEX(gDP!R$6:R$271,MATCH(totalExpenditure!$A6,gDP!$B$6:$B$271)))</f>
        <v>#N/A</v>
      </c>
      <c r="D6" s="77" t="e">
        <f>IF(INDEX([2]pivotTable!D$3:D$308,MATCH(totalExpenditure!$A6,[2]pivotTable!$A$3:$A$308,0))/100*INDEX(gDP!S$6:S$271,MATCH(totalExpenditure!$A6,gDP!$B$6:$B$271))=0,"",INDEX([2]pivotTable!D$3:D$308,MATCH(totalExpenditure!$A6,[2]pivotTable!$A$3:$A$308,0))/100*INDEX(gDP!S$6:S$271,MATCH(totalExpenditure!$A6,gDP!$B$6:$B$271)))</f>
        <v>#N/A</v>
      </c>
      <c r="E6" s="77" t="e">
        <f>IF(INDEX([2]pivotTable!E$3:E$308,MATCH(totalExpenditure!$A6,[2]pivotTable!$A$3:$A$308,0))/100*INDEX(gDP!T$6:T$271,MATCH(totalExpenditure!$A6,gDP!$B$6:$B$271))=0,"",INDEX([2]pivotTable!E$3:E$308,MATCH(totalExpenditure!$A6,[2]pivotTable!$A$3:$A$308,0))/100*INDEX(gDP!T$6:T$271,MATCH(totalExpenditure!$A6,gDP!$B$6:$B$271)))</f>
        <v>#N/A</v>
      </c>
      <c r="F6" s="77" t="e">
        <f>IF(INDEX([2]pivotTable!F$3:F$308,MATCH(totalExpenditure!$A6,[2]pivotTable!$A$3:$A$308,0))/100*INDEX(gDP!U$6:U$271,MATCH(totalExpenditure!$A6,gDP!$B$6:$B$271))=0,"",INDEX([2]pivotTable!F$3:F$308,MATCH(totalExpenditure!$A6,[2]pivotTable!$A$3:$A$308,0))/100*INDEX(gDP!U$6:U$271,MATCH(totalExpenditure!$A6,gDP!$B$6:$B$271)))</f>
        <v>#N/A</v>
      </c>
      <c r="G6" s="77" t="e">
        <f>IF(INDEX([2]pivotTable!G$3:G$308,MATCH(totalExpenditure!$A6,[2]pivotTable!$A$3:$A$308,0))/100*INDEX(gDP!V$6:V$271,MATCH(totalExpenditure!$A6,gDP!$B$6:$B$271))=0,"",INDEX([2]pivotTable!G$3:G$308,MATCH(totalExpenditure!$A6,[2]pivotTable!$A$3:$A$308,0))/100*INDEX(gDP!V$6:V$271,MATCH(totalExpenditure!$A6,gDP!$B$6:$B$271)))</f>
        <v>#N/A</v>
      </c>
      <c r="H6" s="77" t="e">
        <f>IF(INDEX([2]pivotTable!H$3:H$308,MATCH(totalExpenditure!$A6,[2]pivotTable!$A$3:$A$308,0))/100*INDEX(gDP!W$6:W$271,MATCH(totalExpenditure!$A6,gDP!$B$6:$B$271))=0,"",INDEX([2]pivotTable!H$3:H$308,MATCH(totalExpenditure!$A6,[2]pivotTable!$A$3:$A$308,0))/100*INDEX(gDP!W$6:W$271,MATCH(totalExpenditure!$A6,gDP!$B$6:$B$271)))</f>
        <v>#N/A</v>
      </c>
      <c r="I6" s="77" t="e">
        <f>IF(INDEX([2]pivotTable!I$3:I$308,MATCH(totalExpenditure!$A6,[2]pivotTable!$A$3:$A$308,0))/100*INDEX(gDP!X$6:X$271,MATCH(totalExpenditure!$A6,gDP!$B$6:$B$271))=0,"",INDEX([2]pivotTable!I$3:I$308,MATCH(totalExpenditure!$A6,[2]pivotTable!$A$3:$A$308,0))/100*INDEX(gDP!X$6:X$271,MATCH(totalExpenditure!$A6,gDP!$B$6:$B$271)))</f>
        <v>#N/A</v>
      </c>
      <c r="J6" s="77" t="e">
        <f>IF(INDEX([2]pivotTable!J$3:J$308,MATCH(totalExpenditure!$A6,[2]pivotTable!$A$3:$A$308,0))/100*INDEX(gDP!Y$6:Y$271,MATCH(totalExpenditure!$A6,gDP!$B$6:$B$271))=0,"",INDEX([2]pivotTable!J$3:J$308,MATCH(totalExpenditure!$A6,[2]pivotTable!$A$3:$A$308,0))/100*INDEX(gDP!Y$6:Y$271,MATCH(totalExpenditure!$A6,gDP!$B$6:$B$271)))</f>
        <v>#N/A</v>
      </c>
      <c r="K6" s="77" t="e">
        <f>IF(INDEX([2]pivotTable!K$3:K$308,MATCH(totalExpenditure!$A6,[2]pivotTable!$A$3:$A$308,0))/100*INDEX(gDP!Z$6:Z$271,MATCH(totalExpenditure!$A6,gDP!$B$6:$B$271))=0,"",INDEX([2]pivotTable!K$3:K$308,MATCH(totalExpenditure!$A6,[2]pivotTable!$A$3:$A$308,0))/100*INDEX(gDP!Z$6:Z$271,MATCH(totalExpenditure!$A6,gDP!$B$6:$B$271)))</f>
        <v>#N/A</v>
      </c>
      <c r="L6" s="77" t="e">
        <f>IF(INDEX([2]pivotTable!L$3:L$308,MATCH(totalExpenditure!$A6,[2]pivotTable!$A$3:$A$308,0))/100*INDEX(gDP!AA$6:AA$271,MATCH(totalExpenditure!$A6,gDP!$B$6:$B$271))=0,"",INDEX([2]pivotTable!L$3:L$308,MATCH(totalExpenditure!$A6,[2]pivotTable!$A$3:$A$308,0))/100*INDEX(gDP!AA$6:AA$271,MATCH(totalExpenditure!$A6,gDP!$B$6:$B$271)))</f>
        <v>#N/A</v>
      </c>
      <c r="M6" s="77" t="e">
        <f>IF(INDEX([2]pivotTable!M$3:M$308,MATCH(totalExpenditure!$A6,[2]pivotTable!$A$3:$A$308,0))/100*INDEX(gDP!AB$6:AB$271,MATCH(totalExpenditure!$A6,gDP!$B$6:$B$271))=0,"",INDEX([2]pivotTable!M$3:M$308,MATCH(totalExpenditure!$A6,[2]pivotTable!$A$3:$A$308,0))/100*INDEX(gDP!AB$6:AB$271,MATCH(totalExpenditure!$A6,gDP!$B$6:$B$271)))</f>
        <v>#N/A</v>
      </c>
      <c r="N6" s="77" t="e">
        <f>IF(INDEX([2]pivotTable!N$3:N$308,MATCH(totalExpenditure!$A6,[2]pivotTable!$A$3:$A$308,0))/100*INDEX(gDP!AC$6:AC$271,MATCH(totalExpenditure!$A6,gDP!$B$6:$B$271))=0,"",INDEX([2]pivotTable!N$3:N$308,MATCH(totalExpenditure!$A6,[2]pivotTable!$A$3:$A$308,0))/100*INDEX(gDP!AC$6:AC$271,MATCH(totalExpenditure!$A6,gDP!$B$6:$B$271)))</f>
        <v>#N/A</v>
      </c>
      <c r="O6" s="77" t="e">
        <f>IF(INDEX([2]pivotTable!O$3:O$308,MATCH(totalExpenditure!$A6,[2]pivotTable!$A$3:$A$308,0))/100*INDEX(gDP!AD$6:AD$271,MATCH(totalExpenditure!$A6,gDP!$B$6:$B$271))=0,"",INDEX([2]pivotTable!O$3:O$308,MATCH(totalExpenditure!$A6,[2]pivotTable!$A$3:$A$308,0))/100*INDEX(gDP!AD$6:AD$271,MATCH(totalExpenditure!$A6,gDP!$B$6:$B$271)))</f>
        <v>#N/A</v>
      </c>
      <c r="P6" s="77" t="e">
        <f>IF(INDEX([2]pivotTable!P$3:P$308,MATCH(totalExpenditure!$A6,[2]pivotTable!$A$3:$A$308,0))/100*INDEX(gDP!AE$6:AE$271,MATCH(totalExpenditure!$A6,gDP!$B$6:$B$271))=0,"",INDEX([2]pivotTable!P$3:P$308,MATCH(totalExpenditure!$A6,[2]pivotTable!$A$3:$A$308,0))/100*INDEX(gDP!AE$6:AE$271,MATCH(totalExpenditure!$A6,gDP!$B$6:$B$271)))</f>
        <v>#N/A</v>
      </c>
      <c r="Q6" s="77" t="e">
        <f>IF(INDEX([2]pivotTable!Q$3:Q$308,MATCH(totalExpenditure!$A6,[2]pivotTable!$A$3:$A$308,0))/100*INDEX(gDP!AF$6:AF$271,MATCH(totalExpenditure!$A6,gDP!$B$6:$B$271))=0,"",INDEX([2]pivotTable!Q$3:Q$308,MATCH(totalExpenditure!$A6,[2]pivotTable!$A$3:$A$308,0))/100*INDEX(gDP!AF$6:AF$271,MATCH(totalExpenditure!$A6,gDP!$B$6:$B$271)))</f>
        <v>#N/A</v>
      </c>
      <c r="R6" s="77" t="e">
        <f>IF(INDEX([2]pivotTable!R$3:R$308,MATCH(totalExpenditure!$A6,[2]pivotTable!$A$3:$A$308,0))/100*INDEX(gDP!AG$6:AG$271,MATCH(totalExpenditure!$A6,gDP!$B$6:$B$271))=0,"",INDEX([2]pivotTable!R$3:R$308,MATCH(totalExpenditure!$A6,[2]pivotTable!$A$3:$A$308,0))/100*INDEX(gDP!AG$6:AG$271,MATCH(totalExpenditure!$A6,gDP!$B$6:$B$271)))</f>
        <v>#N/A</v>
      </c>
      <c r="S6" s="77" t="e">
        <f>IF(INDEX([2]pivotTable!S$3:S$308,MATCH(totalExpenditure!$A6,[2]pivotTable!$A$3:$A$308,0))/100*INDEX(gDP!AH$6:AH$271,MATCH(totalExpenditure!$A6,gDP!$B$6:$B$271))=0,"",INDEX([2]pivotTable!S$3:S$308,MATCH(totalExpenditure!$A6,[2]pivotTable!$A$3:$A$308,0))/100*INDEX(gDP!AH$6:AH$271,MATCH(totalExpenditure!$A6,gDP!$B$6:$B$271)))</f>
        <v>#N/A</v>
      </c>
      <c r="T6" s="77" t="e">
        <f>IF(INDEX([2]pivotTable!T$3:T$308,MATCH(totalExpenditure!$A6,[2]pivotTable!$A$3:$A$308,0))/100*INDEX(gDP!AI$6:AI$271,MATCH(totalExpenditure!$A6,gDP!$B$6:$B$271))=0,"",INDEX([2]pivotTable!T$3:T$308,MATCH(totalExpenditure!$A6,[2]pivotTable!$A$3:$A$308,0))/100*INDEX(gDP!AI$6:AI$271,MATCH(totalExpenditure!$A6,gDP!$B$6:$B$271)))</f>
        <v>#N/A</v>
      </c>
      <c r="U6" s="77" t="e">
        <f>IF(INDEX([2]pivotTable!U$3:U$308,MATCH(totalExpenditure!$A6,[2]pivotTable!$A$3:$A$308,0))/100*INDEX(gDP!AJ$6:AJ$271,MATCH(totalExpenditure!$A6,gDP!$B$6:$B$271))=0,"",INDEX([2]pivotTable!U$3:U$308,MATCH(totalExpenditure!$A6,[2]pivotTable!$A$3:$A$308,0))/100*INDEX(gDP!AJ$6:AJ$271,MATCH(totalExpenditure!$A6,gDP!$B$6:$B$271)))</f>
        <v>#N/A</v>
      </c>
      <c r="V6" s="77" t="e">
        <f>IF(INDEX([2]pivotTable!V$3:V$308,MATCH(totalExpenditure!$A6,[2]pivotTable!$A$3:$A$308,0))/100*INDEX(gDP!AK$6:AK$271,MATCH(totalExpenditure!$A6,gDP!$B$6:$B$271))=0,"",INDEX([2]pivotTable!V$3:V$308,MATCH(totalExpenditure!$A6,[2]pivotTable!$A$3:$A$308,0))/100*INDEX(gDP!AK$6:AK$271,MATCH(totalExpenditure!$A6,gDP!$B$6:$B$271)))</f>
        <v>#N/A</v>
      </c>
      <c r="W6" s="77" t="e">
        <f>IF(INDEX([2]pivotTable!W$3:W$308,MATCH(totalExpenditure!$A6,[2]pivotTable!$A$3:$A$308,0))/100*INDEX(gDP!AL$6:AL$271,MATCH(totalExpenditure!$A6,gDP!$B$6:$B$271))=0,"",INDEX([2]pivotTable!W$3:W$308,MATCH(totalExpenditure!$A6,[2]pivotTable!$A$3:$A$308,0))/100*INDEX(gDP!AL$6:AL$271,MATCH(totalExpenditure!$A6,gDP!$B$6:$B$271)))</f>
        <v>#N/A</v>
      </c>
      <c r="X6" s="77" t="e">
        <f>IF(INDEX([2]pivotTable!X$3:X$308,MATCH(totalExpenditure!$A6,[2]pivotTable!$A$3:$A$308,0))/100*INDEX(gDP!AM$6:AM$271,MATCH(totalExpenditure!$A6,gDP!$B$6:$B$271))=0,"",INDEX([2]pivotTable!X$3:X$308,MATCH(totalExpenditure!$A6,[2]pivotTable!$A$3:$A$308,0))/100*INDEX(gDP!AM$6:AM$271,MATCH(totalExpenditure!$A6,gDP!$B$6:$B$271)))</f>
        <v>#N/A</v>
      </c>
      <c r="Y6" s="77" t="e">
        <f>IF(INDEX([2]pivotTable!Y$3:Y$308,MATCH(totalExpenditure!$A6,[2]pivotTable!$A$3:$A$308,0))/100*INDEX(gDP!AN$6:AN$271,MATCH(totalExpenditure!$A6,gDP!$B$6:$B$271))=0,"",INDEX([2]pivotTable!Y$3:Y$308,MATCH(totalExpenditure!$A6,[2]pivotTable!$A$3:$A$308,0))/100*INDEX(gDP!AN$6:AN$271,MATCH(totalExpenditure!$A6,gDP!$B$6:$B$271)))</f>
        <v>#N/A</v>
      </c>
      <c r="Z6" s="77" t="e">
        <f>IF(INDEX([2]pivotTable!Z$3:Z$308,MATCH(totalExpenditure!$A6,[2]pivotTable!$A$3:$A$308,0))/100*INDEX(gDP!AO$6:AO$271,MATCH(totalExpenditure!$A6,gDP!$B$6:$B$271))=0,"",INDEX([2]pivotTable!Z$3:Z$308,MATCH(totalExpenditure!$A6,[2]pivotTable!$A$3:$A$308,0))/100*INDEX(gDP!AO$6:AO$271,MATCH(totalExpenditure!$A6,gDP!$B$6:$B$271)))</f>
        <v>#N/A</v>
      </c>
      <c r="AA6" s="77" t="e">
        <f>IF(INDEX([2]pivotTable!AA$3:AA$308,MATCH(totalExpenditure!$A6,[2]pivotTable!$A$3:$A$308,0))/100*INDEX(gDP!AP$6:AP$271,MATCH(totalExpenditure!$A6,gDP!$B$6:$B$271))=0,"",INDEX([2]pivotTable!AA$3:AA$308,MATCH(totalExpenditure!$A6,[2]pivotTable!$A$3:$A$308,0))/100*INDEX(gDP!AP$6:AP$271,MATCH(totalExpenditure!$A6,gDP!$B$6:$B$271)))</f>
        <v>#N/A</v>
      </c>
      <c r="AB6" s="77" t="e">
        <f>IF(INDEX([2]pivotTable!AB$3:AB$308,MATCH(totalExpenditure!$A6,[2]pivotTable!$A$3:$A$308,0))/100*INDEX(gDP!AQ$6:AQ$271,MATCH(totalExpenditure!$A6,gDP!$B$6:$B$271))=0,"",INDEX([2]pivotTable!AB$3:AB$308,MATCH(totalExpenditure!$A6,[2]pivotTable!$A$3:$A$308,0))/100*INDEX(gDP!AQ$6:AQ$271,MATCH(totalExpenditure!$A6,gDP!$B$6:$B$271)))</f>
        <v>#N/A</v>
      </c>
      <c r="AC6" s="77" t="e">
        <f>IF(INDEX([2]pivotTable!AC$3:AC$308,MATCH(totalExpenditure!$A6,[2]pivotTable!$A$3:$A$308,0))/100*INDEX(gDP!AR$6:AR$271,MATCH(totalExpenditure!$A6,gDP!$B$6:$B$271))=0,"",INDEX([2]pivotTable!AC$3:AC$308,MATCH(totalExpenditure!$A6,[2]pivotTable!$A$3:$A$308,0))/100*INDEX(gDP!AR$6:AR$271,MATCH(totalExpenditure!$A6,gDP!$B$6:$B$271)))</f>
        <v>#N/A</v>
      </c>
      <c r="AD6" s="77" t="e">
        <f>IF(INDEX([2]pivotTable!AD$3:AD$308,MATCH(totalExpenditure!$A6,[2]pivotTable!$A$3:$A$308,0))/100*INDEX(gDP!AS$6:AS$271,MATCH(totalExpenditure!$A6,gDP!$B$6:$B$271))=0,"",INDEX([2]pivotTable!AD$3:AD$308,MATCH(totalExpenditure!$A6,[2]pivotTable!$A$3:$A$308,0))/100*INDEX(gDP!AS$6:AS$271,MATCH(totalExpenditure!$A6,gDP!$B$6:$B$271)))</f>
        <v>#N/A</v>
      </c>
      <c r="AE6" s="77" t="e">
        <f>IF(INDEX([2]pivotTable!AE$3:AE$308,MATCH(totalExpenditure!$A6,[2]pivotTable!$A$3:$A$308,0))/100*INDEX(gDP!AT$6:AT$271,MATCH(totalExpenditure!$A6,gDP!$B$6:$B$271))=0,"",INDEX([2]pivotTable!AE$3:AE$308,MATCH(totalExpenditure!$A6,[2]pivotTable!$A$3:$A$308,0))/100*INDEX(gDP!AT$6:AT$271,MATCH(totalExpenditure!$A6,gDP!$B$6:$B$271)))</f>
        <v>#N/A</v>
      </c>
      <c r="AF6" s="77" t="e">
        <f>IF(INDEX([2]pivotTable!AF$3:AF$308,MATCH(totalExpenditure!$A6,[2]pivotTable!$A$3:$A$308,0))/100*INDEX(gDP!AU$6:AU$271,MATCH(totalExpenditure!$A6,gDP!$B$6:$B$271))=0,"",INDEX([2]pivotTable!AF$3:AF$308,MATCH(totalExpenditure!$A6,[2]pivotTable!$A$3:$A$308,0))/100*INDEX(gDP!AU$6:AU$271,MATCH(totalExpenditure!$A6,gDP!$B$6:$B$271)))</f>
        <v>#N/A</v>
      </c>
      <c r="AG6" s="77" t="e">
        <f>IF(INDEX([2]pivotTable!AG$3:AG$308,MATCH(totalExpenditure!$A6,[2]pivotTable!$A$3:$A$308,0))/100*INDEX(gDP!AV$6:AV$271,MATCH(totalExpenditure!$A6,gDP!$B$6:$B$271))=0,"",INDEX([2]pivotTable!AG$3:AG$308,MATCH(totalExpenditure!$A6,[2]pivotTable!$A$3:$A$308,0))/100*INDEX(gDP!AV$6:AV$271,MATCH(totalExpenditure!$A6,gDP!$B$6:$B$271)))</f>
        <v>#N/A</v>
      </c>
      <c r="AH6" s="77" t="e">
        <f>IF(INDEX([2]pivotTable!AH$3:AH$308,MATCH(totalExpenditure!$A6,[2]pivotTable!$A$3:$A$308,0))/100*INDEX(gDP!AW$6:AW$271,MATCH(totalExpenditure!$A6,gDP!$B$6:$B$271))=0,"",INDEX([2]pivotTable!AH$3:AH$308,MATCH(totalExpenditure!$A6,[2]pivotTable!$A$3:$A$308,0))/100*INDEX(gDP!AW$6:AW$271,MATCH(totalExpenditure!$A6,gDP!$B$6:$B$271)))</f>
        <v>#N/A</v>
      </c>
      <c r="AI6" s="77" t="e">
        <f>IF(INDEX([2]pivotTable!AI$3:AI$308,MATCH(totalExpenditure!$A6,[2]pivotTable!$A$3:$A$308,0))/100*INDEX(gDP!AX$6:AX$271,MATCH(totalExpenditure!$A6,gDP!$B$6:$B$271))=0,"",INDEX([2]pivotTable!AI$3:AI$308,MATCH(totalExpenditure!$A6,[2]pivotTable!$A$3:$A$308,0))/100*INDEX(gDP!AX$6:AX$271,MATCH(totalExpenditure!$A6,gDP!$B$6:$B$271)))</f>
        <v>#N/A</v>
      </c>
      <c r="AJ6" s="77" t="e">
        <f>IF(INDEX([2]pivotTable!AJ$3:AJ$308,MATCH(totalExpenditure!$A6,[2]pivotTable!$A$3:$A$308,0))/100*INDEX(gDP!AY$6:AY$271,MATCH(totalExpenditure!$A6,gDP!$B$6:$B$271))=0,"",INDEX([2]pivotTable!AJ$3:AJ$308,MATCH(totalExpenditure!$A6,[2]pivotTable!$A$3:$A$308,0))/100*INDEX(gDP!AY$6:AY$271,MATCH(totalExpenditure!$A6,gDP!$B$6:$B$271)))</f>
        <v>#N/A</v>
      </c>
      <c r="AK6" s="77" t="e">
        <f>IF(INDEX([2]pivotTable!AK$3:AK$308,MATCH(totalExpenditure!$A6,[2]pivotTable!$A$3:$A$308,0))/100*INDEX(gDP!AZ$6:AZ$271,MATCH(totalExpenditure!$A6,gDP!$B$6:$B$271))=0,"",INDEX([2]pivotTable!AK$3:AK$308,MATCH(totalExpenditure!$A6,[2]pivotTable!$A$3:$A$308,0))/100*INDEX(gDP!AZ$6:AZ$271,MATCH(totalExpenditure!$A6,gDP!$B$6:$B$271)))</f>
        <v>#N/A</v>
      </c>
      <c r="AL6" s="77" t="e">
        <f>IF(INDEX([2]pivotTable!AL$3:AL$308,MATCH(totalExpenditure!$A6,[2]pivotTable!$A$3:$A$308,0))/100*INDEX(gDP!BA$6:BA$271,MATCH(totalExpenditure!$A6,gDP!$B$6:$B$271))=0,"",INDEX([2]pivotTable!AL$3:AL$308,MATCH(totalExpenditure!$A6,[2]pivotTable!$A$3:$A$308,0))/100*INDEX(gDP!BA$6:BA$271,MATCH(totalExpenditure!$A6,gDP!$B$6:$B$271)))</f>
        <v>#N/A</v>
      </c>
      <c r="AM6" s="77" t="e">
        <f>IF(INDEX([2]pivotTable!AM$3:AM$308,MATCH(totalExpenditure!$A6,[2]pivotTable!$A$3:$A$308,0))/100*INDEX(gDP!BB$6:BB$271,MATCH(totalExpenditure!$A6,gDP!$B$6:$B$271))=0,"",INDEX([2]pivotTable!AM$3:AM$308,MATCH(totalExpenditure!$A6,[2]pivotTable!$A$3:$A$308,0))/100*INDEX(gDP!BB$6:BB$271,MATCH(totalExpenditure!$A6,gDP!$B$6:$B$271)))</f>
        <v>#N/A</v>
      </c>
      <c r="AN6" s="77" t="e">
        <f>IF(INDEX([2]pivotTable!AN$3:AN$308,MATCH(totalExpenditure!$A6,[2]pivotTable!$A$3:$A$308,0))/100*INDEX(gDP!BC$6:BC$271,MATCH(totalExpenditure!$A6,gDP!$B$6:$B$271))=0,"",INDEX([2]pivotTable!AN$3:AN$308,MATCH(totalExpenditure!$A6,[2]pivotTable!$A$3:$A$308,0))/100*INDEX(gDP!BC$6:BC$271,MATCH(totalExpenditure!$A6,gDP!$B$6:$B$271)))</f>
        <v>#N/A</v>
      </c>
      <c r="AO6" s="77" t="e">
        <f>IF(INDEX([2]pivotTable!AO$3:AO$308,MATCH(totalExpenditure!$A6,[2]pivotTable!$A$3:$A$308,0))/100*INDEX(gDP!BD$6:BD$271,MATCH(totalExpenditure!$A6,gDP!$B$6:$B$271))=0,"",INDEX([2]pivotTable!AO$3:AO$308,MATCH(totalExpenditure!$A6,[2]pivotTable!$A$3:$A$308,0))/100*INDEX(gDP!BD$6:BD$271,MATCH(totalExpenditure!$A6,gDP!$B$6:$B$271)))</f>
        <v>#N/A</v>
      </c>
      <c r="AP6" s="77" t="e">
        <f>IF(INDEX([2]pivotTable!AP$3:AP$308,MATCH(totalExpenditure!$A6,[2]pivotTable!$A$3:$A$308,0))/100*INDEX(gDP!BE$6:BE$271,MATCH(totalExpenditure!$A6,gDP!$B$6:$B$271))=0,"",INDEX([2]pivotTable!AP$3:AP$308,MATCH(totalExpenditure!$A6,[2]pivotTable!$A$3:$A$308,0))/100*INDEX(gDP!BE$6:BE$271,MATCH(totalExpenditure!$A6,gDP!$B$6:$B$271)))</f>
        <v>#N/A</v>
      </c>
      <c r="AQ6" s="77" t="e">
        <f>IF(INDEX([2]pivotTable!AQ$3:AQ$308,MATCH(totalExpenditure!$A6,[2]pivotTable!$A$3:$A$308,0))/100*INDEX(gDP!BF$6:BF$271,MATCH(totalExpenditure!$A6,gDP!$B$6:$B$271))=0,"",INDEX([2]pivotTable!AQ$3:AQ$308,MATCH(totalExpenditure!$A6,[2]pivotTable!$A$3:$A$308,0))/100*INDEX(gDP!BF$6:BF$271,MATCH(totalExpenditure!$A6,gDP!$B$6:$B$271)))</f>
        <v>#N/A</v>
      </c>
      <c r="AR6" s="77" t="e">
        <f>IF(INDEX([2]pivotTable!AR$3:AR$308,MATCH(totalExpenditure!$A6,[2]pivotTable!$A$3:$A$308,0))/100*INDEX(gDP!BG$6:BG$271,MATCH(totalExpenditure!$A6,gDP!$B$6:$B$271))=0,"",INDEX([2]pivotTable!AR$3:AR$308,MATCH(totalExpenditure!$A6,[2]pivotTable!$A$3:$A$308,0))/100*INDEX(gDP!BG$6:BG$271,MATCH(totalExpenditure!$A6,gDP!$B$6:$B$271)))</f>
        <v>#N/A</v>
      </c>
      <c r="AS6" s="77" t="e">
        <f>IF(INDEX([2]pivotTable!AS$3:AS$308,MATCH(totalExpenditure!$A6,[2]pivotTable!$A$3:$A$308,0))/100*INDEX(gDP!BH$6:BH$271,MATCH(totalExpenditure!$A6,gDP!$B$6:$B$271))=0,"",INDEX([2]pivotTable!AS$3:AS$308,MATCH(totalExpenditure!$A6,[2]pivotTable!$A$3:$A$308,0))/100*INDEX(gDP!BH$6:BH$271,MATCH(totalExpenditure!$A6,gDP!$B$6:$B$271)))</f>
        <v>#N/A</v>
      </c>
      <c r="AT6" s="77" t="e">
        <f>IF(INDEX([2]pivotTable!AT$3:AT$308,MATCH(totalExpenditure!$A6,[2]pivotTable!$A$3:$A$308,0))/100*INDEX(gDP!BI$6:BI$271,MATCH(totalExpenditure!$A6,gDP!$B$6:$B$271))=0,"",INDEX([2]pivotTable!AT$3:AT$308,MATCH(totalExpenditure!$A6,[2]pivotTable!$A$3:$A$308,0))/100*INDEX(gDP!BI$6:BI$271,MATCH(totalExpenditure!$A6,gDP!$B$6:$B$271)))</f>
        <v>#N/A</v>
      </c>
      <c r="AU6" s="77" t="e">
        <f>IF(INDEX([2]pivotTable!AU$3:AU$308,MATCH(totalExpenditure!$A6,[2]pivotTable!$A$3:$A$308,0))/100*INDEX(gDP!BJ$6:BJ$271,MATCH(totalExpenditure!$A6,gDP!$B$6:$B$271))=0,"",INDEX([2]pivotTable!AU$3:AU$308,MATCH(totalExpenditure!$A6,[2]pivotTable!$A$3:$A$308,0))/100*INDEX(gDP!BJ$6:BJ$271,MATCH(totalExpenditure!$A6,gDP!$B$6:$B$271)))</f>
        <v>#N/A</v>
      </c>
      <c r="AV6" s="77" t="e">
        <f>IF(INDEX([2]pivotTable!AV$3:AV$308,MATCH(totalExpenditure!$A6,[2]pivotTable!$A$3:$A$308,0))/100*INDEX(gDP!BK$6:BK$271,MATCH(totalExpenditure!$A6,gDP!$B$6:$B$271))=0,"",INDEX([2]pivotTable!AV$3:AV$308,MATCH(totalExpenditure!$A6,[2]pivotTable!$A$3:$A$308,0))/100*INDEX(gDP!BK$6:BK$271,MATCH(totalExpenditure!$A6,gDP!$B$6:$B$271)))</f>
        <v>#N/A</v>
      </c>
      <c r="AW6" s="77" t="e">
        <f>IF(INDEX([2]pivotTable!AW$3:AW$308,MATCH(totalExpenditure!$A6,[2]pivotTable!$A$3:$A$308,0))/100*INDEX(gDP!BL$6:BL$271,MATCH(totalExpenditure!$A6,gDP!$B$6:$B$271))=0,"",INDEX([2]pivotTable!AW$3:AW$308,MATCH(totalExpenditure!$A6,[2]pivotTable!$A$3:$A$308,0))/100*INDEX(gDP!BL$6:BL$271,MATCH(totalExpenditure!$A6,gDP!$B$6:$B$271)))</f>
        <v>#N/A</v>
      </c>
      <c r="AX6" s="77" t="e">
        <f>IF(INDEX([2]pivotTable!AX$3:AX$308,MATCH(totalExpenditure!$A6,[2]pivotTable!$A$3:$A$308,0))/100*INDEX(gDP!BM$6:BM$271,MATCH(totalExpenditure!$A6,gDP!$B$6:$B$271))=0,"",INDEX([2]pivotTable!AX$3:AX$308,MATCH(totalExpenditure!$A6,[2]pivotTable!$A$3:$A$308,0))/100*INDEX(gDP!BM$6:BM$271,MATCH(totalExpenditure!$A6,gDP!$B$6:$B$271)))</f>
        <v>#N/A</v>
      </c>
      <c r="AY6" s="77" t="e">
        <f>IF(INDEX([2]pivotTable!AY$3:AY$308,MATCH(totalExpenditure!$A6,[2]pivotTable!$A$3:$A$308,0))/100*INDEX(gDP!BN$6:BN$271,MATCH(totalExpenditure!$A6,gDP!$B$6:$B$271))=0,"",INDEX([2]pivotTable!AY$3:AY$308,MATCH(totalExpenditure!$A6,[2]pivotTable!$A$3:$A$308,0))/100*INDEX(gDP!BN$6:BN$271,MATCH(totalExpenditure!$A6,gDP!$B$6:$B$271)))</f>
        <v>#N/A</v>
      </c>
      <c r="AZ6" s="77" t="e">
        <f>IF(INDEX([2]pivotTable!AZ$3:AZ$308,MATCH(totalExpenditure!$A6,[2]pivotTable!$A$3:$A$308,0))/100*INDEX(gDP!BO$6:BO$271,MATCH(totalExpenditure!$A6,gDP!$B$6:$B$271))=0,"",INDEX([2]pivotTable!AZ$3:AZ$308,MATCH(totalExpenditure!$A6,[2]pivotTable!$A$3:$A$308,0))/100*INDEX(gDP!BO$6:BO$271,MATCH(totalExpenditure!$A6,gDP!$B$6:$B$271)))</f>
        <v>#N/A</v>
      </c>
      <c r="BA6" s="77" t="e">
        <f>IF(INDEX([2]pivotTable!B$310:B$615,MATCH(totalExpenditure!$A6,[2]pivotTable!$A$310:$A$615,0))/100*INDEX(gDP!Q$6:Q$271,MATCH(totalExpenditure!$A6,gDP!$B$6:$B$271))=0,"",INDEX([2]pivotTable!B$310:B$615,MATCH(totalExpenditure!$A6,[2]pivotTable!$A$310:$A$615,0))/100*INDEX(gDP!Q$6:Q$271,MATCH(totalExpenditure!$A6,gDP!$B$6:$B$271)))</f>
        <v>#N/A</v>
      </c>
      <c r="BB6" s="77" t="e">
        <f>IF(INDEX([2]pivotTable!C$310:C$615,MATCH(totalExpenditure!$A6,[2]pivotTable!$A$310:$A$615,0))/100*INDEX(gDP!R$6:R$271,MATCH(totalExpenditure!$A6,gDP!$B$6:$B$271))=0,"",INDEX([2]pivotTable!C$310:C$615,MATCH(totalExpenditure!$A6,[2]pivotTable!$A$310:$A$615,0))/100*INDEX(gDP!R$6:R$271,MATCH(totalExpenditure!$A6,gDP!$B$6:$B$271)))</f>
        <v>#N/A</v>
      </c>
      <c r="BC6" s="77" t="e">
        <f>IF(INDEX([2]pivotTable!D$310:D$615,MATCH(totalExpenditure!$A6,[2]pivotTable!$A$310:$A$615,0))/100*INDEX(gDP!S$6:S$271,MATCH(totalExpenditure!$A6,gDP!$B$6:$B$271))=0,"",INDEX([2]pivotTable!D$310:D$615,MATCH(totalExpenditure!$A6,[2]pivotTable!$A$310:$A$615,0))/100*INDEX(gDP!S$6:S$271,MATCH(totalExpenditure!$A6,gDP!$B$6:$B$271)))</f>
        <v>#N/A</v>
      </c>
      <c r="BD6" s="77" t="e">
        <f>IF(INDEX([2]pivotTable!E$310:E$615,MATCH(totalExpenditure!$A6,[2]pivotTable!$A$310:$A$615,0))/100*INDEX(gDP!T$6:T$271,MATCH(totalExpenditure!$A6,gDP!$B$6:$B$271))=0,"",INDEX([2]pivotTable!E$310:E$615,MATCH(totalExpenditure!$A6,[2]pivotTable!$A$310:$A$615,0))/100*INDEX(gDP!T$6:T$271,MATCH(totalExpenditure!$A6,gDP!$B$6:$B$271)))</f>
        <v>#N/A</v>
      </c>
      <c r="BE6" s="77" t="e">
        <f>IF(INDEX([2]pivotTable!F$310:F$615,MATCH(totalExpenditure!$A6,[2]pivotTable!$A$310:$A$615,0))/100*INDEX(gDP!U$6:U$271,MATCH(totalExpenditure!$A6,gDP!$B$6:$B$271))=0,"",INDEX([2]pivotTable!F$310:F$615,MATCH(totalExpenditure!$A6,[2]pivotTable!$A$310:$A$615,0))/100*INDEX(gDP!U$6:U$271,MATCH(totalExpenditure!$A6,gDP!$B$6:$B$271)))</f>
        <v>#N/A</v>
      </c>
      <c r="BF6" s="77" t="e">
        <f>IF(INDEX([2]pivotTable!G$310:G$615,MATCH(totalExpenditure!$A6,[2]pivotTable!$A$310:$A$615,0))/100*INDEX(gDP!V$6:V$271,MATCH(totalExpenditure!$A6,gDP!$B$6:$B$271))=0,"",INDEX([2]pivotTable!G$310:G$615,MATCH(totalExpenditure!$A6,[2]pivotTable!$A$310:$A$615,0))/100*INDEX(gDP!V$6:V$271,MATCH(totalExpenditure!$A6,gDP!$B$6:$B$271)))</f>
        <v>#N/A</v>
      </c>
      <c r="BG6" s="77" t="e">
        <f>IF(INDEX([2]pivotTable!H$310:H$615,MATCH(totalExpenditure!$A6,[2]pivotTable!$A$310:$A$615,0))/100*INDEX(gDP!W$6:W$271,MATCH(totalExpenditure!$A6,gDP!$B$6:$B$271))=0,"",INDEX([2]pivotTable!H$310:H$615,MATCH(totalExpenditure!$A6,[2]pivotTable!$A$310:$A$615,0))/100*INDEX(gDP!W$6:W$271,MATCH(totalExpenditure!$A6,gDP!$B$6:$B$271)))</f>
        <v>#N/A</v>
      </c>
      <c r="BH6" s="77" t="e">
        <f>IF(INDEX([2]pivotTable!I$310:I$615,MATCH(totalExpenditure!$A6,[2]pivotTable!$A$310:$A$615,0))/100*INDEX(gDP!X$6:X$271,MATCH(totalExpenditure!$A6,gDP!$B$6:$B$271))=0,"",INDEX([2]pivotTable!I$310:I$615,MATCH(totalExpenditure!$A6,[2]pivotTable!$A$310:$A$615,0))/100*INDEX(gDP!X$6:X$271,MATCH(totalExpenditure!$A6,gDP!$B$6:$B$271)))</f>
        <v>#N/A</v>
      </c>
      <c r="BI6" s="77" t="e">
        <f>IF(INDEX([2]pivotTable!J$310:J$615,MATCH(totalExpenditure!$A6,[2]pivotTable!$A$310:$A$615,0))/100*INDEX(gDP!Y$6:Y$271,MATCH(totalExpenditure!$A6,gDP!$B$6:$B$271))=0,"",INDEX([2]pivotTable!J$310:J$615,MATCH(totalExpenditure!$A6,[2]pivotTable!$A$310:$A$615,0))/100*INDEX(gDP!Y$6:Y$271,MATCH(totalExpenditure!$A6,gDP!$B$6:$B$271)))</f>
        <v>#N/A</v>
      </c>
      <c r="BJ6" s="77" t="e">
        <f>IF(INDEX([2]pivotTable!K$310:K$615,MATCH(totalExpenditure!$A6,[2]pivotTable!$A$310:$A$615,0))/100*INDEX(gDP!Z$6:Z$271,MATCH(totalExpenditure!$A6,gDP!$B$6:$B$271))=0,"",INDEX([2]pivotTable!K$310:K$615,MATCH(totalExpenditure!$A6,[2]pivotTable!$A$310:$A$615,0))/100*INDEX(gDP!Z$6:Z$271,MATCH(totalExpenditure!$A6,gDP!$B$6:$B$271)))</f>
        <v>#N/A</v>
      </c>
      <c r="BK6" s="77" t="e">
        <f>IF(INDEX([2]pivotTable!L$310:L$615,MATCH(totalExpenditure!$A6,[2]pivotTable!$A$310:$A$615,0))/100*INDEX(gDP!AA$6:AA$271,MATCH(totalExpenditure!$A6,gDP!$B$6:$B$271))=0,"",INDEX([2]pivotTable!L$310:L$615,MATCH(totalExpenditure!$A6,[2]pivotTable!$A$310:$A$615,0))/100*INDEX(gDP!AA$6:AA$271,MATCH(totalExpenditure!$A6,gDP!$B$6:$B$271)))</f>
        <v>#N/A</v>
      </c>
      <c r="BL6" s="77" t="e">
        <f>IF(INDEX([2]pivotTable!M$310:M$615,MATCH(totalExpenditure!$A6,[2]pivotTable!$A$310:$A$615,0))/100*INDEX(gDP!AB$6:AB$271,MATCH(totalExpenditure!$A6,gDP!$B$6:$B$271))=0,"",INDEX([2]pivotTable!M$310:M$615,MATCH(totalExpenditure!$A6,[2]pivotTable!$A$310:$A$615,0))/100*INDEX(gDP!AB$6:AB$271,MATCH(totalExpenditure!$A6,gDP!$B$6:$B$271)))</f>
        <v>#N/A</v>
      </c>
      <c r="BM6" s="77" t="e">
        <f>IF(INDEX([2]pivotTable!N$310:N$615,MATCH(totalExpenditure!$A6,[2]pivotTable!$A$310:$A$615,0))/100*INDEX(gDP!AC$6:AC$271,MATCH(totalExpenditure!$A6,gDP!$B$6:$B$271))=0,"",INDEX([2]pivotTable!N$310:N$615,MATCH(totalExpenditure!$A6,[2]pivotTable!$A$310:$A$615,0))/100*INDEX(gDP!AC$6:AC$271,MATCH(totalExpenditure!$A6,gDP!$B$6:$B$271)))</f>
        <v>#N/A</v>
      </c>
      <c r="BN6" s="77" t="e">
        <f>IF(INDEX([2]pivotTable!O$310:O$615,MATCH(totalExpenditure!$A6,[2]pivotTable!$A$310:$A$615,0))/100*INDEX(gDP!AD$6:AD$271,MATCH(totalExpenditure!$A6,gDP!$B$6:$B$271))=0,"",INDEX([2]pivotTable!O$310:O$615,MATCH(totalExpenditure!$A6,[2]pivotTable!$A$310:$A$615,0))/100*INDEX(gDP!AD$6:AD$271,MATCH(totalExpenditure!$A6,gDP!$B$6:$B$271)))</f>
        <v>#N/A</v>
      </c>
      <c r="BO6" s="77" t="e">
        <f>IF(INDEX([2]pivotTable!P$310:P$615,MATCH(totalExpenditure!$A6,[2]pivotTable!$A$310:$A$615,0))/100*INDEX(gDP!AE$6:AE$271,MATCH(totalExpenditure!$A6,gDP!$B$6:$B$271))=0,"",INDEX([2]pivotTable!P$310:P$615,MATCH(totalExpenditure!$A6,[2]pivotTable!$A$310:$A$615,0))/100*INDEX(gDP!AE$6:AE$271,MATCH(totalExpenditure!$A6,gDP!$B$6:$B$271)))</f>
        <v>#N/A</v>
      </c>
      <c r="BP6" s="77" t="e">
        <f>IF(INDEX([2]pivotTable!Q$310:Q$615,MATCH(totalExpenditure!$A6,[2]pivotTable!$A$310:$A$615,0))/100*INDEX(gDP!AF$6:AF$271,MATCH(totalExpenditure!$A6,gDP!$B$6:$B$271))=0,"",INDEX([2]pivotTable!Q$310:Q$615,MATCH(totalExpenditure!$A6,[2]pivotTable!$A$310:$A$615,0))/100*INDEX(gDP!AF$6:AF$271,MATCH(totalExpenditure!$A6,gDP!$B$6:$B$271)))</f>
        <v>#N/A</v>
      </c>
      <c r="BQ6" s="77" t="e">
        <f>IF(INDEX([2]pivotTable!R$310:R$615,MATCH(totalExpenditure!$A6,[2]pivotTable!$A$310:$A$615,0))/100*INDEX(gDP!AG$6:AG$271,MATCH(totalExpenditure!$A6,gDP!$B$6:$B$271))=0,"",INDEX([2]pivotTable!R$310:R$615,MATCH(totalExpenditure!$A6,[2]pivotTable!$A$310:$A$615,0))/100*INDEX(gDP!AG$6:AG$271,MATCH(totalExpenditure!$A6,gDP!$B$6:$B$271)))</f>
        <v>#N/A</v>
      </c>
      <c r="BR6" s="77" t="e">
        <f>IF(INDEX([2]pivotTable!S$310:S$615,MATCH(totalExpenditure!$A6,[2]pivotTable!$A$310:$A$615,0))/100*INDEX(gDP!AH$6:AH$271,MATCH(totalExpenditure!$A6,gDP!$B$6:$B$271))=0,"",INDEX([2]pivotTable!S$310:S$615,MATCH(totalExpenditure!$A6,[2]pivotTable!$A$310:$A$615,0))/100*INDEX(gDP!AH$6:AH$271,MATCH(totalExpenditure!$A6,gDP!$B$6:$B$271)))</f>
        <v>#N/A</v>
      </c>
      <c r="BS6" s="77" t="e">
        <f>IF(INDEX([2]pivotTable!T$310:T$615,MATCH(totalExpenditure!$A6,[2]pivotTable!$A$310:$A$615,0))/100*INDEX(gDP!AI$6:AI$271,MATCH(totalExpenditure!$A6,gDP!$B$6:$B$271))=0,"",INDEX([2]pivotTable!T$310:T$615,MATCH(totalExpenditure!$A6,[2]pivotTable!$A$310:$A$615,0))/100*INDEX(gDP!AI$6:AI$271,MATCH(totalExpenditure!$A6,gDP!$B$6:$B$271)))</f>
        <v>#N/A</v>
      </c>
      <c r="BT6" s="77" t="e">
        <f>IF(INDEX([2]pivotTable!U$310:U$615,MATCH(totalExpenditure!$A6,[2]pivotTable!$A$310:$A$615,0))/100*INDEX(gDP!AJ$6:AJ$271,MATCH(totalExpenditure!$A6,gDP!$B$6:$B$271))=0,"",INDEX([2]pivotTable!U$310:U$615,MATCH(totalExpenditure!$A6,[2]pivotTable!$A$310:$A$615,0))/100*INDEX(gDP!AJ$6:AJ$271,MATCH(totalExpenditure!$A6,gDP!$B$6:$B$271)))</f>
        <v>#N/A</v>
      </c>
      <c r="BU6" s="77" t="e">
        <f>IF(INDEX([2]pivotTable!V$310:V$615,MATCH(totalExpenditure!$A6,[2]pivotTable!$A$310:$A$615,0))/100*INDEX(gDP!AK$6:AK$271,MATCH(totalExpenditure!$A6,gDP!$B$6:$B$271))=0,"",INDEX([2]pivotTable!V$310:V$615,MATCH(totalExpenditure!$A6,[2]pivotTable!$A$310:$A$615,0))/100*INDEX(gDP!AK$6:AK$271,MATCH(totalExpenditure!$A6,gDP!$B$6:$B$271)))</f>
        <v>#N/A</v>
      </c>
      <c r="BV6" s="77" t="e">
        <f>IF(INDEX([2]pivotTable!W$310:W$615,MATCH(totalExpenditure!$A6,[2]pivotTable!$A$310:$A$615,0))/100*INDEX(gDP!AL$6:AL$271,MATCH(totalExpenditure!$A6,gDP!$B$6:$B$271))=0,"",INDEX([2]pivotTable!W$310:W$615,MATCH(totalExpenditure!$A6,[2]pivotTable!$A$310:$A$615,0))/100*INDEX(gDP!AL$6:AL$271,MATCH(totalExpenditure!$A6,gDP!$B$6:$B$271)))</f>
        <v>#N/A</v>
      </c>
      <c r="BW6" s="77" t="e">
        <f>IF(INDEX([2]pivotTable!X$310:X$615,MATCH(totalExpenditure!$A6,[2]pivotTable!$A$310:$A$615,0))/100*INDEX(gDP!AM$6:AM$271,MATCH(totalExpenditure!$A6,gDP!$B$6:$B$271))=0,"",INDEX([2]pivotTable!X$310:X$615,MATCH(totalExpenditure!$A6,[2]pivotTable!$A$310:$A$615,0))/100*INDEX(gDP!AM$6:AM$271,MATCH(totalExpenditure!$A6,gDP!$B$6:$B$271)))</f>
        <v>#N/A</v>
      </c>
      <c r="BX6" s="77" t="e">
        <f>IF(INDEX([2]pivotTable!Y$310:Y$615,MATCH(totalExpenditure!$A6,[2]pivotTable!$A$310:$A$615,0))/100*INDEX(gDP!AN$6:AN$271,MATCH(totalExpenditure!$A6,gDP!$B$6:$B$271))=0,"",INDEX([2]pivotTable!Y$310:Y$615,MATCH(totalExpenditure!$A6,[2]pivotTable!$A$310:$A$615,0))/100*INDEX(gDP!AN$6:AN$271,MATCH(totalExpenditure!$A6,gDP!$B$6:$B$271)))</f>
        <v>#N/A</v>
      </c>
      <c r="BY6" s="77" t="e">
        <f>IF(INDEX([2]pivotTable!Z$310:Z$615,MATCH(totalExpenditure!$A6,[2]pivotTable!$A$310:$A$615,0))/100*INDEX(gDP!AO$6:AO$271,MATCH(totalExpenditure!$A6,gDP!$B$6:$B$271))=0,"",INDEX([2]pivotTable!Z$310:Z$615,MATCH(totalExpenditure!$A6,[2]pivotTable!$A$310:$A$615,0))/100*INDEX(gDP!AO$6:AO$271,MATCH(totalExpenditure!$A6,gDP!$B$6:$B$271)))</f>
        <v>#N/A</v>
      </c>
      <c r="BZ6" s="77" t="e">
        <f>IF(INDEX([2]pivotTable!AA$310:AA$615,MATCH(totalExpenditure!$A6,[2]pivotTable!$A$310:$A$615,0))/100*INDEX(gDP!AP$6:AP$271,MATCH(totalExpenditure!$A6,gDP!$B$6:$B$271))=0,"",INDEX([2]pivotTable!AA$310:AA$615,MATCH(totalExpenditure!$A6,[2]pivotTable!$A$310:$A$615,0))/100*INDEX(gDP!AP$6:AP$271,MATCH(totalExpenditure!$A6,gDP!$B$6:$B$271)))</f>
        <v>#N/A</v>
      </c>
      <c r="CA6" s="77" t="e">
        <f>IF(INDEX([2]pivotTable!AB$310:AB$615,MATCH(totalExpenditure!$A6,[2]pivotTable!$A$310:$A$615,0))/100*INDEX(gDP!AQ$6:AQ$271,MATCH(totalExpenditure!$A6,gDP!$B$6:$B$271))=0,"",INDEX([2]pivotTable!AB$310:AB$615,MATCH(totalExpenditure!$A6,[2]pivotTable!$A$310:$A$615,0))/100*INDEX(gDP!AQ$6:AQ$271,MATCH(totalExpenditure!$A6,gDP!$B$6:$B$271)))</f>
        <v>#N/A</v>
      </c>
      <c r="CB6" s="77" t="e">
        <f>IF(INDEX([2]pivotTable!AC$310:AC$615,MATCH(totalExpenditure!$A6,[2]pivotTable!$A$310:$A$615,0))/100*INDEX(gDP!AR$6:AR$271,MATCH(totalExpenditure!$A6,gDP!$B$6:$B$271))=0,"",INDEX([2]pivotTable!AC$310:AC$615,MATCH(totalExpenditure!$A6,[2]pivotTable!$A$310:$A$615,0))/100*INDEX(gDP!AR$6:AR$271,MATCH(totalExpenditure!$A6,gDP!$B$6:$B$271)))</f>
        <v>#N/A</v>
      </c>
      <c r="CC6" s="77" t="e">
        <f>IF(INDEX([2]pivotTable!AD$310:AD$615,MATCH(totalExpenditure!$A6,[2]pivotTable!$A$310:$A$615,0))/100*INDEX(gDP!AS$6:AS$271,MATCH(totalExpenditure!$A6,gDP!$B$6:$B$271))=0,"",INDEX([2]pivotTable!AD$310:AD$615,MATCH(totalExpenditure!$A6,[2]pivotTable!$A$310:$A$615,0))/100*INDEX(gDP!AS$6:AS$271,MATCH(totalExpenditure!$A6,gDP!$B$6:$B$271)))</f>
        <v>#N/A</v>
      </c>
      <c r="CD6" s="77" t="e">
        <f>IF(INDEX([2]pivotTable!AE$310:AE$615,MATCH(totalExpenditure!$A6,[2]pivotTable!$A$310:$A$615,0))/100*INDEX(gDP!AT$6:AT$271,MATCH(totalExpenditure!$A6,gDP!$B$6:$B$271))=0,"",INDEX([2]pivotTable!AE$310:AE$615,MATCH(totalExpenditure!$A6,[2]pivotTable!$A$310:$A$615,0))/100*INDEX(gDP!AT$6:AT$271,MATCH(totalExpenditure!$A6,gDP!$B$6:$B$271)))</f>
        <v>#N/A</v>
      </c>
      <c r="CE6" s="77" t="e">
        <f>IF(INDEX([2]pivotTable!AF$310:AF$615,MATCH(totalExpenditure!$A6,[2]pivotTable!$A$310:$A$615,0))/100*INDEX(gDP!AU$6:AU$271,MATCH(totalExpenditure!$A6,gDP!$B$6:$B$271))=0,"",INDEX([2]pivotTable!AF$310:AF$615,MATCH(totalExpenditure!$A6,[2]pivotTable!$A$310:$A$615,0))/100*INDEX(gDP!AU$6:AU$271,MATCH(totalExpenditure!$A6,gDP!$B$6:$B$271)))</f>
        <v>#N/A</v>
      </c>
      <c r="CF6" s="77" t="e">
        <f>IF(INDEX([2]pivotTable!AG$310:AG$615,MATCH(totalExpenditure!$A6,[2]pivotTable!$A$310:$A$615,0))/100*INDEX(gDP!AV$6:AV$271,MATCH(totalExpenditure!$A6,gDP!$B$6:$B$271))=0,"",INDEX([2]pivotTable!AG$310:AG$615,MATCH(totalExpenditure!$A6,[2]pivotTable!$A$310:$A$615,0))/100*INDEX(gDP!AV$6:AV$271,MATCH(totalExpenditure!$A6,gDP!$B$6:$B$271)))</f>
        <v>#N/A</v>
      </c>
      <c r="CG6" s="77" t="e">
        <f>IF(INDEX([2]pivotTable!AH$310:AH$615,MATCH(totalExpenditure!$A6,[2]pivotTable!$A$310:$A$615,0))/100*INDEX(gDP!AW$6:AW$271,MATCH(totalExpenditure!$A6,gDP!$B$6:$B$271))=0,"",INDEX([2]pivotTable!AH$310:AH$615,MATCH(totalExpenditure!$A6,[2]pivotTable!$A$310:$A$615,0))/100*INDEX(gDP!AW$6:AW$271,MATCH(totalExpenditure!$A6,gDP!$B$6:$B$271)))</f>
        <v>#N/A</v>
      </c>
      <c r="CH6" s="77" t="e">
        <f>IF(INDEX([2]pivotTable!AI$310:AI$615,MATCH(totalExpenditure!$A6,[2]pivotTable!$A$310:$A$615,0))/100*INDEX(gDP!AX$6:AX$271,MATCH(totalExpenditure!$A6,gDP!$B$6:$B$271))=0,"",INDEX([2]pivotTable!AI$310:AI$615,MATCH(totalExpenditure!$A6,[2]pivotTable!$A$310:$A$615,0))/100*INDEX(gDP!AX$6:AX$271,MATCH(totalExpenditure!$A6,gDP!$B$6:$B$271)))</f>
        <v>#N/A</v>
      </c>
      <c r="CI6" s="77" t="e">
        <f>IF(INDEX([2]pivotTable!AJ$310:AJ$615,MATCH(totalExpenditure!$A6,[2]pivotTable!$A$310:$A$615,0))/100*INDEX(gDP!AY$6:AY$271,MATCH(totalExpenditure!$A6,gDP!$B$6:$B$271))=0,"",INDEX([2]pivotTable!AJ$310:AJ$615,MATCH(totalExpenditure!$A6,[2]pivotTable!$A$310:$A$615,0))/100*INDEX(gDP!AY$6:AY$271,MATCH(totalExpenditure!$A6,gDP!$B$6:$B$271)))</f>
        <v>#N/A</v>
      </c>
      <c r="CJ6" s="77" t="e">
        <f>IF(INDEX([2]pivotTable!AK$310:AK$615,MATCH(totalExpenditure!$A6,[2]pivotTable!$A$310:$A$615,0))/100*INDEX(gDP!AZ$6:AZ$271,MATCH(totalExpenditure!$A6,gDP!$B$6:$B$271))=0,"",INDEX([2]pivotTable!AK$310:AK$615,MATCH(totalExpenditure!$A6,[2]pivotTable!$A$310:$A$615,0))/100*INDEX(gDP!AZ$6:AZ$271,MATCH(totalExpenditure!$A6,gDP!$B$6:$B$271)))</f>
        <v>#N/A</v>
      </c>
      <c r="CK6" s="77" t="e">
        <f>IF(INDEX([2]pivotTable!AL$310:AL$615,MATCH(totalExpenditure!$A6,[2]pivotTable!$A$310:$A$615,0))/100*INDEX(gDP!BA$6:BA$271,MATCH(totalExpenditure!$A6,gDP!$B$6:$B$271))=0,"",INDEX([2]pivotTable!AL$310:AL$615,MATCH(totalExpenditure!$A6,[2]pivotTable!$A$310:$A$615,0))/100*INDEX(gDP!BA$6:BA$271,MATCH(totalExpenditure!$A6,gDP!$B$6:$B$271)))</f>
        <v>#N/A</v>
      </c>
      <c r="CL6" s="77" t="e">
        <f>IF(INDEX([2]pivotTable!AM$310:AM$615,MATCH(totalExpenditure!$A6,[2]pivotTable!$A$310:$A$615,0))/100*INDEX(gDP!BB$6:BB$271,MATCH(totalExpenditure!$A6,gDP!$B$6:$B$271))=0,"",INDEX([2]pivotTable!AM$310:AM$615,MATCH(totalExpenditure!$A6,[2]pivotTable!$A$310:$A$615,0))/100*INDEX(gDP!BB$6:BB$271,MATCH(totalExpenditure!$A6,gDP!$B$6:$B$271)))</f>
        <v>#N/A</v>
      </c>
      <c r="CM6" s="77" t="e">
        <f>IF(INDEX([2]pivotTable!AN$310:AN$615,MATCH(totalExpenditure!$A6,[2]pivotTable!$A$310:$A$615,0))/100*INDEX(gDP!BC$6:BC$271,MATCH(totalExpenditure!$A6,gDP!$B$6:$B$271))=0,"",INDEX([2]pivotTable!AN$310:AN$615,MATCH(totalExpenditure!$A6,[2]pivotTable!$A$310:$A$615,0))/100*INDEX(gDP!BC$6:BC$271,MATCH(totalExpenditure!$A6,gDP!$B$6:$B$271)))</f>
        <v>#N/A</v>
      </c>
      <c r="CN6" s="77" t="e">
        <f>IF(INDEX([2]pivotTable!AO$310:AO$615,MATCH(totalExpenditure!$A6,[2]pivotTable!$A$310:$A$615,0))/100*INDEX(gDP!BD$6:BD$271,MATCH(totalExpenditure!$A6,gDP!$B$6:$B$271))=0,"",INDEX([2]pivotTable!AO$310:AO$615,MATCH(totalExpenditure!$A6,[2]pivotTable!$A$310:$A$615,0))/100*INDEX(gDP!BD$6:BD$271,MATCH(totalExpenditure!$A6,gDP!$B$6:$B$271)))</f>
        <v>#N/A</v>
      </c>
      <c r="CO6" s="77" t="e">
        <f>IF(INDEX([2]pivotTable!AP$310:AP$615,MATCH(totalExpenditure!$A6,[2]pivotTable!$A$310:$A$615,0))/100*INDEX(gDP!BE$6:BE$271,MATCH(totalExpenditure!$A6,gDP!$B$6:$B$271))=0,"",INDEX([2]pivotTable!AP$310:AP$615,MATCH(totalExpenditure!$A6,[2]pivotTable!$A$310:$A$615,0))/100*INDEX(gDP!BE$6:BE$271,MATCH(totalExpenditure!$A6,gDP!$B$6:$B$271)))</f>
        <v>#N/A</v>
      </c>
      <c r="CP6" s="77" t="e">
        <f>IF(INDEX([2]pivotTable!AQ$310:AQ$615,MATCH(totalExpenditure!$A6,[2]pivotTable!$A$310:$A$615,0))/100*INDEX(gDP!BF$6:BF$271,MATCH(totalExpenditure!$A6,gDP!$B$6:$B$271))=0,"",INDEX([2]pivotTable!AQ$310:AQ$615,MATCH(totalExpenditure!$A6,[2]pivotTable!$A$310:$A$615,0))/100*INDEX(gDP!BF$6:BF$271,MATCH(totalExpenditure!$A6,gDP!$B$6:$B$271)))</f>
        <v>#N/A</v>
      </c>
      <c r="CQ6" s="77" t="e">
        <f>IF(INDEX([2]pivotTable!AR$310:AR$615,MATCH(totalExpenditure!$A6,[2]pivotTable!$A$310:$A$615,0))/100*INDEX(gDP!BG$6:BG$271,MATCH(totalExpenditure!$A6,gDP!$B$6:$B$271))=0,"",INDEX([2]pivotTable!AR$310:AR$615,MATCH(totalExpenditure!$A6,[2]pivotTable!$A$310:$A$615,0))/100*INDEX(gDP!BG$6:BG$271,MATCH(totalExpenditure!$A6,gDP!$B$6:$B$271)))</f>
        <v>#N/A</v>
      </c>
      <c r="CR6" s="77" t="e">
        <f>IF(INDEX([2]pivotTable!AS$310:AS$615,MATCH(totalExpenditure!$A6,[2]pivotTable!$A$310:$A$615,0))/100*INDEX(gDP!BH$6:BH$271,MATCH(totalExpenditure!$A6,gDP!$B$6:$B$271))=0,"",INDEX([2]pivotTable!AS$310:AS$615,MATCH(totalExpenditure!$A6,[2]pivotTable!$A$310:$A$615,0))/100*INDEX(gDP!BH$6:BH$271,MATCH(totalExpenditure!$A6,gDP!$B$6:$B$271)))</f>
        <v>#N/A</v>
      </c>
      <c r="CS6" s="77" t="e">
        <f>IF(INDEX([2]pivotTable!AT$310:AT$615,MATCH(totalExpenditure!$A6,[2]pivotTable!$A$310:$A$615,0))/100*INDEX(gDP!BI$6:BI$271,MATCH(totalExpenditure!$A6,gDP!$B$6:$B$271))=0,"",INDEX([2]pivotTable!AT$310:AT$615,MATCH(totalExpenditure!$A6,[2]pivotTable!$A$310:$A$615,0))/100*INDEX(gDP!BI$6:BI$271,MATCH(totalExpenditure!$A6,gDP!$B$6:$B$271)))</f>
        <v>#N/A</v>
      </c>
      <c r="CT6" s="77" t="e">
        <f>IF(INDEX([2]pivotTable!AU$310:AU$615,MATCH(totalExpenditure!$A6,[2]pivotTable!$A$310:$A$615,0))/100*INDEX(gDP!BJ$6:BJ$271,MATCH(totalExpenditure!$A6,gDP!$B$6:$B$271))=0,"",INDEX([2]pivotTable!AU$310:AU$615,MATCH(totalExpenditure!$A6,[2]pivotTable!$A$310:$A$615,0))/100*INDEX(gDP!BJ$6:BJ$271,MATCH(totalExpenditure!$A6,gDP!$B$6:$B$271)))</f>
        <v>#N/A</v>
      </c>
      <c r="CU6" s="77" t="e">
        <f>IF(INDEX([2]pivotTable!AV$310:AV$615,MATCH(totalExpenditure!$A6,[2]pivotTable!$A$310:$A$615,0))/100*INDEX(gDP!BK$6:BK$271,MATCH(totalExpenditure!$A6,gDP!$B$6:$B$271))=0,"",INDEX([2]pivotTable!AV$310:AV$615,MATCH(totalExpenditure!$A6,[2]pivotTable!$A$310:$A$615,0))/100*INDEX(gDP!BK$6:BK$271,MATCH(totalExpenditure!$A6,gDP!$B$6:$B$271)))</f>
        <v>#N/A</v>
      </c>
      <c r="CV6" s="77" t="e">
        <f>IF(INDEX([2]pivotTable!AW$310:AW$615,MATCH(totalExpenditure!$A6,[2]pivotTable!$A$310:$A$615,0))/100*INDEX(gDP!BL$6:BL$271,MATCH(totalExpenditure!$A6,gDP!$B$6:$B$271))=0,"",INDEX([2]pivotTable!AW$310:AW$615,MATCH(totalExpenditure!$A6,[2]pivotTable!$A$310:$A$615,0))/100*INDEX(gDP!BL$6:BL$271,MATCH(totalExpenditure!$A6,gDP!$B$6:$B$271)))</f>
        <v>#N/A</v>
      </c>
      <c r="CW6" s="77" t="e">
        <f>IF(INDEX([2]pivotTable!AX$310:AX$615,MATCH(totalExpenditure!$A6,[2]pivotTable!$A$310:$A$615,0))/100*INDEX(gDP!BM$6:BM$271,MATCH(totalExpenditure!$A6,gDP!$B$6:$B$271))=0,"",INDEX([2]pivotTable!AX$310:AX$615,MATCH(totalExpenditure!$A6,[2]pivotTable!$A$310:$A$615,0))/100*INDEX(gDP!BM$6:BM$271,MATCH(totalExpenditure!$A6,gDP!$B$6:$B$271)))</f>
        <v>#N/A</v>
      </c>
      <c r="CX6" s="77" t="e">
        <f>IF(INDEX([2]pivotTable!AY$310:AY$615,MATCH(totalExpenditure!$A6,[2]pivotTable!$A$310:$A$615,0))/100*INDEX(gDP!BN$6:BN$271,MATCH(totalExpenditure!$A6,gDP!$B$6:$B$271))=0,"",INDEX([2]pivotTable!AY$310:AY$615,MATCH(totalExpenditure!$A6,[2]pivotTable!$A$310:$A$615,0))/100*INDEX(gDP!BN$6:BN$271,MATCH(totalExpenditure!$A6,gDP!$B$6:$B$271)))</f>
        <v>#N/A</v>
      </c>
      <c r="CY6" s="77" t="e">
        <f>IF(INDEX([2]pivotTable!AZ$310:AZ$615,MATCH(totalExpenditure!$A6,[2]pivotTable!$A$310:$A$615,0))/100*INDEX(gDP!BO$6:BO$271,MATCH(totalExpenditure!$A6,gDP!$B$6:$B$271))=0,"",INDEX([2]pivotTable!AZ$310:AZ$615,MATCH(totalExpenditure!$A6,[2]pivotTable!$A$310:$A$615,0))/100*INDEX(gDP!BO$6:BO$271,MATCH(totalExpenditure!$A6,gDP!$B$6:$B$271)))</f>
        <v>#N/A</v>
      </c>
      <c r="CZ6" s="77" t="e">
        <f>IF(B6="","",IF(BA6="","",B6-B6+INDEX(gDP!Q$6:Q$271,MATCH(totalExpenditure!$A6,gDP!$B$6:$B$271))))</f>
        <v>#N/A</v>
      </c>
      <c r="DA6" s="77" t="e">
        <f>IF(C6="","",IF(BB6="","",C6-C6+INDEX(gDP!R$6:R$271,MATCH(totalExpenditure!$A6,gDP!$B$6:$B$271))))</f>
        <v>#N/A</v>
      </c>
      <c r="DB6" s="77" t="e">
        <f>IF(D6="","",IF(BC6="","",D6-D6+INDEX(gDP!S$6:S$271,MATCH(totalExpenditure!$A6,gDP!$B$6:$B$271))))</f>
        <v>#N/A</v>
      </c>
      <c r="DC6" s="77" t="e">
        <f>IF(E6="","",IF(BD6="","",E6-E6+INDEX(gDP!T$6:T$271,MATCH(totalExpenditure!$A6,gDP!$B$6:$B$271))))</f>
        <v>#N/A</v>
      </c>
      <c r="DD6" s="77" t="e">
        <f>IF(F6="","",IF(BE6="","",F6-F6+INDEX(gDP!U$6:U$271,MATCH(totalExpenditure!$A6,gDP!$B$6:$B$271))))</f>
        <v>#N/A</v>
      </c>
      <c r="DE6" s="77" t="e">
        <f>IF(G6="","",IF(BF6="","",G6-G6+INDEX(gDP!V$6:V$271,MATCH(totalExpenditure!$A6,gDP!$B$6:$B$271))))</f>
        <v>#N/A</v>
      </c>
      <c r="DF6" s="77" t="e">
        <f>IF(H6="","",IF(BG6="","",H6-H6+INDEX(gDP!W$6:W$271,MATCH(totalExpenditure!$A6,gDP!$B$6:$B$271))))</f>
        <v>#N/A</v>
      </c>
      <c r="DG6" s="77" t="e">
        <f>IF(I6="","",IF(BH6="","",I6-I6+INDEX(gDP!X$6:X$271,MATCH(totalExpenditure!$A6,gDP!$B$6:$B$271))))</f>
        <v>#N/A</v>
      </c>
      <c r="DH6" s="77" t="e">
        <f>IF(J6="","",IF(BI6="","",J6-J6+INDEX(gDP!Y$6:Y$271,MATCH(totalExpenditure!$A6,gDP!$B$6:$B$271))))</f>
        <v>#N/A</v>
      </c>
      <c r="DI6" s="77" t="e">
        <f>IF(K6="","",IF(BJ6="","",K6-K6+INDEX(gDP!Z$6:Z$271,MATCH(totalExpenditure!$A6,gDP!$B$6:$B$271))))</f>
        <v>#N/A</v>
      </c>
      <c r="DJ6" s="77" t="e">
        <f>IF(L6="","",IF(BK6="","",L6-L6+INDEX(gDP!AA$6:AA$271,MATCH(totalExpenditure!$A6,gDP!$B$6:$B$271))))</f>
        <v>#N/A</v>
      </c>
      <c r="DK6" s="77" t="e">
        <f>IF(M6="","",IF(BL6="","",M6-M6+INDEX(gDP!AB$6:AB$271,MATCH(totalExpenditure!$A6,gDP!$B$6:$B$271))))</f>
        <v>#N/A</v>
      </c>
      <c r="DL6" s="77" t="e">
        <f>IF(N6="","",IF(BM6="","",N6-N6+INDEX(gDP!AC$6:AC$271,MATCH(totalExpenditure!$A6,gDP!$B$6:$B$271))))</f>
        <v>#N/A</v>
      </c>
      <c r="DM6" s="77" t="e">
        <f>IF(O6="","",IF(BN6="","",O6-O6+INDEX(gDP!AD$6:AD$271,MATCH(totalExpenditure!$A6,gDP!$B$6:$B$271))))</f>
        <v>#N/A</v>
      </c>
      <c r="DN6" s="77" t="e">
        <f>IF(P6="","",IF(BO6="","",P6-P6+INDEX(gDP!AE$6:AE$271,MATCH(totalExpenditure!$A6,gDP!$B$6:$B$271))))</f>
        <v>#N/A</v>
      </c>
      <c r="DO6" s="77" t="e">
        <f>IF(Q6="","",IF(BP6="","",Q6-Q6+INDEX(gDP!AF$6:AF$271,MATCH(totalExpenditure!$A6,gDP!$B$6:$B$271))))</f>
        <v>#N/A</v>
      </c>
      <c r="DP6" s="77" t="e">
        <f>IF(R6="","",IF(BQ6="","",R6-R6+INDEX(gDP!AG$6:AG$271,MATCH(totalExpenditure!$A6,gDP!$B$6:$B$271))))</f>
        <v>#N/A</v>
      </c>
      <c r="DQ6" s="77" t="e">
        <f>IF(S6="","",IF(BR6="","",S6-S6+INDEX(gDP!AH$6:AH$271,MATCH(totalExpenditure!$A6,gDP!$B$6:$B$271))))</f>
        <v>#N/A</v>
      </c>
      <c r="DR6" s="77" t="e">
        <f>IF(T6="","",IF(BS6="","",T6-T6+INDEX(gDP!AI$6:AI$271,MATCH(totalExpenditure!$A6,gDP!$B$6:$B$271))))</f>
        <v>#N/A</v>
      </c>
      <c r="DS6" s="77" t="e">
        <f>IF(U6="","",IF(BT6="","",U6-U6+INDEX(gDP!AJ$6:AJ$271,MATCH(totalExpenditure!$A6,gDP!$B$6:$B$271))))</f>
        <v>#N/A</v>
      </c>
      <c r="DT6" s="77" t="e">
        <f>IF(V6="","",IF(BU6="","",V6-V6+INDEX(gDP!AK$6:AK$271,MATCH(totalExpenditure!$A6,gDP!$B$6:$B$271))))</f>
        <v>#N/A</v>
      </c>
      <c r="DU6" s="77" t="e">
        <f>IF(W6="","",IF(BV6="","",W6-W6+INDEX(gDP!AL$6:AL$271,MATCH(totalExpenditure!$A6,gDP!$B$6:$B$271))))</f>
        <v>#N/A</v>
      </c>
      <c r="DV6" s="77" t="e">
        <f>IF(X6="","",IF(BW6="","",X6-X6+INDEX(gDP!AM$6:AM$271,MATCH(totalExpenditure!$A6,gDP!$B$6:$B$271))))</f>
        <v>#N/A</v>
      </c>
      <c r="DW6" s="77" t="e">
        <f>IF(Y6="","",IF(BX6="","",Y6-Y6+INDEX(gDP!AN$6:AN$271,MATCH(totalExpenditure!$A6,gDP!$B$6:$B$271))))</f>
        <v>#N/A</v>
      </c>
      <c r="DX6" s="77" t="e">
        <f>IF(Z6="","",IF(BY6="","",Z6-Z6+INDEX(gDP!AO$6:AO$271,MATCH(totalExpenditure!$A6,gDP!$B$6:$B$271))))</f>
        <v>#N/A</v>
      </c>
      <c r="DY6" s="77" t="e">
        <f>IF(AA6="","",IF(BZ6="","",AA6-AA6+INDEX(gDP!AP$6:AP$271,MATCH(totalExpenditure!$A6,gDP!$B$6:$B$271))))</f>
        <v>#N/A</v>
      </c>
      <c r="DZ6" s="77" t="e">
        <f>IF(AB6="","",IF(CA6="","",AB6-AB6+INDEX(gDP!AQ$6:AQ$271,MATCH(totalExpenditure!$A6,gDP!$B$6:$B$271))))</f>
        <v>#N/A</v>
      </c>
      <c r="EA6" s="77" t="e">
        <f>IF(AC6="","",IF(CB6="","",AC6-AC6+INDEX(gDP!AR$6:AR$271,MATCH(totalExpenditure!$A6,gDP!$B$6:$B$271))))</f>
        <v>#N/A</v>
      </c>
      <c r="EB6" s="77" t="e">
        <f>IF(AD6="","",IF(CC6="","",AD6-AD6+INDEX(gDP!AS$6:AS$271,MATCH(totalExpenditure!$A6,gDP!$B$6:$B$271))))</f>
        <v>#N/A</v>
      </c>
      <c r="EC6" s="77" t="e">
        <f>IF(AE6="","",IF(CD6="","",AE6-AE6+INDEX(gDP!AT$6:AT$271,MATCH(totalExpenditure!$A6,gDP!$B$6:$B$271))))</f>
        <v>#N/A</v>
      </c>
      <c r="ED6" s="77" t="e">
        <f>IF(AF6="","",IF(CE6="","",AF6-AF6+INDEX(gDP!AU$6:AU$271,MATCH(totalExpenditure!$A6,gDP!$B$6:$B$271))))</f>
        <v>#N/A</v>
      </c>
      <c r="EE6" s="77" t="e">
        <f>IF(AG6="","",IF(CF6="","",AG6-AG6+INDEX(gDP!AV$6:AV$271,MATCH(totalExpenditure!$A6,gDP!$B$6:$B$271))))</f>
        <v>#N/A</v>
      </c>
      <c r="EF6" s="77" t="e">
        <f>IF(AH6="","",IF(CG6="","",AH6-AH6+INDEX(gDP!AW$6:AW$271,MATCH(totalExpenditure!$A6,gDP!$B$6:$B$271))))</f>
        <v>#N/A</v>
      </c>
      <c r="EG6" s="77" t="e">
        <f>IF(AI6="","",IF(CH6="","",AI6-AI6+INDEX(gDP!AX$6:AX$271,MATCH(totalExpenditure!$A6,gDP!$B$6:$B$271))))</f>
        <v>#N/A</v>
      </c>
      <c r="EH6" s="77" t="e">
        <f>IF(AJ6="","",IF(CI6="","",AJ6-AJ6+INDEX(gDP!AY$6:AY$271,MATCH(totalExpenditure!$A6,gDP!$B$6:$B$271))))</f>
        <v>#N/A</v>
      </c>
      <c r="EI6" s="77" t="e">
        <f>IF(AK6="","",IF(CJ6="","",AK6-AK6+INDEX(gDP!AZ$6:AZ$271,MATCH(totalExpenditure!$A6,gDP!$B$6:$B$271))))</f>
        <v>#N/A</v>
      </c>
      <c r="EJ6" s="77" t="e">
        <f>IF(AL6="","",IF(CK6="","",AL6-AL6+INDEX(gDP!BA$6:BA$271,MATCH(totalExpenditure!$A6,gDP!$B$6:$B$271))))</f>
        <v>#N/A</v>
      </c>
      <c r="EK6" s="77" t="e">
        <f>IF(AM6="","",IF(CL6="","",AM6-AM6+INDEX(gDP!BB$6:BB$271,MATCH(totalExpenditure!$A6,gDP!$B$6:$B$271))))</f>
        <v>#N/A</v>
      </c>
      <c r="EL6" s="77" t="e">
        <f>IF(AN6="","",IF(CM6="","",AN6-AN6+INDEX(gDP!BC$6:BC$271,MATCH(totalExpenditure!$A6,gDP!$B$6:$B$271))))</f>
        <v>#N/A</v>
      </c>
      <c r="EM6" s="77" t="e">
        <f>IF(AO6="","",IF(CN6="","",AO6-AO6+INDEX(gDP!BD$6:BD$271,MATCH(totalExpenditure!$A6,gDP!$B$6:$B$271))))</f>
        <v>#N/A</v>
      </c>
      <c r="EN6" s="77" t="e">
        <f>IF(AP6="","",IF(CO6="","",AP6-AP6+INDEX(gDP!BE$6:BE$271,MATCH(totalExpenditure!$A6,gDP!$B$6:$B$271))))</f>
        <v>#N/A</v>
      </c>
      <c r="EO6" s="77" t="e">
        <f>IF(AQ6="","",IF(CP6="","",AQ6-AQ6+INDEX(gDP!BF$6:BF$271,MATCH(totalExpenditure!$A6,gDP!$B$6:$B$271))))</f>
        <v>#N/A</v>
      </c>
      <c r="EP6" s="77" t="e">
        <f>IF(AR6="","",IF(CQ6="","",AR6-AR6+INDEX(gDP!BG$6:BG$271,MATCH(totalExpenditure!$A6,gDP!$B$6:$B$271))))</f>
        <v>#N/A</v>
      </c>
      <c r="EQ6" s="77" t="e">
        <f>IF(AS6="","",IF(CR6="","",AS6-AS6+INDEX(gDP!BH$6:BH$271,MATCH(totalExpenditure!$A6,gDP!$B$6:$B$271))))</f>
        <v>#N/A</v>
      </c>
      <c r="ER6" s="77" t="e">
        <f>IF(AT6="","",IF(CS6="","",AT6-AT6+INDEX(gDP!BI$6:BI$271,MATCH(totalExpenditure!$A6,gDP!$B$6:$B$271))))</f>
        <v>#N/A</v>
      </c>
      <c r="ES6" s="77" t="e">
        <f>IF(AU6="","",IF(CT6="","",AU6-AU6+INDEX(gDP!BJ$6:BJ$271,MATCH(totalExpenditure!$A6,gDP!$B$6:$B$271))))</f>
        <v>#N/A</v>
      </c>
      <c r="ET6" s="77" t="e">
        <f>IF(AV6="","",IF(CU6="","",AV6-AV6+INDEX(gDP!BK$6:BK$271,MATCH(totalExpenditure!$A6,gDP!$B$6:$B$271))))</f>
        <v>#N/A</v>
      </c>
      <c r="EU6" s="77" t="e">
        <f>IF(AW6="","",IF(CV6="","",AW6-AW6+INDEX(gDP!BL$6:BL$271,MATCH(totalExpenditure!$A6,gDP!$B$6:$B$271))))</f>
        <v>#N/A</v>
      </c>
      <c r="EV6" s="77" t="e">
        <f>IF(AX6="","",IF(CW6="","",AX6-AX6+INDEX(gDP!BM$6:BM$271,MATCH(totalExpenditure!$A6,gDP!$B$6:$B$271))))</f>
        <v>#N/A</v>
      </c>
      <c r="EW6" s="77" t="e">
        <f>IF(AY6="","",IF(CX6="","",AY6-AY6+INDEX(gDP!BN$6:BN$271,MATCH(totalExpenditure!$A6,gDP!$B$6:$B$271))))</f>
        <v>#N/A</v>
      </c>
      <c r="EX6" s="77" t="e">
        <f>IF(AZ6="","",IF(CY6="","",AZ6-AZ6+INDEX(gDP!BO$6:BO$271,MATCH(totalExpenditure!$A6,gDP!$B$6:$B$271))))</f>
        <v>#N/A</v>
      </c>
    </row>
    <row r="7" spans="1:154" x14ac:dyDescent="0.35">
      <c r="A7" t="s">
        <v>223</v>
      </c>
      <c r="B7" s="77" t="str">
        <f>IF(INDEX([2]pivotTable!B$3:B$308,MATCH(totalExpenditure!$A7,[2]pivotTable!$A$3:$A$308,0))/100*INDEX(gDP!Q$6:Q$271,MATCH(totalExpenditure!$A7,gDP!$B$6:$B$271))=0,"",INDEX([2]pivotTable!B$3:B$308,MATCH(totalExpenditure!$A7,[2]pivotTable!$A$3:$A$308,0))/100*INDEX(gDP!Q$6:Q$271,MATCH(totalExpenditure!$A7,gDP!$B$6:$B$271)))</f>
        <v/>
      </c>
      <c r="C7" s="77" t="str">
        <f>IF(INDEX([2]pivotTable!C$3:C$308,MATCH(totalExpenditure!$A7,[2]pivotTable!$A$3:$A$308,0))/100*INDEX(gDP!R$6:R$271,MATCH(totalExpenditure!$A7,gDP!$B$6:$B$271))=0,"",INDEX([2]pivotTable!C$3:C$308,MATCH(totalExpenditure!$A7,[2]pivotTable!$A$3:$A$308,0))/100*INDEX(gDP!R$6:R$271,MATCH(totalExpenditure!$A7,gDP!$B$6:$B$271)))</f>
        <v/>
      </c>
      <c r="D7" s="77" t="str">
        <f>IF(INDEX([2]pivotTable!D$3:D$308,MATCH(totalExpenditure!$A7,[2]pivotTable!$A$3:$A$308,0))/100*INDEX(gDP!S$6:S$271,MATCH(totalExpenditure!$A7,gDP!$B$6:$B$271))=0,"",INDEX([2]pivotTable!D$3:D$308,MATCH(totalExpenditure!$A7,[2]pivotTable!$A$3:$A$308,0))/100*INDEX(gDP!S$6:S$271,MATCH(totalExpenditure!$A7,gDP!$B$6:$B$271)))</f>
        <v/>
      </c>
      <c r="E7" s="77" t="str">
        <f>IF(INDEX([2]pivotTable!E$3:E$308,MATCH(totalExpenditure!$A7,[2]pivotTable!$A$3:$A$308,0))/100*INDEX(gDP!T$6:T$271,MATCH(totalExpenditure!$A7,gDP!$B$6:$B$271))=0,"",INDEX([2]pivotTable!E$3:E$308,MATCH(totalExpenditure!$A7,[2]pivotTable!$A$3:$A$308,0))/100*INDEX(gDP!T$6:T$271,MATCH(totalExpenditure!$A7,gDP!$B$6:$B$271)))</f>
        <v/>
      </c>
      <c r="F7" s="77" t="str">
        <f>IF(INDEX([2]pivotTable!F$3:F$308,MATCH(totalExpenditure!$A7,[2]pivotTable!$A$3:$A$308,0))/100*INDEX(gDP!U$6:U$271,MATCH(totalExpenditure!$A7,gDP!$B$6:$B$271))=0,"",INDEX([2]pivotTable!F$3:F$308,MATCH(totalExpenditure!$A7,[2]pivotTable!$A$3:$A$308,0))/100*INDEX(gDP!U$6:U$271,MATCH(totalExpenditure!$A7,gDP!$B$6:$B$271)))</f>
        <v/>
      </c>
      <c r="G7" s="77" t="str">
        <f>IF(INDEX([2]pivotTable!G$3:G$308,MATCH(totalExpenditure!$A7,[2]pivotTable!$A$3:$A$308,0))/100*INDEX(gDP!V$6:V$271,MATCH(totalExpenditure!$A7,gDP!$B$6:$B$271))=0,"",INDEX([2]pivotTable!G$3:G$308,MATCH(totalExpenditure!$A7,[2]pivotTable!$A$3:$A$308,0))/100*INDEX(gDP!V$6:V$271,MATCH(totalExpenditure!$A7,gDP!$B$6:$B$271)))</f>
        <v/>
      </c>
      <c r="H7" s="77" t="str">
        <f>IF(INDEX([2]pivotTable!H$3:H$308,MATCH(totalExpenditure!$A7,[2]pivotTable!$A$3:$A$308,0))/100*INDEX(gDP!W$6:W$271,MATCH(totalExpenditure!$A7,gDP!$B$6:$B$271))=0,"",INDEX([2]pivotTable!H$3:H$308,MATCH(totalExpenditure!$A7,[2]pivotTable!$A$3:$A$308,0))/100*INDEX(gDP!W$6:W$271,MATCH(totalExpenditure!$A7,gDP!$B$6:$B$271)))</f>
        <v/>
      </c>
      <c r="I7" s="77" t="str">
        <f>IF(INDEX([2]pivotTable!I$3:I$308,MATCH(totalExpenditure!$A7,[2]pivotTable!$A$3:$A$308,0))/100*INDEX(gDP!X$6:X$271,MATCH(totalExpenditure!$A7,gDP!$B$6:$B$271))=0,"",INDEX([2]pivotTable!I$3:I$308,MATCH(totalExpenditure!$A7,[2]pivotTable!$A$3:$A$308,0))/100*INDEX(gDP!X$6:X$271,MATCH(totalExpenditure!$A7,gDP!$B$6:$B$271)))</f>
        <v/>
      </c>
      <c r="J7" s="77" t="str">
        <f>IF(INDEX([2]pivotTable!J$3:J$308,MATCH(totalExpenditure!$A7,[2]pivotTable!$A$3:$A$308,0))/100*INDEX(gDP!Y$6:Y$271,MATCH(totalExpenditure!$A7,gDP!$B$6:$B$271))=0,"",INDEX([2]pivotTable!J$3:J$308,MATCH(totalExpenditure!$A7,[2]pivotTable!$A$3:$A$308,0))/100*INDEX(gDP!Y$6:Y$271,MATCH(totalExpenditure!$A7,gDP!$B$6:$B$271)))</f>
        <v/>
      </c>
      <c r="K7" s="77" t="str">
        <f>IF(INDEX([2]pivotTable!K$3:K$308,MATCH(totalExpenditure!$A7,[2]pivotTable!$A$3:$A$308,0))/100*INDEX(gDP!Z$6:Z$271,MATCH(totalExpenditure!$A7,gDP!$B$6:$B$271))=0,"",INDEX([2]pivotTable!K$3:K$308,MATCH(totalExpenditure!$A7,[2]pivotTable!$A$3:$A$308,0))/100*INDEX(gDP!Z$6:Z$271,MATCH(totalExpenditure!$A7,gDP!$B$6:$B$271)))</f>
        <v/>
      </c>
      <c r="L7" s="77" t="str">
        <f>IF(INDEX([2]pivotTable!L$3:L$308,MATCH(totalExpenditure!$A7,[2]pivotTable!$A$3:$A$308,0))/100*INDEX(gDP!AA$6:AA$271,MATCH(totalExpenditure!$A7,gDP!$B$6:$B$271))=0,"",INDEX([2]pivotTable!L$3:L$308,MATCH(totalExpenditure!$A7,[2]pivotTable!$A$3:$A$308,0))/100*INDEX(gDP!AA$6:AA$271,MATCH(totalExpenditure!$A7,gDP!$B$6:$B$271)))</f>
        <v/>
      </c>
      <c r="M7" s="77" t="str">
        <f>IF(INDEX([2]pivotTable!M$3:M$308,MATCH(totalExpenditure!$A7,[2]pivotTable!$A$3:$A$308,0))/100*INDEX(gDP!AB$6:AB$271,MATCH(totalExpenditure!$A7,gDP!$B$6:$B$271))=0,"",INDEX([2]pivotTable!M$3:M$308,MATCH(totalExpenditure!$A7,[2]pivotTable!$A$3:$A$308,0))/100*INDEX(gDP!AB$6:AB$271,MATCH(totalExpenditure!$A7,gDP!$B$6:$B$271)))</f>
        <v/>
      </c>
      <c r="N7" s="77" t="str">
        <f>IF(INDEX([2]pivotTable!N$3:N$308,MATCH(totalExpenditure!$A7,[2]pivotTable!$A$3:$A$308,0))/100*INDEX(gDP!AC$6:AC$271,MATCH(totalExpenditure!$A7,gDP!$B$6:$B$271))=0,"",INDEX([2]pivotTable!N$3:N$308,MATCH(totalExpenditure!$A7,[2]pivotTable!$A$3:$A$308,0))/100*INDEX(gDP!AC$6:AC$271,MATCH(totalExpenditure!$A7,gDP!$B$6:$B$271)))</f>
        <v/>
      </c>
      <c r="O7" s="77" t="str">
        <f>IF(INDEX([2]pivotTable!O$3:O$308,MATCH(totalExpenditure!$A7,[2]pivotTable!$A$3:$A$308,0))/100*INDEX(gDP!AD$6:AD$271,MATCH(totalExpenditure!$A7,gDP!$B$6:$B$271))=0,"",INDEX([2]pivotTable!O$3:O$308,MATCH(totalExpenditure!$A7,[2]pivotTable!$A$3:$A$308,0))/100*INDEX(gDP!AD$6:AD$271,MATCH(totalExpenditure!$A7,gDP!$B$6:$B$271)))</f>
        <v/>
      </c>
      <c r="P7" s="77" t="str">
        <f>IF(INDEX([2]pivotTable!P$3:P$308,MATCH(totalExpenditure!$A7,[2]pivotTable!$A$3:$A$308,0))/100*INDEX(gDP!AE$6:AE$271,MATCH(totalExpenditure!$A7,gDP!$B$6:$B$271))=0,"",INDEX([2]pivotTable!P$3:P$308,MATCH(totalExpenditure!$A7,[2]pivotTable!$A$3:$A$308,0))/100*INDEX(gDP!AE$6:AE$271,MATCH(totalExpenditure!$A7,gDP!$B$6:$B$271)))</f>
        <v/>
      </c>
      <c r="Q7" s="77" t="str">
        <f>IF(INDEX([2]pivotTable!Q$3:Q$308,MATCH(totalExpenditure!$A7,[2]pivotTable!$A$3:$A$308,0))/100*INDEX(gDP!AF$6:AF$271,MATCH(totalExpenditure!$A7,gDP!$B$6:$B$271))=0,"",INDEX([2]pivotTable!Q$3:Q$308,MATCH(totalExpenditure!$A7,[2]pivotTable!$A$3:$A$308,0))/100*INDEX(gDP!AF$6:AF$271,MATCH(totalExpenditure!$A7,gDP!$B$6:$B$271)))</f>
        <v/>
      </c>
      <c r="R7" s="77" t="str">
        <f>IF(INDEX([2]pivotTable!R$3:R$308,MATCH(totalExpenditure!$A7,[2]pivotTable!$A$3:$A$308,0))/100*INDEX(gDP!AG$6:AG$271,MATCH(totalExpenditure!$A7,gDP!$B$6:$B$271))=0,"",INDEX([2]pivotTable!R$3:R$308,MATCH(totalExpenditure!$A7,[2]pivotTable!$A$3:$A$308,0))/100*INDEX(gDP!AG$6:AG$271,MATCH(totalExpenditure!$A7,gDP!$B$6:$B$271)))</f>
        <v/>
      </c>
      <c r="S7" s="77" t="str">
        <f>IF(INDEX([2]pivotTable!S$3:S$308,MATCH(totalExpenditure!$A7,[2]pivotTable!$A$3:$A$308,0))/100*INDEX(gDP!AH$6:AH$271,MATCH(totalExpenditure!$A7,gDP!$B$6:$B$271))=0,"",INDEX([2]pivotTable!S$3:S$308,MATCH(totalExpenditure!$A7,[2]pivotTable!$A$3:$A$308,0))/100*INDEX(gDP!AH$6:AH$271,MATCH(totalExpenditure!$A7,gDP!$B$6:$B$271)))</f>
        <v/>
      </c>
      <c r="T7" s="77" t="str">
        <f>IF(INDEX([2]pivotTable!T$3:T$308,MATCH(totalExpenditure!$A7,[2]pivotTable!$A$3:$A$308,0))/100*INDEX(gDP!AI$6:AI$271,MATCH(totalExpenditure!$A7,gDP!$B$6:$B$271))=0,"",INDEX([2]pivotTable!T$3:T$308,MATCH(totalExpenditure!$A7,[2]pivotTable!$A$3:$A$308,0))/100*INDEX(gDP!AI$6:AI$271,MATCH(totalExpenditure!$A7,gDP!$B$6:$B$271)))</f>
        <v/>
      </c>
      <c r="U7" s="77" t="str">
        <f>IF(INDEX([2]pivotTable!U$3:U$308,MATCH(totalExpenditure!$A7,[2]pivotTable!$A$3:$A$308,0))/100*INDEX(gDP!AJ$6:AJ$271,MATCH(totalExpenditure!$A7,gDP!$B$6:$B$271))=0,"",INDEX([2]pivotTable!U$3:U$308,MATCH(totalExpenditure!$A7,[2]pivotTable!$A$3:$A$308,0))/100*INDEX(gDP!AJ$6:AJ$271,MATCH(totalExpenditure!$A7,gDP!$B$6:$B$271)))</f>
        <v/>
      </c>
      <c r="V7" s="77" t="str">
        <f>IF(INDEX([2]pivotTable!V$3:V$308,MATCH(totalExpenditure!$A7,[2]pivotTable!$A$3:$A$308,0))/100*INDEX(gDP!AK$6:AK$271,MATCH(totalExpenditure!$A7,gDP!$B$6:$B$271))=0,"",INDEX([2]pivotTable!V$3:V$308,MATCH(totalExpenditure!$A7,[2]pivotTable!$A$3:$A$308,0))/100*INDEX(gDP!AK$6:AK$271,MATCH(totalExpenditure!$A7,gDP!$B$6:$B$271)))</f>
        <v/>
      </c>
      <c r="W7" s="77" t="str">
        <f>IF(INDEX([2]pivotTable!W$3:W$308,MATCH(totalExpenditure!$A7,[2]pivotTable!$A$3:$A$308,0))/100*INDEX(gDP!AL$6:AL$271,MATCH(totalExpenditure!$A7,gDP!$B$6:$B$271))=0,"",INDEX([2]pivotTable!W$3:W$308,MATCH(totalExpenditure!$A7,[2]pivotTable!$A$3:$A$308,0))/100*INDEX(gDP!AL$6:AL$271,MATCH(totalExpenditure!$A7,gDP!$B$6:$B$271)))</f>
        <v/>
      </c>
      <c r="X7" s="77" t="str">
        <f>IF(INDEX([2]pivotTable!X$3:X$308,MATCH(totalExpenditure!$A7,[2]pivotTable!$A$3:$A$308,0))/100*INDEX(gDP!AM$6:AM$271,MATCH(totalExpenditure!$A7,gDP!$B$6:$B$271))=0,"",INDEX([2]pivotTable!X$3:X$308,MATCH(totalExpenditure!$A7,[2]pivotTable!$A$3:$A$308,0))/100*INDEX(gDP!AM$6:AM$271,MATCH(totalExpenditure!$A7,gDP!$B$6:$B$271)))</f>
        <v/>
      </c>
      <c r="Y7" s="77" t="str">
        <f>IF(INDEX([2]pivotTable!Y$3:Y$308,MATCH(totalExpenditure!$A7,[2]pivotTable!$A$3:$A$308,0))/100*INDEX(gDP!AN$6:AN$271,MATCH(totalExpenditure!$A7,gDP!$B$6:$B$271))=0,"",INDEX([2]pivotTable!Y$3:Y$308,MATCH(totalExpenditure!$A7,[2]pivotTable!$A$3:$A$308,0))/100*INDEX(gDP!AN$6:AN$271,MATCH(totalExpenditure!$A7,gDP!$B$6:$B$271)))</f>
        <v/>
      </c>
      <c r="Z7" s="77" t="str">
        <f>IF(INDEX([2]pivotTable!Z$3:Z$308,MATCH(totalExpenditure!$A7,[2]pivotTable!$A$3:$A$308,0))/100*INDEX(gDP!AO$6:AO$271,MATCH(totalExpenditure!$A7,gDP!$B$6:$B$271))=0,"",INDEX([2]pivotTable!Z$3:Z$308,MATCH(totalExpenditure!$A7,[2]pivotTable!$A$3:$A$308,0))/100*INDEX(gDP!AO$6:AO$271,MATCH(totalExpenditure!$A7,gDP!$B$6:$B$271)))</f>
        <v/>
      </c>
      <c r="AA7" s="77" t="str">
        <f>IF(INDEX([2]pivotTable!AA$3:AA$308,MATCH(totalExpenditure!$A7,[2]pivotTable!$A$3:$A$308,0))/100*INDEX(gDP!AP$6:AP$271,MATCH(totalExpenditure!$A7,gDP!$B$6:$B$271))=0,"",INDEX([2]pivotTable!AA$3:AA$308,MATCH(totalExpenditure!$A7,[2]pivotTable!$A$3:$A$308,0))/100*INDEX(gDP!AP$6:AP$271,MATCH(totalExpenditure!$A7,gDP!$B$6:$B$271)))</f>
        <v/>
      </c>
      <c r="AB7" s="77" t="str">
        <f>IF(INDEX([2]pivotTable!AB$3:AB$308,MATCH(totalExpenditure!$A7,[2]pivotTable!$A$3:$A$308,0))/100*INDEX(gDP!AQ$6:AQ$271,MATCH(totalExpenditure!$A7,gDP!$B$6:$B$271))=0,"",INDEX([2]pivotTable!AB$3:AB$308,MATCH(totalExpenditure!$A7,[2]pivotTable!$A$3:$A$308,0))/100*INDEX(gDP!AQ$6:AQ$271,MATCH(totalExpenditure!$A7,gDP!$B$6:$B$271)))</f>
        <v/>
      </c>
      <c r="AC7" s="77" t="str">
        <f>IF(INDEX([2]pivotTable!AC$3:AC$308,MATCH(totalExpenditure!$A7,[2]pivotTable!$A$3:$A$308,0))/100*INDEX(gDP!AR$6:AR$271,MATCH(totalExpenditure!$A7,gDP!$B$6:$B$271))=0,"",INDEX([2]pivotTable!AC$3:AC$308,MATCH(totalExpenditure!$A7,[2]pivotTable!$A$3:$A$308,0))/100*INDEX(gDP!AR$6:AR$271,MATCH(totalExpenditure!$A7,gDP!$B$6:$B$271)))</f>
        <v/>
      </c>
      <c r="AD7" s="77" t="str">
        <f>IF(INDEX([2]pivotTable!AD$3:AD$308,MATCH(totalExpenditure!$A7,[2]pivotTable!$A$3:$A$308,0))/100*INDEX(gDP!AS$6:AS$271,MATCH(totalExpenditure!$A7,gDP!$B$6:$B$271))=0,"",INDEX([2]pivotTable!AD$3:AD$308,MATCH(totalExpenditure!$A7,[2]pivotTable!$A$3:$A$308,0))/100*INDEX(gDP!AS$6:AS$271,MATCH(totalExpenditure!$A7,gDP!$B$6:$B$271)))</f>
        <v/>
      </c>
      <c r="AE7" s="77" t="str">
        <f>IF(INDEX([2]pivotTable!AE$3:AE$308,MATCH(totalExpenditure!$A7,[2]pivotTable!$A$3:$A$308,0))/100*INDEX(gDP!AT$6:AT$271,MATCH(totalExpenditure!$A7,gDP!$B$6:$B$271))=0,"",INDEX([2]pivotTable!AE$3:AE$308,MATCH(totalExpenditure!$A7,[2]pivotTable!$A$3:$A$308,0))/100*INDEX(gDP!AT$6:AT$271,MATCH(totalExpenditure!$A7,gDP!$B$6:$B$271)))</f>
        <v/>
      </c>
      <c r="AF7" s="77" t="str">
        <f>IF(INDEX([2]pivotTable!AF$3:AF$308,MATCH(totalExpenditure!$A7,[2]pivotTable!$A$3:$A$308,0))/100*INDEX(gDP!AU$6:AU$271,MATCH(totalExpenditure!$A7,gDP!$B$6:$B$271))=0,"",INDEX([2]pivotTable!AF$3:AF$308,MATCH(totalExpenditure!$A7,[2]pivotTable!$A$3:$A$308,0))/100*INDEX(gDP!AU$6:AU$271,MATCH(totalExpenditure!$A7,gDP!$B$6:$B$271)))</f>
        <v/>
      </c>
      <c r="AG7" s="77">
        <f>IF(INDEX([2]pivotTable!AG$3:AG$308,MATCH(totalExpenditure!$A7,[2]pivotTable!$A$3:$A$308,0))/100*INDEX(gDP!AV$6:AV$271,MATCH(totalExpenditure!$A7,gDP!$B$6:$B$271))=0,"",INDEX([2]pivotTable!AG$3:AG$308,MATCH(totalExpenditure!$A7,[2]pivotTable!$A$3:$A$308,0))/100*INDEX(gDP!AV$6:AV$271,MATCH(totalExpenditure!$A7,gDP!$B$6:$B$271)))</f>
        <v>122969753.46444604</v>
      </c>
      <c r="AH7" s="77">
        <f>IF(INDEX([2]pivotTable!AH$3:AH$308,MATCH(totalExpenditure!$A7,[2]pivotTable!$A$3:$A$308,0))/100*INDEX(gDP!AW$6:AW$271,MATCH(totalExpenditure!$A7,gDP!$B$6:$B$271))=0,"",INDEX([2]pivotTable!AH$3:AH$308,MATCH(totalExpenditure!$A7,[2]pivotTable!$A$3:$A$308,0))/100*INDEX(gDP!AW$6:AW$271,MATCH(totalExpenditure!$A7,gDP!$B$6:$B$271)))</f>
        <v>122262583.21706098</v>
      </c>
      <c r="AI7" s="77">
        <f>IF(INDEX([2]pivotTable!AI$3:AI$308,MATCH(totalExpenditure!$A7,[2]pivotTable!$A$3:$A$308,0))/100*INDEX(gDP!AX$6:AX$271,MATCH(totalExpenditure!$A7,gDP!$B$6:$B$271))=0,"",INDEX([2]pivotTable!AI$3:AI$308,MATCH(totalExpenditure!$A7,[2]pivotTable!$A$3:$A$308,0))/100*INDEX(gDP!AX$6:AX$271,MATCH(totalExpenditure!$A7,gDP!$B$6:$B$271)))</f>
        <v>120343176.8509676</v>
      </c>
      <c r="AJ7" s="77">
        <f>IF(INDEX([2]pivotTable!AJ$3:AJ$308,MATCH(totalExpenditure!$A7,[2]pivotTable!$A$3:$A$308,0))/100*INDEX(gDP!AY$6:AY$271,MATCH(totalExpenditure!$A7,gDP!$B$6:$B$271))=0,"",INDEX([2]pivotTable!AJ$3:AJ$308,MATCH(totalExpenditure!$A7,[2]pivotTable!$A$3:$A$308,0))/100*INDEX(gDP!AY$6:AY$271,MATCH(totalExpenditure!$A7,gDP!$B$6:$B$271)))</f>
        <v>613514728.84182894</v>
      </c>
      <c r="AK7" s="77">
        <f>IF(INDEX([2]pivotTable!AK$3:AK$308,MATCH(totalExpenditure!$A7,[2]pivotTable!$A$3:$A$308,0))/100*INDEX(gDP!AZ$6:AZ$271,MATCH(totalExpenditure!$A7,gDP!$B$6:$B$271))=0,"",INDEX([2]pivotTable!AK$3:AK$308,MATCH(totalExpenditure!$A7,[2]pivotTable!$A$3:$A$308,0))/100*INDEX(gDP!AZ$6:AZ$271,MATCH(totalExpenditure!$A7,gDP!$B$6:$B$271)))</f>
        <v>1164872399.3935747</v>
      </c>
      <c r="AL7" s="77">
        <f>IF(INDEX([2]pivotTable!AL$3:AL$308,MATCH(totalExpenditure!$A7,[2]pivotTable!$A$3:$A$308,0))/100*INDEX(gDP!BA$6:BA$271,MATCH(totalExpenditure!$A7,gDP!$B$6:$B$271))=0,"",INDEX([2]pivotTable!AL$3:AL$308,MATCH(totalExpenditure!$A7,[2]pivotTable!$A$3:$A$308,0))/100*INDEX(gDP!BA$6:BA$271,MATCH(totalExpenditure!$A7,gDP!$B$6:$B$271)))</f>
        <v>17440559266.421528</v>
      </c>
      <c r="AM7" s="77">
        <f>IF(INDEX([2]pivotTable!AM$3:AM$308,MATCH(totalExpenditure!$A7,[2]pivotTable!$A$3:$A$308,0))/100*INDEX(gDP!BB$6:BB$271,MATCH(totalExpenditure!$A7,gDP!$B$6:$B$271))=0,"",INDEX([2]pivotTable!AM$3:AM$308,MATCH(totalExpenditure!$A7,[2]pivotTable!$A$3:$A$308,0))/100*INDEX(gDP!BB$6:BB$271,MATCH(totalExpenditure!$A7,gDP!$B$6:$B$271)))</f>
        <v>15518949299.797668</v>
      </c>
      <c r="AN7" s="77">
        <f>IF(INDEX([2]pivotTable!AN$3:AN$308,MATCH(totalExpenditure!$A7,[2]pivotTable!$A$3:$A$308,0))/100*INDEX(gDP!BC$6:BC$271,MATCH(totalExpenditure!$A7,gDP!$B$6:$B$271))=0,"",INDEX([2]pivotTable!AN$3:AN$308,MATCH(totalExpenditure!$A7,[2]pivotTable!$A$3:$A$308,0))/100*INDEX(gDP!BC$6:BC$271,MATCH(totalExpenditure!$A7,gDP!$B$6:$B$271)))</f>
        <v>17355123734.359875</v>
      </c>
      <c r="AO7" s="77">
        <f>IF(INDEX([2]pivotTable!AO$3:AO$308,MATCH(totalExpenditure!$A7,[2]pivotTable!$A$3:$A$308,0))/100*INDEX(gDP!BD$6:BD$271,MATCH(totalExpenditure!$A7,gDP!$B$6:$B$271))=0,"",INDEX([2]pivotTable!AO$3:AO$308,MATCH(totalExpenditure!$A7,[2]pivotTable!$A$3:$A$308,0))/100*INDEX(gDP!BD$6:BD$271,MATCH(totalExpenditure!$A7,gDP!$B$6:$B$271)))</f>
        <v>26467278483.685902</v>
      </c>
      <c r="AP7" s="77">
        <f>IF(INDEX([2]pivotTable!AP$3:AP$308,MATCH(totalExpenditure!$A7,[2]pivotTable!$A$3:$A$308,0))/100*INDEX(gDP!BE$6:BE$271,MATCH(totalExpenditure!$A7,gDP!$B$6:$B$271))=0,"",INDEX([2]pivotTable!AP$3:AP$308,MATCH(totalExpenditure!$A7,[2]pivotTable!$A$3:$A$308,0))/100*INDEX(gDP!BE$6:BE$271,MATCH(totalExpenditure!$A7,gDP!$B$6:$B$271)))</f>
        <v>21685054326.725739</v>
      </c>
      <c r="AQ7" s="77">
        <f>IF(INDEX([2]pivotTable!AQ$3:AQ$308,MATCH(totalExpenditure!$A7,[2]pivotTable!$A$3:$A$308,0))/100*INDEX(gDP!BF$6:BF$271,MATCH(totalExpenditure!$A7,gDP!$B$6:$B$271))=0,"",INDEX([2]pivotTable!AQ$3:AQ$308,MATCH(totalExpenditure!$A7,[2]pivotTable!$A$3:$A$308,0))/100*INDEX(gDP!BF$6:BF$271,MATCH(totalExpenditure!$A7,gDP!$B$6:$B$271)))</f>
        <v>24957381079.313271</v>
      </c>
      <c r="AR7" s="77">
        <f>IF(INDEX([2]pivotTable!AR$3:AR$308,MATCH(totalExpenditure!$A7,[2]pivotTable!$A$3:$A$308,0))/100*INDEX(gDP!BG$6:BG$271,MATCH(totalExpenditure!$A7,gDP!$B$6:$B$271))=0,"",INDEX([2]pivotTable!AR$3:AR$308,MATCH(totalExpenditure!$A7,[2]pivotTable!$A$3:$A$308,0))/100*INDEX(gDP!BG$6:BG$271,MATCH(totalExpenditure!$A7,gDP!$B$6:$B$271)))</f>
        <v>20324952675.829342</v>
      </c>
      <c r="AS7" s="77">
        <f>IF(INDEX([2]pivotTable!AS$3:AS$308,MATCH(totalExpenditure!$A7,[2]pivotTable!$A$3:$A$308,0))/100*INDEX(gDP!BH$6:BH$271,MATCH(totalExpenditure!$A7,gDP!$B$6:$B$271))=0,"",INDEX([2]pivotTable!AS$3:AS$308,MATCH(totalExpenditure!$A7,[2]pivotTable!$A$3:$A$308,0))/100*INDEX(gDP!BH$6:BH$271,MATCH(totalExpenditure!$A7,gDP!$B$6:$B$271)))</f>
        <v>19539867143.60083</v>
      </c>
      <c r="AT7" s="77">
        <f>IF(INDEX([2]pivotTable!AT$3:AT$308,MATCH(totalExpenditure!$A7,[2]pivotTable!$A$3:$A$308,0))/100*INDEX(gDP!BI$6:BI$271,MATCH(totalExpenditure!$A7,gDP!$B$6:$B$271))=0,"",INDEX([2]pivotTable!AT$3:AT$308,MATCH(totalExpenditure!$A7,[2]pivotTable!$A$3:$A$308,0))/100*INDEX(gDP!BI$6:BI$271,MATCH(totalExpenditure!$A7,gDP!$B$6:$B$271)))</f>
        <v>13815698108.485872</v>
      </c>
      <c r="AU7" s="77">
        <f>IF(INDEX([2]pivotTable!AU$3:AU$308,MATCH(totalExpenditure!$A7,[2]pivotTable!$A$3:$A$308,0))/100*INDEX(gDP!BJ$6:BJ$271,MATCH(totalExpenditure!$A7,gDP!$B$6:$B$271))=0,"",INDEX([2]pivotTable!AU$3:AU$308,MATCH(totalExpenditure!$A7,[2]pivotTable!$A$3:$A$308,0))/100*INDEX(gDP!BJ$6:BJ$271,MATCH(totalExpenditure!$A7,gDP!$B$6:$B$271)))</f>
        <v>12838616318.404764</v>
      </c>
      <c r="AV7" s="77" t="str">
        <f>IF(INDEX([2]pivotTable!AV$3:AV$308,MATCH(totalExpenditure!$A7,[2]pivotTable!$A$3:$A$308,0))/100*INDEX(gDP!BK$6:BK$271,MATCH(totalExpenditure!$A7,gDP!$B$6:$B$271))=0,"",INDEX([2]pivotTable!AV$3:AV$308,MATCH(totalExpenditure!$A7,[2]pivotTable!$A$3:$A$308,0))/100*INDEX(gDP!BK$6:BK$271,MATCH(totalExpenditure!$A7,gDP!$B$6:$B$271)))</f>
        <v/>
      </c>
      <c r="AW7" s="77" t="str">
        <f>IF(INDEX([2]pivotTable!AW$3:AW$308,MATCH(totalExpenditure!$A7,[2]pivotTable!$A$3:$A$308,0))/100*INDEX(gDP!BL$6:BL$271,MATCH(totalExpenditure!$A7,gDP!$B$6:$B$271))=0,"",INDEX([2]pivotTable!AW$3:AW$308,MATCH(totalExpenditure!$A7,[2]pivotTable!$A$3:$A$308,0))/100*INDEX(gDP!BL$6:BL$271,MATCH(totalExpenditure!$A7,gDP!$B$6:$B$271)))</f>
        <v/>
      </c>
      <c r="AX7" s="77" t="str">
        <f>IF(INDEX([2]pivotTable!AX$3:AX$308,MATCH(totalExpenditure!$A7,[2]pivotTable!$A$3:$A$308,0))/100*INDEX(gDP!BM$6:BM$271,MATCH(totalExpenditure!$A7,gDP!$B$6:$B$271))=0,"",INDEX([2]pivotTable!AX$3:AX$308,MATCH(totalExpenditure!$A7,[2]pivotTable!$A$3:$A$308,0))/100*INDEX(gDP!BM$6:BM$271,MATCH(totalExpenditure!$A7,gDP!$B$6:$B$271)))</f>
        <v/>
      </c>
      <c r="AY7" s="77" t="str">
        <f>IF(INDEX([2]pivotTable!AY$3:AY$308,MATCH(totalExpenditure!$A7,[2]pivotTable!$A$3:$A$308,0))/100*INDEX(gDP!BN$6:BN$271,MATCH(totalExpenditure!$A7,gDP!$B$6:$B$271))=0,"",INDEX([2]pivotTable!AY$3:AY$308,MATCH(totalExpenditure!$A7,[2]pivotTable!$A$3:$A$308,0))/100*INDEX(gDP!BN$6:BN$271,MATCH(totalExpenditure!$A7,gDP!$B$6:$B$271)))</f>
        <v/>
      </c>
      <c r="AZ7" s="77" t="str">
        <f>IF(INDEX([2]pivotTable!AZ$3:AZ$308,MATCH(totalExpenditure!$A7,[2]pivotTable!$A$3:$A$308,0))/100*INDEX(gDP!BO$6:BO$271,MATCH(totalExpenditure!$A7,gDP!$B$6:$B$271))=0,"",INDEX([2]pivotTable!AZ$3:AZ$308,MATCH(totalExpenditure!$A7,[2]pivotTable!$A$3:$A$308,0))/100*INDEX(gDP!BO$6:BO$271,MATCH(totalExpenditure!$A7,gDP!$B$6:$B$271)))</f>
        <v/>
      </c>
      <c r="BA7" s="77" t="str">
        <f>IF(INDEX([2]pivotTable!B$310:B$615,MATCH(totalExpenditure!$A7,[2]pivotTable!$A$310:$A$615,0))/100*INDEX(gDP!Q$6:Q$271,MATCH(totalExpenditure!$A7,gDP!$B$6:$B$271))=0,"",INDEX([2]pivotTable!B$310:B$615,MATCH(totalExpenditure!$A7,[2]pivotTable!$A$310:$A$615,0))/100*INDEX(gDP!Q$6:Q$271,MATCH(totalExpenditure!$A7,gDP!$B$6:$B$271)))</f>
        <v/>
      </c>
      <c r="BB7" s="77" t="str">
        <f>IF(INDEX([2]pivotTable!C$310:C$615,MATCH(totalExpenditure!$A7,[2]pivotTable!$A$310:$A$615,0))/100*INDEX(gDP!R$6:R$271,MATCH(totalExpenditure!$A7,gDP!$B$6:$B$271))=0,"",INDEX([2]pivotTable!C$310:C$615,MATCH(totalExpenditure!$A7,[2]pivotTable!$A$310:$A$615,0))/100*INDEX(gDP!R$6:R$271,MATCH(totalExpenditure!$A7,gDP!$B$6:$B$271)))</f>
        <v/>
      </c>
      <c r="BC7" s="77" t="str">
        <f>IF(INDEX([2]pivotTable!D$310:D$615,MATCH(totalExpenditure!$A7,[2]pivotTable!$A$310:$A$615,0))/100*INDEX(gDP!S$6:S$271,MATCH(totalExpenditure!$A7,gDP!$B$6:$B$271))=0,"",INDEX([2]pivotTable!D$310:D$615,MATCH(totalExpenditure!$A7,[2]pivotTable!$A$310:$A$615,0))/100*INDEX(gDP!S$6:S$271,MATCH(totalExpenditure!$A7,gDP!$B$6:$B$271)))</f>
        <v/>
      </c>
      <c r="BD7" s="77" t="str">
        <f>IF(INDEX([2]pivotTable!E$310:E$615,MATCH(totalExpenditure!$A7,[2]pivotTable!$A$310:$A$615,0))/100*INDEX(gDP!T$6:T$271,MATCH(totalExpenditure!$A7,gDP!$B$6:$B$271))=0,"",INDEX([2]pivotTable!E$310:E$615,MATCH(totalExpenditure!$A7,[2]pivotTable!$A$310:$A$615,0))/100*INDEX(gDP!T$6:T$271,MATCH(totalExpenditure!$A7,gDP!$B$6:$B$271)))</f>
        <v/>
      </c>
      <c r="BE7" s="77" t="str">
        <f>IF(INDEX([2]pivotTable!F$310:F$615,MATCH(totalExpenditure!$A7,[2]pivotTable!$A$310:$A$615,0))/100*INDEX(gDP!U$6:U$271,MATCH(totalExpenditure!$A7,gDP!$B$6:$B$271))=0,"",INDEX([2]pivotTable!F$310:F$615,MATCH(totalExpenditure!$A7,[2]pivotTable!$A$310:$A$615,0))/100*INDEX(gDP!U$6:U$271,MATCH(totalExpenditure!$A7,gDP!$B$6:$B$271)))</f>
        <v/>
      </c>
      <c r="BF7" s="77" t="str">
        <f>IF(INDEX([2]pivotTable!G$310:G$615,MATCH(totalExpenditure!$A7,[2]pivotTable!$A$310:$A$615,0))/100*INDEX(gDP!V$6:V$271,MATCH(totalExpenditure!$A7,gDP!$B$6:$B$271))=0,"",INDEX([2]pivotTable!G$310:G$615,MATCH(totalExpenditure!$A7,[2]pivotTable!$A$310:$A$615,0))/100*INDEX(gDP!V$6:V$271,MATCH(totalExpenditure!$A7,gDP!$B$6:$B$271)))</f>
        <v/>
      </c>
      <c r="BG7" s="77" t="str">
        <f>IF(INDEX([2]pivotTable!H$310:H$615,MATCH(totalExpenditure!$A7,[2]pivotTable!$A$310:$A$615,0))/100*INDEX(gDP!W$6:W$271,MATCH(totalExpenditure!$A7,gDP!$B$6:$B$271))=0,"",INDEX([2]pivotTable!H$310:H$615,MATCH(totalExpenditure!$A7,[2]pivotTable!$A$310:$A$615,0))/100*INDEX(gDP!W$6:W$271,MATCH(totalExpenditure!$A7,gDP!$B$6:$B$271)))</f>
        <v/>
      </c>
      <c r="BH7" s="77" t="str">
        <f>IF(INDEX([2]pivotTable!I$310:I$615,MATCH(totalExpenditure!$A7,[2]pivotTable!$A$310:$A$615,0))/100*INDEX(gDP!X$6:X$271,MATCH(totalExpenditure!$A7,gDP!$B$6:$B$271))=0,"",INDEX([2]pivotTable!I$310:I$615,MATCH(totalExpenditure!$A7,[2]pivotTable!$A$310:$A$615,0))/100*INDEX(gDP!X$6:X$271,MATCH(totalExpenditure!$A7,gDP!$B$6:$B$271)))</f>
        <v/>
      </c>
      <c r="BI7" s="77" t="str">
        <f>IF(INDEX([2]pivotTable!J$310:J$615,MATCH(totalExpenditure!$A7,[2]pivotTable!$A$310:$A$615,0))/100*INDEX(gDP!Y$6:Y$271,MATCH(totalExpenditure!$A7,gDP!$B$6:$B$271))=0,"",INDEX([2]pivotTable!J$310:J$615,MATCH(totalExpenditure!$A7,[2]pivotTable!$A$310:$A$615,0))/100*INDEX(gDP!Y$6:Y$271,MATCH(totalExpenditure!$A7,gDP!$B$6:$B$271)))</f>
        <v/>
      </c>
      <c r="BJ7" s="77" t="str">
        <f>IF(INDEX([2]pivotTable!K$310:K$615,MATCH(totalExpenditure!$A7,[2]pivotTable!$A$310:$A$615,0))/100*INDEX(gDP!Z$6:Z$271,MATCH(totalExpenditure!$A7,gDP!$B$6:$B$271))=0,"",INDEX([2]pivotTable!K$310:K$615,MATCH(totalExpenditure!$A7,[2]pivotTable!$A$310:$A$615,0))/100*INDEX(gDP!Z$6:Z$271,MATCH(totalExpenditure!$A7,gDP!$B$6:$B$271)))</f>
        <v/>
      </c>
      <c r="BK7" s="77" t="str">
        <f>IF(INDEX([2]pivotTable!L$310:L$615,MATCH(totalExpenditure!$A7,[2]pivotTable!$A$310:$A$615,0))/100*INDEX(gDP!AA$6:AA$271,MATCH(totalExpenditure!$A7,gDP!$B$6:$B$271))=0,"",INDEX([2]pivotTable!L$310:L$615,MATCH(totalExpenditure!$A7,[2]pivotTable!$A$310:$A$615,0))/100*INDEX(gDP!AA$6:AA$271,MATCH(totalExpenditure!$A7,gDP!$B$6:$B$271)))</f>
        <v/>
      </c>
      <c r="BL7" s="77" t="str">
        <f>IF(INDEX([2]pivotTable!M$310:M$615,MATCH(totalExpenditure!$A7,[2]pivotTable!$A$310:$A$615,0))/100*INDEX(gDP!AB$6:AB$271,MATCH(totalExpenditure!$A7,gDP!$B$6:$B$271))=0,"",INDEX([2]pivotTable!M$310:M$615,MATCH(totalExpenditure!$A7,[2]pivotTable!$A$310:$A$615,0))/100*INDEX(gDP!AB$6:AB$271,MATCH(totalExpenditure!$A7,gDP!$B$6:$B$271)))</f>
        <v/>
      </c>
      <c r="BM7" s="77" t="str">
        <f>IF(INDEX([2]pivotTable!N$310:N$615,MATCH(totalExpenditure!$A7,[2]pivotTable!$A$310:$A$615,0))/100*INDEX(gDP!AC$6:AC$271,MATCH(totalExpenditure!$A7,gDP!$B$6:$B$271))=0,"",INDEX([2]pivotTable!N$310:N$615,MATCH(totalExpenditure!$A7,[2]pivotTable!$A$310:$A$615,0))/100*INDEX(gDP!AC$6:AC$271,MATCH(totalExpenditure!$A7,gDP!$B$6:$B$271)))</f>
        <v/>
      </c>
      <c r="BN7" s="77" t="str">
        <f>IF(INDEX([2]pivotTable!O$310:O$615,MATCH(totalExpenditure!$A7,[2]pivotTable!$A$310:$A$615,0))/100*INDEX(gDP!AD$6:AD$271,MATCH(totalExpenditure!$A7,gDP!$B$6:$B$271))=0,"",INDEX([2]pivotTable!O$310:O$615,MATCH(totalExpenditure!$A7,[2]pivotTable!$A$310:$A$615,0))/100*INDEX(gDP!AD$6:AD$271,MATCH(totalExpenditure!$A7,gDP!$B$6:$B$271)))</f>
        <v/>
      </c>
      <c r="BO7" s="77" t="str">
        <f>IF(INDEX([2]pivotTable!P$310:P$615,MATCH(totalExpenditure!$A7,[2]pivotTable!$A$310:$A$615,0))/100*INDEX(gDP!AE$6:AE$271,MATCH(totalExpenditure!$A7,gDP!$B$6:$B$271))=0,"",INDEX([2]pivotTable!P$310:P$615,MATCH(totalExpenditure!$A7,[2]pivotTable!$A$310:$A$615,0))/100*INDEX(gDP!AE$6:AE$271,MATCH(totalExpenditure!$A7,gDP!$B$6:$B$271)))</f>
        <v/>
      </c>
      <c r="BP7" s="77" t="str">
        <f>IF(INDEX([2]pivotTable!Q$310:Q$615,MATCH(totalExpenditure!$A7,[2]pivotTable!$A$310:$A$615,0))/100*INDEX(gDP!AF$6:AF$271,MATCH(totalExpenditure!$A7,gDP!$B$6:$B$271))=0,"",INDEX([2]pivotTable!Q$310:Q$615,MATCH(totalExpenditure!$A7,[2]pivotTable!$A$310:$A$615,0))/100*INDEX(gDP!AF$6:AF$271,MATCH(totalExpenditure!$A7,gDP!$B$6:$B$271)))</f>
        <v/>
      </c>
      <c r="BQ7" s="77" t="str">
        <f>IF(INDEX([2]pivotTable!R$310:R$615,MATCH(totalExpenditure!$A7,[2]pivotTable!$A$310:$A$615,0))/100*INDEX(gDP!AG$6:AG$271,MATCH(totalExpenditure!$A7,gDP!$B$6:$B$271))=0,"",INDEX([2]pivotTable!R$310:R$615,MATCH(totalExpenditure!$A7,[2]pivotTable!$A$310:$A$615,0))/100*INDEX(gDP!AG$6:AG$271,MATCH(totalExpenditure!$A7,gDP!$B$6:$B$271)))</f>
        <v/>
      </c>
      <c r="BR7" s="77" t="str">
        <f>IF(INDEX([2]pivotTable!S$310:S$615,MATCH(totalExpenditure!$A7,[2]pivotTable!$A$310:$A$615,0))/100*INDEX(gDP!AH$6:AH$271,MATCH(totalExpenditure!$A7,gDP!$B$6:$B$271))=0,"",INDEX([2]pivotTable!S$310:S$615,MATCH(totalExpenditure!$A7,[2]pivotTable!$A$310:$A$615,0))/100*INDEX(gDP!AH$6:AH$271,MATCH(totalExpenditure!$A7,gDP!$B$6:$B$271)))</f>
        <v/>
      </c>
      <c r="BS7" s="77" t="str">
        <f>IF(INDEX([2]pivotTable!T$310:T$615,MATCH(totalExpenditure!$A7,[2]pivotTable!$A$310:$A$615,0))/100*INDEX(gDP!AI$6:AI$271,MATCH(totalExpenditure!$A7,gDP!$B$6:$B$271))=0,"",INDEX([2]pivotTable!T$310:T$615,MATCH(totalExpenditure!$A7,[2]pivotTable!$A$310:$A$615,0))/100*INDEX(gDP!AI$6:AI$271,MATCH(totalExpenditure!$A7,gDP!$B$6:$B$271)))</f>
        <v/>
      </c>
      <c r="BT7" s="77" t="str">
        <f>IF(INDEX([2]pivotTable!U$310:U$615,MATCH(totalExpenditure!$A7,[2]pivotTable!$A$310:$A$615,0))/100*INDEX(gDP!AJ$6:AJ$271,MATCH(totalExpenditure!$A7,gDP!$B$6:$B$271))=0,"",INDEX([2]pivotTable!U$310:U$615,MATCH(totalExpenditure!$A7,[2]pivotTable!$A$310:$A$615,0))/100*INDEX(gDP!AJ$6:AJ$271,MATCH(totalExpenditure!$A7,gDP!$B$6:$B$271)))</f>
        <v/>
      </c>
      <c r="BU7" s="77" t="str">
        <f>IF(INDEX([2]pivotTable!V$310:V$615,MATCH(totalExpenditure!$A7,[2]pivotTable!$A$310:$A$615,0))/100*INDEX(gDP!AK$6:AK$271,MATCH(totalExpenditure!$A7,gDP!$B$6:$B$271))=0,"",INDEX([2]pivotTable!V$310:V$615,MATCH(totalExpenditure!$A7,[2]pivotTable!$A$310:$A$615,0))/100*INDEX(gDP!AK$6:AK$271,MATCH(totalExpenditure!$A7,gDP!$B$6:$B$271)))</f>
        <v/>
      </c>
      <c r="BV7" s="77" t="str">
        <f>IF(INDEX([2]pivotTable!W$310:W$615,MATCH(totalExpenditure!$A7,[2]pivotTable!$A$310:$A$615,0))/100*INDEX(gDP!AL$6:AL$271,MATCH(totalExpenditure!$A7,gDP!$B$6:$B$271))=0,"",INDEX([2]pivotTable!W$310:W$615,MATCH(totalExpenditure!$A7,[2]pivotTable!$A$310:$A$615,0))/100*INDEX(gDP!AL$6:AL$271,MATCH(totalExpenditure!$A7,gDP!$B$6:$B$271)))</f>
        <v/>
      </c>
      <c r="BW7" s="77" t="str">
        <f>IF(INDEX([2]pivotTable!X$310:X$615,MATCH(totalExpenditure!$A7,[2]pivotTable!$A$310:$A$615,0))/100*INDEX(gDP!AM$6:AM$271,MATCH(totalExpenditure!$A7,gDP!$B$6:$B$271))=0,"",INDEX([2]pivotTable!X$310:X$615,MATCH(totalExpenditure!$A7,[2]pivotTable!$A$310:$A$615,0))/100*INDEX(gDP!AM$6:AM$271,MATCH(totalExpenditure!$A7,gDP!$B$6:$B$271)))</f>
        <v/>
      </c>
      <c r="BX7" s="77" t="str">
        <f>IF(INDEX([2]pivotTable!Y$310:Y$615,MATCH(totalExpenditure!$A7,[2]pivotTable!$A$310:$A$615,0))/100*INDEX(gDP!AN$6:AN$271,MATCH(totalExpenditure!$A7,gDP!$B$6:$B$271))=0,"",INDEX([2]pivotTable!Y$310:Y$615,MATCH(totalExpenditure!$A7,[2]pivotTable!$A$310:$A$615,0))/100*INDEX(gDP!AN$6:AN$271,MATCH(totalExpenditure!$A7,gDP!$B$6:$B$271)))</f>
        <v/>
      </c>
      <c r="BY7" s="77" t="str">
        <f>IF(INDEX([2]pivotTable!Z$310:Z$615,MATCH(totalExpenditure!$A7,[2]pivotTable!$A$310:$A$615,0))/100*INDEX(gDP!AO$6:AO$271,MATCH(totalExpenditure!$A7,gDP!$B$6:$B$271))=0,"",INDEX([2]pivotTable!Z$310:Z$615,MATCH(totalExpenditure!$A7,[2]pivotTable!$A$310:$A$615,0))/100*INDEX(gDP!AO$6:AO$271,MATCH(totalExpenditure!$A7,gDP!$B$6:$B$271)))</f>
        <v/>
      </c>
      <c r="BZ7" s="77" t="str">
        <f>IF(INDEX([2]pivotTable!AA$310:AA$615,MATCH(totalExpenditure!$A7,[2]pivotTable!$A$310:$A$615,0))/100*INDEX(gDP!AP$6:AP$271,MATCH(totalExpenditure!$A7,gDP!$B$6:$B$271))=0,"",INDEX([2]pivotTable!AA$310:AA$615,MATCH(totalExpenditure!$A7,[2]pivotTable!$A$310:$A$615,0))/100*INDEX(gDP!AP$6:AP$271,MATCH(totalExpenditure!$A7,gDP!$B$6:$B$271)))</f>
        <v/>
      </c>
      <c r="CA7" s="77" t="str">
        <f>IF(INDEX([2]pivotTable!AB$310:AB$615,MATCH(totalExpenditure!$A7,[2]pivotTable!$A$310:$A$615,0))/100*INDEX(gDP!AQ$6:AQ$271,MATCH(totalExpenditure!$A7,gDP!$B$6:$B$271))=0,"",INDEX([2]pivotTable!AB$310:AB$615,MATCH(totalExpenditure!$A7,[2]pivotTable!$A$310:$A$615,0))/100*INDEX(gDP!AQ$6:AQ$271,MATCH(totalExpenditure!$A7,gDP!$B$6:$B$271)))</f>
        <v/>
      </c>
      <c r="CB7" s="77" t="str">
        <f>IF(INDEX([2]pivotTable!AC$310:AC$615,MATCH(totalExpenditure!$A7,[2]pivotTable!$A$310:$A$615,0))/100*INDEX(gDP!AR$6:AR$271,MATCH(totalExpenditure!$A7,gDP!$B$6:$B$271))=0,"",INDEX([2]pivotTable!AC$310:AC$615,MATCH(totalExpenditure!$A7,[2]pivotTable!$A$310:$A$615,0))/100*INDEX(gDP!AR$6:AR$271,MATCH(totalExpenditure!$A7,gDP!$B$6:$B$271)))</f>
        <v/>
      </c>
      <c r="CC7" s="77" t="str">
        <f>IF(INDEX([2]pivotTable!AD$310:AD$615,MATCH(totalExpenditure!$A7,[2]pivotTable!$A$310:$A$615,0))/100*INDEX(gDP!AS$6:AS$271,MATCH(totalExpenditure!$A7,gDP!$B$6:$B$271))=0,"",INDEX([2]pivotTable!AD$310:AD$615,MATCH(totalExpenditure!$A7,[2]pivotTable!$A$310:$A$615,0))/100*INDEX(gDP!AS$6:AS$271,MATCH(totalExpenditure!$A7,gDP!$B$6:$B$271)))</f>
        <v/>
      </c>
      <c r="CD7" s="77" t="str">
        <f>IF(INDEX([2]pivotTable!AE$310:AE$615,MATCH(totalExpenditure!$A7,[2]pivotTable!$A$310:$A$615,0))/100*INDEX(gDP!AT$6:AT$271,MATCH(totalExpenditure!$A7,gDP!$B$6:$B$271))=0,"",INDEX([2]pivotTable!AE$310:AE$615,MATCH(totalExpenditure!$A7,[2]pivotTable!$A$310:$A$615,0))/100*INDEX(gDP!AT$6:AT$271,MATCH(totalExpenditure!$A7,gDP!$B$6:$B$271)))</f>
        <v/>
      </c>
      <c r="CE7" s="77" t="str">
        <f>IF(INDEX([2]pivotTable!AF$310:AF$615,MATCH(totalExpenditure!$A7,[2]pivotTable!$A$310:$A$615,0))/100*INDEX(gDP!AU$6:AU$271,MATCH(totalExpenditure!$A7,gDP!$B$6:$B$271))=0,"",INDEX([2]pivotTable!AF$310:AF$615,MATCH(totalExpenditure!$A7,[2]pivotTable!$A$310:$A$615,0))/100*INDEX(gDP!AU$6:AU$271,MATCH(totalExpenditure!$A7,gDP!$B$6:$B$271)))</f>
        <v/>
      </c>
      <c r="CF7" s="77">
        <f>IF(INDEX([2]pivotTable!AG$310:AG$615,MATCH(totalExpenditure!$A7,[2]pivotTable!$A$310:$A$615,0))/100*INDEX(gDP!AV$6:AV$271,MATCH(totalExpenditure!$A7,gDP!$B$6:$B$271))=0,"",INDEX([2]pivotTable!AG$310:AG$615,MATCH(totalExpenditure!$A7,[2]pivotTable!$A$310:$A$615,0))/100*INDEX(gDP!AV$6:AV$271,MATCH(totalExpenditure!$A7,gDP!$B$6:$B$271)))</f>
        <v>110763197.05437234</v>
      </c>
      <c r="CG7" s="77">
        <f>IF(INDEX([2]pivotTable!AH$310:AH$615,MATCH(totalExpenditure!$A7,[2]pivotTable!$A$310:$A$615,0))/100*INDEX(gDP!AW$6:AW$271,MATCH(totalExpenditure!$A7,gDP!$B$6:$B$271))=0,"",INDEX([2]pivotTable!AH$310:AH$615,MATCH(totalExpenditure!$A7,[2]pivotTable!$A$310:$A$615,0))/100*INDEX(gDP!AW$6:AW$271,MATCH(totalExpenditure!$A7,gDP!$B$6:$B$271)))</f>
        <v>172944081.38823584</v>
      </c>
      <c r="CH7" s="77">
        <f>IF(INDEX([2]pivotTable!AI$310:AI$615,MATCH(totalExpenditure!$A7,[2]pivotTable!$A$310:$A$615,0))/100*INDEX(gDP!AX$6:AX$271,MATCH(totalExpenditure!$A7,gDP!$B$6:$B$271))=0,"",INDEX([2]pivotTable!AI$310:AI$615,MATCH(totalExpenditure!$A7,[2]pivotTable!$A$310:$A$615,0))/100*INDEX(gDP!AX$6:AX$271,MATCH(totalExpenditure!$A7,gDP!$B$6:$B$271)))</f>
        <v>172450531.77612883</v>
      </c>
      <c r="CI7" s="77">
        <f>IF(INDEX([2]pivotTable!AJ$310:AJ$615,MATCH(totalExpenditure!$A7,[2]pivotTable!$A$310:$A$615,0))/100*INDEX(gDP!AY$6:AY$271,MATCH(totalExpenditure!$A7,gDP!$B$6:$B$271))=0,"",INDEX([2]pivotTable!AJ$310:AJ$615,MATCH(totalExpenditure!$A7,[2]pivotTable!$A$310:$A$615,0))/100*INDEX(gDP!AY$6:AY$271,MATCH(totalExpenditure!$A7,gDP!$B$6:$B$271)))</f>
        <v>872166961.11491823</v>
      </c>
      <c r="CJ7" s="77">
        <f>IF(INDEX([2]pivotTable!AK$310:AK$615,MATCH(totalExpenditure!$A7,[2]pivotTable!$A$310:$A$615,0))/100*INDEX(gDP!AZ$6:AZ$271,MATCH(totalExpenditure!$A7,gDP!$B$6:$B$271))=0,"",INDEX([2]pivotTable!AK$310:AK$615,MATCH(totalExpenditure!$A7,[2]pivotTable!$A$310:$A$615,0))/100*INDEX(gDP!AZ$6:AZ$271,MATCH(totalExpenditure!$A7,gDP!$B$6:$B$271)))</f>
        <v>1360804911.7601926</v>
      </c>
      <c r="CK7" s="77">
        <f>IF(INDEX([2]pivotTable!AL$310:AL$615,MATCH(totalExpenditure!$A7,[2]pivotTable!$A$310:$A$615,0))/100*INDEX(gDP!BA$6:BA$271,MATCH(totalExpenditure!$A7,gDP!$B$6:$B$271))=0,"",INDEX([2]pivotTable!AL$310:AL$615,MATCH(totalExpenditure!$A7,[2]pivotTable!$A$310:$A$615,0))/100*INDEX(gDP!BA$6:BA$271,MATCH(totalExpenditure!$A7,gDP!$B$6:$B$271)))</f>
        <v>8613121084.5068054</v>
      </c>
      <c r="CL7" s="77">
        <f>IF(INDEX([2]pivotTable!AM$310:AM$615,MATCH(totalExpenditure!$A7,[2]pivotTable!$A$310:$A$615,0))/100*INDEX(gDP!BB$6:BB$271,MATCH(totalExpenditure!$A7,gDP!$B$6:$B$271))=0,"",INDEX([2]pivotTable!AM$310:AM$615,MATCH(totalExpenditure!$A7,[2]pivotTable!$A$310:$A$615,0))/100*INDEX(gDP!BB$6:BB$271,MATCH(totalExpenditure!$A7,gDP!$B$6:$B$271)))</f>
        <v>8621776457.140173</v>
      </c>
      <c r="CM7" s="77">
        <f>IF(INDEX([2]pivotTable!AN$310:AN$615,MATCH(totalExpenditure!$A7,[2]pivotTable!$A$310:$A$615,0))/100*INDEX(gDP!BC$6:BC$271,MATCH(totalExpenditure!$A7,gDP!$B$6:$B$271))=0,"",INDEX([2]pivotTable!AN$310:AN$615,MATCH(totalExpenditure!$A7,[2]pivotTable!$A$310:$A$615,0))/100*INDEX(gDP!BC$6:BC$271,MATCH(totalExpenditure!$A7,gDP!$B$6:$B$271)))</f>
        <v>14080721677.580236</v>
      </c>
      <c r="CN7" s="77">
        <f>IF(INDEX([2]pivotTable!AO$310:AO$615,MATCH(totalExpenditure!$A7,[2]pivotTable!$A$310:$A$615,0))/100*INDEX(gDP!BD$6:BD$271,MATCH(totalExpenditure!$A7,gDP!$B$6:$B$271))=0,"",INDEX([2]pivotTable!AO$310:AO$615,MATCH(totalExpenditure!$A7,[2]pivotTable!$A$310:$A$615,0))/100*INDEX(gDP!BD$6:BD$271,MATCH(totalExpenditure!$A7,gDP!$B$6:$B$271)))</f>
        <v>17783732088.466518</v>
      </c>
      <c r="CO7" s="77">
        <f>IF(INDEX([2]pivotTable!AP$310:AP$615,MATCH(totalExpenditure!$A7,[2]pivotTable!$A$310:$A$615,0))/100*INDEX(gDP!BE$6:BE$271,MATCH(totalExpenditure!$A7,gDP!$B$6:$B$271))=0,"",INDEX([2]pivotTable!AP$310:AP$615,MATCH(totalExpenditure!$A7,[2]pivotTable!$A$310:$A$615,0))/100*INDEX(gDP!BE$6:BE$271,MATCH(totalExpenditure!$A7,gDP!$B$6:$B$271)))</f>
        <v>11355140905.13574</v>
      </c>
      <c r="CP7" s="77">
        <f>IF(INDEX([2]pivotTable!AQ$310:AQ$615,MATCH(totalExpenditure!$A7,[2]pivotTable!$A$310:$A$615,0))/100*INDEX(gDP!BF$6:BF$271,MATCH(totalExpenditure!$A7,gDP!$B$6:$B$271))=0,"",INDEX([2]pivotTable!AQ$310:AQ$615,MATCH(totalExpenditure!$A7,[2]pivotTable!$A$310:$A$615,0))/100*INDEX(gDP!BF$6:BF$271,MATCH(totalExpenditure!$A7,gDP!$B$6:$B$271)))</f>
        <v>11668804586.001169</v>
      </c>
      <c r="CQ7" s="77">
        <f>IF(INDEX([2]pivotTable!AR$310:AR$615,MATCH(totalExpenditure!$A7,[2]pivotTable!$A$310:$A$615,0))/100*INDEX(gDP!BG$6:BG$271,MATCH(totalExpenditure!$A7,gDP!$B$6:$B$271))=0,"",INDEX([2]pivotTable!AR$310:AR$615,MATCH(totalExpenditure!$A7,[2]pivotTable!$A$310:$A$615,0))/100*INDEX(gDP!BG$6:BG$271,MATCH(totalExpenditure!$A7,gDP!$B$6:$B$271)))</f>
        <v>10240365426.426323</v>
      </c>
      <c r="CR7" s="77">
        <f>IF(INDEX([2]pivotTable!AS$310:AS$615,MATCH(totalExpenditure!$A7,[2]pivotTable!$A$310:$A$615,0))/100*INDEX(gDP!BH$6:BH$271,MATCH(totalExpenditure!$A7,gDP!$B$6:$B$271))=0,"",INDEX([2]pivotTable!AS$310:AS$615,MATCH(totalExpenditure!$A7,[2]pivotTable!$A$310:$A$615,0))/100*INDEX(gDP!BH$6:BH$271,MATCH(totalExpenditure!$A7,gDP!$B$6:$B$271)))</f>
        <v>9720184595.5241089</v>
      </c>
      <c r="CS7" s="77">
        <f>IF(INDEX([2]pivotTable!AT$310:AT$615,MATCH(totalExpenditure!$A7,[2]pivotTable!$A$310:$A$615,0))/100*INDEX(gDP!BI$6:BI$271,MATCH(totalExpenditure!$A7,gDP!$B$6:$B$271))=0,"",INDEX([2]pivotTable!AT$310:AT$615,MATCH(totalExpenditure!$A7,[2]pivotTable!$A$310:$A$615,0))/100*INDEX(gDP!BI$6:BI$271,MATCH(totalExpenditure!$A7,gDP!$B$6:$B$271)))</f>
        <v>6811831220.5490274</v>
      </c>
      <c r="CT7" s="77">
        <f>IF(INDEX([2]pivotTable!AU$310:AU$615,MATCH(totalExpenditure!$A7,[2]pivotTable!$A$310:$A$615,0))/100*INDEX(gDP!BJ$6:BJ$271,MATCH(totalExpenditure!$A7,gDP!$B$6:$B$271))=0,"",INDEX([2]pivotTable!AU$310:AU$615,MATCH(totalExpenditure!$A7,[2]pivotTable!$A$310:$A$615,0))/100*INDEX(gDP!BJ$6:BJ$271,MATCH(totalExpenditure!$A7,gDP!$B$6:$B$271)))</f>
        <v>6663103093.6739893</v>
      </c>
      <c r="CU7" s="77" t="str">
        <f>IF(INDEX([2]pivotTable!AV$310:AV$615,MATCH(totalExpenditure!$A7,[2]pivotTable!$A$310:$A$615,0))/100*INDEX(gDP!BK$6:BK$271,MATCH(totalExpenditure!$A7,gDP!$B$6:$B$271))=0,"",INDEX([2]pivotTable!AV$310:AV$615,MATCH(totalExpenditure!$A7,[2]pivotTable!$A$310:$A$615,0))/100*INDEX(gDP!BK$6:BK$271,MATCH(totalExpenditure!$A7,gDP!$B$6:$B$271)))</f>
        <v/>
      </c>
      <c r="CV7" s="77" t="str">
        <f>IF(INDEX([2]pivotTable!AW$310:AW$615,MATCH(totalExpenditure!$A7,[2]pivotTable!$A$310:$A$615,0))/100*INDEX(gDP!BL$6:BL$271,MATCH(totalExpenditure!$A7,gDP!$B$6:$B$271))=0,"",INDEX([2]pivotTable!AW$310:AW$615,MATCH(totalExpenditure!$A7,[2]pivotTable!$A$310:$A$615,0))/100*INDEX(gDP!BL$6:BL$271,MATCH(totalExpenditure!$A7,gDP!$B$6:$B$271)))</f>
        <v/>
      </c>
      <c r="CW7" s="77" t="str">
        <f>IF(INDEX([2]pivotTable!AX$310:AX$615,MATCH(totalExpenditure!$A7,[2]pivotTable!$A$310:$A$615,0))/100*INDEX(gDP!BM$6:BM$271,MATCH(totalExpenditure!$A7,gDP!$B$6:$B$271))=0,"",INDEX([2]pivotTable!AX$310:AX$615,MATCH(totalExpenditure!$A7,[2]pivotTable!$A$310:$A$615,0))/100*INDEX(gDP!BM$6:BM$271,MATCH(totalExpenditure!$A7,gDP!$B$6:$B$271)))</f>
        <v/>
      </c>
      <c r="CX7" s="77" t="str">
        <f>IF(INDEX([2]pivotTable!AY$310:AY$615,MATCH(totalExpenditure!$A7,[2]pivotTable!$A$310:$A$615,0))/100*INDEX(gDP!BN$6:BN$271,MATCH(totalExpenditure!$A7,gDP!$B$6:$B$271))=0,"",INDEX([2]pivotTable!AY$310:AY$615,MATCH(totalExpenditure!$A7,[2]pivotTable!$A$310:$A$615,0))/100*INDEX(gDP!BN$6:BN$271,MATCH(totalExpenditure!$A7,gDP!$B$6:$B$271)))</f>
        <v/>
      </c>
      <c r="CY7" s="77" t="str">
        <f>IF(INDEX([2]pivotTable!AZ$310:AZ$615,MATCH(totalExpenditure!$A7,[2]pivotTable!$A$310:$A$615,0))/100*INDEX(gDP!BO$6:BO$271,MATCH(totalExpenditure!$A7,gDP!$B$6:$B$271))=0,"",INDEX([2]pivotTable!AZ$310:AZ$615,MATCH(totalExpenditure!$A7,[2]pivotTable!$A$310:$A$615,0))/100*INDEX(gDP!BO$6:BO$271,MATCH(totalExpenditure!$A7,gDP!$B$6:$B$271)))</f>
        <v/>
      </c>
      <c r="CZ7" s="77" t="str">
        <f>IF(B7="","",IF(BA7="","",B7-B7+INDEX(gDP!Q$6:Q$271,MATCH(totalExpenditure!$A7,gDP!$B$6:$B$271))))</f>
        <v/>
      </c>
      <c r="DA7" s="77" t="str">
        <f>IF(C7="","",IF(BB7="","",C7-C7+INDEX(gDP!R$6:R$271,MATCH(totalExpenditure!$A7,gDP!$B$6:$B$271))))</f>
        <v/>
      </c>
      <c r="DB7" s="77" t="str">
        <f>IF(D7="","",IF(BC7="","",D7-D7+INDEX(gDP!S$6:S$271,MATCH(totalExpenditure!$A7,gDP!$B$6:$B$271))))</f>
        <v/>
      </c>
      <c r="DC7" s="77" t="str">
        <f>IF(E7="","",IF(BD7="","",E7-E7+INDEX(gDP!T$6:T$271,MATCH(totalExpenditure!$A7,gDP!$B$6:$B$271))))</f>
        <v/>
      </c>
      <c r="DD7" s="77" t="str">
        <f>IF(F7="","",IF(BE7="","",F7-F7+INDEX(gDP!U$6:U$271,MATCH(totalExpenditure!$A7,gDP!$B$6:$B$271))))</f>
        <v/>
      </c>
      <c r="DE7" s="77" t="str">
        <f>IF(G7="","",IF(BF7="","",G7-G7+INDEX(gDP!V$6:V$271,MATCH(totalExpenditure!$A7,gDP!$B$6:$B$271))))</f>
        <v/>
      </c>
      <c r="DF7" s="77" t="str">
        <f>IF(H7="","",IF(BG7="","",H7-H7+INDEX(gDP!W$6:W$271,MATCH(totalExpenditure!$A7,gDP!$B$6:$B$271))))</f>
        <v/>
      </c>
      <c r="DG7" s="77" t="str">
        <f>IF(I7="","",IF(BH7="","",I7-I7+INDEX(gDP!X$6:X$271,MATCH(totalExpenditure!$A7,gDP!$B$6:$B$271))))</f>
        <v/>
      </c>
      <c r="DH7" s="77" t="str">
        <f>IF(J7="","",IF(BI7="","",J7-J7+INDEX(gDP!Y$6:Y$271,MATCH(totalExpenditure!$A7,gDP!$B$6:$B$271))))</f>
        <v/>
      </c>
      <c r="DI7" s="77" t="str">
        <f>IF(K7="","",IF(BJ7="","",K7-K7+INDEX(gDP!Z$6:Z$271,MATCH(totalExpenditure!$A7,gDP!$B$6:$B$271))))</f>
        <v/>
      </c>
      <c r="DJ7" s="77" t="str">
        <f>IF(L7="","",IF(BK7="","",L7-L7+INDEX(gDP!AA$6:AA$271,MATCH(totalExpenditure!$A7,gDP!$B$6:$B$271))))</f>
        <v/>
      </c>
      <c r="DK7" s="77" t="str">
        <f>IF(M7="","",IF(BL7="","",M7-M7+INDEX(gDP!AB$6:AB$271,MATCH(totalExpenditure!$A7,gDP!$B$6:$B$271))))</f>
        <v/>
      </c>
      <c r="DL7" s="77" t="str">
        <f>IF(N7="","",IF(BM7="","",N7-N7+INDEX(gDP!AC$6:AC$271,MATCH(totalExpenditure!$A7,gDP!$B$6:$B$271))))</f>
        <v/>
      </c>
      <c r="DM7" s="77" t="str">
        <f>IF(O7="","",IF(BN7="","",O7-O7+INDEX(gDP!AD$6:AD$271,MATCH(totalExpenditure!$A7,gDP!$B$6:$B$271))))</f>
        <v/>
      </c>
      <c r="DN7" s="77" t="str">
        <f>IF(P7="","",IF(BO7="","",P7-P7+INDEX(gDP!AE$6:AE$271,MATCH(totalExpenditure!$A7,gDP!$B$6:$B$271))))</f>
        <v/>
      </c>
      <c r="DO7" s="77" t="str">
        <f>IF(Q7="","",IF(BP7="","",Q7-Q7+INDEX(gDP!AF$6:AF$271,MATCH(totalExpenditure!$A7,gDP!$B$6:$B$271))))</f>
        <v/>
      </c>
      <c r="DP7" s="77" t="str">
        <f>IF(R7="","",IF(BQ7="","",R7-R7+INDEX(gDP!AG$6:AG$271,MATCH(totalExpenditure!$A7,gDP!$B$6:$B$271))))</f>
        <v/>
      </c>
      <c r="DQ7" s="77" t="str">
        <f>IF(S7="","",IF(BR7="","",S7-S7+INDEX(gDP!AH$6:AH$271,MATCH(totalExpenditure!$A7,gDP!$B$6:$B$271))))</f>
        <v/>
      </c>
      <c r="DR7" s="77" t="str">
        <f>IF(T7="","",IF(BS7="","",T7-T7+INDEX(gDP!AI$6:AI$271,MATCH(totalExpenditure!$A7,gDP!$B$6:$B$271))))</f>
        <v/>
      </c>
      <c r="DS7" s="77" t="str">
        <f>IF(U7="","",IF(BT7="","",U7-U7+INDEX(gDP!AJ$6:AJ$271,MATCH(totalExpenditure!$A7,gDP!$B$6:$B$271))))</f>
        <v/>
      </c>
      <c r="DT7" s="77" t="str">
        <f>IF(V7="","",IF(BU7="","",V7-V7+INDEX(gDP!AK$6:AK$271,MATCH(totalExpenditure!$A7,gDP!$B$6:$B$271))))</f>
        <v/>
      </c>
      <c r="DU7" s="77" t="str">
        <f>IF(W7="","",IF(BV7="","",W7-W7+INDEX(gDP!AL$6:AL$271,MATCH(totalExpenditure!$A7,gDP!$B$6:$B$271))))</f>
        <v/>
      </c>
      <c r="DV7" s="77" t="str">
        <f>IF(X7="","",IF(BW7="","",X7-X7+INDEX(gDP!AM$6:AM$271,MATCH(totalExpenditure!$A7,gDP!$B$6:$B$271))))</f>
        <v/>
      </c>
      <c r="DW7" s="77" t="str">
        <f>IF(Y7="","",IF(BX7="","",Y7-Y7+INDEX(gDP!AN$6:AN$271,MATCH(totalExpenditure!$A7,gDP!$B$6:$B$271))))</f>
        <v/>
      </c>
      <c r="DX7" s="77" t="str">
        <f>IF(Z7="","",IF(BY7="","",Z7-Z7+INDEX(gDP!AO$6:AO$271,MATCH(totalExpenditure!$A7,gDP!$B$6:$B$271))))</f>
        <v/>
      </c>
      <c r="DY7" s="77" t="str">
        <f>IF(AA7="","",IF(BZ7="","",AA7-AA7+INDEX(gDP!AP$6:AP$271,MATCH(totalExpenditure!$A7,gDP!$B$6:$B$271))))</f>
        <v/>
      </c>
      <c r="DZ7" s="77" t="str">
        <f>IF(AB7="","",IF(CA7="","",AB7-AB7+INDEX(gDP!AQ$6:AQ$271,MATCH(totalExpenditure!$A7,gDP!$B$6:$B$271))))</f>
        <v/>
      </c>
      <c r="EA7" s="77" t="str">
        <f>IF(AC7="","",IF(CB7="","",AC7-AC7+INDEX(gDP!AR$6:AR$271,MATCH(totalExpenditure!$A7,gDP!$B$6:$B$271))))</f>
        <v/>
      </c>
      <c r="EB7" s="77" t="str">
        <f>IF(AD7="","",IF(CC7="","",AD7-AD7+INDEX(gDP!AS$6:AS$271,MATCH(totalExpenditure!$A7,gDP!$B$6:$B$271))))</f>
        <v/>
      </c>
      <c r="EC7" s="77" t="str">
        <f>IF(AE7="","",IF(CD7="","",AE7-AE7+INDEX(gDP!AT$6:AT$271,MATCH(totalExpenditure!$A7,gDP!$B$6:$B$271))))</f>
        <v/>
      </c>
      <c r="ED7" s="77" t="str">
        <f>IF(AF7="","",IF(CE7="","",AF7-AF7+INDEX(gDP!AU$6:AU$271,MATCH(totalExpenditure!$A7,gDP!$B$6:$B$271))))</f>
        <v/>
      </c>
      <c r="EE7" s="77">
        <f>IF(AG7="","",IF(CF7="","",AG7-AG7+INDEX(gDP!AV$6:AV$271,MATCH(totalExpenditure!$A7,gDP!$B$6:$B$271))))</f>
        <v>4520946818.5458097</v>
      </c>
      <c r="EF7" s="77">
        <f>IF(AH7="","",IF(CG7="","",AH7-AH7+INDEX(gDP!AW$6:AW$271,MATCH(totalExpenditure!$A7,gDP!$B$6:$B$271))))</f>
        <v>5224896718.6778202</v>
      </c>
      <c r="EG7" s="77">
        <f>IF(AI7="","",IF(CH7="","",AI7-AI7+INDEX(gDP!AX$6:AX$271,MATCH(totalExpenditure!$A7,gDP!$B$6:$B$271))))</f>
        <v>6203256538.7096701</v>
      </c>
      <c r="EH7" s="77">
        <f>IF(AJ7="","",IF(CI7="","",AJ7-AJ7+INDEX(gDP!AY$6:AY$271,MATCH(totalExpenditure!$A7,gDP!$B$6:$B$271))))</f>
        <v>6971758282.2935104</v>
      </c>
      <c r="EI7" s="77">
        <f>IF(AK7="","",IF(CJ7="","",AK7-AK7+INDEX(gDP!AZ$6:AZ$271,MATCH(totalExpenditure!$A7,gDP!$B$6:$B$271))))</f>
        <v>9747886187.3939304</v>
      </c>
      <c r="EJ7" s="77">
        <f>IF(AL7="","",IF(CK7="","",AL7-AL7+INDEX(gDP!BA$6:BA$271,MATCH(totalExpenditure!$A7,gDP!$B$6:$B$271))))</f>
        <v>10109297047.5432</v>
      </c>
      <c r="EK7" s="77">
        <f>IF(AM7="","",IF(CL7="","",AM7-AM7+INDEX(gDP!BB$6:BB$271,MATCH(totalExpenditure!$A7,gDP!$B$6:$B$271))))</f>
        <v>12416152732.0567</v>
      </c>
      <c r="EL7" s="77">
        <f>IF(AN7="","",IF(CM7="","",AN7-AN7+INDEX(gDP!BC$6:BC$271,MATCH(totalExpenditure!$A7,gDP!$B$6:$B$271))))</f>
        <v>15856668555.833599</v>
      </c>
      <c r="EM7" s="77">
        <f>IF(AO7="","",IF(CN7="","",AO7-AO7+INDEX(gDP!BD$6:BD$271,MATCH(totalExpenditure!$A7,gDP!$B$6:$B$271))))</f>
        <v>17805098206.314098</v>
      </c>
      <c r="EN7" s="77">
        <f>IF(AP7="","",IF(CO7="","",AP7-AP7+INDEX(gDP!BE$6:BE$271,MATCH(totalExpenditure!$A7,gDP!$B$6:$B$271))))</f>
        <v>19907329777.5872</v>
      </c>
      <c r="EO7" s="77">
        <f>IF(AQ7="","",IF(CP7="","",AQ7-AQ7+INDEX(gDP!BF$6:BF$271,MATCH(totalExpenditure!$A7,gDP!$B$6:$B$271))))</f>
        <v>20146416757.598701</v>
      </c>
      <c r="EP7" s="77">
        <f>IF(AR7="","",IF(CQ7="","",AR7-AR7+INDEX(gDP!BG$6:BG$271,MATCH(totalExpenditure!$A7,gDP!$B$6:$B$271))))</f>
        <v>20497128555.697201</v>
      </c>
      <c r="EQ7" s="77">
        <f>IF(AS7="","",IF(CR7="","",AS7-AS7+INDEX(gDP!BH$6:BH$271,MATCH(totalExpenditure!$A7,gDP!$B$6:$B$271))))</f>
        <v>19134221644.732498</v>
      </c>
      <c r="ER7" s="77">
        <f>IF(AT7="","",IF(CS7="","",AT7-AT7+INDEX(gDP!BI$6:BI$271,MATCH(totalExpenditure!$A7,gDP!$B$6:$B$271))))</f>
        <v>18116572395.077202</v>
      </c>
      <c r="ES7" s="77">
        <f>IF(AU7="","",IF(CT7="","",AU7-AU7+INDEX(gDP!BJ$6:BJ$271,MATCH(totalExpenditure!$A7,gDP!$B$6:$B$271))))</f>
        <v>18753456497.815899</v>
      </c>
      <c r="ET7" s="77" t="str">
        <f>IF(AV7="","",IF(CU7="","",AV7-AV7+INDEX(gDP!BK$6:BK$271,MATCH(totalExpenditure!$A7,gDP!$B$6:$B$271))))</f>
        <v/>
      </c>
      <c r="EU7" s="77" t="str">
        <f>IF(AW7="","",IF(CV7="","",AW7-AW7+INDEX(gDP!BL$6:BL$271,MATCH(totalExpenditure!$A7,gDP!$B$6:$B$271))))</f>
        <v/>
      </c>
      <c r="EV7" s="77" t="str">
        <f>IF(AX7="","",IF(CW7="","",AX7-AX7+INDEX(gDP!BM$6:BM$271,MATCH(totalExpenditure!$A7,gDP!$B$6:$B$271))))</f>
        <v/>
      </c>
      <c r="EW7" s="77" t="str">
        <f>IF(AY7="","",IF(CX7="","",AY7-AY7+INDEX(gDP!BN$6:BN$271,MATCH(totalExpenditure!$A7,gDP!$B$6:$B$271))))</f>
        <v/>
      </c>
      <c r="EX7" s="77" t="str">
        <f>IF(AZ7="","",IF(CY7="","",AZ7-AZ7+INDEX(gDP!BO$6:BO$271,MATCH(totalExpenditure!$A7,gDP!$B$6:$B$271))))</f>
        <v/>
      </c>
    </row>
    <row r="8" spans="1:154" x14ac:dyDescent="0.35">
      <c r="A8" t="s">
        <v>225</v>
      </c>
      <c r="B8" s="77" t="e">
        <f>IF(INDEX([2]pivotTable!B$3:B$308,MATCH(totalExpenditure!$A8,[2]pivotTable!$A$3:$A$308,0))/100*INDEX(gDP!Q$6:Q$271,MATCH(totalExpenditure!$A8,gDP!$B$6:$B$271))=0,"",INDEX([2]pivotTable!B$3:B$308,MATCH(totalExpenditure!$A8,[2]pivotTable!$A$3:$A$308,0))/100*INDEX(gDP!Q$6:Q$271,MATCH(totalExpenditure!$A8,gDP!$B$6:$B$271)))</f>
        <v>#N/A</v>
      </c>
      <c r="C8" s="77" t="e">
        <f>IF(INDEX([2]pivotTable!C$3:C$308,MATCH(totalExpenditure!$A8,[2]pivotTable!$A$3:$A$308,0))/100*INDEX(gDP!R$6:R$271,MATCH(totalExpenditure!$A8,gDP!$B$6:$B$271))=0,"",INDEX([2]pivotTable!C$3:C$308,MATCH(totalExpenditure!$A8,[2]pivotTable!$A$3:$A$308,0))/100*INDEX(gDP!R$6:R$271,MATCH(totalExpenditure!$A8,gDP!$B$6:$B$271)))</f>
        <v>#N/A</v>
      </c>
      <c r="D8" s="77" t="e">
        <f>IF(INDEX([2]pivotTable!D$3:D$308,MATCH(totalExpenditure!$A8,[2]pivotTable!$A$3:$A$308,0))/100*INDEX(gDP!S$6:S$271,MATCH(totalExpenditure!$A8,gDP!$B$6:$B$271))=0,"",INDEX([2]pivotTable!D$3:D$308,MATCH(totalExpenditure!$A8,[2]pivotTable!$A$3:$A$308,0))/100*INDEX(gDP!S$6:S$271,MATCH(totalExpenditure!$A8,gDP!$B$6:$B$271)))</f>
        <v>#N/A</v>
      </c>
      <c r="E8" s="77" t="e">
        <f>IF(INDEX([2]pivotTable!E$3:E$308,MATCH(totalExpenditure!$A8,[2]pivotTable!$A$3:$A$308,0))/100*INDEX(gDP!T$6:T$271,MATCH(totalExpenditure!$A8,gDP!$B$6:$B$271))=0,"",INDEX([2]pivotTable!E$3:E$308,MATCH(totalExpenditure!$A8,[2]pivotTable!$A$3:$A$308,0))/100*INDEX(gDP!T$6:T$271,MATCH(totalExpenditure!$A8,gDP!$B$6:$B$271)))</f>
        <v>#N/A</v>
      </c>
      <c r="F8" s="77" t="e">
        <f>IF(INDEX([2]pivotTable!F$3:F$308,MATCH(totalExpenditure!$A8,[2]pivotTable!$A$3:$A$308,0))/100*INDEX(gDP!U$6:U$271,MATCH(totalExpenditure!$A8,gDP!$B$6:$B$271))=0,"",INDEX([2]pivotTable!F$3:F$308,MATCH(totalExpenditure!$A8,[2]pivotTable!$A$3:$A$308,0))/100*INDEX(gDP!U$6:U$271,MATCH(totalExpenditure!$A8,gDP!$B$6:$B$271)))</f>
        <v>#N/A</v>
      </c>
      <c r="G8" s="77" t="e">
        <f>IF(INDEX([2]pivotTable!G$3:G$308,MATCH(totalExpenditure!$A8,[2]pivotTable!$A$3:$A$308,0))/100*INDEX(gDP!V$6:V$271,MATCH(totalExpenditure!$A8,gDP!$B$6:$B$271))=0,"",INDEX([2]pivotTable!G$3:G$308,MATCH(totalExpenditure!$A8,[2]pivotTable!$A$3:$A$308,0))/100*INDEX(gDP!V$6:V$271,MATCH(totalExpenditure!$A8,gDP!$B$6:$B$271)))</f>
        <v>#N/A</v>
      </c>
      <c r="H8" s="77" t="e">
        <f>IF(INDEX([2]pivotTable!H$3:H$308,MATCH(totalExpenditure!$A8,[2]pivotTable!$A$3:$A$308,0))/100*INDEX(gDP!W$6:W$271,MATCH(totalExpenditure!$A8,gDP!$B$6:$B$271))=0,"",INDEX([2]pivotTable!H$3:H$308,MATCH(totalExpenditure!$A8,[2]pivotTable!$A$3:$A$308,0))/100*INDEX(gDP!W$6:W$271,MATCH(totalExpenditure!$A8,gDP!$B$6:$B$271)))</f>
        <v>#N/A</v>
      </c>
      <c r="I8" s="77" t="e">
        <f>IF(INDEX([2]pivotTable!I$3:I$308,MATCH(totalExpenditure!$A8,[2]pivotTable!$A$3:$A$308,0))/100*INDEX(gDP!X$6:X$271,MATCH(totalExpenditure!$A8,gDP!$B$6:$B$271))=0,"",INDEX([2]pivotTable!I$3:I$308,MATCH(totalExpenditure!$A8,[2]pivotTable!$A$3:$A$308,0))/100*INDEX(gDP!X$6:X$271,MATCH(totalExpenditure!$A8,gDP!$B$6:$B$271)))</f>
        <v>#N/A</v>
      </c>
      <c r="J8" s="77" t="e">
        <f>IF(INDEX([2]pivotTable!J$3:J$308,MATCH(totalExpenditure!$A8,[2]pivotTable!$A$3:$A$308,0))/100*INDEX(gDP!Y$6:Y$271,MATCH(totalExpenditure!$A8,gDP!$B$6:$B$271))=0,"",INDEX([2]pivotTable!J$3:J$308,MATCH(totalExpenditure!$A8,[2]pivotTable!$A$3:$A$308,0))/100*INDEX(gDP!Y$6:Y$271,MATCH(totalExpenditure!$A8,gDP!$B$6:$B$271)))</f>
        <v>#N/A</v>
      </c>
      <c r="K8" s="77" t="e">
        <f>IF(INDEX([2]pivotTable!K$3:K$308,MATCH(totalExpenditure!$A8,[2]pivotTable!$A$3:$A$308,0))/100*INDEX(gDP!Z$6:Z$271,MATCH(totalExpenditure!$A8,gDP!$B$6:$B$271))=0,"",INDEX([2]pivotTable!K$3:K$308,MATCH(totalExpenditure!$A8,[2]pivotTable!$A$3:$A$308,0))/100*INDEX(gDP!Z$6:Z$271,MATCH(totalExpenditure!$A8,gDP!$B$6:$B$271)))</f>
        <v>#N/A</v>
      </c>
      <c r="L8" s="77" t="e">
        <f>IF(INDEX([2]pivotTable!L$3:L$308,MATCH(totalExpenditure!$A8,[2]pivotTable!$A$3:$A$308,0))/100*INDEX(gDP!AA$6:AA$271,MATCH(totalExpenditure!$A8,gDP!$B$6:$B$271))=0,"",INDEX([2]pivotTable!L$3:L$308,MATCH(totalExpenditure!$A8,[2]pivotTable!$A$3:$A$308,0))/100*INDEX(gDP!AA$6:AA$271,MATCH(totalExpenditure!$A8,gDP!$B$6:$B$271)))</f>
        <v>#N/A</v>
      </c>
      <c r="M8" s="77" t="e">
        <f>IF(INDEX([2]pivotTable!M$3:M$308,MATCH(totalExpenditure!$A8,[2]pivotTable!$A$3:$A$308,0))/100*INDEX(gDP!AB$6:AB$271,MATCH(totalExpenditure!$A8,gDP!$B$6:$B$271))=0,"",INDEX([2]pivotTable!M$3:M$308,MATCH(totalExpenditure!$A8,[2]pivotTable!$A$3:$A$308,0))/100*INDEX(gDP!AB$6:AB$271,MATCH(totalExpenditure!$A8,gDP!$B$6:$B$271)))</f>
        <v>#N/A</v>
      </c>
      <c r="N8" s="77" t="e">
        <f>IF(INDEX([2]pivotTable!N$3:N$308,MATCH(totalExpenditure!$A8,[2]pivotTable!$A$3:$A$308,0))/100*INDEX(gDP!AC$6:AC$271,MATCH(totalExpenditure!$A8,gDP!$B$6:$B$271))=0,"",INDEX([2]pivotTable!N$3:N$308,MATCH(totalExpenditure!$A8,[2]pivotTable!$A$3:$A$308,0))/100*INDEX(gDP!AC$6:AC$271,MATCH(totalExpenditure!$A8,gDP!$B$6:$B$271)))</f>
        <v>#N/A</v>
      </c>
      <c r="O8" s="77" t="e">
        <f>IF(INDEX([2]pivotTable!O$3:O$308,MATCH(totalExpenditure!$A8,[2]pivotTable!$A$3:$A$308,0))/100*INDEX(gDP!AD$6:AD$271,MATCH(totalExpenditure!$A8,gDP!$B$6:$B$271))=0,"",INDEX([2]pivotTable!O$3:O$308,MATCH(totalExpenditure!$A8,[2]pivotTable!$A$3:$A$308,0))/100*INDEX(gDP!AD$6:AD$271,MATCH(totalExpenditure!$A8,gDP!$B$6:$B$271)))</f>
        <v>#N/A</v>
      </c>
      <c r="P8" s="77" t="e">
        <f>IF(INDEX([2]pivotTable!P$3:P$308,MATCH(totalExpenditure!$A8,[2]pivotTable!$A$3:$A$308,0))/100*INDEX(gDP!AE$6:AE$271,MATCH(totalExpenditure!$A8,gDP!$B$6:$B$271))=0,"",INDEX([2]pivotTable!P$3:P$308,MATCH(totalExpenditure!$A8,[2]pivotTable!$A$3:$A$308,0))/100*INDEX(gDP!AE$6:AE$271,MATCH(totalExpenditure!$A8,gDP!$B$6:$B$271)))</f>
        <v>#N/A</v>
      </c>
      <c r="Q8" s="77" t="e">
        <f>IF(INDEX([2]pivotTable!Q$3:Q$308,MATCH(totalExpenditure!$A8,[2]pivotTable!$A$3:$A$308,0))/100*INDEX(gDP!AF$6:AF$271,MATCH(totalExpenditure!$A8,gDP!$B$6:$B$271))=0,"",INDEX([2]pivotTable!Q$3:Q$308,MATCH(totalExpenditure!$A8,[2]pivotTable!$A$3:$A$308,0))/100*INDEX(gDP!AF$6:AF$271,MATCH(totalExpenditure!$A8,gDP!$B$6:$B$271)))</f>
        <v>#N/A</v>
      </c>
      <c r="R8" s="77" t="e">
        <f>IF(INDEX([2]pivotTable!R$3:R$308,MATCH(totalExpenditure!$A8,[2]pivotTable!$A$3:$A$308,0))/100*INDEX(gDP!AG$6:AG$271,MATCH(totalExpenditure!$A8,gDP!$B$6:$B$271))=0,"",INDEX([2]pivotTable!R$3:R$308,MATCH(totalExpenditure!$A8,[2]pivotTable!$A$3:$A$308,0))/100*INDEX(gDP!AG$6:AG$271,MATCH(totalExpenditure!$A8,gDP!$B$6:$B$271)))</f>
        <v>#N/A</v>
      </c>
      <c r="S8" s="77" t="e">
        <f>IF(INDEX([2]pivotTable!S$3:S$308,MATCH(totalExpenditure!$A8,[2]pivotTable!$A$3:$A$308,0))/100*INDEX(gDP!AH$6:AH$271,MATCH(totalExpenditure!$A8,gDP!$B$6:$B$271))=0,"",INDEX([2]pivotTable!S$3:S$308,MATCH(totalExpenditure!$A8,[2]pivotTable!$A$3:$A$308,0))/100*INDEX(gDP!AH$6:AH$271,MATCH(totalExpenditure!$A8,gDP!$B$6:$B$271)))</f>
        <v>#N/A</v>
      </c>
      <c r="T8" s="77" t="e">
        <f>IF(INDEX([2]pivotTable!T$3:T$308,MATCH(totalExpenditure!$A8,[2]pivotTable!$A$3:$A$308,0))/100*INDEX(gDP!AI$6:AI$271,MATCH(totalExpenditure!$A8,gDP!$B$6:$B$271))=0,"",INDEX([2]pivotTable!T$3:T$308,MATCH(totalExpenditure!$A8,[2]pivotTable!$A$3:$A$308,0))/100*INDEX(gDP!AI$6:AI$271,MATCH(totalExpenditure!$A8,gDP!$B$6:$B$271)))</f>
        <v>#N/A</v>
      </c>
      <c r="U8" s="77" t="e">
        <f>IF(INDEX([2]pivotTable!U$3:U$308,MATCH(totalExpenditure!$A8,[2]pivotTable!$A$3:$A$308,0))/100*INDEX(gDP!AJ$6:AJ$271,MATCH(totalExpenditure!$A8,gDP!$B$6:$B$271))=0,"",INDEX([2]pivotTable!U$3:U$308,MATCH(totalExpenditure!$A8,[2]pivotTable!$A$3:$A$308,0))/100*INDEX(gDP!AJ$6:AJ$271,MATCH(totalExpenditure!$A8,gDP!$B$6:$B$271)))</f>
        <v>#N/A</v>
      </c>
      <c r="V8" s="77" t="e">
        <f>IF(INDEX([2]pivotTable!V$3:V$308,MATCH(totalExpenditure!$A8,[2]pivotTable!$A$3:$A$308,0))/100*INDEX(gDP!AK$6:AK$271,MATCH(totalExpenditure!$A8,gDP!$B$6:$B$271))=0,"",INDEX([2]pivotTable!V$3:V$308,MATCH(totalExpenditure!$A8,[2]pivotTable!$A$3:$A$308,0))/100*INDEX(gDP!AK$6:AK$271,MATCH(totalExpenditure!$A8,gDP!$B$6:$B$271)))</f>
        <v>#N/A</v>
      </c>
      <c r="W8" s="77" t="e">
        <f>IF(INDEX([2]pivotTable!W$3:W$308,MATCH(totalExpenditure!$A8,[2]pivotTable!$A$3:$A$308,0))/100*INDEX(gDP!AL$6:AL$271,MATCH(totalExpenditure!$A8,gDP!$B$6:$B$271))=0,"",INDEX([2]pivotTable!W$3:W$308,MATCH(totalExpenditure!$A8,[2]pivotTable!$A$3:$A$308,0))/100*INDEX(gDP!AL$6:AL$271,MATCH(totalExpenditure!$A8,gDP!$B$6:$B$271)))</f>
        <v>#N/A</v>
      </c>
      <c r="X8" s="77" t="e">
        <f>IF(INDEX([2]pivotTable!X$3:X$308,MATCH(totalExpenditure!$A8,[2]pivotTable!$A$3:$A$308,0))/100*INDEX(gDP!AM$6:AM$271,MATCH(totalExpenditure!$A8,gDP!$B$6:$B$271))=0,"",INDEX([2]pivotTable!X$3:X$308,MATCH(totalExpenditure!$A8,[2]pivotTable!$A$3:$A$308,0))/100*INDEX(gDP!AM$6:AM$271,MATCH(totalExpenditure!$A8,gDP!$B$6:$B$271)))</f>
        <v>#N/A</v>
      </c>
      <c r="Y8" s="77" t="e">
        <f>IF(INDEX([2]pivotTable!Y$3:Y$308,MATCH(totalExpenditure!$A8,[2]pivotTable!$A$3:$A$308,0))/100*INDEX(gDP!AN$6:AN$271,MATCH(totalExpenditure!$A8,gDP!$B$6:$B$271))=0,"",INDEX([2]pivotTable!Y$3:Y$308,MATCH(totalExpenditure!$A8,[2]pivotTable!$A$3:$A$308,0))/100*INDEX(gDP!AN$6:AN$271,MATCH(totalExpenditure!$A8,gDP!$B$6:$B$271)))</f>
        <v>#N/A</v>
      </c>
      <c r="Z8" s="77" t="e">
        <f>IF(INDEX([2]pivotTable!Z$3:Z$308,MATCH(totalExpenditure!$A8,[2]pivotTable!$A$3:$A$308,0))/100*INDEX(gDP!AO$6:AO$271,MATCH(totalExpenditure!$A8,gDP!$B$6:$B$271))=0,"",INDEX([2]pivotTable!Z$3:Z$308,MATCH(totalExpenditure!$A8,[2]pivotTable!$A$3:$A$308,0))/100*INDEX(gDP!AO$6:AO$271,MATCH(totalExpenditure!$A8,gDP!$B$6:$B$271)))</f>
        <v>#N/A</v>
      </c>
      <c r="AA8" s="77" t="e">
        <f>IF(INDEX([2]pivotTable!AA$3:AA$308,MATCH(totalExpenditure!$A8,[2]pivotTable!$A$3:$A$308,0))/100*INDEX(gDP!AP$6:AP$271,MATCH(totalExpenditure!$A8,gDP!$B$6:$B$271))=0,"",INDEX([2]pivotTable!AA$3:AA$308,MATCH(totalExpenditure!$A8,[2]pivotTable!$A$3:$A$308,0))/100*INDEX(gDP!AP$6:AP$271,MATCH(totalExpenditure!$A8,gDP!$B$6:$B$271)))</f>
        <v>#N/A</v>
      </c>
      <c r="AB8" s="77" t="e">
        <f>IF(INDEX([2]pivotTable!AB$3:AB$308,MATCH(totalExpenditure!$A8,[2]pivotTable!$A$3:$A$308,0))/100*INDEX(gDP!AQ$6:AQ$271,MATCH(totalExpenditure!$A8,gDP!$B$6:$B$271))=0,"",INDEX([2]pivotTable!AB$3:AB$308,MATCH(totalExpenditure!$A8,[2]pivotTable!$A$3:$A$308,0))/100*INDEX(gDP!AQ$6:AQ$271,MATCH(totalExpenditure!$A8,gDP!$B$6:$B$271)))</f>
        <v>#N/A</v>
      </c>
      <c r="AC8" s="77" t="e">
        <f>IF(INDEX([2]pivotTable!AC$3:AC$308,MATCH(totalExpenditure!$A8,[2]pivotTable!$A$3:$A$308,0))/100*INDEX(gDP!AR$6:AR$271,MATCH(totalExpenditure!$A8,gDP!$B$6:$B$271))=0,"",INDEX([2]pivotTable!AC$3:AC$308,MATCH(totalExpenditure!$A8,[2]pivotTable!$A$3:$A$308,0))/100*INDEX(gDP!AR$6:AR$271,MATCH(totalExpenditure!$A8,gDP!$B$6:$B$271)))</f>
        <v>#N/A</v>
      </c>
      <c r="AD8" s="77" t="e">
        <f>IF(INDEX([2]pivotTable!AD$3:AD$308,MATCH(totalExpenditure!$A8,[2]pivotTable!$A$3:$A$308,0))/100*INDEX(gDP!AS$6:AS$271,MATCH(totalExpenditure!$A8,gDP!$B$6:$B$271))=0,"",INDEX([2]pivotTable!AD$3:AD$308,MATCH(totalExpenditure!$A8,[2]pivotTable!$A$3:$A$308,0))/100*INDEX(gDP!AS$6:AS$271,MATCH(totalExpenditure!$A8,gDP!$B$6:$B$271)))</f>
        <v>#N/A</v>
      </c>
      <c r="AE8" s="77" t="e">
        <f>IF(INDEX([2]pivotTable!AE$3:AE$308,MATCH(totalExpenditure!$A8,[2]pivotTable!$A$3:$A$308,0))/100*INDEX(gDP!AT$6:AT$271,MATCH(totalExpenditure!$A8,gDP!$B$6:$B$271))=0,"",INDEX([2]pivotTable!AE$3:AE$308,MATCH(totalExpenditure!$A8,[2]pivotTable!$A$3:$A$308,0))/100*INDEX(gDP!AT$6:AT$271,MATCH(totalExpenditure!$A8,gDP!$B$6:$B$271)))</f>
        <v>#N/A</v>
      </c>
      <c r="AF8" s="77" t="e">
        <f>IF(INDEX([2]pivotTable!AF$3:AF$308,MATCH(totalExpenditure!$A8,[2]pivotTable!$A$3:$A$308,0))/100*INDEX(gDP!AU$6:AU$271,MATCH(totalExpenditure!$A8,gDP!$B$6:$B$271))=0,"",INDEX([2]pivotTable!AF$3:AF$308,MATCH(totalExpenditure!$A8,[2]pivotTable!$A$3:$A$308,0))/100*INDEX(gDP!AU$6:AU$271,MATCH(totalExpenditure!$A8,gDP!$B$6:$B$271)))</f>
        <v>#N/A</v>
      </c>
      <c r="AG8" s="77" t="e">
        <f>IF(INDEX([2]pivotTable!AG$3:AG$308,MATCH(totalExpenditure!$A8,[2]pivotTable!$A$3:$A$308,0))/100*INDEX(gDP!AV$6:AV$271,MATCH(totalExpenditure!$A8,gDP!$B$6:$B$271))=0,"",INDEX([2]pivotTable!AG$3:AG$308,MATCH(totalExpenditure!$A8,[2]pivotTable!$A$3:$A$308,0))/100*INDEX(gDP!AV$6:AV$271,MATCH(totalExpenditure!$A8,gDP!$B$6:$B$271)))</f>
        <v>#N/A</v>
      </c>
      <c r="AH8" s="77" t="e">
        <f>IF(INDEX([2]pivotTable!AH$3:AH$308,MATCH(totalExpenditure!$A8,[2]pivotTable!$A$3:$A$308,0))/100*INDEX(gDP!AW$6:AW$271,MATCH(totalExpenditure!$A8,gDP!$B$6:$B$271))=0,"",INDEX([2]pivotTable!AH$3:AH$308,MATCH(totalExpenditure!$A8,[2]pivotTable!$A$3:$A$308,0))/100*INDEX(gDP!AW$6:AW$271,MATCH(totalExpenditure!$A8,gDP!$B$6:$B$271)))</f>
        <v>#N/A</v>
      </c>
      <c r="AI8" s="77" t="e">
        <f>IF(INDEX([2]pivotTable!AI$3:AI$308,MATCH(totalExpenditure!$A8,[2]pivotTable!$A$3:$A$308,0))/100*INDEX(gDP!AX$6:AX$271,MATCH(totalExpenditure!$A8,gDP!$B$6:$B$271))=0,"",INDEX([2]pivotTable!AI$3:AI$308,MATCH(totalExpenditure!$A8,[2]pivotTable!$A$3:$A$308,0))/100*INDEX(gDP!AX$6:AX$271,MATCH(totalExpenditure!$A8,gDP!$B$6:$B$271)))</f>
        <v>#N/A</v>
      </c>
      <c r="AJ8" s="77" t="e">
        <f>IF(INDEX([2]pivotTable!AJ$3:AJ$308,MATCH(totalExpenditure!$A8,[2]pivotTable!$A$3:$A$308,0))/100*INDEX(gDP!AY$6:AY$271,MATCH(totalExpenditure!$A8,gDP!$B$6:$B$271))=0,"",INDEX([2]pivotTable!AJ$3:AJ$308,MATCH(totalExpenditure!$A8,[2]pivotTable!$A$3:$A$308,0))/100*INDEX(gDP!AY$6:AY$271,MATCH(totalExpenditure!$A8,gDP!$B$6:$B$271)))</f>
        <v>#N/A</v>
      </c>
      <c r="AK8" s="77" t="e">
        <f>IF(INDEX([2]pivotTable!AK$3:AK$308,MATCH(totalExpenditure!$A8,[2]pivotTable!$A$3:$A$308,0))/100*INDEX(gDP!AZ$6:AZ$271,MATCH(totalExpenditure!$A8,gDP!$B$6:$B$271))=0,"",INDEX([2]pivotTable!AK$3:AK$308,MATCH(totalExpenditure!$A8,[2]pivotTable!$A$3:$A$308,0))/100*INDEX(gDP!AZ$6:AZ$271,MATCH(totalExpenditure!$A8,gDP!$B$6:$B$271)))</f>
        <v>#N/A</v>
      </c>
      <c r="AL8" s="77" t="e">
        <f>IF(INDEX([2]pivotTable!AL$3:AL$308,MATCH(totalExpenditure!$A8,[2]pivotTable!$A$3:$A$308,0))/100*INDEX(gDP!BA$6:BA$271,MATCH(totalExpenditure!$A8,gDP!$B$6:$B$271))=0,"",INDEX([2]pivotTable!AL$3:AL$308,MATCH(totalExpenditure!$A8,[2]pivotTable!$A$3:$A$308,0))/100*INDEX(gDP!BA$6:BA$271,MATCH(totalExpenditure!$A8,gDP!$B$6:$B$271)))</f>
        <v>#N/A</v>
      </c>
      <c r="AM8" s="77" t="e">
        <f>IF(INDEX([2]pivotTable!AM$3:AM$308,MATCH(totalExpenditure!$A8,[2]pivotTable!$A$3:$A$308,0))/100*INDEX(gDP!BB$6:BB$271,MATCH(totalExpenditure!$A8,gDP!$B$6:$B$271))=0,"",INDEX([2]pivotTable!AM$3:AM$308,MATCH(totalExpenditure!$A8,[2]pivotTable!$A$3:$A$308,0))/100*INDEX(gDP!BB$6:BB$271,MATCH(totalExpenditure!$A8,gDP!$B$6:$B$271)))</f>
        <v>#N/A</v>
      </c>
      <c r="AN8" s="77" t="e">
        <f>IF(INDEX([2]pivotTable!AN$3:AN$308,MATCH(totalExpenditure!$A8,[2]pivotTable!$A$3:$A$308,0))/100*INDEX(gDP!BC$6:BC$271,MATCH(totalExpenditure!$A8,gDP!$B$6:$B$271))=0,"",INDEX([2]pivotTable!AN$3:AN$308,MATCH(totalExpenditure!$A8,[2]pivotTable!$A$3:$A$308,0))/100*INDEX(gDP!BC$6:BC$271,MATCH(totalExpenditure!$A8,gDP!$B$6:$B$271)))</f>
        <v>#N/A</v>
      </c>
      <c r="AO8" s="77" t="e">
        <f>IF(INDEX([2]pivotTable!AO$3:AO$308,MATCH(totalExpenditure!$A8,[2]pivotTable!$A$3:$A$308,0))/100*INDEX(gDP!BD$6:BD$271,MATCH(totalExpenditure!$A8,gDP!$B$6:$B$271))=0,"",INDEX([2]pivotTable!AO$3:AO$308,MATCH(totalExpenditure!$A8,[2]pivotTable!$A$3:$A$308,0))/100*INDEX(gDP!BD$6:BD$271,MATCH(totalExpenditure!$A8,gDP!$B$6:$B$271)))</f>
        <v>#N/A</v>
      </c>
      <c r="AP8" s="77" t="e">
        <f>IF(INDEX([2]pivotTable!AP$3:AP$308,MATCH(totalExpenditure!$A8,[2]pivotTable!$A$3:$A$308,0))/100*INDEX(gDP!BE$6:BE$271,MATCH(totalExpenditure!$A8,gDP!$B$6:$B$271))=0,"",INDEX([2]pivotTable!AP$3:AP$308,MATCH(totalExpenditure!$A8,[2]pivotTable!$A$3:$A$308,0))/100*INDEX(gDP!BE$6:BE$271,MATCH(totalExpenditure!$A8,gDP!$B$6:$B$271)))</f>
        <v>#N/A</v>
      </c>
      <c r="AQ8" s="77" t="e">
        <f>IF(INDEX([2]pivotTable!AQ$3:AQ$308,MATCH(totalExpenditure!$A8,[2]pivotTable!$A$3:$A$308,0))/100*INDEX(gDP!BF$6:BF$271,MATCH(totalExpenditure!$A8,gDP!$B$6:$B$271))=0,"",INDEX([2]pivotTable!AQ$3:AQ$308,MATCH(totalExpenditure!$A8,[2]pivotTable!$A$3:$A$308,0))/100*INDEX(gDP!BF$6:BF$271,MATCH(totalExpenditure!$A8,gDP!$B$6:$B$271)))</f>
        <v>#N/A</v>
      </c>
      <c r="AR8" s="77" t="e">
        <f>IF(INDEX([2]pivotTable!AR$3:AR$308,MATCH(totalExpenditure!$A8,[2]pivotTable!$A$3:$A$308,0))/100*INDEX(gDP!BG$6:BG$271,MATCH(totalExpenditure!$A8,gDP!$B$6:$B$271))=0,"",INDEX([2]pivotTable!AR$3:AR$308,MATCH(totalExpenditure!$A8,[2]pivotTable!$A$3:$A$308,0))/100*INDEX(gDP!BG$6:BG$271,MATCH(totalExpenditure!$A8,gDP!$B$6:$B$271)))</f>
        <v>#N/A</v>
      </c>
      <c r="AS8" s="77" t="e">
        <f>IF(INDEX([2]pivotTable!AS$3:AS$308,MATCH(totalExpenditure!$A8,[2]pivotTable!$A$3:$A$308,0))/100*INDEX(gDP!BH$6:BH$271,MATCH(totalExpenditure!$A8,gDP!$B$6:$B$271))=0,"",INDEX([2]pivotTable!AS$3:AS$308,MATCH(totalExpenditure!$A8,[2]pivotTable!$A$3:$A$308,0))/100*INDEX(gDP!BH$6:BH$271,MATCH(totalExpenditure!$A8,gDP!$B$6:$B$271)))</f>
        <v>#N/A</v>
      </c>
      <c r="AT8" s="77" t="e">
        <f>IF(INDEX([2]pivotTable!AT$3:AT$308,MATCH(totalExpenditure!$A8,[2]pivotTable!$A$3:$A$308,0))/100*INDEX(gDP!BI$6:BI$271,MATCH(totalExpenditure!$A8,gDP!$B$6:$B$271))=0,"",INDEX([2]pivotTable!AT$3:AT$308,MATCH(totalExpenditure!$A8,[2]pivotTable!$A$3:$A$308,0))/100*INDEX(gDP!BI$6:BI$271,MATCH(totalExpenditure!$A8,gDP!$B$6:$B$271)))</f>
        <v>#N/A</v>
      </c>
      <c r="AU8" s="77" t="e">
        <f>IF(INDEX([2]pivotTable!AU$3:AU$308,MATCH(totalExpenditure!$A8,[2]pivotTable!$A$3:$A$308,0))/100*INDEX(gDP!BJ$6:BJ$271,MATCH(totalExpenditure!$A8,gDP!$B$6:$B$271))=0,"",INDEX([2]pivotTable!AU$3:AU$308,MATCH(totalExpenditure!$A8,[2]pivotTable!$A$3:$A$308,0))/100*INDEX(gDP!BJ$6:BJ$271,MATCH(totalExpenditure!$A8,gDP!$B$6:$B$271)))</f>
        <v>#N/A</v>
      </c>
      <c r="AV8" s="77" t="e">
        <f>IF(INDEX([2]pivotTable!AV$3:AV$308,MATCH(totalExpenditure!$A8,[2]pivotTable!$A$3:$A$308,0))/100*INDEX(gDP!BK$6:BK$271,MATCH(totalExpenditure!$A8,gDP!$B$6:$B$271))=0,"",INDEX([2]pivotTable!AV$3:AV$308,MATCH(totalExpenditure!$A8,[2]pivotTable!$A$3:$A$308,0))/100*INDEX(gDP!BK$6:BK$271,MATCH(totalExpenditure!$A8,gDP!$B$6:$B$271)))</f>
        <v>#N/A</v>
      </c>
      <c r="AW8" s="77" t="e">
        <f>IF(INDEX([2]pivotTable!AW$3:AW$308,MATCH(totalExpenditure!$A8,[2]pivotTable!$A$3:$A$308,0))/100*INDEX(gDP!BL$6:BL$271,MATCH(totalExpenditure!$A8,gDP!$B$6:$B$271))=0,"",INDEX([2]pivotTable!AW$3:AW$308,MATCH(totalExpenditure!$A8,[2]pivotTable!$A$3:$A$308,0))/100*INDEX(gDP!BL$6:BL$271,MATCH(totalExpenditure!$A8,gDP!$B$6:$B$271)))</f>
        <v>#N/A</v>
      </c>
      <c r="AX8" s="77" t="e">
        <f>IF(INDEX([2]pivotTable!AX$3:AX$308,MATCH(totalExpenditure!$A8,[2]pivotTable!$A$3:$A$308,0))/100*INDEX(gDP!BM$6:BM$271,MATCH(totalExpenditure!$A8,gDP!$B$6:$B$271))=0,"",INDEX([2]pivotTable!AX$3:AX$308,MATCH(totalExpenditure!$A8,[2]pivotTable!$A$3:$A$308,0))/100*INDEX(gDP!BM$6:BM$271,MATCH(totalExpenditure!$A8,gDP!$B$6:$B$271)))</f>
        <v>#N/A</v>
      </c>
      <c r="AY8" s="77" t="e">
        <f>IF(INDEX([2]pivotTable!AY$3:AY$308,MATCH(totalExpenditure!$A8,[2]pivotTable!$A$3:$A$308,0))/100*INDEX(gDP!BN$6:BN$271,MATCH(totalExpenditure!$A8,gDP!$B$6:$B$271))=0,"",INDEX([2]pivotTable!AY$3:AY$308,MATCH(totalExpenditure!$A8,[2]pivotTable!$A$3:$A$308,0))/100*INDEX(gDP!BN$6:BN$271,MATCH(totalExpenditure!$A8,gDP!$B$6:$B$271)))</f>
        <v>#N/A</v>
      </c>
      <c r="AZ8" s="77" t="e">
        <f>IF(INDEX([2]pivotTable!AZ$3:AZ$308,MATCH(totalExpenditure!$A8,[2]pivotTable!$A$3:$A$308,0))/100*INDEX(gDP!BO$6:BO$271,MATCH(totalExpenditure!$A8,gDP!$B$6:$B$271))=0,"",INDEX([2]pivotTable!AZ$3:AZ$308,MATCH(totalExpenditure!$A8,[2]pivotTable!$A$3:$A$308,0))/100*INDEX(gDP!BO$6:BO$271,MATCH(totalExpenditure!$A8,gDP!$B$6:$B$271)))</f>
        <v>#N/A</v>
      </c>
      <c r="BA8" s="77" t="e">
        <f>IF(INDEX([2]pivotTable!B$310:B$615,MATCH(totalExpenditure!$A8,[2]pivotTable!$A$310:$A$615,0))/100*INDEX(gDP!Q$6:Q$271,MATCH(totalExpenditure!$A8,gDP!$B$6:$B$271))=0,"",INDEX([2]pivotTable!B$310:B$615,MATCH(totalExpenditure!$A8,[2]pivotTable!$A$310:$A$615,0))/100*INDEX(gDP!Q$6:Q$271,MATCH(totalExpenditure!$A8,gDP!$B$6:$B$271)))</f>
        <v>#N/A</v>
      </c>
      <c r="BB8" s="77" t="e">
        <f>IF(INDEX([2]pivotTable!C$310:C$615,MATCH(totalExpenditure!$A8,[2]pivotTable!$A$310:$A$615,0))/100*INDEX(gDP!R$6:R$271,MATCH(totalExpenditure!$A8,gDP!$B$6:$B$271))=0,"",INDEX([2]pivotTable!C$310:C$615,MATCH(totalExpenditure!$A8,[2]pivotTable!$A$310:$A$615,0))/100*INDEX(gDP!R$6:R$271,MATCH(totalExpenditure!$A8,gDP!$B$6:$B$271)))</f>
        <v>#N/A</v>
      </c>
      <c r="BC8" s="77" t="e">
        <f>IF(INDEX([2]pivotTable!D$310:D$615,MATCH(totalExpenditure!$A8,[2]pivotTable!$A$310:$A$615,0))/100*INDEX(gDP!S$6:S$271,MATCH(totalExpenditure!$A8,gDP!$B$6:$B$271))=0,"",INDEX([2]pivotTable!D$310:D$615,MATCH(totalExpenditure!$A8,[2]pivotTable!$A$310:$A$615,0))/100*INDEX(gDP!S$6:S$271,MATCH(totalExpenditure!$A8,gDP!$B$6:$B$271)))</f>
        <v>#N/A</v>
      </c>
      <c r="BD8" s="77" t="e">
        <f>IF(INDEX([2]pivotTable!E$310:E$615,MATCH(totalExpenditure!$A8,[2]pivotTable!$A$310:$A$615,0))/100*INDEX(gDP!T$6:T$271,MATCH(totalExpenditure!$A8,gDP!$B$6:$B$271))=0,"",INDEX([2]pivotTable!E$310:E$615,MATCH(totalExpenditure!$A8,[2]pivotTable!$A$310:$A$615,0))/100*INDEX(gDP!T$6:T$271,MATCH(totalExpenditure!$A8,gDP!$B$6:$B$271)))</f>
        <v>#N/A</v>
      </c>
      <c r="BE8" s="77" t="e">
        <f>IF(INDEX([2]pivotTable!F$310:F$615,MATCH(totalExpenditure!$A8,[2]pivotTable!$A$310:$A$615,0))/100*INDEX(gDP!U$6:U$271,MATCH(totalExpenditure!$A8,gDP!$B$6:$B$271))=0,"",INDEX([2]pivotTable!F$310:F$615,MATCH(totalExpenditure!$A8,[2]pivotTable!$A$310:$A$615,0))/100*INDEX(gDP!U$6:U$271,MATCH(totalExpenditure!$A8,gDP!$B$6:$B$271)))</f>
        <v>#N/A</v>
      </c>
      <c r="BF8" s="77" t="e">
        <f>IF(INDEX([2]pivotTable!G$310:G$615,MATCH(totalExpenditure!$A8,[2]pivotTable!$A$310:$A$615,0))/100*INDEX(gDP!V$6:V$271,MATCH(totalExpenditure!$A8,gDP!$B$6:$B$271))=0,"",INDEX([2]pivotTable!G$310:G$615,MATCH(totalExpenditure!$A8,[2]pivotTable!$A$310:$A$615,0))/100*INDEX(gDP!V$6:V$271,MATCH(totalExpenditure!$A8,gDP!$B$6:$B$271)))</f>
        <v>#N/A</v>
      </c>
      <c r="BG8" s="77" t="e">
        <f>IF(INDEX([2]pivotTable!H$310:H$615,MATCH(totalExpenditure!$A8,[2]pivotTable!$A$310:$A$615,0))/100*INDEX(gDP!W$6:W$271,MATCH(totalExpenditure!$A8,gDP!$B$6:$B$271))=0,"",INDEX([2]pivotTable!H$310:H$615,MATCH(totalExpenditure!$A8,[2]pivotTable!$A$310:$A$615,0))/100*INDEX(gDP!W$6:W$271,MATCH(totalExpenditure!$A8,gDP!$B$6:$B$271)))</f>
        <v>#N/A</v>
      </c>
      <c r="BH8" s="77" t="e">
        <f>IF(INDEX([2]pivotTable!I$310:I$615,MATCH(totalExpenditure!$A8,[2]pivotTable!$A$310:$A$615,0))/100*INDEX(gDP!X$6:X$271,MATCH(totalExpenditure!$A8,gDP!$B$6:$B$271))=0,"",INDEX([2]pivotTable!I$310:I$615,MATCH(totalExpenditure!$A8,[2]pivotTable!$A$310:$A$615,0))/100*INDEX(gDP!X$6:X$271,MATCH(totalExpenditure!$A8,gDP!$B$6:$B$271)))</f>
        <v>#N/A</v>
      </c>
      <c r="BI8" s="77" t="e">
        <f>IF(INDEX([2]pivotTable!J$310:J$615,MATCH(totalExpenditure!$A8,[2]pivotTable!$A$310:$A$615,0))/100*INDEX(gDP!Y$6:Y$271,MATCH(totalExpenditure!$A8,gDP!$B$6:$B$271))=0,"",INDEX([2]pivotTable!J$310:J$615,MATCH(totalExpenditure!$A8,[2]pivotTable!$A$310:$A$615,0))/100*INDEX(gDP!Y$6:Y$271,MATCH(totalExpenditure!$A8,gDP!$B$6:$B$271)))</f>
        <v>#N/A</v>
      </c>
      <c r="BJ8" s="77" t="e">
        <f>IF(INDEX([2]pivotTable!K$310:K$615,MATCH(totalExpenditure!$A8,[2]pivotTable!$A$310:$A$615,0))/100*INDEX(gDP!Z$6:Z$271,MATCH(totalExpenditure!$A8,gDP!$B$6:$B$271))=0,"",INDEX([2]pivotTable!K$310:K$615,MATCH(totalExpenditure!$A8,[2]pivotTable!$A$310:$A$615,0))/100*INDEX(gDP!Z$6:Z$271,MATCH(totalExpenditure!$A8,gDP!$B$6:$B$271)))</f>
        <v>#N/A</v>
      </c>
      <c r="BK8" s="77" t="e">
        <f>IF(INDEX([2]pivotTable!L$310:L$615,MATCH(totalExpenditure!$A8,[2]pivotTable!$A$310:$A$615,0))/100*INDEX(gDP!AA$6:AA$271,MATCH(totalExpenditure!$A8,gDP!$B$6:$B$271))=0,"",INDEX([2]pivotTable!L$310:L$615,MATCH(totalExpenditure!$A8,[2]pivotTable!$A$310:$A$615,0))/100*INDEX(gDP!AA$6:AA$271,MATCH(totalExpenditure!$A8,gDP!$B$6:$B$271)))</f>
        <v>#N/A</v>
      </c>
      <c r="BL8" s="77" t="e">
        <f>IF(INDEX([2]pivotTable!M$310:M$615,MATCH(totalExpenditure!$A8,[2]pivotTable!$A$310:$A$615,0))/100*INDEX(gDP!AB$6:AB$271,MATCH(totalExpenditure!$A8,gDP!$B$6:$B$271))=0,"",INDEX([2]pivotTable!M$310:M$615,MATCH(totalExpenditure!$A8,[2]pivotTable!$A$310:$A$615,0))/100*INDEX(gDP!AB$6:AB$271,MATCH(totalExpenditure!$A8,gDP!$B$6:$B$271)))</f>
        <v>#N/A</v>
      </c>
      <c r="BM8" s="77" t="e">
        <f>IF(INDEX([2]pivotTable!N$310:N$615,MATCH(totalExpenditure!$A8,[2]pivotTable!$A$310:$A$615,0))/100*INDEX(gDP!AC$6:AC$271,MATCH(totalExpenditure!$A8,gDP!$B$6:$B$271))=0,"",INDEX([2]pivotTable!N$310:N$615,MATCH(totalExpenditure!$A8,[2]pivotTable!$A$310:$A$615,0))/100*INDEX(gDP!AC$6:AC$271,MATCH(totalExpenditure!$A8,gDP!$B$6:$B$271)))</f>
        <v>#N/A</v>
      </c>
      <c r="BN8" s="77" t="e">
        <f>IF(INDEX([2]pivotTable!O$310:O$615,MATCH(totalExpenditure!$A8,[2]pivotTable!$A$310:$A$615,0))/100*INDEX(gDP!AD$6:AD$271,MATCH(totalExpenditure!$A8,gDP!$B$6:$B$271))=0,"",INDEX([2]pivotTable!O$310:O$615,MATCH(totalExpenditure!$A8,[2]pivotTable!$A$310:$A$615,0))/100*INDEX(gDP!AD$6:AD$271,MATCH(totalExpenditure!$A8,gDP!$B$6:$B$271)))</f>
        <v>#N/A</v>
      </c>
      <c r="BO8" s="77" t="e">
        <f>IF(INDEX([2]pivotTable!P$310:P$615,MATCH(totalExpenditure!$A8,[2]pivotTable!$A$310:$A$615,0))/100*INDEX(gDP!AE$6:AE$271,MATCH(totalExpenditure!$A8,gDP!$B$6:$B$271))=0,"",INDEX([2]pivotTable!P$310:P$615,MATCH(totalExpenditure!$A8,[2]pivotTable!$A$310:$A$615,0))/100*INDEX(gDP!AE$6:AE$271,MATCH(totalExpenditure!$A8,gDP!$B$6:$B$271)))</f>
        <v>#N/A</v>
      </c>
      <c r="BP8" s="77" t="e">
        <f>IF(INDEX([2]pivotTable!Q$310:Q$615,MATCH(totalExpenditure!$A8,[2]pivotTable!$A$310:$A$615,0))/100*INDEX(gDP!AF$6:AF$271,MATCH(totalExpenditure!$A8,gDP!$B$6:$B$271))=0,"",INDEX([2]pivotTable!Q$310:Q$615,MATCH(totalExpenditure!$A8,[2]pivotTable!$A$310:$A$615,0))/100*INDEX(gDP!AF$6:AF$271,MATCH(totalExpenditure!$A8,gDP!$B$6:$B$271)))</f>
        <v>#N/A</v>
      </c>
      <c r="BQ8" s="77" t="e">
        <f>IF(INDEX([2]pivotTable!R$310:R$615,MATCH(totalExpenditure!$A8,[2]pivotTable!$A$310:$A$615,0))/100*INDEX(gDP!AG$6:AG$271,MATCH(totalExpenditure!$A8,gDP!$B$6:$B$271))=0,"",INDEX([2]pivotTable!R$310:R$615,MATCH(totalExpenditure!$A8,[2]pivotTable!$A$310:$A$615,0))/100*INDEX(gDP!AG$6:AG$271,MATCH(totalExpenditure!$A8,gDP!$B$6:$B$271)))</f>
        <v>#N/A</v>
      </c>
      <c r="BR8" s="77" t="e">
        <f>IF(INDEX([2]pivotTable!S$310:S$615,MATCH(totalExpenditure!$A8,[2]pivotTable!$A$310:$A$615,0))/100*INDEX(gDP!AH$6:AH$271,MATCH(totalExpenditure!$A8,gDP!$B$6:$B$271))=0,"",INDEX([2]pivotTable!S$310:S$615,MATCH(totalExpenditure!$A8,[2]pivotTable!$A$310:$A$615,0))/100*INDEX(gDP!AH$6:AH$271,MATCH(totalExpenditure!$A8,gDP!$B$6:$B$271)))</f>
        <v>#N/A</v>
      </c>
      <c r="BS8" s="77" t="e">
        <f>IF(INDEX([2]pivotTable!T$310:T$615,MATCH(totalExpenditure!$A8,[2]pivotTable!$A$310:$A$615,0))/100*INDEX(gDP!AI$6:AI$271,MATCH(totalExpenditure!$A8,gDP!$B$6:$B$271))=0,"",INDEX([2]pivotTable!T$310:T$615,MATCH(totalExpenditure!$A8,[2]pivotTable!$A$310:$A$615,0))/100*INDEX(gDP!AI$6:AI$271,MATCH(totalExpenditure!$A8,gDP!$B$6:$B$271)))</f>
        <v>#N/A</v>
      </c>
      <c r="BT8" s="77" t="e">
        <f>IF(INDEX([2]pivotTable!U$310:U$615,MATCH(totalExpenditure!$A8,[2]pivotTable!$A$310:$A$615,0))/100*INDEX(gDP!AJ$6:AJ$271,MATCH(totalExpenditure!$A8,gDP!$B$6:$B$271))=0,"",INDEX([2]pivotTable!U$310:U$615,MATCH(totalExpenditure!$A8,[2]pivotTable!$A$310:$A$615,0))/100*INDEX(gDP!AJ$6:AJ$271,MATCH(totalExpenditure!$A8,gDP!$B$6:$B$271)))</f>
        <v>#N/A</v>
      </c>
      <c r="BU8" s="77" t="e">
        <f>IF(INDEX([2]pivotTable!V$310:V$615,MATCH(totalExpenditure!$A8,[2]pivotTable!$A$310:$A$615,0))/100*INDEX(gDP!AK$6:AK$271,MATCH(totalExpenditure!$A8,gDP!$B$6:$B$271))=0,"",INDEX([2]pivotTable!V$310:V$615,MATCH(totalExpenditure!$A8,[2]pivotTable!$A$310:$A$615,0))/100*INDEX(gDP!AK$6:AK$271,MATCH(totalExpenditure!$A8,gDP!$B$6:$B$271)))</f>
        <v>#N/A</v>
      </c>
      <c r="BV8" s="77" t="e">
        <f>IF(INDEX([2]pivotTable!W$310:W$615,MATCH(totalExpenditure!$A8,[2]pivotTable!$A$310:$A$615,0))/100*INDEX(gDP!AL$6:AL$271,MATCH(totalExpenditure!$A8,gDP!$B$6:$B$271))=0,"",INDEX([2]pivotTable!W$310:W$615,MATCH(totalExpenditure!$A8,[2]pivotTable!$A$310:$A$615,0))/100*INDEX(gDP!AL$6:AL$271,MATCH(totalExpenditure!$A8,gDP!$B$6:$B$271)))</f>
        <v>#N/A</v>
      </c>
      <c r="BW8" s="77" t="e">
        <f>IF(INDEX([2]pivotTable!X$310:X$615,MATCH(totalExpenditure!$A8,[2]pivotTable!$A$310:$A$615,0))/100*INDEX(gDP!AM$6:AM$271,MATCH(totalExpenditure!$A8,gDP!$B$6:$B$271))=0,"",INDEX([2]pivotTable!X$310:X$615,MATCH(totalExpenditure!$A8,[2]pivotTable!$A$310:$A$615,0))/100*INDEX(gDP!AM$6:AM$271,MATCH(totalExpenditure!$A8,gDP!$B$6:$B$271)))</f>
        <v>#N/A</v>
      </c>
      <c r="BX8" s="77" t="e">
        <f>IF(INDEX([2]pivotTable!Y$310:Y$615,MATCH(totalExpenditure!$A8,[2]pivotTable!$A$310:$A$615,0))/100*INDEX(gDP!AN$6:AN$271,MATCH(totalExpenditure!$A8,gDP!$B$6:$B$271))=0,"",INDEX([2]pivotTable!Y$310:Y$615,MATCH(totalExpenditure!$A8,[2]pivotTable!$A$310:$A$615,0))/100*INDEX(gDP!AN$6:AN$271,MATCH(totalExpenditure!$A8,gDP!$B$6:$B$271)))</f>
        <v>#N/A</v>
      </c>
      <c r="BY8" s="77" t="e">
        <f>IF(INDEX([2]pivotTable!Z$310:Z$615,MATCH(totalExpenditure!$A8,[2]pivotTable!$A$310:$A$615,0))/100*INDEX(gDP!AO$6:AO$271,MATCH(totalExpenditure!$A8,gDP!$B$6:$B$271))=0,"",INDEX([2]pivotTable!Z$310:Z$615,MATCH(totalExpenditure!$A8,[2]pivotTable!$A$310:$A$615,0))/100*INDEX(gDP!AO$6:AO$271,MATCH(totalExpenditure!$A8,gDP!$B$6:$B$271)))</f>
        <v>#N/A</v>
      </c>
      <c r="BZ8" s="77" t="e">
        <f>IF(INDEX([2]pivotTable!AA$310:AA$615,MATCH(totalExpenditure!$A8,[2]pivotTable!$A$310:$A$615,0))/100*INDEX(gDP!AP$6:AP$271,MATCH(totalExpenditure!$A8,gDP!$B$6:$B$271))=0,"",INDEX([2]pivotTable!AA$310:AA$615,MATCH(totalExpenditure!$A8,[2]pivotTable!$A$310:$A$615,0))/100*INDEX(gDP!AP$6:AP$271,MATCH(totalExpenditure!$A8,gDP!$B$6:$B$271)))</f>
        <v>#N/A</v>
      </c>
      <c r="CA8" s="77" t="e">
        <f>IF(INDEX([2]pivotTable!AB$310:AB$615,MATCH(totalExpenditure!$A8,[2]pivotTable!$A$310:$A$615,0))/100*INDEX(gDP!AQ$6:AQ$271,MATCH(totalExpenditure!$A8,gDP!$B$6:$B$271))=0,"",INDEX([2]pivotTable!AB$310:AB$615,MATCH(totalExpenditure!$A8,[2]pivotTable!$A$310:$A$615,0))/100*INDEX(gDP!AQ$6:AQ$271,MATCH(totalExpenditure!$A8,gDP!$B$6:$B$271)))</f>
        <v>#N/A</v>
      </c>
      <c r="CB8" s="77" t="e">
        <f>IF(INDEX([2]pivotTable!AC$310:AC$615,MATCH(totalExpenditure!$A8,[2]pivotTable!$A$310:$A$615,0))/100*INDEX(gDP!AR$6:AR$271,MATCH(totalExpenditure!$A8,gDP!$B$6:$B$271))=0,"",INDEX([2]pivotTable!AC$310:AC$615,MATCH(totalExpenditure!$A8,[2]pivotTable!$A$310:$A$615,0))/100*INDEX(gDP!AR$6:AR$271,MATCH(totalExpenditure!$A8,gDP!$B$6:$B$271)))</f>
        <v>#N/A</v>
      </c>
      <c r="CC8" s="77" t="e">
        <f>IF(INDEX([2]pivotTable!AD$310:AD$615,MATCH(totalExpenditure!$A8,[2]pivotTable!$A$310:$A$615,0))/100*INDEX(gDP!AS$6:AS$271,MATCH(totalExpenditure!$A8,gDP!$B$6:$B$271))=0,"",INDEX([2]pivotTable!AD$310:AD$615,MATCH(totalExpenditure!$A8,[2]pivotTable!$A$310:$A$615,0))/100*INDEX(gDP!AS$6:AS$271,MATCH(totalExpenditure!$A8,gDP!$B$6:$B$271)))</f>
        <v>#N/A</v>
      </c>
      <c r="CD8" s="77" t="e">
        <f>IF(INDEX([2]pivotTable!AE$310:AE$615,MATCH(totalExpenditure!$A8,[2]pivotTable!$A$310:$A$615,0))/100*INDEX(gDP!AT$6:AT$271,MATCH(totalExpenditure!$A8,gDP!$B$6:$B$271))=0,"",INDEX([2]pivotTable!AE$310:AE$615,MATCH(totalExpenditure!$A8,[2]pivotTable!$A$310:$A$615,0))/100*INDEX(gDP!AT$6:AT$271,MATCH(totalExpenditure!$A8,gDP!$B$6:$B$271)))</f>
        <v>#N/A</v>
      </c>
      <c r="CE8" s="77" t="e">
        <f>IF(INDEX([2]pivotTable!AF$310:AF$615,MATCH(totalExpenditure!$A8,[2]pivotTable!$A$310:$A$615,0))/100*INDEX(gDP!AU$6:AU$271,MATCH(totalExpenditure!$A8,gDP!$B$6:$B$271))=0,"",INDEX([2]pivotTable!AF$310:AF$615,MATCH(totalExpenditure!$A8,[2]pivotTable!$A$310:$A$615,0))/100*INDEX(gDP!AU$6:AU$271,MATCH(totalExpenditure!$A8,gDP!$B$6:$B$271)))</f>
        <v>#N/A</v>
      </c>
      <c r="CF8" s="77" t="e">
        <f>IF(INDEX([2]pivotTable!AG$310:AG$615,MATCH(totalExpenditure!$A8,[2]pivotTable!$A$310:$A$615,0))/100*INDEX(gDP!AV$6:AV$271,MATCH(totalExpenditure!$A8,gDP!$B$6:$B$271))=0,"",INDEX([2]pivotTable!AG$310:AG$615,MATCH(totalExpenditure!$A8,[2]pivotTable!$A$310:$A$615,0))/100*INDEX(gDP!AV$6:AV$271,MATCH(totalExpenditure!$A8,gDP!$B$6:$B$271)))</f>
        <v>#N/A</v>
      </c>
      <c r="CG8" s="77" t="e">
        <f>IF(INDEX([2]pivotTable!AH$310:AH$615,MATCH(totalExpenditure!$A8,[2]pivotTable!$A$310:$A$615,0))/100*INDEX(gDP!AW$6:AW$271,MATCH(totalExpenditure!$A8,gDP!$B$6:$B$271))=0,"",INDEX([2]pivotTable!AH$310:AH$615,MATCH(totalExpenditure!$A8,[2]pivotTable!$A$310:$A$615,0))/100*INDEX(gDP!AW$6:AW$271,MATCH(totalExpenditure!$A8,gDP!$B$6:$B$271)))</f>
        <v>#N/A</v>
      </c>
      <c r="CH8" s="77" t="e">
        <f>IF(INDEX([2]pivotTable!AI$310:AI$615,MATCH(totalExpenditure!$A8,[2]pivotTable!$A$310:$A$615,0))/100*INDEX(gDP!AX$6:AX$271,MATCH(totalExpenditure!$A8,gDP!$B$6:$B$271))=0,"",INDEX([2]pivotTable!AI$310:AI$615,MATCH(totalExpenditure!$A8,[2]pivotTable!$A$310:$A$615,0))/100*INDEX(gDP!AX$6:AX$271,MATCH(totalExpenditure!$A8,gDP!$B$6:$B$271)))</f>
        <v>#N/A</v>
      </c>
      <c r="CI8" s="77" t="e">
        <f>IF(INDEX([2]pivotTable!AJ$310:AJ$615,MATCH(totalExpenditure!$A8,[2]pivotTable!$A$310:$A$615,0))/100*INDEX(gDP!AY$6:AY$271,MATCH(totalExpenditure!$A8,gDP!$B$6:$B$271))=0,"",INDEX([2]pivotTable!AJ$310:AJ$615,MATCH(totalExpenditure!$A8,[2]pivotTable!$A$310:$A$615,0))/100*INDEX(gDP!AY$6:AY$271,MATCH(totalExpenditure!$A8,gDP!$B$6:$B$271)))</f>
        <v>#N/A</v>
      </c>
      <c r="CJ8" s="77" t="e">
        <f>IF(INDEX([2]pivotTable!AK$310:AK$615,MATCH(totalExpenditure!$A8,[2]pivotTable!$A$310:$A$615,0))/100*INDEX(gDP!AZ$6:AZ$271,MATCH(totalExpenditure!$A8,gDP!$B$6:$B$271))=0,"",INDEX([2]pivotTable!AK$310:AK$615,MATCH(totalExpenditure!$A8,[2]pivotTable!$A$310:$A$615,0))/100*INDEX(gDP!AZ$6:AZ$271,MATCH(totalExpenditure!$A8,gDP!$B$6:$B$271)))</f>
        <v>#N/A</v>
      </c>
      <c r="CK8" s="77" t="e">
        <f>IF(INDEX([2]pivotTable!AL$310:AL$615,MATCH(totalExpenditure!$A8,[2]pivotTable!$A$310:$A$615,0))/100*INDEX(gDP!BA$6:BA$271,MATCH(totalExpenditure!$A8,gDP!$B$6:$B$271))=0,"",INDEX([2]pivotTable!AL$310:AL$615,MATCH(totalExpenditure!$A8,[2]pivotTable!$A$310:$A$615,0))/100*INDEX(gDP!BA$6:BA$271,MATCH(totalExpenditure!$A8,gDP!$B$6:$B$271)))</f>
        <v>#N/A</v>
      </c>
      <c r="CL8" s="77" t="e">
        <f>IF(INDEX([2]pivotTable!AM$310:AM$615,MATCH(totalExpenditure!$A8,[2]pivotTable!$A$310:$A$615,0))/100*INDEX(gDP!BB$6:BB$271,MATCH(totalExpenditure!$A8,gDP!$B$6:$B$271))=0,"",INDEX([2]pivotTable!AM$310:AM$615,MATCH(totalExpenditure!$A8,[2]pivotTable!$A$310:$A$615,0))/100*INDEX(gDP!BB$6:BB$271,MATCH(totalExpenditure!$A8,gDP!$B$6:$B$271)))</f>
        <v>#N/A</v>
      </c>
      <c r="CM8" s="77" t="e">
        <f>IF(INDEX([2]pivotTable!AN$310:AN$615,MATCH(totalExpenditure!$A8,[2]pivotTable!$A$310:$A$615,0))/100*INDEX(gDP!BC$6:BC$271,MATCH(totalExpenditure!$A8,gDP!$B$6:$B$271))=0,"",INDEX([2]pivotTable!AN$310:AN$615,MATCH(totalExpenditure!$A8,[2]pivotTable!$A$310:$A$615,0))/100*INDEX(gDP!BC$6:BC$271,MATCH(totalExpenditure!$A8,gDP!$B$6:$B$271)))</f>
        <v>#N/A</v>
      </c>
      <c r="CN8" s="77" t="e">
        <f>IF(INDEX([2]pivotTable!AO$310:AO$615,MATCH(totalExpenditure!$A8,[2]pivotTable!$A$310:$A$615,0))/100*INDEX(gDP!BD$6:BD$271,MATCH(totalExpenditure!$A8,gDP!$B$6:$B$271))=0,"",INDEX([2]pivotTable!AO$310:AO$615,MATCH(totalExpenditure!$A8,[2]pivotTable!$A$310:$A$615,0))/100*INDEX(gDP!BD$6:BD$271,MATCH(totalExpenditure!$A8,gDP!$B$6:$B$271)))</f>
        <v>#N/A</v>
      </c>
      <c r="CO8" s="77" t="e">
        <f>IF(INDEX([2]pivotTable!AP$310:AP$615,MATCH(totalExpenditure!$A8,[2]pivotTable!$A$310:$A$615,0))/100*INDEX(gDP!BE$6:BE$271,MATCH(totalExpenditure!$A8,gDP!$B$6:$B$271))=0,"",INDEX([2]pivotTable!AP$310:AP$615,MATCH(totalExpenditure!$A8,[2]pivotTable!$A$310:$A$615,0))/100*INDEX(gDP!BE$6:BE$271,MATCH(totalExpenditure!$A8,gDP!$B$6:$B$271)))</f>
        <v>#N/A</v>
      </c>
      <c r="CP8" s="77" t="e">
        <f>IF(INDEX([2]pivotTable!AQ$310:AQ$615,MATCH(totalExpenditure!$A8,[2]pivotTable!$A$310:$A$615,0))/100*INDEX(gDP!BF$6:BF$271,MATCH(totalExpenditure!$A8,gDP!$B$6:$B$271))=0,"",INDEX([2]pivotTable!AQ$310:AQ$615,MATCH(totalExpenditure!$A8,[2]pivotTable!$A$310:$A$615,0))/100*INDEX(gDP!BF$6:BF$271,MATCH(totalExpenditure!$A8,gDP!$B$6:$B$271)))</f>
        <v>#N/A</v>
      </c>
      <c r="CQ8" s="77" t="e">
        <f>IF(INDEX([2]pivotTable!AR$310:AR$615,MATCH(totalExpenditure!$A8,[2]pivotTable!$A$310:$A$615,0))/100*INDEX(gDP!BG$6:BG$271,MATCH(totalExpenditure!$A8,gDP!$B$6:$B$271))=0,"",INDEX([2]pivotTable!AR$310:AR$615,MATCH(totalExpenditure!$A8,[2]pivotTable!$A$310:$A$615,0))/100*INDEX(gDP!BG$6:BG$271,MATCH(totalExpenditure!$A8,gDP!$B$6:$B$271)))</f>
        <v>#N/A</v>
      </c>
      <c r="CR8" s="77" t="e">
        <f>IF(INDEX([2]pivotTable!AS$310:AS$615,MATCH(totalExpenditure!$A8,[2]pivotTable!$A$310:$A$615,0))/100*INDEX(gDP!BH$6:BH$271,MATCH(totalExpenditure!$A8,gDP!$B$6:$B$271))=0,"",INDEX([2]pivotTable!AS$310:AS$615,MATCH(totalExpenditure!$A8,[2]pivotTable!$A$310:$A$615,0))/100*INDEX(gDP!BH$6:BH$271,MATCH(totalExpenditure!$A8,gDP!$B$6:$B$271)))</f>
        <v>#N/A</v>
      </c>
      <c r="CS8" s="77" t="e">
        <f>IF(INDEX([2]pivotTable!AT$310:AT$615,MATCH(totalExpenditure!$A8,[2]pivotTable!$A$310:$A$615,0))/100*INDEX(gDP!BI$6:BI$271,MATCH(totalExpenditure!$A8,gDP!$B$6:$B$271))=0,"",INDEX([2]pivotTable!AT$310:AT$615,MATCH(totalExpenditure!$A8,[2]pivotTable!$A$310:$A$615,0))/100*INDEX(gDP!BI$6:BI$271,MATCH(totalExpenditure!$A8,gDP!$B$6:$B$271)))</f>
        <v>#N/A</v>
      </c>
      <c r="CT8" s="77" t="e">
        <f>IF(INDEX([2]pivotTable!AU$310:AU$615,MATCH(totalExpenditure!$A8,[2]pivotTable!$A$310:$A$615,0))/100*INDEX(gDP!BJ$6:BJ$271,MATCH(totalExpenditure!$A8,gDP!$B$6:$B$271))=0,"",INDEX([2]pivotTable!AU$310:AU$615,MATCH(totalExpenditure!$A8,[2]pivotTable!$A$310:$A$615,0))/100*INDEX(gDP!BJ$6:BJ$271,MATCH(totalExpenditure!$A8,gDP!$B$6:$B$271)))</f>
        <v>#N/A</v>
      </c>
      <c r="CU8" s="77" t="e">
        <f>IF(INDEX([2]pivotTable!AV$310:AV$615,MATCH(totalExpenditure!$A8,[2]pivotTable!$A$310:$A$615,0))/100*INDEX(gDP!BK$6:BK$271,MATCH(totalExpenditure!$A8,gDP!$B$6:$B$271))=0,"",INDEX([2]pivotTable!AV$310:AV$615,MATCH(totalExpenditure!$A8,[2]pivotTable!$A$310:$A$615,0))/100*INDEX(gDP!BK$6:BK$271,MATCH(totalExpenditure!$A8,gDP!$B$6:$B$271)))</f>
        <v>#N/A</v>
      </c>
      <c r="CV8" s="77" t="e">
        <f>IF(INDEX([2]pivotTable!AW$310:AW$615,MATCH(totalExpenditure!$A8,[2]pivotTable!$A$310:$A$615,0))/100*INDEX(gDP!BL$6:BL$271,MATCH(totalExpenditure!$A8,gDP!$B$6:$B$271))=0,"",INDEX([2]pivotTable!AW$310:AW$615,MATCH(totalExpenditure!$A8,[2]pivotTable!$A$310:$A$615,0))/100*INDEX(gDP!BL$6:BL$271,MATCH(totalExpenditure!$A8,gDP!$B$6:$B$271)))</f>
        <v>#N/A</v>
      </c>
      <c r="CW8" s="77" t="e">
        <f>IF(INDEX([2]pivotTable!AX$310:AX$615,MATCH(totalExpenditure!$A8,[2]pivotTable!$A$310:$A$615,0))/100*INDEX(gDP!BM$6:BM$271,MATCH(totalExpenditure!$A8,gDP!$B$6:$B$271))=0,"",INDEX([2]pivotTable!AX$310:AX$615,MATCH(totalExpenditure!$A8,[2]pivotTable!$A$310:$A$615,0))/100*INDEX(gDP!BM$6:BM$271,MATCH(totalExpenditure!$A8,gDP!$B$6:$B$271)))</f>
        <v>#N/A</v>
      </c>
      <c r="CX8" s="77" t="e">
        <f>IF(INDEX([2]pivotTable!AY$310:AY$615,MATCH(totalExpenditure!$A8,[2]pivotTable!$A$310:$A$615,0))/100*INDEX(gDP!BN$6:BN$271,MATCH(totalExpenditure!$A8,gDP!$B$6:$B$271))=0,"",INDEX([2]pivotTable!AY$310:AY$615,MATCH(totalExpenditure!$A8,[2]pivotTable!$A$310:$A$615,0))/100*INDEX(gDP!BN$6:BN$271,MATCH(totalExpenditure!$A8,gDP!$B$6:$B$271)))</f>
        <v>#N/A</v>
      </c>
      <c r="CY8" s="77" t="e">
        <f>IF(INDEX([2]pivotTable!AZ$310:AZ$615,MATCH(totalExpenditure!$A8,[2]pivotTable!$A$310:$A$615,0))/100*INDEX(gDP!BO$6:BO$271,MATCH(totalExpenditure!$A8,gDP!$B$6:$B$271))=0,"",INDEX([2]pivotTable!AZ$310:AZ$615,MATCH(totalExpenditure!$A8,[2]pivotTable!$A$310:$A$615,0))/100*INDEX(gDP!BO$6:BO$271,MATCH(totalExpenditure!$A8,gDP!$B$6:$B$271)))</f>
        <v>#N/A</v>
      </c>
      <c r="CZ8" s="77" t="e">
        <f>IF(B8="","",IF(BA8="","",B8-B8+INDEX(gDP!Q$6:Q$271,MATCH(totalExpenditure!$A8,gDP!$B$6:$B$271))))</f>
        <v>#N/A</v>
      </c>
      <c r="DA8" s="77" t="e">
        <f>IF(C8="","",IF(BB8="","",C8-C8+INDEX(gDP!R$6:R$271,MATCH(totalExpenditure!$A8,gDP!$B$6:$B$271))))</f>
        <v>#N/A</v>
      </c>
      <c r="DB8" s="77" t="e">
        <f>IF(D8="","",IF(BC8="","",D8-D8+INDEX(gDP!S$6:S$271,MATCH(totalExpenditure!$A8,gDP!$B$6:$B$271))))</f>
        <v>#N/A</v>
      </c>
      <c r="DC8" s="77" t="e">
        <f>IF(E8="","",IF(BD8="","",E8-E8+INDEX(gDP!T$6:T$271,MATCH(totalExpenditure!$A8,gDP!$B$6:$B$271))))</f>
        <v>#N/A</v>
      </c>
      <c r="DD8" s="77" t="e">
        <f>IF(F8="","",IF(BE8="","",F8-F8+INDEX(gDP!U$6:U$271,MATCH(totalExpenditure!$A8,gDP!$B$6:$B$271))))</f>
        <v>#N/A</v>
      </c>
      <c r="DE8" s="77" t="e">
        <f>IF(G8="","",IF(BF8="","",G8-G8+INDEX(gDP!V$6:V$271,MATCH(totalExpenditure!$A8,gDP!$B$6:$B$271))))</f>
        <v>#N/A</v>
      </c>
      <c r="DF8" s="77" t="e">
        <f>IF(H8="","",IF(BG8="","",H8-H8+INDEX(gDP!W$6:W$271,MATCH(totalExpenditure!$A8,gDP!$B$6:$B$271))))</f>
        <v>#N/A</v>
      </c>
      <c r="DG8" s="77" t="e">
        <f>IF(I8="","",IF(BH8="","",I8-I8+INDEX(gDP!X$6:X$271,MATCH(totalExpenditure!$A8,gDP!$B$6:$B$271))))</f>
        <v>#N/A</v>
      </c>
      <c r="DH8" s="77" t="e">
        <f>IF(J8="","",IF(BI8="","",J8-J8+INDEX(gDP!Y$6:Y$271,MATCH(totalExpenditure!$A8,gDP!$B$6:$B$271))))</f>
        <v>#N/A</v>
      </c>
      <c r="DI8" s="77" t="e">
        <f>IF(K8="","",IF(BJ8="","",K8-K8+INDEX(gDP!Z$6:Z$271,MATCH(totalExpenditure!$A8,gDP!$B$6:$B$271))))</f>
        <v>#N/A</v>
      </c>
      <c r="DJ8" s="77" t="e">
        <f>IF(L8="","",IF(BK8="","",L8-L8+INDEX(gDP!AA$6:AA$271,MATCH(totalExpenditure!$A8,gDP!$B$6:$B$271))))</f>
        <v>#N/A</v>
      </c>
      <c r="DK8" s="77" t="e">
        <f>IF(M8="","",IF(BL8="","",M8-M8+INDEX(gDP!AB$6:AB$271,MATCH(totalExpenditure!$A8,gDP!$B$6:$B$271))))</f>
        <v>#N/A</v>
      </c>
      <c r="DL8" s="77" t="e">
        <f>IF(N8="","",IF(BM8="","",N8-N8+INDEX(gDP!AC$6:AC$271,MATCH(totalExpenditure!$A8,gDP!$B$6:$B$271))))</f>
        <v>#N/A</v>
      </c>
      <c r="DM8" s="77" t="e">
        <f>IF(O8="","",IF(BN8="","",O8-O8+INDEX(gDP!AD$6:AD$271,MATCH(totalExpenditure!$A8,gDP!$B$6:$B$271))))</f>
        <v>#N/A</v>
      </c>
      <c r="DN8" s="77" t="e">
        <f>IF(P8="","",IF(BO8="","",P8-P8+INDEX(gDP!AE$6:AE$271,MATCH(totalExpenditure!$A8,gDP!$B$6:$B$271))))</f>
        <v>#N/A</v>
      </c>
      <c r="DO8" s="77" t="e">
        <f>IF(Q8="","",IF(BP8="","",Q8-Q8+INDEX(gDP!AF$6:AF$271,MATCH(totalExpenditure!$A8,gDP!$B$6:$B$271))))</f>
        <v>#N/A</v>
      </c>
      <c r="DP8" s="77" t="e">
        <f>IF(R8="","",IF(BQ8="","",R8-R8+INDEX(gDP!AG$6:AG$271,MATCH(totalExpenditure!$A8,gDP!$B$6:$B$271))))</f>
        <v>#N/A</v>
      </c>
      <c r="DQ8" s="77" t="e">
        <f>IF(S8="","",IF(BR8="","",S8-S8+INDEX(gDP!AH$6:AH$271,MATCH(totalExpenditure!$A8,gDP!$B$6:$B$271))))</f>
        <v>#N/A</v>
      </c>
      <c r="DR8" s="77" t="e">
        <f>IF(T8="","",IF(BS8="","",T8-T8+INDEX(gDP!AI$6:AI$271,MATCH(totalExpenditure!$A8,gDP!$B$6:$B$271))))</f>
        <v>#N/A</v>
      </c>
      <c r="DS8" s="77" t="e">
        <f>IF(U8="","",IF(BT8="","",U8-U8+INDEX(gDP!AJ$6:AJ$271,MATCH(totalExpenditure!$A8,gDP!$B$6:$B$271))))</f>
        <v>#N/A</v>
      </c>
      <c r="DT8" s="77" t="e">
        <f>IF(V8="","",IF(BU8="","",V8-V8+INDEX(gDP!AK$6:AK$271,MATCH(totalExpenditure!$A8,gDP!$B$6:$B$271))))</f>
        <v>#N/A</v>
      </c>
      <c r="DU8" s="77" t="e">
        <f>IF(W8="","",IF(BV8="","",W8-W8+INDEX(gDP!AL$6:AL$271,MATCH(totalExpenditure!$A8,gDP!$B$6:$B$271))))</f>
        <v>#N/A</v>
      </c>
      <c r="DV8" s="77" t="e">
        <f>IF(X8="","",IF(BW8="","",X8-X8+INDEX(gDP!AM$6:AM$271,MATCH(totalExpenditure!$A8,gDP!$B$6:$B$271))))</f>
        <v>#N/A</v>
      </c>
      <c r="DW8" s="77" t="e">
        <f>IF(Y8="","",IF(BX8="","",Y8-Y8+INDEX(gDP!AN$6:AN$271,MATCH(totalExpenditure!$A8,gDP!$B$6:$B$271))))</f>
        <v>#N/A</v>
      </c>
      <c r="DX8" s="77" t="e">
        <f>IF(Z8="","",IF(BY8="","",Z8-Z8+INDEX(gDP!AO$6:AO$271,MATCH(totalExpenditure!$A8,gDP!$B$6:$B$271))))</f>
        <v>#N/A</v>
      </c>
      <c r="DY8" s="77" t="e">
        <f>IF(AA8="","",IF(BZ8="","",AA8-AA8+INDEX(gDP!AP$6:AP$271,MATCH(totalExpenditure!$A8,gDP!$B$6:$B$271))))</f>
        <v>#N/A</v>
      </c>
      <c r="DZ8" s="77" t="e">
        <f>IF(AB8="","",IF(CA8="","",AB8-AB8+INDEX(gDP!AQ$6:AQ$271,MATCH(totalExpenditure!$A8,gDP!$B$6:$B$271))))</f>
        <v>#N/A</v>
      </c>
      <c r="EA8" s="77" t="e">
        <f>IF(AC8="","",IF(CB8="","",AC8-AC8+INDEX(gDP!AR$6:AR$271,MATCH(totalExpenditure!$A8,gDP!$B$6:$B$271))))</f>
        <v>#N/A</v>
      </c>
      <c r="EB8" s="77" t="e">
        <f>IF(AD8="","",IF(CC8="","",AD8-AD8+INDEX(gDP!AS$6:AS$271,MATCH(totalExpenditure!$A8,gDP!$B$6:$B$271))))</f>
        <v>#N/A</v>
      </c>
      <c r="EC8" s="77" t="e">
        <f>IF(AE8="","",IF(CD8="","",AE8-AE8+INDEX(gDP!AT$6:AT$271,MATCH(totalExpenditure!$A8,gDP!$B$6:$B$271))))</f>
        <v>#N/A</v>
      </c>
      <c r="ED8" s="77" t="e">
        <f>IF(AF8="","",IF(CE8="","",AF8-AF8+INDEX(gDP!AU$6:AU$271,MATCH(totalExpenditure!$A8,gDP!$B$6:$B$271))))</f>
        <v>#N/A</v>
      </c>
      <c r="EE8" s="77" t="e">
        <f>IF(AG8="","",IF(CF8="","",AG8-AG8+INDEX(gDP!AV$6:AV$271,MATCH(totalExpenditure!$A8,gDP!$B$6:$B$271))))</f>
        <v>#N/A</v>
      </c>
      <c r="EF8" s="77" t="e">
        <f>IF(AH8="","",IF(CG8="","",AH8-AH8+INDEX(gDP!AW$6:AW$271,MATCH(totalExpenditure!$A8,gDP!$B$6:$B$271))))</f>
        <v>#N/A</v>
      </c>
      <c r="EG8" s="77" t="e">
        <f>IF(AI8="","",IF(CH8="","",AI8-AI8+INDEX(gDP!AX$6:AX$271,MATCH(totalExpenditure!$A8,gDP!$B$6:$B$271))))</f>
        <v>#N/A</v>
      </c>
      <c r="EH8" s="77" t="e">
        <f>IF(AJ8="","",IF(CI8="","",AJ8-AJ8+INDEX(gDP!AY$6:AY$271,MATCH(totalExpenditure!$A8,gDP!$B$6:$B$271))))</f>
        <v>#N/A</v>
      </c>
      <c r="EI8" s="77" t="e">
        <f>IF(AK8="","",IF(CJ8="","",AK8-AK8+INDEX(gDP!AZ$6:AZ$271,MATCH(totalExpenditure!$A8,gDP!$B$6:$B$271))))</f>
        <v>#N/A</v>
      </c>
      <c r="EJ8" s="77" t="e">
        <f>IF(AL8="","",IF(CK8="","",AL8-AL8+INDEX(gDP!BA$6:BA$271,MATCH(totalExpenditure!$A8,gDP!$B$6:$B$271))))</f>
        <v>#N/A</v>
      </c>
      <c r="EK8" s="77" t="e">
        <f>IF(AM8="","",IF(CL8="","",AM8-AM8+INDEX(gDP!BB$6:BB$271,MATCH(totalExpenditure!$A8,gDP!$B$6:$B$271))))</f>
        <v>#N/A</v>
      </c>
      <c r="EL8" s="77" t="e">
        <f>IF(AN8="","",IF(CM8="","",AN8-AN8+INDEX(gDP!BC$6:BC$271,MATCH(totalExpenditure!$A8,gDP!$B$6:$B$271))))</f>
        <v>#N/A</v>
      </c>
      <c r="EM8" s="77" t="e">
        <f>IF(AO8="","",IF(CN8="","",AO8-AO8+INDEX(gDP!BD$6:BD$271,MATCH(totalExpenditure!$A8,gDP!$B$6:$B$271))))</f>
        <v>#N/A</v>
      </c>
      <c r="EN8" s="77" t="e">
        <f>IF(AP8="","",IF(CO8="","",AP8-AP8+INDEX(gDP!BE$6:BE$271,MATCH(totalExpenditure!$A8,gDP!$B$6:$B$271))))</f>
        <v>#N/A</v>
      </c>
      <c r="EO8" s="77" t="e">
        <f>IF(AQ8="","",IF(CP8="","",AQ8-AQ8+INDEX(gDP!BF$6:BF$271,MATCH(totalExpenditure!$A8,gDP!$B$6:$B$271))))</f>
        <v>#N/A</v>
      </c>
      <c r="EP8" s="77" t="e">
        <f>IF(AR8="","",IF(CQ8="","",AR8-AR8+INDEX(gDP!BG$6:BG$271,MATCH(totalExpenditure!$A8,gDP!$B$6:$B$271))))</f>
        <v>#N/A</v>
      </c>
      <c r="EQ8" s="77" t="e">
        <f>IF(AS8="","",IF(CR8="","",AS8-AS8+INDEX(gDP!BH$6:BH$271,MATCH(totalExpenditure!$A8,gDP!$B$6:$B$271))))</f>
        <v>#N/A</v>
      </c>
      <c r="ER8" s="77" t="e">
        <f>IF(AT8="","",IF(CS8="","",AT8-AT8+INDEX(gDP!BI$6:BI$271,MATCH(totalExpenditure!$A8,gDP!$B$6:$B$271))))</f>
        <v>#N/A</v>
      </c>
      <c r="ES8" s="77" t="e">
        <f>IF(AU8="","",IF(CT8="","",AU8-AU8+INDEX(gDP!BJ$6:BJ$271,MATCH(totalExpenditure!$A8,gDP!$B$6:$B$271))))</f>
        <v>#N/A</v>
      </c>
      <c r="ET8" s="77" t="e">
        <f>IF(AV8="","",IF(CU8="","",AV8-AV8+INDEX(gDP!BK$6:BK$271,MATCH(totalExpenditure!$A8,gDP!$B$6:$B$271))))</f>
        <v>#N/A</v>
      </c>
      <c r="EU8" s="77" t="e">
        <f>IF(AW8="","",IF(CV8="","",AW8-AW8+INDEX(gDP!BL$6:BL$271,MATCH(totalExpenditure!$A8,gDP!$B$6:$B$271))))</f>
        <v>#N/A</v>
      </c>
      <c r="EV8" s="77" t="e">
        <f>IF(AX8="","",IF(CW8="","",AX8-AX8+INDEX(gDP!BM$6:BM$271,MATCH(totalExpenditure!$A8,gDP!$B$6:$B$271))))</f>
        <v>#N/A</v>
      </c>
      <c r="EW8" s="77" t="e">
        <f>IF(AY8="","",IF(CX8="","",AY8-AY8+INDEX(gDP!BN$6:BN$271,MATCH(totalExpenditure!$A8,gDP!$B$6:$B$271))))</f>
        <v>#N/A</v>
      </c>
      <c r="EX8" s="77" t="e">
        <f>IF(AZ8="","",IF(CY8="","",AZ8-AZ8+INDEX(gDP!BO$6:BO$271,MATCH(totalExpenditure!$A8,gDP!$B$6:$B$271))))</f>
        <v>#N/A</v>
      </c>
    </row>
    <row r="9" spans="1:154" x14ac:dyDescent="0.35">
      <c r="A9" t="s">
        <v>227</v>
      </c>
      <c r="B9" s="77" t="str">
        <f>IF(INDEX([2]pivotTable!B$3:B$308,MATCH(totalExpenditure!$A9,[2]pivotTable!$A$3:$A$308,0))/100*INDEX(gDP!Q$6:Q$271,MATCH(totalExpenditure!$A9,gDP!$B$6:$B$271))=0,"",INDEX([2]pivotTable!B$3:B$308,MATCH(totalExpenditure!$A9,[2]pivotTable!$A$3:$A$308,0))/100*INDEX(gDP!Q$6:Q$271,MATCH(totalExpenditure!$A9,gDP!$B$6:$B$271)))</f>
        <v/>
      </c>
      <c r="C9" s="77" t="str">
        <f>IF(INDEX([2]pivotTable!C$3:C$308,MATCH(totalExpenditure!$A9,[2]pivotTable!$A$3:$A$308,0))/100*INDEX(gDP!R$6:R$271,MATCH(totalExpenditure!$A9,gDP!$B$6:$B$271))=0,"",INDEX([2]pivotTable!C$3:C$308,MATCH(totalExpenditure!$A9,[2]pivotTable!$A$3:$A$308,0))/100*INDEX(gDP!R$6:R$271,MATCH(totalExpenditure!$A9,gDP!$B$6:$B$271)))</f>
        <v/>
      </c>
      <c r="D9" s="77" t="str">
        <f>IF(INDEX([2]pivotTable!D$3:D$308,MATCH(totalExpenditure!$A9,[2]pivotTable!$A$3:$A$308,0))/100*INDEX(gDP!S$6:S$271,MATCH(totalExpenditure!$A9,gDP!$B$6:$B$271))=0,"",INDEX([2]pivotTable!D$3:D$308,MATCH(totalExpenditure!$A9,[2]pivotTable!$A$3:$A$308,0))/100*INDEX(gDP!S$6:S$271,MATCH(totalExpenditure!$A9,gDP!$B$6:$B$271)))</f>
        <v/>
      </c>
      <c r="E9" s="77" t="str">
        <f>IF(INDEX([2]pivotTable!E$3:E$308,MATCH(totalExpenditure!$A9,[2]pivotTable!$A$3:$A$308,0))/100*INDEX(gDP!T$6:T$271,MATCH(totalExpenditure!$A9,gDP!$B$6:$B$271))=0,"",INDEX([2]pivotTable!E$3:E$308,MATCH(totalExpenditure!$A9,[2]pivotTable!$A$3:$A$308,0))/100*INDEX(gDP!T$6:T$271,MATCH(totalExpenditure!$A9,gDP!$B$6:$B$271)))</f>
        <v/>
      </c>
      <c r="F9" s="77" t="str">
        <f>IF(INDEX([2]pivotTable!F$3:F$308,MATCH(totalExpenditure!$A9,[2]pivotTable!$A$3:$A$308,0))/100*INDEX(gDP!U$6:U$271,MATCH(totalExpenditure!$A9,gDP!$B$6:$B$271))=0,"",INDEX([2]pivotTable!F$3:F$308,MATCH(totalExpenditure!$A9,[2]pivotTable!$A$3:$A$308,0))/100*INDEX(gDP!U$6:U$271,MATCH(totalExpenditure!$A9,gDP!$B$6:$B$271)))</f>
        <v/>
      </c>
      <c r="G9" s="77" t="str">
        <f>IF(INDEX([2]pivotTable!G$3:G$308,MATCH(totalExpenditure!$A9,[2]pivotTable!$A$3:$A$308,0))/100*INDEX(gDP!V$6:V$271,MATCH(totalExpenditure!$A9,gDP!$B$6:$B$271))=0,"",INDEX([2]pivotTable!G$3:G$308,MATCH(totalExpenditure!$A9,[2]pivotTable!$A$3:$A$308,0))/100*INDEX(gDP!V$6:V$271,MATCH(totalExpenditure!$A9,gDP!$B$6:$B$271)))</f>
        <v/>
      </c>
      <c r="H9" s="77" t="str">
        <f>IF(INDEX([2]pivotTable!H$3:H$308,MATCH(totalExpenditure!$A9,[2]pivotTable!$A$3:$A$308,0))/100*INDEX(gDP!W$6:W$271,MATCH(totalExpenditure!$A9,gDP!$B$6:$B$271))=0,"",INDEX([2]pivotTable!H$3:H$308,MATCH(totalExpenditure!$A9,[2]pivotTable!$A$3:$A$308,0))/100*INDEX(gDP!W$6:W$271,MATCH(totalExpenditure!$A9,gDP!$B$6:$B$271)))</f>
        <v/>
      </c>
      <c r="I9" s="77" t="str">
        <f>IF(INDEX([2]pivotTable!I$3:I$308,MATCH(totalExpenditure!$A9,[2]pivotTable!$A$3:$A$308,0))/100*INDEX(gDP!X$6:X$271,MATCH(totalExpenditure!$A9,gDP!$B$6:$B$271))=0,"",INDEX([2]pivotTable!I$3:I$308,MATCH(totalExpenditure!$A9,[2]pivotTable!$A$3:$A$308,0))/100*INDEX(gDP!X$6:X$271,MATCH(totalExpenditure!$A9,gDP!$B$6:$B$271)))</f>
        <v/>
      </c>
      <c r="J9" s="77" t="str">
        <f>IF(INDEX([2]pivotTable!J$3:J$308,MATCH(totalExpenditure!$A9,[2]pivotTable!$A$3:$A$308,0))/100*INDEX(gDP!Y$6:Y$271,MATCH(totalExpenditure!$A9,gDP!$B$6:$B$271))=0,"",INDEX([2]pivotTable!J$3:J$308,MATCH(totalExpenditure!$A9,[2]pivotTable!$A$3:$A$308,0))/100*INDEX(gDP!Y$6:Y$271,MATCH(totalExpenditure!$A9,gDP!$B$6:$B$271)))</f>
        <v/>
      </c>
      <c r="K9" s="77" t="str">
        <f>IF(INDEX([2]pivotTable!K$3:K$308,MATCH(totalExpenditure!$A9,[2]pivotTable!$A$3:$A$308,0))/100*INDEX(gDP!Z$6:Z$271,MATCH(totalExpenditure!$A9,gDP!$B$6:$B$271))=0,"",INDEX([2]pivotTable!K$3:K$308,MATCH(totalExpenditure!$A9,[2]pivotTable!$A$3:$A$308,0))/100*INDEX(gDP!Z$6:Z$271,MATCH(totalExpenditure!$A9,gDP!$B$6:$B$271)))</f>
        <v/>
      </c>
      <c r="L9" s="77" t="str">
        <f>IF(INDEX([2]pivotTable!L$3:L$308,MATCH(totalExpenditure!$A9,[2]pivotTable!$A$3:$A$308,0))/100*INDEX(gDP!AA$6:AA$271,MATCH(totalExpenditure!$A9,gDP!$B$6:$B$271))=0,"",INDEX([2]pivotTable!L$3:L$308,MATCH(totalExpenditure!$A9,[2]pivotTable!$A$3:$A$308,0))/100*INDEX(gDP!AA$6:AA$271,MATCH(totalExpenditure!$A9,gDP!$B$6:$B$271)))</f>
        <v/>
      </c>
      <c r="M9" s="77" t="str">
        <f>IF(INDEX([2]pivotTable!M$3:M$308,MATCH(totalExpenditure!$A9,[2]pivotTable!$A$3:$A$308,0))/100*INDEX(gDP!AB$6:AB$271,MATCH(totalExpenditure!$A9,gDP!$B$6:$B$271))=0,"",INDEX([2]pivotTable!M$3:M$308,MATCH(totalExpenditure!$A9,[2]pivotTable!$A$3:$A$308,0))/100*INDEX(gDP!AB$6:AB$271,MATCH(totalExpenditure!$A9,gDP!$B$6:$B$271)))</f>
        <v/>
      </c>
      <c r="N9" s="77" t="str">
        <f>IF(INDEX([2]pivotTable!N$3:N$308,MATCH(totalExpenditure!$A9,[2]pivotTable!$A$3:$A$308,0))/100*INDEX(gDP!AC$6:AC$271,MATCH(totalExpenditure!$A9,gDP!$B$6:$B$271))=0,"",INDEX([2]pivotTable!N$3:N$308,MATCH(totalExpenditure!$A9,[2]pivotTable!$A$3:$A$308,0))/100*INDEX(gDP!AC$6:AC$271,MATCH(totalExpenditure!$A9,gDP!$B$6:$B$271)))</f>
        <v/>
      </c>
      <c r="O9" s="77" t="str">
        <f>IF(INDEX([2]pivotTable!O$3:O$308,MATCH(totalExpenditure!$A9,[2]pivotTable!$A$3:$A$308,0))/100*INDEX(gDP!AD$6:AD$271,MATCH(totalExpenditure!$A9,gDP!$B$6:$B$271))=0,"",INDEX([2]pivotTable!O$3:O$308,MATCH(totalExpenditure!$A9,[2]pivotTable!$A$3:$A$308,0))/100*INDEX(gDP!AD$6:AD$271,MATCH(totalExpenditure!$A9,gDP!$B$6:$B$271)))</f>
        <v/>
      </c>
      <c r="P9" s="77" t="str">
        <f>IF(INDEX([2]pivotTable!P$3:P$308,MATCH(totalExpenditure!$A9,[2]pivotTable!$A$3:$A$308,0))/100*INDEX(gDP!AE$6:AE$271,MATCH(totalExpenditure!$A9,gDP!$B$6:$B$271))=0,"",INDEX([2]pivotTable!P$3:P$308,MATCH(totalExpenditure!$A9,[2]pivotTable!$A$3:$A$308,0))/100*INDEX(gDP!AE$6:AE$271,MATCH(totalExpenditure!$A9,gDP!$B$6:$B$271)))</f>
        <v/>
      </c>
      <c r="Q9" s="77" t="str">
        <f>IF(INDEX([2]pivotTable!Q$3:Q$308,MATCH(totalExpenditure!$A9,[2]pivotTable!$A$3:$A$308,0))/100*INDEX(gDP!AF$6:AF$271,MATCH(totalExpenditure!$A9,gDP!$B$6:$B$271))=0,"",INDEX([2]pivotTable!Q$3:Q$308,MATCH(totalExpenditure!$A9,[2]pivotTable!$A$3:$A$308,0))/100*INDEX(gDP!AF$6:AF$271,MATCH(totalExpenditure!$A9,gDP!$B$6:$B$271)))</f>
        <v/>
      </c>
      <c r="R9" s="77" t="str">
        <f>IF(INDEX([2]pivotTable!R$3:R$308,MATCH(totalExpenditure!$A9,[2]pivotTable!$A$3:$A$308,0))/100*INDEX(gDP!AG$6:AG$271,MATCH(totalExpenditure!$A9,gDP!$B$6:$B$271))=0,"",INDEX([2]pivotTable!R$3:R$308,MATCH(totalExpenditure!$A9,[2]pivotTable!$A$3:$A$308,0))/100*INDEX(gDP!AG$6:AG$271,MATCH(totalExpenditure!$A9,gDP!$B$6:$B$271)))</f>
        <v/>
      </c>
      <c r="S9" s="77" t="str">
        <f>IF(INDEX([2]pivotTable!S$3:S$308,MATCH(totalExpenditure!$A9,[2]pivotTable!$A$3:$A$308,0))/100*INDEX(gDP!AH$6:AH$271,MATCH(totalExpenditure!$A9,gDP!$B$6:$B$271))=0,"",INDEX([2]pivotTable!S$3:S$308,MATCH(totalExpenditure!$A9,[2]pivotTable!$A$3:$A$308,0))/100*INDEX(gDP!AH$6:AH$271,MATCH(totalExpenditure!$A9,gDP!$B$6:$B$271)))</f>
        <v/>
      </c>
      <c r="T9" s="77" t="str">
        <f>IF(INDEX([2]pivotTable!T$3:T$308,MATCH(totalExpenditure!$A9,[2]pivotTable!$A$3:$A$308,0))/100*INDEX(gDP!AI$6:AI$271,MATCH(totalExpenditure!$A9,gDP!$B$6:$B$271))=0,"",INDEX([2]pivotTable!T$3:T$308,MATCH(totalExpenditure!$A9,[2]pivotTable!$A$3:$A$308,0))/100*INDEX(gDP!AI$6:AI$271,MATCH(totalExpenditure!$A9,gDP!$B$6:$B$271)))</f>
        <v/>
      </c>
      <c r="U9" s="77" t="str">
        <f>IF(INDEX([2]pivotTable!U$3:U$308,MATCH(totalExpenditure!$A9,[2]pivotTable!$A$3:$A$308,0))/100*INDEX(gDP!AJ$6:AJ$271,MATCH(totalExpenditure!$A9,gDP!$B$6:$B$271))=0,"",INDEX([2]pivotTable!U$3:U$308,MATCH(totalExpenditure!$A9,[2]pivotTable!$A$3:$A$308,0))/100*INDEX(gDP!AJ$6:AJ$271,MATCH(totalExpenditure!$A9,gDP!$B$6:$B$271)))</f>
        <v/>
      </c>
      <c r="V9" s="77" t="str">
        <f>IF(INDEX([2]pivotTable!V$3:V$308,MATCH(totalExpenditure!$A9,[2]pivotTable!$A$3:$A$308,0))/100*INDEX(gDP!AK$6:AK$271,MATCH(totalExpenditure!$A9,gDP!$B$6:$B$271))=0,"",INDEX([2]pivotTable!V$3:V$308,MATCH(totalExpenditure!$A9,[2]pivotTable!$A$3:$A$308,0))/100*INDEX(gDP!AK$6:AK$271,MATCH(totalExpenditure!$A9,gDP!$B$6:$B$271)))</f>
        <v/>
      </c>
      <c r="W9" s="77" t="str">
        <f>IF(INDEX([2]pivotTable!W$3:W$308,MATCH(totalExpenditure!$A9,[2]pivotTable!$A$3:$A$308,0))/100*INDEX(gDP!AL$6:AL$271,MATCH(totalExpenditure!$A9,gDP!$B$6:$B$271))=0,"",INDEX([2]pivotTable!W$3:W$308,MATCH(totalExpenditure!$A9,[2]pivotTable!$A$3:$A$308,0))/100*INDEX(gDP!AL$6:AL$271,MATCH(totalExpenditure!$A9,gDP!$B$6:$B$271)))</f>
        <v/>
      </c>
      <c r="X9" s="77" t="str">
        <f>IF(INDEX([2]pivotTable!X$3:X$308,MATCH(totalExpenditure!$A9,[2]pivotTable!$A$3:$A$308,0))/100*INDEX(gDP!AM$6:AM$271,MATCH(totalExpenditure!$A9,gDP!$B$6:$B$271))=0,"",INDEX([2]pivotTable!X$3:X$308,MATCH(totalExpenditure!$A9,[2]pivotTable!$A$3:$A$308,0))/100*INDEX(gDP!AM$6:AM$271,MATCH(totalExpenditure!$A9,gDP!$B$6:$B$271)))</f>
        <v/>
      </c>
      <c r="Y9" s="77" t="str">
        <f>IF(INDEX([2]pivotTable!Y$3:Y$308,MATCH(totalExpenditure!$A9,[2]pivotTable!$A$3:$A$308,0))/100*INDEX(gDP!AN$6:AN$271,MATCH(totalExpenditure!$A9,gDP!$B$6:$B$271))=0,"",INDEX([2]pivotTable!Y$3:Y$308,MATCH(totalExpenditure!$A9,[2]pivotTable!$A$3:$A$308,0))/100*INDEX(gDP!AN$6:AN$271,MATCH(totalExpenditure!$A9,gDP!$B$6:$B$271)))</f>
        <v/>
      </c>
      <c r="Z9" s="77" t="str">
        <f>IF(INDEX([2]pivotTable!Z$3:Z$308,MATCH(totalExpenditure!$A9,[2]pivotTable!$A$3:$A$308,0))/100*INDEX(gDP!AO$6:AO$271,MATCH(totalExpenditure!$A9,gDP!$B$6:$B$271))=0,"",INDEX([2]pivotTable!Z$3:Z$308,MATCH(totalExpenditure!$A9,[2]pivotTable!$A$3:$A$308,0))/100*INDEX(gDP!AO$6:AO$271,MATCH(totalExpenditure!$A9,gDP!$B$6:$B$271)))</f>
        <v/>
      </c>
      <c r="AA9" s="77" t="str">
        <f>IF(INDEX([2]pivotTable!AA$3:AA$308,MATCH(totalExpenditure!$A9,[2]pivotTable!$A$3:$A$308,0))/100*INDEX(gDP!AP$6:AP$271,MATCH(totalExpenditure!$A9,gDP!$B$6:$B$271))=0,"",INDEX([2]pivotTable!AA$3:AA$308,MATCH(totalExpenditure!$A9,[2]pivotTable!$A$3:$A$308,0))/100*INDEX(gDP!AP$6:AP$271,MATCH(totalExpenditure!$A9,gDP!$B$6:$B$271)))</f>
        <v/>
      </c>
      <c r="AB9" s="77" t="str">
        <f>IF(INDEX([2]pivotTable!AB$3:AB$308,MATCH(totalExpenditure!$A9,[2]pivotTable!$A$3:$A$308,0))/100*INDEX(gDP!AQ$6:AQ$271,MATCH(totalExpenditure!$A9,gDP!$B$6:$B$271))=0,"",INDEX([2]pivotTable!AB$3:AB$308,MATCH(totalExpenditure!$A9,[2]pivotTable!$A$3:$A$308,0))/100*INDEX(gDP!AQ$6:AQ$271,MATCH(totalExpenditure!$A9,gDP!$B$6:$B$271)))</f>
        <v/>
      </c>
      <c r="AC9" s="77">
        <f>IF(INDEX([2]pivotTable!AC$3:AC$308,MATCH(totalExpenditure!$A9,[2]pivotTable!$A$3:$A$308,0))/100*INDEX(gDP!AR$6:AR$271,MATCH(totalExpenditure!$A9,gDP!$B$6:$B$271))=0,"",INDEX([2]pivotTable!AC$3:AC$308,MATCH(totalExpenditure!$A9,[2]pivotTable!$A$3:$A$308,0))/100*INDEX(gDP!AR$6:AR$271,MATCH(totalExpenditure!$A9,gDP!$B$6:$B$271)))</f>
        <v>871869233.09012163</v>
      </c>
      <c r="AD9" s="77">
        <f>IF(INDEX([2]pivotTable!AD$3:AD$308,MATCH(totalExpenditure!$A9,[2]pivotTable!$A$3:$A$308,0))/100*INDEX(gDP!AS$6:AS$271,MATCH(totalExpenditure!$A9,gDP!$B$6:$B$271))=0,"",INDEX([2]pivotTable!AD$3:AD$308,MATCH(totalExpenditure!$A9,[2]pivotTable!$A$3:$A$308,0))/100*INDEX(gDP!AS$6:AS$271,MATCH(totalExpenditure!$A9,gDP!$B$6:$B$271)))</f>
        <v>477477816.93900245</v>
      </c>
      <c r="AE9" s="77">
        <f>IF(INDEX([2]pivotTable!AE$3:AE$308,MATCH(totalExpenditure!$A9,[2]pivotTable!$A$3:$A$308,0))/100*INDEX(gDP!AT$6:AT$271,MATCH(totalExpenditure!$A9,gDP!$B$6:$B$271))=0,"",INDEX([2]pivotTable!AE$3:AE$308,MATCH(totalExpenditure!$A9,[2]pivotTable!$A$3:$A$308,0))/100*INDEX(gDP!AT$6:AT$271,MATCH(totalExpenditure!$A9,gDP!$B$6:$B$271)))</f>
        <v>330634927.35606033</v>
      </c>
      <c r="AF9" s="77">
        <f>IF(INDEX([2]pivotTable!AF$3:AF$308,MATCH(totalExpenditure!$A9,[2]pivotTable!$A$3:$A$308,0))/100*INDEX(gDP!AU$6:AU$271,MATCH(totalExpenditure!$A9,gDP!$B$6:$B$271))=0,"",INDEX([2]pivotTable!AF$3:AF$308,MATCH(totalExpenditure!$A9,[2]pivotTable!$A$3:$A$308,0))/100*INDEX(gDP!AU$6:AU$271,MATCH(totalExpenditure!$A9,gDP!$B$6:$B$271)))</f>
        <v>438696501.02973384</v>
      </c>
      <c r="AG9" s="77">
        <f>IF(INDEX([2]pivotTable!AG$3:AG$308,MATCH(totalExpenditure!$A9,[2]pivotTable!$A$3:$A$308,0))/100*INDEX(gDP!AV$6:AV$271,MATCH(totalExpenditure!$A9,gDP!$B$6:$B$271))=0,"",INDEX([2]pivotTable!AG$3:AG$308,MATCH(totalExpenditure!$A9,[2]pivotTable!$A$3:$A$308,0))/100*INDEX(gDP!AV$6:AV$271,MATCH(totalExpenditure!$A9,gDP!$B$6:$B$271)))</f>
        <v>669757692.45013261</v>
      </c>
      <c r="AH9" s="77">
        <f>IF(INDEX([2]pivotTable!AH$3:AH$308,MATCH(totalExpenditure!$A9,[2]pivotTable!$A$3:$A$308,0))/100*INDEX(gDP!AW$6:AW$271,MATCH(totalExpenditure!$A9,gDP!$B$6:$B$271))=0,"",INDEX([2]pivotTable!AH$3:AH$308,MATCH(totalExpenditure!$A9,[2]pivotTable!$A$3:$A$308,0))/100*INDEX(gDP!AW$6:AW$271,MATCH(totalExpenditure!$A9,gDP!$B$6:$B$271)))</f>
        <v>817256401.47862923</v>
      </c>
      <c r="AI9" s="77">
        <f>IF(INDEX([2]pivotTable!AI$3:AI$308,MATCH(totalExpenditure!$A9,[2]pivotTable!$A$3:$A$308,0))/100*INDEX(gDP!AX$6:AX$271,MATCH(totalExpenditure!$A9,gDP!$B$6:$B$271))=0,"",INDEX([2]pivotTable!AI$3:AI$308,MATCH(totalExpenditure!$A9,[2]pivotTable!$A$3:$A$308,0))/100*INDEX(gDP!AX$6:AX$271,MATCH(totalExpenditure!$A9,gDP!$B$6:$B$271)))</f>
        <v>1364226242.6126223</v>
      </c>
      <c r="AJ9" s="77">
        <f>IF(INDEX([2]pivotTable!AJ$3:AJ$308,MATCH(totalExpenditure!$A9,[2]pivotTable!$A$3:$A$308,0))/100*INDEX(gDP!AY$6:AY$271,MATCH(totalExpenditure!$A9,gDP!$B$6:$B$271))=0,"",INDEX([2]pivotTable!AJ$3:AJ$308,MATCH(totalExpenditure!$A9,[2]pivotTable!$A$3:$A$308,0))/100*INDEX(gDP!AY$6:AY$271,MATCH(totalExpenditure!$A9,gDP!$B$6:$B$271)))</f>
        <v>1969526545.3176475</v>
      </c>
      <c r="AK9" s="77">
        <f>IF(INDEX([2]pivotTable!AK$3:AK$308,MATCH(totalExpenditure!$A9,[2]pivotTable!$A$3:$A$308,0))/100*INDEX(gDP!AZ$6:AZ$271,MATCH(totalExpenditure!$A9,gDP!$B$6:$B$271))=0,"",INDEX([2]pivotTable!AK$3:AK$308,MATCH(totalExpenditure!$A9,[2]pivotTable!$A$3:$A$308,0))/100*INDEX(gDP!AZ$6:AZ$271,MATCH(totalExpenditure!$A9,gDP!$B$6:$B$271)))</f>
        <v>2023258880.3220103</v>
      </c>
      <c r="AL9" s="77">
        <f>IF(INDEX([2]pivotTable!AL$3:AL$308,MATCH(totalExpenditure!$A9,[2]pivotTable!$A$3:$A$308,0))/100*INDEX(gDP!BA$6:BA$271,MATCH(totalExpenditure!$A9,gDP!$B$6:$B$271))=0,"",INDEX([2]pivotTable!AL$3:AL$308,MATCH(totalExpenditure!$A9,[2]pivotTable!$A$3:$A$308,0))/100*INDEX(gDP!BA$6:BA$271,MATCH(totalExpenditure!$A9,gDP!$B$6:$B$271)))</f>
        <v>3160830343.529623</v>
      </c>
      <c r="AM9" s="77">
        <f>IF(INDEX([2]pivotTable!AM$3:AM$308,MATCH(totalExpenditure!$A9,[2]pivotTable!$A$3:$A$308,0))/100*INDEX(gDP!BB$6:BB$271,MATCH(totalExpenditure!$A9,gDP!$B$6:$B$271))=0,"",INDEX([2]pivotTable!AM$3:AM$308,MATCH(totalExpenditure!$A9,[2]pivotTable!$A$3:$A$308,0))/100*INDEX(gDP!BB$6:BB$271,MATCH(totalExpenditure!$A9,gDP!$B$6:$B$271)))</f>
        <v>3311468940.155899</v>
      </c>
      <c r="AN9" s="77">
        <f>IF(INDEX([2]pivotTable!AN$3:AN$308,MATCH(totalExpenditure!$A9,[2]pivotTable!$A$3:$A$308,0))/100*INDEX(gDP!BC$6:BC$271,MATCH(totalExpenditure!$A9,gDP!$B$6:$B$271))=0,"",INDEX([2]pivotTable!AN$3:AN$308,MATCH(totalExpenditure!$A9,[2]pivotTable!$A$3:$A$308,0))/100*INDEX(gDP!BC$6:BC$271,MATCH(totalExpenditure!$A9,gDP!$B$6:$B$271)))</f>
        <v>3402258647.2310991</v>
      </c>
      <c r="AO9" s="77">
        <f>IF(INDEX([2]pivotTable!AO$3:AO$308,MATCH(totalExpenditure!$A9,[2]pivotTable!$A$3:$A$308,0))/100*INDEX(gDP!BD$6:BD$271,MATCH(totalExpenditure!$A9,gDP!$B$6:$B$271))=0,"",INDEX([2]pivotTable!AO$3:AO$308,MATCH(totalExpenditure!$A9,[2]pivotTable!$A$3:$A$308,0))/100*INDEX(gDP!BD$6:BD$271,MATCH(totalExpenditure!$A9,gDP!$B$6:$B$271)))</f>
        <v>4203294512.4141831</v>
      </c>
      <c r="AP9" s="77">
        <f>IF(INDEX([2]pivotTable!AP$3:AP$308,MATCH(totalExpenditure!$A9,[2]pivotTable!$A$3:$A$308,0))/100*INDEX(gDP!BE$6:BE$271,MATCH(totalExpenditure!$A9,gDP!$B$6:$B$271))=0,"",INDEX([2]pivotTable!AP$3:AP$308,MATCH(totalExpenditure!$A9,[2]pivotTable!$A$3:$A$308,0))/100*INDEX(gDP!BE$6:BE$271,MATCH(totalExpenditure!$A9,gDP!$B$6:$B$271)))</f>
        <v>4622710259.1649828</v>
      </c>
      <c r="AQ9" s="77">
        <f>IF(INDEX([2]pivotTable!AQ$3:AQ$308,MATCH(totalExpenditure!$A9,[2]pivotTable!$A$3:$A$308,0))/100*INDEX(gDP!BF$6:BF$271,MATCH(totalExpenditure!$A9,gDP!$B$6:$B$271))=0,"",INDEX([2]pivotTable!AQ$3:AQ$308,MATCH(totalExpenditure!$A9,[2]pivotTable!$A$3:$A$308,0))/100*INDEX(gDP!BF$6:BF$271,MATCH(totalExpenditure!$A9,gDP!$B$6:$B$271)))</f>
        <v>6153768570.3707886</v>
      </c>
      <c r="AR9" s="77">
        <f>IF(INDEX([2]pivotTable!AR$3:AR$308,MATCH(totalExpenditure!$A9,[2]pivotTable!$A$3:$A$308,0))/100*INDEX(gDP!BG$6:BG$271,MATCH(totalExpenditure!$A9,gDP!$B$6:$B$271))=0,"",INDEX([2]pivotTable!AR$3:AR$308,MATCH(totalExpenditure!$A9,[2]pivotTable!$A$3:$A$308,0))/100*INDEX(gDP!BG$6:BG$271,MATCH(totalExpenditure!$A9,gDP!$B$6:$B$271)))</f>
        <v>6376843041.3168402</v>
      </c>
      <c r="AS9" s="77">
        <f>IF(INDEX([2]pivotTable!AS$3:AS$308,MATCH(totalExpenditure!$A9,[2]pivotTable!$A$3:$A$308,0))/100*INDEX(gDP!BH$6:BH$271,MATCH(totalExpenditure!$A9,gDP!$B$6:$B$271))=0,"",INDEX([2]pivotTable!AS$3:AS$308,MATCH(totalExpenditure!$A9,[2]pivotTable!$A$3:$A$308,0))/100*INDEX(gDP!BH$6:BH$271,MATCH(totalExpenditure!$A9,gDP!$B$6:$B$271)))</f>
        <v>5122097400.673317</v>
      </c>
      <c r="AT9" s="77">
        <f>IF(INDEX([2]pivotTable!AT$3:AT$308,MATCH(totalExpenditure!$A9,[2]pivotTable!$A$3:$A$308,0))/100*INDEX(gDP!BI$6:BI$271,MATCH(totalExpenditure!$A9,gDP!$B$6:$B$271))=0,"",INDEX([2]pivotTable!AT$3:AT$308,MATCH(totalExpenditure!$A9,[2]pivotTable!$A$3:$A$308,0))/100*INDEX(gDP!BI$6:BI$271,MATCH(totalExpenditure!$A9,gDP!$B$6:$B$271)))</f>
        <v>1619781648.8359067</v>
      </c>
      <c r="AU9" s="77">
        <f>IF(INDEX([2]pivotTable!AU$3:AU$308,MATCH(totalExpenditure!$A9,[2]pivotTable!$A$3:$A$308,0))/100*INDEX(gDP!BJ$6:BJ$271,MATCH(totalExpenditure!$A9,gDP!$B$6:$B$271))=0,"",INDEX([2]pivotTable!AU$3:AU$308,MATCH(totalExpenditure!$A9,[2]pivotTable!$A$3:$A$308,0))/100*INDEX(gDP!BJ$6:BJ$271,MATCH(totalExpenditure!$A9,gDP!$B$6:$B$271)))</f>
        <v>2240180711.7182283</v>
      </c>
      <c r="AV9" s="77">
        <f>IF(INDEX([2]pivotTable!AV$3:AV$308,MATCH(totalExpenditure!$A9,[2]pivotTable!$A$3:$A$308,0))/100*INDEX(gDP!BK$6:BK$271,MATCH(totalExpenditure!$A9,gDP!$B$6:$B$271))=0,"",INDEX([2]pivotTable!AV$3:AV$308,MATCH(totalExpenditure!$A9,[2]pivotTable!$A$3:$A$308,0))/100*INDEX(gDP!BK$6:BK$271,MATCH(totalExpenditure!$A9,gDP!$B$6:$B$271)))</f>
        <v>1962432000.0063503</v>
      </c>
      <c r="AW9" s="77">
        <f>IF(INDEX([2]pivotTable!AW$3:AW$308,MATCH(totalExpenditure!$A9,[2]pivotTable!$A$3:$A$308,0))/100*INDEX(gDP!BL$6:BL$271,MATCH(totalExpenditure!$A9,gDP!$B$6:$B$271))=0,"",INDEX([2]pivotTable!AW$3:AW$308,MATCH(totalExpenditure!$A9,[2]pivotTable!$A$3:$A$308,0))/100*INDEX(gDP!BL$6:BL$271,MATCH(totalExpenditure!$A9,gDP!$B$6:$B$271)))</f>
        <v>1503036809.918987</v>
      </c>
      <c r="AX9" s="77" t="str">
        <f>IF(INDEX([2]pivotTable!AX$3:AX$308,MATCH(totalExpenditure!$A9,[2]pivotTable!$A$3:$A$308,0))/100*INDEX(gDP!BM$6:BM$271,MATCH(totalExpenditure!$A9,gDP!$B$6:$B$271))=0,"",INDEX([2]pivotTable!AX$3:AX$308,MATCH(totalExpenditure!$A9,[2]pivotTable!$A$3:$A$308,0))/100*INDEX(gDP!BM$6:BM$271,MATCH(totalExpenditure!$A9,gDP!$B$6:$B$271)))</f>
        <v/>
      </c>
      <c r="AY9" s="77" t="str">
        <f>IF(INDEX([2]pivotTable!AY$3:AY$308,MATCH(totalExpenditure!$A9,[2]pivotTable!$A$3:$A$308,0))/100*INDEX(gDP!BN$6:BN$271,MATCH(totalExpenditure!$A9,gDP!$B$6:$B$271))=0,"",INDEX([2]pivotTable!AY$3:AY$308,MATCH(totalExpenditure!$A9,[2]pivotTable!$A$3:$A$308,0))/100*INDEX(gDP!BN$6:BN$271,MATCH(totalExpenditure!$A9,gDP!$B$6:$B$271)))</f>
        <v/>
      </c>
      <c r="AZ9" s="77" t="str">
        <f>IF(INDEX([2]pivotTable!AZ$3:AZ$308,MATCH(totalExpenditure!$A9,[2]pivotTable!$A$3:$A$308,0))/100*INDEX(gDP!BO$6:BO$271,MATCH(totalExpenditure!$A9,gDP!$B$6:$B$271))=0,"",INDEX([2]pivotTable!AZ$3:AZ$308,MATCH(totalExpenditure!$A9,[2]pivotTable!$A$3:$A$308,0))/100*INDEX(gDP!BO$6:BO$271,MATCH(totalExpenditure!$A9,gDP!$B$6:$B$271)))</f>
        <v/>
      </c>
      <c r="BA9" s="77" t="str">
        <f>IF(INDEX([2]pivotTable!B$310:B$615,MATCH(totalExpenditure!$A9,[2]pivotTable!$A$310:$A$615,0))/100*INDEX(gDP!Q$6:Q$271,MATCH(totalExpenditure!$A9,gDP!$B$6:$B$271))=0,"",INDEX([2]pivotTable!B$310:B$615,MATCH(totalExpenditure!$A9,[2]pivotTable!$A$310:$A$615,0))/100*INDEX(gDP!Q$6:Q$271,MATCH(totalExpenditure!$A9,gDP!$B$6:$B$271)))</f>
        <v/>
      </c>
      <c r="BB9" s="77" t="str">
        <f>IF(INDEX([2]pivotTable!C$310:C$615,MATCH(totalExpenditure!$A9,[2]pivotTable!$A$310:$A$615,0))/100*INDEX(gDP!R$6:R$271,MATCH(totalExpenditure!$A9,gDP!$B$6:$B$271))=0,"",INDEX([2]pivotTable!C$310:C$615,MATCH(totalExpenditure!$A9,[2]pivotTable!$A$310:$A$615,0))/100*INDEX(gDP!R$6:R$271,MATCH(totalExpenditure!$A9,gDP!$B$6:$B$271)))</f>
        <v/>
      </c>
      <c r="BC9" s="77" t="str">
        <f>IF(INDEX([2]pivotTable!D$310:D$615,MATCH(totalExpenditure!$A9,[2]pivotTable!$A$310:$A$615,0))/100*INDEX(gDP!S$6:S$271,MATCH(totalExpenditure!$A9,gDP!$B$6:$B$271))=0,"",INDEX([2]pivotTable!D$310:D$615,MATCH(totalExpenditure!$A9,[2]pivotTable!$A$310:$A$615,0))/100*INDEX(gDP!S$6:S$271,MATCH(totalExpenditure!$A9,gDP!$B$6:$B$271)))</f>
        <v/>
      </c>
      <c r="BD9" s="77" t="str">
        <f>IF(INDEX([2]pivotTable!E$310:E$615,MATCH(totalExpenditure!$A9,[2]pivotTable!$A$310:$A$615,0))/100*INDEX(gDP!T$6:T$271,MATCH(totalExpenditure!$A9,gDP!$B$6:$B$271))=0,"",INDEX([2]pivotTable!E$310:E$615,MATCH(totalExpenditure!$A9,[2]pivotTable!$A$310:$A$615,0))/100*INDEX(gDP!T$6:T$271,MATCH(totalExpenditure!$A9,gDP!$B$6:$B$271)))</f>
        <v/>
      </c>
      <c r="BE9" s="77" t="str">
        <f>IF(INDEX([2]pivotTable!F$310:F$615,MATCH(totalExpenditure!$A9,[2]pivotTable!$A$310:$A$615,0))/100*INDEX(gDP!U$6:U$271,MATCH(totalExpenditure!$A9,gDP!$B$6:$B$271))=0,"",INDEX([2]pivotTable!F$310:F$615,MATCH(totalExpenditure!$A9,[2]pivotTable!$A$310:$A$615,0))/100*INDEX(gDP!U$6:U$271,MATCH(totalExpenditure!$A9,gDP!$B$6:$B$271)))</f>
        <v/>
      </c>
      <c r="BF9" s="77" t="str">
        <f>IF(INDEX([2]pivotTable!G$310:G$615,MATCH(totalExpenditure!$A9,[2]pivotTable!$A$310:$A$615,0))/100*INDEX(gDP!V$6:V$271,MATCH(totalExpenditure!$A9,gDP!$B$6:$B$271))=0,"",INDEX([2]pivotTable!G$310:G$615,MATCH(totalExpenditure!$A9,[2]pivotTable!$A$310:$A$615,0))/100*INDEX(gDP!V$6:V$271,MATCH(totalExpenditure!$A9,gDP!$B$6:$B$271)))</f>
        <v/>
      </c>
      <c r="BG9" s="77" t="str">
        <f>IF(INDEX([2]pivotTable!H$310:H$615,MATCH(totalExpenditure!$A9,[2]pivotTable!$A$310:$A$615,0))/100*INDEX(gDP!W$6:W$271,MATCH(totalExpenditure!$A9,gDP!$B$6:$B$271))=0,"",INDEX([2]pivotTable!H$310:H$615,MATCH(totalExpenditure!$A9,[2]pivotTable!$A$310:$A$615,0))/100*INDEX(gDP!W$6:W$271,MATCH(totalExpenditure!$A9,gDP!$B$6:$B$271)))</f>
        <v/>
      </c>
      <c r="BH9" s="77" t="str">
        <f>IF(INDEX([2]pivotTable!I$310:I$615,MATCH(totalExpenditure!$A9,[2]pivotTable!$A$310:$A$615,0))/100*INDEX(gDP!X$6:X$271,MATCH(totalExpenditure!$A9,gDP!$B$6:$B$271))=0,"",INDEX([2]pivotTable!I$310:I$615,MATCH(totalExpenditure!$A9,[2]pivotTable!$A$310:$A$615,0))/100*INDEX(gDP!X$6:X$271,MATCH(totalExpenditure!$A9,gDP!$B$6:$B$271)))</f>
        <v/>
      </c>
      <c r="BI9" s="77" t="str">
        <f>IF(INDEX([2]pivotTable!J$310:J$615,MATCH(totalExpenditure!$A9,[2]pivotTable!$A$310:$A$615,0))/100*INDEX(gDP!Y$6:Y$271,MATCH(totalExpenditure!$A9,gDP!$B$6:$B$271))=0,"",INDEX([2]pivotTable!J$310:J$615,MATCH(totalExpenditure!$A9,[2]pivotTable!$A$310:$A$615,0))/100*INDEX(gDP!Y$6:Y$271,MATCH(totalExpenditure!$A9,gDP!$B$6:$B$271)))</f>
        <v/>
      </c>
      <c r="BJ9" s="77" t="str">
        <f>IF(INDEX([2]pivotTable!K$310:K$615,MATCH(totalExpenditure!$A9,[2]pivotTable!$A$310:$A$615,0))/100*INDEX(gDP!Z$6:Z$271,MATCH(totalExpenditure!$A9,gDP!$B$6:$B$271))=0,"",INDEX([2]pivotTable!K$310:K$615,MATCH(totalExpenditure!$A9,[2]pivotTable!$A$310:$A$615,0))/100*INDEX(gDP!Z$6:Z$271,MATCH(totalExpenditure!$A9,gDP!$B$6:$B$271)))</f>
        <v/>
      </c>
      <c r="BK9" s="77" t="str">
        <f>IF(INDEX([2]pivotTable!L$310:L$615,MATCH(totalExpenditure!$A9,[2]pivotTable!$A$310:$A$615,0))/100*INDEX(gDP!AA$6:AA$271,MATCH(totalExpenditure!$A9,gDP!$B$6:$B$271))=0,"",INDEX([2]pivotTable!L$310:L$615,MATCH(totalExpenditure!$A9,[2]pivotTable!$A$310:$A$615,0))/100*INDEX(gDP!AA$6:AA$271,MATCH(totalExpenditure!$A9,gDP!$B$6:$B$271)))</f>
        <v/>
      </c>
      <c r="BL9" s="77" t="str">
        <f>IF(INDEX([2]pivotTable!M$310:M$615,MATCH(totalExpenditure!$A9,[2]pivotTable!$A$310:$A$615,0))/100*INDEX(gDP!AB$6:AB$271,MATCH(totalExpenditure!$A9,gDP!$B$6:$B$271))=0,"",INDEX([2]pivotTable!M$310:M$615,MATCH(totalExpenditure!$A9,[2]pivotTable!$A$310:$A$615,0))/100*INDEX(gDP!AB$6:AB$271,MATCH(totalExpenditure!$A9,gDP!$B$6:$B$271)))</f>
        <v/>
      </c>
      <c r="BM9" s="77" t="str">
        <f>IF(INDEX([2]pivotTable!N$310:N$615,MATCH(totalExpenditure!$A9,[2]pivotTable!$A$310:$A$615,0))/100*INDEX(gDP!AC$6:AC$271,MATCH(totalExpenditure!$A9,gDP!$B$6:$B$271))=0,"",INDEX([2]pivotTable!N$310:N$615,MATCH(totalExpenditure!$A9,[2]pivotTable!$A$310:$A$615,0))/100*INDEX(gDP!AC$6:AC$271,MATCH(totalExpenditure!$A9,gDP!$B$6:$B$271)))</f>
        <v/>
      </c>
      <c r="BN9" s="77" t="str">
        <f>IF(INDEX([2]pivotTable!O$310:O$615,MATCH(totalExpenditure!$A9,[2]pivotTable!$A$310:$A$615,0))/100*INDEX(gDP!AD$6:AD$271,MATCH(totalExpenditure!$A9,gDP!$B$6:$B$271))=0,"",INDEX([2]pivotTable!O$310:O$615,MATCH(totalExpenditure!$A9,[2]pivotTable!$A$310:$A$615,0))/100*INDEX(gDP!AD$6:AD$271,MATCH(totalExpenditure!$A9,gDP!$B$6:$B$271)))</f>
        <v/>
      </c>
      <c r="BO9" s="77" t="str">
        <f>IF(INDEX([2]pivotTable!P$310:P$615,MATCH(totalExpenditure!$A9,[2]pivotTable!$A$310:$A$615,0))/100*INDEX(gDP!AE$6:AE$271,MATCH(totalExpenditure!$A9,gDP!$B$6:$B$271))=0,"",INDEX([2]pivotTable!P$310:P$615,MATCH(totalExpenditure!$A9,[2]pivotTable!$A$310:$A$615,0))/100*INDEX(gDP!AE$6:AE$271,MATCH(totalExpenditure!$A9,gDP!$B$6:$B$271)))</f>
        <v/>
      </c>
      <c r="BP9" s="77" t="str">
        <f>IF(INDEX([2]pivotTable!Q$310:Q$615,MATCH(totalExpenditure!$A9,[2]pivotTable!$A$310:$A$615,0))/100*INDEX(gDP!AF$6:AF$271,MATCH(totalExpenditure!$A9,gDP!$B$6:$B$271))=0,"",INDEX([2]pivotTable!Q$310:Q$615,MATCH(totalExpenditure!$A9,[2]pivotTable!$A$310:$A$615,0))/100*INDEX(gDP!AF$6:AF$271,MATCH(totalExpenditure!$A9,gDP!$B$6:$B$271)))</f>
        <v/>
      </c>
      <c r="BQ9" s="77" t="str">
        <f>IF(INDEX([2]pivotTable!R$310:R$615,MATCH(totalExpenditure!$A9,[2]pivotTable!$A$310:$A$615,0))/100*INDEX(gDP!AG$6:AG$271,MATCH(totalExpenditure!$A9,gDP!$B$6:$B$271))=0,"",INDEX([2]pivotTable!R$310:R$615,MATCH(totalExpenditure!$A9,[2]pivotTable!$A$310:$A$615,0))/100*INDEX(gDP!AG$6:AG$271,MATCH(totalExpenditure!$A9,gDP!$B$6:$B$271)))</f>
        <v/>
      </c>
      <c r="BR9" s="77" t="str">
        <f>IF(INDEX([2]pivotTable!S$310:S$615,MATCH(totalExpenditure!$A9,[2]pivotTable!$A$310:$A$615,0))/100*INDEX(gDP!AH$6:AH$271,MATCH(totalExpenditure!$A9,gDP!$B$6:$B$271))=0,"",INDEX([2]pivotTable!S$310:S$615,MATCH(totalExpenditure!$A9,[2]pivotTable!$A$310:$A$615,0))/100*INDEX(gDP!AH$6:AH$271,MATCH(totalExpenditure!$A9,gDP!$B$6:$B$271)))</f>
        <v/>
      </c>
      <c r="BS9" s="77" t="str">
        <f>IF(INDEX([2]pivotTable!T$310:T$615,MATCH(totalExpenditure!$A9,[2]pivotTable!$A$310:$A$615,0))/100*INDEX(gDP!AI$6:AI$271,MATCH(totalExpenditure!$A9,gDP!$B$6:$B$271))=0,"",INDEX([2]pivotTable!T$310:T$615,MATCH(totalExpenditure!$A9,[2]pivotTable!$A$310:$A$615,0))/100*INDEX(gDP!AI$6:AI$271,MATCH(totalExpenditure!$A9,gDP!$B$6:$B$271)))</f>
        <v/>
      </c>
      <c r="BT9" s="77" t="str">
        <f>IF(INDEX([2]pivotTable!U$310:U$615,MATCH(totalExpenditure!$A9,[2]pivotTable!$A$310:$A$615,0))/100*INDEX(gDP!AJ$6:AJ$271,MATCH(totalExpenditure!$A9,gDP!$B$6:$B$271))=0,"",INDEX([2]pivotTable!U$310:U$615,MATCH(totalExpenditure!$A9,[2]pivotTable!$A$310:$A$615,0))/100*INDEX(gDP!AJ$6:AJ$271,MATCH(totalExpenditure!$A9,gDP!$B$6:$B$271)))</f>
        <v/>
      </c>
      <c r="BU9" s="77" t="str">
        <f>IF(INDEX([2]pivotTable!V$310:V$615,MATCH(totalExpenditure!$A9,[2]pivotTable!$A$310:$A$615,0))/100*INDEX(gDP!AK$6:AK$271,MATCH(totalExpenditure!$A9,gDP!$B$6:$B$271))=0,"",INDEX([2]pivotTable!V$310:V$615,MATCH(totalExpenditure!$A9,[2]pivotTable!$A$310:$A$615,0))/100*INDEX(gDP!AK$6:AK$271,MATCH(totalExpenditure!$A9,gDP!$B$6:$B$271)))</f>
        <v/>
      </c>
      <c r="BV9" s="77" t="str">
        <f>IF(INDEX([2]pivotTable!W$310:W$615,MATCH(totalExpenditure!$A9,[2]pivotTable!$A$310:$A$615,0))/100*INDEX(gDP!AL$6:AL$271,MATCH(totalExpenditure!$A9,gDP!$B$6:$B$271))=0,"",INDEX([2]pivotTable!W$310:W$615,MATCH(totalExpenditure!$A9,[2]pivotTable!$A$310:$A$615,0))/100*INDEX(gDP!AL$6:AL$271,MATCH(totalExpenditure!$A9,gDP!$B$6:$B$271)))</f>
        <v/>
      </c>
      <c r="BW9" s="77" t="str">
        <f>IF(INDEX([2]pivotTable!X$310:X$615,MATCH(totalExpenditure!$A9,[2]pivotTable!$A$310:$A$615,0))/100*INDEX(gDP!AM$6:AM$271,MATCH(totalExpenditure!$A9,gDP!$B$6:$B$271))=0,"",INDEX([2]pivotTable!X$310:X$615,MATCH(totalExpenditure!$A9,[2]pivotTable!$A$310:$A$615,0))/100*INDEX(gDP!AM$6:AM$271,MATCH(totalExpenditure!$A9,gDP!$B$6:$B$271)))</f>
        <v/>
      </c>
      <c r="BX9" s="77" t="str">
        <f>IF(INDEX([2]pivotTable!Y$310:Y$615,MATCH(totalExpenditure!$A9,[2]pivotTable!$A$310:$A$615,0))/100*INDEX(gDP!AN$6:AN$271,MATCH(totalExpenditure!$A9,gDP!$B$6:$B$271))=0,"",INDEX([2]pivotTable!Y$310:Y$615,MATCH(totalExpenditure!$A9,[2]pivotTable!$A$310:$A$615,0))/100*INDEX(gDP!AN$6:AN$271,MATCH(totalExpenditure!$A9,gDP!$B$6:$B$271)))</f>
        <v/>
      </c>
      <c r="BY9" s="77" t="str">
        <f>IF(INDEX([2]pivotTable!Z$310:Z$615,MATCH(totalExpenditure!$A9,[2]pivotTable!$A$310:$A$615,0))/100*INDEX(gDP!AO$6:AO$271,MATCH(totalExpenditure!$A9,gDP!$B$6:$B$271))=0,"",INDEX([2]pivotTable!Z$310:Z$615,MATCH(totalExpenditure!$A9,[2]pivotTable!$A$310:$A$615,0))/100*INDEX(gDP!AO$6:AO$271,MATCH(totalExpenditure!$A9,gDP!$B$6:$B$271)))</f>
        <v/>
      </c>
      <c r="BZ9" s="77" t="str">
        <f>IF(INDEX([2]pivotTable!AA$310:AA$615,MATCH(totalExpenditure!$A9,[2]pivotTable!$A$310:$A$615,0))/100*INDEX(gDP!AP$6:AP$271,MATCH(totalExpenditure!$A9,gDP!$B$6:$B$271))=0,"",INDEX([2]pivotTable!AA$310:AA$615,MATCH(totalExpenditure!$A9,[2]pivotTable!$A$310:$A$615,0))/100*INDEX(gDP!AP$6:AP$271,MATCH(totalExpenditure!$A9,gDP!$B$6:$B$271)))</f>
        <v/>
      </c>
      <c r="CA9" s="77" t="str">
        <f>IF(INDEX([2]pivotTable!AB$310:AB$615,MATCH(totalExpenditure!$A9,[2]pivotTable!$A$310:$A$615,0))/100*INDEX(gDP!AQ$6:AQ$271,MATCH(totalExpenditure!$A9,gDP!$B$6:$B$271))=0,"",INDEX([2]pivotTable!AB$310:AB$615,MATCH(totalExpenditure!$A9,[2]pivotTable!$A$310:$A$615,0))/100*INDEX(gDP!AQ$6:AQ$271,MATCH(totalExpenditure!$A9,gDP!$B$6:$B$271)))</f>
        <v/>
      </c>
      <c r="CB9" s="77">
        <f>IF(INDEX([2]pivotTable!AC$310:AC$615,MATCH(totalExpenditure!$A9,[2]pivotTable!$A$310:$A$615,0))/100*INDEX(gDP!AR$6:AR$271,MATCH(totalExpenditure!$A9,gDP!$B$6:$B$271))=0,"",INDEX([2]pivotTable!AC$310:AC$615,MATCH(totalExpenditure!$A9,[2]pivotTable!$A$310:$A$615,0))/100*INDEX(gDP!AR$6:AR$271,MATCH(totalExpenditure!$A9,gDP!$B$6:$B$271)))</f>
        <v>208584100.2241011</v>
      </c>
      <c r="CC9" s="77">
        <f>IF(INDEX([2]pivotTable!AD$310:AD$615,MATCH(totalExpenditure!$A9,[2]pivotTable!$A$310:$A$615,0))/100*INDEX(gDP!AS$6:AS$271,MATCH(totalExpenditure!$A9,gDP!$B$6:$B$271))=0,"",INDEX([2]pivotTable!AD$310:AD$615,MATCH(totalExpenditure!$A9,[2]pivotTable!$A$310:$A$615,0))/100*INDEX(gDP!AS$6:AS$271,MATCH(totalExpenditure!$A9,gDP!$B$6:$B$271)))</f>
        <v>196286291.85828969</v>
      </c>
      <c r="CD9" s="77">
        <f>IF(INDEX([2]pivotTable!AE$310:AE$615,MATCH(totalExpenditure!$A9,[2]pivotTable!$A$310:$A$615,0))/100*INDEX(gDP!AT$6:AT$271,MATCH(totalExpenditure!$A9,gDP!$B$6:$B$271))=0,"",INDEX([2]pivotTable!AE$310:AE$615,MATCH(totalExpenditure!$A9,[2]pivotTable!$A$310:$A$615,0))/100*INDEX(gDP!AT$6:AT$271,MATCH(totalExpenditure!$A9,gDP!$B$6:$B$271)))</f>
        <v>225189193.76683027</v>
      </c>
      <c r="CE9" s="77">
        <f>IF(INDEX([2]pivotTable!AF$310:AF$615,MATCH(totalExpenditure!$A9,[2]pivotTable!$A$310:$A$615,0))/100*INDEX(gDP!AU$6:AU$271,MATCH(totalExpenditure!$A9,gDP!$B$6:$B$271))=0,"",INDEX([2]pivotTable!AF$310:AF$615,MATCH(totalExpenditure!$A9,[2]pivotTable!$A$310:$A$615,0))/100*INDEX(gDP!AU$6:AU$271,MATCH(totalExpenditure!$A9,gDP!$B$6:$B$271)))</f>
        <v>372968453.8371256</v>
      </c>
      <c r="CF9" s="77">
        <f>IF(INDEX([2]pivotTable!AG$310:AG$615,MATCH(totalExpenditure!$A9,[2]pivotTable!$A$310:$A$615,0))/100*INDEX(gDP!AV$6:AV$271,MATCH(totalExpenditure!$A9,gDP!$B$6:$B$271))=0,"",INDEX([2]pivotTable!AG$310:AG$615,MATCH(totalExpenditure!$A9,[2]pivotTable!$A$310:$A$615,0))/100*INDEX(gDP!AV$6:AV$271,MATCH(totalExpenditure!$A9,gDP!$B$6:$B$271)))</f>
        <v>520130973.9240393</v>
      </c>
      <c r="CG9" s="77">
        <f>IF(INDEX([2]pivotTable!AH$310:AH$615,MATCH(totalExpenditure!$A9,[2]pivotTable!$A$310:$A$615,0))/100*INDEX(gDP!AW$6:AW$271,MATCH(totalExpenditure!$A9,gDP!$B$6:$B$271))=0,"",INDEX([2]pivotTable!AH$310:AH$615,MATCH(totalExpenditure!$A9,[2]pivotTable!$A$310:$A$615,0))/100*INDEX(gDP!AW$6:AW$271,MATCH(totalExpenditure!$A9,gDP!$B$6:$B$271)))</f>
        <v>732468993.83243132</v>
      </c>
      <c r="CH9" s="77">
        <f>IF(INDEX([2]pivotTable!AI$310:AI$615,MATCH(totalExpenditure!$A9,[2]pivotTable!$A$310:$A$615,0))/100*INDEX(gDP!AX$6:AX$271,MATCH(totalExpenditure!$A9,gDP!$B$6:$B$271))=0,"",INDEX([2]pivotTable!AI$310:AI$615,MATCH(totalExpenditure!$A9,[2]pivotTable!$A$310:$A$615,0))/100*INDEX(gDP!AX$6:AX$271,MATCH(totalExpenditure!$A9,gDP!$B$6:$B$271)))</f>
        <v>1042579404.9234673</v>
      </c>
      <c r="CI9" s="77">
        <f>IF(INDEX([2]pivotTable!AJ$310:AJ$615,MATCH(totalExpenditure!$A9,[2]pivotTable!$A$310:$A$615,0))/100*INDEX(gDP!AY$6:AY$271,MATCH(totalExpenditure!$A9,gDP!$B$6:$B$271))=0,"",INDEX([2]pivotTable!AJ$310:AJ$615,MATCH(totalExpenditure!$A9,[2]pivotTable!$A$310:$A$615,0))/100*INDEX(gDP!AY$6:AY$271,MATCH(totalExpenditure!$A9,gDP!$B$6:$B$271)))</f>
        <v>1555716446.700376</v>
      </c>
      <c r="CJ9" s="77">
        <f>IF(INDEX([2]pivotTable!AK$310:AK$615,MATCH(totalExpenditure!$A9,[2]pivotTable!$A$310:$A$615,0))/100*INDEX(gDP!AZ$6:AZ$271,MATCH(totalExpenditure!$A9,gDP!$B$6:$B$271))=0,"",INDEX([2]pivotTable!AK$310:AK$615,MATCH(totalExpenditure!$A9,[2]pivotTable!$A$310:$A$615,0))/100*INDEX(gDP!AZ$6:AZ$271,MATCH(totalExpenditure!$A9,gDP!$B$6:$B$271)))</f>
        <v>2108105220.4645464</v>
      </c>
      <c r="CK9" s="77">
        <f>IF(INDEX([2]pivotTable!AL$310:AL$615,MATCH(totalExpenditure!$A9,[2]pivotTable!$A$310:$A$615,0))/100*INDEX(gDP!BA$6:BA$271,MATCH(totalExpenditure!$A9,gDP!$B$6:$B$271))=0,"",INDEX([2]pivotTable!AL$310:AL$615,MATCH(totalExpenditure!$A9,[2]pivotTable!$A$310:$A$615,0))/100*INDEX(gDP!BA$6:BA$271,MATCH(totalExpenditure!$A9,gDP!$B$6:$B$271)))</f>
        <v>3045730078.919301</v>
      </c>
      <c r="CL9" s="77">
        <f>IF(INDEX([2]pivotTable!AM$310:AM$615,MATCH(totalExpenditure!$A9,[2]pivotTable!$A$310:$A$615,0))/100*INDEX(gDP!BB$6:BB$271,MATCH(totalExpenditure!$A9,gDP!$B$6:$B$271))=0,"",INDEX([2]pivotTable!AM$310:AM$615,MATCH(totalExpenditure!$A9,[2]pivotTable!$A$310:$A$615,0))/100*INDEX(gDP!BB$6:BB$271,MATCH(totalExpenditure!$A9,gDP!$B$6:$B$271)))</f>
        <v>2798226408.0298252</v>
      </c>
      <c r="CM9" s="77">
        <f>IF(INDEX([2]pivotTable!AN$310:AN$615,MATCH(totalExpenditure!$A9,[2]pivotTable!$A$310:$A$615,0))/100*INDEX(gDP!BC$6:BC$271,MATCH(totalExpenditure!$A9,gDP!$B$6:$B$271))=0,"",INDEX([2]pivotTable!AN$310:AN$615,MATCH(totalExpenditure!$A9,[2]pivotTable!$A$310:$A$615,0))/100*INDEX(gDP!BC$6:BC$271,MATCH(totalExpenditure!$A9,gDP!$B$6:$B$271)))</f>
        <v>2606163643.5686498</v>
      </c>
      <c r="CN9" s="77">
        <f>IF(INDEX([2]pivotTable!AO$310:AO$615,MATCH(totalExpenditure!$A9,[2]pivotTable!$A$310:$A$615,0))/100*INDEX(gDP!BD$6:BD$271,MATCH(totalExpenditure!$A9,gDP!$B$6:$B$271))=0,"",INDEX([2]pivotTable!AO$310:AO$615,MATCH(totalExpenditure!$A9,[2]pivotTable!$A$310:$A$615,0))/100*INDEX(gDP!BD$6:BD$271,MATCH(totalExpenditure!$A9,gDP!$B$6:$B$271)))</f>
        <v>2973607288.037694</v>
      </c>
      <c r="CO9" s="77">
        <f>IF(INDEX([2]pivotTable!AP$310:AP$615,MATCH(totalExpenditure!$A9,[2]pivotTable!$A$310:$A$615,0))/100*INDEX(gDP!BE$6:BE$271,MATCH(totalExpenditure!$A9,gDP!$B$6:$B$271))=0,"",INDEX([2]pivotTable!AP$310:AP$615,MATCH(totalExpenditure!$A9,[2]pivotTable!$A$310:$A$615,0))/100*INDEX(gDP!BE$6:BE$271,MATCH(totalExpenditure!$A9,gDP!$B$6:$B$271)))</f>
        <v>4123303887.6762447</v>
      </c>
      <c r="CP9" s="77">
        <f>IF(INDEX([2]pivotTable!AQ$310:AQ$615,MATCH(totalExpenditure!$A9,[2]pivotTable!$A$310:$A$615,0))/100*INDEX(gDP!BF$6:BF$271,MATCH(totalExpenditure!$A9,gDP!$B$6:$B$271))=0,"",INDEX([2]pivotTable!AQ$310:AQ$615,MATCH(totalExpenditure!$A9,[2]pivotTable!$A$310:$A$615,0))/100*INDEX(gDP!BF$6:BF$271,MATCH(totalExpenditure!$A9,gDP!$B$6:$B$271)))</f>
        <v>3745196785.8385658</v>
      </c>
      <c r="CQ9" s="77">
        <f>IF(INDEX([2]pivotTable!AR$310:AR$615,MATCH(totalExpenditure!$A9,[2]pivotTable!$A$310:$A$615,0))/100*INDEX(gDP!BG$6:BG$271,MATCH(totalExpenditure!$A9,gDP!$B$6:$B$271))=0,"",INDEX([2]pivotTable!AR$310:AR$615,MATCH(totalExpenditure!$A9,[2]pivotTable!$A$310:$A$615,0))/100*INDEX(gDP!BG$6:BG$271,MATCH(totalExpenditure!$A9,gDP!$B$6:$B$271)))</f>
        <v>4854014852.3456535</v>
      </c>
      <c r="CR9" s="77">
        <f>IF(INDEX([2]pivotTable!AS$310:AS$615,MATCH(totalExpenditure!$A9,[2]pivotTable!$A$310:$A$615,0))/100*INDEX(gDP!BH$6:BH$271,MATCH(totalExpenditure!$A9,gDP!$B$6:$B$271))=0,"",INDEX([2]pivotTable!AS$310:AS$615,MATCH(totalExpenditure!$A9,[2]pivotTable!$A$310:$A$615,0))/100*INDEX(gDP!BH$6:BH$271,MATCH(totalExpenditure!$A9,gDP!$B$6:$B$271)))</f>
        <v>1031659193.7751909</v>
      </c>
      <c r="CS9" s="77">
        <f>IF(INDEX([2]pivotTable!AT$310:AT$615,MATCH(totalExpenditure!$A9,[2]pivotTable!$A$310:$A$615,0))/100*INDEX(gDP!BI$6:BI$271,MATCH(totalExpenditure!$A9,gDP!$B$6:$B$271))=0,"",INDEX([2]pivotTable!AT$310:AT$615,MATCH(totalExpenditure!$A9,[2]pivotTable!$A$310:$A$615,0))/100*INDEX(gDP!BI$6:BI$271,MATCH(totalExpenditure!$A9,gDP!$B$6:$B$271)))</f>
        <v>1493153767.4936862</v>
      </c>
      <c r="CT9" s="77">
        <f>IF(INDEX([2]pivotTable!AU$310:AU$615,MATCH(totalExpenditure!$A9,[2]pivotTable!$A$310:$A$615,0))/100*INDEX(gDP!BJ$6:BJ$271,MATCH(totalExpenditure!$A9,gDP!$B$6:$B$271))=0,"",INDEX([2]pivotTable!AU$310:AU$615,MATCH(totalExpenditure!$A9,[2]pivotTable!$A$310:$A$615,0))/100*INDEX(gDP!BJ$6:BJ$271,MATCH(totalExpenditure!$A9,gDP!$B$6:$B$271)))</f>
        <v>1834884859.269207</v>
      </c>
      <c r="CU9" s="77">
        <f>IF(INDEX([2]pivotTable!AV$310:AV$615,MATCH(totalExpenditure!$A9,[2]pivotTable!$A$310:$A$615,0))/100*INDEX(gDP!BK$6:BK$271,MATCH(totalExpenditure!$A9,gDP!$B$6:$B$271))=0,"",INDEX([2]pivotTable!AV$310:AV$615,MATCH(totalExpenditure!$A9,[2]pivotTable!$A$310:$A$615,0))/100*INDEX(gDP!BK$6:BK$271,MATCH(totalExpenditure!$A9,gDP!$B$6:$B$271)))</f>
        <v>1485727870.4501517</v>
      </c>
      <c r="CV9" s="77">
        <f>IF(INDEX([2]pivotTable!AW$310:AW$615,MATCH(totalExpenditure!$A9,[2]pivotTable!$A$310:$A$615,0))/100*INDEX(gDP!BL$6:BL$271,MATCH(totalExpenditure!$A9,gDP!$B$6:$B$271))=0,"",INDEX([2]pivotTable!AW$310:AW$615,MATCH(totalExpenditure!$A9,[2]pivotTable!$A$310:$A$615,0))/100*INDEX(gDP!BL$6:BL$271,MATCH(totalExpenditure!$A9,gDP!$B$6:$B$271)))</f>
        <v>1410869458.3673513</v>
      </c>
      <c r="CW9" s="77" t="str">
        <f>IF(INDEX([2]pivotTable!AX$310:AX$615,MATCH(totalExpenditure!$A9,[2]pivotTable!$A$310:$A$615,0))/100*INDEX(gDP!BM$6:BM$271,MATCH(totalExpenditure!$A9,gDP!$B$6:$B$271))=0,"",INDEX([2]pivotTable!AX$310:AX$615,MATCH(totalExpenditure!$A9,[2]pivotTable!$A$310:$A$615,0))/100*INDEX(gDP!BM$6:BM$271,MATCH(totalExpenditure!$A9,gDP!$B$6:$B$271)))</f>
        <v/>
      </c>
      <c r="CX9" s="77" t="str">
        <f>IF(INDEX([2]pivotTable!AY$310:AY$615,MATCH(totalExpenditure!$A9,[2]pivotTable!$A$310:$A$615,0))/100*INDEX(gDP!BN$6:BN$271,MATCH(totalExpenditure!$A9,gDP!$B$6:$B$271))=0,"",INDEX([2]pivotTable!AY$310:AY$615,MATCH(totalExpenditure!$A9,[2]pivotTable!$A$310:$A$615,0))/100*INDEX(gDP!BN$6:BN$271,MATCH(totalExpenditure!$A9,gDP!$B$6:$B$271)))</f>
        <v/>
      </c>
      <c r="CY9" s="77" t="str">
        <f>IF(INDEX([2]pivotTable!AZ$310:AZ$615,MATCH(totalExpenditure!$A9,[2]pivotTable!$A$310:$A$615,0))/100*INDEX(gDP!BO$6:BO$271,MATCH(totalExpenditure!$A9,gDP!$B$6:$B$271))=0,"",INDEX([2]pivotTable!AZ$310:AZ$615,MATCH(totalExpenditure!$A9,[2]pivotTable!$A$310:$A$615,0))/100*INDEX(gDP!BO$6:BO$271,MATCH(totalExpenditure!$A9,gDP!$B$6:$B$271)))</f>
        <v/>
      </c>
      <c r="CZ9" s="77" t="str">
        <f>IF(B9="","",IF(BA9="","",B9-B9+INDEX(gDP!Q$6:Q$271,MATCH(totalExpenditure!$A9,gDP!$B$6:$B$271))))</f>
        <v/>
      </c>
      <c r="DA9" s="77" t="str">
        <f>IF(C9="","",IF(BB9="","",C9-C9+INDEX(gDP!R$6:R$271,MATCH(totalExpenditure!$A9,gDP!$B$6:$B$271))))</f>
        <v/>
      </c>
      <c r="DB9" s="77" t="str">
        <f>IF(D9="","",IF(BC9="","",D9-D9+INDEX(gDP!S$6:S$271,MATCH(totalExpenditure!$A9,gDP!$B$6:$B$271))))</f>
        <v/>
      </c>
      <c r="DC9" s="77" t="str">
        <f>IF(E9="","",IF(BD9="","",E9-E9+INDEX(gDP!T$6:T$271,MATCH(totalExpenditure!$A9,gDP!$B$6:$B$271))))</f>
        <v/>
      </c>
      <c r="DD9" s="77" t="str">
        <f>IF(F9="","",IF(BE9="","",F9-F9+INDEX(gDP!U$6:U$271,MATCH(totalExpenditure!$A9,gDP!$B$6:$B$271))))</f>
        <v/>
      </c>
      <c r="DE9" s="77" t="str">
        <f>IF(G9="","",IF(BF9="","",G9-G9+INDEX(gDP!V$6:V$271,MATCH(totalExpenditure!$A9,gDP!$B$6:$B$271))))</f>
        <v/>
      </c>
      <c r="DF9" s="77" t="str">
        <f>IF(H9="","",IF(BG9="","",H9-H9+INDEX(gDP!W$6:W$271,MATCH(totalExpenditure!$A9,gDP!$B$6:$B$271))))</f>
        <v/>
      </c>
      <c r="DG9" s="77" t="str">
        <f>IF(I9="","",IF(BH9="","",I9-I9+INDEX(gDP!X$6:X$271,MATCH(totalExpenditure!$A9,gDP!$B$6:$B$271))))</f>
        <v/>
      </c>
      <c r="DH9" s="77" t="str">
        <f>IF(J9="","",IF(BI9="","",J9-J9+INDEX(gDP!Y$6:Y$271,MATCH(totalExpenditure!$A9,gDP!$B$6:$B$271))))</f>
        <v/>
      </c>
      <c r="DI9" s="77" t="str">
        <f>IF(K9="","",IF(BJ9="","",K9-K9+INDEX(gDP!Z$6:Z$271,MATCH(totalExpenditure!$A9,gDP!$B$6:$B$271))))</f>
        <v/>
      </c>
      <c r="DJ9" s="77" t="str">
        <f>IF(L9="","",IF(BK9="","",L9-L9+INDEX(gDP!AA$6:AA$271,MATCH(totalExpenditure!$A9,gDP!$B$6:$B$271))))</f>
        <v/>
      </c>
      <c r="DK9" s="77" t="str">
        <f>IF(M9="","",IF(BL9="","",M9-M9+INDEX(gDP!AB$6:AB$271,MATCH(totalExpenditure!$A9,gDP!$B$6:$B$271))))</f>
        <v/>
      </c>
      <c r="DL9" s="77" t="str">
        <f>IF(N9="","",IF(BM9="","",N9-N9+INDEX(gDP!AC$6:AC$271,MATCH(totalExpenditure!$A9,gDP!$B$6:$B$271))))</f>
        <v/>
      </c>
      <c r="DM9" s="77" t="str">
        <f>IF(O9="","",IF(BN9="","",O9-O9+INDEX(gDP!AD$6:AD$271,MATCH(totalExpenditure!$A9,gDP!$B$6:$B$271))))</f>
        <v/>
      </c>
      <c r="DN9" s="77" t="str">
        <f>IF(P9="","",IF(BO9="","",P9-P9+INDEX(gDP!AE$6:AE$271,MATCH(totalExpenditure!$A9,gDP!$B$6:$B$271))))</f>
        <v/>
      </c>
      <c r="DO9" s="77" t="str">
        <f>IF(Q9="","",IF(BP9="","",Q9-Q9+INDEX(gDP!AF$6:AF$271,MATCH(totalExpenditure!$A9,gDP!$B$6:$B$271))))</f>
        <v/>
      </c>
      <c r="DP9" s="77" t="str">
        <f>IF(R9="","",IF(BQ9="","",R9-R9+INDEX(gDP!AG$6:AG$271,MATCH(totalExpenditure!$A9,gDP!$B$6:$B$271))))</f>
        <v/>
      </c>
      <c r="DQ9" s="77" t="str">
        <f>IF(S9="","",IF(BR9="","",S9-S9+INDEX(gDP!AH$6:AH$271,MATCH(totalExpenditure!$A9,gDP!$B$6:$B$271))))</f>
        <v/>
      </c>
      <c r="DR9" s="77" t="str">
        <f>IF(T9="","",IF(BS9="","",T9-T9+INDEX(gDP!AI$6:AI$271,MATCH(totalExpenditure!$A9,gDP!$B$6:$B$271))))</f>
        <v/>
      </c>
      <c r="DS9" s="77" t="str">
        <f>IF(U9="","",IF(BT9="","",U9-U9+INDEX(gDP!AJ$6:AJ$271,MATCH(totalExpenditure!$A9,gDP!$B$6:$B$271))))</f>
        <v/>
      </c>
      <c r="DT9" s="77" t="str">
        <f>IF(V9="","",IF(BU9="","",V9-V9+INDEX(gDP!AK$6:AK$271,MATCH(totalExpenditure!$A9,gDP!$B$6:$B$271))))</f>
        <v/>
      </c>
      <c r="DU9" s="77" t="str">
        <f>IF(W9="","",IF(BV9="","",W9-W9+INDEX(gDP!AL$6:AL$271,MATCH(totalExpenditure!$A9,gDP!$B$6:$B$271))))</f>
        <v/>
      </c>
      <c r="DV9" s="77" t="str">
        <f>IF(X9="","",IF(BW9="","",X9-X9+INDEX(gDP!AM$6:AM$271,MATCH(totalExpenditure!$A9,gDP!$B$6:$B$271))))</f>
        <v/>
      </c>
      <c r="DW9" s="77" t="str">
        <f>IF(Y9="","",IF(BX9="","",Y9-Y9+INDEX(gDP!AN$6:AN$271,MATCH(totalExpenditure!$A9,gDP!$B$6:$B$271))))</f>
        <v/>
      </c>
      <c r="DX9" s="77" t="str">
        <f>IF(Z9="","",IF(BY9="","",Z9-Z9+INDEX(gDP!AO$6:AO$271,MATCH(totalExpenditure!$A9,gDP!$B$6:$B$271))))</f>
        <v/>
      </c>
      <c r="DY9" s="77" t="str">
        <f>IF(AA9="","",IF(BZ9="","",AA9-AA9+INDEX(gDP!AP$6:AP$271,MATCH(totalExpenditure!$A9,gDP!$B$6:$B$271))))</f>
        <v/>
      </c>
      <c r="DZ9" s="77" t="str">
        <f>IF(AB9="","",IF(CA9="","",AB9-AB9+INDEX(gDP!AQ$6:AQ$271,MATCH(totalExpenditure!$A9,gDP!$B$6:$B$271))))</f>
        <v/>
      </c>
      <c r="EA9" s="77">
        <f>IF(AC9="","",IF(CB9="","",AC9-AC9+INDEX(gDP!AR$6:AR$271,MATCH(totalExpenditure!$A9,gDP!$B$6:$B$271))))</f>
        <v>6152923310.4454603</v>
      </c>
      <c r="EB9" s="77">
        <f>IF(AD9="","",IF(CC9="","",AD9-AD9+INDEX(gDP!AS$6:AS$271,MATCH(totalExpenditure!$A9,gDP!$B$6:$B$271))))</f>
        <v>9129594970.1530094</v>
      </c>
      <c r="EC9" s="77">
        <f>IF(AE9="","",IF(CD9="","",AE9-AE9+INDEX(gDP!AT$6:AT$271,MATCH(totalExpenditure!$A9,gDP!$B$6:$B$271))))</f>
        <v>8936079117.7313595</v>
      </c>
      <c r="ED9" s="77">
        <f>IF(AF9="","",IF(CE9="","",AF9-AF9+INDEX(gDP!AU$6:AU$271,MATCH(totalExpenditure!$A9,gDP!$B$6:$B$271))))</f>
        <v>15285592370.374001</v>
      </c>
      <c r="EE9" s="77">
        <f>IF(AG9="","",IF(CF9="","",AG9-AG9+INDEX(gDP!AV$6:AV$271,MATCH(totalExpenditure!$A9,gDP!$B$6:$B$271))))</f>
        <v>17812704586.439701</v>
      </c>
      <c r="EF9" s="77">
        <f>IF(AH9="","",IF(CG9="","",AH9-AH9+INDEX(gDP!AW$6:AW$271,MATCH(totalExpenditure!$A9,gDP!$B$6:$B$271))))</f>
        <v>23552057679.499401</v>
      </c>
      <c r="EG9" s="77">
        <f>IF(AI9="","",IF(CH9="","",AI9-AI9+INDEX(gDP!AX$6:AX$271,MATCH(totalExpenditure!$A9,gDP!$B$6:$B$271))))</f>
        <v>36970900883.810898</v>
      </c>
      <c r="EH9" s="77">
        <f>IF(AJ9="","",IF(CI9="","",AJ9-AJ9+INDEX(gDP!AY$6:AY$271,MATCH(totalExpenditure!$A9,gDP!$B$6:$B$271))))</f>
        <v>52381025141.426804</v>
      </c>
      <c r="EI9" s="77">
        <f>IF(AK9="","",IF(CJ9="","",AK9-AK9+INDEX(gDP!AZ$6:AZ$271,MATCH(totalExpenditure!$A9,gDP!$B$6:$B$271))))</f>
        <v>65266415494.2584</v>
      </c>
      <c r="EJ9" s="77">
        <f>IF(AL9="","",IF(CK9="","",AL9-AL9+INDEX(gDP!BA$6:BA$271,MATCH(totalExpenditure!$A9,gDP!$B$6:$B$271))))</f>
        <v>88538665084.863403</v>
      </c>
      <c r="EK9" s="77">
        <f>IF(AM9="","",IF(CL9="","",AM9-AM9+INDEX(gDP!BB$6:BB$271,MATCH(totalExpenditure!$A9,gDP!$B$6:$B$271))))</f>
        <v>70307196181.6539</v>
      </c>
      <c r="EL9" s="77">
        <f>IF(AN9="","",IF(CM9="","",AN9-AN9+INDEX(gDP!BC$6:BC$271,MATCH(totalExpenditure!$A9,gDP!$B$6:$B$271))))</f>
        <v>83799474069.731506</v>
      </c>
      <c r="EM9" s="77">
        <f>IF(AO9="","",IF(CN9="","",AO9-AO9+INDEX(gDP!BD$6:BD$271,MATCH(totalExpenditure!$A9,gDP!$B$6:$B$271))))</f>
        <v>111789747670.59</v>
      </c>
      <c r="EN9" s="77">
        <f>IF(AP9="","",IF(CO9="","",AP9-AP9+INDEX(gDP!BE$6:BE$271,MATCH(totalExpenditure!$A9,gDP!$B$6:$B$271))))</f>
        <v>128052915766.343</v>
      </c>
      <c r="EO9" s="77">
        <f>IF(AQ9="","",IF(CP9="","",AQ9-AQ9+INDEX(gDP!BF$6:BF$271,MATCH(totalExpenditure!$A9,gDP!$B$6:$B$271))))</f>
        <v>132339109040.23199</v>
      </c>
      <c r="EP9" s="77">
        <f>IF(AR9="","",IF(CQ9="","",AR9-AR9+INDEX(gDP!BG$6:BG$271,MATCH(totalExpenditure!$A9,gDP!$B$6:$B$271))))</f>
        <v>135966802586.713</v>
      </c>
      <c r="EQ9" s="77">
        <f>IF(AS9="","",IF(CR9="","",AS9-AS9+INDEX(gDP!BH$6:BH$271,MATCH(totalExpenditure!$A9,gDP!$B$6:$B$271))))</f>
        <v>90496420506.595703</v>
      </c>
      <c r="ER9" s="77">
        <f>IF(AT9="","",IF(CS9="","",AT9-AT9+INDEX(gDP!BI$6:BI$271,MATCH(totalExpenditure!$A9,gDP!$B$6:$B$271))))</f>
        <v>52761617225.925301</v>
      </c>
      <c r="ES9" s="77">
        <f>IF(AU9="","",IF(CT9="","",AU9-AU9+INDEX(gDP!BJ$6:BJ$271,MATCH(totalExpenditure!$A9,gDP!$B$6:$B$271))))</f>
        <v>73690154990.731201</v>
      </c>
      <c r="ET9" s="77">
        <f>IF(AV9="","",IF(CU9="","",AV9-AV9+INDEX(gDP!BK$6:BK$271,MATCH(totalExpenditure!$A9,gDP!$B$6:$B$271))))</f>
        <v>79450688259.366394</v>
      </c>
      <c r="EU9" s="77">
        <f>IF(AW9="","",IF(CV9="","",AW9-AW9+INDEX(gDP!BL$6:BL$271,MATCH(totalExpenditure!$A9,gDP!$B$6:$B$271))))</f>
        <v>70897962732.027695</v>
      </c>
      <c r="EV9" s="77" t="str">
        <f>IF(AX9="","",IF(CW9="","",AX9-AX9+INDEX(gDP!BM$6:BM$271,MATCH(totalExpenditure!$A9,gDP!$B$6:$B$271))))</f>
        <v/>
      </c>
      <c r="EW9" s="77" t="str">
        <f>IF(AY9="","",IF(CX9="","",AY9-AY9+INDEX(gDP!BN$6:BN$271,MATCH(totalExpenditure!$A9,gDP!$B$6:$B$271))))</f>
        <v/>
      </c>
      <c r="EX9" s="77" t="str">
        <f>IF(AZ9="","",IF(CY9="","",AZ9-AZ9+INDEX(gDP!BO$6:BO$271,MATCH(totalExpenditure!$A9,gDP!$B$6:$B$271))))</f>
        <v/>
      </c>
    </row>
    <row r="10" spans="1:154" x14ac:dyDescent="0.35">
      <c r="A10" t="s">
        <v>229</v>
      </c>
      <c r="B10" s="77" t="str">
        <f>IF(INDEX([2]pivotTable!B$3:B$308,MATCH(totalExpenditure!$A10,[2]pivotTable!$A$3:$A$308,0))/100*INDEX(gDP!Q$6:Q$271,MATCH(totalExpenditure!$A10,gDP!$B$6:$B$271))=0,"",INDEX([2]pivotTable!B$3:B$308,MATCH(totalExpenditure!$A10,[2]pivotTable!$A$3:$A$308,0))/100*INDEX(gDP!Q$6:Q$271,MATCH(totalExpenditure!$A10,gDP!$B$6:$B$271)))</f>
        <v/>
      </c>
      <c r="C10" s="77" t="str">
        <f>IF(INDEX([2]pivotTable!C$3:C$308,MATCH(totalExpenditure!$A10,[2]pivotTable!$A$3:$A$308,0))/100*INDEX(gDP!R$6:R$271,MATCH(totalExpenditure!$A10,gDP!$B$6:$B$271))=0,"",INDEX([2]pivotTable!C$3:C$308,MATCH(totalExpenditure!$A10,[2]pivotTable!$A$3:$A$308,0))/100*INDEX(gDP!R$6:R$271,MATCH(totalExpenditure!$A10,gDP!$B$6:$B$271)))</f>
        <v/>
      </c>
      <c r="D10" s="77" t="str">
        <f>IF(INDEX([2]pivotTable!D$3:D$308,MATCH(totalExpenditure!$A10,[2]pivotTable!$A$3:$A$308,0))/100*INDEX(gDP!S$6:S$271,MATCH(totalExpenditure!$A10,gDP!$B$6:$B$271))=0,"",INDEX([2]pivotTable!D$3:D$308,MATCH(totalExpenditure!$A10,[2]pivotTable!$A$3:$A$308,0))/100*INDEX(gDP!S$6:S$271,MATCH(totalExpenditure!$A10,gDP!$B$6:$B$271)))</f>
        <v/>
      </c>
      <c r="E10" s="77" t="str">
        <f>IF(INDEX([2]pivotTable!E$3:E$308,MATCH(totalExpenditure!$A10,[2]pivotTable!$A$3:$A$308,0))/100*INDEX(gDP!T$6:T$271,MATCH(totalExpenditure!$A10,gDP!$B$6:$B$271))=0,"",INDEX([2]pivotTable!E$3:E$308,MATCH(totalExpenditure!$A10,[2]pivotTable!$A$3:$A$308,0))/100*INDEX(gDP!T$6:T$271,MATCH(totalExpenditure!$A10,gDP!$B$6:$B$271)))</f>
        <v/>
      </c>
      <c r="F10" s="77" t="str">
        <f>IF(INDEX([2]pivotTable!F$3:F$308,MATCH(totalExpenditure!$A10,[2]pivotTable!$A$3:$A$308,0))/100*INDEX(gDP!U$6:U$271,MATCH(totalExpenditure!$A10,gDP!$B$6:$B$271))=0,"",INDEX([2]pivotTable!F$3:F$308,MATCH(totalExpenditure!$A10,[2]pivotTable!$A$3:$A$308,0))/100*INDEX(gDP!U$6:U$271,MATCH(totalExpenditure!$A10,gDP!$B$6:$B$271)))</f>
        <v/>
      </c>
      <c r="G10" s="77" t="str">
        <f>IF(INDEX([2]pivotTable!G$3:G$308,MATCH(totalExpenditure!$A10,[2]pivotTable!$A$3:$A$308,0))/100*INDEX(gDP!V$6:V$271,MATCH(totalExpenditure!$A10,gDP!$B$6:$B$271))=0,"",INDEX([2]pivotTable!G$3:G$308,MATCH(totalExpenditure!$A10,[2]pivotTable!$A$3:$A$308,0))/100*INDEX(gDP!V$6:V$271,MATCH(totalExpenditure!$A10,gDP!$B$6:$B$271)))</f>
        <v/>
      </c>
      <c r="H10" s="77" t="str">
        <f>IF(INDEX([2]pivotTable!H$3:H$308,MATCH(totalExpenditure!$A10,[2]pivotTable!$A$3:$A$308,0))/100*INDEX(gDP!W$6:W$271,MATCH(totalExpenditure!$A10,gDP!$B$6:$B$271))=0,"",INDEX([2]pivotTable!H$3:H$308,MATCH(totalExpenditure!$A10,[2]pivotTable!$A$3:$A$308,0))/100*INDEX(gDP!W$6:W$271,MATCH(totalExpenditure!$A10,gDP!$B$6:$B$271)))</f>
        <v/>
      </c>
      <c r="I10" s="77" t="str">
        <f>IF(INDEX([2]pivotTable!I$3:I$308,MATCH(totalExpenditure!$A10,[2]pivotTable!$A$3:$A$308,0))/100*INDEX(gDP!X$6:X$271,MATCH(totalExpenditure!$A10,gDP!$B$6:$B$271))=0,"",INDEX([2]pivotTable!I$3:I$308,MATCH(totalExpenditure!$A10,[2]pivotTable!$A$3:$A$308,0))/100*INDEX(gDP!X$6:X$271,MATCH(totalExpenditure!$A10,gDP!$B$6:$B$271)))</f>
        <v/>
      </c>
      <c r="J10" s="77" t="str">
        <f>IF(INDEX([2]pivotTable!J$3:J$308,MATCH(totalExpenditure!$A10,[2]pivotTable!$A$3:$A$308,0))/100*INDEX(gDP!Y$6:Y$271,MATCH(totalExpenditure!$A10,gDP!$B$6:$B$271))=0,"",INDEX([2]pivotTable!J$3:J$308,MATCH(totalExpenditure!$A10,[2]pivotTable!$A$3:$A$308,0))/100*INDEX(gDP!Y$6:Y$271,MATCH(totalExpenditure!$A10,gDP!$B$6:$B$271)))</f>
        <v/>
      </c>
      <c r="K10" s="77" t="str">
        <f>IF(INDEX([2]pivotTable!K$3:K$308,MATCH(totalExpenditure!$A10,[2]pivotTable!$A$3:$A$308,0))/100*INDEX(gDP!Z$6:Z$271,MATCH(totalExpenditure!$A10,gDP!$B$6:$B$271))=0,"",INDEX([2]pivotTable!K$3:K$308,MATCH(totalExpenditure!$A10,[2]pivotTable!$A$3:$A$308,0))/100*INDEX(gDP!Z$6:Z$271,MATCH(totalExpenditure!$A10,gDP!$B$6:$B$271)))</f>
        <v/>
      </c>
      <c r="L10" s="77" t="str">
        <f>IF(INDEX([2]pivotTable!L$3:L$308,MATCH(totalExpenditure!$A10,[2]pivotTable!$A$3:$A$308,0))/100*INDEX(gDP!AA$6:AA$271,MATCH(totalExpenditure!$A10,gDP!$B$6:$B$271))=0,"",INDEX([2]pivotTable!L$3:L$308,MATCH(totalExpenditure!$A10,[2]pivotTable!$A$3:$A$308,0))/100*INDEX(gDP!AA$6:AA$271,MATCH(totalExpenditure!$A10,gDP!$B$6:$B$271)))</f>
        <v/>
      </c>
      <c r="M10" s="77" t="str">
        <f>IF(INDEX([2]pivotTable!M$3:M$308,MATCH(totalExpenditure!$A10,[2]pivotTable!$A$3:$A$308,0))/100*INDEX(gDP!AB$6:AB$271,MATCH(totalExpenditure!$A10,gDP!$B$6:$B$271))=0,"",INDEX([2]pivotTable!M$3:M$308,MATCH(totalExpenditure!$A10,[2]pivotTable!$A$3:$A$308,0))/100*INDEX(gDP!AB$6:AB$271,MATCH(totalExpenditure!$A10,gDP!$B$6:$B$271)))</f>
        <v/>
      </c>
      <c r="N10" s="77" t="str">
        <f>IF(INDEX([2]pivotTable!N$3:N$308,MATCH(totalExpenditure!$A10,[2]pivotTable!$A$3:$A$308,0))/100*INDEX(gDP!AC$6:AC$271,MATCH(totalExpenditure!$A10,gDP!$B$6:$B$271))=0,"",INDEX([2]pivotTable!N$3:N$308,MATCH(totalExpenditure!$A10,[2]pivotTable!$A$3:$A$308,0))/100*INDEX(gDP!AC$6:AC$271,MATCH(totalExpenditure!$A10,gDP!$B$6:$B$271)))</f>
        <v/>
      </c>
      <c r="O10" s="77" t="str">
        <f>IF(INDEX([2]pivotTable!O$3:O$308,MATCH(totalExpenditure!$A10,[2]pivotTable!$A$3:$A$308,0))/100*INDEX(gDP!AD$6:AD$271,MATCH(totalExpenditure!$A10,gDP!$B$6:$B$271))=0,"",INDEX([2]pivotTable!O$3:O$308,MATCH(totalExpenditure!$A10,[2]pivotTable!$A$3:$A$308,0))/100*INDEX(gDP!AD$6:AD$271,MATCH(totalExpenditure!$A10,gDP!$B$6:$B$271)))</f>
        <v/>
      </c>
      <c r="P10" s="77" t="str">
        <f>IF(INDEX([2]pivotTable!P$3:P$308,MATCH(totalExpenditure!$A10,[2]pivotTable!$A$3:$A$308,0))/100*INDEX(gDP!AE$6:AE$271,MATCH(totalExpenditure!$A10,gDP!$B$6:$B$271))=0,"",INDEX([2]pivotTable!P$3:P$308,MATCH(totalExpenditure!$A10,[2]pivotTable!$A$3:$A$308,0))/100*INDEX(gDP!AE$6:AE$271,MATCH(totalExpenditure!$A10,gDP!$B$6:$B$271)))</f>
        <v/>
      </c>
      <c r="Q10" s="77" t="str">
        <f>IF(INDEX([2]pivotTable!Q$3:Q$308,MATCH(totalExpenditure!$A10,[2]pivotTable!$A$3:$A$308,0))/100*INDEX(gDP!AF$6:AF$271,MATCH(totalExpenditure!$A10,gDP!$B$6:$B$271))=0,"",INDEX([2]pivotTable!Q$3:Q$308,MATCH(totalExpenditure!$A10,[2]pivotTable!$A$3:$A$308,0))/100*INDEX(gDP!AF$6:AF$271,MATCH(totalExpenditure!$A10,gDP!$B$6:$B$271)))</f>
        <v/>
      </c>
      <c r="R10" s="77" t="str">
        <f>IF(INDEX([2]pivotTable!R$3:R$308,MATCH(totalExpenditure!$A10,[2]pivotTable!$A$3:$A$308,0))/100*INDEX(gDP!AG$6:AG$271,MATCH(totalExpenditure!$A10,gDP!$B$6:$B$271))=0,"",INDEX([2]pivotTable!R$3:R$308,MATCH(totalExpenditure!$A10,[2]pivotTable!$A$3:$A$308,0))/100*INDEX(gDP!AG$6:AG$271,MATCH(totalExpenditure!$A10,gDP!$B$6:$B$271)))</f>
        <v/>
      </c>
      <c r="S10" s="77" t="str">
        <f>IF(INDEX([2]pivotTable!S$3:S$308,MATCH(totalExpenditure!$A10,[2]pivotTable!$A$3:$A$308,0))/100*INDEX(gDP!AH$6:AH$271,MATCH(totalExpenditure!$A10,gDP!$B$6:$B$271))=0,"",INDEX([2]pivotTable!S$3:S$308,MATCH(totalExpenditure!$A10,[2]pivotTable!$A$3:$A$308,0))/100*INDEX(gDP!AH$6:AH$271,MATCH(totalExpenditure!$A10,gDP!$B$6:$B$271)))</f>
        <v/>
      </c>
      <c r="T10" s="77" t="str">
        <f>IF(INDEX([2]pivotTable!T$3:T$308,MATCH(totalExpenditure!$A10,[2]pivotTable!$A$3:$A$308,0))/100*INDEX(gDP!AI$6:AI$271,MATCH(totalExpenditure!$A10,gDP!$B$6:$B$271))=0,"",INDEX([2]pivotTable!T$3:T$308,MATCH(totalExpenditure!$A10,[2]pivotTable!$A$3:$A$308,0))/100*INDEX(gDP!AI$6:AI$271,MATCH(totalExpenditure!$A10,gDP!$B$6:$B$271)))</f>
        <v/>
      </c>
      <c r="U10" s="77" t="str">
        <f>IF(INDEX([2]pivotTable!U$3:U$308,MATCH(totalExpenditure!$A10,[2]pivotTable!$A$3:$A$308,0))/100*INDEX(gDP!AJ$6:AJ$271,MATCH(totalExpenditure!$A10,gDP!$B$6:$B$271))=0,"",INDEX([2]pivotTable!U$3:U$308,MATCH(totalExpenditure!$A10,[2]pivotTable!$A$3:$A$308,0))/100*INDEX(gDP!AJ$6:AJ$271,MATCH(totalExpenditure!$A10,gDP!$B$6:$B$271)))</f>
        <v/>
      </c>
      <c r="V10" s="77" t="str">
        <f>IF(INDEX([2]pivotTable!V$3:V$308,MATCH(totalExpenditure!$A10,[2]pivotTable!$A$3:$A$308,0))/100*INDEX(gDP!AK$6:AK$271,MATCH(totalExpenditure!$A10,gDP!$B$6:$B$271))=0,"",INDEX([2]pivotTable!V$3:V$308,MATCH(totalExpenditure!$A10,[2]pivotTable!$A$3:$A$308,0))/100*INDEX(gDP!AK$6:AK$271,MATCH(totalExpenditure!$A10,gDP!$B$6:$B$271)))</f>
        <v/>
      </c>
      <c r="W10" s="77" t="str">
        <f>IF(INDEX([2]pivotTable!W$3:W$308,MATCH(totalExpenditure!$A10,[2]pivotTable!$A$3:$A$308,0))/100*INDEX(gDP!AL$6:AL$271,MATCH(totalExpenditure!$A10,gDP!$B$6:$B$271))=0,"",INDEX([2]pivotTable!W$3:W$308,MATCH(totalExpenditure!$A10,[2]pivotTable!$A$3:$A$308,0))/100*INDEX(gDP!AL$6:AL$271,MATCH(totalExpenditure!$A10,gDP!$B$6:$B$271)))</f>
        <v/>
      </c>
      <c r="X10" s="77" t="str">
        <f>IF(INDEX([2]pivotTable!X$3:X$308,MATCH(totalExpenditure!$A10,[2]pivotTable!$A$3:$A$308,0))/100*INDEX(gDP!AM$6:AM$271,MATCH(totalExpenditure!$A10,gDP!$B$6:$B$271))=0,"",INDEX([2]pivotTable!X$3:X$308,MATCH(totalExpenditure!$A10,[2]pivotTable!$A$3:$A$308,0))/100*INDEX(gDP!AM$6:AM$271,MATCH(totalExpenditure!$A10,gDP!$B$6:$B$271)))</f>
        <v/>
      </c>
      <c r="Y10" s="77">
        <f>IF(INDEX([2]pivotTable!Y$3:Y$308,MATCH(totalExpenditure!$A10,[2]pivotTable!$A$3:$A$308,0))/100*INDEX(gDP!AN$6:AN$271,MATCH(totalExpenditure!$A10,gDP!$B$6:$B$271))=0,"",INDEX([2]pivotTable!Y$3:Y$308,MATCH(totalExpenditure!$A10,[2]pivotTable!$A$3:$A$308,0))/100*INDEX(gDP!AN$6:AN$271,MATCH(totalExpenditure!$A10,gDP!$B$6:$B$271)))</f>
        <v>88532299.576579601</v>
      </c>
      <c r="Z10" s="77">
        <f>IF(INDEX([2]pivotTable!Z$3:Z$308,MATCH(totalExpenditure!$A10,[2]pivotTable!$A$3:$A$308,0))/100*INDEX(gDP!AO$6:AO$271,MATCH(totalExpenditure!$A10,gDP!$B$6:$B$271))=0,"",INDEX([2]pivotTable!Z$3:Z$308,MATCH(totalExpenditure!$A10,[2]pivotTable!$A$3:$A$308,0))/100*INDEX(gDP!AO$6:AO$271,MATCH(totalExpenditure!$A10,gDP!$B$6:$B$271)))</f>
        <v>81270876.711574018</v>
      </c>
      <c r="AA10" s="77">
        <f>IF(INDEX([2]pivotTable!AA$3:AA$308,MATCH(totalExpenditure!$A10,[2]pivotTable!$A$3:$A$308,0))/100*INDEX(gDP!AP$6:AP$271,MATCH(totalExpenditure!$A10,gDP!$B$6:$B$271))=0,"",INDEX([2]pivotTable!AA$3:AA$308,MATCH(totalExpenditure!$A10,[2]pivotTable!$A$3:$A$308,0))/100*INDEX(gDP!AP$6:AP$271,MATCH(totalExpenditure!$A10,gDP!$B$6:$B$271)))</f>
        <v>56462849.352420002</v>
      </c>
      <c r="AB10" s="77">
        <f>IF(INDEX([2]pivotTable!AB$3:AB$308,MATCH(totalExpenditure!$A10,[2]pivotTable!$A$3:$A$308,0))/100*INDEX(gDP!AQ$6:AQ$271,MATCH(totalExpenditure!$A10,gDP!$B$6:$B$271))=0,"",INDEX([2]pivotTable!AB$3:AB$308,MATCH(totalExpenditure!$A10,[2]pivotTable!$A$3:$A$308,0))/100*INDEX(gDP!AQ$6:AQ$271,MATCH(totalExpenditure!$A10,gDP!$B$6:$B$271)))</f>
        <v>63649113.522095755</v>
      </c>
      <c r="AC10" s="77" t="str">
        <f>IF(INDEX([2]pivotTable!AC$3:AC$308,MATCH(totalExpenditure!$A10,[2]pivotTable!$A$3:$A$308,0))/100*INDEX(gDP!AR$6:AR$271,MATCH(totalExpenditure!$A10,gDP!$B$6:$B$271))=0,"",INDEX([2]pivotTable!AC$3:AC$308,MATCH(totalExpenditure!$A10,[2]pivotTable!$A$3:$A$308,0))/100*INDEX(gDP!AR$6:AR$271,MATCH(totalExpenditure!$A10,gDP!$B$6:$B$271)))</f>
        <v/>
      </c>
      <c r="AD10" s="77" t="str">
        <f>IF(INDEX([2]pivotTable!AD$3:AD$308,MATCH(totalExpenditure!$A10,[2]pivotTable!$A$3:$A$308,0))/100*INDEX(gDP!AS$6:AS$271,MATCH(totalExpenditure!$A10,gDP!$B$6:$B$271))=0,"",INDEX([2]pivotTable!AD$3:AD$308,MATCH(totalExpenditure!$A10,[2]pivotTable!$A$3:$A$308,0))/100*INDEX(gDP!AS$6:AS$271,MATCH(totalExpenditure!$A10,gDP!$B$6:$B$271)))</f>
        <v/>
      </c>
      <c r="AE10" s="77" t="str">
        <f>IF(INDEX([2]pivotTable!AE$3:AE$308,MATCH(totalExpenditure!$A10,[2]pivotTable!$A$3:$A$308,0))/100*INDEX(gDP!AT$6:AT$271,MATCH(totalExpenditure!$A10,gDP!$B$6:$B$271))=0,"",INDEX([2]pivotTable!AE$3:AE$308,MATCH(totalExpenditure!$A10,[2]pivotTable!$A$3:$A$308,0))/100*INDEX(gDP!AT$6:AT$271,MATCH(totalExpenditure!$A10,gDP!$B$6:$B$271)))</f>
        <v/>
      </c>
      <c r="AF10" s="77">
        <f>IF(INDEX([2]pivotTable!AF$3:AF$308,MATCH(totalExpenditure!$A10,[2]pivotTable!$A$3:$A$308,0))/100*INDEX(gDP!AU$6:AU$271,MATCH(totalExpenditure!$A10,gDP!$B$6:$B$271))=0,"",INDEX([2]pivotTable!AF$3:AF$308,MATCH(totalExpenditure!$A10,[2]pivotTable!$A$3:$A$308,0))/100*INDEX(gDP!AU$6:AU$271,MATCH(totalExpenditure!$A10,gDP!$B$6:$B$271)))</f>
        <v>53481239.378999978</v>
      </c>
      <c r="AG10" s="77">
        <f>IF(INDEX([2]pivotTable!AG$3:AG$308,MATCH(totalExpenditure!$A10,[2]pivotTable!$A$3:$A$308,0))/100*INDEX(gDP!AV$6:AV$271,MATCH(totalExpenditure!$A10,gDP!$B$6:$B$271))=0,"",INDEX([2]pivotTable!AG$3:AG$308,MATCH(totalExpenditure!$A10,[2]pivotTable!$A$3:$A$308,0))/100*INDEX(gDP!AV$6:AV$271,MATCH(totalExpenditure!$A10,gDP!$B$6:$B$271)))</f>
        <v>60604159.577136956</v>
      </c>
      <c r="AH10" s="77">
        <f>IF(INDEX([2]pivotTable!AH$3:AH$308,MATCH(totalExpenditure!$A10,[2]pivotTable!$A$3:$A$308,0))/100*INDEX(gDP!AW$6:AW$271,MATCH(totalExpenditure!$A10,gDP!$B$6:$B$271))=0,"",INDEX([2]pivotTable!AH$3:AH$308,MATCH(totalExpenditure!$A10,[2]pivotTable!$A$3:$A$308,0))/100*INDEX(gDP!AW$6:AW$271,MATCH(totalExpenditure!$A10,gDP!$B$6:$B$271)))</f>
        <v>88371635.112680748</v>
      </c>
      <c r="AI10" s="77">
        <f>IF(INDEX([2]pivotTable!AI$3:AI$308,MATCH(totalExpenditure!$A10,[2]pivotTable!$A$3:$A$308,0))/100*INDEX(gDP!AX$6:AX$271,MATCH(totalExpenditure!$A10,gDP!$B$6:$B$271))=0,"",INDEX([2]pivotTable!AI$3:AI$308,MATCH(totalExpenditure!$A10,[2]pivotTable!$A$3:$A$308,0))/100*INDEX(gDP!AX$6:AX$271,MATCH(totalExpenditure!$A10,gDP!$B$6:$B$271)))</f>
        <v>83741603.380722359</v>
      </c>
      <c r="AJ10" s="77">
        <f>IF(INDEX([2]pivotTable!AJ$3:AJ$308,MATCH(totalExpenditure!$A10,[2]pivotTable!$A$3:$A$308,0))/100*INDEX(gDP!AY$6:AY$271,MATCH(totalExpenditure!$A10,gDP!$B$6:$B$271))=0,"",INDEX([2]pivotTable!AJ$3:AJ$308,MATCH(totalExpenditure!$A10,[2]pivotTable!$A$3:$A$308,0))/100*INDEX(gDP!AY$6:AY$271,MATCH(totalExpenditure!$A10,gDP!$B$6:$B$271)))</f>
        <v>116538582.56072061</v>
      </c>
      <c r="AK10" s="77">
        <f>IF(INDEX([2]pivotTable!AK$3:AK$308,MATCH(totalExpenditure!$A10,[2]pivotTable!$A$3:$A$308,0))/100*INDEX(gDP!AZ$6:AZ$271,MATCH(totalExpenditure!$A10,gDP!$B$6:$B$271))=0,"",INDEX([2]pivotTable!AK$3:AK$308,MATCH(totalExpenditure!$A10,[2]pivotTable!$A$3:$A$308,0))/100*INDEX(gDP!AZ$6:AZ$271,MATCH(totalExpenditure!$A10,gDP!$B$6:$B$271)))</f>
        <v>127060165.74929817</v>
      </c>
      <c r="AL10" s="77">
        <f>IF(INDEX([2]pivotTable!AL$3:AL$308,MATCH(totalExpenditure!$A10,[2]pivotTable!$A$3:$A$308,0))/100*INDEX(gDP!BA$6:BA$271,MATCH(totalExpenditure!$A10,gDP!$B$6:$B$271))=0,"",INDEX([2]pivotTable!AL$3:AL$308,MATCH(totalExpenditure!$A10,[2]pivotTable!$A$3:$A$308,0))/100*INDEX(gDP!BA$6:BA$271,MATCH(totalExpenditure!$A10,gDP!$B$6:$B$271)))</f>
        <v>142983017.11990905</v>
      </c>
      <c r="AM10" s="77" t="str">
        <f>IF(INDEX([2]pivotTable!AM$3:AM$308,MATCH(totalExpenditure!$A10,[2]pivotTable!$A$3:$A$308,0))/100*INDEX(gDP!BB$6:BB$271,MATCH(totalExpenditure!$A10,gDP!$B$6:$B$271))=0,"",INDEX([2]pivotTable!AM$3:AM$308,MATCH(totalExpenditure!$A10,[2]pivotTable!$A$3:$A$308,0))/100*INDEX(gDP!BB$6:BB$271,MATCH(totalExpenditure!$A10,gDP!$B$6:$B$271)))</f>
        <v/>
      </c>
      <c r="AN10" s="77">
        <f>IF(INDEX([2]pivotTable!AN$3:AN$308,MATCH(totalExpenditure!$A10,[2]pivotTable!$A$3:$A$308,0))/100*INDEX(gDP!BC$6:BC$271,MATCH(totalExpenditure!$A10,gDP!$B$6:$B$271))=0,"",INDEX([2]pivotTable!AN$3:AN$308,MATCH(totalExpenditure!$A10,[2]pivotTable!$A$3:$A$308,0))/100*INDEX(gDP!BC$6:BC$271,MATCH(totalExpenditure!$A10,gDP!$B$6:$B$271)))</f>
        <v>127618114.78907606</v>
      </c>
      <c r="AO10" s="77">
        <f>IF(INDEX([2]pivotTable!AO$3:AO$308,MATCH(totalExpenditure!$A10,[2]pivotTable!$A$3:$A$308,0))/100*INDEX(gDP!BD$6:BD$271,MATCH(totalExpenditure!$A10,gDP!$B$6:$B$271))=0,"",INDEX([2]pivotTable!AO$3:AO$308,MATCH(totalExpenditure!$A10,[2]pivotTable!$A$3:$A$308,0))/100*INDEX(gDP!BD$6:BD$271,MATCH(totalExpenditure!$A10,gDP!$B$6:$B$271)))</f>
        <v>505317804.35372317</v>
      </c>
      <c r="AP10" s="77">
        <f>IF(INDEX([2]pivotTable!AP$3:AP$308,MATCH(totalExpenditure!$A10,[2]pivotTable!$A$3:$A$308,0))/100*INDEX(gDP!BE$6:BE$271,MATCH(totalExpenditure!$A10,gDP!$B$6:$B$271))=0,"",INDEX([2]pivotTable!AP$3:AP$308,MATCH(totalExpenditure!$A10,[2]pivotTable!$A$3:$A$308,0))/100*INDEX(gDP!BE$6:BE$271,MATCH(totalExpenditure!$A10,gDP!$B$6:$B$271)))</f>
        <v>473081633.10071033</v>
      </c>
      <c r="AQ10" s="77">
        <f>IF(INDEX([2]pivotTable!AQ$3:AQ$308,MATCH(totalExpenditure!$A10,[2]pivotTable!$A$3:$A$308,0))/100*INDEX(gDP!BF$6:BF$271,MATCH(totalExpenditure!$A10,gDP!$B$6:$B$271))=0,"",INDEX([2]pivotTable!AQ$3:AQ$308,MATCH(totalExpenditure!$A10,[2]pivotTable!$A$3:$A$308,0))/100*INDEX(gDP!BF$6:BF$271,MATCH(totalExpenditure!$A10,gDP!$B$6:$B$271)))</f>
        <v>511048979.87887198</v>
      </c>
      <c r="AR10" s="77">
        <f>IF(INDEX([2]pivotTable!AR$3:AR$308,MATCH(totalExpenditure!$A10,[2]pivotTable!$A$3:$A$308,0))/100*INDEX(gDP!BG$6:BG$271,MATCH(totalExpenditure!$A10,gDP!$B$6:$B$271))=0,"",INDEX([2]pivotTable!AR$3:AR$308,MATCH(totalExpenditure!$A10,[2]pivotTable!$A$3:$A$308,0))/100*INDEX(gDP!BG$6:BG$271,MATCH(totalExpenditure!$A10,gDP!$B$6:$B$271)))</f>
        <v>433883238.52863097</v>
      </c>
      <c r="AS10" s="77">
        <f>IF(INDEX([2]pivotTable!AS$3:AS$308,MATCH(totalExpenditure!$A10,[2]pivotTable!$A$3:$A$308,0))/100*INDEX(gDP!BH$6:BH$271,MATCH(totalExpenditure!$A10,gDP!$B$6:$B$271))=0,"",INDEX([2]pivotTable!AS$3:AS$308,MATCH(totalExpenditure!$A10,[2]pivotTable!$A$3:$A$308,0))/100*INDEX(gDP!BH$6:BH$271,MATCH(totalExpenditure!$A10,gDP!$B$6:$B$271)))</f>
        <v>327941369.6549443</v>
      </c>
      <c r="AT10" s="77">
        <f>IF(INDEX([2]pivotTable!AT$3:AT$308,MATCH(totalExpenditure!$A10,[2]pivotTable!$A$3:$A$308,0))/100*INDEX(gDP!BI$6:BI$271,MATCH(totalExpenditure!$A10,gDP!$B$6:$B$271))=0,"",INDEX([2]pivotTable!AT$3:AT$308,MATCH(totalExpenditure!$A10,[2]pivotTable!$A$3:$A$308,0))/100*INDEX(gDP!BI$6:BI$271,MATCH(totalExpenditure!$A10,gDP!$B$6:$B$271)))</f>
        <v>332113595.26350874</v>
      </c>
      <c r="AU10" s="77">
        <f>IF(INDEX([2]pivotTable!AU$3:AU$308,MATCH(totalExpenditure!$A10,[2]pivotTable!$A$3:$A$308,0))/100*INDEX(gDP!BJ$6:BJ$271,MATCH(totalExpenditure!$A10,gDP!$B$6:$B$271))=0,"",INDEX([2]pivotTable!AU$3:AU$308,MATCH(totalExpenditure!$A10,[2]pivotTable!$A$3:$A$308,0))/100*INDEX(gDP!BJ$6:BJ$271,MATCH(totalExpenditure!$A10,gDP!$B$6:$B$271)))</f>
        <v>369760224.41332793</v>
      </c>
      <c r="AV10" s="77">
        <f>IF(INDEX([2]pivotTable!AV$3:AV$308,MATCH(totalExpenditure!$A10,[2]pivotTable!$A$3:$A$308,0))/100*INDEX(gDP!BK$6:BK$271,MATCH(totalExpenditure!$A10,gDP!$B$6:$B$271))=0,"",INDEX([2]pivotTable!AV$3:AV$308,MATCH(totalExpenditure!$A10,[2]pivotTable!$A$3:$A$308,0))/100*INDEX(gDP!BK$6:BK$271,MATCH(totalExpenditure!$A10,gDP!$B$6:$B$271)))</f>
        <v>412254733.21337748</v>
      </c>
      <c r="AW10" s="77">
        <f>IF(INDEX([2]pivotTable!AW$3:AW$308,MATCH(totalExpenditure!$A10,[2]pivotTable!$A$3:$A$308,0))/100*INDEX(gDP!BL$6:BL$271,MATCH(totalExpenditure!$A10,gDP!$B$6:$B$271))=0,"",INDEX([2]pivotTable!AW$3:AW$308,MATCH(totalExpenditure!$A10,[2]pivotTable!$A$3:$A$308,0))/100*INDEX(gDP!BL$6:BL$271,MATCH(totalExpenditure!$A10,gDP!$B$6:$B$271)))</f>
        <v>486697705.62122333</v>
      </c>
      <c r="AX10" s="77">
        <f>IF(INDEX([2]pivotTable!AX$3:AX$308,MATCH(totalExpenditure!$A10,[2]pivotTable!$A$3:$A$308,0))/100*INDEX(gDP!BM$6:BM$271,MATCH(totalExpenditure!$A10,gDP!$B$6:$B$271))=0,"",INDEX([2]pivotTable!AX$3:AX$308,MATCH(totalExpenditure!$A10,[2]pivotTable!$A$3:$A$308,0))/100*INDEX(gDP!BM$6:BM$271,MATCH(totalExpenditure!$A10,gDP!$B$6:$B$271)))</f>
        <v>467012213.52158302</v>
      </c>
      <c r="AY10" s="77">
        <f>IF(INDEX([2]pivotTable!AY$3:AY$308,MATCH(totalExpenditure!$A10,[2]pivotTable!$A$3:$A$308,0))/100*INDEX(gDP!BN$6:BN$271,MATCH(totalExpenditure!$A10,gDP!$B$6:$B$271))=0,"",INDEX([2]pivotTable!AY$3:AY$308,MATCH(totalExpenditure!$A10,[2]pivotTable!$A$3:$A$308,0))/100*INDEX(gDP!BN$6:BN$271,MATCH(totalExpenditure!$A10,gDP!$B$6:$B$271)))</f>
        <v>530744727.51700097</v>
      </c>
      <c r="AZ10" s="77" t="str">
        <f>IF(INDEX([2]pivotTable!AZ$3:AZ$308,MATCH(totalExpenditure!$A10,[2]pivotTable!$A$3:$A$308,0))/100*INDEX(gDP!BO$6:BO$271,MATCH(totalExpenditure!$A10,gDP!$B$6:$B$271))=0,"",INDEX([2]pivotTable!AZ$3:AZ$308,MATCH(totalExpenditure!$A10,[2]pivotTable!$A$3:$A$308,0))/100*INDEX(gDP!BO$6:BO$271,MATCH(totalExpenditure!$A10,gDP!$B$6:$B$271)))</f>
        <v/>
      </c>
      <c r="BA10" s="77" t="str">
        <f>IF(INDEX([2]pivotTable!B$310:B$615,MATCH(totalExpenditure!$A10,[2]pivotTable!$A$310:$A$615,0))/100*INDEX(gDP!Q$6:Q$271,MATCH(totalExpenditure!$A10,gDP!$B$6:$B$271))=0,"",INDEX([2]pivotTable!B$310:B$615,MATCH(totalExpenditure!$A10,[2]pivotTable!$A$310:$A$615,0))/100*INDEX(gDP!Q$6:Q$271,MATCH(totalExpenditure!$A10,gDP!$B$6:$B$271)))</f>
        <v/>
      </c>
      <c r="BB10" s="77" t="str">
        <f>IF(INDEX([2]pivotTable!C$310:C$615,MATCH(totalExpenditure!$A10,[2]pivotTable!$A$310:$A$615,0))/100*INDEX(gDP!R$6:R$271,MATCH(totalExpenditure!$A10,gDP!$B$6:$B$271))=0,"",INDEX([2]pivotTable!C$310:C$615,MATCH(totalExpenditure!$A10,[2]pivotTable!$A$310:$A$615,0))/100*INDEX(gDP!R$6:R$271,MATCH(totalExpenditure!$A10,gDP!$B$6:$B$271)))</f>
        <v/>
      </c>
      <c r="BC10" s="77" t="str">
        <f>IF(INDEX([2]pivotTable!D$310:D$615,MATCH(totalExpenditure!$A10,[2]pivotTable!$A$310:$A$615,0))/100*INDEX(gDP!S$6:S$271,MATCH(totalExpenditure!$A10,gDP!$B$6:$B$271))=0,"",INDEX([2]pivotTable!D$310:D$615,MATCH(totalExpenditure!$A10,[2]pivotTable!$A$310:$A$615,0))/100*INDEX(gDP!S$6:S$271,MATCH(totalExpenditure!$A10,gDP!$B$6:$B$271)))</f>
        <v/>
      </c>
      <c r="BD10" s="77" t="str">
        <f>IF(INDEX([2]pivotTable!E$310:E$615,MATCH(totalExpenditure!$A10,[2]pivotTable!$A$310:$A$615,0))/100*INDEX(gDP!T$6:T$271,MATCH(totalExpenditure!$A10,gDP!$B$6:$B$271))=0,"",INDEX([2]pivotTable!E$310:E$615,MATCH(totalExpenditure!$A10,[2]pivotTable!$A$310:$A$615,0))/100*INDEX(gDP!T$6:T$271,MATCH(totalExpenditure!$A10,gDP!$B$6:$B$271)))</f>
        <v/>
      </c>
      <c r="BE10" s="77" t="str">
        <f>IF(INDEX([2]pivotTable!F$310:F$615,MATCH(totalExpenditure!$A10,[2]pivotTable!$A$310:$A$615,0))/100*INDEX(gDP!U$6:U$271,MATCH(totalExpenditure!$A10,gDP!$B$6:$B$271))=0,"",INDEX([2]pivotTable!F$310:F$615,MATCH(totalExpenditure!$A10,[2]pivotTable!$A$310:$A$615,0))/100*INDEX(gDP!U$6:U$271,MATCH(totalExpenditure!$A10,gDP!$B$6:$B$271)))</f>
        <v/>
      </c>
      <c r="BF10" s="77" t="str">
        <f>IF(INDEX([2]pivotTable!G$310:G$615,MATCH(totalExpenditure!$A10,[2]pivotTable!$A$310:$A$615,0))/100*INDEX(gDP!V$6:V$271,MATCH(totalExpenditure!$A10,gDP!$B$6:$B$271))=0,"",INDEX([2]pivotTable!G$310:G$615,MATCH(totalExpenditure!$A10,[2]pivotTable!$A$310:$A$615,0))/100*INDEX(gDP!V$6:V$271,MATCH(totalExpenditure!$A10,gDP!$B$6:$B$271)))</f>
        <v/>
      </c>
      <c r="BG10" s="77" t="str">
        <f>IF(INDEX([2]pivotTable!H$310:H$615,MATCH(totalExpenditure!$A10,[2]pivotTable!$A$310:$A$615,0))/100*INDEX(gDP!W$6:W$271,MATCH(totalExpenditure!$A10,gDP!$B$6:$B$271))=0,"",INDEX([2]pivotTable!H$310:H$615,MATCH(totalExpenditure!$A10,[2]pivotTable!$A$310:$A$615,0))/100*INDEX(gDP!W$6:W$271,MATCH(totalExpenditure!$A10,gDP!$B$6:$B$271)))</f>
        <v/>
      </c>
      <c r="BH10" s="77" t="str">
        <f>IF(INDEX([2]pivotTable!I$310:I$615,MATCH(totalExpenditure!$A10,[2]pivotTable!$A$310:$A$615,0))/100*INDEX(gDP!X$6:X$271,MATCH(totalExpenditure!$A10,gDP!$B$6:$B$271))=0,"",INDEX([2]pivotTable!I$310:I$615,MATCH(totalExpenditure!$A10,[2]pivotTable!$A$310:$A$615,0))/100*INDEX(gDP!X$6:X$271,MATCH(totalExpenditure!$A10,gDP!$B$6:$B$271)))</f>
        <v/>
      </c>
      <c r="BI10" s="77" t="str">
        <f>IF(INDEX([2]pivotTable!J$310:J$615,MATCH(totalExpenditure!$A10,[2]pivotTable!$A$310:$A$615,0))/100*INDEX(gDP!Y$6:Y$271,MATCH(totalExpenditure!$A10,gDP!$B$6:$B$271))=0,"",INDEX([2]pivotTable!J$310:J$615,MATCH(totalExpenditure!$A10,[2]pivotTable!$A$310:$A$615,0))/100*INDEX(gDP!Y$6:Y$271,MATCH(totalExpenditure!$A10,gDP!$B$6:$B$271)))</f>
        <v/>
      </c>
      <c r="BJ10" s="77" t="str">
        <f>IF(INDEX([2]pivotTable!K$310:K$615,MATCH(totalExpenditure!$A10,[2]pivotTable!$A$310:$A$615,0))/100*INDEX(gDP!Z$6:Z$271,MATCH(totalExpenditure!$A10,gDP!$B$6:$B$271))=0,"",INDEX([2]pivotTable!K$310:K$615,MATCH(totalExpenditure!$A10,[2]pivotTable!$A$310:$A$615,0))/100*INDEX(gDP!Z$6:Z$271,MATCH(totalExpenditure!$A10,gDP!$B$6:$B$271)))</f>
        <v/>
      </c>
      <c r="BK10" s="77" t="str">
        <f>IF(INDEX([2]pivotTable!L$310:L$615,MATCH(totalExpenditure!$A10,[2]pivotTable!$A$310:$A$615,0))/100*INDEX(gDP!AA$6:AA$271,MATCH(totalExpenditure!$A10,gDP!$B$6:$B$271))=0,"",INDEX([2]pivotTable!L$310:L$615,MATCH(totalExpenditure!$A10,[2]pivotTable!$A$310:$A$615,0))/100*INDEX(gDP!AA$6:AA$271,MATCH(totalExpenditure!$A10,gDP!$B$6:$B$271)))</f>
        <v/>
      </c>
      <c r="BL10" s="77" t="str">
        <f>IF(INDEX([2]pivotTable!M$310:M$615,MATCH(totalExpenditure!$A10,[2]pivotTable!$A$310:$A$615,0))/100*INDEX(gDP!AB$6:AB$271,MATCH(totalExpenditure!$A10,gDP!$B$6:$B$271))=0,"",INDEX([2]pivotTable!M$310:M$615,MATCH(totalExpenditure!$A10,[2]pivotTable!$A$310:$A$615,0))/100*INDEX(gDP!AB$6:AB$271,MATCH(totalExpenditure!$A10,gDP!$B$6:$B$271)))</f>
        <v/>
      </c>
      <c r="BM10" s="77" t="str">
        <f>IF(INDEX([2]pivotTable!N$310:N$615,MATCH(totalExpenditure!$A10,[2]pivotTable!$A$310:$A$615,0))/100*INDEX(gDP!AC$6:AC$271,MATCH(totalExpenditure!$A10,gDP!$B$6:$B$271))=0,"",INDEX([2]pivotTable!N$310:N$615,MATCH(totalExpenditure!$A10,[2]pivotTable!$A$310:$A$615,0))/100*INDEX(gDP!AC$6:AC$271,MATCH(totalExpenditure!$A10,gDP!$B$6:$B$271)))</f>
        <v/>
      </c>
      <c r="BN10" s="77" t="str">
        <f>IF(INDEX([2]pivotTable!O$310:O$615,MATCH(totalExpenditure!$A10,[2]pivotTable!$A$310:$A$615,0))/100*INDEX(gDP!AD$6:AD$271,MATCH(totalExpenditure!$A10,gDP!$B$6:$B$271))=0,"",INDEX([2]pivotTable!O$310:O$615,MATCH(totalExpenditure!$A10,[2]pivotTable!$A$310:$A$615,0))/100*INDEX(gDP!AD$6:AD$271,MATCH(totalExpenditure!$A10,gDP!$B$6:$B$271)))</f>
        <v/>
      </c>
      <c r="BO10" s="77" t="str">
        <f>IF(INDEX([2]pivotTable!P$310:P$615,MATCH(totalExpenditure!$A10,[2]pivotTable!$A$310:$A$615,0))/100*INDEX(gDP!AE$6:AE$271,MATCH(totalExpenditure!$A10,gDP!$B$6:$B$271))=0,"",INDEX([2]pivotTable!P$310:P$615,MATCH(totalExpenditure!$A10,[2]pivotTable!$A$310:$A$615,0))/100*INDEX(gDP!AE$6:AE$271,MATCH(totalExpenditure!$A10,gDP!$B$6:$B$271)))</f>
        <v/>
      </c>
      <c r="BP10" s="77" t="str">
        <f>IF(INDEX([2]pivotTable!Q$310:Q$615,MATCH(totalExpenditure!$A10,[2]pivotTable!$A$310:$A$615,0))/100*INDEX(gDP!AF$6:AF$271,MATCH(totalExpenditure!$A10,gDP!$B$6:$B$271))=0,"",INDEX([2]pivotTable!Q$310:Q$615,MATCH(totalExpenditure!$A10,[2]pivotTable!$A$310:$A$615,0))/100*INDEX(gDP!AF$6:AF$271,MATCH(totalExpenditure!$A10,gDP!$B$6:$B$271)))</f>
        <v/>
      </c>
      <c r="BQ10" s="77" t="str">
        <f>IF(INDEX([2]pivotTable!R$310:R$615,MATCH(totalExpenditure!$A10,[2]pivotTable!$A$310:$A$615,0))/100*INDEX(gDP!AG$6:AG$271,MATCH(totalExpenditure!$A10,gDP!$B$6:$B$271))=0,"",INDEX([2]pivotTable!R$310:R$615,MATCH(totalExpenditure!$A10,[2]pivotTable!$A$310:$A$615,0))/100*INDEX(gDP!AG$6:AG$271,MATCH(totalExpenditure!$A10,gDP!$B$6:$B$271)))</f>
        <v/>
      </c>
      <c r="BR10" s="77" t="str">
        <f>IF(INDEX([2]pivotTable!S$310:S$615,MATCH(totalExpenditure!$A10,[2]pivotTable!$A$310:$A$615,0))/100*INDEX(gDP!AH$6:AH$271,MATCH(totalExpenditure!$A10,gDP!$B$6:$B$271))=0,"",INDEX([2]pivotTable!S$310:S$615,MATCH(totalExpenditure!$A10,[2]pivotTable!$A$310:$A$615,0))/100*INDEX(gDP!AH$6:AH$271,MATCH(totalExpenditure!$A10,gDP!$B$6:$B$271)))</f>
        <v/>
      </c>
      <c r="BS10" s="77" t="str">
        <f>IF(INDEX([2]pivotTable!T$310:T$615,MATCH(totalExpenditure!$A10,[2]pivotTable!$A$310:$A$615,0))/100*INDEX(gDP!AI$6:AI$271,MATCH(totalExpenditure!$A10,gDP!$B$6:$B$271))=0,"",INDEX([2]pivotTable!T$310:T$615,MATCH(totalExpenditure!$A10,[2]pivotTable!$A$310:$A$615,0))/100*INDEX(gDP!AI$6:AI$271,MATCH(totalExpenditure!$A10,gDP!$B$6:$B$271)))</f>
        <v/>
      </c>
      <c r="BT10" s="77" t="str">
        <f>IF(INDEX([2]pivotTable!U$310:U$615,MATCH(totalExpenditure!$A10,[2]pivotTable!$A$310:$A$615,0))/100*INDEX(gDP!AJ$6:AJ$271,MATCH(totalExpenditure!$A10,gDP!$B$6:$B$271))=0,"",INDEX([2]pivotTable!U$310:U$615,MATCH(totalExpenditure!$A10,[2]pivotTable!$A$310:$A$615,0))/100*INDEX(gDP!AJ$6:AJ$271,MATCH(totalExpenditure!$A10,gDP!$B$6:$B$271)))</f>
        <v/>
      </c>
      <c r="BU10" s="77" t="str">
        <f>IF(INDEX([2]pivotTable!V$310:V$615,MATCH(totalExpenditure!$A10,[2]pivotTable!$A$310:$A$615,0))/100*INDEX(gDP!AK$6:AK$271,MATCH(totalExpenditure!$A10,gDP!$B$6:$B$271))=0,"",INDEX([2]pivotTable!V$310:V$615,MATCH(totalExpenditure!$A10,[2]pivotTable!$A$310:$A$615,0))/100*INDEX(gDP!AK$6:AK$271,MATCH(totalExpenditure!$A10,gDP!$B$6:$B$271)))</f>
        <v/>
      </c>
      <c r="BV10" s="77" t="str">
        <f>IF(INDEX([2]pivotTable!W$310:W$615,MATCH(totalExpenditure!$A10,[2]pivotTable!$A$310:$A$615,0))/100*INDEX(gDP!AL$6:AL$271,MATCH(totalExpenditure!$A10,gDP!$B$6:$B$271))=0,"",INDEX([2]pivotTable!W$310:W$615,MATCH(totalExpenditure!$A10,[2]pivotTable!$A$310:$A$615,0))/100*INDEX(gDP!AL$6:AL$271,MATCH(totalExpenditure!$A10,gDP!$B$6:$B$271)))</f>
        <v/>
      </c>
      <c r="BW10" s="77" t="str">
        <f>IF(INDEX([2]pivotTable!X$310:X$615,MATCH(totalExpenditure!$A10,[2]pivotTable!$A$310:$A$615,0))/100*INDEX(gDP!AM$6:AM$271,MATCH(totalExpenditure!$A10,gDP!$B$6:$B$271))=0,"",INDEX([2]pivotTable!X$310:X$615,MATCH(totalExpenditure!$A10,[2]pivotTable!$A$310:$A$615,0))/100*INDEX(gDP!AM$6:AM$271,MATCH(totalExpenditure!$A10,gDP!$B$6:$B$271)))</f>
        <v/>
      </c>
      <c r="BX10" s="77">
        <f>IF(INDEX([2]pivotTable!Y$310:Y$615,MATCH(totalExpenditure!$A10,[2]pivotTable!$A$310:$A$615,0))/100*INDEX(gDP!AN$6:AN$271,MATCH(totalExpenditure!$A10,gDP!$B$6:$B$271))=0,"",INDEX([2]pivotTable!Y$310:Y$615,MATCH(totalExpenditure!$A10,[2]pivotTable!$A$310:$A$615,0))/100*INDEX(gDP!AN$6:AN$271,MATCH(totalExpenditure!$A10,gDP!$B$6:$B$271)))</f>
        <v>89489405.517948031</v>
      </c>
      <c r="BY10" s="77">
        <f>IF(INDEX([2]pivotTable!Z$310:Z$615,MATCH(totalExpenditure!$A10,[2]pivotTable!$A$310:$A$615,0))/100*INDEX(gDP!AO$6:AO$271,MATCH(totalExpenditure!$A10,gDP!$B$6:$B$271))=0,"",INDEX([2]pivotTable!Z$310:Z$615,MATCH(totalExpenditure!$A10,[2]pivotTable!$A$310:$A$615,0))/100*INDEX(gDP!AO$6:AO$271,MATCH(totalExpenditure!$A10,gDP!$B$6:$B$271)))</f>
        <v>87030230.17932336</v>
      </c>
      <c r="BZ10" s="77">
        <f>IF(INDEX([2]pivotTable!AA$310:AA$615,MATCH(totalExpenditure!$A10,[2]pivotTable!$A$310:$A$615,0))/100*INDEX(gDP!AP$6:AP$271,MATCH(totalExpenditure!$A10,gDP!$B$6:$B$271))=0,"",INDEX([2]pivotTable!AA$310:AA$615,MATCH(totalExpenditure!$A10,[2]pivotTable!$A$310:$A$615,0))/100*INDEX(gDP!AP$6:AP$271,MATCH(totalExpenditure!$A10,gDP!$B$6:$B$271)))</f>
        <v>98471209.27062048</v>
      </c>
      <c r="CA10" s="77">
        <f>IF(INDEX([2]pivotTable!AB$310:AB$615,MATCH(totalExpenditure!$A10,[2]pivotTable!$A$310:$A$615,0))/100*INDEX(gDP!AQ$6:AQ$271,MATCH(totalExpenditure!$A10,gDP!$B$6:$B$271))=0,"",INDEX([2]pivotTable!AB$310:AB$615,MATCH(totalExpenditure!$A10,[2]pivotTable!$A$310:$A$615,0))/100*INDEX(gDP!AQ$6:AQ$271,MATCH(totalExpenditure!$A10,gDP!$B$6:$B$271)))</f>
        <v>106421317.80894409</v>
      </c>
      <c r="CB10" s="77" t="str">
        <f>IF(INDEX([2]pivotTable!AC$310:AC$615,MATCH(totalExpenditure!$A10,[2]pivotTable!$A$310:$A$615,0))/100*INDEX(gDP!AR$6:AR$271,MATCH(totalExpenditure!$A10,gDP!$B$6:$B$271))=0,"",INDEX([2]pivotTable!AC$310:AC$615,MATCH(totalExpenditure!$A10,[2]pivotTable!$A$310:$A$615,0))/100*INDEX(gDP!AR$6:AR$271,MATCH(totalExpenditure!$A10,gDP!$B$6:$B$271)))</f>
        <v/>
      </c>
      <c r="CC10" s="77" t="str">
        <f>IF(INDEX([2]pivotTable!AD$310:AD$615,MATCH(totalExpenditure!$A10,[2]pivotTable!$A$310:$A$615,0))/100*INDEX(gDP!AS$6:AS$271,MATCH(totalExpenditure!$A10,gDP!$B$6:$B$271))=0,"",INDEX([2]pivotTable!AD$310:AD$615,MATCH(totalExpenditure!$A10,[2]pivotTable!$A$310:$A$615,0))/100*INDEX(gDP!AS$6:AS$271,MATCH(totalExpenditure!$A10,gDP!$B$6:$B$271)))</f>
        <v/>
      </c>
      <c r="CD10" s="77" t="str">
        <f>IF(INDEX([2]pivotTable!AE$310:AE$615,MATCH(totalExpenditure!$A10,[2]pivotTable!$A$310:$A$615,0))/100*INDEX(gDP!AT$6:AT$271,MATCH(totalExpenditure!$A10,gDP!$B$6:$B$271))=0,"",INDEX([2]pivotTable!AE$310:AE$615,MATCH(totalExpenditure!$A10,[2]pivotTable!$A$310:$A$615,0))/100*INDEX(gDP!AT$6:AT$271,MATCH(totalExpenditure!$A10,gDP!$B$6:$B$271)))</f>
        <v/>
      </c>
      <c r="CE10" s="77">
        <f>IF(INDEX([2]pivotTable!AF$310:AF$615,MATCH(totalExpenditure!$A10,[2]pivotTable!$A$310:$A$615,0))/100*INDEX(gDP!AU$6:AU$271,MATCH(totalExpenditure!$A10,gDP!$B$6:$B$271))=0,"",INDEX([2]pivotTable!AF$310:AF$615,MATCH(totalExpenditure!$A10,[2]pivotTable!$A$310:$A$615,0))/100*INDEX(gDP!AU$6:AU$271,MATCH(totalExpenditure!$A10,gDP!$B$6:$B$271)))</f>
        <v>85222137.547024339</v>
      </c>
      <c r="CF10" s="77">
        <f>IF(INDEX([2]pivotTable!AG$310:AG$615,MATCH(totalExpenditure!$A10,[2]pivotTable!$A$310:$A$615,0))/100*INDEX(gDP!AV$6:AV$271,MATCH(totalExpenditure!$A10,gDP!$B$6:$B$271))=0,"",INDEX([2]pivotTable!AG$310:AG$615,MATCH(totalExpenditure!$A10,[2]pivotTable!$A$310:$A$615,0))/100*INDEX(gDP!AV$6:AV$271,MATCH(totalExpenditure!$A10,gDP!$B$6:$B$271)))</f>
        <v>100445783.00284734</v>
      </c>
      <c r="CG10" s="77">
        <f>IF(INDEX([2]pivotTable!AH$310:AH$615,MATCH(totalExpenditure!$A10,[2]pivotTable!$A$310:$A$615,0))/100*INDEX(gDP!AW$6:AW$271,MATCH(totalExpenditure!$A10,gDP!$B$6:$B$271))=0,"",INDEX([2]pivotTable!AH$310:AH$615,MATCH(totalExpenditure!$A10,[2]pivotTable!$A$310:$A$615,0))/100*INDEX(gDP!AW$6:AW$271,MATCH(totalExpenditure!$A10,gDP!$B$6:$B$271)))</f>
        <v>131479749.80179331</v>
      </c>
      <c r="CH10" s="77">
        <f>IF(INDEX([2]pivotTable!AI$310:AI$615,MATCH(totalExpenditure!$A10,[2]pivotTable!$A$310:$A$615,0))/100*INDEX(gDP!AX$6:AX$271,MATCH(totalExpenditure!$A10,gDP!$B$6:$B$271))=0,"",INDEX([2]pivotTable!AI$310:AI$615,MATCH(totalExpenditure!$A10,[2]pivotTable!$A$310:$A$615,0))/100*INDEX(gDP!AX$6:AX$271,MATCH(totalExpenditure!$A10,gDP!$B$6:$B$271)))</f>
        <v>141716559.56737632</v>
      </c>
      <c r="CI10" s="77">
        <f>IF(INDEX([2]pivotTable!AJ$310:AJ$615,MATCH(totalExpenditure!$A10,[2]pivotTable!$A$310:$A$615,0))/100*INDEX(gDP!AY$6:AY$271,MATCH(totalExpenditure!$A10,gDP!$B$6:$B$271))=0,"",INDEX([2]pivotTable!AJ$310:AJ$615,MATCH(totalExpenditure!$A10,[2]pivotTable!$A$310:$A$615,0))/100*INDEX(gDP!AY$6:AY$271,MATCH(totalExpenditure!$A10,gDP!$B$6:$B$271)))</f>
        <v>165466995.08621401</v>
      </c>
      <c r="CJ10" s="77">
        <f>IF(INDEX([2]pivotTable!AK$310:AK$615,MATCH(totalExpenditure!$A10,[2]pivotTable!$A$310:$A$615,0))/100*INDEX(gDP!AZ$6:AZ$271,MATCH(totalExpenditure!$A10,gDP!$B$6:$B$271))=0,"",INDEX([2]pivotTable!AK$310:AK$615,MATCH(totalExpenditure!$A10,[2]pivotTable!$A$310:$A$615,0))/100*INDEX(gDP!AZ$6:AZ$271,MATCH(totalExpenditure!$A10,gDP!$B$6:$B$271)))</f>
        <v>167634000.19025058</v>
      </c>
      <c r="CK10" s="77">
        <f>IF(INDEX([2]pivotTable!AL$310:AL$615,MATCH(totalExpenditure!$A10,[2]pivotTable!$A$310:$A$615,0))/100*INDEX(gDP!BA$6:BA$271,MATCH(totalExpenditure!$A10,gDP!$B$6:$B$271))=0,"",INDEX([2]pivotTable!AL$310:AL$615,MATCH(totalExpenditure!$A10,[2]pivotTable!$A$310:$A$615,0))/100*INDEX(gDP!BA$6:BA$271,MATCH(totalExpenditure!$A10,gDP!$B$6:$B$271)))</f>
        <v>193220293.40528247</v>
      </c>
      <c r="CL10" s="77" t="str">
        <f>IF(INDEX([2]pivotTable!AM$310:AM$615,MATCH(totalExpenditure!$A10,[2]pivotTable!$A$310:$A$615,0))/100*INDEX(gDP!BB$6:BB$271,MATCH(totalExpenditure!$A10,gDP!$B$6:$B$271))=0,"",INDEX([2]pivotTable!AM$310:AM$615,MATCH(totalExpenditure!$A10,[2]pivotTable!$A$310:$A$615,0))/100*INDEX(gDP!BB$6:BB$271,MATCH(totalExpenditure!$A10,gDP!$B$6:$B$271)))</f>
        <v/>
      </c>
      <c r="CM10" s="77">
        <f>IF(INDEX([2]pivotTable!AN$310:AN$615,MATCH(totalExpenditure!$A10,[2]pivotTable!$A$310:$A$615,0))/100*INDEX(gDP!BC$6:BC$271,MATCH(totalExpenditure!$A10,gDP!$B$6:$B$271))=0,"",INDEX([2]pivotTable!AN$310:AN$615,MATCH(totalExpenditure!$A10,[2]pivotTable!$A$310:$A$615,0))/100*INDEX(gDP!BC$6:BC$271,MATCH(totalExpenditure!$A10,gDP!$B$6:$B$271)))</f>
        <v>186060055.20650342</v>
      </c>
      <c r="CN10" s="77">
        <f>IF(INDEX([2]pivotTable!AO$310:AO$615,MATCH(totalExpenditure!$A10,[2]pivotTable!$A$310:$A$615,0))/100*INDEX(gDP!BD$6:BD$271,MATCH(totalExpenditure!$A10,gDP!$B$6:$B$271))=0,"",INDEX([2]pivotTable!AO$310:AO$615,MATCH(totalExpenditure!$A10,[2]pivotTable!$A$310:$A$615,0))/100*INDEX(gDP!BD$6:BD$271,MATCH(totalExpenditure!$A10,gDP!$B$6:$B$271)))</f>
        <v>827586812.23237312</v>
      </c>
      <c r="CO10" s="77">
        <f>IF(INDEX([2]pivotTable!AP$310:AP$615,MATCH(totalExpenditure!$A10,[2]pivotTable!$A$310:$A$615,0))/100*INDEX(gDP!BE$6:BE$271,MATCH(totalExpenditure!$A10,gDP!$B$6:$B$271))=0,"",INDEX([2]pivotTable!AP$310:AP$615,MATCH(totalExpenditure!$A10,[2]pivotTable!$A$310:$A$615,0))/100*INDEX(gDP!BE$6:BE$271,MATCH(totalExpenditure!$A10,gDP!$B$6:$B$271)))</f>
        <v>781077487.9839853</v>
      </c>
      <c r="CP10" s="77">
        <f>IF(INDEX([2]pivotTable!AQ$310:AQ$615,MATCH(totalExpenditure!$A10,[2]pivotTable!$A$310:$A$615,0))/100*INDEX(gDP!BF$6:BF$271,MATCH(totalExpenditure!$A10,gDP!$B$6:$B$271))=0,"",INDEX([2]pivotTable!AQ$310:AQ$615,MATCH(totalExpenditure!$A10,[2]pivotTable!$A$310:$A$615,0))/100*INDEX(gDP!BF$6:BF$271,MATCH(totalExpenditure!$A10,gDP!$B$6:$B$271)))</f>
        <v>774239204.51649106</v>
      </c>
      <c r="CQ10" s="77">
        <f>IF(INDEX([2]pivotTable!AR$310:AR$615,MATCH(totalExpenditure!$A10,[2]pivotTable!$A$310:$A$615,0))/100*INDEX(gDP!BG$6:BG$271,MATCH(totalExpenditure!$A10,gDP!$B$6:$B$271))=0,"",INDEX([2]pivotTable!AR$310:AR$615,MATCH(totalExpenditure!$A10,[2]pivotTable!$A$310:$A$615,0))/100*INDEX(gDP!BG$6:BG$271,MATCH(totalExpenditure!$A10,gDP!$B$6:$B$271)))</f>
        <v>892899957.33788395</v>
      </c>
      <c r="CR10" s="77">
        <f>IF(INDEX([2]pivotTable!AS$310:AS$615,MATCH(totalExpenditure!$A10,[2]pivotTable!$A$310:$A$615,0))/100*INDEX(gDP!BH$6:BH$271,MATCH(totalExpenditure!$A10,gDP!$B$6:$B$271))=0,"",INDEX([2]pivotTable!AS$310:AS$615,MATCH(totalExpenditure!$A10,[2]pivotTable!$A$310:$A$615,0))/100*INDEX(gDP!BH$6:BH$271,MATCH(totalExpenditure!$A10,gDP!$B$6:$B$271)))</f>
        <v>794802347.28871918</v>
      </c>
      <c r="CS10" s="77">
        <f>IF(INDEX([2]pivotTable!AT$310:AT$615,MATCH(totalExpenditure!$A10,[2]pivotTable!$A$310:$A$615,0))/100*INDEX(gDP!BI$6:BI$271,MATCH(totalExpenditure!$A10,gDP!$B$6:$B$271))=0,"",INDEX([2]pivotTable!AT$310:AT$615,MATCH(totalExpenditure!$A10,[2]pivotTable!$A$310:$A$615,0))/100*INDEX(gDP!BI$6:BI$271,MATCH(totalExpenditure!$A10,gDP!$B$6:$B$271)))</f>
        <v>816050548.36176443</v>
      </c>
      <c r="CT10" s="77">
        <f>IF(INDEX([2]pivotTable!AU$310:AU$615,MATCH(totalExpenditure!$A10,[2]pivotTable!$A$310:$A$615,0))/100*INDEX(gDP!BJ$6:BJ$271,MATCH(totalExpenditure!$A10,gDP!$B$6:$B$271))=0,"",INDEX([2]pivotTable!AU$310:AU$615,MATCH(totalExpenditure!$A10,[2]pivotTable!$A$310:$A$615,0))/100*INDEX(gDP!BJ$6:BJ$271,MATCH(totalExpenditure!$A10,gDP!$B$6:$B$271)))</f>
        <v>890549272.88280404</v>
      </c>
      <c r="CU10" s="77">
        <f>IF(INDEX([2]pivotTable!AV$310:AV$615,MATCH(totalExpenditure!$A10,[2]pivotTable!$A$310:$A$615,0))/100*INDEX(gDP!BK$6:BK$271,MATCH(totalExpenditure!$A10,gDP!$B$6:$B$271))=0,"",INDEX([2]pivotTable!AV$310:AV$615,MATCH(totalExpenditure!$A10,[2]pivotTable!$A$310:$A$615,0))/100*INDEX(gDP!BK$6:BK$271,MATCH(totalExpenditure!$A10,gDP!$B$6:$B$271)))</f>
        <v>1054887111.4577599</v>
      </c>
      <c r="CV10" s="77">
        <f>IF(INDEX([2]pivotTable!AW$310:AW$615,MATCH(totalExpenditure!$A10,[2]pivotTable!$A$310:$A$615,0))/100*INDEX(gDP!BL$6:BL$271,MATCH(totalExpenditure!$A10,gDP!$B$6:$B$271))=0,"",INDEX([2]pivotTable!AW$310:AW$615,MATCH(totalExpenditure!$A10,[2]pivotTable!$A$310:$A$615,0))/100*INDEX(gDP!BL$6:BL$271,MATCH(totalExpenditure!$A10,gDP!$B$6:$B$271)))</f>
        <v>1130494037.7404361</v>
      </c>
      <c r="CW10" s="77">
        <f>IF(INDEX([2]pivotTable!AX$310:AX$615,MATCH(totalExpenditure!$A10,[2]pivotTable!$A$310:$A$615,0))/100*INDEX(gDP!BM$6:BM$271,MATCH(totalExpenditure!$A10,gDP!$B$6:$B$271))=0,"",INDEX([2]pivotTable!AX$310:AX$615,MATCH(totalExpenditure!$A10,[2]pivotTable!$A$310:$A$615,0))/100*INDEX(gDP!BM$6:BM$271,MATCH(totalExpenditure!$A10,gDP!$B$6:$B$271)))</f>
        <v>1159949166.7013342</v>
      </c>
      <c r="CX10" s="77">
        <f>IF(INDEX([2]pivotTable!AY$310:AY$615,MATCH(totalExpenditure!$A10,[2]pivotTable!$A$310:$A$615,0))/100*INDEX(gDP!BN$6:BN$271,MATCH(totalExpenditure!$A10,gDP!$B$6:$B$271))=0,"",INDEX([2]pivotTable!AY$310:AY$615,MATCH(totalExpenditure!$A10,[2]pivotTable!$A$310:$A$615,0))/100*INDEX(gDP!BN$6:BN$271,MATCH(totalExpenditure!$A10,gDP!$B$6:$B$271)))</f>
        <v>1283828462.5073402</v>
      </c>
      <c r="CY10" s="77" t="str">
        <f>IF(INDEX([2]pivotTable!AZ$310:AZ$615,MATCH(totalExpenditure!$A10,[2]pivotTable!$A$310:$A$615,0))/100*INDEX(gDP!BO$6:BO$271,MATCH(totalExpenditure!$A10,gDP!$B$6:$B$271))=0,"",INDEX([2]pivotTable!AZ$310:AZ$615,MATCH(totalExpenditure!$A10,[2]pivotTable!$A$310:$A$615,0))/100*INDEX(gDP!BO$6:BO$271,MATCH(totalExpenditure!$A10,gDP!$B$6:$B$271)))</f>
        <v/>
      </c>
      <c r="CZ10" s="77" t="str">
        <f>IF(B10="","",IF(BA10="","",B10-B10+INDEX(gDP!Q$6:Q$271,MATCH(totalExpenditure!$A10,gDP!$B$6:$B$271))))</f>
        <v/>
      </c>
      <c r="DA10" s="77" t="str">
        <f>IF(C10="","",IF(BB10="","",C10-C10+INDEX(gDP!R$6:R$271,MATCH(totalExpenditure!$A10,gDP!$B$6:$B$271))))</f>
        <v/>
      </c>
      <c r="DB10" s="77" t="str">
        <f>IF(D10="","",IF(BC10="","",D10-D10+INDEX(gDP!S$6:S$271,MATCH(totalExpenditure!$A10,gDP!$B$6:$B$271))))</f>
        <v/>
      </c>
      <c r="DC10" s="77" t="str">
        <f>IF(E10="","",IF(BD10="","",E10-E10+INDEX(gDP!T$6:T$271,MATCH(totalExpenditure!$A10,gDP!$B$6:$B$271))))</f>
        <v/>
      </c>
      <c r="DD10" s="77" t="str">
        <f>IF(F10="","",IF(BE10="","",F10-F10+INDEX(gDP!U$6:U$271,MATCH(totalExpenditure!$A10,gDP!$B$6:$B$271))))</f>
        <v/>
      </c>
      <c r="DE10" s="77" t="str">
        <f>IF(G10="","",IF(BF10="","",G10-G10+INDEX(gDP!V$6:V$271,MATCH(totalExpenditure!$A10,gDP!$B$6:$B$271))))</f>
        <v/>
      </c>
      <c r="DF10" s="77" t="str">
        <f>IF(H10="","",IF(BG10="","",H10-H10+INDEX(gDP!W$6:W$271,MATCH(totalExpenditure!$A10,gDP!$B$6:$B$271))))</f>
        <v/>
      </c>
      <c r="DG10" s="77" t="str">
        <f>IF(I10="","",IF(BH10="","",I10-I10+INDEX(gDP!X$6:X$271,MATCH(totalExpenditure!$A10,gDP!$B$6:$B$271))))</f>
        <v/>
      </c>
      <c r="DH10" s="77" t="str">
        <f>IF(J10="","",IF(BI10="","",J10-J10+INDEX(gDP!Y$6:Y$271,MATCH(totalExpenditure!$A10,gDP!$B$6:$B$271))))</f>
        <v/>
      </c>
      <c r="DI10" s="77" t="str">
        <f>IF(K10="","",IF(BJ10="","",K10-K10+INDEX(gDP!Z$6:Z$271,MATCH(totalExpenditure!$A10,gDP!$B$6:$B$271))))</f>
        <v/>
      </c>
      <c r="DJ10" s="77" t="str">
        <f>IF(L10="","",IF(BK10="","",L10-L10+INDEX(gDP!AA$6:AA$271,MATCH(totalExpenditure!$A10,gDP!$B$6:$B$271))))</f>
        <v/>
      </c>
      <c r="DK10" s="77" t="str">
        <f>IF(M10="","",IF(BL10="","",M10-M10+INDEX(gDP!AB$6:AB$271,MATCH(totalExpenditure!$A10,gDP!$B$6:$B$271))))</f>
        <v/>
      </c>
      <c r="DL10" s="77" t="str">
        <f>IF(N10="","",IF(BM10="","",N10-N10+INDEX(gDP!AC$6:AC$271,MATCH(totalExpenditure!$A10,gDP!$B$6:$B$271))))</f>
        <v/>
      </c>
      <c r="DM10" s="77" t="str">
        <f>IF(O10="","",IF(BN10="","",O10-O10+INDEX(gDP!AD$6:AD$271,MATCH(totalExpenditure!$A10,gDP!$B$6:$B$271))))</f>
        <v/>
      </c>
      <c r="DN10" s="77" t="str">
        <f>IF(P10="","",IF(BO10="","",P10-P10+INDEX(gDP!AE$6:AE$271,MATCH(totalExpenditure!$A10,gDP!$B$6:$B$271))))</f>
        <v/>
      </c>
      <c r="DO10" s="77" t="str">
        <f>IF(Q10="","",IF(BP10="","",Q10-Q10+INDEX(gDP!AF$6:AF$271,MATCH(totalExpenditure!$A10,gDP!$B$6:$B$271))))</f>
        <v/>
      </c>
      <c r="DP10" s="77" t="str">
        <f>IF(R10="","",IF(BQ10="","",R10-R10+INDEX(gDP!AG$6:AG$271,MATCH(totalExpenditure!$A10,gDP!$B$6:$B$271))))</f>
        <v/>
      </c>
      <c r="DQ10" s="77" t="str">
        <f>IF(S10="","",IF(BR10="","",S10-S10+INDEX(gDP!AH$6:AH$271,MATCH(totalExpenditure!$A10,gDP!$B$6:$B$271))))</f>
        <v/>
      </c>
      <c r="DR10" s="77" t="str">
        <f>IF(T10="","",IF(BS10="","",T10-T10+INDEX(gDP!AI$6:AI$271,MATCH(totalExpenditure!$A10,gDP!$B$6:$B$271))))</f>
        <v/>
      </c>
      <c r="DS10" s="77" t="str">
        <f>IF(U10="","",IF(BT10="","",U10-U10+INDEX(gDP!AJ$6:AJ$271,MATCH(totalExpenditure!$A10,gDP!$B$6:$B$271))))</f>
        <v/>
      </c>
      <c r="DT10" s="77" t="str">
        <f>IF(V10="","",IF(BU10="","",V10-V10+INDEX(gDP!AK$6:AK$271,MATCH(totalExpenditure!$A10,gDP!$B$6:$B$271))))</f>
        <v/>
      </c>
      <c r="DU10" s="77" t="str">
        <f>IF(W10="","",IF(BV10="","",W10-W10+INDEX(gDP!AL$6:AL$271,MATCH(totalExpenditure!$A10,gDP!$B$6:$B$271))))</f>
        <v/>
      </c>
      <c r="DV10" s="77" t="str">
        <f>IF(X10="","",IF(BW10="","",X10-X10+INDEX(gDP!AM$6:AM$271,MATCH(totalExpenditure!$A10,gDP!$B$6:$B$271))))</f>
        <v/>
      </c>
      <c r="DW10" s="77">
        <f>IF(Y10="","",IF(BX10="","",Y10-Y10+INDEX(gDP!AN$6:AN$271,MATCH(totalExpenditure!$A10,gDP!$B$6:$B$271))))</f>
        <v>2392764853.4210701</v>
      </c>
      <c r="DX10" s="77">
        <f>IF(Z10="","",IF(BY10="","",Z10-Z10+INDEX(gDP!AO$6:AO$271,MATCH(totalExpenditure!$A10,gDP!$B$6:$B$271))))</f>
        <v>3199640815.4162998</v>
      </c>
      <c r="DY10" s="77">
        <f>IF(AA10="","",IF(BZ10="","",AA10-AA10+INDEX(gDP!AP$6:AP$271,MATCH(totalExpenditure!$A10,gDP!$B$6:$B$271))))</f>
        <v>2258513974.0967999</v>
      </c>
      <c r="DZ10" s="77">
        <f>IF(AB10="","",IF(CA10="","",AB10-AB10+INDEX(gDP!AQ$6:AQ$271,MATCH(totalExpenditure!$A10,gDP!$B$6:$B$271))))</f>
        <v>2545964540.8838301</v>
      </c>
      <c r="EA10" s="77" t="str">
        <f>IF(AC10="","",IF(CB10="","",AC10-AC10+INDEX(gDP!AR$6:AR$271,MATCH(totalExpenditure!$A10,gDP!$B$6:$B$271))))</f>
        <v/>
      </c>
      <c r="EB10" s="77" t="str">
        <f>IF(AD10="","",IF(CC10="","",AD10-AD10+INDEX(gDP!AS$6:AS$271,MATCH(totalExpenditure!$A10,gDP!$B$6:$B$271))))</f>
        <v/>
      </c>
      <c r="EC10" s="77" t="str">
        <f>IF(AE10="","",IF(CD10="","",AE10-AE10+INDEX(gDP!AT$6:AT$271,MATCH(totalExpenditure!$A10,gDP!$B$6:$B$271))))</f>
        <v/>
      </c>
      <c r="ED10" s="77">
        <f>IF(AF10="","",IF(CE10="","",AF10-AF10+INDEX(gDP!AU$6:AU$271,MATCH(totalExpenditure!$A10,gDP!$B$6:$B$271))))</f>
        <v>4348068242.1951199</v>
      </c>
      <c r="EE10" s="77">
        <f>IF(AG10="","",IF(CF10="","",AG10-AG10+INDEX(gDP!AV$6:AV$271,MATCH(totalExpenditure!$A10,gDP!$B$6:$B$271))))</f>
        <v>5611496257.1423101</v>
      </c>
      <c r="EF10" s="77">
        <f>IF(AH10="","",IF(CG10="","",AH10-AH10+INDEX(gDP!AW$6:AW$271,MATCH(totalExpenditure!$A10,gDP!$B$6:$B$271))))</f>
        <v>7184685781.5187597</v>
      </c>
      <c r="EG10" s="77">
        <f>IF(AI10="","",IF(CH10="","",AI10-AI10+INDEX(gDP!AX$6:AX$271,MATCH(totalExpenditure!$A10,gDP!$B$6:$B$271))))</f>
        <v>8052077248.1463804</v>
      </c>
      <c r="EH10" s="77">
        <f>IF(AJ10="","",IF(CI10="","",AJ10-AJ10+INDEX(gDP!AY$6:AY$271,MATCH(totalExpenditure!$A10,gDP!$B$6:$B$271))))</f>
        <v>8896075004.6351604</v>
      </c>
      <c r="EI10" s="77">
        <f>IF(AK10="","",IF(CJ10="","",AK10-AK10+INDEX(gDP!AZ$6:AZ$271,MATCH(totalExpenditure!$A10,gDP!$B$6:$B$271))))</f>
        <v>10677324852.8822</v>
      </c>
      <c r="EJ10" s="77">
        <f>IF(AL10="","",IF(CK10="","",AL10-AL10+INDEX(gDP!BA$6:BA$271,MATCH(totalExpenditure!$A10,gDP!$B$6:$B$271))))</f>
        <v>12881352893.685499</v>
      </c>
      <c r="EK10" s="77" t="str">
        <f>IF(AM10="","",IF(CL10="","",AM10-AM10+INDEX(gDP!BB$6:BB$271,MATCH(totalExpenditure!$A10,gDP!$B$6:$B$271))))</f>
        <v/>
      </c>
      <c r="EL10" s="77">
        <f>IF(AN10="","",IF(CM10="","",AN10-AN10+INDEX(gDP!BC$6:BC$271,MATCH(totalExpenditure!$A10,gDP!$B$6:$B$271))))</f>
        <v>11926926615.8015</v>
      </c>
      <c r="EM10" s="77">
        <f>IF(AO10="","",IF(CN10="","",AO10-AO10+INDEX(gDP!BD$6:BD$271,MATCH(totalExpenditure!$A10,gDP!$B$6:$B$271))))</f>
        <v>12890760315.146</v>
      </c>
      <c r="EN10" s="77">
        <f>IF(AP10="","",IF(CO10="","",AP10-AP10+INDEX(gDP!BE$6:BE$271,MATCH(totalExpenditure!$A10,gDP!$B$6:$B$271))))</f>
        <v>12319834195.330999</v>
      </c>
      <c r="EO10" s="77">
        <f>IF(AQ10="","",IF(CP10="","",AQ10-AQ10+INDEX(gDP!BF$6:BF$271,MATCH(totalExpenditure!$A10,gDP!$B$6:$B$271))))</f>
        <v>12776224496.9718</v>
      </c>
      <c r="EP10" s="77">
        <f>IF(AR10="","",IF(CQ10="","",AR10-AR10+INDEX(gDP!BG$6:BG$271,MATCH(totalExpenditure!$A10,gDP!$B$6:$B$271))))</f>
        <v>13228147516.1168</v>
      </c>
      <c r="EQ10" s="77">
        <f>IF(AS10="","",IF(CR10="","",AS10-AS10+INDEX(gDP!BH$6:BH$271,MATCH(totalExpenditure!$A10,gDP!$B$6:$B$271))))</f>
        <v>11386853113.0189</v>
      </c>
      <c r="ER10" s="77">
        <f>IF(AT10="","",IF(CS10="","",AT10-AT10+INDEX(gDP!BI$6:BI$271,MATCH(totalExpenditure!$A10,gDP!$B$6:$B$271))))</f>
        <v>11861199830.8396</v>
      </c>
      <c r="ES10" s="77">
        <f>IF(AU10="","",IF(CT10="","",AU10-AU10+INDEX(gDP!BJ$6:BJ$271,MATCH(totalExpenditure!$A10,gDP!$B$6:$B$271))))</f>
        <v>13019726211.7369</v>
      </c>
      <c r="ET10" s="77">
        <f>IF(AV10="","",IF(CU10="","",AV10-AV10+INDEX(gDP!BK$6:BK$271,MATCH(totalExpenditure!$A10,gDP!$B$6:$B$271))))</f>
        <v>15156424015.197701</v>
      </c>
      <c r="EU10" s="77">
        <f>IF(AW10="","",IF(CV10="","",AW10-AW10+INDEX(gDP!BL$6:BL$271,MATCH(totalExpenditure!$A10,gDP!$B$6:$B$271))))</f>
        <v>15401826127.253901</v>
      </c>
      <c r="EV10" s="77">
        <f>IF(AX10="","",IF(CW10="","",AX10-AX10+INDEX(gDP!BM$6:BM$271,MATCH(totalExpenditure!$A10,gDP!$B$6:$B$271))))</f>
        <v>15162734205.246201</v>
      </c>
      <c r="EW10" s="77">
        <f>IF(AY10="","",IF(CX10="","",AY10-AY10+INDEX(gDP!BN$6:BN$271,MATCH(totalExpenditure!$A10,gDP!$B$6:$B$271))))</f>
        <v>17930565118.8176</v>
      </c>
      <c r="EX10" s="77" t="str">
        <f>IF(AZ10="","",IF(CY10="","",AZ10-AZ10+INDEX(gDP!BO$6:BO$271,MATCH(totalExpenditure!$A10,gDP!$B$6:$B$271))))</f>
        <v/>
      </c>
    </row>
    <row r="11" spans="1:154" x14ac:dyDescent="0.35">
      <c r="A11" t="s">
        <v>231</v>
      </c>
      <c r="B11" s="77" t="e">
        <f>IF(INDEX([2]pivotTable!B$3:B$308,MATCH(totalExpenditure!$A11,[2]pivotTable!$A$3:$A$308,0))/100*INDEX(gDP!Q$6:Q$271,MATCH(totalExpenditure!$A11,gDP!$B$6:$B$271))=0,"",INDEX([2]pivotTable!B$3:B$308,MATCH(totalExpenditure!$A11,[2]pivotTable!$A$3:$A$308,0))/100*INDEX(gDP!Q$6:Q$271,MATCH(totalExpenditure!$A11,gDP!$B$6:$B$271)))</f>
        <v>#N/A</v>
      </c>
      <c r="C11" s="77" t="e">
        <f>IF(INDEX([2]pivotTable!C$3:C$308,MATCH(totalExpenditure!$A11,[2]pivotTable!$A$3:$A$308,0))/100*INDEX(gDP!R$6:R$271,MATCH(totalExpenditure!$A11,gDP!$B$6:$B$271))=0,"",INDEX([2]pivotTable!C$3:C$308,MATCH(totalExpenditure!$A11,[2]pivotTable!$A$3:$A$308,0))/100*INDEX(gDP!R$6:R$271,MATCH(totalExpenditure!$A11,gDP!$B$6:$B$271)))</f>
        <v>#N/A</v>
      </c>
      <c r="D11" s="77" t="e">
        <f>IF(INDEX([2]pivotTable!D$3:D$308,MATCH(totalExpenditure!$A11,[2]pivotTable!$A$3:$A$308,0))/100*INDEX(gDP!S$6:S$271,MATCH(totalExpenditure!$A11,gDP!$B$6:$B$271))=0,"",INDEX([2]pivotTable!D$3:D$308,MATCH(totalExpenditure!$A11,[2]pivotTable!$A$3:$A$308,0))/100*INDEX(gDP!S$6:S$271,MATCH(totalExpenditure!$A11,gDP!$B$6:$B$271)))</f>
        <v>#N/A</v>
      </c>
      <c r="E11" s="77" t="e">
        <f>IF(INDEX([2]pivotTable!E$3:E$308,MATCH(totalExpenditure!$A11,[2]pivotTable!$A$3:$A$308,0))/100*INDEX(gDP!T$6:T$271,MATCH(totalExpenditure!$A11,gDP!$B$6:$B$271))=0,"",INDEX([2]pivotTable!E$3:E$308,MATCH(totalExpenditure!$A11,[2]pivotTable!$A$3:$A$308,0))/100*INDEX(gDP!T$6:T$271,MATCH(totalExpenditure!$A11,gDP!$B$6:$B$271)))</f>
        <v>#N/A</v>
      </c>
      <c r="F11" s="77" t="e">
        <f>IF(INDEX([2]pivotTable!F$3:F$308,MATCH(totalExpenditure!$A11,[2]pivotTable!$A$3:$A$308,0))/100*INDEX(gDP!U$6:U$271,MATCH(totalExpenditure!$A11,gDP!$B$6:$B$271))=0,"",INDEX([2]pivotTable!F$3:F$308,MATCH(totalExpenditure!$A11,[2]pivotTable!$A$3:$A$308,0))/100*INDEX(gDP!U$6:U$271,MATCH(totalExpenditure!$A11,gDP!$B$6:$B$271)))</f>
        <v>#N/A</v>
      </c>
      <c r="G11" s="77" t="e">
        <f>IF(INDEX([2]pivotTable!G$3:G$308,MATCH(totalExpenditure!$A11,[2]pivotTable!$A$3:$A$308,0))/100*INDEX(gDP!V$6:V$271,MATCH(totalExpenditure!$A11,gDP!$B$6:$B$271))=0,"",INDEX([2]pivotTable!G$3:G$308,MATCH(totalExpenditure!$A11,[2]pivotTable!$A$3:$A$308,0))/100*INDEX(gDP!V$6:V$271,MATCH(totalExpenditure!$A11,gDP!$B$6:$B$271)))</f>
        <v>#N/A</v>
      </c>
      <c r="H11" s="77" t="e">
        <f>IF(INDEX([2]pivotTable!H$3:H$308,MATCH(totalExpenditure!$A11,[2]pivotTable!$A$3:$A$308,0))/100*INDEX(gDP!W$6:W$271,MATCH(totalExpenditure!$A11,gDP!$B$6:$B$271))=0,"",INDEX([2]pivotTable!H$3:H$308,MATCH(totalExpenditure!$A11,[2]pivotTable!$A$3:$A$308,0))/100*INDEX(gDP!W$6:W$271,MATCH(totalExpenditure!$A11,gDP!$B$6:$B$271)))</f>
        <v>#N/A</v>
      </c>
      <c r="I11" s="77" t="e">
        <f>IF(INDEX([2]pivotTable!I$3:I$308,MATCH(totalExpenditure!$A11,[2]pivotTable!$A$3:$A$308,0))/100*INDEX(gDP!X$6:X$271,MATCH(totalExpenditure!$A11,gDP!$B$6:$B$271))=0,"",INDEX([2]pivotTable!I$3:I$308,MATCH(totalExpenditure!$A11,[2]pivotTable!$A$3:$A$308,0))/100*INDEX(gDP!X$6:X$271,MATCH(totalExpenditure!$A11,gDP!$B$6:$B$271)))</f>
        <v>#N/A</v>
      </c>
      <c r="J11" s="77" t="e">
        <f>IF(INDEX([2]pivotTable!J$3:J$308,MATCH(totalExpenditure!$A11,[2]pivotTable!$A$3:$A$308,0))/100*INDEX(gDP!Y$6:Y$271,MATCH(totalExpenditure!$A11,gDP!$B$6:$B$271))=0,"",INDEX([2]pivotTable!J$3:J$308,MATCH(totalExpenditure!$A11,[2]pivotTable!$A$3:$A$308,0))/100*INDEX(gDP!Y$6:Y$271,MATCH(totalExpenditure!$A11,gDP!$B$6:$B$271)))</f>
        <v>#N/A</v>
      </c>
      <c r="K11" s="77" t="e">
        <f>IF(INDEX([2]pivotTable!K$3:K$308,MATCH(totalExpenditure!$A11,[2]pivotTable!$A$3:$A$308,0))/100*INDEX(gDP!Z$6:Z$271,MATCH(totalExpenditure!$A11,gDP!$B$6:$B$271))=0,"",INDEX([2]pivotTable!K$3:K$308,MATCH(totalExpenditure!$A11,[2]pivotTable!$A$3:$A$308,0))/100*INDEX(gDP!Z$6:Z$271,MATCH(totalExpenditure!$A11,gDP!$B$6:$B$271)))</f>
        <v>#N/A</v>
      </c>
      <c r="L11" s="77" t="e">
        <f>IF(INDEX([2]pivotTable!L$3:L$308,MATCH(totalExpenditure!$A11,[2]pivotTable!$A$3:$A$308,0))/100*INDEX(gDP!AA$6:AA$271,MATCH(totalExpenditure!$A11,gDP!$B$6:$B$271))=0,"",INDEX([2]pivotTable!L$3:L$308,MATCH(totalExpenditure!$A11,[2]pivotTable!$A$3:$A$308,0))/100*INDEX(gDP!AA$6:AA$271,MATCH(totalExpenditure!$A11,gDP!$B$6:$B$271)))</f>
        <v>#N/A</v>
      </c>
      <c r="M11" s="77" t="e">
        <f>IF(INDEX([2]pivotTable!M$3:M$308,MATCH(totalExpenditure!$A11,[2]pivotTable!$A$3:$A$308,0))/100*INDEX(gDP!AB$6:AB$271,MATCH(totalExpenditure!$A11,gDP!$B$6:$B$271))=0,"",INDEX([2]pivotTable!M$3:M$308,MATCH(totalExpenditure!$A11,[2]pivotTable!$A$3:$A$308,0))/100*INDEX(gDP!AB$6:AB$271,MATCH(totalExpenditure!$A11,gDP!$B$6:$B$271)))</f>
        <v>#N/A</v>
      </c>
      <c r="N11" s="77" t="e">
        <f>IF(INDEX([2]pivotTable!N$3:N$308,MATCH(totalExpenditure!$A11,[2]pivotTable!$A$3:$A$308,0))/100*INDEX(gDP!AC$6:AC$271,MATCH(totalExpenditure!$A11,gDP!$B$6:$B$271))=0,"",INDEX([2]pivotTable!N$3:N$308,MATCH(totalExpenditure!$A11,[2]pivotTable!$A$3:$A$308,0))/100*INDEX(gDP!AC$6:AC$271,MATCH(totalExpenditure!$A11,gDP!$B$6:$B$271)))</f>
        <v>#N/A</v>
      </c>
      <c r="O11" s="77" t="e">
        <f>IF(INDEX([2]pivotTable!O$3:O$308,MATCH(totalExpenditure!$A11,[2]pivotTable!$A$3:$A$308,0))/100*INDEX(gDP!AD$6:AD$271,MATCH(totalExpenditure!$A11,gDP!$B$6:$B$271))=0,"",INDEX([2]pivotTable!O$3:O$308,MATCH(totalExpenditure!$A11,[2]pivotTable!$A$3:$A$308,0))/100*INDEX(gDP!AD$6:AD$271,MATCH(totalExpenditure!$A11,gDP!$B$6:$B$271)))</f>
        <v>#N/A</v>
      </c>
      <c r="P11" s="77" t="e">
        <f>IF(INDEX([2]pivotTable!P$3:P$308,MATCH(totalExpenditure!$A11,[2]pivotTable!$A$3:$A$308,0))/100*INDEX(gDP!AE$6:AE$271,MATCH(totalExpenditure!$A11,gDP!$B$6:$B$271))=0,"",INDEX([2]pivotTable!P$3:P$308,MATCH(totalExpenditure!$A11,[2]pivotTable!$A$3:$A$308,0))/100*INDEX(gDP!AE$6:AE$271,MATCH(totalExpenditure!$A11,gDP!$B$6:$B$271)))</f>
        <v>#N/A</v>
      </c>
      <c r="Q11" s="77" t="e">
        <f>IF(INDEX([2]pivotTable!Q$3:Q$308,MATCH(totalExpenditure!$A11,[2]pivotTable!$A$3:$A$308,0))/100*INDEX(gDP!AF$6:AF$271,MATCH(totalExpenditure!$A11,gDP!$B$6:$B$271))=0,"",INDEX([2]pivotTable!Q$3:Q$308,MATCH(totalExpenditure!$A11,[2]pivotTable!$A$3:$A$308,0))/100*INDEX(gDP!AF$6:AF$271,MATCH(totalExpenditure!$A11,gDP!$B$6:$B$271)))</f>
        <v>#N/A</v>
      </c>
      <c r="R11" s="77" t="e">
        <f>IF(INDEX([2]pivotTable!R$3:R$308,MATCH(totalExpenditure!$A11,[2]pivotTable!$A$3:$A$308,0))/100*INDEX(gDP!AG$6:AG$271,MATCH(totalExpenditure!$A11,gDP!$B$6:$B$271))=0,"",INDEX([2]pivotTable!R$3:R$308,MATCH(totalExpenditure!$A11,[2]pivotTable!$A$3:$A$308,0))/100*INDEX(gDP!AG$6:AG$271,MATCH(totalExpenditure!$A11,gDP!$B$6:$B$271)))</f>
        <v>#N/A</v>
      </c>
      <c r="S11" s="77" t="e">
        <f>IF(INDEX([2]pivotTable!S$3:S$308,MATCH(totalExpenditure!$A11,[2]pivotTable!$A$3:$A$308,0))/100*INDEX(gDP!AH$6:AH$271,MATCH(totalExpenditure!$A11,gDP!$B$6:$B$271))=0,"",INDEX([2]pivotTable!S$3:S$308,MATCH(totalExpenditure!$A11,[2]pivotTable!$A$3:$A$308,0))/100*INDEX(gDP!AH$6:AH$271,MATCH(totalExpenditure!$A11,gDP!$B$6:$B$271)))</f>
        <v>#N/A</v>
      </c>
      <c r="T11" s="77" t="e">
        <f>IF(INDEX([2]pivotTable!T$3:T$308,MATCH(totalExpenditure!$A11,[2]pivotTable!$A$3:$A$308,0))/100*INDEX(gDP!AI$6:AI$271,MATCH(totalExpenditure!$A11,gDP!$B$6:$B$271))=0,"",INDEX([2]pivotTable!T$3:T$308,MATCH(totalExpenditure!$A11,[2]pivotTable!$A$3:$A$308,0))/100*INDEX(gDP!AI$6:AI$271,MATCH(totalExpenditure!$A11,gDP!$B$6:$B$271)))</f>
        <v>#N/A</v>
      </c>
      <c r="U11" s="77" t="e">
        <f>IF(INDEX([2]pivotTable!U$3:U$308,MATCH(totalExpenditure!$A11,[2]pivotTable!$A$3:$A$308,0))/100*INDEX(gDP!AJ$6:AJ$271,MATCH(totalExpenditure!$A11,gDP!$B$6:$B$271))=0,"",INDEX([2]pivotTable!U$3:U$308,MATCH(totalExpenditure!$A11,[2]pivotTable!$A$3:$A$308,0))/100*INDEX(gDP!AJ$6:AJ$271,MATCH(totalExpenditure!$A11,gDP!$B$6:$B$271)))</f>
        <v>#N/A</v>
      </c>
      <c r="V11" s="77" t="e">
        <f>IF(INDEX([2]pivotTable!V$3:V$308,MATCH(totalExpenditure!$A11,[2]pivotTable!$A$3:$A$308,0))/100*INDEX(gDP!AK$6:AK$271,MATCH(totalExpenditure!$A11,gDP!$B$6:$B$271))=0,"",INDEX([2]pivotTable!V$3:V$308,MATCH(totalExpenditure!$A11,[2]pivotTable!$A$3:$A$308,0))/100*INDEX(gDP!AK$6:AK$271,MATCH(totalExpenditure!$A11,gDP!$B$6:$B$271)))</f>
        <v>#N/A</v>
      </c>
      <c r="W11" s="77" t="e">
        <f>IF(INDEX([2]pivotTable!W$3:W$308,MATCH(totalExpenditure!$A11,[2]pivotTable!$A$3:$A$308,0))/100*INDEX(gDP!AL$6:AL$271,MATCH(totalExpenditure!$A11,gDP!$B$6:$B$271))=0,"",INDEX([2]pivotTable!W$3:W$308,MATCH(totalExpenditure!$A11,[2]pivotTable!$A$3:$A$308,0))/100*INDEX(gDP!AL$6:AL$271,MATCH(totalExpenditure!$A11,gDP!$B$6:$B$271)))</f>
        <v>#N/A</v>
      </c>
      <c r="X11" s="77" t="e">
        <f>IF(INDEX([2]pivotTable!X$3:X$308,MATCH(totalExpenditure!$A11,[2]pivotTable!$A$3:$A$308,0))/100*INDEX(gDP!AM$6:AM$271,MATCH(totalExpenditure!$A11,gDP!$B$6:$B$271))=0,"",INDEX([2]pivotTable!X$3:X$308,MATCH(totalExpenditure!$A11,[2]pivotTable!$A$3:$A$308,0))/100*INDEX(gDP!AM$6:AM$271,MATCH(totalExpenditure!$A11,gDP!$B$6:$B$271)))</f>
        <v>#N/A</v>
      </c>
      <c r="Y11" s="77" t="e">
        <f>IF(INDEX([2]pivotTable!Y$3:Y$308,MATCH(totalExpenditure!$A11,[2]pivotTable!$A$3:$A$308,0))/100*INDEX(gDP!AN$6:AN$271,MATCH(totalExpenditure!$A11,gDP!$B$6:$B$271))=0,"",INDEX([2]pivotTable!Y$3:Y$308,MATCH(totalExpenditure!$A11,[2]pivotTable!$A$3:$A$308,0))/100*INDEX(gDP!AN$6:AN$271,MATCH(totalExpenditure!$A11,gDP!$B$6:$B$271)))</f>
        <v>#N/A</v>
      </c>
      <c r="Z11" s="77" t="e">
        <f>IF(INDEX([2]pivotTable!Z$3:Z$308,MATCH(totalExpenditure!$A11,[2]pivotTable!$A$3:$A$308,0))/100*INDEX(gDP!AO$6:AO$271,MATCH(totalExpenditure!$A11,gDP!$B$6:$B$271))=0,"",INDEX([2]pivotTable!Z$3:Z$308,MATCH(totalExpenditure!$A11,[2]pivotTable!$A$3:$A$308,0))/100*INDEX(gDP!AO$6:AO$271,MATCH(totalExpenditure!$A11,gDP!$B$6:$B$271)))</f>
        <v>#N/A</v>
      </c>
      <c r="AA11" s="77" t="e">
        <f>IF(INDEX([2]pivotTable!AA$3:AA$308,MATCH(totalExpenditure!$A11,[2]pivotTable!$A$3:$A$308,0))/100*INDEX(gDP!AP$6:AP$271,MATCH(totalExpenditure!$A11,gDP!$B$6:$B$271))=0,"",INDEX([2]pivotTable!AA$3:AA$308,MATCH(totalExpenditure!$A11,[2]pivotTable!$A$3:$A$308,0))/100*INDEX(gDP!AP$6:AP$271,MATCH(totalExpenditure!$A11,gDP!$B$6:$B$271)))</f>
        <v>#N/A</v>
      </c>
      <c r="AB11" s="77" t="e">
        <f>IF(INDEX([2]pivotTable!AB$3:AB$308,MATCH(totalExpenditure!$A11,[2]pivotTable!$A$3:$A$308,0))/100*INDEX(gDP!AQ$6:AQ$271,MATCH(totalExpenditure!$A11,gDP!$B$6:$B$271))=0,"",INDEX([2]pivotTable!AB$3:AB$308,MATCH(totalExpenditure!$A11,[2]pivotTable!$A$3:$A$308,0))/100*INDEX(gDP!AQ$6:AQ$271,MATCH(totalExpenditure!$A11,gDP!$B$6:$B$271)))</f>
        <v>#N/A</v>
      </c>
      <c r="AC11" s="77" t="e">
        <f>IF(INDEX([2]pivotTable!AC$3:AC$308,MATCH(totalExpenditure!$A11,[2]pivotTable!$A$3:$A$308,0))/100*INDEX(gDP!AR$6:AR$271,MATCH(totalExpenditure!$A11,gDP!$B$6:$B$271))=0,"",INDEX([2]pivotTable!AC$3:AC$308,MATCH(totalExpenditure!$A11,[2]pivotTable!$A$3:$A$308,0))/100*INDEX(gDP!AR$6:AR$271,MATCH(totalExpenditure!$A11,gDP!$B$6:$B$271)))</f>
        <v>#N/A</v>
      </c>
      <c r="AD11" s="77" t="e">
        <f>IF(INDEX([2]pivotTable!AD$3:AD$308,MATCH(totalExpenditure!$A11,[2]pivotTable!$A$3:$A$308,0))/100*INDEX(gDP!AS$6:AS$271,MATCH(totalExpenditure!$A11,gDP!$B$6:$B$271))=0,"",INDEX([2]pivotTable!AD$3:AD$308,MATCH(totalExpenditure!$A11,[2]pivotTable!$A$3:$A$308,0))/100*INDEX(gDP!AS$6:AS$271,MATCH(totalExpenditure!$A11,gDP!$B$6:$B$271)))</f>
        <v>#N/A</v>
      </c>
      <c r="AE11" s="77" t="e">
        <f>IF(INDEX([2]pivotTable!AE$3:AE$308,MATCH(totalExpenditure!$A11,[2]pivotTable!$A$3:$A$308,0))/100*INDEX(gDP!AT$6:AT$271,MATCH(totalExpenditure!$A11,gDP!$B$6:$B$271))=0,"",INDEX([2]pivotTable!AE$3:AE$308,MATCH(totalExpenditure!$A11,[2]pivotTable!$A$3:$A$308,0))/100*INDEX(gDP!AT$6:AT$271,MATCH(totalExpenditure!$A11,gDP!$B$6:$B$271)))</f>
        <v>#N/A</v>
      </c>
      <c r="AF11" s="77" t="e">
        <f>IF(INDEX([2]pivotTable!AF$3:AF$308,MATCH(totalExpenditure!$A11,[2]pivotTable!$A$3:$A$308,0))/100*INDEX(gDP!AU$6:AU$271,MATCH(totalExpenditure!$A11,gDP!$B$6:$B$271))=0,"",INDEX([2]pivotTable!AF$3:AF$308,MATCH(totalExpenditure!$A11,[2]pivotTable!$A$3:$A$308,0))/100*INDEX(gDP!AU$6:AU$271,MATCH(totalExpenditure!$A11,gDP!$B$6:$B$271)))</f>
        <v>#N/A</v>
      </c>
      <c r="AG11" s="77" t="e">
        <f>IF(INDEX([2]pivotTable!AG$3:AG$308,MATCH(totalExpenditure!$A11,[2]pivotTable!$A$3:$A$308,0))/100*INDEX(gDP!AV$6:AV$271,MATCH(totalExpenditure!$A11,gDP!$B$6:$B$271))=0,"",INDEX([2]pivotTable!AG$3:AG$308,MATCH(totalExpenditure!$A11,[2]pivotTable!$A$3:$A$308,0))/100*INDEX(gDP!AV$6:AV$271,MATCH(totalExpenditure!$A11,gDP!$B$6:$B$271)))</f>
        <v>#N/A</v>
      </c>
      <c r="AH11" s="77" t="e">
        <f>IF(INDEX([2]pivotTable!AH$3:AH$308,MATCH(totalExpenditure!$A11,[2]pivotTable!$A$3:$A$308,0))/100*INDEX(gDP!AW$6:AW$271,MATCH(totalExpenditure!$A11,gDP!$B$6:$B$271))=0,"",INDEX([2]pivotTable!AH$3:AH$308,MATCH(totalExpenditure!$A11,[2]pivotTable!$A$3:$A$308,0))/100*INDEX(gDP!AW$6:AW$271,MATCH(totalExpenditure!$A11,gDP!$B$6:$B$271)))</f>
        <v>#N/A</v>
      </c>
      <c r="AI11" s="77" t="e">
        <f>IF(INDEX([2]pivotTable!AI$3:AI$308,MATCH(totalExpenditure!$A11,[2]pivotTable!$A$3:$A$308,0))/100*INDEX(gDP!AX$6:AX$271,MATCH(totalExpenditure!$A11,gDP!$B$6:$B$271))=0,"",INDEX([2]pivotTable!AI$3:AI$308,MATCH(totalExpenditure!$A11,[2]pivotTable!$A$3:$A$308,0))/100*INDEX(gDP!AX$6:AX$271,MATCH(totalExpenditure!$A11,gDP!$B$6:$B$271)))</f>
        <v>#N/A</v>
      </c>
      <c r="AJ11" s="77" t="e">
        <f>IF(INDEX([2]pivotTable!AJ$3:AJ$308,MATCH(totalExpenditure!$A11,[2]pivotTable!$A$3:$A$308,0))/100*INDEX(gDP!AY$6:AY$271,MATCH(totalExpenditure!$A11,gDP!$B$6:$B$271))=0,"",INDEX([2]pivotTable!AJ$3:AJ$308,MATCH(totalExpenditure!$A11,[2]pivotTable!$A$3:$A$308,0))/100*INDEX(gDP!AY$6:AY$271,MATCH(totalExpenditure!$A11,gDP!$B$6:$B$271)))</f>
        <v>#N/A</v>
      </c>
      <c r="AK11" s="77" t="e">
        <f>IF(INDEX([2]pivotTable!AK$3:AK$308,MATCH(totalExpenditure!$A11,[2]pivotTable!$A$3:$A$308,0))/100*INDEX(gDP!AZ$6:AZ$271,MATCH(totalExpenditure!$A11,gDP!$B$6:$B$271))=0,"",INDEX([2]pivotTable!AK$3:AK$308,MATCH(totalExpenditure!$A11,[2]pivotTable!$A$3:$A$308,0))/100*INDEX(gDP!AZ$6:AZ$271,MATCH(totalExpenditure!$A11,gDP!$B$6:$B$271)))</f>
        <v>#N/A</v>
      </c>
      <c r="AL11" s="77" t="e">
        <f>IF(INDEX([2]pivotTable!AL$3:AL$308,MATCH(totalExpenditure!$A11,[2]pivotTable!$A$3:$A$308,0))/100*INDEX(gDP!BA$6:BA$271,MATCH(totalExpenditure!$A11,gDP!$B$6:$B$271))=0,"",INDEX([2]pivotTable!AL$3:AL$308,MATCH(totalExpenditure!$A11,[2]pivotTable!$A$3:$A$308,0))/100*INDEX(gDP!BA$6:BA$271,MATCH(totalExpenditure!$A11,gDP!$B$6:$B$271)))</f>
        <v>#N/A</v>
      </c>
      <c r="AM11" s="77" t="e">
        <f>IF(INDEX([2]pivotTable!AM$3:AM$308,MATCH(totalExpenditure!$A11,[2]pivotTable!$A$3:$A$308,0))/100*INDEX(gDP!BB$6:BB$271,MATCH(totalExpenditure!$A11,gDP!$B$6:$B$271))=0,"",INDEX([2]pivotTable!AM$3:AM$308,MATCH(totalExpenditure!$A11,[2]pivotTable!$A$3:$A$308,0))/100*INDEX(gDP!BB$6:BB$271,MATCH(totalExpenditure!$A11,gDP!$B$6:$B$271)))</f>
        <v>#N/A</v>
      </c>
      <c r="AN11" s="77" t="e">
        <f>IF(INDEX([2]pivotTable!AN$3:AN$308,MATCH(totalExpenditure!$A11,[2]pivotTable!$A$3:$A$308,0))/100*INDEX(gDP!BC$6:BC$271,MATCH(totalExpenditure!$A11,gDP!$B$6:$B$271))=0,"",INDEX([2]pivotTable!AN$3:AN$308,MATCH(totalExpenditure!$A11,[2]pivotTable!$A$3:$A$308,0))/100*INDEX(gDP!BC$6:BC$271,MATCH(totalExpenditure!$A11,gDP!$B$6:$B$271)))</f>
        <v>#N/A</v>
      </c>
      <c r="AO11" s="77" t="e">
        <f>IF(INDEX([2]pivotTable!AO$3:AO$308,MATCH(totalExpenditure!$A11,[2]pivotTable!$A$3:$A$308,0))/100*INDEX(gDP!BD$6:BD$271,MATCH(totalExpenditure!$A11,gDP!$B$6:$B$271))=0,"",INDEX([2]pivotTable!AO$3:AO$308,MATCH(totalExpenditure!$A11,[2]pivotTable!$A$3:$A$308,0))/100*INDEX(gDP!BD$6:BD$271,MATCH(totalExpenditure!$A11,gDP!$B$6:$B$271)))</f>
        <v>#N/A</v>
      </c>
      <c r="AP11" s="77" t="e">
        <f>IF(INDEX([2]pivotTable!AP$3:AP$308,MATCH(totalExpenditure!$A11,[2]pivotTable!$A$3:$A$308,0))/100*INDEX(gDP!BE$6:BE$271,MATCH(totalExpenditure!$A11,gDP!$B$6:$B$271))=0,"",INDEX([2]pivotTable!AP$3:AP$308,MATCH(totalExpenditure!$A11,[2]pivotTable!$A$3:$A$308,0))/100*INDEX(gDP!BE$6:BE$271,MATCH(totalExpenditure!$A11,gDP!$B$6:$B$271)))</f>
        <v>#N/A</v>
      </c>
      <c r="AQ11" s="77" t="e">
        <f>IF(INDEX([2]pivotTable!AQ$3:AQ$308,MATCH(totalExpenditure!$A11,[2]pivotTable!$A$3:$A$308,0))/100*INDEX(gDP!BF$6:BF$271,MATCH(totalExpenditure!$A11,gDP!$B$6:$B$271))=0,"",INDEX([2]pivotTable!AQ$3:AQ$308,MATCH(totalExpenditure!$A11,[2]pivotTable!$A$3:$A$308,0))/100*INDEX(gDP!BF$6:BF$271,MATCH(totalExpenditure!$A11,gDP!$B$6:$B$271)))</f>
        <v>#N/A</v>
      </c>
      <c r="AR11" s="77" t="e">
        <f>IF(INDEX([2]pivotTable!AR$3:AR$308,MATCH(totalExpenditure!$A11,[2]pivotTable!$A$3:$A$308,0))/100*INDEX(gDP!BG$6:BG$271,MATCH(totalExpenditure!$A11,gDP!$B$6:$B$271))=0,"",INDEX([2]pivotTable!AR$3:AR$308,MATCH(totalExpenditure!$A11,[2]pivotTable!$A$3:$A$308,0))/100*INDEX(gDP!BG$6:BG$271,MATCH(totalExpenditure!$A11,gDP!$B$6:$B$271)))</f>
        <v>#N/A</v>
      </c>
      <c r="AS11" s="77" t="e">
        <f>IF(INDEX([2]pivotTable!AS$3:AS$308,MATCH(totalExpenditure!$A11,[2]pivotTable!$A$3:$A$308,0))/100*INDEX(gDP!BH$6:BH$271,MATCH(totalExpenditure!$A11,gDP!$B$6:$B$271))=0,"",INDEX([2]pivotTable!AS$3:AS$308,MATCH(totalExpenditure!$A11,[2]pivotTable!$A$3:$A$308,0))/100*INDEX(gDP!BH$6:BH$271,MATCH(totalExpenditure!$A11,gDP!$B$6:$B$271)))</f>
        <v>#N/A</v>
      </c>
      <c r="AT11" s="77" t="e">
        <f>IF(INDEX([2]pivotTable!AT$3:AT$308,MATCH(totalExpenditure!$A11,[2]pivotTable!$A$3:$A$308,0))/100*INDEX(gDP!BI$6:BI$271,MATCH(totalExpenditure!$A11,gDP!$B$6:$B$271))=0,"",INDEX([2]pivotTable!AT$3:AT$308,MATCH(totalExpenditure!$A11,[2]pivotTable!$A$3:$A$308,0))/100*INDEX(gDP!BI$6:BI$271,MATCH(totalExpenditure!$A11,gDP!$B$6:$B$271)))</f>
        <v>#N/A</v>
      </c>
      <c r="AU11" s="77" t="e">
        <f>IF(INDEX([2]pivotTable!AU$3:AU$308,MATCH(totalExpenditure!$A11,[2]pivotTable!$A$3:$A$308,0))/100*INDEX(gDP!BJ$6:BJ$271,MATCH(totalExpenditure!$A11,gDP!$B$6:$B$271))=0,"",INDEX([2]pivotTable!AU$3:AU$308,MATCH(totalExpenditure!$A11,[2]pivotTable!$A$3:$A$308,0))/100*INDEX(gDP!BJ$6:BJ$271,MATCH(totalExpenditure!$A11,gDP!$B$6:$B$271)))</f>
        <v>#N/A</v>
      </c>
      <c r="AV11" s="77" t="e">
        <f>IF(INDEX([2]pivotTable!AV$3:AV$308,MATCH(totalExpenditure!$A11,[2]pivotTable!$A$3:$A$308,0))/100*INDEX(gDP!BK$6:BK$271,MATCH(totalExpenditure!$A11,gDP!$B$6:$B$271))=0,"",INDEX([2]pivotTable!AV$3:AV$308,MATCH(totalExpenditure!$A11,[2]pivotTable!$A$3:$A$308,0))/100*INDEX(gDP!BK$6:BK$271,MATCH(totalExpenditure!$A11,gDP!$B$6:$B$271)))</f>
        <v>#N/A</v>
      </c>
      <c r="AW11" s="77" t="e">
        <f>IF(INDEX([2]pivotTable!AW$3:AW$308,MATCH(totalExpenditure!$A11,[2]pivotTable!$A$3:$A$308,0))/100*INDEX(gDP!BL$6:BL$271,MATCH(totalExpenditure!$A11,gDP!$B$6:$B$271))=0,"",INDEX([2]pivotTable!AW$3:AW$308,MATCH(totalExpenditure!$A11,[2]pivotTable!$A$3:$A$308,0))/100*INDEX(gDP!BL$6:BL$271,MATCH(totalExpenditure!$A11,gDP!$B$6:$B$271)))</f>
        <v>#N/A</v>
      </c>
      <c r="AX11" s="77" t="e">
        <f>IF(INDEX([2]pivotTable!AX$3:AX$308,MATCH(totalExpenditure!$A11,[2]pivotTable!$A$3:$A$308,0))/100*INDEX(gDP!BM$6:BM$271,MATCH(totalExpenditure!$A11,gDP!$B$6:$B$271))=0,"",INDEX([2]pivotTable!AX$3:AX$308,MATCH(totalExpenditure!$A11,[2]pivotTable!$A$3:$A$308,0))/100*INDEX(gDP!BM$6:BM$271,MATCH(totalExpenditure!$A11,gDP!$B$6:$B$271)))</f>
        <v>#N/A</v>
      </c>
      <c r="AY11" s="77" t="e">
        <f>IF(INDEX([2]pivotTable!AY$3:AY$308,MATCH(totalExpenditure!$A11,[2]pivotTable!$A$3:$A$308,0))/100*INDEX(gDP!BN$6:BN$271,MATCH(totalExpenditure!$A11,gDP!$B$6:$B$271))=0,"",INDEX([2]pivotTable!AY$3:AY$308,MATCH(totalExpenditure!$A11,[2]pivotTable!$A$3:$A$308,0))/100*INDEX(gDP!BN$6:BN$271,MATCH(totalExpenditure!$A11,gDP!$B$6:$B$271)))</f>
        <v>#N/A</v>
      </c>
      <c r="AZ11" s="77" t="e">
        <f>IF(INDEX([2]pivotTable!AZ$3:AZ$308,MATCH(totalExpenditure!$A11,[2]pivotTable!$A$3:$A$308,0))/100*INDEX(gDP!BO$6:BO$271,MATCH(totalExpenditure!$A11,gDP!$B$6:$B$271))=0,"",INDEX([2]pivotTable!AZ$3:AZ$308,MATCH(totalExpenditure!$A11,[2]pivotTable!$A$3:$A$308,0))/100*INDEX(gDP!BO$6:BO$271,MATCH(totalExpenditure!$A11,gDP!$B$6:$B$271)))</f>
        <v>#N/A</v>
      </c>
      <c r="BA11" s="77" t="e">
        <f>IF(INDEX([2]pivotTable!B$310:B$615,MATCH(totalExpenditure!$A11,[2]pivotTable!$A$310:$A$615,0))/100*INDEX(gDP!Q$6:Q$271,MATCH(totalExpenditure!$A11,gDP!$B$6:$B$271))=0,"",INDEX([2]pivotTable!B$310:B$615,MATCH(totalExpenditure!$A11,[2]pivotTable!$A$310:$A$615,0))/100*INDEX(gDP!Q$6:Q$271,MATCH(totalExpenditure!$A11,gDP!$B$6:$B$271)))</f>
        <v>#N/A</v>
      </c>
      <c r="BB11" s="77" t="e">
        <f>IF(INDEX([2]pivotTable!C$310:C$615,MATCH(totalExpenditure!$A11,[2]pivotTable!$A$310:$A$615,0))/100*INDEX(gDP!R$6:R$271,MATCH(totalExpenditure!$A11,gDP!$B$6:$B$271))=0,"",INDEX([2]pivotTable!C$310:C$615,MATCH(totalExpenditure!$A11,[2]pivotTable!$A$310:$A$615,0))/100*INDEX(gDP!R$6:R$271,MATCH(totalExpenditure!$A11,gDP!$B$6:$B$271)))</f>
        <v>#N/A</v>
      </c>
      <c r="BC11" s="77" t="e">
        <f>IF(INDEX([2]pivotTable!D$310:D$615,MATCH(totalExpenditure!$A11,[2]pivotTable!$A$310:$A$615,0))/100*INDEX(gDP!S$6:S$271,MATCH(totalExpenditure!$A11,gDP!$B$6:$B$271))=0,"",INDEX([2]pivotTable!D$310:D$615,MATCH(totalExpenditure!$A11,[2]pivotTable!$A$310:$A$615,0))/100*INDEX(gDP!S$6:S$271,MATCH(totalExpenditure!$A11,gDP!$B$6:$B$271)))</f>
        <v>#N/A</v>
      </c>
      <c r="BD11" s="77" t="e">
        <f>IF(INDEX([2]pivotTable!E$310:E$615,MATCH(totalExpenditure!$A11,[2]pivotTable!$A$310:$A$615,0))/100*INDEX(gDP!T$6:T$271,MATCH(totalExpenditure!$A11,gDP!$B$6:$B$271))=0,"",INDEX([2]pivotTable!E$310:E$615,MATCH(totalExpenditure!$A11,[2]pivotTable!$A$310:$A$615,0))/100*INDEX(gDP!T$6:T$271,MATCH(totalExpenditure!$A11,gDP!$B$6:$B$271)))</f>
        <v>#N/A</v>
      </c>
      <c r="BE11" s="77" t="e">
        <f>IF(INDEX([2]pivotTable!F$310:F$615,MATCH(totalExpenditure!$A11,[2]pivotTable!$A$310:$A$615,0))/100*INDEX(gDP!U$6:U$271,MATCH(totalExpenditure!$A11,gDP!$B$6:$B$271))=0,"",INDEX([2]pivotTable!F$310:F$615,MATCH(totalExpenditure!$A11,[2]pivotTable!$A$310:$A$615,0))/100*INDEX(gDP!U$6:U$271,MATCH(totalExpenditure!$A11,gDP!$B$6:$B$271)))</f>
        <v>#N/A</v>
      </c>
      <c r="BF11" s="77" t="e">
        <f>IF(INDEX([2]pivotTable!G$310:G$615,MATCH(totalExpenditure!$A11,[2]pivotTable!$A$310:$A$615,0))/100*INDEX(gDP!V$6:V$271,MATCH(totalExpenditure!$A11,gDP!$B$6:$B$271))=0,"",INDEX([2]pivotTable!G$310:G$615,MATCH(totalExpenditure!$A11,[2]pivotTable!$A$310:$A$615,0))/100*INDEX(gDP!V$6:V$271,MATCH(totalExpenditure!$A11,gDP!$B$6:$B$271)))</f>
        <v>#N/A</v>
      </c>
      <c r="BG11" s="77" t="e">
        <f>IF(INDEX([2]pivotTable!H$310:H$615,MATCH(totalExpenditure!$A11,[2]pivotTable!$A$310:$A$615,0))/100*INDEX(gDP!W$6:W$271,MATCH(totalExpenditure!$A11,gDP!$B$6:$B$271))=0,"",INDEX([2]pivotTable!H$310:H$615,MATCH(totalExpenditure!$A11,[2]pivotTable!$A$310:$A$615,0))/100*INDEX(gDP!W$6:W$271,MATCH(totalExpenditure!$A11,gDP!$B$6:$B$271)))</f>
        <v>#N/A</v>
      </c>
      <c r="BH11" s="77" t="e">
        <f>IF(INDEX([2]pivotTable!I$310:I$615,MATCH(totalExpenditure!$A11,[2]pivotTable!$A$310:$A$615,0))/100*INDEX(gDP!X$6:X$271,MATCH(totalExpenditure!$A11,gDP!$B$6:$B$271))=0,"",INDEX([2]pivotTable!I$310:I$615,MATCH(totalExpenditure!$A11,[2]pivotTable!$A$310:$A$615,0))/100*INDEX(gDP!X$6:X$271,MATCH(totalExpenditure!$A11,gDP!$B$6:$B$271)))</f>
        <v>#N/A</v>
      </c>
      <c r="BI11" s="77" t="e">
        <f>IF(INDEX([2]pivotTable!J$310:J$615,MATCH(totalExpenditure!$A11,[2]pivotTable!$A$310:$A$615,0))/100*INDEX(gDP!Y$6:Y$271,MATCH(totalExpenditure!$A11,gDP!$B$6:$B$271))=0,"",INDEX([2]pivotTable!J$310:J$615,MATCH(totalExpenditure!$A11,[2]pivotTable!$A$310:$A$615,0))/100*INDEX(gDP!Y$6:Y$271,MATCH(totalExpenditure!$A11,gDP!$B$6:$B$271)))</f>
        <v>#N/A</v>
      </c>
      <c r="BJ11" s="77" t="e">
        <f>IF(INDEX([2]pivotTable!K$310:K$615,MATCH(totalExpenditure!$A11,[2]pivotTable!$A$310:$A$615,0))/100*INDEX(gDP!Z$6:Z$271,MATCH(totalExpenditure!$A11,gDP!$B$6:$B$271))=0,"",INDEX([2]pivotTable!K$310:K$615,MATCH(totalExpenditure!$A11,[2]pivotTable!$A$310:$A$615,0))/100*INDEX(gDP!Z$6:Z$271,MATCH(totalExpenditure!$A11,gDP!$B$6:$B$271)))</f>
        <v>#N/A</v>
      </c>
      <c r="BK11" s="77" t="e">
        <f>IF(INDEX([2]pivotTable!L$310:L$615,MATCH(totalExpenditure!$A11,[2]pivotTable!$A$310:$A$615,0))/100*INDEX(gDP!AA$6:AA$271,MATCH(totalExpenditure!$A11,gDP!$B$6:$B$271))=0,"",INDEX([2]pivotTable!L$310:L$615,MATCH(totalExpenditure!$A11,[2]pivotTable!$A$310:$A$615,0))/100*INDEX(gDP!AA$6:AA$271,MATCH(totalExpenditure!$A11,gDP!$B$6:$B$271)))</f>
        <v>#N/A</v>
      </c>
      <c r="BL11" s="77" t="e">
        <f>IF(INDEX([2]pivotTable!M$310:M$615,MATCH(totalExpenditure!$A11,[2]pivotTable!$A$310:$A$615,0))/100*INDEX(gDP!AB$6:AB$271,MATCH(totalExpenditure!$A11,gDP!$B$6:$B$271))=0,"",INDEX([2]pivotTable!M$310:M$615,MATCH(totalExpenditure!$A11,[2]pivotTable!$A$310:$A$615,0))/100*INDEX(gDP!AB$6:AB$271,MATCH(totalExpenditure!$A11,gDP!$B$6:$B$271)))</f>
        <v>#N/A</v>
      </c>
      <c r="BM11" s="77" t="e">
        <f>IF(INDEX([2]pivotTable!N$310:N$615,MATCH(totalExpenditure!$A11,[2]pivotTable!$A$310:$A$615,0))/100*INDEX(gDP!AC$6:AC$271,MATCH(totalExpenditure!$A11,gDP!$B$6:$B$271))=0,"",INDEX([2]pivotTable!N$310:N$615,MATCH(totalExpenditure!$A11,[2]pivotTable!$A$310:$A$615,0))/100*INDEX(gDP!AC$6:AC$271,MATCH(totalExpenditure!$A11,gDP!$B$6:$B$271)))</f>
        <v>#N/A</v>
      </c>
      <c r="BN11" s="77" t="e">
        <f>IF(INDEX([2]pivotTable!O$310:O$615,MATCH(totalExpenditure!$A11,[2]pivotTable!$A$310:$A$615,0))/100*INDEX(gDP!AD$6:AD$271,MATCH(totalExpenditure!$A11,gDP!$B$6:$B$271))=0,"",INDEX([2]pivotTable!O$310:O$615,MATCH(totalExpenditure!$A11,[2]pivotTable!$A$310:$A$615,0))/100*INDEX(gDP!AD$6:AD$271,MATCH(totalExpenditure!$A11,gDP!$B$6:$B$271)))</f>
        <v>#N/A</v>
      </c>
      <c r="BO11" s="77" t="e">
        <f>IF(INDEX([2]pivotTable!P$310:P$615,MATCH(totalExpenditure!$A11,[2]pivotTable!$A$310:$A$615,0))/100*INDEX(gDP!AE$6:AE$271,MATCH(totalExpenditure!$A11,gDP!$B$6:$B$271))=0,"",INDEX([2]pivotTable!P$310:P$615,MATCH(totalExpenditure!$A11,[2]pivotTable!$A$310:$A$615,0))/100*INDEX(gDP!AE$6:AE$271,MATCH(totalExpenditure!$A11,gDP!$B$6:$B$271)))</f>
        <v>#N/A</v>
      </c>
      <c r="BP11" s="77" t="e">
        <f>IF(INDEX([2]pivotTable!Q$310:Q$615,MATCH(totalExpenditure!$A11,[2]pivotTable!$A$310:$A$615,0))/100*INDEX(gDP!AF$6:AF$271,MATCH(totalExpenditure!$A11,gDP!$B$6:$B$271))=0,"",INDEX([2]pivotTable!Q$310:Q$615,MATCH(totalExpenditure!$A11,[2]pivotTable!$A$310:$A$615,0))/100*INDEX(gDP!AF$6:AF$271,MATCH(totalExpenditure!$A11,gDP!$B$6:$B$271)))</f>
        <v>#N/A</v>
      </c>
      <c r="BQ11" s="77" t="e">
        <f>IF(INDEX([2]pivotTable!R$310:R$615,MATCH(totalExpenditure!$A11,[2]pivotTable!$A$310:$A$615,0))/100*INDEX(gDP!AG$6:AG$271,MATCH(totalExpenditure!$A11,gDP!$B$6:$B$271))=0,"",INDEX([2]pivotTable!R$310:R$615,MATCH(totalExpenditure!$A11,[2]pivotTable!$A$310:$A$615,0))/100*INDEX(gDP!AG$6:AG$271,MATCH(totalExpenditure!$A11,gDP!$B$6:$B$271)))</f>
        <v>#N/A</v>
      </c>
      <c r="BR11" s="77" t="e">
        <f>IF(INDEX([2]pivotTable!S$310:S$615,MATCH(totalExpenditure!$A11,[2]pivotTable!$A$310:$A$615,0))/100*INDEX(gDP!AH$6:AH$271,MATCH(totalExpenditure!$A11,gDP!$B$6:$B$271))=0,"",INDEX([2]pivotTable!S$310:S$615,MATCH(totalExpenditure!$A11,[2]pivotTable!$A$310:$A$615,0))/100*INDEX(gDP!AH$6:AH$271,MATCH(totalExpenditure!$A11,gDP!$B$6:$B$271)))</f>
        <v>#N/A</v>
      </c>
      <c r="BS11" s="77" t="e">
        <f>IF(INDEX([2]pivotTable!T$310:T$615,MATCH(totalExpenditure!$A11,[2]pivotTable!$A$310:$A$615,0))/100*INDEX(gDP!AI$6:AI$271,MATCH(totalExpenditure!$A11,gDP!$B$6:$B$271))=0,"",INDEX([2]pivotTable!T$310:T$615,MATCH(totalExpenditure!$A11,[2]pivotTable!$A$310:$A$615,0))/100*INDEX(gDP!AI$6:AI$271,MATCH(totalExpenditure!$A11,gDP!$B$6:$B$271)))</f>
        <v>#N/A</v>
      </c>
      <c r="BT11" s="77" t="e">
        <f>IF(INDEX([2]pivotTable!U$310:U$615,MATCH(totalExpenditure!$A11,[2]pivotTable!$A$310:$A$615,0))/100*INDEX(gDP!AJ$6:AJ$271,MATCH(totalExpenditure!$A11,gDP!$B$6:$B$271))=0,"",INDEX([2]pivotTable!U$310:U$615,MATCH(totalExpenditure!$A11,[2]pivotTable!$A$310:$A$615,0))/100*INDEX(gDP!AJ$6:AJ$271,MATCH(totalExpenditure!$A11,gDP!$B$6:$B$271)))</f>
        <v>#N/A</v>
      </c>
      <c r="BU11" s="77" t="e">
        <f>IF(INDEX([2]pivotTable!V$310:V$615,MATCH(totalExpenditure!$A11,[2]pivotTable!$A$310:$A$615,0))/100*INDEX(gDP!AK$6:AK$271,MATCH(totalExpenditure!$A11,gDP!$B$6:$B$271))=0,"",INDEX([2]pivotTable!V$310:V$615,MATCH(totalExpenditure!$A11,[2]pivotTable!$A$310:$A$615,0))/100*INDEX(gDP!AK$6:AK$271,MATCH(totalExpenditure!$A11,gDP!$B$6:$B$271)))</f>
        <v>#N/A</v>
      </c>
      <c r="BV11" s="77" t="e">
        <f>IF(INDEX([2]pivotTable!W$310:W$615,MATCH(totalExpenditure!$A11,[2]pivotTable!$A$310:$A$615,0))/100*INDEX(gDP!AL$6:AL$271,MATCH(totalExpenditure!$A11,gDP!$B$6:$B$271))=0,"",INDEX([2]pivotTable!W$310:W$615,MATCH(totalExpenditure!$A11,[2]pivotTable!$A$310:$A$615,0))/100*INDEX(gDP!AL$6:AL$271,MATCH(totalExpenditure!$A11,gDP!$B$6:$B$271)))</f>
        <v>#N/A</v>
      </c>
      <c r="BW11" s="77" t="e">
        <f>IF(INDEX([2]pivotTable!X$310:X$615,MATCH(totalExpenditure!$A11,[2]pivotTable!$A$310:$A$615,0))/100*INDEX(gDP!AM$6:AM$271,MATCH(totalExpenditure!$A11,gDP!$B$6:$B$271))=0,"",INDEX([2]pivotTable!X$310:X$615,MATCH(totalExpenditure!$A11,[2]pivotTable!$A$310:$A$615,0))/100*INDEX(gDP!AM$6:AM$271,MATCH(totalExpenditure!$A11,gDP!$B$6:$B$271)))</f>
        <v>#N/A</v>
      </c>
      <c r="BX11" s="77" t="e">
        <f>IF(INDEX([2]pivotTable!Y$310:Y$615,MATCH(totalExpenditure!$A11,[2]pivotTable!$A$310:$A$615,0))/100*INDEX(gDP!AN$6:AN$271,MATCH(totalExpenditure!$A11,gDP!$B$6:$B$271))=0,"",INDEX([2]pivotTable!Y$310:Y$615,MATCH(totalExpenditure!$A11,[2]pivotTable!$A$310:$A$615,0))/100*INDEX(gDP!AN$6:AN$271,MATCH(totalExpenditure!$A11,gDP!$B$6:$B$271)))</f>
        <v>#N/A</v>
      </c>
      <c r="BY11" s="77" t="e">
        <f>IF(INDEX([2]pivotTable!Z$310:Z$615,MATCH(totalExpenditure!$A11,[2]pivotTable!$A$310:$A$615,0))/100*INDEX(gDP!AO$6:AO$271,MATCH(totalExpenditure!$A11,gDP!$B$6:$B$271))=0,"",INDEX([2]pivotTable!Z$310:Z$615,MATCH(totalExpenditure!$A11,[2]pivotTable!$A$310:$A$615,0))/100*INDEX(gDP!AO$6:AO$271,MATCH(totalExpenditure!$A11,gDP!$B$6:$B$271)))</f>
        <v>#N/A</v>
      </c>
      <c r="BZ11" s="77" t="e">
        <f>IF(INDEX([2]pivotTable!AA$310:AA$615,MATCH(totalExpenditure!$A11,[2]pivotTable!$A$310:$A$615,0))/100*INDEX(gDP!AP$6:AP$271,MATCH(totalExpenditure!$A11,gDP!$B$6:$B$271))=0,"",INDEX([2]pivotTable!AA$310:AA$615,MATCH(totalExpenditure!$A11,[2]pivotTable!$A$310:$A$615,0))/100*INDEX(gDP!AP$6:AP$271,MATCH(totalExpenditure!$A11,gDP!$B$6:$B$271)))</f>
        <v>#N/A</v>
      </c>
      <c r="CA11" s="77" t="e">
        <f>IF(INDEX([2]pivotTable!AB$310:AB$615,MATCH(totalExpenditure!$A11,[2]pivotTable!$A$310:$A$615,0))/100*INDEX(gDP!AQ$6:AQ$271,MATCH(totalExpenditure!$A11,gDP!$B$6:$B$271))=0,"",INDEX([2]pivotTable!AB$310:AB$615,MATCH(totalExpenditure!$A11,[2]pivotTable!$A$310:$A$615,0))/100*INDEX(gDP!AQ$6:AQ$271,MATCH(totalExpenditure!$A11,gDP!$B$6:$B$271)))</f>
        <v>#N/A</v>
      </c>
      <c r="CB11" s="77" t="e">
        <f>IF(INDEX([2]pivotTable!AC$310:AC$615,MATCH(totalExpenditure!$A11,[2]pivotTable!$A$310:$A$615,0))/100*INDEX(gDP!AR$6:AR$271,MATCH(totalExpenditure!$A11,gDP!$B$6:$B$271))=0,"",INDEX([2]pivotTable!AC$310:AC$615,MATCH(totalExpenditure!$A11,[2]pivotTable!$A$310:$A$615,0))/100*INDEX(gDP!AR$6:AR$271,MATCH(totalExpenditure!$A11,gDP!$B$6:$B$271)))</f>
        <v>#N/A</v>
      </c>
      <c r="CC11" s="77" t="e">
        <f>IF(INDEX([2]pivotTable!AD$310:AD$615,MATCH(totalExpenditure!$A11,[2]pivotTable!$A$310:$A$615,0))/100*INDEX(gDP!AS$6:AS$271,MATCH(totalExpenditure!$A11,gDP!$B$6:$B$271))=0,"",INDEX([2]pivotTable!AD$310:AD$615,MATCH(totalExpenditure!$A11,[2]pivotTable!$A$310:$A$615,0))/100*INDEX(gDP!AS$6:AS$271,MATCH(totalExpenditure!$A11,gDP!$B$6:$B$271)))</f>
        <v>#N/A</v>
      </c>
      <c r="CD11" s="77" t="e">
        <f>IF(INDEX([2]pivotTable!AE$310:AE$615,MATCH(totalExpenditure!$A11,[2]pivotTable!$A$310:$A$615,0))/100*INDEX(gDP!AT$6:AT$271,MATCH(totalExpenditure!$A11,gDP!$B$6:$B$271))=0,"",INDEX([2]pivotTable!AE$310:AE$615,MATCH(totalExpenditure!$A11,[2]pivotTable!$A$310:$A$615,0))/100*INDEX(gDP!AT$6:AT$271,MATCH(totalExpenditure!$A11,gDP!$B$6:$B$271)))</f>
        <v>#N/A</v>
      </c>
      <c r="CE11" s="77" t="e">
        <f>IF(INDEX([2]pivotTable!AF$310:AF$615,MATCH(totalExpenditure!$A11,[2]pivotTable!$A$310:$A$615,0))/100*INDEX(gDP!AU$6:AU$271,MATCH(totalExpenditure!$A11,gDP!$B$6:$B$271))=0,"",INDEX([2]pivotTable!AF$310:AF$615,MATCH(totalExpenditure!$A11,[2]pivotTable!$A$310:$A$615,0))/100*INDEX(gDP!AU$6:AU$271,MATCH(totalExpenditure!$A11,gDP!$B$6:$B$271)))</f>
        <v>#N/A</v>
      </c>
      <c r="CF11" s="77" t="e">
        <f>IF(INDEX([2]pivotTable!AG$310:AG$615,MATCH(totalExpenditure!$A11,[2]pivotTable!$A$310:$A$615,0))/100*INDEX(gDP!AV$6:AV$271,MATCH(totalExpenditure!$A11,gDP!$B$6:$B$271))=0,"",INDEX([2]pivotTable!AG$310:AG$615,MATCH(totalExpenditure!$A11,[2]pivotTable!$A$310:$A$615,0))/100*INDEX(gDP!AV$6:AV$271,MATCH(totalExpenditure!$A11,gDP!$B$6:$B$271)))</f>
        <v>#N/A</v>
      </c>
      <c r="CG11" s="77" t="e">
        <f>IF(INDEX([2]pivotTable!AH$310:AH$615,MATCH(totalExpenditure!$A11,[2]pivotTable!$A$310:$A$615,0))/100*INDEX(gDP!AW$6:AW$271,MATCH(totalExpenditure!$A11,gDP!$B$6:$B$271))=0,"",INDEX([2]pivotTable!AH$310:AH$615,MATCH(totalExpenditure!$A11,[2]pivotTable!$A$310:$A$615,0))/100*INDEX(gDP!AW$6:AW$271,MATCH(totalExpenditure!$A11,gDP!$B$6:$B$271)))</f>
        <v>#N/A</v>
      </c>
      <c r="CH11" s="77" t="e">
        <f>IF(INDEX([2]pivotTable!AI$310:AI$615,MATCH(totalExpenditure!$A11,[2]pivotTable!$A$310:$A$615,0))/100*INDEX(gDP!AX$6:AX$271,MATCH(totalExpenditure!$A11,gDP!$B$6:$B$271))=0,"",INDEX([2]pivotTable!AI$310:AI$615,MATCH(totalExpenditure!$A11,[2]pivotTable!$A$310:$A$615,0))/100*INDEX(gDP!AX$6:AX$271,MATCH(totalExpenditure!$A11,gDP!$B$6:$B$271)))</f>
        <v>#N/A</v>
      </c>
      <c r="CI11" s="77" t="e">
        <f>IF(INDEX([2]pivotTable!AJ$310:AJ$615,MATCH(totalExpenditure!$A11,[2]pivotTable!$A$310:$A$615,0))/100*INDEX(gDP!AY$6:AY$271,MATCH(totalExpenditure!$A11,gDP!$B$6:$B$271))=0,"",INDEX([2]pivotTable!AJ$310:AJ$615,MATCH(totalExpenditure!$A11,[2]pivotTable!$A$310:$A$615,0))/100*INDEX(gDP!AY$6:AY$271,MATCH(totalExpenditure!$A11,gDP!$B$6:$B$271)))</f>
        <v>#N/A</v>
      </c>
      <c r="CJ11" s="77" t="e">
        <f>IF(INDEX([2]pivotTable!AK$310:AK$615,MATCH(totalExpenditure!$A11,[2]pivotTable!$A$310:$A$615,0))/100*INDEX(gDP!AZ$6:AZ$271,MATCH(totalExpenditure!$A11,gDP!$B$6:$B$271))=0,"",INDEX([2]pivotTable!AK$310:AK$615,MATCH(totalExpenditure!$A11,[2]pivotTable!$A$310:$A$615,0))/100*INDEX(gDP!AZ$6:AZ$271,MATCH(totalExpenditure!$A11,gDP!$B$6:$B$271)))</f>
        <v>#N/A</v>
      </c>
      <c r="CK11" s="77" t="e">
        <f>IF(INDEX([2]pivotTable!AL$310:AL$615,MATCH(totalExpenditure!$A11,[2]pivotTable!$A$310:$A$615,0))/100*INDEX(gDP!BA$6:BA$271,MATCH(totalExpenditure!$A11,gDP!$B$6:$B$271))=0,"",INDEX([2]pivotTable!AL$310:AL$615,MATCH(totalExpenditure!$A11,[2]pivotTable!$A$310:$A$615,0))/100*INDEX(gDP!BA$6:BA$271,MATCH(totalExpenditure!$A11,gDP!$B$6:$B$271)))</f>
        <v>#N/A</v>
      </c>
      <c r="CL11" s="77" t="e">
        <f>IF(INDEX([2]pivotTable!AM$310:AM$615,MATCH(totalExpenditure!$A11,[2]pivotTable!$A$310:$A$615,0))/100*INDEX(gDP!BB$6:BB$271,MATCH(totalExpenditure!$A11,gDP!$B$6:$B$271))=0,"",INDEX([2]pivotTable!AM$310:AM$615,MATCH(totalExpenditure!$A11,[2]pivotTable!$A$310:$A$615,0))/100*INDEX(gDP!BB$6:BB$271,MATCH(totalExpenditure!$A11,gDP!$B$6:$B$271)))</f>
        <v>#N/A</v>
      </c>
      <c r="CM11" s="77" t="e">
        <f>IF(INDEX([2]pivotTable!AN$310:AN$615,MATCH(totalExpenditure!$A11,[2]pivotTable!$A$310:$A$615,0))/100*INDEX(gDP!BC$6:BC$271,MATCH(totalExpenditure!$A11,gDP!$B$6:$B$271))=0,"",INDEX([2]pivotTable!AN$310:AN$615,MATCH(totalExpenditure!$A11,[2]pivotTable!$A$310:$A$615,0))/100*INDEX(gDP!BC$6:BC$271,MATCH(totalExpenditure!$A11,gDP!$B$6:$B$271)))</f>
        <v>#N/A</v>
      </c>
      <c r="CN11" s="77" t="e">
        <f>IF(INDEX([2]pivotTable!AO$310:AO$615,MATCH(totalExpenditure!$A11,[2]pivotTable!$A$310:$A$615,0))/100*INDEX(gDP!BD$6:BD$271,MATCH(totalExpenditure!$A11,gDP!$B$6:$B$271))=0,"",INDEX([2]pivotTable!AO$310:AO$615,MATCH(totalExpenditure!$A11,[2]pivotTable!$A$310:$A$615,0))/100*INDEX(gDP!BD$6:BD$271,MATCH(totalExpenditure!$A11,gDP!$B$6:$B$271)))</f>
        <v>#N/A</v>
      </c>
      <c r="CO11" s="77" t="e">
        <f>IF(INDEX([2]pivotTable!AP$310:AP$615,MATCH(totalExpenditure!$A11,[2]pivotTable!$A$310:$A$615,0))/100*INDEX(gDP!BE$6:BE$271,MATCH(totalExpenditure!$A11,gDP!$B$6:$B$271))=0,"",INDEX([2]pivotTable!AP$310:AP$615,MATCH(totalExpenditure!$A11,[2]pivotTable!$A$310:$A$615,0))/100*INDEX(gDP!BE$6:BE$271,MATCH(totalExpenditure!$A11,gDP!$B$6:$B$271)))</f>
        <v>#N/A</v>
      </c>
      <c r="CP11" s="77" t="e">
        <f>IF(INDEX([2]pivotTable!AQ$310:AQ$615,MATCH(totalExpenditure!$A11,[2]pivotTable!$A$310:$A$615,0))/100*INDEX(gDP!BF$6:BF$271,MATCH(totalExpenditure!$A11,gDP!$B$6:$B$271))=0,"",INDEX([2]pivotTable!AQ$310:AQ$615,MATCH(totalExpenditure!$A11,[2]pivotTable!$A$310:$A$615,0))/100*INDEX(gDP!BF$6:BF$271,MATCH(totalExpenditure!$A11,gDP!$B$6:$B$271)))</f>
        <v>#N/A</v>
      </c>
      <c r="CQ11" s="77" t="e">
        <f>IF(INDEX([2]pivotTable!AR$310:AR$615,MATCH(totalExpenditure!$A11,[2]pivotTable!$A$310:$A$615,0))/100*INDEX(gDP!BG$6:BG$271,MATCH(totalExpenditure!$A11,gDP!$B$6:$B$271))=0,"",INDEX([2]pivotTable!AR$310:AR$615,MATCH(totalExpenditure!$A11,[2]pivotTable!$A$310:$A$615,0))/100*INDEX(gDP!BG$6:BG$271,MATCH(totalExpenditure!$A11,gDP!$B$6:$B$271)))</f>
        <v>#N/A</v>
      </c>
      <c r="CR11" s="77" t="e">
        <f>IF(INDEX([2]pivotTable!AS$310:AS$615,MATCH(totalExpenditure!$A11,[2]pivotTable!$A$310:$A$615,0))/100*INDEX(gDP!BH$6:BH$271,MATCH(totalExpenditure!$A11,gDP!$B$6:$B$271))=0,"",INDEX([2]pivotTable!AS$310:AS$615,MATCH(totalExpenditure!$A11,[2]pivotTable!$A$310:$A$615,0))/100*INDEX(gDP!BH$6:BH$271,MATCH(totalExpenditure!$A11,gDP!$B$6:$B$271)))</f>
        <v>#N/A</v>
      </c>
      <c r="CS11" s="77" t="e">
        <f>IF(INDEX([2]pivotTable!AT$310:AT$615,MATCH(totalExpenditure!$A11,[2]pivotTable!$A$310:$A$615,0))/100*INDEX(gDP!BI$6:BI$271,MATCH(totalExpenditure!$A11,gDP!$B$6:$B$271))=0,"",INDEX([2]pivotTable!AT$310:AT$615,MATCH(totalExpenditure!$A11,[2]pivotTable!$A$310:$A$615,0))/100*INDEX(gDP!BI$6:BI$271,MATCH(totalExpenditure!$A11,gDP!$B$6:$B$271)))</f>
        <v>#N/A</v>
      </c>
      <c r="CT11" s="77" t="e">
        <f>IF(INDEX([2]pivotTable!AU$310:AU$615,MATCH(totalExpenditure!$A11,[2]pivotTable!$A$310:$A$615,0))/100*INDEX(gDP!BJ$6:BJ$271,MATCH(totalExpenditure!$A11,gDP!$B$6:$B$271))=0,"",INDEX([2]pivotTable!AU$310:AU$615,MATCH(totalExpenditure!$A11,[2]pivotTable!$A$310:$A$615,0))/100*INDEX(gDP!BJ$6:BJ$271,MATCH(totalExpenditure!$A11,gDP!$B$6:$B$271)))</f>
        <v>#N/A</v>
      </c>
      <c r="CU11" s="77" t="e">
        <f>IF(INDEX([2]pivotTable!AV$310:AV$615,MATCH(totalExpenditure!$A11,[2]pivotTable!$A$310:$A$615,0))/100*INDEX(gDP!BK$6:BK$271,MATCH(totalExpenditure!$A11,gDP!$B$6:$B$271))=0,"",INDEX([2]pivotTable!AV$310:AV$615,MATCH(totalExpenditure!$A11,[2]pivotTable!$A$310:$A$615,0))/100*INDEX(gDP!BK$6:BK$271,MATCH(totalExpenditure!$A11,gDP!$B$6:$B$271)))</f>
        <v>#N/A</v>
      </c>
      <c r="CV11" s="77" t="e">
        <f>IF(INDEX([2]pivotTable!AW$310:AW$615,MATCH(totalExpenditure!$A11,[2]pivotTable!$A$310:$A$615,0))/100*INDEX(gDP!BL$6:BL$271,MATCH(totalExpenditure!$A11,gDP!$B$6:$B$271))=0,"",INDEX([2]pivotTable!AW$310:AW$615,MATCH(totalExpenditure!$A11,[2]pivotTable!$A$310:$A$615,0))/100*INDEX(gDP!BL$6:BL$271,MATCH(totalExpenditure!$A11,gDP!$B$6:$B$271)))</f>
        <v>#N/A</v>
      </c>
      <c r="CW11" s="77" t="e">
        <f>IF(INDEX([2]pivotTable!AX$310:AX$615,MATCH(totalExpenditure!$A11,[2]pivotTable!$A$310:$A$615,0))/100*INDEX(gDP!BM$6:BM$271,MATCH(totalExpenditure!$A11,gDP!$B$6:$B$271))=0,"",INDEX([2]pivotTable!AX$310:AX$615,MATCH(totalExpenditure!$A11,[2]pivotTable!$A$310:$A$615,0))/100*INDEX(gDP!BM$6:BM$271,MATCH(totalExpenditure!$A11,gDP!$B$6:$B$271)))</f>
        <v>#N/A</v>
      </c>
      <c r="CX11" s="77" t="e">
        <f>IF(INDEX([2]pivotTable!AY$310:AY$615,MATCH(totalExpenditure!$A11,[2]pivotTable!$A$310:$A$615,0))/100*INDEX(gDP!BN$6:BN$271,MATCH(totalExpenditure!$A11,gDP!$B$6:$B$271))=0,"",INDEX([2]pivotTable!AY$310:AY$615,MATCH(totalExpenditure!$A11,[2]pivotTable!$A$310:$A$615,0))/100*INDEX(gDP!BN$6:BN$271,MATCH(totalExpenditure!$A11,gDP!$B$6:$B$271)))</f>
        <v>#N/A</v>
      </c>
      <c r="CY11" s="77" t="e">
        <f>IF(INDEX([2]pivotTable!AZ$310:AZ$615,MATCH(totalExpenditure!$A11,[2]pivotTable!$A$310:$A$615,0))/100*INDEX(gDP!BO$6:BO$271,MATCH(totalExpenditure!$A11,gDP!$B$6:$B$271))=0,"",INDEX([2]pivotTable!AZ$310:AZ$615,MATCH(totalExpenditure!$A11,[2]pivotTable!$A$310:$A$615,0))/100*INDEX(gDP!BO$6:BO$271,MATCH(totalExpenditure!$A11,gDP!$B$6:$B$271)))</f>
        <v>#N/A</v>
      </c>
      <c r="CZ11" s="77" t="e">
        <f>IF(B11="","",IF(BA11="","",B11-B11+INDEX(gDP!Q$6:Q$271,MATCH(totalExpenditure!$A11,gDP!$B$6:$B$271))))</f>
        <v>#N/A</v>
      </c>
      <c r="DA11" s="77" t="e">
        <f>IF(C11="","",IF(BB11="","",C11-C11+INDEX(gDP!R$6:R$271,MATCH(totalExpenditure!$A11,gDP!$B$6:$B$271))))</f>
        <v>#N/A</v>
      </c>
      <c r="DB11" s="77" t="e">
        <f>IF(D11="","",IF(BC11="","",D11-D11+INDEX(gDP!S$6:S$271,MATCH(totalExpenditure!$A11,gDP!$B$6:$B$271))))</f>
        <v>#N/A</v>
      </c>
      <c r="DC11" s="77" t="e">
        <f>IF(E11="","",IF(BD11="","",E11-E11+INDEX(gDP!T$6:T$271,MATCH(totalExpenditure!$A11,gDP!$B$6:$B$271))))</f>
        <v>#N/A</v>
      </c>
      <c r="DD11" s="77" t="e">
        <f>IF(F11="","",IF(BE11="","",F11-F11+INDEX(gDP!U$6:U$271,MATCH(totalExpenditure!$A11,gDP!$B$6:$B$271))))</f>
        <v>#N/A</v>
      </c>
      <c r="DE11" s="77" t="e">
        <f>IF(G11="","",IF(BF11="","",G11-G11+INDEX(gDP!V$6:V$271,MATCH(totalExpenditure!$A11,gDP!$B$6:$B$271))))</f>
        <v>#N/A</v>
      </c>
      <c r="DF11" s="77" t="e">
        <f>IF(H11="","",IF(BG11="","",H11-H11+INDEX(gDP!W$6:W$271,MATCH(totalExpenditure!$A11,gDP!$B$6:$B$271))))</f>
        <v>#N/A</v>
      </c>
      <c r="DG11" s="77" t="e">
        <f>IF(I11="","",IF(BH11="","",I11-I11+INDEX(gDP!X$6:X$271,MATCH(totalExpenditure!$A11,gDP!$B$6:$B$271))))</f>
        <v>#N/A</v>
      </c>
      <c r="DH11" s="77" t="e">
        <f>IF(J11="","",IF(BI11="","",J11-J11+INDEX(gDP!Y$6:Y$271,MATCH(totalExpenditure!$A11,gDP!$B$6:$B$271))))</f>
        <v>#N/A</v>
      </c>
      <c r="DI11" s="77" t="e">
        <f>IF(K11="","",IF(BJ11="","",K11-K11+INDEX(gDP!Z$6:Z$271,MATCH(totalExpenditure!$A11,gDP!$B$6:$B$271))))</f>
        <v>#N/A</v>
      </c>
      <c r="DJ11" s="77" t="e">
        <f>IF(L11="","",IF(BK11="","",L11-L11+INDEX(gDP!AA$6:AA$271,MATCH(totalExpenditure!$A11,gDP!$B$6:$B$271))))</f>
        <v>#N/A</v>
      </c>
      <c r="DK11" s="77" t="e">
        <f>IF(M11="","",IF(BL11="","",M11-M11+INDEX(gDP!AB$6:AB$271,MATCH(totalExpenditure!$A11,gDP!$B$6:$B$271))))</f>
        <v>#N/A</v>
      </c>
      <c r="DL11" s="77" t="e">
        <f>IF(N11="","",IF(BM11="","",N11-N11+INDEX(gDP!AC$6:AC$271,MATCH(totalExpenditure!$A11,gDP!$B$6:$B$271))))</f>
        <v>#N/A</v>
      </c>
      <c r="DM11" s="77" t="e">
        <f>IF(O11="","",IF(BN11="","",O11-O11+INDEX(gDP!AD$6:AD$271,MATCH(totalExpenditure!$A11,gDP!$B$6:$B$271))))</f>
        <v>#N/A</v>
      </c>
      <c r="DN11" s="77" t="e">
        <f>IF(P11="","",IF(BO11="","",P11-P11+INDEX(gDP!AE$6:AE$271,MATCH(totalExpenditure!$A11,gDP!$B$6:$B$271))))</f>
        <v>#N/A</v>
      </c>
      <c r="DO11" s="77" t="e">
        <f>IF(Q11="","",IF(BP11="","",Q11-Q11+INDEX(gDP!AF$6:AF$271,MATCH(totalExpenditure!$A11,gDP!$B$6:$B$271))))</f>
        <v>#N/A</v>
      </c>
      <c r="DP11" s="77" t="e">
        <f>IF(R11="","",IF(BQ11="","",R11-R11+INDEX(gDP!AG$6:AG$271,MATCH(totalExpenditure!$A11,gDP!$B$6:$B$271))))</f>
        <v>#N/A</v>
      </c>
      <c r="DQ11" s="77" t="e">
        <f>IF(S11="","",IF(BR11="","",S11-S11+INDEX(gDP!AH$6:AH$271,MATCH(totalExpenditure!$A11,gDP!$B$6:$B$271))))</f>
        <v>#N/A</v>
      </c>
      <c r="DR11" s="77" t="e">
        <f>IF(T11="","",IF(BS11="","",T11-T11+INDEX(gDP!AI$6:AI$271,MATCH(totalExpenditure!$A11,gDP!$B$6:$B$271))))</f>
        <v>#N/A</v>
      </c>
      <c r="DS11" s="77" t="e">
        <f>IF(U11="","",IF(BT11="","",U11-U11+INDEX(gDP!AJ$6:AJ$271,MATCH(totalExpenditure!$A11,gDP!$B$6:$B$271))))</f>
        <v>#N/A</v>
      </c>
      <c r="DT11" s="77" t="e">
        <f>IF(V11="","",IF(BU11="","",V11-V11+INDEX(gDP!AK$6:AK$271,MATCH(totalExpenditure!$A11,gDP!$B$6:$B$271))))</f>
        <v>#N/A</v>
      </c>
      <c r="DU11" s="77" t="e">
        <f>IF(W11="","",IF(BV11="","",W11-W11+INDEX(gDP!AL$6:AL$271,MATCH(totalExpenditure!$A11,gDP!$B$6:$B$271))))</f>
        <v>#N/A</v>
      </c>
      <c r="DV11" s="77" t="e">
        <f>IF(X11="","",IF(BW11="","",X11-X11+INDEX(gDP!AM$6:AM$271,MATCH(totalExpenditure!$A11,gDP!$B$6:$B$271))))</f>
        <v>#N/A</v>
      </c>
      <c r="DW11" s="77" t="e">
        <f>IF(Y11="","",IF(BX11="","",Y11-Y11+INDEX(gDP!AN$6:AN$271,MATCH(totalExpenditure!$A11,gDP!$B$6:$B$271))))</f>
        <v>#N/A</v>
      </c>
      <c r="DX11" s="77" t="e">
        <f>IF(Z11="","",IF(BY11="","",Z11-Z11+INDEX(gDP!AO$6:AO$271,MATCH(totalExpenditure!$A11,gDP!$B$6:$B$271))))</f>
        <v>#N/A</v>
      </c>
      <c r="DY11" s="77" t="e">
        <f>IF(AA11="","",IF(BZ11="","",AA11-AA11+INDEX(gDP!AP$6:AP$271,MATCH(totalExpenditure!$A11,gDP!$B$6:$B$271))))</f>
        <v>#N/A</v>
      </c>
      <c r="DZ11" s="77" t="e">
        <f>IF(AB11="","",IF(CA11="","",AB11-AB11+INDEX(gDP!AQ$6:AQ$271,MATCH(totalExpenditure!$A11,gDP!$B$6:$B$271))))</f>
        <v>#N/A</v>
      </c>
      <c r="EA11" s="77" t="e">
        <f>IF(AC11="","",IF(CB11="","",AC11-AC11+INDEX(gDP!AR$6:AR$271,MATCH(totalExpenditure!$A11,gDP!$B$6:$B$271))))</f>
        <v>#N/A</v>
      </c>
      <c r="EB11" s="77" t="e">
        <f>IF(AD11="","",IF(CC11="","",AD11-AD11+INDEX(gDP!AS$6:AS$271,MATCH(totalExpenditure!$A11,gDP!$B$6:$B$271))))</f>
        <v>#N/A</v>
      </c>
      <c r="EC11" s="77" t="e">
        <f>IF(AE11="","",IF(CD11="","",AE11-AE11+INDEX(gDP!AT$6:AT$271,MATCH(totalExpenditure!$A11,gDP!$B$6:$B$271))))</f>
        <v>#N/A</v>
      </c>
      <c r="ED11" s="77" t="e">
        <f>IF(AF11="","",IF(CE11="","",AF11-AF11+INDEX(gDP!AU$6:AU$271,MATCH(totalExpenditure!$A11,gDP!$B$6:$B$271))))</f>
        <v>#N/A</v>
      </c>
      <c r="EE11" s="77" t="e">
        <f>IF(AG11="","",IF(CF11="","",AG11-AG11+INDEX(gDP!AV$6:AV$271,MATCH(totalExpenditure!$A11,gDP!$B$6:$B$271))))</f>
        <v>#N/A</v>
      </c>
      <c r="EF11" s="77" t="e">
        <f>IF(AH11="","",IF(CG11="","",AH11-AH11+INDEX(gDP!AW$6:AW$271,MATCH(totalExpenditure!$A11,gDP!$B$6:$B$271))))</f>
        <v>#N/A</v>
      </c>
      <c r="EG11" s="77" t="e">
        <f>IF(AI11="","",IF(CH11="","",AI11-AI11+INDEX(gDP!AX$6:AX$271,MATCH(totalExpenditure!$A11,gDP!$B$6:$B$271))))</f>
        <v>#N/A</v>
      </c>
      <c r="EH11" s="77" t="e">
        <f>IF(AJ11="","",IF(CI11="","",AJ11-AJ11+INDEX(gDP!AY$6:AY$271,MATCH(totalExpenditure!$A11,gDP!$B$6:$B$271))))</f>
        <v>#N/A</v>
      </c>
      <c r="EI11" s="77" t="e">
        <f>IF(AK11="","",IF(CJ11="","",AK11-AK11+INDEX(gDP!AZ$6:AZ$271,MATCH(totalExpenditure!$A11,gDP!$B$6:$B$271))))</f>
        <v>#N/A</v>
      </c>
      <c r="EJ11" s="77" t="e">
        <f>IF(AL11="","",IF(CK11="","",AL11-AL11+INDEX(gDP!BA$6:BA$271,MATCH(totalExpenditure!$A11,gDP!$B$6:$B$271))))</f>
        <v>#N/A</v>
      </c>
      <c r="EK11" s="77" t="e">
        <f>IF(AM11="","",IF(CL11="","",AM11-AM11+INDEX(gDP!BB$6:BB$271,MATCH(totalExpenditure!$A11,gDP!$B$6:$B$271))))</f>
        <v>#N/A</v>
      </c>
      <c r="EL11" s="77" t="e">
        <f>IF(AN11="","",IF(CM11="","",AN11-AN11+INDEX(gDP!BC$6:BC$271,MATCH(totalExpenditure!$A11,gDP!$B$6:$B$271))))</f>
        <v>#N/A</v>
      </c>
      <c r="EM11" s="77" t="e">
        <f>IF(AO11="","",IF(CN11="","",AO11-AO11+INDEX(gDP!BD$6:BD$271,MATCH(totalExpenditure!$A11,gDP!$B$6:$B$271))))</f>
        <v>#N/A</v>
      </c>
      <c r="EN11" s="77" t="e">
        <f>IF(AP11="","",IF(CO11="","",AP11-AP11+INDEX(gDP!BE$6:BE$271,MATCH(totalExpenditure!$A11,gDP!$B$6:$B$271))))</f>
        <v>#N/A</v>
      </c>
      <c r="EO11" s="77" t="e">
        <f>IF(AQ11="","",IF(CP11="","",AQ11-AQ11+INDEX(gDP!BF$6:BF$271,MATCH(totalExpenditure!$A11,gDP!$B$6:$B$271))))</f>
        <v>#N/A</v>
      </c>
      <c r="EP11" s="77" t="e">
        <f>IF(AR11="","",IF(CQ11="","",AR11-AR11+INDEX(gDP!BG$6:BG$271,MATCH(totalExpenditure!$A11,gDP!$B$6:$B$271))))</f>
        <v>#N/A</v>
      </c>
      <c r="EQ11" s="77" t="e">
        <f>IF(AS11="","",IF(CR11="","",AS11-AS11+INDEX(gDP!BH$6:BH$271,MATCH(totalExpenditure!$A11,gDP!$B$6:$B$271))))</f>
        <v>#N/A</v>
      </c>
      <c r="ER11" s="77" t="e">
        <f>IF(AT11="","",IF(CS11="","",AT11-AT11+INDEX(gDP!BI$6:BI$271,MATCH(totalExpenditure!$A11,gDP!$B$6:$B$271))))</f>
        <v>#N/A</v>
      </c>
      <c r="ES11" s="77" t="e">
        <f>IF(AU11="","",IF(CT11="","",AU11-AU11+INDEX(gDP!BJ$6:BJ$271,MATCH(totalExpenditure!$A11,gDP!$B$6:$B$271))))</f>
        <v>#N/A</v>
      </c>
      <c r="ET11" s="77" t="e">
        <f>IF(AV11="","",IF(CU11="","",AV11-AV11+INDEX(gDP!BK$6:BK$271,MATCH(totalExpenditure!$A11,gDP!$B$6:$B$271))))</f>
        <v>#N/A</v>
      </c>
      <c r="EU11" s="77" t="e">
        <f>IF(AW11="","",IF(CV11="","",AW11-AW11+INDEX(gDP!BL$6:BL$271,MATCH(totalExpenditure!$A11,gDP!$B$6:$B$271))))</f>
        <v>#N/A</v>
      </c>
      <c r="EV11" s="77" t="e">
        <f>IF(AX11="","",IF(CW11="","",AX11-AX11+INDEX(gDP!BM$6:BM$271,MATCH(totalExpenditure!$A11,gDP!$B$6:$B$271))))</f>
        <v>#N/A</v>
      </c>
      <c r="EW11" s="77" t="e">
        <f>IF(AY11="","",IF(CX11="","",AY11-AY11+INDEX(gDP!BN$6:BN$271,MATCH(totalExpenditure!$A11,gDP!$B$6:$B$271))))</f>
        <v>#N/A</v>
      </c>
      <c r="EX11" s="77" t="e">
        <f>IF(AZ11="","",IF(CY11="","",AZ11-AZ11+INDEX(gDP!BO$6:BO$271,MATCH(totalExpenditure!$A11,gDP!$B$6:$B$271))))</f>
        <v>#N/A</v>
      </c>
    </row>
    <row r="12" spans="1:154" x14ac:dyDescent="0.35">
      <c r="A12" t="s">
        <v>233</v>
      </c>
      <c r="B12" s="77" t="e">
        <f>IF(INDEX([2]pivotTable!B$3:B$308,MATCH(totalExpenditure!$A12,[2]pivotTable!$A$3:$A$308,0))/100*INDEX(gDP!Q$6:Q$271,MATCH(totalExpenditure!$A12,gDP!$B$6:$B$271))=0,"",INDEX([2]pivotTable!B$3:B$308,MATCH(totalExpenditure!$A12,[2]pivotTable!$A$3:$A$308,0))/100*INDEX(gDP!Q$6:Q$271,MATCH(totalExpenditure!$A12,gDP!$B$6:$B$271)))</f>
        <v>#N/A</v>
      </c>
      <c r="C12" s="77" t="e">
        <f>IF(INDEX([2]pivotTable!C$3:C$308,MATCH(totalExpenditure!$A12,[2]pivotTable!$A$3:$A$308,0))/100*INDEX(gDP!R$6:R$271,MATCH(totalExpenditure!$A12,gDP!$B$6:$B$271))=0,"",INDEX([2]pivotTable!C$3:C$308,MATCH(totalExpenditure!$A12,[2]pivotTable!$A$3:$A$308,0))/100*INDEX(gDP!R$6:R$271,MATCH(totalExpenditure!$A12,gDP!$B$6:$B$271)))</f>
        <v>#N/A</v>
      </c>
      <c r="D12" s="77" t="e">
        <f>IF(INDEX([2]pivotTable!D$3:D$308,MATCH(totalExpenditure!$A12,[2]pivotTable!$A$3:$A$308,0))/100*INDEX(gDP!S$6:S$271,MATCH(totalExpenditure!$A12,gDP!$B$6:$B$271))=0,"",INDEX([2]pivotTable!D$3:D$308,MATCH(totalExpenditure!$A12,[2]pivotTable!$A$3:$A$308,0))/100*INDEX(gDP!S$6:S$271,MATCH(totalExpenditure!$A12,gDP!$B$6:$B$271)))</f>
        <v>#N/A</v>
      </c>
      <c r="E12" s="77" t="e">
        <f>IF(INDEX([2]pivotTable!E$3:E$308,MATCH(totalExpenditure!$A12,[2]pivotTable!$A$3:$A$308,0))/100*INDEX(gDP!T$6:T$271,MATCH(totalExpenditure!$A12,gDP!$B$6:$B$271))=0,"",INDEX([2]pivotTable!E$3:E$308,MATCH(totalExpenditure!$A12,[2]pivotTable!$A$3:$A$308,0))/100*INDEX(gDP!T$6:T$271,MATCH(totalExpenditure!$A12,gDP!$B$6:$B$271)))</f>
        <v>#N/A</v>
      </c>
      <c r="F12" s="77" t="e">
        <f>IF(INDEX([2]pivotTable!F$3:F$308,MATCH(totalExpenditure!$A12,[2]pivotTable!$A$3:$A$308,0))/100*INDEX(gDP!U$6:U$271,MATCH(totalExpenditure!$A12,gDP!$B$6:$B$271))=0,"",INDEX([2]pivotTable!F$3:F$308,MATCH(totalExpenditure!$A12,[2]pivotTable!$A$3:$A$308,0))/100*INDEX(gDP!U$6:U$271,MATCH(totalExpenditure!$A12,gDP!$B$6:$B$271)))</f>
        <v>#N/A</v>
      </c>
      <c r="G12" s="77" t="e">
        <f>IF(INDEX([2]pivotTable!G$3:G$308,MATCH(totalExpenditure!$A12,[2]pivotTable!$A$3:$A$308,0))/100*INDEX(gDP!V$6:V$271,MATCH(totalExpenditure!$A12,gDP!$B$6:$B$271))=0,"",INDEX([2]pivotTable!G$3:G$308,MATCH(totalExpenditure!$A12,[2]pivotTable!$A$3:$A$308,0))/100*INDEX(gDP!V$6:V$271,MATCH(totalExpenditure!$A12,gDP!$B$6:$B$271)))</f>
        <v>#N/A</v>
      </c>
      <c r="H12" s="77" t="e">
        <f>IF(INDEX([2]pivotTable!H$3:H$308,MATCH(totalExpenditure!$A12,[2]pivotTable!$A$3:$A$308,0))/100*INDEX(gDP!W$6:W$271,MATCH(totalExpenditure!$A12,gDP!$B$6:$B$271))=0,"",INDEX([2]pivotTable!H$3:H$308,MATCH(totalExpenditure!$A12,[2]pivotTable!$A$3:$A$308,0))/100*INDEX(gDP!W$6:W$271,MATCH(totalExpenditure!$A12,gDP!$B$6:$B$271)))</f>
        <v>#N/A</v>
      </c>
      <c r="I12" s="77" t="e">
        <f>IF(INDEX([2]pivotTable!I$3:I$308,MATCH(totalExpenditure!$A12,[2]pivotTable!$A$3:$A$308,0))/100*INDEX(gDP!X$6:X$271,MATCH(totalExpenditure!$A12,gDP!$B$6:$B$271))=0,"",INDEX([2]pivotTable!I$3:I$308,MATCH(totalExpenditure!$A12,[2]pivotTable!$A$3:$A$308,0))/100*INDEX(gDP!X$6:X$271,MATCH(totalExpenditure!$A12,gDP!$B$6:$B$271)))</f>
        <v>#N/A</v>
      </c>
      <c r="J12" s="77" t="e">
        <f>IF(INDEX([2]pivotTable!J$3:J$308,MATCH(totalExpenditure!$A12,[2]pivotTable!$A$3:$A$308,0))/100*INDEX(gDP!Y$6:Y$271,MATCH(totalExpenditure!$A12,gDP!$B$6:$B$271))=0,"",INDEX([2]pivotTable!J$3:J$308,MATCH(totalExpenditure!$A12,[2]pivotTable!$A$3:$A$308,0))/100*INDEX(gDP!Y$6:Y$271,MATCH(totalExpenditure!$A12,gDP!$B$6:$B$271)))</f>
        <v>#N/A</v>
      </c>
      <c r="K12" s="77" t="e">
        <f>IF(INDEX([2]pivotTable!K$3:K$308,MATCH(totalExpenditure!$A12,[2]pivotTable!$A$3:$A$308,0))/100*INDEX(gDP!Z$6:Z$271,MATCH(totalExpenditure!$A12,gDP!$B$6:$B$271))=0,"",INDEX([2]pivotTable!K$3:K$308,MATCH(totalExpenditure!$A12,[2]pivotTable!$A$3:$A$308,0))/100*INDEX(gDP!Z$6:Z$271,MATCH(totalExpenditure!$A12,gDP!$B$6:$B$271)))</f>
        <v>#N/A</v>
      </c>
      <c r="L12" s="77" t="e">
        <f>IF(INDEX([2]pivotTable!L$3:L$308,MATCH(totalExpenditure!$A12,[2]pivotTable!$A$3:$A$308,0))/100*INDEX(gDP!AA$6:AA$271,MATCH(totalExpenditure!$A12,gDP!$B$6:$B$271))=0,"",INDEX([2]pivotTable!L$3:L$308,MATCH(totalExpenditure!$A12,[2]pivotTable!$A$3:$A$308,0))/100*INDEX(gDP!AA$6:AA$271,MATCH(totalExpenditure!$A12,gDP!$B$6:$B$271)))</f>
        <v>#N/A</v>
      </c>
      <c r="M12" s="77" t="e">
        <f>IF(INDEX([2]pivotTable!M$3:M$308,MATCH(totalExpenditure!$A12,[2]pivotTable!$A$3:$A$308,0))/100*INDEX(gDP!AB$6:AB$271,MATCH(totalExpenditure!$A12,gDP!$B$6:$B$271))=0,"",INDEX([2]pivotTable!M$3:M$308,MATCH(totalExpenditure!$A12,[2]pivotTable!$A$3:$A$308,0))/100*INDEX(gDP!AB$6:AB$271,MATCH(totalExpenditure!$A12,gDP!$B$6:$B$271)))</f>
        <v>#N/A</v>
      </c>
      <c r="N12" s="77" t="e">
        <f>IF(INDEX([2]pivotTable!N$3:N$308,MATCH(totalExpenditure!$A12,[2]pivotTable!$A$3:$A$308,0))/100*INDEX(gDP!AC$6:AC$271,MATCH(totalExpenditure!$A12,gDP!$B$6:$B$271))=0,"",INDEX([2]pivotTable!N$3:N$308,MATCH(totalExpenditure!$A12,[2]pivotTable!$A$3:$A$308,0))/100*INDEX(gDP!AC$6:AC$271,MATCH(totalExpenditure!$A12,gDP!$B$6:$B$271)))</f>
        <v>#N/A</v>
      </c>
      <c r="O12" s="77" t="e">
        <f>IF(INDEX([2]pivotTable!O$3:O$308,MATCH(totalExpenditure!$A12,[2]pivotTable!$A$3:$A$308,0))/100*INDEX(gDP!AD$6:AD$271,MATCH(totalExpenditure!$A12,gDP!$B$6:$B$271))=0,"",INDEX([2]pivotTable!O$3:O$308,MATCH(totalExpenditure!$A12,[2]pivotTable!$A$3:$A$308,0))/100*INDEX(gDP!AD$6:AD$271,MATCH(totalExpenditure!$A12,gDP!$B$6:$B$271)))</f>
        <v>#N/A</v>
      </c>
      <c r="P12" s="77" t="e">
        <f>IF(INDEX([2]pivotTable!P$3:P$308,MATCH(totalExpenditure!$A12,[2]pivotTable!$A$3:$A$308,0))/100*INDEX(gDP!AE$6:AE$271,MATCH(totalExpenditure!$A12,gDP!$B$6:$B$271))=0,"",INDEX([2]pivotTable!P$3:P$308,MATCH(totalExpenditure!$A12,[2]pivotTable!$A$3:$A$308,0))/100*INDEX(gDP!AE$6:AE$271,MATCH(totalExpenditure!$A12,gDP!$B$6:$B$271)))</f>
        <v>#N/A</v>
      </c>
      <c r="Q12" s="77" t="e">
        <f>IF(INDEX([2]pivotTable!Q$3:Q$308,MATCH(totalExpenditure!$A12,[2]pivotTable!$A$3:$A$308,0))/100*INDEX(gDP!AF$6:AF$271,MATCH(totalExpenditure!$A12,gDP!$B$6:$B$271))=0,"",INDEX([2]pivotTable!Q$3:Q$308,MATCH(totalExpenditure!$A12,[2]pivotTable!$A$3:$A$308,0))/100*INDEX(gDP!AF$6:AF$271,MATCH(totalExpenditure!$A12,gDP!$B$6:$B$271)))</f>
        <v>#N/A</v>
      </c>
      <c r="R12" s="77" t="e">
        <f>IF(INDEX([2]pivotTable!R$3:R$308,MATCH(totalExpenditure!$A12,[2]pivotTable!$A$3:$A$308,0))/100*INDEX(gDP!AG$6:AG$271,MATCH(totalExpenditure!$A12,gDP!$B$6:$B$271))=0,"",INDEX([2]pivotTable!R$3:R$308,MATCH(totalExpenditure!$A12,[2]pivotTable!$A$3:$A$308,0))/100*INDEX(gDP!AG$6:AG$271,MATCH(totalExpenditure!$A12,gDP!$B$6:$B$271)))</f>
        <v>#N/A</v>
      </c>
      <c r="S12" s="77" t="e">
        <f>IF(INDEX([2]pivotTable!S$3:S$308,MATCH(totalExpenditure!$A12,[2]pivotTable!$A$3:$A$308,0))/100*INDEX(gDP!AH$6:AH$271,MATCH(totalExpenditure!$A12,gDP!$B$6:$B$271))=0,"",INDEX([2]pivotTable!S$3:S$308,MATCH(totalExpenditure!$A12,[2]pivotTable!$A$3:$A$308,0))/100*INDEX(gDP!AH$6:AH$271,MATCH(totalExpenditure!$A12,gDP!$B$6:$B$271)))</f>
        <v>#N/A</v>
      </c>
      <c r="T12" s="77" t="e">
        <f>IF(INDEX([2]pivotTable!T$3:T$308,MATCH(totalExpenditure!$A12,[2]pivotTable!$A$3:$A$308,0))/100*INDEX(gDP!AI$6:AI$271,MATCH(totalExpenditure!$A12,gDP!$B$6:$B$271))=0,"",INDEX([2]pivotTable!T$3:T$308,MATCH(totalExpenditure!$A12,[2]pivotTable!$A$3:$A$308,0))/100*INDEX(gDP!AI$6:AI$271,MATCH(totalExpenditure!$A12,gDP!$B$6:$B$271)))</f>
        <v>#N/A</v>
      </c>
      <c r="U12" s="77" t="e">
        <f>IF(INDEX([2]pivotTable!U$3:U$308,MATCH(totalExpenditure!$A12,[2]pivotTable!$A$3:$A$308,0))/100*INDEX(gDP!AJ$6:AJ$271,MATCH(totalExpenditure!$A12,gDP!$B$6:$B$271))=0,"",INDEX([2]pivotTable!U$3:U$308,MATCH(totalExpenditure!$A12,[2]pivotTable!$A$3:$A$308,0))/100*INDEX(gDP!AJ$6:AJ$271,MATCH(totalExpenditure!$A12,gDP!$B$6:$B$271)))</f>
        <v>#N/A</v>
      </c>
      <c r="V12" s="77" t="e">
        <f>IF(INDEX([2]pivotTable!V$3:V$308,MATCH(totalExpenditure!$A12,[2]pivotTable!$A$3:$A$308,0))/100*INDEX(gDP!AK$6:AK$271,MATCH(totalExpenditure!$A12,gDP!$B$6:$B$271))=0,"",INDEX([2]pivotTable!V$3:V$308,MATCH(totalExpenditure!$A12,[2]pivotTable!$A$3:$A$308,0))/100*INDEX(gDP!AK$6:AK$271,MATCH(totalExpenditure!$A12,gDP!$B$6:$B$271)))</f>
        <v>#N/A</v>
      </c>
      <c r="W12" s="77" t="e">
        <f>IF(INDEX([2]pivotTable!W$3:W$308,MATCH(totalExpenditure!$A12,[2]pivotTable!$A$3:$A$308,0))/100*INDEX(gDP!AL$6:AL$271,MATCH(totalExpenditure!$A12,gDP!$B$6:$B$271))=0,"",INDEX([2]pivotTable!W$3:W$308,MATCH(totalExpenditure!$A12,[2]pivotTable!$A$3:$A$308,0))/100*INDEX(gDP!AL$6:AL$271,MATCH(totalExpenditure!$A12,gDP!$B$6:$B$271)))</f>
        <v>#N/A</v>
      </c>
      <c r="X12" s="77" t="e">
        <f>IF(INDEX([2]pivotTable!X$3:X$308,MATCH(totalExpenditure!$A12,[2]pivotTable!$A$3:$A$308,0))/100*INDEX(gDP!AM$6:AM$271,MATCH(totalExpenditure!$A12,gDP!$B$6:$B$271))=0,"",INDEX([2]pivotTable!X$3:X$308,MATCH(totalExpenditure!$A12,[2]pivotTable!$A$3:$A$308,0))/100*INDEX(gDP!AM$6:AM$271,MATCH(totalExpenditure!$A12,gDP!$B$6:$B$271)))</f>
        <v>#N/A</v>
      </c>
      <c r="Y12" s="77" t="e">
        <f>IF(INDEX([2]pivotTable!Y$3:Y$308,MATCH(totalExpenditure!$A12,[2]pivotTable!$A$3:$A$308,0))/100*INDEX(gDP!AN$6:AN$271,MATCH(totalExpenditure!$A12,gDP!$B$6:$B$271))=0,"",INDEX([2]pivotTable!Y$3:Y$308,MATCH(totalExpenditure!$A12,[2]pivotTable!$A$3:$A$308,0))/100*INDEX(gDP!AN$6:AN$271,MATCH(totalExpenditure!$A12,gDP!$B$6:$B$271)))</f>
        <v>#N/A</v>
      </c>
      <c r="Z12" s="77" t="e">
        <f>IF(INDEX([2]pivotTable!Z$3:Z$308,MATCH(totalExpenditure!$A12,[2]pivotTable!$A$3:$A$308,0))/100*INDEX(gDP!AO$6:AO$271,MATCH(totalExpenditure!$A12,gDP!$B$6:$B$271))=0,"",INDEX([2]pivotTable!Z$3:Z$308,MATCH(totalExpenditure!$A12,[2]pivotTable!$A$3:$A$308,0))/100*INDEX(gDP!AO$6:AO$271,MATCH(totalExpenditure!$A12,gDP!$B$6:$B$271)))</f>
        <v>#N/A</v>
      </c>
      <c r="AA12" s="77" t="e">
        <f>IF(INDEX([2]pivotTable!AA$3:AA$308,MATCH(totalExpenditure!$A12,[2]pivotTable!$A$3:$A$308,0))/100*INDEX(gDP!AP$6:AP$271,MATCH(totalExpenditure!$A12,gDP!$B$6:$B$271))=0,"",INDEX([2]pivotTable!AA$3:AA$308,MATCH(totalExpenditure!$A12,[2]pivotTable!$A$3:$A$308,0))/100*INDEX(gDP!AP$6:AP$271,MATCH(totalExpenditure!$A12,gDP!$B$6:$B$271)))</f>
        <v>#N/A</v>
      </c>
      <c r="AB12" s="77" t="e">
        <f>IF(INDEX([2]pivotTable!AB$3:AB$308,MATCH(totalExpenditure!$A12,[2]pivotTable!$A$3:$A$308,0))/100*INDEX(gDP!AQ$6:AQ$271,MATCH(totalExpenditure!$A12,gDP!$B$6:$B$271))=0,"",INDEX([2]pivotTable!AB$3:AB$308,MATCH(totalExpenditure!$A12,[2]pivotTable!$A$3:$A$308,0))/100*INDEX(gDP!AQ$6:AQ$271,MATCH(totalExpenditure!$A12,gDP!$B$6:$B$271)))</f>
        <v>#N/A</v>
      </c>
      <c r="AC12" s="77" t="e">
        <f>IF(INDEX([2]pivotTable!AC$3:AC$308,MATCH(totalExpenditure!$A12,[2]pivotTable!$A$3:$A$308,0))/100*INDEX(gDP!AR$6:AR$271,MATCH(totalExpenditure!$A12,gDP!$B$6:$B$271))=0,"",INDEX([2]pivotTable!AC$3:AC$308,MATCH(totalExpenditure!$A12,[2]pivotTable!$A$3:$A$308,0))/100*INDEX(gDP!AR$6:AR$271,MATCH(totalExpenditure!$A12,gDP!$B$6:$B$271)))</f>
        <v>#N/A</v>
      </c>
      <c r="AD12" s="77" t="e">
        <f>IF(INDEX([2]pivotTable!AD$3:AD$308,MATCH(totalExpenditure!$A12,[2]pivotTable!$A$3:$A$308,0))/100*INDEX(gDP!AS$6:AS$271,MATCH(totalExpenditure!$A12,gDP!$B$6:$B$271))=0,"",INDEX([2]pivotTable!AD$3:AD$308,MATCH(totalExpenditure!$A12,[2]pivotTable!$A$3:$A$308,0))/100*INDEX(gDP!AS$6:AS$271,MATCH(totalExpenditure!$A12,gDP!$B$6:$B$271)))</f>
        <v>#N/A</v>
      </c>
      <c r="AE12" s="77" t="e">
        <f>IF(INDEX([2]pivotTable!AE$3:AE$308,MATCH(totalExpenditure!$A12,[2]pivotTable!$A$3:$A$308,0))/100*INDEX(gDP!AT$6:AT$271,MATCH(totalExpenditure!$A12,gDP!$B$6:$B$271))=0,"",INDEX([2]pivotTable!AE$3:AE$308,MATCH(totalExpenditure!$A12,[2]pivotTable!$A$3:$A$308,0))/100*INDEX(gDP!AT$6:AT$271,MATCH(totalExpenditure!$A12,gDP!$B$6:$B$271)))</f>
        <v>#N/A</v>
      </c>
      <c r="AF12" s="77" t="e">
        <f>IF(INDEX([2]pivotTable!AF$3:AF$308,MATCH(totalExpenditure!$A12,[2]pivotTable!$A$3:$A$308,0))/100*INDEX(gDP!AU$6:AU$271,MATCH(totalExpenditure!$A12,gDP!$B$6:$B$271))=0,"",INDEX([2]pivotTable!AF$3:AF$308,MATCH(totalExpenditure!$A12,[2]pivotTable!$A$3:$A$308,0))/100*INDEX(gDP!AU$6:AU$271,MATCH(totalExpenditure!$A12,gDP!$B$6:$B$271)))</f>
        <v>#N/A</v>
      </c>
      <c r="AG12" s="77" t="e">
        <f>IF(INDEX([2]pivotTable!AG$3:AG$308,MATCH(totalExpenditure!$A12,[2]pivotTable!$A$3:$A$308,0))/100*INDEX(gDP!AV$6:AV$271,MATCH(totalExpenditure!$A12,gDP!$B$6:$B$271))=0,"",INDEX([2]pivotTable!AG$3:AG$308,MATCH(totalExpenditure!$A12,[2]pivotTable!$A$3:$A$308,0))/100*INDEX(gDP!AV$6:AV$271,MATCH(totalExpenditure!$A12,gDP!$B$6:$B$271)))</f>
        <v>#N/A</v>
      </c>
      <c r="AH12" s="77" t="e">
        <f>IF(INDEX([2]pivotTable!AH$3:AH$308,MATCH(totalExpenditure!$A12,[2]pivotTable!$A$3:$A$308,0))/100*INDEX(gDP!AW$6:AW$271,MATCH(totalExpenditure!$A12,gDP!$B$6:$B$271))=0,"",INDEX([2]pivotTable!AH$3:AH$308,MATCH(totalExpenditure!$A12,[2]pivotTable!$A$3:$A$308,0))/100*INDEX(gDP!AW$6:AW$271,MATCH(totalExpenditure!$A12,gDP!$B$6:$B$271)))</f>
        <v>#N/A</v>
      </c>
      <c r="AI12" s="77" t="e">
        <f>IF(INDEX([2]pivotTable!AI$3:AI$308,MATCH(totalExpenditure!$A12,[2]pivotTable!$A$3:$A$308,0))/100*INDEX(gDP!AX$6:AX$271,MATCH(totalExpenditure!$A12,gDP!$B$6:$B$271))=0,"",INDEX([2]pivotTable!AI$3:AI$308,MATCH(totalExpenditure!$A12,[2]pivotTable!$A$3:$A$308,0))/100*INDEX(gDP!AX$6:AX$271,MATCH(totalExpenditure!$A12,gDP!$B$6:$B$271)))</f>
        <v>#N/A</v>
      </c>
      <c r="AJ12" s="77" t="e">
        <f>IF(INDEX([2]pivotTable!AJ$3:AJ$308,MATCH(totalExpenditure!$A12,[2]pivotTable!$A$3:$A$308,0))/100*INDEX(gDP!AY$6:AY$271,MATCH(totalExpenditure!$A12,gDP!$B$6:$B$271))=0,"",INDEX([2]pivotTable!AJ$3:AJ$308,MATCH(totalExpenditure!$A12,[2]pivotTable!$A$3:$A$308,0))/100*INDEX(gDP!AY$6:AY$271,MATCH(totalExpenditure!$A12,gDP!$B$6:$B$271)))</f>
        <v>#N/A</v>
      </c>
      <c r="AK12" s="77" t="e">
        <f>IF(INDEX([2]pivotTable!AK$3:AK$308,MATCH(totalExpenditure!$A12,[2]pivotTable!$A$3:$A$308,0))/100*INDEX(gDP!AZ$6:AZ$271,MATCH(totalExpenditure!$A12,gDP!$B$6:$B$271))=0,"",INDEX([2]pivotTable!AK$3:AK$308,MATCH(totalExpenditure!$A12,[2]pivotTable!$A$3:$A$308,0))/100*INDEX(gDP!AZ$6:AZ$271,MATCH(totalExpenditure!$A12,gDP!$B$6:$B$271)))</f>
        <v>#N/A</v>
      </c>
      <c r="AL12" s="77" t="e">
        <f>IF(INDEX([2]pivotTable!AL$3:AL$308,MATCH(totalExpenditure!$A12,[2]pivotTable!$A$3:$A$308,0))/100*INDEX(gDP!BA$6:BA$271,MATCH(totalExpenditure!$A12,gDP!$B$6:$B$271))=0,"",INDEX([2]pivotTable!AL$3:AL$308,MATCH(totalExpenditure!$A12,[2]pivotTable!$A$3:$A$308,0))/100*INDEX(gDP!BA$6:BA$271,MATCH(totalExpenditure!$A12,gDP!$B$6:$B$271)))</f>
        <v>#N/A</v>
      </c>
      <c r="AM12" s="77" t="e">
        <f>IF(INDEX([2]pivotTable!AM$3:AM$308,MATCH(totalExpenditure!$A12,[2]pivotTable!$A$3:$A$308,0))/100*INDEX(gDP!BB$6:BB$271,MATCH(totalExpenditure!$A12,gDP!$B$6:$B$271))=0,"",INDEX([2]pivotTable!AM$3:AM$308,MATCH(totalExpenditure!$A12,[2]pivotTable!$A$3:$A$308,0))/100*INDEX(gDP!BB$6:BB$271,MATCH(totalExpenditure!$A12,gDP!$B$6:$B$271)))</f>
        <v>#N/A</v>
      </c>
      <c r="AN12" s="77" t="e">
        <f>IF(INDEX([2]pivotTable!AN$3:AN$308,MATCH(totalExpenditure!$A12,[2]pivotTable!$A$3:$A$308,0))/100*INDEX(gDP!BC$6:BC$271,MATCH(totalExpenditure!$A12,gDP!$B$6:$B$271))=0,"",INDEX([2]pivotTable!AN$3:AN$308,MATCH(totalExpenditure!$A12,[2]pivotTable!$A$3:$A$308,0))/100*INDEX(gDP!BC$6:BC$271,MATCH(totalExpenditure!$A12,gDP!$B$6:$B$271)))</f>
        <v>#N/A</v>
      </c>
      <c r="AO12" s="77" t="e">
        <f>IF(INDEX([2]pivotTable!AO$3:AO$308,MATCH(totalExpenditure!$A12,[2]pivotTable!$A$3:$A$308,0))/100*INDEX(gDP!BD$6:BD$271,MATCH(totalExpenditure!$A12,gDP!$B$6:$B$271))=0,"",INDEX([2]pivotTable!AO$3:AO$308,MATCH(totalExpenditure!$A12,[2]pivotTable!$A$3:$A$308,0))/100*INDEX(gDP!BD$6:BD$271,MATCH(totalExpenditure!$A12,gDP!$B$6:$B$271)))</f>
        <v>#N/A</v>
      </c>
      <c r="AP12" s="77" t="e">
        <f>IF(INDEX([2]pivotTable!AP$3:AP$308,MATCH(totalExpenditure!$A12,[2]pivotTable!$A$3:$A$308,0))/100*INDEX(gDP!BE$6:BE$271,MATCH(totalExpenditure!$A12,gDP!$B$6:$B$271))=0,"",INDEX([2]pivotTable!AP$3:AP$308,MATCH(totalExpenditure!$A12,[2]pivotTable!$A$3:$A$308,0))/100*INDEX(gDP!BE$6:BE$271,MATCH(totalExpenditure!$A12,gDP!$B$6:$B$271)))</f>
        <v>#N/A</v>
      </c>
      <c r="AQ12" s="77" t="e">
        <f>IF(INDEX([2]pivotTable!AQ$3:AQ$308,MATCH(totalExpenditure!$A12,[2]pivotTable!$A$3:$A$308,0))/100*INDEX(gDP!BF$6:BF$271,MATCH(totalExpenditure!$A12,gDP!$B$6:$B$271))=0,"",INDEX([2]pivotTable!AQ$3:AQ$308,MATCH(totalExpenditure!$A12,[2]pivotTable!$A$3:$A$308,0))/100*INDEX(gDP!BF$6:BF$271,MATCH(totalExpenditure!$A12,gDP!$B$6:$B$271)))</f>
        <v>#N/A</v>
      </c>
      <c r="AR12" s="77" t="e">
        <f>IF(INDEX([2]pivotTable!AR$3:AR$308,MATCH(totalExpenditure!$A12,[2]pivotTable!$A$3:$A$308,0))/100*INDEX(gDP!BG$6:BG$271,MATCH(totalExpenditure!$A12,gDP!$B$6:$B$271))=0,"",INDEX([2]pivotTable!AR$3:AR$308,MATCH(totalExpenditure!$A12,[2]pivotTable!$A$3:$A$308,0))/100*INDEX(gDP!BG$6:BG$271,MATCH(totalExpenditure!$A12,gDP!$B$6:$B$271)))</f>
        <v>#N/A</v>
      </c>
      <c r="AS12" s="77" t="e">
        <f>IF(INDEX([2]pivotTable!AS$3:AS$308,MATCH(totalExpenditure!$A12,[2]pivotTable!$A$3:$A$308,0))/100*INDEX(gDP!BH$6:BH$271,MATCH(totalExpenditure!$A12,gDP!$B$6:$B$271))=0,"",INDEX([2]pivotTable!AS$3:AS$308,MATCH(totalExpenditure!$A12,[2]pivotTable!$A$3:$A$308,0))/100*INDEX(gDP!BH$6:BH$271,MATCH(totalExpenditure!$A12,gDP!$B$6:$B$271)))</f>
        <v>#N/A</v>
      </c>
      <c r="AT12" s="77" t="e">
        <f>IF(INDEX([2]pivotTable!AT$3:AT$308,MATCH(totalExpenditure!$A12,[2]pivotTable!$A$3:$A$308,0))/100*INDEX(gDP!BI$6:BI$271,MATCH(totalExpenditure!$A12,gDP!$B$6:$B$271))=0,"",INDEX([2]pivotTable!AT$3:AT$308,MATCH(totalExpenditure!$A12,[2]pivotTable!$A$3:$A$308,0))/100*INDEX(gDP!BI$6:BI$271,MATCH(totalExpenditure!$A12,gDP!$B$6:$B$271)))</f>
        <v>#N/A</v>
      </c>
      <c r="AU12" s="77" t="e">
        <f>IF(INDEX([2]pivotTable!AU$3:AU$308,MATCH(totalExpenditure!$A12,[2]pivotTable!$A$3:$A$308,0))/100*INDEX(gDP!BJ$6:BJ$271,MATCH(totalExpenditure!$A12,gDP!$B$6:$B$271))=0,"",INDEX([2]pivotTable!AU$3:AU$308,MATCH(totalExpenditure!$A12,[2]pivotTable!$A$3:$A$308,0))/100*INDEX(gDP!BJ$6:BJ$271,MATCH(totalExpenditure!$A12,gDP!$B$6:$B$271)))</f>
        <v>#N/A</v>
      </c>
      <c r="AV12" s="77" t="e">
        <f>IF(INDEX([2]pivotTable!AV$3:AV$308,MATCH(totalExpenditure!$A12,[2]pivotTable!$A$3:$A$308,0))/100*INDEX(gDP!BK$6:BK$271,MATCH(totalExpenditure!$A12,gDP!$B$6:$B$271))=0,"",INDEX([2]pivotTable!AV$3:AV$308,MATCH(totalExpenditure!$A12,[2]pivotTable!$A$3:$A$308,0))/100*INDEX(gDP!BK$6:BK$271,MATCH(totalExpenditure!$A12,gDP!$B$6:$B$271)))</f>
        <v>#N/A</v>
      </c>
      <c r="AW12" s="77" t="e">
        <f>IF(INDEX([2]pivotTable!AW$3:AW$308,MATCH(totalExpenditure!$A12,[2]pivotTable!$A$3:$A$308,0))/100*INDEX(gDP!BL$6:BL$271,MATCH(totalExpenditure!$A12,gDP!$B$6:$B$271))=0,"",INDEX([2]pivotTable!AW$3:AW$308,MATCH(totalExpenditure!$A12,[2]pivotTable!$A$3:$A$308,0))/100*INDEX(gDP!BL$6:BL$271,MATCH(totalExpenditure!$A12,gDP!$B$6:$B$271)))</f>
        <v>#N/A</v>
      </c>
      <c r="AX12" s="77" t="e">
        <f>IF(INDEX([2]pivotTable!AX$3:AX$308,MATCH(totalExpenditure!$A12,[2]pivotTable!$A$3:$A$308,0))/100*INDEX(gDP!BM$6:BM$271,MATCH(totalExpenditure!$A12,gDP!$B$6:$B$271))=0,"",INDEX([2]pivotTable!AX$3:AX$308,MATCH(totalExpenditure!$A12,[2]pivotTable!$A$3:$A$308,0))/100*INDEX(gDP!BM$6:BM$271,MATCH(totalExpenditure!$A12,gDP!$B$6:$B$271)))</f>
        <v>#N/A</v>
      </c>
      <c r="AY12" s="77" t="e">
        <f>IF(INDEX([2]pivotTable!AY$3:AY$308,MATCH(totalExpenditure!$A12,[2]pivotTable!$A$3:$A$308,0))/100*INDEX(gDP!BN$6:BN$271,MATCH(totalExpenditure!$A12,gDP!$B$6:$B$271))=0,"",INDEX([2]pivotTable!AY$3:AY$308,MATCH(totalExpenditure!$A12,[2]pivotTable!$A$3:$A$308,0))/100*INDEX(gDP!BN$6:BN$271,MATCH(totalExpenditure!$A12,gDP!$B$6:$B$271)))</f>
        <v>#N/A</v>
      </c>
      <c r="AZ12" s="77" t="e">
        <f>IF(INDEX([2]pivotTable!AZ$3:AZ$308,MATCH(totalExpenditure!$A12,[2]pivotTable!$A$3:$A$308,0))/100*INDEX(gDP!BO$6:BO$271,MATCH(totalExpenditure!$A12,gDP!$B$6:$B$271))=0,"",INDEX([2]pivotTable!AZ$3:AZ$308,MATCH(totalExpenditure!$A12,[2]pivotTable!$A$3:$A$308,0))/100*INDEX(gDP!BO$6:BO$271,MATCH(totalExpenditure!$A12,gDP!$B$6:$B$271)))</f>
        <v>#N/A</v>
      </c>
      <c r="BA12" s="77" t="e">
        <f>IF(INDEX([2]pivotTable!B$310:B$615,MATCH(totalExpenditure!$A12,[2]pivotTable!$A$310:$A$615,0))/100*INDEX(gDP!Q$6:Q$271,MATCH(totalExpenditure!$A12,gDP!$B$6:$B$271))=0,"",INDEX([2]pivotTable!B$310:B$615,MATCH(totalExpenditure!$A12,[2]pivotTable!$A$310:$A$615,0))/100*INDEX(gDP!Q$6:Q$271,MATCH(totalExpenditure!$A12,gDP!$B$6:$B$271)))</f>
        <v>#N/A</v>
      </c>
      <c r="BB12" s="77" t="e">
        <f>IF(INDEX([2]pivotTable!C$310:C$615,MATCH(totalExpenditure!$A12,[2]pivotTable!$A$310:$A$615,0))/100*INDEX(gDP!R$6:R$271,MATCH(totalExpenditure!$A12,gDP!$B$6:$B$271))=0,"",INDEX([2]pivotTable!C$310:C$615,MATCH(totalExpenditure!$A12,[2]pivotTable!$A$310:$A$615,0))/100*INDEX(gDP!R$6:R$271,MATCH(totalExpenditure!$A12,gDP!$B$6:$B$271)))</f>
        <v>#N/A</v>
      </c>
      <c r="BC12" s="77" t="e">
        <f>IF(INDEX([2]pivotTable!D$310:D$615,MATCH(totalExpenditure!$A12,[2]pivotTable!$A$310:$A$615,0))/100*INDEX(gDP!S$6:S$271,MATCH(totalExpenditure!$A12,gDP!$B$6:$B$271))=0,"",INDEX([2]pivotTable!D$310:D$615,MATCH(totalExpenditure!$A12,[2]pivotTable!$A$310:$A$615,0))/100*INDEX(gDP!S$6:S$271,MATCH(totalExpenditure!$A12,gDP!$B$6:$B$271)))</f>
        <v>#N/A</v>
      </c>
      <c r="BD12" s="77" t="e">
        <f>IF(INDEX([2]pivotTable!E$310:E$615,MATCH(totalExpenditure!$A12,[2]pivotTable!$A$310:$A$615,0))/100*INDEX(gDP!T$6:T$271,MATCH(totalExpenditure!$A12,gDP!$B$6:$B$271))=0,"",INDEX([2]pivotTable!E$310:E$615,MATCH(totalExpenditure!$A12,[2]pivotTable!$A$310:$A$615,0))/100*INDEX(gDP!T$6:T$271,MATCH(totalExpenditure!$A12,gDP!$B$6:$B$271)))</f>
        <v>#N/A</v>
      </c>
      <c r="BE12" s="77" t="e">
        <f>IF(INDEX([2]pivotTable!F$310:F$615,MATCH(totalExpenditure!$A12,[2]pivotTable!$A$310:$A$615,0))/100*INDEX(gDP!U$6:U$271,MATCH(totalExpenditure!$A12,gDP!$B$6:$B$271))=0,"",INDEX([2]pivotTable!F$310:F$615,MATCH(totalExpenditure!$A12,[2]pivotTable!$A$310:$A$615,0))/100*INDEX(gDP!U$6:U$271,MATCH(totalExpenditure!$A12,gDP!$B$6:$B$271)))</f>
        <v>#N/A</v>
      </c>
      <c r="BF12" s="77" t="e">
        <f>IF(INDEX([2]pivotTable!G$310:G$615,MATCH(totalExpenditure!$A12,[2]pivotTable!$A$310:$A$615,0))/100*INDEX(gDP!V$6:V$271,MATCH(totalExpenditure!$A12,gDP!$B$6:$B$271))=0,"",INDEX([2]pivotTable!G$310:G$615,MATCH(totalExpenditure!$A12,[2]pivotTable!$A$310:$A$615,0))/100*INDEX(gDP!V$6:V$271,MATCH(totalExpenditure!$A12,gDP!$B$6:$B$271)))</f>
        <v>#N/A</v>
      </c>
      <c r="BG12" s="77" t="e">
        <f>IF(INDEX([2]pivotTable!H$310:H$615,MATCH(totalExpenditure!$A12,[2]pivotTable!$A$310:$A$615,0))/100*INDEX(gDP!W$6:W$271,MATCH(totalExpenditure!$A12,gDP!$B$6:$B$271))=0,"",INDEX([2]pivotTable!H$310:H$615,MATCH(totalExpenditure!$A12,[2]pivotTable!$A$310:$A$615,0))/100*INDEX(gDP!W$6:W$271,MATCH(totalExpenditure!$A12,gDP!$B$6:$B$271)))</f>
        <v>#N/A</v>
      </c>
      <c r="BH12" s="77" t="e">
        <f>IF(INDEX([2]pivotTable!I$310:I$615,MATCH(totalExpenditure!$A12,[2]pivotTable!$A$310:$A$615,0))/100*INDEX(gDP!X$6:X$271,MATCH(totalExpenditure!$A12,gDP!$B$6:$B$271))=0,"",INDEX([2]pivotTable!I$310:I$615,MATCH(totalExpenditure!$A12,[2]pivotTable!$A$310:$A$615,0))/100*INDEX(gDP!X$6:X$271,MATCH(totalExpenditure!$A12,gDP!$B$6:$B$271)))</f>
        <v>#N/A</v>
      </c>
      <c r="BI12" s="77" t="e">
        <f>IF(INDEX([2]pivotTable!J$310:J$615,MATCH(totalExpenditure!$A12,[2]pivotTable!$A$310:$A$615,0))/100*INDEX(gDP!Y$6:Y$271,MATCH(totalExpenditure!$A12,gDP!$B$6:$B$271))=0,"",INDEX([2]pivotTable!J$310:J$615,MATCH(totalExpenditure!$A12,[2]pivotTable!$A$310:$A$615,0))/100*INDEX(gDP!Y$6:Y$271,MATCH(totalExpenditure!$A12,gDP!$B$6:$B$271)))</f>
        <v>#N/A</v>
      </c>
      <c r="BJ12" s="77" t="e">
        <f>IF(INDEX([2]pivotTable!K$310:K$615,MATCH(totalExpenditure!$A12,[2]pivotTable!$A$310:$A$615,0))/100*INDEX(gDP!Z$6:Z$271,MATCH(totalExpenditure!$A12,gDP!$B$6:$B$271))=0,"",INDEX([2]pivotTable!K$310:K$615,MATCH(totalExpenditure!$A12,[2]pivotTable!$A$310:$A$615,0))/100*INDEX(gDP!Z$6:Z$271,MATCH(totalExpenditure!$A12,gDP!$B$6:$B$271)))</f>
        <v>#N/A</v>
      </c>
      <c r="BK12" s="77" t="e">
        <f>IF(INDEX([2]pivotTable!L$310:L$615,MATCH(totalExpenditure!$A12,[2]pivotTable!$A$310:$A$615,0))/100*INDEX(gDP!AA$6:AA$271,MATCH(totalExpenditure!$A12,gDP!$B$6:$B$271))=0,"",INDEX([2]pivotTable!L$310:L$615,MATCH(totalExpenditure!$A12,[2]pivotTable!$A$310:$A$615,0))/100*INDEX(gDP!AA$6:AA$271,MATCH(totalExpenditure!$A12,gDP!$B$6:$B$271)))</f>
        <v>#N/A</v>
      </c>
      <c r="BL12" s="77" t="e">
        <f>IF(INDEX([2]pivotTable!M$310:M$615,MATCH(totalExpenditure!$A12,[2]pivotTable!$A$310:$A$615,0))/100*INDEX(gDP!AB$6:AB$271,MATCH(totalExpenditure!$A12,gDP!$B$6:$B$271))=0,"",INDEX([2]pivotTable!M$310:M$615,MATCH(totalExpenditure!$A12,[2]pivotTable!$A$310:$A$615,0))/100*INDEX(gDP!AB$6:AB$271,MATCH(totalExpenditure!$A12,gDP!$B$6:$B$271)))</f>
        <v>#N/A</v>
      </c>
      <c r="BM12" s="77" t="e">
        <f>IF(INDEX([2]pivotTable!N$310:N$615,MATCH(totalExpenditure!$A12,[2]pivotTable!$A$310:$A$615,0))/100*INDEX(gDP!AC$6:AC$271,MATCH(totalExpenditure!$A12,gDP!$B$6:$B$271))=0,"",INDEX([2]pivotTable!N$310:N$615,MATCH(totalExpenditure!$A12,[2]pivotTable!$A$310:$A$615,0))/100*INDEX(gDP!AC$6:AC$271,MATCH(totalExpenditure!$A12,gDP!$B$6:$B$271)))</f>
        <v>#N/A</v>
      </c>
      <c r="BN12" s="77" t="e">
        <f>IF(INDEX([2]pivotTable!O$310:O$615,MATCH(totalExpenditure!$A12,[2]pivotTable!$A$310:$A$615,0))/100*INDEX(gDP!AD$6:AD$271,MATCH(totalExpenditure!$A12,gDP!$B$6:$B$271))=0,"",INDEX([2]pivotTable!O$310:O$615,MATCH(totalExpenditure!$A12,[2]pivotTable!$A$310:$A$615,0))/100*INDEX(gDP!AD$6:AD$271,MATCH(totalExpenditure!$A12,gDP!$B$6:$B$271)))</f>
        <v>#N/A</v>
      </c>
      <c r="BO12" s="77" t="e">
        <f>IF(INDEX([2]pivotTable!P$310:P$615,MATCH(totalExpenditure!$A12,[2]pivotTable!$A$310:$A$615,0))/100*INDEX(gDP!AE$6:AE$271,MATCH(totalExpenditure!$A12,gDP!$B$6:$B$271))=0,"",INDEX([2]pivotTable!P$310:P$615,MATCH(totalExpenditure!$A12,[2]pivotTable!$A$310:$A$615,0))/100*INDEX(gDP!AE$6:AE$271,MATCH(totalExpenditure!$A12,gDP!$B$6:$B$271)))</f>
        <v>#N/A</v>
      </c>
      <c r="BP12" s="77" t="e">
        <f>IF(INDEX([2]pivotTable!Q$310:Q$615,MATCH(totalExpenditure!$A12,[2]pivotTable!$A$310:$A$615,0))/100*INDEX(gDP!AF$6:AF$271,MATCH(totalExpenditure!$A12,gDP!$B$6:$B$271))=0,"",INDEX([2]pivotTable!Q$310:Q$615,MATCH(totalExpenditure!$A12,[2]pivotTable!$A$310:$A$615,0))/100*INDEX(gDP!AF$6:AF$271,MATCH(totalExpenditure!$A12,gDP!$B$6:$B$271)))</f>
        <v>#N/A</v>
      </c>
      <c r="BQ12" s="77" t="e">
        <f>IF(INDEX([2]pivotTable!R$310:R$615,MATCH(totalExpenditure!$A12,[2]pivotTable!$A$310:$A$615,0))/100*INDEX(gDP!AG$6:AG$271,MATCH(totalExpenditure!$A12,gDP!$B$6:$B$271))=0,"",INDEX([2]pivotTable!R$310:R$615,MATCH(totalExpenditure!$A12,[2]pivotTable!$A$310:$A$615,0))/100*INDEX(gDP!AG$6:AG$271,MATCH(totalExpenditure!$A12,gDP!$B$6:$B$271)))</f>
        <v>#N/A</v>
      </c>
      <c r="BR12" s="77" t="e">
        <f>IF(INDEX([2]pivotTable!S$310:S$615,MATCH(totalExpenditure!$A12,[2]pivotTable!$A$310:$A$615,0))/100*INDEX(gDP!AH$6:AH$271,MATCH(totalExpenditure!$A12,gDP!$B$6:$B$271))=0,"",INDEX([2]pivotTable!S$310:S$615,MATCH(totalExpenditure!$A12,[2]pivotTable!$A$310:$A$615,0))/100*INDEX(gDP!AH$6:AH$271,MATCH(totalExpenditure!$A12,gDP!$B$6:$B$271)))</f>
        <v>#N/A</v>
      </c>
      <c r="BS12" s="77" t="e">
        <f>IF(INDEX([2]pivotTable!T$310:T$615,MATCH(totalExpenditure!$A12,[2]pivotTable!$A$310:$A$615,0))/100*INDEX(gDP!AI$6:AI$271,MATCH(totalExpenditure!$A12,gDP!$B$6:$B$271))=0,"",INDEX([2]pivotTable!T$310:T$615,MATCH(totalExpenditure!$A12,[2]pivotTable!$A$310:$A$615,0))/100*INDEX(gDP!AI$6:AI$271,MATCH(totalExpenditure!$A12,gDP!$B$6:$B$271)))</f>
        <v>#N/A</v>
      </c>
      <c r="BT12" s="77" t="e">
        <f>IF(INDEX([2]pivotTable!U$310:U$615,MATCH(totalExpenditure!$A12,[2]pivotTable!$A$310:$A$615,0))/100*INDEX(gDP!AJ$6:AJ$271,MATCH(totalExpenditure!$A12,gDP!$B$6:$B$271))=0,"",INDEX([2]pivotTable!U$310:U$615,MATCH(totalExpenditure!$A12,[2]pivotTable!$A$310:$A$615,0))/100*INDEX(gDP!AJ$6:AJ$271,MATCH(totalExpenditure!$A12,gDP!$B$6:$B$271)))</f>
        <v>#N/A</v>
      </c>
      <c r="BU12" s="77" t="e">
        <f>IF(INDEX([2]pivotTable!V$310:V$615,MATCH(totalExpenditure!$A12,[2]pivotTable!$A$310:$A$615,0))/100*INDEX(gDP!AK$6:AK$271,MATCH(totalExpenditure!$A12,gDP!$B$6:$B$271))=0,"",INDEX([2]pivotTable!V$310:V$615,MATCH(totalExpenditure!$A12,[2]pivotTable!$A$310:$A$615,0))/100*INDEX(gDP!AK$6:AK$271,MATCH(totalExpenditure!$A12,gDP!$B$6:$B$271)))</f>
        <v>#N/A</v>
      </c>
      <c r="BV12" s="77" t="e">
        <f>IF(INDEX([2]pivotTable!W$310:W$615,MATCH(totalExpenditure!$A12,[2]pivotTable!$A$310:$A$615,0))/100*INDEX(gDP!AL$6:AL$271,MATCH(totalExpenditure!$A12,gDP!$B$6:$B$271))=0,"",INDEX([2]pivotTable!W$310:W$615,MATCH(totalExpenditure!$A12,[2]pivotTable!$A$310:$A$615,0))/100*INDEX(gDP!AL$6:AL$271,MATCH(totalExpenditure!$A12,gDP!$B$6:$B$271)))</f>
        <v>#N/A</v>
      </c>
      <c r="BW12" s="77" t="e">
        <f>IF(INDEX([2]pivotTable!X$310:X$615,MATCH(totalExpenditure!$A12,[2]pivotTable!$A$310:$A$615,0))/100*INDEX(gDP!AM$6:AM$271,MATCH(totalExpenditure!$A12,gDP!$B$6:$B$271))=0,"",INDEX([2]pivotTable!X$310:X$615,MATCH(totalExpenditure!$A12,[2]pivotTable!$A$310:$A$615,0))/100*INDEX(gDP!AM$6:AM$271,MATCH(totalExpenditure!$A12,gDP!$B$6:$B$271)))</f>
        <v>#N/A</v>
      </c>
      <c r="BX12" s="77" t="e">
        <f>IF(INDEX([2]pivotTable!Y$310:Y$615,MATCH(totalExpenditure!$A12,[2]pivotTable!$A$310:$A$615,0))/100*INDEX(gDP!AN$6:AN$271,MATCH(totalExpenditure!$A12,gDP!$B$6:$B$271))=0,"",INDEX([2]pivotTable!Y$310:Y$615,MATCH(totalExpenditure!$A12,[2]pivotTable!$A$310:$A$615,0))/100*INDEX(gDP!AN$6:AN$271,MATCH(totalExpenditure!$A12,gDP!$B$6:$B$271)))</f>
        <v>#N/A</v>
      </c>
      <c r="BY12" s="77" t="e">
        <f>IF(INDEX([2]pivotTable!Z$310:Z$615,MATCH(totalExpenditure!$A12,[2]pivotTable!$A$310:$A$615,0))/100*INDEX(gDP!AO$6:AO$271,MATCH(totalExpenditure!$A12,gDP!$B$6:$B$271))=0,"",INDEX([2]pivotTable!Z$310:Z$615,MATCH(totalExpenditure!$A12,[2]pivotTable!$A$310:$A$615,0))/100*INDEX(gDP!AO$6:AO$271,MATCH(totalExpenditure!$A12,gDP!$B$6:$B$271)))</f>
        <v>#N/A</v>
      </c>
      <c r="BZ12" s="77" t="e">
        <f>IF(INDEX([2]pivotTable!AA$310:AA$615,MATCH(totalExpenditure!$A12,[2]pivotTable!$A$310:$A$615,0))/100*INDEX(gDP!AP$6:AP$271,MATCH(totalExpenditure!$A12,gDP!$B$6:$B$271))=0,"",INDEX([2]pivotTable!AA$310:AA$615,MATCH(totalExpenditure!$A12,[2]pivotTable!$A$310:$A$615,0))/100*INDEX(gDP!AP$6:AP$271,MATCH(totalExpenditure!$A12,gDP!$B$6:$B$271)))</f>
        <v>#N/A</v>
      </c>
      <c r="CA12" s="77" t="e">
        <f>IF(INDEX([2]pivotTable!AB$310:AB$615,MATCH(totalExpenditure!$A12,[2]pivotTable!$A$310:$A$615,0))/100*INDEX(gDP!AQ$6:AQ$271,MATCH(totalExpenditure!$A12,gDP!$B$6:$B$271))=0,"",INDEX([2]pivotTable!AB$310:AB$615,MATCH(totalExpenditure!$A12,[2]pivotTable!$A$310:$A$615,0))/100*INDEX(gDP!AQ$6:AQ$271,MATCH(totalExpenditure!$A12,gDP!$B$6:$B$271)))</f>
        <v>#N/A</v>
      </c>
      <c r="CB12" s="77" t="e">
        <f>IF(INDEX([2]pivotTable!AC$310:AC$615,MATCH(totalExpenditure!$A12,[2]pivotTable!$A$310:$A$615,0))/100*INDEX(gDP!AR$6:AR$271,MATCH(totalExpenditure!$A12,gDP!$B$6:$B$271))=0,"",INDEX([2]pivotTable!AC$310:AC$615,MATCH(totalExpenditure!$A12,[2]pivotTable!$A$310:$A$615,0))/100*INDEX(gDP!AR$6:AR$271,MATCH(totalExpenditure!$A12,gDP!$B$6:$B$271)))</f>
        <v>#N/A</v>
      </c>
      <c r="CC12" s="77" t="e">
        <f>IF(INDEX([2]pivotTable!AD$310:AD$615,MATCH(totalExpenditure!$A12,[2]pivotTable!$A$310:$A$615,0))/100*INDEX(gDP!AS$6:AS$271,MATCH(totalExpenditure!$A12,gDP!$B$6:$B$271))=0,"",INDEX([2]pivotTable!AD$310:AD$615,MATCH(totalExpenditure!$A12,[2]pivotTable!$A$310:$A$615,0))/100*INDEX(gDP!AS$6:AS$271,MATCH(totalExpenditure!$A12,gDP!$B$6:$B$271)))</f>
        <v>#N/A</v>
      </c>
      <c r="CD12" s="77" t="e">
        <f>IF(INDEX([2]pivotTable!AE$310:AE$615,MATCH(totalExpenditure!$A12,[2]pivotTable!$A$310:$A$615,0))/100*INDEX(gDP!AT$6:AT$271,MATCH(totalExpenditure!$A12,gDP!$B$6:$B$271))=0,"",INDEX([2]pivotTable!AE$310:AE$615,MATCH(totalExpenditure!$A12,[2]pivotTable!$A$310:$A$615,0))/100*INDEX(gDP!AT$6:AT$271,MATCH(totalExpenditure!$A12,gDP!$B$6:$B$271)))</f>
        <v>#N/A</v>
      </c>
      <c r="CE12" s="77" t="e">
        <f>IF(INDEX([2]pivotTable!AF$310:AF$615,MATCH(totalExpenditure!$A12,[2]pivotTable!$A$310:$A$615,0))/100*INDEX(gDP!AU$6:AU$271,MATCH(totalExpenditure!$A12,gDP!$B$6:$B$271))=0,"",INDEX([2]pivotTable!AF$310:AF$615,MATCH(totalExpenditure!$A12,[2]pivotTable!$A$310:$A$615,0))/100*INDEX(gDP!AU$6:AU$271,MATCH(totalExpenditure!$A12,gDP!$B$6:$B$271)))</f>
        <v>#N/A</v>
      </c>
      <c r="CF12" s="77" t="e">
        <f>IF(INDEX([2]pivotTable!AG$310:AG$615,MATCH(totalExpenditure!$A12,[2]pivotTable!$A$310:$A$615,0))/100*INDEX(gDP!AV$6:AV$271,MATCH(totalExpenditure!$A12,gDP!$B$6:$B$271))=0,"",INDEX([2]pivotTable!AG$310:AG$615,MATCH(totalExpenditure!$A12,[2]pivotTable!$A$310:$A$615,0))/100*INDEX(gDP!AV$6:AV$271,MATCH(totalExpenditure!$A12,gDP!$B$6:$B$271)))</f>
        <v>#N/A</v>
      </c>
      <c r="CG12" s="77" t="e">
        <f>IF(INDEX([2]pivotTable!AH$310:AH$615,MATCH(totalExpenditure!$A12,[2]pivotTable!$A$310:$A$615,0))/100*INDEX(gDP!AW$6:AW$271,MATCH(totalExpenditure!$A12,gDP!$B$6:$B$271))=0,"",INDEX([2]pivotTable!AH$310:AH$615,MATCH(totalExpenditure!$A12,[2]pivotTable!$A$310:$A$615,0))/100*INDEX(gDP!AW$6:AW$271,MATCH(totalExpenditure!$A12,gDP!$B$6:$B$271)))</f>
        <v>#N/A</v>
      </c>
      <c r="CH12" s="77" t="e">
        <f>IF(INDEX([2]pivotTable!AI$310:AI$615,MATCH(totalExpenditure!$A12,[2]pivotTable!$A$310:$A$615,0))/100*INDEX(gDP!AX$6:AX$271,MATCH(totalExpenditure!$A12,gDP!$B$6:$B$271))=0,"",INDEX([2]pivotTable!AI$310:AI$615,MATCH(totalExpenditure!$A12,[2]pivotTable!$A$310:$A$615,0))/100*INDEX(gDP!AX$6:AX$271,MATCH(totalExpenditure!$A12,gDP!$B$6:$B$271)))</f>
        <v>#N/A</v>
      </c>
      <c r="CI12" s="77" t="e">
        <f>IF(INDEX([2]pivotTable!AJ$310:AJ$615,MATCH(totalExpenditure!$A12,[2]pivotTable!$A$310:$A$615,0))/100*INDEX(gDP!AY$6:AY$271,MATCH(totalExpenditure!$A12,gDP!$B$6:$B$271))=0,"",INDEX([2]pivotTable!AJ$310:AJ$615,MATCH(totalExpenditure!$A12,[2]pivotTable!$A$310:$A$615,0))/100*INDEX(gDP!AY$6:AY$271,MATCH(totalExpenditure!$A12,gDP!$B$6:$B$271)))</f>
        <v>#N/A</v>
      </c>
      <c r="CJ12" s="77" t="e">
        <f>IF(INDEX([2]pivotTable!AK$310:AK$615,MATCH(totalExpenditure!$A12,[2]pivotTable!$A$310:$A$615,0))/100*INDEX(gDP!AZ$6:AZ$271,MATCH(totalExpenditure!$A12,gDP!$B$6:$B$271))=0,"",INDEX([2]pivotTable!AK$310:AK$615,MATCH(totalExpenditure!$A12,[2]pivotTable!$A$310:$A$615,0))/100*INDEX(gDP!AZ$6:AZ$271,MATCH(totalExpenditure!$A12,gDP!$B$6:$B$271)))</f>
        <v>#N/A</v>
      </c>
      <c r="CK12" s="77" t="e">
        <f>IF(INDEX([2]pivotTable!AL$310:AL$615,MATCH(totalExpenditure!$A12,[2]pivotTable!$A$310:$A$615,0))/100*INDEX(gDP!BA$6:BA$271,MATCH(totalExpenditure!$A12,gDP!$B$6:$B$271))=0,"",INDEX([2]pivotTable!AL$310:AL$615,MATCH(totalExpenditure!$A12,[2]pivotTable!$A$310:$A$615,0))/100*INDEX(gDP!BA$6:BA$271,MATCH(totalExpenditure!$A12,gDP!$B$6:$B$271)))</f>
        <v>#N/A</v>
      </c>
      <c r="CL12" s="77" t="e">
        <f>IF(INDEX([2]pivotTable!AM$310:AM$615,MATCH(totalExpenditure!$A12,[2]pivotTable!$A$310:$A$615,0))/100*INDEX(gDP!BB$6:BB$271,MATCH(totalExpenditure!$A12,gDP!$B$6:$B$271))=0,"",INDEX([2]pivotTable!AM$310:AM$615,MATCH(totalExpenditure!$A12,[2]pivotTable!$A$310:$A$615,0))/100*INDEX(gDP!BB$6:BB$271,MATCH(totalExpenditure!$A12,gDP!$B$6:$B$271)))</f>
        <v>#N/A</v>
      </c>
      <c r="CM12" s="77" t="e">
        <f>IF(INDEX([2]pivotTable!AN$310:AN$615,MATCH(totalExpenditure!$A12,[2]pivotTable!$A$310:$A$615,0))/100*INDEX(gDP!BC$6:BC$271,MATCH(totalExpenditure!$A12,gDP!$B$6:$B$271))=0,"",INDEX([2]pivotTable!AN$310:AN$615,MATCH(totalExpenditure!$A12,[2]pivotTable!$A$310:$A$615,0))/100*INDEX(gDP!BC$6:BC$271,MATCH(totalExpenditure!$A12,gDP!$B$6:$B$271)))</f>
        <v>#N/A</v>
      </c>
      <c r="CN12" s="77" t="e">
        <f>IF(INDEX([2]pivotTable!AO$310:AO$615,MATCH(totalExpenditure!$A12,[2]pivotTable!$A$310:$A$615,0))/100*INDEX(gDP!BD$6:BD$271,MATCH(totalExpenditure!$A12,gDP!$B$6:$B$271))=0,"",INDEX([2]pivotTable!AO$310:AO$615,MATCH(totalExpenditure!$A12,[2]pivotTable!$A$310:$A$615,0))/100*INDEX(gDP!BD$6:BD$271,MATCH(totalExpenditure!$A12,gDP!$B$6:$B$271)))</f>
        <v>#N/A</v>
      </c>
      <c r="CO12" s="77" t="e">
        <f>IF(INDEX([2]pivotTable!AP$310:AP$615,MATCH(totalExpenditure!$A12,[2]pivotTable!$A$310:$A$615,0))/100*INDEX(gDP!BE$6:BE$271,MATCH(totalExpenditure!$A12,gDP!$B$6:$B$271))=0,"",INDEX([2]pivotTable!AP$310:AP$615,MATCH(totalExpenditure!$A12,[2]pivotTable!$A$310:$A$615,0))/100*INDEX(gDP!BE$6:BE$271,MATCH(totalExpenditure!$A12,gDP!$B$6:$B$271)))</f>
        <v>#N/A</v>
      </c>
      <c r="CP12" s="77" t="e">
        <f>IF(INDEX([2]pivotTable!AQ$310:AQ$615,MATCH(totalExpenditure!$A12,[2]pivotTable!$A$310:$A$615,0))/100*INDEX(gDP!BF$6:BF$271,MATCH(totalExpenditure!$A12,gDP!$B$6:$B$271))=0,"",INDEX([2]pivotTable!AQ$310:AQ$615,MATCH(totalExpenditure!$A12,[2]pivotTable!$A$310:$A$615,0))/100*INDEX(gDP!BF$6:BF$271,MATCH(totalExpenditure!$A12,gDP!$B$6:$B$271)))</f>
        <v>#N/A</v>
      </c>
      <c r="CQ12" s="77" t="e">
        <f>IF(INDEX([2]pivotTable!AR$310:AR$615,MATCH(totalExpenditure!$A12,[2]pivotTable!$A$310:$A$615,0))/100*INDEX(gDP!BG$6:BG$271,MATCH(totalExpenditure!$A12,gDP!$B$6:$B$271))=0,"",INDEX([2]pivotTable!AR$310:AR$615,MATCH(totalExpenditure!$A12,[2]pivotTable!$A$310:$A$615,0))/100*INDEX(gDP!BG$6:BG$271,MATCH(totalExpenditure!$A12,gDP!$B$6:$B$271)))</f>
        <v>#N/A</v>
      </c>
      <c r="CR12" s="77" t="e">
        <f>IF(INDEX([2]pivotTable!AS$310:AS$615,MATCH(totalExpenditure!$A12,[2]pivotTable!$A$310:$A$615,0))/100*INDEX(gDP!BH$6:BH$271,MATCH(totalExpenditure!$A12,gDP!$B$6:$B$271))=0,"",INDEX([2]pivotTable!AS$310:AS$615,MATCH(totalExpenditure!$A12,[2]pivotTable!$A$310:$A$615,0))/100*INDEX(gDP!BH$6:BH$271,MATCH(totalExpenditure!$A12,gDP!$B$6:$B$271)))</f>
        <v>#N/A</v>
      </c>
      <c r="CS12" s="77" t="e">
        <f>IF(INDEX([2]pivotTable!AT$310:AT$615,MATCH(totalExpenditure!$A12,[2]pivotTable!$A$310:$A$615,0))/100*INDEX(gDP!BI$6:BI$271,MATCH(totalExpenditure!$A12,gDP!$B$6:$B$271))=0,"",INDEX([2]pivotTable!AT$310:AT$615,MATCH(totalExpenditure!$A12,[2]pivotTable!$A$310:$A$615,0))/100*INDEX(gDP!BI$6:BI$271,MATCH(totalExpenditure!$A12,gDP!$B$6:$B$271)))</f>
        <v>#N/A</v>
      </c>
      <c r="CT12" s="77" t="e">
        <f>IF(INDEX([2]pivotTable!AU$310:AU$615,MATCH(totalExpenditure!$A12,[2]pivotTable!$A$310:$A$615,0))/100*INDEX(gDP!BJ$6:BJ$271,MATCH(totalExpenditure!$A12,gDP!$B$6:$B$271))=0,"",INDEX([2]pivotTable!AU$310:AU$615,MATCH(totalExpenditure!$A12,[2]pivotTable!$A$310:$A$615,0))/100*INDEX(gDP!BJ$6:BJ$271,MATCH(totalExpenditure!$A12,gDP!$B$6:$B$271)))</f>
        <v>#N/A</v>
      </c>
      <c r="CU12" s="77" t="e">
        <f>IF(INDEX([2]pivotTable!AV$310:AV$615,MATCH(totalExpenditure!$A12,[2]pivotTable!$A$310:$A$615,0))/100*INDEX(gDP!BK$6:BK$271,MATCH(totalExpenditure!$A12,gDP!$B$6:$B$271))=0,"",INDEX([2]pivotTable!AV$310:AV$615,MATCH(totalExpenditure!$A12,[2]pivotTable!$A$310:$A$615,0))/100*INDEX(gDP!BK$6:BK$271,MATCH(totalExpenditure!$A12,gDP!$B$6:$B$271)))</f>
        <v>#N/A</v>
      </c>
      <c r="CV12" s="77" t="e">
        <f>IF(INDEX([2]pivotTable!AW$310:AW$615,MATCH(totalExpenditure!$A12,[2]pivotTable!$A$310:$A$615,0))/100*INDEX(gDP!BL$6:BL$271,MATCH(totalExpenditure!$A12,gDP!$B$6:$B$271))=0,"",INDEX([2]pivotTable!AW$310:AW$615,MATCH(totalExpenditure!$A12,[2]pivotTable!$A$310:$A$615,0))/100*INDEX(gDP!BL$6:BL$271,MATCH(totalExpenditure!$A12,gDP!$B$6:$B$271)))</f>
        <v>#N/A</v>
      </c>
      <c r="CW12" s="77" t="e">
        <f>IF(INDEX([2]pivotTable!AX$310:AX$615,MATCH(totalExpenditure!$A12,[2]pivotTable!$A$310:$A$615,0))/100*INDEX(gDP!BM$6:BM$271,MATCH(totalExpenditure!$A12,gDP!$B$6:$B$271))=0,"",INDEX([2]pivotTable!AX$310:AX$615,MATCH(totalExpenditure!$A12,[2]pivotTable!$A$310:$A$615,0))/100*INDEX(gDP!BM$6:BM$271,MATCH(totalExpenditure!$A12,gDP!$B$6:$B$271)))</f>
        <v>#N/A</v>
      </c>
      <c r="CX12" s="77" t="e">
        <f>IF(INDEX([2]pivotTable!AY$310:AY$615,MATCH(totalExpenditure!$A12,[2]pivotTable!$A$310:$A$615,0))/100*INDEX(gDP!BN$6:BN$271,MATCH(totalExpenditure!$A12,gDP!$B$6:$B$271))=0,"",INDEX([2]pivotTable!AY$310:AY$615,MATCH(totalExpenditure!$A12,[2]pivotTable!$A$310:$A$615,0))/100*INDEX(gDP!BN$6:BN$271,MATCH(totalExpenditure!$A12,gDP!$B$6:$B$271)))</f>
        <v>#N/A</v>
      </c>
      <c r="CY12" s="77" t="e">
        <f>IF(INDEX([2]pivotTable!AZ$310:AZ$615,MATCH(totalExpenditure!$A12,[2]pivotTable!$A$310:$A$615,0))/100*INDEX(gDP!BO$6:BO$271,MATCH(totalExpenditure!$A12,gDP!$B$6:$B$271))=0,"",INDEX([2]pivotTable!AZ$310:AZ$615,MATCH(totalExpenditure!$A12,[2]pivotTable!$A$310:$A$615,0))/100*INDEX(gDP!BO$6:BO$271,MATCH(totalExpenditure!$A12,gDP!$B$6:$B$271)))</f>
        <v>#N/A</v>
      </c>
      <c r="CZ12" s="77" t="e">
        <f>IF(B12="","",IF(BA12="","",B12-B12+INDEX(gDP!Q$6:Q$271,MATCH(totalExpenditure!$A12,gDP!$B$6:$B$271))))</f>
        <v>#N/A</v>
      </c>
      <c r="DA12" s="77" t="e">
        <f>IF(C12="","",IF(BB12="","",C12-C12+INDEX(gDP!R$6:R$271,MATCH(totalExpenditure!$A12,gDP!$B$6:$B$271))))</f>
        <v>#N/A</v>
      </c>
      <c r="DB12" s="77" t="e">
        <f>IF(D12="","",IF(BC12="","",D12-D12+INDEX(gDP!S$6:S$271,MATCH(totalExpenditure!$A12,gDP!$B$6:$B$271))))</f>
        <v>#N/A</v>
      </c>
      <c r="DC12" s="77" t="e">
        <f>IF(E12="","",IF(BD12="","",E12-E12+INDEX(gDP!T$6:T$271,MATCH(totalExpenditure!$A12,gDP!$B$6:$B$271))))</f>
        <v>#N/A</v>
      </c>
      <c r="DD12" s="77" t="e">
        <f>IF(F12="","",IF(BE12="","",F12-F12+INDEX(gDP!U$6:U$271,MATCH(totalExpenditure!$A12,gDP!$B$6:$B$271))))</f>
        <v>#N/A</v>
      </c>
      <c r="DE12" s="77" t="e">
        <f>IF(G12="","",IF(BF12="","",G12-G12+INDEX(gDP!V$6:V$271,MATCH(totalExpenditure!$A12,gDP!$B$6:$B$271))))</f>
        <v>#N/A</v>
      </c>
      <c r="DF12" s="77" t="e">
        <f>IF(H12="","",IF(BG12="","",H12-H12+INDEX(gDP!W$6:W$271,MATCH(totalExpenditure!$A12,gDP!$B$6:$B$271))))</f>
        <v>#N/A</v>
      </c>
      <c r="DG12" s="77" t="e">
        <f>IF(I12="","",IF(BH12="","",I12-I12+INDEX(gDP!X$6:X$271,MATCH(totalExpenditure!$A12,gDP!$B$6:$B$271))))</f>
        <v>#N/A</v>
      </c>
      <c r="DH12" s="77" t="e">
        <f>IF(J12="","",IF(BI12="","",J12-J12+INDEX(gDP!Y$6:Y$271,MATCH(totalExpenditure!$A12,gDP!$B$6:$B$271))))</f>
        <v>#N/A</v>
      </c>
      <c r="DI12" s="77" t="e">
        <f>IF(K12="","",IF(BJ12="","",K12-K12+INDEX(gDP!Z$6:Z$271,MATCH(totalExpenditure!$A12,gDP!$B$6:$B$271))))</f>
        <v>#N/A</v>
      </c>
      <c r="DJ12" s="77" t="e">
        <f>IF(L12="","",IF(BK12="","",L12-L12+INDEX(gDP!AA$6:AA$271,MATCH(totalExpenditure!$A12,gDP!$B$6:$B$271))))</f>
        <v>#N/A</v>
      </c>
      <c r="DK12" s="77" t="e">
        <f>IF(M12="","",IF(BL12="","",M12-M12+INDEX(gDP!AB$6:AB$271,MATCH(totalExpenditure!$A12,gDP!$B$6:$B$271))))</f>
        <v>#N/A</v>
      </c>
      <c r="DL12" s="77" t="e">
        <f>IF(N12="","",IF(BM12="","",N12-N12+INDEX(gDP!AC$6:AC$271,MATCH(totalExpenditure!$A12,gDP!$B$6:$B$271))))</f>
        <v>#N/A</v>
      </c>
      <c r="DM12" s="77" t="e">
        <f>IF(O12="","",IF(BN12="","",O12-O12+INDEX(gDP!AD$6:AD$271,MATCH(totalExpenditure!$A12,gDP!$B$6:$B$271))))</f>
        <v>#N/A</v>
      </c>
      <c r="DN12" s="77" t="e">
        <f>IF(P12="","",IF(BO12="","",P12-P12+INDEX(gDP!AE$6:AE$271,MATCH(totalExpenditure!$A12,gDP!$B$6:$B$271))))</f>
        <v>#N/A</v>
      </c>
      <c r="DO12" s="77" t="e">
        <f>IF(Q12="","",IF(BP12="","",Q12-Q12+INDEX(gDP!AF$6:AF$271,MATCH(totalExpenditure!$A12,gDP!$B$6:$B$271))))</f>
        <v>#N/A</v>
      </c>
      <c r="DP12" s="77" t="e">
        <f>IF(R12="","",IF(BQ12="","",R12-R12+INDEX(gDP!AG$6:AG$271,MATCH(totalExpenditure!$A12,gDP!$B$6:$B$271))))</f>
        <v>#N/A</v>
      </c>
      <c r="DQ12" s="77" t="e">
        <f>IF(S12="","",IF(BR12="","",S12-S12+INDEX(gDP!AH$6:AH$271,MATCH(totalExpenditure!$A12,gDP!$B$6:$B$271))))</f>
        <v>#N/A</v>
      </c>
      <c r="DR12" s="77" t="e">
        <f>IF(T12="","",IF(BS12="","",T12-T12+INDEX(gDP!AI$6:AI$271,MATCH(totalExpenditure!$A12,gDP!$B$6:$B$271))))</f>
        <v>#N/A</v>
      </c>
      <c r="DS12" s="77" t="e">
        <f>IF(U12="","",IF(BT12="","",U12-U12+INDEX(gDP!AJ$6:AJ$271,MATCH(totalExpenditure!$A12,gDP!$B$6:$B$271))))</f>
        <v>#N/A</v>
      </c>
      <c r="DT12" s="77" t="e">
        <f>IF(V12="","",IF(BU12="","",V12-V12+INDEX(gDP!AK$6:AK$271,MATCH(totalExpenditure!$A12,gDP!$B$6:$B$271))))</f>
        <v>#N/A</v>
      </c>
      <c r="DU12" s="77" t="e">
        <f>IF(W12="","",IF(BV12="","",W12-W12+INDEX(gDP!AL$6:AL$271,MATCH(totalExpenditure!$A12,gDP!$B$6:$B$271))))</f>
        <v>#N/A</v>
      </c>
      <c r="DV12" s="77" t="e">
        <f>IF(X12="","",IF(BW12="","",X12-X12+INDEX(gDP!AM$6:AM$271,MATCH(totalExpenditure!$A12,gDP!$B$6:$B$271))))</f>
        <v>#N/A</v>
      </c>
      <c r="DW12" s="77" t="e">
        <f>IF(Y12="","",IF(BX12="","",Y12-Y12+INDEX(gDP!AN$6:AN$271,MATCH(totalExpenditure!$A12,gDP!$B$6:$B$271))))</f>
        <v>#N/A</v>
      </c>
      <c r="DX12" s="77" t="e">
        <f>IF(Z12="","",IF(BY12="","",Z12-Z12+INDEX(gDP!AO$6:AO$271,MATCH(totalExpenditure!$A12,gDP!$B$6:$B$271))))</f>
        <v>#N/A</v>
      </c>
      <c r="DY12" s="77" t="e">
        <f>IF(AA12="","",IF(BZ12="","",AA12-AA12+INDEX(gDP!AP$6:AP$271,MATCH(totalExpenditure!$A12,gDP!$B$6:$B$271))))</f>
        <v>#N/A</v>
      </c>
      <c r="DZ12" s="77" t="e">
        <f>IF(AB12="","",IF(CA12="","",AB12-AB12+INDEX(gDP!AQ$6:AQ$271,MATCH(totalExpenditure!$A12,gDP!$B$6:$B$271))))</f>
        <v>#N/A</v>
      </c>
      <c r="EA12" s="77" t="e">
        <f>IF(AC12="","",IF(CB12="","",AC12-AC12+INDEX(gDP!AR$6:AR$271,MATCH(totalExpenditure!$A12,gDP!$B$6:$B$271))))</f>
        <v>#N/A</v>
      </c>
      <c r="EB12" s="77" t="e">
        <f>IF(AD12="","",IF(CC12="","",AD12-AD12+INDEX(gDP!AS$6:AS$271,MATCH(totalExpenditure!$A12,gDP!$B$6:$B$271))))</f>
        <v>#N/A</v>
      </c>
      <c r="EC12" s="77" t="e">
        <f>IF(AE12="","",IF(CD12="","",AE12-AE12+INDEX(gDP!AT$6:AT$271,MATCH(totalExpenditure!$A12,gDP!$B$6:$B$271))))</f>
        <v>#N/A</v>
      </c>
      <c r="ED12" s="77" t="e">
        <f>IF(AF12="","",IF(CE12="","",AF12-AF12+INDEX(gDP!AU$6:AU$271,MATCH(totalExpenditure!$A12,gDP!$B$6:$B$271))))</f>
        <v>#N/A</v>
      </c>
      <c r="EE12" s="77" t="e">
        <f>IF(AG12="","",IF(CF12="","",AG12-AG12+INDEX(gDP!AV$6:AV$271,MATCH(totalExpenditure!$A12,gDP!$B$6:$B$271))))</f>
        <v>#N/A</v>
      </c>
      <c r="EF12" s="77" t="e">
        <f>IF(AH12="","",IF(CG12="","",AH12-AH12+INDEX(gDP!AW$6:AW$271,MATCH(totalExpenditure!$A12,gDP!$B$6:$B$271))))</f>
        <v>#N/A</v>
      </c>
      <c r="EG12" s="77" t="e">
        <f>IF(AI12="","",IF(CH12="","",AI12-AI12+INDEX(gDP!AX$6:AX$271,MATCH(totalExpenditure!$A12,gDP!$B$6:$B$271))))</f>
        <v>#N/A</v>
      </c>
      <c r="EH12" s="77" t="e">
        <f>IF(AJ12="","",IF(CI12="","",AJ12-AJ12+INDEX(gDP!AY$6:AY$271,MATCH(totalExpenditure!$A12,gDP!$B$6:$B$271))))</f>
        <v>#N/A</v>
      </c>
      <c r="EI12" s="77" t="e">
        <f>IF(AK12="","",IF(CJ12="","",AK12-AK12+INDEX(gDP!AZ$6:AZ$271,MATCH(totalExpenditure!$A12,gDP!$B$6:$B$271))))</f>
        <v>#N/A</v>
      </c>
      <c r="EJ12" s="77" t="e">
        <f>IF(AL12="","",IF(CK12="","",AL12-AL12+INDEX(gDP!BA$6:BA$271,MATCH(totalExpenditure!$A12,gDP!$B$6:$B$271))))</f>
        <v>#N/A</v>
      </c>
      <c r="EK12" s="77" t="e">
        <f>IF(AM12="","",IF(CL12="","",AM12-AM12+INDEX(gDP!BB$6:BB$271,MATCH(totalExpenditure!$A12,gDP!$B$6:$B$271))))</f>
        <v>#N/A</v>
      </c>
      <c r="EL12" s="77" t="e">
        <f>IF(AN12="","",IF(CM12="","",AN12-AN12+INDEX(gDP!BC$6:BC$271,MATCH(totalExpenditure!$A12,gDP!$B$6:$B$271))))</f>
        <v>#N/A</v>
      </c>
      <c r="EM12" s="77" t="e">
        <f>IF(AO12="","",IF(CN12="","",AO12-AO12+INDEX(gDP!BD$6:BD$271,MATCH(totalExpenditure!$A12,gDP!$B$6:$B$271))))</f>
        <v>#N/A</v>
      </c>
      <c r="EN12" s="77" t="e">
        <f>IF(AP12="","",IF(CO12="","",AP12-AP12+INDEX(gDP!BE$6:BE$271,MATCH(totalExpenditure!$A12,gDP!$B$6:$B$271))))</f>
        <v>#N/A</v>
      </c>
      <c r="EO12" s="77" t="e">
        <f>IF(AQ12="","",IF(CP12="","",AQ12-AQ12+INDEX(gDP!BF$6:BF$271,MATCH(totalExpenditure!$A12,gDP!$B$6:$B$271))))</f>
        <v>#N/A</v>
      </c>
      <c r="EP12" s="77" t="e">
        <f>IF(AR12="","",IF(CQ12="","",AR12-AR12+INDEX(gDP!BG$6:BG$271,MATCH(totalExpenditure!$A12,gDP!$B$6:$B$271))))</f>
        <v>#N/A</v>
      </c>
      <c r="EQ12" s="77" t="e">
        <f>IF(AS12="","",IF(CR12="","",AS12-AS12+INDEX(gDP!BH$6:BH$271,MATCH(totalExpenditure!$A12,gDP!$B$6:$B$271))))</f>
        <v>#N/A</v>
      </c>
      <c r="ER12" s="77" t="e">
        <f>IF(AT12="","",IF(CS12="","",AT12-AT12+INDEX(gDP!BI$6:BI$271,MATCH(totalExpenditure!$A12,gDP!$B$6:$B$271))))</f>
        <v>#N/A</v>
      </c>
      <c r="ES12" s="77" t="e">
        <f>IF(AU12="","",IF(CT12="","",AU12-AU12+INDEX(gDP!BJ$6:BJ$271,MATCH(totalExpenditure!$A12,gDP!$B$6:$B$271))))</f>
        <v>#N/A</v>
      </c>
      <c r="ET12" s="77" t="e">
        <f>IF(AV12="","",IF(CU12="","",AV12-AV12+INDEX(gDP!BK$6:BK$271,MATCH(totalExpenditure!$A12,gDP!$B$6:$B$271))))</f>
        <v>#N/A</v>
      </c>
      <c r="EU12" s="77" t="e">
        <f>IF(AW12="","",IF(CV12="","",AW12-AW12+INDEX(gDP!BL$6:BL$271,MATCH(totalExpenditure!$A12,gDP!$B$6:$B$271))))</f>
        <v>#N/A</v>
      </c>
      <c r="EV12" s="77" t="e">
        <f>IF(AX12="","",IF(CW12="","",AX12-AX12+INDEX(gDP!BM$6:BM$271,MATCH(totalExpenditure!$A12,gDP!$B$6:$B$271))))</f>
        <v>#N/A</v>
      </c>
      <c r="EW12" s="77" t="e">
        <f>IF(AY12="","",IF(CX12="","",AY12-AY12+INDEX(gDP!BN$6:BN$271,MATCH(totalExpenditure!$A12,gDP!$B$6:$B$271))))</f>
        <v>#N/A</v>
      </c>
      <c r="EX12" s="77" t="e">
        <f>IF(AZ12="","",IF(CY12="","",AZ12-AZ12+INDEX(gDP!BO$6:BO$271,MATCH(totalExpenditure!$A12,gDP!$B$6:$B$271))))</f>
        <v>#N/A</v>
      </c>
    </row>
    <row r="13" spans="1:154" x14ac:dyDescent="0.35">
      <c r="A13" t="s">
        <v>235</v>
      </c>
      <c r="B13" s="77" t="str">
        <f>IF(INDEX([2]pivotTable!B$3:B$308,MATCH(totalExpenditure!$A13,[2]pivotTable!$A$3:$A$308,0))/100*INDEX(gDP!Q$6:Q$271,MATCH(totalExpenditure!$A13,gDP!$B$6:$B$271))=0,"",INDEX([2]pivotTable!B$3:B$308,MATCH(totalExpenditure!$A13,[2]pivotTable!$A$3:$A$308,0))/100*INDEX(gDP!Q$6:Q$271,MATCH(totalExpenditure!$A13,gDP!$B$6:$B$271)))</f>
        <v/>
      </c>
      <c r="C13" s="77" t="str">
        <f>IF(INDEX([2]pivotTable!C$3:C$308,MATCH(totalExpenditure!$A13,[2]pivotTable!$A$3:$A$308,0))/100*INDEX(gDP!R$6:R$271,MATCH(totalExpenditure!$A13,gDP!$B$6:$B$271))=0,"",INDEX([2]pivotTable!C$3:C$308,MATCH(totalExpenditure!$A13,[2]pivotTable!$A$3:$A$308,0))/100*INDEX(gDP!R$6:R$271,MATCH(totalExpenditure!$A13,gDP!$B$6:$B$271)))</f>
        <v/>
      </c>
      <c r="D13" s="77" t="str">
        <f>IF(INDEX([2]pivotTable!D$3:D$308,MATCH(totalExpenditure!$A13,[2]pivotTable!$A$3:$A$308,0))/100*INDEX(gDP!S$6:S$271,MATCH(totalExpenditure!$A13,gDP!$B$6:$B$271))=0,"",INDEX([2]pivotTable!D$3:D$308,MATCH(totalExpenditure!$A13,[2]pivotTable!$A$3:$A$308,0))/100*INDEX(gDP!S$6:S$271,MATCH(totalExpenditure!$A13,gDP!$B$6:$B$271)))</f>
        <v/>
      </c>
      <c r="E13" s="77" t="str">
        <f>IF(INDEX([2]pivotTable!E$3:E$308,MATCH(totalExpenditure!$A13,[2]pivotTable!$A$3:$A$308,0))/100*INDEX(gDP!T$6:T$271,MATCH(totalExpenditure!$A13,gDP!$B$6:$B$271))=0,"",INDEX([2]pivotTable!E$3:E$308,MATCH(totalExpenditure!$A13,[2]pivotTable!$A$3:$A$308,0))/100*INDEX(gDP!T$6:T$271,MATCH(totalExpenditure!$A13,gDP!$B$6:$B$271)))</f>
        <v/>
      </c>
      <c r="F13" s="77" t="str">
        <f>IF(INDEX([2]pivotTable!F$3:F$308,MATCH(totalExpenditure!$A13,[2]pivotTable!$A$3:$A$308,0))/100*INDEX(gDP!U$6:U$271,MATCH(totalExpenditure!$A13,gDP!$B$6:$B$271))=0,"",INDEX([2]pivotTable!F$3:F$308,MATCH(totalExpenditure!$A13,[2]pivotTable!$A$3:$A$308,0))/100*INDEX(gDP!U$6:U$271,MATCH(totalExpenditure!$A13,gDP!$B$6:$B$271)))</f>
        <v/>
      </c>
      <c r="G13" s="77" t="str">
        <f>IF(INDEX([2]pivotTable!G$3:G$308,MATCH(totalExpenditure!$A13,[2]pivotTable!$A$3:$A$308,0))/100*INDEX(gDP!V$6:V$271,MATCH(totalExpenditure!$A13,gDP!$B$6:$B$271))=0,"",INDEX([2]pivotTable!G$3:G$308,MATCH(totalExpenditure!$A13,[2]pivotTable!$A$3:$A$308,0))/100*INDEX(gDP!V$6:V$271,MATCH(totalExpenditure!$A13,gDP!$B$6:$B$271)))</f>
        <v/>
      </c>
      <c r="H13" s="77" t="str">
        <f>IF(INDEX([2]pivotTable!H$3:H$308,MATCH(totalExpenditure!$A13,[2]pivotTable!$A$3:$A$308,0))/100*INDEX(gDP!W$6:W$271,MATCH(totalExpenditure!$A13,gDP!$B$6:$B$271))=0,"",INDEX([2]pivotTable!H$3:H$308,MATCH(totalExpenditure!$A13,[2]pivotTable!$A$3:$A$308,0))/100*INDEX(gDP!W$6:W$271,MATCH(totalExpenditure!$A13,gDP!$B$6:$B$271)))</f>
        <v/>
      </c>
      <c r="I13" s="77" t="str">
        <f>IF(INDEX([2]pivotTable!I$3:I$308,MATCH(totalExpenditure!$A13,[2]pivotTable!$A$3:$A$308,0))/100*INDEX(gDP!X$6:X$271,MATCH(totalExpenditure!$A13,gDP!$B$6:$B$271))=0,"",INDEX([2]pivotTable!I$3:I$308,MATCH(totalExpenditure!$A13,[2]pivotTable!$A$3:$A$308,0))/100*INDEX(gDP!X$6:X$271,MATCH(totalExpenditure!$A13,gDP!$B$6:$B$271)))</f>
        <v/>
      </c>
      <c r="J13" s="77" t="str">
        <f>IF(INDEX([2]pivotTable!J$3:J$308,MATCH(totalExpenditure!$A13,[2]pivotTable!$A$3:$A$308,0))/100*INDEX(gDP!Y$6:Y$271,MATCH(totalExpenditure!$A13,gDP!$B$6:$B$271))=0,"",INDEX([2]pivotTable!J$3:J$308,MATCH(totalExpenditure!$A13,[2]pivotTable!$A$3:$A$308,0))/100*INDEX(gDP!Y$6:Y$271,MATCH(totalExpenditure!$A13,gDP!$B$6:$B$271)))</f>
        <v/>
      </c>
      <c r="K13" s="77" t="str">
        <f>IF(INDEX([2]pivotTable!K$3:K$308,MATCH(totalExpenditure!$A13,[2]pivotTable!$A$3:$A$308,0))/100*INDEX(gDP!Z$6:Z$271,MATCH(totalExpenditure!$A13,gDP!$B$6:$B$271))=0,"",INDEX([2]pivotTable!K$3:K$308,MATCH(totalExpenditure!$A13,[2]pivotTable!$A$3:$A$308,0))/100*INDEX(gDP!Z$6:Z$271,MATCH(totalExpenditure!$A13,gDP!$B$6:$B$271)))</f>
        <v/>
      </c>
      <c r="L13" s="77" t="str">
        <f>IF(INDEX([2]pivotTable!L$3:L$308,MATCH(totalExpenditure!$A13,[2]pivotTable!$A$3:$A$308,0))/100*INDEX(gDP!AA$6:AA$271,MATCH(totalExpenditure!$A13,gDP!$B$6:$B$271))=0,"",INDEX([2]pivotTable!L$3:L$308,MATCH(totalExpenditure!$A13,[2]pivotTable!$A$3:$A$308,0))/100*INDEX(gDP!AA$6:AA$271,MATCH(totalExpenditure!$A13,gDP!$B$6:$B$271)))</f>
        <v/>
      </c>
      <c r="M13" s="77" t="str">
        <f>IF(INDEX([2]pivotTable!M$3:M$308,MATCH(totalExpenditure!$A13,[2]pivotTable!$A$3:$A$308,0))/100*INDEX(gDP!AB$6:AB$271,MATCH(totalExpenditure!$A13,gDP!$B$6:$B$271))=0,"",INDEX([2]pivotTable!M$3:M$308,MATCH(totalExpenditure!$A13,[2]pivotTable!$A$3:$A$308,0))/100*INDEX(gDP!AB$6:AB$271,MATCH(totalExpenditure!$A13,gDP!$B$6:$B$271)))</f>
        <v/>
      </c>
      <c r="N13" s="77" t="str">
        <f>IF(INDEX([2]pivotTable!N$3:N$308,MATCH(totalExpenditure!$A13,[2]pivotTable!$A$3:$A$308,0))/100*INDEX(gDP!AC$6:AC$271,MATCH(totalExpenditure!$A13,gDP!$B$6:$B$271))=0,"",INDEX([2]pivotTable!N$3:N$308,MATCH(totalExpenditure!$A13,[2]pivotTable!$A$3:$A$308,0))/100*INDEX(gDP!AC$6:AC$271,MATCH(totalExpenditure!$A13,gDP!$B$6:$B$271)))</f>
        <v/>
      </c>
      <c r="O13" s="77" t="str">
        <f>IF(INDEX([2]pivotTable!O$3:O$308,MATCH(totalExpenditure!$A13,[2]pivotTable!$A$3:$A$308,0))/100*INDEX(gDP!AD$6:AD$271,MATCH(totalExpenditure!$A13,gDP!$B$6:$B$271))=0,"",INDEX([2]pivotTable!O$3:O$308,MATCH(totalExpenditure!$A13,[2]pivotTable!$A$3:$A$308,0))/100*INDEX(gDP!AD$6:AD$271,MATCH(totalExpenditure!$A13,gDP!$B$6:$B$271)))</f>
        <v/>
      </c>
      <c r="P13" s="77" t="str">
        <f>IF(INDEX([2]pivotTable!P$3:P$308,MATCH(totalExpenditure!$A13,[2]pivotTable!$A$3:$A$308,0))/100*INDEX(gDP!AE$6:AE$271,MATCH(totalExpenditure!$A13,gDP!$B$6:$B$271))=0,"",INDEX([2]pivotTable!P$3:P$308,MATCH(totalExpenditure!$A13,[2]pivotTable!$A$3:$A$308,0))/100*INDEX(gDP!AE$6:AE$271,MATCH(totalExpenditure!$A13,gDP!$B$6:$B$271)))</f>
        <v/>
      </c>
      <c r="Q13" s="77" t="str">
        <f>IF(INDEX([2]pivotTable!Q$3:Q$308,MATCH(totalExpenditure!$A13,[2]pivotTable!$A$3:$A$308,0))/100*INDEX(gDP!AF$6:AF$271,MATCH(totalExpenditure!$A13,gDP!$B$6:$B$271))=0,"",INDEX([2]pivotTable!Q$3:Q$308,MATCH(totalExpenditure!$A13,[2]pivotTable!$A$3:$A$308,0))/100*INDEX(gDP!AF$6:AF$271,MATCH(totalExpenditure!$A13,gDP!$B$6:$B$271)))</f>
        <v/>
      </c>
      <c r="R13" s="77" t="str">
        <f>IF(INDEX([2]pivotTable!R$3:R$308,MATCH(totalExpenditure!$A13,[2]pivotTable!$A$3:$A$308,0))/100*INDEX(gDP!AG$6:AG$271,MATCH(totalExpenditure!$A13,gDP!$B$6:$B$271))=0,"",INDEX([2]pivotTable!R$3:R$308,MATCH(totalExpenditure!$A13,[2]pivotTable!$A$3:$A$308,0))/100*INDEX(gDP!AG$6:AG$271,MATCH(totalExpenditure!$A13,gDP!$B$6:$B$271)))</f>
        <v/>
      </c>
      <c r="S13" s="77" t="str">
        <f>IF(INDEX([2]pivotTable!S$3:S$308,MATCH(totalExpenditure!$A13,[2]pivotTable!$A$3:$A$308,0))/100*INDEX(gDP!AH$6:AH$271,MATCH(totalExpenditure!$A13,gDP!$B$6:$B$271))=0,"",INDEX([2]pivotTable!S$3:S$308,MATCH(totalExpenditure!$A13,[2]pivotTable!$A$3:$A$308,0))/100*INDEX(gDP!AH$6:AH$271,MATCH(totalExpenditure!$A13,gDP!$B$6:$B$271)))</f>
        <v/>
      </c>
      <c r="T13" s="77">
        <f>IF(INDEX([2]pivotTable!T$3:T$308,MATCH(totalExpenditure!$A13,[2]pivotTable!$A$3:$A$308,0))/100*INDEX(gDP!AI$6:AI$271,MATCH(totalExpenditure!$A13,gDP!$B$6:$B$271))=0,"",INDEX([2]pivotTable!T$3:T$308,MATCH(totalExpenditure!$A13,[2]pivotTable!$A$3:$A$308,0))/100*INDEX(gDP!AI$6:AI$271,MATCH(totalExpenditure!$A13,gDP!$B$6:$B$271)))</f>
        <v>1637656633.0700095</v>
      </c>
      <c r="U13" s="77">
        <f>IF(INDEX([2]pivotTable!U$3:U$308,MATCH(totalExpenditure!$A13,[2]pivotTable!$A$3:$A$308,0))/100*INDEX(gDP!AJ$6:AJ$271,MATCH(totalExpenditure!$A13,gDP!$B$6:$B$271))=0,"",INDEX([2]pivotTable!U$3:U$308,MATCH(totalExpenditure!$A13,[2]pivotTable!$A$3:$A$308,0))/100*INDEX(gDP!AJ$6:AJ$271,MATCH(totalExpenditure!$A13,gDP!$B$6:$B$271)))</f>
        <v>1644514083.3560336</v>
      </c>
      <c r="V13" s="77">
        <f>IF(INDEX([2]pivotTable!V$3:V$308,MATCH(totalExpenditure!$A13,[2]pivotTable!$A$3:$A$308,0))/100*INDEX(gDP!AK$6:AK$271,MATCH(totalExpenditure!$A13,gDP!$B$6:$B$271))=0,"",INDEX([2]pivotTable!V$3:V$308,MATCH(totalExpenditure!$A13,[2]pivotTable!$A$3:$A$308,0))/100*INDEX(gDP!AK$6:AK$271,MATCH(totalExpenditure!$A13,gDP!$B$6:$B$271)))</f>
        <v>1648870825.3881774</v>
      </c>
      <c r="W13" s="77">
        <f>IF(INDEX([2]pivotTable!W$3:W$308,MATCH(totalExpenditure!$A13,[2]pivotTable!$A$3:$A$308,0))/100*INDEX(gDP!AL$6:AL$271,MATCH(totalExpenditure!$A13,gDP!$B$6:$B$271))=0,"",INDEX([2]pivotTable!W$3:W$308,MATCH(totalExpenditure!$A13,[2]pivotTable!$A$3:$A$308,0))/100*INDEX(gDP!AL$6:AL$271,MATCH(totalExpenditure!$A13,gDP!$B$6:$B$271)))</f>
        <v>1652067556.5241089</v>
      </c>
      <c r="X13" s="77">
        <f>IF(INDEX([2]pivotTable!X$3:X$308,MATCH(totalExpenditure!$A13,[2]pivotTable!$A$3:$A$308,0))/100*INDEX(gDP!AM$6:AM$271,MATCH(totalExpenditure!$A13,gDP!$B$6:$B$271))=0,"",INDEX([2]pivotTable!X$3:X$308,MATCH(totalExpenditure!$A13,[2]pivotTable!$A$3:$A$308,0))/100*INDEX(gDP!AM$6:AM$271,MATCH(totalExpenditure!$A13,gDP!$B$6:$B$271)))</f>
        <v>1636820593.8436391</v>
      </c>
      <c r="Y13" s="77">
        <f>IF(INDEX([2]pivotTable!Y$3:Y$308,MATCH(totalExpenditure!$A13,[2]pivotTable!$A$3:$A$308,0))/100*INDEX(gDP!AN$6:AN$271,MATCH(totalExpenditure!$A13,gDP!$B$6:$B$271))=0,"",INDEX([2]pivotTable!Y$3:Y$308,MATCH(totalExpenditure!$A13,[2]pivotTable!$A$3:$A$308,0))/100*INDEX(gDP!AN$6:AN$271,MATCH(totalExpenditure!$A13,gDP!$B$6:$B$271)))</f>
        <v>1637017297.7390361</v>
      </c>
      <c r="Z13" s="77">
        <f>IF(INDEX([2]pivotTable!Z$3:Z$308,MATCH(totalExpenditure!$A13,[2]pivotTable!$A$3:$A$308,0))/100*INDEX(gDP!AO$6:AO$271,MATCH(totalExpenditure!$A13,gDP!$B$6:$B$271))=0,"",INDEX([2]pivotTable!Z$3:Z$308,MATCH(totalExpenditure!$A13,[2]pivotTable!$A$3:$A$308,0))/100*INDEX(gDP!AO$6:AO$271,MATCH(totalExpenditure!$A13,gDP!$B$6:$B$271)))</f>
        <v>1647995641.5145733</v>
      </c>
      <c r="AA13" s="77">
        <f>IF(INDEX([2]pivotTable!AA$3:AA$308,MATCH(totalExpenditure!$A13,[2]pivotTable!$A$3:$A$308,0))/100*INDEX(gDP!AP$6:AP$271,MATCH(totalExpenditure!$A13,gDP!$B$6:$B$271))=0,"",INDEX([2]pivotTable!AA$3:AA$308,MATCH(totalExpenditure!$A13,[2]pivotTable!$A$3:$A$308,0))/100*INDEX(gDP!AP$6:AP$271,MATCH(totalExpenditure!$A13,gDP!$B$6:$B$271)))</f>
        <v>3390077363.1163163</v>
      </c>
      <c r="AB13" s="77">
        <f>IF(INDEX([2]pivotTable!AB$3:AB$308,MATCH(totalExpenditure!$A13,[2]pivotTable!$A$3:$A$308,0))/100*INDEX(gDP!AQ$6:AQ$271,MATCH(totalExpenditure!$A13,gDP!$B$6:$B$271))=0,"",INDEX([2]pivotTable!AB$3:AB$308,MATCH(totalExpenditure!$A13,[2]pivotTable!$A$3:$A$308,0))/100*INDEX(gDP!AQ$6:AQ$271,MATCH(totalExpenditure!$A13,gDP!$B$6:$B$271)))</f>
        <v>3390210265.4867244</v>
      </c>
      <c r="AC13" s="77">
        <f>IF(INDEX([2]pivotTable!AC$3:AC$308,MATCH(totalExpenditure!$A13,[2]pivotTable!$A$3:$A$308,0))/100*INDEX(gDP!AR$6:AR$271,MATCH(totalExpenditure!$A13,gDP!$B$6:$B$271))=0,"",INDEX([2]pivotTable!AC$3:AC$308,MATCH(totalExpenditure!$A13,[2]pivotTable!$A$3:$A$308,0))/100*INDEX(gDP!AR$6:AR$271,MATCH(totalExpenditure!$A13,gDP!$B$6:$B$271)))</f>
        <v>3344040735.1940074</v>
      </c>
      <c r="AD13" s="77" t="str">
        <f>IF(INDEX([2]pivotTable!AD$3:AD$308,MATCH(totalExpenditure!$A13,[2]pivotTable!$A$3:$A$308,0))/100*INDEX(gDP!AS$6:AS$271,MATCH(totalExpenditure!$A13,gDP!$B$6:$B$271))=0,"",INDEX([2]pivotTable!AD$3:AD$308,MATCH(totalExpenditure!$A13,[2]pivotTable!$A$3:$A$308,0))/100*INDEX(gDP!AS$6:AS$271,MATCH(totalExpenditure!$A13,gDP!$B$6:$B$271)))</f>
        <v/>
      </c>
      <c r="AE13" s="77" t="str">
        <f>IF(INDEX([2]pivotTable!AE$3:AE$308,MATCH(totalExpenditure!$A13,[2]pivotTable!$A$3:$A$308,0))/100*INDEX(gDP!AT$6:AT$271,MATCH(totalExpenditure!$A13,gDP!$B$6:$B$271))=0,"",INDEX([2]pivotTable!AE$3:AE$308,MATCH(totalExpenditure!$A13,[2]pivotTable!$A$3:$A$308,0))/100*INDEX(gDP!AT$6:AT$271,MATCH(totalExpenditure!$A13,gDP!$B$6:$B$271)))</f>
        <v/>
      </c>
      <c r="AF13" s="77" t="str">
        <f>IF(INDEX([2]pivotTable!AF$3:AF$308,MATCH(totalExpenditure!$A13,[2]pivotTable!$A$3:$A$308,0))/100*INDEX(gDP!AU$6:AU$271,MATCH(totalExpenditure!$A13,gDP!$B$6:$B$271))=0,"",INDEX([2]pivotTable!AF$3:AF$308,MATCH(totalExpenditure!$A13,[2]pivotTable!$A$3:$A$308,0))/100*INDEX(gDP!AU$6:AU$271,MATCH(totalExpenditure!$A13,gDP!$B$6:$B$271)))</f>
        <v/>
      </c>
      <c r="AG13" s="77" t="str">
        <f>IF(INDEX([2]pivotTable!AG$3:AG$308,MATCH(totalExpenditure!$A13,[2]pivotTable!$A$3:$A$308,0))/100*INDEX(gDP!AV$6:AV$271,MATCH(totalExpenditure!$A13,gDP!$B$6:$B$271))=0,"",INDEX([2]pivotTable!AG$3:AG$308,MATCH(totalExpenditure!$A13,[2]pivotTable!$A$3:$A$308,0))/100*INDEX(gDP!AV$6:AV$271,MATCH(totalExpenditure!$A13,gDP!$B$6:$B$271)))</f>
        <v/>
      </c>
      <c r="AH13" s="77" t="str">
        <f>IF(INDEX([2]pivotTable!AH$3:AH$308,MATCH(totalExpenditure!$A13,[2]pivotTable!$A$3:$A$308,0))/100*INDEX(gDP!AW$6:AW$271,MATCH(totalExpenditure!$A13,gDP!$B$6:$B$271))=0,"",INDEX([2]pivotTable!AH$3:AH$308,MATCH(totalExpenditure!$A13,[2]pivotTable!$A$3:$A$308,0))/100*INDEX(gDP!AW$6:AW$271,MATCH(totalExpenditure!$A13,gDP!$B$6:$B$271)))</f>
        <v/>
      </c>
      <c r="AI13" s="77" t="str">
        <f>IF(INDEX([2]pivotTable!AI$3:AI$308,MATCH(totalExpenditure!$A13,[2]pivotTable!$A$3:$A$308,0))/100*INDEX(gDP!AX$6:AX$271,MATCH(totalExpenditure!$A13,gDP!$B$6:$B$271))=0,"",INDEX([2]pivotTable!AI$3:AI$308,MATCH(totalExpenditure!$A13,[2]pivotTable!$A$3:$A$308,0))/100*INDEX(gDP!AX$6:AX$271,MATCH(totalExpenditure!$A13,gDP!$B$6:$B$271)))</f>
        <v/>
      </c>
      <c r="AJ13" s="77" t="str">
        <f>IF(INDEX([2]pivotTable!AJ$3:AJ$308,MATCH(totalExpenditure!$A13,[2]pivotTable!$A$3:$A$308,0))/100*INDEX(gDP!AY$6:AY$271,MATCH(totalExpenditure!$A13,gDP!$B$6:$B$271))=0,"",INDEX([2]pivotTable!AJ$3:AJ$308,MATCH(totalExpenditure!$A13,[2]pivotTable!$A$3:$A$308,0))/100*INDEX(gDP!AY$6:AY$271,MATCH(totalExpenditure!$A13,gDP!$B$6:$B$271)))</f>
        <v/>
      </c>
      <c r="AK13" s="77" t="str">
        <f>IF(INDEX([2]pivotTable!AK$3:AK$308,MATCH(totalExpenditure!$A13,[2]pivotTable!$A$3:$A$308,0))/100*INDEX(gDP!AZ$6:AZ$271,MATCH(totalExpenditure!$A13,gDP!$B$6:$B$271))=0,"",INDEX([2]pivotTable!AK$3:AK$308,MATCH(totalExpenditure!$A13,[2]pivotTable!$A$3:$A$308,0))/100*INDEX(gDP!AZ$6:AZ$271,MATCH(totalExpenditure!$A13,gDP!$B$6:$B$271)))</f>
        <v/>
      </c>
      <c r="AL13" s="77" t="str">
        <f>IF(INDEX([2]pivotTable!AL$3:AL$308,MATCH(totalExpenditure!$A13,[2]pivotTable!$A$3:$A$308,0))/100*INDEX(gDP!BA$6:BA$271,MATCH(totalExpenditure!$A13,gDP!$B$6:$B$271))=0,"",INDEX([2]pivotTable!AL$3:AL$308,MATCH(totalExpenditure!$A13,[2]pivotTable!$A$3:$A$308,0))/100*INDEX(gDP!BA$6:BA$271,MATCH(totalExpenditure!$A13,gDP!$B$6:$B$271)))</f>
        <v/>
      </c>
      <c r="AM13" s="77" t="str">
        <f>IF(INDEX([2]pivotTable!AM$3:AM$308,MATCH(totalExpenditure!$A13,[2]pivotTable!$A$3:$A$308,0))/100*INDEX(gDP!BB$6:BB$271,MATCH(totalExpenditure!$A13,gDP!$B$6:$B$271))=0,"",INDEX([2]pivotTable!AM$3:AM$308,MATCH(totalExpenditure!$A13,[2]pivotTable!$A$3:$A$308,0))/100*INDEX(gDP!BB$6:BB$271,MATCH(totalExpenditure!$A13,gDP!$B$6:$B$271)))</f>
        <v/>
      </c>
      <c r="AN13" s="77" t="str">
        <f>IF(INDEX([2]pivotTable!AN$3:AN$308,MATCH(totalExpenditure!$A13,[2]pivotTable!$A$3:$A$308,0))/100*INDEX(gDP!BC$6:BC$271,MATCH(totalExpenditure!$A13,gDP!$B$6:$B$271))=0,"",INDEX([2]pivotTable!AN$3:AN$308,MATCH(totalExpenditure!$A13,[2]pivotTable!$A$3:$A$308,0))/100*INDEX(gDP!BC$6:BC$271,MATCH(totalExpenditure!$A13,gDP!$B$6:$B$271)))</f>
        <v/>
      </c>
      <c r="AO13" s="77" t="str">
        <f>IF(INDEX([2]pivotTable!AO$3:AO$308,MATCH(totalExpenditure!$A13,[2]pivotTable!$A$3:$A$308,0))/100*INDEX(gDP!BD$6:BD$271,MATCH(totalExpenditure!$A13,gDP!$B$6:$B$271))=0,"",INDEX([2]pivotTable!AO$3:AO$308,MATCH(totalExpenditure!$A13,[2]pivotTable!$A$3:$A$308,0))/100*INDEX(gDP!BD$6:BD$271,MATCH(totalExpenditure!$A13,gDP!$B$6:$B$271)))</f>
        <v/>
      </c>
      <c r="AP13" s="77" t="str">
        <f>IF(INDEX([2]pivotTable!AP$3:AP$308,MATCH(totalExpenditure!$A13,[2]pivotTable!$A$3:$A$308,0))/100*INDEX(gDP!BE$6:BE$271,MATCH(totalExpenditure!$A13,gDP!$B$6:$B$271))=0,"",INDEX([2]pivotTable!AP$3:AP$308,MATCH(totalExpenditure!$A13,[2]pivotTable!$A$3:$A$308,0))/100*INDEX(gDP!BE$6:BE$271,MATCH(totalExpenditure!$A13,gDP!$B$6:$B$271)))</f>
        <v/>
      </c>
      <c r="AQ13" s="77" t="str">
        <f>IF(INDEX([2]pivotTable!AQ$3:AQ$308,MATCH(totalExpenditure!$A13,[2]pivotTable!$A$3:$A$308,0))/100*INDEX(gDP!BF$6:BF$271,MATCH(totalExpenditure!$A13,gDP!$B$6:$B$271))=0,"",INDEX([2]pivotTable!AQ$3:AQ$308,MATCH(totalExpenditure!$A13,[2]pivotTable!$A$3:$A$308,0))/100*INDEX(gDP!BF$6:BF$271,MATCH(totalExpenditure!$A13,gDP!$B$6:$B$271)))</f>
        <v/>
      </c>
      <c r="AR13" s="77" t="str">
        <f>IF(INDEX([2]pivotTable!AR$3:AR$308,MATCH(totalExpenditure!$A13,[2]pivotTable!$A$3:$A$308,0))/100*INDEX(gDP!BG$6:BG$271,MATCH(totalExpenditure!$A13,gDP!$B$6:$B$271))=0,"",INDEX([2]pivotTable!AR$3:AR$308,MATCH(totalExpenditure!$A13,[2]pivotTable!$A$3:$A$308,0))/100*INDEX(gDP!BG$6:BG$271,MATCH(totalExpenditure!$A13,gDP!$B$6:$B$271)))</f>
        <v/>
      </c>
      <c r="AS13" s="77" t="str">
        <f>IF(INDEX([2]pivotTable!AS$3:AS$308,MATCH(totalExpenditure!$A13,[2]pivotTable!$A$3:$A$308,0))/100*INDEX(gDP!BH$6:BH$271,MATCH(totalExpenditure!$A13,gDP!$B$6:$B$271))=0,"",INDEX([2]pivotTable!AS$3:AS$308,MATCH(totalExpenditure!$A13,[2]pivotTable!$A$3:$A$308,0))/100*INDEX(gDP!BH$6:BH$271,MATCH(totalExpenditure!$A13,gDP!$B$6:$B$271)))</f>
        <v/>
      </c>
      <c r="AT13" s="77" t="str">
        <f>IF(INDEX([2]pivotTable!AT$3:AT$308,MATCH(totalExpenditure!$A13,[2]pivotTable!$A$3:$A$308,0))/100*INDEX(gDP!BI$6:BI$271,MATCH(totalExpenditure!$A13,gDP!$B$6:$B$271))=0,"",INDEX([2]pivotTable!AT$3:AT$308,MATCH(totalExpenditure!$A13,[2]pivotTable!$A$3:$A$308,0))/100*INDEX(gDP!BI$6:BI$271,MATCH(totalExpenditure!$A13,gDP!$B$6:$B$271)))</f>
        <v/>
      </c>
      <c r="AU13" s="77" t="str">
        <f>IF(INDEX([2]pivotTable!AU$3:AU$308,MATCH(totalExpenditure!$A13,[2]pivotTable!$A$3:$A$308,0))/100*INDEX(gDP!BJ$6:BJ$271,MATCH(totalExpenditure!$A13,gDP!$B$6:$B$271))=0,"",INDEX([2]pivotTable!AU$3:AU$308,MATCH(totalExpenditure!$A13,[2]pivotTable!$A$3:$A$308,0))/100*INDEX(gDP!BJ$6:BJ$271,MATCH(totalExpenditure!$A13,gDP!$B$6:$B$271)))</f>
        <v/>
      </c>
      <c r="AV13" s="77" t="str">
        <f>IF(INDEX([2]pivotTable!AV$3:AV$308,MATCH(totalExpenditure!$A13,[2]pivotTable!$A$3:$A$308,0))/100*INDEX(gDP!BK$6:BK$271,MATCH(totalExpenditure!$A13,gDP!$B$6:$B$271))=0,"",INDEX([2]pivotTable!AV$3:AV$308,MATCH(totalExpenditure!$A13,[2]pivotTable!$A$3:$A$308,0))/100*INDEX(gDP!BK$6:BK$271,MATCH(totalExpenditure!$A13,gDP!$B$6:$B$271)))</f>
        <v/>
      </c>
      <c r="AW13" s="77" t="str">
        <f>IF(INDEX([2]pivotTable!AW$3:AW$308,MATCH(totalExpenditure!$A13,[2]pivotTable!$A$3:$A$308,0))/100*INDEX(gDP!BL$6:BL$271,MATCH(totalExpenditure!$A13,gDP!$B$6:$B$271))=0,"",INDEX([2]pivotTable!AW$3:AW$308,MATCH(totalExpenditure!$A13,[2]pivotTable!$A$3:$A$308,0))/100*INDEX(gDP!BL$6:BL$271,MATCH(totalExpenditure!$A13,gDP!$B$6:$B$271)))</f>
        <v/>
      </c>
      <c r="AX13" s="77" t="str">
        <f>IF(INDEX([2]pivotTable!AX$3:AX$308,MATCH(totalExpenditure!$A13,[2]pivotTable!$A$3:$A$308,0))/100*INDEX(gDP!BM$6:BM$271,MATCH(totalExpenditure!$A13,gDP!$B$6:$B$271))=0,"",INDEX([2]pivotTable!AX$3:AX$308,MATCH(totalExpenditure!$A13,[2]pivotTable!$A$3:$A$308,0))/100*INDEX(gDP!BM$6:BM$271,MATCH(totalExpenditure!$A13,gDP!$B$6:$B$271)))</f>
        <v/>
      </c>
      <c r="AY13" s="77" t="str">
        <f>IF(INDEX([2]pivotTable!AY$3:AY$308,MATCH(totalExpenditure!$A13,[2]pivotTable!$A$3:$A$308,0))/100*INDEX(gDP!BN$6:BN$271,MATCH(totalExpenditure!$A13,gDP!$B$6:$B$271))=0,"",INDEX([2]pivotTable!AY$3:AY$308,MATCH(totalExpenditure!$A13,[2]pivotTable!$A$3:$A$308,0))/100*INDEX(gDP!BN$6:BN$271,MATCH(totalExpenditure!$A13,gDP!$B$6:$B$271)))</f>
        <v/>
      </c>
      <c r="AZ13" s="77" t="str">
        <f>IF(INDEX([2]pivotTable!AZ$3:AZ$308,MATCH(totalExpenditure!$A13,[2]pivotTable!$A$3:$A$308,0))/100*INDEX(gDP!BO$6:BO$271,MATCH(totalExpenditure!$A13,gDP!$B$6:$B$271))=0,"",INDEX([2]pivotTable!AZ$3:AZ$308,MATCH(totalExpenditure!$A13,[2]pivotTable!$A$3:$A$308,0))/100*INDEX(gDP!BO$6:BO$271,MATCH(totalExpenditure!$A13,gDP!$B$6:$B$271)))</f>
        <v/>
      </c>
      <c r="BA13" s="77" t="str">
        <f>IF(INDEX([2]pivotTable!B$310:B$615,MATCH(totalExpenditure!$A13,[2]pivotTable!$A$310:$A$615,0))/100*INDEX(gDP!Q$6:Q$271,MATCH(totalExpenditure!$A13,gDP!$B$6:$B$271))=0,"",INDEX([2]pivotTable!B$310:B$615,MATCH(totalExpenditure!$A13,[2]pivotTable!$A$310:$A$615,0))/100*INDEX(gDP!Q$6:Q$271,MATCH(totalExpenditure!$A13,gDP!$B$6:$B$271)))</f>
        <v/>
      </c>
      <c r="BB13" s="77" t="str">
        <f>IF(INDEX([2]pivotTable!C$310:C$615,MATCH(totalExpenditure!$A13,[2]pivotTable!$A$310:$A$615,0))/100*INDEX(gDP!R$6:R$271,MATCH(totalExpenditure!$A13,gDP!$B$6:$B$271))=0,"",INDEX([2]pivotTable!C$310:C$615,MATCH(totalExpenditure!$A13,[2]pivotTable!$A$310:$A$615,0))/100*INDEX(gDP!R$6:R$271,MATCH(totalExpenditure!$A13,gDP!$B$6:$B$271)))</f>
        <v/>
      </c>
      <c r="BC13" s="77" t="str">
        <f>IF(INDEX([2]pivotTable!D$310:D$615,MATCH(totalExpenditure!$A13,[2]pivotTable!$A$310:$A$615,0))/100*INDEX(gDP!S$6:S$271,MATCH(totalExpenditure!$A13,gDP!$B$6:$B$271))=0,"",INDEX([2]pivotTable!D$310:D$615,MATCH(totalExpenditure!$A13,[2]pivotTable!$A$310:$A$615,0))/100*INDEX(gDP!S$6:S$271,MATCH(totalExpenditure!$A13,gDP!$B$6:$B$271)))</f>
        <v/>
      </c>
      <c r="BD13" s="77" t="str">
        <f>IF(INDEX([2]pivotTable!E$310:E$615,MATCH(totalExpenditure!$A13,[2]pivotTable!$A$310:$A$615,0))/100*INDEX(gDP!T$6:T$271,MATCH(totalExpenditure!$A13,gDP!$B$6:$B$271))=0,"",INDEX([2]pivotTable!E$310:E$615,MATCH(totalExpenditure!$A13,[2]pivotTable!$A$310:$A$615,0))/100*INDEX(gDP!T$6:T$271,MATCH(totalExpenditure!$A13,gDP!$B$6:$B$271)))</f>
        <v/>
      </c>
      <c r="BE13" s="77" t="str">
        <f>IF(INDEX([2]pivotTable!F$310:F$615,MATCH(totalExpenditure!$A13,[2]pivotTable!$A$310:$A$615,0))/100*INDEX(gDP!U$6:U$271,MATCH(totalExpenditure!$A13,gDP!$B$6:$B$271))=0,"",INDEX([2]pivotTable!F$310:F$615,MATCH(totalExpenditure!$A13,[2]pivotTable!$A$310:$A$615,0))/100*INDEX(gDP!U$6:U$271,MATCH(totalExpenditure!$A13,gDP!$B$6:$B$271)))</f>
        <v/>
      </c>
      <c r="BF13" s="77" t="str">
        <f>IF(INDEX([2]pivotTable!G$310:G$615,MATCH(totalExpenditure!$A13,[2]pivotTable!$A$310:$A$615,0))/100*INDEX(gDP!V$6:V$271,MATCH(totalExpenditure!$A13,gDP!$B$6:$B$271))=0,"",INDEX([2]pivotTable!G$310:G$615,MATCH(totalExpenditure!$A13,[2]pivotTable!$A$310:$A$615,0))/100*INDEX(gDP!V$6:V$271,MATCH(totalExpenditure!$A13,gDP!$B$6:$B$271)))</f>
        <v/>
      </c>
      <c r="BG13" s="77" t="str">
        <f>IF(INDEX([2]pivotTable!H$310:H$615,MATCH(totalExpenditure!$A13,[2]pivotTable!$A$310:$A$615,0))/100*INDEX(gDP!W$6:W$271,MATCH(totalExpenditure!$A13,gDP!$B$6:$B$271))=0,"",INDEX([2]pivotTable!H$310:H$615,MATCH(totalExpenditure!$A13,[2]pivotTable!$A$310:$A$615,0))/100*INDEX(gDP!W$6:W$271,MATCH(totalExpenditure!$A13,gDP!$B$6:$B$271)))</f>
        <v/>
      </c>
      <c r="BH13" s="77" t="str">
        <f>IF(INDEX([2]pivotTable!I$310:I$615,MATCH(totalExpenditure!$A13,[2]pivotTable!$A$310:$A$615,0))/100*INDEX(gDP!X$6:X$271,MATCH(totalExpenditure!$A13,gDP!$B$6:$B$271))=0,"",INDEX([2]pivotTable!I$310:I$615,MATCH(totalExpenditure!$A13,[2]pivotTable!$A$310:$A$615,0))/100*INDEX(gDP!X$6:X$271,MATCH(totalExpenditure!$A13,gDP!$B$6:$B$271)))</f>
        <v/>
      </c>
      <c r="BI13" s="77" t="str">
        <f>IF(INDEX([2]pivotTable!J$310:J$615,MATCH(totalExpenditure!$A13,[2]pivotTable!$A$310:$A$615,0))/100*INDEX(gDP!Y$6:Y$271,MATCH(totalExpenditure!$A13,gDP!$B$6:$B$271))=0,"",INDEX([2]pivotTable!J$310:J$615,MATCH(totalExpenditure!$A13,[2]pivotTable!$A$310:$A$615,0))/100*INDEX(gDP!Y$6:Y$271,MATCH(totalExpenditure!$A13,gDP!$B$6:$B$271)))</f>
        <v/>
      </c>
      <c r="BJ13" s="77" t="str">
        <f>IF(INDEX([2]pivotTable!K$310:K$615,MATCH(totalExpenditure!$A13,[2]pivotTable!$A$310:$A$615,0))/100*INDEX(gDP!Z$6:Z$271,MATCH(totalExpenditure!$A13,gDP!$B$6:$B$271))=0,"",INDEX([2]pivotTable!K$310:K$615,MATCH(totalExpenditure!$A13,[2]pivotTable!$A$310:$A$615,0))/100*INDEX(gDP!Z$6:Z$271,MATCH(totalExpenditure!$A13,gDP!$B$6:$B$271)))</f>
        <v/>
      </c>
      <c r="BK13" s="77" t="str">
        <f>IF(INDEX([2]pivotTable!L$310:L$615,MATCH(totalExpenditure!$A13,[2]pivotTable!$A$310:$A$615,0))/100*INDEX(gDP!AA$6:AA$271,MATCH(totalExpenditure!$A13,gDP!$B$6:$B$271))=0,"",INDEX([2]pivotTable!L$310:L$615,MATCH(totalExpenditure!$A13,[2]pivotTable!$A$310:$A$615,0))/100*INDEX(gDP!AA$6:AA$271,MATCH(totalExpenditure!$A13,gDP!$B$6:$B$271)))</f>
        <v/>
      </c>
      <c r="BL13" s="77" t="str">
        <f>IF(INDEX([2]pivotTable!M$310:M$615,MATCH(totalExpenditure!$A13,[2]pivotTable!$A$310:$A$615,0))/100*INDEX(gDP!AB$6:AB$271,MATCH(totalExpenditure!$A13,gDP!$B$6:$B$271))=0,"",INDEX([2]pivotTable!M$310:M$615,MATCH(totalExpenditure!$A13,[2]pivotTable!$A$310:$A$615,0))/100*INDEX(gDP!AB$6:AB$271,MATCH(totalExpenditure!$A13,gDP!$B$6:$B$271)))</f>
        <v/>
      </c>
      <c r="BM13" s="77" t="str">
        <f>IF(INDEX([2]pivotTable!N$310:N$615,MATCH(totalExpenditure!$A13,[2]pivotTable!$A$310:$A$615,0))/100*INDEX(gDP!AC$6:AC$271,MATCH(totalExpenditure!$A13,gDP!$B$6:$B$271))=0,"",INDEX([2]pivotTable!N$310:N$615,MATCH(totalExpenditure!$A13,[2]pivotTable!$A$310:$A$615,0))/100*INDEX(gDP!AC$6:AC$271,MATCH(totalExpenditure!$A13,gDP!$B$6:$B$271)))</f>
        <v/>
      </c>
      <c r="BN13" s="77" t="str">
        <f>IF(INDEX([2]pivotTable!O$310:O$615,MATCH(totalExpenditure!$A13,[2]pivotTable!$A$310:$A$615,0))/100*INDEX(gDP!AD$6:AD$271,MATCH(totalExpenditure!$A13,gDP!$B$6:$B$271))=0,"",INDEX([2]pivotTable!O$310:O$615,MATCH(totalExpenditure!$A13,[2]pivotTable!$A$310:$A$615,0))/100*INDEX(gDP!AD$6:AD$271,MATCH(totalExpenditure!$A13,gDP!$B$6:$B$271)))</f>
        <v/>
      </c>
      <c r="BO13" s="77" t="str">
        <f>IF(INDEX([2]pivotTable!P$310:P$615,MATCH(totalExpenditure!$A13,[2]pivotTable!$A$310:$A$615,0))/100*INDEX(gDP!AE$6:AE$271,MATCH(totalExpenditure!$A13,gDP!$B$6:$B$271))=0,"",INDEX([2]pivotTable!P$310:P$615,MATCH(totalExpenditure!$A13,[2]pivotTable!$A$310:$A$615,0))/100*INDEX(gDP!AE$6:AE$271,MATCH(totalExpenditure!$A13,gDP!$B$6:$B$271)))</f>
        <v/>
      </c>
      <c r="BP13" s="77" t="str">
        <f>IF(INDEX([2]pivotTable!Q$310:Q$615,MATCH(totalExpenditure!$A13,[2]pivotTable!$A$310:$A$615,0))/100*INDEX(gDP!AF$6:AF$271,MATCH(totalExpenditure!$A13,gDP!$B$6:$B$271))=0,"",INDEX([2]pivotTable!Q$310:Q$615,MATCH(totalExpenditure!$A13,[2]pivotTable!$A$310:$A$615,0))/100*INDEX(gDP!AF$6:AF$271,MATCH(totalExpenditure!$A13,gDP!$B$6:$B$271)))</f>
        <v/>
      </c>
      <c r="BQ13" s="77" t="str">
        <f>IF(INDEX([2]pivotTable!R$310:R$615,MATCH(totalExpenditure!$A13,[2]pivotTable!$A$310:$A$615,0))/100*INDEX(gDP!AG$6:AG$271,MATCH(totalExpenditure!$A13,gDP!$B$6:$B$271))=0,"",INDEX([2]pivotTable!R$310:R$615,MATCH(totalExpenditure!$A13,[2]pivotTable!$A$310:$A$615,0))/100*INDEX(gDP!AG$6:AG$271,MATCH(totalExpenditure!$A13,gDP!$B$6:$B$271)))</f>
        <v/>
      </c>
      <c r="BR13" s="77" t="str">
        <f>IF(INDEX([2]pivotTable!S$310:S$615,MATCH(totalExpenditure!$A13,[2]pivotTable!$A$310:$A$615,0))/100*INDEX(gDP!AH$6:AH$271,MATCH(totalExpenditure!$A13,gDP!$B$6:$B$271))=0,"",INDEX([2]pivotTable!S$310:S$615,MATCH(totalExpenditure!$A13,[2]pivotTable!$A$310:$A$615,0))/100*INDEX(gDP!AH$6:AH$271,MATCH(totalExpenditure!$A13,gDP!$B$6:$B$271)))</f>
        <v/>
      </c>
      <c r="BS13" s="77">
        <f>IF(INDEX([2]pivotTable!T$310:T$615,MATCH(totalExpenditure!$A13,[2]pivotTable!$A$310:$A$615,0))/100*INDEX(gDP!AI$6:AI$271,MATCH(totalExpenditure!$A13,gDP!$B$6:$B$271))=0,"",INDEX([2]pivotTable!T$310:T$615,MATCH(totalExpenditure!$A13,[2]pivotTable!$A$310:$A$615,0))/100*INDEX(gDP!AI$6:AI$271,MATCH(totalExpenditure!$A13,gDP!$B$6:$B$271)))</f>
        <v>522224870.60746425</v>
      </c>
      <c r="BT13" s="77">
        <f>IF(INDEX([2]pivotTable!U$310:U$615,MATCH(totalExpenditure!$A13,[2]pivotTable!$A$310:$A$615,0))/100*INDEX(gDP!AJ$6:AJ$271,MATCH(totalExpenditure!$A13,gDP!$B$6:$B$271))=0,"",INDEX([2]pivotTable!U$310:U$615,MATCH(totalExpenditure!$A13,[2]pivotTable!$A$310:$A$615,0))/100*INDEX(gDP!AJ$6:AJ$271,MATCH(totalExpenditure!$A13,gDP!$B$6:$B$271)))</f>
        <v>556763388.7224189</v>
      </c>
      <c r="BU13" s="77">
        <f>IF(INDEX([2]pivotTable!V$310:V$615,MATCH(totalExpenditure!$A13,[2]pivotTable!$A$310:$A$615,0))/100*INDEX(gDP!AK$6:AK$271,MATCH(totalExpenditure!$A13,gDP!$B$6:$B$271))=0,"",INDEX([2]pivotTable!V$310:V$615,MATCH(totalExpenditure!$A13,[2]pivotTable!$A$310:$A$615,0))/100*INDEX(gDP!AK$6:AK$271,MATCH(totalExpenditure!$A13,gDP!$B$6:$B$271)))</f>
        <v>585783056.38790524</v>
      </c>
      <c r="BV13" s="77">
        <f>IF(INDEX([2]pivotTable!W$310:W$615,MATCH(totalExpenditure!$A13,[2]pivotTable!$A$310:$A$615,0))/100*INDEX(gDP!AL$6:AL$271,MATCH(totalExpenditure!$A13,gDP!$B$6:$B$271))=0,"",INDEX([2]pivotTable!W$310:W$615,MATCH(totalExpenditure!$A13,[2]pivotTable!$A$310:$A$615,0))/100*INDEX(gDP!AL$6:AL$271,MATCH(totalExpenditure!$A13,gDP!$B$6:$B$271)))</f>
        <v>606314355.76137328</v>
      </c>
      <c r="BW13" s="77">
        <f>IF(INDEX([2]pivotTable!X$310:X$615,MATCH(totalExpenditure!$A13,[2]pivotTable!$A$310:$A$615,0))/100*INDEX(gDP!AM$6:AM$271,MATCH(totalExpenditure!$A13,gDP!$B$6:$B$271))=0,"",INDEX([2]pivotTable!X$310:X$615,MATCH(totalExpenditure!$A13,[2]pivotTable!$A$310:$A$615,0))/100*INDEX(gDP!AM$6:AM$271,MATCH(totalExpenditure!$A13,gDP!$B$6:$B$271)))</f>
        <v>610842467.99237263</v>
      </c>
      <c r="BX13" s="77">
        <f>IF(INDEX([2]pivotTable!Y$310:Y$615,MATCH(totalExpenditure!$A13,[2]pivotTable!$A$310:$A$615,0))/100*INDEX(gDP!AN$6:AN$271,MATCH(totalExpenditure!$A13,gDP!$B$6:$B$271))=0,"",INDEX([2]pivotTable!Y$310:Y$615,MATCH(totalExpenditure!$A13,[2]pivotTable!$A$310:$A$615,0))/100*INDEX(gDP!AN$6:AN$271,MATCH(totalExpenditure!$A13,gDP!$B$6:$B$271)))</f>
        <v>650862299.10106242</v>
      </c>
      <c r="BY13" s="77">
        <f>IF(INDEX([2]pivotTable!Z$310:Z$615,MATCH(totalExpenditure!$A13,[2]pivotTable!$A$310:$A$615,0))/100*INDEX(gDP!AO$6:AO$271,MATCH(totalExpenditure!$A13,gDP!$B$6:$B$271))=0,"",INDEX([2]pivotTable!Z$310:Z$615,MATCH(totalExpenditure!$A13,[2]pivotTable!$A$310:$A$615,0))/100*INDEX(gDP!AO$6:AO$271,MATCH(totalExpenditure!$A13,gDP!$B$6:$B$271)))</f>
        <v>698926722.96376979</v>
      </c>
      <c r="BZ13" s="77">
        <f>IF(INDEX([2]pivotTable!AA$310:AA$615,MATCH(totalExpenditure!$A13,[2]pivotTable!$A$310:$A$615,0))/100*INDEX(gDP!AP$6:AP$271,MATCH(totalExpenditure!$A13,gDP!$B$6:$B$271))=0,"",INDEX([2]pivotTable!AA$310:AA$615,MATCH(totalExpenditure!$A13,[2]pivotTable!$A$310:$A$615,0))/100*INDEX(gDP!AP$6:AP$271,MATCH(totalExpenditure!$A13,gDP!$B$6:$B$271)))</f>
        <v>1466405557.0689185</v>
      </c>
      <c r="CA13" s="77">
        <f>IF(INDEX([2]pivotTable!AB$310:AB$615,MATCH(totalExpenditure!$A13,[2]pivotTable!$A$310:$A$615,0))/100*INDEX(gDP!AQ$6:AQ$271,MATCH(totalExpenditure!$A13,gDP!$B$6:$B$271))=0,"",INDEX([2]pivotTable!AB$310:AB$615,MATCH(totalExpenditure!$A13,[2]pivotTable!$A$310:$A$615,0))/100*INDEX(gDP!AQ$6:AQ$271,MATCH(totalExpenditure!$A13,gDP!$B$6:$B$271)))</f>
        <v>1513486725.6637161</v>
      </c>
      <c r="CB13" s="77">
        <f>IF(INDEX([2]pivotTable!AC$310:AC$615,MATCH(totalExpenditure!$A13,[2]pivotTable!$A$310:$A$615,0))/100*INDEX(gDP!AR$6:AR$271,MATCH(totalExpenditure!$A13,gDP!$B$6:$B$271))=0,"",INDEX([2]pivotTable!AC$310:AC$615,MATCH(totalExpenditure!$A13,[2]pivotTable!$A$310:$A$615,0))/100*INDEX(gDP!AR$6:AR$271,MATCH(totalExpenditure!$A13,gDP!$B$6:$B$271)))</f>
        <v>1536907610.6194682</v>
      </c>
      <c r="CC13" s="77" t="str">
        <f>IF(INDEX([2]pivotTable!AD$310:AD$615,MATCH(totalExpenditure!$A13,[2]pivotTable!$A$310:$A$615,0))/100*INDEX(gDP!AS$6:AS$271,MATCH(totalExpenditure!$A13,gDP!$B$6:$B$271))=0,"",INDEX([2]pivotTable!AD$310:AD$615,MATCH(totalExpenditure!$A13,[2]pivotTable!$A$310:$A$615,0))/100*INDEX(gDP!AS$6:AS$271,MATCH(totalExpenditure!$A13,gDP!$B$6:$B$271)))</f>
        <v/>
      </c>
      <c r="CD13" s="77" t="str">
        <f>IF(INDEX([2]pivotTable!AE$310:AE$615,MATCH(totalExpenditure!$A13,[2]pivotTable!$A$310:$A$615,0))/100*INDEX(gDP!AT$6:AT$271,MATCH(totalExpenditure!$A13,gDP!$B$6:$B$271))=0,"",INDEX([2]pivotTable!AE$310:AE$615,MATCH(totalExpenditure!$A13,[2]pivotTable!$A$310:$A$615,0))/100*INDEX(gDP!AT$6:AT$271,MATCH(totalExpenditure!$A13,gDP!$B$6:$B$271)))</f>
        <v/>
      </c>
      <c r="CE13" s="77" t="str">
        <f>IF(INDEX([2]pivotTable!AF$310:AF$615,MATCH(totalExpenditure!$A13,[2]pivotTable!$A$310:$A$615,0))/100*INDEX(gDP!AU$6:AU$271,MATCH(totalExpenditure!$A13,gDP!$B$6:$B$271))=0,"",INDEX([2]pivotTable!AF$310:AF$615,MATCH(totalExpenditure!$A13,[2]pivotTable!$A$310:$A$615,0))/100*INDEX(gDP!AU$6:AU$271,MATCH(totalExpenditure!$A13,gDP!$B$6:$B$271)))</f>
        <v/>
      </c>
      <c r="CF13" s="77" t="str">
        <f>IF(INDEX([2]pivotTable!AG$310:AG$615,MATCH(totalExpenditure!$A13,[2]pivotTable!$A$310:$A$615,0))/100*INDEX(gDP!AV$6:AV$271,MATCH(totalExpenditure!$A13,gDP!$B$6:$B$271))=0,"",INDEX([2]pivotTable!AG$310:AG$615,MATCH(totalExpenditure!$A13,[2]pivotTable!$A$310:$A$615,0))/100*INDEX(gDP!AV$6:AV$271,MATCH(totalExpenditure!$A13,gDP!$B$6:$B$271)))</f>
        <v/>
      </c>
      <c r="CG13" s="77" t="str">
        <f>IF(INDEX([2]pivotTable!AH$310:AH$615,MATCH(totalExpenditure!$A13,[2]pivotTable!$A$310:$A$615,0))/100*INDEX(gDP!AW$6:AW$271,MATCH(totalExpenditure!$A13,gDP!$B$6:$B$271))=0,"",INDEX([2]pivotTable!AH$310:AH$615,MATCH(totalExpenditure!$A13,[2]pivotTable!$A$310:$A$615,0))/100*INDEX(gDP!AW$6:AW$271,MATCH(totalExpenditure!$A13,gDP!$B$6:$B$271)))</f>
        <v/>
      </c>
      <c r="CH13" s="77" t="str">
        <f>IF(INDEX([2]pivotTable!AI$310:AI$615,MATCH(totalExpenditure!$A13,[2]pivotTable!$A$310:$A$615,0))/100*INDEX(gDP!AX$6:AX$271,MATCH(totalExpenditure!$A13,gDP!$B$6:$B$271))=0,"",INDEX([2]pivotTable!AI$310:AI$615,MATCH(totalExpenditure!$A13,[2]pivotTable!$A$310:$A$615,0))/100*INDEX(gDP!AX$6:AX$271,MATCH(totalExpenditure!$A13,gDP!$B$6:$B$271)))</f>
        <v/>
      </c>
      <c r="CI13" s="77" t="str">
        <f>IF(INDEX([2]pivotTable!AJ$310:AJ$615,MATCH(totalExpenditure!$A13,[2]pivotTable!$A$310:$A$615,0))/100*INDEX(gDP!AY$6:AY$271,MATCH(totalExpenditure!$A13,gDP!$B$6:$B$271))=0,"",INDEX([2]pivotTable!AJ$310:AJ$615,MATCH(totalExpenditure!$A13,[2]pivotTable!$A$310:$A$615,0))/100*INDEX(gDP!AY$6:AY$271,MATCH(totalExpenditure!$A13,gDP!$B$6:$B$271)))</f>
        <v/>
      </c>
      <c r="CJ13" s="77" t="str">
        <f>IF(INDEX([2]pivotTable!AK$310:AK$615,MATCH(totalExpenditure!$A13,[2]pivotTable!$A$310:$A$615,0))/100*INDEX(gDP!AZ$6:AZ$271,MATCH(totalExpenditure!$A13,gDP!$B$6:$B$271))=0,"",INDEX([2]pivotTable!AK$310:AK$615,MATCH(totalExpenditure!$A13,[2]pivotTable!$A$310:$A$615,0))/100*INDEX(gDP!AZ$6:AZ$271,MATCH(totalExpenditure!$A13,gDP!$B$6:$B$271)))</f>
        <v/>
      </c>
      <c r="CK13" s="77" t="str">
        <f>IF(INDEX([2]pivotTable!AL$310:AL$615,MATCH(totalExpenditure!$A13,[2]pivotTable!$A$310:$A$615,0))/100*INDEX(gDP!BA$6:BA$271,MATCH(totalExpenditure!$A13,gDP!$B$6:$B$271))=0,"",INDEX([2]pivotTable!AL$310:AL$615,MATCH(totalExpenditure!$A13,[2]pivotTable!$A$310:$A$615,0))/100*INDEX(gDP!BA$6:BA$271,MATCH(totalExpenditure!$A13,gDP!$B$6:$B$271)))</f>
        <v/>
      </c>
      <c r="CL13" s="77" t="str">
        <f>IF(INDEX([2]pivotTable!AM$310:AM$615,MATCH(totalExpenditure!$A13,[2]pivotTable!$A$310:$A$615,0))/100*INDEX(gDP!BB$6:BB$271,MATCH(totalExpenditure!$A13,gDP!$B$6:$B$271))=0,"",INDEX([2]pivotTable!AM$310:AM$615,MATCH(totalExpenditure!$A13,[2]pivotTable!$A$310:$A$615,0))/100*INDEX(gDP!BB$6:BB$271,MATCH(totalExpenditure!$A13,gDP!$B$6:$B$271)))</f>
        <v/>
      </c>
      <c r="CM13" s="77" t="str">
        <f>IF(INDEX([2]pivotTable!AN$310:AN$615,MATCH(totalExpenditure!$A13,[2]pivotTable!$A$310:$A$615,0))/100*INDEX(gDP!BC$6:BC$271,MATCH(totalExpenditure!$A13,gDP!$B$6:$B$271))=0,"",INDEX([2]pivotTable!AN$310:AN$615,MATCH(totalExpenditure!$A13,[2]pivotTable!$A$310:$A$615,0))/100*INDEX(gDP!BC$6:BC$271,MATCH(totalExpenditure!$A13,gDP!$B$6:$B$271)))</f>
        <v/>
      </c>
      <c r="CN13" s="77" t="str">
        <f>IF(INDEX([2]pivotTable!AO$310:AO$615,MATCH(totalExpenditure!$A13,[2]pivotTable!$A$310:$A$615,0))/100*INDEX(gDP!BD$6:BD$271,MATCH(totalExpenditure!$A13,gDP!$B$6:$B$271))=0,"",INDEX([2]pivotTable!AO$310:AO$615,MATCH(totalExpenditure!$A13,[2]pivotTable!$A$310:$A$615,0))/100*INDEX(gDP!BD$6:BD$271,MATCH(totalExpenditure!$A13,gDP!$B$6:$B$271)))</f>
        <v/>
      </c>
      <c r="CO13" s="77" t="str">
        <f>IF(INDEX([2]pivotTable!AP$310:AP$615,MATCH(totalExpenditure!$A13,[2]pivotTable!$A$310:$A$615,0))/100*INDEX(gDP!BE$6:BE$271,MATCH(totalExpenditure!$A13,gDP!$B$6:$B$271))=0,"",INDEX([2]pivotTable!AP$310:AP$615,MATCH(totalExpenditure!$A13,[2]pivotTable!$A$310:$A$615,0))/100*INDEX(gDP!BE$6:BE$271,MATCH(totalExpenditure!$A13,gDP!$B$6:$B$271)))</f>
        <v/>
      </c>
      <c r="CP13" s="77" t="str">
        <f>IF(INDEX([2]pivotTable!AQ$310:AQ$615,MATCH(totalExpenditure!$A13,[2]pivotTable!$A$310:$A$615,0))/100*INDEX(gDP!BF$6:BF$271,MATCH(totalExpenditure!$A13,gDP!$B$6:$B$271))=0,"",INDEX([2]pivotTable!AQ$310:AQ$615,MATCH(totalExpenditure!$A13,[2]pivotTable!$A$310:$A$615,0))/100*INDEX(gDP!BF$6:BF$271,MATCH(totalExpenditure!$A13,gDP!$B$6:$B$271)))</f>
        <v/>
      </c>
      <c r="CQ13" s="77" t="str">
        <f>IF(INDEX([2]pivotTable!AR$310:AR$615,MATCH(totalExpenditure!$A13,[2]pivotTable!$A$310:$A$615,0))/100*INDEX(gDP!BG$6:BG$271,MATCH(totalExpenditure!$A13,gDP!$B$6:$B$271))=0,"",INDEX([2]pivotTable!AR$310:AR$615,MATCH(totalExpenditure!$A13,[2]pivotTable!$A$310:$A$615,0))/100*INDEX(gDP!BG$6:BG$271,MATCH(totalExpenditure!$A13,gDP!$B$6:$B$271)))</f>
        <v/>
      </c>
      <c r="CR13" s="77" t="str">
        <f>IF(INDEX([2]pivotTable!AS$310:AS$615,MATCH(totalExpenditure!$A13,[2]pivotTable!$A$310:$A$615,0))/100*INDEX(gDP!BH$6:BH$271,MATCH(totalExpenditure!$A13,gDP!$B$6:$B$271))=0,"",INDEX([2]pivotTable!AS$310:AS$615,MATCH(totalExpenditure!$A13,[2]pivotTable!$A$310:$A$615,0))/100*INDEX(gDP!BH$6:BH$271,MATCH(totalExpenditure!$A13,gDP!$B$6:$B$271)))</f>
        <v/>
      </c>
      <c r="CS13" s="77" t="str">
        <f>IF(INDEX([2]pivotTable!AT$310:AT$615,MATCH(totalExpenditure!$A13,[2]pivotTable!$A$310:$A$615,0))/100*INDEX(gDP!BI$6:BI$271,MATCH(totalExpenditure!$A13,gDP!$B$6:$B$271))=0,"",INDEX([2]pivotTable!AT$310:AT$615,MATCH(totalExpenditure!$A13,[2]pivotTable!$A$310:$A$615,0))/100*INDEX(gDP!BI$6:BI$271,MATCH(totalExpenditure!$A13,gDP!$B$6:$B$271)))</f>
        <v/>
      </c>
      <c r="CT13" s="77" t="str">
        <f>IF(INDEX([2]pivotTable!AU$310:AU$615,MATCH(totalExpenditure!$A13,[2]pivotTable!$A$310:$A$615,0))/100*INDEX(gDP!BJ$6:BJ$271,MATCH(totalExpenditure!$A13,gDP!$B$6:$B$271))=0,"",INDEX([2]pivotTable!AU$310:AU$615,MATCH(totalExpenditure!$A13,[2]pivotTable!$A$310:$A$615,0))/100*INDEX(gDP!BJ$6:BJ$271,MATCH(totalExpenditure!$A13,gDP!$B$6:$B$271)))</f>
        <v/>
      </c>
      <c r="CU13" s="77" t="str">
        <f>IF(INDEX([2]pivotTable!AV$310:AV$615,MATCH(totalExpenditure!$A13,[2]pivotTable!$A$310:$A$615,0))/100*INDEX(gDP!BK$6:BK$271,MATCH(totalExpenditure!$A13,gDP!$B$6:$B$271))=0,"",INDEX([2]pivotTable!AV$310:AV$615,MATCH(totalExpenditure!$A13,[2]pivotTable!$A$310:$A$615,0))/100*INDEX(gDP!BK$6:BK$271,MATCH(totalExpenditure!$A13,gDP!$B$6:$B$271)))</f>
        <v/>
      </c>
      <c r="CV13" s="77" t="str">
        <f>IF(INDEX([2]pivotTable!AW$310:AW$615,MATCH(totalExpenditure!$A13,[2]pivotTable!$A$310:$A$615,0))/100*INDEX(gDP!BL$6:BL$271,MATCH(totalExpenditure!$A13,gDP!$B$6:$B$271))=0,"",INDEX([2]pivotTable!AW$310:AW$615,MATCH(totalExpenditure!$A13,[2]pivotTable!$A$310:$A$615,0))/100*INDEX(gDP!BL$6:BL$271,MATCH(totalExpenditure!$A13,gDP!$B$6:$B$271)))</f>
        <v/>
      </c>
      <c r="CW13" s="77" t="str">
        <f>IF(INDEX([2]pivotTable!AX$310:AX$615,MATCH(totalExpenditure!$A13,[2]pivotTable!$A$310:$A$615,0))/100*INDEX(gDP!BM$6:BM$271,MATCH(totalExpenditure!$A13,gDP!$B$6:$B$271))=0,"",INDEX([2]pivotTable!AX$310:AX$615,MATCH(totalExpenditure!$A13,[2]pivotTable!$A$310:$A$615,0))/100*INDEX(gDP!BM$6:BM$271,MATCH(totalExpenditure!$A13,gDP!$B$6:$B$271)))</f>
        <v/>
      </c>
      <c r="CX13" s="77" t="str">
        <f>IF(INDEX([2]pivotTable!AY$310:AY$615,MATCH(totalExpenditure!$A13,[2]pivotTable!$A$310:$A$615,0))/100*INDEX(gDP!BN$6:BN$271,MATCH(totalExpenditure!$A13,gDP!$B$6:$B$271))=0,"",INDEX([2]pivotTable!AY$310:AY$615,MATCH(totalExpenditure!$A13,[2]pivotTable!$A$310:$A$615,0))/100*INDEX(gDP!BN$6:BN$271,MATCH(totalExpenditure!$A13,gDP!$B$6:$B$271)))</f>
        <v/>
      </c>
      <c r="CY13" s="77" t="str">
        <f>IF(INDEX([2]pivotTable!AZ$310:AZ$615,MATCH(totalExpenditure!$A13,[2]pivotTable!$A$310:$A$615,0))/100*INDEX(gDP!BO$6:BO$271,MATCH(totalExpenditure!$A13,gDP!$B$6:$B$271))=0,"",INDEX([2]pivotTable!AZ$310:AZ$615,MATCH(totalExpenditure!$A13,[2]pivotTable!$A$310:$A$615,0))/100*INDEX(gDP!BO$6:BO$271,MATCH(totalExpenditure!$A13,gDP!$B$6:$B$271)))</f>
        <v/>
      </c>
      <c r="CZ13" s="77" t="str">
        <f>IF(B13="","",IF(BA13="","",B13-B13+INDEX(gDP!Q$6:Q$271,MATCH(totalExpenditure!$A13,gDP!$B$6:$B$271))))</f>
        <v/>
      </c>
      <c r="DA13" s="77" t="str">
        <f>IF(C13="","",IF(BB13="","",C13-C13+INDEX(gDP!R$6:R$271,MATCH(totalExpenditure!$A13,gDP!$B$6:$B$271))))</f>
        <v/>
      </c>
      <c r="DB13" s="77" t="str">
        <f>IF(D13="","",IF(BC13="","",D13-D13+INDEX(gDP!S$6:S$271,MATCH(totalExpenditure!$A13,gDP!$B$6:$B$271))))</f>
        <v/>
      </c>
      <c r="DC13" s="77" t="str">
        <f>IF(E13="","",IF(BD13="","",E13-E13+INDEX(gDP!T$6:T$271,MATCH(totalExpenditure!$A13,gDP!$B$6:$B$271))))</f>
        <v/>
      </c>
      <c r="DD13" s="77" t="str">
        <f>IF(F13="","",IF(BE13="","",F13-F13+INDEX(gDP!U$6:U$271,MATCH(totalExpenditure!$A13,gDP!$B$6:$B$271))))</f>
        <v/>
      </c>
      <c r="DE13" s="77" t="str">
        <f>IF(G13="","",IF(BF13="","",G13-G13+INDEX(gDP!V$6:V$271,MATCH(totalExpenditure!$A13,gDP!$B$6:$B$271))))</f>
        <v/>
      </c>
      <c r="DF13" s="77" t="str">
        <f>IF(H13="","",IF(BG13="","",H13-H13+INDEX(gDP!W$6:W$271,MATCH(totalExpenditure!$A13,gDP!$B$6:$B$271))))</f>
        <v/>
      </c>
      <c r="DG13" s="77" t="str">
        <f>IF(I13="","",IF(BH13="","",I13-I13+INDEX(gDP!X$6:X$271,MATCH(totalExpenditure!$A13,gDP!$B$6:$B$271))))</f>
        <v/>
      </c>
      <c r="DH13" s="77" t="str">
        <f>IF(J13="","",IF(BI13="","",J13-J13+INDEX(gDP!Y$6:Y$271,MATCH(totalExpenditure!$A13,gDP!$B$6:$B$271))))</f>
        <v/>
      </c>
      <c r="DI13" s="77" t="str">
        <f>IF(K13="","",IF(BJ13="","",K13-K13+INDEX(gDP!Z$6:Z$271,MATCH(totalExpenditure!$A13,gDP!$B$6:$B$271))))</f>
        <v/>
      </c>
      <c r="DJ13" s="77" t="str">
        <f>IF(L13="","",IF(BK13="","",L13-L13+INDEX(gDP!AA$6:AA$271,MATCH(totalExpenditure!$A13,gDP!$B$6:$B$271))))</f>
        <v/>
      </c>
      <c r="DK13" s="77" t="str">
        <f>IF(M13="","",IF(BL13="","",M13-M13+INDEX(gDP!AB$6:AB$271,MATCH(totalExpenditure!$A13,gDP!$B$6:$B$271))))</f>
        <v/>
      </c>
      <c r="DL13" s="77" t="str">
        <f>IF(N13="","",IF(BM13="","",N13-N13+INDEX(gDP!AC$6:AC$271,MATCH(totalExpenditure!$A13,gDP!$B$6:$B$271))))</f>
        <v/>
      </c>
      <c r="DM13" s="77" t="str">
        <f>IF(O13="","",IF(BN13="","",O13-O13+INDEX(gDP!AD$6:AD$271,MATCH(totalExpenditure!$A13,gDP!$B$6:$B$271))))</f>
        <v/>
      </c>
      <c r="DN13" s="77" t="str">
        <f>IF(P13="","",IF(BO13="","",P13-P13+INDEX(gDP!AE$6:AE$271,MATCH(totalExpenditure!$A13,gDP!$B$6:$B$271))))</f>
        <v/>
      </c>
      <c r="DO13" s="77" t="str">
        <f>IF(Q13="","",IF(BP13="","",Q13-Q13+INDEX(gDP!AF$6:AF$271,MATCH(totalExpenditure!$A13,gDP!$B$6:$B$271))))</f>
        <v/>
      </c>
      <c r="DP13" s="77" t="str">
        <f>IF(R13="","",IF(BQ13="","",R13-R13+INDEX(gDP!AG$6:AG$271,MATCH(totalExpenditure!$A13,gDP!$B$6:$B$271))))</f>
        <v/>
      </c>
      <c r="DQ13" s="77" t="str">
        <f>IF(S13="","",IF(BR13="","",S13-S13+INDEX(gDP!AH$6:AH$271,MATCH(totalExpenditure!$A13,gDP!$B$6:$B$271))))</f>
        <v/>
      </c>
      <c r="DR13" s="77">
        <f>IF(T13="","",IF(BS13="","",T13-T13+INDEX(gDP!AI$6:AI$271,MATCH(totalExpenditure!$A13,gDP!$B$6:$B$271))))</f>
        <v>50701443748.297501</v>
      </c>
      <c r="DS13" s="77">
        <f>IF(U13="","",IF(BT13="","",U13-U13+INDEX(gDP!AJ$6:AJ$271,MATCH(totalExpenditure!$A13,gDP!$B$6:$B$271))))</f>
        <v>51552165622.446198</v>
      </c>
      <c r="DT13" s="77">
        <f>IF(V13="","",IF(BU13="","",V13-V13+INDEX(gDP!AK$6:AK$271,MATCH(totalExpenditure!$A13,gDP!$B$6:$B$271))))</f>
        <v>54239171887.768997</v>
      </c>
      <c r="DU13" s="77">
        <f>IF(W13="","",IF(BV13="","",W13-W13+INDEX(gDP!AL$6:AL$271,MATCH(totalExpenditure!$A13,gDP!$B$6:$B$271))))</f>
        <v>55625170253.336998</v>
      </c>
      <c r="DV13" s="77">
        <f>IF(X13="","",IF(BW13="","",X13-X13+INDEX(gDP!AM$6:AM$271,MATCH(totalExpenditure!$A13,gDP!$B$6:$B$271))))</f>
        <v>59305093979.842003</v>
      </c>
      <c r="DW13" s="77">
        <f>IF(Y13="","",IF(BX13="","",Y13-Y13+INDEX(gDP!AN$6:AN$271,MATCH(totalExpenditure!$A13,gDP!$B$6:$B$271))))</f>
        <v>65743666575.864899</v>
      </c>
      <c r="DX13" s="77">
        <f>IF(Z13="","",IF(BY13="","",Z13-Z13+INDEX(gDP!AO$6:AO$271,MATCH(totalExpenditure!$A13,gDP!$B$6:$B$271))))</f>
        <v>73571233996.186295</v>
      </c>
      <c r="DY13" s="77">
        <f>IF(AA13="","",IF(BZ13="","",AA13-AA13+INDEX(gDP!AP$6:AP$271,MATCH(totalExpenditure!$A13,gDP!$B$6:$B$271))))</f>
        <v>78839008444.565506</v>
      </c>
      <c r="DZ13" s="77">
        <f>IF(AB13="","",IF(CA13="","",AB13-AB13+INDEX(gDP!AQ$6:AQ$271,MATCH(totalExpenditure!$A13,gDP!$B$6:$B$271))))</f>
        <v>75674336283.185806</v>
      </c>
      <c r="EA13" s="77">
        <f>IF(AC13="","",IF(CB13="","",AC13-AC13+INDEX(gDP!AR$6:AR$271,MATCH(totalExpenditure!$A13,gDP!$B$6:$B$271))))</f>
        <v>84445473110.959793</v>
      </c>
      <c r="EB13" s="77" t="str">
        <f>IF(AD13="","",IF(CC13="","",AD13-AD13+INDEX(gDP!AS$6:AS$271,MATCH(totalExpenditure!$A13,gDP!$B$6:$B$271))))</f>
        <v/>
      </c>
      <c r="EC13" s="77" t="str">
        <f>IF(AE13="","",IF(CD13="","",AE13-AE13+INDEX(gDP!AT$6:AT$271,MATCH(totalExpenditure!$A13,gDP!$B$6:$B$271))))</f>
        <v/>
      </c>
      <c r="ED13" s="77" t="str">
        <f>IF(AF13="","",IF(CE13="","",AF13-AF13+INDEX(gDP!AU$6:AU$271,MATCH(totalExpenditure!$A13,gDP!$B$6:$B$271))))</f>
        <v/>
      </c>
      <c r="EE13" s="77" t="str">
        <f>IF(AG13="","",IF(CF13="","",AG13-AG13+INDEX(gDP!AV$6:AV$271,MATCH(totalExpenditure!$A13,gDP!$B$6:$B$271))))</f>
        <v/>
      </c>
      <c r="EF13" s="77" t="str">
        <f>IF(AH13="","",IF(CG13="","",AH13-AH13+INDEX(gDP!AW$6:AW$271,MATCH(totalExpenditure!$A13,gDP!$B$6:$B$271))))</f>
        <v/>
      </c>
      <c r="EG13" s="77" t="str">
        <f>IF(AI13="","",IF(CH13="","",AI13-AI13+INDEX(gDP!AX$6:AX$271,MATCH(totalExpenditure!$A13,gDP!$B$6:$B$271))))</f>
        <v/>
      </c>
      <c r="EH13" s="77" t="str">
        <f>IF(AJ13="","",IF(CI13="","",AJ13-AJ13+INDEX(gDP!AY$6:AY$271,MATCH(totalExpenditure!$A13,gDP!$B$6:$B$271))))</f>
        <v/>
      </c>
      <c r="EI13" s="77" t="str">
        <f>IF(AK13="","",IF(CJ13="","",AK13-AK13+INDEX(gDP!AZ$6:AZ$271,MATCH(totalExpenditure!$A13,gDP!$B$6:$B$271))))</f>
        <v/>
      </c>
      <c r="EJ13" s="77" t="str">
        <f>IF(AL13="","",IF(CK13="","",AL13-AL13+INDEX(gDP!BA$6:BA$271,MATCH(totalExpenditure!$A13,gDP!$B$6:$B$271))))</f>
        <v/>
      </c>
      <c r="EK13" s="77" t="str">
        <f>IF(AM13="","",IF(CL13="","",AM13-AM13+INDEX(gDP!BB$6:BB$271,MATCH(totalExpenditure!$A13,gDP!$B$6:$B$271))))</f>
        <v/>
      </c>
      <c r="EL13" s="77" t="str">
        <f>IF(AN13="","",IF(CM13="","",AN13-AN13+INDEX(gDP!BC$6:BC$271,MATCH(totalExpenditure!$A13,gDP!$B$6:$B$271))))</f>
        <v/>
      </c>
      <c r="EM13" s="77" t="str">
        <f>IF(AO13="","",IF(CN13="","",AO13-AO13+INDEX(gDP!BD$6:BD$271,MATCH(totalExpenditure!$A13,gDP!$B$6:$B$271))))</f>
        <v/>
      </c>
      <c r="EN13" s="77" t="str">
        <f>IF(AP13="","",IF(CO13="","",AP13-AP13+INDEX(gDP!BE$6:BE$271,MATCH(totalExpenditure!$A13,gDP!$B$6:$B$271))))</f>
        <v/>
      </c>
      <c r="EO13" s="77" t="str">
        <f>IF(AQ13="","",IF(CP13="","",AQ13-AQ13+INDEX(gDP!BF$6:BF$271,MATCH(totalExpenditure!$A13,gDP!$B$6:$B$271))))</f>
        <v/>
      </c>
      <c r="EP13" s="77" t="str">
        <f>IF(AR13="","",IF(CQ13="","",AR13-AR13+INDEX(gDP!BG$6:BG$271,MATCH(totalExpenditure!$A13,gDP!$B$6:$B$271))))</f>
        <v/>
      </c>
      <c r="EQ13" s="77" t="str">
        <f>IF(AS13="","",IF(CR13="","",AS13-AS13+INDEX(gDP!BH$6:BH$271,MATCH(totalExpenditure!$A13,gDP!$B$6:$B$271))))</f>
        <v/>
      </c>
      <c r="ER13" s="77" t="str">
        <f>IF(AT13="","",IF(CS13="","",AT13-AT13+INDEX(gDP!BI$6:BI$271,MATCH(totalExpenditure!$A13,gDP!$B$6:$B$271))))</f>
        <v/>
      </c>
      <c r="ES13" s="77" t="str">
        <f>IF(AU13="","",IF(CT13="","",AU13-AU13+INDEX(gDP!BJ$6:BJ$271,MATCH(totalExpenditure!$A13,gDP!$B$6:$B$271))))</f>
        <v/>
      </c>
      <c r="ET13" s="77" t="str">
        <f>IF(AV13="","",IF(CU13="","",AV13-AV13+INDEX(gDP!BK$6:BK$271,MATCH(totalExpenditure!$A13,gDP!$B$6:$B$271))))</f>
        <v/>
      </c>
      <c r="EU13" s="77" t="str">
        <f>IF(AW13="","",IF(CV13="","",AW13-AW13+INDEX(gDP!BL$6:BL$271,MATCH(totalExpenditure!$A13,gDP!$B$6:$B$271))))</f>
        <v/>
      </c>
      <c r="EV13" s="77" t="str">
        <f>IF(AX13="","",IF(CW13="","",AX13-AX13+INDEX(gDP!BM$6:BM$271,MATCH(totalExpenditure!$A13,gDP!$B$6:$B$271))))</f>
        <v/>
      </c>
      <c r="EW13" s="77" t="str">
        <f>IF(AY13="","",IF(CX13="","",AY13-AY13+INDEX(gDP!BN$6:BN$271,MATCH(totalExpenditure!$A13,gDP!$B$6:$B$271))))</f>
        <v/>
      </c>
      <c r="EX13" s="77" t="str">
        <f>IF(AZ13="","",IF(CY13="","",AZ13-AZ13+INDEX(gDP!BO$6:BO$271,MATCH(totalExpenditure!$A13,gDP!$B$6:$B$271))))</f>
        <v/>
      </c>
    </row>
    <row r="14" spans="1:154" x14ac:dyDescent="0.35">
      <c r="A14" t="s">
        <v>237</v>
      </c>
      <c r="B14" s="77" t="str">
        <f>IF(INDEX([2]pivotTable!B$3:B$308,MATCH(totalExpenditure!$A14,[2]pivotTable!$A$3:$A$308,0))/100*INDEX(gDP!Q$6:Q$271,MATCH(totalExpenditure!$A14,gDP!$B$6:$B$271))=0,"",INDEX([2]pivotTable!B$3:B$308,MATCH(totalExpenditure!$A14,[2]pivotTable!$A$3:$A$308,0))/100*INDEX(gDP!Q$6:Q$271,MATCH(totalExpenditure!$A14,gDP!$B$6:$B$271)))</f>
        <v/>
      </c>
      <c r="C14" s="77" t="str">
        <f>IF(INDEX([2]pivotTable!C$3:C$308,MATCH(totalExpenditure!$A14,[2]pivotTable!$A$3:$A$308,0))/100*INDEX(gDP!R$6:R$271,MATCH(totalExpenditure!$A14,gDP!$B$6:$B$271))=0,"",INDEX([2]pivotTable!C$3:C$308,MATCH(totalExpenditure!$A14,[2]pivotTable!$A$3:$A$308,0))/100*INDEX(gDP!R$6:R$271,MATCH(totalExpenditure!$A14,gDP!$B$6:$B$271)))</f>
        <v/>
      </c>
      <c r="D14" s="77" t="str">
        <f>IF(INDEX([2]pivotTable!D$3:D$308,MATCH(totalExpenditure!$A14,[2]pivotTable!$A$3:$A$308,0))/100*INDEX(gDP!S$6:S$271,MATCH(totalExpenditure!$A14,gDP!$B$6:$B$271))=0,"",INDEX([2]pivotTable!D$3:D$308,MATCH(totalExpenditure!$A14,[2]pivotTable!$A$3:$A$308,0))/100*INDEX(gDP!S$6:S$271,MATCH(totalExpenditure!$A14,gDP!$B$6:$B$271)))</f>
        <v/>
      </c>
      <c r="E14" s="77" t="str">
        <f>IF(INDEX([2]pivotTable!E$3:E$308,MATCH(totalExpenditure!$A14,[2]pivotTable!$A$3:$A$308,0))/100*INDEX(gDP!T$6:T$271,MATCH(totalExpenditure!$A14,gDP!$B$6:$B$271))=0,"",INDEX([2]pivotTable!E$3:E$308,MATCH(totalExpenditure!$A14,[2]pivotTable!$A$3:$A$308,0))/100*INDEX(gDP!T$6:T$271,MATCH(totalExpenditure!$A14,gDP!$B$6:$B$271)))</f>
        <v/>
      </c>
      <c r="F14" s="77" t="str">
        <f>IF(INDEX([2]pivotTable!F$3:F$308,MATCH(totalExpenditure!$A14,[2]pivotTable!$A$3:$A$308,0))/100*INDEX(gDP!U$6:U$271,MATCH(totalExpenditure!$A14,gDP!$B$6:$B$271))=0,"",INDEX([2]pivotTable!F$3:F$308,MATCH(totalExpenditure!$A14,[2]pivotTable!$A$3:$A$308,0))/100*INDEX(gDP!U$6:U$271,MATCH(totalExpenditure!$A14,gDP!$B$6:$B$271)))</f>
        <v/>
      </c>
      <c r="G14" s="77" t="str">
        <f>IF(INDEX([2]pivotTable!G$3:G$308,MATCH(totalExpenditure!$A14,[2]pivotTable!$A$3:$A$308,0))/100*INDEX(gDP!V$6:V$271,MATCH(totalExpenditure!$A14,gDP!$B$6:$B$271))=0,"",INDEX([2]pivotTable!G$3:G$308,MATCH(totalExpenditure!$A14,[2]pivotTable!$A$3:$A$308,0))/100*INDEX(gDP!V$6:V$271,MATCH(totalExpenditure!$A14,gDP!$B$6:$B$271)))</f>
        <v/>
      </c>
      <c r="H14" s="77" t="str">
        <f>IF(INDEX([2]pivotTable!H$3:H$308,MATCH(totalExpenditure!$A14,[2]pivotTable!$A$3:$A$308,0))/100*INDEX(gDP!W$6:W$271,MATCH(totalExpenditure!$A14,gDP!$B$6:$B$271))=0,"",INDEX([2]pivotTable!H$3:H$308,MATCH(totalExpenditure!$A14,[2]pivotTable!$A$3:$A$308,0))/100*INDEX(gDP!W$6:W$271,MATCH(totalExpenditure!$A14,gDP!$B$6:$B$271)))</f>
        <v/>
      </c>
      <c r="I14" s="77" t="str">
        <f>IF(INDEX([2]pivotTable!I$3:I$308,MATCH(totalExpenditure!$A14,[2]pivotTable!$A$3:$A$308,0))/100*INDEX(gDP!X$6:X$271,MATCH(totalExpenditure!$A14,gDP!$B$6:$B$271))=0,"",INDEX([2]pivotTable!I$3:I$308,MATCH(totalExpenditure!$A14,[2]pivotTable!$A$3:$A$308,0))/100*INDEX(gDP!X$6:X$271,MATCH(totalExpenditure!$A14,gDP!$B$6:$B$271)))</f>
        <v/>
      </c>
      <c r="J14" s="77" t="str">
        <f>IF(INDEX([2]pivotTable!J$3:J$308,MATCH(totalExpenditure!$A14,[2]pivotTable!$A$3:$A$308,0))/100*INDEX(gDP!Y$6:Y$271,MATCH(totalExpenditure!$A14,gDP!$B$6:$B$271))=0,"",INDEX([2]pivotTable!J$3:J$308,MATCH(totalExpenditure!$A14,[2]pivotTable!$A$3:$A$308,0))/100*INDEX(gDP!Y$6:Y$271,MATCH(totalExpenditure!$A14,gDP!$B$6:$B$271)))</f>
        <v/>
      </c>
      <c r="K14" s="77" t="str">
        <f>IF(INDEX([2]pivotTable!K$3:K$308,MATCH(totalExpenditure!$A14,[2]pivotTable!$A$3:$A$308,0))/100*INDEX(gDP!Z$6:Z$271,MATCH(totalExpenditure!$A14,gDP!$B$6:$B$271))=0,"",INDEX([2]pivotTable!K$3:K$308,MATCH(totalExpenditure!$A14,[2]pivotTable!$A$3:$A$308,0))/100*INDEX(gDP!Z$6:Z$271,MATCH(totalExpenditure!$A14,gDP!$B$6:$B$271)))</f>
        <v/>
      </c>
      <c r="L14" s="77" t="str">
        <f>IF(INDEX([2]pivotTable!L$3:L$308,MATCH(totalExpenditure!$A14,[2]pivotTable!$A$3:$A$308,0))/100*INDEX(gDP!AA$6:AA$271,MATCH(totalExpenditure!$A14,gDP!$B$6:$B$271))=0,"",INDEX([2]pivotTable!L$3:L$308,MATCH(totalExpenditure!$A14,[2]pivotTable!$A$3:$A$308,0))/100*INDEX(gDP!AA$6:AA$271,MATCH(totalExpenditure!$A14,gDP!$B$6:$B$271)))</f>
        <v/>
      </c>
      <c r="M14" s="77" t="str">
        <f>IF(INDEX([2]pivotTable!M$3:M$308,MATCH(totalExpenditure!$A14,[2]pivotTable!$A$3:$A$308,0))/100*INDEX(gDP!AB$6:AB$271,MATCH(totalExpenditure!$A14,gDP!$B$6:$B$271))=0,"",INDEX([2]pivotTable!M$3:M$308,MATCH(totalExpenditure!$A14,[2]pivotTable!$A$3:$A$308,0))/100*INDEX(gDP!AB$6:AB$271,MATCH(totalExpenditure!$A14,gDP!$B$6:$B$271)))</f>
        <v/>
      </c>
      <c r="N14" s="77" t="str">
        <f>IF(INDEX([2]pivotTable!N$3:N$308,MATCH(totalExpenditure!$A14,[2]pivotTable!$A$3:$A$308,0))/100*INDEX(gDP!AC$6:AC$271,MATCH(totalExpenditure!$A14,gDP!$B$6:$B$271))=0,"",INDEX([2]pivotTable!N$3:N$308,MATCH(totalExpenditure!$A14,[2]pivotTable!$A$3:$A$308,0))/100*INDEX(gDP!AC$6:AC$271,MATCH(totalExpenditure!$A14,gDP!$B$6:$B$271)))</f>
        <v/>
      </c>
      <c r="O14" s="77" t="str">
        <f>IF(INDEX([2]pivotTable!O$3:O$308,MATCH(totalExpenditure!$A14,[2]pivotTable!$A$3:$A$308,0))/100*INDEX(gDP!AD$6:AD$271,MATCH(totalExpenditure!$A14,gDP!$B$6:$B$271))=0,"",INDEX([2]pivotTable!O$3:O$308,MATCH(totalExpenditure!$A14,[2]pivotTable!$A$3:$A$308,0))/100*INDEX(gDP!AD$6:AD$271,MATCH(totalExpenditure!$A14,gDP!$B$6:$B$271)))</f>
        <v/>
      </c>
      <c r="P14" s="77" t="str">
        <f>IF(INDEX([2]pivotTable!P$3:P$308,MATCH(totalExpenditure!$A14,[2]pivotTable!$A$3:$A$308,0))/100*INDEX(gDP!AE$6:AE$271,MATCH(totalExpenditure!$A14,gDP!$B$6:$B$271))=0,"",INDEX([2]pivotTable!P$3:P$308,MATCH(totalExpenditure!$A14,[2]pivotTable!$A$3:$A$308,0))/100*INDEX(gDP!AE$6:AE$271,MATCH(totalExpenditure!$A14,gDP!$B$6:$B$271)))</f>
        <v/>
      </c>
      <c r="Q14" s="77" t="str">
        <f>IF(INDEX([2]pivotTable!Q$3:Q$308,MATCH(totalExpenditure!$A14,[2]pivotTable!$A$3:$A$308,0))/100*INDEX(gDP!AF$6:AF$271,MATCH(totalExpenditure!$A14,gDP!$B$6:$B$271))=0,"",INDEX([2]pivotTable!Q$3:Q$308,MATCH(totalExpenditure!$A14,[2]pivotTable!$A$3:$A$308,0))/100*INDEX(gDP!AF$6:AF$271,MATCH(totalExpenditure!$A14,gDP!$B$6:$B$271)))</f>
        <v/>
      </c>
      <c r="R14" s="77" t="str">
        <f>IF(INDEX([2]pivotTable!R$3:R$308,MATCH(totalExpenditure!$A14,[2]pivotTable!$A$3:$A$308,0))/100*INDEX(gDP!AG$6:AG$271,MATCH(totalExpenditure!$A14,gDP!$B$6:$B$271))=0,"",INDEX([2]pivotTable!R$3:R$308,MATCH(totalExpenditure!$A14,[2]pivotTable!$A$3:$A$308,0))/100*INDEX(gDP!AG$6:AG$271,MATCH(totalExpenditure!$A14,gDP!$B$6:$B$271)))</f>
        <v/>
      </c>
      <c r="S14" s="77" t="str">
        <f>IF(INDEX([2]pivotTable!S$3:S$308,MATCH(totalExpenditure!$A14,[2]pivotTable!$A$3:$A$308,0))/100*INDEX(gDP!AH$6:AH$271,MATCH(totalExpenditure!$A14,gDP!$B$6:$B$271))=0,"",INDEX([2]pivotTable!S$3:S$308,MATCH(totalExpenditure!$A14,[2]pivotTable!$A$3:$A$308,0))/100*INDEX(gDP!AH$6:AH$271,MATCH(totalExpenditure!$A14,gDP!$B$6:$B$271)))</f>
        <v/>
      </c>
      <c r="T14" s="77">
        <f>IF(INDEX([2]pivotTable!T$3:T$308,MATCH(totalExpenditure!$A14,[2]pivotTable!$A$3:$A$308,0))/100*INDEX(gDP!AI$6:AI$271,MATCH(totalExpenditure!$A14,gDP!$B$6:$B$271))=0,"",INDEX([2]pivotTable!T$3:T$308,MATCH(totalExpenditure!$A14,[2]pivotTable!$A$3:$A$308,0))/100*INDEX(gDP!AI$6:AI$271,MATCH(totalExpenditure!$A14,gDP!$B$6:$B$271)))</f>
        <v>1823449240.5366027</v>
      </c>
      <c r="U14" s="77">
        <f>IF(INDEX([2]pivotTable!U$3:U$308,MATCH(totalExpenditure!$A14,[2]pivotTable!$A$3:$A$308,0))/100*INDEX(gDP!AJ$6:AJ$271,MATCH(totalExpenditure!$A14,gDP!$B$6:$B$271))=0,"",INDEX([2]pivotTable!U$3:U$308,MATCH(totalExpenditure!$A14,[2]pivotTable!$A$3:$A$308,0))/100*INDEX(gDP!AJ$6:AJ$271,MATCH(totalExpenditure!$A14,gDP!$B$6:$B$271)))</f>
        <v>2712995775.0393357</v>
      </c>
      <c r="V14" s="77">
        <f>IF(INDEX([2]pivotTable!V$3:V$308,MATCH(totalExpenditure!$A14,[2]pivotTable!$A$3:$A$308,0))/100*INDEX(gDP!AK$6:AK$271,MATCH(totalExpenditure!$A14,gDP!$B$6:$B$271))=0,"",INDEX([2]pivotTable!V$3:V$308,MATCH(totalExpenditure!$A14,[2]pivotTable!$A$3:$A$308,0))/100*INDEX(gDP!AK$6:AK$271,MATCH(totalExpenditure!$A14,gDP!$B$6:$B$271)))</f>
        <v>3225782734.0451975</v>
      </c>
      <c r="W14" s="77">
        <f>IF(INDEX([2]pivotTable!W$3:W$308,MATCH(totalExpenditure!$A14,[2]pivotTable!$A$3:$A$308,0))/100*INDEX(gDP!AL$6:AL$271,MATCH(totalExpenditure!$A14,gDP!$B$6:$B$271))=0,"",INDEX([2]pivotTable!W$3:W$308,MATCH(totalExpenditure!$A14,[2]pivotTable!$A$3:$A$308,0))/100*INDEX(gDP!AL$6:AL$271,MATCH(totalExpenditure!$A14,gDP!$B$6:$B$271)))</f>
        <v>3598474068.2282281</v>
      </c>
      <c r="X14" s="77">
        <f>IF(INDEX([2]pivotTable!X$3:X$308,MATCH(totalExpenditure!$A14,[2]pivotTable!$A$3:$A$308,0))/100*INDEX(gDP!AM$6:AM$271,MATCH(totalExpenditure!$A14,gDP!$B$6:$B$271))=0,"",INDEX([2]pivotTable!X$3:X$308,MATCH(totalExpenditure!$A14,[2]pivotTable!$A$3:$A$308,0))/100*INDEX(gDP!AM$6:AM$271,MATCH(totalExpenditure!$A14,gDP!$B$6:$B$271)))</f>
        <v>3604159999.9999995</v>
      </c>
      <c r="Y14" s="77">
        <f>IF(INDEX([2]pivotTable!Y$3:Y$308,MATCH(totalExpenditure!$A14,[2]pivotTable!$A$3:$A$308,0))/100*INDEX(gDP!AN$6:AN$271,MATCH(totalExpenditure!$A14,gDP!$B$6:$B$271))=0,"",INDEX([2]pivotTable!Y$3:Y$308,MATCH(totalExpenditure!$A14,[2]pivotTable!$A$3:$A$308,0))/100*INDEX(gDP!AN$6:AN$271,MATCH(totalExpenditure!$A14,gDP!$B$6:$B$271)))</f>
        <v>3715657200</v>
      </c>
      <c r="Z14" s="77">
        <f>IF(INDEX([2]pivotTable!Z$3:Z$308,MATCH(totalExpenditure!$A14,[2]pivotTable!$A$3:$A$308,0))/100*INDEX(gDP!AO$6:AO$271,MATCH(totalExpenditure!$A14,gDP!$B$6:$B$271))=0,"",INDEX([2]pivotTable!Z$3:Z$308,MATCH(totalExpenditure!$A14,[2]pivotTable!$A$3:$A$308,0))/100*INDEX(gDP!AO$6:AO$271,MATCH(totalExpenditure!$A14,gDP!$B$6:$B$271)))</f>
        <v>3537946750.0000005</v>
      </c>
      <c r="AA14" s="77">
        <f>IF(INDEX([2]pivotTable!AA$3:AA$308,MATCH(totalExpenditure!$A14,[2]pivotTable!$A$3:$A$308,0))/100*INDEX(gDP!AP$6:AP$271,MATCH(totalExpenditure!$A14,gDP!$B$6:$B$271))=0,"",INDEX([2]pivotTable!AA$3:AA$308,MATCH(totalExpenditure!$A14,[2]pivotTable!$A$3:$A$308,0))/100*INDEX(gDP!AP$6:AP$271,MATCH(totalExpenditure!$A14,gDP!$B$6:$B$271)))</f>
        <v>3572879799.9999995</v>
      </c>
      <c r="AB14" s="77">
        <f>IF(INDEX([2]pivotTable!AB$3:AB$308,MATCH(totalExpenditure!$A14,[2]pivotTable!$A$3:$A$308,0))/100*INDEX(gDP!AQ$6:AQ$271,MATCH(totalExpenditure!$A14,gDP!$B$6:$B$271))=0,"",INDEX([2]pivotTable!AB$3:AB$308,MATCH(totalExpenditure!$A14,[2]pivotTable!$A$3:$A$308,0))/100*INDEX(gDP!AQ$6:AQ$271,MATCH(totalExpenditure!$A14,gDP!$B$6:$B$271)))</f>
        <v>3467799699.9999995</v>
      </c>
      <c r="AC14" s="77">
        <f>IF(INDEX([2]pivotTable!AC$3:AC$308,MATCH(totalExpenditure!$A14,[2]pivotTable!$A$3:$A$308,0))/100*INDEX(gDP!AR$6:AR$271,MATCH(totalExpenditure!$A14,gDP!$B$6:$B$271))=0,"",INDEX([2]pivotTable!AC$3:AC$308,MATCH(totalExpenditure!$A14,[2]pivotTable!$A$3:$A$308,0))/100*INDEX(gDP!AR$6:AR$271,MATCH(totalExpenditure!$A14,gDP!$B$6:$B$271)))</f>
        <v>3629094400</v>
      </c>
      <c r="AD14" s="77">
        <f>IF(INDEX([2]pivotTable!AD$3:AD$308,MATCH(totalExpenditure!$A14,[2]pivotTable!$A$3:$A$308,0))/100*INDEX(gDP!AS$6:AS$271,MATCH(totalExpenditure!$A14,gDP!$B$6:$B$271))=0,"",INDEX([2]pivotTable!AD$3:AD$308,MATCH(totalExpenditure!$A14,[2]pivotTable!$A$3:$A$308,0))/100*INDEX(gDP!AS$6:AS$271,MATCH(totalExpenditure!$A14,gDP!$B$6:$B$271)))</f>
        <v>3410445000</v>
      </c>
      <c r="AE14" s="77">
        <f>IF(INDEX([2]pivotTable!AE$3:AE$308,MATCH(totalExpenditure!$A14,[2]pivotTable!$A$3:$A$308,0))/100*INDEX(gDP!AT$6:AT$271,MATCH(totalExpenditure!$A14,gDP!$B$6:$B$271))=0,"",INDEX([2]pivotTable!AE$3:AE$308,MATCH(totalExpenditure!$A14,[2]pivotTable!$A$3:$A$308,0))/100*INDEX(gDP!AT$6:AT$271,MATCH(totalExpenditure!$A14,gDP!$B$6:$B$271)))</f>
        <v>3170621650</v>
      </c>
      <c r="AF14" s="77">
        <f>IF(INDEX([2]pivotTable!AF$3:AF$308,MATCH(totalExpenditure!$A14,[2]pivotTable!$A$3:$A$308,0))/100*INDEX(gDP!AU$6:AU$271,MATCH(totalExpenditure!$A14,gDP!$B$6:$B$271))=0,"",INDEX([2]pivotTable!AF$3:AF$308,MATCH(totalExpenditure!$A14,[2]pivotTable!$A$3:$A$308,0))/100*INDEX(gDP!AU$6:AU$271,MATCH(totalExpenditure!$A14,gDP!$B$6:$B$271)))</f>
        <v>1671080472.7068095</v>
      </c>
      <c r="AG14" s="77">
        <f>IF(INDEX([2]pivotTable!AG$3:AG$308,MATCH(totalExpenditure!$A14,[2]pivotTable!$A$3:$A$308,0))/100*INDEX(gDP!AV$6:AV$271,MATCH(totalExpenditure!$A14,gDP!$B$6:$B$271))=0,"",INDEX([2]pivotTable!AG$3:AG$308,MATCH(totalExpenditure!$A14,[2]pivotTable!$A$3:$A$308,0))/100*INDEX(gDP!AV$6:AV$271,MATCH(totalExpenditure!$A14,gDP!$B$6:$B$271)))</f>
        <v>2066908970.5732677</v>
      </c>
      <c r="AH14" s="77">
        <f>IF(INDEX([2]pivotTable!AH$3:AH$308,MATCH(totalExpenditure!$A14,[2]pivotTable!$A$3:$A$308,0))/100*INDEX(gDP!AW$6:AW$271,MATCH(totalExpenditure!$A14,gDP!$B$6:$B$271))=0,"",INDEX([2]pivotTable!AH$3:AH$308,MATCH(totalExpenditure!$A14,[2]pivotTable!$A$3:$A$308,0))/100*INDEX(gDP!AW$6:AW$271,MATCH(totalExpenditure!$A14,gDP!$B$6:$B$271)))</f>
        <v>2568663715.063477</v>
      </c>
      <c r="AI14" s="77" t="str">
        <f>IF(INDEX([2]pivotTable!AI$3:AI$308,MATCH(totalExpenditure!$A14,[2]pivotTable!$A$3:$A$308,0))/100*INDEX(gDP!AX$6:AX$271,MATCH(totalExpenditure!$A14,gDP!$B$6:$B$271))=0,"",INDEX([2]pivotTable!AI$3:AI$308,MATCH(totalExpenditure!$A14,[2]pivotTable!$A$3:$A$308,0))/100*INDEX(gDP!AX$6:AX$271,MATCH(totalExpenditure!$A14,gDP!$B$6:$B$271)))</f>
        <v/>
      </c>
      <c r="AJ14" s="77" t="str">
        <f>IF(INDEX([2]pivotTable!AJ$3:AJ$308,MATCH(totalExpenditure!$A14,[2]pivotTable!$A$3:$A$308,0))/100*INDEX(gDP!AY$6:AY$271,MATCH(totalExpenditure!$A14,gDP!$B$6:$B$271))=0,"",INDEX([2]pivotTable!AJ$3:AJ$308,MATCH(totalExpenditure!$A14,[2]pivotTable!$A$3:$A$308,0))/100*INDEX(gDP!AY$6:AY$271,MATCH(totalExpenditure!$A14,gDP!$B$6:$B$271)))</f>
        <v/>
      </c>
      <c r="AK14" s="77" t="str">
        <f>IF(INDEX([2]pivotTable!AK$3:AK$308,MATCH(totalExpenditure!$A14,[2]pivotTable!$A$3:$A$308,0))/100*INDEX(gDP!AZ$6:AZ$271,MATCH(totalExpenditure!$A14,gDP!$B$6:$B$271))=0,"",INDEX([2]pivotTable!AK$3:AK$308,MATCH(totalExpenditure!$A14,[2]pivotTable!$A$3:$A$308,0))/100*INDEX(gDP!AZ$6:AZ$271,MATCH(totalExpenditure!$A14,gDP!$B$6:$B$271)))</f>
        <v/>
      </c>
      <c r="AL14" s="77" t="str">
        <f>IF(INDEX([2]pivotTable!AL$3:AL$308,MATCH(totalExpenditure!$A14,[2]pivotTable!$A$3:$A$308,0))/100*INDEX(gDP!BA$6:BA$271,MATCH(totalExpenditure!$A14,gDP!$B$6:$B$271))=0,"",INDEX([2]pivotTable!AL$3:AL$308,MATCH(totalExpenditure!$A14,[2]pivotTable!$A$3:$A$308,0))/100*INDEX(gDP!BA$6:BA$271,MATCH(totalExpenditure!$A14,gDP!$B$6:$B$271)))</f>
        <v/>
      </c>
      <c r="AM14" s="77" t="str">
        <f>IF(INDEX([2]pivotTable!AM$3:AM$308,MATCH(totalExpenditure!$A14,[2]pivotTable!$A$3:$A$308,0))/100*INDEX(gDP!BB$6:BB$271,MATCH(totalExpenditure!$A14,gDP!$B$6:$B$271))=0,"",INDEX([2]pivotTable!AM$3:AM$308,MATCH(totalExpenditure!$A14,[2]pivotTable!$A$3:$A$308,0))/100*INDEX(gDP!BB$6:BB$271,MATCH(totalExpenditure!$A14,gDP!$B$6:$B$271)))</f>
        <v/>
      </c>
      <c r="AN14" s="77" t="str">
        <f>IF(INDEX([2]pivotTable!AN$3:AN$308,MATCH(totalExpenditure!$A14,[2]pivotTable!$A$3:$A$308,0))/100*INDEX(gDP!BC$6:BC$271,MATCH(totalExpenditure!$A14,gDP!$B$6:$B$271))=0,"",INDEX([2]pivotTable!AN$3:AN$308,MATCH(totalExpenditure!$A14,[2]pivotTable!$A$3:$A$308,0))/100*INDEX(gDP!BC$6:BC$271,MATCH(totalExpenditure!$A14,gDP!$B$6:$B$271)))</f>
        <v/>
      </c>
      <c r="AO14" s="77" t="str">
        <f>IF(INDEX([2]pivotTable!AO$3:AO$308,MATCH(totalExpenditure!$A14,[2]pivotTable!$A$3:$A$308,0))/100*INDEX(gDP!BD$6:BD$271,MATCH(totalExpenditure!$A14,gDP!$B$6:$B$271))=0,"",INDEX([2]pivotTable!AO$3:AO$308,MATCH(totalExpenditure!$A14,[2]pivotTable!$A$3:$A$308,0))/100*INDEX(gDP!BD$6:BD$271,MATCH(totalExpenditure!$A14,gDP!$B$6:$B$271)))</f>
        <v/>
      </c>
      <c r="AP14" s="77" t="str">
        <f>IF(INDEX([2]pivotTable!AP$3:AP$308,MATCH(totalExpenditure!$A14,[2]pivotTable!$A$3:$A$308,0))/100*INDEX(gDP!BE$6:BE$271,MATCH(totalExpenditure!$A14,gDP!$B$6:$B$271))=0,"",INDEX([2]pivotTable!AP$3:AP$308,MATCH(totalExpenditure!$A14,[2]pivotTable!$A$3:$A$308,0))/100*INDEX(gDP!BE$6:BE$271,MATCH(totalExpenditure!$A14,gDP!$B$6:$B$271)))</f>
        <v/>
      </c>
      <c r="AQ14" s="77" t="str">
        <f>IF(INDEX([2]pivotTable!AQ$3:AQ$308,MATCH(totalExpenditure!$A14,[2]pivotTable!$A$3:$A$308,0))/100*INDEX(gDP!BF$6:BF$271,MATCH(totalExpenditure!$A14,gDP!$B$6:$B$271))=0,"",INDEX([2]pivotTable!AQ$3:AQ$308,MATCH(totalExpenditure!$A14,[2]pivotTable!$A$3:$A$308,0))/100*INDEX(gDP!BF$6:BF$271,MATCH(totalExpenditure!$A14,gDP!$B$6:$B$271)))</f>
        <v/>
      </c>
      <c r="AR14" s="77">
        <f>IF(INDEX([2]pivotTable!AR$3:AR$308,MATCH(totalExpenditure!$A14,[2]pivotTable!$A$3:$A$308,0))/100*INDEX(gDP!BG$6:BG$271,MATCH(totalExpenditure!$A14,gDP!$B$6:$B$271))=0,"",INDEX([2]pivotTable!AR$3:AR$308,MATCH(totalExpenditure!$A14,[2]pivotTable!$A$3:$A$308,0))/100*INDEX(gDP!BG$6:BG$271,MATCH(totalExpenditure!$A14,gDP!$B$6:$B$271)))</f>
        <v>7579003301.7355871</v>
      </c>
      <c r="AS14" s="77">
        <f>IF(INDEX([2]pivotTable!AS$3:AS$308,MATCH(totalExpenditure!$A14,[2]pivotTable!$A$3:$A$308,0))/100*INDEX(gDP!BH$6:BH$271,MATCH(totalExpenditure!$A14,gDP!$B$6:$B$271))=0,"",INDEX([2]pivotTable!AS$3:AS$308,MATCH(totalExpenditure!$A14,[2]pivotTable!$A$3:$A$308,0))/100*INDEX(gDP!BH$6:BH$271,MATCH(totalExpenditure!$A14,gDP!$B$6:$B$271)))</f>
        <v>8207540138.7023268</v>
      </c>
      <c r="AT14" s="77">
        <f>IF(INDEX([2]pivotTable!AT$3:AT$308,MATCH(totalExpenditure!$A14,[2]pivotTable!$A$3:$A$308,0))/100*INDEX(gDP!BI$6:BI$271,MATCH(totalExpenditure!$A14,gDP!$B$6:$B$271))=0,"",INDEX([2]pivotTable!AT$3:AT$308,MATCH(totalExpenditure!$A14,[2]pivotTable!$A$3:$A$308,0))/100*INDEX(gDP!BI$6:BI$271,MATCH(totalExpenditure!$A14,gDP!$B$6:$B$271)))</f>
        <v>7359426632.7510052</v>
      </c>
      <c r="AU14" s="77">
        <f>IF(INDEX([2]pivotTable!AU$3:AU$308,MATCH(totalExpenditure!$A14,[2]pivotTable!$A$3:$A$308,0))/100*INDEX(gDP!BJ$6:BJ$271,MATCH(totalExpenditure!$A14,gDP!$B$6:$B$271))=0,"",INDEX([2]pivotTable!AU$3:AU$308,MATCH(totalExpenditure!$A14,[2]pivotTable!$A$3:$A$308,0))/100*INDEX(gDP!BJ$6:BJ$271,MATCH(totalExpenditure!$A14,gDP!$B$6:$B$271)))</f>
        <v>8882071827.2828236</v>
      </c>
      <c r="AV14" s="77">
        <f>IF(INDEX([2]pivotTable!AV$3:AV$308,MATCH(totalExpenditure!$A14,[2]pivotTable!$A$3:$A$308,0))/100*INDEX(gDP!BK$6:BK$271,MATCH(totalExpenditure!$A14,gDP!$B$6:$B$271))=0,"",INDEX([2]pivotTable!AV$3:AV$308,MATCH(totalExpenditure!$A14,[2]pivotTable!$A$3:$A$308,0))/100*INDEX(gDP!BK$6:BK$271,MATCH(totalExpenditure!$A14,gDP!$B$6:$B$271)))</f>
        <v>5982946772.9060068</v>
      </c>
      <c r="AW14" s="77">
        <f>IF(INDEX([2]pivotTable!AW$3:AW$308,MATCH(totalExpenditure!$A14,[2]pivotTable!$A$3:$A$308,0))/100*INDEX(gDP!BL$6:BL$271,MATCH(totalExpenditure!$A14,gDP!$B$6:$B$271))=0,"",INDEX([2]pivotTable!AW$3:AW$308,MATCH(totalExpenditure!$A14,[2]pivotTable!$A$3:$A$308,0))/100*INDEX(gDP!BL$6:BL$271,MATCH(totalExpenditure!$A14,gDP!$B$6:$B$271)))</f>
        <v>4432771367.7907267</v>
      </c>
      <c r="AX14" s="77">
        <f>IF(INDEX([2]pivotTable!AX$3:AX$308,MATCH(totalExpenditure!$A14,[2]pivotTable!$A$3:$A$308,0))/100*INDEX(gDP!BM$6:BM$271,MATCH(totalExpenditure!$A14,gDP!$B$6:$B$271))=0,"",INDEX([2]pivotTable!AX$3:AX$308,MATCH(totalExpenditure!$A14,[2]pivotTable!$A$3:$A$308,0))/100*INDEX(gDP!BM$6:BM$271,MATCH(totalExpenditure!$A14,gDP!$B$6:$B$271)))</f>
        <v>3934553186.0570436</v>
      </c>
      <c r="AY14" s="77">
        <f>IF(INDEX([2]pivotTable!AY$3:AY$308,MATCH(totalExpenditure!$A14,[2]pivotTable!$A$3:$A$308,0))/100*INDEX(gDP!BN$6:BN$271,MATCH(totalExpenditure!$A14,gDP!$B$6:$B$271))=0,"",INDEX([2]pivotTable!AY$3:AY$308,MATCH(totalExpenditure!$A14,[2]pivotTable!$A$3:$A$308,0))/100*INDEX(gDP!BN$6:BN$271,MATCH(totalExpenditure!$A14,gDP!$B$6:$B$271)))</f>
        <v>4830235464.4270449</v>
      </c>
      <c r="AZ14" s="77" t="str">
        <f>IF(INDEX([2]pivotTable!AZ$3:AZ$308,MATCH(totalExpenditure!$A14,[2]pivotTable!$A$3:$A$308,0))/100*INDEX(gDP!BO$6:BO$271,MATCH(totalExpenditure!$A14,gDP!$B$6:$B$271))=0,"",INDEX([2]pivotTable!AZ$3:AZ$308,MATCH(totalExpenditure!$A14,[2]pivotTable!$A$3:$A$308,0))/100*INDEX(gDP!BO$6:BO$271,MATCH(totalExpenditure!$A14,gDP!$B$6:$B$271)))</f>
        <v/>
      </c>
      <c r="BA14" s="77" t="str">
        <f>IF(INDEX([2]pivotTable!B$310:B$615,MATCH(totalExpenditure!$A14,[2]pivotTable!$A$310:$A$615,0))/100*INDEX(gDP!Q$6:Q$271,MATCH(totalExpenditure!$A14,gDP!$B$6:$B$271))=0,"",INDEX([2]pivotTable!B$310:B$615,MATCH(totalExpenditure!$A14,[2]pivotTable!$A$310:$A$615,0))/100*INDEX(gDP!Q$6:Q$271,MATCH(totalExpenditure!$A14,gDP!$B$6:$B$271)))</f>
        <v/>
      </c>
      <c r="BB14" s="77" t="str">
        <f>IF(INDEX([2]pivotTable!C$310:C$615,MATCH(totalExpenditure!$A14,[2]pivotTable!$A$310:$A$615,0))/100*INDEX(gDP!R$6:R$271,MATCH(totalExpenditure!$A14,gDP!$B$6:$B$271))=0,"",INDEX([2]pivotTable!C$310:C$615,MATCH(totalExpenditure!$A14,[2]pivotTable!$A$310:$A$615,0))/100*INDEX(gDP!R$6:R$271,MATCH(totalExpenditure!$A14,gDP!$B$6:$B$271)))</f>
        <v/>
      </c>
      <c r="BC14" s="77" t="str">
        <f>IF(INDEX([2]pivotTable!D$310:D$615,MATCH(totalExpenditure!$A14,[2]pivotTable!$A$310:$A$615,0))/100*INDEX(gDP!S$6:S$271,MATCH(totalExpenditure!$A14,gDP!$B$6:$B$271))=0,"",INDEX([2]pivotTable!D$310:D$615,MATCH(totalExpenditure!$A14,[2]pivotTable!$A$310:$A$615,0))/100*INDEX(gDP!S$6:S$271,MATCH(totalExpenditure!$A14,gDP!$B$6:$B$271)))</f>
        <v/>
      </c>
      <c r="BD14" s="77" t="str">
        <f>IF(INDEX([2]pivotTable!E$310:E$615,MATCH(totalExpenditure!$A14,[2]pivotTable!$A$310:$A$615,0))/100*INDEX(gDP!T$6:T$271,MATCH(totalExpenditure!$A14,gDP!$B$6:$B$271))=0,"",INDEX([2]pivotTable!E$310:E$615,MATCH(totalExpenditure!$A14,[2]pivotTable!$A$310:$A$615,0))/100*INDEX(gDP!T$6:T$271,MATCH(totalExpenditure!$A14,gDP!$B$6:$B$271)))</f>
        <v/>
      </c>
      <c r="BE14" s="77" t="str">
        <f>IF(INDEX([2]pivotTable!F$310:F$615,MATCH(totalExpenditure!$A14,[2]pivotTable!$A$310:$A$615,0))/100*INDEX(gDP!U$6:U$271,MATCH(totalExpenditure!$A14,gDP!$B$6:$B$271))=0,"",INDEX([2]pivotTable!F$310:F$615,MATCH(totalExpenditure!$A14,[2]pivotTable!$A$310:$A$615,0))/100*INDEX(gDP!U$6:U$271,MATCH(totalExpenditure!$A14,gDP!$B$6:$B$271)))</f>
        <v/>
      </c>
      <c r="BF14" s="77" t="str">
        <f>IF(INDEX([2]pivotTable!G$310:G$615,MATCH(totalExpenditure!$A14,[2]pivotTable!$A$310:$A$615,0))/100*INDEX(gDP!V$6:V$271,MATCH(totalExpenditure!$A14,gDP!$B$6:$B$271))=0,"",INDEX([2]pivotTable!G$310:G$615,MATCH(totalExpenditure!$A14,[2]pivotTable!$A$310:$A$615,0))/100*INDEX(gDP!V$6:V$271,MATCH(totalExpenditure!$A14,gDP!$B$6:$B$271)))</f>
        <v/>
      </c>
      <c r="BG14" s="77" t="str">
        <f>IF(INDEX([2]pivotTable!H$310:H$615,MATCH(totalExpenditure!$A14,[2]pivotTable!$A$310:$A$615,0))/100*INDEX(gDP!W$6:W$271,MATCH(totalExpenditure!$A14,gDP!$B$6:$B$271))=0,"",INDEX([2]pivotTable!H$310:H$615,MATCH(totalExpenditure!$A14,[2]pivotTable!$A$310:$A$615,0))/100*INDEX(gDP!W$6:W$271,MATCH(totalExpenditure!$A14,gDP!$B$6:$B$271)))</f>
        <v/>
      </c>
      <c r="BH14" s="77" t="str">
        <f>IF(INDEX([2]pivotTable!I$310:I$615,MATCH(totalExpenditure!$A14,[2]pivotTable!$A$310:$A$615,0))/100*INDEX(gDP!X$6:X$271,MATCH(totalExpenditure!$A14,gDP!$B$6:$B$271))=0,"",INDEX([2]pivotTable!I$310:I$615,MATCH(totalExpenditure!$A14,[2]pivotTable!$A$310:$A$615,0))/100*INDEX(gDP!X$6:X$271,MATCH(totalExpenditure!$A14,gDP!$B$6:$B$271)))</f>
        <v/>
      </c>
      <c r="BI14" s="77" t="str">
        <f>IF(INDEX([2]pivotTable!J$310:J$615,MATCH(totalExpenditure!$A14,[2]pivotTable!$A$310:$A$615,0))/100*INDEX(gDP!Y$6:Y$271,MATCH(totalExpenditure!$A14,gDP!$B$6:$B$271))=0,"",INDEX([2]pivotTable!J$310:J$615,MATCH(totalExpenditure!$A14,[2]pivotTable!$A$310:$A$615,0))/100*INDEX(gDP!Y$6:Y$271,MATCH(totalExpenditure!$A14,gDP!$B$6:$B$271)))</f>
        <v/>
      </c>
      <c r="BJ14" s="77" t="str">
        <f>IF(INDEX([2]pivotTable!K$310:K$615,MATCH(totalExpenditure!$A14,[2]pivotTable!$A$310:$A$615,0))/100*INDEX(gDP!Z$6:Z$271,MATCH(totalExpenditure!$A14,gDP!$B$6:$B$271))=0,"",INDEX([2]pivotTable!K$310:K$615,MATCH(totalExpenditure!$A14,[2]pivotTable!$A$310:$A$615,0))/100*INDEX(gDP!Z$6:Z$271,MATCH(totalExpenditure!$A14,gDP!$B$6:$B$271)))</f>
        <v/>
      </c>
      <c r="BK14" s="77" t="str">
        <f>IF(INDEX([2]pivotTable!L$310:L$615,MATCH(totalExpenditure!$A14,[2]pivotTable!$A$310:$A$615,0))/100*INDEX(gDP!AA$6:AA$271,MATCH(totalExpenditure!$A14,gDP!$B$6:$B$271))=0,"",INDEX([2]pivotTable!L$310:L$615,MATCH(totalExpenditure!$A14,[2]pivotTable!$A$310:$A$615,0))/100*INDEX(gDP!AA$6:AA$271,MATCH(totalExpenditure!$A14,gDP!$B$6:$B$271)))</f>
        <v/>
      </c>
      <c r="BL14" s="77" t="str">
        <f>IF(INDEX([2]pivotTable!M$310:M$615,MATCH(totalExpenditure!$A14,[2]pivotTable!$A$310:$A$615,0))/100*INDEX(gDP!AB$6:AB$271,MATCH(totalExpenditure!$A14,gDP!$B$6:$B$271))=0,"",INDEX([2]pivotTable!M$310:M$615,MATCH(totalExpenditure!$A14,[2]pivotTable!$A$310:$A$615,0))/100*INDEX(gDP!AB$6:AB$271,MATCH(totalExpenditure!$A14,gDP!$B$6:$B$271)))</f>
        <v/>
      </c>
      <c r="BM14" s="77" t="str">
        <f>IF(INDEX([2]pivotTable!N$310:N$615,MATCH(totalExpenditure!$A14,[2]pivotTable!$A$310:$A$615,0))/100*INDEX(gDP!AC$6:AC$271,MATCH(totalExpenditure!$A14,gDP!$B$6:$B$271))=0,"",INDEX([2]pivotTable!N$310:N$615,MATCH(totalExpenditure!$A14,[2]pivotTable!$A$310:$A$615,0))/100*INDEX(gDP!AC$6:AC$271,MATCH(totalExpenditure!$A14,gDP!$B$6:$B$271)))</f>
        <v/>
      </c>
      <c r="BN14" s="77" t="str">
        <f>IF(INDEX([2]pivotTable!O$310:O$615,MATCH(totalExpenditure!$A14,[2]pivotTable!$A$310:$A$615,0))/100*INDEX(gDP!AD$6:AD$271,MATCH(totalExpenditure!$A14,gDP!$B$6:$B$271))=0,"",INDEX([2]pivotTable!O$310:O$615,MATCH(totalExpenditure!$A14,[2]pivotTable!$A$310:$A$615,0))/100*INDEX(gDP!AD$6:AD$271,MATCH(totalExpenditure!$A14,gDP!$B$6:$B$271)))</f>
        <v/>
      </c>
      <c r="BO14" s="77" t="str">
        <f>IF(INDEX([2]pivotTable!P$310:P$615,MATCH(totalExpenditure!$A14,[2]pivotTable!$A$310:$A$615,0))/100*INDEX(gDP!AE$6:AE$271,MATCH(totalExpenditure!$A14,gDP!$B$6:$B$271))=0,"",INDEX([2]pivotTable!P$310:P$615,MATCH(totalExpenditure!$A14,[2]pivotTable!$A$310:$A$615,0))/100*INDEX(gDP!AE$6:AE$271,MATCH(totalExpenditure!$A14,gDP!$B$6:$B$271)))</f>
        <v/>
      </c>
      <c r="BP14" s="77" t="str">
        <f>IF(INDEX([2]pivotTable!Q$310:Q$615,MATCH(totalExpenditure!$A14,[2]pivotTable!$A$310:$A$615,0))/100*INDEX(gDP!AF$6:AF$271,MATCH(totalExpenditure!$A14,gDP!$B$6:$B$271))=0,"",INDEX([2]pivotTable!Q$310:Q$615,MATCH(totalExpenditure!$A14,[2]pivotTable!$A$310:$A$615,0))/100*INDEX(gDP!AF$6:AF$271,MATCH(totalExpenditure!$A14,gDP!$B$6:$B$271)))</f>
        <v/>
      </c>
      <c r="BQ14" s="77" t="str">
        <f>IF(INDEX([2]pivotTable!R$310:R$615,MATCH(totalExpenditure!$A14,[2]pivotTable!$A$310:$A$615,0))/100*INDEX(gDP!AG$6:AG$271,MATCH(totalExpenditure!$A14,gDP!$B$6:$B$271))=0,"",INDEX([2]pivotTable!R$310:R$615,MATCH(totalExpenditure!$A14,[2]pivotTable!$A$310:$A$615,0))/100*INDEX(gDP!AG$6:AG$271,MATCH(totalExpenditure!$A14,gDP!$B$6:$B$271)))</f>
        <v/>
      </c>
      <c r="BR14" s="77" t="str">
        <f>IF(INDEX([2]pivotTable!S$310:S$615,MATCH(totalExpenditure!$A14,[2]pivotTable!$A$310:$A$615,0))/100*INDEX(gDP!AH$6:AH$271,MATCH(totalExpenditure!$A14,gDP!$B$6:$B$271))=0,"",INDEX([2]pivotTable!S$310:S$615,MATCH(totalExpenditure!$A14,[2]pivotTable!$A$310:$A$615,0))/100*INDEX(gDP!AH$6:AH$271,MATCH(totalExpenditure!$A14,gDP!$B$6:$B$271)))</f>
        <v/>
      </c>
      <c r="BS14" s="77">
        <f>IF(INDEX([2]pivotTable!T$310:T$615,MATCH(totalExpenditure!$A14,[2]pivotTable!$A$310:$A$615,0))/100*INDEX(gDP!AI$6:AI$271,MATCH(totalExpenditure!$A14,gDP!$B$6:$B$271))=0,"",INDEX([2]pivotTable!T$310:T$615,MATCH(totalExpenditure!$A14,[2]pivotTable!$A$310:$A$615,0))/100*INDEX(gDP!AI$6:AI$271,MATCH(totalExpenditure!$A14,gDP!$B$6:$B$271)))</f>
        <v>2289912999.7436404</v>
      </c>
      <c r="BT14" s="77">
        <f>IF(INDEX([2]pivotTable!U$310:U$615,MATCH(totalExpenditure!$A14,[2]pivotTable!$A$310:$A$615,0))/100*INDEX(gDP!AJ$6:AJ$271,MATCH(totalExpenditure!$A14,gDP!$B$6:$B$271))=0,"",INDEX([2]pivotTable!U$310:U$615,MATCH(totalExpenditure!$A14,[2]pivotTable!$A$310:$A$615,0))/100*INDEX(gDP!AJ$6:AJ$271,MATCH(totalExpenditure!$A14,gDP!$B$6:$B$271)))</f>
        <v>3756455688.5160022</v>
      </c>
      <c r="BU14" s="77">
        <f>IF(INDEX([2]pivotTable!V$310:V$615,MATCH(totalExpenditure!$A14,[2]pivotTable!$A$310:$A$615,0))/100*INDEX(gDP!AK$6:AK$271,MATCH(totalExpenditure!$A14,gDP!$B$6:$B$271))=0,"",INDEX([2]pivotTable!V$310:V$615,MATCH(totalExpenditure!$A14,[2]pivotTable!$A$310:$A$615,0))/100*INDEX(gDP!AK$6:AK$271,MATCH(totalExpenditure!$A14,gDP!$B$6:$B$271)))</f>
        <v>4621334129.6250343</v>
      </c>
      <c r="BV14" s="77">
        <f>IF(INDEX([2]pivotTable!W$310:W$615,MATCH(totalExpenditure!$A14,[2]pivotTable!$A$310:$A$615,0))/100*INDEX(gDP!AL$6:AL$271,MATCH(totalExpenditure!$A14,gDP!$B$6:$B$271))=0,"",INDEX([2]pivotTable!W$310:W$615,MATCH(totalExpenditure!$A14,[2]pivotTable!$A$310:$A$615,0))/100*INDEX(gDP!AL$6:AL$271,MATCH(totalExpenditure!$A14,gDP!$B$6:$B$271)))</f>
        <v>4924227672.3123121</v>
      </c>
      <c r="BW14" s="77">
        <f>IF(INDEX([2]pivotTable!X$310:X$615,MATCH(totalExpenditure!$A14,[2]pivotTable!$A$310:$A$615,0))/100*INDEX(gDP!AM$6:AM$271,MATCH(totalExpenditure!$A14,gDP!$B$6:$B$271))=0,"",INDEX([2]pivotTable!X$310:X$615,MATCH(totalExpenditure!$A14,[2]pivotTable!$A$310:$A$615,0))/100*INDEX(gDP!AM$6:AM$271,MATCH(totalExpenditure!$A14,gDP!$B$6:$B$271)))</f>
        <v>4659664000</v>
      </c>
      <c r="BX14" s="77">
        <f>IF(INDEX([2]pivotTable!Y$310:Y$615,MATCH(totalExpenditure!$A14,[2]pivotTable!$A$310:$A$615,0))/100*INDEX(gDP!AN$6:AN$271,MATCH(totalExpenditure!$A14,gDP!$B$6:$B$271))=0,"",INDEX([2]pivotTable!Y$310:Y$615,MATCH(totalExpenditure!$A14,[2]pivotTable!$A$310:$A$615,0))/100*INDEX(gDP!AN$6:AN$271,MATCH(totalExpenditure!$A14,gDP!$B$6:$B$271)))</f>
        <v>4799390550</v>
      </c>
      <c r="BY14" s="77">
        <f>IF(INDEX([2]pivotTable!Z$310:Z$615,MATCH(totalExpenditure!$A14,[2]pivotTable!$A$310:$A$615,0))/100*INDEX(gDP!AO$6:AO$271,MATCH(totalExpenditure!$A14,gDP!$B$6:$B$271))=0,"",INDEX([2]pivotTable!Z$310:Z$615,MATCH(totalExpenditure!$A14,[2]pivotTable!$A$310:$A$615,0))/100*INDEX(gDP!AO$6:AO$271,MATCH(totalExpenditure!$A14,gDP!$B$6:$B$271)))</f>
        <v>4735405650</v>
      </c>
      <c r="BZ14" s="77">
        <f>IF(INDEX([2]pivotTable!AA$310:AA$615,MATCH(totalExpenditure!$A14,[2]pivotTable!$A$310:$A$615,0))/100*INDEX(gDP!AP$6:AP$271,MATCH(totalExpenditure!$A14,gDP!$B$6:$B$271))=0,"",INDEX([2]pivotTable!AA$310:AA$615,MATCH(totalExpenditure!$A14,[2]pivotTable!$A$310:$A$615,0))/100*INDEX(gDP!AP$6:AP$271,MATCH(totalExpenditure!$A14,gDP!$B$6:$B$271)))</f>
        <v>5095746600</v>
      </c>
      <c r="CA14" s="77">
        <f>IF(INDEX([2]pivotTable!AB$310:AB$615,MATCH(totalExpenditure!$A14,[2]pivotTable!$A$310:$A$615,0))/100*INDEX(gDP!AQ$6:AQ$271,MATCH(totalExpenditure!$A14,gDP!$B$6:$B$271))=0,"",INDEX([2]pivotTable!AB$310:AB$615,MATCH(totalExpenditure!$A14,[2]pivotTable!$A$310:$A$615,0))/100*INDEX(gDP!AQ$6:AQ$271,MATCH(totalExpenditure!$A14,gDP!$B$6:$B$271)))</f>
        <v>5171804725</v>
      </c>
      <c r="CB14" s="77">
        <f>IF(INDEX([2]pivotTable!AC$310:AC$615,MATCH(totalExpenditure!$A14,[2]pivotTable!$A$310:$A$615,0))/100*INDEX(gDP!AR$6:AR$271,MATCH(totalExpenditure!$A14,gDP!$B$6:$B$271))=0,"",INDEX([2]pivotTable!AC$310:AC$615,MATCH(totalExpenditure!$A14,[2]pivotTable!$A$310:$A$615,0))/100*INDEX(gDP!AR$6:AR$271,MATCH(totalExpenditure!$A14,gDP!$B$6:$B$271)))</f>
        <v>5358584700</v>
      </c>
      <c r="CC14" s="77">
        <f>IF(INDEX([2]pivotTable!AD$310:AD$615,MATCH(totalExpenditure!$A14,[2]pivotTable!$A$310:$A$615,0))/100*INDEX(gDP!AS$6:AS$271,MATCH(totalExpenditure!$A14,gDP!$B$6:$B$271))=0,"",INDEX([2]pivotTable!AD$310:AD$615,MATCH(totalExpenditure!$A14,[2]pivotTable!$A$310:$A$615,0))/100*INDEX(gDP!AS$6:AS$271,MATCH(totalExpenditure!$A14,gDP!$B$6:$B$271)))</f>
        <v>5371450875</v>
      </c>
      <c r="CD14" s="77">
        <f>IF(INDEX([2]pivotTable!AE$310:AE$615,MATCH(totalExpenditure!$A14,[2]pivotTable!$A$310:$A$615,0))/100*INDEX(gDP!AT$6:AT$271,MATCH(totalExpenditure!$A14,gDP!$B$6:$B$271))=0,"",INDEX([2]pivotTable!AE$310:AE$615,MATCH(totalExpenditure!$A14,[2]pivotTable!$A$310:$A$615,0))/100*INDEX(gDP!AT$6:AT$271,MATCH(totalExpenditure!$A14,gDP!$B$6:$B$271)))</f>
        <v>5185847274.999999</v>
      </c>
      <c r="CE14" s="77">
        <f>IF(INDEX([2]pivotTable!AF$310:AF$615,MATCH(totalExpenditure!$A14,[2]pivotTable!$A$310:$A$615,0))/100*INDEX(gDP!AU$6:AU$271,MATCH(totalExpenditure!$A14,gDP!$B$6:$B$271))=0,"",INDEX([2]pivotTable!AF$310:AF$615,MATCH(totalExpenditure!$A14,[2]pivotTable!$A$310:$A$615,0))/100*INDEX(gDP!AU$6:AU$271,MATCH(totalExpenditure!$A14,gDP!$B$6:$B$271)))</f>
        <v>2980582129.681736</v>
      </c>
      <c r="CF14" s="77">
        <f>IF(INDEX([2]pivotTable!AG$310:AG$615,MATCH(totalExpenditure!$A14,[2]pivotTable!$A$310:$A$615,0))/100*INDEX(gDP!AV$6:AV$271,MATCH(totalExpenditure!$A14,gDP!$B$6:$B$271))=0,"",INDEX([2]pivotTable!AG$310:AG$615,MATCH(totalExpenditure!$A14,[2]pivotTable!$A$310:$A$615,0))/100*INDEX(gDP!AV$6:AV$271,MATCH(totalExpenditure!$A14,gDP!$B$6:$B$271)))</f>
        <v>3891402691.5113983</v>
      </c>
      <c r="CG14" s="77">
        <f>IF(INDEX([2]pivotTable!AH$310:AH$615,MATCH(totalExpenditure!$A14,[2]pivotTable!$A$310:$A$615,0))/100*INDEX(gDP!AW$6:AW$271,MATCH(totalExpenditure!$A14,gDP!$B$6:$B$271))=0,"",INDEX([2]pivotTable!AH$310:AH$615,MATCH(totalExpenditure!$A14,[2]pivotTable!$A$310:$A$615,0))/100*INDEX(gDP!AW$6:AW$271,MATCH(totalExpenditure!$A14,gDP!$B$6:$B$271)))</f>
        <v>5170259016.2175112</v>
      </c>
      <c r="CH14" s="77" t="str">
        <f>IF(INDEX([2]pivotTable!AI$310:AI$615,MATCH(totalExpenditure!$A14,[2]pivotTable!$A$310:$A$615,0))/100*INDEX(gDP!AX$6:AX$271,MATCH(totalExpenditure!$A14,gDP!$B$6:$B$271))=0,"",INDEX([2]pivotTable!AI$310:AI$615,MATCH(totalExpenditure!$A14,[2]pivotTable!$A$310:$A$615,0))/100*INDEX(gDP!AX$6:AX$271,MATCH(totalExpenditure!$A14,gDP!$B$6:$B$271)))</f>
        <v/>
      </c>
      <c r="CI14" s="77" t="str">
        <f>IF(INDEX([2]pivotTable!AJ$310:AJ$615,MATCH(totalExpenditure!$A14,[2]pivotTable!$A$310:$A$615,0))/100*INDEX(gDP!AY$6:AY$271,MATCH(totalExpenditure!$A14,gDP!$B$6:$B$271))=0,"",INDEX([2]pivotTable!AJ$310:AJ$615,MATCH(totalExpenditure!$A14,[2]pivotTable!$A$310:$A$615,0))/100*INDEX(gDP!AY$6:AY$271,MATCH(totalExpenditure!$A14,gDP!$B$6:$B$271)))</f>
        <v/>
      </c>
      <c r="CJ14" s="77" t="str">
        <f>IF(INDEX([2]pivotTable!AK$310:AK$615,MATCH(totalExpenditure!$A14,[2]pivotTable!$A$310:$A$615,0))/100*INDEX(gDP!AZ$6:AZ$271,MATCH(totalExpenditure!$A14,gDP!$B$6:$B$271))=0,"",INDEX([2]pivotTable!AK$310:AK$615,MATCH(totalExpenditure!$A14,[2]pivotTable!$A$310:$A$615,0))/100*INDEX(gDP!AZ$6:AZ$271,MATCH(totalExpenditure!$A14,gDP!$B$6:$B$271)))</f>
        <v/>
      </c>
      <c r="CK14" s="77" t="str">
        <f>IF(INDEX([2]pivotTable!AL$310:AL$615,MATCH(totalExpenditure!$A14,[2]pivotTable!$A$310:$A$615,0))/100*INDEX(gDP!BA$6:BA$271,MATCH(totalExpenditure!$A14,gDP!$B$6:$B$271))=0,"",INDEX([2]pivotTable!AL$310:AL$615,MATCH(totalExpenditure!$A14,[2]pivotTable!$A$310:$A$615,0))/100*INDEX(gDP!BA$6:BA$271,MATCH(totalExpenditure!$A14,gDP!$B$6:$B$271)))</f>
        <v/>
      </c>
      <c r="CL14" s="77" t="str">
        <f>IF(INDEX([2]pivotTable!AM$310:AM$615,MATCH(totalExpenditure!$A14,[2]pivotTable!$A$310:$A$615,0))/100*INDEX(gDP!BB$6:BB$271,MATCH(totalExpenditure!$A14,gDP!$B$6:$B$271))=0,"",INDEX([2]pivotTable!AM$310:AM$615,MATCH(totalExpenditure!$A14,[2]pivotTable!$A$310:$A$615,0))/100*INDEX(gDP!BB$6:BB$271,MATCH(totalExpenditure!$A14,gDP!$B$6:$B$271)))</f>
        <v/>
      </c>
      <c r="CM14" s="77" t="str">
        <f>IF(INDEX([2]pivotTable!AN$310:AN$615,MATCH(totalExpenditure!$A14,[2]pivotTable!$A$310:$A$615,0))/100*INDEX(gDP!BC$6:BC$271,MATCH(totalExpenditure!$A14,gDP!$B$6:$B$271))=0,"",INDEX([2]pivotTable!AN$310:AN$615,MATCH(totalExpenditure!$A14,[2]pivotTable!$A$310:$A$615,0))/100*INDEX(gDP!BC$6:BC$271,MATCH(totalExpenditure!$A14,gDP!$B$6:$B$271)))</f>
        <v/>
      </c>
      <c r="CN14" s="77" t="str">
        <f>IF(INDEX([2]pivotTable!AO$310:AO$615,MATCH(totalExpenditure!$A14,[2]pivotTable!$A$310:$A$615,0))/100*INDEX(gDP!BD$6:BD$271,MATCH(totalExpenditure!$A14,gDP!$B$6:$B$271))=0,"",INDEX([2]pivotTable!AO$310:AO$615,MATCH(totalExpenditure!$A14,[2]pivotTable!$A$310:$A$615,0))/100*INDEX(gDP!BD$6:BD$271,MATCH(totalExpenditure!$A14,gDP!$B$6:$B$271)))</f>
        <v/>
      </c>
      <c r="CO14" s="77" t="str">
        <f>IF(INDEX([2]pivotTable!AP$310:AP$615,MATCH(totalExpenditure!$A14,[2]pivotTable!$A$310:$A$615,0))/100*INDEX(gDP!BE$6:BE$271,MATCH(totalExpenditure!$A14,gDP!$B$6:$B$271))=0,"",INDEX([2]pivotTable!AP$310:AP$615,MATCH(totalExpenditure!$A14,[2]pivotTable!$A$310:$A$615,0))/100*INDEX(gDP!BE$6:BE$271,MATCH(totalExpenditure!$A14,gDP!$B$6:$B$271)))</f>
        <v/>
      </c>
      <c r="CP14" s="77" t="str">
        <f>IF(INDEX([2]pivotTable!AQ$310:AQ$615,MATCH(totalExpenditure!$A14,[2]pivotTable!$A$310:$A$615,0))/100*INDEX(gDP!BF$6:BF$271,MATCH(totalExpenditure!$A14,gDP!$B$6:$B$271))=0,"",INDEX([2]pivotTable!AQ$310:AQ$615,MATCH(totalExpenditure!$A14,[2]pivotTable!$A$310:$A$615,0))/100*INDEX(gDP!BF$6:BF$271,MATCH(totalExpenditure!$A14,gDP!$B$6:$B$271)))</f>
        <v/>
      </c>
      <c r="CQ14" s="77">
        <f>IF(INDEX([2]pivotTable!AR$310:AR$615,MATCH(totalExpenditure!$A14,[2]pivotTable!$A$310:$A$615,0))/100*INDEX(gDP!BG$6:BG$271,MATCH(totalExpenditure!$A14,gDP!$B$6:$B$271))=0,"",INDEX([2]pivotTable!AR$310:AR$615,MATCH(totalExpenditure!$A14,[2]pivotTable!$A$310:$A$615,0))/100*INDEX(gDP!BG$6:BG$271,MATCH(totalExpenditure!$A14,gDP!$B$6:$B$271)))</f>
        <v>18789612352.219475</v>
      </c>
      <c r="CR14" s="77">
        <f>IF(INDEX([2]pivotTable!AS$310:AS$615,MATCH(totalExpenditure!$A14,[2]pivotTable!$A$310:$A$615,0))/100*INDEX(gDP!BH$6:BH$271,MATCH(totalExpenditure!$A14,gDP!$B$6:$B$271))=0,"",INDEX([2]pivotTable!AS$310:AS$615,MATCH(totalExpenditure!$A14,[2]pivotTable!$A$310:$A$615,0))/100*INDEX(gDP!BH$6:BH$271,MATCH(totalExpenditure!$A14,gDP!$B$6:$B$271)))</f>
        <v>22303098202.995449</v>
      </c>
      <c r="CS14" s="77">
        <f>IF(INDEX([2]pivotTable!AT$310:AT$615,MATCH(totalExpenditure!$A14,[2]pivotTable!$A$310:$A$615,0))/100*INDEX(gDP!BI$6:BI$271,MATCH(totalExpenditure!$A14,gDP!$B$6:$B$271))=0,"",INDEX([2]pivotTable!AT$310:AT$615,MATCH(totalExpenditure!$A14,[2]pivotTable!$A$310:$A$615,0))/100*INDEX(gDP!BI$6:BI$271,MATCH(totalExpenditure!$A14,gDP!$B$6:$B$271)))</f>
        <v>20740202328.661922</v>
      </c>
      <c r="CT14" s="77">
        <f>IF(INDEX([2]pivotTable!AU$310:AU$615,MATCH(totalExpenditure!$A14,[2]pivotTable!$A$310:$A$615,0))/100*INDEX(gDP!BJ$6:BJ$271,MATCH(totalExpenditure!$A14,gDP!$B$6:$B$271))=0,"",INDEX([2]pivotTable!AU$310:AU$615,MATCH(totalExpenditure!$A14,[2]pivotTable!$A$310:$A$615,0))/100*INDEX(gDP!BJ$6:BJ$271,MATCH(totalExpenditure!$A14,gDP!$B$6:$B$271)))</f>
        <v>21819002532.238239</v>
      </c>
      <c r="CU14" s="77">
        <f>IF(INDEX([2]pivotTable!AV$310:AV$615,MATCH(totalExpenditure!$A14,[2]pivotTable!$A$310:$A$615,0))/100*INDEX(gDP!BK$6:BK$271,MATCH(totalExpenditure!$A14,gDP!$B$6:$B$271))=0,"",INDEX([2]pivotTable!AV$310:AV$615,MATCH(totalExpenditure!$A14,[2]pivotTable!$A$310:$A$615,0))/100*INDEX(gDP!BK$6:BK$271,MATCH(totalExpenditure!$A14,gDP!$B$6:$B$271)))</f>
        <v>15744596770.805281</v>
      </c>
      <c r="CV14" s="77">
        <f>IF(INDEX([2]pivotTable!AW$310:AW$615,MATCH(totalExpenditure!$A14,[2]pivotTable!$A$310:$A$615,0))/100*INDEX(gDP!BL$6:BL$271,MATCH(totalExpenditure!$A14,gDP!$B$6:$B$271))=0,"",INDEX([2]pivotTable!AW$310:AW$615,MATCH(totalExpenditure!$A14,[2]pivotTable!$A$310:$A$615,0))/100*INDEX(gDP!BL$6:BL$271,MATCH(totalExpenditure!$A14,gDP!$B$6:$B$271)))</f>
        <v>12626682077.949345</v>
      </c>
      <c r="CW14" s="77">
        <f>IF(INDEX([2]pivotTable!AX$310:AX$615,MATCH(totalExpenditure!$A14,[2]pivotTable!$A$310:$A$615,0))/100*INDEX(gDP!BM$6:BM$271,MATCH(totalExpenditure!$A14,gDP!$B$6:$B$271))=0,"",INDEX([2]pivotTable!AX$310:AX$615,MATCH(totalExpenditure!$A14,[2]pivotTable!$A$310:$A$615,0))/100*INDEX(gDP!BM$6:BM$271,MATCH(totalExpenditure!$A14,gDP!$B$6:$B$271)))</f>
        <v>11109326642.984592</v>
      </c>
      <c r="CX14" s="77">
        <f>IF(INDEX([2]pivotTable!AY$310:AY$615,MATCH(totalExpenditure!$A14,[2]pivotTable!$A$310:$A$615,0))/100*INDEX(gDP!BN$6:BN$271,MATCH(totalExpenditure!$A14,gDP!$B$6:$B$271))=0,"",INDEX([2]pivotTable!AY$310:AY$615,MATCH(totalExpenditure!$A14,[2]pivotTable!$A$310:$A$615,0))/100*INDEX(gDP!BN$6:BN$271,MATCH(totalExpenditure!$A14,gDP!$B$6:$B$271)))</f>
        <v>13612481763.385311</v>
      </c>
      <c r="CY14" s="77" t="str">
        <f>IF(INDEX([2]pivotTable!AZ$310:AZ$615,MATCH(totalExpenditure!$A14,[2]pivotTable!$A$310:$A$615,0))/100*INDEX(gDP!BO$6:BO$271,MATCH(totalExpenditure!$A14,gDP!$B$6:$B$271))=0,"",INDEX([2]pivotTable!AZ$310:AZ$615,MATCH(totalExpenditure!$A14,[2]pivotTable!$A$310:$A$615,0))/100*INDEX(gDP!BO$6:BO$271,MATCH(totalExpenditure!$A14,gDP!$B$6:$B$271)))</f>
        <v/>
      </c>
      <c r="CZ14" s="77" t="str">
        <f>IF(B14="","",IF(BA14="","",B14-B14+INDEX(gDP!Q$6:Q$271,MATCH(totalExpenditure!$A14,gDP!$B$6:$B$271))))</f>
        <v/>
      </c>
      <c r="DA14" s="77" t="str">
        <f>IF(C14="","",IF(BB14="","",C14-C14+INDEX(gDP!R$6:R$271,MATCH(totalExpenditure!$A14,gDP!$B$6:$B$271))))</f>
        <v/>
      </c>
      <c r="DB14" s="77" t="str">
        <f>IF(D14="","",IF(BC14="","",D14-D14+INDEX(gDP!S$6:S$271,MATCH(totalExpenditure!$A14,gDP!$B$6:$B$271))))</f>
        <v/>
      </c>
      <c r="DC14" s="77" t="str">
        <f>IF(E14="","",IF(BD14="","",E14-E14+INDEX(gDP!T$6:T$271,MATCH(totalExpenditure!$A14,gDP!$B$6:$B$271))))</f>
        <v/>
      </c>
      <c r="DD14" s="77" t="str">
        <f>IF(F14="","",IF(BE14="","",F14-F14+INDEX(gDP!U$6:U$271,MATCH(totalExpenditure!$A14,gDP!$B$6:$B$271))))</f>
        <v/>
      </c>
      <c r="DE14" s="77" t="str">
        <f>IF(G14="","",IF(BF14="","",G14-G14+INDEX(gDP!V$6:V$271,MATCH(totalExpenditure!$A14,gDP!$B$6:$B$271))))</f>
        <v/>
      </c>
      <c r="DF14" s="77" t="str">
        <f>IF(H14="","",IF(BG14="","",H14-H14+INDEX(gDP!W$6:W$271,MATCH(totalExpenditure!$A14,gDP!$B$6:$B$271))))</f>
        <v/>
      </c>
      <c r="DG14" s="77" t="str">
        <f>IF(I14="","",IF(BH14="","",I14-I14+INDEX(gDP!X$6:X$271,MATCH(totalExpenditure!$A14,gDP!$B$6:$B$271))))</f>
        <v/>
      </c>
      <c r="DH14" s="77" t="str">
        <f>IF(J14="","",IF(BI14="","",J14-J14+INDEX(gDP!Y$6:Y$271,MATCH(totalExpenditure!$A14,gDP!$B$6:$B$271))))</f>
        <v/>
      </c>
      <c r="DI14" s="77" t="str">
        <f>IF(K14="","",IF(BJ14="","",K14-K14+INDEX(gDP!Z$6:Z$271,MATCH(totalExpenditure!$A14,gDP!$B$6:$B$271))))</f>
        <v/>
      </c>
      <c r="DJ14" s="77" t="str">
        <f>IF(L14="","",IF(BK14="","",L14-L14+INDEX(gDP!AA$6:AA$271,MATCH(totalExpenditure!$A14,gDP!$B$6:$B$271))))</f>
        <v/>
      </c>
      <c r="DK14" s="77" t="str">
        <f>IF(M14="","",IF(BL14="","",M14-M14+INDEX(gDP!AB$6:AB$271,MATCH(totalExpenditure!$A14,gDP!$B$6:$B$271))))</f>
        <v/>
      </c>
      <c r="DL14" s="77" t="str">
        <f>IF(N14="","",IF(BM14="","",N14-N14+INDEX(gDP!AC$6:AC$271,MATCH(totalExpenditure!$A14,gDP!$B$6:$B$271))))</f>
        <v/>
      </c>
      <c r="DM14" s="77" t="str">
        <f>IF(O14="","",IF(BN14="","",O14-O14+INDEX(gDP!AD$6:AD$271,MATCH(totalExpenditure!$A14,gDP!$B$6:$B$271))))</f>
        <v/>
      </c>
      <c r="DN14" s="77" t="str">
        <f>IF(P14="","",IF(BO14="","",P14-P14+INDEX(gDP!AE$6:AE$271,MATCH(totalExpenditure!$A14,gDP!$B$6:$B$271))))</f>
        <v/>
      </c>
      <c r="DO14" s="77" t="str">
        <f>IF(Q14="","",IF(BP14="","",Q14-Q14+INDEX(gDP!AF$6:AF$271,MATCH(totalExpenditure!$A14,gDP!$B$6:$B$271))))</f>
        <v/>
      </c>
      <c r="DP14" s="77" t="str">
        <f>IF(R14="","",IF(BQ14="","",R14-R14+INDEX(gDP!AG$6:AG$271,MATCH(totalExpenditure!$A14,gDP!$B$6:$B$271))))</f>
        <v/>
      </c>
      <c r="DQ14" s="77" t="str">
        <f>IF(S14="","",IF(BR14="","",S14-S14+INDEX(gDP!AH$6:AH$271,MATCH(totalExpenditure!$A14,gDP!$B$6:$B$271))))</f>
        <v/>
      </c>
      <c r="DR14" s="77">
        <f>IF(T14="","",IF(BS14="","",T14-T14+INDEX(gDP!AI$6:AI$271,MATCH(totalExpenditure!$A14,gDP!$B$6:$B$271))))</f>
        <v>141352654305.16299</v>
      </c>
      <c r="DS14" s="77">
        <f>IF(U14="","",IF(BT14="","",U14-U14+INDEX(gDP!AJ$6:AJ$271,MATCH(totalExpenditure!$A14,gDP!$B$6:$B$271))))</f>
        <v>189719984268.48499</v>
      </c>
      <c r="DT14" s="77">
        <f>IF(V14="","",IF(BU14="","",V14-V14+INDEX(gDP!AK$6:AK$271,MATCH(totalExpenditure!$A14,gDP!$B$6:$B$271))))</f>
        <v>228778917308.17001</v>
      </c>
      <c r="DU14" s="77">
        <f>IF(W14="","",IF(BV14="","",W14-W14+INDEX(gDP!AL$6:AL$271,MATCH(totalExpenditure!$A14,gDP!$B$6:$B$271))))</f>
        <v>236741715015.01501</v>
      </c>
      <c r="DV14" s="77">
        <f>IF(X14="","",IF(BW14="","",X14-X14+INDEX(gDP!AM$6:AM$271,MATCH(totalExpenditure!$A14,gDP!$B$6:$B$271))))</f>
        <v>257440000000</v>
      </c>
      <c r="DW14" s="77">
        <f>IF(Y14="","",IF(BX14="","",Y14-Y14+INDEX(gDP!AN$6:AN$271,MATCH(totalExpenditure!$A14,gDP!$B$6:$B$271))))</f>
        <v>258031750000</v>
      </c>
      <c r="DX14" s="77">
        <f>IF(Z14="","",IF(BY14="","",Z14-Z14+INDEX(gDP!AO$6:AO$271,MATCH(totalExpenditure!$A14,gDP!$B$6:$B$271))))</f>
        <v>272149750000</v>
      </c>
      <c r="DY14" s="77">
        <f>IF(AA14="","",IF(BZ14="","",AA14-AA14+INDEX(gDP!AP$6:AP$271,MATCH(totalExpenditure!$A14,gDP!$B$6:$B$271))))</f>
        <v>292859000000</v>
      </c>
      <c r="DZ14" s="77">
        <f>IF(AB14="","",IF(CA14="","",AB14-AB14+INDEX(gDP!AQ$6:AQ$271,MATCH(totalExpenditure!$A14,gDP!$B$6:$B$271))))</f>
        <v>298948250000</v>
      </c>
      <c r="EA14" s="77">
        <f>IF(AC14="","",IF(CB14="","",AC14-AC14+INDEX(gDP!AR$6:AR$271,MATCH(totalExpenditure!$A14,gDP!$B$6:$B$271))))</f>
        <v>283523000000</v>
      </c>
      <c r="EB14" s="77">
        <f>IF(AD14="","",IF(CC14="","",AD14-AD14+INDEX(gDP!AS$6:AS$271,MATCH(totalExpenditure!$A14,gDP!$B$6:$B$271))))</f>
        <v>284203750000</v>
      </c>
      <c r="EC14" s="77">
        <f>IF(AE14="","",IF(CD14="","",AE14-AE14+INDEX(gDP!AT$6:AT$271,MATCH(totalExpenditure!$A14,gDP!$B$6:$B$271))))</f>
        <v>268696750000</v>
      </c>
      <c r="ED14" s="77">
        <f>IF(AF14="","",IF(CE14="","",AF14-AF14+INDEX(gDP!AU$6:AU$271,MATCH(totalExpenditure!$A14,gDP!$B$6:$B$271))))</f>
        <v>97724004251.860199</v>
      </c>
      <c r="EE14" s="77">
        <f>IF(AG14="","",IF(CF14="","",AG14-AG14+INDEX(gDP!AV$6:AV$271,MATCH(totalExpenditure!$A14,gDP!$B$6:$B$271))))</f>
        <v>127586973492.177</v>
      </c>
      <c r="EF14" s="77">
        <f>IF(AH14="","",IF(CG14="","",AH14-AH14+INDEX(gDP!AW$6:AW$271,MATCH(totalExpenditure!$A14,gDP!$B$6:$B$271))))</f>
        <v>164657930452.78699</v>
      </c>
      <c r="EG14" s="77" t="str">
        <f>IF(AI14="","",IF(CH14="","",AI14-AI14+INDEX(gDP!AX$6:AX$271,MATCH(totalExpenditure!$A14,gDP!$B$6:$B$271))))</f>
        <v/>
      </c>
      <c r="EH14" s="77" t="str">
        <f>IF(AJ14="","",IF(CI14="","",AJ14-AJ14+INDEX(gDP!AY$6:AY$271,MATCH(totalExpenditure!$A14,gDP!$B$6:$B$271))))</f>
        <v/>
      </c>
      <c r="EI14" s="77" t="str">
        <f>IF(AK14="","",IF(CJ14="","",AK14-AK14+INDEX(gDP!AZ$6:AZ$271,MATCH(totalExpenditure!$A14,gDP!$B$6:$B$271))))</f>
        <v/>
      </c>
      <c r="EJ14" s="77" t="str">
        <f>IF(AL14="","",IF(CK14="","",AL14-AL14+INDEX(gDP!BA$6:BA$271,MATCH(totalExpenditure!$A14,gDP!$B$6:$B$271))))</f>
        <v/>
      </c>
      <c r="EK14" s="77" t="str">
        <f>IF(AM14="","",IF(CL14="","",AM14-AM14+INDEX(gDP!BB$6:BB$271,MATCH(totalExpenditure!$A14,gDP!$B$6:$B$271))))</f>
        <v/>
      </c>
      <c r="EL14" s="77" t="str">
        <f>IF(AN14="","",IF(CM14="","",AN14-AN14+INDEX(gDP!BC$6:BC$271,MATCH(totalExpenditure!$A14,gDP!$B$6:$B$271))))</f>
        <v/>
      </c>
      <c r="EM14" s="77" t="str">
        <f>IF(AO14="","",IF(CN14="","",AO14-AO14+INDEX(gDP!BD$6:BD$271,MATCH(totalExpenditure!$A14,gDP!$B$6:$B$271))))</f>
        <v/>
      </c>
      <c r="EN14" s="77" t="str">
        <f>IF(AP14="","",IF(CO14="","",AP14-AP14+INDEX(gDP!BE$6:BE$271,MATCH(totalExpenditure!$A14,gDP!$B$6:$B$271))))</f>
        <v/>
      </c>
      <c r="EO14" s="77" t="str">
        <f>IF(AQ14="","",IF(CP14="","",AQ14-AQ14+INDEX(gDP!BF$6:BF$271,MATCH(totalExpenditure!$A14,gDP!$B$6:$B$271))))</f>
        <v/>
      </c>
      <c r="EP14" s="77">
        <f>IF(AR14="","",IF(CQ14="","",AR14-AR14+INDEX(gDP!BG$6:BG$271,MATCH(totalExpenditure!$A14,gDP!$B$6:$B$271))))</f>
        <v>526319673731.638</v>
      </c>
      <c r="EQ14" s="77">
        <f>IF(AS14="","",IF(CR14="","",AS14-AS14+INDEX(gDP!BH$6:BH$271,MATCH(totalExpenditure!$A14,gDP!$B$6:$B$271))))</f>
        <v>594749285413.21204</v>
      </c>
      <c r="ER14" s="77">
        <f>IF(AT14="","",IF(CS14="","",AT14-AT14+INDEX(gDP!BI$6:BI$271,MATCH(totalExpenditure!$A14,gDP!$B$6:$B$271))))</f>
        <v>557532320662.95496</v>
      </c>
      <c r="ES14" s="77">
        <f>IF(AU14="","",IF(CT14="","",AU14-AU14+INDEX(gDP!BJ$6:BJ$271,MATCH(totalExpenditure!$A14,gDP!$B$6:$B$271))))</f>
        <v>643628393281.36401</v>
      </c>
      <c r="ET14" s="77">
        <f>IF(AV14="","",IF(CU14="","",AV14-AV14+INDEX(gDP!BK$6:BK$271,MATCH(totalExpenditure!$A14,gDP!$B$6:$B$271))))</f>
        <v>524819892360.17603</v>
      </c>
      <c r="EU14" s="77">
        <f>IF(AW14="","",IF(CV14="","",AW14-AW14+INDEX(gDP!BL$6:BL$271,MATCH(totalExpenditure!$A14,gDP!$B$6:$B$271))))</f>
        <v>447754683615.22498</v>
      </c>
      <c r="EV14" s="77">
        <f>IF(AX14="","",IF(CW14="","",AX14-AX14+INDEX(gDP!BM$6:BM$271,MATCH(totalExpenditure!$A14,gDP!$B$6:$B$271))))</f>
        <v>385740508436.96503</v>
      </c>
      <c r="EW14" s="77">
        <f>IF(AY14="","",IF(CX14="","",AY14-AY14+INDEX(gDP!BN$6:BN$271,MATCH(totalExpenditure!$A14,gDP!$B$6:$B$271))))</f>
        <v>487902572164.34802</v>
      </c>
      <c r="EX14" s="77" t="str">
        <f>IF(AZ14="","",IF(CY14="","",AZ14-AZ14+INDEX(gDP!BO$6:BO$271,MATCH(totalExpenditure!$A14,gDP!$B$6:$B$271))))</f>
        <v/>
      </c>
    </row>
    <row r="15" spans="1:154" x14ac:dyDescent="0.35">
      <c r="A15" t="s">
        <v>239</v>
      </c>
      <c r="B15" s="77" t="str">
        <f>IF(INDEX([2]pivotTable!B$3:B$308,MATCH(totalExpenditure!$A15,[2]pivotTable!$A$3:$A$308,0))/100*INDEX(gDP!Q$6:Q$271,MATCH(totalExpenditure!$A15,gDP!$B$6:$B$271))=0,"",INDEX([2]pivotTable!B$3:B$308,MATCH(totalExpenditure!$A15,[2]pivotTable!$A$3:$A$308,0))/100*INDEX(gDP!Q$6:Q$271,MATCH(totalExpenditure!$A15,gDP!$B$6:$B$271)))</f>
        <v/>
      </c>
      <c r="C15" s="77" t="str">
        <f>IF(INDEX([2]pivotTable!C$3:C$308,MATCH(totalExpenditure!$A15,[2]pivotTable!$A$3:$A$308,0))/100*INDEX(gDP!R$6:R$271,MATCH(totalExpenditure!$A15,gDP!$B$6:$B$271))=0,"",INDEX([2]pivotTable!C$3:C$308,MATCH(totalExpenditure!$A15,[2]pivotTable!$A$3:$A$308,0))/100*INDEX(gDP!R$6:R$271,MATCH(totalExpenditure!$A15,gDP!$B$6:$B$271)))</f>
        <v/>
      </c>
      <c r="D15" s="77" t="str">
        <f>IF(INDEX([2]pivotTable!D$3:D$308,MATCH(totalExpenditure!$A15,[2]pivotTable!$A$3:$A$308,0))/100*INDEX(gDP!S$6:S$271,MATCH(totalExpenditure!$A15,gDP!$B$6:$B$271))=0,"",INDEX([2]pivotTable!D$3:D$308,MATCH(totalExpenditure!$A15,[2]pivotTable!$A$3:$A$308,0))/100*INDEX(gDP!S$6:S$271,MATCH(totalExpenditure!$A15,gDP!$B$6:$B$271)))</f>
        <v/>
      </c>
      <c r="E15" s="77" t="str">
        <f>IF(INDEX([2]pivotTable!E$3:E$308,MATCH(totalExpenditure!$A15,[2]pivotTable!$A$3:$A$308,0))/100*INDEX(gDP!T$6:T$271,MATCH(totalExpenditure!$A15,gDP!$B$6:$B$271))=0,"",INDEX([2]pivotTable!E$3:E$308,MATCH(totalExpenditure!$A15,[2]pivotTable!$A$3:$A$308,0))/100*INDEX(gDP!T$6:T$271,MATCH(totalExpenditure!$A15,gDP!$B$6:$B$271)))</f>
        <v/>
      </c>
      <c r="F15" s="77" t="str">
        <f>IF(INDEX([2]pivotTable!F$3:F$308,MATCH(totalExpenditure!$A15,[2]pivotTable!$A$3:$A$308,0))/100*INDEX(gDP!U$6:U$271,MATCH(totalExpenditure!$A15,gDP!$B$6:$B$271))=0,"",INDEX([2]pivotTable!F$3:F$308,MATCH(totalExpenditure!$A15,[2]pivotTable!$A$3:$A$308,0))/100*INDEX(gDP!U$6:U$271,MATCH(totalExpenditure!$A15,gDP!$B$6:$B$271)))</f>
        <v/>
      </c>
      <c r="G15" s="77" t="str">
        <f>IF(INDEX([2]pivotTable!G$3:G$308,MATCH(totalExpenditure!$A15,[2]pivotTable!$A$3:$A$308,0))/100*INDEX(gDP!V$6:V$271,MATCH(totalExpenditure!$A15,gDP!$B$6:$B$271))=0,"",INDEX([2]pivotTable!G$3:G$308,MATCH(totalExpenditure!$A15,[2]pivotTable!$A$3:$A$308,0))/100*INDEX(gDP!V$6:V$271,MATCH(totalExpenditure!$A15,gDP!$B$6:$B$271)))</f>
        <v/>
      </c>
      <c r="H15" s="77" t="str">
        <f>IF(INDEX([2]pivotTable!H$3:H$308,MATCH(totalExpenditure!$A15,[2]pivotTable!$A$3:$A$308,0))/100*INDEX(gDP!W$6:W$271,MATCH(totalExpenditure!$A15,gDP!$B$6:$B$271))=0,"",INDEX([2]pivotTable!H$3:H$308,MATCH(totalExpenditure!$A15,[2]pivotTable!$A$3:$A$308,0))/100*INDEX(gDP!W$6:W$271,MATCH(totalExpenditure!$A15,gDP!$B$6:$B$271)))</f>
        <v/>
      </c>
      <c r="I15" s="77" t="str">
        <f>IF(INDEX([2]pivotTable!I$3:I$308,MATCH(totalExpenditure!$A15,[2]pivotTable!$A$3:$A$308,0))/100*INDEX(gDP!X$6:X$271,MATCH(totalExpenditure!$A15,gDP!$B$6:$B$271))=0,"",INDEX([2]pivotTable!I$3:I$308,MATCH(totalExpenditure!$A15,[2]pivotTable!$A$3:$A$308,0))/100*INDEX(gDP!X$6:X$271,MATCH(totalExpenditure!$A15,gDP!$B$6:$B$271)))</f>
        <v/>
      </c>
      <c r="J15" s="77" t="str">
        <f>IF(INDEX([2]pivotTable!J$3:J$308,MATCH(totalExpenditure!$A15,[2]pivotTable!$A$3:$A$308,0))/100*INDEX(gDP!Y$6:Y$271,MATCH(totalExpenditure!$A15,gDP!$B$6:$B$271))=0,"",INDEX([2]pivotTable!J$3:J$308,MATCH(totalExpenditure!$A15,[2]pivotTable!$A$3:$A$308,0))/100*INDEX(gDP!Y$6:Y$271,MATCH(totalExpenditure!$A15,gDP!$B$6:$B$271)))</f>
        <v/>
      </c>
      <c r="K15" s="77" t="str">
        <f>IF(INDEX([2]pivotTable!K$3:K$308,MATCH(totalExpenditure!$A15,[2]pivotTable!$A$3:$A$308,0))/100*INDEX(gDP!Z$6:Z$271,MATCH(totalExpenditure!$A15,gDP!$B$6:$B$271))=0,"",INDEX([2]pivotTable!K$3:K$308,MATCH(totalExpenditure!$A15,[2]pivotTable!$A$3:$A$308,0))/100*INDEX(gDP!Z$6:Z$271,MATCH(totalExpenditure!$A15,gDP!$B$6:$B$271)))</f>
        <v/>
      </c>
      <c r="L15" s="77" t="str">
        <f>IF(INDEX([2]pivotTable!L$3:L$308,MATCH(totalExpenditure!$A15,[2]pivotTable!$A$3:$A$308,0))/100*INDEX(gDP!AA$6:AA$271,MATCH(totalExpenditure!$A15,gDP!$B$6:$B$271))=0,"",INDEX([2]pivotTable!L$3:L$308,MATCH(totalExpenditure!$A15,[2]pivotTable!$A$3:$A$308,0))/100*INDEX(gDP!AA$6:AA$271,MATCH(totalExpenditure!$A15,gDP!$B$6:$B$271)))</f>
        <v/>
      </c>
      <c r="M15" s="77" t="str">
        <f>IF(INDEX([2]pivotTable!M$3:M$308,MATCH(totalExpenditure!$A15,[2]pivotTable!$A$3:$A$308,0))/100*INDEX(gDP!AB$6:AB$271,MATCH(totalExpenditure!$A15,gDP!$B$6:$B$271))=0,"",INDEX([2]pivotTable!M$3:M$308,MATCH(totalExpenditure!$A15,[2]pivotTable!$A$3:$A$308,0))/100*INDEX(gDP!AB$6:AB$271,MATCH(totalExpenditure!$A15,gDP!$B$6:$B$271)))</f>
        <v/>
      </c>
      <c r="N15" s="77" t="str">
        <f>IF(INDEX([2]pivotTable!N$3:N$308,MATCH(totalExpenditure!$A15,[2]pivotTable!$A$3:$A$308,0))/100*INDEX(gDP!AC$6:AC$271,MATCH(totalExpenditure!$A15,gDP!$B$6:$B$271))=0,"",INDEX([2]pivotTable!N$3:N$308,MATCH(totalExpenditure!$A15,[2]pivotTable!$A$3:$A$308,0))/100*INDEX(gDP!AC$6:AC$271,MATCH(totalExpenditure!$A15,gDP!$B$6:$B$271)))</f>
        <v/>
      </c>
      <c r="O15" s="77" t="str">
        <f>IF(INDEX([2]pivotTable!O$3:O$308,MATCH(totalExpenditure!$A15,[2]pivotTable!$A$3:$A$308,0))/100*INDEX(gDP!AD$6:AD$271,MATCH(totalExpenditure!$A15,gDP!$B$6:$B$271))=0,"",INDEX([2]pivotTable!O$3:O$308,MATCH(totalExpenditure!$A15,[2]pivotTable!$A$3:$A$308,0))/100*INDEX(gDP!AD$6:AD$271,MATCH(totalExpenditure!$A15,gDP!$B$6:$B$271)))</f>
        <v/>
      </c>
      <c r="P15" s="77" t="str">
        <f>IF(INDEX([2]pivotTable!P$3:P$308,MATCH(totalExpenditure!$A15,[2]pivotTable!$A$3:$A$308,0))/100*INDEX(gDP!AE$6:AE$271,MATCH(totalExpenditure!$A15,gDP!$B$6:$B$271))=0,"",INDEX([2]pivotTable!P$3:P$308,MATCH(totalExpenditure!$A15,[2]pivotTable!$A$3:$A$308,0))/100*INDEX(gDP!AE$6:AE$271,MATCH(totalExpenditure!$A15,gDP!$B$6:$B$271)))</f>
        <v/>
      </c>
      <c r="Q15" s="77" t="str">
        <f>IF(INDEX([2]pivotTable!Q$3:Q$308,MATCH(totalExpenditure!$A15,[2]pivotTable!$A$3:$A$308,0))/100*INDEX(gDP!AF$6:AF$271,MATCH(totalExpenditure!$A15,gDP!$B$6:$B$271))=0,"",INDEX([2]pivotTable!Q$3:Q$308,MATCH(totalExpenditure!$A15,[2]pivotTable!$A$3:$A$308,0))/100*INDEX(gDP!AF$6:AF$271,MATCH(totalExpenditure!$A15,gDP!$B$6:$B$271)))</f>
        <v/>
      </c>
      <c r="R15" s="77" t="str">
        <f>IF(INDEX([2]pivotTable!R$3:R$308,MATCH(totalExpenditure!$A15,[2]pivotTable!$A$3:$A$308,0))/100*INDEX(gDP!AG$6:AG$271,MATCH(totalExpenditure!$A15,gDP!$B$6:$B$271))=0,"",INDEX([2]pivotTable!R$3:R$308,MATCH(totalExpenditure!$A15,[2]pivotTable!$A$3:$A$308,0))/100*INDEX(gDP!AG$6:AG$271,MATCH(totalExpenditure!$A15,gDP!$B$6:$B$271)))</f>
        <v/>
      </c>
      <c r="S15" s="77" t="str">
        <f>IF(INDEX([2]pivotTable!S$3:S$308,MATCH(totalExpenditure!$A15,[2]pivotTable!$A$3:$A$308,0))/100*INDEX(gDP!AH$6:AH$271,MATCH(totalExpenditure!$A15,gDP!$B$6:$B$271))=0,"",INDEX([2]pivotTable!S$3:S$308,MATCH(totalExpenditure!$A15,[2]pivotTable!$A$3:$A$308,0))/100*INDEX(gDP!AH$6:AH$271,MATCH(totalExpenditure!$A15,gDP!$B$6:$B$271)))</f>
        <v/>
      </c>
      <c r="T15" s="77" t="str">
        <f>IF(INDEX([2]pivotTable!T$3:T$308,MATCH(totalExpenditure!$A15,[2]pivotTable!$A$3:$A$308,0))/100*INDEX(gDP!AI$6:AI$271,MATCH(totalExpenditure!$A15,gDP!$B$6:$B$271))=0,"",INDEX([2]pivotTable!T$3:T$308,MATCH(totalExpenditure!$A15,[2]pivotTable!$A$3:$A$308,0))/100*INDEX(gDP!AI$6:AI$271,MATCH(totalExpenditure!$A15,gDP!$B$6:$B$271)))</f>
        <v/>
      </c>
      <c r="U15" s="77" t="str">
        <f>IF(INDEX([2]pivotTable!U$3:U$308,MATCH(totalExpenditure!$A15,[2]pivotTable!$A$3:$A$308,0))/100*INDEX(gDP!AJ$6:AJ$271,MATCH(totalExpenditure!$A15,gDP!$B$6:$B$271))=0,"",INDEX([2]pivotTable!U$3:U$308,MATCH(totalExpenditure!$A15,[2]pivotTable!$A$3:$A$308,0))/100*INDEX(gDP!AJ$6:AJ$271,MATCH(totalExpenditure!$A15,gDP!$B$6:$B$271)))</f>
        <v/>
      </c>
      <c r="V15" s="77" t="str">
        <f>IF(INDEX([2]pivotTable!V$3:V$308,MATCH(totalExpenditure!$A15,[2]pivotTable!$A$3:$A$308,0))/100*INDEX(gDP!AK$6:AK$271,MATCH(totalExpenditure!$A15,gDP!$B$6:$B$271))=0,"",INDEX([2]pivotTable!V$3:V$308,MATCH(totalExpenditure!$A15,[2]pivotTable!$A$3:$A$308,0))/100*INDEX(gDP!AK$6:AK$271,MATCH(totalExpenditure!$A15,gDP!$B$6:$B$271)))</f>
        <v/>
      </c>
      <c r="W15" s="77" t="str">
        <f>IF(INDEX([2]pivotTable!W$3:W$308,MATCH(totalExpenditure!$A15,[2]pivotTable!$A$3:$A$308,0))/100*INDEX(gDP!AL$6:AL$271,MATCH(totalExpenditure!$A15,gDP!$B$6:$B$271))=0,"",INDEX([2]pivotTable!W$3:W$308,MATCH(totalExpenditure!$A15,[2]pivotTable!$A$3:$A$308,0))/100*INDEX(gDP!AL$6:AL$271,MATCH(totalExpenditure!$A15,gDP!$B$6:$B$271)))</f>
        <v/>
      </c>
      <c r="X15" s="77" t="str">
        <f>IF(INDEX([2]pivotTable!X$3:X$308,MATCH(totalExpenditure!$A15,[2]pivotTable!$A$3:$A$308,0))/100*INDEX(gDP!AM$6:AM$271,MATCH(totalExpenditure!$A15,gDP!$B$6:$B$271))=0,"",INDEX([2]pivotTable!X$3:X$308,MATCH(totalExpenditure!$A15,[2]pivotTable!$A$3:$A$308,0))/100*INDEX(gDP!AM$6:AM$271,MATCH(totalExpenditure!$A15,gDP!$B$6:$B$271)))</f>
        <v/>
      </c>
      <c r="Y15" s="77" t="str">
        <f>IF(INDEX([2]pivotTable!Y$3:Y$308,MATCH(totalExpenditure!$A15,[2]pivotTable!$A$3:$A$308,0))/100*INDEX(gDP!AN$6:AN$271,MATCH(totalExpenditure!$A15,gDP!$B$6:$B$271))=0,"",INDEX([2]pivotTable!Y$3:Y$308,MATCH(totalExpenditure!$A15,[2]pivotTable!$A$3:$A$308,0))/100*INDEX(gDP!AN$6:AN$271,MATCH(totalExpenditure!$A15,gDP!$B$6:$B$271)))</f>
        <v/>
      </c>
      <c r="Z15" s="77" t="str">
        <f>IF(INDEX([2]pivotTable!Z$3:Z$308,MATCH(totalExpenditure!$A15,[2]pivotTable!$A$3:$A$308,0))/100*INDEX(gDP!AO$6:AO$271,MATCH(totalExpenditure!$A15,gDP!$B$6:$B$271))=0,"",INDEX([2]pivotTable!Z$3:Z$308,MATCH(totalExpenditure!$A15,[2]pivotTable!$A$3:$A$308,0))/100*INDEX(gDP!AO$6:AO$271,MATCH(totalExpenditure!$A15,gDP!$B$6:$B$271)))</f>
        <v/>
      </c>
      <c r="AA15" s="77" t="str">
        <f>IF(INDEX([2]pivotTable!AA$3:AA$308,MATCH(totalExpenditure!$A15,[2]pivotTable!$A$3:$A$308,0))/100*INDEX(gDP!AP$6:AP$271,MATCH(totalExpenditure!$A15,gDP!$B$6:$B$271))=0,"",INDEX([2]pivotTable!AA$3:AA$308,MATCH(totalExpenditure!$A15,[2]pivotTable!$A$3:$A$308,0))/100*INDEX(gDP!AP$6:AP$271,MATCH(totalExpenditure!$A15,gDP!$B$6:$B$271)))</f>
        <v/>
      </c>
      <c r="AB15" s="77" t="str">
        <f>IF(INDEX([2]pivotTable!AB$3:AB$308,MATCH(totalExpenditure!$A15,[2]pivotTable!$A$3:$A$308,0))/100*INDEX(gDP!AQ$6:AQ$271,MATCH(totalExpenditure!$A15,gDP!$B$6:$B$271))=0,"",INDEX([2]pivotTable!AB$3:AB$308,MATCH(totalExpenditure!$A15,[2]pivotTable!$A$3:$A$308,0))/100*INDEX(gDP!AQ$6:AQ$271,MATCH(totalExpenditure!$A15,gDP!$B$6:$B$271)))</f>
        <v/>
      </c>
      <c r="AC15" s="77" t="str">
        <f>IF(INDEX([2]pivotTable!AC$3:AC$308,MATCH(totalExpenditure!$A15,[2]pivotTable!$A$3:$A$308,0))/100*INDEX(gDP!AR$6:AR$271,MATCH(totalExpenditure!$A15,gDP!$B$6:$B$271))=0,"",INDEX([2]pivotTable!AC$3:AC$308,MATCH(totalExpenditure!$A15,[2]pivotTable!$A$3:$A$308,0))/100*INDEX(gDP!AR$6:AR$271,MATCH(totalExpenditure!$A15,gDP!$B$6:$B$271)))</f>
        <v/>
      </c>
      <c r="AD15" s="77" t="str">
        <f>IF(INDEX([2]pivotTable!AD$3:AD$308,MATCH(totalExpenditure!$A15,[2]pivotTable!$A$3:$A$308,0))/100*INDEX(gDP!AS$6:AS$271,MATCH(totalExpenditure!$A15,gDP!$B$6:$B$271))=0,"",INDEX([2]pivotTable!AD$3:AD$308,MATCH(totalExpenditure!$A15,[2]pivotTable!$A$3:$A$308,0))/100*INDEX(gDP!AS$6:AS$271,MATCH(totalExpenditure!$A15,gDP!$B$6:$B$271)))</f>
        <v/>
      </c>
      <c r="AE15" s="77" t="str">
        <f>IF(INDEX([2]pivotTable!AE$3:AE$308,MATCH(totalExpenditure!$A15,[2]pivotTable!$A$3:$A$308,0))/100*INDEX(gDP!AT$6:AT$271,MATCH(totalExpenditure!$A15,gDP!$B$6:$B$271))=0,"",INDEX([2]pivotTable!AE$3:AE$308,MATCH(totalExpenditure!$A15,[2]pivotTable!$A$3:$A$308,0))/100*INDEX(gDP!AT$6:AT$271,MATCH(totalExpenditure!$A15,gDP!$B$6:$B$271)))</f>
        <v/>
      </c>
      <c r="AF15" s="77" t="str">
        <f>IF(INDEX([2]pivotTable!AF$3:AF$308,MATCH(totalExpenditure!$A15,[2]pivotTable!$A$3:$A$308,0))/100*INDEX(gDP!AU$6:AU$271,MATCH(totalExpenditure!$A15,gDP!$B$6:$B$271))=0,"",INDEX([2]pivotTable!AF$3:AF$308,MATCH(totalExpenditure!$A15,[2]pivotTable!$A$3:$A$308,0))/100*INDEX(gDP!AU$6:AU$271,MATCH(totalExpenditure!$A15,gDP!$B$6:$B$271)))</f>
        <v/>
      </c>
      <c r="AG15" s="77" t="str">
        <f>IF(INDEX([2]pivotTable!AG$3:AG$308,MATCH(totalExpenditure!$A15,[2]pivotTable!$A$3:$A$308,0))/100*INDEX(gDP!AV$6:AV$271,MATCH(totalExpenditure!$A15,gDP!$B$6:$B$271))=0,"",INDEX([2]pivotTable!AG$3:AG$308,MATCH(totalExpenditure!$A15,[2]pivotTable!$A$3:$A$308,0))/100*INDEX(gDP!AV$6:AV$271,MATCH(totalExpenditure!$A15,gDP!$B$6:$B$271)))</f>
        <v/>
      </c>
      <c r="AH15" s="77" t="str">
        <f>IF(INDEX([2]pivotTable!AH$3:AH$308,MATCH(totalExpenditure!$A15,[2]pivotTable!$A$3:$A$308,0))/100*INDEX(gDP!AW$6:AW$271,MATCH(totalExpenditure!$A15,gDP!$B$6:$B$271))=0,"",INDEX([2]pivotTable!AH$3:AH$308,MATCH(totalExpenditure!$A15,[2]pivotTable!$A$3:$A$308,0))/100*INDEX(gDP!AW$6:AW$271,MATCH(totalExpenditure!$A15,gDP!$B$6:$B$271)))</f>
        <v/>
      </c>
      <c r="AI15" s="77" t="str">
        <f>IF(INDEX([2]pivotTable!AI$3:AI$308,MATCH(totalExpenditure!$A15,[2]pivotTable!$A$3:$A$308,0))/100*INDEX(gDP!AX$6:AX$271,MATCH(totalExpenditure!$A15,gDP!$B$6:$B$271))=0,"",INDEX([2]pivotTable!AI$3:AI$308,MATCH(totalExpenditure!$A15,[2]pivotTable!$A$3:$A$308,0))/100*INDEX(gDP!AX$6:AX$271,MATCH(totalExpenditure!$A15,gDP!$B$6:$B$271)))</f>
        <v/>
      </c>
      <c r="AJ15" s="77" t="str">
        <f>IF(INDEX([2]pivotTable!AJ$3:AJ$308,MATCH(totalExpenditure!$A15,[2]pivotTable!$A$3:$A$308,0))/100*INDEX(gDP!AY$6:AY$271,MATCH(totalExpenditure!$A15,gDP!$B$6:$B$271))=0,"",INDEX([2]pivotTable!AJ$3:AJ$308,MATCH(totalExpenditure!$A15,[2]pivotTable!$A$3:$A$308,0))/100*INDEX(gDP!AY$6:AY$271,MATCH(totalExpenditure!$A15,gDP!$B$6:$B$271)))</f>
        <v/>
      </c>
      <c r="AK15" s="77" t="str">
        <f>IF(INDEX([2]pivotTable!AK$3:AK$308,MATCH(totalExpenditure!$A15,[2]pivotTable!$A$3:$A$308,0))/100*INDEX(gDP!AZ$6:AZ$271,MATCH(totalExpenditure!$A15,gDP!$B$6:$B$271))=0,"",INDEX([2]pivotTable!AK$3:AK$308,MATCH(totalExpenditure!$A15,[2]pivotTable!$A$3:$A$308,0))/100*INDEX(gDP!AZ$6:AZ$271,MATCH(totalExpenditure!$A15,gDP!$B$6:$B$271)))</f>
        <v/>
      </c>
      <c r="AL15" s="77" t="str">
        <f>IF(INDEX([2]pivotTable!AL$3:AL$308,MATCH(totalExpenditure!$A15,[2]pivotTable!$A$3:$A$308,0))/100*INDEX(gDP!BA$6:BA$271,MATCH(totalExpenditure!$A15,gDP!$B$6:$B$271))=0,"",INDEX([2]pivotTable!AL$3:AL$308,MATCH(totalExpenditure!$A15,[2]pivotTable!$A$3:$A$308,0))/100*INDEX(gDP!BA$6:BA$271,MATCH(totalExpenditure!$A15,gDP!$B$6:$B$271)))</f>
        <v/>
      </c>
      <c r="AM15" s="77" t="str">
        <f>IF(INDEX([2]pivotTable!AM$3:AM$308,MATCH(totalExpenditure!$A15,[2]pivotTable!$A$3:$A$308,0))/100*INDEX(gDP!BB$6:BB$271,MATCH(totalExpenditure!$A15,gDP!$B$6:$B$271))=0,"",INDEX([2]pivotTable!AM$3:AM$308,MATCH(totalExpenditure!$A15,[2]pivotTable!$A$3:$A$308,0))/100*INDEX(gDP!BB$6:BB$271,MATCH(totalExpenditure!$A15,gDP!$B$6:$B$271)))</f>
        <v/>
      </c>
      <c r="AN15" s="77">
        <f>IF(INDEX([2]pivotTable!AN$3:AN$308,MATCH(totalExpenditure!$A15,[2]pivotTable!$A$3:$A$308,0))/100*INDEX(gDP!BC$6:BC$271,MATCH(totalExpenditure!$A15,gDP!$B$6:$B$271))=0,"",INDEX([2]pivotTable!AN$3:AN$308,MATCH(totalExpenditure!$A15,[2]pivotTable!$A$3:$A$308,0))/100*INDEX(gDP!BC$6:BC$271,MATCH(totalExpenditure!$A15,gDP!$B$6:$B$271)))</f>
        <v>394488173.18959266</v>
      </c>
      <c r="AO15" s="77">
        <f>IF(INDEX([2]pivotTable!AO$3:AO$308,MATCH(totalExpenditure!$A15,[2]pivotTable!$A$3:$A$308,0))/100*INDEX(gDP!BD$6:BD$271,MATCH(totalExpenditure!$A15,gDP!$B$6:$B$271))=0,"",INDEX([2]pivotTable!AO$3:AO$308,MATCH(totalExpenditure!$A15,[2]pivotTable!$A$3:$A$308,0))/100*INDEX(gDP!BD$6:BD$271,MATCH(totalExpenditure!$A15,gDP!$B$6:$B$271)))</f>
        <v>390471305.24646473</v>
      </c>
      <c r="AP15" s="77">
        <f>IF(INDEX([2]pivotTable!AP$3:AP$308,MATCH(totalExpenditure!$A15,[2]pivotTable!$A$3:$A$308,0))/100*INDEX(gDP!BE$6:BE$271,MATCH(totalExpenditure!$A15,gDP!$B$6:$B$271))=0,"",INDEX([2]pivotTable!AP$3:AP$308,MATCH(totalExpenditure!$A15,[2]pivotTable!$A$3:$A$308,0))/100*INDEX(gDP!BE$6:BE$271,MATCH(totalExpenditure!$A15,gDP!$B$6:$B$271)))</f>
        <v>380171680.44951689</v>
      </c>
      <c r="AQ15" s="77">
        <f>IF(INDEX([2]pivotTable!AQ$3:AQ$308,MATCH(totalExpenditure!$A15,[2]pivotTable!$A$3:$A$308,0))/100*INDEX(gDP!BF$6:BF$271,MATCH(totalExpenditure!$A15,gDP!$B$6:$B$271))=0,"",INDEX([2]pivotTable!AQ$3:AQ$308,MATCH(totalExpenditure!$A15,[2]pivotTable!$A$3:$A$308,0))/100*INDEX(gDP!BF$6:BF$271,MATCH(totalExpenditure!$A15,gDP!$B$6:$B$271)))</f>
        <v>1779434309.92664</v>
      </c>
      <c r="AR15" s="77">
        <f>IF(INDEX([2]pivotTable!AR$3:AR$308,MATCH(totalExpenditure!$A15,[2]pivotTable!$A$3:$A$308,0))/100*INDEX(gDP!BG$6:BG$271,MATCH(totalExpenditure!$A15,gDP!$B$6:$B$271))=0,"",INDEX([2]pivotTable!AR$3:AR$308,MATCH(totalExpenditure!$A15,[2]pivotTable!$A$3:$A$308,0))/100*INDEX(gDP!BG$6:BG$271,MATCH(totalExpenditure!$A15,gDP!$B$6:$B$271)))</f>
        <v>457414821.92375445</v>
      </c>
      <c r="AS15" s="77">
        <f>IF(INDEX([2]pivotTable!AS$3:AS$308,MATCH(totalExpenditure!$A15,[2]pivotTable!$A$3:$A$308,0))/100*INDEX(gDP!BH$6:BH$271,MATCH(totalExpenditure!$A15,gDP!$B$6:$B$271))=0,"",INDEX([2]pivotTable!AS$3:AS$308,MATCH(totalExpenditure!$A15,[2]pivotTable!$A$3:$A$308,0))/100*INDEX(gDP!BH$6:BH$271,MATCH(totalExpenditure!$A15,gDP!$B$6:$B$271)))</f>
        <v>415801498.22551155</v>
      </c>
      <c r="AT15" s="77">
        <f>IF(INDEX([2]pivotTable!AT$3:AT$308,MATCH(totalExpenditure!$A15,[2]pivotTable!$A$3:$A$308,0))/100*INDEX(gDP!BI$6:BI$271,MATCH(totalExpenditure!$A15,gDP!$B$6:$B$271))=0,"",INDEX([2]pivotTable!AT$3:AT$308,MATCH(totalExpenditure!$A15,[2]pivotTable!$A$3:$A$308,0))/100*INDEX(gDP!BI$6:BI$271,MATCH(totalExpenditure!$A15,gDP!$B$6:$B$271)))</f>
        <v>470357676.10427678</v>
      </c>
      <c r="AU15" s="77">
        <f>IF(INDEX([2]pivotTable!AU$3:AU$308,MATCH(totalExpenditure!$A15,[2]pivotTable!$A$3:$A$308,0))/100*INDEX(gDP!BJ$6:BJ$271,MATCH(totalExpenditure!$A15,gDP!$B$6:$B$271))=0,"",INDEX([2]pivotTable!AU$3:AU$308,MATCH(totalExpenditure!$A15,[2]pivotTable!$A$3:$A$308,0))/100*INDEX(gDP!BJ$6:BJ$271,MATCH(totalExpenditure!$A15,gDP!$B$6:$B$271)))</f>
        <v>2439210262.8277435</v>
      </c>
      <c r="AV15" s="77">
        <f>IF(INDEX([2]pivotTable!AV$3:AV$308,MATCH(totalExpenditure!$A15,[2]pivotTable!$A$3:$A$308,0))/100*INDEX(gDP!BK$6:BK$271,MATCH(totalExpenditure!$A15,gDP!$B$6:$B$271))=0,"",INDEX([2]pivotTable!AV$3:AV$308,MATCH(totalExpenditure!$A15,[2]pivotTable!$A$3:$A$308,0))/100*INDEX(gDP!BK$6:BK$271,MATCH(totalExpenditure!$A15,gDP!$B$6:$B$271)))</f>
        <v>1973337806.0467367</v>
      </c>
      <c r="AW15" s="77">
        <f>IF(INDEX([2]pivotTable!AW$3:AW$308,MATCH(totalExpenditure!$A15,[2]pivotTable!$A$3:$A$308,0))/100*INDEX(gDP!BL$6:BL$271,MATCH(totalExpenditure!$A15,gDP!$B$6:$B$271))=0,"",INDEX([2]pivotTable!AW$3:AW$308,MATCH(totalExpenditure!$A15,[2]pivotTable!$A$3:$A$308,0))/100*INDEX(gDP!BL$6:BL$271,MATCH(totalExpenditure!$A15,gDP!$B$6:$B$271)))</f>
        <v>2627161145.0139174</v>
      </c>
      <c r="AX15" s="77">
        <f>IF(INDEX([2]pivotTable!AX$3:AX$308,MATCH(totalExpenditure!$A15,[2]pivotTable!$A$3:$A$308,0))/100*INDEX(gDP!BM$6:BM$271,MATCH(totalExpenditure!$A15,gDP!$B$6:$B$271))=0,"",INDEX([2]pivotTable!AX$3:AX$308,MATCH(totalExpenditure!$A15,[2]pivotTable!$A$3:$A$308,0))/100*INDEX(gDP!BM$6:BM$271,MATCH(totalExpenditure!$A15,gDP!$B$6:$B$271)))</f>
        <v>3170538004.670372</v>
      </c>
      <c r="AY15" s="77">
        <f>IF(INDEX([2]pivotTable!AY$3:AY$308,MATCH(totalExpenditure!$A15,[2]pivotTable!$A$3:$A$308,0))/100*INDEX(gDP!BN$6:BN$271,MATCH(totalExpenditure!$A15,gDP!$B$6:$B$271))=0,"",INDEX([2]pivotTable!AY$3:AY$308,MATCH(totalExpenditure!$A15,[2]pivotTable!$A$3:$A$308,0))/100*INDEX(gDP!BN$6:BN$271,MATCH(totalExpenditure!$A15,gDP!$B$6:$B$271)))</f>
        <v>2671689911.0705261</v>
      </c>
      <c r="AZ15" s="77" t="str">
        <f>IF(INDEX([2]pivotTable!AZ$3:AZ$308,MATCH(totalExpenditure!$A15,[2]pivotTable!$A$3:$A$308,0))/100*INDEX(gDP!BO$6:BO$271,MATCH(totalExpenditure!$A15,gDP!$B$6:$B$271))=0,"",INDEX([2]pivotTable!AZ$3:AZ$308,MATCH(totalExpenditure!$A15,[2]pivotTable!$A$3:$A$308,0))/100*INDEX(gDP!BO$6:BO$271,MATCH(totalExpenditure!$A15,gDP!$B$6:$B$271)))</f>
        <v/>
      </c>
      <c r="BA15" s="77" t="str">
        <f>IF(INDEX([2]pivotTable!B$310:B$615,MATCH(totalExpenditure!$A15,[2]pivotTable!$A$310:$A$615,0))/100*INDEX(gDP!Q$6:Q$271,MATCH(totalExpenditure!$A15,gDP!$B$6:$B$271))=0,"",INDEX([2]pivotTable!B$310:B$615,MATCH(totalExpenditure!$A15,[2]pivotTable!$A$310:$A$615,0))/100*INDEX(gDP!Q$6:Q$271,MATCH(totalExpenditure!$A15,gDP!$B$6:$B$271)))</f>
        <v/>
      </c>
      <c r="BB15" s="77" t="str">
        <f>IF(INDEX([2]pivotTable!C$310:C$615,MATCH(totalExpenditure!$A15,[2]pivotTable!$A$310:$A$615,0))/100*INDEX(gDP!R$6:R$271,MATCH(totalExpenditure!$A15,gDP!$B$6:$B$271))=0,"",INDEX([2]pivotTable!C$310:C$615,MATCH(totalExpenditure!$A15,[2]pivotTable!$A$310:$A$615,0))/100*INDEX(gDP!R$6:R$271,MATCH(totalExpenditure!$A15,gDP!$B$6:$B$271)))</f>
        <v/>
      </c>
      <c r="BC15" s="77" t="str">
        <f>IF(INDEX([2]pivotTable!D$310:D$615,MATCH(totalExpenditure!$A15,[2]pivotTable!$A$310:$A$615,0))/100*INDEX(gDP!S$6:S$271,MATCH(totalExpenditure!$A15,gDP!$B$6:$B$271))=0,"",INDEX([2]pivotTable!D$310:D$615,MATCH(totalExpenditure!$A15,[2]pivotTable!$A$310:$A$615,0))/100*INDEX(gDP!S$6:S$271,MATCH(totalExpenditure!$A15,gDP!$B$6:$B$271)))</f>
        <v/>
      </c>
      <c r="BD15" s="77" t="str">
        <f>IF(INDEX([2]pivotTable!E$310:E$615,MATCH(totalExpenditure!$A15,[2]pivotTable!$A$310:$A$615,0))/100*INDEX(gDP!T$6:T$271,MATCH(totalExpenditure!$A15,gDP!$B$6:$B$271))=0,"",INDEX([2]pivotTable!E$310:E$615,MATCH(totalExpenditure!$A15,[2]pivotTable!$A$310:$A$615,0))/100*INDEX(gDP!T$6:T$271,MATCH(totalExpenditure!$A15,gDP!$B$6:$B$271)))</f>
        <v/>
      </c>
      <c r="BE15" s="77" t="str">
        <f>IF(INDEX([2]pivotTable!F$310:F$615,MATCH(totalExpenditure!$A15,[2]pivotTable!$A$310:$A$615,0))/100*INDEX(gDP!U$6:U$271,MATCH(totalExpenditure!$A15,gDP!$B$6:$B$271))=0,"",INDEX([2]pivotTable!F$310:F$615,MATCH(totalExpenditure!$A15,[2]pivotTable!$A$310:$A$615,0))/100*INDEX(gDP!U$6:U$271,MATCH(totalExpenditure!$A15,gDP!$B$6:$B$271)))</f>
        <v/>
      </c>
      <c r="BF15" s="77" t="str">
        <f>IF(INDEX([2]pivotTable!G$310:G$615,MATCH(totalExpenditure!$A15,[2]pivotTable!$A$310:$A$615,0))/100*INDEX(gDP!V$6:V$271,MATCH(totalExpenditure!$A15,gDP!$B$6:$B$271))=0,"",INDEX([2]pivotTable!G$310:G$615,MATCH(totalExpenditure!$A15,[2]pivotTable!$A$310:$A$615,0))/100*INDEX(gDP!V$6:V$271,MATCH(totalExpenditure!$A15,gDP!$B$6:$B$271)))</f>
        <v/>
      </c>
      <c r="BG15" s="77" t="str">
        <f>IF(INDEX([2]pivotTable!H$310:H$615,MATCH(totalExpenditure!$A15,[2]pivotTable!$A$310:$A$615,0))/100*INDEX(gDP!W$6:W$271,MATCH(totalExpenditure!$A15,gDP!$B$6:$B$271))=0,"",INDEX([2]pivotTable!H$310:H$615,MATCH(totalExpenditure!$A15,[2]pivotTable!$A$310:$A$615,0))/100*INDEX(gDP!W$6:W$271,MATCH(totalExpenditure!$A15,gDP!$B$6:$B$271)))</f>
        <v/>
      </c>
      <c r="BH15" s="77" t="str">
        <f>IF(INDEX([2]pivotTable!I$310:I$615,MATCH(totalExpenditure!$A15,[2]pivotTable!$A$310:$A$615,0))/100*INDEX(gDP!X$6:X$271,MATCH(totalExpenditure!$A15,gDP!$B$6:$B$271))=0,"",INDEX([2]pivotTable!I$310:I$615,MATCH(totalExpenditure!$A15,[2]pivotTable!$A$310:$A$615,0))/100*INDEX(gDP!X$6:X$271,MATCH(totalExpenditure!$A15,gDP!$B$6:$B$271)))</f>
        <v/>
      </c>
      <c r="BI15" s="77" t="str">
        <f>IF(INDEX([2]pivotTable!J$310:J$615,MATCH(totalExpenditure!$A15,[2]pivotTable!$A$310:$A$615,0))/100*INDEX(gDP!Y$6:Y$271,MATCH(totalExpenditure!$A15,gDP!$B$6:$B$271))=0,"",INDEX([2]pivotTable!J$310:J$615,MATCH(totalExpenditure!$A15,[2]pivotTable!$A$310:$A$615,0))/100*INDEX(gDP!Y$6:Y$271,MATCH(totalExpenditure!$A15,gDP!$B$6:$B$271)))</f>
        <v/>
      </c>
      <c r="BJ15" s="77" t="str">
        <f>IF(INDEX([2]pivotTable!K$310:K$615,MATCH(totalExpenditure!$A15,[2]pivotTable!$A$310:$A$615,0))/100*INDEX(gDP!Z$6:Z$271,MATCH(totalExpenditure!$A15,gDP!$B$6:$B$271))=0,"",INDEX([2]pivotTable!K$310:K$615,MATCH(totalExpenditure!$A15,[2]pivotTable!$A$310:$A$615,0))/100*INDEX(gDP!Z$6:Z$271,MATCH(totalExpenditure!$A15,gDP!$B$6:$B$271)))</f>
        <v/>
      </c>
      <c r="BK15" s="77" t="str">
        <f>IF(INDEX([2]pivotTable!L$310:L$615,MATCH(totalExpenditure!$A15,[2]pivotTable!$A$310:$A$615,0))/100*INDEX(gDP!AA$6:AA$271,MATCH(totalExpenditure!$A15,gDP!$B$6:$B$271))=0,"",INDEX([2]pivotTable!L$310:L$615,MATCH(totalExpenditure!$A15,[2]pivotTable!$A$310:$A$615,0))/100*INDEX(gDP!AA$6:AA$271,MATCH(totalExpenditure!$A15,gDP!$B$6:$B$271)))</f>
        <v/>
      </c>
      <c r="BL15" s="77" t="str">
        <f>IF(INDEX([2]pivotTable!M$310:M$615,MATCH(totalExpenditure!$A15,[2]pivotTable!$A$310:$A$615,0))/100*INDEX(gDP!AB$6:AB$271,MATCH(totalExpenditure!$A15,gDP!$B$6:$B$271))=0,"",INDEX([2]pivotTable!M$310:M$615,MATCH(totalExpenditure!$A15,[2]pivotTable!$A$310:$A$615,0))/100*INDEX(gDP!AB$6:AB$271,MATCH(totalExpenditure!$A15,gDP!$B$6:$B$271)))</f>
        <v/>
      </c>
      <c r="BM15" s="77" t="str">
        <f>IF(INDEX([2]pivotTable!N$310:N$615,MATCH(totalExpenditure!$A15,[2]pivotTable!$A$310:$A$615,0))/100*INDEX(gDP!AC$6:AC$271,MATCH(totalExpenditure!$A15,gDP!$B$6:$B$271))=0,"",INDEX([2]pivotTable!N$310:N$615,MATCH(totalExpenditure!$A15,[2]pivotTable!$A$310:$A$615,0))/100*INDEX(gDP!AC$6:AC$271,MATCH(totalExpenditure!$A15,gDP!$B$6:$B$271)))</f>
        <v/>
      </c>
      <c r="BN15" s="77" t="str">
        <f>IF(INDEX([2]pivotTable!O$310:O$615,MATCH(totalExpenditure!$A15,[2]pivotTable!$A$310:$A$615,0))/100*INDEX(gDP!AD$6:AD$271,MATCH(totalExpenditure!$A15,gDP!$B$6:$B$271))=0,"",INDEX([2]pivotTable!O$310:O$615,MATCH(totalExpenditure!$A15,[2]pivotTable!$A$310:$A$615,0))/100*INDEX(gDP!AD$6:AD$271,MATCH(totalExpenditure!$A15,gDP!$B$6:$B$271)))</f>
        <v/>
      </c>
      <c r="BO15" s="77" t="str">
        <f>IF(INDEX([2]pivotTable!P$310:P$615,MATCH(totalExpenditure!$A15,[2]pivotTable!$A$310:$A$615,0))/100*INDEX(gDP!AE$6:AE$271,MATCH(totalExpenditure!$A15,gDP!$B$6:$B$271))=0,"",INDEX([2]pivotTable!P$310:P$615,MATCH(totalExpenditure!$A15,[2]pivotTable!$A$310:$A$615,0))/100*INDEX(gDP!AE$6:AE$271,MATCH(totalExpenditure!$A15,gDP!$B$6:$B$271)))</f>
        <v/>
      </c>
      <c r="BP15" s="77" t="str">
        <f>IF(INDEX([2]pivotTable!Q$310:Q$615,MATCH(totalExpenditure!$A15,[2]pivotTable!$A$310:$A$615,0))/100*INDEX(gDP!AF$6:AF$271,MATCH(totalExpenditure!$A15,gDP!$B$6:$B$271))=0,"",INDEX([2]pivotTable!Q$310:Q$615,MATCH(totalExpenditure!$A15,[2]pivotTable!$A$310:$A$615,0))/100*INDEX(gDP!AF$6:AF$271,MATCH(totalExpenditure!$A15,gDP!$B$6:$B$271)))</f>
        <v/>
      </c>
      <c r="BQ15" s="77" t="str">
        <f>IF(INDEX([2]pivotTable!R$310:R$615,MATCH(totalExpenditure!$A15,[2]pivotTable!$A$310:$A$615,0))/100*INDEX(gDP!AG$6:AG$271,MATCH(totalExpenditure!$A15,gDP!$B$6:$B$271))=0,"",INDEX([2]pivotTable!R$310:R$615,MATCH(totalExpenditure!$A15,[2]pivotTable!$A$310:$A$615,0))/100*INDEX(gDP!AG$6:AG$271,MATCH(totalExpenditure!$A15,gDP!$B$6:$B$271)))</f>
        <v/>
      </c>
      <c r="BR15" s="77" t="str">
        <f>IF(INDEX([2]pivotTable!S$310:S$615,MATCH(totalExpenditure!$A15,[2]pivotTable!$A$310:$A$615,0))/100*INDEX(gDP!AH$6:AH$271,MATCH(totalExpenditure!$A15,gDP!$B$6:$B$271))=0,"",INDEX([2]pivotTable!S$310:S$615,MATCH(totalExpenditure!$A15,[2]pivotTable!$A$310:$A$615,0))/100*INDEX(gDP!AH$6:AH$271,MATCH(totalExpenditure!$A15,gDP!$B$6:$B$271)))</f>
        <v/>
      </c>
      <c r="BS15" s="77" t="str">
        <f>IF(INDEX([2]pivotTable!T$310:T$615,MATCH(totalExpenditure!$A15,[2]pivotTable!$A$310:$A$615,0))/100*INDEX(gDP!AI$6:AI$271,MATCH(totalExpenditure!$A15,gDP!$B$6:$B$271))=0,"",INDEX([2]pivotTable!T$310:T$615,MATCH(totalExpenditure!$A15,[2]pivotTable!$A$310:$A$615,0))/100*INDEX(gDP!AI$6:AI$271,MATCH(totalExpenditure!$A15,gDP!$B$6:$B$271)))</f>
        <v/>
      </c>
      <c r="BT15" s="77" t="str">
        <f>IF(INDEX([2]pivotTable!U$310:U$615,MATCH(totalExpenditure!$A15,[2]pivotTable!$A$310:$A$615,0))/100*INDEX(gDP!AJ$6:AJ$271,MATCH(totalExpenditure!$A15,gDP!$B$6:$B$271))=0,"",INDEX([2]pivotTable!U$310:U$615,MATCH(totalExpenditure!$A15,[2]pivotTable!$A$310:$A$615,0))/100*INDEX(gDP!AJ$6:AJ$271,MATCH(totalExpenditure!$A15,gDP!$B$6:$B$271)))</f>
        <v/>
      </c>
      <c r="BU15" s="77" t="str">
        <f>IF(INDEX([2]pivotTable!V$310:V$615,MATCH(totalExpenditure!$A15,[2]pivotTable!$A$310:$A$615,0))/100*INDEX(gDP!AK$6:AK$271,MATCH(totalExpenditure!$A15,gDP!$B$6:$B$271))=0,"",INDEX([2]pivotTable!V$310:V$615,MATCH(totalExpenditure!$A15,[2]pivotTable!$A$310:$A$615,0))/100*INDEX(gDP!AK$6:AK$271,MATCH(totalExpenditure!$A15,gDP!$B$6:$B$271)))</f>
        <v/>
      </c>
      <c r="BV15" s="77" t="str">
        <f>IF(INDEX([2]pivotTable!W$310:W$615,MATCH(totalExpenditure!$A15,[2]pivotTable!$A$310:$A$615,0))/100*INDEX(gDP!AL$6:AL$271,MATCH(totalExpenditure!$A15,gDP!$B$6:$B$271))=0,"",INDEX([2]pivotTable!W$310:W$615,MATCH(totalExpenditure!$A15,[2]pivotTable!$A$310:$A$615,0))/100*INDEX(gDP!AL$6:AL$271,MATCH(totalExpenditure!$A15,gDP!$B$6:$B$271)))</f>
        <v/>
      </c>
      <c r="BW15" s="77" t="str">
        <f>IF(INDEX([2]pivotTable!X$310:X$615,MATCH(totalExpenditure!$A15,[2]pivotTable!$A$310:$A$615,0))/100*INDEX(gDP!AM$6:AM$271,MATCH(totalExpenditure!$A15,gDP!$B$6:$B$271))=0,"",INDEX([2]pivotTable!X$310:X$615,MATCH(totalExpenditure!$A15,[2]pivotTable!$A$310:$A$615,0))/100*INDEX(gDP!AM$6:AM$271,MATCH(totalExpenditure!$A15,gDP!$B$6:$B$271)))</f>
        <v/>
      </c>
      <c r="BX15" s="77" t="str">
        <f>IF(INDEX([2]pivotTable!Y$310:Y$615,MATCH(totalExpenditure!$A15,[2]pivotTable!$A$310:$A$615,0))/100*INDEX(gDP!AN$6:AN$271,MATCH(totalExpenditure!$A15,gDP!$B$6:$B$271))=0,"",INDEX([2]pivotTable!Y$310:Y$615,MATCH(totalExpenditure!$A15,[2]pivotTable!$A$310:$A$615,0))/100*INDEX(gDP!AN$6:AN$271,MATCH(totalExpenditure!$A15,gDP!$B$6:$B$271)))</f>
        <v/>
      </c>
      <c r="BY15" s="77" t="str">
        <f>IF(INDEX([2]pivotTable!Z$310:Z$615,MATCH(totalExpenditure!$A15,[2]pivotTable!$A$310:$A$615,0))/100*INDEX(gDP!AO$6:AO$271,MATCH(totalExpenditure!$A15,gDP!$B$6:$B$271))=0,"",INDEX([2]pivotTable!Z$310:Z$615,MATCH(totalExpenditure!$A15,[2]pivotTable!$A$310:$A$615,0))/100*INDEX(gDP!AO$6:AO$271,MATCH(totalExpenditure!$A15,gDP!$B$6:$B$271)))</f>
        <v/>
      </c>
      <c r="BZ15" s="77" t="str">
        <f>IF(INDEX([2]pivotTable!AA$310:AA$615,MATCH(totalExpenditure!$A15,[2]pivotTable!$A$310:$A$615,0))/100*INDEX(gDP!AP$6:AP$271,MATCH(totalExpenditure!$A15,gDP!$B$6:$B$271))=0,"",INDEX([2]pivotTable!AA$310:AA$615,MATCH(totalExpenditure!$A15,[2]pivotTable!$A$310:$A$615,0))/100*INDEX(gDP!AP$6:AP$271,MATCH(totalExpenditure!$A15,gDP!$B$6:$B$271)))</f>
        <v/>
      </c>
      <c r="CA15" s="77" t="str">
        <f>IF(INDEX([2]pivotTable!AB$310:AB$615,MATCH(totalExpenditure!$A15,[2]pivotTable!$A$310:$A$615,0))/100*INDEX(gDP!AQ$6:AQ$271,MATCH(totalExpenditure!$A15,gDP!$B$6:$B$271))=0,"",INDEX([2]pivotTable!AB$310:AB$615,MATCH(totalExpenditure!$A15,[2]pivotTable!$A$310:$A$615,0))/100*INDEX(gDP!AQ$6:AQ$271,MATCH(totalExpenditure!$A15,gDP!$B$6:$B$271)))</f>
        <v/>
      </c>
      <c r="CB15" s="77" t="str">
        <f>IF(INDEX([2]pivotTable!AC$310:AC$615,MATCH(totalExpenditure!$A15,[2]pivotTable!$A$310:$A$615,0))/100*INDEX(gDP!AR$6:AR$271,MATCH(totalExpenditure!$A15,gDP!$B$6:$B$271))=0,"",INDEX([2]pivotTable!AC$310:AC$615,MATCH(totalExpenditure!$A15,[2]pivotTable!$A$310:$A$615,0))/100*INDEX(gDP!AR$6:AR$271,MATCH(totalExpenditure!$A15,gDP!$B$6:$B$271)))</f>
        <v/>
      </c>
      <c r="CC15" s="77" t="str">
        <f>IF(INDEX([2]pivotTable!AD$310:AD$615,MATCH(totalExpenditure!$A15,[2]pivotTable!$A$310:$A$615,0))/100*INDEX(gDP!AS$6:AS$271,MATCH(totalExpenditure!$A15,gDP!$B$6:$B$271))=0,"",INDEX([2]pivotTable!AD$310:AD$615,MATCH(totalExpenditure!$A15,[2]pivotTable!$A$310:$A$615,0))/100*INDEX(gDP!AS$6:AS$271,MATCH(totalExpenditure!$A15,gDP!$B$6:$B$271)))</f>
        <v/>
      </c>
      <c r="CD15" s="77" t="str">
        <f>IF(INDEX([2]pivotTable!AE$310:AE$615,MATCH(totalExpenditure!$A15,[2]pivotTable!$A$310:$A$615,0))/100*INDEX(gDP!AT$6:AT$271,MATCH(totalExpenditure!$A15,gDP!$B$6:$B$271))=0,"",INDEX([2]pivotTable!AE$310:AE$615,MATCH(totalExpenditure!$A15,[2]pivotTable!$A$310:$A$615,0))/100*INDEX(gDP!AT$6:AT$271,MATCH(totalExpenditure!$A15,gDP!$B$6:$B$271)))</f>
        <v/>
      </c>
      <c r="CE15" s="77" t="str">
        <f>IF(INDEX([2]pivotTable!AF$310:AF$615,MATCH(totalExpenditure!$A15,[2]pivotTable!$A$310:$A$615,0))/100*INDEX(gDP!AU$6:AU$271,MATCH(totalExpenditure!$A15,gDP!$B$6:$B$271))=0,"",INDEX([2]pivotTable!AF$310:AF$615,MATCH(totalExpenditure!$A15,[2]pivotTable!$A$310:$A$615,0))/100*INDEX(gDP!AU$6:AU$271,MATCH(totalExpenditure!$A15,gDP!$B$6:$B$271)))</f>
        <v/>
      </c>
      <c r="CF15" s="77" t="str">
        <f>IF(INDEX([2]pivotTable!AG$310:AG$615,MATCH(totalExpenditure!$A15,[2]pivotTable!$A$310:$A$615,0))/100*INDEX(gDP!AV$6:AV$271,MATCH(totalExpenditure!$A15,gDP!$B$6:$B$271))=0,"",INDEX([2]pivotTable!AG$310:AG$615,MATCH(totalExpenditure!$A15,[2]pivotTable!$A$310:$A$615,0))/100*INDEX(gDP!AV$6:AV$271,MATCH(totalExpenditure!$A15,gDP!$B$6:$B$271)))</f>
        <v/>
      </c>
      <c r="CG15" s="77" t="str">
        <f>IF(INDEX([2]pivotTable!AH$310:AH$615,MATCH(totalExpenditure!$A15,[2]pivotTable!$A$310:$A$615,0))/100*INDEX(gDP!AW$6:AW$271,MATCH(totalExpenditure!$A15,gDP!$B$6:$B$271))=0,"",INDEX([2]pivotTable!AH$310:AH$615,MATCH(totalExpenditure!$A15,[2]pivotTable!$A$310:$A$615,0))/100*INDEX(gDP!AW$6:AW$271,MATCH(totalExpenditure!$A15,gDP!$B$6:$B$271)))</f>
        <v/>
      </c>
      <c r="CH15" s="77" t="str">
        <f>IF(INDEX([2]pivotTable!AI$310:AI$615,MATCH(totalExpenditure!$A15,[2]pivotTable!$A$310:$A$615,0))/100*INDEX(gDP!AX$6:AX$271,MATCH(totalExpenditure!$A15,gDP!$B$6:$B$271))=0,"",INDEX([2]pivotTable!AI$310:AI$615,MATCH(totalExpenditure!$A15,[2]pivotTable!$A$310:$A$615,0))/100*INDEX(gDP!AX$6:AX$271,MATCH(totalExpenditure!$A15,gDP!$B$6:$B$271)))</f>
        <v/>
      </c>
      <c r="CI15" s="77" t="str">
        <f>IF(INDEX([2]pivotTable!AJ$310:AJ$615,MATCH(totalExpenditure!$A15,[2]pivotTable!$A$310:$A$615,0))/100*INDEX(gDP!AY$6:AY$271,MATCH(totalExpenditure!$A15,gDP!$B$6:$B$271))=0,"",INDEX([2]pivotTable!AJ$310:AJ$615,MATCH(totalExpenditure!$A15,[2]pivotTable!$A$310:$A$615,0))/100*INDEX(gDP!AY$6:AY$271,MATCH(totalExpenditure!$A15,gDP!$B$6:$B$271)))</f>
        <v/>
      </c>
      <c r="CJ15" s="77" t="str">
        <f>IF(INDEX([2]pivotTable!AK$310:AK$615,MATCH(totalExpenditure!$A15,[2]pivotTable!$A$310:$A$615,0))/100*INDEX(gDP!AZ$6:AZ$271,MATCH(totalExpenditure!$A15,gDP!$B$6:$B$271))=0,"",INDEX([2]pivotTable!AK$310:AK$615,MATCH(totalExpenditure!$A15,[2]pivotTable!$A$310:$A$615,0))/100*INDEX(gDP!AZ$6:AZ$271,MATCH(totalExpenditure!$A15,gDP!$B$6:$B$271)))</f>
        <v/>
      </c>
      <c r="CK15" s="77" t="str">
        <f>IF(INDEX([2]pivotTable!AL$310:AL$615,MATCH(totalExpenditure!$A15,[2]pivotTable!$A$310:$A$615,0))/100*INDEX(gDP!BA$6:BA$271,MATCH(totalExpenditure!$A15,gDP!$B$6:$B$271))=0,"",INDEX([2]pivotTable!AL$310:AL$615,MATCH(totalExpenditure!$A15,[2]pivotTable!$A$310:$A$615,0))/100*INDEX(gDP!BA$6:BA$271,MATCH(totalExpenditure!$A15,gDP!$B$6:$B$271)))</f>
        <v/>
      </c>
      <c r="CL15" s="77" t="str">
        <f>IF(INDEX([2]pivotTable!AM$310:AM$615,MATCH(totalExpenditure!$A15,[2]pivotTable!$A$310:$A$615,0))/100*INDEX(gDP!BB$6:BB$271,MATCH(totalExpenditure!$A15,gDP!$B$6:$B$271))=0,"",INDEX([2]pivotTable!AM$310:AM$615,MATCH(totalExpenditure!$A15,[2]pivotTable!$A$310:$A$615,0))/100*INDEX(gDP!BB$6:BB$271,MATCH(totalExpenditure!$A15,gDP!$B$6:$B$271)))</f>
        <v/>
      </c>
      <c r="CM15" s="77">
        <f>IF(INDEX([2]pivotTable!AN$310:AN$615,MATCH(totalExpenditure!$A15,[2]pivotTable!$A$310:$A$615,0))/100*INDEX(gDP!BC$6:BC$271,MATCH(totalExpenditure!$A15,gDP!$B$6:$B$271))=0,"",INDEX([2]pivotTable!AN$310:AN$615,MATCH(totalExpenditure!$A15,[2]pivotTable!$A$310:$A$615,0))/100*INDEX(gDP!BC$6:BC$271,MATCH(totalExpenditure!$A15,gDP!$B$6:$B$271)))</f>
        <v>180575572.2346727</v>
      </c>
      <c r="CN15" s="77">
        <f>IF(INDEX([2]pivotTable!AO$310:AO$615,MATCH(totalExpenditure!$A15,[2]pivotTable!$A$310:$A$615,0))/100*INDEX(gDP!BD$6:BD$271,MATCH(totalExpenditure!$A15,gDP!$B$6:$B$271))=0,"",INDEX([2]pivotTable!AO$310:AO$615,MATCH(totalExpenditure!$A15,[2]pivotTable!$A$310:$A$615,0))/100*INDEX(gDP!BD$6:BD$271,MATCH(totalExpenditure!$A15,gDP!$B$6:$B$271)))</f>
        <v>194728547.03200319</v>
      </c>
      <c r="CO15" s="77">
        <f>IF(INDEX([2]pivotTable!AP$310:AP$615,MATCH(totalExpenditure!$A15,[2]pivotTable!$A$310:$A$615,0))/100*INDEX(gDP!BE$6:BE$271,MATCH(totalExpenditure!$A15,gDP!$B$6:$B$271))=0,"",INDEX([2]pivotTable!AP$310:AP$615,MATCH(totalExpenditure!$A15,[2]pivotTable!$A$310:$A$615,0))/100*INDEX(gDP!BE$6:BE$271,MATCH(totalExpenditure!$A15,gDP!$B$6:$B$271)))</f>
        <v>191147772.29305321</v>
      </c>
      <c r="CP15" s="77">
        <f>IF(INDEX([2]pivotTable!AQ$310:AQ$615,MATCH(totalExpenditure!$A15,[2]pivotTable!$A$310:$A$615,0))/100*INDEX(gDP!BF$6:BF$271,MATCH(totalExpenditure!$A15,gDP!$B$6:$B$271))=0,"",INDEX([2]pivotTable!AQ$310:AQ$615,MATCH(totalExpenditure!$A15,[2]pivotTable!$A$310:$A$615,0))/100*INDEX(gDP!BF$6:BF$271,MATCH(totalExpenditure!$A15,gDP!$B$6:$B$271)))</f>
        <v>896390033.62554479</v>
      </c>
      <c r="CQ15" s="77">
        <f>IF(INDEX([2]pivotTable!AR$310:AR$615,MATCH(totalExpenditure!$A15,[2]pivotTable!$A$310:$A$615,0))/100*INDEX(gDP!BG$6:BG$271,MATCH(totalExpenditure!$A15,gDP!$B$6:$B$271))=0,"",INDEX([2]pivotTable!AR$310:AR$615,MATCH(totalExpenditure!$A15,[2]pivotTable!$A$310:$A$615,0))/100*INDEX(gDP!BG$6:BG$271,MATCH(totalExpenditure!$A15,gDP!$B$6:$B$271)))</f>
        <v>251926437.45546886</v>
      </c>
      <c r="CR15" s="77">
        <f>IF(INDEX([2]pivotTable!AS$310:AS$615,MATCH(totalExpenditure!$A15,[2]pivotTable!$A$310:$A$615,0))/100*INDEX(gDP!BH$6:BH$271,MATCH(totalExpenditure!$A15,gDP!$B$6:$B$271))=0,"",INDEX([2]pivotTable!AS$310:AS$615,MATCH(totalExpenditure!$A15,[2]pivotTable!$A$310:$A$615,0))/100*INDEX(gDP!BH$6:BH$271,MATCH(totalExpenditure!$A15,gDP!$B$6:$B$271)))</f>
        <v>255390767.94561878</v>
      </c>
      <c r="CS15" s="77">
        <f>IF(INDEX([2]pivotTable!AT$310:AT$615,MATCH(totalExpenditure!$A15,[2]pivotTable!$A$310:$A$615,0))/100*INDEX(gDP!BI$6:BI$271,MATCH(totalExpenditure!$A15,gDP!$B$6:$B$271))=0,"",INDEX([2]pivotTable!AT$310:AT$615,MATCH(totalExpenditure!$A15,[2]pivotTable!$A$310:$A$615,0))/100*INDEX(gDP!BI$6:BI$271,MATCH(totalExpenditure!$A15,gDP!$B$6:$B$271)))</f>
        <v>244670360.66410807</v>
      </c>
      <c r="CT15" s="77">
        <f>IF(INDEX([2]pivotTable!AU$310:AU$615,MATCH(totalExpenditure!$A15,[2]pivotTable!$A$310:$A$615,0))/100*INDEX(gDP!BJ$6:BJ$271,MATCH(totalExpenditure!$A15,gDP!$B$6:$B$271))=0,"",INDEX([2]pivotTable!AU$310:AU$615,MATCH(totalExpenditure!$A15,[2]pivotTable!$A$310:$A$615,0))/100*INDEX(gDP!BJ$6:BJ$271,MATCH(totalExpenditure!$A15,gDP!$B$6:$B$271)))</f>
        <v>1015569112.2642921</v>
      </c>
      <c r="CU15" s="77">
        <f>IF(INDEX([2]pivotTable!AV$310:AV$615,MATCH(totalExpenditure!$A15,[2]pivotTable!$A$310:$A$615,0))/100*INDEX(gDP!BK$6:BK$271,MATCH(totalExpenditure!$A15,gDP!$B$6:$B$271))=0,"",INDEX([2]pivotTable!AV$310:AV$615,MATCH(totalExpenditure!$A15,[2]pivotTable!$A$310:$A$615,0))/100*INDEX(gDP!BK$6:BK$271,MATCH(totalExpenditure!$A15,gDP!$B$6:$B$271)))</f>
        <v>1022796931.0381129</v>
      </c>
      <c r="CV15" s="77">
        <f>IF(INDEX([2]pivotTable!AW$310:AW$615,MATCH(totalExpenditure!$A15,[2]pivotTable!$A$310:$A$615,0))/100*INDEX(gDP!BL$6:BL$271,MATCH(totalExpenditure!$A15,gDP!$B$6:$B$271))=0,"",INDEX([2]pivotTable!AW$310:AW$615,MATCH(totalExpenditure!$A15,[2]pivotTable!$A$310:$A$615,0))/100*INDEX(gDP!BL$6:BL$271,MATCH(totalExpenditure!$A15,gDP!$B$6:$B$271)))</f>
        <v>1198497567.4506209</v>
      </c>
      <c r="CW15" s="77">
        <f>IF(INDEX([2]pivotTable!AX$310:AX$615,MATCH(totalExpenditure!$A15,[2]pivotTable!$A$310:$A$615,0))/100*INDEX(gDP!BM$6:BM$271,MATCH(totalExpenditure!$A15,gDP!$B$6:$B$271))=0,"",INDEX([2]pivotTable!AX$310:AX$615,MATCH(totalExpenditure!$A15,[2]pivotTable!$A$310:$A$615,0))/100*INDEX(gDP!BM$6:BM$271,MATCH(totalExpenditure!$A15,gDP!$B$6:$B$271)))</f>
        <v>1240150631.0134113</v>
      </c>
      <c r="CX15" s="77">
        <f>IF(INDEX([2]pivotTable!AY$310:AY$615,MATCH(totalExpenditure!$A15,[2]pivotTable!$A$310:$A$615,0))/100*INDEX(gDP!BN$6:BN$271,MATCH(totalExpenditure!$A15,gDP!$B$6:$B$271))=0,"",INDEX([2]pivotTable!AY$310:AY$615,MATCH(totalExpenditure!$A15,[2]pivotTable!$A$310:$A$615,0))/100*INDEX(gDP!BN$6:BN$271,MATCH(totalExpenditure!$A15,gDP!$B$6:$B$271)))</f>
        <v>1272695921.2735963</v>
      </c>
      <c r="CY15" s="77" t="str">
        <f>IF(INDEX([2]pivotTable!AZ$310:AZ$615,MATCH(totalExpenditure!$A15,[2]pivotTable!$A$310:$A$615,0))/100*INDEX(gDP!BO$6:BO$271,MATCH(totalExpenditure!$A15,gDP!$B$6:$B$271))=0,"",INDEX([2]pivotTable!AZ$310:AZ$615,MATCH(totalExpenditure!$A15,[2]pivotTable!$A$310:$A$615,0))/100*INDEX(gDP!BO$6:BO$271,MATCH(totalExpenditure!$A15,gDP!$B$6:$B$271)))</f>
        <v/>
      </c>
      <c r="CZ15" s="77" t="str">
        <f>IF(B15="","",IF(BA15="","",B15-B15+INDEX(gDP!Q$6:Q$271,MATCH(totalExpenditure!$A15,gDP!$B$6:$B$271))))</f>
        <v/>
      </c>
      <c r="DA15" s="77" t="str">
        <f>IF(C15="","",IF(BB15="","",C15-C15+INDEX(gDP!R$6:R$271,MATCH(totalExpenditure!$A15,gDP!$B$6:$B$271))))</f>
        <v/>
      </c>
      <c r="DB15" s="77" t="str">
        <f>IF(D15="","",IF(BC15="","",D15-D15+INDEX(gDP!S$6:S$271,MATCH(totalExpenditure!$A15,gDP!$B$6:$B$271))))</f>
        <v/>
      </c>
      <c r="DC15" s="77" t="str">
        <f>IF(E15="","",IF(BD15="","",E15-E15+INDEX(gDP!T$6:T$271,MATCH(totalExpenditure!$A15,gDP!$B$6:$B$271))))</f>
        <v/>
      </c>
      <c r="DD15" s="77" t="str">
        <f>IF(F15="","",IF(BE15="","",F15-F15+INDEX(gDP!U$6:U$271,MATCH(totalExpenditure!$A15,gDP!$B$6:$B$271))))</f>
        <v/>
      </c>
      <c r="DE15" s="77" t="str">
        <f>IF(G15="","",IF(BF15="","",G15-G15+INDEX(gDP!V$6:V$271,MATCH(totalExpenditure!$A15,gDP!$B$6:$B$271))))</f>
        <v/>
      </c>
      <c r="DF15" s="77" t="str">
        <f>IF(H15="","",IF(BG15="","",H15-H15+INDEX(gDP!W$6:W$271,MATCH(totalExpenditure!$A15,gDP!$B$6:$B$271))))</f>
        <v/>
      </c>
      <c r="DG15" s="77" t="str">
        <f>IF(I15="","",IF(BH15="","",I15-I15+INDEX(gDP!X$6:X$271,MATCH(totalExpenditure!$A15,gDP!$B$6:$B$271))))</f>
        <v/>
      </c>
      <c r="DH15" s="77" t="str">
        <f>IF(J15="","",IF(BI15="","",J15-J15+INDEX(gDP!Y$6:Y$271,MATCH(totalExpenditure!$A15,gDP!$B$6:$B$271))))</f>
        <v/>
      </c>
      <c r="DI15" s="77" t="str">
        <f>IF(K15="","",IF(BJ15="","",K15-K15+INDEX(gDP!Z$6:Z$271,MATCH(totalExpenditure!$A15,gDP!$B$6:$B$271))))</f>
        <v/>
      </c>
      <c r="DJ15" s="77" t="str">
        <f>IF(L15="","",IF(BK15="","",L15-L15+INDEX(gDP!AA$6:AA$271,MATCH(totalExpenditure!$A15,gDP!$B$6:$B$271))))</f>
        <v/>
      </c>
      <c r="DK15" s="77" t="str">
        <f>IF(M15="","",IF(BL15="","",M15-M15+INDEX(gDP!AB$6:AB$271,MATCH(totalExpenditure!$A15,gDP!$B$6:$B$271))))</f>
        <v/>
      </c>
      <c r="DL15" s="77" t="str">
        <f>IF(N15="","",IF(BM15="","",N15-N15+INDEX(gDP!AC$6:AC$271,MATCH(totalExpenditure!$A15,gDP!$B$6:$B$271))))</f>
        <v/>
      </c>
      <c r="DM15" s="77" t="str">
        <f>IF(O15="","",IF(BN15="","",O15-O15+INDEX(gDP!AD$6:AD$271,MATCH(totalExpenditure!$A15,gDP!$B$6:$B$271))))</f>
        <v/>
      </c>
      <c r="DN15" s="77" t="str">
        <f>IF(P15="","",IF(BO15="","",P15-P15+INDEX(gDP!AE$6:AE$271,MATCH(totalExpenditure!$A15,gDP!$B$6:$B$271))))</f>
        <v/>
      </c>
      <c r="DO15" s="77" t="str">
        <f>IF(Q15="","",IF(BP15="","",Q15-Q15+INDEX(gDP!AF$6:AF$271,MATCH(totalExpenditure!$A15,gDP!$B$6:$B$271))))</f>
        <v/>
      </c>
      <c r="DP15" s="77" t="str">
        <f>IF(R15="","",IF(BQ15="","",R15-R15+INDEX(gDP!AG$6:AG$271,MATCH(totalExpenditure!$A15,gDP!$B$6:$B$271))))</f>
        <v/>
      </c>
      <c r="DQ15" s="77" t="str">
        <f>IF(S15="","",IF(BR15="","",S15-S15+INDEX(gDP!AH$6:AH$271,MATCH(totalExpenditure!$A15,gDP!$B$6:$B$271))))</f>
        <v/>
      </c>
      <c r="DR15" s="77" t="str">
        <f>IF(T15="","",IF(BS15="","",T15-T15+INDEX(gDP!AI$6:AI$271,MATCH(totalExpenditure!$A15,gDP!$B$6:$B$271))))</f>
        <v/>
      </c>
      <c r="DS15" s="77" t="str">
        <f>IF(U15="","",IF(BT15="","",U15-U15+INDEX(gDP!AJ$6:AJ$271,MATCH(totalExpenditure!$A15,gDP!$B$6:$B$271))))</f>
        <v/>
      </c>
      <c r="DT15" s="77" t="str">
        <f>IF(V15="","",IF(BU15="","",V15-V15+INDEX(gDP!AK$6:AK$271,MATCH(totalExpenditure!$A15,gDP!$B$6:$B$271))))</f>
        <v/>
      </c>
      <c r="DU15" s="77" t="str">
        <f>IF(W15="","",IF(BV15="","",W15-W15+INDEX(gDP!AL$6:AL$271,MATCH(totalExpenditure!$A15,gDP!$B$6:$B$271))))</f>
        <v/>
      </c>
      <c r="DV15" s="77" t="str">
        <f>IF(X15="","",IF(BW15="","",X15-X15+INDEX(gDP!AM$6:AM$271,MATCH(totalExpenditure!$A15,gDP!$B$6:$B$271))))</f>
        <v/>
      </c>
      <c r="DW15" s="77" t="str">
        <f>IF(Y15="","",IF(BX15="","",Y15-Y15+INDEX(gDP!AN$6:AN$271,MATCH(totalExpenditure!$A15,gDP!$B$6:$B$271))))</f>
        <v/>
      </c>
      <c r="DX15" s="77" t="str">
        <f>IF(Z15="","",IF(BY15="","",Z15-Z15+INDEX(gDP!AO$6:AO$271,MATCH(totalExpenditure!$A15,gDP!$B$6:$B$271))))</f>
        <v/>
      </c>
      <c r="DY15" s="77" t="str">
        <f>IF(AA15="","",IF(BZ15="","",AA15-AA15+INDEX(gDP!AP$6:AP$271,MATCH(totalExpenditure!$A15,gDP!$B$6:$B$271))))</f>
        <v/>
      </c>
      <c r="DZ15" s="77" t="str">
        <f>IF(AB15="","",IF(CA15="","",AB15-AB15+INDEX(gDP!AQ$6:AQ$271,MATCH(totalExpenditure!$A15,gDP!$B$6:$B$271))))</f>
        <v/>
      </c>
      <c r="EA15" s="77" t="str">
        <f>IF(AC15="","",IF(CB15="","",AC15-AC15+INDEX(gDP!AR$6:AR$271,MATCH(totalExpenditure!$A15,gDP!$B$6:$B$271))))</f>
        <v/>
      </c>
      <c r="EB15" s="77" t="str">
        <f>IF(AD15="","",IF(CC15="","",AD15-AD15+INDEX(gDP!AS$6:AS$271,MATCH(totalExpenditure!$A15,gDP!$B$6:$B$271))))</f>
        <v/>
      </c>
      <c r="EC15" s="77" t="str">
        <f>IF(AE15="","",IF(CD15="","",AE15-AE15+INDEX(gDP!AT$6:AT$271,MATCH(totalExpenditure!$A15,gDP!$B$6:$B$271))))</f>
        <v/>
      </c>
      <c r="ED15" s="77" t="str">
        <f>IF(AF15="","",IF(CE15="","",AF15-AF15+INDEX(gDP!AU$6:AU$271,MATCH(totalExpenditure!$A15,gDP!$B$6:$B$271))))</f>
        <v/>
      </c>
      <c r="EE15" s="77" t="str">
        <f>IF(AG15="","",IF(CF15="","",AG15-AG15+INDEX(gDP!AV$6:AV$271,MATCH(totalExpenditure!$A15,gDP!$B$6:$B$271))))</f>
        <v/>
      </c>
      <c r="EF15" s="77" t="str">
        <f>IF(AH15="","",IF(CG15="","",AH15-AH15+INDEX(gDP!AW$6:AW$271,MATCH(totalExpenditure!$A15,gDP!$B$6:$B$271))))</f>
        <v/>
      </c>
      <c r="EG15" s="77" t="str">
        <f>IF(AI15="","",IF(CH15="","",AI15-AI15+INDEX(gDP!AX$6:AX$271,MATCH(totalExpenditure!$A15,gDP!$B$6:$B$271))))</f>
        <v/>
      </c>
      <c r="EH15" s="77" t="str">
        <f>IF(AJ15="","",IF(CI15="","",AJ15-AJ15+INDEX(gDP!AY$6:AY$271,MATCH(totalExpenditure!$A15,gDP!$B$6:$B$271))))</f>
        <v/>
      </c>
      <c r="EI15" s="77" t="str">
        <f>IF(AK15="","",IF(CJ15="","",AK15-AK15+INDEX(gDP!AZ$6:AZ$271,MATCH(totalExpenditure!$A15,gDP!$B$6:$B$271))))</f>
        <v/>
      </c>
      <c r="EJ15" s="77" t="str">
        <f>IF(AL15="","",IF(CK15="","",AL15-AL15+INDEX(gDP!BA$6:BA$271,MATCH(totalExpenditure!$A15,gDP!$B$6:$B$271))))</f>
        <v/>
      </c>
      <c r="EK15" s="77" t="str">
        <f>IF(AM15="","",IF(CL15="","",AM15-AM15+INDEX(gDP!BB$6:BB$271,MATCH(totalExpenditure!$A15,gDP!$B$6:$B$271))))</f>
        <v/>
      </c>
      <c r="EL15" s="77">
        <f>IF(AN15="","",IF(CM15="","",AN15-AN15+INDEX(gDP!BC$6:BC$271,MATCH(totalExpenditure!$A15,gDP!$B$6:$B$271))))</f>
        <v>9260285755.6242409</v>
      </c>
      <c r="EM15" s="77">
        <f>IF(AO15="","",IF(CN15="","",AO15-AO15+INDEX(gDP!BD$6:BD$271,MATCH(totalExpenditure!$A15,gDP!$B$6:$B$271))))</f>
        <v>10142111824.5835</v>
      </c>
      <c r="EN15" s="77">
        <f>IF(AP15="","",IF(CO15="","",AP15-AP15+INDEX(gDP!BE$6:BE$271,MATCH(totalExpenditure!$A15,gDP!$B$6:$B$271))))</f>
        <v>10619320682.947399</v>
      </c>
      <c r="EO15" s="77">
        <f>IF(AQ15="","",IF(CP15="","",AQ15-AQ15+INDEX(gDP!BF$6:BF$271,MATCH(totalExpenditure!$A15,gDP!$B$6:$B$271))))</f>
        <v>11121464437.0415</v>
      </c>
      <c r="EP15" s="77">
        <f>IF(AR15="","",IF(CQ15="","",AR15-AR15+INDEX(gDP!BG$6:BG$271,MATCH(totalExpenditure!$A15,gDP!$B$6:$B$271))))</f>
        <v>11609513246.795799</v>
      </c>
      <c r="EQ15" s="77">
        <f>IF(AS15="","",IF(CR15="","",AS15-AS15+INDEX(gDP!BH$6:BH$271,MATCH(totalExpenditure!$A15,gDP!$B$6:$B$271))))</f>
        <v>10553337518.414</v>
      </c>
      <c r="ER15" s="77">
        <f>IF(AT15="","",IF(CS15="","",AT15-AT15+INDEX(gDP!BI$6:BI$271,MATCH(totalExpenditure!$A15,gDP!$B$6:$B$271))))</f>
        <v>10546136235.5219</v>
      </c>
      <c r="ES15" s="77">
        <f>IF(AU15="","",IF(CT15="","",AU15-AU15+INDEX(gDP!BJ$6:BJ$271,MATCH(totalExpenditure!$A15,gDP!$B$6:$B$271))))</f>
        <v>11527458709.0158</v>
      </c>
      <c r="ET15" s="77">
        <f>IF(AV15="","",IF(CU15="","",AV15-AV15+INDEX(gDP!BK$6:BK$271,MATCH(totalExpenditure!$A15,gDP!$B$6:$B$271))))</f>
        <v>12457940694.7395</v>
      </c>
      <c r="EU15" s="77">
        <f>IF(AW15="","",IF(CV15="","",AW15-AW15+INDEX(gDP!BL$6:BL$271,MATCH(totalExpenditure!$A15,gDP!$B$6:$B$271))))</f>
        <v>13619290539.211599</v>
      </c>
      <c r="EV15" s="77">
        <f>IF(AX15="","",IF(CW15="","",AX15-AX15+INDEX(gDP!BM$6:BM$271,MATCH(totalExpenditure!$A15,gDP!$B$6:$B$271))))</f>
        <v>12641698583.2152</v>
      </c>
      <c r="EW15" s="77">
        <f>IF(AY15="","",IF(CX15="","",AY15-AY15+INDEX(gDP!BN$6:BN$271,MATCH(totalExpenditure!$A15,gDP!$B$6:$B$271))))</f>
        <v>13878908628.937799</v>
      </c>
      <c r="EX15" s="77" t="str">
        <f>IF(AZ15="","",IF(CY15="","",AZ15-AZ15+INDEX(gDP!BO$6:BO$271,MATCH(totalExpenditure!$A15,gDP!$B$6:$B$271))))</f>
        <v/>
      </c>
    </row>
    <row r="16" spans="1:154" x14ac:dyDescent="0.35">
      <c r="A16" t="s">
        <v>241</v>
      </c>
      <c r="B16" s="77" t="e">
        <f>IF(INDEX([2]pivotTable!B$3:B$308,MATCH(totalExpenditure!$A16,[2]pivotTable!$A$3:$A$308,0))/100*INDEX(gDP!Q$6:Q$271,MATCH(totalExpenditure!$A16,gDP!$B$6:$B$271))=0,"",INDEX([2]pivotTable!B$3:B$308,MATCH(totalExpenditure!$A16,[2]pivotTable!$A$3:$A$308,0))/100*INDEX(gDP!Q$6:Q$271,MATCH(totalExpenditure!$A16,gDP!$B$6:$B$271)))</f>
        <v>#N/A</v>
      </c>
      <c r="C16" s="77" t="e">
        <f>IF(INDEX([2]pivotTable!C$3:C$308,MATCH(totalExpenditure!$A16,[2]pivotTable!$A$3:$A$308,0))/100*INDEX(gDP!R$6:R$271,MATCH(totalExpenditure!$A16,gDP!$B$6:$B$271))=0,"",INDEX([2]pivotTable!C$3:C$308,MATCH(totalExpenditure!$A16,[2]pivotTable!$A$3:$A$308,0))/100*INDEX(gDP!R$6:R$271,MATCH(totalExpenditure!$A16,gDP!$B$6:$B$271)))</f>
        <v>#N/A</v>
      </c>
      <c r="D16" s="77" t="e">
        <f>IF(INDEX([2]pivotTable!D$3:D$308,MATCH(totalExpenditure!$A16,[2]pivotTable!$A$3:$A$308,0))/100*INDEX(gDP!S$6:S$271,MATCH(totalExpenditure!$A16,gDP!$B$6:$B$271))=0,"",INDEX([2]pivotTable!D$3:D$308,MATCH(totalExpenditure!$A16,[2]pivotTable!$A$3:$A$308,0))/100*INDEX(gDP!S$6:S$271,MATCH(totalExpenditure!$A16,gDP!$B$6:$B$271)))</f>
        <v>#N/A</v>
      </c>
      <c r="E16" s="77" t="e">
        <f>IF(INDEX([2]pivotTable!E$3:E$308,MATCH(totalExpenditure!$A16,[2]pivotTable!$A$3:$A$308,0))/100*INDEX(gDP!T$6:T$271,MATCH(totalExpenditure!$A16,gDP!$B$6:$B$271))=0,"",INDEX([2]pivotTable!E$3:E$308,MATCH(totalExpenditure!$A16,[2]pivotTable!$A$3:$A$308,0))/100*INDEX(gDP!T$6:T$271,MATCH(totalExpenditure!$A16,gDP!$B$6:$B$271)))</f>
        <v>#N/A</v>
      </c>
      <c r="F16" s="77" t="e">
        <f>IF(INDEX([2]pivotTable!F$3:F$308,MATCH(totalExpenditure!$A16,[2]pivotTable!$A$3:$A$308,0))/100*INDEX(gDP!U$6:U$271,MATCH(totalExpenditure!$A16,gDP!$B$6:$B$271))=0,"",INDEX([2]pivotTable!F$3:F$308,MATCH(totalExpenditure!$A16,[2]pivotTable!$A$3:$A$308,0))/100*INDEX(gDP!U$6:U$271,MATCH(totalExpenditure!$A16,gDP!$B$6:$B$271)))</f>
        <v>#N/A</v>
      </c>
      <c r="G16" s="77" t="e">
        <f>IF(INDEX([2]pivotTable!G$3:G$308,MATCH(totalExpenditure!$A16,[2]pivotTable!$A$3:$A$308,0))/100*INDEX(gDP!V$6:V$271,MATCH(totalExpenditure!$A16,gDP!$B$6:$B$271))=0,"",INDEX([2]pivotTable!G$3:G$308,MATCH(totalExpenditure!$A16,[2]pivotTable!$A$3:$A$308,0))/100*INDEX(gDP!V$6:V$271,MATCH(totalExpenditure!$A16,gDP!$B$6:$B$271)))</f>
        <v>#N/A</v>
      </c>
      <c r="H16" s="77" t="e">
        <f>IF(INDEX([2]pivotTable!H$3:H$308,MATCH(totalExpenditure!$A16,[2]pivotTable!$A$3:$A$308,0))/100*INDEX(gDP!W$6:W$271,MATCH(totalExpenditure!$A16,gDP!$B$6:$B$271))=0,"",INDEX([2]pivotTable!H$3:H$308,MATCH(totalExpenditure!$A16,[2]pivotTable!$A$3:$A$308,0))/100*INDEX(gDP!W$6:W$271,MATCH(totalExpenditure!$A16,gDP!$B$6:$B$271)))</f>
        <v>#N/A</v>
      </c>
      <c r="I16" s="77" t="e">
        <f>IF(INDEX([2]pivotTable!I$3:I$308,MATCH(totalExpenditure!$A16,[2]pivotTable!$A$3:$A$308,0))/100*INDEX(gDP!X$6:X$271,MATCH(totalExpenditure!$A16,gDP!$B$6:$B$271))=0,"",INDEX([2]pivotTable!I$3:I$308,MATCH(totalExpenditure!$A16,[2]pivotTable!$A$3:$A$308,0))/100*INDEX(gDP!X$6:X$271,MATCH(totalExpenditure!$A16,gDP!$B$6:$B$271)))</f>
        <v>#N/A</v>
      </c>
      <c r="J16" s="77" t="e">
        <f>IF(INDEX([2]pivotTable!J$3:J$308,MATCH(totalExpenditure!$A16,[2]pivotTable!$A$3:$A$308,0))/100*INDEX(gDP!Y$6:Y$271,MATCH(totalExpenditure!$A16,gDP!$B$6:$B$271))=0,"",INDEX([2]pivotTable!J$3:J$308,MATCH(totalExpenditure!$A16,[2]pivotTable!$A$3:$A$308,0))/100*INDEX(gDP!Y$6:Y$271,MATCH(totalExpenditure!$A16,gDP!$B$6:$B$271)))</f>
        <v>#N/A</v>
      </c>
      <c r="K16" s="77" t="e">
        <f>IF(INDEX([2]pivotTable!K$3:K$308,MATCH(totalExpenditure!$A16,[2]pivotTable!$A$3:$A$308,0))/100*INDEX(gDP!Z$6:Z$271,MATCH(totalExpenditure!$A16,gDP!$B$6:$B$271))=0,"",INDEX([2]pivotTable!K$3:K$308,MATCH(totalExpenditure!$A16,[2]pivotTable!$A$3:$A$308,0))/100*INDEX(gDP!Z$6:Z$271,MATCH(totalExpenditure!$A16,gDP!$B$6:$B$271)))</f>
        <v>#N/A</v>
      </c>
      <c r="L16" s="77" t="e">
        <f>IF(INDEX([2]pivotTable!L$3:L$308,MATCH(totalExpenditure!$A16,[2]pivotTable!$A$3:$A$308,0))/100*INDEX(gDP!AA$6:AA$271,MATCH(totalExpenditure!$A16,gDP!$B$6:$B$271))=0,"",INDEX([2]pivotTable!L$3:L$308,MATCH(totalExpenditure!$A16,[2]pivotTable!$A$3:$A$308,0))/100*INDEX(gDP!AA$6:AA$271,MATCH(totalExpenditure!$A16,gDP!$B$6:$B$271)))</f>
        <v>#N/A</v>
      </c>
      <c r="M16" s="77" t="e">
        <f>IF(INDEX([2]pivotTable!M$3:M$308,MATCH(totalExpenditure!$A16,[2]pivotTable!$A$3:$A$308,0))/100*INDEX(gDP!AB$6:AB$271,MATCH(totalExpenditure!$A16,gDP!$B$6:$B$271))=0,"",INDEX([2]pivotTable!M$3:M$308,MATCH(totalExpenditure!$A16,[2]pivotTable!$A$3:$A$308,0))/100*INDEX(gDP!AB$6:AB$271,MATCH(totalExpenditure!$A16,gDP!$B$6:$B$271)))</f>
        <v>#N/A</v>
      </c>
      <c r="N16" s="77" t="e">
        <f>IF(INDEX([2]pivotTable!N$3:N$308,MATCH(totalExpenditure!$A16,[2]pivotTable!$A$3:$A$308,0))/100*INDEX(gDP!AC$6:AC$271,MATCH(totalExpenditure!$A16,gDP!$B$6:$B$271))=0,"",INDEX([2]pivotTable!N$3:N$308,MATCH(totalExpenditure!$A16,[2]pivotTable!$A$3:$A$308,0))/100*INDEX(gDP!AC$6:AC$271,MATCH(totalExpenditure!$A16,gDP!$B$6:$B$271)))</f>
        <v>#N/A</v>
      </c>
      <c r="O16" s="77" t="e">
        <f>IF(INDEX([2]pivotTable!O$3:O$308,MATCH(totalExpenditure!$A16,[2]pivotTable!$A$3:$A$308,0))/100*INDEX(gDP!AD$6:AD$271,MATCH(totalExpenditure!$A16,gDP!$B$6:$B$271))=0,"",INDEX([2]pivotTable!O$3:O$308,MATCH(totalExpenditure!$A16,[2]pivotTable!$A$3:$A$308,0))/100*INDEX(gDP!AD$6:AD$271,MATCH(totalExpenditure!$A16,gDP!$B$6:$B$271)))</f>
        <v>#N/A</v>
      </c>
      <c r="P16" s="77" t="e">
        <f>IF(INDEX([2]pivotTable!P$3:P$308,MATCH(totalExpenditure!$A16,[2]pivotTable!$A$3:$A$308,0))/100*INDEX(gDP!AE$6:AE$271,MATCH(totalExpenditure!$A16,gDP!$B$6:$B$271))=0,"",INDEX([2]pivotTable!P$3:P$308,MATCH(totalExpenditure!$A16,[2]pivotTable!$A$3:$A$308,0))/100*INDEX(gDP!AE$6:AE$271,MATCH(totalExpenditure!$A16,gDP!$B$6:$B$271)))</f>
        <v>#N/A</v>
      </c>
      <c r="Q16" s="77" t="e">
        <f>IF(INDEX([2]pivotTable!Q$3:Q$308,MATCH(totalExpenditure!$A16,[2]pivotTable!$A$3:$A$308,0))/100*INDEX(gDP!AF$6:AF$271,MATCH(totalExpenditure!$A16,gDP!$B$6:$B$271))=0,"",INDEX([2]pivotTable!Q$3:Q$308,MATCH(totalExpenditure!$A16,[2]pivotTable!$A$3:$A$308,0))/100*INDEX(gDP!AF$6:AF$271,MATCH(totalExpenditure!$A16,gDP!$B$6:$B$271)))</f>
        <v>#N/A</v>
      </c>
      <c r="R16" s="77" t="e">
        <f>IF(INDEX([2]pivotTable!R$3:R$308,MATCH(totalExpenditure!$A16,[2]pivotTable!$A$3:$A$308,0))/100*INDEX(gDP!AG$6:AG$271,MATCH(totalExpenditure!$A16,gDP!$B$6:$B$271))=0,"",INDEX([2]pivotTable!R$3:R$308,MATCH(totalExpenditure!$A16,[2]pivotTable!$A$3:$A$308,0))/100*INDEX(gDP!AG$6:AG$271,MATCH(totalExpenditure!$A16,gDP!$B$6:$B$271)))</f>
        <v>#N/A</v>
      </c>
      <c r="S16" s="77" t="e">
        <f>IF(INDEX([2]pivotTable!S$3:S$308,MATCH(totalExpenditure!$A16,[2]pivotTable!$A$3:$A$308,0))/100*INDEX(gDP!AH$6:AH$271,MATCH(totalExpenditure!$A16,gDP!$B$6:$B$271))=0,"",INDEX([2]pivotTable!S$3:S$308,MATCH(totalExpenditure!$A16,[2]pivotTable!$A$3:$A$308,0))/100*INDEX(gDP!AH$6:AH$271,MATCH(totalExpenditure!$A16,gDP!$B$6:$B$271)))</f>
        <v>#N/A</v>
      </c>
      <c r="T16" s="77" t="e">
        <f>IF(INDEX([2]pivotTable!T$3:T$308,MATCH(totalExpenditure!$A16,[2]pivotTable!$A$3:$A$308,0))/100*INDEX(gDP!AI$6:AI$271,MATCH(totalExpenditure!$A16,gDP!$B$6:$B$271))=0,"",INDEX([2]pivotTable!T$3:T$308,MATCH(totalExpenditure!$A16,[2]pivotTable!$A$3:$A$308,0))/100*INDEX(gDP!AI$6:AI$271,MATCH(totalExpenditure!$A16,gDP!$B$6:$B$271)))</f>
        <v>#N/A</v>
      </c>
      <c r="U16" s="77" t="e">
        <f>IF(INDEX([2]pivotTable!U$3:U$308,MATCH(totalExpenditure!$A16,[2]pivotTable!$A$3:$A$308,0))/100*INDEX(gDP!AJ$6:AJ$271,MATCH(totalExpenditure!$A16,gDP!$B$6:$B$271))=0,"",INDEX([2]pivotTable!U$3:U$308,MATCH(totalExpenditure!$A16,[2]pivotTable!$A$3:$A$308,0))/100*INDEX(gDP!AJ$6:AJ$271,MATCH(totalExpenditure!$A16,gDP!$B$6:$B$271)))</f>
        <v>#N/A</v>
      </c>
      <c r="V16" s="77" t="e">
        <f>IF(INDEX([2]pivotTable!V$3:V$308,MATCH(totalExpenditure!$A16,[2]pivotTable!$A$3:$A$308,0))/100*INDEX(gDP!AK$6:AK$271,MATCH(totalExpenditure!$A16,gDP!$B$6:$B$271))=0,"",INDEX([2]pivotTable!V$3:V$308,MATCH(totalExpenditure!$A16,[2]pivotTable!$A$3:$A$308,0))/100*INDEX(gDP!AK$6:AK$271,MATCH(totalExpenditure!$A16,gDP!$B$6:$B$271)))</f>
        <v>#N/A</v>
      </c>
      <c r="W16" s="77" t="e">
        <f>IF(INDEX([2]pivotTable!W$3:W$308,MATCH(totalExpenditure!$A16,[2]pivotTable!$A$3:$A$308,0))/100*INDEX(gDP!AL$6:AL$271,MATCH(totalExpenditure!$A16,gDP!$B$6:$B$271))=0,"",INDEX([2]pivotTable!W$3:W$308,MATCH(totalExpenditure!$A16,[2]pivotTable!$A$3:$A$308,0))/100*INDEX(gDP!AL$6:AL$271,MATCH(totalExpenditure!$A16,gDP!$B$6:$B$271)))</f>
        <v>#N/A</v>
      </c>
      <c r="X16" s="77" t="e">
        <f>IF(INDEX([2]pivotTable!X$3:X$308,MATCH(totalExpenditure!$A16,[2]pivotTable!$A$3:$A$308,0))/100*INDEX(gDP!AM$6:AM$271,MATCH(totalExpenditure!$A16,gDP!$B$6:$B$271))=0,"",INDEX([2]pivotTable!X$3:X$308,MATCH(totalExpenditure!$A16,[2]pivotTable!$A$3:$A$308,0))/100*INDEX(gDP!AM$6:AM$271,MATCH(totalExpenditure!$A16,gDP!$B$6:$B$271)))</f>
        <v>#N/A</v>
      </c>
      <c r="Y16" s="77" t="e">
        <f>IF(INDEX([2]pivotTable!Y$3:Y$308,MATCH(totalExpenditure!$A16,[2]pivotTable!$A$3:$A$308,0))/100*INDEX(gDP!AN$6:AN$271,MATCH(totalExpenditure!$A16,gDP!$B$6:$B$271))=0,"",INDEX([2]pivotTable!Y$3:Y$308,MATCH(totalExpenditure!$A16,[2]pivotTable!$A$3:$A$308,0))/100*INDEX(gDP!AN$6:AN$271,MATCH(totalExpenditure!$A16,gDP!$B$6:$B$271)))</f>
        <v>#N/A</v>
      </c>
      <c r="Z16" s="77" t="e">
        <f>IF(INDEX([2]pivotTable!Z$3:Z$308,MATCH(totalExpenditure!$A16,[2]pivotTable!$A$3:$A$308,0))/100*INDEX(gDP!AO$6:AO$271,MATCH(totalExpenditure!$A16,gDP!$B$6:$B$271))=0,"",INDEX([2]pivotTable!Z$3:Z$308,MATCH(totalExpenditure!$A16,[2]pivotTable!$A$3:$A$308,0))/100*INDEX(gDP!AO$6:AO$271,MATCH(totalExpenditure!$A16,gDP!$B$6:$B$271)))</f>
        <v>#N/A</v>
      </c>
      <c r="AA16" s="77" t="e">
        <f>IF(INDEX([2]pivotTable!AA$3:AA$308,MATCH(totalExpenditure!$A16,[2]pivotTable!$A$3:$A$308,0))/100*INDEX(gDP!AP$6:AP$271,MATCH(totalExpenditure!$A16,gDP!$B$6:$B$271))=0,"",INDEX([2]pivotTable!AA$3:AA$308,MATCH(totalExpenditure!$A16,[2]pivotTable!$A$3:$A$308,0))/100*INDEX(gDP!AP$6:AP$271,MATCH(totalExpenditure!$A16,gDP!$B$6:$B$271)))</f>
        <v>#N/A</v>
      </c>
      <c r="AB16" s="77" t="e">
        <f>IF(INDEX([2]pivotTable!AB$3:AB$308,MATCH(totalExpenditure!$A16,[2]pivotTable!$A$3:$A$308,0))/100*INDEX(gDP!AQ$6:AQ$271,MATCH(totalExpenditure!$A16,gDP!$B$6:$B$271))=0,"",INDEX([2]pivotTable!AB$3:AB$308,MATCH(totalExpenditure!$A16,[2]pivotTable!$A$3:$A$308,0))/100*INDEX(gDP!AQ$6:AQ$271,MATCH(totalExpenditure!$A16,gDP!$B$6:$B$271)))</f>
        <v>#N/A</v>
      </c>
      <c r="AC16" s="77" t="e">
        <f>IF(INDEX([2]pivotTable!AC$3:AC$308,MATCH(totalExpenditure!$A16,[2]pivotTable!$A$3:$A$308,0))/100*INDEX(gDP!AR$6:AR$271,MATCH(totalExpenditure!$A16,gDP!$B$6:$B$271))=0,"",INDEX([2]pivotTable!AC$3:AC$308,MATCH(totalExpenditure!$A16,[2]pivotTable!$A$3:$A$308,0))/100*INDEX(gDP!AR$6:AR$271,MATCH(totalExpenditure!$A16,gDP!$B$6:$B$271)))</f>
        <v>#N/A</v>
      </c>
      <c r="AD16" s="77" t="e">
        <f>IF(INDEX([2]pivotTable!AD$3:AD$308,MATCH(totalExpenditure!$A16,[2]pivotTable!$A$3:$A$308,0))/100*INDEX(gDP!AS$6:AS$271,MATCH(totalExpenditure!$A16,gDP!$B$6:$B$271))=0,"",INDEX([2]pivotTable!AD$3:AD$308,MATCH(totalExpenditure!$A16,[2]pivotTable!$A$3:$A$308,0))/100*INDEX(gDP!AS$6:AS$271,MATCH(totalExpenditure!$A16,gDP!$B$6:$B$271)))</f>
        <v>#N/A</v>
      </c>
      <c r="AE16" s="77" t="e">
        <f>IF(INDEX([2]pivotTable!AE$3:AE$308,MATCH(totalExpenditure!$A16,[2]pivotTable!$A$3:$A$308,0))/100*INDEX(gDP!AT$6:AT$271,MATCH(totalExpenditure!$A16,gDP!$B$6:$B$271))=0,"",INDEX([2]pivotTable!AE$3:AE$308,MATCH(totalExpenditure!$A16,[2]pivotTable!$A$3:$A$308,0))/100*INDEX(gDP!AT$6:AT$271,MATCH(totalExpenditure!$A16,gDP!$B$6:$B$271)))</f>
        <v>#N/A</v>
      </c>
      <c r="AF16" s="77" t="e">
        <f>IF(INDEX([2]pivotTable!AF$3:AF$308,MATCH(totalExpenditure!$A16,[2]pivotTable!$A$3:$A$308,0))/100*INDEX(gDP!AU$6:AU$271,MATCH(totalExpenditure!$A16,gDP!$B$6:$B$271))=0,"",INDEX([2]pivotTable!AF$3:AF$308,MATCH(totalExpenditure!$A16,[2]pivotTable!$A$3:$A$308,0))/100*INDEX(gDP!AU$6:AU$271,MATCH(totalExpenditure!$A16,gDP!$B$6:$B$271)))</f>
        <v>#N/A</v>
      </c>
      <c r="AG16" s="77" t="e">
        <f>IF(INDEX([2]pivotTable!AG$3:AG$308,MATCH(totalExpenditure!$A16,[2]pivotTable!$A$3:$A$308,0))/100*INDEX(gDP!AV$6:AV$271,MATCH(totalExpenditure!$A16,gDP!$B$6:$B$271))=0,"",INDEX([2]pivotTable!AG$3:AG$308,MATCH(totalExpenditure!$A16,[2]pivotTable!$A$3:$A$308,0))/100*INDEX(gDP!AV$6:AV$271,MATCH(totalExpenditure!$A16,gDP!$B$6:$B$271)))</f>
        <v>#N/A</v>
      </c>
      <c r="AH16" s="77" t="e">
        <f>IF(INDEX([2]pivotTable!AH$3:AH$308,MATCH(totalExpenditure!$A16,[2]pivotTable!$A$3:$A$308,0))/100*INDEX(gDP!AW$6:AW$271,MATCH(totalExpenditure!$A16,gDP!$B$6:$B$271))=0,"",INDEX([2]pivotTable!AH$3:AH$308,MATCH(totalExpenditure!$A16,[2]pivotTable!$A$3:$A$308,0))/100*INDEX(gDP!AW$6:AW$271,MATCH(totalExpenditure!$A16,gDP!$B$6:$B$271)))</f>
        <v>#N/A</v>
      </c>
      <c r="AI16" s="77" t="e">
        <f>IF(INDEX([2]pivotTable!AI$3:AI$308,MATCH(totalExpenditure!$A16,[2]pivotTable!$A$3:$A$308,0))/100*INDEX(gDP!AX$6:AX$271,MATCH(totalExpenditure!$A16,gDP!$B$6:$B$271))=0,"",INDEX([2]pivotTable!AI$3:AI$308,MATCH(totalExpenditure!$A16,[2]pivotTable!$A$3:$A$308,0))/100*INDEX(gDP!AX$6:AX$271,MATCH(totalExpenditure!$A16,gDP!$B$6:$B$271)))</f>
        <v>#N/A</v>
      </c>
      <c r="AJ16" s="77" t="e">
        <f>IF(INDEX([2]pivotTable!AJ$3:AJ$308,MATCH(totalExpenditure!$A16,[2]pivotTable!$A$3:$A$308,0))/100*INDEX(gDP!AY$6:AY$271,MATCH(totalExpenditure!$A16,gDP!$B$6:$B$271))=0,"",INDEX([2]pivotTable!AJ$3:AJ$308,MATCH(totalExpenditure!$A16,[2]pivotTable!$A$3:$A$308,0))/100*INDEX(gDP!AY$6:AY$271,MATCH(totalExpenditure!$A16,gDP!$B$6:$B$271)))</f>
        <v>#N/A</v>
      </c>
      <c r="AK16" s="77" t="e">
        <f>IF(INDEX([2]pivotTable!AK$3:AK$308,MATCH(totalExpenditure!$A16,[2]pivotTable!$A$3:$A$308,0))/100*INDEX(gDP!AZ$6:AZ$271,MATCH(totalExpenditure!$A16,gDP!$B$6:$B$271))=0,"",INDEX([2]pivotTable!AK$3:AK$308,MATCH(totalExpenditure!$A16,[2]pivotTable!$A$3:$A$308,0))/100*INDEX(gDP!AZ$6:AZ$271,MATCH(totalExpenditure!$A16,gDP!$B$6:$B$271)))</f>
        <v>#N/A</v>
      </c>
      <c r="AL16" s="77" t="e">
        <f>IF(INDEX([2]pivotTable!AL$3:AL$308,MATCH(totalExpenditure!$A16,[2]pivotTable!$A$3:$A$308,0))/100*INDEX(gDP!BA$6:BA$271,MATCH(totalExpenditure!$A16,gDP!$B$6:$B$271))=0,"",INDEX([2]pivotTable!AL$3:AL$308,MATCH(totalExpenditure!$A16,[2]pivotTable!$A$3:$A$308,0))/100*INDEX(gDP!BA$6:BA$271,MATCH(totalExpenditure!$A16,gDP!$B$6:$B$271)))</f>
        <v>#N/A</v>
      </c>
      <c r="AM16" s="77" t="e">
        <f>IF(INDEX([2]pivotTable!AM$3:AM$308,MATCH(totalExpenditure!$A16,[2]pivotTable!$A$3:$A$308,0))/100*INDEX(gDP!BB$6:BB$271,MATCH(totalExpenditure!$A16,gDP!$B$6:$B$271))=0,"",INDEX([2]pivotTable!AM$3:AM$308,MATCH(totalExpenditure!$A16,[2]pivotTable!$A$3:$A$308,0))/100*INDEX(gDP!BB$6:BB$271,MATCH(totalExpenditure!$A16,gDP!$B$6:$B$271)))</f>
        <v>#N/A</v>
      </c>
      <c r="AN16" s="77" t="e">
        <f>IF(INDEX([2]pivotTable!AN$3:AN$308,MATCH(totalExpenditure!$A16,[2]pivotTable!$A$3:$A$308,0))/100*INDEX(gDP!BC$6:BC$271,MATCH(totalExpenditure!$A16,gDP!$B$6:$B$271))=0,"",INDEX([2]pivotTable!AN$3:AN$308,MATCH(totalExpenditure!$A16,[2]pivotTable!$A$3:$A$308,0))/100*INDEX(gDP!BC$6:BC$271,MATCH(totalExpenditure!$A16,gDP!$B$6:$B$271)))</f>
        <v>#N/A</v>
      </c>
      <c r="AO16" s="77" t="e">
        <f>IF(INDEX([2]pivotTable!AO$3:AO$308,MATCH(totalExpenditure!$A16,[2]pivotTable!$A$3:$A$308,0))/100*INDEX(gDP!BD$6:BD$271,MATCH(totalExpenditure!$A16,gDP!$B$6:$B$271))=0,"",INDEX([2]pivotTable!AO$3:AO$308,MATCH(totalExpenditure!$A16,[2]pivotTable!$A$3:$A$308,0))/100*INDEX(gDP!BD$6:BD$271,MATCH(totalExpenditure!$A16,gDP!$B$6:$B$271)))</f>
        <v>#N/A</v>
      </c>
      <c r="AP16" s="77" t="e">
        <f>IF(INDEX([2]pivotTable!AP$3:AP$308,MATCH(totalExpenditure!$A16,[2]pivotTable!$A$3:$A$308,0))/100*INDEX(gDP!BE$6:BE$271,MATCH(totalExpenditure!$A16,gDP!$B$6:$B$271))=0,"",INDEX([2]pivotTable!AP$3:AP$308,MATCH(totalExpenditure!$A16,[2]pivotTable!$A$3:$A$308,0))/100*INDEX(gDP!BE$6:BE$271,MATCH(totalExpenditure!$A16,gDP!$B$6:$B$271)))</f>
        <v>#N/A</v>
      </c>
      <c r="AQ16" s="77" t="e">
        <f>IF(INDEX([2]pivotTable!AQ$3:AQ$308,MATCH(totalExpenditure!$A16,[2]pivotTable!$A$3:$A$308,0))/100*INDEX(gDP!BF$6:BF$271,MATCH(totalExpenditure!$A16,gDP!$B$6:$B$271))=0,"",INDEX([2]pivotTable!AQ$3:AQ$308,MATCH(totalExpenditure!$A16,[2]pivotTable!$A$3:$A$308,0))/100*INDEX(gDP!BF$6:BF$271,MATCH(totalExpenditure!$A16,gDP!$B$6:$B$271)))</f>
        <v>#N/A</v>
      </c>
      <c r="AR16" s="77" t="e">
        <f>IF(INDEX([2]pivotTable!AR$3:AR$308,MATCH(totalExpenditure!$A16,[2]pivotTable!$A$3:$A$308,0))/100*INDEX(gDP!BG$6:BG$271,MATCH(totalExpenditure!$A16,gDP!$B$6:$B$271))=0,"",INDEX([2]pivotTable!AR$3:AR$308,MATCH(totalExpenditure!$A16,[2]pivotTable!$A$3:$A$308,0))/100*INDEX(gDP!BG$6:BG$271,MATCH(totalExpenditure!$A16,gDP!$B$6:$B$271)))</f>
        <v>#N/A</v>
      </c>
      <c r="AS16" s="77" t="e">
        <f>IF(INDEX([2]pivotTable!AS$3:AS$308,MATCH(totalExpenditure!$A16,[2]pivotTable!$A$3:$A$308,0))/100*INDEX(gDP!BH$6:BH$271,MATCH(totalExpenditure!$A16,gDP!$B$6:$B$271))=0,"",INDEX([2]pivotTable!AS$3:AS$308,MATCH(totalExpenditure!$A16,[2]pivotTable!$A$3:$A$308,0))/100*INDEX(gDP!BH$6:BH$271,MATCH(totalExpenditure!$A16,gDP!$B$6:$B$271)))</f>
        <v>#N/A</v>
      </c>
      <c r="AT16" s="77" t="e">
        <f>IF(INDEX([2]pivotTable!AT$3:AT$308,MATCH(totalExpenditure!$A16,[2]pivotTable!$A$3:$A$308,0))/100*INDEX(gDP!BI$6:BI$271,MATCH(totalExpenditure!$A16,gDP!$B$6:$B$271))=0,"",INDEX([2]pivotTable!AT$3:AT$308,MATCH(totalExpenditure!$A16,[2]pivotTable!$A$3:$A$308,0))/100*INDEX(gDP!BI$6:BI$271,MATCH(totalExpenditure!$A16,gDP!$B$6:$B$271)))</f>
        <v>#N/A</v>
      </c>
      <c r="AU16" s="77" t="e">
        <f>IF(INDEX([2]pivotTable!AU$3:AU$308,MATCH(totalExpenditure!$A16,[2]pivotTable!$A$3:$A$308,0))/100*INDEX(gDP!BJ$6:BJ$271,MATCH(totalExpenditure!$A16,gDP!$B$6:$B$271))=0,"",INDEX([2]pivotTable!AU$3:AU$308,MATCH(totalExpenditure!$A16,[2]pivotTable!$A$3:$A$308,0))/100*INDEX(gDP!BJ$6:BJ$271,MATCH(totalExpenditure!$A16,gDP!$B$6:$B$271)))</f>
        <v>#N/A</v>
      </c>
      <c r="AV16" s="77" t="e">
        <f>IF(INDEX([2]pivotTable!AV$3:AV$308,MATCH(totalExpenditure!$A16,[2]pivotTable!$A$3:$A$308,0))/100*INDEX(gDP!BK$6:BK$271,MATCH(totalExpenditure!$A16,gDP!$B$6:$B$271))=0,"",INDEX([2]pivotTable!AV$3:AV$308,MATCH(totalExpenditure!$A16,[2]pivotTable!$A$3:$A$308,0))/100*INDEX(gDP!BK$6:BK$271,MATCH(totalExpenditure!$A16,gDP!$B$6:$B$271)))</f>
        <v>#N/A</v>
      </c>
      <c r="AW16" s="77" t="e">
        <f>IF(INDEX([2]pivotTable!AW$3:AW$308,MATCH(totalExpenditure!$A16,[2]pivotTable!$A$3:$A$308,0))/100*INDEX(gDP!BL$6:BL$271,MATCH(totalExpenditure!$A16,gDP!$B$6:$B$271))=0,"",INDEX([2]pivotTable!AW$3:AW$308,MATCH(totalExpenditure!$A16,[2]pivotTable!$A$3:$A$308,0))/100*INDEX(gDP!BL$6:BL$271,MATCH(totalExpenditure!$A16,gDP!$B$6:$B$271)))</f>
        <v>#N/A</v>
      </c>
      <c r="AX16" s="77" t="e">
        <f>IF(INDEX([2]pivotTable!AX$3:AX$308,MATCH(totalExpenditure!$A16,[2]pivotTable!$A$3:$A$308,0))/100*INDEX(gDP!BM$6:BM$271,MATCH(totalExpenditure!$A16,gDP!$B$6:$B$271))=0,"",INDEX([2]pivotTable!AX$3:AX$308,MATCH(totalExpenditure!$A16,[2]pivotTable!$A$3:$A$308,0))/100*INDEX(gDP!BM$6:BM$271,MATCH(totalExpenditure!$A16,gDP!$B$6:$B$271)))</f>
        <v>#N/A</v>
      </c>
      <c r="AY16" s="77" t="e">
        <f>IF(INDEX([2]pivotTable!AY$3:AY$308,MATCH(totalExpenditure!$A16,[2]pivotTable!$A$3:$A$308,0))/100*INDEX(gDP!BN$6:BN$271,MATCH(totalExpenditure!$A16,gDP!$B$6:$B$271))=0,"",INDEX([2]pivotTable!AY$3:AY$308,MATCH(totalExpenditure!$A16,[2]pivotTable!$A$3:$A$308,0))/100*INDEX(gDP!BN$6:BN$271,MATCH(totalExpenditure!$A16,gDP!$B$6:$B$271)))</f>
        <v>#N/A</v>
      </c>
      <c r="AZ16" s="77" t="e">
        <f>IF(INDEX([2]pivotTable!AZ$3:AZ$308,MATCH(totalExpenditure!$A16,[2]pivotTable!$A$3:$A$308,0))/100*INDEX(gDP!BO$6:BO$271,MATCH(totalExpenditure!$A16,gDP!$B$6:$B$271))=0,"",INDEX([2]pivotTable!AZ$3:AZ$308,MATCH(totalExpenditure!$A16,[2]pivotTable!$A$3:$A$308,0))/100*INDEX(gDP!BO$6:BO$271,MATCH(totalExpenditure!$A16,gDP!$B$6:$B$271)))</f>
        <v>#N/A</v>
      </c>
      <c r="BA16" s="77" t="e">
        <f>IF(INDEX([2]pivotTable!B$310:B$615,MATCH(totalExpenditure!$A16,[2]pivotTable!$A$310:$A$615,0))/100*INDEX(gDP!Q$6:Q$271,MATCH(totalExpenditure!$A16,gDP!$B$6:$B$271))=0,"",INDEX([2]pivotTable!B$310:B$615,MATCH(totalExpenditure!$A16,[2]pivotTable!$A$310:$A$615,0))/100*INDEX(gDP!Q$6:Q$271,MATCH(totalExpenditure!$A16,gDP!$B$6:$B$271)))</f>
        <v>#N/A</v>
      </c>
      <c r="BB16" s="77" t="e">
        <f>IF(INDEX([2]pivotTable!C$310:C$615,MATCH(totalExpenditure!$A16,[2]pivotTable!$A$310:$A$615,0))/100*INDEX(gDP!R$6:R$271,MATCH(totalExpenditure!$A16,gDP!$B$6:$B$271))=0,"",INDEX([2]pivotTable!C$310:C$615,MATCH(totalExpenditure!$A16,[2]pivotTable!$A$310:$A$615,0))/100*INDEX(gDP!R$6:R$271,MATCH(totalExpenditure!$A16,gDP!$B$6:$B$271)))</f>
        <v>#N/A</v>
      </c>
      <c r="BC16" s="77" t="e">
        <f>IF(INDEX([2]pivotTable!D$310:D$615,MATCH(totalExpenditure!$A16,[2]pivotTable!$A$310:$A$615,0))/100*INDEX(gDP!S$6:S$271,MATCH(totalExpenditure!$A16,gDP!$B$6:$B$271))=0,"",INDEX([2]pivotTable!D$310:D$615,MATCH(totalExpenditure!$A16,[2]pivotTable!$A$310:$A$615,0))/100*INDEX(gDP!S$6:S$271,MATCH(totalExpenditure!$A16,gDP!$B$6:$B$271)))</f>
        <v>#N/A</v>
      </c>
      <c r="BD16" s="77" t="e">
        <f>IF(INDEX([2]pivotTable!E$310:E$615,MATCH(totalExpenditure!$A16,[2]pivotTable!$A$310:$A$615,0))/100*INDEX(gDP!T$6:T$271,MATCH(totalExpenditure!$A16,gDP!$B$6:$B$271))=0,"",INDEX([2]pivotTable!E$310:E$615,MATCH(totalExpenditure!$A16,[2]pivotTable!$A$310:$A$615,0))/100*INDEX(gDP!T$6:T$271,MATCH(totalExpenditure!$A16,gDP!$B$6:$B$271)))</f>
        <v>#N/A</v>
      </c>
      <c r="BE16" s="77" t="e">
        <f>IF(INDEX([2]pivotTable!F$310:F$615,MATCH(totalExpenditure!$A16,[2]pivotTable!$A$310:$A$615,0))/100*INDEX(gDP!U$6:U$271,MATCH(totalExpenditure!$A16,gDP!$B$6:$B$271))=0,"",INDEX([2]pivotTable!F$310:F$615,MATCH(totalExpenditure!$A16,[2]pivotTable!$A$310:$A$615,0))/100*INDEX(gDP!U$6:U$271,MATCH(totalExpenditure!$A16,gDP!$B$6:$B$271)))</f>
        <v>#N/A</v>
      </c>
      <c r="BF16" s="77" t="e">
        <f>IF(INDEX([2]pivotTable!G$310:G$615,MATCH(totalExpenditure!$A16,[2]pivotTable!$A$310:$A$615,0))/100*INDEX(gDP!V$6:V$271,MATCH(totalExpenditure!$A16,gDP!$B$6:$B$271))=0,"",INDEX([2]pivotTable!G$310:G$615,MATCH(totalExpenditure!$A16,[2]pivotTable!$A$310:$A$615,0))/100*INDEX(gDP!V$6:V$271,MATCH(totalExpenditure!$A16,gDP!$B$6:$B$271)))</f>
        <v>#N/A</v>
      </c>
      <c r="BG16" s="77" t="e">
        <f>IF(INDEX([2]pivotTable!H$310:H$615,MATCH(totalExpenditure!$A16,[2]pivotTable!$A$310:$A$615,0))/100*INDEX(gDP!W$6:W$271,MATCH(totalExpenditure!$A16,gDP!$B$6:$B$271))=0,"",INDEX([2]pivotTable!H$310:H$615,MATCH(totalExpenditure!$A16,[2]pivotTable!$A$310:$A$615,0))/100*INDEX(gDP!W$6:W$271,MATCH(totalExpenditure!$A16,gDP!$B$6:$B$271)))</f>
        <v>#N/A</v>
      </c>
      <c r="BH16" s="77" t="e">
        <f>IF(INDEX([2]pivotTable!I$310:I$615,MATCH(totalExpenditure!$A16,[2]pivotTable!$A$310:$A$615,0))/100*INDEX(gDP!X$6:X$271,MATCH(totalExpenditure!$A16,gDP!$B$6:$B$271))=0,"",INDEX([2]pivotTable!I$310:I$615,MATCH(totalExpenditure!$A16,[2]pivotTable!$A$310:$A$615,0))/100*INDEX(gDP!X$6:X$271,MATCH(totalExpenditure!$A16,gDP!$B$6:$B$271)))</f>
        <v>#N/A</v>
      </c>
      <c r="BI16" s="77" t="e">
        <f>IF(INDEX([2]pivotTable!J$310:J$615,MATCH(totalExpenditure!$A16,[2]pivotTable!$A$310:$A$615,0))/100*INDEX(gDP!Y$6:Y$271,MATCH(totalExpenditure!$A16,gDP!$B$6:$B$271))=0,"",INDEX([2]pivotTable!J$310:J$615,MATCH(totalExpenditure!$A16,[2]pivotTable!$A$310:$A$615,0))/100*INDEX(gDP!Y$6:Y$271,MATCH(totalExpenditure!$A16,gDP!$B$6:$B$271)))</f>
        <v>#N/A</v>
      </c>
      <c r="BJ16" s="77" t="e">
        <f>IF(INDEX([2]pivotTable!K$310:K$615,MATCH(totalExpenditure!$A16,[2]pivotTable!$A$310:$A$615,0))/100*INDEX(gDP!Z$6:Z$271,MATCH(totalExpenditure!$A16,gDP!$B$6:$B$271))=0,"",INDEX([2]pivotTable!K$310:K$615,MATCH(totalExpenditure!$A16,[2]pivotTable!$A$310:$A$615,0))/100*INDEX(gDP!Z$6:Z$271,MATCH(totalExpenditure!$A16,gDP!$B$6:$B$271)))</f>
        <v>#N/A</v>
      </c>
      <c r="BK16" s="77" t="e">
        <f>IF(INDEX([2]pivotTable!L$310:L$615,MATCH(totalExpenditure!$A16,[2]pivotTable!$A$310:$A$615,0))/100*INDEX(gDP!AA$6:AA$271,MATCH(totalExpenditure!$A16,gDP!$B$6:$B$271))=0,"",INDEX([2]pivotTable!L$310:L$615,MATCH(totalExpenditure!$A16,[2]pivotTable!$A$310:$A$615,0))/100*INDEX(gDP!AA$6:AA$271,MATCH(totalExpenditure!$A16,gDP!$B$6:$B$271)))</f>
        <v>#N/A</v>
      </c>
      <c r="BL16" s="77" t="e">
        <f>IF(INDEX([2]pivotTable!M$310:M$615,MATCH(totalExpenditure!$A16,[2]pivotTable!$A$310:$A$615,0))/100*INDEX(gDP!AB$6:AB$271,MATCH(totalExpenditure!$A16,gDP!$B$6:$B$271))=0,"",INDEX([2]pivotTable!M$310:M$615,MATCH(totalExpenditure!$A16,[2]pivotTable!$A$310:$A$615,0))/100*INDEX(gDP!AB$6:AB$271,MATCH(totalExpenditure!$A16,gDP!$B$6:$B$271)))</f>
        <v>#N/A</v>
      </c>
      <c r="BM16" s="77" t="e">
        <f>IF(INDEX([2]pivotTable!N$310:N$615,MATCH(totalExpenditure!$A16,[2]pivotTable!$A$310:$A$615,0))/100*INDEX(gDP!AC$6:AC$271,MATCH(totalExpenditure!$A16,gDP!$B$6:$B$271))=0,"",INDEX([2]pivotTable!N$310:N$615,MATCH(totalExpenditure!$A16,[2]pivotTable!$A$310:$A$615,0))/100*INDEX(gDP!AC$6:AC$271,MATCH(totalExpenditure!$A16,gDP!$B$6:$B$271)))</f>
        <v>#N/A</v>
      </c>
      <c r="BN16" s="77" t="e">
        <f>IF(INDEX([2]pivotTable!O$310:O$615,MATCH(totalExpenditure!$A16,[2]pivotTable!$A$310:$A$615,0))/100*INDEX(gDP!AD$6:AD$271,MATCH(totalExpenditure!$A16,gDP!$B$6:$B$271))=0,"",INDEX([2]pivotTable!O$310:O$615,MATCH(totalExpenditure!$A16,[2]pivotTable!$A$310:$A$615,0))/100*INDEX(gDP!AD$6:AD$271,MATCH(totalExpenditure!$A16,gDP!$B$6:$B$271)))</f>
        <v>#N/A</v>
      </c>
      <c r="BO16" s="77" t="e">
        <f>IF(INDEX([2]pivotTable!P$310:P$615,MATCH(totalExpenditure!$A16,[2]pivotTable!$A$310:$A$615,0))/100*INDEX(gDP!AE$6:AE$271,MATCH(totalExpenditure!$A16,gDP!$B$6:$B$271))=0,"",INDEX([2]pivotTable!P$310:P$615,MATCH(totalExpenditure!$A16,[2]pivotTable!$A$310:$A$615,0))/100*INDEX(gDP!AE$6:AE$271,MATCH(totalExpenditure!$A16,gDP!$B$6:$B$271)))</f>
        <v>#N/A</v>
      </c>
      <c r="BP16" s="77" t="e">
        <f>IF(INDEX([2]pivotTable!Q$310:Q$615,MATCH(totalExpenditure!$A16,[2]pivotTable!$A$310:$A$615,0))/100*INDEX(gDP!AF$6:AF$271,MATCH(totalExpenditure!$A16,gDP!$B$6:$B$271))=0,"",INDEX([2]pivotTable!Q$310:Q$615,MATCH(totalExpenditure!$A16,[2]pivotTable!$A$310:$A$615,0))/100*INDEX(gDP!AF$6:AF$271,MATCH(totalExpenditure!$A16,gDP!$B$6:$B$271)))</f>
        <v>#N/A</v>
      </c>
      <c r="BQ16" s="77" t="e">
        <f>IF(INDEX([2]pivotTable!R$310:R$615,MATCH(totalExpenditure!$A16,[2]pivotTable!$A$310:$A$615,0))/100*INDEX(gDP!AG$6:AG$271,MATCH(totalExpenditure!$A16,gDP!$B$6:$B$271))=0,"",INDEX([2]pivotTable!R$310:R$615,MATCH(totalExpenditure!$A16,[2]pivotTable!$A$310:$A$615,0))/100*INDEX(gDP!AG$6:AG$271,MATCH(totalExpenditure!$A16,gDP!$B$6:$B$271)))</f>
        <v>#N/A</v>
      </c>
      <c r="BR16" s="77" t="e">
        <f>IF(INDEX([2]pivotTable!S$310:S$615,MATCH(totalExpenditure!$A16,[2]pivotTable!$A$310:$A$615,0))/100*INDEX(gDP!AH$6:AH$271,MATCH(totalExpenditure!$A16,gDP!$B$6:$B$271))=0,"",INDEX([2]pivotTable!S$310:S$615,MATCH(totalExpenditure!$A16,[2]pivotTable!$A$310:$A$615,0))/100*INDEX(gDP!AH$6:AH$271,MATCH(totalExpenditure!$A16,gDP!$B$6:$B$271)))</f>
        <v>#N/A</v>
      </c>
      <c r="BS16" s="77" t="e">
        <f>IF(INDEX([2]pivotTable!T$310:T$615,MATCH(totalExpenditure!$A16,[2]pivotTable!$A$310:$A$615,0))/100*INDEX(gDP!AI$6:AI$271,MATCH(totalExpenditure!$A16,gDP!$B$6:$B$271))=0,"",INDEX([2]pivotTable!T$310:T$615,MATCH(totalExpenditure!$A16,[2]pivotTable!$A$310:$A$615,0))/100*INDEX(gDP!AI$6:AI$271,MATCH(totalExpenditure!$A16,gDP!$B$6:$B$271)))</f>
        <v>#N/A</v>
      </c>
      <c r="BT16" s="77" t="e">
        <f>IF(INDEX([2]pivotTable!U$310:U$615,MATCH(totalExpenditure!$A16,[2]pivotTable!$A$310:$A$615,0))/100*INDEX(gDP!AJ$6:AJ$271,MATCH(totalExpenditure!$A16,gDP!$B$6:$B$271))=0,"",INDEX([2]pivotTable!U$310:U$615,MATCH(totalExpenditure!$A16,[2]pivotTable!$A$310:$A$615,0))/100*INDEX(gDP!AJ$6:AJ$271,MATCH(totalExpenditure!$A16,gDP!$B$6:$B$271)))</f>
        <v>#N/A</v>
      </c>
      <c r="BU16" s="77" t="e">
        <f>IF(INDEX([2]pivotTable!V$310:V$615,MATCH(totalExpenditure!$A16,[2]pivotTable!$A$310:$A$615,0))/100*INDEX(gDP!AK$6:AK$271,MATCH(totalExpenditure!$A16,gDP!$B$6:$B$271))=0,"",INDEX([2]pivotTable!V$310:V$615,MATCH(totalExpenditure!$A16,[2]pivotTable!$A$310:$A$615,0))/100*INDEX(gDP!AK$6:AK$271,MATCH(totalExpenditure!$A16,gDP!$B$6:$B$271)))</f>
        <v>#N/A</v>
      </c>
      <c r="BV16" s="77" t="e">
        <f>IF(INDEX([2]pivotTable!W$310:W$615,MATCH(totalExpenditure!$A16,[2]pivotTable!$A$310:$A$615,0))/100*INDEX(gDP!AL$6:AL$271,MATCH(totalExpenditure!$A16,gDP!$B$6:$B$271))=0,"",INDEX([2]pivotTable!W$310:W$615,MATCH(totalExpenditure!$A16,[2]pivotTable!$A$310:$A$615,0))/100*INDEX(gDP!AL$6:AL$271,MATCH(totalExpenditure!$A16,gDP!$B$6:$B$271)))</f>
        <v>#N/A</v>
      </c>
      <c r="BW16" s="77" t="e">
        <f>IF(INDEX([2]pivotTable!X$310:X$615,MATCH(totalExpenditure!$A16,[2]pivotTable!$A$310:$A$615,0))/100*INDEX(gDP!AM$6:AM$271,MATCH(totalExpenditure!$A16,gDP!$B$6:$B$271))=0,"",INDEX([2]pivotTable!X$310:X$615,MATCH(totalExpenditure!$A16,[2]pivotTable!$A$310:$A$615,0))/100*INDEX(gDP!AM$6:AM$271,MATCH(totalExpenditure!$A16,gDP!$B$6:$B$271)))</f>
        <v>#N/A</v>
      </c>
      <c r="BX16" s="77" t="e">
        <f>IF(INDEX([2]pivotTable!Y$310:Y$615,MATCH(totalExpenditure!$A16,[2]pivotTable!$A$310:$A$615,0))/100*INDEX(gDP!AN$6:AN$271,MATCH(totalExpenditure!$A16,gDP!$B$6:$B$271))=0,"",INDEX([2]pivotTable!Y$310:Y$615,MATCH(totalExpenditure!$A16,[2]pivotTable!$A$310:$A$615,0))/100*INDEX(gDP!AN$6:AN$271,MATCH(totalExpenditure!$A16,gDP!$B$6:$B$271)))</f>
        <v>#N/A</v>
      </c>
      <c r="BY16" s="77" t="e">
        <f>IF(INDEX([2]pivotTable!Z$310:Z$615,MATCH(totalExpenditure!$A16,[2]pivotTable!$A$310:$A$615,0))/100*INDEX(gDP!AO$6:AO$271,MATCH(totalExpenditure!$A16,gDP!$B$6:$B$271))=0,"",INDEX([2]pivotTable!Z$310:Z$615,MATCH(totalExpenditure!$A16,[2]pivotTable!$A$310:$A$615,0))/100*INDEX(gDP!AO$6:AO$271,MATCH(totalExpenditure!$A16,gDP!$B$6:$B$271)))</f>
        <v>#N/A</v>
      </c>
      <c r="BZ16" s="77" t="e">
        <f>IF(INDEX([2]pivotTable!AA$310:AA$615,MATCH(totalExpenditure!$A16,[2]pivotTable!$A$310:$A$615,0))/100*INDEX(gDP!AP$6:AP$271,MATCH(totalExpenditure!$A16,gDP!$B$6:$B$271))=0,"",INDEX([2]pivotTable!AA$310:AA$615,MATCH(totalExpenditure!$A16,[2]pivotTable!$A$310:$A$615,0))/100*INDEX(gDP!AP$6:AP$271,MATCH(totalExpenditure!$A16,gDP!$B$6:$B$271)))</f>
        <v>#N/A</v>
      </c>
      <c r="CA16" s="77" t="e">
        <f>IF(INDEX([2]pivotTable!AB$310:AB$615,MATCH(totalExpenditure!$A16,[2]pivotTable!$A$310:$A$615,0))/100*INDEX(gDP!AQ$6:AQ$271,MATCH(totalExpenditure!$A16,gDP!$B$6:$B$271))=0,"",INDEX([2]pivotTable!AB$310:AB$615,MATCH(totalExpenditure!$A16,[2]pivotTable!$A$310:$A$615,0))/100*INDEX(gDP!AQ$6:AQ$271,MATCH(totalExpenditure!$A16,gDP!$B$6:$B$271)))</f>
        <v>#N/A</v>
      </c>
      <c r="CB16" s="77" t="e">
        <f>IF(INDEX([2]pivotTable!AC$310:AC$615,MATCH(totalExpenditure!$A16,[2]pivotTable!$A$310:$A$615,0))/100*INDEX(gDP!AR$6:AR$271,MATCH(totalExpenditure!$A16,gDP!$B$6:$B$271))=0,"",INDEX([2]pivotTable!AC$310:AC$615,MATCH(totalExpenditure!$A16,[2]pivotTable!$A$310:$A$615,0))/100*INDEX(gDP!AR$6:AR$271,MATCH(totalExpenditure!$A16,gDP!$B$6:$B$271)))</f>
        <v>#N/A</v>
      </c>
      <c r="CC16" s="77" t="e">
        <f>IF(INDEX([2]pivotTable!AD$310:AD$615,MATCH(totalExpenditure!$A16,[2]pivotTable!$A$310:$A$615,0))/100*INDEX(gDP!AS$6:AS$271,MATCH(totalExpenditure!$A16,gDP!$B$6:$B$271))=0,"",INDEX([2]pivotTable!AD$310:AD$615,MATCH(totalExpenditure!$A16,[2]pivotTable!$A$310:$A$615,0))/100*INDEX(gDP!AS$6:AS$271,MATCH(totalExpenditure!$A16,gDP!$B$6:$B$271)))</f>
        <v>#N/A</v>
      </c>
      <c r="CD16" s="77" t="e">
        <f>IF(INDEX([2]pivotTable!AE$310:AE$615,MATCH(totalExpenditure!$A16,[2]pivotTable!$A$310:$A$615,0))/100*INDEX(gDP!AT$6:AT$271,MATCH(totalExpenditure!$A16,gDP!$B$6:$B$271))=0,"",INDEX([2]pivotTable!AE$310:AE$615,MATCH(totalExpenditure!$A16,[2]pivotTable!$A$310:$A$615,0))/100*INDEX(gDP!AT$6:AT$271,MATCH(totalExpenditure!$A16,gDP!$B$6:$B$271)))</f>
        <v>#N/A</v>
      </c>
      <c r="CE16" s="77" t="e">
        <f>IF(INDEX([2]pivotTable!AF$310:AF$615,MATCH(totalExpenditure!$A16,[2]pivotTable!$A$310:$A$615,0))/100*INDEX(gDP!AU$6:AU$271,MATCH(totalExpenditure!$A16,gDP!$B$6:$B$271))=0,"",INDEX([2]pivotTable!AF$310:AF$615,MATCH(totalExpenditure!$A16,[2]pivotTable!$A$310:$A$615,0))/100*INDEX(gDP!AU$6:AU$271,MATCH(totalExpenditure!$A16,gDP!$B$6:$B$271)))</f>
        <v>#N/A</v>
      </c>
      <c r="CF16" s="77" t="e">
        <f>IF(INDEX([2]pivotTable!AG$310:AG$615,MATCH(totalExpenditure!$A16,[2]pivotTable!$A$310:$A$615,0))/100*INDEX(gDP!AV$6:AV$271,MATCH(totalExpenditure!$A16,gDP!$B$6:$B$271))=0,"",INDEX([2]pivotTable!AG$310:AG$615,MATCH(totalExpenditure!$A16,[2]pivotTable!$A$310:$A$615,0))/100*INDEX(gDP!AV$6:AV$271,MATCH(totalExpenditure!$A16,gDP!$B$6:$B$271)))</f>
        <v>#N/A</v>
      </c>
      <c r="CG16" s="77" t="e">
        <f>IF(INDEX([2]pivotTable!AH$310:AH$615,MATCH(totalExpenditure!$A16,[2]pivotTable!$A$310:$A$615,0))/100*INDEX(gDP!AW$6:AW$271,MATCH(totalExpenditure!$A16,gDP!$B$6:$B$271))=0,"",INDEX([2]pivotTable!AH$310:AH$615,MATCH(totalExpenditure!$A16,[2]pivotTable!$A$310:$A$615,0))/100*INDEX(gDP!AW$6:AW$271,MATCH(totalExpenditure!$A16,gDP!$B$6:$B$271)))</f>
        <v>#N/A</v>
      </c>
      <c r="CH16" s="77" t="e">
        <f>IF(INDEX([2]pivotTable!AI$310:AI$615,MATCH(totalExpenditure!$A16,[2]pivotTable!$A$310:$A$615,0))/100*INDEX(gDP!AX$6:AX$271,MATCH(totalExpenditure!$A16,gDP!$B$6:$B$271))=0,"",INDEX([2]pivotTable!AI$310:AI$615,MATCH(totalExpenditure!$A16,[2]pivotTable!$A$310:$A$615,0))/100*INDEX(gDP!AX$6:AX$271,MATCH(totalExpenditure!$A16,gDP!$B$6:$B$271)))</f>
        <v>#N/A</v>
      </c>
      <c r="CI16" s="77" t="e">
        <f>IF(INDEX([2]pivotTable!AJ$310:AJ$615,MATCH(totalExpenditure!$A16,[2]pivotTable!$A$310:$A$615,0))/100*INDEX(gDP!AY$6:AY$271,MATCH(totalExpenditure!$A16,gDP!$B$6:$B$271))=0,"",INDEX([2]pivotTable!AJ$310:AJ$615,MATCH(totalExpenditure!$A16,[2]pivotTable!$A$310:$A$615,0))/100*INDEX(gDP!AY$6:AY$271,MATCH(totalExpenditure!$A16,gDP!$B$6:$B$271)))</f>
        <v>#N/A</v>
      </c>
      <c r="CJ16" s="77" t="e">
        <f>IF(INDEX([2]pivotTable!AK$310:AK$615,MATCH(totalExpenditure!$A16,[2]pivotTable!$A$310:$A$615,0))/100*INDEX(gDP!AZ$6:AZ$271,MATCH(totalExpenditure!$A16,gDP!$B$6:$B$271))=0,"",INDEX([2]pivotTable!AK$310:AK$615,MATCH(totalExpenditure!$A16,[2]pivotTable!$A$310:$A$615,0))/100*INDEX(gDP!AZ$6:AZ$271,MATCH(totalExpenditure!$A16,gDP!$B$6:$B$271)))</f>
        <v>#N/A</v>
      </c>
      <c r="CK16" s="77" t="e">
        <f>IF(INDEX([2]pivotTable!AL$310:AL$615,MATCH(totalExpenditure!$A16,[2]pivotTable!$A$310:$A$615,0))/100*INDEX(gDP!BA$6:BA$271,MATCH(totalExpenditure!$A16,gDP!$B$6:$B$271))=0,"",INDEX([2]pivotTable!AL$310:AL$615,MATCH(totalExpenditure!$A16,[2]pivotTable!$A$310:$A$615,0))/100*INDEX(gDP!BA$6:BA$271,MATCH(totalExpenditure!$A16,gDP!$B$6:$B$271)))</f>
        <v>#N/A</v>
      </c>
      <c r="CL16" s="77" t="e">
        <f>IF(INDEX([2]pivotTable!AM$310:AM$615,MATCH(totalExpenditure!$A16,[2]pivotTable!$A$310:$A$615,0))/100*INDEX(gDP!BB$6:BB$271,MATCH(totalExpenditure!$A16,gDP!$B$6:$B$271))=0,"",INDEX([2]pivotTable!AM$310:AM$615,MATCH(totalExpenditure!$A16,[2]pivotTable!$A$310:$A$615,0))/100*INDEX(gDP!BB$6:BB$271,MATCH(totalExpenditure!$A16,gDP!$B$6:$B$271)))</f>
        <v>#N/A</v>
      </c>
      <c r="CM16" s="77" t="e">
        <f>IF(INDEX([2]pivotTable!AN$310:AN$615,MATCH(totalExpenditure!$A16,[2]pivotTable!$A$310:$A$615,0))/100*INDEX(gDP!BC$6:BC$271,MATCH(totalExpenditure!$A16,gDP!$B$6:$B$271))=0,"",INDEX([2]pivotTable!AN$310:AN$615,MATCH(totalExpenditure!$A16,[2]pivotTable!$A$310:$A$615,0))/100*INDEX(gDP!BC$6:BC$271,MATCH(totalExpenditure!$A16,gDP!$B$6:$B$271)))</f>
        <v>#N/A</v>
      </c>
      <c r="CN16" s="77" t="e">
        <f>IF(INDEX([2]pivotTable!AO$310:AO$615,MATCH(totalExpenditure!$A16,[2]pivotTable!$A$310:$A$615,0))/100*INDEX(gDP!BD$6:BD$271,MATCH(totalExpenditure!$A16,gDP!$B$6:$B$271))=0,"",INDEX([2]pivotTable!AO$310:AO$615,MATCH(totalExpenditure!$A16,[2]pivotTable!$A$310:$A$615,0))/100*INDEX(gDP!BD$6:BD$271,MATCH(totalExpenditure!$A16,gDP!$B$6:$B$271)))</f>
        <v>#N/A</v>
      </c>
      <c r="CO16" s="77" t="e">
        <f>IF(INDEX([2]pivotTable!AP$310:AP$615,MATCH(totalExpenditure!$A16,[2]pivotTable!$A$310:$A$615,0))/100*INDEX(gDP!BE$6:BE$271,MATCH(totalExpenditure!$A16,gDP!$B$6:$B$271))=0,"",INDEX([2]pivotTable!AP$310:AP$615,MATCH(totalExpenditure!$A16,[2]pivotTable!$A$310:$A$615,0))/100*INDEX(gDP!BE$6:BE$271,MATCH(totalExpenditure!$A16,gDP!$B$6:$B$271)))</f>
        <v>#N/A</v>
      </c>
      <c r="CP16" s="77" t="e">
        <f>IF(INDEX([2]pivotTable!AQ$310:AQ$615,MATCH(totalExpenditure!$A16,[2]pivotTable!$A$310:$A$615,0))/100*INDEX(gDP!BF$6:BF$271,MATCH(totalExpenditure!$A16,gDP!$B$6:$B$271))=0,"",INDEX([2]pivotTable!AQ$310:AQ$615,MATCH(totalExpenditure!$A16,[2]pivotTable!$A$310:$A$615,0))/100*INDEX(gDP!BF$6:BF$271,MATCH(totalExpenditure!$A16,gDP!$B$6:$B$271)))</f>
        <v>#N/A</v>
      </c>
      <c r="CQ16" s="77" t="e">
        <f>IF(INDEX([2]pivotTable!AR$310:AR$615,MATCH(totalExpenditure!$A16,[2]pivotTable!$A$310:$A$615,0))/100*INDEX(gDP!BG$6:BG$271,MATCH(totalExpenditure!$A16,gDP!$B$6:$B$271))=0,"",INDEX([2]pivotTable!AR$310:AR$615,MATCH(totalExpenditure!$A16,[2]pivotTable!$A$310:$A$615,0))/100*INDEX(gDP!BG$6:BG$271,MATCH(totalExpenditure!$A16,gDP!$B$6:$B$271)))</f>
        <v>#N/A</v>
      </c>
      <c r="CR16" s="77" t="e">
        <f>IF(INDEX([2]pivotTable!AS$310:AS$615,MATCH(totalExpenditure!$A16,[2]pivotTable!$A$310:$A$615,0))/100*INDEX(gDP!BH$6:BH$271,MATCH(totalExpenditure!$A16,gDP!$B$6:$B$271))=0,"",INDEX([2]pivotTable!AS$310:AS$615,MATCH(totalExpenditure!$A16,[2]pivotTable!$A$310:$A$615,0))/100*INDEX(gDP!BH$6:BH$271,MATCH(totalExpenditure!$A16,gDP!$B$6:$B$271)))</f>
        <v>#N/A</v>
      </c>
      <c r="CS16" s="77" t="e">
        <f>IF(INDEX([2]pivotTable!AT$310:AT$615,MATCH(totalExpenditure!$A16,[2]pivotTable!$A$310:$A$615,0))/100*INDEX(gDP!BI$6:BI$271,MATCH(totalExpenditure!$A16,gDP!$B$6:$B$271))=0,"",INDEX([2]pivotTable!AT$310:AT$615,MATCH(totalExpenditure!$A16,[2]pivotTable!$A$310:$A$615,0))/100*INDEX(gDP!BI$6:BI$271,MATCH(totalExpenditure!$A16,gDP!$B$6:$B$271)))</f>
        <v>#N/A</v>
      </c>
      <c r="CT16" s="77" t="e">
        <f>IF(INDEX([2]pivotTable!AU$310:AU$615,MATCH(totalExpenditure!$A16,[2]pivotTable!$A$310:$A$615,0))/100*INDEX(gDP!BJ$6:BJ$271,MATCH(totalExpenditure!$A16,gDP!$B$6:$B$271))=0,"",INDEX([2]pivotTable!AU$310:AU$615,MATCH(totalExpenditure!$A16,[2]pivotTable!$A$310:$A$615,0))/100*INDEX(gDP!BJ$6:BJ$271,MATCH(totalExpenditure!$A16,gDP!$B$6:$B$271)))</f>
        <v>#N/A</v>
      </c>
      <c r="CU16" s="77" t="e">
        <f>IF(INDEX([2]pivotTable!AV$310:AV$615,MATCH(totalExpenditure!$A16,[2]pivotTable!$A$310:$A$615,0))/100*INDEX(gDP!BK$6:BK$271,MATCH(totalExpenditure!$A16,gDP!$B$6:$B$271))=0,"",INDEX([2]pivotTable!AV$310:AV$615,MATCH(totalExpenditure!$A16,[2]pivotTable!$A$310:$A$615,0))/100*INDEX(gDP!BK$6:BK$271,MATCH(totalExpenditure!$A16,gDP!$B$6:$B$271)))</f>
        <v>#N/A</v>
      </c>
      <c r="CV16" s="77" t="e">
        <f>IF(INDEX([2]pivotTable!AW$310:AW$615,MATCH(totalExpenditure!$A16,[2]pivotTable!$A$310:$A$615,0))/100*INDEX(gDP!BL$6:BL$271,MATCH(totalExpenditure!$A16,gDP!$B$6:$B$271))=0,"",INDEX([2]pivotTable!AW$310:AW$615,MATCH(totalExpenditure!$A16,[2]pivotTable!$A$310:$A$615,0))/100*INDEX(gDP!BL$6:BL$271,MATCH(totalExpenditure!$A16,gDP!$B$6:$B$271)))</f>
        <v>#N/A</v>
      </c>
      <c r="CW16" s="77" t="e">
        <f>IF(INDEX([2]pivotTable!AX$310:AX$615,MATCH(totalExpenditure!$A16,[2]pivotTable!$A$310:$A$615,0))/100*INDEX(gDP!BM$6:BM$271,MATCH(totalExpenditure!$A16,gDP!$B$6:$B$271))=0,"",INDEX([2]pivotTable!AX$310:AX$615,MATCH(totalExpenditure!$A16,[2]pivotTable!$A$310:$A$615,0))/100*INDEX(gDP!BM$6:BM$271,MATCH(totalExpenditure!$A16,gDP!$B$6:$B$271)))</f>
        <v>#N/A</v>
      </c>
      <c r="CX16" s="77" t="e">
        <f>IF(INDEX([2]pivotTable!AY$310:AY$615,MATCH(totalExpenditure!$A16,[2]pivotTable!$A$310:$A$615,0))/100*INDEX(gDP!BN$6:BN$271,MATCH(totalExpenditure!$A16,gDP!$B$6:$B$271))=0,"",INDEX([2]pivotTable!AY$310:AY$615,MATCH(totalExpenditure!$A16,[2]pivotTable!$A$310:$A$615,0))/100*INDEX(gDP!BN$6:BN$271,MATCH(totalExpenditure!$A16,gDP!$B$6:$B$271)))</f>
        <v>#N/A</v>
      </c>
      <c r="CY16" s="77" t="e">
        <f>IF(INDEX([2]pivotTable!AZ$310:AZ$615,MATCH(totalExpenditure!$A16,[2]pivotTable!$A$310:$A$615,0))/100*INDEX(gDP!BO$6:BO$271,MATCH(totalExpenditure!$A16,gDP!$B$6:$B$271))=0,"",INDEX([2]pivotTable!AZ$310:AZ$615,MATCH(totalExpenditure!$A16,[2]pivotTable!$A$310:$A$615,0))/100*INDEX(gDP!BO$6:BO$271,MATCH(totalExpenditure!$A16,gDP!$B$6:$B$271)))</f>
        <v>#N/A</v>
      </c>
      <c r="CZ16" s="77" t="e">
        <f>IF(B16="","",IF(BA16="","",B16-B16+INDEX(gDP!Q$6:Q$271,MATCH(totalExpenditure!$A16,gDP!$B$6:$B$271))))</f>
        <v>#N/A</v>
      </c>
      <c r="DA16" s="77" t="e">
        <f>IF(C16="","",IF(BB16="","",C16-C16+INDEX(gDP!R$6:R$271,MATCH(totalExpenditure!$A16,gDP!$B$6:$B$271))))</f>
        <v>#N/A</v>
      </c>
      <c r="DB16" s="77" t="e">
        <f>IF(D16="","",IF(BC16="","",D16-D16+INDEX(gDP!S$6:S$271,MATCH(totalExpenditure!$A16,gDP!$B$6:$B$271))))</f>
        <v>#N/A</v>
      </c>
      <c r="DC16" s="77" t="e">
        <f>IF(E16="","",IF(BD16="","",E16-E16+INDEX(gDP!T$6:T$271,MATCH(totalExpenditure!$A16,gDP!$B$6:$B$271))))</f>
        <v>#N/A</v>
      </c>
      <c r="DD16" s="77" t="e">
        <f>IF(F16="","",IF(BE16="","",F16-F16+INDEX(gDP!U$6:U$271,MATCH(totalExpenditure!$A16,gDP!$B$6:$B$271))))</f>
        <v>#N/A</v>
      </c>
      <c r="DE16" s="77" t="e">
        <f>IF(G16="","",IF(BF16="","",G16-G16+INDEX(gDP!V$6:V$271,MATCH(totalExpenditure!$A16,gDP!$B$6:$B$271))))</f>
        <v>#N/A</v>
      </c>
      <c r="DF16" s="77" t="e">
        <f>IF(H16="","",IF(BG16="","",H16-H16+INDEX(gDP!W$6:W$271,MATCH(totalExpenditure!$A16,gDP!$B$6:$B$271))))</f>
        <v>#N/A</v>
      </c>
      <c r="DG16" s="77" t="e">
        <f>IF(I16="","",IF(BH16="","",I16-I16+INDEX(gDP!X$6:X$271,MATCH(totalExpenditure!$A16,gDP!$B$6:$B$271))))</f>
        <v>#N/A</v>
      </c>
      <c r="DH16" s="77" t="e">
        <f>IF(J16="","",IF(BI16="","",J16-J16+INDEX(gDP!Y$6:Y$271,MATCH(totalExpenditure!$A16,gDP!$B$6:$B$271))))</f>
        <v>#N/A</v>
      </c>
      <c r="DI16" s="77" t="e">
        <f>IF(K16="","",IF(BJ16="","",K16-K16+INDEX(gDP!Z$6:Z$271,MATCH(totalExpenditure!$A16,gDP!$B$6:$B$271))))</f>
        <v>#N/A</v>
      </c>
      <c r="DJ16" s="77" t="e">
        <f>IF(L16="","",IF(BK16="","",L16-L16+INDEX(gDP!AA$6:AA$271,MATCH(totalExpenditure!$A16,gDP!$B$6:$B$271))))</f>
        <v>#N/A</v>
      </c>
      <c r="DK16" s="77" t="e">
        <f>IF(M16="","",IF(BL16="","",M16-M16+INDEX(gDP!AB$6:AB$271,MATCH(totalExpenditure!$A16,gDP!$B$6:$B$271))))</f>
        <v>#N/A</v>
      </c>
      <c r="DL16" s="77" t="e">
        <f>IF(N16="","",IF(BM16="","",N16-N16+INDEX(gDP!AC$6:AC$271,MATCH(totalExpenditure!$A16,gDP!$B$6:$B$271))))</f>
        <v>#N/A</v>
      </c>
      <c r="DM16" s="77" t="e">
        <f>IF(O16="","",IF(BN16="","",O16-O16+INDEX(gDP!AD$6:AD$271,MATCH(totalExpenditure!$A16,gDP!$B$6:$B$271))))</f>
        <v>#N/A</v>
      </c>
      <c r="DN16" s="77" t="e">
        <f>IF(P16="","",IF(BO16="","",P16-P16+INDEX(gDP!AE$6:AE$271,MATCH(totalExpenditure!$A16,gDP!$B$6:$B$271))))</f>
        <v>#N/A</v>
      </c>
      <c r="DO16" s="77" t="e">
        <f>IF(Q16="","",IF(BP16="","",Q16-Q16+INDEX(gDP!AF$6:AF$271,MATCH(totalExpenditure!$A16,gDP!$B$6:$B$271))))</f>
        <v>#N/A</v>
      </c>
      <c r="DP16" s="77" t="e">
        <f>IF(R16="","",IF(BQ16="","",R16-R16+INDEX(gDP!AG$6:AG$271,MATCH(totalExpenditure!$A16,gDP!$B$6:$B$271))))</f>
        <v>#N/A</v>
      </c>
      <c r="DQ16" s="77" t="e">
        <f>IF(S16="","",IF(BR16="","",S16-S16+INDEX(gDP!AH$6:AH$271,MATCH(totalExpenditure!$A16,gDP!$B$6:$B$271))))</f>
        <v>#N/A</v>
      </c>
      <c r="DR16" s="77" t="e">
        <f>IF(T16="","",IF(BS16="","",T16-T16+INDEX(gDP!AI$6:AI$271,MATCH(totalExpenditure!$A16,gDP!$B$6:$B$271))))</f>
        <v>#N/A</v>
      </c>
      <c r="DS16" s="77" t="e">
        <f>IF(U16="","",IF(BT16="","",U16-U16+INDEX(gDP!AJ$6:AJ$271,MATCH(totalExpenditure!$A16,gDP!$B$6:$B$271))))</f>
        <v>#N/A</v>
      </c>
      <c r="DT16" s="77" t="e">
        <f>IF(V16="","",IF(BU16="","",V16-V16+INDEX(gDP!AK$6:AK$271,MATCH(totalExpenditure!$A16,gDP!$B$6:$B$271))))</f>
        <v>#N/A</v>
      </c>
      <c r="DU16" s="77" t="e">
        <f>IF(W16="","",IF(BV16="","",W16-W16+INDEX(gDP!AL$6:AL$271,MATCH(totalExpenditure!$A16,gDP!$B$6:$B$271))))</f>
        <v>#N/A</v>
      </c>
      <c r="DV16" s="77" t="e">
        <f>IF(X16="","",IF(BW16="","",X16-X16+INDEX(gDP!AM$6:AM$271,MATCH(totalExpenditure!$A16,gDP!$B$6:$B$271))))</f>
        <v>#N/A</v>
      </c>
      <c r="DW16" s="77" t="e">
        <f>IF(Y16="","",IF(BX16="","",Y16-Y16+INDEX(gDP!AN$6:AN$271,MATCH(totalExpenditure!$A16,gDP!$B$6:$B$271))))</f>
        <v>#N/A</v>
      </c>
      <c r="DX16" s="77" t="e">
        <f>IF(Z16="","",IF(BY16="","",Z16-Z16+INDEX(gDP!AO$6:AO$271,MATCH(totalExpenditure!$A16,gDP!$B$6:$B$271))))</f>
        <v>#N/A</v>
      </c>
      <c r="DY16" s="77" t="e">
        <f>IF(AA16="","",IF(BZ16="","",AA16-AA16+INDEX(gDP!AP$6:AP$271,MATCH(totalExpenditure!$A16,gDP!$B$6:$B$271))))</f>
        <v>#N/A</v>
      </c>
      <c r="DZ16" s="77" t="e">
        <f>IF(AB16="","",IF(CA16="","",AB16-AB16+INDEX(gDP!AQ$6:AQ$271,MATCH(totalExpenditure!$A16,gDP!$B$6:$B$271))))</f>
        <v>#N/A</v>
      </c>
      <c r="EA16" s="77" t="e">
        <f>IF(AC16="","",IF(CB16="","",AC16-AC16+INDEX(gDP!AR$6:AR$271,MATCH(totalExpenditure!$A16,gDP!$B$6:$B$271))))</f>
        <v>#N/A</v>
      </c>
      <c r="EB16" s="77" t="e">
        <f>IF(AD16="","",IF(CC16="","",AD16-AD16+INDEX(gDP!AS$6:AS$271,MATCH(totalExpenditure!$A16,gDP!$B$6:$B$271))))</f>
        <v>#N/A</v>
      </c>
      <c r="EC16" s="77" t="e">
        <f>IF(AE16="","",IF(CD16="","",AE16-AE16+INDEX(gDP!AT$6:AT$271,MATCH(totalExpenditure!$A16,gDP!$B$6:$B$271))))</f>
        <v>#N/A</v>
      </c>
      <c r="ED16" s="77" t="e">
        <f>IF(AF16="","",IF(CE16="","",AF16-AF16+INDEX(gDP!AU$6:AU$271,MATCH(totalExpenditure!$A16,gDP!$B$6:$B$271))))</f>
        <v>#N/A</v>
      </c>
      <c r="EE16" s="77" t="e">
        <f>IF(AG16="","",IF(CF16="","",AG16-AG16+INDEX(gDP!AV$6:AV$271,MATCH(totalExpenditure!$A16,gDP!$B$6:$B$271))))</f>
        <v>#N/A</v>
      </c>
      <c r="EF16" s="77" t="e">
        <f>IF(AH16="","",IF(CG16="","",AH16-AH16+INDEX(gDP!AW$6:AW$271,MATCH(totalExpenditure!$A16,gDP!$B$6:$B$271))))</f>
        <v>#N/A</v>
      </c>
      <c r="EG16" s="77" t="e">
        <f>IF(AI16="","",IF(CH16="","",AI16-AI16+INDEX(gDP!AX$6:AX$271,MATCH(totalExpenditure!$A16,gDP!$B$6:$B$271))))</f>
        <v>#N/A</v>
      </c>
      <c r="EH16" s="77" t="e">
        <f>IF(AJ16="","",IF(CI16="","",AJ16-AJ16+INDEX(gDP!AY$6:AY$271,MATCH(totalExpenditure!$A16,gDP!$B$6:$B$271))))</f>
        <v>#N/A</v>
      </c>
      <c r="EI16" s="77" t="e">
        <f>IF(AK16="","",IF(CJ16="","",AK16-AK16+INDEX(gDP!AZ$6:AZ$271,MATCH(totalExpenditure!$A16,gDP!$B$6:$B$271))))</f>
        <v>#N/A</v>
      </c>
      <c r="EJ16" s="77" t="e">
        <f>IF(AL16="","",IF(CK16="","",AL16-AL16+INDEX(gDP!BA$6:BA$271,MATCH(totalExpenditure!$A16,gDP!$B$6:$B$271))))</f>
        <v>#N/A</v>
      </c>
      <c r="EK16" s="77" t="e">
        <f>IF(AM16="","",IF(CL16="","",AM16-AM16+INDEX(gDP!BB$6:BB$271,MATCH(totalExpenditure!$A16,gDP!$B$6:$B$271))))</f>
        <v>#N/A</v>
      </c>
      <c r="EL16" s="77" t="e">
        <f>IF(AN16="","",IF(CM16="","",AN16-AN16+INDEX(gDP!BC$6:BC$271,MATCH(totalExpenditure!$A16,gDP!$B$6:$B$271))))</f>
        <v>#N/A</v>
      </c>
      <c r="EM16" s="77" t="e">
        <f>IF(AO16="","",IF(CN16="","",AO16-AO16+INDEX(gDP!BD$6:BD$271,MATCH(totalExpenditure!$A16,gDP!$B$6:$B$271))))</f>
        <v>#N/A</v>
      </c>
      <c r="EN16" s="77" t="e">
        <f>IF(AP16="","",IF(CO16="","",AP16-AP16+INDEX(gDP!BE$6:BE$271,MATCH(totalExpenditure!$A16,gDP!$B$6:$B$271))))</f>
        <v>#N/A</v>
      </c>
      <c r="EO16" s="77" t="e">
        <f>IF(AQ16="","",IF(CP16="","",AQ16-AQ16+INDEX(gDP!BF$6:BF$271,MATCH(totalExpenditure!$A16,gDP!$B$6:$B$271))))</f>
        <v>#N/A</v>
      </c>
      <c r="EP16" s="77" t="e">
        <f>IF(AR16="","",IF(CQ16="","",AR16-AR16+INDEX(gDP!BG$6:BG$271,MATCH(totalExpenditure!$A16,gDP!$B$6:$B$271))))</f>
        <v>#N/A</v>
      </c>
      <c r="EQ16" s="77" t="e">
        <f>IF(AS16="","",IF(CR16="","",AS16-AS16+INDEX(gDP!BH$6:BH$271,MATCH(totalExpenditure!$A16,gDP!$B$6:$B$271))))</f>
        <v>#N/A</v>
      </c>
      <c r="ER16" s="77" t="e">
        <f>IF(AT16="","",IF(CS16="","",AT16-AT16+INDEX(gDP!BI$6:BI$271,MATCH(totalExpenditure!$A16,gDP!$B$6:$B$271))))</f>
        <v>#N/A</v>
      </c>
      <c r="ES16" s="77" t="e">
        <f>IF(AU16="","",IF(CT16="","",AU16-AU16+INDEX(gDP!BJ$6:BJ$271,MATCH(totalExpenditure!$A16,gDP!$B$6:$B$271))))</f>
        <v>#N/A</v>
      </c>
      <c r="ET16" s="77" t="e">
        <f>IF(AV16="","",IF(CU16="","",AV16-AV16+INDEX(gDP!BK$6:BK$271,MATCH(totalExpenditure!$A16,gDP!$B$6:$B$271))))</f>
        <v>#N/A</v>
      </c>
      <c r="EU16" s="77" t="e">
        <f>IF(AW16="","",IF(CV16="","",AW16-AW16+INDEX(gDP!BL$6:BL$271,MATCH(totalExpenditure!$A16,gDP!$B$6:$B$271))))</f>
        <v>#N/A</v>
      </c>
      <c r="EV16" s="77" t="e">
        <f>IF(AX16="","",IF(CW16="","",AX16-AX16+INDEX(gDP!BM$6:BM$271,MATCH(totalExpenditure!$A16,gDP!$B$6:$B$271))))</f>
        <v>#N/A</v>
      </c>
      <c r="EW16" s="77" t="e">
        <f>IF(AY16="","",IF(CX16="","",AY16-AY16+INDEX(gDP!BN$6:BN$271,MATCH(totalExpenditure!$A16,gDP!$B$6:$B$271))))</f>
        <v>#N/A</v>
      </c>
      <c r="EX16" s="77" t="e">
        <f>IF(AZ16="","",IF(CY16="","",AZ16-AZ16+INDEX(gDP!BO$6:BO$271,MATCH(totalExpenditure!$A16,gDP!$B$6:$B$271))))</f>
        <v>#N/A</v>
      </c>
    </row>
    <row r="17" spans="1:154" x14ac:dyDescent="0.35">
      <c r="A17" t="s">
        <v>243</v>
      </c>
      <c r="B17" s="77" t="e">
        <f>IF(INDEX([2]pivotTable!B$3:B$308,MATCH(totalExpenditure!$A17,[2]pivotTable!$A$3:$A$308,0))/100*INDEX(gDP!Q$6:Q$271,MATCH(totalExpenditure!$A17,gDP!$B$6:$B$271))=0,"",INDEX([2]pivotTable!B$3:B$308,MATCH(totalExpenditure!$A17,[2]pivotTable!$A$3:$A$308,0))/100*INDEX(gDP!Q$6:Q$271,MATCH(totalExpenditure!$A17,gDP!$B$6:$B$271)))</f>
        <v>#N/A</v>
      </c>
      <c r="C17" s="77" t="e">
        <f>IF(INDEX([2]pivotTable!C$3:C$308,MATCH(totalExpenditure!$A17,[2]pivotTable!$A$3:$A$308,0))/100*INDEX(gDP!R$6:R$271,MATCH(totalExpenditure!$A17,gDP!$B$6:$B$271))=0,"",INDEX([2]pivotTable!C$3:C$308,MATCH(totalExpenditure!$A17,[2]pivotTable!$A$3:$A$308,0))/100*INDEX(gDP!R$6:R$271,MATCH(totalExpenditure!$A17,gDP!$B$6:$B$271)))</f>
        <v>#N/A</v>
      </c>
      <c r="D17" s="77" t="e">
        <f>IF(INDEX([2]pivotTable!D$3:D$308,MATCH(totalExpenditure!$A17,[2]pivotTable!$A$3:$A$308,0))/100*INDEX(gDP!S$6:S$271,MATCH(totalExpenditure!$A17,gDP!$B$6:$B$271))=0,"",INDEX([2]pivotTable!D$3:D$308,MATCH(totalExpenditure!$A17,[2]pivotTable!$A$3:$A$308,0))/100*INDEX(gDP!S$6:S$271,MATCH(totalExpenditure!$A17,gDP!$B$6:$B$271)))</f>
        <v>#N/A</v>
      </c>
      <c r="E17" s="77" t="e">
        <f>IF(INDEX([2]pivotTable!E$3:E$308,MATCH(totalExpenditure!$A17,[2]pivotTable!$A$3:$A$308,0))/100*INDEX(gDP!T$6:T$271,MATCH(totalExpenditure!$A17,gDP!$B$6:$B$271))=0,"",INDEX([2]pivotTable!E$3:E$308,MATCH(totalExpenditure!$A17,[2]pivotTable!$A$3:$A$308,0))/100*INDEX(gDP!T$6:T$271,MATCH(totalExpenditure!$A17,gDP!$B$6:$B$271)))</f>
        <v>#N/A</v>
      </c>
      <c r="F17" s="77" t="e">
        <f>IF(INDEX([2]pivotTable!F$3:F$308,MATCH(totalExpenditure!$A17,[2]pivotTable!$A$3:$A$308,0))/100*INDEX(gDP!U$6:U$271,MATCH(totalExpenditure!$A17,gDP!$B$6:$B$271))=0,"",INDEX([2]pivotTable!F$3:F$308,MATCH(totalExpenditure!$A17,[2]pivotTable!$A$3:$A$308,0))/100*INDEX(gDP!U$6:U$271,MATCH(totalExpenditure!$A17,gDP!$B$6:$B$271)))</f>
        <v>#N/A</v>
      </c>
      <c r="G17" s="77" t="e">
        <f>IF(INDEX([2]pivotTable!G$3:G$308,MATCH(totalExpenditure!$A17,[2]pivotTable!$A$3:$A$308,0))/100*INDEX(gDP!V$6:V$271,MATCH(totalExpenditure!$A17,gDP!$B$6:$B$271))=0,"",INDEX([2]pivotTable!G$3:G$308,MATCH(totalExpenditure!$A17,[2]pivotTable!$A$3:$A$308,0))/100*INDEX(gDP!V$6:V$271,MATCH(totalExpenditure!$A17,gDP!$B$6:$B$271)))</f>
        <v>#N/A</v>
      </c>
      <c r="H17" s="77" t="e">
        <f>IF(INDEX([2]pivotTable!H$3:H$308,MATCH(totalExpenditure!$A17,[2]pivotTable!$A$3:$A$308,0))/100*INDEX(gDP!W$6:W$271,MATCH(totalExpenditure!$A17,gDP!$B$6:$B$271))=0,"",INDEX([2]pivotTable!H$3:H$308,MATCH(totalExpenditure!$A17,[2]pivotTable!$A$3:$A$308,0))/100*INDEX(gDP!W$6:W$271,MATCH(totalExpenditure!$A17,gDP!$B$6:$B$271)))</f>
        <v>#N/A</v>
      </c>
      <c r="I17" s="77" t="e">
        <f>IF(INDEX([2]pivotTable!I$3:I$308,MATCH(totalExpenditure!$A17,[2]pivotTable!$A$3:$A$308,0))/100*INDEX(gDP!X$6:X$271,MATCH(totalExpenditure!$A17,gDP!$B$6:$B$271))=0,"",INDEX([2]pivotTable!I$3:I$308,MATCH(totalExpenditure!$A17,[2]pivotTable!$A$3:$A$308,0))/100*INDEX(gDP!X$6:X$271,MATCH(totalExpenditure!$A17,gDP!$B$6:$B$271)))</f>
        <v>#N/A</v>
      </c>
      <c r="J17" s="77" t="e">
        <f>IF(INDEX([2]pivotTable!J$3:J$308,MATCH(totalExpenditure!$A17,[2]pivotTable!$A$3:$A$308,0))/100*INDEX(gDP!Y$6:Y$271,MATCH(totalExpenditure!$A17,gDP!$B$6:$B$271))=0,"",INDEX([2]pivotTable!J$3:J$308,MATCH(totalExpenditure!$A17,[2]pivotTable!$A$3:$A$308,0))/100*INDEX(gDP!Y$6:Y$271,MATCH(totalExpenditure!$A17,gDP!$B$6:$B$271)))</f>
        <v>#N/A</v>
      </c>
      <c r="K17" s="77" t="e">
        <f>IF(INDEX([2]pivotTable!K$3:K$308,MATCH(totalExpenditure!$A17,[2]pivotTable!$A$3:$A$308,0))/100*INDEX(gDP!Z$6:Z$271,MATCH(totalExpenditure!$A17,gDP!$B$6:$B$271))=0,"",INDEX([2]pivotTable!K$3:K$308,MATCH(totalExpenditure!$A17,[2]pivotTable!$A$3:$A$308,0))/100*INDEX(gDP!Z$6:Z$271,MATCH(totalExpenditure!$A17,gDP!$B$6:$B$271)))</f>
        <v>#N/A</v>
      </c>
      <c r="L17" s="77" t="e">
        <f>IF(INDEX([2]pivotTable!L$3:L$308,MATCH(totalExpenditure!$A17,[2]pivotTable!$A$3:$A$308,0))/100*INDEX(gDP!AA$6:AA$271,MATCH(totalExpenditure!$A17,gDP!$B$6:$B$271))=0,"",INDEX([2]pivotTable!L$3:L$308,MATCH(totalExpenditure!$A17,[2]pivotTable!$A$3:$A$308,0))/100*INDEX(gDP!AA$6:AA$271,MATCH(totalExpenditure!$A17,gDP!$B$6:$B$271)))</f>
        <v>#N/A</v>
      </c>
      <c r="M17" s="77" t="e">
        <f>IF(INDEX([2]pivotTable!M$3:M$308,MATCH(totalExpenditure!$A17,[2]pivotTable!$A$3:$A$308,0))/100*INDEX(gDP!AB$6:AB$271,MATCH(totalExpenditure!$A17,gDP!$B$6:$B$271))=0,"",INDEX([2]pivotTable!M$3:M$308,MATCH(totalExpenditure!$A17,[2]pivotTable!$A$3:$A$308,0))/100*INDEX(gDP!AB$6:AB$271,MATCH(totalExpenditure!$A17,gDP!$B$6:$B$271)))</f>
        <v>#N/A</v>
      </c>
      <c r="N17" s="77" t="e">
        <f>IF(INDEX([2]pivotTable!N$3:N$308,MATCH(totalExpenditure!$A17,[2]pivotTable!$A$3:$A$308,0))/100*INDEX(gDP!AC$6:AC$271,MATCH(totalExpenditure!$A17,gDP!$B$6:$B$271))=0,"",INDEX([2]pivotTable!N$3:N$308,MATCH(totalExpenditure!$A17,[2]pivotTable!$A$3:$A$308,0))/100*INDEX(gDP!AC$6:AC$271,MATCH(totalExpenditure!$A17,gDP!$B$6:$B$271)))</f>
        <v>#N/A</v>
      </c>
      <c r="O17" s="77" t="e">
        <f>IF(INDEX([2]pivotTable!O$3:O$308,MATCH(totalExpenditure!$A17,[2]pivotTable!$A$3:$A$308,0))/100*INDEX(gDP!AD$6:AD$271,MATCH(totalExpenditure!$A17,gDP!$B$6:$B$271))=0,"",INDEX([2]pivotTable!O$3:O$308,MATCH(totalExpenditure!$A17,[2]pivotTable!$A$3:$A$308,0))/100*INDEX(gDP!AD$6:AD$271,MATCH(totalExpenditure!$A17,gDP!$B$6:$B$271)))</f>
        <v>#N/A</v>
      </c>
      <c r="P17" s="77" t="e">
        <f>IF(INDEX([2]pivotTable!P$3:P$308,MATCH(totalExpenditure!$A17,[2]pivotTable!$A$3:$A$308,0))/100*INDEX(gDP!AE$6:AE$271,MATCH(totalExpenditure!$A17,gDP!$B$6:$B$271))=0,"",INDEX([2]pivotTable!P$3:P$308,MATCH(totalExpenditure!$A17,[2]pivotTable!$A$3:$A$308,0))/100*INDEX(gDP!AE$6:AE$271,MATCH(totalExpenditure!$A17,gDP!$B$6:$B$271)))</f>
        <v>#N/A</v>
      </c>
      <c r="Q17" s="77" t="e">
        <f>IF(INDEX([2]pivotTable!Q$3:Q$308,MATCH(totalExpenditure!$A17,[2]pivotTable!$A$3:$A$308,0))/100*INDEX(gDP!AF$6:AF$271,MATCH(totalExpenditure!$A17,gDP!$B$6:$B$271))=0,"",INDEX([2]pivotTable!Q$3:Q$308,MATCH(totalExpenditure!$A17,[2]pivotTable!$A$3:$A$308,0))/100*INDEX(gDP!AF$6:AF$271,MATCH(totalExpenditure!$A17,gDP!$B$6:$B$271)))</f>
        <v>#N/A</v>
      </c>
      <c r="R17" s="77" t="e">
        <f>IF(INDEX([2]pivotTable!R$3:R$308,MATCH(totalExpenditure!$A17,[2]pivotTable!$A$3:$A$308,0))/100*INDEX(gDP!AG$6:AG$271,MATCH(totalExpenditure!$A17,gDP!$B$6:$B$271))=0,"",INDEX([2]pivotTable!R$3:R$308,MATCH(totalExpenditure!$A17,[2]pivotTable!$A$3:$A$308,0))/100*INDEX(gDP!AG$6:AG$271,MATCH(totalExpenditure!$A17,gDP!$B$6:$B$271)))</f>
        <v>#N/A</v>
      </c>
      <c r="S17" s="77" t="e">
        <f>IF(INDEX([2]pivotTable!S$3:S$308,MATCH(totalExpenditure!$A17,[2]pivotTable!$A$3:$A$308,0))/100*INDEX(gDP!AH$6:AH$271,MATCH(totalExpenditure!$A17,gDP!$B$6:$B$271))=0,"",INDEX([2]pivotTable!S$3:S$308,MATCH(totalExpenditure!$A17,[2]pivotTable!$A$3:$A$308,0))/100*INDEX(gDP!AH$6:AH$271,MATCH(totalExpenditure!$A17,gDP!$B$6:$B$271)))</f>
        <v>#N/A</v>
      </c>
      <c r="T17" s="77" t="e">
        <f>IF(INDEX([2]pivotTable!T$3:T$308,MATCH(totalExpenditure!$A17,[2]pivotTable!$A$3:$A$308,0))/100*INDEX(gDP!AI$6:AI$271,MATCH(totalExpenditure!$A17,gDP!$B$6:$B$271))=0,"",INDEX([2]pivotTable!T$3:T$308,MATCH(totalExpenditure!$A17,[2]pivotTable!$A$3:$A$308,0))/100*INDEX(gDP!AI$6:AI$271,MATCH(totalExpenditure!$A17,gDP!$B$6:$B$271)))</f>
        <v>#N/A</v>
      </c>
      <c r="U17" s="77" t="e">
        <f>IF(INDEX([2]pivotTable!U$3:U$308,MATCH(totalExpenditure!$A17,[2]pivotTable!$A$3:$A$308,0))/100*INDEX(gDP!AJ$6:AJ$271,MATCH(totalExpenditure!$A17,gDP!$B$6:$B$271))=0,"",INDEX([2]pivotTable!U$3:U$308,MATCH(totalExpenditure!$A17,[2]pivotTable!$A$3:$A$308,0))/100*INDEX(gDP!AJ$6:AJ$271,MATCH(totalExpenditure!$A17,gDP!$B$6:$B$271)))</f>
        <v>#N/A</v>
      </c>
      <c r="V17" s="77" t="e">
        <f>IF(INDEX([2]pivotTable!V$3:V$308,MATCH(totalExpenditure!$A17,[2]pivotTable!$A$3:$A$308,0))/100*INDEX(gDP!AK$6:AK$271,MATCH(totalExpenditure!$A17,gDP!$B$6:$B$271))=0,"",INDEX([2]pivotTable!V$3:V$308,MATCH(totalExpenditure!$A17,[2]pivotTable!$A$3:$A$308,0))/100*INDEX(gDP!AK$6:AK$271,MATCH(totalExpenditure!$A17,gDP!$B$6:$B$271)))</f>
        <v>#N/A</v>
      </c>
      <c r="W17" s="77" t="e">
        <f>IF(INDEX([2]pivotTable!W$3:W$308,MATCH(totalExpenditure!$A17,[2]pivotTable!$A$3:$A$308,0))/100*INDEX(gDP!AL$6:AL$271,MATCH(totalExpenditure!$A17,gDP!$B$6:$B$271))=0,"",INDEX([2]pivotTable!W$3:W$308,MATCH(totalExpenditure!$A17,[2]pivotTable!$A$3:$A$308,0))/100*INDEX(gDP!AL$6:AL$271,MATCH(totalExpenditure!$A17,gDP!$B$6:$B$271)))</f>
        <v>#N/A</v>
      </c>
      <c r="X17" s="77" t="e">
        <f>IF(INDEX([2]pivotTable!X$3:X$308,MATCH(totalExpenditure!$A17,[2]pivotTable!$A$3:$A$308,0))/100*INDEX(gDP!AM$6:AM$271,MATCH(totalExpenditure!$A17,gDP!$B$6:$B$271))=0,"",INDEX([2]pivotTable!X$3:X$308,MATCH(totalExpenditure!$A17,[2]pivotTable!$A$3:$A$308,0))/100*INDEX(gDP!AM$6:AM$271,MATCH(totalExpenditure!$A17,gDP!$B$6:$B$271)))</f>
        <v>#N/A</v>
      </c>
      <c r="Y17" s="77" t="e">
        <f>IF(INDEX([2]pivotTable!Y$3:Y$308,MATCH(totalExpenditure!$A17,[2]pivotTable!$A$3:$A$308,0))/100*INDEX(gDP!AN$6:AN$271,MATCH(totalExpenditure!$A17,gDP!$B$6:$B$271))=0,"",INDEX([2]pivotTable!Y$3:Y$308,MATCH(totalExpenditure!$A17,[2]pivotTable!$A$3:$A$308,0))/100*INDEX(gDP!AN$6:AN$271,MATCH(totalExpenditure!$A17,gDP!$B$6:$B$271)))</f>
        <v>#N/A</v>
      </c>
      <c r="Z17" s="77" t="e">
        <f>IF(INDEX([2]pivotTable!Z$3:Z$308,MATCH(totalExpenditure!$A17,[2]pivotTable!$A$3:$A$308,0))/100*INDEX(gDP!AO$6:AO$271,MATCH(totalExpenditure!$A17,gDP!$B$6:$B$271))=0,"",INDEX([2]pivotTable!Z$3:Z$308,MATCH(totalExpenditure!$A17,[2]pivotTable!$A$3:$A$308,0))/100*INDEX(gDP!AO$6:AO$271,MATCH(totalExpenditure!$A17,gDP!$B$6:$B$271)))</f>
        <v>#N/A</v>
      </c>
      <c r="AA17" s="77" t="e">
        <f>IF(INDEX([2]pivotTable!AA$3:AA$308,MATCH(totalExpenditure!$A17,[2]pivotTable!$A$3:$A$308,0))/100*INDEX(gDP!AP$6:AP$271,MATCH(totalExpenditure!$A17,gDP!$B$6:$B$271))=0,"",INDEX([2]pivotTable!AA$3:AA$308,MATCH(totalExpenditure!$A17,[2]pivotTable!$A$3:$A$308,0))/100*INDEX(gDP!AP$6:AP$271,MATCH(totalExpenditure!$A17,gDP!$B$6:$B$271)))</f>
        <v>#N/A</v>
      </c>
      <c r="AB17" s="77" t="e">
        <f>IF(INDEX([2]pivotTable!AB$3:AB$308,MATCH(totalExpenditure!$A17,[2]pivotTable!$A$3:$A$308,0))/100*INDEX(gDP!AQ$6:AQ$271,MATCH(totalExpenditure!$A17,gDP!$B$6:$B$271))=0,"",INDEX([2]pivotTable!AB$3:AB$308,MATCH(totalExpenditure!$A17,[2]pivotTable!$A$3:$A$308,0))/100*INDEX(gDP!AQ$6:AQ$271,MATCH(totalExpenditure!$A17,gDP!$B$6:$B$271)))</f>
        <v>#N/A</v>
      </c>
      <c r="AC17" s="77" t="e">
        <f>IF(INDEX([2]pivotTable!AC$3:AC$308,MATCH(totalExpenditure!$A17,[2]pivotTable!$A$3:$A$308,0))/100*INDEX(gDP!AR$6:AR$271,MATCH(totalExpenditure!$A17,gDP!$B$6:$B$271))=0,"",INDEX([2]pivotTable!AC$3:AC$308,MATCH(totalExpenditure!$A17,[2]pivotTable!$A$3:$A$308,0))/100*INDEX(gDP!AR$6:AR$271,MATCH(totalExpenditure!$A17,gDP!$B$6:$B$271)))</f>
        <v>#N/A</v>
      </c>
      <c r="AD17" s="77" t="e">
        <f>IF(INDEX([2]pivotTable!AD$3:AD$308,MATCH(totalExpenditure!$A17,[2]pivotTable!$A$3:$A$308,0))/100*INDEX(gDP!AS$6:AS$271,MATCH(totalExpenditure!$A17,gDP!$B$6:$B$271))=0,"",INDEX([2]pivotTable!AD$3:AD$308,MATCH(totalExpenditure!$A17,[2]pivotTable!$A$3:$A$308,0))/100*INDEX(gDP!AS$6:AS$271,MATCH(totalExpenditure!$A17,gDP!$B$6:$B$271)))</f>
        <v>#N/A</v>
      </c>
      <c r="AE17" s="77" t="e">
        <f>IF(INDEX([2]pivotTable!AE$3:AE$308,MATCH(totalExpenditure!$A17,[2]pivotTable!$A$3:$A$308,0))/100*INDEX(gDP!AT$6:AT$271,MATCH(totalExpenditure!$A17,gDP!$B$6:$B$271))=0,"",INDEX([2]pivotTable!AE$3:AE$308,MATCH(totalExpenditure!$A17,[2]pivotTable!$A$3:$A$308,0))/100*INDEX(gDP!AT$6:AT$271,MATCH(totalExpenditure!$A17,gDP!$B$6:$B$271)))</f>
        <v>#N/A</v>
      </c>
      <c r="AF17" s="77" t="e">
        <f>IF(INDEX([2]pivotTable!AF$3:AF$308,MATCH(totalExpenditure!$A17,[2]pivotTable!$A$3:$A$308,0))/100*INDEX(gDP!AU$6:AU$271,MATCH(totalExpenditure!$A17,gDP!$B$6:$B$271))=0,"",INDEX([2]pivotTable!AF$3:AF$308,MATCH(totalExpenditure!$A17,[2]pivotTable!$A$3:$A$308,0))/100*INDEX(gDP!AU$6:AU$271,MATCH(totalExpenditure!$A17,gDP!$B$6:$B$271)))</f>
        <v>#N/A</v>
      </c>
      <c r="AG17" s="77" t="e">
        <f>IF(INDEX([2]pivotTable!AG$3:AG$308,MATCH(totalExpenditure!$A17,[2]pivotTable!$A$3:$A$308,0))/100*INDEX(gDP!AV$6:AV$271,MATCH(totalExpenditure!$A17,gDP!$B$6:$B$271))=0,"",INDEX([2]pivotTable!AG$3:AG$308,MATCH(totalExpenditure!$A17,[2]pivotTable!$A$3:$A$308,0))/100*INDEX(gDP!AV$6:AV$271,MATCH(totalExpenditure!$A17,gDP!$B$6:$B$271)))</f>
        <v>#N/A</v>
      </c>
      <c r="AH17" s="77" t="e">
        <f>IF(INDEX([2]pivotTable!AH$3:AH$308,MATCH(totalExpenditure!$A17,[2]pivotTable!$A$3:$A$308,0))/100*INDEX(gDP!AW$6:AW$271,MATCH(totalExpenditure!$A17,gDP!$B$6:$B$271))=0,"",INDEX([2]pivotTable!AH$3:AH$308,MATCH(totalExpenditure!$A17,[2]pivotTable!$A$3:$A$308,0))/100*INDEX(gDP!AW$6:AW$271,MATCH(totalExpenditure!$A17,gDP!$B$6:$B$271)))</f>
        <v>#N/A</v>
      </c>
      <c r="AI17" s="77" t="e">
        <f>IF(INDEX([2]pivotTable!AI$3:AI$308,MATCH(totalExpenditure!$A17,[2]pivotTable!$A$3:$A$308,0))/100*INDEX(gDP!AX$6:AX$271,MATCH(totalExpenditure!$A17,gDP!$B$6:$B$271))=0,"",INDEX([2]pivotTable!AI$3:AI$308,MATCH(totalExpenditure!$A17,[2]pivotTable!$A$3:$A$308,0))/100*INDEX(gDP!AX$6:AX$271,MATCH(totalExpenditure!$A17,gDP!$B$6:$B$271)))</f>
        <v>#N/A</v>
      </c>
      <c r="AJ17" s="77" t="e">
        <f>IF(INDEX([2]pivotTable!AJ$3:AJ$308,MATCH(totalExpenditure!$A17,[2]pivotTable!$A$3:$A$308,0))/100*INDEX(gDP!AY$6:AY$271,MATCH(totalExpenditure!$A17,gDP!$B$6:$B$271))=0,"",INDEX([2]pivotTable!AJ$3:AJ$308,MATCH(totalExpenditure!$A17,[2]pivotTable!$A$3:$A$308,0))/100*INDEX(gDP!AY$6:AY$271,MATCH(totalExpenditure!$A17,gDP!$B$6:$B$271)))</f>
        <v>#N/A</v>
      </c>
      <c r="AK17" s="77" t="e">
        <f>IF(INDEX([2]pivotTable!AK$3:AK$308,MATCH(totalExpenditure!$A17,[2]pivotTable!$A$3:$A$308,0))/100*INDEX(gDP!AZ$6:AZ$271,MATCH(totalExpenditure!$A17,gDP!$B$6:$B$271))=0,"",INDEX([2]pivotTable!AK$3:AK$308,MATCH(totalExpenditure!$A17,[2]pivotTable!$A$3:$A$308,0))/100*INDEX(gDP!AZ$6:AZ$271,MATCH(totalExpenditure!$A17,gDP!$B$6:$B$271)))</f>
        <v>#N/A</v>
      </c>
      <c r="AL17" s="77" t="e">
        <f>IF(INDEX([2]pivotTable!AL$3:AL$308,MATCH(totalExpenditure!$A17,[2]pivotTable!$A$3:$A$308,0))/100*INDEX(gDP!BA$6:BA$271,MATCH(totalExpenditure!$A17,gDP!$B$6:$B$271))=0,"",INDEX([2]pivotTable!AL$3:AL$308,MATCH(totalExpenditure!$A17,[2]pivotTable!$A$3:$A$308,0))/100*INDEX(gDP!BA$6:BA$271,MATCH(totalExpenditure!$A17,gDP!$B$6:$B$271)))</f>
        <v>#N/A</v>
      </c>
      <c r="AM17" s="77" t="e">
        <f>IF(INDEX([2]pivotTable!AM$3:AM$308,MATCH(totalExpenditure!$A17,[2]pivotTable!$A$3:$A$308,0))/100*INDEX(gDP!BB$6:BB$271,MATCH(totalExpenditure!$A17,gDP!$B$6:$B$271))=0,"",INDEX([2]pivotTable!AM$3:AM$308,MATCH(totalExpenditure!$A17,[2]pivotTable!$A$3:$A$308,0))/100*INDEX(gDP!BB$6:BB$271,MATCH(totalExpenditure!$A17,gDP!$B$6:$B$271)))</f>
        <v>#N/A</v>
      </c>
      <c r="AN17" s="77" t="e">
        <f>IF(INDEX([2]pivotTable!AN$3:AN$308,MATCH(totalExpenditure!$A17,[2]pivotTable!$A$3:$A$308,0))/100*INDEX(gDP!BC$6:BC$271,MATCH(totalExpenditure!$A17,gDP!$B$6:$B$271))=0,"",INDEX([2]pivotTable!AN$3:AN$308,MATCH(totalExpenditure!$A17,[2]pivotTable!$A$3:$A$308,0))/100*INDEX(gDP!BC$6:BC$271,MATCH(totalExpenditure!$A17,gDP!$B$6:$B$271)))</f>
        <v>#N/A</v>
      </c>
      <c r="AO17" s="77" t="e">
        <f>IF(INDEX([2]pivotTable!AO$3:AO$308,MATCH(totalExpenditure!$A17,[2]pivotTable!$A$3:$A$308,0))/100*INDEX(gDP!BD$6:BD$271,MATCH(totalExpenditure!$A17,gDP!$B$6:$B$271))=0,"",INDEX([2]pivotTable!AO$3:AO$308,MATCH(totalExpenditure!$A17,[2]pivotTable!$A$3:$A$308,0))/100*INDEX(gDP!BD$6:BD$271,MATCH(totalExpenditure!$A17,gDP!$B$6:$B$271)))</f>
        <v>#N/A</v>
      </c>
      <c r="AP17" s="77" t="e">
        <f>IF(INDEX([2]pivotTable!AP$3:AP$308,MATCH(totalExpenditure!$A17,[2]pivotTable!$A$3:$A$308,0))/100*INDEX(gDP!BE$6:BE$271,MATCH(totalExpenditure!$A17,gDP!$B$6:$B$271))=0,"",INDEX([2]pivotTable!AP$3:AP$308,MATCH(totalExpenditure!$A17,[2]pivotTable!$A$3:$A$308,0))/100*INDEX(gDP!BE$6:BE$271,MATCH(totalExpenditure!$A17,gDP!$B$6:$B$271)))</f>
        <v>#N/A</v>
      </c>
      <c r="AQ17" s="77" t="e">
        <f>IF(INDEX([2]pivotTable!AQ$3:AQ$308,MATCH(totalExpenditure!$A17,[2]pivotTable!$A$3:$A$308,0))/100*INDEX(gDP!BF$6:BF$271,MATCH(totalExpenditure!$A17,gDP!$B$6:$B$271))=0,"",INDEX([2]pivotTable!AQ$3:AQ$308,MATCH(totalExpenditure!$A17,[2]pivotTable!$A$3:$A$308,0))/100*INDEX(gDP!BF$6:BF$271,MATCH(totalExpenditure!$A17,gDP!$B$6:$B$271)))</f>
        <v>#N/A</v>
      </c>
      <c r="AR17" s="77" t="e">
        <f>IF(INDEX([2]pivotTable!AR$3:AR$308,MATCH(totalExpenditure!$A17,[2]pivotTable!$A$3:$A$308,0))/100*INDEX(gDP!BG$6:BG$271,MATCH(totalExpenditure!$A17,gDP!$B$6:$B$271))=0,"",INDEX([2]pivotTable!AR$3:AR$308,MATCH(totalExpenditure!$A17,[2]pivotTable!$A$3:$A$308,0))/100*INDEX(gDP!BG$6:BG$271,MATCH(totalExpenditure!$A17,gDP!$B$6:$B$271)))</f>
        <v>#N/A</v>
      </c>
      <c r="AS17" s="77" t="e">
        <f>IF(INDEX([2]pivotTable!AS$3:AS$308,MATCH(totalExpenditure!$A17,[2]pivotTable!$A$3:$A$308,0))/100*INDEX(gDP!BH$6:BH$271,MATCH(totalExpenditure!$A17,gDP!$B$6:$B$271))=0,"",INDEX([2]pivotTable!AS$3:AS$308,MATCH(totalExpenditure!$A17,[2]pivotTable!$A$3:$A$308,0))/100*INDEX(gDP!BH$6:BH$271,MATCH(totalExpenditure!$A17,gDP!$B$6:$B$271)))</f>
        <v>#N/A</v>
      </c>
      <c r="AT17" s="77" t="e">
        <f>IF(INDEX([2]pivotTable!AT$3:AT$308,MATCH(totalExpenditure!$A17,[2]pivotTable!$A$3:$A$308,0))/100*INDEX(gDP!BI$6:BI$271,MATCH(totalExpenditure!$A17,gDP!$B$6:$B$271))=0,"",INDEX([2]pivotTable!AT$3:AT$308,MATCH(totalExpenditure!$A17,[2]pivotTable!$A$3:$A$308,0))/100*INDEX(gDP!BI$6:BI$271,MATCH(totalExpenditure!$A17,gDP!$B$6:$B$271)))</f>
        <v>#N/A</v>
      </c>
      <c r="AU17" s="77" t="e">
        <f>IF(INDEX([2]pivotTable!AU$3:AU$308,MATCH(totalExpenditure!$A17,[2]pivotTable!$A$3:$A$308,0))/100*INDEX(gDP!BJ$6:BJ$271,MATCH(totalExpenditure!$A17,gDP!$B$6:$B$271))=0,"",INDEX([2]pivotTable!AU$3:AU$308,MATCH(totalExpenditure!$A17,[2]pivotTable!$A$3:$A$308,0))/100*INDEX(gDP!BJ$6:BJ$271,MATCH(totalExpenditure!$A17,gDP!$B$6:$B$271)))</f>
        <v>#N/A</v>
      </c>
      <c r="AV17" s="77" t="e">
        <f>IF(INDEX([2]pivotTable!AV$3:AV$308,MATCH(totalExpenditure!$A17,[2]pivotTable!$A$3:$A$308,0))/100*INDEX(gDP!BK$6:BK$271,MATCH(totalExpenditure!$A17,gDP!$B$6:$B$271))=0,"",INDEX([2]pivotTable!AV$3:AV$308,MATCH(totalExpenditure!$A17,[2]pivotTable!$A$3:$A$308,0))/100*INDEX(gDP!BK$6:BK$271,MATCH(totalExpenditure!$A17,gDP!$B$6:$B$271)))</f>
        <v>#N/A</v>
      </c>
      <c r="AW17" s="77" t="e">
        <f>IF(INDEX([2]pivotTable!AW$3:AW$308,MATCH(totalExpenditure!$A17,[2]pivotTable!$A$3:$A$308,0))/100*INDEX(gDP!BL$6:BL$271,MATCH(totalExpenditure!$A17,gDP!$B$6:$B$271))=0,"",INDEX([2]pivotTable!AW$3:AW$308,MATCH(totalExpenditure!$A17,[2]pivotTable!$A$3:$A$308,0))/100*INDEX(gDP!BL$6:BL$271,MATCH(totalExpenditure!$A17,gDP!$B$6:$B$271)))</f>
        <v>#N/A</v>
      </c>
      <c r="AX17" s="77" t="e">
        <f>IF(INDEX([2]pivotTable!AX$3:AX$308,MATCH(totalExpenditure!$A17,[2]pivotTable!$A$3:$A$308,0))/100*INDEX(gDP!BM$6:BM$271,MATCH(totalExpenditure!$A17,gDP!$B$6:$B$271))=0,"",INDEX([2]pivotTable!AX$3:AX$308,MATCH(totalExpenditure!$A17,[2]pivotTable!$A$3:$A$308,0))/100*INDEX(gDP!BM$6:BM$271,MATCH(totalExpenditure!$A17,gDP!$B$6:$B$271)))</f>
        <v>#N/A</v>
      </c>
      <c r="AY17" s="77" t="e">
        <f>IF(INDEX([2]pivotTable!AY$3:AY$308,MATCH(totalExpenditure!$A17,[2]pivotTable!$A$3:$A$308,0))/100*INDEX(gDP!BN$6:BN$271,MATCH(totalExpenditure!$A17,gDP!$B$6:$B$271))=0,"",INDEX([2]pivotTable!AY$3:AY$308,MATCH(totalExpenditure!$A17,[2]pivotTable!$A$3:$A$308,0))/100*INDEX(gDP!BN$6:BN$271,MATCH(totalExpenditure!$A17,gDP!$B$6:$B$271)))</f>
        <v>#N/A</v>
      </c>
      <c r="AZ17" s="77" t="e">
        <f>IF(INDEX([2]pivotTable!AZ$3:AZ$308,MATCH(totalExpenditure!$A17,[2]pivotTable!$A$3:$A$308,0))/100*INDEX(gDP!BO$6:BO$271,MATCH(totalExpenditure!$A17,gDP!$B$6:$B$271))=0,"",INDEX([2]pivotTable!AZ$3:AZ$308,MATCH(totalExpenditure!$A17,[2]pivotTable!$A$3:$A$308,0))/100*INDEX(gDP!BO$6:BO$271,MATCH(totalExpenditure!$A17,gDP!$B$6:$B$271)))</f>
        <v>#N/A</v>
      </c>
      <c r="BA17" s="77" t="e">
        <f>IF(INDEX([2]pivotTable!B$310:B$615,MATCH(totalExpenditure!$A17,[2]pivotTable!$A$310:$A$615,0))/100*INDEX(gDP!Q$6:Q$271,MATCH(totalExpenditure!$A17,gDP!$B$6:$B$271))=0,"",INDEX([2]pivotTable!B$310:B$615,MATCH(totalExpenditure!$A17,[2]pivotTable!$A$310:$A$615,0))/100*INDEX(gDP!Q$6:Q$271,MATCH(totalExpenditure!$A17,gDP!$B$6:$B$271)))</f>
        <v>#N/A</v>
      </c>
      <c r="BB17" s="77" t="e">
        <f>IF(INDEX([2]pivotTable!C$310:C$615,MATCH(totalExpenditure!$A17,[2]pivotTable!$A$310:$A$615,0))/100*INDEX(gDP!R$6:R$271,MATCH(totalExpenditure!$A17,gDP!$B$6:$B$271))=0,"",INDEX([2]pivotTable!C$310:C$615,MATCH(totalExpenditure!$A17,[2]pivotTable!$A$310:$A$615,0))/100*INDEX(gDP!R$6:R$271,MATCH(totalExpenditure!$A17,gDP!$B$6:$B$271)))</f>
        <v>#N/A</v>
      </c>
      <c r="BC17" s="77" t="e">
        <f>IF(INDEX([2]pivotTable!D$310:D$615,MATCH(totalExpenditure!$A17,[2]pivotTable!$A$310:$A$615,0))/100*INDEX(gDP!S$6:S$271,MATCH(totalExpenditure!$A17,gDP!$B$6:$B$271))=0,"",INDEX([2]pivotTable!D$310:D$615,MATCH(totalExpenditure!$A17,[2]pivotTable!$A$310:$A$615,0))/100*INDEX(gDP!S$6:S$271,MATCH(totalExpenditure!$A17,gDP!$B$6:$B$271)))</f>
        <v>#N/A</v>
      </c>
      <c r="BD17" s="77" t="e">
        <f>IF(INDEX([2]pivotTable!E$310:E$615,MATCH(totalExpenditure!$A17,[2]pivotTable!$A$310:$A$615,0))/100*INDEX(gDP!T$6:T$271,MATCH(totalExpenditure!$A17,gDP!$B$6:$B$271))=0,"",INDEX([2]pivotTable!E$310:E$615,MATCH(totalExpenditure!$A17,[2]pivotTable!$A$310:$A$615,0))/100*INDEX(gDP!T$6:T$271,MATCH(totalExpenditure!$A17,gDP!$B$6:$B$271)))</f>
        <v>#N/A</v>
      </c>
      <c r="BE17" s="77" t="e">
        <f>IF(INDEX([2]pivotTable!F$310:F$615,MATCH(totalExpenditure!$A17,[2]pivotTable!$A$310:$A$615,0))/100*INDEX(gDP!U$6:U$271,MATCH(totalExpenditure!$A17,gDP!$B$6:$B$271))=0,"",INDEX([2]pivotTable!F$310:F$615,MATCH(totalExpenditure!$A17,[2]pivotTable!$A$310:$A$615,0))/100*INDEX(gDP!U$6:U$271,MATCH(totalExpenditure!$A17,gDP!$B$6:$B$271)))</f>
        <v>#N/A</v>
      </c>
      <c r="BF17" s="77" t="e">
        <f>IF(INDEX([2]pivotTable!G$310:G$615,MATCH(totalExpenditure!$A17,[2]pivotTable!$A$310:$A$615,0))/100*INDEX(gDP!V$6:V$271,MATCH(totalExpenditure!$A17,gDP!$B$6:$B$271))=0,"",INDEX([2]pivotTable!G$310:G$615,MATCH(totalExpenditure!$A17,[2]pivotTable!$A$310:$A$615,0))/100*INDEX(gDP!V$6:V$271,MATCH(totalExpenditure!$A17,gDP!$B$6:$B$271)))</f>
        <v>#N/A</v>
      </c>
      <c r="BG17" s="77" t="e">
        <f>IF(INDEX([2]pivotTable!H$310:H$615,MATCH(totalExpenditure!$A17,[2]pivotTable!$A$310:$A$615,0))/100*INDEX(gDP!W$6:W$271,MATCH(totalExpenditure!$A17,gDP!$B$6:$B$271))=0,"",INDEX([2]pivotTable!H$310:H$615,MATCH(totalExpenditure!$A17,[2]pivotTable!$A$310:$A$615,0))/100*INDEX(gDP!W$6:W$271,MATCH(totalExpenditure!$A17,gDP!$B$6:$B$271)))</f>
        <v>#N/A</v>
      </c>
      <c r="BH17" s="77" t="e">
        <f>IF(INDEX([2]pivotTable!I$310:I$615,MATCH(totalExpenditure!$A17,[2]pivotTable!$A$310:$A$615,0))/100*INDEX(gDP!X$6:X$271,MATCH(totalExpenditure!$A17,gDP!$B$6:$B$271))=0,"",INDEX([2]pivotTable!I$310:I$615,MATCH(totalExpenditure!$A17,[2]pivotTable!$A$310:$A$615,0))/100*INDEX(gDP!X$6:X$271,MATCH(totalExpenditure!$A17,gDP!$B$6:$B$271)))</f>
        <v>#N/A</v>
      </c>
      <c r="BI17" s="77" t="e">
        <f>IF(INDEX([2]pivotTable!J$310:J$615,MATCH(totalExpenditure!$A17,[2]pivotTable!$A$310:$A$615,0))/100*INDEX(gDP!Y$6:Y$271,MATCH(totalExpenditure!$A17,gDP!$B$6:$B$271))=0,"",INDEX([2]pivotTable!J$310:J$615,MATCH(totalExpenditure!$A17,[2]pivotTable!$A$310:$A$615,0))/100*INDEX(gDP!Y$6:Y$271,MATCH(totalExpenditure!$A17,gDP!$B$6:$B$271)))</f>
        <v>#N/A</v>
      </c>
      <c r="BJ17" s="77" t="e">
        <f>IF(INDEX([2]pivotTable!K$310:K$615,MATCH(totalExpenditure!$A17,[2]pivotTable!$A$310:$A$615,0))/100*INDEX(gDP!Z$6:Z$271,MATCH(totalExpenditure!$A17,gDP!$B$6:$B$271))=0,"",INDEX([2]pivotTable!K$310:K$615,MATCH(totalExpenditure!$A17,[2]pivotTable!$A$310:$A$615,0))/100*INDEX(gDP!Z$6:Z$271,MATCH(totalExpenditure!$A17,gDP!$B$6:$B$271)))</f>
        <v>#N/A</v>
      </c>
      <c r="BK17" s="77" t="e">
        <f>IF(INDEX([2]pivotTable!L$310:L$615,MATCH(totalExpenditure!$A17,[2]pivotTable!$A$310:$A$615,0))/100*INDEX(gDP!AA$6:AA$271,MATCH(totalExpenditure!$A17,gDP!$B$6:$B$271))=0,"",INDEX([2]pivotTable!L$310:L$615,MATCH(totalExpenditure!$A17,[2]pivotTable!$A$310:$A$615,0))/100*INDEX(gDP!AA$6:AA$271,MATCH(totalExpenditure!$A17,gDP!$B$6:$B$271)))</f>
        <v>#N/A</v>
      </c>
      <c r="BL17" s="77" t="e">
        <f>IF(INDEX([2]pivotTable!M$310:M$615,MATCH(totalExpenditure!$A17,[2]pivotTable!$A$310:$A$615,0))/100*INDEX(gDP!AB$6:AB$271,MATCH(totalExpenditure!$A17,gDP!$B$6:$B$271))=0,"",INDEX([2]pivotTable!M$310:M$615,MATCH(totalExpenditure!$A17,[2]pivotTable!$A$310:$A$615,0))/100*INDEX(gDP!AB$6:AB$271,MATCH(totalExpenditure!$A17,gDP!$B$6:$B$271)))</f>
        <v>#N/A</v>
      </c>
      <c r="BM17" s="77" t="e">
        <f>IF(INDEX([2]pivotTable!N$310:N$615,MATCH(totalExpenditure!$A17,[2]pivotTable!$A$310:$A$615,0))/100*INDEX(gDP!AC$6:AC$271,MATCH(totalExpenditure!$A17,gDP!$B$6:$B$271))=0,"",INDEX([2]pivotTable!N$310:N$615,MATCH(totalExpenditure!$A17,[2]pivotTable!$A$310:$A$615,0))/100*INDEX(gDP!AC$6:AC$271,MATCH(totalExpenditure!$A17,gDP!$B$6:$B$271)))</f>
        <v>#N/A</v>
      </c>
      <c r="BN17" s="77" t="e">
        <f>IF(INDEX([2]pivotTable!O$310:O$615,MATCH(totalExpenditure!$A17,[2]pivotTable!$A$310:$A$615,0))/100*INDEX(gDP!AD$6:AD$271,MATCH(totalExpenditure!$A17,gDP!$B$6:$B$271))=0,"",INDEX([2]pivotTable!O$310:O$615,MATCH(totalExpenditure!$A17,[2]pivotTable!$A$310:$A$615,0))/100*INDEX(gDP!AD$6:AD$271,MATCH(totalExpenditure!$A17,gDP!$B$6:$B$271)))</f>
        <v>#N/A</v>
      </c>
      <c r="BO17" s="77" t="e">
        <f>IF(INDEX([2]pivotTable!P$310:P$615,MATCH(totalExpenditure!$A17,[2]pivotTable!$A$310:$A$615,0))/100*INDEX(gDP!AE$6:AE$271,MATCH(totalExpenditure!$A17,gDP!$B$6:$B$271))=0,"",INDEX([2]pivotTable!P$310:P$615,MATCH(totalExpenditure!$A17,[2]pivotTable!$A$310:$A$615,0))/100*INDEX(gDP!AE$6:AE$271,MATCH(totalExpenditure!$A17,gDP!$B$6:$B$271)))</f>
        <v>#N/A</v>
      </c>
      <c r="BP17" s="77" t="e">
        <f>IF(INDEX([2]pivotTable!Q$310:Q$615,MATCH(totalExpenditure!$A17,[2]pivotTable!$A$310:$A$615,0))/100*INDEX(gDP!AF$6:AF$271,MATCH(totalExpenditure!$A17,gDP!$B$6:$B$271))=0,"",INDEX([2]pivotTable!Q$310:Q$615,MATCH(totalExpenditure!$A17,[2]pivotTable!$A$310:$A$615,0))/100*INDEX(gDP!AF$6:AF$271,MATCH(totalExpenditure!$A17,gDP!$B$6:$B$271)))</f>
        <v>#N/A</v>
      </c>
      <c r="BQ17" s="77" t="e">
        <f>IF(INDEX([2]pivotTable!R$310:R$615,MATCH(totalExpenditure!$A17,[2]pivotTable!$A$310:$A$615,0))/100*INDEX(gDP!AG$6:AG$271,MATCH(totalExpenditure!$A17,gDP!$B$6:$B$271))=0,"",INDEX([2]pivotTable!R$310:R$615,MATCH(totalExpenditure!$A17,[2]pivotTable!$A$310:$A$615,0))/100*INDEX(gDP!AG$6:AG$271,MATCH(totalExpenditure!$A17,gDP!$B$6:$B$271)))</f>
        <v>#N/A</v>
      </c>
      <c r="BR17" s="77" t="e">
        <f>IF(INDEX([2]pivotTable!S$310:S$615,MATCH(totalExpenditure!$A17,[2]pivotTable!$A$310:$A$615,0))/100*INDEX(gDP!AH$6:AH$271,MATCH(totalExpenditure!$A17,gDP!$B$6:$B$271))=0,"",INDEX([2]pivotTable!S$310:S$615,MATCH(totalExpenditure!$A17,[2]pivotTable!$A$310:$A$615,0))/100*INDEX(gDP!AH$6:AH$271,MATCH(totalExpenditure!$A17,gDP!$B$6:$B$271)))</f>
        <v>#N/A</v>
      </c>
      <c r="BS17" s="77" t="e">
        <f>IF(INDEX([2]pivotTable!T$310:T$615,MATCH(totalExpenditure!$A17,[2]pivotTable!$A$310:$A$615,0))/100*INDEX(gDP!AI$6:AI$271,MATCH(totalExpenditure!$A17,gDP!$B$6:$B$271))=0,"",INDEX([2]pivotTable!T$310:T$615,MATCH(totalExpenditure!$A17,[2]pivotTable!$A$310:$A$615,0))/100*INDEX(gDP!AI$6:AI$271,MATCH(totalExpenditure!$A17,gDP!$B$6:$B$271)))</f>
        <v>#N/A</v>
      </c>
      <c r="BT17" s="77" t="e">
        <f>IF(INDEX([2]pivotTable!U$310:U$615,MATCH(totalExpenditure!$A17,[2]pivotTable!$A$310:$A$615,0))/100*INDEX(gDP!AJ$6:AJ$271,MATCH(totalExpenditure!$A17,gDP!$B$6:$B$271))=0,"",INDEX([2]pivotTable!U$310:U$615,MATCH(totalExpenditure!$A17,[2]pivotTable!$A$310:$A$615,0))/100*INDEX(gDP!AJ$6:AJ$271,MATCH(totalExpenditure!$A17,gDP!$B$6:$B$271)))</f>
        <v>#N/A</v>
      </c>
      <c r="BU17" s="77" t="e">
        <f>IF(INDEX([2]pivotTable!V$310:V$615,MATCH(totalExpenditure!$A17,[2]pivotTable!$A$310:$A$615,0))/100*INDEX(gDP!AK$6:AK$271,MATCH(totalExpenditure!$A17,gDP!$B$6:$B$271))=0,"",INDEX([2]pivotTable!V$310:V$615,MATCH(totalExpenditure!$A17,[2]pivotTable!$A$310:$A$615,0))/100*INDEX(gDP!AK$6:AK$271,MATCH(totalExpenditure!$A17,gDP!$B$6:$B$271)))</f>
        <v>#N/A</v>
      </c>
      <c r="BV17" s="77" t="e">
        <f>IF(INDEX([2]pivotTable!W$310:W$615,MATCH(totalExpenditure!$A17,[2]pivotTable!$A$310:$A$615,0))/100*INDEX(gDP!AL$6:AL$271,MATCH(totalExpenditure!$A17,gDP!$B$6:$B$271))=0,"",INDEX([2]pivotTable!W$310:W$615,MATCH(totalExpenditure!$A17,[2]pivotTable!$A$310:$A$615,0))/100*INDEX(gDP!AL$6:AL$271,MATCH(totalExpenditure!$A17,gDP!$B$6:$B$271)))</f>
        <v>#N/A</v>
      </c>
      <c r="BW17" s="77" t="e">
        <f>IF(INDEX([2]pivotTable!X$310:X$615,MATCH(totalExpenditure!$A17,[2]pivotTable!$A$310:$A$615,0))/100*INDEX(gDP!AM$6:AM$271,MATCH(totalExpenditure!$A17,gDP!$B$6:$B$271))=0,"",INDEX([2]pivotTable!X$310:X$615,MATCH(totalExpenditure!$A17,[2]pivotTable!$A$310:$A$615,0))/100*INDEX(gDP!AM$6:AM$271,MATCH(totalExpenditure!$A17,gDP!$B$6:$B$271)))</f>
        <v>#N/A</v>
      </c>
      <c r="BX17" s="77" t="e">
        <f>IF(INDEX([2]pivotTable!Y$310:Y$615,MATCH(totalExpenditure!$A17,[2]pivotTable!$A$310:$A$615,0))/100*INDEX(gDP!AN$6:AN$271,MATCH(totalExpenditure!$A17,gDP!$B$6:$B$271))=0,"",INDEX([2]pivotTable!Y$310:Y$615,MATCH(totalExpenditure!$A17,[2]pivotTable!$A$310:$A$615,0))/100*INDEX(gDP!AN$6:AN$271,MATCH(totalExpenditure!$A17,gDP!$B$6:$B$271)))</f>
        <v>#N/A</v>
      </c>
      <c r="BY17" s="77" t="e">
        <f>IF(INDEX([2]pivotTable!Z$310:Z$615,MATCH(totalExpenditure!$A17,[2]pivotTable!$A$310:$A$615,0))/100*INDEX(gDP!AO$6:AO$271,MATCH(totalExpenditure!$A17,gDP!$B$6:$B$271))=0,"",INDEX([2]pivotTable!Z$310:Z$615,MATCH(totalExpenditure!$A17,[2]pivotTable!$A$310:$A$615,0))/100*INDEX(gDP!AO$6:AO$271,MATCH(totalExpenditure!$A17,gDP!$B$6:$B$271)))</f>
        <v>#N/A</v>
      </c>
      <c r="BZ17" s="77" t="e">
        <f>IF(INDEX([2]pivotTable!AA$310:AA$615,MATCH(totalExpenditure!$A17,[2]pivotTable!$A$310:$A$615,0))/100*INDEX(gDP!AP$6:AP$271,MATCH(totalExpenditure!$A17,gDP!$B$6:$B$271))=0,"",INDEX([2]pivotTable!AA$310:AA$615,MATCH(totalExpenditure!$A17,[2]pivotTable!$A$310:$A$615,0))/100*INDEX(gDP!AP$6:AP$271,MATCH(totalExpenditure!$A17,gDP!$B$6:$B$271)))</f>
        <v>#N/A</v>
      </c>
      <c r="CA17" s="77" t="e">
        <f>IF(INDEX([2]pivotTable!AB$310:AB$615,MATCH(totalExpenditure!$A17,[2]pivotTable!$A$310:$A$615,0))/100*INDEX(gDP!AQ$6:AQ$271,MATCH(totalExpenditure!$A17,gDP!$B$6:$B$271))=0,"",INDEX([2]pivotTable!AB$310:AB$615,MATCH(totalExpenditure!$A17,[2]pivotTable!$A$310:$A$615,0))/100*INDEX(gDP!AQ$6:AQ$271,MATCH(totalExpenditure!$A17,gDP!$B$6:$B$271)))</f>
        <v>#N/A</v>
      </c>
      <c r="CB17" s="77" t="e">
        <f>IF(INDEX([2]pivotTable!AC$310:AC$615,MATCH(totalExpenditure!$A17,[2]pivotTable!$A$310:$A$615,0))/100*INDEX(gDP!AR$6:AR$271,MATCH(totalExpenditure!$A17,gDP!$B$6:$B$271))=0,"",INDEX([2]pivotTable!AC$310:AC$615,MATCH(totalExpenditure!$A17,[2]pivotTable!$A$310:$A$615,0))/100*INDEX(gDP!AR$6:AR$271,MATCH(totalExpenditure!$A17,gDP!$B$6:$B$271)))</f>
        <v>#N/A</v>
      </c>
      <c r="CC17" s="77" t="e">
        <f>IF(INDEX([2]pivotTable!AD$310:AD$615,MATCH(totalExpenditure!$A17,[2]pivotTable!$A$310:$A$615,0))/100*INDEX(gDP!AS$6:AS$271,MATCH(totalExpenditure!$A17,gDP!$B$6:$B$271))=0,"",INDEX([2]pivotTable!AD$310:AD$615,MATCH(totalExpenditure!$A17,[2]pivotTable!$A$310:$A$615,0))/100*INDEX(gDP!AS$6:AS$271,MATCH(totalExpenditure!$A17,gDP!$B$6:$B$271)))</f>
        <v>#N/A</v>
      </c>
      <c r="CD17" s="77" t="e">
        <f>IF(INDEX([2]pivotTable!AE$310:AE$615,MATCH(totalExpenditure!$A17,[2]pivotTable!$A$310:$A$615,0))/100*INDEX(gDP!AT$6:AT$271,MATCH(totalExpenditure!$A17,gDP!$B$6:$B$271))=0,"",INDEX([2]pivotTable!AE$310:AE$615,MATCH(totalExpenditure!$A17,[2]pivotTable!$A$310:$A$615,0))/100*INDEX(gDP!AT$6:AT$271,MATCH(totalExpenditure!$A17,gDP!$B$6:$B$271)))</f>
        <v>#N/A</v>
      </c>
      <c r="CE17" s="77" t="e">
        <f>IF(INDEX([2]pivotTable!AF$310:AF$615,MATCH(totalExpenditure!$A17,[2]pivotTable!$A$310:$A$615,0))/100*INDEX(gDP!AU$6:AU$271,MATCH(totalExpenditure!$A17,gDP!$B$6:$B$271))=0,"",INDEX([2]pivotTable!AF$310:AF$615,MATCH(totalExpenditure!$A17,[2]pivotTable!$A$310:$A$615,0))/100*INDEX(gDP!AU$6:AU$271,MATCH(totalExpenditure!$A17,gDP!$B$6:$B$271)))</f>
        <v>#N/A</v>
      </c>
      <c r="CF17" s="77" t="e">
        <f>IF(INDEX([2]pivotTable!AG$310:AG$615,MATCH(totalExpenditure!$A17,[2]pivotTable!$A$310:$A$615,0))/100*INDEX(gDP!AV$6:AV$271,MATCH(totalExpenditure!$A17,gDP!$B$6:$B$271))=0,"",INDEX([2]pivotTable!AG$310:AG$615,MATCH(totalExpenditure!$A17,[2]pivotTable!$A$310:$A$615,0))/100*INDEX(gDP!AV$6:AV$271,MATCH(totalExpenditure!$A17,gDP!$B$6:$B$271)))</f>
        <v>#N/A</v>
      </c>
      <c r="CG17" s="77" t="e">
        <f>IF(INDEX([2]pivotTable!AH$310:AH$615,MATCH(totalExpenditure!$A17,[2]pivotTable!$A$310:$A$615,0))/100*INDEX(gDP!AW$6:AW$271,MATCH(totalExpenditure!$A17,gDP!$B$6:$B$271))=0,"",INDEX([2]pivotTable!AH$310:AH$615,MATCH(totalExpenditure!$A17,[2]pivotTable!$A$310:$A$615,0))/100*INDEX(gDP!AW$6:AW$271,MATCH(totalExpenditure!$A17,gDP!$B$6:$B$271)))</f>
        <v>#N/A</v>
      </c>
      <c r="CH17" s="77" t="e">
        <f>IF(INDEX([2]pivotTable!AI$310:AI$615,MATCH(totalExpenditure!$A17,[2]pivotTable!$A$310:$A$615,0))/100*INDEX(gDP!AX$6:AX$271,MATCH(totalExpenditure!$A17,gDP!$B$6:$B$271))=0,"",INDEX([2]pivotTable!AI$310:AI$615,MATCH(totalExpenditure!$A17,[2]pivotTable!$A$310:$A$615,0))/100*INDEX(gDP!AX$6:AX$271,MATCH(totalExpenditure!$A17,gDP!$B$6:$B$271)))</f>
        <v>#N/A</v>
      </c>
      <c r="CI17" s="77" t="e">
        <f>IF(INDEX([2]pivotTable!AJ$310:AJ$615,MATCH(totalExpenditure!$A17,[2]pivotTable!$A$310:$A$615,0))/100*INDEX(gDP!AY$6:AY$271,MATCH(totalExpenditure!$A17,gDP!$B$6:$B$271))=0,"",INDEX([2]pivotTable!AJ$310:AJ$615,MATCH(totalExpenditure!$A17,[2]pivotTable!$A$310:$A$615,0))/100*INDEX(gDP!AY$6:AY$271,MATCH(totalExpenditure!$A17,gDP!$B$6:$B$271)))</f>
        <v>#N/A</v>
      </c>
      <c r="CJ17" s="77" t="e">
        <f>IF(INDEX([2]pivotTable!AK$310:AK$615,MATCH(totalExpenditure!$A17,[2]pivotTable!$A$310:$A$615,0))/100*INDEX(gDP!AZ$6:AZ$271,MATCH(totalExpenditure!$A17,gDP!$B$6:$B$271))=0,"",INDEX([2]pivotTable!AK$310:AK$615,MATCH(totalExpenditure!$A17,[2]pivotTable!$A$310:$A$615,0))/100*INDEX(gDP!AZ$6:AZ$271,MATCH(totalExpenditure!$A17,gDP!$B$6:$B$271)))</f>
        <v>#N/A</v>
      </c>
      <c r="CK17" s="77" t="e">
        <f>IF(INDEX([2]pivotTable!AL$310:AL$615,MATCH(totalExpenditure!$A17,[2]pivotTable!$A$310:$A$615,0))/100*INDEX(gDP!BA$6:BA$271,MATCH(totalExpenditure!$A17,gDP!$B$6:$B$271))=0,"",INDEX([2]pivotTable!AL$310:AL$615,MATCH(totalExpenditure!$A17,[2]pivotTable!$A$310:$A$615,0))/100*INDEX(gDP!BA$6:BA$271,MATCH(totalExpenditure!$A17,gDP!$B$6:$B$271)))</f>
        <v>#N/A</v>
      </c>
      <c r="CL17" s="77" t="e">
        <f>IF(INDEX([2]pivotTable!AM$310:AM$615,MATCH(totalExpenditure!$A17,[2]pivotTable!$A$310:$A$615,0))/100*INDEX(gDP!BB$6:BB$271,MATCH(totalExpenditure!$A17,gDP!$B$6:$B$271))=0,"",INDEX([2]pivotTable!AM$310:AM$615,MATCH(totalExpenditure!$A17,[2]pivotTable!$A$310:$A$615,0))/100*INDEX(gDP!BB$6:BB$271,MATCH(totalExpenditure!$A17,gDP!$B$6:$B$271)))</f>
        <v>#N/A</v>
      </c>
      <c r="CM17" s="77" t="e">
        <f>IF(INDEX([2]pivotTable!AN$310:AN$615,MATCH(totalExpenditure!$A17,[2]pivotTable!$A$310:$A$615,0))/100*INDEX(gDP!BC$6:BC$271,MATCH(totalExpenditure!$A17,gDP!$B$6:$B$271))=0,"",INDEX([2]pivotTable!AN$310:AN$615,MATCH(totalExpenditure!$A17,[2]pivotTable!$A$310:$A$615,0))/100*INDEX(gDP!BC$6:BC$271,MATCH(totalExpenditure!$A17,gDP!$B$6:$B$271)))</f>
        <v>#N/A</v>
      </c>
      <c r="CN17" s="77" t="e">
        <f>IF(INDEX([2]pivotTable!AO$310:AO$615,MATCH(totalExpenditure!$A17,[2]pivotTable!$A$310:$A$615,0))/100*INDEX(gDP!BD$6:BD$271,MATCH(totalExpenditure!$A17,gDP!$B$6:$B$271))=0,"",INDEX([2]pivotTable!AO$310:AO$615,MATCH(totalExpenditure!$A17,[2]pivotTable!$A$310:$A$615,0))/100*INDEX(gDP!BD$6:BD$271,MATCH(totalExpenditure!$A17,gDP!$B$6:$B$271)))</f>
        <v>#N/A</v>
      </c>
      <c r="CO17" s="77" t="e">
        <f>IF(INDEX([2]pivotTable!AP$310:AP$615,MATCH(totalExpenditure!$A17,[2]pivotTable!$A$310:$A$615,0))/100*INDEX(gDP!BE$6:BE$271,MATCH(totalExpenditure!$A17,gDP!$B$6:$B$271))=0,"",INDEX([2]pivotTable!AP$310:AP$615,MATCH(totalExpenditure!$A17,[2]pivotTable!$A$310:$A$615,0))/100*INDEX(gDP!BE$6:BE$271,MATCH(totalExpenditure!$A17,gDP!$B$6:$B$271)))</f>
        <v>#N/A</v>
      </c>
      <c r="CP17" s="77" t="e">
        <f>IF(INDEX([2]pivotTable!AQ$310:AQ$615,MATCH(totalExpenditure!$A17,[2]pivotTable!$A$310:$A$615,0))/100*INDEX(gDP!BF$6:BF$271,MATCH(totalExpenditure!$A17,gDP!$B$6:$B$271))=0,"",INDEX([2]pivotTable!AQ$310:AQ$615,MATCH(totalExpenditure!$A17,[2]pivotTable!$A$310:$A$615,0))/100*INDEX(gDP!BF$6:BF$271,MATCH(totalExpenditure!$A17,gDP!$B$6:$B$271)))</f>
        <v>#N/A</v>
      </c>
      <c r="CQ17" s="77" t="e">
        <f>IF(INDEX([2]pivotTable!AR$310:AR$615,MATCH(totalExpenditure!$A17,[2]pivotTable!$A$310:$A$615,0))/100*INDEX(gDP!BG$6:BG$271,MATCH(totalExpenditure!$A17,gDP!$B$6:$B$271))=0,"",INDEX([2]pivotTable!AR$310:AR$615,MATCH(totalExpenditure!$A17,[2]pivotTable!$A$310:$A$615,0))/100*INDEX(gDP!BG$6:BG$271,MATCH(totalExpenditure!$A17,gDP!$B$6:$B$271)))</f>
        <v>#N/A</v>
      </c>
      <c r="CR17" s="77" t="e">
        <f>IF(INDEX([2]pivotTable!AS$310:AS$615,MATCH(totalExpenditure!$A17,[2]pivotTable!$A$310:$A$615,0))/100*INDEX(gDP!BH$6:BH$271,MATCH(totalExpenditure!$A17,gDP!$B$6:$B$271))=0,"",INDEX([2]pivotTable!AS$310:AS$615,MATCH(totalExpenditure!$A17,[2]pivotTable!$A$310:$A$615,0))/100*INDEX(gDP!BH$6:BH$271,MATCH(totalExpenditure!$A17,gDP!$B$6:$B$271)))</f>
        <v>#N/A</v>
      </c>
      <c r="CS17" s="77" t="e">
        <f>IF(INDEX([2]pivotTable!AT$310:AT$615,MATCH(totalExpenditure!$A17,[2]pivotTable!$A$310:$A$615,0))/100*INDEX(gDP!BI$6:BI$271,MATCH(totalExpenditure!$A17,gDP!$B$6:$B$271))=0,"",INDEX([2]pivotTable!AT$310:AT$615,MATCH(totalExpenditure!$A17,[2]pivotTable!$A$310:$A$615,0))/100*INDEX(gDP!BI$6:BI$271,MATCH(totalExpenditure!$A17,gDP!$B$6:$B$271)))</f>
        <v>#N/A</v>
      </c>
      <c r="CT17" s="77" t="e">
        <f>IF(INDEX([2]pivotTable!AU$310:AU$615,MATCH(totalExpenditure!$A17,[2]pivotTable!$A$310:$A$615,0))/100*INDEX(gDP!BJ$6:BJ$271,MATCH(totalExpenditure!$A17,gDP!$B$6:$B$271))=0,"",INDEX([2]pivotTable!AU$310:AU$615,MATCH(totalExpenditure!$A17,[2]pivotTable!$A$310:$A$615,0))/100*INDEX(gDP!BJ$6:BJ$271,MATCH(totalExpenditure!$A17,gDP!$B$6:$B$271)))</f>
        <v>#N/A</v>
      </c>
      <c r="CU17" s="77" t="e">
        <f>IF(INDEX([2]pivotTable!AV$310:AV$615,MATCH(totalExpenditure!$A17,[2]pivotTable!$A$310:$A$615,0))/100*INDEX(gDP!BK$6:BK$271,MATCH(totalExpenditure!$A17,gDP!$B$6:$B$271))=0,"",INDEX([2]pivotTable!AV$310:AV$615,MATCH(totalExpenditure!$A17,[2]pivotTable!$A$310:$A$615,0))/100*INDEX(gDP!BK$6:BK$271,MATCH(totalExpenditure!$A17,gDP!$B$6:$B$271)))</f>
        <v>#N/A</v>
      </c>
      <c r="CV17" s="77" t="e">
        <f>IF(INDEX([2]pivotTable!AW$310:AW$615,MATCH(totalExpenditure!$A17,[2]pivotTable!$A$310:$A$615,0))/100*INDEX(gDP!BL$6:BL$271,MATCH(totalExpenditure!$A17,gDP!$B$6:$B$271))=0,"",INDEX([2]pivotTable!AW$310:AW$615,MATCH(totalExpenditure!$A17,[2]pivotTable!$A$310:$A$615,0))/100*INDEX(gDP!BL$6:BL$271,MATCH(totalExpenditure!$A17,gDP!$B$6:$B$271)))</f>
        <v>#N/A</v>
      </c>
      <c r="CW17" s="77" t="e">
        <f>IF(INDEX([2]pivotTable!AX$310:AX$615,MATCH(totalExpenditure!$A17,[2]pivotTable!$A$310:$A$615,0))/100*INDEX(gDP!BM$6:BM$271,MATCH(totalExpenditure!$A17,gDP!$B$6:$B$271))=0,"",INDEX([2]pivotTable!AX$310:AX$615,MATCH(totalExpenditure!$A17,[2]pivotTable!$A$310:$A$615,0))/100*INDEX(gDP!BM$6:BM$271,MATCH(totalExpenditure!$A17,gDP!$B$6:$B$271)))</f>
        <v>#N/A</v>
      </c>
      <c r="CX17" s="77" t="e">
        <f>IF(INDEX([2]pivotTable!AY$310:AY$615,MATCH(totalExpenditure!$A17,[2]pivotTable!$A$310:$A$615,0))/100*INDEX(gDP!BN$6:BN$271,MATCH(totalExpenditure!$A17,gDP!$B$6:$B$271))=0,"",INDEX([2]pivotTable!AY$310:AY$615,MATCH(totalExpenditure!$A17,[2]pivotTable!$A$310:$A$615,0))/100*INDEX(gDP!BN$6:BN$271,MATCH(totalExpenditure!$A17,gDP!$B$6:$B$271)))</f>
        <v>#N/A</v>
      </c>
      <c r="CY17" s="77" t="e">
        <f>IF(INDEX([2]pivotTable!AZ$310:AZ$615,MATCH(totalExpenditure!$A17,[2]pivotTable!$A$310:$A$615,0))/100*INDEX(gDP!BO$6:BO$271,MATCH(totalExpenditure!$A17,gDP!$B$6:$B$271))=0,"",INDEX([2]pivotTable!AZ$310:AZ$615,MATCH(totalExpenditure!$A17,[2]pivotTable!$A$310:$A$615,0))/100*INDEX(gDP!BO$6:BO$271,MATCH(totalExpenditure!$A17,gDP!$B$6:$B$271)))</f>
        <v>#N/A</v>
      </c>
      <c r="CZ17" s="77" t="e">
        <f>IF(B17="","",IF(BA17="","",B17-B17+INDEX(gDP!Q$6:Q$271,MATCH(totalExpenditure!$A17,gDP!$B$6:$B$271))))</f>
        <v>#N/A</v>
      </c>
      <c r="DA17" s="77" t="e">
        <f>IF(C17="","",IF(BB17="","",C17-C17+INDEX(gDP!R$6:R$271,MATCH(totalExpenditure!$A17,gDP!$B$6:$B$271))))</f>
        <v>#N/A</v>
      </c>
      <c r="DB17" s="77" t="e">
        <f>IF(D17="","",IF(BC17="","",D17-D17+INDEX(gDP!S$6:S$271,MATCH(totalExpenditure!$A17,gDP!$B$6:$B$271))))</f>
        <v>#N/A</v>
      </c>
      <c r="DC17" s="77" t="e">
        <f>IF(E17="","",IF(BD17="","",E17-E17+INDEX(gDP!T$6:T$271,MATCH(totalExpenditure!$A17,gDP!$B$6:$B$271))))</f>
        <v>#N/A</v>
      </c>
      <c r="DD17" s="77" t="e">
        <f>IF(F17="","",IF(BE17="","",F17-F17+INDEX(gDP!U$6:U$271,MATCH(totalExpenditure!$A17,gDP!$B$6:$B$271))))</f>
        <v>#N/A</v>
      </c>
      <c r="DE17" s="77" t="e">
        <f>IF(G17="","",IF(BF17="","",G17-G17+INDEX(gDP!V$6:V$271,MATCH(totalExpenditure!$A17,gDP!$B$6:$B$271))))</f>
        <v>#N/A</v>
      </c>
      <c r="DF17" s="77" t="e">
        <f>IF(H17="","",IF(BG17="","",H17-H17+INDEX(gDP!W$6:W$271,MATCH(totalExpenditure!$A17,gDP!$B$6:$B$271))))</f>
        <v>#N/A</v>
      </c>
      <c r="DG17" s="77" t="e">
        <f>IF(I17="","",IF(BH17="","",I17-I17+INDEX(gDP!X$6:X$271,MATCH(totalExpenditure!$A17,gDP!$B$6:$B$271))))</f>
        <v>#N/A</v>
      </c>
      <c r="DH17" s="77" t="e">
        <f>IF(J17="","",IF(BI17="","",J17-J17+INDEX(gDP!Y$6:Y$271,MATCH(totalExpenditure!$A17,gDP!$B$6:$B$271))))</f>
        <v>#N/A</v>
      </c>
      <c r="DI17" s="77" t="e">
        <f>IF(K17="","",IF(BJ17="","",K17-K17+INDEX(gDP!Z$6:Z$271,MATCH(totalExpenditure!$A17,gDP!$B$6:$B$271))))</f>
        <v>#N/A</v>
      </c>
      <c r="DJ17" s="77" t="e">
        <f>IF(L17="","",IF(BK17="","",L17-L17+INDEX(gDP!AA$6:AA$271,MATCH(totalExpenditure!$A17,gDP!$B$6:$B$271))))</f>
        <v>#N/A</v>
      </c>
      <c r="DK17" s="77" t="e">
        <f>IF(M17="","",IF(BL17="","",M17-M17+INDEX(gDP!AB$6:AB$271,MATCH(totalExpenditure!$A17,gDP!$B$6:$B$271))))</f>
        <v>#N/A</v>
      </c>
      <c r="DL17" s="77" t="e">
        <f>IF(N17="","",IF(BM17="","",N17-N17+INDEX(gDP!AC$6:AC$271,MATCH(totalExpenditure!$A17,gDP!$B$6:$B$271))))</f>
        <v>#N/A</v>
      </c>
      <c r="DM17" s="77" t="e">
        <f>IF(O17="","",IF(BN17="","",O17-O17+INDEX(gDP!AD$6:AD$271,MATCH(totalExpenditure!$A17,gDP!$B$6:$B$271))))</f>
        <v>#N/A</v>
      </c>
      <c r="DN17" s="77" t="e">
        <f>IF(P17="","",IF(BO17="","",P17-P17+INDEX(gDP!AE$6:AE$271,MATCH(totalExpenditure!$A17,gDP!$B$6:$B$271))))</f>
        <v>#N/A</v>
      </c>
      <c r="DO17" s="77" t="e">
        <f>IF(Q17="","",IF(BP17="","",Q17-Q17+INDEX(gDP!AF$6:AF$271,MATCH(totalExpenditure!$A17,gDP!$B$6:$B$271))))</f>
        <v>#N/A</v>
      </c>
      <c r="DP17" s="77" t="e">
        <f>IF(R17="","",IF(BQ17="","",R17-R17+INDEX(gDP!AG$6:AG$271,MATCH(totalExpenditure!$A17,gDP!$B$6:$B$271))))</f>
        <v>#N/A</v>
      </c>
      <c r="DQ17" s="77" t="e">
        <f>IF(S17="","",IF(BR17="","",S17-S17+INDEX(gDP!AH$6:AH$271,MATCH(totalExpenditure!$A17,gDP!$B$6:$B$271))))</f>
        <v>#N/A</v>
      </c>
      <c r="DR17" s="77" t="e">
        <f>IF(T17="","",IF(BS17="","",T17-T17+INDEX(gDP!AI$6:AI$271,MATCH(totalExpenditure!$A17,gDP!$B$6:$B$271))))</f>
        <v>#N/A</v>
      </c>
      <c r="DS17" s="77" t="e">
        <f>IF(U17="","",IF(BT17="","",U17-U17+INDEX(gDP!AJ$6:AJ$271,MATCH(totalExpenditure!$A17,gDP!$B$6:$B$271))))</f>
        <v>#N/A</v>
      </c>
      <c r="DT17" s="77" t="e">
        <f>IF(V17="","",IF(BU17="","",V17-V17+INDEX(gDP!AK$6:AK$271,MATCH(totalExpenditure!$A17,gDP!$B$6:$B$271))))</f>
        <v>#N/A</v>
      </c>
      <c r="DU17" s="77" t="e">
        <f>IF(W17="","",IF(BV17="","",W17-W17+INDEX(gDP!AL$6:AL$271,MATCH(totalExpenditure!$A17,gDP!$B$6:$B$271))))</f>
        <v>#N/A</v>
      </c>
      <c r="DV17" s="77" t="e">
        <f>IF(X17="","",IF(BW17="","",X17-X17+INDEX(gDP!AM$6:AM$271,MATCH(totalExpenditure!$A17,gDP!$B$6:$B$271))))</f>
        <v>#N/A</v>
      </c>
      <c r="DW17" s="77" t="e">
        <f>IF(Y17="","",IF(BX17="","",Y17-Y17+INDEX(gDP!AN$6:AN$271,MATCH(totalExpenditure!$A17,gDP!$B$6:$B$271))))</f>
        <v>#N/A</v>
      </c>
      <c r="DX17" s="77" t="e">
        <f>IF(Z17="","",IF(BY17="","",Z17-Z17+INDEX(gDP!AO$6:AO$271,MATCH(totalExpenditure!$A17,gDP!$B$6:$B$271))))</f>
        <v>#N/A</v>
      </c>
      <c r="DY17" s="77" t="e">
        <f>IF(AA17="","",IF(BZ17="","",AA17-AA17+INDEX(gDP!AP$6:AP$271,MATCH(totalExpenditure!$A17,gDP!$B$6:$B$271))))</f>
        <v>#N/A</v>
      </c>
      <c r="DZ17" s="77" t="e">
        <f>IF(AB17="","",IF(CA17="","",AB17-AB17+INDEX(gDP!AQ$6:AQ$271,MATCH(totalExpenditure!$A17,gDP!$B$6:$B$271))))</f>
        <v>#N/A</v>
      </c>
      <c r="EA17" s="77" t="e">
        <f>IF(AC17="","",IF(CB17="","",AC17-AC17+INDEX(gDP!AR$6:AR$271,MATCH(totalExpenditure!$A17,gDP!$B$6:$B$271))))</f>
        <v>#N/A</v>
      </c>
      <c r="EB17" s="77" t="e">
        <f>IF(AD17="","",IF(CC17="","",AD17-AD17+INDEX(gDP!AS$6:AS$271,MATCH(totalExpenditure!$A17,gDP!$B$6:$B$271))))</f>
        <v>#N/A</v>
      </c>
      <c r="EC17" s="77" t="e">
        <f>IF(AE17="","",IF(CD17="","",AE17-AE17+INDEX(gDP!AT$6:AT$271,MATCH(totalExpenditure!$A17,gDP!$B$6:$B$271))))</f>
        <v>#N/A</v>
      </c>
      <c r="ED17" s="77" t="e">
        <f>IF(AF17="","",IF(CE17="","",AF17-AF17+INDEX(gDP!AU$6:AU$271,MATCH(totalExpenditure!$A17,gDP!$B$6:$B$271))))</f>
        <v>#N/A</v>
      </c>
      <c r="EE17" s="77" t="e">
        <f>IF(AG17="","",IF(CF17="","",AG17-AG17+INDEX(gDP!AV$6:AV$271,MATCH(totalExpenditure!$A17,gDP!$B$6:$B$271))))</f>
        <v>#N/A</v>
      </c>
      <c r="EF17" s="77" t="e">
        <f>IF(AH17="","",IF(CG17="","",AH17-AH17+INDEX(gDP!AW$6:AW$271,MATCH(totalExpenditure!$A17,gDP!$B$6:$B$271))))</f>
        <v>#N/A</v>
      </c>
      <c r="EG17" s="77" t="e">
        <f>IF(AI17="","",IF(CH17="","",AI17-AI17+INDEX(gDP!AX$6:AX$271,MATCH(totalExpenditure!$A17,gDP!$B$6:$B$271))))</f>
        <v>#N/A</v>
      </c>
      <c r="EH17" s="77" t="e">
        <f>IF(AJ17="","",IF(CI17="","",AJ17-AJ17+INDEX(gDP!AY$6:AY$271,MATCH(totalExpenditure!$A17,gDP!$B$6:$B$271))))</f>
        <v>#N/A</v>
      </c>
      <c r="EI17" s="77" t="e">
        <f>IF(AK17="","",IF(CJ17="","",AK17-AK17+INDEX(gDP!AZ$6:AZ$271,MATCH(totalExpenditure!$A17,gDP!$B$6:$B$271))))</f>
        <v>#N/A</v>
      </c>
      <c r="EJ17" s="77" t="e">
        <f>IF(AL17="","",IF(CK17="","",AL17-AL17+INDEX(gDP!BA$6:BA$271,MATCH(totalExpenditure!$A17,gDP!$B$6:$B$271))))</f>
        <v>#N/A</v>
      </c>
      <c r="EK17" s="77" t="e">
        <f>IF(AM17="","",IF(CL17="","",AM17-AM17+INDEX(gDP!BB$6:BB$271,MATCH(totalExpenditure!$A17,gDP!$B$6:$B$271))))</f>
        <v>#N/A</v>
      </c>
      <c r="EL17" s="77" t="e">
        <f>IF(AN17="","",IF(CM17="","",AN17-AN17+INDEX(gDP!BC$6:BC$271,MATCH(totalExpenditure!$A17,gDP!$B$6:$B$271))))</f>
        <v>#N/A</v>
      </c>
      <c r="EM17" s="77" t="e">
        <f>IF(AO17="","",IF(CN17="","",AO17-AO17+INDEX(gDP!BD$6:BD$271,MATCH(totalExpenditure!$A17,gDP!$B$6:$B$271))))</f>
        <v>#N/A</v>
      </c>
      <c r="EN17" s="77" t="e">
        <f>IF(AP17="","",IF(CO17="","",AP17-AP17+INDEX(gDP!BE$6:BE$271,MATCH(totalExpenditure!$A17,gDP!$B$6:$B$271))))</f>
        <v>#N/A</v>
      </c>
      <c r="EO17" s="77" t="e">
        <f>IF(AQ17="","",IF(CP17="","",AQ17-AQ17+INDEX(gDP!BF$6:BF$271,MATCH(totalExpenditure!$A17,gDP!$B$6:$B$271))))</f>
        <v>#N/A</v>
      </c>
      <c r="EP17" s="77" t="e">
        <f>IF(AR17="","",IF(CQ17="","",AR17-AR17+INDEX(gDP!BG$6:BG$271,MATCH(totalExpenditure!$A17,gDP!$B$6:$B$271))))</f>
        <v>#N/A</v>
      </c>
      <c r="EQ17" s="77" t="e">
        <f>IF(AS17="","",IF(CR17="","",AS17-AS17+INDEX(gDP!BH$6:BH$271,MATCH(totalExpenditure!$A17,gDP!$B$6:$B$271))))</f>
        <v>#N/A</v>
      </c>
      <c r="ER17" s="77" t="e">
        <f>IF(AT17="","",IF(CS17="","",AT17-AT17+INDEX(gDP!BI$6:BI$271,MATCH(totalExpenditure!$A17,gDP!$B$6:$B$271))))</f>
        <v>#N/A</v>
      </c>
      <c r="ES17" s="77" t="e">
        <f>IF(AU17="","",IF(CT17="","",AU17-AU17+INDEX(gDP!BJ$6:BJ$271,MATCH(totalExpenditure!$A17,gDP!$B$6:$B$271))))</f>
        <v>#N/A</v>
      </c>
      <c r="ET17" s="77" t="e">
        <f>IF(AV17="","",IF(CU17="","",AV17-AV17+INDEX(gDP!BK$6:BK$271,MATCH(totalExpenditure!$A17,gDP!$B$6:$B$271))))</f>
        <v>#N/A</v>
      </c>
      <c r="EU17" s="77" t="e">
        <f>IF(AW17="","",IF(CV17="","",AW17-AW17+INDEX(gDP!BL$6:BL$271,MATCH(totalExpenditure!$A17,gDP!$B$6:$B$271))))</f>
        <v>#N/A</v>
      </c>
      <c r="EV17" s="77" t="e">
        <f>IF(AX17="","",IF(CW17="","",AX17-AX17+INDEX(gDP!BM$6:BM$271,MATCH(totalExpenditure!$A17,gDP!$B$6:$B$271))))</f>
        <v>#N/A</v>
      </c>
      <c r="EW17" s="77" t="e">
        <f>IF(AY17="","",IF(CX17="","",AY17-AY17+INDEX(gDP!BN$6:BN$271,MATCH(totalExpenditure!$A17,gDP!$B$6:$B$271))))</f>
        <v>#N/A</v>
      </c>
      <c r="EX17" s="77" t="e">
        <f>IF(AZ17="","",IF(CY17="","",AZ17-AZ17+INDEX(gDP!BO$6:BO$271,MATCH(totalExpenditure!$A17,gDP!$B$6:$B$271))))</f>
        <v>#N/A</v>
      </c>
    </row>
    <row r="18" spans="1:154" x14ac:dyDescent="0.35">
      <c r="A18" t="s">
        <v>245</v>
      </c>
      <c r="B18" s="77" t="str">
        <f>IF(INDEX([2]pivotTable!B$3:B$308,MATCH(totalExpenditure!$A18,[2]pivotTable!$A$3:$A$308,0))/100*INDEX(gDP!Q$6:Q$271,MATCH(totalExpenditure!$A18,gDP!$B$6:$B$271))=0,"",INDEX([2]pivotTable!B$3:B$308,MATCH(totalExpenditure!$A18,[2]pivotTable!$A$3:$A$308,0))/100*INDEX(gDP!Q$6:Q$271,MATCH(totalExpenditure!$A18,gDP!$B$6:$B$271)))</f>
        <v/>
      </c>
      <c r="C18" s="77" t="str">
        <f>IF(INDEX([2]pivotTable!C$3:C$308,MATCH(totalExpenditure!$A18,[2]pivotTable!$A$3:$A$308,0))/100*INDEX(gDP!R$6:R$271,MATCH(totalExpenditure!$A18,gDP!$B$6:$B$271))=0,"",INDEX([2]pivotTable!C$3:C$308,MATCH(totalExpenditure!$A18,[2]pivotTable!$A$3:$A$308,0))/100*INDEX(gDP!R$6:R$271,MATCH(totalExpenditure!$A18,gDP!$B$6:$B$271)))</f>
        <v/>
      </c>
      <c r="D18" s="77" t="str">
        <f>IF(INDEX([2]pivotTable!D$3:D$308,MATCH(totalExpenditure!$A18,[2]pivotTable!$A$3:$A$308,0))/100*INDEX(gDP!S$6:S$271,MATCH(totalExpenditure!$A18,gDP!$B$6:$B$271))=0,"",INDEX([2]pivotTable!D$3:D$308,MATCH(totalExpenditure!$A18,[2]pivotTable!$A$3:$A$308,0))/100*INDEX(gDP!S$6:S$271,MATCH(totalExpenditure!$A18,gDP!$B$6:$B$271)))</f>
        <v/>
      </c>
      <c r="E18" s="77" t="str">
        <f>IF(INDEX([2]pivotTable!E$3:E$308,MATCH(totalExpenditure!$A18,[2]pivotTable!$A$3:$A$308,0))/100*INDEX(gDP!T$6:T$271,MATCH(totalExpenditure!$A18,gDP!$B$6:$B$271))=0,"",INDEX([2]pivotTable!E$3:E$308,MATCH(totalExpenditure!$A18,[2]pivotTable!$A$3:$A$308,0))/100*INDEX(gDP!T$6:T$271,MATCH(totalExpenditure!$A18,gDP!$B$6:$B$271)))</f>
        <v/>
      </c>
      <c r="F18" s="77" t="str">
        <f>IF(INDEX([2]pivotTable!F$3:F$308,MATCH(totalExpenditure!$A18,[2]pivotTable!$A$3:$A$308,0))/100*INDEX(gDP!U$6:U$271,MATCH(totalExpenditure!$A18,gDP!$B$6:$B$271))=0,"",INDEX([2]pivotTable!F$3:F$308,MATCH(totalExpenditure!$A18,[2]pivotTable!$A$3:$A$308,0))/100*INDEX(gDP!U$6:U$271,MATCH(totalExpenditure!$A18,gDP!$B$6:$B$271)))</f>
        <v/>
      </c>
      <c r="G18" s="77" t="str">
        <f>IF(INDEX([2]pivotTable!G$3:G$308,MATCH(totalExpenditure!$A18,[2]pivotTable!$A$3:$A$308,0))/100*INDEX(gDP!V$6:V$271,MATCH(totalExpenditure!$A18,gDP!$B$6:$B$271))=0,"",INDEX([2]pivotTable!G$3:G$308,MATCH(totalExpenditure!$A18,[2]pivotTable!$A$3:$A$308,0))/100*INDEX(gDP!V$6:V$271,MATCH(totalExpenditure!$A18,gDP!$B$6:$B$271)))</f>
        <v/>
      </c>
      <c r="H18" s="77" t="str">
        <f>IF(INDEX([2]pivotTable!H$3:H$308,MATCH(totalExpenditure!$A18,[2]pivotTable!$A$3:$A$308,0))/100*INDEX(gDP!W$6:W$271,MATCH(totalExpenditure!$A18,gDP!$B$6:$B$271))=0,"",INDEX([2]pivotTable!H$3:H$308,MATCH(totalExpenditure!$A18,[2]pivotTable!$A$3:$A$308,0))/100*INDEX(gDP!W$6:W$271,MATCH(totalExpenditure!$A18,gDP!$B$6:$B$271)))</f>
        <v/>
      </c>
      <c r="I18" s="77" t="str">
        <f>IF(INDEX([2]pivotTable!I$3:I$308,MATCH(totalExpenditure!$A18,[2]pivotTable!$A$3:$A$308,0))/100*INDEX(gDP!X$6:X$271,MATCH(totalExpenditure!$A18,gDP!$B$6:$B$271))=0,"",INDEX([2]pivotTable!I$3:I$308,MATCH(totalExpenditure!$A18,[2]pivotTable!$A$3:$A$308,0))/100*INDEX(gDP!X$6:X$271,MATCH(totalExpenditure!$A18,gDP!$B$6:$B$271)))</f>
        <v/>
      </c>
      <c r="J18" s="77" t="str">
        <f>IF(INDEX([2]pivotTable!J$3:J$308,MATCH(totalExpenditure!$A18,[2]pivotTable!$A$3:$A$308,0))/100*INDEX(gDP!Y$6:Y$271,MATCH(totalExpenditure!$A18,gDP!$B$6:$B$271))=0,"",INDEX([2]pivotTable!J$3:J$308,MATCH(totalExpenditure!$A18,[2]pivotTable!$A$3:$A$308,0))/100*INDEX(gDP!Y$6:Y$271,MATCH(totalExpenditure!$A18,gDP!$B$6:$B$271)))</f>
        <v/>
      </c>
      <c r="K18" s="77" t="str">
        <f>IF(INDEX([2]pivotTable!K$3:K$308,MATCH(totalExpenditure!$A18,[2]pivotTable!$A$3:$A$308,0))/100*INDEX(gDP!Z$6:Z$271,MATCH(totalExpenditure!$A18,gDP!$B$6:$B$271))=0,"",INDEX([2]pivotTable!K$3:K$308,MATCH(totalExpenditure!$A18,[2]pivotTable!$A$3:$A$308,0))/100*INDEX(gDP!Z$6:Z$271,MATCH(totalExpenditure!$A18,gDP!$B$6:$B$271)))</f>
        <v/>
      </c>
      <c r="L18" s="77" t="str">
        <f>IF(INDEX([2]pivotTable!L$3:L$308,MATCH(totalExpenditure!$A18,[2]pivotTable!$A$3:$A$308,0))/100*INDEX(gDP!AA$6:AA$271,MATCH(totalExpenditure!$A18,gDP!$B$6:$B$271))=0,"",INDEX([2]pivotTable!L$3:L$308,MATCH(totalExpenditure!$A18,[2]pivotTable!$A$3:$A$308,0))/100*INDEX(gDP!AA$6:AA$271,MATCH(totalExpenditure!$A18,gDP!$B$6:$B$271)))</f>
        <v/>
      </c>
      <c r="M18" s="77" t="str">
        <f>IF(INDEX([2]pivotTable!M$3:M$308,MATCH(totalExpenditure!$A18,[2]pivotTable!$A$3:$A$308,0))/100*INDEX(gDP!AB$6:AB$271,MATCH(totalExpenditure!$A18,gDP!$B$6:$B$271))=0,"",INDEX([2]pivotTable!M$3:M$308,MATCH(totalExpenditure!$A18,[2]pivotTable!$A$3:$A$308,0))/100*INDEX(gDP!AB$6:AB$271,MATCH(totalExpenditure!$A18,gDP!$B$6:$B$271)))</f>
        <v/>
      </c>
      <c r="N18" s="77" t="str">
        <f>IF(INDEX([2]pivotTable!N$3:N$308,MATCH(totalExpenditure!$A18,[2]pivotTable!$A$3:$A$308,0))/100*INDEX(gDP!AC$6:AC$271,MATCH(totalExpenditure!$A18,gDP!$B$6:$B$271))=0,"",INDEX([2]pivotTable!N$3:N$308,MATCH(totalExpenditure!$A18,[2]pivotTable!$A$3:$A$308,0))/100*INDEX(gDP!AC$6:AC$271,MATCH(totalExpenditure!$A18,gDP!$B$6:$B$271)))</f>
        <v/>
      </c>
      <c r="O18" s="77" t="str">
        <f>IF(INDEX([2]pivotTable!O$3:O$308,MATCH(totalExpenditure!$A18,[2]pivotTable!$A$3:$A$308,0))/100*INDEX(gDP!AD$6:AD$271,MATCH(totalExpenditure!$A18,gDP!$B$6:$B$271))=0,"",INDEX([2]pivotTable!O$3:O$308,MATCH(totalExpenditure!$A18,[2]pivotTable!$A$3:$A$308,0))/100*INDEX(gDP!AD$6:AD$271,MATCH(totalExpenditure!$A18,gDP!$B$6:$B$271)))</f>
        <v/>
      </c>
      <c r="P18" s="77" t="str">
        <f>IF(INDEX([2]pivotTable!P$3:P$308,MATCH(totalExpenditure!$A18,[2]pivotTable!$A$3:$A$308,0))/100*INDEX(gDP!AE$6:AE$271,MATCH(totalExpenditure!$A18,gDP!$B$6:$B$271))=0,"",INDEX([2]pivotTable!P$3:P$308,MATCH(totalExpenditure!$A18,[2]pivotTable!$A$3:$A$308,0))/100*INDEX(gDP!AE$6:AE$271,MATCH(totalExpenditure!$A18,gDP!$B$6:$B$271)))</f>
        <v/>
      </c>
      <c r="Q18" s="77" t="str">
        <f>IF(INDEX([2]pivotTable!Q$3:Q$308,MATCH(totalExpenditure!$A18,[2]pivotTable!$A$3:$A$308,0))/100*INDEX(gDP!AF$6:AF$271,MATCH(totalExpenditure!$A18,gDP!$B$6:$B$271))=0,"",INDEX([2]pivotTable!Q$3:Q$308,MATCH(totalExpenditure!$A18,[2]pivotTable!$A$3:$A$308,0))/100*INDEX(gDP!AF$6:AF$271,MATCH(totalExpenditure!$A18,gDP!$B$6:$B$271)))</f>
        <v/>
      </c>
      <c r="R18" s="77" t="str">
        <f>IF(INDEX([2]pivotTable!R$3:R$308,MATCH(totalExpenditure!$A18,[2]pivotTable!$A$3:$A$308,0))/100*INDEX(gDP!AG$6:AG$271,MATCH(totalExpenditure!$A18,gDP!$B$6:$B$271))=0,"",INDEX([2]pivotTable!R$3:R$308,MATCH(totalExpenditure!$A18,[2]pivotTable!$A$3:$A$308,0))/100*INDEX(gDP!AG$6:AG$271,MATCH(totalExpenditure!$A18,gDP!$B$6:$B$271)))</f>
        <v/>
      </c>
      <c r="S18" s="77" t="str">
        <f>IF(INDEX([2]pivotTable!S$3:S$308,MATCH(totalExpenditure!$A18,[2]pivotTable!$A$3:$A$308,0))/100*INDEX(gDP!AH$6:AH$271,MATCH(totalExpenditure!$A18,gDP!$B$6:$B$271))=0,"",INDEX([2]pivotTable!S$3:S$308,MATCH(totalExpenditure!$A18,[2]pivotTable!$A$3:$A$308,0))/100*INDEX(gDP!AH$6:AH$271,MATCH(totalExpenditure!$A18,gDP!$B$6:$B$271)))</f>
        <v/>
      </c>
      <c r="T18" s="77">
        <f>IF(INDEX([2]pivotTable!T$3:T$308,MATCH(totalExpenditure!$A18,[2]pivotTable!$A$3:$A$308,0))/100*INDEX(gDP!AI$6:AI$271,MATCH(totalExpenditure!$A18,gDP!$B$6:$B$271))=0,"",INDEX([2]pivotTable!T$3:T$308,MATCH(totalExpenditure!$A18,[2]pivotTable!$A$3:$A$308,0))/100*INDEX(gDP!AI$6:AI$271,MATCH(totalExpenditure!$A18,gDP!$B$6:$B$271)))</f>
        <v>11771695242.756338</v>
      </c>
      <c r="U18" s="77">
        <f>IF(INDEX([2]pivotTable!U$3:U$308,MATCH(totalExpenditure!$A18,[2]pivotTable!$A$3:$A$308,0))/100*INDEX(gDP!AJ$6:AJ$271,MATCH(totalExpenditure!$A18,gDP!$B$6:$B$271))=0,"",INDEX([2]pivotTable!U$3:U$308,MATCH(totalExpenditure!$A18,[2]pivotTable!$A$3:$A$308,0))/100*INDEX(gDP!AJ$6:AJ$271,MATCH(totalExpenditure!$A18,gDP!$B$6:$B$271)))</f>
        <v>13234247453.734787</v>
      </c>
      <c r="V18" s="77">
        <f>IF(INDEX([2]pivotTable!V$3:V$308,MATCH(totalExpenditure!$A18,[2]pivotTable!$A$3:$A$308,0))/100*INDEX(gDP!AK$6:AK$271,MATCH(totalExpenditure!$A18,gDP!$B$6:$B$271))=0,"",INDEX([2]pivotTable!V$3:V$308,MATCH(totalExpenditure!$A18,[2]pivotTable!$A$3:$A$308,0))/100*INDEX(gDP!AK$6:AK$271,MATCH(totalExpenditure!$A18,gDP!$B$6:$B$271)))</f>
        <v>13085842014.676624</v>
      </c>
      <c r="W18" s="77">
        <f>IF(INDEX([2]pivotTable!W$3:W$308,MATCH(totalExpenditure!$A18,[2]pivotTable!$A$3:$A$308,0))/100*INDEX(gDP!AL$6:AL$271,MATCH(totalExpenditure!$A18,gDP!$B$6:$B$271))=0,"",INDEX([2]pivotTable!W$3:W$308,MATCH(totalExpenditure!$A18,[2]pivotTable!$A$3:$A$308,0))/100*INDEX(gDP!AL$6:AL$271,MATCH(totalExpenditure!$A18,gDP!$B$6:$B$271)))</f>
        <v>12485132096.683521</v>
      </c>
      <c r="X18" s="77">
        <f>IF(INDEX([2]pivotTable!X$3:X$308,MATCH(totalExpenditure!$A18,[2]pivotTable!$A$3:$A$308,0))/100*INDEX(gDP!AM$6:AM$271,MATCH(totalExpenditure!$A18,gDP!$B$6:$B$271))=0,"",INDEX([2]pivotTable!X$3:X$308,MATCH(totalExpenditure!$A18,[2]pivotTable!$A$3:$A$308,0))/100*INDEX(gDP!AM$6:AM$271,MATCH(totalExpenditure!$A18,gDP!$B$6:$B$271)))</f>
        <v>12460176132.826029</v>
      </c>
      <c r="Y18" s="77">
        <f>IF(INDEX([2]pivotTable!Y$3:Y$308,MATCH(totalExpenditure!$A18,[2]pivotTable!$A$3:$A$308,0))/100*INDEX(gDP!AN$6:AN$271,MATCH(totalExpenditure!$A18,gDP!$B$6:$B$271))=0,"",INDEX([2]pivotTable!Y$3:Y$308,MATCH(totalExpenditure!$A18,[2]pivotTable!$A$3:$A$308,0))/100*INDEX(gDP!AN$6:AN$271,MATCH(totalExpenditure!$A18,gDP!$B$6:$B$271)))</f>
        <v>6626988416.9884148</v>
      </c>
      <c r="Z18" s="77">
        <f>IF(INDEX([2]pivotTable!Z$3:Z$308,MATCH(totalExpenditure!$A18,[2]pivotTable!$A$3:$A$308,0))/100*INDEX(gDP!AO$6:AO$271,MATCH(totalExpenditure!$A18,gDP!$B$6:$B$271))=0,"",INDEX([2]pivotTable!Z$3:Z$308,MATCH(totalExpenditure!$A18,[2]pivotTable!$A$3:$A$308,0))/100*INDEX(gDP!AO$6:AO$271,MATCH(totalExpenditure!$A18,gDP!$B$6:$B$271)))</f>
        <v>7023482910.8627415</v>
      </c>
      <c r="AA18" s="77">
        <f>IF(INDEX([2]pivotTable!AA$3:AA$308,MATCH(totalExpenditure!$A18,[2]pivotTable!$A$3:$A$308,0))/100*INDEX(gDP!AP$6:AP$271,MATCH(totalExpenditure!$A18,gDP!$B$6:$B$271))=0,"",INDEX([2]pivotTable!AA$3:AA$308,MATCH(totalExpenditure!$A18,[2]pivotTable!$A$3:$A$308,0))/100*INDEX(gDP!AP$6:AP$271,MATCH(totalExpenditure!$A18,gDP!$B$6:$B$271)))</f>
        <v>7275231608.6529856</v>
      </c>
      <c r="AB18" s="77">
        <f>IF(INDEX([2]pivotTable!AB$3:AB$308,MATCH(totalExpenditure!$A18,[2]pivotTable!$A$3:$A$308,0))/100*INDEX(gDP!AQ$6:AQ$271,MATCH(totalExpenditure!$A18,gDP!$B$6:$B$271))=0,"",INDEX([2]pivotTable!AB$3:AB$308,MATCH(totalExpenditure!$A18,[2]pivotTable!$A$3:$A$308,0))/100*INDEX(gDP!AQ$6:AQ$271,MATCH(totalExpenditure!$A18,gDP!$B$6:$B$271)))</f>
        <v>6514693074.6795073</v>
      </c>
      <c r="AC18" s="77">
        <f>IF(INDEX([2]pivotTable!AC$3:AC$308,MATCH(totalExpenditure!$A18,[2]pivotTable!$A$3:$A$308,0))/100*INDEX(gDP!AR$6:AR$271,MATCH(totalExpenditure!$A18,gDP!$B$6:$B$271))=0,"",INDEX([2]pivotTable!AC$3:AC$308,MATCH(totalExpenditure!$A18,[2]pivotTable!$A$3:$A$308,0))/100*INDEX(gDP!AR$6:AR$271,MATCH(totalExpenditure!$A18,gDP!$B$6:$B$271)))</f>
        <v>19053993169.570133</v>
      </c>
      <c r="AD18" s="77">
        <f>IF(INDEX([2]pivotTable!AD$3:AD$308,MATCH(totalExpenditure!$A18,[2]pivotTable!$A$3:$A$308,0))/100*INDEX(gDP!AS$6:AS$271,MATCH(totalExpenditure!$A18,gDP!$B$6:$B$271))=0,"",INDEX([2]pivotTable!AD$3:AD$308,MATCH(totalExpenditure!$A18,[2]pivotTable!$A$3:$A$308,0))/100*INDEX(gDP!AS$6:AS$271,MATCH(totalExpenditure!$A18,gDP!$B$6:$B$271)))</f>
        <v>19226953057.292351</v>
      </c>
      <c r="AE18" s="77">
        <f>IF(INDEX([2]pivotTable!AE$3:AE$308,MATCH(totalExpenditure!$A18,[2]pivotTable!$A$3:$A$308,0))/100*INDEX(gDP!AT$6:AT$271,MATCH(totalExpenditure!$A18,gDP!$B$6:$B$271))=0,"",INDEX([2]pivotTable!AE$3:AE$308,MATCH(totalExpenditure!$A18,[2]pivotTable!$A$3:$A$308,0))/100*INDEX(gDP!AT$6:AT$271,MATCH(totalExpenditure!$A18,gDP!$B$6:$B$271)))</f>
        <v>23992571865.866825</v>
      </c>
      <c r="AF18" s="77">
        <f>IF(INDEX([2]pivotTable!AF$3:AF$308,MATCH(totalExpenditure!$A18,[2]pivotTable!$A$3:$A$308,0))/100*INDEX(gDP!AU$6:AU$271,MATCH(totalExpenditure!$A18,gDP!$B$6:$B$271))=0,"",INDEX([2]pivotTable!AF$3:AF$308,MATCH(totalExpenditure!$A18,[2]pivotTable!$A$3:$A$308,0))/100*INDEX(gDP!AU$6:AU$271,MATCH(totalExpenditure!$A18,gDP!$B$6:$B$271)))</f>
        <v>25172161066.366955</v>
      </c>
      <c r="AG18" s="77">
        <f>IF(INDEX([2]pivotTable!AG$3:AG$308,MATCH(totalExpenditure!$A18,[2]pivotTable!$A$3:$A$308,0))/100*INDEX(gDP!AV$6:AV$271,MATCH(totalExpenditure!$A18,gDP!$B$6:$B$271))=0,"",INDEX([2]pivotTable!AG$3:AG$308,MATCH(totalExpenditure!$A18,[2]pivotTable!$A$3:$A$308,0))/100*INDEX(gDP!AV$6:AV$271,MATCH(totalExpenditure!$A18,gDP!$B$6:$B$271)))</f>
        <v>32367544321.490971</v>
      </c>
      <c r="AH18" s="77">
        <f>IF(INDEX([2]pivotTable!AH$3:AH$308,MATCH(totalExpenditure!$A18,[2]pivotTable!$A$3:$A$308,0))/100*INDEX(gDP!AW$6:AW$271,MATCH(totalExpenditure!$A18,gDP!$B$6:$B$271))=0,"",INDEX([2]pivotTable!AH$3:AH$308,MATCH(totalExpenditure!$A18,[2]pivotTable!$A$3:$A$308,0))/100*INDEX(gDP!AW$6:AW$271,MATCH(totalExpenditure!$A18,gDP!$B$6:$B$271)))</f>
        <v>38354782757.148941</v>
      </c>
      <c r="AI18" s="77">
        <f>IF(INDEX([2]pivotTable!AI$3:AI$308,MATCH(totalExpenditure!$A18,[2]pivotTable!$A$3:$A$308,0))/100*INDEX(gDP!AX$6:AX$271,MATCH(totalExpenditure!$A18,gDP!$B$6:$B$271))=0,"",INDEX([2]pivotTable!AI$3:AI$308,MATCH(totalExpenditure!$A18,[2]pivotTable!$A$3:$A$308,0))/100*INDEX(gDP!AX$6:AX$271,MATCH(totalExpenditure!$A18,gDP!$B$6:$B$271)))</f>
        <v>43967791196.358597</v>
      </c>
      <c r="AJ18" s="77">
        <f>IF(INDEX([2]pivotTable!AJ$3:AJ$308,MATCH(totalExpenditure!$A18,[2]pivotTable!$A$3:$A$308,0))/100*INDEX(gDP!AY$6:AY$271,MATCH(totalExpenditure!$A18,gDP!$B$6:$B$271))=0,"",INDEX([2]pivotTable!AJ$3:AJ$308,MATCH(totalExpenditure!$A18,[2]pivotTable!$A$3:$A$308,0))/100*INDEX(gDP!AY$6:AY$271,MATCH(totalExpenditure!$A18,gDP!$B$6:$B$271)))</f>
        <v>48497458067.47242</v>
      </c>
      <c r="AK18" s="77">
        <f>IF(INDEX([2]pivotTable!AK$3:AK$308,MATCH(totalExpenditure!$A18,[2]pivotTable!$A$3:$A$308,0))/100*INDEX(gDP!AZ$6:AZ$271,MATCH(totalExpenditure!$A18,gDP!$B$6:$B$271))=0,"",INDEX([2]pivotTable!AK$3:AK$308,MATCH(totalExpenditure!$A18,[2]pivotTable!$A$3:$A$308,0))/100*INDEX(gDP!AZ$6:AZ$271,MATCH(totalExpenditure!$A18,gDP!$B$6:$B$271)))</f>
        <v>57114498233.492958</v>
      </c>
      <c r="AL18" s="77">
        <f>IF(INDEX([2]pivotTable!AL$3:AL$308,MATCH(totalExpenditure!$A18,[2]pivotTable!$A$3:$A$308,0))/100*INDEX(gDP!BA$6:BA$271,MATCH(totalExpenditure!$A18,gDP!$B$6:$B$271))=0,"",INDEX([2]pivotTable!AL$3:AL$308,MATCH(totalExpenditure!$A18,[2]pivotTable!$A$3:$A$308,0))/100*INDEX(gDP!BA$6:BA$271,MATCH(totalExpenditure!$A18,gDP!$B$6:$B$271)))</f>
        <v>65901415456.679718</v>
      </c>
      <c r="AM18" s="77">
        <f>IF(INDEX([2]pivotTable!AM$3:AM$308,MATCH(totalExpenditure!$A18,[2]pivotTable!$A$3:$A$308,0))/100*INDEX(gDP!BB$6:BB$271,MATCH(totalExpenditure!$A18,gDP!$B$6:$B$271))=0,"",INDEX([2]pivotTable!AM$3:AM$308,MATCH(totalExpenditure!$A18,[2]pivotTable!$A$3:$A$308,0))/100*INDEX(gDP!BB$6:BB$271,MATCH(totalExpenditure!$A18,gDP!$B$6:$B$271)))</f>
        <v>66127863136.101166</v>
      </c>
      <c r="AN18" s="77">
        <f>IF(INDEX([2]pivotTable!AN$3:AN$308,MATCH(totalExpenditure!$A18,[2]pivotTable!$A$3:$A$308,0))/100*INDEX(gDP!BC$6:BC$271,MATCH(totalExpenditure!$A18,gDP!$B$6:$B$271))=0,"",INDEX([2]pivotTable!AN$3:AN$308,MATCH(totalExpenditure!$A18,[2]pivotTable!$A$3:$A$308,0))/100*INDEX(gDP!BC$6:BC$271,MATCH(totalExpenditure!$A18,gDP!$B$6:$B$271)))</f>
        <v>81800982260.820297</v>
      </c>
      <c r="AO18" s="77">
        <f>IF(INDEX([2]pivotTable!AO$3:AO$308,MATCH(totalExpenditure!$A18,[2]pivotTable!$A$3:$A$308,0))/100*INDEX(gDP!BD$6:BD$271,MATCH(totalExpenditure!$A18,gDP!$B$6:$B$271))=0,"",INDEX([2]pivotTable!AO$3:AO$308,MATCH(totalExpenditure!$A18,[2]pivotTable!$A$3:$A$308,0))/100*INDEX(gDP!BD$6:BD$271,MATCH(totalExpenditure!$A18,gDP!$B$6:$B$271)))</f>
        <v>92873767849.167419</v>
      </c>
      <c r="AP18" s="77">
        <f>IF(INDEX([2]pivotTable!AP$3:AP$308,MATCH(totalExpenditure!$A18,[2]pivotTable!$A$3:$A$308,0))/100*INDEX(gDP!BE$6:BE$271,MATCH(totalExpenditure!$A18,gDP!$B$6:$B$271))=0,"",INDEX([2]pivotTable!AP$3:AP$308,MATCH(totalExpenditure!$A18,[2]pivotTable!$A$3:$A$308,0))/100*INDEX(gDP!BE$6:BE$271,MATCH(totalExpenditure!$A18,gDP!$B$6:$B$271)))</f>
        <v>102144889158.37074</v>
      </c>
      <c r="AQ18" s="77">
        <f>IF(INDEX([2]pivotTable!AQ$3:AQ$308,MATCH(totalExpenditure!$A18,[2]pivotTable!$A$3:$A$308,0))/100*INDEX(gDP!BF$6:BF$271,MATCH(totalExpenditure!$A18,gDP!$B$6:$B$271))=0,"",INDEX([2]pivotTable!AQ$3:AQ$308,MATCH(totalExpenditure!$A18,[2]pivotTable!$A$3:$A$308,0))/100*INDEX(gDP!BF$6:BF$271,MATCH(totalExpenditure!$A18,gDP!$B$6:$B$271)))</f>
        <v>102209159244.96066</v>
      </c>
      <c r="AR18" s="77">
        <f>IF(INDEX([2]pivotTable!AR$3:AR$308,MATCH(totalExpenditure!$A18,[2]pivotTable!$A$3:$A$308,0))/100*INDEX(gDP!BG$6:BG$271,MATCH(totalExpenditure!$A18,gDP!$B$6:$B$271))=0,"",INDEX([2]pivotTable!AR$3:AR$308,MATCH(totalExpenditure!$A18,[2]pivotTable!$A$3:$A$308,0))/100*INDEX(gDP!BG$6:BG$271,MATCH(totalExpenditure!$A18,gDP!$B$6:$B$271)))</f>
        <v>97514886616.41301</v>
      </c>
      <c r="AS18" s="77">
        <f>IF(INDEX([2]pivotTable!AS$3:AS$308,MATCH(totalExpenditure!$A18,[2]pivotTable!$A$3:$A$308,0))/100*INDEX(gDP!BH$6:BH$271,MATCH(totalExpenditure!$A18,gDP!$B$6:$B$271))=0,"",INDEX([2]pivotTable!AS$3:AS$308,MATCH(totalExpenditure!$A18,[2]pivotTable!$A$3:$A$308,0))/100*INDEX(gDP!BH$6:BH$271,MATCH(totalExpenditure!$A18,gDP!$B$6:$B$271)))</f>
        <v>95705241315.848999</v>
      </c>
      <c r="AT18" s="77">
        <f>IF(INDEX([2]pivotTable!AT$3:AT$308,MATCH(totalExpenditure!$A18,[2]pivotTable!$A$3:$A$308,0))/100*INDEX(gDP!BI$6:BI$271,MATCH(totalExpenditure!$A18,gDP!$B$6:$B$271))=0,"",INDEX([2]pivotTable!AT$3:AT$308,MATCH(totalExpenditure!$A18,[2]pivotTable!$A$3:$A$308,0))/100*INDEX(gDP!BI$6:BI$271,MATCH(totalExpenditure!$A18,gDP!$B$6:$B$271)))</f>
        <v>89844019077.456772</v>
      </c>
      <c r="AU18" s="77">
        <f>IF(INDEX([2]pivotTable!AU$3:AU$308,MATCH(totalExpenditure!$A18,[2]pivotTable!$A$3:$A$308,0))/100*INDEX(gDP!BJ$6:BJ$271,MATCH(totalExpenditure!$A18,gDP!$B$6:$B$271))=0,"",INDEX([2]pivotTable!AU$3:AU$308,MATCH(totalExpenditure!$A18,[2]pivotTable!$A$3:$A$308,0))/100*INDEX(gDP!BJ$6:BJ$271,MATCH(totalExpenditure!$A18,gDP!$B$6:$B$271)))</f>
        <v>99250781440.3116</v>
      </c>
      <c r="AV18" s="77">
        <f>IF(INDEX([2]pivotTable!AV$3:AV$308,MATCH(totalExpenditure!$A18,[2]pivotTable!$A$3:$A$308,0))/100*INDEX(gDP!BK$6:BK$271,MATCH(totalExpenditure!$A18,gDP!$B$6:$B$271))=0,"",INDEX([2]pivotTable!AV$3:AV$308,MATCH(totalExpenditure!$A18,[2]pivotTable!$A$3:$A$308,0))/100*INDEX(gDP!BK$6:BK$271,MATCH(totalExpenditure!$A18,gDP!$B$6:$B$271)))</f>
        <v>108087865314.8548</v>
      </c>
      <c r="AW18" s="77">
        <f>IF(INDEX([2]pivotTable!AW$3:AW$308,MATCH(totalExpenditure!$A18,[2]pivotTable!$A$3:$A$308,0))/100*INDEX(gDP!BL$6:BL$271,MATCH(totalExpenditure!$A18,gDP!$B$6:$B$271))=0,"",INDEX([2]pivotTable!AW$3:AW$308,MATCH(totalExpenditure!$A18,[2]pivotTable!$A$3:$A$308,0))/100*INDEX(gDP!BL$6:BL$271,MATCH(totalExpenditure!$A18,gDP!$B$6:$B$271)))</f>
        <v>108784363424.92447</v>
      </c>
      <c r="AX18" s="77">
        <f>IF(INDEX([2]pivotTable!AX$3:AX$308,MATCH(totalExpenditure!$A18,[2]pivotTable!$A$3:$A$308,0))/100*INDEX(gDP!BM$6:BM$271,MATCH(totalExpenditure!$A18,gDP!$B$6:$B$271))=0,"",INDEX([2]pivotTable!AX$3:AX$308,MATCH(totalExpenditure!$A18,[2]pivotTable!$A$3:$A$308,0))/100*INDEX(gDP!BM$6:BM$271,MATCH(totalExpenditure!$A18,gDP!$B$6:$B$271)))</f>
        <v>118137881187.94585</v>
      </c>
      <c r="AY18" s="77">
        <f>IF(INDEX([2]pivotTable!AY$3:AY$308,MATCH(totalExpenditure!$A18,[2]pivotTable!$A$3:$A$308,0))/100*INDEX(gDP!BN$6:BN$271,MATCH(totalExpenditure!$A18,gDP!$B$6:$B$271))=0,"",INDEX([2]pivotTable!AY$3:AY$308,MATCH(totalExpenditure!$A18,[2]pivotTable!$A$3:$A$308,0))/100*INDEX(gDP!BN$6:BN$271,MATCH(totalExpenditure!$A18,gDP!$B$6:$B$271)))</f>
        <v>131582449030.46495</v>
      </c>
      <c r="AZ18" s="77" t="str">
        <f>IF(INDEX([2]pivotTable!AZ$3:AZ$308,MATCH(totalExpenditure!$A18,[2]pivotTable!$A$3:$A$308,0))/100*INDEX(gDP!BO$6:BO$271,MATCH(totalExpenditure!$A18,gDP!$B$6:$B$271))=0,"",INDEX([2]pivotTable!AZ$3:AZ$308,MATCH(totalExpenditure!$A18,[2]pivotTable!$A$3:$A$308,0))/100*INDEX(gDP!BO$6:BO$271,MATCH(totalExpenditure!$A18,gDP!$B$6:$B$271)))</f>
        <v/>
      </c>
      <c r="BA18" s="77" t="str">
        <f>IF(INDEX([2]pivotTable!B$310:B$615,MATCH(totalExpenditure!$A18,[2]pivotTable!$A$310:$A$615,0))/100*INDEX(gDP!Q$6:Q$271,MATCH(totalExpenditure!$A18,gDP!$B$6:$B$271))=0,"",INDEX([2]pivotTable!B$310:B$615,MATCH(totalExpenditure!$A18,[2]pivotTable!$A$310:$A$615,0))/100*INDEX(gDP!Q$6:Q$271,MATCH(totalExpenditure!$A18,gDP!$B$6:$B$271)))</f>
        <v/>
      </c>
      <c r="BB18" s="77" t="str">
        <f>IF(INDEX([2]pivotTable!C$310:C$615,MATCH(totalExpenditure!$A18,[2]pivotTable!$A$310:$A$615,0))/100*INDEX(gDP!R$6:R$271,MATCH(totalExpenditure!$A18,gDP!$B$6:$B$271))=0,"",INDEX([2]pivotTable!C$310:C$615,MATCH(totalExpenditure!$A18,[2]pivotTable!$A$310:$A$615,0))/100*INDEX(gDP!R$6:R$271,MATCH(totalExpenditure!$A18,gDP!$B$6:$B$271)))</f>
        <v/>
      </c>
      <c r="BC18" s="77" t="str">
        <f>IF(INDEX([2]pivotTable!D$310:D$615,MATCH(totalExpenditure!$A18,[2]pivotTable!$A$310:$A$615,0))/100*INDEX(gDP!S$6:S$271,MATCH(totalExpenditure!$A18,gDP!$B$6:$B$271))=0,"",INDEX([2]pivotTable!D$310:D$615,MATCH(totalExpenditure!$A18,[2]pivotTable!$A$310:$A$615,0))/100*INDEX(gDP!S$6:S$271,MATCH(totalExpenditure!$A18,gDP!$B$6:$B$271)))</f>
        <v/>
      </c>
      <c r="BD18" s="77" t="str">
        <f>IF(INDEX([2]pivotTable!E$310:E$615,MATCH(totalExpenditure!$A18,[2]pivotTable!$A$310:$A$615,0))/100*INDEX(gDP!T$6:T$271,MATCH(totalExpenditure!$A18,gDP!$B$6:$B$271))=0,"",INDEX([2]pivotTable!E$310:E$615,MATCH(totalExpenditure!$A18,[2]pivotTable!$A$310:$A$615,0))/100*INDEX(gDP!T$6:T$271,MATCH(totalExpenditure!$A18,gDP!$B$6:$B$271)))</f>
        <v/>
      </c>
      <c r="BE18" s="77" t="str">
        <f>IF(INDEX([2]pivotTable!F$310:F$615,MATCH(totalExpenditure!$A18,[2]pivotTable!$A$310:$A$615,0))/100*INDEX(gDP!U$6:U$271,MATCH(totalExpenditure!$A18,gDP!$B$6:$B$271))=0,"",INDEX([2]pivotTable!F$310:F$615,MATCH(totalExpenditure!$A18,[2]pivotTable!$A$310:$A$615,0))/100*INDEX(gDP!U$6:U$271,MATCH(totalExpenditure!$A18,gDP!$B$6:$B$271)))</f>
        <v/>
      </c>
      <c r="BF18" s="77" t="str">
        <f>IF(INDEX([2]pivotTable!G$310:G$615,MATCH(totalExpenditure!$A18,[2]pivotTable!$A$310:$A$615,0))/100*INDEX(gDP!V$6:V$271,MATCH(totalExpenditure!$A18,gDP!$B$6:$B$271))=0,"",INDEX([2]pivotTable!G$310:G$615,MATCH(totalExpenditure!$A18,[2]pivotTable!$A$310:$A$615,0))/100*INDEX(gDP!V$6:V$271,MATCH(totalExpenditure!$A18,gDP!$B$6:$B$271)))</f>
        <v/>
      </c>
      <c r="BG18" s="77" t="str">
        <f>IF(INDEX([2]pivotTable!H$310:H$615,MATCH(totalExpenditure!$A18,[2]pivotTable!$A$310:$A$615,0))/100*INDEX(gDP!W$6:W$271,MATCH(totalExpenditure!$A18,gDP!$B$6:$B$271))=0,"",INDEX([2]pivotTable!H$310:H$615,MATCH(totalExpenditure!$A18,[2]pivotTable!$A$310:$A$615,0))/100*INDEX(gDP!W$6:W$271,MATCH(totalExpenditure!$A18,gDP!$B$6:$B$271)))</f>
        <v/>
      </c>
      <c r="BH18" s="77" t="str">
        <f>IF(INDEX([2]pivotTable!I$310:I$615,MATCH(totalExpenditure!$A18,[2]pivotTable!$A$310:$A$615,0))/100*INDEX(gDP!X$6:X$271,MATCH(totalExpenditure!$A18,gDP!$B$6:$B$271))=0,"",INDEX([2]pivotTable!I$310:I$615,MATCH(totalExpenditure!$A18,[2]pivotTable!$A$310:$A$615,0))/100*INDEX(gDP!X$6:X$271,MATCH(totalExpenditure!$A18,gDP!$B$6:$B$271)))</f>
        <v/>
      </c>
      <c r="BI18" s="77" t="str">
        <f>IF(INDEX([2]pivotTable!J$310:J$615,MATCH(totalExpenditure!$A18,[2]pivotTable!$A$310:$A$615,0))/100*INDEX(gDP!Y$6:Y$271,MATCH(totalExpenditure!$A18,gDP!$B$6:$B$271))=0,"",INDEX([2]pivotTable!J$310:J$615,MATCH(totalExpenditure!$A18,[2]pivotTable!$A$310:$A$615,0))/100*INDEX(gDP!Y$6:Y$271,MATCH(totalExpenditure!$A18,gDP!$B$6:$B$271)))</f>
        <v/>
      </c>
      <c r="BJ18" s="77" t="str">
        <f>IF(INDEX([2]pivotTable!K$310:K$615,MATCH(totalExpenditure!$A18,[2]pivotTable!$A$310:$A$615,0))/100*INDEX(gDP!Z$6:Z$271,MATCH(totalExpenditure!$A18,gDP!$B$6:$B$271))=0,"",INDEX([2]pivotTable!K$310:K$615,MATCH(totalExpenditure!$A18,[2]pivotTable!$A$310:$A$615,0))/100*INDEX(gDP!Z$6:Z$271,MATCH(totalExpenditure!$A18,gDP!$B$6:$B$271)))</f>
        <v/>
      </c>
      <c r="BK18" s="77" t="str">
        <f>IF(INDEX([2]pivotTable!L$310:L$615,MATCH(totalExpenditure!$A18,[2]pivotTable!$A$310:$A$615,0))/100*INDEX(gDP!AA$6:AA$271,MATCH(totalExpenditure!$A18,gDP!$B$6:$B$271))=0,"",INDEX([2]pivotTable!L$310:L$615,MATCH(totalExpenditure!$A18,[2]pivotTable!$A$310:$A$615,0))/100*INDEX(gDP!AA$6:AA$271,MATCH(totalExpenditure!$A18,gDP!$B$6:$B$271)))</f>
        <v/>
      </c>
      <c r="BL18" s="77" t="str">
        <f>IF(INDEX([2]pivotTable!M$310:M$615,MATCH(totalExpenditure!$A18,[2]pivotTable!$A$310:$A$615,0))/100*INDEX(gDP!AB$6:AB$271,MATCH(totalExpenditure!$A18,gDP!$B$6:$B$271))=0,"",INDEX([2]pivotTable!M$310:M$615,MATCH(totalExpenditure!$A18,[2]pivotTable!$A$310:$A$615,0))/100*INDEX(gDP!AB$6:AB$271,MATCH(totalExpenditure!$A18,gDP!$B$6:$B$271)))</f>
        <v/>
      </c>
      <c r="BM18" s="77" t="str">
        <f>IF(INDEX([2]pivotTable!N$310:N$615,MATCH(totalExpenditure!$A18,[2]pivotTable!$A$310:$A$615,0))/100*INDEX(gDP!AC$6:AC$271,MATCH(totalExpenditure!$A18,gDP!$B$6:$B$271))=0,"",INDEX([2]pivotTable!N$310:N$615,MATCH(totalExpenditure!$A18,[2]pivotTable!$A$310:$A$615,0))/100*INDEX(gDP!AC$6:AC$271,MATCH(totalExpenditure!$A18,gDP!$B$6:$B$271)))</f>
        <v/>
      </c>
      <c r="BN18" s="77" t="str">
        <f>IF(INDEX([2]pivotTable!O$310:O$615,MATCH(totalExpenditure!$A18,[2]pivotTable!$A$310:$A$615,0))/100*INDEX(gDP!AD$6:AD$271,MATCH(totalExpenditure!$A18,gDP!$B$6:$B$271))=0,"",INDEX([2]pivotTable!O$310:O$615,MATCH(totalExpenditure!$A18,[2]pivotTable!$A$310:$A$615,0))/100*INDEX(gDP!AD$6:AD$271,MATCH(totalExpenditure!$A18,gDP!$B$6:$B$271)))</f>
        <v/>
      </c>
      <c r="BO18" s="77" t="str">
        <f>IF(INDEX([2]pivotTable!P$310:P$615,MATCH(totalExpenditure!$A18,[2]pivotTable!$A$310:$A$615,0))/100*INDEX(gDP!AE$6:AE$271,MATCH(totalExpenditure!$A18,gDP!$B$6:$B$271))=0,"",INDEX([2]pivotTable!P$310:P$615,MATCH(totalExpenditure!$A18,[2]pivotTable!$A$310:$A$615,0))/100*INDEX(gDP!AE$6:AE$271,MATCH(totalExpenditure!$A18,gDP!$B$6:$B$271)))</f>
        <v/>
      </c>
      <c r="BP18" s="77" t="str">
        <f>IF(INDEX([2]pivotTable!Q$310:Q$615,MATCH(totalExpenditure!$A18,[2]pivotTable!$A$310:$A$615,0))/100*INDEX(gDP!AF$6:AF$271,MATCH(totalExpenditure!$A18,gDP!$B$6:$B$271))=0,"",INDEX([2]pivotTable!Q$310:Q$615,MATCH(totalExpenditure!$A18,[2]pivotTable!$A$310:$A$615,0))/100*INDEX(gDP!AF$6:AF$271,MATCH(totalExpenditure!$A18,gDP!$B$6:$B$271)))</f>
        <v/>
      </c>
      <c r="BQ18" s="77" t="str">
        <f>IF(INDEX([2]pivotTable!R$310:R$615,MATCH(totalExpenditure!$A18,[2]pivotTable!$A$310:$A$615,0))/100*INDEX(gDP!AG$6:AG$271,MATCH(totalExpenditure!$A18,gDP!$B$6:$B$271))=0,"",INDEX([2]pivotTable!R$310:R$615,MATCH(totalExpenditure!$A18,[2]pivotTable!$A$310:$A$615,0))/100*INDEX(gDP!AG$6:AG$271,MATCH(totalExpenditure!$A18,gDP!$B$6:$B$271)))</f>
        <v/>
      </c>
      <c r="BR18" s="77" t="str">
        <f>IF(INDEX([2]pivotTable!S$310:S$615,MATCH(totalExpenditure!$A18,[2]pivotTable!$A$310:$A$615,0))/100*INDEX(gDP!AH$6:AH$271,MATCH(totalExpenditure!$A18,gDP!$B$6:$B$271))=0,"",INDEX([2]pivotTable!S$310:S$615,MATCH(totalExpenditure!$A18,[2]pivotTable!$A$310:$A$615,0))/100*INDEX(gDP!AH$6:AH$271,MATCH(totalExpenditure!$A18,gDP!$B$6:$B$271)))</f>
        <v/>
      </c>
      <c r="BS18" s="77">
        <f>IF(INDEX([2]pivotTable!T$310:T$615,MATCH(totalExpenditure!$A18,[2]pivotTable!$A$310:$A$615,0))/100*INDEX(gDP!AI$6:AI$271,MATCH(totalExpenditure!$A18,gDP!$B$6:$B$271))=0,"",INDEX([2]pivotTable!T$310:T$615,MATCH(totalExpenditure!$A18,[2]pivotTable!$A$310:$A$615,0))/100*INDEX(gDP!AI$6:AI$271,MATCH(totalExpenditure!$A18,gDP!$B$6:$B$271)))</f>
        <v>4951586094.1752844</v>
      </c>
      <c r="BT18" s="77">
        <f>IF(INDEX([2]pivotTable!U$310:U$615,MATCH(totalExpenditure!$A18,[2]pivotTable!$A$310:$A$615,0))/100*INDEX(gDP!AJ$6:AJ$271,MATCH(totalExpenditure!$A18,gDP!$B$6:$B$271))=0,"",INDEX([2]pivotTable!U$310:U$615,MATCH(totalExpenditure!$A18,[2]pivotTable!$A$310:$A$615,0))/100*INDEX(gDP!AJ$6:AJ$271,MATCH(totalExpenditure!$A18,gDP!$B$6:$B$271)))</f>
        <v>5508836994.2886181</v>
      </c>
      <c r="BU18" s="77">
        <f>IF(INDEX([2]pivotTable!V$310:V$615,MATCH(totalExpenditure!$A18,[2]pivotTable!$A$310:$A$615,0))/100*INDEX(gDP!AK$6:AK$271,MATCH(totalExpenditure!$A18,gDP!$B$6:$B$271))=0,"",INDEX([2]pivotTable!V$310:V$615,MATCH(totalExpenditure!$A18,[2]pivotTable!$A$310:$A$615,0))/100*INDEX(gDP!AK$6:AK$271,MATCH(totalExpenditure!$A18,gDP!$B$6:$B$271)))</f>
        <v>5696573016.3393288</v>
      </c>
      <c r="BV18" s="77">
        <f>IF(INDEX([2]pivotTable!W$310:W$615,MATCH(totalExpenditure!$A18,[2]pivotTable!$A$310:$A$615,0))/100*INDEX(gDP!AL$6:AL$271,MATCH(totalExpenditure!$A18,gDP!$B$6:$B$271))=0,"",INDEX([2]pivotTable!W$310:W$615,MATCH(totalExpenditure!$A18,[2]pivotTable!$A$310:$A$615,0))/100*INDEX(gDP!AL$6:AL$271,MATCH(totalExpenditure!$A18,gDP!$B$6:$B$271)))</f>
        <v>5274968310.8487873</v>
      </c>
      <c r="BW18" s="77">
        <f>IF(INDEX([2]pivotTable!X$310:X$615,MATCH(totalExpenditure!$A18,[2]pivotTable!$A$310:$A$615,0))/100*INDEX(gDP!AM$6:AM$271,MATCH(totalExpenditure!$A18,gDP!$B$6:$B$271))=0,"",INDEX([2]pivotTable!X$310:X$615,MATCH(totalExpenditure!$A18,[2]pivotTable!$A$310:$A$615,0))/100*INDEX(gDP!AM$6:AM$271,MATCH(totalExpenditure!$A18,gDP!$B$6:$B$271)))</f>
        <v>5326241093.0473967</v>
      </c>
      <c r="BX18" s="77">
        <f>IF(INDEX([2]pivotTable!Y$310:Y$615,MATCH(totalExpenditure!$A18,[2]pivotTable!$A$310:$A$615,0))/100*INDEX(gDP!AN$6:AN$271,MATCH(totalExpenditure!$A18,gDP!$B$6:$B$271))=0,"",INDEX([2]pivotTable!Y$310:Y$615,MATCH(totalExpenditure!$A18,[2]pivotTable!$A$310:$A$615,0))/100*INDEX(gDP!AN$6:AN$271,MATCH(totalExpenditure!$A18,gDP!$B$6:$B$271)))</f>
        <v>809965250.96525073</v>
      </c>
      <c r="BY18" s="77">
        <f>IF(INDEX([2]pivotTable!Z$310:Z$615,MATCH(totalExpenditure!$A18,[2]pivotTable!$A$310:$A$615,0))/100*INDEX(gDP!AO$6:AO$271,MATCH(totalExpenditure!$A18,gDP!$B$6:$B$271))=0,"",INDEX([2]pivotTable!Z$310:Z$615,MATCH(totalExpenditure!$A18,[2]pivotTable!$A$310:$A$615,0))/100*INDEX(gDP!AO$6:AO$271,MATCH(totalExpenditure!$A18,gDP!$B$6:$B$271)))</f>
        <v>882952137.36560166</v>
      </c>
      <c r="BZ18" s="77">
        <f>IF(INDEX([2]pivotTable!AA$310:AA$615,MATCH(totalExpenditure!$A18,[2]pivotTable!$A$310:$A$615,0))/100*INDEX(gDP!AP$6:AP$271,MATCH(totalExpenditure!$A18,gDP!$B$6:$B$271))=0,"",INDEX([2]pivotTable!AA$310:AA$615,MATCH(totalExpenditure!$A18,[2]pivotTable!$A$310:$A$615,0))/100*INDEX(gDP!AP$6:AP$271,MATCH(totalExpenditure!$A18,gDP!$B$6:$B$271)))</f>
        <v>1132670789.3711236</v>
      </c>
      <c r="CA18" s="77">
        <f>IF(INDEX([2]pivotTable!AB$310:AB$615,MATCH(totalExpenditure!$A18,[2]pivotTable!$A$310:$A$615,0))/100*INDEX(gDP!AQ$6:AQ$271,MATCH(totalExpenditure!$A18,gDP!$B$6:$B$271))=0,"",INDEX([2]pivotTable!AB$310:AB$615,MATCH(totalExpenditure!$A18,[2]pivotTable!$A$310:$A$615,0))/100*INDEX(gDP!AQ$6:AQ$271,MATCH(totalExpenditure!$A18,gDP!$B$6:$B$271)))</f>
        <v>799348843.51895797</v>
      </c>
      <c r="CB18" s="77">
        <f>IF(INDEX([2]pivotTable!AC$310:AC$615,MATCH(totalExpenditure!$A18,[2]pivotTable!$A$310:$A$615,0))/100*INDEX(gDP!AR$6:AR$271,MATCH(totalExpenditure!$A18,gDP!$B$6:$B$271))=0,"",INDEX([2]pivotTable!AC$310:AC$615,MATCH(totalExpenditure!$A18,[2]pivotTable!$A$310:$A$615,0))/100*INDEX(gDP!AR$6:AR$271,MATCH(totalExpenditure!$A18,gDP!$B$6:$B$271)))</f>
        <v>12546801228.2241</v>
      </c>
      <c r="CC18" s="77">
        <f>IF(INDEX([2]pivotTable!AD$310:AD$615,MATCH(totalExpenditure!$A18,[2]pivotTable!$A$310:$A$615,0))/100*INDEX(gDP!AS$6:AS$271,MATCH(totalExpenditure!$A18,gDP!$B$6:$B$271))=0,"",INDEX([2]pivotTable!AD$310:AD$615,MATCH(totalExpenditure!$A18,[2]pivotTable!$A$310:$A$615,0))/100*INDEX(gDP!AS$6:AS$271,MATCH(totalExpenditure!$A18,gDP!$B$6:$B$271)))</f>
        <v>13026052612.408022</v>
      </c>
      <c r="CD18" s="77">
        <f>IF(INDEX([2]pivotTable!AE$310:AE$615,MATCH(totalExpenditure!$A18,[2]pivotTable!$A$310:$A$615,0))/100*INDEX(gDP!AT$6:AT$271,MATCH(totalExpenditure!$A18,gDP!$B$6:$B$271))=0,"",INDEX([2]pivotTable!AE$310:AE$615,MATCH(totalExpenditure!$A18,[2]pivotTable!$A$310:$A$615,0))/100*INDEX(gDP!AT$6:AT$271,MATCH(totalExpenditure!$A18,gDP!$B$6:$B$271)))</f>
        <v>13628691930.136379</v>
      </c>
      <c r="CE18" s="77">
        <f>IF(INDEX([2]pivotTable!AF$310:AF$615,MATCH(totalExpenditure!$A18,[2]pivotTable!$A$310:$A$615,0))/100*INDEX(gDP!AU$6:AU$271,MATCH(totalExpenditure!$A18,gDP!$B$6:$B$271))=0,"",INDEX([2]pivotTable!AF$310:AF$615,MATCH(totalExpenditure!$A18,[2]pivotTable!$A$310:$A$615,0))/100*INDEX(gDP!AU$6:AU$271,MATCH(totalExpenditure!$A18,gDP!$B$6:$B$271)))</f>
        <v>14683760622.04739</v>
      </c>
      <c r="CF18" s="77">
        <f>IF(INDEX([2]pivotTable!AG$310:AG$615,MATCH(totalExpenditure!$A18,[2]pivotTable!$A$310:$A$615,0))/100*INDEX(gDP!AV$6:AV$271,MATCH(totalExpenditure!$A18,gDP!$B$6:$B$271))=0,"",INDEX([2]pivotTable!AG$310:AG$615,MATCH(totalExpenditure!$A18,[2]pivotTable!$A$310:$A$615,0))/100*INDEX(gDP!AV$6:AV$271,MATCH(totalExpenditure!$A18,gDP!$B$6:$B$271)))</f>
        <v>17399893768.200352</v>
      </c>
      <c r="CG18" s="77">
        <f>IF(INDEX([2]pivotTable!AH$310:AH$615,MATCH(totalExpenditure!$A18,[2]pivotTable!$A$310:$A$615,0))/100*INDEX(gDP!AW$6:AW$271,MATCH(totalExpenditure!$A18,gDP!$B$6:$B$271))=0,"",INDEX([2]pivotTable!AH$310:AH$615,MATCH(totalExpenditure!$A18,[2]pivotTable!$A$310:$A$615,0))/100*INDEX(gDP!AW$6:AW$271,MATCH(totalExpenditure!$A18,gDP!$B$6:$B$271)))</f>
        <v>23725875231.185078</v>
      </c>
      <c r="CH18" s="77">
        <f>IF(INDEX([2]pivotTable!AI$310:AI$615,MATCH(totalExpenditure!$A18,[2]pivotTable!$A$310:$A$615,0))/100*INDEX(gDP!AX$6:AX$271,MATCH(totalExpenditure!$A18,gDP!$B$6:$B$271))=0,"",INDEX([2]pivotTable!AI$310:AI$615,MATCH(totalExpenditure!$A18,[2]pivotTable!$A$310:$A$615,0))/100*INDEX(gDP!AX$6:AX$271,MATCH(totalExpenditure!$A18,gDP!$B$6:$B$271)))</f>
        <v>25740637251.032726</v>
      </c>
      <c r="CI18" s="77">
        <f>IF(INDEX([2]pivotTable!AJ$310:AJ$615,MATCH(totalExpenditure!$A18,[2]pivotTable!$A$310:$A$615,0))/100*INDEX(gDP!AY$6:AY$271,MATCH(totalExpenditure!$A18,gDP!$B$6:$B$271))=0,"",INDEX([2]pivotTable!AJ$310:AJ$615,MATCH(totalExpenditure!$A18,[2]pivotTable!$A$310:$A$615,0))/100*INDEX(gDP!AY$6:AY$271,MATCH(totalExpenditure!$A18,gDP!$B$6:$B$271)))</f>
        <v>27841133335.03046</v>
      </c>
      <c r="CJ18" s="77">
        <f>IF(INDEX([2]pivotTable!AK$310:AK$615,MATCH(totalExpenditure!$A18,[2]pivotTable!$A$310:$A$615,0))/100*INDEX(gDP!AZ$6:AZ$271,MATCH(totalExpenditure!$A18,gDP!$B$6:$B$271))=0,"",INDEX([2]pivotTable!AK$310:AK$615,MATCH(totalExpenditure!$A18,[2]pivotTable!$A$310:$A$615,0))/100*INDEX(gDP!AZ$6:AZ$271,MATCH(totalExpenditure!$A18,gDP!$B$6:$B$271)))</f>
        <v>33858295359.974869</v>
      </c>
      <c r="CK18" s="77">
        <f>IF(INDEX([2]pivotTable!AL$310:AL$615,MATCH(totalExpenditure!$A18,[2]pivotTable!$A$310:$A$615,0))/100*INDEX(gDP!BA$6:BA$271,MATCH(totalExpenditure!$A18,gDP!$B$6:$B$271))=0,"",INDEX([2]pivotTable!AL$310:AL$615,MATCH(totalExpenditure!$A18,[2]pivotTable!$A$310:$A$615,0))/100*INDEX(gDP!BA$6:BA$271,MATCH(totalExpenditure!$A18,gDP!$B$6:$B$271)))</f>
        <v>41399607145.862892</v>
      </c>
      <c r="CL18" s="77">
        <f>IF(INDEX([2]pivotTable!AM$310:AM$615,MATCH(totalExpenditure!$A18,[2]pivotTable!$A$310:$A$615,0))/100*INDEX(gDP!BB$6:BB$271,MATCH(totalExpenditure!$A18,gDP!$B$6:$B$271))=0,"",INDEX([2]pivotTable!AM$310:AM$615,MATCH(totalExpenditure!$A18,[2]pivotTable!$A$310:$A$615,0))/100*INDEX(gDP!BB$6:BB$271,MATCH(totalExpenditure!$A18,gDP!$B$6:$B$271)))</f>
        <v>37893494606.080444</v>
      </c>
      <c r="CM18" s="77">
        <f>IF(INDEX([2]pivotTable!AN$310:AN$615,MATCH(totalExpenditure!$A18,[2]pivotTable!$A$310:$A$615,0))/100*INDEX(gDP!BC$6:BC$271,MATCH(totalExpenditure!$A18,gDP!$B$6:$B$271))=0,"",INDEX([2]pivotTable!AN$310:AN$615,MATCH(totalExpenditure!$A18,[2]pivotTable!$A$310:$A$615,0))/100*INDEX(gDP!BC$6:BC$271,MATCH(totalExpenditure!$A18,gDP!$B$6:$B$271)))</f>
        <v>46874720171.930717</v>
      </c>
      <c r="CN18" s="77">
        <f>IF(INDEX([2]pivotTable!AO$310:AO$615,MATCH(totalExpenditure!$A18,[2]pivotTable!$A$310:$A$615,0))/100*INDEX(gDP!BD$6:BD$271,MATCH(totalExpenditure!$A18,gDP!$B$6:$B$271))=0,"",INDEX([2]pivotTable!AO$310:AO$615,MATCH(totalExpenditure!$A18,[2]pivotTable!$A$310:$A$615,0))/100*INDEX(gDP!BD$6:BD$271,MATCH(totalExpenditure!$A18,gDP!$B$6:$B$271)))</f>
        <v>55668312656.579269</v>
      </c>
      <c r="CO18" s="77">
        <f>IF(INDEX([2]pivotTable!AP$310:AP$615,MATCH(totalExpenditure!$A18,[2]pivotTable!$A$310:$A$615,0))/100*INDEX(gDP!BE$6:BE$271,MATCH(totalExpenditure!$A18,gDP!$B$6:$B$271))=0,"",INDEX([2]pivotTable!AP$310:AP$615,MATCH(totalExpenditure!$A18,[2]pivotTable!$A$310:$A$615,0))/100*INDEX(gDP!BE$6:BE$271,MATCH(totalExpenditure!$A18,gDP!$B$6:$B$271)))</f>
        <v>62834583330.755325</v>
      </c>
      <c r="CP18" s="77">
        <f>IF(INDEX([2]pivotTable!AQ$310:AQ$615,MATCH(totalExpenditure!$A18,[2]pivotTable!$A$310:$A$615,0))/100*INDEX(gDP!BF$6:BF$271,MATCH(totalExpenditure!$A18,gDP!$B$6:$B$271))=0,"",INDEX([2]pivotTable!AQ$310:AQ$615,MATCH(totalExpenditure!$A18,[2]pivotTable!$A$310:$A$615,0))/100*INDEX(gDP!BF$6:BF$271,MATCH(totalExpenditure!$A18,gDP!$B$6:$B$271)))</f>
        <v>61830232135.840401</v>
      </c>
      <c r="CQ18" s="77">
        <f>IF(INDEX([2]pivotTable!AR$310:AR$615,MATCH(totalExpenditure!$A18,[2]pivotTable!$A$310:$A$615,0))/100*INDEX(gDP!BG$6:BG$271,MATCH(totalExpenditure!$A18,gDP!$B$6:$B$271))=0,"",INDEX([2]pivotTable!AR$310:AR$615,MATCH(totalExpenditure!$A18,[2]pivotTable!$A$310:$A$615,0))/100*INDEX(gDP!BG$6:BG$271,MATCH(totalExpenditure!$A18,gDP!$B$6:$B$271)))</f>
        <v>57862748986.245071</v>
      </c>
      <c r="CR18" s="77">
        <f>IF(INDEX([2]pivotTable!AS$310:AS$615,MATCH(totalExpenditure!$A18,[2]pivotTable!$A$310:$A$615,0))/100*INDEX(gDP!BH$6:BH$271,MATCH(totalExpenditure!$A18,gDP!$B$6:$B$271))=0,"",INDEX([2]pivotTable!AS$310:AS$615,MATCH(totalExpenditure!$A18,[2]pivotTable!$A$310:$A$615,0))/100*INDEX(gDP!BH$6:BH$271,MATCH(totalExpenditure!$A18,gDP!$B$6:$B$271)))</f>
        <v>55422526750.703506</v>
      </c>
      <c r="CS18" s="77">
        <f>IF(INDEX([2]pivotTable!AT$310:AT$615,MATCH(totalExpenditure!$A18,[2]pivotTable!$A$310:$A$615,0))/100*INDEX(gDP!BI$6:BI$271,MATCH(totalExpenditure!$A18,gDP!$B$6:$B$271))=0,"",INDEX([2]pivotTable!AT$310:AT$615,MATCH(totalExpenditure!$A18,[2]pivotTable!$A$310:$A$615,0))/100*INDEX(gDP!BI$6:BI$271,MATCH(totalExpenditure!$A18,gDP!$B$6:$B$271)))</f>
        <v>49993849325.359009</v>
      </c>
      <c r="CT18" s="77">
        <f>IF(INDEX([2]pivotTable!AU$310:AU$615,MATCH(totalExpenditure!$A18,[2]pivotTable!$A$310:$A$615,0))/100*INDEX(gDP!BJ$6:BJ$271,MATCH(totalExpenditure!$A18,gDP!$B$6:$B$271))=0,"",INDEX([2]pivotTable!AU$310:AU$615,MATCH(totalExpenditure!$A18,[2]pivotTable!$A$310:$A$615,0))/100*INDEX(gDP!BJ$6:BJ$271,MATCH(totalExpenditure!$A18,gDP!$B$6:$B$271)))</f>
        <v>54402166297.496994</v>
      </c>
      <c r="CU18" s="77">
        <f>IF(INDEX([2]pivotTable!AV$310:AV$615,MATCH(totalExpenditure!$A18,[2]pivotTable!$A$310:$A$615,0))/100*INDEX(gDP!BK$6:BK$271,MATCH(totalExpenditure!$A18,gDP!$B$6:$B$271))=0,"",INDEX([2]pivotTable!AV$310:AV$615,MATCH(totalExpenditure!$A18,[2]pivotTable!$A$310:$A$615,0))/100*INDEX(gDP!BK$6:BK$271,MATCH(totalExpenditure!$A18,gDP!$B$6:$B$271)))</f>
        <v>61049627631.538345</v>
      </c>
      <c r="CV18" s="77">
        <f>IF(INDEX([2]pivotTable!AW$310:AW$615,MATCH(totalExpenditure!$A18,[2]pivotTable!$A$310:$A$615,0))/100*INDEX(gDP!BL$6:BL$271,MATCH(totalExpenditure!$A18,gDP!$B$6:$B$271))=0,"",INDEX([2]pivotTable!AW$310:AW$615,MATCH(totalExpenditure!$A18,[2]pivotTable!$A$310:$A$615,0))/100*INDEX(gDP!BL$6:BL$271,MATCH(totalExpenditure!$A18,gDP!$B$6:$B$271)))</f>
        <v>60668202679.28479</v>
      </c>
      <c r="CW18" s="77">
        <f>IF(INDEX([2]pivotTable!AX$310:AX$615,MATCH(totalExpenditure!$A18,[2]pivotTable!$A$310:$A$615,0))/100*INDEX(gDP!BM$6:BM$271,MATCH(totalExpenditure!$A18,gDP!$B$6:$B$271))=0,"",INDEX([2]pivotTable!AX$310:AX$615,MATCH(totalExpenditure!$A18,[2]pivotTable!$A$310:$A$615,0))/100*INDEX(gDP!BM$6:BM$271,MATCH(totalExpenditure!$A18,gDP!$B$6:$B$271)))</f>
        <v>63326161537.682678</v>
      </c>
      <c r="CX18" s="77">
        <f>IF(INDEX([2]pivotTable!AY$310:AY$615,MATCH(totalExpenditure!$A18,[2]pivotTable!$A$310:$A$615,0))/100*INDEX(gDP!BN$6:BN$271,MATCH(totalExpenditure!$A18,gDP!$B$6:$B$271))=0,"",INDEX([2]pivotTable!AY$310:AY$615,MATCH(totalExpenditure!$A18,[2]pivotTable!$A$310:$A$615,0))/100*INDEX(gDP!BN$6:BN$271,MATCH(totalExpenditure!$A18,gDP!$B$6:$B$271)))</f>
        <v>71247842662.230423</v>
      </c>
      <c r="CY18" s="77" t="str">
        <f>IF(INDEX([2]pivotTable!AZ$310:AZ$615,MATCH(totalExpenditure!$A18,[2]pivotTable!$A$310:$A$615,0))/100*INDEX(gDP!BO$6:BO$271,MATCH(totalExpenditure!$A18,gDP!$B$6:$B$271))=0,"",INDEX([2]pivotTable!AZ$310:AZ$615,MATCH(totalExpenditure!$A18,[2]pivotTable!$A$310:$A$615,0))/100*INDEX(gDP!BO$6:BO$271,MATCH(totalExpenditure!$A18,gDP!$B$6:$B$271)))</f>
        <v/>
      </c>
      <c r="CZ18" s="77" t="str">
        <f>IF(B18="","",IF(BA18="","",B18-B18+INDEX(gDP!Q$6:Q$271,MATCH(totalExpenditure!$A18,gDP!$B$6:$B$271))))</f>
        <v/>
      </c>
      <c r="DA18" s="77" t="str">
        <f>IF(C18="","",IF(BB18="","",C18-C18+INDEX(gDP!R$6:R$271,MATCH(totalExpenditure!$A18,gDP!$B$6:$B$271))))</f>
        <v/>
      </c>
      <c r="DB18" s="77" t="str">
        <f>IF(D18="","",IF(BC18="","",D18-D18+INDEX(gDP!S$6:S$271,MATCH(totalExpenditure!$A18,gDP!$B$6:$B$271))))</f>
        <v/>
      </c>
      <c r="DC18" s="77" t="str">
        <f>IF(E18="","",IF(BD18="","",E18-E18+INDEX(gDP!T$6:T$271,MATCH(totalExpenditure!$A18,gDP!$B$6:$B$271))))</f>
        <v/>
      </c>
      <c r="DD18" s="77" t="str">
        <f>IF(F18="","",IF(BE18="","",F18-F18+INDEX(gDP!U$6:U$271,MATCH(totalExpenditure!$A18,gDP!$B$6:$B$271))))</f>
        <v/>
      </c>
      <c r="DE18" s="77" t="str">
        <f>IF(G18="","",IF(BF18="","",G18-G18+INDEX(gDP!V$6:V$271,MATCH(totalExpenditure!$A18,gDP!$B$6:$B$271))))</f>
        <v/>
      </c>
      <c r="DF18" s="77" t="str">
        <f>IF(H18="","",IF(BG18="","",H18-H18+INDEX(gDP!W$6:W$271,MATCH(totalExpenditure!$A18,gDP!$B$6:$B$271))))</f>
        <v/>
      </c>
      <c r="DG18" s="77" t="str">
        <f>IF(I18="","",IF(BH18="","",I18-I18+INDEX(gDP!X$6:X$271,MATCH(totalExpenditure!$A18,gDP!$B$6:$B$271))))</f>
        <v/>
      </c>
      <c r="DH18" s="77" t="str">
        <f>IF(J18="","",IF(BI18="","",J18-J18+INDEX(gDP!Y$6:Y$271,MATCH(totalExpenditure!$A18,gDP!$B$6:$B$271))))</f>
        <v/>
      </c>
      <c r="DI18" s="77" t="str">
        <f>IF(K18="","",IF(BJ18="","",K18-K18+INDEX(gDP!Z$6:Z$271,MATCH(totalExpenditure!$A18,gDP!$B$6:$B$271))))</f>
        <v/>
      </c>
      <c r="DJ18" s="77" t="str">
        <f>IF(L18="","",IF(BK18="","",L18-L18+INDEX(gDP!AA$6:AA$271,MATCH(totalExpenditure!$A18,gDP!$B$6:$B$271))))</f>
        <v/>
      </c>
      <c r="DK18" s="77" t="str">
        <f>IF(M18="","",IF(BL18="","",M18-M18+INDEX(gDP!AB$6:AB$271,MATCH(totalExpenditure!$A18,gDP!$B$6:$B$271))))</f>
        <v/>
      </c>
      <c r="DL18" s="77" t="str">
        <f>IF(N18="","",IF(BM18="","",N18-N18+INDEX(gDP!AC$6:AC$271,MATCH(totalExpenditure!$A18,gDP!$B$6:$B$271))))</f>
        <v/>
      </c>
      <c r="DM18" s="77" t="str">
        <f>IF(O18="","",IF(BN18="","",O18-O18+INDEX(gDP!AD$6:AD$271,MATCH(totalExpenditure!$A18,gDP!$B$6:$B$271))))</f>
        <v/>
      </c>
      <c r="DN18" s="77" t="str">
        <f>IF(P18="","",IF(BO18="","",P18-P18+INDEX(gDP!AE$6:AE$271,MATCH(totalExpenditure!$A18,gDP!$B$6:$B$271))))</f>
        <v/>
      </c>
      <c r="DO18" s="77" t="str">
        <f>IF(Q18="","",IF(BP18="","",Q18-Q18+INDEX(gDP!AF$6:AF$271,MATCH(totalExpenditure!$A18,gDP!$B$6:$B$271))))</f>
        <v/>
      </c>
      <c r="DP18" s="77" t="str">
        <f>IF(R18="","",IF(BQ18="","",R18-R18+INDEX(gDP!AG$6:AG$271,MATCH(totalExpenditure!$A18,gDP!$B$6:$B$271))))</f>
        <v/>
      </c>
      <c r="DQ18" s="77" t="str">
        <f>IF(S18="","",IF(BR18="","",S18-S18+INDEX(gDP!AH$6:AH$271,MATCH(totalExpenditure!$A18,gDP!$B$6:$B$271))))</f>
        <v/>
      </c>
      <c r="DR18" s="77">
        <f>IF(T18="","",IF(BS18="","",T18-T18+INDEX(gDP!AI$6:AI$271,MATCH(totalExpenditure!$A18,gDP!$B$6:$B$271))))</f>
        <v>311420509067.62799</v>
      </c>
      <c r="DS18" s="77">
        <f>IF(U18="","",IF(BT18="","",U18-U18+INDEX(gDP!AJ$6:AJ$271,MATCH(totalExpenditure!$A18,gDP!$B$6:$B$271))))</f>
        <v>325966686052.58099</v>
      </c>
      <c r="DT18" s="77">
        <f>IF(V18="","",IF(BU18="","",V18-V18+INDEX(gDP!AK$6:AK$271,MATCH(totalExpenditure!$A18,gDP!$B$6:$B$271))))</f>
        <v>325518458076.53302</v>
      </c>
      <c r="DU18" s="77">
        <f>IF(W18="","",IF(BV18="","",W18-W18+INDEX(gDP!AL$6:AL$271,MATCH(totalExpenditure!$A18,gDP!$B$6:$B$271))))</f>
        <v>312128302417.08801</v>
      </c>
      <c r="DV18" s="77">
        <f>IF(X18="","",IF(BW18="","",X18-X18+INDEX(gDP!AM$6:AM$271,MATCH(totalExpenditure!$A18,gDP!$B$6:$B$271))))</f>
        <v>322802490487.72101</v>
      </c>
      <c r="DW18" s="77">
        <f>IF(Y18="","",IF(BX18="","",Y18-Y18+INDEX(gDP!AN$6:AN$271,MATCH(totalExpenditure!$A18,gDP!$B$6:$B$271))))</f>
        <v>368166023166.02301</v>
      </c>
      <c r="DX18" s="77">
        <f>IF(Z18="","",IF(BY18="","",Z18-Z18+INDEX(gDP!AO$6:AO$271,MATCH(totalExpenditure!$A18,gDP!$B$6:$B$271))))</f>
        <v>401341880620.72803</v>
      </c>
      <c r="DY18" s="77">
        <f>IF(AA18="","",IF(BZ18="","",AA18-AA18+INDEX(gDP!AP$6:AP$271,MATCH(totalExpenditure!$A18,gDP!$B$6:$B$271))))</f>
        <v>435642611296.586</v>
      </c>
      <c r="DZ18" s="77">
        <f>IF(AB18="","",IF(CA18="","",AB18-AB18+INDEX(gDP!AQ$6:AQ$271,MATCH(totalExpenditure!$A18,gDP!$B$6:$B$271))))</f>
        <v>399674421759.479</v>
      </c>
      <c r="EA18" s="77">
        <f>IF(AC18="","",IF(CB18="","",AC18-AC18+INDEX(gDP!AR$6:AR$271,MATCH(totalExpenditure!$A18,gDP!$B$6:$B$271))))</f>
        <v>389652212056.64899</v>
      </c>
      <c r="EB18" s="77">
        <f>IF(AD18="","",IF(CC18="","",AD18-AD18+INDEX(gDP!AS$6:AS$271,MATCH(totalExpenditure!$A18,gDP!$B$6:$B$271))))</f>
        <v>416167815092.90802</v>
      </c>
      <c r="EC18" s="77">
        <f>IF(AE18="","",IF(CD18="","",AE18-AE18+INDEX(gDP!AT$6:AT$271,MATCH(totalExpenditure!$A18,gDP!$B$6:$B$271))))</f>
        <v>379629301675.10797</v>
      </c>
      <c r="ED18" s="77">
        <f>IF(AF18="","",IF(CE18="","",AF18-AF18+INDEX(gDP!AU$6:AU$271,MATCH(totalExpenditure!$A18,gDP!$B$6:$B$271))))</f>
        <v>395788696012.05902</v>
      </c>
      <c r="EE18" s="77">
        <f>IF(AG18="","",IF(CF18="","",AG18-AG18+INDEX(gDP!AV$6:AV$271,MATCH(totalExpenditure!$A18,gDP!$B$6:$B$271))))</f>
        <v>467739079790.33197</v>
      </c>
      <c r="EF18" s="77">
        <f>IF(AH18="","",IF(CG18="","",AH18-AH18+INDEX(gDP!AW$6:AW$271,MATCH(totalExpenditure!$A18,gDP!$B$6:$B$271))))</f>
        <v>614659980082.51501</v>
      </c>
      <c r="EG18" s="77">
        <f>IF(AI18="","",IF(CH18="","",AI18-AI18+INDEX(gDP!AX$6:AX$271,MATCH(totalExpenditure!$A18,gDP!$B$6:$B$271))))</f>
        <v>695692898676.56006</v>
      </c>
      <c r="EH18" s="77">
        <f>IF(AJ18="","",IF(CI18="","",AJ18-AJ18+INDEX(gDP!AY$6:AY$271,MATCH(totalExpenditure!$A18,gDP!$B$6:$B$271))))</f>
        <v>748417562769.63599</v>
      </c>
      <c r="EI18" s="77">
        <f>IF(AK18="","",IF(CJ18="","",AK18-AK18+INDEX(gDP!AZ$6:AZ$271,MATCH(totalExpenditure!$A18,gDP!$B$6:$B$271))))</f>
        <v>855007458585.224</v>
      </c>
      <c r="EJ18" s="77">
        <f>IF(AL18="","",IF(CK18="","",AL18-AL18+INDEX(gDP!BA$6:BA$271,MATCH(totalExpenditure!$A18,gDP!$B$6:$B$271))))</f>
        <v>1056112427190.38</v>
      </c>
      <c r="EK18" s="77">
        <f>IF(AM18="","",IF(CL18="","",AM18-AM18+INDEX(gDP!BB$6:BB$271,MATCH(totalExpenditure!$A18,gDP!$B$6:$B$271))))</f>
        <v>928762122698.05005</v>
      </c>
      <c r="EL18" s="77">
        <f>IF(AN18="","",IF(CM18="","",AN18-AN18+INDEX(gDP!BC$6:BC$271,MATCH(totalExpenditure!$A18,gDP!$B$6:$B$271))))</f>
        <v>1148890200292.4199</v>
      </c>
      <c r="EM18" s="77">
        <f>IF(AO18="","",IF(CN18="","",AO18-AO18+INDEX(gDP!BD$6:BD$271,MATCH(totalExpenditure!$A18,gDP!$B$6:$B$271))))</f>
        <v>1398701323029.6299</v>
      </c>
      <c r="EN18" s="77">
        <f>IF(AP18="","",IF(CO18="","",AP18-AP18+INDEX(gDP!BE$6:BE$271,MATCH(totalExpenditure!$A18,gDP!$B$6:$B$271))))</f>
        <v>1547649835732.8899</v>
      </c>
      <c r="EO18" s="77">
        <f>IF(AQ18="","",IF(CP18="","",AQ18-AQ18+INDEX(gDP!BF$6:BF$271,MATCH(totalExpenditure!$A18,gDP!$B$6:$B$271))))</f>
        <v>1577301840200.01</v>
      </c>
      <c r="EP18" s="77">
        <f>IF(AR18="","",IF(CQ18="","",AR18-AR18+INDEX(gDP!BG$6:BG$271,MATCH(totalExpenditure!$A18,gDP!$B$6:$B$271))))</f>
        <v>1468597690006.22</v>
      </c>
      <c r="EQ18" s="77">
        <f>IF(AS18="","",IF(CR18="","",AS18-AS18+INDEX(gDP!BH$6:BH$271,MATCH(totalExpenditure!$A18,gDP!$B$6:$B$271))))</f>
        <v>1351768945139.1101</v>
      </c>
      <c r="ER18" s="77">
        <f>IF(AT18="","",IF(CS18="","",AT18-AT18+INDEX(gDP!BI$6:BI$271,MATCH(totalExpenditure!$A18,gDP!$B$6:$B$271))))</f>
        <v>1207580901578.72</v>
      </c>
      <c r="ES18" s="77">
        <f>IF(AU18="","",IF(CT18="","",AU18-AU18+INDEX(gDP!BJ$6:BJ$271,MATCH(totalExpenditure!$A18,gDP!$B$6:$B$271))))</f>
        <v>1326882104817</v>
      </c>
      <c r="ET18" s="77">
        <f>IF(AV18="","",IF(CU18="","",AV18-AV18+INDEX(gDP!BK$6:BK$271,MATCH(totalExpenditure!$A18,gDP!$B$6:$B$271))))</f>
        <v>1429733668185.9099</v>
      </c>
      <c r="EU18" s="77">
        <f>IF(AW18="","",IF(CV18="","",AW18-AW18+INDEX(gDP!BL$6:BL$271,MATCH(totalExpenditure!$A18,gDP!$B$6:$B$271))))</f>
        <v>1394671325960.5701</v>
      </c>
      <c r="EV18" s="77">
        <f>IF(AX18="","",IF(CW18="","",AX18-AX18+INDEX(gDP!BM$6:BM$271,MATCH(totalExpenditure!$A18,gDP!$B$6:$B$271))))</f>
        <v>1330381544909.3</v>
      </c>
      <c r="EW18" s="77">
        <f>IF(AY18="","",IF(CX18="","",AY18-AY18+INDEX(gDP!BN$6:BN$271,MATCH(totalExpenditure!$A18,gDP!$B$6:$B$271))))</f>
        <v>1559033756285.1299</v>
      </c>
      <c r="EX18" s="77" t="str">
        <f>IF(AZ18="","",IF(CY18="","",AZ18-AZ18+INDEX(gDP!BO$6:BO$271,MATCH(totalExpenditure!$A18,gDP!$B$6:$B$271))))</f>
        <v/>
      </c>
    </row>
    <row r="19" spans="1:154" x14ac:dyDescent="0.35">
      <c r="A19" t="s">
        <v>247</v>
      </c>
      <c r="B19" s="77" t="str">
        <f>IF(INDEX([2]pivotTable!B$3:B$308,MATCH(totalExpenditure!$A19,[2]pivotTable!$A$3:$A$308,0))/100*INDEX(gDP!Q$6:Q$271,MATCH(totalExpenditure!$A19,gDP!$B$6:$B$271))=0,"",INDEX([2]pivotTable!B$3:B$308,MATCH(totalExpenditure!$A19,[2]pivotTable!$A$3:$A$308,0))/100*INDEX(gDP!Q$6:Q$271,MATCH(totalExpenditure!$A19,gDP!$B$6:$B$271)))</f>
        <v/>
      </c>
      <c r="C19" s="77" t="str">
        <f>IF(INDEX([2]pivotTable!C$3:C$308,MATCH(totalExpenditure!$A19,[2]pivotTable!$A$3:$A$308,0))/100*INDEX(gDP!R$6:R$271,MATCH(totalExpenditure!$A19,gDP!$B$6:$B$271))=0,"",INDEX([2]pivotTable!C$3:C$308,MATCH(totalExpenditure!$A19,[2]pivotTable!$A$3:$A$308,0))/100*INDEX(gDP!R$6:R$271,MATCH(totalExpenditure!$A19,gDP!$B$6:$B$271)))</f>
        <v/>
      </c>
      <c r="D19" s="77" t="str">
        <f>IF(INDEX([2]pivotTable!D$3:D$308,MATCH(totalExpenditure!$A19,[2]pivotTable!$A$3:$A$308,0))/100*INDEX(gDP!S$6:S$271,MATCH(totalExpenditure!$A19,gDP!$B$6:$B$271))=0,"",INDEX([2]pivotTable!D$3:D$308,MATCH(totalExpenditure!$A19,[2]pivotTable!$A$3:$A$308,0))/100*INDEX(gDP!S$6:S$271,MATCH(totalExpenditure!$A19,gDP!$B$6:$B$271)))</f>
        <v/>
      </c>
      <c r="E19" s="77" t="str">
        <f>IF(INDEX([2]pivotTable!E$3:E$308,MATCH(totalExpenditure!$A19,[2]pivotTable!$A$3:$A$308,0))/100*INDEX(gDP!T$6:T$271,MATCH(totalExpenditure!$A19,gDP!$B$6:$B$271))=0,"",INDEX([2]pivotTable!E$3:E$308,MATCH(totalExpenditure!$A19,[2]pivotTable!$A$3:$A$308,0))/100*INDEX(gDP!T$6:T$271,MATCH(totalExpenditure!$A19,gDP!$B$6:$B$271)))</f>
        <v/>
      </c>
      <c r="F19" s="77" t="str">
        <f>IF(INDEX([2]pivotTable!F$3:F$308,MATCH(totalExpenditure!$A19,[2]pivotTable!$A$3:$A$308,0))/100*INDEX(gDP!U$6:U$271,MATCH(totalExpenditure!$A19,gDP!$B$6:$B$271))=0,"",INDEX([2]pivotTable!F$3:F$308,MATCH(totalExpenditure!$A19,[2]pivotTable!$A$3:$A$308,0))/100*INDEX(gDP!U$6:U$271,MATCH(totalExpenditure!$A19,gDP!$B$6:$B$271)))</f>
        <v/>
      </c>
      <c r="G19" s="77" t="str">
        <f>IF(INDEX([2]pivotTable!G$3:G$308,MATCH(totalExpenditure!$A19,[2]pivotTable!$A$3:$A$308,0))/100*INDEX(gDP!V$6:V$271,MATCH(totalExpenditure!$A19,gDP!$B$6:$B$271))=0,"",INDEX([2]pivotTable!G$3:G$308,MATCH(totalExpenditure!$A19,[2]pivotTable!$A$3:$A$308,0))/100*INDEX(gDP!V$6:V$271,MATCH(totalExpenditure!$A19,gDP!$B$6:$B$271)))</f>
        <v/>
      </c>
      <c r="H19" s="77" t="str">
        <f>IF(INDEX([2]pivotTable!H$3:H$308,MATCH(totalExpenditure!$A19,[2]pivotTable!$A$3:$A$308,0))/100*INDEX(gDP!W$6:W$271,MATCH(totalExpenditure!$A19,gDP!$B$6:$B$271))=0,"",INDEX([2]pivotTable!H$3:H$308,MATCH(totalExpenditure!$A19,[2]pivotTable!$A$3:$A$308,0))/100*INDEX(gDP!W$6:W$271,MATCH(totalExpenditure!$A19,gDP!$B$6:$B$271)))</f>
        <v/>
      </c>
      <c r="I19" s="77" t="str">
        <f>IF(INDEX([2]pivotTable!I$3:I$308,MATCH(totalExpenditure!$A19,[2]pivotTable!$A$3:$A$308,0))/100*INDEX(gDP!X$6:X$271,MATCH(totalExpenditure!$A19,gDP!$B$6:$B$271))=0,"",INDEX([2]pivotTable!I$3:I$308,MATCH(totalExpenditure!$A19,[2]pivotTable!$A$3:$A$308,0))/100*INDEX(gDP!X$6:X$271,MATCH(totalExpenditure!$A19,gDP!$B$6:$B$271)))</f>
        <v/>
      </c>
      <c r="J19" s="77" t="str">
        <f>IF(INDEX([2]pivotTable!J$3:J$308,MATCH(totalExpenditure!$A19,[2]pivotTable!$A$3:$A$308,0))/100*INDEX(gDP!Y$6:Y$271,MATCH(totalExpenditure!$A19,gDP!$B$6:$B$271))=0,"",INDEX([2]pivotTable!J$3:J$308,MATCH(totalExpenditure!$A19,[2]pivotTable!$A$3:$A$308,0))/100*INDEX(gDP!Y$6:Y$271,MATCH(totalExpenditure!$A19,gDP!$B$6:$B$271)))</f>
        <v/>
      </c>
      <c r="K19" s="77" t="str">
        <f>IF(INDEX([2]pivotTable!K$3:K$308,MATCH(totalExpenditure!$A19,[2]pivotTable!$A$3:$A$308,0))/100*INDEX(gDP!Z$6:Z$271,MATCH(totalExpenditure!$A19,gDP!$B$6:$B$271))=0,"",INDEX([2]pivotTable!K$3:K$308,MATCH(totalExpenditure!$A19,[2]pivotTable!$A$3:$A$308,0))/100*INDEX(gDP!Z$6:Z$271,MATCH(totalExpenditure!$A19,gDP!$B$6:$B$271)))</f>
        <v/>
      </c>
      <c r="L19" s="77" t="str">
        <f>IF(INDEX([2]pivotTable!L$3:L$308,MATCH(totalExpenditure!$A19,[2]pivotTable!$A$3:$A$308,0))/100*INDEX(gDP!AA$6:AA$271,MATCH(totalExpenditure!$A19,gDP!$B$6:$B$271))=0,"",INDEX([2]pivotTable!L$3:L$308,MATCH(totalExpenditure!$A19,[2]pivotTable!$A$3:$A$308,0))/100*INDEX(gDP!AA$6:AA$271,MATCH(totalExpenditure!$A19,gDP!$B$6:$B$271)))</f>
        <v/>
      </c>
      <c r="M19" s="77" t="str">
        <f>IF(INDEX([2]pivotTable!M$3:M$308,MATCH(totalExpenditure!$A19,[2]pivotTable!$A$3:$A$308,0))/100*INDEX(gDP!AB$6:AB$271,MATCH(totalExpenditure!$A19,gDP!$B$6:$B$271))=0,"",INDEX([2]pivotTable!M$3:M$308,MATCH(totalExpenditure!$A19,[2]pivotTable!$A$3:$A$308,0))/100*INDEX(gDP!AB$6:AB$271,MATCH(totalExpenditure!$A19,gDP!$B$6:$B$271)))</f>
        <v/>
      </c>
      <c r="N19" s="77" t="str">
        <f>IF(INDEX([2]pivotTable!N$3:N$308,MATCH(totalExpenditure!$A19,[2]pivotTable!$A$3:$A$308,0))/100*INDEX(gDP!AC$6:AC$271,MATCH(totalExpenditure!$A19,gDP!$B$6:$B$271))=0,"",INDEX([2]pivotTable!N$3:N$308,MATCH(totalExpenditure!$A19,[2]pivotTable!$A$3:$A$308,0))/100*INDEX(gDP!AC$6:AC$271,MATCH(totalExpenditure!$A19,gDP!$B$6:$B$271)))</f>
        <v/>
      </c>
      <c r="O19" s="77" t="str">
        <f>IF(INDEX([2]pivotTable!O$3:O$308,MATCH(totalExpenditure!$A19,[2]pivotTable!$A$3:$A$308,0))/100*INDEX(gDP!AD$6:AD$271,MATCH(totalExpenditure!$A19,gDP!$B$6:$B$271))=0,"",INDEX([2]pivotTable!O$3:O$308,MATCH(totalExpenditure!$A19,[2]pivotTable!$A$3:$A$308,0))/100*INDEX(gDP!AD$6:AD$271,MATCH(totalExpenditure!$A19,gDP!$B$6:$B$271)))</f>
        <v/>
      </c>
      <c r="P19" s="77" t="str">
        <f>IF(INDEX([2]pivotTable!P$3:P$308,MATCH(totalExpenditure!$A19,[2]pivotTable!$A$3:$A$308,0))/100*INDEX(gDP!AE$6:AE$271,MATCH(totalExpenditure!$A19,gDP!$B$6:$B$271))=0,"",INDEX([2]pivotTable!P$3:P$308,MATCH(totalExpenditure!$A19,[2]pivotTable!$A$3:$A$308,0))/100*INDEX(gDP!AE$6:AE$271,MATCH(totalExpenditure!$A19,gDP!$B$6:$B$271)))</f>
        <v/>
      </c>
      <c r="Q19" s="77" t="str">
        <f>IF(INDEX([2]pivotTable!Q$3:Q$308,MATCH(totalExpenditure!$A19,[2]pivotTable!$A$3:$A$308,0))/100*INDEX(gDP!AF$6:AF$271,MATCH(totalExpenditure!$A19,gDP!$B$6:$B$271))=0,"",INDEX([2]pivotTable!Q$3:Q$308,MATCH(totalExpenditure!$A19,[2]pivotTable!$A$3:$A$308,0))/100*INDEX(gDP!AF$6:AF$271,MATCH(totalExpenditure!$A19,gDP!$B$6:$B$271)))</f>
        <v/>
      </c>
      <c r="R19" s="77" t="str">
        <f>IF(INDEX([2]pivotTable!R$3:R$308,MATCH(totalExpenditure!$A19,[2]pivotTable!$A$3:$A$308,0))/100*INDEX(gDP!AG$6:AG$271,MATCH(totalExpenditure!$A19,gDP!$B$6:$B$271))=0,"",INDEX([2]pivotTable!R$3:R$308,MATCH(totalExpenditure!$A19,[2]pivotTable!$A$3:$A$308,0))/100*INDEX(gDP!AG$6:AG$271,MATCH(totalExpenditure!$A19,gDP!$B$6:$B$271)))</f>
        <v/>
      </c>
      <c r="S19" s="77" t="str">
        <f>IF(INDEX([2]pivotTable!S$3:S$308,MATCH(totalExpenditure!$A19,[2]pivotTable!$A$3:$A$308,0))/100*INDEX(gDP!AH$6:AH$271,MATCH(totalExpenditure!$A19,gDP!$B$6:$B$271))=0,"",INDEX([2]pivotTable!S$3:S$308,MATCH(totalExpenditure!$A19,[2]pivotTable!$A$3:$A$308,0))/100*INDEX(gDP!AH$6:AH$271,MATCH(totalExpenditure!$A19,gDP!$B$6:$B$271)))</f>
        <v/>
      </c>
      <c r="T19" s="77">
        <f>IF(INDEX([2]pivotTable!T$3:T$308,MATCH(totalExpenditure!$A19,[2]pivotTable!$A$3:$A$308,0))/100*INDEX(gDP!AI$6:AI$271,MATCH(totalExpenditure!$A19,gDP!$B$6:$B$271))=0,"",INDEX([2]pivotTable!T$3:T$308,MATCH(totalExpenditure!$A19,[2]pivotTable!$A$3:$A$308,0))/100*INDEX(gDP!AI$6:AI$271,MATCH(totalExpenditure!$A19,gDP!$B$6:$B$271)))</f>
        <v>3096218982.9359846</v>
      </c>
      <c r="U19" s="77">
        <f>IF(INDEX([2]pivotTable!U$3:U$308,MATCH(totalExpenditure!$A19,[2]pivotTable!$A$3:$A$308,0))/100*INDEX(gDP!AJ$6:AJ$271,MATCH(totalExpenditure!$A19,gDP!$B$6:$B$271))=0,"",INDEX([2]pivotTable!U$3:U$308,MATCH(totalExpenditure!$A19,[2]pivotTable!$A$3:$A$308,0))/100*INDEX(gDP!AJ$6:AJ$271,MATCH(totalExpenditure!$A19,gDP!$B$6:$B$271)))</f>
        <v>3093536367.7077222</v>
      </c>
      <c r="V19" s="77">
        <f>IF(INDEX([2]pivotTable!V$3:V$308,MATCH(totalExpenditure!$A19,[2]pivotTable!$A$3:$A$308,0))/100*INDEX(gDP!AK$6:AK$271,MATCH(totalExpenditure!$A19,gDP!$B$6:$B$271))=0,"",INDEX([2]pivotTable!V$3:V$308,MATCH(totalExpenditure!$A19,[2]pivotTable!$A$3:$A$308,0))/100*INDEX(gDP!AK$6:AK$271,MATCH(totalExpenditure!$A19,gDP!$B$6:$B$271)))</f>
        <v>3355343779.6143236</v>
      </c>
      <c r="W19" s="77">
        <f>IF(INDEX([2]pivotTable!W$3:W$308,MATCH(totalExpenditure!$A19,[2]pivotTable!$A$3:$A$308,0))/100*INDEX(gDP!AL$6:AL$271,MATCH(totalExpenditure!$A19,gDP!$B$6:$B$271))=0,"",INDEX([2]pivotTable!W$3:W$308,MATCH(totalExpenditure!$A19,[2]pivotTable!$A$3:$A$308,0))/100*INDEX(gDP!AL$6:AL$271,MATCH(totalExpenditure!$A19,gDP!$B$6:$B$271)))</f>
        <v>3312607142.0797315</v>
      </c>
      <c r="X19" s="77">
        <f>IF(INDEX([2]pivotTable!X$3:X$308,MATCH(totalExpenditure!$A19,[2]pivotTable!$A$3:$A$308,0))/100*INDEX(gDP!AM$6:AM$271,MATCH(totalExpenditure!$A19,gDP!$B$6:$B$271))=0,"",INDEX([2]pivotTable!X$3:X$308,MATCH(totalExpenditure!$A19,[2]pivotTable!$A$3:$A$308,0))/100*INDEX(gDP!AM$6:AM$271,MATCH(totalExpenditure!$A19,gDP!$B$6:$B$271)))</f>
        <v>3500806175.1596136</v>
      </c>
      <c r="Y19" s="77">
        <f>IF(INDEX([2]pivotTable!Y$3:Y$308,MATCH(totalExpenditure!$A19,[2]pivotTable!$A$3:$A$308,0))/100*INDEX(gDP!AN$6:AN$271,MATCH(totalExpenditure!$A19,gDP!$B$6:$B$271))=0,"",INDEX([2]pivotTable!Y$3:Y$308,MATCH(totalExpenditure!$A19,[2]pivotTable!$A$3:$A$308,0))/100*INDEX(gDP!AN$6:AN$271,MATCH(totalExpenditure!$A19,gDP!$B$6:$B$271)))</f>
        <v>4459208236.6589327</v>
      </c>
      <c r="Z19" s="77">
        <f>IF(INDEX([2]pivotTable!Z$3:Z$308,MATCH(totalExpenditure!$A19,[2]pivotTable!$A$3:$A$308,0))/100*INDEX(gDP!AO$6:AO$271,MATCH(totalExpenditure!$A19,gDP!$B$6:$B$271))=0,"",INDEX([2]pivotTable!Z$3:Z$308,MATCH(totalExpenditure!$A19,[2]pivotTable!$A$3:$A$308,0))/100*INDEX(gDP!AO$6:AO$271,MATCH(totalExpenditure!$A19,gDP!$B$6:$B$271)))</f>
        <v>4270517078.2427883</v>
      </c>
      <c r="AA19" s="77">
        <f>IF(INDEX([2]pivotTable!AA$3:AA$308,MATCH(totalExpenditure!$A19,[2]pivotTable!$A$3:$A$308,0))/100*INDEX(gDP!AP$6:AP$271,MATCH(totalExpenditure!$A19,gDP!$B$6:$B$271))=0,"",INDEX([2]pivotTable!AA$3:AA$308,MATCH(totalExpenditure!$A19,[2]pivotTable!$A$3:$A$308,0))/100*INDEX(gDP!AP$6:AP$271,MATCH(totalExpenditure!$A19,gDP!$B$6:$B$271)))</f>
        <v>3787668201.601079</v>
      </c>
      <c r="AB19" s="77">
        <f>IF(INDEX([2]pivotTable!AB$3:AB$308,MATCH(totalExpenditure!$A19,[2]pivotTable!$A$3:$A$308,0))/100*INDEX(gDP!AQ$6:AQ$271,MATCH(totalExpenditure!$A19,gDP!$B$6:$B$271))=0,"",INDEX([2]pivotTable!AB$3:AB$308,MATCH(totalExpenditure!$A19,[2]pivotTable!$A$3:$A$308,0))/100*INDEX(gDP!AQ$6:AQ$271,MATCH(totalExpenditure!$A19,gDP!$B$6:$B$271)))</f>
        <v>3841374317.4744258</v>
      </c>
      <c r="AC19" s="77">
        <f>IF(INDEX([2]pivotTable!AC$3:AC$308,MATCH(totalExpenditure!$A19,[2]pivotTable!$A$3:$A$308,0))/100*INDEX(gDP!AR$6:AR$271,MATCH(totalExpenditure!$A19,gDP!$B$6:$B$271))=0,"",INDEX([2]pivotTable!AC$3:AC$308,MATCH(totalExpenditure!$A19,[2]pivotTable!$A$3:$A$308,0))/100*INDEX(gDP!AR$6:AR$271,MATCH(totalExpenditure!$A19,gDP!$B$6:$B$271)))</f>
        <v>3693405499.8492184</v>
      </c>
      <c r="AD19" s="77">
        <f>IF(INDEX([2]pivotTable!AD$3:AD$308,MATCH(totalExpenditure!$A19,[2]pivotTable!$A$3:$A$308,0))/100*INDEX(gDP!AS$6:AS$271,MATCH(totalExpenditure!$A19,gDP!$B$6:$B$271))=0,"",INDEX([2]pivotTable!AD$3:AD$308,MATCH(totalExpenditure!$A19,[2]pivotTable!$A$3:$A$308,0))/100*INDEX(gDP!AS$6:AS$271,MATCH(totalExpenditure!$A19,gDP!$B$6:$B$271)))</f>
        <v>3413110520.8023739</v>
      </c>
      <c r="AE19" s="77">
        <f>IF(INDEX([2]pivotTable!AE$3:AE$308,MATCH(totalExpenditure!$A19,[2]pivotTable!$A$3:$A$308,0))/100*INDEX(gDP!AT$6:AT$271,MATCH(totalExpenditure!$A19,gDP!$B$6:$B$271))=0,"",INDEX([2]pivotTable!AE$3:AE$308,MATCH(totalExpenditure!$A19,[2]pivotTable!$A$3:$A$308,0))/100*INDEX(gDP!AT$6:AT$271,MATCH(totalExpenditure!$A19,gDP!$B$6:$B$271)))</f>
        <v>3239143880.7312965</v>
      </c>
      <c r="AF19" s="77">
        <f>IF(INDEX([2]pivotTable!AF$3:AF$308,MATCH(totalExpenditure!$A19,[2]pivotTable!$A$3:$A$308,0))/100*INDEX(gDP!AU$6:AU$271,MATCH(totalExpenditure!$A19,gDP!$B$6:$B$271))=0,"",INDEX([2]pivotTable!AF$3:AF$308,MATCH(totalExpenditure!$A19,[2]pivotTable!$A$3:$A$308,0))/100*INDEX(gDP!AU$6:AU$271,MATCH(totalExpenditure!$A19,gDP!$B$6:$B$271)))</f>
        <v>3344559920.1337442</v>
      </c>
      <c r="AG19" s="77">
        <f>IF(INDEX([2]pivotTable!AG$3:AG$308,MATCH(totalExpenditure!$A19,[2]pivotTable!$A$3:$A$308,0))/100*INDEX(gDP!AV$6:AV$271,MATCH(totalExpenditure!$A19,gDP!$B$6:$B$271))=0,"",INDEX([2]pivotTable!AG$3:AG$308,MATCH(totalExpenditure!$A19,[2]pivotTable!$A$3:$A$308,0))/100*INDEX(gDP!AV$6:AV$271,MATCH(totalExpenditure!$A19,gDP!$B$6:$B$271)))</f>
        <v>4301287551.3528852</v>
      </c>
      <c r="AH19" s="77">
        <f>IF(INDEX([2]pivotTable!AH$3:AH$308,MATCH(totalExpenditure!$A19,[2]pivotTable!$A$3:$A$308,0))/100*INDEX(gDP!AW$6:AW$271,MATCH(totalExpenditure!$A19,gDP!$B$6:$B$271))=0,"",INDEX([2]pivotTable!AH$3:AH$308,MATCH(totalExpenditure!$A19,[2]pivotTable!$A$3:$A$308,0))/100*INDEX(gDP!AW$6:AW$271,MATCH(totalExpenditure!$A19,gDP!$B$6:$B$271)))</f>
        <v>5004195529.8397808</v>
      </c>
      <c r="AI19" s="77">
        <f>IF(INDEX([2]pivotTable!AI$3:AI$308,MATCH(totalExpenditure!$A19,[2]pivotTable!$A$3:$A$308,0))/100*INDEX(gDP!AX$6:AX$271,MATCH(totalExpenditure!$A19,gDP!$B$6:$B$271))=0,"",INDEX([2]pivotTable!AI$3:AI$308,MATCH(totalExpenditure!$A19,[2]pivotTable!$A$3:$A$308,0))/100*INDEX(gDP!AX$6:AX$271,MATCH(totalExpenditure!$A19,gDP!$B$6:$B$271)))</f>
        <v>4931039463.105835</v>
      </c>
      <c r="AJ19" s="77">
        <f>IF(INDEX([2]pivotTable!AJ$3:AJ$308,MATCH(totalExpenditure!$A19,[2]pivotTable!$A$3:$A$308,0))/100*INDEX(gDP!AY$6:AY$271,MATCH(totalExpenditure!$A19,gDP!$B$6:$B$271))=0,"",INDEX([2]pivotTable!AJ$3:AJ$308,MATCH(totalExpenditure!$A19,[2]pivotTable!$A$3:$A$308,0))/100*INDEX(gDP!AY$6:AY$271,MATCH(totalExpenditure!$A19,gDP!$B$6:$B$271)))</f>
        <v>4775176913.520236</v>
      </c>
      <c r="AK19" s="77">
        <f>IF(INDEX([2]pivotTable!AK$3:AK$308,MATCH(totalExpenditure!$A19,[2]pivotTable!$A$3:$A$308,0))/100*INDEX(gDP!AZ$6:AZ$271,MATCH(totalExpenditure!$A19,gDP!$B$6:$B$271))=0,"",INDEX([2]pivotTable!AK$3:AK$308,MATCH(totalExpenditure!$A19,[2]pivotTable!$A$3:$A$308,0))/100*INDEX(gDP!AZ$6:AZ$271,MATCH(totalExpenditure!$A19,gDP!$B$6:$B$271)))</f>
        <v>5876702129.7413855</v>
      </c>
      <c r="AL19" s="77">
        <f>IF(INDEX([2]pivotTable!AL$3:AL$308,MATCH(totalExpenditure!$A19,[2]pivotTable!$A$3:$A$308,0))/100*INDEX(gDP!BA$6:BA$271,MATCH(totalExpenditure!$A19,gDP!$B$6:$B$271))=0,"",INDEX([2]pivotTable!AL$3:AL$308,MATCH(totalExpenditure!$A19,[2]pivotTable!$A$3:$A$308,0))/100*INDEX(gDP!BA$6:BA$271,MATCH(totalExpenditure!$A19,gDP!$B$6:$B$271)))</f>
        <v>7733729648.0087156</v>
      </c>
      <c r="AM19" s="77">
        <f>IF(INDEX([2]pivotTable!AM$3:AM$308,MATCH(totalExpenditure!$A19,[2]pivotTable!$A$3:$A$308,0))/100*INDEX(gDP!BB$6:BB$271,MATCH(totalExpenditure!$A19,gDP!$B$6:$B$271))=0,"",INDEX([2]pivotTable!AM$3:AM$308,MATCH(totalExpenditure!$A19,[2]pivotTable!$A$3:$A$308,0))/100*INDEX(gDP!BB$6:BB$271,MATCH(totalExpenditure!$A19,gDP!$B$6:$B$271)))</f>
        <v>5704974048.675396</v>
      </c>
      <c r="AN19" s="77">
        <f>IF(INDEX([2]pivotTable!AN$3:AN$308,MATCH(totalExpenditure!$A19,[2]pivotTable!$A$3:$A$308,0))/100*INDEX(gDP!BC$6:BC$271,MATCH(totalExpenditure!$A19,gDP!$B$6:$B$271))=0,"",INDEX([2]pivotTable!AN$3:AN$308,MATCH(totalExpenditure!$A19,[2]pivotTable!$A$3:$A$308,0))/100*INDEX(gDP!BC$6:BC$271,MATCH(totalExpenditure!$A19,gDP!$B$6:$B$271)))</f>
        <v>5021121372.9109373</v>
      </c>
      <c r="AO19" s="77">
        <f>IF(INDEX([2]pivotTable!AO$3:AO$308,MATCH(totalExpenditure!$A19,[2]pivotTable!$A$3:$A$308,0))/100*INDEX(gDP!BD$6:BD$271,MATCH(totalExpenditure!$A19,gDP!$B$6:$B$271))=0,"",INDEX([2]pivotTable!AO$3:AO$308,MATCH(totalExpenditure!$A19,[2]pivotTable!$A$3:$A$308,0))/100*INDEX(gDP!BD$6:BD$271,MATCH(totalExpenditure!$A19,gDP!$B$6:$B$271)))</f>
        <v>5352896695.3571358</v>
      </c>
      <c r="AP19" s="77">
        <f>IF(INDEX([2]pivotTable!AP$3:AP$308,MATCH(totalExpenditure!$A19,[2]pivotTable!$A$3:$A$308,0))/100*INDEX(gDP!BE$6:BE$271,MATCH(totalExpenditure!$A19,gDP!$B$6:$B$271))=0,"",INDEX([2]pivotTable!AP$3:AP$308,MATCH(totalExpenditure!$A19,[2]pivotTable!$A$3:$A$308,0))/100*INDEX(gDP!BE$6:BE$271,MATCH(totalExpenditure!$A19,gDP!$B$6:$B$271)))</f>
        <v>4830941429.396266</v>
      </c>
      <c r="AQ19" s="77">
        <f>IF(INDEX([2]pivotTable!AQ$3:AQ$308,MATCH(totalExpenditure!$A19,[2]pivotTable!$A$3:$A$308,0))/100*INDEX(gDP!BF$6:BF$271,MATCH(totalExpenditure!$A19,gDP!$B$6:$B$271))=0,"",INDEX([2]pivotTable!AQ$3:AQ$308,MATCH(totalExpenditure!$A19,[2]pivotTable!$A$3:$A$308,0))/100*INDEX(gDP!BF$6:BF$271,MATCH(totalExpenditure!$A19,gDP!$B$6:$B$271)))</f>
        <v>5334368148.3539286</v>
      </c>
      <c r="AR19" s="77">
        <f>IF(INDEX([2]pivotTable!AR$3:AR$308,MATCH(totalExpenditure!$A19,[2]pivotTable!$A$3:$A$308,0))/100*INDEX(gDP!BG$6:BG$271,MATCH(totalExpenditure!$A19,gDP!$B$6:$B$271))=0,"",INDEX([2]pivotTable!AR$3:AR$308,MATCH(totalExpenditure!$A19,[2]pivotTable!$A$3:$A$308,0))/100*INDEX(gDP!BG$6:BG$271,MATCH(totalExpenditure!$A19,gDP!$B$6:$B$271)))</f>
        <v>5133983857.3179941</v>
      </c>
      <c r="AS19" s="77">
        <f>IF(INDEX([2]pivotTable!AS$3:AS$308,MATCH(totalExpenditure!$A19,[2]pivotTable!$A$3:$A$308,0))/100*INDEX(gDP!BH$6:BH$271,MATCH(totalExpenditure!$A19,gDP!$B$6:$B$271))=0,"",INDEX([2]pivotTable!AS$3:AS$308,MATCH(totalExpenditure!$A19,[2]pivotTable!$A$3:$A$308,0))/100*INDEX(gDP!BH$6:BH$271,MATCH(totalExpenditure!$A19,gDP!$B$6:$B$271)))</f>
        <v>4239879748.6890278</v>
      </c>
      <c r="AT19" s="77">
        <f>IF(INDEX([2]pivotTable!AT$3:AT$308,MATCH(totalExpenditure!$A19,[2]pivotTable!$A$3:$A$308,0))/100*INDEX(gDP!BI$6:BI$271,MATCH(totalExpenditure!$A19,gDP!$B$6:$B$271))=0,"",INDEX([2]pivotTable!AT$3:AT$308,MATCH(totalExpenditure!$A19,[2]pivotTable!$A$3:$A$308,0))/100*INDEX(gDP!BI$6:BI$271,MATCH(totalExpenditure!$A19,gDP!$B$6:$B$271)))</f>
        <v>4670880765.7716885</v>
      </c>
      <c r="AU19" s="77">
        <f>IF(INDEX([2]pivotTable!AU$3:AU$308,MATCH(totalExpenditure!$A19,[2]pivotTable!$A$3:$A$308,0))/100*INDEX(gDP!BJ$6:BJ$271,MATCH(totalExpenditure!$A19,gDP!$B$6:$B$271))=0,"",INDEX([2]pivotTable!AU$3:AU$308,MATCH(totalExpenditure!$A19,[2]pivotTable!$A$3:$A$308,0))/100*INDEX(gDP!BJ$6:BJ$271,MATCH(totalExpenditure!$A19,gDP!$B$6:$B$271)))</f>
        <v>4923681591.7707281</v>
      </c>
      <c r="AV19" s="77">
        <f>IF(INDEX([2]pivotTable!AV$3:AV$308,MATCH(totalExpenditure!$A19,[2]pivotTable!$A$3:$A$308,0))/100*INDEX(gDP!BK$6:BK$271,MATCH(totalExpenditure!$A19,gDP!$B$6:$B$271))=0,"",INDEX([2]pivotTable!AV$3:AV$308,MATCH(totalExpenditure!$A19,[2]pivotTable!$A$3:$A$308,0))/100*INDEX(gDP!BK$6:BK$271,MATCH(totalExpenditure!$A19,gDP!$B$6:$B$271)))</f>
        <v>5277897619.5147829</v>
      </c>
      <c r="AW19" s="77">
        <f>IF(INDEX([2]pivotTable!AW$3:AW$308,MATCH(totalExpenditure!$A19,[2]pivotTable!$A$3:$A$308,0))/100*INDEX(gDP!BL$6:BL$271,MATCH(totalExpenditure!$A19,gDP!$B$6:$B$271))=0,"",INDEX([2]pivotTable!AW$3:AW$308,MATCH(totalExpenditure!$A19,[2]pivotTable!$A$3:$A$308,0))/100*INDEX(gDP!BL$6:BL$271,MATCH(totalExpenditure!$A19,gDP!$B$6:$B$271)))</f>
        <v>5335153870.1430483</v>
      </c>
      <c r="AX19" s="77">
        <f>IF(INDEX([2]pivotTable!AX$3:AX$308,MATCH(totalExpenditure!$A19,[2]pivotTable!$A$3:$A$308,0))/100*INDEX(gDP!BM$6:BM$271,MATCH(totalExpenditure!$A19,gDP!$B$6:$B$271))=0,"",INDEX([2]pivotTable!AX$3:AX$308,MATCH(totalExpenditure!$A19,[2]pivotTable!$A$3:$A$308,0))/100*INDEX(gDP!BM$6:BM$271,MATCH(totalExpenditure!$A19,gDP!$B$6:$B$271)))</f>
        <v>5394611530.2511387</v>
      </c>
      <c r="AY19" s="77">
        <f>IF(INDEX([2]pivotTable!AY$3:AY$308,MATCH(totalExpenditure!$A19,[2]pivotTable!$A$3:$A$308,0))/100*INDEX(gDP!BN$6:BN$271,MATCH(totalExpenditure!$A19,gDP!$B$6:$B$271))=0,"",INDEX([2]pivotTable!AY$3:AY$308,MATCH(totalExpenditure!$A19,[2]pivotTable!$A$3:$A$308,0))/100*INDEX(gDP!BN$6:BN$271,MATCH(totalExpenditure!$A19,gDP!$B$6:$B$271)))</f>
        <v>5751544352.9645643</v>
      </c>
      <c r="AZ19" s="77" t="str">
        <f>IF(INDEX([2]pivotTable!AZ$3:AZ$308,MATCH(totalExpenditure!$A19,[2]pivotTable!$A$3:$A$308,0))/100*INDEX(gDP!BO$6:BO$271,MATCH(totalExpenditure!$A19,gDP!$B$6:$B$271))=0,"",INDEX([2]pivotTable!AZ$3:AZ$308,MATCH(totalExpenditure!$A19,[2]pivotTable!$A$3:$A$308,0))/100*INDEX(gDP!BO$6:BO$271,MATCH(totalExpenditure!$A19,gDP!$B$6:$B$271)))</f>
        <v/>
      </c>
      <c r="BA19" s="77" t="str">
        <f>IF(INDEX([2]pivotTable!B$310:B$615,MATCH(totalExpenditure!$A19,[2]pivotTable!$A$310:$A$615,0))/100*INDEX(gDP!Q$6:Q$271,MATCH(totalExpenditure!$A19,gDP!$B$6:$B$271))=0,"",INDEX([2]pivotTable!B$310:B$615,MATCH(totalExpenditure!$A19,[2]pivotTable!$A$310:$A$615,0))/100*INDEX(gDP!Q$6:Q$271,MATCH(totalExpenditure!$A19,gDP!$B$6:$B$271)))</f>
        <v/>
      </c>
      <c r="BB19" s="77" t="str">
        <f>IF(INDEX([2]pivotTable!C$310:C$615,MATCH(totalExpenditure!$A19,[2]pivotTable!$A$310:$A$615,0))/100*INDEX(gDP!R$6:R$271,MATCH(totalExpenditure!$A19,gDP!$B$6:$B$271))=0,"",INDEX([2]pivotTable!C$310:C$615,MATCH(totalExpenditure!$A19,[2]pivotTable!$A$310:$A$615,0))/100*INDEX(gDP!R$6:R$271,MATCH(totalExpenditure!$A19,gDP!$B$6:$B$271)))</f>
        <v/>
      </c>
      <c r="BC19" s="77" t="str">
        <f>IF(INDEX([2]pivotTable!D$310:D$615,MATCH(totalExpenditure!$A19,[2]pivotTable!$A$310:$A$615,0))/100*INDEX(gDP!S$6:S$271,MATCH(totalExpenditure!$A19,gDP!$B$6:$B$271))=0,"",INDEX([2]pivotTable!D$310:D$615,MATCH(totalExpenditure!$A19,[2]pivotTable!$A$310:$A$615,0))/100*INDEX(gDP!S$6:S$271,MATCH(totalExpenditure!$A19,gDP!$B$6:$B$271)))</f>
        <v/>
      </c>
      <c r="BD19" s="77" t="str">
        <f>IF(INDEX([2]pivotTable!E$310:E$615,MATCH(totalExpenditure!$A19,[2]pivotTable!$A$310:$A$615,0))/100*INDEX(gDP!T$6:T$271,MATCH(totalExpenditure!$A19,gDP!$B$6:$B$271))=0,"",INDEX([2]pivotTable!E$310:E$615,MATCH(totalExpenditure!$A19,[2]pivotTable!$A$310:$A$615,0))/100*INDEX(gDP!T$6:T$271,MATCH(totalExpenditure!$A19,gDP!$B$6:$B$271)))</f>
        <v/>
      </c>
      <c r="BE19" s="77" t="str">
        <f>IF(INDEX([2]pivotTable!F$310:F$615,MATCH(totalExpenditure!$A19,[2]pivotTable!$A$310:$A$615,0))/100*INDEX(gDP!U$6:U$271,MATCH(totalExpenditure!$A19,gDP!$B$6:$B$271))=0,"",INDEX([2]pivotTable!F$310:F$615,MATCH(totalExpenditure!$A19,[2]pivotTable!$A$310:$A$615,0))/100*INDEX(gDP!U$6:U$271,MATCH(totalExpenditure!$A19,gDP!$B$6:$B$271)))</f>
        <v/>
      </c>
      <c r="BF19" s="77" t="str">
        <f>IF(INDEX([2]pivotTable!G$310:G$615,MATCH(totalExpenditure!$A19,[2]pivotTable!$A$310:$A$615,0))/100*INDEX(gDP!V$6:V$271,MATCH(totalExpenditure!$A19,gDP!$B$6:$B$271))=0,"",INDEX([2]pivotTable!G$310:G$615,MATCH(totalExpenditure!$A19,[2]pivotTable!$A$310:$A$615,0))/100*INDEX(gDP!V$6:V$271,MATCH(totalExpenditure!$A19,gDP!$B$6:$B$271)))</f>
        <v/>
      </c>
      <c r="BG19" s="77" t="str">
        <f>IF(INDEX([2]pivotTable!H$310:H$615,MATCH(totalExpenditure!$A19,[2]pivotTable!$A$310:$A$615,0))/100*INDEX(gDP!W$6:W$271,MATCH(totalExpenditure!$A19,gDP!$B$6:$B$271))=0,"",INDEX([2]pivotTable!H$310:H$615,MATCH(totalExpenditure!$A19,[2]pivotTable!$A$310:$A$615,0))/100*INDEX(gDP!W$6:W$271,MATCH(totalExpenditure!$A19,gDP!$B$6:$B$271)))</f>
        <v/>
      </c>
      <c r="BH19" s="77" t="str">
        <f>IF(INDEX([2]pivotTable!I$310:I$615,MATCH(totalExpenditure!$A19,[2]pivotTable!$A$310:$A$615,0))/100*INDEX(gDP!X$6:X$271,MATCH(totalExpenditure!$A19,gDP!$B$6:$B$271))=0,"",INDEX([2]pivotTable!I$310:I$615,MATCH(totalExpenditure!$A19,[2]pivotTable!$A$310:$A$615,0))/100*INDEX(gDP!X$6:X$271,MATCH(totalExpenditure!$A19,gDP!$B$6:$B$271)))</f>
        <v/>
      </c>
      <c r="BI19" s="77" t="str">
        <f>IF(INDEX([2]pivotTable!J$310:J$615,MATCH(totalExpenditure!$A19,[2]pivotTable!$A$310:$A$615,0))/100*INDEX(gDP!Y$6:Y$271,MATCH(totalExpenditure!$A19,gDP!$B$6:$B$271))=0,"",INDEX([2]pivotTable!J$310:J$615,MATCH(totalExpenditure!$A19,[2]pivotTable!$A$310:$A$615,0))/100*INDEX(gDP!Y$6:Y$271,MATCH(totalExpenditure!$A19,gDP!$B$6:$B$271)))</f>
        <v/>
      </c>
      <c r="BJ19" s="77" t="str">
        <f>IF(INDEX([2]pivotTable!K$310:K$615,MATCH(totalExpenditure!$A19,[2]pivotTable!$A$310:$A$615,0))/100*INDEX(gDP!Z$6:Z$271,MATCH(totalExpenditure!$A19,gDP!$B$6:$B$271))=0,"",INDEX([2]pivotTable!K$310:K$615,MATCH(totalExpenditure!$A19,[2]pivotTable!$A$310:$A$615,0))/100*INDEX(gDP!Z$6:Z$271,MATCH(totalExpenditure!$A19,gDP!$B$6:$B$271)))</f>
        <v/>
      </c>
      <c r="BK19" s="77" t="str">
        <f>IF(INDEX([2]pivotTable!L$310:L$615,MATCH(totalExpenditure!$A19,[2]pivotTable!$A$310:$A$615,0))/100*INDEX(gDP!AA$6:AA$271,MATCH(totalExpenditure!$A19,gDP!$B$6:$B$271))=0,"",INDEX([2]pivotTable!L$310:L$615,MATCH(totalExpenditure!$A19,[2]pivotTable!$A$310:$A$615,0))/100*INDEX(gDP!AA$6:AA$271,MATCH(totalExpenditure!$A19,gDP!$B$6:$B$271)))</f>
        <v/>
      </c>
      <c r="BL19" s="77" t="str">
        <f>IF(INDEX([2]pivotTable!M$310:M$615,MATCH(totalExpenditure!$A19,[2]pivotTable!$A$310:$A$615,0))/100*INDEX(gDP!AB$6:AB$271,MATCH(totalExpenditure!$A19,gDP!$B$6:$B$271))=0,"",INDEX([2]pivotTable!M$310:M$615,MATCH(totalExpenditure!$A19,[2]pivotTable!$A$310:$A$615,0))/100*INDEX(gDP!AB$6:AB$271,MATCH(totalExpenditure!$A19,gDP!$B$6:$B$271)))</f>
        <v/>
      </c>
      <c r="BM19" s="77" t="str">
        <f>IF(INDEX([2]pivotTable!N$310:N$615,MATCH(totalExpenditure!$A19,[2]pivotTable!$A$310:$A$615,0))/100*INDEX(gDP!AC$6:AC$271,MATCH(totalExpenditure!$A19,gDP!$B$6:$B$271))=0,"",INDEX([2]pivotTable!N$310:N$615,MATCH(totalExpenditure!$A19,[2]pivotTable!$A$310:$A$615,0))/100*INDEX(gDP!AC$6:AC$271,MATCH(totalExpenditure!$A19,gDP!$B$6:$B$271)))</f>
        <v/>
      </c>
      <c r="BN19" s="77" t="str">
        <f>IF(INDEX([2]pivotTable!O$310:O$615,MATCH(totalExpenditure!$A19,[2]pivotTable!$A$310:$A$615,0))/100*INDEX(gDP!AD$6:AD$271,MATCH(totalExpenditure!$A19,gDP!$B$6:$B$271))=0,"",INDEX([2]pivotTable!O$310:O$615,MATCH(totalExpenditure!$A19,[2]pivotTable!$A$310:$A$615,0))/100*INDEX(gDP!AD$6:AD$271,MATCH(totalExpenditure!$A19,gDP!$B$6:$B$271)))</f>
        <v/>
      </c>
      <c r="BO19" s="77" t="str">
        <f>IF(INDEX([2]pivotTable!P$310:P$615,MATCH(totalExpenditure!$A19,[2]pivotTable!$A$310:$A$615,0))/100*INDEX(gDP!AE$6:AE$271,MATCH(totalExpenditure!$A19,gDP!$B$6:$B$271))=0,"",INDEX([2]pivotTable!P$310:P$615,MATCH(totalExpenditure!$A19,[2]pivotTable!$A$310:$A$615,0))/100*INDEX(gDP!AE$6:AE$271,MATCH(totalExpenditure!$A19,gDP!$B$6:$B$271)))</f>
        <v/>
      </c>
      <c r="BP19" s="77" t="str">
        <f>IF(INDEX([2]pivotTable!Q$310:Q$615,MATCH(totalExpenditure!$A19,[2]pivotTable!$A$310:$A$615,0))/100*INDEX(gDP!AF$6:AF$271,MATCH(totalExpenditure!$A19,gDP!$B$6:$B$271))=0,"",INDEX([2]pivotTable!Q$310:Q$615,MATCH(totalExpenditure!$A19,[2]pivotTable!$A$310:$A$615,0))/100*INDEX(gDP!AF$6:AF$271,MATCH(totalExpenditure!$A19,gDP!$B$6:$B$271)))</f>
        <v/>
      </c>
      <c r="BQ19" s="77" t="str">
        <f>IF(INDEX([2]pivotTable!R$310:R$615,MATCH(totalExpenditure!$A19,[2]pivotTable!$A$310:$A$615,0))/100*INDEX(gDP!AG$6:AG$271,MATCH(totalExpenditure!$A19,gDP!$B$6:$B$271))=0,"",INDEX([2]pivotTable!R$310:R$615,MATCH(totalExpenditure!$A19,[2]pivotTable!$A$310:$A$615,0))/100*INDEX(gDP!AG$6:AG$271,MATCH(totalExpenditure!$A19,gDP!$B$6:$B$271)))</f>
        <v/>
      </c>
      <c r="BR19" s="77" t="str">
        <f>IF(INDEX([2]pivotTable!S$310:S$615,MATCH(totalExpenditure!$A19,[2]pivotTable!$A$310:$A$615,0))/100*INDEX(gDP!AH$6:AH$271,MATCH(totalExpenditure!$A19,gDP!$B$6:$B$271))=0,"",INDEX([2]pivotTable!S$310:S$615,MATCH(totalExpenditure!$A19,[2]pivotTable!$A$310:$A$615,0))/100*INDEX(gDP!AH$6:AH$271,MATCH(totalExpenditure!$A19,gDP!$B$6:$B$271)))</f>
        <v/>
      </c>
      <c r="BS19" s="77">
        <f>IF(INDEX([2]pivotTable!T$310:T$615,MATCH(totalExpenditure!$A19,[2]pivotTable!$A$310:$A$615,0))/100*INDEX(gDP!AI$6:AI$271,MATCH(totalExpenditure!$A19,gDP!$B$6:$B$271))=0,"",INDEX([2]pivotTable!T$310:T$615,MATCH(totalExpenditure!$A19,[2]pivotTable!$A$310:$A$615,0))/100*INDEX(gDP!AI$6:AI$271,MATCH(totalExpenditure!$A19,gDP!$B$6:$B$271)))</f>
        <v>3012987289.8463078</v>
      </c>
      <c r="BT19" s="77">
        <f>IF(INDEX([2]pivotTable!U$310:U$615,MATCH(totalExpenditure!$A19,[2]pivotTable!$A$310:$A$615,0))/100*INDEX(gDP!AJ$6:AJ$271,MATCH(totalExpenditure!$A19,gDP!$B$6:$B$271))=0,"",INDEX([2]pivotTable!U$310:U$615,MATCH(totalExpenditure!$A19,[2]pivotTable!$A$310:$A$615,0))/100*INDEX(gDP!AJ$6:AJ$271,MATCH(totalExpenditure!$A19,gDP!$B$6:$B$271)))</f>
        <v>3197812874.4843874</v>
      </c>
      <c r="BU19" s="77">
        <f>IF(INDEX([2]pivotTable!V$310:V$615,MATCH(totalExpenditure!$A19,[2]pivotTable!$A$310:$A$615,0))/100*INDEX(gDP!AK$6:AK$271,MATCH(totalExpenditure!$A19,gDP!$B$6:$B$271))=0,"",INDEX([2]pivotTable!V$310:V$615,MATCH(totalExpenditure!$A19,[2]pivotTable!$A$310:$A$615,0))/100*INDEX(gDP!AK$6:AK$271,MATCH(totalExpenditure!$A19,gDP!$B$6:$B$271)))</f>
        <v>3706484407.7134976</v>
      </c>
      <c r="BV19" s="77">
        <f>IF(INDEX([2]pivotTable!W$310:W$615,MATCH(totalExpenditure!$A19,[2]pivotTable!$A$310:$A$615,0))/100*INDEX(gDP!AL$6:AL$271,MATCH(totalExpenditure!$A19,gDP!$B$6:$B$271))=0,"",INDEX([2]pivotTable!W$310:W$615,MATCH(totalExpenditure!$A19,[2]pivotTable!$A$310:$A$615,0))/100*INDEX(gDP!AL$6:AL$271,MATCH(totalExpenditure!$A19,gDP!$B$6:$B$271)))</f>
        <v>3769518472.0217633</v>
      </c>
      <c r="BW19" s="77">
        <f>IF(INDEX([2]pivotTable!X$310:X$615,MATCH(totalExpenditure!$A19,[2]pivotTable!$A$310:$A$615,0))/100*INDEX(gDP!AM$6:AM$271,MATCH(totalExpenditure!$A19,gDP!$B$6:$B$271))=0,"",INDEX([2]pivotTable!X$310:X$615,MATCH(totalExpenditure!$A19,[2]pivotTable!$A$310:$A$615,0))/100*INDEX(gDP!AM$6:AM$271,MATCH(totalExpenditure!$A19,gDP!$B$6:$B$271)))</f>
        <v>4192826000.481863</v>
      </c>
      <c r="BX19" s="77">
        <f>IF(INDEX([2]pivotTable!Y$310:Y$615,MATCH(totalExpenditure!$A19,[2]pivotTable!$A$310:$A$615,0))/100*INDEX(gDP!AN$6:AN$271,MATCH(totalExpenditure!$A19,gDP!$B$6:$B$271))=0,"",INDEX([2]pivotTable!Y$310:Y$615,MATCH(totalExpenditure!$A19,[2]pivotTable!$A$310:$A$615,0))/100*INDEX(gDP!AN$6:AN$271,MATCH(totalExpenditure!$A19,gDP!$B$6:$B$271)))</f>
        <v>7351667633.4106722</v>
      </c>
      <c r="BY19" s="77">
        <f>IF(INDEX([2]pivotTable!Z$310:Z$615,MATCH(totalExpenditure!$A19,[2]pivotTable!$A$310:$A$615,0))/100*INDEX(gDP!AO$6:AO$271,MATCH(totalExpenditure!$A19,gDP!$B$6:$B$271))=0,"",INDEX([2]pivotTable!Z$310:Z$615,MATCH(totalExpenditure!$A19,[2]pivotTable!$A$310:$A$615,0))/100*INDEX(gDP!AO$6:AO$271,MATCH(totalExpenditure!$A19,gDP!$B$6:$B$271)))</f>
        <v>7236153938.1336126</v>
      </c>
      <c r="BZ19" s="77">
        <f>IF(INDEX([2]pivotTable!AA$310:AA$615,MATCH(totalExpenditure!$A19,[2]pivotTable!$A$310:$A$615,0))/100*INDEX(gDP!AP$6:AP$271,MATCH(totalExpenditure!$A19,gDP!$B$6:$B$271))=0,"",INDEX([2]pivotTable!AA$310:AA$615,MATCH(totalExpenditure!$A19,[2]pivotTable!$A$310:$A$615,0))/100*INDEX(gDP!AP$6:AP$271,MATCH(totalExpenditure!$A19,gDP!$B$6:$B$271)))</f>
        <v>6490105626.3389273</v>
      </c>
      <c r="CA19" s="77">
        <f>IF(INDEX([2]pivotTable!AB$310:AB$615,MATCH(totalExpenditure!$A19,[2]pivotTable!$A$310:$A$615,0))/100*INDEX(gDP!AQ$6:AQ$271,MATCH(totalExpenditure!$A19,gDP!$B$6:$B$271))=0,"",INDEX([2]pivotTable!AB$310:AB$615,MATCH(totalExpenditure!$A19,[2]pivotTable!$A$310:$A$615,0))/100*INDEX(gDP!AQ$6:AQ$271,MATCH(totalExpenditure!$A19,gDP!$B$6:$B$271)))</f>
        <v>6547797132.0586796</v>
      </c>
      <c r="CB19" s="77">
        <f>IF(INDEX([2]pivotTable!AC$310:AC$615,MATCH(totalExpenditure!$A19,[2]pivotTable!$A$310:$A$615,0))/100*INDEX(gDP!AR$6:AR$271,MATCH(totalExpenditure!$A19,gDP!$B$6:$B$271))=0,"",INDEX([2]pivotTable!AC$310:AC$615,MATCH(totalExpenditure!$A19,[2]pivotTable!$A$310:$A$615,0))/100*INDEX(gDP!AR$6:AR$271,MATCH(totalExpenditure!$A19,gDP!$B$6:$B$271)))</f>
        <v>6539500326.2036152</v>
      </c>
      <c r="CC19" s="77">
        <f>IF(INDEX([2]pivotTable!AD$310:AD$615,MATCH(totalExpenditure!$A19,[2]pivotTable!$A$310:$A$615,0))/100*INDEX(gDP!AS$6:AS$271,MATCH(totalExpenditure!$A19,gDP!$B$6:$B$271))=0,"",INDEX([2]pivotTable!AD$310:AD$615,MATCH(totalExpenditure!$A19,[2]pivotTable!$A$310:$A$615,0))/100*INDEX(gDP!AS$6:AS$271,MATCH(totalExpenditure!$A19,gDP!$B$6:$B$271)))</f>
        <v>5622754326.1773205</v>
      </c>
      <c r="CD19" s="77">
        <f>IF(INDEX([2]pivotTable!AE$310:AE$615,MATCH(totalExpenditure!$A19,[2]pivotTable!$A$310:$A$615,0))/100*INDEX(gDP!AT$6:AT$271,MATCH(totalExpenditure!$A19,gDP!$B$6:$B$271))=0,"",INDEX([2]pivotTable!AE$310:AE$615,MATCH(totalExpenditure!$A19,[2]pivotTable!$A$310:$A$615,0))/100*INDEX(gDP!AT$6:AT$271,MATCH(totalExpenditure!$A19,gDP!$B$6:$B$271)))</f>
        <v>5708003545.9228334</v>
      </c>
      <c r="CE19" s="77">
        <f>IF(INDEX([2]pivotTable!AF$310:AF$615,MATCH(totalExpenditure!$A19,[2]pivotTable!$A$310:$A$615,0))/100*INDEX(gDP!AU$6:AU$271,MATCH(totalExpenditure!$A19,gDP!$B$6:$B$271))=0,"",INDEX([2]pivotTable!AF$310:AF$615,MATCH(totalExpenditure!$A19,[2]pivotTable!$A$310:$A$615,0))/100*INDEX(gDP!AU$6:AU$271,MATCH(totalExpenditure!$A19,gDP!$B$6:$B$271)))</f>
        <v>6174572160.246912</v>
      </c>
      <c r="CF19" s="77">
        <f>IF(INDEX([2]pivotTable!AG$310:AG$615,MATCH(totalExpenditure!$A19,[2]pivotTable!$A$310:$A$615,0))/100*INDEX(gDP!AV$6:AV$271,MATCH(totalExpenditure!$A19,gDP!$B$6:$B$271))=0,"",INDEX([2]pivotTable!AG$310:AG$615,MATCH(totalExpenditure!$A19,[2]pivotTable!$A$310:$A$615,0))/100*INDEX(gDP!AV$6:AV$271,MATCH(totalExpenditure!$A19,gDP!$B$6:$B$271)))</f>
        <v>7553480577.9855547</v>
      </c>
      <c r="CG19" s="77">
        <f>IF(INDEX([2]pivotTable!AH$310:AH$615,MATCH(totalExpenditure!$A19,[2]pivotTable!$A$310:$A$615,0))/100*INDEX(gDP!AW$6:AW$271,MATCH(totalExpenditure!$A19,gDP!$B$6:$B$271))=0,"",INDEX([2]pivotTable!AH$310:AH$615,MATCH(totalExpenditure!$A19,[2]pivotTable!$A$310:$A$615,0))/100*INDEX(gDP!AW$6:AW$271,MATCH(totalExpenditure!$A19,gDP!$B$6:$B$271)))</f>
        <v>8802560811.5253983</v>
      </c>
      <c r="CH19" s="77">
        <f>IF(INDEX([2]pivotTable!AI$310:AI$615,MATCH(totalExpenditure!$A19,[2]pivotTable!$A$310:$A$615,0))/100*INDEX(gDP!AX$6:AX$271,MATCH(totalExpenditure!$A19,gDP!$B$6:$B$271))=0,"",INDEX([2]pivotTable!AI$310:AI$615,MATCH(totalExpenditure!$A19,[2]pivotTable!$A$310:$A$615,0))/100*INDEX(gDP!AX$6:AX$271,MATCH(totalExpenditure!$A19,gDP!$B$6:$B$271)))</f>
        <v>8724146742.4180145</v>
      </c>
      <c r="CI19" s="77">
        <f>IF(INDEX([2]pivotTable!AJ$310:AJ$615,MATCH(totalExpenditure!$A19,[2]pivotTable!$A$310:$A$615,0))/100*INDEX(gDP!AY$6:AY$271,MATCH(totalExpenditure!$A19,gDP!$B$6:$B$271))=0,"",INDEX([2]pivotTable!AJ$310:AJ$615,MATCH(totalExpenditure!$A19,[2]pivotTable!$A$310:$A$615,0))/100*INDEX(gDP!AY$6:AY$271,MATCH(totalExpenditure!$A19,gDP!$B$6:$B$271)))</f>
        <v>9214073762.7080612</v>
      </c>
      <c r="CJ19" s="77">
        <f>IF(INDEX([2]pivotTable!AK$310:AK$615,MATCH(totalExpenditure!$A19,[2]pivotTable!$A$310:$A$615,0))/100*INDEX(gDP!AZ$6:AZ$271,MATCH(totalExpenditure!$A19,gDP!$B$6:$B$271))=0,"",INDEX([2]pivotTable!AK$310:AK$615,MATCH(totalExpenditure!$A19,[2]pivotTable!$A$310:$A$615,0))/100*INDEX(gDP!AZ$6:AZ$271,MATCH(totalExpenditure!$A19,gDP!$B$6:$B$271)))</f>
        <v>10235580530.609167</v>
      </c>
      <c r="CK19" s="77">
        <f>IF(INDEX([2]pivotTable!AL$310:AL$615,MATCH(totalExpenditure!$A19,[2]pivotTable!$A$310:$A$615,0))/100*INDEX(gDP!BA$6:BA$271,MATCH(totalExpenditure!$A19,gDP!$B$6:$B$271))=0,"",INDEX([2]pivotTable!AL$310:AL$615,MATCH(totalExpenditure!$A19,[2]pivotTable!$A$310:$A$615,0))/100*INDEX(gDP!BA$6:BA$271,MATCH(totalExpenditure!$A19,gDP!$B$6:$B$271)))</f>
        <v>11622197068.795221</v>
      </c>
      <c r="CL19" s="77">
        <f>IF(INDEX([2]pivotTable!AM$310:AM$615,MATCH(totalExpenditure!$A19,[2]pivotTable!$A$310:$A$615,0))/100*INDEX(gDP!BB$6:BB$271,MATCH(totalExpenditure!$A19,gDP!$B$6:$B$271))=0,"",INDEX([2]pivotTable!AM$310:AM$615,MATCH(totalExpenditure!$A19,[2]pivotTable!$A$310:$A$615,0))/100*INDEX(gDP!BB$6:BB$271,MATCH(totalExpenditure!$A19,gDP!$B$6:$B$271)))</f>
        <v>11369772223.768572</v>
      </c>
      <c r="CM19" s="77">
        <f>IF(INDEX([2]pivotTable!AN$310:AN$615,MATCH(totalExpenditure!$A19,[2]pivotTable!$A$310:$A$615,0))/100*INDEX(gDP!BC$6:BC$271,MATCH(totalExpenditure!$A19,gDP!$B$6:$B$271))=0,"",INDEX([2]pivotTable!AN$310:AN$615,MATCH(totalExpenditure!$A19,[2]pivotTable!$A$310:$A$615,0))/100*INDEX(gDP!BC$6:BC$271,MATCH(totalExpenditure!$A19,gDP!$B$6:$B$271)))</f>
        <v>10787565449.613342</v>
      </c>
      <c r="CN19" s="77">
        <f>IF(INDEX([2]pivotTable!AO$310:AO$615,MATCH(totalExpenditure!$A19,[2]pivotTable!$A$310:$A$615,0))/100*INDEX(gDP!BD$6:BD$271,MATCH(totalExpenditure!$A19,gDP!$B$6:$B$271))=0,"",INDEX([2]pivotTable!AO$310:AO$615,MATCH(totalExpenditure!$A19,[2]pivotTable!$A$310:$A$615,0))/100*INDEX(gDP!BD$6:BD$271,MATCH(totalExpenditure!$A19,gDP!$B$6:$B$271)))</f>
        <v>11525995303.712542</v>
      </c>
      <c r="CO19" s="77">
        <f>IF(INDEX([2]pivotTable!AP$310:AP$615,MATCH(totalExpenditure!$A19,[2]pivotTable!$A$310:$A$615,0))/100*INDEX(gDP!BE$6:BE$271,MATCH(totalExpenditure!$A19,gDP!$B$6:$B$271))=0,"",INDEX([2]pivotTable!AP$310:AP$615,MATCH(totalExpenditure!$A19,[2]pivotTable!$A$310:$A$615,0))/100*INDEX(gDP!BE$6:BE$271,MATCH(totalExpenditure!$A19,gDP!$B$6:$B$271)))</f>
        <v>11053849033.364338</v>
      </c>
      <c r="CP19" s="77">
        <f>IF(INDEX([2]pivotTable!AQ$310:AQ$615,MATCH(totalExpenditure!$A19,[2]pivotTable!$A$310:$A$615,0))/100*INDEX(gDP!BF$6:BF$271,MATCH(totalExpenditure!$A19,gDP!$B$6:$B$271))=0,"",INDEX([2]pivotTable!AQ$310:AQ$615,MATCH(totalExpenditure!$A19,[2]pivotTable!$A$310:$A$615,0))/100*INDEX(gDP!BF$6:BF$271,MATCH(totalExpenditure!$A19,gDP!$B$6:$B$271)))</f>
        <v>11486099158.149183</v>
      </c>
      <c r="CQ19" s="77">
        <f>IF(INDEX([2]pivotTable!AR$310:AR$615,MATCH(totalExpenditure!$A19,[2]pivotTable!$A$310:$A$615,0))/100*INDEX(gDP!BG$6:BG$271,MATCH(totalExpenditure!$A19,gDP!$B$6:$B$271))=0,"",INDEX([2]pivotTable!AR$310:AR$615,MATCH(totalExpenditure!$A19,[2]pivotTable!$A$310:$A$615,0))/100*INDEX(gDP!BG$6:BG$271,MATCH(totalExpenditure!$A19,gDP!$B$6:$B$271)))</f>
        <v>11861273049.66571</v>
      </c>
      <c r="CR19" s="77">
        <f>IF(INDEX([2]pivotTable!AS$310:AS$615,MATCH(totalExpenditure!$A19,[2]pivotTable!$A$310:$A$615,0))/100*INDEX(gDP!BH$6:BH$271,MATCH(totalExpenditure!$A19,gDP!$B$6:$B$271))=0,"",INDEX([2]pivotTable!AS$310:AS$615,MATCH(totalExpenditure!$A19,[2]pivotTable!$A$310:$A$615,0))/100*INDEX(gDP!BH$6:BH$271,MATCH(totalExpenditure!$A19,gDP!$B$6:$B$271)))</f>
        <v>10351418125.177715</v>
      </c>
      <c r="CS19" s="77">
        <f>IF(INDEX([2]pivotTable!AT$310:AT$615,MATCH(totalExpenditure!$A19,[2]pivotTable!$A$310:$A$615,0))/100*INDEX(gDP!BI$6:BI$271,MATCH(totalExpenditure!$A19,gDP!$B$6:$B$271))=0,"",INDEX([2]pivotTable!AT$310:AT$615,MATCH(totalExpenditure!$A19,[2]pivotTable!$A$310:$A$615,0))/100*INDEX(gDP!BI$6:BI$271,MATCH(totalExpenditure!$A19,gDP!$B$6:$B$271)))</f>
        <v>10727192267.153624</v>
      </c>
      <c r="CT19" s="77">
        <f>IF(INDEX([2]pivotTable!AU$310:AU$615,MATCH(totalExpenditure!$A19,[2]pivotTable!$A$310:$A$615,0))/100*INDEX(gDP!BJ$6:BJ$271,MATCH(totalExpenditure!$A19,gDP!$B$6:$B$271))=0,"",INDEX([2]pivotTable!AU$310:AU$615,MATCH(totalExpenditure!$A19,[2]pivotTable!$A$310:$A$615,0))/100*INDEX(gDP!BJ$6:BJ$271,MATCH(totalExpenditure!$A19,gDP!$B$6:$B$271)))</f>
        <v>11432955560.55237</v>
      </c>
      <c r="CU19" s="77">
        <f>IF(INDEX([2]pivotTable!AV$310:AV$615,MATCH(totalExpenditure!$A19,[2]pivotTable!$A$310:$A$615,0))/100*INDEX(gDP!BK$6:BK$271,MATCH(totalExpenditure!$A19,gDP!$B$6:$B$271))=0,"",INDEX([2]pivotTable!AV$310:AV$615,MATCH(totalExpenditure!$A19,[2]pivotTable!$A$310:$A$615,0))/100*INDEX(gDP!BK$6:BK$271,MATCH(totalExpenditure!$A19,gDP!$B$6:$B$271)))</f>
        <v>12421259052.823586</v>
      </c>
      <c r="CV19" s="77">
        <f>IF(INDEX([2]pivotTable!AW$310:AW$615,MATCH(totalExpenditure!$A19,[2]pivotTable!$A$310:$A$615,0))/100*INDEX(gDP!BL$6:BL$271,MATCH(totalExpenditure!$A19,gDP!$B$6:$B$271))=0,"",INDEX([2]pivotTable!AW$310:AW$615,MATCH(totalExpenditure!$A19,[2]pivotTable!$A$310:$A$615,0))/100*INDEX(gDP!BL$6:BL$271,MATCH(totalExpenditure!$A19,gDP!$B$6:$B$271)))</f>
        <v>11959636592.237333</v>
      </c>
      <c r="CW19" s="77">
        <f>IF(INDEX([2]pivotTable!AX$310:AX$615,MATCH(totalExpenditure!$A19,[2]pivotTable!$A$310:$A$615,0))/100*INDEX(gDP!BM$6:BM$271,MATCH(totalExpenditure!$A19,gDP!$B$6:$B$271))=0,"",INDEX([2]pivotTable!AX$310:AX$615,MATCH(totalExpenditure!$A19,[2]pivotTable!$A$310:$A$615,0))/100*INDEX(gDP!BM$6:BM$271,MATCH(totalExpenditure!$A19,gDP!$B$6:$B$271)))</f>
        <v>12529420328.325226</v>
      </c>
      <c r="CX19" s="77">
        <f>IF(INDEX([2]pivotTable!AY$310:AY$615,MATCH(totalExpenditure!$A19,[2]pivotTable!$A$310:$A$615,0))/100*INDEX(gDP!BN$6:BN$271,MATCH(totalExpenditure!$A19,gDP!$B$6:$B$271))=0,"",INDEX([2]pivotTable!AY$310:AY$615,MATCH(totalExpenditure!$A19,[2]pivotTable!$A$310:$A$615,0))/100*INDEX(gDP!BN$6:BN$271,MATCH(totalExpenditure!$A19,gDP!$B$6:$B$271)))</f>
        <v>13659917838.290838</v>
      </c>
      <c r="CY19" s="77" t="str">
        <f>IF(INDEX([2]pivotTable!AZ$310:AZ$615,MATCH(totalExpenditure!$A19,[2]pivotTable!$A$310:$A$615,0))/100*INDEX(gDP!BO$6:BO$271,MATCH(totalExpenditure!$A19,gDP!$B$6:$B$271))=0,"",INDEX([2]pivotTable!AZ$310:AZ$615,MATCH(totalExpenditure!$A19,[2]pivotTable!$A$310:$A$615,0))/100*INDEX(gDP!BO$6:BO$271,MATCH(totalExpenditure!$A19,gDP!$B$6:$B$271)))</f>
        <v/>
      </c>
      <c r="CZ19" s="77" t="str">
        <f>IF(B19="","",IF(BA19="","",B19-B19+INDEX(gDP!Q$6:Q$271,MATCH(totalExpenditure!$A19,gDP!$B$6:$B$271))))</f>
        <v/>
      </c>
      <c r="DA19" s="77" t="str">
        <f>IF(C19="","",IF(BB19="","",C19-C19+INDEX(gDP!R$6:R$271,MATCH(totalExpenditure!$A19,gDP!$B$6:$B$271))))</f>
        <v/>
      </c>
      <c r="DB19" s="77" t="str">
        <f>IF(D19="","",IF(BC19="","",D19-D19+INDEX(gDP!S$6:S$271,MATCH(totalExpenditure!$A19,gDP!$B$6:$B$271))))</f>
        <v/>
      </c>
      <c r="DC19" s="77" t="str">
        <f>IF(E19="","",IF(BD19="","",E19-E19+INDEX(gDP!T$6:T$271,MATCH(totalExpenditure!$A19,gDP!$B$6:$B$271))))</f>
        <v/>
      </c>
      <c r="DD19" s="77" t="str">
        <f>IF(F19="","",IF(BE19="","",F19-F19+INDEX(gDP!U$6:U$271,MATCH(totalExpenditure!$A19,gDP!$B$6:$B$271))))</f>
        <v/>
      </c>
      <c r="DE19" s="77" t="str">
        <f>IF(G19="","",IF(BF19="","",G19-G19+INDEX(gDP!V$6:V$271,MATCH(totalExpenditure!$A19,gDP!$B$6:$B$271))))</f>
        <v/>
      </c>
      <c r="DF19" s="77" t="str">
        <f>IF(H19="","",IF(BG19="","",H19-H19+INDEX(gDP!W$6:W$271,MATCH(totalExpenditure!$A19,gDP!$B$6:$B$271))))</f>
        <v/>
      </c>
      <c r="DG19" s="77" t="str">
        <f>IF(I19="","",IF(BH19="","",I19-I19+INDEX(gDP!X$6:X$271,MATCH(totalExpenditure!$A19,gDP!$B$6:$B$271))))</f>
        <v/>
      </c>
      <c r="DH19" s="77" t="str">
        <f>IF(J19="","",IF(BI19="","",J19-J19+INDEX(gDP!Y$6:Y$271,MATCH(totalExpenditure!$A19,gDP!$B$6:$B$271))))</f>
        <v/>
      </c>
      <c r="DI19" s="77" t="str">
        <f>IF(K19="","",IF(BJ19="","",K19-K19+INDEX(gDP!Z$6:Z$271,MATCH(totalExpenditure!$A19,gDP!$B$6:$B$271))))</f>
        <v/>
      </c>
      <c r="DJ19" s="77" t="str">
        <f>IF(L19="","",IF(BK19="","",L19-L19+INDEX(gDP!AA$6:AA$271,MATCH(totalExpenditure!$A19,gDP!$B$6:$B$271))))</f>
        <v/>
      </c>
      <c r="DK19" s="77" t="str">
        <f>IF(M19="","",IF(BL19="","",M19-M19+INDEX(gDP!AB$6:AB$271,MATCH(totalExpenditure!$A19,gDP!$B$6:$B$271))))</f>
        <v/>
      </c>
      <c r="DL19" s="77" t="str">
        <f>IF(N19="","",IF(BM19="","",N19-N19+INDEX(gDP!AC$6:AC$271,MATCH(totalExpenditure!$A19,gDP!$B$6:$B$271))))</f>
        <v/>
      </c>
      <c r="DM19" s="77" t="str">
        <f>IF(O19="","",IF(BN19="","",O19-O19+INDEX(gDP!AD$6:AD$271,MATCH(totalExpenditure!$A19,gDP!$B$6:$B$271))))</f>
        <v/>
      </c>
      <c r="DN19" s="77" t="str">
        <f>IF(P19="","",IF(BO19="","",P19-P19+INDEX(gDP!AE$6:AE$271,MATCH(totalExpenditure!$A19,gDP!$B$6:$B$271))))</f>
        <v/>
      </c>
      <c r="DO19" s="77" t="str">
        <f>IF(Q19="","",IF(BP19="","",Q19-Q19+INDEX(gDP!AF$6:AF$271,MATCH(totalExpenditure!$A19,gDP!$B$6:$B$271))))</f>
        <v/>
      </c>
      <c r="DP19" s="77" t="str">
        <f>IF(R19="","",IF(BQ19="","",R19-R19+INDEX(gDP!AG$6:AG$271,MATCH(totalExpenditure!$A19,gDP!$B$6:$B$271))))</f>
        <v/>
      </c>
      <c r="DQ19" s="77" t="str">
        <f>IF(S19="","",IF(BR19="","",S19-S19+INDEX(gDP!AH$6:AH$271,MATCH(totalExpenditure!$A19,gDP!$B$6:$B$271))))</f>
        <v/>
      </c>
      <c r="DR19" s="77">
        <f>IF(T19="","",IF(BS19="","",T19-T19+INDEX(gDP!AI$6:AI$271,MATCH(totalExpenditure!$A19,gDP!$B$6:$B$271))))</f>
        <v>166463386179.354</v>
      </c>
      <c r="DS19" s="77">
        <f>IF(U19="","",IF(BT19="","",U19-U19+INDEX(gDP!AJ$6:AJ$271,MATCH(totalExpenditure!$A19,gDP!$B$6:$B$271))))</f>
        <v>173794177961.108</v>
      </c>
      <c r="DT19" s="77">
        <f>IF(V19="","",IF(BU19="","",V19-V19+INDEX(gDP!AK$6:AK$271,MATCH(totalExpenditure!$A19,gDP!$B$6:$B$271))))</f>
        <v>195078126721.763</v>
      </c>
      <c r="DU19" s="77">
        <f>IF(W19="","",IF(BV19="","",W19-W19+INDEX(gDP!AL$6:AL$271,MATCH(totalExpenditure!$A19,gDP!$B$6:$B$271))))</f>
        <v>190379720809.17999</v>
      </c>
      <c r="DV19" s="77">
        <f>IF(X19="","",IF(BW19="","",X19-X19+INDEX(gDP!AM$6:AM$271,MATCH(totalExpenditure!$A19,gDP!$B$6:$B$271))))</f>
        <v>203535242741.83801</v>
      </c>
      <c r="DW19" s="77">
        <f>IF(Y19="","",IF(BX19="","",Y19-Y19+INDEX(gDP!AN$6:AN$271,MATCH(totalExpenditure!$A19,gDP!$B$6:$B$271))))</f>
        <v>241038283062.64499</v>
      </c>
      <c r="DX19" s="77">
        <f>IF(Z19="","",IF(BY19="","",Z19-Z19+INDEX(gDP!AO$6:AO$271,MATCH(totalExpenditure!$A19,gDP!$B$6:$B$271))))</f>
        <v>237250948791.26599</v>
      </c>
      <c r="DY19" s="77">
        <f>IF(AA19="","",IF(BZ19="","",AA19-AA19+INDEX(gDP!AP$6:AP$271,MATCH(totalExpenditure!$A19,gDP!$B$6:$B$271))))</f>
        <v>212790348404.55499</v>
      </c>
      <c r="DZ19" s="77">
        <f>IF(AB19="","",IF(CA19="","",AB19-AB19+INDEX(gDP!AQ$6:AQ$271,MATCH(totalExpenditure!$A19,gDP!$B$6:$B$271))))</f>
        <v>218259904401.95599</v>
      </c>
      <c r="EA19" s="77">
        <f>IF(AC19="","",IF(CB19="","",AC19-AC19+INDEX(gDP!AR$6:AR$271,MATCH(totalExpenditure!$A19,gDP!$B$6:$B$271))))</f>
        <v>217259147049.95401</v>
      </c>
      <c r="EB19" s="77">
        <f>IF(AD19="","",IF(CC19="","",AD19-AD19+INDEX(gDP!AS$6:AS$271,MATCH(totalExpenditure!$A19,gDP!$B$6:$B$271))))</f>
        <v>197289625479.90601</v>
      </c>
      <c r="EC19" s="77">
        <f>IF(AE19="","",IF(CD19="","",AE19-AE19+INDEX(gDP!AT$6:AT$271,MATCH(totalExpenditure!$A19,gDP!$B$6:$B$271))))</f>
        <v>197508773215.323</v>
      </c>
      <c r="ED19" s="77">
        <f>IF(AF19="","",IF(CE19="","",AF19-AF19+INDEX(gDP!AU$6:AU$271,MATCH(totalExpenditure!$A19,gDP!$B$6:$B$271))))</f>
        <v>214394866675.23999</v>
      </c>
      <c r="EE19" s="77">
        <f>IF(AG19="","",IF(CF19="","",AG19-AG19+INDEX(gDP!AV$6:AV$271,MATCH(totalExpenditure!$A19,gDP!$B$6:$B$271))))</f>
        <v>262273631180.05399</v>
      </c>
      <c r="EF19" s="77">
        <f>IF(AH19="","",IF(CG19="","",AH19-AH19+INDEX(gDP!AW$6:AW$271,MATCH(totalExpenditure!$A19,gDP!$B$6:$B$271))))</f>
        <v>301457562038.54102</v>
      </c>
      <c r="EG19" s="77">
        <f>IF(AI19="","",IF(CH19="","",AI19-AI19+INDEX(gDP!AX$6:AX$271,MATCH(totalExpenditure!$A19,gDP!$B$6:$B$271))))</f>
        <v>316092273276.01501</v>
      </c>
      <c r="EH19" s="77">
        <f>IF(AJ19="","",IF(CI19="","",AJ19-AJ19+INDEX(gDP!AY$6:AY$271,MATCH(totalExpenditure!$A19,gDP!$B$6:$B$271))))</f>
        <v>336280064332.41101</v>
      </c>
      <c r="EI19" s="77">
        <f>IF(AK19="","",IF(CJ19="","",AK19-AK19+INDEX(gDP!AZ$6:AZ$271,MATCH(totalExpenditure!$A19,gDP!$B$6:$B$271))))</f>
        <v>389185571506.052</v>
      </c>
      <c r="EJ19" s="77">
        <f>IF(AL19="","",IF(CK19="","",AL19-AL19+INDEX(gDP!BA$6:BA$271,MATCH(totalExpenditure!$A19,gDP!$B$6:$B$271))))</f>
        <v>432051935642.94501</v>
      </c>
      <c r="EK19" s="77">
        <f>IF(AM19="","",IF(CL19="","",AM19-AM19+INDEX(gDP!BB$6:BB$271,MATCH(totalExpenditure!$A19,gDP!$B$6:$B$271))))</f>
        <v>401758735822.211</v>
      </c>
      <c r="EL19" s="77">
        <f>IF(AN19="","",IF(CM19="","",AN19-AN19+INDEX(gDP!BC$6:BC$271,MATCH(totalExpenditure!$A19,gDP!$B$6:$B$271))))</f>
        <v>392275107258.66699</v>
      </c>
      <c r="EM19" s="77">
        <f>IF(AO19="","",IF(CN19="","",AO19-AO19+INDEX(gDP!BD$6:BD$271,MATCH(totalExpenditure!$A19,gDP!$B$6:$B$271))))</f>
        <v>431685217367.51099</v>
      </c>
      <c r="EN19" s="77">
        <f>IF(AP19="","",IF(CO19="","",AP19-AP19+INDEX(gDP!BE$6:BE$271,MATCH(totalExpenditure!$A19,gDP!$B$6:$B$271))))</f>
        <v>409401816050.53101</v>
      </c>
      <c r="EO19" s="77">
        <f>IF(AQ19="","",IF(CP19="","",AQ19-AQ19+INDEX(gDP!BF$6:BF$271,MATCH(totalExpenditure!$A19,gDP!$B$6:$B$271))))</f>
        <v>430190979705.96198</v>
      </c>
      <c r="EP19" s="77">
        <f>IF(AR19="","",IF(CQ19="","",AR19-AR19+INDEX(gDP!BG$6:BG$271,MATCH(totalExpenditure!$A19,gDP!$B$6:$B$271))))</f>
        <v>442584815286.034</v>
      </c>
      <c r="EQ19" s="77">
        <f>IF(AS19="","",IF(CR19="","",AS19-AS19+INDEX(gDP!BH$6:BH$271,MATCH(totalExpenditure!$A19,gDP!$B$6:$B$271))))</f>
        <v>381971148530.54303</v>
      </c>
      <c r="ER19" s="77">
        <f>IF(AT19="","",IF(CS19="","",AT19-AT19+INDEX(gDP!BI$6:BI$271,MATCH(totalExpenditure!$A19,gDP!$B$6:$B$271))))</f>
        <v>395837353031.49902</v>
      </c>
      <c r="ES19" s="77">
        <f>IF(AU19="","",IF(CT19="","",AU19-AU19+INDEX(gDP!BJ$6:BJ$271,MATCH(totalExpenditure!$A19,gDP!$B$6:$B$271))))</f>
        <v>417261151844.97699</v>
      </c>
      <c r="ET19" s="77">
        <f>IF(AV19="","",IF(CU19="","",AV19-AV19+INDEX(gDP!BK$6:BK$271,MATCH(totalExpenditure!$A19,gDP!$B$6:$B$271))))</f>
        <v>454991174096.10199</v>
      </c>
      <c r="EU19" s="77">
        <f>IF(AW19="","",IF(CV19="","",AW19-AW19+INDEX(gDP!BL$6:BL$271,MATCH(totalExpenditure!$A19,gDP!$B$6:$B$271))))</f>
        <v>444596155845.25403</v>
      </c>
      <c r="EV19" s="77">
        <f>IF(AX19="","",IF(CW19="","",AX19-AX19+INDEX(gDP!BM$6:BM$271,MATCH(totalExpenditure!$A19,gDP!$B$6:$B$271))))</f>
        <v>435049316955.737</v>
      </c>
      <c r="EW19" s="77">
        <f>IF(AY19="","",IF(CX19="","",AY19-AY19+INDEX(gDP!BN$6:BN$271,MATCH(totalExpenditure!$A19,gDP!$B$6:$B$271))))</f>
        <v>479295362747.047</v>
      </c>
      <c r="EX19" s="77" t="str">
        <f>IF(AZ19="","",IF(CY19="","",AZ19-AZ19+INDEX(gDP!BO$6:BO$271,MATCH(totalExpenditure!$A19,gDP!$B$6:$B$271))))</f>
        <v/>
      </c>
    </row>
    <row r="20" spans="1:154" x14ac:dyDescent="0.35">
      <c r="A20" t="s">
        <v>249</v>
      </c>
      <c r="B20" s="77" t="str">
        <f>IF(INDEX([2]pivotTable!B$3:B$308,MATCH(totalExpenditure!$A20,[2]pivotTable!$A$3:$A$308,0))/100*INDEX(gDP!Q$6:Q$271,MATCH(totalExpenditure!$A20,gDP!$B$6:$B$271))=0,"",INDEX([2]pivotTable!B$3:B$308,MATCH(totalExpenditure!$A20,[2]pivotTable!$A$3:$A$308,0))/100*INDEX(gDP!Q$6:Q$271,MATCH(totalExpenditure!$A20,gDP!$B$6:$B$271)))</f>
        <v/>
      </c>
      <c r="C20" s="77" t="str">
        <f>IF(INDEX([2]pivotTable!C$3:C$308,MATCH(totalExpenditure!$A20,[2]pivotTable!$A$3:$A$308,0))/100*INDEX(gDP!R$6:R$271,MATCH(totalExpenditure!$A20,gDP!$B$6:$B$271))=0,"",INDEX([2]pivotTable!C$3:C$308,MATCH(totalExpenditure!$A20,[2]pivotTable!$A$3:$A$308,0))/100*INDEX(gDP!R$6:R$271,MATCH(totalExpenditure!$A20,gDP!$B$6:$B$271)))</f>
        <v/>
      </c>
      <c r="D20" s="77" t="str">
        <f>IF(INDEX([2]pivotTable!D$3:D$308,MATCH(totalExpenditure!$A20,[2]pivotTable!$A$3:$A$308,0))/100*INDEX(gDP!S$6:S$271,MATCH(totalExpenditure!$A20,gDP!$B$6:$B$271))=0,"",INDEX([2]pivotTable!D$3:D$308,MATCH(totalExpenditure!$A20,[2]pivotTable!$A$3:$A$308,0))/100*INDEX(gDP!S$6:S$271,MATCH(totalExpenditure!$A20,gDP!$B$6:$B$271)))</f>
        <v/>
      </c>
      <c r="E20" s="77" t="str">
        <f>IF(INDEX([2]pivotTable!E$3:E$308,MATCH(totalExpenditure!$A20,[2]pivotTable!$A$3:$A$308,0))/100*INDEX(gDP!T$6:T$271,MATCH(totalExpenditure!$A20,gDP!$B$6:$B$271))=0,"",INDEX([2]pivotTable!E$3:E$308,MATCH(totalExpenditure!$A20,[2]pivotTable!$A$3:$A$308,0))/100*INDEX(gDP!T$6:T$271,MATCH(totalExpenditure!$A20,gDP!$B$6:$B$271)))</f>
        <v/>
      </c>
      <c r="F20" s="77" t="str">
        <f>IF(INDEX([2]pivotTable!F$3:F$308,MATCH(totalExpenditure!$A20,[2]pivotTable!$A$3:$A$308,0))/100*INDEX(gDP!U$6:U$271,MATCH(totalExpenditure!$A20,gDP!$B$6:$B$271))=0,"",INDEX([2]pivotTable!F$3:F$308,MATCH(totalExpenditure!$A20,[2]pivotTable!$A$3:$A$308,0))/100*INDEX(gDP!U$6:U$271,MATCH(totalExpenditure!$A20,gDP!$B$6:$B$271)))</f>
        <v/>
      </c>
      <c r="G20" s="77" t="str">
        <f>IF(INDEX([2]pivotTable!G$3:G$308,MATCH(totalExpenditure!$A20,[2]pivotTable!$A$3:$A$308,0))/100*INDEX(gDP!V$6:V$271,MATCH(totalExpenditure!$A20,gDP!$B$6:$B$271))=0,"",INDEX([2]pivotTable!G$3:G$308,MATCH(totalExpenditure!$A20,[2]pivotTable!$A$3:$A$308,0))/100*INDEX(gDP!V$6:V$271,MATCH(totalExpenditure!$A20,gDP!$B$6:$B$271)))</f>
        <v/>
      </c>
      <c r="H20" s="77" t="str">
        <f>IF(INDEX([2]pivotTable!H$3:H$308,MATCH(totalExpenditure!$A20,[2]pivotTable!$A$3:$A$308,0))/100*INDEX(gDP!W$6:W$271,MATCH(totalExpenditure!$A20,gDP!$B$6:$B$271))=0,"",INDEX([2]pivotTable!H$3:H$308,MATCH(totalExpenditure!$A20,[2]pivotTable!$A$3:$A$308,0))/100*INDEX(gDP!W$6:W$271,MATCH(totalExpenditure!$A20,gDP!$B$6:$B$271)))</f>
        <v/>
      </c>
      <c r="I20" s="77" t="str">
        <f>IF(INDEX([2]pivotTable!I$3:I$308,MATCH(totalExpenditure!$A20,[2]pivotTable!$A$3:$A$308,0))/100*INDEX(gDP!X$6:X$271,MATCH(totalExpenditure!$A20,gDP!$B$6:$B$271))=0,"",INDEX([2]pivotTable!I$3:I$308,MATCH(totalExpenditure!$A20,[2]pivotTable!$A$3:$A$308,0))/100*INDEX(gDP!X$6:X$271,MATCH(totalExpenditure!$A20,gDP!$B$6:$B$271)))</f>
        <v/>
      </c>
      <c r="J20" s="77" t="str">
        <f>IF(INDEX([2]pivotTable!J$3:J$308,MATCH(totalExpenditure!$A20,[2]pivotTable!$A$3:$A$308,0))/100*INDEX(gDP!Y$6:Y$271,MATCH(totalExpenditure!$A20,gDP!$B$6:$B$271))=0,"",INDEX([2]pivotTable!J$3:J$308,MATCH(totalExpenditure!$A20,[2]pivotTable!$A$3:$A$308,0))/100*INDEX(gDP!Y$6:Y$271,MATCH(totalExpenditure!$A20,gDP!$B$6:$B$271)))</f>
        <v/>
      </c>
      <c r="K20" s="77" t="str">
        <f>IF(INDEX([2]pivotTable!K$3:K$308,MATCH(totalExpenditure!$A20,[2]pivotTable!$A$3:$A$308,0))/100*INDEX(gDP!Z$6:Z$271,MATCH(totalExpenditure!$A20,gDP!$B$6:$B$271))=0,"",INDEX([2]pivotTable!K$3:K$308,MATCH(totalExpenditure!$A20,[2]pivotTable!$A$3:$A$308,0))/100*INDEX(gDP!Z$6:Z$271,MATCH(totalExpenditure!$A20,gDP!$B$6:$B$271)))</f>
        <v/>
      </c>
      <c r="L20" s="77" t="str">
        <f>IF(INDEX([2]pivotTable!L$3:L$308,MATCH(totalExpenditure!$A20,[2]pivotTable!$A$3:$A$308,0))/100*INDEX(gDP!AA$6:AA$271,MATCH(totalExpenditure!$A20,gDP!$B$6:$B$271))=0,"",INDEX([2]pivotTable!L$3:L$308,MATCH(totalExpenditure!$A20,[2]pivotTable!$A$3:$A$308,0))/100*INDEX(gDP!AA$6:AA$271,MATCH(totalExpenditure!$A20,gDP!$B$6:$B$271)))</f>
        <v/>
      </c>
      <c r="M20" s="77" t="str">
        <f>IF(INDEX([2]pivotTable!M$3:M$308,MATCH(totalExpenditure!$A20,[2]pivotTable!$A$3:$A$308,0))/100*INDEX(gDP!AB$6:AB$271,MATCH(totalExpenditure!$A20,gDP!$B$6:$B$271))=0,"",INDEX([2]pivotTable!M$3:M$308,MATCH(totalExpenditure!$A20,[2]pivotTable!$A$3:$A$308,0))/100*INDEX(gDP!AB$6:AB$271,MATCH(totalExpenditure!$A20,gDP!$B$6:$B$271)))</f>
        <v/>
      </c>
      <c r="N20" s="77" t="str">
        <f>IF(INDEX([2]pivotTable!N$3:N$308,MATCH(totalExpenditure!$A20,[2]pivotTable!$A$3:$A$308,0))/100*INDEX(gDP!AC$6:AC$271,MATCH(totalExpenditure!$A20,gDP!$B$6:$B$271))=0,"",INDEX([2]pivotTable!N$3:N$308,MATCH(totalExpenditure!$A20,[2]pivotTable!$A$3:$A$308,0))/100*INDEX(gDP!AC$6:AC$271,MATCH(totalExpenditure!$A20,gDP!$B$6:$B$271)))</f>
        <v/>
      </c>
      <c r="O20" s="77" t="str">
        <f>IF(INDEX([2]pivotTable!O$3:O$308,MATCH(totalExpenditure!$A20,[2]pivotTable!$A$3:$A$308,0))/100*INDEX(gDP!AD$6:AD$271,MATCH(totalExpenditure!$A20,gDP!$B$6:$B$271))=0,"",INDEX([2]pivotTable!O$3:O$308,MATCH(totalExpenditure!$A20,[2]pivotTable!$A$3:$A$308,0))/100*INDEX(gDP!AD$6:AD$271,MATCH(totalExpenditure!$A20,gDP!$B$6:$B$271)))</f>
        <v/>
      </c>
      <c r="P20" s="77" t="str">
        <f>IF(INDEX([2]pivotTable!P$3:P$308,MATCH(totalExpenditure!$A20,[2]pivotTable!$A$3:$A$308,0))/100*INDEX(gDP!AE$6:AE$271,MATCH(totalExpenditure!$A20,gDP!$B$6:$B$271))=0,"",INDEX([2]pivotTable!P$3:P$308,MATCH(totalExpenditure!$A20,[2]pivotTable!$A$3:$A$308,0))/100*INDEX(gDP!AE$6:AE$271,MATCH(totalExpenditure!$A20,gDP!$B$6:$B$271)))</f>
        <v/>
      </c>
      <c r="Q20" s="77" t="str">
        <f>IF(INDEX([2]pivotTable!Q$3:Q$308,MATCH(totalExpenditure!$A20,[2]pivotTable!$A$3:$A$308,0))/100*INDEX(gDP!AF$6:AF$271,MATCH(totalExpenditure!$A20,gDP!$B$6:$B$271))=0,"",INDEX([2]pivotTable!Q$3:Q$308,MATCH(totalExpenditure!$A20,[2]pivotTable!$A$3:$A$308,0))/100*INDEX(gDP!AF$6:AF$271,MATCH(totalExpenditure!$A20,gDP!$B$6:$B$271)))</f>
        <v/>
      </c>
      <c r="R20" s="77" t="str">
        <f>IF(INDEX([2]pivotTable!R$3:R$308,MATCH(totalExpenditure!$A20,[2]pivotTable!$A$3:$A$308,0))/100*INDEX(gDP!AG$6:AG$271,MATCH(totalExpenditure!$A20,gDP!$B$6:$B$271))=0,"",INDEX([2]pivotTable!R$3:R$308,MATCH(totalExpenditure!$A20,[2]pivotTable!$A$3:$A$308,0))/100*INDEX(gDP!AG$6:AG$271,MATCH(totalExpenditure!$A20,gDP!$B$6:$B$271)))</f>
        <v/>
      </c>
      <c r="S20" s="77" t="str">
        <f>IF(INDEX([2]pivotTable!S$3:S$308,MATCH(totalExpenditure!$A20,[2]pivotTable!$A$3:$A$308,0))/100*INDEX(gDP!AH$6:AH$271,MATCH(totalExpenditure!$A20,gDP!$B$6:$B$271))=0,"",INDEX([2]pivotTable!S$3:S$308,MATCH(totalExpenditure!$A20,[2]pivotTable!$A$3:$A$308,0))/100*INDEX(gDP!AH$6:AH$271,MATCH(totalExpenditure!$A20,gDP!$B$6:$B$271)))</f>
        <v/>
      </c>
      <c r="T20" s="77" t="str">
        <f>IF(INDEX([2]pivotTable!T$3:T$308,MATCH(totalExpenditure!$A20,[2]pivotTable!$A$3:$A$308,0))/100*INDEX(gDP!AI$6:AI$271,MATCH(totalExpenditure!$A20,gDP!$B$6:$B$271))=0,"",INDEX([2]pivotTable!T$3:T$308,MATCH(totalExpenditure!$A20,[2]pivotTable!$A$3:$A$308,0))/100*INDEX(gDP!AI$6:AI$271,MATCH(totalExpenditure!$A20,gDP!$B$6:$B$271)))</f>
        <v/>
      </c>
      <c r="U20" s="77" t="str">
        <f>IF(INDEX([2]pivotTable!U$3:U$308,MATCH(totalExpenditure!$A20,[2]pivotTable!$A$3:$A$308,0))/100*INDEX(gDP!AJ$6:AJ$271,MATCH(totalExpenditure!$A20,gDP!$B$6:$B$271))=0,"",INDEX([2]pivotTable!U$3:U$308,MATCH(totalExpenditure!$A20,[2]pivotTable!$A$3:$A$308,0))/100*INDEX(gDP!AJ$6:AJ$271,MATCH(totalExpenditure!$A20,gDP!$B$6:$B$271)))</f>
        <v/>
      </c>
      <c r="V20" s="77" t="str">
        <f>IF(INDEX([2]pivotTable!V$3:V$308,MATCH(totalExpenditure!$A20,[2]pivotTable!$A$3:$A$308,0))/100*INDEX(gDP!AK$6:AK$271,MATCH(totalExpenditure!$A20,gDP!$B$6:$B$271))=0,"",INDEX([2]pivotTable!V$3:V$308,MATCH(totalExpenditure!$A20,[2]pivotTable!$A$3:$A$308,0))/100*INDEX(gDP!AK$6:AK$271,MATCH(totalExpenditure!$A20,gDP!$B$6:$B$271)))</f>
        <v/>
      </c>
      <c r="W20" s="77" t="str">
        <f>IF(INDEX([2]pivotTable!W$3:W$308,MATCH(totalExpenditure!$A20,[2]pivotTable!$A$3:$A$308,0))/100*INDEX(gDP!AL$6:AL$271,MATCH(totalExpenditure!$A20,gDP!$B$6:$B$271))=0,"",INDEX([2]pivotTable!W$3:W$308,MATCH(totalExpenditure!$A20,[2]pivotTable!$A$3:$A$308,0))/100*INDEX(gDP!AL$6:AL$271,MATCH(totalExpenditure!$A20,gDP!$B$6:$B$271)))</f>
        <v/>
      </c>
      <c r="X20" s="77">
        <f>IF(INDEX([2]pivotTable!X$3:X$308,MATCH(totalExpenditure!$A20,[2]pivotTable!$A$3:$A$308,0))/100*INDEX(gDP!AM$6:AM$271,MATCH(totalExpenditure!$A20,gDP!$B$6:$B$271))=0,"",INDEX([2]pivotTable!X$3:X$308,MATCH(totalExpenditure!$A20,[2]pivotTable!$A$3:$A$308,0))/100*INDEX(gDP!AM$6:AM$271,MATCH(totalExpenditure!$A20,gDP!$B$6:$B$271)))</f>
        <v>49992612.523683026</v>
      </c>
      <c r="Y20" s="77">
        <f>IF(INDEX([2]pivotTable!Y$3:Y$308,MATCH(totalExpenditure!$A20,[2]pivotTable!$A$3:$A$308,0))/100*INDEX(gDP!AN$6:AN$271,MATCH(totalExpenditure!$A20,gDP!$B$6:$B$271))=0,"",INDEX([2]pivotTable!Y$3:Y$308,MATCH(totalExpenditure!$A20,[2]pivotTable!$A$3:$A$308,0))/100*INDEX(gDP!AN$6:AN$271,MATCH(totalExpenditure!$A20,gDP!$B$6:$B$271)))</f>
        <v>100319244.50753291</v>
      </c>
      <c r="Z20" s="77">
        <f>IF(INDEX([2]pivotTable!Z$3:Z$308,MATCH(totalExpenditure!$A20,[2]pivotTable!$A$3:$A$308,0))/100*INDEX(gDP!AO$6:AO$271,MATCH(totalExpenditure!$A20,gDP!$B$6:$B$271))=0,"",INDEX([2]pivotTable!Z$3:Z$308,MATCH(totalExpenditure!$A20,[2]pivotTable!$A$3:$A$308,0))/100*INDEX(gDP!AO$6:AO$271,MATCH(totalExpenditure!$A20,gDP!$B$6:$B$271)))</f>
        <v>72424368.180058599</v>
      </c>
      <c r="AA20" s="77">
        <f>IF(INDEX([2]pivotTable!AA$3:AA$308,MATCH(totalExpenditure!$A20,[2]pivotTable!$A$3:$A$308,0))/100*INDEX(gDP!AP$6:AP$271,MATCH(totalExpenditure!$A20,gDP!$B$6:$B$271))=0,"",INDEX([2]pivotTable!AA$3:AA$308,MATCH(totalExpenditure!$A20,[2]pivotTable!$A$3:$A$308,0))/100*INDEX(gDP!AP$6:AP$271,MATCH(totalExpenditure!$A20,gDP!$B$6:$B$271)))</f>
        <v>89945626.195778295</v>
      </c>
      <c r="AB20" s="77">
        <f>IF(INDEX([2]pivotTable!AB$3:AB$308,MATCH(totalExpenditure!$A20,[2]pivotTable!$A$3:$A$308,0))/100*INDEX(gDP!AQ$6:AQ$271,MATCH(totalExpenditure!$A20,gDP!$B$6:$B$271))=0,"",INDEX([2]pivotTable!AB$3:AB$308,MATCH(totalExpenditure!$A20,[2]pivotTable!$A$3:$A$308,0))/100*INDEX(gDP!AQ$6:AQ$271,MATCH(totalExpenditure!$A20,gDP!$B$6:$B$271)))</f>
        <v>124498319.97932278</v>
      </c>
      <c r="AC20" s="77">
        <f>IF(INDEX([2]pivotTable!AC$3:AC$308,MATCH(totalExpenditure!$A20,[2]pivotTable!$A$3:$A$308,0))/100*INDEX(gDP!AR$6:AR$271,MATCH(totalExpenditure!$A20,gDP!$B$6:$B$271))=0,"",INDEX([2]pivotTable!AC$3:AC$308,MATCH(totalExpenditure!$A20,[2]pivotTable!$A$3:$A$308,0))/100*INDEX(gDP!AR$6:AR$271,MATCH(totalExpenditure!$A20,gDP!$B$6:$B$271)))</f>
        <v>114531214.16253951</v>
      </c>
      <c r="AD20" s="77" t="str">
        <f>IF(INDEX([2]pivotTable!AD$3:AD$308,MATCH(totalExpenditure!$A20,[2]pivotTable!$A$3:$A$308,0))/100*INDEX(gDP!AS$6:AS$271,MATCH(totalExpenditure!$A20,gDP!$B$6:$B$271))=0,"",INDEX([2]pivotTable!AD$3:AD$308,MATCH(totalExpenditure!$A20,[2]pivotTable!$A$3:$A$308,0))/100*INDEX(gDP!AS$6:AS$271,MATCH(totalExpenditure!$A20,gDP!$B$6:$B$271)))</f>
        <v/>
      </c>
      <c r="AE20" s="77" t="str">
        <f>IF(INDEX([2]pivotTable!AE$3:AE$308,MATCH(totalExpenditure!$A20,[2]pivotTable!$A$3:$A$308,0))/100*INDEX(gDP!AT$6:AT$271,MATCH(totalExpenditure!$A20,gDP!$B$6:$B$271))=0,"",INDEX([2]pivotTable!AE$3:AE$308,MATCH(totalExpenditure!$A20,[2]pivotTable!$A$3:$A$308,0))/100*INDEX(gDP!AT$6:AT$271,MATCH(totalExpenditure!$A20,gDP!$B$6:$B$271)))</f>
        <v/>
      </c>
      <c r="AF20" s="77" t="str">
        <f>IF(INDEX([2]pivotTable!AF$3:AF$308,MATCH(totalExpenditure!$A20,[2]pivotTable!$A$3:$A$308,0))/100*INDEX(gDP!AU$6:AU$271,MATCH(totalExpenditure!$A20,gDP!$B$6:$B$271))=0,"",INDEX([2]pivotTable!AF$3:AF$308,MATCH(totalExpenditure!$A20,[2]pivotTable!$A$3:$A$308,0))/100*INDEX(gDP!AU$6:AU$271,MATCH(totalExpenditure!$A20,gDP!$B$6:$B$271)))</f>
        <v/>
      </c>
      <c r="AG20" s="77" t="str">
        <f>IF(INDEX([2]pivotTable!AG$3:AG$308,MATCH(totalExpenditure!$A20,[2]pivotTable!$A$3:$A$308,0))/100*INDEX(gDP!AV$6:AV$271,MATCH(totalExpenditure!$A20,gDP!$B$6:$B$271))=0,"",INDEX([2]pivotTable!AG$3:AG$308,MATCH(totalExpenditure!$A20,[2]pivotTable!$A$3:$A$308,0))/100*INDEX(gDP!AV$6:AV$271,MATCH(totalExpenditure!$A20,gDP!$B$6:$B$271)))</f>
        <v/>
      </c>
      <c r="AH20" s="77" t="str">
        <f>IF(INDEX([2]pivotTable!AH$3:AH$308,MATCH(totalExpenditure!$A20,[2]pivotTable!$A$3:$A$308,0))/100*INDEX(gDP!AW$6:AW$271,MATCH(totalExpenditure!$A20,gDP!$B$6:$B$271))=0,"",INDEX([2]pivotTable!AH$3:AH$308,MATCH(totalExpenditure!$A20,[2]pivotTable!$A$3:$A$308,0))/100*INDEX(gDP!AW$6:AW$271,MATCH(totalExpenditure!$A20,gDP!$B$6:$B$271)))</f>
        <v/>
      </c>
      <c r="AI20" s="77" t="str">
        <f>IF(INDEX([2]pivotTable!AI$3:AI$308,MATCH(totalExpenditure!$A20,[2]pivotTable!$A$3:$A$308,0))/100*INDEX(gDP!AX$6:AX$271,MATCH(totalExpenditure!$A20,gDP!$B$6:$B$271))=0,"",INDEX([2]pivotTable!AI$3:AI$308,MATCH(totalExpenditure!$A20,[2]pivotTable!$A$3:$A$308,0))/100*INDEX(gDP!AX$6:AX$271,MATCH(totalExpenditure!$A20,gDP!$B$6:$B$271)))</f>
        <v/>
      </c>
      <c r="AJ20" s="77" t="str">
        <f>IF(INDEX([2]pivotTable!AJ$3:AJ$308,MATCH(totalExpenditure!$A20,[2]pivotTable!$A$3:$A$308,0))/100*INDEX(gDP!AY$6:AY$271,MATCH(totalExpenditure!$A20,gDP!$B$6:$B$271))=0,"",INDEX([2]pivotTable!AJ$3:AJ$308,MATCH(totalExpenditure!$A20,[2]pivotTable!$A$3:$A$308,0))/100*INDEX(gDP!AY$6:AY$271,MATCH(totalExpenditure!$A20,gDP!$B$6:$B$271)))</f>
        <v/>
      </c>
      <c r="AK20" s="77" t="str">
        <f>IF(INDEX([2]pivotTable!AK$3:AK$308,MATCH(totalExpenditure!$A20,[2]pivotTable!$A$3:$A$308,0))/100*INDEX(gDP!AZ$6:AZ$271,MATCH(totalExpenditure!$A20,gDP!$B$6:$B$271))=0,"",INDEX([2]pivotTable!AK$3:AK$308,MATCH(totalExpenditure!$A20,[2]pivotTable!$A$3:$A$308,0))/100*INDEX(gDP!AZ$6:AZ$271,MATCH(totalExpenditure!$A20,gDP!$B$6:$B$271)))</f>
        <v/>
      </c>
      <c r="AL20" s="77">
        <f>IF(INDEX([2]pivotTable!AL$3:AL$308,MATCH(totalExpenditure!$A20,[2]pivotTable!$A$3:$A$308,0))/100*INDEX(gDP!BA$6:BA$271,MATCH(totalExpenditure!$A20,gDP!$B$6:$B$271))=0,"",INDEX([2]pivotTable!AL$3:AL$308,MATCH(totalExpenditure!$A20,[2]pivotTable!$A$3:$A$308,0))/100*INDEX(gDP!BA$6:BA$271,MATCH(totalExpenditure!$A20,gDP!$B$6:$B$271)))</f>
        <v>6438600520.9220867</v>
      </c>
      <c r="AM20" s="77">
        <f>IF(INDEX([2]pivotTable!AM$3:AM$308,MATCH(totalExpenditure!$A20,[2]pivotTable!$A$3:$A$308,0))/100*INDEX(gDP!BB$6:BB$271,MATCH(totalExpenditure!$A20,gDP!$B$6:$B$271))=0,"",INDEX([2]pivotTable!AM$3:AM$308,MATCH(totalExpenditure!$A20,[2]pivotTable!$A$3:$A$308,0))/100*INDEX(gDP!BB$6:BB$271,MATCH(totalExpenditure!$A20,gDP!$B$6:$B$271)))</f>
        <v>5904180543.7537289</v>
      </c>
      <c r="AN20" s="77">
        <f>IF(INDEX([2]pivotTable!AN$3:AN$308,MATCH(totalExpenditure!$A20,[2]pivotTable!$A$3:$A$308,0))/100*INDEX(gDP!BC$6:BC$271,MATCH(totalExpenditure!$A20,gDP!$B$6:$B$271))=0,"",INDEX([2]pivotTable!AN$3:AN$308,MATCH(totalExpenditure!$A20,[2]pivotTable!$A$3:$A$308,0))/100*INDEX(gDP!BC$6:BC$271,MATCH(totalExpenditure!$A20,gDP!$B$6:$B$271)))</f>
        <v>5915259157.7373495</v>
      </c>
      <c r="AO20" s="77">
        <f>IF(INDEX([2]pivotTable!AO$3:AO$308,MATCH(totalExpenditure!$A20,[2]pivotTable!$A$3:$A$308,0))/100*INDEX(gDP!BD$6:BD$271,MATCH(totalExpenditure!$A20,gDP!$B$6:$B$271))=0,"",INDEX([2]pivotTable!AO$3:AO$308,MATCH(totalExpenditure!$A20,[2]pivotTable!$A$3:$A$308,0))/100*INDEX(gDP!BD$6:BD$271,MATCH(totalExpenditure!$A20,gDP!$B$6:$B$271)))</f>
        <v>6819519150.6497507</v>
      </c>
      <c r="AP20" s="77">
        <f>IF(INDEX([2]pivotTable!AP$3:AP$308,MATCH(totalExpenditure!$A20,[2]pivotTable!$A$3:$A$308,0))/100*INDEX(gDP!BE$6:BE$271,MATCH(totalExpenditure!$A20,gDP!$B$6:$B$271))=0,"",INDEX([2]pivotTable!AP$3:AP$308,MATCH(totalExpenditure!$A20,[2]pivotTable!$A$3:$A$308,0))/100*INDEX(gDP!BE$6:BE$271,MATCH(totalExpenditure!$A20,gDP!$B$6:$B$271)))</f>
        <v>7149162306.1306334</v>
      </c>
      <c r="AQ20" s="77">
        <f>IF(INDEX([2]pivotTable!AQ$3:AQ$308,MATCH(totalExpenditure!$A20,[2]pivotTable!$A$3:$A$308,0))/100*INDEX(gDP!BF$6:BF$271,MATCH(totalExpenditure!$A20,gDP!$B$6:$B$271))=0,"",INDEX([2]pivotTable!AQ$3:AQ$308,MATCH(totalExpenditure!$A20,[2]pivotTable!$A$3:$A$308,0))/100*INDEX(gDP!BF$6:BF$271,MATCH(totalExpenditure!$A20,gDP!$B$6:$B$271)))</f>
        <v>7579209244.6411371</v>
      </c>
      <c r="AR20" s="77">
        <f>IF(INDEX([2]pivotTable!AR$3:AR$308,MATCH(totalExpenditure!$A20,[2]pivotTable!$A$3:$A$308,0))/100*INDEX(gDP!BG$6:BG$271,MATCH(totalExpenditure!$A20,gDP!$B$6:$B$271))=0,"",INDEX([2]pivotTable!AR$3:AR$308,MATCH(totalExpenditure!$A20,[2]pivotTable!$A$3:$A$308,0))/100*INDEX(gDP!BG$6:BG$271,MATCH(totalExpenditure!$A20,gDP!$B$6:$B$271)))</f>
        <v>7749697901.5665274</v>
      </c>
      <c r="AS20" s="77">
        <f>IF(INDEX([2]pivotTable!AS$3:AS$308,MATCH(totalExpenditure!$A20,[2]pivotTable!$A$3:$A$308,0))/100*INDEX(gDP!BH$6:BH$271,MATCH(totalExpenditure!$A20,gDP!$B$6:$B$271))=0,"",INDEX([2]pivotTable!AS$3:AS$308,MATCH(totalExpenditure!$A20,[2]pivotTable!$A$3:$A$308,0))/100*INDEX(gDP!BH$6:BH$271,MATCH(totalExpenditure!$A20,gDP!$B$6:$B$271)))</f>
        <v>6655759913.4851475</v>
      </c>
      <c r="AT20" s="77">
        <f>IF(INDEX([2]pivotTable!AT$3:AT$308,MATCH(totalExpenditure!$A20,[2]pivotTable!$A$3:$A$308,0))/100*INDEX(gDP!BI$6:BI$271,MATCH(totalExpenditure!$A20,gDP!$B$6:$B$271))=0,"",INDEX([2]pivotTable!AT$3:AT$308,MATCH(totalExpenditure!$A20,[2]pivotTable!$A$3:$A$308,0))/100*INDEX(gDP!BI$6:BI$271,MATCH(totalExpenditure!$A20,gDP!$B$6:$B$271)))</f>
        <v>5225645569.8423672</v>
      </c>
      <c r="AU20" s="77">
        <f>IF(INDEX([2]pivotTable!AU$3:AU$308,MATCH(totalExpenditure!$A20,[2]pivotTable!$A$3:$A$308,0))/100*INDEX(gDP!BJ$6:BJ$271,MATCH(totalExpenditure!$A20,gDP!$B$6:$B$271))=0,"",INDEX([2]pivotTable!AU$3:AU$308,MATCH(totalExpenditure!$A20,[2]pivotTable!$A$3:$A$308,0))/100*INDEX(gDP!BJ$6:BJ$271,MATCH(totalExpenditure!$A20,gDP!$B$6:$B$271)))</f>
        <v>5835754385.8629856</v>
      </c>
      <c r="AV20" s="77">
        <f>IF(INDEX([2]pivotTable!AV$3:AV$308,MATCH(totalExpenditure!$A20,[2]pivotTable!$A$3:$A$308,0))/100*INDEX(gDP!BK$6:BK$271,MATCH(totalExpenditure!$A20,gDP!$B$6:$B$271))=0,"",INDEX([2]pivotTable!AV$3:AV$308,MATCH(totalExpenditure!$A20,[2]pivotTable!$A$3:$A$308,0))/100*INDEX(gDP!BK$6:BK$271,MATCH(totalExpenditure!$A20,gDP!$B$6:$B$271)))</f>
        <v>6331915974.957902</v>
      </c>
      <c r="AW20" s="77">
        <f>IF(INDEX([2]pivotTable!AW$3:AW$308,MATCH(totalExpenditure!$A20,[2]pivotTable!$A$3:$A$308,0))/100*INDEX(gDP!BL$6:BL$271,MATCH(totalExpenditure!$A20,gDP!$B$6:$B$271))=0,"",INDEX([2]pivotTable!AW$3:AW$308,MATCH(totalExpenditure!$A20,[2]pivotTable!$A$3:$A$308,0))/100*INDEX(gDP!BL$6:BL$271,MATCH(totalExpenditure!$A20,gDP!$B$6:$B$271)))</f>
        <v>7071977741.1764631</v>
      </c>
      <c r="AX20" s="77">
        <f>IF(INDEX([2]pivotTable!AX$3:AX$308,MATCH(totalExpenditure!$A20,[2]pivotTable!$A$3:$A$308,0))/100*INDEX(gDP!BM$6:BM$271,MATCH(totalExpenditure!$A20,gDP!$B$6:$B$271))=0,"",INDEX([2]pivotTable!AX$3:AX$308,MATCH(totalExpenditure!$A20,[2]pivotTable!$A$3:$A$308,0))/100*INDEX(gDP!BM$6:BM$271,MATCH(totalExpenditure!$A20,gDP!$B$6:$B$271)))</f>
        <v>8197056000</v>
      </c>
      <c r="AY20" s="77">
        <f>IF(INDEX([2]pivotTable!AY$3:AY$308,MATCH(totalExpenditure!$A20,[2]pivotTable!$A$3:$A$308,0))/100*INDEX(gDP!BN$6:BN$271,MATCH(totalExpenditure!$A20,gDP!$B$6:$B$271))=0,"",INDEX([2]pivotTable!AY$3:AY$308,MATCH(totalExpenditure!$A20,[2]pivotTable!$A$3:$A$308,0))/100*INDEX(gDP!BN$6:BN$271,MATCH(totalExpenditure!$A20,gDP!$B$6:$B$271)))</f>
        <v>10131736094.117651</v>
      </c>
      <c r="AZ20" s="77" t="str">
        <f>IF(INDEX([2]pivotTable!AZ$3:AZ$308,MATCH(totalExpenditure!$A20,[2]pivotTable!$A$3:$A$308,0))/100*INDEX(gDP!BO$6:BO$271,MATCH(totalExpenditure!$A20,gDP!$B$6:$B$271))=0,"",INDEX([2]pivotTable!AZ$3:AZ$308,MATCH(totalExpenditure!$A20,[2]pivotTable!$A$3:$A$308,0))/100*INDEX(gDP!BO$6:BO$271,MATCH(totalExpenditure!$A20,gDP!$B$6:$B$271)))</f>
        <v/>
      </c>
      <c r="BA20" s="77" t="str">
        <f>IF(INDEX([2]pivotTable!B$310:B$615,MATCH(totalExpenditure!$A20,[2]pivotTable!$A$310:$A$615,0))/100*INDEX(gDP!Q$6:Q$271,MATCH(totalExpenditure!$A20,gDP!$B$6:$B$271))=0,"",INDEX([2]pivotTable!B$310:B$615,MATCH(totalExpenditure!$A20,[2]pivotTable!$A$310:$A$615,0))/100*INDEX(gDP!Q$6:Q$271,MATCH(totalExpenditure!$A20,gDP!$B$6:$B$271)))</f>
        <v/>
      </c>
      <c r="BB20" s="77" t="str">
        <f>IF(INDEX([2]pivotTable!C$310:C$615,MATCH(totalExpenditure!$A20,[2]pivotTable!$A$310:$A$615,0))/100*INDEX(gDP!R$6:R$271,MATCH(totalExpenditure!$A20,gDP!$B$6:$B$271))=0,"",INDEX([2]pivotTable!C$310:C$615,MATCH(totalExpenditure!$A20,[2]pivotTable!$A$310:$A$615,0))/100*INDEX(gDP!R$6:R$271,MATCH(totalExpenditure!$A20,gDP!$B$6:$B$271)))</f>
        <v/>
      </c>
      <c r="BC20" s="77" t="str">
        <f>IF(INDEX([2]pivotTable!D$310:D$615,MATCH(totalExpenditure!$A20,[2]pivotTable!$A$310:$A$615,0))/100*INDEX(gDP!S$6:S$271,MATCH(totalExpenditure!$A20,gDP!$B$6:$B$271))=0,"",INDEX([2]pivotTable!D$310:D$615,MATCH(totalExpenditure!$A20,[2]pivotTable!$A$310:$A$615,0))/100*INDEX(gDP!S$6:S$271,MATCH(totalExpenditure!$A20,gDP!$B$6:$B$271)))</f>
        <v/>
      </c>
      <c r="BD20" s="77" t="str">
        <f>IF(INDEX([2]pivotTable!E$310:E$615,MATCH(totalExpenditure!$A20,[2]pivotTable!$A$310:$A$615,0))/100*INDEX(gDP!T$6:T$271,MATCH(totalExpenditure!$A20,gDP!$B$6:$B$271))=0,"",INDEX([2]pivotTable!E$310:E$615,MATCH(totalExpenditure!$A20,[2]pivotTable!$A$310:$A$615,0))/100*INDEX(gDP!T$6:T$271,MATCH(totalExpenditure!$A20,gDP!$B$6:$B$271)))</f>
        <v/>
      </c>
      <c r="BE20" s="77" t="str">
        <f>IF(INDEX([2]pivotTable!F$310:F$615,MATCH(totalExpenditure!$A20,[2]pivotTable!$A$310:$A$615,0))/100*INDEX(gDP!U$6:U$271,MATCH(totalExpenditure!$A20,gDP!$B$6:$B$271))=0,"",INDEX([2]pivotTable!F$310:F$615,MATCH(totalExpenditure!$A20,[2]pivotTable!$A$310:$A$615,0))/100*INDEX(gDP!U$6:U$271,MATCH(totalExpenditure!$A20,gDP!$B$6:$B$271)))</f>
        <v/>
      </c>
      <c r="BF20" s="77" t="str">
        <f>IF(INDEX([2]pivotTable!G$310:G$615,MATCH(totalExpenditure!$A20,[2]pivotTable!$A$310:$A$615,0))/100*INDEX(gDP!V$6:V$271,MATCH(totalExpenditure!$A20,gDP!$B$6:$B$271))=0,"",INDEX([2]pivotTable!G$310:G$615,MATCH(totalExpenditure!$A20,[2]pivotTable!$A$310:$A$615,0))/100*INDEX(gDP!V$6:V$271,MATCH(totalExpenditure!$A20,gDP!$B$6:$B$271)))</f>
        <v/>
      </c>
      <c r="BG20" s="77" t="str">
        <f>IF(INDEX([2]pivotTable!H$310:H$615,MATCH(totalExpenditure!$A20,[2]pivotTable!$A$310:$A$615,0))/100*INDEX(gDP!W$6:W$271,MATCH(totalExpenditure!$A20,gDP!$B$6:$B$271))=0,"",INDEX([2]pivotTable!H$310:H$615,MATCH(totalExpenditure!$A20,[2]pivotTable!$A$310:$A$615,0))/100*INDEX(gDP!W$6:W$271,MATCH(totalExpenditure!$A20,gDP!$B$6:$B$271)))</f>
        <v/>
      </c>
      <c r="BH20" s="77" t="str">
        <f>IF(INDEX([2]pivotTable!I$310:I$615,MATCH(totalExpenditure!$A20,[2]pivotTable!$A$310:$A$615,0))/100*INDEX(gDP!X$6:X$271,MATCH(totalExpenditure!$A20,gDP!$B$6:$B$271))=0,"",INDEX([2]pivotTable!I$310:I$615,MATCH(totalExpenditure!$A20,[2]pivotTable!$A$310:$A$615,0))/100*INDEX(gDP!X$6:X$271,MATCH(totalExpenditure!$A20,gDP!$B$6:$B$271)))</f>
        <v/>
      </c>
      <c r="BI20" s="77" t="str">
        <f>IF(INDEX([2]pivotTable!J$310:J$615,MATCH(totalExpenditure!$A20,[2]pivotTable!$A$310:$A$615,0))/100*INDEX(gDP!Y$6:Y$271,MATCH(totalExpenditure!$A20,gDP!$B$6:$B$271))=0,"",INDEX([2]pivotTable!J$310:J$615,MATCH(totalExpenditure!$A20,[2]pivotTable!$A$310:$A$615,0))/100*INDEX(gDP!Y$6:Y$271,MATCH(totalExpenditure!$A20,gDP!$B$6:$B$271)))</f>
        <v/>
      </c>
      <c r="BJ20" s="77" t="str">
        <f>IF(INDEX([2]pivotTable!K$310:K$615,MATCH(totalExpenditure!$A20,[2]pivotTable!$A$310:$A$615,0))/100*INDEX(gDP!Z$6:Z$271,MATCH(totalExpenditure!$A20,gDP!$B$6:$B$271))=0,"",INDEX([2]pivotTable!K$310:K$615,MATCH(totalExpenditure!$A20,[2]pivotTable!$A$310:$A$615,0))/100*INDEX(gDP!Z$6:Z$271,MATCH(totalExpenditure!$A20,gDP!$B$6:$B$271)))</f>
        <v/>
      </c>
      <c r="BK20" s="77" t="str">
        <f>IF(INDEX([2]pivotTable!L$310:L$615,MATCH(totalExpenditure!$A20,[2]pivotTable!$A$310:$A$615,0))/100*INDEX(gDP!AA$6:AA$271,MATCH(totalExpenditure!$A20,gDP!$B$6:$B$271))=0,"",INDEX([2]pivotTable!L$310:L$615,MATCH(totalExpenditure!$A20,[2]pivotTable!$A$310:$A$615,0))/100*INDEX(gDP!AA$6:AA$271,MATCH(totalExpenditure!$A20,gDP!$B$6:$B$271)))</f>
        <v/>
      </c>
      <c r="BL20" s="77" t="str">
        <f>IF(INDEX([2]pivotTable!M$310:M$615,MATCH(totalExpenditure!$A20,[2]pivotTable!$A$310:$A$615,0))/100*INDEX(gDP!AB$6:AB$271,MATCH(totalExpenditure!$A20,gDP!$B$6:$B$271))=0,"",INDEX([2]pivotTable!M$310:M$615,MATCH(totalExpenditure!$A20,[2]pivotTable!$A$310:$A$615,0))/100*INDEX(gDP!AB$6:AB$271,MATCH(totalExpenditure!$A20,gDP!$B$6:$B$271)))</f>
        <v/>
      </c>
      <c r="BM20" s="77" t="str">
        <f>IF(INDEX([2]pivotTable!N$310:N$615,MATCH(totalExpenditure!$A20,[2]pivotTable!$A$310:$A$615,0))/100*INDEX(gDP!AC$6:AC$271,MATCH(totalExpenditure!$A20,gDP!$B$6:$B$271))=0,"",INDEX([2]pivotTable!N$310:N$615,MATCH(totalExpenditure!$A20,[2]pivotTable!$A$310:$A$615,0))/100*INDEX(gDP!AC$6:AC$271,MATCH(totalExpenditure!$A20,gDP!$B$6:$B$271)))</f>
        <v/>
      </c>
      <c r="BN20" s="77" t="str">
        <f>IF(INDEX([2]pivotTable!O$310:O$615,MATCH(totalExpenditure!$A20,[2]pivotTable!$A$310:$A$615,0))/100*INDEX(gDP!AD$6:AD$271,MATCH(totalExpenditure!$A20,gDP!$B$6:$B$271))=0,"",INDEX([2]pivotTable!O$310:O$615,MATCH(totalExpenditure!$A20,[2]pivotTable!$A$310:$A$615,0))/100*INDEX(gDP!AD$6:AD$271,MATCH(totalExpenditure!$A20,gDP!$B$6:$B$271)))</f>
        <v/>
      </c>
      <c r="BO20" s="77" t="str">
        <f>IF(INDEX([2]pivotTable!P$310:P$615,MATCH(totalExpenditure!$A20,[2]pivotTable!$A$310:$A$615,0))/100*INDEX(gDP!AE$6:AE$271,MATCH(totalExpenditure!$A20,gDP!$B$6:$B$271))=0,"",INDEX([2]pivotTable!P$310:P$615,MATCH(totalExpenditure!$A20,[2]pivotTable!$A$310:$A$615,0))/100*INDEX(gDP!AE$6:AE$271,MATCH(totalExpenditure!$A20,gDP!$B$6:$B$271)))</f>
        <v/>
      </c>
      <c r="BP20" s="77" t="str">
        <f>IF(INDEX([2]pivotTable!Q$310:Q$615,MATCH(totalExpenditure!$A20,[2]pivotTable!$A$310:$A$615,0))/100*INDEX(gDP!AF$6:AF$271,MATCH(totalExpenditure!$A20,gDP!$B$6:$B$271))=0,"",INDEX([2]pivotTable!Q$310:Q$615,MATCH(totalExpenditure!$A20,[2]pivotTable!$A$310:$A$615,0))/100*INDEX(gDP!AF$6:AF$271,MATCH(totalExpenditure!$A20,gDP!$B$6:$B$271)))</f>
        <v/>
      </c>
      <c r="BQ20" s="77" t="str">
        <f>IF(INDEX([2]pivotTable!R$310:R$615,MATCH(totalExpenditure!$A20,[2]pivotTable!$A$310:$A$615,0))/100*INDEX(gDP!AG$6:AG$271,MATCH(totalExpenditure!$A20,gDP!$B$6:$B$271))=0,"",INDEX([2]pivotTable!R$310:R$615,MATCH(totalExpenditure!$A20,[2]pivotTable!$A$310:$A$615,0))/100*INDEX(gDP!AG$6:AG$271,MATCH(totalExpenditure!$A20,gDP!$B$6:$B$271)))</f>
        <v/>
      </c>
      <c r="BR20" s="77" t="str">
        <f>IF(INDEX([2]pivotTable!S$310:S$615,MATCH(totalExpenditure!$A20,[2]pivotTable!$A$310:$A$615,0))/100*INDEX(gDP!AH$6:AH$271,MATCH(totalExpenditure!$A20,gDP!$B$6:$B$271))=0,"",INDEX([2]pivotTable!S$310:S$615,MATCH(totalExpenditure!$A20,[2]pivotTable!$A$310:$A$615,0))/100*INDEX(gDP!AH$6:AH$271,MATCH(totalExpenditure!$A20,gDP!$B$6:$B$271)))</f>
        <v/>
      </c>
      <c r="BS20" s="77" t="str">
        <f>IF(INDEX([2]pivotTable!T$310:T$615,MATCH(totalExpenditure!$A20,[2]pivotTable!$A$310:$A$615,0))/100*INDEX(gDP!AI$6:AI$271,MATCH(totalExpenditure!$A20,gDP!$B$6:$B$271))=0,"",INDEX([2]pivotTable!T$310:T$615,MATCH(totalExpenditure!$A20,[2]pivotTable!$A$310:$A$615,0))/100*INDEX(gDP!AI$6:AI$271,MATCH(totalExpenditure!$A20,gDP!$B$6:$B$271)))</f>
        <v/>
      </c>
      <c r="BT20" s="77" t="str">
        <f>IF(INDEX([2]pivotTable!U$310:U$615,MATCH(totalExpenditure!$A20,[2]pivotTable!$A$310:$A$615,0))/100*INDEX(gDP!AJ$6:AJ$271,MATCH(totalExpenditure!$A20,gDP!$B$6:$B$271))=0,"",INDEX([2]pivotTable!U$310:U$615,MATCH(totalExpenditure!$A20,[2]pivotTable!$A$310:$A$615,0))/100*INDEX(gDP!AJ$6:AJ$271,MATCH(totalExpenditure!$A20,gDP!$B$6:$B$271)))</f>
        <v/>
      </c>
      <c r="BU20" s="77" t="str">
        <f>IF(INDEX([2]pivotTable!V$310:V$615,MATCH(totalExpenditure!$A20,[2]pivotTable!$A$310:$A$615,0))/100*INDEX(gDP!AK$6:AK$271,MATCH(totalExpenditure!$A20,gDP!$B$6:$B$271))=0,"",INDEX([2]pivotTable!V$310:V$615,MATCH(totalExpenditure!$A20,[2]pivotTable!$A$310:$A$615,0))/100*INDEX(gDP!AK$6:AK$271,MATCH(totalExpenditure!$A20,gDP!$B$6:$B$271)))</f>
        <v/>
      </c>
      <c r="BV20" s="77" t="str">
        <f>IF(INDEX([2]pivotTable!W$310:W$615,MATCH(totalExpenditure!$A20,[2]pivotTable!$A$310:$A$615,0))/100*INDEX(gDP!AL$6:AL$271,MATCH(totalExpenditure!$A20,gDP!$B$6:$B$271))=0,"",INDEX([2]pivotTable!W$310:W$615,MATCH(totalExpenditure!$A20,[2]pivotTable!$A$310:$A$615,0))/100*INDEX(gDP!AL$6:AL$271,MATCH(totalExpenditure!$A20,gDP!$B$6:$B$271)))</f>
        <v/>
      </c>
      <c r="BW20" s="77">
        <f>IF(INDEX([2]pivotTable!X$310:X$615,MATCH(totalExpenditure!$A20,[2]pivotTable!$A$310:$A$615,0))/100*INDEX(gDP!AM$6:AM$271,MATCH(totalExpenditure!$A20,gDP!$B$6:$B$271))=0,"",INDEX([2]pivotTable!X$310:X$615,MATCH(totalExpenditure!$A20,[2]pivotTable!$A$310:$A$615,0))/100*INDEX(gDP!AM$6:AM$271,MATCH(totalExpenditure!$A20,gDP!$B$6:$B$271)))</f>
        <v>23862822.2070086</v>
      </c>
      <c r="BX20" s="77">
        <f>IF(INDEX([2]pivotTable!Y$310:Y$615,MATCH(totalExpenditure!$A20,[2]pivotTable!$A$310:$A$615,0))/100*INDEX(gDP!AN$6:AN$271,MATCH(totalExpenditure!$A20,gDP!$B$6:$B$271))=0,"",INDEX([2]pivotTable!Y$310:Y$615,MATCH(totalExpenditure!$A20,[2]pivotTable!$A$310:$A$615,0))/100*INDEX(gDP!AN$6:AN$271,MATCH(totalExpenditure!$A20,gDP!$B$6:$B$271)))</f>
        <v>54389951.841433495</v>
      </c>
      <c r="BY20" s="77">
        <f>IF(INDEX([2]pivotTable!Z$310:Z$615,MATCH(totalExpenditure!$A20,[2]pivotTable!$A$310:$A$615,0))/100*INDEX(gDP!AO$6:AO$271,MATCH(totalExpenditure!$A20,gDP!$B$6:$B$271))=0,"",INDEX([2]pivotTable!Z$310:Z$615,MATCH(totalExpenditure!$A20,[2]pivotTable!$A$310:$A$615,0))/100*INDEX(gDP!AO$6:AO$271,MATCH(totalExpenditure!$A20,gDP!$B$6:$B$271)))</f>
        <v>51777070.233989261</v>
      </c>
      <c r="BZ20" s="77">
        <f>IF(INDEX([2]pivotTable!AA$310:AA$615,MATCH(totalExpenditure!$A20,[2]pivotTable!$A$310:$A$615,0))/100*INDEX(gDP!AP$6:AP$271,MATCH(totalExpenditure!$A20,gDP!$B$6:$B$271))=0,"",INDEX([2]pivotTable!AA$310:AA$615,MATCH(totalExpenditure!$A20,[2]pivotTable!$A$310:$A$615,0))/100*INDEX(gDP!AP$6:AP$271,MATCH(totalExpenditure!$A20,gDP!$B$6:$B$271)))</f>
        <v>64190270.67716337</v>
      </c>
      <c r="CA20" s="77">
        <f>IF(INDEX([2]pivotTable!AB$310:AB$615,MATCH(totalExpenditure!$A20,[2]pivotTable!$A$310:$A$615,0))/100*INDEX(gDP!AQ$6:AQ$271,MATCH(totalExpenditure!$A20,gDP!$B$6:$B$271))=0,"",INDEX([2]pivotTable!AB$310:AB$615,MATCH(totalExpenditure!$A20,[2]pivotTable!$A$310:$A$615,0))/100*INDEX(gDP!AQ$6:AQ$271,MATCH(totalExpenditure!$A20,gDP!$B$6:$B$271)))</f>
        <v>102266477.1258723</v>
      </c>
      <c r="CB20" s="77">
        <f>IF(INDEX([2]pivotTable!AC$310:AC$615,MATCH(totalExpenditure!$A20,[2]pivotTable!$A$310:$A$615,0))/100*INDEX(gDP!AR$6:AR$271,MATCH(totalExpenditure!$A20,gDP!$B$6:$B$271))=0,"",INDEX([2]pivotTable!AC$310:AC$615,MATCH(totalExpenditure!$A20,[2]pivotTable!$A$310:$A$615,0))/100*INDEX(gDP!AR$6:AR$271,MATCH(totalExpenditure!$A20,gDP!$B$6:$B$271)))</f>
        <v>117279963.30244046</v>
      </c>
      <c r="CC20" s="77" t="str">
        <f>IF(INDEX([2]pivotTable!AD$310:AD$615,MATCH(totalExpenditure!$A20,[2]pivotTable!$A$310:$A$615,0))/100*INDEX(gDP!AS$6:AS$271,MATCH(totalExpenditure!$A20,gDP!$B$6:$B$271))=0,"",INDEX([2]pivotTable!AD$310:AD$615,MATCH(totalExpenditure!$A20,[2]pivotTable!$A$310:$A$615,0))/100*INDEX(gDP!AS$6:AS$271,MATCH(totalExpenditure!$A20,gDP!$B$6:$B$271)))</f>
        <v/>
      </c>
      <c r="CD20" s="77" t="str">
        <f>IF(INDEX([2]pivotTable!AE$310:AE$615,MATCH(totalExpenditure!$A20,[2]pivotTable!$A$310:$A$615,0))/100*INDEX(gDP!AT$6:AT$271,MATCH(totalExpenditure!$A20,gDP!$B$6:$B$271))=0,"",INDEX([2]pivotTable!AE$310:AE$615,MATCH(totalExpenditure!$A20,[2]pivotTable!$A$310:$A$615,0))/100*INDEX(gDP!AT$6:AT$271,MATCH(totalExpenditure!$A20,gDP!$B$6:$B$271)))</f>
        <v/>
      </c>
      <c r="CE20" s="77" t="str">
        <f>IF(INDEX([2]pivotTable!AF$310:AF$615,MATCH(totalExpenditure!$A20,[2]pivotTable!$A$310:$A$615,0))/100*INDEX(gDP!AU$6:AU$271,MATCH(totalExpenditure!$A20,gDP!$B$6:$B$271))=0,"",INDEX([2]pivotTable!AF$310:AF$615,MATCH(totalExpenditure!$A20,[2]pivotTable!$A$310:$A$615,0))/100*INDEX(gDP!AU$6:AU$271,MATCH(totalExpenditure!$A20,gDP!$B$6:$B$271)))</f>
        <v/>
      </c>
      <c r="CF20" s="77" t="str">
        <f>IF(INDEX([2]pivotTable!AG$310:AG$615,MATCH(totalExpenditure!$A20,[2]pivotTable!$A$310:$A$615,0))/100*INDEX(gDP!AV$6:AV$271,MATCH(totalExpenditure!$A20,gDP!$B$6:$B$271))=0,"",INDEX([2]pivotTable!AG$310:AG$615,MATCH(totalExpenditure!$A20,[2]pivotTable!$A$310:$A$615,0))/100*INDEX(gDP!AV$6:AV$271,MATCH(totalExpenditure!$A20,gDP!$B$6:$B$271)))</f>
        <v/>
      </c>
      <c r="CG20" s="77" t="str">
        <f>IF(INDEX([2]pivotTable!AH$310:AH$615,MATCH(totalExpenditure!$A20,[2]pivotTable!$A$310:$A$615,0))/100*INDEX(gDP!AW$6:AW$271,MATCH(totalExpenditure!$A20,gDP!$B$6:$B$271))=0,"",INDEX([2]pivotTable!AH$310:AH$615,MATCH(totalExpenditure!$A20,[2]pivotTable!$A$310:$A$615,0))/100*INDEX(gDP!AW$6:AW$271,MATCH(totalExpenditure!$A20,gDP!$B$6:$B$271)))</f>
        <v/>
      </c>
      <c r="CH20" s="77" t="str">
        <f>IF(INDEX([2]pivotTable!AI$310:AI$615,MATCH(totalExpenditure!$A20,[2]pivotTable!$A$310:$A$615,0))/100*INDEX(gDP!AX$6:AX$271,MATCH(totalExpenditure!$A20,gDP!$B$6:$B$271))=0,"",INDEX([2]pivotTable!AI$310:AI$615,MATCH(totalExpenditure!$A20,[2]pivotTable!$A$310:$A$615,0))/100*INDEX(gDP!AX$6:AX$271,MATCH(totalExpenditure!$A20,gDP!$B$6:$B$271)))</f>
        <v/>
      </c>
      <c r="CI20" s="77" t="str">
        <f>IF(INDEX([2]pivotTable!AJ$310:AJ$615,MATCH(totalExpenditure!$A20,[2]pivotTable!$A$310:$A$615,0))/100*INDEX(gDP!AY$6:AY$271,MATCH(totalExpenditure!$A20,gDP!$B$6:$B$271))=0,"",INDEX([2]pivotTable!AJ$310:AJ$615,MATCH(totalExpenditure!$A20,[2]pivotTable!$A$310:$A$615,0))/100*INDEX(gDP!AY$6:AY$271,MATCH(totalExpenditure!$A20,gDP!$B$6:$B$271)))</f>
        <v/>
      </c>
      <c r="CJ20" s="77" t="str">
        <f>IF(INDEX([2]pivotTable!AK$310:AK$615,MATCH(totalExpenditure!$A20,[2]pivotTable!$A$310:$A$615,0))/100*INDEX(gDP!AZ$6:AZ$271,MATCH(totalExpenditure!$A20,gDP!$B$6:$B$271))=0,"",INDEX([2]pivotTable!AK$310:AK$615,MATCH(totalExpenditure!$A20,[2]pivotTable!$A$310:$A$615,0))/100*INDEX(gDP!AZ$6:AZ$271,MATCH(totalExpenditure!$A20,gDP!$B$6:$B$271)))</f>
        <v/>
      </c>
      <c r="CK20" s="77">
        <f>IF(INDEX([2]pivotTable!AL$310:AL$615,MATCH(totalExpenditure!$A20,[2]pivotTable!$A$310:$A$615,0))/100*INDEX(gDP!BA$6:BA$271,MATCH(totalExpenditure!$A20,gDP!$B$6:$B$271))=0,"",INDEX([2]pivotTable!AL$310:AL$615,MATCH(totalExpenditure!$A20,[2]pivotTable!$A$310:$A$615,0))/100*INDEX(gDP!BA$6:BA$271,MATCH(totalExpenditure!$A20,gDP!$B$6:$B$271)))</f>
        <v>2637969864.4142089</v>
      </c>
      <c r="CL20" s="77">
        <f>IF(INDEX([2]pivotTable!AM$310:AM$615,MATCH(totalExpenditure!$A20,[2]pivotTable!$A$310:$A$615,0))/100*INDEX(gDP!BB$6:BB$271,MATCH(totalExpenditure!$A20,gDP!$B$6:$B$271))=0,"",INDEX([2]pivotTable!AM$310:AM$615,MATCH(totalExpenditure!$A20,[2]pivotTable!$A$310:$A$615,0))/100*INDEX(gDP!BB$6:BB$271,MATCH(totalExpenditure!$A20,gDP!$B$6:$B$271)))</f>
        <v>3286498097.1232309</v>
      </c>
      <c r="CM20" s="77">
        <f>IF(INDEX([2]pivotTable!AN$310:AN$615,MATCH(totalExpenditure!$A20,[2]pivotTable!$A$310:$A$615,0))/100*INDEX(gDP!BC$6:BC$271,MATCH(totalExpenditure!$A20,gDP!$B$6:$B$271))=0,"",INDEX([2]pivotTable!AN$310:AN$615,MATCH(totalExpenditure!$A20,[2]pivotTable!$A$310:$A$615,0))/100*INDEX(gDP!BC$6:BC$271,MATCH(totalExpenditure!$A20,gDP!$B$6:$B$271)))</f>
        <v>3386194866.6832771</v>
      </c>
      <c r="CN20" s="77">
        <f>IF(INDEX([2]pivotTable!AO$310:AO$615,MATCH(totalExpenditure!$A20,[2]pivotTable!$A$310:$A$615,0))/100*INDEX(gDP!BD$6:BD$271,MATCH(totalExpenditure!$A20,gDP!$B$6:$B$271))=0,"",INDEX([2]pivotTable!AO$310:AO$615,MATCH(totalExpenditure!$A20,[2]pivotTable!$A$310:$A$615,0))/100*INDEX(gDP!BD$6:BD$271,MATCH(totalExpenditure!$A20,gDP!$B$6:$B$271)))</f>
        <v>3660380201.7510757</v>
      </c>
      <c r="CO20" s="77">
        <f>IF(INDEX([2]pivotTable!AP$310:AP$615,MATCH(totalExpenditure!$A20,[2]pivotTable!$A$310:$A$615,0))/100*INDEX(gDP!BE$6:BE$271,MATCH(totalExpenditure!$A20,gDP!$B$6:$B$271))=0,"",INDEX([2]pivotTable!AP$310:AP$615,MATCH(totalExpenditure!$A20,[2]pivotTable!$A$310:$A$615,0))/100*INDEX(gDP!BE$6:BE$271,MATCH(totalExpenditure!$A20,gDP!$B$6:$B$271)))</f>
        <v>4828820154.1408663</v>
      </c>
      <c r="CP20" s="77">
        <f>IF(INDEX([2]pivotTable!AQ$310:AQ$615,MATCH(totalExpenditure!$A20,[2]pivotTable!$A$310:$A$615,0))/100*INDEX(gDP!BF$6:BF$271,MATCH(totalExpenditure!$A20,gDP!$B$6:$B$271))=0,"",INDEX([2]pivotTable!AQ$310:AQ$615,MATCH(totalExpenditure!$A20,[2]pivotTable!$A$310:$A$615,0))/100*INDEX(gDP!BF$6:BF$271,MATCH(totalExpenditure!$A20,gDP!$B$6:$B$271)))</f>
        <v>5435969057.0664921</v>
      </c>
      <c r="CQ20" s="77">
        <f>IF(INDEX([2]pivotTable!AR$310:AR$615,MATCH(totalExpenditure!$A20,[2]pivotTable!$A$310:$A$615,0))/100*INDEX(gDP!BG$6:BG$271,MATCH(totalExpenditure!$A20,gDP!$B$6:$B$271))=0,"",INDEX([2]pivotTable!AR$310:AR$615,MATCH(totalExpenditure!$A20,[2]pivotTable!$A$310:$A$615,0))/100*INDEX(gDP!BG$6:BG$271,MATCH(totalExpenditure!$A20,gDP!$B$6:$B$271)))</f>
        <v>5733271651.4501886</v>
      </c>
      <c r="CR20" s="77">
        <f>IF(INDEX([2]pivotTable!AS$310:AS$615,MATCH(totalExpenditure!$A20,[2]pivotTable!$A$310:$A$615,0))/100*INDEX(gDP!BH$6:BH$271,MATCH(totalExpenditure!$A20,gDP!$B$6:$B$271))=0,"",INDEX([2]pivotTable!AS$310:AS$615,MATCH(totalExpenditure!$A20,[2]pivotTable!$A$310:$A$615,0))/100*INDEX(gDP!BH$6:BH$271,MATCH(totalExpenditure!$A20,gDP!$B$6:$B$271)))</f>
        <v>4394712287.3729687</v>
      </c>
      <c r="CS20" s="77">
        <f>IF(INDEX([2]pivotTable!AT$310:AT$615,MATCH(totalExpenditure!$A20,[2]pivotTable!$A$310:$A$615,0))/100*INDEX(gDP!BI$6:BI$271,MATCH(totalExpenditure!$A20,gDP!$B$6:$B$271))=0,"",INDEX([2]pivotTable!AT$310:AT$615,MATCH(totalExpenditure!$A20,[2]pivotTable!$A$310:$A$615,0))/100*INDEX(gDP!BI$6:BI$271,MATCH(totalExpenditure!$A20,gDP!$B$6:$B$271)))</f>
        <v>3142960741.2820029</v>
      </c>
      <c r="CT20" s="77">
        <f>IF(INDEX([2]pivotTable!AU$310:AU$615,MATCH(totalExpenditure!$A20,[2]pivotTable!$A$310:$A$615,0))/100*INDEX(gDP!BJ$6:BJ$271,MATCH(totalExpenditure!$A20,gDP!$B$6:$B$271))=0,"",INDEX([2]pivotTable!AU$310:AU$615,MATCH(totalExpenditure!$A20,[2]pivotTable!$A$310:$A$615,0))/100*INDEX(gDP!BJ$6:BJ$271,MATCH(totalExpenditure!$A20,gDP!$B$6:$B$271)))</f>
        <v>3048650400.4578347</v>
      </c>
      <c r="CU20" s="77">
        <f>IF(INDEX([2]pivotTable!AV$310:AV$615,MATCH(totalExpenditure!$A20,[2]pivotTable!$A$310:$A$615,0))/100*INDEX(gDP!BK$6:BK$271,MATCH(totalExpenditure!$A20,gDP!$B$6:$B$271))=0,"",INDEX([2]pivotTable!AV$310:AV$615,MATCH(totalExpenditure!$A20,[2]pivotTable!$A$310:$A$615,0))/100*INDEX(gDP!BK$6:BK$271,MATCH(totalExpenditure!$A20,gDP!$B$6:$B$271)))</f>
        <v>3505167771.851696</v>
      </c>
      <c r="CV20" s="77">
        <f>IF(INDEX([2]pivotTable!AW$310:AW$615,MATCH(totalExpenditure!$A20,[2]pivotTable!$A$310:$A$615,0))/100*INDEX(gDP!BL$6:BL$271,MATCH(totalExpenditure!$A20,gDP!$B$6:$B$271))=0,"",INDEX([2]pivotTable!AW$310:AW$615,MATCH(totalExpenditure!$A20,[2]pivotTable!$A$310:$A$615,0))/100*INDEX(gDP!BL$6:BL$271,MATCH(totalExpenditure!$A20,gDP!$B$6:$B$271)))</f>
        <v>3969556988.2352896</v>
      </c>
      <c r="CW20" s="77">
        <f>IF(INDEX([2]pivotTable!AX$310:AX$615,MATCH(totalExpenditure!$A20,[2]pivotTable!$A$310:$A$615,0))/100*INDEX(gDP!BM$6:BM$271,MATCH(totalExpenditure!$A20,gDP!$B$6:$B$271))=0,"",INDEX([2]pivotTable!AX$310:AX$615,MATCH(totalExpenditure!$A20,[2]pivotTable!$A$310:$A$615,0))/100*INDEX(gDP!BM$6:BM$271,MATCH(totalExpenditure!$A20,gDP!$B$6:$B$271)))</f>
        <v>5020696800</v>
      </c>
      <c r="CX20" s="77">
        <f>IF(INDEX([2]pivotTable!AY$310:AY$615,MATCH(totalExpenditure!$A20,[2]pivotTable!$A$310:$A$615,0))/100*INDEX(gDP!BN$6:BN$271,MATCH(totalExpenditure!$A20,gDP!$B$6:$B$271))=0,"",INDEX([2]pivotTable!AY$310:AY$615,MATCH(totalExpenditure!$A20,[2]pivotTable!$A$310:$A$615,0))/100*INDEX(gDP!BN$6:BN$271,MATCH(totalExpenditure!$A20,gDP!$B$6:$B$271)))</f>
        <v>5482541176.4705906</v>
      </c>
      <c r="CY20" s="77" t="str">
        <f>IF(INDEX([2]pivotTable!AZ$310:AZ$615,MATCH(totalExpenditure!$A20,[2]pivotTable!$A$310:$A$615,0))/100*INDEX(gDP!BO$6:BO$271,MATCH(totalExpenditure!$A20,gDP!$B$6:$B$271))=0,"",INDEX([2]pivotTable!AZ$310:AZ$615,MATCH(totalExpenditure!$A20,[2]pivotTable!$A$310:$A$615,0))/100*INDEX(gDP!BO$6:BO$271,MATCH(totalExpenditure!$A20,gDP!$B$6:$B$271)))</f>
        <v/>
      </c>
      <c r="CZ20" s="77" t="str">
        <f>IF(B20="","",IF(BA20="","",B20-B20+INDEX(gDP!Q$6:Q$271,MATCH(totalExpenditure!$A20,gDP!$B$6:$B$271))))</f>
        <v/>
      </c>
      <c r="DA20" s="77" t="str">
        <f>IF(C20="","",IF(BB20="","",C20-C20+INDEX(gDP!R$6:R$271,MATCH(totalExpenditure!$A20,gDP!$B$6:$B$271))))</f>
        <v/>
      </c>
      <c r="DB20" s="77" t="str">
        <f>IF(D20="","",IF(BC20="","",D20-D20+INDEX(gDP!S$6:S$271,MATCH(totalExpenditure!$A20,gDP!$B$6:$B$271))))</f>
        <v/>
      </c>
      <c r="DC20" s="77" t="str">
        <f>IF(E20="","",IF(BD20="","",E20-E20+INDEX(gDP!T$6:T$271,MATCH(totalExpenditure!$A20,gDP!$B$6:$B$271))))</f>
        <v/>
      </c>
      <c r="DD20" s="77" t="str">
        <f>IF(F20="","",IF(BE20="","",F20-F20+INDEX(gDP!U$6:U$271,MATCH(totalExpenditure!$A20,gDP!$B$6:$B$271))))</f>
        <v/>
      </c>
      <c r="DE20" s="77" t="str">
        <f>IF(G20="","",IF(BF20="","",G20-G20+INDEX(gDP!V$6:V$271,MATCH(totalExpenditure!$A20,gDP!$B$6:$B$271))))</f>
        <v/>
      </c>
      <c r="DF20" s="77" t="str">
        <f>IF(H20="","",IF(BG20="","",H20-H20+INDEX(gDP!W$6:W$271,MATCH(totalExpenditure!$A20,gDP!$B$6:$B$271))))</f>
        <v/>
      </c>
      <c r="DG20" s="77" t="str">
        <f>IF(I20="","",IF(BH20="","",I20-I20+INDEX(gDP!X$6:X$271,MATCH(totalExpenditure!$A20,gDP!$B$6:$B$271))))</f>
        <v/>
      </c>
      <c r="DH20" s="77" t="str">
        <f>IF(J20="","",IF(BI20="","",J20-J20+INDEX(gDP!Y$6:Y$271,MATCH(totalExpenditure!$A20,gDP!$B$6:$B$271))))</f>
        <v/>
      </c>
      <c r="DI20" s="77" t="str">
        <f>IF(K20="","",IF(BJ20="","",K20-K20+INDEX(gDP!Z$6:Z$271,MATCH(totalExpenditure!$A20,gDP!$B$6:$B$271))))</f>
        <v/>
      </c>
      <c r="DJ20" s="77" t="str">
        <f>IF(L20="","",IF(BK20="","",L20-L20+INDEX(gDP!AA$6:AA$271,MATCH(totalExpenditure!$A20,gDP!$B$6:$B$271))))</f>
        <v/>
      </c>
      <c r="DK20" s="77" t="str">
        <f>IF(M20="","",IF(BL20="","",M20-M20+INDEX(gDP!AB$6:AB$271,MATCH(totalExpenditure!$A20,gDP!$B$6:$B$271))))</f>
        <v/>
      </c>
      <c r="DL20" s="77" t="str">
        <f>IF(N20="","",IF(BM20="","",N20-N20+INDEX(gDP!AC$6:AC$271,MATCH(totalExpenditure!$A20,gDP!$B$6:$B$271))))</f>
        <v/>
      </c>
      <c r="DM20" s="77" t="str">
        <f>IF(O20="","",IF(BN20="","",O20-O20+INDEX(gDP!AD$6:AD$271,MATCH(totalExpenditure!$A20,gDP!$B$6:$B$271))))</f>
        <v/>
      </c>
      <c r="DN20" s="77" t="str">
        <f>IF(P20="","",IF(BO20="","",P20-P20+INDEX(gDP!AE$6:AE$271,MATCH(totalExpenditure!$A20,gDP!$B$6:$B$271))))</f>
        <v/>
      </c>
      <c r="DO20" s="77" t="str">
        <f>IF(Q20="","",IF(BP20="","",Q20-Q20+INDEX(gDP!AF$6:AF$271,MATCH(totalExpenditure!$A20,gDP!$B$6:$B$271))))</f>
        <v/>
      </c>
      <c r="DP20" s="77" t="str">
        <f>IF(R20="","",IF(BQ20="","",R20-R20+INDEX(gDP!AG$6:AG$271,MATCH(totalExpenditure!$A20,gDP!$B$6:$B$271))))</f>
        <v/>
      </c>
      <c r="DQ20" s="77" t="str">
        <f>IF(S20="","",IF(BR20="","",S20-S20+INDEX(gDP!AH$6:AH$271,MATCH(totalExpenditure!$A20,gDP!$B$6:$B$271))))</f>
        <v/>
      </c>
      <c r="DR20" s="77" t="str">
        <f>IF(T20="","",IF(BS20="","",T20-T20+INDEX(gDP!AI$6:AI$271,MATCH(totalExpenditure!$A20,gDP!$B$6:$B$271))))</f>
        <v/>
      </c>
      <c r="DS20" s="77" t="str">
        <f>IF(U20="","",IF(BT20="","",U20-U20+INDEX(gDP!AJ$6:AJ$271,MATCH(totalExpenditure!$A20,gDP!$B$6:$B$271))))</f>
        <v/>
      </c>
      <c r="DT20" s="77" t="str">
        <f>IF(V20="","",IF(BU20="","",V20-V20+INDEX(gDP!AK$6:AK$271,MATCH(totalExpenditure!$A20,gDP!$B$6:$B$271))))</f>
        <v/>
      </c>
      <c r="DU20" s="77" t="str">
        <f>IF(W20="","",IF(BV20="","",W20-W20+INDEX(gDP!AL$6:AL$271,MATCH(totalExpenditure!$A20,gDP!$B$6:$B$271))))</f>
        <v/>
      </c>
      <c r="DV20" s="77">
        <f>IF(X20="","",IF(BW20="","",X20-X20+INDEX(gDP!AM$6:AM$271,MATCH(totalExpenditure!$A20,gDP!$B$6:$B$271))))</f>
        <v>1193141110.35043</v>
      </c>
      <c r="DW20" s="77">
        <f>IF(Y20="","",IF(BX20="","",Y20-Y20+INDEX(gDP!AN$6:AN$271,MATCH(totalExpenditure!$A20,gDP!$B$6:$B$271))))</f>
        <v>2417331192.9526</v>
      </c>
      <c r="DX20" s="77">
        <f>IF(Z20="","",IF(BY20="","",Z20-Z20+INDEX(gDP!AO$6:AO$271,MATCH(totalExpenditure!$A20,gDP!$B$6:$B$271))))</f>
        <v>3176507376.3183599</v>
      </c>
      <c r="DY20" s="77">
        <f>IF(AA20="","",IF(BZ20="","",AA20-AA20+INDEX(gDP!AP$6:AP$271,MATCH(totalExpenditure!$A20,gDP!$B$6:$B$271))))</f>
        <v>3962362387.4792199</v>
      </c>
      <c r="DZ20" s="77">
        <f>IF(AB20="","",IF(CA20="","",AB20-AB20+INDEX(gDP!AQ$6:AQ$271,MATCH(totalExpenditure!$A20,gDP!$B$6:$B$271))))</f>
        <v>4446368570.6900997</v>
      </c>
      <c r="EA20" s="77">
        <f>IF(AC20="","",IF(CB20="","",AC20-AC20+INDEX(gDP!AR$6:AR$271,MATCH(totalExpenditure!$A20,gDP!$B$6:$B$271))))</f>
        <v>4581248566.5015802</v>
      </c>
      <c r="EB20" s="77" t="str">
        <f>IF(AD20="","",IF(CC20="","",AD20-AD20+INDEX(gDP!AS$6:AS$271,MATCH(totalExpenditure!$A20,gDP!$B$6:$B$271))))</f>
        <v/>
      </c>
      <c r="EC20" s="77" t="str">
        <f>IF(AE20="","",IF(CD20="","",AE20-AE20+INDEX(gDP!AT$6:AT$271,MATCH(totalExpenditure!$A20,gDP!$B$6:$B$271))))</f>
        <v/>
      </c>
      <c r="ED20" s="77" t="str">
        <f>IF(AF20="","",IF(CE20="","",AF20-AF20+INDEX(gDP!AU$6:AU$271,MATCH(totalExpenditure!$A20,gDP!$B$6:$B$271))))</f>
        <v/>
      </c>
      <c r="EE20" s="77" t="str">
        <f>IF(AG20="","",IF(CF20="","",AG20-AG20+INDEX(gDP!AV$6:AV$271,MATCH(totalExpenditure!$A20,gDP!$B$6:$B$271))))</f>
        <v/>
      </c>
      <c r="EF20" s="77" t="str">
        <f>IF(AH20="","",IF(CG20="","",AH20-AH20+INDEX(gDP!AW$6:AW$271,MATCH(totalExpenditure!$A20,gDP!$B$6:$B$271))))</f>
        <v/>
      </c>
      <c r="EG20" s="77" t="str">
        <f>IF(AI20="","",IF(CH20="","",AI20-AI20+INDEX(gDP!AX$6:AX$271,MATCH(totalExpenditure!$A20,gDP!$B$6:$B$271))))</f>
        <v/>
      </c>
      <c r="EH20" s="77" t="str">
        <f>IF(AJ20="","",IF(CI20="","",AJ20-AJ20+INDEX(gDP!AY$6:AY$271,MATCH(totalExpenditure!$A20,gDP!$B$6:$B$271))))</f>
        <v/>
      </c>
      <c r="EI20" s="77" t="str">
        <f>IF(AK20="","",IF(CJ20="","",AK20-AK20+INDEX(gDP!AZ$6:AZ$271,MATCH(totalExpenditure!$A20,gDP!$B$6:$B$271))))</f>
        <v/>
      </c>
      <c r="EJ20" s="77">
        <f>IF(AL20="","",IF(CK20="","",AL20-AL20+INDEX(gDP!BA$6:BA$271,MATCH(totalExpenditure!$A20,gDP!$B$6:$B$271))))</f>
        <v>48851293785.448303</v>
      </c>
      <c r="EK20" s="77">
        <f>IF(AM20="","",IF(CL20="","",AM20-AM20+INDEX(gDP!BB$6:BB$271,MATCH(totalExpenditure!$A20,gDP!$B$6:$B$271))))</f>
        <v>44292427184.949203</v>
      </c>
      <c r="EL20" s="77">
        <f>IF(AN20="","",IF(CM20="","",AN20-AN20+INDEX(gDP!BC$6:BC$271,MATCH(totalExpenditure!$A20,gDP!$B$6:$B$271))))</f>
        <v>52909294791.926201</v>
      </c>
      <c r="EM20" s="77">
        <f>IF(AO20="","",IF(CN20="","",AO20-AO20+INDEX(gDP!BD$6:BD$271,MATCH(totalExpenditure!$A20,gDP!$B$6:$B$271))))</f>
        <v>65952796427.947304</v>
      </c>
      <c r="EN20" s="77">
        <f>IF(AP20="","",IF(CO20="","",AP20-AP20+INDEX(gDP!BE$6:BE$271,MATCH(totalExpenditure!$A20,gDP!$B$6:$B$271))))</f>
        <v>69679944504.197205</v>
      </c>
      <c r="EO20" s="77">
        <f>IF(AQ20="","",IF(CP20="","",AQ20-AQ20+INDEX(gDP!BF$6:BF$271,MATCH(totalExpenditure!$A20,gDP!$B$6:$B$271))))</f>
        <v>74160560123.690201</v>
      </c>
      <c r="EP20" s="77">
        <f>IF(AR20="","",IF(CQ20="","",AR20-AR20+INDEX(gDP!BG$6:BG$271,MATCH(totalExpenditure!$A20,gDP!$B$6:$B$271))))</f>
        <v>75239785452.102203</v>
      </c>
      <c r="EQ20" s="77">
        <f>IF(AS20="","",IF(CR20="","",AS20-AS20+INDEX(gDP!BH$6:BH$271,MATCH(totalExpenditure!$A20,gDP!$B$6:$B$271))))</f>
        <v>53076235354.746002</v>
      </c>
      <c r="ER20" s="77">
        <f>IF(AT20="","",IF(CS20="","",AT20-AT20+INDEX(gDP!BI$6:BI$271,MATCH(totalExpenditure!$A20,gDP!$B$6:$B$271))))</f>
        <v>37866996882.915703</v>
      </c>
      <c r="ES20" s="77">
        <f>IF(AU20="","",IF(CT20="","",AU20-AU20+INDEX(gDP!BJ$6:BJ$271,MATCH(totalExpenditure!$A20,gDP!$B$6:$B$271))))</f>
        <v>40866627351.981697</v>
      </c>
      <c r="ET20" s="77">
        <f>IF(AV20="","",IF(CU20="","",AV20-AV20+INDEX(gDP!BK$6:BK$271,MATCH(totalExpenditure!$A20,gDP!$B$6:$B$271))))</f>
        <v>47112470051.770103</v>
      </c>
      <c r="EU20" s="77">
        <f>IF(AW20="","",IF(CV20="","",AW20-AW20+INDEX(gDP!BL$6:BL$271,MATCH(totalExpenditure!$A20,gDP!$B$6:$B$271))))</f>
        <v>48174235294.117599</v>
      </c>
      <c r="EV20" s="77">
        <f>IF(AX20="","",IF(CW20="","",AX20-AX20+INDEX(gDP!BM$6:BM$271,MATCH(totalExpenditure!$A20,gDP!$B$6:$B$271))))</f>
        <v>42693000000</v>
      </c>
      <c r="EW20" s="77">
        <f>IF(AY20="","",IF(CX20="","",AY20-AY20+INDEX(gDP!BN$6:BN$271,MATCH(totalExpenditure!$A20,gDP!$B$6:$B$271))))</f>
        <v>54825411764.705902</v>
      </c>
      <c r="EX20" s="77" t="str">
        <f>IF(AZ20="","",IF(CY20="","",AZ20-AZ20+INDEX(gDP!BO$6:BO$271,MATCH(totalExpenditure!$A20,gDP!$B$6:$B$271))))</f>
        <v/>
      </c>
    </row>
    <row r="21" spans="1:154" x14ac:dyDescent="0.35">
      <c r="A21" t="s">
        <v>251</v>
      </c>
      <c r="B21" s="77" t="str">
        <f>IF(INDEX([2]pivotTable!B$3:B$308,MATCH(totalExpenditure!$A21,[2]pivotTable!$A$3:$A$308,0))/100*INDEX(gDP!Q$6:Q$271,MATCH(totalExpenditure!$A21,gDP!$B$6:$B$271))=0,"",INDEX([2]pivotTable!B$3:B$308,MATCH(totalExpenditure!$A21,[2]pivotTable!$A$3:$A$308,0))/100*INDEX(gDP!Q$6:Q$271,MATCH(totalExpenditure!$A21,gDP!$B$6:$B$271)))</f>
        <v/>
      </c>
      <c r="C21" s="77" t="str">
        <f>IF(INDEX([2]pivotTable!C$3:C$308,MATCH(totalExpenditure!$A21,[2]pivotTable!$A$3:$A$308,0))/100*INDEX(gDP!R$6:R$271,MATCH(totalExpenditure!$A21,gDP!$B$6:$B$271))=0,"",INDEX([2]pivotTable!C$3:C$308,MATCH(totalExpenditure!$A21,[2]pivotTable!$A$3:$A$308,0))/100*INDEX(gDP!R$6:R$271,MATCH(totalExpenditure!$A21,gDP!$B$6:$B$271)))</f>
        <v/>
      </c>
      <c r="D21" s="77" t="str">
        <f>IF(INDEX([2]pivotTable!D$3:D$308,MATCH(totalExpenditure!$A21,[2]pivotTable!$A$3:$A$308,0))/100*INDEX(gDP!S$6:S$271,MATCH(totalExpenditure!$A21,gDP!$B$6:$B$271))=0,"",INDEX([2]pivotTable!D$3:D$308,MATCH(totalExpenditure!$A21,[2]pivotTable!$A$3:$A$308,0))/100*INDEX(gDP!S$6:S$271,MATCH(totalExpenditure!$A21,gDP!$B$6:$B$271)))</f>
        <v/>
      </c>
      <c r="E21" s="77" t="str">
        <f>IF(INDEX([2]pivotTable!E$3:E$308,MATCH(totalExpenditure!$A21,[2]pivotTable!$A$3:$A$308,0))/100*INDEX(gDP!T$6:T$271,MATCH(totalExpenditure!$A21,gDP!$B$6:$B$271))=0,"",INDEX([2]pivotTable!E$3:E$308,MATCH(totalExpenditure!$A21,[2]pivotTable!$A$3:$A$308,0))/100*INDEX(gDP!T$6:T$271,MATCH(totalExpenditure!$A21,gDP!$B$6:$B$271)))</f>
        <v/>
      </c>
      <c r="F21" s="77" t="str">
        <f>IF(INDEX([2]pivotTable!F$3:F$308,MATCH(totalExpenditure!$A21,[2]pivotTable!$A$3:$A$308,0))/100*INDEX(gDP!U$6:U$271,MATCH(totalExpenditure!$A21,gDP!$B$6:$B$271))=0,"",INDEX([2]pivotTable!F$3:F$308,MATCH(totalExpenditure!$A21,[2]pivotTable!$A$3:$A$308,0))/100*INDEX(gDP!U$6:U$271,MATCH(totalExpenditure!$A21,gDP!$B$6:$B$271)))</f>
        <v/>
      </c>
      <c r="G21" s="77" t="str">
        <f>IF(INDEX([2]pivotTable!G$3:G$308,MATCH(totalExpenditure!$A21,[2]pivotTable!$A$3:$A$308,0))/100*INDEX(gDP!V$6:V$271,MATCH(totalExpenditure!$A21,gDP!$B$6:$B$271))=0,"",INDEX([2]pivotTable!G$3:G$308,MATCH(totalExpenditure!$A21,[2]pivotTable!$A$3:$A$308,0))/100*INDEX(gDP!V$6:V$271,MATCH(totalExpenditure!$A21,gDP!$B$6:$B$271)))</f>
        <v/>
      </c>
      <c r="H21" s="77" t="str">
        <f>IF(INDEX([2]pivotTable!H$3:H$308,MATCH(totalExpenditure!$A21,[2]pivotTable!$A$3:$A$308,0))/100*INDEX(gDP!W$6:W$271,MATCH(totalExpenditure!$A21,gDP!$B$6:$B$271))=0,"",INDEX([2]pivotTable!H$3:H$308,MATCH(totalExpenditure!$A21,[2]pivotTable!$A$3:$A$308,0))/100*INDEX(gDP!W$6:W$271,MATCH(totalExpenditure!$A21,gDP!$B$6:$B$271)))</f>
        <v/>
      </c>
      <c r="I21" s="77" t="str">
        <f>IF(INDEX([2]pivotTable!I$3:I$308,MATCH(totalExpenditure!$A21,[2]pivotTable!$A$3:$A$308,0))/100*INDEX(gDP!X$6:X$271,MATCH(totalExpenditure!$A21,gDP!$B$6:$B$271))=0,"",INDEX([2]pivotTable!I$3:I$308,MATCH(totalExpenditure!$A21,[2]pivotTable!$A$3:$A$308,0))/100*INDEX(gDP!X$6:X$271,MATCH(totalExpenditure!$A21,gDP!$B$6:$B$271)))</f>
        <v/>
      </c>
      <c r="J21" s="77" t="str">
        <f>IF(INDEX([2]pivotTable!J$3:J$308,MATCH(totalExpenditure!$A21,[2]pivotTable!$A$3:$A$308,0))/100*INDEX(gDP!Y$6:Y$271,MATCH(totalExpenditure!$A21,gDP!$B$6:$B$271))=0,"",INDEX([2]pivotTable!J$3:J$308,MATCH(totalExpenditure!$A21,[2]pivotTable!$A$3:$A$308,0))/100*INDEX(gDP!Y$6:Y$271,MATCH(totalExpenditure!$A21,gDP!$B$6:$B$271)))</f>
        <v/>
      </c>
      <c r="K21" s="77" t="str">
        <f>IF(INDEX([2]pivotTable!K$3:K$308,MATCH(totalExpenditure!$A21,[2]pivotTable!$A$3:$A$308,0))/100*INDEX(gDP!Z$6:Z$271,MATCH(totalExpenditure!$A21,gDP!$B$6:$B$271))=0,"",INDEX([2]pivotTable!K$3:K$308,MATCH(totalExpenditure!$A21,[2]pivotTable!$A$3:$A$308,0))/100*INDEX(gDP!Z$6:Z$271,MATCH(totalExpenditure!$A21,gDP!$B$6:$B$271)))</f>
        <v/>
      </c>
      <c r="L21" s="77" t="str">
        <f>IF(INDEX([2]pivotTable!L$3:L$308,MATCH(totalExpenditure!$A21,[2]pivotTable!$A$3:$A$308,0))/100*INDEX(gDP!AA$6:AA$271,MATCH(totalExpenditure!$A21,gDP!$B$6:$B$271))=0,"",INDEX([2]pivotTable!L$3:L$308,MATCH(totalExpenditure!$A21,[2]pivotTable!$A$3:$A$308,0))/100*INDEX(gDP!AA$6:AA$271,MATCH(totalExpenditure!$A21,gDP!$B$6:$B$271)))</f>
        <v/>
      </c>
      <c r="M21" s="77" t="str">
        <f>IF(INDEX([2]pivotTable!M$3:M$308,MATCH(totalExpenditure!$A21,[2]pivotTable!$A$3:$A$308,0))/100*INDEX(gDP!AB$6:AB$271,MATCH(totalExpenditure!$A21,gDP!$B$6:$B$271))=0,"",INDEX([2]pivotTable!M$3:M$308,MATCH(totalExpenditure!$A21,[2]pivotTable!$A$3:$A$308,0))/100*INDEX(gDP!AB$6:AB$271,MATCH(totalExpenditure!$A21,gDP!$B$6:$B$271)))</f>
        <v/>
      </c>
      <c r="N21" s="77" t="str">
        <f>IF(INDEX([2]pivotTable!N$3:N$308,MATCH(totalExpenditure!$A21,[2]pivotTable!$A$3:$A$308,0))/100*INDEX(gDP!AC$6:AC$271,MATCH(totalExpenditure!$A21,gDP!$B$6:$B$271))=0,"",INDEX([2]pivotTable!N$3:N$308,MATCH(totalExpenditure!$A21,[2]pivotTable!$A$3:$A$308,0))/100*INDEX(gDP!AC$6:AC$271,MATCH(totalExpenditure!$A21,gDP!$B$6:$B$271)))</f>
        <v/>
      </c>
      <c r="O21" s="77" t="str">
        <f>IF(INDEX([2]pivotTable!O$3:O$308,MATCH(totalExpenditure!$A21,[2]pivotTable!$A$3:$A$308,0))/100*INDEX(gDP!AD$6:AD$271,MATCH(totalExpenditure!$A21,gDP!$B$6:$B$271))=0,"",INDEX([2]pivotTable!O$3:O$308,MATCH(totalExpenditure!$A21,[2]pivotTable!$A$3:$A$308,0))/100*INDEX(gDP!AD$6:AD$271,MATCH(totalExpenditure!$A21,gDP!$B$6:$B$271)))</f>
        <v/>
      </c>
      <c r="P21" s="77" t="str">
        <f>IF(INDEX([2]pivotTable!P$3:P$308,MATCH(totalExpenditure!$A21,[2]pivotTable!$A$3:$A$308,0))/100*INDEX(gDP!AE$6:AE$271,MATCH(totalExpenditure!$A21,gDP!$B$6:$B$271))=0,"",INDEX([2]pivotTable!P$3:P$308,MATCH(totalExpenditure!$A21,[2]pivotTable!$A$3:$A$308,0))/100*INDEX(gDP!AE$6:AE$271,MATCH(totalExpenditure!$A21,gDP!$B$6:$B$271)))</f>
        <v/>
      </c>
      <c r="Q21" s="77" t="str">
        <f>IF(INDEX([2]pivotTable!Q$3:Q$308,MATCH(totalExpenditure!$A21,[2]pivotTable!$A$3:$A$308,0))/100*INDEX(gDP!AF$6:AF$271,MATCH(totalExpenditure!$A21,gDP!$B$6:$B$271))=0,"",INDEX([2]pivotTable!Q$3:Q$308,MATCH(totalExpenditure!$A21,[2]pivotTable!$A$3:$A$308,0))/100*INDEX(gDP!AF$6:AF$271,MATCH(totalExpenditure!$A21,gDP!$B$6:$B$271)))</f>
        <v/>
      </c>
      <c r="R21" s="77" t="str">
        <f>IF(INDEX([2]pivotTable!R$3:R$308,MATCH(totalExpenditure!$A21,[2]pivotTable!$A$3:$A$308,0))/100*INDEX(gDP!AG$6:AG$271,MATCH(totalExpenditure!$A21,gDP!$B$6:$B$271))=0,"",INDEX([2]pivotTable!R$3:R$308,MATCH(totalExpenditure!$A21,[2]pivotTable!$A$3:$A$308,0))/100*INDEX(gDP!AG$6:AG$271,MATCH(totalExpenditure!$A21,gDP!$B$6:$B$271)))</f>
        <v/>
      </c>
      <c r="S21" s="77" t="str">
        <f>IF(INDEX([2]pivotTable!S$3:S$308,MATCH(totalExpenditure!$A21,[2]pivotTable!$A$3:$A$308,0))/100*INDEX(gDP!AH$6:AH$271,MATCH(totalExpenditure!$A21,gDP!$B$6:$B$271))=0,"",INDEX([2]pivotTable!S$3:S$308,MATCH(totalExpenditure!$A21,[2]pivotTable!$A$3:$A$308,0))/100*INDEX(gDP!AH$6:AH$271,MATCH(totalExpenditure!$A21,gDP!$B$6:$B$271)))</f>
        <v/>
      </c>
      <c r="T21" s="77" t="str">
        <f>IF(INDEX([2]pivotTable!T$3:T$308,MATCH(totalExpenditure!$A21,[2]pivotTable!$A$3:$A$308,0))/100*INDEX(gDP!AI$6:AI$271,MATCH(totalExpenditure!$A21,gDP!$B$6:$B$271))=0,"",INDEX([2]pivotTable!T$3:T$308,MATCH(totalExpenditure!$A21,[2]pivotTable!$A$3:$A$308,0))/100*INDEX(gDP!AI$6:AI$271,MATCH(totalExpenditure!$A21,gDP!$B$6:$B$271)))</f>
        <v/>
      </c>
      <c r="U21" s="77">
        <f>IF(INDEX([2]pivotTable!U$3:U$308,MATCH(totalExpenditure!$A21,[2]pivotTable!$A$3:$A$308,0))/100*INDEX(gDP!AJ$6:AJ$271,MATCH(totalExpenditure!$A21,gDP!$B$6:$B$271))=0,"",INDEX([2]pivotTable!U$3:U$308,MATCH(totalExpenditure!$A21,[2]pivotTable!$A$3:$A$308,0))/100*INDEX(gDP!AJ$6:AJ$271,MATCH(totalExpenditure!$A21,gDP!$B$6:$B$271)))</f>
        <v>85453568.614919886</v>
      </c>
      <c r="V21" s="77">
        <f>IF(INDEX([2]pivotTable!V$3:V$308,MATCH(totalExpenditure!$A21,[2]pivotTable!$A$3:$A$308,0))/100*INDEX(gDP!AK$6:AK$271,MATCH(totalExpenditure!$A21,gDP!$B$6:$B$271))=0,"",INDEX([2]pivotTable!V$3:V$308,MATCH(totalExpenditure!$A21,[2]pivotTable!$A$3:$A$308,0))/100*INDEX(gDP!AK$6:AK$271,MATCH(totalExpenditure!$A21,gDP!$B$6:$B$271)))</f>
        <v>77978712.283548489</v>
      </c>
      <c r="W21" s="77">
        <f>IF(INDEX([2]pivotTable!W$3:W$308,MATCH(totalExpenditure!$A21,[2]pivotTable!$A$3:$A$308,0))/100*INDEX(gDP!AL$6:AL$271,MATCH(totalExpenditure!$A21,gDP!$B$6:$B$271))=0,"",INDEX([2]pivotTable!W$3:W$308,MATCH(totalExpenditure!$A21,[2]pivotTable!$A$3:$A$308,0))/100*INDEX(gDP!AL$6:AL$271,MATCH(totalExpenditure!$A21,gDP!$B$6:$B$271)))</f>
        <v>72650164.170840174</v>
      </c>
      <c r="X21" s="77">
        <f>IF(INDEX([2]pivotTable!X$3:X$308,MATCH(totalExpenditure!$A21,[2]pivotTable!$A$3:$A$308,0))/100*INDEX(gDP!AM$6:AM$271,MATCH(totalExpenditure!$A21,gDP!$B$6:$B$271))=0,"",INDEX([2]pivotTable!X$3:X$308,MATCH(totalExpenditure!$A21,[2]pivotTable!$A$3:$A$308,0))/100*INDEX(gDP!AM$6:AM$271,MATCH(totalExpenditure!$A21,gDP!$B$6:$B$271)))</f>
        <v>83807771.467923671</v>
      </c>
      <c r="Y21" s="77">
        <f>IF(INDEX([2]pivotTable!Y$3:Y$308,MATCH(totalExpenditure!$A21,[2]pivotTable!$A$3:$A$308,0))/100*INDEX(gDP!AN$6:AN$271,MATCH(totalExpenditure!$A21,gDP!$B$6:$B$271))=0,"",INDEX([2]pivotTable!Y$3:Y$308,MATCH(totalExpenditure!$A21,[2]pivotTable!$A$3:$A$308,0))/100*INDEX(gDP!AN$6:AN$271,MATCH(totalExpenditure!$A21,gDP!$B$6:$B$271)))</f>
        <v>84236070.765140578</v>
      </c>
      <c r="Z21" s="77">
        <f>IF(INDEX([2]pivotTable!Z$3:Z$308,MATCH(totalExpenditure!$A21,[2]pivotTable!$A$3:$A$308,0))/100*INDEX(gDP!AO$6:AO$271,MATCH(totalExpenditure!$A21,gDP!$B$6:$B$271))=0,"",INDEX([2]pivotTable!Z$3:Z$308,MATCH(totalExpenditure!$A21,[2]pivotTable!$A$3:$A$308,0))/100*INDEX(gDP!AO$6:AO$271,MATCH(totalExpenditure!$A21,gDP!$B$6:$B$271)))</f>
        <v>101850767.96036331</v>
      </c>
      <c r="AA21" s="77">
        <f>IF(INDEX([2]pivotTable!AA$3:AA$308,MATCH(totalExpenditure!$A21,[2]pivotTable!$A$3:$A$308,0))/100*INDEX(gDP!AP$6:AP$271,MATCH(totalExpenditure!$A21,gDP!$B$6:$B$271))=0,"",INDEX([2]pivotTable!AA$3:AA$308,MATCH(totalExpenditure!$A21,[2]pivotTable!$A$3:$A$308,0))/100*INDEX(gDP!AP$6:AP$271,MATCH(totalExpenditure!$A21,gDP!$B$6:$B$271)))</f>
        <v>59930410.103590176</v>
      </c>
      <c r="AB21" s="77">
        <f>IF(INDEX([2]pivotTable!AB$3:AB$308,MATCH(totalExpenditure!$A21,[2]pivotTable!$A$3:$A$308,0))/100*INDEX(gDP!AQ$6:AQ$271,MATCH(totalExpenditure!$A21,gDP!$B$6:$B$271))=0,"",INDEX([2]pivotTable!AB$3:AB$308,MATCH(totalExpenditure!$A21,[2]pivotTable!$A$3:$A$308,0))/100*INDEX(gDP!AQ$6:AQ$271,MATCH(totalExpenditure!$A21,gDP!$B$6:$B$271)))</f>
        <v>52106834.154092357</v>
      </c>
      <c r="AC21" s="77">
        <f>IF(INDEX([2]pivotTable!AC$3:AC$308,MATCH(totalExpenditure!$A21,[2]pivotTable!$A$3:$A$308,0))/100*INDEX(gDP!AR$6:AR$271,MATCH(totalExpenditure!$A21,gDP!$B$6:$B$271))=0,"",INDEX([2]pivotTable!AC$3:AC$308,MATCH(totalExpenditure!$A21,[2]pivotTable!$A$3:$A$308,0))/100*INDEX(gDP!AR$6:AR$271,MATCH(totalExpenditure!$A21,gDP!$B$6:$B$271)))</f>
        <v>40646284.335297026</v>
      </c>
      <c r="AD21" s="77" t="str">
        <f>IF(INDEX([2]pivotTable!AD$3:AD$308,MATCH(totalExpenditure!$A21,[2]pivotTable!$A$3:$A$308,0))/100*INDEX(gDP!AS$6:AS$271,MATCH(totalExpenditure!$A21,gDP!$B$6:$B$271))=0,"",INDEX([2]pivotTable!AD$3:AD$308,MATCH(totalExpenditure!$A21,[2]pivotTable!$A$3:$A$308,0))/100*INDEX(gDP!AS$6:AS$271,MATCH(totalExpenditure!$A21,gDP!$B$6:$B$271)))</f>
        <v/>
      </c>
      <c r="AE21" s="77" t="str">
        <f>IF(INDEX([2]pivotTable!AE$3:AE$308,MATCH(totalExpenditure!$A21,[2]pivotTable!$A$3:$A$308,0))/100*INDEX(gDP!AT$6:AT$271,MATCH(totalExpenditure!$A21,gDP!$B$6:$B$271))=0,"",INDEX([2]pivotTable!AE$3:AE$308,MATCH(totalExpenditure!$A21,[2]pivotTable!$A$3:$A$308,0))/100*INDEX(gDP!AT$6:AT$271,MATCH(totalExpenditure!$A21,gDP!$B$6:$B$271)))</f>
        <v/>
      </c>
      <c r="AF21" s="77" t="str">
        <f>IF(INDEX([2]pivotTable!AF$3:AF$308,MATCH(totalExpenditure!$A21,[2]pivotTable!$A$3:$A$308,0))/100*INDEX(gDP!AU$6:AU$271,MATCH(totalExpenditure!$A21,gDP!$B$6:$B$271))=0,"",INDEX([2]pivotTable!AF$3:AF$308,MATCH(totalExpenditure!$A21,[2]pivotTable!$A$3:$A$308,0))/100*INDEX(gDP!AU$6:AU$271,MATCH(totalExpenditure!$A21,gDP!$B$6:$B$271)))</f>
        <v/>
      </c>
      <c r="AG21" s="77" t="str">
        <f>IF(INDEX([2]pivotTable!AG$3:AG$308,MATCH(totalExpenditure!$A21,[2]pivotTable!$A$3:$A$308,0))/100*INDEX(gDP!AV$6:AV$271,MATCH(totalExpenditure!$A21,gDP!$B$6:$B$271))=0,"",INDEX([2]pivotTable!AG$3:AG$308,MATCH(totalExpenditure!$A21,[2]pivotTable!$A$3:$A$308,0))/100*INDEX(gDP!AV$6:AV$271,MATCH(totalExpenditure!$A21,gDP!$B$6:$B$271)))</f>
        <v/>
      </c>
      <c r="AH21" s="77" t="str">
        <f>IF(INDEX([2]pivotTable!AH$3:AH$308,MATCH(totalExpenditure!$A21,[2]pivotTable!$A$3:$A$308,0))/100*INDEX(gDP!AW$6:AW$271,MATCH(totalExpenditure!$A21,gDP!$B$6:$B$271))=0,"",INDEX([2]pivotTable!AH$3:AH$308,MATCH(totalExpenditure!$A21,[2]pivotTable!$A$3:$A$308,0))/100*INDEX(gDP!AW$6:AW$271,MATCH(totalExpenditure!$A21,gDP!$B$6:$B$271)))</f>
        <v/>
      </c>
      <c r="AI21" s="77" t="str">
        <f>IF(INDEX([2]pivotTable!AI$3:AI$308,MATCH(totalExpenditure!$A21,[2]pivotTable!$A$3:$A$308,0))/100*INDEX(gDP!AX$6:AX$271,MATCH(totalExpenditure!$A21,gDP!$B$6:$B$271))=0,"",INDEX([2]pivotTable!AI$3:AI$308,MATCH(totalExpenditure!$A21,[2]pivotTable!$A$3:$A$308,0))/100*INDEX(gDP!AX$6:AX$271,MATCH(totalExpenditure!$A21,gDP!$B$6:$B$271)))</f>
        <v/>
      </c>
      <c r="AJ21" s="77" t="str">
        <f>IF(INDEX([2]pivotTable!AJ$3:AJ$308,MATCH(totalExpenditure!$A21,[2]pivotTable!$A$3:$A$308,0))/100*INDEX(gDP!AY$6:AY$271,MATCH(totalExpenditure!$A21,gDP!$B$6:$B$271))=0,"",INDEX([2]pivotTable!AJ$3:AJ$308,MATCH(totalExpenditure!$A21,[2]pivotTable!$A$3:$A$308,0))/100*INDEX(gDP!AY$6:AY$271,MATCH(totalExpenditure!$A21,gDP!$B$6:$B$271)))</f>
        <v/>
      </c>
      <c r="AK21" s="77" t="str">
        <f>IF(INDEX([2]pivotTable!AK$3:AK$308,MATCH(totalExpenditure!$A21,[2]pivotTable!$A$3:$A$308,0))/100*INDEX(gDP!AZ$6:AZ$271,MATCH(totalExpenditure!$A21,gDP!$B$6:$B$271))=0,"",INDEX([2]pivotTable!AK$3:AK$308,MATCH(totalExpenditure!$A21,[2]pivotTable!$A$3:$A$308,0))/100*INDEX(gDP!AZ$6:AZ$271,MATCH(totalExpenditure!$A21,gDP!$B$6:$B$271)))</f>
        <v/>
      </c>
      <c r="AL21" s="77" t="str">
        <f>IF(INDEX([2]pivotTable!AL$3:AL$308,MATCH(totalExpenditure!$A21,[2]pivotTable!$A$3:$A$308,0))/100*INDEX(gDP!BA$6:BA$271,MATCH(totalExpenditure!$A21,gDP!$B$6:$B$271))=0,"",INDEX([2]pivotTable!AL$3:AL$308,MATCH(totalExpenditure!$A21,[2]pivotTable!$A$3:$A$308,0))/100*INDEX(gDP!BA$6:BA$271,MATCH(totalExpenditure!$A21,gDP!$B$6:$B$271)))</f>
        <v/>
      </c>
      <c r="AM21" s="77" t="str">
        <f>IF(INDEX([2]pivotTable!AM$3:AM$308,MATCH(totalExpenditure!$A21,[2]pivotTable!$A$3:$A$308,0))/100*INDEX(gDP!BB$6:BB$271,MATCH(totalExpenditure!$A21,gDP!$B$6:$B$271))=0,"",INDEX([2]pivotTable!AM$3:AM$308,MATCH(totalExpenditure!$A21,[2]pivotTable!$A$3:$A$308,0))/100*INDEX(gDP!BB$6:BB$271,MATCH(totalExpenditure!$A21,gDP!$B$6:$B$271)))</f>
        <v/>
      </c>
      <c r="AN21" s="77">
        <f>IF(INDEX([2]pivotTable!AN$3:AN$308,MATCH(totalExpenditure!$A21,[2]pivotTable!$A$3:$A$308,0))/100*INDEX(gDP!BC$6:BC$271,MATCH(totalExpenditure!$A21,gDP!$B$6:$B$271))=0,"",INDEX([2]pivotTable!AN$3:AN$308,MATCH(totalExpenditure!$A21,[2]pivotTable!$A$3:$A$308,0))/100*INDEX(gDP!BC$6:BC$271,MATCH(totalExpenditure!$A21,gDP!$B$6:$B$271)))</f>
        <v>55274077.222739458</v>
      </c>
      <c r="AO21" s="77">
        <f>IF(INDEX([2]pivotTable!AO$3:AO$308,MATCH(totalExpenditure!$A21,[2]pivotTable!$A$3:$A$308,0))/100*INDEX(gDP!BD$6:BD$271,MATCH(totalExpenditure!$A21,gDP!$B$6:$B$271))=0,"",INDEX([2]pivotTable!AO$3:AO$308,MATCH(totalExpenditure!$A21,[2]pivotTable!$A$3:$A$308,0))/100*INDEX(gDP!BD$6:BD$271,MATCH(totalExpenditure!$A21,gDP!$B$6:$B$271)))</f>
        <v>60367161.851641618</v>
      </c>
      <c r="AP21" s="77">
        <f>IF(INDEX([2]pivotTable!AP$3:AP$308,MATCH(totalExpenditure!$A21,[2]pivotTable!$A$3:$A$308,0))/100*INDEX(gDP!BE$6:BE$271,MATCH(totalExpenditure!$A21,gDP!$B$6:$B$271))=0,"",INDEX([2]pivotTable!AP$3:AP$308,MATCH(totalExpenditure!$A21,[2]pivotTable!$A$3:$A$308,0))/100*INDEX(gDP!BE$6:BE$271,MATCH(totalExpenditure!$A21,gDP!$B$6:$B$271)))</f>
        <v>60666874.695895784</v>
      </c>
      <c r="AQ21" s="77">
        <f>IF(INDEX([2]pivotTable!AQ$3:AQ$308,MATCH(totalExpenditure!$A21,[2]pivotTable!$A$3:$A$308,0))/100*INDEX(gDP!BF$6:BF$271,MATCH(totalExpenditure!$A21,gDP!$B$6:$B$271))=0,"",INDEX([2]pivotTable!AQ$3:AQ$308,MATCH(totalExpenditure!$A21,[2]pivotTable!$A$3:$A$308,0))/100*INDEX(gDP!BF$6:BF$271,MATCH(totalExpenditure!$A21,gDP!$B$6:$B$271)))</f>
        <v>62025647.796999238</v>
      </c>
      <c r="AR21" s="77" t="str">
        <f>IF(INDEX([2]pivotTable!AR$3:AR$308,MATCH(totalExpenditure!$A21,[2]pivotTable!$A$3:$A$308,0))/100*INDEX(gDP!BG$6:BG$271,MATCH(totalExpenditure!$A21,gDP!$B$6:$B$271))=0,"",INDEX([2]pivotTable!AR$3:AR$308,MATCH(totalExpenditure!$A21,[2]pivotTable!$A$3:$A$308,0))/100*INDEX(gDP!BG$6:BG$271,MATCH(totalExpenditure!$A21,gDP!$B$6:$B$271)))</f>
        <v/>
      </c>
      <c r="AS21" s="77" t="str">
        <f>IF(INDEX([2]pivotTable!AS$3:AS$308,MATCH(totalExpenditure!$A21,[2]pivotTable!$A$3:$A$308,0))/100*INDEX(gDP!BH$6:BH$271,MATCH(totalExpenditure!$A21,gDP!$B$6:$B$271))=0,"",INDEX([2]pivotTable!AS$3:AS$308,MATCH(totalExpenditure!$A21,[2]pivotTable!$A$3:$A$308,0))/100*INDEX(gDP!BH$6:BH$271,MATCH(totalExpenditure!$A21,gDP!$B$6:$B$271)))</f>
        <v/>
      </c>
      <c r="AT21" s="77" t="str">
        <f>IF(INDEX([2]pivotTable!AT$3:AT$308,MATCH(totalExpenditure!$A21,[2]pivotTable!$A$3:$A$308,0))/100*INDEX(gDP!BI$6:BI$271,MATCH(totalExpenditure!$A21,gDP!$B$6:$B$271))=0,"",INDEX([2]pivotTable!AT$3:AT$308,MATCH(totalExpenditure!$A21,[2]pivotTable!$A$3:$A$308,0))/100*INDEX(gDP!BI$6:BI$271,MATCH(totalExpenditure!$A21,gDP!$B$6:$B$271)))</f>
        <v/>
      </c>
      <c r="AU21" s="77" t="str">
        <f>IF(INDEX([2]pivotTable!AU$3:AU$308,MATCH(totalExpenditure!$A21,[2]pivotTable!$A$3:$A$308,0))/100*INDEX(gDP!BJ$6:BJ$271,MATCH(totalExpenditure!$A21,gDP!$B$6:$B$271))=0,"",INDEX([2]pivotTable!AU$3:AU$308,MATCH(totalExpenditure!$A21,[2]pivotTable!$A$3:$A$308,0))/100*INDEX(gDP!BJ$6:BJ$271,MATCH(totalExpenditure!$A21,gDP!$B$6:$B$271)))</f>
        <v/>
      </c>
      <c r="AV21" s="77" t="str">
        <f>IF(INDEX([2]pivotTable!AV$3:AV$308,MATCH(totalExpenditure!$A21,[2]pivotTable!$A$3:$A$308,0))/100*INDEX(gDP!BK$6:BK$271,MATCH(totalExpenditure!$A21,gDP!$B$6:$B$271))=0,"",INDEX([2]pivotTable!AV$3:AV$308,MATCH(totalExpenditure!$A21,[2]pivotTable!$A$3:$A$308,0))/100*INDEX(gDP!BK$6:BK$271,MATCH(totalExpenditure!$A21,gDP!$B$6:$B$271)))</f>
        <v/>
      </c>
      <c r="AW21" s="77" t="str">
        <f>IF(INDEX([2]pivotTable!AW$3:AW$308,MATCH(totalExpenditure!$A21,[2]pivotTable!$A$3:$A$308,0))/100*INDEX(gDP!BL$6:BL$271,MATCH(totalExpenditure!$A21,gDP!$B$6:$B$271))=0,"",INDEX([2]pivotTable!AW$3:AW$308,MATCH(totalExpenditure!$A21,[2]pivotTable!$A$3:$A$308,0))/100*INDEX(gDP!BL$6:BL$271,MATCH(totalExpenditure!$A21,gDP!$B$6:$B$271)))</f>
        <v/>
      </c>
      <c r="AX21" s="77" t="str">
        <f>IF(INDEX([2]pivotTable!AX$3:AX$308,MATCH(totalExpenditure!$A21,[2]pivotTable!$A$3:$A$308,0))/100*INDEX(gDP!BM$6:BM$271,MATCH(totalExpenditure!$A21,gDP!$B$6:$B$271))=0,"",INDEX([2]pivotTable!AX$3:AX$308,MATCH(totalExpenditure!$A21,[2]pivotTable!$A$3:$A$308,0))/100*INDEX(gDP!BM$6:BM$271,MATCH(totalExpenditure!$A21,gDP!$B$6:$B$271)))</f>
        <v/>
      </c>
      <c r="AY21" s="77" t="str">
        <f>IF(INDEX([2]pivotTable!AY$3:AY$308,MATCH(totalExpenditure!$A21,[2]pivotTable!$A$3:$A$308,0))/100*INDEX(gDP!BN$6:BN$271,MATCH(totalExpenditure!$A21,gDP!$B$6:$B$271))=0,"",INDEX([2]pivotTable!AY$3:AY$308,MATCH(totalExpenditure!$A21,[2]pivotTable!$A$3:$A$308,0))/100*INDEX(gDP!BN$6:BN$271,MATCH(totalExpenditure!$A21,gDP!$B$6:$B$271)))</f>
        <v/>
      </c>
      <c r="AZ21" s="77" t="str">
        <f>IF(INDEX([2]pivotTable!AZ$3:AZ$308,MATCH(totalExpenditure!$A21,[2]pivotTable!$A$3:$A$308,0))/100*INDEX(gDP!BO$6:BO$271,MATCH(totalExpenditure!$A21,gDP!$B$6:$B$271))=0,"",INDEX([2]pivotTable!AZ$3:AZ$308,MATCH(totalExpenditure!$A21,[2]pivotTable!$A$3:$A$308,0))/100*INDEX(gDP!BO$6:BO$271,MATCH(totalExpenditure!$A21,gDP!$B$6:$B$271)))</f>
        <v/>
      </c>
      <c r="BA21" s="77" t="str">
        <f>IF(INDEX([2]pivotTable!B$310:B$615,MATCH(totalExpenditure!$A21,[2]pivotTable!$A$310:$A$615,0))/100*INDEX(gDP!Q$6:Q$271,MATCH(totalExpenditure!$A21,gDP!$B$6:$B$271))=0,"",INDEX([2]pivotTable!B$310:B$615,MATCH(totalExpenditure!$A21,[2]pivotTable!$A$310:$A$615,0))/100*INDEX(gDP!Q$6:Q$271,MATCH(totalExpenditure!$A21,gDP!$B$6:$B$271)))</f>
        <v/>
      </c>
      <c r="BB21" s="77" t="str">
        <f>IF(INDEX([2]pivotTable!C$310:C$615,MATCH(totalExpenditure!$A21,[2]pivotTable!$A$310:$A$615,0))/100*INDEX(gDP!R$6:R$271,MATCH(totalExpenditure!$A21,gDP!$B$6:$B$271))=0,"",INDEX([2]pivotTable!C$310:C$615,MATCH(totalExpenditure!$A21,[2]pivotTable!$A$310:$A$615,0))/100*INDEX(gDP!R$6:R$271,MATCH(totalExpenditure!$A21,gDP!$B$6:$B$271)))</f>
        <v/>
      </c>
      <c r="BC21" s="77" t="str">
        <f>IF(INDEX([2]pivotTable!D$310:D$615,MATCH(totalExpenditure!$A21,[2]pivotTable!$A$310:$A$615,0))/100*INDEX(gDP!S$6:S$271,MATCH(totalExpenditure!$A21,gDP!$B$6:$B$271))=0,"",INDEX([2]pivotTable!D$310:D$615,MATCH(totalExpenditure!$A21,[2]pivotTable!$A$310:$A$615,0))/100*INDEX(gDP!S$6:S$271,MATCH(totalExpenditure!$A21,gDP!$B$6:$B$271)))</f>
        <v/>
      </c>
      <c r="BD21" s="77" t="str">
        <f>IF(INDEX([2]pivotTable!E$310:E$615,MATCH(totalExpenditure!$A21,[2]pivotTable!$A$310:$A$615,0))/100*INDEX(gDP!T$6:T$271,MATCH(totalExpenditure!$A21,gDP!$B$6:$B$271))=0,"",INDEX([2]pivotTable!E$310:E$615,MATCH(totalExpenditure!$A21,[2]pivotTable!$A$310:$A$615,0))/100*INDEX(gDP!T$6:T$271,MATCH(totalExpenditure!$A21,gDP!$B$6:$B$271)))</f>
        <v/>
      </c>
      <c r="BE21" s="77" t="str">
        <f>IF(INDEX([2]pivotTable!F$310:F$615,MATCH(totalExpenditure!$A21,[2]pivotTable!$A$310:$A$615,0))/100*INDEX(gDP!U$6:U$271,MATCH(totalExpenditure!$A21,gDP!$B$6:$B$271))=0,"",INDEX([2]pivotTable!F$310:F$615,MATCH(totalExpenditure!$A21,[2]pivotTable!$A$310:$A$615,0))/100*INDEX(gDP!U$6:U$271,MATCH(totalExpenditure!$A21,gDP!$B$6:$B$271)))</f>
        <v/>
      </c>
      <c r="BF21" s="77" t="str">
        <f>IF(INDEX([2]pivotTable!G$310:G$615,MATCH(totalExpenditure!$A21,[2]pivotTable!$A$310:$A$615,0))/100*INDEX(gDP!V$6:V$271,MATCH(totalExpenditure!$A21,gDP!$B$6:$B$271))=0,"",INDEX([2]pivotTable!G$310:G$615,MATCH(totalExpenditure!$A21,[2]pivotTable!$A$310:$A$615,0))/100*INDEX(gDP!V$6:V$271,MATCH(totalExpenditure!$A21,gDP!$B$6:$B$271)))</f>
        <v/>
      </c>
      <c r="BG21" s="77" t="str">
        <f>IF(INDEX([2]pivotTable!H$310:H$615,MATCH(totalExpenditure!$A21,[2]pivotTable!$A$310:$A$615,0))/100*INDEX(gDP!W$6:W$271,MATCH(totalExpenditure!$A21,gDP!$B$6:$B$271))=0,"",INDEX([2]pivotTable!H$310:H$615,MATCH(totalExpenditure!$A21,[2]pivotTable!$A$310:$A$615,0))/100*INDEX(gDP!W$6:W$271,MATCH(totalExpenditure!$A21,gDP!$B$6:$B$271)))</f>
        <v/>
      </c>
      <c r="BH21" s="77" t="str">
        <f>IF(INDEX([2]pivotTable!I$310:I$615,MATCH(totalExpenditure!$A21,[2]pivotTable!$A$310:$A$615,0))/100*INDEX(gDP!X$6:X$271,MATCH(totalExpenditure!$A21,gDP!$B$6:$B$271))=0,"",INDEX([2]pivotTable!I$310:I$615,MATCH(totalExpenditure!$A21,[2]pivotTable!$A$310:$A$615,0))/100*INDEX(gDP!X$6:X$271,MATCH(totalExpenditure!$A21,gDP!$B$6:$B$271)))</f>
        <v/>
      </c>
      <c r="BI21" s="77" t="str">
        <f>IF(INDEX([2]pivotTable!J$310:J$615,MATCH(totalExpenditure!$A21,[2]pivotTable!$A$310:$A$615,0))/100*INDEX(gDP!Y$6:Y$271,MATCH(totalExpenditure!$A21,gDP!$B$6:$B$271))=0,"",INDEX([2]pivotTable!J$310:J$615,MATCH(totalExpenditure!$A21,[2]pivotTable!$A$310:$A$615,0))/100*INDEX(gDP!Y$6:Y$271,MATCH(totalExpenditure!$A21,gDP!$B$6:$B$271)))</f>
        <v/>
      </c>
      <c r="BJ21" s="77" t="str">
        <f>IF(INDEX([2]pivotTable!K$310:K$615,MATCH(totalExpenditure!$A21,[2]pivotTable!$A$310:$A$615,0))/100*INDEX(gDP!Z$6:Z$271,MATCH(totalExpenditure!$A21,gDP!$B$6:$B$271))=0,"",INDEX([2]pivotTable!K$310:K$615,MATCH(totalExpenditure!$A21,[2]pivotTable!$A$310:$A$615,0))/100*INDEX(gDP!Z$6:Z$271,MATCH(totalExpenditure!$A21,gDP!$B$6:$B$271)))</f>
        <v/>
      </c>
      <c r="BK21" s="77" t="str">
        <f>IF(INDEX([2]pivotTable!L$310:L$615,MATCH(totalExpenditure!$A21,[2]pivotTable!$A$310:$A$615,0))/100*INDEX(gDP!AA$6:AA$271,MATCH(totalExpenditure!$A21,gDP!$B$6:$B$271))=0,"",INDEX([2]pivotTable!L$310:L$615,MATCH(totalExpenditure!$A21,[2]pivotTable!$A$310:$A$615,0))/100*INDEX(gDP!AA$6:AA$271,MATCH(totalExpenditure!$A21,gDP!$B$6:$B$271)))</f>
        <v/>
      </c>
      <c r="BL21" s="77" t="str">
        <f>IF(INDEX([2]pivotTable!M$310:M$615,MATCH(totalExpenditure!$A21,[2]pivotTable!$A$310:$A$615,0))/100*INDEX(gDP!AB$6:AB$271,MATCH(totalExpenditure!$A21,gDP!$B$6:$B$271))=0,"",INDEX([2]pivotTable!M$310:M$615,MATCH(totalExpenditure!$A21,[2]pivotTable!$A$310:$A$615,0))/100*INDEX(gDP!AB$6:AB$271,MATCH(totalExpenditure!$A21,gDP!$B$6:$B$271)))</f>
        <v/>
      </c>
      <c r="BM21" s="77" t="str">
        <f>IF(INDEX([2]pivotTable!N$310:N$615,MATCH(totalExpenditure!$A21,[2]pivotTable!$A$310:$A$615,0))/100*INDEX(gDP!AC$6:AC$271,MATCH(totalExpenditure!$A21,gDP!$B$6:$B$271))=0,"",INDEX([2]pivotTable!N$310:N$615,MATCH(totalExpenditure!$A21,[2]pivotTable!$A$310:$A$615,0))/100*INDEX(gDP!AC$6:AC$271,MATCH(totalExpenditure!$A21,gDP!$B$6:$B$271)))</f>
        <v/>
      </c>
      <c r="BN21" s="77" t="str">
        <f>IF(INDEX([2]pivotTable!O$310:O$615,MATCH(totalExpenditure!$A21,[2]pivotTable!$A$310:$A$615,0))/100*INDEX(gDP!AD$6:AD$271,MATCH(totalExpenditure!$A21,gDP!$B$6:$B$271))=0,"",INDEX([2]pivotTable!O$310:O$615,MATCH(totalExpenditure!$A21,[2]pivotTable!$A$310:$A$615,0))/100*INDEX(gDP!AD$6:AD$271,MATCH(totalExpenditure!$A21,gDP!$B$6:$B$271)))</f>
        <v/>
      </c>
      <c r="BO21" s="77" t="str">
        <f>IF(INDEX([2]pivotTable!P$310:P$615,MATCH(totalExpenditure!$A21,[2]pivotTable!$A$310:$A$615,0))/100*INDEX(gDP!AE$6:AE$271,MATCH(totalExpenditure!$A21,gDP!$B$6:$B$271))=0,"",INDEX([2]pivotTable!P$310:P$615,MATCH(totalExpenditure!$A21,[2]pivotTable!$A$310:$A$615,0))/100*INDEX(gDP!AE$6:AE$271,MATCH(totalExpenditure!$A21,gDP!$B$6:$B$271)))</f>
        <v/>
      </c>
      <c r="BP21" s="77" t="str">
        <f>IF(INDEX([2]pivotTable!Q$310:Q$615,MATCH(totalExpenditure!$A21,[2]pivotTable!$A$310:$A$615,0))/100*INDEX(gDP!AF$6:AF$271,MATCH(totalExpenditure!$A21,gDP!$B$6:$B$271))=0,"",INDEX([2]pivotTable!Q$310:Q$615,MATCH(totalExpenditure!$A21,[2]pivotTable!$A$310:$A$615,0))/100*INDEX(gDP!AF$6:AF$271,MATCH(totalExpenditure!$A21,gDP!$B$6:$B$271)))</f>
        <v/>
      </c>
      <c r="BQ21" s="77" t="str">
        <f>IF(INDEX([2]pivotTable!R$310:R$615,MATCH(totalExpenditure!$A21,[2]pivotTable!$A$310:$A$615,0))/100*INDEX(gDP!AG$6:AG$271,MATCH(totalExpenditure!$A21,gDP!$B$6:$B$271))=0,"",INDEX([2]pivotTable!R$310:R$615,MATCH(totalExpenditure!$A21,[2]pivotTable!$A$310:$A$615,0))/100*INDEX(gDP!AG$6:AG$271,MATCH(totalExpenditure!$A21,gDP!$B$6:$B$271)))</f>
        <v/>
      </c>
      <c r="BR21" s="77" t="str">
        <f>IF(INDEX([2]pivotTable!S$310:S$615,MATCH(totalExpenditure!$A21,[2]pivotTable!$A$310:$A$615,0))/100*INDEX(gDP!AH$6:AH$271,MATCH(totalExpenditure!$A21,gDP!$B$6:$B$271))=0,"",INDEX([2]pivotTable!S$310:S$615,MATCH(totalExpenditure!$A21,[2]pivotTable!$A$310:$A$615,0))/100*INDEX(gDP!AH$6:AH$271,MATCH(totalExpenditure!$A21,gDP!$B$6:$B$271)))</f>
        <v/>
      </c>
      <c r="BS21" s="77" t="str">
        <f>IF(INDEX([2]pivotTable!T$310:T$615,MATCH(totalExpenditure!$A21,[2]pivotTable!$A$310:$A$615,0))/100*INDEX(gDP!AI$6:AI$271,MATCH(totalExpenditure!$A21,gDP!$B$6:$B$271))=0,"",INDEX([2]pivotTable!T$310:T$615,MATCH(totalExpenditure!$A21,[2]pivotTable!$A$310:$A$615,0))/100*INDEX(gDP!AI$6:AI$271,MATCH(totalExpenditure!$A21,gDP!$B$6:$B$271)))</f>
        <v/>
      </c>
      <c r="BT21" s="77">
        <f>IF(INDEX([2]pivotTable!U$310:U$615,MATCH(totalExpenditure!$A21,[2]pivotTable!$A$310:$A$615,0))/100*INDEX(gDP!AJ$6:AJ$271,MATCH(totalExpenditure!$A21,gDP!$B$6:$B$271))=0,"",INDEX([2]pivotTable!U$310:U$615,MATCH(totalExpenditure!$A21,[2]pivotTable!$A$310:$A$615,0))/100*INDEX(gDP!AJ$6:AJ$271,MATCH(totalExpenditure!$A21,gDP!$B$6:$B$271)))</f>
        <v>8171789.3484212998</v>
      </c>
      <c r="BU21" s="77">
        <f>IF(INDEX([2]pivotTable!V$310:V$615,MATCH(totalExpenditure!$A21,[2]pivotTable!$A$310:$A$615,0))/100*INDEX(gDP!AK$6:AK$271,MATCH(totalExpenditure!$A21,gDP!$B$6:$B$271))=0,"",INDEX([2]pivotTable!V$310:V$615,MATCH(totalExpenditure!$A21,[2]pivotTable!$A$310:$A$615,0))/100*INDEX(gDP!AK$6:AK$271,MATCH(totalExpenditure!$A21,gDP!$B$6:$B$271)))</f>
        <v>11480199.308411304</v>
      </c>
      <c r="BV21" s="77">
        <f>IF(INDEX([2]pivotTable!W$310:W$615,MATCH(totalExpenditure!$A21,[2]pivotTable!$A$310:$A$615,0))/100*INDEX(gDP!AL$6:AL$271,MATCH(totalExpenditure!$A21,gDP!$B$6:$B$271))=0,"",INDEX([2]pivotTable!W$310:W$615,MATCH(totalExpenditure!$A21,[2]pivotTable!$A$310:$A$615,0))/100*INDEX(gDP!AL$6:AL$271,MATCH(totalExpenditure!$A21,gDP!$B$6:$B$271)))</f>
        <v>14079489.180395383</v>
      </c>
      <c r="BW21" s="77">
        <f>IF(INDEX([2]pivotTable!X$310:X$615,MATCH(totalExpenditure!$A21,[2]pivotTable!$A$310:$A$615,0))/100*INDEX(gDP!AM$6:AM$271,MATCH(totalExpenditure!$A21,gDP!$B$6:$B$271))=0,"",INDEX([2]pivotTable!X$310:X$615,MATCH(totalExpenditure!$A21,[2]pivotTable!$A$310:$A$615,0))/100*INDEX(gDP!AM$6:AM$271,MATCH(totalExpenditure!$A21,gDP!$B$6:$B$271)))</f>
        <v>4995165.1868298883</v>
      </c>
      <c r="BX21" s="77">
        <f>IF(INDEX([2]pivotTable!Y$310:Y$615,MATCH(totalExpenditure!$A21,[2]pivotTable!$A$310:$A$615,0))/100*INDEX(gDP!AN$6:AN$271,MATCH(totalExpenditure!$A21,gDP!$B$6:$B$271))=0,"",INDEX([2]pivotTable!Y$310:Y$615,MATCH(totalExpenditure!$A21,[2]pivotTable!$A$310:$A$615,0))/100*INDEX(gDP!AN$6:AN$271,MATCH(totalExpenditure!$A21,gDP!$B$6:$B$271)))</f>
        <v>5202227.6482034558</v>
      </c>
      <c r="BY21" s="77">
        <f>IF(INDEX([2]pivotTable!Z$310:Z$615,MATCH(totalExpenditure!$A21,[2]pivotTable!$A$310:$A$615,0))/100*INDEX(gDP!AO$6:AO$271,MATCH(totalExpenditure!$A21,gDP!$B$6:$B$271))=0,"",INDEX([2]pivotTable!Z$310:Z$615,MATCH(totalExpenditure!$A21,[2]pivotTable!$A$310:$A$615,0))/100*INDEX(gDP!AO$6:AO$271,MATCH(totalExpenditure!$A21,gDP!$B$6:$B$271)))</f>
        <v>29547151.114781164</v>
      </c>
      <c r="BZ21" s="77">
        <f>IF(INDEX([2]pivotTable!AA$310:AA$615,MATCH(totalExpenditure!$A21,[2]pivotTable!$A$310:$A$615,0))/100*INDEX(gDP!AP$6:AP$271,MATCH(totalExpenditure!$A21,gDP!$B$6:$B$271))=0,"",INDEX([2]pivotTable!AA$310:AA$615,MATCH(totalExpenditure!$A21,[2]pivotTable!$A$310:$A$615,0))/100*INDEX(gDP!AP$6:AP$271,MATCH(totalExpenditure!$A21,gDP!$B$6:$B$271)))</f>
        <v>3794295.4448701576</v>
      </c>
      <c r="CA21" s="77">
        <f>IF(INDEX([2]pivotTable!AB$310:AB$615,MATCH(totalExpenditure!$A21,[2]pivotTable!$A$310:$A$615,0))/100*INDEX(gDP!AQ$6:AQ$271,MATCH(totalExpenditure!$A21,gDP!$B$6:$B$271))=0,"",INDEX([2]pivotTable!AB$310:AB$615,MATCH(totalExpenditure!$A21,[2]pivotTable!$A$310:$A$615,0))/100*INDEX(gDP!AQ$6:AQ$271,MATCH(totalExpenditure!$A21,gDP!$B$6:$B$271)))</f>
        <v>4826361.997120047</v>
      </c>
      <c r="CB21" s="77">
        <f>IF(INDEX([2]pivotTable!AC$310:AC$615,MATCH(totalExpenditure!$A21,[2]pivotTable!$A$310:$A$615,0))/100*INDEX(gDP!AR$6:AR$271,MATCH(totalExpenditure!$A21,gDP!$B$6:$B$271))=0,"",INDEX([2]pivotTable!AC$310:AC$615,MATCH(totalExpenditure!$A21,[2]pivotTable!$A$310:$A$615,0))/100*INDEX(gDP!AR$6:AR$271,MATCH(totalExpenditure!$A21,gDP!$B$6:$B$271)))</f>
        <v>4121193.8391653048</v>
      </c>
      <c r="CC21" s="77" t="str">
        <f>IF(INDEX([2]pivotTable!AD$310:AD$615,MATCH(totalExpenditure!$A21,[2]pivotTable!$A$310:$A$615,0))/100*INDEX(gDP!AS$6:AS$271,MATCH(totalExpenditure!$A21,gDP!$B$6:$B$271))=0,"",INDEX([2]pivotTable!AD$310:AD$615,MATCH(totalExpenditure!$A21,[2]pivotTable!$A$310:$A$615,0))/100*INDEX(gDP!AS$6:AS$271,MATCH(totalExpenditure!$A21,gDP!$B$6:$B$271)))</f>
        <v/>
      </c>
      <c r="CD21" s="77" t="str">
        <f>IF(INDEX([2]pivotTable!AE$310:AE$615,MATCH(totalExpenditure!$A21,[2]pivotTable!$A$310:$A$615,0))/100*INDEX(gDP!AT$6:AT$271,MATCH(totalExpenditure!$A21,gDP!$B$6:$B$271))=0,"",INDEX([2]pivotTable!AE$310:AE$615,MATCH(totalExpenditure!$A21,[2]pivotTable!$A$310:$A$615,0))/100*INDEX(gDP!AT$6:AT$271,MATCH(totalExpenditure!$A21,gDP!$B$6:$B$271)))</f>
        <v/>
      </c>
      <c r="CE21" s="77" t="str">
        <f>IF(INDEX([2]pivotTable!AF$310:AF$615,MATCH(totalExpenditure!$A21,[2]pivotTable!$A$310:$A$615,0))/100*INDEX(gDP!AU$6:AU$271,MATCH(totalExpenditure!$A21,gDP!$B$6:$B$271))=0,"",INDEX([2]pivotTable!AF$310:AF$615,MATCH(totalExpenditure!$A21,[2]pivotTable!$A$310:$A$615,0))/100*INDEX(gDP!AU$6:AU$271,MATCH(totalExpenditure!$A21,gDP!$B$6:$B$271)))</f>
        <v/>
      </c>
      <c r="CF21" s="77" t="str">
        <f>IF(INDEX([2]pivotTable!AG$310:AG$615,MATCH(totalExpenditure!$A21,[2]pivotTable!$A$310:$A$615,0))/100*INDEX(gDP!AV$6:AV$271,MATCH(totalExpenditure!$A21,gDP!$B$6:$B$271))=0,"",INDEX([2]pivotTable!AG$310:AG$615,MATCH(totalExpenditure!$A21,[2]pivotTable!$A$310:$A$615,0))/100*INDEX(gDP!AV$6:AV$271,MATCH(totalExpenditure!$A21,gDP!$B$6:$B$271)))</f>
        <v/>
      </c>
      <c r="CG21" s="77" t="str">
        <f>IF(INDEX([2]pivotTable!AH$310:AH$615,MATCH(totalExpenditure!$A21,[2]pivotTable!$A$310:$A$615,0))/100*INDEX(gDP!AW$6:AW$271,MATCH(totalExpenditure!$A21,gDP!$B$6:$B$271))=0,"",INDEX([2]pivotTable!AH$310:AH$615,MATCH(totalExpenditure!$A21,[2]pivotTable!$A$310:$A$615,0))/100*INDEX(gDP!AW$6:AW$271,MATCH(totalExpenditure!$A21,gDP!$B$6:$B$271)))</f>
        <v/>
      </c>
      <c r="CH21" s="77" t="str">
        <f>IF(INDEX([2]pivotTable!AI$310:AI$615,MATCH(totalExpenditure!$A21,[2]pivotTable!$A$310:$A$615,0))/100*INDEX(gDP!AX$6:AX$271,MATCH(totalExpenditure!$A21,gDP!$B$6:$B$271))=0,"",INDEX([2]pivotTable!AI$310:AI$615,MATCH(totalExpenditure!$A21,[2]pivotTable!$A$310:$A$615,0))/100*INDEX(gDP!AX$6:AX$271,MATCH(totalExpenditure!$A21,gDP!$B$6:$B$271)))</f>
        <v/>
      </c>
      <c r="CI21" s="77" t="str">
        <f>IF(INDEX([2]pivotTable!AJ$310:AJ$615,MATCH(totalExpenditure!$A21,[2]pivotTable!$A$310:$A$615,0))/100*INDEX(gDP!AY$6:AY$271,MATCH(totalExpenditure!$A21,gDP!$B$6:$B$271))=0,"",INDEX([2]pivotTable!AJ$310:AJ$615,MATCH(totalExpenditure!$A21,[2]pivotTable!$A$310:$A$615,0))/100*INDEX(gDP!AY$6:AY$271,MATCH(totalExpenditure!$A21,gDP!$B$6:$B$271)))</f>
        <v/>
      </c>
      <c r="CJ21" s="77" t="str">
        <f>IF(INDEX([2]pivotTable!AK$310:AK$615,MATCH(totalExpenditure!$A21,[2]pivotTable!$A$310:$A$615,0))/100*INDEX(gDP!AZ$6:AZ$271,MATCH(totalExpenditure!$A21,gDP!$B$6:$B$271))=0,"",INDEX([2]pivotTable!AK$310:AK$615,MATCH(totalExpenditure!$A21,[2]pivotTable!$A$310:$A$615,0))/100*INDEX(gDP!AZ$6:AZ$271,MATCH(totalExpenditure!$A21,gDP!$B$6:$B$271)))</f>
        <v/>
      </c>
      <c r="CK21" s="77" t="str">
        <f>IF(INDEX([2]pivotTable!AL$310:AL$615,MATCH(totalExpenditure!$A21,[2]pivotTable!$A$310:$A$615,0))/100*INDEX(gDP!BA$6:BA$271,MATCH(totalExpenditure!$A21,gDP!$B$6:$B$271))=0,"",INDEX([2]pivotTable!AL$310:AL$615,MATCH(totalExpenditure!$A21,[2]pivotTable!$A$310:$A$615,0))/100*INDEX(gDP!BA$6:BA$271,MATCH(totalExpenditure!$A21,gDP!$B$6:$B$271)))</f>
        <v/>
      </c>
      <c r="CL21" s="77" t="str">
        <f>IF(INDEX([2]pivotTable!AM$310:AM$615,MATCH(totalExpenditure!$A21,[2]pivotTable!$A$310:$A$615,0))/100*INDEX(gDP!BB$6:BB$271,MATCH(totalExpenditure!$A21,gDP!$B$6:$B$271))=0,"",INDEX([2]pivotTable!AM$310:AM$615,MATCH(totalExpenditure!$A21,[2]pivotTable!$A$310:$A$615,0))/100*INDEX(gDP!BB$6:BB$271,MATCH(totalExpenditure!$A21,gDP!$B$6:$B$271)))</f>
        <v/>
      </c>
      <c r="CM21" s="77">
        <f>IF(INDEX([2]pivotTable!AN$310:AN$615,MATCH(totalExpenditure!$A21,[2]pivotTable!$A$310:$A$615,0))/100*INDEX(gDP!BC$6:BC$271,MATCH(totalExpenditure!$A21,gDP!$B$6:$B$271))=0,"",INDEX([2]pivotTable!AN$310:AN$615,MATCH(totalExpenditure!$A21,[2]pivotTable!$A$310:$A$615,0))/100*INDEX(gDP!BC$6:BC$271,MATCH(totalExpenditure!$A21,gDP!$B$6:$B$271)))</f>
        <v>34952725.302614659</v>
      </c>
      <c r="CN21" s="77">
        <f>IF(INDEX([2]pivotTable!AO$310:AO$615,MATCH(totalExpenditure!$A21,[2]pivotTable!$A$310:$A$615,0))/100*INDEX(gDP!BD$6:BD$271,MATCH(totalExpenditure!$A21,gDP!$B$6:$B$271))=0,"",INDEX([2]pivotTable!AO$310:AO$615,MATCH(totalExpenditure!$A21,[2]pivotTable!$A$310:$A$615,0))/100*INDEX(gDP!BD$6:BD$271,MATCH(totalExpenditure!$A21,gDP!$B$6:$B$271)))</f>
        <v>40021192.486829065</v>
      </c>
      <c r="CO21" s="77">
        <f>IF(INDEX([2]pivotTable!AP$310:AP$615,MATCH(totalExpenditure!$A21,[2]pivotTable!$A$310:$A$615,0))/100*INDEX(gDP!BE$6:BE$271,MATCH(totalExpenditure!$A21,gDP!$B$6:$B$271))=0,"",INDEX([2]pivotTable!AP$310:AP$615,MATCH(totalExpenditure!$A21,[2]pivotTable!$A$310:$A$615,0))/100*INDEX(gDP!BE$6:BE$271,MATCH(totalExpenditure!$A21,gDP!$B$6:$B$271)))</f>
        <v>35466788.283754453</v>
      </c>
      <c r="CP21" s="77">
        <f>IF(INDEX([2]pivotTable!AQ$310:AQ$615,MATCH(totalExpenditure!$A21,[2]pivotTable!$A$310:$A$615,0))/100*INDEX(gDP!BF$6:BF$271,MATCH(totalExpenditure!$A21,gDP!$B$6:$B$271))=0,"",INDEX([2]pivotTable!AQ$310:AQ$615,MATCH(totalExpenditure!$A21,[2]pivotTable!$A$310:$A$615,0))/100*INDEX(gDP!BF$6:BF$271,MATCH(totalExpenditure!$A21,gDP!$B$6:$B$271)))</f>
        <v>47806329.329702966</v>
      </c>
      <c r="CQ21" s="77" t="str">
        <f>IF(INDEX([2]pivotTable!AR$310:AR$615,MATCH(totalExpenditure!$A21,[2]pivotTable!$A$310:$A$615,0))/100*INDEX(gDP!BG$6:BG$271,MATCH(totalExpenditure!$A21,gDP!$B$6:$B$271))=0,"",INDEX([2]pivotTable!AR$310:AR$615,MATCH(totalExpenditure!$A21,[2]pivotTable!$A$310:$A$615,0))/100*INDEX(gDP!BG$6:BG$271,MATCH(totalExpenditure!$A21,gDP!$B$6:$B$271)))</f>
        <v/>
      </c>
      <c r="CR21" s="77" t="str">
        <f>IF(INDEX([2]pivotTable!AS$310:AS$615,MATCH(totalExpenditure!$A21,[2]pivotTable!$A$310:$A$615,0))/100*INDEX(gDP!BH$6:BH$271,MATCH(totalExpenditure!$A21,gDP!$B$6:$B$271))=0,"",INDEX([2]pivotTable!AS$310:AS$615,MATCH(totalExpenditure!$A21,[2]pivotTable!$A$310:$A$615,0))/100*INDEX(gDP!BH$6:BH$271,MATCH(totalExpenditure!$A21,gDP!$B$6:$B$271)))</f>
        <v/>
      </c>
      <c r="CS21" s="77" t="str">
        <f>IF(INDEX([2]pivotTable!AT$310:AT$615,MATCH(totalExpenditure!$A21,[2]pivotTable!$A$310:$A$615,0))/100*INDEX(gDP!BI$6:BI$271,MATCH(totalExpenditure!$A21,gDP!$B$6:$B$271))=0,"",INDEX([2]pivotTable!AT$310:AT$615,MATCH(totalExpenditure!$A21,[2]pivotTable!$A$310:$A$615,0))/100*INDEX(gDP!BI$6:BI$271,MATCH(totalExpenditure!$A21,gDP!$B$6:$B$271)))</f>
        <v/>
      </c>
      <c r="CT21" s="77" t="str">
        <f>IF(INDEX([2]pivotTable!AU$310:AU$615,MATCH(totalExpenditure!$A21,[2]pivotTable!$A$310:$A$615,0))/100*INDEX(gDP!BJ$6:BJ$271,MATCH(totalExpenditure!$A21,gDP!$B$6:$B$271))=0,"",INDEX([2]pivotTable!AU$310:AU$615,MATCH(totalExpenditure!$A21,[2]pivotTable!$A$310:$A$615,0))/100*INDEX(gDP!BJ$6:BJ$271,MATCH(totalExpenditure!$A21,gDP!$B$6:$B$271)))</f>
        <v/>
      </c>
      <c r="CU21" s="77" t="str">
        <f>IF(INDEX([2]pivotTable!AV$310:AV$615,MATCH(totalExpenditure!$A21,[2]pivotTable!$A$310:$A$615,0))/100*INDEX(gDP!BK$6:BK$271,MATCH(totalExpenditure!$A21,gDP!$B$6:$B$271))=0,"",INDEX([2]pivotTable!AV$310:AV$615,MATCH(totalExpenditure!$A21,[2]pivotTable!$A$310:$A$615,0))/100*INDEX(gDP!BK$6:BK$271,MATCH(totalExpenditure!$A21,gDP!$B$6:$B$271)))</f>
        <v/>
      </c>
      <c r="CV21" s="77" t="str">
        <f>IF(INDEX([2]pivotTable!AW$310:AW$615,MATCH(totalExpenditure!$A21,[2]pivotTable!$A$310:$A$615,0))/100*INDEX(gDP!BL$6:BL$271,MATCH(totalExpenditure!$A21,gDP!$B$6:$B$271))=0,"",INDEX([2]pivotTable!AW$310:AW$615,MATCH(totalExpenditure!$A21,[2]pivotTable!$A$310:$A$615,0))/100*INDEX(gDP!BL$6:BL$271,MATCH(totalExpenditure!$A21,gDP!$B$6:$B$271)))</f>
        <v/>
      </c>
      <c r="CW21" s="77" t="str">
        <f>IF(INDEX([2]pivotTable!AX$310:AX$615,MATCH(totalExpenditure!$A21,[2]pivotTable!$A$310:$A$615,0))/100*INDEX(gDP!BM$6:BM$271,MATCH(totalExpenditure!$A21,gDP!$B$6:$B$271))=0,"",INDEX([2]pivotTable!AX$310:AX$615,MATCH(totalExpenditure!$A21,[2]pivotTable!$A$310:$A$615,0))/100*INDEX(gDP!BM$6:BM$271,MATCH(totalExpenditure!$A21,gDP!$B$6:$B$271)))</f>
        <v/>
      </c>
      <c r="CX21" s="77" t="str">
        <f>IF(INDEX([2]pivotTable!AY$310:AY$615,MATCH(totalExpenditure!$A21,[2]pivotTable!$A$310:$A$615,0))/100*INDEX(gDP!BN$6:BN$271,MATCH(totalExpenditure!$A21,gDP!$B$6:$B$271))=0,"",INDEX([2]pivotTable!AY$310:AY$615,MATCH(totalExpenditure!$A21,[2]pivotTable!$A$310:$A$615,0))/100*INDEX(gDP!BN$6:BN$271,MATCH(totalExpenditure!$A21,gDP!$B$6:$B$271)))</f>
        <v/>
      </c>
      <c r="CY21" s="77" t="str">
        <f>IF(INDEX([2]pivotTable!AZ$310:AZ$615,MATCH(totalExpenditure!$A21,[2]pivotTable!$A$310:$A$615,0))/100*INDEX(gDP!BO$6:BO$271,MATCH(totalExpenditure!$A21,gDP!$B$6:$B$271))=0,"",INDEX([2]pivotTable!AZ$310:AZ$615,MATCH(totalExpenditure!$A21,[2]pivotTable!$A$310:$A$615,0))/100*INDEX(gDP!BO$6:BO$271,MATCH(totalExpenditure!$A21,gDP!$B$6:$B$271)))</f>
        <v/>
      </c>
      <c r="CZ21" s="77" t="str">
        <f>IF(B21="","",IF(BA21="","",B21-B21+INDEX(gDP!Q$6:Q$271,MATCH(totalExpenditure!$A21,gDP!$B$6:$B$271))))</f>
        <v/>
      </c>
      <c r="DA21" s="77" t="str">
        <f>IF(C21="","",IF(BB21="","",C21-C21+INDEX(gDP!R$6:R$271,MATCH(totalExpenditure!$A21,gDP!$B$6:$B$271))))</f>
        <v/>
      </c>
      <c r="DB21" s="77" t="str">
        <f>IF(D21="","",IF(BC21="","",D21-D21+INDEX(gDP!S$6:S$271,MATCH(totalExpenditure!$A21,gDP!$B$6:$B$271))))</f>
        <v/>
      </c>
      <c r="DC21" s="77" t="str">
        <f>IF(E21="","",IF(BD21="","",E21-E21+INDEX(gDP!T$6:T$271,MATCH(totalExpenditure!$A21,gDP!$B$6:$B$271))))</f>
        <v/>
      </c>
      <c r="DD21" s="77" t="str">
        <f>IF(F21="","",IF(BE21="","",F21-F21+INDEX(gDP!U$6:U$271,MATCH(totalExpenditure!$A21,gDP!$B$6:$B$271))))</f>
        <v/>
      </c>
      <c r="DE21" s="77" t="str">
        <f>IF(G21="","",IF(BF21="","",G21-G21+INDEX(gDP!V$6:V$271,MATCH(totalExpenditure!$A21,gDP!$B$6:$B$271))))</f>
        <v/>
      </c>
      <c r="DF21" s="77" t="str">
        <f>IF(H21="","",IF(BG21="","",H21-H21+INDEX(gDP!W$6:W$271,MATCH(totalExpenditure!$A21,gDP!$B$6:$B$271))))</f>
        <v/>
      </c>
      <c r="DG21" s="77" t="str">
        <f>IF(I21="","",IF(BH21="","",I21-I21+INDEX(gDP!X$6:X$271,MATCH(totalExpenditure!$A21,gDP!$B$6:$B$271))))</f>
        <v/>
      </c>
      <c r="DH21" s="77" t="str">
        <f>IF(J21="","",IF(BI21="","",J21-J21+INDEX(gDP!Y$6:Y$271,MATCH(totalExpenditure!$A21,gDP!$B$6:$B$271))))</f>
        <v/>
      </c>
      <c r="DI21" s="77" t="str">
        <f>IF(K21="","",IF(BJ21="","",K21-K21+INDEX(gDP!Z$6:Z$271,MATCH(totalExpenditure!$A21,gDP!$B$6:$B$271))))</f>
        <v/>
      </c>
      <c r="DJ21" s="77" t="str">
        <f>IF(L21="","",IF(BK21="","",L21-L21+INDEX(gDP!AA$6:AA$271,MATCH(totalExpenditure!$A21,gDP!$B$6:$B$271))))</f>
        <v/>
      </c>
      <c r="DK21" s="77" t="str">
        <f>IF(M21="","",IF(BL21="","",M21-M21+INDEX(gDP!AB$6:AB$271,MATCH(totalExpenditure!$A21,gDP!$B$6:$B$271))))</f>
        <v/>
      </c>
      <c r="DL21" s="77" t="str">
        <f>IF(N21="","",IF(BM21="","",N21-N21+INDEX(gDP!AC$6:AC$271,MATCH(totalExpenditure!$A21,gDP!$B$6:$B$271))))</f>
        <v/>
      </c>
      <c r="DM21" s="77" t="str">
        <f>IF(O21="","",IF(BN21="","",O21-O21+INDEX(gDP!AD$6:AD$271,MATCH(totalExpenditure!$A21,gDP!$B$6:$B$271))))</f>
        <v/>
      </c>
      <c r="DN21" s="77" t="str">
        <f>IF(P21="","",IF(BO21="","",P21-P21+INDEX(gDP!AE$6:AE$271,MATCH(totalExpenditure!$A21,gDP!$B$6:$B$271))))</f>
        <v/>
      </c>
      <c r="DO21" s="77" t="str">
        <f>IF(Q21="","",IF(BP21="","",Q21-Q21+INDEX(gDP!AF$6:AF$271,MATCH(totalExpenditure!$A21,gDP!$B$6:$B$271))))</f>
        <v/>
      </c>
      <c r="DP21" s="77" t="str">
        <f>IF(R21="","",IF(BQ21="","",R21-R21+INDEX(gDP!AG$6:AG$271,MATCH(totalExpenditure!$A21,gDP!$B$6:$B$271))))</f>
        <v/>
      </c>
      <c r="DQ21" s="77" t="str">
        <f>IF(S21="","",IF(BR21="","",S21-S21+INDEX(gDP!AH$6:AH$271,MATCH(totalExpenditure!$A21,gDP!$B$6:$B$271))))</f>
        <v/>
      </c>
      <c r="DR21" s="77" t="str">
        <f>IF(T21="","",IF(BS21="","",T21-T21+INDEX(gDP!AI$6:AI$271,MATCH(totalExpenditure!$A21,gDP!$B$6:$B$271))))</f>
        <v/>
      </c>
      <c r="DS21" s="77">
        <f>IF(U21="","",IF(BT21="","",U21-U21+INDEX(gDP!AJ$6:AJ$271,MATCH(totalExpenditure!$A21,gDP!$B$6:$B$271))))</f>
        <v>1167398478.3459001</v>
      </c>
      <c r="DT21" s="77">
        <f>IF(V21="","",IF(BU21="","",V21-V21+INDEX(gDP!AK$6:AK$271,MATCH(totalExpenditure!$A21,gDP!$B$6:$B$271))))</f>
        <v>1083037670.60484</v>
      </c>
      <c r="DU21" s="77">
        <f>IF(W21="","",IF(BV21="","",W21-W21+INDEX(gDP!AL$6:AL$271,MATCH(totalExpenditure!$A21,gDP!$B$6:$B$271))))</f>
        <v>938632612.02635896</v>
      </c>
      <c r="DV21" s="77">
        <f>IF(X21="","",IF(BW21="","",X21-X21+INDEX(gDP!AM$6:AM$271,MATCH(totalExpenditure!$A21,gDP!$B$6:$B$271))))</f>
        <v>925030590.15368295</v>
      </c>
      <c r="DW21" s="77">
        <f>IF(Y21="","",IF(BX21="","",Y21-Y21+INDEX(gDP!AN$6:AN$271,MATCH(totalExpenditure!$A21,gDP!$B$6:$B$271))))</f>
        <v>1000428393.88528</v>
      </c>
      <c r="DX21" s="77">
        <f>IF(Z21="","",IF(BY21="","",Z21-Z21+INDEX(gDP!AO$6:AO$271,MATCH(totalExpenditure!$A21,gDP!$B$6:$B$271))))</f>
        <v>869033856.31709301</v>
      </c>
      <c r="DY21" s="77">
        <f>IF(AA21="","",IF(BZ21="","",AA21-AA21+INDEX(gDP!AP$6:AP$271,MATCH(totalExpenditure!$A21,gDP!$B$6:$B$271))))</f>
        <v>972896267.91542494</v>
      </c>
      <c r="DZ21" s="77">
        <f>IF(AB21="","",IF(CA21="","",AB21-AB21+INDEX(gDP!AQ$6:AQ$271,MATCH(totalExpenditure!$A21,gDP!$B$6:$B$271))))</f>
        <v>893770740.20741606</v>
      </c>
      <c r="EA21" s="77">
        <f>IF(AC21="","",IF(CB21="","",AC21-AC21+INDEX(gDP!AR$6:AR$271,MATCH(totalExpenditure!$A21,gDP!$B$6:$B$271))))</f>
        <v>808077223.36574602</v>
      </c>
      <c r="EB21" s="77" t="str">
        <f>IF(AD21="","",IF(CC21="","",AD21-AD21+INDEX(gDP!AS$6:AS$271,MATCH(totalExpenditure!$A21,gDP!$B$6:$B$271))))</f>
        <v/>
      </c>
      <c r="EC21" s="77" t="str">
        <f>IF(AE21="","",IF(CD21="","",AE21-AE21+INDEX(gDP!AT$6:AT$271,MATCH(totalExpenditure!$A21,gDP!$B$6:$B$271))))</f>
        <v/>
      </c>
      <c r="ED21" s="77" t="str">
        <f>IF(AF21="","",IF(CE21="","",AF21-AF21+INDEX(gDP!AU$6:AU$271,MATCH(totalExpenditure!$A21,gDP!$B$6:$B$271))))</f>
        <v/>
      </c>
      <c r="EE21" s="77" t="str">
        <f>IF(AG21="","",IF(CF21="","",AG21-AG21+INDEX(gDP!AV$6:AV$271,MATCH(totalExpenditure!$A21,gDP!$B$6:$B$271))))</f>
        <v/>
      </c>
      <c r="EF21" s="77" t="str">
        <f>IF(AH21="","",IF(CG21="","",AH21-AH21+INDEX(gDP!AW$6:AW$271,MATCH(totalExpenditure!$A21,gDP!$B$6:$B$271))))</f>
        <v/>
      </c>
      <c r="EG21" s="77" t="str">
        <f>IF(AI21="","",IF(CH21="","",AI21-AI21+INDEX(gDP!AX$6:AX$271,MATCH(totalExpenditure!$A21,gDP!$B$6:$B$271))))</f>
        <v/>
      </c>
      <c r="EH21" s="77" t="str">
        <f>IF(AJ21="","",IF(CI21="","",AJ21-AJ21+INDEX(gDP!AY$6:AY$271,MATCH(totalExpenditure!$A21,gDP!$B$6:$B$271))))</f>
        <v/>
      </c>
      <c r="EI21" s="77" t="str">
        <f>IF(AK21="","",IF(CJ21="","",AK21-AK21+INDEX(gDP!AZ$6:AZ$271,MATCH(totalExpenditure!$A21,gDP!$B$6:$B$271))))</f>
        <v/>
      </c>
      <c r="EJ21" s="77" t="str">
        <f>IF(AL21="","",IF(CK21="","",AL21-AL21+INDEX(gDP!BA$6:BA$271,MATCH(totalExpenditure!$A21,gDP!$B$6:$B$271))))</f>
        <v/>
      </c>
      <c r="EK21" s="77" t="str">
        <f>IF(AM21="","",IF(CL21="","",AM21-AM21+INDEX(gDP!BB$6:BB$271,MATCH(totalExpenditure!$A21,gDP!$B$6:$B$271))))</f>
        <v/>
      </c>
      <c r="EL21" s="77">
        <f>IF(AN21="","",IF(CM21="","",AN21-AN21+INDEX(gDP!BC$6:BC$271,MATCH(totalExpenditure!$A21,gDP!$B$6:$B$271))))</f>
        <v>2032135192.01248</v>
      </c>
      <c r="EM21" s="77">
        <f>IF(AO21="","",IF(CN21="","",AO21-AO21+INDEX(gDP!BD$6:BD$271,MATCH(totalExpenditure!$A21,gDP!$B$6:$B$271))))</f>
        <v>2235820809.3200598</v>
      </c>
      <c r="EN21" s="77">
        <f>IF(AP21="","",IF(CO21="","",AP21-AP21+INDEX(gDP!BE$6:BE$271,MATCH(totalExpenditure!$A21,gDP!$B$6:$B$271))))</f>
        <v>2333341334.45753</v>
      </c>
      <c r="EO21" s="77">
        <f>IF(AQ21="","",IF(CP21="","",AQ21-AQ21+INDEX(gDP!BF$6:BF$271,MATCH(totalExpenditure!$A21,gDP!$B$6:$B$271))))</f>
        <v>2451606632.29246</v>
      </c>
      <c r="EP21" s="77" t="str">
        <f>IF(AR21="","",IF(CQ21="","",AR21-AR21+INDEX(gDP!BG$6:BG$271,MATCH(totalExpenditure!$A21,gDP!$B$6:$B$271))))</f>
        <v/>
      </c>
      <c r="EQ21" s="77" t="str">
        <f>IF(AS21="","",IF(CR21="","",AS21-AS21+INDEX(gDP!BH$6:BH$271,MATCH(totalExpenditure!$A21,gDP!$B$6:$B$271))))</f>
        <v/>
      </c>
      <c r="ER21" s="77" t="str">
        <f>IF(AT21="","",IF(CS21="","",AT21-AT21+INDEX(gDP!BI$6:BI$271,MATCH(totalExpenditure!$A21,gDP!$B$6:$B$271))))</f>
        <v/>
      </c>
      <c r="ES21" s="77" t="str">
        <f>IF(AU21="","",IF(CT21="","",AU21-AU21+INDEX(gDP!BJ$6:BJ$271,MATCH(totalExpenditure!$A21,gDP!$B$6:$B$271))))</f>
        <v/>
      </c>
      <c r="ET21" s="77" t="str">
        <f>IF(AV21="","",IF(CU21="","",AV21-AV21+INDEX(gDP!BK$6:BK$271,MATCH(totalExpenditure!$A21,gDP!$B$6:$B$271))))</f>
        <v/>
      </c>
      <c r="EU21" s="77" t="str">
        <f>IF(AW21="","",IF(CV21="","",AW21-AW21+INDEX(gDP!BL$6:BL$271,MATCH(totalExpenditure!$A21,gDP!$B$6:$B$271))))</f>
        <v/>
      </c>
      <c r="EV21" s="77" t="str">
        <f>IF(AX21="","",IF(CW21="","",AX21-AX21+INDEX(gDP!BM$6:BM$271,MATCH(totalExpenditure!$A21,gDP!$B$6:$B$271))))</f>
        <v/>
      </c>
      <c r="EW21" s="77" t="str">
        <f>IF(AY21="","",IF(CX21="","",AY21-AY21+INDEX(gDP!BN$6:BN$271,MATCH(totalExpenditure!$A21,gDP!$B$6:$B$271))))</f>
        <v/>
      </c>
      <c r="EX21" s="77" t="str">
        <f>IF(AZ21="","",IF(CY21="","",AZ21-AZ21+INDEX(gDP!BO$6:BO$271,MATCH(totalExpenditure!$A21,gDP!$B$6:$B$271))))</f>
        <v/>
      </c>
    </row>
    <row r="22" spans="1:154" x14ac:dyDescent="0.35">
      <c r="A22" t="s">
        <v>253</v>
      </c>
      <c r="B22" s="77" t="str">
        <f>IF(INDEX([2]pivotTable!B$3:B$308,MATCH(totalExpenditure!$A22,[2]pivotTable!$A$3:$A$308,0))/100*INDEX(gDP!Q$6:Q$271,MATCH(totalExpenditure!$A22,gDP!$B$6:$B$271))=0,"",INDEX([2]pivotTable!B$3:B$308,MATCH(totalExpenditure!$A22,[2]pivotTable!$A$3:$A$308,0))/100*INDEX(gDP!Q$6:Q$271,MATCH(totalExpenditure!$A22,gDP!$B$6:$B$271)))</f>
        <v/>
      </c>
      <c r="C22" s="77" t="str">
        <f>IF(INDEX([2]pivotTable!C$3:C$308,MATCH(totalExpenditure!$A22,[2]pivotTable!$A$3:$A$308,0))/100*INDEX(gDP!R$6:R$271,MATCH(totalExpenditure!$A22,gDP!$B$6:$B$271))=0,"",INDEX([2]pivotTable!C$3:C$308,MATCH(totalExpenditure!$A22,[2]pivotTable!$A$3:$A$308,0))/100*INDEX(gDP!R$6:R$271,MATCH(totalExpenditure!$A22,gDP!$B$6:$B$271)))</f>
        <v/>
      </c>
      <c r="D22" s="77" t="str">
        <f>IF(INDEX([2]pivotTable!D$3:D$308,MATCH(totalExpenditure!$A22,[2]pivotTable!$A$3:$A$308,0))/100*INDEX(gDP!S$6:S$271,MATCH(totalExpenditure!$A22,gDP!$B$6:$B$271))=0,"",INDEX([2]pivotTable!D$3:D$308,MATCH(totalExpenditure!$A22,[2]pivotTable!$A$3:$A$308,0))/100*INDEX(gDP!S$6:S$271,MATCH(totalExpenditure!$A22,gDP!$B$6:$B$271)))</f>
        <v/>
      </c>
      <c r="E22" s="77" t="str">
        <f>IF(INDEX([2]pivotTable!E$3:E$308,MATCH(totalExpenditure!$A22,[2]pivotTable!$A$3:$A$308,0))/100*INDEX(gDP!T$6:T$271,MATCH(totalExpenditure!$A22,gDP!$B$6:$B$271))=0,"",INDEX([2]pivotTable!E$3:E$308,MATCH(totalExpenditure!$A22,[2]pivotTable!$A$3:$A$308,0))/100*INDEX(gDP!T$6:T$271,MATCH(totalExpenditure!$A22,gDP!$B$6:$B$271)))</f>
        <v/>
      </c>
      <c r="F22" s="77" t="str">
        <f>IF(INDEX([2]pivotTable!F$3:F$308,MATCH(totalExpenditure!$A22,[2]pivotTable!$A$3:$A$308,0))/100*INDEX(gDP!U$6:U$271,MATCH(totalExpenditure!$A22,gDP!$B$6:$B$271))=0,"",INDEX([2]pivotTable!F$3:F$308,MATCH(totalExpenditure!$A22,[2]pivotTable!$A$3:$A$308,0))/100*INDEX(gDP!U$6:U$271,MATCH(totalExpenditure!$A22,gDP!$B$6:$B$271)))</f>
        <v/>
      </c>
      <c r="G22" s="77" t="str">
        <f>IF(INDEX([2]pivotTable!G$3:G$308,MATCH(totalExpenditure!$A22,[2]pivotTable!$A$3:$A$308,0))/100*INDEX(gDP!V$6:V$271,MATCH(totalExpenditure!$A22,gDP!$B$6:$B$271))=0,"",INDEX([2]pivotTable!G$3:G$308,MATCH(totalExpenditure!$A22,[2]pivotTable!$A$3:$A$308,0))/100*INDEX(gDP!V$6:V$271,MATCH(totalExpenditure!$A22,gDP!$B$6:$B$271)))</f>
        <v/>
      </c>
      <c r="H22" s="77" t="str">
        <f>IF(INDEX([2]pivotTable!H$3:H$308,MATCH(totalExpenditure!$A22,[2]pivotTable!$A$3:$A$308,0))/100*INDEX(gDP!W$6:W$271,MATCH(totalExpenditure!$A22,gDP!$B$6:$B$271))=0,"",INDEX([2]pivotTable!H$3:H$308,MATCH(totalExpenditure!$A22,[2]pivotTable!$A$3:$A$308,0))/100*INDEX(gDP!W$6:W$271,MATCH(totalExpenditure!$A22,gDP!$B$6:$B$271)))</f>
        <v/>
      </c>
      <c r="I22" s="77" t="str">
        <f>IF(INDEX([2]pivotTable!I$3:I$308,MATCH(totalExpenditure!$A22,[2]pivotTable!$A$3:$A$308,0))/100*INDEX(gDP!X$6:X$271,MATCH(totalExpenditure!$A22,gDP!$B$6:$B$271))=0,"",INDEX([2]pivotTable!I$3:I$308,MATCH(totalExpenditure!$A22,[2]pivotTable!$A$3:$A$308,0))/100*INDEX(gDP!X$6:X$271,MATCH(totalExpenditure!$A22,gDP!$B$6:$B$271)))</f>
        <v/>
      </c>
      <c r="J22" s="77" t="str">
        <f>IF(INDEX([2]pivotTable!J$3:J$308,MATCH(totalExpenditure!$A22,[2]pivotTable!$A$3:$A$308,0))/100*INDEX(gDP!Y$6:Y$271,MATCH(totalExpenditure!$A22,gDP!$B$6:$B$271))=0,"",INDEX([2]pivotTable!J$3:J$308,MATCH(totalExpenditure!$A22,[2]pivotTable!$A$3:$A$308,0))/100*INDEX(gDP!Y$6:Y$271,MATCH(totalExpenditure!$A22,gDP!$B$6:$B$271)))</f>
        <v/>
      </c>
      <c r="K22" s="77" t="str">
        <f>IF(INDEX([2]pivotTable!K$3:K$308,MATCH(totalExpenditure!$A22,[2]pivotTable!$A$3:$A$308,0))/100*INDEX(gDP!Z$6:Z$271,MATCH(totalExpenditure!$A22,gDP!$B$6:$B$271))=0,"",INDEX([2]pivotTable!K$3:K$308,MATCH(totalExpenditure!$A22,[2]pivotTable!$A$3:$A$308,0))/100*INDEX(gDP!Z$6:Z$271,MATCH(totalExpenditure!$A22,gDP!$B$6:$B$271)))</f>
        <v/>
      </c>
      <c r="L22" s="77" t="str">
        <f>IF(INDEX([2]pivotTable!L$3:L$308,MATCH(totalExpenditure!$A22,[2]pivotTable!$A$3:$A$308,0))/100*INDEX(gDP!AA$6:AA$271,MATCH(totalExpenditure!$A22,gDP!$B$6:$B$271))=0,"",INDEX([2]pivotTable!L$3:L$308,MATCH(totalExpenditure!$A22,[2]pivotTable!$A$3:$A$308,0))/100*INDEX(gDP!AA$6:AA$271,MATCH(totalExpenditure!$A22,gDP!$B$6:$B$271)))</f>
        <v/>
      </c>
      <c r="M22" s="77" t="str">
        <f>IF(INDEX([2]pivotTable!M$3:M$308,MATCH(totalExpenditure!$A22,[2]pivotTable!$A$3:$A$308,0))/100*INDEX(gDP!AB$6:AB$271,MATCH(totalExpenditure!$A22,gDP!$B$6:$B$271))=0,"",INDEX([2]pivotTable!M$3:M$308,MATCH(totalExpenditure!$A22,[2]pivotTable!$A$3:$A$308,0))/100*INDEX(gDP!AB$6:AB$271,MATCH(totalExpenditure!$A22,gDP!$B$6:$B$271)))</f>
        <v/>
      </c>
      <c r="N22" s="77" t="str">
        <f>IF(INDEX([2]pivotTable!N$3:N$308,MATCH(totalExpenditure!$A22,[2]pivotTable!$A$3:$A$308,0))/100*INDEX(gDP!AC$6:AC$271,MATCH(totalExpenditure!$A22,gDP!$B$6:$B$271))=0,"",INDEX([2]pivotTable!N$3:N$308,MATCH(totalExpenditure!$A22,[2]pivotTable!$A$3:$A$308,0))/100*INDEX(gDP!AC$6:AC$271,MATCH(totalExpenditure!$A22,gDP!$B$6:$B$271)))</f>
        <v/>
      </c>
      <c r="O22" s="77" t="str">
        <f>IF(INDEX([2]pivotTable!O$3:O$308,MATCH(totalExpenditure!$A22,[2]pivotTable!$A$3:$A$308,0))/100*INDEX(gDP!AD$6:AD$271,MATCH(totalExpenditure!$A22,gDP!$B$6:$B$271))=0,"",INDEX([2]pivotTable!O$3:O$308,MATCH(totalExpenditure!$A22,[2]pivotTable!$A$3:$A$308,0))/100*INDEX(gDP!AD$6:AD$271,MATCH(totalExpenditure!$A22,gDP!$B$6:$B$271)))</f>
        <v/>
      </c>
      <c r="P22" s="77" t="str">
        <f>IF(INDEX([2]pivotTable!P$3:P$308,MATCH(totalExpenditure!$A22,[2]pivotTable!$A$3:$A$308,0))/100*INDEX(gDP!AE$6:AE$271,MATCH(totalExpenditure!$A22,gDP!$B$6:$B$271))=0,"",INDEX([2]pivotTable!P$3:P$308,MATCH(totalExpenditure!$A22,[2]pivotTable!$A$3:$A$308,0))/100*INDEX(gDP!AE$6:AE$271,MATCH(totalExpenditure!$A22,gDP!$B$6:$B$271)))</f>
        <v/>
      </c>
      <c r="Q22" s="77" t="str">
        <f>IF(INDEX([2]pivotTable!Q$3:Q$308,MATCH(totalExpenditure!$A22,[2]pivotTable!$A$3:$A$308,0))/100*INDEX(gDP!AF$6:AF$271,MATCH(totalExpenditure!$A22,gDP!$B$6:$B$271))=0,"",INDEX([2]pivotTable!Q$3:Q$308,MATCH(totalExpenditure!$A22,[2]pivotTable!$A$3:$A$308,0))/100*INDEX(gDP!AF$6:AF$271,MATCH(totalExpenditure!$A22,gDP!$B$6:$B$271)))</f>
        <v/>
      </c>
      <c r="R22" s="77" t="str">
        <f>IF(INDEX([2]pivotTable!R$3:R$308,MATCH(totalExpenditure!$A22,[2]pivotTable!$A$3:$A$308,0))/100*INDEX(gDP!AG$6:AG$271,MATCH(totalExpenditure!$A22,gDP!$B$6:$B$271))=0,"",INDEX([2]pivotTable!R$3:R$308,MATCH(totalExpenditure!$A22,[2]pivotTable!$A$3:$A$308,0))/100*INDEX(gDP!AG$6:AG$271,MATCH(totalExpenditure!$A22,gDP!$B$6:$B$271)))</f>
        <v/>
      </c>
      <c r="S22" s="77" t="str">
        <f>IF(INDEX([2]pivotTable!S$3:S$308,MATCH(totalExpenditure!$A22,[2]pivotTable!$A$3:$A$308,0))/100*INDEX(gDP!AH$6:AH$271,MATCH(totalExpenditure!$A22,gDP!$B$6:$B$271))=0,"",INDEX([2]pivotTable!S$3:S$308,MATCH(totalExpenditure!$A22,[2]pivotTable!$A$3:$A$308,0))/100*INDEX(gDP!AH$6:AH$271,MATCH(totalExpenditure!$A22,gDP!$B$6:$B$271)))</f>
        <v/>
      </c>
      <c r="T22" s="77" t="str">
        <f>IF(INDEX([2]pivotTable!T$3:T$308,MATCH(totalExpenditure!$A22,[2]pivotTable!$A$3:$A$308,0))/100*INDEX(gDP!AI$6:AI$271,MATCH(totalExpenditure!$A22,gDP!$B$6:$B$271))=0,"",INDEX([2]pivotTable!T$3:T$308,MATCH(totalExpenditure!$A22,[2]pivotTable!$A$3:$A$308,0))/100*INDEX(gDP!AI$6:AI$271,MATCH(totalExpenditure!$A22,gDP!$B$6:$B$271)))</f>
        <v/>
      </c>
      <c r="U22" s="77" t="str">
        <f>IF(INDEX([2]pivotTable!U$3:U$308,MATCH(totalExpenditure!$A22,[2]pivotTable!$A$3:$A$308,0))/100*INDEX(gDP!AJ$6:AJ$271,MATCH(totalExpenditure!$A22,gDP!$B$6:$B$271))=0,"",INDEX([2]pivotTable!U$3:U$308,MATCH(totalExpenditure!$A22,[2]pivotTable!$A$3:$A$308,0))/100*INDEX(gDP!AJ$6:AJ$271,MATCH(totalExpenditure!$A22,gDP!$B$6:$B$271)))</f>
        <v/>
      </c>
      <c r="V22" s="77" t="str">
        <f>IF(INDEX([2]pivotTable!V$3:V$308,MATCH(totalExpenditure!$A22,[2]pivotTable!$A$3:$A$308,0))/100*INDEX(gDP!AK$6:AK$271,MATCH(totalExpenditure!$A22,gDP!$B$6:$B$271))=0,"",INDEX([2]pivotTable!V$3:V$308,MATCH(totalExpenditure!$A22,[2]pivotTable!$A$3:$A$308,0))/100*INDEX(gDP!AK$6:AK$271,MATCH(totalExpenditure!$A22,gDP!$B$6:$B$271)))</f>
        <v/>
      </c>
      <c r="W22" s="77" t="str">
        <f>IF(INDEX([2]pivotTable!W$3:W$308,MATCH(totalExpenditure!$A22,[2]pivotTable!$A$3:$A$308,0))/100*INDEX(gDP!AL$6:AL$271,MATCH(totalExpenditure!$A22,gDP!$B$6:$B$271))=0,"",INDEX([2]pivotTable!W$3:W$308,MATCH(totalExpenditure!$A22,[2]pivotTable!$A$3:$A$308,0))/100*INDEX(gDP!AL$6:AL$271,MATCH(totalExpenditure!$A22,gDP!$B$6:$B$271)))</f>
        <v/>
      </c>
      <c r="X22" s="77" t="str">
        <f>IF(INDEX([2]pivotTable!X$3:X$308,MATCH(totalExpenditure!$A22,[2]pivotTable!$A$3:$A$308,0))/100*INDEX(gDP!AM$6:AM$271,MATCH(totalExpenditure!$A22,gDP!$B$6:$B$271))=0,"",INDEX([2]pivotTable!X$3:X$308,MATCH(totalExpenditure!$A22,[2]pivotTable!$A$3:$A$308,0))/100*INDEX(gDP!AM$6:AM$271,MATCH(totalExpenditure!$A22,gDP!$B$6:$B$271)))</f>
        <v/>
      </c>
      <c r="Y22" s="77">
        <f>IF(INDEX([2]pivotTable!Y$3:Y$308,MATCH(totalExpenditure!$A22,[2]pivotTable!$A$3:$A$308,0))/100*INDEX(gDP!AN$6:AN$271,MATCH(totalExpenditure!$A22,gDP!$B$6:$B$271))=0,"",INDEX([2]pivotTable!Y$3:Y$308,MATCH(totalExpenditure!$A22,[2]pivotTable!$A$3:$A$308,0))/100*INDEX(gDP!AN$6:AN$271,MATCH(totalExpenditure!$A22,gDP!$B$6:$B$271)))</f>
        <v>8467952298.8505735</v>
      </c>
      <c r="Z22" s="77">
        <f>IF(INDEX([2]pivotTable!Z$3:Z$308,MATCH(totalExpenditure!$A22,[2]pivotTable!$A$3:$A$308,0))/100*INDEX(gDP!AO$6:AO$271,MATCH(totalExpenditure!$A22,gDP!$B$6:$B$271))=0,"",INDEX([2]pivotTable!Z$3:Z$308,MATCH(totalExpenditure!$A22,[2]pivotTable!$A$3:$A$308,0))/100*INDEX(gDP!AO$6:AO$271,MATCH(totalExpenditure!$A22,gDP!$B$6:$B$271)))</f>
        <v>7761799843.6482162</v>
      </c>
      <c r="AA22" s="77">
        <f>IF(INDEX([2]pivotTable!AA$3:AA$308,MATCH(totalExpenditure!$A22,[2]pivotTable!$A$3:$A$308,0))/100*INDEX(gDP!AP$6:AP$271,MATCH(totalExpenditure!$A22,gDP!$B$6:$B$271))=0,"",INDEX([2]pivotTable!AA$3:AA$308,MATCH(totalExpenditure!$A22,[2]pivotTable!$A$3:$A$308,0))/100*INDEX(gDP!AP$6:AP$271,MATCH(totalExpenditure!$A22,gDP!$B$6:$B$271)))</f>
        <v>6873658998.646821</v>
      </c>
      <c r="AB22" s="77">
        <f>IF(INDEX([2]pivotTable!AB$3:AB$308,MATCH(totalExpenditure!$A22,[2]pivotTable!$A$3:$A$308,0))/100*INDEX(gDP!AQ$6:AQ$271,MATCH(totalExpenditure!$A22,gDP!$B$6:$B$271))=0,"",INDEX([2]pivotTable!AB$3:AB$308,MATCH(totalExpenditure!$A22,[2]pivotTable!$A$3:$A$308,0))/100*INDEX(gDP!AQ$6:AQ$271,MATCH(totalExpenditure!$A22,gDP!$B$6:$B$271)))</f>
        <v>6773442498.3329601</v>
      </c>
      <c r="AC22" s="77">
        <f>IF(INDEX([2]pivotTable!AC$3:AC$308,MATCH(totalExpenditure!$A22,[2]pivotTable!$A$3:$A$308,0))/100*INDEX(gDP!AR$6:AR$271,MATCH(totalExpenditure!$A22,gDP!$B$6:$B$271))=0,"",INDEX([2]pivotTable!AC$3:AC$308,MATCH(totalExpenditure!$A22,[2]pivotTable!$A$3:$A$308,0))/100*INDEX(gDP!AR$6:AR$271,MATCH(totalExpenditure!$A22,gDP!$B$6:$B$271)))</f>
        <v>6611090770.4695807</v>
      </c>
      <c r="AD22" s="77">
        <f>IF(INDEX([2]pivotTable!AD$3:AD$308,MATCH(totalExpenditure!$A22,[2]pivotTable!$A$3:$A$308,0))/100*INDEX(gDP!AS$6:AS$271,MATCH(totalExpenditure!$A22,gDP!$B$6:$B$271))=0,"",INDEX([2]pivotTable!AD$3:AD$308,MATCH(totalExpenditure!$A22,[2]pivotTable!$A$3:$A$308,0))/100*INDEX(gDP!AS$6:AS$271,MATCH(totalExpenditure!$A22,gDP!$B$6:$B$271)))</f>
        <v>5754056785.5930452</v>
      </c>
      <c r="AE22" s="77">
        <f>IF(INDEX([2]pivotTable!AE$3:AE$308,MATCH(totalExpenditure!$A22,[2]pivotTable!$A$3:$A$308,0))/100*INDEX(gDP!AT$6:AT$271,MATCH(totalExpenditure!$A22,gDP!$B$6:$B$271))=0,"",INDEX([2]pivotTable!AE$3:AE$308,MATCH(totalExpenditure!$A22,[2]pivotTable!$A$3:$A$308,0))/100*INDEX(gDP!AT$6:AT$271,MATCH(totalExpenditure!$A22,gDP!$B$6:$B$271)))</f>
        <v>5729256626.8257542</v>
      </c>
      <c r="AF22" s="77">
        <f>IF(INDEX([2]pivotTable!AF$3:AF$308,MATCH(totalExpenditure!$A22,[2]pivotTable!$A$3:$A$308,0))/100*INDEX(gDP!AU$6:AU$271,MATCH(totalExpenditure!$A22,gDP!$B$6:$B$271))=0,"",INDEX([2]pivotTable!AF$3:AF$308,MATCH(totalExpenditure!$A22,[2]pivotTable!$A$3:$A$308,0))/100*INDEX(gDP!AU$6:AU$271,MATCH(totalExpenditure!$A22,gDP!$B$6:$B$271)))</f>
        <v>6149529665.1292124</v>
      </c>
      <c r="AG22" s="77">
        <f>IF(INDEX([2]pivotTable!AG$3:AG$308,MATCH(totalExpenditure!$A22,[2]pivotTable!$A$3:$A$308,0))/100*INDEX(gDP!AV$6:AV$271,MATCH(totalExpenditure!$A22,gDP!$B$6:$B$271))=0,"",INDEX([2]pivotTable!AG$3:AG$308,MATCH(totalExpenditure!$A22,[2]pivotTable!$A$3:$A$308,0))/100*INDEX(gDP!AV$6:AV$271,MATCH(totalExpenditure!$A22,gDP!$B$6:$B$271)))</f>
        <v>7252281649.9502058</v>
      </c>
      <c r="AH22" s="77">
        <f>IF(INDEX([2]pivotTable!AH$3:AH$308,MATCH(totalExpenditure!$A22,[2]pivotTable!$A$3:$A$308,0))/100*INDEX(gDP!AW$6:AW$271,MATCH(totalExpenditure!$A22,gDP!$B$6:$B$271))=0,"",INDEX([2]pivotTable!AH$3:AH$308,MATCH(totalExpenditure!$A22,[2]pivotTable!$A$3:$A$308,0))/100*INDEX(gDP!AW$6:AW$271,MATCH(totalExpenditure!$A22,gDP!$B$6:$B$271)))</f>
        <v>8122723673.7505331</v>
      </c>
      <c r="AI22" s="77">
        <f>IF(INDEX([2]pivotTable!AI$3:AI$308,MATCH(totalExpenditure!$A22,[2]pivotTable!$A$3:$A$308,0))/100*INDEX(gDP!AX$6:AX$271,MATCH(totalExpenditure!$A22,gDP!$B$6:$B$271))=0,"",INDEX([2]pivotTable!AI$3:AI$308,MATCH(totalExpenditure!$A22,[2]pivotTable!$A$3:$A$308,0))/100*INDEX(gDP!AX$6:AX$271,MATCH(totalExpenditure!$A22,gDP!$B$6:$B$271)))</f>
        <v>8254295911.7228355</v>
      </c>
      <c r="AJ22" s="77">
        <f>IF(INDEX([2]pivotTable!AJ$3:AJ$308,MATCH(totalExpenditure!$A22,[2]pivotTable!$A$3:$A$308,0))/100*INDEX(gDP!AY$6:AY$271,MATCH(totalExpenditure!$A22,gDP!$B$6:$B$271))=0,"",INDEX([2]pivotTable!AJ$3:AJ$308,MATCH(totalExpenditure!$A22,[2]pivotTable!$A$3:$A$308,0))/100*INDEX(gDP!AY$6:AY$271,MATCH(totalExpenditure!$A22,gDP!$B$6:$B$271)))</f>
        <v>8246848785.5502243</v>
      </c>
      <c r="AK22" s="77">
        <f>IF(INDEX([2]pivotTable!AK$3:AK$308,MATCH(totalExpenditure!$A22,[2]pivotTable!$A$3:$A$308,0))/100*INDEX(gDP!AZ$6:AZ$271,MATCH(totalExpenditure!$A22,gDP!$B$6:$B$271))=0,"",INDEX([2]pivotTable!AK$3:AK$308,MATCH(totalExpenditure!$A22,[2]pivotTable!$A$3:$A$308,0))/100*INDEX(gDP!AZ$6:AZ$271,MATCH(totalExpenditure!$A22,gDP!$B$6:$B$271)))</f>
        <v>9512627557.4509506</v>
      </c>
      <c r="AL22" s="77">
        <f>IF(INDEX([2]pivotTable!AL$3:AL$308,MATCH(totalExpenditure!$A22,[2]pivotTable!$A$3:$A$308,0))/100*INDEX(gDP!BA$6:BA$271,MATCH(totalExpenditure!$A22,gDP!$B$6:$B$271))=0,"",INDEX([2]pivotTable!AL$3:AL$308,MATCH(totalExpenditure!$A22,[2]pivotTable!$A$3:$A$308,0))/100*INDEX(gDP!BA$6:BA$271,MATCH(totalExpenditure!$A22,gDP!$B$6:$B$271)))</f>
        <v>10967355463.905653</v>
      </c>
      <c r="AM22" s="77">
        <f>IF(INDEX([2]pivotTable!AM$3:AM$308,MATCH(totalExpenditure!$A22,[2]pivotTable!$A$3:$A$308,0))/100*INDEX(gDP!BB$6:BB$271,MATCH(totalExpenditure!$A22,gDP!$B$6:$B$271))=0,"",INDEX([2]pivotTable!AM$3:AM$308,MATCH(totalExpenditure!$A22,[2]pivotTable!$A$3:$A$308,0))/100*INDEX(gDP!BB$6:BB$271,MATCH(totalExpenditure!$A22,gDP!$B$6:$B$271)))</f>
        <v>9761734256.1758022</v>
      </c>
      <c r="AN22" s="77">
        <f>IF(INDEX([2]pivotTable!AN$3:AN$308,MATCH(totalExpenditure!$A22,[2]pivotTable!$A$3:$A$308,0))/100*INDEX(gDP!BC$6:BC$271,MATCH(totalExpenditure!$A22,gDP!$B$6:$B$271))=0,"",INDEX([2]pivotTable!AN$3:AN$308,MATCH(totalExpenditure!$A22,[2]pivotTable!$A$3:$A$308,0))/100*INDEX(gDP!BC$6:BC$271,MATCH(totalExpenditure!$A22,gDP!$B$6:$B$271)))</f>
        <v>9339565128.3570194</v>
      </c>
      <c r="AO22" s="77">
        <f>IF(INDEX([2]pivotTable!AO$3:AO$308,MATCH(totalExpenditure!$A22,[2]pivotTable!$A$3:$A$308,0))/100*INDEX(gDP!BD$6:BD$271,MATCH(totalExpenditure!$A22,gDP!$B$6:$B$271))=0,"",INDEX([2]pivotTable!AO$3:AO$308,MATCH(totalExpenditure!$A22,[2]pivotTable!$A$3:$A$308,0))/100*INDEX(gDP!BD$6:BD$271,MATCH(totalExpenditure!$A22,gDP!$B$6:$B$271)))</f>
        <v>9943276728.624527</v>
      </c>
      <c r="AP22" s="77">
        <f>IF(INDEX([2]pivotTable!AP$3:AP$308,MATCH(totalExpenditure!$A22,[2]pivotTable!$A$3:$A$308,0))/100*INDEX(gDP!BE$6:BE$271,MATCH(totalExpenditure!$A22,gDP!$B$6:$B$271))=0,"",INDEX([2]pivotTable!AP$3:AP$308,MATCH(totalExpenditure!$A22,[2]pivotTable!$A$3:$A$308,0))/100*INDEX(gDP!BE$6:BE$271,MATCH(totalExpenditure!$A22,gDP!$B$6:$B$271)))</f>
        <v>9228443566.5999222</v>
      </c>
      <c r="AQ22" s="77">
        <f>IF(INDEX([2]pivotTable!AQ$3:AQ$308,MATCH(totalExpenditure!$A22,[2]pivotTable!$A$3:$A$308,0))/100*INDEX(gDP!BF$6:BF$271,MATCH(totalExpenditure!$A22,gDP!$B$6:$B$271))=0,"",INDEX([2]pivotTable!AQ$3:AQ$308,MATCH(totalExpenditure!$A22,[2]pivotTable!$A$3:$A$308,0))/100*INDEX(gDP!BF$6:BF$271,MATCH(totalExpenditure!$A22,gDP!$B$6:$B$271)))</f>
        <v>9600954680.5459042</v>
      </c>
      <c r="AR22" s="77">
        <f>IF(INDEX([2]pivotTable!AR$3:AR$308,MATCH(totalExpenditure!$A22,[2]pivotTable!$A$3:$A$308,0))/100*INDEX(gDP!BG$6:BG$271,MATCH(totalExpenditure!$A22,gDP!$B$6:$B$271))=0,"",INDEX([2]pivotTable!AR$3:AR$308,MATCH(totalExpenditure!$A22,[2]pivotTable!$A$3:$A$308,0))/100*INDEX(gDP!BG$6:BG$271,MATCH(totalExpenditure!$A22,gDP!$B$6:$B$271)))</f>
        <v>9422867522.3059177</v>
      </c>
      <c r="AS22" s="77">
        <f>IF(INDEX([2]pivotTable!AS$3:AS$308,MATCH(totalExpenditure!$A22,[2]pivotTable!$A$3:$A$308,0))/100*INDEX(gDP!BH$6:BH$271,MATCH(totalExpenditure!$A22,gDP!$B$6:$B$271))=0,"",INDEX([2]pivotTable!AS$3:AS$308,MATCH(totalExpenditure!$A22,[2]pivotTable!$A$3:$A$308,0))/100*INDEX(gDP!BH$6:BH$271,MATCH(totalExpenditure!$A22,gDP!$B$6:$B$271)))</f>
        <v>7674770542.3686342</v>
      </c>
      <c r="AT22" s="77">
        <f>IF(INDEX([2]pivotTable!AT$3:AT$308,MATCH(totalExpenditure!$A22,[2]pivotTable!$A$3:$A$308,0))/100*INDEX(gDP!BI$6:BI$271,MATCH(totalExpenditure!$A22,gDP!$B$6:$B$271))=0,"",INDEX([2]pivotTable!AT$3:AT$308,MATCH(totalExpenditure!$A22,[2]pivotTable!$A$3:$A$308,0))/100*INDEX(gDP!BI$6:BI$271,MATCH(totalExpenditure!$A22,gDP!$B$6:$B$271)))</f>
        <v>7617004117.7108326</v>
      </c>
      <c r="AU22" s="77">
        <f>IF(INDEX([2]pivotTable!AU$3:AU$308,MATCH(totalExpenditure!$A22,[2]pivotTable!$A$3:$A$308,0))/100*INDEX(gDP!BJ$6:BJ$271,MATCH(totalExpenditure!$A22,gDP!$B$6:$B$271))=0,"",INDEX([2]pivotTable!AU$3:AU$308,MATCH(totalExpenditure!$A22,[2]pivotTable!$A$3:$A$308,0))/100*INDEX(gDP!BJ$6:BJ$271,MATCH(totalExpenditure!$A22,gDP!$B$6:$B$271)))</f>
        <v>7943682584.7903938</v>
      </c>
      <c r="AV22" s="77">
        <f>IF(INDEX([2]pivotTable!AV$3:AV$308,MATCH(totalExpenditure!$A22,[2]pivotTable!$A$3:$A$308,0))/100*INDEX(gDP!BK$6:BK$271,MATCH(totalExpenditure!$A22,gDP!$B$6:$B$271))=0,"",INDEX([2]pivotTable!AV$3:AV$308,MATCH(totalExpenditure!$A22,[2]pivotTable!$A$3:$A$308,0))/100*INDEX(gDP!BK$6:BK$271,MATCH(totalExpenditure!$A22,gDP!$B$6:$B$271)))</f>
        <v>8258145818.3833103</v>
      </c>
      <c r="AW22" s="77">
        <f>IF(INDEX([2]pivotTable!AW$3:AW$308,MATCH(totalExpenditure!$A22,[2]pivotTable!$A$3:$A$308,0))/100*INDEX(gDP!BL$6:BL$271,MATCH(totalExpenditure!$A22,gDP!$B$6:$B$271))=0,"",INDEX([2]pivotTable!AW$3:AW$308,MATCH(totalExpenditure!$A22,[2]pivotTable!$A$3:$A$308,0))/100*INDEX(gDP!BL$6:BL$271,MATCH(totalExpenditure!$A22,gDP!$B$6:$B$271)))</f>
        <v>8466679708.7268877</v>
      </c>
      <c r="AX22" s="77">
        <f>IF(INDEX([2]pivotTable!AX$3:AX$308,MATCH(totalExpenditure!$A22,[2]pivotTable!$A$3:$A$308,0))/100*INDEX(gDP!BM$6:BM$271,MATCH(totalExpenditure!$A22,gDP!$B$6:$B$271))=0,"",INDEX([2]pivotTable!AX$3:AX$308,MATCH(totalExpenditure!$A22,[2]pivotTable!$A$3:$A$308,0))/100*INDEX(gDP!BM$6:BM$271,MATCH(totalExpenditure!$A22,gDP!$B$6:$B$271)))</f>
        <v>9573591545.2312222</v>
      </c>
      <c r="AY22" s="77">
        <f>IF(INDEX([2]pivotTable!AY$3:AY$308,MATCH(totalExpenditure!$A22,[2]pivotTable!$A$3:$A$308,0))/100*INDEX(gDP!BN$6:BN$271,MATCH(totalExpenditure!$A22,gDP!$B$6:$B$271))=0,"",INDEX([2]pivotTable!AY$3:AY$308,MATCH(totalExpenditure!$A22,[2]pivotTable!$A$3:$A$308,0))/100*INDEX(gDP!BN$6:BN$271,MATCH(totalExpenditure!$A22,gDP!$B$6:$B$271)))</f>
        <v>10575918517.583708</v>
      </c>
      <c r="AZ22" s="77" t="str">
        <f>IF(INDEX([2]pivotTable!AZ$3:AZ$308,MATCH(totalExpenditure!$A22,[2]pivotTable!$A$3:$A$308,0))/100*INDEX(gDP!BO$6:BO$271,MATCH(totalExpenditure!$A22,gDP!$B$6:$B$271))=0,"",INDEX([2]pivotTable!AZ$3:AZ$308,MATCH(totalExpenditure!$A22,[2]pivotTable!$A$3:$A$308,0))/100*INDEX(gDP!BO$6:BO$271,MATCH(totalExpenditure!$A22,gDP!$B$6:$B$271)))</f>
        <v/>
      </c>
      <c r="BA22" s="77" t="str">
        <f>IF(INDEX([2]pivotTable!B$310:B$615,MATCH(totalExpenditure!$A22,[2]pivotTable!$A$310:$A$615,0))/100*INDEX(gDP!Q$6:Q$271,MATCH(totalExpenditure!$A22,gDP!$B$6:$B$271))=0,"",INDEX([2]pivotTable!B$310:B$615,MATCH(totalExpenditure!$A22,[2]pivotTable!$A$310:$A$615,0))/100*INDEX(gDP!Q$6:Q$271,MATCH(totalExpenditure!$A22,gDP!$B$6:$B$271)))</f>
        <v/>
      </c>
      <c r="BB22" s="77" t="str">
        <f>IF(INDEX([2]pivotTable!C$310:C$615,MATCH(totalExpenditure!$A22,[2]pivotTable!$A$310:$A$615,0))/100*INDEX(gDP!R$6:R$271,MATCH(totalExpenditure!$A22,gDP!$B$6:$B$271))=0,"",INDEX([2]pivotTable!C$310:C$615,MATCH(totalExpenditure!$A22,[2]pivotTable!$A$310:$A$615,0))/100*INDEX(gDP!R$6:R$271,MATCH(totalExpenditure!$A22,gDP!$B$6:$B$271)))</f>
        <v/>
      </c>
      <c r="BC22" s="77" t="str">
        <f>IF(INDEX([2]pivotTable!D$310:D$615,MATCH(totalExpenditure!$A22,[2]pivotTable!$A$310:$A$615,0))/100*INDEX(gDP!S$6:S$271,MATCH(totalExpenditure!$A22,gDP!$B$6:$B$271))=0,"",INDEX([2]pivotTable!D$310:D$615,MATCH(totalExpenditure!$A22,[2]pivotTable!$A$310:$A$615,0))/100*INDEX(gDP!S$6:S$271,MATCH(totalExpenditure!$A22,gDP!$B$6:$B$271)))</f>
        <v/>
      </c>
      <c r="BD22" s="77" t="str">
        <f>IF(INDEX([2]pivotTable!E$310:E$615,MATCH(totalExpenditure!$A22,[2]pivotTable!$A$310:$A$615,0))/100*INDEX(gDP!T$6:T$271,MATCH(totalExpenditure!$A22,gDP!$B$6:$B$271))=0,"",INDEX([2]pivotTable!E$310:E$615,MATCH(totalExpenditure!$A22,[2]pivotTable!$A$310:$A$615,0))/100*INDEX(gDP!T$6:T$271,MATCH(totalExpenditure!$A22,gDP!$B$6:$B$271)))</f>
        <v/>
      </c>
      <c r="BE22" s="77" t="str">
        <f>IF(INDEX([2]pivotTable!F$310:F$615,MATCH(totalExpenditure!$A22,[2]pivotTable!$A$310:$A$615,0))/100*INDEX(gDP!U$6:U$271,MATCH(totalExpenditure!$A22,gDP!$B$6:$B$271))=0,"",INDEX([2]pivotTable!F$310:F$615,MATCH(totalExpenditure!$A22,[2]pivotTable!$A$310:$A$615,0))/100*INDEX(gDP!U$6:U$271,MATCH(totalExpenditure!$A22,gDP!$B$6:$B$271)))</f>
        <v/>
      </c>
      <c r="BF22" s="77" t="str">
        <f>IF(INDEX([2]pivotTable!G$310:G$615,MATCH(totalExpenditure!$A22,[2]pivotTable!$A$310:$A$615,0))/100*INDEX(gDP!V$6:V$271,MATCH(totalExpenditure!$A22,gDP!$B$6:$B$271))=0,"",INDEX([2]pivotTable!G$310:G$615,MATCH(totalExpenditure!$A22,[2]pivotTable!$A$310:$A$615,0))/100*INDEX(gDP!V$6:V$271,MATCH(totalExpenditure!$A22,gDP!$B$6:$B$271)))</f>
        <v/>
      </c>
      <c r="BG22" s="77" t="str">
        <f>IF(INDEX([2]pivotTable!H$310:H$615,MATCH(totalExpenditure!$A22,[2]pivotTable!$A$310:$A$615,0))/100*INDEX(gDP!W$6:W$271,MATCH(totalExpenditure!$A22,gDP!$B$6:$B$271))=0,"",INDEX([2]pivotTable!H$310:H$615,MATCH(totalExpenditure!$A22,[2]pivotTable!$A$310:$A$615,0))/100*INDEX(gDP!W$6:W$271,MATCH(totalExpenditure!$A22,gDP!$B$6:$B$271)))</f>
        <v/>
      </c>
      <c r="BH22" s="77" t="str">
        <f>IF(INDEX([2]pivotTable!I$310:I$615,MATCH(totalExpenditure!$A22,[2]pivotTable!$A$310:$A$615,0))/100*INDEX(gDP!X$6:X$271,MATCH(totalExpenditure!$A22,gDP!$B$6:$B$271))=0,"",INDEX([2]pivotTable!I$310:I$615,MATCH(totalExpenditure!$A22,[2]pivotTable!$A$310:$A$615,0))/100*INDEX(gDP!X$6:X$271,MATCH(totalExpenditure!$A22,gDP!$B$6:$B$271)))</f>
        <v/>
      </c>
      <c r="BI22" s="77" t="str">
        <f>IF(INDEX([2]pivotTable!J$310:J$615,MATCH(totalExpenditure!$A22,[2]pivotTable!$A$310:$A$615,0))/100*INDEX(gDP!Y$6:Y$271,MATCH(totalExpenditure!$A22,gDP!$B$6:$B$271))=0,"",INDEX([2]pivotTable!J$310:J$615,MATCH(totalExpenditure!$A22,[2]pivotTable!$A$310:$A$615,0))/100*INDEX(gDP!Y$6:Y$271,MATCH(totalExpenditure!$A22,gDP!$B$6:$B$271)))</f>
        <v/>
      </c>
      <c r="BJ22" s="77" t="str">
        <f>IF(INDEX([2]pivotTable!K$310:K$615,MATCH(totalExpenditure!$A22,[2]pivotTable!$A$310:$A$615,0))/100*INDEX(gDP!Z$6:Z$271,MATCH(totalExpenditure!$A22,gDP!$B$6:$B$271))=0,"",INDEX([2]pivotTable!K$310:K$615,MATCH(totalExpenditure!$A22,[2]pivotTable!$A$310:$A$615,0))/100*INDEX(gDP!Z$6:Z$271,MATCH(totalExpenditure!$A22,gDP!$B$6:$B$271)))</f>
        <v/>
      </c>
      <c r="BK22" s="77" t="str">
        <f>IF(INDEX([2]pivotTable!L$310:L$615,MATCH(totalExpenditure!$A22,[2]pivotTable!$A$310:$A$615,0))/100*INDEX(gDP!AA$6:AA$271,MATCH(totalExpenditure!$A22,gDP!$B$6:$B$271))=0,"",INDEX([2]pivotTable!L$310:L$615,MATCH(totalExpenditure!$A22,[2]pivotTable!$A$310:$A$615,0))/100*INDEX(gDP!AA$6:AA$271,MATCH(totalExpenditure!$A22,gDP!$B$6:$B$271)))</f>
        <v/>
      </c>
      <c r="BL22" s="77" t="str">
        <f>IF(INDEX([2]pivotTable!M$310:M$615,MATCH(totalExpenditure!$A22,[2]pivotTable!$A$310:$A$615,0))/100*INDEX(gDP!AB$6:AB$271,MATCH(totalExpenditure!$A22,gDP!$B$6:$B$271))=0,"",INDEX([2]pivotTable!M$310:M$615,MATCH(totalExpenditure!$A22,[2]pivotTable!$A$310:$A$615,0))/100*INDEX(gDP!AB$6:AB$271,MATCH(totalExpenditure!$A22,gDP!$B$6:$B$271)))</f>
        <v/>
      </c>
      <c r="BM22" s="77" t="str">
        <f>IF(INDEX([2]pivotTable!N$310:N$615,MATCH(totalExpenditure!$A22,[2]pivotTable!$A$310:$A$615,0))/100*INDEX(gDP!AC$6:AC$271,MATCH(totalExpenditure!$A22,gDP!$B$6:$B$271))=0,"",INDEX([2]pivotTable!N$310:N$615,MATCH(totalExpenditure!$A22,[2]pivotTable!$A$310:$A$615,0))/100*INDEX(gDP!AC$6:AC$271,MATCH(totalExpenditure!$A22,gDP!$B$6:$B$271)))</f>
        <v/>
      </c>
      <c r="BN22" s="77" t="str">
        <f>IF(INDEX([2]pivotTable!O$310:O$615,MATCH(totalExpenditure!$A22,[2]pivotTable!$A$310:$A$615,0))/100*INDEX(gDP!AD$6:AD$271,MATCH(totalExpenditure!$A22,gDP!$B$6:$B$271))=0,"",INDEX([2]pivotTable!O$310:O$615,MATCH(totalExpenditure!$A22,[2]pivotTable!$A$310:$A$615,0))/100*INDEX(gDP!AD$6:AD$271,MATCH(totalExpenditure!$A22,gDP!$B$6:$B$271)))</f>
        <v/>
      </c>
      <c r="BO22" s="77" t="str">
        <f>IF(INDEX([2]pivotTable!P$310:P$615,MATCH(totalExpenditure!$A22,[2]pivotTable!$A$310:$A$615,0))/100*INDEX(gDP!AE$6:AE$271,MATCH(totalExpenditure!$A22,gDP!$B$6:$B$271))=0,"",INDEX([2]pivotTable!P$310:P$615,MATCH(totalExpenditure!$A22,[2]pivotTable!$A$310:$A$615,0))/100*INDEX(gDP!AE$6:AE$271,MATCH(totalExpenditure!$A22,gDP!$B$6:$B$271)))</f>
        <v/>
      </c>
      <c r="BP22" s="77" t="str">
        <f>IF(INDEX([2]pivotTable!Q$310:Q$615,MATCH(totalExpenditure!$A22,[2]pivotTable!$A$310:$A$615,0))/100*INDEX(gDP!AF$6:AF$271,MATCH(totalExpenditure!$A22,gDP!$B$6:$B$271))=0,"",INDEX([2]pivotTable!Q$310:Q$615,MATCH(totalExpenditure!$A22,[2]pivotTable!$A$310:$A$615,0))/100*INDEX(gDP!AF$6:AF$271,MATCH(totalExpenditure!$A22,gDP!$B$6:$B$271)))</f>
        <v/>
      </c>
      <c r="BQ22" s="77" t="str">
        <f>IF(INDEX([2]pivotTable!R$310:R$615,MATCH(totalExpenditure!$A22,[2]pivotTable!$A$310:$A$615,0))/100*INDEX(gDP!AG$6:AG$271,MATCH(totalExpenditure!$A22,gDP!$B$6:$B$271))=0,"",INDEX([2]pivotTable!R$310:R$615,MATCH(totalExpenditure!$A22,[2]pivotTable!$A$310:$A$615,0))/100*INDEX(gDP!AG$6:AG$271,MATCH(totalExpenditure!$A22,gDP!$B$6:$B$271)))</f>
        <v/>
      </c>
      <c r="BR22" s="77" t="str">
        <f>IF(INDEX([2]pivotTable!S$310:S$615,MATCH(totalExpenditure!$A22,[2]pivotTable!$A$310:$A$615,0))/100*INDEX(gDP!AH$6:AH$271,MATCH(totalExpenditure!$A22,gDP!$B$6:$B$271))=0,"",INDEX([2]pivotTable!S$310:S$615,MATCH(totalExpenditure!$A22,[2]pivotTable!$A$310:$A$615,0))/100*INDEX(gDP!AH$6:AH$271,MATCH(totalExpenditure!$A22,gDP!$B$6:$B$271)))</f>
        <v/>
      </c>
      <c r="BS22" s="77" t="str">
        <f>IF(INDEX([2]pivotTable!T$310:T$615,MATCH(totalExpenditure!$A22,[2]pivotTable!$A$310:$A$615,0))/100*INDEX(gDP!AI$6:AI$271,MATCH(totalExpenditure!$A22,gDP!$B$6:$B$271))=0,"",INDEX([2]pivotTable!T$310:T$615,MATCH(totalExpenditure!$A22,[2]pivotTable!$A$310:$A$615,0))/100*INDEX(gDP!AI$6:AI$271,MATCH(totalExpenditure!$A22,gDP!$B$6:$B$271)))</f>
        <v/>
      </c>
      <c r="BT22" s="77" t="str">
        <f>IF(INDEX([2]pivotTable!U$310:U$615,MATCH(totalExpenditure!$A22,[2]pivotTable!$A$310:$A$615,0))/100*INDEX(gDP!AJ$6:AJ$271,MATCH(totalExpenditure!$A22,gDP!$B$6:$B$271))=0,"",INDEX([2]pivotTable!U$310:U$615,MATCH(totalExpenditure!$A22,[2]pivotTable!$A$310:$A$615,0))/100*INDEX(gDP!AJ$6:AJ$271,MATCH(totalExpenditure!$A22,gDP!$B$6:$B$271)))</f>
        <v/>
      </c>
      <c r="BU22" s="77" t="str">
        <f>IF(INDEX([2]pivotTable!V$310:V$615,MATCH(totalExpenditure!$A22,[2]pivotTable!$A$310:$A$615,0))/100*INDEX(gDP!AK$6:AK$271,MATCH(totalExpenditure!$A22,gDP!$B$6:$B$271))=0,"",INDEX([2]pivotTable!V$310:V$615,MATCH(totalExpenditure!$A22,[2]pivotTable!$A$310:$A$615,0))/100*INDEX(gDP!AK$6:AK$271,MATCH(totalExpenditure!$A22,gDP!$B$6:$B$271)))</f>
        <v/>
      </c>
      <c r="BV22" s="77" t="str">
        <f>IF(INDEX([2]pivotTable!W$310:W$615,MATCH(totalExpenditure!$A22,[2]pivotTable!$A$310:$A$615,0))/100*INDEX(gDP!AL$6:AL$271,MATCH(totalExpenditure!$A22,gDP!$B$6:$B$271))=0,"",INDEX([2]pivotTable!W$310:W$615,MATCH(totalExpenditure!$A22,[2]pivotTable!$A$310:$A$615,0))/100*INDEX(gDP!AL$6:AL$271,MATCH(totalExpenditure!$A22,gDP!$B$6:$B$271)))</f>
        <v/>
      </c>
      <c r="BW22" s="77" t="str">
        <f>IF(INDEX([2]pivotTable!X$310:X$615,MATCH(totalExpenditure!$A22,[2]pivotTable!$A$310:$A$615,0))/100*INDEX(gDP!AM$6:AM$271,MATCH(totalExpenditure!$A22,gDP!$B$6:$B$271))=0,"",INDEX([2]pivotTable!X$310:X$615,MATCH(totalExpenditure!$A22,[2]pivotTable!$A$310:$A$615,0))/100*INDEX(gDP!AM$6:AM$271,MATCH(totalExpenditure!$A22,gDP!$B$6:$B$271)))</f>
        <v/>
      </c>
      <c r="BX22" s="77">
        <f>IF(INDEX([2]pivotTable!Y$310:Y$615,MATCH(totalExpenditure!$A22,[2]pivotTable!$A$310:$A$615,0))/100*INDEX(gDP!AN$6:AN$271,MATCH(totalExpenditure!$A22,gDP!$B$6:$B$271))=0,"",INDEX([2]pivotTable!Y$310:Y$615,MATCH(totalExpenditure!$A22,[2]pivotTable!$A$310:$A$615,0))/100*INDEX(gDP!AN$6:AN$271,MATCH(totalExpenditure!$A22,gDP!$B$6:$B$271)))</f>
        <v>8295136945.8128071</v>
      </c>
      <c r="BY22" s="77">
        <f>IF(INDEX([2]pivotTable!Z$310:Z$615,MATCH(totalExpenditure!$A22,[2]pivotTable!$A$310:$A$615,0))/100*INDEX(gDP!AO$6:AO$271,MATCH(totalExpenditure!$A22,gDP!$B$6:$B$271))=0,"",INDEX([2]pivotTable!Z$310:Z$615,MATCH(totalExpenditure!$A22,[2]pivotTable!$A$310:$A$615,0))/100*INDEX(gDP!AO$6:AO$271,MATCH(totalExpenditure!$A22,gDP!$B$6:$B$271)))</f>
        <v>8236442280.1303024</v>
      </c>
      <c r="BZ22" s="77">
        <f>IF(INDEX([2]pivotTable!AA$310:AA$615,MATCH(totalExpenditure!$A22,[2]pivotTable!$A$310:$A$615,0))/100*INDEX(gDP!AP$6:AP$271,MATCH(totalExpenditure!$A22,gDP!$B$6:$B$271))=0,"",INDEX([2]pivotTable!AA$310:AA$615,MATCH(totalExpenditure!$A22,[2]pivotTable!$A$310:$A$615,0))/100*INDEX(gDP!AP$6:AP$271,MATCH(totalExpenditure!$A22,gDP!$B$6:$B$271)))</f>
        <v>7555970737.4830866</v>
      </c>
      <c r="CA22" s="77">
        <f>IF(INDEX([2]pivotTable!AB$310:AB$615,MATCH(totalExpenditure!$A22,[2]pivotTable!$A$310:$A$615,0))/100*INDEX(gDP!AQ$6:AQ$271,MATCH(totalExpenditure!$A22,gDP!$B$6:$B$271))=0,"",INDEX([2]pivotTable!AB$310:AB$615,MATCH(totalExpenditure!$A22,[2]pivotTable!$A$310:$A$615,0))/100*INDEX(gDP!AQ$6:AQ$271,MATCH(totalExpenditure!$A22,gDP!$B$6:$B$271)))</f>
        <v>7678291687.0415611</v>
      </c>
      <c r="CB22" s="77">
        <f>IF(INDEX([2]pivotTable!AC$310:AC$615,MATCH(totalExpenditure!$A22,[2]pivotTable!$A$310:$A$615,0))/100*INDEX(gDP!AR$6:AR$271,MATCH(totalExpenditure!$A22,gDP!$B$6:$B$271))=0,"",INDEX([2]pivotTable!AC$310:AC$615,MATCH(totalExpenditure!$A22,[2]pivotTable!$A$310:$A$615,0))/100*INDEX(gDP!AR$6:AR$271,MATCH(totalExpenditure!$A22,gDP!$B$6:$B$271)))</f>
        <v>7876494863.2547731</v>
      </c>
      <c r="CC22" s="77">
        <f>IF(INDEX([2]pivotTable!AD$310:AD$615,MATCH(totalExpenditure!$A22,[2]pivotTable!$A$310:$A$615,0))/100*INDEX(gDP!AS$6:AS$271,MATCH(totalExpenditure!$A22,gDP!$B$6:$B$271))=0,"",INDEX([2]pivotTable!AD$310:AD$615,MATCH(totalExpenditure!$A22,[2]pivotTable!$A$310:$A$615,0))/100*INDEX(gDP!AS$6:AS$271,MATCH(totalExpenditure!$A22,gDP!$B$6:$B$271)))</f>
        <v>7174811547.4678707</v>
      </c>
      <c r="CD22" s="77">
        <f>IF(INDEX([2]pivotTable!AE$310:AE$615,MATCH(totalExpenditure!$A22,[2]pivotTable!$A$310:$A$615,0))/100*INDEX(gDP!AT$6:AT$271,MATCH(totalExpenditure!$A22,gDP!$B$6:$B$271))=0,"",INDEX([2]pivotTable!AE$310:AE$615,MATCH(totalExpenditure!$A22,[2]pivotTable!$A$310:$A$615,0))/100*INDEX(gDP!AT$6:AT$271,MATCH(totalExpenditure!$A22,gDP!$B$6:$B$271)))</f>
        <v>8073043428.7090168</v>
      </c>
      <c r="CE22" s="77">
        <f>IF(INDEX([2]pivotTable!AF$310:AF$615,MATCH(totalExpenditure!$A22,[2]pivotTable!$A$310:$A$615,0))/100*INDEX(gDP!AU$6:AU$271,MATCH(totalExpenditure!$A22,gDP!$B$6:$B$271))=0,"",INDEX([2]pivotTable!AF$310:AF$615,MATCH(totalExpenditure!$A22,[2]pivotTable!$A$310:$A$615,0))/100*INDEX(gDP!AU$6:AU$271,MATCH(totalExpenditure!$A22,gDP!$B$6:$B$271)))</f>
        <v>9327647937.4438896</v>
      </c>
      <c r="CF22" s="77">
        <f>IF(INDEX([2]pivotTable!AG$310:AG$615,MATCH(totalExpenditure!$A22,[2]pivotTable!$A$310:$A$615,0))/100*INDEX(gDP!AV$6:AV$271,MATCH(totalExpenditure!$A22,gDP!$B$6:$B$271))=0,"",INDEX([2]pivotTable!AG$310:AG$615,MATCH(totalExpenditure!$A22,[2]pivotTable!$A$310:$A$615,0))/100*INDEX(gDP!AV$6:AV$271,MATCH(totalExpenditure!$A22,gDP!$B$6:$B$271)))</f>
        <v>11928094818.997049</v>
      </c>
      <c r="CG22" s="77">
        <f>IF(INDEX([2]pivotTable!AH$310:AH$615,MATCH(totalExpenditure!$A22,[2]pivotTable!$A$310:$A$615,0))/100*INDEX(gDP!AW$6:AW$271,MATCH(totalExpenditure!$A22,gDP!$B$6:$B$271))=0,"",INDEX([2]pivotTable!AH$310:AH$615,MATCH(totalExpenditure!$A22,[2]pivotTable!$A$310:$A$615,0))/100*INDEX(gDP!AW$6:AW$271,MATCH(totalExpenditure!$A22,gDP!$B$6:$B$271)))</f>
        <v>13070200820.489492</v>
      </c>
      <c r="CH22" s="77">
        <f>IF(INDEX([2]pivotTable!AI$310:AI$615,MATCH(totalExpenditure!$A22,[2]pivotTable!$A$310:$A$615,0))/100*INDEX(gDP!AX$6:AX$271,MATCH(totalExpenditure!$A22,gDP!$B$6:$B$271))=0,"",INDEX([2]pivotTable!AI$310:AI$615,MATCH(totalExpenditure!$A22,[2]pivotTable!$A$310:$A$615,0))/100*INDEX(gDP!AX$6:AX$271,MATCH(totalExpenditure!$A22,gDP!$B$6:$B$271)))</f>
        <v>13924302916.504408</v>
      </c>
      <c r="CI22" s="77">
        <f>IF(INDEX([2]pivotTable!AJ$310:AJ$615,MATCH(totalExpenditure!$A22,[2]pivotTable!$A$310:$A$615,0))/100*INDEX(gDP!AY$6:AY$271,MATCH(totalExpenditure!$A22,gDP!$B$6:$B$271))=0,"",INDEX([2]pivotTable!AJ$310:AJ$615,MATCH(totalExpenditure!$A22,[2]pivotTable!$A$310:$A$615,0))/100*INDEX(gDP!AY$6:AY$271,MATCH(totalExpenditure!$A22,gDP!$B$6:$B$271)))</f>
        <v>15350570016.667746</v>
      </c>
      <c r="CJ22" s="77">
        <f>IF(INDEX([2]pivotTable!AK$310:AK$615,MATCH(totalExpenditure!$A22,[2]pivotTable!$A$310:$A$615,0))/100*INDEX(gDP!AZ$6:AZ$271,MATCH(totalExpenditure!$A22,gDP!$B$6:$B$271))=0,"",INDEX([2]pivotTable!AK$310:AK$615,MATCH(totalExpenditure!$A22,[2]pivotTable!$A$310:$A$615,0))/100*INDEX(gDP!AZ$6:AZ$271,MATCH(totalExpenditure!$A22,gDP!$B$6:$B$271)))</f>
        <v>17047382058.402201</v>
      </c>
      <c r="CK22" s="77">
        <f>IF(INDEX([2]pivotTable!AL$310:AL$615,MATCH(totalExpenditure!$A22,[2]pivotTable!$A$310:$A$615,0))/100*INDEX(gDP!BA$6:BA$271,MATCH(totalExpenditure!$A22,gDP!$B$6:$B$271))=0,"",INDEX([2]pivotTable!AL$310:AL$615,MATCH(totalExpenditure!$A22,[2]pivotTable!$A$310:$A$615,0))/100*INDEX(gDP!BA$6:BA$271,MATCH(totalExpenditure!$A22,gDP!$B$6:$B$271)))</f>
        <v>19917131384.923004</v>
      </c>
      <c r="CL22" s="77">
        <f>IF(INDEX([2]pivotTable!AM$310:AM$615,MATCH(totalExpenditure!$A22,[2]pivotTable!$A$310:$A$615,0))/100*INDEX(gDP!BB$6:BB$271,MATCH(totalExpenditure!$A22,gDP!$B$6:$B$271))=0,"",INDEX([2]pivotTable!AM$310:AM$615,MATCH(totalExpenditure!$A22,[2]pivotTable!$A$310:$A$615,0))/100*INDEX(gDP!BB$6:BB$271,MATCH(totalExpenditure!$A22,gDP!$B$6:$B$271)))</f>
        <v>19523468512.351604</v>
      </c>
      <c r="CM22" s="77">
        <f>IF(INDEX([2]pivotTable!AN$310:AN$615,MATCH(totalExpenditure!$A22,[2]pivotTable!$A$310:$A$615,0))/100*INDEX(gDP!BC$6:BC$271,MATCH(totalExpenditure!$A22,gDP!$B$6:$B$271))=0,"",INDEX([2]pivotTable!AN$310:AN$615,MATCH(totalExpenditure!$A22,[2]pivotTable!$A$310:$A$615,0))/100*INDEX(gDP!BC$6:BC$271,MATCH(totalExpenditure!$A22,gDP!$B$6:$B$271)))</f>
        <v>18967982786.457039</v>
      </c>
      <c r="CN22" s="77">
        <f>IF(INDEX([2]pivotTable!AO$310:AO$615,MATCH(totalExpenditure!$A22,[2]pivotTable!$A$310:$A$615,0))/100*INDEX(gDP!BD$6:BD$271,MATCH(totalExpenditure!$A22,gDP!$B$6:$B$271))=0,"",INDEX([2]pivotTable!AO$310:AO$615,MATCH(totalExpenditure!$A22,[2]pivotTable!$A$310:$A$615,0))/100*INDEX(gDP!BD$6:BD$271,MATCH(totalExpenditure!$A22,gDP!$B$6:$B$271)))</f>
        <v>20619215953.042442</v>
      </c>
      <c r="CO22" s="77">
        <f>IF(INDEX([2]pivotTable!AP$310:AP$615,MATCH(totalExpenditure!$A22,[2]pivotTable!$A$310:$A$615,0))/100*INDEX(gDP!BE$6:BE$271,MATCH(totalExpenditure!$A22,gDP!$B$6:$B$271))=0,"",INDEX([2]pivotTable!AP$310:AP$615,MATCH(totalExpenditure!$A22,[2]pivotTable!$A$310:$A$615,0))/100*INDEX(gDP!BE$6:BE$271,MATCH(totalExpenditure!$A22,gDP!$B$6:$B$271)))</f>
        <v>19746884621.004131</v>
      </c>
      <c r="CP22" s="77">
        <f>IF(INDEX([2]pivotTable!AQ$310:AQ$615,MATCH(totalExpenditure!$A22,[2]pivotTable!$A$310:$A$615,0))/100*INDEX(gDP!BF$6:BF$271,MATCH(totalExpenditure!$A22,gDP!$B$6:$B$271))=0,"",INDEX([2]pivotTable!AQ$310:AQ$615,MATCH(totalExpenditure!$A22,[2]pivotTable!$A$310:$A$615,0))/100*INDEX(gDP!BF$6:BF$271,MATCH(totalExpenditure!$A22,gDP!$B$6:$B$271)))</f>
        <v>20871640609.882401</v>
      </c>
      <c r="CQ22" s="77">
        <f>IF(INDEX([2]pivotTable!AR$310:AR$615,MATCH(totalExpenditure!$A22,[2]pivotTable!$A$310:$A$615,0))/100*INDEX(gDP!BG$6:BG$271,MATCH(totalExpenditure!$A22,gDP!$B$6:$B$271))=0,"",INDEX([2]pivotTable!AR$310:AR$615,MATCH(totalExpenditure!$A22,[2]pivotTable!$A$310:$A$615,0))/100*INDEX(gDP!BG$6:BG$271,MATCH(totalExpenditure!$A22,gDP!$B$6:$B$271)))</f>
        <v>21040834865.14901</v>
      </c>
      <c r="CR22" s="77">
        <f>IF(INDEX([2]pivotTable!AS$310:AS$615,MATCH(totalExpenditure!$A22,[2]pivotTable!$A$310:$A$615,0))/100*INDEX(gDP!BH$6:BH$271,MATCH(totalExpenditure!$A22,gDP!$B$6:$B$271))=0,"",INDEX([2]pivotTable!AS$310:AS$615,MATCH(totalExpenditure!$A22,[2]pivotTable!$A$310:$A$615,0))/100*INDEX(gDP!BH$6:BH$271,MATCH(totalExpenditure!$A22,gDP!$B$6:$B$271)))</f>
        <v>17060182711.650761</v>
      </c>
      <c r="CS22" s="77">
        <f>IF(INDEX([2]pivotTable!AT$310:AT$615,MATCH(totalExpenditure!$A22,[2]pivotTable!$A$310:$A$615,0))/100*INDEX(gDP!BI$6:BI$271,MATCH(totalExpenditure!$A22,gDP!$B$6:$B$271))=0,"",INDEX([2]pivotTable!AT$310:AT$615,MATCH(totalExpenditure!$A22,[2]pivotTable!$A$310:$A$615,0))/100*INDEX(gDP!BI$6:BI$271,MATCH(totalExpenditure!$A22,gDP!$B$6:$B$271)))</f>
        <v>17519109470.734913</v>
      </c>
      <c r="CT22" s="77">
        <f>IF(INDEX([2]pivotTable!AU$310:AU$615,MATCH(totalExpenditure!$A22,[2]pivotTable!$A$310:$A$615,0))/100*INDEX(gDP!BJ$6:BJ$271,MATCH(totalExpenditure!$A22,gDP!$B$6:$B$271))=0,"",INDEX([2]pivotTable!AU$310:AU$615,MATCH(totalExpenditure!$A22,[2]pivotTable!$A$310:$A$615,0))/100*INDEX(gDP!BJ$6:BJ$271,MATCH(totalExpenditure!$A22,gDP!$B$6:$B$271)))</f>
        <v>18501741716.473827</v>
      </c>
      <c r="CU22" s="77">
        <f>IF(INDEX([2]pivotTable!AV$310:AV$615,MATCH(totalExpenditure!$A22,[2]pivotTable!$A$310:$A$615,0))/100*INDEX(gDP!BK$6:BK$271,MATCH(totalExpenditure!$A22,gDP!$B$6:$B$271))=0,"",INDEX([2]pivotTable!AV$310:AV$615,MATCH(totalExpenditure!$A22,[2]pivotTable!$A$310:$A$615,0))/100*INDEX(gDP!BK$6:BK$271,MATCH(totalExpenditure!$A22,gDP!$B$6:$B$271)))</f>
        <v>20536704732.558495</v>
      </c>
      <c r="CV22" s="77">
        <f>IF(INDEX([2]pivotTable!AW$310:AW$615,MATCH(totalExpenditure!$A22,[2]pivotTable!$A$310:$A$615,0))/100*INDEX(gDP!BL$6:BL$271,MATCH(totalExpenditure!$A22,gDP!$B$6:$B$271))=0,"",INDEX([2]pivotTable!AW$310:AW$615,MATCH(totalExpenditure!$A22,[2]pivotTable!$A$310:$A$615,0))/100*INDEX(gDP!BL$6:BL$271,MATCH(totalExpenditure!$A22,gDP!$B$6:$B$271)))</f>
        <v>19719861600.07275</v>
      </c>
      <c r="CW22" s="77">
        <f>IF(INDEX([2]pivotTable!AX$310:AX$615,MATCH(totalExpenditure!$A22,[2]pivotTable!$A$310:$A$615,0))/100*INDEX(gDP!BM$6:BM$271,MATCH(totalExpenditure!$A22,gDP!$B$6:$B$271))=0,"",INDEX([2]pivotTable!AX$310:AX$615,MATCH(totalExpenditure!$A22,[2]pivotTable!$A$310:$A$615,0))/100*INDEX(gDP!BM$6:BM$271,MATCH(totalExpenditure!$A22,gDP!$B$6:$B$271)))</f>
        <v>20830451933.580021</v>
      </c>
      <c r="CX22" s="77">
        <f>IF(INDEX([2]pivotTable!AY$310:AY$615,MATCH(totalExpenditure!$A22,[2]pivotTable!$A$310:$A$615,0))/100*INDEX(gDP!BN$6:BN$271,MATCH(totalExpenditure!$A22,gDP!$B$6:$B$271))=0,"",INDEX([2]pivotTable!AY$310:AY$615,MATCH(totalExpenditure!$A22,[2]pivotTable!$A$310:$A$615,0))/100*INDEX(gDP!BN$6:BN$271,MATCH(totalExpenditure!$A22,gDP!$B$6:$B$271)))</f>
        <v>22654098188.233288</v>
      </c>
      <c r="CY22" s="77" t="str">
        <f>IF(INDEX([2]pivotTable!AZ$310:AZ$615,MATCH(totalExpenditure!$A22,[2]pivotTable!$A$310:$A$615,0))/100*INDEX(gDP!BO$6:BO$271,MATCH(totalExpenditure!$A22,gDP!$B$6:$B$271))=0,"",INDEX([2]pivotTable!AZ$310:AZ$615,MATCH(totalExpenditure!$A22,[2]pivotTable!$A$310:$A$615,0))/100*INDEX(gDP!BO$6:BO$271,MATCH(totalExpenditure!$A22,gDP!$B$6:$B$271)))</f>
        <v/>
      </c>
      <c r="CZ22" s="77" t="str">
        <f>IF(B22="","",IF(BA22="","",B22-B22+INDEX(gDP!Q$6:Q$271,MATCH(totalExpenditure!$A22,gDP!$B$6:$B$271))))</f>
        <v/>
      </c>
      <c r="DA22" s="77" t="str">
        <f>IF(C22="","",IF(BB22="","",C22-C22+INDEX(gDP!R$6:R$271,MATCH(totalExpenditure!$A22,gDP!$B$6:$B$271))))</f>
        <v/>
      </c>
      <c r="DB22" s="77" t="str">
        <f>IF(D22="","",IF(BC22="","",D22-D22+INDEX(gDP!S$6:S$271,MATCH(totalExpenditure!$A22,gDP!$B$6:$B$271))))</f>
        <v/>
      </c>
      <c r="DC22" s="77" t="str">
        <f>IF(E22="","",IF(BD22="","",E22-E22+INDEX(gDP!T$6:T$271,MATCH(totalExpenditure!$A22,gDP!$B$6:$B$271))))</f>
        <v/>
      </c>
      <c r="DD22" s="77" t="str">
        <f>IF(F22="","",IF(BE22="","",F22-F22+INDEX(gDP!U$6:U$271,MATCH(totalExpenditure!$A22,gDP!$B$6:$B$271))))</f>
        <v/>
      </c>
      <c r="DE22" s="77" t="str">
        <f>IF(G22="","",IF(BF22="","",G22-G22+INDEX(gDP!V$6:V$271,MATCH(totalExpenditure!$A22,gDP!$B$6:$B$271))))</f>
        <v/>
      </c>
      <c r="DF22" s="77" t="str">
        <f>IF(H22="","",IF(BG22="","",H22-H22+INDEX(gDP!W$6:W$271,MATCH(totalExpenditure!$A22,gDP!$B$6:$B$271))))</f>
        <v/>
      </c>
      <c r="DG22" s="77" t="str">
        <f>IF(I22="","",IF(BH22="","",I22-I22+INDEX(gDP!X$6:X$271,MATCH(totalExpenditure!$A22,gDP!$B$6:$B$271))))</f>
        <v/>
      </c>
      <c r="DH22" s="77" t="str">
        <f>IF(J22="","",IF(BI22="","",J22-J22+INDEX(gDP!Y$6:Y$271,MATCH(totalExpenditure!$A22,gDP!$B$6:$B$271))))</f>
        <v/>
      </c>
      <c r="DI22" s="77" t="str">
        <f>IF(K22="","",IF(BJ22="","",K22-K22+INDEX(gDP!Z$6:Z$271,MATCH(totalExpenditure!$A22,gDP!$B$6:$B$271))))</f>
        <v/>
      </c>
      <c r="DJ22" s="77" t="str">
        <f>IF(L22="","",IF(BK22="","",L22-L22+INDEX(gDP!AA$6:AA$271,MATCH(totalExpenditure!$A22,gDP!$B$6:$B$271))))</f>
        <v/>
      </c>
      <c r="DK22" s="77" t="str">
        <f>IF(M22="","",IF(BL22="","",M22-M22+INDEX(gDP!AB$6:AB$271,MATCH(totalExpenditure!$A22,gDP!$B$6:$B$271))))</f>
        <v/>
      </c>
      <c r="DL22" s="77" t="str">
        <f>IF(N22="","",IF(BM22="","",N22-N22+INDEX(gDP!AC$6:AC$271,MATCH(totalExpenditure!$A22,gDP!$B$6:$B$271))))</f>
        <v/>
      </c>
      <c r="DM22" s="77" t="str">
        <f>IF(O22="","",IF(BN22="","",O22-O22+INDEX(gDP!AD$6:AD$271,MATCH(totalExpenditure!$A22,gDP!$B$6:$B$271))))</f>
        <v/>
      </c>
      <c r="DN22" s="77" t="str">
        <f>IF(P22="","",IF(BO22="","",P22-P22+INDEX(gDP!AE$6:AE$271,MATCH(totalExpenditure!$A22,gDP!$B$6:$B$271))))</f>
        <v/>
      </c>
      <c r="DO22" s="77" t="str">
        <f>IF(Q22="","",IF(BP22="","",Q22-Q22+INDEX(gDP!AF$6:AF$271,MATCH(totalExpenditure!$A22,gDP!$B$6:$B$271))))</f>
        <v/>
      </c>
      <c r="DP22" s="77" t="str">
        <f>IF(R22="","",IF(BQ22="","",R22-R22+INDEX(gDP!AG$6:AG$271,MATCH(totalExpenditure!$A22,gDP!$B$6:$B$271))))</f>
        <v/>
      </c>
      <c r="DQ22" s="77" t="str">
        <f>IF(S22="","",IF(BR22="","",S22-S22+INDEX(gDP!AH$6:AH$271,MATCH(totalExpenditure!$A22,gDP!$B$6:$B$271))))</f>
        <v/>
      </c>
      <c r="DR22" s="77" t="str">
        <f>IF(T22="","",IF(BS22="","",T22-T22+INDEX(gDP!AI$6:AI$271,MATCH(totalExpenditure!$A22,gDP!$B$6:$B$271))))</f>
        <v/>
      </c>
      <c r="DS22" s="77" t="str">
        <f>IF(U22="","",IF(BT22="","",U22-U22+INDEX(gDP!AJ$6:AJ$271,MATCH(totalExpenditure!$A22,gDP!$B$6:$B$271))))</f>
        <v/>
      </c>
      <c r="DT22" s="77" t="str">
        <f>IF(V22="","",IF(BU22="","",V22-V22+INDEX(gDP!AK$6:AK$271,MATCH(totalExpenditure!$A22,gDP!$B$6:$B$271))))</f>
        <v/>
      </c>
      <c r="DU22" s="77" t="str">
        <f>IF(W22="","",IF(BV22="","",W22-W22+INDEX(gDP!AL$6:AL$271,MATCH(totalExpenditure!$A22,gDP!$B$6:$B$271))))</f>
        <v/>
      </c>
      <c r="DV22" s="77" t="str">
        <f>IF(X22="","",IF(BW22="","",X22-X22+INDEX(gDP!AM$6:AM$271,MATCH(totalExpenditure!$A22,gDP!$B$6:$B$271))))</f>
        <v/>
      </c>
      <c r="DW22" s="77">
        <f>IF(Y22="","",IF(BX22="","",Y22-Y22+INDEX(gDP!AN$6:AN$271,MATCH(totalExpenditure!$A22,gDP!$B$6:$B$271))))</f>
        <v>288025588396.27802</v>
      </c>
      <c r="DX22" s="77">
        <f>IF(Z22="","",IF(BY22="","",Z22-Z22+INDEX(gDP!AO$6:AO$271,MATCH(totalExpenditure!$A22,gDP!$B$6:$B$271))))</f>
        <v>279201433224.75598</v>
      </c>
      <c r="DY22" s="77">
        <f>IF(AA22="","",IF(BZ22="","",AA22-AA22+INDEX(gDP!AP$6:AP$271,MATCH(totalExpenditure!$A22,gDP!$B$6:$B$271))))</f>
        <v>252708051420.83899</v>
      </c>
      <c r="DZ22" s="77">
        <f>IF(AB22="","",IF(CA22="","",AB22-AB22+INDEX(gDP!AQ$6:AQ$271,MATCH(totalExpenditure!$A22,gDP!$B$6:$B$271))))</f>
        <v>258528339631.02899</v>
      </c>
      <c r="EA22" s="77">
        <f>IF(AC22="","",IF(CB22="","",AC22-AC22+INDEX(gDP!AR$6:AR$271,MATCH(totalExpenditure!$A22,gDP!$B$6:$B$271))))</f>
        <v>258245733221.46799</v>
      </c>
      <c r="EB22" s="77">
        <f>IF(AD22="","",IF(CC22="","",AD22-AD22+INDEX(gDP!AS$6:AS$271,MATCH(totalExpenditure!$A22,gDP!$B$6:$B$271))))</f>
        <v>236792460312.47101</v>
      </c>
      <c r="EC22" s="77">
        <f>IF(AE22="","",IF(CD22="","",AE22-AE22+INDEX(gDP!AT$6:AT$271,MATCH(totalExpenditure!$A22,gDP!$B$6:$B$271))))</f>
        <v>236746141604.37</v>
      </c>
      <c r="ED22" s="77">
        <f>IF(AF22="","",IF(CE22="","",AF22-AF22+INDEX(gDP!AU$6:AU$271,MATCH(totalExpenditure!$A22,gDP!$B$6:$B$271))))</f>
        <v>258383599375.177</v>
      </c>
      <c r="EE22" s="77">
        <f>IF(AG22="","",IF(CF22="","",AG22-AG22+INDEX(gDP!AV$6:AV$271,MATCH(totalExpenditure!$A22,gDP!$B$6:$B$271))))</f>
        <v>318082528506.58801</v>
      </c>
      <c r="EF22" s="77">
        <f>IF(AH22="","",IF(CG22="","",AH22-AH22+INDEX(gDP!AW$6:AW$271,MATCH(totalExpenditure!$A22,gDP!$B$6:$B$271))))</f>
        <v>369214712443.20599</v>
      </c>
      <c r="EG22" s="77">
        <f>IF(AI22="","",IF(CH22="","",AI22-AI22+INDEX(gDP!AX$6:AX$271,MATCH(totalExpenditure!$A22,gDP!$B$6:$B$271))))</f>
        <v>385714762230.039</v>
      </c>
      <c r="EH22" s="77">
        <f>IF(AJ22="","",IF(CI22="","",AJ22-AJ22+INDEX(gDP!AY$6:AY$271,MATCH(totalExpenditure!$A22,gDP!$B$6:$B$271))))</f>
        <v>408259840868.823</v>
      </c>
      <c r="EI22" s="77">
        <f>IF(AK22="","",IF(CJ22="","",AK22-AK22+INDEX(gDP!AZ$6:AZ$271,MATCH(totalExpenditure!$A22,gDP!$B$6:$B$271))))</f>
        <v>470922156309.453</v>
      </c>
      <c r="EJ22" s="77">
        <f>IF(AL22="","",IF(CK22="","",AL22-AL22+INDEX(gDP!BA$6:BA$271,MATCH(totalExpenditure!$A22,gDP!$B$6:$B$271))))</f>
        <v>517328087920.078</v>
      </c>
      <c r="EK22" s="77">
        <f>IF(AM22="","",IF(CL22="","",AM22-AM22+INDEX(gDP!BB$6:BB$271,MATCH(totalExpenditure!$A22,gDP!$B$6:$B$271))))</f>
        <v>483254171097.81201</v>
      </c>
      <c r="EL22" s="77">
        <f>IF(AN22="","",IF(CM22="","",AN22-AN22+INDEX(gDP!BC$6:BC$271,MATCH(totalExpenditure!$A22,gDP!$B$6:$B$271))))</f>
        <v>481420882905.00098</v>
      </c>
      <c r="EM22" s="77">
        <f>IF(AO22="","",IF(CN22="","",AO22-AO22+INDEX(gDP!BD$6:BD$271,MATCH(totalExpenditure!$A22,gDP!$B$6:$B$271))))</f>
        <v>523330354138.133</v>
      </c>
      <c r="EN22" s="77">
        <f>IF(AP22="","",IF(CO22="","",AP22-AP22+INDEX(gDP!BE$6:BE$271,MATCH(totalExpenditure!$A22,gDP!$B$6:$B$271))))</f>
        <v>496152879924.72699</v>
      </c>
      <c r="EO22" s="77">
        <f>IF(AQ22="","",IF(CP22="","",AQ22-AQ22+INDEX(gDP!BF$6:BF$271,MATCH(totalExpenditure!$A22,gDP!$B$6:$B$271))))</f>
        <v>521791015247.06</v>
      </c>
      <c r="EP22" s="77">
        <f>IF(AR22="","",IF(CQ22="","",AR22-AR22+INDEX(gDP!BG$6:BG$271,MATCH(totalExpenditure!$A22,gDP!$B$6:$B$271))))</f>
        <v>535390200131.01801</v>
      </c>
      <c r="EQ22" s="77">
        <f>IF(AS22="","",IF(CR22="","",AS22-AS22+INDEX(gDP!BH$6:BH$271,MATCH(totalExpenditure!$A22,gDP!$B$6:$B$271))))</f>
        <v>462335574841.48401</v>
      </c>
      <c r="ER22" s="77">
        <f>IF(AT22="","",IF(CS22="","",AT22-AT22+INDEX(gDP!BI$6:BI$271,MATCH(totalExpenditure!$A22,gDP!$B$6:$B$271))))</f>
        <v>476062757356.927</v>
      </c>
      <c r="ES22" s="77">
        <f>IF(AU22="","",IF(CT22="","",AU22-AU22+INDEX(gDP!BJ$6:BJ$271,MATCH(totalExpenditure!$A22,gDP!$B$6:$B$271))))</f>
        <v>502764720556.354</v>
      </c>
      <c r="ET22" s="77">
        <f>IF(AV22="","",IF(CU22="","",AV22-AV22+INDEX(gDP!BK$6:BK$271,MATCH(totalExpenditure!$A22,gDP!$B$6:$B$271))))</f>
        <v>543299066998.90198</v>
      </c>
      <c r="EU22" s="77">
        <f>IF(AW22="","",IF(CV22="","",AW22-AW22+INDEX(gDP!BL$6:BL$271,MATCH(totalExpenditure!$A22,gDP!$B$6:$B$271))))</f>
        <v>535865804349.80298</v>
      </c>
      <c r="EV22" s="77">
        <f>IF(AX22="","",IF(CW22="","",AX22-AX22+INDEX(gDP!BM$6:BM$271,MATCH(totalExpenditure!$A22,gDP!$B$6:$B$271))))</f>
        <v>526021513474.24298</v>
      </c>
      <c r="EW22" s="77">
        <f>IF(AY22="","",IF(CX22="","",AY22-AY22+INDEX(gDP!BN$6:BN$271,MATCH(totalExpenditure!$A22,gDP!$B$6:$B$271))))</f>
        <v>600904461226.34705</v>
      </c>
      <c r="EX22" s="77" t="str">
        <f>IF(AZ22="","",IF(CY22="","",AZ22-AZ22+INDEX(gDP!BO$6:BO$271,MATCH(totalExpenditure!$A22,gDP!$B$6:$B$271))))</f>
        <v/>
      </c>
    </row>
    <row r="23" spans="1:154" x14ac:dyDescent="0.35">
      <c r="A23" t="s">
        <v>255</v>
      </c>
      <c r="B23" s="77" t="e">
        <f>IF(INDEX([2]pivotTable!B$3:B$308,MATCH(totalExpenditure!$A23,[2]pivotTable!$A$3:$A$308,0))/100*INDEX(gDP!Q$6:Q$271,MATCH(totalExpenditure!$A23,gDP!$B$6:$B$271))=0,"",INDEX([2]pivotTable!B$3:B$308,MATCH(totalExpenditure!$A23,[2]pivotTable!$A$3:$A$308,0))/100*INDEX(gDP!Q$6:Q$271,MATCH(totalExpenditure!$A23,gDP!$B$6:$B$271)))</f>
        <v>#N/A</v>
      </c>
      <c r="C23" s="77" t="e">
        <f>IF(INDEX([2]pivotTable!C$3:C$308,MATCH(totalExpenditure!$A23,[2]pivotTable!$A$3:$A$308,0))/100*INDEX(gDP!R$6:R$271,MATCH(totalExpenditure!$A23,gDP!$B$6:$B$271))=0,"",INDEX([2]pivotTable!C$3:C$308,MATCH(totalExpenditure!$A23,[2]pivotTable!$A$3:$A$308,0))/100*INDEX(gDP!R$6:R$271,MATCH(totalExpenditure!$A23,gDP!$B$6:$B$271)))</f>
        <v>#N/A</v>
      </c>
      <c r="D23" s="77" t="e">
        <f>IF(INDEX([2]pivotTable!D$3:D$308,MATCH(totalExpenditure!$A23,[2]pivotTable!$A$3:$A$308,0))/100*INDEX(gDP!S$6:S$271,MATCH(totalExpenditure!$A23,gDP!$B$6:$B$271))=0,"",INDEX([2]pivotTable!D$3:D$308,MATCH(totalExpenditure!$A23,[2]pivotTable!$A$3:$A$308,0))/100*INDEX(gDP!S$6:S$271,MATCH(totalExpenditure!$A23,gDP!$B$6:$B$271)))</f>
        <v>#N/A</v>
      </c>
      <c r="E23" s="77" t="e">
        <f>IF(INDEX([2]pivotTable!E$3:E$308,MATCH(totalExpenditure!$A23,[2]pivotTable!$A$3:$A$308,0))/100*INDEX(gDP!T$6:T$271,MATCH(totalExpenditure!$A23,gDP!$B$6:$B$271))=0,"",INDEX([2]pivotTable!E$3:E$308,MATCH(totalExpenditure!$A23,[2]pivotTable!$A$3:$A$308,0))/100*INDEX(gDP!T$6:T$271,MATCH(totalExpenditure!$A23,gDP!$B$6:$B$271)))</f>
        <v>#N/A</v>
      </c>
      <c r="F23" s="77" t="e">
        <f>IF(INDEX([2]pivotTable!F$3:F$308,MATCH(totalExpenditure!$A23,[2]pivotTable!$A$3:$A$308,0))/100*INDEX(gDP!U$6:U$271,MATCH(totalExpenditure!$A23,gDP!$B$6:$B$271))=0,"",INDEX([2]pivotTable!F$3:F$308,MATCH(totalExpenditure!$A23,[2]pivotTable!$A$3:$A$308,0))/100*INDEX(gDP!U$6:U$271,MATCH(totalExpenditure!$A23,gDP!$B$6:$B$271)))</f>
        <v>#N/A</v>
      </c>
      <c r="G23" s="77" t="e">
        <f>IF(INDEX([2]pivotTable!G$3:G$308,MATCH(totalExpenditure!$A23,[2]pivotTable!$A$3:$A$308,0))/100*INDEX(gDP!V$6:V$271,MATCH(totalExpenditure!$A23,gDP!$B$6:$B$271))=0,"",INDEX([2]pivotTable!G$3:G$308,MATCH(totalExpenditure!$A23,[2]pivotTable!$A$3:$A$308,0))/100*INDEX(gDP!V$6:V$271,MATCH(totalExpenditure!$A23,gDP!$B$6:$B$271)))</f>
        <v>#N/A</v>
      </c>
      <c r="H23" s="77" t="e">
        <f>IF(INDEX([2]pivotTable!H$3:H$308,MATCH(totalExpenditure!$A23,[2]pivotTable!$A$3:$A$308,0))/100*INDEX(gDP!W$6:W$271,MATCH(totalExpenditure!$A23,gDP!$B$6:$B$271))=0,"",INDEX([2]pivotTable!H$3:H$308,MATCH(totalExpenditure!$A23,[2]pivotTable!$A$3:$A$308,0))/100*INDEX(gDP!W$6:W$271,MATCH(totalExpenditure!$A23,gDP!$B$6:$B$271)))</f>
        <v>#N/A</v>
      </c>
      <c r="I23" s="77" t="e">
        <f>IF(INDEX([2]pivotTable!I$3:I$308,MATCH(totalExpenditure!$A23,[2]pivotTable!$A$3:$A$308,0))/100*INDEX(gDP!X$6:X$271,MATCH(totalExpenditure!$A23,gDP!$B$6:$B$271))=0,"",INDEX([2]pivotTable!I$3:I$308,MATCH(totalExpenditure!$A23,[2]pivotTable!$A$3:$A$308,0))/100*INDEX(gDP!X$6:X$271,MATCH(totalExpenditure!$A23,gDP!$B$6:$B$271)))</f>
        <v>#N/A</v>
      </c>
      <c r="J23" s="77" t="e">
        <f>IF(INDEX([2]pivotTable!J$3:J$308,MATCH(totalExpenditure!$A23,[2]pivotTable!$A$3:$A$308,0))/100*INDEX(gDP!Y$6:Y$271,MATCH(totalExpenditure!$A23,gDP!$B$6:$B$271))=0,"",INDEX([2]pivotTable!J$3:J$308,MATCH(totalExpenditure!$A23,[2]pivotTable!$A$3:$A$308,0))/100*INDEX(gDP!Y$6:Y$271,MATCH(totalExpenditure!$A23,gDP!$B$6:$B$271)))</f>
        <v>#N/A</v>
      </c>
      <c r="K23" s="77" t="e">
        <f>IF(INDEX([2]pivotTable!K$3:K$308,MATCH(totalExpenditure!$A23,[2]pivotTable!$A$3:$A$308,0))/100*INDEX(gDP!Z$6:Z$271,MATCH(totalExpenditure!$A23,gDP!$B$6:$B$271))=0,"",INDEX([2]pivotTable!K$3:K$308,MATCH(totalExpenditure!$A23,[2]pivotTable!$A$3:$A$308,0))/100*INDEX(gDP!Z$6:Z$271,MATCH(totalExpenditure!$A23,gDP!$B$6:$B$271)))</f>
        <v>#N/A</v>
      </c>
      <c r="L23" s="77" t="e">
        <f>IF(INDEX([2]pivotTable!L$3:L$308,MATCH(totalExpenditure!$A23,[2]pivotTable!$A$3:$A$308,0))/100*INDEX(gDP!AA$6:AA$271,MATCH(totalExpenditure!$A23,gDP!$B$6:$B$271))=0,"",INDEX([2]pivotTable!L$3:L$308,MATCH(totalExpenditure!$A23,[2]pivotTable!$A$3:$A$308,0))/100*INDEX(gDP!AA$6:AA$271,MATCH(totalExpenditure!$A23,gDP!$B$6:$B$271)))</f>
        <v>#N/A</v>
      </c>
      <c r="M23" s="77" t="e">
        <f>IF(INDEX([2]pivotTable!M$3:M$308,MATCH(totalExpenditure!$A23,[2]pivotTable!$A$3:$A$308,0))/100*INDEX(gDP!AB$6:AB$271,MATCH(totalExpenditure!$A23,gDP!$B$6:$B$271))=0,"",INDEX([2]pivotTable!M$3:M$308,MATCH(totalExpenditure!$A23,[2]pivotTable!$A$3:$A$308,0))/100*INDEX(gDP!AB$6:AB$271,MATCH(totalExpenditure!$A23,gDP!$B$6:$B$271)))</f>
        <v>#N/A</v>
      </c>
      <c r="N23" s="77" t="e">
        <f>IF(INDEX([2]pivotTable!N$3:N$308,MATCH(totalExpenditure!$A23,[2]pivotTable!$A$3:$A$308,0))/100*INDEX(gDP!AC$6:AC$271,MATCH(totalExpenditure!$A23,gDP!$B$6:$B$271))=0,"",INDEX([2]pivotTable!N$3:N$308,MATCH(totalExpenditure!$A23,[2]pivotTable!$A$3:$A$308,0))/100*INDEX(gDP!AC$6:AC$271,MATCH(totalExpenditure!$A23,gDP!$B$6:$B$271)))</f>
        <v>#N/A</v>
      </c>
      <c r="O23" s="77" t="e">
        <f>IF(INDEX([2]pivotTable!O$3:O$308,MATCH(totalExpenditure!$A23,[2]pivotTable!$A$3:$A$308,0))/100*INDEX(gDP!AD$6:AD$271,MATCH(totalExpenditure!$A23,gDP!$B$6:$B$271))=0,"",INDEX([2]pivotTable!O$3:O$308,MATCH(totalExpenditure!$A23,[2]pivotTable!$A$3:$A$308,0))/100*INDEX(gDP!AD$6:AD$271,MATCH(totalExpenditure!$A23,gDP!$B$6:$B$271)))</f>
        <v>#N/A</v>
      </c>
      <c r="P23" s="77" t="e">
        <f>IF(INDEX([2]pivotTable!P$3:P$308,MATCH(totalExpenditure!$A23,[2]pivotTable!$A$3:$A$308,0))/100*INDEX(gDP!AE$6:AE$271,MATCH(totalExpenditure!$A23,gDP!$B$6:$B$271))=0,"",INDEX([2]pivotTable!P$3:P$308,MATCH(totalExpenditure!$A23,[2]pivotTable!$A$3:$A$308,0))/100*INDEX(gDP!AE$6:AE$271,MATCH(totalExpenditure!$A23,gDP!$B$6:$B$271)))</f>
        <v>#N/A</v>
      </c>
      <c r="Q23" s="77" t="e">
        <f>IF(INDEX([2]pivotTable!Q$3:Q$308,MATCH(totalExpenditure!$A23,[2]pivotTable!$A$3:$A$308,0))/100*INDEX(gDP!AF$6:AF$271,MATCH(totalExpenditure!$A23,gDP!$B$6:$B$271))=0,"",INDEX([2]pivotTable!Q$3:Q$308,MATCH(totalExpenditure!$A23,[2]pivotTable!$A$3:$A$308,0))/100*INDEX(gDP!AF$6:AF$271,MATCH(totalExpenditure!$A23,gDP!$B$6:$B$271)))</f>
        <v>#N/A</v>
      </c>
      <c r="R23" s="77" t="e">
        <f>IF(INDEX([2]pivotTable!R$3:R$308,MATCH(totalExpenditure!$A23,[2]pivotTable!$A$3:$A$308,0))/100*INDEX(gDP!AG$6:AG$271,MATCH(totalExpenditure!$A23,gDP!$B$6:$B$271))=0,"",INDEX([2]pivotTable!R$3:R$308,MATCH(totalExpenditure!$A23,[2]pivotTable!$A$3:$A$308,0))/100*INDEX(gDP!AG$6:AG$271,MATCH(totalExpenditure!$A23,gDP!$B$6:$B$271)))</f>
        <v>#N/A</v>
      </c>
      <c r="S23" s="77" t="e">
        <f>IF(INDEX([2]pivotTable!S$3:S$308,MATCH(totalExpenditure!$A23,[2]pivotTable!$A$3:$A$308,0))/100*INDEX(gDP!AH$6:AH$271,MATCH(totalExpenditure!$A23,gDP!$B$6:$B$271))=0,"",INDEX([2]pivotTable!S$3:S$308,MATCH(totalExpenditure!$A23,[2]pivotTable!$A$3:$A$308,0))/100*INDEX(gDP!AH$6:AH$271,MATCH(totalExpenditure!$A23,gDP!$B$6:$B$271)))</f>
        <v>#N/A</v>
      </c>
      <c r="T23" s="77" t="e">
        <f>IF(INDEX([2]pivotTable!T$3:T$308,MATCH(totalExpenditure!$A23,[2]pivotTable!$A$3:$A$308,0))/100*INDEX(gDP!AI$6:AI$271,MATCH(totalExpenditure!$A23,gDP!$B$6:$B$271))=0,"",INDEX([2]pivotTable!T$3:T$308,MATCH(totalExpenditure!$A23,[2]pivotTable!$A$3:$A$308,0))/100*INDEX(gDP!AI$6:AI$271,MATCH(totalExpenditure!$A23,gDP!$B$6:$B$271)))</f>
        <v>#N/A</v>
      </c>
      <c r="U23" s="77" t="e">
        <f>IF(INDEX([2]pivotTable!U$3:U$308,MATCH(totalExpenditure!$A23,[2]pivotTable!$A$3:$A$308,0))/100*INDEX(gDP!AJ$6:AJ$271,MATCH(totalExpenditure!$A23,gDP!$B$6:$B$271))=0,"",INDEX([2]pivotTable!U$3:U$308,MATCH(totalExpenditure!$A23,[2]pivotTable!$A$3:$A$308,0))/100*INDEX(gDP!AJ$6:AJ$271,MATCH(totalExpenditure!$A23,gDP!$B$6:$B$271)))</f>
        <v>#N/A</v>
      </c>
      <c r="V23" s="77" t="e">
        <f>IF(INDEX([2]pivotTable!V$3:V$308,MATCH(totalExpenditure!$A23,[2]pivotTable!$A$3:$A$308,0))/100*INDEX(gDP!AK$6:AK$271,MATCH(totalExpenditure!$A23,gDP!$B$6:$B$271))=0,"",INDEX([2]pivotTable!V$3:V$308,MATCH(totalExpenditure!$A23,[2]pivotTable!$A$3:$A$308,0))/100*INDEX(gDP!AK$6:AK$271,MATCH(totalExpenditure!$A23,gDP!$B$6:$B$271)))</f>
        <v>#N/A</v>
      </c>
      <c r="W23" s="77" t="e">
        <f>IF(INDEX([2]pivotTable!W$3:W$308,MATCH(totalExpenditure!$A23,[2]pivotTable!$A$3:$A$308,0))/100*INDEX(gDP!AL$6:AL$271,MATCH(totalExpenditure!$A23,gDP!$B$6:$B$271))=0,"",INDEX([2]pivotTable!W$3:W$308,MATCH(totalExpenditure!$A23,[2]pivotTable!$A$3:$A$308,0))/100*INDEX(gDP!AL$6:AL$271,MATCH(totalExpenditure!$A23,gDP!$B$6:$B$271)))</f>
        <v>#N/A</v>
      </c>
      <c r="X23" s="77" t="e">
        <f>IF(INDEX([2]pivotTable!X$3:X$308,MATCH(totalExpenditure!$A23,[2]pivotTable!$A$3:$A$308,0))/100*INDEX(gDP!AM$6:AM$271,MATCH(totalExpenditure!$A23,gDP!$B$6:$B$271))=0,"",INDEX([2]pivotTable!X$3:X$308,MATCH(totalExpenditure!$A23,[2]pivotTable!$A$3:$A$308,0))/100*INDEX(gDP!AM$6:AM$271,MATCH(totalExpenditure!$A23,gDP!$B$6:$B$271)))</f>
        <v>#N/A</v>
      </c>
      <c r="Y23" s="77" t="e">
        <f>IF(INDEX([2]pivotTable!Y$3:Y$308,MATCH(totalExpenditure!$A23,[2]pivotTable!$A$3:$A$308,0))/100*INDEX(gDP!AN$6:AN$271,MATCH(totalExpenditure!$A23,gDP!$B$6:$B$271))=0,"",INDEX([2]pivotTable!Y$3:Y$308,MATCH(totalExpenditure!$A23,[2]pivotTable!$A$3:$A$308,0))/100*INDEX(gDP!AN$6:AN$271,MATCH(totalExpenditure!$A23,gDP!$B$6:$B$271)))</f>
        <v>#N/A</v>
      </c>
      <c r="Z23" s="77" t="e">
        <f>IF(INDEX([2]pivotTable!Z$3:Z$308,MATCH(totalExpenditure!$A23,[2]pivotTable!$A$3:$A$308,0))/100*INDEX(gDP!AO$6:AO$271,MATCH(totalExpenditure!$A23,gDP!$B$6:$B$271))=0,"",INDEX([2]pivotTable!Z$3:Z$308,MATCH(totalExpenditure!$A23,[2]pivotTable!$A$3:$A$308,0))/100*INDEX(gDP!AO$6:AO$271,MATCH(totalExpenditure!$A23,gDP!$B$6:$B$271)))</f>
        <v>#N/A</v>
      </c>
      <c r="AA23" s="77" t="e">
        <f>IF(INDEX([2]pivotTable!AA$3:AA$308,MATCH(totalExpenditure!$A23,[2]pivotTable!$A$3:$A$308,0))/100*INDEX(gDP!AP$6:AP$271,MATCH(totalExpenditure!$A23,gDP!$B$6:$B$271))=0,"",INDEX([2]pivotTable!AA$3:AA$308,MATCH(totalExpenditure!$A23,[2]pivotTable!$A$3:$A$308,0))/100*INDEX(gDP!AP$6:AP$271,MATCH(totalExpenditure!$A23,gDP!$B$6:$B$271)))</f>
        <v>#N/A</v>
      </c>
      <c r="AB23" s="77" t="e">
        <f>IF(INDEX([2]pivotTable!AB$3:AB$308,MATCH(totalExpenditure!$A23,[2]pivotTable!$A$3:$A$308,0))/100*INDEX(gDP!AQ$6:AQ$271,MATCH(totalExpenditure!$A23,gDP!$B$6:$B$271))=0,"",INDEX([2]pivotTable!AB$3:AB$308,MATCH(totalExpenditure!$A23,[2]pivotTable!$A$3:$A$308,0))/100*INDEX(gDP!AQ$6:AQ$271,MATCH(totalExpenditure!$A23,gDP!$B$6:$B$271)))</f>
        <v>#N/A</v>
      </c>
      <c r="AC23" s="77" t="e">
        <f>IF(INDEX([2]pivotTable!AC$3:AC$308,MATCH(totalExpenditure!$A23,[2]pivotTable!$A$3:$A$308,0))/100*INDEX(gDP!AR$6:AR$271,MATCH(totalExpenditure!$A23,gDP!$B$6:$B$271))=0,"",INDEX([2]pivotTable!AC$3:AC$308,MATCH(totalExpenditure!$A23,[2]pivotTable!$A$3:$A$308,0))/100*INDEX(gDP!AR$6:AR$271,MATCH(totalExpenditure!$A23,gDP!$B$6:$B$271)))</f>
        <v>#N/A</v>
      </c>
      <c r="AD23" s="77" t="e">
        <f>IF(INDEX([2]pivotTable!AD$3:AD$308,MATCH(totalExpenditure!$A23,[2]pivotTable!$A$3:$A$308,0))/100*INDEX(gDP!AS$6:AS$271,MATCH(totalExpenditure!$A23,gDP!$B$6:$B$271))=0,"",INDEX([2]pivotTable!AD$3:AD$308,MATCH(totalExpenditure!$A23,[2]pivotTable!$A$3:$A$308,0))/100*INDEX(gDP!AS$6:AS$271,MATCH(totalExpenditure!$A23,gDP!$B$6:$B$271)))</f>
        <v>#N/A</v>
      </c>
      <c r="AE23" s="77" t="e">
        <f>IF(INDEX([2]pivotTable!AE$3:AE$308,MATCH(totalExpenditure!$A23,[2]pivotTable!$A$3:$A$308,0))/100*INDEX(gDP!AT$6:AT$271,MATCH(totalExpenditure!$A23,gDP!$B$6:$B$271))=0,"",INDEX([2]pivotTable!AE$3:AE$308,MATCH(totalExpenditure!$A23,[2]pivotTable!$A$3:$A$308,0))/100*INDEX(gDP!AT$6:AT$271,MATCH(totalExpenditure!$A23,gDP!$B$6:$B$271)))</f>
        <v>#N/A</v>
      </c>
      <c r="AF23" s="77" t="e">
        <f>IF(INDEX([2]pivotTable!AF$3:AF$308,MATCH(totalExpenditure!$A23,[2]pivotTable!$A$3:$A$308,0))/100*INDEX(gDP!AU$6:AU$271,MATCH(totalExpenditure!$A23,gDP!$B$6:$B$271))=0,"",INDEX([2]pivotTable!AF$3:AF$308,MATCH(totalExpenditure!$A23,[2]pivotTable!$A$3:$A$308,0))/100*INDEX(gDP!AU$6:AU$271,MATCH(totalExpenditure!$A23,gDP!$B$6:$B$271)))</f>
        <v>#N/A</v>
      </c>
      <c r="AG23" s="77" t="e">
        <f>IF(INDEX([2]pivotTable!AG$3:AG$308,MATCH(totalExpenditure!$A23,[2]pivotTable!$A$3:$A$308,0))/100*INDEX(gDP!AV$6:AV$271,MATCH(totalExpenditure!$A23,gDP!$B$6:$B$271))=0,"",INDEX([2]pivotTable!AG$3:AG$308,MATCH(totalExpenditure!$A23,[2]pivotTable!$A$3:$A$308,0))/100*INDEX(gDP!AV$6:AV$271,MATCH(totalExpenditure!$A23,gDP!$B$6:$B$271)))</f>
        <v>#N/A</v>
      </c>
      <c r="AH23" s="77" t="e">
        <f>IF(INDEX([2]pivotTable!AH$3:AH$308,MATCH(totalExpenditure!$A23,[2]pivotTable!$A$3:$A$308,0))/100*INDEX(gDP!AW$6:AW$271,MATCH(totalExpenditure!$A23,gDP!$B$6:$B$271))=0,"",INDEX([2]pivotTable!AH$3:AH$308,MATCH(totalExpenditure!$A23,[2]pivotTable!$A$3:$A$308,0))/100*INDEX(gDP!AW$6:AW$271,MATCH(totalExpenditure!$A23,gDP!$B$6:$B$271)))</f>
        <v>#N/A</v>
      </c>
      <c r="AI23" s="77" t="e">
        <f>IF(INDEX([2]pivotTable!AI$3:AI$308,MATCH(totalExpenditure!$A23,[2]pivotTable!$A$3:$A$308,0))/100*INDEX(gDP!AX$6:AX$271,MATCH(totalExpenditure!$A23,gDP!$B$6:$B$271))=0,"",INDEX([2]pivotTable!AI$3:AI$308,MATCH(totalExpenditure!$A23,[2]pivotTable!$A$3:$A$308,0))/100*INDEX(gDP!AX$6:AX$271,MATCH(totalExpenditure!$A23,gDP!$B$6:$B$271)))</f>
        <v>#N/A</v>
      </c>
      <c r="AJ23" s="77" t="e">
        <f>IF(INDEX([2]pivotTable!AJ$3:AJ$308,MATCH(totalExpenditure!$A23,[2]pivotTable!$A$3:$A$308,0))/100*INDEX(gDP!AY$6:AY$271,MATCH(totalExpenditure!$A23,gDP!$B$6:$B$271))=0,"",INDEX([2]pivotTable!AJ$3:AJ$308,MATCH(totalExpenditure!$A23,[2]pivotTable!$A$3:$A$308,0))/100*INDEX(gDP!AY$6:AY$271,MATCH(totalExpenditure!$A23,gDP!$B$6:$B$271)))</f>
        <v>#N/A</v>
      </c>
      <c r="AK23" s="77" t="e">
        <f>IF(INDEX([2]pivotTable!AK$3:AK$308,MATCH(totalExpenditure!$A23,[2]pivotTable!$A$3:$A$308,0))/100*INDEX(gDP!AZ$6:AZ$271,MATCH(totalExpenditure!$A23,gDP!$B$6:$B$271))=0,"",INDEX([2]pivotTable!AK$3:AK$308,MATCH(totalExpenditure!$A23,[2]pivotTable!$A$3:$A$308,0))/100*INDEX(gDP!AZ$6:AZ$271,MATCH(totalExpenditure!$A23,gDP!$B$6:$B$271)))</f>
        <v>#N/A</v>
      </c>
      <c r="AL23" s="77" t="e">
        <f>IF(INDEX([2]pivotTable!AL$3:AL$308,MATCH(totalExpenditure!$A23,[2]pivotTable!$A$3:$A$308,0))/100*INDEX(gDP!BA$6:BA$271,MATCH(totalExpenditure!$A23,gDP!$B$6:$B$271))=0,"",INDEX([2]pivotTable!AL$3:AL$308,MATCH(totalExpenditure!$A23,[2]pivotTable!$A$3:$A$308,0))/100*INDEX(gDP!BA$6:BA$271,MATCH(totalExpenditure!$A23,gDP!$B$6:$B$271)))</f>
        <v>#N/A</v>
      </c>
      <c r="AM23" s="77" t="e">
        <f>IF(INDEX([2]pivotTable!AM$3:AM$308,MATCH(totalExpenditure!$A23,[2]pivotTable!$A$3:$A$308,0))/100*INDEX(gDP!BB$6:BB$271,MATCH(totalExpenditure!$A23,gDP!$B$6:$B$271))=0,"",INDEX([2]pivotTable!AM$3:AM$308,MATCH(totalExpenditure!$A23,[2]pivotTable!$A$3:$A$308,0))/100*INDEX(gDP!BB$6:BB$271,MATCH(totalExpenditure!$A23,gDP!$B$6:$B$271)))</f>
        <v>#N/A</v>
      </c>
      <c r="AN23" s="77" t="e">
        <f>IF(INDEX([2]pivotTable!AN$3:AN$308,MATCH(totalExpenditure!$A23,[2]pivotTable!$A$3:$A$308,0))/100*INDEX(gDP!BC$6:BC$271,MATCH(totalExpenditure!$A23,gDP!$B$6:$B$271))=0,"",INDEX([2]pivotTable!AN$3:AN$308,MATCH(totalExpenditure!$A23,[2]pivotTable!$A$3:$A$308,0))/100*INDEX(gDP!BC$6:BC$271,MATCH(totalExpenditure!$A23,gDP!$B$6:$B$271)))</f>
        <v>#N/A</v>
      </c>
      <c r="AO23" s="77" t="e">
        <f>IF(INDEX([2]pivotTable!AO$3:AO$308,MATCH(totalExpenditure!$A23,[2]pivotTable!$A$3:$A$308,0))/100*INDEX(gDP!BD$6:BD$271,MATCH(totalExpenditure!$A23,gDP!$B$6:$B$271))=0,"",INDEX([2]pivotTable!AO$3:AO$308,MATCH(totalExpenditure!$A23,[2]pivotTable!$A$3:$A$308,0))/100*INDEX(gDP!BD$6:BD$271,MATCH(totalExpenditure!$A23,gDP!$B$6:$B$271)))</f>
        <v>#N/A</v>
      </c>
      <c r="AP23" s="77" t="e">
        <f>IF(INDEX([2]pivotTable!AP$3:AP$308,MATCH(totalExpenditure!$A23,[2]pivotTable!$A$3:$A$308,0))/100*INDEX(gDP!BE$6:BE$271,MATCH(totalExpenditure!$A23,gDP!$B$6:$B$271))=0,"",INDEX([2]pivotTable!AP$3:AP$308,MATCH(totalExpenditure!$A23,[2]pivotTable!$A$3:$A$308,0))/100*INDEX(gDP!BE$6:BE$271,MATCH(totalExpenditure!$A23,gDP!$B$6:$B$271)))</f>
        <v>#N/A</v>
      </c>
      <c r="AQ23" s="77" t="e">
        <f>IF(INDEX([2]pivotTable!AQ$3:AQ$308,MATCH(totalExpenditure!$A23,[2]pivotTable!$A$3:$A$308,0))/100*INDEX(gDP!BF$6:BF$271,MATCH(totalExpenditure!$A23,gDP!$B$6:$B$271))=0,"",INDEX([2]pivotTable!AQ$3:AQ$308,MATCH(totalExpenditure!$A23,[2]pivotTable!$A$3:$A$308,0))/100*INDEX(gDP!BF$6:BF$271,MATCH(totalExpenditure!$A23,gDP!$B$6:$B$271)))</f>
        <v>#N/A</v>
      </c>
      <c r="AR23" s="77" t="e">
        <f>IF(INDEX([2]pivotTable!AR$3:AR$308,MATCH(totalExpenditure!$A23,[2]pivotTable!$A$3:$A$308,0))/100*INDEX(gDP!BG$6:BG$271,MATCH(totalExpenditure!$A23,gDP!$B$6:$B$271))=0,"",INDEX([2]pivotTable!AR$3:AR$308,MATCH(totalExpenditure!$A23,[2]pivotTable!$A$3:$A$308,0))/100*INDEX(gDP!BG$6:BG$271,MATCH(totalExpenditure!$A23,gDP!$B$6:$B$271)))</f>
        <v>#N/A</v>
      </c>
      <c r="AS23" s="77" t="e">
        <f>IF(INDEX([2]pivotTable!AS$3:AS$308,MATCH(totalExpenditure!$A23,[2]pivotTable!$A$3:$A$308,0))/100*INDEX(gDP!BH$6:BH$271,MATCH(totalExpenditure!$A23,gDP!$B$6:$B$271))=0,"",INDEX([2]pivotTable!AS$3:AS$308,MATCH(totalExpenditure!$A23,[2]pivotTable!$A$3:$A$308,0))/100*INDEX(gDP!BH$6:BH$271,MATCH(totalExpenditure!$A23,gDP!$B$6:$B$271)))</f>
        <v>#N/A</v>
      </c>
      <c r="AT23" s="77" t="e">
        <f>IF(INDEX([2]pivotTable!AT$3:AT$308,MATCH(totalExpenditure!$A23,[2]pivotTable!$A$3:$A$308,0))/100*INDEX(gDP!BI$6:BI$271,MATCH(totalExpenditure!$A23,gDP!$B$6:$B$271))=0,"",INDEX([2]pivotTable!AT$3:AT$308,MATCH(totalExpenditure!$A23,[2]pivotTable!$A$3:$A$308,0))/100*INDEX(gDP!BI$6:BI$271,MATCH(totalExpenditure!$A23,gDP!$B$6:$B$271)))</f>
        <v>#N/A</v>
      </c>
      <c r="AU23" s="77" t="e">
        <f>IF(INDEX([2]pivotTable!AU$3:AU$308,MATCH(totalExpenditure!$A23,[2]pivotTable!$A$3:$A$308,0))/100*INDEX(gDP!BJ$6:BJ$271,MATCH(totalExpenditure!$A23,gDP!$B$6:$B$271))=0,"",INDEX([2]pivotTable!AU$3:AU$308,MATCH(totalExpenditure!$A23,[2]pivotTable!$A$3:$A$308,0))/100*INDEX(gDP!BJ$6:BJ$271,MATCH(totalExpenditure!$A23,gDP!$B$6:$B$271)))</f>
        <v>#N/A</v>
      </c>
      <c r="AV23" s="77" t="e">
        <f>IF(INDEX([2]pivotTable!AV$3:AV$308,MATCH(totalExpenditure!$A23,[2]pivotTable!$A$3:$A$308,0))/100*INDEX(gDP!BK$6:BK$271,MATCH(totalExpenditure!$A23,gDP!$B$6:$B$271))=0,"",INDEX([2]pivotTable!AV$3:AV$308,MATCH(totalExpenditure!$A23,[2]pivotTable!$A$3:$A$308,0))/100*INDEX(gDP!BK$6:BK$271,MATCH(totalExpenditure!$A23,gDP!$B$6:$B$271)))</f>
        <v>#N/A</v>
      </c>
      <c r="AW23" s="77" t="e">
        <f>IF(INDEX([2]pivotTable!AW$3:AW$308,MATCH(totalExpenditure!$A23,[2]pivotTable!$A$3:$A$308,0))/100*INDEX(gDP!BL$6:BL$271,MATCH(totalExpenditure!$A23,gDP!$B$6:$B$271))=0,"",INDEX([2]pivotTable!AW$3:AW$308,MATCH(totalExpenditure!$A23,[2]pivotTable!$A$3:$A$308,0))/100*INDEX(gDP!BL$6:BL$271,MATCH(totalExpenditure!$A23,gDP!$B$6:$B$271)))</f>
        <v>#N/A</v>
      </c>
      <c r="AX23" s="77" t="e">
        <f>IF(INDEX([2]pivotTable!AX$3:AX$308,MATCH(totalExpenditure!$A23,[2]pivotTable!$A$3:$A$308,0))/100*INDEX(gDP!BM$6:BM$271,MATCH(totalExpenditure!$A23,gDP!$B$6:$B$271))=0,"",INDEX([2]pivotTable!AX$3:AX$308,MATCH(totalExpenditure!$A23,[2]pivotTable!$A$3:$A$308,0))/100*INDEX(gDP!BM$6:BM$271,MATCH(totalExpenditure!$A23,gDP!$B$6:$B$271)))</f>
        <v>#N/A</v>
      </c>
      <c r="AY23" s="77" t="e">
        <f>IF(INDEX([2]pivotTable!AY$3:AY$308,MATCH(totalExpenditure!$A23,[2]pivotTable!$A$3:$A$308,0))/100*INDEX(gDP!BN$6:BN$271,MATCH(totalExpenditure!$A23,gDP!$B$6:$B$271))=0,"",INDEX([2]pivotTable!AY$3:AY$308,MATCH(totalExpenditure!$A23,[2]pivotTable!$A$3:$A$308,0))/100*INDEX(gDP!BN$6:BN$271,MATCH(totalExpenditure!$A23,gDP!$B$6:$B$271)))</f>
        <v>#N/A</v>
      </c>
      <c r="AZ23" s="77" t="e">
        <f>IF(INDEX([2]pivotTable!AZ$3:AZ$308,MATCH(totalExpenditure!$A23,[2]pivotTable!$A$3:$A$308,0))/100*INDEX(gDP!BO$6:BO$271,MATCH(totalExpenditure!$A23,gDP!$B$6:$B$271))=0,"",INDEX([2]pivotTable!AZ$3:AZ$308,MATCH(totalExpenditure!$A23,[2]pivotTable!$A$3:$A$308,0))/100*INDEX(gDP!BO$6:BO$271,MATCH(totalExpenditure!$A23,gDP!$B$6:$B$271)))</f>
        <v>#N/A</v>
      </c>
      <c r="BA23" s="77" t="e">
        <f>IF(INDEX([2]pivotTable!B$310:B$615,MATCH(totalExpenditure!$A23,[2]pivotTable!$A$310:$A$615,0))/100*INDEX(gDP!Q$6:Q$271,MATCH(totalExpenditure!$A23,gDP!$B$6:$B$271))=0,"",INDEX([2]pivotTable!B$310:B$615,MATCH(totalExpenditure!$A23,[2]pivotTable!$A$310:$A$615,0))/100*INDEX(gDP!Q$6:Q$271,MATCH(totalExpenditure!$A23,gDP!$B$6:$B$271)))</f>
        <v>#N/A</v>
      </c>
      <c r="BB23" s="77" t="e">
        <f>IF(INDEX([2]pivotTable!C$310:C$615,MATCH(totalExpenditure!$A23,[2]pivotTable!$A$310:$A$615,0))/100*INDEX(gDP!R$6:R$271,MATCH(totalExpenditure!$A23,gDP!$B$6:$B$271))=0,"",INDEX([2]pivotTable!C$310:C$615,MATCH(totalExpenditure!$A23,[2]pivotTable!$A$310:$A$615,0))/100*INDEX(gDP!R$6:R$271,MATCH(totalExpenditure!$A23,gDP!$B$6:$B$271)))</f>
        <v>#N/A</v>
      </c>
      <c r="BC23" s="77" t="e">
        <f>IF(INDEX([2]pivotTable!D$310:D$615,MATCH(totalExpenditure!$A23,[2]pivotTable!$A$310:$A$615,0))/100*INDEX(gDP!S$6:S$271,MATCH(totalExpenditure!$A23,gDP!$B$6:$B$271))=0,"",INDEX([2]pivotTable!D$310:D$615,MATCH(totalExpenditure!$A23,[2]pivotTable!$A$310:$A$615,0))/100*INDEX(gDP!S$6:S$271,MATCH(totalExpenditure!$A23,gDP!$B$6:$B$271)))</f>
        <v>#N/A</v>
      </c>
      <c r="BD23" s="77" t="e">
        <f>IF(INDEX([2]pivotTable!E$310:E$615,MATCH(totalExpenditure!$A23,[2]pivotTable!$A$310:$A$615,0))/100*INDEX(gDP!T$6:T$271,MATCH(totalExpenditure!$A23,gDP!$B$6:$B$271))=0,"",INDEX([2]pivotTable!E$310:E$615,MATCH(totalExpenditure!$A23,[2]pivotTable!$A$310:$A$615,0))/100*INDEX(gDP!T$6:T$271,MATCH(totalExpenditure!$A23,gDP!$B$6:$B$271)))</f>
        <v>#N/A</v>
      </c>
      <c r="BE23" s="77" t="e">
        <f>IF(INDEX([2]pivotTable!F$310:F$615,MATCH(totalExpenditure!$A23,[2]pivotTable!$A$310:$A$615,0))/100*INDEX(gDP!U$6:U$271,MATCH(totalExpenditure!$A23,gDP!$B$6:$B$271))=0,"",INDEX([2]pivotTable!F$310:F$615,MATCH(totalExpenditure!$A23,[2]pivotTable!$A$310:$A$615,0))/100*INDEX(gDP!U$6:U$271,MATCH(totalExpenditure!$A23,gDP!$B$6:$B$271)))</f>
        <v>#N/A</v>
      </c>
      <c r="BF23" s="77" t="e">
        <f>IF(INDEX([2]pivotTable!G$310:G$615,MATCH(totalExpenditure!$A23,[2]pivotTable!$A$310:$A$615,0))/100*INDEX(gDP!V$6:V$271,MATCH(totalExpenditure!$A23,gDP!$B$6:$B$271))=0,"",INDEX([2]pivotTable!G$310:G$615,MATCH(totalExpenditure!$A23,[2]pivotTable!$A$310:$A$615,0))/100*INDEX(gDP!V$6:V$271,MATCH(totalExpenditure!$A23,gDP!$B$6:$B$271)))</f>
        <v>#N/A</v>
      </c>
      <c r="BG23" s="77" t="e">
        <f>IF(INDEX([2]pivotTable!H$310:H$615,MATCH(totalExpenditure!$A23,[2]pivotTable!$A$310:$A$615,0))/100*INDEX(gDP!W$6:W$271,MATCH(totalExpenditure!$A23,gDP!$B$6:$B$271))=0,"",INDEX([2]pivotTable!H$310:H$615,MATCH(totalExpenditure!$A23,[2]pivotTable!$A$310:$A$615,0))/100*INDEX(gDP!W$6:W$271,MATCH(totalExpenditure!$A23,gDP!$B$6:$B$271)))</f>
        <v>#N/A</v>
      </c>
      <c r="BH23" s="77" t="e">
        <f>IF(INDEX([2]pivotTable!I$310:I$615,MATCH(totalExpenditure!$A23,[2]pivotTable!$A$310:$A$615,0))/100*INDEX(gDP!X$6:X$271,MATCH(totalExpenditure!$A23,gDP!$B$6:$B$271))=0,"",INDEX([2]pivotTable!I$310:I$615,MATCH(totalExpenditure!$A23,[2]pivotTable!$A$310:$A$615,0))/100*INDEX(gDP!X$6:X$271,MATCH(totalExpenditure!$A23,gDP!$B$6:$B$271)))</f>
        <v>#N/A</v>
      </c>
      <c r="BI23" s="77" t="e">
        <f>IF(INDEX([2]pivotTable!J$310:J$615,MATCH(totalExpenditure!$A23,[2]pivotTable!$A$310:$A$615,0))/100*INDEX(gDP!Y$6:Y$271,MATCH(totalExpenditure!$A23,gDP!$B$6:$B$271))=0,"",INDEX([2]pivotTable!J$310:J$615,MATCH(totalExpenditure!$A23,[2]pivotTable!$A$310:$A$615,0))/100*INDEX(gDP!Y$6:Y$271,MATCH(totalExpenditure!$A23,gDP!$B$6:$B$271)))</f>
        <v>#N/A</v>
      </c>
      <c r="BJ23" s="77" t="e">
        <f>IF(INDEX([2]pivotTable!K$310:K$615,MATCH(totalExpenditure!$A23,[2]pivotTable!$A$310:$A$615,0))/100*INDEX(gDP!Z$6:Z$271,MATCH(totalExpenditure!$A23,gDP!$B$6:$B$271))=0,"",INDEX([2]pivotTable!K$310:K$615,MATCH(totalExpenditure!$A23,[2]pivotTable!$A$310:$A$615,0))/100*INDEX(gDP!Z$6:Z$271,MATCH(totalExpenditure!$A23,gDP!$B$6:$B$271)))</f>
        <v>#N/A</v>
      </c>
      <c r="BK23" s="77" t="e">
        <f>IF(INDEX([2]pivotTable!L$310:L$615,MATCH(totalExpenditure!$A23,[2]pivotTable!$A$310:$A$615,0))/100*INDEX(gDP!AA$6:AA$271,MATCH(totalExpenditure!$A23,gDP!$B$6:$B$271))=0,"",INDEX([2]pivotTable!L$310:L$615,MATCH(totalExpenditure!$A23,[2]pivotTable!$A$310:$A$615,0))/100*INDEX(gDP!AA$6:AA$271,MATCH(totalExpenditure!$A23,gDP!$B$6:$B$271)))</f>
        <v>#N/A</v>
      </c>
      <c r="BL23" s="77" t="e">
        <f>IF(INDEX([2]pivotTable!M$310:M$615,MATCH(totalExpenditure!$A23,[2]pivotTable!$A$310:$A$615,0))/100*INDEX(gDP!AB$6:AB$271,MATCH(totalExpenditure!$A23,gDP!$B$6:$B$271))=0,"",INDEX([2]pivotTable!M$310:M$615,MATCH(totalExpenditure!$A23,[2]pivotTable!$A$310:$A$615,0))/100*INDEX(gDP!AB$6:AB$271,MATCH(totalExpenditure!$A23,gDP!$B$6:$B$271)))</f>
        <v>#N/A</v>
      </c>
      <c r="BM23" s="77" t="e">
        <f>IF(INDEX([2]pivotTable!N$310:N$615,MATCH(totalExpenditure!$A23,[2]pivotTable!$A$310:$A$615,0))/100*INDEX(gDP!AC$6:AC$271,MATCH(totalExpenditure!$A23,gDP!$B$6:$B$271))=0,"",INDEX([2]pivotTable!N$310:N$615,MATCH(totalExpenditure!$A23,[2]pivotTable!$A$310:$A$615,0))/100*INDEX(gDP!AC$6:AC$271,MATCH(totalExpenditure!$A23,gDP!$B$6:$B$271)))</f>
        <v>#N/A</v>
      </c>
      <c r="BN23" s="77" t="e">
        <f>IF(INDEX([2]pivotTable!O$310:O$615,MATCH(totalExpenditure!$A23,[2]pivotTable!$A$310:$A$615,0))/100*INDEX(gDP!AD$6:AD$271,MATCH(totalExpenditure!$A23,gDP!$B$6:$B$271))=0,"",INDEX([2]pivotTable!O$310:O$615,MATCH(totalExpenditure!$A23,[2]pivotTable!$A$310:$A$615,0))/100*INDEX(gDP!AD$6:AD$271,MATCH(totalExpenditure!$A23,gDP!$B$6:$B$271)))</f>
        <v>#N/A</v>
      </c>
      <c r="BO23" s="77" t="e">
        <f>IF(INDEX([2]pivotTable!P$310:P$615,MATCH(totalExpenditure!$A23,[2]pivotTable!$A$310:$A$615,0))/100*INDEX(gDP!AE$6:AE$271,MATCH(totalExpenditure!$A23,gDP!$B$6:$B$271))=0,"",INDEX([2]pivotTable!P$310:P$615,MATCH(totalExpenditure!$A23,[2]pivotTable!$A$310:$A$615,0))/100*INDEX(gDP!AE$6:AE$271,MATCH(totalExpenditure!$A23,gDP!$B$6:$B$271)))</f>
        <v>#N/A</v>
      </c>
      <c r="BP23" s="77" t="e">
        <f>IF(INDEX([2]pivotTable!Q$310:Q$615,MATCH(totalExpenditure!$A23,[2]pivotTable!$A$310:$A$615,0))/100*INDEX(gDP!AF$6:AF$271,MATCH(totalExpenditure!$A23,gDP!$B$6:$B$271))=0,"",INDEX([2]pivotTable!Q$310:Q$615,MATCH(totalExpenditure!$A23,[2]pivotTable!$A$310:$A$615,0))/100*INDEX(gDP!AF$6:AF$271,MATCH(totalExpenditure!$A23,gDP!$B$6:$B$271)))</f>
        <v>#N/A</v>
      </c>
      <c r="BQ23" s="77" t="e">
        <f>IF(INDEX([2]pivotTable!R$310:R$615,MATCH(totalExpenditure!$A23,[2]pivotTable!$A$310:$A$615,0))/100*INDEX(gDP!AG$6:AG$271,MATCH(totalExpenditure!$A23,gDP!$B$6:$B$271))=0,"",INDEX([2]pivotTable!R$310:R$615,MATCH(totalExpenditure!$A23,[2]pivotTable!$A$310:$A$615,0))/100*INDEX(gDP!AG$6:AG$271,MATCH(totalExpenditure!$A23,gDP!$B$6:$B$271)))</f>
        <v>#N/A</v>
      </c>
      <c r="BR23" s="77" t="e">
        <f>IF(INDEX([2]pivotTable!S$310:S$615,MATCH(totalExpenditure!$A23,[2]pivotTable!$A$310:$A$615,0))/100*INDEX(gDP!AH$6:AH$271,MATCH(totalExpenditure!$A23,gDP!$B$6:$B$271))=0,"",INDEX([2]pivotTable!S$310:S$615,MATCH(totalExpenditure!$A23,[2]pivotTable!$A$310:$A$615,0))/100*INDEX(gDP!AH$6:AH$271,MATCH(totalExpenditure!$A23,gDP!$B$6:$B$271)))</f>
        <v>#N/A</v>
      </c>
      <c r="BS23" s="77" t="e">
        <f>IF(INDEX([2]pivotTable!T$310:T$615,MATCH(totalExpenditure!$A23,[2]pivotTable!$A$310:$A$615,0))/100*INDEX(gDP!AI$6:AI$271,MATCH(totalExpenditure!$A23,gDP!$B$6:$B$271))=0,"",INDEX([2]pivotTable!T$310:T$615,MATCH(totalExpenditure!$A23,[2]pivotTable!$A$310:$A$615,0))/100*INDEX(gDP!AI$6:AI$271,MATCH(totalExpenditure!$A23,gDP!$B$6:$B$271)))</f>
        <v>#N/A</v>
      </c>
      <c r="BT23" s="77" t="e">
        <f>IF(INDEX([2]pivotTable!U$310:U$615,MATCH(totalExpenditure!$A23,[2]pivotTable!$A$310:$A$615,0))/100*INDEX(gDP!AJ$6:AJ$271,MATCH(totalExpenditure!$A23,gDP!$B$6:$B$271))=0,"",INDEX([2]pivotTable!U$310:U$615,MATCH(totalExpenditure!$A23,[2]pivotTable!$A$310:$A$615,0))/100*INDEX(gDP!AJ$6:AJ$271,MATCH(totalExpenditure!$A23,gDP!$B$6:$B$271)))</f>
        <v>#N/A</v>
      </c>
      <c r="BU23" s="77" t="e">
        <f>IF(INDEX([2]pivotTable!V$310:V$615,MATCH(totalExpenditure!$A23,[2]pivotTable!$A$310:$A$615,0))/100*INDEX(gDP!AK$6:AK$271,MATCH(totalExpenditure!$A23,gDP!$B$6:$B$271))=0,"",INDEX([2]pivotTable!V$310:V$615,MATCH(totalExpenditure!$A23,[2]pivotTable!$A$310:$A$615,0))/100*INDEX(gDP!AK$6:AK$271,MATCH(totalExpenditure!$A23,gDP!$B$6:$B$271)))</f>
        <v>#N/A</v>
      </c>
      <c r="BV23" s="77" t="e">
        <f>IF(INDEX([2]pivotTable!W$310:W$615,MATCH(totalExpenditure!$A23,[2]pivotTable!$A$310:$A$615,0))/100*INDEX(gDP!AL$6:AL$271,MATCH(totalExpenditure!$A23,gDP!$B$6:$B$271))=0,"",INDEX([2]pivotTable!W$310:W$615,MATCH(totalExpenditure!$A23,[2]pivotTable!$A$310:$A$615,0))/100*INDEX(gDP!AL$6:AL$271,MATCH(totalExpenditure!$A23,gDP!$B$6:$B$271)))</f>
        <v>#N/A</v>
      </c>
      <c r="BW23" s="77" t="e">
        <f>IF(INDEX([2]pivotTable!X$310:X$615,MATCH(totalExpenditure!$A23,[2]pivotTable!$A$310:$A$615,0))/100*INDEX(gDP!AM$6:AM$271,MATCH(totalExpenditure!$A23,gDP!$B$6:$B$271))=0,"",INDEX([2]pivotTable!X$310:X$615,MATCH(totalExpenditure!$A23,[2]pivotTable!$A$310:$A$615,0))/100*INDEX(gDP!AM$6:AM$271,MATCH(totalExpenditure!$A23,gDP!$B$6:$B$271)))</f>
        <v>#N/A</v>
      </c>
      <c r="BX23" s="77" t="e">
        <f>IF(INDEX([2]pivotTable!Y$310:Y$615,MATCH(totalExpenditure!$A23,[2]pivotTable!$A$310:$A$615,0))/100*INDEX(gDP!AN$6:AN$271,MATCH(totalExpenditure!$A23,gDP!$B$6:$B$271))=0,"",INDEX([2]pivotTable!Y$310:Y$615,MATCH(totalExpenditure!$A23,[2]pivotTable!$A$310:$A$615,0))/100*INDEX(gDP!AN$6:AN$271,MATCH(totalExpenditure!$A23,gDP!$B$6:$B$271)))</f>
        <v>#N/A</v>
      </c>
      <c r="BY23" s="77" t="e">
        <f>IF(INDEX([2]pivotTable!Z$310:Z$615,MATCH(totalExpenditure!$A23,[2]pivotTable!$A$310:$A$615,0))/100*INDEX(gDP!AO$6:AO$271,MATCH(totalExpenditure!$A23,gDP!$B$6:$B$271))=0,"",INDEX([2]pivotTable!Z$310:Z$615,MATCH(totalExpenditure!$A23,[2]pivotTable!$A$310:$A$615,0))/100*INDEX(gDP!AO$6:AO$271,MATCH(totalExpenditure!$A23,gDP!$B$6:$B$271)))</f>
        <v>#N/A</v>
      </c>
      <c r="BZ23" s="77" t="e">
        <f>IF(INDEX([2]pivotTable!AA$310:AA$615,MATCH(totalExpenditure!$A23,[2]pivotTable!$A$310:$A$615,0))/100*INDEX(gDP!AP$6:AP$271,MATCH(totalExpenditure!$A23,gDP!$B$6:$B$271))=0,"",INDEX([2]pivotTable!AA$310:AA$615,MATCH(totalExpenditure!$A23,[2]pivotTable!$A$310:$A$615,0))/100*INDEX(gDP!AP$6:AP$271,MATCH(totalExpenditure!$A23,gDP!$B$6:$B$271)))</f>
        <v>#N/A</v>
      </c>
      <c r="CA23" s="77" t="e">
        <f>IF(INDEX([2]pivotTable!AB$310:AB$615,MATCH(totalExpenditure!$A23,[2]pivotTable!$A$310:$A$615,0))/100*INDEX(gDP!AQ$6:AQ$271,MATCH(totalExpenditure!$A23,gDP!$B$6:$B$271))=0,"",INDEX([2]pivotTable!AB$310:AB$615,MATCH(totalExpenditure!$A23,[2]pivotTable!$A$310:$A$615,0))/100*INDEX(gDP!AQ$6:AQ$271,MATCH(totalExpenditure!$A23,gDP!$B$6:$B$271)))</f>
        <v>#N/A</v>
      </c>
      <c r="CB23" s="77" t="e">
        <f>IF(INDEX([2]pivotTable!AC$310:AC$615,MATCH(totalExpenditure!$A23,[2]pivotTable!$A$310:$A$615,0))/100*INDEX(gDP!AR$6:AR$271,MATCH(totalExpenditure!$A23,gDP!$B$6:$B$271))=0,"",INDEX([2]pivotTable!AC$310:AC$615,MATCH(totalExpenditure!$A23,[2]pivotTable!$A$310:$A$615,0))/100*INDEX(gDP!AR$6:AR$271,MATCH(totalExpenditure!$A23,gDP!$B$6:$B$271)))</f>
        <v>#N/A</v>
      </c>
      <c r="CC23" s="77" t="e">
        <f>IF(INDEX([2]pivotTable!AD$310:AD$615,MATCH(totalExpenditure!$A23,[2]pivotTable!$A$310:$A$615,0))/100*INDEX(gDP!AS$6:AS$271,MATCH(totalExpenditure!$A23,gDP!$B$6:$B$271))=0,"",INDEX([2]pivotTable!AD$310:AD$615,MATCH(totalExpenditure!$A23,[2]pivotTable!$A$310:$A$615,0))/100*INDEX(gDP!AS$6:AS$271,MATCH(totalExpenditure!$A23,gDP!$B$6:$B$271)))</f>
        <v>#N/A</v>
      </c>
      <c r="CD23" s="77" t="e">
        <f>IF(INDEX([2]pivotTable!AE$310:AE$615,MATCH(totalExpenditure!$A23,[2]pivotTable!$A$310:$A$615,0))/100*INDEX(gDP!AT$6:AT$271,MATCH(totalExpenditure!$A23,gDP!$B$6:$B$271))=0,"",INDEX([2]pivotTable!AE$310:AE$615,MATCH(totalExpenditure!$A23,[2]pivotTable!$A$310:$A$615,0))/100*INDEX(gDP!AT$6:AT$271,MATCH(totalExpenditure!$A23,gDP!$B$6:$B$271)))</f>
        <v>#N/A</v>
      </c>
      <c r="CE23" s="77" t="e">
        <f>IF(INDEX([2]pivotTable!AF$310:AF$615,MATCH(totalExpenditure!$A23,[2]pivotTable!$A$310:$A$615,0))/100*INDEX(gDP!AU$6:AU$271,MATCH(totalExpenditure!$A23,gDP!$B$6:$B$271))=0,"",INDEX([2]pivotTable!AF$310:AF$615,MATCH(totalExpenditure!$A23,[2]pivotTable!$A$310:$A$615,0))/100*INDEX(gDP!AU$6:AU$271,MATCH(totalExpenditure!$A23,gDP!$B$6:$B$271)))</f>
        <v>#N/A</v>
      </c>
      <c r="CF23" s="77" t="e">
        <f>IF(INDEX([2]pivotTable!AG$310:AG$615,MATCH(totalExpenditure!$A23,[2]pivotTable!$A$310:$A$615,0))/100*INDEX(gDP!AV$6:AV$271,MATCH(totalExpenditure!$A23,gDP!$B$6:$B$271))=0,"",INDEX([2]pivotTable!AG$310:AG$615,MATCH(totalExpenditure!$A23,[2]pivotTable!$A$310:$A$615,0))/100*INDEX(gDP!AV$6:AV$271,MATCH(totalExpenditure!$A23,gDP!$B$6:$B$271)))</f>
        <v>#N/A</v>
      </c>
      <c r="CG23" s="77" t="e">
        <f>IF(INDEX([2]pivotTable!AH$310:AH$615,MATCH(totalExpenditure!$A23,[2]pivotTable!$A$310:$A$615,0))/100*INDEX(gDP!AW$6:AW$271,MATCH(totalExpenditure!$A23,gDP!$B$6:$B$271))=0,"",INDEX([2]pivotTable!AH$310:AH$615,MATCH(totalExpenditure!$A23,[2]pivotTable!$A$310:$A$615,0))/100*INDEX(gDP!AW$6:AW$271,MATCH(totalExpenditure!$A23,gDP!$B$6:$B$271)))</f>
        <v>#N/A</v>
      </c>
      <c r="CH23" s="77" t="e">
        <f>IF(INDEX([2]pivotTable!AI$310:AI$615,MATCH(totalExpenditure!$A23,[2]pivotTable!$A$310:$A$615,0))/100*INDEX(gDP!AX$6:AX$271,MATCH(totalExpenditure!$A23,gDP!$B$6:$B$271))=0,"",INDEX([2]pivotTable!AI$310:AI$615,MATCH(totalExpenditure!$A23,[2]pivotTable!$A$310:$A$615,0))/100*INDEX(gDP!AX$6:AX$271,MATCH(totalExpenditure!$A23,gDP!$B$6:$B$271)))</f>
        <v>#N/A</v>
      </c>
      <c r="CI23" s="77" t="e">
        <f>IF(INDEX([2]pivotTable!AJ$310:AJ$615,MATCH(totalExpenditure!$A23,[2]pivotTable!$A$310:$A$615,0))/100*INDEX(gDP!AY$6:AY$271,MATCH(totalExpenditure!$A23,gDP!$B$6:$B$271))=0,"",INDEX([2]pivotTable!AJ$310:AJ$615,MATCH(totalExpenditure!$A23,[2]pivotTable!$A$310:$A$615,0))/100*INDEX(gDP!AY$6:AY$271,MATCH(totalExpenditure!$A23,gDP!$B$6:$B$271)))</f>
        <v>#N/A</v>
      </c>
      <c r="CJ23" s="77" t="e">
        <f>IF(INDEX([2]pivotTable!AK$310:AK$615,MATCH(totalExpenditure!$A23,[2]pivotTable!$A$310:$A$615,0))/100*INDEX(gDP!AZ$6:AZ$271,MATCH(totalExpenditure!$A23,gDP!$B$6:$B$271))=0,"",INDEX([2]pivotTable!AK$310:AK$615,MATCH(totalExpenditure!$A23,[2]pivotTable!$A$310:$A$615,0))/100*INDEX(gDP!AZ$6:AZ$271,MATCH(totalExpenditure!$A23,gDP!$B$6:$B$271)))</f>
        <v>#N/A</v>
      </c>
      <c r="CK23" s="77" t="e">
        <f>IF(INDEX([2]pivotTable!AL$310:AL$615,MATCH(totalExpenditure!$A23,[2]pivotTable!$A$310:$A$615,0))/100*INDEX(gDP!BA$6:BA$271,MATCH(totalExpenditure!$A23,gDP!$B$6:$B$271))=0,"",INDEX([2]pivotTable!AL$310:AL$615,MATCH(totalExpenditure!$A23,[2]pivotTable!$A$310:$A$615,0))/100*INDEX(gDP!BA$6:BA$271,MATCH(totalExpenditure!$A23,gDP!$B$6:$B$271)))</f>
        <v>#N/A</v>
      </c>
      <c r="CL23" s="77" t="e">
        <f>IF(INDEX([2]pivotTable!AM$310:AM$615,MATCH(totalExpenditure!$A23,[2]pivotTable!$A$310:$A$615,0))/100*INDEX(gDP!BB$6:BB$271,MATCH(totalExpenditure!$A23,gDP!$B$6:$B$271))=0,"",INDEX([2]pivotTable!AM$310:AM$615,MATCH(totalExpenditure!$A23,[2]pivotTable!$A$310:$A$615,0))/100*INDEX(gDP!BB$6:BB$271,MATCH(totalExpenditure!$A23,gDP!$B$6:$B$271)))</f>
        <v>#N/A</v>
      </c>
      <c r="CM23" s="77" t="e">
        <f>IF(INDEX([2]pivotTable!AN$310:AN$615,MATCH(totalExpenditure!$A23,[2]pivotTable!$A$310:$A$615,0))/100*INDEX(gDP!BC$6:BC$271,MATCH(totalExpenditure!$A23,gDP!$B$6:$B$271))=0,"",INDEX([2]pivotTable!AN$310:AN$615,MATCH(totalExpenditure!$A23,[2]pivotTable!$A$310:$A$615,0))/100*INDEX(gDP!BC$6:BC$271,MATCH(totalExpenditure!$A23,gDP!$B$6:$B$271)))</f>
        <v>#N/A</v>
      </c>
      <c r="CN23" s="77" t="e">
        <f>IF(INDEX([2]pivotTable!AO$310:AO$615,MATCH(totalExpenditure!$A23,[2]pivotTable!$A$310:$A$615,0))/100*INDEX(gDP!BD$6:BD$271,MATCH(totalExpenditure!$A23,gDP!$B$6:$B$271))=0,"",INDEX([2]pivotTable!AO$310:AO$615,MATCH(totalExpenditure!$A23,[2]pivotTable!$A$310:$A$615,0))/100*INDEX(gDP!BD$6:BD$271,MATCH(totalExpenditure!$A23,gDP!$B$6:$B$271)))</f>
        <v>#N/A</v>
      </c>
      <c r="CO23" s="77" t="e">
        <f>IF(INDEX([2]pivotTable!AP$310:AP$615,MATCH(totalExpenditure!$A23,[2]pivotTable!$A$310:$A$615,0))/100*INDEX(gDP!BE$6:BE$271,MATCH(totalExpenditure!$A23,gDP!$B$6:$B$271))=0,"",INDEX([2]pivotTable!AP$310:AP$615,MATCH(totalExpenditure!$A23,[2]pivotTable!$A$310:$A$615,0))/100*INDEX(gDP!BE$6:BE$271,MATCH(totalExpenditure!$A23,gDP!$B$6:$B$271)))</f>
        <v>#N/A</v>
      </c>
      <c r="CP23" s="77" t="e">
        <f>IF(INDEX([2]pivotTable!AQ$310:AQ$615,MATCH(totalExpenditure!$A23,[2]pivotTable!$A$310:$A$615,0))/100*INDEX(gDP!BF$6:BF$271,MATCH(totalExpenditure!$A23,gDP!$B$6:$B$271))=0,"",INDEX([2]pivotTable!AQ$310:AQ$615,MATCH(totalExpenditure!$A23,[2]pivotTable!$A$310:$A$615,0))/100*INDEX(gDP!BF$6:BF$271,MATCH(totalExpenditure!$A23,gDP!$B$6:$B$271)))</f>
        <v>#N/A</v>
      </c>
      <c r="CQ23" s="77" t="e">
        <f>IF(INDEX([2]pivotTable!AR$310:AR$615,MATCH(totalExpenditure!$A23,[2]pivotTable!$A$310:$A$615,0))/100*INDEX(gDP!BG$6:BG$271,MATCH(totalExpenditure!$A23,gDP!$B$6:$B$271))=0,"",INDEX([2]pivotTable!AR$310:AR$615,MATCH(totalExpenditure!$A23,[2]pivotTable!$A$310:$A$615,0))/100*INDEX(gDP!BG$6:BG$271,MATCH(totalExpenditure!$A23,gDP!$B$6:$B$271)))</f>
        <v>#N/A</v>
      </c>
      <c r="CR23" s="77" t="e">
        <f>IF(INDEX([2]pivotTable!AS$310:AS$615,MATCH(totalExpenditure!$A23,[2]pivotTable!$A$310:$A$615,0))/100*INDEX(gDP!BH$6:BH$271,MATCH(totalExpenditure!$A23,gDP!$B$6:$B$271))=0,"",INDEX([2]pivotTable!AS$310:AS$615,MATCH(totalExpenditure!$A23,[2]pivotTable!$A$310:$A$615,0))/100*INDEX(gDP!BH$6:BH$271,MATCH(totalExpenditure!$A23,gDP!$B$6:$B$271)))</f>
        <v>#N/A</v>
      </c>
      <c r="CS23" s="77" t="e">
        <f>IF(INDEX([2]pivotTable!AT$310:AT$615,MATCH(totalExpenditure!$A23,[2]pivotTable!$A$310:$A$615,0))/100*INDEX(gDP!BI$6:BI$271,MATCH(totalExpenditure!$A23,gDP!$B$6:$B$271))=0,"",INDEX([2]pivotTable!AT$310:AT$615,MATCH(totalExpenditure!$A23,[2]pivotTable!$A$310:$A$615,0))/100*INDEX(gDP!BI$6:BI$271,MATCH(totalExpenditure!$A23,gDP!$B$6:$B$271)))</f>
        <v>#N/A</v>
      </c>
      <c r="CT23" s="77" t="e">
        <f>IF(INDEX([2]pivotTable!AU$310:AU$615,MATCH(totalExpenditure!$A23,[2]pivotTable!$A$310:$A$615,0))/100*INDEX(gDP!BJ$6:BJ$271,MATCH(totalExpenditure!$A23,gDP!$B$6:$B$271))=0,"",INDEX([2]pivotTable!AU$310:AU$615,MATCH(totalExpenditure!$A23,[2]pivotTable!$A$310:$A$615,0))/100*INDEX(gDP!BJ$6:BJ$271,MATCH(totalExpenditure!$A23,gDP!$B$6:$B$271)))</f>
        <v>#N/A</v>
      </c>
      <c r="CU23" s="77" t="e">
        <f>IF(INDEX([2]pivotTable!AV$310:AV$615,MATCH(totalExpenditure!$A23,[2]pivotTable!$A$310:$A$615,0))/100*INDEX(gDP!BK$6:BK$271,MATCH(totalExpenditure!$A23,gDP!$B$6:$B$271))=0,"",INDEX([2]pivotTable!AV$310:AV$615,MATCH(totalExpenditure!$A23,[2]pivotTable!$A$310:$A$615,0))/100*INDEX(gDP!BK$6:BK$271,MATCH(totalExpenditure!$A23,gDP!$B$6:$B$271)))</f>
        <v>#N/A</v>
      </c>
      <c r="CV23" s="77" t="e">
        <f>IF(INDEX([2]pivotTable!AW$310:AW$615,MATCH(totalExpenditure!$A23,[2]pivotTable!$A$310:$A$615,0))/100*INDEX(gDP!BL$6:BL$271,MATCH(totalExpenditure!$A23,gDP!$B$6:$B$271))=0,"",INDEX([2]pivotTable!AW$310:AW$615,MATCH(totalExpenditure!$A23,[2]pivotTable!$A$310:$A$615,0))/100*INDEX(gDP!BL$6:BL$271,MATCH(totalExpenditure!$A23,gDP!$B$6:$B$271)))</f>
        <v>#N/A</v>
      </c>
      <c r="CW23" s="77" t="e">
        <f>IF(INDEX([2]pivotTable!AX$310:AX$615,MATCH(totalExpenditure!$A23,[2]pivotTable!$A$310:$A$615,0))/100*INDEX(gDP!BM$6:BM$271,MATCH(totalExpenditure!$A23,gDP!$B$6:$B$271))=0,"",INDEX([2]pivotTable!AX$310:AX$615,MATCH(totalExpenditure!$A23,[2]pivotTable!$A$310:$A$615,0))/100*INDEX(gDP!BM$6:BM$271,MATCH(totalExpenditure!$A23,gDP!$B$6:$B$271)))</f>
        <v>#N/A</v>
      </c>
      <c r="CX23" s="77" t="e">
        <f>IF(INDEX([2]pivotTable!AY$310:AY$615,MATCH(totalExpenditure!$A23,[2]pivotTable!$A$310:$A$615,0))/100*INDEX(gDP!BN$6:BN$271,MATCH(totalExpenditure!$A23,gDP!$B$6:$B$271))=0,"",INDEX([2]pivotTable!AY$310:AY$615,MATCH(totalExpenditure!$A23,[2]pivotTable!$A$310:$A$615,0))/100*INDEX(gDP!BN$6:BN$271,MATCH(totalExpenditure!$A23,gDP!$B$6:$B$271)))</f>
        <v>#N/A</v>
      </c>
      <c r="CY23" s="77" t="e">
        <f>IF(INDEX([2]pivotTable!AZ$310:AZ$615,MATCH(totalExpenditure!$A23,[2]pivotTable!$A$310:$A$615,0))/100*INDEX(gDP!BO$6:BO$271,MATCH(totalExpenditure!$A23,gDP!$B$6:$B$271))=0,"",INDEX([2]pivotTable!AZ$310:AZ$615,MATCH(totalExpenditure!$A23,[2]pivotTable!$A$310:$A$615,0))/100*INDEX(gDP!BO$6:BO$271,MATCH(totalExpenditure!$A23,gDP!$B$6:$B$271)))</f>
        <v>#N/A</v>
      </c>
      <c r="CZ23" s="77" t="e">
        <f>IF(B23="","",IF(BA23="","",B23-B23+INDEX(gDP!Q$6:Q$271,MATCH(totalExpenditure!$A23,gDP!$B$6:$B$271))))</f>
        <v>#N/A</v>
      </c>
      <c r="DA23" s="77" t="e">
        <f>IF(C23="","",IF(BB23="","",C23-C23+INDEX(gDP!R$6:R$271,MATCH(totalExpenditure!$A23,gDP!$B$6:$B$271))))</f>
        <v>#N/A</v>
      </c>
      <c r="DB23" s="77" t="e">
        <f>IF(D23="","",IF(BC23="","",D23-D23+INDEX(gDP!S$6:S$271,MATCH(totalExpenditure!$A23,gDP!$B$6:$B$271))))</f>
        <v>#N/A</v>
      </c>
      <c r="DC23" s="77" t="e">
        <f>IF(E23="","",IF(BD23="","",E23-E23+INDEX(gDP!T$6:T$271,MATCH(totalExpenditure!$A23,gDP!$B$6:$B$271))))</f>
        <v>#N/A</v>
      </c>
      <c r="DD23" s="77" t="e">
        <f>IF(F23="","",IF(BE23="","",F23-F23+INDEX(gDP!U$6:U$271,MATCH(totalExpenditure!$A23,gDP!$B$6:$B$271))))</f>
        <v>#N/A</v>
      </c>
      <c r="DE23" s="77" t="e">
        <f>IF(G23="","",IF(BF23="","",G23-G23+INDEX(gDP!V$6:V$271,MATCH(totalExpenditure!$A23,gDP!$B$6:$B$271))))</f>
        <v>#N/A</v>
      </c>
      <c r="DF23" s="77" t="e">
        <f>IF(H23="","",IF(BG23="","",H23-H23+INDEX(gDP!W$6:W$271,MATCH(totalExpenditure!$A23,gDP!$B$6:$B$271))))</f>
        <v>#N/A</v>
      </c>
      <c r="DG23" s="77" t="e">
        <f>IF(I23="","",IF(BH23="","",I23-I23+INDEX(gDP!X$6:X$271,MATCH(totalExpenditure!$A23,gDP!$B$6:$B$271))))</f>
        <v>#N/A</v>
      </c>
      <c r="DH23" s="77" t="e">
        <f>IF(J23="","",IF(BI23="","",J23-J23+INDEX(gDP!Y$6:Y$271,MATCH(totalExpenditure!$A23,gDP!$B$6:$B$271))))</f>
        <v>#N/A</v>
      </c>
      <c r="DI23" s="77" t="e">
        <f>IF(K23="","",IF(BJ23="","",K23-K23+INDEX(gDP!Z$6:Z$271,MATCH(totalExpenditure!$A23,gDP!$B$6:$B$271))))</f>
        <v>#N/A</v>
      </c>
      <c r="DJ23" s="77" t="e">
        <f>IF(L23="","",IF(BK23="","",L23-L23+INDEX(gDP!AA$6:AA$271,MATCH(totalExpenditure!$A23,gDP!$B$6:$B$271))))</f>
        <v>#N/A</v>
      </c>
      <c r="DK23" s="77" t="e">
        <f>IF(M23="","",IF(BL23="","",M23-M23+INDEX(gDP!AB$6:AB$271,MATCH(totalExpenditure!$A23,gDP!$B$6:$B$271))))</f>
        <v>#N/A</v>
      </c>
      <c r="DL23" s="77" t="e">
        <f>IF(N23="","",IF(BM23="","",N23-N23+INDEX(gDP!AC$6:AC$271,MATCH(totalExpenditure!$A23,gDP!$B$6:$B$271))))</f>
        <v>#N/A</v>
      </c>
      <c r="DM23" s="77" t="e">
        <f>IF(O23="","",IF(BN23="","",O23-O23+INDEX(gDP!AD$6:AD$271,MATCH(totalExpenditure!$A23,gDP!$B$6:$B$271))))</f>
        <v>#N/A</v>
      </c>
      <c r="DN23" s="77" t="e">
        <f>IF(P23="","",IF(BO23="","",P23-P23+INDEX(gDP!AE$6:AE$271,MATCH(totalExpenditure!$A23,gDP!$B$6:$B$271))))</f>
        <v>#N/A</v>
      </c>
      <c r="DO23" s="77" t="e">
        <f>IF(Q23="","",IF(BP23="","",Q23-Q23+INDEX(gDP!AF$6:AF$271,MATCH(totalExpenditure!$A23,gDP!$B$6:$B$271))))</f>
        <v>#N/A</v>
      </c>
      <c r="DP23" s="77" t="e">
        <f>IF(R23="","",IF(BQ23="","",R23-R23+INDEX(gDP!AG$6:AG$271,MATCH(totalExpenditure!$A23,gDP!$B$6:$B$271))))</f>
        <v>#N/A</v>
      </c>
      <c r="DQ23" s="77" t="e">
        <f>IF(S23="","",IF(BR23="","",S23-S23+INDEX(gDP!AH$6:AH$271,MATCH(totalExpenditure!$A23,gDP!$B$6:$B$271))))</f>
        <v>#N/A</v>
      </c>
      <c r="DR23" s="77" t="e">
        <f>IF(T23="","",IF(BS23="","",T23-T23+INDEX(gDP!AI$6:AI$271,MATCH(totalExpenditure!$A23,gDP!$B$6:$B$271))))</f>
        <v>#N/A</v>
      </c>
      <c r="DS23" s="77" t="e">
        <f>IF(U23="","",IF(BT23="","",U23-U23+INDEX(gDP!AJ$6:AJ$271,MATCH(totalExpenditure!$A23,gDP!$B$6:$B$271))))</f>
        <v>#N/A</v>
      </c>
      <c r="DT23" s="77" t="e">
        <f>IF(V23="","",IF(BU23="","",V23-V23+INDEX(gDP!AK$6:AK$271,MATCH(totalExpenditure!$A23,gDP!$B$6:$B$271))))</f>
        <v>#N/A</v>
      </c>
      <c r="DU23" s="77" t="e">
        <f>IF(W23="","",IF(BV23="","",W23-W23+INDEX(gDP!AL$6:AL$271,MATCH(totalExpenditure!$A23,gDP!$B$6:$B$271))))</f>
        <v>#N/A</v>
      </c>
      <c r="DV23" s="77" t="e">
        <f>IF(X23="","",IF(BW23="","",X23-X23+INDEX(gDP!AM$6:AM$271,MATCH(totalExpenditure!$A23,gDP!$B$6:$B$271))))</f>
        <v>#N/A</v>
      </c>
      <c r="DW23" s="77" t="e">
        <f>IF(Y23="","",IF(BX23="","",Y23-Y23+INDEX(gDP!AN$6:AN$271,MATCH(totalExpenditure!$A23,gDP!$B$6:$B$271))))</f>
        <v>#N/A</v>
      </c>
      <c r="DX23" s="77" t="e">
        <f>IF(Z23="","",IF(BY23="","",Z23-Z23+INDEX(gDP!AO$6:AO$271,MATCH(totalExpenditure!$A23,gDP!$B$6:$B$271))))</f>
        <v>#N/A</v>
      </c>
      <c r="DY23" s="77" t="e">
        <f>IF(AA23="","",IF(BZ23="","",AA23-AA23+INDEX(gDP!AP$6:AP$271,MATCH(totalExpenditure!$A23,gDP!$B$6:$B$271))))</f>
        <v>#N/A</v>
      </c>
      <c r="DZ23" s="77" t="e">
        <f>IF(AB23="","",IF(CA23="","",AB23-AB23+INDEX(gDP!AQ$6:AQ$271,MATCH(totalExpenditure!$A23,gDP!$B$6:$B$271))))</f>
        <v>#N/A</v>
      </c>
      <c r="EA23" s="77" t="e">
        <f>IF(AC23="","",IF(CB23="","",AC23-AC23+INDEX(gDP!AR$6:AR$271,MATCH(totalExpenditure!$A23,gDP!$B$6:$B$271))))</f>
        <v>#N/A</v>
      </c>
      <c r="EB23" s="77" t="e">
        <f>IF(AD23="","",IF(CC23="","",AD23-AD23+INDEX(gDP!AS$6:AS$271,MATCH(totalExpenditure!$A23,gDP!$B$6:$B$271))))</f>
        <v>#N/A</v>
      </c>
      <c r="EC23" s="77" t="e">
        <f>IF(AE23="","",IF(CD23="","",AE23-AE23+INDEX(gDP!AT$6:AT$271,MATCH(totalExpenditure!$A23,gDP!$B$6:$B$271))))</f>
        <v>#N/A</v>
      </c>
      <c r="ED23" s="77" t="e">
        <f>IF(AF23="","",IF(CE23="","",AF23-AF23+INDEX(gDP!AU$6:AU$271,MATCH(totalExpenditure!$A23,gDP!$B$6:$B$271))))</f>
        <v>#N/A</v>
      </c>
      <c r="EE23" s="77" t="e">
        <f>IF(AG23="","",IF(CF23="","",AG23-AG23+INDEX(gDP!AV$6:AV$271,MATCH(totalExpenditure!$A23,gDP!$B$6:$B$271))))</f>
        <v>#N/A</v>
      </c>
      <c r="EF23" s="77" t="e">
        <f>IF(AH23="","",IF(CG23="","",AH23-AH23+INDEX(gDP!AW$6:AW$271,MATCH(totalExpenditure!$A23,gDP!$B$6:$B$271))))</f>
        <v>#N/A</v>
      </c>
      <c r="EG23" s="77" t="e">
        <f>IF(AI23="","",IF(CH23="","",AI23-AI23+INDEX(gDP!AX$6:AX$271,MATCH(totalExpenditure!$A23,gDP!$B$6:$B$271))))</f>
        <v>#N/A</v>
      </c>
      <c r="EH23" s="77" t="e">
        <f>IF(AJ23="","",IF(CI23="","",AJ23-AJ23+INDEX(gDP!AY$6:AY$271,MATCH(totalExpenditure!$A23,gDP!$B$6:$B$271))))</f>
        <v>#N/A</v>
      </c>
      <c r="EI23" s="77" t="e">
        <f>IF(AK23="","",IF(CJ23="","",AK23-AK23+INDEX(gDP!AZ$6:AZ$271,MATCH(totalExpenditure!$A23,gDP!$B$6:$B$271))))</f>
        <v>#N/A</v>
      </c>
      <c r="EJ23" s="77" t="e">
        <f>IF(AL23="","",IF(CK23="","",AL23-AL23+INDEX(gDP!BA$6:BA$271,MATCH(totalExpenditure!$A23,gDP!$B$6:$B$271))))</f>
        <v>#N/A</v>
      </c>
      <c r="EK23" s="77" t="e">
        <f>IF(AM23="","",IF(CL23="","",AM23-AM23+INDEX(gDP!BB$6:BB$271,MATCH(totalExpenditure!$A23,gDP!$B$6:$B$271))))</f>
        <v>#N/A</v>
      </c>
      <c r="EL23" s="77" t="e">
        <f>IF(AN23="","",IF(CM23="","",AN23-AN23+INDEX(gDP!BC$6:BC$271,MATCH(totalExpenditure!$A23,gDP!$B$6:$B$271))))</f>
        <v>#N/A</v>
      </c>
      <c r="EM23" s="77" t="e">
        <f>IF(AO23="","",IF(CN23="","",AO23-AO23+INDEX(gDP!BD$6:BD$271,MATCH(totalExpenditure!$A23,gDP!$B$6:$B$271))))</f>
        <v>#N/A</v>
      </c>
      <c r="EN23" s="77" t="e">
        <f>IF(AP23="","",IF(CO23="","",AP23-AP23+INDEX(gDP!BE$6:BE$271,MATCH(totalExpenditure!$A23,gDP!$B$6:$B$271))))</f>
        <v>#N/A</v>
      </c>
      <c r="EO23" s="77" t="e">
        <f>IF(AQ23="","",IF(CP23="","",AQ23-AQ23+INDEX(gDP!BF$6:BF$271,MATCH(totalExpenditure!$A23,gDP!$B$6:$B$271))))</f>
        <v>#N/A</v>
      </c>
      <c r="EP23" s="77" t="e">
        <f>IF(AR23="","",IF(CQ23="","",AR23-AR23+INDEX(gDP!BG$6:BG$271,MATCH(totalExpenditure!$A23,gDP!$B$6:$B$271))))</f>
        <v>#N/A</v>
      </c>
      <c r="EQ23" s="77" t="e">
        <f>IF(AS23="","",IF(CR23="","",AS23-AS23+INDEX(gDP!BH$6:BH$271,MATCH(totalExpenditure!$A23,gDP!$B$6:$B$271))))</f>
        <v>#N/A</v>
      </c>
      <c r="ER23" s="77" t="e">
        <f>IF(AT23="","",IF(CS23="","",AT23-AT23+INDEX(gDP!BI$6:BI$271,MATCH(totalExpenditure!$A23,gDP!$B$6:$B$271))))</f>
        <v>#N/A</v>
      </c>
      <c r="ES23" s="77" t="e">
        <f>IF(AU23="","",IF(CT23="","",AU23-AU23+INDEX(gDP!BJ$6:BJ$271,MATCH(totalExpenditure!$A23,gDP!$B$6:$B$271))))</f>
        <v>#N/A</v>
      </c>
      <c r="ET23" s="77" t="e">
        <f>IF(AV23="","",IF(CU23="","",AV23-AV23+INDEX(gDP!BK$6:BK$271,MATCH(totalExpenditure!$A23,gDP!$B$6:$B$271))))</f>
        <v>#N/A</v>
      </c>
      <c r="EU23" s="77" t="e">
        <f>IF(AW23="","",IF(CV23="","",AW23-AW23+INDEX(gDP!BL$6:BL$271,MATCH(totalExpenditure!$A23,gDP!$B$6:$B$271))))</f>
        <v>#N/A</v>
      </c>
      <c r="EV23" s="77" t="e">
        <f>IF(AX23="","",IF(CW23="","",AX23-AX23+INDEX(gDP!BM$6:BM$271,MATCH(totalExpenditure!$A23,gDP!$B$6:$B$271))))</f>
        <v>#N/A</v>
      </c>
      <c r="EW23" s="77" t="e">
        <f>IF(AY23="","",IF(CX23="","",AY23-AY23+INDEX(gDP!BN$6:BN$271,MATCH(totalExpenditure!$A23,gDP!$B$6:$B$271))))</f>
        <v>#N/A</v>
      </c>
      <c r="EX23" s="77" t="e">
        <f>IF(AZ23="","",IF(CY23="","",AZ23-AZ23+INDEX(gDP!BO$6:BO$271,MATCH(totalExpenditure!$A23,gDP!$B$6:$B$271))))</f>
        <v>#N/A</v>
      </c>
    </row>
    <row r="24" spans="1:154" x14ac:dyDescent="0.35">
      <c r="A24" t="s">
        <v>257</v>
      </c>
      <c r="B24" s="77" t="str">
        <f>IF(INDEX([2]pivotTable!B$3:B$308,MATCH(totalExpenditure!$A24,[2]pivotTable!$A$3:$A$308,0))/100*INDEX(gDP!Q$6:Q$271,MATCH(totalExpenditure!$A24,gDP!$B$6:$B$271))=0,"",INDEX([2]pivotTable!B$3:B$308,MATCH(totalExpenditure!$A24,[2]pivotTable!$A$3:$A$308,0))/100*INDEX(gDP!Q$6:Q$271,MATCH(totalExpenditure!$A24,gDP!$B$6:$B$271)))</f>
        <v/>
      </c>
      <c r="C24" s="77" t="str">
        <f>IF(INDEX([2]pivotTable!C$3:C$308,MATCH(totalExpenditure!$A24,[2]pivotTable!$A$3:$A$308,0))/100*INDEX(gDP!R$6:R$271,MATCH(totalExpenditure!$A24,gDP!$B$6:$B$271))=0,"",INDEX([2]pivotTable!C$3:C$308,MATCH(totalExpenditure!$A24,[2]pivotTable!$A$3:$A$308,0))/100*INDEX(gDP!R$6:R$271,MATCH(totalExpenditure!$A24,gDP!$B$6:$B$271)))</f>
        <v/>
      </c>
      <c r="D24" s="77" t="str">
        <f>IF(INDEX([2]pivotTable!D$3:D$308,MATCH(totalExpenditure!$A24,[2]pivotTable!$A$3:$A$308,0))/100*INDEX(gDP!S$6:S$271,MATCH(totalExpenditure!$A24,gDP!$B$6:$B$271))=0,"",INDEX([2]pivotTable!D$3:D$308,MATCH(totalExpenditure!$A24,[2]pivotTable!$A$3:$A$308,0))/100*INDEX(gDP!S$6:S$271,MATCH(totalExpenditure!$A24,gDP!$B$6:$B$271)))</f>
        <v/>
      </c>
      <c r="E24" s="77" t="str">
        <f>IF(INDEX([2]pivotTable!E$3:E$308,MATCH(totalExpenditure!$A24,[2]pivotTable!$A$3:$A$308,0))/100*INDEX(gDP!T$6:T$271,MATCH(totalExpenditure!$A24,gDP!$B$6:$B$271))=0,"",INDEX([2]pivotTable!E$3:E$308,MATCH(totalExpenditure!$A24,[2]pivotTable!$A$3:$A$308,0))/100*INDEX(gDP!T$6:T$271,MATCH(totalExpenditure!$A24,gDP!$B$6:$B$271)))</f>
        <v/>
      </c>
      <c r="F24" s="77" t="str">
        <f>IF(INDEX([2]pivotTable!F$3:F$308,MATCH(totalExpenditure!$A24,[2]pivotTable!$A$3:$A$308,0))/100*INDEX(gDP!U$6:U$271,MATCH(totalExpenditure!$A24,gDP!$B$6:$B$271))=0,"",INDEX([2]pivotTable!F$3:F$308,MATCH(totalExpenditure!$A24,[2]pivotTable!$A$3:$A$308,0))/100*INDEX(gDP!U$6:U$271,MATCH(totalExpenditure!$A24,gDP!$B$6:$B$271)))</f>
        <v/>
      </c>
      <c r="G24" s="77" t="str">
        <f>IF(INDEX([2]pivotTable!G$3:G$308,MATCH(totalExpenditure!$A24,[2]pivotTable!$A$3:$A$308,0))/100*INDEX(gDP!V$6:V$271,MATCH(totalExpenditure!$A24,gDP!$B$6:$B$271))=0,"",INDEX([2]pivotTable!G$3:G$308,MATCH(totalExpenditure!$A24,[2]pivotTable!$A$3:$A$308,0))/100*INDEX(gDP!V$6:V$271,MATCH(totalExpenditure!$A24,gDP!$B$6:$B$271)))</f>
        <v/>
      </c>
      <c r="H24" s="77" t="str">
        <f>IF(INDEX([2]pivotTable!H$3:H$308,MATCH(totalExpenditure!$A24,[2]pivotTable!$A$3:$A$308,0))/100*INDEX(gDP!W$6:W$271,MATCH(totalExpenditure!$A24,gDP!$B$6:$B$271))=0,"",INDEX([2]pivotTable!H$3:H$308,MATCH(totalExpenditure!$A24,[2]pivotTable!$A$3:$A$308,0))/100*INDEX(gDP!W$6:W$271,MATCH(totalExpenditure!$A24,gDP!$B$6:$B$271)))</f>
        <v/>
      </c>
      <c r="I24" s="77" t="str">
        <f>IF(INDEX([2]pivotTable!I$3:I$308,MATCH(totalExpenditure!$A24,[2]pivotTable!$A$3:$A$308,0))/100*INDEX(gDP!X$6:X$271,MATCH(totalExpenditure!$A24,gDP!$B$6:$B$271))=0,"",INDEX([2]pivotTable!I$3:I$308,MATCH(totalExpenditure!$A24,[2]pivotTable!$A$3:$A$308,0))/100*INDEX(gDP!X$6:X$271,MATCH(totalExpenditure!$A24,gDP!$B$6:$B$271)))</f>
        <v/>
      </c>
      <c r="J24" s="77" t="str">
        <f>IF(INDEX([2]pivotTable!J$3:J$308,MATCH(totalExpenditure!$A24,[2]pivotTable!$A$3:$A$308,0))/100*INDEX(gDP!Y$6:Y$271,MATCH(totalExpenditure!$A24,gDP!$B$6:$B$271))=0,"",INDEX([2]pivotTable!J$3:J$308,MATCH(totalExpenditure!$A24,[2]pivotTable!$A$3:$A$308,0))/100*INDEX(gDP!Y$6:Y$271,MATCH(totalExpenditure!$A24,gDP!$B$6:$B$271)))</f>
        <v/>
      </c>
      <c r="K24" s="77" t="str">
        <f>IF(INDEX([2]pivotTable!K$3:K$308,MATCH(totalExpenditure!$A24,[2]pivotTable!$A$3:$A$308,0))/100*INDEX(gDP!Z$6:Z$271,MATCH(totalExpenditure!$A24,gDP!$B$6:$B$271))=0,"",INDEX([2]pivotTable!K$3:K$308,MATCH(totalExpenditure!$A24,[2]pivotTable!$A$3:$A$308,0))/100*INDEX(gDP!Z$6:Z$271,MATCH(totalExpenditure!$A24,gDP!$B$6:$B$271)))</f>
        <v/>
      </c>
      <c r="L24" s="77" t="str">
        <f>IF(INDEX([2]pivotTable!L$3:L$308,MATCH(totalExpenditure!$A24,[2]pivotTable!$A$3:$A$308,0))/100*INDEX(gDP!AA$6:AA$271,MATCH(totalExpenditure!$A24,gDP!$B$6:$B$271))=0,"",INDEX([2]pivotTable!L$3:L$308,MATCH(totalExpenditure!$A24,[2]pivotTable!$A$3:$A$308,0))/100*INDEX(gDP!AA$6:AA$271,MATCH(totalExpenditure!$A24,gDP!$B$6:$B$271)))</f>
        <v/>
      </c>
      <c r="M24" s="77" t="str">
        <f>IF(INDEX([2]pivotTable!M$3:M$308,MATCH(totalExpenditure!$A24,[2]pivotTable!$A$3:$A$308,0))/100*INDEX(gDP!AB$6:AB$271,MATCH(totalExpenditure!$A24,gDP!$B$6:$B$271))=0,"",INDEX([2]pivotTable!M$3:M$308,MATCH(totalExpenditure!$A24,[2]pivotTable!$A$3:$A$308,0))/100*INDEX(gDP!AB$6:AB$271,MATCH(totalExpenditure!$A24,gDP!$B$6:$B$271)))</f>
        <v/>
      </c>
      <c r="N24" s="77" t="str">
        <f>IF(INDEX([2]pivotTable!N$3:N$308,MATCH(totalExpenditure!$A24,[2]pivotTable!$A$3:$A$308,0))/100*INDEX(gDP!AC$6:AC$271,MATCH(totalExpenditure!$A24,gDP!$B$6:$B$271))=0,"",INDEX([2]pivotTable!N$3:N$308,MATCH(totalExpenditure!$A24,[2]pivotTable!$A$3:$A$308,0))/100*INDEX(gDP!AC$6:AC$271,MATCH(totalExpenditure!$A24,gDP!$B$6:$B$271)))</f>
        <v/>
      </c>
      <c r="O24" s="77" t="str">
        <f>IF(INDEX([2]pivotTable!O$3:O$308,MATCH(totalExpenditure!$A24,[2]pivotTable!$A$3:$A$308,0))/100*INDEX(gDP!AD$6:AD$271,MATCH(totalExpenditure!$A24,gDP!$B$6:$B$271))=0,"",INDEX([2]pivotTable!O$3:O$308,MATCH(totalExpenditure!$A24,[2]pivotTable!$A$3:$A$308,0))/100*INDEX(gDP!AD$6:AD$271,MATCH(totalExpenditure!$A24,gDP!$B$6:$B$271)))</f>
        <v/>
      </c>
      <c r="P24" s="77" t="str">
        <f>IF(INDEX([2]pivotTable!P$3:P$308,MATCH(totalExpenditure!$A24,[2]pivotTable!$A$3:$A$308,0))/100*INDEX(gDP!AE$6:AE$271,MATCH(totalExpenditure!$A24,gDP!$B$6:$B$271))=0,"",INDEX([2]pivotTable!P$3:P$308,MATCH(totalExpenditure!$A24,[2]pivotTable!$A$3:$A$308,0))/100*INDEX(gDP!AE$6:AE$271,MATCH(totalExpenditure!$A24,gDP!$B$6:$B$271)))</f>
        <v/>
      </c>
      <c r="Q24" s="77" t="str">
        <f>IF(INDEX([2]pivotTable!Q$3:Q$308,MATCH(totalExpenditure!$A24,[2]pivotTable!$A$3:$A$308,0))/100*INDEX(gDP!AF$6:AF$271,MATCH(totalExpenditure!$A24,gDP!$B$6:$B$271))=0,"",INDEX([2]pivotTable!Q$3:Q$308,MATCH(totalExpenditure!$A24,[2]pivotTable!$A$3:$A$308,0))/100*INDEX(gDP!AF$6:AF$271,MATCH(totalExpenditure!$A24,gDP!$B$6:$B$271)))</f>
        <v/>
      </c>
      <c r="R24" s="77" t="str">
        <f>IF(INDEX([2]pivotTable!R$3:R$308,MATCH(totalExpenditure!$A24,[2]pivotTable!$A$3:$A$308,0))/100*INDEX(gDP!AG$6:AG$271,MATCH(totalExpenditure!$A24,gDP!$B$6:$B$271))=0,"",INDEX([2]pivotTable!R$3:R$308,MATCH(totalExpenditure!$A24,[2]pivotTable!$A$3:$A$308,0))/100*INDEX(gDP!AG$6:AG$271,MATCH(totalExpenditure!$A24,gDP!$B$6:$B$271)))</f>
        <v/>
      </c>
      <c r="S24" s="77" t="str">
        <f>IF(INDEX([2]pivotTable!S$3:S$308,MATCH(totalExpenditure!$A24,[2]pivotTable!$A$3:$A$308,0))/100*INDEX(gDP!AH$6:AH$271,MATCH(totalExpenditure!$A24,gDP!$B$6:$B$271))=0,"",INDEX([2]pivotTable!S$3:S$308,MATCH(totalExpenditure!$A24,[2]pivotTable!$A$3:$A$308,0))/100*INDEX(gDP!AH$6:AH$271,MATCH(totalExpenditure!$A24,gDP!$B$6:$B$271)))</f>
        <v/>
      </c>
      <c r="T24" s="77" t="str">
        <f>IF(INDEX([2]pivotTable!T$3:T$308,MATCH(totalExpenditure!$A24,[2]pivotTable!$A$3:$A$308,0))/100*INDEX(gDP!AI$6:AI$271,MATCH(totalExpenditure!$A24,gDP!$B$6:$B$271))=0,"",INDEX([2]pivotTable!T$3:T$308,MATCH(totalExpenditure!$A24,[2]pivotTable!$A$3:$A$308,0))/100*INDEX(gDP!AI$6:AI$271,MATCH(totalExpenditure!$A24,gDP!$B$6:$B$271)))</f>
        <v/>
      </c>
      <c r="U24" s="77" t="str">
        <f>IF(INDEX([2]pivotTable!U$3:U$308,MATCH(totalExpenditure!$A24,[2]pivotTable!$A$3:$A$308,0))/100*INDEX(gDP!AJ$6:AJ$271,MATCH(totalExpenditure!$A24,gDP!$B$6:$B$271))=0,"",INDEX([2]pivotTable!U$3:U$308,MATCH(totalExpenditure!$A24,[2]pivotTable!$A$3:$A$308,0))/100*INDEX(gDP!AJ$6:AJ$271,MATCH(totalExpenditure!$A24,gDP!$B$6:$B$271)))</f>
        <v/>
      </c>
      <c r="V24" s="77" t="str">
        <f>IF(INDEX([2]pivotTable!V$3:V$308,MATCH(totalExpenditure!$A24,[2]pivotTable!$A$3:$A$308,0))/100*INDEX(gDP!AK$6:AK$271,MATCH(totalExpenditure!$A24,gDP!$B$6:$B$271))=0,"",INDEX([2]pivotTable!V$3:V$308,MATCH(totalExpenditure!$A24,[2]pivotTable!$A$3:$A$308,0))/100*INDEX(gDP!AK$6:AK$271,MATCH(totalExpenditure!$A24,gDP!$B$6:$B$271)))</f>
        <v/>
      </c>
      <c r="W24" s="77" t="str">
        <f>IF(INDEX([2]pivotTable!W$3:W$308,MATCH(totalExpenditure!$A24,[2]pivotTable!$A$3:$A$308,0))/100*INDEX(gDP!AL$6:AL$271,MATCH(totalExpenditure!$A24,gDP!$B$6:$B$271))=0,"",INDEX([2]pivotTable!W$3:W$308,MATCH(totalExpenditure!$A24,[2]pivotTable!$A$3:$A$308,0))/100*INDEX(gDP!AL$6:AL$271,MATCH(totalExpenditure!$A24,gDP!$B$6:$B$271)))</f>
        <v/>
      </c>
      <c r="X24" s="77" t="str">
        <f>IF(INDEX([2]pivotTable!X$3:X$308,MATCH(totalExpenditure!$A24,[2]pivotTable!$A$3:$A$308,0))/100*INDEX(gDP!AM$6:AM$271,MATCH(totalExpenditure!$A24,gDP!$B$6:$B$271))=0,"",INDEX([2]pivotTable!X$3:X$308,MATCH(totalExpenditure!$A24,[2]pivotTable!$A$3:$A$308,0))/100*INDEX(gDP!AM$6:AM$271,MATCH(totalExpenditure!$A24,gDP!$B$6:$B$271)))</f>
        <v/>
      </c>
      <c r="Y24" s="77" t="str">
        <f>IF(INDEX([2]pivotTable!Y$3:Y$308,MATCH(totalExpenditure!$A24,[2]pivotTable!$A$3:$A$308,0))/100*INDEX(gDP!AN$6:AN$271,MATCH(totalExpenditure!$A24,gDP!$B$6:$B$271))=0,"",INDEX([2]pivotTable!Y$3:Y$308,MATCH(totalExpenditure!$A24,[2]pivotTable!$A$3:$A$308,0))/100*INDEX(gDP!AN$6:AN$271,MATCH(totalExpenditure!$A24,gDP!$B$6:$B$271)))</f>
        <v/>
      </c>
      <c r="Z24" s="77" t="str">
        <f>IF(INDEX([2]pivotTable!Z$3:Z$308,MATCH(totalExpenditure!$A24,[2]pivotTable!$A$3:$A$308,0))/100*INDEX(gDP!AO$6:AO$271,MATCH(totalExpenditure!$A24,gDP!$B$6:$B$271))=0,"",INDEX([2]pivotTable!Z$3:Z$308,MATCH(totalExpenditure!$A24,[2]pivotTable!$A$3:$A$308,0))/100*INDEX(gDP!AO$6:AO$271,MATCH(totalExpenditure!$A24,gDP!$B$6:$B$271)))</f>
        <v/>
      </c>
      <c r="AA24" s="77" t="str">
        <f>IF(INDEX([2]pivotTable!AA$3:AA$308,MATCH(totalExpenditure!$A24,[2]pivotTable!$A$3:$A$308,0))/100*INDEX(gDP!AP$6:AP$271,MATCH(totalExpenditure!$A24,gDP!$B$6:$B$271))=0,"",INDEX([2]pivotTable!AA$3:AA$308,MATCH(totalExpenditure!$A24,[2]pivotTable!$A$3:$A$308,0))/100*INDEX(gDP!AP$6:AP$271,MATCH(totalExpenditure!$A24,gDP!$B$6:$B$271)))</f>
        <v/>
      </c>
      <c r="AB24" s="77" t="str">
        <f>IF(INDEX([2]pivotTable!AB$3:AB$308,MATCH(totalExpenditure!$A24,[2]pivotTable!$A$3:$A$308,0))/100*INDEX(gDP!AQ$6:AQ$271,MATCH(totalExpenditure!$A24,gDP!$B$6:$B$271))=0,"",INDEX([2]pivotTable!AB$3:AB$308,MATCH(totalExpenditure!$A24,[2]pivotTable!$A$3:$A$308,0))/100*INDEX(gDP!AQ$6:AQ$271,MATCH(totalExpenditure!$A24,gDP!$B$6:$B$271)))</f>
        <v/>
      </c>
      <c r="AC24" s="77" t="str">
        <f>IF(INDEX([2]pivotTable!AC$3:AC$308,MATCH(totalExpenditure!$A24,[2]pivotTable!$A$3:$A$308,0))/100*INDEX(gDP!AR$6:AR$271,MATCH(totalExpenditure!$A24,gDP!$B$6:$B$271))=0,"",INDEX([2]pivotTable!AC$3:AC$308,MATCH(totalExpenditure!$A24,[2]pivotTable!$A$3:$A$308,0))/100*INDEX(gDP!AR$6:AR$271,MATCH(totalExpenditure!$A24,gDP!$B$6:$B$271)))</f>
        <v/>
      </c>
      <c r="AD24" s="77" t="str">
        <f>IF(INDEX([2]pivotTable!AD$3:AD$308,MATCH(totalExpenditure!$A24,[2]pivotTable!$A$3:$A$308,0))/100*INDEX(gDP!AS$6:AS$271,MATCH(totalExpenditure!$A24,gDP!$B$6:$B$271))=0,"",INDEX([2]pivotTable!AD$3:AD$308,MATCH(totalExpenditure!$A24,[2]pivotTable!$A$3:$A$308,0))/100*INDEX(gDP!AS$6:AS$271,MATCH(totalExpenditure!$A24,gDP!$B$6:$B$271)))</f>
        <v/>
      </c>
      <c r="AE24" s="77" t="str">
        <f>IF(INDEX([2]pivotTable!AE$3:AE$308,MATCH(totalExpenditure!$A24,[2]pivotTable!$A$3:$A$308,0))/100*INDEX(gDP!AT$6:AT$271,MATCH(totalExpenditure!$A24,gDP!$B$6:$B$271))=0,"",INDEX([2]pivotTable!AE$3:AE$308,MATCH(totalExpenditure!$A24,[2]pivotTable!$A$3:$A$308,0))/100*INDEX(gDP!AT$6:AT$271,MATCH(totalExpenditure!$A24,gDP!$B$6:$B$271)))</f>
        <v/>
      </c>
      <c r="AF24" s="77" t="str">
        <f>IF(INDEX([2]pivotTable!AF$3:AF$308,MATCH(totalExpenditure!$A24,[2]pivotTable!$A$3:$A$308,0))/100*INDEX(gDP!AU$6:AU$271,MATCH(totalExpenditure!$A24,gDP!$B$6:$B$271))=0,"",INDEX([2]pivotTable!AF$3:AF$308,MATCH(totalExpenditure!$A24,[2]pivotTable!$A$3:$A$308,0))/100*INDEX(gDP!AU$6:AU$271,MATCH(totalExpenditure!$A24,gDP!$B$6:$B$271)))</f>
        <v/>
      </c>
      <c r="AG24" s="77" t="str">
        <f>IF(INDEX([2]pivotTable!AG$3:AG$308,MATCH(totalExpenditure!$A24,[2]pivotTable!$A$3:$A$308,0))/100*INDEX(gDP!AV$6:AV$271,MATCH(totalExpenditure!$A24,gDP!$B$6:$B$271))=0,"",INDEX([2]pivotTable!AG$3:AG$308,MATCH(totalExpenditure!$A24,[2]pivotTable!$A$3:$A$308,0))/100*INDEX(gDP!AV$6:AV$271,MATCH(totalExpenditure!$A24,gDP!$B$6:$B$271)))</f>
        <v/>
      </c>
      <c r="AH24" s="77" t="str">
        <f>IF(INDEX([2]pivotTable!AH$3:AH$308,MATCH(totalExpenditure!$A24,[2]pivotTable!$A$3:$A$308,0))/100*INDEX(gDP!AW$6:AW$271,MATCH(totalExpenditure!$A24,gDP!$B$6:$B$271))=0,"",INDEX([2]pivotTable!AH$3:AH$308,MATCH(totalExpenditure!$A24,[2]pivotTable!$A$3:$A$308,0))/100*INDEX(gDP!AW$6:AW$271,MATCH(totalExpenditure!$A24,gDP!$B$6:$B$271)))</f>
        <v/>
      </c>
      <c r="AI24" s="77" t="str">
        <f>IF(INDEX([2]pivotTable!AI$3:AI$308,MATCH(totalExpenditure!$A24,[2]pivotTable!$A$3:$A$308,0))/100*INDEX(gDP!AX$6:AX$271,MATCH(totalExpenditure!$A24,gDP!$B$6:$B$271))=0,"",INDEX([2]pivotTable!AI$3:AI$308,MATCH(totalExpenditure!$A24,[2]pivotTable!$A$3:$A$308,0))/100*INDEX(gDP!AX$6:AX$271,MATCH(totalExpenditure!$A24,gDP!$B$6:$B$271)))</f>
        <v/>
      </c>
      <c r="AJ24" s="77" t="str">
        <f>IF(INDEX([2]pivotTable!AJ$3:AJ$308,MATCH(totalExpenditure!$A24,[2]pivotTable!$A$3:$A$308,0))/100*INDEX(gDP!AY$6:AY$271,MATCH(totalExpenditure!$A24,gDP!$B$6:$B$271))=0,"",INDEX([2]pivotTable!AJ$3:AJ$308,MATCH(totalExpenditure!$A24,[2]pivotTable!$A$3:$A$308,0))/100*INDEX(gDP!AY$6:AY$271,MATCH(totalExpenditure!$A24,gDP!$B$6:$B$271)))</f>
        <v/>
      </c>
      <c r="AK24" s="77" t="str">
        <f>IF(INDEX([2]pivotTable!AK$3:AK$308,MATCH(totalExpenditure!$A24,[2]pivotTable!$A$3:$A$308,0))/100*INDEX(gDP!AZ$6:AZ$271,MATCH(totalExpenditure!$A24,gDP!$B$6:$B$271))=0,"",INDEX([2]pivotTable!AK$3:AK$308,MATCH(totalExpenditure!$A24,[2]pivotTable!$A$3:$A$308,0))/100*INDEX(gDP!AZ$6:AZ$271,MATCH(totalExpenditure!$A24,gDP!$B$6:$B$271)))</f>
        <v/>
      </c>
      <c r="AL24" s="77" t="str">
        <f>IF(INDEX([2]pivotTable!AL$3:AL$308,MATCH(totalExpenditure!$A24,[2]pivotTable!$A$3:$A$308,0))/100*INDEX(gDP!BA$6:BA$271,MATCH(totalExpenditure!$A24,gDP!$B$6:$B$271))=0,"",INDEX([2]pivotTable!AL$3:AL$308,MATCH(totalExpenditure!$A24,[2]pivotTable!$A$3:$A$308,0))/100*INDEX(gDP!BA$6:BA$271,MATCH(totalExpenditure!$A24,gDP!$B$6:$B$271)))</f>
        <v/>
      </c>
      <c r="AM24" s="77" t="str">
        <f>IF(INDEX([2]pivotTable!AM$3:AM$308,MATCH(totalExpenditure!$A24,[2]pivotTable!$A$3:$A$308,0))/100*INDEX(gDP!BB$6:BB$271,MATCH(totalExpenditure!$A24,gDP!$B$6:$B$271))=0,"",INDEX([2]pivotTable!AM$3:AM$308,MATCH(totalExpenditure!$A24,[2]pivotTable!$A$3:$A$308,0))/100*INDEX(gDP!BB$6:BB$271,MATCH(totalExpenditure!$A24,gDP!$B$6:$B$271)))</f>
        <v/>
      </c>
      <c r="AN24" s="77" t="str">
        <f>IF(INDEX([2]pivotTable!AN$3:AN$308,MATCH(totalExpenditure!$A24,[2]pivotTable!$A$3:$A$308,0))/100*INDEX(gDP!BC$6:BC$271,MATCH(totalExpenditure!$A24,gDP!$B$6:$B$271))=0,"",INDEX([2]pivotTable!AN$3:AN$308,MATCH(totalExpenditure!$A24,[2]pivotTable!$A$3:$A$308,0))/100*INDEX(gDP!BC$6:BC$271,MATCH(totalExpenditure!$A24,gDP!$B$6:$B$271)))</f>
        <v/>
      </c>
      <c r="AO24" s="77" t="str">
        <f>IF(INDEX([2]pivotTable!AO$3:AO$308,MATCH(totalExpenditure!$A24,[2]pivotTable!$A$3:$A$308,0))/100*INDEX(gDP!BD$6:BD$271,MATCH(totalExpenditure!$A24,gDP!$B$6:$B$271))=0,"",INDEX([2]pivotTable!AO$3:AO$308,MATCH(totalExpenditure!$A24,[2]pivotTable!$A$3:$A$308,0))/100*INDEX(gDP!BD$6:BD$271,MATCH(totalExpenditure!$A24,gDP!$B$6:$B$271)))</f>
        <v/>
      </c>
      <c r="AP24" s="77" t="str">
        <f>IF(INDEX([2]pivotTable!AP$3:AP$308,MATCH(totalExpenditure!$A24,[2]pivotTable!$A$3:$A$308,0))/100*INDEX(gDP!BE$6:BE$271,MATCH(totalExpenditure!$A24,gDP!$B$6:$B$271))=0,"",INDEX([2]pivotTable!AP$3:AP$308,MATCH(totalExpenditure!$A24,[2]pivotTable!$A$3:$A$308,0))/100*INDEX(gDP!BE$6:BE$271,MATCH(totalExpenditure!$A24,gDP!$B$6:$B$271)))</f>
        <v/>
      </c>
      <c r="AQ24" s="77" t="str">
        <f>IF(INDEX([2]pivotTable!AQ$3:AQ$308,MATCH(totalExpenditure!$A24,[2]pivotTable!$A$3:$A$308,0))/100*INDEX(gDP!BF$6:BF$271,MATCH(totalExpenditure!$A24,gDP!$B$6:$B$271))=0,"",INDEX([2]pivotTable!AQ$3:AQ$308,MATCH(totalExpenditure!$A24,[2]pivotTable!$A$3:$A$308,0))/100*INDEX(gDP!BF$6:BF$271,MATCH(totalExpenditure!$A24,gDP!$B$6:$B$271)))</f>
        <v/>
      </c>
      <c r="AR24" s="77" t="str">
        <f>IF(INDEX([2]pivotTable!AR$3:AR$308,MATCH(totalExpenditure!$A24,[2]pivotTable!$A$3:$A$308,0))/100*INDEX(gDP!BG$6:BG$271,MATCH(totalExpenditure!$A24,gDP!$B$6:$B$271))=0,"",INDEX([2]pivotTable!AR$3:AR$308,MATCH(totalExpenditure!$A24,[2]pivotTable!$A$3:$A$308,0))/100*INDEX(gDP!BG$6:BG$271,MATCH(totalExpenditure!$A24,gDP!$B$6:$B$271)))</f>
        <v/>
      </c>
      <c r="AS24" s="77" t="str">
        <f>IF(INDEX([2]pivotTable!AS$3:AS$308,MATCH(totalExpenditure!$A24,[2]pivotTable!$A$3:$A$308,0))/100*INDEX(gDP!BH$6:BH$271,MATCH(totalExpenditure!$A24,gDP!$B$6:$B$271))=0,"",INDEX([2]pivotTable!AS$3:AS$308,MATCH(totalExpenditure!$A24,[2]pivotTable!$A$3:$A$308,0))/100*INDEX(gDP!BH$6:BH$271,MATCH(totalExpenditure!$A24,gDP!$B$6:$B$271)))</f>
        <v/>
      </c>
      <c r="AT24" s="77" t="str">
        <f>IF(INDEX([2]pivotTable!AT$3:AT$308,MATCH(totalExpenditure!$A24,[2]pivotTable!$A$3:$A$308,0))/100*INDEX(gDP!BI$6:BI$271,MATCH(totalExpenditure!$A24,gDP!$B$6:$B$271))=0,"",INDEX([2]pivotTable!AT$3:AT$308,MATCH(totalExpenditure!$A24,[2]pivotTable!$A$3:$A$308,0))/100*INDEX(gDP!BI$6:BI$271,MATCH(totalExpenditure!$A24,gDP!$B$6:$B$271)))</f>
        <v/>
      </c>
      <c r="AU24" s="77">
        <f>IF(INDEX([2]pivotTable!AU$3:AU$308,MATCH(totalExpenditure!$A24,[2]pivotTable!$A$3:$A$308,0))/100*INDEX(gDP!BJ$6:BJ$271,MATCH(totalExpenditure!$A24,gDP!$B$6:$B$271))=0,"",INDEX([2]pivotTable!AU$3:AU$308,MATCH(totalExpenditure!$A24,[2]pivotTable!$A$3:$A$308,0))/100*INDEX(gDP!BJ$6:BJ$271,MATCH(totalExpenditure!$A24,gDP!$B$6:$B$271)))</f>
        <v>32445997.91529166</v>
      </c>
      <c r="AV24" s="77">
        <f>IF(INDEX([2]pivotTable!AV$3:AV$308,MATCH(totalExpenditure!$A24,[2]pivotTable!$A$3:$A$308,0))/100*INDEX(gDP!BK$6:BK$271,MATCH(totalExpenditure!$A24,gDP!$B$6:$B$271))=0,"",INDEX([2]pivotTable!AV$3:AV$308,MATCH(totalExpenditure!$A24,[2]pivotTable!$A$3:$A$308,0))/100*INDEX(gDP!BK$6:BK$271,MATCH(totalExpenditure!$A24,gDP!$B$6:$B$271)))</f>
        <v>254241059.54061121</v>
      </c>
      <c r="AW24" s="77">
        <f>IF(INDEX([2]pivotTable!AW$3:AW$308,MATCH(totalExpenditure!$A24,[2]pivotTable!$A$3:$A$308,0))/100*INDEX(gDP!BL$6:BL$271,MATCH(totalExpenditure!$A24,gDP!$B$6:$B$271))=0,"",INDEX([2]pivotTable!AW$3:AW$308,MATCH(totalExpenditure!$A24,[2]pivotTable!$A$3:$A$308,0))/100*INDEX(gDP!BL$6:BL$271,MATCH(totalExpenditure!$A24,gDP!$B$6:$B$271)))</f>
        <v>195600324.72029957</v>
      </c>
      <c r="AX24" s="77">
        <f>IF(INDEX([2]pivotTable!AX$3:AX$308,MATCH(totalExpenditure!$A24,[2]pivotTable!$A$3:$A$308,0))/100*INDEX(gDP!BM$6:BM$271,MATCH(totalExpenditure!$A24,gDP!$B$6:$B$271))=0,"",INDEX([2]pivotTable!AX$3:AX$308,MATCH(totalExpenditure!$A24,[2]pivotTable!$A$3:$A$308,0))/100*INDEX(gDP!BM$6:BM$271,MATCH(totalExpenditure!$A24,gDP!$B$6:$B$271)))</f>
        <v>187885111.62636763</v>
      </c>
      <c r="AY24" s="77">
        <f>IF(INDEX([2]pivotTable!AY$3:AY$308,MATCH(totalExpenditure!$A24,[2]pivotTable!$A$3:$A$308,0))/100*INDEX(gDP!BN$6:BN$271,MATCH(totalExpenditure!$A24,gDP!$B$6:$B$271))=0,"",INDEX([2]pivotTable!AY$3:AY$308,MATCH(totalExpenditure!$A24,[2]pivotTable!$A$3:$A$308,0))/100*INDEX(gDP!BN$6:BN$271,MATCH(totalExpenditure!$A24,gDP!$B$6:$B$271)))</f>
        <v>249468219.04153407</v>
      </c>
      <c r="AZ24" s="77" t="str">
        <f>IF(INDEX([2]pivotTable!AZ$3:AZ$308,MATCH(totalExpenditure!$A24,[2]pivotTable!$A$3:$A$308,0))/100*INDEX(gDP!BO$6:BO$271,MATCH(totalExpenditure!$A24,gDP!$B$6:$B$271))=0,"",INDEX([2]pivotTable!AZ$3:AZ$308,MATCH(totalExpenditure!$A24,[2]pivotTable!$A$3:$A$308,0))/100*INDEX(gDP!BO$6:BO$271,MATCH(totalExpenditure!$A24,gDP!$B$6:$B$271)))</f>
        <v/>
      </c>
      <c r="BA24" s="77" t="str">
        <f>IF(INDEX([2]pivotTable!B$310:B$615,MATCH(totalExpenditure!$A24,[2]pivotTable!$A$310:$A$615,0))/100*INDEX(gDP!Q$6:Q$271,MATCH(totalExpenditure!$A24,gDP!$B$6:$B$271))=0,"",INDEX([2]pivotTable!B$310:B$615,MATCH(totalExpenditure!$A24,[2]pivotTable!$A$310:$A$615,0))/100*INDEX(gDP!Q$6:Q$271,MATCH(totalExpenditure!$A24,gDP!$B$6:$B$271)))</f>
        <v/>
      </c>
      <c r="BB24" s="77" t="str">
        <f>IF(INDEX([2]pivotTable!C$310:C$615,MATCH(totalExpenditure!$A24,[2]pivotTable!$A$310:$A$615,0))/100*INDEX(gDP!R$6:R$271,MATCH(totalExpenditure!$A24,gDP!$B$6:$B$271))=0,"",INDEX([2]pivotTable!C$310:C$615,MATCH(totalExpenditure!$A24,[2]pivotTable!$A$310:$A$615,0))/100*INDEX(gDP!R$6:R$271,MATCH(totalExpenditure!$A24,gDP!$B$6:$B$271)))</f>
        <v/>
      </c>
      <c r="BC24" s="77" t="str">
        <f>IF(INDEX([2]pivotTable!D$310:D$615,MATCH(totalExpenditure!$A24,[2]pivotTable!$A$310:$A$615,0))/100*INDEX(gDP!S$6:S$271,MATCH(totalExpenditure!$A24,gDP!$B$6:$B$271))=0,"",INDEX([2]pivotTable!D$310:D$615,MATCH(totalExpenditure!$A24,[2]pivotTable!$A$310:$A$615,0))/100*INDEX(gDP!S$6:S$271,MATCH(totalExpenditure!$A24,gDP!$B$6:$B$271)))</f>
        <v/>
      </c>
      <c r="BD24" s="77" t="str">
        <f>IF(INDEX([2]pivotTable!E$310:E$615,MATCH(totalExpenditure!$A24,[2]pivotTable!$A$310:$A$615,0))/100*INDEX(gDP!T$6:T$271,MATCH(totalExpenditure!$A24,gDP!$B$6:$B$271))=0,"",INDEX([2]pivotTable!E$310:E$615,MATCH(totalExpenditure!$A24,[2]pivotTable!$A$310:$A$615,0))/100*INDEX(gDP!T$6:T$271,MATCH(totalExpenditure!$A24,gDP!$B$6:$B$271)))</f>
        <v/>
      </c>
      <c r="BE24" s="77" t="str">
        <f>IF(INDEX([2]pivotTable!F$310:F$615,MATCH(totalExpenditure!$A24,[2]pivotTable!$A$310:$A$615,0))/100*INDEX(gDP!U$6:U$271,MATCH(totalExpenditure!$A24,gDP!$B$6:$B$271))=0,"",INDEX([2]pivotTable!F$310:F$615,MATCH(totalExpenditure!$A24,[2]pivotTable!$A$310:$A$615,0))/100*INDEX(gDP!U$6:U$271,MATCH(totalExpenditure!$A24,gDP!$B$6:$B$271)))</f>
        <v/>
      </c>
      <c r="BF24" s="77" t="str">
        <f>IF(INDEX([2]pivotTable!G$310:G$615,MATCH(totalExpenditure!$A24,[2]pivotTable!$A$310:$A$615,0))/100*INDEX(gDP!V$6:V$271,MATCH(totalExpenditure!$A24,gDP!$B$6:$B$271))=0,"",INDEX([2]pivotTable!G$310:G$615,MATCH(totalExpenditure!$A24,[2]pivotTable!$A$310:$A$615,0))/100*INDEX(gDP!V$6:V$271,MATCH(totalExpenditure!$A24,gDP!$B$6:$B$271)))</f>
        <v/>
      </c>
      <c r="BG24" s="77" t="str">
        <f>IF(INDEX([2]pivotTable!H$310:H$615,MATCH(totalExpenditure!$A24,[2]pivotTable!$A$310:$A$615,0))/100*INDEX(gDP!W$6:W$271,MATCH(totalExpenditure!$A24,gDP!$B$6:$B$271))=0,"",INDEX([2]pivotTable!H$310:H$615,MATCH(totalExpenditure!$A24,[2]pivotTable!$A$310:$A$615,0))/100*INDEX(gDP!W$6:W$271,MATCH(totalExpenditure!$A24,gDP!$B$6:$B$271)))</f>
        <v/>
      </c>
      <c r="BH24" s="77" t="str">
        <f>IF(INDEX([2]pivotTable!I$310:I$615,MATCH(totalExpenditure!$A24,[2]pivotTable!$A$310:$A$615,0))/100*INDEX(gDP!X$6:X$271,MATCH(totalExpenditure!$A24,gDP!$B$6:$B$271))=0,"",INDEX([2]pivotTable!I$310:I$615,MATCH(totalExpenditure!$A24,[2]pivotTable!$A$310:$A$615,0))/100*INDEX(gDP!X$6:X$271,MATCH(totalExpenditure!$A24,gDP!$B$6:$B$271)))</f>
        <v/>
      </c>
      <c r="BI24" s="77" t="str">
        <f>IF(INDEX([2]pivotTable!J$310:J$615,MATCH(totalExpenditure!$A24,[2]pivotTable!$A$310:$A$615,0))/100*INDEX(gDP!Y$6:Y$271,MATCH(totalExpenditure!$A24,gDP!$B$6:$B$271))=0,"",INDEX([2]pivotTable!J$310:J$615,MATCH(totalExpenditure!$A24,[2]pivotTable!$A$310:$A$615,0))/100*INDEX(gDP!Y$6:Y$271,MATCH(totalExpenditure!$A24,gDP!$B$6:$B$271)))</f>
        <v/>
      </c>
      <c r="BJ24" s="77" t="str">
        <f>IF(INDEX([2]pivotTable!K$310:K$615,MATCH(totalExpenditure!$A24,[2]pivotTable!$A$310:$A$615,0))/100*INDEX(gDP!Z$6:Z$271,MATCH(totalExpenditure!$A24,gDP!$B$6:$B$271))=0,"",INDEX([2]pivotTable!K$310:K$615,MATCH(totalExpenditure!$A24,[2]pivotTable!$A$310:$A$615,0))/100*INDEX(gDP!Z$6:Z$271,MATCH(totalExpenditure!$A24,gDP!$B$6:$B$271)))</f>
        <v/>
      </c>
      <c r="BK24" s="77" t="str">
        <f>IF(INDEX([2]pivotTable!L$310:L$615,MATCH(totalExpenditure!$A24,[2]pivotTable!$A$310:$A$615,0))/100*INDEX(gDP!AA$6:AA$271,MATCH(totalExpenditure!$A24,gDP!$B$6:$B$271))=0,"",INDEX([2]pivotTable!L$310:L$615,MATCH(totalExpenditure!$A24,[2]pivotTable!$A$310:$A$615,0))/100*INDEX(gDP!AA$6:AA$271,MATCH(totalExpenditure!$A24,gDP!$B$6:$B$271)))</f>
        <v/>
      </c>
      <c r="BL24" s="77" t="str">
        <f>IF(INDEX([2]pivotTable!M$310:M$615,MATCH(totalExpenditure!$A24,[2]pivotTable!$A$310:$A$615,0))/100*INDEX(gDP!AB$6:AB$271,MATCH(totalExpenditure!$A24,gDP!$B$6:$B$271))=0,"",INDEX([2]pivotTable!M$310:M$615,MATCH(totalExpenditure!$A24,[2]pivotTable!$A$310:$A$615,0))/100*INDEX(gDP!AB$6:AB$271,MATCH(totalExpenditure!$A24,gDP!$B$6:$B$271)))</f>
        <v/>
      </c>
      <c r="BM24" s="77" t="str">
        <f>IF(INDEX([2]pivotTable!N$310:N$615,MATCH(totalExpenditure!$A24,[2]pivotTable!$A$310:$A$615,0))/100*INDEX(gDP!AC$6:AC$271,MATCH(totalExpenditure!$A24,gDP!$B$6:$B$271))=0,"",INDEX([2]pivotTable!N$310:N$615,MATCH(totalExpenditure!$A24,[2]pivotTable!$A$310:$A$615,0))/100*INDEX(gDP!AC$6:AC$271,MATCH(totalExpenditure!$A24,gDP!$B$6:$B$271)))</f>
        <v/>
      </c>
      <c r="BN24" s="77" t="str">
        <f>IF(INDEX([2]pivotTable!O$310:O$615,MATCH(totalExpenditure!$A24,[2]pivotTable!$A$310:$A$615,0))/100*INDEX(gDP!AD$6:AD$271,MATCH(totalExpenditure!$A24,gDP!$B$6:$B$271))=0,"",INDEX([2]pivotTable!O$310:O$615,MATCH(totalExpenditure!$A24,[2]pivotTable!$A$310:$A$615,0))/100*INDEX(gDP!AD$6:AD$271,MATCH(totalExpenditure!$A24,gDP!$B$6:$B$271)))</f>
        <v/>
      </c>
      <c r="BO24" s="77" t="str">
        <f>IF(INDEX([2]pivotTable!P$310:P$615,MATCH(totalExpenditure!$A24,[2]pivotTable!$A$310:$A$615,0))/100*INDEX(gDP!AE$6:AE$271,MATCH(totalExpenditure!$A24,gDP!$B$6:$B$271))=0,"",INDEX([2]pivotTable!P$310:P$615,MATCH(totalExpenditure!$A24,[2]pivotTable!$A$310:$A$615,0))/100*INDEX(gDP!AE$6:AE$271,MATCH(totalExpenditure!$A24,gDP!$B$6:$B$271)))</f>
        <v/>
      </c>
      <c r="BP24" s="77" t="str">
        <f>IF(INDEX([2]pivotTable!Q$310:Q$615,MATCH(totalExpenditure!$A24,[2]pivotTable!$A$310:$A$615,0))/100*INDEX(gDP!AF$6:AF$271,MATCH(totalExpenditure!$A24,gDP!$B$6:$B$271))=0,"",INDEX([2]pivotTable!Q$310:Q$615,MATCH(totalExpenditure!$A24,[2]pivotTable!$A$310:$A$615,0))/100*INDEX(gDP!AF$6:AF$271,MATCH(totalExpenditure!$A24,gDP!$B$6:$B$271)))</f>
        <v/>
      </c>
      <c r="BQ24" s="77" t="str">
        <f>IF(INDEX([2]pivotTable!R$310:R$615,MATCH(totalExpenditure!$A24,[2]pivotTable!$A$310:$A$615,0))/100*INDEX(gDP!AG$6:AG$271,MATCH(totalExpenditure!$A24,gDP!$B$6:$B$271))=0,"",INDEX([2]pivotTable!R$310:R$615,MATCH(totalExpenditure!$A24,[2]pivotTable!$A$310:$A$615,0))/100*INDEX(gDP!AG$6:AG$271,MATCH(totalExpenditure!$A24,gDP!$B$6:$B$271)))</f>
        <v/>
      </c>
      <c r="BR24" s="77" t="str">
        <f>IF(INDEX([2]pivotTable!S$310:S$615,MATCH(totalExpenditure!$A24,[2]pivotTable!$A$310:$A$615,0))/100*INDEX(gDP!AH$6:AH$271,MATCH(totalExpenditure!$A24,gDP!$B$6:$B$271))=0,"",INDEX([2]pivotTable!S$310:S$615,MATCH(totalExpenditure!$A24,[2]pivotTable!$A$310:$A$615,0))/100*INDEX(gDP!AH$6:AH$271,MATCH(totalExpenditure!$A24,gDP!$B$6:$B$271)))</f>
        <v/>
      </c>
      <c r="BS24" s="77" t="str">
        <f>IF(INDEX([2]pivotTable!T$310:T$615,MATCH(totalExpenditure!$A24,[2]pivotTable!$A$310:$A$615,0))/100*INDEX(gDP!AI$6:AI$271,MATCH(totalExpenditure!$A24,gDP!$B$6:$B$271))=0,"",INDEX([2]pivotTable!T$310:T$615,MATCH(totalExpenditure!$A24,[2]pivotTable!$A$310:$A$615,0))/100*INDEX(gDP!AI$6:AI$271,MATCH(totalExpenditure!$A24,gDP!$B$6:$B$271)))</f>
        <v/>
      </c>
      <c r="BT24" s="77" t="str">
        <f>IF(INDEX([2]pivotTable!U$310:U$615,MATCH(totalExpenditure!$A24,[2]pivotTable!$A$310:$A$615,0))/100*INDEX(gDP!AJ$6:AJ$271,MATCH(totalExpenditure!$A24,gDP!$B$6:$B$271))=0,"",INDEX([2]pivotTable!U$310:U$615,MATCH(totalExpenditure!$A24,[2]pivotTable!$A$310:$A$615,0))/100*INDEX(gDP!AJ$6:AJ$271,MATCH(totalExpenditure!$A24,gDP!$B$6:$B$271)))</f>
        <v/>
      </c>
      <c r="BU24" s="77" t="str">
        <f>IF(INDEX([2]pivotTable!V$310:V$615,MATCH(totalExpenditure!$A24,[2]pivotTable!$A$310:$A$615,0))/100*INDEX(gDP!AK$6:AK$271,MATCH(totalExpenditure!$A24,gDP!$B$6:$B$271))=0,"",INDEX([2]pivotTable!V$310:V$615,MATCH(totalExpenditure!$A24,[2]pivotTable!$A$310:$A$615,0))/100*INDEX(gDP!AK$6:AK$271,MATCH(totalExpenditure!$A24,gDP!$B$6:$B$271)))</f>
        <v/>
      </c>
      <c r="BV24" s="77" t="str">
        <f>IF(INDEX([2]pivotTable!W$310:W$615,MATCH(totalExpenditure!$A24,[2]pivotTable!$A$310:$A$615,0))/100*INDEX(gDP!AL$6:AL$271,MATCH(totalExpenditure!$A24,gDP!$B$6:$B$271))=0,"",INDEX([2]pivotTable!W$310:W$615,MATCH(totalExpenditure!$A24,[2]pivotTable!$A$310:$A$615,0))/100*INDEX(gDP!AL$6:AL$271,MATCH(totalExpenditure!$A24,gDP!$B$6:$B$271)))</f>
        <v/>
      </c>
      <c r="BW24" s="77" t="str">
        <f>IF(INDEX([2]pivotTable!X$310:X$615,MATCH(totalExpenditure!$A24,[2]pivotTable!$A$310:$A$615,0))/100*INDEX(gDP!AM$6:AM$271,MATCH(totalExpenditure!$A24,gDP!$B$6:$B$271))=0,"",INDEX([2]pivotTable!X$310:X$615,MATCH(totalExpenditure!$A24,[2]pivotTable!$A$310:$A$615,0))/100*INDEX(gDP!AM$6:AM$271,MATCH(totalExpenditure!$A24,gDP!$B$6:$B$271)))</f>
        <v/>
      </c>
      <c r="BX24" s="77" t="str">
        <f>IF(INDEX([2]pivotTable!Y$310:Y$615,MATCH(totalExpenditure!$A24,[2]pivotTable!$A$310:$A$615,0))/100*INDEX(gDP!AN$6:AN$271,MATCH(totalExpenditure!$A24,gDP!$B$6:$B$271))=0,"",INDEX([2]pivotTable!Y$310:Y$615,MATCH(totalExpenditure!$A24,[2]pivotTable!$A$310:$A$615,0))/100*INDEX(gDP!AN$6:AN$271,MATCH(totalExpenditure!$A24,gDP!$B$6:$B$271)))</f>
        <v/>
      </c>
      <c r="BY24" s="77" t="str">
        <f>IF(INDEX([2]pivotTable!Z$310:Z$615,MATCH(totalExpenditure!$A24,[2]pivotTable!$A$310:$A$615,0))/100*INDEX(gDP!AO$6:AO$271,MATCH(totalExpenditure!$A24,gDP!$B$6:$B$271))=0,"",INDEX([2]pivotTable!Z$310:Z$615,MATCH(totalExpenditure!$A24,[2]pivotTable!$A$310:$A$615,0))/100*INDEX(gDP!AO$6:AO$271,MATCH(totalExpenditure!$A24,gDP!$B$6:$B$271)))</f>
        <v/>
      </c>
      <c r="BZ24" s="77" t="str">
        <f>IF(INDEX([2]pivotTable!AA$310:AA$615,MATCH(totalExpenditure!$A24,[2]pivotTable!$A$310:$A$615,0))/100*INDEX(gDP!AP$6:AP$271,MATCH(totalExpenditure!$A24,gDP!$B$6:$B$271))=0,"",INDEX([2]pivotTable!AA$310:AA$615,MATCH(totalExpenditure!$A24,[2]pivotTable!$A$310:$A$615,0))/100*INDEX(gDP!AP$6:AP$271,MATCH(totalExpenditure!$A24,gDP!$B$6:$B$271)))</f>
        <v/>
      </c>
      <c r="CA24" s="77" t="str">
        <f>IF(INDEX([2]pivotTable!AB$310:AB$615,MATCH(totalExpenditure!$A24,[2]pivotTable!$A$310:$A$615,0))/100*INDEX(gDP!AQ$6:AQ$271,MATCH(totalExpenditure!$A24,gDP!$B$6:$B$271))=0,"",INDEX([2]pivotTable!AB$310:AB$615,MATCH(totalExpenditure!$A24,[2]pivotTable!$A$310:$A$615,0))/100*INDEX(gDP!AQ$6:AQ$271,MATCH(totalExpenditure!$A24,gDP!$B$6:$B$271)))</f>
        <v/>
      </c>
      <c r="CB24" s="77" t="str">
        <f>IF(INDEX([2]pivotTable!AC$310:AC$615,MATCH(totalExpenditure!$A24,[2]pivotTable!$A$310:$A$615,0))/100*INDEX(gDP!AR$6:AR$271,MATCH(totalExpenditure!$A24,gDP!$B$6:$B$271))=0,"",INDEX([2]pivotTable!AC$310:AC$615,MATCH(totalExpenditure!$A24,[2]pivotTable!$A$310:$A$615,0))/100*INDEX(gDP!AR$6:AR$271,MATCH(totalExpenditure!$A24,gDP!$B$6:$B$271)))</f>
        <v/>
      </c>
      <c r="CC24" s="77" t="str">
        <f>IF(INDEX([2]pivotTable!AD$310:AD$615,MATCH(totalExpenditure!$A24,[2]pivotTable!$A$310:$A$615,0))/100*INDEX(gDP!AS$6:AS$271,MATCH(totalExpenditure!$A24,gDP!$B$6:$B$271))=0,"",INDEX([2]pivotTable!AD$310:AD$615,MATCH(totalExpenditure!$A24,[2]pivotTable!$A$310:$A$615,0))/100*INDEX(gDP!AS$6:AS$271,MATCH(totalExpenditure!$A24,gDP!$B$6:$B$271)))</f>
        <v/>
      </c>
      <c r="CD24" s="77" t="str">
        <f>IF(INDEX([2]pivotTable!AE$310:AE$615,MATCH(totalExpenditure!$A24,[2]pivotTable!$A$310:$A$615,0))/100*INDEX(gDP!AT$6:AT$271,MATCH(totalExpenditure!$A24,gDP!$B$6:$B$271))=0,"",INDEX([2]pivotTable!AE$310:AE$615,MATCH(totalExpenditure!$A24,[2]pivotTable!$A$310:$A$615,0))/100*INDEX(gDP!AT$6:AT$271,MATCH(totalExpenditure!$A24,gDP!$B$6:$B$271)))</f>
        <v/>
      </c>
      <c r="CE24" s="77" t="str">
        <f>IF(INDEX([2]pivotTable!AF$310:AF$615,MATCH(totalExpenditure!$A24,[2]pivotTable!$A$310:$A$615,0))/100*INDEX(gDP!AU$6:AU$271,MATCH(totalExpenditure!$A24,gDP!$B$6:$B$271))=0,"",INDEX([2]pivotTable!AF$310:AF$615,MATCH(totalExpenditure!$A24,[2]pivotTable!$A$310:$A$615,0))/100*INDEX(gDP!AU$6:AU$271,MATCH(totalExpenditure!$A24,gDP!$B$6:$B$271)))</f>
        <v/>
      </c>
      <c r="CF24" s="77" t="str">
        <f>IF(INDEX([2]pivotTable!AG$310:AG$615,MATCH(totalExpenditure!$A24,[2]pivotTable!$A$310:$A$615,0))/100*INDEX(gDP!AV$6:AV$271,MATCH(totalExpenditure!$A24,gDP!$B$6:$B$271))=0,"",INDEX([2]pivotTable!AG$310:AG$615,MATCH(totalExpenditure!$A24,[2]pivotTable!$A$310:$A$615,0))/100*INDEX(gDP!AV$6:AV$271,MATCH(totalExpenditure!$A24,gDP!$B$6:$B$271)))</f>
        <v/>
      </c>
      <c r="CG24" s="77" t="str">
        <f>IF(INDEX([2]pivotTable!AH$310:AH$615,MATCH(totalExpenditure!$A24,[2]pivotTable!$A$310:$A$615,0))/100*INDEX(gDP!AW$6:AW$271,MATCH(totalExpenditure!$A24,gDP!$B$6:$B$271))=0,"",INDEX([2]pivotTable!AH$310:AH$615,MATCH(totalExpenditure!$A24,[2]pivotTable!$A$310:$A$615,0))/100*INDEX(gDP!AW$6:AW$271,MATCH(totalExpenditure!$A24,gDP!$B$6:$B$271)))</f>
        <v/>
      </c>
      <c r="CH24" s="77" t="str">
        <f>IF(INDEX([2]pivotTable!AI$310:AI$615,MATCH(totalExpenditure!$A24,[2]pivotTable!$A$310:$A$615,0))/100*INDEX(gDP!AX$6:AX$271,MATCH(totalExpenditure!$A24,gDP!$B$6:$B$271))=0,"",INDEX([2]pivotTable!AI$310:AI$615,MATCH(totalExpenditure!$A24,[2]pivotTable!$A$310:$A$615,0))/100*INDEX(gDP!AX$6:AX$271,MATCH(totalExpenditure!$A24,gDP!$B$6:$B$271)))</f>
        <v/>
      </c>
      <c r="CI24" s="77" t="str">
        <f>IF(INDEX([2]pivotTable!AJ$310:AJ$615,MATCH(totalExpenditure!$A24,[2]pivotTable!$A$310:$A$615,0))/100*INDEX(gDP!AY$6:AY$271,MATCH(totalExpenditure!$A24,gDP!$B$6:$B$271))=0,"",INDEX([2]pivotTable!AJ$310:AJ$615,MATCH(totalExpenditure!$A24,[2]pivotTable!$A$310:$A$615,0))/100*INDEX(gDP!AY$6:AY$271,MATCH(totalExpenditure!$A24,gDP!$B$6:$B$271)))</f>
        <v/>
      </c>
      <c r="CJ24" s="77" t="str">
        <f>IF(INDEX([2]pivotTable!AK$310:AK$615,MATCH(totalExpenditure!$A24,[2]pivotTable!$A$310:$A$615,0))/100*INDEX(gDP!AZ$6:AZ$271,MATCH(totalExpenditure!$A24,gDP!$B$6:$B$271))=0,"",INDEX([2]pivotTable!AK$310:AK$615,MATCH(totalExpenditure!$A24,[2]pivotTable!$A$310:$A$615,0))/100*INDEX(gDP!AZ$6:AZ$271,MATCH(totalExpenditure!$A24,gDP!$B$6:$B$271)))</f>
        <v/>
      </c>
      <c r="CK24" s="77" t="str">
        <f>IF(INDEX([2]pivotTable!AL$310:AL$615,MATCH(totalExpenditure!$A24,[2]pivotTable!$A$310:$A$615,0))/100*INDEX(gDP!BA$6:BA$271,MATCH(totalExpenditure!$A24,gDP!$B$6:$B$271))=0,"",INDEX([2]pivotTable!AL$310:AL$615,MATCH(totalExpenditure!$A24,[2]pivotTable!$A$310:$A$615,0))/100*INDEX(gDP!BA$6:BA$271,MATCH(totalExpenditure!$A24,gDP!$B$6:$B$271)))</f>
        <v/>
      </c>
      <c r="CL24" s="77" t="str">
        <f>IF(INDEX([2]pivotTable!AM$310:AM$615,MATCH(totalExpenditure!$A24,[2]pivotTable!$A$310:$A$615,0))/100*INDEX(gDP!BB$6:BB$271,MATCH(totalExpenditure!$A24,gDP!$B$6:$B$271))=0,"",INDEX([2]pivotTable!AM$310:AM$615,MATCH(totalExpenditure!$A24,[2]pivotTable!$A$310:$A$615,0))/100*INDEX(gDP!BB$6:BB$271,MATCH(totalExpenditure!$A24,gDP!$B$6:$B$271)))</f>
        <v/>
      </c>
      <c r="CM24" s="77" t="str">
        <f>IF(INDEX([2]pivotTable!AN$310:AN$615,MATCH(totalExpenditure!$A24,[2]pivotTable!$A$310:$A$615,0))/100*INDEX(gDP!BC$6:BC$271,MATCH(totalExpenditure!$A24,gDP!$B$6:$B$271))=0,"",INDEX([2]pivotTable!AN$310:AN$615,MATCH(totalExpenditure!$A24,[2]pivotTable!$A$310:$A$615,0))/100*INDEX(gDP!BC$6:BC$271,MATCH(totalExpenditure!$A24,gDP!$B$6:$B$271)))</f>
        <v/>
      </c>
      <c r="CN24" s="77" t="str">
        <f>IF(INDEX([2]pivotTable!AO$310:AO$615,MATCH(totalExpenditure!$A24,[2]pivotTable!$A$310:$A$615,0))/100*INDEX(gDP!BD$6:BD$271,MATCH(totalExpenditure!$A24,gDP!$B$6:$B$271))=0,"",INDEX([2]pivotTable!AO$310:AO$615,MATCH(totalExpenditure!$A24,[2]pivotTable!$A$310:$A$615,0))/100*INDEX(gDP!BD$6:BD$271,MATCH(totalExpenditure!$A24,gDP!$B$6:$B$271)))</f>
        <v/>
      </c>
      <c r="CO24" s="77" t="str">
        <f>IF(INDEX([2]pivotTable!AP$310:AP$615,MATCH(totalExpenditure!$A24,[2]pivotTable!$A$310:$A$615,0))/100*INDEX(gDP!BE$6:BE$271,MATCH(totalExpenditure!$A24,gDP!$B$6:$B$271))=0,"",INDEX([2]pivotTable!AP$310:AP$615,MATCH(totalExpenditure!$A24,[2]pivotTable!$A$310:$A$615,0))/100*INDEX(gDP!BE$6:BE$271,MATCH(totalExpenditure!$A24,gDP!$B$6:$B$271)))</f>
        <v/>
      </c>
      <c r="CP24" s="77" t="str">
        <f>IF(INDEX([2]pivotTable!AQ$310:AQ$615,MATCH(totalExpenditure!$A24,[2]pivotTable!$A$310:$A$615,0))/100*INDEX(gDP!BF$6:BF$271,MATCH(totalExpenditure!$A24,gDP!$B$6:$B$271))=0,"",INDEX([2]pivotTable!AQ$310:AQ$615,MATCH(totalExpenditure!$A24,[2]pivotTable!$A$310:$A$615,0))/100*INDEX(gDP!BF$6:BF$271,MATCH(totalExpenditure!$A24,gDP!$B$6:$B$271)))</f>
        <v/>
      </c>
      <c r="CQ24" s="77" t="str">
        <f>IF(INDEX([2]pivotTable!AR$310:AR$615,MATCH(totalExpenditure!$A24,[2]pivotTable!$A$310:$A$615,0))/100*INDEX(gDP!BG$6:BG$271,MATCH(totalExpenditure!$A24,gDP!$B$6:$B$271))=0,"",INDEX([2]pivotTable!AR$310:AR$615,MATCH(totalExpenditure!$A24,[2]pivotTable!$A$310:$A$615,0))/100*INDEX(gDP!BG$6:BG$271,MATCH(totalExpenditure!$A24,gDP!$B$6:$B$271)))</f>
        <v/>
      </c>
      <c r="CR24" s="77" t="str">
        <f>IF(INDEX([2]pivotTable!AS$310:AS$615,MATCH(totalExpenditure!$A24,[2]pivotTable!$A$310:$A$615,0))/100*INDEX(gDP!BH$6:BH$271,MATCH(totalExpenditure!$A24,gDP!$B$6:$B$271))=0,"",INDEX([2]pivotTable!AS$310:AS$615,MATCH(totalExpenditure!$A24,[2]pivotTable!$A$310:$A$615,0))/100*INDEX(gDP!BH$6:BH$271,MATCH(totalExpenditure!$A24,gDP!$B$6:$B$271)))</f>
        <v/>
      </c>
      <c r="CS24" s="77" t="str">
        <f>IF(INDEX([2]pivotTable!AT$310:AT$615,MATCH(totalExpenditure!$A24,[2]pivotTable!$A$310:$A$615,0))/100*INDEX(gDP!BI$6:BI$271,MATCH(totalExpenditure!$A24,gDP!$B$6:$B$271))=0,"",INDEX([2]pivotTable!AT$310:AT$615,MATCH(totalExpenditure!$A24,[2]pivotTable!$A$310:$A$615,0))/100*INDEX(gDP!BI$6:BI$271,MATCH(totalExpenditure!$A24,gDP!$B$6:$B$271)))</f>
        <v/>
      </c>
      <c r="CT24" s="77">
        <f>IF(INDEX([2]pivotTable!AU$310:AU$615,MATCH(totalExpenditure!$A24,[2]pivotTable!$A$310:$A$615,0))/100*INDEX(gDP!BJ$6:BJ$271,MATCH(totalExpenditure!$A24,gDP!$B$6:$B$271))=0,"",INDEX([2]pivotTable!AU$310:AU$615,MATCH(totalExpenditure!$A24,[2]pivotTable!$A$310:$A$615,0))/100*INDEX(gDP!BJ$6:BJ$271,MATCH(totalExpenditure!$A24,gDP!$B$6:$B$271)))</f>
        <v>26803215.669153981</v>
      </c>
      <c r="CU24" s="77">
        <f>IF(INDEX([2]pivotTable!AV$310:AV$615,MATCH(totalExpenditure!$A24,[2]pivotTable!$A$310:$A$615,0))/100*INDEX(gDP!BK$6:BK$271,MATCH(totalExpenditure!$A24,gDP!$B$6:$B$271))=0,"",INDEX([2]pivotTable!AV$310:AV$615,MATCH(totalExpenditure!$A24,[2]pivotTable!$A$310:$A$615,0))/100*INDEX(gDP!BK$6:BK$271,MATCH(totalExpenditure!$A24,gDP!$B$6:$B$271)))</f>
        <v>60382251.640895158</v>
      </c>
      <c r="CV24" s="77">
        <f>IF(INDEX([2]pivotTable!AW$310:AW$615,MATCH(totalExpenditure!$A24,[2]pivotTable!$A$310:$A$615,0))/100*INDEX(gDP!BL$6:BL$271,MATCH(totalExpenditure!$A24,gDP!$B$6:$B$271))=0,"",INDEX([2]pivotTable!AW$310:AW$615,MATCH(totalExpenditure!$A24,[2]pivotTable!$A$310:$A$615,0))/100*INDEX(gDP!BL$6:BL$271,MATCH(totalExpenditure!$A24,gDP!$B$6:$B$271)))</f>
        <v>57718128.605990037</v>
      </c>
      <c r="CW24" s="77">
        <f>IF(INDEX([2]pivotTable!AX$310:AX$615,MATCH(totalExpenditure!$A24,[2]pivotTable!$A$310:$A$615,0))/100*INDEX(gDP!BM$6:BM$271,MATCH(totalExpenditure!$A24,gDP!$B$6:$B$271))=0,"",INDEX([2]pivotTable!AX$310:AX$615,MATCH(totalExpenditure!$A24,[2]pivotTable!$A$310:$A$615,0))/100*INDEX(gDP!BM$6:BM$271,MATCH(totalExpenditure!$A24,gDP!$B$6:$B$271)))</f>
        <v>60265035.804683961</v>
      </c>
      <c r="CX24" s="77">
        <f>IF(INDEX([2]pivotTable!AY$310:AY$615,MATCH(totalExpenditure!$A24,[2]pivotTable!$A$310:$A$615,0))/100*INDEX(gDP!BN$6:BN$271,MATCH(totalExpenditure!$A24,gDP!$B$6:$B$271))=0,"",INDEX([2]pivotTable!AY$310:AY$615,MATCH(totalExpenditure!$A24,[2]pivotTable!$A$310:$A$615,0))/100*INDEX(gDP!BN$6:BN$271,MATCH(totalExpenditure!$A24,gDP!$B$6:$B$271)))</f>
        <v>74644034.043923587</v>
      </c>
      <c r="CY24" s="77" t="str">
        <f>IF(INDEX([2]pivotTable!AZ$310:AZ$615,MATCH(totalExpenditure!$A24,[2]pivotTable!$A$310:$A$615,0))/100*INDEX(gDP!BO$6:BO$271,MATCH(totalExpenditure!$A24,gDP!$B$6:$B$271))=0,"",INDEX([2]pivotTable!AZ$310:AZ$615,MATCH(totalExpenditure!$A24,[2]pivotTable!$A$310:$A$615,0))/100*INDEX(gDP!BO$6:BO$271,MATCH(totalExpenditure!$A24,gDP!$B$6:$B$271)))</f>
        <v/>
      </c>
      <c r="CZ24" s="77" t="str">
        <f>IF(B24="","",IF(BA24="","",B24-B24+INDEX(gDP!Q$6:Q$271,MATCH(totalExpenditure!$A24,gDP!$B$6:$B$271))))</f>
        <v/>
      </c>
      <c r="DA24" s="77" t="str">
        <f>IF(C24="","",IF(BB24="","",C24-C24+INDEX(gDP!R$6:R$271,MATCH(totalExpenditure!$A24,gDP!$B$6:$B$271))))</f>
        <v/>
      </c>
      <c r="DB24" s="77" t="str">
        <f>IF(D24="","",IF(BC24="","",D24-D24+INDEX(gDP!S$6:S$271,MATCH(totalExpenditure!$A24,gDP!$B$6:$B$271))))</f>
        <v/>
      </c>
      <c r="DC24" s="77" t="str">
        <f>IF(E24="","",IF(BD24="","",E24-E24+INDEX(gDP!T$6:T$271,MATCH(totalExpenditure!$A24,gDP!$B$6:$B$271))))</f>
        <v/>
      </c>
      <c r="DD24" s="77" t="str">
        <f>IF(F24="","",IF(BE24="","",F24-F24+INDEX(gDP!U$6:U$271,MATCH(totalExpenditure!$A24,gDP!$B$6:$B$271))))</f>
        <v/>
      </c>
      <c r="DE24" s="77" t="str">
        <f>IF(G24="","",IF(BF24="","",G24-G24+INDEX(gDP!V$6:V$271,MATCH(totalExpenditure!$A24,gDP!$B$6:$B$271))))</f>
        <v/>
      </c>
      <c r="DF24" s="77" t="str">
        <f>IF(H24="","",IF(BG24="","",H24-H24+INDEX(gDP!W$6:W$271,MATCH(totalExpenditure!$A24,gDP!$B$6:$B$271))))</f>
        <v/>
      </c>
      <c r="DG24" s="77" t="str">
        <f>IF(I24="","",IF(BH24="","",I24-I24+INDEX(gDP!X$6:X$271,MATCH(totalExpenditure!$A24,gDP!$B$6:$B$271))))</f>
        <v/>
      </c>
      <c r="DH24" s="77" t="str">
        <f>IF(J24="","",IF(BI24="","",J24-J24+INDEX(gDP!Y$6:Y$271,MATCH(totalExpenditure!$A24,gDP!$B$6:$B$271))))</f>
        <v/>
      </c>
      <c r="DI24" s="77" t="str">
        <f>IF(K24="","",IF(BJ24="","",K24-K24+INDEX(gDP!Z$6:Z$271,MATCH(totalExpenditure!$A24,gDP!$B$6:$B$271))))</f>
        <v/>
      </c>
      <c r="DJ24" s="77" t="str">
        <f>IF(L24="","",IF(BK24="","",L24-L24+INDEX(gDP!AA$6:AA$271,MATCH(totalExpenditure!$A24,gDP!$B$6:$B$271))))</f>
        <v/>
      </c>
      <c r="DK24" s="77" t="str">
        <f>IF(M24="","",IF(BL24="","",M24-M24+INDEX(gDP!AB$6:AB$271,MATCH(totalExpenditure!$A24,gDP!$B$6:$B$271))))</f>
        <v/>
      </c>
      <c r="DL24" s="77" t="str">
        <f>IF(N24="","",IF(BM24="","",N24-N24+INDEX(gDP!AC$6:AC$271,MATCH(totalExpenditure!$A24,gDP!$B$6:$B$271))))</f>
        <v/>
      </c>
      <c r="DM24" s="77" t="str">
        <f>IF(O24="","",IF(BN24="","",O24-O24+INDEX(gDP!AD$6:AD$271,MATCH(totalExpenditure!$A24,gDP!$B$6:$B$271))))</f>
        <v/>
      </c>
      <c r="DN24" s="77" t="str">
        <f>IF(P24="","",IF(BO24="","",P24-P24+INDEX(gDP!AE$6:AE$271,MATCH(totalExpenditure!$A24,gDP!$B$6:$B$271))))</f>
        <v/>
      </c>
      <c r="DO24" s="77" t="str">
        <f>IF(Q24="","",IF(BP24="","",Q24-Q24+INDEX(gDP!AF$6:AF$271,MATCH(totalExpenditure!$A24,gDP!$B$6:$B$271))))</f>
        <v/>
      </c>
      <c r="DP24" s="77" t="str">
        <f>IF(R24="","",IF(BQ24="","",R24-R24+INDEX(gDP!AG$6:AG$271,MATCH(totalExpenditure!$A24,gDP!$B$6:$B$271))))</f>
        <v/>
      </c>
      <c r="DQ24" s="77" t="str">
        <f>IF(S24="","",IF(BR24="","",S24-S24+INDEX(gDP!AH$6:AH$271,MATCH(totalExpenditure!$A24,gDP!$B$6:$B$271))))</f>
        <v/>
      </c>
      <c r="DR24" s="77" t="str">
        <f>IF(T24="","",IF(BS24="","",T24-T24+INDEX(gDP!AI$6:AI$271,MATCH(totalExpenditure!$A24,gDP!$B$6:$B$271))))</f>
        <v/>
      </c>
      <c r="DS24" s="77" t="str">
        <f>IF(U24="","",IF(BT24="","",U24-U24+INDEX(gDP!AJ$6:AJ$271,MATCH(totalExpenditure!$A24,gDP!$B$6:$B$271))))</f>
        <v/>
      </c>
      <c r="DT24" s="77" t="str">
        <f>IF(V24="","",IF(BU24="","",V24-V24+INDEX(gDP!AK$6:AK$271,MATCH(totalExpenditure!$A24,gDP!$B$6:$B$271))))</f>
        <v/>
      </c>
      <c r="DU24" s="77" t="str">
        <f>IF(W24="","",IF(BV24="","",W24-W24+INDEX(gDP!AL$6:AL$271,MATCH(totalExpenditure!$A24,gDP!$B$6:$B$271))))</f>
        <v/>
      </c>
      <c r="DV24" s="77" t="str">
        <f>IF(X24="","",IF(BW24="","",X24-X24+INDEX(gDP!AM$6:AM$271,MATCH(totalExpenditure!$A24,gDP!$B$6:$B$271))))</f>
        <v/>
      </c>
      <c r="DW24" s="77" t="str">
        <f>IF(Y24="","",IF(BX24="","",Y24-Y24+INDEX(gDP!AN$6:AN$271,MATCH(totalExpenditure!$A24,gDP!$B$6:$B$271))))</f>
        <v/>
      </c>
      <c r="DX24" s="77" t="str">
        <f>IF(Z24="","",IF(BY24="","",Z24-Z24+INDEX(gDP!AO$6:AO$271,MATCH(totalExpenditure!$A24,gDP!$B$6:$B$271))))</f>
        <v/>
      </c>
      <c r="DY24" s="77" t="str">
        <f>IF(AA24="","",IF(BZ24="","",AA24-AA24+INDEX(gDP!AP$6:AP$271,MATCH(totalExpenditure!$A24,gDP!$B$6:$B$271))))</f>
        <v/>
      </c>
      <c r="DZ24" s="77" t="str">
        <f>IF(AB24="","",IF(CA24="","",AB24-AB24+INDEX(gDP!AQ$6:AQ$271,MATCH(totalExpenditure!$A24,gDP!$B$6:$B$271))))</f>
        <v/>
      </c>
      <c r="EA24" s="77" t="str">
        <f>IF(AC24="","",IF(CB24="","",AC24-AC24+INDEX(gDP!AR$6:AR$271,MATCH(totalExpenditure!$A24,gDP!$B$6:$B$271))))</f>
        <v/>
      </c>
      <c r="EB24" s="77" t="str">
        <f>IF(AD24="","",IF(CC24="","",AD24-AD24+INDEX(gDP!AS$6:AS$271,MATCH(totalExpenditure!$A24,gDP!$B$6:$B$271))))</f>
        <v/>
      </c>
      <c r="EC24" s="77" t="str">
        <f>IF(AE24="","",IF(CD24="","",AE24-AE24+INDEX(gDP!AT$6:AT$271,MATCH(totalExpenditure!$A24,gDP!$B$6:$B$271))))</f>
        <v/>
      </c>
      <c r="ED24" s="77" t="str">
        <f>IF(AF24="","",IF(CE24="","",AF24-AF24+INDEX(gDP!AU$6:AU$271,MATCH(totalExpenditure!$A24,gDP!$B$6:$B$271))))</f>
        <v/>
      </c>
      <c r="EE24" s="77" t="str">
        <f>IF(AG24="","",IF(CF24="","",AG24-AG24+INDEX(gDP!AV$6:AV$271,MATCH(totalExpenditure!$A24,gDP!$B$6:$B$271))))</f>
        <v/>
      </c>
      <c r="EF24" s="77" t="str">
        <f>IF(AH24="","",IF(CG24="","",AH24-AH24+INDEX(gDP!AW$6:AW$271,MATCH(totalExpenditure!$A24,gDP!$B$6:$B$271))))</f>
        <v/>
      </c>
      <c r="EG24" s="77" t="str">
        <f>IF(AI24="","",IF(CH24="","",AI24-AI24+INDEX(gDP!AX$6:AX$271,MATCH(totalExpenditure!$A24,gDP!$B$6:$B$271))))</f>
        <v/>
      </c>
      <c r="EH24" s="77" t="str">
        <f>IF(AJ24="","",IF(CI24="","",AJ24-AJ24+INDEX(gDP!AY$6:AY$271,MATCH(totalExpenditure!$A24,gDP!$B$6:$B$271))))</f>
        <v/>
      </c>
      <c r="EI24" s="77" t="str">
        <f>IF(AK24="","",IF(CJ24="","",AK24-AK24+INDEX(gDP!AZ$6:AZ$271,MATCH(totalExpenditure!$A24,gDP!$B$6:$B$271))))</f>
        <v/>
      </c>
      <c r="EJ24" s="77" t="str">
        <f>IF(AL24="","",IF(CK24="","",AL24-AL24+INDEX(gDP!BA$6:BA$271,MATCH(totalExpenditure!$A24,gDP!$B$6:$B$271))))</f>
        <v/>
      </c>
      <c r="EK24" s="77" t="str">
        <f>IF(AM24="","",IF(CL24="","",AM24-AM24+INDEX(gDP!BB$6:BB$271,MATCH(totalExpenditure!$A24,gDP!$B$6:$B$271))))</f>
        <v/>
      </c>
      <c r="EL24" s="77" t="str">
        <f>IF(AN24="","",IF(CM24="","",AN24-AN24+INDEX(gDP!BC$6:BC$271,MATCH(totalExpenditure!$A24,gDP!$B$6:$B$271))))</f>
        <v/>
      </c>
      <c r="EM24" s="77" t="str">
        <f>IF(AO24="","",IF(CN24="","",AO24-AO24+INDEX(gDP!BD$6:BD$271,MATCH(totalExpenditure!$A24,gDP!$B$6:$B$271))))</f>
        <v/>
      </c>
      <c r="EN24" s="77" t="str">
        <f>IF(AP24="","",IF(CO24="","",AP24-AP24+INDEX(gDP!BE$6:BE$271,MATCH(totalExpenditure!$A24,gDP!$B$6:$B$271))))</f>
        <v/>
      </c>
      <c r="EO24" s="77" t="str">
        <f>IF(AQ24="","",IF(CP24="","",AQ24-AQ24+INDEX(gDP!BF$6:BF$271,MATCH(totalExpenditure!$A24,gDP!$B$6:$B$271))))</f>
        <v/>
      </c>
      <c r="EP24" s="77" t="str">
        <f>IF(AR24="","",IF(CQ24="","",AR24-AR24+INDEX(gDP!BG$6:BG$271,MATCH(totalExpenditure!$A24,gDP!$B$6:$B$271))))</f>
        <v/>
      </c>
      <c r="EQ24" s="77" t="str">
        <f>IF(AS24="","",IF(CR24="","",AS24-AS24+INDEX(gDP!BH$6:BH$271,MATCH(totalExpenditure!$A24,gDP!$B$6:$B$271))))</f>
        <v/>
      </c>
      <c r="ER24" s="77" t="str">
        <f>IF(AT24="","",IF(CS24="","",AT24-AT24+INDEX(gDP!BI$6:BI$271,MATCH(totalExpenditure!$A24,gDP!$B$6:$B$271))))</f>
        <v/>
      </c>
      <c r="ES24" s="77">
        <f>IF(AU24="","",IF(CT24="","",AU24-AU24+INDEX(gDP!BJ$6:BJ$271,MATCH(totalExpenditure!$A24,gDP!$B$6:$B$271))))</f>
        <v>14106955615.3442</v>
      </c>
      <c r="ET24" s="77">
        <f>IF(AV24="","",IF(CU24="","",AV24-AV24+INDEX(gDP!BK$6:BK$271,MATCH(totalExpenditure!$A24,gDP!$B$6:$B$271))))</f>
        <v>15890066221.2882</v>
      </c>
      <c r="EU24" s="77">
        <f>IF(AW24="","",IF(CV24="","",AW24-AW24+INDEX(gDP!BL$6:BL$271,MATCH(totalExpenditure!$A24,gDP!$B$6:$B$271))))</f>
        <v>16032813501.6639</v>
      </c>
      <c r="EV24" s="77">
        <f>IF(AX24="","",IF(CW24="","",AX24-AX24+INDEX(gDP!BM$6:BM$271,MATCH(totalExpenditure!$A24,gDP!$B$6:$B$271))))</f>
        <v>17725010530.789398</v>
      </c>
      <c r="EW24" s="77">
        <f>IF(AY24="","",IF(CX24="","",AY24-AY24+INDEX(gDP!BN$6:BN$271,MATCH(totalExpenditure!$A24,gDP!$B$6:$B$271))))</f>
        <v>19643166853.664101</v>
      </c>
      <c r="EX24" s="77" t="str">
        <f>IF(AZ24="","",IF(CY24="","",AZ24-AZ24+INDEX(gDP!BO$6:BO$271,MATCH(totalExpenditure!$A24,gDP!$B$6:$B$271))))</f>
        <v/>
      </c>
    </row>
    <row r="25" spans="1:154" x14ac:dyDescent="0.35">
      <c r="A25" t="s">
        <v>259</v>
      </c>
      <c r="B25" s="77" t="str">
        <f>IF(INDEX([2]pivotTable!B$3:B$308,MATCH(totalExpenditure!$A25,[2]pivotTable!$A$3:$A$308,0))/100*INDEX(gDP!Q$6:Q$271,MATCH(totalExpenditure!$A25,gDP!$B$6:$B$271))=0,"",INDEX([2]pivotTable!B$3:B$308,MATCH(totalExpenditure!$A25,[2]pivotTable!$A$3:$A$308,0))/100*INDEX(gDP!Q$6:Q$271,MATCH(totalExpenditure!$A25,gDP!$B$6:$B$271)))</f>
        <v/>
      </c>
      <c r="C25" s="77" t="str">
        <f>IF(INDEX([2]pivotTable!C$3:C$308,MATCH(totalExpenditure!$A25,[2]pivotTable!$A$3:$A$308,0))/100*INDEX(gDP!R$6:R$271,MATCH(totalExpenditure!$A25,gDP!$B$6:$B$271))=0,"",INDEX([2]pivotTable!C$3:C$308,MATCH(totalExpenditure!$A25,[2]pivotTable!$A$3:$A$308,0))/100*INDEX(gDP!R$6:R$271,MATCH(totalExpenditure!$A25,gDP!$B$6:$B$271)))</f>
        <v/>
      </c>
      <c r="D25" s="77" t="str">
        <f>IF(INDEX([2]pivotTable!D$3:D$308,MATCH(totalExpenditure!$A25,[2]pivotTable!$A$3:$A$308,0))/100*INDEX(gDP!S$6:S$271,MATCH(totalExpenditure!$A25,gDP!$B$6:$B$271))=0,"",INDEX([2]pivotTable!D$3:D$308,MATCH(totalExpenditure!$A25,[2]pivotTable!$A$3:$A$308,0))/100*INDEX(gDP!S$6:S$271,MATCH(totalExpenditure!$A25,gDP!$B$6:$B$271)))</f>
        <v/>
      </c>
      <c r="E25" s="77" t="str">
        <f>IF(INDEX([2]pivotTable!E$3:E$308,MATCH(totalExpenditure!$A25,[2]pivotTable!$A$3:$A$308,0))/100*INDEX(gDP!T$6:T$271,MATCH(totalExpenditure!$A25,gDP!$B$6:$B$271))=0,"",INDEX([2]pivotTable!E$3:E$308,MATCH(totalExpenditure!$A25,[2]pivotTable!$A$3:$A$308,0))/100*INDEX(gDP!T$6:T$271,MATCH(totalExpenditure!$A25,gDP!$B$6:$B$271)))</f>
        <v/>
      </c>
      <c r="F25" s="77" t="str">
        <f>IF(INDEX([2]pivotTable!F$3:F$308,MATCH(totalExpenditure!$A25,[2]pivotTable!$A$3:$A$308,0))/100*INDEX(gDP!U$6:U$271,MATCH(totalExpenditure!$A25,gDP!$B$6:$B$271))=0,"",INDEX([2]pivotTable!F$3:F$308,MATCH(totalExpenditure!$A25,[2]pivotTable!$A$3:$A$308,0))/100*INDEX(gDP!U$6:U$271,MATCH(totalExpenditure!$A25,gDP!$B$6:$B$271)))</f>
        <v/>
      </c>
      <c r="G25" s="77" t="str">
        <f>IF(INDEX([2]pivotTable!G$3:G$308,MATCH(totalExpenditure!$A25,[2]pivotTable!$A$3:$A$308,0))/100*INDEX(gDP!V$6:V$271,MATCH(totalExpenditure!$A25,gDP!$B$6:$B$271))=0,"",INDEX([2]pivotTable!G$3:G$308,MATCH(totalExpenditure!$A25,[2]pivotTable!$A$3:$A$308,0))/100*INDEX(gDP!V$6:V$271,MATCH(totalExpenditure!$A25,gDP!$B$6:$B$271)))</f>
        <v/>
      </c>
      <c r="H25" s="77" t="str">
        <f>IF(INDEX([2]pivotTable!H$3:H$308,MATCH(totalExpenditure!$A25,[2]pivotTable!$A$3:$A$308,0))/100*INDEX(gDP!W$6:W$271,MATCH(totalExpenditure!$A25,gDP!$B$6:$B$271))=0,"",INDEX([2]pivotTable!H$3:H$308,MATCH(totalExpenditure!$A25,[2]pivotTable!$A$3:$A$308,0))/100*INDEX(gDP!W$6:W$271,MATCH(totalExpenditure!$A25,gDP!$B$6:$B$271)))</f>
        <v/>
      </c>
      <c r="I25" s="77" t="str">
        <f>IF(INDEX([2]pivotTable!I$3:I$308,MATCH(totalExpenditure!$A25,[2]pivotTable!$A$3:$A$308,0))/100*INDEX(gDP!X$6:X$271,MATCH(totalExpenditure!$A25,gDP!$B$6:$B$271))=0,"",INDEX([2]pivotTable!I$3:I$308,MATCH(totalExpenditure!$A25,[2]pivotTable!$A$3:$A$308,0))/100*INDEX(gDP!X$6:X$271,MATCH(totalExpenditure!$A25,gDP!$B$6:$B$271)))</f>
        <v/>
      </c>
      <c r="J25" s="77" t="str">
        <f>IF(INDEX([2]pivotTable!J$3:J$308,MATCH(totalExpenditure!$A25,[2]pivotTable!$A$3:$A$308,0))/100*INDEX(gDP!Y$6:Y$271,MATCH(totalExpenditure!$A25,gDP!$B$6:$B$271))=0,"",INDEX([2]pivotTable!J$3:J$308,MATCH(totalExpenditure!$A25,[2]pivotTable!$A$3:$A$308,0))/100*INDEX(gDP!Y$6:Y$271,MATCH(totalExpenditure!$A25,gDP!$B$6:$B$271)))</f>
        <v/>
      </c>
      <c r="K25" s="77" t="str">
        <f>IF(INDEX([2]pivotTable!K$3:K$308,MATCH(totalExpenditure!$A25,[2]pivotTable!$A$3:$A$308,0))/100*INDEX(gDP!Z$6:Z$271,MATCH(totalExpenditure!$A25,gDP!$B$6:$B$271))=0,"",INDEX([2]pivotTable!K$3:K$308,MATCH(totalExpenditure!$A25,[2]pivotTable!$A$3:$A$308,0))/100*INDEX(gDP!Z$6:Z$271,MATCH(totalExpenditure!$A25,gDP!$B$6:$B$271)))</f>
        <v/>
      </c>
      <c r="L25" s="77" t="str">
        <f>IF(INDEX([2]pivotTable!L$3:L$308,MATCH(totalExpenditure!$A25,[2]pivotTable!$A$3:$A$308,0))/100*INDEX(gDP!AA$6:AA$271,MATCH(totalExpenditure!$A25,gDP!$B$6:$B$271))=0,"",INDEX([2]pivotTable!L$3:L$308,MATCH(totalExpenditure!$A25,[2]pivotTable!$A$3:$A$308,0))/100*INDEX(gDP!AA$6:AA$271,MATCH(totalExpenditure!$A25,gDP!$B$6:$B$271)))</f>
        <v/>
      </c>
      <c r="M25" s="77" t="str">
        <f>IF(INDEX([2]pivotTable!M$3:M$308,MATCH(totalExpenditure!$A25,[2]pivotTable!$A$3:$A$308,0))/100*INDEX(gDP!AB$6:AB$271,MATCH(totalExpenditure!$A25,gDP!$B$6:$B$271))=0,"",INDEX([2]pivotTable!M$3:M$308,MATCH(totalExpenditure!$A25,[2]pivotTable!$A$3:$A$308,0))/100*INDEX(gDP!AB$6:AB$271,MATCH(totalExpenditure!$A25,gDP!$B$6:$B$271)))</f>
        <v/>
      </c>
      <c r="N25" s="77" t="str">
        <f>IF(INDEX([2]pivotTable!N$3:N$308,MATCH(totalExpenditure!$A25,[2]pivotTable!$A$3:$A$308,0))/100*INDEX(gDP!AC$6:AC$271,MATCH(totalExpenditure!$A25,gDP!$B$6:$B$271))=0,"",INDEX([2]pivotTable!N$3:N$308,MATCH(totalExpenditure!$A25,[2]pivotTable!$A$3:$A$308,0))/100*INDEX(gDP!AC$6:AC$271,MATCH(totalExpenditure!$A25,gDP!$B$6:$B$271)))</f>
        <v/>
      </c>
      <c r="O25" s="77" t="str">
        <f>IF(INDEX([2]pivotTable!O$3:O$308,MATCH(totalExpenditure!$A25,[2]pivotTable!$A$3:$A$308,0))/100*INDEX(gDP!AD$6:AD$271,MATCH(totalExpenditure!$A25,gDP!$B$6:$B$271))=0,"",INDEX([2]pivotTable!O$3:O$308,MATCH(totalExpenditure!$A25,[2]pivotTable!$A$3:$A$308,0))/100*INDEX(gDP!AD$6:AD$271,MATCH(totalExpenditure!$A25,gDP!$B$6:$B$271)))</f>
        <v/>
      </c>
      <c r="P25" s="77" t="str">
        <f>IF(INDEX([2]pivotTable!P$3:P$308,MATCH(totalExpenditure!$A25,[2]pivotTable!$A$3:$A$308,0))/100*INDEX(gDP!AE$6:AE$271,MATCH(totalExpenditure!$A25,gDP!$B$6:$B$271))=0,"",INDEX([2]pivotTable!P$3:P$308,MATCH(totalExpenditure!$A25,[2]pivotTable!$A$3:$A$308,0))/100*INDEX(gDP!AE$6:AE$271,MATCH(totalExpenditure!$A25,gDP!$B$6:$B$271)))</f>
        <v/>
      </c>
      <c r="Q25" s="77" t="str">
        <f>IF(INDEX([2]pivotTable!Q$3:Q$308,MATCH(totalExpenditure!$A25,[2]pivotTable!$A$3:$A$308,0))/100*INDEX(gDP!AF$6:AF$271,MATCH(totalExpenditure!$A25,gDP!$B$6:$B$271))=0,"",INDEX([2]pivotTable!Q$3:Q$308,MATCH(totalExpenditure!$A25,[2]pivotTable!$A$3:$A$308,0))/100*INDEX(gDP!AF$6:AF$271,MATCH(totalExpenditure!$A25,gDP!$B$6:$B$271)))</f>
        <v/>
      </c>
      <c r="R25" s="77" t="str">
        <f>IF(INDEX([2]pivotTable!R$3:R$308,MATCH(totalExpenditure!$A25,[2]pivotTable!$A$3:$A$308,0))/100*INDEX(gDP!AG$6:AG$271,MATCH(totalExpenditure!$A25,gDP!$B$6:$B$271))=0,"",INDEX([2]pivotTable!R$3:R$308,MATCH(totalExpenditure!$A25,[2]pivotTable!$A$3:$A$308,0))/100*INDEX(gDP!AG$6:AG$271,MATCH(totalExpenditure!$A25,gDP!$B$6:$B$271)))</f>
        <v/>
      </c>
      <c r="S25" s="77" t="str">
        <f>IF(INDEX([2]pivotTable!S$3:S$308,MATCH(totalExpenditure!$A25,[2]pivotTable!$A$3:$A$308,0))/100*INDEX(gDP!AH$6:AH$271,MATCH(totalExpenditure!$A25,gDP!$B$6:$B$271))=0,"",INDEX([2]pivotTable!S$3:S$308,MATCH(totalExpenditure!$A25,[2]pivotTable!$A$3:$A$308,0))/100*INDEX(gDP!AH$6:AH$271,MATCH(totalExpenditure!$A25,gDP!$B$6:$B$271)))</f>
        <v/>
      </c>
      <c r="T25" s="77" t="str">
        <f>IF(INDEX([2]pivotTable!T$3:T$308,MATCH(totalExpenditure!$A25,[2]pivotTable!$A$3:$A$308,0))/100*INDEX(gDP!AI$6:AI$271,MATCH(totalExpenditure!$A25,gDP!$B$6:$B$271))=0,"",INDEX([2]pivotTable!T$3:T$308,MATCH(totalExpenditure!$A25,[2]pivotTable!$A$3:$A$308,0))/100*INDEX(gDP!AI$6:AI$271,MATCH(totalExpenditure!$A25,gDP!$B$6:$B$271)))</f>
        <v/>
      </c>
      <c r="U25" s="77" t="str">
        <f>IF(INDEX([2]pivotTable!U$3:U$308,MATCH(totalExpenditure!$A25,[2]pivotTable!$A$3:$A$308,0))/100*INDEX(gDP!AJ$6:AJ$271,MATCH(totalExpenditure!$A25,gDP!$B$6:$B$271))=0,"",INDEX([2]pivotTable!U$3:U$308,MATCH(totalExpenditure!$A25,[2]pivotTable!$A$3:$A$308,0))/100*INDEX(gDP!AJ$6:AJ$271,MATCH(totalExpenditure!$A25,gDP!$B$6:$B$271)))</f>
        <v/>
      </c>
      <c r="V25" s="77" t="str">
        <f>IF(INDEX([2]pivotTable!V$3:V$308,MATCH(totalExpenditure!$A25,[2]pivotTable!$A$3:$A$308,0))/100*INDEX(gDP!AK$6:AK$271,MATCH(totalExpenditure!$A25,gDP!$B$6:$B$271))=0,"",INDEX([2]pivotTable!V$3:V$308,MATCH(totalExpenditure!$A25,[2]pivotTable!$A$3:$A$308,0))/100*INDEX(gDP!AK$6:AK$271,MATCH(totalExpenditure!$A25,gDP!$B$6:$B$271)))</f>
        <v/>
      </c>
      <c r="W25" s="77" t="str">
        <f>IF(INDEX([2]pivotTable!W$3:W$308,MATCH(totalExpenditure!$A25,[2]pivotTable!$A$3:$A$308,0))/100*INDEX(gDP!AL$6:AL$271,MATCH(totalExpenditure!$A25,gDP!$B$6:$B$271))=0,"",INDEX([2]pivotTable!W$3:W$308,MATCH(totalExpenditure!$A25,[2]pivotTable!$A$3:$A$308,0))/100*INDEX(gDP!AL$6:AL$271,MATCH(totalExpenditure!$A25,gDP!$B$6:$B$271)))</f>
        <v/>
      </c>
      <c r="X25" s="77" t="str">
        <f>IF(INDEX([2]pivotTable!X$3:X$308,MATCH(totalExpenditure!$A25,[2]pivotTable!$A$3:$A$308,0))/100*INDEX(gDP!AM$6:AM$271,MATCH(totalExpenditure!$A25,gDP!$B$6:$B$271))=0,"",INDEX([2]pivotTable!X$3:X$308,MATCH(totalExpenditure!$A25,[2]pivotTable!$A$3:$A$308,0))/100*INDEX(gDP!AM$6:AM$271,MATCH(totalExpenditure!$A25,gDP!$B$6:$B$271)))</f>
        <v/>
      </c>
      <c r="Y25" s="77" t="str">
        <f>IF(INDEX([2]pivotTable!Y$3:Y$308,MATCH(totalExpenditure!$A25,[2]pivotTable!$A$3:$A$308,0))/100*INDEX(gDP!AN$6:AN$271,MATCH(totalExpenditure!$A25,gDP!$B$6:$B$271))=0,"",INDEX([2]pivotTable!Y$3:Y$308,MATCH(totalExpenditure!$A25,[2]pivotTable!$A$3:$A$308,0))/100*INDEX(gDP!AN$6:AN$271,MATCH(totalExpenditure!$A25,gDP!$B$6:$B$271)))</f>
        <v/>
      </c>
      <c r="Z25" s="77" t="str">
        <f>IF(INDEX([2]pivotTable!Z$3:Z$308,MATCH(totalExpenditure!$A25,[2]pivotTable!$A$3:$A$308,0))/100*INDEX(gDP!AO$6:AO$271,MATCH(totalExpenditure!$A25,gDP!$B$6:$B$271))=0,"",INDEX([2]pivotTable!Z$3:Z$308,MATCH(totalExpenditure!$A25,[2]pivotTable!$A$3:$A$308,0))/100*INDEX(gDP!AO$6:AO$271,MATCH(totalExpenditure!$A25,gDP!$B$6:$B$271)))</f>
        <v/>
      </c>
      <c r="AA25" s="77" t="str">
        <f>IF(INDEX([2]pivotTable!AA$3:AA$308,MATCH(totalExpenditure!$A25,[2]pivotTable!$A$3:$A$308,0))/100*INDEX(gDP!AP$6:AP$271,MATCH(totalExpenditure!$A25,gDP!$B$6:$B$271))=0,"",INDEX([2]pivotTable!AA$3:AA$308,MATCH(totalExpenditure!$A25,[2]pivotTable!$A$3:$A$308,0))/100*INDEX(gDP!AP$6:AP$271,MATCH(totalExpenditure!$A25,gDP!$B$6:$B$271)))</f>
        <v/>
      </c>
      <c r="AB25" s="77" t="str">
        <f>IF(INDEX([2]pivotTable!AB$3:AB$308,MATCH(totalExpenditure!$A25,[2]pivotTable!$A$3:$A$308,0))/100*INDEX(gDP!AQ$6:AQ$271,MATCH(totalExpenditure!$A25,gDP!$B$6:$B$271))=0,"",INDEX([2]pivotTable!AB$3:AB$308,MATCH(totalExpenditure!$A25,[2]pivotTable!$A$3:$A$308,0))/100*INDEX(gDP!AQ$6:AQ$271,MATCH(totalExpenditure!$A25,gDP!$B$6:$B$271)))</f>
        <v/>
      </c>
      <c r="AC25" s="77" t="str">
        <f>IF(INDEX([2]pivotTable!AC$3:AC$308,MATCH(totalExpenditure!$A25,[2]pivotTable!$A$3:$A$308,0))/100*INDEX(gDP!AR$6:AR$271,MATCH(totalExpenditure!$A25,gDP!$B$6:$B$271))=0,"",INDEX([2]pivotTable!AC$3:AC$308,MATCH(totalExpenditure!$A25,[2]pivotTable!$A$3:$A$308,0))/100*INDEX(gDP!AR$6:AR$271,MATCH(totalExpenditure!$A25,gDP!$B$6:$B$271)))</f>
        <v/>
      </c>
      <c r="AD25" s="77" t="str">
        <f>IF(INDEX([2]pivotTable!AD$3:AD$308,MATCH(totalExpenditure!$A25,[2]pivotTable!$A$3:$A$308,0))/100*INDEX(gDP!AS$6:AS$271,MATCH(totalExpenditure!$A25,gDP!$B$6:$B$271))=0,"",INDEX([2]pivotTable!AD$3:AD$308,MATCH(totalExpenditure!$A25,[2]pivotTable!$A$3:$A$308,0))/100*INDEX(gDP!AS$6:AS$271,MATCH(totalExpenditure!$A25,gDP!$B$6:$B$271)))</f>
        <v/>
      </c>
      <c r="AE25" s="77">
        <f>IF(INDEX([2]pivotTable!AE$3:AE$308,MATCH(totalExpenditure!$A25,[2]pivotTable!$A$3:$A$308,0))/100*INDEX(gDP!AT$6:AT$271,MATCH(totalExpenditure!$A25,gDP!$B$6:$B$271))=0,"",INDEX([2]pivotTable!AE$3:AE$308,MATCH(totalExpenditure!$A25,[2]pivotTable!$A$3:$A$308,0))/100*INDEX(gDP!AT$6:AT$271,MATCH(totalExpenditure!$A25,gDP!$B$6:$B$271)))</f>
        <v>588505059.30318725</v>
      </c>
      <c r="AF25" s="77">
        <f>IF(INDEX([2]pivotTable!AF$3:AF$308,MATCH(totalExpenditure!$A25,[2]pivotTable!$A$3:$A$308,0))/100*INDEX(gDP!AU$6:AU$271,MATCH(totalExpenditure!$A25,gDP!$B$6:$B$271))=0,"",INDEX([2]pivotTable!AF$3:AF$308,MATCH(totalExpenditure!$A25,[2]pivotTable!$A$3:$A$308,0))/100*INDEX(gDP!AU$6:AU$271,MATCH(totalExpenditure!$A25,gDP!$B$6:$B$271)))</f>
        <v>596492488.24656117</v>
      </c>
      <c r="AG25" s="77">
        <f>IF(INDEX([2]pivotTable!AG$3:AG$308,MATCH(totalExpenditure!$A25,[2]pivotTable!$A$3:$A$308,0))/100*INDEX(gDP!AV$6:AV$271,MATCH(totalExpenditure!$A25,gDP!$B$6:$B$271))=0,"",INDEX([2]pivotTable!AG$3:AG$308,MATCH(totalExpenditure!$A25,[2]pivotTable!$A$3:$A$308,0))/100*INDEX(gDP!AV$6:AV$271,MATCH(totalExpenditure!$A25,gDP!$B$6:$B$271)))</f>
        <v>595573398.96373034</v>
      </c>
      <c r="AH25" s="77">
        <f>IF(INDEX([2]pivotTable!AH$3:AH$308,MATCH(totalExpenditure!$A25,[2]pivotTable!$A$3:$A$308,0))/100*INDEX(gDP!AW$6:AW$271,MATCH(totalExpenditure!$A25,gDP!$B$6:$B$271))=0,"",INDEX([2]pivotTable!AH$3:AH$308,MATCH(totalExpenditure!$A25,[2]pivotTable!$A$3:$A$308,0))/100*INDEX(gDP!AW$6:AW$271,MATCH(totalExpenditure!$A25,gDP!$B$6:$B$271)))</f>
        <v>618531170.37540376</v>
      </c>
      <c r="AI25" s="77">
        <f>IF(INDEX([2]pivotTable!AI$3:AI$308,MATCH(totalExpenditure!$A25,[2]pivotTable!$A$3:$A$308,0))/100*INDEX(gDP!AX$6:AX$271,MATCH(totalExpenditure!$A25,gDP!$B$6:$B$271))=0,"",INDEX([2]pivotTable!AI$3:AI$308,MATCH(totalExpenditure!$A25,[2]pivotTable!$A$3:$A$308,0))/100*INDEX(gDP!AX$6:AX$271,MATCH(totalExpenditure!$A25,gDP!$B$6:$B$271)))</f>
        <v>694760014.29862595</v>
      </c>
      <c r="AJ25" s="77">
        <f>IF(INDEX([2]pivotTable!AJ$3:AJ$308,MATCH(totalExpenditure!$A25,[2]pivotTable!$A$3:$A$308,0))/100*INDEX(gDP!AY$6:AY$271,MATCH(totalExpenditure!$A25,gDP!$B$6:$B$271))=0,"",INDEX([2]pivotTable!AJ$3:AJ$308,MATCH(totalExpenditure!$A25,[2]pivotTable!$A$3:$A$308,0))/100*INDEX(gDP!AY$6:AY$271,MATCH(totalExpenditure!$A25,gDP!$B$6:$B$271)))</f>
        <v>725136930.28735042</v>
      </c>
      <c r="AK25" s="77">
        <f>IF(INDEX([2]pivotTable!AK$3:AK$308,MATCH(totalExpenditure!$A25,[2]pivotTable!$A$3:$A$308,0))/100*INDEX(gDP!AZ$6:AZ$271,MATCH(totalExpenditure!$A25,gDP!$B$6:$B$271))=0,"",INDEX([2]pivotTable!AK$3:AK$308,MATCH(totalExpenditure!$A25,[2]pivotTable!$A$3:$A$308,0))/100*INDEX(gDP!AZ$6:AZ$271,MATCH(totalExpenditure!$A25,gDP!$B$6:$B$271)))</f>
        <v>891650423.82478392</v>
      </c>
      <c r="AL25" s="77">
        <f>IF(INDEX([2]pivotTable!AL$3:AL$308,MATCH(totalExpenditure!$A25,[2]pivotTable!$A$3:$A$308,0))/100*INDEX(gDP!BA$6:BA$271,MATCH(totalExpenditure!$A25,gDP!$B$6:$B$271))=0,"",INDEX([2]pivotTable!AL$3:AL$308,MATCH(totalExpenditure!$A25,[2]pivotTable!$A$3:$A$308,0))/100*INDEX(gDP!BA$6:BA$271,MATCH(totalExpenditure!$A25,gDP!$B$6:$B$271)))</f>
        <v>971352172.91956949</v>
      </c>
      <c r="AM25" s="77">
        <f>IF(INDEX([2]pivotTable!AM$3:AM$308,MATCH(totalExpenditure!$A25,[2]pivotTable!$A$3:$A$308,0))/100*INDEX(gDP!BB$6:BB$271,MATCH(totalExpenditure!$A25,gDP!$B$6:$B$271))=0,"",INDEX([2]pivotTable!AM$3:AM$308,MATCH(totalExpenditure!$A25,[2]pivotTable!$A$3:$A$308,0))/100*INDEX(gDP!BB$6:BB$271,MATCH(totalExpenditure!$A25,gDP!$B$6:$B$271)))</f>
        <v>901781394.47009683</v>
      </c>
      <c r="AN25" s="77">
        <f>IF(INDEX([2]pivotTable!AN$3:AN$308,MATCH(totalExpenditure!$A25,[2]pivotTable!$A$3:$A$308,0))/100*INDEX(gDP!BC$6:BC$271,MATCH(totalExpenditure!$A25,gDP!$B$6:$B$271))=0,"",INDEX([2]pivotTable!AN$3:AN$308,MATCH(totalExpenditure!$A25,[2]pivotTable!$A$3:$A$308,0))/100*INDEX(gDP!BC$6:BC$271,MATCH(totalExpenditure!$A25,gDP!$B$6:$B$271)))</f>
        <v>1244975841.3026881</v>
      </c>
      <c r="AO25" s="77">
        <f>IF(INDEX([2]pivotTable!AO$3:AO$308,MATCH(totalExpenditure!$A25,[2]pivotTable!$A$3:$A$308,0))/100*INDEX(gDP!BD$6:BD$271,MATCH(totalExpenditure!$A25,gDP!$B$6:$B$271))=0,"",INDEX([2]pivotTable!AO$3:AO$308,MATCH(totalExpenditure!$A25,[2]pivotTable!$A$3:$A$308,0))/100*INDEX(gDP!BD$6:BD$271,MATCH(totalExpenditure!$A25,gDP!$B$6:$B$271)))</f>
        <v>1581872040.0078564</v>
      </c>
      <c r="AP25" s="77">
        <f>IF(INDEX([2]pivotTable!AP$3:AP$308,MATCH(totalExpenditure!$A25,[2]pivotTable!$A$3:$A$308,0))/100*INDEX(gDP!BE$6:BE$271,MATCH(totalExpenditure!$A25,gDP!$B$6:$B$271))=0,"",INDEX([2]pivotTable!AP$3:AP$308,MATCH(totalExpenditure!$A25,[2]pivotTable!$A$3:$A$308,0))/100*INDEX(gDP!BE$6:BE$271,MATCH(totalExpenditure!$A25,gDP!$B$6:$B$271)))</f>
        <v>1679715412.7988529</v>
      </c>
      <c r="AQ25" s="77">
        <f>IF(INDEX([2]pivotTable!AQ$3:AQ$308,MATCH(totalExpenditure!$A25,[2]pivotTable!$A$3:$A$308,0))/100*INDEX(gDP!BF$6:BF$271,MATCH(totalExpenditure!$A25,gDP!$B$6:$B$271))=0,"",INDEX([2]pivotTable!AQ$3:AQ$308,MATCH(totalExpenditure!$A25,[2]pivotTable!$A$3:$A$308,0))/100*INDEX(gDP!BF$6:BF$271,MATCH(totalExpenditure!$A25,gDP!$B$6:$B$271)))</f>
        <v>1649988530.5973191</v>
      </c>
      <c r="AR25" s="77">
        <f>IF(INDEX([2]pivotTable!AR$3:AR$308,MATCH(totalExpenditure!$A25,[2]pivotTable!$A$3:$A$308,0))/100*INDEX(gDP!BG$6:BG$271,MATCH(totalExpenditure!$A25,gDP!$B$6:$B$271))=0,"",INDEX([2]pivotTable!AR$3:AR$308,MATCH(totalExpenditure!$A25,[2]pivotTable!$A$3:$A$308,0))/100*INDEX(gDP!BG$6:BG$271,MATCH(totalExpenditure!$A25,gDP!$B$6:$B$271)))</f>
        <v>2126505316.9144366</v>
      </c>
      <c r="AS25" s="77">
        <f>IF(INDEX([2]pivotTable!AS$3:AS$308,MATCH(totalExpenditure!$A25,[2]pivotTable!$A$3:$A$308,0))/100*INDEX(gDP!BH$6:BH$271,MATCH(totalExpenditure!$A25,gDP!$B$6:$B$271))=0,"",INDEX([2]pivotTable!AS$3:AS$308,MATCH(totalExpenditure!$A25,[2]pivotTable!$A$3:$A$308,0))/100*INDEX(gDP!BH$6:BH$271,MATCH(totalExpenditure!$A25,gDP!$B$6:$B$271)))</f>
        <v>2263700652.1305752</v>
      </c>
      <c r="AT25" s="77">
        <f>IF(INDEX([2]pivotTable!AT$3:AT$308,MATCH(totalExpenditure!$A25,[2]pivotTable!$A$3:$A$308,0))/100*INDEX(gDP!BI$6:BI$271,MATCH(totalExpenditure!$A25,gDP!$B$6:$B$271))=0,"",INDEX([2]pivotTable!AT$3:AT$308,MATCH(totalExpenditure!$A25,[2]pivotTable!$A$3:$A$308,0))/100*INDEX(gDP!BI$6:BI$271,MATCH(totalExpenditure!$A25,gDP!$B$6:$B$271)))</f>
        <v>3129649272.9053054</v>
      </c>
      <c r="AU25" s="77" t="str">
        <f>IF(INDEX([2]pivotTable!AU$3:AU$308,MATCH(totalExpenditure!$A25,[2]pivotTable!$A$3:$A$308,0))/100*INDEX(gDP!BJ$6:BJ$271,MATCH(totalExpenditure!$A25,gDP!$B$6:$B$271))=0,"",INDEX([2]pivotTable!AU$3:AU$308,MATCH(totalExpenditure!$A25,[2]pivotTable!$A$3:$A$308,0))/100*INDEX(gDP!BJ$6:BJ$271,MATCH(totalExpenditure!$A25,gDP!$B$6:$B$271)))</f>
        <v/>
      </c>
      <c r="AV25" s="77" t="str">
        <f>IF(INDEX([2]pivotTable!AV$3:AV$308,MATCH(totalExpenditure!$A25,[2]pivotTable!$A$3:$A$308,0))/100*INDEX(gDP!BK$6:BK$271,MATCH(totalExpenditure!$A25,gDP!$B$6:$B$271))=0,"",INDEX([2]pivotTable!AV$3:AV$308,MATCH(totalExpenditure!$A25,[2]pivotTable!$A$3:$A$308,0))/100*INDEX(gDP!BK$6:BK$271,MATCH(totalExpenditure!$A25,gDP!$B$6:$B$271)))</f>
        <v/>
      </c>
      <c r="AW25" s="77" t="str">
        <f>IF(INDEX([2]pivotTable!AW$3:AW$308,MATCH(totalExpenditure!$A25,[2]pivotTable!$A$3:$A$308,0))/100*INDEX(gDP!BL$6:BL$271,MATCH(totalExpenditure!$A25,gDP!$B$6:$B$271))=0,"",INDEX([2]pivotTable!AW$3:AW$308,MATCH(totalExpenditure!$A25,[2]pivotTable!$A$3:$A$308,0))/100*INDEX(gDP!BL$6:BL$271,MATCH(totalExpenditure!$A25,gDP!$B$6:$B$271)))</f>
        <v/>
      </c>
      <c r="AX25" s="77" t="str">
        <f>IF(INDEX([2]pivotTable!AX$3:AX$308,MATCH(totalExpenditure!$A25,[2]pivotTable!$A$3:$A$308,0))/100*INDEX(gDP!BM$6:BM$271,MATCH(totalExpenditure!$A25,gDP!$B$6:$B$271))=0,"",INDEX([2]pivotTable!AX$3:AX$308,MATCH(totalExpenditure!$A25,[2]pivotTable!$A$3:$A$308,0))/100*INDEX(gDP!BM$6:BM$271,MATCH(totalExpenditure!$A25,gDP!$B$6:$B$271)))</f>
        <v/>
      </c>
      <c r="AY25" s="77" t="str">
        <f>IF(INDEX([2]pivotTable!AY$3:AY$308,MATCH(totalExpenditure!$A25,[2]pivotTable!$A$3:$A$308,0))/100*INDEX(gDP!BN$6:BN$271,MATCH(totalExpenditure!$A25,gDP!$B$6:$B$271))=0,"",INDEX([2]pivotTable!AY$3:AY$308,MATCH(totalExpenditure!$A25,[2]pivotTable!$A$3:$A$308,0))/100*INDEX(gDP!BN$6:BN$271,MATCH(totalExpenditure!$A25,gDP!$B$6:$B$271)))</f>
        <v/>
      </c>
      <c r="AZ25" s="77" t="str">
        <f>IF(INDEX([2]pivotTable!AZ$3:AZ$308,MATCH(totalExpenditure!$A25,[2]pivotTable!$A$3:$A$308,0))/100*INDEX(gDP!BO$6:BO$271,MATCH(totalExpenditure!$A25,gDP!$B$6:$B$271))=0,"",INDEX([2]pivotTable!AZ$3:AZ$308,MATCH(totalExpenditure!$A25,[2]pivotTable!$A$3:$A$308,0))/100*INDEX(gDP!BO$6:BO$271,MATCH(totalExpenditure!$A25,gDP!$B$6:$B$271)))</f>
        <v/>
      </c>
      <c r="BA25" s="77" t="str">
        <f>IF(INDEX([2]pivotTable!B$310:B$615,MATCH(totalExpenditure!$A25,[2]pivotTable!$A$310:$A$615,0))/100*INDEX(gDP!Q$6:Q$271,MATCH(totalExpenditure!$A25,gDP!$B$6:$B$271))=0,"",INDEX([2]pivotTable!B$310:B$615,MATCH(totalExpenditure!$A25,[2]pivotTable!$A$310:$A$615,0))/100*INDEX(gDP!Q$6:Q$271,MATCH(totalExpenditure!$A25,gDP!$B$6:$B$271)))</f>
        <v/>
      </c>
      <c r="BB25" s="77" t="str">
        <f>IF(INDEX([2]pivotTable!C$310:C$615,MATCH(totalExpenditure!$A25,[2]pivotTable!$A$310:$A$615,0))/100*INDEX(gDP!R$6:R$271,MATCH(totalExpenditure!$A25,gDP!$B$6:$B$271))=0,"",INDEX([2]pivotTable!C$310:C$615,MATCH(totalExpenditure!$A25,[2]pivotTable!$A$310:$A$615,0))/100*INDEX(gDP!R$6:R$271,MATCH(totalExpenditure!$A25,gDP!$B$6:$B$271)))</f>
        <v/>
      </c>
      <c r="BC25" s="77" t="str">
        <f>IF(INDEX([2]pivotTable!D$310:D$615,MATCH(totalExpenditure!$A25,[2]pivotTable!$A$310:$A$615,0))/100*INDEX(gDP!S$6:S$271,MATCH(totalExpenditure!$A25,gDP!$B$6:$B$271))=0,"",INDEX([2]pivotTable!D$310:D$615,MATCH(totalExpenditure!$A25,[2]pivotTable!$A$310:$A$615,0))/100*INDEX(gDP!S$6:S$271,MATCH(totalExpenditure!$A25,gDP!$B$6:$B$271)))</f>
        <v/>
      </c>
      <c r="BD25" s="77" t="str">
        <f>IF(INDEX([2]pivotTable!E$310:E$615,MATCH(totalExpenditure!$A25,[2]pivotTable!$A$310:$A$615,0))/100*INDEX(gDP!T$6:T$271,MATCH(totalExpenditure!$A25,gDP!$B$6:$B$271))=0,"",INDEX([2]pivotTable!E$310:E$615,MATCH(totalExpenditure!$A25,[2]pivotTable!$A$310:$A$615,0))/100*INDEX(gDP!T$6:T$271,MATCH(totalExpenditure!$A25,gDP!$B$6:$B$271)))</f>
        <v/>
      </c>
      <c r="BE25" s="77" t="str">
        <f>IF(INDEX([2]pivotTable!F$310:F$615,MATCH(totalExpenditure!$A25,[2]pivotTable!$A$310:$A$615,0))/100*INDEX(gDP!U$6:U$271,MATCH(totalExpenditure!$A25,gDP!$B$6:$B$271))=0,"",INDEX([2]pivotTable!F$310:F$615,MATCH(totalExpenditure!$A25,[2]pivotTable!$A$310:$A$615,0))/100*INDEX(gDP!U$6:U$271,MATCH(totalExpenditure!$A25,gDP!$B$6:$B$271)))</f>
        <v/>
      </c>
      <c r="BF25" s="77" t="str">
        <f>IF(INDEX([2]pivotTable!G$310:G$615,MATCH(totalExpenditure!$A25,[2]pivotTable!$A$310:$A$615,0))/100*INDEX(gDP!V$6:V$271,MATCH(totalExpenditure!$A25,gDP!$B$6:$B$271))=0,"",INDEX([2]pivotTable!G$310:G$615,MATCH(totalExpenditure!$A25,[2]pivotTable!$A$310:$A$615,0))/100*INDEX(gDP!V$6:V$271,MATCH(totalExpenditure!$A25,gDP!$B$6:$B$271)))</f>
        <v/>
      </c>
      <c r="BG25" s="77" t="str">
        <f>IF(INDEX([2]pivotTable!H$310:H$615,MATCH(totalExpenditure!$A25,[2]pivotTable!$A$310:$A$615,0))/100*INDEX(gDP!W$6:W$271,MATCH(totalExpenditure!$A25,gDP!$B$6:$B$271))=0,"",INDEX([2]pivotTable!H$310:H$615,MATCH(totalExpenditure!$A25,[2]pivotTable!$A$310:$A$615,0))/100*INDEX(gDP!W$6:W$271,MATCH(totalExpenditure!$A25,gDP!$B$6:$B$271)))</f>
        <v/>
      </c>
      <c r="BH25" s="77" t="str">
        <f>IF(INDEX([2]pivotTable!I$310:I$615,MATCH(totalExpenditure!$A25,[2]pivotTable!$A$310:$A$615,0))/100*INDEX(gDP!X$6:X$271,MATCH(totalExpenditure!$A25,gDP!$B$6:$B$271))=0,"",INDEX([2]pivotTable!I$310:I$615,MATCH(totalExpenditure!$A25,[2]pivotTable!$A$310:$A$615,0))/100*INDEX(gDP!X$6:X$271,MATCH(totalExpenditure!$A25,gDP!$B$6:$B$271)))</f>
        <v/>
      </c>
      <c r="BI25" s="77" t="str">
        <f>IF(INDEX([2]pivotTable!J$310:J$615,MATCH(totalExpenditure!$A25,[2]pivotTable!$A$310:$A$615,0))/100*INDEX(gDP!Y$6:Y$271,MATCH(totalExpenditure!$A25,gDP!$B$6:$B$271))=0,"",INDEX([2]pivotTable!J$310:J$615,MATCH(totalExpenditure!$A25,[2]pivotTable!$A$310:$A$615,0))/100*INDEX(gDP!Y$6:Y$271,MATCH(totalExpenditure!$A25,gDP!$B$6:$B$271)))</f>
        <v/>
      </c>
      <c r="BJ25" s="77" t="str">
        <f>IF(INDEX([2]pivotTable!K$310:K$615,MATCH(totalExpenditure!$A25,[2]pivotTable!$A$310:$A$615,0))/100*INDEX(gDP!Z$6:Z$271,MATCH(totalExpenditure!$A25,gDP!$B$6:$B$271))=0,"",INDEX([2]pivotTable!K$310:K$615,MATCH(totalExpenditure!$A25,[2]pivotTable!$A$310:$A$615,0))/100*INDEX(gDP!Z$6:Z$271,MATCH(totalExpenditure!$A25,gDP!$B$6:$B$271)))</f>
        <v/>
      </c>
      <c r="BK25" s="77" t="str">
        <f>IF(INDEX([2]pivotTable!L$310:L$615,MATCH(totalExpenditure!$A25,[2]pivotTable!$A$310:$A$615,0))/100*INDEX(gDP!AA$6:AA$271,MATCH(totalExpenditure!$A25,gDP!$B$6:$B$271))=0,"",INDEX([2]pivotTable!L$310:L$615,MATCH(totalExpenditure!$A25,[2]pivotTable!$A$310:$A$615,0))/100*INDEX(gDP!AA$6:AA$271,MATCH(totalExpenditure!$A25,gDP!$B$6:$B$271)))</f>
        <v/>
      </c>
      <c r="BL25" s="77" t="str">
        <f>IF(INDEX([2]pivotTable!M$310:M$615,MATCH(totalExpenditure!$A25,[2]pivotTable!$A$310:$A$615,0))/100*INDEX(gDP!AB$6:AB$271,MATCH(totalExpenditure!$A25,gDP!$B$6:$B$271))=0,"",INDEX([2]pivotTable!M$310:M$615,MATCH(totalExpenditure!$A25,[2]pivotTable!$A$310:$A$615,0))/100*INDEX(gDP!AB$6:AB$271,MATCH(totalExpenditure!$A25,gDP!$B$6:$B$271)))</f>
        <v/>
      </c>
      <c r="BM25" s="77" t="str">
        <f>IF(INDEX([2]pivotTable!N$310:N$615,MATCH(totalExpenditure!$A25,[2]pivotTable!$A$310:$A$615,0))/100*INDEX(gDP!AC$6:AC$271,MATCH(totalExpenditure!$A25,gDP!$B$6:$B$271))=0,"",INDEX([2]pivotTable!N$310:N$615,MATCH(totalExpenditure!$A25,[2]pivotTable!$A$310:$A$615,0))/100*INDEX(gDP!AC$6:AC$271,MATCH(totalExpenditure!$A25,gDP!$B$6:$B$271)))</f>
        <v/>
      </c>
      <c r="BN25" s="77" t="str">
        <f>IF(INDEX([2]pivotTable!O$310:O$615,MATCH(totalExpenditure!$A25,[2]pivotTable!$A$310:$A$615,0))/100*INDEX(gDP!AD$6:AD$271,MATCH(totalExpenditure!$A25,gDP!$B$6:$B$271))=0,"",INDEX([2]pivotTable!O$310:O$615,MATCH(totalExpenditure!$A25,[2]pivotTable!$A$310:$A$615,0))/100*INDEX(gDP!AD$6:AD$271,MATCH(totalExpenditure!$A25,gDP!$B$6:$B$271)))</f>
        <v/>
      </c>
      <c r="BO25" s="77" t="str">
        <f>IF(INDEX([2]pivotTable!P$310:P$615,MATCH(totalExpenditure!$A25,[2]pivotTable!$A$310:$A$615,0))/100*INDEX(gDP!AE$6:AE$271,MATCH(totalExpenditure!$A25,gDP!$B$6:$B$271))=0,"",INDEX([2]pivotTable!P$310:P$615,MATCH(totalExpenditure!$A25,[2]pivotTable!$A$310:$A$615,0))/100*INDEX(gDP!AE$6:AE$271,MATCH(totalExpenditure!$A25,gDP!$B$6:$B$271)))</f>
        <v/>
      </c>
      <c r="BP25" s="77" t="str">
        <f>IF(INDEX([2]pivotTable!Q$310:Q$615,MATCH(totalExpenditure!$A25,[2]pivotTable!$A$310:$A$615,0))/100*INDEX(gDP!AF$6:AF$271,MATCH(totalExpenditure!$A25,gDP!$B$6:$B$271))=0,"",INDEX([2]pivotTable!Q$310:Q$615,MATCH(totalExpenditure!$A25,[2]pivotTable!$A$310:$A$615,0))/100*INDEX(gDP!AF$6:AF$271,MATCH(totalExpenditure!$A25,gDP!$B$6:$B$271)))</f>
        <v/>
      </c>
      <c r="BQ25" s="77" t="str">
        <f>IF(INDEX([2]pivotTable!R$310:R$615,MATCH(totalExpenditure!$A25,[2]pivotTable!$A$310:$A$615,0))/100*INDEX(gDP!AG$6:AG$271,MATCH(totalExpenditure!$A25,gDP!$B$6:$B$271))=0,"",INDEX([2]pivotTable!R$310:R$615,MATCH(totalExpenditure!$A25,[2]pivotTable!$A$310:$A$615,0))/100*INDEX(gDP!AG$6:AG$271,MATCH(totalExpenditure!$A25,gDP!$B$6:$B$271)))</f>
        <v/>
      </c>
      <c r="BR25" s="77" t="str">
        <f>IF(INDEX([2]pivotTable!S$310:S$615,MATCH(totalExpenditure!$A25,[2]pivotTable!$A$310:$A$615,0))/100*INDEX(gDP!AH$6:AH$271,MATCH(totalExpenditure!$A25,gDP!$B$6:$B$271))=0,"",INDEX([2]pivotTable!S$310:S$615,MATCH(totalExpenditure!$A25,[2]pivotTable!$A$310:$A$615,0))/100*INDEX(gDP!AH$6:AH$271,MATCH(totalExpenditure!$A25,gDP!$B$6:$B$271)))</f>
        <v/>
      </c>
      <c r="BS25" s="77" t="str">
        <f>IF(INDEX([2]pivotTable!T$310:T$615,MATCH(totalExpenditure!$A25,[2]pivotTable!$A$310:$A$615,0))/100*INDEX(gDP!AI$6:AI$271,MATCH(totalExpenditure!$A25,gDP!$B$6:$B$271))=0,"",INDEX([2]pivotTable!T$310:T$615,MATCH(totalExpenditure!$A25,[2]pivotTable!$A$310:$A$615,0))/100*INDEX(gDP!AI$6:AI$271,MATCH(totalExpenditure!$A25,gDP!$B$6:$B$271)))</f>
        <v/>
      </c>
      <c r="BT25" s="77" t="str">
        <f>IF(INDEX([2]pivotTable!U$310:U$615,MATCH(totalExpenditure!$A25,[2]pivotTable!$A$310:$A$615,0))/100*INDEX(gDP!AJ$6:AJ$271,MATCH(totalExpenditure!$A25,gDP!$B$6:$B$271))=0,"",INDEX([2]pivotTable!U$310:U$615,MATCH(totalExpenditure!$A25,[2]pivotTable!$A$310:$A$615,0))/100*INDEX(gDP!AJ$6:AJ$271,MATCH(totalExpenditure!$A25,gDP!$B$6:$B$271)))</f>
        <v/>
      </c>
      <c r="BU25" s="77" t="str">
        <f>IF(INDEX([2]pivotTable!V$310:V$615,MATCH(totalExpenditure!$A25,[2]pivotTable!$A$310:$A$615,0))/100*INDEX(gDP!AK$6:AK$271,MATCH(totalExpenditure!$A25,gDP!$B$6:$B$271))=0,"",INDEX([2]pivotTable!V$310:V$615,MATCH(totalExpenditure!$A25,[2]pivotTable!$A$310:$A$615,0))/100*INDEX(gDP!AK$6:AK$271,MATCH(totalExpenditure!$A25,gDP!$B$6:$B$271)))</f>
        <v/>
      </c>
      <c r="BV25" s="77" t="str">
        <f>IF(INDEX([2]pivotTable!W$310:W$615,MATCH(totalExpenditure!$A25,[2]pivotTable!$A$310:$A$615,0))/100*INDEX(gDP!AL$6:AL$271,MATCH(totalExpenditure!$A25,gDP!$B$6:$B$271))=0,"",INDEX([2]pivotTable!W$310:W$615,MATCH(totalExpenditure!$A25,[2]pivotTable!$A$310:$A$615,0))/100*INDEX(gDP!AL$6:AL$271,MATCH(totalExpenditure!$A25,gDP!$B$6:$B$271)))</f>
        <v/>
      </c>
      <c r="BW25" s="77" t="str">
        <f>IF(INDEX([2]pivotTable!X$310:X$615,MATCH(totalExpenditure!$A25,[2]pivotTable!$A$310:$A$615,0))/100*INDEX(gDP!AM$6:AM$271,MATCH(totalExpenditure!$A25,gDP!$B$6:$B$271))=0,"",INDEX([2]pivotTable!X$310:X$615,MATCH(totalExpenditure!$A25,[2]pivotTable!$A$310:$A$615,0))/100*INDEX(gDP!AM$6:AM$271,MATCH(totalExpenditure!$A25,gDP!$B$6:$B$271)))</f>
        <v/>
      </c>
      <c r="BX25" s="77" t="str">
        <f>IF(INDEX([2]pivotTable!Y$310:Y$615,MATCH(totalExpenditure!$A25,[2]pivotTable!$A$310:$A$615,0))/100*INDEX(gDP!AN$6:AN$271,MATCH(totalExpenditure!$A25,gDP!$B$6:$B$271))=0,"",INDEX([2]pivotTable!Y$310:Y$615,MATCH(totalExpenditure!$A25,[2]pivotTable!$A$310:$A$615,0))/100*INDEX(gDP!AN$6:AN$271,MATCH(totalExpenditure!$A25,gDP!$B$6:$B$271)))</f>
        <v/>
      </c>
      <c r="BY25" s="77" t="str">
        <f>IF(INDEX([2]pivotTable!Z$310:Z$615,MATCH(totalExpenditure!$A25,[2]pivotTable!$A$310:$A$615,0))/100*INDEX(gDP!AO$6:AO$271,MATCH(totalExpenditure!$A25,gDP!$B$6:$B$271))=0,"",INDEX([2]pivotTable!Z$310:Z$615,MATCH(totalExpenditure!$A25,[2]pivotTable!$A$310:$A$615,0))/100*INDEX(gDP!AO$6:AO$271,MATCH(totalExpenditure!$A25,gDP!$B$6:$B$271)))</f>
        <v/>
      </c>
      <c r="BZ25" s="77" t="str">
        <f>IF(INDEX([2]pivotTable!AA$310:AA$615,MATCH(totalExpenditure!$A25,[2]pivotTable!$A$310:$A$615,0))/100*INDEX(gDP!AP$6:AP$271,MATCH(totalExpenditure!$A25,gDP!$B$6:$B$271))=0,"",INDEX([2]pivotTable!AA$310:AA$615,MATCH(totalExpenditure!$A25,[2]pivotTable!$A$310:$A$615,0))/100*INDEX(gDP!AP$6:AP$271,MATCH(totalExpenditure!$A25,gDP!$B$6:$B$271)))</f>
        <v/>
      </c>
      <c r="CA25" s="77" t="str">
        <f>IF(INDEX([2]pivotTable!AB$310:AB$615,MATCH(totalExpenditure!$A25,[2]pivotTable!$A$310:$A$615,0))/100*INDEX(gDP!AQ$6:AQ$271,MATCH(totalExpenditure!$A25,gDP!$B$6:$B$271))=0,"",INDEX([2]pivotTable!AB$310:AB$615,MATCH(totalExpenditure!$A25,[2]pivotTable!$A$310:$A$615,0))/100*INDEX(gDP!AQ$6:AQ$271,MATCH(totalExpenditure!$A25,gDP!$B$6:$B$271)))</f>
        <v/>
      </c>
      <c r="CB25" s="77" t="str">
        <f>IF(INDEX([2]pivotTable!AC$310:AC$615,MATCH(totalExpenditure!$A25,[2]pivotTable!$A$310:$A$615,0))/100*INDEX(gDP!AR$6:AR$271,MATCH(totalExpenditure!$A25,gDP!$B$6:$B$271))=0,"",INDEX([2]pivotTable!AC$310:AC$615,MATCH(totalExpenditure!$A25,[2]pivotTable!$A$310:$A$615,0))/100*INDEX(gDP!AR$6:AR$271,MATCH(totalExpenditure!$A25,gDP!$B$6:$B$271)))</f>
        <v/>
      </c>
      <c r="CC25" s="77" t="str">
        <f>IF(INDEX([2]pivotTable!AD$310:AD$615,MATCH(totalExpenditure!$A25,[2]pivotTable!$A$310:$A$615,0))/100*INDEX(gDP!AS$6:AS$271,MATCH(totalExpenditure!$A25,gDP!$B$6:$B$271))=0,"",INDEX([2]pivotTable!AD$310:AD$615,MATCH(totalExpenditure!$A25,[2]pivotTable!$A$310:$A$615,0))/100*INDEX(gDP!AS$6:AS$271,MATCH(totalExpenditure!$A25,gDP!$B$6:$B$271)))</f>
        <v/>
      </c>
      <c r="CD25" s="77">
        <f>IF(INDEX([2]pivotTable!AE$310:AE$615,MATCH(totalExpenditure!$A25,[2]pivotTable!$A$310:$A$615,0))/100*INDEX(gDP!AT$6:AT$271,MATCH(totalExpenditure!$A25,gDP!$B$6:$B$271))=0,"",INDEX([2]pivotTable!AE$310:AE$615,MATCH(totalExpenditure!$A25,[2]pivotTable!$A$310:$A$615,0))/100*INDEX(gDP!AT$6:AT$271,MATCH(totalExpenditure!$A25,gDP!$B$6:$B$271)))</f>
        <v>307750352.11267585</v>
      </c>
      <c r="CE25" s="77">
        <f>IF(INDEX([2]pivotTable!AF$310:AF$615,MATCH(totalExpenditure!$A25,[2]pivotTable!$A$310:$A$615,0))/100*INDEX(gDP!AU$6:AU$271,MATCH(totalExpenditure!$A25,gDP!$B$6:$B$271))=0,"",INDEX([2]pivotTable!AF$310:AF$615,MATCH(totalExpenditure!$A25,[2]pivotTable!$A$310:$A$615,0))/100*INDEX(gDP!AU$6:AU$271,MATCH(totalExpenditure!$A25,gDP!$B$6:$B$271)))</f>
        <v>295510040.04875511</v>
      </c>
      <c r="CF25" s="77">
        <f>IF(INDEX([2]pivotTable!AG$310:AG$615,MATCH(totalExpenditure!$A25,[2]pivotTable!$A$310:$A$615,0))/100*INDEX(gDP!AV$6:AV$271,MATCH(totalExpenditure!$A25,gDP!$B$6:$B$271))=0,"",INDEX([2]pivotTable!AG$310:AG$615,MATCH(totalExpenditure!$A25,[2]pivotTable!$A$310:$A$615,0))/100*INDEX(gDP!AV$6:AV$271,MATCH(totalExpenditure!$A25,gDP!$B$6:$B$271)))</f>
        <v>336890003.45423138</v>
      </c>
      <c r="CG25" s="77">
        <f>IF(INDEX([2]pivotTable!AH$310:AH$615,MATCH(totalExpenditure!$A25,[2]pivotTable!$A$310:$A$615,0))/100*INDEX(gDP!AW$6:AW$271,MATCH(totalExpenditure!$A25,gDP!$B$6:$B$271))=0,"",INDEX([2]pivotTable!AH$310:AH$615,MATCH(totalExpenditure!$A25,[2]pivotTable!$A$310:$A$615,0))/100*INDEX(gDP!AW$6:AW$271,MATCH(totalExpenditure!$A25,gDP!$B$6:$B$271)))</f>
        <v>377629556.6502465</v>
      </c>
      <c r="CH25" s="77">
        <f>IF(INDEX([2]pivotTable!AI$310:AI$615,MATCH(totalExpenditure!$A25,[2]pivotTable!$A$310:$A$615,0))/100*INDEX(gDP!AX$6:AX$271,MATCH(totalExpenditure!$A25,gDP!$B$6:$B$271))=0,"",INDEX([2]pivotTable!AI$310:AI$615,MATCH(totalExpenditure!$A25,[2]pivotTable!$A$310:$A$615,0))/100*INDEX(gDP!AX$6:AX$271,MATCH(totalExpenditure!$A25,gDP!$B$6:$B$271)))</f>
        <v>458541609.43709314</v>
      </c>
      <c r="CI25" s="77">
        <f>IF(INDEX([2]pivotTable!AJ$310:AJ$615,MATCH(totalExpenditure!$A25,[2]pivotTable!$A$310:$A$615,0))/100*INDEX(gDP!AY$6:AY$271,MATCH(totalExpenditure!$A25,gDP!$B$6:$B$271))=0,"",INDEX([2]pivotTable!AJ$310:AJ$615,MATCH(totalExpenditure!$A25,[2]pivotTable!$A$310:$A$615,0))/100*INDEX(gDP!AY$6:AY$271,MATCH(totalExpenditure!$A25,gDP!$B$6:$B$271)))</f>
        <v>445133561.16649234</v>
      </c>
      <c r="CJ25" s="77">
        <f>IF(INDEX([2]pivotTable!AK$310:AK$615,MATCH(totalExpenditure!$A25,[2]pivotTable!$A$310:$A$615,0))/100*INDEX(gDP!AZ$6:AZ$271,MATCH(totalExpenditure!$A25,gDP!$B$6:$B$271))=0,"",INDEX([2]pivotTable!AK$310:AK$615,MATCH(totalExpenditure!$A25,[2]pivotTable!$A$310:$A$615,0))/100*INDEX(gDP!AZ$6:AZ$271,MATCH(totalExpenditure!$A25,gDP!$B$6:$B$271)))</f>
        <v>573203843.88736105</v>
      </c>
      <c r="CK25" s="77">
        <f>IF(INDEX([2]pivotTable!AL$310:AL$615,MATCH(totalExpenditure!$A25,[2]pivotTable!$A$310:$A$615,0))/100*INDEX(gDP!BA$6:BA$271,MATCH(totalExpenditure!$A25,gDP!$B$6:$B$271))=0,"",INDEX([2]pivotTable!AL$310:AL$615,MATCH(totalExpenditure!$A25,[2]pivotTable!$A$310:$A$615,0))/100*INDEX(gDP!BA$6:BA$271,MATCH(totalExpenditure!$A25,gDP!$B$6:$B$271)))</f>
        <v>650622681.86122096</v>
      </c>
      <c r="CL25" s="77">
        <f>IF(INDEX([2]pivotTable!AM$310:AM$615,MATCH(totalExpenditure!$A25,[2]pivotTable!$A$310:$A$615,0))/100*INDEX(gDP!BB$6:BB$271,MATCH(totalExpenditure!$A25,gDP!$B$6:$B$271))=0,"",INDEX([2]pivotTable!AM$310:AM$615,MATCH(totalExpenditure!$A25,[2]pivotTable!$A$310:$A$615,0))/100*INDEX(gDP!BB$6:BB$271,MATCH(totalExpenditure!$A25,gDP!$B$6:$B$271)))</f>
        <v>768563688.46883249</v>
      </c>
      <c r="CM25" s="77">
        <f>IF(INDEX([2]pivotTable!AN$310:AN$615,MATCH(totalExpenditure!$A25,[2]pivotTable!$A$310:$A$615,0))/100*INDEX(gDP!BC$6:BC$271,MATCH(totalExpenditure!$A25,gDP!$B$6:$B$271))=0,"",INDEX([2]pivotTable!AN$310:AN$615,MATCH(totalExpenditure!$A25,[2]pivotTable!$A$310:$A$615,0))/100*INDEX(gDP!BC$6:BC$271,MATCH(totalExpenditure!$A25,gDP!$B$6:$B$271)))</f>
        <v>887621664.63247204</v>
      </c>
      <c r="CN25" s="77">
        <f>IF(INDEX([2]pivotTable!AO$310:AO$615,MATCH(totalExpenditure!$A25,[2]pivotTable!$A$310:$A$615,0))/100*INDEX(gDP!BD$6:BD$271,MATCH(totalExpenditure!$A25,gDP!$B$6:$B$271))=0,"",INDEX([2]pivotTable!AO$310:AO$615,MATCH(totalExpenditure!$A25,[2]pivotTable!$A$310:$A$615,0))/100*INDEX(gDP!BD$6:BD$271,MATCH(totalExpenditure!$A25,gDP!$B$6:$B$271)))</f>
        <v>1157467346.3472121</v>
      </c>
      <c r="CO25" s="77">
        <f>IF(INDEX([2]pivotTable!AP$310:AP$615,MATCH(totalExpenditure!$A25,[2]pivotTable!$A$310:$A$615,0))/100*INDEX(gDP!BE$6:BE$271,MATCH(totalExpenditure!$A25,gDP!$B$6:$B$271))=0,"",INDEX([2]pivotTable!AP$310:AP$615,MATCH(totalExpenditure!$A25,[2]pivotTable!$A$310:$A$615,0))/100*INDEX(gDP!BE$6:BE$271,MATCH(totalExpenditure!$A25,gDP!$B$6:$B$271)))</f>
        <v>1159803499.3134935</v>
      </c>
      <c r="CP25" s="77">
        <f>IF(INDEX([2]pivotTable!AQ$310:AQ$615,MATCH(totalExpenditure!$A25,[2]pivotTable!$A$310:$A$615,0))/100*INDEX(gDP!BF$6:BF$271,MATCH(totalExpenditure!$A25,gDP!$B$6:$B$271))=0,"",INDEX([2]pivotTable!AQ$310:AQ$615,MATCH(totalExpenditure!$A25,[2]pivotTable!$A$310:$A$615,0))/100*INDEX(gDP!BF$6:BF$271,MATCH(totalExpenditure!$A25,gDP!$B$6:$B$271)))</f>
        <v>1274991137.2797465</v>
      </c>
      <c r="CQ25" s="77">
        <f>IF(INDEX([2]pivotTable!AR$310:AR$615,MATCH(totalExpenditure!$A25,[2]pivotTable!$A$310:$A$615,0))/100*INDEX(gDP!BG$6:BG$271,MATCH(totalExpenditure!$A25,gDP!$B$6:$B$271))=0,"",INDEX([2]pivotTable!AR$310:AR$615,MATCH(totalExpenditure!$A25,[2]pivotTable!$A$310:$A$615,0))/100*INDEX(gDP!BG$6:BG$271,MATCH(totalExpenditure!$A25,gDP!$B$6:$B$271)))</f>
        <v>1677000127.9731736</v>
      </c>
      <c r="CR25" s="77">
        <f>IF(INDEX([2]pivotTable!AS$310:AS$615,MATCH(totalExpenditure!$A25,[2]pivotTable!$A$310:$A$615,0))/100*INDEX(gDP!BH$6:BH$271,MATCH(totalExpenditure!$A25,gDP!$B$6:$B$271))=0,"",INDEX([2]pivotTable!AS$310:AS$615,MATCH(totalExpenditure!$A25,[2]pivotTable!$A$310:$A$615,0))/100*INDEX(gDP!BH$6:BH$271,MATCH(totalExpenditure!$A25,gDP!$B$6:$B$271)))</f>
        <v>1775834132.274848</v>
      </c>
      <c r="CS25" s="77">
        <f>IF(INDEX([2]pivotTable!AT$310:AT$615,MATCH(totalExpenditure!$A25,[2]pivotTable!$A$310:$A$615,0))/100*INDEX(gDP!BI$6:BI$271,MATCH(totalExpenditure!$A25,gDP!$B$6:$B$271))=0,"",INDEX([2]pivotTable!AT$310:AT$615,MATCH(totalExpenditure!$A25,[2]pivotTable!$A$310:$A$615,0))/100*INDEX(gDP!BI$6:BI$271,MATCH(totalExpenditure!$A25,gDP!$B$6:$B$271)))</f>
        <v>2917469661.1829123</v>
      </c>
      <c r="CT25" s="77" t="str">
        <f>IF(INDEX([2]pivotTable!AU$310:AU$615,MATCH(totalExpenditure!$A25,[2]pivotTable!$A$310:$A$615,0))/100*INDEX(gDP!BJ$6:BJ$271,MATCH(totalExpenditure!$A25,gDP!$B$6:$B$271))=0,"",INDEX([2]pivotTable!AU$310:AU$615,MATCH(totalExpenditure!$A25,[2]pivotTable!$A$310:$A$615,0))/100*INDEX(gDP!BJ$6:BJ$271,MATCH(totalExpenditure!$A25,gDP!$B$6:$B$271)))</f>
        <v/>
      </c>
      <c r="CU25" s="77" t="str">
        <f>IF(INDEX([2]pivotTable!AV$310:AV$615,MATCH(totalExpenditure!$A25,[2]pivotTable!$A$310:$A$615,0))/100*INDEX(gDP!BK$6:BK$271,MATCH(totalExpenditure!$A25,gDP!$B$6:$B$271))=0,"",INDEX([2]pivotTable!AV$310:AV$615,MATCH(totalExpenditure!$A25,[2]pivotTable!$A$310:$A$615,0))/100*INDEX(gDP!BK$6:BK$271,MATCH(totalExpenditure!$A25,gDP!$B$6:$B$271)))</f>
        <v/>
      </c>
      <c r="CV25" s="77" t="str">
        <f>IF(INDEX([2]pivotTable!AW$310:AW$615,MATCH(totalExpenditure!$A25,[2]pivotTable!$A$310:$A$615,0))/100*INDEX(gDP!BL$6:BL$271,MATCH(totalExpenditure!$A25,gDP!$B$6:$B$271))=0,"",INDEX([2]pivotTable!AW$310:AW$615,MATCH(totalExpenditure!$A25,[2]pivotTable!$A$310:$A$615,0))/100*INDEX(gDP!BL$6:BL$271,MATCH(totalExpenditure!$A25,gDP!$B$6:$B$271)))</f>
        <v/>
      </c>
      <c r="CW25" s="77" t="str">
        <f>IF(INDEX([2]pivotTable!AX$310:AX$615,MATCH(totalExpenditure!$A25,[2]pivotTable!$A$310:$A$615,0))/100*INDEX(gDP!BM$6:BM$271,MATCH(totalExpenditure!$A25,gDP!$B$6:$B$271))=0,"",INDEX([2]pivotTable!AX$310:AX$615,MATCH(totalExpenditure!$A25,[2]pivotTable!$A$310:$A$615,0))/100*INDEX(gDP!BM$6:BM$271,MATCH(totalExpenditure!$A25,gDP!$B$6:$B$271)))</f>
        <v/>
      </c>
      <c r="CX25" s="77" t="str">
        <f>IF(INDEX([2]pivotTable!AY$310:AY$615,MATCH(totalExpenditure!$A25,[2]pivotTable!$A$310:$A$615,0))/100*INDEX(gDP!BN$6:BN$271,MATCH(totalExpenditure!$A25,gDP!$B$6:$B$271))=0,"",INDEX([2]pivotTable!AY$310:AY$615,MATCH(totalExpenditure!$A25,[2]pivotTable!$A$310:$A$615,0))/100*INDEX(gDP!BN$6:BN$271,MATCH(totalExpenditure!$A25,gDP!$B$6:$B$271)))</f>
        <v/>
      </c>
      <c r="CY25" s="77" t="str">
        <f>IF(INDEX([2]pivotTable!AZ$310:AZ$615,MATCH(totalExpenditure!$A25,[2]pivotTable!$A$310:$A$615,0))/100*INDEX(gDP!BO$6:BO$271,MATCH(totalExpenditure!$A25,gDP!$B$6:$B$271))=0,"",INDEX([2]pivotTable!AZ$310:AZ$615,MATCH(totalExpenditure!$A25,[2]pivotTable!$A$310:$A$615,0))/100*INDEX(gDP!BO$6:BO$271,MATCH(totalExpenditure!$A25,gDP!$B$6:$B$271)))</f>
        <v/>
      </c>
      <c r="CZ25" s="77" t="str">
        <f>IF(B25="","",IF(BA25="","",B25-B25+INDEX(gDP!Q$6:Q$271,MATCH(totalExpenditure!$A25,gDP!$B$6:$B$271))))</f>
        <v/>
      </c>
      <c r="DA25" s="77" t="str">
        <f>IF(C25="","",IF(BB25="","",C25-C25+INDEX(gDP!R$6:R$271,MATCH(totalExpenditure!$A25,gDP!$B$6:$B$271))))</f>
        <v/>
      </c>
      <c r="DB25" s="77" t="str">
        <f>IF(D25="","",IF(BC25="","",D25-D25+INDEX(gDP!S$6:S$271,MATCH(totalExpenditure!$A25,gDP!$B$6:$B$271))))</f>
        <v/>
      </c>
      <c r="DC25" s="77" t="str">
        <f>IF(E25="","",IF(BD25="","",E25-E25+INDEX(gDP!T$6:T$271,MATCH(totalExpenditure!$A25,gDP!$B$6:$B$271))))</f>
        <v/>
      </c>
      <c r="DD25" s="77" t="str">
        <f>IF(F25="","",IF(BE25="","",F25-F25+INDEX(gDP!U$6:U$271,MATCH(totalExpenditure!$A25,gDP!$B$6:$B$271))))</f>
        <v/>
      </c>
      <c r="DE25" s="77" t="str">
        <f>IF(G25="","",IF(BF25="","",G25-G25+INDEX(gDP!V$6:V$271,MATCH(totalExpenditure!$A25,gDP!$B$6:$B$271))))</f>
        <v/>
      </c>
      <c r="DF25" s="77" t="str">
        <f>IF(H25="","",IF(BG25="","",H25-H25+INDEX(gDP!W$6:W$271,MATCH(totalExpenditure!$A25,gDP!$B$6:$B$271))))</f>
        <v/>
      </c>
      <c r="DG25" s="77" t="str">
        <f>IF(I25="","",IF(BH25="","",I25-I25+INDEX(gDP!X$6:X$271,MATCH(totalExpenditure!$A25,gDP!$B$6:$B$271))))</f>
        <v/>
      </c>
      <c r="DH25" s="77" t="str">
        <f>IF(J25="","",IF(BI25="","",J25-J25+INDEX(gDP!Y$6:Y$271,MATCH(totalExpenditure!$A25,gDP!$B$6:$B$271))))</f>
        <v/>
      </c>
      <c r="DI25" s="77" t="str">
        <f>IF(K25="","",IF(BJ25="","",K25-K25+INDEX(gDP!Z$6:Z$271,MATCH(totalExpenditure!$A25,gDP!$B$6:$B$271))))</f>
        <v/>
      </c>
      <c r="DJ25" s="77" t="str">
        <f>IF(L25="","",IF(BK25="","",L25-L25+INDEX(gDP!AA$6:AA$271,MATCH(totalExpenditure!$A25,gDP!$B$6:$B$271))))</f>
        <v/>
      </c>
      <c r="DK25" s="77" t="str">
        <f>IF(M25="","",IF(BL25="","",M25-M25+INDEX(gDP!AB$6:AB$271,MATCH(totalExpenditure!$A25,gDP!$B$6:$B$271))))</f>
        <v/>
      </c>
      <c r="DL25" s="77" t="str">
        <f>IF(N25="","",IF(BM25="","",N25-N25+INDEX(gDP!AC$6:AC$271,MATCH(totalExpenditure!$A25,gDP!$B$6:$B$271))))</f>
        <v/>
      </c>
      <c r="DM25" s="77" t="str">
        <f>IF(O25="","",IF(BN25="","",O25-O25+INDEX(gDP!AD$6:AD$271,MATCH(totalExpenditure!$A25,gDP!$B$6:$B$271))))</f>
        <v/>
      </c>
      <c r="DN25" s="77" t="str">
        <f>IF(P25="","",IF(BO25="","",P25-P25+INDEX(gDP!AE$6:AE$271,MATCH(totalExpenditure!$A25,gDP!$B$6:$B$271))))</f>
        <v/>
      </c>
      <c r="DO25" s="77" t="str">
        <f>IF(Q25="","",IF(BP25="","",Q25-Q25+INDEX(gDP!AF$6:AF$271,MATCH(totalExpenditure!$A25,gDP!$B$6:$B$271))))</f>
        <v/>
      </c>
      <c r="DP25" s="77" t="str">
        <f>IF(R25="","",IF(BQ25="","",R25-R25+INDEX(gDP!AG$6:AG$271,MATCH(totalExpenditure!$A25,gDP!$B$6:$B$271))))</f>
        <v/>
      </c>
      <c r="DQ25" s="77" t="str">
        <f>IF(S25="","",IF(BR25="","",S25-S25+INDEX(gDP!AH$6:AH$271,MATCH(totalExpenditure!$A25,gDP!$B$6:$B$271))))</f>
        <v/>
      </c>
      <c r="DR25" s="77" t="str">
        <f>IF(T25="","",IF(BS25="","",T25-T25+INDEX(gDP!AI$6:AI$271,MATCH(totalExpenditure!$A25,gDP!$B$6:$B$271))))</f>
        <v/>
      </c>
      <c r="DS25" s="77" t="str">
        <f>IF(U25="","",IF(BT25="","",U25-U25+INDEX(gDP!AJ$6:AJ$271,MATCH(totalExpenditure!$A25,gDP!$B$6:$B$271))))</f>
        <v/>
      </c>
      <c r="DT25" s="77" t="str">
        <f>IF(V25="","",IF(BU25="","",V25-V25+INDEX(gDP!AK$6:AK$271,MATCH(totalExpenditure!$A25,gDP!$B$6:$B$271))))</f>
        <v/>
      </c>
      <c r="DU25" s="77" t="str">
        <f>IF(W25="","",IF(BV25="","",W25-W25+INDEX(gDP!AL$6:AL$271,MATCH(totalExpenditure!$A25,gDP!$B$6:$B$271))))</f>
        <v/>
      </c>
      <c r="DV25" s="77" t="str">
        <f>IF(X25="","",IF(BW25="","",X25-X25+INDEX(gDP!AM$6:AM$271,MATCH(totalExpenditure!$A25,gDP!$B$6:$B$271))))</f>
        <v/>
      </c>
      <c r="DW25" s="77" t="str">
        <f>IF(Y25="","",IF(BX25="","",Y25-Y25+INDEX(gDP!AN$6:AN$271,MATCH(totalExpenditure!$A25,gDP!$B$6:$B$271))))</f>
        <v/>
      </c>
      <c r="DX25" s="77" t="str">
        <f>IF(Z25="","",IF(BY25="","",Z25-Z25+INDEX(gDP!AO$6:AO$271,MATCH(totalExpenditure!$A25,gDP!$B$6:$B$271))))</f>
        <v/>
      </c>
      <c r="DY25" s="77" t="str">
        <f>IF(AA25="","",IF(BZ25="","",AA25-AA25+INDEX(gDP!AP$6:AP$271,MATCH(totalExpenditure!$A25,gDP!$B$6:$B$271))))</f>
        <v/>
      </c>
      <c r="DZ25" s="77" t="str">
        <f>IF(AB25="","",IF(CA25="","",AB25-AB25+INDEX(gDP!AQ$6:AQ$271,MATCH(totalExpenditure!$A25,gDP!$B$6:$B$271))))</f>
        <v/>
      </c>
      <c r="EA25" s="77" t="str">
        <f>IF(AC25="","",IF(CB25="","",AC25-AC25+INDEX(gDP!AR$6:AR$271,MATCH(totalExpenditure!$A25,gDP!$B$6:$B$271))))</f>
        <v/>
      </c>
      <c r="EB25" s="77" t="str">
        <f>IF(AD25="","",IF(CC25="","",AD25-AD25+INDEX(gDP!AS$6:AS$271,MATCH(totalExpenditure!$A25,gDP!$B$6:$B$271))))</f>
        <v/>
      </c>
      <c r="EC25" s="77">
        <f>IF(AE25="","",IF(CD25="","",AE25-AE25+INDEX(gDP!AT$6:AT$271,MATCH(totalExpenditure!$A25,gDP!$B$6:$B$271))))</f>
        <v>53991289844.329102</v>
      </c>
      <c r="ED25" s="77">
        <f>IF(AF25="","",IF(CE25="","",AF25-AF25+INDEX(gDP!AU$6:AU$271,MATCH(totalExpenditure!$A25,gDP!$B$6:$B$271))))</f>
        <v>54724081490.510201</v>
      </c>
      <c r="EE25" s="77">
        <f>IF(AG25="","",IF(CF25="","",AG25-AG25+INDEX(gDP!AV$6:AV$271,MATCH(totalExpenditure!$A25,gDP!$B$6:$B$271))))</f>
        <v>60158929188.2556</v>
      </c>
      <c r="EF25" s="77">
        <f>IF(AH25="","",IF(CG25="","",AH25-AH25+INDEX(gDP!AW$6:AW$271,MATCH(totalExpenditure!$A25,gDP!$B$6:$B$271))))</f>
        <v>65108544250.042503</v>
      </c>
      <c r="EG25" s="77">
        <f>IF(AI25="","",IF(CH25="","",AI25-AI25+INDEX(gDP!AX$6:AX$271,MATCH(totalExpenditure!$A25,gDP!$B$6:$B$271))))</f>
        <v>69476001429.862595</v>
      </c>
      <c r="EH25" s="77">
        <f>IF(AJ25="","",IF(CI25="","",AJ25-AJ25+INDEX(gDP!AY$6:AY$271,MATCH(totalExpenditure!$A25,gDP!$B$6:$B$271))))</f>
        <v>71795735672.014893</v>
      </c>
      <c r="EI25" s="77">
        <f>IF(AK25="","",IF(CJ25="","",AK25-AK25+INDEX(gDP!AZ$6:AZ$271,MATCH(totalExpenditure!$A25,gDP!$B$6:$B$271))))</f>
        <v>79611644984.355698</v>
      </c>
      <c r="EJ25" s="77">
        <f>IF(AL25="","",IF(CK25="","",AL25-AL25+INDEX(gDP!BA$6:BA$271,MATCH(totalExpenditure!$A25,gDP!$B$6:$B$271))))</f>
        <v>91636997445.242401</v>
      </c>
      <c r="EK25" s="77">
        <f>IF(AM25="","",IF(CL25="","",AM25-AM25+INDEX(gDP!BB$6:BB$271,MATCH(totalExpenditure!$A25,gDP!$B$6:$B$271))))</f>
        <v>102475158462.511</v>
      </c>
      <c r="EL25" s="77">
        <f>IF(AN25="","",IF(CM25="","",AN25-AN25+INDEX(gDP!BC$6:BC$271,MATCH(totalExpenditure!$A25,gDP!$B$6:$B$271))))</f>
        <v>115275540861.36</v>
      </c>
      <c r="EM25" s="77">
        <f>IF(AO25="","",IF(CN25="","",AO25-AO25+INDEX(gDP!BD$6:BD$271,MATCH(totalExpenditure!$A25,gDP!$B$6:$B$271))))</f>
        <v>128607482927.468</v>
      </c>
      <c r="EN25" s="77">
        <f>IF(AP25="","",IF(CO25="","",AP25-AP25+INDEX(gDP!BE$6:BE$271,MATCH(totalExpenditure!$A25,gDP!$B$6:$B$271))))</f>
        <v>133310747047.528</v>
      </c>
      <c r="EO25" s="77">
        <f>IF(AQ25="","",IF(CP25="","",AQ25-AQ25+INDEX(gDP!BF$6:BF$271,MATCH(totalExpenditure!$A25,gDP!$B$6:$B$271))))</f>
        <v>149998957327.02899</v>
      </c>
      <c r="EP25" s="77">
        <f>IF(AR25="","",IF(CQ25="","",AR25-AR25+INDEX(gDP!BG$6:BG$271,MATCH(totalExpenditure!$A25,gDP!$B$6:$B$271))))</f>
        <v>172886611131.255</v>
      </c>
      <c r="EQ25" s="77">
        <f>IF(AS25="","",IF(CR25="","",AS25-AS25+INDEX(gDP!BH$6:BH$271,MATCH(totalExpenditure!$A25,gDP!$B$6:$B$271))))</f>
        <v>195146607942.29099</v>
      </c>
      <c r="ER25" s="77">
        <f>IF(AT25="","",IF(CS25="","",AT25-AT25+INDEX(gDP!BI$6:BI$271,MATCH(totalExpenditure!$A25,gDP!$B$6:$B$271))))</f>
        <v>265224514652.992</v>
      </c>
      <c r="ES25" s="77" t="str">
        <f>IF(AU25="","",IF(CT25="","",AU25-AU25+INDEX(gDP!BJ$6:BJ$271,MATCH(totalExpenditure!$A25,gDP!$B$6:$B$271))))</f>
        <v/>
      </c>
      <c r="ET25" s="77" t="str">
        <f>IF(AV25="","",IF(CU25="","",AV25-AV25+INDEX(gDP!BK$6:BK$271,MATCH(totalExpenditure!$A25,gDP!$B$6:$B$271))))</f>
        <v/>
      </c>
      <c r="EU25" s="77" t="str">
        <f>IF(AW25="","",IF(CV25="","",AW25-AW25+INDEX(gDP!BL$6:BL$271,MATCH(totalExpenditure!$A25,gDP!$B$6:$B$271))))</f>
        <v/>
      </c>
      <c r="EV25" s="77" t="str">
        <f>IF(AX25="","",IF(CW25="","",AX25-AX25+INDEX(gDP!BM$6:BM$271,MATCH(totalExpenditure!$A25,gDP!$B$6:$B$271))))</f>
        <v/>
      </c>
      <c r="EW25" s="77" t="str">
        <f>IF(AY25="","",IF(CX25="","",AY25-AY25+INDEX(gDP!BN$6:BN$271,MATCH(totalExpenditure!$A25,gDP!$B$6:$B$271))))</f>
        <v/>
      </c>
      <c r="EX25" s="77" t="str">
        <f>IF(AZ25="","",IF(CY25="","",AZ25-AZ25+INDEX(gDP!BO$6:BO$271,MATCH(totalExpenditure!$A25,gDP!$B$6:$B$271))))</f>
        <v/>
      </c>
    </row>
    <row r="26" spans="1:154" x14ac:dyDescent="0.35">
      <c r="A26" t="s">
        <v>261</v>
      </c>
      <c r="B26" s="77" t="str">
        <f>IF(INDEX([2]pivotTable!B$3:B$308,MATCH(totalExpenditure!$A26,[2]pivotTable!$A$3:$A$308,0))/100*INDEX(gDP!Q$6:Q$271,MATCH(totalExpenditure!$A26,gDP!$B$6:$B$271))=0,"",INDEX([2]pivotTable!B$3:B$308,MATCH(totalExpenditure!$A26,[2]pivotTable!$A$3:$A$308,0))/100*INDEX(gDP!Q$6:Q$271,MATCH(totalExpenditure!$A26,gDP!$B$6:$B$271)))</f>
        <v/>
      </c>
      <c r="C26" s="77" t="str">
        <f>IF(INDEX([2]pivotTable!C$3:C$308,MATCH(totalExpenditure!$A26,[2]pivotTable!$A$3:$A$308,0))/100*INDEX(gDP!R$6:R$271,MATCH(totalExpenditure!$A26,gDP!$B$6:$B$271))=0,"",INDEX([2]pivotTable!C$3:C$308,MATCH(totalExpenditure!$A26,[2]pivotTable!$A$3:$A$308,0))/100*INDEX(gDP!R$6:R$271,MATCH(totalExpenditure!$A26,gDP!$B$6:$B$271)))</f>
        <v/>
      </c>
      <c r="D26" s="77" t="str">
        <f>IF(INDEX([2]pivotTable!D$3:D$308,MATCH(totalExpenditure!$A26,[2]pivotTable!$A$3:$A$308,0))/100*INDEX(gDP!S$6:S$271,MATCH(totalExpenditure!$A26,gDP!$B$6:$B$271))=0,"",INDEX([2]pivotTable!D$3:D$308,MATCH(totalExpenditure!$A26,[2]pivotTable!$A$3:$A$308,0))/100*INDEX(gDP!S$6:S$271,MATCH(totalExpenditure!$A26,gDP!$B$6:$B$271)))</f>
        <v/>
      </c>
      <c r="E26" s="77" t="str">
        <f>IF(INDEX([2]pivotTable!E$3:E$308,MATCH(totalExpenditure!$A26,[2]pivotTable!$A$3:$A$308,0))/100*INDEX(gDP!T$6:T$271,MATCH(totalExpenditure!$A26,gDP!$B$6:$B$271))=0,"",INDEX([2]pivotTable!E$3:E$308,MATCH(totalExpenditure!$A26,[2]pivotTable!$A$3:$A$308,0))/100*INDEX(gDP!T$6:T$271,MATCH(totalExpenditure!$A26,gDP!$B$6:$B$271)))</f>
        <v/>
      </c>
      <c r="F26" s="77" t="str">
        <f>IF(INDEX([2]pivotTable!F$3:F$308,MATCH(totalExpenditure!$A26,[2]pivotTable!$A$3:$A$308,0))/100*INDEX(gDP!U$6:U$271,MATCH(totalExpenditure!$A26,gDP!$B$6:$B$271))=0,"",INDEX([2]pivotTable!F$3:F$308,MATCH(totalExpenditure!$A26,[2]pivotTable!$A$3:$A$308,0))/100*INDEX(gDP!U$6:U$271,MATCH(totalExpenditure!$A26,gDP!$B$6:$B$271)))</f>
        <v/>
      </c>
      <c r="G26" s="77" t="str">
        <f>IF(INDEX([2]pivotTable!G$3:G$308,MATCH(totalExpenditure!$A26,[2]pivotTable!$A$3:$A$308,0))/100*INDEX(gDP!V$6:V$271,MATCH(totalExpenditure!$A26,gDP!$B$6:$B$271))=0,"",INDEX([2]pivotTable!G$3:G$308,MATCH(totalExpenditure!$A26,[2]pivotTable!$A$3:$A$308,0))/100*INDEX(gDP!V$6:V$271,MATCH(totalExpenditure!$A26,gDP!$B$6:$B$271)))</f>
        <v/>
      </c>
      <c r="H26" s="77" t="str">
        <f>IF(INDEX([2]pivotTable!H$3:H$308,MATCH(totalExpenditure!$A26,[2]pivotTable!$A$3:$A$308,0))/100*INDEX(gDP!W$6:W$271,MATCH(totalExpenditure!$A26,gDP!$B$6:$B$271))=0,"",INDEX([2]pivotTable!H$3:H$308,MATCH(totalExpenditure!$A26,[2]pivotTable!$A$3:$A$308,0))/100*INDEX(gDP!W$6:W$271,MATCH(totalExpenditure!$A26,gDP!$B$6:$B$271)))</f>
        <v/>
      </c>
      <c r="I26" s="77" t="str">
        <f>IF(INDEX([2]pivotTable!I$3:I$308,MATCH(totalExpenditure!$A26,[2]pivotTable!$A$3:$A$308,0))/100*INDEX(gDP!X$6:X$271,MATCH(totalExpenditure!$A26,gDP!$B$6:$B$271))=0,"",INDEX([2]pivotTable!I$3:I$308,MATCH(totalExpenditure!$A26,[2]pivotTable!$A$3:$A$308,0))/100*INDEX(gDP!X$6:X$271,MATCH(totalExpenditure!$A26,gDP!$B$6:$B$271)))</f>
        <v/>
      </c>
      <c r="J26" s="77" t="str">
        <f>IF(INDEX([2]pivotTable!J$3:J$308,MATCH(totalExpenditure!$A26,[2]pivotTable!$A$3:$A$308,0))/100*INDEX(gDP!Y$6:Y$271,MATCH(totalExpenditure!$A26,gDP!$B$6:$B$271))=0,"",INDEX([2]pivotTable!J$3:J$308,MATCH(totalExpenditure!$A26,[2]pivotTable!$A$3:$A$308,0))/100*INDEX(gDP!Y$6:Y$271,MATCH(totalExpenditure!$A26,gDP!$B$6:$B$271)))</f>
        <v/>
      </c>
      <c r="K26" s="77" t="str">
        <f>IF(INDEX([2]pivotTable!K$3:K$308,MATCH(totalExpenditure!$A26,[2]pivotTable!$A$3:$A$308,0))/100*INDEX(gDP!Z$6:Z$271,MATCH(totalExpenditure!$A26,gDP!$B$6:$B$271))=0,"",INDEX([2]pivotTable!K$3:K$308,MATCH(totalExpenditure!$A26,[2]pivotTable!$A$3:$A$308,0))/100*INDEX(gDP!Z$6:Z$271,MATCH(totalExpenditure!$A26,gDP!$B$6:$B$271)))</f>
        <v/>
      </c>
      <c r="L26" s="77" t="str">
        <f>IF(INDEX([2]pivotTable!L$3:L$308,MATCH(totalExpenditure!$A26,[2]pivotTable!$A$3:$A$308,0))/100*INDEX(gDP!AA$6:AA$271,MATCH(totalExpenditure!$A26,gDP!$B$6:$B$271))=0,"",INDEX([2]pivotTable!L$3:L$308,MATCH(totalExpenditure!$A26,[2]pivotTable!$A$3:$A$308,0))/100*INDEX(gDP!AA$6:AA$271,MATCH(totalExpenditure!$A26,gDP!$B$6:$B$271)))</f>
        <v/>
      </c>
      <c r="M26" s="77" t="str">
        <f>IF(INDEX([2]pivotTable!M$3:M$308,MATCH(totalExpenditure!$A26,[2]pivotTable!$A$3:$A$308,0))/100*INDEX(gDP!AB$6:AB$271,MATCH(totalExpenditure!$A26,gDP!$B$6:$B$271))=0,"",INDEX([2]pivotTable!M$3:M$308,MATCH(totalExpenditure!$A26,[2]pivotTable!$A$3:$A$308,0))/100*INDEX(gDP!AB$6:AB$271,MATCH(totalExpenditure!$A26,gDP!$B$6:$B$271)))</f>
        <v/>
      </c>
      <c r="N26" s="77" t="str">
        <f>IF(INDEX([2]pivotTable!N$3:N$308,MATCH(totalExpenditure!$A26,[2]pivotTable!$A$3:$A$308,0))/100*INDEX(gDP!AC$6:AC$271,MATCH(totalExpenditure!$A26,gDP!$B$6:$B$271))=0,"",INDEX([2]pivotTable!N$3:N$308,MATCH(totalExpenditure!$A26,[2]pivotTable!$A$3:$A$308,0))/100*INDEX(gDP!AC$6:AC$271,MATCH(totalExpenditure!$A26,gDP!$B$6:$B$271)))</f>
        <v/>
      </c>
      <c r="O26" s="77" t="str">
        <f>IF(INDEX([2]pivotTable!O$3:O$308,MATCH(totalExpenditure!$A26,[2]pivotTable!$A$3:$A$308,0))/100*INDEX(gDP!AD$6:AD$271,MATCH(totalExpenditure!$A26,gDP!$B$6:$B$271))=0,"",INDEX([2]pivotTable!O$3:O$308,MATCH(totalExpenditure!$A26,[2]pivotTable!$A$3:$A$308,0))/100*INDEX(gDP!AD$6:AD$271,MATCH(totalExpenditure!$A26,gDP!$B$6:$B$271)))</f>
        <v/>
      </c>
      <c r="P26" s="77" t="str">
        <f>IF(INDEX([2]pivotTable!P$3:P$308,MATCH(totalExpenditure!$A26,[2]pivotTable!$A$3:$A$308,0))/100*INDEX(gDP!AE$6:AE$271,MATCH(totalExpenditure!$A26,gDP!$B$6:$B$271))=0,"",INDEX([2]pivotTable!P$3:P$308,MATCH(totalExpenditure!$A26,[2]pivotTable!$A$3:$A$308,0))/100*INDEX(gDP!AE$6:AE$271,MATCH(totalExpenditure!$A26,gDP!$B$6:$B$271)))</f>
        <v/>
      </c>
      <c r="Q26" s="77" t="str">
        <f>IF(INDEX([2]pivotTable!Q$3:Q$308,MATCH(totalExpenditure!$A26,[2]pivotTable!$A$3:$A$308,0))/100*INDEX(gDP!AF$6:AF$271,MATCH(totalExpenditure!$A26,gDP!$B$6:$B$271))=0,"",INDEX([2]pivotTable!Q$3:Q$308,MATCH(totalExpenditure!$A26,[2]pivotTable!$A$3:$A$308,0))/100*INDEX(gDP!AF$6:AF$271,MATCH(totalExpenditure!$A26,gDP!$B$6:$B$271)))</f>
        <v/>
      </c>
      <c r="R26" s="77" t="str">
        <f>IF(INDEX([2]pivotTable!R$3:R$308,MATCH(totalExpenditure!$A26,[2]pivotTable!$A$3:$A$308,0))/100*INDEX(gDP!AG$6:AG$271,MATCH(totalExpenditure!$A26,gDP!$B$6:$B$271))=0,"",INDEX([2]pivotTable!R$3:R$308,MATCH(totalExpenditure!$A26,[2]pivotTable!$A$3:$A$308,0))/100*INDEX(gDP!AG$6:AG$271,MATCH(totalExpenditure!$A26,gDP!$B$6:$B$271)))</f>
        <v/>
      </c>
      <c r="S26" s="77" t="str">
        <f>IF(INDEX([2]pivotTable!S$3:S$308,MATCH(totalExpenditure!$A26,[2]pivotTable!$A$3:$A$308,0))/100*INDEX(gDP!AH$6:AH$271,MATCH(totalExpenditure!$A26,gDP!$B$6:$B$271))=0,"",INDEX([2]pivotTable!S$3:S$308,MATCH(totalExpenditure!$A26,[2]pivotTable!$A$3:$A$308,0))/100*INDEX(gDP!AH$6:AH$271,MATCH(totalExpenditure!$A26,gDP!$B$6:$B$271)))</f>
        <v/>
      </c>
      <c r="T26" s="77">
        <f>IF(INDEX([2]pivotTable!T$3:T$308,MATCH(totalExpenditure!$A26,[2]pivotTable!$A$3:$A$308,0))/100*INDEX(gDP!AI$6:AI$271,MATCH(totalExpenditure!$A26,gDP!$B$6:$B$271))=0,"",INDEX([2]pivotTable!T$3:T$308,MATCH(totalExpenditure!$A26,[2]pivotTable!$A$3:$A$308,0))/100*INDEX(gDP!AI$6:AI$271,MATCH(totalExpenditure!$A26,gDP!$B$6:$B$271)))</f>
        <v>2742004881.8181806</v>
      </c>
      <c r="U26" s="77">
        <f>IF(INDEX([2]pivotTable!U$3:U$308,MATCH(totalExpenditure!$A26,[2]pivotTable!$A$3:$A$308,0))/100*INDEX(gDP!AJ$6:AJ$271,MATCH(totalExpenditure!$A26,gDP!$B$6:$B$271))=0,"",INDEX([2]pivotTable!U$3:U$308,MATCH(totalExpenditure!$A26,[2]pivotTable!$A$3:$A$308,0))/100*INDEX(gDP!AJ$6:AJ$271,MATCH(totalExpenditure!$A26,gDP!$B$6:$B$271)))</f>
        <v>1168770967.7419381</v>
      </c>
      <c r="V26" s="77">
        <f>IF(INDEX([2]pivotTable!V$3:V$308,MATCH(totalExpenditure!$A26,[2]pivotTable!$A$3:$A$308,0))/100*INDEX(gDP!AK$6:AK$271,MATCH(totalExpenditure!$A26,gDP!$B$6:$B$271))=0,"",INDEX([2]pivotTable!V$3:V$308,MATCH(totalExpenditure!$A26,[2]pivotTable!$A$3:$A$308,0))/100*INDEX(gDP!AK$6:AK$271,MATCH(totalExpenditure!$A26,gDP!$B$6:$B$271)))</f>
        <v>1074383505.1546364</v>
      </c>
      <c r="W26" s="77">
        <f>IF(INDEX([2]pivotTable!W$3:W$308,MATCH(totalExpenditure!$A26,[2]pivotTable!$A$3:$A$308,0))/100*INDEX(gDP!AL$6:AL$271,MATCH(totalExpenditure!$A26,gDP!$B$6:$B$271))=0,"",INDEX([2]pivotTable!W$3:W$308,MATCH(totalExpenditure!$A26,[2]pivotTable!$A$3:$A$308,0))/100*INDEX(gDP!AL$6:AL$271,MATCH(totalExpenditure!$A26,gDP!$B$6:$B$271)))</f>
        <v>992217148.65550637</v>
      </c>
      <c r="X26" s="77">
        <f>IF(INDEX([2]pivotTable!X$3:X$308,MATCH(totalExpenditure!$A26,[2]pivotTable!$A$3:$A$308,0))/100*INDEX(gDP!AM$6:AM$271,MATCH(totalExpenditure!$A26,gDP!$B$6:$B$271))=0,"",INDEX([2]pivotTable!X$3:X$308,MATCH(totalExpenditure!$A26,[2]pivotTable!$A$3:$A$308,0))/100*INDEX(gDP!AM$6:AM$271,MATCH(totalExpenditure!$A26,gDP!$B$6:$B$271)))</f>
        <v>848523985.23985207</v>
      </c>
      <c r="Y26" s="77">
        <f>IF(INDEX([2]pivotTable!Y$3:Y$308,MATCH(totalExpenditure!$A26,[2]pivotTable!$A$3:$A$308,0))/100*INDEX(gDP!AN$6:AN$271,MATCH(totalExpenditure!$A26,gDP!$B$6:$B$271))=0,"",INDEX([2]pivotTable!Y$3:Y$308,MATCH(totalExpenditure!$A26,[2]pivotTable!$A$3:$A$308,0))/100*INDEX(gDP!AN$6:AN$271,MATCH(totalExpenditure!$A26,gDP!$B$6:$B$271)))</f>
        <v>584937720.14708805</v>
      </c>
      <c r="Z26" s="77">
        <f>IF(INDEX([2]pivotTable!Z$3:Z$308,MATCH(totalExpenditure!$A26,[2]pivotTable!$A$3:$A$308,0))/100*INDEX(gDP!AO$6:AO$271,MATCH(totalExpenditure!$A26,gDP!$B$6:$B$271))=0,"",INDEX([2]pivotTable!Z$3:Z$308,MATCH(totalExpenditure!$A26,[2]pivotTable!$A$3:$A$308,0))/100*INDEX(gDP!AO$6:AO$271,MATCH(totalExpenditure!$A26,gDP!$B$6:$B$271)))</f>
        <v>280325198.2978158</v>
      </c>
      <c r="AA26" s="77">
        <f>IF(INDEX([2]pivotTable!AA$3:AA$308,MATCH(totalExpenditure!$A26,[2]pivotTable!$A$3:$A$308,0))/100*INDEX(gDP!AP$6:AP$271,MATCH(totalExpenditure!$A26,gDP!$B$6:$B$271))=0,"",INDEX([2]pivotTable!AA$3:AA$308,MATCH(totalExpenditure!$A26,[2]pivotTable!$A$3:$A$308,0))/100*INDEX(gDP!AP$6:AP$271,MATCH(totalExpenditure!$A26,gDP!$B$6:$B$271)))</f>
        <v>434539291.3521139</v>
      </c>
      <c r="AB26" s="77">
        <f>IF(INDEX([2]pivotTable!AB$3:AB$308,MATCH(totalExpenditure!$A26,[2]pivotTable!$A$3:$A$308,0))/100*INDEX(gDP!AQ$6:AQ$271,MATCH(totalExpenditure!$A26,gDP!$B$6:$B$271))=0,"",INDEX([2]pivotTable!AB$3:AB$308,MATCH(totalExpenditure!$A26,[2]pivotTable!$A$3:$A$308,0))/100*INDEX(gDP!AQ$6:AQ$271,MATCH(totalExpenditure!$A26,gDP!$B$6:$B$271)))</f>
        <v>874807403.72128654</v>
      </c>
      <c r="AC26" s="77">
        <f>IF(INDEX([2]pivotTable!AC$3:AC$308,MATCH(totalExpenditure!$A26,[2]pivotTable!$A$3:$A$308,0))/100*INDEX(gDP!AR$6:AR$271,MATCH(totalExpenditure!$A26,gDP!$B$6:$B$271))=0,"",INDEX([2]pivotTable!AC$3:AC$308,MATCH(totalExpenditure!$A26,[2]pivotTable!$A$3:$A$308,0))/100*INDEX(gDP!AR$6:AR$271,MATCH(totalExpenditure!$A26,gDP!$B$6:$B$271)))</f>
        <v>801286737.11704874</v>
      </c>
      <c r="AD26" s="77">
        <f>IF(INDEX([2]pivotTable!AD$3:AD$308,MATCH(totalExpenditure!$A26,[2]pivotTable!$A$3:$A$308,0))/100*INDEX(gDP!AS$6:AS$271,MATCH(totalExpenditure!$A26,gDP!$B$6:$B$271))=0,"",INDEX([2]pivotTable!AD$3:AD$308,MATCH(totalExpenditure!$A26,[2]pivotTable!$A$3:$A$308,0))/100*INDEX(gDP!AS$6:AS$271,MATCH(totalExpenditure!$A26,gDP!$B$6:$B$271)))</f>
        <v>842444981.45553493</v>
      </c>
      <c r="AE26" s="77">
        <f>IF(INDEX([2]pivotTable!AE$3:AE$308,MATCH(totalExpenditure!$A26,[2]pivotTable!$A$3:$A$308,0))/100*INDEX(gDP!AT$6:AT$271,MATCH(totalExpenditure!$A26,gDP!$B$6:$B$271))=0,"",INDEX([2]pivotTable!AE$3:AE$308,MATCH(totalExpenditure!$A26,[2]pivotTable!$A$3:$A$308,0))/100*INDEX(gDP!AT$6:AT$271,MATCH(totalExpenditure!$A26,gDP!$B$6:$B$271)))</f>
        <v>743212571.74871838</v>
      </c>
      <c r="AF26" s="77">
        <f>IF(INDEX([2]pivotTable!AF$3:AF$308,MATCH(totalExpenditure!$A26,[2]pivotTable!$A$3:$A$308,0))/100*INDEX(gDP!AU$6:AU$271,MATCH(totalExpenditure!$A26,gDP!$B$6:$B$271))=0,"",INDEX([2]pivotTable!AF$3:AF$308,MATCH(totalExpenditure!$A26,[2]pivotTable!$A$3:$A$308,0))/100*INDEX(gDP!AU$6:AU$271,MATCH(totalExpenditure!$A26,gDP!$B$6:$B$271)))</f>
        <v>854598584.57612741</v>
      </c>
      <c r="AG26" s="77">
        <f>IF(INDEX([2]pivotTable!AG$3:AG$308,MATCH(totalExpenditure!$A26,[2]pivotTable!$A$3:$A$308,0))/100*INDEX(gDP!AV$6:AV$271,MATCH(totalExpenditure!$A26,gDP!$B$6:$B$271))=0,"",INDEX([2]pivotTable!AG$3:AG$308,MATCH(totalExpenditure!$A26,[2]pivotTable!$A$3:$A$308,0))/100*INDEX(gDP!AV$6:AV$271,MATCH(totalExpenditure!$A26,gDP!$B$6:$B$271)))</f>
        <v>1053018907.9253116</v>
      </c>
      <c r="AH26" s="77">
        <f>IF(INDEX([2]pivotTable!AH$3:AH$308,MATCH(totalExpenditure!$A26,[2]pivotTable!$A$3:$A$308,0))/100*INDEX(gDP!AW$6:AW$271,MATCH(totalExpenditure!$A26,gDP!$B$6:$B$271))=0,"",INDEX([2]pivotTable!AH$3:AH$308,MATCH(totalExpenditure!$A26,[2]pivotTable!$A$3:$A$308,0))/100*INDEX(gDP!AW$6:AW$271,MATCH(totalExpenditure!$A26,gDP!$B$6:$B$271)))</f>
        <v>889363274.54163456</v>
      </c>
      <c r="AI26" s="77">
        <f>IF(INDEX([2]pivotTable!AI$3:AI$308,MATCH(totalExpenditure!$A26,[2]pivotTable!$A$3:$A$308,0))/100*INDEX(gDP!AX$6:AX$271,MATCH(totalExpenditure!$A26,gDP!$B$6:$B$271))=0,"",INDEX([2]pivotTable!AI$3:AI$308,MATCH(totalExpenditure!$A26,[2]pivotTable!$A$3:$A$308,0))/100*INDEX(gDP!AX$6:AX$271,MATCH(totalExpenditure!$A26,gDP!$B$6:$B$271)))</f>
        <v>1203706911.6777306</v>
      </c>
      <c r="AJ26" s="77">
        <f>IF(INDEX([2]pivotTable!AJ$3:AJ$308,MATCH(totalExpenditure!$A26,[2]pivotTable!$A$3:$A$308,0))/100*INDEX(gDP!AY$6:AY$271,MATCH(totalExpenditure!$A26,gDP!$B$6:$B$271))=0,"",INDEX([2]pivotTable!AJ$3:AJ$308,MATCH(totalExpenditure!$A26,[2]pivotTable!$A$3:$A$308,0))/100*INDEX(gDP!AY$6:AY$271,MATCH(totalExpenditure!$A26,gDP!$B$6:$B$271)))</f>
        <v>1100177167.8615646</v>
      </c>
      <c r="AK26" s="77">
        <f>IF(INDEX([2]pivotTable!AK$3:AK$308,MATCH(totalExpenditure!$A26,[2]pivotTable!$A$3:$A$308,0))/100*INDEX(gDP!AZ$6:AZ$271,MATCH(totalExpenditure!$A26,gDP!$B$6:$B$271))=0,"",INDEX([2]pivotTable!AK$3:AK$308,MATCH(totalExpenditure!$A26,[2]pivotTable!$A$3:$A$308,0))/100*INDEX(gDP!AZ$6:AZ$271,MATCH(totalExpenditure!$A26,gDP!$B$6:$B$271)))</f>
        <v>1235232166.829952</v>
      </c>
      <c r="AL26" s="77">
        <f>IF(INDEX([2]pivotTable!AL$3:AL$308,MATCH(totalExpenditure!$A26,[2]pivotTable!$A$3:$A$308,0))/100*INDEX(gDP!BA$6:BA$271,MATCH(totalExpenditure!$A26,gDP!$B$6:$B$271))=0,"",INDEX([2]pivotTable!AL$3:AL$308,MATCH(totalExpenditure!$A26,[2]pivotTable!$A$3:$A$308,0))/100*INDEX(gDP!BA$6:BA$271,MATCH(totalExpenditure!$A26,gDP!$B$6:$B$271)))</f>
        <v>1340224831.0357273</v>
      </c>
      <c r="AM26" s="77">
        <f>IF(INDEX([2]pivotTable!AM$3:AM$308,MATCH(totalExpenditure!$A26,[2]pivotTable!$A$3:$A$308,0))/100*INDEX(gDP!BB$6:BB$271,MATCH(totalExpenditure!$A26,gDP!$B$6:$B$271))=0,"",INDEX([2]pivotTable!AM$3:AM$308,MATCH(totalExpenditure!$A26,[2]pivotTable!$A$3:$A$308,0))/100*INDEX(gDP!BB$6:BB$271,MATCH(totalExpenditure!$A26,gDP!$B$6:$B$271)))</f>
        <v>1248571229.5228801</v>
      </c>
      <c r="AN26" s="77">
        <f>IF(INDEX([2]pivotTable!AN$3:AN$308,MATCH(totalExpenditure!$A26,[2]pivotTable!$A$3:$A$308,0))/100*INDEX(gDP!BC$6:BC$271,MATCH(totalExpenditure!$A26,gDP!$B$6:$B$271))=0,"",INDEX([2]pivotTable!AN$3:AN$308,MATCH(totalExpenditure!$A26,[2]pivotTable!$A$3:$A$308,0))/100*INDEX(gDP!BC$6:BC$271,MATCH(totalExpenditure!$A26,gDP!$B$6:$B$271)))</f>
        <v>1700491131.6342423</v>
      </c>
      <c r="AO26" s="77">
        <f>IF(INDEX([2]pivotTable!AO$3:AO$308,MATCH(totalExpenditure!$A26,[2]pivotTable!$A$3:$A$308,0))/100*INDEX(gDP!BD$6:BD$271,MATCH(totalExpenditure!$A26,gDP!$B$6:$B$271))=0,"",INDEX([2]pivotTable!AO$3:AO$308,MATCH(totalExpenditure!$A26,[2]pivotTable!$A$3:$A$308,0))/100*INDEX(gDP!BD$6:BD$271,MATCH(totalExpenditure!$A26,gDP!$B$6:$B$271)))</f>
        <v>1345273050.174366</v>
      </c>
      <c r="AP26" s="77">
        <f>IF(INDEX([2]pivotTable!AP$3:AP$308,MATCH(totalExpenditure!$A26,[2]pivotTable!$A$3:$A$308,0))/100*INDEX(gDP!BE$6:BE$271,MATCH(totalExpenditure!$A26,gDP!$B$6:$B$271))=0,"",INDEX([2]pivotTable!AP$3:AP$308,MATCH(totalExpenditure!$A26,[2]pivotTable!$A$3:$A$308,0))/100*INDEX(gDP!BE$6:BE$271,MATCH(totalExpenditure!$A26,gDP!$B$6:$B$271)))</f>
        <v>1129193209.2228861</v>
      </c>
      <c r="AQ26" s="77">
        <f>IF(INDEX([2]pivotTable!AQ$3:AQ$308,MATCH(totalExpenditure!$A26,[2]pivotTable!$A$3:$A$308,0))/100*INDEX(gDP!BF$6:BF$271,MATCH(totalExpenditure!$A26,gDP!$B$6:$B$271))=0,"",INDEX([2]pivotTable!AQ$3:AQ$308,MATCH(totalExpenditure!$A26,[2]pivotTable!$A$3:$A$308,0))/100*INDEX(gDP!BF$6:BF$271,MATCH(totalExpenditure!$A26,gDP!$B$6:$B$271)))</f>
        <v>1340450975.7588096</v>
      </c>
      <c r="AR26" s="77">
        <f>IF(INDEX([2]pivotTable!AR$3:AR$308,MATCH(totalExpenditure!$A26,[2]pivotTable!$A$3:$A$308,0))/100*INDEX(gDP!BG$6:BG$271,MATCH(totalExpenditure!$A26,gDP!$B$6:$B$271))=0,"",INDEX([2]pivotTable!AR$3:AR$308,MATCH(totalExpenditure!$A26,[2]pivotTable!$A$3:$A$308,0))/100*INDEX(gDP!BG$6:BG$271,MATCH(totalExpenditure!$A26,gDP!$B$6:$B$271)))</f>
        <v>1486102355.6581984</v>
      </c>
      <c r="AS26" s="77">
        <f>IF(INDEX([2]pivotTable!AS$3:AS$308,MATCH(totalExpenditure!$A26,[2]pivotTable!$A$3:$A$308,0))/100*INDEX(gDP!BH$6:BH$271,MATCH(totalExpenditure!$A26,gDP!$B$6:$B$271))=0,"",INDEX([2]pivotTable!AS$3:AS$308,MATCH(totalExpenditure!$A26,[2]pivotTable!$A$3:$A$308,0))/100*INDEX(gDP!BH$6:BH$271,MATCH(totalExpenditure!$A26,gDP!$B$6:$B$271)))</f>
        <v>1321111887.9056048</v>
      </c>
      <c r="AT26" s="77">
        <f>IF(INDEX([2]pivotTable!AT$3:AT$308,MATCH(totalExpenditure!$A26,[2]pivotTable!$A$3:$A$308,0))/100*INDEX(gDP!BI$6:BI$271,MATCH(totalExpenditure!$A26,gDP!$B$6:$B$271))=0,"",INDEX([2]pivotTable!AT$3:AT$308,MATCH(totalExpenditure!$A26,[2]pivotTable!$A$3:$A$308,0))/100*INDEX(gDP!BI$6:BI$271,MATCH(totalExpenditure!$A26,gDP!$B$6:$B$271)))</f>
        <v>1198006421.3028479</v>
      </c>
      <c r="AU26" s="77">
        <f>IF(INDEX([2]pivotTable!AU$3:AU$308,MATCH(totalExpenditure!$A26,[2]pivotTable!$A$3:$A$308,0))/100*INDEX(gDP!BJ$6:BJ$271,MATCH(totalExpenditure!$A26,gDP!$B$6:$B$271))=0,"",INDEX([2]pivotTable!AU$3:AU$308,MATCH(totalExpenditure!$A26,[2]pivotTable!$A$3:$A$308,0))/100*INDEX(gDP!BJ$6:BJ$271,MATCH(totalExpenditure!$A26,gDP!$B$6:$B$271)))</f>
        <v>1269228610.7549231</v>
      </c>
      <c r="AV26" s="77">
        <f>IF(INDEX([2]pivotTable!AV$3:AV$308,MATCH(totalExpenditure!$A26,[2]pivotTable!$A$3:$A$308,0))/100*INDEX(gDP!BK$6:BK$271,MATCH(totalExpenditure!$A26,gDP!$B$6:$B$271))=0,"",INDEX([2]pivotTable!AV$3:AV$308,MATCH(totalExpenditure!$A26,[2]pivotTable!$A$3:$A$308,0))/100*INDEX(gDP!BK$6:BK$271,MATCH(totalExpenditure!$A26,gDP!$B$6:$B$271)))</f>
        <v>1533150054.7068412</v>
      </c>
      <c r="AW26" s="77">
        <f>IF(INDEX([2]pivotTable!AW$3:AW$308,MATCH(totalExpenditure!$A26,[2]pivotTable!$A$3:$A$308,0))/100*INDEX(gDP!BL$6:BL$271,MATCH(totalExpenditure!$A26,gDP!$B$6:$B$271))=0,"",INDEX([2]pivotTable!AW$3:AW$308,MATCH(totalExpenditure!$A26,[2]pivotTable!$A$3:$A$308,0))/100*INDEX(gDP!BL$6:BL$271,MATCH(totalExpenditure!$A26,gDP!$B$6:$B$271)))</f>
        <v>1632479942.8195305</v>
      </c>
      <c r="AX26" s="77">
        <f>IF(INDEX([2]pivotTable!AX$3:AX$308,MATCH(totalExpenditure!$A26,[2]pivotTable!$A$3:$A$308,0))/100*INDEX(gDP!BM$6:BM$271,MATCH(totalExpenditure!$A26,gDP!$B$6:$B$271))=0,"",INDEX([2]pivotTable!AX$3:AX$308,MATCH(totalExpenditure!$A26,[2]pivotTable!$A$3:$A$308,0))/100*INDEX(gDP!BM$6:BM$271,MATCH(totalExpenditure!$A26,gDP!$B$6:$B$271)))</f>
        <v>2111062751.8542302</v>
      </c>
      <c r="AY26" s="77">
        <f>IF(INDEX([2]pivotTable!AY$3:AY$308,MATCH(totalExpenditure!$A26,[2]pivotTable!$A$3:$A$308,0))/100*INDEX(gDP!BN$6:BN$271,MATCH(totalExpenditure!$A26,gDP!$B$6:$B$271))=0,"",INDEX([2]pivotTable!AY$3:AY$308,MATCH(totalExpenditure!$A26,[2]pivotTable!$A$3:$A$308,0))/100*INDEX(gDP!BN$6:BN$271,MATCH(totalExpenditure!$A26,gDP!$B$6:$B$271)))</f>
        <v>2832198314.6278028</v>
      </c>
      <c r="AZ26" s="77" t="str">
        <f>IF(INDEX([2]pivotTable!AZ$3:AZ$308,MATCH(totalExpenditure!$A26,[2]pivotTable!$A$3:$A$308,0))/100*INDEX(gDP!BO$6:BO$271,MATCH(totalExpenditure!$A26,gDP!$B$6:$B$271))=0,"",INDEX([2]pivotTable!AZ$3:AZ$308,MATCH(totalExpenditure!$A26,[2]pivotTable!$A$3:$A$308,0))/100*INDEX(gDP!BO$6:BO$271,MATCH(totalExpenditure!$A26,gDP!$B$6:$B$271)))</f>
        <v/>
      </c>
      <c r="BA26" s="77" t="str">
        <f>IF(INDEX([2]pivotTable!B$310:B$615,MATCH(totalExpenditure!$A26,[2]pivotTable!$A$310:$A$615,0))/100*INDEX(gDP!Q$6:Q$271,MATCH(totalExpenditure!$A26,gDP!$B$6:$B$271))=0,"",INDEX([2]pivotTable!B$310:B$615,MATCH(totalExpenditure!$A26,[2]pivotTable!$A$310:$A$615,0))/100*INDEX(gDP!Q$6:Q$271,MATCH(totalExpenditure!$A26,gDP!$B$6:$B$271)))</f>
        <v/>
      </c>
      <c r="BB26" s="77" t="str">
        <f>IF(INDEX([2]pivotTable!C$310:C$615,MATCH(totalExpenditure!$A26,[2]pivotTable!$A$310:$A$615,0))/100*INDEX(gDP!R$6:R$271,MATCH(totalExpenditure!$A26,gDP!$B$6:$B$271))=0,"",INDEX([2]pivotTable!C$310:C$615,MATCH(totalExpenditure!$A26,[2]pivotTable!$A$310:$A$615,0))/100*INDEX(gDP!R$6:R$271,MATCH(totalExpenditure!$A26,gDP!$B$6:$B$271)))</f>
        <v/>
      </c>
      <c r="BC26" s="77" t="str">
        <f>IF(INDEX([2]pivotTable!D$310:D$615,MATCH(totalExpenditure!$A26,[2]pivotTable!$A$310:$A$615,0))/100*INDEX(gDP!S$6:S$271,MATCH(totalExpenditure!$A26,gDP!$B$6:$B$271))=0,"",INDEX([2]pivotTable!D$310:D$615,MATCH(totalExpenditure!$A26,[2]pivotTable!$A$310:$A$615,0))/100*INDEX(gDP!S$6:S$271,MATCH(totalExpenditure!$A26,gDP!$B$6:$B$271)))</f>
        <v/>
      </c>
      <c r="BD26" s="77" t="str">
        <f>IF(INDEX([2]pivotTable!E$310:E$615,MATCH(totalExpenditure!$A26,[2]pivotTable!$A$310:$A$615,0))/100*INDEX(gDP!T$6:T$271,MATCH(totalExpenditure!$A26,gDP!$B$6:$B$271))=0,"",INDEX([2]pivotTable!E$310:E$615,MATCH(totalExpenditure!$A26,[2]pivotTable!$A$310:$A$615,0))/100*INDEX(gDP!T$6:T$271,MATCH(totalExpenditure!$A26,gDP!$B$6:$B$271)))</f>
        <v/>
      </c>
      <c r="BE26" s="77" t="str">
        <f>IF(INDEX([2]pivotTable!F$310:F$615,MATCH(totalExpenditure!$A26,[2]pivotTable!$A$310:$A$615,0))/100*INDEX(gDP!U$6:U$271,MATCH(totalExpenditure!$A26,gDP!$B$6:$B$271))=0,"",INDEX([2]pivotTable!F$310:F$615,MATCH(totalExpenditure!$A26,[2]pivotTable!$A$310:$A$615,0))/100*INDEX(gDP!U$6:U$271,MATCH(totalExpenditure!$A26,gDP!$B$6:$B$271)))</f>
        <v/>
      </c>
      <c r="BF26" s="77" t="str">
        <f>IF(INDEX([2]pivotTable!G$310:G$615,MATCH(totalExpenditure!$A26,[2]pivotTable!$A$310:$A$615,0))/100*INDEX(gDP!V$6:V$271,MATCH(totalExpenditure!$A26,gDP!$B$6:$B$271))=0,"",INDEX([2]pivotTable!G$310:G$615,MATCH(totalExpenditure!$A26,[2]pivotTable!$A$310:$A$615,0))/100*INDEX(gDP!V$6:V$271,MATCH(totalExpenditure!$A26,gDP!$B$6:$B$271)))</f>
        <v/>
      </c>
      <c r="BG26" s="77" t="str">
        <f>IF(INDEX([2]pivotTable!H$310:H$615,MATCH(totalExpenditure!$A26,[2]pivotTable!$A$310:$A$615,0))/100*INDEX(gDP!W$6:W$271,MATCH(totalExpenditure!$A26,gDP!$B$6:$B$271))=0,"",INDEX([2]pivotTable!H$310:H$615,MATCH(totalExpenditure!$A26,[2]pivotTable!$A$310:$A$615,0))/100*INDEX(gDP!W$6:W$271,MATCH(totalExpenditure!$A26,gDP!$B$6:$B$271)))</f>
        <v/>
      </c>
      <c r="BH26" s="77" t="str">
        <f>IF(INDEX([2]pivotTable!I$310:I$615,MATCH(totalExpenditure!$A26,[2]pivotTable!$A$310:$A$615,0))/100*INDEX(gDP!X$6:X$271,MATCH(totalExpenditure!$A26,gDP!$B$6:$B$271))=0,"",INDEX([2]pivotTable!I$310:I$615,MATCH(totalExpenditure!$A26,[2]pivotTable!$A$310:$A$615,0))/100*INDEX(gDP!X$6:X$271,MATCH(totalExpenditure!$A26,gDP!$B$6:$B$271)))</f>
        <v/>
      </c>
      <c r="BI26" s="77" t="str">
        <f>IF(INDEX([2]pivotTable!J$310:J$615,MATCH(totalExpenditure!$A26,[2]pivotTable!$A$310:$A$615,0))/100*INDEX(gDP!Y$6:Y$271,MATCH(totalExpenditure!$A26,gDP!$B$6:$B$271))=0,"",INDEX([2]pivotTable!J$310:J$615,MATCH(totalExpenditure!$A26,[2]pivotTable!$A$310:$A$615,0))/100*INDEX(gDP!Y$6:Y$271,MATCH(totalExpenditure!$A26,gDP!$B$6:$B$271)))</f>
        <v/>
      </c>
      <c r="BJ26" s="77" t="str">
        <f>IF(INDEX([2]pivotTable!K$310:K$615,MATCH(totalExpenditure!$A26,[2]pivotTable!$A$310:$A$615,0))/100*INDEX(gDP!Z$6:Z$271,MATCH(totalExpenditure!$A26,gDP!$B$6:$B$271))=0,"",INDEX([2]pivotTable!K$310:K$615,MATCH(totalExpenditure!$A26,[2]pivotTable!$A$310:$A$615,0))/100*INDEX(gDP!Z$6:Z$271,MATCH(totalExpenditure!$A26,gDP!$B$6:$B$271)))</f>
        <v/>
      </c>
      <c r="BK26" s="77" t="str">
        <f>IF(INDEX([2]pivotTable!L$310:L$615,MATCH(totalExpenditure!$A26,[2]pivotTable!$A$310:$A$615,0))/100*INDEX(gDP!AA$6:AA$271,MATCH(totalExpenditure!$A26,gDP!$B$6:$B$271))=0,"",INDEX([2]pivotTable!L$310:L$615,MATCH(totalExpenditure!$A26,[2]pivotTable!$A$310:$A$615,0))/100*INDEX(gDP!AA$6:AA$271,MATCH(totalExpenditure!$A26,gDP!$B$6:$B$271)))</f>
        <v/>
      </c>
      <c r="BL26" s="77" t="str">
        <f>IF(INDEX([2]pivotTable!M$310:M$615,MATCH(totalExpenditure!$A26,[2]pivotTable!$A$310:$A$615,0))/100*INDEX(gDP!AB$6:AB$271,MATCH(totalExpenditure!$A26,gDP!$B$6:$B$271))=0,"",INDEX([2]pivotTable!M$310:M$615,MATCH(totalExpenditure!$A26,[2]pivotTable!$A$310:$A$615,0))/100*INDEX(gDP!AB$6:AB$271,MATCH(totalExpenditure!$A26,gDP!$B$6:$B$271)))</f>
        <v/>
      </c>
      <c r="BM26" s="77" t="str">
        <f>IF(INDEX([2]pivotTable!N$310:N$615,MATCH(totalExpenditure!$A26,[2]pivotTable!$A$310:$A$615,0))/100*INDEX(gDP!AC$6:AC$271,MATCH(totalExpenditure!$A26,gDP!$B$6:$B$271))=0,"",INDEX([2]pivotTable!N$310:N$615,MATCH(totalExpenditure!$A26,[2]pivotTable!$A$310:$A$615,0))/100*INDEX(gDP!AC$6:AC$271,MATCH(totalExpenditure!$A26,gDP!$B$6:$B$271)))</f>
        <v/>
      </c>
      <c r="BN26" s="77" t="str">
        <f>IF(INDEX([2]pivotTable!O$310:O$615,MATCH(totalExpenditure!$A26,[2]pivotTable!$A$310:$A$615,0))/100*INDEX(gDP!AD$6:AD$271,MATCH(totalExpenditure!$A26,gDP!$B$6:$B$271))=0,"",INDEX([2]pivotTable!O$310:O$615,MATCH(totalExpenditure!$A26,[2]pivotTable!$A$310:$A$615,0))/100*INDEX(gDP!AD$6:AD$271,MATCH(totalExpenditure!$A26,gDP!$B$6:$B$271)))</f>
        <v/>
      </c>
      <c r="BO26" s="77" t="str">
        <f>IF(INDEX([2]pivotTable!P$310:P$615,MATCH(totalExpenditure!$A26,[2]pivotTable!$A$310:$A$615,0))/100*INDEX(gDP!AE$6:AE$271,MATCH(totalExpenditure!$A26,gDP!$B$6:$B$271))=0,"",INDEX([2]pivotTable!P$310:P$615,MATCH(totalExpenditure!$A26,[2]pivotTable!$A$310:$A$615,0))/100*INDEX(gDP!AE$6:AE$271,MATCH(totalExpenditure!$A26,gDP!$B$6:$B$271)))</f>
        <v/>
      </c>
      <c r="BP26" s="77" t="str">
        <f>IF(INDEX([2]pivotTable!Q$310:Q$615,MATCH(totalExpenditure!$A26,[2]pivotTable!$A$310:$A$615,0))/100*INDEX(gDP!AF$6:AF$271,MATCH(totalExpenditure!$A26,gDP!$B$6:$B$271))=0,"",INDEX([2]pivotTable!Q$310:Q$615,MATCH(totalExpenditure!$A26,[2]pivotTable!$A$310:$A$615,0))/100*INDEX(gDP!AF$6:AF$271,MATCH(totalExpenditure!$A26,gDP!$B$6:$B$271)))</f>
        <v/>
      </c>
      <c r="BQ26" s="77" t="str">
        <f>IF(INDEX([2]pivotTable!R$310:R$615,MATCH(totalExpenditure!$A26,[2]pivotTable!$A$310:$A$615,0))/100*INDEX(gDP!AG$6:AG$271,MATCH(totalExpenditure!$A26,gDP!$B$6:$B$271))=0,"",INDEX([2]pivotTable!R$310:R$615,MATCH(totalExpenditure!$A26,[2]pivotTable!$A$310:$A$615,0))/100*INDEX(gDP!AG$6:AG$271,MATCH(totalExpenditure!$A26,gDP!$B$6:$B$271)))</f>
        <v/>
      </c>
      <c r="BR26" s="77" t="str">
        <f>IF(INDEX([2]pivotTable!S$310:S$615,MATCH(totalExpenditure!$A26,[2]pivotTable!$A$310:$A$615,0))/100*INDEX(gDP!AH$6:AH$271,MATCH(totalExpenditure!$A26,gDP!$B$6:$B$271))=0,"",INDEX([2]pivotTable!S$310:S$615,MATCH(totalExpenditure!$A26,[2]pivotTable!$A$310:$A$615,0))/100*INDEX(gDP!AH$6:AH$271,MATCH(totalExpenditure!$A26,gDP!$B$6:$B$271)))</f>
        <v/>
      </c>
      <c r="BS26" s="77">
        <f>IF(INDEX([2]pivotTable!T$310:T$615,MATCH(totalExpenditure!$A26,[2]pivotTable!$A$310:$A$615,0))/100*INDEX(gDP!AI$6:AI$271,MATCH(totalExpenditure!$A26,gDP!$B$6:$B$271))=0,"",INDEX([2]pivotTable!T$310:T$615,MATCH(totalExpenditure!$A26,[2]pivotTable!$A$310:$A$615,0))/100*INDEX(gDP!AI$6:AI$271,MATCH(totalExpenditure!$A26,gDP!$B$6:$B$271)))</f>
        <v>680858999.99999976</v>
      </c>
      <c r="BT26" s="77">
        <f>IF(INDEX([2]pivotTable!U$310:U$615,MATCH(totalExpenditure!$A26,[2]pivotTable!$A$310:$A$615,0))/100*INDEX(gDP!AJ$6:AJ$271,MATCH(totalExpenditure!$A26,gDP!$B$6:$B$271))=0,"",INDEX([2]pivotTable!U$310:U$615,MATCH(totalExpenditure!$A26,[2]pivotTable!$A$310:$A$615,0))/100*INDEX(gDP!AJ$6:AJ$271,MATCH(totalExpenditure!$A26,gDP!$B$6:$B$271)))</f>
        <v>470572580.64516234</v>
      </c>
      <c r="BU26" s="77">
        <f>IF(INDEX([2]pivotTable!V$310:V$615,MATCH(totalExpenditure!$A26,[2]pivotTable!$A$310:$A$615,0))/100*INDEX(gDP!AK$6:AK$271,MATCH(totalExpenditure!$A26,gDP!$B$6:$B$271))=0,"",INDEX([2]pivotTable!V$310:V$615,MATCH(totalExpenditure!$A26,[2]pivotTable!$A$310:$A$615,0))/100*INDEX(gDP!AK$6:AK$271,MATCH(totalExpenditure!$A26,gDP!$B$6:$B$271)))</f>
        <v>611715463.91752422</v>
      </c>
      <c r="BV26" s="77">
        <f>IF(INDEX([2]pivotTable!W$310:W$615,MATCH(totalExpenditure!$A26,[2]pivotTable!$A$310:$A$615,0))/100*INDEX(gDP!AL$6:AL$271,MATCH(totalExpenditure!$A26,gDP!$B$6:$B$271))=0,"",INDEX([2]pivotTable!W$310:W$615,MATCH(totalExpenditure!$A26,[2]pivotTable!$A$310:$A$615,0))/100*INDEX(gDP!AL$6:AL$271,MATCH(totalExpenditure!$A26,gDP!$B$6:$B$271)))</f>
        <v>623926940.63927031</v>
      </c>
      <c r="BW26" s="77">
        <f>IF(INDEX([2]pivotTable!X$310:X$615,MATCH(totalExpenditure!$A26,[2]pivotTable!$A$310:$A$615,0))/100*INDEX(gDP!AM$6:AM$271,MATCH(totalExpenditure!$A26,gDP!$B$6:$B$271))=0,"",INDEX([2]pivotTable!X$310:X$615,MATCH(totalExpenditure!$A26,[2]pivotTable!$A$310:$A$615,0))/100*INDEX(gDP!AM$6:AM$271,MATCH(totalExpenditure!$A26,gDP!$B$6:$B$271)))</f>
        <v>546934317.34317338</v>
      </c>
      <c r="BX26" s="77">
        <f>IF(INDEX([2]pivotTable!Y$310:Y$615,MATCH(totalExpenditure!$A26,[2]pivotTable!$A$310:$A$615,0))/100*INDEX(gDP!AN$6:AN$271,MATCH(totalExpenditure!$A26,gDP!$B$6:$B$271))=0,"",INDEX([2]pivotTable!Y$310:Y$615,MATCH(totalExpenditure!$A26,[2]pivotTable!$A$310:$A$615,0))/100*INDEX(gDP!AN$6:AN$271,MATCH(totalExpenditure!$A26,gDP!$B$6:$B$271)))</f>
        <v>376031391.52312797</v>
      </c>
      <c r="BY26" s="77">
        <f>IF(INDEX([2]pivotTable!Z$310:Z$615,MATCH(totalExpenditure!$A26,[2]pivotTable!$A$310:$A$615,0))/100*INDEX(gDP!AO$6:AO$271,MATCH(totalExpenditure!$A26,gDP!$B$6:$B$271))=0,"",INDEX([2]pivotTable!Z$310:Z$615,MATCH(totalExpenditure!$A26,[2]pivotTable!$A$310:$A$615,0))/100*INDEX(gDP!AO$6:AO$271,MATCH(totalExpenditure!$A26,gDP!$B$6:$B$271)))</f>
        <v>177047493.66177842</v>
      </c>
      <c r="BZ26" s="77">
        <f>IF(INDEX([2]pivotTable!AA$310:AA$615,MATCH(totalExpenditure!$A26,[2]pivotTable!$A$310:$A$615,0))/100*INDEX(gDP!AP$6:AP$271,MATCH(totalExpenditure!$A26,gDP!$B$6:$B$271))=0,"",INDEX([2]pivotTable!AA$310:AA$615,MATCH(totalExpenditure!$A26,[2]pivotTable!$A$310:$A$615,0))/100*INDEX(gDP!AP$6:AP$271,MATCH(totalExpenditure!$A26,gDP!$B$6:$B$271)))</f>
        <v>256876091.50242153</v>
      </c>
      <c r="CA26" s="77">
        <f>IF(INDEX([2]pivotTable!AB$310:AB$615,MATCH(totalExpenditure!$A26,[2]pivotTable!$A$310:$A$615,0))/100*INDEX(gDP!AQ$6:AQ$271,MATCH(totalExpenditure!$A26,gDP!$B$6:$B$271))=0,"",INDEX([2]pivotTable!AB$310:AB$615,MATCH(totalExpenditure!$A26,[2]pivotTable!$A$310:$A$615,0))/100*INDEX(gDP!AQ$6:AQ$271,MATCH(totalExpenditure!$A26,gDP!$B$6:$B$271)))</f>
        <v>511055871.589755</v>
      </c>
      <c r="CB26" s="77">
        <f>IF(INDEX([2]pivotTable!AC$310:AC$615,MATCH(totalExpenditure!$A26,[2]pivotTable!$A$310:$A$615,0))/100*INDEX(gDP!AR$6:AR$271,MATCH(totalExpenditure!$A26,gDP!$B$6:$B$271))=0,"",INDEX([2]pivotTable!AC$310:AC$615,MATCH(totalExpenditure!$A26,[2]pivotTable!$A$310:$A$615,0))/100*INDEX(gDP!AR$6:AR$271,MATCH(totalExpenditure!$A26,gDP!$B$6:$B$271)))</f>
        <v>561445809.00038111</v>
      </c>
      <c r="CC26" s="77">
        <f>IF(INDEX([2]pivotTable!AD$310:AD$615,MATCH(totalExpenditure!$A26,[2]pivotTable!$A$310:$A$615,0))/100*INDEX(gDP!AS$6:AS$271,MATCH(totalExpenditure!$A26,gDP!$B$6:$B$271))=0,"",INDEX([2]pivotTable!AD$310:AD$615,MATCH(totalExpenditure!$A26,[2]pivotTable!$A$310:$A$615,0))/100*INDEX(gDP!AS$6:AS$271,MATCH(totalExpenditure!$A26,gDP!$B$6:$B$271)))</f>
        <v>537787205.14299881</v>
      </c>
      <c r="CD26" s="77">
        <f>IF(INDEX([2]pivotTable!AE$310:AE$615,MATCH(totalExpenditure!$A26,[2]pivotTable!$A$310:$A$615,0))/100*INDEX(gDP!AT$6:AT$271,MATCH(totalExpenditure!$A26,gDP!$B$6:$B$271))=0,"",INDEX([2]pivotTable!AE$310:AE$615,MATCH(totalExpenditure!$A26,[2]pivotTable!$A$310:$A$615,0))/100*INDEX(gDP!AT$6:AT$271,MATCH(totalExpenditure!$A26,gDP!$B$6:$B$271)))</f>
        <v>771579463.80019617</v>
      </c>
      <c r="CE26" s="77">
        <f>IF(INDEX([2]pivotTable!AF$310:AF$615,MATCH(totalExpenditure!$A26,[2]pivotTable!$A$310:$A$615,0))/100*INDEX(gDP!AU$6:AU$271,MATCH(totalExpenditure!$A26,gDP!$B$6:$B$271))=0,"",INDEX([2]pivotTable!AF$310:AF$615,MATCH(totalExpenditure!$A26,[2]pivotTable!$A$310:$A$615,0))/100*INDEX(gDP!AU$6:AU$271,MATCH(totalExpenditure!$A26,gDP!$B$6:$B$271)))</f>
        <v>816871583.72151911</v>
      </c>
      <c r="CF26" s="77">
        <f>IF(INDEX([2]pivotTable!AG$310:AG$615,MATCH(totalExpenditure!$A26,[2]pivotTable!$A$310:$A$615,0))/100*INDEX(gDP!AV$6:AV$271,MATCH(totalExpenditure!$A26,gDP!$B$6:$B$271))=0,"",INDEX([2]pivotTable!AG$310:AG$615,MATCH(totalExpenditure!$A26,[2]pivotTable!$A$310:$A$615,0))/100*INDEX(gDP!AV$6:AV$271,MATCH(totalExpenditure!$A26,gDP!$B$6:$B$271)))</f>
        <v>1148171218.8824177</v>
      </c>
      <c r="CG26" s="77">
        <f>IF(INDEX([2]pivotTable!AH$310:AH$615,MATCH(totalExpenditure!$A26,[2]pivotTable!$A$310:$A$615,0))/100*INDEX(gDP!AW$6:AW$271,MATCH(totalExpenditure!$A26,gDP!$B$6:$B$271))=0,"",INDEX([2]pivotTable!AH$310:AH$615,MATCH(totalExpenditure!$A26,[2]pivotTable!$A$310:$A$615,0))/100*INDEX(gDP!AW$6:AW$271,MATCH(totalExpenditure!$A26,gDP!$B$6:$B$271)))</f>
        <v>1428212787.9403894</v>
      </c>
      <c r="CH26" s="77">
        <f>IF(INDEX([2]pivotTable!AI$310:AI$615,MATCH(totalExpenditure!$A26,[2]pivotTable!$A$310:$A$615,0))/100*INDEX(gDP!AX$6:AX$271,MATCH(totalExpenditure!$A26,gDP!$B$6:$B$271))=0,"",INDEX([2]pivotTable!AI$310:AI$615,MATCH(totalExpenditure!$A26,[2]pivotTable!$A$310:$A$615,0))/100*INDEX(gDP!AX$6:AX$271,MATCH(totalExpenditure!$A26,gDP!$B$6:$B$271)))</f>
        <v>1541222745.4732232</v>
      </c>
      <c r="CI26" s="77">
        <f>IF(INDEX([2]pivotTable!AJ$310:AJ$615,MATCH(totalExpenditure!$A26,[2]pivotTable!$A$310:$A$615,0))/100*INDEX(gDP!AY$6:AY$271,MATCH(totalExpenditure!$A26,gDP!$B$6:$B$271))=0,"",INDEX([2]pivotTable!AJ$310:AJ$615,MATCH(totalExpenditure!$A26,[2]pivotTable!$A$310:$A$615,0))/100*INDEX(gDP!AY$6:AY$271,MATCH(totalExpenditure!$A26,gDP!$B$6:$B$271)))</f>
        <v>1753407361.2793686</v>
      </c>
      <c r="CJ26" s="77">
        <f>IF(INDEX([2]pivotTable!AK$310:AK$615,MATCH(totalExpenditure!$A26,[2]pivotTable!$A$310:$A$615,0))/100*INDEX(gDP!AZ$6:AZ$271,MATCH(totalExpenditure!$A26,gDP!$B$6:$B$271))=0,"",INDEX([2]pivotTable!AK$310:AK$615,MATCH(totalExpenditure!$A26,[2]pivotTable!$A$310:$A$615,0))/100*INDEX(gDP!AZ$6:AZ$271,MATCH(totalExpenditure!$A26,gDP!$B$6:$B$271)))</f>
        <v>2488237458.362493</v>
      </c>
      <c r="CK26" s="77">
        <f>IF(INDEX([2]pivotTable!AL$310:AL$615,MATCH(totalExpenditure!$A26,[2]pivotTable!$A$310:$A$615,0))/100*INDEX(gDP!BA$6:BA$271,MATCH(totalExpenditure!$A26,gDP!$B$6:$B$271))=0,"",INDEX([2]pivotTable!AL$310:AL$615,MATCH(totalExpenditure!$A26,[2]pivotTable!$A$310:$A$615,0))/100*INDEX(gDP!BA$6:BA$271,MATCH(totalExpenditure!$A26,gDP!$B$6:$B$271)))</f>
        <v>2882028193.5686984</v>
      </c>
      <c r="CL26" s="77">
        <f>IF(INDEX([2]pivotTable!AM$310:AM$615,MATCH(totalExpenditure!$A26,[2]pivotTable!$A$310:$A$615,0))/100*INDEX(gDP!BB$6:BB$271,MATCH(totalExpenditure!$A26,gDP!$B$6:$B$271))=0,"",INDEX([2]pivotTable!AM$310:AM$615,MATCH(totalExpenditure!$A26,[2]pivotTable!$A$310:$A$615,0))/100*INDEX(gDP!BB$6:BB$271,MATCH(totalExpenditure!$A26,gDP!$B$6:$B$271)))</f>
        <v>2939344769.50178</v>
      </c>
      <c r="CM26" s="77">
        <f>IF(INDEX([2]pivotTable!AN$310:AN$615,MATCH(totalExpenditure!$A26,[2]pivotTable!$A$310:$A$615,0))/100*INDEX(gDP!BC$6:BC$271,MATCH(totalExpenditure!$A26,gDP!$B$6:$B$271))=0,"",INDEX([2]pivotTable!AN$310:AN$615,MATCH(totalExpenditure!$A26,[2]pivotTable!$A$310:$A$615,0))/100*INDEX(gDP!BC$6:BC$271,MATCH(totalExpenditure!$A26,gDP!$B$6:$B$271)))</f>
        <v>2538046465.1257353</v>
      </c>
      <c r="CN26" s="77">
        <f>IF(INDEX([2]pivotTable!AO$310:AO$615,MATCH(totalExpenditure!$A26,[2]pivotTable!$A$310:$A$615,0))/100*INDEX(gDP!BD$6:BD$271,MATCH(totalExpenditure!$A26,gDP!$B$6:$B$271))=0,"",INDEX([2]pivotTable!AO$310:AO$615,MATCH(totalExpenditure!$A26,[2]pivotTable!$A$310:$A$615,0))/100*INDEX(gDP!BD$6:BD$271,MATCH(totalExpenditure!$A26,gDP!$B$6:$B$271)))</f>
        <v>2696319804.426733</v>
      </c>
      <c r="CO26" s="77">
        <f>IF(INDEX([2]pivotTable!AP$310:AP$615,MATCH(totalExpenditure!$A26,[2]pivotTable!$A$310:$A$615,0))/100*INDEX(gDP!BE$6:BE$271,MATCH(totalExpenditure!$A26,gDP!$B$6:$B$271))=0,"",INDEX([2]pivotTable!AP$310:AP$615,MATCH(totalExpenditure!$A26,[2]pivotTable!$A$310:$A$615,0))/100*INDEX(gDP!BE$6:BE$271,MATCH(totalExpenditure!$A26,gDP!$B$6:$B$271)))</f>
        <v>2410393196.6103916</v>
      </c>
      <c r="CP26" s="77">
        <f>IF(INDEX([2]pivotTable!AQ$310:AQ$615,MATCH(totalExpenditure!$A26,[2]pivotTable!$A$310:$A$615,0))/100*INDEX(gDP!BF$6:BF$271,MATCH(totalExpenditure!$A26,gDP!$B$6:$B$271))=0,"",INDEX([2]pivotTable!AQ$310:AQ$615,MATCH(totalExpenditure!$A26,[2]pivotTable!$A$310:$A$615,0))/100*INDEX(gDP!BF$6:BF$271,MATCH(totalExpenditure!$A26,gDP!$B$6:$B$271)))</f>
        <v>2921066084.6744065</v>
      </c>
      <c r="CQ26" s="77">
        <f>IF(INDEX([2]pivotTable!AR$310:AR$615,MATCH(totalExpenditure!$A26,[2]pivotTable!$A$310:$A$615,0))/100*INDEX(gDP!BG$6:BG$271,MATCH(totalExpenditure!$A26,gDP!$B$6:$B$271))=0,"",INDEX([2]pivotTable!AR$310:AR$615,MATCH(totalExpenditure!$A26,[2]pivotTable!$A$310:$A$615,0))/100*INDEX(gDP!BG$6:BG$271,MATCH(totalExpenditure!$A26,gDP!$B$6:$B$271)))</f>
        <v>3206551621.2471128</v>
      </c>
      <c r="CR26" s="77">
        <f>IF(INDEX([2]pivotTable!AS$310:AS$615,MATCH(totalExpenditure!$A26,[2]pivotTable!$A$310:$A$615,0))/100*INDEX(gDP!BH$6:BH$271,MATCH(totalExpenditure!$A26,gDP!$B$6:$B$271))=0,"",INDEX([2]pivotTable!AS$310:AS$615,MATCH(totalExpenditure!$A26,[2]pivotTable!$A$310:$A$615,0))/100*INDEX(gDP!BH$6:BH$271,MATCH(totalExpenditure!$A26,gDP!$B$6:$B$271)))</f>
        <v>2840390558.9970498</v>
      </c>
      <c r="CS26" s="77">
        <f>IF(INDEX([2]pivotTable!AT$310:AT$615,MATCH(totalExpenditure!$A26,[2]pivotTable!$A$310:$A$615,0))/100*INDEX(gDP!BI$6:BI$271,MATCH(totalExpenditure!$A26,gDP!$B$6:$B$271))=0,"",INDEX([2]pivotTable!AT$310:AT$615,MATCH(totalExpenditure!$A26,[2]pivotTable!$A$310:$A$615,0))/100*INDEX(gDP!BI$6:BI$271,MATCH(totalExpenditure!$A26,gDP!$B$6:$B$271)))</f>
        <v>2466166371.7810879</v>
      </c>
      <c r="CT26" s="77">
        <f>IF(INDEX([2]pivotTable!AU$310:AU$615,MATCH(totalExpenditure!$A26,[2]pivotTable!$A$310:$A$615,0))/100*INDEX(gDP!BJ$6:BJ$271,MATCH(totalExpenditure!$A26,gDP!$B$6:$B$271))=0,"",INDEX([2]pivotTable!AU$310:AU$615,MATCH(totalExpenditure!$A26,[2]pivotTable!$A$310:$A$615,0))/100*INDEX(gDP!BJ$6:BJ$271,MATCH(totalExpenditure!$A26,gDP!$B$6:$B$271)))</f>
        <v>2929901559.4062238</v>
      </c>
      <c r="CU26" s="77">
        <f>IF(INDEX([2]pivotTable!AV$310:AV$615,MATCH(totalExpenditure!$A26,[2]pivotTable!$A$310:$A$615,0))/100*INDEX(gDP!BK$6:BK$271,MATCH(totalExpenditure!$A26,gDP!$B$6:$B$271))=0,"",INDEX([2]pivotTable!AV$310:AV$615,MATCH(totalExpenditure!$A26,[2]pivotTable!$A$310:$A$615,0))/100*INDEX(gDP!BK$6:BK$271,MATCH(totalExpenditure!$A26,gDP!$B$6:$B$271)))</f>
        <v>3252136479.681179</v>
      </c>
      <c r="CV26" s="77">
        <f>IF(INDEX([2]pivotTable!AW$310:AW$615,MATCH(totalExpenditure!$A26,[2]pivotTable!$A$310:$A$615,0))/100*INDEX(gDP!BL$6:BL$271,MATCH(totalExpenditure!$A26,gDP!$B$6:$B$271))=0,"",INDEX([2]pivotTable!AW$310:AW$615,MATCH(totalExpenditure!$A26,[2]pivotTable!$A$310:$A$615,0))/100*INDEX(gDP!BL$6:BL$271,MATCH(totalExpenditure!$A26,gDP!$B$6:$B$271)))</f>
        <v>3650693543.0141397</v>
      </c>
      <c r="CW26" s="77">
        <f>IF(INDEX([2]pivotTable!AX$310:AX$615,MATCH(totalExpenditure!$A26,[2]pivotTable!$A$310:$A$615,0))/100*INDEX(gDP!BM$6:BM$271,MATCH(totalExpenditure!$A26,gDP!$B$6:$B$271))=0,"",INDEX([2]pivotTable!AX$310:AX$615,MATCH(totalExpenditure!$A26,[2]pivotTable!$A$310:$A$615,0))/100*INDEX(gDP!BM$6:BM$271,MATCH(totalExpenditure!$A26,gDP!$B$6:$B$271)))</f>
        <v>3828060456.6956711</v>
      </c>
      <c r="CX26" s="77">
        <f>IF(INDEX([2]pivotTable!AY$310:AY$615,MATCH(totalExpenditure!$A26,[2]pivotTable!$A$310:$A$615,0))/100*INDEX(gDP!BN$6:BN$271,MATCH(totalExpenditure!$A26,gDP!$B$6:$B$271))=0,"",INDEX([2]pivotTable!AY$310:AY$615,MATCH(totalExpenditure!$A26,[2]pivotTable!$A$310:$A$615,0))/100*INDEX(gDP!BN$6:BN$271,MATCH(totalExpenditure!$A26,gDP!$B$6:$B$271)))</f>
        <v>4739940206.0833254</v>
      </c>
      <c r="CY26" s="77" t="str">
        <f>IF(INDEX([2]pivotTable!AZ$310:AZ$615,MATCH(totalExpenditure!$A26,[2]pivotTable!$A$310:$A$615,0))/100*INDEX(gDP!BO$6:BO$271,MATCH(totalExpenditure!$A26,gDP!$B$6:$B$271))=0,"",INDEX([2]pivotTable!AZ$310:AZ$615,MATCH(totalExpenditure!$A26,[2]pivotTable!$A$310:$A$615,0))/100*INDEX(gDP!BO$6:BO$271,MATCH(totalExpenditure!$A26,gDP!$B$6:$B$271)))</f>
        <v/>
      </c>
      <c r="CZ26" s="77" t="str">
        <f>IF(B26="","",IF(BA26="","",B26-B26+INDEX(gDP!Q$6:Q$271,MATCH(totalExpenditure!$A26,gDP!$B$6:$B$271))))</f>
        <v/>
      </c>
      <c r="DA26" s="77" t="str">
        <f>IF(C26="","",IF(BB26="","",C26-C26+INDEX(gDP!R$6:R$271,MATCH(totalExpenditure!$A26,gDP!$B$6:$B$271))))</f>
        <v/>
      </c>
      <c r="DB26" s="77" t="str">
        <f>IF(D26="","",IF(BC26="","",D26-D26+INDEX(gDP!S$6:S$271,MATCH(totalExpenditure!$A26,gDP!$B$6:$B$271))))</f>
        <v/>
      </c>
      <c r="DC26" s="77" t="str">
        <f>IF(E26="","",IF(BD26="","",E26-E26+INDEX(gDP!T$6:T$271,MATCH(totalExpenditure!$A26,gDP!$B$6:$B$271))))</f>
        <v/>
      </c>
      <c r="DD26" s="77" t="str">
        <f>IF(F26="","",IF(BE26="","",F26-F26+INDEX(gDP!U$6:U$271,MATCH(totalExpenditure!$A26,gDP!$B$6:$B$271))))</f>
        <v/>
      </c>
      <c r="DE26" s="77" t="str">
        <f>IF(G26="","",IF(BF26="","",G26-G26+INDEX(gDP!V$6:V$271,MATCH(totalExpenditure!$A26,gDP!$B$6:$B$271))))</f>
        <v/>
      </c>
      <c r="DF26" s="77" t="str">
        <f>IF(H26="","",IF(BG26="","",H26-H26+INDEX(gDP!W$6:W$271,MATCH(totalExpenditure!$A26,gDP!$B$6:$B$271))))</f>
        <v/>
      </c>
      <c r="DG26" s="77" t="str">
        <f>IF(I26="","",IF(BH26="","",I26-I26+INDEX(gDP!X$6:X$271,MATCH(totalExpenditure!$A26,gDP!$B$6:$B$271))))</f>
        <v/>
      </c>
      <c r="DH26" s="77" t="str">
        <f>IF(J26="","",IF(BI26="","",J26-J26+INDEX(gDP!Y$6:Y$271,MATCH(totalExpenditure!$A26,gDP!$B$6:$B$271))))</f>
        <v/>
      </c>
      <c r="DI26" s="77" t="str">
        <f>IF(K26="","",IF(BJ26="","",K26-K26+INDEX(gDP!Z$6:Z$271,MATCH(totalExpenditure!$A26,gDP!$B$6:$B$271))))</f>
        <v/>
      </c>
      <c r="DJ26" s="77" t="str">
        <f>IF(L26="","",IF(BK26="","",L26-L26+INDEX(gDP!AA$6:AA$271,MATCH(totalExpenditure!$A26,gDP!$B$6:$B$271))))</f>
        <v/>
      </c>
      <c r="DK26" s="77" t="str">
        <f>IF(M26="","",IF(BL26="","",M26-M26+INDEX(gDP!AB$6:AB$271,MATCH(totalExpenditure!$A26,gDP!$B$6:$B$271))))</f>
        <v/>
      </c>
      <c r="DL26" s="77" t="str">
        <f>IF(N26="","",IF(BM26="","",N26-N26+INDEX(gDP!AC$6:AC$271,MATCH(totalExpenditure!$A26,gDP!$B$6:$B$271))))</f>
        <v/>
      </c>
      <c r="DM26" s="77" t="str">
        <f>IF(O26="","",IF(BN26="","",O26-O26+INDEX(gDP!AD$6:AD$271,MATCH(totalExpenditure!$A26,gDP!$B$6:$B$271))))</f>
        <v/>
      </c>
      <c r="DN26" s="77" t="str">
        <f>IF(P26="","",IF(BO26="","",P26-P26+INDEX(gDP!AE$6:AE$271,MATCH(totalExpenditure!$A26,gDP!$B$6:$B$271))))</f>
        <v/>
      </c>
      <c r="DO26" s="77" t="str">
        <f>IF(Q26="","",IF(BP26="","",Q26-Q26+INDEX(gDP!AF$6:AF$271,MATCH(totalExpenditure!$A26,gDP!$B$6:$B$271))))</f>
        <v/>
      </c>
      <c r="DP26" s="77" t="str">
        <f>IF(R26="","",IF(BQ26="","",R26-R26+INDEX(gDP!AG$6:AG$271,MATCH(totalExpenditure!$A26,gDP!$B$6:$B$271))))</f>
        <v/>
      </c>
      <c r="DQ26" s="77" t="str">
        <f>IF(S26="","",IF(BR26="","",S26-S26+INDEX(gDP!AH$6:AH$271,MATCH(totalExpenditure!$A26,gDP!$B$6:$B$271))))</f>
        <v/>
      </c>
      <c r="DR26" s="77">
        <f>IF(T26="","",IF(BS26="","",T26-T26+INDEX(gDP!AI$6:AI$271,MATCH(totalExpenditure!$A26,gDP!$B$6:$B$271))))</f>
        <v>20632090909.0909</v>
      </c>
      <c r="DS26" s="77">
        <f>IF(U26="","",IF(BT26="","",U26-U26+INDEX(gDP!AJ$6:AJ$271,MATCH(totalExpenditure!$A26,gDP!$B$6:$B$271))))</f>
        <v>10943548387.0968</v>
      </c>
      <c r="DT26" s="77">
        <f>IF(V26="","",IF(BU26="","",V26-V26+INDEX(gDP!AK$6:AK$271,MATCH(totalExpenditure!$A26,gDP!$B$6:$B$271))))</f>
        <v>10350515463.9175</v>
      </c>
      <c r="DU26" s="77">
        <f>IF(W26="","",IF(BV26="","",W26-W26+INDEX(gDP!AL$6:AL$271,MATCH(totalExpenditure!$A26,gDP!$B$6:$B$271))))</f>
        <v>10832064941.653999</v>
      </c>
      <c r="DV26" s="77">
        <f>IF(X26="","",IF(BW26="","",X26-X26+INDEX(gDP!AM$6:AM$271,MATCH(totalExpenditure!$A26,gDP!$B$6:$B$271))))</f>
        <v>9697416974.1697407</v>
      </c>
      <c r="DW26" s="77">
        <f>IF(Y26="","",IF(BX26="","",Y26-Y26+INDEX(gDP!AN$6:AN$271,MATCH(totalExpenditure!$A26,gDP!$B$6:$B$271))))</f>
        <v>18991484420.360001</v>
      </c>
      <c r="DX26" s="77">
        <f>IF(Z26="","",IF(BY26="","",Z26-Z26+INDEX(gDP!AO$6:AO$271,MATCH(totalExpenditure!$A26,gDP!$B$6:$B$271))))</f>
        <v>12294964837.623501</v>
      </c>
      <c r="DY26" s="77">
        <f>IF(AA26="","",IF(BZ26="","",AA26-AA26+INDEX(gDP!AP$6:AP$271,MATCH(totalExpenditure!$A26,gDP!$B$6:$B$271))))</f>
        <v>11316127378.9613</v>
      </c>
      <c r="DZ26" s="77">
        <f>IF(AB26="","",IF(CA26="","",AB26-AB26+INDEX(gDP!AQ$6:AQ$271,MATCH(totalExpenditure!$A26,gDP!$B$6:$B$271))))</f>
        <v>15031055046.7575</v>
      </c>
      <c r="EA26" s="77">
        <f>IF(AC26="","",IF(CB26="","",AC26-AC26+INDEX(gDP!AR$6:AR$271,MATCH(totalExpenditure!$A26,gDP!$B$6:$B$271))))</f>
        <v>13627325461.174299</v>
      </c>
      <c r="EB26" s="77">
        <f>IF(AD26="","",IF(CC26="","",AD26-AD26+INDEX(gDP!AS$6:AS$271,MATCH(totalExpenditure!$A26,gDP!$B$6:$B$271))))</f>
        <v>13245990274.458099</v>
      </c>
      <c r="EC26" s="77">
        <f>IF(AE26="","",IF(CD26="","",AE26-AE26+INDEX(gDP!AT$6:AT$271,MATCH(totalExpenditure!$A26,gDP!$B$6:$B$271))))</f>
        <v>14183446025.738899</v>
      </c>
      <c r="ED26" s="77">
        <f>IF(AF26="","",IF(CE26="","",AF26-AF26+INDEX(gDP!AU$6:AU$271,MATCH(totalExpenditure!$A26,gDP!$B$6:$B$271))))</f>
        <v>16403043849.8297</v>
      </c>
      <c r="EE26" s="77">
        <f>IF(AG26="","",IF(CF26="","",AG26-AG26+INDEX(gDP!AV$6:AV$271,MATCH(totalExpenditure!$A26,gDP!$B$6:$B$271))))</f>
        <v>21144957990.468102</v>
      </c>
      <c r="EF26" s="77">
        <f>IF(AH26="","",IF(CG26="","",AH26-AH26+INDEX(gDP!AW$6:AW$271,MATCH(totalExpenditure!$A26,gDP!$B$6:$B$271))))</f>
        <v>26157743368.871601</v>
      </c>
      <c r="EG26" s="77">
        <f>IF(AI26="","",IF(CH26="","",AI26-AI26+INDEX(gDP!AX$6:AX$271,MATCH(totalExpenditure!$A26,gDP!$B$6:$B$271))))</f>
        <v>29868657858.008202</v>
      </c>
      <c r="EH26" s="77">
        <f>IF(AJ26="","",IF(CI26="","",AJ26-AJ26+INDEX(gDP!AY$6:AY$271,MATCH(totalExpenditure!$A26,gDP!$B$6:$B$271))))</f>
        <v>34380536495.673897</v>
      </c>
      <c r="EI26" s="77">
        <f>IF(AK26="","",IF(CJ26="","",AK26-AK26+INDEX(gDP!AZ$6:AZ$271,MATCH(totalExpenditure!$A26,gDP!$B$6:$B$271))))</f>
        <v>44432811756.473099</v>
      </c>
      <c r="EJ26" s="77">
        <f>IF(AL26="","",IF(CK26="","",AL26-AL26+INDEX(gDP!BA$6:BA$271,MATCH(totalExpenditure!$A26,gDP!$B$6:$B$271))))</f>
        <v>54480684188.444199</v>
      </c>
      <c r="EK26" s="77">
        <f>IF(AM26="","",IF(CL26="","",AM26-AM26+INDEX(gDP!BB$6:BB$271,MATCH(totalExpenditure!$A26,gDP!$B$6:$B$271))))</f>
        <v>52023801230.120003</v>
      </c>
      <c r="EL26" s="77">
        <f>IF(AN26="","",IF(CM26="","",AN26-AN26+INDEX(gDP!BC$6:BC$271,MATCH(totalExpenditure!$A26,gDP!$B$6:$B$271))))</f>
        <v>50760929302.514702</v>
      </c>
      <c r="EM26" s="77">
        <f>IF(AO26="","",IF(CN26="","",AO26-AO26+INDEX(gDP!BD$6:BD$271,MATCH(totalExpenditure!$A26,gDP!$B$6:$B$271))))</f>
        <v>57737040780.015701</v>
      </c>
      <c r="EN26" s="77">
        <f>IF(AP26="","",IF(CO26="","",AP26-AP26+INDEX(gDP!BE$6:BE$271,MATCH(totalExpenditure!$A26,gDP!$B$6:$B$271))))</f>
        <v>54288135058.792603</v>
      </c>
      <c r="EO26" s="77">
        <f>IF(AQ26="","",IF(CP26="","",AQ26-AQ26+INDEX(gDP!BF$6:BF$271,MATCH(totalExpenditure!$A26,gDP!$B$6:$B$271))))</f>
        <v>55852123989.950401</v>
      </c>
      <c r="EP26" s="77">
        <f>IF(AR26="","",IF(CQ26="","",AR26-AR26+INDEX(gDP!BG$6:BG$271,MATCH(totalExpenditure!$A26,gDP!$B$6:$B$271))))</f>
        <v>57157782909.930702</v>
      </c>
      <c r="EQ26" s="77">
        <f>IF(AS26="","",IF(CR26="","",AS26-AS26+INDEX(gDP!BH$6:BH$271,MATCH(totalExpenditure!$A26,gDP!$B$6:$B$271))))</f>
        <v>50811995688.677101</v>
      </c>
      <c r="ER26" s="77">
        <f>IF(AT26="","",IF(CS26="","",AT26-AT26+INDEX(gDP!BI$6:BI$271,MATCH(totalExpenditure!$A26,gDP!$B$6:$B$271))))</f>
        <v>53964253211.839996</v>
      </c>
      <c r="ES26" s="77">
        <f>IF(AU26="","",IF(CT26="","",AU26-AU26+INDEX(gDP!BJ$6:BJ$271,MATCH(totalExpenditure!$A26,gDP!$B$6:$B$271))))</f>
        <v>59309748166.117897</v>
      </c>
      <c r="ET26" s="77">
        <f>IF(AV26="","",IF(CU26="","",AV26-AV26+INDEX(gDP!BK$6:BK$271,MATCH(totalExpenditure!$A26,gDP!$B$6:$B$271))))</f>
        <v>66370132238.391403</v>
      </c>
      <c r="EU26" s="77">
        <f>IF(AW26="","",IF(CV26="","",AW26-AW26+INDEX(gDP!BL$6:BL$271,MATCH(totalExpenditure!$A26,gDP!$B$6:$B$271))))</f>
        <v>68881010245.549805</v>
      </c>
      <c r="EV26" s="77">
        <f>IF(AX26="","",IF(CW26="","",AX26-AX26+INDEX(gDP!BM$6:BM$271,MATCH(totalExpenditure!$A26,gDP!$B$6:$B$271))))</f>
        <v>70368758395.141006</v>
      </c>
      <c r="EW26" s="77">
        <f>IF(AY26="","",IF(CX26="","",AY26-AY26+INDEX(gDP!BN$6:BN$271,MATCH(totalExpenditure!$A26,gDP!$B$6:$B$271))))</f>
        <v>84041493015.661804</v>
      </c>
      <c r="EX26" s="77" t="str">
        <f>IF(AZ26="","",IF(CY26="","",AZ26-AZ26+INDEX(gDP!BO$6:BO$271,MATCH(totalExpenditure!$A26,gDP!$B$6:$B$271))))</f>
        <v/>
      </c>
    </row>
    <row r="27" spans="1:154" x14ac:dyDescent="0.35">
      <c r="A27" t="s">
        <v>263</v>
      </c>
      <c r="B27" s="77" t="str">
        <f>IF(INDEX([2]pivotTable!B$3:B$308,MATCH(totalExpenditure!$A27,[2]pivotTable!$A$3:$A$308,0))/100*INDEX(gDP!Q$6:Q$271,MATCH(totalExpenditure!$A27,gDP!$B$6:$B$271))=0,"",INDEX([2]pivotTable!B$3:B$308,MATCH(totalExpenditure!$A27,[2]pivotTable!$A$3:$A$308,0))/100*INDEX(gDP!Q$6:Q$271,MATCH(totalExpenditure!$A27,gDP!$B$6:$B$271)))</f>
        <v/>
      </c>
      <c r="C27" s="77" t="str">
        <f>IF(INDEX([2]pivotTable!C$3:C$308,MATCH(totalExpenditure!$A27,[2]pivotTable!$A$3:$A$308,0))/100*INDEX(gDP!R$6:R$271,MATCH(totalExpenditure!$A27,gDP!$B$6:$B$271))=0,"",INDEX([2]pivotTable!C$3:C$308,MATCH(totalExpenditure!$A27,[2]pivotTable!$A$3:$A$308,0))/100*INDEX(gDP!R$6:R$271,MATCH(totalExpenditure!$A27,gDP!$B$6:$B$271)))</f>
        <v/>
      </c>
      <c r="D27" s="77" t="str">
        <f>IF(INDEX([2]pivotTable!D$3:D$308,MATCH(totalExpenditure!$A27,[2]pivotTable!$A$3:$A$308,0))/100*INDEX(gDP!S$6:S$271,MATCH(totalExpenditure!$A27,gDP!$B$6:$B$271))=0,"",INDEX([2]pivotTable!D$3:D$308,MATCH(totalExpenditure!$A27,[2]pivotTable!$A$3:$A$308,0))/100*INDEX(gDP!S$6:S$271,MATCH(totalExpenditure!$A27,gDP!$B$6:$B$271)))</f>
        <v/>
      </c>
      <c r="E27" s="77" t="str">
        <f>IF(INDEX([2]pivotTable!E$3:E$308,MATCH(totalExpenditure!$A27,[2]pivotTable!$A$3:$A$308,0))/100*INDEX(gDP!T$6:T$271,MATCH(totalExpenditure!$A27,gDP!$B$6:$B$271))=0,"",INDEX([2]pivotTable!E$3:E$308,MATCH(totalExpenditure!$A27,[2]pivotTable!$A$3:$A$308,0))/100*INDEX(gDP!T$6:T$271,MATCH(totalExpenditure!$A27,gDP!$B$6:$B$271)))</f>
        <v/>
      </c>
      <c r="F27" s="77" t="str">
        <f>IF(INDEX([2]pivotTable!F$3:F$308,MATCH(totalExpenditure!$A27,[2]pivotTable!$A$3:$A$308,0))/100*INDEX(gDP!U$6:U$271,MATCH(totalExpenditure!$A27,gDP!$B$6:$B$271))=0,"",INDEX([2]pivotTable!F$3:F$308,MATCH(totalExpenditure!$A27,[2]pivotTable!$A$3:$A$308,0))/100*INDEX(gDP!U$6:U$271,MATCH(totalExpenditure!$A27,gDP!$B$6:$B$271)))</f>
        <v/>
      </c>
      <c r="G27" s="77" t="str">
        <f>IF(INDEX([2]pivotTable!G$3:G$308,MATCH(totalExpenditure!$A27,[2]pivotTable!$A$3:$A$308,0))/100*INDEX(gDP!V$6:V$271,MATCH(totalExpenditure!$A27,gDP!$B$6:$B$271))=0,"",INDEX([2]pivotTable!G$3:G$308,MATCH(totalExpenditure!$A27,[2]pivotTable!$A$3:$A$308,0))/100*INDEX(gDP!V$6:V$271,MATCH(totalExpenditure!$A27,gDP!$B$6:$B$271)))</f>
        <v/>
      </c>
      <c r="H27" s="77" t="str">
        <f>IF(INDEX([2]pivotTable!H$3:H$308,MATCH(totalExpenditure!$A27,[2]pivotTable!$A$3:$A$308,0))/100*INDEX(gDP!W$6:W$271,MATCH(totalExpenditure!$A27,gDP!$B$6:$B$271))=0,"",INDEX([2]pivotTable!H$3:H$308,MATCH(totalExpenditure!$A27,[2]pivotTable!$A$3:$A$308,0))/100*INDEX(gDP!W$6:W$271,MATCH(totalExpenditure!$A27,gDP!$B$6:$B$271)))</f>
        <v/>
      </c>
      <c r="I27" s="77" t="str">
        <f>IF(INDEX([2]pivotTable!I$3:I$308,MATCH(totalExpenditure!$A27,[2]pivotTable!$A$3:$A$308,0))/100*INDEX(gDP!X$6:X$271,MATCH(totalExpenditure!$A27,gDP!$B$6:$B$271))=0,"",INDEX([2]pivotTable!I$3:I$308,MATCH(totalExpenditure!$A27,[2]pivotTable!$A$3:$A$308,0))/100*INDEX(gDP!X$6:X$271,MATCH(totalExpenditure!$A27,gDP!$B$6:$B$271)))</f>
        <v/>
      </c>
      <c r="J27" s="77" t="str">
        <f>IF(INDEX([2]pivotTable!J$3:J$308,MATCH(totalExpenditure!$A27,[2]pivotTable!$A$3:$A$308,0))/100*INDEX(gDP!Y$6:Y$271,MATCH(totalExpenditure!$A27,gDP!$B$6:$B$271))=0,"",INDEX([2]pivotTable!J$3:J$308,MATCH(totalExpenditure!$A27,[2]pivotTable!$A$3:$A$308,0))/100*INDEX(gDP!Y$6:Y$271,MATCH(totalExpenditure!$A27,gDP!$B$6:$B$271)))</f>
        <v/>
      </c>
      <c r="K27" s="77" t="str">
        <f>IF(INDEX([2]pivotTable!K$3:K$308,MATCH(totalExpenditure!$A27,[2]pivotTable!$A$3:$A$308,0))/100*INDEX(gDP!Z$6:Z$271,MATCH(totalExpenditure!$A27,gDP!$B$6:$B$271))=0,"",INDEX([2]pivotTable!K$3:K$308,MATCH(totalExpenditure!$A27,[2]pivotTable!$A$3:$A$308,0))/100*INDEX(gDP!Z$6:Z$271,MATCH(totalExpenditure!$A27,gDP!$B$6:$B$271)))</f>
        <v/>
      </c>
      <c r="L27" s="77" t="str">
        <f>IF(INDEX([2]pivotTable!L$3:L$308,MATCH(totalExpenditure!$A27,[2]pivotTable!$A$3:$A$308,0))/100*INDEX(gDP!AA$6:AA$271,MATCH(totalExpenditure!$A27,gDP!$B$6:$B$271))=0,"",INDEX([2]pivotTable!L$3:L$308,MATCH(totalExpenditure!$A27,[2]pivotTable!$A$3:$A$308,0))/100*INDEX(gDP!AA$6:AA$271,MATCH(totalExpenditure!$A27,gDP!$B$6:$B$271)))</f>
        <v/>
      </c>
      <c r="M27" s="77" t="str">
        <f>IF(INDEX([2]pivotTable!M$3:M$308,MATCH(totalExpenditure!$A27,[2]pivotTable!$A$3:$A$308,0))/100*INDEX(gDP!AB$6:AB$271,MATCH(totalExpenditure!$A27,gDP!$B$6:$B$271))=0,"",INDEX([2]pivotTable!M$3:M$308,MATCH(totalExpenditure!$A27,[2]pivotTable!$A$3:$A$308,0))/100*INDEX(gDP!AB$6:AB$271,MATCH(totalExpenditure!$A27,gDP!$B$6:$B$271)))</f>
        <v/>
      </c>
      <c r="N27" s="77" t="str">
        <f>IF(INDEX([2]pivotTable!N$3:N$308,MATCH(totalExpenditure!$A27,[2]pivotTable!$A$3:$A$308,0))/100*INDEX(gDP!AC$6:AC$271,MATCH(totalExpenditure!$A27,gDP!$B$6:$B$271))=0,"",INDEX([2]pivotTable!N$3:N$308,MATCH(totalExpenditure!$A27,[2]pivotTable!$A$3:$A$308,0))/100*INDEX(gDP!AC$6:AC$271,MATCH(totalExpenditure!$A27,gDP!$B$6:$B$271)))</f>
        <v/>
      </c>
      <c r="O27" s="77" t="str">
        <f>IF(INDEX([2]pivotTable!O$3:O$308,MATCH(totalExpenditure!$A27,[2]pivotTable!$A$3:$A$308,0))/100*INDEX(gDP!AD$6:AD$271,MATCH(totalExpenditure!$A27,gDP!$B$6:$B$271))=0,"",INDEX([2]pivotTable!O$3:O$308,MATCH(totalExpenditure!$A27,[2]pivotTable!$A$3:$A$308,0))/100*INDEX(gDP!AD$6:AD$271,MATCH(totalExpenditure!$A27,gDP!$B$6:$B$271)))</f>
        <v/>
      </c>
      <c r="P27" s="77" t="str">
        <f>IF(INDEX([2]pivotTable!P$3:P$308,MATCH(totalExpenditure!$A27,[2]pivotTable!$A$3:$A$308,0))/100*INDEX(gDP!AE$6:AE$271,MATCH(totalExpenditure!$A27,gDP!$B$6:$B$271))=0,"",INDEX([2]pivotTable!P$3:P$308,MATCH(totalExpenditure!$A27,[2]pivotTable!$A$3:$A$308,0))/100*INDEX(gDP!AE$6:AE$271,MATCH(totalExpenditure!$A27,gDP!$B$6:$B$271)))</f>
        <v/>
      </c>
      <c r="Q27" s="77" t="str">
        <f>IF(INDEX([2]pivotTable!Q$3:Q$308,MATCH(totalExpenditure!$A27,[2]pivotTable!$A$3:$A$308,0))/100*INDEX(gDP!AF$6:AF$271,MATCH(totalExpenditure!$A27,gDP!$B$6:$B$271))=0,"",INDEX([2]pivotTable!Q$3:Q$308,MATCH(totalExpenditure!$A27,[2]pivotTable!$A$3:$A$308,0))/100*INDEX(gDP!AF$6:AF$271,MATCH(totalExpenditure!$A27,gDP!$B$6:$B$271)))</f>
        <v/>
      </c>
      <c r="R27" s="77" t="str">
        <f>IF(INDEX([2]pivotTable!R$3:R$308,MATCH(totalExpenditure!$A27,[2]pivotTable!$A$3:$A$308,0))/100*INDEX(gDP!AG$6:AG$271,MATCH(totalExpenditure!$A27,gDP!$B$6:$B$271))=0,"",INDEX([2]pivotTable!R$3:R$308,MATCH(totalExpenditure!$A27,[2]pivotTable!$A$3:$A$308,0))/100*INDEX(gDP!AG$6:AG$271,MATCH(totalExpenditure!$A27,gDP!$B$6:$B$271)))</f>
        <v/>
      </c>
      <c r="S27" s="77" t="str">
        <f>IF(INDEX([2]pivotTable!S$3:S$308,MATCH(totalExpenditure!$A27,[2]pivotTable!$A$3:$A$308,0))/100*INDEX(gDP!AH$6:AH$271,MATCH(totalExpenditure!$A27,gDP!$B$6:$B$271))=0,"",INDEX([2]pivotTable!S$3:S$308,MATCH(totalExpenditure!$A27,[2]pivotTable!$A$3:$A$308,0))/100*INDEX(gDP!AH$6:AH$271,MATCH(totalExpenditure!$A27,gDP!$B$6:$B$271)))</f>
        <v/>
      </c>
      <c r="T27" s="77">
        <f>IF(INDEX([2]pivotTable!T$3:T$308,MATCH(totalExpenditure!$A27,[2]pivotTable!$A$3:$A$308,0))/100*INDEX(gDP!AI$6:AI$271,MATCH(totalExpenditure!$A27,gDP!$B$6:$B$271))=0,"",INDEX([2]pivotTable!T$3:T$308,MATCH(totalExpenditure!$A27,[2]pivotTable!$A$3:$A$308,0))/100*INDEX(gDP!AI$6:AI$271,MATCH(totalExpenditure!$A27,gDP!$B$6:$B$271)))</f>
        <v>627641186.1473217</v>
      </c>
      <c r="U27" s="77">
        <f>IF(INDEX([2]pivotTable!U$3:U$308,MATCH(totalExpenditure!$A27,[2]pivotTable!$A$3:$A$308,0))/100*INDEX(gDP!AJ$6:AJ$271,MATCH(totalExpenditure!$A27,gDP!$B$6:$B$271))=0,"",INDEX([2]pivotTable!U$3:U$308,MATCH(totalExpenditure!$A27,[2]pivotTable!$A$3:$A$308,0))/100*INDEX(gDP!AJ$6:AJ$271,MATCH(totalExpenditure!$A27,gDP!$B$6:$B$271)))</f>
        <v>716476374.73404312</v>
      </c>
      <c r="V27" s="77">
        <f>IF(INDEX([2]pivotTable!V$3:V$308,MATCH(totalExpenditure!$A27,[2]pivotTable!$A$3:$A$308,0))/100*INDEX(gDP!AK$6:AK$271,MATCH(totalExpenditure!$A27,gDP!$B$6:$B$271))=0,"",INDEX([2]pivotTable!V$3:V$308,MATCH(totalExpenditure!$A27,[2]pivotTable!$A$3:$A$308,0))/100*INDEX(gDP!AK$6:AK$271,MATCH(totalExpenditure!$A27,gDP!$B$6:$B$271)))</f>
        <v>748749417.12765944</v>
      </c>
      <c r="W27" s="77">
        <f>IF(INDEX([2]pivotTable!W$3:W$308,MATCH(totalExpenditure!$A27,[2]pivotTable!$A$3:$A$308,0))/100*INDEX(gDP!AL$6:AL$271,MATCH(totalExpenditure!$A27,gDP!$B$6:$B$271))=0,"",INDEX([2]pivotTable!W$3:W$308,MATCH(totalExpenditure!$A27,[2]pivotTable!$A$3:$A$308,0))/100*INDEX(gDP!AL$6:AL$271,MATCH(totalExpenditure!$A27,gDP!$B$6:$B$271)))</f>
        <v>743264233.72340465</v>
      </c>
      <c r="X27" s="77">
        <f>IF(INDEX([2]pivotTable!X$3:X$308,MATCH(totalExpenditure!$A27,[2]pivotTable!$A$3:$A$308,0))/100*INDEX(gDP!AM$6:AM$271,MATCH(totalExpenditure!$A27,gDP!$B$6:$B$271))=0,"",INDEX([2]pivotTable!X$3:X$308,MATCH(totalExpenditure!$A27,[2]pivotTable!$A$3:$A$308,0))/100*INDEX(gDP!AM$6:AM$271,MATCH(totalExpenditure!$A27,gDP!$B$6:$B$271)))</f>
        <v>757776162.68616962</v>
      </c>
      <c r="Y27" s="77">
        <f>IF(INDEX([2]pivotTable!Y$3:Y$308,MATCH(totalExpenditure!$A27,[2]pivotTable!$A$3:$A$308,0))/100*INDEX(gDP!AN$6:AN$271,MATCH(totalExpenditure!$A27,gDP!$B$6:$B$271))=0,"",INDEX([2]pivotTable!Y$3:Y$308,MATCH(totalExpenditure!$A27,[2]pivotTable!$A$3:$A$308,0))/100*INDEX(gDP!AN$6:AN$271,MATCH(totalExpenditure!$A27,gDP!$B$6:$B$271)))</f>
        <v>802132410.6382978</v>
      </c>
      <c r="Z27" s="77">
        <f>IF(INDEX([2]pivotTable!Z$3:Z$308,MATCH(totalExpenditure!$A27,[2]pivotTable!$A$3:$A$308,0))/100*INDEX(gDP!AO$6:AO$271,MATCH(totalExpenditure!$A27,gDP!$B$6:$B$271))=0,"",INDEX([2]pivotTable!Z$3:Z$308,MATCH(totalExpenditure!$A27,[2]pivotTable!$A$3:$A$308,0))/100*INDEX(gDP!AO$6:AO$271,MATCH(totalExpenditure!$A27,gDP!$B$6:$B$271)))</f>
        <v>851313060.87765968</v>
      </c>
      <c r="AA27" s="77">
        <f>IF(INDEX([2]pivotTable!AA$3:AA$308,MATCH(totalExpenditure!$A27,[2]pivotTable!$A$3:$A$308,0))/100*INDEX(gDP!AP$6:AP$271,MATCH(totalExpenditure!$A27,gDP!$B$6:$B$271))=0,"",INDEX([2]pivotTable!AA$3:AA$308,MATCH(totalExpenditure!$A27,[2]pivotTable!$A$3:$A$308,0))/100*INDEX(gDP!AP$6:AP$271,MATCH(totalExpenditure!$A27,gDP!$B$6:$B$271)))</f>
        <v>571777090.85106397</v>
      </c>
      <c r="AB27" s="77">
        <f>IF(INDEX([2]pivotTable!AB$3:AB$308,MATCH(totalExpenditure!$A27,[2]pivotTable!$A$3:$A$308,0))/100*INDEX(gDP!AQ$6:AQ$271,MATCH(totalExpenditure!$A27,gDP!$B$6:$B$271))=0,"",INDEX([2]pivotTable!AB$3:AB$308,MATCH(totalExpenditure!$A27,[2]pivotTable!$A$3:$A$308,0))/100*INDEX(gDP!AQ$6:AQ$271,MATCH(totalExpenditure!$A27,gDP!$B$6:$B$271)))</f>
        <v>594848745</v>
      </c>
      <c r="AC27" s="77">
        <f>IF(INDEX([2]pivotTable!AC$3:AC$308,MATCH(totalExpenditure!$A27,[2]pivotTable!$A$3:$A$308,0))/100*INDEX(gDP!AR$6:AR$271,MATCH(totalExpenditure!$A27,gDP!$B$6:$B$271))=0,"",INDEX([2]pivotTable!AC$3:AC$308,MATCH(totalExpenditure!$A27,[2]pivotTable!$A$3:$A$308,0))/100*INDEX(gDP!AR$6:AR$271,MATCH(totalExpenditure!$A27,gDP!$B$6:$B$271)))</f>
        <v>648954040.6382978</v>
      </c>
      <c r="AD27" s="77">
        <f>IF(INDEX([2]pivotTable!AD$3:AD$308,MATCH(totalExpenditure!$A27,[2]pivotTable!$A$3:$A$308,0))/100*INDEX(gDP!AS$6:AS$271,MATCH(totalExpenditure!$A27,gDP!$B$6:$B$271))=0,"",INDEX([2]pivotTable!AD$3:AD$308,MATCH(totalExpenditure!$A27,[2]pivotTable!$A$3:$A$308,0))/100*INDEX(gDP!AS$6:AS$271,MATCH(totalExpenditure!$A27,gDP!$B$6:$B$271)))</f>
        <v>643465824.46808481</v>
      </c>
      <c r="AE27" s="77">
        <f>IF(INDEX([2]pivotTable!AE$3:AE$308,MATCH(totalExpenditure!$A27,[2]pivotTable!$A$3:$A$308,0))/100*INDEX(gDP!AT$6:AT$271,MATCH(totalExpenditure!$A27,gDP!$B$6:$B$271))=0,"",INDEX([2]pivotTable!AE$3:AE$308,MATCH(totalExpenditure!$A27,[2]pivotTable!$A$3:$A$308,0))/100*INDEX(gDP!AT$6:AT$271,MATCH(totalExpenditure!$A27,gDP!$B$6:$B$271)))</f>
        <v>653467127.65957451</v>
      </c>
      <c r="AF27" s="77">
        <f>IF(INDEX([2]pivotTable!AF$3:AF$308,MATCH(totalExpenditure!$A27,[2]pivotTable!$A$3:$A$308,0))/100*INDEX(gDP!AU$6:AU$271,MATCH(totalExpenditure!$A27,gDP!$B$6:$B$271))=0,"",INDEX([2]pivotTable!AF$3:AF$308,MATCH(totalExpenditure!$A27,[2]pivotTable!$A$3:$A$308,0))/100*INDEX(gDP!AU$6:AU$271,MATCH(totalExpenditure!$A27,gDP!$B$6:$B$271)))</f>
        <v>794342680.85106373</v>
      </c>
      <c r="AG27" s="77">
        <f>IF(INDEX([2]pivotTable!AG$3:AG$308,MATCH(totalExpenditure!$A27,[2]pivotTable!$A$3:$A$308,0))/100*INDEX(gDP!AV$6:AV$271,MATCH(totalExpenditure!$A27,gDP!$B$6:$B$271))=0,"",INDEX([2]pivotTable!AG$3:AG$308,MATCH(totalExpenditure!$A27,[2]pivotTable!$A$3:$A$308,0))/100*INDEX(gDP!AV$6:AV$271,MATCH(totalExpenditure!$A27,gDP!$B$6:$B$271)))</f>
        <v>928069398.9361676</v>
      </c>
      <c r="AH27" s="77">
        <f>IF(INDEX([2]pivotTable!AH$3:AH$308,MATCH(totalExpenditure!$A27,[2]pivotTable!$A$3:$A$308,0))/100*INDEX(gDP!AW$6:AW$271,MATCH(totalExpenditure!$A27,gDP!$B$6:$B$271))=0,"",INDEX([2]pivotTable!AH$3:AH$308,MATCH(totalExpenditure!$A27,[2]pivotTable!$A$3:$A$308,0))/100*INDEX(gDP!AW$6:AW$271,MATCH(totalExpenditure!$A27,gDP!$B$6:$B$271)))</f>
        <v>957331617.02127767</v>
      </c>
      <c r="AI27" s="77">
        <f>IF(INDEX([2]pivotTable!AI$3:AI$308,MATCH(totalExpenditure!$A27,[2]pivotTable!$A$3:$A$308,0))/100*INDEX(gDP!AX$6:AX$271,MATCH(totalExpenditure!$A27,gDP!$B$6:$B$271))=0,"",INDEX([2]pivotTable!AI$3:AI$308,MATCH(totalExpenditure!$A27,[2]pivotTable!$A$3:$A$308,0))/100*INDEX(gDP!AX$6:AX$271,MATCH(totalExpenditure!$A27,gDP!$B$6:$B$271)))</f>
        <v>461496106.3829782</v>
      </c>
      <c r="AJ27" s="77">
        <f>IF(INDEX([2]pivotTable!AJ$3:AJ$308,MATCH(totalExpenditure!$A27,[2]pivotTable!$A$3:$A$308,0))/100*INDEX(gDP!AY$6:AY$271,MATCH(totalExpenditure!$A27,gDP!$B$6:$B$271))=0,"",INDEX([2]pivotTable!AJ$3:AJ$308,MATCH(totalExpenditure!$A27,[2]pivotTable!$A$3:$A$308,0))/100*INDEX(gDP!AY$6:AY$271,MATCH(totalExpenditure!$A27,gDP!$B$6:$B$271)))</f>
        <v>499628537.23404342</v>
      </c>
      <c r="AK27" s="77">
        <f>IF(INDEX([2]pivotTable!AK$3:AK$308,MATCH(totalExpenditure!$A27,[2]pivotTable!$A$3:$A$308,0))/100*INDEX(gDP!AZ$6:AZ$271,MATCH(totalExpenditure!$A27,gDP!$B$6:$B$271))=0,"",INDEX([2]pivotTable!AK$3:AK$308,MATCH(totalExpenditure!$A27,[2]pivotTable!$A$3:$A$308,0))/100*INDEX(gDP!AZ$6:AZ$271,MATCH(totalExpenditure!$A27,gDP!$B$6:$B$271)))</f>
        <v>545423000</v>
      </c>
      <c r="AL27" s="77">
        <f>IF(INDEX([2]pivotTable!AL$3:AL$308,MATCH(totalExpenditure!$A27,[2]pivotTable!$A$3:$A$308,0))/100*INDEX(gDP!BA$6:BA$271,MATCH(totalExpenditure!$A27,gDP!$B$6:$B$271))=0,"",INDEX([2]pivotTable!AL$3:AL$308,MATCH(totalExpenditure!$A27,[2]pivotTable!$A$3:$A$308,0))/100*INDEX(gDP!BA$6:BA$271,MATCH(totalExpenditure!$A27,gDP!$B$6:$B$271)))</f>
        <v>629917154.25531793</v>
      </c>
      <c r="AM27" s="77">
        <f>IF(INDEX([2]pivotTable!AM$3:AM$308,MATCH(totalExpenditure!$A27,[2]pivotTable!$A$3:$A$308,0))/100*INDEX(gDP!BB$6:BB$271,MATCH(totalExpenditure!$A27,gDP!$B$6:$B$271))=0,"",INDEX([2]pivotTable!AM$3:AM$308,MATCH(totalExpenditure!$A27,[2]pivotTable!$A$3:$A$308,0))/100*INDEX(gDP!BB$6:BB$271,MATCH(totalExpenditure!$A27,gDP!$B$6:$B$271)))</f>
        <v>954229872.34042621</v>
      </c>
      <c r="AN27" s="77">
        <f>IF(INDEX([2]pivotTable!AN$3:AN$308,MATCH(totalExpenditure!$A27,[2]pivotTable!$A$3:$A$308,0))/100*INDEX(gDP!BC$6:BC$271,MATCH(totalExpenditure!$A27,gDP!$B$6:$B$271))=0,"",INDEX([2]pivotTable!AN$3:AN$308,MATCH(totalExpenditure!$A27,[2]pivotTable!$A$3:$A$308,0))/100*INDEX(gDP!BC$6:BC$271,MATCH(totalExpenditure!$A27,gDP!$B$6:$B$271)))</f>
        <v>776540792.55319011</v>
      </c>
      <c r="AO27" s="77">
        <f>IF(INDEX([2]pivotTable!AO$3:AO$308,MATCH(totalExpenditure!$A27,[2]pivotTable!$A$3:$A$308,0))/100*INDEX(gDP!BD$6:BD$271,MATCH(totalExpenditure!$A27,gDP!$B$6:$B$271))=0,"",INDEX([2]pivotTable!AO$3:AO$308,MATCH(totalExpenditure!$A27,[2]pivotTable!$A$3:$A$308,0))/100*INDEX(gDP!BD$6:BD$271,MATCH(totalExpenditure!$A27,gDP!$B$6:$B$271)))</f>
        <v>955382978.72340596</v>
      </c>
      <c r="AP27" s="77">
        <f>IF(INDEX([2]pivotTable!AP$3:AP$308,MATCH(totalExpenditure!$A27,[2]pivotTable!$A$3:$A$308,0))/100*INDEX(gDP!BE$6:BE$271,MATCH(totalExpenditure!$A27,gDP!$B$6:$B$271))=0,"",INDEX([2]pivotTable!AP$3:AP$308,MATCH(totalExpenditure!$A27,[2]pivotTable!$A$3:$A$308,0))/100*INDEX(gDP!BE$6:BE$271,MATCH(totalExpenditure!$A27,gDP!$B$6:$B$271)))</f>
        <v>1088525521.2765958</v>
      </c>
      <c r="AQ27" s="77">
        <f>IF(INDEX([2]pivotTable!AQ$3:AQ$308,MATCH(totalExpenditure!$A27,[2]pivotTable!$A$3:$A$308,0))/100*INDEX(gDP!BF$6:BF$271,MATCH(totalExpenditure!$A27,gDP!$B$6:$B$271))=0,"",INDEX([2]pivotTable!AQ$3:AQ$308,MATCH(totalExpenditure!$A27,[2]pivotTable!$A$3:$A$308,0))/100*INDEX(gDP!BF$6:BF$271,MATCH(totalExpenditure!$A27,gDP!$B$6:$B$271)))</f>
        <v>1112849808.510639</v>
      </c>
      <c r="AR27" s="77">
        <f>IF(INDEX([2]pivotTable!AR$3:AR$308,MATCH(totalExpenditure!$A27,[2]pivotTable!$A$3:$A$308,0))/100*INDEX(gDP!BG$6:BG$271,MATCH(totalExpenditure!$A27,gDP!$B$6:$B$271))=0,"",INDEX([2]pivotTable!AR$3:AR$308,MATCH(totalExpenditure!$A27,[2]pivotTable!$A$3:$A$308,0))/100*INDEX(gDP!BG$6:BG$271,MATCH(totalExpenditure!$A27,gDP!$B$6:$B$271)))</f>
        <v>1232006601.0638282</v>
      </c>
      <c r="AS27" s="77">
        <f>IF(INDEX([2]pivotTable!AS$3:AS$308,MATCH(totalExpenditure!$A27,[2]pivotTable!$A$3:$A$308,0))/100*INDEX(gDP!BH$6:BH$271,MATCH(totalExpenditure!$A27,gDP!$B$6:$B$271))=0,"",INDEX([2]pivotTable!AS$3:AS$308,MATCH(totalExpenditure!$A27,[2]pivotTable!$A$3:$A$308,0))/100*INDEX(gDP!BH$6:BH$271,MATCH(totalExpenditure!$A27,gDP!$B$6:$B$271)))</f>
        <v>1195232680.8510642</v>
      </c>
      <c r="AT27" s="77">
        <f>IF(INDEX([2]pivotTable!AT$3:AT$308,MATCH(totalExpenditure!$A27,[2]pivotTable!$A$3:$A$308,0))/100*INDEX(gDP!BI$6:BI$271,MATCH(totalExpenditure!$A27,gDP!$B$6:$B$271))=0,"",INDEX([2]pivotTable!AT$3:AT$308,MATCH(totalExpenditure!$A27,[2]pivotTable!$A$3:$A$308,0))/100*INDEX(gDP!BI$6:BI$271,MATCH(totalExpenditure!$A27,gDP!$B$6:$B$271)))</f>
        <v>1238405106.3829784</v>
      </c>
      <c r="AU27" s="77">
        <f>IF(INDEX([2]pivotTable!AU$3:AU$308,MATCH(totalExpenditure!$A27,[2]pivotTable!$A$3:$A$308,0))/100*INDEX(gDP!BJ$6:BJ$271,MATCH(totalExpenditure!$A27,gDP!$B$6:$B$271))=0,"",INDEX([2]pivotTable!AU$3:AU$308,MATCH(totalExpenditure!$A27,[2]pivotTable!$A$3:$A$308,0))/100*INDEX(gDP!BJ$6:BJ$271,MATCH(totalExpenditure!$A27,gDP!$B$6:$B$271)))</f>
        <v>1353183186.1702137</v>
      </c>
      <c r="AV27" s="77">
        <f>IF(INDEX([2]pivotTable!AV$3:AV$308,MATCH(totalExpenditure!$A27,[2]pivotTable!$A$3:$A$308,0))/100*INDEX(gDP!BK$6:BK$271,MATCH(totalExpenditure!$A27,gDP!$B$6:$B$271))=0,"",INDEX([2]pivotTable!AV$3:AV$308,MATCH(totalExpenditure!$A27,[2]pivotTable!$A$3:$A$308,0))/100*INDEX(gDP!BK$6:BK$271,MATCH(totalExpenditure!$A27,gDP!$B$6:$B$271)))</f>
        <v>1341971188.8297858</v>
      </c>
      <c r="AW27" s="77">
        <f>IF(INDEX([2]pivotTable!AW$3:AW$308,MATCH(totalExpenditure!$A27,[2]pivotTable!$A$3:$A$308,0))/100*INDEX(gDP!BL$6:BL$271,MATCH(totalExpenditure!$A27,gDP!$B$6:$B$271))=0,"",INDEX([2]pivotTable!AW$3:AW$308,MATCH(totalExpenditure!$A27,[2]pivotTable!$A$3:$A$308,0))/100*INDEX(gDP!BL$6:BL$271,MATCH(totalExpenditure!$A27,gDP!$B$6:$B$271)))</f>
        <v>1561594050.6382985</v>
      </c>
      <c r="AX27" s="77">
        <f>IF(INDEX([2]pivotTable!AX$3:AX$308,MATCH(totalExpenditure!$A27,[2]pivotTable!$A$3:$A$308,0))/100*INDEX(gDP!BM$6:BM$271,MATCH(totalExpenditure!$A27,gDP!$B$6:$B$271))=0,"",INDEX([2]pivotTable!AX$3:AX$308,MATCH(totalExpenditure!$A27,[2]pivotTable!$A$3:$A$308,0))/100*INDEX(gDP!BM$6:BM$271,MATCH(totalExpenditure!$A27,gDP!$B$6:$B$271)))</f>
        <v>1575292250.9308529</v>
      </c>
      <c r="AY27" s="77" t="str">
        <f>IF(INDEX([2]pivotTable!AY$3:AY$308,MATCH(totalExpenditure!$A27,[2]pivotTable!$A$3:$A$308,0))/100*INDEX(gDP!BN$6:BN$271,MATCH(totalExpenditure!$A27,gDP!$B$6:$B$271))=0,"",INDEX([2]pivotTable!AY$3:AY$308,MATCH(totalExpenditure!$A27,[2]pivotTable!$A$3:$A$308,0))/100*INDEX(gDP!BN$6:BN$271,MATCH(totalExpenditure!$A27,gDP!$B$6:$B$271)))</f>
        <v/>
      </c>
      <c r="AZ27" s="77" t="str">
        <f>IF(INDEX([2]pivotTable!AZ$3:AZ$308,MATCH(totalExpenditure!$A27,[2]pivotTable!$A$3:$A$308,0))/100*INDEX(gDP!BO$6:BO$271,MATCH(totalExpenditure!$A27,gDP!$B$6:$B$271))=0,"",INDEX([2]pivotTable!AZ$3:AZ$308,MATCH(totalExpenditure!$A27,[2]pivotTable!$A$3:$A$308,0))/100*INDEX(gDP!BO$6:BO$271,MATCH(totalExpenditure!$A27,gDP!$B$6:$B$271)))</f>
        <v/>
      </c>
      <c r="BA27" s="77" t="str">
        <f>IF(INDEX([2]pivotTable!B$310:B$615,MATCH(totalExpenditure!$A27,[2]pivotTable!$A$310:$A$615,0))/100*INDEX(gDP!Q$6:Q$271,MATCH(totalExpenditure!$A27,gDP!$B$6:$B$271))=0,"",INDEX([2]pivotTable!B$310:B$615,MATCH(totalExpenditure!$A27,[2]pivotTable!$A$310:$A$615,0))/100*INDEX(gDP!Q$6:Q$271,MATCH(totalExpenditure!$A27,gDP!$B$6:$B$271)))</f>
        <v/>
      </c>
      <c r="BB27" s="77" t="str">
        <f>IF(INDEX([2]pivotTable!C$310:C$615,MATCH(totalExpenditure!$A27,[2]pivotTable!$A$310:$A$615,0))/100*INDEX(gDP!R$6:R$271,MATCH(totalExpenditure!$A27,gDP!$B$6:$B$271))=0,"",INDEX([2]pivotTable!C$310:C$615,MATCH(totalExpenditure!$A27,[2]pivotTable!$A$310:$A$615,0))/100*INDEX(gDP!R$6:R$271,MATCH(totalExpenditure!$A27,gDP!$B$6:$B$271)))</f>
        <v/>
      </c>
      <c r="BC27" s="77" t="str">
        <f>IF(INDEX([2]pivotTable!D$310:D$615,MATCH(totalExpenditure!$A27,[2]pivotTable!$A$310:$A$615,0))/100*INDEX(gDP!S$6:S$271,MATCH(totalExpenditure!$A27,gDP!$B$6:$B$271))=0,"",INDEX([2]pivotTable!D$310:D$615,MATCH(totalExpenditure!$A27,[2]pivotTable!$A$310:$A$615,0))/100*INDEX(gDP!S$6:S$271,MATCH(totalExpenditure!$A27,gDP!$B$6:$B$271)))</f>
        <v/>
      </c>
      <c r="BD27" s="77" t="str">
        <f>IF(INDEX([2]pivotTable!E$310:E$615,MATCH(totalExpenditure!$A27,[2]pivotTable!$A$310:$A$615,0))/100*INDEX(gDP!T$6:T$271,MATCH(totalExpenditure!$A27,gDP!$B$6:$B$271))=0,"",INDEX([2]pivotTable!E$310:E$615,MATCH(totalExpenditure!$A27,[2]pivotTable!$A$310:$A$615,0))/100*INDEX(gDP!T$6:T$271,MATCH(totalExpenditure!$A27,gDP!$B$6:$B$271)))</f>
        <v/>
      </c>
      <c r="BE27" s="77" t="str">
        <f>IF(INDEX([2]pivotTable!F$310:F$615,MATCH(totalExpenditure!$A27,[2]pivotTable!$A$310:$A$615,0))/100*INDEX(gDP!U$6:U$271,MATCH(totalExpenditure!$A27,gDP!$B$6:$B$271))=0,"",INDEX([2]pivotTable!F$310:F$615,MATCH(totalExpenditure!$A27,[2]pivotTable!$A$310:$A$615,0))/100*INDEX(gDP!U$6:U$271,MATCH(totalExpenditure!$A27,gDP!$B$6:$B$271)))</f>
        <v/>
      </c>
      <c r="BF27" s="77" t="str">
        <f>IF(INDEX([2]pivotTable!G$310:G$615,MATCH(totalExpenditure!$A27,[2]pivotTable!$A$310:$A$615,0))/100*INDEX(gDP!V$6:V$271,MATCH(totalExpenditure!$A27,gDP!$B$6:$B$271))=0,"",INDEX([2]pivotTable!G$310:G$615,MATCH(totalExpenditure!$A27,[2]pivotTable!$A$310:$A$615,0))/100*INDEX(gDP!V$6:V$271,MATCH(totalExpenditure!$A27,gDP!$B$6:$B$271)))</f>
        <v/>
      </c>
      <c r="BG27" s="77" t="str">
        <f>IF(INDEX([2]pivotTable!H$310:H$615,MATCH(totalExpenditure!$A27,[2]pivotTable!$A$310:$A$615,0))/100*INDEX(gDP!W$6:W$271,MATCH(totalExpenditure!$A27,gDP!$B$6:$B$271))=0,"",INDEX([2]pivotTable!H$310:H$615,MATCH(totalExpenditure!$A27,[2]pivotTable!$A$310:$A$615,0))/100*INDEX(gDP!W$6:W$271,MATCH(totalExpenditure!$A27,gDP!$B$6:$B$271)))</f>
        <v/>
      </c>
      <c r="BH27" s="77" t="str">
        <f>IF(INDEX([2]pivotTable!I$310:I$615,MATCH(totalExpenditure!$A27,[2]pivotTable!$A$310:$A$615,0))/100*INDEX(gDP!X$6:X$271,MATCH(totalExpenditure!$A27,gDP!$B$6:$B$271))=0,"",INDEX([2]pivotTable!I$310:I$615,MATCH(totalExpenditure!$A27,[2]pivotTable!$A$310:$A$615,0))/100*INDEX(gDP!X$6:X$271,MATCH(totalExpenditure!$A27,gDP!$B$6:$B$271)))</f>
        <v/>
      </c>
      <c r="BI27" s="77" t="str">
        <f>IF(INDEX([2]pivotTable!J$310:J$615,MATCH(totalExpenditure!$A27,[2]pivotTable!$A$310:$A$615,0))/100*INDEX(gDP!Y$6:Y$271,MATCH(totalExpenditure!$A27,gDP!$B$6:$B$271))=0,"",INDEX([2]pivotTable!J$310:J$615,MATCH(totalExpenditure!$A27,[2]pivotTable!$A$310:$A$615,0))/100*INDEX(gDP!Y$6:Y$271,MATCH(totalExpenditure!$A27,gDP!$B$6:$B$271)))</f>
        <v/>
      </c>
      <c r="BJ27" s="77" t="str">
        <f>IF(INDEX([2]pivotTable!K$310:K$615,MATCH(totalExpenditure!$A27,[2]pivotTable!$A$310:$A$615,0))/100*INDEX(gDP!Z$6:Z$271,MATCH(totalExpenditure!$A27,gDP!$B$6:$B$271))=0,"",INDEX([2]pivotTable!K$310:K$615,MATCH(totalExpenditure!$A27,[2]pivotTable!$A$310:$A$615,0))/100*INDEX(gDP!Z$6:Z$271,MATCH(totalExpenditure!$A27,gDP!$B$6:$B$271)))</f>
        <v/>
      </c>
      <c r="BK27" s="77" t="str">
        <f>IF(INDEX([2]pivotTable!L$310:L$615,MATCH(totalExpenditure!$A27,[2]pivotTable!$A$310:$A$615,0))/100*INDEX(gDP!AA$6:AA$271,MATCH(totalExpenditure!$A27,gDP!$B$6:$B$271))=0,"",INDEX([2]pivotTable!L$310:L$615,MATCH(totalExpenditure!$A27,[2]pivotTable!$A$310:$A$615,0))/100*INDEX(gDP!AA$6:AA$271,MATCH(totalExpenditure!$A27,gDP!$B$6:$B$271)))</f>
        <v/>
      </c>
      <c r="BL27" s="77" t="str">
        <f>IF(INDEX([2]pivotTable!M$310:M$615,MATCH(totalExpenditure!$A27,[2]pivotTable!$A$310:$A$615,0))/100*INDEX(gDP!AB$6:AB$271,MATCH(totalExpenditure!$A27,gDP!$B$6:$B$271))=0,"",INDEX([2]pivotTable!M$310:M$615,MATCH(totalExpenditure!$A27,[2]pivotTable!$A$310:$A$615,0))/100*INDEX(gDP!AB$6:AB$271,MATCH(totalExpenditure!$A27,gDP!$B$6:$B$271)))</f>
        <v/>
      </c>
      <c r="BM27" s="77" t="str">
        <f>IF(INDEX([2]pivotTable!N$310:N$615,MATCH(totalExpenditure!$A27,[2]pivotTable!$A$310:$A$615,0))/100*INDEX(gDP!AC$6:AC$271,MATCH(totalExpenditure!$A27,gDP!$B$6:$B$271))=0,"",INDEX([2]pivotTable!N$310:N$615,MATCH(totalExpenditure!$A27,[2]pivotTable!$A$310:$A$615,0))/100*INDEX(gDP!AC$6:AC$271,MATCH(totalExpenditure!$A27,gDP!$B$6:$B$271)))</f>
        <v/>
      </c>
      <c r="BN27" s="77" t="str">
        <f>IF(INDEX([2]pivotTable!O$310:O$615,MATCH(totalExpenditure!$A27,[2]pivotTable!$A$310:$A$615,0))/100*INDEX(gDP!AD$6:AD$271,MATCH(totalExpenditure!$A27,gDP!$B$6:$B$271))=0,"",INDEX([2]pivotTable!O$310:O$615,MATCH(totalExpenditure!$A27,[2]pivotTable!$A$310:$A$615,0))/100*INDEX(gDP!AD$6:AD$271,MATCH(totalExpenditure!$A27,gDP!$B$6:$B$271)))</f>
        <v/>
      </c>
      <c r="BO27" s="77" t="str">
        <f>IF(INDEX([2]pivotTable!P$310:P$615,MATCH(totalExpenditure!$A27,[2]pivotTable!$A$310:$A$615,0))/100*INDEX(gDP!AE$6:AE$271,MATCH(totalExpenditure!$A27,gDP!$B$6:$B$271))=0,"",INDEX([2]pivotTable!P$310:P$615,MATCH(totalExpenditure!$A27,[2]pivotTable!$A$310:$A$615,0))/100*INDEX(gDP!AE$6:AE$271,MATCH(totalExpenditure!$A27,gDP!$B$6:$B$271)))</f>
        <v/>
      </c>
      <c r="BP27" s="77" t="str">
        <f>IF(INDEX([2]pivotTable!Q$310:Q$615,MATCH(totalExpenditure!$A27,[2]pivotTable!$A$310:$A$615,0))/100*INDEX(gDP!AF$6:AF$271,MATCH(totalExpenditure!$A27,gDP!$B$6:$B$271))=0,"",INDEX([2]pivotTable!Q$310:Q$615,MATCH(totalExpenditure!$A27,[2]pivotTable!$A$310:$A$615,0))/100*INDEX(gDP!AF$6:AF$271,MATCH(totalExpenditure!$A27,gDP!$B$6:$B$271)))</f>
        <v/>
      </c>
      <c r="BQ27" s="77" t="str">
        <f>IF(INDEX([2]pivotTable!R$310:R$615,MATCH(totalExpenditure!$A27,[2]pivotTable!$A$310:$A$615,0))/100*INDEX(gDP!AG$6:AG$271,MATCH(totalExpenditure!$A27,gDP!$B$6:$B$271))=0,"",INDEX([2]pivotTable!R$310:R$615,MATCH(totalExpenditure!$A27,[2]pivotTable!$A$310:$A$615,0))/100*INDEX(gDP!AG$6:AG$271,MATCH(totalExpenditure!$A27,gDP!$B$6:$B$271)))</f>
        <v/>
      </c>
      <c r="BR27" s="77" t="str">
        <f>IF(INDEX([2]pivotTable!S$310:S$615,MATCH(totalExpenditure!$A27,[2]pivotTable!$A$310:$A$615,0))/100*INDEX(gDP!AH$6:AH$271,MATCH(totalExpenditure!$A27,gDP!$B$6:$B$271))=0,"",INDEX([2]pivotTable!S$310:S$615,MATCH(totalExpenditure!$A27,[2]pivotTable!$A$310:$A$615,0))/100*INDEX(gDP!AH$6:AH$271,MATCH(totalExpenditure!$A27,gDP!$B$6:$B$271)))</f>
        <v/>
      </c>
      <c r="BS27" s="77" t="str">
        <f>IF(INDEX([2]pivotTable!T$310:T$615,MATCH(totalExpenditure!$A27,[2]pivotTable!$A$310:$A$615,0))/100*INDEX(gDP!AI$6:AI$271,MATCH(totalExpenditure!$A27,gDP!$B$6:$B$271))=0,"",INDEX([2]pivotTable!T$310:T$615,MATCH(totalExpenditure!$A27,[2]pivotTable!$A$310:$A$615,0))/100*INDEX(gDP!AI$6:AI$271,MATCH(totalExpenditure!$A27,gDP!$B$6:$B$271)))</f>
        <v/>
      </c>
      <c r="BT27" s="77" t="str">
        <f>IF(INDEX([2]pivotTable!U$310:U$615,MATCH(totalExpenditure!$A27,[2]pivotTable!$A$310:$A$615,0))/100*INDEX(gDP!AJ$6:AJ$271,MATCH(totalExpenditure!$A27,gDP!$B$6:$B$271))=0,"",INDEX([2]pivotTable!U$310:U$615,MATCH(totalExpenditure!$A27,[2]pivotTable!$A$310:$A$615,0))/100*INDEX(gDP!AJ$6:AJ$271,MATCH(totalExpenditure!$A27,gDP!$B$6:$B$271)))</f>
        <v/>
      </c>
      <c r="BU27" s="77" t="str">
        <f>IF(INDEX([2]pivotTable!V$310:V$615,MATCH(totalExpenditure!$A27,[2]pivotTable!$A$310:$A$615,0))/100*INDEX(gDP!AK$6:AK$271,MATCH(totalExpenditure!$A27,gDP!$B$6:$B$271))=0,"",INDEX([2]pivotTable!V$310:V$615,MATCH(totalExpenditure!$A27,[2]pivotTable!$A$310:$A$615,0))/100*INDEX(gDP!AK$6:AK$271,MATCH(totalExpenditure!$A27,gDP!$B$6:$B$271)))</f>
        <v/>
      </c>
      <c r="BV27" s="77" t="str">
        <f>IF(INDEX([2]pivotTable!W$310:W$615,MATCH(totalExpenditure!$A27,[2]pivotTable!$A$310:$A$615,0))/100*INDEX(gDP!AL$6:AL$271,MATCH(totalExpenditure!$A27,gDP!$B$6:$B$271))=0,"",INDEX([2]pivotTable!W$310:W$615,MATCH(totalExpenditure!$A27,[2]pivotTable!$A$310:$A$615,0))/100*INDEX(gDP!AL$6:AL$271,MATCH(totalExpenditure!$A27,gDP!$B$6:$B$271)))</f>
        <v/>
      </c>
      <c r="BW27" s="77" t="str">
        <f>IF(INDEX([2]pivotTable!X$310:X$615,MATCH(totalExpenditure!$A27,[2]pivotTable!$A$310:$A$615,0))/100*INDEX(gDP!AM$6:AM$271,MATCH(totalExpenditure!$A27,gDP!$B$6:$B$271))=0,"",INDEX([2]pivotTable!X$310:X$615,MATCH(totalExpenditure!$A27,[2]pivotTable!$A$310:$A$615,0))/100*INDEX(gDP!AM$6:AM$271,MATCH(totalExpenditure!$A27,gDP!$B$6:$B$271)))</f>
        <v/>
      </c>
      <c r="BX27" s="77" t="str">
        <f>IF(INDEX([2]pivotTable!Y$310:Y$615,MATCH(totalExpenditure!$A27,[2]pivotTable!$A$310:$A$615,0))/100*INDEX(gDP!AN$6:AN$271,MATCH(totalExpenditure!$A27,gDP!$B$6:$B$271))=0,"",INDEX([2]pivotTable!Y$310:Y$615,MATCH(totalExpenditure!$A27,[2]pivotTable!$A$310:$A$615,0))/100*INDEX(gDP!AN$6:AN$271,MATCH(totalExpenditure!$A27,gDP!$B$6:$B$271)))</f>
        <v/>
      </c>
      <c r="BY27" s="77">
        <f>IF(INDEX([2]pivotTable!Z$310:Z$615,MATCH(totalExpenditure!$A27,[2]pivotTable!$A$310:$A$615,0))/100*INDEX(gDP!AO$6:AO$271,MATCH(totalExpenditure!$A27,gDP!$B$6:$B$271))=0,"",INDEX([2]pivotTable!Z$310:Z$615,MATCH(totalExpenditure!$A27,[2]pivotTable!$A$310:$A$615,0))/100*INDEX(gDP!AO$6:AO$271,MATCH(totalExpenditure!$A27,gDP!$B$6:$B$271)))</f>
        <v>670226908.5638299</v>
      </c>
      <c r="BZ27" s="77">
        <f>IF(INDEX([2]pivotTable!AA$310:AA$615,MATCH(totalExpenditure!$A27,[2]pivotTable!$A$310:$A$615,0))/100*INDEX(gDP!AP$6:AP$271,MATCH(totalExpenditure!$A27,gDP!$B$6:$B$271))=0,"",INDEX([2]pivotTable!AA$310:AA$615,MATCH(totalExpenditure!$A27,[2]pivotTable!$A$310:$A$615,0))/100*INDEX(gDP!AP$6:AP$271,MATCH(totalExpenditure!$A27,gDP!$B$6:$B$271)))</f>
        <v>479368672.12765974</v>
      </c>
      <c r="CA27" s="77">
        <f>IF(INDEX([2]pivotTable!AB$310:AB$615,MATCH(totalExpenditure!$A27,[2]pivotTable!$A$310:$A$615,0))/100*INDEX(gDP!AQ$6:AQ$271,MATCH(totalExpenditure!$A27,gDP!$B$6:$B$271))=0,"",INDEX([2]pivotTable!AB$310:AB$615,MATCH(totalExpenditure!$A27,[2]pivotTable!$A$310:$A$615,0))/100*INDEX(gDP!AQ$6:AQ$271,MATCH(totalExpenditure!$A27,gDP!$B$6:$B$271)))</f>
        <v>506254251.06382978</v>
      </c>
      <c r="CB27" s="77">
        <f>IF(INDEX([2]pivotTable!AC$310:AC$615,MATCH(totalExpenditure!$A27,[2]pivotTable!$A$310:$A$615,0))/100*INDEX(gDP!AR$6:AR$271,MATCH(totalExpenditure!$A27,gDP!$B$6:$B$271))=0,"",INDEX([2]pivotTable!AC$310:AC$615,MATCH(totalExpenditure!$A27,[2]pivotTable!$A$310:$A$615,0))/100*INDEX(gDP!AR$6:AR$271,MATCH(totalExpenditure!$A27,gDP!$B$6:$B$271)))</f>
        <v>502901739.14893609</v>
      </c>
      <c r="CC27" s="77">
        <f>IF(INDEX([2]pivotTable!AD$310:AD$615,MATCH(totalExpenditure!$A27,[2]pivotTable!$A$310:$A$615,0))/100*INDEX(gDP!AS$6:AS$271,MATCH(totalExpenditure!$A27,gDP!$B$6:$B$271))=0,"",INDEX([2]pivotTable!AD$310:AD$615,MATCH(totalExpenditure!$A27,[2]pivotTable!$A$310:$A$615,0))/100*INDEX(gDP!AS$6:AS$271,MATCH(totalExpenditure!$A27,gDP!$B$6:$B$271)))</f>
        <v>512960079.78723395</v>
      </c>
      <c r="CD27" s="77">
        <f>IF(INDEX([2]pivotTable!AE$310:AE$615,MATCH(totalExpenditure!$A27,[2]pivotTable!$A$310:$A$615,0))/100*INDEX(gDP!AT$6:AT$271,MATCH(totalExpenditure!$A27,gDP!$B$6:$B$271))=0,"",INDEX([2]pivotTable!AE$310:AE$615,MATCH(totalExpenditure!$A27,[2]pivotTable!$A$310:$A$615,0))/100*INDEX(gDP!AT$6:AT$271,MATCH(totalExpenditure!$A27,gDP!$B$6:$B$271)))</f>
        <v>526005132.97872353</v>
      </c>
      <c r="CE27" s="77">
        <f>IF(INDEX([2]pivotTable!AF$310:AF$615,MATCH(totalExpenditure!$A27,[2]pivotTable!$A$310:$A$615,0))/100*INDEX(gDP!AU$6:AU$271,MATCH(totalExpenditure!$A27,gDP!$B$6:$B$271))=0,"",INDEX([2]pivotTable!AF$310:AF$615,MATCH(totalExpenditure!$A27,[2]pivotTable!$A$310:$A$615,0))/100*INDEX(gDP!AU$6:AU$271,MATCH(totalExpenditure!$A27,gDP!$B$6:$B$271)))</f>
        <v>566017127.65957439</v>
      </c>
      <c r="CF27" s="77">
        <f>IF(INDEX([2]pivotTable!AG$310:AG$615,MATCH(totalExpenditure!$A27,[2]pivotTable!$A$310:$A$615,0))/100*INDEX(gDP!AV$6:AV$271,MATCH(totalExpenditure!$A27,gDP!$B$6:$B$271))=0,"",INDEX([2]pivotTable!AG$310:AG$615,MATCH(totalExpenditure!$A27,[2]pivotTable!$A$310:$A$615,0))/100*INDEX(gDP!AV$6:AV$271,MATCH(totalExpenditure!$A27,gDP!$B$6:$B$271)))</f>
        <v>593610021.27659404</v>
      </c>
      <c r="CG27" s="77">
        <f>IF(INDEX([2]pivotTable!AH$310:AH$615,MATCH(totalExpenditure!$A27,[2]pivotTable!$A$310:$A$615,0))/100*INDEX(gDP!AW$6:AW$271,MATCH(totalExpenditure!$A27,gDP!$B$6:$B$271))=0,"",INDEX([2]pivotTable!AH$310:AH$615,MATCH(totalExpenditure!$A27,[2]pivotTable!$A$310:$A$615,0))/100*INDEX(gDP!AW$6:AW$271,MATCH(totalExpenditure!$A27,gDP!$B$6:$B$271)))</f>
        <v>599647276.59574533</v>
      </c>
      <c r="CH27" s="77">
        <f>IF(INDEX([2]pivotTable!AI$310:AI$615,MATCH(totalExpenditure!$A27,[2]pivotTable!$A$310:$A$615,0))/100*INDEX(gDP!AX$6:AX$271,MATCH(totalExpenditure!$A27,gDP!$B$6:$B$271))=0,"",INDEX([2]pivotTable!AI$310:AI$615,MATCH(totalExpenditure!$A27,[2]pivotTable!$A$310:$A$615,0))/100*INDEX(gDP!AX$6:AX$271,MATCH(totalExpenditure!$A27,gDP!$B$6:$B$271)))</f>
        <v>418380553.19148886</v>
      </c>
      <c r="CI27" s="77">
        <f>IF(INDEX([2]pivotTable!AJ$310:AJ$615,MATCH(totalExpenditure!$A27,[2]pivotTable!$A$310:$A$615,0))/100*INDEX(gDP!AY$6:AY$271,MATCH(totalExpenditure!$A27,gDP!$B$6:$B$271))=0,"",INDEX([2]pivotTable!AJ$310:AJ$615,MATCH(totalExpenditure!$A27,[2]pivotTable!$A$310:$A$615,0))/100*INDEX(gDP!AY$6:AY$271,MATCH(totalExpenditure!$A27,gDP!$B$6:$B$271)))</f>
        <v>475572348.40425599</v>
      </c>
      <c r="CJ27" s="77">
        <f>IF(INDEX([2]pivotTable!AK$310:AK$615,MATCH(totalExpenditure!$A27,[2]pivotTable!$A$310:$A$615,0))/100*INDEX(gDP!AZ$6:AZ$271,MATCH(totalExpenditure!$A27,gDP!$B$6:$B$271))=0,"",INDEX([2]pivotTable!AK$310:AK$615,MATCH(totalExpenditure!$A27,[2]pivotTable!$A$310:$A$615,0))/100*INDEX(gDP!AZ$6:AZ$271,MATCH(totalExpenditure!$A27,gDP!$B$6:$B$271)))</f>
        <v>632343000</v>
      </c>
      <c r="CK27" s="77">
        <f>IF(INDEX([2]pivotTable!AL$310:AL$615,MATCH(totalExpenditure!$A27,[2]pivotTable!$A$310:$A$615,0))/100*INDEX(gDP!BA$6:BA$271,MATCH(totalExpenditure!$A27,gDP!$B$6:$B$271))=0,"",INDEX([2]pivotTable!AL$310:AL$615,MATCH(totalExpenditure!$A27,[2]pivotTable!$A$310:$A$615,0))/100*INDEX(gDP!BA$6:BA$271,MATCH(totalExpenditure!$A27,gDP!$B$6:$B$271)))</f>
        <v>732760771.2765944</v>
      </c>
      <c r="CL27" s="77">
        <f>IF(INDEX([2]pivotTable!AM$310:AM$615,MATCH(totalExpenditure!$A27,[2]pivotTable!$A$310:$A$615,0))/100*INDEX(gDP!BB$6:BB$271,MATCH(totalExpenditure!$A27,gDP!$B$6:$B$271))=0,"",INDEX([2]pivotTable!AM$310:AM$615,MATCH(totalExpenditure!$A27,[2]pivotTable!$A$310:$A$615,0))/100*INDEX(gDP!BB$6:BB$271,MATCH(totalExpenditure!$A27,gDP!$B$6:$B$271)))</f>
        <v>743198265.95744741</v>
      </c>
      <c r="CM27" s="77">
        <f>IF(INDEX([2]pivotTable!AN$310:AN$615,MATCH(totalExpenditure!$A27,[2]pivotTable!$A$310:$A$615,0))/100*INDEX(gDP!BC$6:BC$271,MATCH(totalExpenditure!$A27,gDP!$B$6:$B$271))=0,"",INDEX([2]pivotTable!AN$310:AN$615,MATCH(totalExpenditure!$A27,[2]pivotTable!$A$310:$A$615,0))/100*INDEX(gDP!BC$6:BC$271,MATCH(totalExpenditure!$A27,gDP!$B$6:$B$271)))</f>
        <v>750827521.2765944</v>
      </c>
      <c r="CN27" s="77">
        <f>IF(INDEX([2]pivotTable!AO$310:AO$615,MATCH(totalExpenditure!$A27,[2]pivotTable!$A$310:$A$615,0))/100*INDEX(gDP!BD$6:BD$271,MATCH(totalExpenditure!$A27,gDP!$B$6:$B$271))=0,"",INDEX([2]pivotTable!AO$310:AO$615,MATCH(totalExpenditure!$A27,[2]pivotTable!$A$310:$A$615,0))/100*INDEX(gDP!BD$6:BD$271,MATCH(totalExpenditure!$A27,gDP!$B$6:$B$271)))</f>
        <v>1128042553.1914914</v>
      </c>
      <c r="CO27" s="77">
        <f>IF(INDEX([2]pivotTable!AP$310:AP$615,MATCH(totalExpenditure!$A27,[2]pivotTable!$A$310:$A$615,0))/100*INDEX(gDP!BE$6:BE$271,MATCH(totalExpenditure!$A27,gDP!$B$6:$B$271))=0,"",INDEX([2]pivotTable!AP$310:AP$615,MATCH(totalExpenditure!$A27,[2]pivotTable!$A$310:$A$615,0))/100*INDEX(gDP!BE$6:BE$271,MATCH(totalExpenditure!$A27,gDP!$B$6:$B$271)))</f>
        <v>1217672617.0212767</v>
      </c>
      <c r="CP27" s="77">
        <f>IF(INDEX([2]pivotTable!AQ$310:AQ$615,MATCH(totalExpenditure!$A27,[2]pivotTable!$A$310:$A$615,0))/100*INDEX(gDP!BF$6:BF$271,MATCH(totalExpenditure!$A27,gDP!$B$6:$B$271))=0,"",INDEX([2]pivotTable!AQ$310:AQ$615,MATCH(totalExpenditure!$A27,[2]pivotTable!$A$310:$A$615,0))/100*INDEX(gDP!BF$6:BF$271,MATCH(totalExpenditure!$A27,gDP!$B$6:$B$271)))</f>
        <v>1233245840.4255326</v>
      </c>
      <c r="CQ27" s="77">
        <f>IF(INDEX([2]pivotTable!AR$310:AR$615,MATCH(totalExpenditure!$A27,[2]pivotTable!$A$310:$A$615,0))/100*INDEX(gDP!BG$6:BG$271,MATCH(totalExpenditure!$A27,gDP!$B$6:$B$271))=0,"",INDEX([2]pivotTable!AR$310:AR$615,MATCH(totalExpenditure!$A27,[2]pivotTable!$A$310:$A$615,0))/100*INDEX(gDP!BG$6:BG$271,MATCH(totalExpenditure!$A27,gDP!$B$6:$B$271)))</f>
        <v>1345524824.4680834</v>
      </c>
      <c r="CR27" s="77">
        <f>IF(INDEX([2]pivotTable!AS$310:AS$615,MATCH(totalExpenditure!$A27,[2]pivotTable!$A$310:$A$615,0))/100*INDEX(gDP!BH$6:BH$271,MATCH(totalExpenditure!$A27,gDP!$B$6:$B$271))=0,"",INDEX([2]pivotTable!AS$310:AS$615,MATCH(totalExpenditure!$A27,[2]pivotTable!$A$310:$A$615,0))/100*INDEX(gDP!BH$6:BH$271,MATCH(totalExpenditure!$A27,gDP!$B$6:$B$271)))</f>
        <v>1416226223.4042559</v>
      </c>
      <c r="CS27" s="77">
        <f>IF(INDEX([2]pivotTable!AT$310:AT$615,MATCH(totalExpenditure!$A27,[2]pivotTable!$A$310:$A$615,0))/100*INDEX(gDP!BI$6:BI$271,MATCH(totalExpenditure!$A27,gDP!$B$6:$B$271))=0,"",INDEX([2]pivotTable!AT$310:AT$615,MATCH(totalExpenditure!$A27,[2]pivotTable!$A$310:$A$615,0))/100*INDEX(gDP!BI$6:BI$271,MATCH(totalExpenditure!$A27,gDP!$B$6:$B$271)))</f>
        <v>1341605531.9148934</v>
      </c>
      <c r="CT27" s="77">
        <f>IF(INDEX([2]pivotTable!AU$310:AU$615,MATCH(totalExpenditure!$A27,[2]pivotTable!$A$310:$A$615,0))/100*INDEX(gDP!BJ$6:BJ$271,MATCH(totalExpenditure!$A27,gDP!$B$6:$B$271))=0,"",INDEX([2]pivotTable!AU$310:AU$615,MATCH(totalExpenditure!$A27,[2]pivotTable!$A$310:$A$615,0))/100*INDEX(gDP!BJ$6:BJ$271,MATCH(totalExpenditure!$A27,gDP!$B$6:$B$271)))</f>
        <v>1243369890.9574478</v>
      </c>
      <c r="CU27" s="77">
        <f>IF(INDEX([2]pivotTable!AV$310:AV$615,MATCH(totalExpenditure!$A27,[2]pivotTable!$A$310:$A$615,0))/100*INDEX(gDP!BK$6:BK$271,MATCH(totalExpenditure!$A27,gDP!$B$6:$B$271))=0,"",INDEX([2]pivotTable!AV$310:AV$615,MATCH(totalExpenditure!$A27,[2]pivotTable!$A$310:$A$615,0))/100*INDEX(gDP!BK$6:BK$271,MATCH(totalExpenditure!$A27,gDP!$B$6:$B$271)))</f>
        <v>1247466175.5319138</v>
      </c>
      <c r="CV27" s="77">
        <f>IF(INDEX([2]pivotTable!AW$310:AW$615,MATCH(totalExpenditure!$A27,[2]pivotTable!$A$310:$A$615,0))/100*INDEX(gDP!BL$6:BL$271,MATCH(totalExpenditure!$A27,gDP!$B$6:$B$271))=0,"",INDEX([2]pivotTable!AW$310:AW$615,MATCH(totalExpenditure!$A27,[2]pivotTable!$A$310:$A$615,0))/100*INDEX(gDP!BL$6:BL$271,MATCH(totalExpenditure!$A27,gDP!$B$6:$B$271)))</f>
        <v>1213714187.8723412</v>
      </c>
      <c r="CW27" s="77">
        <f>IF(INDEX([2]pivotTable!AX$310:AX$615,MATCH(totalExpenditure!$A27,[2]pivotTable!$A$310:$A$615,0))/100*INDEX(gDP!BM$6:BM$271,MATCH(totalExpenditure!$A27,gDP!$B$6:$B$271))=0,"",INDEX([2]pivotTable!AX$310:AX$615,MATCH(totalExpenditure!$A27,[2]pivotTable!$A$310:$A$615,0))/100*INDEX(gDP!BM$6:BM$271,MATCH(totalExpenditure!$A27,gDP!$B$6:$B$271)))</f>
        <v>1211763269.94681</v>
      </c>
      <c r="CX27" s="77" t="str">
        <f>IF(INDEX([2]pivotTable!AY$310:AY$615,MATCH(totalExpenditure!$A27,[2]pivotTable!$A$310:$A$615,0))/100*INDEX(gDP!BN$6:BN$271,MATCH(totalExpenditure!$A27,gDP!$B$6:$B$271))=0,"",INDEX([2]pivotTable!AY$310:AY$615,MATCH(totalExpenditure!$A27,[2]pivotTable!$A$310:$A$615,0))/100*INDEX(gDP!BN$6:BN$271,MATCH(totalExpenditure!$A27,gDP!$B$6:$B$271)))</f>
        <v/>
      </c>
      <c r="CY27" s="77" t="str">
        <f>IF(INDEX([2]pivotTable!AZ$310:AZ$615,MATCH(totalExpenditure!$A27,[2]pivotTable!$A$310:$A$615,0))/100*INDEX(gDP!BO$6:BO$271,MATCH(totalExpenditure!$A27,gDP!$B$6:$B$271))=0,"",INDEX([2]pivotTable!AZ$310:AZ$615,MATCH(totalExpenditure!$A27,[2]pivotTable!$A$310:$A$615,0))/100*INDEX(gDP!BO$6:BO$271,MATCH(totalExpenditure!$A27,gDP!$B$6:$B$271)))</f>
        <v/>
      </c>
      <c r="CZ27" s="77" t="str">
        <f>IF(B27="","",IF(BA27="","",B27-B27+INDEX(gDP!Q$6:Q$271,MATCH(totalExpenditure!$A27,gDP!$B$6:$B$271))))</f>
        <v/>
      </c>
      <c r="DA27" s="77" t="str">
        <f>IF(C27="","",IF(BB27="","",C27-C27+INDEX(gDP!R$6:R$271,MATCH(totalExpenditure!$A27,gDP!$B$6:$B$271))))</f>
        <v/>
      </c>
      <c r="DB27" s="77" t="str">
        <f>IF(D27="","",IF(BC27="","",D27-D27+INDEX(gDP!S$6:S$271,MATCH(totalExpenditure!$A27,gDP!$B$6:$B$271))))</f>
        <v/>
      </c>
      <c r="DC27" s="77" t="str">
        <f>IF(E27="","",IF(BD27="","",E27-E27+INDEX(gDP!T$6:T$271,MATCH(totalExpenditure!$A27,gDP!$B$6:$B$271))))</f>
        <v/>
      </c>
      <c r="DD27" s="77" t="str">
        <f>IF(F27="","",IF(BE27="","",F27-F27+INDEX(gDP!U$6:U$271,MATCH(totalExpenditure!$A27,gDP!$B$6:$B$271))))</f>
        <v/>
      </c>
      <c r="DE27" s="77" t="str">
        <f>IF(G27="","",IF(BF27="","",G27-G27+INDEX(gDP!V$6:V$271,MATCH(totalExpenditure!$A27,gDP!$B$6:$B$271))))</f>
        <v/>
      </c>
      <c r="DF27" s="77" t="str">
        <f>IF(H27="","",IF(BG27="","",H27-H27+INDEX(gDP!W$6:W$271,MATCH(totalExpenditure!$A27,gDP!$B$6:$B$271))))</f>
        <v/>
      </c>
      <c r="DG27" s="77" t="str">
        <f>IF(I27="","",IF(BH27="","",I27-I27+INDEX(gDP!X$6:X$271,MATCH(totalExpenditure!$A27,gDP!$B$6:$B$271))))</f>
        <v/>
      </c>
      <c r="DH27" s="77" t="str">
        <f>IF(J27="","",IF(BI27="","",J27-J27+INDEX(gDP!Y$6:Y$271,MATCH(totalExpenditure!$A27,gDP!$B$6:$B$271))))</f>
        <v/>
      </c>
      <c r="DI27" s="77" t="str">
        <f>IF(K27="","",IF(BJ27="","",K27-K27+INDEX(gDP!Z$6:Z$271,MATCH(totalExpenditure!$A27,gDP!$B$6:$B$271))))</f>
        <v/>
      </c>
      <c r="DJ27" s="77" t="str">
        <f>IF(L27="","",IF(BK27="","",L27-L27+INDEX(gDP!AA$6:AA$271,MATCH(totalExpenditure!$A27,gDP!$B$6:$B$271))))</f>
        <v/>
      </c>
      <c r="DK27" s="77" t="str">
        <f>IF(M27="","",IF(BL27="","",M27-M27+INDEX(gDP!AB$6:AB$271,MATCH(totalExpenditure!$A27,gDP!$B$6:$B$271))))</f>
        <v/>
      </c>
      <c r="DL27" s="77" t="str">
        <f>IF(N27="","",IF(BM27="","",N27-N27+INDEX(gDP!AC$6:AC$271,MATCH(totalExpenditure!$A27,gDP!$B$6:$B$271))))</f>
        <v/>
      </c>
      <c r="DM27" s="77" t="str">
        <f>IF(O27="","",IF(BN27="","",O27-O27+INDEX(gDP!AD$6:AD$271,MATCH(totalExpenditure!$A27,gDP!$B$6:$B$271))))</f>
        <v/>
      </c>
      <c r="DN27" s="77" t="str">
        <f>IF(P27="","",IF(BO27="","",P27-P27+INDEX(gDP!AE$6:AE$271,MATCH(totalExpenditure!$A27,gDP!$B$6:$B$271))))</f>
        <v/>
      </c>
      <c r="DO27" s="77" t="str">
        <f>IF(Q27="","",IF(BP27="","",Q27-Q27+INDEX(gDP!AF$6:AF$271,MATCH(totalExpenditure!$A27,gDP!$B$6:$B$271))))</f>
        <v/>
      </c>
      <c r="DP27" s="77" t="str">
        <f>IF(R27="","",IF(BQ27="","",R27-R27+INDEX(gDP!AG$6:AG$271,MATCH(totalExpenditure!$A27,gDP!$B$6:$B$271))))</f>
        <v/>
      </c>
      <c r="DQ27" s="77" t="str">
        <f>IF(S27="","",IF(BR27="","",S27-S27+INDEX(gDP!AH$6:AH$271,MATCH(totalExpenditure!$A27,gDP!$B$6:$B$271))))</f>
        <v/>
      </c>
      <c r="DR27" s="77" t="str">
        <f>IF(T27="","",IF(BS27="","",T27-T27+INDEX(gDP!AI$6:AI$271,MATCH(totalExpenditure!$A27,gDP!$B$6:$B$271))))</f>
        <v/>
      </c>
      <c r="DS27" s="77" t="str">
        <f>IF(U27="","",IF(BT27="","",U27-U27+INDEX(gDP!AJ$6:AJ$271,MATCH(totalExpenditure!$A27,gDP!$B$6:$B$271))))</f>
        <v/>
      </c>
      <c r="DT27" s="77" t="str">
        <f>IF(V27="","",IF(BU27="","",V27-V27+INDEX(gDP!AK$6:AK$271,MATCH(totalExpenditure!$A27,gDP!$B$6:$B$271))))</f>
        <v/>
      </c>
      <c r="DU27" s="77" t="str">
        <f>IF(W27="","",IF(BV27="","",W27-W27+INDEX(gDP!AL$6:AL$271,MATCH(totalExpenditure!$A27,gDP!$B$6:$B$271))))</f>
        <v/>
      </c>
      <c r="DV27" s="77" t="str">
        <f>IF(X27="","",IF(BW27="","",X27-X27+INDEX(gDP!AM$6:AM$271,MATCH(totalExpenditure!$A27,gDP!$B$6:$B$271))))</f>
        <v/>
      </c>
      <c r="DW27" s="77" t="str">
        <f>IF(Y27="","",IF(BX27="","",Y27-Y27+INDEX(gDP!AN$6:AN$271,MATCH(totalExpenditure!$A27,gDP!$B$6:$B$271))))</f>
        <v/>
      </c>
      <c r="DX27" s="77">
        <f>IF(Z27="","",IF(BY27="","",Z27-Z27+INDEX(gDP!AO$6:AO$271,MATCH(totalExpenditure!$A27,gDP!$B$6:$B$271))))</f>
        <v>6938166755.31915</v>
      </c>
      <c r="DY27" s="77">
        <f>IF(AA27="","",IF(BZ27="","",AA27-AA27+INDEX(gDP!AP$6:AP$271,MATCH(totalExpenditure!$A27,gDP!$B$6:$B$271))))</f>
        <v>7219407712.7659597</v>
      </c>
      <c r="DZ27" s="77">
        <f>IF(AB27="","",IF(CA27="","",AB27-AB27+INDEX(gDP!AQ$6:AQ$271,MATCH(totalExpenditure!$A27,gDP!$B$6:$B$271))))</f>
        <v>7031309042.5531902</v>
      </c>
      <c r="EA27" s="77">
        <f>IF(AC27="","",IF(CB27="","",AC27-AC27+INDEX(gDP!AR$6:AR$271,MATCH(totalExpenditure!$A27,gDP!$B$6:$B$271))))</f>
        <v>7528469148.9361696</v>
      </c>
      <c r="EB27" s="77">
        <f>IF(AD27="","",IF(CC27="","",AD27-AD27+INDEX(gDP!AS$6:AS$271,MATCH(totalExpenditure!$A27,gDP!$B$6:$B$271))))</f>
        <v>9062898936.1702099</v>
      </c>
      <c r="EC27" s="77">
        <f>IF(AE27="","",IF(CD27="","",AE27-AE27+INDEX(gDP!AT$6:AT$271,MATCH(totalExpenditure!$A27,gDP!$B$6:$B$271))))</f>
        <v>8976196808.5106392</v>
      </c>
      <c r="ED27" s="77">
        <f>IF(AF27="","",IF(CE27="","",AF27-AF27+INDEX(gDP!AU$6:AU$271,MATCH(totalExpenditure!$A27,gDP!$B$6:$B$271))))</f>
        <v>9593510638.2978706</v>
      </c>
      <c r="EE27" s="77">
        <f>IF(AG27="","",IF(CF27="","",AG27-AG27+INDEX(gDP!AV$6:AV$271,MATCH(totalExpenditure!$A27,gDP!$B$6:$B$271))))</f>
        <v>11074813829.787201</v>
      </c>
      <c r="EF27" s="77">
        <f>IF(AH27="","",IF(CG27="","",AH27-AH27+INDEX(gDP!AW$6:AW$271,MATCH(totalExpenditure!$A27,gDP!$B$6:$B$271))))</f>
        <v>13150159574.4681</v>
      </c>
      <c r="EG27" s="77">
        <f>IF(AI27="","",IF(CH27="","",AI27-AI27+INDEX(gDP!AX$6:AX$271,MATCH(totalExpenditure!$A27,gDP!$B$6:$B$271))))</f>
        <v>15968723404.255301</v>
      </c>
      <c r="EH27" s="77">
        <f>IF(AJ27="","",IF(CI27="","",AJ27-AJ27+INDEX(gDP!AY$6:AY$271,MATCH(totalExpenditure!$A27,gDP!$B$6:$B$271))))</f>
        <v>18504760638.297901</v>
      </c>
      <c r="EI27" s="77">
        <f>IF(AK27="","",IF(CJ27="","",AK27-AK27+INDEX(gDP!AZ$6:AZ$271,MATCH(totalExpenditure!$A27,gDP!$B$6:$B$271))))</f>
        <v>21730000000</v>
      </c>
      <c r="EJ27" s="77">
        <f>IF(AL27="","",IF(CK27="","",AL27-AL27+INDEX(gDP!BA$6:BA$271,MATCH(totalExpenditure!$A27,gDP!$B$6:$B$271))))</f>
        <v>25710904255.319099</v>
      </c>
      <c r="EK27" s="77">
        <f>IF(AM27="","",IF(CL27="","",AM27-AM27+INDEX(gDP!BB$6:BB$271,MATCH(totalExpenditure!$A27,gDP!$B$6:$B$271))))</f>
        <v>22938218085.1064</v>
      </c>
      <c r="EL27" s="77">
        <f>IF(AN27="","",IF(CM27="","",AN27-AN27+INDEX(gDP!BC$6:BC$271,MATCH(totalExpenditure!$A27,gDP!$B$6:$B$271))))</f>
        <v>25713271276.595699</v>
      </c>
      <c r="EM27" s="77">
        <f>IF(AO27="","",IF(CN27="","",AO27-AO27+INDEX(gDP!BD$6:BD$271,MATCH(totalExpenditure!$A27,gDP!$B$6:$B$271))))</f>
        <v>28776595744.680901</v>
      </c>
      <c r="EN27" s="77">
        <f>IF(AP27="","",IF(CO27="","",AP27-AP27+INDEX(gDP!BE$6:BE$271,MATCH(totalExpenditure!$A27,gDP!$B$6:$B$271))))</f>
        <v>30749308510.638302</v>
      </c>
      <c r="EO27" s="77">
        <f>IF(AQ27="","",IF(CP27="","",AQ27-AQ27+INDEX(gDP!BF$6:BF$271,MATCH(totalExpenditure!$A27,gDP!$B$6:$B$271))))</f>
        <v>32539468085.1064</v>
      </c>
      <c r="EP27" s="77">
        <f>IF(AR27="","",IF(CQ27="","",AR27-AR27+INDEX(gDP!BG$6:BG$271,MATCH(totalExpenditure!$A27,gDP!$B$6:$B$271))))</f>
        <v>33387712765.957401</v>
      </c>
      <c r="EQ27" s="77">
        <f>IF(AS27="","",IF(CR27="","",AS27-AS27+INDEX(gDP!BH$6:BH$271,MATCH(totalExpenditure!$A27,gDP!$B$6:$B$271))))</f>
        <v>31125851063.8298</v>
      </c>
      <c r="ER27" s="77">
        <f>IF(AT27="","",IF(CS27="","",AT27-AT27+INDEX(gDP!BI$6:BI$271,MATCH(totalExpenditure!$A27,gDP!$B$6:$B$271))))</f>
        <v>32250132978.7234</v>
      </c>
      <c r="ES27" s="77">
        <f>IF(AU27="","",IF(CT27="","",AU27-AU27+INDEX(gDP!BJ$6:BJ$271,MATCH(totalExpenditure!$A27,gDP!$B$6:$B$271))))</f>
        <v>35423643617.021301</v>
      </c>
      <c r="ET27" s="77">
        <f>IF(AV27="","",IF(CU27="","",AV27-AV27+INDEX(gDP!BK$6:BK$271,MATCH(totalExpenditure!$A27,gDP!$B$6:$B$271))))</f>
        <v>37802005319.148903</v>
      </c>
      <c r="EU27" s="77">
        <f>IF(AW27="","",IF(CV27="","",AW27-AW27+INDEX(gDP!BL$6:BL$271,MATCH(totalExpenditure!$A27,gDP!$B$6:$B$271))))</f>
        <v>38653318085.1064</v>
      </c>
      <c r="EV27" s="77">
        <f>IF(AX27="","",IF(CW27="","",AX27-AX27+INDEX(gDP!BM$6:BM$271,MATCH(totalExpenditure!$A27,gDP!$B$6:$B$271))))</f>
        <v>34621807712.765999</v>
      </c>
      <c r="EW27" s="77" t="str">
        <f>IF(AY27="","",IF(CX27="","",AY27-AY27+INDEX(gDP!BN$6:BN$271,MATCH(totalExpenditure!$A27,gDP!$B$6:$B$271))))</f>
        <v/>
      </c>
      <c r="EX27" s="77" t="str">
        <f>IF(AZ27="","",IF(CY27="","",AZ27-AZ27+INDEX(gDP!BO$6:BO$271,MATCH(totalExpenditure!$A27,gDP!$B$6:$B$271))))</f>
        <v/>
      </c>
    </row>
    <row r="28" spans="1:154" x14ac:dyDescent="0.35">
      <c r="A28" t="s">
        <v>265</v>
      </c>
      <c r="B28" s="77" t="str">
        <f>IF(INDEX([2]pivotTable!B$3:B$308,MATCH(totalExpenditure!$A28,[2]pivotTable!$A$3:$A$308,0))/100*INDEX(gDP!Q$6:Q$271,MATCH(totalExpenditure!$A28,gDP!$B$6:$B$271))=0,"",INDEX([2]pivotTable!B$3:B$308,MATCH(totalExpenditure!$A28,[2]pivotTable!$A$3:$A$308,0))/100*INDEX(gDP!Q$6:Q$271,MATCH(totalExpenditure!$A28,gDP!$B$6:$B$271)))</f>
        <v/>
      </c>
      <c r="C28" s="77" t="str">
        <f>IF(INDEX([2]pivotTable!C$3:C$308,MATCH(totalExpenditure!$A28,[2]pivotTable!$A$3:$A$308,0))/100*INDEX(gDP!R$6:R$271,MATCH(totalExpenditure!$A28,gDP!$B$6:$B$271))=0,"",INDEX([2]pivotTable!C$3:C$308,MATCH(totalExpenditure!$A28,[2]pivotTable!$A$3:$A$308,0))/100*INDEX(gDP!R$6:R$271,MATCH(totalExpenditure!$A28,gDP!$B$6:$B$271)))</f>
        <v/>
      </c>
      <c r="D28" s="77" t="str">
        <f>IF(INDEX([2]pivotTable!D$3:D$308,MATCH(totalExpenditure!$A28,[2]pivotTable!$A$3:$A$308,0))/100*INDEX(gDP!S$6:S$271,MATCH(totalExpenditure!$A28,gDP!$B$6:$B$271))=0,"",INDEX([2]pivotTable!D$3:D$308,MATCH(totalExpenditure!$A28,[2]pivotTable!$A$3:$A$308,0))/100*INDEX(gDP!S$6:S$271,MATCH(totalExpenditure!$A28,gDP!$B$6:$B$271)))</f>
        <v/>
      </c>
      <c r="E28" s="77" t="str">
        <f>IF(INDEX([2]pivotTable!E$3:E$308,MATCH(totalExpenditure!$A28,[2]pivotTable!$A$3:$A$308,0))/100*INDEX(gDP!T$6:T$271,MATCH(totalExpenditure!$A28,gDP!$B$6:$B$271))=0,"",INDEX([2]pivotTable!E$3:E$308,MATCH(totalExpenditure!$A28,[2]pivotTable!$A$3:$A$308,0))/100*INDEX(gDP!T$6:T$271,MATCH(totalExpenditure!$A28,gDP!$B$6:$B$271)))</f>
        <v/>
      </c>
      <c r="F28" s="77" t="str">
        <f>IF(INDEX([2]pivotTable!F$3:F$308,MATCH(totalExpenditure!$A28,[2]pivotTable!$A$3:$A$308,0))/100*INDEX(gDP!U$6:U$271,MATCH(totalExpenditure!$A28,gDP!$B$6:$B$271))=0,"",INDEX([2]pivotTable!F$3:F$308,MATCH(totalExpenditure!$A28,[2]pivotTable!$A$3:$A$308,0))/100*INDEX(gDP!U$6:U$271,MATCH(totalExpenditure!$A28,gDP!$B$6:$B$271)))</f>
        <v/>
      </c>
      <c r="G28" s="77" t="str">
        <f>IF(INDEX([2]pivotTable!G$3:G$308,MATCH(totalExpenditure!$A28,[2]pivotTable!$A$3:$A$308,0))/100*INDEX(gDP!V$6:V$271,MATCH(totalExpenditure!$A28,gDP!$B$6:$B$271))=0,"",INDEX([2]pivotTable!G$3:G$308,MATCH(totalExpenditure!$A28,[2]pivotTable!$A$3:$A$308,0))/100*INDEX(gDP!V$6:V$271,MATCH(totalExpenditure!$A28,gDP!$B$6:$B$271)))</f>
        <v/>
      </c>
      <c r="H28" s="77" t="str">
        <f>IF(INDEX([2]pivotTable!H$3:H$308,MATCH(totalExpenditure!$A28,[2]pivotTable!$A$3:$A$308,0))/100*INDEX(gDP!W$6:W$271,MATCH(totalExpenditure!$A28,gDP!$B$6:$B$271))=0,"",INDEX([2]pivotTable!H$3:H$308,MATCH(totalExpenditure!$A28,[2]pivotTable!$A$3:$A$308,0))/100*INDEX(gDP!W$6:W$271,MATCH(totalExpenditure!$A28,gDP!$B$6:$B$271)))</f>
        <v/>
      </c>
      <c r="I28" s="77" t="str">
        <f>IF(INDEX([2]pivotTable!I$3:I$308,MATCH(totalExpenditure!$A28,[2]pivotTable!$A$3:$A$308,0))/100*INDEX(gDP!X$6:X$271,MATCH(totalExpenditure!$A28,gDP!$B$6:$B$271))=0,"",INDEX([2]pivotTable!I$3:I$308,MATCH(totalExpenditure!$A28,[2]pivotTable!$A$3:$A$308,0))/100*INDEX(gDP!X$6:X$271,MATCH(totalExpenditure!$A28,gDP!$B$6:$B$271)))</f>
        <v/>
      </c>
      <c r="J28" s="77" t="str">
        <f>IF(INDEX([2]pivotTable!J$3:J$308,MATCH(totalExpenditure!$A28,[2]pivotTable!$A$3:$A$308,0))/100*INDEX(gDP!Y$6:Y$271,MATCH(totalExpenditure!$A28,gDP!$B$6:$B$271))=0,"",INDEX([2]pivotTable!J$3:J$308,MATCH(totalExpenditure!$A28,[2]pivotTable!$A$3:$A$308,0))/100*INDEX(gDP!Y$6:Y$271,MATCH(totalExpenditure!$A28,gDP!$B$6:$B$271)))</f>
        <v/>
      </c>
      <c r="K28" s="77" t="str">
        <f>IF(INDEX([2]pivotTable!K$3:K$308,MATCH(totalExpenditure!$A28,[2]pivotTable!$A$3:$A$308,0))/100*INDEX(gDP!Z$6:Z$271,MATCH(totalExpenditure!$A28,gDP!$B$6:$B$271))=0,"",INDEX([2]pivotTable!K$3:K$308,MATCH(totalExpenditure!$A28,[2]pivotTable!$A$3:$A$308,0))/100*INDEX(gDP!Z$6:Z$271,MATCH(totalExpenditure!$A28,gDP!$B$6:$B$271)))</f>
        <v/>
      </c>
      <c r="L28" s="77" t="str">
        <f>IF(INDEX([2]pivotTable!L$3:L$308,MATCH(totalExpenditure!$A28,[2]pivotTable!$A$3:$A$308,0))/100*INDEX(gDP!AA$6:AA$271,MATCH(totalExpenditure!$A28,gDP!$B$6:$B$271))=0,"",INDEX([2]pivotTable!L$3:L$308,MATCH(totalExpenditure!$A28,[2]pivotTable!$A$3:$A$308,0))/100*INDEX(gDP!AA$6:AA$271,MATCH(totalExpenditure!$A28,gDP!$B$6:$B$271)))</f>
        <v/>
      </c>
      <c r="M28" s="77" t="str">
        <f>IF(INDEX([2]pivotTable!M$3:M$308,MATCH(totalExpenditure!$A28,[2]pivotTable!$A$3:$A$308,0))/100*INDEX(gDP!AB$6:AB$271,MATCH(totalExpenditure!$A28,gDP!$B$6:$B$271))=0,"",INDEX([2]pivotTable!M$3:M$308,MATCH(totalExpenditure!$A28,[2]pivotTable!$A$3:$A$308,0))/100*INDEX(gDP!AB$6:AB$271,MATCH(totalExpenditure!$A28,gDP!$B$6:$B$271)))</f>
        <v/>
      </c>
      <c r="N28" s="77" t="str">
        <f>IF(INDEX([2]pivotTable!N$3:N$308,MATCH(totalExpenditure!$A28,[2]pivotTable!$A$3:$A$308,0))/100*INDEX(gDP!AC$6:AC$271,MATCH(totalExpenditure!$A28,gDP!$B$6:$B$271))=0,"",INDEX([2]pivotTable!N$3:N$308,MATCH(totalExpenditure!$A28,[2]pivotTable!$A$3:$A$308,0))/100*INDEX(gDP!AC$6:AC$271,MATCH(totalExpenditure!$A28,gDP!$B$6:$B$271)))</f>
        <v/>
      </c>
      <c r="O28" s="77" t="str">
        <f>IF(INDEX([2]pivotTable!O$3:O$308,MATCH(totalExpenditure!$A28,[2]pivotTable!$A$3:$A$308,0))/100*INDEX(gDP!AD$6:AD$271,MATCH(totalExpenditure!$A28,gDP!$B$6:$B$271))=0,"",INDEX([2]pivotTable!O$3:O$308,MATCH(totalExpenditure!$A28,[2]pivotTable!$A$3:$A$308,0))/100*INDEX(gDP!AD$6:AD$271,MATCH(totalExpenditure!$A28,gDP!$B$6:$B$271)))</f>
        <v/>
      </c>
      <c r="P28" s="77" t="str">
        <f>IF(INDEX([2]pivotTable!P$3:P$308,MATCH(totalExpenditure!$A28,[2]pivotTable!$A$3:$A$308,0))/100*INDEX(gDP!AE$6:AE$271,MATCH(totalExpenditure!$A28,gDP!$B$6:$B$271))=0,"",INDEX([2]pivotTable!P$3:P$308,MATCH(totalExpenditure!$A28,[2]pivotTable!$A$3:$A$308,0))/100*INDEX(gDP!AE$6:AE$271,MATCH(totalExpenditure!$A28,gDP!$B$6:$B$271)))</f>
        <v/>
      </c>
      <c r="Q28" s="77" t="str">
        <f>IF(INDEX([2]pivotTable!Q$3:Q$308,MATCH(totalExpenditure!$A28,[2]pivotTable!$A$3:$A$308,0))/100*INDEX(gDP!AF$6:AF$271,MATCH(totalExpenditure!$A28,gDP!$B$6:$B$271))=0,"",INDEX([2]pivotTable!Q$3:Q$308,MATCH(totalExpenditure!$A28,[2]pivotTable!$A$3:$A$308,0))/100*INDEX(gDP!AF$6:AF$271,MATCH(totalExpenditure!$A28,gDP!$B$6:$B$271)))</f>
        <v/>
      </c>
      <c r="R28" s="77" t="str">
        <f>IF(INDEX([2]pivotTable!R$3:R$308,MATCH(totalExpenditure!$A28,[2]pivotTable!$A$3:$A$308,0))/100*INDEX(gDP!AG$6:AG$271,MATCH(totalExpenditure!$A28,gDP!$B$6:$B$271))=0,"",INDEX([2]pivotTable!R$3:R$308,MATCH(totalExpenditure!$A28,[2]pivotTable!$A$3:$A$308,0))/100*INDEX(gDP!AG$6:AG$271,MATCH(totalExpenditure!$A28,gDP!$B$6:$B$271)))</f>
        <v/>
      </c>
      <c r="S28" s="77" t="str">
        <f>IF(INDEX([2]pivotTable!S$3:S$308,MATCH(totalExpenditure!$A28,[2]pivotTable!$A$3:$A$308,0))/100*INDEX(gDP!AH$6:AH$271,MATCH(totalExpenditure!$A28,gDP!$B$6:$B$271))=0,"",INDEX([2]pivotTable!S$3:S$308,MATCH(totalExpenditure!$A28,[2]pivotTable!$A$3:$A$308,0))/100*INDEX(gDP!AH$6:AH$271,MATCH(totalExpenditure!$A28,gDP!$B$6:$B$271)))</f>
        <v/>
      </c>
      <c r="T28" s="77">
        <f>IF(INDEX([2]pivotTable!T$3:T$308,MATCH(totalExpenditure!$A28,[2]pivotTable!$A$3:$A$308,0))/100*INDEX(gDP!AI$6:AI$271,MATCH(totalExpenditure!$A28,gDP!$B$6:$B$271))=0,"",INDEX([2]pivotTable!T$3:T$308,MATCH(totalExpenditure!$A28,[2]pivotTable!$A$3:$A$308,0))/100*INDEX(gDP!AI$6:AI$271,MATCH(totalExpenditure!$A28,gDP!$B$6:$B$271)))</f>
        <v>22161999.999999996</v>
      </c>
      <c r="U28" s="77">
        <f>IF(INDEX([2]pivotTable!U$3:U$308,MATCH(totalExpenditure!$A28,[2]pivotTable!$A$3:$A$308,0))/100*INDEX(gDP!AJ$6:AJ$271,MATCH(totalExpenditure!$A28,gDP!$B$6:$B$271))=0,"",INDEX([2]pivotTable!U$3:U$308,MATCH(totalExpenditure!$A28,[2]pivotTable!$A$3:$A$308,0))/100*INDEX(gDP!AJ$6:AJ$271,MATCH(totalExpenditure!$A28,gDP!$B$6:$B$271)))</f>
        <v>22400352</v>
      </c>
      <c r="V28" s="77">
        <f>IF(INDEX([2]pivotTable!V$3:V$308,MATCH(totalExpenditure!$A28,[2]pivotTable!$A$3:$A$308,0))/100*INDEX(gDP!AK$6:AK$271,MATCH(totalExpenditure!$A28,gDP!$B$6:$B$271))=0,"",INDEX([2]pivotTable!V$3:V$308,MATCH(totalExpenditure!$A28,[2]pivotTable!$A$3:$A$308,0))/100*INDEX(gDP!AK$6:AK$271,MATCH(totalExpenditure!$A28,gDP!$B$6:$B$271)))</f>
        <v>23628400</v>
      </c>
      <c r="W28" s="77">
        <f>IF(INDEX([2]pivotTable!W$3:W$308,MATCH(totalExpenditure!$A28,[2]pivotTable!$A$3:$A$308,0))/100*INDEX(gDP!AL$6:AL$271,MATCH(totalExpenditure!$A28,gDP!$B$6:$B$271))=0,"",INDEX([2]pivotTable!W$3:W$308,MATCH(totalExpenditure!$A28,[2]pivotTable!$A$3:$A$308,0))/100*INDEX(gDP!AL$6:AL$271,MATCH(totalExpenditure!$A28,gDP!$B$6:$B$271)))</f>
        <v>24117600</v>
      </c>
      <c r="X28" s="77">
        <f>IF(INDEX([2]pivotTable!X$3:X$308,MATCH(totalExpenditure!$A28,[2]pivotTable!$A$3:$A$308,0))/100*INDEX(gDP!AM$6:AM$271,MATCH(totalExpenditure!$A28,gDP!$B$6:$B$271))=0,"",INDEX([2]pivotTable!X$3:X$308,MATCH(totalExpenditure!$A28,[2]pivotTable!$A$3:$A$308,0))/100*INDEX(gDP!AM$6:AM$271,MATCH(totalExpenditure!$A28,gDP!$B$6:$B$271)))</f>
        <v>24768400</v>
      </c>
      <c r="Y28" s="77">
        <f>IF(INDEX([2]pivotTable!Y$3:Y$308,MATCH(totalExpenditure!$A28,[2]pivotTable!$A$3:$A$308,0))/100*INDEX(gDP!AN$6:AN$271,MATCH(totalExpenditure!$A28,gDP!$B$6:$B$271))=0,"",INDEX([2]pivotTable!Y$3:Y$308,MATCH(totalExpenditure!$A28,[2]pivotTable!$A$3:$A$308,0))/100*INDEX(gDP!AN$6:AN$271,MATCH(totalExpenditure!$A28,gDP!$B$6:$B$271)))</f>
        <v>25374600</v>
      </c>
      <c r="Z28" s="77">
        <f>IF(INDEX([2]pivotTable!Z$3:Z$308,MATCH(totalExpenditure!$A28,[2]pivotTable!$A$3:$A$308,0))/100*INDEX(gDP!AO$6:AO$271,MATCH(totalExpenditure!$A28,gDP!$B$6:$B$271))=0,"",INDEX([2]pivotTable!Z$3:Z$308,MATCH(totalExpenditure!$A28,[2]pivotTable!$A$3:$A$308,0))/100*INDEX(gDP!AO$6:AO$271,MATCH(totalExpenditure!$A28,gDP!$B$6:$B$271)))</f>
        <v>23819400</v>
      </c>
      <c r="AA28" s="77">
        <f>IF(INDEX([2]pivotTable!AA$3:AA$308,MATCH(totalExpenditure!$A28,[2]pivotTable!$A$3:$A$308,0))/100*INDEX(gDP!AP$6:AP$271,MATCH(totalExpenditure!$A28,gDP!$B$6:$B$271))=0,"",INDEX([2]pivotTable!AA$3:AA$308,MATCH(totalExpenditure!$A28,[2]pivotTable!$A$3:$A$308,0))/100*INDEX(gDP!AP$6:AP$271,MATCH(totalExpenditure!$A28,gDP!$B$6:$B$271)))</f>
        <v>50658880</v>
      </c>
      <c r="AB28" s="77">
        <f>IF(INDEX([2]pivotTable!AB$3:AB$308,MATCH(totalExpenditure!$A28,[2]pivotTable!$A$3:$A$308,0))/100*INDEX(gDP!AQ$6:AQ$271,MATCH(totalExpenditure!$A28,gDP!$B$6:$B$271))=0,"",INDEX([2]pivotTable!AB$3:AB$308,MATCH(totalExpenditure!$A28,[2]pivotTable!$A$3:$A$308,0))/100*INDEX(gDP!AQ$6:AQ$271,MATCH(totalExpenditure!$A28,gDP!$B$6:$B$271)))</f>
        <v>50565828</v>
      </c>
      <c r="AC28" s="77">
        <f>IF(INDEX([2]pivotTable!AC$3:AC$308,MATCH(totalExpenditure!$A28,[2]pivotTable!$A$3:$A$308,0))/100*INDEX(gDP!AR$6:AR$271,MATCH(totalExpenditure!$A28,gDP!$B$6:$B$271))=0,"",INDEX([2]pivotTable!AC$3:AC$308,MATCH(totalExpenditure!$A28,[2]pivotTable!$A$3:$A$308,0))/100*INDEX(gDP!AR$6:AR$271,MATCH(totalExpenditure!$A28,gDP!$B$6:$B$271)))</f>
        <v>81449022</v>
      </c>
      <c r="AD28" s="77">
        <f>IF(INDEX([2]pivotTable!AD$3:AD$308,MATCH(totalExpenditure!$A28,[2]pivotTable!$A$3:$A$308,0))/100*INDEX(gDP!AS$6:AS$271,MATCH(totalExpenditure!$A28,gDP!$B$6:$B$271))=0,"",INDEX([2]pivotTable!AD$3:AD$308,MATCH(totalExpenditure!$A28,[2]pivotTable!$A$3:$A$308,0))/100*INDEX(gDP!AS$6:AS$271,MATCH(totalExpenditure!$A28,gDP!$B$6:$B$271)))</f>
        <v>59765878</v>
      </c>
      <c r="AE28" s="77">
        <f>IF(INDEX([2]pivotTable!AE$3:AE$308,MATCH(totalExpenditure!$A28,[2]pivotTable!$A$3:$A$308,0))/100*INDEX(gDP!AT$6:AT$271,MATCH(totalExpenditure!$A28,gDP!$B$6:$B$271))=0,"",INDEX([2]pivotTable!AE$3:AE$308,MATCH(totalExpenditure!$A28,[2]pivotTable!$A$3:$A$308,0))/100*INDEX(gDP!AT$6:AT$271,MATCH(totalExpenditure!$A28,gDP!$B$6:$B$271)))</f>
        <v>56561244.000000007</v>
      </c>
      <c r="AF28" s="77">
        <f>IF(INDEX([2]pivotTable!AF$3:AF$308,MATCH(totalExpenditure!$A28,[2]pivotTable!$A$3:$A$308,0))/100*INDEX(gDP!AU$6:AU$271,MATCH(totalExpenditure!$A28,gDP!$B$6:$B$271))=0,"",INDEX([2]pivotTable!AF$3:AF$308,MATCH(totalExpenditure!$A28,[2]pivotTable!$A$3:$A$308,0))/100*INDEX(gDP!AU$6:AU$271,MATCH(totalExpenditure!$A28,gDP!$B$6:$B$271)))</f>
        <v>56839424</v>
      </c>
      <c r="AG28" s="77">
        <f>IF(INDEX([2]pivotTable!AG$3:AG$308,MATCH(totalExpenditure!$A28,[2]pivotTable!$A$3:$A$308,0))/100*INDEX(gDP!AV$6:AV$271,MATCH(totalExpenditure!$A28,gDP!$B$6:$B$271))=0,"",INDEX([2]pivotTable!AG$3:AG$308,MATCH(totalExpenditure!$A28,[2]pivotTable!$A$3:$A$308,0))/100*INDEX(gDP!AV$6:AV$271,MATCH(totalExpenditure!$A28,gDP!$B$6:$B$271)))</f>
        <v>62090629.999999993</v>
      </c>
      <c r="AH28" s="77">
        <f>IF(INDEX([2]pivotTable!AH$3:AH$308,MATCH(totalExpenditure!$A28,[2]pivotTable!$A$3:$A$308,0))/100*INDEX(gDP!AW$6:AW$271,MATCH(totalExpenditure!$A28,gDP!$B$6:$B$271))=0,"",INDEX([2]pivotTable!AH$3:AH$308,MATCH(totalExpenditure!$A28,[2]pivotTable!$A$3:$A$308,0))/100*INDEX(gDP!AW$6:AW$271,MATCH(totalExpenditure!$A28,gDP!$B$6:$B$271)))</f>
        <v>68820204</v>
      </c>
      <c r="AI28" s="77">
        <f>IF(INDEX([2]pivotTable!AI$3:AI$308,MATCH(totalExpenditure!$A28,[2]pivotTable!$A$3:$A$308,0))/100*INDEX(gDP!AX$6:AX$271,MATCH(totalExpenditure!$A28,gDP!$B$6:$B$271))=0,"",INDEX([2]pivotTable!AI$3:AI$308,MATCH(totalExpenditure!$A28,[2]pivotTable!$A$3:$A$308,0))/100*INDEX(gDP!AX$6:AX$271,MATCH(totalExpenditure!$A28,gDP!$B$6:$B$271)))</f>
        <v>72787880</v>
      </c>
      <c r="AJ28" s="77">
        <f>IF(INDEX([2]pivotTable!AJ$3:AJ$308,MATCH(totalExpenditure!$A28,[2]pivotTable!$A$3:$A$308,0))/100*INDEX(gDP!AY$6:AY$271,MATCH(totalExpenditure!$A28,gDP!$B$6:$B$271))=0,"",INDEX([2]pivotTable!AJ$3:AJ$308,MATCH(totalExpenditure!$A28,[2]pivotTable!$A$3:$A$308,0))/100*INDEX(gDP!AY$6:AY$271,MATCH(totalExpenditure!$A28,gDP!$B$6:$B$271)))</f>
        <v>38635550</v>
      </c>
      <c r="AK28" s="77">
        <f>IF(INDEX([2]pivotTable!AK$3:AK$308,MATCH(totalExpenditure!$A28,[2]pivotTable!$A$3:$A$308,0))/100*INDEX(gDP!AZ$6:AZ$271,MATCH(totalExpenditure!$A28,gDP!$B$6:$B$271))=0,"",INDEX([2]pivotTable!AK$3:AK$308,MATCH(totalExpenditure!$A28,[2]pivotTable!$A$3:$A$308,0))/100*INDEX(gDP!AZ$6:AZ$271,MATCH(totalExpenditure!$A28,gDP!$B$6:$B$271)))</f>
        <v>44597028</v>
      </c>
      <c r="AL28" s="77">
        <f>IF(INDEX([2]pivotTable!AL$3:AL$308,MATCH(totalExpenditure!$A28,[2]pivotTable!$A$3:$A$308,0))/100*INDEX(gDP!BA$6:BA$271,MATCH(totalExpenditure!$A28,gDP!$B$6:$B$271))=0,"",INDEX([2]pivotTable!AL$3:AL$308,MATCH(totalExpenditure!$A28,[2]pivotTable!$A$3:$A$308,0))/100*INDEX(gDP!BA$6:BA$271,MATCH(totalExpenditure!$A28,gDP!$B$6:$B$271)))</f>
        <v>50524799.999999993</v>
      </c>
      <c r="AM28" s="77">
        <f>IF(INDEX([2]pivotTable!AM$3:AM$308,MATCH(totalExpenditure!$A28,[2]pivotTable!$A$3:$A$308,0))/100*INDEX(gDP!BB$6:BB$271,MATCH(totalExpenditure!$A28,gDP!$B$6:$B$271))=0,"",INDEX([2]pivotTable!AM$3:AM$308,MATCH(totalExpenditure!$A28,[2]pivotTable!$A$3:$A$308,0))/100*INDEX(gDP!BB$6:BB$271,MATCH(totalExpenditure!$A28,gDP!$B$6:$B$271)))</f>
        <v>48911604</v>
      </c>
      <c r="AN28" s="77">
        <f>IF(INDEX([2]pivotTable!AN$3:AN$308,MATCH(totalExpenditure!$A28,[2]pivotTable!$A$3:$A$308,0))/100*INDEX(gDP!BC$6:BC$271,MATCH(totalExpenditure!$A28,gDP!$B$6:$B$271))=0,"",INDEX([2]pivotTable!AN$3:AN$308,MATCH(totalExpenditure!$A28,[2]pivotTable!$A$3:$A$308,0))/100*INDEX(gDP!BC$6:BC$271,MATCH(totalExpenditure!$A28,gDP!$B$6:$B$271)))</f>
        <v>45430920.000000007</v>
      </c>
      <c r="AO28" s="77">
        <f>IF(INDEX([2]pivotTable!AO$3:AO$308,MATCH(totalExpenditure!$A28,[2]pivotTable!$A$3:$A$308,0))/100*INDEX(gDP!BD$6:BD$271,MATCH(totalExpenditure!$A28,gDP!$B$6:$B$271))=0,"",INDEX([2]pivotTable!AO$3:AO$308,MATCH(totalExpenditure!$A28,[2]pivotTable!$A$3:$A$308,0))/100*INDEX(gDP!BD$6:BD$271,MATCH(totalExpenditure!$A28,gDP!$B$6:$B$271)))</f>
        <v>48338159.999999993</v>
      </c>
      <c r="AP28" s="77">
        <f>IF(INDEX([2]pivotTable!AP$3:AP$308,MATCH(totalExpenditure!$A28,[2]pivotTable!$A$3:$A$308,0))/100*INDEX(gDP!BE$6:BE$271,MATCH(totalExpenditure!$A28,gDP!$B$6:$B$271))=0,"",INDEX([2]pivotTable!AP$3:AP$308,MATCH(totalExpenditure!$A28,[2]pivotTable!$A$3:$A$308,0))/100*INDEX(gDP!BE$6:BE$271,MATCH(totalExpenditure!$A28,gDP!$B$6:$B$271)))</f>
        <v>52530450</v>
      </c>
      <c r="AQ28" s="77">
        <f>IF(INDEX([2]pivotTable!AQ$3:AQ$308,MATCH(totalExpenditure!$A28,[2]pivotTable!$A$3:$A$308,0))/100*INDEX(gDP!BF$6:BF$271,MATCH(totalExpenditure!$A28,gDP!$B$6:$B$271))=0,"",INDEX([2]pivotTable!AQ$3:AQ$308,MATCH(totalExpenditure!$A28,[2]pivotTable!$A$3:$A$308,0))/100*INDEX(gDP!BF$6:BF$271,MATCH(totalExpenditure!$A28,gDP!$B$6:$B$271)))</f>
        <v>54058160</v>
      </c>
      <c r="AR28" s="77">
        <f>IF(INDEX([2]pivotTable!AR$3:AR$308,MATCH(totalExpenditure!$A28,[2]pivotTable!$A$3:$A$308,0))/100*INDEX(gDP!BG$6:BG$271,MATCH(totalExpenditure!$A28,gDP!$B$6:$B$271))=0,"",INDEX([2]pivotTable!AR$3:AR$308,MATCH(totalExpenditure!$A28,[2]pivotTable!$A$3:$A$308,0))/100*INDEX(gDP!BG$6:BG$271,MATCH(totalExpenditure!$A28,gDP!$B$6:$B$271)))</f>
        <v>117422870.00000001</v>
      </c>
      <c r="AS28" s="77">
        <f>IF(INDEX([2]pivotTable!AS$3:AS$308,MATCH(totalExpenditure!$A28,[2]pivotTable!$A$3:$A$308,0))/100*INDEX(gDP!BH$6:BH$271,MATCH(totalExpenditure!$A28,gDP!$B$6:$B$271))=0,"",INDEX([2]pivotTable!AS$3:AS$308,MATCH(totalExpenditure!$A28,[2]pivotTable!$A$3:$A$308,0))/100*INDEX(gDP!BH$6:BH$271,MATCH(totalExpenditure!$A28,gDP!$B$6:$B$271)))</f>
        <v>144731560</v>
      </c>
      <c r="AT28" s="77">
        <f>IF(INDEX([2]pivotTable!AT$3:AT$308,MATCH(totalExpenditure!$A28,[2]pivotTable!$A$3:$A$308,0))/100*INDEX(gDP!BI$6:BI$271,MATCH(totalExpenditure!$A28,gDP!$B$6:$B$271))=0,"",INDEX([2]pivotTable!AT$3:AT$308,MATCH(totalExpenditure!$A28,[2]pivotTable!$A$3:$A$308,0))/100*INDEX(gDP!BI$6:BI$271,MATCH(totalExpenditure!$A28,gDP!$B$6:$B$271)))</f>
        <v>81041190</v>
      </c>
      <c r="AU28" s="77">
        <f>IF(INDEX([2]pivotTable!AU$3:AU$308,MATCH(totalExpenditure!$A28,[2]pivotTable!$A$3:$A$308,0))/100*INDEX(gDP!BJ$6:BJ$271,MATCH(totalExpenditure!$A28,gDP!$B$6:$B$271))=0,"",INDEX([2]pivotTable!AU$3:AU$308,MATCH(totalExpenditure!$A28,[2]pivotTable!$A$3:$A$308,0))/100*INDEX(gDP!BJ$6:BJ$271,MATCH(totalExpenditure!$A28,gDP!$B$6:$B$271)))</f>
        <v>111353970</v>
      </c>
      <c r="AV28" s="77">
        <f>IF(INDEX([2]pivotTable!AV$3:AV$308,MATCH(totalExpenditure!$A28,[2]pivotTable!$A$3:$A$308,0))/100*INDEX(gDP!BK$6:BK$271,MATCH(totalExpenditure!$A28,gDP!$B$6:$B$271))=0,"",INDEX([2]pivotTable!AV$3:AV$308,MATCH(totalExpenditure!$A28,[2]pivotTable!$A$3:$A$308,0))/100*INDEX(gDP!BK$6:BK$271,MATCH(totalExpenditure!$A28,gDP!$B$6:$B$271)))</f>
        <v>70648480.000000015</v>
      </c>
      <c r="AW28" s="77">
        <f>IF(INDEX([2]pivotTable!AW$3:AW$308,MATCH(totalExpenditure!$A28,[2]pivotTable!$A$3:$A$308,0))/100*INDEX(gDP!BL$6:BL$271,MATCH(totalExpenditure!$A28,gDP!$B$6:$B$271))=0,"",INDEX([2]pivotTable!AW$3:AW$308,MATCH(totalExpenditure!$A28,[2]pivotTable!$A$3:$A$308,0))/100*INDEX(gDP!BL$6:BL$271,MATCH(totalExpenditure!$A28,gDP!$B$6:$B$271)))</f>
        <v>65081000</v>
      </c>
      <c r="AX28" s="77">
        <f>IF(INDEX([2]pivotTable!AX$3:AX$308,MATCH(totalExpenditure!$A28,[2]pivotTable!$A$3:$A$308,0))/100*INDEX(gDP!BM$6:BM$271,MATCH(totalExpenditure!$A28,gDP!$B$6:$B$271))=0,"",INDEX([2]pivotTable!AX$3:AX$308,MATCH(totalExpenditure!$A28,[2]pivotTable!$A$3:$A$308,0))/100*INDEX(gDP!BM$6:BM$271,MATCH(totalExpenditure!$A28,gDP!$B$6:$B$271)))</f>
        <v>67715760</v>
      </c>
      <c r="AY28" s="77">
        <f>IF(INDEX([2]pivotTable!AY$3:AY$308,MATCH(totalExpenditure!$A28,[2]pivotTable!$A$3:$A$308,0))/100*INDEX(gDP!BN$6:BN$271,MATCH(totalExpenditure!$A28,gDP!$B$6:$B$271))=0,"",INDEX([2]pivotTable!AY$3:AY$308,MATCH(totalExpenditure!$A28,[2]pivotTable!$A$3:$A$308,0))/100*INDEX(gDP!BN$6:BN$271,MATCH(totalExpenditure!$A28,gDP!$B$6:$B$271)))</f>
        <v>68213400</v>
      </c>
      <c r="AZ28" s="77" t="str">
        <f>IF(INDEX([2]pivotTable!AZ$3:AZ$308,MATCH(totalExpenditure!$A28,[2]pivotTable!$A$3:$A$308,0))/100*INDEX(gDP!BO$6:BO$271,MATCH(totalExpenditure!$A28,gDP!$B$6:$B$271))=0,"",INDEX([2]pivotTable!AZ$3:AZ$308,MATCH(totalExpenditure!$A28,[2]pivotTable!$A$3:$A$308,0))/100*INDEX(gDP!BO$6:BO$271,MATCH(totalExpenditure!$A28,gDP!$B$6:$B$271)))</f>
        <v/>
      </c>
      <c r="BA28" s="77" t="str">
        <f>IF(INDEX([2]pivotTable!B$310:B$615,MATCH(totalExpenditure!$A28,[2]pivotTable!$A$310:$A$615,0))/100*INDEX(gDP!Q$6:Q$271,MATCH(totalExpenditure!$A28,gDP!$B$6:$B$271))=0,"",INDEX([2]pivotTable!B$310:B$615,MATCH(totalExpenditure!$A28,[2]pivotTable!$A$310:$A$615,0))/100*INDEX(gDP!Q$6:Q$271,MATCH(totalExpenditure!$A28,gDP!$B$6:$B$271)))</f>
        <v/>
      </c>
      <c r="BB28" s="77" t="str">
        <f>IF(INDEX([2]pivotTable!C$310:C$615,MATCH(totalExpenditure!$A28,[2]pivotTable!$A$310:$A$615,0))/100*INDEX(gDP!R$6:R$271,MATCH(totalExpenditure!$A28,gDP!$B$6:$B$271))=0,"",INDEX([2]pivotTable!C$310:C$615,MATCH(totalExpenditure!$A28,[2]pivotTable!$A$310:$A$615,0))/100*INDEX(gDP!R$6:R$271,MATCH(totalExpenditure!$A28,gDP!$B$6:$B$271)))</f>
        <v/>
      </c>
      <c r="BC28" s="77" t="str">
        <f>IF(INDEX([2]pivotTable!D$310:D$615,MATCH(totalExpenditure!$A28,[2]pivotTable!$A$310:$A$615,0))/100*INDEX(gDP!S$6:S$271,MATCH(totalExpenditure!$A28,gDP!$B$6:$B$271))=0,"",INDEX([2]pivotTable!D$310:D$615,MATCH(totalExpenditure!$A28,[2]pivotTable!$A$310:$A$615,0))/100*INDEX(gDP!S$6:S$271,MATCH(totalExpenditure!$A28,gDP!$B$6:$B$271)))</f>
        <v/>
      </c>
      <c r="BD28" s="77" t="str">
        <f>IF(INDEX([2]pivotTable!E$310:E$615,MATCH(totalExpenditure!$A28,[2]pivotTable!$A$310:$A$615,0))/100*INDEX(gDP!T$6:T$271,MATCH(totalExpenditure!$A28,gDP!$B$6:$B$271))=0,"",INDEX([2]pivotTable!E$310:E$615,MATCH(totalExpenditure!$A28,[2]pivotTable!$A$310:$A$615,0))/100*INDEX(gDP!T$6:T$271,MATCH(totalExpenditure!$A28,gDP!$B$6:$B$271)))</f>
        <v/>
      </c>
      <c r="BE28" s="77" t="str">
        <f>IF(INDEX([2]pivotTable!F$310:F$615,MATCH(totalExpenditure!$A28,[2]pivotTable!$A$310:$A$615,0))/100*INDEX(gDP!U$6:U$271,MATCH(totalExpenditure!$A28,gDP!$B$6:$B$271))=0,"",INDEX([2]pivotTable!F$310:F$615,MATCH(totalExpenditure!$A28,[2]pivotTable!$A$310:$A$615,0))/100*INDEX(gDP!U$6:U$271,MATCH(totalExpenditure!$A28,gDP!$B$6:$B$271)))</f>
        <v/>
      </c>
      <c r="BF28" s="77" t="str">
        <f>IF(INDEX([2]pivotTable!G$310:G$615,MATCH(totalExpenditure!$A28,[2]pivotTable!$A$310:$A$615,0))/100*INDEX(gDP!V$6:V$271,MATCH(totalExpenditure!$A28,gDP!$B$6:$B$271))=0,"",INDEX([2]pivotTable!G$310:G$615,MATCH(totalExpenditure!$A28,[2]pivotTable!$A$310:$A$615,0))/100*INDEX(gDP!V$6:V$271,MATCH(totalExpenditure!$A28,gDP!$B$6:$B$271)))</f>
        <v/>
      </c>
      <c r="BG28" s="77" t="str">
        <f>IF(INDEX([2]pivotTable!H$310:H$615,MATCH(totalExpenditure!$A28,[2]pivotTable!$A$310:$A$615,0))/100*INDEX(gDP!W$6:W$271,MATCH(totalExpenditure!$A28,gDP!$B$6:$B$271))=0,"",INDEX([2]pivotTable!H$310:H$615,MATCH(totalExpenditure!$A28,[2]pivotTable!$A$310:$A$615,0))/100*INDEX(gDP!W$6:W$271,MATCH(totalExpenditure!$A28,gDP!$B$6:$B$271)))</f>
        <v/>
      </c>
      <c r="BH28" s="77" t="str">
        <f>IF(INDEX([2]pivotTable!I$310:I$615,MATCH(totalExpenditure!$A28,[2]pivotTable!$A$310:$A$615,0))/100*INDEX(gDP!X$6:X$271,MATCH(totalExpenditure!$A28,gDP!$B$6:$B$271))=0,"",INDEX([2]pivotTable!I$310:I$615,MATCH(totalExpenditure!$A28,[2]pivotTable!$A$310:$A$615,0))/100*INDEX(gDP!X$6:X$271,MATCH(totalExpenditure!$A28,gDP!$B$6:$B$271)))</f>
        <v/>
      </c>
      <c r="BI28" s="77" t="str">
        <f>IF(INDEX([2]pivotTable!J$310:J$615,MATCH(totalExpenditure!$A28,[2]pivotTable!$A$310:$A$615,0))/100*INDEX(gDP!Y$6:Y$271,MATCH(totalExpenditure!$A28,gDP!$B$6:$B$271))=0,"",INDEX([2]pivotTable!J$310:J$615,MATCH(totalExpenditure!$A28,[2]pivotTable!$A$310:$A$615,0))/100*INDEX(gDP!Y$6:Y$271,MATCH(totalExpenditure!$A28,gDP!$B$6:$B$271)))</f>
        <v/>
      </c>
      <c r="BJ28" s="77" t="str">
        <f>IF(INDEX([2]pivotTable!K$310:K$615,MATCH(totalExpenditure!$A28,[2]pivotTable!$A$310:$A$615,0))/100*INDEX(gDP!Z$6:Z$271,MATCH(totalExpenditure!$A28,gDP!$B$6:$B$271))=0,"",INDEX([2]pivotTable!K$310:K$615,MATCH(totalExpenditure!$A28,[2]pivotTable!$A$310:$A$615,0))/100*INDEX(gDP!Z$6:Z$271,MATCH(totalExpenditure!$A28,gDP!$B$6:$B$271)))</f>
        <v/>
      </c>
      <c r="BK28" s="77" t="str">
        <f>IF(INDEX([2]pivotTable!L$310:L$615,MATCH(totalExpenditure!$A28,[2]pivotTable!$A$310:$A$615,0))/100*INDEX(gDP!AA$6:AA$271,MATCH(totalExpenditure!$A28,gDP!$B$6:$B$271))=0,"",INDEX([2]pivotTable!L$310:L$615,MATCH(totalExpenditure!$A28,[2]pivotTable!$A$310:$A$615,0))/100*INDEX(gDP!AA$6:AA$271,MATCH(totalExpenditure!$A28,gDP!$B$6:$B$271)))</f>
        <v/>
      </c>
      <c r="BL28" s="77" t="str">
        <f>IF(INDEX([2]pivotTable!M$310:M$615,MATCH(totalExpenditure!$A28,[2]pivotTable!$A$310:$A$615,0))/100*INDEX(gDP!AB$6:AB$271,MATCH(totalExpenditure!$A28,gDP!$B$6:$B$271))=0,"",INDEX([2]pivotTable!M$310:M$615,MATCH(totalExpenditure!$A28,[2]pivotTable!$A$310:$A$615,0))/100*INDEX(gDP!AB$6:AB$271,MATCH(totalExpenditure!$A28,gDP!$B$6:$B$271)))</f>
        <v/>
      </c>
      <c r="BM28" s="77" t="str">
        <f>IF(INDEX([2]pivotTable!N$310:N$615,MATCH(totalExpenditure!$A28,[2]pivotTable!$A$310:$A$615,0))/100*INDEX(gDP!AC$6:AC$271,MATCH(totalExpenditure!$A28,gDP!$B$6:$B$271))=0,"",INDEX([2]pivotTable!N$310:N$615,MATCH(totalExpenditure!$A28,[2]pivotTable!$A$310:$A$615,0))/100*INDEX(gDP!AC$6:AC$271,MATCH(totalExpenditure!$A28,gDP!$B$6:$B$271)))</f>
        <v/>
      </c>
      <c r="BN28" s="77" t="str">
        <f>IF(INDEX([2]pivotTable!O$310:O$615,MATCH(totalExpenditure!$A28,[2]pivotTable!$A$310:$A$615,0))/100*INDEX(gDP!AD$6:AD$271,MATCH(totalExpenditure!$A28,gDP!$B$6:$B$271))=0,"",INDEX([2]pivotTable!O$310:O$615,MATCH(totalExpenditure!$A28,[2]pivotTable!$A$310:$A$615,0))/100*INDEX(gDP!AD$6:AD$271,MATCH(totalExpenditure!$A28,gDP!$B$6:$B$271)))</f>
        <v/>
      </c>
      <c r="BO28" s="77" t="str">
        <f>IF(INDEX([2]pivotTable!P$310:P$615,MATCH(totalExpenditure!$A28,[2]pivotTable!$A$310:$A$615,0))/100*INDEX(gDP!AE$6:AE$271,MATCH(totalExpenditure!$A28,gDP!$B$6:$B$271))=0,"",INDEX([2]pivotTable!P$310:P$615,MATCH(totalExpenditure!$A28,[2]pivotTable!$A$310:$A$615,0))/100*INDEX(gDP!AE$6:AE$271,MATCH(totalExpenditure!$A28,gDP!$B$6:$B$271)))</f>
        <v/>
      </c>
      <c r="BP28" s="77" t="str">
        <f>IF(INDEX([2]pivotTable!Q$310:Q$615,MATCH(totalExpenditure!$A28,[2]pivotTable!$A$310:$A$615,0))/100*INDEX(gDP!AF$6:AF$271,MATCH(totalExpenditure!$A28,gDP!$B$6:$B$271))=0,"",INDEX([2]pivotTable!Q$310:Q$615,MATCH(totalExpenditure!$A28,[2]pivotTable!$A$310:$A$615,0))/100*INDEX(gDP!AF$6:AF$271,MATCH(totalExpenditure!$A28,gDP!$B$6:$B$271)))</f>
        <v/>
      </c>
      <c r="BQ28" s="77" t="str">
        <f>IF(INDEX([2]pivotTable!R$310:R$615,MATCH(totalExpenditure!$A28,[2]pivotTable!$A$310:$A$615,0))/100*INDEX(gDP!AG$6:AG$271,MATCH(totalExpenditure!$A28,gDP!$B$6:$B$271))=0,"",INDEX([2]pivotTable!R$310:R$615,MATCH(totalExpenditure!$A28,[2]pivotTable!$A$310:$A$615,0))/100*INDEX(gDP!AG$6:AG$271,MATCH(totalExpenditure!$A28,gDP!$B$6:$B$271)))</f>
        <v/>
      </c>
      <c r="BR28" s="77" t="str">
        <f>IF(INDEX([2]pivotTable!S$310:S$615,MATCH(totalExpenditure!$A28,[2]pivotTable!$A$310:$A$615,0))/100*INDEX(gDP!AH$6:AH$271,MATCH(totalExpenditure!$A28,gDP!$B$6:$B$271))=0,"",INDEX([2]pivotTable!S$310:S$615,MATCH(totalExpenditure!$A28,[2]pivotTable!$A$310:$A$615,0))/100*INDEX(gDP!AH$6:AH$271,MATCH(totalExpenditure!$A28,gDP!$B$6:$B$271)))</f>
        <v/>
      </c>
      <c r="BS28" s="77">
        <f>IF(INDEX([2]pivotTable!T$310:T$615,MATCH(totalExpenditure!$A28,[2]pivotTable!$A$310:$A$615,0))/100*INDEX(gDP!AI$6:AI$271,MATCH(totalExpenditure!$A28,gDP!$B$6:$B$271))=0,"",INDEX([2]pivotTable!T$310:T$615,MATCH(totalExpenditure!$A28,[2]pivotTable!$A$310:$A$615,0))/100*INDEX(gDP!AI$6:AI$271,MATCH(totalExpenditure!$A28,gDP!$B$6:$B$271)))</f>
        <v>68385600</v>
      </c>
      <c r="BT28" s="77">
        <f>IF(INDEX([2]pivotTable!U$310:U$615,MATCH(totalExpenditure!$A28,[2]pivotTable!$A$310:$A$615,0))/100*INDEX(gDP!AJ$6:AJ$271,MATCH(totalExpenditure!$A28,gDP!$B$6:$B$271))=0,"",INDEX([2]pivotTable!U$310:U$615,MATCH(totalExpenditure!$A28,[2]pivotTable!$A$310:$A$615,0))/100*INDEX(gDP!AJ$6:AJ$271,MATCH(totalExpenditure!$A28,gDP!$B$6:$B$271)))</f>
        <v>70934447.999999985</v>
      </c>
      <c r="BU28" s="77">
        <f>IF(INDEX([2]pivotTable!V$310:V$615,MATCH(totalExpenditure!$A28,[2]pivotTable!$A$310:$A$615,0))/100*INDEX(gDP!AK$6:AK$271,MATCH(totalExpenditure!$A28,gDP!$B$6:$B$271))=0,"",INDEX([2]pivotTable!V$310:V$615,MATCH(totalExpenditure!$A28,[2]pivotTable!$A$310:$A$615,0))/100*INDEX(gDP!AK$6:AK$271,MATCH(totalExpenditure!$A28,gDP!$B$6:$B$271)))</f>
        <v>70885199.999999985</v>
      </c>
      <c r="BV28" s="77">
        <f>IF(INDEX([2]pivotTable!W$310:W$615,MATCH(totalExpenditure!$A28,[2]pivotTable!$A$310:$A$615,0))/100*INDEX(gDP!AL$6:AL$271,MATCH(totalExpenditure!$A28,gDP!$B$6:$B$271))=0,"",INDEX([2]pivotTable!W$310:W$615,MATCH(totalExpenditure!$A28,[2]pivotTable!$A$310:$A$615,0))/100*INDEX(gDP!AL$6:AL$271,MATCH(totalExpenditure!$A28,gDP!$B$6:$B$271)))</f>
        <v>71734400</v>
      </c>
      <c r="BW28" s="77">
        <f>IF(INDEX([2]pivotTable!X$310:X$615,MATCH(totalExpenditure!$A28,[2]pivotTable!$A$310:$A$615,0))/100*INDEX(gDP!AM$6:AM$271,MATCH(totalExpenditure!$A28,gDP!$B$6:$B$271))=0,"",INDEX([2]pivotTable!X$310:X$615,MATCH(totalExpenditure!$A28,[2]pivotTable!$A$310:$A$615,0))/100*INDEX(gDP!AM$6:AM$271,MATCH(totalExpenditure!$A28,gDP!$B$6:$B$271)))</f>
        <v>79519600</v>
      </c>
      <c r="BX28" s="77">
        <f>IF(INDEX([2]pivotTable!Y$310:Y$615,MATCH(totalExpenditure!$A28,[2]pivotTable!$A$310:$A$615,0))/100*INDEX(gDP!AN$6:AN$271,MATCH(totalExpenditure!$A28,gDP!$B$6:$B$271))=0,"",INDEX([2]pivotTable!Y$310:Y$615,MATCH(totalExpenditure!$A28,[2]pivotTable!$A$310:$A$615,0))/100*INDEX(gDP!AN$6:AN$271,MATCH(totalExpenditure!$A28,gDP!$B$6:$B$271)))</f>
        <v>82296000</v>
      </c>
      <c r="BY28" s="77">
        <f>IF(INDEX([2]pivotTable!Z$310:Z$615,MATCH(totalExpenditure!$A28,[2]pivotTable!$A$310:$A$615,0))/100*INDEX(gDP!AO$6:AO$271,MATCH(totalExpenditure!$A28,gDP!$B$6:$B$271))=0,"",INDEX([2]pivotTable!Z$310:Z$615,MATCH(totalExpenditure!$A28,[2]pivotTable!$A$310:$A$615,0))/100*INDEX(gDP!AO$6:AO$271,MATCH(totalExpenditure!$A28,gDP!$B$6:$B$271)))</f>
        <v>90946800</v>
      </c>
      <c r="BZ28" s="77">
        <f>IF(INDEX([2]pivotTable!AA$310:AA$615,MATCH(totalExpenditure!$A28,[2]pivotTable!$A$310:$A$615,0))/100*INDEX(gDP!AP$6:AP$271,MATCH(totalExpenditure!$A28,gDP!$B$6:$B$271))=0,"",INDEX([2]pivotTable!AA$310:AA$615,MATCH(totalExpenditure!$A28,[2]pivotTable!$A$310:$A$615,0))/100*INDEX(gDP!AP$6:AP$271,MATCH(totalExpenditure!$A28,gDP!$B$6:$B$271)))</f>
        <v>177306079.99999997</v>
      </c>
      <c r="CA28" s="77">
        <f>IF(INDEX([2]pivotTable!AB$310:AB$615,MATCH(totalExpenditure!$A28,[2]pivotTable!$A$310:$A$615,0))/100*INDEX(gDP!AQ$6:AQ$271,MATCH(totalExpenditure!$A28,gDP!$B$6:$B$271))=0,"",INDEX([2]pivotTable!AB$310:AB$615,MATCH(totalExpenditure!$A28,[2]pivotTable!$A$310:$A$615,0))/100*INDEX(gDP!AQ$6:AQ$271,MATCH(totalExpenditure!$A28,gDP!$B$6:$B$271)))</f>
        <v>170830500</v>
      </c>
      <c r="CB28" s="77">
        <f>IF(INDEX([2]pivotTable!AC$310:AC$615,MATCH(totalExpenditure!$A28,[2]pivotTable!$A$310:$A$615,0))/100*INDEX(gDP!AR$6:AR$271,MATCH(totalExpenditure!$A28,gDP!$B$6:$B$271))=0,"",INDEX([2]pivotTable!AC$310:AC$615,MATCH(totalExpenditure!$A28,[2]pivotTable!$A$310:$A$615,0))/100*INDEX(gDP!AR$6:AR$271,MATCH(totalExpenditure!$A28,gDP!$B$6:$B$271)))</f>
        <v>193633524</v>
      </c>
      <c r="CC28" s="77">
        <f>IF(INDEX([2]pivotTable!AD$310:AD$615,MATCH(totalExpenditure!$A28,[2]pivotTable!$A$310:$A$615,0))/100*INDEX(gDP!AS$6:AS$271,MATCH(totalExpenditure!$A28,gDP!$B$6:$B$271))=0,"",INDEX([2]pivotTable!AD$310:AD$615,MATCH(totalExpenditure!$A28,[2]pivotTable!$A$310:$A$615,0))/100*INDEX(gDP!AS$6:AS$271,MATCH(totalExpenditure!$A28,gDP!$B$6:$B$271)))</f>
        <v>208372926</v>
      </c>
      <c r="CD28" s="77">
        <f>IF(INDEX([2]pivotTable!AE$310:AE$615,MATCH(totalExpenditure!$A28,[2]pivotTable!$A$310:$A$615,0))/100*INDEX(gDP!AT$6:AT$271,MATCH(totalExpenditure!$A28,gDP!$B$6:$B$271))=0,"",INDEX([2]pivotTable!AE$310:AE$615,MATCH(totalExpenditure!$A28,[2]pivotTable!$A$310:$A$615,0))/100*INDEX(gDP!AT$6:AT$271,MATCH(totalExpenditure!$A28,gDP!$B$6:$B$271)))</f>
        <v>214600014</v>
      </c>
      <c r="CE28" s="77">
        <f>IF(INDEX([2]pivotTable!AF$310:AF$615,MATCH(totalExpenditure!$A28,[2]pivotTable!$A$310:$A$615,0))/100*INDEX(gDP!AU$6:AU$271,MATCH(totalExpenditure!$A28,gDP!$B$6:$B$271))=0,"",INDEX([2]pivotTable!AF$310:AF$615,MATCH(totalExpenditure!$A28,[2]pivotTable!$A$310:$A$615,0))/100*INDEX(gDP!AU$6:AU$271,MATCH(totalExpenditure!$A28,gDP!$B$6:$B$271)))</f>
        <v>239791320.00000003</v>
      </c>
      <c r="CF28" s="77">
        <f>IF(INDEX([2]pivotTable!AG$310:AG$615,MATCH(totalExpenditure!$A28,[2]pivotTable!$A$310:$A$615,0))/100*INDEX(gDP!AV$6:AV$271,MATCH(totalExpenditure!$A28,gDP!$B$6:$B$271))=0,"",INDEX([2]pivotTable!AG$310:AG$615,MATCH(totalExpenditure!$A28,[2]pivotTable!$A$310:$A$615,0))/100*INDEX(gDP!AV$6:AV$271,MATCH(totalExpenditure!$A28,gDP!$B$6:$B$271)))</f>
        <v>259006628</v>
      </c>
      <c r="CG28" s="77">
        <f>IF(INDEX([2]pivotTable!AH$310:AH$615,MATCH(totalExpenditure!$A28,[2]pivotTable!$A$310:$A$615,0))/100*INDEX(gDP!AW$6:AW$271,MATCH(totalExpenditure!$A28,gDP!$B$6:$B$271))=0,"",INDEX([2]pivotTable!AH$310:AH$615,MATCH(totalExpenditure!$A28,[2]pivotTable!$A$310:$A$615,0))/100*INDEX(gDP!AW$6:AW$271,MATCH(totalExpenditure!$A28,gDP!$B$6:$B$271)))</f>
        <v>271658700</v>
      </c>
      <c r="CH28" s="77">
        <f>IF(INDEX([2]pivotTable!AI$310:AI$615,MATCH(totalExpenditure!$A28,[2]pivotTable!$A$310:$A$615,0))/100*INDEX(gDP!AX$6:AX$271,MATCH(totalExpenditure!$A28,gDP!$B$6:$B$271))=0,"",INDEX([2]pivotTable!AI$310:AI$615,MATCH(totalExpenditure!$A28,[2]pivotTable!$A$310:$A$615,0))/100*INDEX(gDP!AX$6:AX$271,MATCH(totalExpenditure!$A28,gDP!$B$6:$B$271)))</f>
        <v>287217040</v>
      </c>
      <c r="CI28" s="77">
        <f>IF(INDEX([2]pivotTable!AJ$310:AJ$615,MATCH(totalExpenditure!$A28,[2]pivotTable!$A$310:$A$615,0))/100*INDEX(gDP!AY$6:AY$271,MATCH(totalExpenditure!$A28,gDP!$B$6:$B$271))=0,"",INDEX([2]pivotTable!AJ$310:AJ$615,MATCH(totalExpenditure!$A28,[2]pivotTable!$A$310:$A$615,0))/100*INDEX(gDP!AY$6:AY$271,MATCH(totalExpenditure!$A28,gDP!$B$6:$B$271)))</f>
        <v>147425125</v>
      </c>
      <c r="CJ28" s="77" t="str">
        <f>IF(INDEX([2]pivotTable!AK$310:AK$615,MATCH(totalExpenditure!$A28,[2]pivotTable!$A$310:$A$615,0))/100*INDEX(gDP!AZ$6:AZ$271,MATCH(totalExpenditure!$A28,gDP!$B$6:$B$271))=0,"",INDEX([2]pivotTable!AK$310:AK$615,MATCH(totalExpenditure!$A28,[2]pivotTable!$A$310:$A$615,0))/100*INDEX(gDP!AZ$6:AZ$271,MATCH(totalExpenditure!$A28,gDP!$B$6:$B$271)))</f>
        <v/>
      </c>
      <c r="CK28" s="77">
        <f>IF(INDEX([2]pivotTable!AL$310:AL$615,MATCH(totalExpenditure!$A28,[2]pivotTable!$A$310:$A$615,0))/100*INDEX(gDP!BA$6:BA$271,MATCH(totalExpenditure!$A28,gDP!$B$6:$B$271))=0,"",INDEX([2]pivotTable!AL$310:AL$615,MATCH(totalExpenditure!$A28,[2]pivotTable!$A$310:$A$615,0))/100*INDEX(gDP!BA$6:BA$271,MATCH(totalExpenditure!$A28,gDP!$B$6:$B$271)))</f>
        <v>178942000</v>
      </c>
      <c r="CL28" s="77">
        <f>IF(INDEX([2]pivotTable!AM$310:AM$615,MATCH(totalExpenditure!$A28,[2]pivotTable!$A$310:$A$615,0))/100*INDEX(gDP!BB$6:BB$271,MATCH(totalExpenditure!$A28,gDP!$B$6:$B$271))=0,"",INDEX([2]pivotTable!AM$310:AM$615,MATCH(totalExpenditure!$A28,[2]pivotTable!$A$310:$A$615,0))/100*INDEX(gDP!BB$6:BB$271,MATCH(totalExpenditure!$A28,gDP!$B$6:$B$271)))</f>
        <v>182669868</v>
      </c>
      <c r="CM28" s="77">
        <f>IF(INDEX([2]pivotTable!AN$310:AN$615,MATCH(totalExpenditure!$A28,[2]pivotTable!$A$310:$A$615,0))/100*INDEX(gDP!BC$6:BC$271,MATCH(totalExpenditure!$A28,gDP!$B$6:$B$271))=0,"",INDEX([2]pivotTable!AN$310:AN$615,MATCH(totalExpenditure!$A28,[2]pivotTable!$A$310:$A$615,0))/100*INDEX(gDP!BC$6:BC$271,MATCH(totalExpenditure!$A28,gDP!$B$6:$B$271)))</f>
        <v>193838591.99999997</v>
      </c>
      <c r="CN28" s="77">
        <f>IF(INDEX([2]pivotTable!AO$310:AO$615,MATCH(totalExpenditure!$A28,[2]pivotTable!$A$310:$A$615,0))/100*INDEX(gDP!BD$6:BD$271,MATCH(totalExpenditure!$A28,gDP!$B$6:$B$271))=0,"",INDEX([2]pivotTable!AO$310:AO$615,MATCH(totalExpenditure!$A28,[2]pivotTable!$A$310:$A$615,0))/100*INDEX(gDP!BD$6:BD$271,MATCH(totalExpenditure!$A28,gDP!$B$6:$B$271)))</f>
        <v>195366730</v>
      </c>
      <c r="CO28" s="77">
        <f>IF(INDEX([2]pivotTable!AP$310:AP$615,MATCH(totalExpenditure!$A28,[2]pivotTable!$A$310:$A$615,0))/100*INDEX(gDP!BE$6:BE$271,MATCH(totalExpenditure!$A28,gDP!$B$6:$B$271))=0,"",INDEX([2]pivotTable!AP$310:AP$615,MATCH(totalExpenditure!$A28,[2]pivotTable!$A$310:$A$615,0))/100*INDEX(gDP!BE$6:BE$271,MATCH(totalExpenditure!$A28,gDP!$B$6:$B$271)))</f>
        <v>207977700</v>
      </c>
      <c r="CP28" s="77">
        <f>IF(INDEX([2]pivotTable!AQ$310:AQ$615,MATCH(totalExpenditure!$A28,[2]pivotTable!$A$310:$A$615,0))/100*INDEX(gDP!BF$6:BF$271,MATCH(totalExpenditure!$A28,gDP!$B$6:$B$271))=0,"",INDEX([2]pivotTable!AQ$310:AQ$615,MATCH(totalExpenditure!$A28,[2]pivotTable!$A$310:$A$615,0))/100*INDEX(gDP!BF$6:BF$271,MATCH(totalExpenditure!$A28,gDP!$B$6:$B$271)))</f>
        <v>216232640</v>
      </c>
      <c r="CQ28" s="77">
        <f>IF(INDEX([2]pivotTable!AR$310:AR$615,MATCH(totalExpenditure!$A28,[2]pivotTable!$A$310:$A$615,0))/100*INDEX(gDP!BG$6:BG$271,MATCH(totalExpenditure!$A28,gDP!$B$6:$B$271))=0,"",INDEX([2]pivotTable!AR$310:AR$615,MATCH(totalExpenditure!$A28,[2]pivotTable!$A$310:$A$615,0))/100*INDEX(gDP!BG$6:BG$271,MATCH(totalExpenditure!$A28,gDP!$B$6:$B$271)))</f>
        <v>206313079.99999997</v>
      </c>
      <c r="CR28" s="77">
        <f>IF(INDEX([2]pivotTable!AS$310:AS$615,MATCH(totalExpenditure!$A28,[2]pivotTable!$A$310:$A$615,0))/100*INDEX(gDP!BH$6:BH$271,MATCH(totalExpenditure!$A28,gDP!$B$6:$B$271))=0,"",INDEX([2]pivotTable!AS$310:AS$615,MATCH(totalExpenditure!$A28,[2]pivotTable!$A$310:$A$615,0))/100*INDEX(gDP!BH$6:BH$271,MATCH(totalExpenditure!$A28,gDP!$B$6:$B$271)))</f>
        <v>206592630</v>
      </c>
      <c r="CS28" s="77">
        <f>IF(INDEX([2]pivotTable!AT$310:AT$615,MATCH(totalExpenditure!$A28,[2]pivotTable!$A$310:$A$615,0))/100*INDEX(gDP!BI$6:BI$271,MATCH(totalExpenditure!$A28,gDP!$B$6:$B$271))=0,"",INDEX([2]pivotTable!AT$310:AT$615,MATCH(totalExpenditure!$A28,[2]pivotTable!$A$310:$A$615,0))/100*INDEX(gDP!BI$6:BI$271,MATCH(totalExpenditure!$A28,gDP!$B$6:$B$271)))</f>
        <v>198492189.99999997</v>
      </c>
      <c r="CT28" s="77">
        <f>IF(INDEX([2]pivotTable!AU$310:AU$615,MATCH(totalExpenditure!$A28,[2]pivotTable!$A$310:$A$615,0))/100*INDEX(gDP!BJ$6:BJ$271,MATCH(totalExpenditure!$A28,gDP!$B$6:$B$271))=0,"",INDEX([2]pivotTable!AU$310:AU$615,MATCH(totalExpenditure!$A28,[2]pivotTable!$A$310:$A$615,0))/100*INDEX(gDP!BJ$6:BJ$271,MATCH(totalExpenditure!$A28,gDP!$B$6:$B$271)))</f>
        <v>210471240</v>
      </c>
      <c r="CU28" s="77">
        <f>IF(INDEX([2]pivotTable!AV$310:AV$615,MATCH(totalExpenditure!$A28,[2]pivotTable!$A$310:$A$615,0))/100*INDEX(gDP!BK$6:BK$271,MATCH(totalExpenditure!$A28,gDP!$B$6:$B$271))=0,"",INDEX([2]pivotTable!AV$310:AV$615,MATCH(totalExpenditure!$A28,[2]pivotTable!$A$310:$A$615,0))/100*INDEX(gDP!BK$6:BK$271,MATCH(totalExpenditure!$A28,gDP!$B$6:$B$271)))</f>
        <v>211945440</v>
      </c>
      <c r="CV28" s="77">
        <f>IF(INDEX([2]pivotTable!AW$310:AW$615,MATCH(totalExpenditure!$A28,[2]pivotTable!$A$310:$A$615,0))/100*INDEX(gDP!BL$6:BL$271,MATCH(totalExpenditure!$A28,gDP!$B$6:$B$271))=0,"",INDEX([2]pivotTable!AW$310:AW$615,MATCH(totalExpenditure!$A28,[2]pivotTable!$A$310:$A$615,0))/100*INDEX(gDP!BL$6:BL$271,MATCH(totalExpenditure!$A28,gDP!$B$6:$B$271)))</f>
        <v>225180260</v>
      </c>
      <c r="CW28" s="77">
        <f>IF(INDEX([2]pivotTable!AX$310:AX$615,MATCH(totalExpenditure!$A28,[2]pivotTable!$A$310:$A$615,0))/100*INDEX(gDP!BM$6:BM$271,MATCH(totalExpenditure!$A28,gDP!$B$6:$B$271))=0,"",INDEX([2]pivotTable!AX$310:AX$615,MATCH(totalExpenditure!$A28,[2]pivotTable!$A$310:$A$615,0))/100*INDEX(gDP!BM$6:BM$271,MATCH(totalExpenditure!$A28,gDP!$B$6:$B$271)))</f>
        <v>249950819.99999997</v>
      </c>
      <c r="CX28" s="77">
        <f>IF(INDEX([2]pivotTable!AY$310:AY$615,MATCH(totalExpenditure!$A28,[2]pivotTable!$A$310:$A$615,0))/100*INDEX(gDP!BN$6:BN$271,MATCH(totalExpenditure!$A28,gDP!$B$6:$B$271))=0,"",INDEX([2]pivotTable!AY$310:AY$615,MATCH(totalExpenditure!$A28,[2]pivotTable!$A$310:$A$615,0))/100*INDEX(gDP!BN$6:BN$271,MATCH(totalExpenditure!$A28,gDP!$B$6:$B$271)))</f>
        <v>237610009.99999997</v>
      </c>
      <c r="CY28" s="77" t="str">
        <f>IF(INDEX([2]pivotTable!AZ$310:AZ$615,MATCH(totalExpenditure!$A28,[2]pivotTable!$A$310:$A$615,0))/100*INDEX(gDP!BO$6:BO$271,MATCH(totalExpenditure!$A28,gDP!$B$6:$B$271))=0,"",INDEX([2]pivotTable!AZ$310:AZ$615,MATCH(totalExpenditure!$A28,[2]pivotTable!$A$310:$A$615,0))/100*INDEX(gDP!BO$6:BO$271,MATCH(totalExpenditure!$A28,gDP!$B$6:$B$271)))</f>
        <v/>
      </c>
      <c r="CZ28" s="77" t="str">
        <f>IF(B28="","",IF(BA28="","",B28-B28+INDEX(gDP!Q$6:Q$271,MATCH(totalExpenditure!$A28,gDP!$B$6:$B$271))))</f>
        <v/>
      </c>
      <c r="DA28" s="77" t="str">
        <f>IF(C28="","",IF(BB28="","",C28-C28+INDEX(gDP!R$6:R$271,MATCH(totalExpenditure!$A28,gDP!$B$6:$B$271))))</f>
        <v/>
      </c>
      <c r="DB28" s="77" t="str">
        <f>IF(D28="","",IF(BC28="","",D28-D28+INDEX(gDP!S$6:S$271,MATCH(totalExpenditure!$A28,gDP!$B$6:$B$271))))</f>
        <v/>
      </c>
      <c r="DC28" s="77" t="str">
        <f>IF(E28="","",IF(BD28="","",E28-E28+INDEX(gDP!T$6:T$271,MATCH(totalExpenditure!$A28,gDP!$B$6:$B$271))))</f>
        <v/>
      </c>
      <c r="DD28" s="77" t="str">
        <f>IF(F28="","",IF(BE28="","",F28-F28+INDEX(gDP!U$6:U$271,MATCH(totalExpenditure!$A28,gDP!$B$6:$B$271))))</f>
        <v/>
      </c>
      <c r="DE28" s="77" t="str">
        <f>IF(G28="","",IF(BF28="","",G28-G28+INDEX(gDP!V$6:V$271,MATCH(totalExpenditure!$A28,gDP!$B$6:$B$271))))</f>
        <v/>
      </c>
      <c r="DF28" s="77" t="str">
        <f>IF(H28="","",IF(BG28="","",H28-H28+INDEX(gDP!W$6:W$271,MATCH(totalExpenditure!$A28,gDP!$B$6:$B$271))))</f>
        <v/>
      </c>
      <c r="DG28" s="77" t="str">
        <f>IF(I28="","",IF(BH28="","",I28-I28+INDEX(gDP!X$6:X$271,MATCH(totalExpenditure!$A28,gDP!$B$6:$B$271))))</f>
        <v/>
      </c>
      <c r="DH28" s="77" t="str">
        <f>IF(J28="","",IF(BI28="","",J28-J28+INDEX(gDP!Y$6:Y$271,MATCH(totalExpenditure!$A28,gDP!$B$6:$B$271))))</f>
        <v/>
      </c>
      <c r="DI28" s="77" t="str">
        <f>IF(K28="","",IF(BJ28="","",K28-K28+INDEX(gDP!Z$6:Z$271,MATCH(totalExpenditure!$A28,gDP!$B$6:$B$271))))</f>
        <v/>
      </c>
      <c r="DJ28" s="77" t="str">
        <f>IF(L28="","",IF(BK28="","",L28-L28+INDEX(gDP!AA$6:AA$271,MATCH(totalExpenditure!$A28,gDP!$B$6:$B$271))))</f>
        <v/>
      </c>
      <c r="DK28" s="77" t="str">
        <f>IF(M28="","",IF(BL28="","",M28-M28+INDEX(gDP!AB$6:AB$271,MATCH(totalExpenditure!$A28,gDP!$B$6:$B$271))))</f>
        <v/>
      </c>
      <c r="DL28" s="77" t="str">
        <f>IF(N28="","",IF(BM28="","",N28-N28+INDEX(gDP!AC$6:AC$271,MATCH(totalExpenditure!$A28,gDP!$B$6:$B$271))))</f>
        <v/>
      </c>
      <c r="DM28" s="77" t="str">
        <f>IF(O28="","",IF(BN28="","",O28-O28+INDEX(gDP!AD$6:AD$271,MATCH(totalExpenditure!$A28,gDP!$B$6:$B$271))))</f>
        <v/>
      </c>
      <c r="DN28" s="77" t="str">
        <f>IF(P28="","",IF(BO28="","",P28-P28+INDEX(gDP!AE$6:AE$271,MATCH(totalExpenditure!$A28,gDP!$B$6:$B$271))))</f>
        <v/>
      </c>
      <c r="DO28" s="77" t="str">
        <f>IF(Q28="","",IF(BP28="","",Q28-Q28+INDEX(gDP!AF$6:AF$271,MATCH(totalExpenditure!$A28,gDP!$B$6:$B$271))))</f>
        <v/>
      </c>
      <c r="DP28" s="77" t="str">
        <f>IF(R28="","",IF(BQ28="","",R28-R28+INDEX(gDP!AG$6:AG$271,MATCH(totalExpenditure!$A28,gDP!$B$6:$B$271))))</f>
        <v/>
      </c>
      <c r="DQ28" s="77" t="str">
        <f>IF(S28="","",IF(BR28="","",S28-S28+INDEX(gDP!AH$6:AH$271,MATCH(totalExpenditure!$A28,gDP!$B$6:$B$271))))</f>
        <v/>
      </c>
      <c r="DR28" s="77">
        <f>IF(T28="","",IF(BS28="","",T28-T28+INDEX(gDP!AI$6:AI$271,MATCH(totalExpenditure!$A28,gDP!$B$6:$B$271))))</f>
        <v>3166000000</v>
      </c>
      <c r="DS28" s="77">
        <f>IF(U28="","",IF(BT28="","",U28-U28+INDEX(gDP!AJ$6:AJ$271,MATCH(totalExpenditure!$A28,gDP!$B$6:$B$271))))</f>
        <v>3111160000</v>
      </c>
      <c r="DT28" s="77">
        <f>IF(V28="","",IF(BU28="","",V28-V28+INDEX(gDP!AK$6:AK$271,MATCH(totalExpenditure!$A28,gDP!$B$6:$B$271))))</f>
        <v>3109000000</v>
      </c>
      <c r="DU28" s="77">
        <f>IF(W28="","",IF(BV28="","",W28-W28+INDEX(gDP!AL$6:AL$271,MATCH(totalExpenditure!$A28,gDP!$B$6:$B$271))))</f>
        <v>3092000000</v>
      </c>
      <c r="DV28" s="77">
        <f>IF(X28="","",IF(BW28="","",X28-X28+INDEX(gDP!AM$6:AM$271,MATCH(totalExpenditure!$A28,gDP!$B$6:$B$271))))</f>
        <v>3259000000</v>
      </c>
      <c r="DW28" s="77">
        <f>IF(Y28="","",IF(BX28="","",Y28-Y28+INDEX(gDP!AN$6:AN$271,MATCH(totalExpenditure!$A28,gDP!$B$6:$B$271))))</f>
        <v>3429000000</v>
      </c>
      <c r="DX28" s="77">
        <f>IF(Z28="","",IF(BY28="","",Z28-Z28+INDEX(gDP!AO$6:AO$271,MATCH(totalExpenditure!$A28,gDP!$B$6:$B$271))))</f>
        <v>3609000000</v>
      </c>
      <c r="DY28" s="77">
        <f>IF(AA28="","",IF(BZ28="","",AA28-AA28+INDEX(gDP!AP$6:AP$271,MATCH(totalExpenditure!$A28,gDP!$B$6:$B$271))))</f>
        <v>6332360000</v>
      </c>
      <c r="DZ28" s="77">
        <f>IF(AB28="","",IF(CA28="","",AB28-AB28+INDEX(gDP!AQ$6:AQ$271,MATCH(totalExpenditure!$A28,gDP!$B$6:$B$271))))</f>
        <v>6833220000</v>
      </c>
      <c r="EA28" s="77">
        <f>IF(AC28="","",IF(CB28="","",AC28-AC28+INDEX(gDP!AR$6:AR$271,MATCH(totalExpenditure!$A28,gDP!$B$6:$B$271))))</f>
        <v>7683870000</v>
      </c>
      <c r="EB28" s="77">
        <f>IF(AD28="","",IF(CC28="","",AD28-AD28+INDEX(gDP!AS$6:AS$271,MATCH(totalExpenditure!$A28,gDP!$B$6:$B$271))))</f>
        <v>8076470000</v>
      </c>
      <c r="EC28" s="77">
        <f>IF(AE28="","",IF(CD28="","",AE28-AE28+INDEX(gDP!AT$6:AT$271,MATCH(totalExpenditure!$A28,gDP!$B$6:$B$271))))</f>
        <v>8317830000</v>
      </c>
      <c r="ED28" s="77">
        <f>IF(AF28="","",IF(CE28="","",AF28-AF28+INDEX(gDP!AU$6:AU$271,MATCH(totalExpenditure!$A28,gDP!$B$6:$B$271))))</f>
        <v>8881160000</v>
      </c>
      <c r="EE28" s="77">
        <f>IF(AG28="","",IF(CF28="","",AG28-AG28+INDEX(gDP!AV$6:AV$271,MATCH(totalExpenditure!$A28,gDP!$B$6:$B$271))))</f>
        <v>8870090000</v>
      </c>
      <c r="EF28" s="77">
        <f>IF(AH28="","",IF(CG28="","",AH28-AH28+INDEX(gDP!AW$6:AW$271,MATCH(totalExpenditure!$A28,gDP!$B$6:$B$271))))</f>
        <v>9055290000</v>
      </c>
      <c r="EG28" s="77">
        <f>IF(AI28="","",IF(CH28="","",AI28-AI28+INDEX(gDP!AX$6:AX$271,MATCH(totalExpenditure!$A28,gDP!$B$6:$B$271))))</f>
        <v>9836200000</v>
      </c>
      <c r="EH28" s="77">
        <f>IF(AJ28="","",IF(CI28="","",AJ28-AJ28+INDEX(gDP!AY$6:AY$271,MATCH(totalExpenditure!$A28,gDP!$B$6:$B$271))))</f>
        <v>10167250000</v>
      </c>
      <c r="EI28" s="77" t="str">
        <f>IF(AK28="","",IF(CJ28="","",AK28-AK28+INDEX(gDP!AZ$6:AZ$271,MATCH(totalExpenditure!$A28,gDP!$B$6:$B$271))))</f>
        <v/>
      </c>
      <c r="EJ28" s="77">
        <f>IF(AL28="","",IF(CK28="","",AL28-AL28+INDEX(gDP!BA$6:BA$271,MATCH(totalExpenditure!$A28,gDP!$B$6:$B$271))))</f>
        <v>10526000000</v>
      </c>
      <c r="EK28" s="77">
        <f>IF(AM28="","",IF(CL28="","",AM28-AM28+INDEX(gDP!BB$6:BB$271,MATCH(totalExpenditure!$A28,gDP!$B$6:$B$271))))</f>
        <v>9981960000</v>
      </c>
      <c r="EL28" s="77">
        <f>IF(AN28="","",IF(CM28="","",AN28-AN28+INDEX(gDP!BC$6:BC$271,MATCH(totalExpenditure!$A28,gDP!$B$6:$B$271))))</f>
        <v>10095760000</v>
      </c>
      <c r="EM28" s="77">
        <f>IF(AO28="","",IF(CN28="","",AO28-AO28+INDEX(gDP!BD$6:BD$271,MATCH(totalExpenditure!$A28,gDP!$B$6:$B$271))))</f>
        <v>10070450000</v>
      </c>
      <c r="EN28" s="77">
        <f>IF(AP28="","",IF(CO28="","",AP28-AP28+INDEX(gDP!BE$6:BE$271,MATCH(totalExpenditure!$A28,gDP!$B$6:$B$271))))</f>
        <v>10720500000</v>
      </c>
      <c r="EO28" s="77">
        <f>IF(AQ28="","",IF(CP28="","",AQ28-AQ28+INDEX(gDP!BF$6:BF$271,MATCH(totalExpenditure!$A28,gDP!$B$6:$B$271))))</f>
        <v>10395800000</v>
      </c>
      <c r="EP28" s="77">
        <f>IF(AR28="","",IF(CQ28="","",AR28-AR28+INDEX(gDP!BG$6:BG$271,MATCH(totalExpenditure!$A28,gDP!$B$6:$B$271))))</f>
        <v>10974100000</v>
      </c>
      <c r="EQ28" s="77">
        <f>IF(AS28="","",IF(CR28="","",AS28-AS28+INDEX(gDP!BH$6:BH$271,MATCH(totalExpenditure!$A28,gDP!$B$6:$B$271))))</f>
        <v>11671900000</v>
      </c>
      <c r="ER28" s="77">
        <f>IF(AT28="","",IF(CS28="","",AT28-AT28+INDEX(gDP!BI$6:BI$271,MATCH(totalExpenditure!$A28,gDP!$B$6:$B$271))))</f>
        <v>11745100000</v>
      </c>
      <c r="ES28" s="77">
        <f>IF(AU28="","",IF(CT28="","",AU28-AU28+INDEX(gDP!BJ$6:BJ$271,MATCH(totalExpenditure!$A28,gDP!$B$6:$B$271))))</f>
        <v>12236700000</v>
      </c>
      <c r="ET28" s="77">
        <f>IF(AV28="","",IF(CU28="","",AV28-AV28+INDEX(gDP!BK$6:BK$271,MATCH(totalExpenditure!$A28,gDP!$B$6:$B$271))))</f>
        <v>12615800000</v>
      </c>
      <c r="EU28" s="77">
        <f>IF(AW28="","",IF(CV28="","",AW28-AW28+INDEX(gDP!BL$6:BL$271,MATCH(totalExpenditure!$A28,gDP!$B$6:$B$271))))</f>
        <v>13016200000</v>
      </c>
      <c r="EV28" s="77">
        <f>IF(AX28="","",IF(CW28="","",AX28-AX28+INDEX(gDP!BM$6:BM$271,MATCH(totalExpenditure!$A28,gDP!$B$6:$B$271))))</f>
        <v>9958200000</v>
      </c>
      <c r="EW28" s="77">
        <f>IF(AY28="","",IF(CX28="","",AY28-AY28+INDEX(gDP!BN$6:BN$271,MATCH(totalExpenditure!$A28,gDP!$B$6:$B$271))))</f>
        <v>11368900000</v>
      </c>
      <c r="EX28" s="77" t="str">
        <f>IF(AZ28="","",IF(CY28="","",AZ28-AZ28+INDEX(gDP!BO$6:BO$271,MATCH(totalExpenditure!$A28,gDP!$B$6:$B$271))))</f>
        <v/>
      </c>
    </row>
    <row r="29" spans="1:154" x14ac:dyDescent="0.35">
      <c r="A29" t="s">
        <v>267</v>
      </c>
      <c r="B29" s="77" t="e">
        <f>IF(INDEX([2]pivotTable!B$3:B$308,MATCH(totalExpenditure!$A29,[2]pivotTable!$A$3:$A$308,0))/100*INDEX(gDP!Q$6:Q$271,MATCH(totalExpenditure!$A29,gDP!$B$6:$B$271))=0,"",INDEX([2]pivotTable!B$3:B$308,MATCH(totalExpenditure!$A29,[2]pivotTable!$A$3:$A$308,0))/100*INDEX(gDP!Q$6:Q$271,MATCH(totalExpenditure!$A29,gDP!$B$6:$B$271)))</f>
        <v>#N/A</v>
      </c>
      <c r="C29" s="77" t="e">
        <f>IF(INDEX([2]pivotTable!C$3:C$308,MATCH(totalExpenditure!$A29,[2]pivotTable!$A$3:$A$308,0))/100*INDEX(gDP!R$6:R$271,MATCH(totalExpenditure!$A29,gDP!$B$6:$B$271))=0,"",INDEX([2]pivotTable!C$3:C$308,MATCH(totalExpenditure!$A29,[2]pivotTable!$A$3:$A$308,0))/100*INDEX(gDP!R$6:R$271,MATCH(totalExpenditure!$A29,gDP!$B$6:$B$271)))</f>
        <v>#N/A</v>
      </c>
      <c r="D29" s="77" t="e">
        <f>IF(INDEX([2]pivotTable!D$3:D$308,MATCH(totalExpenditure!$A29,[2]pivotTable!$A$3:$A$308,0))/100*INDEX(gDP!S$6:S$271,MATCH(totalExpenditure!$A29,gDP!$B$6:$B$271))=0,"",INDEX([2]pivotTable!D$3:D$308,MATCH(totalExpenditure!$A29,[2]pivotTable!$A$3:$A$308,0))/100*INDEX(gDP!S$6:S$271,MATCH(totalExpenditure!$A29,gDP!$B$6:$B$271)))</f>
        <v>#N/A</v>
      </c>
      <c r="E29" s="77" t="e">
        <f>IF(INDEX([2]pivotTable!E$3:E$308,MATCH(totalExpenditure!$A29,[2]pivotTable!$A$3:$A$308,0))/100*INDEX(gDP!T$6:T$271,MATCH(totalExpenditure!$A29,gDP!$B$6:$B$271))=0,"",INDEX([2]pivotTable!E$3:E$308,MATCH(totalExpenditure!$A29,[2]pivotTable!$A$3:$A$308,0))/100*INDEX(gDP!T$6:T$271,MATCH(totalExpenditure!$A29,gDP!$B$6:$B$271)))</f>
        <v>#N/A</v>
      </c>
      <c r="F29" s="77" t="e">
        <f>IF(INDEX([2]pivotTable!F$3:F$308,MATCH(totalExpenditure!$A29,[2]pivotTable!$A$3:$A$308,0))/100*INDEX(gDP!U$6:U$271,MATCH(totalExpenditure!$A29,gDP!$B$6:$B$271))=0,"",INDEX([2]pivotTable!F$3:F$308,MATCH(totalExpenditure!$A29,[2]pivotTable!$A$3:$A$308,0))/100*INDEX(gDP!U$6:U$271,MATCH(totalExpenditure!$A29,gDP!$B$6:$B$271)))</f>
        <v>#N/A</v>
      </c>
      <c r="G29" s="77" t="e">
        <f>IF(INDEX([2]pivotTable!G$3:G$308,MATCH(totalExpenditure!$A29,[2]pivotTable!$A$3:$A$308,0))/100*INDEX(gDP!V$6:V$271,MATCH(totalExpenditure!$A29,gDP!$B$6:$B$271))=0,"",INDEX([2]pivotTable!G$3:G$308,MATCH(totalExpenditure!$A29,[2]pivotTable!$A$3:$A$308,0))/100*INDEX(gDP!V$6:V$271,MATCH(totalExpenditure!$A29,gDP!$B$6:$B$271)))</f>
        <v>#N/A</v>
      </c>
      <c r="H29" s="77" t="e">
        <f>IF(INDEX([2]pivotTable!H$3:H$308,MATCH(totalExpenditure!$A29,[2]pivotTable!$A$3:$A$308,0))/100*INDEX(gDP!W$6:W$271,MATCH(totalExpenditure!$A29,gDP!$B$6:$B$271))=0,"",INDEX([2]pivotTable!H$3:H$308,MATCH(totalExpenditure!$A29,[2]pivotTable!$A$3:$A$308,0))/100*INDEX(gDP!W$6:W$271,MATCH(totalExpenditure!$A29,gDP!$B$6:$B$271)))</f>
        <v>#N/A</v>
      </c>
      <c r="I29" s="77" t="e">
        <f>IF(INDEX([2]pivotTable!I$3:I$308,MATCH(totalExpenditure!$A29,[2]pivotTable!$A$3:$A$308,0))/100*INDEX(gDP!X$6:X$271,MATCH(totalExpenditure!$A29,gDP!$B$6:$B$271))=0,"",INDEX([2]pivotTable!I$3:I$308,MATCH(totalExpenditure!$A29,[2]pivotTable!$A$3:$A$308,0))/100*INDEX(gDP!X$6:X$271,MATCH(totalExpenditure!$A29,gDP!$B$6:$B$271)))</f>
        <v>#N/A</v>
      </c>
      <c r="J29" s="77" t="e">
        <f>IF(INDEX([2]pivotTable!J$3:J$308,MATCH(totalExpenditure!$A29,[2]pivotTable!$A$3:$A$308,0))/100*INDEX(gDP!Y$6:Y$271,MATCH(totalExpenditure!$A29,gDP!$B$6:$B$271))=0,"",INDEX([2]pivotTable!J$3:J$308,MATCH(totalExpenditure!$A29,[2]pivotTable!$A$3:$A$308,0))/100*INDEX(gDP!Y$6:Y$271,MATCH(totalExpenditure!$A29,gDP!$B$6:$B$271)))</f>
        <v>#N/A</v>
      </c>
      <c r="K29" s="77" t="e">
        <f>IF(INDEX([2]pivotTable!K$3:K$308,MATCH(totalExpenditure!$A29,[2]pivotTable!$A$3:$A$308,0))/100*INDEX(gDP!Z$6:Z$271,MATCH(totalExpenditure!$A29,gDP!$B$6:$B$271))=0,"",INDEX([2]pivotTable!K$3:K$308,MATCH(totalExpenditure!$A29,[2]pivotTable!$A$3:$A$308,0))/100*INDEX(gDP!Z$6:Z$271,MATCH(totalExpenditure!$A29,gDP!$B$6:$B$271)))</f>
        <v>#N/A</v>
      </c>
      <c r="L29" s="77" t="e">
        <f>IF(INDEX([2]pivotTable!L$3:L$308,MATCH(totalExpenditure!$A29,[2]pivotTable!$A$3:$A$308,0))/100*INDEX(gDP!AA$6:AA$271,MATCH(totalExpenditure!$A29,gDP!$B$6:$B$271))=0,"",INDEX([2]pivotTable!L$3:L$308,MATCH(totalExpenditure!$A29,[2]pivotTable!$A$3:$A$308,0))/100*INDEX(gDP!AA$6:AA$271,MATCH(totalExpenditure!$A29,gDP!$B$6:$B$271)))</f>
        <v>#N/A</v>
      </c>
      <c r="M29" s="77" t="e">
        <f>IF(INDEX([2]pivotTable!M$3:M$308,MATCH(totalExpenditure!$A29,[2]pivotTable!$A$3:$A$308,0))/100*INDEX(gDP!AB$6:AB$271,MATCH(totalExpenditure!$A29,gDP!$B$6:$B$271))=0,"",INDEX([2]pivotTable!M$3:M$308,MATCH(totalExpenditure!$A29,[2]pivotTable!$A$3:$A$308,0))/100*INDEX(gDP!AB$6:AB$271,MATCH(totalExpenditure!$A29,gDP!$B$6:$B$271)))</f>
        <v>#N/A</v>
      </c>
      <c r="N29" s="77" t="e">
        <f>IF(INDEX([2]pivotTable!N$3:N$308,MATCH(totalExpenditure!$A29,[2]pivotTable!$A$3:$A$308,0))/100*INDEX(gDP!AC$6:AC$271,MATCH(totalExpenditure!$A29,gDP!$B$6:$B$271))=0,"",INDEX([2]pivotTable!N$3:N$308,MATCH(totalExpenditure!$A29,[2]pivotTable!$A$3:$A$308,0))/100*INDEX(gDP!AC$6:AC$271,MATCH(totalExpenditure!$A29,gDP!$B$6:$B$271)))</f>
        <v>#N/A</v>
      </c>
      <c r="O29" s="77" t="e">
        <f>IF(INDEX([2]pivotTable!O$3:O$308,MATCH(totalExpenditure!$A29,[2]pivotTable!$A$3:$A$308,0))/100*INDEX(gDP!AD$6:AD$271,MATCH(totalExpenditure!$A29,gDP!$B$6:$B$271))=0,"",INDEX([2]pivotTable!O$3:O$308,MATCH(totalExpenditure!$A29,[2]pivotTable!$A$3:$A$308,0))/100*INDEX(gDP!AD$6:AD$271,MATCH(totalExpenditure!$A29,gDP!$B$6:$B$271)))</f>
        <v>#N/A</v>
      </c>
      <c r="P29" s="77" t="e">
        <f>IF(INDEX([2]pivotTable!P$3:P$308,MATCH(totalExpenditure!$A29,[2]pivotTable!$A$3:$A$308,0))/100*INDEX(gDP!AE$6:AE$271,MATCH(totalExpenditure!$A29,gDP!$B$6:$B$271))=0,"",INDEX([2]pivotTable!P$3:P$308,MATCH(totalExpenditure!$A29,[2]pivotTable!$A$3:$A$308,0))/100*INDEX(gDP!AE$6:AE$271,MATCH(totalExpenditure!$A29,gDP!$B$6:$B$271)))</f>
        <v>#N/A</v>
      </c>
      <c r="Q29" s="77" t="e">
        <f>IF(INDEX([2]pivotTable!Q$3:Q$308,MATCH(totalExpenditure!$A29,[2]pivotTable!$A$3:$A$308,0))/100*INDEX(gDP!AF$6:AF$271,MATCH(totalExpenditure!$A29,gDP!$B$6:$B$271))=0,"",INDEX([2]pivotTable!Q$3:Q$308,MATCH(totalExpenditure!$A29,[2]pivotTable!$A$3:$A$308,0))/100*INDEX(gDP!AF$6:AF$271,MATCH(totalExpenditure!$A29,gDP!$B$6:$B$271)))</f>
        <v>#N/A</v>
      </c>
      <c r="R29" s="77" t="e">
        <f>IF(INDEX([2]pivotTable!R$3:R$308,MATCH(totalExpenditure!$A29,[2]pivotTable!$A$3:$A$308,0))/100*INDEX(gDP!AG$6:AG$271,MATCH(totalExpenditure!$A29,gDP!$B$6:$B$271))=0,"",INDEX([2]pivotTable!R$3:R$308,MATCH(totalExpenditure!$A29,[2]pivotTable!$A$3:$A$308,0))/100*INDEX(gDP!AG$6:AG$271,MATCH(totalExpenditure!$A29,gDP!$B$6:$B$271)))</f>
        <v>#N/A</v>
      </c>
      <c r="S29" s="77" t="e">
        <f>IF(INDEX([2]pivotTable!S$3:S$308,MATCH(totalExpenditure!$A29,[2]pivotTable!$A$3:$A$308,0))/100*INDEX(gDP!AH$6:AH$271,MATCH(totalExpenditure!$A29,gDP!$B$6:$B$271))=0,"",INDEX([2]pivotTable!S$3:S$308,MATCH(totalExpenditure!$A29,[2]pivotTable!$A$3:$A$308,0))/100*INDEX(gDP!AH$6:AH$271,MATCH(totalExpenditure!$A29,gDP!$B$6:$B$271)))</f>
        <v>#N/A</v>
      </c>
      <c r="T29" s="77" t="e">
        <f>IF(INDEX([2]pivotTable!T$3:T$308,MATCH(totalExpenditure!$A29,[2]pivotTable!$A$3:$A$308,0))/100*INDEX(gDP!AI$6:AI$271,MATCH(totalExpenditure!$A29,gDP!$B$6:$B$271))=0,"",INDEX([2]pivotTable!T$3:T$308,MATCH(totalExpenditure!$A29,[2]pivotTable!$A$3:$A$308,0))/100*INDEX(gDP!AI$6:AI$271,MATCH(totalExpenditure!$A29,gDP!$B$6:$B$271)))</f>
        <v>#N/A</v>
      </c>
      <c r="U29" s="77" t="e">
        <f>IF(INDEX([2]pivotTable!U$3:U$308,MATCH(totalExpenditure!$A29,[2]pivotTable!$A$3:$A$308,0))/100*INDEX(gDP!AJ$6:AJ$271,MATCH(totalExpenditure!$A29,gDP!$B$6:$B$271))=0,"",INDEX([2]pivotTable!U$3:U$308,MATCH(totalExpenditure!$A29,[2]pivotTable!$A$3:$A$308,0))/100*INDEX(gDP!AJ$6:AJ$271,MATCH(totalExpenditure!$A29,gDP!$B$6:$B$271)))</f>
        <v>#N/A</v>
      </c>
      <c r="V29" s="77" t="e">
        <f>IF(INDEX([2]pivotTable!V$3:V$308,MATCH(totalExpenditure!$A29,[2]pivotTable!$A$3:$A$308,0))/100*INDEX(gDP!AK$6:AK$271,MATCH(totalExpenditure!$A29,gDP!$B$6:$B$271))=0,"",INDEX([2]pivotTable!V$3:V$308,MATCH(totalExpenditure!$A29,[2]pivotTable!$A$3:$A$308,0))/100*INDEX(gDP!AK$6:AK$271,MATCH(totalExpenditure!$A29,gDP!$B$6:$B$271)))</f>
        <v>#N/A</v>
      </c>
      <c r="W29" s="77" t="e">
        <f>IF(INDEX([2]pivotTable!W$3:W$308,MATCH(totalExpenditure!$A29,[2]pivotTable!$A$3:$A$308,0))/100*INDEX(gDP!AL$6:AL$271,MATCH(totalExpenditure!$A29,gDP!$B$6:$B$271))=0,"",INDEX([2]pivotTable!W$3:W$308,MATCH(totalExpenditure!$A29,[2]pivotTable!$A$3:$A$308,0))/100*INDEX(gDP!AL$6:AL$271,MATCH(totalExpenditure!$A29,gDP!$B$6:$B$271)))</f>
        <v>#N/A</v>
      </c>
      <c r="X29" s="77" t="e">
        <f>IF(INDEX([2]pivotTable!X$3:X$308,MATCH(totalExpenditure!$A29,[2]pivotTable!$A$3:$A$308,0))/100*INDEX(gDP!AM$6:AM$271,MATCH(totalExpenditure!$A29,gDP!$B$6:$B$271))=0,"",INDEX([2]pivotTable!X$3:X$308,MATCH(totalExpenditure!$A29,[2]pivotTable!$A$3:$A$308,0))/100*INDEX(gDP!AM$6:AM$271,MATCH(totalExpenditure!$A29,gDP!$B$6:$B$271)))</f>
        <v>#N/A</v>
      </c>
      <c r="Y29" s="77" t="e">
        <f>IF(INDEX([2]pivotTable!Y$3:Y$308,MATCH(totalExpenditure!$A29,[2]pivotTable!$A$3:$A$308,0))/100*INDEX(gDP!AN$6:AN$271,MATCH(totalExpenditure!$A29,gDP!$B$6:$B$271))=0,"",INDEX([2]pivotTable!Y$3:Y$308,MATCH(totalExpenditure!$A29,[2]pivotTable!$A$3:$A$308,0))/100*INDEX(gDP!AN$6:AN$271,MATCH(totalExpenditure!$A29,gDP!$B$6:$B$271)))</f>
        <v>#N/A</v>
      </c>
      <c r="Z29" s="77" t="e">
        <f>IF(INDEX([2]pivotTable!Z$3:Z$308,MATCH(totalExpenditure!$A29,[2]pivotTable!$A$3:$A$308,0))/100*INDEX(gDP!AO$6:AO$271,MATCH(totalExpenditure!$A29,gDP!$B$6:$B$271))=0,"",INDEX([2]pivotTable!Z$3:Z$308,MATCH(totalExpenditure!$A29,[2]pivotTable!$A$3:$A$308,0))/100*INDEX(gDP!AO$6:AO$271,MATCH(totalExpenditure!$A29,gDP!$B$6:$B$271)))</f>
        <v>#N/A</v>
      </c>
      <c r="AA29" s="77" t="e">
        <f>IF(INDEX([2]pivotTable!AA$3:AA$308,MATCH(totalExpenditure!$A29,[2]pivotTable!$A$3:$A$308,0))/100*INDEX(gDP!AP$6:AP$271,MATCH(totalExpenditure!$A29,gDP!$B$6:$B$271))=0,"",INDEX([2]pivotTable!AA$3:AA$308,MATCH(totalExpenditure!$A29,[2]pivotTable!$A$3:$A$308,0))/100*INDEX(gDP!AP$6:AP$271,MATCH(totalExpenditure!$A29,gDP!$B$6:$B$271)))</f>
        <v>#N/A</v>
      </c>
      <c r="AB29" s="77" t="e">
        <f>IF(INDEX([2]pivotTable!AB$3:AB$308,MATCH(totalExpenditure!$A29,[2]pivotTable!$A$3:$A$308,0))/100*INDEX(gDP!AQ$6:AQ$271,MATCH(totalExpenditure!$A29,gDP!$B$6:$B$271))=0,"",INDEX([2]pivotTable!AB$3:AB$308,MATCH(totalExpenditure!$A29,[2]pivotTable!$A$3:$A$308,0))/100*INDEX(gDP!AQ$6:AQ$271,MATCH(totalExpenditure!$A29,gDP!$B$6:$B$271)))</f>
        <v>#N/A</v>
      </c>
      <c r="AC29" s="77" t="e">
        <f>IF(INDEX([2]pivotTable!AC$3:AC$308,MATCH(totalExpenditure!$A29,[2]pivotTable!$A$3:$A$308,0))/100*INDEX(gDP!AR$6:AR$271,MATCH(totalExpenditure!$A29,gDP!$B$6:$B$271))=0,"",INDEX([2]pivotTable!AC$3:AC$308,MATCH(totalExpenditure!$A29,[2]pivotTable!$A$3:$A$308,0))/100*INDEX(gDP!AR$6:AR$271,MATCH(totalExpenditure!$A29,gDP!$B$6:$B$271)))</f>
        <v>#N/A</v>
      </c>
      <c r="AD29" s="77" t="e">
        <f>IF(INDEX([2]pivotTable!AD$3:AD$308,MATCH(totalExpenditure!$A29,[2]pivotTable!$A$3:$A$308,0))/100*INDEX(gDP!AS$6:AS$271,MATCH(totalExpenditure!$A29,gDP!$B$6:$B$271))=0,"",INDEX([2]pivotTable!AD$3:AD$308,MATCH(totalExpenditure!$A29,[2]pivotTable!$A$3:$A$308,0))/100*INDEX(gDP!AS$6:AS$271,MATCH(totalExpenditure!$A29,gDP!$B$6:$B$271)))</f>
        <v>#N/A</v>
      </c>
      <c r="AE29" s="77" t="e">
        <f>IF(INDEX([2]pivotTable!AE$3:AE$308,MATCH(totalExpenditure!$A29,[2]pivotTable!$A$3:$A$308,0))/100*INDEX(gDP!AT$6:AT$271,MATCH(totalExpenditure!$A29,gDP!$B$6:$B$271))=0,"",INDEX([2]pivotTable!AE$3:AE$308,MATCH(totalExpenditure!$A29,[2]pivotTable!$A$3:$A$308,0))/100*INDEX(gDP!AT$6:AT$271,MATCH(totalExpenditure!$A29,gDP!$B$6:$B$271)))</f>
        <v>#N/A</v>
      </c>
      <c r="AF29" s="77" t="e">
        <f>IF(INDEX([2]pivotTable!AF$3:AF$308,MATCH(totalExpenditure!$A29,[2]pivotTable!$A$3:$A$308,0))/100*INDEX(gDP!AU$6:AU$271,MATCH(totalExpenditure!$A29,gDP!$B$6:$B$271))=0,"",INDEX([2]pivotTable!AF$3:AF$308,MATCH(totalExpenditure!$A29,[2]pivotTable!$A$3:$A$308,0))/100*INDEX(gDP!AU$6:AU$271,MATCH(totalExpenditure!$A29,gDP!$B$6:$B$271)))</f>
        <v>#N/A</v>
      </c>
      <c r="AG29" s="77" t="e">
        <f>IF(INDEX([2]pivotTable!AG$3:AG$308,MATCH(totalExpenditure!$A29,[2]pivotTable!$A$3:$A$308,0))/100*INDEX(gDP!AV$6:AV$271,MATCH(totalExpenditure!$A29,gDP!$B$6:$B$271))=0,"",INDEX([2]pivotTable!AG$3:AG$308,MATCH(totalExpenditure!$A29,[2]pivotTable!$A$3:$A$308,0))/100*INDEX(gDP!AV$6:AV$271,MATCH(totalExpenditure!$A29,gDP!$B$6:$B$271)))</f>
        <v>#N/A</v>
      </c>
      <c r="AH29" s="77" t="e">
        <f>IF(INDEX([2]pivotTable!AH$3:AH$308,MATCH(totalExpenditure!$A29,[2]pivotTable!$A$3:$A$308,0))/100*INDEX(gDP!AW$6:AW$271,MATCH(totalExpenditure!$A29,gDP!$B$6:$B$271))=0,"",INDEX([2]pivotTable!AH$3:AH$308,MATCH(totalExpenditure!$A29,[2]pivotTable!$A$3:$A$308,0))/100*INDEX(gDP!AW$6:AW$271,MATCH(totalExpenditure!$A29,gDP!$B$6:$B$271)))</f>
        <v>#N/A</v>
      </c>
      <c r="AI29" s="77" t="e">
        <f>IF(INDEX([2]pivotTable!AI$3:AI$308,MATCH(totalExpenditure!$A29,[2]pivotTable!$A$3:$A$308,0))/100*INDEX(gDP!AX$6:AX$271,MATCH(totalExpenditure!$A29,gDP!$B$6:$B$271))=0,"",INDEX([2]pivotTable!AI$3:AI$308,MATCH(totalExpenditure!$A29,[2]pivotTable!$A$3:$A$308,0))/100*INDEX(gDP!AX$6:AX$271,MATCH(totalExpenditure!$A29,gDP!$B$6:$B$271)))</f>
        <v>#N/A</v>
      </c>
      <c r="AJ29" s="77" t="e">
        <f>IF(INDEX([2]pivotTable!AJ$3:AJ$308,MATCH(totalExpenditure!$A29,[2]pivotTable!$A$3:$A$308,0))/100*INDEX(gDP!AY$6:AY$271,MATCH(totalExpenditure!$A29,gDP!$B$6:$B$271))=0,"",INDEX([2]pivotTable!AJ$3:AJ$308,MATCH(totalExpenditure!$A29,[2]pivotTable!$A$3:$A$308,0))/100*INDEX(gDP!AY$6:AY$271,MATCH(totalExpenditure!$A29,gDP!$B$6:$B$271)))</f>
        <v>#N/A</v>
      </c>
      <c r="AK29" s="77" t="e">
        <f>IF(INDEX([2]pivotTable!AK$3:AK$308,MATCH(totalExpenditure!$A29,[2]pivotTable!$A$3:$A$308,0))/100*INDEX(gDP!AZ$6:AZ$271,MATCH(totalExpenditure!$A29,gDP!$B$6:$B$271))=0,"",INDEX([2]pivotTable!AK$3:AK$308,MATCH(totalExpenditure!$A29,[2]pivotTable!$A$3:$A$308,0))/100*INDEX(gDP!AZ$6:AZ$271,MATCH(totalExpenditure!$A29,gDP!$B$6:$B$271)))</f>
        <v>#N/A</v>
      </c>
      <c r="AL29" s="77" t="e">
        <f>IF(INDEX([2]pivotTable!AL$3:AL$308,MATCH(totalExpenditure!$A29,[2]pivotTable!$A$3:$A$308,0))/100*INDEX(gDP!BA$6:BA$271,MATCH(totalExpenditure!$A29,gDP!$B$6:$B$271))=0,"",INDEX([2]pivotTable!AL$3:AL$308,MATCH(totalExpenditure!$A29,[2]pivotTable!$A$3:$A$308,0))/100*INDEX(gDP!BA$6:BA$271,MATCH(totalExpenditure!$A29,gDP!$B$6:$B$271)))</f>
        <v>#N/A</v>
      </c>
      <c r="AM29" s="77" t="e">
        <f>IF(INDEX([2]pivotTable!AM$3:AM$308,MATCH(totalExpenditure!$A29,[2]pivotTable!$A$3:$A$308,0))/100*INDEX(gDP!BB$6:BB$271,MATCH(totalExpenditure!$A29,gDP!$B$6:$B$271))=0,"",INDEX([2]pivotTable!AM$3:AM$308,MATCH(totalExpenditure!$A29,[2]pivotTable!$A$3:$A$308,0))/100*INDEX(gDP!BB$6:BB$271,MATCH(totalExpenditure!$A29,gDP!$B$6:$B$271)))</f>
        <v>#N/A</v>
      </c>
      <c r="AN29" s="77" t="e">
        <f>IF(INDEX([2]pivotTable!AN$3:AN$308,MATCH(totalExpenditure!$A29,[2]pivotTable!$A$3:$A$308,0))/100*INDEX(gDP!BC$6:BC$271,MATCH(totalExpenditure!$A29,gDP!$B$6:$B$271))=0,"",INDEX([2]pivotTable!AN$3:AN$308,MATCH(totalExpenditure!$A29,[2]pivotTable!$A$3:$A$308,0))/100*INDEX(gDP!BC$6:BC$271,MATCH(totalExpenditure!$A29,gDP!$B$6:$B$271)))</f>
        <v>#N/A</v>
      </c>
      <c r="AO29" s="77" t="e">
        <f>IF(INDEX([2]pivotTable!AO$3:AO$308,MATCH(totalExpenditure!$A29,[2]pivotTable!$A$3:$A$308,0))/100*INDEX(gDP!BD$6:BD$271,MATCH(totalExpenditure!$A29,gDP!$B$6:$B$271))=0,"",INDEX([2]pivotTable!AO$3:AO$308,MATCH(totalExpenditure!$A29,[2]pivotTable!$A$3:$A$308,0))/100*INDEX(gDP!BD$6:BD$271,MATCH(totalExpenditure!$A29,gDP!$B$6:$B$271)))</f>
        <v>#N/A</v>
      </c>
      <c r="AP29" s="77" t="e">
        <f>IF(INDEX([2]pivotTable!AP$3:AP$308,MATCH(totalExpenditure!$A29,[2]pivotTable!$A$3:$A$308,0))/100*INDEX(gDP!BE$6:BE$271,MATCH(totalExpenditure!$A29,gDP!$B$6:$B$271))=0,"",INDEX([2]pivotTable!AP$3:AP$308,MATCH(totalExpenditure!$A29,[2]pivotTable!$A$3:$A$308,0))/100*INDEX(gDP!BE$6:BE$271,MATCH(totalExpenditure!$A29,gDP!$B$6:$B$271)))</f>
        <v>#N/A</v>
      </c>
      <c r="AQ29" s="77" t="e">
        <f>IF(INDEX([2]pivotTable!AQ$3:AQ$308,MATCH(totalExpenditure!$A29,[2]pivotTable!$A$3:$A$308,0))/100*INDEX(gDP!BF$6:BF$271,MATCH(totalExpenditure!$A29,gDP!$B$6:$B$271))=0,"",INDEX([2]pivotTable!AQ$3:AQ$308,MATCH(totalExpenditure!$A29,[2]pivotTable!$A$3:$A$308,0))/100*INDEX(gDP!BF$6:BF$271,MATCH(totalExpenditure!$A29,gDP!$B$6:$B$271)))</f>
        <v>#N/A</v>
      </c>
      <c r="AR29" s="77" t="e">
        <f>IF(INDEX([2]pivotTable!AR$3:AR$308,MATCH(totalExpenditure!$A29,[2]pivotTable!$A$3:$A$308,0))/100*INDEX(gDP!BG$6:BG$271,MATCH(totalExpenditure!$A29,gDP!$B$6:$B$271))=0,"",INDEX([2]pivotTable!AR$3:AR$308,MATCH(totalExpenditure!$A29,[2]pivotTable!$A$3:$A$308,0))/100*INDEX(gDP!BG$6:BG$271,MATCH(totalExpenditure!$A29,gDP!$B$6:$B$271)))</f>
        <v>#N/A</v>
      </c>
      <c r="AS29" s="77" t="e">
        <f>IF(INDEX([2]pivotTable!AS$3:AS$308,MATCH(totalExpenditure!$A29,[2]pivotTable!$A$3:$A$308,0))/100*INDEX(gDP!BH$6:BH$271,MATCH(totalExpenditure!$A29,gDP!$B$6:$B$271))=0,"",INDEX([2]pivotTable!AS$3:AS$308,MATCH(totalExpenditure!$A29,[2]pivotTable!$A$3:$A$308,0))/100*INDEX(gDP!BH$6:BH$271,MATCH(totalExpenditure!$A29,gDP!$B$6:$B$271)))</f>
        <v>#N/A</v>
      </c>
      <c r="AT29" s="77" t="e">
        <f>IF(INDEX([2]pivotTable!AT$3:AT$308,MATCH(totalExpenditure!$A29,[2]pivotTable!$A$3:$A$308,0))/100*INDEX(gDP!BI$6:BI$271,MATCH(totalExpenditure!$A29,gDP!$B$6:$B$271))=0,"",INDEX([2]pivotTable!AT$3:AT$308,MATCH(totalExpenditure!$A29,[2]pivotTable!$A$3:$A$308,0))/100*INDEX(gDP!BI$6:BI$271,MATCH(totalExpenditure!$A29,gDP!$B$6:$B$271)))</f>
        <v>#N/A</v>
      </c>
      <c r="AU29" s="77" t="e">
        <f>IF(INDEX([2]pivotTable!AU$3:AU$308,MATCH(totalExpenditure!$A29,[2]pivotTable!$A$3:$A$308,0))/100*INDEX(gDP!BJ$6:BJ$271,MATCH(totalExpenditure!$A29,gDP!$B$6:$B$271))=0,"",INDEX([2]pivotTable!AU$3:AU$308,MATCH(totalExpenditure!$A29,[2]pivotTable!$A$3:$A$308,0))/100*INDEX(gDP!BJ$6:BJ$271,MATCH(totalExpenditure!$A29,gDP!$B$6:$B$271)))</f>
        <v>#N/A</v>
      </c>
      <c r="AV29" s="77" t="e">
        <f>IF(INDEX([2]pivotTable!AV$3:AV$308,MATCH(totalExpenditure!$A29,[2]pivotTable!$A$3:$A$308,0))/100*INDEX(gDP!BK$6:BK$271,MATCH(totalExpenditure!$A29,gDP!$B$6:$B$271))=0,"",INDEX([2]pivotTable!AV$3:AV$308,MATCH(totalExpenditure!$A29,[2]pivotTable!$A$3:$A$308,0))/100*INDEX(gDP!BK$6:BK$271,MATCH(totalExpenditure!$A29,gDP!$B$6:$B$271)))</f>
        <v>#N/A</v>
      </c>
      <c r="AW29" s="77" t="e">
        <f>IF(INDEX([2]pivotTable!AW$3:AW$308,MATCH(totalExpenditure!$A29,[2]pivotTable!$A$3:$A$308,0))/100*INDEX(gDP!BL$6:BL$271,MATCH(totalExpenditure!$A29,gDP!$B$6:$B$271))=0,"",INDEX([2]pivotTable!AW$3:AW$308,MATCH(totalExpenditure!$A29,[2]pivotTable!$A$3:$A$308,0))/100*INDEX(gDP!BL$6:BL$271,MATCH(totalExpenditure!$A29,gDP!$B$6:$B$271)))</f>
        <v>#N/A</v>
      </c>
      <c r="AX29" s="77" t="e">
        <f>IF(INDEX([2]pivotTable!AX$3:AX$308,MATCH(totalExpenditure!$A29,[2]pivotTable!$A$3:$A$308,0))/100*INDEX(gDP!BM$6:BM$271,MATCH(totalExpenditure!$A29,gDP!$B$6:$B$271))=0,"",INDEX([2]pivotTable!AX$3:AX$308,MATCH(totalExpenditure!$A29,[2]pivotTable!$A$3:$A$308,0))/100*INDEX(gDP!BM$6:BM$271,MATCH(totalExpenditure!$A29,gDP!$B$6:$B$271)))</f>
        <v>#N/A</v>
      </c>
      <c r="AY29" s="77" t="e">
        <f>IF(INDEX([2]pivotTable!AY$3:AY$308,MATCH(totalExpenditure!$A29,[2]pivotTable!$A$3:$A$308,0))/100*INDEX(gDP!BN$6:BN$271,MATCH(totalExpenditure!$A29,gDP!$B$6:$B$271))=0,"",INDEX([2]pivotTable!AY$3:AY$308,MATCH(totalExpenditure!$A29,[2]pivotTable!$A$3:$A$308,0))/100*INDEX(gDP!BN$6:BN$271,MATCH(totalExpenditure!$A29,gDP!$B$6:$B$271)))</f>
        <v>#N/A</v>
      </c>
      <c r="AZ29" s="77" t="e">
        <f>IF(INDEX([2]pivotTable!AZ$3:AZ$308,MATCH(totalExpenditure!$A29,[2]pivotTable!$A$3:$A$308,0))/100*INDEX(gDP!BO$6:BO$271,MATCH(totalExpenditure!$A29,gDP!$B$6:$B$271))=0,"",INDEX([2]pivotTable!AZ$3:AZ$308,MATCH(totalExpenditure!$A29,[2]pivotTable!$A$3:$A$308,0))/100*INDEX(gDP!BO$6:BO$271,MATCH(totalExpenditure!$A29,gDP!$B$6:$B$271)))</f>
        <v>#N/A</v>
      </c>
      <c r="BA29" s="77" t="e">
        <f>IF(INDEX([2]pivotTable!B$310:B$615,MATCH(totalExpenditure!$A29,[2]pivotTable!$A$310:$A$615,0))/100*INDEX(gDP!Q$6:Q$271,MATCH(totalExpenditure!$A29,gDP!$B$6:$B$271))=0,"",INDEX([2]pivotTable!B$310:B$615,MATCH(totalExpenditure!$A29,[2]pivotTable!$A$310:$A$615,0))/100*INDEX(gDP!Q$6:Q$271,MATCH(totalExpenditure!$A29,gDP!$B$6:$B$271)))</f>
        <v>#N/A</v>
      </c>
      <c r="BB29" s="77" t="e">
        <f>IF(INDEX([2]pivotTable!C$310:C$615,MATCH(totalExpenditure!$A29,[2]pivotTable!$A$310:$A$615,0))/100*INDEX(gDP!R$6:R$271,MATCH(totalExpenditure!$A29,gDP!$B$6:$B$271))=0,"",INDEX([2]pivotTable!C$310:C$615,MATCH(totalExpenditure!$A29,[2]pivotTable!$A$310:$A$615,0))/100*INDEX(gDP!R$6:R$271,MATCH(totalExpenditure!$A29,gDP!$B$6:$B$271)))</f>
        <v>#N/A</v>
      </c>
      <c r="BC29" s="77" t="e">
        <f>IF(INDEX([2]pivotTable!D$310:D$615,MATCH(totalExpenditure!$A29,[2]pivotTable!$A$310:$A$615,0))/100*INDEX(gDP!S$6:S$271,MATCH(totalExpenditure!$A29,gDP!$B$6:$B$271))=0,"",INDEX([2]pivotTable!D$310:D$615,MATCH(totalExpenditure!$A29,[2]pivotTable!$A$310:$A$615,0))/100*INDEX(gDP!S$6:S$271,MATCH(totalExpenditure!$A29,gDP!$B$6:$B$271)))</f>
        <v>#N/A</v>
      </c>
      <c r="BD29" s="77" t="e">
        <f>IF(INDEX([2]pivotTable!E$310:E$615,MATCH(totalExpenditure!$A29,[2]pivotTable!$A$310:$A$615,0))/100*INDEX(gDP!T$6:T$271,MATCH(totalExpenditure!$A29,gDP!$B$6:$B$271))=0,"",INDEX([2]pivotTable!E$310:E$615,MATCH(totalExpenditure!$A29,[2]pivotTable!$A$310:$A$615,0))/100*INDEX(gDP!T$6:T$271,MATCH(totalExpenditure!$A29,gDP!$B$6:$B$271)))</f>
        <v>#N/A</v>
      </c>
      <c r="BE29" s="77" t="e">
        <f>IF(INDEX([2]pivotTable!F$310:F$615,MATCH(totalExpenditure!$A29,[2]pivotTable!$A$310:$A$615,0))/100*INDEX(gDP!U$6:U$271,MATCH(totalExpenditure!$A29,gDP!$B$6:$B$271))=0,"",INDEX([2]pivotTable!F$310:F$615,MATCH(totalExpenditure!$A29,[2]pivotTable!$A$310:$A$615,0))/100*INDEX(gDP!U$6:U$271,MATCH(totalExpenditure!$A29,gDP!$B$6:$B$271)))</f>
        <v>#N/A</v>
      </c>
      <c r="BF29" s="77" t="e">
        <f>IF(INDEX([2]pivotTable!G$310:G$615,MATCH(totalExpenditure!$A29,[2]pivotTable!$A$310:$A$615,0))/100*INDEX(gDP!V$6:V$271,MATCH(totalExpenditure!$A29,gDP!$B$6:$B$271))=0,"",INDEX([2]pivotTable!G$310:G$615,MATCH(totalExpenditure!$A29,[2]pivotTable!$A$310:$A$615,0))/100*INDEX(gDP!V$6:V$271,MATCH(totalExpenditure!$A29,gDP!$B$6:$B$271)))</f>
        <v>#N/A</v>
      </c>
      <c r="BG29" s="77" t="e">
        <f>IF(INDEX([2]pivotTable!H$310:H$615,MATCH(totalExpenditure!$A29,[2]pivotTable!$A$310:$A$615,0))/100*INDEX(gDP!W$6:W$271,MATCH(totalExpenditure!$A29,gDP!$B$6:$B$271))=0,"",INDEX([2]pivotTable!H$310:H$615,MATCH(totalExpenditure!$A29,[2]pivotTable!$A$310:$A$615,0))/100*INDEX(gDP!W$6:W$271,MATCH(totalExpenditure!$A29,gDP!$B$6:$B$271)))</f>
        <v>#N/A</v>
      </c>
      <c r="BH29" s="77" t="e">
        <f>IF(INDEX([2]pivotTable!I$310:I$615,MATCH(totalExpenditure!$A29,[2]pivotTable!$A$310:$A$615,0))/100*INDEX(gDP!X$6:X$271,MATCH(totalExpenditure!$A29,gDP!$B$6:$B$271))=0,"",INDEX([2]pivotTable!I$310:I$615,MATCH(totalExpenditure!$A29,[2]pivotTable!$A$310:$A$615,0))/100*INDEX(gDP!X$6:X$271,MATCH(totalExpenditure!$A29,gDP!$B$6:$B$271)))</f>
        <v>#N/A</v>
      </c>
      <c r="BI29" s="77" t="e">
        <f>IF(INDEX([2]pivotTable!J$310:J$615,MATCH(totalExpenditure!$A29,[2]pivotTable!$A$310:$A$615,0))/100*INDEX(gDP!Y$6:Y$271,MATCH(totalExpenditure!$A29,gDP!$B$6:$B$271))=0,"",INDEX([2]pivotTable!J$310:J$615,MATCH(totalExpenditure!$A29,[2]pivotTable!$A$310:$A$615,0))/100*INDEX(gDP!Y$6:Y$271,MATCH(totalExpenditure!$A29,gDP!$B$6:$B$271)))</f>
        <v>#N/A</v>
      </c>
      <c r="BJ29" s="77" t="e">
        <f>IF(INDEX([2]pivotTable!K$310:K$615,MATCH(totalExpenditure!$A29,[2]pivotTable!$A$310:$A$615,0))/100*INDEX(gDP!Z$6:Z$271,MATCH(totalExpenditure!$A29,gDP!$B$6:$B$271))=0,"",INDEX([2]pivotTable!K$310:K$615,MATCH(totalExpenditure!$A29,[2]pivotTable!$A$310:$A$615,0))/100*INDEX(gDP!Z$6:Z$271,MATCH(totalExpenditure!$A29,gDP!$B$6:$B$271)))</f>
        <v>#N/A</v>
      </c>
      <c r="BK29" s="77" t="e">
        <f>IF(INDEX([2]pivotTable!L$310:L$615,MATCH(totalExpenditure!$A29,[2]pivotTable!$A$310:$A$615,0))/100*INDEX(gDP!AA$6:AA$271,MATCH(totalExpenditure!$A29,gDP!$B$6:$B$271))=0,"",INDEX([2]pivotTable!L$310:L$615,MATCH(totalExpenditure!$A29,[2]pivotTable!$A$310:$A$615,0))/100*INDEX(gDP!AA$6:AA$271,MATCH(totalExpenditure!$A29,gDP!$B$6:$B$271)))</f>
        <v>#N/A</v>
      </c>
      <c r="BL29" s="77" t="e">
        <f>IF(INDEX([2]pivotTable!M$310:M$615,MATCH(totalExpenditure!$A29,[2]pivotTable!$A$310:$A$615,0))/100*INDEX(gDP!AB$6:AB$271,MATCH(totalExpenditure!$A29,gDP!$B$6:$B$271))=0,"",INDEX([2]pivotTable!M$310:M$615,MATCH(totalExpenditure!$A29,[2]pivotTable!$A$310:$A$615,0))/100*INDEX(gDP!AB$6:AB$271,MATCH(totalExpenditure!$A29,gDP!$B$6:$B$271)))</f>
        <v>#N/A</v>
      </c>
      <c r="BM29" s="77" t="e">
        <f>IF(INDEX([2]pivotTable!N$310:N$615,MATCH(totalExpenditure!$A29,[2]pivotTable!$A$310:$A$615,0))/100*INDEX(gDP!AC$6:AC$271,MATCH(totalExpenditure!$A29,gDP!$B$6:$B$271))=0,"",INDEX([2]pivotTable!N$310:N$615,MATCH(totalExpenditure!$A29,[2]pivotTable!$A$310:$A$615,0))/100*INDEX(gDP!AC$6:AC$271,MATCH(totalExpenditure!$A29,gDP!$B$6:$B$271)))</f>
        <v>#N/A</v>
      </c>
      <c r="BN29" s="77" t="e">
        <f>IF(INDEX([2]pivotTable!O$310:O$615,MATCH(totalExpenditure!$A29,[2]pivotTable!$A$310:$A$615,0))/100*INDEX(gDP!AD$6:AD$271,MATCH(totalExpenditure!$A29,gDP!$B$6:$B$271))=0,"",INDEX([2]pivotTable!O$310:O$615,MATCH(totalExpenditure!$A29,[2]pivotTable!$A$310:$A$615,0))/100*INDEX(gDP!AD$6:AD$271,MATCH(totalExpenditure!$A29,gDP!$B$6:$B$271)))</f>
        <v>#N/A</v>
      </c>
      <c r="BO29" s="77" t="e">
        <f>IF(INDEX([2]pivotTable!P$310:P$615,MATCH(totalExpenditure!$A29,[2]pivotTable!$A$310:$A$615,0))/100*INDEX(gDP!AE$6:AE$271,MATCH(totalExpenditure!$A29,gDP!$B$6:$B$271))=0,"",INDEX([2]pivotTable!P$310:P$615,MATCH(totalExpenditure!$A29,[2]pivotTable!$A$310:$A$615,0))/100*INDEX(gDP!AE$6:AE$271,MATCH(totalExpenditure!$A29,gDP!$B$6:$B$271)))</f>
        <v>#N/A</v>
      </c>
      <c r="BP29" s="77" t="e">
        <f>IF(INDEX([2]pivotTable!Q$310:Q$615,MATCH(totalExpenditure!$A29,[2]pivotTable!$A$310:$A$615,0))/100*INDEX(gDP!AF$6:AF$271,MATCH(totalExpenditure!$A29,gDP!$B$6:$B$271))=0,"",INDEX([2]pivotTable!Q$310:Q$615,MATCH(totalExpenditure!$A29,[2]pivotTable!$A$310:$A$615,0))/100*INDEX(gDP!AF$6:AF$271,MATCH(totalExpenditure!$A29,gDP!$B$6:$B$271)))</f>
        <v>#N/A</v>
      </c>
      <c r="BQ29" s="77" t="e">
        <f>IF(INDEX([2]pivotTable!R$310:R$615,MATCH(totalExpenditure!$A29,[2]pivotTable!$A$310:$A$615,0))/100*INDEX(gDP!AG$6:AG$271,MATCH(totalExpenditure!$A29,gDP!$B$6:$B$271))=0,"",INDEX([2]pivotTable!R$310:R$615,MATCH(totalExpenditure!$A29,[2]pivotTable!$A$310:$A$615,0))/100*INDEX(gDP!AG$6:AG$271,MATCH(totalExpenditure!$A29,gDP!$B$6:$B$271)))</f>
        <v>#N/A</v>
      </c>
      <c r="BR29" s="77" t="e">
        <f>IF(INDEX([2]pivotTable!S$310:S$615,MATCH(totalExpenditure!$A29,[2]pivotTable!$A$310:$A$615,0))/100*INDEX(gDP!AH$6:AH$271,MATCH(totalExpenditure!$A29,gDP!$B$6:$B$271))=0,"",INDEX([2]pivotTable!S$310:S$615,MATCH(totalExpenditure!$A29,[2]pivotTable!$A$310:$A$615,0))/100*INDEX(gDP!AH$6:AH$271,MATCH(totalExpenditure!$A29,gDP!$B$6:$B$271)))</f>
        <v>#N/A</v>
      </c>
      <c r="BS29" s="77" t="e">
        <f>IF(INDEX([2]pivotTable!T$310:T$615,MATCH(totalExpenditure!$A29,[2]pivotTable!$A$310:$A$615,0))/100*INDEX(gDP!AI$6:AI$271,MATCH(totalExpenditure!$A29,gDP!$B$6:$B$271))=0,"",INDEX([2]pivotTable!T$310:T$615,MATCH(totalExpenditure!$A29,[2]pivotTable!$A$310:$A$615,0))/100*INDEX(gDP!AI$6:AI$271,MATCH(totalExpenditure!$A29,gDP!$B$6:$B$271)))</f>
        <v>#N/A</v>
      </c>
      <c r="BT29" s="77" t="e">
        <f>IF(INDEX([2]pivotTable!U$310:U$615,MATCH(totalExpenditure!$A29,[2]pivotTable!$A$310:$A$615,0))/100*INDEX(gDP!AJ$6:AJ$271,MATCH(totalExpenditure!$A29,gDP!$B$6:$B$271))=0,"",INDEX([2]pivotTable!U$310:U$615,MATCH(totalExpenditure!$A29,[2]pivotTable!$A$310:$A$615,0))/100*INDEX(gDP!AJ$6:AJ$271,MATCH(totalExpenditure!$A29,gDP!$B$6:$B$271)))</f>
        <v>#N/A</v>
      </c>
      <c r="BU29" s="77" t="e">
        <f>IF(INDEX([2]pivotTable!V$310:V$615,MATCH(totalExpenditure!$A29,[2]pivotTable!$A$310:$A$615,0))/100*INDEX(gDP!AK$6:AK$271,MATCH(totalExpenditure!$A29,gDP!$B$6:$B$271))=0,"",INDEX([2]pivotTable!V$310:V$615,MATCH(totalExpenditure!$A29,[2]pivotTable!$A$310:$A$615,0))/100*INDEX(gDP!AK$6:AK$271,MATCH(totalExpenditure!$A29,gDP!$B$6:$B$271)))</f>
        <v>#N/A</v>
      </c>
      <c r="BV29" s="77" t="e">
        <f>IF(INDEX([2]pivotTable!W$310:W$615,MATCH(totalExpenditure!$A29,[2]pivotTable!$A$310:$A$615,0))/100*INDEX(gDP!AL$6:AL$271,MATCH(totalExpenditure!$A29,gDP!$B$6:$B$271))=0,"",INDEX([2]pivotTable!W$310:W$615,MATCH(totalExpenditure!$A29,[2]pivotTable!$A$310:$A$615,0))/100*INDEX(gDP!AL$6:AL$271,MATCH(totalExpenditure!$A29,gDP!$B$6:$B$271)))</f>
        <v>#N/A</v>
      </c>
      <c r="BW29" s="77" t="e">
        <f>IF(INDEX([2]pivotTable!X$310:X$615,MATCH(totalExpenditure!$A29,[2]pivotTable!$A$310:$A$615,0))/100*INDEX(gDP!AM$6:AM$271,MATCH(totalExpenditure!$A29,gDP!$B$6:$B$271))=0,"",INDEX([2]pivotTable!X$310:X$615,MATCH(totalExpenditure!$A29,[2]pivotTable!$A$310:$A$615,0))/100*INDEX(gDP!AM$6:AM$271,MATCH(totalExpenditure!$A29,gDP!$B$6:$B$271)))</f>
        <v>#N/A</v>
      </c>
      <c r="BX29" s="77" t="e">
        <f>IF(INDEX([2]pivotTable!Y$310:Y$615,MATCH(totalExpenditure!$A29,[2]pivotTable!$A$310:$A$615,0))/100*INDEX(gDP!AN$6:AN$271,MATCH(totalExpenditure!$A29,gDP!$B$6:$B$271))=0,"",INDEX([2]pivotTable!Y$310:Y$615,MATCH(totalExpenditure!$A29,[2]pivotTable!$A$310:$A$615,0))/100*INDEX(gDP!AN$6:AN$271,MATCH(totalExpenditure!$A29,gDP!$B$6:$B$271)))</f>
        <v>#N/A</v>
      </c>
      <c r="BY29" s="77" t="e">
        <f>IF(INDEX([2]pivotTable!Z$310:Z$615,MATCH(totalExpenditure!$A29,[2]pivotTable!$A$310:$A$615,0))/100*INDEX(gDP!AO$6:AO$271,MATCH(totalExpenditure!$A29,gDP!$B$6:$B$271))=0,"",INDEX([2]pivotTable!Z$310:Z$615,MATCH(totalExpenditure!$A29,[2]pivotTable!$A$310:$A$615,0))/100*INDEX(gDP!AO$6:AO$271,MATCH(totalExpenditure!$A29,gDP!$B$6:$B$271)))</f>
        <v>#N/A</v>
      </c>
      <c r="BZ29" s="77" t="e">
        <f>IF(INDEX([2]pivotTable!AA$310:AA$615,MATCH(totalExpenditure!$A29,[2]pivotTable!$A$310:$A$615,0))/100*INDEX(gDP!AP$6:AP$271,MATCH(totalExpenditure!$A29,gDP!$B$6:$B$271))=0,"",INDEX([2]pivotTable!AA$310:AA$615,MATCH(totalExpenditure!$A29,[2]pivotTable!$A$310:$A$615,0))/100*INDEX(gDP!AP$6:AP$271,MATCH(totalExpenditure!$A29,gDP!$B$6:$B$271)))</f>
        <v>#N/A</v>
      </c>
      <c r="CA29" s="77" t="e">
        <f>IF(INDEX([2]pivotTable!AB$310:AB$615,MATCH(totalExpenditure!$A29,[2]pivotTable!$A$310:$A$615,0))/100*INDEX(gDP!AQ$6:AQ$271,MATCH(totalExpenditure!$A29,gDP!$B$6:$B$271))=0,"",INDEX([2]pivotTable!AB$310:AB$615,MATCH(totalExpenditure!$A29,[2]pivotTable!$A$310:$A$615,0))/100*INDEX(gDP!AQ$6:AQ$271,MATCH(totalExpenditure!$A29,gDP!$B$6:$B$271)))</f>
        <v>#N/A</v>
      </c>
      <c r="CB29" s="77" t="e">
        <f>IF(INDEX([2]pivotTable!AC$310:AC$615,MATCH(totalExpenditure!$A29,[2]pivotTable!$A$310:$A$615,0))/100*INDEX(gDP!AR$6:AR$271,MATCH(totalExpenditure!$A29,gDP!$B$6:$B$271))=0,"",INDEX([2]pivotTable!AC$310:AC$615,MATCH(totalExpenditure!$A29,[2]pivotTable!$A$310:$A$615,0))/100*INDEX(gDP!AR$6:AR$271,MATCH(totalExpenditure!$A29,gDP!$B$6:$B$271)))</f>
        <v>#N/A</v>
      </c>
      <c r="CC29" s="77" t="e">
        <f>IF(INDEX([2]pivotTable!AD$310:AD$615,MATCH(totalExpenditure!$A29,[2]pivotTable!$A$310:$A$615,0))/100*INDEX(gDP!AS$6:AS$271,MATCH(totalExpenditure!$A29,gDP!$B$6:$B$271))=0,"",INDEX([2]pivotTable!AD$310:AD$615,MATCH(totalExpenditure!$A29,[2]pivotTable!$A$310:$A$615,0))/100*INDEX(gDP!AS$6:AS$271,MATCH(totalExpenditure!$A29,gDP!$B$6:$B$271)))</f>
        <v>#N/A</v>
      </c>
      <c r="CD29" s="77" t="e">
        <f>IF(INDEX([2]pivotTable!AE$310:AE$615,MATCH(totalExpenditure!$A29,[2]pivotTable!$A$310:$A$615,0))/100*INDEX(gDP!AT$6:AT$271,MATCH(totalExpenditure!$A29,gDP!$B$6:$B$271))=0,"",INDEX([2]pivotTable!AE$310:AE$615,MATCH(totalExpenditure!$A29,[2]pivotTable!$A$310:$A$615,0))/100*INDEX(gDP!AT$6:AT$271,MATCH(totalExpenditure!$A29,gDP!$B$6:$B$271)))</f>
        <v>#N/A</v>
      </c>
      <c r="CE29" s="77" t="e">
        <f>IF(INDEX([2]pivotTable!AF$310:AF$615,MATCH(totalExpenditure!$A29,[2]pivotTable!$A$310:$A$615,0))/100*INDEX(gDP!AU$6:AU$271,MATCH(totalExpenditure!$A29,gDP!$B$6:$B$271))=0,"",INDEX([2]pivotTable!AF$310:AF$615,MATCH(totalExpenditure!$A29,[2]pivotTable!$A$310:$A$615,0))/100*INDEX(gDP!AU$6:AU$271,MATCH(totalExpenditure!$A29,gDP!$B$6:$B$271)))</f>
        <v>#N/A</v>
      </c>
      <c r="CF29" s="77" t="e">
        <f>IF(INDEX([2]pivotTable!AG$310:AG$615,MATCH(totalExpenditure!$A29,[2]pivotTable!$A$310:$A$615,0))/100*INDEX(gDP!AV$6:AV$271,MATCH(totalExpenditure!$A29,gDP!$B$6:$B$271))=0,"",INDEX([2]pivotTable!AG$310:AG$615,MATCH(totalExpenditure!$A29,[2]pivotTable!$A$310:$A$615,0))/100*INDEX(gDP!AV$6:AV$271,MATCH(totalExpenditure!$A29,gDP!$B$6:$B$271)))</f>
        <v>#N/A</v>
      </c>
      <c r="CG29" s="77" t="e">
        <f>IF(INDEX([2]pivotTable!AH$310:AH$615,MATCH(totalExpenditure!$A29,[2]pivotTable!$A$310:$A$615,0))/100*INDEX(gDP!AW$6:AW$271,MATCH(totalExpenditure!$A29,gDP!$B$6:$B$271))=0,"",INDEX([2]pivotTable!AH$310:AH$615,MATCH(totalExpenditure!$A29,[2]pivotTable!$A$310:$A$615,0))/100*INDEX(gDP!AW$6:AW$271,MATCH(totalExpenditure!$A29,gDP!$B$6:$B$271)))</f>
        <v>#N/A</v>
      </c>
      <c r="CH29" s="77" t="e">
        <f>IF(INDEX([2]pivotTable!AI$310:AI$615,MATCH(totalExpenditure!$A29,[2]pivotTable!$A$310:$A$615,0))/100*INDEX(gDP!AX$6:AX$271,MATCH(totalExpenditure!$A29,gDP!$B$6:$B$271))=0,"",INDEX([2]pivotTable!AI$310:AI$615,MATCH(totalExpenditure!$A29,[2]pivotTable!$A$310:$A$615,0))/100*INDEX(gDP!AX$6:AX$271,MATCH(totalExpenditure!$A29,gDP!$B$6:$B$271)))</f>
        <v>#N/A</v>
      </c>
      <c r="CI29" s="77" t="e">
        <f>IF(INDEX([2]pivotTable!AJ$310:AJ$615,MATCH(totalExpenditure!$A29,[2]pivotTable!$A$310:$A$615,0))/100*INDEX(gDP!AY$6:AY$271,MATCH(totalExpenditure!$A29,gDP!$B$6:$B$271))=0,"",INDEX([2]pivotTable!AJ$310:AJ$615,MATCH(totalExpenditure!$A29,[2]pivotTable!$A$310:$A$615,0))/100*INDEX(gDP!AY$6:AY$271,MATCH(totalExpenditure!$A29,gDP!$B$6:$B$271)))</f>
        <v>#N/A</v>
      </c>
      <c r="CJ29" s="77" t="e">
        <f>IF(INDEX([2]pivotTable!AK$310:AK$615,MATCH(totalExpenditure!$A29,[2]pivotTable!$A$310:$A$615,0))/100*INDEX(gDP!AZ$6:AZ$271,MATCH(totalExpenditure!$A29,gDP!$B$6:$B$271))=0,"",INDEX([2]pivotTable!AK$310:AK$615,MATCH(totalExpenditure!$A29,[2]pivotTable!$A$310:$A$615,0))/100*INDEX(gDP!AZ$6:AZ$271,MATCH(totalExpenditure!$A29,gDP!$B$6:$B$271)))</f>
        <v>#N/A</v>
      </c>
      <c r="CK29" s="77" t="e">
        <f>IF(INDEX([2]pivotTable!AL$310:AL$615,MATCH(totalExpenditure!$A29,[2]pivotTable!$A$310:$A$615,0))/100*INDEX(gDP!BA$6:BA$271,MATCH(totalExpenditure!$A29,gDP!$B$6:$B$271))=0,"",INDEX([2]pivotTable!AL$310:AL$615,MATCH(totalExpenditure!$A29,[2]pivotTable!$A$310:$A$615,0))/100*INDEX(gDP!BA$6:BA$271,MATCH(totalExpenditure!$A29,gDP!$B$6:$B$271)))</f>
        <v>#N/A</v>
      </c>
      <c r="CL29" s="77" t="e">
        <f>IF(INDEX([2]pivotTable!AM$310:AM$615,MATCH(totalExpenditure!$A29,[2]pivotTable!$A$310:$A$615,0))/100*INDEX(gDP!BB$6:BB$271,MATCH(totalExpenditure!$A29,gDP!$B$6:$B$271))=0,"",INDEX([2]pivotTable!AM$310:AM$615,MATCH(totalExpenditure!$A29,[2]pivotTable!$A$310:$A$615,0))/100*INDEX(gDP!BB$6:BB$271,MATCH(totalExpenditure!$A29,gDP!$B$6:$B$271)))</f>
        <v>#N/A</v>
      </c>
      <c r="CM29" s="77" t="e">
        <f>IF(INDEX([2]pivotTable!AN$310:AN$615,MATCH(totalExpenditure!$A29,[2]pivotTable!$A$310:$A$615,0))/100*INDEX(gDP!BC$6:BC$271,MATCH(totalExpenditure!$A29,gDP!$B$6:$B$271))=0,"",INDEX([2]pivotTable!AN$310:AN$615,MATCH(totalExpenditure!$A29,[2]pivotTable!$A$310:$A$615,0))/100*INDEX(gDP!BC$6:BC$271,MATCH(totalExpenditure!$A29,gDP!$B$6:$B$271)))</f>
        <v>#N/A</v>
      </c>
      <c r="CN29" s="77" t="e">
        <f>IF(INDEX([2]pivotTable!AO$310:AO$615,MATCH(totalExpenditure!$A29,[2]pivotTable!$A$310:$A$615,0))/100*INDEX(gDP!BD$6:BD$271,MATCH(totalExpenditure!$A29,gDP!$B$6:$B$271))=0,"",INDEX([2]pivotTable!AO$310:AO$615,MATCH(totalExpenditure!$A29,[2]pivotTable!$A$310:$A$615,0))/100*INDEX(gDP!BD$6:BD$271,MATCH(totalExpenditure!$A29,gDP!$B$6:$B$271)))</f>
        <v>#N/A</v>
      </c>
      <c r="CO29" s="77" t="e">
        <f>IF(INDEX([2]pivotTable!AP$310:AP$615,MATCH(totalExpenditure!$A29,[2]pivotTable!$A$310:$A$615,0))/100*INDEX(gDP!BE$6:BE$271,MATCH(totalExpenditure!$A29,gDP!$B$6:$B$271))=0,"",INDEX([2]pivotTable!AP$310:AP$615,MATCH(totalExpenditure!$A29,[2]pivotTable!$A$310:$A$615,0))/100*INDEX(gDP!BE$6:BE$271,MATCH(totalExpenditure!$A29,gDP!$B$6:$B$271)))</f>
        <v>#N/A</v>
      </c>
      <c r="CP29" s="77" t="e">
        <f>IF(INDEX([2]pivotTable!AQ$310:AQ$615,MATCH(totalExpenditure!$A29,[2]pivotTable!$A$310:$A$615,0))/100*INDEX(gDP!BF$6:BF$271,MATCH(totalExpenditure!$A29,gDP!$B$6:$B$271))=0,"",INDEX([2]pivotTable!AQ$310:AQ$615,MATCH(totalExpenditure!$A29,[2]pivotTable!$A$310:$A$615,0))/100*INDEX(gDP!BF$6:BF$271,MATCH(totalExpenditure!$A29,gDP!$B$6:$B$271)))</f>
        <v>#N/A</v>
      </c>
      <c r="CQ29" s="77" t="e">
        <f>IF(INDEX([2]pivotTable!AR$310:AR$615,MATCH(totalExpenditure!$A29,[2]pivotTable!$A$310:$A$615,0))/100*INDEX(gDP!BG$6:BG$271,MATCH(totalExpenditure!$A29,gDP!$B$6:$B$271))=0,"",INDEX([2]pivotTable!AR$310:AR$615,MATCH(totalExpenditure!$A29,[2]pivotTable!$A$310:$A$615,0))/100*INDEX(gDP!BG$6:BG$271,MATCH(totalExpenditure!$A29,gDP!$B$6:$B$271)))</f>
        <v>#N/A</v>
      </c>
      <c r="CR29" s="77" t="e">
        <f>IF(INDEX([2]pivotTable!AS$310:AS$615,MATCH(totalExpenditure!$A29,[2]pivotTable!$A$310:$A$615,0))/100*INDEX(gDP!BH$6:BH$271,MATCH(totalExpenditure!$A29,gDP!$B$6:$B$271))=0,"",INDEX([2]pivotTable!AS$310:AS$615,MATCH(totalExpenditure!$A29,[2]pivotTable!$A$310:$A$615,0))/100*INDEX(gDP!BH$6:BH$271,MATCH(totalExpenditure!$A29,gDP!$B$6:$B$271)))</f>
        <v>#N/A</v>
      </c>
      <c r="CS29" s="77" t="e">
        <f>IF(INDEX([2]pivotTable!AT$310:AT$615,MATCH(totalExpenditure!$A29,[2]pivotTable!$A$310:$A$615,0))/100*INDEX(gDP!BI$6:BI$271,MATCH(totalExpenditure!$A29,gDP!$B$6:$B$271))=0,"",INDEX([2]pivotTable!AT$310:AT$615,MATCH(totalExpenditure!$A29,[2]pivotTable!$A$310:$A$615,0))/100*INDEX(gDP!BI$6:BI$271,MATCH(totalExpenditure!$A29,gDP!$B$6:$B$271)))</f>
        <v>#N/A</v>
      </c>
      <c r="CT29" s="77" t="e">
        <f>IF(INDEX([2]pivotTable!AU$310:AU$615,MATCH(totalExpenditure!$A29,[2]pivotTable!$A$310:$A$615,0))/100*INDEX(gDP!BJ$6:BJ$271,MATCH(totalExpenditure!$A29,gDP!$B$6:$B$271))=0,"",INDEX([2]pivotTable!AU$310:AU$615,MATCH(totalExpenditure!$A29,[2]pivotTable!$A$310:$A$615,0))/100*INDEX(gDP!BJ$6:BJ$271,MATCH(totalExpenditure!$A29,gDP!$B$6:$B$271)))</f>
        <v>#N/A</v>
      </c>
      <c r="CU29" s="77" t="e">
        <f>IF(INDEX([2]pivotTable!AV$310:AV$615,MATCH(totalExpenditure!$A29,[2]pivotTable!$A$310:$A$615,0))/100*INDEX(gDP!BK$6:BK$271,MATCH(totalExpenditure!$A29,gDP!$B$6:$B$271))=0,"",INDEX([2]pivotTable!AV$310:AV$615,MATCH(totalExpenditure!$A29,[2]pivotTable!$A$310:$A$615,0))/100*INDEX(gDP!BK$6:BK$271,MATCH(totalExpenditure!$A29,gDP!$B$6:$B$271)))</f>
        <v>#N/A</v>
      </c>
      <c r="CV29" s="77" t="e">
        <f>IF(INDEX([2]pivotTable!AW$310:AW$615,MATCH(totalExpenditure!$A29,[2]pivotTable!$A$310:$A$615,0))/100*INDEX(gDP!BL$6:BL$271,MATCH(totalExpenditure!$A29,gDP!$B$6:$B$271))=0,"",INDEX([2]pivotTable!AW$310:AW$615,MATCH(totalExpenditure!$A29,[2]pivotTable!$A$310:$A$615,0))/100*INDEX(gDP!BL$6:BL$271,MATCH(totalExpenditure!$A29,gDP!$B$6:$B$271)))</f>
        <v>#N/A</v>
      </c>
      <c r="CW29" s="77" t="e">
        <f>IF(INDEX([2]pivotTable!AX$310:AX$615,MATCH(totalExpenditure!$A29,[2]pivotTable!$A$310:$A$615,0))/100*INDEX(gDP!BM$6:BM$271,MATCH(totalExpenditure!$A29,gDP!$B$6:$B$271))=0,"",INDEX([2]pivotTable!AX$310:AX$615,MATCH(totalExpenditure!$A29,[2]pivotTable!$A$310:$A$615,0))/100*INDEX(gDP!BM$6:BM$271,MATCH(totalExpenditure!$A29,gDP!$B$6:$B$271)))</f>
        <v>#N/A</v>
      </c>
      <c r="CX29" s="77" t="e">
        <f>IF(INDEX([2]pivotTable!AY$310:AY$615,MATCH(totalExpenditure!$A29,[2]pivotTable!$A$310:$A$615,0))/100*INDEX(gDP!BN$6:BN$271,MATCH(totalExpenditure!$A29,gDP!$B$6:$B$271))=0,"",INDEX([2]pivotTable!AY$310:AY$615,MATCH(totalExpenditure!$A29,[2]pivotTable!$A$310:$A$615,0))/100*INDEX(gDP!BN$6:BN$271,MATCH(totalExpenditure!$A29,gDP!$B$6:$B$271)))</f>
        <v>#N/A</v>
      </c>
      <c r="CY29" s="77" t="e">
        <f>IF(INDEX([2]pivotTable!AZ$310:AZ$615,MATCH(totalExpenditure!$A29,[2]pivotTable!$A$310:$A$615,0))/100*INDEX(gDP!BO$6:BO$271,MATCH(totalExpenditure!$A29,gDP!$B$6:$B$271))=0,"",INDEX([2]pivotTable!AZ$310:AZ$615,MATCH(totalExpenditure!$A29,[2]pivotTable!$A$310:$A$615,0))/100*INDEX(gDP!BO$6:BO$271,MATCH(totalExpenditure!$A29,gDP!$B$6:$B$271)))</f>
        <v>#N/A</v>
      </c>
      <c r="CZ29" s="77" t="e">
        <f>IF(B29="","",IF(BA29="","",B29-B29+INDEX(gDP!Q$6:Q$271,MATCH(totalExpenditure!$A29,gDP!$B$6:$B$271))))</f>
        <v>#N/A</v>
      </c>
      <c r="DA29" s="77" t="e">
        <f>IF(C29="","",IF(BB29="","",C29-C29+INDEX(gDP!R$6:R$271,MATCH(totalExpenditure!$A29,gDP!$B$6:$B$271))))</f>
        <v>#N/A</v>
      </c>
      <c r="DB29" s="77" t="e">
        <f>IF(D29="","",IF(BC29="","",D29-D29+INDEX(gDP!S$6:S$271,MATCH(totalExpenditure!$A29,gDP!$B$6:$B$271))))</f>
        <v>#N/A</v>
      </c>
      <c r="DC29" s="77" t="e">
        <f>IF(E29="","",IF(BD29="","",E29-E29+INDEX(gDP!T$6:T$271,MATCH(totalExpenditure!$A29,gDP!$B$6:$B$271))))</f>
        <v>#N/A</v>
      </c>
      <c r="DD29" s="77" t="e">
        <f>IF(F29="","",IF(BE29="","",F29-F29+INDEX(gDP!U$6:U$271,MATCH(totalExpenditure!$A29,gDP!$B$6:$B$271))))</f>
        <v>#N/A</v>
      </c>
      <c r="DE29" s="77" t="e">
        <f>IF(G29="","",IF(BF29="","",G29-G29+INDEX(gDP!V$6:V$271,MATCH(totalExpenditure!$A29,gDP!$B$6:$B$271))))</f>
        <v>#N/A</v>
      </c>
      <c r="DF29" s="77" t="e">
        <f>IF(H29="","",IF(BG29="","",H29-H29+INDEX(gDP!W$6:W$271,MATCH(totalExpenditure!$A29,gDP!$B$6:$B$271))))</f>
        <v>#N/A</v>
      </c>
      <c r="DG29" s="77" t="e">
        <f>IF(I29="","",IF(BH29="","",I29-I29+INDEX(gDP!X$6:X$271,MATCH(totalExpenditure!$A29,gDP!$B$6:$B$271))))</f>
        <v>#N/A</v>
      </c>
      <c r="DH29" s="77" t="e">
        <f>IF(J29="","",IF(BI29="","",J29-J29+INDEX(gDP!Y$6:Y$271,MATCH(totalExpenditure!$A29,gDP!$B$6:$B$271))))</f>
        <v>#N/A</v>
      </c>
      <c r="DI29" s="77" t="e">
        <f>IF(K29="","",IF(BJ29="","",K29-K29+INDEX(gDP!Z$6:Z$271,MATCH(totalExpenditure!$A29,gDP!$B$6:$B$271))))</f>
        <v>#N/A</v>
      </c>
      <c r="DJ29" s="77" t="e">
        <f>IF(L29="","",IF(BK29="","",L29-L29+INDEX(gDP!AA$6:AA$271,MATCH(totalExpenditure!$A29,gDP!$B$6:$B$271))))</f>
        <v>#N/A</v>
      </c>
      <c r="DK29" s="77" t="e">
        <f>IF(M29="","",IF(BL29="","",M29-M29+INDEX(gDP!AB$6:AB$271,MATCH(totalExpenditure!$A29,gDP!$B$6:$B$271))))</f>
        <v>#N/A</v>
      </c>
      <c r="DL29" s="77" t="e">
        <f>IF(N29="","",IF(BM29="","",N29-N29+INDEX(gDP!AC$6:AC$271,MATCH(totalExpenditure!$A29,gDP!$B$6:$B$271))))</f>
        <v>#N/A</v>
      </c>
      <c r="DM29" s="77" t="e">
        <f>IF(O29="","",IF(BN29="","",O29-O29+INDEX(gDP!AD$6:AD$271,MATCH(totalExpenditure!$A29,gDP!$B$6:$B$271))))</f>
        <v>#N/A</v>
      </c>
      <c r="DN29" s="77" t="e">
        <f>IF(P29="","",IF(BO29="","",P29-P29+INDEX(gDP!AE$6:AE$271,MATCH(totalExpenditure!$A29,gDP!$B$6:$B$271))))</f>
        <v>#N/A</v>
      </c>
      <c r="DO29" s="77" t="e">
        <f>IF(Q29="","",IF(BP29="","",Q29-Q29+INDEX(gDP!AF$6:AF$271,MATCH(totalExpenditure!$A29,gDP!$B$6:$B$271))))</f>
        <v>#N/A</v>
      </c>
      <c r="DP29" s="77" t="e">
        <f>IF(R29="","",IF(BQ29="","",R29-R29+INDEX(gDP!AG$6:AG$271,MATCH(totalExpenditure!$A29,gDP!$B$6:$B$271))))</f>
        <v>#N/A</v>
      </c>
      <c r="DQ29" s="77" t="e">
        <f>IF(S29="","",IF(BR29="","",S29-S29+INDEX(gDP!AH$6:AH$271,MATCH(totalExpenditure!$A29,gDP!$B$6:$B$271))))</f>
        <v>#N/A</v>
      </c>
      <c r="DR29" s="77" t="e">
        <f>IF(T29="","",IF(BS29="","",T29-T29+INDEX(gDP!AI$6:AI$271,MATCH(totalExpenditure!$A29,gDP!$B$6:$B$271))))</f>
        <v>#N/A</v>
      </c>
      <c r="DS29" s="77" t="e">
        <f>IF(U29="","",IF(BT29="","",U29-U29+INDEX(gDP!AJ$6:AJ$271,MATCH(totalExpenditure!$A29,gDP!$B$6:$B$271))))</f>
        <v>#N/A</v>
      </c>
      <c r="DT29" s="77" t="e">
        <f>IF(V29="","",IF(BU29="","",V29-V29+INDEX(gDP!AK$6:AK$271,MATCH(totalExpenditure!$A29,gDP!$B$6:$B$271))))</f>
        <v>#N/A</v>
      </c>
      <c r="DU29" s="77" t="e">
        <f>IF(W29="","",IF(BV29="","",W29-W29+INDEX(gDP!AL$6:AL$271,MATCH(totalExpenditure!$A29,gDP!$B$6:$B$271))))</f>
        <v>#N/A</v>
      </c>
      <c r="DV29" s="77" t="e">
        <f>IF(X29="","",IF(BW29="","",X29-X29+INDEX(gDP!AM$6:AM$271,MATCH(totalExpenditure!$A29,gDP!$B$6:$B$271))))</f>
        <v>#N/A</v>
      </c>
      <c r="DW29" s="77" t="e">
        <f>IF(Y29="","",IF(BX29="","",Y29-Y29+INDEX(gDP!AN$6:AN$271,MATCH(totalExpenditure!$A29,gDP!$B$6:$B$271))))</f>
        <v>#N/A</v>
      </c>
      <c r="DX29" s="77" t="e">
        <f>IF(Z29="","",IF(BY29="","",Z29-Z29+INDEX(gDP!AO$6:AO$271,MATCH(totalExpenditure!$A29,gDP!$B$6:$B$271))))</f>
        <v>#N/A</v>
      </c>
      <c r="DY29" s="77" t="e">
        <f>IF(AA29="","",IF(BZ29="","",AA29-AA29+INDEX(gDP!AP$6:AP$271,MATCH(totalExpenditure!$A29,gDP!$B$6:$B$271))))</f>
        <v>#N/A</v>
      </c>
      <c r="DZ29" s="77" t="e">
        <f>IF(AB29="","",IF(CA29="","",AB29-AB29+INDEX(gDP!AQ$6:AQ$271,MATCH(totalExpenditure!$A29,gDP!$B$6:$B$271))))</f>
        <v>#N/A</v>
      </c>
      <c r="EA29" s="77" t="e">
        <f>IF(AC29="","",IF(CB29="","",AC29-AC29+INDEX(gDP!AR$6:AR$271,MATCH(totalExpenditure!$A29,gDP!$B$6:$B$271))))</f>
        <v>#N/A</v>
      </c>
      <c r="EB29" s="77" t="e">
        <f>IF(AD29="","",IF(CC29="","",AD29-AD29+INDEX(gDP!AS$6:AS$271,MATCH(totalExpenditure!$A29,gDP!$B$6:$B$271))))</f>
        <v>#N/A</v>
      </c>
      <c r="EC29" s="77" t="e">
        <f>IF(AE29="","",IF(CD29="","",AE29-AE29+INDEX(gDP!AT$6:AT$271,MATCH(totalExpenditure!$A29,gDP!$B$6:$B$271))))</f>
        <v>#N/A</v>
      </c>
      <c r="ED29" s="77" t="e">
        <f>IF(AF29="","",IF(CE29="","",AF29-AF29+INDEX(gDP!AU$6:AU$271,MATCH(totalExpenditure!$A29,gDP!$B$6:$B$271))))</f>
        <v>#N/A</v>
      </c>
      <c r="EE29" s="77" t="e">
        <f>IF(AG29="","",IF(CF29="","",AG29-AG29+INDEX(gDP!AV$6:AV$271,MATCH(totalExpenditure!$A29,gDP!$B$6:$B$271))))</f>
        <v>#N/A</v>
      </c>
      <c r="EF29" s="77" t="e">
        <f>IF(AH29="","",IF(CG29="","",AH29-AH29+INDEX(gDP!AW$6:AW$271,MATCH(totalExpenditure!$A29,gDP!$B$6:$B$271))))</f>
        <v>#N/A</v>
      </c>
      <c r="EG29" s="77" t="e">
        <f>IF(AI29="","",IF(CH29="","",AI29-AI29+INDEX(gDP!AX$6:AX$271,MATCH(totalExpenditure!$A29,gDP!$B$6:$B$271))))</f>
        <v>#N/A</v>
      </c>
      <c r="EH29" s="77" t="e">
        <f>IF(AJ29="","",IF(CI29="","",AJ29-AJ29+INDEX(gDP!AY$6:AY$271,MATCH(totalExpenditure!$A29,gDP!$B$6:$B$271))))</f>
        <v>#N/A</v>
      </c>
      <c r="EI29" s="77" t="e">
        <f>IF(AK29="","",IF(CJ29="","",AK29-AK29+INDEX(gDP!AZ$6:AZ$271,MATCH(totalExpenditure!$A29,gDP!$B$6:$B$271))))</f>
        <v>#N/A</v>
      </c>
      <c r="EJ29" s="77" t="e">
        <f>IF(AL29="","",IF(CK29="","",AL29-AL29+INDEX(gDP!BA$6:BA$271,MATCH(totalExpenditure!$A29,gDP!$B$6:$B$271))))</f>
        <v>#N/A</v>
      </c>
      <c r="EK29" s="77" t="e">
        <f>IF(AM29="","",IF(CL29="","",AM29-AM29+INDEX(gDP!BB$6:BB$271,MATCH(totalExpenditure!$A29,gDP!$B$6:$B$271))))</f>
        <v>#N/A</v>
      </c>
      <c r="EL29" s="77" t="e">
        <f>IF(AN29="","",IF(CM29="","",AN29-AN29+INDEX(gDP!BC$6:BC$271,MATCH(totalExpenditure!$A29,gDP!$B$6:$B$271))))</f>
        <v>#N/A</v>
      </c>
      <c r="EM29" s="77" t="e">
        <f>IF(AO29="","",IF(CN29="","",AO29-AO29+INDEX(gDP!BD$6:BD$271,MATCH(totalExpenditure!$A29,gDP!$B$6:$B$271))))</f>
        <v>#N/A</v>
      </c>
      <c r="EN29" s="77" t="e">
        <f>IF(AP29="","",IF(CO29="","",AP29-AP29+INDEX(gDP!BE$6:BE$271,MATCH(totalExpenditure!$A29,gDP!$B$6:$B$271))))</f>
        <v>#N/A</v>
      </c>
      <c r="EO29" s="77" t="e">
        <f>IF(AQ29="","",IF(CP29="","",AQ29-AQ29+INDEX(gDP!BF$6:BF$271,MATCH(totalExpenditure!$A29,gDP!$B$6:$B$271))))</f>
        <v>#N/A</v>
      </c>
      <c r="EP29" s="77" t="e">
        <f>IF(AR29="","",IF(CQ29="","",AR29-AR29+INDEX(gDP!BG$6:BG$271,MATCH(totalExpenditure!$A29,gDP!$B$6:$B$271))))</f>
        <v>#N/A</v>
      </c>
      <c r="EQ29" s="77" t="e">
        <f>IF(AS29="","",IF(CR29="","",AS29-AS29+INDEX(gDP!BH$6:BH$271,MATCH(totalExpenditure!$A29,gDP!$B$6:$B$271))))</f>
        <v>#N/A</v>
      </c>
      <c r="ER29" s="77" t="e">
        <f>IF(AT29="","",IF(CS29="","",AT29-AT29+INDEX(gDP!BI$6:BI$271,MATCH(totalExpenditure!$A29,gDP!$B$6:$B$271))))</f>
        <v>#N/A</v>
      </c>
      <c r="ES29" s="77" t="e">
        <f>IF(AU29="","",IF(CT29="","",AU29-AU29+INDEX(gDP!BJ$6:BJ$271,MATCH(totalExpenditure!$A29,gDP!$B$6:$B$271))))</f>
        <v>#N/A</v>
      </c>
      <c r="ET29" s="77" t="e">
        <f>IF(AV29="","",IF(CU29="","",AV29-AV29+INDEX(gDP!BK$6:BK$271,MATCH(totalExpenditure!$A29,gDP!$B$6:$B$271))))</f>
        <v>#N/A</v>
      </c>
      <c r="EU29" s="77" t="e">
        <f>IF(AW29="","",IF(CV29="","",AW29-AW29+INDEX(gDP!BL$6:BL$271,MATCH(totalExpenditure!$A29,gDP!$B$6:$B$271))))</f>
        <v>#N/A</v>
      </c>
      <c r="EV29" s="77" t="e">
        <f>IF(AX29="","",IF(CW29="","",AX29-AX29+INDEX(gDP!BM$6:BM$271,MATCH(totalExpenditure!$A29,gDP!$B$6:$B$271))))</f>
        <v>#N/A</v>
      </c>
      <c r="EW29" s="77" t="e">
        <f>IF(AY29="","",IF(CX29="","",AY29-AY29+INDEX(gDP!BN$6:BN$271,MATCH(totalExpenditure!$A29,gDP!$B$6:$B$271))))</f>
        <v>#N/A</v>
      </c>
      <c r="EX29" s="77" t="e">
        <f>IF(AZ29="","",IF(CY29="","",AZ29-AZ29+INDEX(gDP!BO$6:BO$271,MATCH(totalExpenditure!$A29,gDP!$B$6:$B$271))))</f>
        <v>#N/A</v>
      </c>
    </row>
    <row r="30" spans="1:154" x14ac:dyDescent="0.35">
      <c r="A30" t="s">
        <v>269</v>
      </c>
      <c r="B30" s="77" t="str">
        <f>IF(INDEX([2]pivotTable!B$3:B$308,MATCH(totalExpenditure!$A30,[2]pivotTable!$A$3:$A$308,0))/100*INDEX(gDP!Q$6:Q$271,MATCH(totalExpenditure!$A30,gDP!$B$6:$B$271))=0,"",INDEX([2]pivotTable!B$3:B$308,MATCH(totalExpenditure!$A30,[2]pivotTable!$A$3:$A$308,0))/100*INDEX(gDP!Q$6:Q$271,MATCH(totalExpenditure!$A30,gDP!$B$6:$B$271)))</f>
        <v/>
      </c>
      <c r="C30" s="77" t="str">
        <f>IF(INDEX([2]pivotTable!C$3:C$308,MATCH(totalExpenditure!$A30,[2]pivotTable!$A$3:$A$308,0))/100*INDEX(gDP!R$6:R$271,MATCH(totalExpenditure!$A30,gDP!$B$6:$B$271))=0,"",INDEX([2]pivotTable!C$3:C$308,MATCH(totalExpenditure!$A30,[2]pivotTable!$A$3:$A$308,0))/100*INDEX(gDP!R$6:R$271,MATCH(totalExpenditure!$A30,gDP!$B$6:$B$271)))</f>
        <v/>
      </c>
      <c r="D30" s="77" t="str">
        <f>IF(INDEX([2]pivotTable!D$3:D$308,MATCH(totalExpenditure!$A30,[2]pivotTable!$A$3:$A$308,0))/100*INDEX(gDP!S$6:S$271,MATCH(totalExpenditure!$A30,gDP!$B$6:$B$271))=0,"",INDEX([2]pivotTable!D$3:D$308,MATCH(totalExpenditure!$A30,[2]pivotTable!$A$3:$A$308,0))/100*INDEX(gDP!S$6:S$271,MATCH(totalExpenditure!$A30,gDP!$B$6:$B$271)))</f>
        <v/>
      </c>
      <c r="E30" s="77" t="str">
        <f>IF(INDEX([2]pivotTable!E$3:E$308,MATCH(totalExpenditure!$A30,[2]pivotTable!$A$3:$A$308,0))/100*INDEX(gDP!T$6:T$271,MATCH(totalExpenditure!$A30,gDP!$B$6:$B$271))=0,"",INDEX([2]pivotTable!E$3:E$308,MATCH(totalExpenditure!$A30,[2]pivotTable!$A$3:$A$308,0))/100*INDEX(gDP!T$6:T$271,MATCH(totalExpenditure!$A30,gDP!$B$6:$B$271)))</f>
        <v/>
      </c>
      <c r="F30" s="77" t="str">
        <f>IF(INDEX([2]pivotTable!F$3:F$308,MATCH(totalExpenditure!$A30,[2]pivotTable!$A$3:$A$308,0))/100*INDEX(gDP!U$6:U$271,MATCH(totalExpenditure!$A30,gDP!$B$6:$B$271))=0,"",INDEX([2]pivotTable!F$3:F$308,MATCH(totalExpenditure!$A30,[2]pivotTable!$A$3:$A$308,0))/100*INDEX(gDP!U$6:U$271,MATCH(totalExpenditure!$A30,gDP!$B$6:$B$271)))</f>
        <v/>
      </c>
      <c r="G30" s="77" t="str">
        <f>IF(INDEX([2]pivotTable!G$3:G$308,MATCH(totalExpenditure!$A30,[2]pivotTable!$A$3:$A$308,0))/100*INDEX(gDP!V$6:V$271,MATCH(totalExpenditure!$A30,gDP!$B$6:$B$271))=0,"",INDEX([2]pivotTable!G$3:G$308,MATCH(totalExpenditure!$A30,[2]pivotTable!$A$3:$A$308,0))/100*INDEX(gDP!V$6:V$271,MATCH(totalExpenditure!$A30,gDP!$B$6:$B$271)))</f>
        <v/>
      </c>
      <c r="H30" s="77" t="str">
        <f>IF(INDEX([2]pivotTable!H$3:H$308,MATCH(totalExpenditure!$A30,[2]pivotTable!$A$3:$A$308,0))/100*INDEX(gDP!W$6:W$271,MATCH(totalExpenditure!$A30,gDP!$B$6:$B$271))=0,"",INDEX([2]pivotTable!H$3:H$308,MATCH(totalExpenditure!$A30,[2]pivotTable!$A$3:$A$308,0))/100*INDEX(gDP!W$6:W$271,MATCH(totalExpenditure!$A30,gDP!$B$6:$B$271)))</f>
        <v/>
      </c>
      <c r="I30" s="77" t="str">
        <f>IF(INDEX([2]pivotTable!I$3:I$308,MATCH(totalExpenditure!$A30,[2]pivotTable!$A$3:$A$308,0))/100*INDEX(gDP!X$6:X$271,MATCH(totalExpenditure!$A30,gDP!$B$6:$B$271))=0,"",INDEX([2]pivotTable!I$3:I$308,MATCH(totalExpenditure!$A30,[2]pivotTable!$A$3:$A$308,0))/100*INDEX(gDP!X$6:X$271,MATCH(totalExpenditure!$A30,gDP!$B$6:$B$271)))</f>
        <v/>
      </c>
      <c r="J30" s="77" t="str">
        <f>IF(INDEX([2]pivotTable!J$3:J$308,MATCH(totalExpenditure!$A30,[2]pivotTable!$A$3:$A$308,0))/100*INDEX(gDP!Y$6:Y$271,MATCH(totalExpenditure!$A30,gDP!$B$6:$B$271))=0,"",INDEX([2]pivotTable!J$3:J$308,MATCH(totalExpenditure!$A30,[2]pivotTable!$A$3:$A$308,0))/100*INDEX(gDP!Y$6:Y$271,MATCH(totalExpenditure!$A30,gDP!$B$6:$B$271)))</f>
        <v/>
      </c>
      <c r="K30" s="77" t="str">
        <f>IF(INDEX([2]pivotTable!K$3:K$308,MATCH(totalExpenditure!$A30,[2]pivotTable!$A$3:$A$308,0))/100*INDEX(gDP!Z$6:Z$271,MATCH(totalExpenditure!$A30,gDP!$B$6:$B$271))=0,"",INDEX([2]pivotTable!K$3:K$308,MATCH(totalExpenditure!$A30,[2]pivotTable!$A$3:$A$308,0))/100*INDEX(gDP!Z$6:Z$271,MATCH(totalExpenditure!$A30,gDP!$B$6:$B$271)))</f>
        <v/>
      </c>
      <c r="L30" s="77" t="str">
        <f>IF(INDEX([2]pivotTable!L$3:L$308,MATCH(totalExpenditure!$A30,[2]pivotTable!$A$3:$A$308,0))/100*INDEX(gDP!AA$6:AA$271,MATCH(totalExpenditure!$A30,gDP!$B$6:$B$271))=0,"",INDEX([2]pivotTable!L$3:L$308,MATCH(totalExpenditure!$A30,[2]pivotTable!$A$3:$A$308,0))/100*INDEX(gDP!AA$6:AA$271,MATCH(totalExpenditure!$A30,gDP!$B$6:$B$271)))</f>
        <v/>
      </c>
      <c r="M30" s="77" t="str">
        <f>IF(INDEX([2]pivotTable!M$3:M$308,MATCH(totalExpenditure!$A30,[2]pivotTable!$A$3:$A$308,0))/100*INDEX(gDP!AB$6:AB$271,MATCH(totalExpenditure!$A30,gDP!$B$6:$B$271))=0,"",INDEX([2]pivotTable!M$3:M$308,MATCH(totalExpenditure!$A30,[2]pivotTable!$A$3:$A$308,0))/100*INDEX(gDP!AB$6:AB$271,MATCH(totalExpenditure!$A30,gDP!$B$6:$B$271)))</f>
        <v/>
      </c>
      <c r="N30" s="77" t="str">
        <f>IF(INDEX([2]pivotTable!N$3:N$308,MATCH(totalExpenditure!$A30,[2]pivotTable!$A$3:$A$308,0))/100*INDEX(gDP!AC$6:AC$271,MATCH(totalExpenditure!$A30,gDP!$B$6:$B$271))=0,"",INDEX([2]pivotTable!N$3:N$308,MATCH(totalExpenditure!$A30,[2]pivotTable!$A$3:$A$308,0))/100*INDEX(gDP!AC$6:AC$271,MATCH(totalExpenditure!$A30,gDP!$B$6:$B$271)))</f>
        <v/>
      </c>
      <c r="O30" s="77" t="str">
        <f>IF(INDEX([2]pivotTable!O$3:O$308,MATCH(totalExpenditure!$A30,[2]pivotTable!$A$3:$A$308,0))/100*INDEX(gDP!AD$6:AD$271,MATCH(totalExpenditure!$A30,gDP!$B$6:$B$271))=0,"",INDEX([2]pivotTable!O$3:O$308,MATCH(totalExpenditure!$A30,[2]pivotTable!$A$3:$A$308,0))/100*INDEX(gDP!AD$6:AD$271,MATCH(totalExpenditure!$A30,gDP!$B$6:$B$271)))</f>
        <v/>
      </c>
      <c r="P30" s="77" t="str">
        <f>IF(INDEX([2]pivotTable!P$3:P$308,MATCH(totalExpenditure!$A30,[2]pivotTable!$A$3:$A$308,0))/100*INDEX(gDP!AE$6:AE$271,MATCH(totalExpenditure!$A30,gDP!$B$6:$B$271))=0,"",INDEX([2]pivotTable!P$3:P$308,MATCH(totalExpenditure!$A30,[2]pivotTable!$A$3:$A$308,0))/100*INDEX(gDP!AE$6:AE$271,MATCH(totalExpenditure!$A30,gDP!$B$6:$B$271)))</f>
        <v/>
      </c>
      <c r="Q30" s="77" t="str">
        <f>IF(INDEX([2]pivotTable!Q$3:Q$308,MATCH(totalExpenditure!$A30,[2]pivotTable!$A$3:$A$308,0))/100*INDEX(gDP!AF$6:AF$271,MATCH(totalExpenditure!$A30,gDP!$B$6:$B$271))=0,"",INDEX([2]pivotTable!Q$3:Q$308,MATCH(totalExpenditure!$A30,[2]pivotTable!$A$3:$A$308,0))/100*INDEX(gDP!AF$6:AF$271,MATCH(totalExpenditure!$A30,gDP!$B$6:$B$271)))</f>
        <v/>
      </c>
      <c r="R30" s="77" t="str">
        <f>IF(INDEX([2]pivotTable!R$3:R$308,MATCH(totalExpenditure!$A30,[2]pivotTable!$A$3:$A$308,0))/100*INDEX(gDP!AG$6:AG$271,MATCH(totalExpenditure!$A30,gDP!$B$6:$B$271))=0,"",INDEX([2]pivotTable!R$3:R$308,MATCH(totalExpenditure!$A30,[2]pivotTable!$A$3:$A$308,0))/100*INDEX(gDP!AG$6:AG$271,MATCH(totalExpenditure!$A30,gDP!$B$6:$B$271)))</f>
        <v/>
      </c>
      <c r="S30" s="77" t="str">
        <f>IF(INDEX([2]pivotTable!S$3:S$308,MATCH(totalExpenditure!$A30,[2]pivotTable!$A$3:$A$308,0))/100*INDEX(gDP!AH$6:AH$271,MATCH(totalExpenditure!$A30,gDP!$B$6:$B$271))=0,"",INDEX([2]pivotTable!S$3:S$308,MATCH(totalExpenditure!$A30,[2]pivotTable!$A$3:$A$308,0))/100*INDEX(gDP!AH$6:AH$271,MATCH(totalExpenditure!$A30,gDP!$B$6:$B$271)))</f>
        <v/>
      </c>
      <c r="T30" s="77" t="str">
        <f>IF(INDEX([2]pivotTable!T$3:T$308,MATCH(totalExpenditure!$A30,[2]pivotTable!$A$3:$A$308,0))/100*INDEX(gDP!AI$6:AI$271,MATCH(totalExpenditure!$A30,gDP!$B$6:$B$271))=0,"",INDEX([2]pivotTable!T$3:T$308,MATCH(totalExpenditure!$A30,[2]pivotTable!$A$3:$A$308,0))/100*INDEX(gDP!AI$6:AI$271,MATCH(totalExpenditure!$A30,gDP!$B$6:$B$271)))</f>
        <v/>
      </c>
      <c r="U30" s="77" t="str">
        <f>IF(INDEX([2]pivotTable!U$3:U$308,MATCH(totalExpenditure!$A30,[2]pivotTable!$A$3:$A$308,0))/100*INDEX(gDP!AJ$6:AJ$271,MATCH(totalExpenditure!$A30,gDP!$B$6:$B$271))=0,"",INDEX([2]pivotTable!U$3:U$308,MATCH(totalExpenditure!$A30,[2]pivotTable!$A$3:$A$308,0))/100*INDEX(gDP!AJ$6:AJ$271,MATCH(totalExpenditure!$A30,gDP!$B$6:$B$271)))</f>
        <v/>
      </c>
      <c r="V30" s="77">
        <f>IF(INDEX([2]pivotTable!V$3:V$308,MATCH(totalExpenditure!$A30,[2]pivotTable!$A$3:$A$308,0))/100*INDEX(gDP!AK$6:AK$271,MATCH(totalExpenditure!$A30,gDP!$B$6:$B$271))=0,"",INDEX([2]pivotTable!V$3:V$308,MATCH(totalExpenditure!$A30,[2]pivotTable!$A$3:$A$308,0))/100*INDEX(gDP!AK$6:AK$271,MATCH(totalExpenditure!$A30,gDP!$B$6:$B$271)))</f>
        <v>132480000</v>
      </c>
      <c r="W30" s="77">
        <f>IF(INDEX([2]pivotTable!W$3:W$308,MATCH(totalExpenditure!$A30,[2]pivotTable!$A$3:$A$308,0))/100*INDEX(gDP!AL$6:AL$271,MATCH(totalExpenditure!$A30,gDP!$B$6:$B$271))=0,"",INDEX([2]pivotTable!W$3:W$308,MATCH(totalExpenditure!$A30,[2]pivotTable!$A$3:$A$308,0))/100*INDEX(gDP!AL$6:AL$271,MATCH(totalExpenditure!$A30,gDP!$B$6:$B$271)))</f>
        <v>415341666.66666752</v>
      </c>
      <c r="X30" s="77">
        <f>IF(INDEX([2]pivotTable!X$3:X$308,MATCH(totalExpenditure!$A30,[2]pivotTable!$A$3:$A$308,0))/100*INDEX(gDP!AM$6:AM$271,MATCH(totalExpenditure!$A30,gDP!$B$6:$B$271))=0,"",INDEX([2]pivotTable!X$3:X$308,MATCH(totalExpenditure!$A30,[2]pivotTable!$A$3:$A$308,0))/100*INDEX(gDP!AM$6:AM$271,MATCH(totalExpenditure!$A30,gDP!$B$6:$B$271)))</f>
        <v>490428907.5630241</v>
      </c>
      <c r="Y30" s="77">
        <f>IF(INDEX([2]pivotTable!Y$3:Y$308,MATCH(totalExpenditure!$A30,[2]pivotTable!$A$3:$A$308,0))/100*INDEX(gDP!AN$6:AN$271,MATCH(totalExpenditure!$A30,gDP!$B$6:$B$271))=0,"",INDEX([2]pivotTable!Y$3:Y$308,MATCH(totalExpenditure!$A30,[2]pivotTable!$A$3:$A$308,0))/100*INDEX(gDP!AN$6:AN$271,MATCH(totalExpenditure!$A30,gDP!$B$6:$B$271)))</f>
        <v>662198181.81818235</v>
      </c>
      <c r="Z30" s="77">
        <f>IF(INDEX([2]pivotTable!Z$3:Z$308,MATCH(totalExpenditure!$A30,[2]pivotTable!$A$3:$A$308,0))/100*INDEX(gDP!AO$6:AO$271,MATCH(totalExpenditure!$A30,gDP!$B$6:$B$271))=0,"",INDEX([2]pivotTable!Z$3:Z$308,MATCH(totalExpenditure!$A30,[2]pivotTable!$A$3:$A$308,0))/100*INDEX(gDP!AO$6:AO$271,MATCH(totalExpenditure!$A30,gDP!$B$6:$B$271)))</f>
        <v>519440984.61538619</v>
      </c>
      <c r="AA30" s="77">
        <f>IF(INDEX([2]pivotTable!AA$3:AA$308,MATCH(totalExpenditure!$A30,[2]pivotTable!$A$3:$A$308,0))/100*INDEX(gDP!AP$6:AP$271,MATCH(totalExpenditure!$A30,gDP!$B$6:$B$271))=0,"",INDEX([2]pivotTable!AA$3:AA$308,MATCH(totalExpenditure!$A30,[2]pivotTable!$A$3:$A$308,0))/100*INDEX(gDP!AP$6:AP$271,MATCH(totalExpenditure!$A30,gDP!$B$6:$B$271)))</f>
        <v>695224807.39599204</v>
      </c>
      <c r="AB30" s="77">
        <f>IF(INDEX([2]pivotTable!AB$3:AB$308,MATCH(totalExpenditure!$A30,[2]pivotTable!$A$3:$A$308,0))/100*INDEX(gDP!AQ$6:AQ$271,MATCH(totalExpenditure!$A30,gDP!$B$6:$B$271))=0,"",INDEX([2]pivotTable!AB$3:AB$308,MATCH(totalExpenditure!$A30,[2]pivotTable!$A$3:$A$308,0))/100*INDEX(gDP!AQ$6:AQ$271,MATCH(totalExpenditure!$A30,gDP!$B$6:$B$271)))</f>
        <v>630164001.73422825</v>
      </c>
      <c r="AC30" s="77">
        <f>IF(INDEX([2]pivotTable!AC$3:AC$308,MATCH(totalExpenditure!$A30,[2]pivotTable!$A$3:$A$308,0))/100*INDEX(gDP!AR$6:AR$271,MATCH(totalExpenditure!$A30,gDP!$B$6:$B$271))=0,"",INDEX([2]pivotTable!AC$3:AC$308,MATCH(totalExpenditure!$A30,[2]pivotTable!$A$3:$A$308,0))/100*INDEX(gDP!AR$6:AR$271,MATCH(totalExpenditure!$A30,gDP!$B$6:$B$271)))</f>
        <v>462467061.37184286</v>
      </c>
      <c r="AD30" s="77">
        <f>IF(INDEX([2]pivotTable!AD$3:AD$308,MATCH(totalExpenditure!$A30,[2]pivotTable!$A$3:$A$308,0))/100*INDEX(gDP!AS$6:AS$271,MATCH(totalExpenditure!$A30,gDP!$B$6:$B$271))=0,"",INDEX([2]pivotTable!AD$3:AD$308,MATCH(totalExpenditure!$A30,[2]pivotTable!$A$3:$A$308,0))/100*INDEX(gDP!AS$6:AS$271,MATCH(totalExpenditure!$A30,gDP!$B$6:$B$271)))</f>
        <v>461071452.4765712</v>
      </c>
      <c r="AE30" s="77">
        <f>IF(INDEX([2]pivotTable!AE$3:AE$308,MATCH(totalExpenditure!$A30,[2]pivotTable!$A$3:$A$308,0))/100*INDEX(gDP!AT$6:AT$271,MATCH(totalExpenditure!$A30,gDP!$B$6:$B$271))=0,"",INDEX([2]pivotTable!AE$3:AE$308,MATCH(totalExpenditure!$A30,[2]pivotTable!$A$3:$A$308,0))/100*INDEX(gDP!AT$6:AT$271,MATCH(totalExpenditure!$A30,gDP!$B$6:$B$271)))</f>
        <v>479367021.58273411</v>
      </c>
      <c r="AF30" s="77">
        <f>IF(INDEX([2]pivotTable!AF$3:AF$308,MATCH(totalExpenditure!$A30,[2]pivotTable!$A$3:$A$308,0))/100*INDEX(gDP!AU$6:AU$271,MATCH(totalExpenditure!$A30,gDP!$B$6:$B$271))=0,"",INDEX([2]pivotTable!AF$3:AF$308,MATCH(totalExpenditure!$A30,[2]pivotTable!$A$3:$A$308,0))/100*INDEX(gDP!AU$6:AU$271,MATCH(totalExpenditure!$A30,gDP!$B$6:$B$271)))</f>
        <v>526875924.10604542</v>
      </c>
      <c r="AG30" s="77">
        <f>IF(INDEX([2]pivotTable!AG$3:AG$308,MATCH(totalExpenditure!$A30,[2]pivotTable!$A$3:$A$308,0))/100*INDEX(gDP!AV$6:AV$271,MATCH(totalExpenditure!$A30,gDP!$B$6:$B$271))=0,"",INDEX([2]pivotTable!AG$3:AG$308,MATCH(totalExpenditure!$A30,[2]pivotTable!$A$3:$A$308,0))/100*INDEX(gDP!AV$6:AV$271,MATCH(totalExpenditure!$A30,gDP!$B$6:$B$271)))</f>
        <v>723713055.81420469</v>
      </c>
      <c r="AH30" s="77">
        <f>IF(INDEX([2]pivotTable!AH$3:AH$308,MATCH(totalExpenditure!$A30,[2]pivotTable!$A$3:$A$308,0))/100*INDEX(gDP!AW$6:AW$271,MATCH(totalExpenditure!$A30,gDP!$B$6:$B$271))=0,"",INDEX([2]pivotTable!AH$3:AH$308,MATCH(totalExpenditure!$A30,[2]pivotTable!$A$3:$A$308,0))/100*INDEX(gDP!AW$6:AW$271,MATCH(totalExpenditure!$A30,gDP!$B$6:$B$271)))</f>
        <v>939547591.49361575</v>
      </c>
      <c r="AI30" s="77">
        <f>IF(INDEX([2]pivotTable!AI$3:AI$308,MATCH(totalExpenditure!$A30,[2]pivotTable!$A$3:$A$308,0))/100*INDEX(gDP!AX$6:AX$271,MATCH(totalExpenditure!$A30,gDP!$B$6:$B$271))=0,"",INDEX([2]pivotTable!AI$3:AI$308,MATCH(totalExpenditure!$A30,[2]pivotTable!$A$3:$A$308,0))/100*INDEX(gDP!AX$6:AX$271,MATCH(totalExpenditure!$A30,gDP!$B$6:$B$271)))</f>
        <v>1365496151.024689</v>
      </c>
      <c r="AJ30" s="77">
        <f>IF(INDEX([2]pivotTable!AJ$3:AJ$308,MATCH(totalExpenditure!$A30,[2]pivotTable!$A$3:$A$308,0))/100*INDEX(gDP!AY$6:AY$271,MATCH(totalExpenditure!$A30,gDP!$B$6:$B$271))=0,"",INDEX([2]pivotTable!AJ$3:AJ$308,MATCH(totalExpenditure!$A30,[2]pivotTable!$A$3:$A$308,0))/100*INDEX(gDP!AY$6:AY$271,MATCH(totalExpenditure!$A30,gDP!$B$6:$B$271)))</f>
        <v>1848094714.06722</v>
      </c>
      <c r="AK30" s="77">
        <f>IF(INDEX([2]pivotTable!AK$3:AK$308,MATCH(totalExpenditure!$A30,[2]pivotTable!$A$3:$A$308,0))/100*INDEX(gDP!AZ$6:AZ$271,MATCH(totalExpenditure!$A30,gDP!$B$6:$B$271))=0,"",INDEX([2]pivotTable!AK$3:AK$308,MATCH(totalExpenditure!$A30,[2]pivotTable!$A$3:$A$308,0))/100*INDEX(gDP!AZ$6:AZ$271,MATCH(totalExpenditure!$A30,gDP!$B$6:$B$271)))</f>
        <v>2173234175.7996001</v>
      </c>
      <c r="AL30" s="77">
        <f>IF(INDEX([2]pivotTable!AL$3:AL$308,MATCH(totalExpenditure!$A30,[2]pivotTable!$A$3:$A$308,0))/100*INDEX(gDP!BA$6:BA$271,MATCH(totalExpenditure!$A30,gDP!$B$6:$B$271))=0,"",INDEX([2]pivotTable!AL$3:AL$308,MATCH(totalExpenditure!$A30,[2]pivotTable!$A$3:$A$308,0))/100*INDEX(gDP!BA$6:BA$271,MATCH(totalExpenditure!$A30,gDP!$B$6:$B$271)))</f>
        <v>2569814098.4834294</v>
      </c>
      <c r="AM30" s="77">
        <f>IF(INDEX([2]pivotTable!AM$3:AM$308,MATCH(totalExpenditure!$A30,[2]pivotTable!$A$3:$A$308,0))/100*INDEX(gDP!BB$6:BB$271,MATCH(totalExpenditure!$A30,gDP!$B$6:$B$271))=0,"",INDEX([2]pivotTable!AM$3:AM$308,MATCH(totalExpenditure!$A30,[2]pivotTable!$A$3:$A$308,0))/100*INDEX(gDP!BB$6:BB$271,MATCH(totalExpenditure!$A30,gDP!$B$6:$B$271)))</f>
        <v>1943354991.8547816</v>
      </c>
      <c r="AN30" s="77">
        <f>IF(INDEX([2]pivotTable!AN$3:AN$308,MATCH(totalExpenditure!$A30,[2]pivotTable!$A$3:$A$308,0))/100*INDEX(gDP!BC$6:BC$271,MATCH(totalExpenditure!$A30,gDP!$B$6:$B$271))=0,"",INDEX([2]pivotTable!AN$3:AN$308,MATCH(totalExpenditure!$A30,[2]pivotTable!$A$3:$A$308,0))/100*INDEX(gDP!BC$6:BC$271,MATCH(totalExpenditure!$A30,gDP!$B$6:$B$271)))</f>
        <v>2197705134.4464192</v>
      </c>
      <c r="AO30" s="77">
        <f>IF(INDEX([2]pivotTable!AO$3:AO$308,MATCH(totalExpenditure!$A30,[2]pivotTable!$A$3:$A$308,0))/100*INDEX(gDP!BD$6:BD$271,MATCH(totalExpenditure!$A30,gDP!$B$6:$B$271))=0,"",INDEX([2]pivotTable!AO$3:AO$308,MATCH(totalExpenditure!$A30,[2]pivotTable!$A$3:$A$308,0))/100*INDEX(gDP!BD$6:BD$271,MATCH(totalExpenditure!$A30,gDP!$B$6:$B$271)))</f>
        <v>2248150716.736721</v>
      </c>
      <c r="AP30" s="77">
        <f>IF(INDEX([2]pivotTable!AP$3:AP$308,MATCH(totalExpenditure!$A30,[2]pivotTable!$A$3:$A$308,0))/100*INDEX(gDP!BE$6:BE$271,MATCH(totalExpenditure!$A30,gDP!$B$6:$B$271))=0,"",INDEX([2]pivotTable!AP$3:AP$308,MATCH(totalExpenditure!$A30,[2]pivotTable!$A$3:$A$308,0))/100*INDEX(gDP!BE$6:BE$271,MATCH(totalExpenditure!$A30,gDP!$B$6:$B$271)))</f>
        <v>2450083713.3706794</v>
      </c>
      <c r="AQ30" s="77">
        <f>IF(INDEX([2]pivotTable!AQ$3:AQ$308,MATCH(totalExpenditure!$A30,[2]pivotTable!$A$3:$A$308,0))/100*INDEX(gDP!BF$6:BF$271,MATCH(totalExpenditure!$A30,gDP!$B$6:$B$271))=0,"",INDEX([2]pivotTable!AQ$3:AQ$308,MATCH(totalExpenditure!$A30,[2]pivotTable!$A$3:$A$308,0))/100*INDEX(gDP!BF$6:BF$271,MATCH(totalExpenditure!$A30,gDP!$B$6:$B$271)))</f>
        <v>2839836217.1384177</v>
      </c>
      <c r="AR30" s="77">
        <f>IF(INDEX([2]pivotTable!AR$3:AR$308,MATCH(totalExpenditure!$A30,[2]pivotTable!$A$3:$A$308,0))/100*INDEX(gDP!BG$6:BG$271,MATCH(totalExpenditure!$A30,gDP!$B$6:$B$271))=0,"",INDEX([2]pivotTable!AR$3:AR$308,MATCH(totalExpenditure!$A30,[2]pivotTable!$A$3:$A$308,0))/100*INDEX(gDP!BG$6:BG$271,MATCH(totalExpenditure!$A30,gDP!$B$6:$B$271)))</f>
        <v>2931836347.4535642</v>
      </c>
      <c r="AS30" s="77">
        <f>IF(INDEX([2]pivotTable!AS$3:AS$308,MATCH(totalExpenditure!$A30,[2]pivotTable!$A$3:$A$308,0))/100*INDEX(gDP!BH$6:BH$271,MATCH(totalExpenditure!$A30,gDP!$B$6:$B$271))=0,"",INDEX([2]pivotTable!AS$3:AS$308,MATCH(totalExpenditure!$A30,[2]pivotTable!$A$3:$A$308,0))/100*INDEX(gDP!BH$6:BH$271,MATCH(totalExpenditure!$A30,gDP!$B$6:$B$271)))</f>
        <v>2371105344.1575699</v>
      </c>
      <c r="AT30" s="77">
        <f>IF(INDEX([2]pivotTable!AT$3:AT$308,MATCH(totalExpenditure!$A30,[2]pivotTable!$A$3:$A$308,0))/100*INDEX(gDP!BI$6:BI$271,MATCH(totalExpenditure!$A30,gDP!$B$6:$B$271))=0,"",INDEX([2]pivotTable!AT$3:AT$308,MATCH(totalExpenditure!$A30,[2]pivotTable!$A$3:$A$308,0))/100*INDEX(gDP!BI$6:BI$271,MATCH(totalExpenditure!$A30,gDP!$B$6:$B$271)))</f>
        <v>2214372502.9064174</v>
      </c>
      <c r="AU30" s="77">
        <f>IF(INDEX([2]pivotTable!AU$3:AU$308,MATCH(totalExpenditure!$A30,[2]pivotTable!$A$3:$A$308,0))/100*INDEX(gDP!BJ$6:BJ$271,MATCH(totalExpenditure!$A30,gDP!$B$6:$B$271))=0,"",INDEX([2]pivotTable!AU$3:AU$308,MATCH(totalExpenditure!$A30,[2]pivotTable!$A$3:$A$308,0))/100*INDEX(gDP!BJ$6:BJ$271,MATCH(totalExpenditure!$A30,gDP!$B$6:$B$271)))</f>
        <v>2544726554.6161094</v>
      </c>
      <c r="AV30" s="77">
        <f>IF(INDEX([2]pivotTable!AV$3:AV$308,MATCH(totalExpenditure!$A30,[2]pivotTable!$A$3:$A$308,0))/100*INDEX(gDP!BK$6:BK$271,MATCH(totalExpenditure!$A30,gDP!$B$6:$B$271))=0,"",INDEX([2]pivotTable!AV$3:AV$308,MATCH(totalExpenditure!$A30,[2]pivotTable!$A$3:$A$308,0))/100*INDEX(gDP!BK$6:BK$271,MATCH(totalExpenditure!$A30,gDP!$B$6:$B$271)))</f>
        <v>3295711442.0438061</v>
      </c>
      <c r="AW30" s="77">
        <f>IF(INDEX([2]pivotTable!AW$3:AW$308,MATCH(totalExpenditure!$A30,[2]pivotTable!$A$3:$A$308,0))/100*INDEX(gDP!BL$6:BL$271,MATCH(totalExpenditure!$A30,gDP!$B$6:$B$271))=0,"",INDEX([2]pivotTable!AW$3:AW$308,MATCH(totalExpenditure!$A30,[2]pivotTable!$A$3:$A$308,0))/100*INDEX(gDP!BL$6:BL$271,MATCH(totalExpenditure!$A30,gDP!$B$6:$B$271)))</f>
        <v>3001511724.6865473</v>
      </c>
      <c r="AX30" s="77">
        <f>IF(INDEX([2]pivotTable!AX$3:AX$308,MATCH(totalExpenditure!$A30,[2]pivotTable!$A$3:$A$308,0))/100*INDEX(gDP!BM$6:BM$271,MATCH(totalExpenditure!$A30,gDP!$B$6:$B$271))=0,"",INDEX([2]pivotTable!AX$3:AX$308,MATCH(totalExpenditure!$A30,[2]pivotTable!$A$3:$A$308,0))/100*INDEX(gDP!BM$6:BM$271,MATCH(totalExpenditure!$A30,gDP!$B$6:$B$271)))</f>
        <v>2896746851.3982968</v>
      </c>
      <c r="AY30" s="77" t="str">
        <f>IF(INDEX([2]pivotTable!AY$3:AY$308,MATCH(totalExpenditure!$A30,[2]pivotTable!$A$3:$A$308,0))/100*INDEX(gDP!BN$6:BN$271,MATCH(totalExpenditure!$A30,gDP!$B$6:$B$271))=0,"",INDEX([2]pivotTable!AY$3:AY$308,MATCH(totalExpenditure!$A30,[2]pivotTable!$A$3:$A$308,0))/100*INDEX(gDP!BN$6:BN$271,MATCH(totalExpenditure!$A30,gDP!$B$6:$B$271)))</f>
        <v/>
      </c>
      <c r="AZ30" s="77" t="str">
        <f>IF(INDEX([2]pivotTable!AZ$3:AZ$308,MATCH(totalExpenditure!$A30,[2]pivotTable!$A$3:$A$308,0))/100*INDEX(gDP!BO$6:BO$271,MATCH(totalExpenditure!$A30,gDP!$B$6:$B$271))=0,"",INDEX([2]pivotTable!AZ$3:AZ$308,MATCH(totalExpenditure!$A30,[2]pivotTable!$A$3:$A$308,0))/100*INDEX(gDP!BO$6:BO$271,MATCH(totalExpenditure!$A30,gDP!$B$6:$B$271)))</f>
        <v/>
      </c>
      <c r="BA30" s="77" t="str">
        <f>IF(INDEX([2]pivotTable!B$310:B$615,MATCH(totalExpenditure!$A30,[2]pivotTable!$A$310:$A$615,0))/100*INDEX(gDP!Q$6:Q$271,MATCH(totalExpenditure!$A30,gDP!$B$6:$B$271))=0,"",INDEX([2]pivotTable!B$310:B$615,MATCH(totalExpenditure!$A30,[2]pivotTable!$A$310:$A$615,0))/100*INDEX(gDP!Q$6:Q$271,MATCH(totalExpenditure!$A30,gDP!$B$6:$B$271)))</f>
        <v/>
      </c>
      <c r="BB30" s="77" t="str">
        <f>IF(INDEX([2]pivotTable!C$310:C$615,MATCH(totalExpenditure!$A30,[2]pivotTable!$A$310:$A$615,0))/100*INDEX(gDP!R$6:R$271,MATCH(totalExpenditure!$A30,gDP!$B$6:$B$271))=0,"",INDEX([2]pivotTable!C$310:C$615,MATCH(totalExpenditure!$A30,[2]pivotTable!$A$310:$A$615,0))/100*INDEX(gDP!R$6:R$271,MATCH(totalExpenditure!$A30,gDP!$B$6:$B$271)))</f>
        <v/>
      </c>
      <c r="BC30" s="77" t="str">
        <f>IF(INDEX([2]pivotTable!D$310:D$615,MATCH(totalExpenditure!$A30,[2]pivotTable!$A$310:$A$615,0))/100*INDEX(gDP!S$6:S$271,MATCH(totalExpenditure!$A30,gDP!$B$6:$B$271))=0,"",INDEX([2]pivotTable!D$310:D$615,MATCH(totalExpenditure!$A30,[2]pivotTable!$A$310:$A$615,0))/100*INDEX(gDP!S$6:S$271,MATCH(totalExpenditure!$A30,gDP!$B$6:$B$271)))</f>
        <v/>
      </c>
      <c r="BD30" s="77" t="str">
        <f>IF(INDEX([2]pivotTable!E$310:E$615,MATCH(totalExpenditure!$A30,[2]pivotTable!$A$310:$A$615,0))/100*INDEX(gDP!T$6:T$271,MATCH(totalExpenditure!$A30,gDP!$B$6:$B$271))=0,"",INDEX([2]pivotTable!E$310:E$615,MATCH(totalExpenditure!$A30,[2]pivotTable!$A$310:$A$615,0))/100*INDEX(gDP!T$6:T$271,MATCH(totalExpenditure!$A30,gDP!$B$6:$B$271)))</f>
        <v/>
      </c>
      <c r="BE30" s="77" t="str">
        <f>IF(INDEX([2]pivotTable!F$310:F$615,MATCH(totalExpenditure!$A30,[2]pivotTable!$A$310:$A$615,0))/100*INDEX(gDP!U$6:U$271,MATCH(totalExpenditure!$A30,gDP!$B$6:$B$271))=0,"",INDEX([2]pivotTable!F$310:F$615,MATCH(totalExpenditure!$A30,[2]pivotTable!$A$310:$A$615,0))/100*INDEX(gDP!U$6:U$271,MATCH(totalExpenditure!$A30,gDP!$B$6:$B$271)))</f>
        <v/>
      </c>
      <c r="BF30" s="77" t="str">
        <f>IF(INDEX([2]pivotTable!G$310:G$615,MATCH(totalExpenditure!$A30,[2]pivotTable!$A$310:$A$615,0))/100*INDEX(gDP!V$6:V$271,MATCH(totalExpenditure!$A30,gDP!$B$6:$B$271))=0,"",INDEX([2]pivotTable!G$310:G$615,MATCH(totalExpenditure!$A30,[2]pivotTable!$A$310:$A$615,0))/100*INDEX(gDP!V$6:V$271,MATCH(totalExpenditure!$A30,gDP!$B$6:$B$271)))</f>
        <v/>
      </c>
      <c r="BG30" s="77" t="str">
        <f>IF(INDEX([2]pivotTable!H$310:H$615,MATCH(totalExpenditure!$A30,[2]pivotTable!$A$310:$A$615,0))/100*INDEX(gDP!W$6:W$271,MATCH(totalExpenditure!$A30,gDP!$B$6:$B$271))=0,"",INDEX([2]pivotTable!H$310:H$615,MATCH(totalExpenditure!$A30,[2]pivotTable!$A$310:$A$615,0))/100*INDEX(gDP!W$6:W$271,MATCH(totalExpenditure!$A30,gDP!$B$6:$B$271)))</f>
        <v/>
      </c>
      <c r="BH30" s="77" t="str">
        <f>IF(INDEX([2]pivotTable!I$310:I$615,MATCH(totalExpenditure!$A30,[2]pivotTable!$A$310:$A$615,0))/100*INDEX(gDP!X$6:X$271,MATCH(totalExpenditure!$A30,gDP!$B$6:$B$271))=0,"",INDEX([2]pivotTable!I$310:I$615,MATCH(totalExpenditure!$A30,[2]pivotTable!$A$310:$A$615,0))/100*INDEX(gDP!X$6:X$271,MATCH(totalExpenditure!$A30,gDP!$B$6:$B$271)))</f>
        <v/>
      </c>
      <c r="BI30" s="77" t="str">
        <f>IF(INDEX([2]pivotTable!J$310:J$615,MATCH(totalExpenditure!$A30,[2]pivotTable!$A$310:$A$615,0))/100*INDEX(gDP!Y$6:Y$271,MATCH(totalExpenditure!$A30,gDP!$B$6:$B$271))=0,"",INDEX([2]pivotTable!J$310:J$615,MATCH(totalExpenditure!$A30,[2]pivotTable!$A$310:$A$615,0))/100*INDEX(gDP!Y$6:Y$271,MATCH(totalExpenditure!$A30,gDP!$B$6:$B$271)))</f>
        <v/>
      </c>
      <c r="BJ30" s="77" t="str">
        <f>IF(INDEX([2]pivotTable!K$310:K$615,MATCH(totalExpenditure!$A30,[2]pivotTable!$A$310:$A$615,0))/100*INDEX(gDP!Z$6:Z$271,MATCH(totalExpenditure!$A30,gDP!$B$6:$B$271))=0,"",INDEX([2]pivotTable!K$310:K$615,MATCH(totalExpenditure!$A30,[2]pivotTable!$A$310:$A$615,0))/100*INDEX(gDP!Z$6:Z$271,MATCH(totalExpenditure!$A30,gDP!$B$6:$B$271)))</f>
        <v/>
      </c>
      <c r="BK30" s="77" t="str">
        <f>IF(INDEX([2]pivotTable!L$310:L$615,MATCH(totalExpenditure!$A30,[2]pivotTable!$A$310:$A$615,0))/100*INDEX(gDP!AA$6:AA$271,MATCH(totalExpenditure!$A30,gDP!$B$6:$B$271))=0,"",INDEX([2]pivotTable!L$310:L$615,MATCH(totalExpenditure!$A30,[2]pivotTable!$A$310:$A$615,0))/100*INDEX(gDP!AA$6:AA$271,MATCH(totalExpenditure!$A30,gDP!$B$6:$B$271)))</f>
        <v/>
      </c>
      <c r="BL30" s="77" t="str">
        <f>IF(INDEX([2]pivotTable!M$310:M$615,MATCH(totalExpenditure!$A30,[2]pivotTable!$A$310:$A$615,0))/100*INDEX(gDP!AB$6:AB$271,MATCH(totalExpenditure!$A30,gDP!$B$6:$B$271))=0,"",INDEX([2]pivotTable!M$310:M$615,MATCH(totalExpenditure!$A30,[2]pivotTable!$A$310:$A$615,0))/100*INDEX(gDP!AB$6:AB$271,MATCH(totalExpenditure!$A30,gDP!$B$6:$B$271)))</f>
        <v/>
      </c>
      <c r="BM30" s="77" t="str">
        <f>IF(INDEX([2]pivotTable!N$310:N$615,MATCH(totalExpenditure!$A30,[2]pivotTable!$A$310:$A$615,0))/100*INDEX(gDP!AC$6:AC$271,MATCH(totalExpenditure!$A30,gDP!$B$6:$B$271))=0,"",INDEX([2]pivotTable!N$310:N$615,MATCH(totalExpenditure!$A30,[2]pivotTable!$A$310:$A$615,0))/100*INDEX(gDP!AC$6:AC$271,MATCH(totalExpenditure!$A30,gDP!$B$6:$B$271)))</f>
        <v/>
      </c>
      <c r="BN30" s="77" t="str">
        <f>IF(INDEX([2]pivotTable!O$310:O$615,MATCH(totalExpenditure!$A30,[2]pivotTable!$A$310:$A$615,0))/100*INDEX(gDP!AD$6:AD$271,MATCH(totalExpenditure!$A30,gDP!$B$6:$B$271))=0,"",INDEX([2]pivotTable!O$310:O$615,MATCH(totalExpenditure!$A30,[2]pivotTable!$A$310:$A$615,0))/100*INDEX(gDP!AD$6:AD$271,MATCH(totalExpenditure!$A30,gDP!$B$6:$B$271)))</f>
        <v/>
      </c>
      <c r="BO30" s="77" t="str">
        <f>IF(INDEX([2]pivotTable!P$310:P$615,MATCH(totalExpenditure!$A30,[2]pivotTable!$A$310:$A$615,0))/100*INDEX(gDP!AE$6:AE$271,MATCH(totalExpenditure!$A30,gDP!$B$6:$B$271))=0,"",INDEX([2]pivotTable!P$310:P$615,MATCH(totalExpenditure!$A30,[2]pivotTable!$A$310:$A$615,0))/100*INDEX(gDP!AE$6:AE$271,MATCH(totalExpenditure!$A30,gDP!$B$6:$B$271)))</f>
        <v/>
      </c>
      <c r="BP30" s="77" t="str">
        <f>IF(INDEX([2]pivotTable!Q$310:Q$615,MATCH(totalExpenditure!$A30,[2]pivotTable!$A$310:$A$615,0))/100*INDEX(gDP!AF$6:AF$271,MATCH(totalExpenditure!$A30,gDP!$B$6:$B$271))=0,"",INDEX([2]pivotTable!Q$310:Q$615,MATCH(totalExpenditure!$A30,[2]pivotTable!$A$310:$A$615,0))/100*INDEX(gDP!AF$6:AF$271,MATCH(totalExpenditure!$A30,gDP!$B$6:$B$271)))</f>
        <v/>
      </c>
      <c r="BQ30" s="77" t="str">
        <f>IF(INDEX([2]pivotTable!R$310:R$615,MATCH(totalExpenditure!$A30,[2]pivotTable!$A$310:$A$615,0))/100*INDEX(gDP!AG$6:AG$271,MATCH(totalExpenditure!$A30,gDP!$B$6:$B$271))=0,"",INDEX([2]pivotTable!R$310:R$615,MATCH(totalExpenditure!$A30,[2]pivotTable!$A$310:$A$615,0))/100*INDEX(gDP!AG$6:AG$271,MATCH(totalExpenditure!$A30,gDP!$B$6:$B$271)))</f>
        <v/>
      </c>
      <c r="BR30" s="77" t="str">
        <f>IF(INDEX([2]pivotTable!S$310:S$615,MATCH(totalExpenditure!$A30,[2]pivotTable!$A$310:$A$615,0))/100*INDEX(gDP!AH$6:AH$271,MATCH(totalExpenditure!$A30,gDP!$B$6:$B$271))=0,"",INDEX([2]pivotTable!S$310:S$615,MATCH(totalExpenditure!$A30,[2]pivotTable!$A$310:$A$615,0))/100*INDEX(gDP!AH$6:AH$271,MATCH(totalExpenditure!$A30,gDP!$B$6:$B$271)))</f>
        <v/>
      </c>
      <c r="BS30" s="77" t="str">
        <f>IF(INDEX([2]pivotTable!T$310:T$615,MATCH(totalExpenditure!$A30,[2]pivotTable!$A$310:$A$615,0))/100*INDEX(gDP!AI$6:AI$271,MATCH(totalExpenditure!$A30,gDP!$B$6:$B$271))=0,"",INDEX([2]pivotTable!T$310:T$615,MATCH(totalExpenditure!$A30,[2]pivotTable!$A$310:$A$615,0))/100*INDEX(gDP!AI$6:AI$271,MATCH(totalExpenditure!$A30,gDP!$B$6:$B$271)))</f>
        <v/>
      </c>
      <c r="BT30" s="77" t="str">
        <f>IF(INDEX([2]pivotTable!U$310:U$615,MATCH(totalExpenditure!$A30,[2]pivotTable!$A$310:$A$615,0))/100*INDEX(gDP!AJ$6:AJ$271,MATCH(totalExpenditure!$A30,gDP!$B$6:$B$271))=0,"",INDEX([2]pivotTable!U$310:U$615,MATCH(totalExpenditure!$A30,[2]pivotTable!$A$310:$A$615,0))/100*INDEX(gDP!AJ$6:AJ$271,MATCH(totalExpenditure!$A30,gDP!$B$6:$B$271)))</f>
        <v/>
      </c>
      <c r="BU30" s="77">
        <f>IF(INDEX([2]pivotTable!V$310:V$615,MATCH(totalExpenditure!$A30,[2]pivotTable!$A$310:$A$615,0))/100*INDEX(gDP!AK$6:AK$271,MATCH(totalExpenditure!$A30,gDP!$B$6:$B$271))=0,"",INDEX([2]pivotTable!V$310:V$615,MATCH(totalExpenditure!$A30,[2]pivotTable!$A$310:$A$615,0))/100*INDEX(gDP!AK$6:AK$271,MATCH(totalExpenditure!$A30,gDP!$B$6:$B$271)))</f>
        <v>80040000.000000015</v>
      </c>
      <c r="BV30" s="77">
        <f>IF(INDEX([2]pivotTable!W$310:W$615,MATCH(totalExpenditure!$A30,[2]pivotTable!$A$310:$A$615,0))/100*INDEX(gDP!AL$6:AL$271,MATCH(totalExpenditure!$A30,gDP!$B$6:$B$271))=0,"",INDEX([2]pivotTable!W$310:W$615,MATCH(totalExpenditure!$A30,[2]pivotTable!$A$310:$A$615,0))/100*INDEX(gDP!AL$6:AL$271,MATCH(totalExpenditure!$A30,gDP!$B$6:$B$271)))</f>
        <v>216700000.00000042</v>
      </c>
      <c r="BW30" s="77">
        <f>IF(INDEX([2]pivotTable!X$310:X$615,MATCH(totalExpenditure!$A30,[2]pivotTable!$A$310:$A$615,0))/100*INDEX(gDP!AM$6:AM$271,MATCH(totalExpenditure!$A30,gDP!$B$6:$B$271))=0,"",INDEX([2]pivotTable!X$310:X$615,MATCH(totalExpenditure!$A30,[2]pivotTable!$A$310:$A$615,0))/100*INDEX(gDP!AM$6:AM$271,MATCH(totalExpenditure!$A30,gDP!$B$6:$B$271)))</f>
        <v>231757563.02520955</v>
      </c>
      <c r="BX30" s="77">
        <f>IF(INDEX([2]pivotTable!Y$310:Y$615,MATCH(totalExpenditure!$A30,[2]pivotTable!$A$310:$A$615,0))/100*INDEX(gDP!AN$6:AN$271,MATCH(totalExpenditure!$A30,gDP!$B$6:$B$271))=0,"",INDEX([2]pivotTable!Y$310:Y$615,MATCH(totalExpenditure!$A30,[2]pivotTable!$A$310:$A$615,0))/100*INDEX(gDP!AN$6:AN$271,MATCH(totalExpenditure!$A30,gDP!$B$6:$B$271)))</f>
        <v>695727203.68239403</v>
      </c>
      <c r="BY30" s="77">
        <f>IF(INDEX([2]pivotTable!Z$310:Z$615,MATCH(totalExpenditure!$A30,[2]pivotTable!$A$310:$A$615,0))/100*INDEX(gDP!AO$6:AO$271,MATCH(totalExpenditure!$A30,gDP!$B$6:$B$271))=0,"",INDEX([2]pivotTable!Z$310:Z$615,MATCH(totalExpenditure!$A30,[2]pivotTable!$A$310:$A$615,0))/100*INDEX(gDP!AO$6:AO$271,MATCH(totalExpenditure!$A30,gDP!$B$6:$B$271)))</f>
        <v>594700900.00000191</v>
      </c>
      <c r="BZ30" s="77">
        <f>IF(INDEX([2]pivotTable!AA$310:AA$615,MATCH(totalExpenditure!$A30,[2]pivotTable!$A$310:$A$615,0))/100*INDEX(gDP!AP$6:AP$271,MATCH(totalExpenditure!$A30,gDP!$B$6:$B$271))=0,"",INDEX([2]pivotTable!AA$310:AA$615,MATCH(totalExpenditure!$A30,[2]pivotTable!$A$310:$A$615,0))/100*INDEX(gDP!AP$6:AP$271,MATCH(totalExpenditure!$A30,gDP!$B$6:$B$271)))</f>
        <v>505874961.47919744</v>
      </c>
      <c r="CA30" s="77">
        <f>IF(INDEX([2]pivotTable!AB$310:AB$615,MATCH(totalExpenditure!$A30,[2]pivotTable!$A$310:$A$615,0))/100*INDEX(gDP!AQ$6:AQ$271,MATCH(totalExpenditure!$A30,gDP!$B$6:$B$271))=0,"",INDEX([2]pivotTable!AB$310:AB$615,MATCH(totalExpenditure!$A30,[2]pivotTable!$A$310:$A$615,0))/100*INDEX(gDP!AQ$6:AQ$271,MATCH(totalExpenditure!$A30,gDP!$B$6:$B$271)))</f>
        <v>482516880.55495244</v>
      </c>
      <c r="CB30" s="77">
        <f>IF(INDEX([2]pivotTable!AC$310:AC$615,MATCH(totalExpenditure!$A30,[2]pivotTable!$A$310:$A$615,0))/100*INDEX(gDP!AR$6:AR$271,MATCH(totalExpenditure!$A30,gDP!$B$6:$B$271))=0,"",INDEX([2]pivotTable!AC$310:AC$615,MATCH(totalExpenditure!$A30,[2]pivotTable!$A$310:$A$615,0))/100*INDEX(gDP!AR$6:AR$271,MATCH(totalExpenditure!$A30,gDP!$B$6:$B$271)))</f>
        <v>452756466.9073422</v>
      </c>
      <c r="CC30" s="77">
        <f>IF(INDEX([2]pivotTable!AD$310:AD$615,MATCH(totalExpenditure!$A30,[2]pivotTable!$A$310:$A$615,0))/100*INDEX(gDP!AS$6:AS$271,MATCH(totalExpenditure!$A30,gDP!$B$6:$B$271))=0,"",INDEX([2]pivotTable!AD$310:AD$615,MATCH(totalExpenditure!$A30,[2]pivotTable!$A$310:$A$615,0))/100*INDEX(gDP!AS$6:AS$271,MATCH(totalExpenditure!$A30,gDP!$B$6:$B$271)))</f>
        <v>477629267.06827122</v>
      </c>
      <c r="CD30" s="77">
        <f>IF(INDEX([2]pivotTable!AE$310:AE$615,MATCH(totalExpenditure!$A30,[2]pivotTable!$A$310:$A$615,0))/100*INDEX(gDP!AT$6:AT$271,MATCH(totalExpenditure!$A30,gDP!$B$6:$B$271))=0,"",INDEX([2]pivotTable!AE$310:AE$615,MATCH(totalExpenditure!$A30,[2]pivotTable!$A$310:$A$615,0))/100*INDEX(gDP!AT$6:AT$271,MATCH(totalExpenditure!$A30,gDP!$B$6:$B$271)))</f>
        <v>505312143.88489234</v>
      </c>
      <c r="CE30" s="77">
        <f>IF(INDEX([2]pivotTable!AF$310:AF$615,MATCH(totalExpenditure!$A30,[2]pivotTable!$A$310:$A$615,0))/100*INDEX(gDP!AU$6:AU$271,MATCH(totalExpenditure!$A30,gDP!$B$6:$B$271))=0,"",INDEX([2]pivotTable!AF$310:AF$615,MATCH(totalExpenditure!$A30,[2]pivotTable!$A$310:$A$615,0))/100*INDEX(gDP!AU$6:AU$271,MATCH(totalExpenditure!$A30,gDP!$B$6:$B$271)))</f>
        <v>534173374.57842821</v>
      </c>
      <c r="CF30" s="77">
        <f>IF(INDEX([2]pivotTable!AG$310:AG$615,MATCH(totalExpenditure!$A30,[2]pivotTable!$A$310:$A$615,0))/100*INDEX(gDP!AV$6:AV$271,MATCH(totalExpenditure!$A30,gDP!$B$6:$B$271))=0,"",INDEX([2]pivotTable!AG$310:AG$615,MATCH(totalExpenditure!$A30,[2]pivotTable!$A$310:$A$615,0))/100*INDEX(gDP!AV$6:AV$271,MATCH(totalExpenditure!$A30,gDP!$B$6:$B$271)))</f>
        <v>1251346219.6590436</v>
      </c>
      <c r="CG30" s="77">
        <f>IF(INDEX([2]pivotTable!AH$310:AH$615,MATCH(totalExpenditure!$A30,[2]pivotTable!$A$310:$A$615,0))/100*INDEX(gDP!AW$6:AW$271,MATCH(totalExpenditure!$A30,gDP!$B$6:$B$271))=0,"",INDEX([2]pivotTable!AH$310:AH$615,MATCH(totalExpenditure!$A30,[2]pivotTable!$A$310:$A$615,0))/100*INDEX(gDP!AW$6:AW$271,MATCH(totalExpenditure!$A30,gDP!$B$6:$B$271)))</f>
        <v>1798099700.96192</v>
      </c>
      <c r="CH30" s="77">
        <f>IF(INDEX([2]pivotTable!AI$310:AI$615,MATCH(totalExpenditure!$A30,[2]pivotTable!$A$310:$A$615,0))/100*INDEX(gDP!AX$6:AX$271,MATCH(totalExpenditure!$A30,gDP!$B$6:$B$271))=0,"",INDEX([2]pivotTable!AI$310:AI$615,MATCH(totalExpenditure!$A30,[2]pivotTable!$A$310:$A$615,0))/100*INDEX(gDP!AX$6:AX$271,MATCH(totalExpenditure!$A30,gDP!$B$6:$B$271)))</f>
        <v>2489311567.3547425</v>
      </c>
      <c r="CI30" s="77">
        <f>IF(INDEX([2]pivotTable!AJ$310:AJ$615,MATCH(totalExpenditure!$A30,[2]pivotTable!$A$310:$A$615,0))/100*INDEX(gDP!AY$6:AY$271,MATCH(totalExpenditure!$A30,gDP!$B$6:$B$271))=0,"",INDEX([2]pivotTable!AJ$310:AJ$615,MATCH(totalExpenditure!$A30,[2]pivotTable!$A$310:$A$615,0))/100*INDEX(gDP!AY$6:AY$271,MATCH(totalExpenditure!$A30,gDP!$B$6:$B$271)))</f>
        <v>3175026718.7674842</v>
      </c>
      <c r="CJ30" s="77">
        <f>IF(INDEX([2]pivotTable!AK$310:AK$615,MATCH(totalExpenditure!$A30,[2]pivotTable!$A$310:$A$615,0))/100*INDEX(gDP!AZ$6:AZ$271,MATCH(totalExpenditure!$A30,gDP!$B$6:$B$271))=0,"",INDEX([2]pivotTable!AK$310:AK$615,MATCH(totalExpenditure!$A30,[2]pivotTable!$A$310:$A$615,0))/100*INDEX(gDP!AZ$6:AZ$271,MATCH(totalExpenditure!$A30,gDP!$B$6:$B$271)))</f>
        <v>3785049522.8509693</v>
      </c>
      <c r="CK30" s="77">
        <f>IF(INDEX([2]pivotTable!AL$310:AL$615,MATCH(totalExpenditure!$A30,[2]pivotTable!$A$310:$A$615,0))/100*INDEX(gDP!BA$6:BA$271,MATCH(totalExpenditure!$A30,gDP!$B$6:$B$271))=0,"",INDEX([2]pivotTable!AL$310:AL$615,MATCH(totalExpenditure!$A30,[2]pivotTable!$A$310:$A$615,0))/100*INDEX(gDP!BA$6:BA$271,MATCH(totalExpenditure!$A30,gDP!$B$6:$B$271)))</f>
        <v>4422753342.0707722</v>
      </c>
      <c r="CL30" s="77">
        <f>IF(INDEX([2]pivotTable!AM$310:AM$615,MATCH(totalExpenditure!$A30,[2]pivotTable!$A$310:$A$615,0))/100*INDEX(gDP!BB$6:BB$271,MATCH(totalExpenditure!$A30,gDP!$B$6:$B$271))=0,"",INDEX([2]pivotTable!AM$310:AM$615,MATCH(totalExpenditure!$A30,[2]pivotTable!$A$310:$A$615,0))/100*INDEX(gDP!BB$6:BB$271,MATCH(totalExpenditure!$A30,gDP!$B$6:$B$271)))</f>
        <v>3703566581.335813</v>
      </c>
      <c r="CM30" s="77">
        <f>IF(INDEX([2]pivotTable!AN$310:AN$615,MATCH(totalExpenditure!$A30,[2]pivotTable!$A$310:$A$615,0))/100*INDEX(gDP!BC$6:BC$271,MATCH(totalExpenditure!$A30,gDP!$B$6:$B$271))=0,"",INDEX([2]pivotTable!AN$310:AN$615,MATCH(totalExpenditure!$A30,[2]pivotTable!$A$310:$A$615,0))/100*INDEX(gDP!BC$6:BC$271,MATCH(totalExpenditure!$A30,gDP!$B$6:$B$271)))</f>
        <v>4406856649.8014135</v>
      </c>
      <c r="CN30" s="77">
        <f>IF(INDEX([2]pivotTable!AO$310:AO$615,MATCH(totalExpenditure!$A30,[2]pivotTable!$A$310:$A$615,0))/100*INDEX(gDP!BD$6:BD$271,MATCH(totalExpenditure!$A30,gDP!$B$6:$B$271))=0,"",INDEX([2]pivotTable!AO$310:AO$615,MATCH(totalExpenditure!$A30,[2]pivotTable!$A$310:$A$615,0))/100*INDEX(gDP!BD$6:BD$271,MATCH(totalExpenditure!$A30,gDP!$B$6:$B$271)))</f>
        <v>3866325133.7285371</v>
      </c>
      <c r="CO30" s="77">
        <f>IF(INDEX([2]pivotTable!AP$310:AP$615,MATCH(totalExpenditure!$A30,[2]pivotTable!$A$310:$A$615,0))/100*INDEX(gDP!BE$6:BE$271,MATCH(totalExpenditure!$A30,gDP!$B$6:$B$271))=0,"",INDEX([2]pivotTable!AP$310:AP$615,MATCH(totalExpenditure!$A30,[2]pivotTable!$A$310:$A$615,0))/100*INDEX(gDP!BE$6:BE$271,MATCH(totalExpenditure!$A30,gDP!$B$6:$B$271)))</f>
        <v>5097225098.0580349</v>
      </c>
      <c r="CP30" s="77">
        <f>IF(INDEX([2]pivotTable!AQ$310:AQ$615,MATCH(totalExpenditure!$A30,[2]pivotTable!$A$310:$A$615,0))/100*INDEX(gDP!BF$6:BF$271,MATCH(totalExpenditure!$A30,gDP!$B$6:$B$271))=0,"",INDEX([2]pivotTable!AQ$310:AQ$615,MATCH(totalExpenditure!$A30,[2]pivotTable!$A$310:$A$615,0))/100*INDEX(gDP!BF$6:BF$271,MATCH(totalExpenditure!$A30,gDP!$B$6:$B$271)))</f>
        <v>6661530700.8406515</v>
      </c>
      <c r="CQ30" s="77">
        <f>IF(INDEX([2]pivotTable!AR$310:AR$615,MATCH(totalExpenditure!$A30,[2]pivotTable!$A$310:$A$615,0))/100*INDEX(gDP!BG$6:BG$271,MATCH(totalExpenditure!$A30,gDP!$B$6:$B$271))=0,"",INDEX([2]pivotTable!AR$310:AR$615,MATCH(totalExpenditure!$A30,[2]pivotTable!$A$310:$A$615,0))/100*INDEX(gDP!BG$6:BG$271,MATCH(totalExpenditure!$A30,gDP!$B$6:$B$271)))</f>
        <v>7361115990.649539</v>
      </c>
      <c r="CR30" s="77">
        <f>IF(INDEX([2]pivotTable!AS$310:AS$615,MATCH(totalExpenditure!$A30,[2]pivotTable!$A$310:$A$615,0))/100*INDEX(gDP!BH$6:BH$271,MATCH(totalExpenditure!$A30,gDP!$B$6:$B$271))=0,"",INDEX([2]pivotTable!AS$310:AS$615,MATCH(totalExpenditure!$A30,[2]pivotTable!$A$310:$A$615,0))/100*INDEX(gDP!BH$6:BH$271,MATCH(totalExpenditure!$A30,gDP!$B$6:$B$271)))</f>
        <v>4109915929.8731213</v>
      </c>
      <c r="CS30" s="77">
        <f>IF(INDEX([2]pivotTable!AT$310:AT$615,MATCH(totalExpenditure!$A30,[2]pivotTable!$A$310:$A$615,0))/100*INDEX(gDP!BI$6:BI$271,MATCH(totalExpenditure!$A30,gDP!$B$6:$B$271))=0,"",INDEX([2]pivotTable!AT$310:AT$615,MATCH(totalExpenditure!$A30,[2]pivotTable!$A$310:$A$615,0))/100*INDEX(gDP!BI$6:BI$271,MATCH(totalExpenditure!$A30,gDP!$B$6:$B$271)))</f>
        <v>3531542353.7731662</v>
      </c>
      <c r="CT30" s="77">
        <f>IF(INDEX([2]pivotTable!AU$310:AU$615,MATCH(totalExpenditure!$A30,[2]pivotTable!$A$310:$A$615,0))/100*INDEX(gDP!BJ$6:BJ$271,MATCH(totalExpenditure!$A30,gDP!$B$6:$B$271))=0,"",INDEX([2]pivotTable!AU$310:AU$615,MATCH(totalExpenditure!$A30,[2]pivotTable!$A$310:$A$615,0))/100*INDEX(gDP!BJ$6:BJ$271,MATCH(totalExpenditure!$A30,gDP!$B$6:$B$271)))</f>
        <v>4958112383.8326769</v>
      </c>
      <c r="CU30" s="77">
        <f>IF(INDEX([2]pivotTable!AV$310:AV$615,MATCH(totalExpenditure!$A30,[2]pivotTable!$A$310:$A$615,0))/100*INDEX(gDP!BK$6:BK$271,MATCH(totalExpenditure!$A30,gDP!$B$6:$B$271))=0,"",INDEX([2]pivotTable!AV$310:AV$615,MATCH(totalExpenditure!$A30,[2]pivotTable!$A$310:$A$615,0))/100*INDEX(gDP!BK$6:BK$271,MATCH(totalExpenditure!$A30,gDP!$B$6:$B$271)))</f>
        <v>5931079972.2026968</v>
      </c>
      <c r="CV30" s="77">
        <f>IF(INDEX([2]pivotTable!AW$310:AW$615,MATCH(totalExpenditure!$A30,[2]pivotTable!$A$310:$A$615,0))/100*INDEX(gDP!BL$6:BL$271,MATCH(totalExpenditure!$A30,gDP!$B$6:$B$271))=0,"",INDEX([2]pivotTable!AW$310:AW$615,MATCH(totalExpenditure!$A30,[2]pivotTable!$A$310:$A$615,0))/100*INDEX(gDP!BL$6:BL$271,MATCH(totalExpenditure!$A30,gDP!$B$6:$B$271)))</f>
        <v>5732500933.4142218</v>
      </c>
      <c r="CW30" s="77">
        <f>IF(INDEX([2]pivotTable!AX$310:AX$615,MATCH(totalExpenditure!$A30,[2]pivotTable!$A$310:$A$615,0))/100*INDEX(gDP!BM$6:BM$271,MATCH(totalExpenditure!$A30,gDP!$B$6:$B$271))=0,"",INDEX([2]pivotTable!AX$310:AX$615,MATCH(totalExpenditure!$A30,[2]pivotTable!$A$310:$A$615,0))/100*INDEX(gDP!BM$6:BM$271,MATCH(totalExpenditure!$A30,gDP!$B$6:$B$271)))</f>
        <v>5695298894.2746172</v>
      </c>
      <c r="CX30" s="77" t="str">
        <f>IF(INDEX([2]pivotTable!AY$310:AY$615,MATCH(totalExpenditure!$A30,[2]pivotTable!$A$310:$A$615,0))/100*INDEX(gDP!BN$6:BN$271,MATCH(totalExpenditure!$A30,gDP!$B$6:$B$271))=0,"",INDEX([2]pivotTable!AY$310:AY$615,MATCH(totalExpenditure!$A30,[2]pivotTable!$A$310:$A$615,0))/100*INDEX(gDP!BN$6:BN$271,MATCH(totalExpenditure!$A30,gDP!$B$6:$B$271)))</f>
        <v/>
      </c>
      <c r="CY30" s="77" t="str">
        <f>IF(INDEX([2]pivotTable!AZ$310:AZ$615,MATCH(totalExpenditure!$A30,[2]pivotTable!$A$310:$A$615,0))/100*INDEX(gDP!BO$6:BO$271,MATCH(totalExpenditure!$A30,gDP!$B$6:$B$271))=0,"",INDEX([2]pivotTable!AZ$310:AZ$615,MATCH(totalExpenditure!$A30,[2]pivotTable!$A$310:$A$615,0))/100*INDEX(gDP!BO$6:BO$271,MATCH(totalExpenditure!$A30,gDP!$B$6:$B$271)))</f>
        <v/>
      </c>
      <c r="CZ30" s="77" t="str">
        <f>IF(B30="","",IF(BA30="","",B30-B30+INDEX(gDP!Q$6:Q$271,MATCH(totalExpenditure!$A30,gDP!$B$6:$B$271))))</f>
        <v/>
      </c>
      <c r="DA30" s="77" t="str">
        <f>IF(C30="","",IF(BB30="","",C30-C30+INDEX(gDP!R$6:R$271,MATCH(totalExpenditure!$A30,gDP!$B$6:$B$271))))</f>
        <v/>
      </c>
      <c r="DB30" s="77" t="str">
        <f>IF(D30="","",IF(BC30="","",D30-D30+INDEX(gDP!S$6:S$271,MATCH(totalExpenditure!$A30,gDP!$B$6:$B$271))))</f>
        <v/>
      </c>
      <c r="DC30" s="77" t="str">
        <f>IF(E30="","",IF(BD30="","",E30-E30+INDEX(gDP!T$6:T$271,MATCH(totalExpenditure!$A30,gDP!$B$6:$B$271))))</f>
        <v/>
      </c>
      <c r="DD30" s="77" t="str">
        <f>IF(F30="","",IF(BE30="","",F30-F30+INDEX(gDP!U$6:U$271,MATCH(totalExpenditure!$A30,gDP!$B$6:$B$271))))</f>
        <v/>
      </c>
      <c r="DE30" s="77" t="str">
        <f>IF(G30="","",IF(BF30="","",G30-G30+INDEX(gDP!V$6:V$271,MATCH(totalExpenditure!$A30,gDP!$B$6:$B$271))))</f>
        <v/>
      </c>
      <c r="DF30" s="77" t="str">
        <f>IF(H30="","",IF(BG30="","",H30-H30+INDEX(gDP!W$6:W$271,MATCH(totalExpenditure!$A30,gDP!$B$6:$B$271))))</f>
        <v/>
      </c>
      <c r="DG30" s="77" t="str">
        <f>IF(I30="","",IF(BH30="","",I30-I30+INDEX(gDP!X$6:X$271,MATCH(totalExpenditure!$A30,gDP!$B$6:$B$271))))</f>
        <v/>
      </c>
      <c r="DH30" s="77" t="str">
        <f>IF(J30="","",IF(BI30="","",J30-J30+INDEX(gDP!Y$6:Y$271,MATCH(totalExpenditure!$A30,gDP!$B$6:$B$271))))</f>
        <v/>
      </c>
      <c r="DI30" s="77" t="str">
        <f>IF(K30="","",IF(BJ30="","",K30-K30+INDEX(gDP!Z$6:Z$271,MATCH(totalExpenditure!$A30,gDP!$B$6:$B$271))))</f>
        <v/>
      </c>
      <c r="DJ30" s="77" t="str">
        <f>IF(L30="","",IF(BK30="","",L30-L30+INDEX(gDP!AA$6:AA$271,MATCH(totalExpenditure!$A30,gDP!$B$6:$B$271))))</f>
        <v/>
      </c>
      <c r="DK30" s="77" t="str">
        <f>IF(M30="","",IF(BL30="","",M30-M30+INDEX(gDP!AB$6:AB$271,MATCH(totalExpenditure!$A30,gDP!$B$6:$B$271))))</f>
        <v/>
      </c>
      <c r="DL30" s="77" t="str">
        <f>IF(N30="","",IF(BM30="","",N30-N30+INDEX(gDP!AC$6:AC$271,MATCH(totalExpenditure!$A30,gDP!$B$6:$B$271))))</f>
        <v/>
      </c>
      <c r="DM30" s="77" t="str">
        <f>IF(O30="","",IF(BN30="","",O30-O30+INDEX(gDP!AD$6:AD$271,MATCH(totalExpenditure!$A30,gDP!$B$6:$B$271))))</f>
        <v/>
      </c>
      <c r="DN30" s="77" t="str">
        <f>IF(P30="","",IF(BO30="","",P30-P30+INDEX(gDP!AE$6:AE$271,MATCH(totalExpenditure!$A30,gDP!$B$6:$B$271))))</f>
        <v/>
      </c>
      <c r="DO30" s="77" t="str">
        <f>IF(Q30="","",IF(BP30="","",Q30-Q30+INDEX(gDP!AF$6:AF$271,MATCH(totalExpenditure!$A30,gDP!$B$6:$B$271))))</f>
        <v/>
      </c>
      <c r="DP30" s="77" t="str">
        <f>IF(R30="","",IF(BQ30="","",R30-R30+INDEX(gDP!AG$6:AG$271,MATCH(totalExpenditure!$A30,gDP!$B$6:$B$271))))</f>
        <v/>
      </c>
      <c r="DQ30" s="77" t="str">
        <f>IF(S30="","",IF(BR30="","",S30-S30+INDEX(gDP!AH$6:AH$271,MATCH(totalExpenditure!$A30,gDP!$B$6:$B$271))))</f>
        <v/>
      </c>
      <c r="DR30" s="77" t="str">
        <f>IF(T30="","",IF(BS30="","",T30-T30+INDEX(gDP!AI$6:AI$271,MATCH(totalExpenditure!$A30,gDP!$B$6:$B$271))))</f>
        <v/>
      </c>
      <c r="DS30" s="77" t="str">
        <f>IF(U30="","",IF(BT30="","",U30-U30+INDEX(gDP!AJ$6:AJ$271,MATCH(totalExpenditure!$A30,gDP!$B$6:$B$271))))</f>
        <v/>
      </c>
      <c r="DT30" s="77">
        <f>IF(V30="","",IF(BU30="","",V30-V30+INDEX(gDP!AK$6:AK$271,MATCH(totalExpenditure!$A30,gDP!$B$6:$B$271))))</f>
        <v>9200000000</v>
      </c>
      <c r="DU30" s="77">
        <f>IF(W30="","",IF(BV30="","",W30-W30+INDEX(gDP!AL$6:AL$271,MATCH(totalExpenditure!$A30,gDP!$B$6:$B$271))))</f>
        <v>16416666666.6667</v>
      </c>
      <c r="DV30" s="77">
        <f>IF(X30="","",IF(BW30="","",X30-X30+INDEX(gDP!AM$6:AM$271,MATCH(totalExpenditure!$A30,gDP!$B$6:$B$271))))</f>
        <v>14952100840.3361</v>
      </c>
      <c r="DW30" s="77">
        <f>IF(Y30="","",IF(BX30="","",Y30-Y30+INDEX(gDP!AN$6:AN$271,MATCH(totalExpenditure!$A30,gDP!$B$6:$B$271))))</f>
        <v>13970425776.7549</v>
      </c>
      <c r="DX30" s="77">
        <f>IF(Z30="","",IF(BY30="","",Z30-Z30+INDEX(gDP!AO$6:AO$271,MATCH(totalExpenditure!$A30,gDP!$B$6:$B$271))))</f>
        <v>14756846153.846201</v>
      </c>
      <c r="DY30" s="77">
        <f>IF(AA30="","",IF(BZ30="","",AA30-AA30+INDEX(gDP!AP$6:AP$271,MATCH(totalExpenditure!$A30,gDP!$B$6:$B$271))))</f>
        <v>14130585516.178699</v>
      </c>
      <c r="DZ30" s="77">
        <f>IF(AB30="","",IF(CA30="","",AB30-AB30+INDEX(gDP!AQ$6:AQ$271,MATCH(totalExpenditure!$A30,gDP!$B$6:$B$271))))</f>
        <v>15221352698.8944</v>
      </c>
      <c r="EA30" s="77">
        <f>IF(AC30="","",IF(CB30="","",AC30-AC30+INDEX(gDP!AR$6:AR$271,MATCH(totalExpenditure!$A30,gDP!$B$6:$B$271))))</f>
        <v>12138243080.625799</v>
      </c>
      <c r="EB30" s="77">
        <f>IF(AD30="","",IF(CC30="","",AD30-AD30+INDEX(gDP!AS$6:AS$271,MATCH(totalExpenditure!$A30,gDP!$B$6:$B$271))))</f>
        <v>12736780455.1539</v>
      </c>
      <c r="EC30" s="77">
        <f>IF(AE30="","",IF(CD30="","",AE30-AE30+INDEX(gDP!AT$6:AT$271,MATCH(totalExpenditure!$A30,gDP!$B$6:$B$271))))</f>
        <v>12354820143.884899</v>
      </c>
      <c r="ED30" s="77">
        <f>IF(AF30="","",IF(CE30="","",AF30-AF30+INDEX(gDP!AU$6:AU$271,MATCH(totalExpenditure!$A30,gDP!$B$6:$B$271))))</f>
        <v>14594900944.7658</v>
      </c>
      <c r="EE30" s="77">
        <f>IF(AG30="","",IF(CF30="","",AG30-AG30+INDEX(gDP!AV$6:AV$271,MATCH(totalExpenditure!$A30,gDP!$B$6:$B$271))))</f>
        <v>17825444724.487801</v>
      </c>
      <c r="EF30" s="77">
        <f>IF(AH30="","",IF(CG30="","",AH30-AH30+INDEX(gDP!AW$6:AW$271,MATCH(totalExpenditure!$A30,gDP!$B$6:$B$271))))</f>
        <v>23141566292.946201</v>
      </c>
      <c r="EG30" s="77">
        <f>IF(AI30="","",IF(CH30="","",AI30-AI30+INDEX(gDP!AX$6:AX$271,MATCH(totalExpenditure!$A30,gDP!$B$6:$B$271))))</f>
        <v>30210091836.829399</v>
      </c>
      <c r="EH30" s="77">
        <f>IF(AJ30="","",IF(CI30="","",AJ30-AJ30+INDEX(gDP!AY$6:AY$271,MATCH(totalExpenditure!$A30,gDP!$B$6:$B$271))))</f>
        <v>36961894281.344398</v>
      </c>
      <c r="EI30" s="77">
        <f>IF(AK30="","",IF(CJ30="","",AK30-AK30+INDEX(gDP!AZ$6:AZ$271,MATCH(totalExpenditure!$A30,gDP!$B$6:$B$271))))</f>
        <v>45275711995.824997</v>
      </c>
      <c r="EJ30" s="77">
        <f>IF(AL30="","",IF(CK30="","",AL30-AL30+INDEX(gDP!BA$6:BA$271,MATCH(totalExpenditure!$A30,gDP!$B$6:$B$271))))</f>
        <v>60752106347.125999</v>
      </c>
      <c r="EK30" s="77">
        <f>IF(AM30="","",IF(CL30="","",AM30-AM30+INDEX(gDP!BB$6:BB$271,MATCH(totalExpenditure!$A30,gDP!$B$6:$B$271))))</f>
        <v>50873167326.041397</v>
      </c>
      <c r="EL30" s="77">
        <f>IF(AN30="","",IF(CM30="","",AN30-AN30+INDEX(gDP!BC$6:BC$271,MATCH(totalExpenditure!$A30,gDP!$B$6:$B$271))))</f>
        <v>57231904542.875504</v>
      </c>
      <c r="EM30" s="77">
        <f>IF(AO30="","",IF(CN30="","",AO30-AO30+INDEX(gDP!BD$6:BD$271,MATCH(totalExpenditure!$A30,gDP!$B$6:$B$271))))</f>
        <v>61762382327.9319</v>
      </c>
      <c r="EN30" s="77">
        <f>IF(AP30="","",IF(CO30="","",AP30-AP30+INDEX(gDP!BE$6:BE$271,MATCH(totalExpenditure!$A30,gDP!$B$6:$B$271))))</f>
        <v>65685890438.892197</v>
      </c>
      <c r="EO30" s="77">
        <f>IF(AQ30="","",IF(CP30="","",AQ30-AQ30+INDEX(gDP!BF$6:BF$271,MATCH(totalExpenditure!$A30,gDP!$B$6:$B$271))))</f>
        <v>75527558966.447296</v>
      </c>
      <c r="EP30" s="77">
        <f>IF(AR30="","",IF(CQ30="","",AR30-AR30+INDEX(gDP!BG$6:BG$271,MATCH(totalExpenditure!$A30,gDP!$B$6:$B$271))))</f>
        <v>78812805039.074295</v>
      </c>
      <c r="EQ30" s="77">
        <f>IF(AS30="","",IF(CR30="","",AS30-AS30+INDEX(gDP!BH$6:BH$271,MATCH(totalExpenditure!$A30,gDP!$B$6:$B$271))))</f>
        <v>56454889146.608803</v>
      </c>
      <c r="ER30" s="77">
        <f>IF(AT30="","",IF(CS30="","",AT30-AT30+INDEX(gDP!BI$6:BI$271,MATCH(totalExpenditure!$A30,gDP!$B$6:$B$271))))</f>
        <v>47723545321.259003</v>
      </c>
      <c r="ES30" s="77">
        <f>IF(AU30="","",IF(CT30="","",AU30-AU30+INDEX(gDP!BJ$6:BJ$271,MATCH(totalExpenditure!$A30,gDP!$B$6:$B$271))))</f>
        <v>54725302249.8088</v>
      </c>
      <c r="ET30" s="77">
        <f>IF(AV30="","",IF(CU30="","",AV30-AV30+INDEX(gDP!BK$6:BK$271,MATCH(totalExpenditure!$A30,gDP!$B$6:$B$271))))</f>
        <v>60031173807.719597</v>
      </c>
      <c r="EU30" s="77">
        <f>IF(AW30="","",IF(CV30="","",AW30-AW30+INDEX(gDP!BL$6:BL$271,MATCH(totalExpenditure!$A30,gDP!$B$6:$B$271))))</f>
        <v>64410122847.3508</v>
      </c>
      <c r="EV30" s="77">
        <f>IF(AX30="","",IF(CW30="","",AX30-AX30+INDEX(gDP!BM$6:BM$271,MATCH(totalExpenditure!$A30,gDP!$B$6:$B$271))))</f>
        <v>61371755326.2351</v>
      </c>
      <c r="EW30" s="77" t="str">
        <f>IF(AY30="","",IF(CX30="","",AY30-AY30+INDEX(gDP!BN$6:BN$271,MATCH(totalExpenditure!$A30,gDP!$B$6:$B$271))))</f>
        <v/>
      </c>
      <c r="EX30" s="77" t="str">
        <f>IF(AZ30="","",IF(CY30="","",AZ30-AZ30+INDEX(gDP!BO$6:BO$271,MATCH(totalExpenditure!$A30,gDP!$B$6:$B$271))))</f>
        <v/>
      </c>
    </row>
    <row r="31" spans="1:154" x14ac:dyDescent="0.35">
      <c r="A31" t="s">
        <v>271</v>
      </c>
      <c r="B31" s="77" t="str">
        <f>IF(INDEX([2]pivotTable!B$3:B$308,MATCH(totalExpenditure!$A31,[2]pivotTable!$A$3:$A$308,0))/100*INDEX(gDP!Q$6:Q$271,MATCH(totalExpenditure!$A31,gDP!$B$6:$B$271))=0,"",INDEX([2]pivotTable!B$3:B$308,MATCH(totalExpenditure!$A31,[2]pivotTable!$A$3:$A$308,0))/100*INDEX(gDP!Q$6:Q$271,MATCH(totalExpenditure!$A31,gDP!$B$6:$B$271)))</f>
        <v/>
      </c>
      <c r="C31" s="77" t="str">
        <f>IF(INDEX([2]pivotTable!C$3:C$308,MATCH(totalExpenditure!$A31,[2]pivotTable!$A$3:$A$308,0))/100*INDEX(gDP!R$6:R$271,MATCH(totalExpenditure!$A31,gDP!$B$6:$B$271))=0,"",INDEX([2]pivotTable!C$3:C$308,MATCH(totalExpenditure!$A31,[2]pivotTable!$A$3:$A$308,0))/100*INDEX(gDP!R$6:R$271,MATCH(totalExpenditure!$A31,gDP!$B$6:$B$271)))</f>
        <v/>
      </c>
      <c r="D31" s="77" t="str">
        <f>IF(INDEX([2]pivotTable!D$3:D$308,MATCH(totalExpenditure!$A31,[2]pivotTable!$A$3:$A$308,0))/100*INDEX(gDP!S$6:S$271,MATCH(totalExpenditure!$A31,gDP!$B$6:$B$271))=0,"",INDEX([2]pivotTable!D$3:D$308,MATCH(totalExpenditure!$A31,[2]pivotTable!$A$3:$A$308,0))/100*INDEX(gDP!S$6:S$271,MATCH(totalExpenditure!$A31,gDP!$B$6:$B$271)))</f>
        <v/>
      </c>
      <c r="E31" s="77" t="str">
        <f>IF(INDEX([2]pivotTable!E$3:E$308,MATCH(totalExpenditure!$A31,[2]pivotTable!$A$3:$A$308,0))/100*INDEX(gDP!T$6:T$271,MATCH(totalExpenditure!$A31,gDP!$B$6:$B$271))=0,"",INDEX([2]pivotTable!E$3:E$308,MATCH(totalExpenditure!$A31,[2]pivotTable!$A$3:$A$308,0))/100*INDEX(gDP!T$6:T$271,MATCH(totalExpenditure!$A31,gDP!$B$6:$B$271)))</f>
        <v/>
      </c>
      <c r="F31" s="77" t="str">
        <f>IF(INDEX([2]pivotTable!F$3:F$308,MATCH(totalExpenditure!$A31,[2]pivotTable!$A$3:$A$308,0))/100*INDEX(gDP!U$6:U$271,MATCH(totalExpenditure!$A31,gDP!$B$6:$B$271))=0,"",INDEX([2]pivotTable!F$3:F$308,MATCH(totalExpenditure!$A31,[2]pivotTable!$A$3:$A$308,0))/100*INDEX(gDP!U$6:U$271,MATCH(totalExpenditure!$A31,gDP!$B$6:$B$271)))</f>
        <v/>
      </c>
      <c r="G31" s="77" t="str">
        <f>IF(INDEX([2]pivotTable!G$3:G$308,MATCH(totalExpenditure!$A31,[2]pivotTable!$A$3:$A$308,0))/100*INDEX(gDP!V$6:V$271,MATCH(totalExpenditure!$A31,gDP!$B$6:$B$271))=0,"",INDEX([2]pivotTable!G$3:G$308,MATCH(totalExpenditure!$A31,[2]pivotTable!$A$3:$A$308,0))/100*INDEX(gDP!V$6:V$271,MATCH(totalExpenditure!$A31,gDP!$B$6:$B$271)))</f>
        <v/>
      </c>
      <c r="H31" s="77" t="str">
        <f>IF(INDEX([2]pivotTable!H$3:H$308,MATCH(totalExpenditure!$A31,[2]pivotTable!$A$3:$A$308,0))/100*INDEX(gDP!W$6:W$271,MATCH(totalExpenditure!$A31,gDP!$B$6:$B$271))=0,"",INDEX([2]pivotTable!H$3:H$308,MATCH(totalExpenditure!$A31,[2]pivotTable!$A$3:$A$308,0))/100*INDEX(gDP!W$6:W$271,MATCH(totalExpenditure!$A31,gDP!$B$6:$B$271)))</f>
        <v/>
      </c>
      <c r="I31" s="77" t="str">
        <f>IF(INDEX([2]pivotTable!I$3:I$308,MATCH(totalExpenditure!$A31,[2]pivotTable!$A$3:$A$308,0))/100*INDEX(gDP!X$6:X$271,MATCH(totalExpenditure!$A31,gDP!$B$6:$B$271))=0,"",INDEX([2]pivotTable!I$3:I$308,MATCH(totalExpenditure!$A31,[2]pivotTable!$A$3:$A$308,0))/100*INDEX(gDP!X$6:X$271,MATCH(totalExpenditure!$A31,gDP!$B$6:$B$271)))</f>
        <v/>
      </c>
      <c r="J31" s="77" t="str">
        <f>IF(INDEX([2]pivotTable!J$3:J$308,MATCH(totalExpenditure!$A31,[2]pivotTable!$A$3:$A$308,0))/100*INDEX(gDP!Y$6:Y$271,MATCH(totalExpenditure!$A31,gDP!$B$6:$B$271))=0,"",INDEX([2]pivotTable!J$3:J$308,MATCH(totalExpenditure!$A31,[2]pivotTable!$A$3:$A$308,0))/100*INDEX(gDP!Y$6:Y$271,MATCH(totalExpenditure!$A31,gDP!$B$6:$B$271)))</f>
        <v/>
      </c>
      <c r="K31" s="77" t="str">
        <f>IF(INDEX([2]pivotTable!K$3:K$308,MATCH(totalExpenditure!$A31,[2]pivotTable!$A$3:$A$308,0))/100*INDEX(gDP!Z$6:Z$271,MATCH(totalExpenditure!$A31,gDP!$B$6:$B$271))=0,"",INDEX([2]pivotTable!K$3:K$308,MATCH(totalExpenditure!$A31,[2]pivotTable!$A$3:$A$308,0))/100*INDEX(gDP!Z$6:Z$271,MATCH(totalExpenditure!$A31,gDP!$B$6:$B$271)))</f>
        <v/>
      </c>
      <c r="L31" s="77" t="str">
        <f>IF(INDEX([2]pivotTable!L$3:L$308,MATCH(totalExpenditure!$A31,[2]pivotTable!$A$3:$A$308,0))/100*INDEX(gDP!AA$6:AA$271,MATCH(totalExpenditure!$A31,gDP!$B$6:$B$271))=0,"",INDEX([2]pivotTable!L$3:L$308,MATCH(totalExpenditure!$A31,[2]pivotTable!$A$3:$A$308,0))/100*INDEX(gDP!AA$6:AA$271,MATCH(totalExpenditure!$A31,gDP!$B$6:$B$271)))</f>
        <v/>
      </c>
      <c r="M31" s="77" t="str">
        <f>IF(INDEX([2]pivotTable!M$3:M$308,MATCH(totalExpenditure!$A31,[2]pivotTable!$A$3:$A$308,0))/100*INDEX(gDP!AB$6:AB$271,MATCH(totalExpenditure!$A31,gDP!$B$6:$B$271))=0,"",INDEX([2]pivotTable!M$3:M$308,MATCH(totalExpenditure!$A31,[2]pivotTable!$A$3:$A$308,0))/100*INDEX(gDP!AB$6:AB$271,MATCH(totalExpenditure!$A31,gDP!$B$6:$B$271)))</f>
        <v/>
      </c>
      <c r="N31" s="77" t="str">
        <f>IF(INDEX([2]pivotTable!N$3:N$308,MATCH(totalExpenditure!$A31,[2]pivotTable!$A$3:$A$308,0))/100*INDEX(gDP!AC$6:AC$271,MATCH(totalExpenditure!$A31,gDP!$B$6:$B$271))=0,"",INDEX([2]pivotTable!N$3:N$308,MATCH(totalExpenditure!$A31,[2]pivotTable!$A$3:$A$308,0))/100*INDEX(gDP!AC$6:AC$271,MATCH(totalExpenditure!$A31,gDP!$B$6:$B$271)))</f>
        <v/>
      </c>
      <c r="O31" s="77" t="str">
        <f>IF(INDEX([2]pivotTable!O$3:O$308,MATCH(totalExpenditure!$A31,[2]pivotTable!$A$3:$A$308,0))/100*INDEX(gDP!AD$6:AD$271,MATCH(totalExpenditure!$A31,gDP!$B$6:$B$271))=0,"",INDEX([2]pivotTable!O$3:O$308,MATCH(totalExpenditure!$A31,[2]pivotTable!$A$3:$A$308,0))/100*INDEX(gDP!AD$6:AD$271,MATCH(totalExpenditure!$A31,gDP!$B$6:$B$271)))</f>
        <v/>
      </c>
      <c r="P31" s="77" t="str">
        <f>IF(INDEX([2]pivotTable!P$3:P$308,MATCH(totalExpenditure!$A31,[2]pivotTable!$A$3:$A$308,0))/100*INDEX(gDP!AE$6:AE$271,MATCH(totalExpenditure!$A31,gDP!$B$6:$B$271))=0,"",INDEX([2]pivotTable!P$3:P$308,MATCH(totalExpenditure!$A31,[2]pivotTable!$A$3:$A$308,0))/100*INDEX(gDP!AE$6:AE$271,MATCH(totalExpenditure!$A31,gDP!$B$6:$B$271)))</f>
        <v/>
      </c>
      <c r="Q31" s="77" t="str">
        <f>IF(INDEX([2]pivotTable!Q$3:Q$308,MATCH(totalExpenditure!$A31,[2]pivotTable!$A$3:$A$308,0))/100*INDEX(gDP!AF$6:AF$271,MATCH(totalExpenditure!$A31,gDP!$B$6:$B$271))=0,"",INDEX([2]pivotTable!Q$3:Q$308,MATCH(totalExpenditure!$A31,[2]pivotTable!$A$3:$A$308,0))/100*INDEX(gDP!AF$6:AF$271,MATCH(totalExpenditure!$A31,gDP!$B$6:$B$271)))</f>
        <v/>
      </c>
      <c r="R31" s="77" t="str">
        <f>IF(INDEX([2]pivotTable!R$3:R$308,MATCH(totalExpenditure!$A31,[2]pivotTable!$A$3:$A$308,0))/100*INDEX(gDP!AG$6:AG$271,MATCH(totalExpenditure!$A31,gDP!$B$6:$B$271))=0,"",INDEX([2]pivotTable!R$3:R$308,MATCH(totalExpenditure!$A31,[2]pivotTable!$A$3:$A$308,0))/100*INDEX(gDP!AG$6:AG$271,MATCH(totalExpenditure!$A31,gDP!$B$6:$B$271)))</f>
        <v/>
      </c>
      <c r="S31" s="77" t="str">
        <f>IF(INDEX([2]pivotTable!S$3:S$308,MATCH(totalExpenditure!$A31,[2]pivotTable!$A$3:$A$308,0))/100*INDEX(gDP!AH$6:AH$271,MATCH(totalExpenditure!$A31,gDP!$B$6:$B$271))=0,"",INDEX([2]pivotTable!S$3:S$308,MATCH(totalExpenditure!$A31,[2]pivotTable!$A$3:$A$308,0))/100*INDEX(gDP!AH$6:AH$271,MATCH(totalExpenditure!$A31,gDP!$B$6:$B$271)))</f>
        <v/>
      </c>
      <c r="T31" s="77">
        <f>IF(INDEX([2]pivotTable!T$3:T$308,MATCH(totalExpenditure!$A31,[2]pivotTable!$A$3:$A$308,0))/100*INDEX(gDP!AI$6:AI$271,MATCH(totalExpenditure!$A31,gDP!$B$6:$B$271))=0,"",INDEX([2]pivotTable!T$3:T$308,MATCH(totalExpenditure!$A31,[2]pivotTable!$A$3:$A$308,0))/100*INDEX(gDP!AI$6:AI$271,MATCH(totalExpenditure!$A31,gDP!$B$6:$B$271)))</f>
        <v>6493667.7497257823</v>
      </c>
      <c r="U31" s="77">
        <f>IF(INDEX([2]pivotTable!U$3:U$308,MATCH(totalExpenditure!$A31,[2]pivotTable!$A$3:$A$308,0))/100*INDEX(gDP!AJ$6:AJ$271,MATCH(totalExpenditure!$A31,gDP!$B$6:$B$271))=0,"",INDEX([2]pivotTable!U$3:U$308,MATCH(totalExpenditure!$A31,[2]pivotTable!$A$3:$A$308,0))/100*INDEX(gDP!AJ$6:AJ$271,MATCH(totalExpenditure!$A31,gDP!$B$6:$B$271)))</f>
        <v>6247244.8189783804</v>
      </c>
      <c r="V31" s="77">
        <f>IF(INDEX([2]pivotTable!V$3:V$308,MATCH(totalExpenditure!$A31,[2]pivotTable!$A$3:$A$308,0))/100*INDEX(gDP!AK$6:AK$271,MATCH(totalExpenditure!$A31,gDP!$B$6:$B$271))=0,"",INDEX([2]pivotTable!V$3:V$308,MATCH(totalExpenditure!$A31,[2]pivotTable!$A$3:$A$308,0))/100*INDEX(gDP!AK$6:AK$271,MATCH(totalExpenditure!$A31,gDP!$B$6:$B$271)))</f>
        <v>7352426.7834032541</v>
      </c>
      <c r="W31" s="77">
        <f>IF(INDEX([2]pivotTable!W$3:W$308,MATCH(totalExpenditure!$A31,[2]pivotTable!$A$3:$A$308,0))/100*INDEX(gDP!AL$6:AL$271,MATCH(totalExpenditure!$A31,gDP!$B$6:$B$271))=0,"",INDEX([2]pivotTable!W$3:W$308,MATCH(totalExpenditure!$A31,[2]pivotTable!$A$3:$A$308,0))/100*INDEX(gDP!AL$6:AL$271,MATCH(totalExpenditure!$A31,gDP!$B$6:$B$271)))</f>
        <v>8475212.0482031796</v>
      </c>
      <c r="X31" s="77">
        <f>IF(INDEX([2]pivotTable!X$3:X$308,MATCH(totalExpenditure!$A31,[2]pivotTable!$A$3:$A$308,0))/100*INDEX(gDP!AM$6:AM$271,MATCH(totalExpenditure!$A31,gDP!$B$6:$B$271))=0,"",INDEX([2]pivotTable!X$3:X$308,MATCH(totalExpenditure!$A31,[2]pivotTable!$A$3:$A$308,0))/100*INDEX(gDP!AM$6:AM$271,MATCH(totalExpenditure!$A31,gDP!$B$6:$B$271)))</f>
        <v>11159917.887475876</v>
      </c>
      <c r="Y31" s="77">
        <f>IF(INDEX([2]pivotTable!Y$3:Y$308,MATCH(totalExpenditure!$A31,[2]pivotTable!$A$3:$A$308,0))/100*INDEX(gDP!AN$6:AN$271,MATCH(totalExpenditure!$A31,gDP!$B$6:$B$271))=0,"",INDEX([2]pivotTable!Y$3:Y$308,MATCH(totalExpenditure!$A31,[2]pivotTable!$A$3:$A$308,0))/100*INDEX(gDP!AN$6:AN$271,MATCH(totalExpenditure!$A31,gDP!$B$6:$B$271)))</f>
        <v>10451092.738928832</v>
      </c>
      <c r="Z31" s="77">
        <f>IF(INDEX([2]pivotTable!Z$3:Z$308,MATCH(totalExpenditure!$A31,[2]pivotTable!$A$3:$A$308,0))/100*INDEX(gDP!AO$6:AO$271,MATCH(totalExpenditure!$A31,gDP!$B$6:$B$271))=0,"",INDEX([2]pivotTable!Z$3:Z$308,MATCH(totalExpenditure!$A31,[2]pivotTable!$A$3:$A$308,0))/100*INDEX(gDP!AO$6:AO$271,MATCH(totalExpenditure!$A31,gDP!$B$6:$B$271)))</f>
        <v>10517745.433183597</v>
      </c>
      <c r="AA31" s="77" t="str">
        <f>IF(INDEX([2]pivotTable!AA$3:AA$308,MATCH(totalExpenditure!$A31,[2]pivotTable!$A$3:$A$308,0))/100*INDEX(gDP!AP$6:AP$271,MATCH(totalExpenditure!$A31,gDP!$B$6:$B$271))=0,"",INDEX([2]pivotTable!AA$3:AA$308,MATCH(totalExpenditure!$A31,[2]pivotTable!$A$3:$A$308,0))/100*INDEX(gDP!AP$6:AP$271,MATCH(totalExpenditure!$A31,gDP!$B$6:$B$271)))</f>
        <v/>
      </c>
      <c r="AB31" s="77" t="str">
        <f>IF(INDEX([2]pivotTable!AB$3:AB$308,MATCH(totalExpenditure!$A31,[2]pivotTable!$A$3:$A$308,0))/100*INDEX(gDP!AQ$6:AQ$271,MATCH(totalExpenditure!$A31,gDP!$B$6:$B$271))=0,"",INDEX([2]pivotTable!AB$3:AB$308,MATCH(totalExpenditure!$A31,[2]pivotTable!$A$3:$A$308,0))/100*INDEX(gDP!AQ$6:AQ$271,MATCH(totalExpenditure!$A31,gDP!$B$6:$B$271)))</f>
        <v/>
      </c>
      <c r="AC31" s="77" t="str">
        <f>IF(INDEX([2]pivotTable!AC$3:AC$308,MATCH(totalExpenditure!$A31,[2]pivotTable!$A$3:$A$308,0))/100*INDEX(gDP!AR$6:AR$271,MATCH(totalExpenditure!$A31,gDP!$B$6:$B$271))=0,"",INDEX([2]pivotTable!AC$3:AC$308,MATCH(totalExpenditure!$A31,[2]pivotTable!$A$3:$A$308,0))/100*INDEX(gDP!AR$6:AR$271,MATCH(totalExpenditure!$A31,gDP!$B$6:$B$271)))</f>
        <v/>
      </c>
      <c r="AD31" s="77" t="str">
        <f>IF(INDEX([2]pivotTable!AD$3:AD$308,MATCH(totalExpenditure!$A31,[2]pivotTable!$A$3:$A$308,0))/100*INDEX(gDP!AS$6:AS$271,MATCH(totalExpenditure!$A31,gDP!$B$6:$B$271))=0,"",INDEX([2]pivotTable!AD$3:AD$308,MATCH(totalExpenditure!$A31,[2]pivotTable!$A$3:$A$308,0))/100*INDEX(gDP!AS$6:AS$271,MATCH(totalExpenditure!$A31,gDP!$B$6:$B$271)))</f>
        <v/>
      </c>
      <c r="AE31" s="77" t="str">
        <f>IF(INDEX([2]pivotTable!AE$3:AE$308,MATCH(totalExpenditure!$A31,[2]pivotTable!$A$3:$A$308,0))/100*INDEX(gDP!AT$6:AT$271,MATCH(totalExpenditure!$A31,gDP!$B$6:$B$271))=0,"",INDEX([2]pivotTable!AE$3:AE$308,MATCH(totalExpenditure!$A31,[2]pivotTable!$A$3:$A$308,0))/100*INDEX(gDP!AT$6:AT$271,MATCH(totalExpenditure!$A31,gDP!$B$6:$B$271)))</f>
        <v/>
      </c>
      <c r="AF31" s="77" t="str">
        <f>IF(INDEX([2]pivotTable!AF$3:AF$308,MATCH(totalExpenditure!$A31,[2]pivotTable!$A$3:$A$308,0))/100*INDEX(gDP!AU$6:AU$271,MATCH(totalExpenditure!$A31,gDP!$B$6:$B$271))=0,"",INDEX([2]pivotTable!AF$3:AF$308,MATCH(totalExpenditure!$A31,[2]pivotTable!$A$3:$A$308,0))/100*INDEX(gDP!AU$6:AU$271,MATCH(totalExpenditure!$A31,gDP!$B$6:$B$271)))</f>
        <v/>
      </c>
      <c r="AG31" s="77" t="str">
        <f>IF(INDEX([2]pivotTable!AG$3:AG$308,MATCH(totalExpenditure!$A31,[2]pivotTable!$A$3:$A$308,0))/100*INDEX(gDP!AV$6:AV$271,MATCH(totalExpenditure!$A31,gDP!$B$6:$B$271))=0,"",INDEX([2]pivotTable!AG$3:AG$308,MATCH(totalExpenditure!$A31,[2]pivotTable!$A$3:$A$308,0))/100*INDEX(gDP!AV$6:AV$271,MATCH(totalExpenditure!$A31,gDP!$B$6:$B$271)))</f>
        <v/>
      </c>
      <c r="AH31" s="77" t="str">
        <f>IF(INDEX([2]pivotTable!AH$3:AH$308,MATCH(totalExpenditure!$A31,[2]pivotTable!$A$3:$A$308,0))/100*INDEX(gDP!AW$6:AW$271,MATCH(totalExpenditure!$A31,gDP!$B$6:$B$271))=0,"",INDEX([2]pivotTable!AH$3:AH$308,MATCH(totalExpenditure!$A31,[2]pivotTable!$A$3:$A$308,0))/100*INDEX(gDP!AW$6:AW$271,MATCH(totalExpenditure!$A31,gDP!$B$6:$B$271)))</f>
        <v/>
      </c>
      <c r="AI31" s="77" t="str">
        <f>IF(INDEX([2]pivotTable!AI$3:AI$308,MATCH(totalExpenditure!$A31,[2]pivotTable!$A$3:$A$308,0))/100*INDEX(gDP!AX$6:AX$271,MATCH(totalExpenditure!$A31,gDP!$B$6:$B$271))=0,"",INDEX([2]pivotTable!AI$3:AI$308,MATCH(totalExpenditure!$A31,[2]pivotTable!$A$3:$A$308,0))/100*INDEX(gDP!AX$6:AX$271,MATCH(totalExpenditure!$A31,gDP!$B$6:$B$271)))</f>
        <v/>
      </c>
      <c r="AJ31" s="77" t="str">
        <f>IF(INDEX([2]pivotTable!AJ$3:AJ$308,MATCH(totalExpenditure!$A31,[2]pivotTable!$A$3:$A$308,0))/100*INDEX(gDP!AY$6:AY$271,MATCH(totalExpenditure!$A31,gDP!$B$6:$B$271))=0,"",INDEX([2]pivotTable!AJ$3:AJ$308,MATCH(totalExpenditure!$A31,[2]pivotTable!$A$3:$A$308,0))/100*INDEX(gDP!AY$6:AY$271,MATCH(totalExpenditure!$A31,gDP!$B$6:$B$271)))</f>
        <v/>
      </c>
      <c r="AK31" s="77" t="str">
        <f>IF(INDEX([2]pivotTable!AK$3:AK$308,MATCH(totalExpenditure!$A31,[2]pivotTable!$A$3:$A$308,0))/100*INDEX(gDP!AZ$6:AZ$271,MATCH(totalExpenditure!$A31,gDP!$B$6:$B$271))=0,"",INDEX([2]pivotTable!AK$3:AK$308,MATCH(totalExpenditure!$A31,[2]pivotTable!$A$3:$A$308,0))/100*INDEX(gDP!AZ$6:AZ$271,MATCH(totalExpenditure!$A31,gDP!$B$6:$B$271)))</f>
        <v/>
      </c>
      <c r="AL31" s="77" t="str">
        <f>IF(INDEX([2]pivotTable!AL$3:AL$308,MATCH(totalExpenditure!$A31,[2]pivotTable!$A$3:$A$308,0))/100*INDEX(gDP!BA$6:BA$271,MATCH(totalExpenditure!$A31,gDP!$B$6:$B$271))=0,"",INDEX([2]pivotTable!AL$3:AL$308,MATCH(totalExpenditure!$A31,[2]pivotTable!$A$3:$A$308,0))/100*INDEX(gDP!BA$6:BA$271,MATCH(totalExpenditure!$A31,gDP!$B$6:$B$271)))</f>
        <v/>
      </c>
      <c r="AM31" s="77" t="str">
        <f>IF(INDEX([2]pivotTable!AM$3:AM$308,MATCH(totalExpenditure!$A31,[2]pivotTable!$A$3:$A$308,0))/100*INDEX(gDP!BB$6:BB$271,MATCH(totalExpenditure!$A31,gDP!$B$6:$B$271))=0,"",INDEX([2]pivotTable!AM$3:AM$308,MATCH(totalExpenditure!$A31,[2]pivotTable!$A$3:$A$308,0))/100*INDEX(gDP!BB$6:BB$271,MATCH(totalExpenditure!$A31,gDP!$B$6:$B$271)))</f>
        <v/>
      </c>
      <c r="AN31" s="77" t="str">
        <f>IF(INDEX([2]pivotTable!AN$3:AN$308,MATCH(totalExpenditure!$A31,[2]pivotTable!$A$3:$A$308,0))/100*INDEX(gDP!BC$6:BC$271,MATCH(totalExpenditure!$A31,gDP!$B$6:$B$271))=0,"",INDEX([2]pivotTable!AN$3:AN$308,MATCH(totalExpenditure!$A31,[2]pivotTable!$A$3:$A$308,0))/100*INDEX(gDP!BC$6:BC$271,MATCH(totalExpenditure!$A31,gDP!$B$6:$B$271)))</f>
        <v/>
      </c>
      <c r="AO31" s="77" t="str">
        <f>IF(INDEX([2]pivotTable!AO$3:AO$308,MATCH(totalExpenditure!$A31,[2]pivotTable!$A$3:$A$308,0))/100*INDEX(gDP!BD$6:BD$271,MATCH(totalExpenditure!$A31,gDP!$B$6:$B$271))=0,"",INDEX([2]pivotTable!AO$3:AO$308,MATCH(totalExpenditure!$A31,[2]pivotTable!$A$3:$A$308,0))/100*INDEX(gDP!BD$6:BD$271,MATCH(totalExpenditure!$A31,gDP!$B$6:$B$271)))</f>
        <v/>
      </c>
      <c r="AP31" s="77" t="str">
        <f>IF(INDEX([2]pivotTable!AP$3:AP$308,MATCH(totalExpenditure!$A31,[2]pivotTable!$A$3:$A$308,0))/100*INDEX(gDP!BE$6:BE$271,MATCH(totalExpenditure!$A31,gDP!$B$6:$B$271))=0,"",INDEX([2]pivotTable!AP$3:AP$308,MATCH(totalExpenditure!$A31,[2]pivotTable!$A$3:$A$308,0))/100*INDEX(gDP!BE$6:BE$271,MATCH(totalExpenditure!$A31,gDP!$B$6:$B$271)))</f>
        <v/>
      </c>
      <c r="AQ31" s="77" t="str">
        <f>IF(INDEX([2]pivotTable!AQ$3:AQ$308,MATCH(totalExpenditure!$A31,[2]pivotTable!$A$3:$A$308,0))/100*INDEX(gDP!BF$6:BF$271,MATCH(totalExpenditure!$A31,gDP!$B$6:$B$271))=0,"",INDEX([2]pivotTable!AQ$3:AQ$308,MATCH(totalExpenditure!$A31,[2]pivotTable!$A$3:$A$308,0))/100*INDEX(gDP!BF$6:BF$271,MATCH(totalExpenditure!$A31,gDP!$B$6:$B$271)))</f>
        <v/>
      </c>
      <c r="AR31" s="77" t="str">
        <f>IF(INDEX([2]pivotTable!AR$3:AR$308,MATCH(totalExpenditure!$A31,[2]pivotTable!$A$3:$A$308,0))/100*INDEX(gDP!BG$6:BG$271,MATCH(totalExpenditure!$A31,gDP!$B$6:$B$271))=0,"",INDEX([2]pivotTable!AR$3:AR$308,MATCH(totalExpenditure!$A31,[2]pivotTable!$A$3:$A$308,0))/100*INDEX(gDP!BG$6:BG$271,MATCH(totalExpenditure!$A31,gDP!$B$6:$B$271)))</f>
        <v/>
      </c>
      <c r="AS31" s="77" t="str">
        <f>IF(INDEX([2]pivotTable!AS$3:AS$308,MATCH(totalExpenditure!$A31,[2]pivotTable!$A$3:$A$308,0))/100*INDEX(gDP!BH$6:BH$271,MATCH(totalExpenditure!$A31,gDP!$B$6:$B$271))=0,"",INDEX([2]pivotTable!AS$3:AS$308,MATCH(totalExpenditure!$A31,[2]pivotTable!$A$3:$A$308,0))/100*INDEX(gDP!BH$6:BH$271,MATCH(totalExpenditure!$A31,gDP!$B$6:$B$271)))</f>
        <v/>
      </c>
      <c r="AT31" s="77" t="str">
        <f>IF(INDEX([2]pivotTable!AT$3:AT$308,MATCH(totalExpenditure!$A31,[2]pivotTable!$A$3:$A$308,0))/100*INDEX(gDP!BI$6:BI$271,MATCH(totalExpenditure!$A31,gDP!$B$6:$B$271))=0,"",INDEX([2]pivotTable!AT$3:AT$308,MATCH(totalExpenditure!$A31,[2]pivotTable!$A$3:$A$308,0))/100*INDEX(gDP!BI$6:BI$271,MATCH(totalExpenditure!$A31,gDP!$B$6:$B$271)))</f>
        <v/>
      </c>
      <c r="AU31" s="77" t="str">
        <f>IF(INDEX([2]pivotTable!AU$3:AU$308,MATCH(totalExpenditure!$A31,[2]pivotTable!$A$3:$A$308,0))/100*INDEX(gDP!BJ$6:BJ$271,MATCH(totalExpenditure!$A31,gDP!$B$6:$B$271))=0,"",INDEX([2]pivotTable!AU$3:AU$308,MATCH(totalExpenditure!$A31,[2]pivotTable!$A$3:$A$308,0))/100*INDEX(gDP!BJ$6:BJ$271,MATCH(totalExpenditure!$A31,gDP!$B$6:$B$271)))</f>
        <v/>
      </c>
      <c r="AV31" s="77" t="str">
        <f>IF(INDEX([2]pivotTable!AV$3:AV$308,MATCH(totalExpenditure!$A31,[2]pivotTable!$A$3:$A$308,0))/100*INDEX(gDP!BK$6:BK$271,MATCH(totalExpenditure!$A31,gDP!$B$6:$B$271))=0,"",INDEX([2]pivotTable!AV$3:AV$308,MATCH(totalExpenditure!$A31,[2]pivotTable!$A$3:$A$308,0))/100*INDEX(gDP!BK$6:BK$271,MATCH(totalExpenditure!$A31,gDP!$B$6:$B$271)))</f>
        <v/>
      </c>
      <c r="AW31" s="77" t="str">
        <f>IF(INDEX([2]pivotTable!AW$3:AW$308,MATCH(totalExpenditure!$A31,[2]pivotTable!$A$3:$A$308,0))/100*INDEX(gDP!BL$6:BL$271,MATCH(totalExpenditure!$A31,gDP!$B$6:$B$271))=0,"",INDEX([2]pivotTable!AW$3:AW$308,MATCH(totalExpenditure!$A31,[2]pivotTable!$A$3:$A$308,0))/100*INDEX(gDP!BL$6:BL$271,MATCH(totalExpenditure!$A31,gDP!$B$6:$B$271)))</f>
        <v/>
      </c>
      <c r="AX31" s="77" t="str">
        <f>IF(INDEX([2]pivotTable!AX$3:AX$308,MATCH(totalExpenditure!$A31,[2]pivotTable!$A$3:$A$308,0))/100*INDEX(gDP!BM$6:BM$271,MATCH(totalExpenditure!$A31,gDP!$B$6:$B$271))=0,"",INDEX([2]pivotTable!AX$3:AX$308,MATCH(totalExpenditure!$A31,[2]pivotTable!$A$3:$A$308,0))/100*INDEX(gDP!BM$6:BM$271,MATCH(totalExpenditure!$A31,gDP!$B$6:$B$271)))</f>
        <v/>
      </c>
      <c r="AY31" s="77" t="str">
        <f>IF(INDEX([2]pivotTable!AY$3:AY$308,MATCH(totalExpenditure!$A31,[2]pivotTable!$A$3:$A$308,0))/100*INDEX(gDP!BN$6:BN$271,MATCH(totalExpenditure!$A31,gDP!$B$6:$B$271))=0,"",INDEX([2]pivotTable!AY$3:AY$308,MATCH(totalExpenditure!$A31,[2]pivotTable!$A$3:$A$308,0))/100*INDEX(gDP!BN$6:BN$271,MATCH(totalExpenditure!$A31,gDP!$B$6:$B$271)))</f>
        <v/>
      </c>
      <c r="AZ31" s="77" t="str">
        <f>IF(INDEX([2]pivotTable!AZ$3:AZ$308,MATCH(totalExpenditure!$A31,[2]pivotTable!$A$3:$A$308,0))/100*INDEX(gDP!BO$6:BO$271,MATCH(totalExpenditure!$A31,gDP!$B$6:$B$271))=0,"",INDEX([2]pivotTable!AZ$3:AZ$308,MATCH(totalExpenditure!$A31,[2]pivotTable!$A$3:$A$308,0))/100*INDEX(gDP!BO$6:BO$271,MATCH(totalExpenditure!$A31,gDP!$B$6:$B$271)))</f>
        <v/>
      </c>
      <c r="BA31" s="77" t="str">
        <f>IF(INDEX([2]pivotTable!B$310:B$615,MATCH(totalExpenditure!$A31,[2]pivotTable!$A$310:$A$615,0))/100*INDEX(gDP!Q$6:Q$271,MATCH(totalExpenditure!$A31,gDP!$B$6:$B$271))=0,"",INDEX([2]pivotTable!B$310:B$615,MATCH(totalExpenditure!$A31,[2]pivotTable!$A$310:$A$615,0))/100*INDEX(gDP!Q$6:Q$271,MATCH(totalExpenditure!$A31,gDP!$B$6:$B$271)))</f>
        <v/>
      </c>
      <c r="BB31" s="77" t="str">
        <f>IF(INDEX([2]pivotTable!C$310:C$615,MATCH(totalExpenditure!$A31,[2]pivotTable!$A$310:$A$615,0))/100*INDEX(gDP!R$6:R$271,MATCH(totalExpenditure!$A31,gDP!$B$6:$B$271))=0,"",INDEX([2]pivotTable!C$310:C$615,MATCH(totalExpenditure!$A31,[2]pivotTable!$A$310:$A$615,0))/100*INDEX(gDP!R$6:R$271,MATCH(totalExpenditure!$A31,gDP!$B$6:$B$271)))</f>
        <v/>
      </c>
      <c r="BC31" s="77" t="str">
        <f>IF(INDEX([2]pivotTable!D$310:D$615,MATCH(totalExpenditure!$A31,[2]pivotTable!$A$310:$A$615,0))/100*INDEX(gDP!S$6:S$271,MATCH(totalExpenditure!$A31,gDP!$B$6:$B$271))=0,"",INDEX([2]pivotTable!D$310:D$615,MATCH(totalExpenditure!$A31,[2]pivotTable!$A$310:$A$615,0))/100*INDEX(gDP!S$6:S$271,MATCH(totalExpenditure!$A31,gDP!$B$6:$B$271)))</f>
        <v/>
      </c>
      <c r="BD31" s="77" t="str">
        <f>IF(INDEX([2]pivotTable!E$310:E$615,MATCH(totalExpenditure!$A31,[2]pivotTable!$A$310:$A$615,0))/100*INDEX(gDP!T$6:T$271,MATCH(totalExpenditure!$A31,gDP!$B$6:$B$271))=0,"",INDEX([2]pivotTable!E$310:E$615,MATCH(totalExpenditure!$A31,[2]pivotTable!$A$310:$A$615,0))/100*INDEX(gDP!T$6:T$271,MATCH(totalExpenditure!$A31,gDP!$B$6:$B$271)))</f>
        <v/>
      </c>
      <c r="BE31" s="77" t="str">
        <f>IF(INDEX([2]pivotTable!F$310:F$615,MATCH(totalExpenditure!$A31,[2]pivotTable!$A$310:$A$615,0))/100*INDEX(gDP!U$6:U$271,MATCH(totalExpenditure!$A31,gDP!$B$6:$B$271))=0,"",INDEX([2]pivotTable!F$310:F$615,MATCH(totalExpenditure!$A31,[2]pivotTable!$A$310:$A$615,0))/100*INDEX(gDP!U$6:U$271,MATCH(totalExpenditure!$A31,gDP!$B$6:$B$271)))</f>
        <v/>
      </c>
      <c r="BF31" s="77" t="str">
        <f>IF(INDEX([2]pivotTable!G$310:G$615,MATCH(totalExpenditure!$A31,[2]pivotTable!$A$310:$A$615,0))/100*INDEX(gDP!V$6:V$271,MATCH(totalExpenditure!$A31,gDP!$B$6:$B$271))=0,"",INDEX([2]pivotTable!G$310:G$615,MATCH(totalExpenditure!$A31,[2]pivotTable!$A$310:$A$615,0))/100*INDEX(gDP!V$6:V$271,MATCH(totalExpenditure!$A31,gDP!$B$6:$B$271)))</f>
        <v/>
      </c>
      <c r="BG31" s="77" t="str">
        <f>IF(INDEX([2]pivotTable!H$310:H$615,MATCH(totalExpenditure!$A31,[2]pivotTable!$A$310:$A$615,0))/100*INDEX(gDP!W$6:W$271,MATCH(totalExpenditure!$A31,gDP!$B$6:$B$271))=0,"",INDEX([2]pivotTable!H$310:H$615,MATCH(totalExpenditure!$A31,[2]pivotTable!$A$310:$A$615,0))/100*INDEX(gDP!W$6:W$271,MATCH(totalExpenditure!$A31,gDP!$B$6:$B$271)))</f>
        <v/>
      </c>
      <c r="BH31" s="77" t="str">
        <f>IF(INDEX([2]pivotTable!I$310:I$615,MATCH(totalExpenditure!$A31,[2]pivotTable!$A$310:$A$615,0))/100*INDEX(gDP!X$6:X$271,MATCH(totalExpenditure!$A31,gDP!$B$6:$B$271))=0,"",INDEX([2]pivotTable!I$310:I$615,MATCH(totalExpenditure!$A31,[2]pivotTable!$A$310:$A$615,0))/100*INDEX(gDP!X$6:X$271,MATCH(totalExpenditure!$A31,gDP!$B$6:$B$271)))</f>
        <v/>
      </c>
      <c r="BI31" s="77" t="str">
        <f>IF(INDEX([2]pivotTable!J$310:J$615,MATCH(totalExpenditure!$A31,[2]pivotTable!$A$310:$A$615,0))/100*INDEX(gDP!Y$6:Y$271,MATCH(totalExpenditure!$A31,gDP!$B$6:$B$271))=0,"",INDEX([2]pivotTable!J$310:J$615,MATCH(totalExpenditure!$A31,[2]pivotTable!$A$310:$A$615,0))/100*INDEX(gDP!Y$6:Y$271,MATCH(totalExpenditure!$A31,gDP!$B$6:$B$271)))</f>
        <v/>
      </c>
      <c r="BJ31" s="77" t="str">
        <f>IF(INDEX([2]pivotTable!K$310:K$615,MATCH(totalExpenditure!$A31,[2]pivotTable!$A$310:$A$615,0))/100*INDEX(gDP!Z$6:Z$271,MATCH(totalExpenditure!$A31,gDP!$B$6:$B$271))=0,"",INDEX([2]pivotTable!K$310:K$615,MATCH(totalExpenditure!$A31,[2]pivotTable!$A$310:$A$615,0))/100*INDEX(gDP!Z$6:Z$271,MATCH(totalExpenditure!$A31,gDP!$B$6:$B$271)))</f>
        <v/>
      </c>
      <c r="BK31" s="77" t="str">
        <f>IF(INDEX([2]pivotTable!L$310:L$615,MATCH(totalExpenditure!$A31,[2]pivotTable!$A$310:$A$615,0))/100*INDEX(gDP!AA$6:AA$271,MATCH(totalExpenditure!$A31,gDP!$B$6:$B$271))=0,"",INDEX([2]pivotTable!L$310:L$615,MATCH(totalExpenditure!$A31,[2]pivotTable!$A$310:$A$615,0))/100*INDEX(gDP!AA$6:AA$271,MATCH(totalExpenditure!$A31,gDP!$B$6:$B$271)))</f>
        <v/>
      </c>
      <c r="BL31" s="77" t="str">
        <f>IF(INDEX([2]pivotTable!M$310:M$615,MATCH(totalExpenditure!$A31,[2]pivotTable!$A$310:$A$615,0))/100*INDEX(gDP!AB$6:AB$271,MATCH(totalExpenditure!$A31,gDP!$B$6:$B$271))=0,"",INDEX([2]pivotTable!M$310:M$615,MATCH(totalExpenditure!$A31,[2]pivotTable!$A$310:$A$615,0))/100*INDEX(gDP!AB$6:AB$271,MATCH(totalExpenditure!$A31,gDP!$B$6:$B$271)))</f>
        <v/>
      </c>
      <c r="BM31" s="77" t="str">
        <f>IF(INDEX([2]pivotTable!N$310:N$615,MATCH(totalExpenditure!$A31,[2]pivotTable!$A$310:$A$615,0))/100*INDEX(gDP!AC$6:AC$271,MATCH(totalExpenditure!$A31,gDP!$B$6:$B$271))=0,"",INDEX([2]pivotTable!N$310:N$615,MATCH(totalExpenditure!$A31,[2]pivotTable!$A$310:$A$615,0))/100*INDEX(gDP!AC$6:AC$271,MATCH(totalExpenditure!$A31,gDP!$B$6:$B$271)))</f>
        <v/>
      </c>
      <c r="BN31" s="77" t="str">
        <f>IF(INDEX([2]pivotTable!O$310:O$615,MATCH(totalExpenditure!$A31,[2]pivotTable!$A$310:$A$615,0))/100*INDEX(gDP!AD$6:AD$271,MATCH(totalExpenditure!$A31,gDP!$B$6:$B$271))=0,"",INDEX([2]pivotTable!O$310:O$615,MATCH(totalExpenditure!$A31,[2]pivotTable!$A$310:$A$615,0))/100*INDEX(gDP!AD$6:AD$271,MATCH(totalExpenditure!$A31,gDP!$B$6:$B$271)))</f>
        <v/>
      </c>
      <c r="BO31" s="77" t="str">
        <f>IF(INDEX([2]pivotTable!P$310:P$615,MATCH(totalExpenditure!$A31,[2]pivotTable!$A$310:$A$615,0))/100*INDEX(gDP!AE$6:AE$271,MATCH(totalExpenditure!$A31,gDP!$B$6:$B$271))=0,"",INDEX([2]pivotTable!P$310:P$615,MATCH(totalExpenditure!$A31,[2]pivotTable!$A$310:$A$615,0))/100*INDEX(gDP!AE$6:AE$271,MATCH(totalExpenditure!$A31,gDP!$B$6:$B$271)))</f>
        <v/>
      </c>
      <c r="BP31" s="77" t="str">
        <f>IF(INDEX([2]pivotTable!Q$310:Q$615,MATCH(totalExpenditure!$A31,[2]pivotTable!$A$310:$A$615,0))/100*INDEX(gDP!AF$6:AF$271,MATCH(totalExpenditure!$A31,gDP!$B$6:$B$271))=0,"",INDEX([2]pivotTable!Q$310:Q$615,MATCH(totalExpenditure!$A31,[2]pivotTable!$A$310:$A$615,0))/100*INDEX(gDP!AF$6:AF$271,MATCH(totalExpenditure!$A31,gDP!$B$6:$B$271)))</f>
        <v/>
      </c>
      <c r="BQ31" s="77" t="str">
        <f>IF(INDEX([2]pivotTable!R$310:R$615,MATCH(totalExpenditure!$A31,[2]pivotTable!$A$310:$A$615,0))/100*INDEX(gDP!AG$6:AG$271,MATCH(totalExpenditure!$A31,gDP!$B$6:$B$271))=0,"",INDEX([2]pivotTable!R$310:R$615,MATCH(totalExpenditure!$A31,[2]pivotTable!$A$310:$A$615,0))/100*INDEX(gDP!AG$6:AG$271,MATCH(totalExpenditure!$A31,gDP!$B$6:$B$271)))</f>
        <v/>
      </c>
      <c r="BR31" s="77" t="str">
        <f>IF(INDEX([2]pivotTable!S$310:S$615,MATCH(totalExpenditure!$A31,[2]pivotTable!$A$310:$A$615,0))/100*INDEX(gDP!AH$6:AH$271,MATCH(totalExpenditure!$A31,gDP!$B$6:$B$271))=0,"",INDEX([2]pivotTable!S$310:S$615,MATCH(totalExpenditure!$A31,[2]pivotTable!$A$310:$A$615,0))/100*INDEX(gDP!AH$6:AH$271,MATCH(totalExpenditure!$A31,gDP!$B$6:$B$271)))</f>
        <v/>
      </c>
      <c r="BS31" s="77">
        <f>IF(INDEX([2]pivotTable!T$310:T$615,MATCH(totalExpenditure!$A31,[2]pivotTable!$A$310:$A$615,0))/100*INDEX(gDP!AI$6:AI$271,MATCH(totalExpenditure!$A31,gDP!$B$6:$B$271))=0,"",INDEX([2]pivotTable!T$310:T$615,MATCH(totalExpenditure!$A31,[2]pivotTable!$A$310:$A$615,0))/100*INDEX(gDP!AI$6:AI$271,MATCH(totalExpenditure!$A31,gDP!$B$6:$B$271)))</f>
        <v>8130726.8462953074</v>
      </c>
      <c r="BT31" s="77">
        <f>IF(INDEX([2]pivotTable!U$310:U$615,MATCH(totalExpenditure!$A31,[2]pivotTable!$A$310:$A$615,0))/100*INDEX(gDP!AJ$6:AJ$271,MATCH(totalExpenditure!$A31,gDP!$B$6:$B$271))=0,"",INDEX([2]pivotTable!U$310:U$615,MATCH(totalExpenditure!$A31,[2]pivotTable!$A$310:$A$615,0))/100*INDEX(gDP!AJ$6:AJ$271,MATCH(totalExpenditure!$A31,gDP!$B$6:$B$271)))</f>
        <v>14636402.147320777</v>
      </c>
      <c r="BU31" s="77">
        <f>IF(INDEX([2]pivotTable!V$310:V$615,MATCH(totalExpenditure!$A31,[2]pivotTable!$A$310:$A$615,0))/100*INDEX(gDP!AK$6:AK$271,MATCH(totalExpenditure!$A31,gDP!$B$6:$B$271))=0,"",INDEX([2]pivotTable!V$310:V$615,MATCH(totalExpenditure!$A31,[2]pivotTable!$A$310:$A$615,0))/100*INDEX(gDP!AK$6:AK$271,MATCH(totalExpenditure!$A31,gDP!$B$6:$B$271)))</f>
        <v>14912941.117280183</v>
      </c>
      <c r="BV31" s="77">
        <f>IF(INDEX([2]pivotTable!W$310:W$615,MATCH(totalExpenditure!$A31,[2]pivotTable!$A$310:$A$615,0))/100*INDEX(gDP!AL$6:AL$271,MATCH(totalExpenditure!$A31,gDP!$B$6:$B$271))=0,"",INDEX([2]pivotTable!W$310:W$615,MATCH(totalExpenditure!$A31,[2]pivotTable!$A$310:$A$615,0))/100*INDEX(gDP!AL$6:AL$271,MATCH(totalExpenditure!$A31,gDP!$B$6:$B$271)))</f>
        <v>15300382.812685387</v>
      </c>
      <c r="BW31" s="77">
        <f>IF(INDEX([2]pivotTable!X$310:X$615,MATCH(totalExpenditure!$A31,[2]pivotTable!$A$310:$A$615,0))/100*INDEX(gDP!AM$6:AM$271,MATCH(totalExpenditure!$A31,gDP!$B$6:$B$271))=0,"",INDEX([2]pivotTable!X$310:X$615,MATCH(totalExpenditure!$A31,[2]pivotTable!$A$310:$A$615,0))/100*INDEX(gDP!AM$6:AM$271,MATCH(totalExpenditure!$A31,gDP!$B$6:$B$271)))</f>
        <v>13468866.415919162</v>
      </c>
      <c r="BX31" s="77">
        <f>IF(INDEX([2]pivotTable!Y$310:Y$615,MATCH(totalExpenditure!$A31,[2]pivotTable!$A$310:$A$615,0))/100*INDEX(gDP!AN$6:AN$271,MATCH(totalExpenditure!$A31,gDP!$B$6:$B$271))=0,"",INDEX([2]pivotTable!Y$310:Y$615,MATCH(totalExpenditure!$A31,[2]pivotTable!$A$310:$A$615,0))/100*INDEX(gDP!AN$6:AN$271,MATCH(totalExpenditure!$A31,gDP!$B$6:$B$271)))</f>
        <v>12818918.437592397</v>
      </c>
      <c r="BY31" s="77">
        <f>IF(INDEX([2]pivotTable!Z$310:Z$615,MATCH(totalExpenditure!$A31,[2]pivotTable!$A$310:$A$615,0))/100*INDEX(gDP!AO$6:AO$271,MATCH(totalExpenditure!$A31,gDP!$B$6:$B$271))=0,"",INDEX([2]pivotTable!Z$310:Z$615,MATCH(totalExpenditure!$A31,[2]pivotTable!$A$310:$A$615,0))/100*INDEX(gDP!AO$6:AO$271,MATCH(totalExpenditure!$A31,gDP!$B$6:$B$271)))</f>
        <v>16200720.788210219</v>
      </c>
      <c r="BZ31" s="77" t="str">
        <f>IF(INDEX([2]pivotTable!AA$310:AA$615,MATCH(totalExpenditure!$A31,[2]pivotTable!$A$310:$A$615,0))/100*INDEX(gDP!AP$6:AP$271,MATCH(totalExpenditure!$A31,gDP!$B$6:$B$271))=0,"",INDEX([2]pivotTable!AA$310:AA$615,MATCH(totalExpenditure!$A31,[2]pivotTable!$A$310:$A$615,0))/100*INDEX(gDP!AP$6:AP$271,MATCH(totalExpenditure!$A31,gDP!$B$6:$B$271)))</f>
        <v/>
      </c>
      <c r="CA31" s="77" t="str">
        <f>IF(INDEX([2]pivotTable!AB$310:AB$615,MATCH(totalExpenditure!$A31,[2]pivotTable!$A$310:$A$615,0))/100*INDEX(gDP!AQ$6:AQ$271,MATCH(totalExpenditure!$A31,gDP!$B$6:$B$271))=0,"",INDEX([2]pivotTable!AB$310:AB$615,MATCH(totalExpenditure!$A31,[2]pivotTable!$A$310:$A$615,0))/100*INDEX(gDP!AQ$6:AQ$271,MATCH(totalExpenditure!$A31,gDP!$B$6:$B$271)))</f>
        <v/>
      </c>
      <c r="CB31" s="77" t="str">
        <f>IF(INDEX([2]pivotTable!AC$310:AC$615,MATCH(totalExpenditure!$A31,[2]pivotTable!$A$310:$A$615,0))/100*INDEX(gDP!AR$6:AR$271,MATCH(totalExpenditure!$A31,gDP!$B$6:$B$271))=0,"",INDEX([2]pivotTable!AC$310:AC$615,MATCH(totalExpenditure!$A31,[2]pivotTable!$A$310:$A$615,0))/100*INDEX(gDP!AR$6:AR$271,MATCH(totalExpenditure!$A31,gDP!$B$6:$B$271)))</f>
        <v/>
      </c>
      <c r="CC31" s="77" t="str">
        <f>IF(INDEX([2]pivotTable!AD$310:AD$615,MATCH(totalExpenditure!$A31,[2]pivotTable!$A$310:$A$615,0))/100*INDEX(gDP!AS$6:AS$271,MATCH(totalExpenditure!$A31,gDP!$B$6:$B$271))=0,"",INDEX([2]pivotTable!AD$310:AD$615,MATCH(totalExpenditure!$A31,[2]pivotTable!$A$310:$A$615,0))/100*INDEX(gDP!AS$6:AS$271,MATCH(totalExpenditure!$A31,gDP!$B$6:$B$271)))</f>
        <v/>
      </c>
      <c r="CD31" s="77" t="str">
        <f>IF(INDEX([2]pivotTable!AE$310:AE$615,MATCH(totalExpenditure!$A31,[2]pivotTable!$A$310:$A$615,0))/100*INDEX(gDP!AT$6:AT$271,MATCH(totalExpenditure!$A31,gDP!$B$6:$B$271))=0,"",INDEX([2]pivotTable!AE$310:AE$615,MATCH(totalExpenditure!$A31,[2]pivotTable!$A$310:$A$615,0))/100*INDEX(gDP!AT$6:AT$271,MATCH(totalExpenditure!$A31,gDP!$B$6:$B$271)))</f>
        <v/>
      </c>
      <c r="CE31" s="77" t="str">
        <f>IF(INDEX([2]pivotTable!AF$310:AF$615,MATCH(totalExpenditure!$A31,[2]pivotTable!$A$310:$A$615,0))/100*INDEX(gDP!AU$6:AU$271,MATCH(totalExpenditure!$A31,gDP!$B$6:$B$271))=0,"",INDEX([2]pivotTable!AF$310:AF$615,MATCH(totalExpenditure!$A31,[2]pivotTable!$A$310:$A$615,0))/100*INDEX(gDP!AU$6:AU$271,MATCH(totalExpenditure!$A31,gDP!$B$6:$B$271)))</f>
        <v/>
      </c>
      <c r="CF31" s="77" t="str">
        <f>IF(INDEX([2]pivotTable!AG$310:AG$615,MATCH(totalExpenditure!$A31,[2]pivotTable!$A$310:$A$615,0))/100*INDEX(gDP!AV$6:AV$271,MATCH(totalExpenditure!$A31,gDP!$B$6:$B$271))=0,"",INDEX([2]pivotTable!AG$310:AG$615,MATCH(totalExpenditure!$A31,[2]pivotTable!$A$310:$A$615,0))/100*INDEX(gDP!AV$6:AV$271,MATCH(totalExpenditure!$A31,gDP!$B$6:$B$271)))</f>
        <v/>
      </c>
      <c r="CG31" s="77" t="str">
        <f>IF(INDEX([2]pivotTable!AH$310:AH$615,MATCH(totalExpenditure!$A31,[2]pivotTable!$A$310:$A$615,0))/100*INDEX(gDP!AW$6:AW$271,MATCH(totalExpenditure!$A31,gDP!$B$6:$B$271))=0,"",INDEX([2]pivotTable!AH$310:AH$615,MATCH(totalExpenditure!$A31,[2]pivotTable!$A$310:$A$615,0))/100*INDEX(gDP!AW$6:AW$271,MATCH(totalExpenditure!$A31,gDP!$B$6:$B$271)))</f>
        <v/>
      </c>
      <c r="CH31" s="77" t="str">
        <f>IF(INDEX([2]pivotTable!AI$310:AI$615,MATCH(totalExpenditure!$A31,[2]pivotTable!$A$310:$A$615,0))/100*INDEX(gDP!AX$6:AX$271,MATCH(totalExpenditure!$A31,gDP!$B$6:$B$271))=0,"",INDEX([2]pivotTable!AI$310:AI$615,MATCH(totalExpenditure!$A31,[2]pivotTable!$A$310:$A$615,0))/100*INDEX(gDP!AX$6:AX$271,MATCH(totalExpenditure!$A31,gDP!$B$6:$B$271)))</f>
        <v/>
      </c>
      <c r="CI31" s="77" t="str">
        <f>IF(INDEX([2]pivotTable!AJ$310:AJ$615,MATCH(totalExpenditure!$A31,[2]pivotTable!$A$310:$A$615,0))/100*INDEX(gDP!AY$6:AY$271,MATCH(totalExpenditure!$A31,gDP!$B$6:$B$271))=0,"",INDEX([2]pivotTable!AJ$310:AJ$615,MATCH(totalExpenditure!$A31,[2]pivotTable!$A$310:$A$615,0))/100*INDEX(gDP!AY$6:AY$271,MATCH(totalExpenditure!$A31,gDP!$B$6:$B$271)))</f>
        <v/>
      </c>
      <c r="CJ31" s="77" t="str">
        <f>IF(INDEX([2]pivotTable!AK$310:AK$615,MATCH(totalExpenditure!$A31,[2]pivotTable!$A$310:$A$615,0))/100*INDEX(gDP!AZ$6:AZ$271,MATCH(totalExpenditure!$A31,gDP!$B$6:$B$271))=0,"",INDEX([2]pivotTable!AK$310:AK$615,MATCH(totalExpenditure!$A31,[2]pivotTable!$A$310:$A$615,0))/100*INDEX(gDP!AZ$6:AZ$271,MATCH(totalExpenditure!$A31,gDP!$B$6:$B$271)))</f>
        <v/>
      </c>
      <c r="CK31" s="77" t="str">
        <f>IF(INDEX([2]pivotTable!AL$310:AL$615,MATCH(totalExpenditure!$A31,[2]pivotTable!$A$310:$A$615,0))/100*INDEX(gDP!BA$6:BA$271,MATCH(totalExpenditure!$A31,gDP!$B$6:$B$271))=0,"",INDEX([2]pivotTable!AL$310:AL$615,MATCH(totalExpenditure!$A31,[2]pivotTable!$A$310:$A$615,0))/100*INDEX(gDP!BA$6:BA$271,MATCH(totalExpenditure!$A31,gDP!$B$6:$B$271)))</f>
        <v/>
      </c>
      <c r="CL31" s="77" t="str">
        <f>IF(INDEX([2]pivotTable!AM$310:AM$615,MATCH(totalExpenditure!$A31,[2]pivotTable!$A$310:$A$615,0))/100*INDEX(gDP!BB$6:BB$271,MATCH(totalExpenditure!$A31,gDP!$B$6:$B$271))=0,"",INDEX([2]pivotTable!AM$310:AM$615,MATCH(totalExpenditure!$A31,[2]pivotTable!$A$310:$A$615,0))/100*INDEX(gDP!BB$6:BB$271,MATCH(totalExpenditure!$A31,gDP!$B$6:$B$271)))</f>
        <v/>
      </c>
      <c r="CM31" s="77" t="str">
        <f>IF(INDEX([2]pivotTable!AN$310:AN$615,MATCH(totalExpenditure!$A31,[2]pivotTable!$A$310:$A$615,0))/100*INDEX(gDP!BC$6:BC$271,MATCH(totalExpenditure!$A31,gDP!$B$6:$B$271))=0,"",INDEX([2]pivotTable!AN$310:AN$615,MATCH(totalExpenditure!$A31,[2]pivotTable!$A$310:$A$615,0))/100*INDEX(gDP!BC$6:BC$271,MATCH(totalExpenditure!$A31,gDP!$B$6:$B$271)))</f>
        <v/>
      </c>
      <c r="CN31" s="77" t="str">
        <f>IF(INDEX([2]pivotTable!AO$310:AO$615,MATCH(totalExpenditure!$A31,[2]pivotTable!$A$310:$A$615,0))/100*INDEX(gDP!BD$6:BD$271,MATCH(totalExpenditure!$A31,gDP!$B$6:$B$271))=0,"",INDEX([2]pivotTable!AO$310:AO$615,MATCH(totalExpenditure!$A31,[2]pivotTable!$A$310:$A$615,0))/100*INDEX(gDP!BD$6:BD$271,MATCH(totalExpenditure!$A31,gDP!$B$6:$B$271)))</f>
        <v/>
      </c>
      <c r="CO31" s="77" t="str">
        <f>IF(INDEX([2]pivotTable!AP$310:AP$615,MATCH(totalExpenditure!$A31,[2]pivotTable!$A$310:$A$615,0))/100*INDEX(gDP!BE$6:BE$271,MATCH(totalExpenditure!$A31,gDP!$B$6:$B$271))=0,"",INDEX([2]pivotTable!AP$310:AP$615,MATCH(totalExpenditure!$A31,[2]pivotTable!$A$310:$A$615,0))/100*INDEX(gDP!BE$6:BE$271,MATCH(totalExpenditure!$A31,gDP!$B$6:$B$271)))</f>
        <v/>
      </c>
      <c r="CP31" s="77" t="str">
        <f>IF(INDEX([2]pivotTable!AQ$310:AQ$615,MATCH(totalExpenditure!$A31,[2]pivotTable!$A$310:$A$615,0))/100*INDEX(gDP!BF$6:BF$271,MATCH(totalExpenditure!$A31,gDP!$B$6:$B$271))=0,"",INDEX([2]pivotTable!AQ$310:AQ$615,MATCH(totalExpenditure!$A31,[2]pivotTable!$A$310:$A$615,0))/100*INDEX(gDP!BF$6:BF$271,MATCH(totalExpenditure!$A31,gDP!$B$6:$B$271)))</f>
        <v/>
      </c>
      <c r="CQ31" s="77" t="str">
        <f>IF(INDEX([2]pivotTable!AR$310:AR$615,MATCH(totalExpenditure!$A31,[2]pivotTable!$A$310:$A$615,0))/100*INDEX(gDP!BG$6:BG$271,MATCH(totalExpenditure!$A31,gDP!$B$6:$B$271))=0,"",INDEX([2]pivotTable!AR$310:AR$615,MATCH(totalExpenditure!$A31,[2]pivotTable!$A$310:$A$615,0))/100*INDEX(gDP!BG$6:BG$271,MATCH(totalExpenditure!$A31,gDP!$B$6:$B$271)))</f>
        <v/>
      </c>
      <c r="CR31" s="77" t="str">
        <f>IF(INDEX([2]pivotTable!AS$310:AS$615,MATCH(totalExpenditure!$A31,[2]pivotTable!$A$310:$A$615,0))/100*INDEX(gDP!BH$6:BH$271,MATCH(totalExpenditure!$A31,gDP!$B$6:$B$271))=0,"",INDEX([2]pivotTable!AS$310:AS$615,MATCH(totalExpenditure!$A31,[2]pivotTable!$A$310:$A$615,0))/100*INDEX(gDP!BH$6:BH$271,MATCH(totalExpenditure!$A31,gDP!$B$6:$B$271)))</f>
        <v/>
      </c>
      <c r="CS31" s="77" t="str">
        <f>IF(INDEX([2]pivotTable!AT$310:AT$615,MATCH(totalExpenditure!$A31,[2]pivotTable!$A$310:$A$615,0))/100*INDEX(gDP!BI$6:BI$271,MATCH(totalExpenditure!$A31,gDP!$B$6:$B$271))=0,"",INDEX([2]pivotTable!AT$310:AT$615,MATCH(totalExpenditure!$A31,[2]pivotTable!$A$310:$A$615,0))/100*INDEX(gDP!BI$6:BI$271,MATCH(totalExpenditure!$A31,gDP!$B$6:$B$271)))</f>
        <v/>
      </c>
      <c r="CT31" s="77" t="str">
        <f>IF(INDEX([2]pivotTable!AU$310:AU$615,MATCH(totalExpenditure!$A31,[2]pivotTable!$A$310:$A$615,0))/100*INDEX(gDP!BJ$6:BJ$271,MATCH(totalExpenditure!$A31,gDP!$B$6:$B$271))=0,"",INDEX([2]pivotTable!AU$310:AU$615,MATCH(totalExpenditure!$A31,[2]pivotTable!$A$310:$A$615,0))/100*INDEX(gDP!BJ$6:BJ$271,MATCH(totalExpenditure!$A31,gDP!$B$6:$B$271)))</f>
        <v/>
      </c>
      <c r="CU31" s="77" t="str">
        <f>IF(INDEX([2]pivotTable!AV$310:AV$615,MATCH(totalExpenditure!$A31,[2]pivotTable!$A$310:$A$615,0))/100*INDEX(gDP!BK$6:BK$271,MATCH(totalExpenditure!$A31,gDP!$B$6:$B$271))=0,"",INDEX([2]pivotTable!AV$310:AV$615,MATCH(totalExpenditure!$A31,[2]pivotTable!$A$310:$A$615,0))/100*INDEX(gDP!BK$6:BK$271,MATCH(totalExpenditure!$A31,gDP!$B$6:$B$271)))</f>
        <v/>
      </c>
      <c r="CV31" s="77" t="str">
        <f>IF(INDEX([2]pivotTable!AW$310:AW$615,MATCH(totalExpenditure!$A31,[2]pivotTable!$A$310:$A$615,0))/100*INDEX(gDP!BL$6:BL$271,MATCH(totalExpenditure!$A31,gDP!$B$6:$B$271))=0,"",INDEX([2]pivotTable!AW$310:AW$615,MATCH(totalExpenditure!$A31,[2]pivotTable!$A$310:$A$615,0))/100*INDEX(gDP!BL$6:BL$271,MATCH(totalExpenditure!$A31,gDP!$B$6:$B$271)))</f>
        <v/>
      </c>
      <c r="CW31" s="77" t="str">
        <f>IF(INDEX([2]pivotTable!AX$310:AX$615,MATCH(totalExpenditure!$A31,[2]pivotTable!$A$310:$A$615,0))/100*INDEX(gDP!BM$6:BM$271,MATCH(totalExpenditure!$A31,gDP!$B$6:$B$271))=0,"",INDEX([2]pivotTable!AX$310:AX$615,MATCH(totalExpenditure!$A31,[2]pivotTable!$A$310:$A$615,0))/100*INDEX(gDP!BM$6:BM$271,MATCH(totalExpenditure!$A31,gDP!$B$6:$B$271)))</f>
        <v/>
      </c>
      <c r="CX31" s="77" t="str">
        <f>IF(INDEX([2]pivotTable!AY$310:AY$615,MATCH(totalExpenditure!$A31,[2]pivotTable!$A$310:$A$615,0))/100*INDEX(gDP!BN$6:BN$271,MATCH(totalExpenditure!$A31,gDP!$B$6:$B$271))=0,"",INDEX([2]pivotTable!AY$310:AY$615,MATCH(totalExpenditure!$A31,[2]pivotTable!$A$310:$A$615,0))/100*INDEX(gDP!BN$6:BN$271,MATCH(totalExpenditure!$A31,gDP!$B$6:$B$271)))</f>
        <v/>
      </c>
      <c r="CY31" s="77" t="str">
        <f>IF(INDEX([2]pivotTable!AZ$310:AZ$615,MATCH(totalExpenditure!$A31,[2]pivotTable!$A$310:$A$615,0))/100*INDEX(gDP!BO$6:BO$271,MATCH(totalExpenditure!$A31,gDP!$B$6:$B$271))=0,"",INDEX([2]pivotTable!AZ$310:AZ$615,MATCH(totalExpenditure!$A31,[2]pivotTable!$A$310:$A$615,0))/100*INDEX(gDP!BO$6:BO$271,MATCH(totalExpenditure!$A31,gDP!$B$6:$B$271)))</f>
        <v/>
      </c>
      <c r="CZ31" s="77" t="str">
        <f>IF(B31="","",IF(BA31="","",B31-B31+INDEX(gDP!Q$6:Q$271,MATCH(totalExpenditure!$A31,gDP!$B$6:$B$271))))</f>
        <v/>
      </c>
      <c r="DA31" s="77" t="str">
        <f>IF(C31="","",IF(BB31="","",C31-C31+INDEX(gDP!R$6:R$271,MATCH(totalExpenditure!$A31,gDP!$B$6:$B$271))))</f>
        <v/>
      </c>
      <c r="DB31" s="77" t="str">
        <f>IF(D31="","",IF(BC31="","",D31-D31+INDEX(gDP!S$6:S$271,MATCH(totalExpenditure!$A31,gDP!$B$6:$B$271))))</f>
        <v/>
      </c>
      <c r="DC31" s="77" t="str">
        <f>IF(E31="","",IF(BD31="","",E31-E31+INDEX(gDP!T$6:T$271,MATCH(totalExpenditure!$A31,gDP!$B$6:$B$271))))</f>
        <v/>
      </c>
      <c r="DD31" s="77" t="str">
        <f>IF(F31="","",IF(BE31="","",F31-F31+INDEX(gDP!U$6:U$271,MATCH(totalExpenditure!$A31,gDP!$B$6:$B$271))))</f>
        <v/>
      </c>
      <c r="DE31" s="77" t="str">
        <f>IF(G31="","",IF(BF31="","",G31-G31+INDEX(gDP!V$6:V$271,MATCH(totalExpenditure!$A31,gDP!$B$6:$B$271))))</f>
        <v/>
      </c>
      <c r="DF31" s="77" t="str">
        <f>IF(H31="","",IF(BG31="","",H31-H31+INDEX(gDP!W$6:W$271,MATCH(totalExpenditure!$A31,gDP!$B$6:$B$271))))</f>
        <v/>
      </c>
      <c r="DG31" s="77" t="str">
        <f>IF(I31="","",IF(BH31="","",I31-I31+INDEX(gDP!X$6:X$271,MATCH(totalExpenditure!$A31,gDP!$B$6:$B$271))))</f>
        <v/>
      </c>
      <c r="DH31" s="77" t="str">
        <f>IF(J31="","",IF(BI31="","",J31-J31+INDEX(gDP!Y$6:Y$271,MATCH(totalExpenditure!$A31,gDP!$B$6:$B$271))))</f>
        <v/>
      </c>
      <c r="DI31" s="77" t="str">
        <f>IF(K31="","",IF(BJ31="","",K31-K31+INDEX(gDP!Z$6:Z$271,MATCH(totalExpenditure!$A31,gDP!$B$6:$B$271))))</f>
        <v/>
      </c>
      <c r="DJ31" s="77" t="str">
        <f>IF(L31="","",IF(BK31="","",L31-L31+INDEX(gDP!AA$6:AA$271,MATCH(totalExpenditure!$A31,gDP!$B$6:$B$271))))</f>
        <v/>
      </c>
      <c r="DK31" s="77" t="str">
        <f>IF(M31="","",IF(BL31="","",M31-M31+INDEX(gDP!AB$6:AB$271,MATCH(totalExpenditure!$A31,gDP!$B$6:$B$271))))</f>
        <v/>
      </c>
      <c r="DL31" s="77" t="str">
        <f>IF(N31="","",IF(BM31="","",N31-N31+INDEX(gDP!AC$6:AC$271,MATCH(totalExpenditure!$A31,gDP!$B$6:$B$271))))</f>
        <v/>
      </c>
      <c r="DM31" s="77" t="str">
        <f>IF(O31="","",IF(BN31="","",O31-O31+INDEX(gDP!AD$6:AD$271,MATCH(totalExpenditure!$A31,gDP!$B$6:$B$271))))</f>
        <v/>
      </c>
      <c r="DN31" s="77" t="str">
        <f>IF(P31="","",IF(BO31="","",P31-P31+INDEX(gDP!AE$6:AE$271,MATCH(totalExpenditure!$A31,gDP!$B$6:$B$271))))</f>
        <v/>
      </c>
      <c r="DO31" s="77" t="str">
        <f>IF(Q31="","",IF(BP31="","",Q31-Q31+INDEX(gDP!AF$6:AF$271,MATCH(totalExpenditure!$A31,gDP!$B$6:$B$271))))</f>
        <v/>
      </c>
      <c r="DP31" s="77" t="str">
        <f>IF(R31="","",IF(BQ31="","",R31-R31+INDEX(gDP!AG$6:AG$271,MATCH(totalExpenditure!$A31,gDP!$B$6:$B$271))))</f>
        <v/>
      </c>
      <c r="DQ31" s="77" t="str">
        <f>IF(S31="","",IF(BR31="","",S31-S31+INDEX(gDP!AH$6:AH$271,MATCH(totalExpenditure!$A31,gDP!$B$6:$B$271))))</f>
        <v/>
      </c>
      <c r="DR31" s="77">
        <f>IF(T31="","",IF(BS31="","",T31-T31+INDEX(gDP!AI$6:AI$271,MATCH(totalExpenditure!$A31,gDP!$B$6:$B$271))))</f>
        <v>545686365.523175</v>
      </c>
      <c r="DS31" s="77">
        <f>IF(U31="","",IF(BT31="","",U31-U31+INDEX(gDP!AJ$6:AJ$271,MATCH(totalExpenditure!$A31,gDP!$B$6:$B$271))))</f>
        <v>594975697.04556</v>
      </c>
      <c r="DT31" s="77">
        <f>IF(V31="","",IF(BU31="","",V31-V31+INDEX(gDP!AK$6:AK$271,MATCH(totalExpenditure!$A31,gDP!$B$6:$B$271))))</f>
        <v>693625168.24558997</v>
      </c>
      <c r="DU31" s="77">
        <f>IF(W31="","",IF(BV31="","",W31-W31+INDEX(gDP!AL$6:AL$271,MATCH(totalExpenditure!$A31,gDP!$B$6:$B$271))))</f>
        <v>750018765.32771504</v>
      </c>
      <c r="DV31" s="77">
        <f>IF(X31="","",IF(BW31="","",X31-X31+INDEX(gDP!AM$6:AM$271,MATCH(totalExpenditure!$A31,gDP!$B$6:$B$271))))</f>
        <v>769649509.48109496</v>
      </c>
      <c r="DW31" s="77">
        <f>IF(Y31="","",IF(BX31="","",Y31-Y31+INDEX(gDP!AN$6:AN$271,MATCH(totalExpenditure!$A31,gDP!$B$6:$B$271))))</f>
        <v>816491620.22881496</v>
      </c>
      <c r="DX31" s="77">
        <f>IF(Z31="","",IF(BY31="","",Z31-Z31+INDEX(gDP!AO$6:AO$271,MATCH(totalExpenditure!$A31,gDP!$B$6:$B$271))))</f>
        <v>848205276.869645</v>
      </c>
      <c r="DY31" s="77" t="str">
        <f>IF(AA31="","",IF(BZ31="","",AA31-AA31+INDEX(gDP!AP$6:AP$271,MATCH(totalExpenditure!$A31,gDP!$B$6:$B$271))))</f>
        <v/>
      </c>
      <c r="DZ31" s="77" t="str">
        <f>IF(AB31="","",IF(CA31="","",AB31-AB31+INDEX(gDP!AQ$6:AQ$271,MATCH(totalExpenditure!$A31,gDP!$B$6:$B$271))))</f>
        <v/>
      </c>
      <c r="EA31" s="77" t="str">
        <f>IF(AC31="","",IF(CB31="","",AC31-AC31+INDEX(gDP!AR$6:AR$271,MATCH(totalExpenditure!$A31,gDP!$B$6:$B$271))))</f>
        <v/>
      </c>
      <c r="EB31" s="77" t="str">
        <f>IF(AD31="","",IF(CC31="","",AD31-AD31+INDEX(gDP!AS$6:AS$271,MATCH(totalExpenditure!$A31,gDP!$B$6:$B$271))))</f>
        <v/>
      </c>
      <c r="EC31" s="77" t="str">
        <f>IF(AE31="","",IF(CD31="","",AE31-AE31+INDEX(gDP!AT$6:AT$271,MATCH(totalExpenditure!$A31,gDP!$B$6:$B$271))))</f>
        <v/>
      </c>
      <c r="ED31" s="77" t="str">
        <f>IF(AF31="","",IF(CE31="","",AF31-AF31+INDEX(gDP!AU$6:AU$271,MATCH(totalExpenditure!$A31,gDP!$B$6:$B$271))))</f>
        <v/>
      </c>
      <c r="EE31" s="77" t="str">
        <f>IF(AG31="","",IF(CF31="","",AG31-AG31+INDEX(gDP!AV$6:AV$271,MATCH(totalExpenditure!$A31,gDP!$B$6:$B$271))))</f>
        <v/>
      </c>
      <c r="EF31" s="77" t="str">
        <f>IF(AH31="","",IF(CG31="","",AH31-AH31+INDEX(gDP!AW$6:AW$271,MATCH(totalExpenditure!$A31,gDP!$B$6:$B$271))))</f>
        <v/>
      </c>
      <c r="EG31" s="77" t="str">
        <f>IF(AI31="","",IF(CH31="","",AI31-AI31+INDEX(gDP!AX$6:AX$271,MATCH(totalExpenditure!$A31,gDP!$B$6:$B$271))))</f>
        <v/>
      </c>
      <c r="EH31" s="77" t="str">
        <f>IF(AJ31="","",IF(CI31="","",AJ31-AJ31+INDEX(gDP!AY$6:AY$271,MATCH(totalExpenditure!$A31,gDP!$B$6:$B$271))))</f>
        <v/>
      </c>
      <c r="EI31" s="77" t="str">
        <f>IF(AK31="","",IF(CJ31="","",AK31-AK31+INDEX(gDP!AZ$6:AZ$271,MATCH(totalExpenditure!$A31,gDP!$B$6:$B$271))))</f>
        <v/>
      </c>
      <c r="EJ31" s="77" t="str">
        <f>IF(AL31="","",IF(CK31="","",AL31-AL31+INDEX(gDP!BA$6:BA$271,MATCH(totalExpenditure!$A31,gDP!$B$6:$B$271))))</f>
        <v/>
      </c>
      <c r="EK31" s="77" t="str">
        <f>IF(AM31="","",IF(CL31="","",AM31-AM31+INDEX(gDP!BB$6:BB$271,MATCH(totalExpenditure!$A31,gDP!$B$6:$B$271))))</f>
        <v/>
      </c>
      <c r="EL31" s="77" t="str">
        <f>IF(AN31="","",IF(CM31="","",AN31-AN31+INDEX(gDP!BC$6:BC$271,MATCH(totalExpenditure!$A31,gDP!$B$6:$B$271))))</f>
        <v/>
      </c>
      <c r="EM31" s="77" t="str">
        <f>IF(AO31="","",IF(CN31="","",AO31-AO31+INDEX(gDP!BD$6:BD$271,MATCH(totalExpenditure!$A31,gDP!$B$6:$B$271))))</f>
        <v/>
      </c>
      <c r="EN31" s="77" t="str">
        <f>IF(AP31="","",IF(CO31="","",AP31-AP31+INDEX(gDP!BE$6:BE$271,MATCH(totalExpenditure!$A31,gDP!$B$6:$B$271))))</f>
        <v/>
      </c>
      <c r="EO31" s="77" t="str">
        <f>IF(AQ31="","",IF(CP31="","",AQ31-AQ31+INDEX(gDP!BF$6:BF$271,MATCH(totalExpenditure!$A31,gDP!$B$6:$B$271))))</f>
        <v/>
      </c>
      <c r="EP31" s="77" t="str">
        <f>IF(AR31="","",IF(CQ31="","",AR31-AR31+INDEX(gDP!BG$6:BG$271,MATCH(totalExpenditure!$A31,gDP!$B$6:$B$271))))</f>
        <v/>
      </c>
      <c r="EQ31" s="77" t="str">
        <f>IF(AS31="","",IF(CR31="","",AS31-AS31+INDEX(gDP!BH$6:BH$271,MATCH(totalExpenditure!$A31,gDP!$B$6:$B$271))))</f>
        <v/>
      </c>
      <c r="ER31" s="77" t="str">
        <f>IF(AT31="","",IF(CS31="","",AT31-AT31+INDEX(gDP!BI$6:BI$271,MATCH(totalExpenditure!$A31,gDP!$B$6:$B$271))))</f>
        <v/>
      </c>
      <c r="ES31" s="77" t="str">
        <f>IF(AU31="","",IF(CT31="","",AU31-AU31+INDEX(gDP!BJ$6:BJ$271,MATCH(totalExpenditure!$A31,gDP!$B$6:$B$271))))</f>
        <v/>
      </c>
      <c r="ET31" s="77" t="str">
        <f>IF(AV31="","",IF(CU31="","",AV31-AV31+INDEX(gDP!BK$6:BK$271,MATCH(totalExpenditure!$A31,gDP!$B$6:$B$271))))</f>
        <v/>
      </c>
      <c r="EU31" s="77" t="str">
        <f>IF(AW31="","",IF(CV31="","",AW31-AW31+INDEX(gDP!BL$6:BL$271,MATCH(totalExpenditure!$A31,gDP!$B$6:$B$271))))</f>
        <v/>
      </c>
      <c r="EV31" s="77" t="str">
        <f>IF(AX31="","",IF(CW31="","",AX31-AX31+INDEX(gDP!BM$6:BM$271,MATCH(totalExpenditure!$A31,gDP!$B$6:$B$271))))</f>
        <v/>
      </c>
      <c r="EW31" s="77" t="str">
        <f>IF(AY31="","",IF(CX31="","",AY31-AY31+INDEX(gDP!BN$6:BN$271,MATCH(totalExpenditure!$A31,gDP!$B$6:$B$271))))</f>
        <v/>
      </c>
      <c r="EX31" s="77" t="str">
        <f>IF(AZ31="","",IF(CY31="","",AZ31-AZ31+INDEX(gDP!BO$6:BO$271,MATCH(totalExpenditure!$A31,gDP!$B$6:$B$271))))</f>
        <v/>
      </c>
    </row>
    <row r="32" spans="1:154" x14ac:dyDescent="0.35">
      <c r="A32" t="s">
        <v>273</v>
      </c>
      <c r="B32" s="77" t="e">
        <f>IF(INDEX([2]pivotTable!B$3:B$308,MATCH(totalExpenditure!$A32,[2]pivotTable!$A$3:$A$308,0))/100*INDEX(gDP!Q$6:Q$271,MATCH(totalExpenditure!$A32,gDP!$B$6:$B$271))=0,"",INDEX([2]pivotTable!B$3:B$308,MATCH(totalExpenditure!$A32,[2]pivotTable!$A$3:$A$308,0))/100*INDEX(gDP!Q$6:Q$271,MATCH(totalExpenditure!$A32,gDP!$B$6:$B$271)))</f>
        <v>#N/A</v>
      </c>
      <c r="C32" s="77" t="e">
        <f>IF(INDEX([2]pivotTable!C$3:C$308,MATCH(totalExpenditure!$A32,[2]pivotTable!$A$3:$A$308,0))/100*INDEX(gDP!R$6:R$271,MATCH(totalExpenditure!$A32,gDP!$B$6:$B$271))=0,"",INDEX([2]pivotTable!C$3:C$308,MATCH(totalExpenditure!$A32,[2]pivotTable!$A$3:$A$308,0))/100*INDEX(gDP!R$6:R$271,MATCH(totalExpenditure!$A32,gDP!$B$6:$B$271)))</f>
        <v>#N/A</v>
      </c>
      <c r="D32" s="77" t="e">
        <f>IF(INDEX([2]pivotTable!D$3:D$308,MATCH(totalExpenditure!$A32,[2]pivotTable!$A$3:$A$308,0))/100*INDEX(gDP!S$6:S$271,MATCH(totalExpenditure!$A32,gDP!$B$6:$B$271))=0,"",INDEX([2]pivotTable!D$3:D$308,MATCH(totalExpenditure!$A32,[2]pivotTable!$A$3:$A$308,0))/100*INDEX(gDP!S$6:S$271,MATCH(totalExpenditure!$A32,gDP!$B$6:$B$271)))</f>
        <v>#N/A</v>
      </c>
      <c r="E32" s="77" t="e">
        <f>IF(INDEX([2]pivotTable!E$3:E$308,MATCH(totalExpenditure!$A32,[2]pivotTable!$A$3:$A$308,0))/100*INDEX(gDP!T$6:T$271,MATCH(totalExpenditure!$A32,gDP!$B$6:$B$271))=0,"",INDEX([2]pivotTable!E$3:E$308,MATCH(totalExpenditure!$A32,[2]pivotTable!$A$3:$A$308,0))/100*INDEX(gDP!T$6:T$271,MATCH(totalExpenditure!$A32,gDP!$B$6:$B$271)))</f>
        <v>#N/A</v>
      </c>
      <c r="F32" s="77" t="e">
        <f>IF(INDEX([2]pivotTable!F$3:F$308,MATCH(totalExpenditure!$A32,[2]pivotTable!$A$3:$A$308,0))/100*INDEX(gDP!U$6:U$271,MATCH(totalExpenditure!$A32,gDP!$B$6:$B$271))=0,"",INDEX([2]pivotTable!F$3:F$308,MATCH(totalExpenditure!$A32,[2]pivotTable!$A$3:$A$308,0))/100*INDEX(gDP!U$6:U$271,MATCH(totalExpenditure!$A32,gDP!$B$6:$B$271)))</f>
        <v>#N/A</v>
      </c>
      <c r="G32" s="77" t="e">
        <f>IF(INDEX([2]pivotTable!G$3:G$308,MATCH(totalExpenditure!$A32,[2]pivotTable!$A$3:$A$308,0))/100*INDEX(gDP!V$6:V$271,MATCH(totalExpenditure!$A32,gDP!$B$6:$B$271))=0,"",INDEX([2]pivotTable!G$3:G$308,MATCH(totalExpenditure!$A32,[2]pivotTable!$A$3:$A$308,0))/100*INDEX(gDP!V$6:V$271,MATCH(totalExpenditure!$A32,gDP!$B$6:$B$271)))</f>
        <v>#N/A</v>
      </c>
      <c r="H32" s="77" t="e">
        <f>IF(INDEX([2]pivotTable!H$3:H$308,MATCH(totalExpenditure!$A32,[2]pivotTable!$A$3:$A$308,0))/100*INDEX(gDP!W$6:W$271,MATCH(totalExpenditure!$A32,gDP!$B$6:$B$271))=0,"",INDEX([2]pivotTable!H$3:H$308,MATCH(totalExpenditure!$A32,[2]pivotTable!$A$3:$A$308,0))/100*INDEX(gDP!W$6:W$271,MATCH(totalExpenditure!$A32,gDP!$B$6:$B$271)))</f>
        <v>#N/A</v>
      </c>
      <c r="I32" s="77" t="e">
        <f>IF(INDEX([2]pivotTable!I$3:I$308,MATCH(totalExpenditure!$A32,[2]pivotTable!$A$3:$A$308,0))/100*INDEX(gDP!X$6:X$271,MATCH(totalExpenditure!$A32,gDP!$B$6:$B$271))=0,"",INDEX([2]pivotTable!I$3:I$308,MATCH(totalExpenditure!$A32,[2]pivotTable!$A$3:$A$308,0))/100*INDEX(gDP!X$6:X$271,MATCH(totalExpenditure!$A32,gDP!$B$6:$B$271)))</f>
        <v>#N/A</v>
      </c>
      <c r="J32" s="77" t="e">
        <f>IF(INDEX([2]pivotTable!J$3:J$308,MATCH(totalExpenditure!$A32,[2]pivotTable!$A$3:$A$308,0))/100*INDEX(gDP!Y$6:Y$271,MATCH(totalExpenditure!$A32,gDP!$B$6:$B$271))=0,"",INDEX([2]pivotTable!J$3:J$308,MATCH(totalExpenditure!$A32,[2]pivotTable!$A$3:$A$308,0))/100*INDEX(gDP!Y$6:Y$271,MATCH(totalExpenditure!$A32,gDP!$B$6:$B$271)))</f>
        <v>#N/A</v>
      </c>
      <c r="K32" s="77" t="e">
        <f>IF(INDEX([2]pivotTable!K$3:K$308,MATCH(totalExpenditure!$A32,[2]pivotTable!$A$3:$A$308,0))/100*INDEX(gDP!Z$6:Z$271,MATCH(totalExpenditure!$A32,gDP!$B$6:$B$271))=0,"",INDEX([2]pivotTable!K$3:K$308,MATCH(totalExpenditure!$A32,[2]pivotTable!$A$3:$A$308,0))/100*INDEX(gDP!Z$6:Z$271,MATCH(totalExpenditure!$A32,gDP!$B$6:$B$271)))</f>
        <v>#N/A</v>
      </c>
      <c r="L32" s="77" t="e">
        <f>IF(INDEX([2]pivotTable!L$3:L$308,MATCH(totalExpenditure!$A32,[2]pivotTable!$A$3:$A$308,0))/100*INDEX(gDP!AA$6:AA$271,MATCH(totalExpenditure!$A32,gDP!$B$6:$B$271))=0,"",INDEX([2]pivotTable!L$3:L$308,MATCH(totalExpenditure!$A32,[2]pivotTable!$A$3:$A$308,0))/100*INDEX(gDP!AA$6:AA$271,MATCH(totalExpenditure!$A32,gDP!$B$6:$B$271)))</f>
        <v>#N/A</v>
      </c>
      <c r="M32" s="77" t="e">
        <f>IF(INDEX([2]pivotTable!M$3:M$308,MATCH(totalExpenditure!$A32,[2]pivotTable!$A$3:$A$308,0))/100*INDEX(gDP!AB$6:AB$271,MATCH(totalExpenditure!$A32,gDP!$B$6:$B$271))=0,"",INDEX([2]pivotTable!M$3:M$308,MATCH(totalExpenditure!$A32,[2]pivotTable!$A$3:$A$308,0))/100*INDEX(gDP!AB$6:AB$271,MATCH(totalExpenditure!$A32,gDP!$B$6:$B$271)))</f>
        <v>#N/A</v>
      </c>
      <c r="N32" s="77" t="e">
        <f>IF(INDEX([2]pivotTable!N$3:N$308,MATCH(totalExpenditure!$A32,[2]pivotTable!$A$3:$A$308,0))/100*INDEX(gDP!AC$6:AC$271,MATCH(totalExpenditure!$A32,gDP!$B$6:$B$271))=0,"",INDEX([2]pivotTable!N$3:N$308,MATCH(totalExpenditure!$A32,[2]pivotTable!$A$3:$A$308,0))/100*INDEX(gDP!AC$6:AC$271,MATCH(totalExpenditure!$A32,gDP!$B$6:$B$271)))</f>
        <v>#N/A</v>
      </c>
      <c r="O32" s="77" t="e">
        <f>IF(INDEX([2]pivotTable!O$3:O$308,MATCH(totalExpenditure!$A32,[2]pivotTable!$A$3:$A$308,0))/100*INDEX(gDP!AD$6:AD$271,MATCH(totalExpenditure!$A32,gDP!$B$6:$B$271))=0,"",INDEX([2]pivotTable!O$3:O$308,MATCH(totalExpenditure!$A32,[2]pivotTable!$A$3:$A$308,0))/100*INDEX(gDP!AD$6:AD$271,MATCH(totalExpenditure!$A32,gDP!$B$6:$B$271)))</f>
        <v>#N/A</v>
      </c>
      <c r="P32" s="77" t="e">
        <f>IF(INDEX([2]pivotTable!P$3:P$308,MATCH(totalExpenditure!$A32,[2]pivotTable!$A$3:$A$308,0))/100*INDEX(gDP!AE$6:AE$271,MATCH(totalExpenditure!$A32,gDP!$B$6:$B$271))=0,"",INDEX([2]pivotTable!P$3:P$308,MATCH(totalExpenditure!$A32,[2]pivotTable!$A$3:$A$308,0))/100*INDEX(gDP!AE$6:AE$271,MATCH(totalExpenditure!$A32,gDP!$B$6:$B$271)))</f>
        <v>#N/A</v>
      </c>
      <c r="Q32" s="77" t="e">
        <f>IF(INDEX([2]pivotTable!Q$3:Q$308,MATCH(totalExpenditure!$A32,[2]pivotTable!$A$3:$A$308,0))/100*INDEX(gDP!AF$6:AF$271,MATCH(totalExpenditure!$A32,gDP!$B$6:$B$271))=0,"",INDEX([2]pivotTable!Q$3:Q$308,MATCH(totalExpenditure!$A32,[2]pivotTable!$A$3:$A$308,0))/100*INDEX(gDP!AF$6:AF$271,MATCH(totalExpenditure!$A32,gDP!$B$6:$B$271)))</f>
        <v>#N/A</v>
      </c>
      <c r="R32" s="77" t="e">
        <f>IF(INDEX([2]pivotTable!R$3:R$308,MATCH(totalExpenditure!$A32,[2]pivotTable!$A$3:$A$308,0))/100*INDEX(gDP!AG$6:AG$271,MATCH(totalExpenditure!$A32,gDP!$B$6:$B$271))=0,"",INDEX([2]pivotTable!R$3:R$308,MATCH(totalExpenditure!$A32,[2]pivotTable!$A$3:$A$308,0))/100*INDEX(gDP!AG$6:AG$271,MATCH(totalExpenditure!$A32,gDP!$B$6:$B$271)))</f>
        <v>#N/A</v>
      </c>
      <c r="S32" s="77" t="e">
        <f>IF(INDEX([2]pivotTable!S$3:S$308,MATCH(totalExpenditure!$A32,[2]pivotTable!$A$3:$A$308,0))/100*INDEX(gDP!AH$6:AH$271,MATCH(totalExpenditure!$A32,gDP!$B$6:$B$271))=0,"",INDEX([2]pivotTable!S$3:S$308,MATCH(totalExpenditure!$A32,[2]pivotTable!$A$3:$A$308,0))/100*INDEX(gDP!AH$6:AH$271,MATCH(totalExpenditure!$A32,gDP!$B$6:$B$271)))</f>
        <v>#N/A</v>
      </c>
      <c r="T32" s="77" t="e">
        <f>IF(INDEX([2]pivotTable!T$3:T$308,MATCH(totalExpenditure!$A32,[2]pivotTable!$A$3:$A$308,0))/100*INDEX(gDP!AI$6:AI$271,MATCH(totalExpenditure!$A32,gDP!$B$6:$B$271))=0,"",INDEX([2]pivotTable!T$3:T$308,MATCH(totalExpenditure!$A32,[2]pivotTable!$A$3:$A$308,0))/100*INDEX(gDP!AI$6:AI$271,MATCH(totalExpenditure!$A32,gDP!$B$6:$B$271)))</f>
        <v>#N/A</v>
      </c>
      <c r="U32" s="77" t="e">
        <f>IF(INDEX([2]pivotTable!U$3:U$308,MATCH(totalExpenditure!$A32,[2]pivotTable!$A$3:$A$308,0))/100*INDEX(gDP!AJ$6:AJ$271,MATCH(totalExpenditure!$A32,gDP!$B$6:$B$271))=0,"",INDEX([2]pivotTable!U$3:U$308,MATCH(totalExpenditure!$A32,[2]pivotTable!$A$3:$A$308,0))/100*INDEX(gDP!AJ$6:AJ$271,MATCH(totalExpenditure!$A32,gDP!$B$6:$B$271)))</f>
        <v>#N/A</v>
      </c>
      <c r="V32" s="77" t="e">
        <f>IF(INDEX([2]pivotTable!V$3:V$308,MATCH(totalExpenditure!$A32,[2]pivotTable!$A$3:$A$308,0))/100*INDEX(gDP!AK$6:AK$271,MATCH(totalExpenditure!$A32,gDP!$B$6:$B$271))=0,"",INDEX([2]pivotTable!V$3:V$308,MATCH(totalExpenditure!$A32,[2]pivotTable!$A$3:$A$308,0))/100*INDEX(gDP!AK$6:AK$271,MATCH(totalExpenditure!$A32,gDP!$B$6:$B$271)))</f>
        <v>#N/A</v>
      </c>
      <c r="W32" s="77" t="e">
        <f>IF(INDEX([2]pivotTable!W$3:W$308,MATCH(totalExpenditure!$A32,[2]pivotTable!$A$3:$A$308,0))/100*INDEX(gDP!AL$6:AL$271,MATCH(totalExpenditure!$A32,gDP!$B$6:$B$271))=0,"",INDEX([2]pivotTable!W$3:W$308,MATCH(totalExpenditure!$A32,[2]pivotTable!$A$3:$A$308,0))/100*INDEX(gDP!AL$6:AL$271,MATCH(totalExpenditure!$A32,gDP!$B$6:$B$271)))</f>
        <v>#N/A</v>
      </c>
      <c r="X32" s="77" t="e">
        <f>IF(INDEX([2]pivotTable!X$3:X$308,MATCH(totalExpenditure!$A32,[2]pivotTable!$A$3:$A$308,0))/100*INDEX(gDP!AM$6:AM$271,MATCH(totalExpenditure!$A32,gDP!$B$6:$B$271))=0,"",INDEX([2]pivotTable!X$3:X$308,MATCH(totalExpenditure!$A32,[2]pivotTable!$A$3:$A$308,0))/100*INDEX(gDP!AM$6:AM$271,MATCH(totalExpenditure!$A32,gDP!$B$6:$B$271)))</f>
        <v>#N/A</v>
      </c>
      <c r="Y32" s="77" t="e">
        <f>IF(INDEX([2]pivotTable!Y$3:Y$308,MATCH(totalExpenditure!$A32,[2]pivotTable!$A$3:$A$308,0))/100*INDEX(gDP!AN$6:AN$271,MATCH(totalExpenditure!$A32,gDP!$B$6:$B$271))=0,"",INDEX([2]pivotTable!Y$3:Y$308,MATCH(totalExpenditure!$A32,[2]pivotTable!$A$3:$A$308,0))/100*INDEX(gDP!AN$6:AN$271,MATCH(totalExpenditure!$A32,gDP!$B$6:$B$271)))</f>
        <v>#N/A</v>
      </c>
      <c r="Z32" s="77" t="e">
        <f>IF(INDEX([2]pivotTable!Z$3:Z$308,MATCH(totalExpenditure!$A32,[2]pivotTable!$A$3:$A$308,0))/100*INDEX(gDP!AO$6:AO$271,MATCH(totalExpenditure!$A32,gDP!$B$6:$B$271))=0,"",INDEX([2]pivotTable!Z$3:Z$308,MATCH(totalExpenditure!$A32,[2]pivotTable!$A$3:$A$308,0))/100*INDEX(gDP!AO$6:AO$271,MATCH(totalExpenditure!$A32,gDP!$B$6:$B$271)))</f>
        <v>#N/A</v>
      </c>
      <c r="AA32" s="77" t="e">
        <f>IF(INDEX([2]pivotTable!AA$3:AA$308,MATCH(totalExpenditure!$A32,[2]pivotTable!$A$3:$A$308,0))/100*INDEX(gDP!AP$6:AP$271,MATCH(totalExpenditure!$A32,gDP!$B$6:$B$271))=0,"",INDEX([2]pivotTable!AA$3:AA$308,MATCH(totalExpenditure!$A32,[2]pivotTable!$A$3:$A$308,0))/100*INDEX(gDP!AP$6:AP$271,MATCH(totalExpenditure!$A32,gDP!$B$6:$B$271)))</f>
        <v>#N/A</v>
      </c>
      <c r="AB32" s="77" t="e">
        <f>IF(INDEX([2]pivotTable!AB$3:AB$308,MATCH(totalExpenditure!$A32,[2]pivotTable!$A$3:$A$308,0))/100*INDEX(gDP!AQ$6:AQ$271,MATCH(totalExpenditure!$A32,gDP!$B$6:$B$271))=0,"",INDEX([2]pivotTable!AB$3:AB$308,MATCH(totalExpenditure!$A32,[2]pivotTable!$A$3:$A$308,0))/100*INDEX(gDP!AQ$6:AQ$271,MATCH(totalExpenditure!$A32,gDP!$B$6:$B$271)))</f>
        <v>#N/A</v>
      </c>
      <c r="AC32" s="77" t="e">
        <f>IF(INDEX([2]pivotTable!AC$3:AC$308,MATCH(totalExpenditure!$A32,[2]pivotTable!$A$3:$A$308,0))/100*INDEX(gDP!AR$6:AR$271,MATCH(totalExpenditure!$A32,gDP!$B$6:$B$271))=0,"",INDEX([2]pivotTable!AC$3:AC$308,MATCH(totalExpenditure!$A32,[2]pivotTable!$A$3:$A$308,0))/100*INDEX(gDP!AR$6:AR$271,MATCH(totalExpenditure!$A32,gDP!$B$6:$B$271)))</f>
        <v>#N/A</v>
      </c>
      <c r="AD32" s="77" t="e">
        <f>IF(INDEX([2]pivotTable!AD$3:AD$308,MATCH(totalExpenditure!$A32,[2]pivotTable!$A$3:$A$308,0))/100*INDEX(gDP!AS$6:AS$271,MATCH(totalExpenditure!$A32,gDP!$B$6:$B$271))=0,"",INDEX([2]pivotTable!AD$3:AD$308,MATCH(totalExpenditure!$A32,[2]pivotTable!$A$3:$A$308,0))/100*INDEX(gDP!AS$6:AS$271,MATCH(totalExpenditure!$A32,gDP!$B$6:$B$271)))</f>
        <v>#N/A</v>
      </c>
      <c r="AE32" s="77" t="e">
        <f>IF(INDEX([2]pivotTable!AE$3:AE$308,MATCH(totalExpenditure!$A32,[2]pivotTable!$A$3:$A$308,0))/100*INDEX(gDP!AT$6:AT$271,MATCH(totalExpenditure!$A32,gDP!$B$6:$B$271))=0,"",INDEX([2]pivotTable!AE$3:AE$308,MATCH(totalExpenditure!$A32,[2]pivotTable!$A$3:$A$308,0))/100*INDEX(gDP!AT$6:AT$271,MATCH(totalExpenditure!$A32,gDP!$B$6:$B$271)))</f>
        <v>#N/A</v>
      </c>
      <c r="AF32" s="77" t="e">
        <f>IF(INDEX([2]pivotTable!AF$3:AF$308,MATCH(totalExpenditure!$A32,[2]pivotTable!$A$3:$A$308,0))/100*INDEX(gDP!AU$6:AU$271,MATCH(totalExpenditure!$A32,gDP!$B$6:$B$271))=0,"",INDEX([2]pivotTable!AF$3:AF$308,MATCH(totalExpenditure!$A32,[2]pivotTable!$A$3:$A$308,0))/100*INDEX(gDP!AU$6:AU$271,MATCH(totalExpenditure!$A32,gDP!$B$6:$B$271)))</f>
        <v>#N/A</v>
      </c>
      <c r="AG32" s="77" t="e">
        <f>IF(INDEX([2]pivotTable!AG$3:AG$308,MATCH(totalExpenditure!$A32,[2]pivotTable!$A$3:$A$308,0))/100*INDEX(gDP!AV$6:AV$271,MATCH(totalExpenditure!$A32,gDP!$B$6:$B$271))=0,"",INDEX([2]pivotTable!AG$3:AG$308,MATCH(totalExpenditure!$A32,[2]pivotTable!$A$3:$A$308,0))/100*INDEX(gDP!AV$6:AV$271,MATCH(totalExpenditure!$A32,gDP!$B$6:$B$271)))</f>
        <v>#N/A</v>
      </c>
      <c r="AH32" s="77" t="e">
        <f>IF(INDEX([2]pivotTable!AH$3:AH$308,MATCH(totalExpenditure!$A32,[2]pivotTable!$A$3:$A$308,0))/100*INDEX(gDP!AW$6:AW$271,MATCH(totalExpenditure!$A32,gDP!$B$6:$B$271))=0,"",INDEX([2]pivotTable!AH$3:AH$308,MATCH(totalExpenditure!$A32,[2]pivotTable!$A$3:$A$308,0))/100*INDEX(gDP!AW$6:AW$271,MATCH(totalExpenditure!$A32,gDP!$B$6:$B$271)))</f>
        <v>#N/A</v>
      </c>
      <c r="AI32" s="77" t="e">
        <f>IF(INDEX([2]pivotTable!AI$3:AI$308,MATCH(totalExpenditure!$A32,[2]pivotTable!$A$3:$A$308,0))/100*INDEX(gDP!AX$6:AX$271,MATCH(totalExpenditure!$A32,gDP!$B$6:$B$271))=0,"",INDEX([2]pivotTable!AI$3:AI$308,MATCH(totalExpenditure!$A32,[2]pivotTable!$A$3:$A$308,0))/100*INDEX(gDP!AX$6:AX$271,MATCH(totalExpenditure!$A32,gDP!$B$6:$B$271)))</f>
        <v>#N/A</v>
      </c>
      <c r="AJ32" s="77" t="e">
        <f>IF(INDEX([2]pivotTable!AJ$3:AJ$308,MATCH(totalExpenditure!$A32,[2]pivotTable!$A$3:$A$308,0))/100*INDEX(gDP!AY$6:AY$271,MATCH(totalExpenditure!$A32,gDP!$B$6:$B$271))=0,"",INDEX([2]pivotTable!AJ$3:AJ$308,MATCH(totalExpenditure!$A32,[2]pivotTable!$A$3:$A$308,0))/100*INDEX(gDP!AY$6:AY$271,MATCH(totalExpenditure!$A32,gDP!$B$6:$B$271)))</f>
        <v>#N/A</v>
      </c>
      <c r="AK32" s="77" t="e">
        <f>IF(INDEX([2]pivotTable!AK$3:AK$308,MATCH(totalExpenditure!$A32,[2]pivotTable!$A$3:$A$308,0))/100*INDEX(gDP!AZ$6:AZ$271,MATCH(totalExpenditure!$A32,gDP!$B$6:$B$271))=0,"",INDEX([2]pivotTable!AK$3:AK$308,MATCH(totalExpenditure!$A32,[2]pivotTable!$A$3:$A$308,0))/100*INDEX(gDP!AZ$6:AZ$271,MATCH(totalExpenditure!$A32,gDP!$B$6:$B$271)))</f>
        <v>#N/A</v>
      </c>
      <c r="AL32" s="77" t="e">
        <f>IF(INDEX([2]pivotTable!AL$3:AL$308,MATCH(totalExpenditure!$A32,[2]pivotTable!$A$3:$A$308,0))/100*INDEX(gDP!BA$6:BA$271,MATCH(totalExpenditure!$A32,gDP!$B$6:$B$271))=0,"",INDEX([2]pivotTable!AL$3:AL$308,MATCH(totalExpenditure!$A32,[2]pivotTable!$A$3:$A$308,0))/100*INDEX(gDP!BA$6:BA$271,MATCH(totalExpenditure!$A32,gDP!$B$6:$B$271)))</f>
        <v>#N/A</v>
      </c>
      <c r="AM32" s="77" t="e">
        <f>IF(INDEX([2]pivotTable!AM$3:AM$308,MATCH(totalExpenditure!$A32,[2]pivotTable!$A$3:$A$308,0))/100*INDEX(gDP!BB$6:BB$271,MATCH(totalExpenditure!$A32,gDP!$B$6:$B$271))=0,"",INDEX([2]pivotTable!AM$3:AM$308,MATCH(totalExpenditure!$A32,[2]pivotTable!$A$3:$A$308,0))/100*INDEX(gDP!BB$6:BB$271,MATCH(totalExpenditure!$A32,gDP!$B$6:$B$271)))</f>
        <v>#N/A</v>
      </c>
      <c r="AN32" s="77" t="e">
        <f>IF(INDEX([2]pivotTable!AN$3:AN$308,MATCH(totalExpenditure!$A32,[2]pivotTable!$A$3:$A$308,0))/100*INDEX(gDP!BC$6:BC$271,MATCH(totalExpenditure!$A32,gDP!$B$6:$B$271))=0,"",INDEX([2]pivotTable!AN$3:AN$308,MATCH(totalExpenditure!$A32,[2]pivotTable!$A$3:$A$308,0))/100*INDEX(gDP!BC$6:BC$271,MATCH(totalExpenditure!$A32,gDP!$B$6:$B$271)))</f>
        <v>#N/A</v>
      </c>
      <c r="AO32" s="77" t="e">
        <f>IF(INDEX([2]pivotTable!AO$3:AO$308,MATCH(totalExpenditure!$A32,[2]pivotTable!$A$3:$A$308,0))/100*INDEX(gDP!BD$6:BD$271,MATCH(totalExpenditure!$A32,gDP!$B$6:$B$271))=0,"",INDEX([2]pivotTable!AO$3:AO$308,MATCH(totalExpenditure!$A32,[2]pivotTable!$A$3:$A$308,0))/100*INDEX(gDP!BD$6:BD$271,MATCH(totalExpenditure!$A32,gDP!$B$6:$B$271)))</f>
        <v>#N/A</v>
      </c>
      <c r="AP32" s="77" t="e">
        <f>IF(INDEX([2]pivotTable!AP$3:AP$308,MATCH(totalExpenditure!$A32,[2]pivotTable!$A$3:$A$308,0))/100*INDEX(gDP!BE$6:BE$271,MATCH(totalExpenditure!$A32,gDP!$B$6:$B$271))=0,"",INDEX([2]pivotTable!AP$3:AP$308,MATCH(totalExpenditure!$A32,[2]pivotTable!$A$3:$A$308,0))/100*INDEX(gDP!BE$6:BE$271,MATCH(totalExpenditure!$A32,gDP!$B$6:$B$271)))</f>
        <v>#N/A</v>
      </c>
      <c r="AQ32" s="77" t="e">
        <f>IF(INDEX([2]pivotTable!AQ$3:AQ$308,MATCH(totalExpenditure!$A32,[2]pivotTable!$A$3:$A$308,0))/100*INDEX(gDP!BF$6:BF$271,MATCH(totalExpenditure!$A32,gDP!$B$6:$B$271))=0,"",INDEX([2]pivotTable!AQ$3:AQ$308,MATCH(totalExpenditure!$A32,[2]pivotTable!$A$3:$A$308,0))/100*INDEX(gDP!BF$6:BF$271,MATCH(totalExpenditure!$A32,gDP!$B$6:$B$271)))</f>
        <v>#N/A</v>
      </c>
      <c r="AR32" s="77" t="e">
        <f>IF(INDEX([2]pivotTable!AR$3:AR$308,MATCH(totalExpenditure!$A32,[2]pivotTable!$A$3:$A$308,0))/100*INDEX(gDP!BG$6:BG$271,MATCH(totalExpenditure!$A32,gDP!$B$6:$B$271))=0,"",INDEX([2]pivotTable!AR$3:AR$308,MATCH(totalExpenditure!$A32,[2]pivotTable!$A$3:$A$308,0))/100*INDEX(gDP!BG$6:BG$271,MATCH(totalExpenditure!$A32,gDP!$B$6:$B$271)))</f>
        <v>#N/A</v>
      </c>
      <c r="AS32" s="77" t="e">
        <f>IF(INDEX([2]pivotTable!AS$3:AS$308,MATCH(totalExpenditure!$A32,[2]pivotTable!$A$3:$A$308,0))/100*INDEX(gDP!BH$6:BH$271,MATCH(totalExpenditure!$A32,gDP!$B$6:$B$271))=0,"",INDEX([2]pivotTable!AS$3:AS$308,MATCH(totalExpenditure!$A32,[2]pivotTable!$A$3:$A$308,0))/100*INDEX(gDP!BH$6:BH$271,MATCH(totalExpenditure!$A32,gDP!$B$6:$B$271)))</f>
        <v>#N/A</v>
      </c>
      <c r="AT32" s="77" t="e">
        <f>IF(INDEX([2]pivotTable!AT$3:AT$308,MATCH(totalExpenditure!$A32,[2]pivotTable!$A$3:$A$308,0))/100*INDEX(gDP!BI$6:BI$271,MATCH(totalExpenditure!$A32,gDP!$B$6:$B$271))=0,"",INDEX([2]pivotTable!AT$3:AT$308,MATCH(totalExpenditure!$A32,[2]pivotTable!$A$3:$A$308,0))/100*INDEX(gDP!BI$6:BI$271,MATCH(totalExpenditure!$A32,gDP!$B$6:$B$271)))</f>
        <v>#N/A</v>
      </c>
      <c r="AU32" s="77" t="e">
        <f>IF(INDEX([2]pivotTable!AU$3:AU$308,MATCH(totalExpenditure!$A32,[2]pivotTable!$A$3:$A$308,0))/100*INDEX(gDP!BJ$6:BJ$271,MATCH(totalExpenditure!$A32,gDP!$B$6:$B$271))=0,"",INDEX([2]pivotTable!AU$3:AU$308,MATCH(totalExpenditure!$A32,[2]pivotTable!$A$3:$A$308,0))/100*INDEX(gDP!BJ$6:BJ$271,MATCH(totalExpenditure!$A32,gDP!$B$6:$B$271)))</f>
        <v>#N/A</v>
      </c>
      <c r="AV32" s="77" t="e">
        <f>IF(INDEX([2]pivotTable!AV$3:AV$308,MATCH(totalExpenditure!$A32,[2]pivotTable!$A$3:$A$308,0))/100*INDEX(gDP!BK$6:BK$271,MATCH(totalExpenditure!$A32,gDP!$B$6:$B$271))=0,"",INDEX([2]pivotTable!AV$3:AV$308,MATCH(totalExpenditure!$A32,[2]pivotTable!$A$3:$A$308,0))/100*INDEX(gDP!BK$6:BK$271,MATCH(totalExpenditure!$A32,gDP!$B$6:$B$271)))</f>
        <v>#N/A</v>
      </c>
      <c r="AW32" s="77" t="e">
        <f>IF(INDEX([2]pivotTable!AW$3:AW$308,MATCH(totalExpenditure!$A32,[2]pivotTable!$A$3:$A$308,0))/100*INDEX(gDP!BL$6:BL$271,MATCH(totalExpenditure!$A32,gDP!$B$6:$B$271))=0,"",INDEX([2]pivotTable!AW$3:AW$308,MATCH(totalExpenditure!$A32,[2]pivotTable!$A$3:$A$308,0))/100*INDEX(gDP!BL$6:BL$271,MATCH(totalExpenditure!$A32,gDP!$B$6:$B$271)))</f>
        <v>#N/A</v>
      </c>
      <c r="AX32" s="77" t="e">
        <f>IF(INDEX([2]pivotTable!AX$3:AX$308,MATCH(totalExpenditure!$A32,[2]pivotTable!$A$3:$A$308,0))/100*INDEX(gDP!BM$6:BM$271,MATCH(totalExpenditure!$A32,gDP!$B$6:$B$271))=0,"",INDEX([2]pivotTable!AX$3:AX$308,MATCH(totalExpenditure!$A32,[2]pivotTable!$A$3:$A$308,0))/100*INDEX(gDP!BM$6:BM$271,MATCH(totalExpenditure!$A32,gDP!$B$6:$B$271)))</f>
        <v>#N/A</v>
      </c>
      <c r="AY32" s="77" t="e">
        <f>IF(INDEX([2]pivotTable!AY$3:AY$308,MATCH(totalExpenditure!$A32,[2]pivotTable!$A$3:$A$308,0))/100*INDEX(gDP!BN$6:BN$271,MATCH(totalExpenditure!$A32,gDP!$B$6:$B$271))=0,"",INDEX([2]pivotTable!AY$3:AY$308,MATCH(totalExpenditure!$A32,[2]pivotTable!$A$3:$A$308,0))/100*INDEX(gDP!BN$6:BN$271,MATCH(totalExpenditure!$A32,gDP!$B$6:$B$271)))</f>
        <v>#N/A</v>
      </c>
      <c r="AZ32" s="77" t="e">
        <f>IF(INDEX([2]pivotTable!AZ$3:AZ$308,MATCH(totalExpenditure!$A32,[2]pivotTable!$A$3:$A$308,0))/100*INDEX(gDP!BO$6:BO$271,MATCH(totalExpenditure!$A32,gDP!$B$6:$B$271))=0,"",INDEX([2]pivotTable!AZ$3:AZ$308,MATCH(totalExpenditure!$A32,[2]pivotTable!$A$3:$A$308,0))/100*INDEX(gDP!BO$6:BO$271,MATCH(totalExpenditure!$A32,gDP!$B$6:$B$271)))</f>
        <v>#N/A</v>
      </c>
      <c r="BA32" s="77" t="e">
        <f>IF(INDEX([2]pivotTable!B$310:B$615,MATCH(totalExpenditure!$A32,[2]pivotTable!$A$310:$A$615,0))/100*INDEX(gDP!Q$6:Q$271,MATCH(totalExpenditure!$A32,gDP!$B$6:$B$271))=0,"",INDEX([2]pivotTable!B$310:B$615,MATCH(totalExpenditure!$A32,[2]pivotTable!$A$310:$A$615,0))/100*INDEX(gDP!Q$6:Q$271,MATCH(totalExpenditure!$A32,gDP!$B$6:$B$271)))</f>
        <v>#N/A</v>
      </c>
      <c r="BB32" s="77" t="e">
        <f>IF(INDEX([2]pivotTable!C$310:C$615,MATCH(totalExpenditure!$A32,[2]pivotTable!$A$310:$A$615,0))/100*INDEX(gDP!R$6:R$271,MATCH(totalExpenditure!$A32,gDP!$B$6:$B$271))=0,"",INDEX([2]pivotTable!C$310:C$615,MATCH(totalExpenditure!$A32,[2]pivotTable!$A$310:$A$615,0))/100*INDEX(gDP!R$6:R$271,MATCH(totalExpenditure!$A32,gDP!$B$6:$B$271)))</f>
        <v>#N/A</v>
      </c>
      <c r="BC32" s="77" t="e">
        <f>IF(INDEX([2]pivotTable!D$310:D$615,MATCH(totalExpenditure!$A32,[2]pivotTable!$A$310:$A$615,0))/100*INDEX(gDP!S$6:S$271,MATCH(totalExpenditure!$A32,gDP!$B$6:$B$271))=0,"",INDEX([2]pivotTable!D$310:D$615,MATCH(totalExpenditure!$A32,[2]pivotTable!$A$310:$A$615,0))/100*INDEX(gDP!S$6:S$271,MATCH(totalExpenditure!$A32,gDP!$B$6:$B$271)))</f>
        <v>#N/A</v>
      </c>
      <c r="BD32" s="77" t="e">
        <f>IF(INDEX([2]pivotTable!E$310:E$615,MATCH(totalExpenditure!$A32,[2]pivotTable!$A$310:$A$615,0))/100*INDEX(gDP!T$6:T$271,MATCH(totalExpenditure!$A32,gDP!$B$6:$B$271))=0,"",INDEX([2]pivotTable!E$310:E$615,MATCH(totalExpenditure!$A32,[2]pivotTable!$A$310:$A$615,0))/100*INDEX(gDP!T$6:T$271,MATCH(totalExpenditure!$A32,gDP!$B$6:$B$271)))</f>
        <v>#N/A</v>
      </c>
      <c r="BE32" s="77" t="e">
        <f>IF(INDEX([2]pivotTable!F$310:F$615,MATCH(totalExpenditure!$A32,[2]pivotTable!$A$310:$A$615,0))/100*INDEX(gDP!U$6:U$271,MATCH(totalExpenditure!$A32,gDP!$B$6:$B$271))=0,"",INDEX([2]pivotTable!F$310:F$615,MATCH(totalExpenditure!$A32,[2]pivotTable!$A$310:$A$615,0))/100*INDEX(gDP!U$6:U$271,MATCH(totalExpenditure!$A32,gDP!$B$6:$B$271)))</f>
        <v>#N/A</v>
      </c>
      <c r="BF32" s="77" t="e">
        <f>IF(INDEX([2]pivotTable!G$310:G$615,MATCH(totalExpenditure!$A32,[2]pivotTable!$A$310:$A$615,0))/100*INDEX(gDP!V$6:V$271,MATCH(totalExpenditure!$A32,gDP!$B$6:$B$271))=0,"",INDEX([2]pivotTable!G$310:G$615,MATCH(totalExpenditure!$A32,[2]pivotTable!$A$310:$A$615,0))/100*INDEX(gDP!V$6:V$271,MATCH(totalExpenditure!$A32,gDP!$B$6:$B$271)))</f>
        <v>#N/A</v>
      </c>
      <c r="BG32" s="77" t="e">
        <f>IF(INDEX([2]pivotTable!H$310:H$615,MATCH(totalExpenditure!$A32,[2]pivotTable!$A$310:$A$615,0))/100*INDEX(gDP!W$6:W$271,MATCH(totalExpenditure!$A32,gDP!$B$6:$B$271))=0,"",INDEX([2]pivotTable!H$310:H$615,MATCH(totalExpenditure!$A32,[2]pivotTable!$A$310:$A$615,0))/100*INDEX(gDP!W$6:W$271,MATCH(totalExpenditure!$A32,gDP!$B$6:$B$271)))</f>
        <v>#N/A</v>
      </c>
      <c r="BH32" s="77" t="e">
        <f>IF(INDEX([2]pivotTable!I$310:I$615,MATCH(totalExpenditure!$A32,[2]pivotTable!$A$310:$A$615,0))/100*INDEX(gDP!X$6:X$271,MATCH(totalExpenditure!$A32,gDP!$B$6:$B$271))=0,"",INDEX([2]pivotTable!I$310:I$615,MATCH(totalExpenditure!$A32,[2]pivotTable!$A$310:$A$615,0))/100*INDEX(gDP!X$6:X$271,MATCH(totalExpenditure!$A32,gDP!$B$6:$B$271)))</f>
        <v>#N/A</v>
      </c>
      <c r="BI32" s="77" t="e">
        <f>IF(INDEX([2]pivotTable!J$310:J$615,MATCH(totalExpenditure!$A32,[2]pivotTable!$A$310:$A$615,0))/100*INDEX(gDP!Y$6:Y$271,MATCH(totalExpenditure!$A32,gDP!$B$6:$B$271))=0,"",INDEX([2]pivotTable!J$310:J$615,MATCH(totalExpenditure!$A32,[2]pivotTable!$A$310:$A$615,0))/100*INDEX(gDP!Y$6:Y$271,MATCH(totalExpenditure!$A32,gDP!$B$6:$B$271)))</f>
        <v>#N/A</v>
      </c>
      <c r="BJ32" s="77" t="e">
        <f>IF(INDEX([2]pivotTable!K$310:K$615,MATCH(totalExpenditure!$A32,[2]pivotTable!$A$310:$A$615,0))/100*INDEX(gDP!Z$6:Z$271,MATCH(totalExpenditure!$A32,gDP!$B$6:$B$271))=0,"",INDEX([2]pivotTable!K$310:K$615,MATCH(totalExpenditure!$A32,[2]pivotTable!$A$310:$A$615,0))/100*INDEX(gDP!Z$6:Z$271,MATCH(totalExpenditure!$A32,gDP!$B$6:$B$271)))</f>
        <v>#N/A</v>
      </c>
      <c r="BK32" s="77" t="e">
        <f>IF(INDEX([2]pivotTable!L$310:L$615,MATCH(totalExpenditure!$A32,[2]pivotTable!$A$310:$A$615,0))/100*INDEX(gDP!AA$6:AA$271,MATCH(totalExpenditure!$A32,gDP!$B$6:$B$271))=0,"",INDEX([2]pivotTable!L$310:L$615,MATCH(totalExpenditure!$A32,[2]pivotTable!$A$310:$A$615,0))/100*INDEX(gDP!AA$6:AA$271,MATCH(totalExpenditure!$A32,gDP!$B$6:$B$271)))</f>
        <v>#N/A</v>
      </c>
      <c r="BL32" s="77" t="e">
        <f>IF(INDEX([2]pivotTable!M$310:M$615,MATCH(totalExpenditure!$A32,[2]pivotTable!$A$310:$A$615,0))/100*INDEX(gDP!AB$6:AB$271,MATCH(totalExpenditure!$A32,gDP!$B$6:$B$271))=0,"",INDEX([2]pivotTable!M$310:M$615,MATCH(totalExpenditure!$A32,[2]pivotTable!$A$310:$A$615,0))/100*INDEX(gDP!AB$6:AB$271,MATCH(totalExpenditure!$A32,gDP!$B$6:$B$271)))</f>
        <v>#N/A</v>
      </c>
      <c r="BM32" s="77" t="e">
        <f>IF(INDEX([2]pivotTable!N$310:N$615,MATCH(totalExpenditure!$A32,[2]pivotTable!$A$310:$A$615,0))/100*INDEX(gDP!AC$6:AC$271,MATCH(totalExpenditure!$A32,gDP!$B$6:$B$271))=0,"",INDEX([2]pivotTable!N$310:N$615,MATCH(totalExpenditure!$A32,[2]pivotTable!$A$310:$A$615,0))/100*INDEX(gDP!AC$6:AC$271,MATCH(totalExpenditure!$A32,gDP!$B$6:$B$271)))</f>
        <v>#N/A</v>
      </c>
      <c r="BN32" s="77" t="e">
        <f>IF(INDEX([2]pivotTable!O$310:O$615,MATCH(totalExpenditure!$A32,[2]pivotTable!$A$310:$A$615,0))/100*INDEX(gDP!AD$6:AD$271,MATCH(totalExpenditure!$A32,gDP!$B$6:$B$271))=0,"",INDEX([2]pivotTable!O$310:O$615,MATCH(totalExpenditure!$A32,[2]pivotTable!$A$310:$A$615,0))/100*INDEX(gDP!AD$6:AD$271,MATCH(totalExpenditure!$A32,gDP!$B$6:$B$271)))</f>
        <v>#N/A</v>
      </c>
      <c r="BO32" s="77" t="e">
        <f>IF(INDEX([2]pivotTable!P$310:P$615,MATCH(totalExpenditure!$A32,[2]pivotTable!$A$310:$A$615,0))/100*INDEX(gDP!AE$6:AE$271,MATCH(totalExpenditure!$A32,gDP!$B$6:$B$271))=0,"",INDEX([2]pivotTable!P$310:P$615,MATCH(totalExpenditure!$A32,[2]pivotTable!$A$310:$A$615,0))/100*INDEX(gDP!AE$6:AE$271,MATCH(totalExpenditure!$A32,gDP!$B$6:$B$271)))</f>
        <v>#N/A</v>
      </c>
      <c r="BP32" s="77" t="e">
        <f>IF(INDEX([2]pivotTable!Q$310:Q$615,MATCH(totalExpenditure!$A32,[2]pivotTable!$A$310:$A$615,0))/100*INDEX(gDP!AF$6:AF$271,MATCH(totalExpenditure!$A32,gDP!$B$6:$B$271))=0,"",INDEX([2]pivotTable!Q$310:Q$615,MATCH(totalExpenditure!$A32,[2]pivotTable!$A$310:$A$615,0))/100*INDEX(gDP!AF$6:AF$271,MATCH(totalExpenditure!$A32,gDP!$B$6:$B$271)))</f>
        <v>#N/A</v>
      </c>
      <c r="BQ32" s="77" t="e">
        <f>IF(INDEX([2]pivotTable!R$310:R$615,MATCH(totalExpenditure!$A32,[2]pivotTable!$A$310:$A$615,0))/100*INDEX(gDP!AG$6:AG$271,MATCH(totalExpenditure!$A32,gDP!$B$6:$B$271))=0,"",INDEX([2]pivotTable!R$310:R$615,MATCH(totalExpenditure!$A32,[2]pivotTable!$A$310:$A$615,0))/100*INDEX(gDP!AG$6:AG$271,MATCH(totalExpenditure!$A32,gDP!$B$6:$B$271)))</f>
        <v>#N/A</v>
      </c>
      <c r="BR32" s="77" t="e">
        <f>IF(INDEX([2]pivotTable!S$310:S$615,MATCH(totalExpenditure!$A32,[2]pivotTable!$A$310:$A$615,0))/100*INDEX(gDP!AH$6:AH$271,MATCH(totalExpenditure!$A32,gDP!$B$6:$B$271))=0,"",INDEX([2]pivotTable!S$310:S$615,MATCH(totalExpenditure!$A32,[2]pivotTable!$A$310:$A$615,0))/100*INDEX(gDP!AH$6:AH$271,MATCH(totalExpenditure!$A32,gDP!$B$6:$B$271)))</f>
        <v>#N/A</v>
      </c>
      <c r="BS32" s="77" t="e">
        <f>IF(INDEX([2]pivotTable!T$310:T$615,MATCH(totalExpenditure!$A32,[2]pivotTable!$A$310:$A$615,0))/100*INDEX(gDP!AI$6:AI$271,MATCH(totalExpenditure!$A32,gDP!$B$6:$B$271))=0,"",INDEX([2]pivotTable!T$310:T$615,MATCH(totalExpenditure!$A32,[2]pivotTable!$A$310:$A$615,0))/100*INDEX(gDP!AI$6:AI$271,MATCH(totalExpenditure!$A32,gDP!$B$6:$B$271)))</f>
        <v>#N/A</v>
      </c>
      <c r="BT32" s="77" t="e">
        <f>IF(INDEX([2]pivotTable!U$310:U$615,MATCH(totalExpenditure!$A32,[2]pivotTable!$A$310:$A$615,0))/100*INDEX(gDP!AJ$6:AJ$271,MATCH(totalExpenditure!$A32,gDP!$B$6:$B$271))=0,"",INDEX([2]pivotTable!U$310:U$615,MATCH(totalExpenditure!$A32,[2]pivotTable!$A$310:$A$615,0))/100*INDEX(gDP!AJ$6:AJ$271,MATCH(totalExpenditure!$A32,gDP!$B$6:$B$271)))</f>
        <v>#N/A</v>
      </c>
      <c r="BU32" s="77" t="e">
        <f>IF(INDEX([2]pivotTable!V$310:V$615,MATCH(totalExpenditure!$A32,[2]pivotTable!$A$310:$A$615,0))/100*INDEX(gDP!AK$6:AK$271,MATCH(totalExpenditure!$A32,gDP!$B$6:$B$271))=0,"",INDEX([2]pivotTable!V$310:V$615,MATCH(totalExpenditure!$A32,[2]pivotTable!$A$310:$A$615,0))/100*INDEX(gDP!AK$6:AK$271,MATCH(totalExpenditure!$A32,gDP!$B$6:$B$271)))</f>
        <v>#N/A</v>
      </c>
      <c r="BV32" s="77" t="e">
        <f>IF(INDEX([2]pivotTable!W$310:W$615,MATCH(totalExpenditure!$A32,[2]pivotTable!$A$310:$A$615,0))/100*INDEX(gDP!AL$6:AL$271,MATCH(totalExpenditure!$A32,gDP!$B$6:$B$271))=0,"",INDEX([2]pivotTable!W$310:W$615,MATCH(totalExpenditure!$A32,[2]pivotTable!$A$310:$A$615,0))/100*INDEX(gDP!AL$6:AL$271,MATCH(totalExpenditure!$A32,gDP!$B$6:$B$271)))</f>
        <v>#N/A</v>
      </c>
      <c r="BW32" s="77" t="e">
        <f>IF(INDEX([2]pivotTable!X$310:X$615,MATCH(totalExpenditure!$A32,[2]pivotTable!$A$310:$A$615,0))/100*INDEX(gDP!AM$6:AM$271,MATCH(totalExpenditure!$A32,gDP!$B$6:$B$271))=0,"",INDEX([2]pivotTable!X$310:X$615,MATCH(totalExpenditure!$A32,[2]pivotTable!$A$310:$A$615,0))/100*INDEX(gDP!AM$6:AM$271,MATCH(totalExpenditure!$A32,gDP!$B$6:$B$271)))</f>
        <v>#N/A</v>
      </c>
      <c r="BX32" s="77" t="e">
        <f>IF(INDEX([2]pivotTable!Y$310:Y$615,MATCH(totalExpenditure!$A32,[2]pivotTable!$A$310:$A$615,0))/100*INDEX(gDP!AN$6:AN$271,MATCH(totalExpenditure!$A32,gDP!$B$6:$B$271))=0,"",INDEX([2]pivotTable!Y$310:Y$615,MATCH(totalExpenditure!$A32,[2]pivotTable!$A$310:$A$615,0))/100*INDEX(gDP!AN$6:AN$271,MATCH(totalExpenditure!$A32,gDP!$B$6:$B$271)))</f>
        <v>#N/A</v>
      </c>
      <c r="BY32" s="77" t="e">
        <f>IF(INDEX([2]pivotTable!Z$310:Z$615,MATCH(totalExpenditure!$A32,[2]pivotTable!$A$310:$A$615,0))/100*INDEX(gDP!AO$6:AO$271,MATCH(totalExpenditure!$A32,gDP!$B$6:$B$271))=0,"",INDEX([2]pivotTable!Z$310:Z$615,MATCH(totalExpenditure!$A32,[2]pivotTable!$A$310:$A$615,0))/100*INDEX(gDP!AO$6:AO$271,MATCH(totalExpenditure!$A32,gDP!$B$6:$B$271)))</f>
        <v>#N/A</v>
      </c>
      <c r="BZ32" s="77" t="e">
        <f>IF(INDEX([2]pivotTable!AA$310:AA$615,MATCH(totalExpenditure!$A32,[2]pivotTable!$A$310:$A$615,0))/100*INDEX(gDP!AP$6:AP$271,MATCH(totalExpenditure!$A32,gDP!$B$6:$B$271))=0,"",INDEX([2]pivotTable!AA$310:AA$615,MATCH(totalExpenditure!$A32,[2]pivotTable!$A$310:$A$615,0))/100*INDEX(gDP!AP$6:AP$271,MATCH(totalExpenditure!$A32,gDP!$B$6:$B$271)))</f>
        <v>#N/A</v>
      </c>
      <c r="CA32" s="77" t="e">
        <f>IF(INDEX([2]pivotTable!AB$310:AB$615,MATCH(totalExpenditure!$A32,[2]pivotTable!$A$310:$A$615,0))/100*INDEX(gDP!AQ$6:AQ$271,MATCH(totalExpenditure!$A32,gDP!$B$6:$B$271))=0,"",INDEX([2]pivotTable!AB$310:AB$615,MATCH(totalExpenditure!$A32,[2]pivotTable!$A$310:$A$615,0))/100*INDEX(gDP!AQ$6:AQ$271,MATCH(totalExpenditure!$A32,gDP!$B$6:$B$271)))</f>
        <v>#N/A</v>
      </c>
      <c r="CB32" s="77" t="e">
        <f>IF(INDEX([2]pivotTable!AC$310:AC$615,MATCH(totalExpenditure!$A32,[2]pivotTable!$A$310:$A$615,0))/100*INDEX(gDP!AR$6:AR$271,MATCH(totalExpenditure!$A32,gDP!$B$6:$B$271))=0,"",INDEX([2]pivotTable!AC$310:AC$615,MATCH(totalExpenditure!$A32,[2]pivotTable!$A$310:$A$615,0))/100*INDEX(gDP!AR$6:AR$271,MATCH(totalExpenditure!$A32,gDP!$B$6:$B$271)))</f>
        <v>#N/A</v>
      </c>
      <c r="CC32" s="77" t="e">
        <f>IF(INDEX([2]pivotTable!AD$310:AD$615,MATCH(totalExpenditure!$A32,[2]pivotTable!$A$310:$A$615,0))/100*INDEX(gDP!AS$6:AS$271,MATCH(totalExpenditure!$A32,gDP!$B$6:$B$271))=0,"",INDEX([2]pivotTable!AD$310:AD$615,MATCH(totalExpenditure!$A32,[2]pivotTable!$A$310:$A$615,0))/100*INDEX(gDP!AS$6:AS$271,MATCH(totalExpenditure!$A32,gDP!$B$6:$B$271)))</f>
        <v>#N/A</v>
      </c>
      <c r="CD32" s="77" t="e">
        <f>IF(INDEX([2]pivotTable!AE$310:AE$615,MATCH(totalExpenditure!$A32,[2]pivotTable!$A$310:$A$615,0))/100*INDEX(gDP!AT$6:AT$271,MATCH(totalExpenditure!$A32,gDP!$B$6:$B$271))=0,"",INDEX([2]pivotTable!AE$310:AE$615,MATCH(totalExpenditure!$A32,[2]pivotTable!$A$310:$A$615,0))/100*INDEX(gDP!AT$6:AT$271,MATCH(totalExpenditure!$A32,gDP!$B$6:$B$271)))</f>
        <v>#N/A</v>
      </c>
      <c r="CE32" s="77" t="e">
        <f>IF(INDEX([2]pivotTable!AF$310:AF$615,MATCH(totalExpenditure!$A32,[2]pivotTable!$A$310:$A$615,0))/100*INDEX(gDP!AU$6:AU$271,MATCH(totalExpenditure!$A32,gDP!$B$6:$B$271))=0,"",INDEX([2]pivotTable!AF$310:AF$615,MATCH(totalExpenditure!$A32,[2]pivotTable!$A$310:$A$615,0))/100*INDEX(gDP!AU$6:AU$271,MATCH(totalExpenditure!$A32,gDP!$B$6:$B$271)))</f>
        <v>#N/A</v>
      </c>
      <c r="CF32" s="77" t="e">
        <f>IF(INDEX([2]pivotTable!AG$310:AG$615,MATCH(totalExpenditure!$A32,[2]pivotTable!$A$310:$A$615,0))/100*INDEX(gDP!AV$6:AV$271,MATCH(totalExpenditure!$A32,gDP!$B$6:$B$271))=0,"",INDEX([2]pivotTable!AG$310:AG$615,MATCH(totalExpenditure!$A32,[2]pivotTable!$A$310:$A$615,0))/100*INDEX(gDP!AV$6:AV$271,MATCH(totalExpenditure!$A32,gDP!$B$6:$B$271)))</f>
        <v>#N/A</v>
      </c>
      <c r="CG32" s="77" t="e">
        <f>IF(INDEX([2]pivotTable!AH$310:AH$615,MATCH(totalExpenditure!$A32,[2]pivotTable!$A$310:$A$615,0))/100*INDEX(gDP!AW$6:AW$271,MATCH(totalExpenditure!$A32,gDP!$B$6:$B$271))=0,"",INDEX([2]pivotTable!AH$310:AH$615,MATCH(totalExpenditure!$A32,[2]pivotTable!$A$310:$A$615,0))/100*INDEX(gDP!AW$6:AW$271,MATCH(totalExpenditure!$A32,gDP!$B$6:$B$271)))</f>
        <v>#N/A</v>
      </c>
      <c r="CH32" s="77" t="e">
        <f>IF(INDEX([2]pivotTable!AI$310:AI$615,MATCH(totalExpenditure!$A32,[2]pivotTable!$A$310:$A$615,0))/100*INDEX(gDP!AX$6:AX$271,MATCH(totalExpenditure!$A32,gDP!$B$6:$B$271))=0,"",INDEX([2]pivotTable!AI$310:AI$615,MATCH(totalExpenditure!$A32,[2]pivotTable!$A$310:$A$615,0))/100*INDEX(gDP!AX$6:AX$271,MATCH(totalExpenditure!$A32,gDP!$B$6:$B$271)))</f>
        <v>#N/A</v>
      </c>
      <c r="CI32" s="77" t="e">
        <f>IF(INDEX([2]pivotTable!AJ$310:AJ$615,MATCH(totalExpenditure!$A32,[2]pivotTable!$A$310:$A$615,0))/100*INDEX(gDP!AY$6:AY$271,MATCH(totalExpenditure!$A32,gDP!$B$6:$B$271))=0,"",INDEX([2]pivotTable!AJ$310:AJ$615,MATCH(totalExpenditure!$A32,[2]pivotTable!$A$310:$A$615,0))/100*INDEX(gDP!AY$6:AY$271,MATCH(totalExpenditure!$A32,gDP!$B$6:$B$271)))</f>
        <v>#N/A</v>
      </c>
      <c r="CJ32" s="77" t="e">
        <f>IF(INDEX([2]pivotTable!AK$310:AK$615,MATCH(totalExpenditure!$A32,[2]pivotTable!$A$310:$A$615,0))/100*INDEX(gDP!AZ$6:AZ$271,MATCH(totalExpenditure!$A32,gDP!$B$6:$B$271))=0,"",INDEX([2]pivotTable!AK$310:AK$615,MATCH(totalExpenditure!$A32,[2]pivotTable!$A$310:$A$615,0))/100*INDEX(gDP!AZ$6:AZ$271,MATCH(totalExpenditure!$A32,gDP!$B$6:$B$271)))</f>
        <v>#N/A</v>
      </c>
      <c r="CK32" s="77" t="e">
        <f>IF(INDEX([2]pivotTable!AL$310:AL$615,MATCH(totalExpenditure!$A32,[2]pivotTable!$A$310:$A$615,0))/100*INDEX(gDP!BA$6:BA$271,MATCH(totalExpenditure!$A32,gDP!$B$6:$B$271))=0,"",INDEX([2]pivotTable!AL$310:AL$615,MATCH(totalExpenditure!$A32,[2]pivotTable!$A$310:$A$615,0))/100*INDEX(gDP!BA$6:BA$271,MATCH(totalExpenditure!$A32,gDP!$B$6:$B$271)))</f>
        <v>#N/A</v>
      </c>
      <c r="CL32" s="77" t="e">
        <f>IF(INDEX([2]pivotTable!AM$310:AM$615,MATCH(totalExpenditure!$A32,[2]pivotTable!$A$310:$A$615,0))/100*INDEX(gDP!BB$6:BB$271,MATCH(totalExpenditure!$A32,gDP!$B$6:$B$271))=0,"",INDEX([2]pivotTable!AM$310:AM$615,MATCH(totalExpenditure!$A32,[2]pivotTable!$A$310:$A$615,0))/100*INDEX(gDP!BB$6:BB$271,MATCH(totalExpenditure!$A32,gDP!$B$6:$B$271)))</f>
        <v>#N/A</v>
      </c>
      <c r="CM32" s="77" t="e">
        <f>IF(INDEX([2]pivotTable!AN$310:AN$615,MATCH(totalExpenditure!$A32,[2]pivotTable!$A$310:$A$615,0))/100*INDEX(gDP!BC$6:BC$271,MATCH(totalExpenditure!$A32,gDP!$B$6:$B$271))=0,"",INDEX([2]pivotTable!AN$310:AN$615,MATCH(totalExpenditure!$A32,[2]pivotTable!$A$310:$A$615,0))/100*INDEX(gDP!BC$6:BC$271,MATCH(totalExpenditure!$A32,gDP!$B$6:$B$271)))</f>
        <v>#N/A</v>
      </c>
      <c r="CN32" s="77" t="e">
        <f>IF(INDEX([2]pivotTable!AO$310:AO$615,MATCH(totalExpenditure!$A32,[2]pivotTable!$A$310:$A$615,0))/100*INDEX(gDP!BD$6:BD$271,MATCH(totalExpenditure!$A32,gDP!$B$6:$B$271))=0,"",INDEX([2]pivotTable!AO$310:AO$615,MATCH(totalExpenditure!$A32,[2]pivotTable!$A$310:$A$615,0))/100*INDEX(gDP!BD$6:BD$271,MATCH(totalExpenditure!$A32,gDP!$B$6:$B$271)))</f>
        <v>#N/A</v>
      </c>
      <c r="CO32" s="77" t="e">
        <f>IF(INDEX([2]pivotTable!AP$310:AP$615,MATCH(totalExpenditure!$A32,[2]pivotTable!$A$310:$A$615,0))/100*INDEX(gDP!BE$6:BE$271,MATCH(totalExpenditure!$A32,gDP!$B$6:$B$271))=0,"",INDEX([2]pivotTable!AP$310:AP$615,MATCH(totalExpenditure!$A32,[2]pivotTable!$A$310:$A$615,0))/100*INDEX(gDP!BE$6:BE$271,MATCH(totalExpenditure!$A32,gDP!$B$6:$B$271)))</f>
        <v>#N/A</v>
      </c>
      <c r="CP32" s="77" t="e">
        <f>IF(INDEX([2]pivotTable!AQ$310:AQ$615,MATCH(totalExpenditure!$A32,[2]pivotTable!$A$310:$A$615,0))/100*INDEX(gDP!BF$6:BF$271,MATCH(totalExpenditure!$A32,gDP!$B$6:$B$271))=0,"",INDEX([2]pivotTable!AQ$310:AQ$615,MATCH(totalExpenditure!$A32,[2]pivotTable!$A$310:$A$615,0))/100*INDEX(gDP!BF$6:BF$271,MATCH(totalExpenditure!$A32,gDP!$B$6:$B$271)))</f>
        <v>#N/A</v>
      </c>
      <c r="CQ32" s="77" t="e">
        <f>IF(INDEX([2]pivotTable!AR$310:AR$615,MATCH(totalExpenditure!$A32,[2]pivotTable!$A$310:$A$615,0))/100*INDEX(gDP!BG$6:BG$271,MATCH(totalExpenditure!$A32,gDP!$B$6:$B$271))=0,"",INDEX([2]pivotTable!AR$310:AR$615,MATCH(totalExpenditure!$A32,[2]pivotTable!$A$310:$A$615,0))/100*INDEX(gDP!BG$6:BG$271,MATCH(totalExpenditure!$A32,gDP!$B$6:$B$271)))</f>
        <v>#N/A</v>
      </c>
      <c r="CR32" s="77" t="e">
        <f>IF(INDEX([2]pivotTable!AS$310:AS$615,MATCH(totalExpenditure!$A32,[2]pivotTable!$A$310:$A$615,0))/100*INDEX(gDP!BH$6:BH$271,MATCH(totalExpenditure!$A32,gDP!$B$6:$B$271))=0,"",INDEX([2]pivotTable!AS$310:AS$615,MATCH(totalExpenditure!$A32,[2]pivotTable!$A$310:$A$615,0))/100*INDEX(gDP!BH$6:BH$271,MATCH(totalExpenditure!$A32,gDP!$B$6:$B$271)))</f>
        <v>#N/A</v>
      </c>
      <c r="CS32" s="77" t="e">
        <f>IF(INDEX([2]pivotTable!AT$310:AT$615,MATCH(totalExpenditure!$A32,[2]pivotTable!$A$310:$A$615,0))/100*INDEX(gDP!BI$6:BI$271,MATCH(totalExpenditure!$A32,gDP!$B$6:$B$271))=0,"",INDEX([2]pivotTable!AT$310:AT$615,MATCH(totalExpenditure!$A32,[2]pivotTable!$A$310:$A$615,0))/100*INDEX(gDP!BI$6:BI$271,MATCH(totalExpenditure!$A32,gDP!$B$6:$B$271)))</f>
        <v>#N/A</v>
      </c>
      <c r="CT32" s="77" t="e">
        <f>IF(INDEX([2]pivotTable!AU$310:AU$615,MATCH(totalExpenditure!$A32,[2]pivotTable!$A$310:$A$615,0))/100*INDEX(gDP!BJ$6:BJ$271,MATCH(totalExpenditure!$A32,gDP!$B$6:$B$271))=0,"",INDEX([2]pivotTable!AU$310:AU$615,MATCH(totalExpenditure!$A32,[2]pivotTable!$A$310:$A$615,0))/100*INDEX(gDP!BJ$6:BJ$271,MATCH(totalExpenditure!$A32,gDP!$B$6:$B$271)))</f>
        <v>#N/A</v>
      </c>
      <c r="CU32" s="77" t="e">
        <f>IF(INDEX([2]pivotTable!AV$310:AV$615,MATCH(totalExpenditure!$A32,[2]pivotTable!$A$310:$A$615,0))/100*INDEX(gDP!BK$6:BK$271,MATCH(totalExpenditure!$A32,gDP!$B$6:$B$271))=0,"",INDEX([2]pivotTable!AV$310:AV$615,MATCH(totalExpenditure!$A32,[2]pivotTable!$A$310:$A$615,0))/100*INDEX(gDP!BK$6:BK$271,MATCH(totalExpenditure!$A32,gDP!$B$6:$B$271)))</f>
        <v>#N/A</v>
      </c>
      <c r="CV32" s="77" t="e">
        <f>IF(INDEX([2]pivotTable!AW$310:AW$615,MATCH(totalExpenditure!$A32,[2]pivotTable!$A$310:$A$615,0))/100*INDEX(gDP!BL$6:BL$271,MATCH(totalExpenditure!$A32,gDP!$B$6:$B$271))=0,"",INDEX([2]pivotTable!AW$310:AW$615,MATCH(totalExpenditure!$A32,[2]pivotTable!$A$310:$A$615,0))/100*INDEX(gDP!BL$6:BL$271,MATCH(totalExpenditure!$A32,gDP!$B$6:$B$271)))</f>
        <v>#N/A</v>
      </c>
      <c r="CW32" s="77" t="e">
        <f>IF(INDEX([2]pivotTable!AX$310:AX$615,MATCH(totalExpenditure!$A32,[2]pivotTable!$A$310:$A$615,0))/100*INDEX(gDP!BM$6:BM$271,MATCH(totalExpenditure!$A32,gDP!$B$6:$B$271))=0,"",INDEX([2]pivotTable!AX$310:AX$615,MATCH(totalExpenditure!$A32,[2]pivotTable!$A$310:$A$615,0))/100*INDEX(gDP!BM$6:BM$271,MATCH(totalExpenditure!$A32,gDP!$B$6:$B$271)))</f>
        <v>#N/A</v>
      </c>
      <c r="CX32" s="77" t="e">
        <f>IF(INDEX([2]pivotTable!AY$310:AY$615,MATCH(totalExpenditure!$A32,[2]pivotTable!$A$310:$A$615,0))/100*INDEX(gDP!BN$6:BN$271,MATCH(totalExpenditure!$A32,gDP!$B$6:$B$271))=0,"",INDEX([2]pivotTable!AY$310:AY$615,MATCH(totalExpenditure!$A32,[2]pivotTable!$A$310:$A$615,0))/100*INDEX(gDP!BN$6:BN$271,MATCH(totalExpenditure!$A32,gDP!$B$6:$B$271)))</f>
        <v>#N/A</v>
      </c>
      <c r="CY32" s="77" t="e">
        <f>IF(INDEX([2]pivotTable!AZ$310:AZ$615,MATCH(totalExpenditure!$A32,[2]pivotTable!$A$310:$A$615,0))/100*INDEX(gDP!BO$6:BO$271,MATCH(totalExpenditure!$A32,gDP!$B$6:$B$271))=0,"",INDEX([2]pivotTable!AZ$310:AZ$615,MATCH(totalExpenditure!$A32,[2]pivotTable!$A$310:$A$615,0))/100*INDEX(gDP!BO$6:BO$271,MATCH(totalExpenditure!$A32,gDP!$B$6:$B$271)))</f>
        <v>#N/A</v>
      </c>
      <c r="CZ32" s="77" t="e">
        <f>IF(B32="","",IF(BA32="","",B32-B32+INDEX(gDP!Q$6:Q$271,MATCH(totalExpenditure!$A32,gDP!$B$6:$B$271))))</f>
        <v>#N/A</v>
      </c>
      <c r="DA32" s="77" t="e">
        <f>IF(C32="","",IF(BB32="","",C32-C32+INDEX(gDP!R$6:R$271,MATCH(totalExpenditure!$A32,gDP!$B$6:$B$271))))</f>
        <v>#N/A</v>
      </c>
      <c r="DB32" s="77" t="e">
        <f>IF(D32="","",IF(BC32="","",D32-D32+INDEX(gDP!S$6:S$271,MATCH(totalExpenditure!$A32,gDP!$B$6:$B$271))))</f>
        <v>#N/A</v>
      </c>
      <c r="DC32" s="77" t="e">
        <f>IF(E32="","",IF(BD32="","",E32-E32+INDEX(gDP!T$6:T$271,MATCH(totalExpenditure!$A32,gDP!$B$6:$B$271))))</f>
        <v>#N/A</v>
      </c>
      <c r="DD32" s="77" t="e">
        <f>IF(F32="","",IF(BE32="","",F32-F32+INDEX(gDP!U$6:U$271,MATCH(totalExpenditure!$A32,gDP!$B$6:$B$271))))</f>
        <v>#N/A</v>
      </c>
      <c r="DE32" s="77" t="e">
        <f>IF(G32="","",IF(BF32="","",G32-G32+INDEX(gDP!V$6:V$271,MATCH(totalExpenditure!$A32,gDP!$B$6:$B$271))))</f>
        <v>#N/A</v>
      </c>
      <c r="DF32" s="77" t="e">
        <f>IF(H32="","",IF(BG32="","",H32-H32+INDEX(gDP!W$6:W$271,MATCH(totalExpenditure!$A32,gDP!$B$6:$B$271))))</f>
        <v>#N/A</v>
      </c>
      <c r="DG32" s="77" t="e">
        <f>IF(I32="","",IF(BH32="","",I32-I32+INDEX(gDP!X$6:X$271,MATCH(totalExpenditure!$A32,gDP!$B$6:$B$271))))</f>
        <v>#N/A</v>
      </c>
      <c r="DH32" s="77" t="e">
        <f>IF(J32="","",IF(BI32="","",J32-J32+INDEX(gDP!Y$6:Y$271,MATCH(totalExpenditure!$A32,gDP!$B$6:$B$271))))</f>
        <v>#N/A</v>
      </c>
      <c r="DI32" s="77" t="e">
        <f>IF(K32="","",IF(BJ32="","",K32-K32+INDEX(gDP!Z$6:Z$271,MATCH(totalExpenditure!$A32,gDP!$B$6:$B$271))))</f>
        <v>#N/A</v>
      </c>
      <c r="DJ32" s="77" t="e">
        <f>IF(L32="","",IF(BK32="","",L32-L32+INDEX(gDP!AA$6:AA$271,MATCH(totalExpenditure!$A32,gDP!$B$6:$B$271))))</f>
        <v>#N/A</v>
      </c>
      <c r="DK32" s="77" t="e">
        <f>IF(M32="","",IF(BL32="","",M32-M32+INDEX(gDP!AB$6:AB$271,MATCH(totalExpenditure!$A32,gDP!$B$6:$B$271))))</f>
        <v>#N/A</v>
      </c>
      <c r="DL32" s="77" t="e">
        <f>IF(N32="","",IF(BM32="","",N32-N32+INDEX(gDP!AC$6:AC$271,MATCH(totalExpenditure!$A32,gDP!$B$6:$B$271))))</f>
        <v>#N/A</v>
      </c>
      <c r="DM32" s="77" t="e">
        <f>IF(O32="","",IF(BN32="","",O32-O32+INDEX(gDP!AD$6:AD$271,MATCH(totalExpenditure!$A32,gDP!$B$6:$B$271))))</f>
        <v>#N/A</v>
      </c>
      <c r="DN32" s="77" t="e">
        <f>IF(P32="","",IF(BO32="","",P32-P32+INDEX(gDP!AE$6:AE$271,MATCH(totalExpenditure!$A32,gDP!$B$6:$B$271))))</f>
        <v>#N/A</v>
      </c>
      <c r="DO32" s="77" t="e">
        <f>IF(Q32="","",IF(BP32="","",Q32-Q32+INDEX(gDP!AF$6:AF$271,MATCH(totalExpenditure!$A32,gDP!$B$6:$B$271))))</f>
        <v>#N/A</v>
      </c>
      <c r="DP32" s="77" t="e">
        <f>IF(R32="","",IF(BQ32="","",R32-R32+INDEX(gDP!AG$6:AG$271,MATCH(totalExpenditure!$A32,gDP!$B$6:$B$271))))</f>
        <v>#N/A</v>
      </c>
      <c r="DQ32" s="77" t="e">
        <f>IF(S32="","",IF(BR32="","",S32-S32+INDEX(gDP!AH$6:AH$271,MATCH(totalExpenditure!$A32,gDP!$B$6:$B$271))))</f>
        <v>#N/A</v>
      </c>
      <c r="DR32" s="77" t="e">
        <f>IF(T32="","",IF(BS32="","",T32-T32+INDEX(gDP!AI$6:AI$271,MATCH(totalExpenditure!$A32,gDP!$B$6:$B$271))))</f>
        <v>#N/A</v>
      </c>
      <c r="DS32" s="77" t="e">
        <f>IF(U32="","",IF(BT32="","",U32-U32+INDEX(gDP!AJ$6:AJ$271,MATCH(totalExpenditure!$A32,gDP!$B$6:$B$271))))</f>
        <v>#N/A</v>
      </c>
      <c r="DT32" s="77" t="e">
        <f>IF(V32="","",IF(BU32="","",V32-V32+INDEX(gDP!AK$6:AK$271,MATCH(totalExpenditure!$A32,gDP!$B$6:$B$271))))</f>
        <v>#N/A</v>
      </c>
      <c r="DU32" s="77" t="e">
        <f>IF(W32="","",IF(BV32="","",W32-W32+INDEX(gDP!AL$6:AL$271,MATCH(totalExpenditure!$A32,gDP!$B$6:$B$271))))</f>
        <v>#N/A</v>
      </c>
      <c r="DV32" s="77" t="e">
        <f>IF(X32="","",IF(BW32="","",X32-X32+INDEX(gDP!AM$6:AM$271,MATCH(totalExpenditure!$A32,gDP!$B$6:$B$271))))</f>
        <v>#N/A</v>
      </c>
      <c r="DW32" s="77" t="e">
        <f>IF(Y32="","",IF(BX32="","",Y32-Y32+INDEX(gDP!AN$6:AN$271,MATCH(totalExpenditure!$A32,gDP!$B$6:$B$271))))</f>
        <v>#N/A</v>
      </c>
      <c r="DX32" s="77" t="e">
        <f>IF(Z32="","",IF(BY32="","",Z32-Z32+INDEX(gDP!AO$6:AO$271,MATCH(totalExpenditure!$A32,gDP!$B$6:$B$271))))</f>
        <v>#N/A</v>
      </c>
      <c r="DY32" s="77" t="e">
        <f>IF(AA32="","",IF(BZ32="","",AA32-AA32+INDEX(gDP!AP$6:AP$271,MATCH(totalExpenditure!$A32,gDP!$B$6:$B$271))))</f>
        <v>#N/A</v>
      </c>
      <c r="DZ32" s="77" t="e">
        <f>IF(AB32="","",IF(CA32="","",AB32-AB32+INDEX(gDP!AQ$6:AQ$271,MATCH(totalExpenditure!$A32,gDP!$B$6:$B$271))))</f>
        <v>#N/A</v>
      </c>
      <c r="EA32" s="77" t="e">
        <f>IF(AC32="","",IF(CB32="","",AC32-AC32+INDEX(gDP!AR$6:AR$271,MATCH(totalExpenditure!$A32,gDP!$B$6:$B$271))))</f>
        <v>#N/A</v>
      </c>
      <c r="EB32" s="77" t="e">
        <f>IF(AD32="","",IF(CC32="","",AD32-AD32+INDEX(gDP!AS$6:AS$271,MATCH(totalExpenditure!$A32,gDP!$B$6:$B$271))))</f>
        <v>#N/A</v>
      </c>
      <c r="EC32" s="77" t="e">
        <f>IF(AE32="","",IF(CD32="","",AE32-AE32+INDEX(gDP!AT$6:AT$271,MATCH(totalExpenditure!$A32,gDP!$B$6:$B$271))))</f>
        <v>#N/A</v>
      </c>
      <c r="ED32" s="77" t="e">
        <f>IF(AF32="","",IF(CE32="","",AF32-AF32+INDEX(gDP!AU$6:AU$271,MATCH(totalExpenditure!$A32,gDP!$B$6:$B$271))))</f>
        <v>#N/A</v>
      </c>
      <c r="EE32" s="77" t="e">
        <f>IF(AG32="","",IF(CF32="","",AG32-AG32+INDEX(gDP!AV$6:AV$271,MATCH(totalExpenditure!$A32,gDP!$B$6:$B$271))))</f>
        <v>#N/A</v>
      </c>
      <c r="EF32" s="77" t="e">
        <f>IF(AH32="","",IF(CG32="","",AH32-AH32+INDEX(gDP!AW$6:AW$271,MATCH(totalExpenditure!$A32,gDP!$B$6:$B$271))))</f>
        <v>#N/A</v>
      </c>
      <c r="EG32" s="77" t="e">
        <f>IF(AI32="","",IF(CH32="","",AI32-AI32+INDEX(gDP!AX$6:AX$271,MATCH(totalExpenditure!$A32,gDP!$B$6:$B$271))))</f>
        <v>#N/A</v>
      </c>
      <c r="EH32" s="77" t="e">
        <f>IF(AJ32="","",IF(CI32="","",AJ32-AJ32+INDEX(gDP!AY$6:AY$271,MATCH(totalExpenditure!$A32,gDP!$B$6:$B$271))))</f>
        <v>#N/A</v>
      </c>
      <c r="EI32" s="77" t="e">
        <f>IF(AK32="","",IF(CJ32="","",AK32-AK32+INDEX(gDP!AZ$6:AZ$271,MATCH(totalExpenditure!$A32,gDP!$B$6:$B$271))))</f>
        <v>#N/A</v>
      </c>
      <c r="EJ32" s="77" t="e">
        <f>IF(AL32="","",IF(CK32="","",AL32-AL32+INDEX(gDP!BA$6:BA$271,MATCH(totalExpenditure!$A32,gDP!$B$6:$B$271))))</f>
        <v>#N/A</v>
      </c>
      <c r="EK32" s="77" t="e">
        <f>IF(AM32="","",IF(CL32="","",AM32-AM32+INDEX(gDP!BB$6:BB$271,MATCH(totalExpenditure!$A32,gDP!$B$6:$B$271))))</f>
        <v>#N/A</v>
      </c>
      <c r="EL32" s="77" t="e">
        <f>IF(AN32="","",IF(CM32="","",AN32-AN32+INDEX(gDP!BC$6:BC$271,MATCH(totalExpenditure!$A32,gDP!$B$6:$B$271))))</f>
        <v>#N/A</v>
      </c>
      <c r="EM32" s="77" t="e">
        <f>IF(AO32="","",IF(CN32="","",AO32-AO32+INDEX(gDP!BD$6:BD$271,MATCH(totalExpenditure!$A32,gDP!$B$6:$B$271))))</f>
        <v>#N/A</v>
      </c>
      <c r="EN32" s="77" t="e">
        <f>IF(AP32="","",IF(CO32="","",AP32-AP32+INDEX(gDP!BE$6:BE$271,MATCH(totalExpenditure!$A32,gDP!$B$6:$B$271))))</f>
        <v>#N/A</v>
      </c>
      <c r="EO32" s="77" t="e">
        <f>IF(AQ32="","",IF(CP32="","",AQ32-AQ32+INDEX(gDP!BF$6:BF$271,MATCH(totalExpenditure!$A32,gDP!$B$6:$B$271))))</f>
        <v>#N/A</v>
      </c>
      <c r="EP32" s="77" t="e">
        <f>IF(AR32="","",IF(CQ32="","",AR32-AR32+INDEX(gDP!BG$6:BG$271,MATCH(totalExpenditure!$A32,gDP!$B$6:$B$271))))</f>
        <v>#N/A</v>
      </c>
      <c r="EQ32" s="77" t="e">
        <f>IF(AS32="","",IF(CR32="","",AS32-AS32+INDEX(gDP!BH$6:BH$271,MATCH(totalExpenditure!$A32,gDP!$B$6:$B$271))))</f>
        <v>#N/A</v>
      </c>
      <c r="ER32" s="77" t="e">
        <f>IF(AT32="","",IF(CS32="","",AT32-AT32+INDEX(gDP!BI$6:BI$271,MATCH(totalExpenditure!$A32,gDP!$B$6:$B$271))))</f>
        <v>#N/A</v>
      </c>
      <c r="ES32" s="77" t="e">
        <f>IF(AU32="","",IF(CT32="","",AU32-AU32+INDEX(gDP!BJ$6:BJ$271,MATCH(totalExpenditure!$A32,gDP!$B$6:$B$271))))</f>
        <v>#N/A</v>
      </c>
      <c r="ET32" s="77" t="e">
        <f>IF(AV32="","",IF(CU32="","",AV32-AV32+INDEX(gDP!BK$6:BK$271,MATCH(totalExpenditure!$A32,gDP!$B$6:$B$271))))</f>
        <v>#N/A</v>
      </c>
      <c r="EU32" s="77" t="e">
        <f>IF(AW32="","",IF(CV32="","",AW32-AW32+INDEX(gDP!BL$6:BL$271,MATCH(totalExpenditure!$A32,gDP!$B$6:$B$271))))</f>
        <v>#N/A</v>
      </c>
      <c r="EV32" s="77" t="e">
        <f>IF(AX32="","",IF(CW32="","",AX32-AX32+INDEX(gDP!BM$6:BM$271,MATCH(totalExpenditure!$A32,gDP!$B$6:$B$271))))</f>
        <v>#N/A</v>
      </c>
      <c r="EW32" s="77" t="e">
        <f>IF(AY32="","",IF(CX32="","",AY32-AY32+INDEX(gDP!BN$6:BN$271,MATCH(totalExpenditure!$A32,gDP!$B$6:$B$271))))</f>
        <v>#N/A</v>
      </c>
      <c r="EX32" s="77" t="e">
        <f>IF(AZ32="","",IF(CY32="","",AZ32-AZ32+INDEX(gDP!BO$6:BO$271,MATCH(totalExpenditure!$A32,gDP!$B$6:$B$271))))</f>
        <v>#N/A</v>
      </c>
    </row>
    <row r="33" spans="1:154" x14ac:dyDescent="0.35">
      <c r="A33" t="s">
        <v>275</v>
      </c>
      <c r="B33" s="77" t="str">
        <f>IF(INDEX([2]pivotTable!B$3:B$308,MATCH(totalExpenditure!$A33,[2]pivotTable!$A$3:$A$308,0))/100*INDEX(gDP!Q$6:Q$271,MATCH(totalExpenditure!$A33,gDP!$B$6:$B$271))=0,"",INDEX([2]pivotTable!B$3:B$308,MATCH(totalExpenditure!$A33,[2]pivotTable!$A$3:$A$308,0))/100*INDEX(gDP!Q$6:Q$271,MATCH(totalExpenditure!$A33,gDP!$B$6:$B$271)))</f>
        <v/>
      </c>
      <c r="C33" s="77" t="str">
        <f>IF(INDEX([2]pivotTable!C$3:C$308,MATCH(totalExpenditure!$A33,[2]pivotTable!$A$3:$A$308,0))/100*INDEX(gDP!R$6:R$271,MATCH(totalExpenditure!$A33,gDP!$B$6:$B$271))=0,"",INDEX([2]pivotTable!C$3:C$308,MATCH(totalExpenditure!$A33,[2]pivotTable!$A$3:$A$308,0))/100*INDEX(gDP!R$6:R$271,MATCH(totalExpenditure!$A33,gDP!$B$6:$B$271)))</f>
        <v/>
      </c>
      <c r="D33" s="77" t="str">
        <f>IF(INDEX([2]pivotTable!D$3:D$308,MATCH(totalExpenditure!$A33,[2]pivotTable!$A$3:$A$308,0))/100*INDEX(gDP!S$6:S$271,MATCH(totalExpenditure!$A33,gDP!$B$6:$B$271))=0,"",INDEX([2]pivotTable!D$3:D$308,MATCH(totalExpenditure!$A33,[2]pivotTable!$A$3:$A$308,0))/100*INDEX(gDP!S$6:S$271,MATCH(totalExpenditure!$A33,gDP!$B$6:$B$271)))</f>
        <v/>
      </c>
      <c r="E33" s="77" t="str">
        <f>IF(INDEX([2]pivotTable!E$3:E$308,MATCH(totalExpenditure!$A33,[2]pivotTable!$A$3:$A$308,0))/100*INDEX(gDP!T$6:T$271,MATCH(totalExpenditure!$A33,gDP!$B$6:$B$271))=0,"",INDEX([2]pivotTable!E$3:E$308,MATCH(totalExpenditure!$A33,[2]pivotTable!$A$3:$A$308,0))/100*INDEX(gDP!T$6:T$271,MATCH(totalExpenditure!$A33,gDP!$B$6:$B$271)))</f>
        <v/>
      </c>
      <c r="F33" s="77" t="str">
        <f>IF(INDEX([2]pivotTable!F$3:F$308,MATCH(totalExpenditure!$A33,[2]pivotTable!$A$3:$A$308,0))/100*INDEX(gDP!U$6:U$271,MATCH(totalExpenditure!$A33,gDP!$B$6:$B$271))=0,"",INDEX([2]pivotTable!F$3:F$308,MATCH(totalExpenditure!$A33,[2]pivotTable!$A$3:$A$308,0))/100*INDEX(gDP!U$6:U$271,MATCH(totalExpenditure!$A33,gDP!$B$6:$B$271)))</f>
        <v/>
      </c>
      <c r="G33" s="77" t="str">
        <f>IF(INDEX([2]pivotTable!G$3:G$308,MATCH(totalExpenditure!$A33,[2]pivotTable!$A$3:$A$308,0))/100*INDEX(gDP!V$6:V$271,MATCH(totalExpenditure!$A33,gDP!$B$6:$B$271))=0,"",INDEX([2]pivotTable!G$3:G$308,MATCH(totalExpenditure!$A33,[2]pivotTable!$A$3:$A$308,0))/100*INDEX(gDP!V$6:V$271,MATCH(totalExpenditure!$A33,gDP!$B$6:$B$271)))</f>
        <v/>
      </c>
      <c r="H33" s="77" t="str">
        <f>IF(INDEX([2]pivotTable!H$3:H$308,MATCH(totalExpenditure!$A33,[2]pivotTable!$A$3:$A$308,0))/100*INDEX(gDP!W$6:W$271,MATCH(totalExpenditure!$A33,gDP!$B$6:$B$271))=0,"",INDEX([2]pivotTable!H$3:H$308,MATCH(totalExpenditure!$A33,[2]pivotTable!$A$3:$A$308,0))/100*INDEX(gDP!W$6:W$271,MATCH(totalExpenditure!$A33,gDP!$B$6:$B$271)))</f>
        <v/>
      </c>
      <c r="I33" s="77" t="str">
        <f>IF(INDEX([2]pivotTable!I$3:I$308,MATCH(totalExpenditure!$A33,[2]pivotTable!$A$3:$A$308,0))/100*INDEX(gDP!X$6:X$271,MATCH(totalExpenditure!$A33,gDP!$B$6:$B$271))=0,"",INDEX([2]pivotTable!I$3:I$308,MATCH(totalExpenditure!$A33,[2]pivotTable!$A$3:$A$308,0))/100*INDEX(gDP!X$6:X$271,MATCH(totalExpenditure!$A33,gDP!$B$6:$B$271)))</f>
        <v/>
      </c>
      <c r="J33" s="77" t="str">
        <f>IF(INDEX([2]pivotTable!J$3:J$308,MATCH(totalExpenditure!$A33,[2]pivotTable!$A$3:$A$308,0))/100*INDEX(gDP!Y$6:Y$271,MATCH(totalExpenditure!$A33,gDP!$B$6:$B$271))=0,"",INDEX([2]pivotTable!J$3:J$308,MATCH(totalExpenditure!$A33,[2]pivotTable!$A$3:$A$308,0))/100*INDEX(gDP!Y$6:Y$271,MATCH(totalExpenditure!$A33,gDP!$B$6:$B$271)))</f>
        <v/>
      </c>
      <c r="K33" s="77" t="str">
        <f>IF(INDEX([2]pivotTable!K$3:K$308,MATCH(totalExpenditure!$A33,[2]pivotTable!$A$3:$A$308,0))/100*INDEX(gDP!Z$6:Z$271,MATCH(totalExpenditure!$A33,gDP!$B$6:$B$271))=0,"",INDEX([2]pivotTable!K$3:K$308,MATCH(totalExpenditure!$A33,[2]pivotTable!$A$3:$A$308,0))/100*INDEX(gDP!Z$6:Z$271,MATCH(totalExpenditure!$A33,gDP!$B$6:$B$271)))</f>
        <v/>
      </c>
      <c r="L33" s="77" t="str">
        <f>IF(INDEX([2]pivotTable!L$3:L$308,MATCH(totalExpenditure!$A33,[2]pivotTable!$A$3:$A$308,0))/100*INDEX(gDP!AA$6:AA$271,MATCH(totalExpenditure!$A33,gDP!$B$6:$B$271))=0,"",INDEX([2]pivotTable!L$3:L$308,MATCH(totalExpenditure!$A33,[2]pivotTable!$A$3:$A$308,0))/100*INDEX(gDP!AA$6:AA$271,MATCH(totalExpenditure!$A33,gDP!$B$6:$B$271)))</f>
        <v/>
      </c>
      <c r="M33" s="77" t="str">
        <f>IF(INDEX([2]pivotTable!M$3:M$308,MATCH(totalExpenditure!$A33,[2]pivotTable!$A$3:$A$308,0))/100*INDEX(gDP!AB$6:AB$271,MATCH(totalExpenditure!$A33,gDP!$B$6:$B$271))=0,"",INDEX([2]pivotTable!M$3:M$308,MATCH(totalExpenditure!$A33,[2]pivotTable!$A$3:$A$308,0))/100*INDEX(gDP!AB$6:AB$271,MATCH(totalExpenditure!$A33,gDP!$B$6:$B$271)))</f>
        <v/>
      </c>
      <c r="N33" s="77" t="str">
        <f>IF(INDEX([2]pivotTable!N$3:N$308,MATCH(totalExpenditure!$A33,[2]pivotTable!$A$3:$A$308,0))/100*INDEX(gDP!AC$6:AC$271,MATCH(totalExpenditure!$A33,gDP!$B$6:$B$271))=0,"",INDEX([2]pivotTable!N$3:N$308,MATCH(totalExpenditure!$A33,[2]pivotTable!$A$3:$A$308,0))/100*INDEX(gDP!AC$6:AC$271,MATCH(totalExpenditure!$A33,gDP!$B$6:$B$271)))</f>
        <v/>
      </c>
      <c r="O33" s="77" t="str">
        <f>IF(INDEX([2]pivotTable!O$3:O$308,MATCH(totalExpenditure!$A33,[2]pivotTable!$A$3:$A$308,0))/100*INDEX(gDP!AD$6:AD$271,MATCH(totalExpenditure!$A33,gDP!$B$6:$B$271))=0,"",INDEX([2]pivotTable!O$3:O$308,MATCH(totalExpenditure!$A33,[2]pivotTable!$A$3:$A$308,0))/100*INDEX(gDP!AD$6:AD$271,MATCH(totalExpenditure!$A33,gDP!$B$6:$B$271)))</f>
        <v/>
      </c>
      <c r="P33" s="77" t="str">
        <f>IF(INDEX([2]pivotTable!P$3:P$308,MATCH(totalExpenditure!$A33,[2]pivotTable!$A$3:$A$308,0))/100*INDEX(gDP!AE$6:AE$271,MATCH(totalExpenditure!$A33,gDP!$B$6:$B$271))=0,"",INDEX([2]pivotTable!P$3:P$308,MATCH(totalExpenditure!$A33,[2]pivotTable!$A$3:$A$308,0))/100*INDEX(gDP!AE$6:AE$271,MATCH(totalExpenditure!$A33,gDP!$B$6:$B$271)))</f>
        <v/>
      </c>
      <c r="Q33" s="77" t="str">
        <f>IF(INDEX([2]pivotTable!Q$3:Q$308,MATCH(totalExpenditure!$A33,[2]pivotTable!$A$3:$A$308,0))/100*INDEX(gDP!AF$6:AF$271,MATCH(totalExpenditure!$A33,gDP!$B$6:$B$271))=0,"",INDEX([2]pivotTable!Q$3:Q$308,MATCH(totalExpenditure!$A33,[2]pivotTable!$A$3:$A$308,0))/100*INDEX(gDP!AF$6:AF$271,MATCH(totalExpenditure!$A33,gDP!$B$6:$B$271)))</f>
        <v/>
      </c>
      <c r="R33" s="77" t="str">
        <f>IF(INDEX([2]pivotTable!R$3:R$308,MATCH(totalExpenditure!$A33,[2]pivotTable!$A$3:$A$308,0))/100*INDEX(gDP!AG$6:AG$271,MATCH(totalExpenditure!$A33,gDP!$B$6:$B$271))=0,"",INDEX([2]pivotTable!R$3:R$308,MATCH(totalExpenditure!$A33,[2]pivotTable!$A$3:$A$308,0))/100*INDEX(gDP!AG$6:AG$271,MATCH(totalExpenditure!$A33,gDP!$B$6:$B$271)))</f>
        <v/>
      </c>
      <c r="S33" s="77" t="str">
        <f>IF(INDEX([2]pivotTable!S$3:S$308,MATCH(totalExpenditure!$A33,[2]pivotTable!$A$3:$A$308,0))/100*INDEX(gDP!AH$6:AH$271,MATCH(totalExpenditure!$A33,gDP!$B$6:$B$271))=0,"",INDEX([2]pivotTable!S$3:S$308,MATCH(totalExpenditure!$A33,[2]pivotTable!$A$3:$A$308,0))/100*INDEX(gDP!AH$6:AH$271,MATCH(totalExpenditure!$A33,gDP!$B$6:$B$271)))</f>
        <v/>
      </c>
      <c r="T33" s="77">
        <f>IF(INDEX([2]pivotTable!T$3:T$308,MATCH(totalExpenditure!$A33,[2]pivotTable!$A$3:$A$308,0))/100*INDEX(gDP!AI$6:AI$271,MATCH(totalExpenditure!$A33,gDP!$B$6:$B$271))=0,"",INDEX([2]pivotTable!T$3:T$308,MATCH(totalExpenditure!$A33,[2]pivotTable!$A$3:$A$308,0))/100*INDEX(gDP!AI$6:AI$271,MATCH(totalExpenditure!$A33,gDP!$B$6:$B$271)))</f>
        <v>224882316.00557506</v>
      </c>
      <c r="U33" s="77">
        <f>IF(INDEX([2]pivotTable!U$3:U$308,MATCH(totalExpenditure!$A33,[2]pivotTable!$A$3:$A$308,0))/100*INDEX(gDP!AJ$6:AJ$271,MATCH(totalExpenditure!$A33,gDP!$B$6:$B$271))=0,"",INDEX([2]pivotTable!U$3:U$308,MATCH(totalExpenditure!$A33,[2]pivotTable!$A$3:$A$308,0))/100*INDEX(gDP!AJ$6:AJ$271,MATCH(totalExpenditure!$A33,gDP!$B$6:$B$271)))</f>
        <v>236172200.60391986</v>
      </c>
      <c r="V33" s="77">
        <f>IF(INDEX([2]pivotTable!V$3:V$308,MATCH(totalExpenditure!$A33,[2]pivotTable!$A$3:$A$308,0))/100*INDEX(gDP!AK$6:AK$271,MATCH(totalExpenditure!$A33,gDP!$B$6:$B$271))=0,"",INDEX([2]pivotTable!V$3:V$308,MATCH(totalExpenditure!$A33,[2]pivotTable!$A$3:$A$308,0))/100*INDEX(gDP!AK$6:AK$271,MATCH(totalExpenditure!$A33,gDP!$B$6:$B$271)))</f>
        <v>223497202.44777787</v>
      </c>
      <c r="W33" s="77">
        <f>IF(INDEX([2]pivotTable!W$3:W$308,MATCH(totalExpenditure!$A33,[2]pivotTable!$A$3:$A$308,0))/100*INDEX(gDP!AL$6:AL$271,MATCH(totalExpenditure!$A33,gDP!$B$6:$B$271))=0,"",INDEX([2]pivotTable!W$3:W$308,MATCH(totalExpenditure!$A33,[2]pivotTable!$A$3:$A$308,0))/100*INDEX(gDP!AL$6:AL$271,MATCH(totalExpenditure!$A33,gDP!$B$6:$B$271)))</f>
        <v>225947159.86066401</v>
      </c>
      <c r="X33" s="77">
        <f>IF(INDEX([2]pivotTable!X$3:X$308,MATCH(totalExpenditure!$A33,[2]pivotTable!$A$3:$A$308,0))/100*INDEX(gDP!AM$6:AM$271,MATCH(totalExpenditure!$A33,gDP!$B$6:$B$271))=0,"",INDEX([2]pivotTable!X$3:X$308,MATCH(totalExpenditure!$A33,[2]pivotTable!$A$3:$A$308,0))/100*INDEX(gDP!AM$6:AM$271,MATCH(totalExpenditure!$A33,gDP!$B$6:$B$271)))</f>
        <v>228482713.20720169</v>
      </c>
      <c r="Y33" s="77">
        <f>IF(INDEX([2]pivotTable!Y$3:Y$308,MATCH(totalExpenditure!$A33,[2]pivotTable!$A$3:$A$308,0))/100*INDEX(gDP!AN$6:AN$271,MATCH(totalExpenditure!$A33,gDP!$B$6:$B$271))=0,"",INDEX([2]pivotTable!Y$3:Y$308,MATCH(totalExpenditure!$A33,[2]pivotTable!$A$3:$A$308,0))/100*INDEX(gDP!AN$6:AN$271,MATCH(totalExpenditure!$A33,gDP!$B$6:$B$271)))</f>
        <v>239059757.66726622</v>
      </c>
      <c r="Z33" s="77">
        <f>IF(INDEX([2]pivotTable!Z$3:Z$308,MATCH(totalExpenditure!$A33,[2]pivotTable!$A$3:$A$308,0))/100*INDEX(gDP!AO$6:AO$271,MATCH(totalExpenditure!$A33,gDP!$B$6:$B$271))=0,"",INDEX([2]pivotTable!Z$3:Z$308,MATCH(totalExpenditure!$A33,[2]pivotTable!$A$3:$A$308,0))/100*INDEX(gDP!AO$6:AO$271,MATCH(totalExpenditure!$A33,gDP!$B$6:$B$271)))</f>
        <v>248537490.64559013</v>
      </c>
      <c r="AA33" s="77">
        <f>IF(INDEX([2]pivotTable!AA$3:AA$308,MATCH(totalExpenditure!$A33,[2]pivotTable!$A$3:$A$308,0))/100*INDEX(gDP!AP$6:AP$271,MATCH(totalExpenditure!$A33,gDP!$B$6:$B$271))=0,"",INDEX([2]pivotTable!AA$3:AA$308,MATCH(totalExpenditure!$A33,[2]pivotTable!$A$3:$A$308,0))/100*INDEX(gDP!AP$6:AP$271,MATCH(totalExpenditure!$A33,gDP!$B$6:$B$271)))</f>
        <v>298007704.48653275</v>
      </c>
      <c r="AB33" s="77">
        <f>IF(INDEX([2]pivotTable!AB$3:AB$308,MATCH(totalExpenditure!$A33,[2]pivotTable!$A$3:$A$308,0))/100*INDEX(gDP!AQ$6:AQ$271,MATCH(totalExpenditure!$A33,gDP!$B$6:$B$271))=0,"",INDEX([2]pivotTable!AB$3:AB$308,MATCH(totalExpenditure!$A33,[2]pivotTable!$A$3:$A$308,0))/100*INDEX(gDP!AQ$6:AQ$271,MATCH(totalExpenditure!$A33,gDP!$B$6:$B$271)))</f>
        <v>360293773.25011951</v>
      </c>
      <c r="AC33" s="77">
        <f>IF(INDEX([2]pivotTable!AC$3:AC$308,MATCH(totalExpenditure!$A33,[2]pivotTable!$A$3:$A$308,0))/100*INDEX(gDP!AR$6:AR$271,MATCH(totalExpenditure!$A33,gDP!$B$6:$B$271))=0,"",INDEX([2]pivotTable!AC$3:AC$308,MATCH(totalExpenditure!$A33,[2]pivotTable!$A$3:$A$308,0))/100*INDEX(gDP!AR$6:AR$271,MATCH(totalExpenditure!$A33,gDP!$B$6:$B$271)))</f>
        <v>294948293.87063009</v>
      </c>
      <c r="AD33" s="77">
        <f>IF(INDEX([2]pivotTable!AD$3:AD$308,MATCH(totalExpenditure!$A33,[2]pivotTable!$A$3:$A$308,0))/100*INDEX(gDP!AS$6:AS$271,MATCH(totalExpenditure!$A33,gDP!$B$6:$B$271))=0,"",INDEX([2]pivotTable!AD$3:AD$308,MATCH(totalExpenditure!$A33,[2]pivotTable!$A$3:$A$308,0))/100*INDEX(gDP!AS$6:AS$271,MATCH(totalExpenditure!$A33,gDP!$B$6:$B$271)))</f>
        <v>278808802.09433347</v>
      </c>
      <c r="AE33" s="77">
        <f>IF(INDEX([2]pivotTable!AE$3:AE$308,MATCH(totalExpenditure!$A33,[2]pivotTable!$A$3:$A$308,0))/100*INDEX(gDP!AT$6:AT$271,MATCH(totalExpenditure!$A33,gDP!$B$6:$B$271))=0,"",INDEX([2]pivotTable!AE$3:AE$308,MATCH(totalExpenditure!$A33,[2]pivotTable!$A$3:$A$308,0))/100*INDEX(gDP!AT$6:AT$271,MATCH(totalExpenditure!$A33,gDP!$B$6:$B$271)))</f>
        <v>317519160.20740068</v>
      </c>
      <c r="AF33" s="77">
        <f>IF(INDEX([2]pivotTable!AF$3:AF$308,MATCH(totalExpenditure!$A33,[2]pivotTable!$A$3:$A$308,0))/100*INDEX(gDP!AU$6:AU$271,MATCH(totalExpenditure!$A33,gDP!$B$6:$B$271))=0,"",INDEX([2]pivotTable!AF$3:AF$308,MATCH(totalExpenditure!$A33,[2]pivotTable!$A$3:$A$308,0))/100*INDEX(gDP!AU$6:AU$271,MATCH(totalExpenditure!$A33,gDP!$B$6:$B$271)))</f>
        <v>585005900.83681977</v>
      </c>
      <c r="AG33" s="77">
        <f>IF(INDEX([2]pivotTable!AG$3:AG$308,MATCH(totalExpenditure!$A33,[2]pivotTable!$A$3:$A$308,0))/100*INDEX(gDP!AV$6:AV$271,MATCH(totalExpenditure!$A33,gDP!$B$6:$B$271))=0,"",INDEX([2]pivotTable!AG$3:AG$308,MATCH(totalExpenditure!$A33,[2]pivotTable!$A$3:$A$308,0))/100*INDEX(gDP!AV$6:AV$271,MATCH(totalExpenditure!$A33,gDP!$B$6:$B$271)))</f>
        <v>605371733.00177455</v>
      </c>
      <c r="AH33" s="77">
        <f>IF(INDEX([2]pivotTable!AH$3:AH$308,MATCH(totalExpenditure!$A33,[2]pivotTable!$A$3:$A$308,0))/100*INDEX(gDP!AW$6:AW$271,MATCH(totalExpenditure!$A33,gDP!$B$6:$B$271))=0,"",INDEX([2]pivotTable!AH$3:AH$308,MATCH(totalExpenditure!$A33,[2]pivotTable!$A$3:$A$308,0))/100*INDEX(gDP!AW$6:AW$271,MATCH(totalExpenditure!$A33,gDP!$B$6:$B$271)))</f>
        <v>589575957.70161307</v>
      </c>
      <c r="AI33" s="77">
        <f>IF(INDEX([2]pivotTable!AI$3:AI$308,MATCH(totalExpenditure!$A33,[2]pivotTable!$A$3:$A$308,0))/100*INDEX(gDP!AX$6:AX$271,MATCH(totalExpenditure!$A33,gDP!$B$6:$B$271))=0,"",INDEX([2]pivotTable!AI$3:AI$308,MATCH(totalExpenditure!$A33,[2]pivotTable!$A$3:$A$308,0))/100*INDEX(gDP!AX$6:AX$271,MATCH(totalExpenditure!$A33,gDP!$B$6:$B$271)))</f>
        <v>584406321.80610549</v>
      </c>
      <c r="AJ33" s="77">
        <f>IF(INDEX([2]pivotTable!AJ$3:AJ$308,MATCH(totalExpenditure!$A33,[2]pivotTable!$A$3:$A$308,0))/100*INDEX(gDP!AY$6:AY$271,MATCH(totalExpenditure!$A33,gDP!$B$6:$B$271))=0,"",INDEX([2]pivotTable!AJ$3:AJ$308,MATCH(totalExpenditure!$A33,[2]pivotTable!$A$3:$A$308,0))/100*INDEX(gDP!AY$6:AY$271,MATCH(totalExpenditure!$A33,gDP!$B$6:$B$271)))</f>
        <v>622980362.68084419</v>
      </c>
      <c r="AK33" s="77">
        <f>IF(INDEX([2]pivotTable!AK$3:AK$308,MATCH(totalExpenditure!$A33,[2]pivotTable!$A$3:$A$308,0))/100*INDEX(gDP!AZ$6:AZ$271,MATCH(totalExpenditure!$A33,gDP!$B$6:$B$271))=0,"",INDEX([2]pivotTable!AK$3:AK$308,MATCH(totalExpenditure!$A33,[2]pivotTable!$A$3:$A$308,0))/100*INDEX(gDP!AZ$6:AZ$271,MATCH(totalExpenditure!$A33,gDP!$B$6:$B$271)))</f>
        <v>781958437.29752302</v>
      </c>
      <c r="AL33" s="77" t="str">
        <f>IF(INDEX([2]pivotTable!AL$3:AL$308,MATCH(totalExpenditure!$A33,[2]pivotTable!$A$3:$A$308,0))/100*INDEX(gDP!BA$6:BA$271,MATCH(totalExpenditure!$A33,gDP!$B$6:$B$271))=0,"",INDEX([2]pivotTable!AL$3:AL$308,MATCH(totalExpenditure!$A33,[2]pivotTable!$A$3:$A$308,0))/100*INDEX(gDP!BA$6:BA$271,MATCH(totalExpenditure!$A33,gDP!$B$6:$B$271)))</f>
        <v/>
      </c>
      <c r="AM33" s="77" t="str">
        <f>IF(INDEX([2]pivotTable!AM$3:AM$308,MATCH(totalExpenditure!$A33,[2]pivotTable!$A$3:$A$308,0))/100*INDEX(gDP!BB$6:BB$271,MATCH(totalExpenditure!$A33,gDP!$B$6:$B$271))=0,"",INDEX([2]pivotTable!AM$3:AM$308,MATCH(totalExpenditure!$A33,[2]pivotTable!$A$3:$A$308,0))/100*INDEX(gDP!BB$6:BB$271,MATCH(totalExpenditure!$A33,gDP!$B$6:$B$271)))</f>
        <v/>
      </c>
      <c r="AN33" s="77" t="str">
        <f>IF(INDEX([2]pivotTable!AN$3:AN$308,MATCH(totalExpenditure!$A33,[2]pivotTable!$A$3:$A$308,0))/100*INDEX(gDP!BC$6:BC$271,MATCH(totalExpenditure!$A33,gDP!$B$6:$B$271))=0,"",INDEX([2]pivotTable!AN$3:AN$308,MATCH(totalExpenditure!$A33,[2]pivotTable!$A$3:$A$308,0))/100*INDEX(gDP!BC$6:BC$271,MATCH(totalExpenditure!$A33,gDP!$B$6:$B$271)))</f>
        <v/>
      </c>
      <c r="AO33" s="77" t="str">
        <f>IF(INDEX([2]pivotTable!AO$3:AO$308,MATCH(totalExpenditure!$A33,[2]pivotTable!$A$3:$A$308,0))/100*INDEX(gDP!BD$6:BD$271,MATCH(totalExpenditure!$A33,gDP!$B$6:$B$271))=0,"",INDEX([2]pivotTable!AO$3:AO$308,MATCH(totalExpenditure!$A33,[2]pivotTable!$A$3:$A$308,0))/100*INDEX(gDP!BD$6:BD$271,MATCH(totalExpenditure!$A33,gDP!$B$6:$B$271)))</f>
        <v/>
      </c>
      <c r="AP33" s="77" t="str">
        <f>IF(INDEX([2]pivotTable!AP$3:AP$308,MATCH(totalExpenditure!$A33,[2]pivotTable!$A$3:$A$308,0))/100*INDEX(gDP!BE$6:BE$271,MATCH(totalExpenditure!$A33,gDP!$B$6:$B$271))=0,"",INDEX([2]pivotTable!AP$3:AP$308,MATCH(totalExpenditure!$A33,[2]pivotTable!$A$3:$A$308,0))/100*INDEX(gDP!BE$6:BE$271,MATCH(totalExpenditure!$A33,gDP!$B$6:$B$271)))</f>
        <v/>
      </c>
      <c r="AQ33" s="77" t="str">
        <f>IF(INDEX([2]pivotTable!AQ$3:AQ$308,MATCH(totalExpenditure!$A33,[2]pivotTable!$A$3:$A$308,0))/100*INDEX(gDP!BF$6:BF$271,MATCH(totalExpenditure!$A33,gDP!$B$6:$B$271))=0,"",INDEX([2]pivotTable!AQ$3:AQ$308,MATCH(totalExpenditure!$A33,[2]pivotTable!$A$3:$A$308,0))/100*INDEX(gDP!BF$6:BF$271,MATCH(totalExpenditure!$A33,gDP!$B$6:$B$271)))</f>
        <v/>
      </c>
      <c r="AR33" s="77" t="str">
        <f>IF(INDEX([2]pivotTable!AR$3:AR$308,MATCH(totalExpenditure!$A33,[2]pivotTable!$A$3:$A$308,0))/100*INDEX(gDP!BG$6:BG$271,MATCH(totalExpenditure!$A33,gDP!$B$6:$B$271))=0,"",INDEX([2]pivotTable!AR$3:AR$308,MATCH(totalExpenditure!$A33,[2]pivotTable!$A$3:$A$308,0))/100*INDEX(gDP!BG$6:BG$271,MATCH(totalExpenditure!$A33,gDP!$B$6:$B$271)))</f>
        <v/>
      </c>
      <c r="AS33" s="77" t="str">
        <f>IF(INDEX([2]pivotTable!AS$3:AS$308,MATCH(totalExpenditure!$A33,[2]pivotTable!$A$3:$A$308,0))/100*INDEX(gDP!BH$6:BH$271,MATCH(totalExpenditure!$A33,gDP!$B$6:$B$271))=0,"",INDEX([2]pivotTable!AS$3:AS$308,MATCH(totalExpenditure!$A33,[2]pivotTable!$A$3:$A$308,0))/100*INDEX(gDP!BH$6:BH$271,MATCH(totalExpenditure!$A33,gDP!$B$6:$B$271)))</f>
        <v/>
      </c>
      <c r="AT33" s="77" t="str">
        <f>IF(INDEX([2]pivotTable!AT$3:AT$308,MATCH(totalExpenditure!$A33,[2]pivotTable!$A$3:$A$308,0))/100*INDEX(gDP!BI$6:BI$271,MATCH(totalExpenditure!$A33,gDP!$B$6:$B$271))=0,"",INDEX([2]pivotTable!AT$3:AT$308,MATCH(totalExpenditure!$A33,[2]pivotTable!$A$3:$A$308,0))/100*INDEX(gDP!BI$6:BI$271,MATCH(totalExpenditure!$A33,gDP!$B$6:$B$271)))</f>
        <v/>
      </c>
      <c r="AU33" s="77" t="str">
        <f>IF(INDEX([2]pivotTable!AU$3:AU$308,MATCH(totalExpenditure!$A33,[2]pivotTable!$A$3:$A$308,0))/100*INDEX(gDP!BJ$6:BJ$271,MATCH(totalExpenditure!$A33,gDP!$B$6:$B$271))=0,"",INDEX([2]pivotTable!AU$3:AU$308,MATCH(totalExpenditure!$A33,[2]pivotTable!$A$3:$A$308,0))/100*INDEX(gDP!BJ$6:BJ$271,MATCH(totalExpenditure!$A33,gDP!$B$6:$B$271)))</f>
        <v/>
      </c>
      <c r="AV33" s="77" t="str">
        <f>IF(INDEX([2]pivotTable!AV$3:AV$308,MATCH(totalExpenditure!$A33,[2]pivotTable!$A$3:$A$308,0))/100*INDEX(gDP!BK$6:BK$271,MATCH(totalExpenditure!$A33,gDP!$B$6:$B$271))=0,"",INDEX([2]pivotTable!AV$3:AV$308,MATCH(totalExpenditure!$A33,[2]pivotTable!$A$3:$A$308,0))/100*INDEX(gDP!BK$6:BK$271,MATCH(totalExpenditure!$A33,gDP!$B$6:$B$271)))</f>
        <v/>
      </c>
      <c r="AW33" s="77" t="str">
        <f>IF(INDEX([2]pivotTable!AW$3:AW$308,MATCH(totalExpenditure!$A33,[2]pivotTable!$A$3:$A$308,0))/100*INDEX(gDP!BL$6:BL$271,MATCH(totalExpenditure!$A33,gDP!$B$6:$B$271))=0,"",INDEX([2]pivotTable!AW$3:AW$308,MATCH(totalExpenditure!$A33,[2]pivotTable!$A$3:$A$308,0))/100*INDEX(gDP!BL$6:BL$271,MATCH(totalExpenditure!$A33,gDP!$B$6:$B$271)))</f>
        <v/>
      </c>
      <c r="AX33" s="77" t="str">
        <f>IF(INDEX([2]pivotTable!AX$3:AX$308,MATCH(totalExpenditure!$A33,[2]pivotTable!$A$3:$A$308,0))/100*INDEX(gDP!BM$6:BM$271,MATCH(totalExpenditure!$A33,gDP!$B$6:$B$271))=0,"",INDEX([2]pivotTable!AX$3:AX$308,MATCH(totalExpenditure!$A33,[2]pivotTable!$A$3:$A$308,0))/100*INDEX(gDP!BM$6:BM$271,MATCH(totalExpenditure!$A33,gDP!$B$6:$B$271)))</f>
        <v/>
      </c>
      <c r="AY33" s="77" t="str">
        <f>IF(INDEX([2]pivotTable!AY$3:AY$308,MATCH(totalExpenditure!$A33,[2]pivotTable!$A$3:$A$308,0))/100*INDEX(gDP!BN$6:BN$271,MATCH(totalExpenditure!$A33,gDP!$B$6:$B$271))=0,"",INDEX([2]pivotTable!AY$3:AY$308,MATCH(totalExpenditure!$A33,[2]pivotTable!$A$3:$A$308,0))/100*INDEX(gDP!BN$6:BN$271,MATCH(totalExpenditure!$A33,gDP!$B$6:$B$271)))</f>
        <v/>
      </c>
      <c r="AZ33" s="77" t="str">
        <f>IF(INDEX([2]pivotTable!AZ$3:AZ$308,MATCH(totalExpenditure!$A33,[2]pivotTable!$A$3:$A$308,0))/100*INDEX(gDP!BO$6:BO$271,MATCH(totalExpenditure!$A33,gDP!$B$6:$B$271))=0,"",INDEX([2]pivotTable!AZ$3:AZ$308,MATCH(totalExpenditure!$A33,[2]pivotTable!$A$3:$A$308,0))/100*INDEX(gDP!BO$6:BO$271,MATCH(totalExpenditure!$A33,gDP!$B$6:$B$271)))</f>
        <v/>
      </c>
      <c r="BA33" s="77" t="str">
        <f>IF(INDEX([2]pivotTable!B$310:B$615,MATCH(totalExpenditure!$A33,[2]pivotTable!$A$310:$A$615,0))/100*INDEX(gDP!Q$6:Q$271,MATCH(totalExpenditure!$A33,gDP!$B$6:$B$271))=0,"",INDEX([2]pivotTable!B$310:B$615,MATCH(totalExpenditure!$A33,[2]pivotTable!$A$310:$A$615,0))/100*INDEX(gDP!Q$6:Q$271,MATCH(totalExpenditure!$A33,gDP!$B$6:$B$271)))</f>
        <v/>
      </c>
      <c r="BB33" s="77" t="str">
        <f>IF(INDEX([2]pivotTable!C$310:C$615,MATCH(totalExpenditure!$A33,[2]pivotTable!$A$310:$A$615,0))/100*INDEX(gDP!R$6:R$271,MATCH(totalExpenditure!$A33,gDP!$B$6:$B$271))=0,"",INDEX([2]pivotTable!C$310:C$615,MATCH(totalExpenditure!$A33,[2]pivotTable!$A$310:$A$615,0))/100*INDEX(gDP!R$6:R$271,MATCH(totalExpenditure!$A33,gDP!$B$6:$B$271)))</f>
        <v/>
      </c>
      <c r="BC33" s="77" t="str">
        <f>IF(INDEX([2]pivotTable!D$310:D$615,MATCH(totalExpenditure!$A33,[2]pivotTable!$A$310:$A$615,0))/100*INDEX(gDP!S$6:S$271,MATCH(totalExpenditure!$A33,gDP!$B$6:$B$271))=0,"",INDEX([2]pivotTable!D$310:D$615,MATCH(totalExpenditure!$A33,[2]pivotTable!$A$310:$A$615,0))/100*INDEX(gDP!S$6:S$271,MATCH(totalExpenditure!$A33,gDP!$B$6:$B$271)))</f>
        <v/>
      </c>
      <c r="BD33" s="77" t="str">
        <f>IF(INDEX([2]pivotTable!E$310:E$615,MATCH(totalExpenditure!$A33,[2]pivotTable!$A$310:$A$615,0))/100*INDEX(gDP!T$6:T$271,MATCH(totalExpenditure!$A33,gDP!$B$6:$B$271))=0,"",INDEX([2]pivotTable!E$310:E$615,MATCH(totalExpenditure!$A33,[2]pivotTable!$A$310:$A$615,0))/100*INDEX(gDP!T$6:T$271,MATCH(totalExpenditure!$A33,gDP!$B$6:$B$271)))</f>
        <v/>
      </c>
      <c r="BE33" s="77" t="str">
        <f>IF(INDEX([2]pivotTable!F$310:F$615,MATCH(totalExpenditure!$A33,[2]pivotTable!$A$310:$A$615,0))/100*INDEX(gDP!U$6:U$271,MATCH(totalExpenditure!$A33,gDP!$B$6:$B$271))=0,"",INDEX([2]pivotTable!F$310:F$615,MATCH(totalExpenditure!$A33,[2]pivotTable!$A$310:$A$615,0))/100*INDEX(gDP!U$6:U$271,MATCH(totalExpenditure!$A33,gDP!$B$6:$B$271)))</f>
        <v/>
      </c>
      <c r="BF33" s="77" t="str">
        <f>IF(INDEX([2]pivotTable!G$310:G$615,MATCH(totalExpenditure!$A33,[2]pivotTable!$A$310:$A$615,0))/100*INDEX(gDP!V$6:V$271,MATCH(totalExpenditure!$A33,gDP!$B$6:$B$271))=0,"",INDEX([2]pivotTable!G$310:G$615,MATCH(totalExpenditure!$A33,[2]pivotTable!$A$310:$A$615,0))/100*INDEX(gDP!V$6:V$271,MATCH(totalExpenditure!$A33,gDP!$B$6:$B$271)))</f>
        <v/>
      </c>
      <c r="BG33" s="77" t="str">
        <f>IF(INDEX([2]pivotTable!H$310:H$615,MATCH(totalExpenditure!$A33,[2]pivotTable!$A$310:$A$615,0))/100*INDEX(gDP!W$6:W$271,MATCH(totalExpenditure!$A33,gDP!$B$6:$B$271))=0,"",INDEX([2]pivotTable!H$310:H$615,MATCH(totalExpenditure!$A33,[2]pivotTable!$A$310:$A$615,0))/100*INDEX(gDP!W$6:W$271,MATCH(totalExpenditure!$A33,gDP!$B$6:$B$271)))</f>
        <v/>
      </c>
      <c r="BH33" s="77" t="str">
        <f>IF(INDEX([2]pivotTable!I$310:I$615,MATCH(totalExpenditure!$A33,[2]pivotTable!$A$310:$A$615,0))/100*INDEX(gDP!X$6:X$271,MATCH(totalExpenditure!$A33,gDP!$B$6:$B$271))=0,"",INDEX([2]pivotTable!I$310:I$615,MATCH(totalExpenditure!$A33,[2]pivotTable!$A$310:$A$615,0))/100*INDEX(gDP!X$6:X$271,MATCH(totalExpenditure!$A33,gDP!$B$6:$B$271)))</f>
        <v/>
      </c>
      <c r="BI33" s="77" t="str">
        <f>IF(INDEX([2]pivotTable!J$310:J$615,MATCH(totalExpenditure!$A33,[2]pivotTable!$A$310:$A$615,0))/100*INDEX(gDP!Y$6:Y$271,MATCH(totalExpenditure!$A33,gDP!$B$6:$B$271))=0,"",INDEX([2]pivotTable!J$310:J$615,MATCH(totalExpenditure!$A33,[2]pivotTable!$A$310:$A$615,0))/100*INDEX(gDP!Y$6:Y$271,MATCH(totalExpenditure!$A33,gDP!$B$6:$B$271)))</f>
        <v/>
      </c>
      <c r="BJ33" s="77" t="str">
        <f>IF(INDEX([2]pivotTable!K$310:K$615,MATCH(totalExpenditure!$A33,[2]pivotTable!$A$310:$A$615,0))/100*INDEX(gDP!Z$6:Z$271,MATCH(totalExpenditure!$A33,gDP!$B$6:$B$271))=0,"",INDEX([2]pivotTable!K$310:K$615,MATCH(totalExpenditure!$A33,[2]pivotTable!$A$310:$A$615,0))/100*INDEX(gDP!Z$6:Z$271,MATCH(totalExpenditure!$A33,gDP!$B$6:$B$271)))</f>
        <v/>
      </c>
      <c r="BK33" s="77" t="str">
        <f>IF(INDEX([2]pivotTable!L$310:L$615,MATCH(totalExpenditure!$A33,[2]pivotTable!$A$310:$A$615,0))/100*INDEX(gDP!AA$6:AA$271,MATCH(totalExpenditure!$A33,gDP!$B$6:$B$271))=0,"",INDEX([2]pivotTable!L$310:L$615,MATCH(totalExpenditure!$A33,[2]pivotTable!$A$310:$A$615,0))/100*INDEX(gDP!AA$6:AA$271,MATCH(totalExpenditure!$A33,gDP!$B$6:$B$271)))</f>
        <v/>
      </c>
      <c r="BL33" s="77" t="str">
        <f>IF(INDEX([2]pivotTable!M$310:M$615,MATCH(totalExpenditure!$A33,[2]pivotTable!$A$310:$A$615,0))/100*INDEX(gDP!AB$6:AB$271,MATCH(totalExpenditure!$A33,gDP!$B$6:$B$271))=0,"",INDEX([2]pivotTable!M$310:M$615,MATCH(totalExpenditure!$A33,[2]pivotTable!$A$310:$A$615,0))/100*INDEX(gDP!AB$6:AB$271,MATCH(totalExpenditure!$A33,gDP!$B$6:$B$271)))</f>
        <v/>
      </c>
      <c r="BM33" s="77" t="str">
        <f>IF(INDEX([2]pivotTable!N$310:N$615,MATCH(totalExpenditure!$A33,[2]pivotTable!$A$310:$A$615,0))/100*INDEX(gDP!AC$6:AC$271,MATCH(totalExpenditure!$A33,gDP!$B$6:$B$271))=0,"",INDEX([2]pivotTable!N$310:N$615,MATCH(totalExpenditure!$A33,[2]pivotTable!$A$310:$A$615,0))/100*INDEX(gDP!AC$6:AC$271,MATCH(totalExpenditure!$A33,gDP!$B$6:$B$271)))</f>
        <v/>
      </c>
      <c r="BN33" s="77" t="str">
        <f>IF(INDEX([2]pivotTable!O$310:O$615,MATCH(totalExpenditure!$A33,[2]pivotTable!$A$310:$A$615,0))/100*INDEX(gDP!AD$6:AD$271,MATCH(totalExpenditure!$A33,gDP!$B$6:$B$271))=0,"",INDEX([2]pivotTable!O$310:O$615,MATCH(totalExpenditure!$A33,[2]pivotTable!$A$310:$A$615,0))/100*INDEX(gDP!AD$6:AD$271,MATCH(totalExpenditure!$A33,gDP!$B$6:$B$271)))</f>
        <v/>
      </c>
      <c r="BO33" s="77" t="str">
        <f>IF(INDEX([2]pivotTable!P$310:P$615,MATCH(totalExpenditure!$A33,[2]pivotTable!$A$310:$A$615,0))/100*INDEX(gDP!AE$6:AE$271,MATCH(totalExpenditure!$A33,gDP!$B$6:$B$271))=0,"",INDEX([2]pivotTable!P$310:P$615,MATCH(totalExpenditure!$A33,[2]pivotTable!$A$310:$A$615,0))/100*INDEX(gDP!AE$6:AE$271,MATCH(totalExpenditure!$A33,gDP!$B$6:$B$271)))</f>
        <v/>
      </c>
      <c r="BP33" s="77" t="str">
        <f>IF(INDEX([2]pivotTable!Q$310:Q$615,MATCH(totalExpenditure!$A33,[2]pivotTable!$A$310:$A$615,0))/100*INDEX(gDP!AF$6:AF$271,MATCH(totalExpenditure!$A33,gDP!$B$6:$B$271))=0,"",INDEX([2]pivotTable!Q$310:Q$615,MATCH(totalExpenditure!$A33,[2]pivotTable!$A$310:$A$615,0))/100*INDEX(gDP!AF$6:AF$271,MATCH(totalExpenditure!$A33,gDP!$B$6:$B$271)))</f>
        <v/>
      </c>
      <c r="BQ33" s="77" t="str">
        <f>IF(INDEX([2]pivotTable!R$310:R$615,MATCH(totalExpenditure!$A33,[2]pivotTable!$A$310:$A$615,0))/100*INDEX(gDP!AG$6:AG$271,MATCH(totalExpenditure!$A33,gDP!$B$6:$B$271))=0,"",INDEX([2]pivotTable!R$310:R$615,MATCH(totalExpenditure!$A33,[2]pivotTable!$A$310:$A$615,0))/100*INDEX(gDP!AG$6:AG$271,MATCH(totalExpenditure!$A33,gDP!$B$6:$B$271)))</f>
        <v/>
      </c>
      <c r="BR33" s="77" t="str">
        <f>IF(INDEX([2]pivotTable!S$310:S$615,MATCH(totalExpenditure!$A33,[2]pivotTable!$A$310:$A$615,0))/100*INDEX(gDP!AH$6:AH$271,MATCH(totalExpenditure!$A33,gDP!$B$6:$B$271))=0,"",INDEX([2]pivotTable!S$310:S$615,MATCH(totalExpenditure!$A33,[2]pivotTable!$A$310:$A$615,0))/100*INDEX(gDP!AH$6:AH$271,MATCH(totalExpenditure!$A33,gDP!$B$6:$B$271)))</f>
        <v/>
      </c>
      <c r="BS33" s="77">
        <f>IF(INDEX([2]pivotTable!T$310:T$615,MATCH(totalExpenditure!$A33,[2]pivotTable!$A$310:$A$615,0))/100*INDEX(gDP!AI$6:AI$271,MATCH(totalExpenditure!$A33,gDP!$B$6:$B$271))=0,"",INDEX([2]pivotTable!T$310:T$615,MATCH(totalExpenditure!$A33,[2]pivotTable!$A$310:$A$615,0))/100*INDEX(gDP!AI$6:AI$271,MATCH(totalExpenditure!$A33,gDP!$B$6:$B$271)))</f>
        <v>105139784.10650264</v>
      </c>
      <c r="BT33" s="77">
        <f>IF(INDEX([2]pivotTable!U$310:U$615,MATCH(totalExpenditure!$A33,[2]pivotTable!$A$310:$A$615,0))/100*INDEX(gDP!AJ$6:AJ$271,MATCH(totalExpenditure!$A33,gDP!$B$6:$B$271))=0,"",INDEX([2]pivotTable!U$310:U$615,MATCH(totalExpenditure!$A33,[2]pivotTable!$A$310:$A$615,0))/100*INDEX(gDP!AJ$6:AJ$271,MATCH(totalExpenditure!$A33,gDP!$B$6:$B$271)))</f>
        <v>138924823.88465875</v>
      </c>
      <c r="BU33" s="77">
        <f>IF(INDEX([2]pivotTable!V$310:V$615,MATCH(totalExpenditure!$A33,[2]pivotTable!$A$310:$A$615,0))/100*INDEX(gDP!AK$6:AK$271,MATCH(totalExpenditure!$A33,gDP!$B$6:$B$271))=0,"",INDEX([2]pivotTable!V$310:V$615,MATCH(totalExpenditure!$A33,[2]pivotTable!$A$310:$A$615,0))/100*INDEX(gDP!AK$6:AK$271,MATCH(totalExpenditure!$A33,gDP!$B$6:$B$271)))</f>
        <v>137710397.46782273</v>
      </c>
      <c r="BV33" s="77">
        <f>IF(INDEX([2]pivotTable!W$310:W$615,MATCH(totalExpenditure!$A33,[2]pivotTable!$A$310:$A$615,0))/100*INDEX(gDP!AL$6:AL$271,MATCH(totalExpenditure!$A33,gDP!$B$6:$B$271))=0,"",INDEX([2]pivotTable!W$310:W$615,MATCH(totalExpenditure!$A33,[2]pivotTable!$A$310:$A$615,0))/100*INDEX(gDP!AL$6:AL$271,MATCH(totalExpenditure!$A33,gDP!$B$6:$B$271)))</f>
        <v>162865465.48332125</v>
      </c>
      <c r="BW33" s="77">
        <f>IF(INDEX([2]pivotTable!X$310:X$615,MATCH(totalExpenditure!$A33,[2]pivotTable!$A$310:$A$615,0))/100*INDEX(gDP!AM$6:AM$271,MATCH(totalExpenditure!$A33,gDP!$B$6:$B$271))=0,"",INDEX([2]pivotTable!X$310:X$615,MATCH(totalExpenditure!$A33,[2]pivotTable!$A$310:$A$615,0))/100*INDEX(gDP!AM$6:AM$271,MATCH(totalExpenditure!$A33,gDP!$B$6:$B$271)))</f>
        <v>169866729.19069445</v>
      </c>
      <c r="BX33" s="77">
        <f>IF(INDEX([2]pivotTable!Y$310:Y$615,MATCH(totalExpenditure!$A33,[2]pivotTable!$A$310:$A$615,0))/100*INDEX(gDP!AN$6:AN$271,MATCH(totalExpenditure!$A33,gDP!$B$6:$B$271))=0,"",INDEX([2]pivotTable!Y$310:Y$615,MATCH(totalExpenditure!$A33,[2]pivotTable!$A$310:$A$615,0))/100*INDEX(gDP!AN$6:AN$271,MATCH(totalExpenditure!$A33,gDP!$B$6:$B$271)))</f>
        <v>228315498.89570373</v>
      </c>
      <c r="BY33" s="77">
        <f>IF(INDEX([2]pivotTable!Z$310:Z$615,MATCH(totalExpenditure!$A33,[2]pivotTable!$A$310:$A$615,0))/100*INDEX(gDP!AO$6:AO$271,MATCH(totalExpenditure!$A33,gDP!$B$6:$B$271))=0,"",INDEX([2]pivotTable!Z$310:Z$615,MATCH(totalExpenditure!$A33,[2]pivotTable!$A$310:$A$615,0))/100*INDEX(gDP!AO$6:AO$271,MATCH(totalExpenditure!$A33,gDP!$B$6:$B$271)))</f>
        <v>255934439.771947</v>
      </c>
      <c r="BZ33" s="77">
        <f>IF(INDEX([2]pivotTable!AA$310:AA$615,MATCH(totalExpenditure!$A33,[2]pivotTable!$A$310:$A$615,0))/100*INDEX(gDP!AP$6:AP$271,MATCH(totalExpenditure!$A33,gDP!$B$6:$B$271))=0,"",INDEX([2]pivotTable!AA$310:AA$615,MATCH(totalExpenditure!$A33,[2]pivotTable!$A$310:$A$615,0))/100*INDEX(gDP!AP$6:AP$271,MATCH(totalExpenditure!$A33,gDP!$B$6:$B$271)))</f>
        <v>298007704.48653275</v>
      </c>
      <c r="CA33" s="77">
        <f>IF(INDEX([2]pivotTable!AB$310:AB$615,MATCH(totalExpenditure!$A33,[2]pivotTable!$A$310:$A$615,0))/100*INDEX(gDP!AQ$6:AQ$271,MATCH(totalExpenditure!$A33,gDP!$B$6:$B$271))=0,"",INDEX([2]pivotTable!AB$310:AB$615,MATCH(totalExpenditure!$A33,[2]pivotTable!$A$310:$A$615,0))/100*INDEX(gDP!AQ$6:AQ$271,MATCH(totalExpenditure!$A33,gDP!$B$6:$B$271)))</f>
        <v>271070079.40280223</v>
      </c>
      <c r="CB33" s="77">
        <f>IF(INDEX([2]pivotTable!AC$310:AC$615,MATCH(totalExpenditure!$A33,[2]pivotTable!$A$310:$A$615,0))/100*INDEX(gDP!AR$6:AR$271,MATCH(totalExpenditure!$A33,gDP!$B$6:$B$271))=0,"",INDEX([2]pivotTable!AC$310:AC$615,MATCH(totalExpenditure!$A33,[2]pivotTable!$A$310:$A$615,0))/100*INDEX(gDP!AR$6:AR$271,MATCH(totalExpenditure!$A33,gDP!$B$6:$B$271)))</f>
        <v>265122061.90618435</v>
      </c>
      <c r="CC33" s="77">
        <f>IF(INDEX([2]pivotTable!AD$310:AD$615,MATCH(totalExpenditure!$A33,[2]pivotTable!$A$310:$A$615,0))/100*INDEX(gDP!AS$6:AS$271,MATCH(totalExpenditure!$A33,gDP!$B$6:$B$271))=0,"",INDEX([2]pivotTable!AD$310:AD$615,MATCH(totalExpenditure!$A33,[2]pivotTable!$A$310:$A$615,0))/100*INDEX(gDP!AS$6:AS$271,MATCH(totalExpenditure!$A33,gDP!$B$6:$B$271)))</f>
        <v>304842154.0971176</v>
      </c>
      <c r="CD33" s="77">
        <f>IF(INDEX([2]pivotTable!AE$310:AE$615,MATCH(totalExpenditure!$A33,[2]pivotTable!$A$310:$A$615,0))/100*INDEX(gDP!AT$6:AT$271,MATCH(totalExpenditure!$A33,gDP!$B$6:$B$271))=0,"",INDEX([2]pivotTable!AE$310:AE$615,MATCH(totalExpenditure!$A33,[2]pivotTable!$A$310:$A$615,0))/100*INDEX(gDP!AT$6:AT$271,MATCH(totalExpenditure!$A33,gDP!$B$6:$B$271)))</f>
        <v>306935188.20048732</v>
      </c>
      <c r="CE33" s="77">
        <f>IF(INDEX([2]pivotTable!AF$310:AF$615,MATCH(totalExpenditure!$A33,[2]pivotTable!$A$310:$A$615,0))/100*INDEX(gDP!AU$6:AU$271,MATCH(totalExpenditure!$A33,gDP!$B$6:$B$271))=0,"",INDEX([2]pivotTable!AF$310:AF$615,MATCH(totalExpenditure!$A33,[2]pivotTable!$A$310:$A$615,0))/100*INDEX(gDP!AU$6:AU$271,MATCH(totalExpenditure!$A33,gDP!$B$6:$B$271)))</f>
        <v>701216532.4895395</v>
      </c>
      <c r="CF33" s="77">
        <f>IF(INDEX([2]pivotTable!AG$310:AG$615,MATCH(totalExpenditure!$A33,[2]pivotTable!$A$310:$A$615,0))/100*INDEX(gDP!AV$6:AV$271,MATCH(totalExpenditure!$A33,gDP!$B$6:$B$271))=0,"",INDEX([2]pivotTable!AG$310:AG$615,MATCH(totalExpenditure!$A33,[2]pivotTable!$A$310:$A$615,0))/100*INDEX(gDP!AV$6:AV$271,MATCH(totalExpenditure!$A33,gDP!$B$6:$B$271)))</f>
        <v>722566527.77514863</v>
      </c>
      <c r="CG33" s="77">
        <f>IF(INDEX([2]pivotTable!AH$310:AH$615,MATCH(totalExpenditure!$A33,[2]pivotTable!$A$310:$A$615,0))/100*INDEX(gDP!AW$6:AW$271,MATCH(totalExpenditure!$A33,gDP!$B$6:$B$271))=0,"",INDEX([2]pivotTable!AH$310:AH$615,MATCH(totalExpenditure!$A33,[2]pivotTable!$A$310:$A$615,0))/100*INDEX(gDP!AW$6:AW$271,MATCH(totalExpenditure!$A33,gDP!$B$6:$B$271)))</f>
        <v>723809769.49974835</v>
      </c>
      <c r="CH33" s="77">
        <f>IF(INDEX([2]pivotTable!AI$310:AI$615,MATCH(totalExpenditure!$A33,[2]pivotTable!$A$310:$A$615,0))/100*INDEX(gDP!AX$6:AX$271,MATCH(totalExpenditure!$A33,gDP!$B$6:$B$271))=0,"",INDEX([2]pivotTable!AI$310:AI$615,MATCH(totalExpenditure!$A33,[2]pivotTable!$A$310:$A$615,0))/100*INDEX(gDP!AX$6:AX$271,MATCH(totalExpenditure!$A33,gDP!$B$6:$B$271)))</f>
        <v>759155270.97361732</v>
      </c>
      <c r="CI33" s="77">
        <f>IF(INDEX([2]pivotTable!AJ$310:AJ$615,MATCH(totalExpenditure!$A33,[2]pivotTable!$A$310:$A$615,0))/100*INDEX(gDP!AY$6:AY$271,MATCH(totalExpenditure!$A33,gDP!$B$6:$B$271))=0,"",INDEX([2]pivotTable!AJ$310:AJ$615,MATCH(totalExpenditure!$A33,[2]pivotTable!$A$310:$A$615,0))/100*INDEX(gDP!AY$6:AY$271,MATCH(totalExpenditure!$A33,gDP!$B$6:$B$271)))</f>
        <v>778725453.35105526</v>
      </c>
      <c r="CJ33" s="77">
        <f>IF(INDEX([2]pivotTable!AK$310:AK$615,MATCH(totalExpenditure!$A33,[2]pivotTable!$A$310:$A$615,0))/100*INDEX(gDP!AZ$6:AZ$271,MATCH(totalExpenditure!$A33,gDP!$B$6:$B$271))=0,"",INDEX([2]pivotTable!AK$310:AK$615,MATCH(totalExpenditure!$A33,[2]pivotTable!$A$310:$A$615,0))/100*INDEX(gDP!AZ$6:AZ$271,MATCH(totalExpenditure!$A33,gDP!$B$6:$B$271)))</f>
        <v>881671258.16096556</v>
      </c>
      <c r="CK33" s="77" t="str">
        <f>IF(INDEX([2]pivotTable!AL$310:AL$615,MATCH(totalExpenditure!$A33,[2]pivotTable!$A$310:$A$615,0))/100*INDEX(gDP!BA$6:BA$271,MATCH(totalExpenditure!$A33,gDP!$B$6:$B$271))=0,"",INDEX([2]pivotTable!AL$310:AL$615,MATCH(totalExpenditure!$A33,[2]pivotTable!$A$310:$A$615,0))/100*INDEX(gDP!BA$6:BA$271,MATCH(totalExpenditure!$A33,gDP!$B$6:$B$271)))</f>
        <v/>
      </c>
      <c r="CL33" s="77" t="str">
        <f>IF(INDEX([2]pivotTable!AM$310:AM$615,MATCH(totalExpenditure!$A33,[2]pivotTable!$A$310:$A$615,0))/100*INDEX(gDP!BB$6:BB$271,MATCH(totalExpenditure!$A33,gDP!$B$6:$B$271))=0,"",INDEX([2]pivotTable!AM$310:AM$615,MATCH(totalExpenditure!$A33,[2]pivotTable!$A$310:$A$615,0))/100*INDEX(gDP!BB$6:BB$271,MATCH(totalExpenditure!$A33,gDP!$B$6:$B$271)))</f>
        <v/>
      </c>
      <c r="CM33" s="77" t="str">
        <f>IF(INDEX([2]pivotTable!AN$310:AN$615,MATCH(totalExpenditure!$A33,[2]pivotTable!$A$310:$A$615,0))/100*INDEX(gDP!BC$6:BC$271,MATCH(totalExpenditure!$A33,gDP!$B$6:$B$271))=0,"",INDEX([2]pivotTable!AN$310:AN$615,MATCH(totalExpenditure!$A33,[2]pivotTable!$A$310:$A$615,0))/100*INDEX(gDP!BC$6:BC$271,MATCH(totalExpenditure!$A33,gDP!$B$6:$B$271)))</f>
        <v/>
      </c>
      <c r="CN33" s="77" t="str">
        <f>IF(INDEX([2]pivotTable!AO$310:AO$615,MATCH(totalExpenditure!$A33,[2]pivotTable!$A$310:$A$615,0))/100*INDEX(gDP!BD$6:BD$271,MATCH(totalExpenditure!$A33,gDP!$B$6:$B$271))=0,"",INDEX([2]pivotTable!AO$310:AO$615,MATCH(totalExpenditure!$A33,[2]pivotTable!$A$310:$A$615,0))/100*INDEX(gDP!BD$6:BD$271,MATCH(totalExpenditure!$A33,gDP!$B$6:$B$271)))</f>
        <v/>
      </c>
      <c r="CO33" s="77" t="str">
        <f>IF(INDEX([2]pivotTable!AP$310:AP$615,MATCH(totalExpenditure!$A33,[2]pivotTable!$A$310:$A$615,0))/100*INDEX(gDP!BE$6:BE$271,MATCH(totalExpenditure!$A33,gDP!$B$6:$B$271))=0,"",INDEX([2]pivotTable!AP$310:AP$615,MATCH(totalExpenditure!$A33,[2]pivotTable!$A$310:$A$615,0))/100*INDEX(gDP!BE$6:BE$271,MATCH(totalExpenditure!$A33,gDP!$B$6:$B$271)))</f>
        <v/>
      </c>
      <c r="CP33" s="77" t="str">
        <f>IF(INDEX([2]pivotTable!AQ$310:AQ$615,MATCH(totalExpenditure!$A33,[2]pivotTable!$A$310:$A$615,0))/100*INDEX(gDP!BF$6:BF$271,MATCH(totalExpenditure!$A33,gDP!$B$6:$B$271))=0,"",INDEX([2]pivotTable!AQ$310:AQ$615,MATCH(totalExpenditure!$A33,[2]pivotTable!$A$310:$A$615,0))/100*INDEX(gDP!BF$6:BF$271,MATCH(totalExpenditure!$A33,gDP!$B$6:$B$271)))</f>
        <v/>
      </c>
      <c r="CQ33" s="77" t="str">
        <f>IF(INDEX([2]pivotTable!AR$310:AR$615,MATCH(totalExpenditure!$A33,[2]pivotTable!$A$310:$A$615,0))/100*INDEX(gDP!BG$6:BG$271,MATCH(totalExpenditure!$A33,gDP!$B$6:$B$271))=0,"",INDEX([2]pivotTable!AR$310:AR$615,MATCH(totalExpenditure!$A33,[2]pivotTable!$A$310:$A$615,0))/100*INDEX(gDP!BG$6:BG$271,MATCH(totalExpenditure!$A33,gDP!$B$6:$B$271)))</f>
        <v/>
      </c>
      <c r="CR33" s="77" t="str">
        <f>IF(INDEX([2]pivotTable!AS$310:AS$615,MATCH(totalExpenditure!$A33,[2]pivotTable!$A$310:$A$615,0))/100*INDEX(gDP!BH$6:BH$271,MATCH(totalExpenditure!$A33,gDP!$B$6:$B$271))=0,"",INDEX([2]pivotTable!AS$310:AS$615,MATCH(totalExpenditure!$A33,[2]pivotTable!$A$310:$A$615,0))/100*INDEX(gDP!BH$6:BH$271,MATCH(totalExpenditure!$A33,gDP!$B$6:$B$271)))</f>
        <v/>
      </c>
      <c r="CS33" s="77" t="str">
        <f>IF(INDEX([2]pivotTable!AT$310:AT$615,MATCH(totalExpenditure!$A33,[2]pivotTable!$A$310:$A$615,0))/100*INDEX(gDP!BI$6:BI$271,MATCH(totalExpenditure!$A33,gDP!$B$6:$B$271))=0,"",INDEX([2]pivotTable!AT$310:AT$615,MATCH(totalExpenditure!$A33,[2]pivotTable!$A$310:$A$615,0))/100*INDEX(gDP!BI$6:BI$271,MATCH(totalExpenditure!$A33,gDP!$B$6:$B$271)))</f>
        <v/>
      </c>
      <c r="CT33" s="77" t="str">
        <f>IF(INDEX([2]pivotTable!AU$310:AU$615,MATCH(totalExpenditure!$A33,[2]pivotTable!$A$310:$A$615,0))/100*INDEX(gDP!BJ$6:BJ$271,MATCH(totalExpenditure!$A33,gDP!$B$6:$B$271))=0,"",INDEX([2]pivotTable!AU$310:AU$615,MATCH(totalExpenditure!$A33,[2]pivotTable!$A$310:$A$615,0))/100*INDEX(gDP!BJ$6:BJ$271,MATCH(totalExpenditure!$A33,gDP!$B$6:$B$271)))</f>
        <v/>
      </c>
      <c r="CU33" s="77" t="str">
        <f>IF(INDEX([2]pivotTable!AV$310:AV$615,MATCH(totalExpenditure!$A33,[2]pivotTable!$A$310:$A$615,0))/100*INDEX(gDP!BK$6:BK$271,MATCH(totalExpenditure!$A33,gDP!$B$6:$B$271))=0,"",INDEX([2]pivotTable!AV$310:AV$615,MATCH(totalExpenditure!$A33,[2]pivotTable!$A$310:$A$615,0))/100*INDEX(gDP!BK$6:BK$271,MATCH(totalExpenditure!$A33,gDP!$B$6:$B$271)))</f>
        <v/>
      </c>
      <c r="CV33" s="77" t="str">
        <f>IF(INDEX([2]pivotTable!AW$310:AW$615,MATCH(totalExpenditure!$A33,[2]pivotTable!$A$310:$A$615,0))/100*INDEX(gDP!BL$6:BL$271,MATCH(totalExpenditure!$A33,gDP!$B$6:$B$271))=0,"",INDEX([2]pivotTable!AW$310:AW$615,MATCH(totalExpenditure!$A33,[2]pivotTable!$A$310:$A$615,0))/100*INDEX(gDP!BL$6:BL$271,MATCH(totalExpenditure!$A33,gDP!$B$6:$B$271)))</f>
        <v/>
      </c>
      <c r="CW33" s="77" t="str">
        <f>IF(INDEX([2]pivotTable!AX$310:AX$615,MATCH(totalExpenditure!$A33,[2]pivotTable!$A$310:$A$615,0))/100*INDEX(gDP!BM$6:BM$271,MATCH(totalExpenditure!$A33,gDP!$B$6:$B$271))=0,"",INDEX([2]pivotTable!AX$310:AX$615,MATCH(totalExpenditure!$A33,[2]pivotTable!$A$310:$A$615,0))/100*INDEX(gDP!BM$6:BM$271,MATCH(totalExpenditure!$A33,gDP!$B$6:$B$271)))</f>
        <v/>
      </c>
      <c r="CX33" s="77" t="str">
        <f>IF(INDEX([2]pivotTable!AY$310:AY$615,MATCH(totalExpenditure!$A33,[2]pivotTable!$A$310:$A$615,0))/100*INDEX(gDP!BN$6:BN$271,MATCH(totalExpenditure!$A33,gDP!$B$6:$B$271))=0,"",INDEX([2]pivotTable!AY$310:AY$615,MATCH(totalExpenditure!$A33,[2]pivotTable!$A$310:$A$615,0))/100*INDEX(gDP!BN$6:BN$271,MATCH(totalExpenditure!$A33,gDP!$B$6:$B$271)))</f>
        <v/>
      </c>
      <c r="CY33" s="77" t="str">
        <f>IF(INDEX([2]pivotTable!AZ$310:AZ$615,MATCH(totalExpenditure!$A33,[2]pivotTable!$A$310:$A$615,0))/100*INDEX(gDP!BO$6:BO$271,MATCH(totalExpenditure!$A33,gDP!$B$6:$B$271))=0,"",INDEX([2]pivotTable!AZ$310:AZ$615,MATCH(totalExpenditure!$A33,[2]pivotTable!$A$310:$A$615,0))/100*INDEX(gDP!BO$6:BO$271,MATCH(totalExpenditure!$A33,gDP!$B$6:$B$271)))</f>
        <v/>
      </c>
      <c r="CZ33" s="77" t="str">
        <f>IF(B33="","",IF(BA33="","",B33-B33+INDEX(gDP!Q$6:Q$271,MATCH(totalExpenditure!$A33,gDP!$B$6:$B$271))))</f>
        <v/>
      </c>
      <c r="DA33" s="77" t="str">
        <f>IF(C33="","",IF(BB33="","",C33-C33+INDEX(gDP!R$6:R$271,MATCH(totalExpenditure!$A33,gDP!$B$6:$B$271))))</f>
        <v/>
      </c>
      <c r="DB33" s="77" t="str">
        <f>IF(D33="","",IF(BC33="","",D33-D33+INDEX(gDP!S$6:S$271,MATCH(totalExpenditure!$A33,gDP!$B$6:$B$271))))</f>
        <v/>
      </c>
      <c r="DC33" s="77" t="str">
        <f>IF(E33="","",IF(BD33="","",E33-E33+INDEX(gDP!T$6:T$271,MATCH(totalExpenditure!$A33,gDP!$B$6:$B$271))))</f>
        <v/>
      </c>
      <c r="DD33" s="77" t="str">
        <f>IF(F33="","",IF(BE33="","",F33-F33+INDEX(gDP!U$6:U$271,MATCH(totalExpenditure!$A33,gDP!$B$6:$B$271))))</f>
        <v/>
      </c>
      <c r="DE33" s="77" t="str">
        <f>IF(G33="","",IF(BF33="","",G33-G33+INDEX(gDP!V$6:V$271,MATCH(totalExpenditure!$A33,gDP!$B$6:$B$271))))</f>
        <v/>
      </c>
      <c r="DF33" s="77" t="str">
        <f>IF(H33="","",IF(BG33="","",H33-H33+INDEX(gDP!W$6:W$271,MATCH(totalExpenditure!$A33,gDP!$B$6:$B$271))))</f>
        <v/>
      </c>
      <c r="DG33" s="77" t="str">
        <f>IF(I33="","",IF(BH33="","",I33-I33+INDEX(gDP!X$6:X$271,MATCH(totalExpenditure!$A33,gDP!$B$6:$B$271))))</f>
        <v/>
      </c>
      <c r="DH33" s="77" t="str">
        <f>IF(J33="","",IF(BI33="","",J33-J33+INDEX(gDP!Y$6:Y$271,MATCH(totalExpenditure!$A33,gDP!$B$6:$B$271))))</f>
        <v/>
      </c>
      <c r="DI33" s="77" t="str">
        <f>IF(K33="","",IF(BJ33="","",K33-K33+INDEX(gDP!Z$6:Z$271,MATCH(totalExpenditure!$A33,gDP!$B$6:$B$271))))</f>
        <v/>
      </c>
      <c r="DJ33" s="77" t="str">
        <f>IF(L33="","",IF(BK33="","",L33-L33+INDEX(gDP!AA$6:AA$271,MATCH(totalExpenditure!$A33,gDP!$B$6:$B$271))))</f>
        <v/>
      </c>
      <c r="DK33" s="77" t="str">
        <f>IF(M33="","",IF(BL33="","",M33-M33+INDEX(gDP!AB$6:AB$271,MATCH(totalExpenditure!$A33,gDP!$B$6:$B$271))))</f>
        <v/>
      </c>
      <c r="DL33" s="77" t="str">
        <f>IF(N33="","",IF(BM33="","",N33-N33+INDEX(gDP!AC$6:AC$271,MATCH(totalExpenditure!$A33,gDP!$B$6:$B$271))))</f>
        <v/>
      </c>
      <c r="DM33" s="77" t="str">
        <f>IF(O33="","",IF(BN33="","",O33-O33+INDEX(gDP!AD$6:AD$271,MATCH(totalExpenditure!$A33,gDP!$B$6:$B$271))))</f>
        <v/>
      </c>
      <c r="DN33" s="77" t="str">
        <f>IF(P33="","",IF(BO33="","",P33-P33+INDEX(gDP!AE$6:AE$271,MATCH(totalExpenditure!$A33,gDP!$B$6:$B$271))))</f>
        <v/>
      </c>
      <c r="DO33" s="77" t="str">
        <f>IF(Q33="","",IF(BP33="","",Q33-Q33+INDEX(gDP!AF$6:AF$271,MATCH(totalExpenditure!$A33,gDP!$B$6:$B$271))))</f>
        <v/>
      </c>
      <c r="DP33" s="77" t="str">
        <f>IF(R33="","",IF(BQ33="","",R33-R33+INDEX(gDP!AG$6:AG$271,MATCH(totalExpenditure!$A33,gDP!$B$6:$B$271))))</f>
        <v/>
      </c>
      <c r="DQ33" s="77" t="str">
        <f>IF(S33="","",IF(BR33="","",S33-S33+INDEX(gDP!AH$6:AH$271,MATCH(totalExpenditure!$A33,gDP!$B$6:$B$271))))</f>
        <v/>
      </c>
      <c r="DR33" s="77">
        <f>IF(T33="","",IF(BS33="","",T33-T33+INDEX(gDP!AI$6:AI$271,MATCH(totalExpenditure!$A33,gDP!$B$6:$B$271))))</f>
        <v>4867582597.5232697</v>
      </c>
      <c r="DS33" s="77">
        <f>IF(U33="","",IF(BT33="","",U33-U33+INDEX(gDP!AJ$6:AJ$271,MATCH(totalExpenditure!$A33,gDP!$B$6:$B$271))))</f>
        <v>5343262457.1022596</v>
      </c>
      <c r="DT33" s="77">
        <f>IF(V33="","",IF(BU33="","",V33-V33+INDEX(gDP!AK$6:AK$271,MATCH(totalExpenditure!$A33,gDP!$B$6:$B$271))))</f>
        <v>5643868748.6812601</v>
      </c>
      <c r="DU33" s="77">
        <f>IF(W33="","",IF(BV33="","",W33-W33+INDEX(gDP!AL$6:AL$271,MATCH(totalExpenditure!$A33,gDP!$B$6:$B$271))))</f>
        <v>5734699488.8493404</v>
      </c>
      <c r="DV33" s="77">
        <f>IF(X33="","",IF(BW33="","",X33-X33+INDEX(gDP!AM$6:AM$271,MATCH(totalExpenditure!$A33,gDP!$B$6:$B$271))))</f>
        <v>5981222858.8272696</v>
      </c>
      <c r="DW33" s="77">
        <f>IF(Y33="","",IF(BX33="","",Y33-Y33+INDEX(gDP!AN$6:AN$271,MATCH(totalExpenditure!$A33,gDP!$B$6:$B$271))))</f>
        <v>6715161732.2265797</v>
      </c>
      <c r="DX33" s="77">
        <f>IF(Z33="","",IF(BY33="","",Z33-Z33+INDEX(gDP!AO$6:AO$271,MATCH(totalExpenditure!$A33,gDP!$B$6:$B$271))))</f>
        <v>7396949126.3568497</v>
      </c>
      <c r="DY33" s="77">
        <f>IF(AA33="","",IF(BZ33="","",AA33-AA33+INDEX(gDP!AP$6:AP$271,MATCH(totalExpenditure!$A33,gDP!$B$6:$B$271))))</f>
        <v>7925736821.4503403</v>
      </c>
      <c r="DZ33" s="77">
        <f>IF(AB33="","",IF(CA33="","",AB33-AB33+INDEX(gDP!AQ$6:AQ$271,MATCH(totalExpenditure!$A33,gDP!$B$6:$B$271))))</f>
        <v>8497494652.1254597</v>
      </c>
      <c r="EA33" s="77">
        <f>IF(AC33="","",IF(CB33="","",AC33-AC33+INDEX(gDP!AR$6:AR$271,MATCH(totalExpenditure!$A33,gDP!$B$6:$B$271))))</f>
        <v>8285064434.5682602</v>
      </c>
      <c r="EB33" s="77">
        <f>IF(AD33="","",IF(CC33="","",AD33-AD33+INDEX(gDP!AS$6:AS$271,MATCH(totalExpenditure!$A33,gDP!$B$6:$B$271))))</f>
        <v>8397855484.7690802</v>
      </c>
      <c r="EC33" s="77">
        <f>IF(AE33="","",IF(CD33="","",AE33-AE33+INDEX(gDP!AT$6:AT$271,MATCH(totalExpenditure!$A33,gDP!$B$6:$B$271))))</f>
        <v>8141516928.3948898</v>
      </c>
      <c r="ED33" s="77">
        <f>IF(AF33="","",IF(CE33="","",AF33-AF33+INDEX(gDP!AU$6:AU$271,MATCH(totalExpenditure!$A33,gDP!$B$6:$B$271))))</f>
        <v>7905485146.4435101</v>
      </c>
      <c r="EE33" s="77">
        <f>IF(AG33="","",IF(CF33="","",AG33-AG33+INDEX(gDP!AV$6:AV$271,MATCH(totalExpenditure!$A33,gDP!$B$6:$B$271))))</f>
        <v>8082399639.5430498</v>
      </c>
      <c r="EF33" s="77">
        <f>IF(AH33="","",IF(CG33="","",AH33-AH33+INDEX(gDP!AW$6:AW$271,MATCH(totalExpenditure!$A33,gDP!$B$6:$B$271))))</f>
        <v>8773451751.5121002</v>
      </c>
      <c r="EG33" s="77">
        <f>IF(AI33="","",IF(CH33="","",AI33-AI33+INDEX(gDP!AX$6:AX$271,MATCH(totalExpenditure!$A33,gDP!$B$6:$B$271))))</f>
        <v>9549122905.3285198</v>
      </c>
      <c r="EH33" s="77">
        <f>IF(AJ33="","",IF(CI33="","",AJ33-AJ33+INDEX(gDP!AY$6:AY$271,MATCH(totalExpenditure!$A33,gDP!$B$6:$B$271))))</f>
        <v>11451844902.221399</v>
      </c>
      <c r="EI33" s="77">
        <f>IF(AK33="","",IF(CJ33="","",AK33-AK33+INDEX(gDP!AZ$6:AZ$271,MATCH(totalExpenditure!$A33,gDP!$B$6:$B$271))))</f>
        <v>13120108008.3477</v>
      </c>
      <c r="EJ33" s="77" t="str">
        <f>IF(AL33="","",IF(CK33="","",AL33-AL33+INDEX(gDP!BA$6:BA$271,MATCH(totalExpenditure!$A33,gDP!$B$6:$B$271))))</f>
        <v/>
      </c>
      <c r="EK33" s="77" t="str">
        <f>IF(AM33="","",IF(CL33="","",AM33-AM33+INDEX(gDP!BB$6:BB$271,MATCH(totalExpenditure!$A33,gDP!$B$6:$B$271))))</f>
        <v/>
      </c>
      <c r="EL33" s="77" t="str">
        <f>IF(AN33="","",IF(CM33="","",AN33-AN33+INDEX(gDP!BC$6:BC$271,MATCH(totalExpenditure!$A33,gDP!$B$6:$B$271))))</f>
        <v/>
      </c>
      <c r="EM33" s="77" t="str">
        <f>IF(AO33="","",IF(CN33="","",AO33-AO33+INDEX(gDP!BD$6:BD$271,MATCH(totalExpenditure!$A33,gDP!$B$6:$B$271))))</f>
        <v/>
      </c>
      <c r="EN33" s="77" t="str">
        <f>IF(AP33="","",IF(CO33="","",AP33-AP33+INDEX(gDP!BE$6:BE$271,MATCH(totalExpenditure!$A33,gDP!$B$6:$B$271))))</f>
        <v/>
      </c>
      <c r="EO33" s="77" t="str">
        <f>IF(AQ33="","",IF(CP33="","",AQ33-AQ33+INDEX(gDP!BF$6:BF$271,MATCH(totalExpenditure!$A33,gDP!$B$6:$B$271))))</f>
        <v/>
      </c>
      <c r="EP33" s="77" t="str">
        <f>IF(AR33="","",IF(CQ33="","",AR33-AR33+INDEX(gDP!BG$6:BG$271,MATCH(totalExpenditure!$A33,gDP!$B$6:$B$271))))</f>
        <v/>
      </c>
      <c r="EQ33" s="77" t="str">
        <f>IF(AS33="","",IF(CR33="","",AS33-AS33+INDEX(gDP!BH$6:BH$271,MATCH(totalExpenditure!$A33,gDP!$B$6:$B$271))))</f>
        <v/>
      </c>
      <c r="ER33" s="77" t="str">
        <f>IF(AT33="","",IF(CS33="","",AT33-AT33+INDEX(gDP!BI$6:BI$271,MATCH(totalExpenditure!$A33,gDP!$B$6:$B$271))))</f>
        <v/>
      </c>
      <c r="ES33" s="77" t="str">
        <f>IF(AU33="","",IF(CT33="","",AU33-AU33+INDEX(gDP!BJ$6:BJ$271,MATCH(totalExpenditure!$A33,gDP!$B$6:$B$271))))</f>
        <v/>
      </c>
      <c r="ET33" s="77" t="str">
        <f>IF(AV33="","",IF(CU33="","",AV33-AV33+INDEX(gDP!BK$6:BK$271,MATCH(totalExpenditure!$A33,gDP!$B$6:$B$271))))</f>
        <v/>
      </c>
      <c r="EU33" s="77" t="str">
        <f>IF(AW33="","",IF(CV33="","",AW33-AW33+INDEX(gDP!BL$6:BL$271,MATCH(totalExpenditure!$A33,gDP!$B$6:$B$271))))</f>
        <v/>
      </c>
      <c r="EV33" s="77" t="str">
        <f>IF(AX33="","",IF(CW33="","",AX33-AX33+INDEX(gDP!BM$6:BM$271,MATCH(totalExpenditure!$A33,gDP!$B$6:$B$271))))</f>
        <v/>
      </c>
      <c r="EW33" s="77" t="str">
        <f>IF(AY33="","",IF(CX33="","",AY33-AY33+INDEX(gDP!BN$6:BN$271,MATCH(totalExpenditure!$A33,gDP!$B$6:$B$271))))</f>
        <v/>
      </c>
      <c r="EX33" s="77" t="str">
        <f>IF(AZ33="","",IF(CY33="","",AZ33-AZ33+INDEX(gDP!BO$6:BO$271,MATCH(totalExpenditure!$A33,gDP!$B$6:$B$271))))</f>
        <v/>
      </c>
    </row>
    <row r="34" spans="1:154" x14ac:dyDescent="0.35">
      <c r="A34" t="s">
        <v>277</v>
      </c>
      <c r="B34" s="77" t="str">
        <f>IF(INDEX([2]pivotTable!B$3:B$308,MATCH(totalExpenditure!$A34,[2]pivotTable!$A$3:$A$308,0))/100*INDEX(gDP!Q$6:Q$271,MATCH(totalExpenditure!$A34,gDP!$B$6:$B$271))=0,"",INDEX([2]pivotTable!B$3:B$308,MATCH(totalExpenditure!$A34,[2]pivotTable!$A$3:$A$308,0))/100*INDEX(gDP!Q$6:Q$271,MATCH(totalExpenditure!$A34,gDP!$B$6:$B$271)))</f>
        <v/>
      </c>
      <c r="C34" s="77" t="str">
        <f>IF(INDEX([2]pivotTable!C$3:C$308,MATCH(totalExpenditure!$A34,[2]pivotTable!$A$3:$A$308,0))/100*INDEX(gDP!R$6:R$271,MATCH(totalExpenditure!$A34,gDP!$B$6:$B$271))=0,"",INDEX([2]pivotTable!C$3:C$308,MATCH(totalExpenditure!$A34,[2]pivotTable!$A$3:$A$308,0))/100*INDEX(gDP!R$6:R$271,MATCH(totalExpenditure!$A34,gDP!$B$6:$B$271)))</f>
        <v/>
      </c>
      <c r="D34" s="77" t="str">
        <f>IF(INDEX([2]pivotTable!D$3:D$308,MATCH(totalExpenditure!$A34,[2]pivotTable!$A$3:$A$308,0))/100*INDEX(gDP!S$6:S$271,MATCH(totalExpenditure!$A34,gDP!$B$6:$B$271))=0,"",INDEX([2]pivotTable!D$3:D$308,MATCH(totalExpenditure!$A34,[2]pivotTable!$A$3:$A$308,0))/100*INDEX(gDP!S$6:S$271,MATCH(totalExpenditure!$A34,gDP!$B$6:$B$271)))</f>
        <v/>
      </c>
      <c r="E34" s="77" t="str">
        <f>IF(INDEX([2]pivotTable!E$3:E$308,MATCH(totalExpenditure!$A34,[2]pivotTable!$A$3:$A$308,0))/100*INDEX(gDP!T$6:T$271,MATCH(totalExpenditure!$A34,gDP!$B$6:$B$271))=0,"",INDEX([2]pivotTable!E$3:E$308,MATCH(totalExpenditure!$A34,[2]pivotTable!$A$3:$A$308,0))/100*INDEX(gDP!T$6:T$271,MATCH(totalExpenditure!$A34,gDP!$B$6:$B$271)))</f>
        <v/>
      </c>
      <c r="F34" s="77" t="str">
        <f>IF(INDEX([2]pivotTable!F$3:F$308,MATCH(totalExpenditure!$A34,[2]pivotTable!$A$3:$A$308,0))/100*INDEX(gDP!U$6:U$271,MATCH(totalExpenditure!$A34,gDP!$B$6:$B$271))=0,"",INDEX([2]pivotTable!F$3:F$308,MATCH(totalExpenditure!$A34,[2]pivotTable!$A$3:$A$308,0))/100*INDEX(gDP!U$6:U$271,MATCH(totalExpenditure!$A34,gDP!$B$6:$B$271)))</f>
        <v/>
      </c>
      <c r="G34" s="77" t="str">
        <f>IF(INDEX([2]pivotTable!G$3:G$308,MATCH(totalExpenditure!$A34,[2]pivotTable!$A$3:$A$308,0))/100*INDEX(gDP!V$6:V$271,MATCH(totalExpenditure!$A34,gDP!$B$6:$B$271))=0,"",INDEX([2]pivotTable!G$3:G$308,MATCH(totalExpenditure!$A34,[2]pivotTable!$A$3:$A$308,0))/100*INDEX(gDP!V$6:V$271,MATCH(totalExpenditure!$A34,gDP!$B$6:$B$271)))</f>
        <v/>
      </c>
      <c r="H34" s="77" t="str">
        <f>IF(INDEX([2]pivotTable!H$3:H$308,MATCH(totalExpenditure!$A34,[2]pivotTable!$A$3:$A$308,0))/100*INDEX(gDP!W$6:W$271,MATCH(totalExpenditure!$A34,gDP!$B$6:$B$271))=0,"",INDEX([2]pivotTable!H$3:H$308,MATCH(totalExpenditure!$A34,[2]pivotTable!$A$3:$A$308,0))/100*INDEX(gDP!W$6:W$271,MATCH(totalExpenditure!$A34,gDP!$B$6:$B$271)))</f>
        <v/>
      </c>
      <c r="I34" s="77" t="str">
        <f>IF(INDEX([2]pivotTable!I$3:I$308,MATCH(totalExpenditure!$A34,[2]pivotTable!$A$3:$A$308,0))/100*INDEX(gDP!X$6:X$271,MATCH(totalExpenditure!$A34,gDP!$B$6:$B$271))=0,"",INDEX([2]pivotTable!I$3:I$308,MATCH(totalExpenditure!$A34,[2]pivotTable!$A$3:$A$308,0))/100*INDEX(gDP!X$6:X$271,MATCH(totalExpenditure!$A34,gDP!$B$6:$B$271)))</f>
        <v/>
      </c>
      <c r="J34" s="77" t="str">
        <f>IF(INDEX([2]pivotTable!J$3:J$308,MATCH(totalExpenditure!$A34,[2]pivotTable!$A$3:$A$308,0))/100*INDEX(gDP!Y$6:Y$271,MATCH(totalExpenditure!$A34,gDP!$B$6:$B$271))=0,"",INDEX([2]pivotTable!J$3:J$308,MATCH(totalExpenditure!$A34,[2]pivotTable!$A$3:$A$308,0))/100*INDEX(gDP!Y$6:Y$271,MATCH(totalExpenditure!$A34,gDP!$B$6:$B$271)))</f>
        <v/>
      </c>
      <c r="K34" s="77" t="str">
        <f>IF(INDEX([2]pivotTable!K$3:K$308,MATCH(totalExpenditure!$A34,[2]pivotTable!$A$3:$A$308,0))/100*INDEX(gDP!Z$6:Z$271,MATCH(totalExpenditure!$A34,gDP!$B$6:$B$271))=0,"",INDEX([2]pivotTable!K$3:K$308,MATCH(totalExpenditure!$A34,[2]pivotTable!$A$3:$A$308,0))/100*INDEX(gDP!Z$6:Z$271,MATCH(totalExpenditure!$A34,gDP!$B$6:$B$271)))</f>
        <v/>
      </c>
      <c r="L34" s="77" t="str">
        <f>IF(INDEX([2]pivotTable!L$3:L$308,MATCH(totalExpenditure!$A34,[2]pivotTable!$A$3:$A$308,0))/100*INDEX(gDP!AA$6:AA$271,MATCH(totalExpenditure!$A34,gDP!$B$6:$B$271))=0,"",INDEX([2]pivotTable!L$3:L$308,MATCH(totalExpenditure!$A34,[2]pivotTable!$A$3:$A$308,0))/100*INDEX(gDP!AA$6:AA$271,MATCH(totalExpenditure!$A34,gDP!$B$6:$B$271)))</f>
        <v/>
      </c>
      <c r="M34" s="77" t="str">
        <f>IF(INDEX([2]pivotTable!M$3:M$308,MATCH(totalExpenditure!$A34,[2]pivotTable!$A$3:$A$308,0))/100*INDEX(gDP!AB$6:AB$271,MATCH(totalExpenditure!$A34,gDP!$B$6:$B$271))=0,"",INDEX([2]pivotTable!M$3:M$308,MATCH(totalExpenditure!$A34,[2]pivotTable!$A$3:$A$308,0))/100*INDEX(gDP!AB$6:AB$271,MATCH(totalExpenditure!$A34,gDP!$B$6:$B$271)))</f>
        <v/>
      </c>
      <c r="N34" s="77" t="str">
        <f>IF(INDEX([2]pivotTable!N$3:N$308,MATCH(totalExpenditure!$A34,[2]pivotTable!$A$3:$A$308,0))/100*INDEX(gDP!AC$6:AC$271,MATCH(totalExpenditure!$A34,gDP!$B$6:$B$271))=0,"",INDEX([2]pivotTable!N$3:N$308,MATCH(totalExpenditure!$A34,[2]pivotTable!$A$3:$A$308,0))/100*INDEX(gDP!AC$6:AC$271,MATCH(totalExpenditure!$A34,gDP!$B$6:$B$271)))</f>
        <v/>
      </c>
      <c r="O34" s="77" t="str">
        <f>IF(INDEX([2]pivotTable!O$3:O$308,MATCH(totalExpenditure!$A34,[2]pivotTable!$A$3:$A$308,0))/100*INDEX(gDP!AD$6:AD$271,MATCH(totalExpenditure!$A34,gDP!$B$6:$B$271))=0,"",INDEX([2]pivotTable!O$3:O$308,MATCH(totalExpenditure!$A34,[2]pivotTable!$A$3:$A$308,0))/100*INDEX(gDP!AD$6:AD$271,MATCH(totalExpenditure!$A34,gDP!$B$6:$B$271)))</f>
        <v/>
      </c>
      <c r="P34" s="77" t="str">
        <f>IF(INDEX([2]pivotTable!P$3:P$308,MATCH(totalExpenditure!$A34,[2]pivotTable!$A$3:$A$308,0))/100*INDEX(gDP!AE$6:AE$271,MATCH(totalExpenditure!$A34,gDP!$B$6:$B$271))=0,"",INDEX([2]pivotTable!P$3:P$308,MATCH(totalExpenditure!$A34,[2]pivotTable!$A$3:$A$308,0))/100*INDEX(gDP!AE$6:AE$271,MATCH(totalExpenditure!$A34,gDP!$B$6:$B$271)))</f>
        <v/>
      </c>
      <c r="Q34" s="77" t="str">
        <f>IF(INDEX([2]pivotTable!Q$3:Q$308,MATCH(totalExpenditure!$A34,[2]pivotTable!$A$3:$A$308,0))/100*INDEX(gDP!AF$6:AF$271,MATCH(totalExpenditure!$A34,gDP!$B$6:$B$271))=0,"",INDEX([2]pivotTable!Q$3:Q$308,MATCH(totalExpenditure!$A34,[2]pivotTable!$A$3:$A$308,0))/100*INDEX(gDP!AF$6:AF$271,MATCH(totalExpenditure!$A34,gDP!$B$6:$B$271)))</f>
        <v/>
      </c>
      <c r="R34" s="77" t="str">
        <f>IF(INDEX([2]pivotTable!R$3:R$308,MATCH(totalExpenditure!$A34,[2]pivotTable!$A$3:$A$308,0))/100*INDEX(gDP!AG$6:AG$271,MATCH(totalExpenditure!$A34,gDP!$B$6:$B$271))=0,"",INDEX([2]pivotTable!R$3:R$308,MATCH(totalExpenditure!$A34,[2]pivotTable!$A$3:$A$308,0))/100*INDEX(gDP!AG$6:AG$271,MATCH(totalExpenditure!$A34,gDP!$B$6:$B$271)))</f>
        <v/>
      </c>
      <c r="S34" s="77" t="str">
        <f>IF(INDEX([2]pivotTable!S$3:S$308,MATCH(totalExpenditure!$A34,[2]pivotTable!$A$3:$A$308,0))/100*INDEX(gDP!AH$6:AH$271,MATCH(totalExpenditure!$A34,gDP!$B$6:$B$271))=0,"",INDEX([2]pivotTable!S$3:S$308,MATCH(totalExpenditure!$A34,[2]pivotTable!$A$3:$A$308,0))/100*INDEX(gDP!AH$6:AH$271,MATCH(totalExpenditure!$A34,gDP!$B$6:$B$271)))</f>
        <v/>
      </c>
      <c r="T34" s="77" t="str">
        <f>IF(INDEX([2]pivotTable!T$3:T$308,MATCH(totalExpenditure!$A34,[2]pivotTable!$A$3:$A$308,0))/100*INDEX(gDP!AI$6:AI$271,MATCH(totalExpenditure!$A34,gDP!$B$6:$B$271))=0,"",INDEX([2]pivotTable!T$3:T$308,MATCH(totalExpenditure!$A34,[2]pivotTable!$A$3:$A$308,0))/100*INDEX(gDP!AI$6:AI$271,MATCH(totalExpenditure!$A34,gDP!$B$6:$B$271)))</f>
        <v/>
      </c>
      <c r="U34" s="77" t="str">
        <f>IF(INDEX([2]pivotTable!U$3:U$308,MATCH(totalExpenditure!$A34,[2]pivotTable!$A$3:$A$308,0))/100*INDEX(gDP!AJ$6:AJ$271,MATCH(totalExpenditure!$A34,gDP!$B$6:$B$271))=0,"",INDEX([2]pivotTable!U$3:U$308,MATCH(totalExpenditure!$A34,[2]pivotTable!$A$3:$A$308,0))/100*INDEX(gDP!AJ$6:AJ$271,MATCH(totalExpenditure!$A34,gDP!$B$6:$B$271)))</f>
        <v/>
      </c>
      <c r="V34" s="77" t="str">
        <f>IF(INDEX([2]pivotTable!V$3:V$308,MATCH(totalExpenditure!$A34,[2]pivotTable!$A$3:$A$308,0))/100*INDEX(gDP!AK$6:AK$271,MATCH(totalExpenditure!$A34,gDP!$B$6:$B$271))=0,"",INDEX([2]pivotTable!V$3:V$308,MATCH(totalExpenditure!$A34,[2]pivotTable!$A$3:$A$308,0))/100*INDEX(gDP!AK$6:AK$271,MATCH(totalExpenditure!$A34,gDP!$B$6:$B$271)))</f>
        <v/>
      </c>
      <c r="W34" s="77" t="str">
        <f>IF(INDEX([2]pivotTable!W$3:W$308,MATCH(totalExpenditure!$A34,[2]pivotTable!$A$3:$A$308,0))/100*INDEX(gDP!AL$6:AL$271,MATCH(totalExpenditure!$A34,gDP!$B$6:$B$271))=0,"",INDEX([2]pivotTable!W$3:W$308,MATCH(totalExpenditure!$A34,[2]pivotTable!$A$3:$A$308,0))/100*INDEX(gDP!AL$6:AL$271,MATCH(totalExpenditure!$A34,gDP!$B$6:$B$271)))</f>
        <v/>
      </c>
      <c r="X34" s="77" t="str">
        <f>IF(INDEX([2]pivotTable!X$3:X$308,MATCH(totalExpenditure!$A34,[2]pivotTable!$A$3:$A$308,0))/100*INDEX(gDP!AM$6:AM$271,MATCH(totalExpenditure!$A34,gDP!$B$6:$B$271))=0,"",INDEX([2]pivotTable!X$3:X$308,MATCH(totalExpenditure!$A34,[2]pivotTable!$A$3:$A$308,0))/100*INDEX(gDP!AM$6:AM$271,MATCH(totalExpenditure!$A34,gDP!$B$6:$B$271)))</f>
        <v/>
      </c>
      <c r="Y34" s="77" t="str">
        <f>IF(INDEX([2]pivotTable!Y$3:Y$308,MATCH(totalExpenditure!$A34,[2]pivotTable!$A$3:$A$308,0))/100*INDEX(gDP!AN$6:AN$271,MATCH(totalExpenditure!$A34,gDP!$B$6:$B$271))=0,"",INDEX([2]pivotTable!Y$3:Y$308,MATCH(totalExpenditure!$A34,[2]pivotTable!$A$3:$A$308,0))/100*INDEX(gDP!AN$6:AN$271,MATCH(totalExpenditure!$A34,gDP!$B$6:$B$271)))</f>
        <v/>
      </c>
      <c r="Z34" s="77" t="str">
        <f>IF(INDEX([2]pivotTable!Z$3:Z$308,MATCH(totalExpenditure!$A34,[2]pivotTable!$A$3:$A$308,0))/100*INDEX(gDP!AO$6:AO$271,MATCH(totalExpenditure!$A34,gDP!$B$6:$B$271))=0,"",INDEX([2]pivotTable!Z$3:Z$308,MATCH(totalExpenditure!$A34,[2]pivotTable!$A$3:$A$308,0))/100*INDEX(gDP!AO$6:AO$271,MATCH(totalExpenditure!$A34,gDP!$B$6:$B$271)))</f>
        <v/>
      </c>
      <c r="AA34" s="77" t="str">
        <f>IF(INDEX([2]pivotTable!AA$3:AA$308,MATCH(totalExpenditure!$A34,[2]pivotTable!$A$3:$A$308,0))/100*INDEX(gDP!AP$6:AP$271,MATCH(totalExpenditure!$A34,gDP!$B$6:$B$271))=0,"",INDEX([2]pivotTable!AA$3:AA$308,MATCH(totalExpenditure!$A34,[2]pivotTable!$A$3:$A$308,0))/100*INDEX(gDP!AP$6:AP$271,MATCH(totalExpenditure!$A34,gDP!$B$6:$B$271)))</f>
        <v/>
      </c>
      <c r="AB34" s="77" t="str">
        <f>IF(INDEX([2]pivotTable!AB$3:AB$308,MATCH(totalExpenditure!$A34,[2]pivotTable!$A$3:$A$308,0))/100*INDEX(gDP!AQ$6:AQ$271,MATCH(totalExpenditure!$A34,gDP!$B$6:$B$271))=0,"",INDEX([2]pivotTable!AB$3:AB$308,MATCH(totalExpenditure!$A34,[2]pivotTable!$A$3:$A$308,0))/100*INDEX(gDP!AQ$6:AQ$271,MATCH(totalExpenditure!$A34,gDP!$B$6:$B$271)))</f>
        <v/>
      </c>
      <c r="AC34" s="77" t="str">
        <f>IF(INDEX([2]pivotTable!AC$3:AC$308,MATCH(totalExpenditure!$A34,[2]pivotTable!$A$3:$A$308,0))/100*INDEX(gDP!AR$6:AR$271,MATCH(totalExpenditure!$A34,gDP!$B$6:$B$271))=0,"",INDEX([2]pivotTable!AC$3:AC$308,MATCH(totalExpenditure!$A34,[2]pivotTable!$A$3:$A$308,0))/100*INDEX(gDP!AR$6:AR$271,MATCH(totalExpenditure!$A34,gDP!$B$6:$B$271)))</f>
        <v/>
      </c>
      <c r="AD34" s="77" t="str">
        <f>IF(INDEX([2]pivotTable!AD$3:AD$308,MATCH(totalExpenditure!$A34,[2]pivotTable!$A$3:$A$308,0))/100*INDEX(gDP!AS$6:AS$271,MATCH(totalExpenditure!$A34,gDP!$B$6:$B$271))=0,"",INDEX([2]pivotTable!AD$3:AD$308,MATCH(totalExpenditure!$A34,[2]pivotTable!$A$3:$A$308,0))/100*INDEX(gDP!AS$6:AS$271,MATCH(totalExpenditure!$A34,gDP!$B$6:$B$271)))</f>
        <v/>
      </c>
      <c r="AE34" s="77" t="str">
        <f>IF(INDEX([2]pivotTable!AE$3:AE$308,MATCH(totalExpenditure!$A34,[2]pivotTable!$A$3:$A$308,0))/100*INDEX(gDP!AT$6:AT$271,MATCH(totalExpenditure!$A34,gDP!$B$6:$B$271))=0,"",INDEX([2]pivotTable!AE$3:AE$308,MATCH(totalExpenditure!$A34,[2]pivotTable!$A$3:$A$308,0))/100*INDEX(gDP!AT$6:AT$271,MATCH(totalExpenditure!$A34,gDP!$B$6:$B$271)))</f>
        <v/>
      </c>
      <c r="AF34" s="77" t="str">
        <f>IF(INDEX([2]pivotTable!AF$3:AF$308,MATCH(totalExpenditure!$A34,[2]pivotTable!$A$3:$A$308,0))/100*INDEX(gDP!AU$6:AU$271,MATCH(totalExpenditure!$A34,gDP!$B$6:$B$271))=0,"",INDEX([2]pivotTable!AF$3:AF$308,MATCH(totalExpenditure!$A34,[2]pivotTable!$A$3:$A$308,0))/100*INDEX(gDP!AU$6:AU$271,MATCH(totalExpenditure!$A34,gDP!$B$6:$B$271)))</f>
        <v/>
      </c>
      <c r="AG34" s="77" t="str">
        <f>IF(INDEX([2]pivotTable!AG$3:AG$308,MATCH(totalExpenditure!$A34,[2]pivotTable!$A$3:$A$308,0))/100*INDEX(gDP!AV$6:AV$271,MATCH(totalExpenditure!$A34,gDP!$B$6:$B$271))=0,"",INDEX([2]pivotTable!AG$3:AG$308,MATCH(totalExpenditure!$A34,[2]pivotTable!$A$3:$A$308,0))/100*INDEX(gDP!AV$6:AV$271,MATCH(totalExpenditure!$A34,gDP!$B$6:$B$271)))</f>
        <v/>
      </c>
      <c r="AH34" s="77" t="str">
        <f>IF(INDEX([2]pivotTable!AH$3:AH$308,MATCH(totalExpenditure!$A34,[2]pivotTable!$A$3:$A$308,0))/100*INDEX(gDP!AW$6:AW$271,MATCH(totalExpenditure!$A34,gDP!$B$6:$B$271))=0,"",INDEX([2]pivotTable!AH$3:AH$308,MATCH(totalExpenditure!$A34,[2]pivotTable!$A$3:$A$308,0))/100*INDEX(gDP!AW$6:AW$271,MATCH(totalExpenditure!$A34,gDP!$B$6:$B$271)))</f>
        <v/>
      </c>
      <c r="AI34" s="77" t="str">
        <f>IF(INDEX([2]pivotTable!AI$3:AI$308,MATCH(totalExpenditure!$A34,[2]pivotTable!$A$3:$A$308,0))/100*INDEX(gDP!AX$6:AX$271,MATCH(totalExpenditure!$A34,gDP!$B$6:$B$271))=0,"",INDEX([2]pivotTable!AI$3:AI$308,MATCH(totalExpenditure!$A34,[2]pivotTable!$A$3:$A$308,0))/100*INDEX(gDP!AX$6:AX$271,MATCH(totalExpenditure!$A34,gDP!$B$6:$B$271)))</f>
        <v/>
      </c>
      <c r="AJ34" s="77" t="str">
        <f>IF(INDEX([2]pivotTable!AJ$3:AJ$308,MATCH(totalExpenditure!$A34,[2]pivotTable!$A$3:$A$308,0))/100*INDEX(gDP!AY$6:AY$271,MATCH(totalExpenditure!$A34,gDP!$B$6:$B$271))=0,"",INDEX([2]pivotTable!AJ$3:AJ$308,MATCH(totalExpenditure!$A34,[2]pivotTable!$A$3:$A$308,0))/100*INDEX(gDP!AY$6:AY$271,MATCH(totalExpenditure!$A34,gDP!$B$6:$B$271)))</f>
        <v/>
      </c>
      <c r="AK34" s="77" t="str">
        <f>IF(INDEX([2]pivotTable!AK$3:AK$308,MATCH(totalExpenditure!$A34,[2]pivotTable!$A$3:$A$308,0))/100*INDEX(gDP!AZ$6:AZ$271,MATCH(totalExpenditure!$A34,gDP!$B$6:$B$271))=0,"",INDEX([2]pivotTable!AK$3:AK$308,MATCH(totalExpenditure!$A34,[2]pivotTable!$A$3:$A$308,0))/100*INDEX(gDP!AZ$6:AZ$271,MATCH(totalExpenditure!$A34,gDP!$B$6:$B$271)))</f>
        <v/>
      </c>
      <c r="AL34" s="77" t="str">
        <f>IF(INDEX([2]pivotTable!AL$3:AL$308,MATCH(totalExpenditure!$A34,[2]pivotTable!$A$3:$A$308,0))/100*INDEX(gDP!BA$6:BA$271,MATCH(totalExpenditure!$A34,gDP!$B$6:$B$271))=0,"",INDEX([2]pivotTable!AL$3:AL$308,MATCH(totalExpenditure!$A34,[2]pivotTable!$A$3:$A$308,0))/100*INDEX(gDP!BA$6:BA$271,MATCH(totalExpenditure!$A34,gDP!$B$6:$B$271)))</f>
        <v/>
      </c>
      <c r="AM34" s="77" t="str">
        <f>IF(INDEX([2]pivotTable!AM$3:AM$308,MATCH(totalExpenditure!$A34,[2]pivotTable!$A$3:$A$308,0))/100*INDEX(gDP!BB$6:BB$271,MATCH(totalExpenditure!$A34,gDP!$B$6:$B$271))=0,"",INDEX([2]pivotTable!AM$3:AM$308,MATCH(totalExpenditure!$A34,[2]pivotTable!$A$3:$A$308,0))/100*INDEX(gDP!BB$6:BB$271,MATCH(totalExpenditure!$A34,gDP!$B$6:$B$271)))</f>
        <v/>
      </c>
      <c r="AN34" s="77">
        <f>IF(INDEX([2]pivotTable!AN$3:AN$308,MATCH(totalExpenditure!$A34,[2]pivotTable!$A$3:$A$308,0))/100*INDEX(gDP!BC$6:BC$271,MATCH(totalExpenditure!$A34,gDP!$B$6:$B$271))=0,"",INDEX([2]pivotTable!AN$3:AN$308,MATCH(totalExpenditure!$A34,[2]pivotTable!$A$3:$A$308,0))/100*INDEX(gDP!BC$6:BC$271,MATCH(totalExpenditure!$A34,gDP!$B$6:$B$271)))</f>
        <v>51686803238.012978</v>
      </c>
      <c r="AO34" s="77">
        <f>IF(INDEX([2]pivotTable!AO$3:AO$308,MATCH(totalExpenditure!$A34,[2]pivotTable!$A$3:$A$308,0))/100*INDEX(gDP!BD$6:BD$271,MATCH(totalExpenditure!$A34,gDP!$B$6:$B$271))=0,"",INDEX([2]pivotTable!AO$3:AO$308,MATCH(totalExpenditure!$A34,[2]pivotTable!$A$3:$A$308,0))/100*INDEX(gDP!BD$6:BD$271,MATCH(totalExpenditure!$A34,gDP!$B$6:$B$271)))</f>
        <v>52584740101.947159</v>
      </c>
      <c r="AP34" s="77">
        <f>IF(INDEX([2]pivotTable!AP$3:AP$308,MATCH(totalExpenditure!$A34,[2]pivotTable!$A$3:$A$308,0))/100*INDEX(gDP!BE$6:BE$271,MATCH(totalExpenditure!$A34,gDP!$B$6:$B$271))=0,"",INDEX([2]pivotTable!AP$3:AP$308,MATCH(totalExpenditure!$A34,[2]pivotTable!$A$3:$A$308,0))/100*INDEX(gDP!BE$6:BE$271,MATCH(totalExpenditure!$A34,gDP!$B$6:$B$271)))</f>
        <v>50290647181.436028</v>
      </c>
      <c r="AQ34" s="77">
        <f>IF(INDEX([2]pivotTable!AQ$3:AQ$308,MATCH(totalExpenditure!$A34,[2]pivotTable!$A$3:$A$308,0))/100*INDEX(gDP!BF$6:BF$271,MATCH(totalExpenditure!$A34,gDP!$B$6:$B$271))=0,"",INDEX([2]pivotTable!AQ$3:AQ$308,MATCH(totalExpenditure!$A34,[2]pivotTable!$A$3:$A$308,0))/100*INDEX(gDP!BF$6:BF$271,MATCH(totalExpenditure!$A34,gDP!$B$6:$B$271)))</f>
        <v>53412901972.042969</v>
      </c>
      <c r="AR34" s="77">
        <f>IF(INDEX([2]pivotTable!AR$3:AR$308,MATCH(totalExpenditure!$A34,[2]pivotTable!$A$3:$A$308,0))/100*INDEX(gDP!BG$6:BG$271,MATCH(totalExpenditure!$A34,gDP!$B$6:$B$271))=0,"",INDEX([2]pivotTable!AR$3:AR$308,MATCH(totalExpenditure!$A34,[2]pivotTable!$A$3:$A$308,0))/100*INDEX(gDP!BG$6:BG$271,MATCH(totalExpenditure!$A34,gDP!$B$6:$B$271)))</f>
        <v>51576918271.17585</v>
      </c>
      <c r="AS34" s="77">
        <f>IF(INDEX([2]pivotTable!AS$3:AS$308,MATCH(totalExpenditure!$A34,[2]pivotTable!$A$3:$A$308,0))/100*INDEX(gDP!BH$6:BH$271,MATCH(totalExpenditure!$A34,gDP!$B$6:$B$271))=0,"",INDEX([2]pivotTable!AS$3:AS$308,MATCH(totalExpenditure!$A34,[2]pivotTable!$A$3:$A$308,0))/100*INDEX(gDP!BH$6:BH$271,MATCH(totalExpenditure!$A34,gDP!$B$6:$B$271)))</f>
        <v>35143138034.641266</v>
      </c>
      <c r="AT34" s="77">
        <f>IF(INDEX([2]pivotTable!AT$3:AT$308,MATCH(totalExpenditure!$A34,[2]pivotTable!$A$3:$A$308,0))/100*INDEX(gDP!BI$6:BI$271,MATCH(totalExpenditure!$A34,gDP!$B$6:$B$271))=0,"",INDEX([2]pivotTable!AT$3:AT$308,MATCH(totalExpenditure!$A34,[2]pivotTable!$A$3:$A$308,0))/100*INDEX(gDP!BI$6:BI$271,MATCH(totalExpenditure!$A34,gDP!$B$6:$B$271)))</f>
        <v>35016022911.724144</v>
      </c>
      <c r="AU34" s="77">
        <f>IF(INDEX([2]pivotTable!AU$3:AU$308,MATCH(totalExpenditure!$A34,[2]pivotTable!$A$3:$A$308,0))/100*INDEX(gDP!BJ$6:BJ$271,MATCH(totalExpenditure!$A34,gDP!$B$6:$B$271))=0,"",INDEX([2]pivotTable!AU$3:AU$308,MATCH(totalExpenditure!$A34,[2]pivotTable!$A$3:$A$308,0))/100*INDEX(gDP!BJ$6:BJ$271,MATCH(totalExpenditure!$A34,gDP!$B$6:$B$271)))</f>
        <v>41476651044.419838</v>
      </c>
      <c r="AV34" s="77">
        <f>IF(INDEX([2]pivotTable!AV$3:AV$308,MATCH(totalExpenditure!$A34,[2]pivotTable!$A$3:$A$308,0))/100*INDEX(gDP!BK$6:BK$271,MATCH(totalExpenditure!$A34,gDP!$B$6:$B$271))=0,"",INDEX([2]pivotTable!AV$3:AV$308,MATCH(totalExpenditure!$A34,[2]pivotTable!$A$3:$A$308,0))/100*INDEX(gDP!BK$6:BK$271,MATCH(totalExpenditure!$A34,gDP!$B$6:$B$271)))</f>
        <v>38530371350.571045</v>
      </c>
      <c r="AW34" s="77">
        <f>IF(INDEX([2]pivotTable!AW$3:AW$308,MATCH(totalExpenditure!$A34,[2]pivotTable!$A$3:$A$308,0))/100*INDEX(gDP!BL$6:BL$271,MATCH(totalExpenditure!$A34,gDP!$B$6:$B$271))=0,"",INDEX([2]pivotTable!AW$3:AW$308,MATCH(totalExpenditure!$A34,[2]pivotTable!$A$3:$A$308,0))/100*INDEX(gDP!BL$6:BL$271,MATCH(totalExpenditure!$A34,gDP!$B$6:$B$271)))</f>
        <v>35967133539.579834</v>
      </c>
      <c r="AX34" s="77">
        <f>IF(INDEX([2]pivotTable!AX$3:AX$308,MATCH(totalExpenditure!$A34,[2]pivotTable!$A$3:$A$308,0))/100*INDEX(gDP!BM$6:BM$271,MATCH(totalExpenditure!$A34,gDP!$B$6:$B$271))=0,"",INDEX([2]pivotTable!AX$3:AX$308,MATCH(totalExpenditure!$A34,[2]pivotTable!$A$3:$A$308,0))/100*INDEX(gDP!BM$6:BM$271,MATCH(totalExpenditure!$A34,gDP!$B$6:$B$271)))</f>
        <v>30555419685.718079</v>
      </c>
      <c r="AY34" s="77">
        <f>IF(INDEX([2]pivotTable!AY$3:AY$308,MATCH(totalExpenditure!$A34,[2]pivotTable!$A$3:$A$308,0))/100*INDEX(gDP!BN$6:BN$271,MATCH(totalExpenditure!$A34,gDP!$B$6:$B$271))=0,"",INDEX([2]pivotTable!AY$3:AY$308,MATCH(totalExpenditure!$A34,[2]pivotTable!$A$3:$A$308,0))/100*INDEX(gDP!BN$6:BN$271,MATCH(totalExpenditure!$A34,gDP!$B$6:$B$271)))</f>
        <v>29069264743.203255</v>
      </c>
      <c r="AZ34" s="77" t="str">
        <f>IF(INDEX([2]pivotTable!AZ$3:AZ$308,MATCH(totalExpenditure!$A34,[2]pivotTable!$A$3:$A$308,0))/100*INDEX(gDP!BO$6:BO$271,MATCH(totalExpenditure!$A34,gDP!$B$6:$B$271))=0,"",INDEX([2]pivotTable!AZ$3:AZ$308,MATCH(totalExpenditure!$A34,[2]pivotTable!$A$3:$A$308,0))/100*INDEX(gDP!BO$6:BO$271,MATCH(totalExpenditure!$A34,gDP!$B$6:$B$271)))</f>
        <v/>
      </c>
      <c r="BA34" s="77" t="str">
        <f>IF(INDEX([2]pivotTable!B$310:B$615,MATCH(totalExpenditure!$A34,[2]pivotTable!$A$310:$A$615,0))/100*INDEX(gDP!Q$6:Q$271,MATCH(totalExpenditure!$A34,gDP!$B$6:$B$271))=0,"",INDEX([2]pivotTable!B$310:B$615,MATCH(totalExpenditure!$A34,[2]pivotTable!$A$310:$A$615,0))/100*INDEX(gDP!Q$6:Q$271,MATCH(totalExpenditure!$A34,gDP!$B$6:$B$271)))</f>
        <v/>
      </c>
      <c r="BB34" s="77" t="str">
        <f>IF(INDEX([2]pivotTable!C$310:C$615,MATCH(totalExpenditure!$A34,[2]pivotTable!$A$310:$A$615,0))/100*INDEX(gDP!R$6:R$271,MATCH(totalExpenditure!$A34,gDP!$B$6:$B$271))=0,"",INDEX([2]pivotTable!C$310:C$615,MATCH(totalExpenditure!$A34,[2]pivotTable!$A$310:$A$615,0))/100*INDEX(gDP!R$6:R$271,MATCH(totalExpenditure!$A34,gDP!$B$6:$B$271)))</f>
        <v/>
      </c>
      <c r="BC34" s="77" t="str">
        <f>IF(INDEX([2]pivotTable!D$310:D$615,MATCH(totalExpenditure!$A34,[2]pivotTable!$A$310:$A$615,0))/100*INDEX(gDP!S$6:S$271,MATCH(totalExpenditure!$A34,gDP!$B$6:$B$271))=0,"",INDEX([2]pivotTable!D$310:D$615,MATCH(totalExpenditure!$A34,[2]pivotTable!$A$310:$A$615,0))/100*INDEX(gDP!S$6:S$271,MATCH(totalExpenditure!$A34,gDP!$B$6:$B$271)))</f>
        <v/>
      </c>
      <c r="BD34" s="77" t="str">
        <f>IF(INDEX([2]pivotTable!E$310:E$615,MATCH(totalExpenditure!$A34,[2]pivotTable!$A$310:$A$615,0))/100*INDEX(gDP!T$6:T$271,MATCH(totalExpenditure!$A34,gDP!$B$6:$B$271))=0,"",INDEX([2]pivotTable!E$310:E$615,MATCH(totalExpenditure!$A34,[2]pivotTable!$A$310:$A$615,0))/100*INDEX(gDP!T$6:T$271,MATCH(totalExpenditure!$A34,gDP!$B$6:$B$271)))</f>
        <v/>
      </c>
      <c r="BE34" s="77" t="str">
        <f>IF(INDEX([2]pivotTable!F$310:F$615,MATCH(totalExpenditure!$A34,[2]pivotTable!$A$310:$A$615,0))/100*INDEX(gDP!U$6:U$271,MATCH(totalExpenditure!$A34,gDP!$B$6:$B$271))=0,"",INDEX([2]pivotTable!F$310:F$615,MATCH(totalExpenditure!$A34,[2]pivotTable!$A$310:$A$615,0))/100*INDEX(gDP!U$6:U$271,MATCH(totalExpenditure!$A34,gDP!$B$6:$B$271)))</f>
        <v/>
      </c>
      <c r="BF34" s="77" t="str">
        <f>IF(INDEX([2]pivotTable!G$310:G$615,MATCH(totalExpenditure!$A34,[2]pivotTable!$A$310:$A$615,0))/100*INDEX(gDP!V$6:V$271,MATCH(totalExpenditure!$A34,gDP!$B$6:$B$271))=0,"",INDEX([2]pivotTable!G$310:G$615,MATCH(totalExpenditure!$A34,[2]pivotTable!$A$310:$A$615,0))/100*INDEX(gDP!V$6:V$271,MATCH(totalExpenditure!$A34,gDP!$B$6:$B$271)))</f>
        <v/>
      </c>
      <c r="BG34" s="77" t="str">
        <f>IF(INDEX([2]pivotTable!H$310:H$615,MATCH(totalExpenditure!$A34,[2]pivotTable!$A$310:$A$615,0))/100*INDEX(gDP!W$6:W$271,MATCH(totalExpenditure!$A34,gDP!$B$6:$B$271))=0,"",INDEX([2]pivotTable!H$310:H$615,MATCH(totalExpenditure!$A34,[2]pivotTable!$A$310:$A$615,0))/100*INDEX(gDP!W$6:W$271,MATCH(totalExpenditure!$A34,gDP!$B$6:$B$271)))</f>
        <v/>
      </c>
      <c r="BH34" s="77" t="str">
        <f>IF(INDEX([2]pivotTable!I$310:I$615,MATCH(totalExpenditure!$A34,[2]pivotTable!$A$310:$A$615,0))/100*INDEX(gDP!X$6:X$271,MATCH(totalExpenditure!$A34,gDP!$B$6:$B$271))=0,"",INDEX([2]pivotTable!I$310:I$615,MATCH(totalExpenditure!$A34,[2]pivotTable!$A$310:$A$615,0))/100*INDEX(gDP!X$6:X$271,MATCH(totalExpenditure!$A34,gDP!$B$6:$B$271)))</f>
        <v/>
      </c>
      <c r="BI34" s="77" t="str">
        <f>IF(INDEX([2]pivotTable!J$310:J$615,MATCH(totalExpenditure!$A34,[2]pivotTable!$A$310:$A$615,0))/100*INDEX(gDP!Y$6:Y$271,MATCH(totalExpenditure!$A34,gDP!$B$6:$B$271))=0,"",INDEX([2]pivotTable!J$310:J$615,MATCH(totalExpenditure!$A34,[2]pivotTable!$A$310:$A$615,0))/100*INDEX(gDP!Y$6:Y$271,MATCH(totalExpenditure!$A34,gDP!$B$6:$B$271)))</f>
        <v/>
      </c>
      <c r="BJ34" s="77" t="str">
        <f>IF(INDEX([2]pivotTable!K$310:K$615,MATCH(totalExpenditure!$A34,[2]pivotTable!$A$310:$A$615,0))/100*INDEX(gDP!Z$6:Z$271,MATCH(totalExpenditure!$A34,gDP!$B$6:$B$271))=0,"",INDEX([2]pivotTable!K$310:K$615,MATCH(totalExpenditure!$A34,[2]pivotTable!$A$310:$A$615,0))/100*INDEX(gDP!Z$6:Z$271,MATCH(totalExpenditure!$A34,gDP!$B$6:$B$271)))</f>
        <v/>
      </c>
      <c r="BK34" s="77" t="str">
        <f>IF(INDEX([2]pivotTable!L$310:L$615,MATCH(totalExpenditure!$A34,[2]pivotTable!$A$310:$A$615,0))/100*INDEX(gDP!AA$6:AA$271,MATCH(totalExpenditure!$A34,gDP!$B$6:$B$271))=0,"",INDEX([2]pivotTable!L$310:L$615,MATCH(totalExpenditure!$A34,[2]pivotTable!$A$310:$A$615,0))/100*INDEX(gDP!AA$6:AA$271,MATCH(totalExpenditure!$A34,gDP!$B$6:$B$271)))</f>
        <v/>
      </c>
      <c r="BL34" s="77" t="str">
        <f>IF(INDEX([2]pivotTable!M$310:M$615,MATCH(totalExpenditure!$A34,[2]pivotTable!$A$310:$A$615,0))/100*INDEX(gDP!AB$6:AB$271,MATCH(totalExpenditure!$A34,gDP!$B$6:$B$271))=0,"",INDEX([2]pivotTable!M$310:M$615,MATCH(totalExpenditure!$A34,[2]pivotTable!$A$310:$A$615,0))/100*INDEX(gDP!AB$6:AB$271,MATCH(totalExpenditure!$A34,gDP!$B$6:$B$271)))</f>
        <v/>
      </c>
      <c r="BM34" s="77" t="str">
        <f>IF(INDEX([2]pivotTable!N$310:N$615,MATCH(totalExpenditure!$A34,[2]pivotTable!$A$310:$A$615,0))/100*INDEX(gDP!AC$6:AC$271,MATCH(totalExpenditure!$A34,gDP!$B$6:$B$271))=0,"",INDEX([2]pivotTable!N$310:N$615,MATCH(totalExpenditure!$A34,[2]pivotTable!$A$310:$A$615,0))/100*INDEX(gDP!AC$6:AC$271,MATCH(totalExpenditure!$A34,gDP!$B$6:$B$271)))</f>
        <v/>
      </c>
      <c r="BN34" s="77" t="str">
        <f>IF(INDEX([2]pivotTable!O$310:O$615,MATCH(totalExpenditure!$A34,[2]pivotTable!$A$310:$A$615,0))/100*INDEX(gDP!AD$6:AD$271,MATCH(totalExpenditure!$A34,gDP!$B$6:$B$271))=0,"",INDEX([2]pivotTable!O$310:O$615,MATCH(totalExpenditure!$A34,[2]pivotTable!$A$310:$A$615,0))/100*INDEX(gDP!AD$6:AD$271,MATCH(totalExpenditure!$A34,gDP!$B$6:$B$271)))</f>
        <v/>
      </c>
      <c r="BO34" s="77" t="str">
        <f>IF(INDEX([2]pivotTable!P$310:P$615,MATCH(totalExpenditure!$A34,[2]pivotTable!$A$310:$A$615,0))/100*INDEX(gDP!AE$6:AE$271,MATCH(totalExpenditure!$A34,gDP!$B$6:$B$271))=0,"",INDEX([2]pivotTable!P$310:P$615,MATCH(totalExpenditure!$A34,[2]pivotTable!$A$310:$A$615,0))/100*INDEX(gDP!AE$6:AE$271,MATCH(totalExpenditure!$A34,gDP!$B$6:$B$271)))</f>
        <v/>
      </c>
      <c r="BP34" s="77" t="str">
        <f>IF(INDEX([2]pivotTable!Q$310:Q$615,MATCH(totalExpenditure!$A34,[2]pivotTable!$A$310:$A$615,0))/100*INDEX(gDP!AF$6:AF$271,MATCH(totalExpenditure!$A34,gDP!$B$6:$B$271))=0,"",INDEX([2]pivotTable!Q$310:Q$615,MATCH(totalExpenditure!$A34,[2]pivotTable!$A$310:$A$615,0))/100*INDEX(gDP!AF$6:AF$271,MATCH(totalExpenditure!$A34,gDP!$B$6:$B$271)))</f>
        <v/>
      </c>
      <c r="BQ34" s="77" t="str">
        <f>IF(INDEX([2]pivotTable!R$310:R$615,MATCH(totalExpenditure!$A34,[2]pivotTable!$A$310:$A$615,0))/100*INDEX(gDP!AG$6:AG$271,MATCH(totalExpenditure!$A34,gDP!$B$6:$B$271))=0,"",INDEX([2]pivotTable!R$310:R$615,MATCH(totalExpenditure!$A34,[2]pivotTable!$A$310:$A$615,0))/100*INDEX(gDP!AG$6:AG$271,MATCH(totalExpenditure!$A34,gDP!$B$6:$B$271)))</f>
        <v/>
      </c>
      <c r="BR34" s="77" t="str">
        <f>IF(INDEX([2]pivotTable!S$310:S$615,MATCH(totalExpenditure!$A34,[2]pivotTable!$A$310:$A$615,0))/100*INDEX(gDP!AH$6:AH$271,MATCH(totalExpenditure!$A34,gDP!$B$6:$B$271))=0,"",INDEX([2]pivotTable!S$310:S$615,MATCH(totalExpenditure!$A34,[2]pivotTable!$A$310:$A$615,0))/100*INDEX(gDP!AH$6:AH$271,MATCH(totalExpenditure!$A34,gDP!$B$6:$B$271)))</f>
        <v/>
      </c>
      <c r="BS34" s="77" t="str">
        <f>IF(INDEX([2]pivotTable!T$310:T$615,MATCH(totalExpenditure!$A34,[2]pivotTable!$A$310:$A$615,0))/100*INDEX(gDP!AI$6:AI$271,MATCH(totalExpenditure!$A34,gDP!$B$6:$B$271))=0,"",INDEX([2]pivotTable!T$310:T$615,MATCH(totalExpenditure!$A34,[2]pivotTable!$A$310:$A$615,0))/100*INDEX(gDP!AI$6:AI$271,MATCH(totalExpenditure!$A34,gDP!$B$6:$B$271)))</f>
        <v/>
      </c>
      <c r="BT34" s="77" t="str">
        <f>IF(INDEX([2]pivotTable!U$310:U$615,MATCH(totalExpenditure!$A34,[2]pivotTable!$A$310:$A$615,0))/100*INDEX(gDP!AJ$6:AJ$271,MATCH(totalExpenditure!$A34,gDP!$B$6:$B$271))=0,"",INDEX([2]pivotTable!U$310:U$615,MATCH(totalExpenditure!$A34,[2]pivotTable!$A$310:$A$615,0))/100*INDEX(gDP!AJ$6:AJ$271,MATCH(totalExpenditure!$A34,gDP!$B$6:$B$271)))</f>
        <v/>
      </c>
      <c r="BU34" s="77" t="str">
        <f>IF(INDEX([2]pivotTable!V$310:V$615,MATCH(totalExpenditure!$A34,[2]pivotTable!$A$310:$A$615,0))/100*INDEX(gDP!AK$6:AK$271,MATCH(totalExpenditure!$A34,gDP!$B$6:$B$271))=0,"",INDEX([2]pivotTable!V$310:V$615,MATCH(totalExpenditure!$A34,[2]pivotTable!$A$310:$A$615,0))/100*INDEX(gDP!AK$6:AK$271,MATCH(totalExpenditure!$A34,gDP!$B$6:$B$271)))</f>
        <v/>
      </c>
      <c r="BV34" s="77" t="str">
        <f>IF(INDEX([2]pivotTable!W$310:W$615,MATCH(totalExpenditure!$A34,[2]pivotTable!$A$310:$A$615,0))/100*INDEX(gDP!AL$6:AL$271,MATCH(totalExpenditure!$A34,gDP!$B$6:$B$271))=0,"",INDEX([2]pivotTable!W$310:W$615,MATCH(totalExpenditure!$A34,[2]pivotTable!$A$310:$A$615,0))/100*INDEX(gDP!AL$6:AL$271,MATCH(totalExpenditure!$A34,gDP!$B$6:$B$271)))</f>
        <v/>
      </c>
      <c r="BW34" s="77" t="str">
        <f>IF(INDEX([2]pivotTable!X$310:X$615,MATCH(totalExpenditure!$A34,[2]pivotTable!$A$310:$A$615,0))/100*INDEX(gDP!AM$6:AM$271,MATCH(totalExpenditure!$A34,gDP!$B$6:$B$271))=0,"",INDEX([2]pivotTable!X$310:X$615,MATCH(totalExpenditure!$A34,[2]pivotTable!$A$310:$A$615,0))/100*INDEX(gDP!AM$6:AM$271,MATCH(totalExpenditure!$A34,gDP!$B$6:$B$271)))</f>
        <v/>
      </c>
      <c r="BX34" s="77" t="str">
        <f>IF(INDEX([2]pivotTable!Y$310:Y$615,MATCH(totalExpenditure!$A34,[2]pivotTable!$A$310:$A$615,0))/100*INDEX(gDP!AN$6:AN$271,MATCH(totalExpenditure!$A34,gDP!$B$6:$B$271))=0,"",INDEX([2]pivotTable!Y$310:Y$615,MATCH(totalExpenditure!$A34,[2]pivotTable!$A$310:$A$615,0))/100*INDEX(gDP!AN$6:AN$271,MATCH(totalExpenditure!$A34,gDP!$B$6:$B$271)))</f>
        <v/>
      </c>
      <c r="BY34" s="77" t="str">
        <f>IF(INDEX([2]pivotTable!Z$310:Z$615,MATCH(totalExpenditure!$A34,[2]pivotTable!$A$310:$A$615,0))/100*INDEX(gDP!AO$6:AO$271,MATCH(totalExpenditure!$A34,gDP!$B$6:$B$271))=0,"",INDEX([2]pivotTable!Z$310:Z$615,MATCH(totalExpenditure!$A34,[2]pivotTable!$A$310:$A$615,0))/100*INDEX(gDP!AO$6:AO$271,MATCH(totalExpenditure!$A34,gDP!$B$6:$B$271)))</f>
        <v/>
      </c>
      <c r="BZ34" s="77" t="str">
        <f>IF(INDEX([2]pivotTable!AA$310:AA$615,MATCH(totalExpenditure!$A34,[2]pivotTable!$A$310:$A$615,0))/100*INDEX(gDP!AP$6:AP$271,MATCH(totalExpenditure!$A34,gDP!$B$6:$B$271))=0,"",INDEX([2]pivotTable!AA$310:AA$615,MATCH(totalExpenditure!$A34,[2]pivotTable!$A$310:$A$615,0))/100*INDEX(gDP!AP$6:AP$271,MATCH(totalExpenditure!$A34,gDP!$B$6:$B$271)))</f>
        <v/>
      </c>
      <c r="CA34" s="77" t="str">
        <f>IF(INDEX([2]pivotTable!AB$310:AB$615,MATCH(totalExpenditure!$A34,[2]pivotTable!$A$310:$A$615,0))/100*INDEX(gDP!AQ$6:AQ$271,MATCH(totalExpenditure!$A34,gDP!$B$6:$B$271))=0,"",INDEX([2]pivotTable!AB$310:AB$615,MATCH(totalExpenditure!$A34,[2]pivotTable!$A$310:$A$615,0))/100*INDEX(gDP!AQ$6:AQ$271,MATCH(totalExpenditure!$A34,gDP!$B$6:$B$271)))</f>
        <v/>
      </c>
      <c r="CB34" s="77" t="str">
        <f>IF(INDEX([2]pivotTable!AC$310:AC$615,MATCH(totalExpenditure!$A34,[2]pivotTable!$A$310:$A$615,0))/100*INDEX(gDP!AR$6:AR$271,MATCH(totalExpenditure!$A34,gDP!$B$6:$B$271))=0,"",INDEX([2]pivotTable!AC$310:AC$615,MATCH(totalExpenditure!$A34,[2]pivotTable!$A$310:$A$615,0))/100*INDEX(gDP!AR$6:AR$271,MATCH(totalExpenditure!$A34,gDP!$B$6:$B$271)))</f>
        <v/>
      </c>
      <c r="CC34" s="77" t="str">
        <f>IF(INDEX([2]pivotTable!AD$310:AD$615,MATCH(totalExpenditure!$A34,[2]pivotTable!$A$310:$A$615,0))/100*INDEX(gDP!AS$6:AS$271,MATCH(totalExpenditure!$A34,gDP!$B$6:$B$271))=0,"",INDEX([2]pivotTable!AD$310:AD$615,MATCH(totalExpenditure!$A34,[2]pivotTable!$A$310:$A$615,0))/100*INDEX(gDP!AS$6:AS$271,MATCH(totalExpenditure!$A34,gDP!$B$6:$B$271)))</f>
        <v/>
      </c>
      <c r="CD34" s="77" t="str">
        <f>IF(INDEX([2]pivotTable!AE$310:AE$615,MATCH(totalExpenditure!$A34,[2]pivotTable!$A$310:$A$615,0))/100*INDEX(gDP!AT$6:AT$271,MATCH(totalExpenditure!$A34,gDP!$B$6:$B$271))=0,"",INDEX([2]pivotTable!AE$310:AE$615,MATCH(totalExpenditure!$A34,[2]pivotTable!$A$310:$A$615,0))/100*INDEX(gDP!AT$6:AT$271,MATCH(totalExpenditure!$A34,gDP!$B$6:$B$271)))</f>
        <v/>
      </c>
      <c r="CE34" s="77" t="str">
        <f>IF(INDEX([2]pivotTable!AF$310:AF$615,MATCH(totalExpenditure!$A34,[2]pivotTable!$A$310:$A$615,0))/100*INDEX(gDP!AU$6:AU$271,MATCH(totalExpenditure!$A34,gDP!$B$6:$B$271))=0,"",INDEX([2]pivotTable!AF$310:AF$615,MATCH(totalExpenditure!$A34,[2]pivotTable!$A$310:$A$615,0))/100*INDEX(gDP!AU$6:AU$271,MATCH(totalExpenditure!$A34,gDP!$B$6:$B$271)))</f>
        <v/>
      </c>
      <c r="CF34" s="77" t="str">
        <f>IF(INDEX([2]pivotTable!AG$310:AG$615,MATCH(totalExpenditure!$A34,[2]pivotTable!$A$310:$A$615,0))/100*INDEX(gDP!AV$6:AV$271,MATCH(totalExpenditure!$A34,gDP!$B$6:$B$271))=0,"",INDEX([2]pivotTable!AG$310:AG$615,MATCH(totalExpenditure!$A34,[2]pivotTable!$A$310:$A$615,0))/100*INDEX(gDP!AV$6:AV$271,MATCH(totalExpenditure!$A34,gDP!$B$6:$B$271)))</f>
        <v/>
      </c>
      <c r="CG34" s="77" t="str">
        <f>IF(INDEX([2]pivotTable!AH$310:AH$615,MATCH(totalExpenditure!$A34,[2]pivotTable!$A$310:$A$615,0))/100*INDEX(gDP!AW$6:AW$271,MATCH(totalExpenditure!$A34,gDP!$B$6:$B$271))=0,"",INDEX([2]pivotTable!AH$310:AH$615,MATCH(totalExpenditure!$A34,[2]pivotTable!$A$310:$A$615,0))/100*INDEX(gDP!AW$6:AW$271,MATCH(totalExpenditure!$A34,gDP!$B$6:$B$271)))</f>
        <v/>
      </c>
      <c r="CH34" s="77" t="str">
        <f>IF(INDEX([2]pivotTable!AI$310:AI$615,MATCH(totalExpenditure!$A34,[2]pivotTable!$A$310:$A$615,0))/100*INDEX(gDP!AX$6:AX$271,MATCH(totalExpenditure!$A34,gDP!$B$6:$B$271))=0,"",INDEX([2]pivotTable!AI$310:AI$615,MATCH(totalExpenditure!$A34,[2]pivotTable!$A$310:$A$615,0))/100*INDEX(gDP!AX$6:AX$271,MATCH(totalExpenditure!$A34,gDP!$B$6:$B$271)))</f>
        <v/>
      </c>
      <c r="CI34" s="77" t="str">
        <f>IF(INDEX([2]pivotTable!AJ$310:AJ$615,MATCH(totalExpenditure!$A34,[2]pivotTable!$A$310:$A$615,0))/100*INDEX(gDP!AY$6:AY$271,MATCH(totalExpenditure!$A34,gDP!$B$6:$B$271))=0,"",INDEX([2]pivotTable!AJ$310:AJ$615,MATCH(totalExpenditure!$A34,[2]pivotTable!$A$310:$A$615,0))/100*INDEX(gDP!AY$6:AY$271,MATCH(totalExpenditure!$A34,gDP!$B$6:$B$271)))</f>
        <v/>
      </c>
      <c r="CJ34" s="77" t="str">
        <f>IF(INDEX([2]pivotTable!AK$310:AK$615,MATCH(totalExpenditure!$A34,[2]pivotTable!$A$310:$A$615,0))/100*INDEX(gDP!AZ$6:AZ$271,MATCH(totalExpenditure!$A34,gDP!$B$6:$B$271))=0,"",INDEX([2]pivotTable!AK$310:AK$615,MATCH(totalExpenditure!$A34,[2]pivotTable!$A$310:$A$615,0))/100*INDEX(gDP!AZ$6:AZ$271,MATCH(totalExpenditure!$A34,gDP!$B$6:$B$271)))</f>
        <v/>
      </c>
      <c r="CK34" s="77" t="str">
        <f>IF(INDEX([2]pivotTable!AL$310:AL$615,MATCH(totalExpenditure!$A34,[2]pivotTable!$A$310:$A$615,0))/100*INDEX(gDP!BA$6:BA$271,MATCH(totalExpenditure!$A34,gDP!$B$6:$B$271))=0,"",INDEX([2]pivotTable!AL$310:AL$615,MATCH(totalExpenditure!$A34,[2]pivotTable!$A$310:$A$615,0))/100*INDEX(gDP!BA$6:BA$271,MATCH(totalExpenditure!$A34,gDP!$B$6:$B$271)))</f>
        <v/>
      </c>
      <c r="CL34" s="77" t="str">
        <f>IF(INDEX([2]pivotTable!AM$310:AM$615,MATCH(totalExpenditure!$A34,[2]pivotTable!$A$310:$A$615,0))/100*INDEX(gDP!BB$6:BB$271,MATCH(totalExpenditure!$A34,gDP!$B$6:$B$271))=0,"",INDEX([2]pivotTable!AM$310:AM$615,MATCH(totalExpenditure!$A34,[2]pivotTable!$A$310:$A$615,0))/100*INDEX(gDP!BB$6:BB$271,MATCH(totalExpenditure!$A34,gDP!$B$6:$B$271)))</f>
        <v/>
      </c>
      <c r="CM34" s="77">
        <f>IF(INDEX([2]pivotTable!AN$310:AN$615,MATCH(totalExpenditure!$A34,[2]pivotTable!$A$310:$A$615,0))/100*INDEX(gDP!BC$6:BC$271,MATCH(totalExpenditure!$A34,gDP!$B$6:$B$271))=0,"",INDEX([2]pivotTable!AN$310:AN$615,MATCH(totalExpenditure!$A34,[2]pivotTable!$A$310:$A$615,0))/100*INDEX(gDP!BC$6:BC$271,MATCH(totalExpenditure!$A34,gDP!$B$6:$B$271)))</f>
        <v>72891645592.069595</v>
      </c>
      <c r="CN34" s="77">
        <f>IF(INDEX([2]pivotTable!AO$310:AO$615,MATCH(totalExpenditure!$A34,[2]pivotTable!$A$310:$A$615,0))/100*INDEX(gDP!BD$6:BD$271,MATCH(totalExpenditure!$A34,gDP!$B$6:$B$271))=0,"",INDEX([2]pivotTable!AO$310:AO$615,MATCH(totalExpenditure!$A34,[2]pivotTable!$A$310:$A$615,0))/100*INDEX(gDP!BD$6:BD$271,MATCH(totalExpenditure!$A34,gDP!$B$6:$B$271)))</f>
        <v>79269533586.517365</v>
      </c>
      <c r="CO34" s="77">
        <f>IF(INDEX([2]pivotTable!AP$310:AP$615,MATCH(totalExpenditure!$A34,[2]pivotTable!$A$310:$A$615,0))/100*INDEX(gDP!BE$6:BE$271,MATCH(totalExpenditure!$A34,gDP!$B$6:$B$271))=0,"",INDEX([2]pivotTable!AP$310:AP$615,MATCH(totalExpenditure!$A34,[2]pivotTable!$A$310:$A$615,0))/100*INDEX(gDP!BE$6:BE$271,MATCH(totalExpenditure!$A34,gDP!$B$6:$B$271)))</f>
        <v>70258992385.829727</v>
      </c>
      <c r="CP34" s="77">
        <f>IF(INDEX([2]pivotTable!AQ$310:AQ$615,MATCH(totalExpenditure!$A34,[2]pivotTable!$A$310:$A$615,0))/100*INDEX(gDP!BF$6:BF$271,MATCH(totalExpenditure!$A34,gDP!$B$6:$B$271))=0,"",INDEX([2]pivotTable!AQ$310:AQ$615,MATCH(totalExpenditure!$A34,[2]pivotTable!$A$310:$A$615,0))/100*INDEX(gDP!BF$6:BF$271,MATCH(totalExpenditure!$A34,gDP!$B$6:$B$271)))</f>
        <v>74184586072.281891</v>
      </c>
      <c r="CQ34" s="77">
        <f>IF(INDEX([2]pivotTable!AR$310:AR$615,MATCH(totalExpenditure!$A34,[2]pivotTable!$A$310:$A$615,0))/100*INDEX(gDP!BG$6:BG$271,MATCH(totalExpenditure!$A34,gDP!$B$6:$B$271))=0,"",INDEX([2]pivotTable!AR$310:AR$615,MATCH(totalExpenditure!$A34,[2]pivotTable!$A$310:$A$615,0))/100*INDEX(gDP!BG$6:BG$271,MATCH(totalExpenditure!$A34,gDP!$B$6:$B$271)))</f>
        <v>75154938052.284821</v>
      </c>
      <c r="CR34" s="77">
        <f>IF(INDEX([2]pivotTable!AS$310:AS$615,MATCH(totalExpenditure!$A34,[2]pivotTable!$A$310:$A$615,0))/100*INDEX(gDP!BH$6:BH$271,MATCH(totalExpenditure!$A34,gDP!$B$6:$B$271))=0,"",INDEX([2]pivotTable!AS$310:AS$615,MATCH(totalExpenditure!$A34,[2]pivotTable!$A$310:$A$615,0))/100*INDEX(gDP!BH$6:BH$271,MATCH(totalExpenditure!$A34,gDP!$B$6:$B$271)))</f>
        <v>56769684517.497421</v>
      </c>
      <c r="CS34" s="77">
        <f>IF(INDEX([2]pivotTable!AT$310:AT$615,MATCH(totalExpenditure!$A34,[2]pivotTable!$A$310:$A$615,0))/100*INDEX(gDP!BI$6:BI$271,MATCH(totalExpenditure!$A34,gDP!$B$6:$B$271))=0,"",INDEX([2]pivotTable!AT$310:AT$615,MATCH(totalExpenditure!$A34,[2]pivotTable!$A$310:$A$615,0))/100*INDEX(gDP!BI$6:BI$271,MATCH(totalExpenditure!$A34,gDP!$B$6:$B$271)))</f>
        <v>60874009061.920425</v>
      </c>
      <c r="CT34" s="77">
        <f>IF(INDEX([2]pivotTable!AU$310:AU$615,MATCH(totalExpenditure!$A34,[2]pivotTable!$A$310:$A$615,0))/100*INDEX(gDP!BJ$6:BJ$271,MATCH(totalExpenditure!$A34,gDP!$B$6:$B$271))=0,"",INDEX([2]pivotTable!AU$310:AU$615,MATCH(totalExpenditure!$A34,[2]pivotTable!$A$310:$A$615,0))/100*INDEX(gDP!BJ$6:BJ$271,MATCH(totalExpenditure!$A34,gDP!$B$6:$B$271)))</f>
        <v>68095994252.032562</v>
      </c>
      <c r="CU34" s="77">
        <f>IF(INDEX([2]pivotTable!AV$310:AV$615,MATCH(totalExpenditure!$A34,[2]pivotTable!$A$310:$A$615,0))/100*INDEX(gDP!BK$6:BK$271,MATCH(totalExpenditure!$A34,gDP!$B$6:$B$271))=0,"",INDEX([2]pivotTable!AV$310:AV$615,MATCH(totalExpenditure!$A34,[2]pivotTable!$A$310:$A$615,0))/100*INDEX(gDP!BK$6:BK$271,MATCH(totalExpenditure!$A34,gDP!$B$6:$B$271)))</f>
        <v>62108658296.442879</v>
      </c>
      <c r="CV34" s="77">
        <f>IF(INDEX([2]pivotTable!AW$310:AW$615,MATCH(totalExpenditure!$A34,[2]pivotTable!$A$310:$A$615,0))/100*INDEX(gDP!BL$6:BL$271,MATCH(totalExpenditure!$A34,gDP!$B$6:$B$271))=0,"",INDEX([2]pivotTable!AW$310:AW$615,MATCH(totalExpenditure!$A34,[2]pivotTable!$A$310:$A$615,0))/100*INDEX(gDP!BL$6:BL$271,MATCH(totalExpenditure!$A34,gDP!$B$6:$B$271)))</f>
        <v>61818510771.152855</v>
      </c>
      <c r="CW34" s="77">
        <f>IF(INDEX([2]pivotTable!AX$310:AX$615,MATCH(totalExpenditure!$A34,[2]pivotTable!$A$310:$A$615,0))/100*INDEX(gDP!BM$6:BM$271,MATCH(totalExpenditure!$A34,gDP!$B$6:$B$271))=0,"",INDEX([2]pivotTable!AX$310:AX$615,MATCH(totalExpenditure!$A34,[2]pivotTable!$A$310:$A$615,0))/100*INDEX(gDP!BM$6:BM$271,MATCH(totalExpenditure!$A34,gDP!$B$6:$B$271)))</f>
        <v>47825874290.689178</v>
      </c>
      <c r="CX34" s="77">
        <f>IF(INDEX([2]pivotTable!AY$310:AY$615,MATCH(totalExpenditure!$A34,[2]pivotTable!$A$310:$A$615,0))/100*INDEX(gDP!BN$6:BN$271,MATCH(totalExpenditure!$A34,gDP!$B$6:$B$271))=0,"",INDEX([2]pivotTable!AY$310:AY$615,MATCH(totalExpenditure!$A34,[2]pivotTable!$A$310:$A$615,0))/100*INDEX(gDP!BN$6:BN$271,MATCH(totalExpenditure!$A34,gDP!$B$6:$B$271)))</f>
        <v>48114645092.198494</v>
      </c>
      <c r="CY34" s="77" t="str">
        <f>IF(INDEX([2]pivotTable!AZ$310:AZ$615,MATCH(totalExpenditure!$A34,[2]pivotTable!$A$310:$A$615,0))/100*INDEX(gDP!BO$6:BO$271,MATCH(totalExpenditure!$A34,gDP!$B$6:$B$271))=0,"",INDEX([2]pivotTable!AZ$310:AZ$615,MATCH(totalExpenditure!$A34,[2]pivotTable!$A$310:$A$615,0))/100*INDEX(gDP!BO$6:BO$271,MATCH(totalExpenditure!$A34,gDP!$B$6:$B$271)))</f>
        <v/>
      </c>
      <c r="CZ34" s="77" t="str">
        <f>IF(B34="","",IF(BA34="","",B34-B34+INDEX(gDP!Q$6:Q$271,MATCH(totalExpenditure!$A34,gDP!$B$6:$B$271))))</f>
        <v/>
      </c>
      <c r="DA34" s="77" t="str">
        <f>IF(C34="","",IF(BB34="","",C34-C34+INDEX(gDP!R$6:R$271,MATCH(totalExpenditure!$A34,gDP!$B$6:$B$271))))</f>
        <v/>
      </c>
      <c r="DB34" s="77" t="str">
        <f>IF(D34="","",IF(BC34="","",D34-D34+INDEX(gDP!S$6:S$271,MATCH(totalExpenditure!$A34,gDP!$B$6:$B$271))))</f>
        <v/>
      </c>
      <c r="DC34" s="77" t="str">
        <f>IF(E34="","",IF(BD34="","",E34-E34+INDEX(gDP!T$6:T$271,MATCH(totalExpenditure!$A34,gDP!$B$6:$B$271))))</f>
        <v/>
      </c>
      <c r="DD34" s="77" t="str">
        <f>IF(F34="","",IF(BE34="","",F34-F34+INDEX(gDP!U$6:U$271,MATCH(totalExpenditure!$A34,gDP!$B$6:$B$271))))</f>
        <v/>
      </c>
      <c r="DE34" s="77" t="str">
        <f>IF(G34="","",IF(BF34="","",G34-G34+INDEX(gDP!V$6:V$271,MATCH(totalExpenditure!$A34,gDP!$B$6:$B$271))))</f>
        <v/>
      </c>
      <c r="DF34" s="77" t="str">
        <f>IF(H34="","",IF(BG34="","",H34-H34+INDEX(gDP!W$6:W$271,MATCH(totalExpenditure!$A34,gDP!$B$6:$B$271))))</f>
        <v/>
      </c>
      <c r="DG34" s="77" t="str">
        <f>IF(I34="","",IF(BH34="","",I34-I34+INDEX(gDP!X$6:X$271,MATCH(totalExpenditure!$A34,gDP!$B$6:$B$271))))</f>
        <v/>
      </c>
      <c r="DH34" s="77" t="str">
        <f>IF(J34="","",IF(BI34="","",J34-J34+INDEX(gDP!Y$6:Y$271,MATCH(totalExpenditure!$A34,gDP!$B$6:$B$271))))</f>
        <v/>
      </c>
      <c r="DI34" s="77" t="str">
        <f>IF(K34="","",IF(BJ34="","",K34-K34+INDEX(gDP!Z$6:Z$271,MATCH(totalExpenditure!$A34,gDP!$B$6:$B$271))))</f>
        <v/>
      </c>
      <c r="DJ34" s="77" t="str">
        <f>IF(L34="","",IF(BK34="","",L34-L34+INDEX(gDP!AA$6:AA$271,MATCH(totalExpenditure!$A34,gDP!$B$6:$B$271))))</f>
        <v/>
      </c>
      <c r="DK34" s="77" t="str">
        <f>IF(M34="","",IF(BL34="","",M34-M34+INDEX(gDP!AB$6:AB$271,MATCH(totalExpenditure!$A34,gDP!$B$6:$B$271))))</f>
        <v/>
      </c>
      <c r="DL34" s="77" t="str">
        <f>IF(N34="","",IF(BM34="","",N34-N34+INDEX(gDP!AC$6:AC$271,MATCH(totalExpenditure!$A34,gDP!$B$6:$B$271))))</f>
        <v/>
      </c>
      <c r="DM34" s="77" t="str">
        <f>IF(O34="","",IF(BN34="","",O34-O34+INDEX(gDP!AD$6:AD$271,MATCH(totalExpenditure!$A34,gDP!$B$6:$B$271))))</f>
        <v/>
      </c>
      <c r="DN34" s="77" t="str">
        <f>IF(P34="","",IF(BO34="","",P34-P34+INDEX(gDP!AE$6:AE$271,MATCH(totalExpenditure!$A34,gDP!$B$6:$B$271))))</f>
        <v/>
      </c>
      <c r="DO34" s="77" t="str">
        <f>IF(Q34="","",IF(BP34="","",Q34-Q34+INDEX(gDP!AF$6:AF$271,MATCH(totalExpenditure!$A34,gDP!$B$6:$B$271))))</f>
        <v/>
      </c>
      <c r="DP34" s="77" t="str">
        <f>IF(R34="","",IF(BQ34="","",R34-R34+INDEX(gDP!AG$6:AG$271,MATCH(totalExpenditure!$A34,gDP!$B$6:$B$271))))</f>
        <v/>
      </c>
      <c r="DQ34" s="77" t="str">
        <f>IF(S34="","",IF(BR34="","",S34-S34+INDEX(gDP!AH$6:AH$271,MATCH(totalExpenditure!$A34,gDP!$B$6:$B$271))))</f>
        <v/>
      </c>
      <c r="DR34" s="77" t="str">
        <f>IF(T34="","",IF(BS34="","",T34-T34+INDEX(gDP!AI$6:AI$271,MATCH(totalExpenditure!$A34,gDP!$B$6:$B$271))))</f>
        <v/>
      </c>
      <c r="DS34" s="77" t="str">
        <f>IF(U34="","",IF(BT34="","",U34-U34+INDEX(gDP!AJ$6:AJ$271,MATCH(totalExpenditure!$A34,gDP!$B$6:$B$271))))</f>
        <v/>
      </c>
      <c r="DT34" s="77" t="str">
        <f>IF(V34="","",IF(BU34="","",V34-V34+INDEX(gDP!AK$6:AK$271,MATCH(totalExpenditure!$A34,gDP!$B$6:$B$271))))</f>
        <v/>
      </c>
      <c r="DU34" s="77" t="str">
        <f>IF(W34="","",IF(BV34="","",W34-W34+INDEX(gDP!AL$6:AL$271,MATCH(totalExpenditure!$A34,gDP!$B$6:$B$271))))</f>
        <v/>
      </c>
      <c r="DV34" s="77" t="str">
        <f>IF(X34="","",IF(BW34="","",X34-X34+INDEX(gDP!AM$6:AM$271,MATCH(totalExpenditure!$A34,gDP!$B$6:$B$271))))</f>
        <v/>
      </c>
      <c r="DW34" s="77" t="str">
        <f>IF(Y34="","",IF(BX34="","",Y34-Y34+INDEX(gDP!AN$6:AN$271,MATCH(totalExpenditure!$A34,gDP!$B$6:$B$271))))</f>
        <v/>
      </c>
      <c r="DX34" s="77" t="str">
        <f>IF(Z34="","",IF(BY34="","",Z34-Z34+INDEX(gDP!AO$6:AO$271,MATCH(totalExpenditure!$A34,gDP!$B$6:$B$271))))</f>
        <v/>
      </c>
      <c r="DY34" s="77" t="str">
        <f>IF(AA34="","",IF(BZ34="","",AA34-AA34+INDEX(gDP!AP$6:AP$271,MATCH(totalExpenditure!$A34,gDP!$B$6:$B$271))))</f>
        <v/>
      </c>
      <c r="DZ34" s="77" t="str">
        <f>IF(AB34="","",IF(CA34="","",AB34-AB34+INDEX(gDP!AQ$6:AQ$271,MATCH(totalExpenditure!$A34,gDP!$B$6:$B$271))))</f>
        <v/>
      </c>
      <c r="EA34" s="77" t="str">
        <f>IF(AC34="","",IF(CB34="","",AC34-AC34+INDEX(gDP!AR$6:AR$271,MATCH(totalExpenditure!$A34,gDP!$B$6:$B$271))))</f>
        <v/>
      </c>
      <c r="EB34" s="77" t="str">
        <f>IF(AD34="","",IF(CC34="","",AD34-AD34+INDEX(gDP!AS$6:AS$271,MATCH(totalExpenditure!$A34,gDP!$B$6:$B$271))))</f>
        <v/>
      </c>
      <c r="EC34" s="77" t="str">
        <f>IF(AE34="","",IF(CD34="","",AE34-AE34+INDEX(gDP!AT$6:AT$271,MATCH(totalExpenditure!$A34,gDP!$B$6:$B$271))))</f>
        <v/>
      </c>
      <c r="ED34" s="77" t="str">
        <f>IF(AF34="","",IF(CE34="","",AF34-AF34+INDEX(gDP!AU$6:AU$271,MATCH(totalExpenditure!$A34,gDP!$B$6:$B$271))))</f>
        <v/>
      </c>
      <c r="EE34" s="77" t="str">
        <f>IF(AG34="","",IF(CF34="","",AG34-AG34+INDEX(gDP!AV$6:AV$271,MATCH(totalExpenditure!$A34,gDP!$B$6:$B$271))))</f>
        <v/>
      </c>
      <c r="EF34" s="77" t="str">
        <f>IF(AH34="","",IF(CG34="","",AH34-AH34+INDEX(gDP!AW$6:AW$271,MATCH(totalExpenditure!$A34,gDP!$B$6:$B$271))))</f>
        <v/>
      </c>
      <c r="EG34" s="77" t="str">
        <f>IF(AI34="","",IF(CH34="","",AI34-AI34+INDEX(gDP!AX$6:AX$271,MATCH(totalExpenditure!$A34,gDP!$B$6:$B$271))))</f>
        <v/>
      </c>
      <c r="EH34" s="77" t="str">
        <f>IF(AJ34="","",IF(CI34="","",AJ34-AJ34+INDEX(gDP!AY$6:AY$271,MATCH(totalExpenditure!$A34,gDP!$B$6:$B$271))))</f>
        <v/>
      </c>
      <c r="EI34" s="77" t="str">
        <f>IF(AK34="","",IF(CJ34="","",AK34-AK34+INDEX(gDP!AZ$6:AZ$271,MATCH(totalExpenditure!$A34,gDP!$B$6:$B$271))))</f>
        <v/>
      </c>
      <c r="EJ34" s="77" t="str">
        <f>IF(AL34="","",IF(CK34="","",AL34-AL34+INDEX(gDP!BA$6:BA$271,MATCH(totalExpenditure!$A34,gDP!$B$6:$B$271))))</f>
        <v/>
      </c>
      <c r="EK34" s="77" t="str">
        <f>IF(AM34="","",IF(CL34="","",AM34-AM34+INDEX(gDP!BB$6:BB$271,MATCH(totalExpenditure!$A34,gDP!$B$6:$B$271))))</f>
        <v/>
      </c>
      <c r="EL34" s="77">
        <f>IF(AN34="","",IF(CM34="","",AN34-AN34+INDEX(gDP!BC$6:BC$271,MATCH(totalExpenditure!$A34,gDP!$B$6:$B$271))))</f>
        <v>2208837745214.23</v>
      </c>
      <c r="EM34" s="77">
        <f>IF(AO34="","",IF(CN34="","",AO34-AO34+INDEX(gDP!BD$6:BD$271,MATCH(totalExpenditure!$A34,gDP!$B$6:$B$271))))</f>
        <v>2616156223977.4702</v>
      </c>
      <c r="EN34" s="77">
        <f>IF(AP34="","",IF(CO34="","",AP34-AP34+INDEX(gDP!BE$6:BE$271,MATCH(totalExpenditure!$A34,gDP!$B$6:$B$271))))</f>
        <v>2465227803011.5698</v>
      </c>
      <c r="EO34" s="77">
        <f>IF(AQ34="","",IF(CP34="","",AQ34-AQ34+INDEX(gDP!BF$6:BF$271,MATCH(totalExpenditure!$A34,gDP!$B$6:$B$271))))</f>
        <v>2472819535742.73</v>
      </c>
      <c r="EP34" s="77">
        <f>IF(AR34="","",IF(CQ34="","",AR34-AR34+INDEX(gDP!BG$6:BG$271,MATCH(totalExpenditure!$A34,gDP!$B$6:$B$271))))</f>
        <v>2456043727198.8501</v>
      </c>
      <c r="EQ34" s="77">
        <f>IF(AS34="","",IF(CR34="","",AS34-AS34+INDEX(gDP!BH$6:BH$271,MATCH(totalExpenditure!$A34,gDP!$B$6:$B$271))))</f>
        <v>1802212206904.6799</v>
      </c>
      <c r="ER34" s="77">
        <f>IF(AT34="","",IF(CS34="","",AT34-AT34+INDEX(gDP!BI$6:BI$271,MATCH(totalExpenditure!$A34,gDP!$B$6:$B$271))))</f>
        <v>1795693482652.52</v>
      </c>
      <c r="ES34" s="77">
        <f>IF(AU34="","",IF(CT34="","",AU34-AU34+INDEX(gDP!BJ$6:BJ$271,MATCH(totalExpenditure!$A34,gDP!$B$6:$B$271))))</f>
        <v>2063514977334.3201</v>
      </c>
      <c r="ET34" s="77">
        <f>IF(AV34="","",IF(CU34="","",AV34-AV34+INDEX(gDP!BK$6:BK$271,MATCH(totalExpenditure!$A34,gDP!$B$6:$B$271))))</f>
        <v>1916933898038.3601</v>
      </c>
      <c r="EU34" s="77">
        <f>IF(AW34="","",IF(CV34="","",AW34-AW34+INDEX(gDP!BL$6:BL$271,MATCH(totalExpenditure!$A34,gDP!$B$6:$B$271))))</f>
        <v>1873288205186.45</v>
      </c>
      <c r="EV34" s="77">
        <f>IF(AX34="","",IF(CW34="","",AX34-AX34+INDEX(gDP!BM$6:BM$271,MATCH(totalExpenditure!$A34,gDP!$B$6:$B$271))))</f>
        <v>1476107231194.1101</v>
      </c>
      <c r="EW34" s="77">
        <f>IF(AY34="","",IF(CX34="","",AY34-AY34+INDEX(gDP!BN$6:BN$271,MATCH(totalExpenditure!$A34,gDP!$B$6:$B$271))))</f>
        <v>1670647399034.6699</v>
      </c>
      <c r="EX34" s="77" t="str">
        <f>IF(AZ34="","",IF(CY34="","",AZ34-AZ34+INDEX(gDP!BO$6:BO$271,MATCH(totalExpenditure!$A34,gDP!$B$6:$B$271))))</f>
        <v/>
      </c>
    </row>
    <row r="35" spans="1:154" x14ac:dyDescent="0.35">
      <c r="A35" t="s">
        <v>279</v>
      </c>
      <c r="B35" s="77" t="str">
        <f>IF(INDEX([2]pivotTable!B$3:B$308,MATCH(totalExpenditure!$A35,[2]pivotTable!$A$3:$A$308,0))/100*INDEX(gDP!Q$6:Q$271,MATCH(totalExpenditure!$A35,gDP!$B$6:$B$271))=0,"",INDEX([2]pivotTable!B$3:B$308,MATCH(totalExpenditure!$A35,[2]pivotTable!$A$3:$A$308,0))/100*INDEX(gDP!Q$6:Q$271,MATCH(totalExpenditure!$A35,gDP!$B$6:$B$271)))</f>
        <v/>
      </c>
      <c r="C35" s="77" t="str">
        <f>IF(INDEX([2]pivotTable!C$3:C$308,MATCH(totalExpenditure!$A35,[2]pivotTable!$A$3:$A$308,0))/100*INDEX(gDP!R$6:R$271,MATCH(totalExpenditure!$A35,gDP!$B$6:$B$271))=0,"",INDEX([2]pivotTable!C$3:C$308,MATCH(totalExpenditure!$A35,[2]pivotTable!$A$3:$A$308,0))/100*INDEX(gDP!R$6:R$271,MATCH(totalExpenditure!$A35,gDP!$B$6:$B$271)))</f>
        <v/>
      </c>
      <c r="D35" s="77" t="str">
        <f>IF(INDEX([2]pivotTable!D$3:D$308,MATCH(totalExpenditure!$A35,[2]pivotTable!$A$3:$A$308,0))/100*INDEX(gDP!S$6:S$271,MATCH(totalExpenditure!$A35,gDP!$B$6:$B$271))=0,"",INDEX([2]pivotTable!D$3:D$308,MATCH(totalExpenditure!$A35,[2]pivotTable!$A$3:$A$308,0))/100*INDEX(gDP!S$6:S$271,MATCH(totalExpenditure!$A35,gDP!$B$6:$B$271)))</f>
        <v/>
      </c>
      <c r="E35" s="77" t="str">
        <f>IF(INDEX([2]pivotTable!E$3:E$308,MATCH(totalExpenditure!$A35,[2]pivotTable!$A$3:$A$308,0))/100*INDEX(gDP!T$6:T$271,MATCH(totalExpenditure!$A35,gDP!$B$6:$B$271))=0,"",INDEX([2]pivotTable!E$3:E$308,MATCH(totalExpenditure!$A35,[2]pivotTable!$A$3:$A$308,0))/100*INDEX(gDP!T$6:T$271,MATCH(totalExpenditure!$A35,gDP!$B$6:$B$271)))</f>
        <v/>
      </c>
      <c r="F35" s="77" t="str">
        <f>IF(INDEX([2]pivotTable!F$3:F$308,MATCH(totalExpenditure!$A35,[2]pivotTable!$A$3:$A$308,0))/100*INDEX(gDP!U$6:U$271,MATCH(totalExpenditure!$A35,gDP!$B$6:$B$271))=0,"",INDEX([2]pivotTable!F$3:F$308,MATCH(totalExpenditure!$A35,[2]pivotTable!$A$3:$A$308,0))/100*INDEX(gDP!U$6:U$271,MATCH(totalExpenditure!$A35,gDP!$B$6:$B$271)))</f>
        <v/>
      </c>
      <c r="G35" s="77" t="str">
        <f>IF(INDEX([2]pivotTable!G$3:G$308,MATCH(totalExpenditure!$A35,[2]pivotTable!$A$3:$A$308,0))/100*INDEX(gDP!V$6:V$271,MATCH(totalExpenditure!$A35,gDP!$B$6:$B$271))=0,"",INDEX([2]pivotTable!G$3:G$308,MATCH(totalExpenditure!$A35,[2]pivotTable!$A$3:$A$308,0))/100*INDEX(gDP!V$6:V$271,MATCH(totalExpenditure!$A35,gDP!$B$6:$B$271)))</f>
        <v/>
      </c>
      <c r="H35" s="77" t="str">
        <f>IF(INDEX([2]pivotTable!H$3:H$308,MATCH(totalExpenditure!$A35,[2]pivotTable!$A$3:$A$308,0))/100*INDEX(gDP!W$6:W$271,MATCH(totalExpenditure!$A35,gDP!$B$6:$B$271))=0,"",INDEX([2]pivotTable!H$3:H$308,MATCH(totalExpenditure!$A35,[2]pivotTable!$A$3:$A$308,0))/100*INDEX(gDP!W$6:W$271,MATCH(totalExpenditure!$A35,gDP!$B$6:$B$271)))</f>
        <v/>
      </c>
      <c r="I35" s="77" t="str">
        <f>IF(INDEX([2]pivotTable!I$3:I$308,MATCH(totalExpenditure!$A35,[2]pivotTable!$A$3:$A$308,0))/100*INDEX(gDP!X$6:X$271,MATCH(totalExpenditure!$A35,gDP!$B$6:$B$271))=0,"",INDEX([2]pivotTable!I$3:I$308,MATCH(totalExpenditure!$A35,[2]pivotTable!$A$3:$A$308,0))/100*INDEX(gDP!X$6:X$271,MATCH(totalExpenditure!$A35,gDP!$B$6:$B$271)))</f>
        <v/>
      </c>
      <c r="J35" s="77" t="str">
        <f>IF(INDEX([2]pivotTable!J$3:J$308,MATCH(totalExpenditure!$A35,[2]pivotTable!$A$3:$A$308,0))/100*INDEX(gDP!Y$6:Y$271,MATCH(totalExpenditure!$A35,gDP!$B$6:$B$271))=0,"",INDEX([2]pivotTable!J$3:J$308,MATCH(totalExpenditure!$A35,[2]pivotTable!$A$3:$A$308,0))/100*INDEX(gDP!Y$6:Y$271,MATCH(totalExpenditure!$A35,gDP!$B$6:$B$271)))</f>
        <v/>
      </c>
      <c r="K35" s="77" t="str">
        <f>IF(INDEX([2]pivotTable!K$3:K$308,MATCH(totalExpenditure!$A35,[2]pivotTable!$A$3:$A$308,0))/100*INDEX(gDP!Z$6:Z$271,MATCH(totalExpenditure!$A35,gDP!$B$6:$B$271))=0,"",INDEX([2]pivotTable!K$3:K$308,MATCH(totalExpenditure!$A35,[2]pivotTable!$A$3:$A$308,0))/100*INDEX(gDP!Z$6:Z$271,MATCH(totalExpenditure!$A35,gDP!$B$6:$B$271)))</f>
        <v/>
      </c>
      <c r="L35" s="77" t="str">
        <f>IF(INDEX([2]pivotTable!L$3:L$308,MATCH(totalExpenditure!$A35,[2]pivotTable!$A$3:$A$308,0))/100*INDEX(gDP!AA$6:AA$271,MATCH(totalExpenditure!$A35,gDP!$B$6:$B$271))=0,"",INDEX([2]pivotTable!L$3:L$308,MATCH(totalExpenditure!$A35,[2]pivotTable!$A$3:$A$308,0))/100*INDEX(gDP!AA$6:AA$271,MATCH(totalExpenditure!$A35,gDP!$B$6:$B$271)))</f>
        <v/>
      </c>
      <c r="M35" s="77" t="str">
        <f>IF(INDEX([2]pivotTable!M$3:M$308,MATCH(totalExpenditure!$A35,[2]pivotTable!$A$3:$A$308,0))/100*INDEX(gDP!AB$6:AB$271,MATCH(totalExpenditure!$A35,gDP!$B$6:$B$271))=0,"",INDEX([2]pivotTable!M$3:M$308,MATCH(totalExpenditure!$A35,[2]pivotTable!$A$3:$A$308,0))/100*INDEX(gDP!AB$6:AB$271,MATCH(totalExpenditure!$A35,gDP!$B$6:$B$271)))</f>
        <v/>
      </c>
      <c r="N35" s="77" t="str">
        <f>IF(INDEX([2]pivotTable!N$3:N$308,MATCH(totalExpenditure!$A35,[2]pivotTable!$A$3:$A$308,0))/100*INDEX(gDP!AC$6:AC$271,MATCH(totalExpenditure!$A35,gDP!$B$6:$B$271))=0,"",INDEX([2]pivotTable!N$3:N$308,MATCH(totalExpenditure!$A35,[2]pivotTable!$A$3:$A$308,0))/100*INDEX(gDP!AC$6:AC$271,MATCH(totalExpenditure!$A35,gDP!$B$6:$B$271)))</f>
        <v/>
      </c>
      <c r="O35" s="77" t="str">
        <f>IF(INDEX([2]pivotTable!O$3:O$308,MATCH(totalExpenditure!$A35,[2]pivotTable!$A$3:$A$308,0))/100*INDEX(gDP!AD$6:AD$271,MATCH(totalExpenditure!$A35,gDP!$B$6:$B$271))=0,"",INDEX([2]pivotTable!O$3:O$308,MATCH(totalExpenditure!$A35,[2]pivotTable!$A$3:$A$308,0))/100*INDEX(gDP!AD$6:AD$271,MATCH(totalExpenditure!$A35,gDP!$B$6:$B$271)))</f>
        <v/>
      </c>
      <c r="P35" s="77" t="str">
        <f>IF(INDEX([2]pivotTable!P$3:P$308,MATCH(totalExpenditure!$A35,[2]pivotTable!$A$3:$A$308,0))/100*INDEX(gDP!AE$6:AE$271,MATCH(totalExpenditure!$A35,gDP!$B$6:$B$271))=0,"",INDEX([2]pivotTable!P$3:P$308,MATCH(totalExpenditure!$A35,[2]pivotTable!$A$3:$A$308,0))/100*INDEX(gDP!AE$6:AE$271,MATCH(totalExpenditure!$A35,gDP!$B$6:$B$271)))</f>
        <v/>
      </c>
      <c r="Q35" s="77" t="str">
        <f>IF(INDEX([2]pivotTable!Q$3:Q$308,MATCH(totalExpenditure!$A35,[2]pivotTable!$A$3:$A$308,0))/100*INDEX(gDP!AF$6:AF$271,MATCH(totalExpenditure!$A35,gDP!$B$6:$B$271))=0,"",INDEX([2]pivotTable!Q$3:Q$308,MATCH(totalExpenditure!$A35,[2]pivotTable!$A$3:$A$308,0))/100*INDEX(gDP!AF$6:AF$271,MATCH(totalExpenditure!$A35,gDP!$B$6:$B$271)))</f>
        <v/>
      </c>
      <c r="R35" s="77" t="str">
        <f>IF(INDEX([2]pivotTable!R$3:R$308,MATCH(totalExpenditure!$A35,[2]pivotTable!$A$3:$A$308,0))/100*INDEX(gDP!AG$6:AG$271,MATCH(totalExpenditure!$A35,gDP!$B$6:$B$271))=0,"",INDEX([2]pivotTable!R$3:R$308,MATCH(totalExpenditure!$A35,[2]pivotTable!$A$3:$A$308,0))/100*INDEX(gDP!AG$6:AG$271,MATCH(totalExpenditure!$A35,gDP!$B$6:$B$271)))</f>
        <v/>
      </c>
      <c r="S35" s="77" t="str">
        <f>IF(INDEX([2]pivotTable!S$3:S$308,MATCH(totalExpenditure!$A35,[2]pivotTable!$A$3:$A$308,0))/100*INDEX(gDP!AH$6:AH$271,MATCH(totalExpenditure!$A35,gDP!$B$6:$B$271))=0,"",INDEX([2]pivotTable!S$3:S$308,MATCH(totalExpenditure!$A35,[2]pivotTable!$A$3:$A$308,0))/100*INDEX(gDP!AH$6:AH$271,MATCH(totalExpenditure!$A35,gDP!$B$6:$B$271)))</f>
        <v/>
      </c>
      <c r="T35" s="77" t="str">
        <f>IF(INDEX([2]pivotTable!T$3:T$308,MATCH(totalExpenditure!$A35,[2]pivotTable!$A$3:$A$308,0))/100*INDEX(gDP!AI$6:AI$271,MATCH(totalExpenditure!$A35,gDP!$B$6:$B$271))=0,"",INDEX([2]pivotTable!T$3:T$308,MATCH(totalExpenditure!$A35,[2]pivotTable!$A$3:$A$308,0))/100*INDEX(gDP!AI$6:AI$271,MATCH(totalExpenditure!$A35,gDP!$B$6:$B$271)))</f>
        <v/>
      </c>
      <c r="U35" s="77" t="str">
        <f>IF(INDEX([2]pivotTable!U$3:U$308,MATCH(totalExpenditure!$A35,[2]pivotTable!$A$3:$A$308,0))/100*INDEX(gDP!AJ$6:AJ$271,MATCH(totalExpenditure!$A35,gDP!$B$6:$B$271))=0,"",INDEX([2]pivotTable!U$3:U$308,MATCH(totalExpenditure!$A35,[2]pivotTable!$A$3:$A$308,0))/100*INDEX(gDP!AJ$6:AJ$271,MATCH(totalExpenditure!$A35,gDP!$B$6:$B$271)))</f>
        <v/>
      </c>
      <c r="V35" s="77" t="str">
        <f>IF(INDEX([2]pivotTable!V$3:V$308,MATCH(totalExpenditure!$A35,[2]pivotTable!$A$3:$A$308,0))/100*INDEX(gDP!AK$6:AK$271,MATCH(totalExpenditure!$A35,gDP!$B$6:$B$271))=0,"",INDEX([2]pivotTable!V$3:V$308,MATCH(totalExpenditure!$A35,[2]pivotTable!$A$3:$A$308,0))/100*INDEX(gDP!AK$6:AK$271,MATCH(totalExpenditure!$A35,gDP!$B$6:$B$271)))</f>
        <v/>
      </c>
      <c r="W35" s="77" t="str">
        <f>IF(INDEX([2]pivotTable!W$3:W$308,MATCH(totalExpenditure!$A35,[2]pivotTable!$A$3:$A$308,0))/100*INDEX(gDP!AL$6:AL$271,MATCH(totalExpenditure!$A35,gDP!$B$6:$B$271))=0,"",INDEX([2]pivotTable!W$3:W$308,MATCH(totalExpenditure!$A35,[2]pivotTable!$A$3:$A$308,0))/100*INDEX(gDP!AL$6:AL$271,MATCH(totalExpenditure!$A35,gDP!$B$6:$B$271)))</f>
        <v/>
      </c>
      <c r="X35" s="77" t="str">
        <f>IF(INDEX([2]pivotTable!X$3:X$308,MATCH(totalExpenditure!$A35,[2]pivotTable!$A$3:$A$308,0))/100*INDEX(gDP!AM$6:AM$271,MATCH(totalExpenditure!$A35,gDP!$B$6:$B$271))=0,"",INDEX([2]pivotTable!X$3:X$308,MATCH(totalExpenditure!$A35,[2]pivotTable!$A$3:$A$308,0))/100*INDEX(gDP!AM$6:AM$271,MATCH(totalExpenditure!$A35,gDP!$B$6:$B$271)))</f>
        <v/>
      </c>
      <c r="Y35" s="77" t="str">
        <f>IF(INDEX([2]pivotTable!Y$3:Y$308,MATCH(totalExpenditure!$A35,[2]pivotTable!$A$3:$A$308,0))/100*INDEX(gDP!AN$6:AN$271,MATCH(totalExpenditure!$A35,gDP!$B$6:$B$271))=0,"",INDEX([2]pivotTable!Y$3:Y$308,MATCH(totalExpenditure!$A35,[2]pivotTable!$A$3:$A$308,0))/100*INDEX(gDP!AN$6:AN$271,MATCH(totalExpenditure!$A35,gDP!$B$6:$B$271)))</f>
        <v/>
      </c>
      <c r="Z35" s="77" t="str">
        <f>IF(INDEX([2]pivotTable!Z$3:Z$308,MATCH(totalExpenditure!$A35,[2]pivotTable!$A$3:$A$308,0))/100*INDEX(gDP!AO$6:AO$271,MATCH(totalExpenditure!$A35,gDP!$B$6:$B$271))=0,"",INDEX([2]pivotTable!Z$3:Z$308,MATCH(totalExpenditure!$A35,[2]pivotTable!$A$3:$A$308,0))/100*INDEX(gDP!AO$6:AO$271,MATCH(totalExpenditure!$A35,gDP!$B$6:$B$271)))</f>
        <v/>
      </c>
      <c r="AA35" s="77" t="str">
        <f>IF(INDEX([2]pivotTable!AA$3:AA$308,MATCH(totalExpenditure!$A35,[2]pivotTable!$A$3:$A$308,0))/100*INDEX(gDP!AP$6:AP$271,MATCH(totalExpenditure!$A35,gDP!$B$6:$B$271))=0,"",INDEX([2]pivotTable!AA$3:AA$308,MATCH(totalExpenditure!$A35,[2]pivotTable!$A$3:$A$308,0))/100*INDEX(gDP!AP$6:AP$271,MATCH(totalExpenditure!$A35,gDP!$B$6:$B$271)))</f>
        <v/>
      </c>
      <c r="AB35" s="77" t="str">
        <f>IF(INDEX([2]pivotTable!AB$3:AB$308,MATCH(totalExpenditure!$A35,[2]pivotTable!$A$3:$A$308,0))/100*INDEX(gDP!AQ$6:AQ$271,MATCH(totalExpenditure!$A35,gDP!$B$6:$B$271))=0,"",INDEX([2]pivotTable!AB$3:AB$308,MATCH(totalExpenditure!$A35,[2]pivotTable!$A$3:$A$308,0))/100*INDEX(gDP!AQ$6:AQ$271,MATCH(totalExpenditure!$A35,gDP!$B$6:$B$271)))</f>
        <v/>
      </c>
      <c r="AC35" s="77" t="str">
        <f>IF(INDEX([2]pivotTable!AC$3:AC$308,MATCH(totalExpenditure!$A35,[2]pivotTable!$A$3:$A$308,0))/100*INDEX(gDP!AR$6:AR$271,MATCH(totalExpenditure!$A35,gDP!$B$6:$B$271))=0,"",INDEX([2]pivotTable!AC$3:AC$308,MATCH(totalExpenditure!$A35,[2]pivotTable!$A$3:$A$308,0))/100*INDEX(gDP!AR$6:AR$271,MATCH(totalExpenditure!$A35,gDP!$B$6:$B$271)))</f>
        <v/>
      </c>
      <c r="AD35" s="77" t="str">
        <f>IF(INDEX([2]pivotTable!AD$3:AD$308,MATCH(totalExpenditure!$A35,[2]pivotTable!$A$3:$A$308,0))/100*INDEX(gDP!AS$6:AS$271,MATCH(totalExpenditure!$A35,gDP!$B$6:$B$271))=0,"",INDEX([2]pivotTable!AD$3:AD$308,MATCH(totalExpenditure!$A35,[2]pivotTable!$A$3:$A$308,0))/100*INDEX(gDP!AS$6:AS$271,MATCH(totalExpenditure!$A35,gDP!$B$6:$B$271)))</f>
        <v/>
      </c>
      <c r="AE35" s="77" t="str">
        <f>IF(INDEX([2]pivotTable!AE$3:AE$308,MATCH(totalExpenditure!$A35,[2]pivotTable!$A$3:$A$308,0))/100*INDEX(gDP!AT$6:AT$271,MATCH(totalExpenditure!$A35,gDP!$B$6:$B$271))=0,"",INDEX([2]pivotTable!AE$3:AE$308,MATCH(totalExpenditure!$A35,[2]pivotTable!$A$3:$A$308,0))/100*INDEX(gDP!AT$6:AT$271,MATCH(totalExpenditure!$A35,gDP!$B$6:$B$271)))</f>
        <v/>
      </c>
      <c r="AF35" s="77" t="str">
        <f>IF(INDEX([2]pivotTable!AF$3:AF$308,MATCH(totalExpenditure!$A35,[2]pivotTable!$A$3:$A$308,0))/100*INDEX(gDP!AU$6:AU$271,MATCH(totalExpenditure!$A35,gDP!$B$6:$B$271))=0,"",INDEX([2]pivotTable!AF$3:AF$308,MATCH(totalExpenditure!$A35,[2]pivotTable!$A$3:$A$308,0))/100*INDEX(gDP!AU$6:AU$271,MATCH(totalExpenditure!$A35,gDP!$B$6:$B$271)))</f>
        <v/>
      </c>
      <c r="AG35" s="77">
        <f>IF(INDEX([2]pivotTable!AG$3:AG$308,MATCH(totalExpenditure!$A35,[2]pivotTable!$A$3:$A$308,0))/100*INDEX(gDP!AV$6:AV$271,MATCH(totalExpenditure!$A35,gDP!$B$6:$B$271))=0,"",INDEX([2]pivotTable!AG$3:AG$308,MATCH(totalExpenditure!$A35,[2]pivotTable!$A$3:$A$308,0))/100*INDEX(gDP!AV$6:AV$271,MATCH(totalExpenditure!$A35,gDP!$B$6:$B$271)))</f>
        <v>19898900</v>
      </c>
      <c r="AH35" s="77" t="str">
        <f>IF(INDEX([2]pivotTable!AH$3:AH$308,MATCH(totalExpenditure!$A35,[2]pivotTable!$A$3:$A$308,0))/100*INDEX(gDP!AW$6:AW$271,MATCH(totalExpenditure!$A35,gDP!$B$6:$B$271))=0,"",INDEX([2]pivotTable!AH$3:AH$308,MATCH(totalExpenditure!$A35,[2]pivotTable!$A$3:$A$308,0))/100*INDEX(gDP!AW$6:AW$271,MATCH(totalExpenditure!$A35,gDP!$B$6:$B$271)))</f>
        <v/>
      </c>
      <c r="AI35" s="77">
        <f>IF(INDEX([2]pivotTable!AI$3:AI$308,MATCH(totalExpenditure!$A35,[2]pivotTable!$A$3:$A$308,0))/100*INDEX(gDP!AX$6:AX$271,MATCH(totalExpenditure!$A35,gDP!$B$6:$B$271))=0,"",INDEX([2]pivotTable!AI$3:AI$308,MATCH(totalExpenditure!$A35,[2]pivotTable!$A$3:$A$308,0))/100*INDEX(gDP!AX$6:AX$271,MATCH(totalExpenditure!$A35,gDP!$B$6:$B$271)))</f>
        <v>26736499.999999996</v>
      </c>
      <c r="AJ35" s="77">
        <f>IF(INDEX([2]pivotTable!AJ$3:AJ$308,MATCH(totalExpenditure!$A35,[2]pivotTable!$A$3:$A$308,0))/100*INDEX(gDP!AY$6:AY$271,MATCH(totalExpenditure!$A35,gDP!$B$6:$B$271))=0,"",INDEX([2]pivotTable!AJ$3:AJ$308,MATCH(totalExpenditure!$A35,[2]pivotTable!$A$3:$A$308,0))/100*INDEX(gDP!AY$6:AY$271,MATCH(totalExpenditure!$A35,gDP!$B$6:$B$271)))</f>
        <v>33316854.860000003</v>
      </c>
      <c r="AK35" s="77" t="str">
        <f>IF(INDEX([2]pivotTable!AK$3:AK$308,MATCH(totalExpenditure!$A35,[2]pivotTable!$A$3:$A$308,0))/100*INDEX(gDP!AZ$6:AZ$271,MATCH(totalExpenditure!$A35,gDP!$B$6:$B$271))=0,"",INDEX([2]pivotTable!AK$3:AK$308,MATCH(totalExpenditure!$A35,[2]pivotTable!$A$3:$A$308,0))/100*INDEX(gDP!AZ$6:AZ$271,MATCH(totalExpenditure!$A35,gDP!$B$6:$B$271)))</f>
        <v/>
      </c>
      <c r="AL35" s="77" t="str">
        <f>IF(INDEX([2]pivotTable!AL$3:AL$308,MATCH(totalExpenditure!$A35,[2]pivotTable!$A$3:$A$308,0))/100*INDEX(gDP!BA$6:BA$271,MATCH(totalExpenditure!$A35,gDP!$B$6:$B$271))=0,"",INDEX([2]pivotTable!AL$3:AL$308,MATCH(totalExpenditure!$A35,[2]pivotTable!$A$3:$A$308,0))/100*INDEX(gDP!BA$6:BA$271,MATCH(totalExpenditure!$A35,gDP!$B$6:$B$271)))</f>
        <v/>
      </c>
      <c r="AM35" s="77" t="str">
        <f>IF(INDEX([2]pivotTable!AM$3:AM$308,MATCH(totalExpenditure!$A35,[2]pivotTable!$A$3:$A$308,0))/100*INDEX(gDP!BB$6:BB$271,MATCH(totalExpenditure!$A35,gDP!$B$6:$B$271))=0,"",INDEX([2]pivotTable!AM$3:AM$308,MATCH(totalExpenditure!$A35,[2]pivotTable!$A$3:$A$308,0))/100*INDEX(gDP!BB$6:BB$271,MATCH(totalExpenditure!$A35,gDP!$B$6:$B$271)))</f>
        <v/>
      </c>
      <c r="AN35" s="77" t="str">
        <f>IF(INDEX([2]pivotTable!AN$3:AN$308,MATCH(totalExpenditure!$A35,[2]pivotTable!$A$3:$A$308,0))/100*INDEX(gDP!BC$6:BC$271,MATCH(totalExpenditure!$A35,gDP!$B$6:$B$271))=0,"",INDEX([2]pivotTable!AN$3:AN$308,MATCH(totalExpenditure!$A35,[2]pivotTable!$A$3:$A$308,0))/100*INDEX(gDP!BC$6:BC$271,MATCH(totalExpenditure!$A35,gDP!$B$6:$B$271)))</f>
        <v/>
      </c>
      <c r="AO35" s="77" t="str">
        <f>IF(INDEX([2]pivotTable!AO$3:AO$308,MATCH(totalExpenditure!$A35,[2]pivotTable!$A$3:$A$308,0))/100*INDEX(gDP!BD$6:BD$271,MATCH(totalExpenditure!$A35,gDP!$B$6:$B$271))=0,"",INDEX([2]pivotTable!AO$3:AO$308,MATCH(totalExpenditure!$A35,[2]pivotTable!$A$3:$A$308,0))/100*INDEX(gDP!BD$6:BD$271,MATCH(totalExpenditure!$A35,gDP!$B$6:$B$271)))</f>
        <v/>
      </c>
      <c r="AP35" s="77" t="str">
        <f>IF(INDEX([2]pivotTable!AP$3:AP$308,MATCH(totalExpenditure!$A35,[2]pivotTable!$A$3:$A$308,0))/100*INDEX(gDP!BE$6:BE$271,MATCH(totalExpenditure!$A35,gDP!$B$6:$B$271))=0,"",INDEX([2]pivotTable!AP$3:AP$308,MATCH(totalExpenditure!$A35,[2]pivotTable!$A$3:$A$308,0))/100*INDEX(gDP!BE$6:BE$271,MATCH(totalExpenditure!$A35,gDP!$B$6:$B$271)))</f>
        <v/>
      </c>
      <c r="AQ35" s="77" t="str">
        <f>IF(INDEX([2]pivotTable!AQ$3:AQ$308,MATCH(totalExpenditure!$A35,[2]pivotTable!$A$3:$A$308,0))/100*INDEX(gDP!BF$6:BF$271,MATCH(totalExpenditure!$A35,gDP!$B$6:$B$271))=0,"",INDEX([2]pivotTable!AQ$3:AQ$308,MATCH(totalExpenditure!$A35,[2]pivotTable!$A$3:$A$308,0))/100*INDEX(gDP!BF$6:BF$271,MATCH(totalExpenditure!$A35,gDP!$B$6:$B$271)))</f>
        <v/>
      </c>
      <c r="AR35" s="77" t="str">
        <f>IF(INDEX([2]pivotTable!AR$3:AR$308,MATCH(totalExpenditure!$A35,[2]pivotTable!$A$3:$A$308,0))/100*INDEX(gDP!BG$6:BG$271,MATCH(totalExpenditure!$A35,gDP!$B$6:$B$271))=0,"",INDEX([2]pivotTable!AR$3:AR$308,MATCH(totalExpenditure!$A35,[2]pivotTable!$A$3:$A$308,0))/100*INDEX(gDP!BG$6:BG$271,MATCH(totalExpenditure!$A35,gDP!$B$6:$B$271)))</f>
        <v/>
      </c>
      <c r="AS35" s="77">
        <f>IF(INDEX([2]pivotTable!AS$3:AS$308,MATCH(totalExpenditure!$A35,[2]pivotTable!$A$3:$A$308,0))/100*INDEX(gDP!BH$6:BH$271,MATCH(totalExpenditure!$A35,gDP!$B$6:$B$271))=0,"",INDEX([2]pivotTable!AS$3:AS$308,MATCH(totalExpenditure!$A35,[2]pivotTable!$A$3:$A$308,0))/100*INDEX(gDP!BH$6:BH$271,MATCH(totalExpenditure!$A35,gDP!$B$6:$B$271)))</f>
        <v>36487608.465000004</v>
      </c>
      <c r="AT35" s="77" t="str">
        <f>IF(INDEX([2]pivotTable!AT$3:AT$308,MATCH(totalExpenditure!$A35,[2]pivotTable!$A$3:$A$308,0))/100*INDEX(gDP!BI$6:BI$271,MATCH(totalExpenditure!$A35,gDP!$B$6:$B$271))=0,"",INDEX([2]pivotTable!AT$3:AT$308,MATCH(totalExpenditure!$A35,[2]pivotTable!$A$3:$A$308,0))/100*INDEX(gDP!BI$6:BI$271,MATCH(totalExpenditure!$A35,gDP!$B$6:$B$271)))</f>
        <v/>
      </c>
      <c r="AU35" s="77" t="str">
        <f>IF(INDEX([2]pivotTable!AU$3:AU$308,MATCH(totalExpenditure!$A35,[2]pivotTable!$A$3:$A$308,0))/100*INDEX(gDP!BJ$6:BJ$271,MATCH(totalExpenditure!$A35,gDP!$B$6:$B$271))=0,"",INDEX([2]pivotTable!AU$3:AU$308,MATCH(totalExpenditure!$A35,[2]pivotTable!$A$3:$A$308,0))/100*INDEX(gDP!BJ$6:BJ$271,MATCH(totalExpenditure!$A35,gDP!$B$6:$B$271)))</f>
        <v/>
      </c>
      <c r="AV35" s="77" t="str">
        <f>IF(INDEX([2]pivotTable!AV$3:AV$308,MATCH(totalExpenditure!$A35,[2]pivotTable!$A$3:$A$308,0))/100*INDEX(gDP!BK$6:BK$271,MATCH(totalExpenditure!$A35,gDP!$B$6:$B$271))=0,"",INDEX([2]pivotTable!AV$3:AV$308,MATCH(totalExpenditure!$A35,[2]pivotTable!$A$3:$A$308,0))/100*INDEX(gDP!BK$6:BK$271,MATCH(totalExpenditure!$A35,gDP!$B$6:$B$271)))</f>
        <v/>
      </c>
      <c r="AW35" s="77" t="str">
        <f>IF(INDEX([2]pivotTable!AW$3:AW$308,MATCH(totalExpenditure!$A35,[2]pivotTable!$A$3:$A$308,0))/100*INDEX(gDP!BL$6:BL$271,MATCH(totalExpenditure!$A35,gDP!$B$6:$B$271))=0,"",INDEX([2]pivotTable!AW$3:AW$308,MATCH(totalExpenditure!$A35,[2]pivotTable!$A$3:$A$308,0))/100*INDEX(gDP!BL$6:BL$271,MATCH(totalExpenditure!$A35,gDP!$B$6:$B$271)))</f>
        <v/>
      </c>
      <c r="AX35" s="77" t="str">
        <f>IF(INDEX([2]pivotTable!AX$3:AX$308,MATCH(totalExpenditure!$A35,[2]pivotTable!$A$3:$A$308,0))/100*INDEX(gDP!BM$6:BM$271,MATCH(totalExpenditure!$A35,gDP!$B$6:$B$271))=0,"",INDEX([2]pivotTable!AX$3:AX$308,MATCH(totalExpenditure!$A35,[2]pivotTable!$A$3:$A$308,0))/100*INDEX(gDP!BM$6:BM$271,MATCH(totalExpenditure!$A35,gDP!$B$6:$B$271)))</f>
        <v/>
      </c>
      <c r="AY35" s="77" t="str">
        <f>IF(INDEX([2]pivotTable!AY$3:AY$308,MATCH(totalExpenditure!$A35,[2]pivotTable!$A$3:$A$308,0))/100*INDEX(gDP!BN$6:BN$271,MATCH(totalExpenditure!$A35,gDP!$B$6:$B$271))=0,"",INDEX([2]pivotTable!AY$3:AY$308,MATCH(totalExpenditure!$A35,[2]pivotTable!$A$3:$A$308,0))/100*INDEX(gDP!BN$6:BN$271,MATCH(totalExpenditure!$A35,gDP!$B$6:$B$271)))</f>
        <v/>
      </c>
      <c r="AZ35" s="77" t="str">
        <f>IF(INDEX([2]pivotTable!AZ$3:AZ$308,MATCH(totalExpenditure!$A35,[2]pivotTable!$A$3:$A$308,0))/100*INDEX(gDP!BO$6:BO$271,MATCH(totalExpenditure!$A35,gDP!$B$6:$B$271))=0,"",INDEX([2]pivotTable!AZ$3:AZ$308,MATCH(totalExpenditure!$A35,[2]pivotTable!$A$3:$A$308,0))/100*INDEX(gDP!BO$6:BO$271,MATCH(totalExpenditure!$A35,gDP!$B$6:$B$271)))</f>
        <v/>
      </c>
      <c r="BA35" s="77" t="str">
        <f>IF(INDEX([2]pivotTable!B$310:B$615,MATCH(totalExpenditure!$A35,[2]pivotTable!$A$310:$A$615,0))/100*INDEX(gDP!Q$6:Q$271,MATCH(totalExpenditure!$A35,gDP!$B$6:$B$271))=0,"",INDEX([2]pivotTable!B$310:B$615,MATCH(totalExpenditure!$A35,[2]pivotTable!$A$310:$A$615,0))/100*INDEX(gDP!Q$6:Q$271,MATCH(totalExpenditure!$A35,gDP!$B$6:$B$271)))</f>
        <v/>
      </c>
      <c r="BB35" s="77" t="str">
        <f>IF(INDEX([2]pivotTable!C$310:C$615,MATCH(totalExpenditure!$A35,[2]pivotTable!$A$310:$A$615,0))/100*INDEX(gDP!R$6:R$271,MATCH(totalExpenditure!$A35,gDP!$B$6:$B$271))=0,"",INDEX([2]pivotTable!C$310:C$615,MATCH(totalExpenditure!$A35,[2]pivotTable!$A$310:$A$615,0))/100*INDEX(gDP!R$6:R$271,MATCH(totalExpenditure!$A35,gDP!$B$6:$B$271)))</f>
        <v/>
      </c>
      <c r="BC35" s="77" t="str">
        <f>IF(INDEX([2]pivotTable!D$310:D$615,MATCH(totalExpenditure!$A35,[2]pivotTable!$A$310:$A$615,0))/100*INDEX(gDP!S$6:S$271,MATCH(totalExpenditure!$A35,gDP!$B$6:$B$271))=0,"",INDEX([2]pivotTable!D$310:D$615,MATCH(totalExpenditure!$A35,[2]pivotTable!$A$310:$A$615,0))/100*INDEX(gDP!S$6:S$271,MATCH(totalExpenditure!$A35,gDP!$B$6:$B$271)))</f>
        <v/>
      </c>
      <c r="BD35" s="77" t="str">
        <f>IF(INDEX([2]pivotTable!E$310:E$615,MATCH(totalExpenditure!$A35,[2]pivotTable!$A$310:$A$615,0))/100*INDEX(gDP!T$6:T$271,MATCH(totalExpenditure!$A35,gDP!$B$6:$B$271))=0,"",INDEX([2]pivotTable!E$310:E$615,MATCH(totalExpenditure!$A35,[2]pivotTable!$A$310:$A$615,0))/100*INDEX(gDP!T$6:T$271,MATCH(totalExpenditure!$A35,gDP!$B$6:$B$271)))</f>
        <v/>
      </c>
      <c r="BE35" s="77" t="str">
        <f>IF(INDEX([2]pivotTable!F$310:F$615,MATCH(totalExpenditure!$A35,[2]pivotTable!$A$310:$A$615,0))/100*INDEX(gDP!U$6:U$271,MATCH(totalExpenditure!$A35,gDP!$B$6:$B$271))=0,"",INDEX([2]pivotTable!F$310:F$615,MATCH(totalExpenditure!$A35,[2]pivotTable!$A$310:$A$615,0))/100*INDEX(gDP!U$6:U$271,MATCH(totalExpenditure!$A35,gDP!$B$6:$B$271)))</f>
        <v/>
      </c>
      <c r="BF35" s="77" t="str">
        <f>IF(INDEX([2]pivotTable!G$310:G$615,MATCH(totalExpenditure!$A35,[2]pivotTable!$A$310:$A$615,0))/100*INDEX(gDP!V$6:V$271,MATCH(totalExpenditure!$A35,gDP!$B$6:$B$271))=0,"",INDEX([2]pivotTable!G$310:G$615,MATCH(totalExpenditure!$A35,[2]pivotTable!$A$310:$A$615,0))/100*INDEX(gDP!V$6:V$271,MATCH(totalExpenditure!$A35,gDP!$B$6:$B$271)))</f>
        <v/>
      </c>
      <c r="BG35" s="77" t="str">
        <f>IF(INDEX([2]pivotTable!H$310:H$615,MATCH(totalExpenditure!$A35,[2]pivotTable!$A$310:$A$615,0))/100*INDEX(gDP!W$6:W$271,MATCH(totalExpenditure!$A35,gDP!$B$6:$B$271))=0,"",INDEX([2]pivotTable!H$310:H$615,MATCH(totalExpenditure!$A35,[2]pivotTable!$A$310:$A$615,0))/100*INDEX(gDP!W$6:W$271,MATCH(totalExpenditure!$A35,gDP!$B$6:$B$271)))</f>
        <v/>
      </c>
      <c r="BH35" s="77" t="str">
        <f>IF(INDEX([2]pivotTable!I$310:I$615,MATCH(totalExpenditure!$A35,[2]pivotTable!$A$310:$A$615,0))/100*INDEX(gDP!X$6:X$271,MATCH(totalExpenditure!$A35,gDP!$B$6:$B$271))=0,"",INDEX([2]pivotTable!I$310:I$615,MATCH(totalExpenditure!$A35,[2]pivotTable!$A$310:$A$615,0))/100*INDEX(gDP!X$6:X$271,MATCH(totalExpenditure!$A35,gDP!$B$6:$B$271)))</f>
        <v/>
      </c>
      <c r="BI35" s="77" t="str">
        <f>IF(INDEX([2]pivotTable!J$310:J$615,MATCH(totalExpenditure!$A35,[2]pivotTable!$A$310:$A$615,0))/100*INDEX(gDP!Y$6:Y$271,MATCH(totalExpenditure!$A35,gDP!$B$6:$B$271))=0,"",INDEX([2]pivotTable!J$310:J$615,MATCH(totalExpenditure!$A35,[2]pivotTable!$A$310:$A$615,0))/100*INDEX(gDP!Y$6:Y$271,MATCH(totalExpenditure!$A35,gDP!$B$6:$B$271)))</f>
        <v/>
      </c>
      <c r="BJ35" s="77" t="str">
        <f>IF(INDEX([2]pivotTable!K$310:K$615,MATCH(totalExpenditure!$A35,[2]pivotTable!$A$310:$A$615,0))/100*INDEX(gDP!Z$6:Z$271,MATCH(totalExpenditure!$A35,gDP!$B$6:$B$271))=0,"",INDEX([2]pivotTable!K$310:K$615,MATCH(totalExpenditure!$A35,[2]pivotTable!$A$310:$A$615,0))/100*INDEX(gDP!Z$6:Z$271,MATCH(totalExpenditure!$A35,gDP!$B$6:$B$271)))</f>
        <v/>
      </c>
      <c r="BK35" s="77" t="str">
        <f>IF(INDEX([2]pivotTable!L$310:L$615,MATCH(totalExpenditure!$A35,[2]pivotTable!$A$310:$A$615,0))/100*INDEX(gDP!AA$6:AA$271,MATCH(totalExpenditure!$A35,gDP!$B$6:$B$271))=0,"",INDEX([2]pivotTable!L$310:L$615,MATCH(totalExpenditure!$A35,[2]pivotTable!$A$310:$A$615,0))/100*INDEX(gDP!AA$6:AA$271,MATCH(totalExpenditure!$A35,gDP!$B$6:$B$271)))</f>
        <v/>
      </c>
      <c r="BL35" s="77" t="str">
        <f>IF(INDEX([2]pivotTable!M$310:M$615,MATCH(totalExpenditure!$A35,[2]pivotTable!$A$310:$A$615,0))/100*INDEX(gDP!AB$6:AB$271,MATCH(totalExpenditure!$A35,gDP!$B$6:$B$271))=0,"",INDEX([2]pivotTable!M$310:M$615,MATCH(totalExpenditure!$A35,[2]pivotTable!$A$310:$A$615,0))/100*INDEX(gDP!AB$6:AB$271,MATCH(totalExpenditure!$A35,gDP!$B$6:$B$271)))</f>
        <v/>
      </c>
      <c r="BM35" s="77" t="str">
        <f>IF(INDEX([2]pivotTable!N$310:N$615,MATCH(totalExpenditure!$A35,[2]pivotTable!$A$310:$A$615,0))/100*INDEX(gDP!AC$6:AC$271,MATCH(totalExpenditure!$A35,gDP!$B$6:$B$271))=0,"",INDEX([2]pivotTable!N$310:N$615,MATCH(totalExpenditure!$A35,[2]pivotTable!$A$310:$A$615,0))/100*INDEX(gDP!AC$6:AC$271,MATCH(totalExpenditure!$A35,gDP!$B$6:$B$271)))</f>
        <v/>
      </c>
      <c r="BN35" s="77" t="str">
        <f>IF(INDEX([2]pivotTable!O$310:O$615,MATCH(totalExpenditure!$A35,[2]pivotTable!$A$310:$A$615,0))/100*INDEX(gDP!AD$6:AD$271,MATCH(totalExpenditure!$A35,gDP!$B$6:$B$271))=0,"",INDEX([2]pivotTable!O$310:O$615,MATCH(totalExpenditure!$A35,[2]pivotTable!$A$310:$A$615,0))/100*INDEX(gDP!AD$6:AD$271,MATCH(totalExpenditure!$A35,gDP!$B$6:$B$271)))</f>
        <v/>
      </c>
      <c r="BO35" s="77" t="str">
        <f>IF(INDEX([2]pivotTable!P$310:P$615,MATCH(totalExpenditure!$A35,[2]pivotTable!$A$310:$A$615,0))/100*INDEX(gDP!AE$6:AE$271,MATCH(totalExpenditure!$A35,gDP!$B$6:$B$271))=0,"",INDEX([2]pivotTable!P$310:P$615,MATCH(totalExpenditure!$A35,[2]pivotTable!$A$310:$A$615,0))/100*INDEX(gDP!AE$6:AE$271,MATCH(totalExpenditure!$A35,gDP!$B$6:$B$271)))</f>
        <v/>
      </c>
      <c r="BP35" s="77" t="str">
        <f>IF(INDEX([2]pivotTable!Q$310:Q$615,MATCH(totalExpenditure!$A35,[2]pivotTable!$A$310:$A$615,0))/100*INDEX(gDP!AF$6:AF$271,MATCH(totalExpenditure!$A35,gDP!$B$6:$B$271))=0,"",INDEX([2]pivotTable!Q$310:Q$615,MATCH(totalExpenditure!$A35,[2]pivotTable!$A$310:$A$615,0))/100*INDEX(gDP!AF$6:AF$271,MATCH(totalExpenditure!$A35,gDP!$B$6:$B$271)))</f>
        <v/>
      </c>
      <c r="BQ35" s="77" t="str">
        <f>IF(INDEX([2]pivotTable!R$310:R$615,MATCH(totalExpenditure!$A35,[2]pivotTable!$A$310:$A$615,0))/100*INDEX(gDP!AG$6:AG$271,MATCH(totalExpenditure!$A35,gDP!$B$6:$B$271))=0,"",INDEX([2]pivotTable!R$310:R$615,MATCH(totalExpenditure!$A35,[2]pivotTable!$A$310:$A$615,0))/100*INDEX(gDP!AG$6:AG$271,MATCH(totalExpenditure!$A35,gDP!$B$6:$B$271)))</f>
        <v/>
      </c>
      <c r="BR35" s="77" t="str">
        <f>IF(INDEX([2]pivotTable!S$310:S$615,MATCH(totalExpenditure!$A35,[2]pivotTable!$A$310:$A$615,0))/100*INDEX(gDP!AH$6:AH$271,MATCH(totalExpenditure!$A35,gDP!$B$6:$B$271))=0,"",INDEX([2]pivotTable!S$310:S$615,MATCH(totalExpenditure!$A35,[2]pivotTable!$A$310:$A$615,0))/100*INDEX(gDP!AH$6:AH$271,MATCH(totalExpenditure!$A35,gDP!$B$6:$B$271)))</f>
        <v/>
      </c>
      <c r="BS35" s="77" t="str">
        <f>IF(INDEX([2]pivotTable!T$310:T$615,MATCH(totalExpenditure!$A35,[2]pivotTable!$A$310:$A$615,0))/100*INDEX(gDP!AI$6:AI$271,MATCH(totalExpenditure!$A35,gDP!$B$6:$B$271))=0,"",INDEX([2]pivotTable!T$310:T$615,MATCH(totalExpenditure!$A35,[2]pivotTable!$A$310:$A$615,0))/100*INDEX(gDP!AI$6:AI$271,MATCH(totalExpenditure!$A35,gDP!$B$6:$B$271)))</f>
        <v/>
      </c>
      <c r="BT35" s="77" t="str">
        <f>IF(INDEX([2]pivotTable!U$310:U$615,MATCH(totalExpenditure!$A35,[2]pivotTable!$A$310:$A$615,0))/100*INDEX(gDP!AJ$6:AJ$271,MATCH(totalExpenditure!$A35,gDP!$B$6:$B$271))=0,"",INDEX([2]pivotTable!U$310:U$615,MATCH(totalExpenditure!$A35,[2]pivotTable!$A$310:$A$615,0))/100*INDEX(gDP!AJ$6:AJ$271,MATCH(totalExpenditure!$A35,gDP!$B$6:$B$271)))</f>
        <v/>
      </c>
      <c r="BU35" s="77" t="str">
        <f>IF(INDEX([2]pivotTable!V$310:V$615,MATCH(totalExpenditure!$A35,[2]pivotTable!$A$310:$A$615,0))/100*INDEX(gDP!AK$6:AK$271,MATCH(totalExpenditure!$A35,gDP!$B$6:$B$271))=0,"",INDEX([2]pivotTable!V$310:V$615,MATCH(totalExpenditure!$A35,[2]pivotTable!$A$310:$A$615,0))/100*INDEX(gDP!AK$6:AK$271,MATCH(totalExpenditure!$A35,gDP!$B$6:$B$271)))</f>
        <v/>
      </c>
      <c r="BV35" s="77" t="str">
        <f>IF(INDEX([2]pivotTable!W$310:W$615,MATCH(totalExpenditure!$A35,[2]pivotTable!$A$310:$A$615,0))/100*INDEX(gDP!AL$6:AL$271,MATCH(totalExpenditure!$A35,gDP!$B$6:$B$271))=0,"",INDEX([2]pivotTable!W$310:W$615,MATCH(totalExpenditure!$A35,[2]pivotTable!$A$310:$A$615,0))/100*INDEX(gDP!AL$6:AL$271,MATCH(totalExpenditure!$A35,gDP!$B$6:$B$271)))</f>
        <v/>
      </c>
      <c r="BW35" s="77" t="str">
        <f>IF(INDEX([2]pivotTable!X$310:X$615,MATCH(totalExpenditure!$A35,[2]pivotTable!$A$310:$A$615,0))/100*INDEX(gDP!AM$6:AM$271,MATCH(totalExpenditure!$A35,gDP!$B$6:$B$271))=0,"",INDEX([2]pivotTable!X$310:X$615,MATCH(totalExpenditure!$A35,[2]pivotTable!$A$310:$A$615,0))/100*INDEX(gDP!AM$6:AM$271,MATCH(totalExpenditure!$A35,gDP!$B$6:$B$271)))</f>
        <v/>
      </c>
      <c r="BX35" s="77" t="str">
        <f>IF(INDEX([2]pivotTable!Y$310:Y$615,MATCH(totalExpenditure!$A35,[2]pivotTable!$A$310:$A$615,0))/100*INDEX(gDP!AN$6:AN$271,MATCH(totalExpenditure!$A35,gDP!$B$6:$B$271))=0,"",INDEX([2]pivotTable!Y$310:Y$615,MATCH(totalExpenditure!$A35,[2]pivotTable!$A$310:$A$615,0))/100*INDEX(gDP!AN$6:AN$271,MATCH(totalExpenditure!$A35,gDP!$B$6:$B$271)))</f>
        <v/>
      </c>
      <c r="BY35" s="77" t="str">
        <f>IF(INDEX([2]pivotTable!Z$310:Z$615,MATCH(totalExpenditure!$A35,[2]pivotTable!$A$310:$A$615,0))/100*INDEX(gDP!AO$6:AO$271,MATCH(totalExpenditure!$A35,gDP!$B$6:$B$271))=0,"",INDEX([2]pivotTable!Z$310:Z$615,MATCH(totalExpenditure!$A35,[2]pivotTable!$A$310:$A$615,0))/100*INDEX(gDP!AO$6:AO$271,MATCH(totalExpenditure!$A35,gDP!$B$6:$B$271)))</f>
        <v/>
      </c>
      <c r="BZ35" s="77" t="str">
        <f>IF(INDEX([2]pivotTable!AA$310:AA$615,MATCH(totalExpenditure!$A35,[2]pivotTable!$A$310:$A$615,0))/100*INDEX(gDP!AP$6:AP$271,MATCH(totalExpenditure!$A35,gDP!$B$6:$B$271))=0,"",INDEX([2]pivotTable!AA$310:AA$615,MATCH(totalExpenditure!$A35,[2]pivotTable!$A$310:$A$615,0))/100*INDEX(gDP!AP$6:AP$271,MATCH(totalExpenditure!$A35,gDP!$B$6:$B$271)))</f>
        <v/>
      </c>
      <c r="CA35" s="77" t="str">
        <f>IF(INDEX([2]pivotTable!AB$310:AB$615,MATCH(totalExpenditure!$A35,[2]pivotTable!$A$310:$A$615,0))/100*INDEX(gDP!AQ$6:AQ$271,MATCH(totalExpenditure!$A35,gDP!$B$6:$B$271))=0,"",INDEX([2]pivotTable!AB$310:AB$615,MATCH(totalExpenditure!$A35,[2]pivotTable!$A$310:$A$615,0))/100*INDEX(gDP!AQ$6:AQ$271,MATCH(totalExpenditure!$A35,gDP!$B$6:$B$271)))</f>
        <v/>
      </c>
      <c r="CB35" s="77" t="str">
        <f>IF(INDEX([2]pivotTable!AC$310:AC$615,MATCH(totalExpenditure!$A35,[2]pivotTable!$A$310:$A$615,0))/100*INDEX(gDP!AR$6:AR$271,MATCH(totalExpenditure!$A35,gDP!$B$6:$B$271))=0,"",INDEX([2]pivotTable!AC$310:AC$615,MATCH(totalExpenditure!$A35,[2]pivotTable!$A$310:$A$615,0))/100*INDEX(gDP!AR$6:AR$271,MATCH(totalExpenditure!$A35,gDP!$B$6:$B$271)))</f>
        <v/>
      </c>
      <c r="CC35" s="77" t="str">
        <f>IF(INDEX([2]pivotTable!AD$310:AD$615,MATCH(totalExpenditure!$A35,[2]pivotTable!$A$310:$A$615,0))/100*INDEX(gDP!AS$6:AS$271,MATCH(totalExpenditure!$A35,gDP!$B$6:$B$271))=0,"",INDEX([2]pivotTable!AD$310:AD$615,MATCH(totalExpenditure!$A35,[2]pivotTable!$A$310:$A$615,0))/100*INDEX(gDP!AS$6:AS$271,MATCH(totalExpenditure!$A35,gDP!$B$6:$B$271)))</f>
        <v/>
      </c>
      <c r="CD35" s="77" t="str">
        <f>IF(INDEX([2]pivotTable!AE$310:AE$615,MATCH(totalExpenditure!$A35,[2]pivotTable!$A$310:$A$615,0))/100*INDEX(gDP!AT$6:AT$271,MATCH(totalExpenditure!$A35,gDP!$B$6:$B$271))=0,"",INDEX([2]pivotTable!AE$310:AE$615,MATCH(totalExpenditure!$A35,[2]pivotTable!$A$310:$A$615,0))/100*INDEX(gDP!AT$6:AT$271,MATCH(totalExpenditure!$A35,gDP!$B$6:$B$271)))</f>
        <v/>
      </c>
      <c r="CE35" s="77" t="str">
        <f>IF(INDEX([2]pivotTable!AF$310:AF$615,MATCH(totalExpenditure!$A35,[2]pivotTable!$A$310:$A$615,0))/100*INDEX(gDP!AU$6:AU$271,MATCH(totalExpenditure!$A35,gDP!$B$6:$B$271))=0,"",INDEX([2]pivotTable!AF$310:AF$615,MATCH(totalExpenditure!$A35,[2]pivotTable!$A$310:$A$615,0))/100*INDEX(gDP!AU$6:AU$271,MATCH(totalExpenditure!$A35,gDP!$B$6:$B$271)))</f>
        <v/>
      </c>
      <c r="CF35" s="77">
        <f>IF(INDEX([2]pivotTable!AG$310:AG$615,MATCH(totalExpenditure!$A35,[2]pivotTable!$A$310:$A$615,0))/100*INDEX(gDP!AV$6:AV$271,MATCH(totalExpenditure!$A35,gDP!$B$6:$B$271))=0,"",INDEX([2]pivotTable!AG$310:AG$615,MATCH(totalExpenditure!$A35,[2]pivotTable!$A$310:$A$615,0))/100*INDEX(gDP!AV$6:AV$271,MATCH(totalExpenditure!$A35,gDP!$B$6:$B$271)))</f>
        <v>63869050</v>
      </c>
      <c r="CG35" s="77" t="str">
        <f>IF(INDEX([2]pivotTable!AH$310:AH$615,MATCH(totalExpenditure!$A35,[2]pivotTable!$A$310:$A$615,0))/100*INDEX(gDP!AW$6:AW$271,MATCH(totalExpenditure!$A35,gDP!$B$6:$B$271))=0,"",INDEX([2]pivotTable!AH$310:AH$615,MATCH(totalExpenditure!$A35,[2]pivotTable!$A$310:$A$615,0))/100*INDEX(gDP!AW$6:AW$271,MATCH(totalExpenditure!$A35,gDP!$B$6:$B$271)))</f>
        <v/>
      </c>
      <c r="CH35" s="77" t="str">
        <f>IF(INDEX([2]pivotTable!AI$310:AI$615,MATCH(totalExpenditure!$A35,[2]pivotTable!$A$310:$A$615,0))/100*INDEX(gDP!AX$6:AX$271,MATCH(totalExpenditure!$A35,gDP!$B$6:$B$271))=0,"",INDEX([2]pivotTable!AI$310:AI$615,MATCH(totalExpenditure!$A35,[2]pivotTable!$A$310:$A$615,0))/100*INDEX(gDP!AX$6:AX$271,MATCH(totalExpenditure!$A35,gDP!$B$6:$B$271)))</f>
        <v/>
      </c>
      <c r="CI35" s="77" t="str">
        <f>IF(INDEX([2]pivotTable!AJ$310:AJ$615,MATCH(totalExpenditure!$A35,[2]pivotTable!$A$310:$A$615,0))/100*INDEX(gDP!AY$6:AY$271,MATCH(totalExpenditure!$A35,gDP!$B$6:$B$271))=0,"",INDEX([2]pivotTable!AJ$310:AJ$615,MATCH(totalExpenditure!$A35,[2]pivotTable!$A$310:$A$615,0))/100*INDEX(gDP!AY$6:AY$271,MATCH(totalExpenditure!$A35,gDP!$B$6:$B$271)))</f>
        <v/>
      </c>
      <c r="CJ35" s="77" t="str">
        <f>IF(INDEX([2]pivotTable!AK$310:AK$615,MATCH(totalExpenditure!$A35,[2]pivotTable!$A$310:$A$615,0))/100*INDEX(gDP!AZ$6:AZ$271,MATCH(totalExpenditure!$A35,gDP!$B$6:$B$271))=0,"",INDEX([2]pivotTable!AK$310:AK$615,MATCH(totalExpenditure!$A35,[2]pivotTable!$A$310:$A$615,0))/100*INDEX(gDP!AZ$6:AZ$271,MATCH(totalExpenditure!$A35,gDP!$B$6:$B$271)))</f>
        <v/>
      </c>
      <c r="CK35" s="77" t="str">
        <f>IF(INDEX([2]pivotTable!AL$310:AL$615,MATCH(totalExpenditure!$A35,[2]pivotTable!$A$310:$A$615,0))/100*INDEX(gDP!BA$6:BA$271,MATCH(totalExpenditure!$A35,gDP!$B$6:$B$271))=0,"",INDEX([2]pivotTable!AL$310:AL$615,MATCH(totalExpenditure!$A35,[2]pivotTable!$A$310:$A$615,0))/100*INDEX(gDP!BA$6:BA$271,MATCH(totalExpenditure!$A35,gDP!$B$6:$B$271)))</f>
        <v/>
      </c>
      <c r="CL35" s="77" t="str">
        <f>IF(INDEX([2]pivotTable!AM$310:AM$615,MATCH(totalExpenditure!$A35,[2]pivotTable!$A$310:$A$615,0))/100*INDEX(gDP!BB$6:BB$271,MATCH(totalExpenditure!$A35,gDP!$B$6:$B$271))=0,"",INDEX([2]pivotTable!AM$310:AM$615,MATCH(totalExpenditure!$A35,[2]pivotTable!$A$310:$A$615,0))/100*INDEX(gDP!BB$6:BB$271,MATCH(totalExpenditure!$A35,gDP!$B$6:$B$271)))</f>
        <v/>
      </c>
      <c r="CM35" s="77" t="str">
        <f>IF(INDEX([2]pivotTable!AN$310:AN$615,MATCH(totalExpenditure!$A35,[2]pivotTable!$A$310:$A$615,0))/100*INDEX(gDP!BC$6:BC$271,MATCH(totalExpenditure!$A35,gDP!$B$6:$B$271))=0,"",INDEX([2]pivotTable!AN$310:AN$615,MATCH(totalExpenditure!$A35,[2]pivotTable!$A$310:$A$615,0))/100*INDEX(gDP!BC$6:BC$271,MATCH(totalExpenditure!$A35,gDP!$B$6:$B$271)))</f>
        <v/>
      </c>
      <c r="CN35" s="77" t="str">
        <f>IF(INDEX([2]pivotTable!AO$310:AO$615,MATCH(totalExpenditure!$A35,[2]pivotTable!$A$310:$A$615,0))/100*INDEX(gDP!BD$6:BD$271,MATCH(totalExpenditure!$A35,gDP!$B$6:$B$271))=0,"",INDEX([2]pivotTable!AO$310:AO$615,MATCH(totalExpenditure!$A35,[2]pivotTable!$A$310:$A$615,0))/100*INDEX(gDP!BD$6:BD$271,MATCH(totalExpenditure!$A35,gDP!$B$6:$B$271)))</f>
        <v/>
      </c>
      <c r="CO35" s="77" t="str">
        <f>IF(INDEX([2]pivotTable!AP$310:AP$615,MATCH(totalExpenditure!$A35,[2]pivotTable!$A$310:$A$615,0))/100*INDEX(gDP!BE$6:BE$271,MATCH(totalExpenditure!$A35,gDP!$B$6:$B$271))=0,"",INDEX([2]pivotTable!AP$310:AP$615,MATCH(totalExpenditure!$A35,[2]pivotTable!$A$310:$A$615,0))/100*INDEX(gDP!BE$6:BE$271,MATCH(totalExpenditure!$A35,gDP!$B$6:$B$271)))</f>
        <v/>
      </c>
      <c r="CP35" s="77" t="str">
        <f>IF(INDEX([2]pivotTable!AQ$310:AQ$615,MATCH(totalExpenditure!$A35,[2]pivotTable!$A$310:$A$615,0))/100*INDEX(gDP!BF$6:BF$271,MATCH(totalExpenditure!$A35,gDP!$B$6:$B$271))=0,"",INDEX([2]pivotTable!AQ$310:AQ$615,MATCH(totalExpenditure!$A35,[2]pivotTable!$A$310:$A$615,0))/100*INDEX(gDP!BF$6:BF$271,MATCH(totalExpenditure!$A35,gDP!$B$6:$B$271)))</f>
        <v/>
      </c>
      <c r="CQ35" s="77" t="str">
        <f>IF(INDEX([2]pivotTable!AR$310:AR$615,MATCH(totalExpenditure!$A35,[2]pivotTable!$A$310:$A$615,0))/100*INDEX(gDP!BG$6:BG$271,MATCH(totalExpenditure!$A35,gDP!$B$6:$B$271))=0,"",INDEX([2]pivotTable!AR$310:AR$615,MATCH(totalExpenditure!$A35,[2]pivotTable!$A$310:$A$615,0))/100*INDEX(gDP!BG$6:BG$271,MATCH(totalExpenditure!$A35,gDP!$B$6:$B$271)))</f>
        <v/>
      </c>
      <c r="CR35" s="77">
        <f>IF(INDEX([2]pivotTable!AS$310:AS$615,MATCH(totalExpenditure!$A35,[2]pivotTable!$A$310:$A$615,0))/100*INDEX(gDP!BH$6:BH$271,MATCH(totalExpenditure!$A35,gDP!$B$6:$B$271))=0,"",INDEX([2]pivotTable!AS$310:AS$615,MATCH(totalExpenditure!$A35,[2]pivotTable!$A$310:$A$615,0))/100*INDEX(gDP!BH$6:BH$271,MATCH(totalExpenditure!$A35,gDP!$B$6:$B$271)))</f>
        <v>99511659.450000003</v>
      </c>
      <c r="CS35" s="77" t="str">
        <f>IF(INDEX([2]pivotTable!AT$310:AT$615,MATCH(totalExpenditure!$A35,[2]pivotTable!$A$310:$A$615,0))/100*INDEX(gDP!BI$6:BI$271,MATCH(totalExpenditure!$A35,gDP!$B$6:$B$271))=0,"",INDEX([2]pivotTable!AT$310:AT$615,MATCH(totalExpenditure!$A35,[2]pivotTable!$A$310:$A$615,0))/100*INDEX(gDP!BI$6:BI$271,MATCH(totalExpenditure!$A35,gDP!$B$6:$B$271)))</f>
        <v/>
      </c>
      <c r="CT35" s="77" t="str">
        <f>IF(INDEX([2]pivotTable!AU$310:AU$615,MATCH(totalExpenditure!$A35,[2]pivotTable!$A$310:$A$615,0))/100*INDEX(gDP!BJ$6:BJ$271,MATCH(totalExpenditure!$A35,gDP!$B$6:$B$271))=0,"",INDEX([2]pivotTable!AU$310:AU$615,MATCH(totalExpenditure!$A35,[2]pivotTable!$A$310:$A$615,0))/100*INDEX(gDP!BJ$6:BJ$271,MATCH(totalExpenditure!$A35,gDP!$B$6:$B$271)))</f>
        <v/>
      </c>
      <c r="CU35" s="77" t="str">
        <f>IF(INDEX([2]pivotTable!AV$310:AV$615,MATCH(totalExpenditure!$A35,[2]pivotTable!$A$310:$A$615,0))/100*INDEX(gDP!BK$6:BK$271,MATCH(totalExpenditure!$A35,gDP!$B$6:$B$271))=0,"",INDEX([2]pivotTable!AV$310:AV$615,MATCH(totalExpenditure!$A35,[2]pivotTable!$A$310:$A$615,0))/100*INDEX(gDP!BK$6:BK$271,MATCH(totalExpenditure!$A35,gDP!$B$6:$B$271)))</f>
        <v/>
      </c>
      <c r="CV35" s="77" t="str">
        <f>IF(INDEX([2]pivotTable!AW$310:AW$615,MATCH(totalExpenditure!$A35,[2]pivotTable!$A$310:$A$615,0))/100*INDEX(gDP!BL$6:BL$271,MATCH(totalExpenditure!$A35,gDP!$B$6:$B$271))=0,"",INDEX([2]pivotTable!AW$310:AW$615,MATCH(totalExpenditure!$A35,[2]pivotTable!$A$310:$A$615,0))/100*INDEX(gDP!BL$6:BL$271,MATCH(totalExpenditure!$A35,gDP!$B$6:$B$271)))</f>
        <v/>
      </c>
      <c r="CW35" s="77" t="str">
        <f>IF(INDEX([2]pivotTable!AX$310:AX$615,MATCH(totalExpenditure!$A35,[2]pivotTable!$A$310:$A$615,0))/100*INDEX(gDP!BM$6:BM$271,MATCH(totalExpenditure!$A35,gDP!$B$6:$B$271))=0,"",INDEX([2]pivotTable!AX$310:AX$615,MATCH(totalExpenditure!$A35,[2]pivotTable!$A$310:$A$615,0))/100*INDEX(gDP!BM$6:BM$271,MATCH(totalExpenditure!$A35,gDP!$B$6:$B$271)))</f>
        <v/>
      </c>
      <c r="CX35" s="77" t="str">
        <f>IF(INDEX([2]pivotTable!AY$310:AY$615,MATCH(totalExpenditure!$A35,[2]pivotTable!$A$310:$A$615,0))/100*INDEX(gDP!BN$6:BN$271,MATCH(totalExpenditure!$A35,gDP!$B$6:$B$271))=0,"",INDEX([2]pivotTable!AY$310:AY$615,MATCH(totalExpenditure!$A35,[2]pivotTable!$A$310:$A$615,0))/100*INDEX(gDP!BN$6:BN$271,MATCH(totalExpenditure!$A35,gDP!$B$6:$B$271)))</f>
        <v/>
      </c>
      <c r="CY35" s="77" t="str">
        <f>IF(INDEX([2]pivotTable!AZ$310:AZ$615,MATCH(totalExpenditure!$A35,[2]pivotTable!$A$310:$A$615,0))/100*INDEX(gDP!BO$6:BO$271,MATCH(totalExpenditure!$A35,gDP!$B$6:$B$271))=0,"",INDEX([2]pivotTable!AZ$310:AZ$615,MATCH(totalExpenditure!$A35,[2]pivotTable!$A$310:$A$615,0))/100*INDEX(gDP!BO$6:BO$271,MATCH(totalExpenditure!$A35,gDP!$B$6:$B$271)))</f>
        <v/>
      </c>
      <c r="CZ35" s="77" t="str">
        <f>IF(B35="","",IF(BA35="","",B35-B35+INDEX(gDP!Q$6:Q$271,MATCH(totalExpenditure!$A35,gDP!$B$6:$B$271))))</f>
        <v/>
      </c>
      <c r="DA35" s="77" t="str">
        <f>IF(C35="","",IF(BB35="","",C35-C35+INDEX(gDP!R$6:R$271,MATCH(totalExpenditure!$A35,gDP!$B$6:$B$271))))</f>
        <v/>
      </c>
      <c r="DB35" s="77" t="str">
        <f>IF(D35="","",IF(BC35="","",D35-D35+INDEX(gDP!S$6:S$271,MATCH(totalExpenditure!$A35,gDP!$B$6:$B$271))))</f>
        <v/>
      </c>
      <c r="DC35" s="77" t="str">
        <f>IF(E35="","",IF(BD35="","",E35-E35+INDEX(gDP!T$6:T$271,MATCH(totalExpenditure!$A35,gDP!$B$6:$B$271))))</f>
        <v/>
      </c>
      <c r="DD35" s="77" t="str">
        <f>IF(F35="","",IF(BE35="","",F35-F35+INDEX(gDP!U$6:U$271,MATCH(totalExpenditure!$A35,gDP!$B$6:$B$271))))</f>
        <v/>
      </c>
      <c r="DE35" s="77" t="str">
        <f>IF(G35="","",IF(BF35="","",G35-G35+INDEX(gDP!V$6:V$271,MATCH(totalExpenditure!$A35,gDP!$B$6:$B$271))))</f>
        <v/>
      </c>
      <c r="DF35" s="77" t="str">
        <f>IF(H35="","",IF(BG35="","",H35-H35+INDEX(gDP!W$6:W$271,MATCH(totalExpenditure!$A35,gDP!$B$6:$B$271))))</f>
        <v/>
      </c>
      <c r="DG35" s="77" t="str">
        <f>IF(I35="","",IF(BH35="","",I35-I35+INDEX(gDP!X$6:X$271,MATCH(totalExpenditure!$A35,gDP!$B$6:$B$271))))</f>
        <v/>
      </c>
      <c r="DH35" s="77" t="str">
        <f>IF(J35="","",IF(BI35="","",J35-J35+INDEX(gDP!Y$6:Y$271,MATCH(totalExpenditure!$A35,gDP!$B$6:$B$271))))</f>
        <v/>
      </c>
      <c r="DI35" s="77" t="str">
        <f>IF(K35="","",IF(BJ35="","",K35-K35+INDEX(gDP!Z$6:Z$271,MATCH(totalExpenditure!$A35,gDP!$B$6:$B$271))))</f>
        <v/>
      </c>
      <c r="DJ35" s="77" t="str">
        <f>IF(L35="","",IF(BK35="","",L35-L35+INDEX(gDP!AA$6:AA$271,MATCH(totalExpenditure!$A35,gDP!$B$6:$B$271))))</f>
        <v/>
      </c>
      <c r="DK35" s="77" t="str">
        <f>IF(M35="","",IF(BL35="","",M35-M35+INDEX(gDP!AB$6:AB$271,MATCH(totalExpenditure!$A35,gDP!$B$6:$B$271))))</f>
        <v/>
      </c>
      <c r="DL35" s="77" t="str">
        <f>IF(N35="","",IF(BM35="","",N35-N35+INDEX(gDP!AC$6:AC$271,MATCH(totalExpenditure!$A35,gDP!$B$6:$B$271))))</f>
        <v/>
      </c>
      <c r="DM35" s="77" t="str">
        <f>IF(O35="","",IF(BN35="","",O35-O35+INDEX(gDP!AD$6:AD$271,MATCH(totalExpenditure!$A35,gDP!$B$6:$B$271))))</f>
        <v/>
      </c>
      <c r="DN35" s="77" t="str">
        <f>IF(P35="","",IF(BO35="","",P35-P35+INDEX(gDP!AE$6:AE$271,MATCH(totalExpenditure!$A35,gDP!$B$6:$B$271))))</f>
        <v/>
      </c>
      <c r="DO35" s="77" t="str">
        <f>IF(Q35="","",IF(BP35="","",Q35-Q35+INDEX(gDP!AF$6:AF$271,MATCH(totalExpenditure!$A35,gDP!$B$6:$B$271))))</f>
        <v/>
      </c>
      <c r="DP35" s="77" t="str">
        <f>IF(R35="","",IF(BQ35="","",R35-R35+INDEX(gDP!AG$6:AG$271,MATCH(totalExpenditure!$A35,gDP!$B$6:$B$271))))</f>
        <v/>
      </c>
      <c r="DQ35" s="77" t="str">
        <f>IF(S35="","",IF(BR35="","",S35-S35+INDEX(gDP!AH$6:AH$271,MATCH(totalExpenditure!$A35,gDP!$B$6:$B$271))))</f>
        <v/>
      </c>
      <c r="DR35" s="77" t="str">
        <f>IF(T35="","",IF(BS35="","",T35-T35+INDEX(gDP!AI$6:AI$271,MATCH(totalExpenditure!$A35,gDP!$B$6:$B$271))))</f>
        <v/>
      </c>
      <c r="DS35" s="77" t="str">
        <f>IF(U35="","",IF(BT35="","",U35-U35+INDEX(gDP!AJ$6:AJ$271,MATCH(totalExpenditure!$A35,gDP!$B$6:$B$271))))</f>
        <v/>
      </c>
      <c r="DT35" s="77" t="str">
        <f>IF(V35="","",IF(BU35="","",V35-V35+INDEX(gDP!AK$6:AK$271,MATCH(totalExpenditure!$A35,gDP!$B$6:$B$271))))</f>
        <v/>
      </c>
      <c r="DU35" s="77" t="str">
        <f>IF(W35="","",IF(BV35="","",W35-W35+INDEX(gDP!AL$6:AL$271,MATCH(totalExpenditure!$A35,gDP!$B$6:$B$271))))</f>
        <v/>
      </c>
      <c r="DV35" s="77" t="str">
        <f>IF(X35="","",IF(BW35="","",X35-X35+INDEX(gDP!AM$6:AM$271,MATCH(totalExpenditure!$A35,gDP!$B$6:$B$271))))</f>
        <v/>
      </c>
      <c r="DW35" s="77" t="str">
        <f>IF(Y35="","",IF(BX35="","",Y35-Y35+INDEX(gDP!AN$6:AN$271,MATCH(totalExpenditure!$A35,gDP!$B$6:$B$271))))</f>
        <v/>
      </c>
      <c r="DX35" s="77" t="str">
        <f>IF(Z35="","",IF(BY35="","",Z35-Z35+INDEX(gDP!AO$6:AO$271,MATCH(totalExpenditure!$A35,gDP!$B$6:$B$271))))</f>
        <v/>
      </c>
      <c r="DY35" s="77" t="str">
        <f>IF(AA35="","",IF(BZ35="","",AA35-AA35+INDEX(gDP!AP$6:AP$271,MATCH(totalExpenditure!$A35,gDP!$B$6:$B$271))))</f>
        <v/>
      </c>
      <c r="DZ35" s="77" t="str">
        <f>IF(AB35="","",IF(CA35="","",AB35-AB35+INDEX(gDP!AQ$6:AQ$271,MATCH(totalExpenditure!$A35,gDP!$B$6:$B$271))))</f>
        <v/>
      </c>
      <c r="EA35" s="77" t="str">
        <f>IF(AC35="","",IF(CB35="","",AC35-AC35+INDEX(gDP!AR$6:AR$271,MATCH(totalExpenditure!$A35,gDP!$B$6:$B$271))))</f>
        <v/>
      </c>
      <c r="EB35" s="77" t="str">
        <f>IF(AD35="","",IF(CC35="","",AD35-AD35+INDEX(gDP!AS$6:AS$271,MATCH(totalExpenditure!$A35,gDP!$B$6:$B$271))))</f>
        <v/>
      </c>
      <c r="EC35" s="77" t="str">
        <f>IF(AE35="","",IF(CD35="","",AE35-AE35+INDEX(gDP!AT$6:AT$271,MATCH(totalExpenditure!$A35,gDP!$B$6:$B$271))))</f>
        <v/>
      </c>
      <c r="ED35" s="77" t="str">
        <f>IF(AF35="","",IF(CE35="","",AF35-AF35+INDEX(gDP!AU$6:AU$271,MATCH(totalExpenditure!$A35,gDP!$B$6:$B$271))))</f>
        <v/>
      </c>
      <c r="EE35" s="77">
        <f>IF(AG35="","",IF(CF35="","",AG35-AG35+INDEX(gDP!AV$6:AV$271,MATCH(totalExpenditure!$A35,gDP!$B$6:$B$271))))</f>
        <v>3209500000</v>
      </c>
      <c r="EF35" s="77" t="str">
        <f>IF(AH35="","",IF(CG35="","",AH35-AH35+INDEX(gDP!AW$6:AW$271,MATCH(totalExpenditure!$A35,gDP!$B$6:$B$271))))</f>
        <v/>
      </c>
      <c r="EG35" s="77" t="str">
        <f>IF(AI35="","",IF(CH35="","",AI35-AI35+INDEX(gDP!AX$6:AX$271,MATCH(totalExpenditure!$A35,gDP!$B$6:$B$271))))</f>
        <v/>
      </c>
      <c r="EH35" s="77" t="str">
        <f>IF(AJ35="","",IF(CI35="","",AJ35-AJ35+INDEX(gDP!AY$6:AY$271,MATCH(totalExpenditure!$A35,gDP!$B$6:$B$271))))</f>
        <v/>
      </c>
      <c r="EI35" s="77" t="str">
        <f>IF(AK35="","",IF(CJ35="","",AK35-AK35+INDEX(gDP!AZ$6:AZ$271,MATCH(totalExpenditure!$A35,gDP!$B$6:$B$271))))</f>
        <v/>
      </c>
      <c r="EJ35" s="77" t="str">
        <f>IF(AL35="","",IF(CK35="","",AL35-AL35+INDEX(gDP!BA$6:BA$271,MATCH(totalExpenditure!$A35,gDP!$B$6:$B$271))))</f>
        <v/>
      </c>
      <c r="EK35" s="77" t="str">
        <f>IF(AM35="","",IF(CL35="","",AM35-AM35+INDEX(gDP!BB$6:BB$271,MATCH(totalExpenditure!$A35,gDP!$B$6:$B$271))))</f>
        <v/>
      </c>
      <c r="EL35" s="77" t="str">
        <f>IF(AN35="","",IF(CM35="","",AN35-AN35+INDEX(gDP!BC$6:BC$271,MATCH(totalExpenditure!$A35,gDP!$B$6:$B$271))))</f>
        <v/>
      </c>
      <c r="EM35" s="77" t="str">
        <f>IF(AO35="","",IF(CN35="","",AO35-AO35+INDEX(gDP!BD$6:BD$271,MATCH(totalExpenditure!$A35,gDP!$B$6:$B$271))))</f>
        <v/>
      </c>
      <c r="EN35" s="77" t="str">
        <f>IF(AP35="","",IF(CO35="","",AP35-AP35+INDEX(gDP!BE$6:BE$271,MATCH(totalExpenditure!$A35,gDP!$B$6:$B$271))))</f>
        <v/>
      </c>
      <c r="EO35" s="77" t="str">
        <f>IF(AQ35="","",IF(CP35="","",AQ35-AQ35+INDEX(gDP!BF$6:BF$271,MATCH(totalExpenditure!$A35,gDP!$B$6:$B$271))))</f>
        <v/>
      </c>
      <c r="EP35" s="77" t="str">
        <f>IF(AR35="","",IF(CQ35="","",AR35-AR35+INDEX(gDP!BG$6:BG$271,MATCH(totalExpenditure!$A35,gDP!$B$6:$B$271))))</f>
        <v/>
      </c>
      <c r="EQ35" s="77">
        <f>IF(AS35="","",IF(CR35="","",AS35-AS35+INDEX(gDP!BH$6:BH$271,MATCH(totalExpenditure!$A35,gDP!$B$6:$B$271))))</f>
        <v>4738650450</v>
      </c>
      <c r="ER35" s="77" t="str">
        <f>IF(AT35="","",IF(CS35="","",AT35-AT35+INDEX(gDP!BI$6:BI$271,MATCH(totalExpenditure!$A35,gDP!$B$6:$B$271))))</f>
        <v/>
      </c>
      <c r="ES35" s="77" t="str">
        <f>IF(AU35="","",IF(CT35="","",AU35-AU35+INDEX(gDP!BJ$6:BJ$271,MATCH(totalExpenditure!$A35,gDP!$B$6:$B$271))))</f>
        <v/>
      </c>
      <c r="ET35" s="77" t="str">
        <f>IF(AV35="","",IF(CU35="","",AV35-AV35+INDEX(gDP!BK$6:BK$271,MATCH(totalExpenditure!$A35,gDP!$B$6:$B$271))))</f>
        <v/>
      </c>
      <c r="EU35" s="77" t="str">
        <f>IF(AW35="","",IF(CV35="","",AW35-AW35+INDEX(gDP!BL$6:BL$271,MATCH(totalExpenditure!$A35,gDP!$B$6:$B$271))))</f>
        <v/>
      </c>
      <c r="EV35" s="77" t="str">
        <f>IF(AX35="","",IF(CW35="","",AX35-AX35+INDEX(gDP!BM$6:BM$271,MATCH(totalExpenditure!$A35,gDP!$B$6:$B$271))))</f>
        <v/>
      </c>
      <c r="EW35" s="77" t="str">
        <f>IF(AY35="","",IF(CX35="","",AY35-AY35+INDEX(gDP!BN$6:BN$271,MATCH(totalExpenditure!$A35,gDP!$B$6:$B$271))))</f>
        <v/>
      </c>
      <c r="EX35" s="77" t="str">
        <f>IF(AZ35="","",IF(CY35="","",AZ35-AZ35+INDEX(gDP!BO$6:BO$271,MATCH(totalExpenditure!$A35,gDP!$B$6:$B$271))))</f>
        <v/>
      </c>
    </row>
    <row r="36" spans="1:154" x14ac:dyDescent="0.35">
      <c r="A36" t="s">
        <v>281</v>
      </c>
      <c r="B36" s="77" t="e">
        <f>IF(INDEX([2]pivotTable!B$3:B$308,MATCH(totalExpenditure!$A36,[2]pivotTable!$A$3:$A$308,0))/100*INDEX(gDP!Q$6:Q$271,MATCH(totalExpenditure!$A36,gDP!$B$6:$B$271))=0,"",INDEX([2]pivotTable!B$3:B$308,MATCH(totalExpenditure!$A36,[2]pivotTable!$A$3:$A$308,0))/100*INDEX(gDP!Q$6:Q$271,MATCH(totalExpenditure!$A36,gDP!$B$6:$B$271)))</f>
        <v>#N/A</v>
      </c>
      <c r="C36" s="77" t="e">
        <f>IF(INDEX([2]pivotTable!C$3:C$308,MATCH(totalExpenditure!$A36,[2]pivotTable!$A$3:$A$308,0))/100*INDEX(gDP!R$6:R$271,MATCH(totalExpenditure!$A36,gDP!$B$6:$B$271))=0,"",INDEX([2]pivotTable!C$3:C$308,MATCH(totalExpenditure!$A36,[2]pivotTable!$A$3:$A$308,0))/100*INDEX(gDP!R$6:R$271,MATCH(totalExpenditure!$A36,gDP!$B$6:$B$271)))</f>
        <v>#N/A</v>
      </c>
      <c r="D36" s="77" t="e">
        <f>IF(INDEX([2]pivotTable!D$3:D$308,MATCH(totalExpenditure!$A36,[2]pivotTable!$A$3:$A$308,0))/100*INDEX(gDP!S$6:S$271,MATCH(totalExpenditure!$A36,gDP!$B$6:$B$271))=0,"",INDEX([2]pivotTable!D$3:D$308,MATCH(totalExpenditure!$A36,[2]pivotTable!$A$3:$A$308,0))/100*INDEX(gDP!S$6:S$271,MATCH(totalExpenditure!$A36,gDP!$B$6:$B$271)))</f>
        <v>#N/A</v>
      </c>
      <c r="E36" s="77" t="e">
        <f>IF(INDEX([2]pivotTable!E$3:E$308,MATCH(totalExpenditure!$A36,[2]pivotTable!$A$3:$A$308,0))/100*INDEX(gDP!T$6:T$271,MATCH(totalExpenditure!$A36,gDP!$B$6:$B$271))=0,"",INDEX([2]pivotTable!E$3:E$308,MATCH(totalExpenditure!$A36,[2]pivotTable!$A$3:$A$308,0))/100*INDEX(gDP!T$6:T$271,MATCH(totalExpenditure!$A36,gDP!$B$6:$B$271)))</f>
        <v>#N/A</v>
      </c>
      <c r="F36" s="77" t="e">
        <f>IF(INDEX([2]pivotTable!F$3:F$308,MATCH(totalExpenditure!$A36,[2]pivotTable!$A$3:$A$308,0))/100*INDEX(gDP!U$6:U$271,MATCH(totalExpenditure!$A36,gDP!$B$6:$B$271))=0,"",INDEX([2]pivotTable!F$3:F$308,MATCH(totalExpenditure!$A36,[2]pivotTable!$A$3:$A$308,0))/100*INDEX(gDP!U$6:U$271,MATCH(totalExpenditure!$A36,gDP!$B$6:$B$271)))</f>
        <v>#N/A</v>
      </c>
      <c r="G36" s="77" t="e">
        <f>IF(INDEX([2]pivotTable!G$3:G$308,MATCH(totalExpenditure!$A36,[2]pivotTable!$A$3:$A$308,0))/100*INDEX(gDP!V$6:V$271,MATCH(totalExpenditure!$A36,gDP!$B$6:$B$271))=0,"",INDEX([2]pivotTable!G$3:G$308,MATCH(totalExpenditure!$A36,[2]pivotTable!$A$3:$A$308,0))/100*INDEX(gDP!V$6:V$271,MATCH(totalExpenditure!$A36,gDP!$B$6:$B$271)))</f>
        <v>#N/A</v>
      </c>
      <c r="H36" s="77" t="e">
        <f>IF(INDEX([2]pivotTable!H$3:H$308,MATCH(totalExpenditure!$A36,[2]pivotTable!$A$3:$A$308,0))/100*INDEX(gDP!W$6:W$271,MATCH(totalExpenditure!$A36,gDP!$B$6:$B$271))=0,"",INDEX([2]pivotTable!H$3:H$308,MATCH(totalExpenditure!$A36,[2]pivotTable!$A$3:$A$308,0))/100*INDEX(gDP!W$6:W$271,MATCH(totalExpenditure!$A36,gDP!$B$6:$B$271)))</f>
        <v>#N/A</v>
      </c>
      <c r="I36" s="77" t="e">
        <f>IF(INDEX([2]pivotTable!I$3:I$308,MATCH(totalExpenditure!$A36,[2]pivotTable!$A$3:$A$308,0))/100*INDEX(gDP!X$6:X$271,MATCH(totalExpenditure!$A36,gDP!$B$6:$B$271))=0,"",INDEX([2]pivotTable!I$3:I$308,MATCH(totalExpenditure!$A36,[2]pivotTable!$A$3:$A$308,0))/100*INDEX(gDP!X$6:X$271,MATCH(totalExpenditure!$A36,gDP!$B$6:$B$271)))</f>
        <v>#N/A</v>
      </c>
      <c r="J36" s="77" t="e">
        <f>IF(INDEX([2]pivotTable!J$3:J$308,MATCH(totalExpenditure!$A36,[2]pivotTable!$A$3:$A$308,0))/100*INDEX(gDP!Y$6:Y$271,MATCH(totalExpenditure!$A36,gDP!$B$6:$B$271))=0,"",INDEX([2]pivotTable!J$3:J$308,MATCH(totalExpenditure!$A36,[2]pivotTable!$A$3:$A$308,0))/100*INDEX(gDP!Y$6:Y$271,MATCH(totalExpenditure!$A36,gDP!$B$6:$B$271)))</f>
        <v>#N/A</v>
      </c>
      <c r="K36" s="77" t="e">
        <f>IF(INDEX([2]pivotTable!K$3:K$308,MATCH(totalExpenditure!$A36,[2]pivotTable!$A$3:$A$308,0))/100*INDEX(gDP!Z$6:Z$271,MATCH(totalExpenditure!$A36,gDP!$B$6:$B$271))=0,"",INDEX([2]pivotTable!K$3:K$308,MATCH(totalExpenditure!$A36,[2]pivotTable!$A$3:$A$308,0))/100*INDEX(gDP!Z$6:Z$271,MATCH(totalExpenditure!$A36,gDP!$B$6:$B$271)))</f>
        <v>#N/A</v>
      </c>
      <c r="L36" s="77" t="e">
        <f>IF(INDEX([2]pivotTable!L$3:L$308,MATCH(totalExpenditure!$A36,[2]pivotTable!$A$3:$A$308,0))/100*INDEX(gDP!AA$6:AA$271,MATCH(totalExpenditure!$A36,gDP!$B$6:$B$271))=0,"",INDEX([2]pivotTable!L$3:L$308,MATCH(totalExpenditure!$A36,[2]pivotTable!$A$3:$A$308,0))/100*INDEX(gDP!AA$6:AA$271,MATCH(totalExpenditure!$A36,gDP!$B$6:$B$271)))</f>
        <v>#N/A</v>
      </c>
      <c r="M36" s="77" t="e">
        <f>IF(INDEX([2]pivotTable!M$3:M$308,MATCH(totalExpenditure!$A36,[2]pivotTable!$A$3:$A$308,0))/100*INDEX(gDP!AB$6:AB$271,MATCH(totalExpenditure!$A36,gDP!$B$6:$B$271))=0,"",INDEX([2]pivotTable!M$3:M$308,MATCH(totalExpenditure!$A36,[2]pivotTable!$A$3:$A$308,0))/100*INDEX(gDP!AB$6:AB$271,MATCH(totalExpenditure!$A36,gDP!$B$6:$B$271)))</f>
        <v>#N/A</v>
      </c>
      <c r="N36" s="77" t="e">
        <f>IF(INDEX([2]pivotTable!N$3:N$308,MATCH(totalExpenditure!$A36,[2]pivotTable!$A$3:$A$308,0))/100*INDEX(gDP!AC$6:AC$271,MATCH(totalExpenditure!$A36,gDP!$B$6:$B$271))=0,"",INDEX([2]pivotTable!N$3:N$308,MATCH(totalExpenditure!$A36,[2]pivotTable!$A$3:$A$308,0))/100*INDEX(gDP!AC$6:AC$271,MATCH(totalExpenditure!$A36,gDP!$B$6:$B$271)))</f>
        <v>#N/A</v>
      </c>
      <c r="O36" s="77" t="e">
        <f>IF(INDEX([2]pivotTable!O$3:O$308,MATCH(totalExpenditure!$A36,[2]pivotTable!$A$3:$A$308,0))/100*INDEX(gDP!AD$6:AD$271,MATCH(totalExpenditure!$A36,gDP!$B$6:$B$271))=0,"",INDEX([2]pivotTable!O$3:O$308,MATCH(totalExpenditure!$A36,[2]pivotTable!$A$3:$A$308,0))/100*INDEX(gDP!AD$6:AD$271,MATCH(totalExpenditure!$A36,gDP!$B$6:$B$271)))</f>
        <v>#N/A</v>
      </c>
      <c r="P36" s="77" t="e">
        <f>IF(INDEX([2]pivotTable!P$3:P$308,MATCH(totalExpenditure!$A36,[2]pivotTable!$A$3:$A$308,0))/100*INDEX(gDP!AE$6:AE$271,MATCH(totalExpenditure!$A36,gDP!$B$6:$B$271))=0,"",INDEX([2]pivotTable!P$3:P$308,MATCH(totalExpenditure!$A36,[2]pivotTable!$A$3:$A$308,0))/100*INDEX(gDP!AE$6:AE$271,MATCH(totalExpenditure!$A36,gDP!$B$6:$B$271)))</f>
        <v>#N/A</v>
      </c>
      <c r="Q36" s="77" t="e">
        <f>IF(INDEX([2]pivotTable!Q$3:Q$308,MATCH(totalExpenditure!$A36,[2]pivotTable!$A$3:$A$308,0))/100*INDEX(gDP!AF$6:AF$271,MATCH(totalExpenditure!$A36,gDP!$B$6:$B$271))=0,"",INDEX([2]pivotTable!Q$3:Q$308,MATCH(totalExpenditure!$A36,[2]pivotTable!$A$3:$A$308,0))/100*INDEX(gDP!AF$6:AF$271,MATCH(totalExpenditure!$A36,gDP!$B$6:$B$271)))</f>
        <v>#N/A</v>
      </c>
      <c r="R36" s="77" t="e">
        <f>IF(INDEX([2]pivotTable!R$3:R$308,MATCH(totalExpenditure!$A36,[2]pivotTable!$A$3:$A$308,0))/100*INDEX(gDP!AG$6:AG$271,MATCH(totalExpenditure!$A36,gDP!$B$6:$B$271))=0,"",INDEX([2]pivotTable!R$3:R$308,MATCH(totalExpenditure!$A36,[2]pivotTable!$A$3:$A$308,0))/100*INDEX(gDP!AG$6:AG$271,MATCH(totalExpenditure!$A36,gDP!$B$6:$B$271)))</f>
        <v>#N/A</v>
      </c>
      <c r="S36" s="77" t="e">
        <f>IF(INDEX([2]pivotTable!S$3:S$308,MATCH(totalExpenditure!$A36,[2]pivotTable!$A$3:$A$308,0))/100*INDEX(gDP!AH$6:AH$271,MATCH(totalExpenditure!$A36,gDP!$B$6:$B$271))=0,"",INDEX([2]pivotTable!S$3:S$308,MATCH(totalExpenditure!$A36,[2]pivotTable!$A$3:$A$308,0))/100*INDEX(gDP!AH$6:AH$271,MATCH(totalExpenditure!$A36,gDP!$B$6:$B$271)))</f>
        <v>#N/A</v>
      </c>
      <c r="T36" s="77" t="e">
        <f>IF(INDEX([2]pivotTable!T$3:T$308,MATCH(totalExpenditure!$A36,[2]pivotTable!$A$3:$A$308,0))/100*INDEX(gDP!AI$6:AI$271,MATCH(totalExpenditure!$A36,gDP!$B$6:$B$271))=0,"",INDEX([2]pivotTable!T$3:T$308,MATCH(totalExpenditure!$A36,[2]pivotTable!$A$3:$A$308,0))/100*INDEX(gDP!AI$6:AI$271,MATCH(totalExpenditure!$A36,gDP!$B$6:$B$271)))</f>
        <v>#N/A</v>
      </c>
      <c r="U36" s="77" t="e">
        <f>IF(INDEX([2]pivotTable!U$3:U$308,MATCH(totalExpenditure!$A36,[2]pivotTable!$A$3:$A$308,0))/100*INDEX(gDP!AJ$6:AJ$271,MATCH(totalExpenditure!$A36,gDP!$B$6:$B$271))=0,"",INDEX([2]pivotTable!U$3:U$308,MATCH(totalExpenditure!$A36,[2]pivotTable!$A$3:$A$308,0))/100*INDEX(gDP!AJ$6:AJ$271,MATCH(totalExpenditure!$A36,gDP!$B$6:$B$271)))</f>
        <v>#N/A</v>
      </c>
      <c r="V36" s="77" t="e">
        <f>IF(INDEX([2]pivotTable!V$3:V$308,MATCH(totalExpenditure!$A36,[2]pivotTable!$A$3:$A$308,0))/100*INDEX(gDP!AK$6:AK$271,MATCH(totalExpenditure!$A36,gDP!$B$6:$B$271))=0,"",INDEX([2]pivotTable!V$3:V$308,MATCH(totalExpenditure!$A36,[2]pivotTable!$A$3:$A$308,0))/100*INDEX(gDP!AK$6:AK$271,MATCH(totalExpenditure!$A36,gDP!$B$6:$B$271)))</f>
        <v>#N/A</v>
      </c>
      <c r="W36" s="77" t="e">
        <f>IF(INDEX([2]pivotTable!W$3:W$308,MATCH(totalExpenditure!$A36,[2]pivotTable!$A$3:$A$308,0))/100*INDEX(gDP!AL$6:AL$271,MATCH(totalExpenditure!$A36,gDP!$B$6:$B$271))=0,"",INDEX([2]pivotTable!W$3:W$308,MATCH(totalExpenditure!$A36,[2]pivotTable!$A$3:$A$308,0))/100*INDEX(gDP!AL$6:AL$271,MATCH(totalExpenditure!$A36,gDP!$B$6:$B$271)))</f>
        <v>#N/A</v>
      </c>
      <c r="X36" s="77" t="e">
        <f>IF(INDEX([2]pivotTable!X$3:X$308,MATCH(totalExpenditure!$A36,[2]pivotTable!$A$3:$A$308,0))/100*INDEX(gDP!AM$6:AM$271,MATCH(totalExpenditure!$A36,gDP!$B$6:$B$271))=0,"",INDEX([2]pivotTable!X$3:X$308,MATCH(totalExpenditure!$A36,[2]pivotTable!$A$3:$A$308,0))/100*INDEX(gDP!AM$6:AM$271,MATCH(totalExpenditure!$A36,gDP!$B$6:$B$271)))</f>
        <v>#N/A</v>
      </c>
      <c r="Y36" s="77" t="e">
        <f>IF(INDEX([2]pivotTable!Y$3:Y$308,MATCH(totalExpenditure!$A36,[2]pivotTable!$A$3:$A$308,0))/100*INDEX(gDP!AN$6:AN$271,MATCH(totalExpenditure!$A36,gDP!$B$6:$B$271))=0,"",INDEX([2]pivotTable!Y$3:Y$308,MATCH(totalExpenditure!$A36,[2]pivotTable!$A$3:$A$308,0))/100*INDEX(gDP!AN$6:AN$271,MATCH(totalExpenditure!$A36,gDP!$B$6:$B$271)))</f>
        <v>#N/A</v>
      </c>
      <c r="Z36" s="77" t="e">
        <f>IF(INDEX([2]pivotTable!Z$3:Z$308,MATCH(totalExpenditure!$A36,[2]pivotTable!$A$3:$A$308,0))/100*INDEX(gDP!AO$6:AO$271,MATCH(totalExpenditure!$A36,gDP!$B$6:$B$271))=0,"",INDEX([2]pivotTable!Z$3:Z$308,MATCH(totalExpenditure!$A36,[2]pivotTable!$A$3:$A$308,0))/100*INDEX(gDP!AO$6:AO$271,MATCH(totalExpenditure!$A36,gDP!$B$6:$B$271)))</f>
        <v>#N/A</v>
      </c>
      <c r="AA36" s="77" t="e">
        <f>IF(INDEX([2]pivotTable!AA$3:AA$308,MATCH(totalExpenditure!$A36,[2]pivotTable!$A$3:$A$308,0))/100*INDEX(gDP!AP$6:AP$271,MATCH(totalExpenditure!$A36,gDP!$B$6:$B$271))=0,"",INDEX([2]pivotTable!AA$3:AA$308,MATCH(totalExpenditure!$A36,[2]pivotTable!$A$3:$A$308,0))/100*INDEX(gDP!AP$6:AP$271,MATCH(totalExpenditure!$A36,gDP!$B$6:$B$271)))</f>
        <v>#N/A</v>
      </c>
      <c r="AB36" s="77" t="e">
        <f>IF(INDEX([2]pivotTable!AB$3:AB$308,MATCH(totalExpenditure!$A36,[2]pivotTable!$A$3:$A$308,0))/100*INDEX(gDP!AQ$6:AQ$271,MATCH(totalExpenditure!$A36,gDP!$B$6:$B$271))=0,"",INDEX([2]pivotTable!AB$3:AB$308,MATCH(totalExpenditure!$A36,[2]pivotTable!$A$3:$A$308,0))/100*INDEX(gDP!AQ$6:AQ$271,MATCH(totalExpenditure!$A36,gDP!$B$6:$B$271)))</f>
        <v>#N/A</v>
      </c>
      <c r="AC36" s="77" t="e">
        <f>IF(INDEX([2]pivotTable!AC$3:AC$308,MATCH(totalExpenditure!$A36,[2]pivotTable!$A$3:$A$308,0))/100*INDEX(gDP!AR$6:AR$271,MATCH(totalExpenditure!$A36,gDP!$B$6:$B$271))=0,"",INDEX([2]pivotTable!AC$3:AC$308,MATCH(totalExpenditure!$A36,[2]pivotTable!$A$3:$A$308,0))/100*INDEX(gDP!AR$6:AR$271,MATCH(totalExpenditure!$A36,gDP!$B$6:$B$271)))</f>
        <v>#N/A</v>
      </c>
      <c r="AD36" s="77" t="e">
        <f>IF(INDEX([2]pivotTable!AD$3:AD$308,MATCH(totalExpenditure!$A36,[2]pivotTable!$A$3:$A$308,0))/100*INDEX(gDP!AS$6:AS$271,MATCH(totalExpenditure!$A36,gDP!$B$6:$B$271))=0,"",INDEX([2]pivotTable!AD$3:AD$308,MATCH(totalExpenditure!$A36,[2]pivotTable!$A$3:$A$308,0))/100*INDEX(gDP!AS$6:AS$271,MATCH(totalExpenditure!$A36,gDP!$B$6:$B$271)))</f>
        <v>#N/A</v>
      </c>
      <c r="AE36" s="77" t="e">
        <f>IF(INDEX([2]pivotTable!AE$3:AE$308,MATCH(totalExpenditure!$A36,[2]pivotTable!$A$3:$A$308,0))/100*INDEX(gDP!AT$6:AT$271,MATCH(totalExpenditure!$A36,gDP!$B$6:$B$271))=0,"",INDEX([2]pivotTable!AE$3:AE$308,MATCH(totalExpenditure!$A36,[2]pivotTable!$A$3:$A$308,0))/100*INDEX(gDP!AT$6:AT$271,MATCH(totalExpenditure!$A36,gDP!$B$6:$B$271)))</f>
        <v>#N/A</v>
      </c>
      <c r="AF36" s="77" t="e">
        <f>IF(INDEX([2]pivotTable!AF$3:AF$308,MATCH(totalExpenditure!$A36,[2]pivotTable!$A$3:$A$308,0))/100*INDEX(gDP!AU$6:AU$271,MATCH(totalExpenditure!$A36,gDP!$B$6:$B$271))=0,"",INDEX([2]pivotTable!AF$3:AF$308,MATCH(totalExpenditure!$A36,[2]pivotTable!$A$3:$A$308,0))/100*INDEX(gDP!AU$6:AU$271,MATCH(totalExpenditure!$A36,gDP!$B$6:$B$271)))</f>
        <v>#N/A</v>
      </c>
      <c r="AG36" s="77" t="e">
        <f>IF(INDEX([2]pivotTable!AG$3:AG$308,MATCH(totalExpenditure!$A36,[2]pivotTable!$A$3:$A$308,0))/100*INDEX(gDP!AV$6:AV$271,MATCH(totalExpenditure!$A36,gDP!$B$6:$B$271))=0,"",INDEX([2]pivotTable!AG$3:AG$308,MATCH(totalExpenditure!$A36,[2]pivotTable!$A$3:$A$308,0))/100*INDEX(gDP!AV$6:AV$271,MATCH(totalExpenditure!$A36,gDP!$B$6:$B$271)))</f>
        <v>#N/A</v>
      </c>
      <c r="AH36" s="77" t="e">
        <f>IF(INDEX([2]pivotTable!AH$3:AH$308,MATCH(totalExpenditure!$A36,[2]pivotTable!$A$3:$A$308,0))/100*INDEX(gDP!AW$6:AW$271,MATCH(totalExpenditure!$A36,gDP!$B$6:$B$271))=0,"",INDEX([2]pivotTable!AH$3:AH$308,MATCH(totalExpenditure!$A36,[2]pivotTable!$A$3:$A$308,0))/100*INDEX(gDP!AW$6:AW$271,MATCH(totalExpenditure!$A36,gDP!$B$6:$B$271)))</f>
        <v>#N/A</v>
      </c>
      <c r="AI36" s="77" t="e">
        <f>IF(INDEX([2]pivotTable!AI$3:AI$308,MATCH(totalExpenditure!$A36,[2]pivotTable!$A$3:$A$308,0))/100*INDEX(gDP!AX$6:AX$271,MATCH(totalExpenditure!$A36,gDP!$B$6:$B$271))=0,"",INDEX([2]pivotTable!AI$3:AI$308,MATCH(totalExpenditure!$A36,[2]pivotTable!$A$3:$A$308,0))/100*INDEX(gDP!AX$6:AX$271,MATCH(totalExpenditure!$A36,gDP!$B$6:$B$271)))</f>
        <v>#N/A</v>
      </c>
      <c r="AJ36" s="77" t="e">
        <f>IF(INDEX([2]pivotTable!AJ$3:AJ$308,MATCH(totalExpenditure!$A36,[2]pivotTable!$A$3:$A$308,0))/100*INDEX(gDP!AY$6:AY$271,MATCH(totalExpenditure!$A36,gDP!$B$6:$B$271))=0,"",INDEX([2]pivotTable!AJ$3:AJ$308,MATCH(totalExpenditure!$A36,[2]pivotTable!$A$3:$A$308,0))/100*INDEX(gDP!AY$6:AY$271,MATCH(totalExpenditure!$A36,gDP!$B$6:$B$271)))</f>
        <v>#N/A</v>
      </c>
      <c r="AK36" s="77" t="e">
        <f>IF(INDEX([2]pivotTable!AK$3:AK$308,MATCH(totalExpenditure!$A36,[2]pivotTable!$A$3:$A$308,0))/100*INDEX(gDP!AZ$6:AZ$271,MATCH(totalExpenditure!$A36,gDP!$B$6:$B$271))=0,"",INDEX([2]pivotTable!AK$3:AK$308,MATCH(totalExpenditure!$A36,[2]pivotTable!$A$3:$A$308,0))/100*INDEX(gDP!AZ$6:AZ$271,MATCH(totalExpenditure!$A36,gDP!$B$6:$B$271)))</f>
        <v>#N/A</v>
      </c>
      <c r="AL36" s="77" t="e">
        <f>IF(INDEX([2]pivotTable!AL$3:AL$308,MATCH(totalExpenditure!$A36,[2]pivotTable!$A$3:$A$308,0))/100*INDEX(gDP!BA$6:BA$271,MATCH(totalExpenditure!$A36,gDP!$B$6:$B$271))=0,"",INDEX([2]pivotTable!AL$3:AL$308,MATCH(totalExpenditure!$A36,[2]pivotTable!$A$3:$A$308,0))/100*INDEX(gDP!BA$6:BA$271,MATCH(totalExpenditure!$A36,gDP!$B$6:$B$271)))</f>
        <v>#N/A</v>
      </c>
      <c r="AM36" s="77" t="e">
        <f>IF(INDEX([2]pivotTable!AM$3:AM$308,MATCH(totalExpenditure!$A36,[2]pivotTable!$A$3:$A$308,0))/100*INDEX(gDP!BB$6:BB$271,MATCH(totalExpenditure!$A36,gDP!$B$6:$B$271))=0,"",INDEX([2]pivotTable!AM$3:AM$308,MATCH(totalExpenditure!$A36,[2]pivotTable!$A$3:$A$308,0))/100*INDEX(gDP!BB$6:BB$271,MATCH(totalExpenditure!$A36,gDP!$B$6:$B$271)))</f>
        <v>#N/A</v>
      </c>
      <c r="AN36" s="77" t="e">
        <f>IF(INDEX([2]pivotTable!AN$3:AN$308,MATCH(totalExpenditure!$A36,[2]pivotTable!$A$3:$A$308,0))/100*INDEX(gDP!BC$6:BC$271,MATCH(totalExpenditure!$A36,gDP!$B$6:$B$271))=0,"",INDEX([2]pivotTable!AN$3:AN$308,MATCH(totalExpenditure!$A36,[2]pivotTable!$A$3:$A$308,0))/100*INDEX(gDP!BC$6:BC$271,MATCH(totalExpenditure!$A36,gDP!$B$6:$B$271)))</f>
        <v>#N/A</v>
      </c>
      <c r="AO36" s="77" t="e">
        <f>IF(INDEX([2]pivotTable!AO$3:AO$308,MATCH(totalExpenditure!$A36,[2]pivotTable!$A$3:$A$308,0))/100*INDEX(gDP!BD$6:BD$271,MATCH(totalExpenditure!$A36,gDP!$B$6:$B$271))=0,"",INDEX([2]pivotTable!AO$3:AO$308,MATCH(totalExpenditure!$A36,[2]pivotTable!$A$3:$A$308,0))/100*INDEX(gDP!BD$6:BD$271,MATCH(totalExpenditure!$A36,gDP!$B$6:$B$271)))</f>
        <v>#N/A</v>
      </c>
      <c r="AP36" s="77" t="e">
        <f>IF(INDEX([2]pivotTable!AP$3:AP$308,MATCH(totalExpenditure!$A36,[2]pivotTable!$A$3:$A$308,0))/100*INDEX(gDP!BE$6:BE$271,MATCH(totalExpenditure!$A36,gDP!$B$6:$B$271))=0,"",INDEX([2]pivotTable!AP$3:AP$308,MATCH(totalExpenditure!$A36,[2]pivotTable!$A$3:$A$308,0))/100*INDEX(gDP!BE$6:BE$271,MATCH(totalExpenditure!$A36,gDP!$B$6:$B$271)))</f>
        <v>#N/A</v>
      </c>
      <c r="AQ36" s="77" t="e">
        <f>IF(INDEX([2]pivotTable!AQ$3:AQ$308,MATCH(totalExpenditure!$A36,[2]pivotTable!$A$3:$A$308,0))/100*INDEX(gDP!BF$6:BF$271,MATCH(totalExpenditure!$A36,gDP!$B$6:$B$271))=0,"",INDEX([2]pivotTable!AQ$3:AQ$308,MATCH(totalExpenditure!$A36,[2]pivotTable!$A$3:$A$308,0))/100*INDEX(gDP!BF$6:BF$271,MATCH(totalExpenditure!$A36,gDP!$B$6:$B$271)))</f>
        <v>#N/A</v>
      </c>
      <c r="AR36" s="77" t="e">
        <f>IF(INDEX([2]pivotTable!AR$3:AR$308,MATCH(totalExpenditure!$A36,[2]pivotTable!$A$3:$A$308,0))/100*INDEX(gDP!BG$6:BG$271,MATCH(totalExpenditure!$A36,gDP!$B$6:$B$271))=0,"",INDEX([2]pivotTable!AR$3:AR$308,MATCH(totalExpenditure!$A36,[2]pivotTable!$A$3:$A$308,0))/100*INDEX(gDP!BG$6:BG$271,MATCH(totalExpenditure!$A36,gDP!$B$6:$B$271)))</f>
        <v>#N/A</v>
      </c>
      <c r="AS36" s="77" t="e">
        <f>IF(INDEX([2]pivotTable!AS$3:AS$308,MATCH(totalExpenditure!$A36,[2]pivotTable!$A$3:$A$308,0))/100*INDEX(gDP!BH$6:BH$271,MATCH(totalExpenditure!$A36,gDP!$B$6:$B$271))=0,"",INDEX([2]pivotTable!AS$3:AS$308,MATCH(totalExpenditure!$A36,[2]pivotTable!$A$3:$A$308,0))/100*INDEX(gDP!BH$6:BH$271,MATCH(totalExpenditure!$A36,gDP!$B$6:$B$271)))</f>
        <v>#N/A</v>
      </c>
      <c r="AT36" s="77" t="e">
        <f>IF(INDEX([2]pivotTable!AT$3:AT$308,MATCH(totalExpenditure!$A36,[2]pivotTable!$A$3:$A$308,0))/100*INDEX(gDP!BI$6:BI$271,MATCH(totalExpenditure!$A36,gDP!$B$6:$B$271))=0,"",INDEX([2]pivotTable!AT$3:AT$308,MATCH(totalExpenditure!$A36,[2]pivotTable!$A$3:$A$308,0))/100*INDEX(gDP!BI$6:BI$271,MATCH(totalExpenditure!$A36,gDP!$B$6:$B$271)))</f>
        <v>#N/A</v>
      </c>
      <c r="AU36" s="77" t="e">
        <f>IF(INDEX([2]pivotTable!AU$3:AU$308,MATCH(totalExpenditure!$A36,[2]pivotTable!$A$3:$A$308,0))/100*INDEX(gDP!BJ$6:BJ$271,MATCH(totalExpenditure!$A36,gDP!$B$6:$B$271))=0,"",INDEX([2]pivotTable!AU$3:AU$308,MATCH(totalExpenditure!$A36,[2]pivotTable!$A$3:$A$308,0))/100*INDEX(gDP!BJ$6:BJ$271,MATCH(totalExpenditure!$A36,gDP!$B$6:$B$271)))</f>
        <v>#N/A</v>
      </c>
      <c r="AV36" s="77" t="e">
        <f>IF(INDEX([2]pivotTable!AV$3:AV$308,MATCH(totalExpenditure!$A36,[2]pivotTable!$A$3:$A$308,0))/100*INDEX(gDP!BK$6:BK$271,MATCH(totalExpenditure!$A36,gDP!$B$6:$B$271))=0,"",INDEX([2]pivotTable!AV$3:AV$308,MATCH(totalExpenditure!$A36,[2]pivotTable!$A$3:$A$308,0))/100*INDEX(gDP!BK$6:BK$271,MATCH(totalExpenditure!$A36,gDP!$B$6:$B$271)))</f>
        <v>#N/A</v>
      </c>
      <c r="AW36" s="77" t="e">
        <f>IF(INDEX([2]pivotTable!AW$3:AW$308,MATCH(totalExpenditure!$A36,[2]pivotTable!$A$3:$A$308,0))/100*INDEX(gDP!BL$6:BL$271,MATCH(totalExpenditure!$A36,gDP!$B$6:$B$271))=0,"",INDEX([2]pivotTable!AW$3:AW$308,MATCH(totalExpenditure!$A36,[2]pivotTable!$A$3:$A$308,0))/100*INDEX(gDP!BL$6:BL$271,MATCH(totalExpenditure!$A36,gDP!$B$6:$B$271)))</f>
        <v>#N/A</v>
      </c>
      <c r="AX36" s="77" t="e">
        <f>IF(INDEX([2]pivotTable!AX$3:AX$308,MATCH(totalExpenditure!$A36,[2]pivotTable!$A$3:$A$308,0))/100*INDEX(gDP!BM$6:BM$271,MATCH(totalExpenditure!$A36,gDP!$B$6:$B$271))=0,"",INDEX([2]pivotTable!AX$3:AX$308,MATCH(totalExpenditure!$A36,[2]pivotTable!$A$3:$A$308,0))/100*INDEX(gDP!BM$6:BM$271,MATCH(totalExpenditure!$A36,gDP!$B$6:$B$271)))</f>
        <v>#N/A</v>
      </c>
      <c r="AY36" s="77" t="e">
        <f>IF(INDEX([2]pivotTable!AY$3:AY$308,MATCH(totalExpenditure!$A36,[2]pivotTable!$A$3:$A$308,0))/100*INDEX(gDP!BN$6:BN$271,MATCH(totalExpenditure!$A36,gDP!$B$6:$B$271))=0,"",INDEX([2]pivotTable!AY$3:AY$308,MATCH(totalExpenditure!$A36,[2]pivotTable!$A$3:$A$308,0))/100*INDEX(gDP!BN$6:BN$271,MATCH(totalExpenditure!$A36,gDP!$B$6:$B$271)))</f>
        <v>#N/A</v>
      </c>
      <c r="AZ36" s="77" t="e">
        <f>IF(INDEX([2]pivotTable!AZ$3:AZ$308,MATCH(totalExpenditure!$A36,[2]pivotTable!$A$3:$A$308,0))/100*INDEX(gDP!BO$6:BO$271,MATCH(totalExpenditure!$A36,gDP!$B$6:$B$271))=0,"",INDEX([2]pivotTable!AZ$3:AZ$308,MATCH(totalExpenditure!$A36,[2]pivotTable!$A$3:$A$308,0))/100*INDEX(gDP!BO$6:BO$271,MATCH(totalExpenditure!$A36,gDP!$B$6:$B$271)))</f>
        <v>#N/A</v>
      </c>
      <c r="BA36" s="77" t="e">
        <f>IF(INDEX([2]pivotTable!B$310:B$615,MATCH(totalExpenditure!$A36,[2]pivotTable!$A$310:$A$615,0))/100*INDEX(gDP!Q$6:Q$271,MATCH(totalExpenditure!$A36,gDP!$B$6:$B$271))=0,"",INDEX([2]pivotTable!B$310:B$615,MATCH(totalExpenditure!$A36,[2]pivotTable!$A$310:$A$615,0))/100*INDEX(gDP!Q$6:Q$271,MATCH(totalExpenditure!$A36,gDP!$B$6:$B$271)))</f>
        <v>#N/A</v>
      </c>
      <c r="BB36" s="77" t="e">
        <f>IF(INDEX([2]pivotTable!C$310:C$615,MATCH(totalExpenditure!$A36,[2]pivotTable!$A$310:$A$615,0))/100*INDEX(gDP!R$6:R$271,MATCH(totalExpenditure!$A36,gDP!$B$6:$B$271))=0,"",INDEX([2]pivotTable!C$310:C$615,MATCH(totalExpenditure!$A36,[2]pivotTable!$A$310:$A$615,0))/100*INDEX(gDP!R$6:R$271,MATCH(totalExpenditure!$A36,gDP!$B$6:$B$271)))</f>
        <v>#N/A</v>
      </c>
      <c r="BC36" s="77" t="e">
        <f>IF(INDEX([2]pivotTable!D$310:D$615,MATCH(totalExpenditure!$A36,[2]pivotTable!$A$310:$A$615,0))/100*INDEX(gDP!S$6:S$271,MATCH(totalExpenditure!$A36,gDP!$B$6:$B$271))=0,"",INDEX([2]pivotTable!D$310:D$615,MATCH(totalExpenditure!$A36,[2]pivotTable!$A$310:$A$615,0))/100*INDEX(gDP!S$6:S$271,MATCH(totalExpenditure!$A36,gDP!$B$6:$B$271)))</f>
        <v>#N/A</v>
      </c>
      <c r="BD36" s="77" t="e">
        <f>IF(INDEX([2]pivotTable!E$310:E$615,MATCH(totalExpenditure!$A36,[2]pivotTable!$A$310:$A$615,0))/100*INDEX(gDP!T$6:T$271,MATCH(totalExpenditure!$A36,gDP!$B$6:$B$271))=0,"",INDEX([2]pivotTable!E$310:E$615,MATCH(totalExpenditure!$A36,[2]pivotTable!$A$310:$A$615,0))/100*INDEX(gDP!T$6:T$271,MATCH(totalExpenditure!$A36,gDP!$B$6:$B$271)))</f>
        <v>#N/A</v>
      </c>
      <c r="BE36" s="77" t="e">
        <f>IF(INDEX([2]pivotTable!F$310:F$615,MATCH(totalExpenditure!$A36,[2]pivotTable!$A$310:$A$615,0))/100*INDEX(gDP!U$6:U$271,MATCH(totalExpenditure!$A36,gDP!$B$6:$B$271))=0,"",INDEX([2]pivotTable!F$310:F$615,MATCH(totalExpenditure!$A36,[2]pivotTable!$A$310:$A$615,0))/100*INDEX(gDP!U$6:U$271,MATCH(totalExpenditure!$A36,gDP!$B$6:$B$271)))</f>
        <v>#N/A</v>
      </c>
      <c r="BF36" s="77" t="e">
        <f>IF(INDEX([2]pivotTable!G$310:G$615,MATCH(totalExpenditure!$A36,[2]pivotTable!$A$310:$A$615,0))/100*INDEX(gDP!V$6:V$271,MATCH(totalExpenditure!$A36,gDP!$B$6:$B$271))=0,"",INDEX([2]pivotTable!G$310:G$615,MATCH(totalExpenditure!$A36,[2]pivotTable!$A$310:$A$615,0))/100*INDEX(gDP!V$6:V$271,MATCH(totalExpenditure!$A36,gDP!$B$6:$B$271)))</f>
        <v>#N/A</v>
      </c>
      <c r="BG36" s="77" t="e">
        <f>IF(INDEX([2]pivotTable!H$310:H$615,MATCH(totalExpenditure!$A36,[2]pivotTable!$A$310:$A$615,0))/100*INDEX(gDP!W$6:W$271,MATCH(totalExpenditure!$A36,gDP!$B$6:$B$271))=0,"",INDEX([2]pivotTable!H$310:H$615,MATCH(totalExpenditure!$A36,[2]pivotTable!$A$310:$A$615,0))/100*INDEX(gDP!W$6:W$271,MATCH(totalExpenditure!$A36,gDP!$B$6:$B$271)))</f>
        <v>#N/A</v>
      </c>
      <c r="BH36" s="77" t="e">
        <f>IF(INDEX([2]pivotTable!I$310:I$615,MATCH(totalExpenditure!$A36,[2]pivotTable!$A$310:$A$615,0))/100*INDEX(gDP!X$6:X$271,MATCH(totalExpenditure!$A36,gDP!$B$6:$B$271))=0,"",INDEX([2]pivotTable!I$310:I$615,MATCH(totalExpenditure!$A36,[2]pivotTable!$A$310:$A$615,0))/100*INDEX(gDP!X$6:X$271,MATCH(totalExpenditure!$A36,gDP!$B$6:$B$271)))</f>
        <v>#N/A</v>
      </c>
      <c r="BI36" s="77" t="e">
        <f>IF(INDEX([2]pivotTable!J$310:J$615,MATCH(totalExpenditure!$A36,[2]pivotTable!$A$310:$A$615,0))/100*INDEX(gDP!Y$6:Y$271,MATCH(totalExpenditure!$A36,gDP!$B$6:$B$271))=0,"",INDEX([2]pivotTable!J$310:J$615,MATCH(totalExpenditure!$A36,[2]pivotTable!$A$310:$A$615,0))/100*INDEX(gDP!Y$6:Y$271,MATCH(totalExpenditure!$A36,gDP!$B$6:$B$271)))</f>
        <v>#N/A</v>
      </c>
      <c r="BJ36" s="77" t="e">
        <f>IF(INDEX([2]pivotTable!K$310:K$615,MATCH(totalExpenditure!$A36,[2]pivotTable!$A$310:$A$615,0))/100*INDEX(gDP!Z$6:Z$271,MATCH(totalExpenditure!$A36,gDP!$B$6:$B$271))=0,"",INDEX([2]pivotTable!K$310:K$615,MATCH(totalExpenditure!$A36,[2]pivotTable!$A$310:$A$615,0))/100*INDEX(gDP!Z$6:Z$271,MATCH(totalExpenditure!$A36,gDP!$B$6:$B$271)))</f>
        <v>#N/A</v>
      </c>
      <c r="BK36" s="77" t="e">
        <f>IF(INDEX([2]pivotTable!L$310:L$615,MATCH(totalExpenditure!$A36,[2]pivotTable!$A$310:$A$615,0))/100*INDEX(gDP!AA$6:AA$271,MATCH(totalExpenditure!$A36,gDP!$B$6:$B$271))=0,"",INDEX([2]pivotTable!L$310:L$615,MATCH(totalExpenditure!$A36,[2]pivotTable!$A$310:$A$615,0))/100*INDEX(gDP!AA$6:AA$271,MATCH(totalExpenditure!$A36,gDP!$B$6:$B$271)))</f>
        <v>#N/A</v>
      </c>
      <c r="BL36" s="77" t="e">
        <f>IF(INDEX([2]pivotTable!M$310:M$615,MATCH(totalExpenditure!$A36,[2]pivotTable!$A$310:$A$615,0))/100*INDEX(gDP!AB$6:AB$271,MATCH(totalExpenditure!$A36,gDP!$B$6:$B$271))=0,"",INDEX([2]pivotTable!M$310:M$615,MATCH(totalExpenditure!$A36,[2]pivotTable!$A$310:$A$615,0))/100*INDEX(gDP!AB$6:AB$271,MATCH(totalExpenditure!$A36,gDP!$B$6:$B$271)))</f>
        <v>#N/A</v>
      </c>
      <c r="BM36" s="77" t="e">
        <f>IF(INDEX([2]pivotTable!N$310:N$615,MATCH(totalExpenditure!$A36,[2]pivotTable!$A$310:$A$615,0))/100*INDEX(gDP!AC$6:AC$271,MATCH(totalExpenditure!$A36,gDP!$B$6:$B$271))=0,"",INDEX([2]pivotTable!N$310:N$615,MATCH(totalExpenditure!$A36,[2]pivotTable!$A$310:$A$615,0))/100*INDEX(gDP!AC$6:AC$271,MATCH(totalExpenditure!$A36,gDP!$B$6:$B$271)))</f>
        <v>#N/A</v>
      </c>
      <c r="BN36" s="77" t="e">
        <f>IF(INDEX([2]pivotTable!O$310:O$615,MATCH(totalExpenditure!$A36,[2]pivotTable!$A$310:$A$615,0))/100*INDEX(gDP!AD$6:AD$271,MATCH(totalExpenditure!$A36,gDP!$B$6:$B$271))=0,"",INDEX([2]pivotTable!O$310:O$615,MATCH(totalExpenditure!$A36,[2]pivotTable!$A$310:$A$615,0))/100*INDEX(gDP!AD$6:AD$271,MATCH(totalExpenditure!$A36,gDP!$B$6:$B$271)))</f>
        <v>#N/A</v>
      </c>
      <c r="BO36" s="77" t="e">
        <f>IF(INDEX([2]pivotTable!P$310:P$615,MATCH(totalExpenditure!$A36,[2]pivotTable!$A$310:$A$615,0))/100*INDEX(gDP!AE$6:AE$271,MATCH(totalExpenditure!$A36,gDP!$B$6:$B$271))=0,"",INDEX([2]pivotTable!P$310:P$615,MATCH(totalExpenditure!$A36,[2]pivotTable!$A$310:$A$615,0))/100*INDEX(gDP!AE$6:AE$271,MATCH(totalExpenditure!$A36,gDP!$B$6:$B$271)))</f>
        <v>#N/A</v>
      </c>
      <c r="BP36" s="77" t="e">
        <f>IF(INDEX([2]pivotTable!Q$310:Q$615,MATCH(totalExpenditure!$A36,[2]pivotTable!$A$310:$A$615,0))/100*INDEX(gDP!AF$6:AF$271,MATCH(totalExpenditure!$A36,gDP!$B$6:$B$271))=0,"",INDEX([2]pivotTable!Q$310:Q$615,MATCH(totalExpenditure!$A36,[2]pivotTable!$A$310:$A$615,0))/100*INDEX(gDP!AF$6:AF$271,MATCH(totalExpenditure!$A36,gDP!$B$6:$B$271)))</f>
        <v>#N/A</v>
      </c>
      <c r="BQ36" s="77" t="e">
        <f>IF(INDEX([2]pivotTable!R$310:R$615,MATCH(totalExpenditure!$A36,[2]pivotTable!$A$310:$A$615,0))/100*INDEX(gDP!AG$6:AG$271,MATCH(totalExpenditure!$A36,gDP!$B$6:$B$271))=0,"",INDEX([2]pivotTable!R$310:R$615,MATCH(totalExpenditure!$A36,[2]pivotTable!$A$310:$A$615,0))/100*INDEX(gDP!AG$6:AG$271,MATCH(totalExpenditure!$A36,gDP!$B$6:$B$271)))</f>
        <v>#N/A</v>
      </c>
      <c r="BR36" s="77" t="e">
        <f>IF(INDEX([2]pivotTable!S$310:S$615,MATCH(totalExpenditure!$A36,[2]pivotTable!$A$310:$A$615,0))/100*INDEX(gDP!AH$6:AH$271,MATCH(totalExpenditure!$A36,gDP!$B$6:$B$271))=0,"",INDEX([2]pivotTable!S$310:S$615,MATCH(totalExpenditure!$A36,[2]pivotTable!$A$310:$A$615,0))/100*INDEX(gDP!AH$6:AH$271,MATCH(totalExpenditure!$A36,gDP!$B$6:$B$271)))</f>
        <v>#N/A</v>
      </c>
      <c r="BS36" s="77" t="e">
        <f>IF(INDEX([2]pivotTable!T$310:T$615,MATCH(totalExpenditure!$A36,[2]pivotTable!$A$310:$A$615,0))/100*INDEX(gDP!AI$6:AI$271,MATCH(totalExpenditure!$A36,gDP!$B$6:$B$271))=0,"",INDEX([2]pivotTable!T$310:T$615,MATCH(totalExpenditure!$A36,[2]pivotTable!$A$310:$A$615,0))/100*INDEX(gDP!AI$6:AI$271,MATCH(totalExpenditure!$A36,gDP!$B$6:$B$271)))</f>
        <v>#N/A</v>
      </c>
      <c r="BT36" s="77" t="e">
        <f>IF(INDEX([2]pivotTable!U$310:U$615,MATCH(totalExpenditure!$A36,[2]pivotTable!$A$310:$A$615,0))/100*INDEX(gDP!AJ$6:AJ$271,MATCH(totalExpenditure!$A36,gDP!$B$6:$B$271))=0,"",INDEX([2]pivotTable!U$310:U$615,MATCH(totalExpenditure!$A36,[2]pivotTable!$A$310:$A$615,0))/100*INDEX(gDP!AJ$6:AJ$271,MATCH(totalExpenditure!$A36,gDP!$B$6:$B$271)))</f>
        <v>#N/A</v>
      </c>
      <c r="BU36" s="77" t="e">
        <f>IF(INDEX([2]pivotTable!V$310:V$615,MATCH(totalExpenditure!$A36,[2]pivotTable!$A$310:$A$615,0))/100*INDEX(gDP!AK$6:AK$271,MATCH(totalExpenditure!$A36,gDP!$B$6:$B$271))=0,"",INDEX([2]pivotTable!V$310:V$615,MATCH(totalExpenditure!$A36,[2]pivotTable!$A$310:$A$615,0))/100*INDEX(gDP!AK$6:AK$271,MATCH(totalExpenditure!$A36,gDP!$B$6:$B$271)))</f>
        <v>#N/A</v>
      </c>
      <c r="BV36" s="77" t="e">
        <f>IF(INDEX([2]pivotTable!W$310:W$615,MATCH(totalExpenditure!$A36,[2]pivotTable!$A$310:$A$615,0))/100*INDEX(gDP!AL$6:AL$271,MATCH(totalExpenditure!$A36,gDP!$B$6:$B$271))=0,"",INDEX([2]pivotTable!W$310:W$615,MATCH(totalExpenditure!$A36,[2]pivotTable!$A$310:$A$615,0))/100*INDEX(gDP!AL$6:AL$271,MATCH(totalExpenditure!$A36,gDP!$B$6:$B$271)))</f>
        <v>#N/A</v>
      </c>
      <c r="BW36" s="77" t="e">
        <f>IF(INDEX([2]pivotTable!X$310:X$615,MATCH(totalExpenditure!$A36,[2]pivotTable!$A$310:$A$615,0))/100*INDEX(gDP!AM$6:AM$271,MATCH(totalExpenditure!$A36,gDP!$B$6:$B$271))=0,"",INDEX([2]pivotTable!X$310:X$615,MATCH(totalExpenditure!$A36,[2]pivotTable!$A$310:$A$615,0))/100*INDEX(gDP!AM$6:AM$271,MATCH(totalExpenditure!$A36,gDP!$B$6:$B$271)))</f>
        <v>#N/A</v>
      </c>
      <c r="BX36" s="77" t="e">
        <f>IF(INDEX([2]pivotTable!Y$310:Y$615,MATCH(totalExpenditure!$A36,[2]pivotTable!$A$310:$A$615,0))/100*INDEX(gDP!AN$6:AN$271,MATCH(totalExpenditure!$A36,gDP!$B$6:$B$271))=0,"",INDEX([2]pivotTable!Y$310:Y$615,MATCH(totalExpenditure!$A36,[2]pivotTable!$A$310:$A$615,0))/100*INDEX(gDP!AN$6:AN$271,MATCH(totalExpenditure!$A36,gDP!$B$6:$B$271)))</f>
        <v>#N/A</v>
      </c>
      <c r="BY36" s="77" t="e">
        <f>IF(INDEX([2]pivotTable!Z$310:Z$615,MATCH(totalExpenditure!$A36,[2]pivotTable!$A$310:$A$615,0))/100*INDEX(gDP!AO$6:AO$271,MATCH(totalExpenditure!$A36,gDP!$B$6:$B$271))=0,"",INDEX([2]pivotTable!Z$310:Z$615,MATCH(totalExpenditure!$A36,[2]pivotTable!$A$310:$A$615,0))/100*INDEX(gDP!AO$6:AO$271,MATCH(totalExpenditure!$A36,gDP!$B$6:$B$271)))</f>
        <v>#N/A</v>
      </c>
      <c r="BZ36" s="77" t="e">
        <f>IF(INDEX([2]pivotTable!AA$310:AA$615,MATCH(totalExpenditure!$A36,[2]pivotTable!$A$310:$A$615,0))/100*INDEX(gDP!AP$6:AP$271,MATCH(totalExpenditure!$A36,gDP!$B$6:$B$271))=0,"",INDEX([2]pivotTable!AA$310:AA$615,MATCH(totalExpenditure!$A36,[2]pivotTable!$A$310:$A$615,0))/100*INDEX(gDP!AP$6:AP$271,MATCH(totalExpenditure!$A36,gDP!$B$6:$B$271)))</f>
        <v>#N/A</v>
      </c>
      <c r="CA36" s="77" t="e">
        <f>IF(INDEX([2]pivotTable!AB$310:AB$615,MATCH(totalExpenditure!$A36,[2]pivotTable!$A$310:$A$615,0))/100*INDEX(gDP!AQ$6:AQ$271,MATCH(totalExpenditure!$A36,gDP!$B$6:$B$271))=0,"",INDEX([2]pivotTable!AB$310:AB$615,MATCH(totalExpenditure!$A36,[2]pivotTable!$A$310:$A$615,0))/100*INDEX(gDP!AQ$6:AQ$271,MATCH(totalExpenditure!$A36,gDP!$B$6:$B$271)))</f>
        <v>#N/A</v>
      </c>
      <c r="CB36" s="77" t="e">
        <f>IF(INDEX([2]pivotTable!AC$310:AC$615,MATCH(totalExpenditure!$A36,[2]pivotTable!$A$310:$A$615,0))/100*INDEX(gDP!AR$6:AR$271,MATCH(totalExpenditure!$A36,gDP!$B$6:$B$271))=0,"",INDEX([2]pivotTable!AC$310:AC$615,MATCH(totalExpenditure!$A36,[2]pivotTable!$A$310:$A$615,0))/100*INDEX(gDP!AR$6:AR$271,MATCH(totalExpenditure!$A36,gDP!$B$6:$B$271)))</f>
        <v>#N/A</v>
      </c>
      <c r="CC36" s="77" t="e">
        <f>IF(INDEX([2]pivotTable!AD$310:AD$615,MATCH(totalExpenditure!$A36,[2]pivotTable!$A$310:$A$615,0))/100*INDEX(gDP!AS$6:AS$271,MATCH(totalExpenditure!$A36,gDP!$B$6:$B$271))=0,"",INDEX([2]pivotTable!AD$310:AD$615,MATCH(totalExpenditure!$A36,[2]pivotTable!$A$310:$A$615,0))/100*INDEX(gDP!AS$6:AS$271,MATCH(totalExpenditure!$A36,gDP!$B$6:$B$271)))</f>
        <v>#N/A</v>
      </c>
      <c r="CD36" s="77" t="e">
        <f>IF(INDEX([2]pivotTable!AE$310:AE$615,MATCH(totalExpenditure!$A36,[2]pivotTable!$A$310:$A$615,0))/100*INDEX(gDP!AT$6:AT$271,MATCH(totalExpenditure!$A36,gDP!$B$6:$B$271))=0,"",INDEX([2]pivotTable!AE$310:AE$615,MATCH(totalExpenditure!$A36,[2]pivotTable!$A$310:$A$615,0))/100*INDEX(gDP!AT$6:AT$271,MATCH(totalExpenditure!$A36,gDP!$B$6:$B$271)))</f>
        <v>#N/A</v>
      </c>
      <c r="CE36" s="77" t="e">
        <f>IF(INDEX([2]pivotTable!AF$310:AF$615,MATCH(totalExpenditure!$A36,[2]pivotTable!$A$310:$A$615,0))/100*INDEX(gDP!AU$6:AU$271,MATCH(totalExpenditure!$A36,gDP!$B$6:$B$271))=0,"",INDEX([2]pivotTable!AF$310:AF$615,MATCH(totalExpenditure!$A36,[2]pivotTable!$A$310:$A$615,0))/100*INDEX(gDP!AU$6:AU$271,MATCH(totalExpenditure!$A36,gDP!$B$6:$B$271)))</f>
        <v>#N/A</v>
      </c>
      <c r="CF36" s="77" t="e">
        <f>IF(INDEX([2]pivotTable!AG$310:AG$615,MATCH(totalExpenditure!$A36,[2]pivotTable!$A$310:$A$615,0))/100*INDEX(gDP!AV$6:AV$271,MATCH(totalExpenditure!$A36,gDP!$B$6:$B$271))=0,"",INDEX([2]pivotTable!AG$310:AG$615,MATCH(totalExpenditure!$A36,[2]pivotTable!$A$310:$A$615,0))/100*INDEX(gDP!AV$6:AV$271,MATCH(totalExpenditure!$A36,gDP!$B$6:$B$271)))</f>
        <v>#N/A</v>
      </c>
      <c r="CG36" s="77" t="e">
        <f>IF(INDEX([2]pivotTable!AH$310:AH$615,MATCH(totalExpenditure!$A36,[2]pivotTable!$A$310:$A$615,0))/100*INDEX(gDP!AW$6:AW$271,MATCH(totalExpenditure!$A36,gDP!$B$6:$B$271))=0,"",INDEX([2]pivotTable!AH$310:AH$615,MATCH(totalExpenditure!$A36,[2]pivotTable!$A$310:$A$615,0))/100*INDEX(gDP!AW$6:AW$271,MATCH(totalExpenditure!$A36,gDP!$B$6:$B$271)))</f>
        <v>#N/A</v>
      </c>
      <c r="CH36" s="77" t="e">
        <f>IF(INDEX([2]pivotTable!AI$310:AI$615,MATCH(totalExpenditure!$A36,[2]pivotTable!$A$310:$A$615,0))/100*INDEX(gDP!AX$6:AX$271,MATCH(totalExpenditure!$A36,gDP!$B$6:$B$271))=0,"",INDEX([2]pivotTable!AI$310:AI$615,MATCH(totalExpenditure!$A36,[2]pivotTable!$A$310:$A$615,0))/100*INDEX(gDP!AX$6:AX$271,MATCH(totalExpenditure!$A36,gDP!$B$6:$B$271)))</f>
        <v>#N/A</v>
      </c>
      <c r="CI36" s="77" t="e">
        <f>IF(INDEX([2]pivotTable!AJ$310:AJ$615,MATCH(totalExpenditure!$A36,[2]pivotTable!$A$310:$A$615,0))/100*INDEX(gDP!AY$6:AY$271,MATCH(totalExpenditure!$A36,gDP!$B$6:$B$271))=0,"",INDEX([2]pivotTable!AJ$310:AJ$615,MATCH(totalExpenditure!$A36,[2]pivotTable!$A$310:$A$615,0))/100*INDEX(gDP!AY$6:AY$271,MATCH(totalExpenditure!$A36,gDP!$B$6:$B$271)))</f>
        <v>#N/A</v>
      </c>
      <c r="CJ36" s="77" t="e">
        <f>IF(INDEX([2]pivotTable!AK$310:AK$615,MATCH(totalExpenditure!$A36,[2]pivotTable!$A$310:$A$615,0))/100*INDEX(gDP!AZ$6:AZ$271,MATCH(totalExpenditure!$A36,gDP!$B$6:$B$271))=0,"",INDEX([2]pivotTable!AK$310:AK$615,MATCH(totalExpenditure!$A36,[2]pivotTable!$A$310:$A$615,0))/100*INDEX(gDP!AZ$6:AZ$271,MATCH(totalExpenditure!$A36,gDP!$B$6:$B$271)))</f>
        <v>#N/A</v>
      </c>
      <c r="CK36" s="77" t="e">
        <f>IF(INDEX([2]pivotTable!AL$310:AL$615,MATCH(totalExpenditure!$A36,[2]pivotTable!$A$310:$A$615,0))/100*INDEX(gDP!BA$6:BA$271,MATCH(totalExpenditure!$A36,gDP!$B$6:$B$271))=0,"",INDEX([2]pivotTable!AL$310:AL$615,MATCH(totalExpenditure!$A36,[2]pivotTable!$A$310:$A$615,0))/100*INDEX(gDP!BA$6:BA$271,MATCH(totalExpenditure!$A36,gDP!$B$6:$B$271)))</f>
        <v>#N/A</v>
      </c>
      <c r="CL36" s="77" t="e">
        <f>IF(INDEX([2]pivotTable!AM$310:AM$615,MATCH(totalExpenditure!$A36,[2]pivotTable!$A$310:$A$615,0))/100*INDEX(gDP!BB$6:BB$271,MATCH(totalExpenditure!$A36,gDP!$B$6:$B$271))=0,"",INDEX([2]pivotTable!AM$310:AM$615,MATCH(totalExpenditure!$A36,[2]pivotTable!$A$310:$A$615,0))/100*INDEX(gDP!BB$6:BB$271,MATCH(totalExpenditure!$A36,gDP!$B$6:$B$271)))</f>
        <v>#N/A</v>
      </c>
      <c r="CM36" s="77" t="e">
        <f>IF(INDEX([2]pivotTable!AN$310:AN$615,MATCH(totalExpenditure!$A36,[2]pivotTable!$A$310:$A$615,0))/100*INDEX(gDP!BC$6:BC$271,MATCH(totalExpenditure!$A36,gDP!$B$6:$B$271))=0,"",INDEX([2]pivotTable!AN$310:AN$615,MATCH(totalExpenditure!$A36,[2]pivotTable!$A$310:$A$615,0))/100*INDEX(gDP!BC$6:BC$271,MATCH(totalExpenditure!$A36,gDP!$B$6:$B$271)))</f>
        <v>#N/A</v>
      </c>
      <c r="CN36" s="77" t="e">
        <f>IF(INDEX([2]pivotTable!AO$310:AO$615,MATCH(totalExpenditure!$A36,[2]pivotTable!$A$310:$A$615,0))/100*INDEX(gDP!BD$6:BD$271,MATCH(totalExpenditure!$A36,gDP!$B$6:$B$271))=0,"",INDEX([2]pivotTable!AO$310:AO$615,MATCH(totalExpenditure!$A36,[2]pivotTable!$A$310:$A$615,0))/100*INDEX(gDP!BD$6:BD$271,MATCH(totalExpenditure!$A36,gDP!$B$6:$B$271)))</f>
        <v>#N/A</v>
      </c>
      <c r="CO36" s="77" t="e">
        <f>IF(INDEX([2]pivotTable!AP$310:AP$615,MATCH(totalExpenditure!$A36,[2]pivotTable!$A$310:$A$615,0))/100*INDEX(gDP!BE$6:BE$271,MATCH(totalExpenditure!$A36,gDP!$B$6:$B$271))=0,"",INDEX([2]pivotTable!AP$310:AP$615,MATCH(totalExpenditure!$A36,[2]pivotTable!$A$310:$A$615,0))/100*INDEX(gDP!BE$6:BE$271,MATCH(totalExpenditure!$A36,gDP!$B$6:$B$271)))</f>
        <v>#N/A</v>
      </c>
      <c r="CP36" s="77" t="e">
        <f>IF(INDEX([2]pivotTable!AQ$310:AQ$615,MATCH(totalExpenditure!$A36,[2]pivotTable!$A$310:$A$615,0))/100*INDEX(gDP!BF$6:BF$271,MATCH(totalExpenditure!$A36,gDP!$B$6:$B$271))=0,"",INDEX([2]pivotTable!AQ$310:AQ$615,MATCH(totalExpenditure!$A36,[2]pivotTable!$A$310:$A$615,0))/100*INDEX(gDP!BF$6:BF$271,MATCH(totalExpenditure!$A36,gDP!$B$6:$B$271)))</f>
        <v>#N/A</v>
      </c>
      <c r="CQ36" s="77" t="e">
        <f>IF(INDEX([2]pivotTable!AR$310:AR$615,MATCH(totalExpenditure!$A36,[2]pivotTable!$A$310:$A$615,0))/100*INDEX(gDP!BG$6:BG$271,MATCH(totalExpenditure!$A36,gDP!$B$6:$B$271))=0,"",INDEX([2]pivotTable!AR$310:AR$615,MATCH(totalExpenditure!$A36,[2]pivotTable!$A$310:$A$615,0))/100*INDEX(gDP!BG$6:BG$271,MATCH(totalExpenditure!$A36,gDP!$B$6:$B$271)))</f>
        <v>#N/A</v>
      </c>
      <c r="CR36" s="77" t="e">
        <f>IF(INDEX([2]pivotTable!AS$310:AS$615,MATCH(totalExpenditure!$A36,[2]pivotTable!$A$310:$A$615,0))/100*INDEX(gDP!BH$6:BH$271,MATCH(totalExpenditure!$A36,gDP!$B$6:$B$271))=0,"",INDEX([2]pivotTable!AS$310:AS$615,MATCH(totalExpenditure!$A36,[2]pivotTable!$A$310:$A$615,0))/100*INDEX(gDP!BH$6:BH$271,MATCH(totalExpenditure!$A36,gDP!$B$6:$B$271)))</f>
        <v>#N/A</v>
      </c>
      <c r="CS36" s="77" t="e">
        <f>IF(INDEX([2]pivotTable!AT$310:AT$615,MATCH(totalExpenditure!$A36,[2]pivotTable!$A$310:$A$615,0))/100*INDEX(gDP!BI$6:BI$271,MATCH(totalExpenditure!$A36,gDP!$B$6:$B$271))=0,"",INDEX([2]pivotTable!AT$310:AT$615,MATCH(totalExpenditure!$A36,[2]pivotTable!$A$310:$A$615,0))/100*INDEX(gDP!BI$6:BI$271,MATCH(totalExpenditure!$A36,gDP!$B$6:$B$271)))</f>
        <v>#N/A</v>
      </c>
      <c r="CT36" s="77" t="e">
        <f>IF(INDEX([2]pivotTable!AU$310:AU$615,MATCH(totalExpenditure!$A36,[2]pivotTable!$A$310:$A$615,0))/100*INDEX(gDP!BJ$6:BJ$271,MATCH(totalExpenditure!$A36,gDP!$B$6:$B$271))=0,"",INDEX([2]pivotTable!AU$310:AU$615,MATCH(totalExpenditure!$A36,[2]pivotTable!$A$310:$A$615,0))/100*INDEX(gDP!BJ$6:BJ$271,MATCH(totalExpenditure!$A36,gDP!$B$6:$B$271)))</f>
        <v>#N/A</v>
      </c>
      <c r="CU36" s="77" t="e">
        <f>IF(INDEX([2]pivotTable!AV$310:AV$615,MATCH(totalExpenditure!$A36,[2]pivotTable!$A$310:$A$615,0))/100*INDEX(gDP!BK$6:BK$271,MATCH(totalExpenditure!$A36,gDP!$B$6:$B$271))=0,"",INDEX([2]pivotTable!AV$310:AV$615,MATCH(totalExpenditure!$A36,[2]pivotTable!$A$310:$A$615,0))/100*INDEX(gDP!BK$6:BK$271,MATCH(totalExpenditure!$A36,gDP!$B$6:$B$271)))</f>
        <v>#N/A</v>
      </c>
      <c r="CV36" s="77" t="e">
        <f>IF(INDEX([2]pivotTable!AW$310:AW$615,MATCH(totalExpenditure!$A36,[2]pivotTable!$A$310:$A$615,0))/100*INDEX(gDP!BL$6:BL$271,MATCH(totalExpenditure!$A36,gDP!$B$6:$B$271))=0,"",INDEX([2]pivotTable!AW$310:AW$615,MATCH(totalExpenditure!$A36,[2]pivotTable!$A$310:$A$615,0))/100*INDEX(gDP!BL$6:BL$271,MATCH(totalExpenditure!$A36,gDP!$B$6:$B$271)))</f>
        <v>#N/A</v>
      </c>
      <c r="CW36" s="77" t="e">
        <f>IF(INDEX([2]pivotTable!AX$310:AX$615,MATCH(totalExpenditure!$A36,[2]pivotTable!$A$310:$A$615,0))/100*INDEX(gDP!BM$6:BM$271,MATCH(totalExpenditure!$A36,gDP!$B$6:$B$271))=0,"",INDEX([2]pivotTable!AX$310:AX$615,MATCH(totalExpenditure!$A36,[2]pivotTable!$A$310:$A$615,0))/100*INDEX(gDP!BM$6:BM$271,MATCH(totalExpenditure!$A36,gDP!$B$6:$B$271)))</f>
        <v>#N/A</v>
      </c>
      <c r="CX36" s="77" t="e">
        <f>IF(INDEX([2]pivotTable!AY$310:AY$615,MATCH(totalExpenditure!$A36,[2]pivotTable!$A$310:$A$615,0))/100*INDEX(gDP!BN$6:BN$271,MATCH(totalExpenditure!$A36,gDP!$B$6:$B$271))=0,"",INDEX([2]pivotTable!AY$310:AY$615,MATCH(totalExpenditure!$A36,[2]pivotTable!$A$310:$A$615,0))/100*INDEX(gDP!BN$6:BN$271,MATCH(totalExpenditure!$A36,gDP!$B$6:$B$271)))</f>
        <v>#N/A</v>
      </c>
      <c r="CY36" s="77" t="e">
        <f>IF(INDEX([2]pivotTable!AZ$310:AZ$615,MATCH(totalExpenditure!$A36,[2]pivotTable!$A$310:$A$615,0))/100*INDEX(gDP!BO$6:BO$271,MATCH(totalExpenditure!$A36,gDP!$B$6:$B$271))=0,"",INDEX([2]pivotTable!AZ$310:AZ$615,MATCH(totalExpenditure!$A36,[2]pivotTable!$A$310:$A$615,0))/100*INDEX(gDP!BO$6:BO$271,MATCH(totalExpenditure!$A36,gDP!$B$6:$B$271)))</f>
        <v>#N/A</v>
      </c>
      <c r="CZ36" s="77" t="e">
        <f>IF(B36="","",IF(BA36="","",B36-B36+INDEX(gDP!Q$6:Q$271,MATCH(totalExpenditure!$A36,gDP!$B$6:$B$271))))</f>
        <v>#N/A</v>
      </c>
      <c r="DA36" s="77" t="e">
        <f>IF(C36="","",IF(BB36="","",C36-C36+INDEX(gDP!R$6:R$271,MATCH(totalExpenditure!$A36,gDP!$B$6:$B$271))))</f>
        <v>#N/A</v>
      </c>
      <c r="DB36" s="77" t="e">
        <f>IF(D36="","",IF(BC36="","",D36-D36+INDEX(gDP!S$6:S$271,MATCH(totalExpenditure!$A36,gDP!$B$6:$B$271))))</f>
        <v>#N/A</v>
      </c>
      <c r="DC36" s="77" t="e">
        <f>IF(E36="","",IF(BD36="","",E36-E36+INDEX(gDP!T$6:T$271,MATCH(totalExpenditure!$A36,gDP!$B$6:$B$271))))</f>
        <v>#N/A</v>
      </c>
      <c r="DD36" s="77" t="e">
        <f>IF(F36="","",IF(BE36="","",F36-F36+INDEX(gDP!U$6:U$271,MATCH(totalExpenditure!$A36,gDP!$B$6:$B$271))))</f>
        <v>#N/A</v>
      </c>
      <c r="DE36" s="77" t="e">
        <f>IF(G36="","",IF(BF36="","",G36-G36+INDEX(gDP!V$6:V$271,MATCH(totalExpenditure!$A36,gDP!$B$6:$B$271))))</f>
        <v>#N/A</v>
      </c>
      <c r="DF36" s="77" t="e">
        <f>IF(H36="","",IF(BG36="","",H36-H36+INDEX(gDP!W$6:W$271,MATCH(totalExpenditure!$A36,gDP!$B$6:$B$271))))</f>
        <v>#N/A</v>
      </c>
      <c r="DG36" s="77" t="e">
        <f>IF(I36="","",IF(BH36="","",I36-I36+INDEX(gDP!X$6:X$271,MATCH(totalExpenditure!$A36,gDP!$B$6:$B$271))))</f>
        <v>#N/A</v>
      </c>
      <c r="DH36" s="77" t="e">
        <f>IF(J36="","",IF(BI36="","",J36-J36+INDEX(gDP!Y$6:Y$271,MATCH(totalExpenditure!$A36,gDP!$B$6:$B$271))))</f>
        <v>#N/A</v>
      </c>
      <c r="DI36" s="77" t="e">
        <f>IF(K36="","",IF(BJ36="","",K36-K36+INDEX(gDP!Z$6:Z$271,MATCH(totalExpenditure!$A36,gDP!$B$6:$B$271))))</f>
        <v>#N/A</v>
      </c>
      <c r="DJ36" s="77" t="e">
        <f>IF(L36="","",IF(BK36="","",L36-L36+INDEX(gDP!AA$6:AA$271,MATCH(totalExpenditure!$A36,gDP!$B$6:$B$271))))</f>
        <v>#N/A</v>
      </c>
      <c r="DK36" s="77" t="e">
        <f>IF(M36="","",IF(BL36="","",M36-M36+INDEX(gDP!AB$6:AB$271,MATCH(totalExpenditure!$A36,gDP!$B$6:$B$271))))</f>
        <v>#N/A</v>
      </c>
      <c r="DL36" s="77" t="e">
        <f>IF(N36="","",IF(BM36="","",N36-N36+INDEX(gDP!AC$6:AC$271,MATCH(totalExpenditure!$A36,gDP!$B$6:$B$271))))</f>
        <v>#N/A</v>
      </c>
      <c r="DM36" s="77" t="e">
        <f>IF(O36="","",IF(BN36="","",O36-O36+INDEX(gDP!AD$6:AD$271,MATCH(totalExpenditure!$A36,gDP!$B$6:$B$271))))</f>
        <v>#N/A</v>
      </c>
      <c r="DN36" s="77" t="e">
        <f>IF(P36="","",IF(BO36="","",P36-P36+INDEX(gDP!AE$6:AE$271,MATCH(totalExpenditure!$A36,gDP!$B$6:$B$271))))</f>
        <v>#N/A</v>
      </c>
      <c r="DO36" s="77" t="e">
        <f>IF(Q36="","",IF(BP36="","",Q36-Q36+INDEX(gDP!AF$6:AF$271,MATCH(totalExpenditure!$A36,gDP!$B$6:$B$271))))</f>
        <v>#N/A</v>
      </c>
      <c r="DP36" s="77" t="e">
        <f>IF(R36="","",IF(BQ36="","",R36-R36+INDEX(gDP!AG$6:AG$271,MATCH(totalExpenditure!$A36,gDP!$B$6:$B$271))))</f>
        <v>#N/A</v>
      </c>
      <c r="DQ36" s="77" t="e">
        <f>IF(S36="","",IF(BR36="","",S36-S36+INDEX(gDP!AH$6:AH$271,MATCH(totalExpenditure!$A36,gDP!$B$6:$B$271))))</f>
        <v>#N/A</v>
      </c>
      <c r="DR36" s="77" t="e">
        <f>IF(T36="","",IF(BS36="","",T36-T36+INDEX(gDP!AI$6:AI$271,MATCH(totalExpenditure!$A36,gDP!$B$6:$B$271))))</f>
        <v>#N/A</v>
      </c>
      <c r="DS36" s="77" t="e">
        <f>IF(U36="","",IF(BT36="","",U36-U36+INDEX(gDP!AJ$6:AJ$271,MATCH(totalExpenditure!$A36,gDP!$B$6:$B$271))))</f>
        <v>#N/A</v>
      </c>
      <c r="DT36" s="77" t="e">
        <f>IF(V36="","",IF(BU36="","",V36-V36+INDEX(gDP!AK$6:AK$271,MATCH(totalExpenditure!$A36,gDP!$B$6:$B$271))))</f>
        <v>#N/A</v>
      </c>
      <c r="DU36" s="77" t="e">
        <f>IF(W36="","",IF(BV36="","",W36-W36+INDEX(gDP!AL$6:AL$271,MATCH(totalExpenditure!$A36,gDP!$B$6:$B$271))))</f>
        <v>#N/A</v>
      </c>
      <c r="DV36" s="77" t="e">
        <f>IF(X36="","",IF(BW36="","",X36-X36+INDEX(gDP!AM$6:AM$271,MATCH(totalExpenditure!$A36,gDP!$B$6:$B$271))))</f>
        <v>#N/A</v>
      </c>
      <c r="DW36" s="77" t="e">
        <f>IF(Y36="","",IF(BX36="","",Y36-Y36+INDEX(gDP!AN$6:AN$271,MATCH(totalExpenditure!$A36,gDP!$B$6:$B$271))))</f>
        <v>#N/A</v>
      </c>
      <c r="DX36" s="77" t="e">
        <f>IF(Z36="","",IF(BY36="","",Z36-Z36+INDEX(gDP!AO$6:AO$271,MATCH(totalExpenditure!$A36,gDP!$B$6:$B$271))))</f>
        <v>#N/A</v>
      </c>
      <c r="DY36" s="77" t="e">
        <f>IF(AA36="","",IF(BZ36="","",AA36-AA36+INDEX(gDP!AP$6:AP$271,MATCH(totalExpenditure!$A36,gDP!$B$6:$B$271))))</f>
        <v>#N/A</v>
      </c>
      <c r="DZ36" s="77" t="e">
        <f>IF(AB36="","",IF(CA36="","",AB36-AB36+INDEX(gDP!AQ$6:AQ$271,MATCH(totalExpenditure!$A36,gDP!$B$6:$B$271))))</f>
        <v>#N/A</v>
      </c>
      <c r="EA36" s="77" t="e">
        <f>IF(AC36="","",IF(CB36="","",AC36-AC36+INDEX(gDP!AR$6:AR$271,MATCH(totalExpenditure!$A36,gDP!$B$6:$B$271))))</f>
        <v>#N/A</v>
      </c>
      <c r="EB36" s="77" t="e">
        <f>IF(AD36="","",IF(CC36="","",AD36-AD36+INDEX(gDP!AS$6:AS$271,MATCH(totalExpenditure!$A36,gDP!$B$6:$B$271))))</f>
        <v>#N/A</v>
      </c>
      <c r="EC36" s="77" t="e">
        <f>IF(AE36="","",IF(CD36="","",AE36-AE36+INDEX(gDP!AT$6:AT$271,MATCH(totalExpenditure!$A36,gDP!$B$6:$B$271))))</f>
        <v>#N/A</v>
      </c>
      <c r="ED36" s="77" t="e">
        <f>IF(AF36="","",IF(CE36="","",AF36-AF36+INDEX(gDP!AU$6:AU$271,MATCH(totalExpenditure!$A36,gDP!$B$6:$B$271))))</f>
        <v>#N/A</v>
      </c>
      <c r="EE36" s="77" t="e">
        <f>IF(AG36="","",IF(CF36="","",AG36-AG36+INDEX(gDP!AV$6:AV$271,MATCH(totalExpenditure!$A36,gDP!$B$6:$B$271))))</f>
        <v>#N/A</v>
      </c>
      <c r="EF36" s="77" t="e">
        <f>IF(AH36="","",IF(CG36="","",AH36-AH36+INDEX(gDP!AW$6:AW$271,MATCH(totalExpenditure!$A36,gDP!$B$6:$B$271))))</f>
        <v>#N/A</v>
      </c>
      <c r="EG36" s="77" t="e">
        <f>IF(AI36="","",IF(CH36="","",AI36-AI36+INDEX(gDP!AX$6:AX$271,MATCH(totalExpenditure!$A36,gDP!$B$6:$B$271))))</f>
        <v>#N/A</v>
      </c>
      <c r="EH36" s="77" t="e">
        <f>IF(AJ36="","",IF(CI36="","",AJ36-AJ36+INDEX(gDP!AY$6:AY$271,MATCH(totalExpenditure!$A36,gDP!$B$6:$B$271))))</f>
        <v>#N/A</v>
      </c>
      <c r="EI36" s="77" t="e">
        <f>IF(AK36="","",IF(CJ36="","",AK36-AK36+INDEX(gDP!AZ$6:AZ$271,MATCH(totalExpenditure!$A36,gDP!$B$6:$B$271))))</f>
        <v>#N/A</v>
      </c>
      <c r="EJ36" s="77" t="e">
        <f>IF(AL36="","",IF(CK36="","",AL36-AL36+INDEX(gDP!BA$6:BA$271,MATCH(totalExpenditure!$A36,gDP!$B$6:$B$271))))</f>
        <v>#N/A</v>
      </c>
      <c r="EK36" s="77" t="e">
        <f>IF(AM36="","",IF(CL36="","",AM36-AM36+INDEX(gDP!BB$6:BB$271,MATCH(totalExpenditure!$A36,gDP!$B$6:$B$271))))</f>
        <v>#N/A</v>
      </c>
      <c r="EL36" s="77" t="e">
        <f>IF(AN36="","",IF(CM36="","",AN36-AN36+INDEX(gDP!BC$6:BC$271,MATCH(totalExpenditure!$A36,gDP!$B$6:$B$271))))</f>
        <v>#N/A</v>
      </c>
      <c r="EM36" s="77" t="e">
        <f>IF(AO36="","",IF(CN36="","",AO36-AO36+INDEX(gDP!BD$6:BD$271,MATCH(totalExpenditure!$A36,gDP!$B$6:$B$271))))</f>
        <v>#N/A</v>
      </c>
      <c r="EN36" s="77" t="e">
        <f>IF(AP36="","",IF(CO36="","",AP36-AP36+INDEX(gDP!BE$6:BE$271,MATCH(totalExpenditure!$A36,gDP!$B$6:$B$271))))</f>
        <v>#N/A</v>
      </c>
      <c r="EO36" s="77" t="e">
        <f>IF(AQ36="","",IF(CP36="","",AQ36-AQ36+INDEX(gDP!BF$6:BF$271,MATCH(totalExpenditure!$A36,gDP!$B$6:$B$271))))</f>
        <v>#N/A</v>
      </c>
      <c r="EP36" s="77" t="e">
        <f>IF(AR36="","",IF(CQ36="","",AR36-AR36+INDEX(gDP!BG$6:BG$271,MATCH(totalExpenditure!$A36,gDP!$B$6:$B$271))))</f>
        <v>#N/A</v>
      </c>
      <c r="EQ36" s="77" t="e">
        <f>IF(AS36="","",IF(CR36="","",AS36-AS36+INDEX(gDP!BH$6:BH$271,MATCH(totalExpenditure!$A36,gDP!$B$6:$B$271))))</f>
        <v>#N/A</v>
      </c>
      <c r="ER36" s="77" t="e">
        <f>IF(AT36="","",IF(CS36="","",AT36-AT36+INDEX(gDP!BI$6:BI$271,MATCH(totalExpenditure!$A36,gDP!$B$6:$B$271))))</f>
        <v>#N/A</v>
      </c>
      <c r="ES36" s="77" t="e">
        <f>IF(AU36="","",IF(CT36="","",AU36-AU36+INDEX(gDP!BJ$6:BJ$271,MATCH(totalExpenditure!$A36,gDP!$B$6:$B$271))))</f>
        <v>#N/A</v>
      </c>
      <c r="ET36" s="77" t="e">
        <f>IF(AV36="","",IF(CU36="","",AV36-AV36+INDEX(gDP!BK$6:BK$271,MATCH(totalExpenditure!$A36,gDP!$B$6:$B$271))))</f>
        <v>#N/A</v>
      </c>
      <c r="EU36" s="77" t="e">
        <f>IF(AW36="","",IF(CV36="","",AW36-AW36+INDEX(gDP!BL$6:BL$271,MATCH(totalExpenditure!$A36,gDP!$B$6:$B$271))))</f>
        <v>#N/A</v>
      </c>
      <c r="EV36" s="77" t="e">
        <f>IF(AX36="","",IF(CW36="","",AX36-AX36+INDEX(gDP!BM$6:BM$271,MATCH(totalExpenditure!$A36,gDP!$B$6:$B$271))))</f>
        <v>#N/A</v>
      </c>
      <c r="EW36" s="77" t="e">
        <f>IF(AY36="","",IF(CX36="","",AY36-AY36+INDEX(gDP!BN$6:BN$271,MATCH(totalExpenditure!$A36,gDP!$B$6:$B$271))))</f>
        <v>#N/A</v>
      </c>
      <c r="EX36" s="77" t="e">
        <f>IF(AZ36="","",IF(CY36="","",AZ36-AZ36+INDEX(gDP!BO$6:BO$271,MATCH(totalExpenditure!$A36,gDP!$B$6:$B$271))))</f>
        <v>#N/A</v>
      </c>
    </row>
    <row r="37" spans="1:154" x14ac:dyDescent="0.35">
      <c r="A37" t="s">
        <v>283</v>
      </c>
      <c r="B37" s="77" t="str">
        <f>IF(INDEX([2]pivotTable!B$3:B$308,MATCH(totalExpenditure!$A37,[2]pivotTable!$A$3:$A$308,0))/100*INDEX(gDP!Q$6:Q$271,MATCH(totalExpenditure!$A37,gDP!$B$6:$B$271))=0,"",INDEX([2]pivotTable!B$3:B$308,MATCH(totalExpenditure!$A37,[2]pivotTable!$A$3:$A$308,0))/100*INDEX(gDP!Q$6:Q$271,MATCH(totalExpenditure!$A37,gDP!$B$6:$B$271)))</f>
        <v/>
      </c>
      <c r="C37" s="77" t="str">
        <f>IF(INDEX([2]pivotTable!C$3:C$308,MATCH(totalExpenditure!$A37,[2]pivotTable!$A$3:$A$308,0))/100*INDEX(gDP!R$6:R$271,MATCH(totalExpenditure!$A37,gDP!$B$6:$B$271))=0,"",INDEX([2]pivotTable!C$3:C$308,MATCH(totalExpenditure!$A37,[2]pivotTable!$A$3:$A$308,0))/100*INDEX(gDP!R$6:R$271,MATCH(totalExpenditure!$A37,gDP!$B$6:$B$271)))</f>
        <v/>
      </c>
      <c r="D37" s="77" t="str">
        <f>IF(INDEX([2]pivotTable!D$3:D$308,MATCH(totalExpenditure!$A37,[2]pivotTable!$A$3:$A$308,0))/100*INDEX(gDP!S$6:S$271,MATCH(totalExpenditure!$A37,gDP!$B$6:$B$271))=0,"",INDEX([2]pivotTable!D$3:D$308,MATCH(totalExpenditure!$A37,[2]pivotTable!$A$3:$A$308,0))/100*INDEX(gDP!S$6:S$271,MATCH(totalExpenditure!$A37,gDP!$B$6:$B$271)))</f>
        <v/>
      </c>
      <c r="E37" s="77" t="str">
        <f>IF(INDEX([2]pivotTable!E$3:E$308,MATCH(totalExpenditure!$A37,[2]pivotTable!$A$3:$A$308,0))/100*INDEX(gDP!T$6:T$271,MATCH(totalExpenditure!$A37,gDP!$B$6:$B$271))=0,"",INDEX([2]pivotTable!E$3:E$308,MATCH(totalExpenditure!$A37,[2]pivotTable!$A$3:$A$308,0))/100*INDEX(gDP!T$6:T$271,MATCH(totalExpenditure!$A37,gDP!$B$6:$B$271)))</f>
        <v/>
      </c>
      <c r="F37" s="77" t="str">
        <f>IF(INDEX([2]pivotTable!F$3:F$308,MATCH(totalExpenditure!$A37,[2]pivotTable!$A$3:$A$308,0))/100*INDEX(gDP!U$6:U$271,MATCH(totalExpenditure!$A37,gDP!$B$6:$B$271))=0,"",INDEX([2]pivotTable!F$3:F$308,MATCH(totalExpenditure!$A37,[2]pivotTable!$A$3:$A$308,0))/100*INDEX(gDP!U$6:U$271,MATCH(totalExpenditure!$A37,gDP!$B$6:$B$271)))</f>
        <v/>
      </c>
      <c r="G37" s="77" t="str">
        <f>IF(INDEX([2]pivotTable!G$3:G$308,MATCH(totalExpenditure!$A37,[2]pivotTable!$A$3:$A$308,0))/100*INDEX(gDP!V$6:V$271,MATCH(totalExpenditure!$A37,gDP!$B$6:$B$271))=0,"",INDEX([2]pivotTable!G$3:G$308,MATCH(totalExpenditure!$A37,[2]pivotTable!$A$3:$A$308,0))/100*INDEX(gDP!V$6:V$271,MATCH(totalExpenditure!$A37,gDP!$B$6:$B$271)))</f>
        <v/>
      </c>
      <c r="H37" s="77" t="str">
        <f>IF(INDEX([2]pivotTable!H$3:H$308,MATCH(totalExpenditure!$A37,[2]pivotTable!$A$3:$A$308,0))/100*INDEX(gDP!W$6:W$271,MATCH(totalExpenditure!$A37,gDP!$B$6:$B$271))=0,"",INDEX([2]pivotTable!H$3:H$308,MATCH(totalExpenditure!$A37,[2]pivotTable!$A$3:$A$308,0))/100*INDEX(gDP!W$6:W$271,MATCH(totalExpenditure!$A37,gDP!$B$6:$B$271)))</f>
        <v/>
      </c>
      <c r="I37" s="77" t="str">
        <f>IF(INDEX([2]pivotTable!I$3:I$308,MATCH(totalExpenditure!$A37,[2]pivotTable!$A$3:$A$308,0))/100*INDEX(gDP!X$6:X$271,MATCH(totalExpenditure!$A37,gDP!$B$6:$B$271))=0,"",INDEX([2]pivotTable!I$3:I$308,MATCH(totalExpenditure!$A37,[2]pivotTable!$A$3:$A$308,0))/100*INDEX(gDP!X$6:X$271,MATCH(totalExpenditure!$A37,gDP!$B$6:$B$271)))</f>
        <v/>
      </c>
      <c r="J37" s="77" t="str">
        <f>IF(INDEX([2]pivotTable!J$3:J$308,MATCH(totalExpenditure!$A37,[2]pivotTable!$A$3:$A$308,0))/100*INDEX(gDP!Y$6:Y$271,MATCH(totalExpenditure!$A37,gDP!$B$6:$B$271))=0,"",INDEX([2]pivotTable!J$3:J$308,MATCH(totalExpenditure!$A37,[2]pivotTable!$A$3:$A$308,0))/100*INDEX(gDP!Y$6:Y$271,MATCH(totalExpenditure!$A37,gDP!$B$6:$B$271)))</f>
        <v/>
      </c>
      <c r="K37" s="77" t="str">
        <f>IF(INDEX([2]pivotTable!K$3:K$308,MATCH(totalExpenditure!$A37,[2]pivotTable!$A$3:$A$308,0))/100*INDEX(gDP!Z$6:Z$271,MATCH(totalExpenditure!$A37,gDP!$B$6:$B$271))=0,"",INDEX([2]pivotTable!K$3:K$308,MATCH(totalExpenditure!$A37,[2]pivotTable!$A$3:$A$308,0))/100*INDEX(gDP!Z$6:Z$271,MATCH(totalExpenditure!$A37,gDP!$B$6:$B$271)))</f>
        <v/>
      </c>
      <c r="L37" s="77" t="str">
        <f>IF(INDEX([2]pivotTable!L$3:L$308,MATCH(totalExpenditure!$A37,[2]pivotTable!$A$3:$A$308,0))/100*INDEX(gDP!AA$6:AA$271,MATCH(totalExpenditure!$A37,gDP!$B$6:$B$271))=0,"",INDEX([2]pivotTable!L$3:L$308,MATCH(totalExpenditure!$A37,[2]pivotTable!$A$3:$A$308,0))/100*INDEX(gDP!AA$6:AA$271,MATCH(totalExpenditure!$A37,gDP!$B$6:$B$271)))</f>
        <v/>
      </c>
      <c r="M37" s="77" t="str">
        <f>IF(INDEX([2]pivotTable!M$3:M$308,MATCH(totalExpenditure!$A37,[2]pivotTable!$A$3:$A$308,0))/100*INDEX(gDP!AB$6:AB$271,MATCH(totalExpenditure!$A37,gDP!$B$6:$B$271))=0,"",INDEX([2]pivotTable!M$3:M$308,MATCH(totalExpenditure!$A37,[2]pivotTable!$A$3:$A$308,0))/100*INDEX(gDP!AB$6:AB$271,MATCH(totalExpenditure!$A37,gDP!$B$6:$B$271)))</f>
        <v/>
      </c>
      <c r="N37" s="77" t="str">
        <f>IF(INDEX([2]pivotTable!N$3:N$308,MATCH(totalExpenditure!$A37,[2]pivotTable!$A$3:$A$308,0))/100*INDEX(gDP!AC$6:AC$271,MATCH(totalExpenditure!$A37,gDP!$B$6:$B$271))=0,"",INDEX([2]pivotTable!N$3:N$308,MATCH(totalExpenditure!$A37,[2]pivotTable!$A$3:$A$308,0))/100*INDEX(gDP!AC$6:AC$271,MATCH(totalExpenditure!$A37,gDP!$B$6:$B$271)))</f>
        <v/>
      </c>
      <c r="O37" s="77" t="str">
        <f>IF(INDEX([2]pivotTable!O$3:O$308,MATCH(totalExpenditure!$A37,[2]pivotTable!$A$3:$A$308,0))/100*INDEX(gDP!AD$6:AD$271,MATCH(totalExpenditure!$A37,gDP!$B$6:$B$271))=0,"",INDEX([2]pivotTable!O$3:O$308,MATCH(totalExpenditure!$A37,[2]pivotTable!$A$3:$A$308,0))/100*INDEX(gDP!AD$6:AD$271,MATCH(totalExpenditure!$A37,gDP!$B$6:$B$271)))</f>
        <v/>
      </c>
      <c r="P37" s="77" t="str">
        <f>IF(INDEX([2]pivotTable!P$3:P$308,MATCH(totalExpenditure!$A37,[2]pivotTable!$A$3:$A$308,0))/100*INDEX(gDP!AE$6:AE$271,MATCH(totalExpenditure!$A37,gDP!$B$6:$B$271))=0,"",INDEX([2]pivotTable!P$3:P$308,MATCH(totalExpenditure!$A37,[2]pivotTable!$A$3:$A$308,0))/100*INDEX(gDP!AE$6:AE$271,MATCH(totalExpenditure!$A37,gDP!$B$6:$B$271)))</f>
        <v/>
      </c>
      <c r="Q37" s="77" t="str">
        <f>IF(INDEX([2]pivotTable!Q$3:Q$308,MATCH(totalExpenditure!$A37,[2]pivotTable!$A$3:$A$308,0))/100*INDEX(gDP!AF$6:AF$271,MATCH(totalExpenditure!$A37,gDP!$B$6:$B$271))=0,"",INDEX([2]pivotTable!Q$3:Q$308,MATCH(totalExpenditure!$A37,[2]pivotTable!$A$3:$A$308,0))/100*INDEX(gDP!AF$6:AF$271,MATCH(totalExpenditure!$A37,gDP!$B$6:$B$271)))</f>
        <v/>
      </c>
      <c r="R37" s="77" t="str">
        <f>IF(INDEX([2]pivotTable!R$3:R$308,MATCH(totalExpenditure!$A37,[2]pivotTable!$A$3:$A$308,0))/100*INDEX(gDP!AG$6:AG$271,MATCH(totalExpenditure!$A37,gDP!$B$6:$B$271))=0,"",INDEX([2]pivotTable!R$3:R$308,MATCH(totalExpenditure!$A37,[2]pivotTable!$A$3:$A$308,0))/100*INDEX(gDP!AG$6:AG$271,MATCH(totalExpenditure!$A37,gDP!$B$6:$B$271)))</f>
        <v/>
      </c>
      <c r="S37" s="77" t="str">
        <f>IF(INDEX([2]pivotTable!S$3:S$308,MATCH(totalExpenditure!$A37,[2]pivotTable!$A$3:$A$308,0))/100*INDEX(gDP!AH$6:AH$271,MATCH(totalExpenditure!$A37,gDP!$B$6:$B$271))=0,"",INDEX([2]pivotTable!S$3:S$308,MATCH(totalExpenditure!$A37,[2]pivotTable!$A$3:$A$308,0))/100*INDEX(gDP!AH$6:AH$271,MATCH(totalExpenditure!$A37,gDP!$B$6:$B$271)))</f>
        <v/>
      </c>
      <c r="T37" s="77" t="str">
        <f>IF(INDEX([2]pivotTable!T$3:T$308,MATCH(totalExpenditure!$A37,[2]pivotTable!$A$3:$A$308,0))/100*INDEX(gDP!AI$6:AI$271,MATCH(totalExpenditure!$A37,gDP!$B$6:$B$271))=0,"",INDEX([2]pivotTable!T$3:T$308,MATCH(totalExpenditure!$A37,[2]pivotTable!$A$3:$A$308,0))/100*INDEX(gDP!AI$6:AI$271,MATCH(totalExpenditure!$A37,gDP!$B$6:$B$271)))</f>
        <v/>
      </c>
      <c r="U37" s="77" t="str">
        <f>IF(INDEX([2]pivotTable!U$3:U$308,MATCH(totalExpenditure!$A37,[2]pivotTable!$A$3:$A$308,0))/100*INDEX(gDP!AJ$6:AJ$271,MATCH(totalExpenditure!$A37,gDP!$B$6:$B$271))=0,"",INDEX([2]pivotTable!U$3:U$308,MATCH(totalExpenditure!$A37,[2]pivotTable!$A$3:$A$308,0))/100*INDEX(gDP!AJ$6:AJ$271,MATCH(totalExpenditure!$A37,gDP!$B$6:$B$271)))</f>
        <v/>
      </c>
      <c r="V37" s="77" t="str">
        <f>IF(INDEX([2]pivotTable!V$3:V$308,MATCH(totalExpenditure!$A37,[2]pivotTable!$A$3:$A$308,0))/100*INDEX(gDP!AK$6:AK$271,MATCH(totalExpenditure!$A37,gDP!$B$6:$B$271))=0,"",INDEX([2]pivotTable!V$3:V$308,MATCH(totalExpenditure!$A37,[2]pivotTable!$A$3:$A$308,0))/100*INDEX(gDP!AK$6:AK$271,MATCH(totalExpenditure!$A37,gDP!$B$6:$B$271)))</f>
        <v/>
      </c>
      <c r="W37" s="77" t="str">
        <f>IF(INDEX([2]pivotTable!W$3:W$308,MATCH(totalExpenditure!$A37,[2]pivotTable!$A$3:$A$308,0))/100*INDEX(gDP!AL$6:AL$271,MATCH(totalExpenditure!$A37,gDP!$B$6:$B$271))=0,"",INDEX([2]pivotTable!W$3:W$308,MATCH(totalExpenditure!$A37,[2]pivotTable!$A$3:$A$308,0))/100*INDEX(gDP!AL$6:AL$271,MATCH(totalExpenditure!$A37,gDP!$B$6:$B$271)))</f>
        <v/>
      </c>
      <c r="X37" s="77" t="str">
        <f>IF(INDEX([2]pivotTable!X$3:X$308,MATCH(totalExpenditure!$A37,[2]pivotTable!$A$3:$A$308,0))/100*INDEX(gDP!AM$6:AM$271,MATCH(totalExpenditure!$A37,gDP!$B$6:$B$271))=0,"",INDEX([2]pivotTable!X$3:X$308,MATCH(totalExpenditure!$A37,[2]pivotTable!$A$3:$A$308,0))/100*INDEX(gDP!AM$6:AM$271,MATCH(totalExpenditure!$A37,gDP!$B$6:$B$271)))</f>
        <v/>
      </c>
      <c r="Y37" s="77" t="str">
        <f>IF(INDEX([2]pivotTable!Y$3:Y$308,MATCH(totalExpenditure!$A37,[2]pivotTable!$A$3:$A$308,0))/100*INDEX(gDP!AN$6:AN$271,MATCH(totalExpenditure!$A37,gDP!$B$6:$B$271))=0,"",INDEX([2]pivotTable!Y$3:Y$308,MATCH(totalExpenditure!$A37,[2]pivotTable!$A$3:$A$308,0))/100*INDEX(gDP!AN$6:AN$271,MATCH(totalExpenditure!$A37,gDP!$B$6:$B$271)))</f>
        <v/>
      </c>
      <c r="Z37" s="77" t="str">
        <f>IF(INDEX([2]pivotTable!Z$3:Z$308,MATCH(totalExpenditure!$A37,[2]pivotTable!$A$3:$A$308,0))/100*INDEX(gDP!AO$6:AO$271,MATCH(totalExpenditure!$A37,gDP!$B$6:$B$271))=0,"",INDEX([2]pivotTable!Z$3:Z$308,MATCH(totalExpenditure!$A37,[2]pivotTable!$A$3:$A$308,0))/100*INDEX(gDP!AO$6:AO$271,MATCH(totalExpenditure!$A37,gDP!$B$6:$B$271)))</f>
        <v/>
      </c>
      <c r="AA37" s="77" t="str">
        <f>IF(INDEX([2]pivotTable!AA$3:AA$308,MATCH(totalExpenditure!$A37,[2]pivotTable!$A$3:$A$308,0))/100*INDEX(gDP!AP$6:AP$271,MATCH(totalExpenditure!$A37,gDP!$B$6:$B$271))=0,"",INDEX([2]pivotTable!AA$3:AA$308,MATCH(totalExpenditure!$A37,[2]pivotTable!$A$3:$A$308,0))/100*INDEX(gDP!AP$6:AP$271,MATCH(totalExpenditure!$A37,gDP!$B$6:$B$271)))</f>
        <v/>
      </c>
      <c r="AB37" s="77" t="str">
        <f>IF(INDEX([2]pivotTable!AB$3:AB$308,MATCH(totalExpenditure!$A37,[2]pivotTable!$A$3:$A$308,0))/100*INDEX(gDP!AQ$6:AQ$271,MATCH(totalExpenditure!$A37,gDP!$B$6:$B$271))=0,"",INDEX([2]pivotTable!AB$3:AB$308,MATCH(totalExpenditure!$A37,[2]pivotTable!$A$3:$A$308,0))/100*INDEX(gDP!AQ$6:AQ$271,MATCH(totalExpenditure!$A37,gDP!$B$6:$B$271)))</f>
        <v/>
      </c>
      <c r="AC37" s="77" t="str">
        <f>IF(INDEX([2]pivotTable!AC$3:AC$308,MATCH(totalExpenditure!$A37,[2]pivotTable!$A$3:$A$308,0))/100*INDEX(gDP!AR$6:AR$271,MATCH(totalExpenditure!$A37,gDP!$B$6:$B$271))=0,"",INDEX([2]pivotTable!AC$3:AC$308,MATCH(totalExpenditure!$A37,[2]pivotTable!$A$3:$A$308,0))/100*INDEX(gDP!AR$6:AR$271,MATCH(totalExpenditure!$A37,gDP!$B$6:$B$271)))</f>
        <v/>
      </c>
      <c r="AD37" s="77" t="str">
        <f>IF(INDEX([2]pivotTable!AD$3:AD$308,MATCH(totalExpenditure!$A37,[2]pivotTable!$A$3:$A$308,0))/100*INDEX(gDP!AS$6:AS$271,MATCH(totalExpenditure!$A37,gDP!$B$6:$B$271))=0,"",INDEX([2]pivotTable!AD$3:AD$308,MATCH(totalExpenditure!$A37,[2]pivotTable!$A$3:$A$308,0))/100*INDEX(gDP!AS$6:AS$271,MATCH(totalExpenditure!$A37,gDP!$B$6:$B$271)))</f>
        <v/>
      </c>
      <c r="AE37" s="77" t="str">
        <f>IF(INDEX([2]pivotTable!AE$3:AE$308,MATCH(totalExpenditure!$A37,[2]pivotTable!$A$3:$A$308,0))/100*INDEX(gDP!AT$6:AT$271,MATCH(totalExpenditure!$A37,gDP!$B$6:$B$271))=0,"",INDEX([2]pivotTable!AE$3:AE$308,MATCH(totalExpenditure!$A37,[2]pivotTable!$A$3:$A$308,0))/100*INDEX(gDP!AT$6:AT$271,MATCH(totalExpenditure!$A37,gDP!$B$6:$B$271)))</f>
        <v/>
      </c>
      <c r="AF37" s="77" t="str">
        <f>IF(INDEX([2]pivotTable!AF$3:AF$308,MATCH(totalExpenditure!$A37,[2]pivotTable!$A$3:$A$308,0))/100*INDEX(gDP!AU$6:AU$271,MATCH(totalExpenditure!$A37,gDP!$B$6:$B$271))=0,"",INDEX([2]pivotTable!AF$3:AF$308,MATCH(totalExpenditure!$A37,[2]pivotTable!$A$3:$A$308,0))/100*INDEX(gDP!AU$6:AU$271,MATCH(totalExpenditure!$A37,gDP!$B$6:$B$271)))</f>
        <v/>
      </c>
      <c r="AG37" s="77" t="str">
        <f>IF(INDEX([2]pivotTable!AG$3:AG$308,MATCH(totalExpenditure!$A37,[2]pivotTable!$A$3:$A$308,0))/100*INDEX(gDP!AV$6:AV$271,MATCH(totalExpenditure!$A37,gDP!$B$6:$B$271))=0,"",INDEX([2]pivotTable!AG$3:AG$308,MATCH(totalExpenditure!$A37,[2]pivotTable!$A$3:$A$308,0))/100*INDEX(gDP!AV$6:AV$271,MATCH(totalExpenditure!$A37,gDP!$B$6:$B$271)))</f>
        <v/>
      </c>
      <c r="AH37" s="77" t="str">
        <f>IF(INDEX([2]pivotTable!AH$3:AH$308,MATCH(totalExpenditure!$A37,[2]pivotTable!$A$3:$A$308,0))/100*INDEX(gDP!AW$6:AW$271,MATCH(totalExpenditure!$A37,gDP!$B$6:$B$271))=0,"",INDEX([2]pivotTable!AH$3:AH$308,MATCH(totalExpenditure!$A37,[2]pivotTable!$A$3:$A$308,0))/100*INDEX(gDP!AW$6:AW$271,MATCH(totalExpenditure!$A37,gDP!$B$6:$B$271)))</f>
        <v/>
      </c>
      <c r="AI37" s="77" t="str">
        <f>IF(INDEX([2]pivotTable!AI$3:AI$308,MATCH(totalExpenditure!$A37,[2]pivotTable!$A$3:$A$308,0))/100*INDEX(gDP!AX$6:AX$271,MATCH(totalExpenditure!$A37,gDP!$B$6:$B$271))=0,"",INDEX([2]pivotTable!AI$3:AI$308,MATCH(totalExpenditure!$A37,[2]pivotTable!$A$3:$A$308,0))/100*INDEX(gDP!AX$6:AX$271,MATCH(totalExpenditure!$A37,gDP!$B$6:$B$271)))</f>
        <v/>
      </c>
      <c r="AJ37" s="77" t="str">
        <f>IF(INDEX([2]pivotTable!AJ$3:AJ$308,MATCH(totalExpenditure!$A37,[2]pivotTable!$A$3:$A$308,0))/100*INDEX(gDP!AY$6:AY$271,MATCH(totalExpenditure!$A37,gDP!$B$6:$B$271))=0,"",INDEX([2]pivotTable!AJ$3:AJ$308,MATCH(totalExpenditure!$A37,[2]pivotTable!$A$3:$A$308,0))/100*INDEX(gDP!AY$6:AY$271,MATCH(totalExpenditure!$A37,gDP!$B$6:$B$271)))</f>
        <v/>
      </c>
      <c r="AK37" s="77" t="str">
        <f>IF(INDEX([2]pivotTable!AK$3:AK$308,MATCH(totalExpenditure!$A37,[2]pivotTable!$A$3:$A$308,0))/100*INDEX(gDP!AZ$6:AZ$271,MATCH(totalExpenditure!$A37,gDP!$B$6:$B$271))=0,"",INDEX([2]pivotTable!AK$3:AK$308,MATCH(totalExpenditure!$A37,[2]pivotTable!$A$3:$A$308,0))/100*INDEX(gDP!AZ$6:AZ$271,MATCH(totalExpenditure!$A37,gDP!$B$6:$B$271)))</f>
        <v/>
      </c>
      <c r="AL37" s="77" t="str">
        <f>IF(INDEX([2]pivotTable!AL$3:AL$308,MATCH(totalExpenditure!$A37,[2]pivotTable!$A$3:$A$308,0))/100*INDEX(gDP!BA$6:BA$271,MATCH(totalExpenditure!$A37,gDP!$B$6:$B$271))=0,"",INDEX([2]pivotTable!AL$3:AL$308,MATCH(totalExpenditure!$A37,[2]pivotTable!$A$3:$A$308,0))/100*INDEX(gDP!BA$6:BA$271,MATCH(totalExpenditure!$A37,gDP!$B$6:$B$271)))</f>
        <v/>
      </c>
      <c r="AM37" s="77" t="str">
        <f>IF(INDEX([2]pivotTable!AM$3:AM$308,MATCH(totalExpenditure!$A37,[2]pivotTable!$A$3:$A$308,0))/100*INDEX(gDP!BB$6:BB$271,MATCH(totalExpenditure!$A37,gDP!$B$6:$B$271))=0,"",INDEX([2]pivotTable!AM$3:AM$308,MATCH(totalExpenditure!$A37,[2]pivotTable!$A$3:$A$308,0))/100*INDEX(gDP!BB$6:BB$271,MATCH(totalExpenditure!$A37,gDP!$B$6:$B$271)))</f>
        <v/>
      </c>
      <c r="AN37" s="77" t="str">
        <f>IF(INDEX([2]pivotTable!AN$3:AN$308,MATCH(totalExpenditure!$A37,[2]pivotTable!$A$3:$A$308,0))/100*INDEX(gDP!BC$6:BC$271,MATCH(totalExpenditure!$A37,gDP!$B$6:$B$271))=0,"",INDEX([2]pivotTable!AN$3:AN$308,MATCH(totalExpenditure!$A37,[2]pivotTable!$A$3:$A$308,0))/100*INDEX(gDP!BC$6:BC$271,MATCH(totalExpenditure!$A37,gDP!$B$6:$B$271)))</f>
        <v/>
      </c>
      <c r="AO37" s="77" t="str">
        <f>IF(INDEX([2]pivotTable!AO$3:AO$308,MATCH(totalExpenditure!$A37,[2]pivotTable!$A$3:$A$308,0))/100*INDEX(gDP!BD$6:BD$271,MATCH(totalExpenditure!$A37,gDP!$B$6:$B$271))=0,"",INDEX([2]pivotTable!AO$3:AO$308,MATCH(totalExpenditure!$A37,[2]pivotTable!$A$3:$A$308,0))/100*INDEX(gDP!BD$6:BD$271,MATCH(totalExpenditure!$A37,gDP!$B$6:$B$271)))</f>
        <v/>
      </c>
      <c r="AP37" s="77" t="str">
        <f>IF(INDEX([2]pivotTable!AP$3:AP$308,MATCH(totalExpenditure!$A37,[2]pivotTable!$A$3:$A$308,0))/100*INDEX(gDP!BE$6:BE$271,MATCH(totalExpenditure!$A37,gDP!$B$6:$B$271))=0,"",INDEX([2]pivotTable!AP$3:AP$308,MATCH(totalExpenditure!$A37,[2]pivotTable!$A$3:$A$308,0))/100*INDEX(gDP!BE$6:BE$271,MATCH(totalExpenditure!$A37,gDP!$B$6:$B$271)))</f>
        <v/>
      </c>
      <c r="AQ37" s="77" t="str">
        <f>IF(INDEX([2]pivotTable!AQ$3:AQ$308,MATCH(totalExpenditure!$A37,[2]pivotTable!$A$3:$A$308,0))/100*INDEX(gDP!BF$6:BF$271,MATCH(totalExpenditure!$A37,gDP!$B$6:$B$271))=0,"",INDEX([2]pivotTable!AQ$3:AQ$308,MATCH(totalExpenditure!$A37,[2]pivotTable!$A$3:$A$308,0))/100*INDEX(gDP!BF$6:BF$271,MATCH(totalExpenditure!$A37,gDP!$B$6:$B$271)))</f>
        <v/>
      </c>
      <c r="AR37" s="77" t="str">
        <f>IF(INDEX([2]pivotTable!AR$3:AR$308,MATCH(totalExpenditure!$A37,[2]pivotTable!$A$3:$A$308,0))/100*INDEX(gDP!BG$6:BG$271,MATCH(totalExpenditure!$A37,gDP!$B$6:$B$271))=0,"",INDEX([2]pivotTable!AR$3:AR$308,MATCH(totalExpenditure!$A37,[2]pivotTable!$A$3:$A$308,0))/100*INDEX(gDP!BG$6:BG$271,MATCH(totalExpenditure!$A37,gDP!$B$6:$B$271)))</f>
        <v/>
      </c>
      <c r="AS37" s="77" t="str">
        <f>IF(INDEX([2]pivotTable!AS$3:AS$308,MATCH(totalExpenditure!$A37,[2]pivotTable!$A$3:$A$308,0))/100*INDEX(gDP!BH$6:BH$271,MATCH(totalExpenditure!$A37,gDP!$B$6:$B$271))=0,"",INDEX([2]pivotTable!AS$3:AS$308,MATCH(totalExpenditure!$A37,[2]pivotTable!$A$3:$A$308,0))/100*INDEX(gDP!BH$6:BH$271,MATCH(totalExpenditure!$A37,gDP!$B$6:$B$271)))</f>
        <v/>
      </c>
      <c r="AT37" s="77" t="str">
        <f>IF(INDEX([2]pivotTable!AT$3:AT$308,MATCH(totalExpenditure!$A37,[2]pivotTable!$A$3:$A$308,0))/100*INDEX(gDP!BI$6:BI$271,MATCH(totalExpenditure!$A37,gDP!$B$6:$B$271))=0,"",INDEX([2]pivotTable!AT$3:AT$308,MATCH(totalExpenditure!$A37,[2]pivotTable!$A$3:$A$308,0))/100*INDEX(gDP!BI$6:BI$271,MATCH(totalExpenditure!$A37,gDP!$B$6:$B$271)))</f>
        <v/>
      </c>
      <c r="AU37" s="77" t="str">
        <f>IF(INDEX([2]pivotTable!AU$3:AU$308,MATCH(totalExpenditure!$A37,[2]pivotTable!$A$3:$A$308,0))/100*INDEX(gDP!BJ$6:BJ$271,MATCH(totalExpenditure!$A37,gDP!$B$6:$B$271))=0,"",INDEX([2]pivotTable!AU$3:AU$308,MATCH(totalExpenditure!$A37,[2]pivotTable!$A$3:$A$308,0))/100*INDEX(gDP!BJ$6:BJ$271,MATCH(totalExpenditure!$A37,gDP!$B$6:$B$271)))</f>
        <v/>
      </c>
      <c r="AV37" s="77" t="str">
        <f>IF(INDEX([2]pivotTable!AV$3:AV$308,MATCH(totalExpenditure!$A37,[2]pivotTable!$A$3:$A$308,0))/100*INDEX(gDP!BK$6:BK$271,MATCH(totalExpenditure!$A37,gDP!$B$6:$B$271))=0,"",INDEX([2]pivotTable!AV$3:AV$308,MATCH(totalExpenditure!$A37,[2]pivotTable!$A$3:$A$308,0))/100*INDEX(gDP!BK$6:BK$271,MATCH(totalExpenditure!$A37,gDP!$B$6:$B$271)))</f>
        <v/>
      </c>
      <c r="AW37" s="77" t="str">
        <f>IF(INDEX([2]pivotTable!AW$3:AW$308,MATCH(totalExpenditure!$A37,[2]pivotTable!$A$3:$A$308,0))/100*INDEX(gDP!BL$6:BL$271,MATCH(totalExpenditure!$A37,gDP!$B$6:$B$271))=0,"",INDEX([2]pivotTable!AW$3:AW$308,MATCH(totalExpenditure!$A37,[2]pivotTable!$A$3:$A$308,0))/100*INDEX(gDP!BL$6:BL$271,MATCH(totalExpenditure!$A37,gDP!$B$6:$B$271)))</f>
        <v/>
      </c>
      <c r="AX37" s="77" t="str">
        <f>IF(INDEX([2]pivotTable!AX$3:AX$308,MATCH(totalExpenditure!$A37,[2]pivotTable!$A$3:$A$308,0))/100*INDEX(gDP!BM$6:BM$271,MATCH(totalExpenditure!$A37,gDP!$B$6:$B$271))=0,"",INDEX([2]pivotTable!AX$3:AX$308,MATCH(totalExpenditure!$A37,[2]pivotTable!$A$3:$A$308,0))/100*INDEX(gDP!BM$6:BM$271,MATCH(totalExpenditure!$A37,gDP!$B$6:$B$271)))</f>
        <v/>
      </c>
      <c r="AY37" s="77" t="str">
        <f>IF(INDEX([2]pivotTable!AY$3:AY$308,MATCH(totalExpenditure!$A37,[2]pivotTable!$A$3:$A$308,0))/100*INDEX(gDP!BN$6:BN$271,MATCH(totalExpenditure!$A37,gDP!$B$6:$B$271))=0,"",INDEX([2]pivotTable!AY$3:AY$308,MATCH(totalExpenditure!$A37,[2]pivotTable!$A$3:$A$308,0))/100*INDEX(gDP!BN$6:BN$271,MATCH(totalExpenditure!$A37,gDP!$B$6:$B$271)))</f>
        <v/>
      </c>
      <c r="AZ37" s="77" t="str">
        <f>IF(INDEX([2]pivotTable!AZ$3:AZ$308,MATCH(totalExpenditure!$A37,[2]pivotTable!$A$3:$A$308,0))/100*INDEX(gDP!BO$6:BO$271,MATCH(totalExpenditure!$A37,gDP!$B$6:$B$271))=0,"",INDEX([2]pivotTable!AZ$3:AZ$308,MATCH(totalExpenditure!$A37,[2]pivotTable!$A$3:$A$308,0))/100*INDEX(gDP!BO$6:BO$271,MATCH(totalExpenditure!$A37,gDP!$B$6:$B$271)))</f>
        <v/>
      </c>
      <c r="BA37" s="77" t="str">
        <f>IF(INDEX([2]pivotTable!B$310:B$615,MATCH(totalExpenditure!$A37,[2]pivotTable!$A$310:$A$615,0))/100*INDEX(gDP!Q$6:Q$271,MATCH(totalExpenditure!$A37,gDP!$B$6:$B$271))=0,"",INDEX([2]pivotTable!B$310:B$615,MATCH(totalExpenditure!$A37,[2]pivotTable!$A$310:$A$615,0))/100*INDEX(gDP!Q$6:Q$271,MATCH(totalExpenditure!$A37,gDP!$B$6:$B$271)))</f>
        <v/>
      </c>
      <c r="BB37" s="77" t="str">
        <f>IF(INDEX([2]pivotTable!C$310:C$615,MATCH(totalExpenditure!$A37,[2]pivotTable!$A$310:$A$615,0))/100*INDEX(gDP!R$6:R$271,MATCH(totalExpenditure!$A37,gDP!$B$6:$B$271))=0,"",INDEX([2]pivotTable!C$310:C$615,MATCH(totalExpenditure!$A37,[2]pivotTable!$A$310:$A$615,0))/100*INDEX(gDP!R$6:R$271,MATCH(totalExpenditure!$A37,gDP!$B$6:$B$271)))</f>
        <v/>
      </c>
      <c r="BC37" s="77" t="str">
        <f>IF(INDEX([2]pivotTable!D$310:D$615,MATCH(totalExpenditure!$A37,[2]pivotTable!$A$310:$A$615,0))/100*INDEX(gDP!S$6:S$271,MATCH(totalExpenditure!$A37,gDP!$B$6:$B$271))=0,"",INDEX([2]pivotTable!D$310:D$615,MATCH(totalExpenditure!$A37,[2]pivotTable!$A$310:$A$615,0))/100*INDEX(gDP!S$6:S$271,MATCH(totalExpenditure!$A37,gDP!$B$6:$B$271)))</f>
        <v/>
      </c>
      <c r="BD37" s="77" t="str">
        <f>IF(INDEX([2]pivotTable!E$310:E$615,MATCH(totalExpenditure!$A37,[2]pivotTable!$A$310:$A$615,0))/100*INDEX(gDP!T$6:T$271,MATCH(totalExpenditure!$A37,gDP!$B$6:$B$271))=0,"",INDEX([2]pivotTable!E$310:E$615,MATCH(totalExpenditure!$A37,[2]pivotTable!$A$310:$A$615,0))/100*INDEX(gDP!T$6:T$271,MATCH(totalExpenditure!$A37,gDP!$B$6:$B$271)))</f>
        <v/>
      </c>
      <c r="BE37" s="77" t="str">
        <f>IF(INDEX([2]pivotTable!F$310:F$615,MATCH(totalExpenditure!$A37,[2]pivotTable!$A$310:$A$615,0))/100*INDEX(gDP!U$6:U$271,MATCH(totalExpenditure!$A37,gDP!$B$6:$B$271))=0,"",INDEX([2]pivotTable!F$310:F$615,MATCH(totalExpenditure!$A37,[2]pivotTable!$A$310:$A$615,0))/100*INDEX(gDP!U$6:U$271,MATCH(totalExpenditure!$A37,gDP!$B$6:$B$271)))</f>
        <v/>
      </c>
      <c r="BF37" s="77" t="str">
        <f>IF(INDEX([2]pivotTable!G$310:G$615,MATCH(totalExpenditure!$A37,[2]pivotTable!$A$310:$A$615,0))/100*INDEX(gDP!V$6:V$271,MATCH(totalExpenditure!$A37,gDP!$B$6:$B$271))=0,"",INDEX([2]pivotTable!G$310:G$615,MATCH(totalExpenditure!$A37,[2]pivotTable!$A$310:$A$615,0))/100*INDEX(gDP!V$6:V$271,MATCH(totalExpenditure!$A37,gDP!$B$6:$B$271)))</f>
        <v/>
      </c>
      <c r="BG37" s="77" t="str">
        <f>IF(INDEX([2]pivotTable!H$310:H$615,MATCH(totalExpenditure!$A37,[2]pivotTable!$A$310:$A$615,0))/100*INDEX(gDP!W$6:W$271,MATCH(totalExpenditure!$A37,gDP!$B$6:$B$271))=0,"",INDEX([2]pivotTable!H$310:H$615,MATCH(totalExpenditure!$A37,[2]pivotTable!$A$310:$A$615,0))/100*INDEX(gDP!W$6:W$271,MATCH(totalExpenditure!$A37,gDP!$B$6:$B$271)))</f>
        <v/>
      </c>
      <c r="BH37" s="77" t="str">
        <f>IF(INDEX([2]pivotTable!I$310:I$615,MATCH(totalExpenditure!$A37,[2]pivotTable!$A$310:$A$615,0))/100*INDEX(gDP!X$6:X$271,MATCH(totalExpenditure!$A37,gDP!$B$6:$B$271))=0,"",INDEX([2]pivotTable!I$310:I$615,MATCH(totalExpenditure!$A37,[2]pivotTable!$A$310:$A$615,0))/100*INDEX(gDP!X$6:X$271,MATCH(totalExpenditure!$A37,gDP!$B$6:$B$271)))</f>
        <v/>
      </c>
      <c r="BI37" s="77" t="str">
        <f>IF(INDEX([2]pivotTable!J$310:J$615,MATCH(totalExpenditure!$A37,[2]pivotTable!$A$310:$A$615,0))/100*INDEX(gDP!Y$6:Y$271,MATCH(totalExpenditure!$A37,gDP!$B$6:$B$271))=0,"",INDEX([2]pivotTable!J$310:J$615,MATCH(totalExpenditure!$A37,[2]pivotTable!$A$310:$A$615,0))/100*INDEX(gDP!Y$6:Y$271,MATCH(totalExpenditure!$A37,gDP!$B$6:$B$271)))</f>
        <v/>
      </c>
      <c r="BJ37" s="77" t="str">
        <f>IF(INDEX([2]pivotTable!K$310:K$615,MATCH(totalExpenditure!$A37,[2]pivotTable!$A$310:$A$615,0))/100*INDEX(gDP!Z$6:Z$271,MATCH(totalExpenditure!$A37,gDP!$B$6:$B$271))=0,"",INDEX([2]pivotTable!K$310:K$615,MATCH(totalExpenditure!$A37,[2]pivotTable!$A$310:$A$615,0))/100*INDEX(gDP!Z$6:Z$271,MATCH(totalExpenditure!$A37,gDP!$B$6:$B$271)))</f>
        <v/>
      </c>
      <c r="BK37" s="77" t="str">
        <f>IF(INDEX([2]pivotTable!L$310:L$615,MATCH(totalExpenditure!$A37,[2]pivotTable!$A$310:$A$615,0))/100*INDEX(gDP!AA$6:AA$271,MATCH(totalExpenditure!$A37,gDP!$B$6:$B$271))=0,"",INDEX([2]pivotTable!L$310:L$615,MATCH(totalExpenditure!$A37,[2]pivotTable!$A$310:$A$615,0))/100*INDEX(gDP!AA$6:AA$271,MATCH(totalExpenditure!$A37,gDP!$B$6:$B$271)))</f>
        <v/>
      </c>
      <c r="BL37" s="77" t="str">
        <f>IF(INDEX([2]pivotTable!M$310:M$615,MATCH(totalExpenditure!$A37,[2]pivotTable!$A$310:$A$615,0))/100*INDEX(gDP!AB$6:AB$271,MATCH(totalExpenditure!$A37,gDP!$B$6:$B$271))=0,"",INDEX([2]pivotTable!M$310:M$615,MATCH(totalExpenditure!$A37,[2]pivotTable!$A$310:$A$615,0))/100*INDEX(gDP!AB$6:AB$271,MATCH(totalExpenditure!$A37,gDP!$B$6:$B$271)))</f>
        <v/>
      </c>
      <c r="BM37" s="77" t="str">
        <f>IF(INDEX([2]pivotTable!N$310:N$615,MATCH(totalExpenditure!$A37,[2]pivotTable!$A$310:$A$615,0))/100*INDEX(gDP!AC$6:AC$271,MATCH(totalExpenditure!$A37,gDP!$B$6:$B$271))=0,"",INDEX([2]pivotTable!N$310:N$615,MATCH(totalExpenditure!$A37,[2]pivotTable!$A$310:$A$615,0))/100*INDEX(gDP!AC$6:AC$271,MATCH(totalExpenditure!$A37,gDP!$B$6:$B$271)))</f>
        <v/>
      </c>
      <c r="BN37" s="77" t="str">
        <f>IF(INDEX([2]pivotTable!O$310:O$615,MATCH(totalExpenditure!$A37,[2]pivotTable!$A$310:$A$615,0))/100*INDEX(gDP!AD$6:AD$271,MATCH(totalExpenditure!$A37,gDP!$B$6:$B$271))=0,"",INDEX([2]pivotTable!O$310:O$615,MATCH(totalExpenditure!$A37,[2]pivotTable!$A$310:$A$615,0))/100*INDEX(gDP!AD$6:AD$271,MATCH(totalExpenditure!$A37,gDP!$B$6:$B$271)))</f>
        <v/>
      </c>
      <c r="BO37" s="77" t="str">
        <f>IF(INDEX([2]pivotTable!P$310:P$615,MATCH(totalExpenditure!$A37,[2]pivotTable!$A$310:$A$615,0))/100*INDEX(gDP!AE$6:AE$271,MATCH(totalExpenditure!$A37,gDP!$B$6:$B$271))=0,"",INDEX([2]pivotTable!P$310:P$615,MATCH(totalExpenditure!$A37,[2]pivotTable!$A$310:$A$615,0))/100*INDEX(gDP!AE$6:AE$271,MATCH(totalExpenditure!$A37,gDP!$B$6:$B$271)))</f>
        <v/>
      </c>
      <c r="BP37" s="77" t="str">
        <f>IF(INDEX([2]pivotTable!Q$310:Q$615,MATCH(totalExpenditure!$A37,[2]pivotTable!$A$310:$A$615,0))/100*INDEX(gDP!AF$6:AF$271,MATCH(totalExpenditure!$A37,gDP!$B$6:$B$271))=0,"",INDEX([2]pivotTable!Q$310:Q$615,MATCH(totalExpenditure!$A37,[2]pivotTable!$A$310:$A$615,0))/100*INDEX(gDP!AF$6:AF$271,MATCH(totalExpenditure!$A37,gDP!$B$6:$B$271)))</f>
        <v/>
      </c>
      <c r="BQ37" s="77" t="str">
        <f>IF(INDEX([2]pivotTable!R$310:R$615,MATCH(totalExpenditure!$A37,[2]pivotTable!$A$310:$A$615,0))/100*INDEX(gDP!AG$6:AG$271,MATCH(totalExpenditure!$A37,gDP!$B$6:$B$271))=0,"",INDEX([2]pivotTable!R$310:R$615,MATCH(totalExpenditure!$A37,[2]pivotTable!$A$310:$A$615,0))/100*INDEX(gDP!AG$6:AG$271,MATCH(totalExpenditure!$A37,gDP!$B$6:$B$271)))</f>
        <v/>
      </c>
      <c r="BR37" s="77" t="str">
        <f>IF(INDEX([2]pivotTable!S$310:S$615,MATCH(totalExpenditure!$A37,[2]pivotTable!$A$310:$A$615,0))/100*INDEX(gDP!AH$6:AH$271,MATCH(totalExpenditure!$A37,gDP!$B$6:$B$271))=0,"",INDEX([2]pivotTable!S$310:S$615,MATCH(totalExpenditure!$A37,[2]pivotTable!$A$310:$A$615,0))/100*INDEX(gDP!AH$6:AH$271,MATCH(totalExpenditure!$A37,gDP!$B$6:$B$271)))</f>
        <v/>
      </c>
      <c r="BS37" s="77">
        <f>IF(INDEX([2]pivotTable!T$310:T$615,MATCH(totalExpenditure!$A37,[2]pivotTable!$A$310:$A$615,0))/100*INDEX(gDP!AI$6:AI$271,MATCH(totalExpenditure!$A37,gDP!$B$6:$B$271))=0,"",INDEX([2]pivotTable!T$310:T$615,MATCH(totalExpenditure!$A37,[2]pivotTable!$A$310:$A$615,0))/100*INDEX(gDP!AI$6:AI$271,MATCH(totalExpenditure!$A37,gDP!$B$6:$B$271)))</f>
        <v>5122217.1265072701</v>
      </c>
      <c r="BT37" s="77" t="str">
        <f>IF(INDEX([2]pivotTable!U$310:U$615,MATCH(totalExpenditure!$A37,[2]pivotTable!$A$310:$A$615,0))/100*INDEX(gDP!AJ$6:AJ$271,MATCH(totalExpenditure!$A37,gDP!$B$6:$B$271))=0,"",INDEX([2]pivotTable!U$310:U$615,MATCH(totalExpenditure!$A37,[2]pivotTable!$A$310:$A$615,0))/100*INDEX(gDP!AJ$6:AJ$271,MATCH(totalExpenditure!$A37,gDP!$B$6:$B$271)))</f>
        <v/>
      </c>
      <c r="BU37" s="77">
        <f>IF(INDEX([2]pivotTable!V$310:V$615,MATCH(totalExpenditure!$A37,[2]pivotTable!$A$310:$A$615,0))/100*INDEX(gDP!AK$6:AK$271,MATCH(totalExpenditure!$A37,gDP!$B$6:$B$271))=0,"",INDEX([2]pivotTable!V$310:V$615,MATCH(totalExpenditure!$A37,[2]pivotTable!$A$310:$A$615,0))/100*INDEX(gDP!AK$6:AK$271,MATCH(totalExpenditure!$A37,gDP!$B$6:$B$271)))</f>
        <v>4852717.3294413723</v>
      </c>
      <c r="BV37" s="77">
        <f>IF(INDEX([2]pivotTable!W$310:W$615,MATCH(totalExpenditure!$A37,[2]pivotTable!$A$310:$A$615,0))/100*INDEX(gDP!AL$6:AL$271,MATCH(totalExpenditure!$A37,gDP!$B$6:$B$271))=0,"",INDEX([2]pivotTable!W$310:W$615,MATCH(totalExpenditure!$A37,[2]pivotTable!$A$310:$A$615,0))/100*INDEX(gDP!AL$6:AL$271,MATCH(totalExpenditure!$A37,gDP!$B$6:$B$271)))</f>
        <v>6575834.4615596104</v>
      </c>
      <c r="BW37" s="77">
        <f>IF(INDEX([2]pivotTable!X$310:X$615,MATCH(totalExpenditure!$A37,[2]pivotTable!$A$310:$A$615,0))/100*INDEX(gDP!AM$6:AM$271,MATCH(totalExpenditure!$A37,gDP!$B$6:$B$271))=0,"",INDEX([2]pivotTable!X$310:X$615,MATCH(totalExpenditure!$A37,[2]pivotTable!$A$310:$A$615,0))/100*INDEX(gDP!AM$6:AM$271,MATCH(totalExpenditure!$A37,gDP!$B$6:$B$271)))</f>
        <v>5101407.7485560998</v>
      </c>
      <c r="BX37" s="77">
        <f>IF(INDEX([2]pivotTable!Y$310:Y$615,MATCH(totalExpenditure!$A37,[2]pivotTable!$A$310:$A$615,0))/100*INDEX(gDP!AN$6:AN$271,MATCH(totalExpenditure!$A37,gDP!$B$6:$B$271))=0,"",INDEX([2]pivotTable!Y$310:Y$615,MATCH(totalExpenditure!$A37,[2]pivotTable!$A$310:$A$615,0))/100*INDEX(gDP!AN$6:AN$271,MATCH(totalExpenditure!$A37,gDP!$B$6:$B$271)))</f>
        <v>4212119.2653287807</v>
      </c>
      <c r="BY37" s="77">
        <f>IF(INDEX([2]pivotTable!Z$310:Z$615,MATCH(totalExpenditure!$A37,[2]pivotTable!$A$310:$A$615,0))/100*INDEX(gDP!AO$6:AO$271,MATCH(totalExpenditure!$A37,gDP!$B$6:$B$271))=0,"",INDEX([2]pivotTable!Z$310:Z$615,MATCH(totalExpenditure!$A37,[2]pivotTable!$A$310:$A$615,0))/100*INDEX(gDP!AO$6:AO$271,MATCH(totalExpenditure!$A37,gDP!$B$6:$B$271)))</f>
        <v>4884874.3644832559</v>
      </c>
      <c r="BZ37" s="77">
        <f>IF(INDEX([2]pivotTable!AA$310:AA$615,MATCH(totalExpenditure!$A37,[2]pivotTable!$A$310:$A$615,0))/100*INDEX(gDP!AP$6:AP$271,MATCH(totalExpenditure!$A37,gDP!$B$6:$B$271))=0,"",INDEX([2]pivotTable!AA$310:AA$615,MATCH(totalExpenditure!$A37,[2]pivotTable!$A$310:$A$615,0))/100*INDEX(gDP!AP$6:AP$271,MATCH(totalExpenditure!$A37,gDP!$B$6:$B$271)))</f>
        <v>8066045.8566046581</v>
      </c>
      <c r="CA37" s="77">
        <f>IF(INDEX([2]pivotTable!AB$310:AB$615,MATCH(totalExpenditure!$A37,[2]pivotTable!$A$310:$A$615,0))/100*INDEX(gDP!AQ$6:AQ$271,MATCH(totalExpenditure!$A37,gDP!$B$6:$B$271))=0,"",INDEX([2]pivotTable!AB$310:AB$615,MATCH(totalExpenditure!$A37,[2]pivotTable!$A$310:$A$615,0))/100*INDEX(gDP!AQ$6:AQ$271,MATCH(totalExpenditure!$A37,gDP!$B$6:$B$271)))</f>
        <v>7923392.7036928553</v>
      </c>
      <c r="CB37" s="77">
        <f>IF(INDEX([2]pivotTable!AC$310:AC$615,MATCH(totalExpenditure!$A37,[2]pivotTable!$A$310:$A$615,0))/100*INDEX(gDP!AR$6:AR$271,MATCH(totalExpenditure!$A37,gDP!$B$6:$B$271))=0,"",INDEX([2]pivotTable!AC$310:AC$615,MATCH(totalExpenditure!$A37,[2]pivotTable!$A$310:$A$615,0))/100*INDEX(gDP!AR$6:AR$271,MATCH(totalExpenditure!$A37,gDP!$B$6:$B$271)))</f>
        <v>8665053.0293183923</v>
      </c>
      <c r="CC37" s="77">
        <f>IF(INDEX([2]pivotTable!AD$310:AD$615,MATCH(totalExpenditure!$A37,[2]pivotTable!$A$310:$A$615,0))/100*INDEX(gDP!AS$6:AS$271,MATCH(totalExpenditure!$A37,gDP!$B$6:$B$271))=0,"",INDEX([2]pivotTable!AD$310:AD$615,MATCH(totalExpenditure!$A37,[2]pivotTable!$A$310:$A$615,0))/100*INDEX(gDP!AS$6:AS$271,MATCH(totalExpenditure!$A37,gDP!$B$6:$B$271)))</f>
        <v>11334042.092622191</v>
      </c>
      <c r="CD37" s="77">
        <f>IF(INDEX([2]pivotTable!AE$310:AE$615,MATCH(totalExpenditure!$A37,[2]pivotTable!$A$310:$A$615,0))/100*INDEX(gDP!AT$6:AT$271,MATCH(totalExpenditure!$A37,gDP!$B$6:$B$271))=0,"",INDEX([2]pivotTable!AE$310:AE$615,MATCH(totalExpenditure!$A37,[2]pivotTable!$A$310:$A$615,0))/100*INDEX(gDP!AT$6:AT$271,MATCH(totalExpenditure!$A37,gDP!$B$6:$B$271)))</f>
        <v>11509757.236479122</v>
      </c>
      <c r="CE37" s="77">
        <f>IF(INDEX([2]pivotTable!AF$310:AF$615,MATCH(totalExpenditure!$A37,[2]pivotTable!$A$310:$A$615,0))/100*INDEX(gDP!AU$6:AU$271,MATCH(totalExpenditure!$A37,gDP!$B$6:$B$271))=0,"",INDEX([2]pivotTable!AF$310:AF$615,MATCH(totalExpenditure!$A37,[2]pivotTable!$A$310:$A$615,0))/100*INDEX(gDP!AU$6:AU$271,MATCH(totalExpenditure!$A37,gDP!$B$6:$B$271)))</f>
        <v>11466577.906020334</v>
      </c>
      <c r="CF37" s="77">
        <f>IF(INDEX([2]pivotTable!AG$310:AG$615,MATCH(totalExpenditure!$A37,[2]pivotTable!$A$310:$A$615,0))/100*INDEX(gDP!AV$6:AV$271,MATCH(totalExpenditure!$A37,gDP!$B$6:$B$271))=0,"",INDEX([2]pivotTable!AG$310:AG$615,MATCH(totalExpenditure!$A37,[2]pivotTable!$A$310:$A$615,0))/100*INDEX(gDP!AV$6:AV$271,MATCH(totalExpenditure!$A37,gDP!$B$6:$B$271)))</f>
        <v>12647547.348100234</v>
      </c>
      <c r="CG37" s="77">
        <f>IF(INDEX([2]pivotTable!AH$310:AH$615,MATCH(totalExpenditure!$A37,[2]pivotTable!$A$310:$A$615,0))/100*INDEX(gDP!AW$6:AW$271,MATCH(totalExpenditure!$A37,gDP!$B$6:$B$271))=0,"",INDEX([2]pivotTable!AH$310:AH$615,MATCH(totalExpenditure!$A37,[2]pivotTable!$A$310:$A$615,0))/100*INDEX(gDP!AW$6:AW$271,MATCH(totalExpenditure!$A37,gDP!$B$6:$B$271)))</f>
        <v>13751016.771011734</v>
      </c>
      <c r="CH37" s="77">
        <f>IF(INDEX([2]pivotTable!AI$310:AI$615,MATCH(totalExpenditure!$A37,[2]pivotTable!$A$310:$A$615,0))/100*INDEX(gDP!AX$6:AX$271,MATCH(totalExpenditure!$A37,gDP!$B$6:$B$271))=0,"",INDEX([2]pivotTable!AI$310:AI$615,MATCH(totalExpenditure!$A37,[2]pivotTable!$A$310:$A$615,0))/100*INDEX(gDP!AX$6:AX$271,MATCH(totalExpenditure!$A37,gDP!$B$6:$B$271)))</f>
        <v>20047110.305164564</v>
      </c>
      <c r="CI37" s="77">
        <f>IF(INDEX([2]pivotTable!AJ$310:AJ$615,MATCH(totalExpenditure!$A37,[2]pivotTable!$A$310:$A$615,0))/100*INDEX(gDP!AY$6:AY$271,MATCH(totalExpenditure!$A37,gDP!$B$6:$B$271))=0,"",INDEX([2]pivotTable!AJ$310:AJ$615,MATCH(totalExpenditure!$A37,[2]pivotTable!$A$310:$A$615,0))/100*INDEX(gDP!AY$6:AY$271,MATCH(totalExpenditure!$A37,gDP!$B$6:$B$271)))</f>
        <v>18951885.558631465</v>
      </c>
      <c r="CJ37" s="77">
        <f>IF(INDEX([2]pivotTable!AK$310:AK$615,MATCH(totalExpenditure!$A37,[2]pivotTable!$A$310:$A$615,0))/100*INDEX(gDP!AZ$6:AZ$271,MATCH(totalExpenditure!$A37,gDP!$B$6:$B$271))=0,"",INDEX([2]pivotTable!AK$310:AK$615,MATCH(totalExpenditure!$A37,[2]pivotTable!$A$310:$A$615,0))/100*INDEX(gDP!AZ$6:AZ$271,MATCH(totalExpenditure!$A37,gDP!$B$6:$B$271)))</f>
        <v>24989782.483697709</v>
      </c>
      <c r="CK37" s="77">
        <f>IF(INDEX([2]pivotTable!AL$310:AL$615,MATCH(totalExpenditure!$A37,[2]pivotTable!$A$310:$A$615,0))/100*INDEX(gDP!BA$6:BA$271,MATCH(totalExpenditure!$A37,gDP!$B$6:$B$271))=0,"",INDEX([2]pivotTable!AL$310:AL$615,MATCH(totalExpenditure!$A37,[2]pivotTable!$A$310:$A$615,0))/100*INDEX(gDP!BA$6:BA$271,MATCH(totalExpenditure!$A37,gDP!$B$6:$B$271)))</f>
        <v>23583569.239324961</v>
      </c>
      <c r="CL37" s="77">
        <f>IF(INDEX([2]pivotTable!AM$310:AM$615,MATCH(totalExpenditure!$A37,[2]pivotTable!$A$310:$A$615,0))/100*INDEX(gDP!BB$6:BB$271,MATCH(totalExpenditure!$A37,gDP!$B$6:$B$271))=0,"",INDEX([2]pivotTable!AM$310:AM$615,MATCH(totalExpenditure!$A37,[2]pivotTable!$A$310:$A$615,0))/100*INDEX(gDP!BB$6:BB$271,MATCH(totalExpenditure!$A37,gDP!$B$6:$B$271)))</f>
        <v>26626875.955461603</v>
      </c>
      <c r="CM37" s="77">
        <f>IF(INDEX([2]pivotTable!AN$310:AN$615,MATCH(totalExpenditure!$A37,[2]pivotTable!$A$310:$A$615,0))/100*INDEX(gDP!BC$6:BC$271,MATCH(totalExpenditure!$A37,gDP!$B$6:$B$271))=0,"",INDEX([2]pivotTable!AN$310:AN$615,MATCH(totalExpenditure!$A37,[2]pivotTable!$A$310:$A$615,0))/100*INDEX(gDP!BC$6:BC$271,MATCH(totalExpenditure!$A37,gDP!$B$6:$B$271)))</f>
        <v>26106042.475965194</v>
      </c>
      <c r="CN37" s="77">
        <f>IF(INDEX([2]pivotTable!AO$310:AO$615,MATCH(totalExpenditure!$A37,[2]pivotTable!$A$310:$A$615,0))/100*INDEX(gDP!BD$6:BD$271,MATCH(totalExpenditure!$A37,gDP!$B$6:$B$271))=0,"",INDEX([2]pivotTable!AO$310:AO$615,MATCH(totalExpenditure!$A37,[2]pivotTable!$A$310:$A$615,0))/100*INDEX(gDP!BD$6:BD$271,MATCH(totalExpenditure!$A37,gDP!$B$6:$B$271)))</f>
        <v>41482643.580146663</v>
      </c>
      <c r="CO37" s="77">
        <f>IF(INDEX([2]pivotTable!AP$310:AP$615,MATCH(totalExpenditure!$A37,[2]pivotTable!$A$310:$A$615,0))/100*INDEX(gDP!BE$6:BE$271,MATCH(totalExpenditure!$A37,gDP!$B$6:$B$271))=0,"",INDEX([2]pivotTable!AP$310:AP$615,MATCH(totalExpenditure!$A37,[2]pivotTable!$A$310:$A$615,0))/100*INDEX(gDP!BE$6:BE$271,MATCH(totalExpenditure!$A37,gDP!$B$6:$B$271)))</f>
        <v>46165590.09296</v>
      </c>
      <c r="CP37" s="77">
        <f>IF(INDEX([2]pivotTable!AQ$310:AQ$615,MATCH(totalExpenditure!$A37,[2]pivotTable!$A$310:$A$615,0))/100*INDEX(gDP!BF$6:BF$271,MATCH(totalExpenditure!$A37,gDP!$B$6:$B$271))=0,"",INDEX([2]pivotTable!AQ$310:AQ$615,MATCH(totalExpenditure!$A37,[2]pivotTable!$A$310:$A$615,0))/100*INDEX(gDP!BF$6:BF$271,MATCH(totalExpenditure!$A37,gDP!$B$6:$B$271)))</f>
        <v>40941677.01252491</v>
      </c>
      <c r="CQ37" s="77">
        <f>IF(INDEX([2]pivotTable!AR$310:AR$615,MATCH(totalExpenditure!$A37,[2]pivotTable!$A$310:$A$615,0))/100*INDEX(gDP!BG$6:BG$271,MATCH(totalExpenditure!$A37,gDP!$B$6:$B$271))=0,"",INDEX([2]pivotTable!AR$310:AR$615,MATCH(totalExpenditure!$A37,[2]pivotTable!$A$310:$A$615,0))/100*INDEX(gDP!BG$6:BG$271,MATCH(totalExpenditure!$A37,gDP!$B$6:$B$271)))</f>
        <v>38472087.320079237</v>
      </c>
      <c r="CR37" s="77">
        <f>IF(INDEX([2]pivotTable!AS$310:AS$615,MATCH(totalExpenditure!$A37,[2]pivotTable!$A$310:$A$615,0))/100*INDEX(gDP!BH$6:BH$271,MATCH(totalExpenditure!$A37,gDP!$B$6:$B$271))=0,"",INDEX([2]pivotTable!AS$310:AS$615,MATCH(totalExpenditure!$A37,[2]pivotTable!$A$310:$A$615,0))/100*INDEX(gDP!BH$6:BH$271,MATCH(totalExpenditure!$A37,gDP!$B$6:$B$271)))</f>
        <v>36202672.979013741</v>
      </c>
      <c r="CS37" s="77">
        <f>IF(INDEX([2]pivotTable!AT$310:AT$615,MATCH(totalExpenditure!$A37,[2]pivotTable!$A$310:$A$615,0))/100*INDEX(gDP!BI$6:BI$271,MATCH(totalExpenditure!$A37,gDP!$B$6:$B$271))=0,"",INDEX([2]pivotTable!AT$310:AT$615,MATCH(totalExpenditure!$A37,[2]pivotTable!$A$310:$A$615,0))/100*INDEX(gDP!BI$6:BI$271,MATCH(totalExpenditure!$A37,gDP!$B$6:$B$271)))</f>
        <v>39486418.711971812</v>
      </c>
      <c r="CT37" s="77">
        <f>IF(INDEX([2]pivotTable!AU$310:AU$615,MATCH(totalExpenditure!$A37,[2]pivotTable!$A$310:$A$615,0))/100*INDEX(gDP!BJ$6:BJ$271,MATCH(totalExpenditure!$A37,gDP!$B$6:$B$271))=0,"",INDEX([2]pivotTable!AU$310:AU$615,MATCH(totalExpenditure!$A37,[2]pivotTable!$A$310:$A$615,0))/100*INDEX(gDP!BJ$6:BJ$271,MATCH(totalExpenditure!$A37,gDP!$B$6:$B$271)))</f>
        <v>45089631.203756854</v>
      </c>
      <c r="CU37" s="77">
        <f>IF(INDEX([2]pivotTable!AV$310:AV$615,MATCH(totalExpenditure!$A37,[2]pivotTable!$A$310:$A$615,0))/100*INDEX(gDP!BK$6:BK$271,MATCH(totalExpenditure!$A37,gDP!$B$6:$B$271))=0,"",INDEX([2]pivotTable!AV$310:AV$615,MATCH(totalExpenditure!$A37,[2]pivotTable!$A$310:$A$615,0))/100*INDEX(gDP!BK$6:BK$271,MATCH(totalExpenditure!$A37,gDP!$B$6:$B$271)))</f>
        <v>42625039.434800625</v>
      </c>
      <c r="CV37" s="77">
        <f>IF(INDEX([2]pivotTable!AW$310:AW$615,MATCH(totalExpenditure!$A37,[2]pivotTable!$A$310:$A$615,0))/100*INDEX(gDP!BL$6:BL$271,MATCH(totalExpenditure!$A37,gDP!$B$6:$B$271))=0,"",INDEX([2]pivotTable!AW$310:AW$615,MATCH(totalExpenditure!$A37,[2]pivotTable!$A$310:$A$615,0))/100*INDEX(gDP!BL$6:BL$271,MATCH(totalExpenditure!$A37,gDP!$B$6:$B$271)))</f>
        <v>37478862.697498187</v>
      </c>
      <c r="CW37" s="77">
        <f>IF(INDEX([2]pivotTable!AX$310:AX$615,MATCH(totalExpenditure!$A37,[2]pivotTable!$A$310:$A$615,0))/100*INDEX(gDP!BM$6:BM$271,MATCH(totalExpenditure!$A37,gDP!$B$6:$B$271))=0,"",INDEX([2]pivotTable!AX$310:AX$615,MATCH(totalExpenditure!$A37,[2]pivotTable!$A$310:$A$615,0))/100*INDEX(gDP!BM$6:BM$271,MATCH(totalExpenditure!$A37,gDP!$B$6:$B$271)))</f>
        <v>46202955.997300282</v>
      </c>
      <c r="CX37" s="77" t="str">
        <f>IF(INDEX([2]pivotTable!AY$310:AY$615,MATCH(totalExpenditure!$A37,[2]pivotTable!$A$310:$A$615,0))/100*INDEX(gDP!BN$6:BN$271,MATCH(totalExpenditure!$A37,gDP!$B$6:$B$271))=0,"",INDEX([2]pivotTable!AY$310:AY$615,MATCH(totalExpenditure!$A37,[2]pivotTable!$A$310:$A$615,0))/100*INDEX(gDP!BN$6:BN$271,MATCH(totalExpenditure!$A37,gDP!$B$6:$B$271)))</f>
        <v/>
      </c>
      <c r="CY37" s="77" t="str">
        <f>IF(INDEX([2]pivotTable!AZ$310:AZ$615,MATCH(totalExpenditure!$A37,[2]pivotTable!$A$310:$A$615,0))/100*INDEX(gDP!BO$6:BO$271,MATCH(totalExpenditure!$A37,gDP!$B$6:$B$271))=0,"",INDEX([2]pivotTable!AZ$310:AZ$615,MATCH(totalExpenditure!$A37,[2]pivotTable!$A$310:$A$615,0))/100*INDEX(gDP!BO$6:BO$271,MATCH(totalExpenditure!$A37,gDP!$B$6:$B$271)))</f>
        <v/>
      </c>
      <c r="CZ37" s="77" t="str">
        <f>IF(B37="","",IF(BA37="","",B37-B37+INDEX(gDP!Q$6:Q$271,MATCH(totalExpenditure!$A37,gDP!$B$6:$B$271))))</f>
        <v/>
      </c>
      <c r="DA37" s="77" t="str">
        <f>IF(C37="","",IF(BB37="","",C37-C37+INDEX(gDP!R$6:R$271,MATCH(totalExpenditure!$A37,gDP!$B$6:$B$271))))</f>
        <v/>
      </c>
      <c r="DB37" s="77" t="str">
        <f>IF(D37="","",IF(BC37="","",D37-D37+INDEX(gDP!S$6:S$271,MATCH(totalExpenditure!$A37,gDP!$B$6:$B$271))))</f>
        <v/>
      </c>
      <c r="DC37" s="77" t="str">
        <f>IF(E37="","",IF(BD37="","",E37-E37+INDEX(gDP!T$6:T$271,MATCH(totalExpenditure!$A37,gDP!$B$6:$B$271))))</f>
        <v/>
      </c>
      <c r="DD37" s="77" t="str">
        <f>IF(F37="","",IF(BE37="","",F37-F37+INDEX(gDP!U$6:U$271,MATCH(totalExpenditure!$A37,gDP!$B$6:$B$271))))</f>
        <v/>
      </c>
      <c r="DE37" s="77" t="str">
        <f>IF(G37="","",IF(BF37="","",G37-G37+INDEX(gDP!V$6:V$271,MATCH(totalExpenditure!$A37,gDP!$B$6:$B$271))))</f>
        <v/>
      </c>
      <c r="DF37" s="77" t="str">
        <f>IF(H37="","",IF(BG37="","",H37-H37+INDEX(gDP!W$6:W$271,MATCH(totalExpenditure!$A37,gDP!$B$6:$B$271))))</f>
        <v/>
      </c>
      <c r="DG37" s="77" t="str">
        <f>IF(I37="","",IF(BH37="","",I37-I37+INDEX(gDP!X$6:X$271,MATCH(totalExpenditure!$A37,gDP!$B$6:$B$271))))</f>
        <v/>
      </c>
      <c r="DH37" s="77" t="str">
        <f>IF(J37="","",IF(BI37="","",J37-J37+INDEX(gDP!Y$6:Y$271,MATCH(totalExpenditure!$A37,gDP!$B$6:$B$271))))</f>
        <v/>
      </c>
      <c r="DI37" s="77" t="str">
        <f>IF(K37="","",IF(BJ37="","",K37-K37+INDEX(gDP!Z$6:Z$271,MATCH(totalExpenditure!$A37,gDP!$B$6:$B$271))))</f>
        <v/>
      </c>
      <c r="DJ37" s="77" t="str">
        <f>IF(L37="","",IF(BK37="","",L37-L37+INDEX(gDP!AA$6:AA$271,MATCH(totalExpenditure!$A37,gDP!$B$6:$B$271))))</f>
        <v/>
      </c>
      <c r="DK37" s="77" t="str">
        <f>IF(M37="","",IF(BL37="","",M37-M37+INDEX(gDP!AB$6:AB$271,MATCH(totalExpenditure!$A37,gDP!$B$6:$B$271))))</f>
        <v/>
      </c>
      <c r="DL37" s="77" t="str">
        <f>IF(N37="","",IF(BM37="","",N37-N37+INDEX(gDP!AC$6:AC$271,MATCH(totalExpenditure!$A37,gDP!$B$6:$B$271))))</f>
        <v/>
      </c>
      <c r="DM37" s="77" t="str">
        <f>IF(O37="","",IF(BN37="","",O37-O37+INDEX(gDP!AD$6:AD$271,MATCH(totalExpenditure!$A37,gDP!$B$6:$B$271))))</f>
        <v/>
      </c>
      <c r="DN37" s="77" t="str">
        <f>IF(P37="","",IF(BO37="","",P37-P37+INDEX(gDP!AE$6:AE$271,MATCH(totalExpenditure!$A37,gDP!$B$6:$B$271))))</f>
        <v/>
      </c>
      <c r="DO37" s="77" t="str">
        <f>IF(Q37="","",IF(BP37="","",Q37-Q37+INDEX(gDP!AF$6:AF$271,MATCH(totalExpenditure!$A37,gDP!$B$6:$B$271))))</f>
        <v/>
      </c>
      <c r="DP37" s="77" t="str">
        <f>IF(R37="","",IF(BQ37="","",R37-R37+INDEX(gDP!AG$6:AG$271,MATCH(totalExpenditure!$A37,gDP!$B$6:$B$271))))</f>
        <v/>
      </c>
      <c r="DQ37" s="77" t="str">
        <f>IF(S37="","",IF(BR37="","",S37-S37+INDEX(gDP!AH$6:AH$271,MATCH(totalExpenditure!$A37,gDP!$B$6:$B$271))))</f>
        <v/>
      </c>
      <c r="DR37" s="77" t="str">
        <f>IF(T37="","",IF(BS37="","",T37-T37+INDEX(gDP!AI$6:AI$271,MATCH(totalExpenditure!$A37,gDP!$B$6:$B$271))))</f>
        <v/>
      </c>
      <c r="DS37" s="77" t="str">
        <f>IF(U37="","",IF(BT37="","",U37-U37+INDEX(gDP!AJ$6:AJ$271,MATCH(totalExpenditure!$A37,gDP!$B$6:$B$271))))</f>
        <v/>
      </c>
      <c r="DT37" s="77" t="str">
        <f>IF(V37="","",IF(BU37="","",V37-V37+INDEX(gDP!AK$6:AK$271,MATCH(totalExpenditure!$A37,gDP!$B$6:$B$271))))</f>
        <v/>
      </c>
      <c r="DU37" s="77" t="str">
        <f>IF(W37="","",IF(BV37="","",W37-W37+INDEX(gDP!AL$6:AL$271,MATCH(totalExpenditure!$A37,gDP!$B$6:$B$271))))</f>
        <v/>
      </c>
      <c r="DV37" s="77" t="str">
        <f>IF(X37="","",IF(BW37="","",X37-X37+INDEX(gDP!AM$6:AM$271,MATCH(totalExpenditure!$A37,gDP!$B$6:$B$271))))</f>
        <v/>
      </c>
      <c r="DW37" s="77" t="str">
        <f>IF(Y37="","",IF(BX37="","",Y37-Y37+INDEX(gDP!AN$6:AN$271,MATCH(totalExpenditure!$A37,gDP!$B$6:$B$271))))</f>
        <v/>
      </c>
      <c r="DX37" s="77" t="str">
        <f>IF(Z37="","",IF(BY37="","",Z37-Z37+INDEX(gDP!AO$6:AO$271,MATCH(totalExpenditure!$A37,gDP!$B$6:$B$271))))</f>
        <v/>
      </c>
      <c r="DY37" s="77" t="str">
        <f>IF(AA37="","",IF(BZ37="","",AA37-AA37+INDEX(gDP!AP$6:AP$271,MATCH(totalExpenditure!$A37,gDP!$B$6:$B$271))))</f>
        <v/>
      </c>
      <c r="DZ37" s="77" t="str">
        <f>IF(AB37="","",IF(CA37="","",AB37-AB37+INDEX(gDP!AQ$6:AQ$271,MATCH(totalExpenditure!$A37,gDP!$B$6:$B$271))))</f>
        <v/>
      </c>
      <c r="EA37" s="77" t="str">
        <f>IF(AC37="","",IF(CB37="","",AC37-AC37+INDEX(gDP!AR$6:AR$271,MATCH(totalExpenditure!$A37,gDP!$B$6:$B$271))))</f>
        <v/>
      </c>
      <c r="EB37" s="77" t="str">
        <f>IF(AD37="","",IF(CC37="","",AD37-AD37+INDEX(gDP!AS$6:AS$271,MATCH(totalExpenditure!$A37,gDP!$B$6:$B$271))))</f>
        <v/>
      </c>
      <c r="EC37" s="77" t="str">
        <f>IF(AE37="","",IF(CD37="","",AE37-AE37+INDEX(gDP!AT$6:AT$271,MATCH(totalExpenditure!$A37,gDP!$B$6:$B$271))))</f>
        <v/>
      </c>
      <c r="ED37" s="77" t="str">
        <f>IF(AF37="","",IF(CE37="","",AF37-AF37+INDEX(gDP!AU$6:AU$271,MATCH(totalExpenditure!$A37,gDP!$B$6:$B$271))))</f>
        <v/>
      </c>
      <c r="EE37" s="77" t="str">
        <f>IF(AG37="","",IF(CF37="","",AG37-AG37+INDEX(gDP!AV$6:AV$271,MATCH(totalExpenditure!$A37,gDP!$B$6:$B$271))))</f>
        <v/>
      </c>
      <c r="EF37" s="77" t="str">
        <f>IF(AH37="","",IF(CG37="","",AH37-AH37+INDEX(gDP!AW$6:AW$271,MATCH(totalExpenditure!$A37,gDP!$B$6:$B$271))))</f>
        <v/>
      </c>
      <c r="EG37" s="77" t="str">
        <f>IF(AI37="","",IF(CH37="","",AI37-AI37+INDEX(gDP!AX$6:AX$271,MATCH(totalExpenditure!$A37,gDP!$B$6:$B$271))))</f>
        <v/>
      </c>
      <c r="EH37" s="77" t="str">
        <f>IF(AJ37="","",IF(CI37="","",AJ37-AJ37+INDEX(gDP!AY$6:AY$271,MATCH(totalExpenditure!$A37,gDP!$B$6:$B$271))))</f>
        <v/>
      </c>
      <c r="EI37" s="77" t="str">
        <f>IF(AK37="","",IF(CJ37="","",AK37-AK37+INDEX(gDP!AZ$6:AZ$271,MATCH(totalExpenditure!$A37,gDP!$B$6:$B$271))))</f>
        <v/>
      </c>
      <c r="EJ37" s="77" t="str">
        <f>IF(AL37="","",IF(CK37="","",AL37-AL37+INDEX(gDP!BA$6:BA$271,MATCH(totalExpenditure!$A37,gDP!$B$6:$B$271))))</f>
        <v/>
      </c>
      <c r="EK37" s="77" t="str">
        <f>IF(AM37="","",IF(CL37="","",AM37-AM37+INDEX(gDP!BB$6:BB$271,MATCH(totalExpenditure!$A37,gDP!$B$6:$B$271))))</f>
        <v/>
      </c>
      <c r="EL37" s="77" t="str">
        <f>IF(AN37="","",IF(CM37="","",AN37-AN37+INDEX(gDP!BC$6:BC$271,MATCH(totalExpenditure!$A37,gDP!$B$6:$B$271))))</f>
        <v/>
      </c>
      <c r="EM37" s="77" t="str">
        <f>IF(AO37="","",IF(CN37="","",AO37-AO37+INDEX(gDP!BD$6:BD$271,MATCH(totalExpenditure!$A37,gDP!$B$6:$B$271))))</f>
        <v/>
      </c>
      <c r="EN37" s="77" t="str">
        <f>IF(AP37="","",IF(CO37="","",AP37-AP37+INDEX(gDP!BE$6:BE$271,MATCH(totalExpenditure!$A37,gDP!$B$6:$B$271))))</f>
        <v/>
      </c>
      <c r="EO37" s="77" t="str">
        <f>IF(AQ37="","",IF(CP37="","",AQ37-AQ37+INDEX(gDP!BF$6:BF$271,MATCH(totalExpenditure!$A37,gDP!$B$6:$B$271))))</f>
        <v/>
      </c>
      <c r="EP37" s="77" t="str">
        <f>IF(AR37="","",IF(CQ37="","",AR37-AR37+INDEX(gDP!BG$6:BG$271,MATCH(totalExpenditure!$A37,gDP!$B$6:$B$271))))</f>
        <v/>
      </c>
      <c r="EQ37" s="77" t="str">
        <f>IF(AS37="","",IF(CR37="","",AS37-AS37+INDEX(gDP!BH$6:BH$271,MATCH(totalExpenditure!$A37,gDP!$B$6:$B$271))))</f>
        <v/>
      </c>
      <c r="ER37" s="77" t="str">
        <f>IF(AT37="","",IF(CS37="","",AT37-AT37+INDEX(gDP!BI$6:BI$271,MATCH(totalExpenditure!$A37,gDP!$B$6:$B$271))))</f>
        <v/>
      </c>
      <c r="ES37" s="77" t="str">
        <f>IF(AU37="","",IF(CT37="","",AU37-AU37+INDEX(gDP!BJ$6:BJ$271,MATCH(totalExpenditure!$A37,gDP!$B$6:$B$271))))</f>
        <v/>
      </c>
      <c r="ET37" s="77" t="str">
        <f>IF(AV37="","",IF(CU37="","",AV37-AV37+INDEX(gDP!BK$6:BK$271,MATCH(totalExpenditure!$A37,gDP!$B$6:$B$271))))</f>
        <v/>
      </c>
      <c r="EU37" s="77" t="str">
        <f>IF(AW37="","",IF(CV37="","",AW37-AW37+INDEX(gDP!BL$6:BL$271,MATCH(totalExpenditure!$A37,gDP!$B$6:$B$271))))</f>
        <v/>
      </c>
      <c r="EV37" s="77" t="str">
        <f>IF(AX37="","",IF(CW37="","",AX37-AX37+INDEX(gDP!BM$6:BM$271,MATCH(totalExpenditure!$A37,gDP!$B$6:$B$271))))</f>
        <v/>
      </c>
      <c r="EW37" s="77" t="str">
        <f>IF(AY37="","",IF(CX37="","",AY37-AY37+INDEX(gDP!BN$6:BN$271,MATCH(totalExpenditure!$A37,gDP!$B$6:$B$271))))</f>
        <v/>
      </c>
      <c r="EX37" s="77" t="str">
        <f>IF(AZ37="","",IF(CY37="","",AZ37-AZ37+INDEX(gDP!BO$6:BO$271,MATCH(totalExpenditure!$A37,gDP!$B$6:$B$271))))</f>
        <v/>
      </c>
    </row>
    <row r="38" spans="1:154" x14ac:dyDescent="0.35">
      <c r="A38" t="s">
        <v>285</v>
      </c>
      <c r="B38" s="77" t="str">
        <f>IF(INDEX([2]pivotTable!B$3:B$308,MATCH(totalExpenditure!$A38,[2]pivotTable!$A$3:$A$308,0))/100*INDEX(gDP!Q$6:Q$271,MATCH(totalExpenditure!$A38,gDP!$B$6:$B$271))=0,"",INDEX([2]pivotTable!B$3:B$308,MATCH(totalExpenditure!$A38,[2]pivotTable!$A$3:$A$308,0))/100*INDEX(gDP!Q$6:Q$271,MATCH(totalExpenditure!$A38,gDP!$B$6:$B$271)))</f>
        <v/>
      </c>
      <c r="C38" s="77" t="str">
        <f>IF(INDEX([2]pivotTable!C$3:C$308,MATCH(totalExpenditure!$A38,[2]pivotTable!$A$3:$A$308,0))/100*INDEX(gDP!R$6:R$271,MATCH(totalExpenditure!$A38,gDP!$B$6:$B$271))=0,"",INDEX([2]pivotTable!C$3:C$308,MATCH(totalExpenditure!$A38,[2]pivotTable!$A$3:$A$308,0))/100*INDEX(gDP!R$6:R$271,MATCH(totalExpenditure!$A38,gDP!$B$6:$B$271)))</f>
        <v/>
      </c>
      <c r="D38" s="77" t="str">
        <f>IF(INDEX([2]pivotTable!D$3:D$308,MATCH(totalExpenditure!$A38,[2]pivotTable!$A$3:$A$308,0))/100*INDEX(gDP!S$6:S$271,MATCH(totalExpenditure!$A38,gDP!$B$6:$B$271))=0,"",INDEX([2]pivotTable!D$3:D$308,MATCH(totalExpenditure!$A38,[2]pivotTable!$A$3:$A$308,0))/100*INDEX(gDP!S$6:S$271,MATCH(totalExpenditure!$A38,gDP!$B$6:$B$271)))</f>
        <v/>
      </c>
      <c r="E38" s="77" t="str">
        <f>IF(INDEX([2]pivotTable!E$3:E$308,MATCH(totalExpenditure!$A38,[2]pivotTable!$A$3:$A$308,0))/100*INDEX(gDP!T$6:T$271,MATCH(totalExpenditure!$A38,gDP!$B$6:$B$271))=0,"",INDEX([2]pivotTable!E$3:E$308,MATCH(totalExpenditure!$A38,[2]pivotTable!$A$3:$A$308,0))/100*INDEX(gDP!T$6:T$271,MATCH(totalExpenditure!$A38,gDP!$B$6:$B$271)))</f>
        <v/>
      </c>
      <c r="F38" s="77" t="str">
        <f>IF(INDEX([2]pivotTable!F$3:F$308,MATCH(totalExpenditure!$A38,[2]pivotTable!$A$3:$A$308,0))/100*INDEX(gDP!U$6:U$271,MATCH(totalExpenditure!$A38,gDP!$B$6:$B$271))=0,"",INDEX([2]pivotTable!F$3:F$308,MATCH(totalExpenditure!$A38,[2]pivotTable!$A$3:$A$308,0))/100*INDEX(gDP!U$6:U$271,MATCH(totalExpenditure!$A38,gDP!$B$6:$B$271)))</f>
        <v/>
      </c>
      <c r="G38" s="77" t="str">
        <f>IF(INDEX([2]pivotTable!G$3:G$308,MATCH(totalExpenditure!$A38,[2]pivotTable!$A$3:$A$308,0))/100*INDEX(gDP!V$6:V$271,MATCH(totalExpenditure!$A38,gDP!$B$6:$B$271))=0,"",INDEX([2]pivotTable!G$3:G$308,MATCH(totalExpenditure!$A38,[2]pivotTable!$A$3:$A$308,0))/100*INDEX(gDP!V$6:V$271,MATCH(totalExpenditure!$A38,gDP!$B$6:$B$271)))</f>
        <v/>
      </c>
      <c r="H38" s="77" t="str">
        <f>IF(INDEX([2]pivotTable!H$3:H$308,MATCH(totalExpenditure!$A38,[2]pivotTable!$A$3:$A$308,0))/100*INDEX(gDP!W$6:W$271,MATCH(totalExpenditure!$A38,gDP!$B$6:$B$271))=0,"",INDEX([2]pivotTable!H$3:H$308,MATCH(totalExpenditure!$A38,[2]pivotTable!$A$3:$A$308,0))/100*INDEX(gDP!W$6:W$271,MATCH(totalExpenditure!$A38,gDP!$B$6:$B$271)))</f>
        <v/>
      </c>
      <c r="I38" s="77" t="str">
        <f>IF(INDEX([2]pivotTable!I$3:I$308,MATCH(totalExpenditure!$A38,[2]pivotTable!$A$3:$A$308,0))/100*INDEX(gDP!X$6:X$271,MATCH(totalExpenditure!$A38,gDP!$B$6:$B$271))=0,"",INDEX([2]pivotTable!I$3:I$308,MATCH(totalExpenditure!$A38,[2]pivotTable!$A$3:$A$308,0))/100*INDEX(gDP!X$6:X$271,MATCH(totalExpenditure!$A38,gDP!$B$6:$B$271)))</f>
        <v/>
      </c>
      <c r="J38" s="77" t="str">
        <f>IF(INDEX([2]pivotTable!J$3:J$308,MATCH(totalExpenditure!$A38,[2]pivotTable!$A$3:$A$308,0))/100*INDEX(gDP!Y$6:Y$271,MATCH(totalExpenditure!$A38,gDP!$B$6:$B$271))=0,"",INDEX([2]pivotTable!J$3:J$308,MATCH(totalExpenditure!$A38,[2]pivotTable!$A$3:$A$308,0))/100*INDEX(gDP!Y$6:Y$271,MATCH(totalExpenditure!$A38,gDP!$B$6:$B$271)))</f>
        <v/>
      </c>
      <c r="K38" s="77" t="str">
        <f>IF(INDEX([2]pivotTable!K$3:K$308,MATCH(totalExpenditure!$A38,[2]pivotTable!$A$3:$A$308,0))/100*INDEX(gDP!Z$6:Z$271,MATCH(totalExpenditure!$A38,gDP!$B$6:$B$271))=0,"",INDEX([2]pivotTable!K$3:K$308,MATCH(totalExpenditure!$A38,[2]pivotTable!$A$3:$A$308,0))/100*INDEX(gDP!Z$6:Z$271,MATCH(totalExpenditure!$A38,gDP!$B$6:$B$271)))</f>
        <v/>
      </c>
      <c r="L38" s="77" t="str">
        <f>IF(INDEX([2]pivotTable!L$3:L$308,MATCH(totalExpenditure!$A38,[2]pivotTable!$A$3:$A$308,0))/100*INDEX(gDP!AA$6:AA$271,MATCH(totalExpenditure!$A38,gDP!$B$6:$B$271))=0,"",INDEX([2]pivotTable!L$3:L$308,MATCH(totalExpenditure!$A38,[2]pivotTable!$A$3:$A$308,0))/100*INDEX(gDP!AA$6:AA$271,MATCH(totalExpenditure!$A38,gDP!$B$6:$B$271)))</f>
        <v/>
      </c>
      <c r="M38" s="77" t="str">
        <f>IF(INDEX([2]pivotTable!M$3:M$308,MATCH(totalExpenditure!$A38,[2]pivotTable!$A$3:$A$308,0))/100*INDEX(gDP!AB$6:AB$271,MATCH(totalExpenditure!$A38,gDP!$B$6:$B$271))=0,"",INDEX([2]pivotTable!M$3:M$308,MATCH(totalExpenditure!$A38,[2]pivotTable!$A$3:$A$308,0))/100*INDEX(gDP!AB$6:AB$271,MATCH(totalExpenditure!$A38,gDP!$B$6:$B$271)))</f>
        <v/>
      </c>
      <c r="N38" s="77" t="str">
        <f>IF(INDEX([2]pivotTable!N$3:N$308,MATCH(totalExpenditure!$A38,[2]pivotTable!$A$3:$A$308,0))/100*INDEX(gDP!AC$6:AC$271,MATCH(totalExpenditure!$A38,gDP!$B$6:$B$271))=0,"",INDEX([2]pivotTable!N$3:N$308,MATCH(totalExpenditure!$A38,[2]pivotTable!$A$3:$A$308,0))/100*INDEX(gDP!AC$6:AC$271,MATCH(totalExpenditure!$A38,gDP!$B$6:$B$271)))</f>
        <v/>
      </c>
      <c r="O38" s="77" t="str">
        <f>IF(INDEX([2]pivotTable!O$3:O$308,MATCH(totalExpenditure!$A38,[2]pivotTable!$A$3:$A$308,0))/100*INDEX(gDP!AD$6:AD$271,MATCH(totalExpenditure!$A38,gDP!$B$6:$B$271))=0,"",INDEX([2]pivotTable!O$3:O$308,MATCH(totalExpenditure!$A38,[2]pivotTable!$A$3:$A$308,0))/100*INDEX(gDP!AD$6:AD$271,MATCH(totalExpenditure!$A38,gDP!$B$6:$B$271)))</f>
        <v/>
      </c>
      <c r="P38" s="77" t="str">
        <f>IF(INDEX([2]pivotTable!P$3:P$308,MATCH(totalExpenditure!$A38,[2]pivotTable!$A$3:$A$308,0))/100*INDEX(gDP!AE$6:AE$271,MATCH(totalExpenditure!$A38,gDP!$B$6:$B$271))=0,"",INDEX([2]pivotTable!P$3:P$308,MATCH(totalExpenditure!$A38,[2]pivotTable!$A$3:$A$308,0))/100*INDEX(gDP!AE$6:AE$271,MATCH(totalExpenditure!$A38,gDP!$B$6:$B$271)))</f>
        <v/>
      </c>
      <c r="Q38" s="77" t="str">
        <f>IF(INDEX([2]pivotTable!Q$3:Q$308,MATCH(totalExpenditure!$A38,[2]pivotTable!$A$3:$A$308,0))/100*INDEX(gDP!AF$6:AF$271,MATCH(totalExpenditure!$A38,gDP!$B$6:$B$271))=0,"",INDEX([2]pivotTable!Q$3:Q$308,MATCH(totalExpenditure!$A38,[2]pivotTable!$A$3:$A$308,0))/100*INDEX(gDP!AF$6:AF$271,MATCH(totalExpenditure!$A38,gDP!$B$6:$B$271)))</f>
        <v/>
      </c>
      <c r="R38" s="77" t="str">
        <f>IF(INDEX([2]pivotTable!R$3:R$308,MATCH(totalExpenditure!$A38,[2]pivotTable!$A$3:$A$308,0))/100*INDEX(gDP!AG$6:AG$271,MATCH(totalExpenditure!$A38,gDP!$B$6:$B$271))=0,"",INDEX([2]pivotTable!R$3:R$308,MATCH(totalExpenditure!$A38,[2]pivotTable!$A$3:$A$308,0))/100*INDEX(gDP!AG$6:AG$271,MATCH(totalExpenditure!$A38,gDP!$B$6:$B$271)))</f>
        <v/>
      </c>
      <c r="S38" s="77" t="str">
        <f>IF(INDEX([2]pivotTable!S$3:S$308,MATCH(totalExpenditure!$A38,[2]pivotTable!$A$3:$A$308,0))/100*INDEX(gDP!AH$6:AH$271,MATCH(totalExpenditure!$A38,gDP!$B$6:$B$271))=0,"",INDEX([2]pivotTable!S$3:S$308,MATCH(totalExpenditure!$A38,[2]pivotTable!$A$3:$A$308,0))/100*INDEX(gDP!AH$6:AH$271,MATCH(totalExpenditure!$A38,gDP!$B$6:$B$271)))</f>
        <v/>
      </c>
      <c r="T38" s="77">
        <f>IF(INDEX([2]pivotTable!T$3:T$308,MATCH(totalExpenditure!$A38,[2]pivotTable!$A$3:$A$308,0))/100*INDEX(gDP!AI$6:AI$271,MATCH(totalExpenditure!$A38,gDP!$B$6:$B$271))=0,"",INDEX([2]pivotTable!T$3:T$308,MATCH(totalExpenditure!$A38,[2]pivotTable!$A$3:$A$308,0))/100*INDEX(gDP!AI$6:AI$271,MATCH(totalExpenditure!$A38,gDP!$B$6:$B$271)))</f>
        <v>169820507.33525923</v>
      </c>
      <c r="U38" s="77">
        <f>IF(INDEX([2]pivotTable!U$3:U$308,MATCH(totalExpenditure!$A38,[2]pivotTable!$A$3:$A$308,0))/100*INDEX(gDP!AJ$6:AJ$271,MATCH(totalExpenditure!$A38,gDP!$B$6:$B$271))=0,"",INDEX([2]pivotTable!U$3:U$308,MATCH(totalExpenditure!$A38,[2]pivotTable!$A$3:$A$308,0))/100*INDEX(gDP!AJ$6:AJ$271,MATCH(totalExpenditure!$A38,gDP!$B$6:$B$271)))</f>
        <v>177823739.32567799</v>
      </c>
      <c r="V38" s="77">
        <f>IF(INDEX([2]pivotTable!V$3:V$308,MATCH(totalExpenditure!$A38,[2]pivotTable!$A$3:$A$308,0))/100*INDEX(gDP!AK$6:AK$271,MATCH(totalExpenditure!$A38,gDP!$B$6:$B$271))=0,"",INDEX([2]pivotTable!V$3:V$308,MATCH(totalExpenditure!$A38,[2]pivotTable!$A$3:$A$308,0))/100*INDEX(gDP!AK$6:AK$271,MATCH(totalExpenditure!$A38,gDP!$B$6:$B$271)))</f>
        <v>180785855.97648987</v>
      </c>
      <c r="W38" s="77">
        <f>IF(INDEX([2]pivotTable!W$3:W$308,MATCH(totalExpenditure!$A38,[2]pivotTable!$A$3:$A$308,0))/100*INDEX(gDP!AL$6:AL$271,MATCH(totalExpenditure!$A38,gDP!$B$6:$B$271))=0,"",INDEX([2]pivotTable!W$3:W$308,MATCH(totalExpenditure!$A38,[2]pivotTable!$A$3:$A$308,0))/100*INDEX(gDP!AL$6:AL$271,MATCH(totalExpenditure!$A38,gDP!$B$6:$B$271)))</f>
        <v>195526071.21116742</v>
      </c>
      <c r="X38" s="77">
        <f>IF(INDEX([2]pivotTable!X$3:X$308,MATCH(totalExpenditure!$A38,[2]pivotTable!$A$3:$A$308,0))/100*INDEX(gDP!AM$6:AM$271,MATCH(totalExpenditure!$A38,gDP!$B$6:$B$271))=0,"",INDEX([2]pivotTable!X$3:X$308,MATCH(totalExpenditure!$A38,[2]pivotTable!$A$3:$A$308,0))/100*INDEX(gDP!AM$6:AM$271,MATCH(totalExpenditure!$A38,gDP!$B$6:$B$271)))</f>
        <v>168666680.32458669</v>
      </c>
      <c r="Y38" s="77">
        <f>IF(INDEX([2]pivotTable!Y$3:Y$308,MATCH(totalExpenditure!$A38,[2]pivotTable!$A$3:$A$308,0))/100*INDEX(gDP!AN$6:AN$271,MATCH(totalExpenditure!$A38,gDP!$B$6:$B$271))=0,"",INDEX([2]pivotTable!Y$3:Y$308,MATCH(totalExpenditure!$A38,[2]pivotTable!$A$3:$A$308,0))/100*INDEX(gDP!AN$6:AN$271,MATCH(totalExpenditure!$A38,gDP!$B$6:$B$271)))</f>
        <v>164151789.53086829</v>
      </c>
      <c r="Z38" s="77">
        <f>IF(INDEX([2]pivotTable!Z$3:Z$308,MATCH(totalExpenditure!$A38,[2]pivotTable!$A$3:$A$308,0))/100*INDEX(gDP!AO$6:AO$271,MATCH(totalExpenditure!$A38,gDP!$B$6:$B$271))=0,"",INDEX([2]pivotTable!Z$3:Z$308,MATCH(totalExpenditure!$A38,[2]pivotTable!$A$3:$A$308,0))/100*INDEX(gDP!AO$6:AO$271,MATCH(totalExpenditure!$A38,gDP!$B$6:$B$271)))</f>
        <v>139615407.87143472</v>
      </c>
      <c r="AA38" s="77" t="str">
        <f>IF(INDEX([2]pivotTable!AA$3:AA$308,MATCH(totalExpenditure!$A38,[2]pivotTable!$A$3:$A$308,0))/100*INDEX(gDP!AP$6:AP$271,MATCH(totalExpenditure!$A38,gDP!$B$6:$B$271))=0,"",INDEX([2]pivotTable!AA$3:AA$308,MATCH(totalExpenditure!$A38,[2]pivotTable!$A$3:$A$308,0))/100*INDEX(gDP!AP$6:AP$271,MATCH(totalExpenditure!$A38,gDP!$B$6:$B$271)))</f>
        <v/>
      </c>
      <c r="AB38" s="77" t="str">
        <f>IF(INDEX([2]pivotTable!AB$3:AB$308,MATCH(totalExpenditure!$A38,[2]pivotTable!$A$3:$A$308,0))/100*INDEX(gDP!AQ$6:AQ$271,MATCH(totalExpenditure!$A38,gDP!$B$6:$B$271))=0,"",INDEX([2]pivotTable!AB$3:AB$308,MATCH(totalExpenditure!$A38,[2]pivotTable!$A$3:$A$308,0))/100*INDEX(gDP!AQ$6:AQ$271,MATCH(totalExpenditure!$A38,gDP!$B$6:$B$271)))</f>
        <v/>
      </c>
      <c r="AC38" s="77" t="str">
        <f>IF(INDEX([2]pivotTable!AC$3:AC$308,MATCH(totalExpenditure!$A38,[2]pivotTable!$A$3:$A$308,0))/100*INDEX(gDP!AR$6:AR$271,MATCH(totalExpenditure!$A38,gDP!$B$6:$B$271))=0,"",INDEX([2]pivotTable!AC$3:AC$308,MATCH(totalExpenditure!$A38,[2]pivotTable!$A$3:$A$308,0))/100*INDEX(gDP!AR$6:AR$271,MATCH(totalExpenditure!$A38,gDP!$B$6:$B$271)))</f>
        <v/>
      </c>
      <c r="AD38" s="77" t="str">
        <f>IF(INDEX([2]pivotTable!AD$3:AD$308,MATCH(totalExpenditure!$A38,[2]pivotTable!$A$3:$A$308,0))/100*INDEX(gDP!AS$6:AS$271,MATCH(totalExpenditure!$A38,gDP!$B$6:$B$271))=0,"",INDEX([2]pivotTable!AD$3:AD$308,MATCH(totalExpenditure!$A38,[2]pivotTable!$A$3:$A$308,0))/100*INDEX(gDP!AS$6:AS$271,MATCH(totalExpenditure!$A38,gDP!$B$6:$B$271)))</f>
        <v/>
      </c>
      <c r="AE38" s="77" t="str">
        <f>IF(INDEX([2]pivotTable!AE$3:AE$308,MATCH(totalExpenditure!$A38,[2]pivotTable!$A$3:$A$308,0))/100*INDEX(gDP!AT$6:AT$271,MATCH(totalExpenditure!$A38,gDP!$B$6:$B$271))=0,"",INDEX([2]pivotTable!AE$3:AE$308,MATCH(totalExpenditure!$A38,[2]pivotTable!$A$3:$A$308,0))/100*INDEX(gDP!AT$6:AT$271,MATCH(totalExpenditure!$A38,gDP!$B$6:$B$271)))</f>
        <v/>
      </c>
      <c r="AF38" s="77" t="str">
        <f>IF(INDEX([2]pivotTable!AF$3:AF$308,MATCH(totalExpenditure!$A38,[2]pivotTable!$A$3:$A$308,0))/100*INDEX(gDP!AU$6:AU$271,MATCH(totalExpenditure!$A38,gDP!$B$6:$B$271))=0,"",INDEX([2]pivotTable!AF$3:AF$308,MATCH(totalExpenditure!$A38,[2]pivotTable!$A$3:$A$308,0))/100*INDEX(gDP!AU$6:AU$271,MATCH(totalExpenditure!$A38,gDP!$B$6:$B$271)))</f>
        <v/>
      </c>
      <c r="AG38" s="77" t="str">
        <f>IF(INDEX([2]pivotTable!AG$3:AG$308,MATCH(totalExpenditure!$A38,[2]pivotTable!$A$3:$A$308,0))/100*INDEX(gDP!AV$6:AV$271,MATCH(totalExpenditure!$A38,gDP!$B$6:$B$271))=0,"",INDEX([2]pivotTable!AG$3:AG$308,MATCH(totalExpenditure!$A38,[2]pivotTable!$A$3:$A$308,0))/100*INDEX(gDP!AV$6:AV$271,MATCH(totalExpenditure!$A38,gDP!$B$6:$B$271)))</f>
        <v/>
      </c>
      <c r="AH38" s="77" t="str">
        <f>IF(INDEX([2]pivotTable!AH$3:AH$308,MATCH(totalExpenditure!$A38,[2]pivotTable!$A$3:$A$308,0))/100*INDEX(gDP!AW$6:AW$271,MATCH(totalExpenditure!$A38,gDP!$B$6:$B$271))=0,"",INDEX([2]pivotTable!AH$3:AH$308,MATCH(totalExpenditure!$A38,[2]pivotTable!$A$3:$A$308,0))/100*INDEX(gDP!AW$6:AW$271,MATCH(totalExpenditure!$A38,gDP!$B$6:$B$271)))</f>
        <v/>
      </c>
      <c r="AI38" s="77" t="str">
        <f>IF(INDEX([2]pivotTable!AI$3:AI$308,MATCH(totalExpenditure!$A38,[2]pivotTable!$A$3:$A$308,0))/100*INDEX(gDP!AX$6:AX$271,MATCH(totalExpenditure!$A38,gDP!$B$6:$B$271))=0,"",INDEX([2]pivotTable!AI$3:AI$308,MATCH(totalExpenditure!$A38,[2]pivotTable!$A$3:$A$308,0))/100*INDEX(gDP!AX$6:AX$271,MATCH(totalExpenditure!$A38,gDP!$B$6:$B$271)))</f>
        <v/>
      </c>
      <c r="AJ38" s="77" t="str">
        <f>IF(INDEX([2]pivotTable!AJ$3:AJ$308,MATCH(totalExpenditure!$A38,[2]pivotTable!$A$3:$A$308,0))/100*INDEX(gDP!AY$6:AY$271,MATCH(totalExpenditure!$A38,gDP!$B$6:$B$271))=0,"",INDEX([2]pivotTable!AJ$3:AJ$308,MATCH(totalExpenditure!$A38,[2]pivotTable!$A$3:$A$308,0))/100*INDEX(gDP!AY$6:AY$271,MATCH(totalExpenditure!$A38,gDP!$B$6:$B$271)))</f>
        <v/>
      </c>
      <c r="AK38" s="77" t="str">
        <f>IF(INDEX([2]pivotTable!AK$3:AK$308,MATCH(totalExpenditure!$A38,[2]pivotTable!$A$3:$A$308,0))/100*INDEX(gDP!AZ$6:AZ$271,MATCH(totalExpenditure!$A38,gDP!$B$6:$B$271))=0,"",INDEX([2]pivotTable!AK$3:AK$308,MATCH(totalExpenditure!$A38,[2]pivotTable!$A$3:$A$308,0))/100*INDEX(gDP!AZ$6:AZ$271,MATCH(totalExpenditure!$A38,gDP!$B$6:$B$271)))</f>
        <v/>
      </c>
      <c r="AL38" s="77" t="str">
        <f>IF(INDEX([2]pivotTable!AL$3:AL$308,MATCH(totalExpenditure!$A38,[2]pivotTable!$A$3:$A$308,0))/100*INDEX(gDP!BA$6:BA$271,MATCH(totalExpenditure!$A38,gDP!$B$6:$B$271))=0,"",INDEX([2]pivotTable!AL$3:AL$308,MATCH(totalExpenditure!$A38,[2]pivotTable!$A$3:$A$308,0))/100*INDEX(gDP!BA$6:BA$271,MATCH(totalExpenditure!$A38,gDP!$B$6:$B$271)))</f>
        <v/>
      </c>
      <c r="AM38" s="77" t="str">
        <f>IF(INDEX([2]pivotTable!AM$3:AM$308,MATCH(totalExpenditure!$A38,[2]pivotTable!$A$3:$A$308,0))/100*INDEX(gDP!BB$6:BB$271,MATCH(totalExpenditure!$A38,gDP!$B$6:$B$271))=0,"",INDEX([2]pivotTable!AM$3:AM$308,MATCH(totalExpenditure!$A38,[2]pivotTable!$A$3:$A$308,0))/100*INDEX(gDP!BB$6:BB$271,MATCH(totalExpenditure!$A38,gDP!$B$6:$B$271)))</f>
        <v/>
      </c>
      <c r="AN38" s="77" t="str">
        <f>IF(INDEX([2]pivotTable!AN$3:AN$308,MATCH(totalExpenditure!$A38,[2]pivotTable!$A$3:$A$308,0))/100*INDEX(gDP!BC$6:BC$271,MATCH(totalExpenditure!$A38,gDP!$B$6:$B$271))=0,"",INDEX([2]pivotTable!AN$3:AN$308,MATCH(totalExpenditure!$A38,[2]pivotTable!$A$3:$A$308,0))/100*INDEX(gDP!BC$6:BC$271,MATCH(totalExpenditure!$A38,gDP!$B$6:$B$271)))</f>
        <v/>
      </c>
      <c r="AO38" s="77" t="str">
        <f>IF(INDEX([2]pivotTable!AO$3:AO$308,MATCH(totalExpenditure!$A38,[2]pivotTable!$A$3:$A$308,0))/100*INDEX(gDP!BD$6:BD$271,MATCH(totalExpenditure!$A38,gDP!$B$6:$B$271))=0,"",INDEX([2]pivotTable!AO$3:AO$308,MATCH(totalExpenditure!$A38,[2]pivotTable!$A$3:$A$308,0))/100*INDEX(gDP!BD$6:BD$271,MATCH(totalExpenditure!$A38,gDP!$B$6:$B$271)))</f>
        <v/>
      </c>
      <c r="AP38" s="77" t="str">
        <f>IF(INDEX([2]pivotTable!AP$3:AP$308,MATCH(totalExpenditure!$A38,[2]pivotTable!$A$3:$A$308,0))/100*INDEX(gDP!BE$6:BE$271,MATCH(totalExpenditure!$A38,gDP!$B$6:$B$271))=0,"",INDEX([2]pivotTable!AP$3:AP$308,MATCH(totalExpenditure!$A38,[2]pivotTable!$A$3:$A$308,0))/100*INDEX(gDP!BE$6:BE$271,MATCH(totalExpenditure!$A38,gDP!$B$6:$B$271)))</f>
        <v/>
      </c>
      <c r="AQ38" s="77" t="str">
        <f>IF(INDEX([2]pivotTable!AQ$3:AQ$308,MATCH(totalExpenditure!$A38,[2]pivotTable!$A$3:$A$308,0))/100*INDEX(gDP!BF$6:BF$271,MATCH(totalExpenditure!$A38,gDP!$B$6:$B$271))=0,"",INDEX([2]pivotTable!AQ$3:AQ$308,MATCH(totalExpenditure!$A38,[2]pivotTable!$A$3:$A$308,0))/100*INDEX(gDP!BF$6:BF$271,MATCH(totalExpenditure!$A38,gDP!$B$6:$B$271)))</f>
        <v/>
      </c>
      <c r="AR38" s="77" t="str">
        <f>IF(INDEX([2]pivotTable!AR$3:AR$308,MATCH(totalExpenditure!$A38,[2]pivotTable!$A$3:$A$308,0))/100*INDEX(gDP!BG$6:BG$271,MATCH(totalExpenditure!$A38,gDP!$B$6:$B$271))=0,"",INDEX([2]pivotTable!AR$3:AR$308,MATCH(totalExpenditure!$A38,[2]pivotTable!$A$3:$A$308,0))/100*INDEX(gDP!BG$6:BG$271,MATCH(totalExpenditure!$A38,gDP!$B$6:$B$271)))</f>
        <v/>
      </c>
      <c r="AS38" s="77" t="str">
        <f>IF(INDEX([2]pivotTable!AS$3:AS$308,MATCH(totalExpenditure!$A38,[2]pivotTable!$A$3:$A$308,0))/100*INDEX(gDP!BH$6:BH$271,MATCH(totalExpenditure!$A38,gDP!$B$6:$B$271))=0,"",INDEX([2]pivotTable!AS$3:AS$308,MATCH(totalExpenditure!$A38,[2]pivotTable!$A$3:$A$308,0))/100*INDEX(gDP!BH$6:BH$271,MATCH(totalExpenditure!$A38,gDP!$B$6:$B$271)))</f>
        <v/>
      </c>
      <c r="AT38" s="77" t="str">
        <f>IF(INDEX([2]pivotTable!AT$3:AT$308,MATCH(totalExpenditure!$A38,[2]pivotTable!$A$3:$A$308,0))/100*INDEX(gDP!BI$6:BI$271,MATCH(totalExpenditure!$A38,gDP!$B$6:$B$271))=0,"",INDEX([2]pivotTable!AT$3:AT$308,MATCH(totalExpenditure!$A38,[2]pivotTable!$A$3:$A$308,0))/100*INDEX(gDP!BI$6:BI$271,MATCH(totalExpenditure!$A38,gDP!$B$6:$B$271)))</f>
        <v/>
      </c>
      <c r="AU38" s="77">
        <f>IF(INDEX([2]pivotTable!AU$3:AU$308,MATCH(totalExpenditure!$A38,[2]pivotTable!$A$3:$A$308,0))/100*INDEX(gDP!BJ$6:BJ$271,MATCH(totalExpenditure!$A38,gDP!$B$6:$B$271))=0,"",INDEX([2]pivotTable!AU$3:AU$308,MATCH(totalExpenditure!$A38,[2]pivotTable!$A$3:$A$308,0))/100*INDEX(gDP!BJ$6:BJ$271,MATCH(totalExpenditure!$A38,gDP!$B$6:$B$271)))</f>
        <v>560459423.81562376</v>
      </c>
      <c r="AV38" s="77">
        <f>IF(INDEX([2]pivotTable!AV$3:AV$308,MATCH(totalExpenditure!$A38,[2]pivotTable!$A$3:$A$308,0))/100*INDEX(gDP!BK$6:BK$271,MATCH(totalExpenditure!$A38,gDP!$B$6:$B$271))=0,"",INDEX([2]pivotTable!AV$3:AV$308,MATCH(totalExpenditure!$A38,[2]pivotTable!$A$3:$A$308,0))/100*INDEX(gDP!BK$6:BK$271,MATCH(totalExpenditure!$A38,gDP!$B$6:$B$271)))</f>
        <v>534803016.04464847</v>
      </c>
      <c r="AW38" s="77">
        <f>IF(INDEX([2]pivotTable!AW$3:AW$308,MATCH(totalExpenditure!$A38,[2]pivotTable!$A$3:$A$308,0))/100*INDEX(gDP!BL$6:BL$271,MATCH(totalExpenditure!$A38,gDP!$B$6:$B$271))=0,"",INDEX([2]pivotTable!AW$3:AW$308,MATCH(totalExpenditure!$A38,[2]pivotTable!$A$3:$A$308,0))/100*INDEX(gDP!BL$6:BL$271,MATCH(totalExpenditure!$A38,gDP!$B$6:$B$271)))</f>
        <v>561990513.79121614</v>
      </c>
      <c r="AX38" s="77">
        <f>IF(INDEX([2]pivotTable!AX$3:AX$308,MATCH(totalExpenditure!$A38,[2]pivotTable!$A$3:$A$308,0))/100*INDEX(gDP!BM$6:BM$271,MATCH(totalExpenditure!$A38,gDP!$B$6:$B$271))=0,"",INDEX([2]pivotTable!AX$3:AX$308,MATCH(totalExpenditure!$A38,[2]pivotTable!$A$3:$A$308,0))/100*INDEX(gDP!BM$6:BM$271,MATCH(totalExpenditure!$A38,gDP!$B$6:$B$271)))</f>
        <v>531090334.26057178</v>
      </c>
      <c r="AY38" s="77">
        <f>IF(INDEX([2]pivotTable!AY$3:AY$308,MATCH(totalExpenditure!$A38,[2]pivotTable!$A$3:$A$308,0))/100*INDEX(gDP!BN$6:BN$271,MATCH(totalExpenditure!$A38,gDP!$B$6:$B$271))=0,"",INDEX([2]pivotTable!AY$3:AY$308,MATCH(totalExpenditure!$A38,[2]pivotTable!$A$3:$A$308,0))/100*INDEX(gDP!BN$6:BN$271,MATCH(totalExpenditure!$A38,gDP!$B$6:$B$271)))</f>
        <v>568153681.98431158</v>
      </c>
      <c r="AZ38" s="77" t="str">
        <f>IF(INDEX([2]pivotTable!AZ$3:AZ$308,MATCH(totalExpenditure!$A38,[2]pivotTable!$A$3:$A$308,0))/100*INDEX(gDP!BO$6:BO$271,MATCH(totalExpenditure!$A38,gDP!$B$6:$B$271))=0,"",INDEX([2]pivotTable!AZ$3:AZ$308,MATCH(totalExpenditure!$A38,[2]pivotTable!$A$3:$A$308,0))/100*INDEX(gDP!BO$6:BO$271,MATCH(totalExpenditure!$A38,gDP!$B$6:$B$271)))</f>
        <v/>
      </c>
      <c r="BA38" s="77" t="str">
        <f>IF(INDEX([2]pivotTable!B$310:B$615,MATCH(totalExpenditure!$A38,[2]pivotTable!$A$310:$A$615,0))/100*INDEX(gDP!Q$6:Q$271,MATCH(totalExpenditure!$A38,gDP!$B$6:$B$271))=0,"",INDEX([2]pivotTable!B$310:B$615,MATCH(totalExpenditure!$A38,[2]pivotTable!$A$310:$A$615,0))/100*INDEX(gDP!Q$6:Q$271,MATCH(totalExpenditure!$A38,gDP!$B$6:$B$271)))</f>
        <v/>
      </c>
      <c r="BB38" s="77" t="str">
        <f>IF(INDEX([2]pivotTable!C$310:C$615,MATCH(totalExpenditure!$A38,[2]pivotTable!$A$310:$A$615,0))/100*INDEX(gDP!R$6:R$271,MATCH(totalExpenditure!$A38,gDP!$B$6:$B$271))=0,"",INDEX([2]pivotTable!C$310:C$615,MATCH(totalExpenditure!$A38,[2]pivotTable!$A$310:$A$615,0))/100*INDEX(gDP!R$6:R$271,MATCH(totalExpenditure!$A38,gDP!$B$6:$B$271)))</f>
        <v/>
      </c>
      <c r="BC38" s="77" t="str">
        <f>IF(INDEX([2]pivotTable!D$310:D$615,MATCH(totalExpenditure!$A38,[2]pivotTable!$A$310:$A$615,0))/100*INDEX(gDP!S$6:S$271,MATCH(totalExpenditure!$A38,gDP!$B$6:$B$271))=0,"",INDEX([2]pivotTable!D$310:D$615,MATCH(totalExpenditure!$A38,[2]pivotTable!$A$310:$A$615,0))/100*INDEX(gDP!S$6:S$271,MATCH(totalExpenditure!$A38,gDP!$B$6:$B$271)))</f>
        <v/>
      </c>
      <c r="BD38" s="77" t="str">
        <f>IF(INDEX([2]pivotTable!E$310:E$615,MATCH(totalExpenditure!$A38,[2]pivotTable!$A$310:$A$615,0))/100*INDEX(gDP!T$6:T$271,MATCH(totalExpenditure!$A38,gDP!$B$6:$B$271))=0,"",INDEX([2]pivotTable!E$310:E$615,MATCH(totalExpenditure!$A38,[2]pivotTable!$A$310:$A$615,0))/100*INDEX(gDP!T$6:T$271,MATCH(totalExpenditure!$A38,gDP!$B$6:$B$271)))</f>
        <v/>
      </c>
      <c r="BE38" s="77" t="str">
        <f>IF(INDEX([2]pivotTable!F$310:F$615,MATCH(totalExpenditure!$A38,[2]pivotTable!$A$310:$A$615,0))/100*INDEX(gDP!U$6:U$271,MATCH(totalExpenditure!$A38,gDP!$B$6:$B$271))=0,"",INDEX([2]pivotTable!F$310:F$615,MATCH(totalExpenditure!$A38,[2]pivotTable!$A$310:$A$615,0))/100*INDEX(gDP!U$6:U$271,MATCH(totalExpenditure!$A38,gDP!$B$6:$B$271)))</f>
        <v/>
      </c>
      <c r="BF38" s="77" t="str">
        <f>IF(INDEX([2]pivotTable!G$310:G$615,MATCH(totalExpenditure!$A38,[2]pivotTable!$A$310:$A$615,0))/100*INDEX(gDP!V$6:V$271,MATCH(totalExpenditure!$A38,gDP!$B$6:$B$271))=0,"",INDEX([2]pivotTable!G$310:G$615,MATCH(totalExpenditure!$A38,[2]pivotTable!$A$310:$A$615,0))/100*INDEX(gDP!V$6:V$271,MATCH(totalExpenditure!$A38,gDP!$B$6:$B$271)))</f>
        <v/>
      </c>
      <c r="BG38" s="77" t="str">
        <f>IF(INDEX([2]pivotTable!H$310:H$615,MATCH(totalExpenditure!$A38,[2]pivotTable!$A$310:$A$615,0))/100*INDEX(gDP!W$6:W$271,MATCH(totalExpenditure!$A38,gDP!$B$6:$B$271))=0,"",INDEX([2]pivotTable!H$310:H$615,MATCH(totalExpenditure!$A38,[2]pivotTable!$A$310:$A$615,0))/100*INDEX(gDP!W$6:W$271,MATCH(totalExpenditure!$A38,gDP!$B$6:$B$271)))</f>
        <v/>
      </c>
      <c r="BH38" s="77" t="str">
        <f>IF(INDEX([2]pivotTable!I$310:I$615,MATCH(totalExpenditure!$A38,[2]pivotTable!$A$310:$A$615,0))/100*INDEX(gDP!X$6:X$271,MATCH(totalExpenditure!$A38,gDP!$B$6:$B$271))=0,"",INDEX([2]pivotTable!I$310:I$615,MATCH(totalExpenditure!$A38,[2]pivotTable!$A$310:$A$615,0))/100*INDEX(gDP!X$6:X$271,MATCH(totalExpenditure!$A38,gDP!$B$6:$B$271)))</f>
        <v/>
      </c>
      <c r="BI38" s="77" t="str">
        <f>IF(INDEX([2]pivotTable!J$310:J$615,MATCH(totalExpenditure!$A38,[2]pivotTable!$A$310:$A$615,0))/100*INDEX(gDP!Y$6:Y$271,MATCH(totalExpenditure!$A38,gDP!$B$6:$B$271))=0,"",INDEX([2]pivotTable!J$310:J$615,MATCH(totalExpenditure!$A38,[2]pivotTable!$A$310:$A$615,0))/100*INDEX(gDP!Y$6:Y$271,MATCH(totalExpenditure!$A38,gDP!$B$6:$B$271)))</f>
        <v/>
      </c>
      <c r="BJ38" s="77" t="str">
        <f>IF(INDEX([2]pivotTable!K$310:K$615,MATCH(totalExpenditure!$A38,[2]pivotTable!$A$310:$A$615,0))/100*INDEX(gDP!Z$6:Z$271,MATCH(totalExpenditure!$A38,gDP!$B$6:$B$271))=0,"",INDEX([2]pivotTable!K$310:K$615,MATCH(totalExpenditure!$A38,[2]pivotTable!$A$310:$A$615,0))/100*INDEX(gDP!Z$6:Z$271,MATCH(totalExpenditure!$A38,gDP!$B$6:$B$271)))</f>
        <v/>
      </c>
      <c r="BK38" s="77" t="str">
        <f>IF(INDEX([2]pivotTable!L$310:L$615,MATCH(totalExpenditure!$A38,[2]pivotTable!$A$310:$A$615,0))/100*INDEX(gDP!AA$6:AA$271,MATCH(totalExpenditure!$A38,gDP!$B$6:$B$271))=0,"",INDEX([2]pivotTable!L$310:L$615,MATCH(totalExpenditure!$A38,[2]pivotTable!$A$310:$A$615,0))/100*INDEX(gDP!AA$6:AA$271,MATCH(totalExpenditure!$A38,gDP!$B$6:$B$271)))</f>
        <v/>
      </c>
      <c r="BL38" s="77" t="str">
        <f>IF(INDEX([2]pivotTable!M$310:M$615,MATCH(totalExpenditure!$A38,[2]pivotTable!$A$310:$A$615,0))/100*INDEX(gDP!AB$6:AB$271,MATCH(totalExpenditure!$A38,gDP!$B$6:$B$271))=0,"",INDEX([2]pivotTable!M$310:M$615,MATCH(totalExpenditure!$A38,[2]pivotTable!$A$310:$A$615,0))/100*INDEX(gDP!AB$6:AB$271,MATCH(totalExpenditure!$A38,gDP!$B$6:$B$271)))</f>
        <v/>
      </c>
      <c r="BM38" s="77" t="str">
        <f>IF(INDEX([2]pivotTable!N$310:N$615,MATCH(totalExpenditure!$A38,[2]pivotTable!$A$310:$A$615,0))/100*INDEX(gDP!AC$6:AC$271,MATCH(totalExpenditure!$A38,gDP!$B$6:$B$271))=0,"",INDEX([2]pivotTable!N$310:N$615,MATCH(totalExpenditure!$A38,[2]pivotTable!$A$310:$A$615,0))/100*INDEX(gDP!AC$6:AC$271,MATCH(totalExpenditure!$A38,gDP!$B$6:$B$271)))</f>
        <v/>
      </c>
      <c r="BN38" s="77" t="str">
        <f>IF(INDEX([2]pivotTable!O$310:O$615,MATCH(totalExpenditure!$A38,[2]pivotTable!$A$310:$A$615,0))/100*INDEX(gDP!AD$6:AD$271,MATCH(totalExpenditure!$A38,gDP!$B$6:$B$271))=0,"",INDEX([2]pivotTable!O$310:O$615,MATCH(totalExpenditure!$A38,[2]pivotTable!$A$310:$A$615,0))/100*INDEX(gDP!AD$6:AD$271,MATCH(totalExpenditure!$A38,gDP!$B$6:$B$271)))</f>
        <v/>
      </c>
      <c r="BO38" s="77" t="str">
        <f>IF(INDEX([2]pivotTable!P$310:P$615,MATCH(totalExpenditure!$A38,[2]pivotTable!$A$310:$A$615,0))/100*INDEX(gDP!AE$6:AE$271,MATCH(totalExpenditure!$A38,gDP!$B$6:$B$271))=0,"",INDEX([2]pivotTable!P$310:P$615,MATCH(totalExpenditure!$A38,[2]pivotTable!$A$310:$A$615,0))/100*INDEX(gDP!AE$6:AE$271,MATCH(totalExpenditure!$A38,gDP!$B$6:$B$271)))</f>
        <v/>
      </c>
      <c r="BP38" s="77" t="str">
        <f>IF(INDEX([2]pivotTable!Q$310:Q$615,MATCH(totalExpenditure!$A38,[2]pivotTable!$A$310:$A$615,0))/100*INDEX(gDP!AF$6:AF$271,MATCH(totalExpenditure!$A38,gDP!$B$6:$B$271))=0,"",INDEX([2]pivotTable!Q$310:Q$615,MATCH(totalExpenditure!$A38,[2]pivotTable!$A$310:$A$615,0))/100*INDEX(gDP!AF$6:AF$271,MATCH(totalExpenditure!$A38,gDP!$B$6:$B$271)))</f>
        <v/>
      </c>
      <c r="BQ38" s="77" t="str">
        <f>IF(INDEX([2]pivotTable!R$310:R$615,MATCH(totalExpenditure!$A38,[2]pivotTable!$A$310:$A$615,0))/100*INDEX(gDP!AG$6:AG$271,MATCH(totalExpenditure!$A38,gDP!$B$6:$B$271))=0,"",INDEX([2]pivotTable!R$310:R$615,MATCH(totalExpenditure!$A38,[2]pivotTable!$A$310:$A$615,0))/100*INDEX(gDP!AG$6:AG$271,MATCH(totalExpenditure!$A38,gDP!$B$6:$B$271)))</f>
        <v/>
      </c>
      <c r="BR38" s="77" t="str">
        <f>IF(INDEX([2]pivotTable!S$310:S$615,MATCH(totalExpenditure!$A38,[2]pivotTable!$A$310:$A$615,0))/100*INDEX(gDP!AH$6:AH$271,MATCH(totalExpenditure!$A38,gDP!$B$6:$B$271))=0,"",INDEX([2]pivotTable!S$310:S$615,MATCH(totalExpenditure!$A38,[2]pivotTable!$A$310:$A$615,0))/100*INDEX(gDP!AH$6:AH$271,MATCH(totalExpenditure!$A38,gDP!$B$6:$B$271)))</f>
        <v/>
      </c>
      <c r="BS38" s="77">
        <f>IF(INDEX([2]pivotTable!T$310:T$615,MATCH(totalExpenditure!$A38,[2]pivotTable!$A$310:$A$615,0))/100*INDEX(gDP!AI$6:AI$271,MATCH(totalExpenditure!$A38,gDP!$B$6:$B$271))=0,"",INDEX([2]pivotTable!T$310:T$615,MATCH(totalExpenditure!$A38,[2]pivotTable!$A$310:$A$615,0))/100*INDEX(gDP!AI$6:AI$271,MATCH(totalExpenditure!$A38,gDP!$B$6:$B$271)))</f>
        <v>46245763.158262551</v>
      </c>
      <c r="BT38" s="77">
        <f>IF(INDEX([2]pivotTable!U$310:U$615,MATCH(totalExpenditure!$A38,[2]pivotTable!$A$310:$A$615,0))/100*INDEX(gDP!AJ$6:AJ$271,MATCH(totalExpenditure!$A38,gDP!$B$6:$B$271))=0,"",INDEX([2]pivotTable!U$310:U$615,MATCH(totalExpenditure!$A38,[2]pivotTable!$A$310:$A$615,0))/100*INDEX(gDP!AJ$6:AJ$271,MATCH(totalExpenditure!$A38,gDP!$B$6:$B$271)))</f>
        <v>48497383.452457629</v>
      </c>
      <c r="BU38" s="77">
        <f>IF(INDEX([2]pivotTable!V$310:V$615,MATCH(totalExpenditure!$A38,[2]pivotTable!$A$310:$A$615,0))/100*INDEX(gDP!AK$6:AK$271,MATCH(totalExpenditure!$A38,gDP!$B$6:$B$271))=0,"",INDEX([2]pivotTable!V$310:V$615,MATCH(totalExpenditure!$A38,[2]pivotTable!$A$310:$A$615,0))/100*INDEX(gDP!AK$6:AK$271,MATCH(totalExpenditure!$A38,gDP!$B$6:$B$271)))</f>
        <v>54733332.543340974</v>
      </c>
      <c r="BV38" s="77">
        <f>IF(INDEX([2]pivotTable!W$310:W$615,MATCH(totalExpenditure!$A38,[2]pivotTable!$A$310:$A$615,0))/100*INDEX(gDP!AL$6:AL$271,MATCH(totalExpenditure!$A38,gDP!$B$6:$B$271))=0,"",INDEX([2]pivotTable!W$310:W$615,MATCH(totalExpenditure!$A38,[2]pivotTable!$A$310:$A$615,0))/100*INDEX(gDP!AL$6:AL$271,MATCH(totalExpenditure!$A38,gDP!$B$6:$B$271)))</f>
        <v>61153898.868173636</v>
      </c>
      <c r="BW38" s="77">
        <f>IF(INDEX([2]pivotTable!X$310:X$615,MATCH(totalExpenditure!$A38,[2]pivotTable!$A$310:$A$615,0))/100*INDEX(gDP!AM$6:AM$271,MATCH(totalExpenditure!$A38,gDP!$B$6:$B$271))=0,"",INDEX([2]pivotTable!X$310:X$615,MATCH(totalExpenditure!$A38,[2]pivotTable!$A$310:$A$615,0))/100*INDEX(gDP!AM$6:AM$271,MATCH(totalExpenditure!$A38,gDP!$B$6:$B$271)))</f>
        <v>60481486.379018463</v>
      </c>
      <c r="BX38" s="77">
        <f>IF(INDEX([2]pivotTable!Y$310:Y$615,MATCH(totalExpenditure!$A38,[2]pivotTable!$A$310:$A$615,0))/100*INDEX(gDP!AN$6:AN$271,MATCH(totalExpenditure!$A38,gDP!$B$6:$B$271))=0,"",INDEX([2]pivotTable!Y$310:Y$615,MATCH(totalExpenditure!$A38,[2]pivotTable!$A$310:$A$615,0))/100*INDEX(gDP!AN$6:AN$271,MATCH(totalExpenditure!$A38,gDP!$B$6:$B$271)))</f>
        <v>65755327.79478585</v>
      </c>
      <c r="BY38" s="77">
        <f>IF(INDEX([2]pivotTable!Z$310:Z$615,MATCH(totalExpenditure!$A38,[2]pivotTable!$A$310:$A$615,0))/100*INDEX(gDP!AO$6:AO$271,MATCH(totalExpenditure!$A38,gDP!$B$6:$B$271))=0,"",INDEX([2]pivotTable!Z$310:Z$615,MATCH(totalExpenditure!$A38,[2]pivotTable!$A$310:$A$615,0))/100*INDEX(gDP!AO$6:AO$271,MATCH(totalExpenditure!$A38,gDP!$B$6:$B$271)))</f>
        <v>75625012.597027153</v>
      </c>
      <c r="BZ38" s="77" t="str">
        <f>IF(INDEX([2]pivotTable!AA$310:AA$615,MATCH(totalExpenditure!$A38,[2]pivotTable!$A$310:$A$615,0))/100*INDEX(gDP!AP$6:AP$271,MATCH(totalExpenditure!$A38,gDP!$B$6:$B$271))=0,"",INDEX([2]pivotTable!AA$310:AA$615,MATCH(totalExpenditure!$A38,[2]pivotTable!$A$310:$A$615,0))/100*INDEX(gDP!AP$6:AP$271,MATCH(totalExpenditure!$A38,gDP!$B$6:$B$271)))</f>
        <v/>
      </c>
      <c r="CA38" s="77" t="str">
        <f>IF(INDEX([2]pivotTable!AB$310:AB$615,MATCH(totalExpenditure!$A38,[2]pivotTable!$A$310:$A$615,0))/100*INDEX(gDP!AQ$6:AQ$271,MATCH(totalExpenditure!$A38,gDP!$B$6:$B$271))=0,"",INDEX([2]pivotTable!AB$310:AB$615,MATCH(totalExpenditure!$A38,[2]pivotTable!$A$310:$A$615,0))/100*INDEX(gDP!AQ$6:AQ$271,MATCH(totalExpenditure!$A38,gDP!$B$6:$B$271)))</f>
        <v/>
      </c>
      <c r="CB38" s="77" t="str">
        <f>IF(INDEX([2]pivotTable!AC$310:AC$615,MATCH(totalExpenditure!$A38,[2]pivotTable!$A$310:$A$615,0))/100*INDEX(gDP!AR$6:AR$271,MATCH(totalExpenditure!$A38,gDP!$B$6:$B$271))=0,"",INDEX([2]pivotTable!AC$310:AC$615,MATCH(totalExpenditure!$A38,[2]pivotTable!$A$310:$A$615,0))/100*INDEX(gDP!AR$6:AR$271,MATCH(totalExpenditure!$A38,gDP!$B$6:$B$271)))</f>
        <v/>
      </c>
      <c r="CC38" s="77" t="str">
        <f>IF(INDEX([2]pivotTable!AD$310:AD$615,MATCH(totalExpenditure!$A38,[2]pivotTable!$A$310:$A$615,0))/100*INDEX(gDP!AS$6:AS$271,MATCH(totalExpenditure!$A38,gDP!$B$6:$B$271))=0,"",INDEX([2]pivotTable!AD$310:AD$615,MATCH(totalExpenditure!$A38,[2]pivotTable!$A$310:$A$615,0))/100*INDEX(gDP!AS$6:AS$271,MATCH(totalExpenditure!$A38,gDP!$B$6:$B$271)))</f>
        <v/>
      </c>
      <c r="CD38" s="77" t="str">
        <f>IF(INDEX([2]pivotTable!AE$310:AE$615,MATCH(totalExpenditure!$A38,[2]pivotTable!$A$310:$A$615,0))/100*INDEX(gDP!AT$6:AT$271,MATCH(totalExpenditure!$A38,gDP!$B$6:$B$271))=0,"",INDEX([2]pivotTable!AE$310:AE$615,MATCH(totalExpenditure!$A38,[2]pivotTable!$A$310:$A$615,0))/100*INDEX(gDP!AT$6:AT$271,MATCH(totalExpenditure!$A38,gDP!$B$6:$B$271)))</f>
        <v/>
      </c>
      <c r="CE38" s="77" t="str">
        <f>IF(INDEX([2]pivotTable!AF$310:AF$615,MATCH(totalExpenditure!$A38,[2]pivotTable!$A$310:$A$615,0))/100*INDEX(gDP!AU$6:AU$271,MATCH(totalExpenditure!$A38,gDP!$B$6:$B$271))=0,"",INDEX([2]pivotTable!AF$310:AF$615,MATCH(totalExpenditure!$A38,[2]pivotTable!$A$310:$A$615,0))/100*INDEX(gDP!AU$6:AU$271,MATCH(totalExpenditure!$A38,gDP!$B$6:$B$271)))</f>
        <v/>
      </c>
      <c r="CF38" s="77" t="str">
        <f>IF(INDEX([2]pivotTable!AG$310:AG$615,MATCH(totalExpenditure!$A38,[2]pivotTable!$A$310:$A$615,0))/100*INDEX(gDP!AV$6:AV$271,MATCH(totalExpenditure!$A38,gDP!$B$6:$B$271))=0,"",INDEX([2]pivotTable!AG$310:AG$615,MATCH(totalExpenditure!$A38,[2]pivotTable!$A$310:$A$615,0))/100*INDEX(gDP!AV$6:AV$271,MATCH(totalExpenditure!$A38,gDP!$B$6:$B$271)))</f>
        <v/>
      </c>
      <c r="CG38" s="77" t="str">
        <f>IF(INDEX([2]pivotTable!AH$310:AH$615,MATCH(totalExpenditure!$A38,[2]pivotTable!$A$310:$A$615,0))/100*INDEX(gDP!AW$6:AW$271,MATCH(totalExpenditure!$A38,gDP!$B$6:$B$271))=0,"",INDEX([2]pivotTable!AH$310:AH$615,MATCH(totalExpenditure!$A38,[2]pivotTable!$A$310:$A$615,0))/100*INDEX(gDP!AW$6:AW$271,MATCH(totalExpenditure!$A38,gDP!$B$6:$B$271)))</f>
        <v/>
      </c>
      <c r="CH38" s="77" t="str">
        <f>IF(INDEX([2]pivotTable!AI$310:AI$615,MATCH(totalExpenditure!$A38,[2]pivotTable!$A$310:$A$615,0))/100*INDEX(gDP!AX$6:AX$271,MATCH(totalExpenditure!$A38,gDP!$B$6:$B$271))=0,"",INDEX([2]pivotTable!AI$310:AI$615,MATCH(totalExpenditure!$A38,[2]pivotTable!$A$310:$A$615,0))/100*INDEX(gDP!AX$6:AX$271,MATCH(totalExpenditure!$A38,gDP!$B$6:$B$271)))</f>
        <v/>
      </c>
      <c r="CI38" s="77" t="str">
        <f>IF(INDEX([2]pivotTable!AJ$310:AJ$615,MATCH(totalExpenditure!$A38,[2]pivotTable!$A$310:$A$615,0))/100*INDEX(gDP!AY$6:AY$271,MATCH(totalExpenditure!$A38,gDP!$B$6:$B$271))=0,"",INDEX([2]pivotTable!AJ$310:AJ$615,MATCH(totalExpenditure!$A38,[2]pivotTable!$A$310:$A$615,0))/100*INDEX(gDP!AY$6:AY$271,MATCH(totalExpenditure!$A38,gDP!$B$6:$B$271)))</f>
        <v/>
      </c>
      <c r="CJ38" s="77" t="str">
        <f>IF(INDEX([2]pivotTable!AK$310:AK$615,MATCH(totalExpenditure!$A38,[2]pivotTable!$A$310:$A$615,0))/100*INDEX(gDP!AZ$6:AZ$271,MATCH(totalExpenditure!$A38,gDP!$B$6:$B$271))=0,"",INDEX([2]pivotTable!AK$310:AK$615,MATCH(totalExpenditure!$A38,[2]pivotTable!$A$310:$A$615,0))/100*INDEX(gDP!AZ$6:AZ$271,MATCH(totalExpenditure!$A38,gDP!$B$6:$B$271)))</f>
        <v/>
      </c>
      <c r="CK38" s="77" t="str">
        <f>IF(INDEX([2]pivotTable!AL$310:AL$615,MATCH(totalExpenditure!$A38,[2]pivotTable!$A$310:$A$615,0))/100*INDEX(gDP!BA$6:BA$271,MATCH(totalExpenditure!$A38,gDP!$B$6:$B$271))=0,"",INDEX([2]pivotTable!AL$310:AL$615,MATCH(totalExpenditure!$A38,[2]pivotTable!$A$310:$A$615,0))/100*INDEX(gDP!BA$6:BA$271,MATCH(totalExpenditure!$A38,gDP!$B$6:$B$271)))</f>
        <v/>
      </c>
      <c r="CL38" s="77" t="str">
        <f>IF(INDEX([2]pivotTable!AM$310:AM$615,MATCH(totalExpenditure!$A38,[2]pivotTable!$A$310:$A$615,0))/100*INDEX(gDP!BB$6:BB$271,MATCH(totalExpenditure!$A38,gDP!$B$6:$B$271))=0,"",INDEX([2]pivotTable!AM$310:AM$615,MATCH(totalExpenditure!$A38,[2]pivotTable!$A$310:$A$615,0))/100*INDEX(gDP!BB$6:BB$271,MATCH(totalExpenditure!$A38,gDP!$B$6:$B$271)))</f>
        <v/>
      </c>
      <c r="CM38" s="77" t="str">
        <f>IF(INDEX([2]pivotTable!AN$310:AN$615,MATCH(totalExpenditure!$A38,[2]pivotTable!$A$310:$A$615,0))/100*INDEX(gDP!BC$6:BC$271,MATCH(totalExpenditure!$A38,gDP!$B$6:$B$271))=0,"",INDEX([2]pivotTable!AN$310:AN$615,MATCH(totalExpenditure!$A38,[2]pivotTable!$A$310:$A$615,0))/100*INDEX(gDP!BC$6:BC$271,MATCH(totalExpenditure!$A38,gDP!$B$6:$B$271)))</f>
        <v/>
      </c>
      <c r="CN38" s="77" t="str">
        <f>IF(INDEX([2]pivotTable!AO$310:AO$615,MATCH(totalExpenditure!$A38,[2]pivotTable!$A$310:$A$615,0))/100*INDEX(gDP!BD$6:BD$271,MATCH(totalExpenditure!$A38,gDP!$B$6:$B$271))=0,"",INDEX([2]pivotTable!AO$310:AO$615,MATCH(totalExpenditure!$A38,[2]pivotTable!$A$310:$A$615,0))/100*INDEX(gDP!BD$6:BD$271,MATCH(totalExpenditure!$A38,gDP!$B$6:$B$271)))</f>
        <v/>
      </c>
      <c r="CO38" s="77" t="str">
        <f>IF(INDEX([2]pivotTable!AP$310:AP$615,MATCH(totalExpenditure!$A38,[2]pivotTable!$A$310:$A$615,0))/100*INDEX(gDP!BE$6:BE$271,MATCH(totalExpenditure!$A38,gDP!$B$6:$B$271))=0,"",INDEX([2]pivotTable!AP$310:AP$615,MATCH(totalExpenditure!$A38,[2]pivotTable!$A$310:$A$615,0))/100*INDEX(gDP!BE$6:BE$271,MATCH(totalExpenditure!$A38,gDP!$B$6:$B$271)))</f>
        <v/>
      </c>
      <c r="CP38" s="77" t="str">
        <f>IF(INDEX([2]pivotTable!AQ$310:AQ$615,MATCH(totalExpenditure!$A38,[2]pivotTable!$A$310:$A$615,0))/100*INDEX(gDP!BF$6:BF$271,MATCH(totalExpenditure!$A38,gDP!$B$6:$B$271))=0,"",INDEX([2]pivotTable!AQ$310:AQ$615,MATCH(totalExpenditure!$A38,[2]pivotTable!$A$310:$A$615,0))/100*INDEX(gDP!BF$6:BF$271,MATCH(totalExpenditure!$A38,gDP!$B$6:$B$271)))</f>
        <v/>
      </c>
      <c r="CQ38" s="77" t="str">
        <f>IF(INDEX([2]pivotTable!AR$310:AR$615,MATCH(totalExpenditure!$A38,[2]pivotTable!$A$310:$A$615,0))/100*INDEX(gDP!BG$6:BG$271,MATCH(totalExpenditure!$A38,gDP!$B$6:$B$271))=0,"",INDEX([2]pivotTable!AR$310:AR$615,MATCH(totalExpenditure!$A38,[2]pivotTable!$A$310:$A$615,0))/100*INDEX(gDP!BG$6:BG$271,MATCH(totalExpenditure!$A38,gDP!$B$6:$B$271)))</f>
        <v/>
      </c>
      <c r="CR38" s="77" t="str">
        <f>IF(INDEX([2]pivotTable!AS$310:AS$615,MATCH(totalExpenditure!$A38,[2]pivotTable!$A$310:$A$615,0))/100*INDEX(gDP!BH$6:BH$271,MATCH(totalExpenditure!$A38,gDP!$B$6:$B$271))=0,"",INDEX([2]pivotTable!AS$310:AS$615,MATCH(totalExpenditure!$A38,[2]pivotTable!$A$310:$A$615,0))/100*INDEX(gDP!BH$6:BH$271,MATCH(totalExpenditure!$A38,gDP!$B$6:$B$271)))</f>
        <v/>
      </c>
      <c r="CS38" s="77" t="str">
        <f>IF(INDEX([2]pivotTable!AT$310:AT$615,MATCH(totalExpenditure!$A38,[2]pivotTable!$A$310:$A$615,0))/100*INDEX(gDP!BI$6:BI$271,MATCH(totalExpenditure!$A38,gDP!$B$6:$B$271))=0,"",INDEX([2]pivotTable!AT$310:AT$615,MATCH(totalExpenditure!$A38,[2]pivotTable!$A$310:$A$615,0))/100*INDEX(gDP!BI$6:BI$271,MATCH(totalExpenditure!$A38,gDP!$B$6:$B$271)))</f>
        <v/>
      </c>
      <c r="CT38" s="77">
        <f>IF(INDEX([2]pivotTable!AU$310:AU$615,MATCH(totalExpenditure!$A38,[2]pivotTable!$A$310:$A$615,0))/100*INDEX(gDP!BJ$6:BJ$271,MATCH(totalExpenditure!$A38,gDP!$B$6:$B$271))=0,"",INDEX([2]pivotTable!AU$310:AU$615,MATCH(totalExpenditure!$A38,[2]pivotTable!$A$310:$A$615,0))/100*INDEX(gDP!BJ$6:BJ$271,MATCH(totalExpenditure!$A38,gDP!$B$6:$B$271)))</f>
        <v>310829508.03567642</v>
      </c>
      <c r="CU38" s="77">
        <f>IF(INDEX([2]pivotTable!AV$310:AV$615,MATCH(totalExpenditure!$A38,[2]pivotTable!$A$310:$A$615,0))/100*INDEX(gDP!BK$6:BK$271,MATCH(totalExpenditure!$A38,gDP!$B$6:$B$271))=0,"",INDEX([2]pivotTable!AV$310:AV$615,MATCH(totalExpenditure!$A38,[2]pivotTable!$A$310:$A$615,0))/100*INDEX(gDP!BK$6:BK$271,MATCH(totalExpenditure!$A38,gDP!$B$6:$B$271)))</f>
        <v>415579413.7417013</v>
      </c>
      <c r="CV38" s="77">
        <f>IF(INDEX([2]pivotTable!AW$310:AW$615,MATCH(totalExpenditure!$A38,[2]pivotTable!$A$310:$A$615,0))/100*INDEX(gDP!BL$6:BL$271,MATCH(totalExpenditure!$A38,gDP!$B$6:$B$271))=0,"",INDEX([2]pivotTable!AW$310:AW$615,MATCH(totalExpenditure!$A38,[2]pivotTable!$A$310:$A$615,0))/100*INDEX(gDP!BL$6:BL$271,MATCH(totalExpenditure!$A38,gDP!$B$6:$B$271)))</f>
        <v>441563975.12166983</v>
      </c>
      <c r="CW38" s="77">
        <f>IF(INDEX([2]pivotTable!AX$310:AX$615,MATCH(totalExpenditure!$A38,[2]pivotTable!$A$310:$A$615,0))/100*INDEX(gDP!BM$6:BM$271,MATCH(totalExpenditure!$A38,gDP!$B$6:$B$271))=0,"",INDEX([2]pivotTable!AX$310:AX$615,MATCH(totalExpenditure!$A38,[2]pivotTable!$A$310:$A$615,0))/100*INDEX(gDP!BM$6:BM$271,MATCH(totalExpenditure!$A38,gDP!$B$6:$B$271)))</f>
        <v>442824616.73557538</v>
      </c>
      <c r="CX38" s="77">
        <f>IF(INDEX([2]pivotTable!AY$310:AY$615,MATCH(totalExpenditure!$A38,[2]pivotTable!$A$310:$A$615,0))/100*INDEX(gDP!BN$6:BN$271,MATCH(totalExpenditure!$A38,gDP!$B$6:$B$271))=0,"",INDEX([2]pivotTable!AY$310:AY$615,MATCH(totalExpenditure!$A38,[2]pivotTable!$A$310:$A$615,0))/100*INDEX(gDP!BN$6:BN$271,MATCH(totalExpenditure!$A38,gDP!$B$6:$B$271)))</f>
        <v>502525368.88381362</v>
      </c>
      <c r="CY38" s="77" t="str">
        <f>IF(INDEX([2]pivotTable!AZ$310:AZ$615,MATCH(totalExpenditure!$A38,[2]pivotTable!$A$310:$A$615,0))/100*INDEX(gDP!BO$6:BO$271,MATCH(totalExpenditure!$A38,gDP!$B$6:$B$271))=0,"",INDEX([2]pivotTable!AZ$310:AZ$615,MATCH(totalExpenditure!$A38,[2]pivotTable!$A$310:$A$615,0))/100*INDEX(gDP!BO$6:BO$271,MATCH(totalExpenditure!$A38,gDP!$B$6:$B$271)))</f>
        <v/>
      </c>
      <c r="CZ38" s="77" t="str">
        <f>IF(B38="","",IF(BA38="","",B38-B38+INDEX(gDP!Q$6:Q$271,MATCH(totalExpenditure!$A38,gDP!$B$6:$B$271))))</f>
        <v/>
      </c>
      <c r="DA38" s="77" t="str">
        <f>IF(C38="","",IF(BB38="","",C38-C38+INDEX(gDP!R$6:R$271,MATCH(totalExpenditure!$A38,gDP!$B$6:$B$271))))</f>
        <v/>
      </c>
      <c r="DB38" s="77" t="str">
        <f>IF(D38="","",IF(BC38="","",D38-D38+INDEX(gDP!S$6:S$271,MATCH(totalExpenditure!$A38,gDP!$B$6:$B$271))))</f>
        <v/>
      </c>
      <c r="DC38" s="77" t="str">
        <f>IF(E38="","",IF(BD38="","",E38-E38+INDEX(gDP!T$6:T$271,MATCH(totalExpenditure!$A38,gDP!$B$6:$B$271))))</f>
        <v/>
      </c>
      <c r="DD38" s="77" t="str">
        <f>IF(F38="","",IF(BE38="","",F38-F38+INDEX(gDP!U$6:U$271,MATCH(totalExpenditure!$A38,gDP!$B$6:$B$271))))</f>
        <v/>
      </c>
      <c r="DE38" s="77" t="str">
        <f>IF(G38="","",IF(BF38="","",G38-G38+INDEX(gDP!V$6:V$271,MATCH(totalExpenditure!$A38,gDP!$B$6:$B$271))))</f>
        <v/>
      </c>
      <c r="DF38" s="77" t="str">
        <f>IF(H38="","",IF(BG38="","",H38-H38+INDEX(gDP!W$6:W$271,MATCH(totalExpenditure!$A38,gDP!$B$6:$B$271))))</f>
        <v/>
      </c>
      <c r="DG38" s="77" t="str">
        <f>IF(I38="","",IF(BH38="","",I38-I38+INDEX(gDP!X$6:X$271,MATCH(totalExpenditure!$A38,gDP!$B$6:$B$271))))</f>
        <v/>
      </c>
      <c r="DH38" s="77" t="str">
        <f>IF(J38="","",IF(BI38="","",J38-J38+INDEX(gDP!Y$6:Y$271,MATCH(totalExpenditure!$A38,gDP!$B$6:$B$271))))</f>
        <v/>
      </c>
      <c r="DI38" s="77" t="str">
        <f>IF(K38="","",IF(BJ38="","",K38-K38+INDEX(gDP!Z$6:Z$271,MATCH(totalExpenditure!$A38,gDP!$B$6:$B$271))))</f>
        <v/>
      </c>
      <c r="DJ38" s="77" t="str">
        <f>IF(L38="","",IF(BK38="","",L38-L38+INDEX(gDP!AA$6:AA$271,MATCH(totalExpenditure!$A38,gDP!$B$6:$B$271))))</f>
        <v/>
      </c>
      <c r="DK38" s="77" t="str">
        <f>IF(M38="","",IF(BL38="","",M38-M38+INDEX(gDP!AB$6:AB$271,MATCH(totalExpenditure!$A38,gDP!$B$6:$B$271))))</f>
        <v/>
      </c>
      <c r="DL38" s="77" t="str">
        <f>IF(N38="","",IF(BM38="","",N38-N38+INDEX(gDP!AC$6:AC$271,MATCH(totalExpenditure!$A38,gDP!$B$6:$B$271))))</f>
        <v/>
      </c>
      <c r="DM38" s="77" t="str">
        <f>IF(O38="","",IF(BN38="","",O38-O38+INDEX(gDP!AD$6:AD$271,MATCH(totalExpenditure!$A38,gDP!$B$6:$B$271))))</f>
        <v/>
      </c>
      <c r="DN38" s="77" t="str">
        <f>IF(P38="","",IF(BO38="","",P38-P38+INDEX(gDP!AE$6:AE$271,MATCH(totalExpenditure!$A38,gDP!$B$6:$B$271))))</f>
        <v/>
      </c>
      <c r="DO38" s="77" t="str">
        <f>IF(Q38="","",IF(BP38="","",Q38-Q38+INDEX(gDP!AF$6:AF$271,MATCH(totalExpenditure!$A38,gDP!$B$6:$B$271))))</f>
        <v/>
      </c>
      <c r="DP38" s="77" t="str">
        <f>IF(R38="","",IF(BQ38="","",R38-R38+INDEX(gDP!AG$6:AG$271,MATCH(totalExpenditure!$A38,gDP!$B$6:$B$271))))</f>
        <v/>
      </c>
      <c r="DQ38" s="77" t="str">
        <f>IF(S38="","",IF(BR38="","",S38-S38+INDEX(gDP!AH$6:AH$271,MATCH(totalExpenditure!$A38,gDP!$B$6:$B$271))))</f>
        <v/>
      </c>
      <c r="DR38" s="77">
        <f>IF(T38="","",IF(BS38="","",T38-T38+INDEX(gDP!AI$6:AI$271,MATCH(totalExpenditure!$A38,gDP!$B$6:$B$271))))</f>
        <v>3790636324.4477501</v>
      </c>
      <c r="DS38" s="77">
        <f>IF(U38="","",IF(BT38="","",U38-U38+INDEX(gDP!AJ$6:AJ$271,MATCH(totalExpenditure!$A38,gDP!$B$6:$B$271))))</f>
        <v>3942876703.4518399</v>
      </c>
      <c r="DT38" s="77">
        <f>IF(V38="","",IF(BU38="","",V38-V38+INDEX(gDP!AK$6:AK$271,MATCH(totalExpenditure!$A38,gDP!$B$6:$B$271))))</f>
        <v>4146464586.6167402</v>
      </c>
      <c r="DU38" s="77">
        <f>IF(W38="","",IF(BV38="","",W38-W38+INDEX(gDP!AL$6:AL$271,MATCH(totalExpenditure!$A38,gDP!$B$6:$B$271))))</f>
        <v>4160129174.7056899</v>
      </c>
      <c r="DV38" s="77">
        <f>IF(X38="","",IF(BW38="","",X38-X38+INDEX(gDP!AM$6:AM$271,MATCH(totalExpenditure!$A38,gDP!$B$6:$B$271))))</f>
        <v>4259259604.15623</v>
      </c>
      <c r="DW38" s="77">
        <f>IF(Y38="","",IF(BX38="","",Y38-Y38+INDEX(gDP!AN$6:AN$271,MATCH(totalExpenditure!$A38,gDP!$B$6:$B$271))))</f>
        <v>4730599121.9270401</v>
      </c>
      <c r="DX38" s="77">
        <f>IF(Z38="","",IF(BY38="","",Z38-Z38+INDEX(gDP!AO$6:AO$271,MATCH(totalExpenditure!$A38,gDP!$B$6:$B$271))))</f>
        <v>4847757217.7581501</v>
      </c>
      <c r="DY38" s="77" t="str">
        <f>IF(AA38="","",IF(BZ38="","",AA38-AA38+INDEX(gDP!AP$6:AP$271,MATCH(totalExpenditure!$A38,gDP!$B$6:$B$271))))</f>
        <v/>
      </c>
      <c r="DZ38" s="77" t="str">
        <f>IF(AB38="","",IF(CA38="","",AB38-AB38+INDEX(gDP!AQ$6:AQ$271,MATCH(totalExpenditure!$A38,gDP!$B$6:$B$271))))</f>
        <v/>
      </c>
      <c r="EA38" s="77" t="str">
        <f>IF(AC38="","",IF(CB38="","",AC38-AC38+INDEX(gDP!AR$6:AR$271,MATCH(totalExpenditure!$A38,gDP!$B$6:$B$271))))</f>
        <v/>
      </c>
      <c r="EB38" s="77" t="str">
        <f>IF(AD38="","",IF(CC38="","",AD38-AD38+INDEX(gDP!AS$6:AS$271,MATCH(totalExpenditure!$A38,gDP!$B$6:$B$271))))</f>
        <v/>
      </c>
      <c r="EC38" s="77" t="str">
        <f>IF(AE38="","",IF(CD38="","",AE38-AE38+INDEX(gDP!AT$6:AT$271,MATCH(totalExpenditure!$A38,gDP!$B$6:$B$271))))</f>
        <v/>
      </c>
      <c r="ED38" s="77" t="str">
        <f>IF(AF38="","",IF(CE38="","",AF38-AF38+INDEX(gDP!AU$6:AU$271,MATCH(totalExpenditure!$A38,gDP!$B$6:$B$271))))</f>
        <v/>
      </c>
      <c r="EE38" s="77" t="str">
        <f>IF(AG38="","",IF(CF38="","",AG38-AG38+INDEX(gDP!AV$6:AV$271,MATCH(totalExpenditure!$A38,gDP!$B$6:$B$271))))</f>
        <v/>
      </c>
      <c r="EF38" s="77" t="str">
        <f>IF(AH38="","",IF(CG38="","",AH38-AH38+INDEX(gDP!AW$6:AW$271,MATCH(totalExpenditure!$A38,gDP!$B$6:$B$271))))</f>
        <v/>
      </c>
      <c r="EG38" s="77" t="str">
        <f>IF(AI38="","",IF(CH38="","",AI38-AI38+INDEX(gDP!AX$6:AX$271,MATCH(totalExpenditure!$A38,gDP!$B$6:$B$271))))</f>
        <v/>
      </c>
      <c r="EH38" s="77" t="str">
        <f>IF(AJ38="","",IF(CI38="","",AJ38-AJ38+INDEX(gDP!AY$6:AY$271,MATCH(totalExpenditure!$A38,gDP!$B$6:$B$271))))</f>
        <v/>
      </c>
      <c r="EI38" s="77" t="str">
        <f>IF(AK38="","",IF(CJ38="","",AK38-AK38+INDEX(gDP!AZ$6:AZ$271,MATCH(totalExpenditure!$A38,gDP!$B$6:$B$271))))</f>
        <v/>
      </c>
      <c r="EJ38" s="77" t="str">
        <f>IF(AL38="","",IF(CK38="","",AL38-AL38+INDEX(gDP!BA$6:BA$271,MATCH(totalExpenditure!$A38,gDP!$B$6:$B$271))))</f>
        <v/>
      </c>
      <c r="EK38" s="77" t="str">
        <f>IF(AM38="","",IF(CL38="","",AM38-AM38+INDEX(gDP!BB$6:BB$271,MATCH(totalExpenditure!$A38,gDP!$B$6:$B$271))))</f>
        <v/>
      </c>
      <c r="EL38" s="77" t="str">
        <f>IF(AN38="","",IF(CM38="","",AN38-AN38+INDEX(gDP!BC$6:BC$271,MATCH(totalExpenditure!$A38,gDP!$B$6:$B$271))))</f>
        <v/>
      </c>
      <c r="EM38" s="77" t="str">
        <f>IF(AO38="","",IF(CN38="","",AO38-AO38+INDEX(gDP!BD$6:BD$271,MATCH(totalExpenditure!$A38,gDP!$B$6:$B$271))))</f>
        <v/>
      </c>
      <c r="EN38" s="77" t="str">
        <f>IF(AP38="","",IF(CO38="","",AP38-AP38+INDEX(gDP!BE$6:BE$271,MATCH(totalExpenditure!$A38,gDP!$B$6:$B$271))))</f>
        <v/>
      </c>
      <c r="EO38" s="77" t="str">
        <f>IF(AQ38="","",IF(CP38="","",AQ38-AQ38+INDEX(gDP!BF$6:BF$271,MATCH(totalExpenditure!$A38,gDP!$B$6:$B$271))))</f>
        <v/>
      </c>
      <c r="EP38" s="77" t="str">
        <f>IF(AR38="","",IF(CQ38="","",AR38-AR38+INDEX(gDP!BG$6:BG$271,MATCH(totalExpenditure!$A38,gDP!$B$6:$B$271))))</f>
        <v/>
      </c>
      <c r="EQ38" s="77" t="str">
        <f>IF(AS38="","",IF(CR38="","",AS38-AS38+INDEX(gDP!BH$6:BH$271,MATCH(totalExpenditure!$A38,gDP!$B$6:$B$271))))</f>
        <v/>
      </c>
      <c r="ER38" s="77" t="str">
        <f>IF(AT38="","",IF(CS38="","",AT38-AT38+INDEX(gDP!BI$6:BI$271,MATCH(totalExpenditure!$A38,gDP!$B$6:$B$271))))</f>
        <v/>
      </c>
      <c r="ES38" s="77">
        <f>IF(AU38="","",IF(CT38="","",AU38-AU38+INDEX(gDP!BJ$6:BJ$271,MATCH(totalExpenditure!$A38,gDP!$B$6:$B$271))))</f>
        <v>16105155856.7708</v>
      </c>
      <c r="ET38" s="77">
        <f>IF(AV38="","",IF(CU38="","",AV38-AV38+INDEX(gDP!BK$6:BK$271,MATCH(totalExpenditure!$A38,gDP!$B$6:$B$271))))</f>
        <v>17031943186.1353</v>
      </c>
      <c r="EU38" s="77">
        <f>IF(AW38="","",IF(CV38="","",AW38-AW38+INDEX(gDP!BL$6:BL$271,MATCH(totalExpenditure!$A38,gDP!$B$6:$B$271))))</f>
        <v>16725908148.5481</v>
      </c>
      <c r="EV38" s="77">
        <f>IF(AX38="","",IF(CW38="","",AX38-AX38+INDEX(gDP!BM$6:BM$271,MATCH(totalExpenditure!$A38,gDP!$B$6:$B$271))))</f>
        <v>14960291105.931601</v>
      </c>
      <c r="EW38" s="77">
        <f>IF(AY38="","",IF(CX38="","",AY38-AY38+INDEX(gDP!BN$6:BN$271,MATCH(totalExpenditure!$A38,gDP!$B$6:$B$271))))</f>
        <v>18750946600.1423</v>
      </c>
      <c r="EX38" s="77" t="str">
        <f>IF(AZ38="","",IF(CY38="","",AZ38-AZ38+INDEX(gDP!BO$6:BO$271,MATCH(totalExpenditure!$A38,gDP!$B$6:$B$271))))</f>
        <v/>
      </c>
    </row>
    <row r="39" spans="1:154" x14ac:dyDescent="0.35">
      <c r="A39" t="s">
        <v>287</v>
      </c>
      <c r="B39" s="77" t="str">
        <f>IF(INDEX([2]pivotTable!B$3:B$308,MATCH(totalExpenditure!$A39,[2]pivotTable!$A$3:$A$308,0))/100*INDEX(gDP!Q$6:Q$271,MATCH(totalExpenditure!$A39,gDP!$B$6:$B$271))=0,"",INDEX([2]pivotTable!B$3:B$308,MATCH(totalExpenditure!$A39,[2]pivotTable!$A$3:$A$308,0))/100*INDEX(gDP!Q$6:Q$271,MATCH(totalExpenditure!$A39,gDP!$B$6:$B$271)))</f>
        <v/>
      </c>
      <c r="C39" s="77" t="str">
        <f>IF(INDEX([2]pivotTable!C$3:C$308,MATCH(totalExpenditure!$A39,[2]pivotTable!$A$3:$A$308,0))/100*INDEX(gDP!R$6:R$271,MATCH(totalExpenditure!$A39,gDP!$B$6:$B$271))=0,"",INDEX([2]pivotTable!C$3:C$308,MATCH(totalExpenditure!$A39,[2]pivotTable!$A$3:$A$308,0))/100*INDEX(gDP!R$6:R$271,MATCH(totalExpenditure!$A39,gDP!$B$6:$B$271)))</f>
        <v/>
      </c>
      <c r="D39" s="77" t="str">
        <f>IF(INDEX([2]pivotTable!D$3:D$308,MATCH(totalExpenditure!$A39,[2]pivotTable!$A$3:$A$308,0))/100*INDEX(gDP!S$6:S$271,MATCH(totalExpenditure!$A39,gDP!$B$6:$B$271))=0,"",INDEX([2]pivotTable!D$3:D$308,MATCH(totalExpenditure!$A39,[2]pivotTable!$A$3:$A$308,0))/100*INDEX(gDP!S$6:S$271,MATCH(totalExpenditure!$A39,gDP!$B$6:$B$271)))</f>
        <v/>
      </c>
      <c r="E39" s="77" t="str">
        <f>IF(INDEX([2]pivotTable!E$3:E$308,MATCH(totalExpenditure!$A39,[2]pivotTable!$A$3:$A$308,0))/100*INDEX(gDP!T$6:T$271,MATCH(totalExpenditure!$A39,gDP!$B$6:$B$271))=0,"",INDEX([2]pivotTable!E$3:E$308,MATCH(totalExpenditure!$A39,[2]pivotTable!$A$3:$A$308,0))/100*INDEX(gDP!T$6:T$271,MATCH(totalExpenditure!$A39,gDP!$B$6:$B$271)))</f>
        <v/>
      </c>
      <c r="F39" s="77" t="str">
        <f>IF(INDEX([2]pivotTable!F$3:F$308,MATCH(totalExpenditure!$A39,[2]pivotTable!$A$3:$A$308,0))/100*INDEX(gDP!U$6:U$271,MATCH(totalExpenditure!$A39,gDP!$B$6:$B$271))=0,"",INDEX([2]pivotTable!F$3:F$308,MATCH(totalExpenditure!$A39,[2]pivotTable!$A$3:$A$308,0))/100*INDEX(gDP!U$6:U$271,MATCH(totalExpenditure!$A39,gDP!$B$6:$B$271)))</f>
        <v/>
      </c>
      <c r="G39" s="77" t="str">
        <f>IF(INDEX([2]pivotTable!G$3:G$308,MATCH(totalExpenditure!$A39,[2]pivotTable!$A$3:$A$308,0))/100*INDEX(gDP!V$6:V$271,MATCH(totalExpenditure!$A39,gDP!$B$6:$B$271))=0,"",INDEX([2]pivotTable!G$3:G$308,MATCH(totalExpenditure!$A39,[2]pivotTable!$A$3:$A$308,0))/100*INDEX(gDP!V$6:V$271,MATCH(totalExpenditure!$A39,gDP!$B$6:$B$271)))</f>
        <v/>
      </c>
      <c r="H39" s="77" t="str">
        <f>IF(INDEX([2]pivotTable!H$3:H$308,MATCH(totalExpenditure!$A39,[2]pivotTable!$A$3:$A$308,0))/100*INDEX(gDP!W$6:W$271,MATCH(totalExpenditure!$A39,gDP!$B$6:$B$271))=0,"",INDEX([2]pivotTable!H$3:H$308,MATCH(totalExpenditure!$A39,[2]pivotTable!$A$3:$A$308,0))/100*INDEX(gDP!W$6:W$271,MATCH(totalExpenditure!$A39,gDP!$B$6:$B$271)))</f>
        <v/>
      </c>
      <c r="I39" s="77" t="str">
        <f>IF(INDEX([2]pivotTable!I$3:I$308,MATCH(totalExpenditure!$A39,[2]pivotTable!$A$3:$A$308,0))/100*INDEX(gDP!X$6:X$271,MATCH(totalExpenditure!$A39,gDP!$B$6:$B$271))=0,"",INDEX([2]pivotTable!I$3:I$308,MATCH(totalExpenditure!$A39,[2]pivotTable!$A$3:$A$308,0))/100*INDEX(gDP!X$6:X$271,MATCH(totalExpenditure!$A39,gDP!$B$6:$B$271)))</f>
        <v/>
      </c>
      <c r="J39" s="77" t="str">
        <f>IF(INDEX([2]pivotTable!J$3:J$308,MATCH(totalExpenditure!$A39,[2]pivotTable!$A$3:$A$308,0))/100*INDEX(gDP!Y$6:Y$271,MATCH(totalExpenditure!$A39,gDP!$B$6:$B$271))=0,"",INDEX([2]pivotTable!J$3:J$308,MATCH(totalExpenditure!$A39,[2]pivotTable!$A$3:$A$308,0))/100*INDEX(gDP!Y$6:Y$271,MATCH(totalExpenditure!$A39,gDP!$B$6:$B$271)))</f>
        <v/>
      </c>
      <c r="K39" s="77" t="str">
        <f>IF(INDEX([2]pivotTable!K$3:K$308,MATCH(totalExpenditure!$A39,[2]pivotTable!$A$3:$A$308,0))/100*INDEX(gDP!Z$6:Z$271,MATCH(totalExpenditure!$A39,gDP!$B$6:$B$271))=0,"",INDEX([2]pivotTable!K$3:K$308,MATCH(totalExpenditure!$A39,[2]pivotTable!$A$3:$A$308,0))/100*INDEX(gDP!Z$6:Z$271,MATCH(totalExpenditure!$A39,gDP!$B$6:$B$271)))</f>
        <v/>
      </c>
      <c r="L39" s="77" t="str">
        <f>IF(INDEX([2]pivotTable!L$3:L$308,MATCH(totalExpenditure!$A39,[2]pivotTable!$A$3:$A$308,0))/100*INDEX(gDP!AA$6:AA$271,MATCH(totalExpenditure!$A39,gDP!$B$6:$B$271))=0,"",INDEX([2]pivotTable!L$3:L$308,MATCH(totalExpenditure!$A39,[2]pivotTable!$A$3:$A$308,0))/100*INDEX(gDP!AA$6:AA$271,MATCH(totalExpenditure!$A39,gDP!$B$6:$B$271)))</f>
        <v/>
      </c>
      <c r="M39" s="77" t="str">
        <f>IF(INDEX([2]pivotTable!M$3:M$308,MATCH(totalExpenditure!$A39,[2]pivotTable!$A$3:$A$308,0))/100*INDEX(gDP!AB$6:AB$271,MATCH(totalExpenditure!$A39,gDP!$B$6:$B$271))=0,"",INDEX([2]pivotTable!M$3:M$308,MATCH(totalExpenditure!$A39,[2]pivotTable!$A$3:$A$308,0))/100*INDEX(gDP!AB$6:AB$271,MATCH(totalExpenditure!$A39,gDP!$B$6:$B$271)))</f>
        <v/>
      </c>
      <c r="N39" s="77" t="str">
        <f>IF(INDEX([2]pivotTable!N$3:N$308,MATCH(totalExpenditure!$A39,[2]pivotTable!$A$3:$A$308,0))/100*INDEX(gDP!AC$6:AC$271,MATCH(totalExpenditure!$A39,gDP!$B$6:$B$271))=0,"",INDEX([2]pivotTable!N$3:N$308,MATCH(totalExpenditure!$A39,[2]pivotTable!$A$3:$A$308,0))/100*INDEX(gDP!AC$6:AC$271,MATCH(totalExpenditure!$A39,gDP!$B$6:$B$271)))</f>
        <v/>
      </c>
      <c r="O39" s="77" t="str">
        <f>IF(INDEX([2]pivotTable!O$3:O$308,MATCH(totalExpenditure!$A39,[2]pivotTable!$A$3:$A$308,0))/100*INDEX(gDP!AD$6:AD$271,MATCH(totalExpenditure!$A39,gDP!$B$6:$B$271))=0,"",INDEX([2]pivotTable!O$3:O$308,MATCH(totalExpenditure!$A39,[2]pivotTable!$A$3:$A$308,0))/100*INDEX(gDP!AD$6:AD$271,MATCH(totalExpenditure!$A39,gDP!$B$6:$B$271)))</f>
        <v/>
      </c>
      <c r="P39" s="77" t="str">
        <f>IF(INDEX([2]pivotTable!P$3:P$308,MATCH(totalExpenditure!$A39,[2]pivotTable!$A$3:$A$308,0))/100*INDEX(gDP!AE$6:AE$271,MATCH(totalExpenditure!$A39,gDP!$B$6:$B$271))=0,"",INDEX([2]pivotTable!P$3:P$308,MATCH(totalExpenditure!$A39,[2]pivotTable!$A$3:$A$308,0))/100*INDEX(gDP!AE$6:AE$271,MATCH(totalExpenditure!$A39,gDP!$B$6:$B$271)))</f>
        <v/>
      </c>
      <c r="Q39" s="77" t="str">
        <f>IF(INDEX([2]pivotTable!Q$3:Q$308,MATCH(totalExpenditure!$A39,[2]pivotTable!$A$3:$A$308,0))/100*INDEX(gDP!AF$6:AF$271,MATCH(totalExpenditure!$A39,gDP!$B$6:$B$271))=0,"",INDEX([2]pivotTable!Q$3:Q$308,MATCH(totalExpenditure!$A39,[2]pivotTable!$A$3:$A$308,0))/100*INDEX(gDP!AF$6:AF$271,MATCH(totalExpenditure!$A39,gDP!$B$6:$B$271)))</f>
        <v/>
      </c>
      <c r="R39" s="77" t="str">
        <f>IF(INDEX([2]pivotTable!R$3:R$308,MATCH(totalExpenditure!$A39,[2]pivotTable!$A$3:$A$308,0))/100*INDEX(gDP!AG$6:AG$271,MATCH(totalExpenditure!$A39,gDP!$B$6:$B$271))=0,"",INDEX([2]pivotTable!R$3:R$308,MATCH(totalExpenditure!$A39,[2]pivotTable!$A$3:$A$308,0))/100*INDEX(gDP!AG$6:AG$271,MATCH(totalExpenditure!$A39,gDP!$B$6:$B$271)))</f>
        <v/>
      </c>
      <c r="S39" s="77" t="str">
        <f>IF(INDEX([2]pivotTable!S$3:S$308,MATCH(totalExpenditure!$A39,[2]pivotTable!$A$3:$A$308,0))/100*INDEX(gDP!AH$6:AH$271,MATCH(totalExpenditure!$A39,gDP!$B$6:$B$271))=0,"",INDEX([2]pivotTable!S$3:S$308,MATCH(totalExpenditure!$A39,[2]pivotTable!$A$3:$A$308,0))/100*INDEX(gDP!AH$6:AH$271,MATCH(totalExpenditure!$A39,gDP!$B$6:$B$271)))</f>
        <v/>
      </c>
      <c r="T39" s="77" t="str">
        <f>IF(INDEX([2]pivotTable!T$3:T$308,MATCH(totalExpenditure!$A39,[2]pivotTable!$A$3:$A$308,0))/100*INDEX(gDP!AI$6:AI$271,MATCH(totalExpenditure!$A39,gDP!$B$6:$B$271))=0,"",INDEX([2]pivotTable!T$3:T$308,MATCH(totalExpenditure!$A39,[2]pivotTable!$A$3:$A$308,0))/100*INDEX(gDP!AI$6:AI$271,MATCH(totalExpenditure!$A39,gDP!$B$6:$B$271)))</f>
        <v/>
      </c>
      <c r="U39" s="77" t="str">
        <f>IF(INDEX([2]pivotTable!U$3:U$308,MATCH(totalExpenditure!$A39,[2]pivotTable!$A$3:$A$308,0))/100*INDEX(gDP!AJ$6:AJ$271,MATCH(totalExpenditure!$A39,gDP!$B$6:$B$271))=0,"",INDEX([2]pivotTable!U$3:U$308,MATCH(totalExpenditure!$A39,[2]pivotTable!$A$3:$A$308,0))/100*INDEX(gDP!AJ$6:AJ$271,MATCH(totalExpenditure!$A39,gDP!$B$6:$B$271)))</f>
        <v/>
      </c>
      <c r="V39" s="77" t="str">
        <f>IF(INDEX([2]pivotTable!V$3:V$308,MATCH(totalExpenditure!$A39,[2]pivotTable!$A$3:$A$308,0))/100*INDEX(gDP!AK$6:AK$271,MATCH(totalExpenditure!$A39,gDP!$B$6:$B$271))=0,"",INDEX([2]pivotTable!V$3:V$308,MATCH(totalExpenditure!$A39,[2]pivotTable!$A$3:$A$308,0))/100*INDEX(gDP!AK$6:AK$271,MATCH(totalExpenditure!$A39,gDP!$B$6:$B$271)))</f>
        <v/>
      </c>
      <c r="W39" s="77" t="str">
        <f>IF(INDEX([2]pivotTable!W$3:W$308,MATCH(totalExpenditure!$A39,[2]pivotTable!$A$3:$A$308,0))/100*INDEX(gDP!AL$6:AL$271,MATCH(totalExpenditure!$A39,gDP!$B$6:$B$271))=0,"",INDEX([2]pivotTable!W$3:W$308,MATCH(totalExpenditure!$A39,[2]pivotTable!$A$3:$A$308,0))/100*INDEX(gDP!AL$6:AL$271,MATCH(totalExpenditure!$A39,gDP!$B$6:$B$271)))</f>
        <v/>
      </c>
      <c r="X39" s="77" t="str">
        <f>IF(INDEX([2]pivotTable!X$3:X$308,MATCH(totalExpenditure!$A39,[2]pivotTable!$A$3:$A$308,0))/100*INDEX(gDP!AM$6:AM$271,MATCH(totalExpenditure!$A39,gDP!$B$6:$B$271))=0,"",INDEX([2]pivotTable!X$3:X$308,MATCH(totalExpenditure!$A39,[2]pivotTable!$A$3:$A$308,0))/100*INDEX(gDP!AM$6:AM$271,MATCH(totalExpenditure!$A39,gDP!$B$6:$B$271)))</f>
        <v/>
      </c>
      <c r="Y39" s="77" t="str">
        <f>IF(INDEX([2]pivotTable!Y$3:Y$308,MATCH(totalExpenditure!$A39,[2]pivotTable!$A$3:$A$308,0))/100*INDEX(gDP!AN$6:AN$271,MATCH(totalExpenditure!$A39,gDP!$B$6:$B$271))=0,"",INDEX([2]pivotTable!Y$3:Y$308,MATCH(totalExpenditure!$A39,[2]pivotTable!$A$3:$A$308,0))/100*INDEX(gDP!AN$6:AN$271,MATCH(totalExpenditure!$A39,gDP!$B$6:$B$271)))</f>
        <v/>
      </c>
      <c r="Z39" s="77" t="str">
        <f>IF(INDEX([2]pivotTable!Z$3:Z$308,MATCH(totalExpenditure!$A39,[2]pivotTable!$A$3:$A$308,0))/100*INDEX(gDP!AO$6:AO$271,MATCH(totalExpenditure!$A39,gDP!$B$6:$B$271))=0,"",INDEX([2]pivotTable!Z$3:Z$308,MATCH(totalExpenditure!$A39,[2]pivotTable!$A$3:$A$308,0))/100*INDEX(gDP!AO$6:AO$271,MATCH(totalExpenditure!$A39,gDP!$B$6:$B$271)))</f>
        <v/>
      </c>
      <c r="AA39" s="77" t="str">
        <f>IF(INDEX([2]pivotTable!AA$3:AA$308,MATCH(totalExpenditure!$A39,[2]pivotTable!$A$3:$A$308,0))/100*INDEX(gDP!AP$6:AP$271,MATCH(totalExpenditure!$A39,gDP!$B$6:$B$271))=0,"",INDEX([2]pivotTable!AA$3:AA$308,MATCH(totalExpenditure!$A39,[2]pivotTable!$A$3:$A$308,0))/100*INDEX(gDP!AP$6:AP$271,MATCH(totalExpenditure!$A39,gDP!$B$6:$B$271)))</f>
        <v/>
      </c>
      <c r="AB39" s="77" t="str">
        <f>IF(INDEX([2]pivotTable!AB$3:AB$308,MATCH(totalExpenditure!$A39,[2]pivotTable!$A$3:$A$308,0))/100*INDEX(gDP!AQ$6:AQ$271,MATCH(totalExpenditure!$A39,gDP!$B$6:$B$271))=0,"",INDEX([2]pivotTable!AB$3:AB$308,MATCH(totalExpenditure!$A39,[2]pivotTable!$A$3:$A$308,0))/100*INDEX(gDP!AQ$6:AQ$271,MATCH(totalExpenditure!$A39,gDP!$B$6:$B$271)))</f>
        <v/>
      </c>
      <c r="AC39" s="77" t="str">
        <f>IF(INDEX([2]pivotTable!AC$3:AC$308,MATCH(totalExpenditure!$A39,[2]pivotTable!$A$3:$A$308,0))/100*INDEX(gDP!AR$6:AR$271,MATCH(totalExpenditure!$A39,gDP!$B$6:$B$271))=0,"",INDEX([2]pivotTable!AC$3:AC$308,MATCH(totalExpenditure!$A39,[2]pivotTable!$A$3:$A$308,0))/100*INDEX(gDP!AR$6:AR$271,MATCH(totalExpenditure!$A39,gDP!$B$6:$B$271)))</f>
        <v/>
      </c>
      <c r="AD39" s="77" t="str">
        <f>IF(INDEX([2]pivotTable!AD$3:AD$308,MATCH(totalExpenditure!$A39,[2]pivotTable!$A$3:$A$308,0))/100*INDEX(gDP!AS$6:AS$271,MATCH(totalExpenditure!$A39,gDP!$B$6:$B$271))=0,"",INDEX([2]pivotTable!AD$3:AD$308,MATCH(totalExpenditure!$A39,[2]pivotTable!$A$3:$A$308,0))/100*INDEX(gDP!AS$6:AS$271,MATCH(totalExpenditure!$A39,gDP!$B$6:$B$271)))</f>
        <v/>
      </c>
      <c r="AE39" s="77" t="str">
        <f>IF(INDEX([2]pivotTable!AE$3:AE$308,MATCH(totalExpenditure!$A39,[2]pivotTable!$A$3:$A$308,0))/100*INDEX(gDP!AT$6:AT$271,MATCH(totalExpenditure!$A39,gDP!$B$6:$B$271))=0,"",INDEX([2]pivotTable!AE$3:AE$308,MATCH(totalExpenditure!$A39,[2]pivotTable!$A$3:$A$308,0))/100*INDEX(gDP!AT$6:AT$271,MATCH(totalExpenditure!$A39,gDP!$B$6:$B$271)))</f>
        <v/>
      </c>
      <c r="AF39" s="77" t="str">
        <f>IF(INDEX([2]pivotTable!AF$3:AF$308,MATCH(totalExpenditure!$A39,[2]pivotTable!$A$3:$A$308,0))/100*INDEX(gDP!AU$6:AU$271,MATCH(totalExpenditure!$A39,gDP!$B$6:$B$271))=0,"",INDEX([2]pivotTable!AF$3:AF$308,MATCH(totalExpenditure!$A39,[2]pivotTable!$A$3:$A$308,0))/100*INDEX(gDP!AU$6:AU$271,MATCH(totalExpenditure!$A39,gDP!$B$6:$B$271)))</f>
        <v/>
      </c>
      <c r="AG39" s="77" t="str">
        <f>IF(INDEX([2]pivotTable!AG$3:AG$308,MATCH(totalExpenditure!$A39,[2]pivotTable!$A$3:$A$308,0))/100*INDEX(gDP!AV$6:AV$271,MATCH(totalExpenditure!$A39,gDP!$B$6:$B$271))=0,"",INDEX([2]pivotTable!AG$3:AG$308,MATCH(totalExpenditure!$A39,[2]pivotTable!$A$3:$A$308,0))/100*INDEX(gDP!AV$6:AV$271,MATCH(totalExpenditure!$A39,gDP!$B$6:$B$271)))</f>
        <v/>
      </c>
      <c r="AH39" s="77" t="str">
        <f>IF(INDEX([2]pivotTable!AH$3:AH$308,MATCH(totalExpenditure!$A39,[2]pivotTable!$A$3:$A$308,0))/100*INDEX(gDP!AW$6:AW$271,MATCH(totalExpenditure!$A39,gDP!$B$6:$B$271))=0,"",INDEX([2]pivotTable!AH$3:AH$308,MATCH(totalExpenditure!$A39,[2]pivotTable!$A$3:$A$308,0))/100*INDEX(gDP!AW$6:AW$271,MATCH(totalExpenditure!$A39,gDP!$B$6:$B$271)))</f>
        <v/>
      </c>
      <c r="AI39" s="77" t="str">
        <f>IF(INDEX([2]pivotTable!AI$3:AI$308,MATCH(totalExpenditure!$A39,[2]pivotTable!$A$3:$A$308,0))/100*INDEX(gDP!AX$6:AX$271,MATCH(totalExpenditure!$A39,gDP!$B$6:$B$271))=0,"",INDEX([2]pivotTable!AI$3:AI$308,MATCH(totalExpenditure!$A39,[2]pivotTable!$A$3:$A$308,0))/100*INDEX(gDP!AX$6:AX$271,MATCH(totalExpenditure!$A39,gDP!$B$6:$B$271)))</f>
        <v/>
      </c>
      <c r="AJ39" s="77" t="str">
        <f>IF(INDEX([2]pivotTable!AJ$3:AJ$308,MATCH(totalExpenditure!$A39,[2]pivotTable!$A$3:$A$308,0))/100*INDEX(gDP!AY$6:AY$271,MATCH(totalExpenditure!$A39,gDP!$B$6:$B$271))=0,"",INDEX([2]pivotTable!AJ$3:AJ$308,MATCH(totalExpenditure!$A39,[2]pivotTable!$A$3:$A$308,0))/100*INDEX(gDP!AY$6:AY$271,MATCH(totalExpenditure!$A39,gDP!$B$6:$B$271)))</f>
        <v/>
      </c>
      <c r="AK39" s="77" t="str">
        <f>IF(INDEX([2]pivotTable!AK$3:AK$308,MATCH(totalExpenditure!$A39,[2]pivotTable!$A$3:$A$308,0))/100*INDEX(gDP!AZ$6:AZ$271,MATCH(totalExpenditure!$A39,gDP!$B$6:$B$271))=0,"",INDEX([2]pivotTable!AK$3:AK$308,MATCH(totalExpenditure!$A39,[2]pivotTable!$A$3:$A$308,0))/100*INDEX(gDP!AZ$6:AZ$271,MATCH(totalExpenditure!$A39,gDP!$B$6:$B$271)))</f>
        <v/>
      </c>
      <c r="AL39" s="77">
        <f>IF(INDEX([2]pivotTable!AL$3:AL$308,MATCH(totalExpenditure!$A39,[2]pivotTable!$A$3:$A$308,0))/100*INDEX(gDP!BA$6:BA$271,MATCH(totalExpenditure!$A39,gDP!$B$6:$B$271))=0,"",INDEX([2]pivotTable!AL$3:AL$308,MATCH(totalExpenditure!$A39,[2]pivotTable!$A$3:$A$308,0))/100*INDEX(gDP!BA$6:BA$271,MATCH(totalExpenditure!$A39,gDP!$B$6:$B$271)))</f>
        <v>41263543.291916467</v>
      </c>
      <c r="AM39" s="77">
        <f>IF(INDEX([2]pivotTable!AM$3:AM$308,MATCH(totalExpenditure!$A39,[2]pivotTable!$A$3:$A$308,0))/100*INDEX(gDP!BB$6:BB$271,MATCH(totalExpenditure!$A39,gDP!$B$6:$B$271))=0,"",INDEX([2]pivotTable!AM$3:AM$308,MATCH(totalExpenditure!$A39,[2]pivotTable!$A$3:$A$308,0))/100*INDEX(gDP!BB$6:BB$271,MATCH(totalExpenditure!$A39,gDP!$B$6:$B$271)))</f>
        <v>42174585.971192621</v>
      </c>
      <c r="AN39" s="77">
        <f>IF(INDEX([2]pivotTable!AN$3:AN$308,MATCH(totalExpenditure!$A39,[2]pivotTable!$A$3:$A$308,0))/100*INDEX(gDP!BC$6:BC$271,MATCH(totalExpenditure!$A39,gDP!$B$6:$B$271))=0,"",INDEX([2]pivotTable!AN$3:AN$308,MATCH(totalExpenditure!$A39,[2]pivotTable!$A$3:$A$308,0))/100*INDEX(gDP!BC$6:BC$271,MATCH(totalExpenditure!$A39,gDP!$B$6:$B$271)))</f>
        <v>48636827.967095442</v>
      </c>
      <c r="AO39" s="77" t="str">
        <f>IF(INDEX([2]pivotTable!AO$3:AO$308,MATCH(totalExpenditure!$A39,[2]pivotTable!$A$3:$A$308,0))/100*INDEX(gDP!BD$6:BD$271,MATCH(totalExpenditure!$A39,gDP!$B$6:$B$271))=0,"",INDEX([2]pivotTable!AO$3:AO$308,MATCH(totalExpenditure!$A39,[2]pivotTable!$A$3:$A$308,0))/100*INDEX(gDP!BD$6:BD$271,MATCH(totalExpenditure!$A39,gDP!$B$6:$B$271)))</f>
        <v/>
      </c>
      <c r="AP39" s="77" t="str">
        <f>IF(INDEX([2]pivotTable!AP$3:AP$308,MATCH(totalExpenditure!$A39,[2]pivotTable!$A$3:$A$308,0))/100*INDEX(gDP!BE$6:BE$271,MATCH(totalExpenditure!$A39,gDP!$B$6:$B$271))=0,"",INDEX([2]pivotTable!AP$3:AP$308,MATCH(totalExpenditure!$A39,[2]pivotTable!$A$3:$A$308,0))/100*INDEX(gDP!BE$6:BE$271,MATCH(totalExpenditure!$A39,gDP!$B$6:$B$271)))</f>
        <v/>
      </c>
      <c r="AQ39" s="77" t="str">
        <f>IF(INDEX([2]pivotTable!AQ$3:AQ$308,MATCH(totalExpenditure!$A39,[2]pivotTable!$A$3:$A$308,0))/100*INDEX(gDP!BF$6:BF$271,MATCH(totalExpenditure!$A39,gDP!$B$6:$B$271))=0,"",INDEX([2]pivotTable!AQ$3:AQ$308,MATCH(totalExpenditure!$A39,[2]pivotTable!$A$3:$A$308,0))/100*INDEX(gDP!BF$6:BF$271,MATCH(totalExpenditure!$A39,gDP!$B$6:$B$271)))</f>
        <v/>
      </c>
      <c r="AR39" s="77" t="str">
        <f>IF(INDEX([2]pivotTable!AR$3:AR$308,MATCH(totalExpenditure!$A39,[2]pivotTable!$A$3:$A$308,0))/100*INDEX(gDP!BG$6:BG$271,MATCH(totalExpenditure!$A39,gDP!$B$6:$B$271))=0,"",INDEX([2]pivotTable!AR$3:AR$308,MATCH(totalExpenditure!$A39,[2]pivotTable!$A$3:$A$308,0))/100*INDEX(gDP!BG$6:BG$271,MATCH(totalExpenditure!$A39,gDP!$B$6:$B$271)))</f>
        <v/>
      </c>
      <c r="AS39" s="77" t="str">
        <f>IF(INDEX([2]pivotTable!AS$3:AS$308,MATCH(totalExpenditure!$A39,[2]pivotTable!$A$3:$A$308,0))/100*INDEX(gDP!BH$6:BH$271,MATCH(totalExpenditure!$A39,gDP!$B$6:$B$271))=0,"",INDEX([2]pivotTable!AS$3:AS$308,MATCH(totalExpenditure!$A39,[2]pivotTable!$A$3:$A$308,0))/100*INDEX(gDP!BH$6:BH$271,MATCH(totalExpenditure!$A39,gDP!$B$6:$B$271)))</f>
        <v/>
      </c>
      <c r="AT39" s="77" t="str">
        <f>IF(INDEX([2]pivotTable!AT$3:AT$308,MATCH(totalExpenditure!$A39,[2]pivotTable!$A$3:$A$308,0))/100*INDEX(gDP!BI$6:BI$271,MATCH(totalExpenditure!$A39,gDP!$B$6:$B$271))=0,"",INDEX([2]pivotTable!AT$3:AT$308,MATCH(totalExpenditure!$A39,[2]pivotTable!$A$3:$A$308,0))/100*INDEX(gDP!BI$6:BI$271,MATCH(totalExpenditure!$A39,gDP!$B$6:$B$271)))</f>
        <v/>
      </c>
      <c r="AU39" s="77" t="str">
        <f>IF(INDEX([2]pivotTable!AU$3:AU$308,MATCH(totalExpenditure!$A39,[2]pivotTable!$A$3:$A$308,0))/100*INDEX(gDP!BJ$6:BJ$271,MATCH(totalExpenditure!$A39,gDP!$B$6:$B$271))=0,"",INDEX([2]pivotTable!AU$3:AU$308,MATCH(totalExpenditure!$A39,[2]pivotTable!$A$3:$A$308,0))/100*INDEX(gDP!BJ$6:BJ$271,MATCH(totalExpenditure!$A39,gDP!$B$6:$B$271)))</f>
        <v/>
      </c>
      <c r="AV39" s="77" t="str">
        <f>IF(INDEX([2]pivotTable!AV$3:AV$308,MATCH(totalExpenditure!$A39,[2]pivotTable!$A$3:$A$308,0))/100*INDEX(gDP!BK$6:BK$271,MATCH(totalExpenditure!$A39,gDP!$B$6:$B$271))=0,"",INDEX([2]pivotTable!AV$3:AV$308,MATCH(totalExpenditure!$A39,[2]pivotTable!$A$3:$A$308,0))/100*INDEX(gDP!BK$6:BK$271,MATCH(totalExpenditure!$A39,gDP!$B$6:$B$271)))</f>
        <v/>
      </c>
      <c r="AW39" s="77" t="str">
        <f>IF(INDEX([2]pivotTable!AW$3:AW$308,MATCH(totalExpenditure!$A39,[2]pivotTable!$A$3:$A$308,0))/100*INDEX(gDP!BL$6:BL$271,MATCH(totalExpenditure!$A39,gDP!$B$6:$B$271))=0,"",INDEX([2]pivotTable!AW$3:AW$308,MATCH(totalExpenditure!$A39,[2]pivotTable!$A$3:$A$308,0))/100*INDEX(gDP!BL$6:BL$271,MATCH(totalExpenditure!$A39,gDP!$B$6:$B$271)))</f>
        <v/>
      </c>
      <c r="AX39" s="77" t="str">
        <f>IF(INDEX([2]pivotTable!AX$3:AX$308,MATCH(totalExpenditure!$A39,[2]pivotTable!$A$3:$A$308,0))/100*INDEX(gDP!BM$6:BM$271,MATCH(totalExpenditure!$A39,gDP!$B$6:$B$271))=0,"",INDEX([2]pivotTable!AX$3:AX$308,MATCH(totalExpenditure!$A39,[2]pivotTable!$A$3:$A$308,0))/100*INDEX(gDP!BM$6:BM$271,MATCH(totalExpenditure!$A39,gDP!$B$6:$B$271)))</f>
        <v/>
      </c>
      <c r="AY39" s="77" t="str">
        <f>IF(INDEX([2]pivotTable!AY$3:AY$308,MATCH(totalExpenditure!$A39,[2]pivotTable!$A$3:$A$308,0))/100*INDEX(gDP!BN$6:BN$271,MATCH(totalExpenditure!$A39,gDP!$B$6:$B$271))=0,"",INDEX([2]pivotTable!AY$3:AY$308,MATCH(totalExpenditure!$A39,[2]pivotTable!$A$3:$A$308,0))/100*INDEX(gDP!BN$6:BN$271,MATCH(totalExpenditure!$A39,gDP!$B$6:$B$271)))</f>
        <v/>
      </c>
      <c r="AZ39" s="77" t="str">
        <f>IF(INDEX([2]pivotTable!AZ$3:AZ$308,MATCH(totalExpenditure!$A39,[2]pivotTable!$A$3:$A$308,0))/100*INDEX(gDP!BO$6:BO$271,MATCH(totalExpenditure!$A39,gDP!$B$6:$B$271))=0,"",INDEX([2]pivotTable!AZ$3:AZ$308,MATCH(totalExpenditure!$A39,[2]pivotTable!$A$3:$A$308,0))/100*INDEX(gDP!BO$6:BO$271,MATCH(totalExpenditure!$A39,gDP!$B$6:$B$271)))</f>
        <v/>
      </c>
      <c r="BA39" s="77" t="str">
        <f>IF(INDEX([2]pivotTable!B$310:B$615,MATCH(totalExpenditure!$A39,[2]pivotTable!$A$310:$A$615,0))/100*INDEX(gDP!Q$6:Q$271,MATCH(totalExpenditure!$A39,gDP!$B$6:$B$271))=0,"",INDEX([2]pivotTable!B$310:B$615,MATCH(totalExpenditure!$A39,[2]pivotTable!$A$310:$A$615,0))/100*INDEX(gDP!Q$6:Q$271,MATCH(totalExpenditure!$A39,gDP!$B$6:$B$271)))</f>
        <v/>
      </c>
      <c r="BB39" s="77" t="str">
        <f>IF(INDEX([2]pivotTable!C$310:C$615,MATCH(totalExpenditure!$A39,[2]pivotTable!$A$310:$A$615,0))/100*INDEX(gDP!R$6:R$271,MATCH(totalExpenditure!$A39,gDP!$B$6:$B$271))=0,"",INDEX([2]pivotTable!C$310:C$615,MATCH(totalExpenditure!$A39,[2]pivotTable!$A$310:$A$615,0))/100*INDEX(gDP!R$6:R$271,MATCH(totalExpenditure!$A39,gDP!$B$6:$B$271)))</f>
        <v/>
      </c>
      <c r="BC39" s="77" t="str">
        <f>IF(INDEX([2]pivotTable!D$310:D$615,MATCH(totalExpenditure!$A39,[2]pivotTable!$A$310:$A$615,0))/100*INDEX(gDP!S$6:S$271,MATCH(totalExpenditure!$A39,gDP!$B$6:$B$271))=0,"",INDEX([2]pivotTable!D$310:D$615,MATCH(totalExpenditure!$A39,[2]pivotTable!$A$310:$A$615,0))/100*INDEX(gDP!S$6:S$271,MATCH(totalExpenditure!$A39,gDP!$B$6:$B$271)))</f>
        <v/>
      </c>
      <c r="BD39" s="77" t="str">
        <f>IF(INDEX([2]pivotTable!E$310:E$615,MATCH(totalExpenditure!$A39,[2]pivotTable!$A$310:$A$615,0))/100*INDEX(gDP!T$6:T$271,MATCH(totalExpenditure!$A39,gDP!$B$6:$B$271))=0,"",INDEX([2]pivotTable!E$310:E$615,MATCH(totalExpenditure!$A39,[2]pivotTable!$A$310:$A$615,0))/100*INDEX(gDP!T$6:T$271,MATCH(totalExpenditure!$A39,gDP!$B$6:$B$271)))</f>
        <v/>
      </c>
      <c r="BE39" s="77" t="str">
        <f>IF(INDEX([2]pivotTable!F$310:F$615,MATCH(totalExpenditure!$A39,[2]pivotTable!$A$310:$A$615,0))/100*INDEX(gDP!U$6:U$271,MATCH(totalExpenditure!$A39,gDP!$B$6:$B$271))=0,"",INDEX([2]pivotTable!F$310:F$615,MATCH(totalExpenditure!$A39,[2]pivotTable!$A$310:$A$615,0))/100*INDEX(gDP!U$6:U$271,MATCH(totalExpenditure!$A39,gDP!$B$6:$B$271)))</f>
        <v/>
      </c>
      <c r="BF39" s="77" t="str">
        <f>IF(INDEX([2]pivotTable!G$310:G$615,MATCH(totalExpenditure!$A39,[2]pivotTable!$A$310:$A$615,0))/100*INDEX(gDP!V$6:V$271,MATCH(totalExpenditure!$A39,gDP!$B$6:$B$271))=0,"",INDEX([2]pivotTable!G$310:G$615,MATCH(totalExpenditure!$A39,[2]pivotTable!$A$310:$A$615,0))/100*INDEX(gDP!V$6:V$271,MATCH(totalExpenditure!$A39,gDP!$B$6:$B$271)))</f>
        <v/>
      </c>
      <c r="BG39" s="77" t="str">
        <f>IF(INDEX([2]pivotTable!H$310:H$615,MATCH(totalExpenditure!$A39,[2]pivotTable!$A$310:$A$615,0))/100*INDEX(gDP!W$6:W$271,MATCH(totalExpenditure!$A39,gDP!$B$6:$B$271))=0,"",INDEX([2]pivotTable!H$310:H$615,MATCH(totalExpenditure!$A39,[2]pivotTable!$A$310:$A$615,0))/100*INDEX(gDP!W$6:W$271,MATCH(totalExpenditure!$A39,gDP!$B$6:$B$271)))</f>
        <v/>
      </c>
      <c r="BH39" s="77" t="str">
        <f>IF(INDEX([2]pivotTable!I$310:I$615,MATCH(totalExpenditure!$A39,[2]pivotTable!$A$310:$A$615,0))/100*INDEX(gDP!X$6:X$271,MATCH(totalExpenditure!$A39,gDP!$B$6:$B$271))=0,"",INDEX([2]pivotTable!I$310:I$615,MATCH(totalExpenditure!$A39,[2]pivotTable!$A$310:$A$615,0))/100*INDEX(gDP!X$6:X$271,MATCH(totalExpenditure!$A39,gDP!$B$6:$B$271)))</f>
        <v/>
      </c>
      <c r="BI39" s="77" t="str">
        <f>IF(INDEX([2]pivotTable!J$310:J$615,MATCH(totalExpenditure!$A39,[2]pivotTable!$A$310:$A$615,0))/100*INDEX(gDP!Y$6:Y$271,MATCH(totalExpenditure!$A39,gDP!$B$6:$B$271))=0,"",INDEX([2]pivotTable!J$310:J$615,MATCH(totalExpenditure!$A39,[2]pivotTable!$A$310:$A$615,0))/100*INDEX(gDP!Y$6:Y$271,MATCH(totalExpenditure!$A39,gDP!$B$6:$B$271)))</f>
        <v/>
      </c>
      <c r="BJ39" s="77" t="str">
        <f>IF(INDEX([2]pivotTable!K$310:K$615,MATCH(totalExpenditure!$A39,[2]pivotTable!$A$310:$A$615,0))/100*INDEX(gDP!Z$6:Z$271,MATCH(totalExpenditure!$A39,gDP!$B$6:$B$271))=0,"",INDEX([2]pivotTable!K$310:K$615,MATCH(totalExpenditure!$A39,[2]pivotTable!$A$310:$A$615,0))/100*INDEX(gDP!Z$6:Z$271,MATCH(totalExpenditure!$A39,gDP!$B$6:$B$271)))</f>
        <v/>
      </c>
      <c r="BK39" s="77" t="str">
        <f>IF(INDEX([2]pivotTable!L$310:L$615,MATCH(totalExpenditure!$A39,[2]pivotTable!$A$310:$A$615,0))/100*INDEX(gDP!AA$6:AA$271,MATCH(totalExpenditure!$A39,gDP!$B$6:$B$271))=0,"",INDEX([2]pivotTable!L$310:L$615,MATCH(totalExpenditure!$A39,[2]pivotTable!$A$310:$A$615,0))/100*INDEX(gDP!AA$6:AA$271,MATCH(totalExpenditure!$A39,gDP!$B$6:$B$271)))</f>
        <v/>
      </c>
      <c r="BL39" s="77" t="str">
        <f>IF(INDEX([2]pivotTable!M$310:M$615,MATCH(totalExpenditure!$A39,[2]pivotTable!$A$310:$A$615,0))/100*INDEX(gDP!AB$6:AB$271,MATCH(totalExpenditure!$A39,gDP!$B$6:$B$271))=0,"",INDEX([2]pivotTable!M$310:M$615,MATCH(totalExpenditure!$A39,[2]pivotTable!$A$310:$A$615,0))/100*INDEX(gDP!AB$6:AB$271,MATCH(totalExpenditure!$A39,gDP!$B$6:$B$271)))</f>
        <v/>
      </c>
      <c r="BM39" s="77" t="str">
        <f>IF(INDEX([2]pivotTable!N$310:N$615,MATCH(totalExpenditure!$A39,[2]pivotTable!$A$310:$A$615,0))/100*INDEX(gDP!AC$6:AC$271,MATCH(totalExpenditure!$A39,gDP!$B$6:$B$271))=0,"",INDEX([2]pivotTable!N$310:N$615,MATCH(totalExpenditure!$A39,[2]pivotTable!$A$310:$A$615,0))/100*INDEX(gDP!AC$6:AC$271,MATCH(totalExpenditure!$A39,gDP!$B$6:$B$271)))</f>
        <v/>
      </c>
      <c r="BN39" s="77" t="str">
        <f>IF(INDEX([2]pivotTable!O$310:O$615,MATCH(totalExpenditure!$A39,[2]pivotTable!$A$310:$A$615,0))/100*INDEX(gDP!AD$6:AD$271,MATCH(totalExpenditure!$A39,gDP!$B$6:$B$271))=0,"",INDEX([2]pivotTable!O$310:O$615,MATCH(totalExpenditure!$A39,[2]pivotTable!$A$310:$A$615,0))/100*INDEX(gDP!AD$6:AD$271,MATCH(totalExpenditure!$A39,gDP!$B$6:$B$271)))</f>
        <v/>
      </c>
      <c r="BO39" s="77" t="str">
        <f>IF(INDEX([2]pivotTable!P$310:P$615,MATCH(totalExpenditure!$A39,[2]pivotTable!$A$310:$A$615,0))/100*INDEX(gDP!AE$6:AE$271,MATCH(totalExpenditure!$A39,gDP!$B$6:$B$271))=0,"",INDEX([2]pivotTable!P$310:P$615,MATCH(totalExpenditure!$A39,[2]pivotTable!$A$310:$A$615,0))/100*INDEX(gDP!AE$6:AE$271,MATCH(totalExpenditure!$A39,gDP!$B$6:$B$271)))</f>
        <v/>
      </c>
      <c r="BP39" s="77" t="str">
        <f>IF(INDEX([2]pivotTable!Q$310:Q$615,MATCH(totalExpenditure!$A39,[2]pivotTable!$A$310:$A$615,0))/100*INDEX(gDP!AF$6:AF$271,MATCH(totalExpenditure!$A39,gDP!$B$6:$B$271))=0,"",INDEX([2]pivotTable!Q$310:Q$615,MATCH(totalExpenditure!$A39,[2]pivotTable!$A$310:$A$615,0))/100*INDEX(gDP!AF$6:AF$271,MATCH(totalExpenditure!$A39,gDP!$B$6:$B$271)))</f>
        <v/>
      </c>
      <c r="BQ39" s="77" t="str">
        <f>IF(INDEX([2]pivotTable!R$310:R$615,MATCH(totalExpenditure!$A39,[2]pivotTable!$A$310:$A$615,0))/100*INDEX(gDP!AG$6:AG$271,MATCH(totalExpenditure!$A39,gDP!$B$6:$B$271))=0,"",INDEX([2]pivotTable!R$310:R$615,MATCH(totalExpenditure!$A39,[2]pivotTable!$A$310:$A$615,0))/100*INDEX(gDP!AG$6:AG$271,MATCH(totalExpenditure!$A39,gDP!$B$6:$B$271)))</f>
        <v/>
      </c>
      <c r="BR39" s="77" t="str">
        <f>IF(INDEX([2]pivotTable!S$310:S$615,MATCH(totalExpenditure!$A39,[2]pivotTable!$A$310:$A$615,0))/100*INDEX(gDP!AH$6:AH$271,MATCH(totalExpenditure!$A39,gDP!$B$6:$B$271))=0,"",INDEX([2]pivotTable!S$310:S$615,MATCH(totalExpenditure!$A39,[2]pivotTable!$A$310:$A$615,0))/100*INDEX(gDP!AH$6:AH$271,MATCH(totalExpenditure!$A39,gDP!$B$6:$B$271)))</f>
        <v/>
      </c>
      <c r="BS39" s="77" t="str">
        <f>IF(INDEX([2]pivotTable!T$310:T$615,MATCH(totalExpenditure!$A39,[2]pivotTable!$A$310:$A$615,0))/100*INDEX(gDP!AI$6:AI$271,MATCH(totalExpenditure!$A39,gDP!$B$6:$B$271))=0,"",INDEX([2]pivotTable!T$310:T$615,MATCH(totalExpenditure!$A39,[2]pivotTable!$A$310:$A$615,0))/100*INDEX(gDP!AI$6:AI$271,MATCH(totalExpenditure!$A39,gDP!$B$6:$B$271)))</f>
        <v/>
      </c>
      <c r="BT39" s="77" t="str">
        <f>IF(INDEX([2]pivotTable!U$310:U$615,MATCH(totalExpenditure!$A39,[2]pivotTable!$A$310:$A$615,0))/100*INDEX(gDP!AJ$6:AJ$271,MATCH(totalExpenditure!$A39,gDP!$B$6:$B$271))=0,"",INDEX([2]pivotTable!U$310:U$615,MATCH(totalExpenditure!$A39,[2]pivotTable!$A$310:$A$615,0))/100*INDEX(gDP!AJ$6:AJ$271,MATCH(totalExpenditure!$A39,gDP!$B$6:$B$271)))</f>
        <v/>
      </c>
      <c r="BU39" s="77" t="str">
        <f>IF(INDEX([2]pivotTable!V$310:V$615,MATCH(totalExpenditure!$A39,[2]pivotTable!$A$310:$A$615,0))/100*INDEX(gDP!AK$6:AK$271,MATCH(totalExpenditure!$A39,gDP!$B$6:$B$271))=0,"",INDEX([2]pivotTable!V$310:V$615,MATCH(totalExpenditure!$A39,[2]pivotTable!$A$310:$A$615,0))/100*INDEX(gDP!AK$6:AK$271,MATCH(totalExpenditure!$A39,gDP!$B$6:$B$271)))</f>
        <v/>
      </c>
      <c r="BV39" s="77" t="str">
        <f>IF(INDEX([2]pivotTable!W$310:W$615,MATCH(totalExpenditure!$A39,[2]pivotTable!$A$310:$A$615,0))/100*INDEX(gDP!AL$6:AL$271,MATCH(totalExpenditure!$A39,gDP!$B$6:$B$271))=0,"",INDEX([2]pivotTable!W$310:W$615,MATCH(totalExpenditure!$A39,[2]pivotTable!$A$310:$A$615,0))/100*INDEX(gDP!AL$6:AL$271,MATCH(totalExpenditure!$A39,gDP!$B$6:$B$271)))</f>
        <v/>
      </c>
      <c r="BW39" s="77" t="str">
        <f>IF(INDEX([2]pivotTable!X$310:X$615,MATCH(totalExpenditure!$A39,[2]pivotTable!$A$310:$A$615,0))/100*INDEX(gDP!AM$6:AM$271,MATCH(totalExpenditure!$A39,gDP!$B$6:$B$271))=0,"",INDEX([2]pivotTable!X$310:X$615,MATCH(totalExpenditure!$A39,[2]pivotTable!$A$310:$A$615,0))/100*INDEX(gDP!AM$6:AM$271,MATCH(totalExpenditure!$A39,gDP!$B$6:$B$271)))</f>
        <v/>
      </c>
      <c r="BX39" s="77" t="str">
        <f>IF(INDEX([2]pivotTable!Y$310:Y$615,MATCH(totalExpenditure!$A39,[2]pivotTable!$A$310:$A$615,0))/100*INDEX(gDP!AN$6:AN$271,MATCH(totalExpenditure!$A39,gDP!$B$6:$B$271))=0,"",INDEX([2]pivotTable!Y$310:Y$615,MATCH(totalExpenditure!$A39,[2]pivotTable!$A$310:$A$615,0))/100*INDEX(gDP!AN$6:AN$271,MATCH(totalExpenditure!$A39,gDP!$B$6:$B$271)))</f>
        <v/>
      </c>
      <c r="BY39" s="77" t="str">
        <f>IF(INDEX([2]pivotTable!Z$310:Z$615,MATCH(totalExpenditure!$A39,[2]pivotTable!$A$310:$A$615,0))/100*INDEX(gDP!AO$6:AO$271,MATCH(totalExpenditure!$A39,gDP!$B$6:$B$271))=0,"",INDEX([2]pivotTable!Z$310:Z$615,MATCH(totalExpenditure!$A39,[2]pivotTable!$A$310:$A$615,0))/100*INDEX(gDP!AO$6:AO$271,MATCH(totalExpenditure!$A39,gDP!$B$6:$B$271)))</f>
        <v/>
      </c>
      <c r="BZ39" s="77" t="str">
        <f>IF(INDEX([2]pivotTable!AA$310:AA$615,MATCH(totalExpenditure!$A39,[2]pivotTable!$A$310:$A$615,0))/100*INDEX(gDP!AP$6:AP$271,MATCH(totalExpenditure!$A39,gDP!$B$6:$B$271))=0,"",INDEX([2]pivotTable!AA$310:AA$615,MATCH(totalExpenditure!$A39,[2]pivotTable!$A$310:$A$615,0))/100*INDEX(gDP!AP$6:AP$271,MATCH(totalExpenditure!$A39,gDP!$B$6:$B$271)))</f>
        <v/>
      </c>
      <c r="CA39" s="77" t="str">
        <f>IF(INDEX([2]pivotTable!AB$310:AB$615,MATCH(totalExpenditure!$A39,[2]pivotTable!$A$310:$A$615,0))/100*INDEX(gDP!AQ$6:AQ$271,MATCH(totalExpenditure!$A39,gDP!$B$6:$B$271))=0,"",INDEX([2]pivotTable!AB$310:AB$615,MATCH(totalExpenditure!$A39,[2]pivotTable!$A$310:$A$615,0))/100*INDEX(gDP!AQ$6:AQ$271,MATCH(totalExpenditure!$A39,gDP!$B$6:$B$271)))</f>
        <v/>
      </c>
      <c r="CB39" s="77" t="str">
        <f>IF(INDEX([2]pivotTable!AC$310:AC$615,MATCH(totalExpenditure!$A39,[2]pivotTable!$A$310:$A$615,0))/100*INDEX(gDP!AR$6:AR$271,MATCH(totalExpenditure!$A39,gDP!$B$6:$B$271))=0,"",INDEX([2]pivotTable!AC$310:AC$615,MATCH(totalExpenditure!$A39,[2]pivotTable!$A$310:$A$615,0))/100*INDEX(gDP!AR$6:AR$271,MATCH(totalExpenditure!$A39,gDP!$B$6:$B$271)))</f>
        <v/>
      </c>
      <c r="CC39" s="77" t="str">
        <f>IF(INDEX([2]pivotTable!AD$310:AD$615,MATCH(totalExpenditure!$A39,[2]pivotTable!$A$310:$A$615,0))/100*INDEX(gDP!AS$6:AS$271,MATCH(totalExpenditure!$A39,gDP!$B$6:$B$271))=0,"",INDEX([2]pivotTable!AD$310:AD$615,MATCH(totalExpenditure!$A39,[2]pivotTable!$A$310:$A$615,0))/100*INDEX(gDP!AS$6:AS$271,MATCH(totalExpenditure!$A39,gDP!$B$6:$B$271)))</f>
        <v/>
      </c>
      <c r="CD39" s="77" t="str">
        <f>IF(INDEX([2]pivotTable!AE$310:AE$615,MATCH(totalExpenditure!$A39,[2]pivotTable!$A$310:$A$615,0))/100*INDEX(gDP!AT$6:AT$271,MATCH(totalExpenditure!$A39,gDP!$B$6:$B$271))=0,"",INDEX([2]pivotTable!AE$310:AE$615,MATCH(totalExpenditure!$A39,[2]pivotTable!$A$310:$A$615,0))/100*INDEX(gDP!AT$6:AT$271,MATCH(totalExpenditure!$A39,gDP!$B$6:$B$271)))</f>
        <v/>
      </c>
      <c r="CE39" s="77" t="str">
        <f>IF(INDEX([2]pivotTable!AF$310:AF$615,MATCH(totalExpenditure!$A39,[2]pivotTable!$A$310:$A$615,0))/100*INDEX(gDP!AU$6:AU$271,MATCH(totalExpenditure!$A39,gDP!$B$6:$B$271))=0,"",INDEX([2]pivotTable!AF$310:AF$615,MATCH(totalExpenditure!$A39,[2]pivotTable!$A$310:$A$615,0))/100*INDEX(gDP!AU$6:AU$271,MATCH(totalExpenditure!$A39,gDP!$B$6:$B$271)))</f>
        <v/>
      </c>
      <c r="CF39" s="77" t="str">
        <f>IF(INDEX([2]pivotTable!AG$310:AG$615,MATCH(totalExpenditure!$A39,[2]pivotTable!$A$310:$A$615,0))/100*INDEX(gDP!AV$6:AV$271,MATCH(totalExpenditure!$A39,gDP!$B$6:$B$271))=0,"",INDEX([2]pivotTable!AG$310:AG$615,MATCH(totalExpenditure!$A39,[2]pivotTable!$A$310:$A$615,0))/100*INDEX(gDP!AV$6:AV$271,MATCH(totalExpenditure!$A39,gDP!$B$6:$B$271)))</f>
        <v/>
      </c>
      <c r="CG39" s="77" t="str">
        <f>IF(INDEX([2]pivotTable!AH$310:AH$615,MATCH(totalExpenditure!$A39,[2]pivotTable!$A$310:$A$615,0))/100*INDEX(gDP!AW$6:AW$271,MATCH(totalExpenditure!$A39,gDP!$B$6:$B$271))=0,"",INDEX([2]pivotTable!AH$310:AH$615,MATCH(totalExpenditure!$A39,[2]pivotTable!$A$310:$A$615,0))/100*INDEX(gDP!AW$6:AW$271,MATCH(totalExpenditure!$A39,gDP!$B$6:$B$271)))</f>
        <v/>
      </c>
      <c r="CH39" s="77" t="str">
        <f>IF(INDEX([2]pivotTable!AI$310:AI$615,MATCH(totalExpenditure!$A39,[2]pivotTable!$A$310:$A$615,0))/100*INDEX(gDP!AX$6:AX$271,MATCH(totalExpenditure!$A39,gDP!$B$6:$B$271))=0,"",INDEX([2]pivotTable!AI$310:AI$615,MATCH(totalExpenditure!$A39,[2]pivotTable!$A$310:$A$615,0))/100*INDEX(gDP!AX$6:AX$271,MATCH(totalExpenditure!$A39,gDP!$B$6:$B$271)))</f>
        <v/>
      </c>
      <c r="CI39" s="77" t="str">
        <f>IF(INDEX([2]pivotTable!AJ$310:AJ$615,MATCH(totalExpenditure!$A39,[2]pivotTable!$A$310:$A$615,0))/100*INDEX(gDP!AY$6:AY$271,MATCH(totalExpenditure!$A39,gDP!$B$6:$B$271))=0,"",INDEX([2]pivotTable!AJ$310:AJ$615,MATCH(totalExpenditure!$A39,[2]pivotTable!$A$310:$A$615,0))/100*INDEX(gDP!AY$6:AY$271,MATCH(totalExpenditure!$A39,gDP!$B$6:$B$271)))</f>
        <v/>
      </c>
      <c r="CJ39" s="77" t="str">
        <f>IF(INDEX([2]pivotTable!AK$310:AK$615,MATCH(totalExpenditure!$A39,[2]pivotTable!$A$310:$A$615,0))/100*INDEX(gDP!AZ$6:AZ$271,MATCH(totalExpenditure!$A39,gDP!$B$6:$B$271))=0,"",INDEX([2]pivotTable!AK$310:AK$615,MATCH(totalExpenditure!$A39,[2]pivotTable!$A$310:$A$615,0))/100*INDEX(gDP!AZ$6:AZ$271,MATCH(totalExpenditure!$A39,gDP!$B$6:$B$271)))</f>
        <v/>
      </c>
      <c r="CK39" s="77">
        <f>IF(INDEX([2]pivotTable!AL$310:AL$615,MATCH(totalExpenditure!$A39,[2]pivotTable!$A$310:$A$615,0))/100*INDEX(gDP!BA$6:BA$271,MATCH(totalExpenditure!$A39,gDP!$B$6:$B$271))=0,"",INDEX([2]pivotTable!AL$310:AL$615,MATCH(totalExpenditure!$A39,[2]pivotTable!$A$310:$A$615,0))/100*INDEX(gDP!BA$6:BA$271,MATCH(totalExpenditure!$A39,gDP!$B$6:$B$271)))</f>
        <v>16744626.263386391</v>
      </c>
      <c r="CL39" s="77">
        <f>IF(INDEX([2]pivotTable!AM$310:AM$615,MATCH(totalExpenditure!$A39,[2]pivotTable!$A$310:$A$615,0))/100*INDEX(gDP!BB$6:BB$271,MATCH(totalExpenditure!$A39,gDP!$B$6:$B$271))=0,"",INDEX([2]pivotTable!AM$310:AM$615,MATCH(totalExpenditure!$A39,[2]pivotTable!$A$310:$A$615,0))/100*INDEX(gDP!BB$6:BB$271,MATCH(totalExpenditure!$A39,gDP!$B$6:$B$271)))</f>
        <v>8062788.4944927068</v>
      </c>
      <c r="CM39" s="77">
        <f>IF(INDEX([2]pivotTable!AN$310:AN$615,MATCH(totalExpenditure!$A39,[2]pivotTable!$A$310:$A$615,0))/100*INDEX(gDP!BC$6:BC$271,MATCH(totalExpenditure!$A39,gDP!$B$6:$B$271))=0,"",INDEX([2]pivotTable!AN$310:AN$615,MATCH(totalExpenditure!$A39,[2]pivotTable!$A$310:$A$615,0))/100*INDEX(gDP!BC$6:BC$271,MATCH(totalExpenditure!$A39,gDP!$B$6:$B$271)))</f>
        <v>6427774.6212020405</v>
      </c>
      <c r="CN39" s="77" t="str">
        <f>IF(INDEX([2]pivotTable!AO$310:AO$615,MATCH(totalExpenditure!$A39,[2]pivotTable!$A$310:$A$615,0))/100*INDEX(gDP!BD$6:BD$271,MATCH(totalExpenditure!$A39,gDP!$B$6:$B$271))=0,"",INDEX([2]pivotTable!AO$310:AO$615,MATCH(totalExpenditure!$A39,[2]pivotTable!$A$310:$A$615,0))/100*INDEX(gDP!BD$6:BD$271,MATCH(totalExpenditure!$A39,gDP!$B$6:$B$271)))</f>
        <v/>
      </c>
      <c r="CO39" s="77" t="str">
        <f>IF(INDEX([2]pivotTable!AP$310:AP$615,MATCH(totalExpenditure!$A39,[2]pivotTable!$A$310:$A$615,0))/100*INDEX(gDP!BE$6:BE$271,MATCH(totalExpenditure!$A39,gDP!$B$6:$B$271))=0,"",INDEX([2]pivotTable!AP$310:AP$615,MATCH(totalExpenditure!$A39,[2]pivotTable!$A$310:$A$615,0))/100*INDEX(gDP!BE$6:BE$271,MATCH(totalExpenditure!$A39,gDP!$B$6:$B$271)))</f>
        <v/>
      </c>
      <c r="CP39" s="77" t="str">
        <f>IF(INDEX([2]pivotTable!AQ$310:AQ$615,MATCH(totalExpenditure!$A39,[2]pivotTable!$A$310:$A$615,0))/100*INDEX(gDP!BF$6:BF$271,MATCH(totalExpenditure!$A39,gDP!$B$6:$B$271))=0,"",INDEX([2]pivotTable!AQ$310:AQ$615,MATCH(totalExpenditure!$A39,[2]pivotTable!$A$310:$A$615,0))/100*INDEX(gDP!BF$6:BF$271,MATCH(totalExpenditure!$A39,gDP!$B$6:$B$271)))</f>
        <v/>
      </c>
      <c r="CQ39" s="77" t="str">
        <f>IF(INDEX([2]pivotTable!AR$310:AR$615,MATCH(totalExpenditure!$A39,[2]pivotTable!$A$310:$A$615,0))/100*INDEX(gDP!BG$6:BG$271,MATCH(totalExpenditure!$A39,gDP!$B$6:$B$271))=0,"",INDEX([2]pivotTable!AR$310:AR$615,MATCH(totalExpenditure!$A39,[2]pivotTable!$A$310:$A$615,0))/100*INDEX(gDP!BG$6:BG$271,MATCH(totalExpenditure!$A39,gDP!$B$6:$B$271)))</f>
        <v/>
      </c>
      <c r="CR39" s="77" t="str">
        <f>IF(INDEX([2]pivotTable!AS$310:AS$615,MATCH(totalExpenditure!$A39,[2]pivotTable!$A$310:$A$615,0))/100*INDEX(gDP!BH$6:BH$271,MATCH(totalExpenditure!$A39,gDP!$B$6:$B$271))=0,"",INDEX([2]pivotTable!AS$310:AS$615,MATCH(totalExpenditure!$A39,[2]pivotTable!$A$310:$A$615,0))/100*INDEX(gDP!BH$6:BH$271,MATCH(totalExpenditure!$A39,gDP!$B$6:$B$271)))</f>
        <v/>
      </c>
      <c r="CS39" s="77" t="str">
        <f>IF(INDEX([2]pivotTable!AT$310:AT$615,MATCH(totalExpenditure!$A39,[2]pivotTable!$A$310:$A$615,0))/100*INDEX(gDP!BI$6:BI$271,MATCH(totalExpenditure!$A39,gDP!$B$6:$B$271))=0,"",INDEX([2]pivotTable!AT$310:AT$615,MATCH(totalExpenditure!$A39,[2]pivotTable!$A$310:$A$615,0))/100*INDEX(gDP!BI$6:BI$271,MATCH(totalExpenditure!$A39,gDP!$B$6:$B$271)))</f>
        <v/>
      </c>
      <c r="CT39" s="77" t="str">
        <f>IF(INDEX([2]pivotTable!AU$310:AU$615,MATCH(totalExpenditure!$A39,[2]pivotTable!$A$310:$A$615,0))/100*INDEX(gDP!BJ$6:BJ$271,MATCH(totalExpenditure!$A39,gDP!$B$6:$B$271))=0,"",INDEX([2]pivotTable!AU$310:AU$615,MATCH(totalExpenditure!$A39,[2]pivotTable!$A$310:$A$615,0))/100*INDEX(gDP!BJ$6:BJ$271,MATCH(totalExpenditure!$A39,gDP!$B$6:$B$271)))</f>
        <v/>
      </c>
      <c r="CU39" s="77" t="str">
        <f>IF(INDEX([2]pivotTable!AV$310:AV$615,MATCH(totalExpenditure!$A39,[2]pivotTable!$A$310:$A$615,0))/100*INDEX(gDP!BK$6:BK$271,MATCH(totalExpenditure!$A39,gDP!$B$6:$B$271))=0,"",INDEX([2]pivotTable!AV$310:AV$615,MATCH(totalExpenditure!$A39,[2]pivotTable!$A$310:$A$615,0))/100*INDEX(gDP!BK$6:BK$271,MATCH(totalExpenditure!$A39,gDP!$B$6:$B$271)))</f>
        <v/>
      </c>
      <c r="CV39" s="77" t="str">
        <f>IF(INDEX([2]pivotTable!AW$310:AW$615,MATCH(totalExpenditure!$A39,[2]pivotTable!$A$310:$A$615,0))/100*INDEX(gDP!BL$6:BL$271,MATCH(totalExpenditure!$A39,gDP!$B$6:$B$271))=0,"",INDEX([2]pivotTable!AW$310:AW$615,MATCH(totalExpenditure!$A39,[2]pivotTable!$A$310:$A$615,0))/100*INDEX(gDP!BL$6:BL$271,MATCH(totalExpenditure!$A39,gDP!$B$6:$B$271)))</f>
        <v/>
      </c>
      <c r="CW39" s="77" t="str">
        <f>IF(INDEX([2]pivotTable!AX$310:AX$615,MATCH(totalExpenditure!$A39,[2]pivotTable!$A$310:$A$615,0))/100*INDEX(gDP!BM$6:BM$271,MATCH(totalExpenditure!$A39,gDP!$B$6:$B$271))=0,"",INDEX([2]pivotTable!AX$310:AX$615,MATCH(totalExpenditure!$A39,[2]pivotTable!$A$310:$A$615,0))/100*INDEX(gDP!BM$6:BM$271,MATCH(totalExpenditure!$A39,gDP!$B$6:$B$271)))</f>
        <v/>
      </c>
      <c r="CX39" s="77" t="str">
        <f>IF(INDEX([2]pivotTable!AY$310:AY$615,MATCH(totalExpenditure!$A39,[2]pivotTable!$A$310:$A$615,0))/100*INDEX(gDP!BN$6:BN$271,MATCH(totalExpenditure!$A39,gDP!$B$6:$B$271))=0,"",INDEX([2]pivotTable!AY$310:AY$615,MATCH(totalExpenditure!$A39,[2]pivotTable!$A$310:$A$615,0))/100*INDEX(gDP!BN$6:BN$271,MATCH(totalExpenditure!$A39,gDP!$B$6:$B$271)))</f>
        <v/>
      </c>
      <c r="CY39" s="77" t="str">
        <f>IF(INDEX([2]pivotTable!AZ$310:AZ$615,MATCH(totalExpenditure!$A39,[2]pivotTable!$A$310:$A$615,0))/100*INDEX(gDP!BO$6:BO$271,MATCH(totalExpenditure!$A39,gDP!$B$6:$B$271))=0,"",INDEX([2]pivotTable!AZ$310:AZ$615,MATCH(totalExpenditure!$A39,[2]pivotTable!$A$310:$A$615,0))/100*INDEX(gDP!BO$6:BO$271,MATCH(totalExpenditure!$A39,gDP!$B$6:$B$271)))</f>
        <v/>
      </c>
      <c r="CZ39" s="77" t="str">
        <f>IF(B39="","",IF(BA39="","",B39-B39+INDEX(gDP!Q$6:Q$271,MATCH(totalExpenditure!$A39,gDP!$B$6:$B$271))))</f>
        <v/>
      </c>
      <c r="DA39" s="77" t="str">
        <f>IF(C39="","",IF(BB39="","",C39-C39+INDEX(gDP!R$6:R$271,MATCH(totalExpenditure!$A39,gDP!$B$6:$B$271))))</f>
        <v/>
      </c>
      <c r="DB39" s="77" t="str">
        <f>IF(D39="","",IF(BC39="","",D39-D39+INDEX(gDP!S$6:S$271,MATCH(totalExpenditure!$A39,gDP!$B$6:$B$271))))</f>
        <v/>
      </c>
      <c r="DC39" s="77" t="str">
        <f>IF(E39="","",IF(BD39="","",E39-E39+INDEX(gDP!T$6:T$271,MATCH(totalExpenditure!$A39,gDP!$B$6:$B$271))))</f>
        <v/>
      </c>
      <c r="DD39" s="77" t="str">
        <f>IF(F39="","",IF(BE39="","",F39-F39+INDEX(gDP!U$6:U$271,MATCH(totalExpenditure!$A39,gDP!$B$6:$B$271))))</f>
        <v/>
      </c>
      <c r="DE39" s="77" t="str">
        <f>IF(G39="","",IF(BF39="","",G39-G39+INDEX(gDP!V$6:V$271,MATCH(totalExpenditure!$A39,gDP!$B$6:$B$271))))</f>
        <v/>
      </c>
      <c r="DF39" s="77" t="str">
        <f>IF(H39="","",IF(BG39="","",H39-H39+INDEX(gDP!W$6:W$271,MATCH(totalExpenditure!$A39,gDP!$B$6:$B$271))))</f>
        <v/>
      </c>
      <c r="DG39" s="77" t="str">
        <f>IF(I39="","",IF(BH39="","",I39-I39+INDEX(gDP!X$6:X$271,MATCH(totalExpenditure!$A39,gDP!$B$6:$B$271))))</f>
        <v/>
      </c>
      <c r="DH39" s="77" t="str">
        <f>IF(J39="","",IF(BI39="","",J39-J39+INDEX(gDP!Y$6:Y$271,MATCH(totalExpenditure!$A39,gDP!$B$6:$B$271))))</f>
        <v/>
      </c>
      <c r="DI39" s="77" t="str">
        <f>IF(K39="","",IF(BJ39="","",K39-K39+INDEX(gDP!Z$6:Z$271,MATCH(totalExpenditure!$A39,gDP!$B$6:$B$271))))</f>
        <v/>
      </c>
      <c r="DJ39" s="77" t="str">
        <f>IF(L39="","",IF(BK39="","",L39-L39+INDEX(gDP!AA$6:AA$271,MATCH(totalExpenditure!$A39,gDP!$B$6:$B$271))))</f>
        <v/>
      </c>
      <c r="DK39" s="77" t="str">
        <f>IF(M39="","",IF(BL39="","",M39-M39+INDEX(gDP!AB$6:AB$271,MATCH(totalExpenditure!$A39,gDP!$B$6:$B$271))))</f>
        <v/>
      </c>
      <c r="DL39" s="77" t="str">
        <f>IF(N39="","",IF(BM39="","",N39-N39+INDEX(gDP!AC$6:AC$271,MATCH(totalExpenditure!$A39,gDP!$B$6:$B$271))))</f>
        <v/>
      </c>
      <c r="DM39" s="77" t="str">
        <f>IF(O39="","",IF(BN39="","",O39-O39+INDEX(gDP!AD$6:AD$271,MATCH(totalExpenditure!$A39,gDP!$B$6:$B$271))))</f>
        <v/>
      </c>
      <c r="DN39" s="77" t="str">
        <f>IF(P39="","",IF(BO39="","",P39-P39+INDEX(gDP!AE$6:AE$271,MATCH(totalExpenditure!$A39,gDP!$B$6:$B$271))))</f>
        <v/>
      </c>
      <c r="DO39" s="77" t="str">
        <f>IF(Q39="","",IF(BP39="","",Q39-Q39+INDEX(gDP!AF$6:AF$271,MATCH(totalExpenditure!$A39,gDP!$B$6:$B$271))))</f>
        <v/>
      </c>
      <c r="DP39" s="77" t="str">
        <f>IF(R39="","",IF(BQ39="","",R39-R39+INDEX(gDP!AG$6:AG$271,MATCH(totalExpenditure!$A39,gDP!$B$6:$B$271))))</f>
        <v/>
      </c>
      <c r="DQ39" s="77" t="str">
        <f>IF(S39="","",IF(BR39="","",S39-S39+INDEX(gDP!AH$6:AH$271,MATCH(totalExpenditure!$A39,gDP!$B$6:$B$271))))</f>
        <v/>
      </c>
      <c r="DR39" s="77" t="str">
        <f>IF(T39="","",IF(BS39="","",T39-T39+INDEX(gDP!AI$6:AI$271,MATCH(totalExpenditure!$A39,gDP!$B$6:$B$271))))</f>
        <v/>
      </c>
      <c r="DS39" s="77" t="str">
        <f>IF(U39="","",IF(BT39="","",U39-U39+INDEX(gDP!AJ$6:AJ$271,MATCH(totalExpenditure!$A39,gDP!$B$6:$B$271))))</f>
        <v/>
      </c>
      <c r="DT39" s="77" t="str">
        <f>IF(V39="","",IF(BU39="","",V39-V39+INDEX(gDP!AK$6:AK$271,MATCH(totalExpenditure!$A39,gDP!$B$6:$B$271))))</f>
        <v/>
      </c>
      <c r="DU39" s="77" t="str">
        <f>IF(W39="","",IF(BV39="","",W39-W39+INDEX(gDP!AL$6:AL$271,MATCH(totalExpenditure!$A39,gDP!$B$6:$B$271))))</f>
        <v/>
      </c>
      <c r="DV39" s="77" t="str">
        <f>IF(X39="","",IF(BW39="","",X39-X39+INDEX(gDP!AM$6:AM$271,MATCH(totalExpenditure!$A39,gDP!$B$6:$B$271))))</f>
        <v/>
      </c>
      <c r="DW39" s="77" t="str">
        <f>IF(Y39="","",IF(BX39="","",Y39-Y39+INDEX(gDP!AN$6:AN$271,MATCH(totalExpenditure!$A39,gDP!$B$6:$B$271))))</f>
        <v/>
      </c>
      <c r="DX39" s="77" t="str">
        <f>IF(Z39="","",IF(BY39="","",Z39-Z39+INDEX(gDP!AO$6:AO$271,MATCH(totalExpenditure!$A39,gDP!$B$6:$B$271))))</f>
        <v/>
      </c>
      <c r="DY39" s="77" t="str">
        <f>IF(AA39="","",IF(BZ39="","",AA39-AA39+INDEX(gDP!AP$6:AP$271,MATCH(totalExpenditure!$A39,gDP!$B$6:$B$271))))</f>
        <v/>
      </c>
      <c r="DZ39" s="77" t="str">
        <f>IF(AB39="","",IF(CA39="","",AB39-AB39+INDEX(gDP!AQ$6:AQ$271,MATCH(totalExpenditure!$A39,gDP!$B$6:$B$271))))</f>
        <v/>
      </c>
      <c r="EA39" s="77" t="str">
        <f>IF(AC39="","",IF(CB39="","",AC39-AC39+INDEX(gDP!AR$6:AR$271,MATCH(totalExpenditure!$A39,gDP!$B$6:$B$271))))</f>
        <v/>
      </c>
      <c r="EB39" s="77" t="str">
        <f>IF(AD39="","",IF(CC39="","",AD39-AD39+INDEX(gDP!AS$6:AS$271,MATCH(totalExpenditure!$A39,gDP!$B$6:$B$271))))</f>
        <v/>
      </c>
      <c r="EC39" s="77" t="str">
        <f>IF(AE39="","",IF(CD39="","",AE39-AE39+INDEX(gDP!AT$6:AT$271,MATCH(totalExpenditure!$A39,gDP!$B$6:$B$271))))</f>
        <v/>
      </c>
      <c r="ED39" s="77" t="str">
        <f>IF(AF39="","",IF(CE39="","",AF39-AF39+INDEX(gDP!AU$6:AU$271,MATCH(totalExpenditure!$A39,gDP!$B$6:$B$271))))</f>
        <v/>
      </c>
      <c r="EE39" s="77" t="str">
        <f>IF(AG39="","",IF(CF39="","",AG39-AG39+INDEX(gDP!AV$6:AV$271,MATCH(totalExpenditure!$A39,gDP!$B$6:$B$271))))</f>
        <v/>
      </c>
      <c r="EF39" s="77" t="str">
        <f>IF(AH39="","",IF(CG39="","",AH39-AH39+INDEX(gDP!AW$6:AW$271,MATCH(totalExpenditure!$A39,gDP!$B$6:$B$271))))</f>
        <v/>
      </c>
      <c r="EG39" s="77" t="str">
        <f>IF(AI39="","",IF(CH39="","",AI39-AI39+INDEX(gDP!AX$6:AX$271,MATCH(totalExpenditure!$A39,gDP!$B$6:$B$271))))</f>
        <v/>
      </c>
      <c r="EH39" s="77" t="str">
        <f>IF(AJ39="","",IF(CI39="","",AJ39-AJ39+INDEX(gDP!AY$6:AY$271,MATCH(totalExpenditure!$A39,gDP!$B$6:$B$271))))</f>
        <v/>
      </c>
      <c r="EI39" s="77" t="str">
        <f>IF(AK39="","",IF(CJ39="","",AK39-AK39+INDEX(gDP!AZ$6:AZ$271,MATCH(totalExpenditure!$A39,gDP!$B$6:$B$271))))</f>
        <v/>
      </c>
      <c r="EJ39" s="77">
        <f>IF(AL39="","",IF(CK39="","",AL39-AL39+INDEX(gDP!BA$6:BA$271,MATCH(totalExpenditure!$A39,gDP!$B$6:$B$271))))</f>
        <v>1993407888.4983799</v>
      </c>
      <c r="EK39" s="77">
        <f>IF(AM39="","",IF(CL39="","",AM39-AM39+INDEX(gDP!BB$6:BB$271,MATCH(totalExpenditure!$A39,gDP!$B$6:$B$271))))</f>
        <v>2067381665.25454</v>
      </c>
      <c r="EL39" s="77">
        <f>IF(AN39="","",IF(CM39="","",AN39-AN39+INDEX(gDP!BC$6:BC$271,MATCH(totalExpenditure!$A39,gDP!$B$6:$B$271))))</f>
        <v>2142591540.4006801</v>
      </c>
      <c r="EM39" s="77" t="str">
        <f>IF(AO39="","",IF(CN39="","",AO39-AO39+INDEX(gDP!BD$6:BD$271,MATCH(totalExpenditure!$A39,gDP!$B$6:$B$271))))</f>
        <v/>
      </c>
      <c r="EN39" s="77" t="str">
        <f>IF(AP39="","",IF(CO39="","",AP39-AP39+INDEX(gDP!BE$6:BE$271,MATCH(totalExpenditure!$A39,gDP!$B$6:$B$271))))</f>
        <v/>
      </c>
      <c r="EO39" s="77" t="str">
        <f>IF(AQ39="","",IF(CP39="","",AQ39-AQ39+INDEX(gDP!BF$6:BF$271,MATCH(totalExpenditure!$A39,gDP!$B$6:$B$271))))</f>
        <v/>
      </c>
      <c r="EP39" s="77" t="str">
        <f>IF(AR39="","",IF(CQ39="","",AR39-AR39+INDEX(gDP!BG$6:BG$271,MATCH(totalExpenditure!$A39,gDP!$B$6:$B$271))))</f>
        <v/>
      </c>
      <c r="EQ39" s="77" t="str">
        <f>IF(AS39="","",IF(CR39="","",AS39-AS39+INDEX(gDP!BH$6:BH$271,MATCH(totalExpenditure!$A39,gDP!$B$6:$B$271))))</f>
        <v/>
      </c>
      <c r="ER39" s="77" t="str">
        <f>IF(AT39="","",IF(CS39="","",AT39-AT39+INDEX(gDP!BI$6:BI$271,MATCH(totalExpenditure!$A39,gDP!$B$6:$B$271))))</f>
        <v/>
      </c>
      <c r="ES39" s="77" t="str">
        <f>IF(AU39="","",IF(CT39="","",AU39-AU39+INDEX(gDP!BJ$6:BJ$271,MATCH(totalExpenditure!$A39,gDP!$B$6:$B$271))))</f>
        <v/>
      </c>
      <c r="ET39" s="77" t="str">
        <f>IF(AV39="","",IF(CU39="","",AV39-AV39+INDEX(gDP!BK$6:BK$271,MATCH(totalExpenditure!$A39,gDP!$B$6:$B$271))))</f>
        <v/>
      </c>
      <c r="EU39" s="77" t="str">
        <f>IF(AW39="","",IF(CV39="","",AW39-AW39+INDEX(gDP!BL$6:BL$271,MATCH(totalExpenditure!$A39,gDP!$B$6:$B$271))))</f>
        <v/>
      </c>
      <c r="EV39" s="77" t="str">
        <f>IF(AX39="","",IF(CW39="","",AX39-AX39+INDEX(gDP!BM$6:BM$271,MATCH(totalExpenditure!$A39,gDP!$B$6:$B$271))))</f>
        <v/>
      </c>
      <c r="EW39" s="77" t="str">
        <f>IF(AY39="","",IF(CX39="","",AY39-AY39+INDEX(gDP!BN$6:BN$271,MATCH(totalExpenditure!$A39,gDP!$B$6:$B$271))))</f>
        <v/>
      </c>
      <c r="EX39" s="77" t="str">
        <f>IF(AZ39="","",IF(CY39="","",AZ39-AZ39+INDEX(gDP!BO$6:BO$271,MATCH(totalExpenditure!$A39,gDP!$B$6:$B$271))))</f>
        <v/>
      </c>
    </row>
    <row r="40" spans="1:154" x14ac:dyDescent="0.35">
      <c r="A40" t="s">
        <v>289</v>
      </c>
      <c r="B40" s="77" t="str">
        <f>IF(INDEX([2]pivotTable!B$3:B$308,MATCH(totalExpenditure!$A40,[2]pivotTable!$A$3:$A$308,0))/100*INDEX(gDP!Q$6:Q$271,MATCH(totalExpenditure!$A40,gDP!$B$6:$B$271))=0,"",INDEX([2]pivotTable!B$3:B$308,MATCH(totalExpenditure!$A40,[2]pivotTable!$A$3:$A$308,0))/100*INDEX(gDP!Q$6:Q$271,MATCH(totalExpenditure!$A40,gDP!$B$6:$B$271)))</f>
        <v/>
      </c>
      <c r="C40" s="77" t="str">
        <f>IF(INDEX([2]pivotTable!C$3:C$308,MATCH(totalExpenditure!$A40,[2]pivotTable!$A$3:$A$308,0))/100*INDEX(gDP!R$6:R$271,MATCH(totalExpenditure!$A40,gDP!$B$6:$B$271))=0,"",INDEX([2]pivotTable!C$3:C$308,MATCH(totalExpenditure!$A40,[2]pivotTable!$A$3:$A$308,0))/100*INDEX(gDP!R$6:R$271,MATCH(totalExpenditure!$A40,gDP!$B$6:$B$271)))</f>
        <v/>
      </c>
      <c r="D40" s="77" t="str">
        <f>IF(INDEX([2]pivotTable!D$3:D$308,MATCH(totalExpenditure!$A40,[2]pivotTable!$A$3:$A$308,0))/100*INDEX(gDP!S$6:S$271,MATCH(totalExpenditure!$A40,gDP!$B$6:$B$271))=0,"",INDEX([2]pivotTable!D$3:D$308,MATCH(totalExpenditure!$A40,[2]pivotTable!$A$3:$A$308,0))/100*INDEX(gDP!S$6:S$271,MATCH(totalExpenditure!$A40,gDP!$B$6:$B$271)))</f>
        <v/>
      </c>
      <c r="E40" s="77" t="str">
        <f>IF(INDEX([2]pivotTable!E$3:E$308,MATCH(totalExpenditure!$A40,[2]pivotTable!$A$3:$A$308,0))/100*INDEX(gDP!T$6:T$271,MATCH(totalExpenditure!$A40,gDP!$B$6:$B$271))=0,"",INDEX([2]pivotTable!E$3:E$308,MATCH(totalExpenditure!$A40,[2]pivotTable!$A$3:$A$308,0))/100*INDEX(gDP!T$6:T$271,MATCH(totalExpenditure!$A40,gDP!$B$6:$B$271)))</f>
        <v/>
      </c>
      <c r="F40" s="77" t="str">
        <f>IF(INDEX([2]pivotTable!F$3:F$308,MATCH(totalExpenditure!$A40,[2]pivotTable!$A$3:$A$308,0))/100*INDEX(gDP!U$6:U$271,MATCH(totalExpenditure!$A40,gDP!$B$6:$B$271))=0,"",INDEX([2]pivotTable!F$3:F$308,MATCH(totalExpenditure!$A40,[2]pivotTable!$A$3:$A$308,0))/100*INDEX(gDP!U$6:U$271,MATCH(totalExpenditure!$A40,gDP!$B$6:$B$271)))</f>
        <v/>
      </c>
      <c r="G40" s="77" t="str">
        <f>IF(INDEX([2]pivotTable!G$3:G$308,MATCH(totalExpenditure!$A40,[2]pivotTable!$A$3:$A$308,0))/100*INDEX(gDP!V$6:V$271,MATCH(totalExpenditure!$A40,gDP!$B$6:$B$271))=0,"",INDEX([2]pivotTable!G$3:G$308,MATCH(totalExpenditure!$A40,[2]pivotTable!$A$3:$A$308,0))/100*INDEX(gDP!V$6:V$271,MATCH(totalExpenditure!$A40,gDP!$B$6:$B$271)))</f>
        <v/>
      </c>
      <c r="H40" s="77" t="str">
        <f>IF(INDEX([2]pivotTable!H$3:H$308,MATCH(totalExpenditure!$A40,[2]pivotTable!$A$3:$A$308,0))/100*INDEX(gDP!W$6:W$271,MATCH(totalExpenditure!$A40,gDP!$B$6:$B$271))=0,"",INDEX([2]pivotTable!H$3:H$308,MATCH(totalExpenditure!$A40,[2]pivotTable!$A$3:$A$308,0))/100*INDEX(gDP!W$6:W$271,MATCH(totalExpenditure!$A40,gDP!$B$6:$B$271)))</f>
        <v/>
      </c>
      <c r="I40" s="77" t="str">
        <f>IF(INDEX([2]pivotTable!I$3:I$308,MATCH(totalExpenditure!$A40,[2]pivotTable!$A$3:$A$308,0))/100*INDEX(gDP!X$6:X$271,MATCH(totalExpenditure!$A40,gDP!$B$6:$B$271))=0,"",INDEX([2]pivotTable!I$3:I$308,MATCH(totalExpenditure!$A40,[2]pivotTable!$A$3:$A$308,0))/100*INDEX(gDP!X$6:X$271,MATCH(totalExpenditure!$A40,gDP!$B$6:$B$271)))</f>
        <v/>
      </c>
      <c r="J40" s="77" t="str">
        <f>IF(INDEX([2]pivotTable!J$3:J$308,MATCH(totalExpenditure!$A40,[2]pivotTable!$A$3:$A$308,0))/100*INDEX(gDP!Y$6:Y$271,MATCH(totalExpenditure!$A40,gDP!$B$6:$B$271))=0,"",INDEX([2]pivotTable!J$3:J$308,MATCH(totalExpenditure!$A40,[2]pivotTable!$A$3:$A$308,0))/100*INDEX(gDP!Y$6:Y$271,MATCH(totalExpenditure!$A40,gDP!$B$6:$B$271)))</f>
        <v/>
      </c>
      <c r="K40" s="77" t="str">
        <f>IF(INDEX([2]pivotTable!K$3:K$308,MATCH(totalExpenditure!$A40,[2]pivotTable!$A$3:$A$308,0))/100*INDEX(gDP!Z$6:Z$271,MATCH(totalExpenditure!$A40,gDP!$B$6:$B$271))=0,"",INDEX([2]pivotTable!K$3:K$308,MATCH(totalExpenditure!$A40,[2]pivotTable!$A$3:$A$308,0))/100*INDEX(gDP!Z$6:Z$271,MATCH(totalExpenditure!$A40,gDP!$B$6:$B$271)))</f>
        <v/>
      </c>
      <c r="L40" s="77" t="str">
        <f>IF(INDEX([2]pivotTable!L$3:L$308,MATCH(totalExpenditure!$A40,[2]pivotTable!$A$3:$A$308,0))/100*INDEX(gDP!AA$6:AA$271,MATCH(totalExpenditure!$A40,gDP!$B$6:$B$271))=0,"",INDEX([2]pivotTable!L$3:L$308,MATCH(totalExpenditure!$A40,[2]pivotTable!$A$3:$A$308,0))/100*INDEX(gDP!AA$6:AA$271,MATCH(totalExpenditure!$A40,gDP!$B$6:$B$271)))</f>
        <v/>
      </c>
      <c r="M40" s="77" t="str">
        <f>IF(INDEX([2]pivotTable!M$3:M$308,MATCH(totalExpenditure!$A40,[2]pivotTable!$A$3:$A$308,0))/100*INDEX(gDP!AB$6:AB$271,MATCH(totalExpenditure!$A40,gDP!$B$6:$B$271))=0,"",INDEX([2]pivotTable!M$3:M$308,MATCH(totalExpenditure!$A40,[2]pivotTable!$A$3:$A$308,0))/100*INDEX(gDP!AB$6:AB$271,MATCH(totalExpenditure!$A40,gDP!$B$6:$B$271)))</f>
        <v/>
      </c>
      <c r="N40" s="77" t="str">
        <f>IF(INDEX([2]pivotTable!N$3:N$308,MATCH(totalExpenditure!$A40,[2]pivotTable!$A$3:$A$308,0))/100*INDEX(gDP!AC$6:AC$271,MATCH(totalExpenditure!$A40,gDP!$B$6:$B$271))=0,"",INDEX([2]pivotTable!N$3:N$308,MATCH(totalExpenditure!$A40,[2]pivotTable!$A$3:$A$308,0))/100*INDEX(gDP!AC$6:AC$271,MATCH(totalExpenditure!$A40,gDP!$B$6:$B$271)))</f>
        <v/>
      </c>
      <c r="O40" s="77" t="str">
        <f>IF(INDEX([2]pivotTable!O$3:O$308,MATCH(totalExpenditure!$A40,[2]pivotTable!$A$3:$A$308,0))/100*INDEX(gDP!AD$6:AD$271,MATCH(totalExpenditure!$A40,gDP!$B$6:$B$271))=0,"",INDEX([2]pivotTable!O$3:O$308,MATCH(totalExpenditure!$A40,[2]pivotTable!$A$3:$A$308,0))/100*INDEX(gDP!AD$6:AD$271,MATCH(totalExpenditure!$A40,gDP!$B$6:$B$271)))</f>
        <v/>
      </c>
      <c r="P40" s="77" t="str">
        <f>IF(INDEX([2]pivotTable!P$3:P$308,MATCH(totalExpenditure!$A40,[2]pivotTable!$A$3:$A$308,0))/100*INDEX(gDP!AE$6:AE$271,MATCH(totalExpenditure!$A40,gDP!$B$6:$B$271))=0,"",INDEX([2]pivotTable!P$3:P$308,MATCH(totalExpenditure!$A40,[2]pivotTable!$A$3:$A$308,0))/100*INDEX(gDP!AE$6:AE$271,MATCH(totalExpenditure!$A40,gDP!$B$6:$B$271)))</f>
        <v/>
      </c>
      <c r="Q40" s="77" t="str">
        <f>IF(INDEX([2]pivotTable!Q$3:Q$308,MATCH(totalExpenditure!$A40,[2]pivotTable!$A$3:$A$308,0))/100*INDEX(gDP!AF$6:AF$271,MATCH(totalExpenditure!$A40,gDP!$B$6:$B$271))=0,"",INDEX([2]pivotTable!Q$3:Q$308,MATCH(totalExpenditure!$A40,[2]pivotTable!$A$3:$A$308,0))/100*INDEX(gDP!AF$6:AF$271,MATCH(totalExpenditure!$A40,gDP!$B$6:$B$271)))</f>
        <v/>
      </c>
      <c r="R40" s="77" t="str">
        <f>IF(INDEX([2]pivotTable!R$3:R$308,MATCH(totalExpenditure!$A40,[2]pivotTable!$A$3:$A$308,0))/100*INDEX(gDP!AG$6:AG$271,MATCH(totalExpenditure!$A40,gDP!$B$6:$B$271))=0,"",INDEX([2]pivotTable!R$3:R$308,MATCH(totalExpenditure!$A40,[2]pivotTable!$A$3:$A$308,0))/100*INDEX(gDP!AG$6:AG$271,MATCH(totalExpenditure!$A40,gDP!$B$6:$B$271)))</f>
        <v/>
      </c>
      <c r="S40" s="77" t="str">
        <f>IF(INDEX([2]pivotTable!S$3:S$308,MATCH(totalExpenditure!$A40,[2]pivotTable!$A$3:$A$308,0))/100*INDEX(gDP!AH$6:AH$271,MATCH(totalExpenditure!$A40,gDP!$B$6:$B$271))=0,"",INDEX([2]pivotTable!S$3:S$308,MATCH(totalExpenditure!$A40,[2]pivotTable!$A$3:$A$308,0))/100*INDEX(gDP!AH$6:AH$271,MATCH(totalExpenditure!$A40,gDP!$B$6:$B$271)))</f>
        <v/>
      </c>
      <c r="T40" s="77" t="str">
        <f>IF(INDEX([2]pivotTable!T$3:T$308,MATCH(totalExpenditure!$A40,[2]pivotTable!$A$3:$A$308,0))/100*INDEX(gDP!AI$6:AI$271,MATCH(totalExpenditure!$A40,gDP!$B$6:$B$271))=0,"",INDEX([2]pivotTable!T$3:T$308,MATCH(totalExpenditure!$A40,[2]pivotTable!$A$3:$A$308,0))/100*INDEX(gDP!AI$6:AI$271,MATCH(totalExpenditure!$A40,gDP!$B$6:$B$271)))</f>
        <v/>
      </c>
      <c r="U40" s="77" t="str">
        <f>IF(INDEX([2]pivotTable!U$3:U$308,MATCH(totalExpenditure!$A40,[2]pivotTable!$A$3:$A$308,0))/100*INDEX(gDP!AJ$6:AJ$271,MATCH(totalExpenditure!$A40,gDP!$B$6:$B$271))=0,"",INDEX([2]pivotTable!U$3:U$308,MATCH(totalExpenditure!$A40,[2]pivotTable!$A$3:$A$308,0))/100*INDEX(gDP!AJ$6:AJ$271,MATCH(totalExpenditure!$A40,gDP!$B$6:$B$271)))</f>
        <v/>
      </c>
      <c r="V40" s="77" t="str">
        <f>IF(INDEX([2]pivotTable!V$3:V$308,MATCH(totalExpenditure!$A40,[2]pivotTable!$A$3:$A$308,0))/100*INDEX(gDP!AK$6:AK$271,MATCH(totalExpenditure!$A40,gDP!$B$6:$B$271))=0,"",INDEX([2]pivotTable!V$3:V$308,MATCH(totalExpenditure!$A40,[2]pivotTable!$A$3:$A$308,0))/100*INDEX(gDP!AK$6:AK$271,MATCH(totalExpenditure!$A40,gDP!$B$6:$B$271)))</f>
        <v/>
      </c>
      <c r="W40" s="77" t="str">
        <f>IF(INDEX([2]pivotTable!W$3:W$308,MATCH(totalExpenditure!$A40,[2]pivotTable!$A$3:$A$308,0))/100*INDEX(gDP!AL$6:AL$271,MATCH(totalExpenditure!$A40,gDP!$B$6:$B$271))=0,"",INDEX([2]pivotTable!W$3:W$308,MATCH(totalExpenditure!$A40,[2]pivotTable!$A$3:$A$308,0))/100*INDEX(gDP!AL$6:AL$271,MATCH(totalExpenditure!$A40,gDP!$B$6:$B$271)))</f>
        <v/>
      </c>
      <c r="X40" s="77" t="str">
        <f>IF(INDEX([2]pivotTable!X$3:X$308,MATCH(totalExpenditure!$A40,[2]pivotTable!$A$3:$A$308,0))/100*INDEX(gDP!AM$6:AM$271,MATCH(totalExpenditure!$A40,gDP!$B$6:$B$271))=0,"",INDEX([2]pivotTable!X$3:X$308,MATCH(totalExpenditure!$A40,[2]pivotTable!$A$3:$A$308,0))/100*INDEX(gDP!AM$6:AM$271,MATCH(totalExpenditure!$A40,gDP!$B$6:$B$271)))</f>
        <v/>
      </c>
      <c r="Y40" s="77" t="str">
        <f>IF(INDEX([2]pivotTable!Y$3:Y$308,MATCH(totalExpenditure!$A40,[2]pivotTable!$A$3:$A$308,0))/100*INDEX(gDP!AN$6:AN$271,MATCH(totalExpenditure!$A40,gDP!$B$6:$B$271))=0,"",INDEX([2]pivotTable!Y$3:Y$308,MATCH(totalExpenditure!$A40,[2]pivotTable!$A$3:$A$308,0))/100*INDEX(gDP!AN$6:AN$271,MATCH(totalExpenditure!$A40,gDP!$B$6:$B$271)))</f>
        <v/>
      </c>
      <c r="Z40" s="77" t="str">
        <f>IF(INDEX([2]pivotTable!Z$3:Z$308,MATCH(totalExpenditure!$A40,[2]pivotTable!$A$3:$A$308,0))/100*INDEX(gDP!AO$6:AO$271,MATCH(totalExpenditure!$A40,gDP!$B$6:$B$271))=0,"",INDEX([2]pivotTable!Z$3:Z$308,MATCH(totalExpenditure!$A40,[2]pivotTable!$A$3:$A$308,0))/100*INDEX(gDP!AO$6:AO$271,MATCH(totalExpenditure!$A40,gDP!$B$6:$B$271)))</f>
        <v/>
      </c>
      <c r="AA40" s="77" t="str">
        <f>IF(INDEX([2]pivotTable!AA$3:AA$308,MATCH(totalExpenditure!$A40,[2]pivotTable!$A$3:$A$308,0))/100*INDEX(gDP!AP$6:AP$271,MATCH(totalExpenditure!$A40,gDP!$B$6:$B$271))=0,"",INDEX([2]pivotTable!AA$3:AA$308,MATCH(totalExpenditure!$A40,[2]pivotTable!$A$3:$A$308,0))/100*INDEX(gDP!AP$6:AP$271,MATCH(totalExpenditure!$A40,gDP!$B$6:$B$271)))</f>
        <v/>
      </c>
      <c r="AB40" s="77" t="str">
        <f>IF(INDEX([2]pivotTable!AB$3:AB$308,MATCH(totalExpenditure!$A40,[2]pivotTable!$A$3:$A$308,0))/100*INDEX(gDP!AQ$6:AQ$271,MATCH(totalExpenditure!$A40,gDP!$B$6:$B$271))=0,"",INDEX([2]pivotTable!AB$3:AB$308,MATCH(totalExpenditure!$A40,[2]pivotTable!$A$3:$A$308,0))/100*INDEX(gDP!AQ$6:AQ$271,MATCH(totalExpenditure!$A40,gDP!$B$6:$B$271)))</f>
        <v/>
      </c>
      <c r="AC40" s="77" t="str">
        <f>IF(INDEX([2]pivotTable!AC$3:AC$308,MATCH(totalExpenditure!$A40,[2]pivotTable!$A$3:$A$308,0))/100*INDEX(gDP!AR$6:AR$271,MATCH(totalExpenditure!$A40,gDP!$B$6:$B$271))=0,"",INDEX([2]pivotTable!AC$3:AC$308,MATCH(totalExpenditure!$A40,[2]pivotTable!$A$3:$A$308,0))/100*INDEX(gDP!AR$6:AR$271,MATCH(totalExpenditure!$A40,gDP!$B$6:$B$271)))</f>
        <v/>
      </c>
      <c r="AD40" s="77" t="str">
        <f>IF(INDEX([2]pivotTable!AD$3:AD$308,MATCH(totalExpenditure!$A40,[2]pivotTable!$A$3:$A$308,0))/100*INDEX(gDP!AS$6:AS$271,MATCH(totalExpenditure!$A40,gDP!$B$6:$B$271))=0,"",INDEX([2]pivotTable!AD$3:AD$308,MATCH(totalExpenditure!$A40,[2]pivotTable!$A$3:$A$308,0))/100*INDEX(gDP!AS$6:AS$271,MATCH(totalExpenditure!$A40,gDP!$B$6:$B$271)))</f>
        <v/>
      </c>
      <c r="AE40" s="77" t="str">
        <f>IF(INDEX([2]pivotTable!AE$3:AE$308,MATCH(totalExpenditure!$A40,[2]pivotTable!$A$3:$A$308,0))/100*INDEX(gDP!AT$6:AT$271,MATCH(totalExpenditure!$A40,gDP!$B$6:$B$271))=0,"",INDEX([2]pivotTable!AE$3:AE$308,MATCH(totalExpenditure!$A40,[2]pivotTable!$A$3:$A$308,0))/100*INDEX(gDP!AT$6:AT$271,MATCH(totalExpenditure!$A40,gDP!$B$6:$B$271)))</f>
        <v/>
      </c>
      <c r="AF40" s="77" t="str">
        <f>IF(INDEX([2]pivotTable!AF$3:AF$308,MATCH(totalExpenditure!$A40,[2]pivotTable!$A$3:$A$308,0))/100*INDEX(gDP!AU$6:AU$271,MATCH(totalExpenditure!$A40,gDP!$B$6:$B$271))=0,"",INDEX([2]pivotTable!AF$3:AF$308,MATCH(totalExpenditure!$A40,[2]pivotTable!$A$3:$A$308,0))/100*INDEX(gDP!AU$6:AU$271,MATCH(totalExpenditure!$A40,gDP!$B$6:$B$271)))</f>
        <v/>
      </c>
      <c r="AG40" s="77" t="str">
        <f>IF(INDEX([2]pivotTable!AG$3:AG$308,MATCH(totalExpenditure!$A40,[2]pivotTable!$A$3:$A$308,0))/100*INDEX(gDP!AV$6:AV$271,MATCH(totalExpenditure!$A40,gDP!$B$6:$B$271))=0,"",INDEX([2]pivotTable!AG$3:AG$308,MATCH(totalExpenditure!$A40,[2]pivotTable!$A$3:$A$308,0))/100*INDEX(gDP!AV$6:AV$271,MATCH(totalExpenditure!$A40,gDP!$B$6:$B$271)))</f>
        <v/>
      </c>
      <c r="AH40" s="77" t="str">
        <f>IF(INDEX([2]pivotTable!AH$3:AH$308,MATCH(totalExpenditure!$A40,[2]pivotTable!$A$3:$A$308,0))/100*INDEX(gDP!AW$6:AW$271,MATCH(totalExpenditure!$A40,gDP!$B$6:$B$271))=0,"",INDEX([2]pivotTable!AH$3:AH$308,MATCH(totalExpenditure!$A40,[2]pivotTable!$A$3:$A$308,0))/100*INDEX(gDP!AW$6:AW$271,MATCH(totalExpenditure!$A40,gDP!$B$6:$B$271)))</f>
        <v/>
      </c>
      <c r="AI40" s="77" t="str">
        <f>IF(INDEX([2]pivotTable!AI$3:AI$308,MATCH(totalExpenditure!$A40,[2]pivotTable!$A$3:$A$308,0))/100*INDEX(gDP!AX$6:AX$271,MATCH(totalExpenditure!$A40,gDP!$B$6:$B$271))=0,"",INDEX([2]pivotTable!AI$3:AI$308,MATCH(totalExpenditure!$A40,[2]pivotTable!$A$3:$A$308,0))/100*INDEX(gDP!AX$6:AX$271,MATCH(totalExpenditure!$A40,gDP!$B$6:$B$271)))</f>
        <v/>
      </c>
      <c r="AJ40" s="77" t="str">
        <f>IF(INDEX([2]pivotTable!AJ$3:AJ$308,MATCH(totalExpenditure!$A40,[2]pivotTable!$A$3:$A$308,0))/100*INDEX(gDP!AY$6:AY$271,MATCH(totalExpenditure!$A40,gDP!$B$6:$B$271))=0,"",INDEX([2]pivotTable!AJ$3:AJ$308,MATCH(totalExpenditure!$A40,[2]pivotTable!$A$3:$A$308,0))/100*INDEX(gDP!AY$6:AY$271,MATCH(totalExpenditure!$A40,gDP!$B$6:$B$271)))</f>
        <v/>
      </c>
      <c r="AK40" s="77" t="str">
        <f>IF(INDEX([2]pivotTable!AK$3:AK$308,MATCH(totalExpenditure!$A40,[2]pivotTable!$A$3:$A$308,0))/100*INDEX(gDP!AZ$6:AZ$271,MATCH(totalExpenditure!$A40,gDP!$B$6:$B$271))=0,"",INDEX([2]pivotTable!AK$3:AK$308,MATCH(totalExpenditure!$A40,[2]pivotTable!$A$3:$A$308,0))/100*INDEX(gDP!AZ$6:AZ$271,MATCH(totalExpenditure!$A40,gDP!$B$6:$B$271)))</f>
        <v/>
      </c>
      <c r="AL40" s="77">
        <f>IF(INDEX([2]pivotTable!AL$3:AL$308,MATCH(totalExpenditure!$A40,[2]pivotTable!$A$3:$A$308,0))/100*INDEX(gDP!BA$6:BA$271,MATCH(totalExpenditure!$A40,gDP!$B$6:$B$271))=0,"",INDEX([2]pivotTable!AL$3:AL$308,MATCH(totalExpenditure!$A40,[2]pivotTable!$A$3:$A$308,0))/100*INDEX(gDP!BA$6:BA$271,MATCH(totalExpenditure!$A40,gDP!$B$6:$B$271)))</f>
        <v>14753402061.855673</v>
      </c>
      <c r="AM40" s="77">
        <f>IF(INDEX([2]pivotTable!AM$3:AM$308,MATCH(totalExpenditure!$A40,[2]pivotTable!$A$3:$A$308,0))/100*INDEX(gDP!BB$6:BB$271,MATCH(totalExpenditure!$A40,gDP!$B$6:$B$271))=0,"",INDEX([2]pivotTable!AM$3:AM$308,MATCH(totalExpenditure!$A40,[2]pivotTable!$A$3:$A$308,0))/100*INDEX(gDP!BB$6:BB$271,MATCH(totalExpenditure!$A40,gDP!$B$6:$B$271)))</f>
        <v>14296101478.435816</v>
      </c>
      <c r="AN40" s="77">
        <f>IF(INDEX([2]pivotTable!AN$3:AN$308,MATCH(totalExpenditure!$A40,[2]pivotTable!$A$3:$A$308,0))/100*INDEX(gDP!BC$6:BC$271,MATCH(totalExpenditure!$A40,gDP!$B$6:$B$271))=0,"",INDEX([2]pivotTable!AN$3:AN$308,MATCH(totalExpenditure!$A40,[2]pivotTable!$A$3:$A$308,0))/100*INDEX(gDP!BC$6:BC$271,MATCH(totalExpenditure!$A40,gDP!$B$6:$B$271)))</f>
        <v>14717824644.124968</v>
      </c>
      <c r="AO40" s="77">
        <f>IF(INDEX([2]pivotTable!AO$3:AO$308,MATCH(totalExpenditure!$A40,[2]pivotTable!$A$3:$A$308,0))/100*INDEX(gDP!BD$6:BD$271,MATCH(totalExpenditure!$A40,gDP!$B$6:$B$271))=0,"",INDEX([2]pivotTable!AO$3:AO$308,MATCH(totalExpenditure!$A40,[2]pivotTable!$A$3:$A$308,0))/100*INDEX(gDP!BD$6:BD$271,MATCH(totalExpenditure!$A40,gDP!$B$6:$B$271)))</f>
        <v>16857270323.640486</v>
      </c>
      <c r="AP40" s="77">
        <f>IF(INDEX([2]pivotTable!AP$3:AP$308,MATCH(totalExpenditure!$A40,[2]pivotTable!$A$3:$A$308,0))/100*INDEX(gDP!BE$6:BE$271,MATCH(totalExpenditure!$A40,gDP!$B$6:$B$271))=0,"",INDEX([2]pivotTable!AP$3:AP$308,MATCH(totalExpenditure!$A40,[2]pivotTable!$A$3:$A$308,0))/100*INDEX(gDP!BE$6:BE$271,MATCH(totalExpenditure!$A40,gDP!$B$6:$B$271)))</f>
        <v>16455298333.694403</v>
      </c>
      <c r="AQ40" s="77">
        <f>IF(INDEX([2]pivotTable!AQ$3:AQ$308,MATCH(totalExpenditure!$A40,[2]pivotTable!$A$3:$A$308,0))/100*INDEX(gDP!BF$6:BF$271,MATCH(totalExpenditure!$A40,gDP!$B$6:$B$271))=0,"",INDEX([2]pivotTable!AQ$3:AQ$308,MATCH(totalExpenditure!$A40,[2]pivotTable!$A$3:$A$308,0))/100*INDEX(gDP!BF$6:BF$271,MATCH(totalExpenditure!$A40,gDP!$B$6:$B$271)))</f>
        <v>15696078085.59733</v>
      </c>
      <c r="AR40" s="77">
        <f>IF(INDEX([2]pivotTable!AR$3:AR$308,MATCH(totalExpenditure!$A40,[2]pivotTable!$A$3:$A$308,0))/100*INDEX(gDP!BG$6:BG$271,MATCH(totalExpenditure!$A40,gDP!$B$6:$B$271))=0,"",INDEX([2]pivotTable!AR$3:AR$308,MATCH(totalExpenditure!$A40,[2]pivotTable!$A$3:$A$308,0))/100*INDEX(gDP!BG$6:BG$271,MATCH(totalExpenditure!$A40,gDP!$B$6:$B$271)))</f>
        <v>14084849051.831532</v>
      </c>
      <c r="AS40" s="77">
        <f>IF(INDEX([2]pivotTable!AS$3:AS$308,MATCH(totalExpenditure!$A40,[2]pivotTable!$A$3:$A$308,0))/100*INDEX(gDP!BH$6:BH$271,MATCH(totalExpenditure!$A40,gDP!$B$6:$B$271))=0,"",INDEX([2]pivotTable!AS$3:AS$308,MATCH(totalExpenditure!$A40,[2]pivotTable!$A$3:$A$308,0))/100*INDEX(gDP!BH$6:BH$271,MATCH(totalExpenditure!$A40,gDP!$B$6:$B$271)))</f>
        <v>12296419648.115406</v>
      </c>
      <c r="AT40" s="77">
        <f>IF(INDEX([2]pivotTable!AT$3:AT$308,MATCH(totalExpenditure!$A40,[2]pivotTable!$A$3:$A$308,0))/100*INDEX(gDP!BI$6:BI$271,MATCH(totalExpenditure!$A40,gDP!$B$6:$B$271))=0,"",INDEX([2]pivotTable!AT$3:AT$308,MATCH(totalExpenditure!$A40,[2]pivotTable!$A$3:$A$308,0))/100*INDEX(gDP!BI$6:BI$271,MATCH(totalExpenditure!$A40,gDP!$B$6:$B$271)))</f>
        <v>12071158461.068697</v>
      </c>
      <c r="AU40" s="77">
        <f>IF(INDEX([2]pivotTable!AU$3:AU$308,MATCH(totalExpenditure!$A40,[2]pivotTable!$A$3:$A$308,0))/100*INDEX(gDP!BJ$6:BJ$271,MATCH(totalExpenditure!$A40,gDP!$B$6:$B$271))=0,"",INDEX([2]pivotTable!AU$3:AU$308,MATCH(totalExpenditure!$A40,[2]pivotTable!$A$3:$A$308,0))/100*INDEX(gDP!BJ$6:BJ$271,MATCH(totalExpenditure!$A40,gDP!$B$6:$B$271)))</f>
        <v>13688904847.225948</v>
      </c>
      <c r="AV40" s="77">
        <f>IF(INDEX([2]pivotTable!AV$3:AV$308,MATCH(totalExpenditure!$A40,[2]pivotTable!$A$3:$A$308,0))/100*INDEX(gDP!BK$6:BK$271,MATCH(totalExpenditure!$A40,gDP!$B$6:$B$271))=0,"",INDEX([2]pivotTable!AV$3:AV$308,MATCH(totalExpenditure!$A40,[2]pivotTable!$A$3:$A$308,0))/100*INDEX(gDP!BK$6:BK$271,MATCH(totalExpenditure!$A40,gDP!$B$6:$B$271)))</f>
        <v>13112501865.150951</v>
      </c>
      <c r="AW40" s="77">
        <f>IF(INDEX([2]pivotTable!AW$3:AW$308,MATCH(totalExpenditure!$A40,[2]pivotTable!$A$3:$A$308,0))/100*INDEX(gDP!BL$6:BL$271,MATCH(totalExpenditure!$A40,gDP!$B$6:$B$271))=0,"",INDEX([2]pivotTable!AW$3:AW$308,MATCH(totalExpenditure!$A40,[2]pivotTable!$A$3:$A$308,0))/100*INDEX(gDP!BL$6:BL$271,MATCH(totalExpenditure!$A40,gDP!$B$6:$B$271)))</f>
        <v>13775428951.012909</v>
      </c>
      <c r="AX40" s="77">
        <f>IF(INDEX([2]pivotTable!AX$3:AX$308,MATCH(totalExpenditure!$A40,[2]pivotTable!$A$3:$A$308,0))/100*INDEX(gDP!BM$6:BM$271,MATCH(totalExpenditure!$A40,gDP!$B$6:$B$271))=0,"",INDEX([2]pivotTable!AX$3:AX$308,MATCH(totalExpenditure!$A40,[2]pivotTable!$A$3:$A$308,0))/100*INDEX(gDP!BM$6:BM$271,MATCH(totalExpenditure!$A40,gDP!$B$6:$B$271)))</f>
        <v>16225710354.001862</v>
      </c>
      <c r="AY40" s="77">
        <f>IF(INDEX([2]pivotTable!AY$3:AY$308,MATCH(totalExpenditure!$A40,[2]pivotTable!$A$3:$A$308,0))/100*INDEX(gDP!BN$6:BN$271,MATCH(totalExpenditure!$A40,gDP!$B$6:$B$271))=0,"",INDEX([2]pivotTable!AY$3:AY$308,MATCH(totalExpenditure!$A40,[2]pivotTable!$A$3:$A$308,0))/100*INDEX(gDP!BN$6:BN$271,MATCH(totalExpenditure!$A40,gDP!$B$6:$B$271)))</f>
        <v>14855294142.834709</v>
      </c>
      <c r="AZ40" s="77">
        <f>IF(INDEX([2]pivotTable!AZ$3:AZ$308,MATCH(totalExpenditure!$A40,[2]pivotTable!$A$3:$A$308,0))/100*INDEX(gDP!BO$6:BO$271,MATCH(totalExpenditure!$A40,gDP!$B$6:$B$271))=0,"",INDEX([2]pivotTable!AZ$3:AZ$308,MATCH(totalExpenditure!$A40,[2]pivotTable!$A$3:$A$308,0))/100*INDEX(gDP!BO$6:BO$271,MATCH(totalExpenditure!$A40,gDP!$B$6:$B$271)))</f>
        <v>14481938575.127468</v>
      </c>
      <c r="BA40" s="77" t="str">
        <f>IF(INDEX([2]pivotTable!B$310:B$615,MATCH(totalExpenditure!$A40,[2]pivotTable!$A$310:$A$615,0))/100*INDEX(gDP!Q$6:Q$271,MATCH(totalExpenditure!$A40,gDP!$B$6:$B$271))=0,"",INDEX([2]pivotTable!B$310:B$615,MATCH(totalExpenditure!$A40,[2]pivotTable!$A$310:$A$615,0))/100*INDEX(gDP!Q$6:Q$271,MATCH(totalExpenditure!$A40,gDP!$B$6:$B$271)))</f>
        <v/>
      </c>
      <c r="BB40" s="77" t="str">
        <f>IF(INDEX([2]pivotTable!C$310:C$615,MATCH(totalExpenditure!$A40,[2]pivotTable!$A$310:$A$615,0))/100*INDEX(gDP!R$6:R$271,MATCH(totalExpenditure!$A40,gDP!$B$6:$B$271))=0,"",INDEX([2]pivotTable!C$310:C$615,MATCH(totalExpenditure!$A40,[2]pivotTable!$A$310:$A$615,0))/100*INDEX(gDP!R$6:R$271,MATCH(totalExpenditure!$A40,gDP!$B$6:$B$271)))</f>
        <v/>
      </c>
      <c r="BC40" s="77" t="str">
        <f>IF(INDEX([2]pivotTable!D$310:D$615,MATCH(totalExpenditure!$A40,[2]pivotTable!$A$310:$A$615,0))/100*INDEX(gDP!S$6:S$271,MATCH(totalExpenditure!$A40,gDP!$B$6:$B$271))=0,"",INDEX([2]pivotTable!D$310:D$615,MATCH(totalExpenditure!$A40,[2]pivotTable!$A$310:$A$615,0))/100*INDEX(gDP!S$6:S$271,MATCH(totalExpenditure!$A40,gDP!$B$6:$B$271)))</f>
        <v/>
      </c>
      <c r="BD40" s="77" t="str">
        <f>IF(INDEX([2]pivotTable!E$310:E$615,MATCH(totalExpenditure!$A40,[2]pivotTable!$A$310:$A$615,0))/100*INDEX(gDP!T$6:T$271,MATCH(totalExpenditure!$A40,gDP!$B$6:$B$271))=0,"",INDEX([2]pivotTable!E$310:E$615,MATCH(totalExpenditure!$A40,[2]pivotTable!$A$310:$A$615,0))/100*INDEX(gDP!T$6:T$271,MATCH(totalExpenditure!$A40,gDP!$B$6:$B$271)))</f>
        <v/>
      </c>
      <c r="BE40" s="77" t="str">
        <f>IF(INDEX([2]pivotTable!F$310:F$615,MATCH(totalExpenditure!$A40,[2]pivotTable!$A$310:$A$615,0))/100*INDEX(gDP!U$6:U$271,MATCH(totalExpenditure!$A40,gDP!$B$6:$B$271))=0,"",INDEX([2]pivotTable!F$310:F$615,MATCH(totalExpenditure!$A40,[2]pivotTable!$A$310:$A$615,0))/100*INDEX(gDP!U$6:U$271,MATCH(totalExpenditure!$A40,gDP!$B$6:$B$271)))</f>
        <v/>
      </c>
      <c r="BF40" s="77" t="str">
        <f>IF(INDEX([2]pivotTable!G$310:G$615,MATCH(totalExpenditure!$A40,[2]pivotTable!$A$310:$A$615,0))/100*INDEX(gDP!V$6:V$271,MATCH(totalExpenditure!$A40,gDP!$B$6:$B$271))=0,"",INDEX([2]pivotTable!G$310:G$615,MATCH(totalExpenditure!$A40,[2]pivotTable!$A$310:$A$615,0))/100*INDEX(gDP!V$6:V$271,MATCH(totalExpenditure!$A40,gDP!$B$6:$B$271)))</f>
        <v/>
      </c>
      <c r="BG40" s="77" t="str">
        <f>IF(INDEX([2]pivotTable!H$310:H$615,MATCH(totalExpenditure!$A40,[2]pivotTable!$A$310:$A$615,0))/100*INDEX(gDP!W$6:W$271,MATCH(totalExpenditure!$A40,gDP!$B$6:$B$271))=0,"",INDEX([2]pivotTable!H$310:H$615,MATCH(totalExpenditure!$A40,[2]pivotTable!$A$310:$A$615,0))/100*INDEX(gDP!W$6:W$271,MATCH(totalExpenditure!$A40,gDP!$B$6:$B$271)))</f>
        <v/>
      </c>
      <c r="BH40" s="77" t="str">
        <f>IF(INDEX([2]pivotTable!I$310:I$615,MATCH(totalExpenditure!$A40,[2]pivotTable!$A$310:$A$615,0))/100*INDEX(gDP!X$6:X$271,MATCH(totalExpenditure!$A40,gDP!$B$6:$B$271))=0,"",INDEX([2]pivotTable!I$310:I$615,MATCH(totalExpenditure!$A40,[2]pivotTable!$A$310:$A$615,0))/100*INDEX(gDP!X$6:X$271,MATCH(totalExpenditure!$A40,gDP!$B$6:$B$271)))</f>
        <v/>
      </c>
      <c r="BI40" s="77" t="str">
        <f>IF(INDEX([2]pivotTable!J$310:J$615,MATCH(totalExpenditure!$A40,[2]pivotTable!$A$310:$A$615,0))/100*INDEX(gDP!Y$6:Y$271,MATCH(totalExpenditure!$A40,gDP!$B$6:$B$271))=0,"",INDEX([2]pivotTable!J$310:J$615,MATCH(totalExpenditure!$A40,[2]pivotTable!$A$310:$A$615,0))/100*INDEX(gDP!Y$6:Y$271,MATCH(totalExpenditure!$A40,gDP!$B$6:$B$271)))</f>
        <v/>
      </c>
      <c r="BJ40" s="77" t="str">
        <f>IF(INDEX([2]pivotTable!K$310:K$615,MATCH(totalExpenditure!$A40,[2]pivotTable!$A$310:$A$615,0))/100*INDEX(gDP!Z$6:Z$271,MATCH(totalExpenditure!$A40,gDP!$B$6:$B$271))=0,"",INDEX([2]pivotTable!K$310:K$615,MATCH(totalExpenditure!$A40,[2]pivotTable!$A$310:$A$615,0))/100*INDEX(gDP!Z$6:Z$271,MATCH(totalExpenditure!$A40,gDP!$B$6:$B$271)))</f>
        <v/>
      </c>
      <c r="BK40" s="77" t="str">
        <f>IF(INDEX([2]pivotTable!L$310:L$615,MATCH(totalExpenditure!$A40,[2]pivotTable!$A$310:$A$615,0))/100*INDEX(gDP!AA$6:AA$271,MATCH(totalExpenditure!$A40,gDP!$B$6:$B$271))=0,"",INDEX([2]pivotTable!L$310:L$615,MATCH(totalExpenditure!$A40,[2]pivotTable!$A$310:$A$615,0))/100*INDEX(gDP!AA$6:AA$271,MATCH(totalExpenditure!$A40,gDP!$B$6:$B$271)))</f>
        <v/>
      </c>
      <c r="BL40" s="77" t="str">
        <f>IF(INDEX([2]pivotTable!M$310:M$615,MATCH(totalExpenditure!$A40,[2]pivotTable!$A$310:$A$615,0))/100*INDEX(gDP!AB$6:AB$271,MATCH(totalExpenditure!$A40,gDP!$B$6:$B$271))=0,"",INDEX([2]pivotTable!M$310:M$615,MATCH(totalExpenditure!$A40,[2]pivotTable!$A$310:$A$615,0))/100*INDEX(gDP!AB$6:AB$271,MATCH(totalExpenditure!$A40,gDP!$B$6:$B$271)))</f>
        <v/>
      </c>
      <c r="BM40" s="77" t="str">
        <f>IF(INDEX([2]pivotTable!N$310:N$615,MATCH(totalExpenditure!$A40,[2]pivotTable!$A$310:$A$615,0))/100*INDEX(gDP!AC$6:AC$271,MATCH(totalExpenditure!$A40,gDP!$B$6:$B$271))=0,"",INDEX([2]pivotTable!N$310:N$615,MATCH(totalExpenditure!$A40,[2]pivotTable!$A$310:$A$615,0))/100*INDEX(gDP!AC$6:AC$271,MATCH(totalExpenditure!$A40,gDP!$B$6:$B$271)))</f>
        <v/>
      </c>
      <c r="BN40" s="77" t="str">
        <f>IF(INDEX([2]pivotTable!O$310:O$615,MATCH(totalExpenditure!$A40,[2]pivotTable!$A$310:$A$615,0))/100*INDEX(gDP!AD$6:AD$271,MATCH(totalExpenditure!$A40,gDP!$B$6:$B$271))=0,"",INDEX([2]pivotTable!O$310:O$615,MATCH(totalExpenditure!$A40,[2]pivotTable!$A$310:$A$615,0))/100*INDEX(gDP!AD$6:AD$271,MATCH(totalExpenditure!$A40,gDP!$B$6:$B$271)))</f>
        <v/>
      </c>
      <c r="BO40" s="77" t="str">
        <f>IF(INDEX([2]pivotTable!P$310:P$615,MATCH(totalExpenditure!$A40,[2]pivotTable!$A$310:$A$615,0))/100*INDEX(gDP!AE$6:AE$271,MATCH(totalExpenditure!$A40,gDP!$B$6:$B$271))=0,"",INDEX([2]pivotTable!P$310:P$615,MATCH(totalExpenditure!$A40,[2]pivotTable!$A$310:$A$615,0))/100*INDEX(gDP!AE$6:AE$271,MATCH(totalExpenditure!$A40,gDP!$B$6:$B$271)))</f>
        <v/>
      </c>
      <c r="BP40" s="77" t="str">
        <f>IF(INDEX([2]pivotTable!Q$310:Q$615,MATCH(totalExpenditure!$A40,[2]pivotTable!$A$310:$A$615,0))/100*INDEX(gDP!AF$6:AF$271,MATCH(totalExpenditure!$A40,gDP!$B$6:$B$271))=0,"",INDEX([2]pivotTable!Q$310:Q$615,MATCH(totalExpenditure!$A40,[2]pivotTable!$A$310:$A$615,0))/100*INDEX(gDP!AF$6:AF$271,MATCH(totalExpenditure!$A40,gDP!$B$6:$B$271)))</f>
        <v/>
      </c>
      <c r="BQ40" s="77" t="str">
        <f>IF(INDEX([2]pivotTable!R$310:R$615,MATCH(totalExpenditure!$A40,[2]pivotTable!$A$310:$A$615,0))/100*INDEX(gDP!AG$6:AG$271,MATCH(totalExpenditure!$A40,gDP!$B$6:$B$271))=0,"",INDEX([2]pivotTable!R$310:R$615,MATCH(totalExpenditure!$A40,[2]pivotTable!$A$310:$A$615,0))/100*INDEX(gDP!AG$6:AG$271,MATCH(totalExpenditure!$A40,gDP!$B$6:$B$271)))</f>
        <v/>
      </c>
      <c r="BR40" s="77" t="str">
        <f>IF(INDEX([2]pivotTable!S$310:S$615,MATCH(totalExpenditure!$A40,[2]pivotTable!$A$310:$A$615,0))/100*INDEX(gDP!AH$6:AH$271,MATCH(totalExpenditure!$A40,gDP!$B$6:$B$271))=0,"",INDEX([2]pivotTable!S$310:S$615,MATCH(totalExpenditure!$A40,[2]pivotTable!$A$310:$A$615,0))/100*INDEX(gDP!AH$6:AH$271,MATCH(totalExpenditure!$A40,gDP!$B$6:$B$271)))</f>
        <v/>
      </c>
      <c r="BS40" s="77" t="str">
        <f>IF(INDEX([2]pivotTable!T$310:T$615,MATCH(totalExpenditure!$A40,[2]pivotTable!$A$310:$A$615,0))/100*INDEX(gDP!AI$6:AI$271,MATCH(totalExpenditure!$A40,gDP!$B$6:$B$271))=0,"",INDEX([2]pivotTable!T$310:T$615,MATCH(totalExpenditure!$A40,[2]pivotTable!$A$310:$A$615,0))/100*INDEX(gDP!AI$6:AI$271,MATCH(totalExpenditure!$A40,gDP!$B$6:$B$271)))</f>
        <v/>
      </c>
      <c r="BT40" s="77" t="str">
        <f>IF(INDEX([2]pivotTable!U$310:U$615,MATCH(totalExpenditure!$A40,[2]pivotTable!$A$310:$A$615,0))/100*INDEX(gDP!AJ$6:AJ$271,MATCH(totalExpenditure!$A40,gDP!$B$6:$B$271))=0,"",INDEX([2]pivotTable!U$310:U$615,MATCH(totalExpenditure!$A40,[2]pivotTable!$A$310:$A$615,0))/100*INDEX(gDP!AJ$6:AJ$271,MATCH(totalExpenditure!$A40,gDP!$B$6:$B$271)))</f>
        <v/>
      </c>
      <c r="BU40" s="77" t="str">
        <f>IF(INDEX([2]pivotTable!V$310:V$615,MATCH(totalExpenditure!$A40,[2]pivotTable!$A$310:$A$615,0))/100*INDEX(gDP!AK$6:AK$271,MATCH(totalExpenditure!$A40,gDP!$B$6:$B$271))=0,"",INDEX([2]pivotTable!V$310:V$615,MATCH(totalExpenditure!$A40,[2]pivotTable!$A$310:$A$615,0))/100*INDEX(gDP!AK$6:AK$271,MATCH(totalExpenditure!$A40,gDP!$B$6:$B$271)))</f>
        <v/>
      </c>
      <c r="BV40" s="77" t="str">
        <f>IF(INDEX([2]pivotTable!W$310:W$615,MATCH(totalExpenditure!$A40,[2]pivotTable!$A$310:$A$615,0))/100*INDEX(gDP!AL$6:AL$271,MATCH(totalExpenditure!$A40,gDP!$B$6:$B$271))=0,"",INDEX([2]pivotTable!W$310:W$615,MATCH(totalExpenditure!$A40,[2]pivotTable!$A$310:$A$615,0))/100*INDEX(gDP!AL$6:AL$271,MATCH(totalExpenditure!$A40,gDP!$B$6:$B$271)))</f>
        <v/>
      </c>
      <c r="BW40" s="77" t="str">
        <f>IF(INDEX([2]pivotTable!X$310:X$615,MATCH(totalExpenditure!$A40,[2]pivotTable!$A$310:$A$615,0))/100*INDEX(gDP!AM$6:AM$271,MATCH(totalExpenditure!$A40,gDP!$B$6:$B$271))=0,"",INDEX([2]pivotTable!X$310:X$615,MATCH(totalExpenditure!$A40,[2]pivotTable!$A$310:$A$615,0))/100*INDEX(gDP!AM$6:AM$271,MATCH(totalExpenditure!$A40,gDP!$B$6:$B$271)))</f>
        <v/>
      </c>
      <c r="BX40" s="77" t="str">
        <f>IF(INDEX([2]pivotTable!Y$310:Y$615,MATCH(totalExpenditure!$A40,[2]pivotTable!$A$310:$A$615,0))/100*INDEX(gDP!AN$6:AN$271,MATCH(totalExpenditure!$A40,gDP!$B$6:$B$271))=0,"",INDEX([2]pivotTable!Y$310:Y$615,MATCH(totalExpenditure!$A40,[2]pivotTable!$A$310:$A$615,0))/100*INDEX(gDP!AN$6:AN$271,MATCH(totalExpenditure!$A40,gDP!$B$6:$B$271)))</f>
        <v/>
      </c>
      <c r="BY40" s="77" t="str">
        <f>IF(INDEX([2]pivotTable!Z$310:Z$615,MATCH(totalExpenditure!$A40,[2]pivotTable!$A$310:$A$615,0))/100*INDEX(gDP!AO$6:AO$271,MATCH(totalExpenditure!$A40,gDP!$B$6:$B$271))=0,"",INDEX([2]pivotTable!Z$310:Z$615,MATCH(totalExpenditure!$A40,[2]pivotTable!$A$310:$A$615,0))/100*INDEX(gDP!AO$6:AO$271,MATCH(totalExpenditure!$A40,gDP!$B$6:$B$271)))</f>
        <v/>
      </c>
      <c r="BZ40" s="77" t="str">
        <f>IF(INDEX([2]pivotTable!AA$310:AA$615,MATCH(totalExpenditure!$A40,[2]pivotTable!$A$310:$A$615,0))/100*INDEX(gDP!AP$6:AP$271,MATCH(totalExpenditure!$A40,gDP!$B$6:$B$271))=0,"",INDEX([2]pivotTable!AA$310:AA$615,MATCH(totalExpenditure!$A40,[2]pivotTable!$A$310:$A$615,0))/100*INDEX(gDP!AP$6:AP$271,MATCH(totalExpenditure!$A40,gDP!$B$6:$B$271)))</f>
        <v/>
      </c>
      <c r="CA40" s="77" t="str">
        <f>IF(INDEX([2]pivotTable!AB$310:AB$615,MATCH(totalExpenditure!$A40,[2]pivotTable!$A$310:$A$615,0))/100*INDEX(gDP!AQ$6:AQ$271,MATCH(totalExpenditure!$A40,gDP!$B$6:$B$271))=0,"",INDEX([2]pivotTable!AB$310:AB$615,MATCH(totalExpenditure!$A40,[2]pivotTable!$A$310:$A$615,0))/100*INDEX(gDP!AQ$6:AQ$271,MATCH(totalExpenditure!$A40,gDP!$B$6:$B$271)))</f>
        <v/>
      </c>
      <c r="CB40" s="77" t="str">
        <f>IF(INDEX([2]pivotTable!AC$310:AC$615,MATCH(totalExpenditure!$A40,[2]pivotTable!$A$310:$A$615,0))/100*INDEX(gDP!AR$6:AR$271,MATCH(totalExpenditure!$A40,gDP!$B$6:$B$271))=0,"",INDEX([2]pivotTable!AC$310:AC$615,MATCH(totalExpenditure!$A40,[2]pivotTable!$A$310:$A$615,0))/100*INDEX(gDP!AR$6:AR$271,MATCH(totalExpenditure!$A40,gDP!$B$6:$B$271)))</f>
        <v/>
      </c>
      <c r="CC40" s="77" t="str">
        <f>IF(INDEX([2]pivotTable!AD$310:AD$615,MATCH(totalExpenditure!$A40,[2]pivotTable!$A$310:$A$615,0))/100*INDEX(gDP!AS$6:AS$271,MATCH(totalExpenditure!$A40,gDP!$B$6:$B$271))=0,"",INDEX([2]pivotTable!AD$310:AD$615,MATCH(totalExpenditure!$A40,[2]pivotTable!$A$310:$A$615,0))/100*INDEX(gDP!AS$6:AS$271,MATCH(totalExpenditure!$A40,gDP!$B$6:$B$271)))</f>
        <v/>
      </c>
      <c r="CD40" s="77" t="str">
        <f>IF(INDEX([2]pivotTable!AE$310:AE$615,MATCH(totalExpenditure!$A40,[2]pivotTable!$A$310:$A$615,0))/100*INDEX(gDP!AT$6:AT$271,MATCH(totalExpenditure!$A40,gDP!$B$6:$B$271))=0,"",INDEX([2]pivotTable!AE$310:AE$615,MATCH(totalExpenditure!$A40,[2]pivotTable!$A$310:$A$615,0))/100*INDEX(gDP!AT$6:AT$271,MATCH(totalExpenditure!$A40,gDP!$B$6:$B$271)))</f>
        <v/>
      </c>
      <c r="CE40" s="77" t="str">
        <f>IF(INDEX([2]pivotTable!AF$310:AF$615,MATCH(totalExpenditure!$A40,[2]pivotTable!$A$310:$A$615,0))/100*INDEX(gDP!AU$6:AU$271,MATCH(totalExpenditure!$A40,gDP!$B$6:$B$271))=0,"",INDEX([2]pivotTable!AF$310:AF$615,MATCH(totalExpenditure!$A40,[2]pivotTable!$A$310:$A$615,0))/100*INDEX(gDP!AU$6:AU$271,MATCH(totalExpenditure!$A40,gDP!$B$6:$B$271)))</f>
        <v/>
      </c>
      <c r="CF40" s="77" t="str">
        <f>IF(INDEX([2]pivotTable!AG$310:AG$615,MATCH(totalExpenditure!$A40,[2]pivotTable!$A$310:$A$615,0))/100*INDEX(gDP!AV$6:AV$271,MATCH(totalExpenditure!$A40,gDP!$B$6:$B$271))=0,"",INDEX([2]pivotTable!AG$310:AG$615,MATCH(totalExpenditure!$A40,[2]pivotTable!$A$310:$A$615,0))/100*INDEX(gDP!AV$6:AV$271,MATCH(totalExpenditure!$A40,gDP!$B$6:$B$271)))</f>
        <v/>
      </c>
      <c r="CG40" s="77" t="str">
        <f>IF(INDEX([2]pivotTable!AH$310:AH$615,MATCH(totalExpenditure!$A40,[2]pivotTable!$A$310:$A$615,0))/100*INDEX(gDP!AW$6:AW$271,MATCH(totalExpenditure!$A40,gDP!$B$6:$B$271))=0,"",INDEX([2]pivotTable!AH$310:AH$615,MATCH(totalExpenditure!$A40,[2]pivotTable!$A$310:$A$615,0))/100*INDEX(gDP!AW$6:AW$271,MATCH(totalExpenditure!$A40,gDP!$B$6:$B$271)))</f>
        <v/>
      </c>
      <c r="CH40" s="77" t="str">
        <f>IF(INDEX([2]pivotTable!AI$310:AI$615,MATCH(totalExpenditure!$A40,[2]pivotTable!$A$310:$A$615,0))/100*INDEX(gDP!AX$6:AX$271,MATCH(totalExpenditure!$A40,gDP!$B$6:$B$271))=0,"",INDEX([2]pivotTable!AI$310:AI$615,MATCH(totalExpenditure!$A40,[2]pivotTable!$A$310:$A$615,0))/100*INDEX(gDP!AX$6:AX$271,MATCH(totalExpenditure!$A40,gDP!$B$6:$B$271)))</f>
        <v/>
      </c>
      <c r="CI40" s="77" t="str">
        <f>IF(INDEX([2]pivotTable!AJ$310:AJ$615,MATCH(totalExpenditure!$A40,[2]pivotTable!$A$310:$A$615,0))/100*INDEX(gDP!AY$6:AY$271,MATCH(totalExpenditure!$A40,gDP!$B$6:$B$271))=0,"",INDEX([2]pivotTable!AJ$310:AJ$615,MATCH(totalExpenditure!$A40,[2]pivotTable!$A$310:$A$615,0))/100*INDEX(gDP!AY$6:AY$271,MATCH(totalExpenditure!$A40,gDP!$B$6:$B$271)))</f>
        <v/>
      </c>
      <c r="CJ40" s="77" t="str">
        <f>IF(INDEX([2]pivotTable!AK$310:AK$615,MATCH(totalExpenditure!$A40,[2]pivotTable!$A$310:$A$615,0))/100*INDEX(gDP!AZ$6:AZ$271,MATCH(totalExpenditure!$A40,gDP!$B$6:$B$271))=0,"",INDEX([2]pivotTable!AK$310:AK$615,MATCH(totalExpenditure!$A40,[2]pivotTable!$A$310:$A$615,0))/100*INDEX(gDP!AZ$6:AZ$271,MATCH(totalExpenditure!$A40,gDP!$B$6:$B$271)))</f>
        <v/>
      </c>
      <c r="CK40" s="77">
        <f>IF(INDEX([2]pivotTable!AL$310:AL$615,MATCH(totalExpenditure!$A40,[2]pivotTable!$A$310:$A$615,0))/100*INDEX(gDP!BA$6:BA$271,MATCH(totalExpenditure!$A40,gDP!$B$6:$B$271))=0,"",INDEX([2]pivotTable!AL$310:AL$615,MATCH(totalExpenditure!$A40,[2]pivotTable!$A$310:$A$615,0))/100*INDEX(gDP!BA$6:BA$271,MATCH(totalExpenditure!$A40,gDP!$B$6:$B$271)))</f>
        <v>25469030927.835056</v>
      </c>
      <c r="CL40" s="77">
        <f>IF(INDEX([2]pivotTable!AM$310:AM$615,MATCH(totalExpenditure!$A40,[2]pivotTable!$A$310:$A$615,0))/100*INDEX(gDP!BB$6:BB$271,MATCH(totalExpenditure!$A40,gDP!$B$6:$B$271))=0,"",INDEX([2]pivotTable!AM$310:AM$615,MATCH(totalExpenditure!$A40,[2]pivotTable!$A$310:$A$615,0))/100*INDEX(gDP!BB$6:BB$271,MATCH(totalExpenditure!$A40,gDP!$B$6:$B$271)))</f>
        <v>25293102615.694138</v>
      </c>
      <c r="CM40" s="77">
        <f>IF(INDEX([2]pivotTable!AN$310:AN$615,MATCH(totalExpenditure!$A40,[2]pivotTable!$A$310:$A$615,0))/100*INDEX(gDP!BC$6:BC$271,MATCH(totalExpenditure!$A40,gDP!$B$6:$B$271))=0,"",INDEX([2]pivotTable!AN$310:AN$615,MATCH(totalExpenditure!$A40,[2]pivotTable!$A$310:$A$615,0))/100*INDEX(gDP!BC$6:BC$271,MATCH(totalExpenditure!$A40,gDP!$B$6:$B$271)))</f>
        <v>28626977604.506802</v>
      </c>
      <c r="CN40" s="77">
        <f>IF(INDEX([2]pivotTable!AO$310:AO$615,MATCH(totalExpenditure!$A40,[2]pivotTable!$A$310:$A$615,0))/100*INDEX(gDP!BD$6:BD$271,MATCH(totalExpenditure!$A40,gDP!$B$6:$B$271))=0,"",INDEX([2]pivotTable!AO$310:AO$615,MATCH(totalExpenditure!$A40,[2]pivotTable!$A$310:$A$615,0))/100*INDEX(gDP!BD$6:BD$271,MATCH(totalExpenditure!$A40,gDP!$B$6:$B$271)))</f>
        <v>31562548691.071556</v>
      </c>
      <c r="CO40" s="77">
        <f>IF(INDEX([2]pivotTable!AP$310:AP$615,MATCH(totalExpenditure!$A40,[2]pivotTable!$A$310:$A$615,0))/100*INDEX(gDP!BE$6:BE$271,MATCH(totalExpenditure!$A40,gDP!$B$6:$B$271))=0,"",INDEX([2]pivotTable!AP$310:AP$615,MATCH(totalExpenditure!$A40,[2]pivotTable!$A$310:$A$615,0))/100*INDEX(gDP!BE$6:BE$271,MATCH(totalExpenditure!$A40,gDP!$B$6:$B$271)))</f>
        <v>31447903482.17152</v>
      </c>
      <c r="CP40" s="77">
        <f>IF(INDEX([2]pivotTable!AQ$310:AQ$615,MATCH(totalExpenditure!$A40,[2]pivotTable!$A$310:$A$615,0))/100*INDEX(gDP!BF$6:BF$271,MATCH(totalExpenditure!$A40,gDP!$B$6:$B$271))=0,"",INDEX([2]pivotTable!AQ$310:AQ$615,MATCH(totalExpenditure!$A40,[2]pivotTable!$A$310:$A$615,0))/100*INDEX(gDP!BF$6:BF$271,MATCH(totalExpenditure!$A40,gDP!$B$6:$B$271)))</f>
        <v>31761475655.561657</v>
      </c>
      <c r="CQ40" s="77">
        <f>IF(INDEX([2]pivotTable!AR$310:AR$615,MATCH(totalExpenditure!$A40,[2]pivotTable!$A$310:$A$615,0))/100*INDEX(gDP!BG$6:BG$271,MATCH(totalExpenditure!$A40,gDP!$B$6:$B$271))=0,"",INDEX([2]pivotTable!AR$310:AR$615,MATCH(totalExpenditure!$A40,[2]pivotTable!$A$310:$A$615,0))/100*INDEX(gDP!BG$6:BG$271,MATCH(totalExpenditure!$A40,gDP!$B$6:$B$271)))</f>
        <v>30336597957.790989</v>
      </c>
      <c r="CR40" s="77">
        <f>IF(INDEX([2]pivotTable!AS$310:AS$615,MATCH(totalExpenditure!$A40,[2]pivotTable!$A$310:$A$615,0))/100*INDEX(gDP!BH$6:BH$271,MATCH(totalExpenditure!$A40,gDP!$B$6:$B$271))=0,"",INDEX([2]pivotTable!AS$310:AS$615,MATCH(totalExpenditure!$A40,[2]pivotTable!$A$310:$A$615,0))/100*INDEX(gDP!BH$6:BH$271,MATCH(totalExpenditure!$A40,gDP!$B$6:$B$271)))</f>
        <v>26460649875.69138</v>
      </c>
      <c r="CS40" s="77">
        <f>IF(INDEX([2]pivotTable!AT$310:AT$615,MATCH(totalExpenditure!$A40,[2]pivotTable!$A$310:$A$615,0))/100*INDEX(gDP!BI$6:BI$271,MATCH(totalExpenditure!$A40,gDP!$B$6:$B$271))=0,"",INDEX([2]pivotTable!AT$310:AT$615,MATCH(totalExpenditure!$A40,[2]pivotTable!$A$310:$A$615,0))/100*INDEX(gDP!BI$6:BI$271,MATCH(totalExpenditure!$A40,gDP!$B$6:$B$271)))</f>
        <v>26128710086.617054</v>
      </c>
      <c r="CT40" s="77">
        <f>IF(INDEX([2]pivotTable!AU$310:AU$615,MATCH(totalExpenditure!$A40,[2]pivotTable!$A$310:$A$615,0))/100*INDEX(gDP!BJ$6:BJ$271,MATCH(totalExpenditure!$A40,gDP!$B$6:$B$271))=0,"",INDEX([2]pivotTable!AU$310:AU$615,MATCH(totalExpenditure!$A40,[2]pivotTable!$A$310:$A$615,0))/100*INDEX(gDP!BJ$6:BJ$271,MATCH(totalExpenditure!$A40,gDP!$B$6:$B$271)))</f>
        <v>28037515952.149532</v>
      </c>
      <c r="CU40" s="77">
        <f>IF(INDEX([2]pivotTable!AV$310:AV$615,MATCH(totalExpenditure!$A40,[2]pivotTable!$A$310:$A$615,0))/100*INDEX(gDP!BK$6:BK$271,MATCH(totalExpenditure!$A40,gDP!$B$6:$B$271))=0,"",INDEX([2]pivotTable!AV$310:AV$615,MATCH(totalExpenditure!$A40,[2]pivotTable!$A$310:$A$615,0))/100*INDEX(gDP!BK$6:BK$271,MATCH(totalExpenditure!$A40,gDP!$B$6:$B$271)))</f>
        <v>28985530438.754734</v>
      </c>
      <c r="CV40" s="77">
        <f>IF(INDEX([2]pivotTable!AW$310:AW$615,MATCH(totalExpenditure!$A40,[2]pivotTable!$A$310:$A$615,0))/100*INDEX(gDP!BL$6:BL$271,MATCH(totalExpenditure!$A40,gDP!$B$6:$B$271))=0,"",INDEX([2]pivotTable!AW$310:AW$615,MATCH(totalExpenditure!$A40,[2]pivotTable!$A$310:$A$615,0))/100*INDEX(gDP!BL$6:BL$271,MATCH(totalExpenditure!$A40,gDP!$B$6:$B$271)))</f>
        <v>30515190714.269104</v>
      </c>
      <c r="CW40" s="77">
        <f>IF(INDEX([2]pivotTable!AX$310:AX$615,MATCH(totalExpenditure!$A40,[2]pivotTable!$A$310:$A$615,0))/100*INDEX(gDP!BM$6:BM$271,MATCH(totalExpenditure!$A40,gDP!$B$6:$B$271))=0,"",INDEX([2]pivotTable!AX$310:AX$615,MATCH(totalExpenditure!$A40,[2]pivotTable!$A$310:$A$615,0))/100*INDEX(gDP!BM$6:BM$271,MATCH(totalExpenditure!$A40,gDP!$B$6:$B$271)))</f>
        <v>30299030559.003475</v>
      </c>
      <c r="CX40" s="77">
        <f>IF(INDEX([2]pivotTable!AY$310:AY$615,MATCH(totalExpenditure!$A40,[2]pivotTable!$A$310:$A$615,0))/100*INDEX(gDP!BN$6:BN$271,MATCH(totalExpenditure!$A40,gDP!$B$6:$B$271))=0,"",INDEX([2]pivotTable!AY$310:AY$615,MATCH(totalExpenditure!$A40,[2]pivotTable!$A$310:$A$615,0))/100*INDEX(gDP!BN$6:BN$271,MATCH(totalExpenditure!$A40,gDP!$B$6:$B$271)))</f>
        <v>34729268739.329796</v>
      </c>
      <c r="CY40" s="77">
        <f>IF(INDEX([2]pivotTable!AZ$310:AZ$615,MATCH(totalExpenditure!$A40,[2]pivotTable!$A$310:$A$615,0))/100*INDEX(gDP!BO$6:BO$271,MATCH(totalExpenditure!$A40,gDP!$B$6:$B$271))=0,"",INDEX([2]pivotTable!AZ$310:AZ$615,MATCH(totalExpenditure!$A40,[2]pivotTable!$A$310:$A$615,0))/100*INDEX(gDP!BO$6:BO$271,MATCH(totalExpenditure!$A40,gDP!$B$6:$B$271)))</f>
        <v>33719140562.983356</v>
      </c>
      <c r="CZ40" s="77" t="str">
        <f>IF(B40="","",IF(BA40="","",B40-B40+INDEX(gDP!Q$6:Q$271,MATCH(totalExpenditure!$A40,gDP!$B$6:$B$271))))</f>
        <v/>
      </c>
      <c r="DA40" s="77" t="str">
        <f>IF(C40="","",IF(BB40="","",C40-C40+INDEX(gDP!R$6:R$271,MATCH(totalExpenditure!$A40,gDP!$B$6:$B$271))))</f>
        <v/>
      </c>
      <c r="DB40" s="77" t="str">
        <f>IF(D40="","",IF(BC40="","",D40-D40+INDEX(gDP!S$6:S$271,MATCH(totalExpenditure!$A40,gDP!$B$6:$B$271))))</f>
        <v/>
      </c>
      <c r="DC40" s="77" t="str">
        <f>IF(E40="","",IF(BD40="","",E40-E40+INDEX(gDP!T$6:T$271,MATCH(totalExpenditure!$A40,gDP!$B$6:$B$271))))</f>
        <v/>
      </c>
      <c r="DD40" s="77" t="str">
        <f>IF(F40="","",IF(BE40="","",F40-F40+INDEX(gDP!U$6:U$271,MATCH(totalExpenditure!$A40,gDP!$B$6:$B$271))))</f>
        <v/>
      </c>
      <c r="DE40" s="77" t="str">
        <f>IF(G40="","",IF(BF40="","",G40-G40+INDEX(gDP!V$6:V$271,MATCH(totalExpenditure!$A40,gDP!$B$6:$B$271))))</f>
        <v/>
      </c>
      <c r="DF40" s="77" t="str">
        <f>IF(H40="","",IF(BG40="","",H40-H40+INDEX(gDP!W$6:W$271,MATCH(totalExpenditure!$A40,gDP!$B$6:$B$271))))</f>
        <v/>
      </c>
      <c r="DG40" s="77" t="str">
        <f>IF(I40="","",IF(BH40="","",I40-I40+INDEX(gDP!X$6:X$271,MATCH(totalExpenditure!$A40,gDP!$B$6:$B$271))))</f>
        <v/>
      </c>
      <c r="DH40" s="77" t="str">
        <f>IF(J40="","",IF(BI40="","",J40-J40+INDEX(gDP!Y$6:Y$271,MATCH(totalExpenditure!$A40,gDP!$B$6:$B$271))))</f>
        <v/>
      </c>
      <c r="DI40" s="77" t="str">
        <f>IF(K40="","",IF(BJ40="","",K40-K40+INDEX(gDP!Z$6:Z$271,MATCH(totalExpenditure!$A40,gDP!$B$6:$B$271))))</f>
        <v/>
      </c>
      <c r="DJ40" s="77" t="str">
        <f>IF(L40="","",IF(BK40="","",L40-L40+INDEX(gDP!AA$6:AA$271,MATCH(totalExpenditure!$A40,gDP!$B$6:$B$271))))</f>
        <v/>
      </c>
      <c r="DK40" s="77" t="str">
        <f>IF(M40="","",IF(BL40="","",M40-M40+INDEX(gDP!AB$6:AB$271,MATCH(totalExpenditure!$A40,gDP!$B$6:$B$271))))</f>
        <v/>
      </c>
      <c r="DL40" s="77" t="str">
        <f>IF(N40="","",IF(BM40="","",N40-N40+INDEX(gDP!AC$6:AC$271,MATCH(totalExpenditure!$A40,gDP!$B$6:$B$271))))</f>
        <v/>
      </c>
      <c r="DM40" s="77" t="str">
        <f>IF(O40="","",IF(BN40="","",O40-O40+INDEX(gDP!AD$6:AD$271,MATCH(totalExpenditure!$A40,gDP!$B$6:$B$271))))</f>
        <v/>
      </c>
      <c r="DN40" s="77" t="str">
        <f>IF(P40="","",IF(BO40="","",P40-P40+INDEX(gDP!AE$6:AE$271,MATCH(totalExpenditure!$A40,gDP!$B$6:$B$271))))</f>
        <v/>
      </c>
      <c r="DO40" s="77" t="str">
        <f>IF(Q40="","",IF(BP40="","",Q40-Q40+INDEX(gDP!AF$6:AF$271,MATCH(totalExpenditure!$A40,gDP!$B$6:$B$271))))</f>
        <v/>
      </c>
      <c r="DP40" s="77" t="str">
        <f>IF(R40="","",IF(BQ40="","",R40-R40+INDEX(gDP!AG$6:AG$271,MATCH(totalExpenditure!$A40,gDP!$B$6:$B$271))))</f>
        <v/>
      </c>
      <c r="DQ40" s="77" t="str">
        <f>IF(S40="","",IF(BR40="","",S40-S40+INDEX(gDP!AH$6:AH$271,MATCH(totalExpenditure!$A40,gDP!$B$6:$B$271))))</f>
        <v/>
      </c>
      <c r="DR40" s="77" t="str">
        <f>IF(T40="","",IF(BS40="","",T40-T40+INDEX(gDP!AI$6:AI$271,MATCH(totalExpenditure!$A40,gDP!$B$6:$B$271))))</f>
        <v/>
      </c>
      <c r="DS40" s="77" t="str">
        <f>IF(U40="","",IF(BT40="","",U40-U40+INDEX(gDP!AJ$6:AJ$271,MATCH(totalExpenditure!$A40,gDP!$B$6:$B$271))))</f>
        <v/>
      </c>
      <c r="DT40" s="77" t="str">
        <f>IF(V40="","",IF(BU40="","",V40-V40+INDEX(gDP!AK$6:AK$271,MATCH(totalExpenditure!$A40,gDP!$B$6:$B$271))))</f>
        <v/>
      </c>
      <c r="DU40" s="77" t="str">
        <f>IF(W40="","",IF(BV40="","",W40-W40+INDEX(gDP!AL$6:AL$271,MATCH(totalExpenditure!$A40,gDP!$B$6:$B$271))))</f>
        <v/>
      </c>
      <c r="DV40" s="77" t="str">
        <f>IF(X40="","",IF(BW40="","",X40-X40+INDEX(gDP!AM$6:AM$271,MATCH(totalExpenditure!$A40,gDP!$B$6:$B$271))))</f>
        <v/>
      </c>
      <c r="DW40" s="77" t="str">
        <f>IF(Y40="","",IF(BX40="","",Y40-Y40+INDEX(gDP!AN$6:AN$271,MATCH(totalExpenditure!$A40,gDP!$B$6:$B$271))))</f>
        <v/>
      </c>
      <c r="DX40" s="77" t="str">
        <f>IF(Z40="","",IF(BY40="","",Z40-Z40+INDEX(gDP!AO$6:AO$271,MATCH(totalExpenditure!$A40,gDP!$B$6:$B$271))))</f>
        <v/>
      </c>
      <c r="DY40" s="77" t="str">
        <f>IF(AA40="","",IF(BZ40="","",AA40-AA40+INDEX(gDP!AP$6:AP$271,MATCH(totalExpenditure!$A40,gDP!$B$6:$B$271))))</f>
        <v/>
      </c>
      <c r="DZ40" s="77" t="str">
        <f>IF(AB40="","",IF(CA40="","",AB40-AB40+INDEX(gDP!AQ$6:AQ$271,MATCH(totalExpenditure!$A40,gDP!$B$6:$B$271))))</f>
        <v/>
      </c>
      <c r="EA40" s="77" t="str">
        <f>IF(AC40="","",IF(CB40="","",AC40-AC40+INDEX(gDP!AR$6:AR$271,MATCH(totalExpenditure!$A40,gDP!$B$6:$B$271))))</f>
        <v/>
      </c>
      <c r="EB40" s="77" t="str">
        <f>IF(AD40="","",IF(CC40="","",AD40-AD40+INDEX(gDP!AS$6:AS$271,MATCH(totalExpenditure!$A40,gDP!$B$6:$B$271))))</f>
        <v/>
      </c>
      <c r="EC40" s="77" t="str">
        <f>IF(AE40="","",IF(CD40="","",AE40-AE40+INDEX(gDP!AT$6:AT$271,MATCH(totalExpenditure!$A40,gDP!$B$6:$B$271))))</f>
        <v/>
      </c>
      <c r="ED40" s="77" t="str">
        <f>IF(AF40="","",IF(CE40="","",AF40-AF40+INDEX(gDP!AU$6:AU$271,MATCH(totalExpenditure!$A40,gDP!$B$6:$B$271))))</f>
        <v/>
      </c>
      <c r="EE40" s="77" t="str">
        <f>IF(AG40="","",IF(CF40="","",AG40-AG40+INDEX(gDP!AV$6:AV$271,MATCH(totalExpenditure!$A40,gDP!$B$6:$B$271))))</f>
        <v/>
      </c>
      <c r="EF40" s="77" t="str">
        <f>IF(AH40="","",IF(CG40="","",AH40-AH40+INDEX(gDP!AW$6:AW$271,MATCH(totalExpenditure!$A40,gDP!$B$6:$B$271))))</f>
        <v/>
      </c>
      <c r="EG40" s="77" t="str">
        <f>IF(AI40="","",IF(CH40="","",AI40-AI40+INDEX(gDP!AX$6:AX$271,MATCH(totalExpenditure!$A40,gDP!$B$6:$B$271))))</f>
        <v/>
      </c>
      <c r="EH40" s="77" t="str">
        <f>IF(AJ40="","",IF(CI40="","",AJ40-AJ40+INDEX(gDP!AY$6:AY$271,MATCH(totalExpenditure!$A40,gDP!$B$6:$B$271))))</f>
        <v/>
      </c>
      <c r="EI40" s="77" t="str">
        <f>IF(AK40="","",IF(CJ40="","",AK40-AK40+INDEX(gDP!AZ$6:AZ$271,MATCH(totalExpenditure!$A40,gDP!$B$6:$B$271))))</f>
        <v/>
      </c>
      <c r="EJ40" s="77">
        <f>IF(AL40="","",IF(CK40="","",AL40-AL40+INDEX(gDP!BA$6:BA$271,MATCH(totalExpenditure!$A40,gDP!$B$6:$B$271))))</f>
        <v>1552989690721.6499</v>
      </c>
      <c r="EK40" s="77">
        <f>IF(AM40="","",IF(CL40="","",AM40-AM40+INDEX(gDP!BB$6:BB$271,MATCH(totalExpenditure!$A40,gDP!$B$6:$B$271))))</f>
        <v>1374625142157.29</v>
      </c>
      <c r="EL40" s="77">
        <f>IF(AN40="","",IF(CM40="","",AN40-AN40+INDEX(gDP!BC$6:BC$271,MATCH(totalExpenditure!$A40,gDP!$B$6:$B$271))))</f>
        <v>1617343367486.26</v>
      </c>
      <c r="EM40" s="77">
        <f>IF(AO40="","",IF(CN40="","",AO40-AO40+INDEX(gDP!BD$6:BD$271,MATCH(totalExpenditure!$A40,gDP!$B$6:$B$271))))</f>
        <v>1793326630174.52</v>
      </c>
      <c r="EN40" s="77">
        <f>IF(AP40="","",IF(CO40="","",AP40-AP40+INDEX(gDP!BE$6:BE$271,MATCH(totalExpenditure!$A40,gDP!$B$6:$B$271))))</f>
        <v>1828366481521.6001</v>
      </c>
      <c r="EO40" s="77">
        <f>IF(AQ40="","",IF(CP40="","",AQ40-AQ40+INDEX(gDP!BF$6:BF$271,MATCH(totalExpenditure!$A40,gDP!$B$6:$B$271))))</f>
        <v>1846597421834.98</v>
      </c>
      <c r="EP40" s="77">
        <f>IF(AR40="","",IF(CQ40="","",AR40-AR40+INDEX(gDP!BG$6:BG$271,MATCH(totalExpenditure!$A40,gDP!$B$6:$B$271))))</f>
        <v>1805749878439.9399</v>
      </c>
      <c r="EQ40" s="77">
        <f>IF(AS40="","",IF(CR40="","",AS40-AS40+INDEX(gDP!BH$6:BH$271,MATCH(totalExpenditure!$A40,gDP!$B$6:$B$271))))</f>
        <v>1556508816217.1399</v>
      </c>
      <c r="ER40" s="77">
        <f>IF(AT40="","",IF(CS40="","",AT40-AT40+INDEX(gDP!BI$6:BI$271,MATCH(totalExpenditure!$A40,gDP!$B$6:$B$271))))</f>
        <v>1527994741907.4299</v>
      </c>
      <c r="ES40" s="77">
        <f>IF(AU40="","",IF(CT40="","",AU40-AU40+INDEX(gDP!BJ$6:BJ$271,MATCH(totalExpenditure!$A40,gDP!$B$6:$B$271))))</f>
        <v>1649265644244.0901</v>
      </c>
      <c r="ET40" s="77">
        <f>IF(AV40="","",IF(CU40="","",AV40-AV40+INDEX(gDP!BK$6:BK$271,MATCH(totalExpenditure!$A40,gDP!$B$6:$B$271))))</f>
        <v>1725329192783.02</v>
      </c>
      <c r="EU40" s="77">
        <f>IF(AW40="","",IF(CV40="","",AW40-AW40+INDEX(gDP!BL$6:BL$271,MATCH(totalExpenditure!$A40,gDP!$B$6:$B$271))))</f>
        <v>1743725183672.52</v>
      </c>
      <c r="EV40" s="77">
        <f>IF(AX40="","",IF(CW40="","",AX40-AX40+INDEX(gDP!BM$6:BM$271,MATCH(totalExpenditure!$A40,gDP!$B$6:$B$271))))</f>
        <v>1655684730000.1899</v>
      </c>
      <c r="EW40" s="77">
        <f>IF(AY40="","",IF(CX40="","",AY40-AY40+INDEX(gDP!BN$6:BN$271,MATCH(totalExpenditure!$A40,gDP!$B$6:$B$271))))</f>
        <v>2007472181464.1499</v>
      </c>
      <c r="EX40" s="77">
        <f>IF(AZ40="","",IF(CY40="","",AZ40-AZ40+INDEX(gDP!BO$6:BO$271,MATCH(totalExpenditure!$A40,gDP!$B$6:$B$271))))</f>
        <v>2161483369422.01</v>
      </c>
    </row>
    <row r="41" spans="1:154" x14ac:dyDescent="0.35">
      <c r="A41" t="s">
        <v>291</v>
      </c>
      <c r="B41" s="77" t="e">
        <f>IF(INDEX([2]pivotTable!B$3:B$308,MATCH(totalExpenditure!$A41,[2]pivotTable!$A$3:$A$308,0))/100*INDEX(gDP!Q$6:Q$271,MATCH(totalExpenditure!$A41,gDP!$B$6:$B$271))=0,"",INDEX([2]pivotTable!B$3:B$308,MATCH(totalExpenditure!$A41,[2]pivotTable!$A$3:$A$308,0))/100*INDEX(gDP!Q$6:Q$271,MATCH(totalExpenditure!$A41,gDP!$B$6:$B$271)))</f>
        <v>#N/A</v>
      </c>
      <c r="C41" s="77" t="e">
        <f>IF(INDEX([2]pivotTable!C$3:C$308,MATCH(totalExpenditure!$A41,[2]pivotTable!$A$3:$A$308,0))/100*INDEX(gDP!R$6:R$271,MATCH(totalExpenditure!$A41,gDP!$B$6:$B$271))=0,"",INDEX([2]pivotTable!C$3:C$308,MATCH(totalExpenditure!$A41,[2]pivotTable!$A$3:$A$308,0))/100*INDEX(gDP!R$6:R$271,MATCH(totalExpenditure!$A41,gDP!$B$6:$B$271)))</f>
        <v>#N/A</v>
      </c>
      <c r="D41" s="77" t="e">
        <f>IF(INDEX([2]pivotTable!D$3:D$308,MATCH(totalExpenditure!$A41,[2]pivotTable!$A$3:$A$308,0))/100*INDEX(gDP!S$6:S$271,MATCH(totalExpenditure!$A41,gDP!$B$6:$B$271))=0,"",INDEX([2]pivotTable!D$3:D$308,MATCH(totalExpenditure!$A41,[2]pivotTable!$A$3:$A$308,0))/100*INDEX(gDP!S$6:S$271,MATCH(totalExpenditure!$A41,gDP!$B$6:$B$271)))</f>
        <v>#N/A</v>
      </c>
      <c r="E41" s="77" t="e">
        <f>IF(INDEX([2]pivotTable!E$3:E$308,MATCH(totalExpenditure!$A41,[2]pivotTable!$A$3:$A$308,0))/100*INDEX(gDP!T$6:T$271,MATCH(totalExpenditure!$A41,gDP!$B$6:$B$271))=0,"",INDEX([2]pivotTable!E$3:E$308,MATCH(totalExpenditure!$A41,[2]pivotTable!$A$3:$A$308,0))/100*INDEX(gDP!T$6:T$271,MATCH(totalExpenditure!$A41,gDP!$B$6:$B$271)))</f>
        <v>#N/A</v>
      </c>
      <c r="F41" s="77" t="e">
        <f>IF(INDEX([2]pivotTable!F$3:F$308,MATCH(totalExpenditure!$A41,[2]pivotTable!$A$3:$A$308,0))/100*INDEX(gDP!U$6:U$271,MATCH(totalExpenditure!$A41,gDP!$B$6:$B$271))=0,"",INDEX([2]pivotTable!F$3:F$308,MATCH(totalExpenditure!$A41,[2]pivotTable!$A$3:$A$308,0))/100*INDEX(gDP!U$6:U$271,MATCH(totalExpenditure!$A41,gDP!$B$6:$B$271)))</f>
        <v>#N/A</v>
      </c>
      <c r="G41" s="77" t="e">
        <f>IF(INDEX([2]pivotTable!G$3:G$308,MATCH(totalExpenditure!$A41,[2]pivotTable!$A$3:$A$308,0))/100*INDEX(gDP!V$6:V$271,MATCH(totalExpenditure!$A41,gDP!$B$6:$B$271))=0,"",INDEX([2]pivotTable!G$3:G$308,MATCH(totalExpenditure!$A41,[2]pivotTable!$A$3:$A$308,0))/100*INDEX(gDP!V$6:V$271,MATCH(totalExpenditure!$A41,gDP!$B$6:$B$271)))</f>
        <v>#N/A</v>
      </c>
      <c r="H41" s="77" t="e">
        <f>IF(INDEX([2]pivotTable!H$3:H$308,MATCH(totalExpenditure!$A41,[2]pivotTable!$A$3:$A$308,0))/100*INDEX(gDP!W$6:W$271,MATCH(totalExpenditure!$A41,gDP!$B$6:$B$271))=0,"",INDEX([2]pivotTable!H$3:H$308,MATCH(totalExpenditure!$A41,[2]pivotTable!$A$3:$A$308,0))/100*INDEX(gDP!W$6:W$271,MATCH(totalExpenditure!$A41,gDP!$B$6:$B$271)))</f>
        <v>#N/A</v>
      </c>
      <c r="I41" s="77" t="e">
        <f>IF(INDEX([2]pivotTable!I$3:I$308,MATCH(totalExpenditure!$A41,[2]pivotTable!$A$3:$A$308,0))/100*INDEX(gDP!X$6:X$271,MATCH(totalExpenditure!$A41,gDP!$B$6:$B$271))=0,"",INDEX([2]pivotTable!I$3:I$308,MATCH(totalExpenditure!$A41,[2]pivotTable!$A$3:$A$308,0))/100*INDEX(gDP!X$6:X$271,MATCH(totalExpenditure!$A41,gDP!$B$6:$B$271)))</f>
        <v>#N/A</v>
      </c>
      <c r="J41" s="77" t="e">
        <f>IF(INDEX([2]pivotTable!J$3:J$308,MATCH(totalExpenditure!$A41,[2]pivotTable!$A$3:$A$308,0))/100*INDEX(gDP!Y$6:Y$271,MATCH(totalExpenditure!$A41,gDP!$B$6:$B$271))=0,"",INDEX([2]pivotTable!J$3:J$308,MATCH(totalExpenditure!$A41,[2]pivotTable!$A$3:$A$308,0))/100*INDEX(gDP!Y$6:Y$271,MATCH(totalExpenditure!$A41,gDP!$B$6:$B$271)))</f>
        <v>#N/A</v>
      </c>
      <c r="K41" s="77" t="e">
        <f>IF(INDEX([2]pivotTable!K$3:K$308,MATCH(totalExpenditure!$A41,[2]pivotTable!$A$3:$A$308,0))/100*INDEX(gDP!Z$6:Z$271,MATCH(totalExpenditure!$A41,gDP!$B$6:$B$271))=0,"",INDEX([2]pivotTable!K$3:K$308,MATCH(totalExpenditure!$A41,[2]pivotTable!$A$3:$A$308,0))/100*INDEX(gDP!Z$6:Z$271,MATCH(totalExpenditure!$A41,gDP!$B$6:$B$271)))</f>
        <v>#N/A</v>
      </c>
      <c r="L41" s="77" t="e">
        <f>IF(INDEX([2]pivotTable!L$3:L$308,MATCH(totalExpenditure!$A41,[2]pivotTable!$A$3:$A$308,0))/100*INDEX(gDP!AA$6:AA$271,MATCH(totalExpenditure!$A41,gDP!$B$6:$B$271))=0,"",INDEX([2]pivotTable!L$3:L$308,MATCH(totalExpenditure!$A41,[2]pivotTable!$A$3:$A$308,0))/100*INDEX(gDP!AA$6:AA$271,MATCH(totalExpenditure!$A41,gDP!$B$6:$B$271)))</f>
        <v>#N/A</v>
      </c>
      <c r="M41" s="77" t="e">
        <f>IF(INDEX([2]pivotTable!M$3:M$308,MATCH(totalExpenditure!$A41,[2]pivotTable!$A$3:$A$308,0))/100*INDEX(gDP!AB$6:AB$271,MATCH(totalExpenditure!$A41,gDP!$B$6:$B$271))=0,"",INDEX([2]pivotTable!M$3:M$308,MATCH(totalExpenditure!$A41,[2]pivotTable!$A$3:$A$308,0))/100*INDEX(gDP!AB$6:AB$271,MATCH(totalExpenditure!$A41,gDP!$B$6:$B$271)))</f>
        <v>#N/A</v>
      </c>
      <c r="N41" s="77" t="e">
        <f>IF(INDEX([2]pivotTable!N$3:N$308,MATCH(totalExpenditure!$A41,[2]pivotTable!$A$3:$A$308,0))/100*INDEX(gDP!AC$6:AC$271,MATCH(totalExpenditure!$A41,gDP!$B$6:$B$271))=0,"",INDEX([2]pivotTable!N$3:N$308,MATCH(totalExpenditure!$A41,[2]pivotTable!$A$3:$A$308,0))/100*INDEX(gDP!AC$6:AC$271,MATCH(totalExpenditure!$A41,gDP!$B$6:$B$271)))</f>
        <v>#N/A</v>
      </c>
      <c r="O41" s="77" t="e">
        <f>IF(INDEX([2]pivotTable!O$3:O$308,MATCH(totalExpenditure!$A41,[2]pivotTable!$A$3:$A$308,0))/100*INDEX(gDP!AD$6:AD$271,MATCH(totalExpenditure!$A41,gDP!$B$6:$B$271))=0,"",INDEX([2]pivotTable!O$3:O$308,MATCH(totalExpenditure!$A41,[2]pivotTable!$A$3:$A$308,0))/100*INDEX(gDP!AD$6:AD$271,MATCH(totalExpenditure!$A41,gDP!$B$6:$B$271)))</f>
        <v>#N/A</v>
      </c>
      <c r="P41" s="77" t="e">
        <f>IF(INDEX([2]pivotTable!P$3:P$308,MATCH(totalExpenditure!$A41,[2]pivotTable!$A$3:$A$308,0))/100*INDEX(gDP!AE$6:AE$271,MATCH(totalExpenditure!$A41,gDP!$B$6:$B$271))=0,"",INDEX([2]pivotTable!P$3:P$308,MATCH(totalExpenditure!$A41,[2]pivotTable!$A$3:$A$308,0))/100*INDEX(gDP!AE$6:AE$271,MATCH(totalExpenditure!$A41,gDP!$B$6:$B$271)))</f>
        <v>#N/A</v>
      </c>
      <c r="Q41" s="77" t="e">
        <f>IF(INDEX([2]pivotTable!Q$3:Q$308,MATCH(totalExpenditure!$A41,[2]pivotTable!$A$3:$A$308,0))/100*INDEX(gDP!AF$6:AF$271,MATCH(totalExpenditure!$A41,gDP!$B$6:$B$271))=0,"",INDEX([2]pivotTable!Q$3:Q$308,MATCH(totalExpenditure!$A41,[2]pivotTable!$A$3:$A$308,0))/100*INDEX(gDP!AF$6:AF$271,MATCH(totalExpenditure!$A41,gDP!$B$6:$B$271)))</f>
        <v>#N/A</v>
      </c>
      <c r="R41" s="77" t="e">
        <f>IF(INDEX([2]pivotTable!R$3:R$308,MATCH(totalExpenditure!$A41,[2]pivotTable!$A$3:$A$308,0))/100*INDEX(gDP!AG$6:AG$271,MATCH(totalExpenditure!$A41,gDP!$B$6:$B$271))=0,"",INDEX([2]pivotTable!R$3:R$308,MATCH(totalExpenditure!$A41,[2]pivotTable!$A$3:$A$308,0))/100*INDEX(gDP!AG$6:AG$271,MATCH(totalExpenditure!$A41,gDP!$B$6:$B$271)))</f>
        <v>#N/A</v>
      </c>
      <c r="S41" s="77" t="e">
        <f>IF(INDEX([2]pivotTable!S$3:S$308,MATCH(totalExpenditure!$A41,[2]pivotTable!$A$3:$A$308,0))/100*INDEX(gDP!AH$6:AH$271,MATCH(totalExpenditure!$A41,gDP!$B$6:$B$271))=0,"",INDEX([2]pivotTable!S$3:S$308,MATCH(totalExpenditure!$A41,[2]pivotTable!$A$3:$A$308,0))/100*INDEX(gDP!AH$6:AH$271,MATCH(totalExpenditure!$A41,gDP!$B$6:$B$271)))</f>
        <v>#N/A</v>
      </c>
      <c r="T41" s="77" t="e">
        <f>IF(INDEX([2]pivotTable!T$3:T$308,MATCH(totalExpenditure!$A41,[2]pivotTable!$A$3:$A$308,0))/100*INDEX(gDP!AI$6:AI$271,MATCH(totalExpenditure!$A41,gDP!$B$6:$B$271))=0,"",INDEX([2]pivotTable!T$3:T$308,MATCH(totalExpenditure!$A41,[2]pivotTable!$A$3:$A$308,0))/100*INDEX(gDP!AI$6:AI$271,MATCH(totalExpenditure!$A41,gDP!$B$6:$B$271)))</f>
        <v>#N/A</v>
      </c>
      <c r="U41" s="77" t="e">
        <f>IF(INDEX([2]pivotTable!U$3:U$308,MATCH(totalExpenditure!$A41,[2]pivotTable!$A$3:$A$308,0))/100*INDEX(gDP!AJ$6:AJ$271,MATCH(totalExpenditure!$A41,gDP!$B$6:$B$271))=0,"",INDEX([2]pivotTable!U$3:U$308,MATCH(totalExpenditure!$A41,[2]pivotTable!$A$3:$A$308,0))/100*INDEX(gDP!AJ$6:AJ$271,MATCH(totalExpenditure!$A41,gDP!$B$6:$B$271)))</f>
        <v>#N/A</v>
      </c>
      <c r="V41" s="77" t="e">
        <f>IF(INDEX([2]pivotTable!V$3:V$308,MATCH(totalExpenditure!$A41,[2]pivotTable!$A$3:$A$308,0))/100*INDEX(gDP!AK$6:AK$271,MATCH(totalExpenditure!$A41,gDP!$B$6:$B$271))=0,"",INDEX([2]pivotTable!V$3:V$308,MATCH(totalExpenditure!$A41,[2]pivotTable!$A$3:$A$308,0))/100*INDEX(gDP!AK$6:AK$271,MATCH(totalExpenditure!$A41,gDP!$B$6:$B$271)))</f>
        <v>#N/A</v>
      </c>
      <c r="W41" s="77" t="e">
        <f>IF(INDEX([2]pivotTable!W$3:W$308,MATCH(totalExpenditure!$A41,[2]pivotTable!$A$3:$A$308,0))/100*INDEX(gDP!AL$6:AL$271,MATCH(totalExpenditure!$A41,gDP!$B$6:$B$271))=0,"",INDEX([2]pivotTable!W$3:W$308,MATCH(totalExpenditure!$A41,[2]pivotTable!$A$3:$A$308,0))/100*INDEX(gDP!AL$6:AL$271,MATCH(totalExpenditure!$A41,gDP!$B$6:$B$271)))</f>
        <v>#N/A</v>
      </c>
      <c r="X41" s="77" t="e">
        <f>IF(INDEX([2]pivotTable!X$3:X$308,MATCH(totalExpenditure!$A41,[2]pivotTable!$A$3:$A$308,0))/100*INDEX(gDP!AM$6:AM$271,MATCH(totalExpenditure!$A41,gDP!$B$6:$B$271))=0,"",INDEX([2]pivotTable!X$3:X$308,MATCH(totalExpenditure!$A41,[2]pivotTable!$A$3:$A$308,0))/100*INDEX(gDP!AM$6:AM$271,MATCH(totalExpenditure!$A41,gDP!$B$6:$B$271)))</f>
        <v>#N/A</v>
      </c>
      <c r="Y41" s="77" t="e">
        <f>IF(INDEX([2]pivotTable!Y$3:Y$308,MATCH(totalExpenditure!$A41,[2]pivotTable!$A$3:$A$308,0))/100*INDEX(gDP!AN$6:AN$271,MATCH(totalExpenditure!$A41,gDP!$B$6:$B$271))=0,"",INDEX([2]pivotTable!Y$3:Y$308,MATCH(totalExpenditure!$A41,[2]pivotTable!$A$3:$A$308,0))/100*INDEX(gDP!AN$6:AN$271,MATCH(totalExpenditure!$A41,gDP!$B$6:$B$271)))</f>
        <v>#N/A</v>
      </c>
      <c r="Z41" s="77" t="e">
        <f>IF(INDEX([2]pivotTable!Z$3:Z$308,MATCH(totalExpenditure!$A41,[2]pivotTable!$A$3:$A$308,0))/100*INDEX(gDP!AO$6:AO$271,MATCH(totalExpenditure!$A41,gDP!$B$6:$B$271))=0,"",INDEX([2]pivotTable!Z$3:Z$308,MATCH(totalExpenditure!$A41,[2]pivotTable!$A$3:$A$308,0))/100*INDEX(gDP!AO$6:AO$271,MATCH(totalExpenditure!$A41,gDP!$B$6:$B$271)))</f>
        <v>#N/A</v>
      </c>
      <c r="AA41" s="77" t="e">
        <f>IF(INDEX([2]pivotTable!AA$3:AA$308,MATCH(totalExpenditure!$A41,[2]pivotTable!$A$3:$A$308,0))/100*INDEX(gDP!AP$6:AP$271,MATCH(totalExpenditure!$A41,gDP!$B$6:$B$271))=0,"",INDEX([2]pivotTable!AA$3:AA$308,MATCH(totalExpenditure!$A41,[2]pivotTable!$A$3:$A$308,0))/100*INDEX(gDP!AP$6:AP$271,MATCH(totalExpenditure!$A41,gDP!$B$6:$B$271)))</f>
        <v>#N/A</v>
      </c>
      <c r="AB41" s="77" t="e">
        <f>IF(INDEX([2]pivotTable!AB$3:AB$308,MATCH(totalExpenditure!$A41,[2]pivotTable!$A$3:$A$308,0))/100*INDEX(gDP!AQ$6:AQ$271,MATCH(totalExpenditure!$A41,gDP!$B$6:$B$271))=0,"",INDEX([2]pivotTable!AB$3:AB$308,MATCH(totalExpenditure!$A41,[2]pivotTable!$A$3:$A$308,0))/100*INDEX(gDP!AQ$6:AQ$271,MATCH(totalExpenditure!$A41,gDP!$B$6:$B$271)))</f>
        <v>#N/A</v>
      </c>
      <c r="AC41" s="77" t="e">
        <f>IF(INDEX([2]pivotTable!AC$3:AC$308,MATCH(totalExpenditure!$A41,[2]pivotTable!$A$3:$A$308,0))/100*INDEX(gDP!AR$6:AR$271,MATCH(totalExpenditure!$A41,gDP!$B$6:$B$271))=0,"",INDEX([2]pivotTable!AC$3:AC$308,MATCH(totalExpenditure!$A41,[2]pivotTable!$A$3:$A$308,0))/100*INDEX(gDP!AR$6:AR$271,MATCH(totalExpenditure!$A41,gDP!$B$6:$B$271)))</f>
        <v>#N/A</v>
      </c>
      <c r="AD41" s="77" t="e">
        <f>IF(INDEX([2]pivotTable!AD$3:AD$308,MATCH(totalExpenditure!$A41,[2]pivotTable!$A$3:$A$308,0))/100*INDEX(gDP!AS$6:AS$271,MATCH(totalExpenditure!$A41,gDP!$B$6:$B$271))=0,"",INDEX([2]pivotTable!AD$3:AD$308,MATCH(totalExpenditure!$A41,[2]pivotTable!$A$3:$A$308,0))/100*INDEX(gDP!AS$6:AS$271,MATCH(totalExpenditure!$A41,gDP!$B$6:$B$271)))</f>
        <v>#N/A</v>
      </c>
      <c r="AE41" s="77" t="e">
        <f>IF(INDEX([2]pivotTable!AE$3:AE$308,MATCH(totalExpenditure!$A41,[2]pivotTable!$A$3:$A$308,0))/100*INDEX(gDP!AT$6:AT$271,MATCH(totalExpenditure!$A41,gDP!$B$6:$B$271))=0,"",INDEX([2]pivotTable!AE$3:AE$308,MATCH(totalExpenditure!$A41,[2]pivotTable!$A$3:$A$308,0))/100*INDEX(gDP!AT$6:AT$271,MATCH(totalExpenditure!$A41,gDP!$B$6:$B$271)))</f>
        <v>#N/A</v>
      </c>
      <c r="AF41" s="77" t="e">
        <f>IF(INDEX([2]pivotTable!AF$3:AF$308,MATCH(totalExpenditure!$A41,[2]pivotTable!$A$3:$A$308,0))/100*INDEX(gDP!AU$6:AU$271,MATCH(totalExpenditure!$A41,gDP!$B$6:$B$271))=0,"",INDEX([2]pivotTable!AF$3:AF$308,MATCH(totalExpenditure!$A41,[2]pivotTable!$A$3:$A$308,0))/100*INDEX(gDP!AU$6:AU$271,MATCH(totalExpenditure!$A41,gDP!$B$6:$B$271)))</f>
        <v>#N/A</v>
      </c>
      <c r="AG41" s="77" t="e">
        <f>IF(INDEX([2]pivotTable!AG$3:AG$308,MATCH(totalExpenditure!$A41,[2]pivotTable!$A$3:$A$308,0))/100*INDEX(gDP!AV$6:AV$271,MATCH(totalExpenditure!$A41,gDP!$B$6:$B$271))=0,"",INDEX([2]pivotTable!AG$3:AG$308,MATCH(totalExpenditure!$A41,[2]pivotTable!$A$3:$A$308,0))/100*INDEX(gDP!AV$6:AV$271,MATCH(totalExpenditure!$A41,gDP!$B$6:$B$271)))</f>
        <v>#N/A</v>
      </c>
      <c r="AH41" s="77" t="e">
        <f>IF(INDEX([2]pivotTable!AH$3:AH$308,MATCH(totalExpenditure!$A41,[2]pivotTable!$A$3:$A$308,0))/100*INDEX(gDP!AW$6:AW$271,MATCH(totalExpenditure!$A41,gDP!$B$6:$B$271))=0,"",INDEX([2]pivotTable!AH$3:AH$308,MATCH(totalExpenditure!$A41,[2]pivotTable!$A$3:$A$308,0))/100*INDEX(gDP!AW$6:AW$271,MATCH(totalExpenditure!$A41,gDP!$B$6:$B$271)))</f>
        <v>#N/A</v>
      </c>
      <c r="AI41" s="77" t="e">
        <f>IF(INDEX([2]pivotTable!AI$3:AI$308,MATCH(totalExpenditure!$A41,[2]pivotTable!$A$3:$A$308,0))/100*INDEX(gDP!AX$6:AX$271,MATCH(totalExpenditure!$A41,gDP!$B$6:$B$271))=0,"",INDEX([2]pivotTable!AI$3:AI$308,MATCH(totalExpenditure!$A41,[2]pivotTable!$A$3:$A$308,0))/100*INDEX(gDP!AX$6:AX$271,MATCH(totalExpenditure!$A41,gDP!$B$6:$B$271)))</f>
        <v>#N/A</v>
      </c>
      <c r="AJ41" s="77" t="e">
        <f>IF(INDEX([2]pivotTable!AJ$3:AJ$308,MATCH(totalExpenditure!$A41,[2]pivotTable!$A$3:$A$308,0))/100*INDEX(gDP!AY$6:AY$271,MATCH(totalExpenditure!$A41,gDP!$B$6:$B$271))=0,"",INDEX([2]pivotTable!AJ$3:AJ$308,MATCH(totalExpenditure!$A41,[2]pivotTable!$A$3:$A$308,0))/100*INDEX(gDP!AY$6:AY$271,MATCH(totalExpenditure!$A41,gDP!$B$6:$B$271)))</f>
        <v>#N/A</v>
      </c>
      <c r="AK41" s="77" t="e">
        <f>IF(INDEX([2]pivotTable!AK$3:AK$308,MATCH(totalExpenditure!$A41,[2]pivotTable!$A$3:$A$308,0))/100*INDEX(gDP!AZ$6:AZ$271,MATCH(totalExpenditure!$A41,gDP!$B$6:$B$271))=0,"",INDEX([2]pivotTable!AK$3:AK$308,MATCH(totalExpenditure!$A41,[2]pivotTable!$A$3:$A$308,0))/100*INDEX(gDP!AZ$6:AZ$271,MATCH(totalExpenditure!$A41,gDP!$B$6:$B$271)))</f>
        <v>#N/A</v>
      </c>
      <c r="AL41" s="77" t="e">
        <f>IF(INDEX([2]pivotTable!AL$3:AL$308,MATCH(totalExpenditure!$A41,[2]pivotTable!$A$3:$A$308,0))/100*INDEX(gDP!BA$6:BA$271,MATCH(totalExpenditure!$A41,gDP!$B$6:$B$271))=0,"",INDEX([2]pivotTable!AL$3:AL$308,MATCH(totalExpenditure!$A41,[2]pivotTable!$A$3:$A$308,0))/100*INDEX(gDP!BA$6:BA$271,MATCH(totalExpenditure!$A41,gDP!$B$6:$B$271)))</f>
        <v>#N/A</v>
      </c>
      <c r="AM41" s="77" t="e">
        <f>IF(INDEX([2]pivotTable!AM$3:AM$308,MATCH(totalExpenditure!$A41,[2]pivotTable!$A$3:$A$308,0))/100*INDEX(gDP!BB$6:BB$271,MATCH(totalExpenditure!$A41,gDP!$B$6:$B$271))=0,"",INDEX([2]pivotTable!AM$3:AM$308,MATCH(totalExpenditure!$A41,[2]pivotTable!$A$3:$A$308,0))/100*INDEX(gDP!BB$6:BB$271,MATCH(totalExpenditure!$A41,gDP!$B$6:$B$271)))</f>
        <v>#N/A</v>
      </c>
      <c r="AN41" s="77" t="e">
        <f>IF(INDEX([2]pivotTable!AN$3:AN$308,MATCH(totalExpenditure!$A41,[2]pivotTable!$A$3:$A$308,0))/100*INDEX(gDP!BC$6:BC$271,MATCH(totalExpenditure!$A41,gDP!$B$6:$B$271))=0,"",INDEX([2]pivotTable!AN$3:AN$308,MATCH(totalExpenditure!$A41,[2]pivotTable!$A$3:$A$308,0))/100*INDEX(gDP!BC$6:BC$271,MATCH(totalExpenditure!$A41,gDP!$B$6:$B$271)))</f>
        <v>#N/A</v>
      </c>
      <c r="AO41" s="77" t="e">
        <f>IF(INDEX([2]pivotTable!AO$3:AO$308,MATCH(totalExpenditure!$A41,[2]pivotTable!$A$3:$A$308,0))/100*INDEX(gDP!BD$6:BD$271,MATCH(totalExpenditure!$A41,gDP!$B$6:$B$271))=0,"",INDEX([2]pivotTable!AO$3:AO$308,MATCH(totalExpenditure!$A41,[2]pivotTable!$A$3:$A$308,0))/100*INDEX(gDP!BD$6:BD$271,MATCH(totalExpenditure!$A41,gDP!$B$6:$B$271)))</f>
        <v>#N/A</v>
      </c>
      <c r="AP41" s="77" t="e">
        <f>IF(INDEX([2]pivotTable!AP$3:AP$308,MATCH(totalExpenditure!$A41,[2]pivotTable!$A$3:$A$308,0))/100*INDEX(gDP!BE$6:BE$271,MATCH(totalExpenditure!$A41,gDP!$B$6:$B$271))=0,"",INDEX([2]pivotTable!AP$3:AP$308,MATCH(totalExpenditure!$A41,[2]pivotTable!$A$3:$A$308,0))/100*INDEX(gDP!BE$6:BE$271,MATCH(totalExpenditure!$A41,gDP!$B$6:$B$271)))</f>
        <v>#N/A</v>
      </c>
      <c r="AQ41" s="77" t="e">
        <f>IF(INDEX([2]pivotTable!AQ$3:AQ$308,MATCH(totalExpenditure!$A41,[2]pivotTable!$A$3:$A$308,0))/100*INDEX(gDP!BF$6:BF$271,MATCH(totalExpenditure!$A41,gDP!$B$6:$B$271))=0,"",INDEX([2]pivotTable!AQ$3:AQ$308,MATCH(totalExpenditure!$A41,[2]pivotTable!$A$3:$A$308,0))/100*INDEX(gDP!BF$6:BF$271,MATCH(totalExpenditure!$A41,gDP!$B$6:$B$271)))</f>
        <v>#N/A</v>
      </c>
      <c r="AR41" s="77" t="e">
        <f>IF(INDEX([2]pivotTable!AR$3:AR$308,MATCH(totalExpenditure!$A41,[2]pivotTable!$A$3:$A$308,0))/100*INDEX(gDP!BG$6:BG$271,MATCH(totalExpenditure!$A41,gDP!$B$6:$B$271))=0,"",INDEX([2]pivotTable!AR$3:AR$308,MATCH(totalExpenditure!$A41,[2]pivotTable!$A$3:$A$308,0))/100*INDEX(gDP!BG$6:BG$271,MATCH(totalExpenditure!$A41,gDP!$B$6:$B$271)))</f>
        <v>#N/A</v>
      </c>
      <c r="AS41" s="77" t="e">
        <f>IF(INDEX([2]pivotTable!AS$3:AS$308,MATCH(totalExpenditure!$A41,[2]pivotTable!$A$3:$A$308,0))/100*INDEX(gDP!BH$6:BH$271,MATCH(totalExpenditure!$A41,gDP!$B$6:$B$271))=0,"",INDEX([2]pivotTable!AS$3:AS$308,MATCH(totalExpenditure!$A41,[2]pivotTable!$A$3:$A$308,0))/100*INDEX(gDP!BH$6:BH$271,MATCH(totalExpenditure!$A41,gDP!$B$6:$B$271)))</f>
        <v>#N/A</v>
      </c>
      <c r="AT41" s="77" t="e">
        <f>IF(INDEX([2]pivotTable!AT$3:AT$308,MATCH(totalExpenditure!$A41,[2]pivotTable!$A$3:$A$308,0))/100*INDEX(gDP!BI$6:BI$271,MATCH(totalExpenditure!$A41,gDP!$B$6:$B$271))=0,"",INDEX([2]pivotTable!AT$3:AT$308,MATCH(totalExpenditure!$A41,[2]pivotTable!$A$3:$A$308,0))/100*INDEX(gDP!BI$6:BI$271,MATCH(totalExpenditure!$A41,gDP!$B$6:$B$271)))</f>
        <v>#N/A</v>
      </c>
      <c r="AU41" s="77" t="e">
        <f>IF(INDEX([2]pivotTable!AU$3:AU$308,MATCH(totalExpenditure!$A41,[2]pivotTable!$A$3:$A$308,0))/100*INDEX(gDP!BJ$6:BJ$271,MATCH(totalExpenditure!$A41,gDP!$B$6:$B$271))=0,"",INDEX([2]pivotTable!AU$3:AU$308,MATCH(totalExpenditure!$A41,[2]pivotTable!$A$3:$A$308,0))/100*INDEX(gDP!BJ$6:BJ$271,MATCH(totalExpenditure!$A41,gDP!$B$6:$B$271)))</f>
        <v>#N/A</v>
      </c>
      <c r="AV41" s="77" t="e">
        <f>IF(INDEX([2]pivotTable!AV$3:AV$308,MATCH(totalExpenditure!$A41,[2]pivotTable!$A$3:$A$308,0))/100*INDEX(gDP!BK$6:BK$271,MATCH(totalExpenditure!$A41,gDP!$B$6:$B$271))=0,"",INDEX([2]pivotTable!AV$3:AV$308,MATCH(totalExpenditure!$A41,[2]pivotTable!$A$3:$A$308,0))/100*INDEX(gDP!BK$6:BK$271,MATCH(totalExpenditure!$A41,gDP!$B$6:$B$271)))</f>
        <v>#N/A</v>
      </c>
      <c r="AW41" s="77" t="e">
        <f>IF(INDEX([2]pivotTable!AW$3:AW$308,MATCH(totalExpenditure!$A41,[2]pivotTable!$A$3:$A$308,0))/100*INDEX(gDP!BL$6:BL$271,MATCH(totalExpenditure!$A41,gDP!$B$6:$B$271))=0,"",INDEX([2]pivotTable!AW$3:AW$308,MATCH(totalExpenditure!$A41,[2]pivotTable!$A$3:$A$308,0))/100*INDEX(gDP!BL$6:BL$271,MATCH(totalExpenditure!$A41,gDP!$B$6:$B$271)))</f>
        <v>#N/A</v>
      </c>
      <c r="AX41" s="77" t="e">
        <f>IF(INDEX([2]pivotTable!AX$3:AX$308,MATCH(totalExpenditure!$A41,[2]pivotTable!$A$3:$A$308,0))/100*INDEX(gDP!BM$6:BM$271,MATCH(totalExpenditure!$A41,gDP!$B$6:$B$271))=0,"",INDEX([2]pivotTable!AX$3:AX$308,MATCH(totalExpenditure!$A41,[2]pivotTable!$A$3:$A$308,0))/100*INDEX(gDP!BM$6:BM$271,MATCH(totalExpenditure!$A41,gDP!$B$6:$B$271)))</f>
        <v>#N/A</v>
      </c>
      <c r="AY41" s="77" t="e">
        <f>IF(INDEX([2]pivotTable!AY$3:AY$308,MATCH(totalExpenditure!$A41,[2]pivotTable!$A$3:$A$308,0))/100*INDEX(gDP!BN$6:BN$271,MATCH(totalExpenditure!$A41,gDP!$B$6:$B$271))=0,"",INDEX([2]pivotTable!AY$3:AY$308,MATCH(totalExpenditure!$A41,[2]pivotTable!$A$3:$A$308,0))/100*INDEX(gDP!BN$6:BN$271,MATCH(totalExpenditure!$A41,gDP!$B$6:$B$271)))</f>
        <v>#N/A</v>
      </c>
      <c r="AZ41" s="77" t="e">
        <f>IF(INDEX([2]pivotTable!AZ$3:AZ$308,MATCH(totalExpenditure!$A41,[2]pivotTable!$A$3:$A$308,0))/100*INDEX(gDP!BO$6:BO$271,MATCH(totalExpenditure!$A41,gDP!$B$6:$B$271))=0,"",INDEX([2]pivotTable!AZ$3:AZ$308,MATCH(totalExpenditure!$A41,[2]pivotTable!$A$3:$A$308,0))/100*INDEX(gDP!BO$6:BO$271,MATCH(totalExpenditure!$A41,gDP!$B$6:$B$271)))</f>
        <v>#N/A</v>
      </c>
      <c r="BA41" s="77" t="e">
        <f>IF(INDEX([2]pivotTable!B$310:B$615,MATCH(totalExpenditure!$A41,[2]pivotTable!$A$310:$A$615,0))/100*INDEX(gDP!Q$6:Q$271,MATCH(totalExpenditure!$A41,gDP!$B$6:$B$271))=0,"",INDEX([2]pivotTable!B$310:B$615,MATCH(totalExpenditure!$A41,[2]pivotTable!$A$310:$A$615,0))/100*INDEX(gDP!Q$6:Q$271,MATCH(totalExpenditure!$A41,gDP!$B$6:$B$271)))</f>
        <v>#N/A</v>
      </c>
      <c r="BB41" s="77" t="e">
        <f>IF(INDEX([2]pivotTable!C$310:C$615,MATCH(totalExpenditure!$A41,[2]pivotTable!$A$310:$A$615,0))/100*INDEX(gDP!R$6:R$271,MATCH(totalExpenditure!$A41,gDP!$B$6:$B$271))=0,"",INDEX([2]pivotTable!C$310:C$615,MATCH(totalExpenditure!$A41,[2]pivotTable!$A$310:$A$615,0))/100*INDEX(gDP!R$6:R$271,MATCH(totalExpenditure!$A41,gDP!$B$6:$B$271)))</f>
        <v>#N/A</v>
      </c>
      <c r="BC41" s="77" t="e">
        <f>IF(INDEX([2]pivotTable!D$310:D$615,MATCH(totalExpenditure!$A41,[2]pivotTable!$A$310:$A$615,0))/100*INDEX(gDP!S$6:S$271,MATCH(totalExpenditure!$A41,gDP!$B$6:$B$271))=0,"",INDEX([2]pivotTable!D$310:D$615,MATCH(totalExpenditure!$A41,[2]pivotTable!$A$310:$A$615,0))/100*INDEX(gDP!S$6:S$271,MATCH(totalExpenditure!$A41,gDP!$B$6:$B$271)))</f>
        <v>#N/A</v>
      </c>
      <c r="BD41" s="77" t="e">
        <f>IF(INDEX([2]pivotTable!E$310:E$615,MATCH(totalExpenditure!$A41,[2]pivotTable!$A$310:$A$615,0))/100*INDEX(gDP!T$6:T$271,MATCH(totalExpenditure!$A41,gDP!$B$6:$B$271))=0,"",INDEX([2]pivotTable!E$310:E$615,MATCH(totalExpenditure!$A41,[2]pivotTable!$A$310:$A$615,0))/100*INDEX(gDP!T$6:T$271,MATCH(totalExpenditure!$A41,gDP!$B$6:$B$271)))</f>
        <v>#N/A</v>
      </c>
      <c r="BE41" s="77" t="e">
        <f>IF(INDEX([2]pivotTable!F$310:F$615,MATCH(totalExpenditure!$A41,[2]pivotTable!$A$310:$A$615,0))/100*INDEX(gDP!U$6:U$271,MATCH(totalExpenditure!$A41,gDP!$B$6:$B$271))=0,"",INDEX([2]pivotTable!F$310:F$615,MATCH(totalExpenditure!$A41,[2]pivotTable!$A$310:$A$615,0))/100*INDEX(gDP!U$6:U$271,MATCH(totalExpenditure!$A41,gDP!$B$6:$B$271)))</f>
        <v>#N/A</v>
      </c>
      <c r="BF41" s="77" t="e">
        <f>IF(INDEX([2]pivotTable!G$310:G$615,MATCH(totalExpenditure!$A41,[2]pivotTable!$A$310:$A$615,0))/100*INDEX(gDP!V$6:V$271,MATCH(totalExpenditure!$A41,gDP!$B$6:$B$271))=0,"",INDEX([2]pivotTable!G$310:G$615,MATCH(totalExpenditure!$A41,[2]pivotTable!$A$310:$A$615,0))/100*INDEX(gDP!V$6:V$271,MATCH(totalExpenditure!$A41,gDP!$B$6:$B$271)))</f>
        <v>#N/A</v>
      </c>
      <c r="BG41" s="77" t="e">
        <f>IF(INDEX([2]pivotTable!H$310:H$615,MATCH(totalExpenditure!$A41,[2]pivotTable!$A$310:$A$615,0))/100*INDEX(gDP!W$6:W$271,MATCH(totalExpenditure!$A41,gDP!$B$6:$B$271))=0,"",INDEX([2]pivotTable!H$310:H$615,MATCH(totalExpenditure!$A41,[2]pivotTable!$A$310:$A$615,0))/100*INDEX(gDP!W$6:W$271,MATCH(totalExpenditure!$A41,gDP!$B$6:$B$271)))</f>
        <v>#N/A</v>
      </c>
      <c r="BH41" s="77" t="e">
        <f>IF(INDEX([2]pivotTable!I$310:I$615,MATCH(totalExpenditure!$A41,[2]pivotTable!$A$310:$A$615,0))/100*INDEX(gDP!X$6:X$271,MATCH(totalExpenditure!$A41,gDP!$B$6:$B$271))=0,"",INDEX([2]pivotTable!I$310:I$615,MATCH(totalExpenditure!$A41,[2]pivotTable!$A$310:$A$615,0))/100*INDEX(gDP!X$6:X$271,MATCH(totalExpenditure!$A41,gDP!$B$6:$B$271)))</f>
        <v>#N/A</v>
      </c>
      <c r="BI41" s="77" t="e">
        <f>IF(INDEX([2]pivotTable!J$310:J$615,MATCH(totalExpenditure!$A41,[2]pivotTable!$A$310:$A$615,0))/100*INDEX(gDP!Y$6:Y$271,MATCH(totalExpenditure!$A41,gDP!$B$6:$B$271))=0,"",INDEX([2]pivotTable!J$310:J$615,MATCH(totalExpenditure!$A41,[2]pivotTable!$A$310:$A$615,0))/100*INDEX(gDP!Y$6:Y$271,MATCH(totalExpenditure!$A41,gDP!$B$6:$B$271)))</f>
        <v>#N/A</v>
      </c>
      <c r="BJ41" s="77" t="e">
        <f>IF(INDEX([2]pivotTable!K$310:K$615,MATCH(totalExpenditure!$A41,[2]pivotTable!$A$310:$A$615,0))/100*INDEX(gDP!Z$6:Z$271,MATCH(totalExpenditure!$A41,gDP!$B$6:$B$271))=0,"",INDEX([2]pivotTable!K$310:K$615,MATCH(totalExpenditure!$A41,[2]pivotTable!$A$310:$A$615,0))/100*INDEX(gDP!Z$6:Z$271,MATCH(totalExpenditure!$A41,gDP!$B$6:$B$271)))</f>
        <v>#N/A</v>
      </c>
      <c r="BK41" s="77" t="e">
        <f>IF(INDEX([2]pivotTable!L$310:L$615,MATCH(totalExpenditure!$A41,[2]pivotTable!$A$310:$A$615,0))/100*INDEX(gDP!AA$6:AA$271,MATCH(totalExpenditure!$A41,gDP!$B$6:$B$271))=0,"",INDEX([2]pivotTable!L$310:L$615,MATCH(totalExpenditure!$A41,[2]pivotTable!$A$310:$A$615,0))/100*INDEX(gDP!AA$6:AA$271,MATCH(totalExpenditure!$A41,gDP!$B$6:$B$271)))</f>
        <v>#N/A</v>
      </c>
      <c r="BL41" s="77" t="e">
        <f>IF(INDEX([2]pivotTable!M$310:M$615,MATCH(totalExpenditure!$A41,[2]pivotTable!$A$310:$A$615,0))/100*INDEX(gDP!AB$6:AB$271,MATCH(totalExpenditure!$A41,gDP!$B$6:$B$271))=0,"",INDEX([2]pivotTable!M$310:M$615,MATCH(totalExpenditure!$A41,[2]pivotTable!$A$310:$A$615,0))/100*INDEX(gDP!AB$6:AB$271,MATCH(totalExpenditure!$A41,gDP!$B$6:$B$271)))</f>
        <v>#N/A</v>
      </c>
      <c r="BM41" s="77" t="e">
        <f>IF(INDEX([2]pivotTable!N$310:N$615,MATCH(totalExpenditure!$A41,[2]pivotTable!$A$310:$A$615,0))/100*INDEX(gDP!AC$6:AC$271,MATCH(totalExpenditure!$A41,gDP!$B$6:$B$271))=0,"",INDEX([2]pivotTable!N$310:N$615,MATCH(totalExpenditure!$A41,[2]pivotTable!$A$310:$A$615,0))/100*INDEX(gDP!AC$6:AC$271,MATCH(totalExpenditure!$A41,gDP!$B$6:$B$271)))</f>
        <v>#N/A</v>
      </c>
      <c r="BN41" s="77" t="e">
        <f>IF(INDEX([2]pivotTable!O$310:O$615,MATCH(totalExpenditure!$A41,[2]pivotTable!$A$310:$A$615,0))/100*INDEX(gDP!AD$6:AD$271,MATCH(totalExpenditure!$A41,gDP!$B$6:$B$271))=0,"",INDEX([2]pivotTable!O$310:O$615,MATCH(totalExpenditure!$A41,[2]pivotTable!$A$310:$A$615,0))/100*INDEX(gDP!AD$6:AD$271,MATCH(totalExpenditure!$A41,gDP!$B$6:$B$271)))</f>
        <v>#N/A</v>
      </c>
      <c r="BO41" s="77" t="e">
        <f>IF(INDEX([2]pivotTable!P$310:P$615,MATCH(totalExpenditure!$A41,[2]pivotTable!$A$310:$A$615,0))/100*INDEX(gDP!AE$6:AE$271,MATCH(totalExpenditure!$A41,gDP!$B$6:$B$271))=0,"",INDEX([2]pivotTable!P$310:P$615,MATCH(totalExpenditure!$A41,[2]pivotTable!$A$310:$A$615,0))/100*INDEX(gDP!AE$6:AE$271,MATCH(totalExpenditure!$A41,gDP!$B$6:$B$271)))</f>
        <v>#N/A</v>
      </c>
      <c r="BP41" s="77" t="e">
        <f>IF(INDEX([2]pivotTable!Q$310:Q$615,MATCH(totalExpenditure!$A41,[2]pivotTable!$A$310:$A$615,0))/100*INDEX(gDP!AF$6:AF$271,MATCH(totalExpenditure!$A41,gDP!$B$6:$B$271))=0,"",INDEX([2]pivotTable!Q$310:Q$615,MATCH(totalExpenditure!$A41,[2]pivotTable!$A$310:$A$615,0))/100*INDEX(gDP!AF$6:AF$271,MATCH(totalExpenditure!$A41,gDP!$B$6:$B$271)))</f>
        <v>#N/A</v>
      </c>
      <c r="BQ41" s="77" t="e">
        <f>IF(INDEX([2]pivotTable!R$310:R$615,MATCH(totalExpenditure!$A41,[2]pivotTable!$A$310:$A$615,0))/100*INDEX(gDP!AG$6:AG$271,MATCH(totalExpenditure!$A41,gDP!$B$6:$B$271))=0,"",INDEX([2]pivotTable!R$310:R$615,MATCH(totalExpenditure!$A41,[2]pivotTable!$A$310:$A$615,0))/100*INDEX(gDP!AG$6:AG$271,MATCH(totalExpenditure!$A41,gDP!$B$6:$B$271)))</f>
        <v>#N/A</v>
      </c>
      <c r="BR41" s="77" t="e">
        <f>IF(INDEX([2]pivotTable!S$310:S$615,MATCH(totalExpenditure!$A41,[2]pivotTable!$A$310:$A$615,0))/100*INDEX(gDP!AH$6:AH$271,MATCH(totalExpenditure!$A41,gDP!$B$6:$B$271))=0,"",INDEX([2]pivotTable!S$310:S$615,MATCH(totalExpenditure!$A41,[2]pivotTable!$A$310:$A$615,0))/100*INDEX(gDP!AH$6:AH$271,MATCH(totalExpenditure!$A41,gDP!$B$6:$B$271)))</f>
        <v>#N/A</v>
      </c>
      <c r="BS41" s="77" t="e">
        <f>IF(INDEX([2]pivotTable!T$310:T$615,MATCH(totalExpenditure!$A41,[2]pivotTable!$A$310:$A$615,0))/100*INDEX(gDP!AI$6:AI$271,MATCH(totalExpenditure!$A41,gDP!$B$6:$B$271))=0,"",INDEX([2]pivotTable!T$310:T$615,MATCH(totalExpenditure!$A41,[2]pivotTable!$A$310:$A$615,0))/100*INDEX(gDP!AI$6:AI$271,MATCH(totalExpenditure!$A41,gDP!$B$6:$B$271)))</f>
        <v>#N/A</v>
      </c>
      <c r="BT41" s="77" t="e">
        <f>IF(INDEX([2]pivotTable!U$310:U$615,MATCH(totalExpenditure!$A41,[2]pivotTable!$A$310:$A$615,0))/100*INDEX(gDP!AJ$6:AJ$271,MATCH(totalExpenditure!$A41,gDP!$B$6:$B$271))=0,"",INDEX([2]pivotTable!U$310:U$615,MATCH(totalExpenditure!$A41,[2]pivotTable!$A$310:$A$615,0))/100*INDEX(gDP!AJ$6:AJ$271,MATCH(totalExpenditure!$A41,gDP!$B$6:$B$271)))</f>
        <v>#N/A</v>
      </c>
      <c r="BU41" s="77" t="e">
        <f>IF(INDEX([2]pivotTable!V$310:V$615,MATCH(totalExpenditure!$A41,[2]pivotTable!$A$310:$A$615,0))/100*INDEX(gDP!AK$6:AK$271,MATCH(totalExpenditure!$A41,gDP!$B$6:$B$271))=0,"",INDEX([2]pivotTable!V$310:V$615,MATCH(totalExpenditure!$A41,[2]pivotTable!$A$310:$A$615,0))/100*INDEX(gDP!AK$6:AK$271,MATCH(totalExpenditure!$A41,gDP!$B$6:$B$271)))</f>
        <v>#N/A</v>
      </c>
      <c r="BV41" s="77" t="e">
        <f>IF(INDEX([2]pivotTable!W$310:W$615,MATCH(totalExpenditure!$A41,[2]pivotTable!$A$310:$A$615,0))/100*INDEX(gDP!AL$6:AL$271,MATCH(totalExpenditure!$A41,gDP!$B$6:$B$271))=0,"",INDEX([2]pivotTable!W$310:W$615,MATCH(totalExpenditure!$A41,[2]pivotTable!$A$310:$A$615,0))/100*INDEX(gDP!AL$6:AL$271,MATCH(totalExpenditure!$A41,gDP!$B$6:$B$271)))</f>
        <v>#N/A</v>
      </c>
      <c r="BW41" s="77" t="e">
        <f>IF(INDEX([2]pivotTable!X$310:X$615,MATCH(totalExpenditure!$A41,[2]pivotTable!$A$310:$A$615,0))/100*INDEX(gDP!AM$6:AM$271,MATCH(totalExpenditure!$A41,gDP!$B$6:$B$271))=0,"",INDEX([2]pivotTable!X$310:X$615,MATCH(totalExpenditure!$A41,[2]pivotTable!$A$310:$A$615,0))/100*INDEX(gDP!AM$6:AM$271,MATCH(totalExpenditure!$A41,gDP!$B$6:$B$271)))</f>
        <v>#N/A</v>
      </c>
      <c r="BX41" s="77" t="e">
        <f>IF(INDEX([2]pivotTable!Y$310:Y$615,MATCH(totalExpenditure!$A41,[2]pivotTable!$A$310:$A$615,0))/100*INDEX(gDP!AN$6:AN$271,MATCH(totalExpenditure!$A41,gDP!$B$6:$B$271))=0,"",INDEX([2]pivotTable!Y$310:Y$615,MATCH(totalExpenditure!$A41,[2]pivotTable!$A$310:$A$615,0))/100*INDEX(gDP!AN$6:AN$271,MATCH(totalExpenditure!$A41,gDP!$B$6:$B$271)))</f>
        <v>#N/A</v>
      </c>
      <c r="BY41" s="77" t="e">
        <f>IF(INDEX([2]pivotTable!Z$310:Z$615,MATCH(totalExpenditure!$A41,[2]pivotTable!$A$310:$A$615,0))/100*INDEX(gDP!AO$6:AO$271,MATCH(totalExpenditure!$A41,gDP!$B$6:$B$271))=0,"",INDEX([2]pivotTable!Z$310:Z$615,MATCH(totalExpenditure!$A41,[2]pivotTable!$A$310:$A$615,0))/100*INDEX(gDP!AO$6:AO$271,MATCH(totalExpenditure!$A41,gDP!$B$6:$B$271)))</f>
        <v>#N/A</v>
      </c>
      <c r="BZ41" s="77" t="e">
        <f>IF(INDEX([2]pivotTable!AA$310:AA$615,MATCH(totalExpenditure!$A41,[2]pivotTable!$A$310:$A$615,0))/100*INDEX(gDP!AP$6:AP$271,MATCH(totalExpenditure!$A41,gDP!$B$6:$B$271))=0,"",INDEX([2]pivotTable!AA$310:AA$615,MATCH(totalExpenditure!$A41,[2]pivotTable!$A$310:$A$615,0))/100*INDEX(gDP!AP$6:AP$271,MATCH(totalExpenditure!$A41,gDP!$B$6:$B$271)))</f>
        <v>#N/A</v>
      </c>
      <c r="CA41" s="77" t="e">
        <f>IF(INDEX([2]pivotTable!AB$310:AB$615,MATCH(totalExpenditure!$A41,[2]pivotTable!$A$310:$A$615,0))/100*INDEX(gDP!AQ$6:AQ$271,MATCH(totalExpenditure!$A41,gDP!$B$6:$B$271))=0,"",INDEX([2]pivotTable!AB$310:AB$615,MATCH(totalExpenditure!$A41,[2]pivotTable!$A$310:$A$615,0))/100*INDEX(gDP!AQ$6:AQ$271,MATCH(totalExpenditure!$A41,gDP!$B$6:$B$271)))</f>
        <v>#N/A</v>
      </c>
      <c r="CB41" s="77" t="e">
        <f>IF(INDEX([2]pivotTable!AC$310:AC$615,MATCH(totalExpenditure!$A41,[2]pivotTable!$A$310:$A$615,0))/100*INDEX(gDP!AR$6:AR$271,MATCH(totalExpenditure!$A41,gDP!$B$6:$B$271))=0,"",INDEX([2]pivotTable!AC$310:AC$615,MATCH(totalExpenditure!$A41,[2]pivotTable!$A$310:$A$615,0))/100*INDEX(gDP!AR$6:AR$271,MATCH(totalExpenditure!$A41,gDP!$B$6:$B$271)))</f>
        <v>#N/A</v>
      </c>
      <c r="CC41" s="77" t="e">
        <f>IF(INDEX([2]pivotTable!AD$310:AD$615,MATCH(totalExpenditure!$A41,[2]pivotTable!$A$310:$A$615,0))/100*INDEX(gDP!AS$6:AS$271,MATCH(totalExpenditure!$A41,gDP!$B$6:$B$271))=0,"",INDEX([2]pivotTable!AD$310:AD$615,MATCH(totalExpenditure!$A41,[2]pivotTable!$A$310:$A$615,0))/100*INDEX(gDP!AS$6:AS$271,MATCH(totalExpenditure!$A41,gDP!$B$6:$B$271)))</f>
        <v>#N/A</v>
      </c>
      <c r="CD41" s="77" t="e">
        <f>IF(INDEX([2]pivotTable!AE$310:AE$615,MATCH(totalExpenditure!$A41,[2]pivotTable!$A$310:$A$615,0))/100*INDEX(gDP!AT$6:AT$271,MATCH(totalExpenditure!$A41,gDP!$B$6:$B$271))=0,"",INDEX([2]pivotTable!AE$310:AE$615,MATCH(totalExpenditure!$A41,[2]pivotTable!$A$310:$A$615,0))/100*INDEX(gDP!AT$6:AT$271,MATCH(totalExpenditure!$A41,gDP!$B$6:$B$271)))</f>
        <v>#N/A</v>
      </c>
      <c r="CE41" s="77" t="e">
        <f>IF(INDEX([2]pivotTable!AF$310:AF$615,MATCH(totalExpenditure!$A41,[2]pivotTable!$A$310:$A$615,0))/100*INDEX(gDP!AU$6:AU$271,MATCH(totalExpenditure!$A41,gDP!$B$6:$B$271))=0,"",INDEX([2]pivotTable!AF$310:AF$615,MATCH(totalExpenditure!$A41,[2]pivotTable!$A$310:$A$615,0))/100*INDEX(gDP!AU$6:AU$271,MATCH(totalExpenditure!$A41,gDP!$B$6:$B$271)))</f>
        <v>#N/A</v>
      </c>
      <c r="CF41" s="77" t="e">
        <f>IF(INDEX([2]pivotTable!AG$310:AG$615,MATCH(totalExpenditure!$A41,[2]pivotTable!$A$310:$A$615,0))/100*INDEX(gDP!AV$6:AV$271,MATCH(totalExpenditure!$A41,gDP!$B$6:$B$271))=0,"",INDEX([2]pivotTable!AG$310:AG$615,MATCH(totalExpenditure!$A41,[2]pivotTable!$A$310:$A$615,0))/100*INDEX(gDP!AV$6:AV$271,MATCH(totalExpenditure!$A41,gDP!$B$6:$B$271)))</f>
        <v>#N/A</v>
      </c>
      <c r="CG41" s="77" t="e">
        <f>IF(INDEX([2]pivotTable!AH$310:AH$615,MATCH(totalExpenditure!$A41,[2]pivotTable!$A$310:$A$615,0))/100*INDEX(gDP!AW$6:AW$271,MATCH(totalExpenditure!$A41,gDP!$B$6:$B$271))=0,"",INDEX([2]pivotTable!AH$310:AH$615,MATCH(totalExpenditure!$A41,[2]pivotTable!$A$310:$A$615,0))/100*INDEX(gDP!AW$6:AW$271,MATCH(totalExpenditure!$A41,gDP!$B$6:$B$271)))</f>
        <v>#N/A</v>
      </c>
      <c r="CH41" s="77" t="e">
        <f>IF(INDEX([2]pivotTable!AI$310:AI$615,MATCH(totalExpenditure!$A41,[2]pivotTable!$A$310:$A$615,0))/100*INDEX(gDP!AX$6:AX$271,MATCH(totalExpenditure!$A41,gDP!$B$6:$B$271))=0,"",INDEX([2]pivotTable!AI$310:AI$615,MATCH(totalExpenditure!$A41,[2]pivotTable!$A$310:$A$615,0))/100*INDEX(gDP!AX$6:AX$271,MATCH(totalExpenditure!$A41,gDP!$B$6:$B$271)))</f>
        <v>#N/A</v>
      </c>
      <c r="CI41" s="77" t="e">
        <f>IF(INDEX([2]pivotTable!AJ$310:AJ$615,MATCH(totalExpenditure!$A41,[2]pivotTable!$A$310:$A$615,0))/100*INDEX(gDP!AY$6:AY$271,MATCH(totalExpenditure!$A41,gDP!$B$6:$B$271))=0,"",INDEX([2]pivotTable!AJ$310:AJ$615,MATCH(totalExpenditure!$A41,[2]pivotTable!$A$310:$A$615,0))/100*INDEX(gDP!AY$6:AY$271,MATCH(totalExpenditure!$A41,gDP!$B$6:$B$271)))</f>
        <v>#N/A</v>
      </c>
      <c r="CJ41" s="77" t="e">
        <f>IF(INDEX([2]pivotTable!AK$310:AK$615,MATCH(totalExpenditure!$A41,[2]pivotTable!$A$310:$A$615,0))/100*INDEX(gDP!AZ$6:AZ$271,MATCH(totalExpenditure!$A41,gDP!$B$6:$B$271))=0,"",INDEX([2]pivotTable!AK$310:AK$615,MATCH(totalExpenditure!$A41,[2]pivotTable!$A$310:$A$615,0))/100*INDEX(gDP!AZ$6:AZ$271,MATCH(totalExpenditure!$A41,gDP!$B$6:$B$271)))</f>
        <v>#N/A</v>
      </c>
      <c r="CK41" s="77" t="e">
        <f>IF(INDEX([2]pivotTable!AL$310:AL$615,MATCH(totalExpenditure!$A41,[2]pivotTable!$A$310:$A$615,0))/100*INDEX(gDP!BA$6:BA$271,MATCH(totalExpenditure!$A41,gDP!$B$6:$B$271))=0,"",INDEX([2]pivotTable!AL$310:AL$615,MATCH(totalExpenditure!$A41,[2]pivotTable!$A$310:$A$615,0))/100*INDEX(gDP!BA$6:BA$271,MATCH(totalExpenditure!$A41,gDP!$B$6:$B$271)))</f>
        <v>#N/A</v>
      </c>
      <c r="CL41" s="77" t="e">
        <f>IF(INDEX([2]pivotTable!AM$310:AM$615,MATCH(totalExpenditure!$A41,[2]pivotTable!$A$310:$A$615,0))/100*INDEX(gDP!BB$6:BB$271,MATCH(totalExpenditure!$A41,gDP!$B$6:$B$271))=0,"",INDEX([2]pivotTable!AM$310:AM$615,MATCH(totalExpenditure!$A41,[2]pivotTable!$A$310:$A$615,0))/100*INDEX(gDP!BB$6:BB$271,MATCH(totalExpenditure!$A41,gDP!$B$6:$B$271)))</f>
        <v>#N/A</v>
      </c>
      <c r="CM41" s="77" t="e">
        <f>IF(INDEX([2]pivotTable!AN$310:AN$615,MATCH(totalExpenditure!$A41,[2]pivotTable!$A$310:$A$615,0))/100*INDEX(gDP!BC$6:BC$271,MATCH(totalExpenditure!$A41,gDP!$B$6:$B$271))=0,"",INDEX([2]pivotTable!AN$310:AN$615,MATCH(totalExpenditure!$A41,[2]pivotTable!$A$310:$A$615,0))/100*INDEX(gDP!BC$6:BC$271,MATCH(totalExpenditure!$A41,gDP!$B$6:$B$271)))</f>
        <v>#N/A</v>
      </c>
      <c r="CN41" s="77" t="e">
        <f>IF(INDEX([2]pivotTable!AO$310:AO$615,MATCH(totalExpenditure!$A41,[2]pivotTable!$A$310:$A$615,0))/100*INDEX(gDP!BD$6:BD$271,MATCH(totalExpenditure!$A41,gDP!$B$6:$B$271))=0,"",INDEX([2]pivotTable!AO$310:AO$615,MATCH(totalExpenditure!$A41,[2]pivotTable!$A$310:$A$615,0))/100*INDEX(gDP!BD$6:BD$271,MATCH(totalExpenditure!$A41,gDP!$B$6:$B$271)))</f>
        <v>#N/A</v>
      </c>
      <c r="CO41" s="77" t="e">
        <f>IF(INDEX([2]pivotTable!AP$310:AP$615,MATCH(totalExpenditure!$A41,[2]pivotTable!$A$310:$A$615,0))/100*INDEX(gDP!BE$6:BE$271,MATCH(totalExpenditure!$A41,gDP!$B$6:$B$271))=0,"",INDEX([2]pivotTable!AP$310:AP$615,MATCH(totalExpenditure!$A41,[2]pivotTable!$A$310:$A$615,0))/100*INDEX(gDP!BE$6:BE$271,MATCH(totalExpenditure!$A41,gDP!$B$6:$B$271)))</f>
        <v>#N/A</v>
      </c>
      <c r="CP41" s="77" t="e">
        <f>IF(INDEX([2]pivotTable!AQ$310:AQ$615,MATCH(totalExpenditure!$A41,[2]pivotTable!$A$310:$A$615,0))/100*INDEX(gDP!BF$6:BF$271,MATCH(totalExpenditure!$A41,gDP!$B$6:$B$271))=0,"",INDEX([2]pivotTable!AQ$310:AQ$615,MATCH(totalExpenditure!$A41,[2]pivotTable!$A$310:$A$615,0))/100*INDEX(gDP!BF$6:BF$271,MATCH(totalExpenditure!$A41,gDP!$B$6:$B$271)))</f>
        <v>#N/A</v>
      </c>
      <c r="CQ41" s="77" t="e">
        <f>IF(INDEX([2]pivotTable!AR$310:AR$615,MATCH(totalExpenditure!$A41,[2]pivotTable!$A$310:$A$615,0))/100*INDEX(gDP!BG$6:BG$271,MATCH(totalExpenditure!$A41,gDP!$B$6:$B$271))=0,"",INDEX([2]pivotTable!AR$310:AR$615,MATCH(totalExpenditure!$A41,[2]pivotTable!$A$310:$A$615,0))/100*INDEX(gDP!BG$6:BG$271,MATCH(totalExpenditure!$A41,gDP!$B$6:$B$271)))</f>
        <v>#N/A</v>
      </c>
      <c r="CR41" s="77" t="e">
        <f>IF(INDEX([2]pivotTable!AS$310:AS$615,MATCH(totalExpenditure!$A41,[2]pivotTable!$A$310:$A$615,0))/100*INDEX(gDP!BH$6:BH$271,MATCH(totalExpenditure!$A41,gDP!$B$6:$B$271))=0,"",INDEX([2]pivotTable!AS$310:AS$615,MATCH(totalExpenditure!$A41,[2]pivotTable!$A$310:$A$615,0))/100*INDEX(gDP!BH$6:BH$271,MATCH(totalExpenditure!$A41,gDP!$B$6:$B$271)))</f>
        <v>#N/A</v>
      </c>
      <c r="CS41" s="77" t="e">
        <f>IF(INDEX([2]pivotTable!AT$310:AT$615,MATCH(totalExpenditure!$A41,[2]pivotTable!$A$310:$A$615,0))/100*INDEX(gDP!BI$6:BI$271,MATCH(totalExpenditure!$A41,gDP!$B$6:$B$271))=0,"",INDEX([2]pivotTable!AT$310:AT$615,MATCH(totalExpenditure!$A41,[2]pivotTable!$A$310:$A$615,0))/100*INDEX(gDP!BI$6:BI$271,MATCH(totalExpenditure!$A41,gDP!$B$6:$B$271)))</f>
        <v>#N/A</v>
      </c>
      <c r="CT41" s="77" t="e">
        <f>IF(INDEX([2]pivotTable!AU$310:AU$615,MATCH(totalExpenditure!$A41,[2]pivotTable!$A$310:$A$615,0))/100*INDEX(gDP!BJ$6:BJ$271,MATCH(totalExpenditure!$A41,gDP!$B$6:$B$271))=0,"",INDEX([2]pivotTable!AU$310:AU$615,MATCH(totalExpenditure!$A41,[2]pivotTable!$A$310:$A$615,0))/100*INDEX(gDP!BJ$6:BJ$271,MATCH(totalExpenditure!$A41,gDP!$B$6:$B$271)))</f>
        <v>#N/A</v>
      </c>
      <c r="CU41" s="77" t="e">
        <f>IF(INDEX([2]pivotTable!AV$310:AV$615,MATCH(totalExpenditure!$A41,[2]pivotTable!$A$310:$A$615,0))/100*INDEX(gDP!BK$6:BK$271,MATCH(totalExpenditure!$A41,gDP!$B$6:$B$271))=0,"",INDEX([2]pivotTable!AV$310:AV$615,MATCH(totalExpenditure!$A41,[2]pivotTable!$A$310:$A$615,0))/100*INDEX(gDP!BK$6:BK$271,MATCH(totalExpenditure!$A41,gDP!$B$6:$B$271)))</f>
        <v>#N/A</v>
      </c>
      <c r="CV41" s="77" t="e">
        <f>IF(INDEX([2]pivotTable!AW$310:AW$615,MATCH(totalExpenditure!$A41,[2]pivotTable!$A$310:$A$615,0))/100*INDEX(gDP!BL$6:BL$271,MATCH(totalExpenditure!$A41,gDP!$B$6:$B$271))=0,"",INDEX([2]pivotTable!AW$310:AW$615,MATCH(totalExpenditure!$A41,[2]pivotTable!$A$310:$A$615,0))/100*INDEX(gDP!BL$6:BL$271,MATCH(totalExpenditure!$A41,gDP!$B$6:$B$271)))</f>
        <v>#N/A</v>
      </c>
      <c r="CW41" s="77" t="e">
        <f>IF(INDEX([2]pivotTable!AX$310:AX$615,MATCH(totalExpenditure!$A41,[2]pivotTable!$A$310:$A$615,0))/100*INDEX(gDP!BM$6:BM$271,MATCH(totalExpenditure!$A41,gDP!$B$6:$B$271))=0,"",INDEX([2]pivotTable!AX$310:AX$615,MATCH(totalExpenditure!$A41,[2]pivotTable!$A$310:$A$615,0))/100*INDEX(gDP!BM$6:BM$271,MATCH(totalExpenditure!$A41,gDP!$B$6:$B$271)))</f>
        <v>#N/A</v>
      </c>
      <c r="CX41" s="77" t="e">
        <f>IF(INDEX([2]pivotTable!AY$310:AY$615,MATCH(totalExpenditure!$A41,[2]pivotTable!$A$310:$A$615,0))/100*INDEX(gDP!BN$6:BN$271,MATCH(totalExpenditure!$A41,gDP!$B$6:$B$271))=0,"",INDEX([2]pivotTable!AY$310:AY$615,MATCH(totalExpenditure!$A41,[2]pivotTable!$A$310:$A$615,0))/100*INDEX(gDP!BN$6:BN$271,MATCH(totalExpenditure!$A41,gDP!$B$6:$B$271)))</f>
        <v>#N/A</v>
      </c>
      <c r="CY41" s="77" t="e">
        <f>IF(INDEX([2]pivotTable!AZ$310:AZ$615,MATCH(totalExpenditure!$A41,[2]pivotTable!$A$310:$A$615,0))/100*INDEX(gDP!BO$6:BO$271,MATCH(totalExpenditure!$A41,gDP!$B$6:$B$271))=0,"",INDEX([2]pivotTable!AZ$310:AZ$615,MATCH(totalExpenditure!$A41,[2]pivotTable!$A$310:$A$615,0))/100*INDEX(gDP!BO$6:BO$271,MATCH(totalExpenditure!$A41,gDP!$B$6:$B$271)))</f>
        <v>#N/A</v>
      </c>
      <c r="CZ41" s="77" t="e">
        <f>IF(B41="","",IF(BA41="","",B41-B41+INDEX(gDP!Q$6:Q$271,MATCH(totalExpenditure!$A41,gDP!$B$6:$B$271))))</f>
        <v>#N/A</v>
      </c>
      <c r="DA41" s="77" t="e">
        <f>IF(C41="","",IF(BB41="","",C41-C41+INDEX(gDP!R$6:R$271,MATCH(totalExpenditure!$A41,gDP!$B$6:$B$271))))</f>
        <v>#N/A</v>
      </c>
      <c r="DB41" s="77" t="e">
        <f>IF(D41="","",IF(BC41="","",D41-D41+INDEX(gDP!S$6:S$271,MATCH(totalExpenditure!$A41,gDP!$B$6:$B$271))))</f>
        <v>#N/A</v>
      </c>
      <c r="DC41" s="77" t="e">
        <f>IF(E41="","",IF(BD41="","",E41-E41+INDEX(gDP!T$6:T$271,MATCH(totalExpenditure!$A41,gDP!$B$6:$B$271))))</f>
        <v>#N/A</v>
      </c>
      <c r="DD41" s="77" t="e">
        <f>IF(F41="","",IF(BE41="","",F41-F41+INDEX(gDP!U$6:U$271,MATCH(totalExpenditure!$A41,gDP!$B$6:$B$271))))</f>
        <v>#N/A</v>
      </c>
      <c r="DE41" s="77" t="e">
        <f>IF(G41="","",IF(BF41="","",G41-G41+INDEX(gDP!V$6:V$271,MATCH(totalExpenditure!$A41,gDP!$B$6:$B$271))))</f>
        <v>#N/A</v>
      </c>
      <c r="DF41" s="77" t="e">
        <f>IF(H41="","",IF(BG41="","",H41-H41+INDEX(gDP!W$6:W$271,MATCH(totalExpenditure!$A41,gDP!$B$6:$B$271))))</f>
        <v>#N/A</v>
      </c>
      <c r="DG41" s="77" t="e">
        <f>IF(I41="","",IF(BH41="","",I41-I41+INDEX(gDP!X$6:X$271,MATCH(totalExpenditure!$A41,gDP!$B$6:$B$271))))</f>
        <v>#N/A</v>
      </c>
      <c r="DH41" s="77" t="e">
        <f>IF(J41="","",IF(BI41="","",J41-J41+INDEX(gDP!Y$6:Y$271,MATCH(totalExpenditure!$A41,gDP!$B$6:$B$271))))</f>
        <v>#N/A</v>
      </c>
      <c r="DI41" s="77" t="e">
        <f>IF(K41="","",IF(BJ41="","",K41-K41+INDEX(gDP!Z$6:Z$271,MATCH(totalExpenditure!$A41,gDP!$B$6:$B$271))))</f>
        <v>#N/A</v>
      </c>
      <c r="DJ41" s="77" t="e">
        <f>IF(L41="","",IF(BK41="","",L41-L41+INDEX(gDP!AA$6:AA$271,MATCH(totalExpenditure!$A41,gDP!$B$6:$B$271))))</f>
        <v>#N/A</v>
      </c>
      <c r="DK41" s="77" t="e">
        <f>IF(M41="","",IF(BL41="","",M41-M41+INDEX(gDP!AB$6:AB$271,MATCH(totalExpenditure!$A41,gDP!$B$6:$B$271))))</f>
        <v>#N/A</v>
      </c>
      <c r="DL41" s="77" t="e">
        <f>IF(N41="","",IF(BM41="","",N41-N41+INDEX(gDP!AC$6:AC$271,MATCH(totalExpenditure!$A41,gDP!$B$6:$B$271))))</f>
        <v>#N/A</v>
      </c>
      <c r="DM41" s="77" t="e">
        <f>IF(O41="","",IF(BN41="","",O41-O41+INDEX(gDP!AD$6:AD$271,MATCH(totalExpenditure!$A41,gDP!$B$6:$B$271))))</f>
        <v>#N/A</v>
      </c>
      <c r="DN41" s="77" t="e">
        <f>IF(P41="","",IF(BO41="","",P41-P41+INDEX(gDP!AE$6:AE$271,MATCH(totalExpenditure!$A41,gDP!$B$6:$B$271))))</f>
        <v>#N/A</v>
      </c>
      <c r="DO41" s="77" t="e">
        <f>IF(Q41="","",IF(BP41="","",Q41-Q41+INDEX(gDP!AF$6:AF$271,MATCH(totalExpenditure!$A41,gDP!$B$6:$B$271))))</f>
        <v>#N/A</v>
      </c>
      <c r="DP41" s="77" t="e">
        <f>IF(R41="","",IF(BQ41="","",R41-R41+INDEX(gDP!AG$6:AG$271,MATCH(totalExpenditure!$A41,gDP!$B$6:$B$271))))</f>
        <v>#N/A</v>
      </c>
      <c r="DQ41" s="77" t="e">
        <f>IF(S41="","",IF(BR41="","",S41-S41+INDEX(gDP!AH$6:AH$271,MATCH(totalExpenditure!$A41,gDP!$B$6:$B$271))))</f>
        <v>#N/A</v>
      </c>
      <c r="DR41" s="77" t="e">
        <f>IF(T41="","",IF(BS41="","",T41-T41+INDEX(gDP!AI$6:AI$271,MATCH(totalExpenditure!$A41,gDP!$B$6:$B$271))))</f>
        <v>#N/A</v>
      </c>
      <c r="DS41" s="77" t="e">
        <f>IF(U41="","",IF(BT41="","",U41-U41+INDEX(gDP!AJ$6:AJ$271,MATCH(totalExpenditure!$A41,gDP!$B$6:$B$271))))</f>
        <v>#N/A</v>
      </c>
      <c r="DT41" s="77" t="e">
        <f>IF(V41="","",IF(BU41="","",V41-V41+INDEX(gDP!AK$6:AK$271,MATCH(totalExpenditure!$A41,gDP!$B$6:$B$271))))</f>
        <v>#N/A</v>
      </c>
      <c r="DU41" s="77" t="e">
        <f>IF(W41="","",IF(BV41="","",W41-W41+INDEX(gDP!AL$6:AL$271,MATCH(totalExpenditure!$A41,gDP!$B$6:$B$271))))</f>
        <v>#N/A</v>
      </c>
      <c r="DV41" s="77" t="e">
        <f>IF(X41="","",IF(BW41="","",X41-X41+INDEX(gDP!AM$6:AM$271,MATCH(totalExpenditure!$A41,gDP!$B$6:$B$271))))</f>
        <v>#N/A</v>
      </c>
      <c r="DW41" s="77" t="e">
        <f>IF(Y41="","",IF(BX41="","",Y41-Y41+INDEX(gDP!AN$6:AN$271,MATCH(totalExpenditure!$A41,gDP!$B$6:$B$271))))</f>
        <v>#N/A</v>
      </c>
      <c r="DX41" s="77" t="e">
        <f>IF(Z41="","",IF(BY41="","",Z41-Z41+INDEX(gDP!AO$6:AO$271,MATCH(totalExpenditure!$A41,gDP!$B$6:$B$271))))</f>
        <v>#N/A</v>
      </c>
      <c r="DY41" s="77" t="e">
        <f>IF(AA41="","",IF(BZ41="","",AA41-AA41+INDEX(gDP!AP$6:AP$271,MATCH(totalExpenditure!$A41,gDP!$B$6:$B$271))))</f>
        <v>#N/A</v>
      </c>
      <c r="DZ41" s="77" t="e">
        <f>IF(AB41="","",IF(CA41="","",AB41-AB41+INDEX(gDP!AQ$6:AQ$271,MATCH(totalExpenditure!$A41,gDP!$B$6:$B$271))))</f>
        <v>#N/A</v>
      </c>
      <c r="EA41" s="77" t="e">
        <f>IF(AC41="","",IF(CB41="","",AC41-AC41+INDEX(gDP!AR$6:AR$271,MATCH(totalExpenditure!$A41,gDP!$B$6:$B$271))))</f>
        <v>#N/A</v>
      </c>
      <c r="EB41" s="77" t="e">
        <f>IF(AD41="","",IF(CC41="","",AD41-AD41+INDEX(gDP!AS$6:AS$271,MATCH(totalExpenditure!$A41,gDP!$B$6:$B$271))))</f>
        <v>#N/A</v>
      </c>
      <c r="EC41" s="77" t="e">
        <f>IF(AE41="","",IF(CD41="","",AE41-AE41+INDEX(gDP!AT$6:AT$271,MATCH(totalExpenditure!$A41,gDP!$B$6:$B$271))))</f>
        <v>#N/A</v>
      </c>
      <c r="ED41" s="77" t="e">
        <f>IF(AF41="","",IF(CE41="","",AF41-AF41+INDEX(gDP!AU$6:AU$271,MATCH(totalExpenditure!$A41,gDP!$B$6:$B$271))))</f>
        <v>#N/A</v>
      </c>
      <c r="EE41" s="77" t="e">
        <f>IF(AG41="","",IF(CF41="","",AG41-AG41+INDEX(gDP!AV$6:AV$271,MATCH(totalExpenditure!$A41,gDP!$B$6:$B$271))))</f>
        <v>#N/A</v>
      </c>
      <c r="EF41" s="77" t="e">
        <f>IF(AH41="","",IF(CG41="","",AH41-AH41+INDEX(gDP!AW$6:AW$271,MATCH(totalExpenditure!$A41,gDP!$B$6:$B$271))))</f>
        <v>#N/A</v>
      </c>
      <c r="EG41" s="77" t="e">
        <f>IF(AI41="","",IF(CH41="","",AI41-AI41+INDEX(gDP!AX$6:AX$271,MATCH(totalExpenditure!$A41,gDP!$B$6:$B$271))))</f>
        <v>#N/A</v>
      </c>
      <c r="EH41" s="77" t="e">
        <f>IF(AJ41="","",IF(CI41="","",AJ41-AJ41+INDEX(gDP!AY$6:AY$271,MATCH(totalExpenditure!$A41,gDP!$B$6:$B$271))))</f>
        <v>#N/A</v>
      </c>
      <c r="EI41" s="77" t="e">
        <f>IF(AK41="","",IF(CJ41="","",AK41-AK41+INDEX(gDP!AZ$6:AZ$271,MATCH(totalExpenditure!$A41,gDP!$B$6:$B$271))))</f>
        <v>#N/A</v>
      </c>
      <c r="EJ41" s="77" t="e">
        <f>IF(AL41="","",IF(CK41="","",AL41-AL41+INDEX(gDP!BA$6:BA$271,MATCH(totalExpenditure!$A41,gDP!$B$6:$B$271))))</f>
        <v>#N/A</v>
      </c>
      <c r="EK41" s="77" t="e">
        <f>IF(AM41="","",IF(CL41="","",AM41-AM41+INDEX(gDP!BB$6:BB$271,MATCH(totalExpenditure!$A41,gDP!$B$6:$B$271))))</f>
        <v>#N/A</v>
      </c>
      <c r="EL41" s="77" t="e">
        <f>IF(AN41="","",IF(CM41="","",AN41-AN41+INDEX(gDP!BC$6:BC$271,MATCH(totalExpenditure!$A41,gDP!$B$6:$B$271))))</f>
        <v>#N/A</v>
      </c>
      <c r="EM41" s="77" t="e">
        <f>IF(AO41="","",IF(CN41="","",AO41-AO41+INDEX(gDP!BD$6:BD$271,MATCH(totalExpenditure!$A41,gDP!$B$6:$B$271))))</f>
        <v>#N/A</v>
      </c>
      <c r="EN41" s="77" t="e">
        <f>IF(AP41="","",IF(CO41="","",AP41-AP41+INDEX(gDP!BE$6:BE$271,MATCH(totalExpenditure!$A41,gDP!$B$6:$B$271))))</f>
        <v>#N/A</v>
      </c>
      <c r="EO41" s="77" t="e">
        <f>IF(AQ41="","",IF(CP41="","",AQ41-AQ41+INDEX(gDP!BF$6:BF$271,MATCH(totalExpenditure!$A41,gDP!$B$6:$B$271))))</f>
        <v>#N/A</v>
      </c>
      <c r="EP41" s="77" t="e">
        <f>IF(AR41="","",IF(CQ41="","",AR41-AR41+INDEX(gDP!BG$6:BG$271,MATCH(totalExpenditure!$A41,gDP!$B$6:$B$271))))</f>
        <v>#N/A</v>
      </c>
      <c r="EQ41" s="77" t="e">
        <f>IF(AS41="","",IF(CR41="","",AS41-AS41+INDEX(gDP!BH$6:BH$271,MATCH(totalExpenditure!$A41,gDP!$B$6:$B$271))))</f>
        <v>#N/A</v>
      </c>
      <c r="ER41" s="77" t="e">
        <f>IF(AT41="","",IF(CS41="","",AT41-AT41+INDEX(gDP!BI$6:BI$271,MATCH(totalExpenditure!$A41,gDP!$B$6:$B$271))))</f>
        <v>#N/A</v>
      </c>
      <c r="ES41" s="77" t="e">
        <f>IF(AU41="","",IF(CT41="","",AU41-AU41+INDEX(gDP!BJ$6:BJ$271,MATCH(totalExpenditure!$A41,gDP!$B$6:$B$271))))</f>
        <v>#N/A</v>
      </c>
      <c r="ET41" s="77" t="e">
        <f>IF(AV41="","",IF(CU41="","",AV41-AV41+INDEX(gDP!BK$6:BK$271,MATCH(totalExpenditure!$A41,gDP!$B$6:$B$271))))</f>
        <v>#N/A</v>
      </c>
      <c r="EU41" s="77" t="e">
        <f>IF(AW41="","",IF(CV41="","",AW41-AW41+INDEX(gDP!BL$6:BL$271,MATCH(totalExpenditure!$A41,gDP!$B$6:$B$271))))</f>
        <v>#N/A</v>
      </c>
      <c r="EV41" s="77" t="e">
        <f>IF(AX41="","",IF(CW41="","",AX41-AX41+INDEX(gDP!BM$6:BM$271,MATCH(totalExpenditure!$A41,gDP!$B$6:$B$271))))</f>
        <v>#N/A</v>
      </c>
      <c r="EW41" s="77" t="e">
        <f>IF(AY41="","",IF(CX41="","",AY41-AY41+INDEX(gDP!BN$6:BN$271,MATCH(totalExpenditure!$A41,gDP!$B$6:$B$271))))</f>
        <v>#N/A</v>
      </c>
      <c r="EX41" s="77" t="e">
        <f>IF(AZ41="","",IF(CY41="","",AZ41-AZ41+INDEX(gDP!BO$6:BO$271,MATCH(totalExpenditure!$A41,gDP!$B$6:$B$271))))</f>
        <v>#N/A</v>
      </c>
    </row>
    <row r="42" spans="1:154" x14ac:dyDescent="0.35">
      <c r="A42" t="s">
        <v>293</v>
      </c>
      <c r="B42" s="77" t="str">
        <f>IF(INDEX([2]pivotTable!B$3:B$308,MATCH(totalExpenditure!$A42,[2]pivotTable!$A$3:$A$308,0))/100*INDEX(gDP!Q$6:Q$271,MATCH(totalExpenditure!$A42,gDP!$B$6:$B$271))=0,"",INDEX([2]pivotTable!B$3:B$308,MATCH(totalExpenditure!$A42,[2]pivotTable!$A$3:$A$308,0))/100*INDEX(gDP!Q$6:Q$271,MATCH(totalExpenditure!$A42,gDP!$B$6:$B$271)))</f>
        <v/>
      </c>
      <c r="C42" s="77" t="str">
        <f>IF(INDEX([2]pivotTable!C$3:C$308,MATCH(totalExpenditure!$A42,[2]pivotTable!$A$3:$A$308,0))/100*INDEX(gDP!R$6:R$271,MATCH(totalExpenditure!$A42,gDP!$B$6:$B$271))=0,"",INDEX([2]pivotTable!C$3:C$308,MATCH(totalExpenditure!$A42,[2]pivotTable!$A$3:$A$308,0))/100*INDEX(gDP!R$6:R$271,MATCH(totalExpenditure!$A42,gDP!$B$6:$B$271)))</f>
        <v/>
      </c>
      <c r="D42" s="77" t="str">
        <f>IF(INDEX([2]pivotTable!D$3:D$308,MATCH(totalExpenditure!$A42,[2]pivotTable!$A$3:$A$308,0))/100*INDEX(gDP!S$6:S$271,MATCH(totalExpenditure!$A42,gDP!$B$6:$B$271))=0,"",INDEX([2]pivotTable!D$3:D$308,MATCH(totalExpenditure!$A42,[2]pivotTable!$A$3:$A$308,0))/100*INDEX(gDP!S$6:S$271,MATCH(totalExpenditure!$A42,gDP!$B$6:$B$271)))</f>
        <v/>
      </c>
      <c r="E42" s="77" t="str">
        <f>IF(INDEX([2]pivotTable!E$3:E$308,MATCH(totalExpenditure!$A42,[2]pivotTable!$A$3:$A$308,0))/100*INDEX(gDP!T$6:T$271,MATCH(totalExpenditure!$A42,gDP!$B$6:$B$271))=0,"",INDEX([2]pivotTable!E$3:E$308,MATCH(totalExpenditure!$A42,[2]pivotTable!$A$3:$A$308,0))/100*INDEX(gDP!T$6:T$271,MATCH(totalExpenditure!$A42,gDP!$B$6:$B$271)))</f>
        <v/>
      </c>
      <c r="F42" s="77" t="str">
        <f>IF(INDEX([2]pivotTable!F$3:F$308,MATCH(totalExpenditure!$A42,[2]pivotTable!$A$3:$A$308,0))/100*INDEX(gDP!U$6:U$271,MATCH(totalExpenditure!$A42,gDP!$B$6:$B$271))=0,"",INDEX([2]pivotTable!F$3:F$308,MATCH(totalExpenditure!$A42,[2]pivotTable!$A$3:$A$308,0))/100*INDEX(gDP!U$6:U$271,MATCH(totalExpenditure!$A42,gDP!$B$6:$B$271)))</f>
        <v/>
      </c>
      <c r="G42" s="77" t="str">
        <f>IF(INDEX([2]pivotTable!G$3:G$308,MATCH(totalExpenditure!$A42,[2]pivotTable!$A$3:$A$308,0))/100*INDEX(gDP!V$6:V$271,MATCH(totalExpenditure!$A42,gDP!$B$6:$B$271))=0,"",INDEX([2]pivotTable!G$3:G$308,MATCH(totalExpenditure!$A42,[2]pivotTable!$A$3:$A$308,0))/100*INDEX(gDP!V$6:V$271,MATCH(totalExpenditure!$A42,gDP!$B$6:$B$271)))</f>
        <v/>
      </c>
      <c r="H42" s="77" t="str">
        <f>IF(INDEX([2]pivotTable!H$3:H$308,MATCH(totalExpenditure!$A42,[2]pivotTable!$A$3:$A$308,0))/100*INDEX(gDP!W$6:W$271,MATCH(totalExpenditure!$A42,gDP!$B$6:$B$271))=0,"",INDEX([2]pivotTable!H$3:H$308,MATCH(totalExpenditure!$A42,[2]pivotTable!$A$3:$A$308,0))/100*INDEX(gDP!W$6:W$271,MATCH(totalExpenditure!$A42,gDP!$B$6:$B$271)))</f>
        <v/>
      </c>
      <c r="I42" s="77" t="str">
        <f>IF(INDEX([2]pivotTable!I$3:I$308,MATCH(totalExpenditure!$A42,[2]pivotTable!$A$3:$A$308,0))/100*INDEX(gDP!X$6:X$271,MATCH(totalExpenditure!$A42,gDP!$B$6:$B$271))=0,"",INDEX([2]pivotTable!I$3:I$308,MATCH(totalExpenditure!$A42,[2]pivotTable!$A$3:$A$308,0))/100*INDEX(gDP!X$6:X$271,MATCH(totalExpenditure!$A42,gDP!$B$6:$B$271)))</f>
        <v/>
      </c>
      <c r="J42" s="77" t="str">
        <f>IF(INDEX([2]pivotTable!J$3:J$308,MATCH(totalExpenditure!$A42,[2]pivotTable!$A$3:$A$308,0))/100*INDEX(gDP!Y$6:Y$271,MATCH(totalExpenditure!$A42,gDP!$B$6:$B$271))=0,"",INDEX([2]pivotTable!J$3:J$308,MATCH(totalExpenditure!$A42,[2]pivotTable!$A$3:$A$308,0))/100*INDEX(gDP!Y$6:Y$271,MATCH(totalExpenditure!$A42,gDP!$B$6:$B$271)))</f>
        <v/>
      </c>
      <c r="K42" s="77" t="str">
        <f>IF(INDEX([2]pivotTable!K$3:K$308,MATCH(totalExpenditure!$A42,[2]pivotTable!$A$3:$A$308,0))/100*INDEX(gDP!Z$6:Z$271,MATCH(totalExpenditure!$A42,gDP!$B$6:$B$271))=0,"",INDEX([2]pivotTable!K$3:K$308,MATCH(totalExpenditure!$A42,[2]pivotTable!$A$3:$A$308,0))/100*INDEX(gDP!Z$6:Z$271,MATCH(totalExpenditure!$A42,gDP!$B$6:$B$271)))</f>
        <v/>
      </c>
      <c r="L42" s="77" t="str">
        <f>IF(INDEX([2]pivotTable!L$3:L$308,MATCH(totalExpenditure!$A42,[2]pivotTable!$A$3:$A$308,0))/100*INDEX(gDP!AA$6:AA$271,MATCH(totalExpenditure!$A42,gDP!$B$6:$B$271))=0,"",INDEX([2]pivotTable!L$3:L$308,MATCH(totalExpenditure!$A42,[2]pivotTable!$A$3:$A$308,0))/100*INDEX(gDP!AA$6:AA$271,MATCH(totalExpenditure!$A42,gDP!$B$6:$B$271)))</f>
        <v/>
      </c>
      <c r="M42" s="77" t="str">
        <f>IF(INDEX([2]pivotTable!M$3:M$308,MATCH(totalExpenditure!$A42,[2]pivotTable!$A$3:$A$308,0))/100*INDEX(gDP!AB$6:AB$271,MATCH(totalExpenditure!$A42,gDP!$B$6:$B$271))=0,"",INDEX([2]pivotTable!M$3:M$308,MATCH(totalExpenditure!$A42,[2]pivotTable!$A$3:$A$308,0))/100*INDEX(gDP!AB$6:AB$271,MATCH(totalExpenditure!$A42,gDP!$B$6:$B$271)))</f>
        <v/>
      </c>
      <c r="N42" s="77" t="str">
        <f>IF(INDEX([2]pivotTable!N$3:N$308,MATCH(totalExpenditure!$A42,[2]pivotTable!$A$3:$A$308,0))/100*INDEX(gDP!AC$6:AC$271,MATCH(totalExpenditure!$A42,gDP!$B$6:$B$271))=0,"",INDEX([2]pivotTable!N$3:N$308,MATCH(totalExpenditure!$A42,[2]pivotTable!$A$3:$A$308,0))/100*INDEX(gDP!AC$6:AC$271,MATCH(totalExpenditure!$A42,gDP!$B$6:$B$271)))</f>
        <v/>
      </c>
      <c r="O42" s="77" t="str">
        <f>IF(INDEX([2]pivotTable!O$3:O$308,MATCH(totalExpenditure!$A42,[2]pivotTable!$A$3:$A$308,0))/100*INDEX(gDP!AD$6:AD$271,MATCH(totalExpenditure!$A42,gDP!$B$6:$B$271))=0,"",INDEX([2]pivotTable!O$3:O$308,MATCH(totalExpenditure!$A42,[2]pivotTable!$A$3:$A$308,0))/100*INDEX(gDP!AD$6:AD$271,MATCH(totalExpenditure!$A42,gDP!$B$6:$B$271)))</f>
        <v/>
      </c>
      <c r="P42" s="77" t="str">
        <f>IF(INDEX([2]pivotTable!P$3:P$308,MATCH(totalExpenditure!$A42,[2]pivotTable!$A$3:$A$308,0))/100*INDEX(gDP!AE$6:AE$271,MATCH(totalExpenditure!$A42,gDP!$B$6:$B$271))=0,"",INDEX([2]pivotTable!P$3:P$308,MATCH(totalExpenditure!$A42,[2]pivotTable!$A$3:$A$308,0))/100*INDEX(gDP!AE$6:AE$271,MATCH(totalExpenditure!$A42,gDP!$B$6:$B$271)))</f>
        <v/>
      </c>
      <c r="Q42" s="77" t="str">
        <f>IF(INDEX([2]pivotTable!Q$3:Q$308,MATCH(totalExpenditure!$A42,[2]pivotTable!$A$3:$A$308,0))/100*INDEX(gDP!AF$6:AF$271,MATCH(totalExpenditure!$A42,gDP!$B$6:$B$271))=0,"",INDEX([2]pivotTable!Q$3:Q$308,MATCH(totalExpenditure!$A42,[2]pivotTable!$A$3:$A$308,0))/100*INDEX(gDP!AF$6:AF$271,MATCH(totalExpenditure!$A42,gDP!$B$6:$B$271)))</f>
        <v/>
      </c>
      <c r="R42" s="77" t="str">
        <f>IF(INDEX([2]pivotTable!R$3:R$308,MATCH(totalExpenditure!$A42,[2]pivotTable!$A$3:$A$308,0))/100*INDEX(gDP!AG$6:AG$271,MATCH(totalExpenditure!$A42,gDP!$B$6:$B$271))=0,"",INDEX([2]pivotTable!R$3:R$308,MATCH(totalExpenditure!$A42,[2]pivotTable!$A$3:$A$308,0))/100*INDEX(gDP!AG$6:AG$271,MATCH(totalExpenditure!$A42,gDP!$B$6:$B$271)))</f>
        <v/>
      </c>
      <c r="S42" s="77" t="str">
        <f>IF(INDEX([2]pivotTable!S$3:S$308,MATCH(totalExpenditure!$A42,[2]pivotTable!$A$3:$A$308,0))/100*INDEX(gDP!AH$6:AH$271,MATCH(totalExpenditure!$A42,gDP!$B$6:$B$271))=0,"",INDEX([2]pivotTable!S$3:S$308,MATCH(totalExpenditure!$A42,[2]pivotTable!$A$3:$A$308,0))/100*INDEX(gDP!AH$6:AH$271,MATCH(totalExpenditure!$A42,gDP!$B$6:$B$271)))</f>
        <v/>
      </c>
      <c r="T42" s="77">
        <f>IF(INDEX([2]pivotTable!T$3:T$308,MATCH(totalExpenditure!$A42,[2]pivotTable!$A$3:$A$308,0))/100*INDEX(gDP!AI$6:AI$271,MATCH(totalExpenditure!$A42,gDP!$B$6:$B$271))=0,"",INDEX([2]pivotTable!T$3:T$308,MATCH(totalExpenditure!$A42,[2]pivotTable!$A$3:$A$308,0))/100*INDEX(gDP!AI$6:AI$271,MATCH(totalExpenditure!$A42,gDP!$B$6:$B$271)))</f>
        <v>14005740349.769646</v>
      </c>
      <c r="U42" s="77">
        <f>IF(INDEX([2]pivotTable!U$3:U$308,MATCH(totalExpenditure!$A42,[2]pivotTable!$A$3:$A$308,0))/100*INDEX(gDP!AJ$6:AJ$271,MATCH(totalExpenditure!$A42,gDP!$B$6:$B$271))=0,"",INDEX([2]pivotTable!U$3:U$308,MATCH(totalExpenditure!$A42,[2]pivotTable!$A$3:$A$308,0))/100*INDEX(gDP!AJ$6:AJ$271,MATCH(totalExpenditure!$A42,gDP!$B$6:$B$271)))</f>
        <v>13821547064.574598</v>
      </c>
      <c r="V42" s="77">
        <f>IF(INDEX([2]pivotTable!V$3:V$308,MATCH(totalExpenditure!$A42,[2]pivotTable!$A$3:$A$308,0))/100*INDEX(gDP!AK$6:AK$271,MATCH(totalExpenditure!$A42,gDP!$B$6:$B$271))=0,"",INDEX([2]pivotTable!V$3:V$308,MATCH(totalExpenditure!$A42,[2]pivotTable!$A$3:$A$308,0))/100*INDEX(gDP!AK$6:AK$271,MATCH(totalExpenditure!$A42,gDP!$B$6:$B$271)))</f>
        <v>14192016289.503632</v>
      </c>
      <c r="W42" s="77">
        <f>IF(INDEX([2]pivotTable!W$3:W$308,MATCH(totalExpenditure!$A42,[2]pivotTable!$A$3:$A$308,0))/100*INDEX(gDP!AL$6:AL$271,MATCH(totalExpenditure!$A42,gDP!$B$6:$B$271))=0,"",INDEX([2]pivotTable!W$3:W$308,MATCH(totalExpenditure!$A42,[2]pivotTable!$A$3:$A$308,0))/100*INDEX(gDP!AL$6:AL$271,MATCH(totalExpenditure!$A42,gDP!$B$6:$B$271)))</f>
        <v>12468478739.848412</v>
      </c>
      <c r="X42" s="77">
        <f>IF(INDEX([2]pivotTable!X$3:X$308,MATCH(totalExpenditure!$A42,[2]pivotTable!$A$3:$A$308,0))/100*INDEX(gDP!AM$6:AM$271,MATCH(totalExpenditure!$A42,gDP!$B$6:$B$271))=0,"",INDEX([2]pivotTable!X$3:X$308,MATCH(totalExpenditure!$A42,[2]pivotTable!$A$3:$A$308,0))/100*INDEX(gDP!AM$6:AM$271,MATCH(totalExpenditure!$A42,gDP!$B$6:$B$271)))</f>
        <v>13802977528.259111</v>
      </c>
      <c r="Y42" s="77">
        <f>IF(INDEX([2]pivotTable!Y$3:Y$308,MATCH(totalExpenditure!$A42,[2]pivotTable!$A$3:$A$308,0))/100*INDEX(gDP!AN$6:AN$271,MATCH(totalExpenditure!$A42,gDP!$B$6:$B$271))=0,"",INDEX([2]pivotTable!Y$3:Y$308,MATCH(totalExpenditure!$A42,[2]pivotTable!$A$3:$A$308,0))/100*INDEX(gDP!AN$6:AN$271,MATCH(totalExpenditure!$A42,gDP!$B$6:$B$271)))</f>
        <v>15736476962.875277</v>
      </c>
      <c r="Z42" s="77">
        <f>IF(INDEX([2]pivotTable!Z$3:Z$308,MATCH(totalExpenditure!$A42,[2]pivotTable!$A$3:$A$308,0))/100*INDEX(gDP!AO$6:AO$271,MATCH(totalExpenditure!$A42,gDP!$B$6:$B$271))=0,"",INDEX([2]pivotTable!Z$3:Z$308,MATCH(totalExpenditure!$A42,[2]pivotTable!$A$3:$A$308,0))/100*INDEX(gDP!AO$6:AO$271,MATCH(totalExpenditure!$A42,gDP!$B$6:$B$271)))</f>
        <v>14352387092.880281</v>
      </c>
      <c r="AA42" s="77">
        <f>IF(INDEX([2]pivotTable!AA$3:AA$308,MATCH(totalExpenditure!$A42,[2]pivotTable!$A$3:$A$308,0))/100*INDEX(gDP!AP$6:AP$271,MATCH(totalExpenditure!$A42,gDP!$B$6:$B$271))=0,"",INDEX([2]pivotTable!AA$3:AA$308,MATCH(totalExpenditure!$A42,[2]pivotTable!$A$3:$A$308,0))/100*INDEX(gDP!AP$6:AP$271,MATCH(totalExpenditure!$A42,gDP!$B$6:$B$271)))</f>
        <v>11673612674.705441</v>
      </c>
      <c r="AB42" s="77">
        <f>IF(INDEX([2]pivotTable!AB$3:AB$308,MATCH(totalExpenditure!$A42,[2]pivotTable!$A$3:$A$308,0))/100*INDEX(gDP!AQ$6:AQ$271,MATCH(totalExpenditure!$A42,gDP!$B$6:$B$271))=0,"",INDEX([2]pivotTable!AB$3:AB$308,MATCH(totalExpenditure!$A42,[2]pivotTable!$A$3:$A$308,0))/100*INDEX(gDP!AQ$6:AQ$271,MATCH(totalExpenditure!$A42,gDP!$B$6:$B$271)))</f>
        <v>11531442545.178629</v>
      </c>
      <c r="AC42" s="77">
        <f>IF(INDEX([2]pivotTable!AC$3:AC$308,MATCH(totalExpenditure!$A42,[2]pivotTable!$A$3:$A$308,0))/100*INDEX(gDP!AR$6:AR$271,MATCH(totalExpenditure!$A42,gDP!$B$6:$B$271))=0,"",INDEX([2]pivotTable!AC$3:AC$308,MATCH(totalExpenditure!$A42,[2]pivotTable!$A$3:$A$308,0))/100*INDEX(gDP!AR$6:AR$271,MATCH(totalExpenditure!$A42,gDP!$B$6:$B$271)))</f>
        <v>10395790151.977097</v>
      </c>
      <c r="AD42" s="77">
        <f>IF(INDEX([2]pivotTable!AD$3:AD$308,MATCH(totalExpenditure!$A42,[2]pivotTable!$A$3:$A$308,0))/100*INDEX(gDP!AS$6:AS$271,MATCH(totalExpenditure!$A42,gDP!$B$6:$B$271))=0,"",INDEX([2]pivotTable!AD$3:AD$308,MATCH(totalExpenditure!$A42,[2]pivotTable!$A$3:$A$308,0))/100*INDEX(gDP!AS$6:AS$271,MATCH(totalExpenditure!$A42,gDP!$B$6:$B$271)))</f>
        <v>9269972324.4907722</v>
      </c>
      <c r="AE42" s="77">
        <f>IF(INDEX([2]pivotTable!AE$3:AE$308,MATCH(totalExpenditure!$A42,[2]pivotTable!$A$3:$A$308,0))/100*INDEX(gDP!AT$6:AT$271,MATCH(totalExpenditure!$A42,gDP!$B$6:$B$271))=0,"",INDEX([2]pivotTable!AE$3:AE$308,MATCH(totalExpenditure!$A42,[2]pivotTable!$A$3:$A$308,0))/100*INDEX(gDP!AT$6:AT$271,MATCH(totalExpenditure!$A42,gDP!$B$6:$B$271)))</f>
        <v>8941379379.9478531</v>
      </c>
      <c r="AF42" s="77">
        <f>IF(INDEX([2]pivotTable!AF$3:AF$308,MATCH(totalExpenditure!$A42,[2]pivotTable!$A$3:$A$308,0))/100*INDEX(gDP!AU$6:AU$271,MATCH(totalExpenditure!$A42,gDP!$B$6:$B$271))=0,"",INDEX([2]pivotTable!AF$3:AF$308,MATCH(totalExpenditure!$A42,[2]pivotTable!$A$3:$A$308,0))/100*INDEX(gDP!AU$6:AU$271,MATCH(totalExpenditure!$A42,gDP!$B$6:$B$271)))</f>
        <v>9650204379.828043</v>
      </c>
      <c r="AG42" s="77">
        <f>IF(INDEX([2]pivotTable!AG$3:AG$308,MATCH(totalExpenditure!$A42,[2]pivotTable!$A$3:$A$308,0))/100*INDEX(gDP!AV$6:AV$271,MATCH(totalExpenditure!$A42,gDP!$B$6:$B$271))=0,"",INDEX([2]pivotTable!AG$3:AG$308,MATCH(totalExpenditure!$A42,[2]pivotTable!$A$3:$A$308,0))/100*INDEX(gDP!AV$6:AV$271,MATCH(totalExpenditure!$A42,gDP!$B$6:$B$271)))</f>
        <v>10970875121.185129</v>
      </c>
      <c r="AH42" s="77">
        <f>IF(INDEX([2]pivotTable!AH$3:AH$308,MATCH(totalExpenditure!$A42,[2]pivotTable!$A$3:$A$308,0))/100*INDEX(gDP!AW$6:AW$271,MATCH(totalExpenditure!$A42,gDP!$B$6:$B$271))=0,"",INDEX([2]pivotTable!AH$3:AH$308,MATCH(totalExpenditure!$A42,[2]pivotTable!$A$3:$A$308,0))/100*INDEX(gDP!AW$6:AW$271,MATCH(totalExpenditure!$A42,gDP!$B$6:$B$271)))</f>
        <v>11794256418.174522</v>
      </c>
      <c r="AI42" s="77">
        <f>IF(INDEX([2]pivotTable!AI$3:AI$308,MATCH(totalExpenditure!$A42,[2]pivotTable!$A$3:$A$308,0))/100*INDEX(gDP!AX$6:AX$271,MATCH(totalExpenditure!$A42,gDP!$B$6:$B$271))=0,"",INDEX([2]pivotTable!AI$3:AI$308,MATCH(totalExpenditure!$A42,[2]pivotTable!$A$3:$A$308,0))/100*INDEX(gDP!AX$6:AX$271,MATCH(totalExpenditure!$A42,gDP!$B$6:$B$271)))</f>
        <v>11544662298.425945</v>
      </c>
      <c r="AJ42" s="77">
        <f>IF(INDEX([2]pivotTable!AJ$3:AJ$308,MATCH(totalExpenditure!$A42,[2]pivotTable!$A$3:$A$308,0))/100*INDEX(gDP!AY$6:AY$271,MATCH(totalExpenditure!$A42,gDP!$B$6:$B$271))=0,"",INDEX([2]pivotTable!AJ$3:AJ$308,MATCH(totalExpenditure!$A42,[2]pivotTable!$A$3:$A$308,0))/100*INDEX(gDP!AY$6:AY$271,MATCH(totalExpenditure!$A42,gDP!$B$6:$B$271)))</f>
        <v>11217520673.791683</v>
      </c>
      <c r="AK42" s="77">
        <f>IF(INDEX([2]pivotTable!AK$3:AK$308,MATCH(totalExpenditure!$A42,[2]pivotTable!$A$3:$A$308,0))/100*INDEX(gDP!AZ$6:AZ$271,MATCH(totalExpenditure!$A42,gDP!$B$6:$B$271))=0,"",INDEX([2]pivotTable!AK$3:AK$308,MATCH(totalExpenditure!$A42,[2]pivotTable!$A$3:$A$308,0))/100*INDEX(gDP!AZ$6:AZ$271,MATCH(totalExpenditure!$A42,gDP!$B$6:$B$271)))</f>
        <v>11679629031.156286</v>
      </c>
      <c r="AL42" s="77">
        <f>IF(INDEX([2]pivotTable!AL$3:AL$308,MATCH(totalExpenditure!$A42,[2]pivotTable!$A$3:$A$308,0))/100*INDEX(gDP!BA$6:BA$271,MATCH(totalExpenditure!$A42,gDP!$B$6:$B$271))=0,"",INDEX([2]pivotTable!AL$3:AL$308,MATCH(totalExpenditure!$A42,[2]pivotTable!$A$3:$A$308,0))/100*INDEX(gDP!BA$6:BA$271,MATCH(totalExpenditure!$A42,gDP!$B$6:$B$271)))</f>
        <v>13614426420.459791</v>
      </c>
      <c r="AM42" s="77">
        <f>IF(INDEX([2]pivotTable!AM$3:AM$308,MATCH(totalExpenditure!$A42,[2]pivotTable!$A$3:$A$308,0))/100*INDEX(gDP!BB$6:BB$271,MATCH(totalExpenditure!$A42,gDP!$B$6:$B$271))=0,"",INDEX([2]pivotTable!AM$3:AM$308,MATCH(totalExpenditure!$A42,[2]pivotTable!$A$3:$A$308,0))/100*INDEX(gDP!BB$6:BB$271,MATCH(totalExpenditure!$A42,gDP!$B$6:$B$271)))</f>
        <v>13633637735.869867</v>
      </c>
      <c r="AN42" s="77">
        <f>IF(INDEX([2]pivotTable!AN$3:AN$308,MATCH(totalExpenditure!$A42,[2]pivotTable!$A$3:$A$308,0))/100*INDEX(gDP!BC$6:BC$271,MATCH(totalExpenditure!$A42,gDP!$B$6:$B$271))=0,"",INDEX([2]pivotTable!AN$3:AN$308,MATCH(totalExpenditure!$A42,[2]pivotTable!$A$3:$A$308,0))/100*INDEX(gDP!BC$6:BC$271,MATCH(totalExpenditure!$A42,gDP!$B$6:$B$271)))</f>
        <v>13893343870.632656</v>
      </c>
      <c r="AO42" s="77">
        <f>IF(INDEX([2]pivotTable!AO$3:AO$308,MATCH(totalExpenditure!$A42,[2]pivotTable!$A$3:$A$308,0))/100*INDEX(gDP!BD$6:BD$271,MATCH(totalExpenditure!$A42,gDP!$B$6:$B$271))=0,"",INDEX([2]pivotTable!AO$3:AO$308,MATCH(totalExpenditure!$A42,[2]pivotTable!$A$3:$A$308,0))/100*INDEX(gDP!BD$6:BD$271,MATCH(totalExpenditure!$A42,gDP!$B$6:$B$271)))</f>
        <v>16537015726.363346</v>
      </c>
      <c r="AP42" s="77">
        <f>IF(INDEX([2]pivotTable!AP$3:AP$308,MATCH(totalExpenditure!$A42,[2]pivotTable!$A$3:$A$308,0))/100*INDEX(gDP!BE$6:BE$271,MATCH(totalExpenditure!$A42,gDP!$B$6:$B$271))=0,"",INDEX([2]pivotTable!AP$3:AP$308,MATCH(totalExpenditure!$A42,[2]pivotTable!$A$3:$A$308,0))/100*INDEX(gDP!BE$6:BE$271,MATCH(totalExpenditure!$A42,gDP!$B$6:$B$271)))</f>
        <v>15513097007.210573</v>
      </c>
      <c r="AQ42" s="77">
        <f>IF(INDEX([2]pivotTable!AQ$3:AQ$308,MATCH(totalExpenditure!$A42,[2]pivotTable!$A$3:$A$308,0))/100*INDEX(gDP!BF$6:BF$271,MATCH(totalExpenditure!$A42,gDP!$B$6:$B$271))=0,"",INDEX([2]pivotTable!AQ$3:AQ$308,MATCH(totalExpenditure!$A42,[2]pivotTable!$A$3:$A$308,0))/100*INDEX(gDP!BF$6:BF$271,MATCH(totalExpenditure!$A42,gDP!$B$6:$B$271)))</f>
        <v>16667144521.954847</v>
      </c>
      <c r="AR42" s="77">
        <f>IF(INDEX([2]pivotTable!AR$3:AR$308,MATCH(totalExpenditure!$A42,[2]pivotTable!$A$3:$A$308,0))/100*INDEX(gDP!BG$6:BG$271,MATCH(totalExpenditure!$A42,gDP!$B$6:$B$271))=0,"",INDEX([2]pivotTable!AR$3:AR$308,MATCH(totalExpenditure!$A42,[2]pivotTable!$A$3:$A$308,0))/100*INDEX(gDP!BG$6:BG$271,MATCH(totalExpenditure!$A42,gDP!$B$6:$B$271)))</f>
        <v>16129139345.103598</v>
      </c>
      <c r="AS42" s="77">
        <f>IF(INDEX([2]pivotTable!AS$3:AS$308,MATCH(totalExpenditure!$A42,[2]pivotTable!$A$3:$A$308,0))/100*INDEX(gDP!BH$6:BH$271,MATCH(totalExpenditure!$A42,gDP!$B$6:$B$271))=0,"",INDEX([2]pivotTable!AS$3:AS$308,MATCH(totalExpenditure!$A42,[2]pivotTable!$A$3:$A$308,0))/100*INDEX(gDP!BH$6:BH$271,MATCH(totalExpenditure!$A42,gDP!$B$6:$B$271)))</f>
        <v>15270600100.351818</v>
      </c>
      <c r="AT42" s="77">
        <f>IF(INDEX([2]pivotTable!AT$3:AT$308,MATCH(totalExpenditure!$A42,[2]pivotTable!$A$3:$A$308,0))/100*INDEX(gDP!BI$6:BI$271,MATCH(totalExpenditure!$A42,gDP!$B$6:$B$271))=0,"",INDEX([2]pivotTable!AT$3:AT$308,MATCH(totalExpenditure!$A42,[2]pivotTable!$A$3:$A$308,0))/100*INDEX(gDP!BI$6:BI$271,MATCH(totalExpenditure!$A42,gDP!$B$6:$B$271)))</f>
        <v>15546437416.401314</v>
      </c>
      <c r="AU42" s="77">
        <f>IF(INDEX([2]pivotTable!AU$3:AU$308,MATCH(totalExpenditure!$A42,[2]pivotTable!$A$3:$A$308,0))/100*INDEX(gDP!BJ$6:BJ$271,MATCH(totalExpenditure!$A42,gDP!$B$6:$B$271))=0,"",INDEX([2]pivotTable!AU$3:AU$308,MATCH(totalExpenditure!$A42,[2]pivotTable!$A$3:$A$308,0))/100*INDEX(gDP!BJ$6:BJ$271,MATCH(totalExpenditure!$A42,gDP!$B$6:$B$271)))</f>
        <v>15920099077.680828</v>
      </c>
      <c r="AV42" s="77">
        <f>IF(INDEX([2]pivotTable!AV$3:AV$308,MATCH(totalExpenditure!$A42,[2]pivotTable!$A$3:$A$308,0))/100*INDEX(gDP!BK$6:BK$271,MATCH(totalExpenditure!$A42,gDP!$B$6:$B$271))=0,"",INDEX([2]pivotTable!AV$3:AV$308,MATCH(totalExpenditure!$A42,[2]pivotTable!$A$3:$A$308,0))/100*INDEX(gDP!BK$6:BK$271,MATCH(totalExpenditure!$A42,gDP!$B$6:$B$271)))</f>
        <v>16107625527.789619</v>
      </c>
      <c r="AW42" s="77">
        <f>IF(INDEX([2]pivotTable!AW$3:AW$308,MATCH(totalExpenditure!$A42,[2]pivotTable!$A$3:$A$308,0))/100*INDEX(gDP!BL$6:BL$271,MATCH(totalExpenditure!$A42,gDP!$B$6:$B$271))=0,"",INDEX([2]pivotTable!AW$3:AW$308,MATCH(totalExpenditure!$A42,[2]pivotTable!$A$3:$A$308,0))/100*INDEX(gDP!BL$6:BL$271,MATCH(totalExpenditure!$A42,gDP!$B$6:$B$271)))</f>
        <v>16952174149.078014</v>
      </c>
      <c r="AX42" s="77">
        <f>IF(INDEX([2]pivotTable!AX$3:AX$308,MATCH(totalExpenditure!$A42,[2]pivotTable!$A$3:$A$308,0))/100*INDEX(gDP!BM$6:BM$271,MATCH(totalExpenditure!$A42,gDP!$B$6:$B$271))=0,"",INDEX([2]pivotTable!AX$3:AX$308,MATCH(totalExpenditure!$A42,[2]pivotTable!$A$3:$A$308,0))/100*INDEX(gDP!BM$6:BM$271,MATCH(totalExpenditure!$A42,gDP!$B$6:$B$271)))</f>
        <v>19217784615.545738</v>
      </c>
      <c r="AY42" s="77">
        <f>IF(INDEX([2]pivotTable!AY$3:AY$308,MATCH(totalExpenditure!$A42,[2]pivotTable!$A$3:$A$308,0))/100*INDEX(gDP!BN$6:BN$271,MATCH(totalExpenditure!$A42,gDP!$B$6:$B$271))=0,"",INDEX([2]pivotTable!AY$3:AY$308,MATCH(totalExpenditure!$A42,[2]pivotTable!$A$3:$A$308,0))/100*INDEX(gDP!BN$6:BN$271,MATCH(totalExpenditure!$A42,gDP!$B$6:$B$271)))</f>
        <v>18789742984.839725</v>
      </c>
      <c r="AZ42" s="77" t="str">
        <f>IF(INDEX([2]pivotTable!AZ$3:AZ$308,MATCH(totalExpenditure!$A42,[2]pivotTable!$A$3:$A$308,0))/100*INDEX(gDP!BO$6:BO$271,MATCH(totalExpenditure!$A42,gDP!$B$6:$B$271))=0,"",INDEX([2]pivotTable!AZ$3:AZ$308,MATCH(totalExpenditure!$A42,[2]pivotTable!$A$3:$A$308,0))/100*INDEX(gDP!BO$6:BO$271,MATCH(totalExpenditure!$A42,gDP!$B$6:$B$271)))</f>
        <v/>
      </c>
      <c r="BA42" s="77" t="str">
        <f>IF(INDEX([2]pivotTable!B$310:B$615,MATCH(totalExpenditure!$A42,[2]pivotTable!$A$310:$A$615,0))/100*INDEX(gDP!Q$6:Q$271,MATCH(totalExpenditure!$A42,gDP!$B$6:$B$271))=0,"",INDEX([2]pivotTable!B$310:B$615,MATCH(totalExpenditure!$A42,[2]pivotTable!$A$310:$A$615,0))/100*INDEX(gDP!Q$6:Q$271,MATCH(totalExpenditure!$A42,gDP!$B$6:$B$271)))</f>
        <v/>
      </c>
      <c r="BB42" s="77" t="str">
        <f>IF(INDEX([2]pivotTable!C$310:C$615,MATCH(totalExpenditure!$A42,[2]pivotTable!$A$310:$A$615,0))/100*INDEX(gDP!R$6:R$271,MATCH(totalExpenditure!$A42,gDP!$B$6:$B$271))=0,"",INDEX([2]pivotTable!C$310:C$615,MATCH(totalExpenditure!$A42,[2]pivotTable!$A$310:$A$615,0))/100*INDEX(gDP!R$6:R$271,MATCH(totalExpenditure!$A42,gDP!$B$6:$B$271)))</f>
        <v/>
      </c>
      <c r="BC42" s="77" t="str">
        <f>IF(INDEX([2]pivotTable!D$310:D$615,MATCH(totalExpenditure!$A42,[2]pivotTable!$A$310:$A$615,0))/100*INDEX(gDP!S$6:S$271,MATCH(totalExpenditure!$A42,gDP!$B$6:$B$271))=0,"",INDEX([2]pivotTable!D$310:D$615,MATCH(totalExpenditure!$A42,[2]pivotTable!$A$310:$A$615,0))/100*INDEX(gDP!S$6:S$271,MATCH(totalExpenditure!$A42,gDP!$B$6:$B$271)))</f>
        <v/>
      </c>
      <c r="BD42" s="77" t="str">
        <f>IF(INDEX([2]pivotTable!E$310:E$615,MATCH(totalExpenditure!$A42,[2]pivotTable!$A$310:$A$615,0))/100*INDEX(gDP!T$6:T$271,MATCH(totalExpenditure!$A42,gDP!$B$6:$B$271))=0,"",INDEX([2]pivotTable!E$310:E$615,MATCH(totalExpenditure!$A42,[2]pivotTable!$A$310:$A$615,0))/100*INDEX(gDP!T$6:T$271,MATCH(totalExpenditure!$A42,gDP!$B$6:$B$271)))</f>
        <v/>
      </c>
      <c r="BE42" s="77" t="str">
        <f>IF(INDEX([2]pivotTable!F$310:F$615,MATCH(totalExpenditure!$A42,[2]pivotTable!$A$310:$A$615,0))/100*INDEX(gDP!U$6:U$271,MATCH(totalExpenditure!$A42,gDP!$B$6:$B$271))=0,"",INDEX([2]pivotTable!F$310:F$615,MATCH(totalExpenditure!$A42,[2]pivotTable!$A$310:$A$615,0))/100*INDEX(gDP!U$6:U$271,MATCH(totalExpenditure!$A42,gDP!$B$6:$B$271)))</f>
        <v/>
      </c>
      <c r="BF42" s="77" t="str">
        <f>IF(INDEX([2]pivotTable!G$310:G$615,MATCH(totalExpenditure!$A42,[2]pivotTable!$A$310:$A$615,0))/100*INDEX(gDP!V$6:V$271,MATCH(totalExpenditure!$A42,gDP!$B$6:$B$271))=0,"",INDEX([2]pivotTable!G$310:G$615,MATCH(totalExpenditure!$A42,[2]pivotTable!$A$310:$A$615,0))/100*INDEX(gDP!V$6:V$271,MATCH(totalExpenditure!$A42,gDP!$B$6:$B$271)))</f>
        <v/>
      </c>
      <c r="BG42" s="77" t="str">
        <f>IF(INDEX([2]pivotTable!H$310:H$615,MATCH(totalExpenditure!$A42,[2]pivotTable!$A$310:$A$615,0))/100*INDEX(gDP!W$6:W$271,MATCH(totalExpenditure!$A42,gDP!$B$6:$B$271))=0,"",INDEX([2]pivotTable!H$310:H$615,MATCH(totalExpenditure!$A42,[2]pivotTable!$A$310:$A$615,0))/100*INDEX(gDP!W$6:W$271,MATCH(totalExpenditure!$A42,gDP!$B$6:$B$271)))</f>
        <v/>
      </c>
      <c r="BH42" s="77" t="str">
        <f>IF(INDEX([2]pivotTable!I$310:I$615,MATCH(totalExpenditure!$A42,[2]pivotTable!$A$310:$A$615,0))/100*INDEX(gDP!X$6:X$271,MATCH(totalExpenditure!$A42,gDP!$B$6:$B$271))=0,"",INDEX([2]pivotTable!I$310:I$615,MATCH(totalExpenditure!$A42,[2]pivotTable!$A$310:$A$615,0))/100*INDEX(gDP!X$6:X$271,MATCH(totalExpenditure!$A42,gDP!$B$6:$B$271)))</f>
        <v/>
      </c>
      <c r="BI42" s="77" t="str">
        <f>IF(INDEX([2]pivotTable!J$310:J$615,MATCH(totalExpenditure!$A42,[2]pivotTable!$A$310:$A$615,0))/100*INDEX(gDP!Y$6:Y$271,MATCH(totalExpenditure!$A42,gDP!$B$6:$B$271))=0,"",INDEX([2]pivotTable!J$310:J$615,MATCH(totalExpenditure!$A42,[2]pivotTable!$A$310:$A$615,0))/100*INDEX(gDP!Y$6:Y$271,MATCH(totalExpenditure!$A42,gDP!$B$6:$B$271)))</f>
        <v/>
      </c>
      <c r="BJ42" s="77" t="str">
        <f>IF(INDEX([2]pivotTable!K$310:K$615,MATCH(totalExpenditure!$A42,[2]pivotTable!$A$310:$A$615,0))/100*INDEX(gDP!Z$6:Z$271,MATCH(totalExpenditure!$A42,gDP!$B$6:$B$271))=0,"",INDEX([2]pivotTable!K$310:K$615,MATCH(totalExpenditure!$A42,[2]pivotTable!$A$310:$A$615,0))/100*INDEX(gDP!Z$6:Z$271,MATCH(totalExpenditure!$A42,gDP!$B$6:$B$271)))</f>
        <v/>
      </c>
      <c r="BK42" s="77" t="str">
        <f>IF(INDEX([2]pivotTable!L$310:L$615,MATCH(totalExpenditure!$A42,[2]pivotTable!$A$310:$A$615,0))/100*INDEX(gDP!AA$6:AA$271,MATCH(totalExpenditure!$A42,gDP!$B$6:$B$271))=0,"",INDEX([2]pivotTable!L$310:L$615,MATCH(totalExpenditure!$A42,[2]pivotTable!$A$310:$A$615,0))/100*INDEX(gDP!AA$6:AA$271,MATCH(totalExpenditure!$A42,gDP!$B$6:$B$271)))</f>
        <v/>
      </c>
      <c r="BL42" s="77" t="str">
        <f>IF(INDEX([2]pivotTable!M$310:M$615,MATCH(totalExpenditure!$A42,[2]pivotTable!$A$310:$A$615,0))/100*INDEX(gDP!AB$6:AB$271,MATCH(totalExpenditure!$A42,gDP!$B$6:$B$271))=0,"",INDEX([2]pivotTable!M$310:M$615,MATCH(totalExpenditure!$A42,[2]pivotTable!$A$310:$A$615,0))/100*INDEX(gDP!AB$6:AB$271,MATCH(totalExpenditure!$A42,gDP!$B$6:$B$271)))</f>
        <v/>
      </c>
      <c r="BM42" s="77" t="str">
        <f>IF(INDEX([2]pivotTable!N$310:N$615,MATCH(totalExpenditure!$A42,[2]pivotTable!$A$310:$A$615,0))/100*INDEX(gDP!AC$6:AC$271,MATCH(totalExpenditure!$A42,gDP!$B$6:$B$271))=0,"",INDEX([2]pivotTable!N$310:N$615,MATCH(totalExpenditure!$A42,[2]pivotTable!$A$310:$A$615,0))/100*INDEX(gDP!AC$6:AC$271,MATCH(totalExpenditure!$A42,gDP!$B$6:$B$271)))</f>
        <v/>
      </c>
      <c r="BN42" s="77" t="str">
        <f>IF(INDEX([2]pivotTable!O$310:O$615,MATCH(totalExpenditure!$A42,[2]pivotTable!$A$310:$A$615,0))/100*INDEX(gDP!AD$6:AD$271,MATCH(totalExpenditure!$A42,gDP!$B$6:$B$271))=0,"",INDEX([2]pivotTable!O$310:O$615,MATCH(totalExpenditure!$A42,[2]pivotTable!$A$310:$A$615,0))/100*INDEX(gDP!AD$6:AD$271,MATCH(totalExpenditure!$A42,gDP!$B$6:$B$271)))</f>
        <v/>
      </c>
      <c r="BO42" s="77" t="str">
        <f>IF(INDEX([2]pivotTable!P$310:P$615,MATCH(totalExpenditure!$A42,[2]pivotTable!$A$310:$A$615,0))/100*INDEX(gDP!AE$6:AE$271,MATCH(totalExpenditure!$A42,gDP!$B$6:$B$271))=0,"",INDEX([2]pivotTable!P$310:P$615,MATCH(totalExpenditure!$A42,[2]pivotTable!$A$310:$A$615,0))/100*INDEX(gDP!AE$6:AE$271,MATCH(totalExpenditure!$A42,gDP!$B$6:$B$271)))</f>
        <v/>
      </c>
      <c r="BP42" s="77" t="str">
        <f>IF(INDEX([2]pivotTable!Q$310:Q$615,MATCH(totalExpenditure!$A42,[2]pivotTable!$A$310:$A$615,0))/100*INDEX(gDP!AF$6:AF$271,MATCH(totalExpenditure!$A42,gDP!$B$6:$B$271))=0,"",INDEX([2]pivotTable!Q$310:Q$615,MATCH(totalExpenditure!$A42,[2]pivotTable!$A$310:$A$615,0))/100*INDEX(gDP!AF$6:AF$271,MATCH(totalExpenditure!$A42,gDP!$B$6:$B$271)))</f>
        <v/>
      </c>
      <c r="BQ42" s="77" t="str">
        <f>IF(INDEX([2]pivotTable!R$310:R$615,MATCH(totalExpenditure!$A42,[2]pivotTable!$A$310:$A$615,0))/100*INDEX(gDP!AG$6:AG$271,MATCH(totalExpenditure!$A42,gDP!$B$6:$B$271))=0,"",INDEX([2]pivotTable!R$310:R$615,MATCH(totalExpenditure!$A42,[2]pivotTable!$A$310:$A$615,0))/100*INDEX(gDP!AG$6:AG$271,MATCH(totalExpenditure!$A42,gDP!$B$6:$B$271)))</f>
        <v/>
      </c>
      <c r="BR42" s="77" t="str">
        <f>IF(INDEX([2]pivotTable!S$310:S$615,MATCH(totalExpenditure!$A42,[2]pivotTable!$A$310:$A$615,0))/100*INDEX(gDP!AH$6:AH$271,MATCH(totalExpenditure!$A42,gDP!$B$6:$B$271))=0,"",INDEX([2]pivotTable!S$310:S$615,MATCH(totalExpenditure!$A42,[2]pivotTable!$A$310:$A$615,0))/100*INDEX(gDP!AH$6:AH$271,MATCH(totalExpenditure!$A42,gDP!$B$6:$B$271)))</f>
        <v/>
      </c>
      <c r="BS42" s="77">
        <f>IF(INDEX([2]pivotTable!T$310:T$615,MATCH(totalExpenditure!$A42,[2]pivotTable!$A$310:$A$615,0))/100*INDEX(gDP!AI$6:AI$271,MATCH(totalExpenditure!$A42,gDP!$B$6:$B$271))=0,"",INDEX([2]pivotTable!T$310:T$615,MATCH(totalExpenditure!$A42,[2]pivotTable!$A$310:$A$615,0))/100*INDEX(gDP!AI$6:AI$271,MATCH(totalExpenditure!$A42,gDP!$B$6:$B$271)))</f>
        <v>6963005638.7849083</v>
      </c>
      <c r="BT42" s="77">
        <f>IF(INDEX([2]pivotTable!U$310:U$615,MATCH(totalExpenditure!$A42,[2]pivotTable!$A$310:$A$615,0))/100*INDEX(gDP!AJ$6:AJ$271,MATCH(totalExpenditure!$A42,gDP!$B$6:$B$271))=0,"",INDEX([2]pivotTable!U$310:U$615,MATCH(totalExpenditure!$A42,[2]pivotTable!$A$310:$A$615,0))/100*INDEX(gDP!AJ$6:AJ$271,MATCH(totalExpenditure!$A42,gDP!$B$6:$B$271)))</f>
        <v>7663698275.1045923</v>
      </c>
      <c r="BU42" s="77">
        <f>IF(INDEX([2]pivotTable!V$310:V$615,MATCH(totalExpenditure!$A42,[2]pivotTable!$A$310:$A$615,0))/100*INDEX(gDP!AK$6:AK$271,MATCH(totalExpenditure!$A42,gDP!$B$6:$B$271))=0,"",INDEX([2]pivotTable!V$310:V$615,MATCH(totalExpenditure!$A42,[2]pivotTable!$A$310:$A$615,0))/100*INDEX(gDP!AK$6:AK$271,MATCH(totalExpenditure!$A42,gDP!$B$6:$B$271)))</f>
        <v>8341658489.6885242</v>
      </c>
      <c r="BV42" s="77">
        <f>IF(INDEX([2]pivotTable!W$310:W$615,MATCH(totalExpenditure!$A42,[2]pivotTable!$A$310:$A$615,0))/100*INDEX(gDP!AL$6:AL$271,MATCH(totalExpenditure!$A42,gDP!$B$6:$B$271))=0,"",INDEX([2]pivotTable!W$310:W$615,MATCH(totalExpenditure!$A42,[2]pivotTable!$A$310:$A$615,0))/100*INDEX(gDP!AL$6:AL$271,MATCH(totalExpenditure!$A42,gDP!$B$6:$B$271)))</f>
        <v>8139902059.4206848</v>
      </c>
      <c r="BW42" s="77">
        <f>IF(INDEX([2]pivotTable!X$310:X$615,MATCH(totalExpenditure!$A42,[2]pivotTable!$A$310:$A$615,0))/100*INDEX(gDP!AM$6:AM$271,MATCH(totalExpenditure!$A42,gDP!$B$6:$B$271))=0,"",INDEX([2]pivotTable!X$310:X$615,MATCH(totalExpenditure!$A42,[2]pivotTable!$A$310:$A$615,0))/100*INDEX(gDP!AM$6:AM$271,MATCH(totalExpenditure!$A42,gDP!$B$6:$B$271)))</f>
        <v>9161801678.1457844</v>
      </c>
      <c r="BX42" s="77">
        <f>IF(INDEX([2]pivotTable!Y$310:Y$615,MATCH(totalExpenditure!$A42,[2]pivotTable!$A$310:$A$615,0))/100*INDEX(gDP!AN$6:AN$271,MATCH(totalExpenditure!$A42,gDP!$B$6:$B$271))=0,"",INDEX([2]pivotTable!Y$310:Y$615,MATCH(totalExpenditure!$A42,[2]pivotTable!$A$310:$A$615,0))/100*INDEX(gDP!AN$6:AN$271,MATCH(totalExpenditure!$A42,gDP!$B$6:$B$271)))</f>
        <v>10973193577.251593</v>
      </c>
      <c r="BY42" s="77">
        <f>IF(INDEX([2]pivotTable!Z$310:Z$615,MATCH(totalExpenditure!$A42,[2]pivotTable!$A$310:$A$615,0))/100*INDEX(gDP!AO$6:AO$271,MATCH(totalExpenditure!$A42,gDP!$B$6:$B$271))=0,"",INDEX([2]pivotTable!Z$310:Z$615,MATCH(totalExpenditure!$A42,[2]pivotTable!$A$310:$A$615,0))/100*INDEX(gDP!AO$6:AO$271,MATCH(totalExpenditure!$A42,gDP!$B$6:$B$271)))</f>
        <v>10543222745.954706</v>
      </c>
      <c r="BZ42" s="77">
        <f>IF(INDEX([2]pivotTable!AA$310:AA$615,MATCH(totalExpenditure!$A42,[2]pivotTable!$A$310:$A$615,0))/100*INDEX(gDP!AP$6:AP$271,MATCH(totalExpenditure!$A42,gDP!$B$6:$B$271))=0,"",INDEX([2]pivotTable!AA$310:AA$615,MATCH(totalExpenditure!$A42,[2]pivotTable!$A$310:$A$615,0))/100*INDEX(gDP!AP$6:AP$271,MATCH(totalExpenditure!$A42,gDP!$B$6:$B$271)))</f>
        <v>9020518884.9996586</v>
      </c>
      <c r="CA42" s="77">
        <f>IF(INDEX([2]pivotTable!AB$310:AB$615,MATCH(totalExpenditure!$A42,[2]pivotTable!$A$310:$A$615,0))/100*INDEX(gDP!AQ$6:AQ$271,MATCH(totalExpenditure!$A42,gDP!$B$6:$B$271))=0,"",INDEX([2]pivotTable!AB$310:AB$615,MATCH(totalExpenditure!$A42,[2]pivotTable!$A$310:$A$615,0))/100*INDEX(gDP!AQ$6:AQ$271,MATCH(totalExpenditure!$A42,gDP!$B$6:$B$271)))</f>
        <v>9225154036.1429024</v>
      </c>
      <c r="CB42" s="77">
        <f>IF(INDEX([2]pivotTable!AC$310:AC$615,MATCH(totalExpenditure!$A42,[2]pivotTable!$A$310:$A$615,0))/100*INDEX(gDP!AR$6:AR$271,MATCH(totalExpenditure!$A42,gDP!$B$6:$B$271))=0,"",INDEX([2]pivotTable!AC$310:AC$615,MATCH(totalExpenditure!$A42,[2]pivotTable!$A$310:$A$615,0))/100*INDEX(gDP!AR$6:AR$271,MATCH(totalExpenditure!$A42,gDP!$B$6:$B$271)))</f>
        <v>8906421935.3614655</v>
      </c>
      <c r="CC42" s="77">
        <f>IF(INDEX([2]pivotTable!AD$310:AD$615,MATCH(totalExpenditure!$A42,[2]pivotTable!$A$310:$A$615,0))/100*INDEX(gDP!AS$6:AS$271,MATCH(totalExpenditure!$A42,gDP!$B$6:$B$271))=0,"",INDEX([2]pivotTable!AD$310:AD$615,MATCH(totalExpenditure!$A42,[2]pivotTable!$A$310:$A$615,0))/100*INDEX(gDP!AS$6:AS$271,MATCH(totalExpenditure!$A42,gDP!$B$6:$B$271)))</f>
        <v>8208951395.7839956</v>
      </c>
      <c r="CD42" s="77">
        <f>IF(INDEX([2]pivotTable!AE$310:AE$615,MATCH(totalExpenditure!$A42,[2]pivotTable!$A$310:$A$615,0))/100*INDEX(gDP!AT$6:AT$271,MATCH(totalExpenditure!$A42,gDP!$B$6:$B$271))=0,"",INDEX([2]pivotTable!AE$310:AE$615,MATCH(totalExpenditure!$A42,[2]pivotTable!$A$310:$A$615,0))/100*INDEX(gDP!AT$6:AT$271,MATCH(totalExpenditure!$A42,gDP!$B$6:$B$271)))</f>
        <v>8626138440.2702026</v>
      </c>
      <c r="CE42" s="77">
        <f>IF(INDEX([2]pivotTable!AF$310:AF$615,MATCH(totalExpenditure!$A42,[2]pivotTable!$A$310:$A$615,0))/100*INDEX(gDP!AU$6:AU$271,MATCH(totalExpenditure!$A42,gDP!$B$6:$B$271))=0,"",INDEX([2]pivotTable!AF$310:AF$615,MATCH(totalExpenditure!$A42,[2]pivotTable!$A$310:$A$615,0))/100*INDEX(gDP!AU$6:AU$271,MATCH(totalExpenditure!$A42,gDP!$B$6:$B$271)))</f>
        <v>9897645517.7723522</v>
      </c>
      <c r="CF42" s="77">
        <f>IF(INDEX([2]pivotTable!AG$310:AG$615,MATCH(totalExpenditure!$A42,[2]pivotTable!$A$310:$A$615,0))/100*INDEX(gDP!AV$6:AV$271,MATCH(totalExpenditure!$A42,gDP!$B$6:$B$271))=0,"",INDEX([2]pivotTable!AG$310:AG$615,MATCH(totalExpenditure!$A42,[2]pivotTable!$A$310:$A$615,0))/100*INDEX(gDP!AV$6:AV$271,MATCH(totalExpenditure!$A42,gDP!$B$6:$B$271)))</f>
        <v>11948477854.756081</v>
      </c>
      <c r="CG42" s="77">
        <f>IF(INDEX([2]pivotTable!AH$310:AH$615,MATCH(totalExpenditure!$A42,[2]pivotTable!$A$310:$A$615,0))/100*INDEX(gDP!AW$6:AW$271,MATCH(totalExpenditure!$A42,gDP!$B$6:$B$271))=0,"",INDEX([2]pivotTable!AH$310:AH$615,MATCH(totalExpenditure!$A42,[2]pivotTable!$A$310:$A$615,0))/100*INDEX(gDP!AW$6:AW$271,MATCH(totalExpenditure!$A42,gDP!$B$6:$B$271)))</f>
        <v>13086777669.481318</v>
      </c>
      <c r="CH42" s="77">
        <f>IF(INDEX([2]pivotTable!AI$310:AI$615,MATCH(totalExpenditure!$A42,[2]pivotTable!$A$310:$A$615,0))/100*INDEX(gDP!AX$6:AX$271,MATCH(totalExpenditure!$A42,gDP!$B$6:$B$271))=0,"",INDEX([2]pivotTable!AI$310:AI$615,MATCH(totalExpenditure!$A42,[2]pivotTable!$A$310:$A$615,0))/100*INDEX(gDP!AX$6:AX$271,MATCH(totalExpenditure!$A42,gDP!$B$6:$B$271)))</f>
        <v>13217801761.965935</v>
      </c>
      <c r="CI42" s="77">
        <f>IF(INDEX([2]pivotTable!AJ$310:AJ$615,MATCH(totalExpenditure!$A42,[2]pivotTable!$A$310:$A$615,0))/100*INDEX(gDP!AY$6:AY$271,MATCH(totalExpenditure!$A42,gDP!$B$6:$B$271))=0,"",INDEX([2]pivotTable!AJ$310:AJ$615,MATCH(totalExpenditure!$A42,[2]pivotTable!$A$310:$A$615,0))/100*INDEX(gDP!AY$6:AY$271,MATCH(totalExpenditure!$A42,gDP!$B$6:$B$271)))</f>
        <v>13337367100.334991</v>
      </c>
      <c r="CJ42" s="77">
        <f>IF(INDEX([2]pivotTable!AK$310:AK$615,MATCH(totalExpenditure!$A42,[2]pivotTable!$A$310:$A$615,0))/100*INDEX(gDP!AZ$6:AZ$271,MATCH(totalExpenditure!$A42,gDP!$B$6:$B$271))=0,"",INDEX([2]pivotTable!AK$310:AK$615,MATCH(totalExpenditure!$A42,[2]pivotTable!$A$310:$A$615,0))/100*INDEX(gDP!AZ$6:AZ$271,MATCH(totalExpenditure!$A42,gDP!$B$6:$B$271)))</f>
        <v>14427777038.487181</v>
      </c>
      <c r="CK42" s="77">
        <f>IF(INDEX([2]pivotTable!AL$310:AL$615,MATCH(totalExpenditure!$A42,[2]pivotTable!$A$310:$A$615,0))/100*INDEX(gDP!BA$6:BA$271,MATCH(totalExpenditure!$A42,gDP!$B$6:$B$271))=0,"",INDEX([2]pivotTable!AL$310:AL$615,MATCH(totalExpenditure!$A42,[2]pivotTable!$A$310:$A$615,0))/100*INDEX(gDP!BA$6:BA$271,MATCH(totalExpenditure!$A42,gDP!$B$6:$B$271)))</f>
        <v>16677672365.063242</v>
      </c>
      <c r="CL42" s="77">
        <f>IF(INDEX([2]pivotTable!AM$310:AM$615,MATCH(totalExpenditure!$A42,[2]pivotTable!$A$310:$A$615,0))/100*INDEX(gDP!BB$6:BB$271,MATCH(totalExpenditure!$A42,gDP!$B$6:$B$271))=0,"",INDEX([2]pivotTable!AM$310:AM$615,MATCH(totalExpenditure!$A42,[2]pivotTable!$A$310:$A$615,0))/100*INDEX(gDP!BB$6:BB$271,MATCH(totalExpenditure!$A42,gDP!$B$6:$B$271)))</f>
        <v>17125179107.251173</v>
      </c>
      <c r="CM42" s="77">
        <f>IF(INDEX([2]pivotTable!AN$310:AN$615,MATCH(totalExpenditure!$A42,[2]pivotTable!$A$310:$A$615,0))/100*INDEX(gDP!BC$6:BC$271,MATCH(totalExpenditure!$A42,gDP!$B$6:$B$271))=0,"",INDEX([2]pivotTable!AN$310:AN$615,MATCH(totalExpenditure!$A42,[2]pivotTable!$A$310:$A$615,0))/100*INDEX(gDP!BC$6:BC$271,MATCH(totalExpenditure!$A42,gDP!$B$6:$B$271)))</f>
        <v>18384726587.432007</v>
      </c>
      <c r="CN42" s="77">
        <f>IF(INDEX([2]pivotTable!AO$310:AO$615,MATCH(totalExpenditure!$A42,[2]pivotTable!$A$310:$A$615,0))/100*INDEX(gDP!BD$6:BD$271,MATCH(totalExpenditure!$A42,gDP!$B$6:$B$271))=0,"",INDEX([2]pivotTable!AO$310:AO$615,MATCH(totalExpenditure!$A42,[2]pivotTable!$A$310:$A$615,0))/100*INDEX(gDP!BD$6:BD$271,MATCH(totalExpenditure!$A42,gDP!$B$6:$B$271)))</f>
        <v>22765242428.500191</v>
      </c>
      <c r="CO42" s="77">
        <f>IF(INDEX([2]pivotTable!AP$310:AP$615,MATCH(totalExpenditure!$A42,[2]pivotTable!$A$310:$A$615,0))/100*INDEX(gDP!BE$6:BE$271,MATCH(totalExpenditure!$A42,gDP!$B$6:$B$271))=0,"",INDEX([2]pivotTable!AP$310:AP$615,MATCH(totalExpenditure!$A42,[2]pivotTable!$A$310:$A$615,0))/100*INDEX(gDP!BE$6:BE$271,MATCH(totalExpenditure!$A42,gDP!$B$6:$B$271)))</f>
        <v>21828163045.544079</v>
      </c>
      <c r="CP42" s="77">
        <f>IF(INDEX([2]pivotTable!AQ$310:AQ$615,MATCH(totalExpenditure!$A42,[2]pivotTable!$A$310:$A$615,0))/100*INDEX(gDP!BF$6:BF$271,MATCH(totalExpenditure!$A42,gDP!$B$6:$B$271))=0,"",INDEX([2]pivotTable!AQ$310:AQ$615,MATCH(totalExpenditure!$A42,[2]pivotTable!$A$310:$A$615,0))/100*INDEX(gDP!BF$6:BF$271,MATCH(totalExpenditure!$A42,gDP!$B$6:$B$271)))</f>
        <v>23023258958.293556</v>
      </c>
      <c r="CQ42" s="77">
        <f>IF(INDEX([2]pivotTable!AR$310:AR$615,MATCH(totalExpenditure!$A42,[2]pivotTable!$A$310:$A$615,0))/100*INDEX(gDP!BG$6:BG$271,MATCH(totalExpenditure!$A42,gDP!$B$6:$B$271))=0,"",INDEX([2]pivotTable!AR$310:AR$615,MATCH(totalExpenditure!$A42,[2]pivotTable!$A$310:$A$615,0))/100*INDEX(gDP!BG$6:BG$271,MATCH(totalExpenditure!$A42,gDP!$B$6:$B$271)))</f>
        <v>23830440113.486401</v>
      </c>
      <c r="CR42" s="77">
        <f>IF(INDEX([2]pivotTable!AS$310:AS$615,MATCH(totalExpenditure!$A42,[2]pivotTable!$A$310:$A$615,0))/100*INDEX(gDP!BH$6:BH$271,MATCH(totalExpenditure!$A42,gDP!$B$6:$B$271))=0,"",INDEX([2]pivotTable!AS$310:AS$615,MATCH(totalExpenditure!$A42,[2]pivotTable!$A$310:$A$615,0))/100*INDEX(gDP!BH$6:BH$271,MATCH(totalExpenditure!$A42,gDP!$B$6:$B$271)))</f>
        <v>23114135606.441616</v>
      </c>
      <c r="CS42" s="77">
        <f>IF(INDEX([2]pivotTable!AT$310:AT$615,MATCH(totalExpenditure!$A42,[2]pivotTable!$A$310:$A$615,0))/100*INDEX(gDP!BI$6:BI$271,MATCH(totalExpenditure!$A42,gDP!$B$6:$B$271))=0,"",INDEX([2]pivotTable!AT$310:AT$615,MATCH(totalExpenditure!$A42,[2]pivotTable!$A$310:$A$615,0))/100*INDEX(gDP!BI$6:BI$271,MATCH(totalExpenditure!$A42,gDP!$B$6:$B$271)))</f>
        <v>22700550209.789532</v>
      </c>
      <c r="CT42" s="77">
        <f>IF(INDEX([2]pivotTable!AU$310:AU$615,MATCH(totalExpenditure!$A42,[2]pivotTable!$A$310:$A$615,0))/100*INDEX(gDP!BJ$6:BJ$271,MATCH(totalExpenditure!$A42,gDP!$B$6:$B$271))=0,"",INDEX([2]pivotTable!AU$310:AU$615,MATCH(totalExpenditure!$A42,[2]pivotTable!$A$310:$A$615,0))/100*INDEX(gDP!BJ$6:BJ$271,MATCH(totalExpenditure!$A42,gDP!$B$6:$B$271)))</f>
        <v>23150187741.780418</v>
      </c>
      <c r="CU42" s="77">
        <f>IF(INDEX([2]pivotTable!AV$310:AV$615,MATCH(totalExpenditure!$A42,[2]pivotTable!$A$310:$A$615,0))/100*INDEX(gDP!BK$6:BK$271,MATCH(totalExpenditure!$A42,gDP!$B$6:$B$271))=0,"",INDEX([2]pivotTable!AV$310:AV$615,MATCH(totalExpenditure!$A42,[2]pivotTable!$A$310:$A$615,0))/100*INDEX(gDP!BK$6:BK$271,MATCH(totalExpenditure!$A42,gDP!$B$6:$B$271)))</f>
        <v>24016324548.190834</v>
      </c>
      <c r="CV42" s="77">
        <f>IF(INDEX([2]pivotTable!AW$310:AW$615,MATCH(totalExpenditure!$A42,[2]pivotTable!$A$310:$A$615,0))/100*INDEX(gDP!BL$6:BL$271,MATCH(totalExpenditure!$A42,gDP!$B$6:$B$271))=0,"",INDEX([2]pivotTable!AW$310:AW$615,MATCH(totalExpenditure!$A42,[2]pivotTable!$A$310:$A$615,0))/100*INDEX(gDP!BL$6:BL$271,MATCH(totalExpenditure!$A42,gDP!$B$6:$B$271)))</f>
        <v>24093728365.072582</v>
      </c>
      <c r="CW42" s="77">
        <f>IF(INDEX([2]pivotTable!AX$310:AX$615,MATCH(totalExpenditure!$A42,[2]pivotTable!$A$310:$A$615,0))/100*INDEX(gDP!BM$6:BM$271,MATCH(totalExpenditure!$A42,gDP!$B$6:$B$271))=0,"",INDEX([2]pivotTable!AX$310:AX$615,MATCH(totalExpenditure!$A42,[2]pivotTable!$A$310:$A$615,0))/100*INDEX(gDP!BM$6:BM$271,MATCH(totalExpenditure!$A42,gDP!$B$6:$B$271)))</f>
        <v>25673179447.794697</v>
      </c>
      <c r="CX42" s="77">
        <f>IF(INDEX([2]pivotTable!AY$310:AY$615,MATCH(totalExpenditure!$A42,[2]pivotTable!$A$310:$A$615,0))/100*INDEX(gDP!BN$6:BN$271,MATCH(totalExpenditure!$A42,gDP!$B$6:$B$271))=0,"",INDEX([2]pivotTable!AY$310:AY$615,MATCH(totalExpenditure!$A42,[2]pivotTable!$A$310:$A$615,0))/100*INDEX(gDP!BN$6:BN$271,MATCH(totalExpenditure!$A42,gDP!$B$6:$B$271)))</f>
        <v>27005171735.786968</v>
      </c>
      <c r="CY42" s="77" t="str">
        <f>IF(INDEX([2]pivotTable!AZ$310:AZ$615,MATCH(totalExpenditure!$A42,[2]pivotTable!$A$310:$A$615,0))/100*INDEX(gDP!BO$6:BO$271,MATCH(totalExpenditure!$A42,gDP!$B$6:$B$271))=0,"",INDEX([2]pivotTable!AZ$310:AZ$615,MATCH(totalExpenditure!$A42,[2]pivotTable!$A$310:$A$615,0))/100*INDEX(gDP!BO$6:BO$271,MATCH(totalExpenditure!$A42,gDP!$B$6:$B$271)))</f>
        <v/>
      </c>
      <c r="CZ42" s="77" t="str">
        <f>IF(B42="","",IF(BA42="","",B42-B42+INDEX(gDP!Q$6:Q$271,MATCH(totalExpenditure!$A42,gDP!$B$6:$B$271))))</f>
        <v/>
      </c>
      <c r="DA42" s="77" t="str">
        <f>IF(C42="","",IF(BB42="","",C42-C42+INDEX(gDP!R$6:R$271,MATCH(totalExpenditure!$A42,gDP!$B$6:$B$271))))</f>
        <v/>
      </c>
      <c r="DB42" s="77" t="str">
        <f>IF(D42="","",IF(BC42="","",D42-D42+INDEX(gDP!S$6:S$271,MATCH(totalExpenditure!$A42,gDP!$B$6:$B$271))))</f>
        <v/>
      </c>
      <c r="DC42" s="77" t="str">
        <f>IF(E42="","",IF(BD42="","",E42-E42+INDEX(gDP!T$6:T$271,MATCH(totalExpenditure!$A42,gDP!$B$6:$B$271))))</f>
        <v/>
      </c>
      <c r="DD42" s="77" t="str">
        <f>IF(F42="","",IF(BE42="","",F42-F42+INDEX(gDP!U$6:U$271,MATCH(totalExpenditure!$A42,gDP!$B$6:$B$271))))</f>
        <v/>
      </c>
      <c r="DE42" s="77" t="str">
        <f>IF(G42="","",IF(BF42="","",G42-G42+INDEX(gDP!V$6:V$271,MATCH(totalExpenditure!$A42,gDP!$B$6:$B$271))))</f>
        <v/>
      </c>
      <c r="DF42" s="77" t="str">
        <f>IF(H42="","",IF(BG42="","",H42-H42+INDEX(gDP!W$6:W$271,MATCH(totalExpenditure!$A42,gDP!$B$6:$B$271))))</f>
        <v/>
      </c>
      <c r="DG42" s="77" t="str">
        <f>IF(I42="","",IF(BH42="","",I42-I42+INDEX(gDP!X$6:X$271,MATCH(totalExpenditure!$A42,gDP!$B$6:$B$271))))</f>
        <v/>
      </c>
      <c r="DH42" s="77" t="str">
        <f>IF(J42="","",IF(BI42="","",J42-J42+INDEX(gDP!Y$6:Y$271,MATCH(totalExpenditure!$A42,gDP!$B$6:$B$271))))</f>
        <v/>
      </c>
      <c r="DI42" s="77" t="str">
        <f>IF(K42="","",IF(BJ42="","",K42-K42+INDEX(gDP!Z$6:Z$271,MATCH(totalExpenditure!$A42,gDP!$B$6:$B$271))))</f>
        <v/>
      </c>
      <c r="DJ42" s="77" t="str">
        <f>IF(L42="","",IF(BK42="","",L42-L42+INDEX(gDP!AA$6:AA$271,MATCH(totalExpenditure!$A42,gDP!$B$6:$B$271))))</f>
        <v/>
      </c>
      <c r="DK42" s="77" t="str">
        <f>IF(M42="","",IF(BL42="","",M42-M42+INDEX(gDP!AB$6:AB$271,MATCH(totalExpenditure!$A42,gDP!$B$6:$B$271))))</f>
        <v/>
      </c>
      <c r="DL42" s="77" t="str">
        <f>IF(N42="","",IF(BM42="","",N42-N42+INDEX(gDP!AC$6:AC$271,MATCH(totalExpenditure!$A42,gDP!$B$6:$B$271))))</f>
        <v/>
      </c>
      <c r="DM42" s="77" t="str">
        <f>IF(O42="","",IF(BN42="","",O42-O42+INDEX(gDP!AD$6:AD$271,MATCH(totalExpenditure!$A42,gDP!$B$6:$B$271))))</f>
        <v/>
      </c>
      <c r="DN42" s="77" t="str">
        <f>IF(P42="","",IF(BO42="","",P42-P42+INDEX(gDP!AE$6:AE$271,MATCH(totalExpenditure!$A42,gDP!$B$6:$B$271))))</f>
        <v/>
      </c>
      <c r="DO42" s="77" t="str">
        <f>IF(Q42="","",IF(BP42="","",Q42-Q42+INDEX(gDP!AF$6:AF$271,MATCH(totalExpenditure!$A42,gDP!$B$6:$B$271))))</f>
        <v/>
      </c>
      <c r="DP42" s="77" t="str">
        <f>IF(R42="","",IF(BQ42="","",R42-R42+INDEX(gDP!AG$6:AG$271,MATCH(totalExpenditure!$A42,gDP!$B$6:$B$271))))</f>
        <v/>
      </c>
      <c r="DQ42" s="77" t="str">
        <f>IF(S42="","",IF(BR42="","",S42-S42+INDEX(gDP!AH$6:AH$271,MATCH(totalExpenditure!$A42,gDP!$B$6:$B$271))))</f>
        <v/>
      </c>
      <c r="DR42" s="77">
        <f>IF(T42="","",IF(BS42="","",T42-T42+INDEX(gDP!AI$6:AI$271,MATCH(totalExpenditure!$A42,gDP!$B$6:$B$271))))</f>
        <v>265763573999.42401</v>
      </c>
      <c r="DS42" s="77">
        <f>IF(U42="","",IF(BT42="","",U42-U42+INDEX(gDP!AJ$6:AJ$271,MATCH(totalExpenditure!$A42,gDP!$B$6:$B$271))))</f>
        <v>268901693863.319</v>
      </c>
      <c r="DT42" s="77">
        <f>IF(V42="","",IF(BU42="","",V42-V42+INDEX(gDP!AK$6:AK$271,MATCH(totalExpenditure!$A42,gDP!$B$6:$B$271))))</f>
        <v>279921425828.474</v>
      </c>
      <c r="DU42" s="77">
        <f>IF(W42="","",IF(BV42="","",W42-W42+INDEX(gDP!AL$6:AL$271,MATCH(totalExpenditure!$A42,gDP!$B$6:$B$271))))</f>
        <v>272237527070.92599</v>
      </c>
      <c r="DV42" s="77">
        <f>IF(X42="","",IF(BW42="","",X42-X42+INDEX(gDP!AM$6:AM$271,MATCH(totalExpenditure!$A42,gDP!$B$6:$B$271))))</f>
        <v>301375055202.164</v>
      </c>
      <c r="DW42" s="77">
        <f>IF(Y42="","",IF(BX42="","",Y42-Y42+INDEX(gDP!AN$6:AN$271,MATCH(totalExpenditure!$A42,gDP!$B$6:$B$271))))</f>
        <v>352835806342.495</v>
      </c>
      <c r="DX42" s="77">
        <f>IF(Z42="","",IF(BY42="","",Z42-Z42+INDEX(gDP!AO$6:AO$271,MATCH(totalExpenditure!$A42,gDP!$B$6:$B$271))))</f>
        <v>340103959546.92603</v>
      </c>
      <c r="DY42" s="77">
        <f>IF(AA42="","",IF(BZ42="","",AA42-AA42+INDEX(gDP!AP$6:AP$271,MATCH(totalExpenditure!$A42,gDP!$B$6:$B$271))))</f>
        <v>294788198856.198</v>
      </c>
      <c r="DZ42" s="77">
        <f>IF(AB42="","",IF(CA42="","",AB42-AB42+INDEX(gDP!AQ$6:AQ$271,MATCH(totalExpenditure!$A42,gDP!$B$6:$B$271))))</f>
        <v>303459014346.80603</v>
      </c>
      <c r="EA42" s="77">
        <f>IF(AC42="","",IF(CB42="","",AC42-AC42+INDEX(gDP!AR$6:AR$271,MATCH(totalExpenditure!$A42,gDP!$B$6:$B$271))))</f>
        <v>297873643323.12598</v>
      </c>
      <c r="EB42" s="77">
        <f>IF(AD42="","",IF(CC42="","",AD42-AD42+INDEX(gDP!AS$6:AS$271,MATCH(totalExpenditure!$A42,gDP!$B$6:$B$271))))</f>
        <v>279216033870.20398</v>
      </c>
      <c r="EC42" s="77">
        <f>IF(AE42="","",IF(CD42="","",AE42-AE42+INDEX(gDP!AT$6:AT$271,MATCH(totalExpenditure!$A42,gDP!$B$6:$B$271))))</f>
        <v>286582672434.22601</v>
      </c>
      <c r="ED42" s="77">
        <f>IF(AF42="","",IF(CE42="","",AF42-AF42+INDEX(gDP!AU$6:AU$271,MATCH(totalExpenditure!$A42,gDP!$B$6:$B$271))))</f>
        <v>309301422430.38599</v>
      </c>
      <c r="EE42" s="77">
        <f>IF(AG42="","",IF(CF42="","",AG42-AG42+INDEX(gDP!AV$6:AV$271,MATCH(totalExpenditure!$A42,gDP!$B$6:$B$271))))</f>
        <v>362075086507.76001</v>
      </c>
      <c r="EF42" s="77">
        <f>IF(AH42="","",IF(CG42="","",AH42-AH42+INDEX(gDP!AW$6:AW$271,MATCH(totalExpenditure!$A42,gDP!$B$6:$B$271))))</f>
        <v>403912891033.37402</v>
      </c>
      <c r="EG42" s="77">
        <f>IF(AI42="","",IF(CH42="","",AI42-AI42+INDEX(gDP!AX$6:AX$271,MATCH(totalExpenditure!$A42,gDP!$B$6:$B$271))))</f>
        <v>418284865884.99799</v>
      </c>
      <c r="EH42" s="77">
        <f>IF(AJ42="","",IF(CI42="","",AJ42-AJ42+INDEX(gDP!AY$6:AY$271,MATCH(totalExpenditure!$A42,gDP!$B$6:$B$271))))</f>
        <v>441634672196.52301</v>
      </c>
      <c r="EI42" s="77">
        <f>IF(AK42="","",IF(CJ42="","",AK42-AK42+INDEX(gDP!AZ$6:AZ$271,MATCH(totalExpenditure!$A42,gDP!$B$6:$B$271))))</f>
        <v>490740715594.802</v>
      </c>
      <c r="EJ42" s="77">
        <f>IF(AL42="","",IF(CK42="","",AL42-AL42+INDEX(gDP!BA$6:BA$271,MATCH(totalExpenditure!$A42,gDP!$B$6:$B$271))))</f>
        <v>567267767519.15796</v>
      </c>
      <c r="EK42" s="77">
        <f>IF(AM42="","",IF(CL42="","",AM42-AM42+INDEX(gDP!BB$6:BB$271,MATCH(totalExpenditure!$A42,gDP!$B$6:$B$271))))</f>
        <v>554212916092.271</v>
      </c>
      <c r="EL42" s="77">
        <f>IF(AN42="","",IF(CM42="","",AN42-AN42+INDEX(gDP!BC$6:BC$271,MATCH(totalExpenditure!$A42,gDP!$B$6:$B$271))))</f>
        <v>598851028906.57996</v>
      </c>
      <c r="EM42" s="77">
        <f>IF(AO42="","",IF(CN42="","",AO42-AO42+INDEX(gDP!BD$6:BD$271,MATCH(totalExpenditure!$A42,gDP!$B$6:$B$271))))</f>
        <v>715888126682.396</v>
      </c>
      <c r="EN42" s="77">
        <f>IF(AP42="","",IF(CO42="","",AP42-AP42+INDEX(gDP!BE$6:BE$271,MATCH(totalExpenditure!$A42,gDP!$B$6:$B$271))))</f>
        <v>686420221557.98999</v>
      </c>
      <c r="EO42" s="77">
        <f>IF(AQ42="","",IF(CP42="","",AQ42-AQ42+INDEX(gDP!BF$6:BF$271,MATCH(totalExpenditure!$A42,gDP!$B$6:$B$271))))</f>
        <v>706234937370.96802</v>
      </c>
      <c r="EP42" s="77">
        <f>IF(AR42="","",IF(CQ42="","",AR42-AR42+INDEX(gDP!BG$6:BG$271,MATCH(totalExpenditure!$A42,gDP!$B$6:$B$271))))</f>
        <v>726537808338</v>
      </c>
      <c r="EQ42" s="77">
        <f>IF(AS42="","",IF(CR42="","",AS42-AS42+INDEX(gDP!BH$6:BH$271,MATCH(totalExpenditure!$A42,gDP!$B$6:$B$271))))</f>
        <v>694118186379.62805</v>
      </c>
      <c r="ER42" s="77">
        <f>IF(AT42="","",IF(CS42="","",AT42-AT42+INDEX(gDP!BI$6:BI$271,MATCH(totalExpenditure!$A42,gDP!$B$6:$B$271))))</f>
        <v>687895460902.71301</v>
      </c>
      <c r="ES42" s="77">
        <f>IF(AU42="","",IF(CT42="","",AU42-AU42+INDEX(gDP!BJ$6:BJ$271,MATCH(totalExpenditure!$A42,gDP!$B$6:$B$271))))</f>
        <v>695200833086.49902</v>
      </c>
      <c r="ET42" s="77">
        <f>IF(AV42="","",IF(CU42="","",AV42-AV42+INDEX(gDP!BK$6:BK$271,MATCH(totalExpenditure!$A42,gDP!$B$6:$B$271))))</f>
        <v>725568717468.00098</v>
      </c>
      <c r="EU42" s="77">
        <f>IF(AW42="","",IF(CV42="","",AW42-AW42+INDEX(gDP!BL$6:BL$271,MATCH(totalExpenditure!$A42,gDP!$B$6:$B$271))))</f>
        <v>721369112726.724</v>
      </c>
      <c r="EV42" s="77">
        <f>IF(AX42="","",IF(CW42="","",AX42-AX42+INDEX(gDP!BM$6:BM$271,MATCH(totalExpenditure!$A42,gDP!$B$6:$B$271))))</f>
        <v>741999406005.62695</v>
      </c>
      <c r="EW42" s="77">
        <f>IF(AY42="","",IF(CX42="","",AY42-AY42+INDEX(gDP!BN$6:BN$271,MATCH(totalExpenditure!$A42,gDP!$B$6:$B$271))))</f>
        <v>813408787222.49902</v>
      </c>
      <c r="EX42" s="77" t="str">
        <f>IF(AZ42="","",IF(CY42="","",AZ42-AZ42+INDEX(gDP!BO$6:BO$271,MATCH(totalExpenditure!$A42,gDP!$B$6:$B$271))))</f>
        <v/>
      </c>
    </row>
    <row r="43" spans="1:154" x14ac:dyDescent="0.35">
      <c r="A43" t="s">
        <v>295</v>
      </c>
      <c r="B43" s="77" t="e">
        <f>IF(INDEX([2]pivotTable!B$3:B$308,MATCH(totalExpenditure!$A43,[2]pivotTable!$A$3:$A$308,0))/100*INDEX(gDP!Q$6:Q$271,MATCH(totalExpenditure!$A43,gDP!$B$6:$B$271))=0,"",INDEX([2]pivotTable!B$3:B$308,MATCH(totalExpenditure!$A43,[2]pivotTable!$A$3:$A$308,0))/100*INDEX(gDP!Q$6:Q$271,MATCH(totalExpenditure!$A43,gDP!$B$6:$B$271)))</f>
        <v>#N/A</v>
      </c>
      <c r="C43" s="77" t="e">
        <f>IF(INDEX([2]pivotTable!C$3:C$308,MATCH(totalExpenditure!$A43,[2]pivotTable!$A$3:$A$308,0))/100*INDEX(gDP!R$6:R$271,MATCH(totalExpenditure!$A43,gDP!$B$6:$B$271))=0,"",INDEX([2]pivotTable!C$3:C$308,MATCH(totalExpenditure!$A43,[2]pivotTable!$A$3:$A$308,0))/100*INDEX(gDP!R$6:R$271,MATCH(totalExpenditure!$A43,gDP!$B$6:$B$271)))</f>
        <v>#N/A</v>
      </c>
      <c r="D43" s="77" t="e">
        <f>IF(INDEX([2]pivotTable!D$3:D$308,MATCH(totalExpenditure!$A43,[2]pivotTable!$A$3:$A$308,0))/100*INDEX(gDP!S$6:S$271,MATCH(totalExpenditure!$A43,gDP!$B$6:$B$271))=0,"",INDEX([2]pivotTable!D$3:D$308,MATCH(totalExpenditure!$A43,[2]pivotTable!$A$3:$A$308,0))/100*INDEX(gDP!S$6:S$271,MATCH(totalExpenditure!$A43,gDP!$B$6:$B$271)))</f>
        <v>#N/A</v>
      </c>
      <c r="E43" s="77" t="e">
        <f>IF(INDEX([2]pivotTable!E$3:E$308,MATCH(totalExpenditure!$A43,[2]pivotTable!$A$3:$A$308,0))/100*INDEX(gDP!T$6:T$271,MATCH(totalExpenditure!$A43,gDP!$B$6:$B$271))=0,"",INDEX([2]pivotTable!E$3:E$308,MATCH(totalExpenditure!$A43,[2]pivotTable!$A$3:$A$308,0))/100*INDEX(gDP!T$6:T$271,MATCH(totalExpenditure!$A43,gDP!$B$6:$B$271)))</f>
        <v>#N/A</v>
      </c>
      <c r="F43" s="77" t="e">
        <f>IF(INDEX([2]pivotTable!F$3:F$308,MATCH(totalExpenditure!$A43,[2]pivotTable!$A$3:$A$308,0))/100*INDEX(gDP!U$6:U$271,MATCH(totalExpenditure!$A43,gDP!$B$6:$B$271))=0,"",INDEX([2]pivotTable!F$3:F$308,MATCH(totalExpenditure!$A43,[2]pivotTable!$A$3:$A$308,0))/100*INDEX(gDP!U$6:U$271,MATCH(totalExpenditure!$A43,gDP!$B$6:$B$271)))</f>
        <v>#N/A</v>
      </c>
      <c r="G43" s="77" t="e">
        <f>IF(INDEX([2]pivotTable!G$3:G$308,MATCH(totalExpenditure!$A43,[2]pivotTable!$A$3:$A$308,0))/100*INDEX(gDP!V$6:V$271,MATCH(totalExpenditure!$A43,gDP!$B$6:$B$271))=0,"",INDEX([2]pivotTable!G$3:G$308,MATCH(totalExpenditure!$A43,[2]pivotTable!$A$3:$A$308,0))/100*INDEX(gDP!V$6:V$271,MATCH(totalExpenditure!$A43,gDP!$B$6:$B$271)))</f>
        <v>#N/A</v>
      </c>
      <c r="H43" s="77" t="e">
        <f>IF(INDEX([2]pivotTable!H$3:H$308,MATCH(totalExpenditure!$A43,[2]pivotTable!$A$3:$A$308,0))/100*INDEX(gDP!W$6:W$271,MATCH(totalExpenditure!$A43,gDP!$B$6:$B$271))=0,"",INDEX([2]pivotTable!H$3:H$308,MATCH(totalExpenditure!$A43,[2]pivotTable!$A$3:$A$308,0))/100*INDEX(gDP!W$6:W$271,MATCH(totalExpenditure!$A43,gDP!$B$6:$B$271)))</f>
        <v>#N/A</v>
      </c>
      <c r="I43" s="77" t="e">
        <f>IF(INDEX([2]pivotTable!I$3:I$308,MATCH(totalExpenditure!$A43,[2]pivotTable!$A$3:$A$308,0))/100*INDEX(gDP!X$6:X$271,MATCH(totalExpenditure!$A43,gDP!$B$6:$B$271))=0,"",INDEX([2]pivotTable!I$3:I$308,MATCH(totalExpenditure!$A43,[2]pivotTable!$A$3:$A$308,0))/100*INDEX(gDP!X$6:X$271,MATCH(totalExpenditure!$A43,gDP!$B$6:$B$271)))</f>
        <v>#N/A</v>
      </c>
      <c r="J43" s="77" t="e">
        <f>IF(INDEX([2]pivotTable!J$3:J$308,MATCH(totalExpenditure!$A43,[2]pivotTable!$A$3:$A$308,0))/100*INDEX(gDP!Y$6:Y$271,MATCH(totalExpenditure!$A43,gDP!$B$6:$B$271))=0,"",INDEX([2]pivotTable!J$3:J$308,MATCH(totalExpenditure!$A43,[2]pivotTable!$A$3:$A$308,0))/100*INDEX(gDP!Y$6:Y$271,MATCH(totalExpenditure!$A43,gDP!$B$6:$B$271)))</f>
        <v>#N/A</v>
      </c>
      <c r="K43" s="77" t="e">
        <f>IF(INDEX([2]pivotTable!K$3:K$308,MATCH(totalExpenditure!$A43,[2]pivotTable!$A$3:$A$308,0))/100*INDEX(gDP!Z$6:Z$271,MATCH(totalExpenditure!$A43,gDP!$B$6:$B$271))=0,"",INDEX([2]pivotTable!K$3:K$308,MATCH(totalExpenditure!$A43,[2]pivotTable!$A$3:$A$308,0))/100*INDEX(gDP!Z$6:Z$271,MATCH(totalExpenditure!$A43,gDP!$B$6:$B$271)))</f>
        <v>#N/A</v>
      </c>
      <c r="L43" s="77" t="e">
        <f>IF(INDEX([2]pivotTable!L$3:L$308,MATCH(totalExpenditure!$A43,[2]pivotTable!$A$3:$A$308,0))/100*INDEX(gDP!AA$6:AA$271,MATCH(totalExpenditure!$A43,gDP!$B$6:$B$271))=0,"",INDEX([2]pivotTable!L$3:L$308,MATCH(totalExpenditure!$A43,[2]pivotTable!$A$3:$A$308,0))/100*INDEX(gDP!AA$6:AA$271,MATCH(totalExpenditure!$A43,gDP!$B$6:$B$271)))</f>
        <v>#N/A</v>
      </c>
      <c r="M43" s="77" t="e">
        <f>IF(INDEX([2]pivotTable!M$3:M$308,MATCH(totalExpenditure!$A43,[2]pivotTable!$A$3:$A$308,0))/100*INDEX(gDP!AB$6:AB$271,MATCH(totalExpenditure!$A43,gDP!$B$6:$B$271))=0,"",INDEX([2]pivotTable!M$3:M$308,MATCH(totalExpenditure!$A43,[2]pivotTable!$A$3:$A$308,0))/100*INDEX(gDP!AB$6:AB$271,MATCH(totalExpenditure!$A43,gDP!$B$6:$B$271)))</f>
        <v>#N/A</v>
      </c>
      <c r="N43" s="77" t="e">
        <f>IF(INDEX([2]pivotTable!N$3:N$308,MATCH(totalExpenditure!$A43,[2]pivotTable!$A$3:$A$308,0))/100*INDEX(gDP!AC$6:AC$271,MATCH(totalExpenditure!$A43,gDP!$B$6:$B$271))=0,"",INDEX([2]pivotTable!N$3:N$308,MATCH(totalExpenditure!$A43,[2]pivotTable!$A$3:$A$308,0))/100*INDEX(gDP!AC$6:AC$271,MATCH(totalExpenditure!$A43,gDP!$B$6:$B$271)))</f>
        <v>#N/A</v>
      </c>
      <c r="O43" s="77" t="e">
        <f>IF(INDEX([2]pivotTable!O$3:O$308,MATCH(totalExpenditure!$A43,[2]pivotTable!$A$3:$A$308,0))/100*INDEX(gDP!AD$6:AD$271,MATCH(totalExpenditure!$A43,gDP!$B$6:$B$271))=0,"",INDEX([2]pivotTable!O$3:O$308,MATCH(totalExpenditure!$A43,[2]pivotTable!$A$3:$A$308,0))/100*INDEX(gDP!AD$6:AD$271,MATCH(totalExpenditure!$A43,gDP!$B$6:$B$271)))</f>
        <v>#N/A</v>
      </c>
      <c r="P43" s="77" t="e">
        <f>IF(INDEX([2]pivotTable!P$3:P$308,MATCH(totalExpenditure!$A43,[2]pivotTable!$A$3:$A$308,0))/100*INDEX(gDP!AE$6:AE$271,MATCH(totalExpenditure!$A43,gDP!$B$6:$B$271))=0,"",INDEX([2]pivotTable!P$3:P$308,MATCH(totalExpenditure!$A43,[2]pivotTable!$A$3:$A$308,0))/100*INDEX(gDP!AE$6:AE$271,MATCH(totalExpenditure!$A43,gDP!$B$6:$B$271)))</f>
        <v>#N/A</v>
      </c>
      <c r="Q43" s="77" t="e">
        <f>IF(INDEX([2]pivotTable!Q$3:Q$308,MATCH(totalExpenditure!$A43,[2]pivotTable!$A$3:$A$308,0))/100*INDEX(gDP!AF$6:AF$271,MATCH(totalExpenditure!$A43,gDP!$B$6:$B$271))=0,"",INDEX([2]pivotTable!Q$3:Q$308,MATCH(totalExpenditure!$A43,[2]pivotTable!$A$3:$A$308,0))/100*INDEX(gDP!AF$6:AF$271,MATCH(totalExpenditure!$A43,gDP!$B$6:$B$271)))</f>
        <v>#N/A</v>
      </c>
      <c r="R43" s="77" t="e">
        <f>IF(INDEX([2]pivotTable!R$3:R$308,MATCH(totalExpenditure!$A43,[2]pivotTable!$A$3:$A$308,0))/100*INDEX(gDP!AG$6:AG$271,MATCH(totalExpenditure!$A43,gDP!$B$6:$B$271))=0,"",INDEX([2]pivotTable!R$3:R$308,MATCH(totalExpenditure!$A43,[2]pivotTable!$A$3:$A$308,0))/100*INDEX(gDP!AG$6:AG$271,MATCH(totalExpenditure!$A43,gDP!$B$6:$B$271)))</f>
        <v>#N/A</v>
      </c>
      <c r="S43" s="77" t="e">
        <f>IF(INDEX([2]pivotTable!S$3:S$308,MATCH(totalExpenditure!$A43,[2]pivotTable!$A$3:$A$308,0))/100*INDEX(gDP!AH$6:AH$271,MATCH(totalExpenditure!$A43,gDP!$B$6:$B$271))=0,"",INDEX([2]pivotTable!S$3:S$308,MATCH(totalExpenditure!$A43,[2]pivotTable!$A$3:$A$308,0))/100*INDEX(gDP!AH$6:AH$271,MATCH(totalExpenditure!$A43,gDP!$B$6:$B$271)))</f>
        <v>#N/A</v>
      </c>
      <c r="T43" s="77" t="e">
        <f>IF(INDEX([2]pivotTable!T$3:T$308,MATCH(totalExpenditure!$A43,[2]pivotTable!$A$3:$A$308,0))/100*INDEX(gDP!AI$6:AI$271,MATCH(totalExpenditure!$A43,gDP!$B$6:$B$271))=0,"",INDEX([2]pivotTable!T$3:T$308,MATCH(totalExpenditure!$A43,[2]pivotTable!$A$3:$A$308,0))/100*INDEX(gDP!AI$6:AI$271,MATCH(totalExpenditure!$A43,gDP!$B$6:$B$271)))</f>
        <v>#N/A</v>
      </c>
      <c r="U43" s="77" t="e">
        <f>IF(INDEX([2]pivotTable!U$3:U$308,MATCH(totalExpenditure!$A43,[2]pivotTable!$A$3:$A$308,0))/100*INDEX(gDP!AJ$6:AJ$271,MATCH(totalExpenditure!$A43,gDP!$B$6:$B$271))=0,"",INDEX([2]pivotTable!U$3:U$308,MATCH(totalExpenditure!$A43,[2]pivotTable!$A$3:$A$308,0))/100*INDEX(gDP!AJ$6:AJ$271,MATCH(totalExpenditure!$A43,gDP!$B$6:$B$271)))</f>
        <v>#N/A</v>
      </c>
      <c r="V43" s="77" t="e">
        <f>IF(INDEX([2]pivotTable!V$3:V$308,MATCH(totalExpenditure!$A43,[2]pivotTable!$A$3:$A$308,0))/100*INDEX(gDP!AK$6:AK$271,MATCH(totalExpenditure!$A43,gDP!$B$6:$B$271))=0,"",INDEX([2]pivotTable!V$3:V$308,MATCH(totalExpenditure!$A43,[2]pivotTable!$A$3:$A$308,0))/100*INDEX(gDP!AK$6:AK$271,MATCH(totalExpenditure!$A43,gDP!$B$6:$B$271)))</f>
        <v>#N/A</v>
      </c>
      <c r="W43" s="77" t="e">
        <f>IF(INDEX([2]pivotTable!W$3:W$308,MATCH(totalExpenditure!$A43,[2]pivotTable!$A$3:$A$308,0))/100*INDEX(gDP!AL$6:AL$271,MATCH(totalExpenditure!$A43,gDP!$B$6:$B$271))=0,"",INDEX([2]pivotTable!W$3:W$308,MATCH(totalExpenditure!$A43,[2]pivotTable!$A$3:$A$308,0))/100*INDEX(gDP!AL$6:AL$271,MATCH(totalExpenditure!$A43,gDP!$B$6:$B$271)))</f>
        <v>#N/A</v>
      </c>
      <c r="X43" s="77" t="e">
        <f>IF(INDEX([2]pivotTable!X$3:X$308,MATCH(totalExpenditure!$A43,[2]pivotTable!$A$3:$A$308,0))/100*INDEX(gDP!AM$6:AM$271,MATCH(totalExpenditure!$A43,gDP!$B$6:$B$271))=0,"",INDEX([2]pivotTable!X$3:X$308,MATCH(totalExpenditure!$A43,[2]pivotTable!$A$3:$A$308,0))/100*INDEX(gDP!AM$6:AM$271,MATCH(totalExpenditure!$A43,gDP!$B$6:$B$271)))</f>
        <v>#N/A</v>
      </c>
      <c r="Y43" s="77" t="e">
        <f>IF(INDEX([2]pivotTable!Y$3:Y$308,MATCH(totalExpenditure!$A43,[2]pivotTable!$A$3:$A$308,0))/100*INDEX(gDP!AN$6:AN$271,MATCH(totalExpenditure!$A43,gDP!$B$6:$B$271))=0,"",INDEX([2]pivotTable!Y$3:Y$308,MATCH(totalExpenditure!$A43,[2]pivotTable!$A$3:$A$308,0))/100*INDEX(gDP!AN$6:AN$271,MATCH(totalExpenditure!$A43,gDP!$B$6:$B$271)))</f>
        <v>#N/A</v>
      </c>
      <c r="Z43" s="77" t="e">
        <f>IF(INDEX([2]pivotTable!Z$3:Z$308,MATCH(totalExpenditure!$A43,[2]pivotTable!$A$3:$A$308,0))/100*INDEX(gDP!AO$6:AO$271,MATCH(totalExpenditure!$A43,gDP!$B$6:$B$271))=0,"",INDEX([2]pivotTable!Z$3:Z$308,MATCH(totalExpenditure!$A43,[2]pivotTable!$A$3:$A$308,0))/100*INDEX(gDP!AO$6:AO$271,MATCH(totalExpenditure!$A43,gDP!$B$6:$B$271)))</f>
        <v>#N/A</v>
      </c>
      <c r="AA43" s="77" t="e">
        <f>IF(INDEX([2]pivotTable!AA$3:AA$308,MATCH(totalExpenditure!$A43,[2]pivotTable!$A$3:$A$308,0))/100*INDEX(gDP!AP$6:AP$271,MATCH(totalExpenditure!$A43,gDP!$B$6:$B$271))=0,"",INDEX([2]pivotTable!AA$3:AA$308,MATCH(totalExpenditure!$A43,[2]pivotTable!$A$3:$A$308,0))/100*INDEX(gDP!AP$6:AP$271,MATCH(totalExpenditure!$A43,gDP!$B$6:$B$271)))</f>
        <v>#N/A</v>
      </c>
      <c r="AB43" s="77" t="e">
        <f>IF(INDEX([2]pivotTable!AB$3:AB$308,MATCH(totalExpenditure!$A43,[2]pivotTable!$A$3:$A$308,0))/100*INDEX(gDP!AQ$6:AQ$271,MATCH(totalExpenditure!$A43,gDP!$B$6:$B$271))=0,"",INDEX([2]pivotTable!AB$3:AB$308,MATCH(totalExpenditure!$A43,[2]pivotTable!$A$3:$A$308,0))/100*INDEX(gDP!AQ$6:AQ$271,MATCH(totalExpenditure!$A43,gDP!$B$6:$B$271)))</f>
        <v>#N/A</v>
      </c>
      <c r="AC43" s="77" t="e">
        <f>IF(INDEX([2]pivotTable!AC$3:AC$308,MATCH(totalExpenditure!$A43,[2]pivotTable!$A$3:$A$308,0))/100*INDEX(gDP!AR$6:AR$271,MATCH(totalExpenditure!$A43,gDP!$B$6:$B$271))=0,"",INDEX([2]pivotTable!AC$3:AC$308,MATCH(totalExpenditure!$A43,[2]pivotTable!$A$3:$A$308,0))/100*INDEX(gDP!AR$6:AR$271,MATCH(totalExpenditure!$A43,gDP!$B$6:$B$271)))</f>
        <v>#N/A</v>
      </c>
      <c r="AD43" s="77" t="e">
        <f>IF(INDEX([2]pivotTable!AD$3:AD$308,MATCH(totalExpenditure!$A43,[2]pivotTable!$A$3:$A$308,0))/100*INDEX(gDP!AS$6:AS$271,MATCH(totalExpenditure!$A43,gDP!$B$6:$B$271))=0,"",INDEX([2]pivotTable!AD$3:AD$308,MATCH(totalExpenditure!$A43,[2]pivotTable!$A$3:$A$308,0))/100*INDEX(gDP!AS$6:AS$271,MATCH(totalExpenditure!$A43,gDP!$B$6:$B$271)))</f>
        <v>#N/A</v>
      </c>
      <c r="AE43" s="77" t="e">
        <f>IF(INDEX([2]pivotTable!AE$3:AE$308,MATCH(totalExpenditure!$A43,[2]pivotTable!$A$3:$A$308,0))/100*INDEX(gDP!AT$6:AT$271,MATCH(totalExpenditure!$A43,gDP!$B$6:$B$271))=0,"",INDEX([2]pivotTable!AE$3:AE$308,MATCH(totalExpenditure!$A43,[2]pivotTable!$A$3:$A$308,0))/100*INDEX(gDP!AT$6:AT$271,MATCH(totalExpenditure!$A43,gDP!$B$6:$B$271)))</f>
        <v>#N/A</v>
      </c>
      <c r="AF43" s="77" t="e">
        <f>IF(INDEX([2]pivotTable!AF$3:AF$308,MATCH(totalExpenditure!$A43,[2]pivotTable!$A$3:$A$308,0))/100*INDEX(gDP!AU$6:AU$271,MATCH(totalExpenditure!$A43,gDP!$B$6:$B$271))=0,"",INDEX([2]pivotTable!AF$3:AF$308,MATCH(totalExpenditure!$A43,[2]pivotTable!$A$3:$A$308,0))/100*INDEX(gDP!AU$6:AU$271,MATCH(totalExpenditure!$A43,gDP!$B$6:$B$271)))</f>
        <v>#N/A</v>
      </c>
      <c r="AG43" s="77" t="e">
        <f>IF(INDEX([2]pivotTable!AG$3:AG$308,MATCH(totalExpenditure!$A43,[2]pivotTable!$A$3:$A$308,0))/100*INDEX(gDP!AV$6:AV$271,MATCH(totalExpenditure!$A43,gDP!$B$6:$B$271))=0,"",INDEX([2]pivotTable!AG$3:AG$308,MATCH(totalExpenditure!$A43,[2]pivotTable!$A$3:$A$308,0))/100*INDEX(gDP!AV$6:AV$271,MATCH(totalExpenditure!$A43,gDP!$B$6:$B$271)))</f>
        <v>#N/A</v>
      </c>
      <c r="AH43" s="77" t="e">
        <f>IF(INDEX([2]pivotTable!AH$3:AH$308,MATCH(totalExpenditure!$A43,[2]pivotTable!$A$3:$A$308,0))/100*INDEX(gDP!AW$6:AW$271,MATCH(totalExpenditure!$A43,gDP!$B$6:$B$271))=0,"",INDEX([2]pivotTable!AH$3:AH$308,MATCH(totalExpenditure!$A43,[2]pivotTable!$A$3:$A$308,0))/100*INDEX(gDP!AW$6:AW$271,MATCH(totalExpenditure!$A43,gDP!$B$6:$B$271)))</f>
        <v>#N/A</v>
      </c>
      <c r="AI43" s="77" t="e">
        <f>IF(INDEX([2]pivotTable!AI$3:AI$308,MATCH(totalExpenditure!$A43,[2]pivotTable!$A$3:$A$308,0))/100*INDEX(gDP!AX$6:AX$271,MATCH(totalExpenditure!$A43,gDP!$B$6:$B$271))=0,"",INDEX([2]pivotTable!AI$3:AI$308,MATCH(totalExpenditure!$A43,[2]pivotTable!$A$3:$A$308,0))/100*INDEX(gDP!AX$6:AX$271,MATCH(totalExpenditure!$A43,gDP!$B$6:$B$271)))</f>
        <v>#N/A</v>
      </c>
      <c r="AJ43" s="77" t="e">
        <f>IF(INDEX([2]pivotTable!AJ$3:AJ$308,MATCH(totalExpenditure!$A43,[2]pivotTable!$A$3:$A$308,0))/100*INDEX(gDP!AY$6:AY$271,MATCH(totalExpenditure!$A43,gDP!$B$6:$B$271))=0,"",INDEX([2]pivotTable!AJ$3:AJ$308,MATCH(totalExpenditure!$A43,[2]pivotTable!$A$3:$A$308,0))/100*INDEX(gDP!AY$6:AY$271,MATCH(totalExpenditure!$A43,gDP!$B$6:$B$271)))</f>
        <v>#N/A</v>
      </c>
      <c r="AK43" s="77" t="e">
        <f>IF(INDEX([2]pivotTable!AK$3:AK$308,MATCH(totalExpenditure!$A43,[2]pivotTable!$A$3:$A$308,0))/100*INDEX(gDP!AZ$6:AZ$271,MATCH(totalExpenditure!$A43,gDP!$B$6:$B$271))=0,"",INDEX([2]pivotTable!AK$3:AK$308,MATCH(totalExpenditure!$A43,[2]pivotTable!$A$3:$A$308,0))/100*INDEX(gDP!AZ$6:AZ$271,MATCH(totalExpenditure!$A43,gDP!$B$6:$B$271)))</f>
        <v>#N/A</v>
      </c>
      <c r="AL43" s="77" t="e">
        <f>IF(INDEX([2]pivotTable!AL$3:AL$308,MATCH(totalExpenditure!$A43,[2]pivotTable!$A$3:$A$308,0))/100*INDEX(gDP!BA$6:BA$271,MATCH(totalExpenditure!$A43,gDP!$B$6:$B$271))=0,"",INDEX([2]pivotTable!AL$3:AL$308,MATCH(totalExpenditure!$A43,[2]pivotTable!$A$3:$A$308,0))/100*INDEX(gDP!BA$6:BA$271,MATCH(totalExpenditure!$A43,gDP!$B$6:$B$271)))</f>
        <v>#N/A</v>
      </c>
      <c r="AM43" s="77" t="e">
        <f>IF(INDEX([2]pivotTable!AM$3:AM$308,MATCH(totalExpenditure!$A43,[2]pivotTable!$A$3:$A$308,0))/100*INDEX(gDP!BB$6:BB$271,MATCH(totalExpenditure!$A43,gDP!$B$6:$B$271))=0,"",INDEX([2]pivotTable!AM$3:AM$308,MATCH(totalExpenditure!$A43,[2]pivotTable!$A$3:$A$308,0))/100*INDEX(gDP!BB$6:BB$271,MATCH(totalExpenditure!$A43,gDP!$B$6:$B$271)))</f>
        <v>#N/A</v>
      </c>
      <c r="AN43" s="77" t="e">
        <f>IF(INDEX([2]pivotTable!AN$3:AN$308,MATCH(totalExpenditure!$A43,[2]pivotTable!$A$3:$A$308,0))/100*INDEX(gDP!BC$6:BC$271,MATCH(totalExpenditure!$A43,gDP!$B$6:$B$271))=0,"",INDEX([2]pivotTable!AN$3:AN$308,MATCH(totalExpenditure!$A43,[2]pivotTable!$A$3:$A$308,0))/100*INDEX(gDP!BC$6:BC$271,MATCH(totalExpenditure!$A43,gDP!$B$6:$B$271)))</f>
        <v>#N/A</v>
      </c>
      <c r="AO43" s="77" t="e">
        <f>IF(INDEX([2]pivotTable!AO$3:AO$308,MATCH(totalExpenditure!$A43,[2]pivotTable!$A$3:$A$308,0))/100*INDEX(gDP!BD$6:BD$271,MATCH(totalExpenditure!$A43,gDP!$B$6:$B$271))=0,"",INDEX([2]pivotTable!AO$3:AO$308,MATCH(totalExpenditure!$A43,[2]pivotTable!$A$3:$A$308,0))/100*INDEX(gDP!BD$6:BD$271,MATCH(totalExpenditure!$A43,gDP!$B$6:$B$271)))</f>
        <v>#N/A</v>
      </c>
      <c r="AP43" s="77" t="e">
        <f>IF(INDEX([2]pivotTable!AP$3:AP$308,MATCH(totalExpenditure!$A43,[2]pivotTable!$A$3:$A$308,0))/100*INDEX(gDP!BE$6:BE$271,MATCH(totalExpenditure!$A43,gDP!$B$6:$B$271))=0,"",INDEX([2]pivotTable!AP$3:AP$308,MATCH(totalExpenditure!$A43,[2]pivotTable!$A$3:$A$308,0))/100*INDEX(gDP!BE$6:BE$271,MATCH(totalExpenditure!$A43,gDP!$B$6:$B$271)))</f>
        <v>#N/A</v>
      </c>
      <c r="AQ43" s="77" t="e">
        <f>IF(INDEX([2]pivotTable!AQ$3:AQ$308,MATCH(totalExpenditure!$A43,[2]pivotTable!$A$3:$A$308,0))/100*INDEX(gDP!BF$6:BF$271,MATCH(totalExpenditure!$A43,gDP!$B$6:$B$271))=0,"",INDEX([2]pivotTable!AQ$3:AQ$308,MATCH(totalExpenditure!$A43,[2]pivotTable!$A$3:$A$308,0))/100*INDEX(gDP!BF$6:BF$271,MATCH(totalExpenditure!$A43,gDP!$B$6:$B$271)))</f>
        <v>#N/A</v>
      </c>
      <c r="AR43" s="77" t="e">
        <f>IF(INDEX([2]pivotTable!AR$3:AR$308,MATCH(totalExpenditure!$A43,[2]pivotTable!$A$3:$A$308,0))/100*INDEX(gDP!BG$6:BG$271,MATCH(totalExpenditure!$A43,gDP!$B$6:$B$271))=0,"",INDEX([2]pivotTable!AR$3:AR$308,MATCH(totalExpenditure!$A43,[2]pivotTable!$A$3:$A$308,0))/100*INDEX(gDP!BG$6:BG$271,MATCH(totalExpenditure!$A43,gDP!$B$6:$B$271)))</f>
        <v>#N/A</v>
      </c>
      <c r="AS43" s="77" t="e">
        <f>IF(INDEX([2]pivotTable!AS$3:AS$308,MATCH(totalExpenditure!$A43,[2]pivotTable!$A$3:$A$308,0))/100*INDEX(gDP!BH$6:BH$271,MATCH(totalExpenditure!$A43,gDP!$B$6:$B$271))=0,"",INDEX([2]pivotTable!AS$3:AS$308,MATCH(totalExpenditure!$A43,[2]pivotTable!$A$3:$A$308,0))/100*INDEX(gDP!BH$6:BH$271,MATCH(totalExpenditure!$A43,gDP!$B$6:$B$271)))</f>
        <v>#N/A</v>
      </c>
      <c r="AT43" s="77" t="e">
        <f>IF(INDEX([2]pivotTable!AT$3:AT$308,MATCH(totalExpenditure!$A43,[2]pivotTable!$A$3:$A$308,0))/100*INDEX(gDP!BI$6:BI$271,MATCH(totalExpenditure!$A43,gDP!$B$6:$B$271))=0,"",INDEX([2]pivotTable!AT$3:AT$308,MATCH(totalExpenditure!$A43,[2]pivotTable!$A$3:$A$308,0))/100*INDEX(gDP!BI$6:BI$271,MATCH(totalExpenditure!$A43,gDP!$B$6:$B$271)))</f>
        <v>#N/A</v>
      </c>
      <c r="AU43" s="77" t="e">
        <f>IF(INDEX([2]pivotTable!AU$3:AU$308,MATCH(totalExpenditure!$A43,[2]pivotTable!$A$3:$A$308,0))/100*INDEX(gDP!BJ$6:BJ$271,MATCH(totalExpenditure!$A43,gDP!$B$6:$B$271))=0,"",INDEX([2]pivotTable!AU$3:AU$308,MATCH(totalExpenditure!$A43,[2]pivotTable!$A$3:$A$308,0))/100*INDEX(gDP!BJ$6:BJ$271,MATCH(totalExpenditure!$A43,gDP!$B$6:$B$271)))</f>
        <v>#N/A</v>
      </c>
      <c r="AV43" s="77" t="e">
        <f>IF(INDEX([2]pivotTable!AV$3:AV$308,MATCH(totalExpenditure!$A43,[2]pivotTable!$A$3:$A$308,0))/100*INDEX(gDP!BK$6:BK$271,MATCH(totalExpenditure!$A43,gDP!$B$6:$B$271))=0,"",INDEX([2]pivotTable!AV$3:AV$308,MATCH(totalExpenditure!$A43,[2]pivotTable!$A$3:$A$308,0))/100*INDEX(gDP!BK$6:BK$271,MATCH(totalExpenditure!$A43,gDP!$B$6:$B$271)))</f>
        <v>#N/A</v>
      </c>
      <c r="AW43" s="77" t="e">
        <f>IF(INDEX([2]pivotTable!AW$3:AW$308,MATCH(totalExpenditure!$A43,[2]pivotTable!$A$3:$A$308,0))/100*INDEX(gDP!BL$6:BL$271,MATCH(totalExpenditure!$A43,gDP!$B$6:$B$271))=0,"",INDEX([2]pivotTable!AW$3:AW$308,MATCH(totalExpenditure!$A43,[2]pivotTable!$A$3:$A$308,0))/100*INDEX(gDP!BL$6:BL$271,MATCH(totalExpenditure!$A43,gDP!$B$6:$B$271)))</f>
        <v>#N/A</v>
      </c>
      <c r="AX43" s="77" t="e">
        <f>IF(INDEX([2]pivotTable!AX$3:AX$308,MATCH(totalExpenditure!$A43,[2]pivotTable!$A$3:$A$308,0))/100*INDEX(gDP!BM$6:BM$271,MATCH(totalExpenditure!$A43,gDP!$B$6:$B$271))=0,"",INDEX([2]pivotTable!AX$3:AX$308,MATCH(totalExpenditure!$A43,[2]pivotTable!$A$3:$A$308,0))/100*INDEX(gDP!BM$6:BM$271,MATCH(totalExpenditure!$A43,gDP!$B$6:$B$271)))</f>
        <v>#N/A</v>
      </c>
      <c r="AY43" s="77" t="e">
        <f>IF(INDEX([2]pivotTable!AY$3:AY$308,MATCH(totalExpenditure!$A43,[2]pivotTable!$A$3:$A$308,0))/100*INDEX(gDP!BN$6:BN$271,MATCH(totalExpenditure!$A43,gDP!$B$6:$B$271))=0,"",INDEX([2]pivotTable!AY$3:AY$308,MATCH(totalExpenditure!$A43,[2]pivotTable!$A$3:$A$308,0))/100*INDEX(gDP!BN$6:BN$271,MATCH(totalExpenditure!$A43,gDP!$B$6:$B$271)))</f>
        <v>#N/A</v>
      </c>
      <c r="AZ43" s="77" t="e">
        <f>IF(INDEX([2]pivotTable!AZ$3:AZ$308,MATCH(totalExpenditure!$A43,[2]pivotTable!$A$3:$A$308,0))/100*INDEX(gDP!BO$6:BO$271,MATCH(totalExpenditure!$A43,gDP!$B$6:$B$271))=0,"",INDEX([2]pivotTable!AZ$3:AZ$308,MATCH(totalExpenditure!$A43,[2]pivotTable!$A$3:$A$308,0))/100*INDEX(gDP!BO$6:BO$271,MATCH(totalExpenditure!$A43,gDP!$B$6:$B$271)))</f>
        <v>#N/A</v>
      </c>
      <c r="BA43" s="77" t="e">
        <f>IF(INDEX([2]pivotTable!B$310:B$615,MATCH(totalExpenditure!$A43,[2]pivotTable!$A$310:$A$615,0))/100*INDEX(gDP!Q$6:Q$271,MATCH(totalExpenditure!$A43,gDP!$B$6:$B$271))=0,"",INDEX([2]pivotTable!B$310:B$615,MATCH(totalExpenditure!$A43,[2]pivotTable!$A$310:$A$615,0))/100*INDEX(gDP!Q$6:Q$271,MATCH(totalExpenditure!$A43,gDP!$B$6:$B$271)))</f>
        <v>#N/A</v>
      </c>
      <c r="BB43" s="77" t="e">
        <f>IF(INDEX([2]pivotTable!C$310:C$615,MATCH(totalExpenditure!$A43,[2]pivotTable!$A$310:$A$615,0))/100*INDEX(gDP!R$6:R$271,MATCH(totalExpenditure!$A43,gDP!$B$6:$B$271))=0,"",INDEX([2]pivotTable!C$310:C$615,MATCH(totalExpenditure!$A43,[2]pivotTable!$A$310:$A$615,0))/100*INDEX(gDP!R$6:R$271,MATCH(totalExpenditure!$A43,gDP!$B$6:$B$271)))</f>
        <v>#N/A</v>
      </c>
      <c r="BC43" s="77" t="e">
        <f>IF(INDEX([2]pivotTable!D$310:D$615,MATCH(totalExpenditure!$A43,[2]pivotTable!$A$310:$A$615,0))/100*INDEX(gDP!S$6:S$271,MATCH(totalExpenditure!$A43,gDP!$B$6:$B$271))=0,"",INDEX([2]pivotTable!D$310:D$615,MATCH(totalExpenditure!$A43,[2]pivotTable!$A$310:$A$615,0))/100*INDEX(gDP!S$6:S$271,MATCH(totalExpenditure!$A43,gDP!$B$6:$B$271)))</f>
        <v>#N/A</v>
      </c>
      <c r="BD43" s="77" t="e">
        <f>IF(INDEX([2]pivotTable!E$310:E$615,MATCH(totalExpenditure!$A43,[2]pivotTable!$A$310:$A$615,0))/100*INDEX(gDP!T$6:T$271,MATCH(totalExpenditure!$A43,gDP!$B$6:$B$271))=0,"",INDEX([2]pivotTable!E$310:E$615,MATCH(totalExpenditure!$A43,[2]pivotTable!$A$310:$A$615,0))/100*INDEX(gDP!T$6:T$271,MATCH(totalExpenditure!$A43,gDP!$B$6:$B$271)))</f>
        <v>#N/A</v>
      </c>
      <c r="BE43" s="77" t="e">
        <f>IF(INDEX([2]pivotTable!F$310:F$615,MATCH(totalExpenditure!$A43,[2]pivotTable!$A$310:$A$615,0))/100*INDEX(gDP!U$6:U$271,MATCH(totalExpenditure!$A43,gDP!$B$6:$B$271))=0,"",INDEX([2]pivotTable!F$310:F$615,MATCH(totalExpenditure!$A43,[2]pivotTable!$A$310:$A$615,0))/100*INDEX(gDP!U$6:U$271,MATCH(totalExpenditure!$A43,gDP!$B$6:$B$271)))</f>
        <v>#N/A</v>
      </c>
      <c r="BF43" s="77" t="e">
        <f>IF(INDEX([2]pivotTable!G$310:G$615,MATCH(totalExpenditure!$A43,[2]pivotTable!$A$310:$A$615,0))/100*INDEX(gDP!V$6:V$271,MATCH(totalExpenditure!$A43,gDP!$B$6:$B$271))=0,"",INDEX([2]pivotTable!G$310:G$615,MATCH(totalExpenditure!$A43,[2]pivotTable!$A$310:$A$615,0))/100*INDEX(gDP!V$6:V$271,MATCH(totalExpenditure!$A43,gDP!$B$6:$B$271)))</f>
        <v>#N/A</v>
      </c>
      <c r="BG43" s="77" t="e">
        <f>IF(INDEX([2]pivotTable!H$310:H$615,MATCH(totalExpenditure!$A43,[2]pivotTable!$A$310:$A$615,0))/100*INDEX(gDP!W$6:W$271,MATCH(totalExpenditure!$A43,gDP!$B$6:$B$271))=0,"",INDEX([2]pivotTable!H$310:H$615,MATCH(totalExpenditure!$A43,[2]pivotTable!$A$310:$A$615,0))/100*INDEX(gDP!W$6:W$271,MATCH(totalExpenditure!$A43,gDP!$B$6:$B$271)))</f>
        <v>#N/A</v>
      </c>
      <c r="BH43" s="77" t="e">
        <f>IF(INDEX([2]pivotTable!I$310:I$615,MATCH(totalExpenditure!$A43,[2]pivotTable!$A$310:$A$615,0))/100*INDEX(gDP!X$6:X$271,MATCH(totalExpenditure!$A43,gDP!$B$6:$B$271))=0,"",INDEX([2]pivotTable!I$310:I$615,MATCH(totalExpenditure!$A43,[2]pivotTable!$A$310:$A$615,0))/100*INDEX(gDP!X$6:X$271,MATCH(totalExpenditure!$A43,gDP!$B$6:$B$271)))</f>
        <v>#N/A</v>
      </c>
      <c r="BI43" s="77" t="e">
        <f>IF(INDEX([2]pivotTable!J$310:J$615,MATCH(totalExpenditure!$A43,[2]pivotTable!$A$310:$A$615,0))/100*INDEX(gDP!Y$6:Y$271,MATCH(totalExpenditure!$A43,gDP!$B$6:$B$271))=0,"",INDEX([2]pivotTable!J$310:J$615,MATCH(totalExpenditure!$A43,[2]pivotTable!$A$310:$A$615,0))/100*INDEX(gDP!Y$6:Y$271,MATCH(totalExpenditure!$A43,gDP!$B$6:$B$271)))</f>
        <v>#N/A</v>
      </c>
      <c r="BJ43" s="77" t="e">
        <f>IF(INDEX([2]pivotTable!K$310:K$615,MATCH(totalExpenditure!$A43,[2]pivotTable!$A$310:$A$615,0))/100*INDEX(gDP!Z$6:Z$271,MATCH(totalExpenditure!$A43,gDP!$B$6:$B$271))=0,"",INDEX([2]pivotTable!K$310:K$615,MATCH(totalExpenditure!$A43,[2]pivotTable!$A$310:$A$615,0))/100*INDEX(gDP!Z$6:Z$271,MATCH(totalExpenditure!$A43,gDP!$B$6:$B$271)))</f>
        <v>#N/A</v>
      </c>
      <c r="BK43" s="77" t="e">
        <f>IF(INDEX([2]pivotTable!L$310:L$615,MATCH(totalExpenditure!$A43,[2]pivotTable!$A$310:$A$615,0))/100*INDEX(gDP!AA$6:AA$271,MATCH(totalExpenditure!$A43,gDP!$B$6:$B$271))=0,"",INDEX([2]pivotTable!L$310:L$615,MATCH(totalExpenditure!$A43,[2]pivotTable!$A$310:$A$615,0))/100*INDEX(gDP!AA$6:AA$271,MATCH(totalExpenditure!$A43,gDP!$B$6:$B$271)))</f>
        <v>#N/A</v>
      </c>
      <c r="BL43" s="77" t="e">
        <f>IF(INDEX([2]pivotTable!M$310:M$615,MATCH(totalExpenditure!$A43,[2]pivotTable!$A$310:$A$615,0))/100*INDEX(gDP!AB$6:AB$271,MATCH(totalExpenditure!$A43,gDP!$B$6:$B$271))=0,"",INDEX([2]pivotTable!M$310:M$615,MATCH(totalExpenditure!$A43,[2]pivotTable!$A$310:$A$615,0))/100*INDEX(gDP!AB$6:AB$271,MATCH(totalExpenditure!$A43,gDP!$B$6:$B$271)))</f>
        <v>#N/A</v>
      </c>
      <c r="BM43" s="77" t="e">
        <f>IF(INDEX([2]pivotTable!N$310:N$615,MATCH(totalExpenditure!$A43,[2]pivotTable!$A$310:$A$615,0))/100*INDEX(gDP!AC$6:AC$271,MATCH(totalExpenditure!$A43,gDP!$B$6:$B$271))=0,"",INDEX([2]pivotTable!N$310:N$615,MATCH(totalExpenditure!$A43,[2]pivotTable!$A$310:$A$615,0))/100*INDEX(gDP!AC$6:AC$271,MATCH(totalExpenditure!$A43,gDP!$B$6:$B$271)))</f>
        <v>#N/A</v>
      </c>
      <c r="BN43" s="77" t="e">
        <f>IF(INDEX([2]pivotTable!O$310:O$615,MATCH(totalExpenditure!$A43,[2]pivotTable!$A$310:$A$615,0))/100*INDEX(gDP!AD$6:AD$271,MATCH(totalExpenditure!$A43,gDP!$B$6:$B$271))=0,"",INDEX([2]pivotTable!O$310:O$615,MATCH(totalExpenditure!$A43,[2]pivotTable!$A$310:$A$615,0))/100*INDEX(gDP!AD$6:AD$271,MATCH(totalExpenditure!$A43,gDP!$B$6:$B$271)))</f>
        <v>#N/A</v>
      </c>
      <c r="BO43" s="77" t="e">
        <f>IF(INDEX([2]pivotTable!P$310:P$615,MATCH(totalExpenditure!$A43,[2]pivotTable!$A$310:$A$615,0))/100*INDEX(gDP!AE$6:AE$271,MATCH(totalExpenditure!$A43,gDP!$B$6:$B$271))=0,"",INDEX([2]pivotTable!P$310:P$615,MATCH(totalExpenditure!$A43,[2]pivotTable!$A$310:$A$615,0))/100*INDEX(gDP!AE$6:AE$271,MATCH(totalExpenditure!$A43,gDP!$B$6:$B$271)))</f>
        <v>#N/A</v>
      </c>
      <c r="BP43" s="77" t="e">
        <f>IF(INDEX([2]pivotTable!Q$310:Q$615,MATCH(totalExpenditure!$A43,[2]pivotTable!$A$310:$A$615,0))/100*INDEX(gDP!AF$6:AF$271,MATCH(totalExpenditure!$A43,gDP!$B$6:$B$271))=0,"",INDEX([2]pivotTable!Q$310:Q$615,MATCH(totalExpenditure!$A43,[2]pivotTable!$A$310:$A$615,0))/100*INDEX(gDP!AF$6:AF$271,MATCH(totalExpenditure!$A43,gDP!$B$6:$B$271)))</f>
        <v>#N/A</v>
      </c>
      <c r="BQ43" s="77" t="e">
        <f>IF(INDEX([2]pivotTable!R$310:R$615,MATCH(totalExpenditure!$A43,[2]pivotTable!$A$310:$A$615,0))/100*INDEX(gDP!AG$6:AG$271,MATCH(totalExpenditure!$A43,gDP!$B$6:$B$271))=0,"",INDEX([2]pivotTable!R$310:R$615,MATCH(totalExpenditure!$A43,[2]pivotTable!$A$310:$A$615,0))/100*INDEX(gDP!AG$6:AG$271,MATCH(totalExpenditure!$A43,gDP!$B$6:$B$271)))</f>
        <v>#N/A</v>
      </c>
      <c r="BR43" s="77" t="e">
        <f>IF(INDEX([2]pivotTable!S$310:S$615,MATCH(totalExpenditure!$A43,[2]pivotTable!$A$310:$A$615,0))/100*INDEX(gDP!AH$6:AH$271,MATCH(totalExpenditure!$A43,gDP!$B$6:$B$271))=0,"",INDEX([2]pivotTable!S$310:S$615,MATCH(totalExpenditure!$A43,[2]pivotTable!$A$310:$A$615,0))/100*INDEX(gDP!AH$6:AH$271,MATCH(totalExpenditure!$A43,gDP!$B$6:$B$271)))</f>
        <v>#N/A</v>
      </c>
      <c r="BS43" s="77" t="e">
        <f>IF(INDEX([2]pivotTable!T$310:T$615,MATCH(totalExpenditure!$A43,[2]pivotTable!$A$310:$A$615,0))/100*INDEX(gDP!AI$6:AI$271,MATCH(totalExpenditure!$A43,gDP!$B$6:$B$271))=0,"",INDEX([2]pivotTable!T$310:T$615,MATCH(totalExpenditure!$A43,[2]pivotTable!$A$310:$A$615,0))/100*INDEX(gDP!AI$6:AI$271,MATCH(totalExpenditure!$A43,gDP!$B$6:$B$271)))</f>
        <v>#N/A</v>
      </c>
      <c r="BT43" s="77" t="e">
        <f>IF(INDEX([2]pivotTable!U$310:U$615,MATCH(totalExpenditure!$A43,[2]pivotTable!$A$310:$A$615,0))/100*INDEX(gDP!AJ$6:AJ$271,MATCH(totalExpenditure!$A43,gDP!$B$6:$B$271))=0,"",INDEX([2]pivotTable!U$310:U$615,MATCH(totalExpenditure!$A43,[2]pivotTable!$A$310:$A$615,0))/100*INDEX(gDP!AJ$6:AJ$271,MATCH(totalExpenditure!$A43,gDP!$B$6:$B$271)))</f>
        <v>#N/A</v>
      </c>
      <c r="BU43" s="77" t="e">
        <f>IF(INDEX([2]pivotTable!V$310:V$615,MATCH(totalExpenditure!$A43,[2]pivotTable!$A$310:$A$615,0))/100*INDEX(gDP!AK$6:AK$271,MATCH(totalExpenditure!$A43,gDP!$B$6:$B$271))=0,"",INDEX([2]pivotTable!V$310:V$615,MATCH(totalExpenditure!$A43,[2]pivotTable!$A$310:$A$615,0))/100*INDEX(gDP!AK$6:AK$271,MATCH(totalExpenditure!$A43,gDP!$B$6:$B$271)))</f>
        <v>#N/A</v>
      </c>
      <c r="BV43" s="77" t="e">
        <f>IF(INDEX([2]pivotTable!W$310:W$615,MATCH(totalExpenditure!$A43,[2]pivotTable!$A$310:$A$615,0))/100*INDEX(gDP!AL$6:AL$271,MATCH(totalExpenditure!$A43,gDP!$B$6:$B$271))=0,"",INDEX([2]pivotTable!W$310:W$615,MATCH(totalExpenditure!$A43,[2]pivotTable!$A$310:$A$615,0))/100*INDEX(gDP!AL$6:AL$271,MATCH(totalExpenditure!$A43,gDP!$B$6:$B$271)))</f>
        <v>#N/A</v>
      </c>
      <c r="BW43" s="77" t="e">
        <f>IF(INDEX([2]pivotTable!X$310:X$615,MATCH(totalExpenditure!$A43,[2]pivotTable!$A$310:$A$615,0))/100*INDEX(gDP!AM$6:AM$271,MATCH(totalExpenditure!$A43,gDP!$B$6:$B$271))=0,"",INDEX([2]pivotTable!X$310:X$615,MATCH(totalExpenditure!$A43,[2]pivotTable!$A$310:$A$615,0))/100*INDEX(gDP!AM$6:AM$271,MATCH(totalExpenditure!$A43,gDP!$B$6:$B$271)))</f>
        <v>#N/A</v>
      </c>
      <c r="BX43" s="77" t="e">
        <f>IF(INDEX([2]pivotTable!Y$310:Y$615,MATCH(totalExpenditure!$A43,[2]pivotTable!$A$310:$A$615,0))/100*INDEX(gDP!AN$6:AN$271,MATCH(totalExpenditure!$A43,gDP!$B$6:$B$271))=0,"",INDEX([2]pivotTable!Y$310:Y$615,MATCH(totalExpenditure!$A43,[2]pivotTable!$A$310:$A$615,0))/100*INDEX(gDP!AN$6:AN$271,MATCH(totalExpenditure!$A43,gDP!$B$6:$B$271)))</f>
        <v>#N/A</v>
      </c>
      <c r="BY43" s="77" t="e">
        <f>IF(INDEX([2]pivotTable!Z$310:Z$615,MATCH(totalExpenditure!$A43,[2]pivotTable!$A$310:$A$615,0))/100*INDEX(gDP!AO$6:AO$271,MATCH(totalExpenditure!$A43,gDP!$B$6:$B$271))=0,"",INDEX([2]pivotTable!Z$310:Z$615,MATCH(totalExpenditure!$A43,[2]pivotTable!$A$310:$A$615,0))/100*INDEX(gDP!AO$6:AO$271,MATCH(totalExpenditure!$A43,gDP!$B$6:$B$271)))</f>
        <v>#N/A</v>
      </c>
      <c r="BZ43" s="77" t="e">
        <f>IF(INDEX([2]pivotTable!AA$310:AA$615,MATCH(totalExpenditure!$A43,[2]pivotTable!$A$310:$A$615,0))/100*INDEX(gDP!AP$6:AP$271,MATCH(totalExpenditure!$A43,gDP!$B$6:$B$271))=0,"",INDEX([2]pivotTable!AA$310:AA$615,MATCH(totalExpenditure!$A43,[2]pivotTable!$A$310:$A$615,0))/100*INDEX(gDP!AP$6:AP$271,MATCH(totalExpenditure!$A43,gDP!$B$6:$B$271)))</f>
        <v>#N/A</v>
      </c>
      <c r="CA43" s="77" t="e">
        <f>IF(INDEX([2]pivotTable!AB$310:AB$615,MATCH(totalExpenditure!$A43,[2]pivotTable!$A$310:$A$615,0))/100*INDEX(gDP!AQ$6:AQ$271,MATCH(totalExpenditure!$A43,gDP!$B$6:$B$271))=0,"",INDEX([2]pivotTable!AB$310:AB$615,MATCH(totalExpenditure!$A43,[2]pivotTable!$A$310:$A$615,0))/100*INDEX(gDP!AQ$6:AQ$271,MATCH(totalExpenditure!$A43,gDP!$B$6:$B$271)))</f>
        <v>#N/A</v>
      </c>
      <c r="CB43" s="77" t="e">
        <f>IF(INDEX([2]pivotTable!AC$310:AC$615,MATCH(totalExpenditure!$A43,[2]pivotTable!$A$310:$A$615,0))/100*INDEX(gDP!AR$6:AR$271,MATCH(totalExpenditure!$A43,gDP!$B$6:$B$271))=0,"",INDEX([2]pivotTable!AC$310:AC$615,MATCH(totalExpenditure!$A43,[2]pivotTable!$A$310:$A$615,0))/100*INDEX(gDP!AR$6:AR$271,MATCH(totalExpenditure!$A43,gDP!$B$6:$B$271)))</f>
        <v>#N/A</v>
      </c>
      <c r="CC43" s="77" t="e">
        <f>IF(INDEX([2]pivotTable!AD$310:AD$615,MATCH(totalExpenditure!$A43,[2]pivotTable!$A$310:$A$615,0))/100*INDEX(gDP!AS$6:AS$271,MATCH(totalExpenditure!$A43,gDP!$B$6:$B$271))=0,"",INDEX([2]pivotTable!AD$310:AD$615,MATCH(totalExpenditure!$A43,[2]pivotTable!$A$310:$A$615,0))/100*INDEX(gDP!AS$6:AS$271,MATCH(totalExpenditure!$A43,gDP!$B$6:$B$271)))</f>
        <v>#N/A</v>
      </c>
      <c r="CD43" s="77" t="e">
        <f>IF(INDEX([2]pivotTable!AE$310:AE$615,MATCH(totalExpenditure!$A43,[2]pivotTable!$A$310:$A$615,0))/100*INDEX(gDP!AT$6:AT$271,MATCH(totalExpenditure!$A43,gDP!$B$6:$B$271))=0,"",INDEX([2]pivotTable!AE$310:AE$615,MATCH(totalExpenditure!$A43,[2]pivotTable!$A$310:$A$615,0))/100*INDEX(gDP!AT$6:AT$271,MATCH(totalExpenditure!$A43,gDP!$B$6:$B$271)))</f>
        <v>#N/A</v>
      </c>
      <c r="CE43" s="77" t="e">
        <f>IF(INDEX([2]pivotTable!AF$310:AF$615,MATCH(totalExpenditure!$A43,[2]pivotTable!$A$310:$A$615,0))/100*INDEX(gDP!AU$6:AU$271,MATCH(totalExpenditure!$A43,gDP!$B$6:$B$271))=0,"",INDEX([2]pivotTable!AF$310:AF$615,MATCH(totalExpenditure!$A43,[2]pivotTable!$A$310:$A$615,0))/100*INDEX(gDP!AU$6:AU$271,MATCH(totalExpenditure!$A43,gDP!$B$6:$B$271)))</f>
        <v>#N/A</v>
      </c>
      <c r="CF43" s="77" t="e">
        <f>IF(INDEX([2]pivotTable!AG$310:AG$615,MATCH(totalExpenditure!$A43,[2]pivotTable!$A$310:$A$615,0))/100*INDEX(gDP!AV$6:AV$271,MATCH(totalExpenditure!$A43,gDP!$B$6:$B$271))=0,"",INDEX([2]pivotTable!AG$310:AG$615,MATCH(totalExpenditure!$A43,[2]pivotTable!$A$310:$A$615,0))/100*INDEX(gDP!AV$6:AV$271,MATCH(totalExpenditure!$A43,gDP!$B$6:$B$271)))</f>
        <v>#N/A</v>
      </c>
      <c r="CG43" s="77" t="e">
        <f>IF(INDEX([2]pivotTable!AH$310:AH$615,MATCH(totalExpenditure!$A43,[2]pivotTable!$A$310:$A$615,0))/100*INDEX(gDP!AW$6:AW$271,MATCH(totalExpenditure!$A43,gDP!$B$6:$B$271))=0,"",INDEX([2]pivotTable!AH$310:AH$615,MATCH(totalExpenditure!$A43,[2]pivotTable!$A$310:$A$615,0))/100*INDEX(gDP!AW$6:AW$271,MATCH(totalExpenditure!$A43,gDP!$B$6:$B$271)))</f>
        <v>#N/A</v>
      </c>
      <c r="CH43" s="77" t="e">
        <f>IF(INDEX([2]pivotTable!AI$310:AI$615,MATCH(totalExpenditure!$A43,[2]pivotTable!$A$310:$A$615,0))/100*INDEX(gDP!AX$6:AX$271,MATCH(totalExpenditure!$A43,gDP!$B$6:$B$271))=0,"",INDEX([2]pivotTable!AI$310:AI$615,MATCH(totalExpenditure!$A43,[2]pivotTable!$A$310:$A$615,0))/100*INDEX(gDP!AX$6:AX$271,MATCH(totalExpenditure!$A43,gDP!$B$6:$B$271)))</f>
        <v>#N/A</v>
      </c>
      <c r="CI43" s="77" t="e">
        <f>IF(INDEX([2]pivotTable!AJ$310:AJ$615,MATCH(totalExpenditure!$A43,[2]pivotTable!$A$310:$A$615,0))/100*INDEX(gDP!AY$6:AY$271,MATCH(totalExpenditure!$A43,gDP!$B$6:$B$271))=0,"",INDEX([2]pivotTable!AJ$310:AJ$615,MATCH(totalExpenditure!$A43,[2]pivotTable!$A$310:$A$615,0))/100*INDEX(gDP!AY$6:AY$271,MATCH(totalExpenditure!$A43,gDP!$B$6:$B$271)))</f>
        <v>#N/A</v>
      </c>
      <c r="CJ43" s="77" t="e">
        <f>IF(INDEX([2]pivotTable!AK$310:AK$615,MATCH(totalExpenditure!$A43,[2]pivotTable!$A$310:$A$615,0))/100*INDEX(gDP!AZ$6:AZ$271,MATCH(totalExpenditure!$A43,gDP!$B$6:$B$271))=0,"",INDEX([2]pivotTable!AK$310:AK$615,MATCH(totalExpenditure!$A43,[2]pivotTable!$A$310:$A$615,0))/100*INDEX(gDP!AZ$6:AZ$271,MATCH(totalExpenditure!$A43,gDP!$B$6:$B$271)))</f>
        <v>#N/A</v>
      </c>
      <c r="CK43" s="77" t="e">
        <f>IF(INDEX([2]pivotTable!AL$310:AL$615,MATCH(totalExpenditure!$A43,[2]pivotTable!$A$310:$A$615,0))/100*INDEX(gDP!BA$6:BA$271,MATCH(totalExpenditure!$A43,gDP!$B$6:$B$271))=0,"",INDEX([2]pivotTable!AL$310:AL$615,MATCH(totalExpenditure!$A43,[2]pivotTable!$A$310:$A$615,0))/100*INDEX(gDP!BA$6:BA$271,MATCH(totalExpenditure!$A43,gDP!$B$6:$B$271)))</f>
        <v>#N/A</v>
      </c>
      <c r="CL43" s="77" t="e">
        <f>IF(INDEX([2]pivotTable!AM$310:AM$615,MATCH(totalExpenditure!$A43,[2]pivotTable!$A$310:$A$615,0))/100*INDEX(gDP!BB$6:BB$271,MATCH(totalExpenditure!$A43,gDP!$B$6:$B$271))=0,"",INDEX([2]pivotTable!AM$310:AM$615,MATCH(totalExpenditure!$A43,[2]pivotTable!$A$310:$A$615,0))/100*INDEX(gDP!BB$6:BB$271,MATCH(totalExpenditure!$A43,gDP!$B$6:$B$271)))</f>
        <v>#N/A</v>
      </c>
      <c r="CM43" s="77" t="e">
        <f>IF(INDEX([2]pivotTable!AN$310:AN$615,MATCH(totalExpenditure!$A43,[2]pivotTable!$A$310:$A$615,0))/100*INDEX(gDP!BC$6:BC$271,MATCH(totalExpenditure!$A43,gDP!$B$6:$B$271))=0,"",INDEX([2]pivotTable!AN$310:AN$615,MATCH(totalExpenditure!$A43,[2]pivotTable!$A$310:$A$615,0))/100*INDEX(gDP!BC$6:BC$271,MATCH(totalExpenditure!$A43,gDP!$B$6:$B$271)))</f>
        <v>#N/A</v>
      </c>
      <c r="CN43" s="77" t="e">
        <f>IF(INDEX([2]pivotTable!AO$310:AO$615,MATCH(totalExpenditure!$A43,[2]pivotTable!$A$310:$A$615,0))/100*INDEX(gDP!BD$6:BD$271,MATCH(totalExpenditure!$A43,gDP!$B$6:$B$271))=0,"",INDEX([2]pivotTable!AO$310:AO$615,MATCH(totalExpenditure!$A43,[2]pivotTable!$A$310:$A$615,0))/100*INDEX(gDP!BD$6:BD$271,MATCH(totalExpenditure!$A43,gDP!$B$6:$B$271)))</f>
        <v>#N/A</v>
      </c>
      <c r="CO43" s="77" t="e">
        <f>IF(INDEX([2]pivotTable!AP$310:AP$615,MATCH(totalExpenditure!$A43,[2]pivotTable!$A$310:$A$615,0))/100*INDEX(gDP!BE$6:BE$271,MATCH(totalExpenditure!$A43,gDP!$B$6:$B$271))=0,"",INDEX([2]pivotTable!AP$310:AP$615,MATCH(totalExpenditure!$A43,[2]pivotTable!$A$310:$A$615,0))/100*INDEX(gDP!BE$6:BE$271,MATCH(totalExpenditure!$A43,gDP!$B$6:$B$271)))</f>
        <v>#N/A</v>
      </c>
      <c r="CP43" s="77" t="e">
        <f>IF(INDEX([2]pivotTable!AQ$310:AQ$615,MATCH(totalExpenditure!$A43,[2]pivotTable!$A$310:$A$615,0))/100*INDEX(gDP!BF$6:BF$271,MATCH(totalExpenditure!$A43,gDP!$B$6:$B$271))=0,"",INDEX([2]pivotTable!AQ$310:AQ$615,MATCH(totalExpenditure!$A43,[2]pivotTable!$A$310:$A$615,0))/100*INDEX(gDP!BF$6:BF$271,MATCH(totalExpenditure!$A43,gDP!$B$6:$B$271)))</f>
        <v>#N/A</v>
      </c>
      <c r="CQ43" s="77" t="e">
        <f>IF(INDEX([2]pivotTable!AR$310:AR$615,MATCH(totalExpenditure!$A43,[2]pivotTable!$A$310:$A$615,0))/100*INDEX(gDP!BG$6:BG$271,MATCH(totalExpenditure!$A43,gDP!$B$6:$B$271))=0,"",INDEX([2]pivotTable!AR$310:AR$615,MATCH(totalExpenditure!$A43,[2]pivotTable!$A$310:$A$615,0))/100*INDEX(gDP!BG$6:BG$271,MATCH(totalExpenditure!$A43,gDP!$B$6:$B$271)))</f>
        <v>#N/A</v>
      </c>
      <c r="CR43" s="77" t="e">
        <f>IF(INDEX([2]pivotTable!AS$310:AS$615,MATCH(totalExpenditure!$A43,[2]pivotTable!$A$310:$A$615,0))/100*INDEX(gDP!BH$6:BH$271,MATCH(totalExpenditure!$A43,gDP!$B$6:$B$271))=0,"",INDEX([2]pivotTable!AS$310:AS$615,MATCH(totalExpenditure!$A43,[2]pivotTable!$A$310:$A$615,0))/100*INDEX(gDP!BH$6:BH$271,MATCH(totalExpenditure!$A43,gDP!$B$6:$B$271)))</f>
        <v>#N/A</v>
      </c>
      <c r="CS43" s="77" t="e">
        <f>IF(INDEX([2]pivotTable!AT$310:AT$615,MATCH(totalExpenditure!$A43,[2]pivotTable!$A$310:$A$615,0))/100*INDEX(gDP!BI$6:BI$271,MATCH(totalExpenditure!$A43,gDP!$B$6:$B$271))=0,"",INDEX([2]pivotTable!AT$310:AT$615,MATCH(totalExpenditure!$A43,[2]pivotTable!$A$310:$A$615,0))/100*INDEX(gDP!BI$6:BI$271,MATCH(totalExpenditure!$A43,gDP!$B$6:$B$271)))</f>
        <v>#N/A</v>
      </c>
      <c r="CT43" s="77" t="e">
        <f>IF(INDEX([2]pivotTable!AU$310:AU$615,MATCH(totalExpenditure!$A43,[2]pivotTable!$A$310:$A$615,0))/100*INDEX(gDP!BJ$6:BJ$271,MATCH(totalExpenditure!$A43,gDP!$B$6:$B$271))=0,"",INDEX([2]pivotTable!AU$310:AU$615,MATCH(totalExpenditure!$A43,[2]pivotTable!$A$310:$A$615,0))/100*INDEX(gDP!BJ$6:BJ$271,MATCH(totalExpenditure!$A43,gDP!$B$6:$B$271)))</f>
        <v>#N/A</v>
      </c>
      <c r="CU43" s="77" t="e">
        <f>IF(INDEX([2]pivotTable!AV$310:AV$615,MATCH(totalExpenditure!$A43,[2]pivotTable!$A$310:$A$615,0))/100*INDEX(gDP!BK$6:BK$271,MATCH(totalExpenditure!$A43,gDP!$B$6:$B$271))=0,"",INDEX([2]pivotTable!AV$310:AV$615,MATCH(totalExpenditure!$A43,[2]pivotTable!$A$310:$A$615,0))/100*INDEX(gDP!BK$6:BK$271,MATCH(totalExpenditure!$A43,gDP!$B$6:$B$271)))</f>
        <v>#N/A</v>
      </c>
      <c r="CV43" s="77" t="e">
        <f>IF(INDEX([2]pivotTable!AW$310:AW$615,MATCH(totalExpenditure!$A43,[2]pivotTable!$A$310:$A$615,0))/100*INDEX(gDP!BL$6:BL$271,MATCH(totalExpenditure!$A43,gDP!$B$6:$B$271))=0,"",INDEX([2]pivotTable!AW$310:AW$615,MATCH(totalExpenditure!$A43,[2]pivotTable!$A$310:$A$615,0))/100*INDEX(gDP!BL$6:BL$271,MATCH(totalExpenditure!$A43,gDP!$B$6:$B$271)))</f>
        <v>#N/A</v>
      </c>
      <c r="CW43" s="77" t="e">
        <f>IF(INDEX([2]pivotTable!AX$310:AX$615,MATCH(totalExpenditure!$A43,[2]pivotTable!$A$310:$A$615,0))/100*INDEX(gDP!BM$6:BM$271,MATCH(totalExpenditure!$A43,gDP!$B$6:$B$271))=0,"",INDEX([2]pivotTable!AX$310:AX$615,MATCH(totalExpenditure!$A43,[2]pivotTable!$A$310:$A$615,0))/100*INDEX(gDP!BM$6:BM$271,MATCH(totalExpenditure!$A43,gDP!$B$6:$B$271)))</f>
        <v>#N/A</v>
      </c>
      <c r="CX43" s="77" t="e">
        <f>IF(INDEX([2]pivotTable!AY$310:AY$615,MATCH(totalExpenditure!$A43,[2]pivotTable!$A$310:$A$615,0))/100*INDEX(gDP!BN$6:BN$271,MATCH(totalExpenditure!$A43,gDP!$B$6:$B$271))=0,"",INDEX([2]pivotTable!AY$310:AY$615,MATCH(totalExpenditure!$A43,[2]pivotTable!$A$310:$A$615,0))/100*INDEX(gDP!BN$6:BN$271,MATCH(totalExpenditure!$A43,gDP!$B$6:$B$271)))</f>
        <v>#N/A</v>
      </c>
      <c r="CY43" s="77" t="e">
        <f>IF(INDEX([2]pivotTable!AZ$310:AZ$615,MATCH(totalExpenditure!$A43,[2]pivotTable!$A$310:$A$615,0))/100*INDEX(gDP!BO$6:BO$271,MATCH(totalExpenditure!$A43,gDP!$B$6:$B$271))=0,"",INDEX([2]pivotTable!AZ$310:AZ$615,MATCH(totalExpenditure!$A43,[2]pivotTable!$A$310:$A$615,0))/100*INDEX(gDP!BO$6:BO$271,MATCH(totalExpenditure!$A43,gDP!$B$6:$B$271)))</f>
        <v>#N/A</v>
      </c>
      <c r="CZ43" s="77" t="e">
        <f>IF(B43="","",IF(BA43="","",B43-B43+INDEX(gDP!Q$6:Q$271,MATCH(totalExpenditure!$A43,gDP!$B$6:$B$271))))</f>
        <v>#N/A</v>
      </c>
      <c r="DA43" s="77" t="e">
        <f>IF(C43="","",IF(BB43="","",C43-C43+INDEX(gDP!R$6:R$271,MATCH(totalExpenditure!$A43,gDP!$B$6:$B$271))))</f>
        <v>#N/A</v>
      </c>
      <c r="DB43" s="77" t="e">
        <f>IF(D43="","",IF(BC43="","",D43-D43+INDEX(gDP!S$6:S$271,MATCH(totalExpenditure!$A43,gDP!$B$6:$B$271))))</f>
        <v>#N/A</v>
      </c>
      <c r="DC43" s="77" t="e">
        <f>IF(E43="","",IF(BD43="","",E43-E43+INDEX(gDP!T$6:T$271,MATCH(totalExpenditure!$A43,gDP!$B$6:$B$271))))</f>
        <v>#N/A</v>
      </c>
      <c r="DD43" s="77" t="e">
        <f>IF(F43="","",IF(BE43="","",F43-F43+INDEX(gDP!U$6:U$271,MATCH(totalExpenditure!$A43,gDP!$B$6:$B$271))))</f>
        <v>#N/A</v>
      </c>
      <c r="DE43" s="77" t="e">
        <f>IF(G43="","",IF(BF43="","",G43-G43+INDEX(gDP!V$6:V$271,MATCH(totalExpenditure!$A43,gDP!$B$6:$B$271))))</f>
        <v>#N/A</v>
      </c>
      <c r="DF43" s="77" t="e">
        <f>IF(H43="","",IF(BG43="","",H43-H43+INDEX(gDP!W$6:W$271,MATCH(totalExpenditure!$A43,gDP!$B$6:$B$271))))</f>
        <v>#N/A</v>
      </c>
      <c r="DG43" s="77" t="e">
        <f>IF(I43="","",IF(BH43="","",I43-I43+INDEX(gDP!X$6:X$271,MATCH(totalExpenditure!$A43,gDP!$B$6:$B$271))))</f>
        <v>#N/A</v>
      </c>
      <c r="DH43" s="77" t="e">
        <f>IF(J43="","",IF(BI43="","",J43-J43+INDEX(gDP!Y$6:Y$271,MATCH(totalExpenditure!$A43,gDP!$B$6:$B$271))))</f>
        <v>#N/A</v>
      </c>
      <c r="DI43" s="77" t="e">
        <f>IF(K43="","",IF(BJ43="","",K43-K43+INDEX(gDP!Z$6:Z$271,MATCH(totalExpenditure!$A43,gDP!$B$6:$B$271))))</f>
        <v>#N/A</v>
      </c>
      <c r="DJ43" s="77" t="e">
        <f>IF(L43="","",IF(BK43="","",L43-L43+INDEX(gDP!AA$6:AA$271,MATCH(totalExpenditure!$A43,gDP!$B$6:$B$271))))</f>
        <v>#N/A</v>
      </c>
      <c r="DK43" s="77" t="e">
        <f>IF(M43="","",IF(BL43="","",M43-M43+INDEX(gDP!AB$6:AB$271,MATCH(totalExpenditure!$A43,gDP!$B$6:$B$271))))</f>
        <v>#N/A</v>
      </c>
      <c r="DL43" s="77" t="e">
        <f>IF(N43="","",IF(BM43="","",N43-N43+INDEX(gDP!AC$6:AC$271,MATCH(totalExpenditure!$A43,gDP!$B$6:$B$271))))</f>
        <v>#N/A</v>
      </c>
      <c r="DM43" s="77" t="e">
        <f>IF(O43="","",IF(BN43="","",O43-O43+INDEX(gDP!AD$6:AD$271,MATCH(totalExpenditure!$A43,gDP!$B$6:$B$271))))</f>
        <v>#N/A</v>
      </c>
      <c r="DN43" s="77" t="e">
        <f>IF(P43="","",IF(BO43="","",P43-P43+INDEX(gDP!AE$6:AE$271,MATCH(totalExpenditure!$A43,gDP!$B$6:$B$271))))</f>
        <v>#N/A</v>
      </c>
      <c r="DO43" s="77" t="e">
        <f>IF(Q43="","",IF(BP43="","",Q43-Q43+INDEX(gDP!AF$6:AF$271,MATCH(totalExpenditure!$A43,gDP!$B$6:$B$271))))</f>
        <v>#N/A</v>
      </c>
      <c r="DP43" s="77" t="e">
        <f>IF(R43="","",IF(BQ43="","",R43-R43+INDEX(gDP!AG$6:AG$271,MATCH(totalExpenditure!$A43,gDP!$B$6:$B$271))))</f>
        <v>#N/A</v>
      </c>
      <c r="DQ43" s="77" t="e">
        <f>IF(S43="","",IF(BR43="","",S43-S43+INDEX(gDP!AH$6:AH$271,MATCH(totalExpenditure!$A43,gDP!$B$6:$B$271))))</f>
        <v>#N/A</v>
      </c>
      <c r="DR43" s="77" t="e">
        <f>IF(T43="","",IF(BS43="","",T43-T43+INDEX(gDP!AI$6:AI$271,MATCH(totalExpenditure!$A43,gDP!$B$6:$B$271))))</f>
        <v>#N/A</v>
      </c>
      <c r="DS43" s="77" t="e">
        <f>IF(U43="","",IF(BT43="","",U43-U43+INDEX(gDP!AJ$6:AJ$271,MATCH(totalExpenditure!$A43,gDP!$B$6:$B$271))))</f>
        <v>#N/A</v>
      </c>
      <c r="DT43" s="77" t="e">
        <f>IF(V43="","",IF(BU43="","",V43-V43+INDEX(gDP!AK$6:AK$271,MATCH(totalExpenditure!$A43,gDP!$B$6:$B$271))))</f>
        <v>#N/A</v>
      </c>
      <c r="DU43" s="77" t="e">
        <f>IF(W43="","",IF(BV43="","",W43-W43+INDEX(gDP!AL$6:AL$271,MATCH(totalExpenditure!$A43,gDP!$B$6:$B$271))))</f>
        <v>#N/A</v>
      </c>
      <c r="DV43" s="77" t="e">
        <f>IF(X43="","",IF(BW43="","",X43-X43+INDEX(gDP!AM$6:AM$271,MATCH(totalExpenditure!$A43,gDP!$B$6:$B$271))))</f>
        <v>#N/A</v>
      </c>
      <c r="DW43" s="77" t="e">
        <f>IF(Y43="","",IF(BX43="","",Y43-Y43+INDEX(gDP!AN$6:AN$271,MATCH(totalExpenditure!$A43,gDP!$B$6:$B$271))))</f>
        <v>#N/A</v>
      </c>
      <c r="DX43" s="77" t="e">
        <f>IF(Z43="","",IF(BY43="","",Z43-Z43+INDEX(gDP!AO$6:AO$271,MATCH(totalExpenditure!$A43,gDP!$B$6:$B$271))))</f>
        <v>#N/A</v>
      </c>
      <c r="DY43" s="77" t="e">
        <f>IF(AA43="","",IF(BZ43="","",AA43-AA43+INDEX(gDP!AP$6:AP$271,MATCH(totalExpenditure!$A43,gDP!$B$6:$B$271))))</f>
        <v>#N/A</v>
      </c>
      <c r="DZ43" s="77" t="e">
        <f>IF(AB43="","",IF(CA43="","",AB43-AB43+INDEX(gDP!AQ$6:AQ$271,MATCH(totalExpenditure!$A43,gDP!$B$6:$B$271))))</f>
        <v>#N/A</v>
      </c>
      <c r="EA43" s="77" t="e">
        <f>IF(AC43="","",IF(CB43="","",AC43-AC43+INDEX(gDP!AR$6:AR$271,MATCH(totalExpenditure!$A43,gDP!$B$6:$B$271))))</f>
        <v>#N/A</v>
      </c>
      <c r="EB43" s="77" t="e">
        <f>IF(AD43="","",IF(CC43="","",AD43-AD43+INDEX(gDP!AS$6:AS$271,MATCH(totalExpenditure!$A43,gDP!$B$6:$B$271))))</f>
        <v>#N/A</v>
      </c>
      <c r="EC43" s="77" t="e">
        <f>IF(AE43="","",IF(CD43="","",AE43-AE43+INDEX(gDP!AT$6:AT$271,MATCH(totalExpenditure!$A43,gDP!$B$6:$B$271))))</f>
        <v>#N/A</v>
      </c>
      <c r="ED43" s="77" t="e">
        <f>IF(AF43="","",IF(CE43="","",AF43-AF43+INDEX(gDP!AU$6:AU$271,MATCH(totalExpenditure!$A43,gDP!$B$6:$B$271))))</f>
        <v>#N/A</v>
      </c>
      <c r="EE43" s="77" t="e">
        <f>IF(AG43="","",IF(CF43="","",AG43-AG43+INDEX(gDP!AV$6:AV$271,MATCH(totalExpenditure!$A43,gDP!$B$6:$B$271))))</f>
        <v>#N/A</v>
      </c>
      <c r="EF43" s="77" t="e">
        <f>IF(AH43="","",IF(CG43="","",AH43-AH43+INDEX(gDP!AW$6:AW$271,MATCH(totalExpenditure!$A43,gDP!$B$6:$B$271))))</f>
        <v>#N/A</v>
      </c>
      <c r="EG43" s="77" t="e">
        <f>IF(AI43="","",IF(CH43="","",AI43-AI43+INDEX(gDP!AX$6:AX$271,MATCH(totalExpenditure!$A43,gDP!$B$6:$B$271))))</f>
        <v>#N/A</v>
      </c>
      <c r="EH43" s="77" t="e">
        <f>IF(AJ43="","",IF(CI43="","",AJ43-AJ43+INDEX(gDP!AY$6:AY$271,MATCH(totalExpenditure!$A43,gDP!$B$6:$B$271))))</f>
        <v>#N/A</v>
      </c>
      <c r="EI43" s="77" t="e">
        <f>IF(AK43="","",IF(CJ43="","",AK43-AK43+INDEX(gDP!AZ$6:AZ$271,MATCH(totalExpenditure!$A43,gDP!$B$6:$B$271))))</f>
        <v>#N/A</v>
      </c>
      <c r="EJ43" s="77" t="e">
        <f>IF(AL43="","",IF(CK43="","",AL43-AL43+INDEX(gDP!BA$6:BA$271,MATCH(totalExpenditure!$A43,gDP!$B$6:$B$271))))</f>
        <v>#N/A</v>
      </c>
      <c r="EK43" s="77" t="e">
        <f>IF(AM43="","",IF(CL43="","",AM43-AM43+INDEX(gDP!BB$6:BB$271,MATCH(totalExpenditure!$A43,gDP!$B$6:$B$271))))</f>
        <v>#N/A</v>
      </c>
      <c r="EL43" s="77" t="e">
        <f>IF(AN43="","",IF(CM43="","",AN43-AN43+INDEX(gDP!BC$6:BC$271,MATCH(totalExpenditure!$A43,gDP!$B$6:$B$271))))</f>
        <v>#N/A</v>
      </c>
      <c r="EM43" s="77" t="e">
        <f>IF(AO43="","",IF(CN43="","",AO43-AO43+INDEX(gDP!BD$6:BD$271,MATCH(totalExpenditure!$A43,gDP!$B$6:$B$271))))</f>
        <v>#N/A</v>
      </c>
      <c r="EN43" s="77" t="e">
        <f>IF(AP43="","",IF(CO43="","",AP43-AP43+INDEX(gDP!BE$6:BE$271,MATCH(totalExpenditure!$A43,gDP!$B$6:$B$271))))</f>
        <v>#N/A</v>
      </c>
      <c r="EO43" s="77" t="e">
        <f>IF(AQ43="","",IF(CP43="","",AQ43-AQ43+INDEX(gDP!BF$6:BF$271,MATCH(totalExpenditure!$A43,gDP!$B$6:$B$271))))</f>
        <v>#N/A</v>
      </c>
      <c r="EP43" s="77" t="e">
        <f>IF(AR43="","",IF(CQ43="","",AR43-AR43+INDEX(gDP!BG$6:BG$271,MATCH(totalExpenditure!$A43,gDP!$B$6:$B$271))))</f>
        <v>#N/A</v>
      </c>
      <c r="EQ43" s="77" t="e">
        <f>IF(AS43="","",IF(CR43="","",AS43-AS43+INDEX(gDP!BH$6:BH$271,MATCH(totalExpenditure!$A43,gDP!$B$6:$B$271))))</f>
        <v>#N/A</v>
      </c>
      <c r="ER43" s="77" t="e">
        <f>IF(AT43="","",IF(CS43="","",AT43-AT43+INDEX(gDP!BI$6:BI$271,MATCH(totalExpenditure!$A43,gDP!$B$6:$B$271))))</f>
        <v>#N/A</v>
      </c>
      <c r="ES43" s="77" t="e">
        <f>IF(AU43="","",IF(CT43="","",AU43-AU43+INDEX(gDP!BJ$6:BJ$271,MATCH(totalExpenditure!$A43,gDP!$B$6:$B$271))))</f>
        <v>#N/A</v>
      </c>
      <c r="ET43" s="77" t="e">
        <f>IF(AV43="","",IF(CU43="","",AV43-AV43+INDEX(gDP!BK$6:BK$271,MATCH(totalExpenditure!$A43,gDP!$B$6:$B$271))))</f>
        <v>#N/A</v>
      </c>
      <c r="EU43" s="77" t="e">
        <f>IF(AW43="","",IF(CV43="","",AW43-AW43+INDEX(gDP!BL$6:BL$271,MATCH(totalExpenditure!$A43,gDP!$B$6:$B$271))))</f>
        <v>#N/A</v>
      </c>
      <c r="EV43" s="77" t="e">
        <f>IF(AX43="","",IF(CW43="","",AX43-AX43+INDEX(gDP!BM$6:BM$271,MATCH(totalExpenditure!$A43,gDP!$B$6:$B$271))))</f>
        <v>#N/A</v>
      </c>
      <c r="EW43" s="77" t="e">
        <f>IF(AY43="","",IF(CX43="","",AY43-AY43+INDEX(gDP!BN$6:BN$271,MATCH(totalExpenditure!$A43,gDP!$B$6:$B$271))))</f>
        <v>#N/A</v>
      </c>
      <c r="EX43" s="77" t="e">
        <f>IF(AZ43="","",IF(CY43="","",AZ43-AZ43+INDEX(gDP!BO$6:BO$271,MATCH(totalExpenditure!$A43,gDP!$B$6:$B$271))))</f>
        <v>#N/A</v>
      </c>
    </row>
    <row r="44" spans="1:154" x14ac:dyDescent="0.35">
      <c r="A44" t="s">
        <v>297</v>
      </c>
      <c r="B44" s="77" t="str">
        <f>IF(INDEX([2]pivotTable!B$3:B$308,MATCH(totalExpenditure!$A44,[2]pivotTable!$A$3:$A$308,0))/100*INDEX(gDP!Q$6:Q$271,MATCH(totalExpenditure!$A44,gDP!$B$6:$B$271))=0,"",INDEX([2]pivotTable!B$3:B$308,MATCH(totalExpenditure!$A44,[2]pivotTable!$A$3:$A$308,0))/100*INDEX(gDP!Q$6:Q$271,MATCH(totalExpenditure!$A44,gDP!$B$6:$B$271)))</f>
        <v/>
      </c>
      <c r="C44" s="77" t="str">
        <f>IF(INDEX([2]pivotTable!C$3:C$308,MATCH(totalExpenditure!$A44,[2]pivotTable!$A$3:$A$308,0))/100*INDEX(gDP!R$6:R$271,MATCH(totalExpenditure!$A44,gDP!$B$6:$B$271))=0,"",INDEX([2]pivotTable!C$3:C$308,MATCH(totalExpenditure!$A44,[2]pivotTable!$A$3:$A$308,0))/100*INDEX(gDP!R$6:R$271,MATCH(totalExpenditure!$A44,gDP!$B$6:$B$271)))</f>
        <v/>
      </c>
      <c r="D44" s="77" t="str">
        <f>IF(INDEX([2]pivotTable!D$3:D$308,MATCH(totalExpenditure!$A44,[2]pivotTable!$A$3:$A$308,0))/100*INDEX(gDP!S$6:S$271,MATCH(totalExpenditure!$A44,gDP!$B$6:$B$271))=0,"",INDEX([2]pivotTable!D$3:D$308,MATCH(totalExpenditure!$A44,[2]pivotTable!$A$3:$A$308,0))/100*INDEX(gDP!S$6:S$271,MATCH(totalExpenditure!$A44,gDP!$B$6:$B$271)))</f>
        <v/>
      </c>
      <c r="E44" s="77" t="str">
        <f>IF(INDEX([2]pivotTable!E$3:E$308,MATCH(totalExpenditure!$A44,[2]pivotTable!$A$3:$A$308,0))/100*INDEX(gDP!T$6:T$271,MATCH(totalExpenditure!$A44,gDP!$B$6:$B$271))=0,"",INDEX([2]pivotTable!E$3:E$308,MATCH(totalExpenditure!$A44,[2]pivotTable!$A$3:$A$308,0))/100*INDEX(gDP!T$6:T$271,MATCH(totalExpenditure!$A44,gDP!$B$6:$B$271)))</f>
        <v/>
      </c>
      <c r="F44" s="77" t="str">
        <f>IF(INDEX([2]pivotTable!F$3:F$308,MATCH(totalExpenditure!$A44,[2]pivotTable!$A$3:$A$308,0))/100*INDEX(gDP!U$6:U$271,MATCH(totalExpenditure!$A44,gDP!$B$6:$B$271))=0,"",INDEX([2]pivotTable!F$3:F$308,MATCH(totalExpenditure!$A44,[2]pivotTable!$A$3:$A$308,0))/100*INDEX(gDP!U$6:U$271,MATCH(totalExpenditure!$A44,gDP!$B$6:$B$271)))</f>
        <v/>
      </c>
      <c r="G44" s="77" t="str">
        <f>IF(INDEX([2]pivotTable!G$3:G$308,MATCH(totalExpenditure!$A44,[2]pivotTable!$A$3:$A$308,0))/100*INDEX(gDP!V$6:V$271,MATCH(totalExpenditure!$A44,gDP!$B$6:$B$271))=0,"",INDEX([2]pivotTable!G$3:G$308,MATCH(totalExpenditure!$A44,[2]pivotTable!$A$3:$A$308,0))/100*INDEX(gDP!V$6:V$271,MATCH(totalExpenditure!$A44,gDP!$B$6:$B$271)))</f>
        <v/>
      </c>
      <c r="H44" s="77" t="str">
        <f>IF(INDEX([2]pivotTable!H$3:H$308,MATCH(totalExpenditure!$A44,[2]pivotTable!$A$3:$A$308,0))/100*INDEX(gDP!W$6:W$271,MATCH(totalExpenditure!$A44,gDP!$B$6:$B$271))=0,"",INDEX([2]pivotTable!H$3:H$308,MATCH(totalExpenditure!$A44,[2]pivotTable!$A$3:$A$308,0))/100*INDEX(gDP!W$6:W$271,MATCH(totalExpenditure!$A44,gDP!$B$6:$B$271)))</f>
        <v/>
      </c>
      <c r="I44" s="77" t="str">
        <f>IF(INDEX([2]pivotTable!I$3:I$308,MATCH(totalExpenditure!$A44,[2]pivotTable!$A$3:$A$308,0))/100*INDEX(gDP!X$6:X$271,MATCH(totalExpenditure!$A44,gDP!$B$6:$B$271))=0,"",INDEX([2]pivotTable!I$3:I$308,MATCH(totalExpenditure!$A44,[2]pivotTable!$A$3:$A$308,0))/100*INDEX(gDP!X$6:X$271,MATCH(totalExpenditure!$A44,gDP!$B$6:$B$271)))</f>
        <v/>
      </c>
      <c r="J44" s="77" t="str">
        <f>IF(INDEX([2]pivotTable!J$3:J$308,MATCH(totalExpenditure!$A44,[2]pivotTable!$A$3:$A$308,0))/100*INDEX(gDP!Y$6:Y$271,MATCH(totalExpenditure!$A44,gDP!$B$6:$B$271))=0,"",INDEX([2]pivotTable!J$3:J$308,MATCH(totalExpenditure!$A44,[2]pivotTable!$A$3:$A$308,0))/100*INDEX(gDP!Y$6:Y$271,MATCH(totalExpenditure!$A44,gDP!$B$6:$B$271)))</f>
        <v/>
      </c>
      <c r="K44" s="77" t="str">
        <f>IF(INDEX([2]pivotTable!K$3:K$308,MATCH(totalExpenditure!$A44,[2]pivotTable!$A$3:$A$308,0))/100*INDEX(gDP!Z$6:Z$271,MATCH(totalExpenditure!$A44,gDP!$B$6:$B$271))=0,"",INDEX([2]pivotTable!K$3:K$308,MATCH(totalExpenditure!$A44,[2]pivotTable!$A$3:$A$308,0))/100*INDEX(gDP!Z$6:Z$271,MATCH(totalExpenditure!$A44,gDP!$B$6:$B$271)))</f>
        <v/>
      </c>
      <c r="L44" s="77" t="str">
        <f>IF(INDEX([2]pivotTable!L$3:L$308,MATCH(totalExpenditure!$A44,[2]pivotTable!$A$3:$A$308,0))/100*INDEX(gDP!AA$6:AA$271,MATCH(totalExpenditure!$A44,gDP!$B$6:$B$271))=0,"",INDEX([2]pivotTable!L$3:L$308,MATCH(totalExpenditure!$A44,[2]pivotTable!$A$3:$A$308,0))/100*INDEX(gDP!AA$6:AA$271,MATCH(totalExpenditure!$A44,gDP!$B$6:$B$271)))</f>
        <v/>
      </c>
      <c r="M44" s="77" t="str">
        <f>IF(INDEX([2]pivotTable!M$3:M$308,MATCH(totalExpenditure!$A44,[2]pivotTable!$A$3:$A$308,0))/100*INDEX(gDP!AB$6:AB$271,MATCH(totalExpenditure!$A44,gDP!$B$6:$B$271))=0,"",INDEX([2]pivotTable!M$3:M$308,MATCH(totalExpenditure!$A44,[2]pivotTable!$A$3:$A$308,0))/100*INDEX(gDP!AB$6:AB$271,MATCH(totalExpenditure!$A44,gDP!$B$6:$B$271)))</f>
        <v/>
      </c>
      <c r="N44" s="77" t="str">
        <f>IF(INDEX([2]pivotTable!N$3:N$308,MATCH(totalExpenditure!$A44,[2]pivotTable!$A$3:$A$308,0))/100*INDEX(gDP!AC$6:AC$271,MATCH(totalExpenditure!$A44,gDP!$B$6:$B$271))=0,"",INDEX([2]pivotTable!N$3:N$308,MATCH(totalExpenditure!$A44,[2]pivotTable!$A$3:$A$308,0))/100*INDEX(gDP!AC$6:AC$271,MATCH(totalExpenditure!$A44,gDP!$B$6:$B$271)))</f>
        <v/>
      </c>
      <c r="O44" s="77" t="str">
        <f>IF(INDEX([2]pivotTable!O$3:O$308,MATCH(totalExpenditure!$A44,[2]pivotTable!$A$3:$A$308,0))/100*INDEX(gDP!AD$6:AD$271,MATCH(totalExpenditure!$A44,gDP!$B$6:$B$271))=0,"",INDEX([2]pivotTable!O$3:O$308,MATCH(totalExpenditure!$A44,[2]pivotTable!$A$3:$A$308,0))/100*INDEX(gDP!AD$6:AD$271,MATCH(totalExpenditure!$A44,gDP!$B$6:$B$271)))</f>
        <v/>
      </c>
      <c r="P44" s="77" t="str">
        <f>IF(INDEX([2]pivotTable!P$3:P$308,MATCH(totalExpenditure!$A44,[2]pivotTable!$A$3:$A$308,0))/100*INDEX(gDP!AE$6:AE$271,MATCH(totalExpenditure!$A44,gDP!$B$6:$B$271))=0,"",INDEX([2]pivotTable!P$3:P$308,MATCH(totalExpenditure!$A44,[2]pivotTable!$A$3:$A$308,0))/100*INDEX(gDP!AE$6:AE$271,MATCH(totalExpenditure!$A44,gDP!$B$6:$B$271)))</f>
        <v/>
      </c>
      <c r="Q44" s="77" t="str">
        <f>IF(INDEX([2]pivotTable!Q$3:Q$308,MATCH(totalExpenditure!$A44,[2]pivotTable!$A$3:$A$308,0))/100*INDEX(gDP!AF$6:AF$271,MATCH(totalExpenditure!$A44,gDP!$B$6:$B$271))=0,"",INDEX([2]pivotTable!Q$3:Q$308,MATCH(totalExpenditure!$A44,[2]pivotTable!$A$3:$A$308,0))/100*INDEX(gDP!AF$6:AF$271,MATCH(totalExpenditure!$A44,gDP!$B$6:$B$271)))</f>
        <v/>
      </c>
      <c r="R44" s="77" t="str">
        <f>IF(INDEX([2]pivotTable!R$3:R$308,MATCH(totalExpenditure!$A44,[2]pivotTable!$A$3:$A$308,0))/100*INDEX(gDP!AG$6:AG$271,MATCH(totalExpenditure!$A44,gDP!$B$6:$B$271))=0,"",INDEX([2]pivotTable!R$3:R$308,MATCH(totalExpenditure!$A44,[2]pivotTable!$A$3:$A$308,0))/100*INDEX(gDP!AG$6:AG$271,MATCH(totalExpenditure!$A44,gDP!$B$6:$B$271)))</f>
        <v/>
      </c>
      <c r="S44" s="77" t="str">
        <f>IF(INDEX([2]pivotTable!S$3:S$308,MATCH(totalExpenditure!$A44,[2]pivotTable!$A$3:$A$308,0))/100*INDEX(gDP!AH$6:AH$271,MATCH(totalExpenditure!$A44,gDP!$B$6:$B$271))=0,"",INDEX([2]pivotTable!S$3:S$308,MATCH(totalExpenditure!$A44,[2]pivotTable!$A$3:$A$308,0))/100*INDEX(gDP!AH$6:AH$271,MATCH(totalExpenditure!$A44,gDP!$B$6:$B$271)))</f>
        <v/>
      </c>
      <c r="T44" s="77">
        <f>IF(INDEX([2]pivotTable!T$3:T$308,MATCH(totalExpenditure!$A44,[2]pivotTable!$A$3:$A$308,0))/100*INDEX(gDP!AI$6:AI$271,MATCH(totalExpenditure!$A44,gDP!$B$6:$B$271))=0,"",INDEX([2]pivotTable!T$3:T$308,MATCH(totalExpenditure!$A44,[2]pivotTable!$A$3:$A$308,0))/100*INDEX(gDP!AI$6:AI$271,MATCH(totalExpenditure!$A44,gDP!$B$6:$B$271)))</f>
        <v>1325512990.4806919</v>
      </c>
      <c r="U44" s="77">
        <f>IF(INDEX([2]pivotTable!U$3:U$308,MATCH(totalExpenditure!$A44,[2]pivotTable!$A$3:$A$308,0))/100*INDEX(gDP!AJ$6:AJ$271,MATCH(totalExpenditure!$A44,gDP!$B$6:$B$271))=0,"",INDEX([2]pivotTable!U$3:U$308,MATCH(totalExpenditure!$A44,[2]pivotTable!$A$3:$A$308,0))/100*INDEX(gDP!AJ$6:AJ$271,MATCH(totalExpenditure!$A44,gDP!$B$6:$B$271)))</f>
        <v>1438155152.6742678</v>
      </c>
      <c r="V44" s="77">
        <f>IF(INDEX([2]pivotTable!V$3:V$308,MATCH(totalExpenditure!$A44,[2]pivotTable!$A$3:$A$308,0))/100*INDEX(gDP!AK$6:AK$271,MATCH(totalExpenditure!$A44,gDP!$B$6:$B$271))=0,"",INDEX([2]pivotTable!V$3:V$308,MATCH(totalExpenditure!$A44,[2]pivotTable!$A$3:$A$308,0))/100*INDEX(gDP!AK$6:AK$271,MATCH(totalExpenditure!$A44,gDP!$B$6:$B$271)))</f>
        <v>1654185907.8651099</v>
      </c>
      <c r="W44" s="77">
        <f>IF(INDEX([2]pivotTable!W$3:W$308,MATCH(totalExpenditure!$A44,[2]pivotTable!$A$3:$A$308,0))/100*INDEX(gDP!AL$6:AL$271,MATCH(totalExpenditure!$A44,gDP!$B$6:$B$271))=0,"",INDEX([2]pivotTable!W$3:W$308,MATCH(totalExpenditure!$A44,[2]pivotTable!$A$3:$A$308,0))/100*INDEX(gDP!AL$6:AL$271,MATCH(totalExpenditure!$A44,gDP!$B$6:$B$271)))</f>
        <v>1715200775.2508097</v>
      </c>
      <c r="X44" s="77">
        <f>IF(INDEX([2]pivotTable!X$3:X$308,MATCH(totalExpenditure!$A44,[2]pivotTable!$A$3:$A$308,0))/100*INDEX(gDP!AM$6:AM$271,MATCH(totalExpenditure!$A44,gDP!$B$6:$B$271))=0,"",INDEX([2]pivotTable!X$3:X$308,MATCH(totalExpenditure!$A44,[2]pivotTable!$A$3:$A$308,0))/100*INDEX(gDP!AM$6:AM$271,MATCH(totalExpenditure!$A44,gDP!$B$6:$B$271)))</f>
        <v>1869554118.8204136</v>
      </c>
      <c r="Y44" s="77">
        <f>IF(INDEX([2]pivotTable!Y$3:Y$308,MATCH(totalExpenditure!$A44,[2]pivotTable!$A$3:$A$308,0))/100*INDEX(gDP!AN$6:AN$271,MATCH(totalExpenditure!$A44,gDP!$B$6:$B$271))=0,"",INDEX([2]pivotTable!Y$3:Y$308,MATCH(totalExpenditure!$A44,[2]pivotTable!$A$3:$A$308,0))/100*INDEX(gDP!AN$6:AN$271,MATCH(totalExpenditure!$A44,gDP!$B$6:$B$271)))</f>
        <v>1094327991.8981519</v>
      </c>
      <c r="Z44" s="77">
        <f>IF(INDEX([2]pivotTable!Z$3:Z$308,MATCH(totalExpenditure!$A44,[2]pivotTable!$A$3:$A$308,0))/100*INDEX(gDP!AO$6:AO$271,MATCH(totalExpenditure!$A44,gDP!$B$6:$B$271))=0,"",INDEX([2]pivotTable!Z$3:Z$308,MATCH(totalExpenditure!$A44,[2]pivotTable!$A$3:$A$308,0))/100*INDEX(gDP!AO$6:AO$271,MATCH(totalExpenditure!$A44,gDP!$B$6:$B$271)))</f>
        <v>1186619894.6419365</v>
      </c>
      <c r="AA44" s="77">
        <f>IF(INDEX([2]pivotTable!AA$3:AA$308,MATCH(totalExpenditure!$A44,[2]pivotTable!$A$3:$A$308,0))/100*INDEX(gDP!AP$6:AP$271,MATCH(totalExpenditure!$A44,gDP!$B$6:$B$271))=0,"",INDEX([2]pivotTable!AA$3:AA$308,MATCH(totalExpenditure!$A44,[2]pivotTable!$A$3:$A$308,0))/100*INDEX(gDP!AP$6:AP$271,MATCH(totalExpenditure!$A44,gDP!$B$6:$B$271)))</f>
        <v>1346140219.9808352</v>
      </c>
      <c r="AB44" s="77">
        <f>IF(INDEX([2]pivotTable!AB$3:AB$308,MATCH(totalExpenditure!$A44,[2]pivotTable!$A$3:$A$308,0))/100*INDEX(gDP!AQ$6:AQ$271,MATCH(totalExpenditure!$A44,gDP!$B$6:$B$271))=0,"",INDEX([2]pivotTable!AB$3:AB$308,MATCH(totalExpenditure!$A44,[2]pivotTable!$A$3:$A$308,0))/100*INDEX(gDP!AQ$6:AQ$271,MATCH(totalExpenditure!$A44,gDP!$B$6:$B$271)))</f>
        <v>1377432179.8245623</v>
      </c>
      <c r="AC44" s="77">
        <f>IF(INDEX([2]pivotTable!AC$3:AC$308,MATCH(totalExpenditure!$A44,[2]pivotTable!$A$3:$A$308,0))/100*INDEX(gDP!AR$6:AR$271,MATCH(totalExpenditure!$A44,gDP!$B$6:$B$271))=0,"",INDEX([2]pivotTable!AC$3:AC$308,MATCH(totalExpenditure!$A44,[2]pivotTable!$A$3:$A$308,0))/100*INDEX(gDP!AR$6:AR$271,MATCH(totalExpenditure!$A44,gDP!$B$6:$B$271)))</f>
        <v>1337742737.5187376</v>
      </c>
      <c r="AD44" s="77">
        <f>IF(INDEX([2]pivotTable!AD$3:AD$308,MATCH(totalExpenditure!$A44,[2]pivotTable!$A$3:$A$308,0))/100*INDEX(gDP!AS$6:AS$271,MATCH(totalExpenditure!$A44,gDP!$B$6:$B$271))=0,"",INDEX([2]pivotTable!AD$3:AD$308,MATCH(totalExpenditure!$A44,[2]pivotTable!$A$3:$A$308,0))/100*INDEX(gDP!AS$6:AS$271,MATCH(totalExpenditure!$A44,gDP!$B$6:$B$271)))</f>
        <v>1464953338.4964483</v>
      </c>
      <c r="AE44" s="77">
        <f>IF(INDEX([2]pivotTable!AE$3:AE$308,MATCH(totalExpenditure!$A44,[2]pivotTable!$A$3:$A$308,0))/100*INDEX(gDP!AT$6:AT$271,MATCH(totalExpenditure!$A44,gDP!$B$6:$B$271))=0,"",INDEX([2]pivotTable!AE$3:AE$308,MATCH(totalExpenditure!$A44,[2]pivotTable!$A$3:$A$308,0))/100*INDEX(gDP!AT$6:AT$271,MATCH(totalExpenditure!$A44,gDP!$B$6:$B$271)))</f>
        <v>1388549947.4917984</v>
      </c>
      <c r="AF44" s="77">
        <f>IF(INDEX([2]pivotTable!AF$3:AF$308,MATCH(totalExpenditure!$A44,[2]pivotTable!$A$3:$A$308,0))/100*INDEX(gDP!AU$6:AU$271,MATCH(totalExpenditure!$A44,gDP!$B$6:$B$271))=0,"",INDEX([2]pivotTable!AF$3:AF$308,MATCH(totalExpenditure!$A44,[2]pivotTable!$A$3:$A$308,0))/100*INDEX(gDP!AU$6:AU$271,MATCH(totalExpenditure!$A44,gDP!$B$6:$B$271)))</f>
        <v>1229620803.9348137</v>
      </c>
      <c r="AG44" s="77">
        <f>IF(INDEX([2]pivotTable!AG$3:AG$308,MATCH(totalExpenditure!$A44,[2]pivotTable!$A$3:$A$308,0))/100*INDEX(gDP!AV$6:AV$271,MATCH(totalExpenditure!$A44,gDP!$B$6:$B$271))=0,"",INDEX([2]pivotTable!AG$3:AG$308,MATCH(totalExpenditure!$A44,[2]pivotTable!$A$3:$A$308,0))/100*INDEX(gDP!AV$6:AV$271,MATCH(totalExpenditure!$A44,gDP!$B$6:$B$271)))</f>
        <v>1086194630.9456592</v>
      </c>
      <c r="AH44" s="77">
        <f>IF(INDEX([2]pivotTable!AH$3:AH$308,MATCH(totalExpenditure!$A44,[2]pivotTable!$A$3:$A$308,0))/100*INDEX(gDP!AW$6:AW$271,MATCH(totalExpenditure!$A44,gDP!$B$6:$B$271))=0,"",INDEX([2]pivotTable!AH$3:AH$308,MATCH(totalExpenditure!$A44,[2]pivotTable!$A$3:$A$308,0))/100*INDEX(gDP!AW$6:AW$271,MATCH(totalExpenditure!$A44,gDP!$B$6:$B$271)))</f>
        <v>1654568962.4120395</v>
      </c>
      <c r="AI44" s="77">
        <f>IF(INDEX([2]pivotTable!AI$3:AI$308,MATCH(totalExpenditure!$A44,[2]pivotTable!$A$3:$A$308,0))/100*INDEX(gDP!AX$6:AX$271,MATCH(totalExpenditure!$A44,gDP!$B$6:$B$271))=0,"",INDEX([2]pivotTable!AI$3:AI$308,MATCH(totalExpenditure!$A44,[2]pivotTable!$A$3:$A$308,0))/100*INDEX(gDP!AX$6:AX$271,MATCH(totalExpenditure!$A44,gDP!$B$6:$B$271)))</f>
        <v>4610489272.6388798</v>
      </c>
      <c r="AJ44" s="77">
        <f>IF(INDEX([2]pivotTable!AJ$3:AJ$308,MATCH(totalExpenditure!$A44,[2]pivotTable!$A$3:$A$308,0))/100*INDEX(gDP!AY$6:AY$271,MATCH(totalExpenditure!$A44,gDP!$B$6:$B$271))=0,"",INDEX([2]pivotTable!AJ$3:AJ$308,MATCH(totalExpenditure!$A44,[2]pivotTable!$A$3:$A$308,0))/100*INDEX(gDP!AY$6:AY$271,MATCH(totalExpenditure!$A44,gDP!$B$6:$B$271)))</f>
        <v>5261448321.4629059</v>
      </c>
      <c r="AK44" s="77">
        <f>IF(INDEX([2]pivotTable!AK$3:AK$308,MATCH(totalExpenditure!$A44,[2]pivotTable!$A$3:$A$308,0))/100*INDEX(gDP!AZ$6:AZ$271,MATCH(totalExpenditure!$A44,gDP!$B$6:$B$271))=0,"",INDEX([2]pivotTable!AK$3:AK$308,MATCH(totalExpenditure!$A44,[2]pivotTable!$A$3:$A$308,0))/100*INDEX(gDP!AZ$6:AZ$271,MATCH(totalExpenditure!$A44,gDP!$B$6:$B$271)))</f>
        <v>5985440338.3750458</v>
      </c>
      <c r="AL44" s="77">
        <f>IF(INDEX([2]pivotTable!AL$3:AL$308,MATCH(totalExpenditure!$A44,[2]pivotTable!$A$3:$A$308,0))/100*INDEX(gDP!BA$6:BA$271,MATCH(totalExpenditure!$A44,gDP!$B$6:$B$271))=0,"",INDEX([2]pivotTable!AL$3:AL$308,MATCH(totalExpenditure!$A44,[2]pivotTable!$A$3:$A$308,0))/100*INDEX(gDP!BA$6:BA$271,MATCH(totalExpenditure!$A44,gDP!$B$6:$B$271)))</f>
        <v>5180964320.9082241</v>
      </c>
      <c r="AM44" s="77">
        <f>IF(INDEX([2]pivotTable!AM$3:AM$308,MATCH(totalExpenditure!$A44,[2]pivotTable!$A$3:$A$308,0))/100*INDEX(gDP!BB$6:BB$271,MATCH(totalExpenditure!$A44,gDP!$B$6:$B$271))=0,"",INDEX([2]pivotTable!AM$3:AM$308,MATCH(totalExpenditure!$A44,[2]pivotTable!$A$3:$A$308,0))/100*INDEX(gDP!BB$6:BB$271,MATCH(totalExpenditure!$A44,gDP!$B$6:$B$271)))</f>
        <v>6613449173.9923143</v>
      </c>
      <c r="AN44" s="77">
        <f>IF(INDEX([2]pivotTable!AN$3:AN$308,MATCH(totalExpenditure!$A44,[2]pivotTable!$A$3:$A$308,0))/100*INDEX(gDP!BC$6:BC$271,MATCH(totalExpenditure!$A44,gDP!$B$6:$B$271))=0,"",INDEX([2]pivotTable!AN$3:AN$308,MATCH(totalExpenditure!$A44,[2]pivotTable!$A$3:$A$308,0))/100*INDEX(gDP!BC$6:BC$271,MATCH(totalExpenditure!$A44,gDP!$B$6:$B$271)))</f>
        <v>8399881797.5995321</v>
      </c>
      <c r="AO44" s="77">
        <f>IF(INDEX([2]pivotTable!AO$3:AO$308,MATCH(totalExpenditure!$A44,[2]pivotTable!$A$3:$A$308,0))/100*INDEX(gDP!BD$6:BD$271,MATCH(totalExpenditure!$A44,gDP!$B$6:$B$271))=0,"",INDEX([2]pivotTable!AO$3:AO$308,MATCH(totalExpenditure!$A44,[2]pivotTable!$A$3:$A$308,0))/100*INDEX(gDP!BD$6:BD$271,MATCH(totalExpenditure!$A44,gDP!$B$6:$B$271)))</f>
        <v>9879335153.7038441</v>
      </c>
      <c r="AP44" s="77">
        <f>IF(INDEX([2]pivotTable!AP$3:AP$308,MATCH(totalExpenditure!$A44,[2]pivotTable!$A$3:$A$308,0))/100*INDEX(gDP!BE$6:BE$271,MATCH(totalExpenditure!$A44,gDP!$B$6:$B$271))=0,"",INDEX([2]pivotTable!AP$3:AP$308,MATCH(totalExpenditure!$A44,[2]pivotTable!$A$3:$A$308,0))/100*INDEX(gDP!BE$6:BE$271,MATCH(totalExpenditure!$A44,gDP!$B$6:$B$271)))</f>
        <v>8918627734.8413544</v>
      </c>
      <c r="AQ44" s="77">
        <f>IF(INDEX([2]pivotTable!AQ$3:AQ$308,MATCH(totalExpenditure!$A44,[2]pivotTable!$A$3:$A$308,0))/100*INDEX(gDP!BF$6:BF$271,MATCH(totalExpenditure!$A44,gDP!$B$6:$B$271))=0,"",INDEX([2]pivotTable!AQ$3:AQ$308,MATCH(totalExpenditure!$A44,[2]pivotTable!$A$3:$A$308,0))/100*INDEX(gDP!BF$6:BF$271,MATCH(totalExpenditure!$A44,gDP!$B$6:$B$271)))</f>
        <v>8488287576.4234018</v>
      </c>
      <c r="AR44" s="77">
        <f>IF(INDEX([2]pivotTable!AR$3:AR$308,MATCH(totalExpenditure!$A44,[2]pivotTable!$A$3:$A$308,0))/100*INDEX(gDP!BG$6:BG$271,MATCH(totalExpenditure!$A44,gDP!$B$6:$B$271))=0,"",INDEX([2]pivotTable!AR$3:AR$308,MATCH(totalExpenditure!$A44,[2]pivotTable!$A$3:$A$308,0))/100*INDEX(gDP!BG$6:BG$271,MATCH(totalExpenditure!$A44,gDP!$B$6:$B$271)))</f>
        <v>8487643988.1717501</v>
      </c>
      <c r="AS44" s="77">
        <f>IF(INDEX([2]pivotTable!AS$3:AS$308,MATCH(totalExpenditure!$A44,[2]pivotTable!$A$3:$A$308,0))/100*INDEX(gDP!BH$6:BH$271,MATCH(totalExpenditure!$A44,gDP!$B$6:$B$271))=0,"",INDEX([2]pivotTable!AS$3:AS$308,MATCH(totalExpenditure!$A44,[2]pivotTable!$A$3:$A$308,0))/100*INDEX(gDP!BH$6:BH$271,MATCH(totalExpenditure!$A44,gDP!$B$6:$B$271)))</f>
        <v>6618894714.0996771</v>
      </c>
      <c r="AT44" s="77">
        <f>IF(INDEX([2]pivotTable!AT$3:AT$308,MATCH(totalExpenditure!$A44,[2]pivotTable!$A$3:$A$308,0))/100*INDEX(gDP!BI$6:BI$271,MATCH(totalExpenditure!$A44,gDP!$B$6:$B$271))=0,"",INDEX([2]pivotTable!AT$3:AT$308,MATCH(totalExpenditure!$A44,[2]pivotTable!$A$3:$A$308,0))/100*INDEX(gDP!BI$6:BI$271,MATCH(totalExpenditure!$A44,gDP!$B$6:$B$271)))</f>
        <v>6507900948.663332</v>
      </c>
      <c r="AU44" s="77">
        <f>IF(INDEX([2]pivotTable!AU$3:AU$308,MATCH(totalExpenditure!$A44,[2]pivotTable!$A$3:$A$308,0))/100*INDEX(gDP!BJ$6:BJ$271,MATCH(totalExpenditure!$A44,gDP!$B$6:$B$271))=0,"",INDEX([2]pivotTable!AU$3:AU$308,MATCH(totalExpenditure!$A44,[2]pivotTable!$A$3:$A$308,0))/100*INDEX(gDP!BJ$6:BJ$271,MATCH(totalExpenditure!$A44,gDP!$B$6:$B$271)))</f>
        <v>6903856499.6775761</v>
      </c>
      <c r="AV44" s="77">
        <f>IF(INDEX([2]pivotTable!AV$3:AV$308,MATCH(totalExpenditure!$A44,[2]pivotTable!$A$3:$A$308,0))/100*INDEX(gDP!BK$6:BK$271,MATCH(totalExpenditure!$A44,gDP!$B$6:$B$271))=0,"",INDEX([2]pivotTable!AV$3:AV$308,MATCH(totalExpenditure!$A44,[2]pivotTable!$A$3:$A$308,0))/100*INDEX(gDP!BK$6:BK$271,MATCH(totalExpenditure!$A44,gDP!$B$6:$B$271)))</f>
        <v>8431940545.2637062</v>
      </c>
      <c r="AW44" s="77">
        <f>IF(INDEX([2]pivotTable!AW$3:AW$308,MATCH(totalExpenditure!$A44,[2]pivotTable!$A$3:$A$308,0))/100*INDEX(gDP!BL$6:BL$271,MATCH(totalExpenditure!$A44,gDP!$B$6:$B$271))=0,"",INDEX([2]pivotTable!AW$3:AW$308,MATCH(totalExpenditure!$A44,[2]pivotTable!$A$3:$A$308,0))/100*INDEX(gDP!BL$6:BL$271,MATCH(totalExpenditure!$A44,gDP!$B$6:$B$271)))</f>
        <v>6511870374.0355053</v>
      </c>
      <c r="AX44" s="77">
        <f>IF(INDEX([2]pivotTable!AX$3:AX$308,MATCH(totalExpenditure!$A44,[2]pivotTable!$A$3:$A$308,0))/100*INDEX(gDP!BM$6:BM$271,MATCH(totalExpenditure!$A44,gDP!$B$6:$B$271))=0,"",INDEX([2]pivotTable!AX$3:AX$308,MATCH(totalExpenditure!$A44,[2]pivotTable!$A$3:$A$308,0))/100*INDEX(gDP!BM$6:BM$271,MATCH(totalExpenditure!$A44,gDP!$B$6:$B$271)))</f>
        <v>4953822106.5315657</v>
      </c>
      <c r="AY44" s="77">
        <f>IF(INDEX([2]pivotTable!AY$3:AY$308,MATCH(totalExpenditure!$A44,[2]pivotTable!$A$3:$A$308,0))/100*INDEX(gDP!BN$6:BN$271,MATCH(totalExpenditure!$A44,gDP!$B$6:$B$271))=0,"",INDEX([2]pivotTable!AY$3:AY$308,MATCH(totalExpenditure!$A44,[2]pivotTable!$A$3:$A$308,0))/100*INDEX(gDP!BN$6:BN$271,MATCH(totalExpenditure!$A44,gDP!$B$6:$B$271)))</f>
        <v>5205997744.8358936</v>
      </c>
      <c r="AZ44" s="77" t="str">
        <f>IF(INDEX([2]pivotTable!AZ$3:AZ$308,MATCH(totalExpenditure!$A44,[2]pivotTable!$A$3:$A$308,0))/100*INDEX(gDP!BO$6:BO$271,MATCH(totalExpenditure!$A44,gDP!$B$6:$B$271))=0,"",INDEX([2]pivotTable!AZ$3:AZ$308,MATCH(totalExpenditure!$A44,[2]pivotTable!$A$3:$A$308,0))/100*INDEX(gDP!BO$6:BO$271,MATCH(totalExpenditure!$A44,gDP!$B$6:$B$271)))</f>
        <v/>
      </c>
      <c r="BA44" s="77" t="str">
        <f>IF(INDEX([2]pivotTable!B$310:B$615,MATCH(totalExpenditure!$A44,[2]pivotTable!$A$310:$A$615,0))/100*INDEX(gDP!Q$6:Q$271,MATCH(totalExpenditure!$A44,gDP!$B$6:$B$271))=0,"",INDEX([2]pivotTable!B$310:B$615,MATCH(totalExpenditure!$A44,[2]pivotTable!$A$310:$A$615,0))/100*INDEX(gDP!Q$6:Q$271,MATCH(totalExpenditure!$A44,gDP!$B$6:$B$271)))</f>
        <v/>
      </c>
      <c r="BB44" s="77" t="str">
        <f>IF(INDEX([2]pivotTable!C$310:C$615,MATCH(totalExpenditure!$A44,[2]pivotTable!$A$310:$A$615,0))/100*INDEX(gDP!R$6:R$271,MATCH(totalExpenditure!$A44,gDP!$B$6:$B$271))=0,"",INDEX([2]pivotTable!C$310:C$615,MATCH(totalExpenditure!$A44,[2]pivotTable!$A$310:$A$615,0))/100*INDEX(gDP!R$6:R$271,MATCH(totalExpenditure!$A44,gDP!$B$6:$B$271)))</f>
        <v/>
      </c>
      <c r="BC44" s="77" t="str">
        <f>IF(INDEX([2]pivotTable!D$310:D$615,MATCH(totalExpenditure!$A44,[2]pivotTable!$A$310:$A$615,0))/100*INDEX(gDP!S$6:S$271,MATCH(totalExpenditure!$A44,gDP!$B$6:$B$271))=0,"",INDEX([2]pivotTable!D$310:D$615,MATCH(totalExpenditure!$A44,[2]pivotTable!$A$310:$A$615,0))/100*INDEX(gDP!S$6:S$271,MATCH(totalExpenditure!$A44,gDP!$B$6:$B$271)))</f>
        <v/>
      </c>
      <c r="BD44" s="77" t="str">
        <f>IF(INDEX([2]pivotTable!E$310:E$615,MATCH(totalExpenditure!$A44,[2]pivotTable!$A$310:$A$615,0))/100*INDEX(gDP!T$6:T$271,MATCH(totalExpenditure!$A44,gDP!$B$6:$B$271))=0,"",INDEX([2]pivotTable!E$310:E$615,MATCH(totalExpenditure!$A44,[2]pivotTable!$A$310:$A$615,0))/100*INDEX(gDP!T$6:T$271,MATCH(totalExpenditure!$A44,gDP!$B$6:$B$271)))</f>
        <v/>
      </c>
      <c r="BE44" s="77" t="str">
        <f>IF(INDEX([2]pivotTable!F$310:F$615,MATCH(totalExpenditure!$A44,[2]pivotTable!$A$310:$A$615,0))/100*INDEX(gDP!U$6:U$271,MATCH(totalExpenditure!$A44,gDP!$B$6:$B$271))=0,"",INDEX([2]pivotTable!F$310:F$615,MATCH(totalExpenditure!$A44,[2]pivotTable!$A$310:$A$615,0))/100*INDEX(gDP!U$6:U$271,MATCH(totalExpenditure!$A44,gDP!$B$6:$B$271)))</f>
        <v/>
      </c>
      <c r="BF44" s="77" t="str">
        <f>IF(INDEX([2]pivotTable!G$310:G$615,MATCH(totalExpenditure!$A44,[2]pivotTable!$A$310:$A$615,0))/100*INDEX(gDP!V$6:V$271,MATCH(totalExpenditure!$A44,gDP!$B$6:$B$271))=0,"",INDEX([2]pivotTable!G$310:G$615,MATCH(totalExpenditure!$A44,[2]pivotTable!$A$310:$A$615,0))/100*INDEX(gDP!V$6:V$271,MATCH(totalExpenditure!$A44,gDP!$B$6:$B$271)))</f>
        <v/>
      </c>
      <c r="BG44" s="77" t="str">
        <f>IF(INDEX([2]pivotTable!H$310:H$615,MATCH(totalExpenditure!$A44,[2]pivotTable!$A$310:$A$615,0))/100*INDEX(gDP!W$6:W$271,MATCH(totalExpenditure!$A44,gDP!$B$6:$B$271))=0,"",INDEX([2]pivotTable!H$310:H$615,MATCH(totalExpenditure!$A44,[2]pivotTable!$A$310:$A$615,0))/100*INDEX(gDP!W$6:W$271,MATCH(totalExpenditure!$A44,gDP!$B$6:$B$271)))</f>
        <v/>
      </c>
      <c r="BH44" s="77" t="str">
        <f>IF(INDEX([2]pivotTable!I$310:I$615,MATCH(totalExpenditure!$A44,[2]pivotTable!$A$310:$A$615,0))/100*INDEX(gDP!X$6:X$271,MATCH(totalExpenditure!$A44,gDP!$B$6:$B$271))=0,"",INDEX([2]pivotTable!I$310:I$615,MATCH(totalExpenditure!$A44,[2]pivotTable!$A$310:$A$615,0))/100*INDEX(gDP!X$6:X$271,MATCH(totalExpenditure!$A44,gDP!$B$6:$B$271)))</f>
        <v/>
      </c>
      <c r="BI44" s="77" t="str">
        <f>IF(INDEX([2]pivotTable!J$310:J$615,MATCH(totalExpenditure!$A44,[2]pivotTable!$A$310:$A$615,0))/100*INDEX(gDP!Y$6:Y$271,MATCH(totalExpenditure!$A44,gDP!$B$6:$B$271))=0,"",INDEX([2]pivotTable!J$310:J$615,MATCH(totalExpenditure!$A44,[2]pivotTable!$A$310:$A$615,0))/100*INDEX(gDP!Y$6:Y$271,MATCH(totalExpenditure!$A44,gDP!$B$6:$B$271)))</f>
        <v/>
      </c>
      <c r="BJ44" s="77" t="str">
        <f>IF(INDEX([2]pivotTable!K$310:K$615,MATCH(totalExpenditure!$A44,[2]pivotTable!$A$310:$A$615,0))/100*INDEX(gDP!Z$6:Z$271,MATCH(totalExpenditure!$A44,gDP!$B$6:$B$271))=0,"",INDEX([2]pivotTable!K$310:K$615,MATCH(totalExpenditure!$A44,[2]pivotTable!$A$310:$A$615,0))/100*INDEX(gDP!Z$6:Z$271,MATCH(totalExpenditure!$A44,gDP!$B$6:$B$271)))</f>
        <v/>
      </c>
      <c r="BK44" s="77" t="str">
        <f>IF(INDEX([2]pivotTable!L$310:L$615,MATCH(totalExpenditure!$A44,[2]pivotTable!$A$310:$A$615,0))/100*INDEX(gDP!AA$6:AA$271,MATCH(totalExpenditure!$A44,gDP!$B$6:$B$271))=0,"",INDEX([2]pivotTable!L$310:L$615,MATCH(totalExpenditure!$A44,[2]pivotTable!$A$310:$A$615,0))/100*INDEX(gDP!AA$6:AA$271,MATCH(totalExpenditure!$A44,gDP!$B$6:$B$271)))</f>
        <v/>
      </c>
      <c r="BL44" s="77" t="str">
        <f>IF(INDEX([2]pivotTable!M$310:M$615,MATCH(totalExpenditure!$A44,[2]pivotTable!$A$310:$A$615,0))/100*INDEX(gDP!AB$6:AB$271,MATCH(totalExpenditure!$A44,gDP!$B$6:$B$271))=0,"",INDEX([2]pivotTable!M$310:M$615,MATCH(totalExpenditure!$A44,[2]pivotTable!$A$310:$A$615,0))/100*INDEX(gDP!AB$6:AB$271,MATCH(totalExpenditure!$A44,gDP!$B$6:$B$271)))</f>
        <v/>
      </c>
      <c r="BM44" s="77" t="str">
        <f>IF(INDEX([2]pivotTable!N$310:N$615,MATCH(totalExpenditure!$A44,[2]pivotTable!$A$310:$A$615,0))/100*INDEX(gDP!AC$6:AC$271,MATCH(totalExpenditure!$A44,gDP!$B$6:$B$271))=0,"",INDEX([2]pivotTable!N$310:N$615,MATCH(totalExpenditure!$A44,[2]pivotTable!$A$310:$A$615,0))/100*INDEX(gDP!AC$6:AC$271,MATCH(totalExpenditure!$A44,gDP!$B$6:$B$271)))</f>
        <v/>
      </c>
      <c r="BN44" s="77" t="str">
        <f>IF(INDEX([2]pivotTable!O$310:O$615,MATCH(totalExpenditure!$A44,[2]pivotTable!$A$310:$A$615,0))/100*INDEX(gDP!AD$6:AD$271,MATCH(totalExpenditure!$A44,gDP!$B$6:$B$271))=0,"",INDEX([2]pivotTable!O$310:O$615,MATCH(totalExpenditure!$A44,[2]pivotTable!$A$310:$A$615,0))/100*INDEX(gDP!AD$6:AD$271,MATCH(totalExpenditure!$A44,gDP!$B$6:$B$271)))</f>
        <v/>
      </c>
      <c r="BO44" s="77" t="str">
        <f>IF(INDEX([2]pivotTable!P$310:P$615,MATCH(totalExpenditure!$A44,[2]pivotTable!$A$310:$A$615,0))/100*INDEX(gDP!AE$6:AE$271,MATCH(totalExpenditure!$A44,gDP!$B$6:$B$271))=0,"",INDEX([2]pivotTable!P$310:P$615,MATCH(totalExpenditure!$A44,[2]pivotTable!$A$310:$A$615,0))/100*INDEX(gDP!AE$6:AE$271,MATCH(totalExpenditure!$A44,gDP!$B$6:$B$271)))</f>
        <v/>
      </c>
      <c r="BP44" s="77" t="str">
        <f>IF(INDEX([2]pivotTable!Q$310:Q$615,MATCH(totalExpenditure!$A44,[2]pivotTable!$A$310:$A$615,0))/100*INDEX(gDP!AF$6:AF$271,MATCH(totalExpenditure!$A44,gDP!$B$6:$B$271))=0,"",INDEX([2]pivotTable!Q$310:Q$615,MATCH(totalExpenditure!$A44,[2]pivotTable!$A$310:$A$615,0))/100*INDEX(gDP!AF$6:AF$271,MATCH(totalExpenditure!$A44,gDP!$B$6:$B$271)))</f>
        <v/>
      </c>
      <c r="BQ44" s="77" t="str">
        <f>IF(INDEX([2]pivotTable!R$310:R$615,MATCH(totalExpenditure!$A44,[2]pivotTable!$A$310:$A$615,0))/100*INDEX(gDP!AG$6:AG$271,MATCH(totalExpenditure!$A44,gDP!$B$6:$B$271))=0,"",INDEX([2]pivotTable!R$310:R$615,MATCH(totalExpenditure!$A44,[2]pivotTable!$A$310:$A$615,0))/100*INDEX(gDP!AG$6:AG$271,MATCH(totalExpenditure!$A44,gDP!$B$6:$B$271)))</f>
        <v/>
      </c>
      <c r="BR44" s="77" t="str">
        <f>IF(INDEX([2]pivotTable!S$310:S$615,MATCH(totalExpenditure!$A44,[2]pivotTable!$A$310:$A$615,0))/100*INDEX(gDP!AH$6:AH$271,MATCH(totalExpenditure!$A44,gDP!$B$6:$B$271))=0,"",INDEX([2]pivotTable!S$310:S$615,MATCH(totalExpenditure!$A44,[2]pivotTable!$A$310:$A$615,0))/100*INDEX(gDP!AH$6:AH$271,MATCH(totalExpenditure!$A44,gDP!$B$6:$B$271)))</f>
        <v/>
      </c>
      <c r="BS44" s="77">
        <f>IF(INDEX([2]pivotTable!T$310:T$615,MATCH(totalExpenditure!$A44,[2]pivotTable!$A$310:$A$615,0))/100*INDEX(gDP!AI$6:AI$271,MATCH(totalExpenditure!$A44,gDP!$B$6:$B$271))=0,"",INDEX([2]pivotTable!T$310:T$615,MATCH(totalExpenditure!$A44,[2]pivotTable!$A$310:$A$615,0))/100*INDEX(gDP!AI$6:AI$271,MATCH(totalExpenditure!$A44,gDP!$B$6:$B$271)))</f>
        <v>556715456.00189066</v>
      </c>
      <c r="BT44" s="77">
        <f>IF(INDEX([2]pivotTable!U$310:U$615,MATCH(totalExpenditure!$A44,[2]pivotTable!$A$310:$A$615,0))/100*INDEX(gDP!AJ$6:AJ$271,MATCH(totalExpenditure!$A44,gDP!$B$6:$B$271))=0,"",INDEX([2]pivotTable!U$310:U$615,MATCH(totalExpenditure!$A44,[2]pivotTable!$A$310:$A$615,0))/100*INDEX(gDP!AJ$6:AJ$271,MATCH(totalExpenditure!$A44,gDP!$B$6:$B$271)))</f>
        <v>666092912.81755567</v>
      </c>
      <c r="BU44" s="77">
        <f>IF(INDEX([2]pivotTable!V$310:V$615,MATCH(totalExpenditure!$A44,[2]pivotTable!$A$310:$A$615,0))/100*INDEX(gDP!AK$6:AK$271,MATCH(totalExpenditure!$A44,gDP!$B$6:$B$271))=0,"",INDEX([2]pivotTable!V$310:V$615,MATCH(totalExpenditure!$A44,[2]pivotTable!$A$310:$A$615,0))/100*INDEX(gDP!AK$6:AK$271,MATCH(totalExpenditure!$A44,gDP!$B$6:$B$271)))</f>
        <v>863852640.7740016</v>
      </c>
      <c r="BV44" s="77">
        <f>IF(INDEX([2]pivotTable!W$310:W$615,MATCH(totalExpenditure!$A44,[2]pivotTable!$A$310:$A$615,0))/100*INDEX(gDP!AL$6:AL$271,MATCH(totalExpenditure!$A44,gDP!$B$6:$B$271))=0,"",INDEX([2]pivotTable!W$310:W$615,MATCH(totalExpenditure!$A44,[2]pivotTable!$A$310:$A$615,0))/100*INDEX(gDP!AL$6:AL$271,MATCH(totalExpenditure!$A44,gDP!$B$6:$B$271)))</f>
        <v>966032620.54355955</v>
      </c>
      <c r="BW44" s="77">
        <f>IF(INDEX([2]pivotTable!X$310:X$615,MATCH(totalExpenditure!$A44,[2]pivotTable!$A$310:$A$615,0))/100*INDEX(gDP!AM$6:AM$271,MATCH(totalExpenditure!$A44,gDP!$B$6:$B$271))=0,"",INDEX([2]pivotTable!X$310:X$615,MATCH(totalExpenditure!$A44,[2]pivotTable!$A$310:$A$615,0))/100*INDEX(gDP!AM$6:AM$271,MATCH(totalExpenditure!$A44,gDP!$B$6:$B$271)))</f>
        <v>1082973422.4874349</v>
      </c>
      <c r="BX44" s="77">
        <f>IF(INDEX([2]pivotTable!Y$310:Y$615,MATCH(totalExpenditure!$A44,[2]pivotTable!$A$310:$A$615,0))/100*INDEX(gDP!AN$6:AN$271,MATCH(totalExpenditure!$A44,gDP!$B$6:$B$271))=0,"",INDEX([2]pivotTable!Y$310:Y$615,MATCH(totalExpenditure!$A44,[2]pivotTable!$A$310:$A$615,0))/100*INDEX(gDP!AN$6:AN$271,MATCH(totalExpenditure!$A44,gDP!$B$6:$B$271)))</f>
        <v>675692451.37335551</v>
      </c>
      <c r="BY44" s="77">
        <f>IF(INDEX([2]pivotTable!Z$310:Z$615,MATCH(totalExpenditure!$A44,[2]pivotTable!$A$310:$A$615,0))/100*INDEX(gDP!AO$6:AO$271,MATCH(totalExpenditure!$A44,gDP!$B$6:$B$271))=0,"",INDEX([2]pivotTable!Z$310:Z$615,MATCH(totalExpenditure!$A44,[2]pivotTable!$A$310:$A$615,0))/100*INDEX(gDP!AO$6:AO$271,MATCH(totalExpenditure!$A44,gDP!$B$6:$B$271)))</f>
        <v>793699399.72738791</v>
      </c>
      <c r="BZ44" s="77">
        <f>IF(INDEX([2]pivotTable!AA$310:AA$615,MATCH(totalExpenditure!$A44,[2]pivotTable!$A$310:$A$615,0))/100*INDEX(gDP!AP$6:AP$271,MATCH(totalExpenditure!$A44,gDP!$B$6:$B$271))=0,"",INDEX([2]pivotTable!AA$310:AA$615,MATCH(totalExpenditure!$A44,[2]pivotTable!$A$310:$A$615,0))/100*INDEX(gDP!AP$6:AP$271,MATCH(totalExpenditure!$A44,gDP!$B$6:$B$271)))</f>
        <v>900284860.49673688</v>
      </c>
      <c r="CA44" s="77">
        <f>IF(INDEX([2]pivotTable!AB$310:AB$615,MATCH(totalExpenditure!$A44,[2]pivotTable!$A$310:$A$615,0))/100*INDEX(gDP!AQ$6:AQ$271,MATCH(totalExpenditure!$A44,gDP!$B$6:$B$271))=0,"",INDEX([2]pivotTable!AB$310:AB$615,MATCH(totalExpenditure!$A44,[2]pivotTable!$A$310:$A$615,0))/100*INDEX(gDP!AQ$6:AQ$271,MATCH(totalExpenditure!$A44,gDP!$B$6:$B$271)))</f>
        <v>934686122.02381015</v>
      </c>
      <c r="CB44" s="77">
        <f>IF(INDEX([2]pivotTable!AC$310:AC$615,MATCH(totalExpenditure!$A44,[2]pivotTable!$A$310:$A$615,0))/100*INDEX(gDP!AR$6:AR$271,MATCH(totalExpenditure!$A44,gDP!$B$6:$B$271))=0,"",INDEX([2]pivotTable!AC$310:AC$615,MATCH(totalExpenditure!$A44,[2]pivotTable!$A$310:$A$615,0))/100*INDEX(gDP!AR$6:AR$271,MATCH(totalExpenditure!$A44,gDP!$B$6:$B$271)))</f>
        <v>937175703.12047148</v>
      </c>
      <c r="CC44" s="77">
        <f>IF(INDEX([2]pivotTable!AD$310:AD$615,MATCH(totalExpenditure!$A44,[2]pivotTable!$A$310:$A$615,0))/100*INDEX(gDP!AS$6:AS$271,MATCH(totalExpenditure!$A44,gDP!$B$6:$B$271))=0,"",INDEX([2]pivotTable!AD$310:AD$615,MATCH(totalExpenditure!$A44,[2]pivotTable!$A$310:$A$615,0))/100*INDEX(gDP!AS$6:AS$271,MATCH(totalExpenditure!$A44,gDP!$B$6:$B$271)))</f>
        <v>924409058.51647532</v>
      </c>
      <c r="CD44" s="77">
        <f>IF(INDEX([2]pivotTable!AE$310:AE$615,MATCH(totalExpenditure!$A44,[2]pivotTable!$A$310:$A$615,0))/100*INDEX(gDP!AT$6:AT$271,MATCH(totalExpenditure!$A44,gDP!$B$6:$B$271))=0,"",INDEX([2]pivotTable!AE$310:AE$615,MATCH(totalExpenditure!$A44,[2]pivotTable!$A$310:$A$615,0))/100*INDEX(gDP!AT$6:AT$271,MATCH(totalExpenditure!$A44,gDP!$B$6:$B$271)))</f>
        <v>880369296.60562479</v>
      </c>
      <c r="CE44" s="77">
        <f>IF(INDEX([2]pivotTable!AF$310:AF$615,MATCH(totalExpenditure!$A44,[2]pivotTable!$A$310:$A$615,0))/100*INDEX(gDP!AU$6:AU$271,MATCH(totalExpenditure!$A44,gDP!$B$6:$B$271))=0,"",INDEX([2]pivotTable!AF$310:AF$615,MATCH(totalExpenditure!$A44,[2]pivotTable!$A$310:$A$615,0))/100*INDEX(gDP!AU$6:AU$271,MATCH(totalExpenditure!$A44,gDP!$B$6:$B$271)))</f>
        <v>885326978.83306575</v>
      </c>
      <c r="CF44" s="77">
        <f>IF(INDEX([2]pivotTable!AG$310:AG$615,MATCH(totalExpenditure!$A44,[2]pivotTable!$A$310:$A$615,0))/100*INDEX(gDP!AV$6:AV$271,MATCH(totalExpenditure!$A44,gDP!$B$6:$B$271))=0,"",INDEX([2]pivotTable!AG$310:AG$615,MATCH(totalExpenditure!$A44,[2]pivotTable!$A$310:$A$615,0))/100*INDEX(gDP!AV$6:AV$271,MATCH(totalExpenditure!$A44,gDP!$B$6:$B$271)))</f>
        <v>971455761.47956836</v>
      </c>
      <c r="CG44" s="77">
        <f>IF(INDEX([2]pivotTable!AH$310:AH$615,MATCH(totalExpenditure!$A44,[2]pivotTable!$A$310:$A$615,0))/100*INDEX(gDP!AW$6:AW$271,MATCH(totalExpenditure!$A44,gDP!$B$6:$B$271))=0,"",INDEX([2]pivotTable!AH$310:AH$615,MATCH(totalExpenditure!$A44,[2]pivotTable!$A$310:$A$615,0))/100*INDEX(gDP!AW$6:AW$271,MATCH(totalExpenditure!$A44,gDP!$B$6:$B$271)))</f>
        <v>1188911829.2781119</v>
      </c>
      <c r="CH44" s="77">
        <f>IF(INDEX([2]pivotTable!AI$310:AI$615,MATCH(totalExpenditure!$A44,[2]pivotTable!$A$310:$A$615,0))/100*INDEX(gDP!AX$6:AX$271,MATCH(totalExpenditure!$A44,gDP!$B$6:$B$271))=0,"",INDEX([2]pivotTable!AI$310:AI$615,MATCH(totalExpenditure!$A44,[2]pivotTable!$A$310:$A$615,0))/100*INDEX(gDP!AX$6:AX$271,MATCH(totalExpenditure!$A44,gDP!$B$6:$B$271)))</f>
        <v>4622718687.1551628</v>
      </c>
      <c r="CI44" s="77">
        <f>IF(INDEX([2]pivotTable!AJ$310:AJ$615,MATCH(totalExpenditure!$A44,[2]pivotTable!$A$310:$A$615,0))/100*INDEX(gDP!AY$6:AY$271,MATCH(totalExpenditure!$A44,gDP!$B$6:$B$271))=0,"",INDEX([2]pivotTable!AJ$310:AJ$615,MATCH(totalExpenditure!$A44,[2]pivotTable!$A$310:$A$615,0))/100*INDEX(gDP!AY$6:AY$271,MATCH(totalExpenditure!$A44,gDP!$B$6:$B$271)))</f>
        <v>5446060543.2686214</v>
      </c>
      <c r="CJ44" s="77">
        <f>IF(INDEX([2]pivotTable!AK$310:AK$615,MATCH(totalExpenditure!$A44,[2]pivotTable!$A$310:$A$615,0))/100*INDEX(gDP!AZ$6:AZ$271,MATCH(totalExpenditure!$A44,gDP!$B$6:$B$271))=0,"",INDEX([2]pivotTable!AK$310:AK$615,MATCH(totalExpenditure!$A44,[2]pivotTable!$A$310:$A$615,0))/100*INDEX(gDP!AZ$6:AZ$271,MATCH(totalExpenditure!$A44,gDP!$B$6:$B$271)))</f>
        <v>6468415351.2698622</v>
      </c>
      <c r="CK44" s="77">
        <f>IF(INDEX([2]pivotTable!AL$310:AL$615,MATCH(totalExpenditure!$A44,[2]pivotTable!$A$310:$A$615,0))/100*INDEX(gDP!BA$6:BA$271,MATCH(totalExpenditure!$A44,gDP!$B$6:$B$271))=0,"",INDEX([2]pivotTable!AL$310:AL$615,MATCH(totalExpenditure!$A44,[2]pivotTable!$A$310:$A$615,0))/100*INDEX(gDP!BA$6:BA$271,MATCH(totalExpenditure!$A44,gDP!$B$6:$B$271)))</f>
        <v>7231762697.9343977</v>
      </c>
      <c r="CL44" s="77">
        <f>IF(INDEX([2]pivotTable!AM$310:AM$615,MATCH(totalExpenditure!$A44,[2]pivotTable!$A$310:$A$615,0))/100*INDEX(gDP!BB$6:BB$271,MATCH(totalExpenditure!$A44,gDP!$B$6:$B$271))=0,"",INDEX([2]pivotTable!AM$310:AM$615,MATCH(totalExpenditure!$A44,[2]pivotTable!$A$310:$A$615,0))/100*INDEX(gDP!BB$6:BB$271,MATCH(totalExpenditure!$A44,gDP!$B$6:$B$271)))</f>
        <v>8245339229.9124975</v>
      </c>
      <c r="CM44" s="77">
        <f>IF(INDEX([2]pivotTable!AN$310:AN$615,MATCH(totalExpenditure!$A44,[2]pivotTable!$A$310:$A$615,0))/100*INDEX(gDP!BC$6:BC$271,MATCH(totalExpenditure!$A44,gDP!$B$6:$B$271))=0,"",INDEX([2]pivotTable!AN$310:AN$615,MATCH(totalExpenditure!$A44,[2]pivotTable!$A$310:$A$615,0))/100*INDEX(gDP!BC$6:BC$271,MATCH(totalExpenditure!$A44,gDP!$B$6:$B$271)))</f>
        <v>10092881229.673859</v>
      </c>
      <c r="CN44" s="77">
        <f>IF(INDEX([2]pivotTable!AO$310:AO$615,MATCH(totalExpenditure!$A44,[2]pivotTable!$A$310:$A$615,0))/100*INDEX(gDP!BD$6:BD$271,MATCH(totalExpenditure!$A44,gDP!$B$6:$B$271))=0,"",INDEX([2]pivotTable!AO$310:AO$615,MATCH(totalExpenditure!$A44,[2]pivotTable!$A$310:$A$615,0))/100*INDEX(gDP!BD$6:BD$271,MATCH(totalExpenditure!$A44,gDP!$B$6:$B$271)))</f>
        <v>11387630597.017408</v>
      </c>
      <c r="CO44" s="77">
        <f>IF(INDEX([2]pivotTable!AP$310:AP$615,MATCH(totalExpenditure!$A44,[2]pivotTable!$A$310:$A$615,0))/100*INDEX(gDP!BE$6:BE$271,MATCH(totalExpenditure!$A44,gDP!$B$6:$B$271))=0,"",INDEX([2]pivotTable!AP$310:AP$615,MATCH(totalExpenditure!$A44,[2]pivotTable!$A$310:$A$615,0))/100*INDEX(gDP!BE$6:BE$271,MATCH(totalExpenditure!$A44,gDP!$B$6:$B$271)))</f>
        <v>12416652385.333021</v>
      </c>
      <c r="CP44" s="77">
        <f>IF(INDEX([2]pivotTable!AQ$310:AQ$615,MATCH(totalExpenditure!$A44,[2]pivotTable!$A$310:$A$615,0))/100*INDEX(gDP!BF$6:BF$271,MATCH(totalExpenditure!$A44,gDP!$B$6:$B$271))=0,"",INDEX([2]pivotTable!AQ$310:AQ$615,MATCH(totalExpenditure!$A44,[2]pivotTable!$A$310:$A$615,0))/100*INDEX(gDP!BF$6:BF$271,MATCH(totalExpenditure!$A44,gDP!$B$6:$B$271)))</f>
        <v>12815649870.28631</v>
      </c>
      <c r="CQ44" s="77">
        <f>IF(INDEX([2]pivotTable!AR$310:AR$615,MATCH(totalExpenditure!$A44,[2]pivotTable!$A$310:$A$615,0))/100*INDEX(gDP!BG$6:BG$271,MATCH(totalExpenditure!$A44,gDP!$B$6:$B$271))=0,"",INDEX([2]pivotTable!AR$310:AR$615,MATCH(totalExpenditure!$A44,[2]pivotTable!$A$310:$A$615,0))/100*INDEX(gDP!BG$6:BG$271,MATCH(totalExpenditure!$A44,gDP!$B$6:$B$271)))</f>
        <v>12614663542.053429</v>
      </c>
      <c r="CR44" s="77">
        <f>IF(INDEX([2]pivotTable!AS$310:AS$615,MATCH(totalExpenditure!$A44,[2]pivotTable!$A$310:$A$615,0))/100*INDEX(gDP!BH$6:BH$271,MATCH(totalExpenditure!$A44,gDP!$B$6:$B$271))=0,"",INDEX([2]pivotTable!AS$310:AS$615,MATCH(totalExpenditure!$A44,[2]pivotTable!$A$310:$A$615,0))/100*INDEX(gDP!BH$6:BH$271,MATCH(totalExpenditure!$A44,gDP!$B$6:$B$271)))</f>
        <v>12292233040.470829</v>
      </c>
      <c r="CS44" s="77">
        <f>IF(INDEX([2]pivotTable!AT$310:AT$615,MATCH(totalExpenditure!$A44,[2]pivotTable!$A$310:$A$615,0))/100*INDEX(gDP!BI$6:BI$271,MATCH(totalExpenditure!$A44,gDP!$B$6:$B$271))=0,"",INDEX([2]pivotTable!AT$310:AT$615,MATCH(totalExpenditure!$A44,[2]pivotTable!$A$310:$A$615,0))/100*INDEX(gDP!BI$6:BI$271,MATCH(totalExpenditure!$A44,gDP!$B$6:$B$271)))</f>
        <v>12641784601.426474</v>
      </c>
      <c r="CT44" s="77">
        <f>IF(INDEX([2]pivotTable!AU$310:AU$615,MATCH(totalExpenditure!$A44,[2]pivotTable!$A$310:$A$615,0))/100*INDEX(gDP!BJ$6:BJ$271,MATCH(totalExpenditure!$A44,gDP!$B$6:$B$271))=0,"",INDEX([2]pivotTable!AU$310:AU$615,MATCH(totalExpenditure!$A44,[2]pivotTable!$A$310:$A$615,0))/100*INDEX(gDP!BJ$6:BJ$271,MATCH(totalExpenditure!$A44,gDP!$B$6:$B$271)))</f>
        <v>13669635869.361599</v>
      </c>
      <c r="CU44" s="77">
        <f>IF(INDEX([2]pivotTable!AV$310:AV$615,MATCH(totalExpenditure!$A44,[2]pivotTable!$A$310:$A$615,0))/100*INDEX(gDP!BK$6:BK$271,MATCH(totalExpenditure!$A44,gDP!$B$6:$B$271))=0,"",INDEX([2]pivotTable!AV$310:AV$615,MATCH(totalExpenditure!$A44,[2]pivotTable!$A$310:$A$615,0))/100*INDEX(gDP!BK$6:BK$271,MATCH(totalExpenditure!$A44,gDP!$B$6:$B$271)))</f>
        <v>14467434830.294569</v>
      </c>
      <c r="CV44" s="77">
        <f>IF(INDEX([2]pivotTable!AW$310:AW$615,MATCH(totalExpenditure!$A44,[2]pivotTable!$A$310:$A$615,0))/100*INDEX(gDP!BL$6:BL$271,MATCH(totalExpenditure!$A44,gDP!$B$6:$B$271))=0,"",INDEX([2]pivotTable!AW$310:AW$615,MATCH(totalExpenditure!$A44,[2]pivotTable!$A$310:$A$615,0))/100*INDEX(gDP!BL$6:BL$271,MATCH(totalExpenditure!$A44,gDP!$B$6:$B$271)))</f>
        <v>13858595924.229406</v>
      </c>
      <c r="CW44" s="77">
        <f>IF(INDEX([2]pivotTable!AX$310:AX$615,MATCH(totalExpenditure!$A44,[2]pivotTable!$A$310:$A$615,0))/100*INDEX(gDP!BM$6:BM$271,MATCH(totalExpenditure!$A44,gDP!$B$6:$B$271))=0,"",INDEX([2]pivotTable!AX$310:AX$615,MATCH(totalExpenditure!$A44,[2]pivotTable!$A$310:$A$615,0))/100*INDEX(gDP!BM$6:BM$271,MATCH(totalExpenditure!$A44,gDP!$B$6:$B$271)))</f>
        <v>12346448942.432516</v>
      </c>
      <c r="CX44" s="77">
        <f>IF(INDEX([2]pivotTable!AY$310:AY$615,MATCH(totalExpenditure!$A44,[2]pivotTable!$A$310:$A$615,0))/100*INDEX(gDP!BN$6:BN$271,MATCH(totalExpenditure!$A44,gDP!$B$6:$B$271))=0,"",INDEX([2]pivotTable!AY$310:AY$615,MATCH(totalExpenditure!$A44,[2]pivotTable!$A$310:$A$615,0))/100*INDEX(gDP!BN$6:BN$271,MATCH(totalExpenditure!$A44,gDP!$B$6:$B$271)))</f>
        <v>13346285127.670198</v>
      </c>
      <c r="CY44" s="77" t="str">
        <f>IF(INDEX([2]pivotTable!AZ$310:AZ$615,MATCH(totalExpenditure!$A44,[2]pivotTable!$A$310:$A$615,0))/100*INDEX(gDP!BO$6:BO$271,MATCH(totalExpenditure!$A44,gDP!$B$6:$B$271))=0,"",INDEX([2]pivotTable!AZ$310:AZ$615,MATCH(totalExpenditure!$A44,[2]pivotTable!$A$310:$A$615,0))/100*INDEX(gDP!BO$6:BO$271,MATCH(totalExpenditure!$A44,gDP!$B$6:$B$271)))</f>
        <v/>
      </c>
      <c r="CZ44" s="77" t="str">
        <f>IF(B44="","",IF(BA44="","",B44-B44+INDEX(gDP!Q$6:Q$271,MATCH(totalExpenditure!$A44,gDP!$B$6:$B$271))))</f>
        <v/>
      </c>
      <c r="DA44" s="77" t="str">
        <f>IF(C44="","",IF(BB44="","",C44-C44+INDEX(gDP!R$6:R$271,MATCH(totalExpenditure!$A44,gDP!$B$6:$B$271))))</f>
        <v/>
      </c>
      <c r="DB44" s="77" t="str">
        <f>IF(D44="","",IF(BC44="","",D44-D44+INDEX(gDP!S$6:S$271,MATCH(totalExpenditure!$A44,gDP!$B$6:$B$271))))</f>
        <v/>
      </c>
      <c r="DC44" s="77" t="str">
        <f>IF(E44="","",IF(BD44="","",E44-E44+INDEX(gDP!T$6:T$271,MATCH(totalExpenditure!$A44,gDP!$B$6:$B$271))))</f>
        <v/>
      </c>
      <c r="DD44" s="77" t="str">
        <f>IF(F44="","",IF(BE44="","",F44-F44+INDEX(gDP!U$6:U$271,MATCH(totalExpenditure!$A44,gDP!$B$6:$B$271))))</f>
        <v/>
      </c>
      <c r="DE44" s="77" t="str">
        <f>IF(G44="","",IF(BF44="","",G44-G44+INDEX(gDP!V$6:V$271,MATCH(totalExpenditure!$A44,gDP!$B$6:$B$271))))</f>
        <v/>
      </c>
      <c r="DF44" s="77" t="str">
        <f>IF(H44="","",IF(BG44="","",H44-H44+INDEX(gDP!W$6:W$271,MATCH(totalExpenditure!$A44,gDP!$B$6:$B$271))))</f>
        <v/>
      </c>
      <c r="DG44" s="77" t="str">
        <f>IF(I44="","",IF(BH44="","",I44-I44+INDEX(gDP!X$6:X$271,MATCH(totalExpenditure!$A44,gDP!$B$6:$B$271))))</f>
        <v/>
      </c>
      <c r="DH44" s="77" t="str">
        <f>IF(J44="","",IF(BI44="","",J44-J44+INDEX(gDP!Y$6:Y$271,MATCH(totalExpenditure!$A44,gDP!$B$6:$B$271))))</f>
        <v/>
      </c>
      <c r="DI44" s="77" t="str">
        <f>IF(K44="","",IF(BJ44="","",K44-K44+INDEX(gDP!Z$6:Z$271,MATCH(totalExpenditure!$A44,gDP!$B$6:$B$271))))</f>
        <v/>
      </c>
      <c r="DJ44" s="77" t="str">
        <f>IF(L44="","",IF(BK44="","",L44-L44+INDEX(gDP!AA$6:AA$271,MATCH(totalExpenditure!$A44,gDP!$B$6:$B$271))))</f>
        <v/>
      </c>
      <c r="DK44" s="77" t="str">
        <f>IF(M44="","",IF(BL44="","",M44-M44+INDEX(gDP!AB$6:AB$271,MATCH(totalExpenditure!$A44,gDP!$B$6:$B$271))))</f>
        <v/>
      </c>
      <c r="DL44" s="77" t="str">
        <f>IF(N44="","",IF(BM44="","",N44-N44+INDEX(gDP!AC$6:AC$271,MATCH(totalExpenditure!$A44,gDP!$B$6:$B$271))))</f>
        <v/>
      </c>
      <c r="DM44" s="77" t="str">
        <f>IF(O44="","",IF(BN44="","",O44-O44+INDEX(gDP!AD$6:AD$271,MATCH(totalExpenditure!$A44,gDP!$B$6:$B$271))))</f>
        <v/>
      </c>
      <c r="DN44" s="77" t="str">
        <f>IF(P44="","",IF(BO44="","",P44-P44+INDEX(gDP!AE$6:AE$271,MATCH(totalExpenditure!$A44,gDP!$B$6:$B$271))))</f>
        <v/>
      </c>
      <c r="DO44" s="77" t="str">
        <f>IF(Q44="","",IF(BP44="","",Q44-Q44+INDEX(gDP!AF$6:AF$271,MATCH(totalExpenditure!$A44,gDP!$B$6:$B$271))))</f>
        <v/>
      </c>
      <c r="DP44" s="77" t="str">
        <f>IF(R44="","",IF(BQ44="","",R44-R44+INDEX(gDP!AG$6:AG$271,MATCH(totalExpenditure!$A44,gDP!$B$6:$B$271))))</f>
        <v/>
      </c>
      <c r="DQ44" s="77" t="str">
        <f>IF(S44="","",IF(BR44="","",S44-S44+INDEX(gDP!AH$6:AH$271,MATCH(totalExpenditure!$A44,gDP!$B$6:$B$271))))</f>
        <v/>
      </c>
      <c r="DR44" s="77">
        <f>IF(T44="","",IF(BS44="","",T44-T44+INDEX(gDP!AI$6:AI$271,MATCH(totalExpenditure!$A44,gDP!$B$6:$B$271))))</f>
        <v>33137824762.0173</v>
      </c>
      <c r="DS44" s="77">
        <f>IF(U44="","",IF(BT44="","",U44-U44+INDEX(gDP!AJ$6:AJ$271,MATCH(totalExpenditure!$A44,gDP!$B$6:$B$271))))</f>
        <v>37846188228.270203</v>
      </c>
      <c r="DT44" s="77">
        <f>IF(V44="","",IF(BU44="","",V44-V44+INDEX(gDP!AK$6:AK$271,MATCH(totalExpenditure!$A44,gDP!$B$6:$B$271))))</f>
        <v>45949608551.808601</v>
      </c>
      <c r="DU44" s="77">
        <f>IF(W44="","",IF(BV44="","",W44-W44+INDEX(gDP!AL$6:AL$271,MATCH(totalExpenditure!$A44,gDP!$B$6:$B$271))))</f>
        <v>49287378599.161201</v>
      </c>
      <c r="DV44" s="77">
        <f>IF(X44="","",IF(BW44="","",X44-X44+INDEX(gDP!AM$6:AM$271,MATCH(totalExpenditure!$A44,gDP!$B$6:$B$271))))</f>
        <v>56998601183.549202</v>
      </c>
      <c r="DW44" s="77">
        <f>IF(Y44="","",IF(BX44="","",Y44-Y44+INDEX(gDP!AN$6:AN$271,MATCH(totalExpenditure!$A44,gDP!$B$6:$B$271))))</f>
        <v>73444831671.016907</v>
      </c>
      <c r="DX44" s="77">
        <f>IF(Z44="","",IF(BY44="","",Z44-Z44+INDEX(gDP!AO$6:AO$271,MATCH(totalExpenditure!$A44,gDP!$B$6:$B$271))))</f>
        <v>78584098982.909698</v>
      </c>
      <c r="DY44" s="77">
        <f>IF(AA44="","",IF(BZ44="","",AA44-AA44+INDEX(gDP!AP$6:AP$271,MATCH(totalExpenditure!$A44,gDP!$B$6:$B$271))))</f>
        <v>85741415285.403503</v>
      </c>
      <c r="DZ44" s="77">
        <f>IF(AB44="","",IF(CA44="","",AB44-AB44+INDEX(gDP!AQ$6:AQ$271,MATCH(totalExpenditure!$A44,gDP!$B$6:$B$271))))</f>
        <v>81990010703.843002</v>
      </c>
      <c r="EA44" s="77">
        <f>IF(AC44="","",IF(CB44="","",AC44-AC44+INDEX(gDP!AR$6:AR$271,MATCH(totalExpenditure!$A44,gDP!$B$6:$B$271))))</f>
        <v>75578685735.521896</v>
      </c>
      <c r="EB44" s="77">
        <f>IF(AD44="","",IF(CC44="","",AD44-AD44+INDEX(gDP!AS$6:AS$271,MATCH(totalExpenditure!$A44,gDP!$B$6:$B$271))))</f>
        <v>78339750721.735199</v>
      </c>
      <c r="EC44" s="77">
        <f>IF(AE44="","",IF(CD44="","",AE44-AE44+INDEX(gDP!AT$6:AT$271,MATCH(totalExpenditure!$A44,gDP!$B$6:$B$271))))</f>
        <v>71574739561.432907</v>
      </c>
      <c r="ED44" s="77">
        <f>IF(AF44="","",IF(CE44="","",AF44-AF44+INDEX(gDP!AU$6:AU$271,MATCH(totalExpenditure!$A44,gDP!$B$6:$B$271))))</f>
        <v>70264045939.132202</v>
      </c>
      <c r="EE44" s="77">
        <f>IF(AG44="","",IF(CF44="","",AG44-AG44+INDEX(gDP!AV$6:AV$271,MATCH(totalExpenditure!$A44,gDP!$B$6:$B$271))))</f>
        <v>76492579644.060501</v>
      </c>
      <c r="EF44" s="77">
        <f>IF(AH44="","",IF(CG44="","",AH44-AH44+INDEX(gDP!AW$6:AW$271,MATCH(totalExpenditure!$A44,gDP!$B$6:$B$271))))</f>
        <v>99075985773.175995</v>
      </c>
      <c r="EG44" s="77">
        <f>IF(AI44="","",IF(CH44="","",AI44-AI44+INDEX(gDP!AX$6:AX$271,MATCH(totalExpenditure!$A44,gDP!$B$6:$B$271))))</f>
        <v>122294145162.83501</v>
      </c>
      <c r="EH44" s="77">
        <f>IF(AJ44="","",IF(CI44="","",AJ44-AJ44+INDEX(gDP!AY$6:AY$271,MATCH(totalExpenditure!$A44,gDP!$B$6:$B$271))))</f>
        <v>153843518171.42999</v>
      </c>
      <c r="EI44" s="77">
        <f>IF(AK44="","",IF(CJ44="","",AK44-AK44+INDEX(gDP!AZ$6:AZ$271,MATCH(totalExpenditure!$A44,gDP!$B$6:$B$271))))</f>
        <v>172491076033.86301</v>
      </c>
      <c r="EJ44" s="77">
        <f>IF(AL44="","",IF(CK44="","",AL44-AL44+INDEX(gDP!BA$6:BA$271,MATCH(totalExpenditure!$A44,gDP!$B$6:$B$271))))</f>
        <v>179894594475.98001</v>
      </c>
      <c r="EK44" s="77">
        <f>IF(AM44="","",IF(CL44="","",AM44-AM44+INDEX(gDP!BB$6:BB$271,MATCH(totalExpenditure!$A44,gDP!$B$6:$B$271))))</f>
        <v>171777900623.177</v>
      </c>
      <c r="EL44" s="77">
        <f>IF(AN44="","",IF(CM44="","",AN44-AN44+INDEX(gDP!BC$6:BC$271,MATCH(totalExpenditure!$A44,gDP!$B$6:$B$271))))</f>
        <v>217051209240.298</v>
      </c>
      <c r="EM44" s="77">
        <f>IF(AO44="","",IF(CN44="","",AO44-AO44+INDEX(gDP!BD$6:BD$271,MATCH(totalExpenditure!$A44,gDP!$B$6:$B$271))))</f>
        <v>251382573885.59399</v>
      </c>
      <c r="EN44" s="77">
        <f>IF(AP44="","",IF(CO44="","",AP44-AP44+INDEX(gDP!BE$6:BE$271,MATCH(totalExpenditure!$A44,gDP!$B$6:$B$271))))</f>
        <v>267024782480.28</v>
      </c>
      <c r="EO44" s="77">
        <f>IF(AQ44="","",IF(CP44="","",AQ44-AQ44+INDEX(gDP!BF$6:BF$271,MATCH(totalExpenditure!$A44,gDP!$B$6:$B$271))))</f>
        <v>277395018837.36603</v>
      </c>
      <c r="EP44" s="77">
        <f>IF(AR44="","",IF(CQ44="","",AR44-AR44+INDEX(gDP!BG$6:BG$271,MATCH(totalExpenditure!$A44,gDP!$B$6:$B$271))))</f>
        <v>259560978231.552</v>
      </c>
      <c r="EQ44" s="77">
        <f>IF(AS44="","",IF(CR44="","",AS44-AS44+INDEX(gDP!BH$6:BH$271,MATCH(totalExpenditure!$A44,gDP!$B$6:$B$271))))</f>
        <v>242450355827.827</v>
      </c>
      <c r="ER44" s="77">
        <f>IF(AT44="","",IF(CS44="","",AT44-AT44+INDEX(gDP!BI$6:BI$271,MATCH(totalExpenditure!$A44,gDP!$B$6:$B$271))))</f>
        <v>249344863933.461</v>
      </c>
      <c r="ES44" s="77">
        <f>IF(AU44="","",IF(CT44="","",AU44-AU44+INDEX(gDP!BJ$6:BJ$271,MATCH(totalExpenditure!$A44,gDP!$B$6:$B$271))))</f>
        <v>276154259987.10303</v>
      </c>
      <c r="ET44" s="77">
        <f>IF(AV44="","",IF(CU44="","",AV44-AV44+INDEX(gDP!BK$6:BK$271,MATCH(totalExpenditure!$A44,gDP!$B$6:$B$271))))</f>
        <v>295857562991.70898</v>
      </c>
      <c r="EU44" s="77">
        <f>IF(AW44="","",IF(CV44="","",AW44-AW44+INDEX(gDP!BL$6:BL$271,MATCH(totalExpenditure!$A44,gDP!$B$6:$B$271))))</f>
        <v>278285058719.466</v>
      </c>
      <c r="EV44" s="77">
        <f>IF(AX44="","",IF(CW44="","",AX44-AX44+INDEX(gDP!BM$6:BM$271,MATCH(totalExpenditure!$A44,gDP!$B$6:$B$271))))</f>
        <v>254042159309.311</v>
      </c>
      <c r="EW44" s="77">
        <f>IF(AY44="","",IF(CX44="","",AY44-AY44+INDEX(gDP!BN$6:BN$271,MATCH(totalExpenditure!$A44,gDP!$B$6:$B$271))))</f>
        <v>315515014838.539</v>
      </c>
      <c r="EX44" s="77" t="str">
        <f>IF(AZ44="","",IF(CY44="","",AZ44-AZ44+INDEX(gDP!BO$6:BO$271,MATCH(totalExpenditure!$A44,gDP!$B$6:$B$271))))</f>
        <v/>
      </c>
    </row>
    <row r="45" spans="1:154" x14ac:dyDescent="0.35">
      <c r="A45" t="s">
        <v>299</v>
      </c>
      <c r="B45" s="77" t="str">
        <f>IF(INDEX([2]pivotTable!B$3:B$308,MATCH(totalExpenditure!$A45,[2]pivotTable!$A$3:$A$308,0))/100*INDEX(gDP!Q$6:Q$271,MATCH(totalExpenditure!$A45,gDP!$B$6:$B$271))=0,"",INDEX([2]pivotTable!B$3:B$308,MATCH(totalExpenditure!$A45,[2]pivotTable!$A$3:$A$308,0))/100*INDEX(gDP!Q$6:Q$271,MATCH(totalExpenditure!$A45,gDP!$B$6:$B$271)))</f>
        <v/>
      </c>
      <c r="C45" s="77" t="str">
        <f>IF(INDEX([2]pivotTable!C$3:C$308,MATCH(totalExpenditure!$A45,[2]pivotTable!$A$3:$A$308,0))/100*INDEX(gDP!R$6:R$271,MATCH(totalExpenditure!$A45,gDP!$B$6:$B$271))=0,"",INDEX([2]pivotTable!C$3:C$308,MATCH(totalExpenditure!$A45,[2]pivotTable!$A$3:$A$308,0))/100*INDEX(gDP!R$6:R$271,MATCH(totalExpenditure!$A45,gDP!$B$6:$B$271)))</f>
        <v/>
      </c>
      <c r="D45" s="77" t="str">
        <f>IF(INDEX([2]pivotTable!D$3:D$308,MATCH(totalExpenditure!$A45,[2]pivotTable!$A$3:$A$308,0))/100*INDEX(gDP!S$6:S$271,MATCH(totalExpenditure!$A45,gDP!$B$6:$B$271))=0,"",INDEX([2]pivotTable!D$3:D$308,MATCH(totalExpenditure!$A45,[2]pivotTable!$A$3:$A$308,0))/100*INDEX(gDP!S$6:S$271,MATCH(totalExpenditure!$A45,gDP!$B$6:$B$271)))</f>
        <v/>
      </c>
      <c r="E45" s="77" t="str">
        <f>IF(INDEX([2]pivotTable!E$3:E$308,MATCH(totalExpenditure!$A45,[2]pivotTable!$A$3:$A$308,0))/100*INDEX(gDP!T$6:T$271,MATCH(totalExpenditure!$A45,gDP!$B$6:$B$271))=0,"",INDEX([2]pivotTable!E$3:E$308,MATCH(totalExpenditure!$A45,[2]pivotTable!$A$3:$A$308,0))/100*INDEX(gDP!T$6:T$271,MATCH(totalExpenditure!$A45,gDP!$B$6:$B$271)))</f>
        <v/>
      </c>
      <c r="F45" s="77" t="str">
        <f>IF(INDEX([2]pivotTable!F$3:F$308,MATCH(totalExpenditure!$A45,[2]pivotTable!$A$3:$A$308,0))/100*INDEX(gDP!U$6:U$271,MATCH(totalExpenditure!$A45,gDP!$B$6:$B$271))=0,"",INDEX([2]pivotTable!F$3:F$308,MATCH(totalExpenditure!$A45,[2]pivotTable!$A$3:$A$308,0))/100*INDEX(gDP!U$6:U$271,MATCH(totalExpenditure!$A45,gDP!$B$6:$B$271)))</f>
        <v/>
      </c>
      <c r="G45" s="77" t="str">
        <f>IF(INDEX([2]pivotTable!G$3:G$308,MATCH(totalExpenditure!$A45,[2]pivotTable!$A$3:$A$308,0))/100*INDEX(gDP!V$6:V$271,MATCH(totalExpenditure!$A45,gDP!$B$6:$B$271))=0,"",INDEX([2]pivotTable!G$3:G$308,MATCH(totalExpenditure!$A45,[2]pivotTable!$A$3:$A$308,0))/100*INDEX(gDP!V$6:V$271,MATCH(totalExpenditure!$A45,gDP!$B$6:$B$271)))</f>
        <v/>
      </c>
      <c r="H45" s="77" t="str">
        <f>IF(INDEX([2]pivotTable!H$3:H$308,MATCH(totalExpenditure!$A45,[2]pivotTable!$A$3:$A$308,0))/100*INDEX(gDP!W$6:W$271,MATCH(totalExpenditure!$A45,gDP!$B$6:$B$271))=0,"",INDEX([2]pivotTable!H$3:H$308,MATCH(totalExpenditure!$A45,[2]pivotTable!$A$3:$A$308,0))/100*INDEX(gDP!W$6:W$271,MATCH(totalExpenditure!$A45,gDP!$B$6:$B$271)))</f>
        <v/>
      </c>
      <c r="I45" s="77" t="str">
        <f>IF(INDEX([2]pivotTable!I$3:I$308,MATCH(totalExpenditure!$A45,[2]pivotTable!$A$3:$A$308,0))/100*INDEX(gDP!X$6:X$271,MATCH(totalExpenditure!$A45,gDP!$B$6:$B$271))=0,"",INDEX([2]pivotTable!I$3:I$308,MATCH(totalExpenditure!$A45,[2]pivotTable!$A$3:$A$308,0))/100*INDEX(gDP!X$6:X$271,MATCH(totalExpenditure!$A45,gDP!$B$6:$B$271)))</f>
        <v/>
      </c>
      <c r="J45" s="77" t="str">
        <f>IF(INDEX([2]pivotTable!J$3:J$308,MATCH(totalExpenditure!$A45,[2]pivotTable!$A$3:$A$308,0))/100*INDEX(gDP!Y$6:Y$271,MATCH(totalExpenditure!$A45,gDP!$B$6:$B$271))=0,"",INDEX([2]pivotTable!J$3:J$308,MATCH(totalExpenditure!$A45,[2]pivotTable!$A$3:$A$308,0))/100*INDEX(gDP!Y$6:Y$271,MATCH(totalExpenditure!$A45,gDP!$B$6:$B$271)))</f>
        <v/>
      </c>
      <c r="K45" s="77" t="str">
        <f>IF(INDEX([2]pivotTable!K$3:K$308,MATCH(totalExpenditure!$A45,[2]pivotTable!$A$3:$A$308,0))/100*INDEX(gDP!Z$6:Z$271,MATCH(totalExpenditure!$A45,gDP!$B$6:$B$271))=0,"",INDEX([2]pivotTable!K$3:K$308,MATCH(totalExpenditure!$A45,[2]pivotTable!$A$3:$A$308,0))/100*INDEX(gDP!Z$6:Z$271,MATCH(totalExpenditure!$A45,gDP!$B$6:$B$271)))</f>
        <v/>
      </c>
      <c r="L45" s="77" t="str">
        <f>IF(INDEX([2]pivotTable!L$3:L$308,MATCH(totalExpenditure!$A45,[2]pivotTable!$A$3:$A$308,0))/100*INDEX(gDP!AA$6:AA$271,MATCH(totalExpenditure!$A45,gDP!$B$6:$B$271))=0,"",INDEX([2]pivotTable!L$3:L$308,MATCH(totalExpenditure!$A45,[2]pivotTable!$A$3:$A$308,0))/100*INDEX(gDP!AA$6:AA$271,MATCH(totalExpenditure!$A45,gDP!$B$6:$B$271)))</f>
        <v/>
      </c>
      <c r="M45" s="77" t="str">
        <f>IF(INDEX([2]pivotTable!M$3:M$308,MATCH(totalExpenditure!$A45,[2]pivotTable!$A$3:$A$308,0))/100*INDEX(gDP!AB$6:AB$271,MATCH(totalExpenditure!$A45,gDP!$B$6:$B$271))=0,"",INDEX([2]pivotTable!M$3:M$308,MATCH(totalExpenditure!$A45,[2]pivotTable!$A$3:$A$308,0))/100*INDEX(gDP!AB$6:AB$271,MATCH(totalExpenditure!$A45,gDP!$B$6:$B$271)))</f>
        <v/>
      </c>
      <c r="N45" s="77" t="str">
        <f>IF(INDEX([2]pivotTable!N$3:N$308,MATCH(totalExpenditure!$A45,[2]pivotTable!$A$3:$A$308,0))/100*INDEX(gDP!AC$6:AC$271,MATCH(totalExpenditure!$A45,gDP!$B$6:$B$271))=0,"",INDEX([2]pivotTable!N$3:N$308,MATCH(totalExpenditure!$A45,[2]pivotTable!$A$3:$A$308,0))/100*INDEX(gDP!AC$6:AC$271,MATCH(totalExpenditure!$A45,gDP!$B$6:$B$271)))</f>
        <v/>
      </c>
      <c r="O45" s="77" t="str">
        <f>IF(INDEX([2]pivotTable!O$3:O$308,MATCH(totalExpenditure!$A45,[2]pivotTable!$A$3:$A$308,0))/100*INDEX(gDP!AD$6:AD$271,MATCH(totalExpenditure!$A45,gDP!$B$6:$B$271))=0,"",INDEX([2]pivotTable!O$3:O$308,MATCH(totalExpenditure!$A45,[2]pivotTable!$A$3:$A$308,0))/100*INDEX(gDP!AD$6:AD$271,MATCH(totalExpenditure!$A45,gDP!$B$6:$B$271)))</f>
        <v/>
      </c>
      <c r="P45" s="77" t="str">
        <f>IF(INDEX([2]pivotTable!P$3:P$308,MATCH(totalExpenditure!$A45,[2]pivotTable!$A$3:$A$308,0))/100*INDEX(gDP!AE$6:AE$271,MATCH(totalExpenditure!$A45,gDP!$B$6:$B$271))=0,"",INDEX([2]pivotTable!P$3:P$308,MATCH(totalExpenditure!$A45,[2]pivotTable!$A$3:$A$308,0))/100*INDEX(gDP!AE$6:AE$271,MATCH(totalExpenditure!$A45,gDP!$B$6:$B$271)))</f>
        <v/>
      </c>
      <c r="Q45" s="77" t="str">
        <f>IF(INDEX([2]pivotTable!Q$3:Q$308,MATCH(totalExpenditure!$A45,[2]pivotTable!$A$3:$A$308,0))/100*INDEX(gDP!AF$6:AF$271,MATCH(totalExpenditure!$A45,gDP!$B$6:$B$271))=0,"",INDEX([2]pivotTable!Q$3:Q$308,MATCH(totalExpenditure!$A45,[2]pivotTable!$A$3:$A$308,0))/100*INDEX(gDP!AF$6:AF$271,MATCH(totalExpenditure!$A45,gDP!$B$6:$B$271)))</f>
        <v/>
      </c>
      <c r="R45" s="77" t="str">
        <f>IF(INDEX([2]pivotTable!R$3:R$308,MATCH(totalExpenditure!$A45,[2]pivotTable!$A$3:$A$308,0))/100*INDEX(gDP!AG$6:AG$271,MATCH(totalExpenditure!$A45,gDP!$B$6:$B$271))=0,"",INDEX([2]pivotTable!R$3:R$308,MATCH(totalExpenditure!$A45,[2]pivotTable!$A$3:$A$308,0))/100*INDEX(gDP!AG$6:AG$271,MATCH(totalExpenditure!$A45,gDP!$B$6:$B$271)))</f>
        <v/>
      </c>
      <c r="S45" s="77" t="str">
        <f>IF(INDEX([2]pivotTable!S$3:S$308,MATCH(totalExpenditure!$A45,[2]pivotTable!$A$3:$A$308,0))/100*INDEX(gDP!AH$6:AH$271,MATCH(totalExpenditure!$A45,gDP!$B$6:$B$271))=0,"",INDEX([2]pivotTable!S$3:S$308,MATCH(totalExpenditure!$A45,[2]pivotTable!$A$3:$A$308,0))/100*INDEX(gDP!AH$6:AH$271,MATCH(totalExpenditure!$A45,gDP!$B$6:$B$271)))</f>
        <v/>
      </c>
      <c r="T45" s="77">
        <f>IF(INDEX([2]pivotTable!T$3:T$308,MATCH(totalExpenditure!$A45,[2]pivotTable!$A$3:$A$308,0))/100*INDEX(gDP!AI$6:AI$271,MATCH(totalExpenditure!$A45,gDP!$B$6:$B$271))=0,"",INDEX([2]pivotTable!T$3:T$308,MATCH(totalExpenditure!$A45,[2]pivotTable!$A$3:$A$308,0))/100*INDEX(gDP!AI$6:AI$271,MATCH(totalExpenditure!$A45,gDP!$B$6:$B$271)))</f>
        <v>5485040271.0026836</v>
      </c>
      <c r="U45" s="77">
        <f>IF(INDEX([2]pivotTable!U$3:U$308,MATCH(totalExpenditure!$A45,[2]pivotTable!$A$3:$A$308,0))/100*INDEX(gDP!AJ$6:AJ$271,MATCH(totalExpenditure!$A45,gDP!$B$6:$B$271))=0,"",INDEX([2]pivotTable!U$3:U$308,MATCH(totalExpenditure!$A45,[2]pivotTable!$A$3:$A$308,0))/100*INDEX(gDP!AJ$6:AJ$271,MATCH(totalExpenditure!$A45,gDP!$B$6:$B$271)))</f>
        <v>5712262439.4459982</v>
      </c>
      <c r="V45" s="77">
        <f>IF(INDEX([2]pivotTable!V$3:V$308,MATCH(totalExpenditure!$A45,[2]pivotTable!$A$3:$A$308,0))/100*INDEX(gDP!AK$6:AK$271,MATCH(totalExpenditure!$A45,gDP!$B$6:$B$271))=0,"",INDEX([2]pivotTable!V$3:V$308,MATCH(totalExpenditure!$A45,[2]pivotTable!$A$3:$A$308,0))/100*INDEX(gDP!AK$6:AK$271,MATCH(totalExpenditure!$A45,gDP!$B$6:$B$271)))</f>
        <v>5891436835.4788132</v>
      </c>
      <c r="W45" s="77">
        <f>IF(INDEX([2]pivotTable!W$3:W$308,MATCH(totalExpenditure!$A45,[2]pivotTable!$A$3:$A$308,0))/100*INDEX(gDP!AL$6:AL$271,MATCH(totalExpenditure!$A45,gDP!$B$6:$B$271))=0,"",INDEX([2]pivotTable!W$3:W$308,MATCH(totalExpenditure!$A45,[2]pivotTable!$A$3:$A$308,0))/100*INDEX(gDP!AL$6:AL$271,MATCH(totalExpenditure!$A45,gDP!$B$6:$B$271)))</f>
        <v>5292302260.9826279</v>
      </c>
      <c r="X45" s="77">
        <f>IF(INDEX([2]pivotTable!X$3:X$308,MATCH(totalExpenditure!$A45,[2]pivotTable!$A$3:$A$308,0))/100*INDEX(gDP!AM$6:AM$271,MATCH(totalExpenditure!$A45,gDP!$B$6:$B$271))=0,"",INDEX([2]pivotTable!X$3:X$308,MATCH(totalExpenditure!$A45,[2]pivotTable!$A$3:$A$308,0))/100*INDEX(gDP!AM$6:AM$271,MATCH(totalExpenditure!$A45,gDP!$B$6:$B$271)))</f>
        <v>6376836956.0874462</v>
      </c>
      <c r="Y45" s="77">
        <f>IF(INDEX([2]pivotTable!Y$3:Y$308,MATCH(totalExpenditure!$A45,[2]pivotTable!$A$3:$A$308,0))/100*INDEX(gDP!AN$6:AN$271,MATCH(totalExpenditure!$A45,gDP!$B$6:$B$271))=0,"",INDEX([2]pivotTable!Y$3:Y$308,MATCH(totalExpenditure!$A45,[2]pivotTable!$A$3:$A$308,0))/100*INDEX(gDP!AN$6:AN$271,MATCH(totalExpenditure!$A45,gDP!$B$6:$B$271)))</f>
        <v>7712090763.0226116</v>
      </c>
      <c r="Z45" s="77">
        <f>IF(INDEX([2]pivotTable!Z$3:Z$308,MATCH(totalExpenditure!$A45,[2]pivotTable!$A$3:$A$308,0))/100*INDEX(gDP!AO$6:AO$271,MATCH(totalExpenditure!$A45,gDP!$B$6:$B$271))=0,"",INDEX([2]pivotTable!Z$3:Z$308,MATCH(totalExpenditure!$A45,[2]pivotTable!$A$3:$A$308,0))/100*INDEX(gDP!AO$6:AO$271,MATCH(totalExpenditure!$A45,gDP!$B$6:$B$271)))</f>
        <v>8723868078.6572323</v>
      </c>
      <c r="AA45" s="77">
        <f>IF(INDEX([2]pivotTable!AA$3:AA$308,MATCH(totalExpenditure!$A45,[2]pivotTable!$A$3:$A$308,0))/100*INDEX(gDP!AP$6:AP$271,MATCH(totalExpenditure!$A45,gDP!$B$6:$B$271))=0,"",INDEX([2]pivotTable!AA$3:AA$308,MATCH(totalExpenditure!$A45,[2]pivotTable!$A$3:$A$308,0))/100*INDEX(gDP!AP$6:AP$271,MATCH(totalExpenditure!$A45,gDP!$B$6:$B$271)))</f>
        <v>10000660602.24008</v>
      </c>
      <c r="AB45" s="77">
        <f>IF(INDEX([2]pivotTable!AB$3:AB$308,MATCH(totalExpenditure!$A45,[2]pivotTable!$A$3:$A$308,0))/100*INDEX(gDP!AQ$6:AQ$271,MATCH(totalExpenditure!$A45,gDP!$B$6:$B$271))=0,"",INDEX([2]pivotTable!AB$3:AB$308,MATCH(totalExpenditure!$A45,[2]pivotTable!$A$3:$A$308,0))/100*INDEX(gDP!AQ$6:AQ$271,MATCH(totalExpenditure!$A45,gDP!$B$6:$B$271)))</f>
        <v>11422574298.589216</v>
      </c>
      <c r="AC45" s="77">
        <f>IF(INDEX([2]pivotTable!AC$3:AC$308,MATCH(totalExpenditure!$A45,[2]pivotTable!$A$3:$A$308,0))/100*INDEX(gDP!AR$6:AR$271,MATCH(totalExpenditure!$A45,gDP!$B$6:$B$271))=0,"",INDEX([2]pivotTable!AC$3:AC$308,MATCH(totalExpenditure!$A45,[2]pivotTable!$A$3:$A$308,0))/100*INDEX(gDP!AR$6:AR$271,MATCH(totalExpenditure!$A45,gDP!$B$6:$B$271)))</f>
        <v>13128046499.248079</v>
      </c>
      <c r="AD45" s="77">
        <f>IF(INDEX([2]pivotTable!AD$3:AD$308,MATCH(totalExpenditure!$A45,[2]pivotTable!$A$3:$A$308,0))/100*INDEX(gDP!AS$6:AS$271,MATCH(totalExpenditure!$A45,gDP!$B$6:$B$271))=0,"",INDEX([2]pivotTable!AD$3:AD$308,MATCH(totalExpenditure!$A45,[2]pivotTable!$A$3:$A$308,0))/100*INDEX(gDP!AS$6:AS$271,MATCH(totalExpenditure!$A45,gDP!$B$6:$B$271)))</f>
        <v>14657112987.579689</v>
      </c>
      <c r="AE45" s="77">
        <f>IF(INDEX([2]pivotTable!AE$3:AE$308,MATCH(totalExpenditure!$A45,[2]pivotTable!$A$3:$A$308,0))/100*INDEX(gDP!AT$6:AT$271,MATCH(totalExpenditure!$A45,gDP!$B$6:$B$271))=0,"",INDEX([2]pivotTable!AE$3:AE$308,MATCH(totalExpenditure!$A45,[2]pivotTable!$A$3:$A$308,0))/100*INDEX(gDP!AT$6:AT$271,MATCH(totalExpenditure!$A45,gDP!$B$6:$B$271)))</f>
        <v>17680091841.787453</v>
      </c>
      <c r="AF45" s="77">
        <f>IF(INDEX([2]pivotTable!AF$3:AF$308,MATCH(totalExpenditure!$A45,[2]pivotTable!$A$3:$A$308,0))/100*INDEX(gDP!AU$6:AU$271,MATCH(totalExpenditure!$A45,gDP!$B$6:$B$271))=0,"",INDEX([2]pivotTable!AF$3:AF$308,MATCH(totalExpenditure!$A45,[2]pivotTable!$A$3:$A$308,0))/100*INDEX(gDP!AU$6:AU$271,MATCH(totalExpenditure!$A45,gDP!$B$6:$B$271)))</f>
        <v>20881918698.159286</v>
      </c>
      <c r="AG45" s="77">
        <f>IF(INDEX([2]pivotTable!AG$3:AG$308,MATCH(totalExpenditure!$A45,[2]pivotTable!$A$3:$A$308,0))/100*INDEX(gDP!AV$6:AV$271,MATCH(totalExpenditure!$A45,gDP!$B$6:$B$271))=0,"",INDEX([2]pivotTable!AG$3:AG$308,MATCH(totalExpenditure!$A45,[2]pivotTable!$A$3:$A$308,0))/100*INDEX(gDP!AV$6:AV$271,MATCH(totalExpenditure!$A45,gDP!$B$6:$B$271)))</f>
        <v>23243927613.855057</v>
      </c>
      <c r="AH45" s="77">
        <f>IF(INDEX([2]pivotTable!AH$3:AH$308,MATCH(totalExpenditure!$A45,[2]pivotTable!$A$3:$A$308,0))/100*INDEX(gDP!AW$6:AW$271,MATCH(totalExpenditure!$A45,gDP!$B$6:$B$271))=0,"",INDEX([2]pivotTable!AH$3:AH$308,MATCH(totalExpenditure!$A45,[2]pivotTable!$A$3:$A$308,0))/100*INDEX(gDP!AW$6:AW$271,MATCH(totalExpenditure!$A45,gDP!$B$6:$B$271)))</f>
        <v>26983785408.355183</v>
      </c>
      <c r="AI45" s="77">
        <f>IF(INDEX([2]pivotTable!AI$3:AI$308,MATCH(totalExpenditure!$A45,[2]pivotTable!$A$3:$A$308,0))/100*INDEX(gDP!AX$6:AX$271,MATCH(totalExpenditure!$A45,gDP!$B$6:$B$271))=0,"",INDEX([2]pivotTable!AI$3:AI$308,MATCH(totalExpenditure!$A45,[2]pivotTable!$A$3:$A$308,0))/100*INDEX(gDP!AX$6:AX$271,MATCH(totalExpenditure!$A45,gDP!$B$6:$B$271)))</f>
        <v>120927344828.64407</v>
      </c>
      <c r="AJ45" s="77">
        <f>IF(INDEX([2]pivotTable!AJ$3:AJ$308,MATCH(totalExpenditure!$A45,[2]pivotTable!$A$3:$A$308,0))/100*INDEX(gDP!AY$6:AY$271,MATCH(totalExpenditure!$A45,gDP!$B$6:$B$271))=0,"",INDEX([2]pivotTable!AJ$3:AJ$308,MATCH(totalExpenditure!$A45,[2]pivotTable!$A$3:$A$308,0))/100*INDEX(gDP!AY$6:AY$271,MATCH(totalExpenditure!$A45,gDP!$B$6:$B$271)))</f>
        <v>149164831219.37387</v>
      </c>
      <c r="AK45" s="77">
        <f>IF(INDEX([2]pivotTable!AK$3:AK$308,MATCH(totalExpenditure!$A45,[2]pivotTable!$A$3:$A$308,0))/100*INDEX(gDP!AZ$6:AZ$271,MATCH(totalExpenditure!$A45,gDP!$B$6:$B$271))=0,"",INDEX([2]pivotTable!AK$3:AK$308,MATCH(totalExpenditure!$A45,[2]pivotTable!$A$3:$A$308,0))/100*INDEX(gDP!AZ$6:AZ$271,MATCH(totalExpenditure!$A45,gDP!$B$6:$B$271)))</f>
        <v>185327111316.51648</v>
      </c>
      <c r="AL45" s="77">
        <f>IF(INDEX([2]pivotTable!AL$3:AL$308,MATCH(totalExpenditure!$A45,[2]pivotTable!$A$3:$A$308,0))/100*INDEX(gDP!BA$6:BA$271,MATCH(totalExpenditure!$A45,gDP!$B$6:$B$271))=0,"",INDEX([2]pivotTable!AL$3:AL$308,MATCH(totalExpenditure!$A45,[2]pivotTable!$A$3:$A$308,0))/100*INDEX(gDP!BA$6:BA$271,MATCH(totalExpenditure!$A45,gDP!$B$6:$B$271)))</f>
        <v>239824380215.50638</v>
      </c>
      <c r="AM45" s="77">
        <f>IF(INDEX([2]pivotTable!AM$3:AM$308,MATCH(totalExpenditure!$A45,[2]pivotTable!$A$3:$A$308,0))/100*INDEX(gDP!BB$6:BB$271,MATCH(totalExpenditure!$A45,gDP!$B$6:$B$271))=0,"",INDEX([2]pivotTable!AM$3:AM$308,MATCH(totalExpenditure!$A45,[2]pivotTable!$A$3:$A$308,0))/100*INDEX(gDP!BB$6:BB$271,MATCH(totalExpenditure!$A45,gDP!$B$6:$B$271)))</f>
        <v>287735379409.68585</v>
      </c>
      <c r="AN45" s="77">
        <f>IF(INDEX([2]pivotTable!AN$3:AN$308,MATCH(totalExpenditure!$A45,[2]pivotTable!$A$3:$A$308,0))/100*INDEX(gDP!BC$6:BC$271,MATCH(totalExpenditure!$A45,gDP!$B$6:$B$271))=0,"",INDEX([2]pivotTable!AN$3:AN$308,MATCH(totalExpenditure!$A45,[2]pivotTable!$A$3:$A$308,0))/100*INDEX(gDP!BC$6:BC$271,MATCH(totalExpenditure!$A45,gDP!$B$6:$B$271)))</f>
        <v>314099094128.66168</v>
      </c>
      <c r="AO45" s="77">
        <f>IF(INDEX([2]pivotTable!AO$3:AO$308,MATCH(totalExpenditure!$A45,[2]pivotTable!$A$3:$A$308,0))/100*INDEX(gDP!BD$6:BD$271,MATCH(totalExpenditure!$A45,gDP!$B$6:$B$271))=0,"",INDEX([2]pivotTable!AO$3:AO$308,MATCH(totalExpenditure!$A45,[2]pivotTable!$A$3:$A$308,0))/100*INDEX(gDP!BD$6:BD$271,MATCH(totalExpenditure!$A45,gDP!$B$6:$B$271)))</f>
        <v>371536048609.28491</v>
      </c>
      <c r="AP45" s="77">
        <f>IF(INDEX([2]pivotTable!AP$3:AP$308,MATCH(totalExpenditure!$A45,[2]pivotTable!$A$3:$A$308,0))/100*INDEX(gDP!BE$6:BE$271,MATCH(totalExpenditure!$A45,gDP!$B$6:$B$271))=0,"",INDEX([2]pivotTable!AP$3:AP$308,MATCH(totalExpenditure!$A45,[2]pivotTable!$A$3:$A$308,0))/100*INDEX(gDP!BE$6:BE$271,MATCH(totalExpenditure!$A45,gDP!$B$6:$B$271)))</f>
        <v>418930302240.51703</v>
      </c>
      <c r="AQ45" s="77">
        <f>IF(INDEX([2]pivotTable!AQ$3:AQ$308,MATCH(totalExpenditure!$A45,[2]pivotTable!$A$3:$A$308,0))/100*INDEX(gDP!BF$6:BF$271,MATCH(totalExpenditure!$A45,gDP!$B$6:$B$271))=0,"",INDEX([2]pivotTable!AQ$3:AQ$308,MATCH(totalExpenditure!$A45,[2]pivotTable!$A$3:$A$308,0))/100*INDEX(gDP!BF$6:BF$271,MATCH(totalExpenditure!$A45,gDP!$B$6:$B$271)))</f>
        <v>470867178702.11865</v>
      </c>
      <c r="AR45" s="77">
        <f>IF(INDEX([2]pivotTable!AR$3:AR$308,MATCH(totalExpenditure!$A45,[2]pivotTable!$A$3:$A$308,0))/100*INDEX(gDP!BG$6:BG$271,MATCH(totalExpenditure!$A45,gDP!$B$6:$B$271))=0,"",INDEX([2]pivotTable!AR$3:AR$308,MATCH(totalExpenditure!$A45,[2]pivotTable!$A$3:$A$308,0))/100*INDEX(gDP!BG$6:BG$271,MATCH(totalExpenditure!$A45,gDP!$B$6:$B$271)))</f>
        <v>532161747173.24408</v>
      </c>
      <c r="AS45" s="77">
        <f>IF(INDEX([2]pivotTable!AS$3:AS$308,MATCH(totalExpenditure!$A45,[2]pivotTable!$A$3:$A$308,0))/100*INDEX(gDP!BH$6:BH$271,MATCH(totalExpenditure!$A45,gDP!$B$6:$B$271))=0,"",INDEX([2]pivotTable!AS$3:AS$308,MATCH(totalExpenditure!$A45,[2]pivotTable!$A$3:$A$308,0))/100*INDEX(gDP!BH$6:BH$271,MATCH(totalExpenditure!$A45,gDP!$B$6:$B$271)))</f>
        <v>577414090689.80811</v>
      </c>
      <c r="AT45" s="77">
        <f>IF(INDEX([2]pivotTable!AT$3:AT$308,MATCH(totalExpenditure!$A45,[2]pivotTable!$A$3:$A$308,0))/100*INDEX(gDP!BI$6:BI$271,MATCH(totalExpenditure!$A45,gDP!$B$6:$B$271))=0,"",INDEX([2]pivotTable!AT$3:AT$308,MATCH(totalExpenditure!$A45,[2]pivotTable!$A$3:$A$308,0))/100*INDEX(gDP!BI$6:BI$271,MATCH(totalExpenditure!$A45,gDP!$B$6:$B$271)))</f>
        <v>586378976724.20215</v>
      </c>
      <c r="AU45" s="77">
        <f>IF(INDEX([2]pivotTable!AU$3:AU$308,MATCH(totalExpenditure!$A45,[2]pivotTable!$A$3:$A$308,0))/100*INDEX(gDP!BJ$6:BJ$271,MATCH(totalExpenditure!$A45,gDP!$B$6:$B$271))=0,"",INDEX([2]pivotTable!AU$3:AU$308,MATCH(totalExpenditure!$A45,[2]pivotTable!$A$3:$A$308,0))/100*INDEX(gDP!BJ$6:BJ$271,MATCH(totalExpenditure!$A45,gDP!$B$6:$B$271)))</f>
        <v>616755615832.44324</v>
      </c>
      <c r="AV45" s="77">
        <f>IF(INDEX([2]pivotTable!AV$3:AV$308,MATCH(totalExpenditure!$A45,[2]pivotTable!$A$3:$A$308,0))/100*INDEX(gDP!BK$6:BK$271,MATCH(totalExpenditure!$A45,gDP!$B$6:$B$271))=0,"",INDEX([2]pivotTable!AV$3:AV$308,MATCH(totalExpenditure!$A45,[2]pivotTable!$A$3:$A$308,0))/100*INDEX(gDP!BK$6:BK$271,MATCH(totalExpenditure!$A45,gDP!$B$6:$B$271)))</f>
        <v>679460994250.36133</v>
      </c>
      <c r="AW45" s="77">
        <f>IF(INDEX([2]pivotTable!AW$3:AW$308,MATCH(totalExpenditure!$A45,[2]pivotTable!$A$3:$A$308,0))/100*INDEX(gDP!BL$6:BL$271,MATCH(totalExpenditure!$A45,gDP!$B$6:$B$271))=0,"",INDEX([2]pivotTable!AW$3:AW$308,MATCH(totalExpenditure!$A45,[2]pivotTable!$A$3:$A$308,0))/100*INDEX(gDP!BL$6:BL$271,MATCH(totalExpenditure!$A45,gDP!$B$6:$B$271)))</f>
        <v>696862463106.05884</v>
      </c>
      <c r="AX45" s="77">
        <f>IF(INDEX([2]pivotTable!AX$3:AX$308,MATCH(totalExpenditure!$A45,[2]pivotTable!$A$3:$A$308,0))/100*INDEX(gDP!BM$6:BM$271,MATCH(totalExpenditure!$A45,gDP!$B$6:$B$271))=0,"",INDEX([2]pivotTable!AX$3:AX$308,MATCH(totalExpenditure!$A45,[2]pivotTable!$A$3:$A$308,0))/100*INDEX(gDP!BM$6:BM$271,MATCH(totalExpenditure!$A45,gDP!$B$6:$B$271)))</f>
        <v>735855982556.3302</v>
      </c>
      <c r="AY45" s="77">
        <f>IF(INDEX([2]pivotTable!AY$3:AY$308,MATCH(totalExpenditure!$A45,[2]pivotTable!$A$3:$A$308,0))/100*INDEX(gDP!BN$6:BN$271,MATCH(totalExpenditure!$A45,gDP!$B$6:$B$271))=0,"",INDEX([2]pivotTable!AY$3:AY$308,MATCH(totalExpenditure!$A45,[2]pivotTable!$A$3:$A$308,0))/100*INDEX(gDP!BN$6:BN$271,MATCH(totalExpenditure!$A45,gDP!$B$6:$B$271)))</f>
        <v>855382056424.90564</v>
      </c>
      <c r="AZ45" s="77" t="str">
        <f>IF(INDEX([2]pivotTable!AZ$3:AZ$308,MATCH(totalExpenditure!$A45,[2]pivotTable!$A$3:$A$308,0))/100*INDEX(gDP!BO$6:BO$271,MATCH(totalExpenditure!$A45,gDP!$B$6:$B$271))=0,"",INDEX([2]pivotTable!AZ$3:AZ$308,MATCH(totalExpenditure!$A45,[2]pivotTable!$A$3:$A$308,0))/100*INDEX(gDP!BO$6:BO$271,MATCH(totalExpenditure!$A45,gDP!$B$6:$B$271)))</f>
        <v/>
      </c>
      <c r="BA45" s="77" t="str">
        <f>IF(INDEX([2]pivotTable!B$310:B$615,MATCH(totalExpenditure!$A45,[2]pivotTable!$A$310:$A$615,0))/100*INDEX(gDP!Q$6:Q$271,MATCH(totalExpenditure!$A45,gDP!$B$6:$B$271))=0,"",INDEX([2]pivotTable!B$310:B$615,MATCH(totalExpenditure!$A45,[2]pivotTable!$A$310:$A$615,0))/100*INDEX(gDP!Q$6:Q$271,MATCH(totalExpenditure!$A45,gDP!$B$6:$B$271)))</f>
        <v/>
      </c>
      <c r="BB45" s="77" t="str">
        <f>IF(INDEX([2]pivotTable!C$310:C$615,MATCH(totalExpenditure!$A45,[2]pivotTable!$A$310:$A$615,0))/100*INDEX(gDP!R$6:R$271,MATCH(totalExpenditure!$A45,gDP!$B$6:$B$271))=0,"",INDEX([2]pivotTable!C$310:C$615,MATCH(totalExpenditure!$A45,[2]pivotTable!$A$310:$A$615,0))/100*INDEX(gDP!R$6:R$271,MATCH(totalExpenditure!$A45,gDP!$B$6:$B$271)))</f>
        <v/>
      </c>
      <c r="BC45" s="77" t="str">
        <f>IF(INDEX([2]pivotTable!D$310:D$615,MATCH(totalExpenditure!$A45,[2]pivotTable!$A$310:$A$615,0))/100*INDEX(gDP!S$6:S$271,MATCH(totalExpenditure!$A45,gDP!$B$6:$B$271))=0,"",INDEX([2]pivotTable!D$310:D$615,MATCH(totalExpenditure!$A45,[2]pivotTable!$A$310:$A$615,0))/100*INDEX(gDP!S$6:S$271,MATCH(totalExpenditure!$A45,gDP!$B$6:$B$271)))</f>
        <v/>
      </c>
      <c r="BD45" s="77" t="str">
        <f>IF(INDEX([2]pivotTable!E$310:E$615,MATCH(totalExpenditure!$A45,[2]pivotTable!$A$310:$A$615,0))/100*INDEX(gDP!T$6:T$271,MATCH(totalExpenditure!$A45,gDP!$B$6:$B$271))=0,"",INDEX([2]pivotTable!E$310:E$615,MATCH(totalExpenditure!$A45,[2]pivotTable!$A$310:$A$615,0))/100*INDEX(gDP!T$6:T$271,MATCH(totalExpenditure!$A45,gDP!$B$6:$B$271)))</f>
        <v/>
      </c>
      <c r="BE45" s="77" t="str">
        <f>IF(INDEX([2]pivotTable!F$310:F$615,MATCH(totalExpenditure!$A45,[2]pivotTable!$A$310:$A$615,0))/100*INDEX(gDP!U$6:U$271,MATCH(totalExpenditure!$A45,gDP!$B$6:$B$271))=0,"",INDEX([2]pivotTable!F$310:F$615,MATCH(totalExpenditure!$A45,[2]pivotTable!$A$310:$A$615,0))/100*INDEX(gDP!U$6:U$271,MATCH(totalExpenditure!$A45,gDP!$B$6:$B$271)))</f>
        <v/>
      </c>
      <c r="BF45" s="77" t="str">
        <f>IF(INDEX([2]pivotTable!G$310:G$615,MATCH(totalExpenditure!$A45,[2]pivotTable!$A$310:$A$615,0))/100*INDEX(gDP!V$6:V$271,MATCH(totalExpenditure!$A45,gDP!$B$6:$B$271))=0,"",INDEX([2]pivotTable!G$310:G$615,MATCH(totalExpenditure!$A45,[2]pivotTable!$A$310:$A$615,0))/100*INDEX(gDP!V$6:V$271,MATCH(totalExpenditure!$A45,gDP!$B$6:$B$271)))</f>
        <v/>
      </c>
      <c r="BG45" s="77" t="str">
        <f>IF(INDEX([2]pivotTable!H$310:H$615,MATCH(totalExpenditure!$A45,[2]pivotTable!$A$310:$A$615,0))/100*INDEX(gDP!W$6:W$271,MATCH(totalExpenditure!$A45,gDP!$B$6:$B$271))=0,"",INDEX([2]pivotTable!H$310:H$615,MATCH(totalExpenditure!$A45,[2]pivotTable!$A$310:$A$615,0))/100*INDEX(gDP!W$6:W$271,MATCH(totalExpenditure!$A45,gDP!$B$6:$B$271)))</f>
        <v/>
      </c>
      <c r="BH45" s="77" t="str">
        <f>IF(INDEX([2]pivotTable!I$310:I$615,MATCH(totalExpenditure!$A45,[2]pivotTable!$A$310:$A$615,0))/100*INDEX(gDP!X$6:X$271,MATCH(totalExpenditure!$A45,gDP!$B$6:$B$271))=0,"",INDEX([2]pivotTable!I$310:I$615,MATCH(totalExpenditure!$A45,[2]pivotTable!$A$310:$A$615,0))/100*INDEX(gDP!X$6:X$271,MATCH(totalExpenditure!$A45,gDP!$B$6:$B$271)))</f>
        <v/>
      </c>
      <c r="BI45" s="77" t="str">
        <f>IF(INDEX([2]pivotTable!J$310:J$615,MATCH(totalExpenditure!$A45,[2]pivotTable!$A$310:$A$615,0))/100*INDEX(gDP!Y$6:Y$271,MATCH(totalExpenditure!$A45,gDP!$B$6:$B$271))=0,"",INDEX([2]pivotTable!J$310:J$615,MATCH(totalExpenditure!$A45,[2]pivotTable!$A$310:$A$615,0))/100*INDEX(gDP!Y$6:Y$271,MATCH(totalExpenditure!$A45,gDP!$B$6:$B$271)))</f>
        <v/>
      </c>
      <c r="BJ45" s="77" t="str">
        <f>IF(INDEX([2]pivotTable!K$310:K$615,MATCH(totalExpenditure!$A45,[2]pivotTable!$A$310:$A$615,0))/100*INDEX(gDP!Z$6:Z$271,MATCH(totalExpenditure!$A45,gDP!$B$6:$B$271))=0,"",INDEX([2]pivotTable!K$310:K$615,MATCH(totalExpenditure!$A45,[2]pivotTable!$A$310:$A$615,0))/100*INDEX(gDP!Z$6:Z$271,MATCH(totalExpenditure!$A45,gDP!$B$6:$B$271)))</f>
        <v/>
      </c>
      <c r="BK45" s="77" t="str">
        <f>IF(INDEX([2]pivotTable!L$310:L$615,MATCH(totalExpenditure!$A45,[2]pivotTable!$A$310:$A$615,0))/100*INDEX(gDP!AA$6:AA$271,MATCH(totalExpenditure!$A45,gDP!$B$6:$B$271))=0,"",INDEX([2]pivotTable!L$310:L$615,MATCH(totalExpenditure!$A45,[2]pivotTable!$A$310:$A$615,0))/100*INDEX(gDP!AA$6:AA$271,MATCH(totalExpenditure!$A45,gDP!$B$6:$B$271)))</f>
        <v/>
      </c>
      <c r="BL45" s="77" t="str">
        <f>IF(INDEX([2]pivotTable!M$310:M$615,MATCH(totalExpenditure!$A45,[2]pivotTable!$A$310:$A$615,0))/100*INDEX(gDP!AB$6:AB$271,MATCH(totalExpenditure!$A45,gDP!$B$6:$B$271))=0,"",INDEX([2]pivotTable!M$310:M$615,MATCH(totalExpenditure!$A45,[2]pivotTable!$A$310:$A$615,0))/100*INDEX(gDP!AB$6:AB$271,MATCH(totalExpenditure!$A45,gDP!$B$6:$B$271)))</f>
        <v/>
      </c>
      <c r="BM45" s="77" t="str">
        <f>IF(INDEX([2]pivotTable!N$310:N$615,MATCH(totalExpenditure!$A45,[2]pivotTable!$A$310:$A$615,0))/100*INDEX(gDP!AC$6:AC$271,MATCH(totalExpenditure!$A45,gDP!$B$6:$B$271))=0,"",INDEX([2]pivotTable!N$310:N$615,MATCH(totalExpenditure!$A45,[2]pivotTable!$A$310:$A$615,0))/100*INDEX(gDP!AC$6:AC$271,MATCH(totalExpenditure!$A45,gDP!$B$6:$B$271)))</f>
        <v/>
      </c>
      <c r="BN45" s="77" t="str">
        <f>IF(INDEX([2]pivotTable!O$310:O$615,MATCH(totalExpenditure!$A45,[2]pivotTable!$A$310:$A$615,0))/100*INDEX(gDP!AD$6:AD$271,MATCH(totalExpenditure!$A45,gDP!$B$6:$B$271))=0,"",INDEX([2]pivotTable!O$310:O$615,MATCH(totalExpenditure!$A45,[2]pivotTable!$A$310:$A$615,0))/100*INDEX(gDP!AD$6:AD$271,MATCH(totalExpenditure!$A45,gDP!$B$6:$B$271)))</f>
        <v/>
      </c>
      <c r="BO45" s="77" t="str">
        <f>IF(INDEX([2]pivotTable!P$310:P$615,MATCH(totalExpenditure!$A45,[2]pivotTable!$A$310:$A$615,0))/100*INDEX(gDP!AE$6:AE$271,MATCH(totalExpenditure!$A45,gDP!$B$6:$B$271))=0,"",INDEX([2]pivotTable!P$310:P$615,MATCH(totalExpenditure!$A45,[2]pivotTable!$A$310:$A$615,0))/100*INDEX(gDP!AE$6:AE$271,MATCH(totalExpenditure!$A45,gDP!$B$6:$B$271)))</f>
        <v/>
      </c>
      <c r="BP45" s="77" t="str">
        <f>IF(INDEX([2]pivotTable!Q$310:Q$615,MATCH(totalExpenditure!$A45,[2]pivotTable!$A$310:$A$615,0))/100*INDEX(gDP!AF$6:AF$271,MATCH(totalExpenditure!$A45,gDP!$B$6:$B$271))=0,"",INDEX([2]pivotTable!Q$310:Q$615,MATCH(totalExpenditure!$A45,[2]pivotTable!$A$310:$A$615,0))/100*INDEX(gDP!AF$6:AF$271,MATCH(totalExpenditure!$A45,gDP!$B$6:$B$271)))</f>
        <v/>
      </c>
      <c r="BQ45" s="77" t="str">
        <f>IF(INDEX([2]pivotTable!R$310:R$615,MATCH(totalExpenditure!$A45,[2]pivotTable!$A$310:$A$615,0))/100*INDEX(gDP!AG$6:AG$271,MATCH(totalExpenditure!$A45,gDP!$B$6:$B$271))=0,"",INDEX([2]pivotTable!R$310:R$615,MATCH(totalExpenditure!$A45,[2]pivotTable!$A$310:$A$615,0))/100*INDEX(gDP!AG$6:AG$271,MATCH(totalExpenditure!$A45,gDP!$B$6:$B$271)))</f>
        <v/>
      </c>
      <c r="BR45" s="77" t="str">
        <f>IF(INDEX([2]pivotTable!S$310:S$615,MATCH(totalExpenditure!$A45,[2]pivotTable!$A$310:$A$615,0))/100*INDEX(gDP!AH$6:AH$271,MATCH(totalExpenditure!$A45,gDP!$B$6:$B$271))=0,"",INDEX([2]pivotTable!S$310:S$615,MATCH(totalExpenditure!$A45,[2]pivotTable!$A$310:$A$615,0))/100*INDEX(gDP!AH$6:AH$271,MATCH(totalExpenditure!$A45,gDP!$B$6:$B$271)))</f>
        <v/>
      </c>
      <c r="BS45" s="77">
        <f>IF(INDEX([2]pivotTable!T$310:T$615,MATCH(totalExpenditure!$A45,[2]pivotTable!$A$310:$A$615,0))/100*INDEX(gDP!AI$6:AI$271,MATCH(totalExpenditure!$A45,gDP!$B$6:$B$271))=0,"",INDEX([2]pivotTable!T$310:T$615,MATCH(totalExpenditure!$A45,[2]pivotTable!$A$310:$A$615,0))/100*INDEX(gDP!AI$6:AI$271,MATCH(totalExpenditure!$A45,gDP!$B$6:$B$271)))</f>
        <v>902144781.41491508</v>
      </c>
      <c r="BT45" s="77">
        <f>IF(INDEX([2]pivotTable!U$310:U$615,MATCH(totalExpenditure!$A45,[2]pivotTable!$A$310:$A$615,0))/100*INDEX(gDP!AJ$6:AJ$271,MATCH(totalExpenditure!$A45,gDP!$B$6:$B$271))=0,"",INDEX([2]pivotTable!U$310:U$615,MATCH(totalExpenditure!$A45,[2]pivotTable!$A$310:$A$615,0))/100*INDEX(gDP!AJ$6:AJ$271,MATCH(totalExpenditure!$A45,gDP!$B$6:$B$271)))</f>
        <v>920095963.40069759</v>
      </c>
      <c r="BU45" s="77">
        <f>IF(INDEX([2]pivotTable!V$310:V$615,MATCH(totalExpenditure!$A45,[2]pivotTable!$A$310:$A$615,0))/100*INDEX(gDP!AK$6:AK$271,MATCH(totalExpenditure!$A45,gDP!$B$6:$B$271))=0,"",INDEX([2]pivotTable!V$310:V$615,MATCH(totalExpenditure!$A45,[2]pivotTable!$A$310:$A$615,0))/100*INDEX(gDP!AK$6:AK$271,MATCH(totalExpenditure!$A45,gDP!$B$6:$B$271)))</f>
        <v>939214567.97488332</v>
      </c>
      <c r="BV45" s="77">
        <f>IF(INDEX([2]pivotTable!W$310:W$615,MATCH(totalExpenditure!$A45,[2]pivotTable!$A$310:$A$615,0))/100*INDEX(gDP!AL$6:AL$271,MATCH(totalExpenditure!$A45,gDP!$B$6:$B$271))=0,"",INDEX([2]pivotTable!W$310:W$615,MATCH(totalExpenditure!$A45,[2]pivotTable!$A$310:$A$615,0))/100*INDEX(gDP!AL$6:AL$271,MATCH(totalExpenditure!$A45,gDP!$B$6:$B$271)))</f>
        <v>889462564.87103009</v>
      </c>
      <c r="BW45" s="77">
        <f>IF(INDEX([2]pivotTable!X$310:X$615,MATCH(totalExpenditure!$A45,[2]pivotTable!$A$310:$A$615,0))/100*INDEX(gDP!AM$6:AM$271,MATCH(totalExpenditure!$A45,gDP!$B$6:$B$271))=0,"",INDEX([2]pivotTable!X$310:X$615,MATCH(totalExpenditure!$A45,[2]pivotTable!$A$310:$A$615,0))/100*INDEX(gDP!AM$6:AM$271,MATCH(totalExpenditure!$A45,gDP!$B$6:$B$271)))</f>
        <v>1015779338.1378232</v>
      </c>
      <c r="BX45" s="77">
        <f>IF(INDEX([2]pivotTable!Y$310:Y$615,MATCH(totalExpenditure!$A45,[2]pivotTable!$A$310:$A$615,0))/100*INDEX(gDP!AN$6:AN$271,MATCH(totalExpenditure!$A45,gDP!$B$6:$B$271))=0,"",INDEX([2]pivotTable!Y$310:Y$615,MATCH(totalExpenditure!$A45,[2]pivotTable!$A$310:$A$615,0))/100*INDEX(gDP!AN$6:AN$271,MATCH(totalExpenditure!$A45,gDP!$B$6:$B$271)))</f>
        <v>4994496875.100358</v>
      </c>
      <c r="BY45" s="77">
        <f>IF(INDEX([2]pivotTable!Z$310:Z$615,MATCH(totalExpenditure!$A45,[2]pivotTable!$A$310:$A$615,0))/100*INDEX(gDP!AO$6:AO$271,MATCH(totalExpenditure!$A45,gDP!$B$6:$B$271))=0,"",INDEX([2]pivotTable!Z$310:Z$615,MATCH(totalExpenditure!$A45,[2]pivotTable!$A$310:$A$615,0))/100*INDEX(gDP!AO$6:AO$271,MATCH(totalExpenditure!$A45,gDP!$B$6:$B$271)))</f>
        <v>6391744928.917181</v>
      </c>
      <c r="BZ45" s="77">
        <f>IF(INDEX([2]pivotTable!AA$310:AA$615,MATCH(totalExpenditure!$A45,[2]pivotTable!$A$310:$A$615,0))/100*INDEX(gDP!AP$6:AP$271,MATCH(totalExpenditure!$A45,gDP!$B$6:$B$271))=0,"",INDEX([2]pivotTable!AA$310:AA$615,MATCH(totalExpenditure!$A45,[2]pivotTable!$A$310:$A$615,0))/100*INDEX(gDP!AP$6:AP$271,MATCH(totalExpenditure!$A45,gDP!$B$6:$B$271)))</f>
        <v>7500495451.6800604</v>
      </c>
      <c r="CA45" s="77">
        <f>IF(INDEX([2]pivotTable!AB$310:AB$615,MATCH(totalExpenditure!$A45,[2]pivotTable!$A$310:$A$615,0))/100*INDEX(gDP!AQ$6:AQ$271,MATCH(totalExpenditure!$A45,gDP!$B$6:$B$271))=0,"",INDEX([2]pivotTable!AB$310:AB$615,MATCH(totalExpenditure!$A45,[2]pivotTable!$A$310:$A$615,0))/100*INDEX(gDP!AQ$6:AQ$271,MATCH(totalExpenditure!$A45,gDP!$B$6:$B$271)))</f>
        <v>9261546728.5858517</v>
      </c>
      <c r="CB45" s="77">
        <f>IF(INDEX([2]pivotTable!AC$310:AC$615,MATCH(totalExpenditure!$A45,[2]pivotTable!$A$310:$A$615,0))/100*INDEX(gDP!AR$6:AR$271,MATCH(totalExpenditure!$A45,gDP!$B$6:$B$271))=0,"",INDEX([2]pivotTable!AC$310:AC$615,MATCH(totalExpenditure!$A45,[2]pivotTable!$A$310:$A$615,0))/100*INDEX(gDP!AR$6:AR$271,MATCH(totalExpenditure!$A45,gDP!$B$6:$B$271)))</f>
        <v>10940038749.3734</v>
      </c>
      <c r="CC45" s="77">
        <f>IF(INDEX([2]pivotTable!AD$310:AD$615,MATCH(totalExpenditure!$A45,[2]pivotTable!$A$310:$A$615,0))/100*INDEX(gDP!AS$6:AS$271,MATCH(totalExpenditure!$A45,gDP!$B$6:$B$271))=0,"",INDEX([2]pivotTable!AD$310:AD$615,MATCH(totalExpenditure!$A45,[2]pivotTable!$A$310:$A$615,0))/100*INDEX(gDP!AS$6:AS$271,MATCH(totalExpenditure!$A45,gDP!$B$6:$B$271)))</f>
        <v>12597849179.407337</v>
      </c>
      <c r="CD45" s="77">
        <f>IF(INDEX([2]pivotTable!AE$310:AE$615,MATCH(totalExpenditure!$A45,[2]pivotTable!$A$310:$A$615,0))/100*INDEX(gDP!AT$6:AT$271,MATCH(totalExpenditure!$A45,gDP!$B$6:$B$271))=0,"",INDEX([2]pivotTable!AE$310:AE$615,MATCH(totalExpenditure!$A45,[2]pivotTable!$A$310:$A$615,0))/100*INDEX(gDP!AT$6:AT$271,MATCH(totalExpenditure!$A45,gDP!$B$6:$B$271)))</f>
        <v>15269170226.998257</v>
      </c>
      <c r="CE45" s="77">
        <f>IF(INDEX([2]pivotTable!AF$310:AF$615,MATCH(totalExpenditure!$A45,[2]pivotTable!$A$310:$A$615,0))/100*INDEX(gDP!AU$6:AU$271,MATCH(totalExpenditure!$A45,gDP!$B$6:$B$271))=0,"",INDEX([2]pivotTable!AF$310:AF$615,MATCH(totalExpenditure!$A45,[2]pivotTable!$A$310:$A$615,0))/100*INDEX(gDP!AU$6:AU$271,MATCH(totalExpenditure!$A45,gDP!$B$6:$B$271)))</f>
        <v>17205524561.159412</v>
      </c>
      <c r="CF45" s="77">
        <f>IF(INDEX([2]pivotTable!AG$310:AG$615,MATCH(totalExpenditure!$A45,[2]pivotTable!$A$310:$A$615,0))/100*INDEX(gDP!AV$6:AV$271,MATCH(totalExpenditure!$A45,gDP!$B$6:$B$271))=0,"",INDEX([2]pivotTable!AG$310:AG$615,MATCH(totalExpenditure!$A45,[2]pivotTable!$A$310:$A$615,0))/100*INDEX(gDP!AV$6:AV$271,MATCH(totalExpenditure!$A45,gDP!$B$6:$B$271)))</f>
        <v>19923366526.16148</v>
      </c>
      <c r="CG45" s="77">
        <f>IF(INDEX([2]pivotTable!AH$310:AH$615,MATCH(totalExpenditure!$A45,[2]pivotTable!$A$310:$A$615,0))/100*INDEX(gDP!AW$6:AW$271,MATCH(totalExpenditure!$A45,gDP!$B$6:$B$271))=0,"",INDEX([2]pivotTable!AH$310:AH$615,MATCH(totalExpenditure!$A45,[2]pivotTable!$A$310:$A$615,0))/100*INDEX(gDP!AW$6:AW$271,MATCH(totalExpenditure!$A45,gDP!$B$6:$B$271)))</f>
        <v>24050765255.273094</v>
      </c>
      <c r="CH45" s="77">
        <f>IF(INDEX([2]pivotTable!AI$310:AI$615,MATCH(totalExpenditure!$A45,[2]pivotTable!$A$310:$A$615,0))/100*INDEX(gDP!AX$6:AX$271,MATCH(totalExpenditure!$A45,gDP!$B$6:$B$271))=0,"",INDEX([2]pivotTable!AI$310:AI$615,MATCH(totalExpenditure!$A45,[2]pivotTable!$A$310:$A$615,0))/100*INDEX(gDP!AX$6:AX$271,MATCH(totalExpenditure!$A45,gDP!$B$6:$B$271)))</f>
        <v>67893046151.431564</v>
      </c>
      <c r="CI45" s="77">
        <f>IF(INDEX([2]pivotTable!AJ$310:AJ$615,MATCH(totalExpenditure!$A45,[2]pivotTable!$A$310:$A$615,0))/100*INDEX(gDP!AY$6:AY$271,MATCH(totalExpenditure!$A45,gDP!$B$6:$B$271))=0,"",INDEX([2]pivotTable!AJ$310:AJ$615,MATCH(totalExpenditure!$A45,[2]pivotTable!$A$310:$A$615,0))/100*INDEX(gDP!AY$6:AY$271,MATCH(totalExpenditure!$A45,gDP!$B$6:$B$271)))</f>
        <v>83113983446.957413</v>
      </c>
      <c r="CJ45" s="77">
        <f>IF(INDEX([2]pivotTable!AK$310:AK$615,MATCH(totalExpenditure!$A45,[2]pivotTable!$A$310:$A$615,0))/100*INDEX(gDP!AZ$6:AZ$271,MATCH(totalExpenditure!$A45,gDP!$B$6:$B$271))=0,"",INDEX([2]pivotTable!AK$310:AK$615,MATCH(totalExpenditure!$A45,[2]pivotTable!$A$310:$A$615,0))/100*INDEX(gDP!AZ$6:AZ$271,MATCH(totalExpenditure!$A45,gDP!$B$6:$B$271)))</f>
        <v>106864866870.25186</v>
      </c>
      <c r="CK45" s="77">
        <f>IF(INDEX([2]pivotTable!AL$310:AL$615,MATCH(totalExpenditure!$A45,[2]pivotTable!$A$310:$A$615,0))/100*INDEX(gDP!BA$6:BA$271,MATCH(totalExpenditure!$A45,gDP!$B$6:$B$271))=0,"",INDEX([2]pivotTable!AL$310:AL$615,MATCH(totalExpenditure!$A45,[2]pivotTable!$A$310:$A$615,0))/100*INDEX(gDP!BA$6:BA$271,MATCH(totalExpenditure!$A45,gDP!$B$6:$B$271)))</f>
        <v>138289537250.70389</v>
      </c>
      <c r="CL45" s="77">
        <f>IF(INDEX([2]pivotTable!AM$310:AM$615,MATCH(totalExpenditure!$A45,[2]pivotTable!$A$310:$A$615,0))/100*INDEX(gDP!BB$6:BB$271,MATCH(totalExpenditure!$A45,gDP!$B$6:$B$271))=0,"",INDEX([2]pivotTable!AM$310:AM$615,MATCH(totalExpenditure!$A45,[2]pivotTable!$A$310:$A$615,0))/100*INDEX(gDP!BB$6:BB$271,MATCH(totalExpenditure!$A45,gDP!$B$6:$B$271)))</f>
        <v>166315130651.69788</v>
      </c>
      <c r="CM45" s="77">
        <f>IF(INDEX([2]pivotTable!AN$310:AN$615,MATCH(totalExpenditure!$A45,[2]pivotTable!$A$310:$A$615,0))/100*INDEX(gDP!BC$6:BC$271,MATCH(totalExpenditure!$A45,gDP!$B$6:$B$271))=0,"",INDEX([2]pivotTable!AN$310:AN$615,MATCH(totalExpenditure!$A45,[2]pivotTable!$A$310:$A$615,0))/100*INDEX(gDP!BC$6:BC$271,MATCH(totalExpenditure!$A45,gDP!$B$6:$B$271)))</f>
        <v>192963978369.73984</v>
      </c>
      <c r="CN45" s="77">
        <f>IF(INDEX([2]pivotTable!AO$310:AO$615,MATCH(totalExpenditure!$A45,[2]pivotTable!$A$310:$A$615,0))/100*INDEX(gDP!BD$6:BD$271,MATCH(totalExpenditure!$A45,gDP!$B$6:$B$271))=0,"",INDEX([2]pivotTable!AO$310:AO$615,MATCH(totalExpenditure!$A45,[2]pivotTable!$A$310:$A$615,0))/100*INDEX(gDP!BD$6:BD$271,MATCH(totalExpenditure!$A45,gDP!$B$6:$B$271)))</f>
        <v>228056680243.91064</v>
      </c>
      <c r="CO45" s="77">
        <f>IF(INDEX([2]pivotTable!AP$310:AP$615,MATCH(totalExpenditure!$A45,[2]pivotTable!$A$310:$A$615,0))/100*INDEX(gDP!BE$6:BE$271,MATCH(totalExpenditure!$A45,gDP!$B$6:$B$271))=0,"",INDEX([2]pivotTable!AP$310:AP$615,MATCH(totalExpenditure!$A45,[2]pivotTable!$A$310:$A$615,0))/100*INDEX(gDP!BE$6:BE$271,MATCH(totalExpenditure!$A45,gDP!$B$6:$B$271)))</f>
        <v>262791309755.76221</v>
      </c>
      <c r="CP45" s="77">
        <f>IF(INDEX([2]pivotTable!AQ$310:AQ$615,MATCH(totalExpenditure!$A45,[2]pivotTable!$A$310:$A$615,0))/100*INDEX(gDP!BF$6:BF$271,MATCH(totalExpenditure!$A45,gDP!$B$6:$B$271))=0,"",INDEX([2]pivotTable!AQ$310:AQ$615,MATCH(totalExpenditure!$A45,[2]pivotTable!$A$310:$A$615,0))/100*INDEX(gDP!BF$6:BF$271,MATCH(totalExpenditure!$A45,gDP!$B$6:$B$271)))</f>
        <v>292856416022.0495</v>
      </c>
      <c r="CQ45" s="77">
        <f>IF(INDEX([2]pivotTable!AR$310:AR$615,MATCH(totalExpenditure!$A45,[2]pivotTable!$A$310:$A$615,0))/100*INDEX(gDP!BG$6:BG$271,MATCH(totalExpenditure!$A45,gDP!$B$6:$B$271))=0,"",INDEX([2]pivotTable!AR$310:AR$615,MATCH(totalExpenditure!$A45,[2]pivotTable!$A$310:$A$615,0))/100*INDEX(gDP!BG$6:BG$271,MATCH(totalExpenditure!$A45,gDP!$B$6:$B$271)))</f>
        <v>318458998308.39807</v>
      </c>
      <c r="CR45" s="77">
        <f>IF(INDEX([2]pivotTable!AS$310:AS$615,MATCH(totalExpenditure!$A45,[2]pivotTable!$A$310:$A$615,0))/100*INDEX(gDP!BH$6:BH$271,MATCH(totalExpenditure!$A45,gDP!$B$6:$B$271))=0,"",INDEX([2]pivotTable!AS$310:AS$615,MATCH(totalExpenditure!$A45,[2]pivotTable!$A$310:$A$615,0))/100*INDEX(gDP!BH$6:BH$271,MATCH(totalExpenditure!$A45,gDP!$B$6:$B$271)))</f>
        <v>351758009270.80267</v>
      </c>
      <c r="CS45" s="77">
        <f>IF(INDEX([2]pivotTable!AT$310:AT$615,MATCH(totalExpenditure!$A45,[2]pivotTable!$A$310:$A$615,0))/100*INDEX(gDP!BI$6:BI$271,MATCH(totalExpenditure!$A45,gDP!$B$6:$B$271))=0,"",INDEX([2]pivotTable!AT$310:AT$615,MATCH(totalExpenditure!$A45,[2]pivotTable!$A$310:$A$615,0))/100*INDEX(gDP!BI$6:BI$271,MATCH(totalExpenditure!$A45,gDP!$B$6:$B$271)))</f>
        <v>384179329577.92554</v>
      </c>
      <c r="CT45" s="77">
        <f>IF(INDEX([2]pivotTable!AU$310:AU$615,MATCH(totalExpenditure!$A45,[2]pivotTable!$A$310:$A$615,0))/100*INDEX(gDP!BJ$6:BJ$271,MATCH(totalExpenditure!$A45,gDP!$B$6:$B$271))=0,"",INDEX([2]pivotTable!AU$310:AU$615,MATCH(totalExpenditure!$A45,[2]pivotTable!$A$310:$A$615,0))/100*INDEX(gDP!BJ$6:BJ$271,MATCH(totalExpenditure!$A45,gDP!$B$6:$B$271)))</f>
        <v>423480901888.94305</v>
      </c>
      <c r="CU45" s="77">
        <f>IF(INDEX([2]pivotTable!AV$310:AV$615,MATCH(totalExpenditure!$A45,[2]pivotTable!$A$310:$A$615,0))/100*INDEX(gDP!BK$6:BK$271,MATCH(totalExpenditure!$A45,gDP!$B$6:$B$271))=0,"",INDEX([2]pivotTable!AV$310:AV$615,MATCH(totalExpenditure!$A45,[2]pivotTable!$A$310:$A$615,0))/100*INDEX(gDP!BK$6:BK$271,MATCH(totalExpenditure!$A45,gDP!$B$6:$B$271)))</f>
        <v>477984830311.09271</v>
      </c>
      <c r="CV45" s="77">
        <f>IF(INDEX([2]pivotTable!AW$310:AW$615,MATCH(totalExpenditure!$A45,[2]pivotTable!$A$310:$A$615,0))/100*INDEX(gDP!BL$6:BL$271,MATCH(totalExpenditure!$A45,gDP!$B$6:$B$271))=0,"",INDEX([2]pivotTable!AW$310:AW$615,MATCH(totalExpenditure!$A45,[2]pivotTable!$A$310:$A$615,0))/100*INDEX(gDP!BL$6:BL$271,MATCH(totalExpenditure!$A45,gDP!$B$6:$B$271)))</f>
        <v>455530995350.0672</v>
      </c>
      <c r="CW45" s="77">
        <f>IF(INDEX([2]pivotTable!AX$310:AX$615,MATCH(totalExpenditure!$A45,[2]pivotTable!$A$310:$A$615,0))/100*INDEX(gDP!BM$6:BM$271,MATCH(totalExpenditure!$A45,gDP!$B$6:$B$271))=0,"",INDEX([2]pivotTable!AX$310:AX$615,MATCH(totalExpenditure!$A45,[2]pivotTable!$A$310:$A$615,0))/100*INDEX(gDP!BM$6:BM$271,MATCH(totalExpenditure!$A45,gDP!$B$6:$B$271)))</f>
        <v>449444971381.71069</v>
      </c>
      <c r="CX45" s="77">
        <f>IF(INDEX([2]pivotTable!AY$310:AY$615,MATCH(totalExpenditure!$A45,[2]pivotTable!$A$310:$A$615,0))/100*INDEX(gDP!BN$6:BN$271,MATCH(totalExpenditure!$A45,gDP!$B$6:$B$271))=0,"",INDEX([2]pivotTable!AY$310:AY$615,MATCH(totalExpenditure!$A45,[2]pivotTable!$A$310:$A$615,0))/100*INDEX(gDP!BN$6:BN$271,MATCH(totalExpenditure!$A45,gDP!$B$6:$B$271)))</f>
        <v>490062636493.43549</v>
      </c>
      <c r="CY45" s="77" t="str">
        <f>IF(INDEX([2]pivotTable!AZ$310:AZ$615,MATCH(totalExpenditure!$A45,[2]pivotTable!$A$310:$A$615,0))/100*INDEX(gDP!BO$6:BO$271,MATCH(totalExpenditure!$A45,gDP!$B$6:$B$271))=0,"",INDEX([2]pivotTable!AZ$310:AZ$615,MATCH(totalExpenditure!$A45,[2]pivotTable!$A$310:$A$615,0))/100*INDEX(gDP!BO$6:BO$271,MATCH(totalExpenditure!$A45,gDP!$B$6:$B$271)))</f>
        <v/>
      </c>
      <c r="CZ45" s="77" t="str">
        <f>IF(B45="","",IF(BA45="","",B45-B45+INDEX(gDP!Q$6:Q$271,MATCH(totalExpenditure!$A45,gDP!$B$6:$B$271))))</f>
        <v/>
      </c>
      <c r="DA45" s="77" t="str">
        <f>IF(C45="","",IF(BB45="","",C45-C45+INDEX(gDP!R$6:R$271,MATCH(totalExpenditure!$A45,gDP!$B$6:$B$271))))</f>
        <v/>
      </c>
      <c r="DB45" s="77" t="str">
        <f>IF(D45="","",IF(BC45="","",D45-D45+INDEX(gDP!S$6:S$271,MATCH(totalExpenditure!$A45,gDP!$B$6:$B$271))))</f>
        <v/>
      </c>
      <c r="DC45" s="77" t="str">
        <f>IF(E45="","",IF(BD45="","",E45-E45+INDEX(gDP!T$6:T$271,MATCH(totalExpenditure!$A45,gDP!$B$6:$B$271))))</f>
        <v/>
      </c>
      <c r="DD45" s="77" t="str">
        <f>IF(F45="","",IF(BE45="","",F45-F45+INDEX(gDP!U$6:U$271,MATCH(totalExpenditure!$A45,gDP!$B$6:$B$271))))</f>
        <v/>
      </c>
      <c r="DE45" s="77" t="str">
        <f>IF(G45="","",IF(BF45="","",G45-G45+INDEX(gDP!V$6:V$271,MATCH(totalExpenditure!$A45,gDP!$B$6:$B$271))))</f>
        <v/>
      </c>
      <c r="DF45" s="77" t="str">
        <f>IF(H45="","",IF(BG45="","",H45-H45+INDEX(gDP!W$6:W$271,MATCH(totalExpenditure!$A45,gDP!$B$6:$B$271))))</f>
        <v/>
      </c>
      <c r="DG45" s="77" t="str">
        <f>IF(I45="","",IF(BH45="","",I45-I45+INDEX(gDP!X$6:X$271,MATCH(totalExpenditure!$A45,gDP!$B$6:$B$271))))</f>
        <v/>
      </c>
      <c r="DH45" s="77" t="str">
        <f>IF(J45="","",IF(BI45="","",J45-J45+INDEX(gDP!Y$6:Y$271,MATCH(totalExpenditure!$A45,gDP!$B$6:$B$271))))</f>
        <v/>
      </c>
      <c r="DI45" s="77" t="str">
        <f>IF(K45="","",IF(BJ45="","",K45-K45+INDEX(gDP!Z$6:Z$271,MATCH(totalExpenditure!$A45,gDP!$B$6:$B$271))))</f>
        <v/>
      </c>
      <c r="DJ45" s="77" t="str">
        <f>IF(L45="","",IF(BK45="","",L45-L45+INDEX(gDP!AA$6:AA$271,MATCH(totalExpenditure!$A45,gDP!$B$6:$B$271))))</f>
        <v/>
      </c>
      <c r="DK45" s="77" t="str">
        <f>IF(M45="","",IF(BL45="","",M45-M45+INDEX(gDP!AB$6:AB$271,MATCH(totalExpenditure!$A45,gDP!$B$6:$B$271))))</f>
        <v/>
      </c>
      <c r="DL45" s="77" t="str">
        <f>IF(N45="","",IF(BM45="","",N45-N45+INDEX(gDP!AC$6:AC$271,MATCH(totalExpenditure!$A45,gDP!$B$6:$B$271))))</f>
        <v/>
      </c>
      <c r="DM45" s="77" t="str">
        <f>IF(O45="","",IF(BN45="","",O45-O45+INDEX(gDP!AD$6:AD$271,MATCH(totalExpenditure!$A45,gDP!$B$6:$B$271))))</f>
        <v/>
      </c>
      <c r="DN45" s="77" t="str">
        <f>IF(P45="","",IF(BO45="","",P45-P45+INDEX(gDP!AE$6:AE$271,MATCH(totalExpenditure!$A45,gDP!$B$6:$B$271))))</f>
        <v/>
      </c>
      <c r="DO45" s="77" t="str">
        <f>IF(Q45="","",IF(BP45="","",Q45-Q45+INDEX(gDP!AF$6:AF$271,MATCH(totalExpenditure!$A45,gDP!$B$6:$B$271))))</f>
        <v/>
      </c>
      <c r="DP45" s="77" t="str">
        <f>IF(R45="","",IF(BQ45="","",R45-R45+INDEX(gDP!AG$6:AG$271,MATCH(totalExpenditure!$A45,gDP!$B$6:$B$271))))</f>
        <v/>
      </c>
      <c r="DQ45" s="77" t="str">
        <f>IF(S45="","",IF(BR45="","",S45-S45+INDEX(gDP!AH$6:AH$271,MATCH(totalExpenditure!$A45,gDP!$B$6:$B$271))))</f>
        <v/>
      </c>
      <c r="DR45" s="77">
        <f>IF(T45="","",IF(BS45="","",T45-T45+INDEX(gDP!AI$6:AI$271,MATCH(totalExpenditure!$A45,gDP!$B$6:$B$271))))</f>
        <v>360857912565.966</v>
      </c>
      <c r="DS45" s="77">
        <f>IF(U45="","",IF(BT45="","",U45-U45+INDEX(gDP!AJ$6:AJ$271,MATCH(totalExpenditure!$A45,gDP!$B$6:$B$271))))</f>
        <v>383373318083.62402</v>
      </c>
      <c r="DT45" s="77">
        <f>IF(V45="","",IF(BU45="","",V45-V45+INDEX(gDP!AK$6:AK$271,MATCH(totalExpenditure!$A45,gDP!$B$6:$B$271))))</f>
        <v>426915712715.85602</v>
      </c>
      <c r="DU45" s="77">
        <f>IF(W45="","",IF(BV45="","",W45-W45+INDEX(gDP!AL$6:AL$271,MATCH(totalExpenditure!$A45,gDP!$B$6:$B$271))))</f>
        <v>444731282435.51501</v>
      </c>
      <c r="DV45" s="77">
        <f>IF(X45="","",IF(BW45="","",X45-X45+INDEX(gDP!AM$6:AM$271,MATCH(totalExpenditure!$A45,gDP!$B$6:$B$271))))</f>
        <v>564321854521.01294</v>
      </c>
      <c r="DW45" s="77">
        <f>IF(Y45="","",IF(BX45="","",Y45-Y45+INDEX(gDP!AN$6:AN$271,MATCH(totalExpenditure!$A45,gDP!$B$6:$B$271))))</f>
        <v>734484834573.58203</v>
      </c>
      <c r="DX45" s="77">
        <f>IF(Z45="","",IF(BY45="","",Z45-Z45+INDEX(gDP!AO$6:AO$271,MATCH(totalExpenditure!$A45,gDP!$B$6:$B$271))))</f>
        <v>863749314718.53796</v>
      </c>
      <c r="DY45" s="77">
        <f>IF(AA45="","",IF(BZ45="","",AA45-AA45+INDEX(gDP!AP$6:AP$271,MATCH(totalExpenditure!$A45,gDP!$B$6:$B$271))))</f>
        <v>961601980984.62305</v>
      </c>
      <c r="DZ45" s="77">
        <f>IF(AB45="","",IF(CA45="","",AB45-AB45+INDEX(gDP!AQ$6:AQ$271,MATCH(totalExpenditure!$A45,gDP!$B$6:$B$271))))</f>
        <v>1029060747620.65</v>
      </c>
      <c r="EA45" s="77">
        <f>IF(AC45="","",IF(CB45="","",AC45-AC45+INDEX(gDP!AR$6:AR$271,MATCH(totalExpenditure!$A45,gDP!$B$6:$B$271))))</f>
        <v>1094003874937.34</v>
      </c>
      <c r="EB45" s="77">
        <f>IF(AD45="","",IF(CC45="","",AD45-AD45+INDEX(gDP!AS$6:AS$271,MATCH(totalExpenditure!$A45,gDP!$B$6:$B$271))))</f>
        <v>1211331651866.0901</v>
      </c>
      <c r="EC45" s="77">
        <f>IF(AE45="","",IF(CD45="","",AE45-AE45+INDEX(gDP!AT$6:AT$271,MATCH(totalExpenditure!$A45,gDP!$B$6:$B$271))))</f>
        <v>1339400897105.1101</v>
      </c>
      <c r="ED45" s="77">
        <f>IF(AF45="","",IF(CE45="","",AF45-AF45+INDEX(gDP!AU$6:AU$271,MATCH(totalExpenditure!$A45,gDP!$B$6:$B$271))))</f>
        <v>1470557654799.95</v>
      </c>
      <c r="EE45" s="77">
        <f>IF(AG45="","",IF(CF45="","",AG45-AG45+INDEX(gDP!AV$6:AV$271,MATCH(totalExpenditure!$A45,gDP!$B$6:$B$271))))</f>
        <v>1660280543846.79</v>
      </c>
      <c r="EF45" s="77">
        <f>IF(AH45="","",IF(CG45="","",AH45-AH45+INDEX(gDP!AW$6:AW$271,MATCH(totalExpenditure!$A45,gDP!$B$6:$B$271))))</f>
        <v>1955346768721.3899</v>
      </c>
      <c r="EG45" s="77">
        <f>IF(AI45="","",IF(CH45="","",AI45-AI45+INDEX(gDP!AX$6:AX$271,MATCH(totalExpenditure!$A45,gDP!$B$6:$B$271))))</f>
        <v>2285961149879.8501</v>
      </c>
      <c r="EH45" s="77">
        <f>IF(AJ45="","",IF(CI45="","",AJ45-AJ45+INDEX(gDP!AY$6:AY$271,MATCH(totalExpenditure!$A45,gDP!$B$6:$B$271))))</f>
        <v>2752118657184.02</v>
      </c>
      <c r="EI45" s="77">
        <f>IF(AK45="","",IF(CJ45="","",AK45-AK45+INDEX(gDP!AZ$6:AZ$271,MATCH(totalExpenditure!$A45,gDP!$B$6:$B$271))))</f>
        <v>3550327802998.3999</v>
      </c>
      <c r="EJ45" s="77">
        <f>IF(AL45="","",IF(CK45="","",AL45-AL45+INDEX(gDP!BA$6:BA$271,MATCH(totalExpenditure!$A45,gDP!$B$6:$B$271))))</f>
        <v>4594336785737.6699</v>
      </c>
      <c r="EK45" s="77">
        <f>IF(AM45="","",IF(CL45="","",AM45-AM45+INDEX(gDP!BB$6:BB$271,MATCH(totalExpenditure!$A45,gDP!$B$6:$B$271))))</f>
        <v>5101691124285.21</v>
      </c>
      <c r="EL45" s="77">
        <f>IF(AN45="","",IF(CM45="","",AN45-AN45+INDEX(gDP!BC$6:BC$271,MATCH(totalExpenditure!$A45,gDP!$B$6:$B$271))))</f>
        <v>6087191746679.4902</v>
      </c>
      <c r="EM45" s="77">
        <f>IF(AO45="","",IF(CN45="","",AO45-AO45+INDEX(gDP!BD$6:BD$271,MATCH(totalExpenditure!$A45,gDP!$B$6:$B$271))))</f>
        <v>7551545703440.75</v>
      </c>
      <c r="EN45" s="77">
        <f>IF(AP45="","",IF(CO45="","",AP45-AP45+INDEX(gDP!BE$6:BE$271,MATCH(totalExpenditure!$A45,gDP!$B$6:$B$271))))</f>
        <v>8532185381680.5898</v>
      </c>
      <c r="EO45" s="77">
        <f>IF(AQ45="","",IF(CP45="","",AQ45-AQ45+INDEX(gDP!BF$6:BF$271,MATCH(totalExpenditure!$A45,gDP!$B$6:$B$271))))</f>
        <v>9570471111831.6797</v>
      </c>
      <c r="EP45" s="77">
        <f>IF(AR45="","",IF(CQ45="","",AR45-AR45+INDEX(gDP!BG$6:BG$271,MATCH(totalExpenditure!$A45,gDP!$B$6:$B$271))))</f>
        <v>10475624944355.199</v>
      </c>
      <c r="EQ45" s="77">
        <f>IF(AS45="","",IF(CR45="","",AS45-AS45+INDEX(gDP!BH$6:BH$271,MATCH(totalExpenditure!$A45,gDP!$B$6:$B$271))))</f>
        <v>11061572618578.699</v>
      </c>
      <c r="ER45" s="77">
        <f>IF(AT45="","",IF(CS45="","",AT45-AT45+INDEX(gDP!BI$6:BI$271,MATCH(totalExpenditure!$A45,gDP!$B$6:$B$271))))</f>
        <v>11233313730348.699</v>
      </c>
      <c r="ES45" s="77">
        <f>IF(AU45="","",IF(CT45="","",AU45-AU45+INDEX(gDP!BJ$6:BJ$271,MATCH(totalExpenditure!$A45,gDP!$B$6:$B$271))))</f>
        <v>12310491333980.9</v>
      </c>
      <c r="ET45" s="77">
        <f>IF(AV45="","",IF(CU45="","",AV45-AV45+INDEX(gDP!BK$6:BK$271,MATCH(totalExpenditure!$A45,gDP!$B$6:$B$271))))</f>
        <v>13894907857880.6</v>
      </c>
      <c r="EU45" s="77">
        <f>IF(AW45="","",IF(CV45="","",AW45-AW45+INDEX(gDP!BL$6:BL$271,MATCH(totalExpenditure!$A45,gDP!$B$6:$B$271))))</f>
        <v>14279968506271.699</v>
      </c>
      <c r="EV45" s="77">
        <f>IF(AX45="","",IF(CW45="","",AX45-AX45+INDEX(gDP!BM$6:BM$271,MATCH(totalExpenditure!$A45,gDP!$B$6:$B$271))))</f>
        <v>14687744162801</v>
      </c>
      <c r="EW45" s="77">
        <f>IF(AY45="","",IF(CX45="","",AY45-AY45+INDEX(gDP!BN$6:BN$271,MATCH(totalExpenditure!$A45,gDP!$B$6:$B$271))))</f>
        <v>17820459508852.199</v>
      </c>
      <c r="EX45" s="77" t="str">
        <f>IF(AZ45="","",IF(CY45="","",AZ45-AZ45+INDEX(gDP!BO$6:BO$271,MATCH(totalExpenditure!$A45,gDP!$B$6:$B$271))))</f>
        <v/>
      </c>
    </row>
    <row r="46" spans="1:154" x14ac:dyDescent="0.35">
      <c r="A46" t="s">
        <v>301</v>
      </c>
      <c r="B46" s="77" t="str">
        <f>IF(INDEX([2]pivotTable!B$3:B$308,MATCH(totalExpenditure!$A46,[2]pivotTable!$A$3:$A$308,0))/100*INDEX(gDP!Q$6:Q$271,MATCH(totalExpenditure!$A46,gDP!$B$6:$B$271))=0,"",INDEX([2]pivotTable!B$3:B$308,MATCH(totalExpenditure!$A46,[2]pivotTable!$A$3:$A$308,0))/100*INDEX(gDP!Q$6:Q$271,MATCH(totalExpenditure!$A46,gDP!$B$6:$B$271)))</f>
        <v/>
      </c>
      <c r="C46" s="77" t="str">
        <f>IF(INDEX([2]pivotTable!C$3:C$308,MATCH(totalExpenditure!$A46,[2]pivotTable!$A$3:$A$308,0))/100*INDEX(gDP!R$6:R$271,MATCH(totalExpenditure!$A46,gDP!$B$6:$B$271))=0,"",INDEX([2]pivotTable!C$3:C$308,MATCH(totalExpenditure!$A46,[2]pivotTable!$A$3:$A$308,0))/100*INDEX(gDP!R$6:R$271,MATCH(totalExpenditure!$A46,gDP!$B$6:$B$271)))</f>
        <v/>
      </c>
      <c r="D46" s="77" t="str">
        <f>IF(INDEX([2]pivotTable!D$3:D$308,MATCH(totalExpenditure!$A46,[2]pivotTable!$A$3:$A$308,0))/100*INDEX(gDP!S$6:S$271,MATCH(totalExpenditure!$A46,gDP!$B$6:$B$271))=0,"",INDEX([2]pivotTable!D$3:D$308,MATCH(totalExpenditure!$A46,[2]pivotTable!$A$3:$A$308,0))/100*INDEX(gDP!S$6:S$271,MATCH(totalExpenditure!$A46,gDP!$B$6:$B$271)))</f>
        <v/>
      </c>
      <c r="E46" s="77" t="str">
        <f>IF(INDEX([2]pivotTable!E$3:E$308,MATCH(totalExpenditure!$A46,[2]pivotTable!$A$3:$A$308,0))/100*INDEX(gDP!T$6:T$271,MATCH(totalExpenditure!$A46,gDP!$B$6:$B$271))=0,"",INDEX([2]pivotTable!E$3:E$308,MATCH(totalExpenditure!$A46,[2]pivotTable!$A$3:$A$308,0))/100*INDEX(gDP!T$6:T$271,MATCH(totalExpenditure!$A46,gDP!$B$6:$B$271)))</f>
        <v/>
      </c>
      <c r="F46" s="77" t="str">
        <f>IF(INDEX([2]pivotTable!F$3:F$308,MATCH(totalExpenditure!$A46,[2]pivotTable!$A$3:$A$308,0))/100*INDEX(gDP!U$6:U$271,MATCH(totalExpenditure!$A46,gDP!$B$6:$B$271))=0,"",INDEX([2]pivotTable!F$3:F$308,MATCH(totalExpenditure!$A46,[2]pivotTable!$A$3:$A$308,0))/100*INDEX(gDP!U$6:U$271,MATCH(totalExpenditure!$A46,gDP!$B$6:$B$271)))</f>
        <v/>
      </c>
      <c r="G46" s="77" t="str">
        <f>IF(INDEX([2]pivotTable!G$3:G$308,MATCH(totalExpenditure!$A46,[2]pivotTable!$A$3:$A$308,0))/100*INDEX(gDP!V$6:V$271,MATCH(totalExpenditure!$A46,gDP!$B$6:$B$271))=0,"",INDEX([2]pivotTable!G$3:G$308,MATCH(totalExpenditure!$A46,[2]pivotTable!$A$3:$A$308,0))/100*INDEX(gDP!V$6:V$271,MATCH(totalExpenditure!$A46,gDP!$B$6:$B$271)))</f>
        <v/>
      </c>
      <c r="H46" s="77" t="str">
        <f>IF(INDEX([2]pivotTable!H$3:H$308,MATCH(totalExpenditure!$A46,[2]pivotTable!$A$3:$A$308,0))/100*INDEX(gDP!W$6:W$271,MATCH(totalExpenditure!$A46,gDP!$B$6:$B$271))=0,"",INDEX([2]pivotTable!H$3:H$308,MATCH(totalExpenditure!$A46,[2]pivotTable!$A$3:$A$308,0))/100*INDEX(gDP!W$6:W$271,MATCH(totalExpenditure!$A46,gDP!$B$6:$B$271)))</f>
        <v/>
      </c>
      <c r="I46" s="77" t="str">
        <f>IF(INDEX([2]pivotTable!I$3:I$308,MATCH(totalExpenditure!$A46,[2]pivotTable!$A$3:$A$308,0))/100*INDEX(gDP!X$6:X$271,MATCH(totalExpenditure!$A46,gDP!$B$6:$B$271))=0,"",INDEX([2]pivotTable!I$3:I$308,MATCH(totalExpenditure!$A46,[2]pivotTable!$A$3:$A$308,0))/100*INDEX(gDP!X$6:X$271,MATCH(totalExpenditure!$A46,gDP!$B$6:$B$271)))</f>
        <v/>
      </c>
      <c r="J46" s="77" t="str">
        <f>IF(INDEX([2]pivotTable!J$3:J$308,MATCH(totalExpenditure!$A46,[2]pivotTable!$A$3:$A$308,0))/100*INDEX(gDP!Y$6:Y$271,MATCH(totalExpenditure!$A46,gDP!$B$6:$B$271))=0,"",INDEX([2]pivotTable!J$3:J$308,MATCH(totalExpenditure!$A46,[2]pivotTable!$A$3:$A$308,0))/100*INDEX(gDP!Y$6:Y$271,MATCH(totalExpenditure!$A46,gDP!$B$6:$B$271)))</f>
        <v/>
      </c>
      <c r="K46" s="77" t="str">
        <f>IF(INDEX([2]pivotTable!K$3:K$308,MATCH(totalExpenditure!$A46,[2]pivotTable!$A$3:$A$308,0))/100*INDEX(gDP!Z$6:Z$271,MATCH(totalExpenditure!$A46,gDP!$B$6:$B$271))=0,"",INDEX([2]pivotTable!K$3:K$308,MATCH(totalExpenditure!$A46,[2]pivotTable!$A$3:$A$308,0))/100*INDEX(gDP!Z$6:Z$271,MATCH(totalExpenditure!$A46,gDP!$B$6:$B$271)))</f>
        <v/>
      </c>
      <c r="L46" s="77" t="str">
        <f>IF(INDEX([2]pivotTable!L$3:L$308,MATCH(totalExpenditure!$A46,[2]pivotTable!$A$3:$A$308,0))/100*INDEX(gDP!AA$6:AA$271,MATCH(totalExpenditure!$A46,gDP!$B$6:$B$271))=0,"",INDEX([2]pivotTable!L$3:L$308,MATCH(totalExpenditure!$A46,[2]pivotTable!$A$3:$A$308,0))/100*INDEX(gDP!AA$6:AA$271,MATCH(totalExpenditure!$A46,gDP!$B$6:$B$271)))</f>
        <v/>
      </c>
      <c r="M46" s="77" t="str">
        <f>IF(INDEX([2]pivotTable!M$3:M$308,MATCH(totalExpenditure!$A46,[2]pivotTable!$A$3:$A$308,0))/100*INDEX(gDP!AB$6:AB$271,MATCH(totalExpenditure!$A46,gDP!$B$6:$B$271))=0,"",INDEX([2]pivotTable!M$3:M$308,MATCH(totalExpenditure!$A46,[2]pivotTable!$A$3:$A$308,0))/100*INDEX(gDP!AB$6:AB$271,MATCH(totalExpenditure!$A46,gDP!$B$6:$B$271)))</f>
        <v/>
      </c>
      <c r="N46" s="77" t="str">
        <f>IF(INDEX([2]pivotTable!N$3:N$308,MATCH(totalExpenditure!$A46,[2]pivotTable!$A$3:$A$308,0))/100*INDEX(gDP!AC$6:AC$271,MATCH(totalExpenditure!$A46,gDP!$B$6:$B$271))=0,"",INDEX([2]pivotTable!N$3:N$308,MATCH(totalExpenditure!$A46,[2]pivotTable!$A$3:$A$308,0))/100*INDEX(gDP!AC$6:AC$271,MATCH(totalExpenditure!$A46,gDP!$B$6:$B$271)))</f>
        <v/>
      </c>
      <c r="O46" s="77" t="str">
        <f>IF(INDEX([2]pivotTable!O$3:O$308,MATCH(totalExpenditure!$A46,[2]pivotTable!$A$3:$A$308,0))/100*INDEX(gDP!AD$6:AD$271,MATCH(totalExpenditure!$A46,gDP!$B$6:$B$271))=0,"",INDEX([2]pivotTable!O$3:O$308,MATCH(totalExpenditure!$A46,[2]pivotTable!$A$3:$A$308,0))/100*INDEX(gDP!AD$6:AD$271,MATCH(totalExpenditure!$A46,gDP!$B$6:$B$271)))</f>
        <v/>
      </c>
      <c r="P46" s="77" t="str">
        <f>IF(INDEX([2]pivotTable!P$3:P$308,MATCH(totalExpenditure!$A46,[2]pivotTable!$A$3:$A$308,0))/100*INDEX(gDP!AE$6:AE$271,MATCH(totalExpenditure!$A46,gDP!$B$6:$B$271))=0,"",INDEX([2]pivotTable!P$3:P$308,MATCH(totalExpenditure!$A46,[2]pivotTable!$A$3:$A$308,0))/100*INDEX(gDP!AE$6:AE$271,MATCH(totalExpenditure!$A46,gDP!$B$6:$B$271)))</f>
        <v/>
      </c>
      <c r="Q46" s="77" t="str">
        <f>IF(INDEX([2]pivotTable!Q$3:Q$308,MATCH(totalExpenditure!$A46,[2]pivotTable!$A$3:$A$308,0))/100*INDEX(gDP!AF$6:AF$271,MATCH(totalExpenditure!$A46,gDP!$B$6:$B$271))=0,"",INDEX([2]pivotTable!Q$3:Q$308,MATCH(totalExpenditure!$A46,[2]pivotTable!$A$3:$A$308,0))/100*INDEX(gDP!AF$6:AF$271,MATCH(totalExpenditure!$A46,gDP!$B$6:$B$271)))</f>
        <v/>
      </c>
      <c r="R46" s="77" t="str">
        <f>IF(INDEX([2]pivotTable!R$3:R$308,MATCH(totalExpenditure!$A46,[2]pivotTable!$A$3:$A$308,0))/100*INDEX(gDP!AG$6:AG$271,MATCH(totalExpenditure!$A46,gDP!$B$6:$B$271))=0,"",INDEX([2]pivotTable!R$3:R$308,MATCH(totalExpenditure!$A46,[2]pivotTable!$A$3:$A$308,0))/100*INDEX(gDP!AG$6:AG$271,MATCH(totalExpenditure!$A46,gDP!$B$6:$B$271)))</f>
        <v/>
      </c>
      <c r="S46" s="77" t="str">
        <f>IF(INDEX([2]pivotTable!S$3:S$308,MATCH(totalExpenditure!$A46,[2]pivotTable!$A$3:$A$308,0))/100*INDEX(gDP!AH$6:AH$271,MATCH(totalExpenditure!$A46,gDP!$B$6:$B$271))=0,"",INDEX([2]pivotTable!S$3:S$308,MATCH(totalExpenditure!$A46,[2]pivotTable!$A$3:$A$308,0))/100*INDEX(gDP!AH$6:AH$271,MATCH(totalExpenditure!$A46,gDP!$B$6:$B$271)))</f>
        <v/>
      </c>
      <c r="T46" s="77" t="str">
        <f>IF(INDEX([2]pivotTable!T$3:T$308,MATCH(totalExpenditure!$A46,[2]pivotTable!$A$3:$A$308,0))/100*INDEX(gDP!AI$6:AI$271,MATCH(totalExpenditure!$A46,gDP!$B$6:$B$271))=0,"",INDEX([2]pivotTable!T$3:T$308,MATCH(totalExpenditure!$A46,[2]pivotTable!$A$3:$A$308,0))/100*INDEX(gDP!AI$6:AI$271,MATCH(totalExpenditure!$A46,gDP!$B$6:$B$271)))</f>
        <v/>
      </c>
      <c r="U46" s="77" t="str">
        <f>IF(INDEX([2]pivotTable!U$3:U$308,MATCH(totalExpenditure!$A46,[2]pivotTable!$A$3:$A$308,0))/100*INDEX(gDP!AJ$6:AJ$271,MATCH(totalExpenditure!$A46,gDP!$B$6:$B$271))=0,"",INDEX([2]pivotTable!U$3:U$308,MATCH(totalExpenditure!$A46,[2]pivotTable!$A$3:$A$308,0))/100*INDEX(gDP!AJ$6:AJ$271,MATCH(totalExpenditure!$A46,gDP!$B$6:$B$271)))</f>
        <v/>
      </c>
      <c r="V46" s="77" t="str">
        <f>IF(INDEX([2]pivotTable!V$3:V$308,MATCH(totalExpenditure!$A46,[2]pivotTable!$A$3:$A$308,0))/100*INDEX(gDP!AK$6:AK$271,MATCH(totalExpenditure!$A46,gDP!$B$6:$B$271))=0,"",INDEX([2]pivotTable!V$3:V$308,MATCH(totalExpenditure!$A46,[2]pivotTable!$A$3:$A$308,0))/100*INDEX(gDP!AK$6:AK$271,MATCH(totalExpenditure!$A46,gDP!$B$6:$B$271)))</f>
        <v/>
      </c>
      <c r="W46" s="77" t="str">
        <f>IF(INDEX([2]pivotTable!W$3:W$308,MATCH(totalExpenditure!$A46,[2]pivotTable!$A$3:$A$308,0))/100*INDEX(gDP!AL$6:AL$271,MATCH(totalExpenditure!$A46,gDP!$B$6:$B$271))=0,"",INDEX([2]pivotTable!W$3:W$308,MATCH(totalExpenditure!$A46,[2]pivotTable!$A$3:$A$308,0))/100*INDEX(gDP!AL$6:AL$271,MATCH(totalExpenditure!$A46,gDP!$B$6:$B$271)))</f>
        <v/>
      </c>
      <c r="X46" s="77" t="str">
        <f>IF(INDEX([2]pivotTable!X$3:X$308,MATCH(totalExpenditure!$A46,[2]pivotTable!$A$3:$A$308,0))/100*INDEX(gDP!AM$6:AM$271,MATCH(totalExpenditure!$A46,gDP!$B$6:$B$271))=0,"",INDEX([2]pivotTable!X$3:X$308,MATCH(totalExpenditure!$A46,[2]pivotTable!$A$3:$A$308,0))/100*INDEX(gDP!AM$6:AM$271,MATCH(totalExpenditure!$A46,gDP!$B$6:$B$271)))</f>
        <v/>
      </c>
      <c r="Y46" s="77" t="str">
        <f>IF(INDEX([2]pivotTable!Y$3:Y$308,MATCH(totalExpenditure!$A46,[2]pivotTable!$A$3:$A$308,0))/100*INDEX(gDP!AN$6:AN$271,MATCH(totalExpenditure!$A46,gDP!$B$6:$B$271))=0,"",INDEX([2]pivotTable!Y$3:Y$308,MATCH(totalExpenditure!$A46,[2]pivotTable!$A$3:$A$308,0))/100*INDEX(gDP!AN$6:AN$271,MATCH(totalExpenditure!$A46,gDP!$B$6:$B$271)))</f>
        <v/>
      </c>
      <c r="Z46" s="77" t="str">
        <f>IF(INDEX([2]pivotTable!Z$3:Z$308,MATCH(totalExpenditure!$A46,[2]pivotTable!$A$3:$A$308,0))/100*INDEX(gDP!AO$6:AO$271,MATCH(totalExpenditure!$A46,gDP!$B$6:$B$271))=0,"",INDEX([2]pivotTable!Z$3:Z$308,MATCH(totalExpenditure!$A46,[2]pivotTable!$A$3:$A$308,0))/100*INDEX(gDP!AO$6:AO$271,MATCH(totalExpenditure!$A46,gDP!$B$6:$B$271)))</f>
        <v/>
      </c>
      <c r="AA46" s="77" t="str">
        <f>IF(INDEX([2]pivotTable!AA$3:AA$308,MATCH(totalExpenditure!$A46,[2]pivotTable!$A$3:$A$308,0))/100*INDEX(gDP!AP$6:AP$271,MATCH(totalExpenditure!$A46,gDP!$B$6:$B$271))=0,"",INDEX([2]pivotTable!AA$3:AA$308,MATCH(totalExpenditure!$A46,[2]pivotTable!$A$3:$A$308,0))/100*INDEX(gDP!AP$6:AP$271,MATCH(totalExpenditure!$A46,gDP!$B$6:$B$271)))</f>
        <v/>
      </c>
      <c r="AB46" s="77" t="str">
        <f>IF(INDEX([2]pivotTable!AB$3:AB$308,MATCH(totalExpenditure!$A46,[2]pivotTable!$A$3:$A$308,0))/100*INDEX(gDP!AQ$6:AQ$271,MATCH(totalExpenditure!$A46,gDP!$B$6:$B$271))=0,"",INDEX([2]pivotTable!AB$3:AB$308,MATCH(totalExpenditure!$A46,[2]pivotTable!$A$3:$A$308,0))/100*INDEX(gDP!AQ$6:AQ$271,MATCH(totalExpenditure!$A46,gDP!$B$6:$B$271)))</f>
        <v/>
      </c>
      <c r="AC46" s="77" t="str">
        <f>IF(INDEX([2]pivotTable!AC$3:AC$308,MATCH(totalExpenditure!$A46,[2]pivotTable!$A$3:$A$308,0))/100*INDEX(gDP!AR$6:AR$271,MATCH(totalExpenditure!$A46,gDP!$B$6:$B$271))=0,"",INDEX([2]pivotTable!AC$3:AC$308,MATCH(totalExpenditure!$A46,[2]pivotTable!$A$3:$A$308,0))/100*INDEX(gDP!AR$6:AR$271,MATCH(totalExpenditure!$A46,gDP!$B$6:$B$271)))</f>
        <v/>
      </c>
      <c r="AD46" s="77" t="str">
        <f>IF(INDEX([2]pivotTable!AD$3:AD$308,MATCH(totalExpenditure!$A46,[2]pivotTable!$A$3:$A$308,0))/100*INDEX(gDP!AS$6:AS$271,MATCH(totalExpenditure!$A46,gDP!$B$6:$B$271))=0,"",INDEX([2]pivotTable!AD$3:AD$308,MATCH(totalExpenditure!$A46,[2]pivotTable!$A$3:$A$308,0))/100*INDEX(gDP!AS$6:AS$271,MATCH(totalExpenditure!$A46,gDP!$B$6:$B$271)))</f>
        <v/>
      </c>
      <c r="AE46" s="77" t="str">
        <f>IF(INDEX([2]pivotTable!AE$3:AE$308,MATCH(totalExpenditure!$A46,[2]pivotTable!$A$3:$A$308,0))/100*INDEX(gDP!AT$6:AT$271,MATCH(totalExpenditure!$A46,gDP!$B$6:$B$271))=0,"",INDEX([2]pivotTable!AE$3:AE$308,MATCH(totalExpenditure!$A46,[2]pivotTable!$A$3:$A$308,0))/100*INDEX(gDP!AT$6:AT$271,MATCH(totalExpenditure!$A46,gDP!$B$6:$B$271)))</f>
        <v/>
      </c>
      <c r="AF46" s="77" t="str">
        <f>IF(INDEX([2]pivotTable!AF$3:AF$308,MATCH(totalExpenditure!$A46,[2]pivotTable!$A$3:$A$308,0))/100*INDEX(gDP!AU$6:AU$271,MATCH(totalExpenditure!$A46,gDP!$B$6:$B$271))=0,"",INDEX([2]pivotTable!AF$3:AF$308,MATCH(totalExpenditure!$A46,[2]pivotTable!$A$3:$A$308,0))/100*INDEX(gDP!AU$6:AU$271,MATCH(totalExpenditure!$A46,gDP!$B$6:$B$271)))</f>
        <v/>
      </c>
      <c r="AG46" s="77" t="str">
        <f>IF(INDEX([2]pivotTable!AG$3:AG$308,MATCH(totalExpenditure!$A46,[2]pivotTable!$A$3:$A$308,0))/100*INDEX(gDP!AV$6:AV$271,MATCH(totalExpenditure!$A46,gDP!$B$6:$B$271))=0,"",INDEX([2]pivotTable!AG$3:AG$308,MATCH(totalExpenditure!$A46,[2]pivotTable!$A$3:$A$308,0))/100*INDEX(gDP!AV$6:AV$271,MATCH(totalExpenditure!$A46,gDP!$B$6:$B$271)))</f>
        <v/>
      </c>
      <c r="AH46" s="77" t="str">
        <f>IF(INDEX([2]pivotTable!AH$3:AH$308,MATCH(totalExpenditure!$A46,[2]pivotTable!$A$3:$A$308,0))/100*INDEX(gDP!AW$6:AW$271,MATCH(totalExpenditure!$A46,gDP!$B$6:$B$271))=0,"",INDEX([2]pivotTable!AH$3:AH$308,MATCH(totalExpenditure!$A46,[2]pivotTable!$A$3:$A$308,0))/100*INDEX(gDP!AW$6:AW$271,MATCH(totalExpenditure!$A46,gDP!$B$6:$B$271)))</f>
        <v/>
      </c>
      <c r="AI46" s="77" t="str">
        <f>IF(INDEX([2]pivotTable!AI$3:AI$308,MATCH(totalExpenditure!$A46,[2]pivotTable!$A$3:$A$308,0))/100*INDEX(gDP!AX$6:AX$271,MATCH(totalExpenditure!$A46,gDP!$B$6:$B$271))=0,"",INDEX([2]pivotTable!AI$3:AI$308,MATCH(totalExpenditure!$A46,[2]pivotTable!$A$3:$A$308,0))/100*INDEX(gDP!AX$6:AX$271,MATCH(totalExpenditure!$A46,gDP!$B$6:$B$271)))</f>
        <v/>
      </c>
      <c r="AJ46" s="77" t="str">
        <f>IF(INDEX([2]pivotTable!AJ$3:AJ$308,MATCH(totalExpenditure!$A46,[2]pivotTable!$A$3:$A$308,0))/100*INDEX(gDP!AY$6:AY$271,MATCH(totalExpenditure!$A46,gDP!$B$6:$B$271))=0,"",INDEX([2]pivotTable!AJ$3:AJ$308,MATCH(totalExpenditure!$A46,[2]pivotTable!$A$3:$A$308,0))/100*INDEX(gDP!AY$6:AY$271,MATCH(totalExpenditure!$A46,gDP!$B$6:$B$271)))</f>
        <v/>
      </c>
      <c r="AK46" s="77" t="str">
        <f>IF(INDEX([2]pivotTable!AK$3:AK$308,MATCH(totalExpenditure!$A46,[2]pivotTable!$A$3:$A$308,0))/100*INDEX(gDP!AZ$6:AZ$271,MATCH(totalExpenditure!$A46,gDP!$B$6:$B$271))=0,"",INDEX([2]pivotTable!AK$3:AK$308,MATCH(totalExpenditure!$A46,[2]pivotTable!$A$3:$A$308,0))/100*INDEX(gDP!AZ$6:AZ$271,MATCH(totalExpenditure!$A46,gDP!$B$6:$B$271)))</f>
        <v/>
      </c>
      <c r="AL46" s="77" t="str">
        <f>IF(INDEX([2]pivotTable!AL$3:AL$308,MATCH(totalExpenditure!$A46,[2]pivotTable!$A$3:$A$308,0))/100*INDEX(gDP!BA$6:BA$271,MATCH(totalExpenditure!$A46,gDP!$B$6:$B$271))=0,"",INDEX([2]pivotTable!AL$3:AL$308,MATCH(totalExpenditure!$A46,[2]pivotTable!$A$3:$A$308,0))/100*INDEX(gDP!BA$6:BA$271,MATCH(totalExpenditure!$A46,gDP!$B$6:$B$271)))</f>
        <v/>
      </c>
      <c r="AM46" s="77" t="str">
        <f>IF(INDEX([2]pivotTable!AM$3:AM$308,MATCH(totalExpenditure!$A46,[2]pivotTable!$A$3:$A$308,0))/100*INDEX(gDP!BB$6:BB$271,MATCH(totalExpenditure!$A46,gDP!$B$6:$B$271))=0,"",INDEX([2]pivotTable!AM$3:AM$308,MATCH(totalExpenditure!$A46,[2]pivotTable!$A$3:$A$308,0))/100*INDEX(gDP!BB$6:BB$271,MATCH(totalExpenditure!$A46,gDP!$B$6:$B$271)))</f>
        <v/>
      </c>
      <c r="AN46" s="77" t="str">
        <f>IF(INDEX([2]pivotTable!AN$3:AN$308,MATCH(totalExpenditure!$A46,[2]pivotTable!$A$3:$A$308,0))/100*INDEX(gDP!BC$6:BC$271,MATCH(totalExpenditure!$A46,gDP!$B$6:$B$271))=0,"",INDEX([2]pivotTable!AN$3:AN$308,MATCH(totalExpenditure!$A46,[2]pivotTable!$A$3:$A$308,0))/100*INDEX(gDP!BC$6:BC$271,MATCH(totalExpenditure!$A46,gDP!$B$6:$B$271)))</f>
        <v/>
      </c>
      <c r="AO46" s="77" t="str">
        <f>IF(INDEX([2]pivotTable!AO$3:AO$308,MATCH(totalExpenditure!$A46,[2]pivotTable!$A$3:$A$308,0))/100*INDEX(gDP!BD$6:BD$271,MATCH(totalExpenditure!$A46,gDP!$B$6:$B$271))=0,"",INDEX([2]pivotTable!AO$3:AO$308,MATCH(totalExpenditure!$A46,[2]pivotTable!$A$3:$A$308,0))/100*INDEX(gDP!BD$6:BD$271,MATCH(totalExpenditure!$A46,gDP!$B$6:$B$271)))</f>
        <v/>
      </c>
      <c r="AP46" s="77" t="str">
        <f>IF(INDEX([2]pivotTable!AP$3:AP$308,MATCH(totalExpenditure!$A46,[2]pivotTable!$A$3:$A$308,0))/100*INDEX(gDP!BE$6:BE$271,MATCH(totalExpenditure!$A46,gDP!$B$6:$B$271))=0,"",INDEX([2]pivotTable!AP$3:AP$308,MATCH(totalExpenditure!$A46,[2]pivotTable!$A$3:$A$308,0))/100*INDEX(gDP!BE$6:BE$271,MATCH(totalExpenditure!$A46,gDP!$B$6:$B$271)))</f>
        <v/>
      </c>
      <c r="AQ46" s="77" t="str">
        <f>IF(INDEX([2]pivotTable!AQ$3:AQ$308,MATCH(totalExpenditure!$A46,[2]pivotTable!$A$3:$A$308,0))/100*INDEX(gDP!BF$6:BF$271,MATCH(totalExpenditure!$A46,gDP!$B$6:$B$271))=0,"",INDEX([2]pivotTable!AQ$3:AQ$308,MATCH(totalExpenditure!$A46,[2]pivotTable!$A$3:$A$308,0))/100*INDEX(gDP!BF$6:BF$271,MATCH(totalExpenditure!$A46,gDP!$B$6:$B$271)))</f>
        <v/>
      </c>
      <c r="AR46" s="77">
        <f>IF(INDEX([2]pivotTable!AR$3:AR$308,MATCH(totalExpenditure!$A46,[2]pivotTable!$A$3:$A$308,0))/100*INDEX(gDP!BG$6:BG$271,MATCH(totalExpenditure!$A46,gDP!$B$6:$B$271))=0,"",INDEX([2]pivotTable!AR$3:AR$308,MATCH(totalExpenditure!$A46,[2]pivotTable!$A$3:$A$308,0))/100*INDEX(gDP!BG$6:BG$271,MATCH(totalExpenditure!$A46,gDP!$B$6:$B$271)))</f>
        <v>522620160.06668741</v>
      </c>
      <c r="AS46" s="77" t="str">
        <f>IF(INDEX([2]pivotTable!AS$3:AS$308,MATCH(totalExpenditure!$A46,[2]pivotTable!$A$3:$A$308,0))/100*INDEX(gDP!BH$6:BH$271,MATCH(totalExpenditure!$A46,gDP!$B$6:$B$271))=0,"",INDEX([2]pivotTable!AS$3:AS$308,MATCH(totalExpenditure!$A46,[2]pivotTable!$A$3:$A$308,0))/100*INDEX(gDP!BH$6:BH$271,MATCH(totalExpenditure!$A46,gDP!$B$6:$B$271)))</f>
        <v/>
      </c>
      <c r="AT46" s="77" t="str">
        <f>IF(INDEX([2]pivotTable!AT$3:AT$308,MATCH(totalExpenditure!$A46,[2]pivotTable!$A$3:$A$308,0))/100*INDEX(gDP!BI$6:BI$271,MATCH(totalExpenditure!$A46,gDP!$B$6:$B$271))=0,"",INDEX([2]pivotTable!AT$3:AT$308,MATCH(totalExpenditure!$A46,[2]pivotTable!$A$3:$A$308,0))/100*INDEX(gDP!BI$6:BI$271,MATCH(totalExpenditure!$A46,gDP!$B$6:$B$271)))</f>
        <v/>
      </c>
      <c r="AU46" s="77" t="str">
        <f>IF(INDEX([2]pivotTable!AU$3:AU$308,MATCH(totalExpenditure!$A46,[2]pivotTable!$A$3:$A$308,0))/100*INDEX(gDP!BJ$6:BJ$271,MATCH(totalExpenditure!$A46,gDP!$B$6:$B$271))=0,"",INDEX([2]pivotTable!AU$3:AU$308,MATCH(totalExpenditure!$A46,[2]pivotTable!$A$3:$A$308,0))/100*INDEX(gDP!BJ$6:BJ$271,MATCH(totalExpenditure!$A46,gDP!$B$6:$B$271)))</f>
        <v/>
      </c>
      <c r="AV46" s="77" t="str">
        <f>IF(INDEX([2]pivotTable!AV$3:AV$308,MATCH(totalExpenditure!$A46,[2]pivotTable!$A$3:$A$308,0))/100*INDEX(gDP!BK$6:BK$271,MATCH(totalExpenditure!$A46,gDP!$B$6:$B$271))=0,"",INDEX([2]pivotTable!AV$3:AV$308,MATCH(totalExpenditure!$A46,[2]pivotTable!$A$3:$A$308,0))/100*INDEX(gDP!BK$6:BK$271,MATCH(totalExpenditure!$A46,gDP!$B$6:$B$271)))</f>
        <v/>
      </c>
      <c r="AW46" s="77" t="str">
        <f>IF(INDEX([2]pivotTable!AW$3:AW$308,MATCH(totalExpenditure!$A46,[2]pivotTable!$A$3:$A$308,0))/100*INDEX(gDP!BL$6:BL$271,MATCH(totalExpenditure!$A46,gDP!$B$6:$B$271))=0,"",INDEX([2]pivotTable!AW$3:AW$308,MATCH(totalExpenditure!$A46,[2]pivotTable!$A$3:$A$308,0))/100*INDEX(gDP!BL$6:BL$271,MATCH(totalExpenditure!$A46,gDP!$B$6:$B$271)))</f>
        <v/>
      </c>
      <c r="AX46" s="77" t="str">
        <f>IF(INDEX([2]pivotTable!AX$3:AX$308,MATCH(totalExpenditure!$A46,[2]pivotTable!$A$3:$A$308,0))/100*INDEX(gDP!BM$6:BM$271,MATCH(totalExpenditure!$A46,gDP!$B$6:$B$271))=0,"",INDEX([2]pivotTable!AX$3:AX$308,MATCH(totalExpenditure!$A46,[2]pivotTable!$A$3:$A$308,0))/100*INDEX(gDP!BM$6:BM$271,MATCH(totalExpenditure!$A46,gDP!$B$6:$B$271)))</f>
        <v/>
      </c>
      <c r="AY46" s="77" t="str">
        <f>IF(INDEX([2]pivotTable!AY$3:AY$308,MATCH(totalExpenditure!$A46,[2]pivotTable!$A$3:$A$308,0))/100*INDEX(gDP!BN$6:BN$271,MATCH(totalExpenditure!$A46,gDP!$B$6:$B$271))=0,"",INDEX([2]pivotTable!AY$3:AY$308,MATCH(totalExpenditure!$A46,[2]pivotTable!$A$3:$A$308,0))/100*INDEX(gDP!BN$6:BN$271,MATCH(totalExpenditure!$A46,gDP!$B$6:$B$271)))</f>
        <v/>
      </c>
      <c r="AZ46" s="77" t="str">
        <f>IF(INDEX([2]pivotTable!AZ$3:AZ$308,MATCH(totalExpenditure!$A46,[2]pivotTable!$A$3:$A$308,0))/100*INDEX(gDP!BO$6:BO$271,MATCH(totalExpenditure!$A46,gDP!$B$6:$B$271))=0,"",INDEX([2]pivotTable!AZ$3:AZ$308,MATCH(totalExpenditure!$A46,[2]pivotTable!$A$3:$A$308,0))/100*INDEX(gDP!BO$6:BO$271,MATCH(totalExpenditure!$A46,gDP!$B$6:$B$271)))</f>
        <v/>
      </c>
      <c r="BA46" s="77" t="str">
        <f>IF(INDEX([2]pivotTable!B$310:B$615,MATCH(totalExpenditure!$A46,[2]pivotTable!$A$310:$A$615,0))/100*INDEX(gDP!Q$6:Q$271,MATCH(totalExpenditure!$A46,gDP!$B$6:$B$271))=0,"",INDEX([2]pivotTable!B$310:B$615,MATCH(totalExpenditure!$A46,[2]pivotTable!$A$310:$A$615,0))/100*INDEX(gDP!Q$6:Q$271,MATCH(totalExpenditure!$A46,gDP!$B$6:$B$271)))</f>
        <v/>
      </c>
      <c r="BB46" s="77" t="str">
        <f>IF(INDEX([2]pivotTable!C$310:C$615,MATCH(totalExpenditure!$A46,[2]pivotTable!$A$310:$A$615,0))/100*INDEX(gDP!R$6:R$271,MATCH(totalExpenditure!$A46,gDP!$B$6:$B$271))=0,"",INDEX([2]pivotTable!C$310:C$615,MATCH(totalExpenditure!$A46,[2]pivotTable!$A$310:$A$615,0))/100*INDEX(gDP!R$6:R$271,MATCH(totalExpenditure!$A46,gDP!$B$6:$B$271)))</f>
        <v/>
      </c>
      <c r="BC46" s="77" t="str">
        <f>IF(INDEX([2]pivotTable!D$310:D$615,MATCH(totalExpenditure!$A46,[2]pivotTable!$A$310:$A$615,0))/100*INDEX(gDP!S$6:S$271,MATCH(totalExpenditure!$A46,gDP!$B$6:$B$271))=0,"",INDEX([2]pivotTable!D$310:D$615,MATCH(totalExpenditure!$A46,[2]pivotTable!$A$310:$A$615,0))/100*INDEX(gDP!S$6:S$271,MATCH(totalExpenditure!$A46,gDP!$B$6:$B$271)))</f>
        <v/>
      </c>
      <c r="BD46" s="77" t="str">
        <f>IF(INDEX([2]pivotTable!E$310:E$615,MATCH(totalExpenditure!$A46,[2]pivotTable!$A$310:$A$615,0))/100*INDEX(gDP!T$6:T$271,MATCH(totalExpenditure!$A46,gDP!$B$6:$B$271))=0,"",INDEX([2]pivotTable!E$310:E$615,MATCH(totalExpenditure!$A46,[2]pivotTable!$A$310:$A$615,0))/100*INDEX(gDP!T$6:T$271,MATCH(totalExpenditure!$A46,gDP!$B$6:$B$271)))</f>
        <v/>
      </c>
      <c r="BE46" s="77" t="str">
        <f>IF(INDEX([2]pivotTable!F$310:F$615,MATCH(totalExpenditure!$A46,[2]pivotTable!$A$310:$A$615,0))/100*INDEX(gDP!U$6:U$271,MATCH(totalExpenditure!$A46,gDP!$B$6:$B$271))=0,"",INDEX([2]pivotTable!F$310:F$615,MATCH(totalExpenditure!$A46,[2]pivotTable!$A$310:$A$615,0))/100*INDEX(gDP!U$6:U$271,MATCH(totalExpenditure!$A46,gDP!$B$6:$B$271)))</f>
        <v/>
      </c>
      <c r="BF46" s="77" t="str">
        <f>IF(INDEX([2]pivotTable!G$310:G$615,MATCH(totalExpenditure!$A46,[2]pivotTable!$A$310:$A$615,0))/100*INDEX(gDP!V$6:V$271,MATCH(totalExpenditure!$A46,gDP!$B$6:$B$271))=0,"",INDEX([2]pivotTable!G$310:G$615,MATCH(totalExpenditure!$A46,[2]pivotTable!$A$310:$A$615,0))/100*INDEX(gDP!V$6:V$271,MATCH(totalExpenditure!$A46,gDP!$B$6:$B$271)))</f>
        <v/>
      </c>
      <c r="BG46" s="77" t="str">
        <f>IF(INDEX([2]pivotTable!H$310:H$615,MATCH(totalExpenditure!$A46,[2]pivotTable!$A$310:$A$615,0))/100*INDEX(gDP!W$6:W$271,MATCH(totalExpenditure!$A46,gDP!$B$6:$B$271))=0,"",INDEX([2]pivotTable!H$310:H$615,MATCH(totalExpenditure!$A46,[2]pivotTable!$A$310:$A$615,0))/100*INDEX(gDP!W$6:W$271,MATCH(totalExpenditure!$A46,gDP!$B$6:$B$271)))</f>
        <v/>
      </c>
      <c r="BH46" s="77" t="str">
        <f>IF(INDEX([2]pivotTable!I$310:I$615,MATCH(totalExpenditure!$A46,[2]pivotTable!$A$310:$A$615,0))/100*INDEX(gDP!X$6:X$271,MATCH(totalExpenditure!$A46,gDP!$B$6:$B$271))=0,"",INDEX([2]pivotTable!I$310:I$615,MATCH(totalExpenditure!$A46,[2]pivotTable!$A$310:$A$615,0))/100*INDEX(gDP!X$6:X$271,MATCH(totalExpenditure!$A46,gDP!$B$6:$B$271)))</f>
        <v/>
      </c>
      <c r="BI46" s="77" t="str">
        <f>IF(INDEX([2]pivotTable!J$310:J$615,MATCH(totalExpenditure!$A46,[2]pivotTable!$A$310:$A$615,0))/100*INDEX(gDP!Y$6:Y$271,MATCH(totalExpenditure!$A46,gDP!$B$6:$B$271))=0,"",INDEX([2]pivotTable!J$310:J$615,MATCH(totalExpenditure!$A46,[2]pivotTable!$A$310:$A$615,0))/100*INDEX(gDP!Y$6:Y$271,MATCH(totalExpenditure!$A46,gDP!$B$6:$B$271)))</f>
        <v/>
      </c>
      <c r="BJ46" s="77" t="str">
        <f>IF(INDEX([2]pivotTable!K$310:K$615,MATCH(totalExpenditure!$A46,[2]pivotTable!$A$310:$A$615,0))/100*INDEX(gDP!Z$6:Z$271,MATCH(totalExpenditure!$A46,gDP!$B$6:$B$271))=0,"",INDEX([2]pivotTable!K$310:K$615,MATCH(totalExpenditure!$A46,[2]pivotTable!$A$310:$A$615,0))/100*INDEX(gDP!Z$6:Z$271,MATCH(totalExpenditure!$A46,gDP!$B$6:$B$271)))</f>
        <v/>
      </c>
      <c r="BK46" s="77" t="str">
        <f>IF(INDEX([2]pivotTable!L$310:L$615,MATCH(totalExpenditure!$A46,[2]pivotTable!$A$310:$A$615,0))/100*INDEX(gDP!AA$6:AA$271,MATCH(totalExpenditure!$A46,gDP!$B$6:$B$271))=0,"",INDEX([2]pivotTable!L$310:L$615,MATCH(totalExpenditure!$A46,[2]pivotTable!$A$310:$A$615,0))/100*INDEX(gDP!AA$6:AA$271,MATCH(totalExpenditure!$A46,gDP!$B$6:$B$271)))</f>
        <v/>
      </c>
      <c r="BL46" s="77" t="str">
        <f>IF(INDEX([2]pivotTable!M$310:M$615,MATCH(totalExpenditure!$A46,[2]pivotTable!$A$310:$A$615,0))/100*INDEX(gDP!AB$6:AB$271,MATCH(totalExpenditure!$A46,gDP!$B$6:$B$271))=0,"",INDEX([2]pivotTable!M$310:M$615,MATCH(totalExpenditure!$A46,[2]pivotTable!$A$310:$A$615,0))/100*INDEX(gDP!AB$6:AB$271,MATCH(totalExpenditure!$A46,gDP!$B$6:$B$271)))</f>
        <v/>
      </c>
      <c r="BM46" s="77" t="str">
        <f>IF(INDEX([2]pivotTable!N$310:N$615,MATCH(totalExpenditure!$A46,[2]pivotTable!$A$310:$A$615,0))/100*INDEX(gDP!AC$6:AC$271,MATCH(totalExpenditure!$A46,gDP!$B$6:$B$271))=0,"",INDEX([2]pivotTable!N$310:N$615,MATCH(totalExpenditure!$A46,[2]pivotTable!$A$310:$A$615,0))/100*INDEX(gDP!AC$6:AC$271,MATCH(totalExpenditure!$A46,gDP!$B$6:$B$271)))</f>
        <v/>
      </c>
      <c r="BN46" s="77" t="str">
        <f>IF(INDEX([2]pivotTable!O$310:O$615,MATCH(totalExpenditure!$A46,[2]pivotTable!$A$310:$A$615,0))/100*INDEX(gDP!AD$6:AD$271,MATCH(totalExpenditure!$A46,gDP!$B$6:$B$271))=0,"",INDEX([2]pivotTable!O$310:O$615,MATCH(totalExpenditure!$A46,[2]pivotTable!$A$310:$A$615,0))/100*INDEX(gDP!AD$6:AD$271,MATCH(totalExpenditure!$A46,gDP!$B$6:$B$271)))</f>
        <v/>
      </c>
      <c r="BO46" s="77" t="str">
        <f>IF(INDEX([2]pivotTable!P$310:P$615,MATCH(totalExpenditure!$A46,[2]pivotTable!$A$310:$A$615,0))/100*INDEX(gDP!AE$6:AE$271,MATCH(totalExpenditure!$A46,gDP!$B$6:$B$271))=0,"",INDEX([2]pivotTable!P$310:P$615,MATCH(totalExpenditure!$A46,[2]pivotTable!$A$310:$A$615,0))/100*INDEX(gDP!AE$6:AE$271,MATCH(totalExpenditure!$A46,gDP!$B$6:$B$271)))</f>
        <v/>
      </c>
      <c r="BP46" s="77" t="str">
        <f>IF(INDEX([2]pivotTable!Q$310:Q$615,MATCH(totalExpenditure!$A46,[2]pivotTable!$A$310:$A$615,0))/100*INDEX(gDP!AF$6:AF$271,MATCH(totalExpenditure!$A46,gDP!$B$6:$B$271))=0,"",INDEX([2]pivotTable!Q$310:Q$615,MATCH(totalExpenditure!$A46,[2]pivotTable!$A$310:$A$615,0))/100*INDEX(gDP!AF$6:AF$271,MATCH(totalExpenditure!$A46,gDP!$B$6:$B$271)))</f>
        <v/>
      </c>
      <c r="BQ46" s="77" t="str">
        <f>IF(INDEX([2]pivotTable!R$310:R$615,MATCH(totalExpenditure!$A46,[2]pivotTable!$A$310:$A$615,0))/100*INDEX(gDP!AG$6:AG$271,MATCH(totalExpenditure!$A46,gDP!$B$6:$B$271))=0,"",INDEX([2]pivotTable!R$310:R$615,MATCH(totalExpenditure!$A46,[2]pivotTable!$A$310:$A$615,0))/100*INDEX(gDP!AG$6:AG$271,MATCH(totalExpenditure!$A46,gDP!$B$6:$B$271)))</f>
        <v/>
      </c>
      <c r="BR46" s="77" t="str">
        <f>IF(INDEX([2]pivotTable!S$310:S$615,MATCH(totalExpenditure!$A46,[2]pivotTable!$A$310:$A$615,0))/100*INDEX(gDP!AH$6:AH$271,MATCH(totalExpenditure!$A46,gDP!$B$6:$B$271))=0,"",INDEX([2]pivotTable!S$310:S$615,MATCH(totalExpenditure!$A46,[2]pivotTable!$A$310:$A$615,0))/100*INDEX(gDP!AH$6:AH$271,MATCH(totalExpenditure!$A46,gDP!$B$6:$B$271)))</f>
        <v/>
      </c>
      <c r="BS46" s="77" t="str">
        <f>IF(INDEX([2]pivotTable!T$310:T$615,MATCH(totalExpenditure!$A46,[2]pivotTable!$A$310:$A$615,0))/100*INDEX(gDP!AI$6:AI$271,MATCH(totalExpenditure!$A46,gDP!$B$6:$B$271))=0,"",INDEX([2]pivotTable!T$310:T$615,MATCH(totalExpenditure!$A46,[2]pivotTable!$A$310:$A$615,0))/100*INDEX(gDP!AI$6:AI$271,MATCH(totalExpenditure!$A46,gDP!$B$6:$B$271)))</f>
        <v/>
      </c>
      <c r="BT46" s="77" t="str">
        <f>IF(INDEX([2]pivotTable!U$310:U$615,MATCH(totalExpenditure!$A46,[2]pivotTable!$A$310:$A$615,0))/100*INDEX(gDP!AJ$6:AJ$271,MATCH(totalExpenditure!$A46,gDP!$B$6:$B$271))=0,"",INDEX([2]pivotTable!U$310:U$615,MATCH(totalExpenditure!$A46,[2]pivotTable!$A$310:$A$615,0))/100*INDEX(gDP!AJ$6:AJ$271,MATCH(totalExpenditure!$A46,gDP!$B$6:$B$271)))</f>
        <v/>
      </c>
      <c r="BU46" s="77" t="str">
        <f>IF(INDEX([2]pivotTable!V$310:V$615,MATCH(totalExpenditure!$A46,[2]pivotTable!$A$310:$A$615,0))/100*INDEX(gDP!AK$6:AK$271,MATCH(totalExpenditure!$A46,gDP!$B$6:$B$271))=0,"",INDEX([2]pivotTable!V$310:V$615,MATCH(totalExpenditure!$A46,[2]pivotTable!$A$310:$A$615,0))/100*INDEX(gDP!AK$6:AK$271,MATCH(totalExpenditure!$A46,gDP!$B$6:$B$271)))</f>
        <v/>
      </c>
      <c r="BV46" s="77" t="str">
        <f>IF(INDEX([2]pivotTable!W$310:W$615,MATCH(totalExpenditure!$A46,[2]pivotTable!$A$310:$A$615,0))/100*INDEX(gDP!AL$6:AL$271,MATCH(totalExpenditure!$A46,gDP!$B$6:$B$271))=0,"",INDEX([2]pivotTable!W$310:W$615,MATCH(totalExpenditure!$A46,[2]pivotTable!$A$310:$A$615,0))/100*INDEX(gDP!AL$6:AL$271,MATCH(totalExpenditure!$A46,gDP!$B$6:$B$271)))</f>
        <v/>
      </c>
      <c r="BW46" s="77" t="str">
        <f>IF(INDEX([2]pivotTable!X$310:X$615,MATCH(totalExpenditure!$A46,[2]pivotTable!$A$310:$A$615,0))/100*INDEX(gDP!AM$6:AM$271,MATCH(totalExpenditure!$A46,gDP!$B$6:$B$271))=0,"",INDEX([2]pivotTable!X$310:X$615,MATCH(totalExpenditure!$A46,[2]pivotTable!$A$310:$A$615,0))/100*INDEX(gDP!AM$6:AM$271,MATCH(totalExpenditure!$A46,gDP!$B$6:$B$271)))</f>
        <v/>
      </c>
      <c r="BX46" s="77" t="str">
        <f>IF(INDEX([2]pivotTable!Y$310:Y$615,MATCH(totalExpenditure!$A46,[2]pivotTable!$A$310:$A$615,0))/100*INDEX(gDP!AN$6:AN$271,MATCH(totalExpenditure!$A46,gDP!$B$6:$B$271))=0,"",INDEX([2]pivotTable!Y$310:Y$615,MATCH(totalExpenditure!$A46,[2]pivotTable!$A$310:$A$615,0))/100*INDEX(gDP!AN$6:AN$271,MATCH(totalExpenditure!$A46,gDP!$B$6:$B$271)))</f>
        <v/>
      </c>
      <c r="BY46" s="77" t="str">
        <f>IF(INDEX([2]pivotTable!Z$310:Z$615,MATCH(totalExpenditure!$A46,[2]pivotTable!$A$310:$A$615,0))/100*INDEX(gDP!AO$6:AO$271,MATCH(totalExpenditure!$A46,gDP!$B$6:$B$271))=0,"",INDEX([2]pivotTable!Z$310:Z$615,MATCH(totalExpenditure!$A46,[2]pivotTable!$A$310:$A$615,0))/100*INDEX(gDP!AO$6:AO$271,MATCH(totalExpenditure!$A46,gDP!$B$6:$B$271)))</f>
        <v/>
      </c>
      <c r="BZ46" s="77" t="str">
        <f>IF(INDEX([2]pivotTable!AA$310:AA$615,MATCH(totalExpenditure!$A46,[2]pivotTable!$A$310:$A$615,0))/100*INDEX(gDP!AP$6:AP$271,MATCH(totalExpenditure!$A46,gDP!$B$6:$B$271))=0,"",INDEX([2]pivotTable!AA$310:AA$615,MATCH(totalExpenditure!$A46,[2]pivotTable!$A$310:$A$615,0))/100*INDEX(gDP!AP$6:AP$271,MATCH(totalExpenditure!$A46,gDP!$B$6:$B$271)))</f>
        <v/>
      </c>
      <c r="CA46" s="77" t="str">
        <f>IF(INDEX([2]pivotTable!AB$310:AB$615,MATCH(totalExpenditure!$A46,[2]pivotTable!$A$310:$A$615,0))/100*INDEX(gDP!AQ$6:AQ$271,MATCH(totalExpenditure!$A46,gDP!$B$6:$B$271))=0,"",INDEX([2]pivotTable!AB$310:AB$615,MATCH(totalExpenditure!$A46,[2]pivotTable!$A$310:$A$615,0))/100*INDEX(gDP!AQ$6:AQ$271,MATCH(totalExpenditure!$A46,gDP!$B$6:$B$271)))</f>
        <v/>
      </c>
      <c r="CB46" s="77" t="str">
        <f>IF(INDEX([2]pivotTable!AC$310:AC$615,MATCH(totalExpenditure!$A46,[2]pivotTable!$A$310:$A$615,0))/100*INDEX(gDP!AR$6:AR$271,MATCH(totalExpenditure!$A46,gDP!$B$6:$B$271))=0,"",INDEX([2]pivotTable!AC$310:AC$615,MATCH(totalExpenditure!$A46,[2]pivotTable!$A$310:$A$615,0))/100*INDEX(gDP!AR$6:AR$271,MATCH(totalExpenditure!$A46,gDP!$B$6:$B$271)))</f>
        <v/>
      </c>
      <c r="CC46" s="77" t="str">
        <f>IF(INDEX([2]pivotTable!AD$310:AD$615,MATCH(totalExpenditure!$A46,[2]pivotTable!$A$310:$A$615,0))/100*INDEX(gDP!AS$6:AS$271,MATCH(totalExpenditure!$A46,gDP!$B$6:$B$271))=0,"",INDEX([2]pivotTable!AD$310:AD$615,MATCH(totalExpenditure!$A46,[2]pivotTable!$A$310:$A$615,0))/100*INDEX(gDP!AS$6:AS$271,MATCH(totalExpenditure!$A46,gDP!$B$6:$B$271)))</f>
        <v/>
      </c>
      <c r="CD46" s="77" t="str">
        <f>IF(INDEX([2]pivotTable!AE$310:AE$615,MATCH(totalExpenditure!$A46,[2]pivotTable!$A$310:$A$615,0))/100*INDEX(gDP!AT$6:AT$271,MATCH(totalExpenditure!$A46,gDP!$B$6:$B$271))=0,"",INDEX([2]pivotTable!AE$310:AE$615,MATCH(totalExpenditure!$A46,[2]pivotTable!$A$310:$A$615,0))/100*INDEX(gDP!AT$6:AT$271,MATCH(totalExpenditure!$A46,gDP!$B$6:$B$271)))</f>
        <v/>
      </c>
      <c r="CE46" s="77" t="str">
        <f>IF(INDEX([2]pivotTable!AF$310:AF$615,MATCH(totalExpenditure!$A46,[2]pivotTable!$A$310:$A$615,0))/100*INDEX(gDP!AU$6:AU$271,MATCH(totalExpenditure!$A46,gDP!$B$6:$B$271))=0,"",INDEX([2]pivotTable!AF$310:AF$615,MATCH(totalExpenditure!$A46,[2]pivotTable!$A$310:$A$615,0))/100*INDEX(gDP!AU$6:AU$271,MATCH(totalExpenditure!$A46,gDP!$B$6:$B$271)))</f>
        <v/>
      </c>
      <c r="CF46" s="77" t="str">
        <f>IF(INDEX([2]pivotTable!AG$310:AG$615,MATCH(totalExpenditure!$A46,[2]pivotTable!$A$310:$A$615,0))/100*INDEX(gDP!AV$6:AV$271,MATCH(totalExpenditure!$A46,gDP!$B$6:$B$271))=0,"",INDEX([2]pivotTable!AG$310:AG$615,MATCH(totalExpenditure!$A46,[2]pivotTable!$A$310:$A$615,0))/100*INDEX(gDP!AV$6:AV$271,MATCH(totalExpenditure!$A46,gDP!$B$6:$B$271)))</f>
        <v/>
      </c>
      <c r="CG46" s="77" t="str">
        <f>IF(INDEX([2]pivotTable!AH$310:AH$615,MATCH(totalExpenditure!$A46,[2]pivotTable!$A$310:$A$615,0))/100*INDEX(gDP!AW$6:AW$271,MATCH(totalExpenditure!$A46,gDP!$B$6:$B$271))=0,"",INDEX([2]pivotTable!AH$310:AH$615,MATCH(totalExpenditure!$A46,[2]pivotTable!$A$310:$A$615,0))/100*INDEX(gDP!AW$6:AW$271,MATCH(totalExpenditure!$A46,gDP!$B$6:$B$271)))</f>
        <v/>
      </c>
      <c r="CH46" s="77" t="str">
        <f>IF(INDEX([2]pivotTable!AI$310:AI$615,MATCH(totalExpenditure!$A46,[2]pivotTable!$A$310:$A$615,0))/100*INDEX(gDP!AX$6:AX$271,MATCH(totalExpenditure!$A46,gDP!$B$6:$B$271))=0,"",INDEX([2]pivotTable!AI$310:AI$615,MATCH(totalExpenditure!$A46,[2]pivotTable!$A$310:$A$615,0))/100*INDEX(gDP!AX$6:AX$271,MATCH(totalExpenditure!$A46,gDP!$B$6:$B$271)))</f>
        <v/>
      </c>
      <c r="CI46" s="77" t="str">
        <f>IF(INDEX([2]pivotTable!AJ$310:AJ$615,MATCH(totalExpenditure!$A46,[2]pivotTable!$A$310:$A$615,0))/100*INDEX(gDP!AY$6:AY$271,MATCH(totalExpenditure!$A46,gDP!$B$6:$B$271))=0,"",INDEX([2]pivotTable!AJ$310:AJ$615,MATCH(totalExpenditure!$A46,[2]pivotTable!$A$310:$A$615,0))/100*INDEX(gDP!AY$6:AY$271,MATCH(totalExpenditure!$A46,gDP!$B$6:$B$271)))</f>
        <v/>
      </c>
      <c r="CJ46" s="77" t="str">
        <f>IF(INDEX([2]pivotTable!AK$310:AK$615,MATCH(totalExpenditure!$A46,[2]pivotTable!$A$310:$A$615,0))/100*INDEX(gDP!AZ$6:AZ$271,MATCH(totalExpenditure!$A46,gDP!$B$6:$B$271))=0,"",INDEX([2]pivotTable!AK$310:AK$615,MATCH(totalExpenditure!$A46,[2]pivotTable!$A$310:$A$615,0))/100*INDEX(gDP!AZ$6:AZ$271,MATCH(totalExpenditure!$A46,gDP!$B$6:$B$271)))</f>
        <v/>
      </c>
      <c r="CK46" s="77" t="str">
        <f>IF(INDEX([2]pivotTable!AL$310:AL$615,MATCH(totalExpenditure!$A46,[2]pivotTable!$A$310:$A$615,0))/100*INDEX(gDP!BA$6:BA$271,MATCH(totalExpenditure!$A46,gDP!$B$6:$B$271))=0,"",INDEX([2]pivotTable!AL$310:AL$615,MATCH(totalExpenditure!$A46,[2]pivotTable!$A$310:$A$615,0))/100*INDEX(gDP!BA$6:BA$271,MATCH(totalExpenditure!$A46,gDP!$B$6:$B$271)))</f>
        <v/>
      </c>
      <c r="CL46" s="77" t="str">
        <f>IF(INDEX([2]pivotTable!AM$310:AM$615,MATCH(totalExpenditure!$A46,[2]pivotTable!$A$310:$A$615,0))/100*INDEX(gDP!BB$6:BB$271,MATCH(totalExpenditure!$A46,gDP!$B$6:$B$271))=0,"",INDEX([2]pivotTable!AM$310:AM$615,MATCH(totalExpenditure!$A46,[2]pivotTable!$A$310:$A$615,0))/100*INDEX(gDP!BB$6:BB$271,MATCH(totalExpenditure!$A46,gDP!$B$6:$B$271)))</f>
        <v/>
      </c>
      <c r="CM46" s="77" t="str">
        <f>IF(INDEX([2]pivotTable!AN$310:AN$615,MATCH(totalExpenditure!$A46,[2]pivotTable!$A$310:$A$615,0))/100*INDEX(gDP!BC$6:BC$271,MATCH(totalExpenditure!$A46,gDP!$B$6:$B$271))=0,"",INDEX([2]pivotTable!AN$310:AN$615,MATCH(totalExpenditure!$A46,[2]pivotTable!$A$310:$A$615,0))/100*INDEX(gDP!BC$6:BC$271,MATCH(totalExpenditure!$A46,gDP!$B$6:$B$271)))</f>
        <v/>
      </c>
      <c r="CN46" s="77" t="str">
        <f>IF(INDEX([2]pivotTable!AO$310:AO$615,MATCH(totalExpenditure!$A46,[2]pivotTable!$A$310:$A$615,0))/100*INDEX(gDP!BD$6:BD$271,MATCH(totalExpenditure!$A46,gDP!$B$6:$B$271))=0,"",INDEX([2]pivotTable!AO$310:AO$615,MATCH(totalExpenditure!$A46,[2]pivotTable!$A$310:$A$615,0))/100*INDEX(gDP!BD$6:BD$271,MATCH(totalExpenditure!$A46,gDP!$B$6:$B$271)))</f>
        <v/>
      </c>
      <c r="CO46" s="77" t="str">
        <f>IF(INDEX([2]pivotTable!AP$310:AP$615,MATCH(totalExpenditure!$A46,[2]pivotTable!$A$310:$A$615,0))/100*INDEX(gDP!BE$6:BE$271,MATCH(totalExpenditure!$A46,gDP!$B$6:$B$271))=0,"",INDEX([2]pivotTable!AP$310:AP$615,MATCH(totalExpenditure!$A46,[2]pivotTable!$A$310:$A$615,0))/100*INDEX(gDP!BE$6:BE$271,MATCH(totalExpenditure!$A46,gDP!$B$6:$B$271)))</f>
        <v/>
      </c>
      <c r="CP46" s="77" t="str">
        <f>IF(INDEX([2]pivotTable!AQ$310:AQ$615,MATCH(totalExpenditure!$A46,[2]pivotTable!$A$310:$A$615,0))/100*INDEX(gDP!BF$6:BF$271,MATCH(totalExpenditure!$A46,gDP!$B$6:$B$271))=0,"",INDEX([2]pivotTable!AQ$310:AQ$615,MATCH(totalExpenditure!$A46,[2]pivotTable!$A$310:$A$615,0))/100*INDEX(gDP!BF$6:BF$271,MATCH(totalExpenditure!$A46,gDP!$B$6:$B$271)))</f>
        <v/>
      </c>
      <c r="CQ46" s="77">
        <f>IF(INDEX([2]pivotTable!AR$310:AR$615,MATCH(totalExpenditure!$A46,[2]pivotTable!$A$310:$A$615,0))/100*INDEX(gDP!BG$6:BG$271,MATCH(totalExpenditure!$A46,gDP!$B$6:$B$271))=0,"",INDEX([2]pivotTable!AR$310:AR$615,MATCH(totalExpenditure!$A46,[2]pivotTable!$A$310:$A$615,0))/100*INDEX(gDP!BG$6:BG$271,MATCH(totalExpenditure!$A46,gDP!$B$6:$B$271)))</f>
        <v>322363837.05048007</v>
      </c>
      <c r="CR46" s="77" t="str">
        <f>IF(INDEX([2]pivotTable!AS$310:AS$615,MATCH(totalExpenditure!$A46,[2]pivotTable!$A$310:$A$615,0))/100*INDEX(gDP!BH$6:BH$271,MATCH(totalExpenditure!$A46,gDP!$B$6:$B$271))=0,"",INDEX([2]pivotTable!AS$310:AS$615,MATCH(totalExpenditure!$A46,[2]pivotTable!$A$310:$A$615,0))/100*INDEX(gDP!BH$6:BH$271,MATCH(totalExpenditure!$A46,gDP!$B$6:$B$271)))</f>
        <v/>
      </c>
      <c r="CS46" s="77" t="str">
        <f>IF(INDEX([2]pivotTable!AT$310:AT$615,MATCH(totalExpenditure!$A46,[2]pivotTable!$A$310:$A$615,0))/100*INDEX(gDP!BI$6:BI$271,MATCH(totalExpenditure!$A46,gDP!$B$6:$B$271))=0,"",INDEX([2]pivotTable!AT$310:AT$615,MATCH(totalExpenditure!$A46,[2]pivotTable!$A$310:$A$615,0))/100*INDEX(gDP!BI$6:BI$271,MATCH(totalExpenditure!$A46,gDP!$B$6:$B$271)))</f>
        <v/>
      </c>
      <c r="CT46" s="77" t="str">
        <f>IF(INDEX([2]pivotTable!AU$310:AU$615,MATCH(totalExpenditure!$A46,[2]pivotTable!$A$310:$A$615,0))/100*INDEX(gDP!BJ$6:BJ$271,MATCH(totalExpenditure!$A46,gDP!$B$6:$B$271))=0,"",INDEX([2]pivotTable!AU$310:AU$615,MATCH(totalExpenditure!$A46,[2]pivotTable!$A$310:$A$615,0))/100*INDEX(gDP!BJ$6:BJ$271,MATCH(totalExpenditure!$A46,gDP!$B$6:$B$271)))</f>
        <v/>
      </c>
      <c r="CU46" s="77" t="str">
        <f>IF(INDEX([2]pivotTable!AV$310:AV$615,MATCH(totalExpenditure!$A46,[2]pivotTable!$A$310:$A$615,0))/100*INDEX(gDP!BK$6:BK$271,MATCH(totalExpenditure!$A46,gDP!$B$6:$B$271))=0,"",INDEX([2]pivotTable!AV$310:AV$615,MATCH(totalExpenditure!$A46,[2]pivotTable!$A$310:$A$615,0))/100*INDEX(gDP!BK$6:BK$271,MATCH(totalExpenditure!$A46,gDP!$B$6:$B$271)))</f>
        <v/>
      </c>
      <c r="CV46" s="77" t="str">
        <f>IF(INDEX([2]pivotTable!AW$310:AW$615,MATCH(totalExpenditure!$A46,[2]pivotTable!$A$310:$A$615,0))/100*INDEX(gDP!BL$6:BL$271,MATCH(totalExpenditure!$A46,gDP!$B$6:$B$271))=0,"",INDEX([2]pivotTable!AW$310:AW$615,MATCH(totalExpenditure!$A46,[2]pivotTable!$A$310:$A$615,0))/100*INDEX(gDP!BL$6:BL$271,MATCH(totalExpenditure!$A46,gDP!$B$6:$B$271)))</f>
        <v/>
      </c>
      <c r="CW46" s="77" t="str">
        <f>IF(INDEX([2]pivotTable!AX$310:AX$615,MATCH(totalExpenditure!$A46,[2]pivotTable!$A$310:$A$615,0))/100*INDEX(gDP!BM$6:BM$271,MATCH(totalExpenditure!$A46,gDP!$B$6:$B$271))=0,"",INDEX([2]pivotTable!AX$310:AX$615,MATCH(totalExpenditure!$A46,[2]pivotTable!$A$310:$A$615,0))/100*INDEX(gDP!BM$6:BM$271,MATCH(totalExpenditure!$A46,gDP!$B$6:$B$271)))</f>
        <v/>
      </c>
      <c r="CX46" s="77" t="str">
        <f>IF(INDEX([2]pivotTable!AY$310:AY$615,MATCH(totalExpenditure!$A46,[2]pivotTable!$A$310:$A$615,0))/100*INDEX(gDP!BN$6:BN$271,MATCH(totalExpenditure!$A46,gDP!$B$6:$B$271))=0,"",INDEX([2]pivotTable!AY$310:AY$615,MATCH(totalExpenditure!$A46,[2]pivotTable!$A$310:$A$615,0))/100*INDEX(gDP!BN$6:BN$271,MATCH(totalExpenditure!$A46,gDP!$B$6:$B$271)))</f>
        <v/>
      </c>
      <c r="CY46" s="77" t="str">
        <f>IF(INDEX([2]pivotTable!AZ$310:AZ$615,MATCH(totalExpenditure!$A46,[2]pivotTable!$A$310:$A$615,0))/100*INDEX(gDP!BO$6:BO$271,MATCH(totalExpenditure!$A46,gDP!$B$6:$B$271))=0,"",INDEX([2]pivotTable!AZ$310:AZ$615,MATCH(totalExpenditure!$A46,[2]pivotTable!$A$310:$A$615,0))/100*INDEX(gDP!BO$6:BO$271,MATCH(totalExpenditure!$A46,gDP!$B$6:$B$271)))</f>
        <v/>
      </c>
      <c r="CZ46" s="77" t="str">
        <f>IF(B46="","",IF(BA46="","",B46-B46+INDEX(gDP!Q$6:Q$271,MATCH(totalExpenditure!$A46,gDP!$B$6:$B$271))))</f>
        <v/>
      </c>
      <c r="DA46" s="77" t="str">
        <f>IF(C46="","",IF(BB46="","",C46-C46+INDEX(gDP!R$6:R$271,MATCH(totalExpenditure!$A46,gDP!$B$6:$B$271))))</f>
        <v/>
      </c>
      <c r="DB46" s="77" t="str">
        <f>IF(D46="","",IF(BC46="","",D46-D46+INDEX(gDP!S$6:S$271,MATCH(totalExpenditure!$A46,gDP!$B$6:$B$271))))</f>
        <v/>
      </c>
      <c r="DC46" s="77" t="str">
        <f>IF(E46="","",IF(BD46="","",E46-E46+INDEX(gDP!T$6:T$271,MATCH(totalExpenditure!$A46,gDP!$B$6:$B$271))))</f>
        <v/>
      </c>
      <c r="DD46" s="77" t="str">
        <f>IF(F46="","",IF(BE46="","",F46-F46+INDEX(gDP!U$6:U$271,MATCH(totalExpenditure!$A46,gDP!$B$6:$B$271))))</f>
        <v/>
      </c>
      <c r="DE46" s="77" t="str">
        <f>IF(G46="","",IF(BF46="","",G46-G46+INDEX(gDP!V$6:V$271,MATCH(totalExpenditure!$A46,gDP!$B$6:$B$271))))</f>
        <v/>
      </c>
      <c r="DF46" s="77" t="str">
        <f>IF(H46="","",IF(BG46="","",H46-H46+INDEX(gDP!W$6:W$271,MATCH(totalExpenditure!$A46,gDP!$B$6:$B$271))))</f>
        <v/>
      </c>
      <c r="DG46" s="77" t="str">
        <f>IF(I46="","",IF(BH46="","",I46-I46+INDEX(gDP!X$6:X$271,MATCH(totalExpenditure!$A46,gDP!$B$6:$B$271))))</f>
        <v/>
      </c>
      <c r="DH46" s="77" t="str">
        <f>IF(J46="","",IF(BI46="","",J46-J46+INDEX(gDP!Y$6:Y$271,MATCH(totalExpenditure!$A46,gDP!$B$6:$B$271))))</f>
        <v/>
      </c>
      <c r="DI46" s="77" t="str">
        <f>IF(K46="","",IF(BJ46="","",K46-K46+INDEX(gDP!Z$6:Z$271,MATCH(totalExpenditure!$A46,gDP!$B$6:$B$271))))</f>
        <v/>
      </c>
      <c r="DJ46" s="77" t="str">
        <f>IF(L46="","",IF(BK46="","",L46-L46+INDEX(gDP!AA$6:AA$271,MATCH(totalExpenditure!$A46,gDP!$B$6:$B$271))))</f>
        <v/>
      </c>
      <c r="DK46" s="77" t="str">
        <f>IF(M46="","",IF(BL46="","",M46-M46+INDEX(gDP!AB$6:AB$271,MATCH(totalExpenditure!$A46,gDP!$B$6:$B$271))))</f>
        <v/>
      </c>
      <c r="DL46" s="77" t="str">
        <f>IF(N46="","",IF(BM46="","",N46-N46+INDEX(gDP!AC$6:AC$271,MATCH(totalExpenditure!$A46,gDP!$B$6:$B$271))))</f>
        <v/>
      </c>
      <c r="DM46" s="77" t="str">
        <f>IF(O46="","",IF(BN46="","",O46-O46+INDEX(gDP!AD$6:AD$271,MATCH(totalExpenditure!$A46,gDP!$B$6:$B$271))))</f>
        <v/>
      </c>
      <c r="DN46" s="77" t="str">
        <f>IF(P46="","",IF(BO46="","",P46-P46+INDEX(gDP!AE$6:AE$271,MATCH(totalExpenditure!$A46,gDP!$B$6:$B$271))))</f>
        <v/>
      </c>
      <c r="DO46" s="77" t="str">
        <f>IF(Q46="","",IF(BP46="","",Q46-Q46+INDEX(gDP!AF$6:AF$271,MATCH(totalExpenditure!$A46,gDP!$B$6:$B$271))))</f>
        <v/>
      </c>
      <c r="DP46" s="77" t="str">
        <f>IF(R46="","",IF(BQ46="","",R46-R46+INDEX(gDP!AG$6:AG$271,MATCH(totalExpenditure!$A46,gDP!$B$6:$B$271))))</f>
        <v/>
      </c>
      <c r="DQ46" s="77" t="str">
        <f>IF(S46="","",IF(BR46="","",S46-S46+INDEX(gDP!AH$6:AH$271,MATCH(totalExpenditure!$A46,gDP!$B$6:$B$271))))</f>
        <v/>
      </c>
      <c r="DR46" s="77" t="str">
        <f>IF(T46="","",IF(BS46="","",T46-T46+INDEX(gDP!AI$6:AI$271,MATCH(totalExpenditure!$A46,gDP!$B$6:$B$271))))</f>
        <v/>
      </c>
      <c r="DS46" s="77" t="str">
        <f>IF(U46="","",IF(BT46="","",U46-U46+INDEX(gDP!AJ$6:AJ$271,MATCH(totalExpenditure!$A46,gDP!$B$6:$B$271))))</f>
        <v/>
      </c>
      <c r="DT46" s="77" t="str">
        <f>IF(V46="","",IF(BU46="","",V46-V46+INDEX(gDP!AK$6:AK$271,MATCH(totalExpenditure!$A46,gDP!$B$6:$B$271))))</f>
        <v/>
      </c>
      <c r="DU46" s="77" t="str">
        <f>IF(W46="","",IF(BV46="","",W46-W46+INDEX(gDP!AL$6:AL$271,MATCH(totalExpenditure!$A46,gDP!$B$6:$B$271))))</f>
        <v/>
      </c>
      <c r="DV46" s="77" t="str">
        <f>IF(X46="","",IF(BW46="","",X46-X46+INDEX(gDP!AM$6:AM$271,MATCH(totalExpenditure!$A46,gDP!$B$6:$B$271))))</f>
        <v/>
      </c>
      <c r="DW46" s="77" t="str">
        <f>IF(Y46="","",IF(BX46="","",Y46-Y46+INDEX(gDP!AN$6:AN$271,MATCH(totalExpenditure!$A46,gDP!$B$6:$B$271))))</f>
        <v/>
      </c>
      <c r="DX46" s="77" t="str">
        <f>IF(Z46="","",IF(BY46="","",Z46-Z46+INDEX(gDP!AO$6:AO$271,MATCH(totalExpenditure!$A46,gDP!$B$6:$B$271))))</f>
        <v/>
      </c>
      <c r="DY46" s="77" t="str">
        <f>IF(AA46="","",IF(BZ46="","",AA46-AA46+INDEX(gDP!AP$6:AP$271,MATCH(totalExpenditure!$A46,gDP!$B$6:$B$271))))</f>
        <v/>
      </c>
      <c r="DZ46" s="77" t="str">
        <f>IF(AB46="","",IF(CA46="","",AB46-AB46+INDEX(gDP!AQ$6:AQ$271,MATCH(totalExpenditure!$A46,gDP!$B$6:$B$271))))</f>
        <v/>
      </c>
      <c r="EA46" s="77" t="str">
        <f>IF(AC46="","",IF(CB46="","",AC46-AC46+INDEX(gDP!AR$6:AR$271,MATCH(totalExpenditure!$A46,gDP!$B$6:$B$271))))</f>
        <v/>
      </c>
      <c r="EB46" s="77" t="str">
        <f>IF(AD46="","",IF(CC46="","",AD46-AD46+INDEX(gDP!AS$6:AS$271,MATCH(totalExpenditure!$A46,gDP!$B$6:$B$271))))</f>
        <v/>
      </c>
      <c r="EC46" s="77" t="str">
        <f>IF(AE46="","",IF(CD46="","",AE46-AE46+INDEX(gDP!AT$6:AT$271,MATCH(totalExpenditure!$A46,gDP!$B$6:$B$271))))</f>
        <v/>
      </c>
      <c r="ED46" s="77" t="str">
        <f>IF(AF46="","",IF(CE46="","",AF46-AF46+INDEX(gDP!AU$6:AU$271,MATCH(totalExpenditure!$A46,gDP!$B$6:$B$271))))</f>
        <v/>
      </c>
      <c r="EE46" s="77" t="str">
        <f>IF(AG46="","",IF(CF46="","",AG46-AG46+INDEX(gDP!AV$6:AV$271,MATCH(totalExpenditure!$A46,gDP!$B$6:$B$271))))</f>
        <v/>
      </c>
      <c r="EF46" s="77" t="str">
        <f>IF(AH46="","",IF(CG46="","",AH46-AH46+INDEX(gDP!AW$6:AW$271,MATCH(totalExpenditure!$A46,gDP!$B$6:$B$271))))</f>
        <v/>
      </c>
      <c r="EG46" s="77" t="str">
        <f>IF(AI46="","",IF(CH46="","",AI46-AI46+INDEX(gDP!AX$6:AX$271,MATCH(totalExpenditure!$A46,gDP!$B$6:$B$271))))</f>
        <v/>
      </c>
      <c r="EH46" s="77" t="str">
        <f>IF(AJ46="","",IF(CI46="","",AJ46-AJ46+INDEX(gDP!AY$6:AY$271,MATCH(totalExpenditure!$A46,gDP!$B$6:$B$271))))</f>
        <v/>
      </c>
      <c r="EI46" s="77" t="str">
        <f>IF(AK46="","",IF(CJ46="","",AK46-AK46+INDEX(gDP!AZ$6:AZ$271,MATCH(totalExpenditure!$A46,gDP!$B$6:$B$271))))</f>
        <v/>
      </c>
      <c r="EJ46" s="77" t="str">
        <f>IF(AL46="","",IF(CK46="","",AL46-AL46+INDEX(gDP!BA$6:BA$271,MATCH(totalExpenditure!$A46,gDP!$B$6:$B$271))))</f>
        <v/>
      </c>
      <c r="EK46" s="77" t="str">
        <f>IF(AM46="","",IF(CL46="","",AM46-AM46+INDEX(gDP!BB$6:BB$271,MATCH(totalExpenditure!$A46,gDP!$B$6:$B$271))))</f>
        <v/>
      </c>
      <c r="EL46" s="77" t="str">
        <f>IF(AN46="","",IF(CM46="","",AN46-AN46+INDEX(gDP!BC$6:BC$271,MATCH(totalExpenditure!$A46,gDP!$B$6:$B$271))))</f>
        <v/>
      </c>
      <c r="EM46" s="77" t="str">
        <f>IF(AO46="","",IF(CN46="","",AO46-AO46+INDEX(gDP!BD$6:BD$271,MATCH(totalExpenditure!$A46,gDP!$B$6:$B$271))))</f>
        <v/>
      </c>
      <c r="EN46" s="77" t="str">
        <f>IF(AP46="","",IF(CO46="","",AP46-AP46+INDEX(gDP!BE$6:BE$271,MATCH(totalExpenditure!$A46,gDP!$B$6:$B$271))))</f>
        <v/>
      </c>
      <c r="EO46" s="77" t="str">
        <f>IF(AQ46="","",IF(CP46="","",AQ46-AQ46+INDEX(gDP!BF$6:BF$271,MATCH(totalExpenditure!$A46,gDP!$B$6:$B$271))))</f>
        <v/>
      </c>
      <c r="EP46" s="77">
        <f>IF(AR46="","",IF(CQ46="","",AR46-AR46+INDEX(gDP!BG$6:BG$271,MATCH(totalExpenditure!$A46,gDP!$B$6:$B$271))))</f>
        <v>48843005613.709099</v>
      </c>
      <c r="EQ46" s="77" t="str">
        <f>IF(AS46="","",IF(CR46="","",AS46-AS46+INDEX(gDP!BH$6:BH$271,MATCH(totalExpenditure!$A46,gDP!$B$6:$B$271))))</f>
        <v/>
      </c>
      <c r="ER46" s="77" t="str">
        <f>IF(AT46="","",IF(CS46="","",AT46-AT46+INDEX(gDP!BI$6:BI$271,MATCH(totalExpenditure!$A46,gDP!$B$6:$B$271))))</f>
        <v/>
      </c>
      <c r="ES46" s="77" t="str">
        <f>IF(AU46="","",IF(CT46="","",AU46-AU46+INDEX(gDP!BJ$6:BJ$271,MATCH(totalExpenditure!$A46,gDP!$B$6:$B$271))))</f>
        <v/>
      </c>
      <c r="ET46" s="77" t="str">
        <f>IF(AV46="","",IF(CU46="","",AV46-AV46+INDEX(gDP!BK$6:BK$271,MATCH(totalExpenditure!$A46,gDP!$B$6:$B$271))))</f>
        <v/>
      </c>
      <c r="EU46" s="77" t="str">
        <f>IF(AW46="","",IF(CV46="","",AW46-AW46+INDEX(gDP!BL$6:BL$271,MATCH(totalExpenditure!$A46,gDP!$B$6:$B$271))))</f>
        <v/>
      </c>
      <c r="EV46" s="77" t="str">
        <f>IF(AX46="","",IF(CW46="","",AX46-AX46+INDEX(gDP!BM$6:BM$271,MATCH(totalExpenditure!$A46,gDP!$B$6:$B$271))))</f>
        <v/>
      </c>
      <c r="EW46" s="77" t="str">
        <f>IF(AY46="","",IF(CX46="","",AY46-AY46+INDEX(gDP!BN$6:BN$271,MATCH(totalExpenditure!$A46,gDP!$B$6:$B$271))))</f>
        <v/>
      </c>
      <c r="EX46" s="77" t="str">
        <f>IF(AZ46="","",IF(CY46="","",AZ46-AZ46+INDEX(gDP!BO$6:BO$271,MATCH(totalExpenditure!$A46,gDP!$B$6:$B$271))))</f>
        <v/>
      </c>
    </row>
    <row r="47" spans="1:154" x14ac:dyDescent="0.35">
      <c r="A47" t="s">
        <v>303</v>
      </c>
      <c r="B47" s="77" t="str">
        <f>IF(INDEX([2]pivotTable!B$3:B$308,MATCH(totalExpenditure!$A47,[2]pivotTable!$A$3:$A$308,0))/100*INDEX(gDP!Q$6:Q$271,MATCH(totalExpenditure!$A47,gDP!$B$6:$B$271))=0,"",INDEX([2]pivotTable!B$3:B$308,MATCH(totalExpenditure!$A47,[2]pivotTable!$A$3:$A$308,0))/100*INDEX(gDP!Q$6:Q$271,MATCH(totalExpenditure!$A47,gDP!$B$6:$B$271)))</f>
        <v/>
      </c>
      <c r="C47" s="77" t="str">
        <f>IF(INDEX([2]pivotTable!C$3:C$308,MATCH(totalExpenditure!$A47,[2]pivotTable!$A$3:$A$308,0))/100*INDEX(gDP!R$6:R$271,MATCH(totalExpenditure!$A47,gDP!$B$6:$B$271))=0,"",INDEX([2]pivotTable!C$3:C$308,MATCH(totalExpenditure!$A47,[2]pivotTable!$A$3:$A$308,0))/100*INDEX(gDP!R$6:R$271,MATCH(totalExpenditure!$A47,gDP!$B$6:$B$271)))</f>
        <v/>
      </c>
      <c r="D47" s="77" t="str">
        <f>IF(INDEX([2]pivotTable!D$3:D$308,MATCH(totalExpenditure!$A47,[2]pivotTable!$A$3:$A$308,0))/100*INDEX(gDP!S$6:S$271,MATCH(totalExpenditure!$A47,gDP!$B$6:$B$271))=0,"",INDEX([2]pivotTable!D$3:D$308,MATCH(totalExpenditure!$A47,[2]pivotTable!$A$3:$A$308,0))/100*INDEX(gDP!S$6:S$271,MATCH(totalExpenditure!$A47,gDP!$B$6:$B$271)))</f>
        <v/>
      </c>
      <c r="E47" s="77" t="str">
        <f>IF(INDEX([2]pivotTable!E$3:E$308,MATCH(totalExpenditure!$A47,[2]pivotTable!$A$3:$A$308,0))/100*INDEX(gDP!T$6:T$271,MATCH(totalExpenditure!$A47,gDP!$B$6:$B$271))=0,"",INDEX([2]pivotTable!E$3:E$308,MATCH(totalExpenditure!$A47,[2]pivotTable!$A$3:$A$308,0))/100*INDEX(gDP!T$6:T$271,MATCH(totalExpenditure!$A47,gDP!$B$6:$B$271)))</f>
        <v/>
      </c>
      <c r="F47" s="77" t="str">
        <f>IF(INDEX([2]pivotTable!F$3:F$308,MATCH(totalExpenditure!$A47,[2]pivotTable!$A$3:$A$308,0))/100*INDEX(gDP!U$6:U$271,MATCH(totalExpenditure!$A47,gDP!$B$6:$B$271))=0,"",INDEX([2]pivotTable!F$3:F$308,MATCH(totalExpenditure!$A47,[2]pivotTable!$A$3:$A$308,0))/100*INDEX(gDP!U$6:U$271,MATCH(totalExpenditure!$A47,gDP!$B$6:$B$271)))</f>
        <v/>
      </c>
      <c r="G47" s="77" t="str">
        <f>IF(INDEX([2]pivotTable!G$3:G$308,MATCH(totalExpenditure!$A47,[2]pivotTable!$A$3:$A$308,0))/100*INDEX(gDP!V$6:V$271,MATCH(totalExpenditure!$A47,gDP!$B$6:$B$271))=0,"",INDEX([2]pivotTable!G$3:G$308,MATCH(totalExpenditure!$A47,[2]pivotTable!$A$3:$A$308,0))/100*INDEX(gDP!V$6:V$271,MATCH(totalExpenditure!$A47,gDP!$B$6:$B$271)))</f>
        <v/>
      </c>
      <c r="H47" s="77" t="str">
        <f>IF(INDEX([2]pivotTable!H$3:H$308,MATCH(totalExpenditure!$A47,[2]pivotTable!$A$3:$A$308,0))/100*INDEX(gDP!W$6:W$271,MATCH(totalExpenditure!$A47,gDP!$B$6:$B$271))=0,"",INDEX([2]pivotTable!H$3:H$308,MATCH(totalExpenditure!$A47,[2]pivotTable!$A$3:$A$308,0))/100*INDEX(gDP!W$6:W$271,MATCH(totalExpenditure!$A47,gDP!$B$6:$B$271)))</f>
        <v/>
      </c>
      <c r="I47" s="77" t="str">
        <f>IF(INDEX([2]pivotTable!I$3:I$308,MATCH(totalExpenditure!$A47,[2]pivotTable!$A$3:$A$308,0))/100*INDEX(gDP!X$6:X$271,MATCH(totalExpenditure!$A47,gDP!$B$6:$B$271))=0,"",INDEX([2]pivotTable!I$3:I$308,MATCH(totalExpenditure!$A47,[2]pivotTable!$A$3:$A$308,0))/100*INDEX(gDP!X$6:X$271,MATCH(totalExpenditure!$A47,gDP!$B$6:$B$271)))</f>
        <v/>
      </c>
      <c r="J47" s="77" t="str">
        <f>IF(INDEX([2]pivotTable!J$3:J$308,MATCH(totalExpenditure!$A47,[2]pivotTable!$A$3:$A$308,0))/100*INDEX(gDP!Y$6:Y$271,MATCH(totalExpenditure!$A47,gDP!$B$6:$B$271))=0,"",INDEX([2]pivotTable!J$3:J$308,MATCH(totalExpenditure!$A47,[2]pivotTable!$A$3:$A$308,0))/100*INDEX(gDP!Y$6:Y$271,MATCH(totalExpenditure!$A47,gDP!$B$6:$B$271)))</f>
        <v/>
      </c>
      <c r="K47" s="77" t="str">
        <f>IF(INDEX([2]pivotTable!K$3:K$308,MATCH(totalExpenditure!$A47,[2]pivotTable!$A$3:$A$308,0))/100*INDEX(gDP!Z$6:Z$271,MATCH(totalExpenditure!$A47,gDP!$B$6:$B$271))=0,"",INDEX([2]pivotTable!K$3:K$308,MATCH(totalExpenditure!$A47,[2]pivotTable!$A$3:$A$308,0))/100*INDEX(gDP!Z$6:Z$271,MATCH(totalExpenditure!$A47,gDP!$B$6:$B$271)))</f>
        <v/>
      </c>
      <c r="L47" s="77" t="str">
        <f>IF(INDEX([2]pivotTable!L$3:L$308,MATCH(totalExpenditure!$A47,[2]pivotTable!$A$3:$A$308,0))/100*INDEX(gDP!AA$6:AA$271,MATCH(totalExpenditure!$A47,gDP!$B$6:$B$271))=0,"",INDEX([2]pivotTable!L$3:L$308,MATCH(totalExpenditure!$A47,[2]pivotTable!$A$3:$A$308,0))/100*INDEX(gDP!AA$6:AA$271,MATCH(totalExpenditure!$A47,gDP!$B$6:$B$271)))</f>
        <v/>
      </c>
      <c r="M47" s="77" t="str">
        <f>IF(INDEX([2]pivotTable!M$3:M$308,MATCH(totalExpenditure!$A47,[2]pivotTable!$A$3:$A$308,0))/100*INDEX(gDP!AB$6:AB$271,MATCH(totalExpenditure!$A47,gDP!$B$6:$B$271))=0,"",INDEX([2]pivotTable!M$3:M$308,MATCH(totalExpenditure!$A47,[2]pivotTable!$A$3:$A$308,0))/100*INDEX(gDP!AB$6:AB$271,MATCH(totalExpenditure!$A47,gDP!$B$6:$B$271)))</f>
        <v/>
      </c>
      <c r="N47" s="77" t="str">
        <f>IF(INDEX([2]pivotTable!N$3:N$308,MATCH(totalExpenditure!$A47,[2]pivotTable!$A$3:$A$308,0))/100*INDEX(gDP!AC$6:AC$271,MATCH(totalExpenditure!$A47,gDP!$B$6:$B$271))=0,"",INDEX([2]pivotTable!N$3:N$308,MATCH(totalExpenditure!$A47,[2]pivotTable!$A$3:$A$308,0))/100*INDEX(gDP!AC$6:AC$271,MATCH(totalExpenditure!$A47,gDP!$B$6:$B$271)))</f>
        <v/>
      </c>
      <c r="O47" s="77" t="str">
        <f>IF(INDEX([2]pivotTable!O$3:O$308,MATCH(totalExpenditure!$A47,[2]pivotTable!$A$3:$A$308,0))/100*INDEX(gDP!AD$6:AD$271,MATCH(totalExpenditure!$A47,gDP!$B$6:$B$271))=0,"",INDEX([2]pivotTable!O$3:O$308,MATCH(totalExpenditure!$A47,[2]pivotTable!$A$3:$A$308,0))/100*INDEX(gDP!AD$6:AD$271,MATCH(totalExpenditure!$A47,gDP!$B$6:$B$271)))</f>
        <v/>
      </c>
      <c r="P47" s="77" t="str">
        <f>IF(INDEX([2]pivotTable!P$3:P$308,MATCH(totalExpenditure!$A47,[2]pivotTable!$A$3:$A$308,0))/100*INDEX(gDP!AE$6:AE$271,MATCH(totalExpenditure!$A47,gDP!$B$6:$B$271))=0,"",INDEX([2]pivotTable!P$3:P$308,MATCH(totalExpenditure!$A47,[2]pivotTable!$A$3:$A$308,0))/100*INDEX(gDP!AE$6:AE$271,MATCH(totalExpenditure!$A47,gDP!$B$6:$B$271)))</f>
        <v/>
      </c>
      <c r="Q47" s="77" t="str">
        <f>IF(INDEX([2]pivotTable!Q$3:Q$308,MATCH(totalExpenditure!$A47,[2]pivotTable!$A$3:$A$308,0))/100*INDEX(gDP!AF$6:AF$271,MATCH(totalExpenditure!$A47,gDP!$B$6:$B$271))=0,"",INDEX([2]pivotTable!Q$3:Q$308,MATCH(totalExpenditure!$A47,[2]pivotTable!$A$3:$A$308,0))/100*INDEX(gDP!AF$6:AF$271,MATCH(totalExpenditure!$A47,gDP!$B$6:$B$271)))</f>
        <v/>
      </c>
      <c r="R47" s="77" t="str">
        <f>IF(INDEX([2]pivotTable!R$3:R$308,MATCH(totalExpenditure!$A47,[2]pivotTable!$A$3:$A$308,0))/100*INDEX(gDP!AG$6:AG$271,MATCH(totalExpenditure!$A47,gDP!$B$6:$B$271))=0,"",INDEX([2]pivotTable!R$3:R$308,MATCH(totalExpenditure!$A47,[2]pivotTable!$A$3:$A$308,0))/100*INDEX(gDP!AG$6:AG$271,MATCH(totalExpenditure!$A47,gDP!$B$6:$B$271)))</f>
        <v/>
      </c>
      <c r="S47" s="77" t="str">
        <f>IF(INDEX([2]pivotTable!S$3:S$308,MATCH(totalExpenditure!$A47,[2]pivotTable!$A$3:$A$308,0))/100*INDEX(gDP!AH$6:AH$271,MATCH(totalExpenditure!$A47,gDP!$B$6:$B$271))=0,"",INDEX([2]pivotTable!S$3:S$308,MATCH(totalExpenditure!$A47,[2]pivotTable!$A$3:$A$308,0))/100*INDEX(gDP!AH$6:AH$271,MATCH(totalExpenditure!$A47,gDP!$B$6:$B$271)))</f>
        <v/>
      </c>
      <c r="T47" s="77">
        <f>IF(INDEX([2]pivotTable!T$3:T$308,MATCH(totalExpenditure!$A47,[2]pivotTable!$A$3:$A$308,0))/100*INDEX(gDP!AI$6:AI$271,MATCH(totalExpenditure!$A47,gDP!$B$6:$B$271))=0,"",INDEX([2]pivotTable!T$3:T$308,MATCH(totalExpenditure!$A47,[2]pivotTable!$A$3:$A$308,0))/100*INDEX(gDP!AI$6:AI$271,MATCH(totalExpenditure!$A47,gDP!$B$6:$B$271)))</f>
        <v>483959167.27432424</v>
      </c>
      <c r="U47" s="77">
        <f>IF(INDEX([2]pivotTable!U$3:U$308,MATCH(totalExpenditure!$A47,[2]pivotTable!$A$3:$A$308,0))/100*INDEX(gDP!AJ$6:AJ$271,MATCH(totalExpenditure!$A47,gDP!$B$6:$B$271))=0,"",INDEX([2]pivotTable!U$3:U$308,MATCH(totalExpenditure!$A47,[2]pivotTable!$A$3:$A$308,0))/100*INDEX(gDP!AJ$6:AJ$271,MATCH(totalExpenditure!$A47,gDP!$B$6:$B$271)))</f>
        <v>458215441.87026584</v>
      </c>
      <c r="V47" s="77">
        <f>IF(INDEX([2]pivotTable!V$3:V$308,MATCH(totalExpenditure!$A47,[2]pivotTable!$A$3:$A$308,0))/100*INDEX(gDP!AK$6:AK$271,MATCH(totalExpenditure!$A47,gDP!$B$6:$B$271))=0,"",INDEX([2]pivotTable!V$3:V$308,MATCH(totalExpenditure!$A47,[2]pivotTable!$A$3:$A$308,0))/100*INDEX(gDP!AK$6:AK$271,MATCH(totalExpenditure!$A47,gDP!$B$6:$B$271)))</f>
        <v>459934640.26514977</v>
      </c>
      <c r="W47" s="77">
        <f>IF(INDEX([2]pivotTable!W$3:W$308,MATCH(totalExpenditure!$A47,[2]pivotTable!$A$3:$A$308,0))/100*INDEX(gDP!AL$6:AL$271,MATCH(totalExpenditure!$A47,gDP!$B$6:$B$271))=0,"",INDEX([2]pivotTable!W$3:W$308,MATCH(totalExpenditure!$A47,[2]pivotTable!$A$3:$A$308,0))/100*INDEX(gDP!AL$6:AL$271,MATCH(totalExpenditure!$A47,gDP!$B$6:$B$271)))</f>
        <v>548563518.75475001</v>
      </c>
      <c r="X47" s="77">
        <f>IF(INDEX([2]pivotTable!X$3:X$308,MATCH(totalExpenditure!$A47,[2]pivotTable!$A$3:$A$308,0))/100*INDEX(gDP!AM$6:AM$271,MATCH(totalExpenditure!$A47,gDP!$B$6:$B$271))=0,"",INDEX([2]pivotTable!X$3:X$308,MATCH(totalExpenditure!$A47,[2]pivotTable!$A$3:$A$308,0))/100*INDEX(gDP!AM$6:AM$271,MATCH(totalExpenditure!$A47,gDP!$B$6:$B$271)))</f>
        <v>269744121.44116676</v>
      </c>
      <c r="Y47" s="77">
        <f>IF(INDEX([2]pivotTable!Y$3:Y$308,MATCH(totalExpenditure!$A47,[2]pivotTable!$A$3:$A$308,0))/100*INDEX(gDP!AN$6:AN$271,MATCH(totalExpenditure!$A47,gDP!$B$6:$B$271))=0,"",INDEX([2]pivotTable!Y$3:Y$308,MATCH(totalExpenditure!$A47,[2]pivotTable!$A$3:$A$308,0))/100*INDEX(gDP!AN$6:AN$271,MATCH(totalExpenditure!$A47,gDP!$B$6:$B$271)))</f>
        <v>133636701.39212289</v>
      </c>
      <c r="Z47" s="77" t="str">
        <f>IF(INDEX([2]pivotTable!Z$3:Z$308,MATCH(totalExpenditure!$A47,[2]pivotTable!$A$3:$A$308,0))/100*INDEX(gDP!AO$6:AO$271,MATCH(totalExpenditure!$A47,gDP!$B$6:$B$271))=0,"",INDEX([2]pivotTable!Z$3:Z$308,MATCH(totalExpenditure!$A47,[2]pivotTable!$A$3:$A$308,0))/100*INDEX(gDP!AO$6:AO$271,MATCH(totalExpenditure!$A47,gDP!$B$6:$B$271)))</f>
        <v/>
      </c>
      <c r="AA47" s="77" t="str">
        <f>IF(INDEX([2]pivotTable!AA$3:AA$308,MATCH(totalExpenditure!$A47,[2]pivotTable!$A$3:$A$308,0))/100*INDEX(gDP!AP$6:AP$271,MATCH(totalExpenditure!$A47,gDP!$B$6:$B$271))=0,"",INDEX([2]pivotTable!AA$3:AA$308,MATCH(totalExpenditure!$A47,[2]pivotTable!$A$3:$A$308,0))/100*INDEX(gDP!AP$6:AP$271,MATCH(totalExpenditure!$A47,gDP!$B$6:$B$271)))</f>
        <v/>
      </c>
      <c r="AB47" s="77">
        <f>IF(INDEX([2]pivotTable!AB$3:AB$308,MATCH(totalExpenditure!$A47,[2]pivotTable!$A$3:$A$308,0))/100*INDEX(gDP!AQ$6:AQ$271,MATCH(totalExpenditure!$A47,gDP!$B$6:$B$271))=0,"",INDEX([2]pivotTable!AB$3:AB$308,MATCH(totalExpenditure!$A47,[2]pivotTable!$A$3:$A$308,0))/100*INDEX(gDP!AQ$6:AQ$271,MATCH(totalExpenditure!$A47,gDP!$B$6:$B$271)))</f>
        <v>122019965.89643233</v>
      </c>
      <c r="AC47" s="77">
        <f>IF(INDEX([2]pivotTable!AC$3:AC$308,MATCH(totalExpenditure!$A47,[2]pivotTable!$A$3:$A$308,0))/100*INDEX(gDP!AR$6:AR$271,MATCH(totalExpenditure!$A47,gDP!$B$6:$B$271))=0,"",INDEX([2]pivotTable!AC$3:AC$308,MATCH(totalExpenditure!$A47,[2]pivotTable!$A$3:$A$308,0))/100*INDEX(gDP!AR$6:AR$271,MATCH(totalExpenditure!$A47,gDP!$B$6:$B$271)))</f>
        <v>133007004.27727871</v>
      </c>
      <c r="AD47" s="77" t="str">
        <f>IF(INDEX([2]pivotTable!AD$3:AD$308,MATCH(totalExpenditure!$A47,[2]pivotTable!$A$3:$A$308,0))/100*INDEX(gDP!AS$6:AS$271,MATCH(totalExpenditure!$A47,gDP!$B$6:$B$271))=0,"",INDEX([2]pivotTable!AD$3:AD$308,MATCH(totalExpenditure!$A47,[2]pivotTable!$A$3:$A$308,0))/100*INDEX(gDP!AS$6:AS$271,MATCH(totalExpenditure!$A47,gDP!$B$6:$B$271)))</f>
        <v/>
      </c>
      <c r="AE47" s="77" t="str">
        <f>IF(INDEX([2]pivotTable!AE$3:AE$308,MATCH(totalExpenditure!$A47,[2]pivotTable!$A$3:$A$308,0))/100*INDEX(gDP!AT$6:AT$271,MATCH(totalExpenditure!$A47,gDP!$B$6:$B$271))=0,"",INDEX([2]pivotTable!AE$3:AE$308,MATCH(totalExpenditure!$A47,[2]pivotTable!$A$3:$A$308,0))/100*INDEX(gDP!AT$6:AT$271,MATCH(totalExpenditure!$A47,gDP!$B$6:$B$271)))</f>
        <v/>
      </c>
      <c r="AF47" s="77" t="str">
        <f>IF(INDEX([2]pivotTable!AF$3:AF$308,MATCH(totalExpenditure!$A47,[2]pivotTable!$A$3:$A$308,0))/100*INDEX(gDP!AU$6:AU$271,MATCH(totalExpenditure!$A47,gDP!$B$6:$B$271))=0,"",INDEX([2]pivotTable!AF$3:AF$308,MATCH(totalExpenditure!$A47,[2]pivotTable!$A$3:$A$308,0))/100*INDEX(gDP!AU$6:AU$271,MATCH(totalExpenditure!$A47,gDP!$B$6:$B$271)))</f>
        <v/>
      </c>
      <c r="AG47" s="77" t="str">
        <f>IF(INDEX([2]pivotTable!AG$3:AG$308,MATCH(totalExpenditure!$A47,[2]pivotTable!$A$3:$A$308,0))/100*INDEX(gDP!AV$6:AV$271,MATCH(totalExpenditure!$A47,gDP!$B$6:$B$271))=0,"",INDEX([2]pivotTable!AG$3:AG$308,MATCH(totalExpenditure!$A47,[2]pivotTable!$A$3:$A$308,0))/100*INDEX(gDP!AV$6:AV$271,MATCH(totalExpenditure!$A47,gDP!$B$6:$B$271)))</f>
        <v/>
      </c>
      <c r="AH47" s="77" t="str">
        <f>IF(INDEX([2]pivotTable!AH$3:AH$308,MATCH(totalExpenditure!$A47,[2]pivotTable!$A$3:$A$308,0))/100*INDEX(gDP!AW$6:AW$271,MATCH(totalExpenditure!$A47,gDP!$B$6:$B$271))=0,"",INDEX([2]pivotTable!AH$3:AH$308,MATCH(totalExpenditure!$A47,[2]pivotTable!$A$3:$A$308,0))/100*INDEX(gDP!AW$6:AW$271,MATCH(totalExpenditure!$A47,gDP!$B$6:$B$271)))</f>
        <v/>
      </c>
      <c r="AI47" s="77" t="str">
        <f>IF(INDEX([2]pivotTable!AI$3:AI$308,MATCH(totalExpenditure!$A47,[2]pivotTable!$A$3:$A$308,0))/100*INDEX(gDP!AX$6:AX$271,MATCH(totalExpenditure!$A47,gDP!$B$6:$B$271))=0,"",INDEX([2]pivotTable!AI$3:AI$308,MATCH(totalExpenditure!$A47,[2]pivotTable!$A$3:$A$308,0))/100*INDEX(gDP!AX$6:AX$271,MATCH(totalExpenditure!$A47,gDP!$B$6:$B$271)))</f>
        <v/>
      </c>
      <c r="AJ47" s="77" t="str">
        <f>IF(INDEX([2]pivotTable!AJ$3:AJ$308,MATCH(totalExpenditure!$A47,[2]pivotTable!$A$3:$A$308,0))/100*INDEX(gDP!AY$6:AY$271,MATCH(totalExpenditure!$A47,gDP!$B$6:$B$271))=0,"",INDEX([2]pivotTable!AJ$3:AJ$308,MATCH(totalExpenditure!$A47,[2]pivotTable!$A$3:$A$308,0))/100*INDEX(gDP!AY$6:AY$271,MATCH(totalExpenditure!$A47,gDP!$B$6:$B$271)))</f>
        <v/>
      </c>
      <c r="AK47" s="77" t="str">
        <f>IF(INDEX([2]pivotTable!AK$3:AK$308,MATCH(totalExpenditure!$A47,[2]pivotTable!$A$3:$A$308,0))/100*INDEX(gDP!AZ$6:AZ$271,MATCH(totalExpenditure!$A47,gDP!$B$6:$B$271))=0,"",INDEX([2]pivotTable!AK$3:AK$308,MATCH(totalExpenditure!$A47,[2]pivotTable!$A$3:$A$308,0))/100*INDEX(gDP!AZ$6:AZ$271,MATCH(totalExpenditure!$A47,gDP!$B$6:$B$271)))</f>
        <v/>
      </c>
      <c r="AL47" s="77" t="str">
        <f>IF(INDEX([2]pivotTable!AL$3:AL$308,MATCH(totalExpenditure!$A47,[2]pivotTable!$A$3:$A$308,0))/100*INDEX(gDP!BA$6:BA$271,MATCH(totalExpenditure!$A47,gDP!$B$6:$B$271))=0,"",INDEX([2]pivotTable!AL$3:AL$308,MATCH(totalExpenditure!$A47,[2]pivotTable!$A$3:$A$308,0))/100*INDEX(gDP!BA$6:BA$271,MATCH(totalExpenditure!$A47,gDP!$B$6:$B$271)))</f>
        <v/>
      </c>
      <c r="AM47" s="77" t="str">
        <f>IF(INDEX([2]pivotTable!AM$3:AM$308,MATCH(totalExpenditure!$A47,[2]pivotTable!$A$3:$A$308,0))/100*INDEX(gDP!BB$6:BB$271,MATCH(totalExpenditure!$A47,gDP!$B$6:$B$271))=0,"",INDEX([2]pivotTable!AM$3:AM$308,MATCH(totalExpenditure!$A47,[2]pivotTable!$A$3:$A$308,0))/100*INDEX(gDP!BB$6:BB$271,MATCH(totalExpenditure!$A47,gDP!$B$6:$B$271)))</f>
        <v/>
      </c>
      <c r="AN47" s="77" t="str">
        <f>IF(INDEX([2]pivotTable!AN$3:AN$308,MATCH(totalExpenditure!$A47,[2]pivotTable!$A$3:$A$308,0))/100*INDEX(gDP!BC$6:BC$271,MATCH(totalExpenditure!$A47,gDP!$B$6:$B$271))=0,"",INDEX([2]pivotTable!AN$3:AN$308,MATCH(totalExpenditure!$A47,[2]pivotTable!$A$3:$A$308,0))/100*INDEX(gDP!BC$6:BC$271,MATCH(totalExpenditure!$A47,gDP!$B$6:$B$271)))</f>
        <v/>
      </c>
      <c r="AO47" s="77" t="str">
        <f>IF(INDEX([2]pivotTable!AO$3:AO$308,MATCH(totalExpenditure!$A47,[2]pivotTable!$A$3:$A$308,0))/100*INDEX(gDP!BD$6:BD$271,MATCH(totalExpenditure!$A47,gDP!$B$6:$B$271))=0,"",INDEX([2]pivotTable!AO$3:AO$308,MATCH(totalExpenditure!$A47,[2]pivotTable!$A$3:$A$308,0))/100*INDEX(gDP!BD$6:BD$271,MATCH(totalExpenditure!$A47,gDP!$B$6:$B$271)))</f>
        <v/>
      </c>
      <c r="AP47" s="77" t="str">
        <f>IF(INDEX([2]pivotTable!AP$3:AP$308,MATCH(totalExpenditure!$A47,[2]pivotTable!$A$3:$A$308,0))/100*INDEX(gDP!BE$6:BE$271,MATCH(totalExpenditure!$A47,gDP!$B$6:$B$271))=0,"",INDEX([2]pivotTable!AP$3:AP$308,MATCH(totalExpenditure!$A47,[2]pivotTable!$A$3:$A$308,0))/100*INDEX(gDP!BE$6:BE$271,MATCH(totalExpenditure!$A47,gDP!$B$6:$B$271)))</f>
        <v/>
      </c>
      <c r="AQ47" s="77" t="str">
        <f>IF(INDEX([2]pivotTable!AQ$3:AQ$308,MATCH(totalExpenditure!$A47,[2]pivotTable!$A$3:$A$308,0))/100*INDEX(gDP!BF$6:BF$271,MATCH(totalExpenditure!$A47,gDP!$B$6:$B$271))=0,"",INDEX([2]pivotTable!AQ$3:AQ$308,MATCH(totalExpenditure!$A47,[2]pivotTable!$A$3:$A$308,0))/100*INDEX(gDP!BF$6:BF$271,MATCH(totalExpenditure!$A47,gDP!$B$6:$B$271)))</f>
        <v/>
      </c>
      <c r="AR47" s="77" t="str">
        <f>IF(INDEX([2]pivotTable!AR$3:AR$308,MATCH(totalExpenditure!$A47,[2]pivotTable!$A$3:$A$308,0))/100*INDEX(gDP!BG$6:BG$271,MATCH(totalExpenditure!$A47,gDP!$B$6:$B$271))=0,"",INDEX([2]pivotTable!AR$3:AR$308,MATCH(totalExpenditure!$A47,[2]pivotTable!$A$3:$A$308,0))/100*INDEX(gDP!BG$6:BG$271,MATCH(totalExpenditure!$A47,gDP!$B$6:$B$271)))</f>
        <v/>
      </c>
      <c r="AS47" s="77" t="str">
        <f>IF(INDEX([2]pivotTable!AS$3:AS$308,MATCH(totalExpenditure!$A47,[2]pivotTable!$A$3:$A$308,0))/100*INDEX(gDP!BH$6:BH$271,MATCH(totalExpenditure!$A47,gDP!$B$6:$B$271))=0,"",INDEX([2]pivotTable!AS$3:AS$308,MATCH(totalExpenditure!$A47,[2]pivotTable!$A$3:$A$308,0))/100*INDEX(gDP!BH$6:BH$271,MATCH(totalExpenditure!$A47,gDP!$B$6:$B$271)))</f>
        <v/>
      </c>
      <c r="AT47" s="77" t="str">
        <f>IF(INDEX([2]pivotTable!AT$3:AT$308,MATCH(totalExpenditure!$A47,[2]pivotTable!$A$3:$A$308,0))/100*INDEX(gDP!BI$6:BI$271,MATCH(totalExpenditure!$A47,gDP!$B$6:$B$271))=0,"",INDEX([2]pivotTable!AT$3:AT$308,MATCH(totalExpenditure!$A47,[2]pivotTable!$A$3:$A$308,0))/100*INDEX(gDP!BI$6:BI$271,MATCH(totalExpenditure!$A47,gDP!$B$6:$B$271)))</f>
        <v/>
      </c>
      <c r="AU47" s="77" t="str">
        <f>IF(INDEX([2]pivotTable!AU$3:AU$308,MATCH(totalExpenditure!$A47,[2]pivotTable!$A$3:$A$308,0))/100*INDEX(gDP!BJ$6:BJ$271,MATCH(totalExpenditure!$A47,gDP!$B$6:$B$271))=0,"",INDEX([2]pivotTable!AU$3:AU$308,MATCH(totalExpenditure!$A47,[2]pivotTable!$A$3:$A$308,0))/100*INDEX(gDP!BJ$6:BJ$271,MATCH(totalExpenditure!$A47,gDP!$B$6:$B$271)))</f>
        <v/>
      </c>
      <c r="AV47" s="77" t="str">
        <f>IF(INDEX([2]pivotTable!AV$3:AV$308,MATCH(totalExpenditure!$A47,[2]pivotTable!$A$3:$A$308,0))/100*INDEX(gDP!BK$6:BK$271,MATCH(totalExpenditure!$A47,gDP!$B$6:$B$271))=0,"",INDEX([2]pivotTable!AV$3:AV$308,MATCH(totalExpenditure!$A47,[2]pivotTable!$A$3:$A$308,0))/100*INDEX(gDP!BK$6:BK$271,MATCH(totalExpenditure!$A47,gDP!$B$6:$B$271)))</f>
        <v/>
      </c>
      <c r="AW47" s="77" t="str">
        <f>IF(INDEX([2]pivotTable!AW$3:AW$308,MATCH(totalExpenditure!$A47,[2]pivotTable!$A$3:$A$308,0))/100*INDEX(gDP!BL$6:BL$271,MATCH(totalExpenditure!$A47,gDP!$B$6:$B$271))=0,"",INDEX([2]pivotTable!AW$3:AW$308,MATCH(totalExpenditure!$A47,[2]pivotTable!$A$3:$A$308,0))/100*INDEX(gDP!BL$6:BL$271,MATCH(totalExpenditure!$A47,gDP!$B$6:$B$271)))</f>
        <v/>
      </c>
      <c r="AX47" s="77" t="str">
        <f>IF(INDEX([2]pivotTable!AX$3:AX$308,MATCH(totalExpenditure!$A47,[2]pivotTable!$A$3:$A$308,0))/100*INDEX(gDP!BM$6:BM$271,MATCH(totalExpenditure!$A47,gDP!$B$6:$B$271))=0,"",INDEX([2]pivotTable!AX$3:AX$308,MATCH(totalExpenditure!$A47,[2]pivotTable!$A$3:$A$308,0))/100*INDEX(gDP!BM$6:BM$271,MATCH(totalExpenditure!$A47,gDP!$B$6:$B$271)))</f>
        <v/>
      </c>
      <c r="AY47" s="77" t="str">
        <f>IF(INDEX([2]pivotTable!AY$3:AY$308,MATCH(totalExpenditure!$A47,[2]pivotTable!$A$3:$A$308,0))/100*INDEX(gDP!BN$6:BN$271,MATCH(totalExpenditure!$A47,gDP!$B$6:$B$271))=0,"",INDEX([2]pivotTable!AY$3:AY$308,MATCH(totalExpenditure!$A47,[2]pivotTable!$A$3:$A$308,0))/100*INDEX(gDP!BN$6:BN$271,MATCH(totalExpenditure!$A47,gDP!$B$6:$B$271)))</f>
        <v/>
      </c>
      <c r="AZ47" s="77" t="str">
        <f>IF(INDEX([2]pivotTable!AZ$3:AZ$308,MATCH(totalExpenditure!$A47,[2]pivotTable!$A$3:$A$308,0))/100*INDEX(gDP!BO$6:BO$271,MATCH(totalExpenditure!$A47,gDP!$B$6:$B$271))=0,"",INDEX([2]pivotTable!AZ$3:AZ$308,MATCH(totalExpenditure!$A47,[2]pivotTable!$A$3:$A$308,0))/100*INDEX(gDP!BO$6:BO$271,MATCH(totalExpenditure!$A47,gDP!$B$6:$B$271)))</f>
        <v/>
      </c>
      <c r="BA47" s="77" t="str">
        <f>IF(INDEX([2]pivotTable!B$310:B$615,MATCH(totalExpenditure!$A47,[2]pivotTable!$A$310:$A$615,0))/100*INDEX(gDP!Q$6:Q$271,MATCH(totalExpenditure!$A47,gDP!$B$6:$B$271))=0,"",INDEX([2]pivotTable!B$310:B$615,MATCH(totalExpenditure!$A47,[2]pivotTable!$A$310:$A$615,0))/100*INDEX(gDP!Q$6:Q$271,MATCH(totalExpenditure!$A47,gDP!$B$6:$B$271)))</f>
        <v/>
      </c>
      <c r="BB47" s="77" t="str">
        <f>IF(INDEX([2]pivotTable!C$310:C$615,MATCH(totalExpenditure!$A47,[2]pivotTable!$A$310:$A$615,0))/100*INDEX(gDP!R$6:R$271,MATCH(totalExpenditure!$A47,gDP!$B$6:$B$271))=0,"",INDEX([2]pivotTable!C$310:C$615,MATCH(totalExpenditure!$A47,[2]pivotTable!$A$310:$A$615,0))/100*INDEX(gDP!R$6:R$271,MATCH(totalExpenditure!$A47,gDP!$B$6:$B$271)))</f>
        <v/>
      </c>
      <c r="BC47" s="77" t="str">
        <f>IF(INDEX([2]pivotTable!D$310:D$615,MATCH(totalExpenditure!$A47,[2]pivotTable!$A$310:$A$615,0))/100*INDEX(gDP!S$6:S$271,MATCH(totalExpenditure!$A47,gDP!$B$6:$B$271))=0,"",INDEX([2]pivotTable!D$310:D$615,MATCH(totalExpenditure!$A47,[2]pivotTable!$A$310:$A$615,0))/100*INDEX(gDP!S$6:S$271,MATCH(totalExpenditure!$A47,gDP!$B$6:$B$271)))</f>
        <v/>
      </c>
      <c r="BD47" s="77" t="str">
        <f>IF(INDEX([2]pivotTable!E$310:E$615,MATCH(totalExpenditure!$A47,[2]pivotTable!$A$310:$A$615,0))/100*INDEX(gDP!T$6:T$271,MATCH(totalExpenditure!$A47,gDP!$B$6:$B$271))=0,"",INDEX([2]pivotTable!E$310:E$615,MATCH(totalExpenditure!$A47,[2]pivotTable!$A$310:$A$615,0))/100*INDEX(gDP!T$6:T$271,MATCH(totalExpenditure!$A47,gDP!$B$6:$B$271)))</f>
        <v/>
      </c>
      <c r="BE47" s="77" t="str">
        <f>IF(INDEX([2]pivotTable!F$310:F$615,MATCH(totalExpenditure!$A47,[2]pivotTable!$A$310:$A$615,0))/100*INDEX(gDP!U$6:U$271,MATCH(totalExpenditure!$A47,gDP!$B$6:$B$271))=0,"",INDEX([2]pivotTable!F$310:F$615,MATCH(totalExpenditure!$A47,[2]pivotTable!$A$310:$A$615,0))/100*INDEX(gDP!U$6:U$271,MATCH(totalExpenditure!$A47,gDP!$B$6:$B$271)))</f>
        <v/>
      </c>
      <c r="BF47" s="77" t="str">
        <f>IF(INDEX([2]pivotTable!G$310:G$615,MATCH(totalExpenditure!$A47,[2]pivotTable!$A$310:$A$615,0))/100*INDEX(gDP!V$6:V$271,MATCH(totalExpenditure!$A47,gDP!$B$6:$B$271))=0,"",INDEX([2]pivotTable!G$310:G$615,MATCH(totalExpenditure!$A47,[2]pivotTable!$A$310:$A$615,0))/100*INDEX(gDP!V$6:V$271,MATCH(totalExpenditure!$A47,gDP!$B$6:$B$271)))</f>
        <v/>
      </c>
      <c r="BG47" s="77" t="str">
        <f>IF(INDEX([2]pivotTable!H$310:H$615,MATCH(totalExpenditure!$A47,[2]pivotTable!$A$310:$A$615,0))/100*INDEX(gDP!W$6:W$271,MATCH(totalExpenditure!$A47,gDP!$B$6:$B$271))=0,"",INDEX([2]pivotTable!H$310:H$615,MATCH(totalExpenditure!$A47,[2]pivotTable!$A$310:$A$615,0))/100*INDEX(gDP!W$6:W$271,MATCH(totalExpenditure!$A47,gDP!$B$6:$B$271)))</f>
        <v/>
      </c>
      <c r="BH47" s="77" t="str">
        <f>IF(INDEX([2]pivotTable!I$310:I$615,MATCH(totalExpenditure!$A47,[2]pivotTable!$A$310:$A$615,0))/100*INDEX(gDP!X$6:X$271,MATCH(totalExpenditure!$A47,gDP!$B$6:$B$271))=0,"",INDEX([2]pivotTable!I$310:I$615,MATCH(totalExpenditure!$A47,[2]pivotTable!$A$310:$A$615,0))/100*INDEX(gDP!X$6:X$271,MATCH(totalExpenditure!$A47,gDP!$B$6:$B$271)))</f>
        <v/>
      </c>
      <c r="BI47" s="77" t="str">
        <f>IF(INDEX([2]pivotTable!J$310:J$615,MATCH(totalExpenditure!$A47,[2]pivotTable!$A$310:$A$615,0))/100*INDEX(gDP!Y$6:Y$271,MATCH(totalExpenditure!$A47,gDP!$B$6:$B$271))=0,"",INDEX([2]pivotTable!J$310:J$615,MATCH(totalExpenditure!$A47,[2]pivotTable!$A$310:$A$615,0))/100*INDEX(gDP!Y$6:Y$271,MATCH(totalExpenditure!$A47,gDP!$B$6:$B$271)))</f>
        <v/>
      </c>
      <c r="BJ47" s="77" t="str">
        <f>IF(INDEX([2]pivotTable!K$310:K$615,MATCH(totalExpenditure!$A47,[2]pivotTable!$A$310:$A$615,0))/100*INDEX(gDP!Z$6:Z$271,MATCH(totalExpenditure!$A47,gDP!$B$6:$B$271))=0,"",INDEX([2]pivotTable!K$310:K$615,MATCH(totalExpenditure!$A47,[2]pivotTable!$A$310:$A$615,0))/100*INDEX(gDP!Z$6:Z$271,MATCH(totalExpenditure!$A47,gDP!$B$6:$B$271)))</f>
        <v/>
      </c>
      <c r="BK47" s="77" t="str">
        <f>IF(INDEX([2]pivotTable!L$310:L$615,MATCH(totalExpenditure!$A47,[2]pivotTable!$A$310:$A$615,0))/100*INDEX(gDP!AA$6:AA$271,MATCH(totalExpenditure!$A47,gDP!$B$6:$B$271))=0,"",INDEX([2]pivotTable!L$310:L$615,MATCH(totalExpenditure!$A47,[2]pivotTable!$A$310:$A$615,0))/100*INDEX(gDP!AA$6:AA$271,MATCH(totalExpenditure!$A47,gDP!$B$6:$B$271)))</f>
        <v/>
      </c>
      <c r="BL47" s="77" t="str">
        <f>IF(INDEX([2]pivotTable!M$310:M$615,MATCH(totalExpenditure!$A47,[2]pivotTable!$A$310:$A$615,0))/100*INDEX(gDP!AB$6:AB$271,MATCH(totalExpenditure!$A47,gDP!$B$6:$B$271))=0,"",INDEX([2]pivotTable!M$310:M$615,MATCH(totalExpenditure!$A47,[2]pivotTable!$A$310:$A$615,0))/100*INDEX(gDP!AB$6:AB$271,MATCH(totalExpenditure!$A47,gDP!$B$6:$B$271)))</f>
        <v/>
      </c>
      <c r="BM47" s="77" t="str">
        <f>IF(INDEX([2]pivotTable!N$310:N$615,MATCH(totalExpenditure!$A47,[2]pivotTable!$A$310:$A$615,0))/100*INDEX(gDP!AC$6:AC$271,MATCH(totalExpenditure!$A47,gDP!$B$6:$B$271))=0,"",INDEX([2]pivotTable!N$310:N$615,MATCH(totalExpenditure!$A47,[2]pivotTable!$A$310:$A$615,0))/100*INDEX(gDP!AC$6:AC$271,MATCH(totalExpenditure!$A47,gDP!$B$6:$B$271)))</f>
        <v/>
      </c>
      <c r="BN47" s="77" t="str">
        <f>IF(INDEX([2]pivotTable!O$310:O$615,MATCH(totalExpenditure!$A47,[2]pivotTable!$A$310:$A$615,0))/100*INDEX(gDP!AD$6:AD$271,MATCH(totalExpenditure!$A47,gDP!$B$6:$B$271))=0,"",INDEX([2]pivotTable!O$310:O$615,MATCH(totalExpenditure!$A47,[2]pivotTable!$A$310:$A$615,0))/100*INDEX(gDP!AD$6:AD$271,MATCH(totalExpenditure!$A47,gDP!$B$6:$B$271)))</f>
        <v/>
      </c>
      <c r="BO47" s="77" t="str">
        <f>IF(INDEX([2]pivotTable!P$310:P$615,MATCH(totalExpenditure!$A47,[2]pivotTable!$A$310:$A$615,0))/100*INDEX(gDP!AE$6:AE$271,MATCH(totalExpenditure!$A47,gDP!$B$6:$B$271))=0,"",INDEX([2]pivotTable!P$310:P$615,MATCH(totalExpenditure!$A47,[2]pivotTable!$A$310:$A$615,0))/100*INDEX(gDP!AE$6:AE$271,MATCH(totalExpenditure!$A47,gDP!$B$6:$B$271)))</f>
        <v/>
      </c>
      <c r="BP47" s="77" t="str">
        <f>IF(INDEX([2]pivotTable!Q$310:Q$615,MATCH(totalExpenditure!$A47,[2]pivotTable!$A$310:$A$615,0))/100*INDEX(gDP!AF$6:AF$271,MATCH(totalExpenditure!$A47,gDP!$B$6:$B$271))=0,"",INDEX([2]pivotTable!Q$310:Q$615,MATCH(totalExpenditure!$A47,[2]pivotTable!$A$310:$A$615,0))/100*INDEX(gDP!AF$6:AF$271,MATCH(totalExpenditure!$A47,gDP!$B$6:$B$271)))</f>
        <v/>
      </c>
      <c r="BQ47" s="77" t="str">
        <f>IF(INDEX([2]pivotTable!R$310:R$615,MATCH(totalExpenditure!$A47,[2]pivotTable!$A$310:$A$615,0))/100*INDEX(gDP!AG$6:AG$271,MATCH(totalExpenditure!$A47,gDP!$B$6:$B$271))=0,"",INDEX([2]pivotTable!R$310:R$615,MATCH(totalExpenditure!$A47,[2]pivotTable!$A$310:$A$615,0))/100*INDEX(gDP!AG$6:AG$271,MATCH(totalExpenditure!$A47,gDP!$B$6:$B$271)))</f>
        <v/>
      </c>
      <c r="BR47" s="77" t="str">
        <f>IF(INDEX([2]pivotTable!S$310:S$615,MATCH(totalExpenditure!$A47,[2]pivotTable!$A$310:$A$615,0))/100*INDEX(gDP!AH$6:AH$271,MATCH(totalExpenditure!$A47,gDP!$B$6:$B$271))=0,"",INDEX([2]pivotTable!S$310:S$615,MATCH(totalExpenditure!$A47,[2]pivotTable!$A$310:$A$615,0))/100*INDEX(gDP!AH$6:AH$271,MATCH(totalExpenditure!$A47,gDP!$B$6:$B$271)))</f>
        <v/>
      </c>
      <c r="BS47" s="77" t="str">
        <f>IF(INDEX([2]pivotTable!T$310:T$615,MATCH(totalExpenditure!$A47,[2]pivotTable!$A$310:$A$615,0))/100*INDEX(gDP!AI$6:AI$271,MATCH(totalExpenditure!$A47,gDP!$B$6:$B$271))=0,"",INDEX([2]pivotTable!T$310:T$615,MATCH(totalExpenditure!$A47,[2]pivotTable!$A$310:$A$615,0))/100*INDEX(gDP!AI$6:AI$271,MATCH(totalExpenditure!$A47,gDP!$B$6:$B$271)))</f>
        <v/>
      </c>
      <c r="BT47" s="77" t="str">
        <f>IF(INDEX([2]pivotTable!U$310:U$615,MATCH(totalExpenditure!$A47,[2]pivotTable!$A$310:$A$615,0))/100*INDEX(gDP!AJ$6:AJ$271,MATCH(totalExpenditure!$A47,gDP!$B$6:$B$271))=0,"",INDEX([2]pivotTable!U$310:U$615,MATCH(totalExpenditure!$A47,[2]pivotTable!$A$310:$A$615,0))/100*INDEX(gDP!AJ$6:AJ$271,MATCH(totalExpenditure!$A47,gDP!$B$6:$B$271)))</f>
        <v/>
      </c>
      <c r="BU47" s="77" t="str">
        <f>IF(INDEX([2]pivotTable!V$310:V$615,MATCH(totalExpenditure!$A47,[2]pivotTable!$A$310:$A$615,0))/100*INDEX(gDP!AK$6:AK$271,MATCH(totalExpenditure!$A47,gDP!$B$6:$B$271))=0,"",INDEX([2]pivotTable!V$310:V$615,MATCH(totalExpenditure!$A47,[2]pivotTable!$A$310:$A$615,0))/100*INDEX(gDP!AK$6:AK$271,MATCH(totalExpenditure!$A47,gDP!$B$6:$B$271)))</f>
        <v/>
      </c>
      <c r="BV47" s="77" t="str">
        <f>IF(INDEX([2]pivotTable!W$310:W$615,MATCH(totalExpenditure!$A47,[2]pivotTable!$A$310:$A$615,0))/100*INDEX(gDP!AL$6:AL$271,MATCH(totalExpenditure!$A47,gDP!$B$6:$B$271))=0,"",INDEX([2]pivotTable!W$310:W$615,MATCH(totalExpenditure!$A47,[2]pivotTable!$A$310:$A$615,0))/100*INDEX(gDP!AL$6:AL$271,MATCH(totalExpenditure!$A47,gDP!$B$6:$B$271)))</f>
        <v/>
      </c>
      <c r="BW47" s="77" t="str">
        <f>IF(INDEX([2]pivotTable!X$310:X$615,MATCH(totalExpenditure!$A47,[2]pivotTable!$A$310:$A$615,0))/100*INDEX(gDP!AM$6:AM$271,MATCH(totalExpenditure!$A47,gDP!$B$6:$B$271))=0,"",INDEX([2]pivotTable!X$310:X$615,MATCH(totalExpenditure!$A47,[2]pivotTable!$A$310:$A$615,0))/100*INDEX(gDP!AM$6:AM$271,MATCH(totalExpenditure!$A47,gDP!$B$6:$B$271)))</f>
        <v/>
      </c>
      <c r="BX47" s="77" t="str">
        <f>IF(INDEX([2]pivotTable!Y$310:Y$615,MATCH(totalExpenditure!$A47,[2]pivotTable!$A$310:$A$615,0))/100*INDEX(gDP!AN$6:AN$271,MATCH(totalExpenditure!$A47,gDP!$B$6:$B$271))=0,"",INDEX([2]pivotTable!Y$310:Y$615,MATCH(totalExpenditure!$A47,[2]pivotTable!$A$310:$A$615,0))/100*INDEX(gDP!AN$6:AN$271,MATCH(totalExpenditure!$A47,gDP!$B$6:$B$271)))</f>
        <v/>
      </c>
      <c r="BY47" s="77" t="str">
        <f>IF(INDEX([2]pivotTable!Z$310:Z$615,MATCH(totalExpenditure!$A47,[2]pivotTable!$A$310:$A$615,0))/100*INDEX(gDP!AO$6:AO$271,MATCH(totalExpenditure!$A47,gDP!$B$6:$B$271))=0,"",INDEX([2]pivotTable!Z$310:Z$615,MATCH(totalExpenditure!$A47,[2]pivotTable!$A$310:$A$615,0))/100*INDEX(gDP!AO$6:AO$271,MATCH(totalExpenditure!$A47,gDP!$B$6:$B$271)))</f>
        <v/>
      </c>
      <c r="BZ47" s="77" t="str">
        <f>IF(INDEX([2]pivotTable!AA$310:AA$615,MATCH(totalExpenditure!$A47,[2]pivotTable!$A$310:$A$615,0))/100*INDEX(gDP!AP$6:AP$271,MATCH(totalExpenditure!$A47,gDP!$B$6:$B$271))=0,"",INDEX([2]pivotTable!AA$310:AA$615,MATCH(totalExpenditure!$A47,[2]pivotTable!$A$310:$A$615,0))/100*INDEX(gDP!AP$6:AP$271,MATCH(totalExpenditure!$A47,gDP!$B$6:$B$271)))</f>
        <v/>
      </c>
      <c r="CA47" s="77">
        <f>IF(INDEX([2]pivotTable!AB$310:AB$615,MATCH(totalExpenditure!$A47,[2]pivotTable!$A$310:$A$615,0))/100*INDEX(gDP!AQ$6:AQ$271,MATCH(totalExpenditure!$A47,gDP!$B$6:$B$271))=0,"",INDEX([2]pivotTable!AB$310:AB$615,MATCH(totalExpenditure!$A47,[2]pivotTable!$A$310:$A$615,0))/100*INDEX(gDP!AQ$6:AQ$271,MATCH(totalExpenditure!$A47,gDP!$B$6:$B$271)))</f>
        <v>47452208.959723681</v>
      </c>
      <c r="CB47" s="77">
        <f>IF(INDEX([2]pivotTable!AC$310:AC$615,MATCH(totalExpenditure!$A47,[2]pivotTable!$A$310:$A$615,0))/100*INDEX(gDP!AR$6:AR$271,MATCH(totalExpenditure!$A47,gDP!$B$6:$B$271))=0,"",INDEX([2]pivotTable!AC$310:AC$615,MATCH(totalExpenditure!$A47,[2]pivotTable!$A$310:$A$615,0))/100*INDEX(gDP!AR$6:AR$271,MATCH(totalExpenditure!$A47,gDP!$B$6:$B$271)))</f>
        <v>55515967.002690241</v>
      </c>
      <c r="CC47" s="77" t="str">
        <f>IF(INDEX([2]pivotTable!AD$310:AD$615,MATCH(totalExpenditure!$A47,[2]pivotTable!$A$310:$A$615,0))/100*INDEX(gDP!AS$6:AS$271,MATCH(totalExpenditure!$A47,gDP!$B$6:$B$271))=0,"",INDEX([2]pivotTable!AD$310:AD$615,MATCH(totalExpenditure!$A47,[2]pivotTable!$A$310:$A$615,0))/100*INDEX(gDP!AS$6:AS$271,MATCH(totalExpenditure!$A47,gDP!$B$6:$B$271)))</f>
        <v/>
      </c>
      <c r="CD47" s="77" t="str">
        <f>IF(INDEX([2]pivotTable!AE$310:AE$615,MATCH(totalExpenditure!$A47,[2]pivotTable!$A$310:$A$615,0))/100*INDEX(gDP!AT$6:AT$271,MATCH(totalExpenditure!$A47,gDP!$B$6:$B$271))=0,"",INDEX([2]pivotTable!AE$310:AE$615,MATCH(totalExpenditure!$A47,[2]pivotTable!$A$310:$A$615,0))/100*INDEX(gDP!AT$6:AT$271,MATCH(totalExpenditure!$A47,gDP!$B$6:$B$271)))</f>
        <v/>
      </c>
      <c r="CE47" s="77" t="str">
        <f>IF(INDEX([2]pivotTable!AF$310:AF$615,MATCH(totalExpenditure!$A47,[2]pivotTable!$A$310:$A$615,0))/100*INDEX(gDP!AU$6:AU$271,MATCH(totalExpenditure!$A47,gDP!$B$6:$B$271))=0,"",INDEX([2]pivotTable!AF$310:AF$615,MATCH(totalExpenditure!$A47,[2]pivotTable!$A$310:$A$615,0))/100*INDEX(gDP!AU$6:AU$271,MATCH(totalExpenditure!$A47,gDP!$B$6:$B$271)))</f>
        <v/>
      </c>
      <c r="CF47" s="77" t="str">
        <f>IF(INDEX([2]pivotTable!AG$310:AG$615,MATCH(totalExpenditure!$A47,[2]pivotTable!$A$310:$A$615,0))/100*INDEX(gDP!AV$6:AV$271,MATCH(totalExpenditure!$A47,gDP!$B$6:$B$271))=0,"",INDEX([2]pivotTable!AG$310:AG$615,MATCH(totalExpenditure!$A47,[2]pivotTable!$A$310:$A$615,0))/100*INDEX(gDP!AV$6:AV$271,MATCH(totalExpenditure!$A47,gDP!$B$6:$B$271)))</f>
        <v/>
      </c>
      <c r="CG47" s="77" t="str">
        <f>IF(INDEX([2]pivotTable!AH$310:AH$615,MATCH(totalExpenditure!$A47,[2]pivotTable!$A$310:$A$615,0))/100*INDEX(gDP!AW$6:AW$271,MATCH(totalExpenditure!$A47,gDP!$B$6:$B$271))=0,"",INDEX([2]pivotTable!AH$310:AH$615,MATCH(totalExpenditure!$A47,[2]pivotTable!$A$310:$A$615,0))/100*INDEX(gDP!AW$6:AW$271,MATCH(totalExpenditure!$A47,gDP!$B$6:$B$271)))</f>
        <v/>
      </c>
      <c r="CH47" s="77" t="str">
        <f>IF(INDEX([2]pivotTable!AI$310:AI$615,MATCH(totalExpenditure!$A47,[2]pivotTable!$A$310:$A$615,0))/100*INDEX(gDP!AX$6:AX$271,MATCH(totalExpenditure!$A47,gDP!$B$6:$B$271))=0,"",INDEX([2]pivotTable!AI$310:AI$615,MATCH(totalExpenditure!$A47,[2]pivotTable!$A$310:$A$615,0))/100*INDEX(gDP!AX$6:AX$271,MATCH(totalExpenditure!$A47,gDP!$B$6:$B$271)))</f>
        <v/>
      </c>
      <c r="CI47" s="77" t="str">
        <f>IF(INDEX([2]pivotTable!AJ$310:AJ$615,MATCH(totalExpenditure!$A47,[2]pivotTable!$A$310:$A$615,0))/100*INDEX(gDP!AY$6:AY$271,MATCH(totalExpenditure!$A47,gDP!$B$6:$B$271))=0,"",INDEX([2]pivotTable!AJ$310:AJ$615,MATCH(totalExpenditure!$A47,[2]pivotTable!$A$310:$A$615,0))/100*INDEX(gDP!AY$6:AY$271,MATCH(totalExpenditure!$A47,gDP!$B$6:$B$271)))</f>
        <v/>
      </c>
      <c r="CJ47" s="77" t="str">
        <f>IF(INDEX([2]pivotTable!AK$310:AK$615,MATCH(totalExpenditure!$A47,[2]pivotTable!$A$310:$A$615,0))/100*INDEX(gDP!AZ$6:AZ$271,MATCH(totalExpenditure!$A47,gDP!$B$6:$B$271))=0,"",INDEX([2]pivotTable!AK$310:AK$615,MATCH(totalExpenditure!$A47,[2]pivotTable!$A$310:$A$615,0))/100*INDEX(gDP!AZ$6:AZ$271,MATCH(totalExpenditure!$A47,gDP!$B$6:$B$271)))</f>
        <v/>
      </c>
      <c r="CK47" s="77" t="str">
        <f>IF(INDEX([2]pivotTable!AL$310:AL$615,MATCH(totalExpenditure!$A47,[2]pivotTable!$A$310:$A$615,0))/100*INDEX(gDP!BA$6:BA$271,MATCH(totalExpenditure!$A47,gDP!$B$6:$B$271))=0,"",INDEX([2]pivotTable!AL$310:AL$615,MATCH(totalExpenditure!$A47,[2]pivotTable!$A$310:$A$615,0))/100*INDEX(gDP!BA$6:BA$271,MATCH(totalExpenditure!$A47,gDP!$B$6:$B$271)))</f>
        <v/>
      </c>
      <c r="CL47" s="77" t="str">
        <f>IF(INDEX([2]pivotTable!AM$310:AM$615,MATCH(totalExpenditure!$A47,[2]pivotTable!$A$310:$A$615,0))/100*INDEX(gDP!BB$6:BB$271,MATCH(totalExpenditure!$A47,gDP!$B$6:$B$271))=0,"",INDEX([2]pivotTable!AM$310:AM$615,MATCH(totalExpenditure!$A47,[2]pivotTable!$A$310:$A$615,0))/100*INDEX(gDP!BB$6:BB$271,MATCH(totalExpenditure!$A47,gDP!$B$6:$B$271)))</f>
        <v/>
      </c>
      <c r="CM47" s="77" t="str">
        <f>IF(INDEX([2]pivotTable!AN$310:AN$615,MATCH(totalExpenditure!$A47,[2]pivotTable!$A$310:$A$615,0))/100*INDEX(gDP!BC$6:BC$271,MATCH(totalExpenditure!$A47,gDP!$B$6:$B$271))=0,"",INDEX([2]pivotTable!AN$310:AN$615,MATCH(totalExpenditure!$A47,[2]pivotTable!$A$310:$A$615,0))/100*INDEX(gDP!BC$6:BC$271,MATCH(totalExpenditure!$A47,gDP!$B$6:$B$271)))</f>
        <v/>
      </c>
      <c r="CN47" s="77" t="str">
        <f>IF(INDEX([2]pivotTable!AO$310:AO$615,MATCH(totalExpenditure!$A47,[2]pivotTable!$A$310:$A$615,0))/100*INDEX(gDP!BD$6:BD$271,MATCH(totalExpenditure!$A47,gDP!$B$6:$B$271))=0,"",INDEX([2]pivotTable!AO$310:AO$615,MATCH(totalExpenditure!$A47,[2]pivotTable!$A$310:$A$615,0))/100*INDEX(gDP!BD$6:BD$271,MATCH(totalExpenditure!$A47,gDP!$B$6:$B$271)))</f>
        <v/>
      </c>
      <c r="CO47" s="77" t="str">
        <f>IF(INDEX([2]pivotTable!AP$310:AP$615,MATCH(totalExpenditure!$A47,[2]pivotTable!$A$310:$A$615,0))/100*INDEX(gDP!BE$6:BE$271,MATCH(totalExpenditure!$A47,gDP!$B$6:$B$271))=0,"",INDEX([2]pivotTable!AP$310:AP$615,MATCH(totalExpenditure!$A47,[2]pivotTable!$A$310:$A$615,0))/100*INDEX(gDP!BE$6:BE$271,MATCH(totalExpenditure!$A47,gDP!$B$6:$B$271)))</f>
        <v/>
      </c>
      <c r="CP47" s="77" t="str">
        <f>IF(INDEX([2]pivotTable!AQ$310:AQ$615,MATCH(totalExpenditure!$A47,[2]pivotTable!$A$310:$A$615,0))/100*INDEX(gDP!BF$6:BF$271,MATCH(totalExpenditure!$A47,gDP!$B$6:$B$271))=0,"",INDEX([2]pivotTable!AQ$310:AQ$615,MATCH(totalExpenditure!$A47,[2]pivotTable!$A$310:$A$615,0))/100*INDEX(gDP!BF$6:BF$271,MATCH(totalExpenditure!$A47,gDP!$B$6:$B$271)))</f>
        <v/>
      </c>
      <c r="CQ47" s="77" t="str">
        <f>IF(INDEX([2]pivotTable!AR$310:AR$615,MATCH(totalExpenditure!$A47,[2]pivotTable!$A$310:$A$615,0))/100*INDEX(gDP!BG$6:BG$271,MATCH(totalExpenditure!$A47,gDP!$B$6:$B$271))=0,"",INDEX([2]pivotTable!AR$310:AR$615,MATCH(totalExpenditure!$A47,[2]pivotTable!$A$310:$A$615,0))/100*INDEX(gDP!BG$6:BG$271,MATCH(totalExpenditure!$A47,gDP!$B$6:$B$271)))</f>
        <v/>
      </c>
      <c r="CR47" s="77" t="str">
        <f>IF(INDEX([2]pivotTable!AS$310:AS$615,MATCH(totalExpenditure!$A47,[2]pivotTable!$A$310:$A$615,0))/100*INDEX(gDP!BH$6:BH$271,MATCH(totalExpenditure!$A47,gDP!$B$6:$B$271))=0,"",INDEX([2]pivotTable!AS$310:AS$615,MATCH(totalExpenditure!$A47,[2]pivotTable!$A$310:$A$615,0))/100*INDEX(gDP!BH$6:BH$271,MATCH(totalExpenditure!$A47,gDP!$B$6:$B$271)))</f>
        <v/>
      </c>
      <c r="CS47" s="77" t="str">
        <f>IF(INDEX([2]pivotTable!AT$310:AT$615,MATCH(totalExpenditure!$A47,[2]pivotTable!$A$310:$A$615,0))/100*INDEX(gDP!BI$6:BI$271,MATCH(totalExpenditure!$A47,gDP!$B$6:$B$271))=0,"",INDEX([2]pivotTable!AT$310:AT$615,MATCH(totalExpenditure!$A47,[2]pivotTable!$A$310:$A$615,0))/100*INDEX(gDP!BI$6:BI$271,MATCH(totalExpenditure!$A47,gDP!$B$6:$B$271)))</f>
        <v/>
      </c>
      <c r="CT47" s="77" t="str">
        <f>IF(INDEX([2]pivotTable!AU$310:AU$615,MATCH(totalExpenditure!$A47,[2]pivotTable!$A$310:$A$615,0))/100*INDEX(gDP!BJ$6:BJ$271,MATCH(totalExpenditure!$A47,gDP!$B$6:$B$271))=0,"",INDEX([2]pivotTable!AU$310:AU$615,MATCH(totalExpenditure!$A47,[2]pivotTable!$A$310:$A$615,0))/100*INDEX(gDP!BJ$6:BJ$271,MATCH(totalExpenditure!$A47,gDP!$B$6:$B$271)))</f>
        <v/>
      </c>
      <c r="CU47" s="77" t="str">
        <f>IF(INDEX([2]pivotTable!AV$310:AV$615,MATCH(totalExpenditure!$A47,[2]pivotTable!$A$310:$A$615,0))/100*INDEX(gDP!BK$6:BK$271,MATCH(totalExpenditure!$A47,gDP!$B$6:$B$271))=0,"",INDEX([2]pivotTable!AV$310:AV$615,MATCH(totalExpenditure!$A47,[2]pivotTable!$A$310:$A$615,0))/100*INDEX(gDP!BK$6:BK$271,MATCH(totalExpenditure!$A47,gDP!$B$6:$B$271)))</f>
        <v/>
      </c>
      <c r="CV47" s="77" t="str">
        <f>IF(INDEX([2]pivotTable!AW$310:AW$615,MATCH(totalExpenditure!$A47,[2]pivotTable!$A$310:$A$615,0))/100*INDEX(gDP!BL$6:BL$271,MATCH(totalExpenditure!$A47,gDP!$B$6:$B$271))=0,"",INDEX([2]pivotTable!AW$310:AW$615,MATCH(totalExpenditure!$A47,[2]pivotTable!$A$310:$A$615,0))/100*INDEX(gDP!BL$6:BL$271,MATCH(totalExpenditure!$A47,gDP!$B$6:$B$271)))</f>
        <v/>
      </c>
      <c r="CW47" s="77" t="str">
        <f>IF(INDEX([2]pivotTable!AX$310:AX$615,MATCH(totalExpenditure!$A47,[2]pivotTable!$A$310:$A$615,0))/100*INDEX(gDP!BM$6:BM$271,MATCH(totalExpenditure!$A47,gDP!$B$6:$B$271))=0,"",INDEX([2]pivotTable!AX$310:AX$615,MATCH(totalExpenditure!$A47,[2]pivotTable!$A$310:$A$615,0))/100*INDEX(gDP!BM$6:BM$271,MATCH(totalExpenditure!$A47,gDP!$B$6:$B$271)))</f>
        <v/>
      </c>
      <c r="CX47" s="77" t="str">
        <f>IF(INDEX([2]pivotTable!AY$310:AY$615,MATCH(totalExpenditure!$A47,[2]pivotTable!$A$310:$A$615,0))/100*INDEX(gDP!BN$6:BN$271,MATCH(totalExpenditure!$A47,gDP!$B$6:$B$271))=0,"",INDEX([2]pivotTable!AY$310:AY$615,MATCH(totalExpenditure!$A47,[2]pivotTable!$A$310:$A$615,0))/100*INDEX(gDP!BN$6:BN$271,MATCH(totalExpenditure!$A47,gDP!$B$6:$B$271)))</f>
        <v/>
      </c>
      <c r="CY47" s="77" t="str">
        <f>IF(INDEX([2]pivotTable!AZ$310:AZ$615,MATCH(totalExpenditure!$A47,[2]pivotTable!$A$310:$A$615,0))/100*INDEX(gDP!BO$6:BO$271,MATCH(totalExpenditure!$A47,gDP!$B$6:$B$271))=0,"",INDEX([2]pivotTable!AZ$310:AZ$615,MATCH(totalExpenditure!$A47,[2]pivotTable!$A$310:$A$615,0))/100*INDEX(gDP!BO$6:BO$271,MATCH(totalExpenditure!$A47,gDP!$B$6:$B$271)))</f>
        <v/>
      </c>
      <c r="CZ47" s="77" t="str">
        <f>IF(B47="","",IF(BA47="","",B47-B47+INDEX(gDP!Q$6:Q$271,MATCH(totalExpenditure!$A47,gDP!$B$6:$B$271))))</f>
        <v/>
      </c>
      <c r="DA47" s="77" t="str">
        <f>IF(C47="","",IF(BB47="","",C47-C47+INDEX(gDP!R$6:R$271,MATCH(totalExpenditure!$A47,gDP!$B$6:$B$271))))</f>
        <v/>
      </c>
      <c r="DB47" s="77" t="str">
        <f>IF(D47="","",IF(BC47="","",D47-D47+INDEX(gDP!S$6:S$271,MATCH(totalExpenditure!$A47,gDP!$B$6:$B$271))))</f>
        <v/>
      </c>
      <c r="DC47" s="77" t="str">
        <f>IF(E47="","",IF(BD47="","",E47-E47+INDEX(gDP!T$6:T$271,MATCH(totalExpenditure!$A47,gDP!$B$6:$B$271))))</f>
        <v/>
      </c>
      <c r="DD47" s="77" t="str">
        <f>IF(F47="","",IF(BE47="","",F47-F47+INDEX(gDP!U$6:U$271,MATCH(totalExpenditure!$A47,gDP!$B$6:$B$271))))</f>
        <v/>
      </c>
      <c r="DE47" s="77" t="str">
        <f>IF(G47="","",IF(BF47="","",G47-G47+INDEX(gDP!V$6:V$271,MATCH(totalExpenditure!$A47,gDP!$B$6:$B$271))))</f>
        <v/>
      </c>
      <c r="DF47" s="77" t="str">
        <f>IF(H47="","",IF(BG47="","",H47-H47+INDEX(gDP!W$6:W$271,MATCH(totalExpenditure!$A47,gDP!$B$6:$B$271))))</f>
        <v/>
      </c>
      <c r="DG47" s="77" t="str">
        <f>IF(I47="","",IF(BH47="","",I47-I47+INDEX(gDP!X$6:X$271,MATCH(totalExpenditure!$A47,gDP!$B$6:$B$271))))</f>
        <v/>
      </c>
      <c r="DH47" s="77" t="str">
        <f>IF(J47="","",IF(BI47="","",J47-J47+INDEX(gDP!Y$6:Y$271,MATCH(totalExpenditure!$A47,gDP!$B$6:$B$271))))</f>
        <v/>
      </c>
      <c r="DI47" s="77" t="str">
        <f>IF(K47="","",IF(BJ47="","",K47-K47+INDEX(gDP!Z$6:Z$271,MATCH(totalExpenditure!$A47,gDP!$B$6:$B$271))))</f>
        <v/>
      </c>
      <c r="DJ47" s="77" t="str">
        <f>IF(L47="","",IF(BK47="","",L47-L47+INDEX(gDP!AA$6:AA$271,MATCH(totalExpenditure!$A47,gDP!$B$6:$B$271))))</f>
        <v/>
      </c>
      <c r="DK47" s="77" t="str">
        <f>IF(M47="","",IF(BL47="","",M47-M47+INDEX(gDP!AB$6:AB$271,MATCH(totalExpenditure!$A47,gDP!$B$6:$B$271))))</f>
        <v/>
      </c>
      <c r="DL47" s="77" t="str">
        <f>IF(N47="","",IF(BM47="","",N47-N47+INDEX(gDP!AC$6:AC$271,MATCH(totalExpenditure!$A47,gDP!$B$6:$B$271))))</f>
        <v/>
      </c>
      <c r="DM47" s="77" t="str">
        <f>IF(O47="","",IF(BN47="","",O47-O47+INDEX(gDP!AD$6:AD$271,MATCH(totalExpenditure!$A47,gDP!$B$6:$B$271))))</f>
        <v/>
      </c>
      <c r="DN47" s="77" t="str">
        <f>IF(P47="","",IF(BO47="","",P47-P47+INDEX(gDP!AE$6:AE$271,MATCH(totalExpenditure!$A47,gDP!$B$6:$B$271))))</f>
        <v/>
      </c>
      <c r="DO47" s="77" t="str">
        <f>IF(Q47="","",IF(BP47="","",Q47-Q47+INDEX(gDP!AF$6:AF$271,MATCH(totalExpenditure!$A47,gDP!$B$6:$B$271))))</f>
        <v/>
      </c>
      <c r="DP47" s="77" t="str">
        <f>IF(R47="","",IF(BQ47="","",R47-R47+INDEX(gDP!AG$6:AG$271,MATCH(totalExpenditure!$A47,gDP!$B$6:$B$271))))</f>
        <v/>
      </c>
      <c r="DQ47" s="77" t="str">
        <f>IF(S47="","",IF(BR47="","",S47-S47+INDEX(gDP!AH$6:AH$271,MATCH(totalExpenditure!$A47,gDP!$B$6:$B$271))))</f>
        <v/>
      </c>
      <c r="DR47" s="77" t="str">
        <f>IF(T47="","",IF(BS47="","",T47-T47+INDEX(gDP!AI$6:AI$271,MATCH(totalExpenditure!$A47,gDP!$B$6:$B$271))))</f>
        <v/>
      </c>
      <c r="DS47" s="77" t="str">
        <f>IF(U47="","",IF(BT47="","",U47-U47+INDEX(gDP!AJ$6:AJ$271,MATCH(totalExpenditure!$A47,gDP!$B$6:$B$271))))</f>
        <v/>
      </c>
      <c r="DT47" s="77" t="str">
        <f>IF(V47="","",IF(BU47="","",V47-V47+INDEX(gDP!AK$6:AK$271,MATCH(totalExpenditure!$A47,gDP!$B$6:$B$271))))</f>
        <v/>
      </c>
      <c r="DU47" s="77" t="str">
        <f>IF(W47="","",IF(BV47="","",W47-W47+INDEX(gDP!AL$6:AL$271,MATCH(totalExpenditure!$A47,gDP!$B$6:$B$271))))</f>
        <v/>
      </c>
      <c r="DV47" s="77" t="str">
        <f>IF(X47="","",IF(BW47="","",X47-X47+INDEX(gDP!AM$6:AM$271,MATCH(totalExpenditure!$A47,gDP!$B$6:$B$271))))</f>
        <v/>
      </c>
      <c r="DW47" s="77" t="str">
        <f>IF(Y47="","",IF(BX47="","",Y47-Y47+INDEX(gDP!AN$6:AN$271,MATCH(totalExpenditure!$A47,gDP!$B$6:$B$271))))</f>
        <v/>
      </c>
      <c r="DX47" s="77" t="str">
        <f>IF(Z47="","",IF(BY47="","",Z47-Z47+INDEX(gDP!AO$6:AO$271,MATCH(totalExpenditure!$A47,gDP!$B$6:$B$271))))</f>
        <v/>
      </c>
      <c r="DY47" s="77" t="str">
        <f>IF(AA47="","",IF(BZ47="","",AA47-AA47+INDEX(gDP!AP$6:AP$271,MATCH(totalExpenditure!$A47,gDP!$B$6:$B$271))))</f>
        <v/>
      </c>
      <c r="DZ47" s="77">
        <f>IF(AB47="","",IF(CA47="","",AB47-AB47+INDEX(gDP!AQ$6:AQ$271,MATCH(totalExpenditure!$A47,gDP!$B$6:$B$271))))</f>
        <v>11298144990.4104</v>
      </c>
      <c r="EA47" s="77">
        <f>IF(AC47="","",IF(CB47="","",AC47-AC47+INDEX(gDP!AR$6:AR$271,MATCH(totalExpenditure!$A47,gDP!$B$6:$B$271))))</f>
        <v>11565826458.893801</v>
      </c>
      <c r="EB47" s="77" t="str">
        <f>IF(AD47="","",IF(CC47="","",AD47-AD47+INDEX(gDP!AS$6:AS$271,MATCH(totalExpenditure!$A47,gDP!$B$6:$B$271))))</f>
        <v/>
      </c>
      <c r="EC47" s="77" t="str">
        <f>IF(AE47="","",IF(CD47="","",AE47-AE47+INDEX(gDP!AT$6:AT$271,MATCH(totalExpenditure!$A47,gDP!$B$6:$B$271))))</f>
        <v/>
      </c>
      <c r="ED47" s="77" t="str">
        <f>IF(AF47="","",IF(CE47="","",AF47-AF47+INDEX(gDP!AU$6:AU$271,MATCH(totalExpenditure!$A47,gDP!$B$6:$B$271))))</f>
        <v/>
      </c>
      <c r="EE47" s="77" t="str">
        <f>IF(AG47="","",IF(CF47="","",AG47-AG47+INDEX(gDP!AV$6:AV$271,MATCH(totalExpenditure!$A47,gDP!$B$6:$B$271))))</f>
        <v/>
      </c>
      <c r="EF47" s="77" t="str">
        <f>IF(AH47="","",IF(CG47="","",AH47-AH47+INDEX(gDP!AW$6:AW$271,MATCH(totalExpenditure!$A47,gDP!$B$6:$B$271))))</f>
        <v/>
      </c>
      <c r="EG47" s="77" t="str">
        <f>IF(AI47="","",IF(CH47="","",AI47-AI47+INDEX(gDP!AX$6:AX$271,MATCH(totalExpenditure!$A47,gDP!$B$6:$B$271))))</f>
        <v/>
      </c>
      <c r="EH47" s="77" t="str">
        <f>IF(AJ47="","",IF(CI47="","",AJ47-AJ47+INDEX(gDP!AY$6:AY$271,MATCH(totalExpenditure!$A47,gDP!$B$6:$B$271))))</f>
        <v/>
      </c>
      <c r="EI47" s="77" t="str">
        <f>IF(AK47="","",IF(CJ47="","",AK47-AK47+INDEX(gDP!AZ$6:AZ$271,MATCH(totalExpenditure!$A47,gDP!$B$6:$B$271))))</f>
        <v/>
      </c>
      <c r="EJ47" s="77" t="str">
        <f>IF(AL47="","",IF(CK47="","",AL47-AL47+INDEX(gDP!BA$6:BA$271,MATCH(totalExpenditure!$A47,gDP!$B$6:$B$271))))</f>
        <v/>
      </c>
      <c r="EK47" s="77" t="str">
        <f>IF(AM47="","",IF(CL47="","",AM47-AM47+INDEX(gDP!BB$6:BB$271,MATCH(totalExpenditure!$A47,gDP!$B$6:$B$271))))</f>
        <v/>
      </c>
      <c r="EL47" s="77" t="str">
        <f>IF(AN47="","",IF(CM47="","",AN47-AN47+INDEX(gDP!BC$6:BC$271,MATCH(totalExpenditure!$A47,gDP!$B$6:$B$271))))</f>
        <v/>
      </c>
      <c r="EM47" s="77" t="str">
        <f>IF(AO47="","",IF(CN47="","",AO47-AO47+INDEX(gDP!BD$6:BD$271,MATCH(totalExpenditure!$A47,gDP!$B$6:$B$271))))</f>
        <v/>
      </c>
      <c r="EN47" s="77" t="str">
        <f>IF(AP47="","",IF(CO47="","",AP47-AP47+INDEX(gDP!BE$6:BE$271,MATCH(totalExpenditure!$A47,gDP!$B$6:$B$271))))</f>
        <v/>
      </c>
      <c r="EO47" s="77" t="str">
        <f>IF(AQ47="","",IF(CP47="","",AQ47-AQ47+INDEX(gDP!BF$6:BF$271,MATCH(totalExpenditure!$A47,gDP!$B$6:$B$271))))</f>
        <v/>
      </c>
      <c r="EP47" s="77" t="str">
        <f>IF(AR47="","",IF(CQ47="","",AR47-AR47+INDEX(gDP!BG$6:BG$271,MATCH(totalExpenditure!$A47,gDP!$B$6:$B$271))))</f>
        <v/>
      </c>
      <c r="EQ47" s="77" t="str">
        <f>IF(AS47="","",IF(CR47="","",AS47-AS47+INDEX(gDP!BH$6:BH$271,MATCH(totalExpenditure!$A47,gDP!$B$6:$B$271))))</f>
        <v/>
      </c>
      <c r="ER47" s="77" t="str">
        <f>IF(AT47="","",IF(CS47="","",AT47-AT47+INDEX(gDP!BI$6:BI$271,MATCH(totalExpenditure!$A47,gDP!$B$6:$B$271))))</f>
        <v/>
      </c>
      <c r="ES47" s="77" t="str">
        <f>IF(AU47="","",IF(CT47="","",AU47-AU47+INDEX(gDP!BJ$6:BJ$271,MATCH(totalExpenditure!$A47,gDP!$B$6:$B$271))))</f>
        <v/>
      </c>
      <c r="ET47" s="77" t="str">
        <f>IF(AV47="","",IF(CU47="","",AV47-AV47+INDEX(gDP!BK$6:BK$271,MATCH(totalExpenditure!$A47,gDP!$B$6:$B$271))))</f>
        <v/>
      </c>
      <c r="EU47" s="77" t="str">
        <f>IF(AW47="","",IF(CV47="","",AW47-AW47+INDEX(gDP!BL$6:BL$271,MATCH(totalExpenditure!$A47,gDP!$B$6:$B$271))))</f>
        <v/>
      </c>
      <c r="EV47" s="77" t="str">
        <f>IF(AX47="","",IF(CW47="","",AX47-AX47+INDEX(gDP!BM$6:BM$271,MATCH(totalExpenditure!$A47,gDP!$B$6:$B$271))))</f>
        <v/>
      </c>
      <c r="EW47" s="77" t="str">
        <f>IF(AY47="","",IF(CX47="","",AY47-AY47+INDEX(gDP!BN$6:BN$271,MATCH(totalExpenditure!$A47,gDP!$B$6:$B$271))))</f>
        <v/>
      </c>
      <c r="EX47" s="77" t="str">
        <f>IF(AZ47="","",IF(CY47="","",AZ47-AZ47+INDEX(gDP!BO$6:BO$271,MATCH(totalExpenditure!$A47,gDP!$B$6:$B$271))))</f>
        <v/>
      </c>
    </row>
    <row r="48" spans="1:154" x14ac:dyDescent="0.35">
      <c r="A48" t="s">
        <v>305</v>
      </c>
      <c r="B48" s="77" t="str">
        <f>IF(INDEX([2]pivotTable!B$3:B$308,MATCH(totalExpenditure!$A48,[2]pivotTable!$A$3:$A$308,0))/100*INDEX(gDP!Q$6:Q$271,MATCH(totalExpenditure!$A48,gDP!$B$6:$B$271))=0,"",INDEX([2]pivotTable!B$3:B$308,MATCH(totalExpenditure!$A48,[2]pivotTable!$A$3:$A$308,0))/100*INDEX(gDP!Q$6:Q$271,MATCH(totalExpenditure!$A48,gDP!$B$6:$B$271)))</f>
        <v/>
      </c>
      <c r="C48" s="77" t="str">
        <f>IF(INDEX([2]pivotTable!C$3:C$308,MATCH(totalExpenditure!$A48,[2]pivotTable!$A$3:$A$308,0))/100*INDEX(gDP!R$6:R$271,MATCH(totalExpenditure!$A48,gDP!$B$6:$B$271))=0,"",INDEX([2]pivotTable!C$3:C$308,MATCH(totalExpenditure!$A48,[2]pivotTable!$A$3:$A$308,0))/100*INDEX(gDP!R$6:R$271,MATCH(totalExpenditure!$A48,gDP!$B$6:$B$271)))</f>
        <v/>
      </c>
      <c r="D48" s="77" t="str">
        <f>IF(INDEX([2]pivotTable!D$3:D$308,MATCH(totalExpenditure!$A48,[2]pivotTable!$A$3:$A$308,0))/100*INDEX(gDP!S$6:S$271,MATCH(totalExpenditure!$A48,gDP!$B$6:$B$271))=0,"",INDEX([2]pivotTable!D$3:D$308,MATCH(totalExpenditure!$A48,[2]pivotTable!$A$3:$A$308,0))/100*INDEX(gDP!S$6:S$271,MATCH(totalExpenditure!$A48,gDP!$B$6:$B$271)))</f>
        <v/>
      </c>
      <c r="E48" s="77" t="str">
        <f>IF(INDEX([2]pivotTable!E$3:E$308,MATCH(totalExpenditure!$A48,[2]pivotTable!$A$3:$A$308,0))/100*INDEX(gDP!T$6:T$271,MATCH(totalExpenditure!$A48,gDP!$B$6:$B$271))=0,"",INDEX([2]pivotTable!E$3:E$308,MATCH(totalExpenditure!$A48,[2]pivotTable!$A$3:$A$308,0))/100*INDEX(gDP!T$6:T$271,MATCH(totalExpenditure!$A48,gDP!$B$6:$B$271)))</f>
        <v/>
      </c>
      <c r="F48" s="77" t="str">
        <f>IF(INDEX([2]pivotTable!F$3:F$308,MATCH(totalExpenditure!$A48,[2]pivotTable!$A$3:$A$308,0))/100*INDEX(gDP!U$6:U$271,MATCH(totalExpenditure!$A48,gDP!$B$6:$B$271))=0,"",INDEX([2]pivotTable!F$3:F$308,MATCH(totalExpenditure!$A48,[2]pivotTable!$A$3:$A$308,0))/100*INDEX(gDP!U$6:U$271,MATCH(totalExpenditure!$A48,gDP!$B$6:$B$271)))</f>
        <v/>
      </c>
      <c r="G48" s="77" t="str">
        <f>IF(INDEX([2]pivotTable!G$3:G$308,MATCH(totalExpenditure!$A48,[2]pivotTable!$A$3:$A$308,0))/100*INDEX(gDP!V$6:V$271,MATCH(totalExpenditure!$A48,gDP!$B$6:$B$271))=0,"",INDEX([2]pivotTable!G$3:G$308,MATCH(totalExpenditure!$A48,[2]pivotTable!$A$3:$A$308,0))/100*INDEX(gDP!V$6:V$271,MATCH(totalExpenditure!$A48,gDP!$B$6:$B$271)))</f>
        <v/>
      </c>
      <c r="H48" s="77" t="str">
        <f>IF(INDEX([2]pivotTable!H$3:H$308,MATCH(totalExpenditure!$A48,[2]pivotTable!$A$3:$A$308,0))/100*INDEX(gDP!W$6:W$271,MATCH(totalExpenditure!$A48,gDP!$B$6:$B$271))=0,"",INDEX([2]pivotTable!H$3:H$308,MATCH(totalExpenditure!$A48,[2]pivotTable!$A$3:$A$308,0))/100*INDEX(gDP!W$6:W$271,MATCH(totalExpenditure!$A48,gDP!$B$6:$B$271)))</f>
        <v/>
      </c>
      <c r="I48" s="77" t="str">
        <f>IF(INDEX([2]pivotTable!I$3:I$308,MATCH(totalExpenditure!$A48,[2]pivotTable!$A$3:$A$308,0))/100*INDEX(gDP!X$6:X$271,MATCH(totalExpenditure!$A48,gDP!$B$6:$B$271))=0,"",INDEX([2]pivotTable!I$3:I$308,MATCH(totalExpenditure!$A48,[2]pivotTable!$A$3:$A$308,0))/100*INDEX(gDP!X$6:X$271,MATCH(totalExpenditure!$A48,gDP!$B$6:$B$271)))</f>
        <v/>
      </c>
      <c r="J48" s="77" t="str">
        <f>IF(INDEX([2]pivotTable!J$3:J$308,MATCH(totalExpenditure!$A48,[2]pivotTable!$A$3:$A$308,0))/100*INDEX(gDP!Y$6:Y$271,MATCH(totalExpenditure!$A48,gDP!$B$6:$B$271))=0,"",INDEX([2]pivotTable!J$3:J$308,MATCH(totalExpenditure!$A48,[2]pivotTable!$A$3:$A$308,0))/100*INDEX(gDP!Y$6:Y$271,MATCH(totalExpenditure!$A48,gDP!$B$6:$B$271)))</f>
        <v/>
      </c>
      <c r="K48" s="77" t="str">
        <f>IF(INDEX([2]pivotTable!K$3:K$308,MATCH(totalExpenditure!$A48,[2]pivotTable!$A$3:$A$308,0))/100*INDEX(gDP!Z$6:Z$271,MATCH(totalExpenditure!$A48,gDP!$B$6:$B$271))=0,"",INDEX([2]pivotTable!K$3:K$308,MATCH(totalExpenditure!$A48,[2]pivotTable!$A$3:$A$308,0))/100*INDEX(gDP!Z$6:Z$271,MATCH(totalExpenditure!$A48,gDP!$B$6:$B$271)))</f>
        <v/>
      </c>
      <c r="L48" s="77" t="str">
        <f>IF(INDEX([2]pivotTable!L$3:L$308,MATCH(totalExpenditure!$A48,[2]pivotTable!$A$3:$A$308,0))/100*INDEX(gDP!AA$6:AA$271,MATCH(totalExpenditure!$A48,gDP!$B$6:$B$271))=0,"",INDEX([2]pivotTable!L$3:L$308,MATCH(totalExpenditure!$A48,[2]pivotTable!$A$3:$A$308,0))/100*INDEX(gDP!AA$6:AA$271,MATCH(totalExpenditure!$A48,gDP!$B$6:$B$271)))</f>
        <v/>
      </c>
      <c r="M48" s="77" t="str">
        <f>IF(INDEX([2]pivotTable!M$3:M$308,MATCH(totalExpenditure!$A48,[2]pivotTable!$A$3:$A$308,0))/100*INDEX(gDP!AB$6:AB$271,MATCH(totalExpenditure!$A48,gDP!$B$6:$B$271))=0,"",INDEX([2]pivotTable!M$3:M$308,MATCH(totalExpenditure!$A48,[2]pivotTable!$A$3:$A$308,0))/100*INDEX(gDP!AB$6:AB$271,MATCH(totalExpenditure!$A48,gDP!$B$6:$B$271)))</f>
        <v/>
      </c>
      <c r="N48" s="77" t="str">
        <f>IF(INDEX([2]pivotTable!N$3:N$308,MATCH(totalExpenditure!$A48,[2]pivotTable!$A$3:$A$308,0))/100*INDEX(gDP!AC$6:AC$271,MATCH(totalExpenditure!$A48,gDP!$B$6:$B$271))=0,"",INDEX([2]pivotTable!N$3:N$308,MATCH(totalExpenditure!$A48,[2]pivotTable!$A$3:$A$308,0))/100*INDEX(gDP!AC$6:AC$271,MATCH(totalExpenditure!$A48,gDP!$B$6:$B$271)))</f>
        <v/>
      </c>
      <c r="O48" s="77" t="str">
        <f>IF(INDEX([2]pivotTable!O$3:O$308,MATCH(totalExpenditure!$A48,[2]pivotTable!$A$3:$A$308,0))/100*INDEX(gDP!AD$6:AD$271,MATCH(totalExpenditure!$A48,gDP!$B$6:$B$271))=0,"",INDEX([2]pivotTable!O$3:O$308,MATCH(totalExpenditure!$A48,[2]pivotTable!$A$3:$A$308,0))/100*INDEX(gDP!AD$6:AD$271,MATCH(totalExpenditure!$A48,gDP!$B$6:$B$271)))</f>
        <v/>
      </c>
      <c r="P48" s="77" t="str">
        <f>IF(INDEX([2]pivotTable!P$3:P$308,MATCH(totalExpenditure!$A48,[2]pivotTable!$A$3:$A$308,0))/100*INDEX(gDP!AE$6:AE$271,MATCH(totalExpenditure!$A48,gDP!$B$6:$B$271))=0,"",INDEX([2]pivotTable!P$3:P$308,MATCH(totalExpenditure!$A48,[2]pivotTable!$A$3:$A$308,0))/100*INDEX(gDP!AE$6:AE$271,MATCH(totalExpenditure!$A48,gDP!$B$6:$B$271)))</f>
        <v/>
      </c>
      <c r="Q48" s="77" t="str">
        <f>IF(INDEX([2]pivotTable!Q$3:Q$308,MATCH(totalExpenditure!$A48,[2]pivotTable!$A$3:$A$308,0))/100*INDEX(gDP!AF$6:AF$271,MATCH(totalExpenditure!$A48,gDP!$B$6:$B$271))=0,"",INDEX([2]pivotTable!Q$3:Q$308,MATCH(totalExpenditure!$A48,[2]pivotTable!$A$3:$A$308,0))/100*INDEX(gDP!AF$6:AF$271,MATCH(totalExpenditure!$A48,gDP!$B$6:$B$271)))</f>
        <v/>
      </c>
      <c r="R48" s="77" t="str">
        <f>IF(INDEX([2]pivotTable!R$3:R$308,MATCH(totalExpenditure!$A48,[2]pivotTable!$A$3:$A$308,0))/100*INDEX(gDP!AG$6:AG$271,MATCH(totalExpenditure!$A48,gDP!$B$6:$B$271))=0,"",INDEX([2]pivotTable!R$3:R$308,MATCH(totalExpenditure!$A48,[2]pivotTable!$A$3:$A$308,0))/100*INDEX(gDP!AG$6:AG$271,MATCH(totalExpenditure!$A48,gDP!$B$6:$B$271)))</f>
        <v/>
      </c>
      <c r="S48" s="77" t="str">
        <f>IF(INDEX([2]pivotTable!S$3:S$308,MATCH(totalExpenditure!$A48,[2]pivotTable!$A$3:$A$308,0))/100*INDEX(gDP!AH$6:AH$271,MATCH(totalExpenditure!$A48,gDP!$B$6:$B$271))=0,"",INDEX([2]pivotTable!S$3:S$308,MATCH(totalExpenditure!$A48,[2]pivotTable!$A$3:$A$308,0))/100*INDEX(gDP!AH$6:AH$271,MATCH(totalExpenditure!$A48,gDP!$B$6:$B$271)))</f>
        <v/>
      </c>
      <c r="T48" s="77" t="str">
        <f>IF(INDEX([2]pivotTable!T$3:T$308,MATCH(totalExpenditure!$A48,[2]pivotTable!$A$3:$A$308,0))/100*INDEX(gDP!AI$6:AI$271,MATCH(totalExpenditure!$A48,gDP!$B$6:$B$271))=0,"",INDEX([2]pivotTable!T$3:T$308,MATCH(totalExpenditure!$A48,[2]pivotTable!$A$3:$A$308,0))/100*INDEX(gDP!AI$6:AI$271,MATCH(totalExpenditure!$A48,gDP!$B$6:$B$271)))</f>
        <v/>
      </c>
      <c r="U48" s="77" t="str">
        <f>IF(INDEX([2]pivotTable!U$3:U$308,MATCH(totalExpenditure!$A48,[2]pivotTable!$A$3:$A$308,0))/100*INDEX(gDP!AJ$6:AJ$271,MATCH(totalExpenditure!$A48,gDP!$B$6:$B$271))=0,"",INDEX([2]pivotTable!U$3:U$308,MATCH(totalExpenditure!$A48,[2]pivotTable!$A$3:$A$308,0))/100*INDEX(gDP!AJ$6:AJ$271,MATCH(totalExpenditure!$A48,gDP!$B$6:$B$271)))</f>
        <v/>
      </c>
      <c r="V48" s="77">
        <f>IF(INDEX([2]pivotTable!V$3:V$308,MATCH(totalExpenditure!$A48,[2]pivotTable!$A$3:$A$308,0))/100*INDEX(gDP!AK$6:AK$271,MATCH(totalExpenditure!$A48,gDP!$B$6:$B$271))=0,"",INDEX([2]pivotTable!V$3:V$308,MATCH(totalExpenditure!$A48,[2]pivotTable!$A$3:$A$308,0))/100*INDEX(gDP!AK$6:AK$271,MATCH(totalExpenditure!$A48,gDP!$B$6:$B$271)))</f>
        <v>3785604315000.0005</v>
      </c>
      <c r="W48" s="77">
        <f>IF(INDEX([2]pivotTable!W$3:W$308,MATCH(totalExpenditure!$A48,[2]pivotTable!$A$3:$A$308,0))/100*INDEX(gDP!AL$6:AL$271,MATCH(totalExpenditure!$A48,gDP!$B$6:$B$271))=0,"",INDEX([2]pivotTable!W$3:W$308,MATCH(totalExpenditure!$A48,[2]pivotTable!$A$3:$A$308,0))/100*INDEX(gDP!AL$6:AL$271,MATCH(totalExpenditure!$A48,gDP!$B$6:$B$271)))</f>
        <v>11353614449600</v>
      </c>
      <c r="X48" s="77">
        <f>IF(INDEX([2]pivotTable!X$3:X$308,MATCH(totalExpenditure!$A48,[2]pivotTable!$A$3:$A$308,0))/100*INDEX(gDP!AM$6:AM$271,MATCH(totalExpenditure!$A48,gDP!$B$6:$B$271))=0,"",INDEX([2]pivotTable!X$3:X$308,MATCH(totalExpenditure!$A48,[2]pivotTable!$A$3:$A$308,0))/100*INDEX(gDP!AM$6:AM$271,MATCH(totalExpenditure!$A48,gDP!$B$6:$B$271)))</f>
        <v>204880743.65631032</v>
      </c>
      <c r="Y48" s="77">
        <f>IF(INDEX([2]pivotTable!Y$3:Y$308,MATCH(totalExpenditure!$A48,[2]pivotTable!$A$3:$A$308,0))/100*INDEX(gDP!AN$6:AN$271,MATCH(totalExpenditure!$A48,gDP!$B$6:$B$271))=0,"",INDEX([2]pivotTable!Y$3:Y$308,MATCH(totalExpenditure!$A48,[2]pivotTable!$A$3:$A$308,0))/100*INDEX(gDP!AN$6:AN$271,MATCH(totalExpenditure!$A48,gDP!$B$6:$B$271)))</f>
        <v>391653112.96177638</v>
      </c>
      <c r="Z48" s="77">
        <f>IF(INDEX([2]pivotTable!Z$3:Z$308,MATCH(totalExpenditure!$A48,[2]pivotTable!$A$3:$A$308,0))/100*INDEX(gDP!AO$6:AO$271,MATCH(totalExpenditure!$A48,gDP!$B$6:$B$271))=0,"",INDEX([2]pivotTable!Z$3:Z$308,MATCH(totalExpenditure!$A48,[2]pivotTable!$A$3:$A$308,0))/100*INDEX(gDP!AO$6:AO$271,MATCH(totalExpenditure!$A48,gDP!$B$6:$B$271)))</f>
        <v>2014815622.0098081</v>
      </c>
      <c r="AA48" s="77">
        <f>IF(INDEX([2]pivotTable!AA$3:AA$308,MATCH(totalExpenditure!$A48,[2]pivotTable!$A$3:$A$308,0))/100*INDEX(gDP!AP$6:AP$271,MATCH(totalExpenditure!$A48,gDP!$B$6:$B$271))=0,"",INDEX([2]pivotTable!AA$3:AA$308,MATCH(totalExpenditure!$A48,[2]pivotTable!$A$3:$A$308,0))/100*INDEX(gDP!AP$6:AP$271,MATCH(totalExpenditure!$A48,gDP!$B$6:$B$271)))</f>
        <v>2450344406.3031044</v>
      </c>
      <c r="AB48" s="77" t="str">
        <f>IF(INDEX([2]pivotTable!AB$3:AB$308,MATCH(totalExpenditure!$A48,[2]pivotTable!$A$3:$A$308,0))/100*INDEX(gDP!AQ$6:AQ$271,MATCH(totalExpenditure!$A48,gDP!$B$6:$B$271))=0,"",INDEX([2]pivotTable!AB$3:AB$308,MATCH(totalExpenditure!$A48,[2]pivotTable!$A$3:$A$308,0))/100*INDEX(gDP!AQ$6:AQ$271,MATCH(totalExpenditure!$A48,gDP!$B$6:$B$271)))</f>
        <v/>
      </c>
      <c r="AC48" s="77" t="str">
        <f>IF(INDEX([2]pivotTable!AC$3:AC$308,MATCH(totalExpenditure!$A48,[2]pivotTable!$A$3:$A$308,0))/100*INDEX(gDP!AR$6:AR$271,MATCH(totalExpenditure!$A48,gDP!$B$6:$B$271))=0,"",INDEX([2]pivotTable!AC$3:AC$308,MATCH(totalExpenditure!$A48,[2]pivotTable!$A$3:$A$308,0))/100*INDEX(gDP!AR$6:AR$271,MATCH(totalExpenditure!$A48,gDP!$B$6:$B$271)))</f>
        <v/>
      </c>
      <c r="AD48" s="77" t="str">
        <f>IF(INDEX([2]pivotTable!AD$3:AD$308,MATCH(totalExpenditure!$A48,[2]pivotTable!$A$3:$A$308,0))/100*INDEX(gDP!AS$6:AS$271,MATCH(totalExpenditure!$A48,gDP!$B$6:$B$271))=0,"",INDEX([2]pivotTable!AD$3:AD$308,MATCH(totalExpenditure!$A48,[2]pivotTable!$A$3:$A$308,0))/100*INDEX(gDP!AS$6:AS$271,MATCH(totalExpenditure!$A48,gDP!$B$6:$B$271)))</f>
        <v/>
      </c>
      <c r="AE48" s="77" t="str">
        <f>IF(INDEX([2]pivotTable!AE$3:AE$308,MATCH(totalExpenditure!$A48,[2]pivotTable!$A$3:$A$308,0))/100*INDEX(gDP!AT$6:AT$271,MATCH(totalExpenditure!$A48,gDP!$B$6:$B$271))=0,"",INDEX([2]pivotTable!AE$3:AE$308,MATCH(totalExpenditure!$A48,[2]pivotTable!$A$3:$A$308,0))/100*INDEX(gDP!AT$6:AT$271,MATCH(totalExpenditure!$A48,gDP!$B$6:$B$271)))</f>
        <v/>
      </c>
      <c r="AF48" s="77" t="str">
        <f>IF(INDEX([2]pivotTable!AF$3:AF$308,MATCH(totalExpenditure!$A48,[2]pivotTable!$A$3:$A$308,0))/100*INDEX(gDP!AU$6:AU$271,MATCH(totalExpenditure!$A48,gDP!$B$6:$B$271))=0,"",INDEX([2]pivotTable!AF$3:AF$308,MATCH(totalExpenditure!$A48,[2]pivotTable!$A$3:$A$308,0))/100*INDEX(gDP!AU$6:AU$271,MATCH(totalExpenditure!$A48,gDP!$B$6:$B$271)))</f>
        <v/>
      </c>
      <c r="AG48" s="77" t="str">
        <f>IF(INDEX([2]pivotTable!AG$3:AG$308,MATCH(totalExpenditure!$A48,[2]pivotTable!$A$3:$A$308,0))/100*INDEX(gDP!AV$6:AV$271,MATCH(totalExpenditure!$A48,gDP!$B$6:$B$271))=0,"",INDEX([2]pivotTable!AG$3:AG$308,MATCH(totalExpenditure!$A48,[2]pivotTable!$A$3:$A$308,0))/100*INDEX(gDP!AV$6:AV$271,MATCH(totalExpenditure!$A48,gDP!$B$6:$B$271)))</f>
        <v/>
      </c>
      <c r="AH48" s="77" t="str">
        <f>IF(INDEX([2]pivotTable!AH$3:AH$308,MATCH(totalExpenditure!$A48,[2]pivotTable!$A$3:$A$308,0))/100*INDEX(gDP!AW$6:AW$271,MATCH(totalExpenditure!$A48,gDP!$B$6:$B$271))=0,"",INDEX([2]pivotTable!AH$3:AH$308,MATCH(totalExpenditure!$A48,[2]pivotTable!$A$3:$A$308,0))/100*INDEX(gDP!AW$6:AW$271,MATCH(totalExpenditure!$A48,gDP!$B$6:$B$271)))</f>
        <v/>
      </c>
      <c r="AI48" s="77" t="str">
        <f>IF(INDEX([2]pivotTable!AI$3:AI$308,MATCH(totalExpenditure!$A48,[2]pivotTable!$A$3:$A$308,0))/100*INDEX(gDP!AX$6:AX$271,MATCH(totalExpenditure!$A48,gDP!$B$6:$B$271))=0,"",INDEX([2]pivotTable!AI$3:AI$308,MATCH(totalExpenditure!$A48,[2]pivotTable!$A$3:$A$308,0))/100*INDEX(gDP!AX$6:AX$271,MATCH(totalExpenditure!$A48,gDP!$B$6:$B$271)))</f>
        <v/>
      </c>
      <c r="AJ48" s="77" t="str">
        <f>IF(INDEX([2]pivotTable!AJ$3:AJ$308,MATCH(totalExpenditure!$A48,[2]pivotTable!$A$3:$A$308,0))/100*INDEX(gDP!AY$6:AY$271,MATCH(totalExpenditure!$A48,gDP!$B$6:$B$271))=0,"",INDEX([2]pivotTable!AJ$3:AJ$308,MATCH(totalExpenditure!$A48,[2]pivotTable!$A$3:$A$308,0))/100*INDEX(gDP!AY$6:AY$271,MATCH(totalExpenditure!$A48,gDP!$B$6:$B$271)))</f>
        <v/>
      </c>
      <c r="AK48" s="77" t="str">
        <f>IF(INDEX([2]pivotTable!AK$3:AK$308,MATCH(totalExpenditure!$A48,[2]pivotTable!$A$3:$A$308,0))/100*INDEX(gDP!AZ$6:AZ$271,MATCH(totalExpenditure!$A48,gDP!$B$6:$B$271))=0,"",INDEX([2]pivotTable!AK$3:AK$308,MATCH(totalExpenditure!$A48,[2]pivotTable!$A$3:$A$308,0))/100*INDEX(gDP!AZ$6:AZ$271,MATCH(totalExpenditure!$A48,gDP!$B$6:$B$271)))</f>
        <v/>
      </c>
      <c r="AL48" s="77" t="str">
        <f>IF(INDEX([2]pivotTable!AL$3:AL$308,MATCH(totalExpenditure!$A48,[2]pivotTable!$A$3:$A$308,0))/100*INDEX(gDP!BA$6:BA$271,MATCH(totalExpenditure!$A48,gDP!$B$6:$B$271))=0,"",INDEX([2]pivotTable!AL$3:AL$308,MATCH(totalExpenditure!$A48,[2]pivotTable!$A$3:$A$308,0))/100*INDEX(gDP!BA$6:BA$271,MATCH(totalExpenditure!$A48,gDP!$B$6:$B$271)))</f>
        <v/>
      </c>
      <c r="AM48" s="77" t="str">
        <f>IF(INDEX([2]pivotTable!AM$3:AM$308,MATCH(totalExpenditure!$A48,[2]pivotTable!$A$3:$A$308,0))/100*INDEX(gDP!BB$6:BB$271,MATCH(totalExpenditure!$A48,gDP!$B$6:$B$271))=0,"",INDEX([2]pivotTable!AM$3:AM$308,MATCH(totalExpenditure!$A48,[2]pivotTable!$A$3:$A$308,0))/100*INDEX(gDP!BB$6:BB$271,MATCH(totalExpenditure!$A48,gDP!$B$6:$B$271)))</f>
        <v/>
      </c>
      <c r="AN48" s="77" t="str">
        <f>IF(INDEX([2]pivotTable!AN$3:AN$308,MATCH(totalExpenditure!$A48,[2]pivotTable!$A$3:$A$308,0))/100*INDEX(gDP!BC$6:BC$271,MATCH(totalExpenditure!$A48,gDP!$B$6:$B$271))=0,"",INDEX([2]pivotTable!AN$3:AN$308,MATCH(totalExpenditure!$A48,[2]pivotTable!$A$3:$A$308,0))/100*INDEX(gDP!BC$6:BC$271,MATCH(totalExpenditure!$A48,gDP!$B$6:$B$271)))</f>
        <v/>
      </c>
      <c r="AO48" s="77" t="str">
        <f>IF(INDEX([2]pivotTable!AO$3:AO$308,MATCH(totalExpenditure!$A48,[2]pivotTable!$A$3:$A$308,0))/100*INDEX(gDP!BD$6:BD$271,MATCH(totalExpenditure!$A48,gDP!$B$6:$B$271))=0,"",INDEX([2]pivotTable!AO$3:AO$308,MATCH(totalExpenditure!$A48,[2]pivotTable!$A$3:$A$308,0))/100*INDEX(gDP!BD$6:BD$271,MATCH(totalExpenditure!$A48,gDP!$B$6:$B$271)))</f>
        <v/>
      </c>
      <c r="AP48" s="77" t="str">
        <f>IF(INDEX([2]pivotTable!AP$3:AP$308,MATCH(totalExpenditure!$A48,[2]pivotTable!$A$3:$A$308,0))/100*INDEX(gDP!BE$6:BE$271,MATCH(totalExpenditure!$A48,gDP!$B$6:$B$271))=0,"",INDEX([2]pivotTable!AP$3:AP$308,MATCH(totalExpenditure!$A48,[2]pivotTable!$A$3:$A$308,0))/100*INDEX(gDP!BE$6:BE$271,MATCH(totalExpenditure!$A48,gDP!$B$6:$B$271)))</f>
        <v/>
      </c>
      <c r="AQ48" s="77" t="str">
        <f>IF(INDEX([2]pivotTable!AQ$3:AQ$308,MATCH(totalExpenditure!$A48,[2]pivotTable!$A$3:$A$308,0))/100*INDEX(gDP!BF$6:BF$271,MATCH(totalExpenditure!$A48,gDP!$B$6:$B$271))=0,"",INDEX([2]pivotTable!AQ$3:AQ$308,MATCH(totalExpenditure!$A48,[2]pivotTable!$A$3:$A$308,0))/100*INDEX(gDP!BF$6:BF$271,MATCH(totalExpenditure!$A48,gDP!$B$6:$B$271)))</f>
        <v/>
      </c>
      <c r="AR48" s="77" t="str">
        <f>IF(INDEX([2]pivotTable!AR$3:AR$308,MATCH(totalExpenditure!$A48,[2]pivotTable!$A$3:$A$308,0))/100*INDEX(gDP!BG$6:BG$271,MATCH(totalExpenditure!$A48,gDP!$B$6:$B$271))=0,"",INDEX([2]pivotTable!AR$3:AR$308,MATCH(totalExpenditure!$A48,[2]pivotTable!$A$3:$A$308,0))/100*INDEX(gDP!BG$6:BG$271,MATCH(totalExpenditure!$A48,gDP!$B$6:$B$271)))</f>
        <v/>
      </c>
      <c r="AS48" s="77" t="str">
        <f>IF(INDEX([2]pivotTable!AS$3:AS$308,MATCH(totalExpenditure!$A48,[2]pivotTable!$A$3:$A$308,0))/100*INDEX(gDP!BH$6:BH$271,MATCH(totalExpenditure!$A48,gDP!$B$6:$B$271))=0,"",INDEX([2]pivotTable!AS$3:AS$308,MATCH(totalExpenditure!$A48,[2]pivotTable!$A$3:$A$308,0))/100*INDEX(gDP!BH$6:BH$271,MATCH(totalExpenditure!$A48,gDP!$B$6:$B$271)))</f>
        <v/>
      </c>
      <c r="AT48" s="77" t="str">
        <f>IF(INDEX([2]pivotTable!AT$3:AT$308,MATCH(totalExpenditure!$A48,[2]pivotTable!$A$3:$A$308,0))/100*INDEX(gDP!BI$6:BI$271,MATCH(totalExpenditure!$A48,gDP!$B$6:$B$271))=0,"",INDEX([2]pivotTable!AT$3:AT$308,MATCH(totalExpenditure!$A48,[2]pivotTable!$A$3:$A$308,0))/100*INDEX(gDP!BI$6:BI$271,MATCH(totalExpenditure!$A48,gDP!$B$6:$B$271)))</f>
        <v/>
      </c>
      <c r="AU48" s="77" t="str">
        <f>IF(INDEX([2]pivotTable!AU$3:AU$308,MATCH(totalExpenditure!$A48,[2]pivotTable!$A$3:$A$308,0))/100*INDEX(gDP!BJ$6:BJ$271,MATCH(totalExpenditure!$A48,gDP!$B$6:$B$271))=0,"",INDEX([2]pivotTable!AU$3:AU$308,MATCH(totalExpenditure!$A48,[2]pivotTable!$A$3:$A$308,0))/100*INDEX(gDP!BJ$6:BJ$271,MATCH(totalExpenditure!$A48,gDP!$B$6:$B$271)))</f>
        <v/>
      </c>
      <c r="AV48" s="77" t="str">
        <f>IF(INDEX([2]pivotTable!AV$3:AV$308,MATCH(totalExpenditure!$A48,[2]pivotTable!$A$3:$A$308,0))/100*INDEX(gDP!BK$6:BK$271,MATCH(totalExpenditure!$A48,gDP!$B$6:$B$271))=0,"",INDEX([2]pivotTable!AV$3:AV$308,MATCH(totalExpenditure!$A48,[2]pivotTable!$A$3:$A$308,0))/100*INDEX(gDP!BK$6:BK$271,MATCH(totalExpenditure!$A48,gDP!$B$6:$B$271)))</f>
        <v/>
      </c>
      <c r="AW48" s="77" t="str">
        <f>IF(INDEX([2]pivotTable!AW$3:AW$308,MATCH(totalExpenditure!$A48,[2]pivotTable!$A$3:$A$308,0))/100*INDEX(gDP!BL$6:BL$271,MATCH(totalExpenditure!$A48,gDP!$B$6:$B$271))=0,"",INDEX([2]pivotTable!AW$3:AW$308,MATCH(totalExpenditure!$A48,[2]pivotTable!$A$3:$A$308,0))/100*INDEX(gDP!BL$6:BL$271,MATCH(totalExpenditure!$A48,gDP!$B$6:$B$271)))</f>
        <v/>
      </c>
      <c r="AX48" s="77" t="str">
        <f>IF(INDEX([2]pivotTable!AX$3:AX$308,MATCH(totalExpenditure!$A48,[2]pivotTable!$A$3:$A$308,0))/100*INDEX(gDP!BM$6:BM$271,MATCH(totalExpenditure!$A48,gDP!$B$6:$B$271))=0,"",INDEX([2]pivotTable!AX$3:AX$308,MATCH(totalExpenditure!$A48,[2]pivotTable!$A$3:$A$308,0))/100*INDEX(gDP!BM$6:BM$271,MATCH(totalExpenditure!$A48,gDP!$B$6:$B$271)))</f>
        <v/>
      </c>
      <c r="AY48" s="77" t="str">
        <f>IF(INDEX([2]pivotTable!AY$3:AY$308,MATCH(totalExpenditure!$A48,[2]pivotTable!$A$3:$A$308,0))/100*INDEX(gDP!BN$6:BN$271,MATCH(totalExpenditure!$A48,gDP!$B$6:$B$271))=0,"",INDEX([2]pivotTable!AY$3:AY$308,MATCH(totalExpenditure!$A48,[2]pivotTable!$A$3:$A$308,0))/100*INDEX(gDP!BN$6:BN$271,MATCH(totalExpenditure!$A48,gDP!$B$6:$B$271)))</f>
        <v/>
      </c>
      <c r="AZ48" s="77" t="str">
        <f>IF(INDEX([2]pivotTable!AZ$3:AZ$308,MATCH(totalExpenditure!$A48,[2]pivotTable!$A$3:$A$308,0))/100*INDEX(gDP!BO$6:BO$271,MATCH(totalExpenditure!$A48,gDP!$B$6:$B$271))=0,"",INDEX([2]pivotTable!AZ$3:AZ$308,MATCH(totalExpenditure!$A48,[2]pivotTable!$A$3:$A$308,0))/100*INDEX(gDP!BO$6:BO$271,MATCH(totalExpenditure!$A48,gDP!$B$6:$B$271)))</f>
        <v/>
      </c>
      <c r="BA48" s="77" t="str">
        <f>IF(INDEX([2]pivotTable!B$310:B$615,MATCH(totalExpenditure!$A48,[2]pivotTable!$A$310:$A$615,0))/100*INDEX(gDP!Q$6:Q$271,MATCH(totalExpenditure!$A48,gDP!$B$6:$B$271))=0,"",INDEX([2]pivotTable!B$310:B$615,MATCH(totalExpenditure!$A48,[2]pivotTable!$A$310:$A$615,0))/100*INDEX(gDP!Q$6:Q$271,MATCH(totalExpenditure!$A48,gDP!$B$6:$B$271)))</f>
        <v/>
      </c>
      <c r="BB48" s="77" t="str">
        <f>IF(INDEX([2]pivotTable!C$310:C$615,MATCH(totalExpenditure!$A48,[2]pivotTable!$A$310:$A$615,0))/100*INDEX(gDP!R$6:R$271,MATCH(totalExpenditure!$A48,gDP!$B$6:$B$271))=0,"",INDEX([2]pivotTable!C$310:C$615,MATCH(totalExpenditure!$A48,[2]pivotTable!$A$310:$A$615,0))/100*INDEX(gDP!R$6:R$271,MATCH(totalExpenditure!$A48,gDP!$B$6:$B$271)))</f>
        <v/>
      </c>
      <c r="BC48" s="77" t="str">
        <f>IF(INDEX([2]pivotTable!D$310:D$615,MATCH(totalExpenditure!$A48,[2]pivotTable!$A$310:$A$615,0))/100*INDEX(gDP!S$6:S$271,MATCH(totalExpenditure!$A48,gDP!$B$6:$B$271))=0,"",INDEX([2]pivotTable!D$310:D$615,MATCH(totalExpenditure!$A48,[2]pivotTable!$A$310:$A$615,0))/100*INDEX(gDP!S$6:S$271,MATCH(totalExpenditure!$A48,gDP!$B$6:$B$271)))</f>
        <v/>
      </c>
      <c r="BD48" s="77" t="str">
        <f>IF(INDEX([2]pivotTable!E$310:E$615,MATCH(totalExpenditure!$A48,[2]pivotTable!$A$310:$A$615,0))/100*INDEX(gDP!T$6:T$271,MATCH(totalExpenditure!$A48,gDP!$B$6:$B$271))=0,"",INDEX([2]pivotTable!E$310:E$615,MATCH(totalExpenditure!$A48,[2]pivotTable!$A$310:$A$615,0))/100*INDEX(gDP!T$6:T$271,MATCH(totalExpenditure!$A48,gDP!$B$6:$B$271)))</f>
        <v/>
      </c>
      <c r="BE48" s="77" t="str">
        <f>IF(INDEX([2]pivotTable!F$310:F$615,MATCH(totalExpenditure!$A48,[2]pivotTable!$A$310:$A$615,0))/100*INDEX(gDP!U$6:U$271,MATCH(totalExpenditure!$A48,gDP!$B$6:$B$271))=0,"",INDEX([2]pivotTable!F$310:F$615,MATCH(totalExpenditure!$A48,[2]pivotTable!$A$310:$A$615,0))/100*INDEX(gDP!U$6:U$271,MATCH(totalExpenditure!$A48,gDP!$B$6:$B$271)))</f>
        <v/>
      </c>
      <c r="BF48" s="77" t="str">
        <f>IF(INDEX([2]pivotTable!G$310:G$615,MATCH(totalExpenditure!$A48,[2]pivotTable!$A$310:$A$615,0))/100*INDEX(gDP!V$6:V$271,MATCH(totalExpenditure!$A48,gDP!$B$6:$B$271))=0,"",INDEX([2]pivotTable!G$310:G$615,MATCH(totalExpenditure!$A48,[2]pivotTable!$A$310:$A$615,0))/100*INDEX(gDP!V$6:V$271,MATCH(totalExpenditure!$A48,gDP!$B$6:$B$271)))</f>
        <v/>
      </c>
      <c r="BG48" s="77" t="str">
        <f>IF(INDEX([2]pivotTable!H$310:H$615,MATCH(totalExpenditure!$A48,[2]pivotTable!$A$310:$A$615,0))/100*INDEX(gDP!W$6:W$271,MATCH(totalExpenditure!$A48,gDP!$B$6:$B$271))=0,"",INDEX([2]pivotTable!H$310:H$615,MATCH(totalExpenditure!$A48,[2]pivotTable!$A$310:$A$615,0))/100*INDEX(gDP!W$6:W$271,MATCH(totalExpenditure!$A48,gDP!$B$6:$B$271)))</f>
        <v/>
      </c>
      <c r="BH48" s="77" t="str">
        <f>IF(INDEX([2]pivotTable!I$310:I$615,MATCH(totalExpenditure!$A48,[2]pivotTable!$A$310:$A$615,0))/100*INDEX(gDP!X$6:X$271,MATCH(totalExpenditure!$A48,gDP!$B$6:$B$271))=0,"",INDEX([2]pivotTable!I$310:I$615,MATCH(totalExpenditure!$A48,[2]pivotTable!$A$310:$A$615,0))/100*INDEX(gDP!X$6:X$271,MATCH(totalExpenditure!$A48,gDP!$B$6:$B$271)))</f>
        <v/>
      </c>
      <c r="BI48" s="77" t="str">
        <f>IF(INDEX([2]pivotTable!J$310:J$615,MATCH(totalExpenditure!$A48,[2]pivotTable!$A$310:$A$615,0))/100*INDEX(gDP!Y$6:Y$271,MATCH(totalExpenditure!$A48,gDP!$B$6:$B$271))=0,"",INDEX([2]pivotTable!J$310:J$615,MATCH(totalExpenditure!$A48,[2]pivotTable!$A$310:$A$615,0))/100*INDEX(gDP!Y$6:Y$271,MATCH(totalExpenditure!$A48,gDP!$B$6:$B$271)))</f>
        <v/>
      </c>
      <c r="BJ48" s="77" t="str">
        <f>IF(INDEX([2]pivotTable!K$310:K$615,MATCH(totalExpenditure!$A48,[2]pivotTable!$A$310:$A$615,0))/100*INDEX(gDP!Z$6:Z$271,MATCH(totalExpenditure!$A48,gDP!$B$6:$B$271))=0,"",INDEX([2]pivotTable!K$310:K$615,MATCH(totalExpenditure!$A48,[2]pivotTable!$A$310:$A$615,0))/100*INDEX(gDP!Z$6:Z$271,MATCH(totalExpenditure!$A48,gDP!$B$6:$B$271)))</f>
        <v/>
      </c>
      <c r="BK48" s="77" t="str">
        <f>IF(INDEX([2]pivotTable!L$310:L$615,MATCH(totalExpenditure!$A48,[2]pivotTable!$A$310:$A$615,0))/100*INDEX(gDP!AA$6:AA$271,MATCH(totalExpenditure!$A48,gDP!$B$6:$B$271))=0,"",INDEX([2]pivotTable!L$310:L$615,MATCH(totalExpenditure!$A48,[2]pivotTable!$A$310:$A$615,0))/100*INDEX(gDP!AA$6:AA$271,MATCH(totalExpenditure!$A48,gDP!$B$6:$B$271)))</f>
        <v/>
      </c>
      <c r="BL48" s="77" t="str">
        <f>IF(INDEX([2]pivotTable!M$310:M$615,MATCH(totalExpenditure!$A48,[2]pivotTable!$A$310:$A$615,0))/100*INDEX(gDP!AB$6:AB$271,MATCH(totalExpenditure!$A48,gDP!$B$6:$B$271))=0,"",INDEX([2]pivotTable!M$310:M$615,MATCH(totalExpenditure!$A48,[2]pivotTable!$A$310:$A$615,0))/100*INDEX(gDP!AB$6:AB$271,MATCH(totalExpenditure!$A48,gDP!$B$6:$B$271)))</f>
        <v/>
      </c>
      <c r="BM48" s="77" t="str">
        <f>IF(INDEX([2]pivotTable!N$310:N$615,MATCH(totalExpenditure!$A48,[2]pivotTable!$A$310:$A$615,0))/100*INDEX(gDP!AC$6:AC$271,MATCH(totalExpenditure!$A48,gDP!$B$6:$B$271))=0,"",INDEX([2]pivotTable!N$310:N$615,MATCH(totalExpenditure!$A48,[2]pivotTable!$A$310:$A$615,0))/100*INDEX(gDP!AC$6:AC$271,MATCH(totalExpenditure!$A48,gDP!$B$6:$B$271)))</f>
        <v/>
      </c>
      <c r="BN48" s="77" t="str">
        <f>IF(INDEX([2]pivotTable!O$310:O$615,MATCH(totalExpenditure!$A48,[2]pivotTable!$A$310:$A$615,0))/100*INDEX(gDP!AD$6:AD$271,MATCH(totalExpenditure!$A48,gDP!$B$6:$B$271))=0,"",INDEX([2]pivotTable!O$310:O$615,MATCH(totalExpenditure!$A48,[2]pivotTable!$A$310:$A$615,0))/100*INDEX(gDP!AD$6:AD$271,MATCH(totalExpenditure!$A48,gDP!$B$6:$B$271)))</f>
        <v/>
      </c>
      <c r="BO48" s="77" t="str">
        <f>IF(INDEX([2]pivotTable!P$310:P$615,MATCH(totalExpenditure!$A48,[2]pivotTable!$A$310:$A$615,0))/100*INDEX(gDP!AE$6:AE$271,MATCH(totalExpenditure!$A48,gDP!$B$6:$B$271))=0,"",INDEX([2]pivotTable!P$310:P$615,MATCH(totalExpenditure!$A48,[2]pivotTable!$A$310:$A$615,0))/100*INDEX(gDP!AE$6:AE$271,MATCH(totalExpenditure!$A48,gDP!$B$6:$B$271)))</f>
        <v/>
      </c>
      <c r="BP48" s="77" t="str">
        <f>IF(INDEX([2]pivotTable!Q$310:Q$615,MATCH(totalExpenditure!$A48,[2]pivotTable!$A$310:$A$615,0))/100*INDEX(gDP!AF$6:AF$271,MATCH(totalExpenditure!$A48,gDP!$B$6:$B$271))=0,"",INDEX([2]pivotTable!Q$310:Q$615,MATCH(totalExpenditure!$A48,[2]pivotTable!$A$310:$A$615,0))/100*INDEX(gDP!AF$6:AF$271,MATCH(totalExpenditure!$A48,gDP!$B$6:$B$271)))</f>
        <v/>
      </c>
      <c r="BQ48" s="77" t="str">
        <f>IF(INDEX([2]pivotTable!R$310:R$615,MATCH(totalExpenditure!$A48,[2]pivotTable!$A$310:$A$615,0))/100*INDEX(gDP!AG$6:AG$271,MATCH(totalExpenditure!$A48,gDP!$B$6:$B$271))=0,"",INDEX([2]pivotTable!R$310:R$615,MATCH(totalExpenditure!$A48,[2]pivotTable!$A$310:$A$615,0))/100*INDEX(gDP!AG$6:AG$271,MATCH(totalExpenditure!$A48,gDP!$B$6:$B$271)))</f>
        <v/>
      </c>
      <c r="BR48" s="77" t="str">
        <f>IF(INDEX([2]pivotTable!S$310:S$615,MATCH(totalExpenditure!$A48,[2]pivotTable!$A$310:$A$615,0))/100*INDEX(gDP!AH$6:AH$271,MATCH(totalExpenditure!$A48,gDP!$B$6:$B$271))=0,"",INDEX([2]pivotTable!S$310:S$615,MATCH(totalExpenditure!$A48,[2]pivotTable!$A$310:$A$615,0))/100*INDEX(gDP!AH$6:AH$271,MATCH(totalExpenditure!$A48,gDP!$B$6:$B$271)))</f>
        <v/>
      </c>
      <c r="BS48" s="77" t="str">
        <f>IF(INDEX([2]pivotTable!T$310:T$615,MATCH(totalExpenditure!$A48,[2]pivotTable!$A$310:$A$615,0))/100*INDEX(gDP!AI$6:AI$271,MATCH(totalExpenditure!$A48,gDP!$B$6:$B$271))=0,"",INDEX([2]pivotTable!T$310:T$615,MATCH(totalExpenditure!$A48,[2]pivotTable!$A$310:$A$615,0))/100*INDEX(gDP!AI$6:AI$271,MATCH(totalExpenditure!$A48,gDP!$B$6:$B$271)))</f>
        <v/>
      </c>
      <c r="BT48" s="77" t="str">
        <f>IF(INDEX([2]pivotTable!U$310:U$615,MATCH(totalExpenditure!$A48,[2]pivotTable!$A$310:$A$615,0))/100*INDEX(gDP!AJ$6:AJ$271,MATCH(totalExpenditure!$A48,gDP!$B$6:$B$271))=0,"",INDEX([2]pivotTable!U$310:U$615,MATCH(totalExpenditure!$A48,[2]pivotTable!$A$310:$A$615,0))/100*INDEX(gDP!AJ$6:AJ$271,MATCH(totalExpenditure!$A48,gDP!$B$6:$B$271)))</f>
        <v/>
      </c>
      <c r="BU48" s="77" t="str">
        <f>IF(INDEX([2]pivotTable!V$310:V$615,MATCH(totalExpenditure!$A48,[2]pivotTable!$A$310:$A$615,0))/100*INDEX(gDP!AK$6:AK$271,MATCH(totalExpenditure!$A48,gDP!$B$6:$B$271))=0,"",INDEX([2]pivotTable!V$310:V$615,MATCH(totalExpenditure!$A48,[2]pivotTable!$A$310:$A$615,0))/100*INDEX(gDP!AK$6:AK$271,MATCH(totalExpenditure!$A48,gDP!$B$6:$B$271)))</f>
        <v/>
      </c>
      <c r="BV48" s="77" t="str">
        <f>IF(INDEX([2]pivotTable!W$310:W$615,MATCH(totalExpenditure!$A48,[2]pivotTable!$A$310:$A$615,0))/100*INDEX(gDP!AL$6:AL$271,MATCH(totalExpenditure!$A48,gDP!$B$6:$B$271))=0,"",INDEX([2]pivotTable!W$310:W$615,MATCH(totalExpenditure!$A48,[2]pivotTable!$A$310:$A$615,0))/100*INDEX(gDP!AL$6:AL$271,MATCH(totalExpenditure!$A48,gDP!$B$6:$B$271)))</f>
        <v/>
      </c>
      <c r="BW48" s="77" t="str">
        <f>IF(INDEX([2]pivotTable!X$310:X$615,MATCH(totalExpenditure!$A48,[2]pivotTable!$A$310:$A$615,0))/100*INDEX(gDP!AM$6:AM$271,MATCH(totalExpenditure!$A48,gDP!$B$6:$B$271))=0,"",INDEX([2]pivotTable!X$310:X$615,MATCH(totalExpenditure!$A48,[2]pivotTable!$A$310:$A$615,0))/100*INDEX(gDP!AM$6:AM$271,MATCH(totalExpenditure!$A48,gDP!$B$6:$B$271)))</f>
        <v/>
      </c>
      <c r="BX48" s="77" t="str">
        <f>IF(INDEX([2]pivotTable!Y$310:Y$615,MATCH(totalExpenditure!$A48,[2]pivotTable!$A$310:$A$615,0))/100*INDEX(gDP!AN$6:AN$271,MATCH(totalExpenditure!$A48,gDP!$B$6:$B$271))=0,"",INDEX([2]pivotTable!Y$310:Y$615,MATCH(totalExpenditure!$A48,[2]pivotTable!$A$310:$A$615,0))/100*INDEX(gDP!AN$6:AN$271,MATCH(totalExpenditure!$A48,gDP!$B$6:$B$271)))</f>
        <v/>
      </c>
      <c r="BY48" s="77" t="str">
        <f>IF(INDEX([2]pivotTable!Z$310:Z$615,MATCH(totalExpenditure!$A48,[2]pivotTable!$A$310:$A$615,0))/100*INDEX(gDP!AO$6:AO$271,MATCH(totalExpenditure!$A48,gDP!$B$6:$B$271))=0,"",INDEX([2]pivotTable!Z$310:Z$615,MATCH(totalExpenditure!$A48,[2]pivotTable!$A$310:$A$615,0))/100*INDEX(gDP!AO$6:AO$271,MATCH(totalExpenditure!$A48,gDP!$B$6:$B$271)))</f>
        <v/>
      </c>
      <c r="BZ48" s="77" t="str">
        <f>IF(INDEX([2]pivotTable!AA$310:AA$615,MATCH(totalExpenditure!$A48,[2]pivotTable!$A$310:$A$615,0))/100*INDEX(gDP!AP$6:AP$271,MATCH(totalExpenditure!$A48,gDP!$B$6:$B$271))=0,"",INDEX([2]pivotTable!AA$310:AA$615,MATCH(totalExpenditure!$A48,[2]pivotTable!$A$310:$A$615,0))/100*INDEX(gDP!AP$6:AP$271,MATCH(totalExpenditure!$A48,gDP!$B$6:$B$271)))</f>
        <v/>
      </c>
      <c r="CA48" s="77" t="str">
        <f>IF(INDEX([2]pivotTable!AB$310:AB$615,MATCH(totalExpenditure!$A48,[2]pivotTable!$A$310:$A$615,0))/100*INDEX(gDP!AQ$6:AQ$271,MATCH(totalExpenditure!$A48,gDP!$B$6:$B$271))=0,"",INDEX([2]pivotTable!AB$310:AB$615,MATCH(totalExpenditure!$A48,[2]pivotTable!$A$310:$A$615,0))/100*INDEX(gDP!AQ$6:AQ$271,MATCH(totalExpenditure!$A48,gDP!$B$6:$B$271)))</f>
        <v/>
      </c>
      <c r="CB48" s="77" t="str">
        <f>IF(INDEX([2]pivotTable!AC$310:AC$615,MATCH(totalExpenditure!$A48,[2]pivotTable!$A$310:$A$615,0))/100*INDEX(gDP!AR$6:AR$271,MATCH(totalExpenditure!$A48,gDP!$B$6:$B$271))=0,"",INDEX([2]pivotTable!AC$310:AC$615,MATCH(totalExpenditure!$A48,[2]pivotTable!$A$310:$A$615,0))/100*INDEX(gDP!AR$6:AR$271,MATCH(totalExpenditure!$A48,gDP!$B$6:$B$271)))</f>
        <v/>
      </c>
      <c r="CC48" s="77" t="str">
        <f>IF(INDEX([2]pivotTable!AD$310:AD$615,MATCH(totalExpenditure!$A48,[2]pivotTable!$A$310:$A$615,0))/100*INDEX(gDP!AS$6:AS$271,MATCH(totalExpenditure!$A48,gDP!$B$6:$B$271))=0,"",INDEX([2]pivotTable!AD$310:AD$615,MATCH(totalExpenditure!$A48,[2]pivotTable!$A$310:$A$615,0))/100*INDEX(gDP!AS$6:AS$271,MATCH(totalExpenditure!$A48,gDP!$B$6:$B$271)))</f>
        <v/>
      </c>
      <c r="CD48" s="77" t="str">
        <f>IF(INDEX([2]pivotTable!AE$310:AE$615,MATCH(totalExpenditure!$A48,[2]pivotTable!$A$310:$A$615,0))/100*INDEX(gDP!AT$6:AT$271,MATCH(totalExpenditure!$A48,gDP!$B$6:$B$271))=0,"",INDEX([2]pivotTable!AE$310:AE$615,MATCH(totalExpenditure!$A48,[2]pivotTable!$A$310:$A$615,0))/100*INDEX(gDP!AT$6:AT$271,MATCH(totalExpenditure!$A48,gDP!$B$6:$B$271)))</f>
        <v/>
      </c>
      <c r="CE48" s="77" t="str">
        <f>IF(INDEX([2]pivotTable!AF$310:AF$615,MATCH(totalExpenditure!$A48,[2]pivotTable!$A$310:$A$615,0))/100*INDEX(gDP!AU$6:AU$271,MATCH(totalExpenditure!$A48,gDP!$B$6:$B$271))=0,"",INDEX([2]pivotTable!AF$310:AF$615,MATCH(totalExpenditure!$A48,[2]pivotTable!$A$310:$A$615,0))/100*INDEX(gDP!AU$6:AU$271,MATCH(totalExpenditure!$A48,gDP!$B$6:$B$271)))</f>
        <v/>
      </c>
      <c r="CF48" s="77" t="str">
        <f>IF(INDEX([2]pivotTable!AG$310:AG$615,MATCH(totalExpenditure!$A48,[2]pivotTable!$A$310:$A$615,0))/100*INDEX(gDP!AV$6:AV$271,MATCH(totalExpenditure!$A48,gDP!$B$6:$B$271))=0,"",INDEX([2]pivotTable!AG$310:AG$615,MATCH(totalExpenditure!$A48,[2]pivotTable!$A$310:$A$615,0))/100*INDEX(gDP!AV$6:AV$271,MATCH(totalExpenditure!$A48,gDP!$B$6:$B$271)))</f>
        <v/>
      </c>
      <c r="CG48" s="77" t="str">
        <f>IF(INDEX([2]pivotTable!AH$310:AH$615,MATCH(totalExpenditure!$A48,[2]pivotTable!$A$310:$A$615,0))/100*INDEX(gDP!AW$6:AW$271,MATCH(totalExpenditure!$A48,gDP!$B$6:$B$271))=0,"",INDEX([2]pivotTable!AH$310:AH$615,MATCH(totalExpenditure!$A48,[2]pivotTable!$A$310:$A$615,0))/100*INDEX(gDP!AW$6:AW$271,MATCH(totalExpenditure!$A48,gDP!$B$6:$B$271)))</f>
        <v/>
      </c>
      <c r="CH48" s="77" t="str">
        <f>IF(INDEX([2]pivotTable!AI$310:AI$615,MATCH(totalExpenditure!$A48,[2]pivotTable!$A$310:$A$615,0))/100*INDEX(gDP!AX$6:AX$271,MATCH(totalExpenditure!$A48,gDP!$B$6:$B$271))=0,"",INDEX([2]pivotTable!AI$310:AI$615,MATCH(totalExpenditure!$A48,[2]pivotTable!$A$310:$A$615,0))/100*INDEX(gDP!AX$6:AX$271,MATCH(totalExpenditure!$A48,gDP!$B$6:$B$271)))</f>
        <v/>
      </c>
      <c r="CI48" s="77" t="str">
        <f>IF(INDEX([2]pivotTable!AJ$310:AJ$615,MATCH(totalExpenditure!$A48,[2]pivotTable!$A$310:$A$615,0))/100*INDEX(gDP!AY$6:AY$271,MATCH(totalExpenditure!$A48,gDP!$B$6:$B$271))=0,"",INDEX([2]pivotTable!AJ$310:AJ$615,MATCH(totalExpenditure!$A48,[2]pivotTable!$A$310:$A$615,0))/100*INDEX(gDP!AY$6:AY$271,MATCH(totalExpenditure!$A48,gDP!$B$6:$B$271)))</f>
        <v/>
      </c>
      <c r="CJ48" s="77" t="str">
        <f>IF(INDEX([2]pivotTable!AK$310:AK$615,MATCH(totalExpenditure!$A48,[2]pivotTable!$A$310:$A$615,0))/100*INDEX(gDP!AZ$6:AZ$271,MATCH(totalExpenditure!$A48,gDP!$B$6:$B$271))=0,"",INDEX([2]pivotTable!AK$310:AK$615,MATCH(totalExpenditure!$A48,[2]pivotTable!$A$310:$A$615,0))/100*INDEX(gDP!AZ$6:AZ$271,MATCH(totalExpenditure!$A48,gDP!$B$6:$B$271)))</f>
        <v/>
      </c>
      <c r="CK48" s="77" t="str">
        <f>IF(INDEX([2]pivotTable!AL$310:AL$615,MATCH(totalExpenditure!$A48,[2]pivotTable!$A$310:$A$615,0))/100*INDEX(gDP!BA$6:BA$271,MATCH(totalExpenditure!$A48,gDP!$B$6:$B$271))=0,"",INDEX([2]pivotTable!AL$310:AL$615,MATCH(totalExpenditure!$A48,[2]pivotTable!$A$310:$A$615,0))/100*INDEX(gDP!BA$6:BA$271,MATCH(totalExpenditure!$A48,gDP!$B$6:$B$271)))</f>
        <v/>
      </c>
      <c r="CL48" s="77" t="str">
        <f>IF(INDEX([2]pivotTable!AM$310:AM$615,MATCH(totalExpenditure!$A48,[2]pivotTable!$A$310:$A$615,0))/100*INDEX(gDP!BB$6:BB$271,MATCH(totalExpenditure!$A48,gDP!$B$6:$B$271))=0,"",INDEX([2]pivotTable!AM$310:AM$615,MATCH(totalExpenditure!$A48,[2]pivotTable!$A$310:$A$615,0))/100*INDEX(gDP!BB$6:BB$271,MATCH(totalExpenditure!$A48,gDP!$B$6:$B$271)))</f>
        <v/>
      </c>
      <c r="CM48" s="77" t="str">
        <f>IF(INDEX([2]pivotTable!AN$310:AN$615,MATCH(totalExpenditure!$A48,[2]pivotTable!$A$310:$A$615,0))/100*INDEX(gDP!BC$6:BC$271,MATCH(totalExpenditure!$A48,gDP!$B$6:$B$271))=0,"",INDEX([2]pivotTable!AN$310:AN$615,MATCH(totalExpenditure!$A48,[2]pivotTable!$A$310:$A$615,0))/100*INDEX(gDP!BC$6:BC$271,MATCH(totalExpenditure!$A48,gDP!$B$6:$B$271)))</f>
        <v/>
      </c>
      <c r="CN48" s="77" t="str">
        <f>IF(INDEX([2]pivotTable!AO$310:AO$615,MATCH(totalExpenditure!$A48,[2]pivotTable!$A$310:$A$615,0))/100*INDEX(gDP!BD$6:BD$271,MATCH(totalExpenditure!$A48,gDP!$B$6:$B$271))=0,"",INDEX([2]pivotTable!AO$310:AO$615,MATCH(totalExpenditure!$A48,[2]pivotTable!$A$310:$A$615,0))/100*INDEX(gDP!BD$6:BD$271,MATCH(totalExpenditure!$A48,gDP!$B$6:$B$271)))</f>
        <v/>
      </c>
      <c r="CO48" s="77" t="str">
        <f>IF(INDEX([2]pivotTable!AP$310:AP$615,MATCH(totalExpenditure!$A48,[2]pivotTable!$A$310:$A$615,0))/100*INDEX(gDP!BE$6:BE$271,MATCH(totalExpenditure!$A48,gDP!$B$6:$B$271))=0,"",INDEX([2]pivotTable!AP$310:AP$615,MATCH(totalExpenditure!$A48,[2]pivotTable!$A$310:$A$615,0))/100*INDEX(gDP!BE$6:BE$271,MATCH(totalExpenditure!$A48,gDP!$B$6:$B$271)))</f>
        <v/>
      </c>
      <c r="CP48" s="77" t="str">
        <f>IF(INDEX([2]pivotTable!AQ$310:AQ$615,MATCH(totalExpenditure!$A48,[2]pivotTable!$A$310:$A$615,0))/100*INDEX(gDP!BF$6:BF$271,MATCH(totalExpenditure!$A48,gDP!$B$6:$B$271))=0,"",INDEX([2]pivotTable!AQ$310:AQ$615,MATCH(totalExpenditure!$A48,[2]pivotTable!$A$310:$A$615,0))/100*INDEX(gDP!BF$6:BF$271,MATCH(totalExpenditure!$A48,gDP!$B$6:$B$271)))</f>
        <v/>
      </c>
      <c r="CQ48" s="77" t="str">
        <f>IF(INDEX([2]pivotTable!AR$310:AR$615,MATCH(totalExpenditure!$A48,[2]pivotTable!$A$310:$A$615,0))/100*INDEX(gDP!BG$6:BG$271,MATCH(totalExpenditure!$A48,gDP!$B$6:$B$271))=0,"",INDEX([2]pivotTable!AR$310:AR$615,MATCH(totalExpenditure!$A48,[2]pivotTable!$A$310:$A$615,0))/100*INDEX(gDP!BG$6:BG$271,MATCH(totalExpenditure!$A48,gDP!$B$6:$B$271)))</f>
        <v/>
      </c>
      <c r="CR48" s="77" t="str">
        <f>IF(INDEX([2]pivotTable!AS$310:AS$615,MATCH(totalExpenditure!$A48,[2]pivotTable!$A$310:$A$615,0))/100*INDEX(gDP!BH$6:BH$271,MATCH(totalExpenditure!$A48,gDP!$B$6:$B$271))=0,"",INDEX([2]pivotTable!AS$310:AS$615,MATCH(totalExpenditure!$A48,[2]pivotTable!$A$310:$A$615,0))/100*INDEX(gDP!BH$6:BH$271,MATCH(totalExpenditure!$A48,gDP!$B$6:$B$271)))</f>
        <v/>
      </c>
      <c r="CS48" s="77" t="str">
        <f>IF(INDEX([2]pivotTable!AT$310:AT$615,MATCH(totalExpenditure!$A48,[2]pivotTable!$A$310:$A$615,0))/100*INDEX(gDP!BI$6:BI$271,MATCH(totalExpenditure!$A48,gDP!$B$6:$B$271))=0,"",INDEX([2]pivotTable!AT$310:AT$615,MATCH(totalExpenditure!$A48,[2]pivotTable!$A$310:$A$615,0))/100*INDEX(gDP!BI$6:BI$271,MATCH(totalExpenditure!$A48,gDP!$B$6:$B$271)))</f>
        <v/>
      </c>
      <c r="CT48" s="77" t="str">
        <f>IF(INDEX([2]pivotTable!AU$310:AU$615,MATCH(totalExpenditure!$A48,[2]pivotTable!$A$310:$A$615,0))/100*INDEX(gDP!BJ$6:BJ$271,MATCH(totalExpenditure!$A48,gDP!$B$6:$B$271))=0,"",INDEX([2]pivotTable!AU$310:AU$615,MATCH(totalExpenditure!$A48,[2]pivotTable!$A$310:$A$615,0))/100*INDEX(gDP!BJ$6:BJ$271,MATCH(totalExpenditure!$A48,gDP!$B$6:$B$271)))</f>
        <v/>
      </c>
      <c r="CU48" s="77" t="str">
        <f>IF(INDEX([2]pivotTable!AV$310:AV$615,MATCH(totalExpenditure!$A48,[2]pivotTable!$A$310:$A$615,0))/100*INDEX(gDP!BK$6:BK$271,MATCH(totalExpenditure!$A48,gDP!$B$6:$B$271))=0,"",INDEX([2]pivotTable!AV$310:AV$615,MATCH(totalExpenditure!$A48,[2]pivotTable!$A$310:$A$615,0))/100*INDEX(gDP!BK$6:BK$271,MATCH(totalExpenditure!$A48,gDP!$B$6:$B$271)))</f>
        <v/>
      </c>
      <c r="CV48" s="77" t="str">
        <f>IF(INDEX([2]pivotTable!AW$310:AW$615,MATCH(totalExpenditure!$A48,[2]pivotTable!$A$310:$A$615,0))/100*INDEX(gDP!BL$6:BL$271,MATCH(totalExpenditure!$A48,gDP!$B$6:$B$271))=0,"",INDEX([2]pivotTable!AW$310:AW$615,MATCH(totalExpenditure!$A48,[2]pivotTable!$A$310:$A$615,0))/100*INDEX(gDP!BL$6:BL$271,MATCH(totalExpenditure!$A48,gDP!$B$6:$B$271)))</f>
        <v/>
      </c>
      <c r="CW48" s="77" t="str">
        <f>IF(INDEX([2]pivotTable!AX$310:AX$615,MATCH(totalExpenditure!$A48,[2]pivotTable!$A$310:$A$615,0))/100*INDEX(gDP!BM$6:BM$271,MATCH(totalExpenditure!$A48,gDP!$B$6:$B$271))=0,"",INDEX([2]pivotTable!AX$310:AX$615,MATCH(totalExpenditure!$A48,[2]pivotTable!$A$310:$A$615,0))/100*INDEX(gDP!BM$6:BM$271,MATCH(totalExpenditure!$A48,gDP!$B$6:$B$271)))</f>
        <v/>
      </c>
      <c r="CX48" s="77" t="str">
        <f>IF(INDEX([2]pivotTable!AY$310:AY$615,MATCH(totalExpenditure!$A48,[2]pivotTable!$A$310:$A$615,0))/100*INDEX(gDP!BN$6:BN$271,MATCH(totalExpenditure!$A48,gDP!$B$6:$B$271))=0,"",INDEX([2]pivotTable!AY$310:AY$615,MATCH(totalExpenditure!$A48,[2]pivotTable!$A$310:$A$615,0))/100*INDEX(gDP!BN$6:BN$271,MATCH(totalExpenditure!$A48,gDP!$B$6:$B$271)))</f>
        <v/>
      </c>
      <c r="CY48" s="77" t="str">
        <f>IF(INDEX([2]pivotTable!AZ$310:AZ$615,MATCH(totalExpenditure!$A48,[2]pivotTable!$A$310:$A$615,0))/100*INDEX(gDP!BO$6:BO$271,MATCH(totalExpenditure!$A48,gDP!$B$6:$B$271))=0,"",INDEX([2]pivotTable!AZ$310:AZ$615,MATCH(totalExpenditure!$A48,[2]pivotTable!$A$310:$A$615,0))/100*INDEX(gDP!BO$6:BO$271,MATCH(totalExpenditure!$A48,gDP!$B$6:$B$271)))</f>
        <v/>
      </c>
      <c r="CZ48" s="77" t="str">
        <f>IF(B48="","",IF(BA48="","",B48-B48+INDEX(gDP!Q$6:Q$271,MATCH(totalExpenditure!$A48,gDP!$B$6:$B$271))))</f>
        <v/>
      </c>
      <c r="DA48" s="77" t="str">
        <f>IF(C48="","",IF(BB48="","",C48-C48+INDEX(gDP!R$6:R$271,MATCH(totalExpenditure!$A48,gDP!$B$6:$B$271))))</f>
        <v/>
      </c>
      <c r="DB48" s="77" t="str">
        <f>IF(D48="","",IF(BC48="","",D48-D48+INDEX(gDP!S$6:S$271,MATCH(totalExpenditure!$A48,gDP!$B$6:$B$271))))</f>
        <v/>
      </c>
      <c r="DC48" s="77" t="str">
        <f>IF(E48="","",IF(BD48="","",E48-E48+INDEX(gDP!T$6:T$271,MATCH(totalExpenditure!$A48,gDP!$B$6:$B$271))))</f>
        <v/>
      </c>
      <c r="DD48" s="77" t="str">
        <f>IF(F48="","",IF(BE48="","",F48-F48+INDEX(gDP!U$6:U$271,MATCH(totalExpenditure!$A48,gDP!$B$6:$B$271))))</f>
        <v/>
      </c>
      <c r="DE48" s="77" t="str">
        <f>IF(G48="","",IF(BF48="","",G48-G48+INDEX(gDP!V$6:V$271,MATCH(totalExpenditure!$A48,gDP!$B$6:$B$271))))</f>
        <v/>
      </c>
      <c r="DF48" s="77" t="str">
        <f>IF(H48="","",IF(BG48="","",H48-H48+INDEX(gDP!W$6:W$271,MATCH(totalExpenditure!$A48,gDP!$B$6:$B$271))))</f>
        <v/>
      </c>
      <c r="DG48" s="77" t="str">
        <f>IF(I48="","",IF(BH48="","",I48-I48+INDEX(gDP!X$6:X$271,MATCH(totalExpenditure!$A48,gDP!$B$6:$B$271))))</f>
        <v/>
      </c>
      <c r="DH48" s="77" t="str">
        <f>IF(J48="","",IF(BI48="","",J48-J48+INDEX(gDP!Y$6:Y$271,MATCH(totalExpenditure!$A48,gDP!$B$6:$B$271))))</f>
        <v/>
      </c>
      <c r="DI48" s="77" t="str">
        <f>IF(K48="","",IF(BJ48="","",K48-K48+INDEX(gDP!Z$6:Z$271,MATCH(totalExpenditure!$A48,gDP!$B$6:$B$271))))</f>
        <v/>
      </c>
      <c r="DJ48" s="77" t="str">
        <f>IF(L48="","",IF(BK48="","",L48-L48+INDEX(gDP!AA$6:AA$271,MATCH(totalExpenditure!$A48,gDP!$B$6:$B$271))))</f>
        <v/>
      </c>
      <c r="DK48" s="77" t="str">
        <f>IF(M48="","",IF(BL48="","",M48-M48+INDEX(gDP!AB$6:AB$271,MATCH(totalExpenditure!$A48,gDP!$B$6:$B$271))))</f>
        <v/>
      </c>
      <c r="DL48" s="77" t="str">
        <f>IF(N48="","",IF(BM48="","",N48-N48+INDEX(gDP!AC$6:AC$271,MATCH(totalExpenditure!$A48,gDP!$B$6:$B$271))))</f>
        <v/>
      </c>
      <c r="DM48" s="77" t="str">
        <f>IF(O48="","",IF(BN48="","",O48-O48+INDEX(gDP!AD$6:AD$271,MATCH(totalExpenditure!$A48,gDP!$B$6:$B$271))))</f>
        <v/>
      </c>
      <c r="DN48" s="77" t="str">
        <f>IF(P48="","",IF(BO48="","",P48-P48+INDEX(gDP!AE$6:AE$271,MATCH(totalExpenditure!$A48,gDP!$B$6:$B$271))))</f>
        <v/>
      </c>
      <c r="DO48" s="77" t="str">
        <f>IF(Q48="","",IF(BP48="","",Q48-Q48+INDEX(gDP!AF$6:AF$271,MATCH(totalExpenditure!$A48,gDP!$B$6:$B$271))))</f>
        <v/>
      </c>
      <c r="DP48" s="77" t="str">
        <f>IF(R48="","",IF(BQ48="","",R48-R48+INDEX(gDP!AG$6:AG$271,MATCH(totalExpenditure!$A48,gDP!$B$6:$B$271))))</f>
        <v/>
      </c>
      <c r="DQ48" s="77" t="str">
        <f>IF(S48="","",IF(BR48="","",S48-S48+INDEX(gDP!AH$6:AH$271,MATCH(totalExpenditure!$A48,gDP!$B$6:$B$271))))</f>
        <v/>
      </c>
      <c r="DR48" s="77" t="str">
        <f>IF(T48="","",IF(BS48="","",T48-T48+INDEX(gDP!AI$6:AI$271,MATCH(totalExpenditure!$A48,gDP!$B$6:$B$271))))</f>
        <v/>
      </c>
      <c r="DS48" s="77" t="str">
        <f>IF(U48="","",IF(BT48="","",U48-U48+INDEX(gDP!AJ$6:AJ$271,MATCH(totalExpenditure!$A48,gDP!$B$6:$B$271))))</f>
        <v/>
      </c>
      <c r="DT48" s="77" t="str">
        <f>IF(V48="","",IF(BU48="","",V48-V48+INDEX(gDP!AK$6:AK$271,MATCH(totalExpenditure!$A48,gDP!$B$6:$B$271))))</f>
        <v/>
      </c>
      <c r="DU48" s="77" t="str">
        <f>IF(W48="","",IF(BV48="","",W48-W48+INDEX(gDP!AL$6:AL$271,MATCH(totalExpenditure!$A48,gDP!$B$6:$B$271))))</f>
        <v/>
      </c>
      <c r="DV48" s="77" t="str">
        <f>IF(X48="","",IF(BW48="","",X48-X48+INDEX(gDP!AM$6:AM$271,MATCH(totalExpenditure!$A48,gDP!$B$6:$B$271))))</f>
        <v/>
      </c>
      <c r="DW48" s="77" t="str">
        <f>IF(Y48="","",IF(BX48="","",Y48-Y48+INDEX(gDP!AN$6:AN$271,MATCH(totalExpenditure!$A48,gDP!$B$6:$B$271))))</f>
        <v/>
      </c>
      <c r="DX48" s="77" t="str">
        <f>IF(Z48="","",IF(BY48="","",Z48-Z48+INDEX(gDP!AO$6:AO$271,MATCH(totalExpenditure!$A48,gDP!$B$6:$B$271))))</f>
        <v/>
      </c>
      <c r="DY48" s="77" t="str">
        <f>IF(AA48="","",IF(BZ48="","",AA48-AA48+INDEX(gDP!AP$6:AP$271,MATCH(totalExpenditure!$A48,gDP!$B$6:$B$271))))</f>
        <v/>
      </c>
      <c r="DZ48" s="77" t="str">
        <f>IF(AB48="","",IF(CA48="","",AB48-AB48+INDEX(gDP!AQ$6:AQ$271,MATCH(totalExpenditure!$A48,gDP!$B$6:$B$271))))</f>
        <v/>
      </c>
      <c r="EA48" s="77" t="str">
        <f>IF(AC48="","",IF(CB48="","",AC48-AC48+INDEX(gDP!AR$6:AR$271,MATCH(totalExpenditure!$A48,gDP!$B$6:$B$271))))</f>
        <v/>
      </c>
      <c r="EB48" s="77" t="str">
        <f>IF(AD48="","",IF(CC48="","",AD48-AD48+INDEX(gDP!AS$6:AS$271,MATCH(totalExpenditure!$A48,gDP!$B$6:$B$271))))</f>
        <v/>
      </c>
      <c r="EC48" s="77" t="str">
        <f>IF(AE48="","",IF(CD48="","",AE48-AE48+INDEX(gDP!AT$6:AT$271,MATCH(totalExpenditure!$A48,gDP!$B$6:$B$271))))</f>
        <v/>
      </c>
      <c r="ED48" s="77" t="str">
        <f>IF(AF48="","",IF(CE48="","",AF48-AF48+INDEX(gDP!AU$6:AU$271,MATCH(totalExpenditure!$A48,gDP!$B$6:$B$271))))</f>
        <v/>
      </c>
      <c r="EE48" s="77" t="str">
        <f>IF(AG48="","",IF(CF48="","",AG48-AG48+INDEX(gDP!AV$6:AV$271,MATCH(totalExpenditure!$A48,gDP!$B$6:$B$271))))</f>
        <v/>
      </c>
      <c r="EF48" s="77" t="str">
        <f>IF(AH48="","",IF(CG48="","",AH48-AH48+INDEX(gDP!AW$6:AW$271,MATCH(totalExpenditure!$A48,gDP!$B$6:$B$271))))</f>
        <v/>
      </c>
      <c r="EG48" s="77" t="str">
        <f>IF(AI48="","",IF(CH48="","",AI48-AI48+INDEX(gDP!AX$6:AX$271,MATCH(totalExpenditure!$A48,gDP!$B$6:$B$271))))</f>
        <v/>
      </c>
      <c r="EH48" s="77" t="str">
        <f>IF(AJ48="","",IF(CI48="","",AJ48-AJ48+INDEX(gDP!AY$6:AY$271,MATCH(totalExpenditure!$A48,gDP!$B$6:$B$271))))</f>
        <v/>
      </c>
      <c r="EI48" s="77" t="str">
        <f>IF(AK48="","",IF(CJ48="","",AK48-AK48+INDEX(gDP!AZ$6:AZ$271,MATCH(totalExpenditure!$A48,gDP!$B$6:$B$271))))</f>
        <v/>
      </c>
      <c r="EJ48" s="77" t="str">
        <f>IF(AL48="","",IF(CK48="","",AL48-AL48+INDEX(gDP!BA$6:BA$271,MATCH(totalExpenditure!$A48,gDP!$B$6:$B$271))))</f>
        <v/>
      </c>
      <c r="EK48" s="77" t="str">
        <f>IF(AM48="","",IF(CL48="","",AM48-AM48+INDEX(gDP!BB$6:BB$271,MATCH(totalExpenditure!$A48,gDP!$B$6:$B$271))))</f>
        <v/>
      </c>
      <c r="EL48" s="77" t="str">
        <f>IF(AN48="","",IF(CM48="","",AN48-AN48+INDEX(gDP!BC$6:BC$271,MATCH(totalExpenditure!$A48,gDP!$B$6:$B$271))))</f>
        <v/>
      </c>
      <c r="EM48" s="77" t="str">
        <f>IF(AO48="","",IF(CN48="","",AO48-AO48+INDEX(gDP!BD$6:BD$271,MATCH(totalExpenditure!$A48,gDP!$B$6:$B$271))))</f>
        <v/>
      </c>
      <c r="EN48" s="77" t="str">
        <f>IF(AP48="","",IF(CO48="","",AP48-AP48+INDEX(gDP!BE$6:BE$271,MATCH(totalExpenditure!$A48,gDP!$B$6:$B$271))))</f>
        <v/>
      </c>
      <c r="EO48" s="77" t="str">
        <f>IF(AQ48="","",IF(CP48="","",AQ48-AQ48+INDEX(gDP!BF$6:BF$271,MATCH(totalExpenditure!$A48,gDP!$B$6:$B$271))))</f>
        <v/>
      </c>
      <c r="EP48" s="77" t="str">
        <f>IF(AR48="","",IF(CQ48="","",AR48-AR48+INDEX(gDP!BG$6:BG$271,MATCH(totalExpenditure!$A48,gDP!$B$6:$B$271))))</f>
        <v/>
      </c>
      <c r="EQ48" s="77" t="str">
        <f>IF(AS48="","",IF(CR48="","",AS48-AS48+INDEX(gDP!BH$6:BH$271,MATCH(totalExpenditure!$A48,gDP!$B$6:$B$271))))</f>
        <v/>
      </c>
      <c r="ER48" s="77" t="str">
        <f>IF(AT48="","",IF(CS48="","",AT48-AT48+INDEX(gDP!BI$6:BI$271,MATCH(totalExpenditure!$A48,gDP!$B$6:$B$271))))</f>
        <v/>
      </c>
      <c r="ES48" s="77" t="str">
        <f>IF(AU48="","",IF(CT48="","",AU48-AU48+INDEX(gDP!BJ$6:BJ$271,MATCH(totalExpenditure!$A48,gDP!$B$6:$B$271))))</f>
        <v/>
      </c>
      <c r="ET48" s="77" t="str">
        <f>IF(AV48="","",IF(CU48="","",AV48-AV48+INDEX(gDP!BK$6:BK$271,MATCH(totalExpenditure!$A48,gDP!$B$6:$B$271))))</f>
        <v/>
      </c>
      <c r="EU48" s="77" t="str">
        <f>IF(AW48="","",IF(CV48="","",AW48-AW48+INDEX(gDP!BL$6:BL$271,MATCH(totalExpenditure!$A48,gDP!$B$6:$B$271))))</f>
        <v/>
      </c>
      <c r="EV48" s="77" t="str">
        <f>IF(AX48="","",IF(CW48="","",AX48-AX48+INDEX(gDP!BM$6:BM$271,MATCH(totalExpenditure!$A48,gDP!$B$6:$B$271))))</f>
        <v/>
      </c>
      <c r="EW48" s="77" t="str">
        <f>IF(AY48="","",IF(CX48="","",AY48-AY48+INDEX(gDP!BN$6:BN$271,MATCH(totalExpenditure!$A48,gDP!$B$6:$B$271))))</f>
        <v/>
      </c>
      <c r="EX48" s="77" t="str">
        <f>IF(AZ48="","",IF(CY48="","",AZ48-AZ48+INDEX(gDP!BO$6:BO$271,MATCH(totalExpenditure!$A48,gDP!$B$6:$B$271))))</f>
        <v/>
      </c>
    </row>
    <row r="49" spans="1:154" x14ac:dyDescent="0.35">
      <c r="A49" t="s">
        <v>307</v>
      </c>
      <c r="B49" s="77" t="str">
        <f>IF(INDEX([2]pivotTable!B$3:B$308,MATCH(totalExpenditure!$A49,[2]pivotTable!$A$3:$A$308,0))/100*INDEX(gDP!Q$6:Q$271,MATCH(totalExpenditure!$A49,gDP!$B$6:$B$271))=0,"",INDEX([2]pivotTable!B$3:B$308,MATCH(totalExpenditure!$A49,[2]pivotTable!$A$3:$A$308,0))/100*INDEX(gDP!Q$6:Q$271,MATCH(totalExpenditure!$A49,gDP!$B$6:$B$271)))</f>
        <v/>
      </c>
      <c r="C49" s="77" t="str">
        <f>IF(INDEX([2]pivotTable!C$3:C$308,MATCH(totalExpenditure!$A49,[2]pivotTable!$A$3:$A$308,0))/100*INDEX(gDP!R$6:R$271,MATCH(totalExpenditure!$A49,gDP!$B$6:$B$271))=0,"",INDEX([2]pivotTable!C$3:C$308,MATCH(totalExpenditure!$A49,[2]pivotTable!$A$3:$A$308,0))/100*INDEX(gDP!R$6:R$271,MATCH(totalExpenditure!$A49,gDP!$B$6:$B$271)))</f>
        <v/>
      </c>
      <c r="D49" s="77" t="str">
        <f>IF(INDEX([2]pivotTable!D$3:D$308,MATCH(totalExpenditure!$A49,[2]pivotTable!$A$3:$A$308,0))/100*INDEX(gDP!S$6:S$271,MATCH(totalExpenditure!$A49,gDP!$B$6:$B$271))=0,"",INDEX([2]pivotTable!D$3:D$308,MATCH(totalExpenditure!$A49,[2]pivotTable!$A$3:$A$308,0))/100*INDEX(gDP!S$6:S$271,MATCH(totalExpenditure!$A49,gDP!$B$6:$B$271)))</f>
        <v/>
      </c>
      <c r="E49" s="77" t="str">
        <f>IF(INDEX([2]pivotTable!E$3:E$308,MATCH(totalExpenditure!$A49,[2]pivotTable!$A$3:$A$308,0))/100*INDEX(gDP!T$6:T$271,MATCH(totalExpenditure!$A49,gDP!$B$6:$B$271))=0,"",INDEX([2]pivotTable!E$3:E$308,MATCH(totalExpenditure!$A49,[2]pivotTable!$A$3:$A$308,0))/100*INDEX(gDP!T$6:T$271,MATCH(totalExpenditure!$A49,gDP!$B$6:$B$271)))</f>
        <v/>
      </c>
      <c r="F49" s="77" t="str">
        <f>IF(INDEX([2]pivotTable!F$3:F$308,MATCH(totalExpenditure!$A49,[2]pivotTable!$A$3:$A$308,0))/100*INDEX(gDP!U$6:U$271,MATCH(totalExpenditure!$A49,gDP!$B$6:$B$271))=0,"",INDEX([2]pivotTable!F$3:F$308,MATCH(totalExpenditure!$A49,[2]pivotTable!$A$3:$A$308,0))/100*INDEX(gDP!U$6:U$271,MATCH(totalExpenditure!$A49,gDP!$B$6:$B$271)))</f>
        <v/>
      </c>
      <c r="G49" s="77" t="str">
        <f>IF(INDEX([2]pivotTable!G$3:G$308,MATCH(totalExpenditure!$A49,[2]pivotTable!$A$3:$A$308,0))/100*INDEX(gDP!V$6:V$271,MATCH(totalExpenditure!$A49,gDP!$B$6:$B$271))=0,"",INDEX([2]pivotTable!G$3:G$308,MATCH(totalExpenditure!$A49,[2]pivotTable!$A$3:$A$308,0))/100*INDEX(gDP!V$6:V$271,MATCH(totalExpenditure!$A49,gDP!$B$6:$B$271)))</f>
        <v/>
      </c>
      <c r="H49" s="77" t="str">
        <f>IF(INDEX([2]pivotTable!H$3:H$308,MATCH(totalExpenditure!$A49,[2]pivotTable!$A$3:$A$308,0))/100*INDEX(gDP!W$6:W$271,MATCH(totalExpenditure!$A49,gDP!$B$6:$B$271))=0,"",INDEX([2]pivotTable!H$3:H$308,MATCH(totalExpenditure!$A49,[2]pivotTable!$A$3:$A$308,0))/100*INDEX(gDP!W$6:W$271,MATCH(totalExpenditure!$A49,gDP!$B$6:$B$271)))</f>
        <v/>
      </c>
      <c r="I49" s="77" t="str">
        <f>IF(INDEX([2]pivotTable!I$3:I$308,MATCH(totalExpenditure!$A49,[2]pivotTable!$A$3:$A$308,0))/100*INDEX(gDP!X$6:X$271,MATCH(totalExpenditure!$A49,gDP!$B$6:$B$271))=0,"",INDEX([2]pivotTable!I$3:I$308,MATCH(totalExpenditure!$A49,[2]pivotTable!$A$3:$A$308,0))/100*INDEX(gDP!X$6:X$271,MATCH(totalExpenditure!$A49,gDP!$B$6:$B$271)))</f>
        <v/>
      </c>
      <c r="J49" s="77" t="str">
        <f>IF(INDEX([2]pivotTable!J$3:J$308,MATCH(totalExpenditure!$A49,[2]pivotTable!$A$3:$A$308,0))/100*INDEX(gDP!Y$6:Y$271,MATCH(totalExpenditure!$A49,gDP!$B$6:$B$271))=0,"",INDEX([2]pivotTable!J$3:J$308,MATCH(totalExpenditure!$A49,[2]pivotTable!$A$3:$A$308,0))/100*INDEX(gDP!Y$6:Y$271,MATCH(totalExpenditure!$A49,gDP!$B$6:$B$271)))</f>
        <v/>
      </c>
      <c r="K49" s="77" t="str">
        <f>IF(INDEX([2]pivotTable!K$3:K$308,MATCH(totalExpenditure!$A49,[2]pivotTable!$A$3:$A$308,0))/100*INDEX(gDP!Z$6:Z$271,MATCH(totalExpenditure!$A49,gDP!$B$6:$B$271))=0,"",INDEX([2]pivotTable!K$3:K$308,MATCH(totalExpenditure!$A49,[2]pivotTable!$A$3:$A$308,0))/100*INDEX(gDP!Z$6:Z$271,MATCH(totalExpenditure!$A49,gDP!$B$6:$B$271)))</f>
        <v/>
      </c>
      <c r="L49" s="77" t="str">
        <f>IF(INDEX([2]pivotTable!L$3:L$308,MATCH(totalExpenditure!$A49,[2]pivotTable!$A$3:$A$308,0))/100*INDEX(gDP!AA$6:AA$271,MATCH(totalExpenditure!$A49,gDP!$B$6:$B$271))=0,"",INDEX([2]pivotTable!L$3:L$308,MATCH(totalExpenditure!$A49,[2]pivotTable!$A$3:$A$308,0))/100*INDEX(gDP!AA$6:AA$271,MATCH(totalExpenditure!$A49,gDP!$B$6:$B$271)))</f>
        <v/>
      </c>
      <c r="M49" s="77" t="str">
        <f>IF(INDEX([2]pivotTable!M$3:M$308,MATCH(totalExpenditure!$A49,[2]pivotTable!$A$3:$A$308,0))/100*INDEX(gDP!AB$6:AB$271,MATCH(totalExpenditure!$A49,gDP!$B$6:$B$271))=0,"",INDEX([2]pivotTable!M$3:M$308,MATCH(totalExpenditure!$A49,[2]pivotTable!$A$3:$A$308,0))/100*INDEX(gDP!AB$6:AB$271,MATCH(totalExpenditure!$A49,gDP!$B$6:$B$271)))</f>
        <v/>
      </c>
      <c r="N49" s="77" t="str">
        <f>IF(INDEX([2]pivotTable!N$3:N$308,MATCH(totalExpenditure!$A49,[2]pivotTable!$A$3:$A$308,0))/100*INDEX(gDP!AC$6:AC$271,MATCH(totalExpenditure!$A49,gDP!$B$6:$B$271))=0,"",INDEX([2]pivotTable!N$3:N$308,MATCH(totalExpenditure!$A49,[2]pivotTable!$A$3:$A$308,0))/100*INDEX(gDP!AC$6:AC$271,MATCH(totalExpenditure!$A49,gDP!$B$6:$B$271)))</f>
        <v/>
      </c>
      <c r="O49" s="77" t="str">
        <f>IF(INDEX([2]pivotTable!O$3:O$308,MATCH(totalExpenditure!$A49,[2]pivotTable!$A$3:$A$308,0))/100*INDEX(gDP!AD$6:AD$271,MATCH(totalExpenditure!$A49,gDP!$B$6:$B$271))=0,"",INDEX([2]pivotTable!O$3:O$308,MATCH(totalExpenditure!$A49,[2]pivotTable!$A$3:$A$308,0))/100*INDEX(gDP!AD$6:AD$271,MATCH(totalExpenditure!$A49,gDP!$B$6:$B$271)))</f>
        <v/>
      </c>
      <c r="P49" s="77" t="str">
        <f>IF(INDEX([2]pivotTable!P$3:P$308,MATCH(totalExpenditure!$A49,[2]pivotTable!$A$3:$A$308,0))/100*INDEX(gDP!AE$6:AE$271,MATCH(totalExpenditure!$A49,gDP!$B$6:$B$271))=0,"",INDEX([2]pivotTable!P$3:P$308,MATCH(totalExpenditure!$A49,[2]pivotTable!$A$3:$A$308,0))/100*INDEX(gDP!AE$6:AE$271,MATCH(totalExpenditure!$A49,gDP!$B$6:$B$271)))</f>
        <v/>
      </c>
      <c r="Q49" s="77" t="str">
        <f>IF(INDEX([2]pivotTable!Q$3:Q$308,MATCH(totalExpenditure!$A49,[2]pivotTable!$A$3:$A$308,0))/100*INDEX(gDP!AF$6:AF$271,MATCH(totalExpenditure!$A49,gDP!$B$6:$B$271))=0,"",INDEX([2]pivotTable!Q$3:Q$308,MATCH(totalExpenditure!$A49,[2]pivotTable!$A$3:$A$308,0))/100*INDEX(gDP!AF$6:AF$271,MATCH(totalExpenditure!$A49,gDP!$B$6:$B$271)))</f>
        <v/>
      </c>
      <c r="R49" s="77" t="str">
        <f>IF(INDEX([2]pivotTable!R$3:R$308,MATCH(totalExpenditure!$A49,[2]pivotTable!$A$3:$A$308,0))/100*INDEX(gDP!AG$6:AG$271,MATCH(totalExpenditure!$A49,gDP!$B$6:$B$271))=0,"",INDEX([2]pivotTable!R$3:R$308,MATCH(totalExpenditure!$A49,[2]pivotTable!$A$3:$A$308,0))/100*INDEX(gDP!AG$6:AG$271,MATCH(totalExpenditure!$A49,gDP!$B$6:$B$271)))</f>
        <v/>
      </c>
      <c r="S49" s="77" t="str">
        <f>IF(INDEX([2]pivotTable!S$3:S$308,MATCH(totalExpenditure!$A49,[2]pivotTable!$A$3:$A$308,0))/100*INDEX(gDP!AH$6:AH$271,MATCH(totalExpenditure!$A49,gDP!$B$6:$B$271))=0,"",INDEX([2]pivotTable!S$3:S$308,MATCH(totalExpenditure!$A49,[2]pivotTable!$A$3:$A$308,0))/100*INDEX(gDP!AH$6:AH$271,MATCH(totalExpenditure!$A49,gDP!$B$6:$B$271)))</f>
        <v/>
      </c>
      <c r="T49" s="77" t="str">
        <f>IF(INDEX([2]pivotTable!T$3:T$308,MATCH(totalExpenditure!$A49,[2]pivotTable!$A$3:$A$308,0))/100*INDEX(gDP!AI$6:AI$271,MATCH(totalExpenditure!$A49,gDP!$B$6:$B$271))=0,"",INDEX([2]pivotTable!T$3:T$308,MATCH(totalExpenditure!$A49,[2]pivotTable!$A$3:$A$308,0))/100*INDEX(gDP!AI$6:AI$271,MATCH(totalExpenditure!$A49,gDP!$B$6:$B$271)))</f>
        <v/>
      </c>
      <c r="U49" s="77" t="str">
        <f>IF(INDEX([2]pivotTable!U$3:U$308,MATCH(totalExpenditure!$A49,[2]pivotTable!$A$3:$A$308,0))/100*INDEX(gDP!AJ$6:AJ$271,MATCH(totalExpenditure!$A49,gDP!$B$6:$B$271))=0,"",INDEX([2]pivotTable!U$3:U$308,MATCH(totalExpenditure!$A49,[2]pivotTable!$A$3:$A$308,0))/100*INDEX(gDP!AJ$6:AJ$271,MATCH(totalExpenditure!$A49,gDP!$B$6:$B$271)))</f>
        <v/>
      </c>
      <c r="V49" s="77" t="str">
        <f>IF(INDEX([2]pivotTable!V$3:V$308,MATCH(totalExpenditure!$A49,[2]pivotTable!$A$3:$A$308,0))/100*INDEX(gDP!AK$6:AK$271,MATCH(totalExpenditure!$A49,gDP!$B$6:$B$271))=0,"",INDEX([2]pivotTable!V$3:V$308,MATCH(totalExpenditure!$A49,[2]pivotTable!$A$3:$A$308,0))/100*INDEX(gDP!AK$6:AK$271,MATCH(totalExpenditure!$A49,gDP!$B$6:$B$271)))</f>
        <v/>
      </c>
      <c r="W49" s="77" t="str">
        <f>IF(INDEX([2]pivotTable!W$3:W$308,MATCH(totalExpenditure!$A49,[2]pivotTable!$A$3:$A$308,0))/100*INDEX(gDP!AL$6:AL$271,MATCH(totalExpenditure!$A49,gDP!$B$6:$B$271))=0,"",INDEX([2]pivotTable!W$3:W$308,MATCH(totalExpenditure!$A49,[2]pivotTable!$A$3:$A$308,0))/100*INDEX(gDP!AL$6:AL$271,MATCH(totalExpenditure!$A49,gDP!$B$6:$B$271)))</f>
        <v/>
      </c>
      <c r="X49" s="77" t="str">
        <f>IF(INDEX([2]pivotTable!X$3:X$308,MATCH(totalExpenditure!$A49,[2]pivotTable!$A$3:$A$308,0))/100*INDEX(gDP!AM$6:AM$271,MATCH(totalExpenditure!$A49,gDP!$B$6:$B$271))=0,"",INDEX([2]pivotTable!X$3:X$308,MATCH(totalExpenditure!$A49,[2]pivotTable!$A$3:$A$308,0))/100*INDEX(gDP!AM$6:AM$271,MATCH(totalExpenditure!$A49,gDP!$B$6:$B$271)))</f>
        <v/>
      </c>
      <c r="Y49" s="77" t="str">
        <f>IF(INDEX([2]pivotTable!Y$3:Y$308,MATCH(totalExpenditure!$A49,[2]pivotTable!$A$3:$A$308,0))/100*INDEX(gDP!AN$6:AN$271,MATCH(totalExpenditure!$A49,gDP!$B$6:$B$271))=0,"",INDEX([2]pivotTable!Y$3:Y$308,MATCH(totalExpenditure!$A49,[2]pivotTable!$A$3:$A$308,0))/100*INDEX(gDP!AN$6:AN$271,MATCH(totalExpenditure!$A49,gDP!$B$6:$B$271)))</f>
        <v/>
      </c>
      <c r="Z49" s="77" t="str">
        <f>IF(INDEX([2]pivotTable!Z$3:Z$308,MATCH(totalExpenditure!$A49,[2]pivotTable!$A$3:$A$308,0))/100*INDEX(gDP!AO$6:AO$271,MATCH(totalExpenditure!$A49,gDP!$B$6:$B$271))=0,"",INDEX([2]pivotTable!Z$3:Z$308,MATCH(totalExpenditure!$A49,[2]pivotTable!$A$3:$A$308,0))/100*INDEX(gDP!AO$6:AO$271,MATCH(totalExpenditure!$A49,gDP!$B$6:$B$271)))</f>
        <v/>
      </c>
      <c r="AA49" s="77" t="str">
        <f>IF(INDEX([2]pivotTable!AA$3:AA$308,MATCH(totalExpenditure!$A49,[2]pivotTable!$A$3:$A$308,0))/100*INDEX(gDP!AP$6:AP$271,MATCH(totalExpenditure!$A49,gDP!$B$6:$B$271))=0,"",INDEX([2]pivotTable!AA$3:AA$308,MATCH(totalExpenditure!$A49,[2]pivotTable!$A$3:$A$308,0))/100*INDEX(gDP!AP$6:AP$271,MATCH(totalExpenditure!$A49,gDP!$B$6:$B$271)))</f>
        <v/>
      </c>
      <c r="AB49" s="77" t="str">
        <f>IF(INDEX([2]pivotTable!AB$3:AB$308,MATCH(totalExpenditure!$A49,[2]pivotTable!$A$3:$A$308,0))/100*INDEX(gDP!AQ$6:AQ$271,MATCH(totalExpenditure!$A49,gDP!$B$6:$B$271))=0,"",INDEX([2]pivotTable!AB$3:AB$308,MATCH(totalExpenditure!$A49,[2]pivotTable!$A$3:$A$308,0))/100*INDEX(gDP!AQ$6:AQ$271,MATCH(totalExpenditure!$A49,gDP!$B$6:$B$271)))</f>
        <v/>
      </c>
      <c r="AC49" s="77" t="str">
        <f>IF(INDEX([2]pivotTable!AC$3:AC$308,MATCH(totalExpenditure!$A49,[2]pivotTable!$A$3:$A$308,0))/100*INDEX(gDP!AR$6:AR$271,MATCH(totalExpenditure!$A49,gDP!$B$6:$B$271))=0,"",INDEX([2]pivotTable!AC$3:AC$308,MATCH(totalExpenditure!$A49,[2]pivotTable!$A$3:$A$308,0))/100*INDEX(gDP!AR$6:AR$271,MATCH(totalExpenditure!$A49,gDP!$B$6:$B$271)))</f>
        <v/>
      </c>
      <c r="AD49" s="77" t="str">
        <f>IF(INDEX([2]pivotTable!AD$3:AD$308,MATCH(totalExpenditure!$A49,[2]pivotTable!$A$3:$A$308,0))/100*INDEX(gDP!AS$6:AS$271,MATCH(totalExpenditure!$A49,gDP!$B$6:$B$271))=0,"",INDEX([2]pivotTable!AD$3:AD$308,MATCH(totalExpenditure!$A49,[2]pivotTable!$A$3:$A$308,0))/100*INDEX(gDP!AS$6:AS$271,MATCH(totalExpenditure!$A49,gDP!$B$6:$B$271)))</f>
        <v/>
      </c>
      <c r="AE49" s="77" t="str">
        <f>IF(INDEX([2]pivotTable!AE$3:AE$308,MATCH(totalExpenditure!$A49,[2]pivotTable!$A$3:$A$308,0))/100*INDEX(gDP!AT$6:AT$271,MATCH(totalExpenditure!$A49,gDP!$B$6:$B$271))=0,"",INDEX([2]pivotTable!AE$3:AE$308,MATCH(totalExpenditure!$A49,[2]pivotTable!$A$3:$A$308,0))/100*INDEX(gDP!AT$6:AT$271,MATCH(totalExpenditure!$A49,gDP!$B$6:$B$271)))</f>
        <v/>
      </c>
      <c r="AF49" s="77" t="str">
        <f>IF(INDEX([2]pivotTable!AF$3:AF$308,MATCH(totalExpenditure!$A49,[2]pivotTable!$A$3:$A$308,0))/100*INDEX(gDP!AU$6:AU$271,MATCH(totalExpenditure!$A49,gDP!$B$6:$B$271))=0,"",INDEX([2]pivotTable!AF$3:AF$308,MATCH(totalExpenditure!$A49,[2]pivotTable!$A$3:$A$308,0))/100*INDEX(gDP!AU$6:AU$271,MATCH(totalExpenditure!$A49,gDP!$B$6:$B$271)))</f>
        <v/>
      </c>
      <c r="AG49" s="77" t="str">
        <f>IF(INDEX([2]pivotTable!AG$3:AG$308,MATCH(totalExpenditure!$A49,[2]pivotTable!$A$3:$A$308,0))/100*INDEX(gDP!AV$6:AV$271,MATCH(totalExpenditure!$A49,gDP!$B$6:$B$271))=0,"",INDEX([2]pivotTable!AG$3:AG$308,MATCH(totalExpenditure!$A49,[2]pivotTable!$A$3:$A$308,0))/100*INDEX(gDP!AV$6:AV$271,MATCH(totalExpenditure!$A49,gDP!$B$6:$B$271)))</f>
        <v/>
      </c>
      <c r="AH49" s="77">
        <f>IF(INDEX([2]pivotTable!AH$3:AH$308,MATCH(totalExpenditure!$A49,[2]pivotTable!$A$3:$A$308,0))/100*INDEX(gDP!AW$6:AW$271,MATCH(totalExpenditure!$A49,gDP!$B$6:$B$271))=0,"",INDEX([2]pivotTable!AH$3:AH$308,MATCH(totalExpenditure!$A49,[2]pivotTable!$A$3:$A$308,0))/100*INDEX(gDP!AW$6:AW$271,MATCH(totalExpenditure!$A49,gDP!$B$6:$B$271)))</f>
        <v>102919146.17681132</v>
      </c>
      <c r="AI49" s="77">
        <f>IF(INDEX([2]pivotTable!AI$3:AI$308,MATCH(totalExpenditure!$A49,[2]pivotTable!$A$3:$A$308,0))/100*INDEX(gDP!AX$6:AX$271,MATCH(totalExpenditure!$A49,gDP!$B$6:$B$271))=0,"",INDEX([2]pivotTable!AI$3:AI$308,MATCH(totalExpenditure!$A49,[2]pivotTable!$A$3:$A$308,0))/100*INDEX(gDP!AX$6:AX$271,MATCH(totalExpenditure!$A49,gDP!$B$6:$B$271)))</f>
        <v>91105023.02265054</v>
      </c>
      <c r="AJ49" s="77">
        <f>IF(INDEX([2]pivotTable!AJ$3:AJ$308,MATCH(totalExpenditure!$A49,[2]pivotTable!$A$3:$A$308,0))/100*INDEX(gDP!AY$6:AY$271,MATCH(totalExpenditure!$A49,gDP!$B$6:$B$271))=0,"",INDEX([2]pivotTable!AJ$3:AJ$308,MATCH(totalExpenditure!$A49,[2]pivotTable!$A$3:$A$308,0))/100*INDEX(gDP!AY$6:AY$271,MATCH(totalExpenditure!$A49,gDP!$B$6:$B$271)))</f>
        <v>114626731.41272497</v>
      </c>
      <c r="AK49" s="77">
        <f>IF(INDEX([2]pivotTable!AK$3:AK$308,MATCH(totalExpenditure!$A49,[2]pivotTable!$A$3:$A$308,0))/100*INDEX(gDP!AZ$6:AZ$271,MATCH(totalExpenditure!$A49,gDP!$B$6:$B$271))=0,"",INDEX([2]pivotTable!AK$3:AK$308,MATCH(totalExpenditure!$A49,[2]pivotTable!$A$3:$A$308,0))/100*INDEX(gDP!AZ$6:AZ$271,MATCH(totalExpenditure!$A49,gDP!$B$6:$B$271)))</f>
        <v>151940769.45494252</v>
      </c>
      <c r="AL49" s="77">
        <f>IF(INDEX([2]pivotTable!AL$3:AL$308,MATCH(totalExpenditure!$A49,[2]pivotTable!$A$3:$A$308,0))/100*INDEX(gDP!BA$6:BA$271,MATCH(totalExpenditure!$A49,gDP!$B$6:$B$271))=0,"",INDEX([2]pivotTable!AL$3:AL$308,MATCH(totalExpenditure!$A49,[2]pivotTable!$A$3:$A$308,0))/100*INDEX(gDP!BA$6:BA$271,MATCH(totalExpenditure!$A49,gDP!$B$6:$B$271)))</f>
        <v>188727694.30978635</v>
      </c>
      <c r="AM49" s="77">
        <f>IF(INDEX([2]pivotTable!AM$3:AM$308,MATCH(totalExpenditure!$A49,[2]pivotTable!$A$3:$A$308,0))/100*INDEX(gDP!BB$6:BB$271,MATCH(totalExpenditure!$A49,gDP!$B$6:$B$271))=0,"",INDEX([2]pivotTable!AM$3:AM$308,MATCH(totalExpenditure!$A49,[2]pivotTable!$A$3:$A$308,0))/100*INDEX(gDP!BB$6:BB$271,MATCH(totalExpenditure!$A49,gDP!$B$6:$B$271)))</f>
        <v>194465998.30506241</v>
      </c>
      <c r="AN49" s="77">
        <f>IF(INDEX([2]pivotTable!AN$3:AN$308,MATCH(totalExpenditure!$A49,[2]pivotTable!$A$3:$A$308,0))/100*INDEX(gDP!BC$6:BC$271,MATCH(totalExpenditure!$A49,gDP!$B$6:$B$271))=0,"",INDEX([2]pivotTable!AN$3:AN$308,MATCH(totalExpenditure!$A49,[2]pivotTable!$A$3:$A$308,0))/100*INDEX(gDP!BC$6:BC$271,MATCH(totalExpenditure!$A49,gDP!$B$6:$B$271)))</f>
        <v>168299471.50842243</v>
      </c>
      <c r="AO49" s="77">
        <f>IF(INDEX([2]pivotTable!AO$3:AO$308,MATCH(totalExpenditure!$A49,[2]pivotTable!$A$3:$A$308,0))/100*INDEX(gDP!BD$6:BD$271,MATCH(totalExpenditure!$A49,gDP!$B$6:$B$271))=0,"",INDEX([2]pivotTable!AO$3:AO$308,MATCH(totalExpenditure!$A49,[2]pivotTable!$A$3:$A$308,0))/100*INDEX(gDP!BD$6:BD$271,MATCH(totalExpenditure!$A49,gDP!$B$6:$B$271)))</f>
        <v>314673209.8906951</v>
      </c>
      <c r="AP49" s="77">
        <f>IF(INDEX([2]pivotTable!AP$3:AP$308,MATCH(totalExpenditure!$A49,[2]pivotTable!$A$3:$A$308,0))/100*INDEX(gDP!BE$6:BE$271,MATCH(totalExpenditure!$A49,gDP!$B$6:$B$271))=0,"",INDEX([2]pivotTable!AP$3:AP$308,MATCH(totalExpenditure!$A49,[2]pivotTable!$A$3:$A$308,0))/100*INDEX(gDP!BE$6:BE$271,MATCH(totalExpenditure!$A49,gDP!$B$6:$B$271)))</f>
        <v>373320428.35202283</v>
      </c>
      <c r="AQ49" s="77" t="str">
        <f>IF(INDEX([2]pivotTable!AQ$3:AQ$308,MATCH(totalExpenditure!$A49,[2]pivotTable!$A$3:$A$308,0))/100*INDEX(gDP!BF$6:BF$271,MATCH(totalExpenditure!$A49,gDP!$B$6:$B$271))=0,"",INDEX([2]pivotTable!AQ$3:AQ$308,MATCH(totalExpenditure!$A49,[2]pivotTable!$A$3:$A$308,0))/100*INDEX(gDP!BF$6:BF$271,MATCH(totalExpenditure!$A49,gDP!$B$6:$B$271)))</f>
        <v/>
      </c>
      <c r="AR49" s="77" t="str">
        <f>IF(INDEX([2]pivotTable!AR$3:AR$308,MATCH(totalExpenditure!$A49,[2]pivotTable!$A$3:$A$308,0))/100*INDEX(gDP!BG$6:BG$271,MATCH(totalExpenditure!$A49,gDP!$B$6:$B$271))=0,"",INDEX([2]pivotTable!AR$3:AR$308,MATCH(totalExpenditure!$A49,[2]pivotTable!$A$3:$A$308,0))/100*INDEX(gDP!BG$6:BG$271,MATCH(totalExpenditure!$A49,gDP!$B$6:$B$271)))</f>
        <v/>
      </c>
      <c r="AS49" s="77" t="str">
        <f>IF(INDEX([2]pivotTable!AS$3:AS$308,MATCH(totalExpenditure!$A49,[2]pivotTable!$A$3:$A$308,0))/100*INDEX(gDP!BH$6:BH$271,MATCH(totalExpenditure!$A49,gDP!$B$6:$B$271))=0,"",INDEX([2]pivotTable!AS$3:AS$308,MATCH(totalExpenditure!$A49,[2]pivotTable!$A$3:$A$308,0))/100*INDEX(gDP!BH$6:BH$271,MATCH(totalExpenditure!$A49,gDP!$B$6:$B$271)))</f>
        <v/>
      </c>
      <c r="AT49" s="77" t="str">
        <f>IF(INDEX([2]pivotTable!AT$3:AT$308,MATCH(totalExpenditure!$A49,[2]pivotTable!$A$3:$A$308,0))/100*INDEX(gDP!BI$6:BI$271,MATCH(totalExpenditure!$A49,gDP!$B$6:$B$271))=0,"",INDEX([2]pivotTable!AT$3:AT$308,MATCH(totalExpenditure!$A49,[2]pivotTable!$A$3:$A$308,0))/100*INDEX(gDP!BI$6:BI$271,MATCH(totalExpenditure!$A49,gDP!$B$6:$B$271)))</f>
        <v/>
      </c>
      <c r="AU49" s="77" t="str">
        <f>IF(INDEX([2]pivotTable!AU$3:AU$308,MATCH(totalExpenditure!$A49,[2]pivotTable!$A$3:$A$308,0))/100*INDEX(gDP!BJ$6:BJ$271,MATCH(totalExpenditure!$A49,gDP!$B$6:$B$271))=0,"",INDEX([2]pivotTable!AU$3:AU$308,MATCH(totalExpenditure!$A49,[2]pivotTable!$A$3:$A$308,0))/100*INDEX(gDP!BJ$6:BJ$271,MATCH(totalExpenditure!$A49,gDP!$B$6:$B$271)))</f>
        <v/>
      </c>
      <c r="AV49" s="77" t="str">
        <f>IF(INDEX([2]pivotTable!AV$3:AV$308,MATCH(totalExpenditure!$A49,[2]pivotTable!$A$3:$A$308,0))/100*INDEX(gDP!BK$6:BK$271,MATCH(totalExpenditure!$A49,gDP!$B$6:$B$271))=0,"",INDEX([2]pivotTable!AV$3:AV$308,MATCH(totalExpenditure!$A49,[2]pivotTable!$A$3:$A$308,0))/100*INDEX(gDP!BK$6:BK$271,MATCH(totalExpenditure!$A49,gDP!$B$6:$B$271)))</f>
        <v/>
      </c>
      <c r="AW49" s="77" t="str">
        <f>IF(INDEX([2]pivotTable!AW$3:AW$308,MATCH(totalExpenditure!$A49,[2]pivotTable!$A$3:$A$308,0))/100*INDEX(gDP!BL$6:BL$271,MATCH(totalExpenditure!$A49,gDP!$B$6:$B$271))=0,"",INDEX([2]pivotTable!AW$3:AW$308,MATCH(totalExpenditure!$A49,[2]pivotTable!$A$3:$A$308,0))/100*INDEX(gDP!BL$6:BL$271,MATCH(totalExpenditure!$A49,gDP!$B$6:$B$271)))</f>
        <v/>
      </c>
      <c r="AX49" s="77" t="str">
        <f>IF(INDEX([2]pivotTable!AX$3:AX$308,MATCH(totalExpenditure!$A49,[2]pivotTable!$A$3:$A$308,0))/100*INDEX(gDP!BM$6:BM$271,MATCH(totalExpenditure!$A49,gDP!$B$6:$B$271))=0,"",INDEX([2]pivotTable!AX$3:AX$308,MATCH(totalExpenditure!$A49,[2]pivotTable!$A$3:$A$308,0))/100*INDEX(gDP!BM$6:BM$271,MATCH(totalExpenditure!$A49,gDP!$B$6:$B$271)))</f>
        <v/>
      </c>
      <c r="AY49" s="77" t="str">
        <f>IF(INDEX([2]pivotTable!AY$3:AY$308,MATCH(totalExpenditure!$A49,[2]pivotTable!$A$3:$A$308,0))/100*INDEX(gDP!BN$6:BN$271,MATCH(totalExpenditure!$A49,gDP!$B$6:$B$271))=0,"",INDEX([2]pivotTable!AY$3:AY$308,MATCH(totalExpenditure!$A49,[2]pivotTable!$A$3:$A$308,0))/100*INDEX(gDP!BN$6:BN$271,MATCH(totalExpenditure!$A49,gDP!$B$6:$B$271)))</f>
        <v/>
      </c>
      <c r="AZ49" s="77" t="str">
        <f>IF(INDEX([2]pivotTable!AZ$3:AZ$308,MATCH(totalExpenditure!$A49,[2]pivotTable!$A$3:$A$308,0))/100*INDEX(gDP!BO$6:BO$271,MATCH(totalExpenditure!$A49,gDP!$B$6:$B$271))=0,"",INDEX([2]pivotTable!AZ$3:AZ$308,MATCH(totalExpenditure!$A49,[2]pivotTable!$A$3:$A$308,0))/100*INDEX(gDP!BO$6:BO$271,MATCH(totalExpenditure!$A49,gDP!$B$6:$B$271)))</f>
        <v/>
      </c>
      <c r="BA49" s="77" t="str">
        <f>IF(INDEX([2]pivotTable!B$310:B$615,MATCH(totalExpenditure!$A49,[2]pivotTable!$A$310:$A$615,0))/100*INDEX(gDP!Q$6:Q$271,MATCH(totalExpenditure!$A49,gDP!$B$6:$B$271))=0,"",INDEX([2]pivotTable!B$310:B$615,MATCH(totalExpenditure!$A49,[2]pivotTable!$A$310:$A$615,0))/100*INDEX(gDP!Q$6:Q$271,MATCH(totalExpenditure!$A49,gDP!$B$6:$B$271)))</f>
        <v/>
      </c>
      <c r="BB49" s="77" t="str">
        <f>IF(INDEX([2]pivotTable!C$310:C$615,MATCH(totalExpenditure!$A49,[2]pivotTable!$A$310:$A$615,0))/100*INDEX(gDP!R$6:R$271,MATCH(totalExpenditure!$A49,gDP!$B$6:$B$271))=0,"",INDEX([2]pivotTable!C$310:C$615,MATCH(totalExpenditure!$A49,[2]pivotTable!$A$310:$A$615,0))/100*INDEX(gDP!R$6:R$271,MATCH(totalExpenditure!$A49,gDP!$B$6:$B$271)))</f>
        <v/>
      </c>
      <c r="BC49" s="77" t="str">
        <f>IF(INDEX([2]pivotTable!D$310:D$615,MATCH(totalExpenditure!$A49,[2]pivotTable!$A$310:$A$615,0))/100*INDEX(gDP!S$6:S$271,MATCH(totalExpenditure!$A49,gDP!$B$6:$B$271))=0,"",INDEX([2]pivotTable!D$310:D$615,MATCH(totalExpenditure!$A49,[2]pivotTable!$A$310:$A$615,0))/100*INDEX(gDP!S$6:S$271,MATCH(totalExpenditure!$A49,gDP!$B$6:$B$271)))</f>
        <v/>
      </c>
      <c r="BD49" s="77" t="str">
        <f>IF(INDEX([2]pivotTable!E$310:E$615,MATCH(totalExpenditure!$A49,[2]pivotTable!$A$310:$A$615,0))/100*INDEX(gDP!T$6:T$271,MATCH(totalExpenditure!$A49,gDP!$B$6:$B$271))=0,"",INDEX([2]pivotTable!E$310:E$615,MATCH(totalExpenditure!$A49,[2]pivotTable!$A$310:$A$615,0))/100*INDEX(gDP!T$6:T$271,MATCH(totalExpenditure!$A49,gDP!$B$6:$B$271)))</f>
        <v/>
      </c>
      <c r="BE49" s="77" t="str">
        <f>IF(INDEX([2]pivotTable!F$310:F$615,MATCH(totalExpenditure!$A49,[2]pivotTable!$A$310:$A$615,0))/100*INDEX(gDP!U$6:U$271,MATCH(totalExpenditure!$A49,gDP!$B$6:$B$271))=0,"",INDEX([2]pivotTable!F$310:F$615,MATCH(totalExpenditure!$A49,[2]pivotTable!$A$310:$A$615,0))/100*INDEX(gDP!U$6:U$271,MATCH(totalExpenditure!$A49,gDP!$B$6:$B$271)))</f>
        <v/>
      </c>
      <c r="BF49" s="77" t="str">
        <f>IF(INDEX([2]pivotTable!G$310:G$615,MATCH(totalExpenditure!$A49,[2]pivotTable!$A$310:$A$615,0))/100*INDEX(gDP!V$6:V$271,MATCH(totalExpenditure!$A49,gDP!$B$6:$B$271))=0,"",INDEX([2]pivotTable!G$310:G$615,MATCH(totalExpenditure!$A49,[2]pivotTable!$A$310:$A$615,0))/100*INDEX(gDP!V$6:V$271,MATCH(totalExpenditure!$A49,gDP!$B$6:$B$271)))</f>
        <v/>
      </c>
      <c r="BG49" s="77" t="str">
        <f>IF(INDEX([2]pivotTable!H$310:H$615,MATCH(totalExpenditure!$A49,[2]pivotTable!$A$310:$A$615,0))/100*INDEX(gDP!W$6:W$271,MATCH(totalExpenditure!$A49,gDP!$B$6:$B$271))=0,"",INDEX([2]pivotTable!H$310:H$615,MATCH(totalExpenditure!$A49,[2]pivotTable!$A$310:$A$615,0))/100*INDEX(gDP!W$6:W$271,MATCH(totalExpenditure!$A49,gDP!$B$6:$B$271)))</f>
        <v/>
      </c>
      <c r="BH49" s="77" t="str">
        <f>IF(INDEX([2]pivotTable!I$310:I$615,MATCH(totalExpenditure!$A49,[2]pivotTable!$A$310:$A$615,0))/100*INDEX(gDP!X$6:X$271,MATCH(totalExpenditure!$A49,gDP!$B$6:$B$271))=0,"",INDEX([2]pivotTable!I$310:I$615,MATCH(totalExpenditure!$A49,[2]pivotTable!$A$310:$A$615,0))/100*INDEX(gDP!X$6:X$271,MATCH(totalExpenditure!$A49,gDP!$B$6:$B$271)))</f>
        <v/>
      </c>
      <c r="BI49" s="77" t="str">
        <f>IF(INDEX([2]pivotTable!J$310:J$615,MATCH(totalExpenditure!$A49,[2]pivotTable!$A$310:$A$615,0))/100*INDEX(gDP!Y$6:Y$271,MATCH(totalExpenditure!$A49,gDP!$B$6:$B$271))=0,"",INDEX([2]pivotTable!J$310:J$615,MATCH(totalExpenditure!$A49,[2]pivotTable!$A$310:$A$615,0))/100*INDEX(gDP!Y$6:Y$271,MATCH(totalExpenditure!$A49,gDP!$B$6:$B$271)))</f>
        <v/>
      </c>
      <c r="BJ49" s="77" t="str">
        <f>IF(INDEX([2]pivotTable!K$310:K$615,MATCH(totalExpenditure!$A49,[2]pivotTable!$A$310:$A$615,0))/100*INDEX(gDP!Z$6:Z$271,MATCH(totalExpenditure!$A49,gDP!$B$6:$B$271))=0,"",INDEX([2]pivotTable!K$310:K$615,MATCH(totalExpenditure!$A49,[2]pivotTable!$A$310:$A$615,0))/100*INDEX(gDP!Z$6:Z$271,MATCH(totalExpenditure!$A49,gDP!$B$6:$B$271)))</f>
        <v/>
      </c>
      <c r="BK49" s="77" t="str">
        <f>IF(INDEX([2]pivotTable!L$310:L$615,MATCH(totalExpenditure!$A49,[2]pivotTable!$A$310:$A$615,0))/100*INDEX(gDP!AA$6:AA$271,MATCH(totalExpenditure!$A49,gDP!$B$6:$B$271))=0,"",INDEX([2]pivotTable!L$310:L$615,MATCH(totalExpenditure!$A49,[2]pivotTable!$A$310:$A$615,0))/100*INDEX(gDP!AA$6:AA$271,MATCH(totalExpenditure!$A49,gDP!$B$6:$B$271)))</f>
        <v/>
      </c>
      <c r="BL49" s="77" t="str">
        <f>IF(INDEX([2]pivotTable!M$310:M$615,MATCH(totalExpenditure!$A49,[2]pivotTable!$A$310:$A$615,0))/100*INDEX(gDP!AB$6:AB$271,MATCH(totalExpenditure!$A49,gDP!$B$6:$B$271))=0,"",INDEX([2]pivotTable!M$310:M$615,MATCH(totalExpenditure!$A49,[2]pivotTable!$A$310:$A$615,0))/100*INDEX(gDP!AB$6:AB$271,MATCH(totalExpenditure!$A49,gDP!$B$6:$B$271)))</f>
        <v/>
      </c>
      <c r="BM49" s="77" t="str">
        <f>IF(INDEX([2]pivotTable!N$310:N$615,MATCH(totalExpenditure!$A49,[2]pivotTable!$A$310:$A$615,0))/100*INDEX(gDP!AC$6:AC$271,MATCH(totalExpenditure!$A49,gDP!$B$6:$B$271))=0,"",INDEX([2]pivotTable!N$310:N$615,MATCH(totalExpenditure!$A49,[2]pivotTable!$A$310:$A$615,0))/100*INDEX(gDP!AC$6:AC$271,MATCH(totalExpenditure!$A49,gDP!$B$6:$B$271)))</f>
        <v/>
      </c>
      <c r="BN49" s="77" t="str">
        <f>IF(INDEX([2]pivotTable!O$310:O$615,MATCH(totalExpenditure!$A49,[2]pivotTable!$A$310:$A$615,0))/100*INDEX(gDP!AD$6:AD$271,MATCH(totalExpenditure!$A49,gDP!$B$6:$B$271))=0,"",INDEX([2]pivotTable!O$310:O$615,MATCH(totalExpenditure!$A49,[2]pivotTable!$A$310:$A$615,0))/100*INDEX(gDP!AD$6:AD$271,MATCH(totalExpenditure!$A49,gDP!$B$6:$B$271)))</f>
        <v/>
      </c>
      <c r="BO49" s="77" t="str">
        <f>IF(INDEX([2]pivotTable!P$310:P$615,MATCH(totalExpenditure!$A49,[2]pivotTable!$A$310:$A$615,0))/100*INDEX(gDP!AE$6:AE$271,MATCH(totalExpenditure!$A49,gDP!$B$6:$B$271))=0,"",INDEX([2]pivotTable!P$310:P$615,MATCH(totalExpenditure!$A49,[2]pivotTable!$A$310:$A$615,0))/100*INDEX(gDP!AE$6:AE$271,MATCH(totalExpenditure!$A49,gDP!$B$6:$B$271)))</f>
        <v/>
      </c>
      <c r="BP49" s="77" t="str">
        <f>IF(INDEX([2]pivotTable!Q$310:Q$615,MATCH(totalExpenditure!$A49,[2]pivotTable!$A$310:$A$615,0))/100*INDEX(gDP!AF$6:AF$271,MATCH(totalExpenditure!$A49,gDP!$B$6:$B$271))=0,"",INDEX([2]pivotTable!Q$310:Q$615,MATCH(totalExpenditure!$A49,[2]pivotTable!$A$310:$A$615,0))/100*INDEX(gDP!AF$6:AF$271,MATCH(totalExpenditure!$A49,gDP!$B$6:$B$271)))</f>
        <v/>
      </c>
      <c r="BQ49" s="77" t="str">
        <f>IF(INDEX([2]pivotTable!R$310:R$615,MATCH(totalExpenditure!$A49,[2]pivotTable!$A$310:$A$615,0))/100*INDEX(gDP!AG$6:AG$271,MATCH(totalExpenditure!$A49,gDP!$B$6:$B$271))=0,"",INDEX([2]pivotTable!R$310:R$615,MATCH(totalExpenditure!$A49,[2]pivotTable!$A$310:$A$615,0))/100*INDEX(gDP!AG$6:AG$271,MATCH(totalExpenditure!$A49,gDP!$B$6:$B$271)))</f>
        <v/>
      </c>
      <c r="BR49" s="77" t="str">
        <f>IF(INDEX([2]pivotTable!S$310:S$615,MATCH(totalExpenditure!$A49,[2]pivotTable!$A$310:$A$615,0))/100*INDEX(gDP!AH$6:AH$271,MATCH(totalExpenditure!$A49,gDP!$B$6:$B$271))=0,"",INDEX([2]pivotTable!S$310:S$615,MATCH(totalExpenditure!$A49,[2]pivotTable!$A$310:$A$615,0))/100*INDEX(gDP!AH$6:AH$271,MATCH(totalExpenditure!$A49,gDP!$B$6:$B$271)))</f>
        <v/>
      </c>
      <c r="BS49" s="77" t="str">
        <f>IF(INDEX([2]pivotTable!T$310:T$615,MATCH(totalExpenditure!$A49,[2]pivotTable!$A$310:$A$615,0))/100*INDEX(gDP!AI$6:AI$271,MATCH(totalExpenditure!$A49,gDP!$B$6:$B$271))=0,"",INDEX([2]pivotTable!T$310:T$615,MATCH(totalExpenditure!$A49,[2]pivotTable!$A$310:$A$615,0))/100*INDEX(gDP!AI$6:AI$271,MATCH(totalExpenditure!$A49,gDP!$B$6:$B$271)))</f>
        <v/>
      </c>
      <c r="BT49" s="77" t="str">
        <f>IF(INDEX([2]pivotTable!U$310:U$615,MATCH(totalExpenditure!$A49,[2]pivotTable!$A$310:$A$615,0))/100*INDEX(gDP!AJ$6:AJ$271,MATCH(totalExpenditure!$A49,gDP!$B$6:$B$271))=0,"",INDEX([2]pivotTable!U$310:U$615,MATCH(totalExpenditure!$A49,[2]pivotTable!$A$310:$A$615,0))/100*INDEX(gDP!AJ$6:AJ$271,MATCH(totalExpenditure!$A49,gDP!$B$6:$B$271)))</f>
        <v/>
      </c>
      <c r="BU49" s="77" t="str">
        <f>IF(INDEX([2]pivotTable!V$310:V$615,MATCH(totalExpenditure!$A49,[2]pivotTable!$A$310:$A$615,0))/100*INDEX(gDP!AK$6:AK$271,MATCH(totalExpenditure!$A49,gDP!$B$6:$B$271))=0,"",INDEX([2]pivotTable!V$310:V$615,MATCH(totalExpenditure!$A49,[2]pivotTable!$A$310:$A$615,0))/100*INDEX(gDP!AK$6:AK$271,MATCH(totalExpenditure!$A49,gDP!$B$6:$B$271)))</f>
        <v/>
      </c>
      <c r="BV49" s="77" t="str">
        <f>IF(INDEX([2]pivotTable!W$310:W$615,MATCH(totalExpenditure!$A49,[2]pivotTable!$A$310:$A$615,0))/100*INDEX(gDP!AL$6:AL$271,MATCH(totalExpenditure!$A49,gDP!$B$6:$B$271))=0,"",INDEX([2]pivotTable!W$310:W$615,MATCH(totalExpenditure!$A49,[2]pivotTable!$A$310:$A$615,0))/100*INDEX(gDP!AL$6:AL$271,MATCH(totalExpenditure!$A49,gDP!$B$6:$B$271)))</f>
        <v/>
      </c>
      <c r="BW49" s="77" t="str">
        <f>IF(INDEX([2]pivotTable!X$310:X$615,MATCH(totalExpenditure!$A49,[2]pivotTable!$A$310:$A$615,0))/100*INDEX(gDP!AM$6:AM$271,MATCH(totalExpenditure!$A49,gDP!$B$6:$B$271))=0,"",INDEX([2]pivotTable!X$310:X$615,MATCH(totalExpenditure!$A49,[2]pivotTable!$A$310:$A$615,0))/100*INDEX(gDP!AM$6:AM$271,MATCH(totalExpenditure!$A49,gDP!$B$6:$B$271)))</f>
        <v/>
      </c>
      <c r="BX49" s="77" t="str">
        <f>IF(INDEX([2]pivotTable!Y$310:Y$615,MATCH(totalExpenditure!$A49,[2]pivotTable!$A$310:$A$615,0))/100*INDEX(gDP!AN$6:AN$271,MATCH(totalExpenditure!$A49,gDP!$B$6:$B$271))=0,"",INDEX([2]pivotTable!Y$310:Y$615,MATCH(totalExpenditure!$A49,[2]pivotTable!$A$310:$A$615,0))/100*INDEX(gDP!AN$6:AN$271,MATCH(totalExpenditure!$A49,gDP!$B$6:$B$271)))</f>
        <v/>
      </c>
      <c r="BY49" s="77" t="str">
        <f>IF(INDEX([2]pivotTable!Z$310:Z$615,MATCH(totalExpenditure!$A49,[2]pivotTable!$A$310:$A$615,0))/100*INDEX(gDP!AO$6:AO$271,MATCH(totalExpenditure!$A49,gDP!$B$6:$B$271))=0,"",INDEX([2]pivotTable!Z$310:Z$615,MATCH(totalExpenditure!$A49,[2]pivotTable!$A$310:$A$615,0))/100*INDEX(gDP!AO$6:AO$271,MATCH(totalExpenditure!$A49,gDP!$B$6:$B$271)))</f>
        <v/>
      </c>
      <c r="BZ49" s="77" t="str">
        <f>IF(INDEX([2]pivotTable!AA$310:AA$615,MATCH(totalExpenditure!$A49,[2]pivotTable!$A$310:$A$615,0))/100*INDEX(gDP!AP$6:AP$271,MATCH(totalExpenditure!$A49,gDP!$B$6:$B$271))=0,"",INDEX([2]pivotTable!AA$310:AA$615,MATCH(totalExpenditure!$A49,[2]pivotTable!$A$310:$A$615,0))/100*INDEX(gDP!AP$6:AP$271,MATCH(totalExpenditure!$A49,gDP!$B$6:$B$271)))</f>
        <v/>
      </c>
      <c r="CA49" s="77" t="str">
        <f>IF(INDEX([2]pivotTable!AB$310:AB$615,MATCH(totalExpenditure!$A49,[2]pivotTable!$A$310:$A$615,0))/100*INDEX(gDP!AQ$6:AQ$271,MATCH(totalExpenditure!$A49,gDP!$B$6:$B$271))=0,"",INDEX([2]pivotTable!AB$310:AB$615,MATCH(totalExpenditure!$A49,[2]pivotTable!$A$310:$A$615,0))/100*INDEX(gDP!AQ$6:AQ$271,MATCH(totalExpenditure!$A49,gDP!$B$6:$B$271)))</f>
        <v/>
      </c>
      <c r="CB49" s="77" t="str">
        <f>IF(INDEX([2]pivotTable!AC$310:AC$615,MATCH(totalExpenditure!$A49,[2]pivotTable!$A$310:$A$615,0))/100*INDEX(gDP!AR$6:AR$271,MATCH(totalExpenditure!$A49,gDP!$B$6:$B$271))=0,"",INDEX([2]pivotTable!AC$310:AC$615,MATCH(totalExpenditure!$A49,[2]pivotTable!$A$310:$A$615,0))/100*INDEX(gDP!AR$6:AR$271,MATCH(totalExpenditure!$A49,gDP!$B$6:$B$271)))</f>
        <v/>
      </c>
      <c r="CC49" s="77" t="str">
        <f>IF(INDEX([2]pivotTable!AD$310:AD$615,MATCH(totalExpenditure!$A49,[2]pivotTable!$A$310:$A$615,0))/100*INDEX(gDP!AS$6:AS$271,MATCH(totalExpenditure!$A49,gDP!$B$6:$B$271))=0,"",INDEX([2]pivotTable!AD$310:AD$615,MATCH(totalExpenditure!$A49,[2]pivotTable!$A$310:$A$615,0))/100*INDEX(gDP!AS$6:AS$271,MATCH(totalExpenditure!$A49,gDP!$B$6:$B$271)))</f>
        <v/>
      </c>
      <c r="CD49" s="77" t="str">
        <f>IF(INDEX([2]pivotTable!AE$310:AE$615,MATCH(totalExpenditure!$A49,[2]pivotTable!$A$310:$A$615,0))/100*INDEX(gDP!AT$6:AT$271,MATCH(totalExpenditure!$A49,gDP!$B$6:$B$271))=0,"",INDEX([2]pivotTable!AE$310:AE$615,MATCH(totalExpenditure!$A49,[2]pivotTable!$A$310:$A$615,0))/100*INDEX(gDP!AT$6:AT$271,MATCH(totalExpenditure!$A49,gDP!$B$6:$B$271)))</f>
        <v/>
      </c>
      <c r="CE49" s="77" t="str">
        <f>IF(INDEX([2]pivotTable!AF$310:AF$615,MATCH(totalExpenditure!$A49,[2]pivotTable!$A$310:$A$615,0))/100*INDEX(gDP!AU$6:AU$271,MATCH(totalExpenditure!$A49,gDP!$B$6:$B$271))=0,"",INDEX([2]pivotTable!AF$310:AF$615,MATCH(totalExpenditure!$A49,[2]pivotTable!$A$310:$A$615,0))/100*INDEX(gDP!AU$6:AU$271,MATCH(totalExpenditure!$A49,gDP!$B$6:$B$271)))</f>
        <v/>
      </c>
      <c r="CF49" s="77" t="str">
        <f>IF(INDEX([2]pivotTable!AG$310:AG$615,MATCH(totalExpenditure!$A49,[2]pivotTable!$A$310:$A$615,0))/100*INDEX(gDP!AV$6:AV$271,MATCH(totalExpenditure!$A49,gDP!$B$6:$B$271))=0,"",INDEX([2]pivotTable!AG$310:AG$615,MATCH(totalExpenditure!$A49,[2]pivotTable!$A$310:$A$615,0))/100*INDEX(gDP!AV$6:AV$271,MATCH(totalExpenditure!$A49,gDP!$B$6:$B$271)))</f>
        <v/>
      </c>
      <c r="CG49" s="77">
        <f>IF(INDEX([2]pivotTable!AH$310:AH$615,MATCH(totalExpenditure!$A49,[2]pivotTable!$A$310:$A$615,0))/100*INDEX(gDP!AW$6:AW$271,MATCH(totalExpenditure!$A49,gDP!$B$6:$B$271))=0,"",INDEX([2]pivotTable!AH$310:AH$615,MATCH(totalExpenditure!$A49,[2]pivotTable!$A$310:$A$615,0))/100*INDEX(gDP!AW$6:AW$271,MATCH(totalExpenditure!$A49,gDP!$B$6:$B$271)))</f>
        <v>36790102.027004957</v>
      </c>
      <c r="CH49" s="77">
        <f>IF(INDEX([2]pivotTable!AI$310:AI$615,MATCH(totalExpenditure!$A49,[2]pivotTable!$A$310:$A$615,0))/100*INDEX(gDP!AX$6:AX$271,MATCH(totalExpenditure!$A49,gDP!$B$6:$B$271))=0,"",INDEX([2]pivotTable!AI$310:AI$615,MATCH(totalExpenditure!$A49,[2]pivotTable!$A$310:$A$615,0))/100*INDEX(gDP!AX$6:AX$271,MATCH(totalExpenditure!$A49,gDP!$B$6:$B$271)))</f>
        <v>37240009.410718471</v>
      </c>
      <c r="CI49" s="77">
        <f>IF(INDEX([2]pivotTable!AJ$310:AJ$615,MATCH(totalExpenditure!$A49,[2]pivotTable!$A$310:$A$615,0))/100*INDEX(gDP!AY$6:AY$271,MATCH(totalExpenditure!$A49,gDP!$B$6:$B$271))=0,"",INDEX([2]pivotTable!AJ$310:AJ$615,MATCH(totalExpenditure!$A49,[2]pivotTable!$A$310:$A$615,0))/100*INDEX(gDP!AY$6:AY$271,MATCH(totalExpenditure!$A49,gDP!$B$6:$B$271)))</f>
        <v>54891674.197642952</v>
      </c>
      <c r="CJ49" s="77">
        <f>IF(INDEX([2]pivotTable!AK$310:AK$615,MATCH(totalExpenditure!$A49,[2]pivotTable!$A$310:$A$615,0))/100*INDEX(gDP!AZ$6:AZ$271,MATCH(totalExpenditure!$A49,gDP!$B$6:$B$271))=0,"",INDEX([2]pivotTable!AK$310:AK$615,MATCH(totalExpenditure!$A49,[2]pivotTable!$A$310:$A$615,0))/100*INDEX(gDP!AZ$6:AZ$271,MATCH(totalExpenditure!$A49,gDP!$B$6:$B$271)))</f>
        <v>74652979.211965978</v>
      </c>
      <c r="CK49" s="77">
        <f>IF(INDEX([2]pivotTable!AL$310:AL$615,MATCH(totalExpenditure!$A49,[2]pivotTable!$A$310:$A$615,0))/100*INDEX(gDP!BA$6:BA$271,MATCH(totalExpenditure!$A49,gDP!$B$6:$B$271))=0,"",INDEX([2]pivotTable!AL$310:AL$615,MATCH(totalExpenditure!$A49,[2]pivotTable!$A$310:$A$615,0))/100*INDEX(gDP!BA$6:BA$271,MATCH(totalExpenditure!$A49,gDP!$B$6:$B$271)))</f>
        <v>89703904.085515723</v>
      </c>
      <c r="CL49" s="77">
        <f>IF(INDEX([2]pivotTable!AM$310:AM$615,MATCH(totalExpenditure!$A49,[2]pivotTable!$A$310:$A$615,0))/100*INDEX(gDP!BB$6:BB$271,MATCH(totalExpenditure!$A49,gDP!$B$6:$B$271))=0,"",INDEX([2]pivotTable!AM$310:AM$615,MATCH(totalExpenditure!$A49,[2]pivotTable!$A$310:$A$615,0))/100*INDEX(gDP!BB$6:BB$271,MATCH(totalExpenditure!$A49,gDP!$B$6:$B$271)))</f>
        <v>121541248.94066401</v>
      </c>
      <c r="CM49" s="77">
        <f>IF(INDEX([2]pivotTable!AN$310:AN$615,MATCH(totalExpenditure!$A49,[2]pivotTable!$A$310:$A$615,0))/100*INDEX(gDP!BC$6:BC$271,MATCH(totalExpenditure!$A49,gDP!$B$6:$B$271))=0,"",INDEX([2]pivotTable!AN$310:AN$615,MATCH(totalExpenditure!$A49,[2]pivotTable!$A$310:$A$615,0))/100*INDEX(gDP!BC$6:BC$271,MATCH(totalExpenditure!$A49,gDP!$B$6:$B$271)))</f>
        <v>102557490.45044491</v>
      </c>
      <c r="CN49" s="77">
        <f>IF(INDEX([2]pivotTable!AO$310:AO$615,MATCH(totalExpenditure!$A49,[2]pivotTable!$A$310:$A$615,0))/100*INDEX(gDP!BD$6:BD$271,MATCH(totalExpenditure!$A49,gDP!$B$6:$B$271))=0,"",INDEX([2]pivotTable!AO$310:AO$615,MATCH(totalExpenditure!$A49,[2]pivotTable!$A$310:$A$615,0))/100*INDEX(gDP!BD$6:BD$271,MATCH(totalExpenditure!$A49,gDP!$B$6:$B$271)))</f>
        <v>139332913.83219835</v>
      </c>
      <c r="CO49" s="77">
        <f>IF(INDEX([2]pivotTable!AP$310:AP$615,MATCH(totalExpenditure!$A49,[2]pivotTable!$A$310:$A$615,0))/100*INDEX(gDP!BE$6:BE$271,MATCH(totalExpenditure!$A49,gDP!$B$6:$B$271))=0,"",INDEX([2]pivotTable!AP$310:AP$615,MATCH(totalExpenditure!$A49,[2]pivotTable!$A$310:$A$615,0))/100*INDEX(gDP!BE$6:BE$271,MATCH(totalExpenditure!$A49,gDP!$B$6:$B$271)))</f>
        <v>168082657.31489182</v>
      </c>
      <c r="CP49" s="77" t="str">
        <f>IF(INDEX([2]pivotTable!AQ$310:AQ$615,MATCH(totalExpenditure!$A49,[2]pivotTable!$A$310:$A$615,0))/100*INDEX(gDP!BF$6:BF$271,MATCH(totalExpenditure!$A49,gDP!$B$6:$B$271))=0,"",INDEX([2]pivotTable!AQ$310:AQ$615,MATCH(totalExpenditure!$A49,[2]pivotTable!$A$310:$A$615,0))/100*INDEX(gDP!BF$6:BF$271,MATCH(totalExpenditure!$A49,gDP!$B$6:$B$271)))</f>
        <v/>
      </c>
      <c r="CQ49" s="77" t="str">
        <f>IF(INDEX([2]pivotTable!AR$310:AR$615,MATCH(totalExpenditure!$A49,[2]pivotTable!$A$310:$A$615,0))/100*INDEX(gDP!BG$6:BG$271,MATCH(totalExpenditure!$A49,gDP!$B$6:$B$271))=0,"",INDEX([2]pivotTable!AR$310:AR$615,MATCH(totalExpenditure!$A49,[2]pivotTable!$A$310:$A$615,0))/100*INDEX(gDP!BG$6:BG$271,MATCH(totalExpenditure!$A49,gDP!$B$6:$B$271)))</f>
        <v/>
      </c>
      <c r="CR49" s="77" t="str">
        <f>IF(INDEX([2]pivotTable!AS$310:AS$615,MATCH(totalExpenditure!$A49,[2]pivotTable!$A$310:$A$615,0))/100*INDEX(gDP!BH$6:BH$271,MATCH(totalExpenditure!$A49,gDP!$B$6:$B$271))=0,"",INDEX([2]pivotTable!AS$310:AS$615,MATCH(totalExpenditure!$A49,[2]pivotTable!$A$310:$A$615,0))/100*INDEX(gDP!BH$6:BH$271,MATCH(totalExpenditure!$A49,gDP!$B$6:$B$271)))</f>
        <v/>
      </c>
      <c r="CS49" s="77" t="str">
        <f>IF(INDEX([2]pivotTable!AT$310:AT$615,MATCH(totalExpenditure!$A49,[2]pivotTable!$A$310:$A$615,0))/100*INDEX(gDP!BI$6:BI$271,MATCH(totalExpenditure!$A49,gDP!$B$6:$B$271))=0,"",INDEX([2]pivotTable!AT$310:AT$615,MATCH(totalExpenditure!$A49,[2]pivotTable!$A$310:$A$615,0))/100*INDEX(gDP!BI$6:BI$271,MATCH(totalExpenditure!$A49,gDP!$B$6:$B$271)))</f>
        <v/>
      </c>
      <c r="CT49" s="77" t="str">
        <f>IF(INDEX([2]pivotTable!AU$310:AU$615,MATCH(totalExpenditure!$A49,[2]pivotTable!$A$310:$A$615,0))/100*INDEX(gDP!BJ$6:BJ$271,MATCH(totalExpenditure!$A49,gDP!$B$6:$B$271))=0,"",INDEX([2]pivotTable!AU$310:AU$615,MATCH(totalExpenditure!$A49,[2]pivotTable!$A$310:$A$615,0))/100*INDEX(gDP!BJ$6:BJ$271,MATCH(totalExpenditure!$A49,gDP!$B$6:$B$271)))</f>
        <v/>
      </c>
      <c r="CU49" s="77" t="str">
        <f>IF(INDEX([2]pivotTable!AV$310:AV$615,MATCH(totalExpenditure!$A49,[2]pivotTable!$A$310:$A$615,0))/100*INDEX(gDP!BK$6:BK$271,MATCH(totalExpenditure!$A49,gDP!$B$6:$B$271))=0,"",INDEX([2]pivotTable!AV$310:AV$615,MATCH(totalExpenditure!$A49,[2]pivotTable!$A$310:$A$615,0))/100*INDEX(gDP!BK$6:BK$271,MATCH(totalExpenditure!$A49,gDP!$B$6:$B$271)))</f>
        <v/>
      </c>
      <c r="CV49" s="77" t="str">
        <f>IF(INDEX([2]pivotTable!AW$310:AW$615,MATCH(totalExpenditure!$A49,[2]pivotTable!$A$310:$A$615,0))/100*INDEX(gDP!BL$6:BL$271,MATCH(totalExpenditure!$A49,gDP!$B$6:$B$271))=0,"",INDEX([2]pivotTable!AW$310:AW$615,MATCH(totalExpenditure!$A49,[2]pivotTable!$A$310:$A$615,0))/100*INDEX(gDP!BL$6:BL$271,MATCH(totalExpenditure!$A49,gDP!$B$6:$B$271)))</f>
        <v/>
      </c>
      <c r="CW49" s="77" t="str">
        <f>IF(INDEX([2]pivotTable!AX$310:AX$615,MATCH(totalExpenditure!$A49,[2]pivotTable!$A$310:$A$615,0))/100*INDEX(gDP!BM$6:BM$271,MATCH(totalExpenditure!$A49,gDP!$B$6:$B$271))=0,"",INDEX([2]pivotTable!AX$310:AX$615,MATCH(totalExpenditure!$A49,[2]pivotTable!$A$310:$A$615,0))/100*INDEX(gDP!BM$6:BM$271,MATCH(totalExpenditure!$A49,gDP!$B$6:$B$271)))</f>
        <v/>
      </c>
      <c r="CX49" s="77" t="str">
        <f>IF(INDEX([2]pivotTable!AY$310:AY$615,MATCH(totalExpenditure!$A49,[2]pivotTable!$A$310:$A$615,0))/100*INDEX(gDP!BN$6:BN$271,MATCH(totalExpenditure!$A49,gDP!$B$6:$B$271))=0,"",INDEX([2]pivotTable!AY$310:AY$615,MATCH(totalExpenditure!$A49,[2]pivotTable!$A$310:$A$615,0))/100*INDEX(gDP!BN$6:BN$271,MATCH(totalExpenditure!$A49,gDP!$B$6:$B$271)))</f>
        <v/>
      </c>
      <c r="CY49" s="77" t="str">
        <f>IF(INDEX([2]pivotTable!AZ$310:AZ$615,MATCH(totalExpenditure!$A49,[2]pivotTable!$A$310:$A$615,0))/100*INDEX(gDP!BO$6:BO$271,MATCH(totalExpenditure!$A49,gDP!$B$6:$B$271))=0,"",INDEX([2]pivotTable!AZ$310:AZ$615,MATCH(totalExpenditure!$A49,[2]pivotTable!$A$310:$A$615,0))/100*INDEX(gDP!BO$6:BO$271,MATCH(totalExpenditure!$A49,gDP!$B$6:$B$271)))</f>
        <v/>
      </c>
      <c r="CZ49" s="77" t="str">
        <f>IF(B49="","",IF(BA49="","",B49-B49+INDEX(gDP!Q$6:Q$271,MATCH(totalExpenditure!$A49,gDP!$B$6:$B$271))))</f>
        <v/>
      </c>
      <c r="DA49" s="77" t="str">
        <f>IF(C49="","",IF(BB49="","",C49-C49+INDEX(gDP!R$6:R$271,MATCH(totalExpenditure!$A49,gDP!$B$6:$B$271))))</f>
        <v/>
      </c>
      <c r="DB49" s="77" t="str">
        <f>IF(D49="","",IF(BC49="","",D49-D49+INDEX(gDP!S$6:S$271,MATCH(totalExpenditure!$A49,gDP!$B$6:$B$271))))</f>
        <v/>
      </c>
      <c r="DC49" s="77" t="str">
        <f>IF(E49="","",IF(BD49="","",E49-E49+INDEX(gDP!T$6:T$271,MATCH(totalExpenditure!$A49,gDP!$B$6:$B$271))))</f>
        <v/>
      </c>
      <c r="DD49" s="77" t="str">
        <f>IF(F49="","",IF(BE49="","",F49-F49+INDEX(gDP!U$6:U$271,MATCH(totalExpenditure!$A49,gDP!$B$6:$B$271))))</f>
        <v/>
      </c>
      <c r="DE49" s="77" t="str">
        <f>IF(G49="","",IF(BF49="","",G49-G49+INDEX(gDP!V$6:V$271,MATCH(totalExpenditure!$A49,gDP!$B$6:$B$271))))</f>
        <v/>
      </c>
      <c r="DF49" s="77" t="str">
        <f>IF(H49="","",IF(BG49="","",H49-H49+INDEX(gDP!W$6:W$271,MATCH(totalExpenditure!$A49,gDP!$B$6:$B$271))))</f>
        <v/>
      </c>
      <c r="DG49" s="77" t="str">
        <f>IF(I49="","",IF(BH49="","",I49-I49+INDEX(gDP!X$6:X$271,MATCH(totalExpenditure!$A49,gDP!$B$6:$B$271))))</f>
        <v/>
      </c>
      <c r="DH49" s="77" t="str">
        <f>IF(J49="","",IF(BI49="","",J49-J49+INDEX(gDP!Y$6:Y$271,MATCH(totalExpenditure!$A49,gDP!$B$6:$B$271))))</f>
        <v/>
      </c>
      <c r="DI49" s="77" t="str">
        <f>IF(K49="","",IF(BJ49="","",K49-K49+INDEX(gDP!Z$6:Z$271,MATCH(totalExpenditure!$A49,gDP!$B$6:$B$271))))</f>
        <v/>
      </c>
      <c r="DJ49" s="77" t="str">
        <f>IF(L49="","",IF(BK49="","",L49-L49+INDEX(gDP!AA$6:AA$271,MATCH(totalExpenditure!$A49,gDP!$B$6:$B$271))))</f>
        <v/>
      </c>
      <c r="DK49" s="77" t="str">
        <f>IF(M49="","",IF(BL49="","",M49-M49+INDEX(gDP!AB$6:AB$271,MATCH(totalExpenditure!$A49,gDP!$B$6:$B$271))))</f>
        <v/>
      </c>
      <c r="DL49" s="77" t="str">
        <f>IF(N49="","",IF(BM49="","",N49-N49+INDEX(gDP!AC$6:AC$271,MATCH(totalExpenditure!$A49,gDP!$B$6:$B$271))))</f>
        <v/>
      </c>
      <c r="DM49" s="77" t="str">
        <f>IF(O49="","",IF(BN49="","",O49-O49+INDEX(gDP!AD$6:AD$271,MATCH(totalExpenditure!$A49,gDP!$B$6:$B$271))))</f>
        <v/>
      </c>
      <c r="DN49" s="77" t="str">
        <f>IF(P49="","",IF(BO49="","",P49-P49+INDEX(gDP!AE$6:AE$271,MATCH(totalExpenditure!$A49,gDP!$B$6:$B$271))))</f>
        <v/>
      </c>
      <c r="DO49" s="77" t="str">
        <f>IF(Q49="","",IF(BP49="","",Q49-Q49+INDEX(gDP!AF$6:AF$271,MATCH(totalExpenditure!$A49,gDP!$B$6:$B$271))))</f>
        <v/>
      </c>
      <c r="DP49" s="77" t="str">
        <f>IF(R49="","",IF(BQ49="","",R49-R49+INDEX(gDP!AG$6:AG$271,MATCH(totalExpenditure!$A49,gDP!$B$6:$B$271))))</f>
        <v/>
      </c>
      <c r="DQ49" s="77" t="str">
        <f>IF(S49="","",IF(BR49="","",S49-S49+INDEX(gDP!AH$6:AH$271,MATCH(totalExpenditure!$A49,gDP!$B$6:$B$271))))</f>
        <v/>
      </c>
      <c r="DR49" s="77" t="str">
        <f>IF(T49="","",IF(BS49="","",T49-T49+INDEX(gDP!AI$6:AI$271,MATCH(totalExpenditure!$A49,gDP!$B$6:$B$271))))</f>
        <v/>
      </c>
      <c r="DS49" s="77" t="str">
        <f>IF(U49="","",IF(BT49="","",U49-U49+INDEX(gDP!AJ$6:AJ$271,MATCH(totalExpenditure!$A49,gDP!$B$6:$B$271))))</f>
        <v/>
      </c>
      <c r="DT49" s="77" t="str">
        <f>IF(V49="","",IF(BU49="","",V49-V49+INDEX(gDP!AK$6:AK$271,MATCH(totalExpenditure!$A49,gDP!$B$6:$B$271))))</f>
        <v/>
      </c>
      <c r="DU49" s="77" t="str">
        <f>IF(W49="","",IF(BV49="","",W49-W49+INDEX(gDP!AL$6:AL$271,MATCH(totalExpenditure!$A49,gDP!$B$6:$B$271))))</f>
        <v/>
      </c>
      <c r="DV49" s="77" t="str">
        <f>IF(X49="","",IF(BW49="","",X49-X49+INDEX(gDP!AM$6:AM$271,MATCH(totalExpenditure!$A49,gDP!$B$6:$B$271))))</f>
        <v/>
      </c>
      <c r="DW49" s="77" t="str">
        <f>IF(Y49="","",IF(BX49="","",Y49-Y49+INDEX(gDP!AN$6:AN$271,MATCH(totalExpenditure!$A49,gDP!$B$6:$B$271))))</f>
        <v/>
      </c>
      <c r="DX49" s="77" t="str">
        <f>IF(Z49="","",IF(BY49="","",Z49-Z49+INDEX(gDP!AO$6:AO$271,MATCH(totalExpenditure!$A49,gDP!$B$6:$B$271))))</f>
        <v/>
      </c>
      <c r="DY49" s="77" t="str">
        <f>IF(AA49="","",IF(BZ49="","",AA49-AA49+INDEX(gDP!AP$6:AP$271,MATCH(totalExpenditure!$A49,gDP!$B$6:$B$271))))</f>
        <v/>
      </c>
      <c r="DZ49" s="77" t="str">
        <f>IF(AB49="","",IF(CA49="","",AB49-AB49+INDEX(gDP!AQ$6:AQ$271,MATCH(totalExpenditure!$A49,gDP!$B$6:$B$271))))</f>
        <v/>
      </c>
      <c r="EA49" s="77" t="str">
        <f>IF(AC49="","",IF(CB49="","",AC49-AC49+INDEX(gDP!AR$6:AR$271,MATCH(totalExpenditure!$A49,gDP!$B$6:$B$271))))</f>
        <v/>
      </c>
      <c r="EB49" s="77" t="str">
        <f>IF(AD49="","",IF(CC49="","",AD49-AD49+INDEX(gDP!AS$6:AS$271,MATCH(totalExpenditure!$A49,gDP!$B$6:$B$271))))</f>
        <v/>
      </c>
      <c r="EC49" s="77" t="str">
        <f>IF(AE49="","",IF(CD49="","",AE49-AE49+INDEX(gDP!AT$6:AT$271,MATCH(totalExpenditure!$A49,gDP!$B$6:$B$271))))</f>
        <v/>
      </c>
      <c r="ED49" s="77" t="str">
        <f>IF(AF49="","",IF(CE49="","",AF49-AF49+INDEX(gDP!AU$6:AU$271,MATCH(totalExpenditure!$A49,gDP!$B$6:$B$271))))</f>
        <v/>
      </c>
      <c r="EE49" s="77" t="str">
        <f>IF(AG49="","",IF(CF49="","",AG49-AG49+INDEX(gDP!AV$6:AV$271,MATCH(totalExpenditure!$A49,gDP!$B$6:$B$271))))</f>
        <v/>
      </c>
      <c r="EF49" s="77">
        <f>IF(AH49="","",IF(CG49="","",AH49-AH49+INDEX(gDP!AW$6:AW$271,MATCH(totalExpenditure!$A49,gDP!$B$6:$B$271))))</f>
        <v>4656974940.1272097</v>
      </c>
      <c r="EG49" s="77">
        <f>IF(AI49="","",IF(CH49="","",AI49-AI49+INDEX(gDP!AX$6:AX$271,MATCH(totalExpenditure!$A49,gDP!$B$6:$B$271))))</f>
        <v>6650001680.4854403</v>
      </c>
      <c r="EH49" s="77">
        <f>IF(AJ49="","",IF(CI49="","",AJ49-AJ49+INDEX(gDP!AY$6:AY$271,MATCH(totalExpenditure!$A49,gDP!$B$6:$B$271))))</f>
        <v>8072305029.0651398</v>
      </c>
      <c r="EI49" s="77">
        <f>IF(AK49="","",IF(CJ49="","",AK49-AK49+INDEX(gDP!AZ$6:AZ$271,MATCH(totalExpenditure!$A49,gDP!$B$6:$B$271))))</f>
        <v>8782703436.7018795</v>
      </c>
      <c r="EJ49" s="77">
        <f>IF(AL49="","",IF(CK49="","",AL49-AL49+INDEX(gDP!BA$6:BA$271,MATCH(totalExpenditure!$A49,gDP!$B$6:$B$271))))</f>
        <v>11649857673.4436</v>
      </c>
      <c r="EK49" s="77">
        <f>IF(AM49="","",IF(CL49="","",AM49-AM49+INDEX(gDP!BB$6:BB$271,MATCH(totalExpenditure!$A49,gDP!$B$6:$B$271))))</f>
        <v>9723299915.2531204</v>
      </c>
      <c r="EL49" s="77">
        <f>IF(AN49="","",IF(CM49="","",AN49-AN49+INDEX(gDP!BC$6:BC$271,MATCH(totalExpenditure!$A49,gDP!$B$6:$B$271))))</f>
        <v>13148396211.595501</v>
      </c>
      <c r="EM49" s="77">
        <f>IF(AO49="","",IF(CN49="","",AO49-AO49+INDEX(gDP!BD$6:BD$271,MATCH(totalExpenditure!$A49,gDP!$B$6:$B$271))))</f>
        <v>15655383576.651501</v>
      </c>
      <c r="EN49" s="77">
        <f>IF(AP49="","",IF(CO49="","",AP49-AP49+INDEX(gDP!BE$6:BE$271,MATCH(totalExpenditure!$A49,gDP!$B$6:$B$271))))</f>
        <v>17692911296.304401</v>
      </c>
      <c r="EO49" s="77" t="str">
        <f>IF(AQ49="","",IF(CP49="","",AQ49-AQ49+INDEX(gDP!BF$6:BF$271,MATCH(totalExpenditure!$A49,gDP!$B$6:$B$271))))</f>
        <v/>
      </c>
      <c r="EP49" s="77" t="str">
        <f>IF(AR49="","",IF(CQ49="","",AR49-AR49+INDEX(gDP!BG$6:BG$271,MATCH(totalExpenditure!$A49,gDP!$B$6:$B$271))))</f>
        <v/>
      </c>
      <c r="EQ49" s="77" t="str">
        <f>IF(AS49="","",IF(CR49="","",AS49-AS49+INDEX(gDP!BH$6:BH$271,MATCH(totalExpenditure!$A49,gDP!$B$6:$B$271))))</f>
        <v/>
      </c>
      <c r="ER49" s="77" t="str">
        <f>IF(AT49="","",IF(CS49="","",AT49-AT49+INDEX(gDP!BI$6:BI$271,MATCH(totalExpenditure!$A49,gDP!$B$6:$B$271))))</f>
        <v/>
      </c>
      <c r="ES49" s="77" t="str">
        <f>IF(AU49="","",IF(CT49="","",AU49-AU49+INDEX(gDP!BJ$6:BJ$271,MATCH(totalExpenditure!$A49,gDP!$B$6:$B$271))))</f>
        <v/>
      </c>
      <c r="ET49" s="77" t="str">
        <f>IF(AV49="","",IF(CU49="","",AV49-AV49+INDEX(gDP!BK$6:BK$271,MATCH(totalExpenditure!$A49,gDP!$B$6:$B$271))))</f>
        <v/>
      </c>
      <c r="EU49" s="77" t="str">
        <f>IF(AW49="","",IF(CV49="","",AW49-AW49+INDEX(gDP!BL$6:BL$271,MATCH(totalExpenditure!$A49,gDP!$B$6:$B$271))))</f>
        <v/>
      </c>
      <c r="EV49" s="77" t="str">
        <f>IF(AX49="","",IF(CW49="","",AX49-AX49+INDEX(gDP!BM$6:BM$271,MATCH(totalExpenditure!$A49,gDP!$B$6:$B$271))))</f>
        <v/>
      </c>
      <c r="EW49" s="77" t="str">
        <f>IF(AY49="","",IF(CX49="","",AY49-AY49+INDEX(gDP!BN$6:BN$271,MATCH(totalExpenditure!$A49,gDP!$B$6:$B$271))))</f>
        <v/>
      </c>
      <c r="EX49" s="77" t="str">
        <f>IF(AZ49="","",IF(CY49="","",AZ49-AZ49+INDEX(gDP!BO$6:BO$271,MATCH(totalExpenditure!$A49,gDP!$B$6:$B$271))))</f>
        <v/>
      </c>
    </row>
    <row r="50" spans="1:154" x14ac:dyDescent="0.35">
      <c r="A50" t="s">
        <v>309</v>
      </c>
      <c r="B50" s="77" t="str">
        <f>IF(INDEX([2]pivotTable!B$3:B$308,MATCH(totalExpenditure!$A50,[2]pivotTable!$A$3:$A$308,0))/100*INDEX(gDP!Q$6:Q$271,MATCH(totalExpenditure!$A50,gDP!$B$6:$B$271))=0,"",INDEX([2]pivotTable!B$3:B$308,MATCH(totalExpenditure!$A50,[2]pivotTable!$A$3:$A$308,0))/100*INDEX(gDP!Q$6:Q$271,MATCH(totalExpenditure!$A50,gDP!$B$6:$B$271)))</f>
        <v/>
      </c>
      <c r="C50" s="77" t="str">
        <f>IF(INDEX([2]pivotTable!C$3:C$308,MATCH(totalExpenditure!$A50,[2]pivotTable!$A$3:$A$308,0))/100*INDEX(gDP!R$6:R$271,MATCH(totalExpenditure!$A50,gDP!$B$6:$B$271))=0,"",INDEX([2]pivotTable!C$3:C$308,MATCH(totalExpenditure!$A50,[2]pivotTable!$A$3:$A$308,0))/100*INDEX(gDP!R$6:R$271,MATCH(totalExpenditure!$A50,gDP!$B$6:$B$271)))</f>
        <v/>
      </c>
      <c r="D50" s="77" t="str">
        <f>IF(INDEX([2]pivotTable!D$3:D$308,MATCH(totalExpenditure!$A50,[2]pivotTable!$A$3:$A$308,0))/100*INDEX(gDP!S$6:S$271,MATCH(totalExpenditure!$A50,gDP!$B$6:$B$271))=0,"",INDEX([2]pivotTable!D$3:D$308,MATCH(totalExpenditure!$A50,[2]pivotTable!$A$3:$A$308,0))/100*INDEX(gDP!S$6:S$271,MATCH(totalExpenditure!$A50,gDP!$B$6:$B$271)))</f>
        <v/>
      </c>
      <c r="E50" s="77" t="str">
        <f>IF(INDEX([2]pivotTable!E$3:E$308,MATCH(totalExpenditure!$A50,[2]pivotTable!$A$3:$A$308,0))/100*INDEX(gDP!T$6:T$271,MATCH(totalExpenditure!$A50,gDP!$B$6:$B$271))=0,"",INDEX([2]pivotTable!E$3:E$308,MATCH(totalExpenditure!$A50,[2]pivotTable!$A$3:$A$308,0))/100*INDEX(gDP!T$6:T$271,MATCH(totalExpenditure!$A50,gDP!$B$6:$B$271)))</f>
        <v/>
      </c>
      <c r="F50" s="77" t="str">
        <f>IF(INDEX([2]pivotTable!F$3:F$308,MATCH(totalExpenditure!$A50,[2]pivotTable!$A$3:$A$308,0))/100*INDEX(gDP!U$6:U$271,MATCH(totalExpenditure!$A50,gDP!$B$6:$B$271))=0,"",INDEX([2]pivotTable!F$3:F$308,MATCH(totalExpenditure!$A50,[2]pivotTable!$A$3:$A$308,0))/100*INDEX(gDP!U$6:U$271,MATCH(totalExpenditure!$A50,gDP!$B$6:$B$271)))</f>
        <v/>
      </c>
      <c r="G50" s="77" t="str">
        <f>IF(INDEX([2]pivotTable!G$3:G$308,MATCH(totalExpenditure!$A50,[2]pivotTable!$A$3:$A$308,0))/100*INDEX(gDP!V$6:V$271,MATCH(totalExpenditure!$A50,gDP!$B$6:$B$271))=0,"",INDEX([2]pivotTable!G$3:G$308,MATCH(totalExpenditure!$A50,[2]pivotTable!$A$3:$A$308,0))/100*INDEX(gDP!V$6:V$271,MATCH(totalExpenditure!$A50,gDP!$B$6:$B$271)))</f>
        <v/>
      </c>
      <c r="H50" s="77" t="str">
        <f>IF(INDEX([2]pivotTable!H$3:H$308,MATCH(totalExpenditure!$A50,[2]pivotTable!$A$3:$A$308,0))/100*INDEX(gDP!W$6:W$271,MATCH(totalExpenditure!$A50,gDP!$B$6:$B$271))=0,"",INDEX([2]pivotTable!H$3:H$308,MATCH(totalExpenditure!$A50,[2]pivotTable!$A$3:$A$308,0))/100*INDEX(gDP!W$6:W$271,MATCH(totalExpenditure!$A50,gDP!$B$6:$B$271)))</f>
        <v/>
      </c>
      <c r="I50" s="77" t="str">
        <f>IF(INDEX([2]pivotTable!I$3:I$308,MATCH(totalExpenditure!$A50,[2]pivotTable!$A$3:$A$308,0))/100*INDEX(gDP!X$6:X$271,MATCH(totalExpenditure!$A50,gDP!$B$6:$B$271))=0,"",INDEX([2]pivotTable!I$3:I$308,MATCH(totalExpenditure!$A50,[2]pivotTable!$A$3:$A$308,0))/100*INDEX(gDP!X$6:X$271,MATCH(totalExpenditure!$A50,gDP!$B$6:$B$271)))</f>
        <v/>
      </c>
      <c r="J50" s="77" t="str">
        <f>IF(INDEX([2]pivotTable!J$3:J$308,MATCH(totalExpenditure!$A50,[2]pivotTable!$A$3:$A$308,0))/100*INDEX(gDP!Y$6:Y$271,MATCH(totalExpenditure!$A50,gDP!$B$6:$B$271))=0,"",INDEX([2]pivotTable!J$3:J$308,MATCH(totalExpenditure!$A50,[2]pivotTable!$A$3:$A$308,0))/100*INDEX(gDP!Y$6:Y$271,MATCH(totalExpenditure!$A50,gDP!$B$6:$B$271)))</f>
        <v/>
      </c>
      <c r="K50" s="77" t="str">
        <f>IF(INDEX([2]pivotTable!K$3:K$308,MATCH(totalExpenditure!$A50,[2]pivotTable!$A$3:$A$308,0))/100*INDEX(gDP!Z$6:Z$271,MATCH(totalExpenditure!$A50,gDP!$B$6:$B$271))=0,"",INDEX([2]pivotTable!K$3:K$308,MATCH(totalExpenditure!$A50,[2]pivotTable!$A$3:$A$308,0))/100*INDEX(gDP!Z$6:Z$271,MATCH(totalExpenditure!$A50,gDP!$B$6:$B$271)))</f>
        <v/>
      </c>
      <c r="L50" s="77" t="str">
        <f>IF(INDEX([2]pivotTable!L$3:L$308,MATCH(totalExpenditure!$A50,[2]pivotTable!$A$3:$A$308,0))/100*INDEX(gDP!AA$6:AA$271,MATCH(totalExpenditure!$A50,gDP!$B$6:$B$271))=0,"",INDEX([2]pivotTable!L$3:L$308,MATCH(totalExpenditure!$A50,[2]pivotTable!$A$3:$A$308,0))/100*INDEX(gDP!AA$6:AA$271,MATCH(totalExpenditure!$A50,gDP!$B$6:$B$271)))</f>
        <v/>
      </c>
      <c r="M50" s="77" t="str">
        <f>IF(INDEX([2]pivotTable!M$3:M$308,MATCH(totalExpenditure!$A50,[2]pivotTable!$A$3:$A$308,0))/100*INDEX(gDP!AB$6:AB$271,MATCH(totalExpenditure!$A50,gDP!$B$6:$B$271))=0,"",INDEX([2]pivotTable!M$3:M$308,MATCH(totalExpenditure!$A50,[2]pivotTable!$A$3:$A$308,0))/100*INDEX(gDP!AB$6:AB$271,MATCH(totalExpenditure!$A50,gDP!$B$6:$B$271)))</f>
        <v/>
      </c>
      <c r="N50" s="77" t="str">
        <f>IF(INDEX([2]pivotTable!N$3:N$308,MATCH(totalExpenditure!$A50,[2]pivotTable!$A$3:$A$308,0))/100*INDEX(gDP!AC$6:AC$271,MATCH(totalExpenditure!$A50,gDP!$B$6:$B$271))=0,"",INDEX([2]pivotTable!N$3:N$308,MATCH(totalExpenditure!$A50,[2]pivotTable!$A$3:$A$308,0))/100*INDEX(gDP!AC$6:AC$271,MATCH(totalExpenditure!$A50,gDP!$B$6:$B$271)))</f>
        <v/>
      </c>
      <c r="O50" s="77" t="str">
        <f>IF(INDEX([2]pivotTable!O$3:O$308,MATCH(totalExpenditure!$A50,[2]pivotTable!$A$3:$A$308,0))/100*INDEX(gDP!AD$6:AD$271,MATCH(totalExpenditure!$A50,gDP!$B$6:$B$271))=0,"",INDEX([2]pivotTable!O$3:O$308,MATCH(totalExpenditure!$A50,[2]pivotTable!$A$3:$A$308,0))/100*INDEX(gDP!AD$6:AD$271,MATCH(totalExpenditure!$A50,gDP!$B$6:$B$271)))</f>
        <v/>
      </c>
      <c r="P50" s="77" t="str">
        <f>IF(INDEX([2]pivotTable!P$3:P$308,MATCH(totalExpenditure!$A50,[2]pivotTable!$A$3:$A$308,0))/100*INDEX(gDP!AE$6:AE$271,MATCH(totalExpenditure!$A50,gDP!$B$6:$B$271))=0,"",INDEX([2]pivotTable!P$3:P$308,MATCH(totalExpenditure!$A50,[2]pivotTable!$A$3:$A$308,0))/100*INDEX(gDP!AE$6:AE$271,MATCH(totalExpenditure!$A50,gDP!$B$6:$B$271)))</f>
        <v/>
      </c>
      <c r="Q50" s="77" t="str">
        <f>IF(INDEX([2]pivotTable!Q$3:Q$308,MATCH(totalExpenditure!$A50,[2]pivotTable!$A$3:$A$308,0))/100*INDEX(gDP!AF$6:AF$271,MATCH(totalExpenditure!$A50,gDP!$B$6:$B$271))=0,"",INDEX([2]pivotTable!Q$3:Q$308,MATCH(totalExpenditure!$A50,[2]pivotTable!$A$3:$A$308,0))/100*INDEX(gDP!AF$6:AF$271,MATCH(totalExpenditure!$A50,gDP!$B$6:$B$271)))</f>
        <v/>
      </c>
      <c r="R50" s="77" t="str">
        <f>IF(INDEX([2]pivotTable!R$3:R$308,MATCH(totalExpenditure!$A50,[2]pivotTable!$A$3:$A$308,0))/100*INDEX(gDP!AG$6:AG$271,MATCH(totalExpenditure!$A50,gDP!$B$6:$B$271))=0,"",INDEX([2]pivotTable!R$3:R$308,MATCH(totalExpenditure!$A50,[2]pivotTable!$A$3:$A$308,0))/100*INDEX(gDP!AG$6:AG$271,MATCH(totalExpenditure!$A50,gDP!$B$6:$B$271)))</f>
        <v/>
      </c>
      <c r="S50" s="77" t="str">
        <f>IF(INDEX([2]pivotTable!S$3:S$308,MATCH(totalExpenditure!$A50,[2]pivotTable!$A$3:$A$308,0))/100*INDEX(gDP!AH$6:AH$271,MATCH(totalExpenditure!$A50,gDP!$B$6:$B$271))=0,"",INDEX([2]pivotTable!S$3:S$308,MATCH(totalExpenditure!$A50,[2]pivotTable!$A$3:$A$308,0))/100*INDEX(gDP!AH$6:AH$271,MATCH(totalExpenditure!$A50,gDP!$B$6:$B$271)))</f>
        <v/>
      </c>
      <c r="T50" s="77">
        <f>IF(INDEX([2]pivotTable!T$3:T$308,MATCH(totalExpenditure!$A50,[2]pivotTable!$A$3:$A$308,0))/100*INDEX(gDP!AI$6:AI$271,MATCH(totalExpenditure!$A50,gDP!$B$6:$B$271))=0,"",INDEX([2]pivotTable!T$3:T$308,MATCH(totalExpenditure!$A50,[2]pivotTable!$A$3:$A$308,0))/100*INDEX(gDP!AI$6:AI$271,MATCH(totalExpenditure!$A50,gDP!$B$6:$B$271)))</f>
        <v>368399498.46692914</v>
      </c>
      <c r="U50" s="77">
        <f>IF(INDEX([2]pivotTable!U$3:U$308,MATCH(totalExpenditure!$A50,[2]pivotTable!$A$3:$A$308,0))/100*INDEX(gDP!AJ$6:AJ$271,MATCH(totalExpenditure!$A50,gDP!$B$6:$B$271))=0,"",INDEX([2]pivotTable!U$3:U$308,MATCH(totalExpenditure!$A50,[2]pivotTable!$A$3:$A$308,0))/100*INDEX(gDP!AJ$6:AJ$271,MATCH(totalExpenditure!$A50,gDP!$B$6:$B$271)))</f>
        <v>327610760.06234533</v>
      </c>
      <c r="V50" s="77">
        <f>IF(INDEX([2]pivotTable!V$3:V$308,MATCH(totalExpenditure!$A50,[2]pivotTable!$A$3:$A$308,0))/100*INDEX(gDP!AK$6:AK$271,MATCH(totalExpenditure!$A50,gDP!$B$6:$B$271))=0,"",INDEX([2]pivotTable!V$3:V$308,MATCH(totalExpenditure!$A50,[2]pivotTable!$A$3:$A$308,0))/100*INDEX(gDP!AK$6:AK$271,MATCH(totalExpenditure!$A50,gDP!$B$6:$B$271)))</f>
        <v>461316102.68257868</v>
      </c>
      <c r="W50" s="77">
        <f>IF(INDEX([2]pivotTable!W$3:W$308,MATCH(totalExpenditure!$A50,[2]pivotTable!$A$3:$A$308,0))/100*INDEX(gDP!AL$6:AL$271,MATCH(totalExpenditure!$A50,gDP!$B$6:$B$271))=0,"",INDEX([2]pivotTable!W$3:W$308,MATCH(totalExpenditure!$A50,[2]pivotTable!$A$3:$A$308,0))/100*INDEX(gDP!AL$6:AL$271,MATCH(totalExpenditure!$A50,gDP!$B$6:$B$271)))</f>
        <v>598266911.71058321</v>
      </c>
      <c r="X50" s="77">
        <f>IF(INDEX([2]pivotTable!X$3:X$308,MATCH(totalExpenditure!$A50,[2]pivotTable!$A$3:$A$308,0))/100*INDEX(gDP!AM$6:AM$271,MATCH(totalExpenditure!$A50,gDP!$B$6:$B$271))=0,"",INDEX([2]pivotTable!X$3:X$308,MATCH(totalExpenditure!$A50,[2]pivotTable!$A$3:$A$308,0))/100*INDEX(gDP!AM$6:AM$271,MATCH(totalExpenditure!$A50,gDP!$B$6:$B$271)))</f>
        <v>1323629061.3884389</v>
      </c>
      <c r="Y50" s="77">
        <f>IF(INDEX([2]pivotTable!Y$3:Y$308,MATCH(totalExpenditure!$A50,[2]pivotTable!$A$3:$A$308,0))/100*INDEX(gDP!AN$6:AN$271,MATCH(totalExpenditure!$A50,gDP!$B$6:$B$271))=0,"",INDEX([2]pivotTable!Y$3:Y$308,MATCH(totalExpenditure!$A50,[2]pivotTable!$A$3:$A$308,0))/100*INDEX(gDP!AN$6:AN$271,MATCH(totalExpenditure!$A50,gDP!$B$6:$B$271)))</f>
        <v>1516933916.3868794</v>
      </c>
      <c r="Z50" s="77">
        <f>IF(INDEX([2]pivotTable!Z$3:Z$308,MATCH(totalExpenditure!$A50,[2]pivotTable!$A$3:$A$308,0))/100*INDEX(gDP!AO$6:AO$271,MATCH(totalExpenditure!$A50,gDP!$B$6:$B$271))=0,"",INDEX([2]pivotTable!Z$3:Z$308,MATCH(totalExpenditure!$A50,[2]pivotTable!$A$3:$A$308,0))/100*INDEX(gDP!AO$6:AO$271,MATCH(totalExpenditure!$A50,gDP!$B$6:$B$271)))</f>
        <v>1729330324.3948493</v>
      </c>
      <c r="AA50" s="77">
        <f>IF(INDEX([2]pivotTable!AA$3:AA$308,MATCH(totalExpenditure!$A50,[2]pivotTable!$A$3:$A$308,0))/100*INDEX(gDP!AP$6:AP$271,MATCH(totalExpenditure!$A50,gDP!$B$6:$B$271))=0,"",INDEX([2]pivotTable!AA$3:AA$308,MATCH(totalExpenditure!$A50,[2]pivotTable!$A$3:$A$308,0))/100*INDEX(gDP!AP$6:AP$271,MATCH(totalExpenditure!$A50,gDP!$B$6:$B$271)))</f>
        <v>2026473353.578666</v>
      </c>
      <c r="AB50" s="77" t="str">
        <f>IF(INDEX([2]pivotTable!AB$3:AB$308,MATCH(totalExpenditure!$A50,[2]pivotTable!$A$3:$A$308,0))/100*INDEX(gDP!AQ$6:AQ$271,MATCH(totalExpenditure!$A50,gDP!$B$6:$B$271))=0,"",INDEX([2]pivotTable!AB$3:AB$308,MATCH(totalExpenditure!$A50,[2]pivotTable!$A$3:$A$308,0))/100*INDEX(gDP!AQ$6:AQ$271,MATCH(totalExpenditure!$A50,gDP!$B$6:$B$271)))</f>
        <v/>
      </c>
      <c r="AC50" s="77" t="str">
        <f>IF(INDEX([2]pivotTable!AC$3:AC$308,MATCH(totalExpenditure!$A50,[2]pivotTable!$A$3:$A$308,0))/100*INDEX(gDP!AR$6:AR$271,MATCH(totalExpenditure!$A50,gDP!$B$6:$B$271))=0,"",INDEX([2]pivotTable!AC$3:AC$308,MATCH(totalExpenditure!$A50,[2]pivotTable!$A$3:$A$308,0))/100*INDEX(gDP!AR$6:AR$271,MATCH(totalExpenditure!$A50,gDP!$B$6:$B$271)))</f>
        <v/>
      </c>
      <c r="AD50" s="77" t="str">
        <f>IF(INDEX([2]pivotTable!AD$3:AD$308,MATCH(totalExpenditure!$A50,[2]pivotTable!$A$3:$A$308,0))/100*INDEX(gDP!AS$6:AS$271,MATCH(totalExpenditure!$A50,gDP!$B$6:$B$271))=0,"",INDEX([2]pivotTable!AD$3:AD$308,MATCH(totalExpenditure!$A50,[2]pivotTable!$A$3:$A$308,0))/100*INDEX(gDP!AS$6:AS$271,MATCH(totalExpenditure!$A50,gDP!$B$6:$B$271)))</f>
        <v/>
      </c>
      <c r="AE50" s="77" t="str">
        <f>IF(INDEX([2]pivotTable!AE$3:AE$308,MATCH(totalExpenditure!$A50,[2]pivotTable!$A$3:$A$308,0))/100*INDEX(gDP!AT$6:AT$271,MATCH(totalExpenditure!$A50,gDP!$B$6:$B$271))=0,"",INDEX([2]pivotTable!AE$3:AE$308,MATCH(totalExpenditure!$A50,[2]pivotTable!$A$3:$A$308,0))/100*INDEX(gDP!AT$6:AT$271,MATCH(totalExpenditure!$A50,gDP!$B$6:$B$271)))</f>
        <v/>
      </c>
      <c r="AF50" s="77" t="str">
        <f>IF(INDEX([2]pivotTable!AF$3:AF$308,MATCH(totalExpenditure!$A50,[2]pivotTable!$A$3:$A$308,0))/100*INDEX(gDP!AU$6:AU$271,MATCH(totalExpenditure!$A50,gDP!$B$6:$B$271))=0,"",INDEX([2]pivotTable!AF$3:AF$308,MATCH(totalExpenditure!$A50,[2]pivotTable!$A$3:$A$308,0))/100*INDEX(gDP!AU$6:AU$271,MATCH(totalExpenditure!$A50,gDP!$B$6:$B$271)))</f>
        <v/>
      </c>
      <c r="AG50" s="77" t="str">
        <f>IF(INDEX([2]pivotTable!AG$3:AG$308,MATCH(totalExpenditure!$A50,[2]pivotTable!$A$3:$A$308,0))/100*INDEX(gDP!AV$6:AV$271,MATCH(totalExpenditure!$A50,gDP!$B$6:$B$271))=0,"",INDEX([2]pivotTable!AG$3:AG$308,MATCH(totalExpenditure!$A50,[2]pivotTable!$A$3:$A$308,0))/100*INDEX(gDP!AV$6:AV$271,MATCH(totalExpenditure!$A50,gDP!$B$6:$B$271)))</f>
        <v/>
      </c>
      <c r="AH50" s="77" t="str">
        <f>IF(INDEX([2]pivotTable!AH$3:AH$308,MATCH(totalExpenditure!$A50,[2]pivotTable!$A$3:$A$308,0))/100*INDEX(gDP!AW$6:AW$271,MATCH(totalExpenditure!$A50,gDP!$B$6:$B$271))=0,"",INDEX([2]pivotTable!AH$3:AH$308,MATCH(totalExpenditure!$A50,[2]pivotTable!$A$3:$A$308,0))/100*INDEX(gDP!AW$6:AW$271,MATCH(totalExpenditure!$A50,gDP!$B$6:$B$271)))</f>
        <v/>
      </c>
      <c r="AI50" s="77" t="str">
        <f>IF(INDEX([2]pivotTable!AI$3:AI$308,MATCH(totalExpenditure!$A50,[2]pivotTable!$A$3:$A$308,0))/100*INDEX(gDP!AX$6:AX$271,MATCH(totalExpenditure!$A50,gDP!$B$6:$B$271))=0,"",INDEX([2]pivotTable!AI$3:AI$308,MATCH(totalExpenditure!$A50,[2]pivotTable!$A$3:$A$308,0))/100*INDEX(gDP!AX$6:AX$271,MATCH(totalExpenditure!$A50,gDP!$B$6:$B$271)))</f>
        <v/>
      </c>
      <c r="AJ50" s="77" t="str">
        <f>IF(INDEX([2]pivotTable!AJ$3:AJ$308,MATCH(totalExpenditure!$A50,[2]pivotTable!$A$3:$A$308,0))/100*INDEX(gDP!AY$6:AY$271,MATCH(totalExpenditure!$A50,gDP!$B$6:$B$271))=0,"",INDEX([2]pivotTable!AJ$3:AJ$308,MATCH(totalExpenditure!$A50,[2]pivotTable!$A$3:$A$308,0))/100*INDEX(gDP!AY$6:AY$271,MATCH(totalExpenditure!$A50,gDP!$B$6:$B$271)))</f>
        <v/>
      </c>
      <c r="AK50" s="77" t="str">
        <f>IF(INDEX([2]pivotTable!AK$3:AK$308,MATCH(totalExpenditure!$A50,[2]pivotTable!$A$3:$A$308,0))/100*INDEX(gDP!AZ$6:AZ$271,MATCH(totalExpenditure!$A50,gDP!$B$6:$B$271))=0,"",INDEX([2]pivotTable!AK$3:AK$308,MATCH(totalExpenditure!$A50,[2]pivotTable!$A$3:$A$308,0))/100*INDEX(gDP!AZ$6:AZ$271,MATCH(totalExpenditure!$A50,gDP!$B$6:$B$271)))</f>
        <v/>
      </c>
      <c r="AL50" s="77" t="str">
        <f>IF(INDEX([2]pivotTable!AL$3:AL$308,MATCH(totalExpenditure!$A50,[2]pivotTable!$A$3:$A$308,0))/100*INDEX(gDP!BA$6:BA$271,MATCH(totalExpenditure!$A50,gDP!$B$6:$B$271))=0,"",INDEX([2]pivotTable!AL$3:AL$308,MATCH(totalExpenditure!$A50,[2]pivotTable!$A$3:$A$308,0))/100*INDEX(gDP!BA$6:BA$271,MATCH(totalExpenditure!$A50,gDP!$B$6:$B$271)))</f>
        <v/>
      </c>
      <c r="AM50" s="77" t="str">
        <f>IF(INDEX([2]pivotTable!AM$3:AM$308,MATCH(totalExpenditure!$A50,[2]pivotTable!$A$3:$A$308,0))/100*INDEX(gDP!BB$6:BB$271,MATCH(totalExpenditure!$A50,gDP!$B$6:$B$271))=0,"",INDEX([2]pivotTable!AM$3:AM$308,MATCH(totalExpenditure!$A50,[2]pivotTable!$A$3:$A$308,0))/100*INDEX(gDP!BB$6:BB$271,MATCH(totalExpenditure!$A50,gDP!$B$6:$B$271)))</f>
        <v/>
      </c>
      <c r="AN50" s="77" t="str">
        <f>IF(INDEX([2]pivotTable!AN$3:AN$308,MATCH(totalExpenditure!$A50,[2]pivotTable!$A$3:$A$308,0))/100*INDEX(gDP!BC$6:BC$271,MATCH(totalExpenditure!$A50,gDP!$B$6:$B$271))=0,"",INDEX([2]pivotTable!AN$3:AN$308,MATCH(totalExpenditure!$A50,[2]pivotTable!$A$3:$A$308,0))/100*INDEX(gDP!BC$6:BC$271,MATCH(totalExpenditure!$A50,gDP!$B$6:$B$271)))</f>
        <v/>
      </c>
      <c r="AO50" s="77" t="str">
        <f>IF(INDEX([2]pivotTable!AO$3:AO$308,MATCH(totalExpenditure!$A50,[2]pivotTable!$A$3:$A$308,0))/100*INDEX(gDP!BD$6:BD$271,MATCH(totalExpenditure!$A50,gDP!$B$6:$B$271))=0,"",INDEX([2]pivotTable!AO$3:AO$308,MATCH(totalExpenditure!$A50,[2]pivotTable!$A$3:$A$308,0))/100*INDEX(gDP!BD$6:BD$271,MATCH(totalExpenditure!$A50,gDP!$B$6:$B$271)))</f>
        <v/>
      </c>
      <c r="AP50" s="77" t="str">
        <f>IF(INDEX([2]pivotTable!AP$3:AP$308,MATCH(totalExpenditure!$A50,[2]pivotTable!$A$3:$A$308,0))/100*INDEX(gDP!BE$6:BE$271,MATCH(totalExpenditure!$A50,gDP!$B$6:$B$271))=0,"",INDEX([2]pivotTable!AP$3:AP$308,MATCH(totalExpenditure!$A50,[2]pivotTable!$A$3:$A$308,0))/100*INDEX(gDP!BE$6:BE$271,MATCH(totalExpenditure!$A50,gDP!$B$6:$B$271)))</f>
        <v/>
      </c>
      <c r="AQ50" s="77" t="str">
        <f>IF(INDEX([2]pivotTable!AQ$3:AQ$308,MATCH(totalExpenditure!$A50,[2]pivotTable!$A$3:$A$308,0))/100*INDEX(gDP!BF$6:BF$271,MATCH(totalExpenditure!$A50,gDP!$B$6:$B$271))=0,"",INDEX([2]pivotTable!AQ$3:AQ$308,MATCH(totalExpenditure!$A50,[2]pivotTable!$A$3:$A$308,0))/100*INDEX(gDP!BF$6:BF$271,MATCH(totalExpenditure!$A50,gDP!$B$6:$B$271)))</f>
        <v/>
      </c>
      <c r="AR50" s="77" t="str">
        <f>IF(INDEX([2]pivotTable!AR$3:AR$308,MATCH(totalExpenditure!$A50,[2]pivotTable!$A$3:$A$308,0))/100*INDEX(gDP!BG$6:BG$271,MATCH(totalExpenditure!$A50,gDP!$B$6:$B$271))=0,"",INDEX([2]pivotTable!AR$3:AR$308,MATCH(totalExpenditure!$A50,[2]pivotTable!$A$3:$A$308,0))/100*INDEX(gDP!BG$6:BG$271,MATCH(totalExpenditure!$A50,gDP!$B$6:$B$271)))</f>
        <v/>
      </c>
      <c r="AS50" s="77" t="str">
        <f>IF(INDEX([2]pivotTable!AS$3:AS$308,MATCH(totalExpenditure!$A50,[2]pivotTable!$A$3:$A$308,0))/100*INDEX(gDP!BH$6:BH$271,MATCH(totalExpenditure!$A50,gDP!$B$6:$B$271))=0,"",INDEX([2]pivotTable!AS$3:AS$308,MATCH(totalExpenditure!$A50,[2]pivotTable!$A$3:$A$308,0))/100*INDEX(gDP!BH$6:BH$271,MATCH(totalExpenditure!$A50,gDP!$B$6:$B$271)))</f>
        <v/>
      </c>
      <c r="AT50" s="77" t="str">
        <f>IF(INDEX([2]pivotTable!AT$3:AT$308,MATCH(totalExpenditure!$A50,[2]pivotTable!$A$3:$A$308,0))/100*INDEX(gDP!BI$6:BI$271,MATCH(totalExpenditure!$A50,gDP!$B$6:$B$271))=0,"",INDEX([2]pivotTable!AT$3:AT$308,MATCH(totalExpenditure!$A50,[2]pivotTable!$A$3:$A$308,0))/100*INDEX(gDP!BI$6:BI$271,MATCH(totalExpenditure!$A50,gDP!$B$6:$B$271)))</f>
        <v/>
      </c>
      <c r="AU50" s="77" t="str">
        <f>IF(INDEX([2]pivotTable!AU$3:AU$308,MATCH(totalExpenditure!$A50,[2]pivotTable!$A$3:$A$308,0))/100*INDEX(gDP!BJ$6:BJ$271,MATCH(totalExpenditure!$A50,gDP!$B$6:$B$271))=0,"",INDEX([2]pivotTable!AU$3:AU$308,MATCH(totalExpenditure!$A50,[2]pivotTable!$A$3:$A$308,0))/100*INDEX(gDP!BJ$6:BJ$271,MATCH(totalExpenditure!$A50,gDP!$B$6:$B$271)))</f>
        <v/>
      </c>
      <c r="AV50" s="77" t="str">
        <f>IF(INDEX([2]pivotTable!AV$3:AV$308,MATCH(totalExpenditure!$A50,[2]pivotTable!$A$3:$A$308,0))/100*INDEX(gDP!BK$6:BK$271,MATCH(totalExpenditure!$A50,gDP!$B$6:$B$271))=0,"",INDEX([2]pivotTable!AV$3:AV$308,MATCH(totalExpenditure!$A50,[2]pivotTable!$A$3:$A$308,0))/100*INDEX(gDP!BK$6:BK$271,MATCH(totalExpenditure!$A50,gDP!$B$6:$B$271)))</f>
        <v/>
      </c>
      <c r="AW50" s="77" t="str">
        <f>IF(INDEX([2]pivotTable!AW$3:AW$308,MATCH(totalExpenditure!$A50,[2]pivotTable!$A$3:$A$308,0))/100*INDEX(gDP!BL$6:BL$271,MATCH(totalExpenditure!$A50,gDP!$B$6:$B$271))=0,"",INDEX([2]pivotTable!AW$3:AW$308,MATCH(totalExpenditure!$A50,[2]pivotTable!$A$3:$A$308,0))/100*INDEX(gDP!BL$6:BL$271,MATCH(totalExpenditure!$A50,gDP!$B$6:$B$271)))</f>
        <v/>
      </c>
      <c r="AX50" s="77" t="str">
        <f>IF(INDEX([2]pivotTable!AX$3:AX$308,MATCH(totalExpenditure!$A50,[2]pivotTable!$A$3:$A$308,0))/100*INDEX(gDP!BM$6:BM$271,MATCH(totalExpenditure!$A50,gDP!$B$6:$B$271))=0,"",INDEX([2]pivotTable!AX$3:AX$308,MATCH(totalExpenditure!$A50,[2]pivotTable!$A$3:$A$308,0))/100*INDEX(gDP!BM$6:BM$271,MATCH(totalExpenditure!$A50,gDP!$B$6:$B$271)))</f>
        <v/>
      </c>
      <c r="AY50" s="77" t="str">
        <f>IF(INDEX([2]pivotTable!AY$3:AY$308,MATCH(totalExpenditure!$A50,[2]pivotTable!$A$3:$A$308,0))/100*INDEX(gDP!BN$6:BN$271,MATCH(totalExpenditure!$A50,gDP!$B$6:$B$271))=0,"",INDEX([2]pivotTable!AY$3:AY$308,MATCH(totalExpenditure!$A50,[2]pivotTable!$A$3:$A$308,0))/100*INDEX(gDP!BN$6:BN$271,MATCH(totalExpenditure!$A50,gDP!$B$6:$B$271)))</f>
        <v/>
      </c>
      <c r="AZ50" s="77" t="str">
        <f>IF(INDEX([2]pivotTable!AZ$3:AZ$308,MATCH(totalExpenditure!$A50,[2]pivotTable!$A$3:$A$308,0))/100*INDEX(gDP!BO$6:BO$271,MATCH(totalExpenditure!$A50,gDP!$B$6:$B$271))=0,"",INDEX([2]pivotTable!AZ$3:AZ$308,MATCH(totalExpenditure!$A50,[2]pivotTable!$A$3:$A$308,0))/100*INDEX(gDP!BO$6:BO$271,MATCH(totalExpenditure!$A50,gDP!$B$6:$B$271)))</f>
        <v/>
      </c>
      <c r="BA50" s="77" t="str">
        <f>IF(INDEX([2]pivotTable!B$310:B$615,MATCH(totalExpenditure!$A50,[2]pivotTable!$A$310:$A$615,0))/100*INDEX(gDP!Q$6:Q$271,MATCH(totalExpenditure!$A50,gDP!$B$6:$B$271))=0,"",INDEX([2]pivotTable!B$310:B$615,MATCH(totalExpenditure!$A50,[2]pivotTable!$A$310:$A$615,0))/100*INDEX(gDP!Q$6:Q$271,MATCH(totalExpenditure!$A50,gDP!$B$6:$B$271)))</f>
        <v/>
      </c>
      <c r="BB50" s="77" t="str">
        <f>IF(INDEX([2]pivotTable!C$310:C$615,MATCH(totalExpenditure!$A50,[2]pivotTable!$A$310:$A$615,0))/100*INDEX(gDP!R$6:R$271,MATCH(totalExpenditure!$A50,gDP!$B$6:$B$271))=0,"",INDEX([2]pivotTable!C$310:C$615,MATCH(totalExpenditure!$A50,[2]pivotTable!$A$310:$A$615,0))/100*INDEX(gDP!R$6:R$271,MATCH(totalExpenditure!$A50,gDP!$B$6:$B$271)))</f>
        <v/>
      </c>
      <c r="BC50" s="77" t="str">
        <f>IF(INDEX([2]pivotTable!D$310:D$615,MATCH(totalExpenditure!$A50,[2]pivotTable!$A$310:$A$615,0))/100*INDEX(gDP!S$6:S$271,MATCH(totalExpenditure!$A50,gDP!$B$6:$B$271))=0,"",INDEX([2]pivotTable!D$310:D$615,MATCH(totalExpenditure!$A50,[2]pivotTable!$A$310:$A$615,0))/100*INDEX(gDP!S$6:S$271,MATCH(totalExpenditure!$A50,gDP!$B$6:$B$271)))</f>
        <v/>
      </c>
      <c r="BD50" s="77" t="str">
        <f>IF(INDEX([2]pivotTable!E$310:E$615,MATCH(totalExpenditure!$A50,[2]pivotTable!$A$310:$A$615,0))/100*INDEX(gDP!T$6:T$271,MATCH(totalExpenditure!$A50,gDP!$B$6:$B$271))=0,"",INDEX([2]pivotTable!E$310:E$615,MATCH(totalExpenditure!$A50,[2]pivotTable!$A$310:$A$615,0))/100*INDEX(gDP!T$6:T$271,MATCH(totalExpenditure!$A50,gDP!$B$6:$B$271)))</f>
        <v/>
      </c>
      <c r="BE50" s="77" t="str">
        <f>IF(INDEX([2]pivotTable!F$310:F$615,MATCH(totalExpenditure!$A50,[2]pivotTable!$A$310:$A$615,0))/100*INDEX(gDP!U$6:U$271,MATCH(totalExpenditure!$A50,gDP!$B$6:$B$271))=0,"",INDEX([2]pivotTable!F$310:F$615,MATCH(totalExpenditure!$A50,[2]pivotTable!$A$310:$A$615,0))/100*INDEX(gDP!U$6:U$271,MATCH(totalExpenditure!$A50,gDP!$B$6:$B$271)))</f>
        <v/>
      </c>
      <c r="BF50" s="77" t="str">
        <f>IF(INDEX([2]pivotTable!G$310:G$615,MATCH(totalExpenditure!$A50,[2]pivotTable!$A$310:$A$615,0))/100*INDEX(gDP!V$6:V$271,MATCH(totalExpenditure!$A50,gDP!$B$6:$B$271))=0,"",INDEX([2]pivotTable!G$310:G$615,MATCH(totalExpenditure!$A50,[2]pivotTable!$A$310:$A$615,0))/100*INDEX(gDP!V$6:V$271,MATCH(totalExpenditure!$A50,gDP!$B$6:$B$271)))</f>
        <v/>
      </c>
      <c r="BG50" s="77" t="str">
        <f>IF(INDEX([2]pivotTable!H$310:H$615,MATCH(totalExpenditure!$A50,[2]pivotTable!$A$310:$A$615,0))/100*INDEX(gDP!W$6:W$271,MATCH(totalExpenditure!$A50,gDP!$B$6:$B$271))=0,"",INDEX([2]pivotTable!H$310:H$615,MATCH(totalExpenditure!$A50,[2]pivotTable!$A$310:$A$615,0))/100*INDEX(gDP!W$6:W$271,MATCH(totalExpenditure!$A50,gDP!$B$6:$B$271)))</f>
        <v/>
      </c>
      <c r="BH50" s="77" t="str">
        <f>IF(INDEX([2]pivotTable!I$310:I$615,MATCH(totalExpenditure!$A50,[2]pivotTable!$A$310:$A$615,0))/100*INDEX(gDP!X$6:X$271,MATCH(totalExpenditure!$A50,gDP!$B$6:$B$271))=0,"",INDEX([2]pivotTable!I$310:I$615,MATCH(totalExpenditure!$A50,[2]pivotTable!$A$310:$A$615,0))/100*INDEX(gDP!X$6:X$271,MATCH(totalExpenditure!$A50,gDP!$B$6:$B$271)))</f>
        <v/>
      </c>
      <c r="BI50" s="77" t="str">
        <f>IF(INDEX([2]pivotTable!J$310:J$615,MATCH(totalExpenditure!$A50,[2]pivotTable!$A$310:$A$615,0))/100*INDEX(gDP!Y$6:Y$271,MATCH(totalExpenditure!$A50,gDP!$B$6:$B$271))=0,"",INDEX([2]pivotTable!J$310:J$615,MATCH(totalExpenditure!$A50,[2]pivotTable!$A$310:$A$615,0))/100*INDEX(gDP!Y$6:Y$271,MATCH(totalExpenditure!$A50,gDP!$B$6:$B$271)))</f>
        <v/>
      </c>
      <c r="BJ50" s="77" t="str">
        <f>IF(INDEX([2]pivotTable!K$310:K$615,MATCH(totalExpenditure!$A50,[2]pivotTable!$A$310:$A$615,0))/100*INDEX(gDP!Z$6:Z$271,MATCH(totalExpenditure!$A50,gDP!$B$6:$B$271))=0,"",INDEX([2]pivotTable!K$310:K$615,MATCH(totalExpenditure!$A50,[2]pivotTable!$A$310:$A$615,0))/100*INDEX(gDP!Z$6:Z$271,MATCH(totalExpenditure!$A50,gDP!$B$6:$B$271)))</f>
        <v/>
      </c>
      <c r="BK50" s="77" t="str">
        <f>IF(INDEX([2]pivotTable!L$310:L$615,MATCH(totalExpenditure!$A50,[2]pivotTable!$A$310:$A$615,0))/100*INDEX(gDP!AA$6:AA$271,MATCH(totalExpenditure!$A50,gDP!$B$6:$B$271))=0,"",INDEX([2]pivotTable!L$310:L$615,MATCH(totalExpenditure!$A50,[2]pivotTable!$A$310:$A$615,0))/100*INDEX(gDP!AA$6:AA$271,MATCH(totalExpenditure!$A50,gDP!$B$6:$B$271)))</f>
        <v/>
      </c>
      <c r="BL50" s="77" t="str">
        <f>IF(INDEX([2]pivotTable!M$310:M$615,MATCH(totalExpenditure!$A50,[2]pivotTable!$A$310:$A$615,0))/100*INDEX(gDP!AB$6:AB$271,MATCH(totalExpenditure!$A50,gDP!$B$6:$B$271))=0,"",INDEX([2]pivotTable!M$310:M$615,MATCH(totalExpenditure!$A50,[2]pivotTable!$A$310:$A$615,0))/100*INDEX(gDP!AB$6:AB$271,MATCH(totalExpenditure!$A50,gDP!$B$6:$B$271)))</f>
        <v/>
      </c>
      <c r="BM50" s="77" t="str">
        <f>IF(INDEX([2]pivotTable!N$310:N$615,MATCH(totalExpenditure!$A50,[2]pivotTable!$A$310:$A$615,0))/100*INDEX(gDP!AC$6:AC$271,MATCH(totalExpenditure!$A50,gDP!$B$6:$B$271))=0,"",INDEX([2]pivotTable!N$310:N$615,MATCH(totalExpenditure!$A50,[2]pivotTable!$A$310:$A$615,0))/100*INDEX(gDP!AC$6:AC$271,MATCH(totalExpenditure!$A50,gDP!$B$6:$B$271)))</f>
        <v/>
      </c>
      <c r="BN50" s="77" t="str">
        <f>IF(INDEX([2]pivotTable!O$310:O$615,MATCH(totalExpenditure!$A50,[2]pivotTable!$A$310:$A$615,0))/100*INDEX(gDP!AD$6:AD$271,MATCH(totalExpenditure!$A50,gDP!$B$6:$B$271))=0,"",INDEX([2]pivotTable!O$310:O$615,MATCH(totalExpenditure!$A50,[2]pivotTable!$A$310:$A$615,0))/100*INDEX(gDP!AD$6:AD$271,MATCH(totalExpenditure!$A50,gDP!$B$6:$B$271)))</f>
        <v/>
      </c>
      <c r="BO50" s="77" t="str">
        <f>IF(INDEX([2]pivotTable!P$310:P$615,MATCH(totalExpenditure!$A50,[2]pivotTable!$A$310:$A$615,0))/100*INDEX(gDP!AE$6:AE$271,MATCH(totalExpenditure!$A50,gDP!$B$6:$B$271))=0,"",INDEX([2]pivotTable!P$310:P$615,MATCH(totalExpenditure!$A50,[2]pivotTable!$A$310:$A$615,0))/100*INDEX(gDP!AE$6:AE$271,MATCH(totalExpenditure!$A50,gDP!$B$6:$B$271)))</f>
        <v/>
      </c>
      <c r="BP50" s="77" t="str">
        <f>IF(INDEX([2]pivotTable!Q$310:Q$615,MATCH(totalExpenditure!$A50,[2]pivotTable!$A$310:$A$615,0))/100*INDEX(gDP!AF$6:AF$271,MATCH(totalExpenditure!$A50,gDP!$B$6:$B$271))=0,"",INDEX([2]pivotTable!Q$310:Q$615,MATCH(totalExpenditure!$A50,[2]pivotTable!$A$310:$A$615,0))/100*INDEX(gDP!AF$6:AF$271,MATCH(totalExpenditure!$A50,gDP!$B$6:$B$271)))</f>
        <v/>
      </c>
      <c r="BQ50" s="77" t="str">
        <f>IF(INDEX([2]pivotTable!R$310:R$615,MATCH(totalExpenditure!$A50,[2]pivotTable!$A$310:$A$615,0))/100*INDEX(gDP!AG$6:AG$271,MATCH(totalExpenditure!$A50,gDP!$B$6:$B$271))=0,"",INDEX([2]pivotTable!R$310:R$615,MATCH(totalExpenditure!$A50,[2]pivotTable!$A$310:$A$615,0))/100*INDEX(gDP!AG$6:AG$271,MATCH(totalExpenditure!$A50,gDP!$B$6:$B$271)))</f>
        <v/>
      </c>
      <c r="BR50" s="77" t="str">
        <f>IF(INDEX([2]pivotTable!S$310:S$615,MATCH(totalExpenditure!$A50,[2]pivotTable!$A$310:$A$615,0))/100*INDEX(gDP!AH$6:AH$271,MATCH(totalExpenditure!$A50,gDP!$B$6:$B$271))=0,"",INDEX([2]pivotTable!S$310:S$615,MATCH(totalExpenditure!$A50,[2]pivotTable!$A$310:$A$615,0))/100*INDEX(gDP!AH$6:AH$271,MATCH(totalExpenditure!$A50,gDP!$B$6:$B$271)))</f>
        <v/>
      </c>
      <c r="BS50" s="77">
        <f>IF(INDEX([2]pivotTable!T$310:T$615,MATCH(totalExpenditure!$A50,[2]pivotTable!$A$310:$A$615,0))/100*INDEX(gDP!AI$6:AI$271,MATCH(totalExpenditure!$A50,gDP!$B$6:$B$271))=0,"",INDEX([2]pivotTable!T$310:T$615,MATCH(totalExpenditure!$A50,[2]pivotTable!$A$310:$A$615,0))/100*INDEX(gDP!AI$6:AI$271,MATCH(totalExpenditure!$A50,gDP!$B$6:$B$271)))</f>
        <v>459303270.81591165</v>
      </c>
      <c r="BT50" s="77">
        <f>IF(INDEX([2]pivotTable!U$310:U$615,MATCH(totalExpenditure!$A50,[2]pivotTable!$A$310:$A$615,0))/100*INDEX(gDP!AJ$6:AJ$271,MATCH(totalExpenditure!$A50,gDP!$B$6:$B$271))=0,"",INDEX([2]pivotTable!U$310:U$615,MATCH(totalExpenditure!$A50,[2]pivotTable!$A$310:$A$615,0))/100*INDEX(gDP!AJ$6:AJ$271,MATCH(totalExpenditure!$A50,gDP!$B$6:$B$271)))</f>
        <v>476524741.90886593</v>
      </c>
      <c r="BU50" s="77">
        <f>IF(INDEX([2]pivotTable!V$310:V$615,MATCH(totalExpenditure!$A50,[2]pivotTable!$A$310:$A$615,0))/100*INDEX(gDP!AK$6:AK$271,MATCH(totalExpenditure!$A50,gDP!$B$6:$B$271))=0,"",INDEX([2]pivotTable!V$310:V$615,MATCH(totalExpenditure!$A50,[2]pivotTable!$A$310:$A$615,0))/100*INDEX(gDP!AK$6:AK$271,MATCH(totalExpenditure!$A50,gDP!$B$6:$B$271)))</f>
        <v>654017765.82846606</v>
      </c>
      <c r="BV50" s="77">
        <f>IF(INDEX([2]pivotTable!W$310:W$615,MATCH(totalExpenditure!$A50,[2]pivotTable!$A$310:$A$615,0))/100*INDEX(gDP!AL$6:AL$271,MATCH(totalExpenditure!$A50,gDP!$B$6:$B$271))=0,"",INDEX([2]pivotTable!W$310:W$615,MATCH(totalExpenditure!$A50,[2]pivotTable!$A$310:$A$615,0))/100*INDEX(gDP!AL$6:AL$271,MATCH(totalExpenditure!$A50,gDP!$B$6:$B$271)))</f>
        <v>990464109.38752091</v>
      </c>
      <c r="BW50" s="77">
        <f>IF(INDEX([2]pivotTable!X$310:X$615,MATCH(totalExpenditure!$A50,[2]pivotTable!$A$310:$A$615,0))/100*INDEX(gDP!AM$6:AM$271,MATCH(totalExpenditure!$A50,gDP!$B$6:$B$271))=0,"",INDEX([2]pivotTable!X$310:X$615,MATCH(totalExpenditure!$A50,[2]pivotTable!$A$310:$A$615,0))/100*INDEX(gDP!AM$6:AM$271,MATCH(totalExpenditure!$A50,gDP!$B$6:$B$271)))</f>
        <v>637302881.40924835</v>
      </c>
      <c r="BX50" s="77">
        <f>IF(INDEX([2]pivotTable!Y$310:Y$615,MATCH(totalExpenditure!$A50,[2]pivotTable!$A$310:$A$615,0))/100*INDEX(gDP!AN$6:AN$271,MATCH(totalExpenditure!$A50,gDP!$B$6:$B$271))=0,"",INDEX([2]pivotTable!Y$310:Y$615,MATCH(totalExpenditure!$A50,[2]pivotTable!$A$310:$A$615,0))/100*INDEX(gDP!AN$6:AN$271,MATCH(totalExpenditure!$A50,gDP!$B$6:$B$271)))</f>
        <v>749217361.14230037</v>
      </c>
      <c r="BY50" s="77">
        <f>IF(INDEX([2]pivotTable!Z$310:Z$615,MATCH(totalExpenditure!$A50,[2]pivotTable!$A$310:$A$615,0))/100*INDEX(gDP!AO$6:AO$271,MATCH(totalExpenditure!$A50,gDP!$B$6:$B$271))=0,"",INDEX([2]pivotTable!Z$310:Z$615,MATCH(totalExpenditure!$A50,[2]pivotTable!$A$310:$A$615,0))/100*INDEX(gDP!AO$6:AO$271,MATCH(totalExpenditure!$A50,gDP!$B$6:$B$271)))</f>
        <v>767511773.18647814</v>
      </c>
      <c r="BZ50" s="77">
        <f>IF(INDEX([2]pivotTable!AA$310:AA$615,MATCH(totalExpenditure!$A50,[2]pivotTable!$A$310:$A$615,0))/100*INDEX(gDP!AP$6:AP$271,MATCH(totalExpenditure!$A50,gDP!$B$6:$B$271))=0,"",INDEX([2]pivotTable!AA$310:AA$615,MATCH(totalExpenditure!$A50,[2]pivotTable!$A$310:$A$615,0))/100*INDEX(gDP!AP$6:AP$271,MATCH(totalExpenditure!$A50,gDP!$B$6:$B$271)))</f>
        <v>853251938.348912</v>
      </c>
      <c r="CA50" s="77" t="str">
        <f>IF(INDEX([2]pivotTable!AB$310:AB$615,MATCH(totalExpenditure!$A50,[2]pivotTable!$A$310:$A$615,0))/100*INDEX(gDP!AQ$6:AQ$271,MATCH(totalExpenditure!$A50,gDP!$B$6:$B$271))=0,"",INDEX([2]pivotTable!AB$310:AB$615,MATCH(totalExpenditure!$A50,[2]pivotTable!$A$310:$A$615,0))/100*INDEX(gDP!AQ$6:AQ$271,MATCH(totalExpenditure!$A50,gDP!$B$6:$B$271)))</f>
        <v/>
      </c>
      <c r="CB50" s="77" t="str">
        <f>IF(INDEX([2]pivotTable!AC$310:AC$615,MATCH(totalExpenditure!$A50,[2]pivotTable!$A$310:$A$615,0))/100*INDEX(gDP!AR$6:AR$271,MATCH(totalExpenditure!$A50,gDP!$B$6:$B$271))=0,"",INDEX([2]pivotTable!AC$310:AC$615,MATCH(totalExpenditure!$A50,[2]pivotTable!$A$310:$A$615,0))/100*INDEX(gDP!AR$6:AR$271,MATCH(totalExpenditure!$A50,gDP!$B$6:$B$271)))</f>
        <v/>
      </c>
      <c r="CC50" s="77" t="str">
        <f>IF(INDEX([2]pivotTable!AD$310:AD$615,MATCH(totalExpenditure!$A50,[2]pivotTable!$A$310:$A$615,0))/100*INDEX(gDP!AS$6:AS$271,MATCH(totalExpenditure!$A50,gDP!$B$6:$B$271))=0,"",INDEX([2]pivotTable!AD$310:AD$615,MATCH(totalExpenditure!$A50,[2]pivotTable!$A$310:$A$615,0))/100*INDEX(gDP!AS$6:AS$271,MATCH(totalExpenditure!$A50,gDP!$B$6:$B$271)))</f>
        <v/>
      </c>
      <c r="CD50" s="77" t="str">
        <f>IF(INDEX([2]pivotTable!AE$310:AE$615,MATCH(totalExpenditure!$A50,[2]pivotTable!$A$310:$A$615,0))/100*INDEX(gDP!AT$6:AT$271,MATCH(totalExpenditure!$A50,gDP!$B$6:$B$271))=0,"",INDEX([2]pivotTable!AE$310:AE$615,MATCH(totalExpenditure!$A50,[2]pivotTable!$A$310:$A$615,0))/100*INDEX(gDP!AT$6:AT$271,MATCH(totalExpenditure!$A50,gDP!$B$6:$B$271)))</f>
        <v/>
      </c>
      <c r="CE50" s="77" t="str">
        <f>IF(INDEX([2]pivotTable!AF$310:AF$615,MATCH(totalExpenditure!$A50,[2]pivotTable!$A$310:$A$615,0))/100*INDEX(gDP!AU$6:AU$271,MATCH(totalExpenditure!$A50,gDP!$B$6:$B$271))=0,"",INDEX([2]pivotTable!AF$310:AF$615,MATCH(totalExpenditure!$A50,[2]pivotTable!$A$310:$A$615,0))/100*INDEX(gDP!AU$6:AU$271,MATCH(totalExpenditure!$A50,gDP!$B$6:$B$271)))</f>
        <v/>
      </c>
      <c r="CF50" s="77" t="str">
        <f>IF(INDEX([2]pivotTable!AG$310:AG$615,MATCH(totalExpenditure!$A50,[2]pivotTable!$A$310:$A$615,0))/100*INDEX(gDP!AV$6:AV$271,MATCH(totalExpenditure!$A50,gDP!$B$6:$B$271))=0,"",INDEX([2]pivotTable!AG$310:AG$615,MATCH(totalExpenditure!$A50,[2]pivotTable!$A$310:$A$615,0))/100*INDEX(gDP!AV$6:AV$271,MATCH(totalExpenditure!$A50,gDP!$B$6:$B$271)))</f>
        <v/>
      </c>
      <c r="CG50" s="77" t="str">
        <f>IF(INDEX([2]pivotTable!AH$310:AH$615,MATCH(totalExpenditure!$A50,[2]pivotTable!$A$310:$A$615,0))/100*INDEX(gDP!AW$6:AW$271,MATCH(totalExpenditure!$A50,gDP!$B$6:$B$271))=0,"",INDEX([2]pivotTable!AH$310:AH$615,MATCH(totalExpenditure!$A50,[2]pivotTable!$A$310:$A$615,0))/100*INDEX(gDP!AW$6:AW$271,MATCH(totalExpenditure!$A50,gDP!$B$6:$B$271)))</f>
        <v/>
      </c>
      <c r="CH50" s="77" t="str">
        <f>IF(INDEX([2]pivotTable!AI$310:AI$615,MATCH(totalExpenditure!$A50,[2]pivotTable!$A$310:$A$615,0))/100*INDEX(gDP!AX$6:AX$271,MATCH(totalExpenditure!$A50,gDP!$B$6:$B$271))=0,"",INDEX([2]pivotTable!AI$310:AI$615,MATCH(totalExpenditure!$A50,[2]pivotTable!$A$310:$A$615,0))/100*INDEX(gDP!AX$6:AX$271,MATCH(totalExpenditure!$A50,gDP!$B$6:$B$271)))</f>
        <v/>
      </c>
      <c r="CI50" s="77" t="str">
        <f>IF(INDEX([2]pivotTable!AJ$310:AJ$615,MATCH(totalExpenditure!$A50,[2]pivotTable!$A$310:$A$615,0))/100*INDEX(gDP!AY$6:AY$271,MATCH(totalExpenditure!$A50,gDP!$B$6:$B$271))=0,"",INDEX([2]pivotTable!AJ$310:AJ$615,MATCH(totalExpenditure!$A50,[2]pivotTable!$A$310:$A$615,0))/100*INDEX(gDP!AY$6:AY$271,MATCH(totalExpenditure!$A50,gDP!$B$6:$B$271)))</f>
        <v/>
      </c>
      <c r="CJ50" s="77" t="str">
        <f>IF(INDEX([2]pivotTable!AK$310:AK$615,MATCH(totalExpenditure!$A50,[2]pivotTable!$A$310:$A$615,0))/100*INDEX(gDP!AZ$6:AZ$271,MATCH(totalExpenditure!$A50,gDP!$B$6:$B$271))=0,"",INDEX([2]pivotTable!AK$310:AK$615,MATCH(totalExpenditure!$A50,[2]pivotTable!$A$310:$A$615,0))/100*INDEX(gDP!AZ$6:AZ$271,MATCH(totalExpenditure!$A50,gDP!$B$6:$B$271)))</f>
        <v/>
      </c>
      <c r="CK50" s="77" t="str">
        <f>IF(INDEX([2]pivotTable!AL$310:AL$615,MATCH(totalExpenditure!$A50,[2]pivotTable!$A$310:$A$615,0))/100*INDEX(gDP!BA$6:BA$271,MATCH(totalExpenditure!$A50,gDP!$B$6:$B$271))=0,"",INDEX([2]pivotTable!AL$310:AL$615,MATCH(totalExpenditure!$A50,[2]pivotTable!$A$310:$A$615,0))/100*INDEX(gDP!BA$6:BA$271,MATCH(totalExpenditure!$A50,gDP!$B$6:$B$271)))</f>
        <v/>
      </c>
      <c r="CL50" s="77" t="str">
        <f>IF(INDEX([2]pivotTable!AM$310:AM$615,MATCH(totalExpenditure!$A50,[2]pivotTable!$A$310:$A$615,0))/100*INDEX(gDP!BB$6:BB$271,MATCH(totalExpenditure!$A50,gDP!$B$6:$B$271))=0,"",INDEX([2]pivotTable!AM$310:AM$615,MATCH(totalExpenditure!$A50,[2]pivotTable!$A$310:$A$615,0))/100*INDEX(gDP!BB$6:BB$271,MATCH(totalExpenditure!$A50,gDP!$B$6:$B$271)))</f>
        <v/>
      </c>
      <c r="CM50" s="77" t="str">
        <f>IF(INDEX([2]pivotTable!AN$310:AN$615,MATCH(totalExpenditure!$A50,[2]pivotTable!$A$310:$A$615,0))/100*INDEX(gDP!BC$6:BC$271,MATCH(totalExpenditure!$A50,gDP!$B$6:$B$271))=0,"",INDEX([2]pivotTable!AN$310:AN$615,MATCH(totalExpenditure!$A50,[2]pivotTable!$A$310:$A$615,0))/100*INDEX(gDP!BC$6:BC$271,MATCH(totalExpenditure!$A50,gDP!$B$6:$B$271)))</f>
        <v/>
      </c>
      <c r="CN50" s="77" t="str">
        <f>IF(INDEX([2]pivotTable!AO$310:AO$615,MATCH(totalExpenditure!$A50,[2]pivotTable!$A$310:$A$615,0))/100*INDEX(gDP!BD$6:BD$271,MATCH(totalExpenditure!$A50,gDP!$B$6:$B$271))=0,"",INDEX([2]pivotTable!AO$310:AO$615,MATCH(totalExpenditure!$A50,[2]pivotTable!$A$310:$A$615,0))/100*INDEX(gDP!BD$6:BD$271,MATCH(totalExpenditure!$A50,gDP!$B$6:$B$271)))</f>
        <v/>
      </c>
      <c r="CO50" s="77" t="str">
        <f>IF(INDEX([2]pivotTable!AP$310:AP$615,MATCH(totalExpenditure!$A50,[2]pivotTable!$A$310:$A$615,0))/100*INDEX(gDP!BE$6:BE$271,MATCH(totalExpenditure!$A50,gDP!$B$6:$B$271))=0,"",INDEX([2]pivotTable!AP$310:AP$615,MATCH(totalExpenditure!$A50,[2]pivotTable!$A$310:$A$615,0))/100*INDEX(gDP!BE$6:BE$271,MATCH(totalExpenditure!$A50,gDP!$B$6:$B$271)))</f>
        <v/>
      </c>
      <c r="CP50" s="77" t="str">
        <f>IF(INDEX([2]pivotTable!AQ$310:AQ$615,MATCH(totalExpenditure!$A50,[2]pivotTable!$A$310:$A$615,0))/100*INDEX(gDP!BF$6:BF$271,MATCH(totalExpenditure!$A50,gDP!$B$6:$B$271))=0,"",INDEX([2]pivotTable!AQ$310:AQ$615,MATCH(totalExpenditure!$A50,[2]pivotTable!$A$310:$A$615,0))/100*INDEX(gDP!BF$6:BF$271,MATCH(totalExpenditure!$A50,gDP!$B$6:$B$271)))</f>
        <v/>
      </c>
      <c r="CQ50" s="77" t="str">
        <f>IF(INDEX([2]pivotTable!AR$310:AR$615,MATCH(totalExpenditure!$A50,[2]pivotTable!$A$310:$A$615,0))/100*INDEX(gDP!BG$6:BG$271,MATCH(totalExpenditure!$A50,gDP!$B$6:$B$271))=0,"",INDEX([2]pivotTable!AR$310:AR$615,MATCH(totalExpenditure!$A50,[2]pivotTable!$A$310:$A$615,0))/100*INDEX(gDP!BG$6:BG$271,MATCH(totalExpenditure!$A50,gDP!$B$6:$B$271)))</f>
        <v/>
      </c>
      <c r="CR50" s="77" t="str">
        <f>IF(INDEX([2]pivotTable!AS$310:AS$615,MATCH(totalExpenditure!$A50,[2]pivotTable!$A$310:$A$615,0))/100*INDEX(gDP!BH$6:BH$271,MATCH(totalExpenditure!$A50,gDP!$B$6:$B$271))=0,"",INDEX([2]pivotTable!AS$310:AS$615,MATCH(totalExpenditure!$A50,[2]pivotTable!$A$310:$A$615,0))/100*INDEX(gDP!BH$6:BH$271,MATCH(totalExpenditure!$A50,gDP!$B$6:$B$271)))</f>
        <v/>
      </c>
      <c r="CS50" s="77" t="str">
        <f>IF(INDEX([2]pivotTable!AT$310:AT$615,MATCH(totalExpenditure!$A50,[2]pivotTable!$A$310:$A$615,0))/100*INDEX(gDP!BI$6:BI$271,MATCH(totalExpenditure!$A50,gDP!$B$6:$B$271))=0,"",INDEX([2]pivotTable!AT$310:AT$615,MATCH(totalExpenditure!$A50,[2]pivotTable!$A$310:$A$615,0))/100*INDEX(gDP!BI$6:BI$271,MATCH(totalExpenditure!$A50,gDP!$B$6:$B$271)))</f>
        <v/>
      </c>
      <c r="CT50" s="77" t="str">
        <f>IF(INDEX([2]pivotTable!AU$310:AU$615,MATCH(totalExpenditure!$A50,[2]pivotTable!$A$310:$A$615,0))/100*INDEX(gDP!BJ$6:BJ$271,MATCH(totalExpenditure!$A50,gDP!$B$6:$B$271))=0,"",INDEX([2]pivotTable!AU$310:AU$615,MATCH(totalExpenditure!$A50,[2]pivotTable!$A$310:$A$615,0))/100*INDEX(gDP!BJ$6:BJ$271,MATCH(totalExpenditure!$A50,gDP!$B$6:$B$271)))</f>
        <v/>
      </c>
      <c r="CU50" s="77" t="str">
        <f>IF(INDEX([2]pivotTable!AV$310:AV$615,MATCH(totalExpenditure!$A50,[2]pivotTable!$A$310:$A$615,0))/100*INDEX(gDP!BK$6:BK$271,MATCH(totalExpenditure!$A50,gDP!$B$6:$B$271))=0,"",INDEX([2]pivotTable!AV$310:AV$615,MATCH(totalExpenditure!$A50,[2]pivotTable!$A$310:$A$615,0))/100*INDEX(gDP!BK$6:BK$271,MATCH(totalExpenditure!$A50,gDP!$B$6:$B$271)))</f>
        <v/>
      </c>
      <c r="CV50" s="77" t="str">
        <f>IF(INDEX([2]pivotTable!AW$310:AW$615,MATCH(totalExpenditure!$A50,[2]pivotTable!$A$310:$A$615,0))/100*INDEX(gDP!BL$6:BL$271,MATCH(totalExpenditure!$A50,gDP!$B$6:$B$271))=0,"",INDEX([2]pivotTable!AW$310:AW$615,MATCH(totalExpenditure!$A50,[2]pivotTable!$A$310:$A$615,0))/100*INDEX(gDP!BL$6:BL$271,MATCH(totalExpenditure!$A50,gDP!$B$6:$B$271)))</f>
        <v/>
      </c>
      <c r="CW50" s="77" t="str">
        <f>IF(INDEX([2]pivotTable!AX$310:AX$615,MATCH(totalExpenditure!$A50,[2]pivotTable!$A$310:$A$615,0))/100*INDEX(gDP!BM$6:BM$271,MATCH(totalExpenditure!$A50,gDP!$B$6:$B$271))=0,"",INDEX([2]pivotTable!AX$310:AX$615,MATCH(totalExpenditure!$A50,[2]pivotTable!$A$310:$A$615,0))/100*INDEX(gDP!BM$6:BM$271,MATCH(totalExpenditure!$A50,gDP!$B$6:$B$271)))</f>
        <v/>
      </c>
      <c r="CX50" s="77" t="str">
        <f>IF(INDEX([2]pivotTable!AY$310:AY$615,MATCH(totalExpenditure!$A50,[2]pivotTable!$A$310:$A$615,0))/100*INDEX(gDP!BN$6:BN$271,MATCH(totalExpenditure!$A50,gDP!$B$6:$B$271))=0,"",INDEX([2]pivotTable!AY$310:AY$615,MATCH(totalExpenditure!$A50,[2]pivotTable!$A$310:$A$615,0))/100*INDEX(gDP!BN$6:BN$271,MATCH(totalExpenditure!$A50,gDP!$B$6:$B$271)))</f>
        <v/>
      </c>
      <c r="CY50" s="77" t="str">
        <f>IF(INDEX([2]pivotTable!AZ$310:AZ$615,MATCH(totalExpenditure!$A50,[2]pivotTable!$A$310:$A$615,0))/100*INDEX(gDP!BO$6:BO$271,MATCH(totalExpenditure!$A50,gDP!$B$6:$B$271))=0,"",INDEX([2]pivotTable!AZ$310:AZ$615,MATCH(totalExpenditure!$A50,[2]pivotTable!$A$310:$A$615,0))/100*INDEX(gDP!BO$6:BO$271,MATCH(totalExpenditure!$A50,gDP!$B$6:$B$271)))</f>
        <v/>
      </c>
      <c r="CZ50" s="77" t="str">
        <f>IF(B50="","",IF(BA50="","",B50-B50+INDEX(gDP!Q$6:Q$271,MATCH(totalExpenditure!$A50,gDP!$B$6:$B$271))))</f>
        <v/>
      </c>
      <c r="DA50" s="77" t="str">
        <f>IF(C50="","",IF(BB50="","",C50-C50+INDEX(gDP!R$6:R$271,MATCH(totalExpenditure!$A50,gDP!$B$6:$B$271))))</f>
        <v/>
      </c>
      <c r="DB50" s="77" t="str">
        <f>IF(D50="","",IF(BC50="","",D50-D50+INDEX(gDP!S$6:S$271,MATCH(totalExpenditure!$A50,gDP!$B$6:$B$271))))</f>
        <v/>
      </c>
      <c r="DC50" s="77" t="str">
        <f>IF(E50="","",IF(BD50="","",E50-E50+INDEX(gDP!T$6:T$271,MATCH(totalExpenditure!$A50,gDP!$B$6:$B$271))))</f>
        <v/>
      </c>
      <c r="DD50" s="77" t="str">
        <f>IF(F50="","",IF(BE50="","",F50-F50+INDEX(gDP!U$6:U$271,MATCH(totalExpenditure!$A50,gDP!$B$6:$B$271))))</f>
        <v/>
      </c>
      <c r="DE50" s="77" t="str">
        <f>IF(G50="","",IF(BF50="","",G50-G50+INDEX(gDP!V$6:V$271,MATCH(totalExpenditure!$A50,gDP!$B$6:$B$271))))</f>
        <v/>
      </c>
      <c r="DF50" s="77" t="str">
        <f>IF(H50="","",IF(BG50="","",H50-H50+INDEX(gDP!W$6:W$271,MATCH(totalExpenditure!$A50,gDP!$B$6:$B$271))))</f>
        <v/>
      </c>
      <c r="DG50" s="77" t="str">
        <f>IF(I50="","",IF(BH50="","",I50-I50+INDEX(gDP!X$6:X$271,MATCH(totalExpenditure!$A50,gDP!$B$6:$B$271))))</f>
        <v/>
      </c>
      <c r="DH50" s="77" t="str">
        <f>IF(J50="","",IF(BI50="","",J50-J50+INDEX(gDP!Y$6:Y$271,MATCH(totalExpenditure!$A50,gDP!$B$6:$B$271))))</f>
        <v/>
      </c>
      <c r="DI50" s="77" t="str">
        <f>IF(K50="","",IF(BJ50="","",K50-K50+INDEX(gDP!Z$6:Z$271,MATCH(totalExpenditure!$A50,gDP!$B$6:$B$271))))</f>
        <v/>
      </c>
      <c r="DJ50" s="77" t="str">
        <f>IF(L50="","",IF(BK50="","",L50-L50+INDEX(gDP!AA$6:AA$271,MATCH(totalExpenditure!$A50,gDP!$B$6:$B$271))))</f>
        <v/>
      </c>
      <c r="DK50" s="77" t="str">
        <f>IF(M50="","",IF(BL50="","",M50-M50+INDEX(gDP!AB$6:AB$271,MATCH(totalExpenditure!$A50,gDP!$B$6:$B$271))))</f>
        <v/>
      </c>
      <c r="DL50" s="77" t="str">
        <f>IF(N50="","",IF(BM50="","",N50-N50+INDEX(gDP!AC$6:AC$271,MATCH(totalExpenditure!$A50,gDP!$B$6:$B$271))))</f>
        <v/>
      </c>
      <c r="DM50" s="77" t="str">
        <f>IF(O50="","",IF(BN50="","",O50-O50+INDEX(gDP!AD$6:AD$271,MATCH(totalExpenditure!$A50,gDP!$B$6:$B$271))))</f>
        <v/>
      </c>
      <c r="DN50" s="77" t="str">
        <f>IF(P50="","",IF(BO50="","",P50-P50+INDEX(gDP!AE$6:AE$271,MATCH(totalExpenditure!$A50,gDP!$B$6:$B$271))))</f>
        <v/>
      </c>
      <c r="DO50" s="77" t="str">
        <f>IF(Q50="","",IF(BP50="","",Q50-Q50+INDEX(gDP!AF$6:AF$271,MATCH(totalExpenditure!$A50,gDP!$B$6:$B$271))))</f>
        <v/>
      </c>
      <c r="DP50" s="77" t="str">
        <f>IF(R50="","",IF(BQ50="","",R50-R50+INDEX(gDP!AG$6:AG$271,MATCH(totalExpenditure!$A50,gDP!$B$6:$B$271))))</f>
        <v/>
      </c>
      <c r="DQ50" s="77" t="str">
        <f>IF(S50="","",IF(BR50="","",S50-S50+INDEX(gDP!AH$6:AH$271,MATCH(totalExpenditure!$A50,gDP!$B$6:$B$271))))</f>
        <v/>
      </c>
      <c r="DR50" s="77">
        <f>IF(T50="","",IF(BS50="","",T50-T50+INDEX(gDP!AI$6:AI$271,MATCH(totalExpenditure!$A50,gDP!$B$6:$B$271))))</f>
        <v>47844090709.990799</v>
      </c>
      <c r="DS50" s="77">
        <f>IF(U50="","",IF(BT50="","",U50-U50+INDEX(gDP!AJ$6:AJ$271,MATCH(totalExpenditure!$A50,gDP!$B$6:$B$271))))</f>
        <v>49637993948.840202</v>
      </c>
      <c r="DT50" s="77">
        <f>IF(V50="","",IF(BU50="","",V50-V50+INDEX(gDP!AK$6:AK$271,MATCH(totalExpenditure!$A50,gDP!$B$6:$B$271))))</f>
        <v>58394443377.541603</v>
      </c>
      <c r="DU50" s="77">
        <f>IF(W50="","",IF(BV50="","",W50-W50+INDEX(gDP!AL$6:AL$271,MATCH(totalExpenditure!$A50,gDP!$B$6:$B$271))))</f>
        <v>66474101301.175903</v>
      </c>
      <c r="DV50" s="77">
        <f>IF(X50="","",IF(BW50="","",X50-X50+INDEX(gDP!AM$6:AM$271,MATCH(totalExpenditure!$A50,gDP!$B$6:$B$271))))</f>
        <v>81705497616.570297</v>
      </c>
      <c r="DW50" s="77">
        <f>IF(Y50="","",IF(BX50="","",Y50-Y50+INDEX(gDP!AN$6:AN$271,MATCH(totalExpenditure!$A50,gDP!$B$6:$B$271))))</f>
        <v>92495970511.395096</v>
      </c>
      <c r="DX50" s="77">
        <f>IF(Z50="","",IF(BY50="","",Z50-Z50+INDEX(gDP!AO$6:AO$271,MATCH(totalExpenditure!$A50,gDP!$B$6:$B$271))))</f>
        <v>97153389010.946594</v>
      </c>
      <c r="DY50" s="77">
        <f>IF(AA50="","",IF(BZ50="","",AA50-AA50+INDEX(gDP!AP$6:AP$271,MATCH(totalExpenditure!$A50,gDP!$B$6:$B$271))))</f>
        <v>106656492293.614</v>
      </c>
      <c r="DZ50" s="77" t="str">
        <f>IF(AB50="","",IF(CA50="","",AB50-AB50+INDEX(gDP!AQ$6:AQ$271,MATCH(totalExpenditure!$A50,gDP!$B$6:$B$271))))</f>
        <v/>
      </c>
      <c r="EA50" s="77" t="str">
        <f>IF(AC50="","",IF(CB50="","",AC50-AC50+INDEX(gDP!AR$6:AR$271,MATCH(totalExpenditure!$A50,gDP!$B$6:$B$271))))</f>
        <v/>
      </c>
      <c r="EB50" s="77" t="str">
        <f>IF(AD50="","",IF(CC50="","",AD50-AD50+INDEX(gDP!AS$6:AS$271,MATCH(totalExpenditure!$A50,gDP!$B$6:$B$271))))</f>
        <v/>
      </c>
      <c r="EC50" s="77" t="str">
        <f>IF(AE50="","",IF(CD50="","",AE50-AE50+INDEX(gDP!AT$6:AT$271,MATCH(totalExpenditure!$A50,gDP!$B$6:$B$271))))</f>
        <v/>
      </c>
      <c r="ED50" s="77" t="str">
        <f>IF(AF50="","",IF(CE50="","",AF50-AF50+INDEX(gDP!AU$6:AU$271,MATCH(totalExpenditure!$A50,gDP!$B$6:$B$271))))</f>
        <v/>
      </c>
      <c r="EE50" s="77" t="str">
        <f>IF(AG50="","",IF(CF50="","",AG50-AG50+INDEX(gDP!AV$6:AV$271,MATCH(totalExpenditure!$A50,gDP!$B$6:$B$271))))</f>
        <v/>
      </c>
      <c r="EF50" s="77" t="str">
        <f>IF(AH50="","",IF(CG50="","",AH50-AH50+INDEX(gDP!AW$6:AW$271,MATCH(totalExpenditure!$A50,gDP!$B$6:$B$271))))</f>
        <v/>
      </c>
      <c r="EG50" s="77" t="str">
        <f>IF(AI50="","",IF(CH50="","",AI50-AI50+INDEX(gDP!AX$6:AX$271,MATCH(totalExpenditure!$A50,gDP!$B$6:$B$271))))</f>
        <v/>
      </c>
      <c r="EH50" s="77" t="str">
        <f>IF(AJ50="","",IF(CI50="","",AJ50-AJ50+INDEX(gDP!AY$6:AY$271,MATCH(totalExpenditure!$A50,gDP!$B$6:$B$271))))</f>
        <v/>
      </c>
      <c r="EI50" s="77" t="str">
        <f>IF(AK50="","",IF(CJ50="","",AK50-AK50+INDEX(gDP!AZ$6:AZ$271,MATCH(totalExpenditure!$A50,gDP!$B$6:$B$271))))</f>
        <v/>
      </c>
      <c r="EJ50" s="77" t="str">
        <f>IF(AL50="","",IF(CK50="","",AL50-AL50+INDEX(gDP!BA$6:BA$271,MATCH(totalExpenditure!$A50,gDP!$B$6:$B$271))))</f>
        <v/>
      </c>
      <c r="EK50" s="77" t="str">
        <f>IF(AM50="","",IF(CL50="","",AM50-AM50+INDEX(gDP!BB$6:BB$271,MATCH(totalExpenditure!$A50,gDP!$B$6:$B$271))))</f>
        <v/>
      </c>
      <c r="EL50" s="77" t="str">
        <f>IF(AN50="","",IF(CM50="","",AN50-AN50+INDEX(gDP!BC$6:BC$271,MATCH(totalExpenditure!$A50,gDP!$B$6:$B$271))))</f>
        <v/>
      </c>
      <c r="EM50" s="77" t="str">
        <f>IF(AO50="","",IF(CN50="","",AO50-AO50+INDEX(gDP!BD$6:BD$271,MATCH(totalExpenditure!$A50,gDP!$B$6:$B$271))))</f>
        <v/>
      </c>
      <c r="EN50" s="77" t="str">
        <f>IF(AP50="","",IF(CO50="","",AP50-AP50+INDEX(gDP!BE$6:BE$271,MATCH(totalExpenditure!$A50,gDP!$B$6:$B$271))))</f>
        <v/>
      </c>
      <c r="EO50" s="77" t="str">
        <f>IF(AQ50="","",IF(CP50="","",AQ50-AQ50+INDEX(gDP!BF$6:BF$271,MATCH(totalExpenditure!$A50,gDP!$B$6:$B$271))))</f>
        <v/>
      </c>
      <c r="EP50" s="77" t="str">
        <f>IF(AR50="","",IF(CQ50="","",AR50-AR50+INDEX(gDP!BG$6:BG$271,MATCH(totalExpenditure!$A50,gDP!$B$6:$B$271))))</f>
        <v/>
      </c>
      <c r="EQ50" s="77" t="str">
        <f>IF(AS50="","",IF(CR50="","",AS50-AS50+INDEX(gDP!BH$6:BH$271,MATCH(totalExpenditure!$A50,gDP!$B$6:$B$271))))</f>
        <v/>
      </c>
      <c r="ER50" s="77" t="str">
        <f>IF(AT50="","",IF(CS50="","",AT50-AT50+INDEX(gDP!BI$6:BI$271,MATCH(totalExpenditure!$A50,gDP!$B$6:$B$271))))</f>
        <v/>
      </c>
      <c r="ES50" s="77" t="str">
        <f>IF(AU50="","",IF(CT50="","",AU50-AU50+INDEX(gDP!BJ$6:BJ$271,MATCH(totalExpenditure!$A50,gDP!$B$6:$B$271))))</f>
        <v/>
      </c>
      <c r="ET50" s="77" t="str">
        <f>IF(AV50="","",IF(CU50="","",AV50-AV50+INDEX(gDP!BK$6:BK$271,MATCH(totalExpenditure!$A50,gDP!$B$6:$B$271))))</f>
        <v/>
      </c>
      <c r="EU50" s="77" t="str">
        <f>IF(AW50="","",IF(CV50="","",AW50-AW50+INDEX(gDP!BL$6:BL$271,MATCH(totalExpenditure!$A50,gDP!$B$6:$B$271))))</f>
        <v/>
      </c>
      <c r="EV50" s="77" t="str">
        <f>IF(AX50="","",IF(CW50="","",AX50-AX50+INDEX(gDP!BM$6:BM$271,MATCH(totalExpenditure!$A50,gDP!$B$6:$B$271))))</f>
        <v/>
      </c>
      <c r="EW50" s="77" t="str">
        <f>IF(AY50="","",IF(CX50="","",AY50-AY50+INDEX(gDP!BN$6:BN$271,MATCH(totalExpenditure!$A50,gDP!$B$6:$B$271))))</f>
        <v/>
      </c>
      <c r="EX50" s="77" t="str">
        <f>IF(AZ50="","",IF(CY50="","",AZ50-AZ50+INDEX(gDP!BO$6:BO$271,MATCH(totalExpenditure!$A50,gDP!$B$6:$B$271))))</f>
        <v/>
      </c>
    </row>
    <row r="51" spans="1:154" x14ac:dyDescent="0.35">
      <c r="A51" t="s">
        <v>311</v>
      </c>
      <c r="B51" s="77" t="e">
        <f>IF(INDEX([2]pivotTable!B$3:B$308,MATCH(totalExpenditure!$A51,[2]pivotTable!$A$3:$A$308,0))/100*INDEX(gDP!Q$6:Q$271,MATCH(totalExpenditure!$A51,gDP!$B$6:$B$271))=0,"",INDEX([2]pivotTable!B$3:B$308,MATCH(totalExpenditure!$A51,[2]pivotTable!$A$3:$A$308,0))/100*INDEX(gDP!Q$6:Q$271,MATCH(totalExpenditure!$A51,gDP!$B$6:$B$271)))</f>
        <v>#N/A</v>
      </c>
      <c r="C51" s="77" t="e">
        <f>IF(INDEX([2]pivotTable!C$3:C$308,MATCH(totalExpenditure!$A51,[2]pivotTable!$A$3:$A$308,0))/100*INDEX(gDP!R$6:R$271,MATCH(totalExpenditure!$A51,gDP!$B$6:$B$271))=0,"",INDEX([2]pivotTable!C$3:C$308,MATCH(totalExpenditure!$A51,[2]pivotTable!$A$3:$A$308,0))/100*INDEX(gDP!R$6:R$271,MATCH(totalExpenditure!$A51,gDP!$B$6:$B$271)))</f>
        <v>#N/A</v>
      </c>
      <c r="D51" s="77" t="e">
        <f>IF(INDEX([2]pivotTable!D$3:D$308,MATCH(totalExpenditure!$A51,[2]pivotTable!$A$3:$A$308,0))/100*INDEX(gDP!S$6:S$271,MATCH(totalExpenditure!$A51,gDP!$B$6:$B$271))=0,"",INDEX([2]pivotTable!D$3:D$308,MATCH(totalExpenditure!$A51,[2]pivotTable!$A$3:$A$308,0))/100*INDEX(gDP!S$6:S$271,MATCH(totalExpenditure!$A51,gDP!$B$6:$B$271)))</f>
        <v>#N/A</v>
      </c>
      <c r="E51" s="77" t="e">
        <f>IF(INDEX([2]pivotTable!E$3:E$308,MATCH(totalExpenditure!$A51,[2]pivotTable!$A$3:$A$308,0))/100*INDEX(gDP!T$6:T$271,MATCH(totalExpenditure!$A51,gDP!$B$6:$B$271))=0,"",INDEX([2]pivotTable!E$3:E$308,MATCH(totalExpenditure!$A51,[2]pivotTable!$A$3:$A$308,0))/100*INDEX(gDP!T$6:T$271,MATCH(totalExpenditure!$A51,gDP!$B$6:$B$271)))</f>
        <v>#N/A</v>
      </c>
      <c r="F51" s="77" t="e">
        <f>IF(INDEX([2]pivotTable!F$3:F$308,MATCH(totalExpenditure!$A51,[2]pivotTable!$A$3:$A$308,0))/100*INDEX(gDP!U$6:U$271,MATCH(totalExpenditure!$A51,gDP!$B$6:$B$271))=0,"",INDEX([2]pivotTable!F$3:F$308,MATCH(totalExpenditure!$A51,[2]pivotTable!$A$3:$A$308,0))/100*INDEX(gDP!U$6:U$271,MATCH(totalExpenditure!$A51,gDP!$B$6:$B$271)))</f>
        <v>#N/A</v>
      </c>
      <c r="G51" s="77" t="e">
        <f>IF(INDEX([2]pivotTable!G$3:G$308,MATCH(totalExpenditure!$A51,[2]pivotTable!$A$3:$A$308,0))/100*INDEX(gDP!V$6:V$271,MATCH(totalExpenditure!$A51,gDP!$B$6:$B$271))=0,"",INDEX([2]pivotTable!G$3:G$308,MATCH(totalExpenditure!$A51,[2]pivotTable!$A$3:$A$308,0))/100*INDEX(gDP!V$6:V$271,MATCH(totalExpenditure!$A51,gDP!$B$6:$B$271)))</f>
        <v>#N/A</v>
      </c>
      <c r="H51" s="77" t="e">
        <f>IF(INDEX([2]pivotTable!H$3:H$308,MATCH(totalExpenditure!$A51,[2]pivotTable!$A$3:$A$308,0))/100*INDEX(gDP!W$6:W$271,MATCH(totalExpenditure!$A51,gDP!$B$6:$B$271))=0,"",INDEX([2]pivotTable!H$3:H$308,MATCH(totalExpenditure!$A51,[2]pivotTable!$A$3:$A$308,0))/100*INDEX(gDP!W$6:W$271,MATCH(totalExpenditure!$A51,gDP!$B$6:$B$271)))</f>
        <v>#N/A</v>
      </c>
      <c r="I51" s="77" t="e">
        <f>IF(INDEX([2]pivotTable!I$3:I$308,MATCH(totalExpenditure!$A51,[2]pivotTable!$A$3:$A$308,0))/100*INDEX(gDP!X$6:X$271,MATCH(totalExpenditure!$A51,gDP!$B$6:$B$271))=0,"",INDEX([2]pivotTable!I$3:I$308,MATCH(totalExpenditure!$A51,[2]pivotTable!$A$3:$A$308,0))/100*INDEX(gDP!X$6:X$271,MATCH(totalExpenditure!$A51,gDP!$B$6:$B$271)))</f>
        <v>#N/A</v>
      </c>
      <c r="J51" s="77" t="e">
        <f>IF(INDEX([2]pivotTable!J$3:J$308,MATCH(totalExpenditure!$A51,[2]pivotTable!$A$3:$A$308,0))/100*INDEX(gDP!Y$6:Y$271,MATCH(totalExpenditure!$A51,gDP!$B$6:$B$271))=0,"",INDEX([2]pivotTable!J$3:J$308,MATCH(totalExpenditure!$A51,[2]pivotTable!$A$3:$A$308,0))/100*INDEX(gDP!Y$6:Y$271,MATCH(totalExpenditure!$A51,gDP!$B$6:$B$271)))</f>
        <v>#N/A</v>
      </c>
      <c r="K51" s="77" t="e">
        <f>IF(INDEX([2]pivotTable!K$3:K$308,MATCH(totalExpenditure!$A51,[2]pivotTable!$A$3:$A$308,0))/100*INDEX(gDP!Z$6:Z$271,MATCH(totalExpenditure!$A51,gDP!$B$6:$B$271))=0,"",INDEX([2]pivotTable!K$3:K$308,MATCH(totalExpenditure!$A51,[2]pivotTable!$A$3:$A$308,0))/100*INDEX(gDP!Z$6:Z$271,MATCH(totalExpenditure!$A51,gDP!$B$6:$B$271)))</f>
        <v>#N/A</v>
      </c>
      <c r="L51" s="77" t="e">
        <f>IF(INDEX([2]pivotTable!L$3:L$308,MATCH(totalExpenditure!$A51,[2]pivotTable!$A$3:$A$308,0))/100*INDEX(gDP!AA$6:AA$271,MATCH(totalExpenditure!$A51,gDP!$B$6:$B$271))=0,"",INDEX([2]pivotTable!L$3:L$308,MATCH(totalExpenditure!$A51,[2]pivotTable!$A$3:$A$308,0))/100*INDEX(gDP!AA$6:AA$271,MATCH(totalExpenditure!$A51,gDP!$B$6:$B$271)))</f>
        <v>#N/A</v>
      </c>
      <c r="M51" s="77" t="e">
        <f>IF(INDEX([2]pivotTable!M$3:M$308,MATCH(totalExpenditure!$A51,[2]pivotTable!$A$3:$A$308,0))/100*INDEX(gDP!AB$6:AB$271,MATCH(totalExpenditure!$A51,gDP!$B$6:$B$271))=0,"",INDEX([2]pivotTable!M$3:M$308,MATCH(totalExpenditure!$A51,[2]pivotTable!$A$3:$A$308,0))/100*INDEX(gDP!AB$6:AB$271,MATCH(totalExpenditure!$A51,gDP!$B$6:$B$271)))</f>
        <v>#N/A</v>
      </c>
      <c r="N51" s="77" t="e">
        <f>IF(INDEX([2]pivotTable!N$3:N$308,MATCH(totalExpenditure!$A51,[2]pivotTable!$A$3:$A$308,0))/100*INDEX(gDP!AC$6:AC$271,MATCH(totalExpenditure!$A51,gDP!$B$6:$B$271))=0,"",INDEX([2]pivotTable!N$3:N$308,MATCH(totalExpenditure!$A51,[2]pivotTable!$A$3:$A$308,0))/100*INDEX(gDP!AC$6:AC$271,MATCH(totalExpenditure!$A51,gDP!$B$6:$B$271)))</f>
        <v>#N/A</v>
      </c>
      <c r="O51" s="77" t="e">
        <f>IF(INDEX([2]pivotTable!O$3:O$308,MATCH(totalExpenditure!$A51,[2]pivotTable!$A$3:$A$308,0))/100*INDEX(gDP!AD$6:AD$271,MATCH(totalExpenditure!$A51,gDP!$B$6:$B$271))=0,"",INDEX([2]pivotTable!O$3:O$308,MATCH(totalExpenditure!$A51,[2]pivotTable!$A$3:$A$308,0))/100*INDEX(gDP!AD$6:AD$271,MATCH(totalExpenditure!$A51,gDP!$B$6:$B$271)))</f>
        <v>#N/A</v>
      </c>
      <c r="P51" s="77" t="e">
        <f>IF(INDEX([2]pivotTable!P$3:P$308,MATCH(totalExpenditure!$A51,[2]pivotTable!$A$3:$A$308,0))/100*INDEX(gDP!AE$6:AE$271,MATCH(totalExpenditure!$A51,gDP!$B$6:$B$271))=0,"",INDEX([2]pivotTable!P$3:P$308,MATCH(totalExpenditure!$A51,[2]pivotTable!$A$3:$A$308,0))/100*INDEX(gDP!AE$6:AE$271,MATCH(totalExpenditure!$A51,gDP!$B$6:$B$271)))</f>
        <v>#N/A</v>
      </c>
      <c r="Q51" s="77" t="e">
        <f>IF(INDEX([2]pivotTable!Q$3:Q$308,MATCH(totalExpenditure!$A51,[2]pivotTable!$A$3:$A$308,0))/100*INDEX(gDP!AF$6:AF$271,MATCH(totalExpenditure!$A51,gDP!$B$6:$B$271))=0,"",INDEX([2]pivotTable!Q$3:Q$308,MATCH(totalExpenditure!$A51,[2]pivotTable!$A$3:$A$308,0))/100*INDEX(gDP!AF$6:AF$271,MATCH(totalExpenditure!$A51,gDP!$B$6:$B$271)))</f>
        <v>#N/A</v>
      </c>
      <c r="R51" s="77" t="e">
        <f>IF(INDEX([2]pivotTable!R$3:R$308,MATCH(totalExpenditure!$A51,[2]pivotTable!$A$3:$A$308,0))/100*INDEX(gDP!AG$6:AG$271,MATCH(totalExpenditure!$A51,gDP!$B$6:$B$271))=0,"",INDEX([2]pivotTable!R$3:R$308,MATCH(totalExpenditure!$A51,[2]pivotTable!$A$3:$A$308,0))/100*INDEX(gDP!AG$6:AG$271,MATCH(totalExpenditure!$A51,gDP!$B$6:$B$271)))</f>
        <v>#N/A</v>
      </c>
      <c r="S51" s="77" t="e">
        <f>IF(INDEX([2]pivotTable!S$3:S$308,MATCH(totalExpenditure!$A51,[2]pivotTable!$A$3:$A$308,0))/100*INDEX(gDP!AH$6:AH$271,MATCH(totalExpenditure!$A51,gDP!$B$6:$B$271))=0,"",INDEX([2]pivotTable!S$3:S$308,MATCH(totalExpenditure!$A51,[2]pivotTable!$A$3:$A$308,0))/100*INDEX(gDP!AH$6:AH$271,MATCH(totalExpenditure!$A51,gDP!$B$6:$B$271)))</f>
        <v>#N/A</v>
      </c>
      <c r="T51" s="77" t="e">
        <f>IF(INDEX([2]pivotTable!T$3:T$308,MATCH(totalExpenditure!$A51,[2]pivotTable!$A$3:$A$308,0))/100*INDEX(gDP!AI$6:AI$271,MATCH(totalExpenditure!$A51,gDP!$B$6:$B$271))=0,"",INDEX([2]pivotTable!T$3:T$308,MATCH(totalExpenditure!$A51,[2]pivotTable!$A$3:$A$308,0))/100*INDEX(gDP!AI$6:AI$271,MATCH(totalExpenditure!$A51,gDP!$B$6:$B$271)))</f>
        <v>#N/A</v>
      </c>
      <c r="U51" s="77" t="e">
        <f>IF(INDEX([2]pivotTable!U$3:U$308,MATCH(totalExpenditure!$A51,[2]pivotTable!$A$3:$A$308,0))/100*INDEX(gDP!AJ$6:AJ$271,MATCH(totalExpenditure!$A51,gDP!$B$6:$B$271))=0,"",INDEX([2]pivotTable!U$3:U$308,MATCH(totalExpenditure!$A51,[2]pivotTable!$A$3:$A$308,0))/100*INDEX(gDP!AJ$6:AJ$271,MATCH(totalExpenditure!$A51,gDP!$B$6:$B$271)))</f>
        <v>#N/A</v>
      </c>
      <c r="V51" s="77" t="e">
        <f>IF(INDEX([2]pivotTable!V$3:V$308,MATCH(totalExpenditure!$A51,[2]pivotTable!$A$3:$A$308,0))/100*INDEX(gDP!AK$6:AK$271,MATCH(totalExpenditure!$A51,gDP!$B$6:$B$271))=0,"",INDEX([2]pivotTable!V$3:V$308,MATCH(totalExpenditure!$A51,[2]pivotTable!$A$3:$A$308,0))/100*INDEX(gDP!AK$6:AK$271,MATCH(totalExpenditure!$A51,gDP!$B$6:$B$271)))</f>
        <v>#N/A</v>
      </c>
      <c r="W51" s="77" t="e">
        <f>IF(INDEX([2]pivotTable!W$3:W$308,MATCH(totalExpenditure!$A51,[2]pivotTable!$A$3:$A$308,0))/100*INDEX(gDP!AL$6:AL$271,MATCH(totalExpenditure!$A51,gDP!$B$6:$B$271))=0,"",INDEX([2]pivotTable!W$3:W$308,MATCH(totalExpenditure!$A51,[2]pivotTable!$A$3:$A$308,0))/100*INDEX(gDP!AL$6:AL$271,MATCH(totalExpenditure!$A51,gDP!$B$6:$B$271)))</f>
        <v>#N/A</v>
      </c>
      <c r="X51" s="77" t="e">
        <f>IF(INDEX([2]pivotTable!X$3:X$308,MATCH(totalExpenditure!$A51,[2]pivotTable!$A$3:$A$308,0))/100*INDEX(gDP!AM$6:AM$271,MATCH(totalExpenditure!$A51,gDP!$B$6:$B$271))=0,"",INDEX([2]pivotTable!X$3:X$308,MATCH(totalExpenditure!$A51,[2]pivotTable!$A$3:$A$308,0))/100*INDEX(gDP!AM$6:AM$271,MATCH(totalExpenditure!$A51,gDP!$B$6:$B$271)))</f>
        <v>#N/A</v>
      </c>
      <c r="Y51" s="77" t="e">
        <f>IF(INDEX([2]pivotTable!Y$3:Y$308,MATCH(totalExpenditure!$A51,[2]pivotTable!$A$3:$A$308,0))/100*INDEX(gDP!AN$6:AN$271,MATCH(totalExpenditure!$A51,gDP!$B$6:$B$271))=0,"",INDEX([2]pivotTable!Y$3:Y$308,MATCH(totalExpenditure!$A51,[2]pivotTable!$A$3:$A$308,0))/100*INDEX(gDP!AN$6:AN$271,MATCH(totalExpenditure!$A51,gDP!$B$6:$B$271)))</f>
        <v>#N/A</v>
      </c>
      <c r="Z51" s="77" t="e">
        <f>IF(INDEX([2]pivotTable!Z$3:Z$308,MATCH(totalExpenditure!$A51,[2]pivotTable!$A$3:$A$308,0))/100*INDEX(gDP!AO$6:AO$271,MATCH(totalExpenditure!$A51,gDP!$B$6:$B$271))=0,"",INDEX([2]pivotTable!Z$3:Z$308,MATCH(totalExpenditure!$A51,[2]pivotTable!$A$3:$A$308,0))/100*INDEX(gDP!AO$6:AO$271,MATCH(totalExpenditure!$A51,gDP!$B$6:$B$271)))</f>
        <v>#N/A</v>
      </c>
      <c r="AA51" s="77" t="e">
        <f>IF(INDEX([2]pivotTable!AA$3:AA$308,MATCH(totalExpenditure!$A51,[2]pivotTable!$A$3:$A$308,0))/100*INDEX(gDP!AP$6:AP$271,MATCH(totalExpenditure!$A51,gDP!$B$6:$B$271))=0,"",INDEX([2]pivotTable!AA$3:AA$308,MATCH(totalExpenditure!$A51,[2]pivotTable!$A$3:$A$308,0))/100*INDEX(gDP!AP$6:AP$271,MATCH(totalExpenditure!$A51,gDP!$B$6:$B$271)))</f>
        <v>#N/A</v>
      </c>
      <c r="AB51" s="77" t="e">
        <f>IF(INDEX([2]pivotTable!AB$3:AB$308,MATCH(totalExpenditure!$A51,[2]pivotTable!$A$3:$A$308,0))/100*INDEX(gDP!AQ$6:AQ$271,MATCH(totalExpenditure!$A51,gDP!$B$6:$B$271))=0,"",INDEX([2]pivotTable!AB$3:AB$308,MATCH(totalExpenditure!$A51,[2]pivotTable!$A$3:$A$308,0))/100*INDEX(gDP!AQ$6:AQ$271,MATCH(totalExpenditure!$A51,gDP!$B$6:$B$271)))</f>
        <v>#N/A</v>
      </c>
      <c r="AC51" s="77" t="e">
        <f>IF(INDEX([2]pivotTable!AC$3:AC$308,MATCH(totalExpenditure!$A51,[2]pivotTable!$A$3:$A$308,0))/100*INDEX(gDP!AR$6:AR$271,MATCH(totalExpenditure!$A51,gDP!$B$6:$B$271))=0,"",INDEX([2]pivotTable!AC$3:AC$308,MATCH(totalExpenditure!$A51,[2]pivotTable!$A$3:$A$308,0))/100*INDEX(gDP!AR$6:AR$271,MATCH(totalExpenditure!$A51,gDP!$B$6:$B$271)))</f>
        <v>#N/A</v>
      </c>
      <c r="AD51" s="77" t="e">
        <f>IF(INDEX([2]pivotTable!AD$3:AD$308,MATCH(totalExpenditure!$A51,[2]pivotTable!$A$3:$A$308,0))/100*INDEX(gDP!AS$6:AS$271,MATCH(totalExpenditure!$A51,gDP!$B$6:$B$271))=0,"",INDEX([2]pivotTable!AD$3:AD$308,MATCH(totalExpenditure!$A51,[2]pivotTable!$A$3:$A$308,0))/100*INDEX(gDP!AS$6:AS$271,MATCH(totalExpenditure!$A51,gDP!$B$6:$B$271)))</f>
        <v>#N/A</v>
      </c>
      <c r="AE51" s="77" t="e">
        <f>IF(INDEX([2]pivotTable!AE$3:AE$308,MATCH(totalExpenditure!$A51,[2]pivotTable!$A$3:$A$308,0))/100*INDEX(gDP!AT$6:AT$271,MATCH(totalExpenditure!$A51,gDP!$B$6:$B$271))=0,"",INDEX([2]pivotTable!AE$3:AE$308,MATCH(totalExpenditure!$A51,[2]pivotTable!$A$3:$A$308,0))/100*INDEX(gDP!AT$6:AT$271,MATCH(totalExpenditure!$A51,gDP!$B$6:$B$271)))</f>
        <v>#N/A</v>
      </c>
      <c r="AF51" s="77" t="e">
        <f>IF(INDEX([2]pivotTable!AF$3:AF$308,MATCH(totalExpenditure!$A51,[2]pivotTable!$A$3:$A$308,0))/100*INDEX(gDP!AU$6:AU$271,MATCH(totalExpenditure!$A51,gDP!$B$6:$B$271))=0,"",INDEX([2]pivotTable!AF$3:AF$308,MATCH(totalExpenditure!$A51,[2]pivotTable!$A$3:$A$308,0))/100*INDEX(gDP!AU$6:AU$271,MATCH(totalExpenditure!$A51,gDP!$B$6:$B$271)))</f>
        <v>#N/A</v>
      </c>
      <c r="AG51" s="77" t="e">
        <f>IF(INDEX([2]pivotTable!AG$3:AG$308,MATCH(totalExpenditure!$A51,[2]pivotTable!$A$3:$A$308,0))/100*INDEX(gDP!AV$6:AV$271,MATCH(totalExpenditure!$A51,gDP!$B$6:$B$271))=0,"",INDEX([2]pivotTable!AG$3:AG$308,MATCH(totalExpenditure!$A51,[2]pivotTable!$A$3:$A$308,0))/100*INDEX(gDP!AV$6:AV$271,MATCH(totalExpenditure!$A51,gDP!$B$6:$B$271)))</f>
        <v>#N/A</v>
      </c>
      <c r="AH51" s="77" t="e">
        <f>IF(INDEX([2]pivotTable!AH$3:AH$308,MATCH(totalExpenditure!$A51,[2]pivotTable!$A$3:$A$308,0))/100*INDEX(gDP!AW$6:AW$271,MATCH(totalExpenditure!$A51,gDP!$B$6:$B$271))=0,"",INDEX([2]pivotTable!AH$3:AH$308,MATCH(totalExpenditure!$A51,[2]pivotTable!$A$3:$A$308,0))/100*INDEX(gDP!AW$6:AW$271,MATCH(totalExpenditure!$A51,gDP!$B$6:$B$271)))</f>
        <v>#N/A</v>
      </c>
      <c r="AI51" s="77" t="e">
        <f>IF(INDEX([2]pivotTable!AI$3:AI$308,MATCH(totalExpenditure!$A51,[2]pivotTable!$A$3:$A$308,0))/100*INDEX(gDP!AX$6:AX$271,MATCH(totalExpenditure!$A51,gDP!$B$6:$B$271))=0,"",INDEX([2]pivotTable!AI$3:AI$308,MATCH(totalExpenditure!$A51,[2]pivotTable!$A$3:$A$308,0))/100*INDEX(gDP!AX$6:AX$271,MATCH(totalExpenditure!$A51,gDP!$B$6:$B$271)))</f>
        <v>#N/A</v>
      </c>
      <c r="AJ51" s="77" t="e">
        <f>IF(INDEX([2]pivotTable!AJ$3:AJ$308,MATCH(totalExpenditure!$A51,[2]pivotTable!$A$3:$A$308,0))/100*INDEX(gDP!AY$6:AY$271,MATCH(totalExpenditure!$A51,gDP!$B$6:$B$271))=0,"",INDEX([2]pivotTable!AJ$3:AJ$308,MATCH(totalExpenditure!$A51,[2]pivotTable!$A$3:$A$308,0))/100*INDEX(gDP!AY$6:AY$271,MATCH(totalExpenditure!$A51,gDP!$B$6:$B$271)))</f>
        <v>#N/A</v>
      </c>
      <c r="AK51" s="77" t="e">
        <f>IF(INDEX([2]pivotTable!AK$3:AK$308,MATCH(totalExpenditure!$A51,[2]pivotTable!$A$3:$A$308,0))/100*INDEX(gDP!AZ$6:AZ$271,MATCH(totalExpenditure!$A51,gDP!$B$6:$B$271))=0,"",INDEX([2]pivotTable!AK$3:AK$308,MATCH(totalExpenditure!$A51,[2]pivotTable!$A$3:$A$308,0))/100*INDEX(gDP!AZ$6:AZ$271,MATCH(totalExpenditure!$A51,gDP!$B$6:$B$271)))</f>
        <v>#N/A</v>
      </c>
      <c r="AL51" s="77" t="e">
        <f>IF(INDEX([2]pivotTable!AL$3:AL$308,MATCH(totalExpenditure!$A51,[2]pivotTable!$A$3:$A$308,0))/100*INDEX(gDP!BA$6:BA$271,MATCH(totalExpenditure!$A51,gDP!$B$6:$B$271))=0,"",INDEX([2]pivotTable!AL$3:AL$308,MATCH(totalExpenditure!$A51,[2]pivotTable!$A$3:$A$308,0))/100*INDEX(gDP!BA$6:BA$271,MATCH(totalExpenditure!$A51,gDP!$B$6:$B$271)))</f>
        <v>#N/A</v>
      </c>
      <c r="AM51" s="77" t="e">
        <f>IF(INDEX([2]pivotTable!AM$3:AM$308,MATCH(totalExpenditure!$A51,[2]pivotTable!$A$3:$A$308,0))/100*INDEX(gDP!BB$6:BB$271,MATCH(totalExpenditure!$A51,gDP!$B$6:$B$271))=0,"",INDEX([2]pivotTable!AM$3:AM$308,MATCH(totalExpenditure!$A51,[2]pivotTable!$A$3:$A$308,0))/100*INDEX(gDP!BB$6:BB$271,MATCH(totalExpenditure!$A51,gDP!$B$6:$B$271)))</f>
        <v>#N/A</v>
      </c>
      <c r="AN51" s="77" t="e">
        <f>IF(INDEX([2]pivotTable!AN$3:AN$308,MATCH(totalExpenditure!$A51,[2]pivotTable!$A$3:$A$308,0))/100*INDEX(gDP!BC$6:BC$271,MATCH(totalExpenditure!$A51,gDP!$B$6:$B$271))=0,"",INDEX([2]pivotTable!AN$3:AN$308,MATCH(totalExpenditure!$A51,[2]pivotTable!$A$3:$A$308,0))/100*INDEX(gDP!BC$6:BC$271,MATCH(totalExpenditure!$A51,gDP!$B$6:$B$271)))</f>
        <v>#N/A</v>
      </c>
      <c r="AO51" s="77" t="e">
        <f>IF(INDEX([2]pivotTable!AO$3:AO$308,MATCH(totalExpenditure!$A51,[2]pivotTable!$A$3:$A$308,0))/100*INDEX(gDP!BD$6:BD$271,MATCH(totalExpenditure!$A51,gDP!$B$6:$B$271))=0,"",INDEX([2]pivotTable!AO$3:AO$308,MATCH(totalExpenditure!$A51,[2]pivotTable!$A$3:$A$308,0))/100*INDEX(gDP!BD$6:BD$271,MATCH(totalExpenditure!$A51,gDP!$B$6:$B$271)))</f>
        <v>#N/A</v>
      </c>
      <c r="AP51" s="77" t="e">
        <f>IF(INDEX([2]pivotTable!AP$3:AP$308,MATCH(totalExpenditure!$A51,[2]pivotTable!$A$3:$A$308,0))/100*INDEX(gDP!BE$6:BE$271,MATCH(totalExpenditure!$A51,gDP!$B$6:$B$271))=0,"",INDEX([2]pivotTable!AP$3:AP$308,MATCH(totalExpenditure!$A51,[2]pivotTable!$A$3:$A$308,0))/100*INDEX(gDP!BE$6:BE$271,MATCH(totalExpenditure!$A51,gDP!$B$6:$B$271)))</f>
        <v>#N/A</v>
      </c>
      <c r="AQ51" s="77" t="e">
        <f>IF(INDEX([2]pivotTable!AQ$3:AQ$308,MATCH(totalExpenditure!$A51,[2]pivotTable!$A$3:$A$308,0))/100*INDEX(gDP!BF$6:BF$271,MATCH(totalExpenditure!$A51,gDP!$B$6:$B$271))=0,"",INDEX([2]pivotTable!AQ$3:AQ$308,MATCH(totalExpenditure!$A51,[2]pivotTable!$A$3:$A$308,0))/100*INDEX(gDP!BF$6:BF$271,MATCH(totalExpenditure!$A51,gDP!$B$6:$B$271)))</f>
        <v>#N/A</v>
      </c>
      <c r="AR51" s="77" t="e">
        <f>IF(INDEX([2]pivotTable!AR$3:AR$308,MATCH(totalExpenditure!$A51,[2]pivotTable!$A$3:$A$308,0))/100*INDEX(gDP!BG$6:BG$271,MATCH(totalExpenditure!$A51,gDP!$B$6:$B$271))=0,"",INDEX([2]pivotTable!AR$3:AR$308,MATCH(totalExpenditure!$A51,[2]pivotTable!$A$3:$A$308,0))/100*INDEX(gDP!BG$6:BG$271,MATCH(totalExpenditure!$A51,gDP!$B$6:$B$271)))</f>
        <v>#N/A</v>
      </c>
      <c r="AS51" s="77" t="e">
        <f>IF(INDEX([2]pivotTable!AS$3:AS$308,MATCH(totalExpenditure!$A51,[2]pivotTable!$A$3:$A$308,0))/100*INDEX(gDP!BH$6:BH$271,MATCH(totalExpenditure!$A51,gDP!$B$6:$B$271))=0,"",INDEX([2]pivotTable!AS$3:AS$308,MATCH(totalExpenditure!$A51,[2]pivotTable!$A$3:$A$308,0))/100*INDEX(gDP!BH$6:BH$271,MATCH(totalExpenditure!$A51,gDP!$B$6:$B$271)))</f>
        <v>#N/A</v>
      </c>
      <c r="AT51" s="77" t="e">
        <f>IF(INDEX([2]pivotTable!AT$3:AT$308,MATCH(totalExpenditure!$A51,[2]pivotTable!$A$3:$A$308,0))/100*INDEX(gDP!BI$6:BI$271,MATCH(totalExpenditure!$A51,gDP!$B$6:$B$271))=0,"",INDEX([2]pivotTable!AT$3:AT$308,MATCH(totalExpenditure!$A51,[2]pivotTable!$A$3:$A$308,0))/100*INDEX(gDP!BI$6:BI$271,MATCH(totalExpenditure!$A51,gDP!$B$6:$B$271)))</f>
        <v>#N/A</v>
      </c>
      <c r="AU51" s="77" t="e">
        <f>IF(INDEX([2]pivotTable!AU$3:AU$308,MATCH(totalExpenditure!$A51,[2]pivotTable!$A$3:$A$308,0))/100*INDEX(gDP!BJ$6:BJ$271,MATCH(totalExpenditure!$A51,gDP!$B$6:$B$271))=0,"",INDEX([2]pivotTable!AU$3:AU$308,MATCH(totalExpenditure!$A51,[2]pivotTable!$A$3:$A$308,0))/100*INDEX(gDP!BJ$6:BJ$271,MATCH(totalExpenditure!$A51,gDP!$B$6:$B$271)))</f>
        <v>#N/A</v>
      </c>
      <c r="AV51" s="77" t="e">
        <f>IF(INDEX([2]pivotTable!AV$3:AV$308,MATCH(totalExpenditure!$A51,[2]pivotTable!$A$3:$A$308,0))/100*INDEX(gDP!BK$6:BK$271,MATCH(totalExpenditure!$A51,gDP!$B$6:$B$271))=0,"",INDEX([2]pivotTable!AV$3:AV$308,MATCH(totalExpenditure!$A51,[2]pivotTable!$A$3:$A$308,0))/100*INDEX(gDP!BK$6:BK$271,MATCH(totalExpenditure!$A51,gDP!$B$6:$B$271)))</f>
        <v>#N/A</v>
      </c>
      <c r="AW51" s="77" t="e">
        <f>IF(INDEX([2]pivotTable!AW$3:AW$308,MATCH(totalExpenditure!$A51,[2]pivotTable!$A$3:$A$308,0))/100*INDEX(gDP!BL$6:BL$271,MATCH(totalExpenditure!$A51,gDP!$B$6:$B$271))=0,"",INDEX([2]pivotTable!AW$3:AW$308,MATCH(totalExpenditure!$A51,[2]pivotTable!$A$3:$A$308,0))/100*INDEX(gDP!BL$6:BL$271,MATCH(totalExpenditure!$A51,gDP!$B$6:$B$271)))</f>
        <v>#N/A</v>
      </c>
      <c r="AX51" s="77" t="e">
        <f>IF(INDEX([2]pivotTable!AX$3:AX$308,MATCH(totalExpenditure!$A51,[2]pivotTable!$A$3:$A$308,0))/100*INDEX(gDP!BM$6:BM$271,MATCH(totalExpenditure!$A51,gDP!$B$6:$B$271))=0,"",INDEX([2]pivotTable!AX$3:AX$308,MATCH(totalExpenditure!$A51,[2]pivotTable!$A$3:$A$308,0))/100*INDEX(gDP!BM$6:BM$271,MATCH(totalExpenditure!$A51,gDP!$B$6:$B$271)))</f>
        <v>#N/A</v>
      </c>
      <c r="AY51" s="77" t="e">
        <f>IF(INDEX([2]pivotTable!AY$3:AY$308,MATCH(totalExpenditure!$A51,[2]pivotTable!$A$3:$A$308,0))/100*INDEX(gDP!BN$6:BN$271,MATCH(totalExpenditure!$A51,gDP!$B$6:$B$271))=0,"",INDEX([2]pivotTable!AY$3:AY$308,MATCH(totalExpenditure!$A51,[2]pivotTable!$A$3:$A$308,0))/100*INDEX(gDP!BN$6:BN$271,MATCH(totalExpenditure!$A51,gDP!$B$6:$B$271)))</f>
        <v>#N/A</v>
      </c>
      <c r="AZ51" s="77" t="e">
        <f>IF(INDEX([2]pivotTable!AZ$3:AZ$308,MATCH(totalExpenditure!$A51,[2]pivotTable!$A$3:$A$308,0))/100*INDEX(gDP!BO$6:BO$271,MATCH(totalExpenditure!$A51,gDP!$B$6:$B$271))=0,"",INDEX([2]pivotTable!AZ$3:AZ$308,MATCH(totalExpenditure!$A51,[2]pivotTable!$A$3:$A$308,0))/100*INDEX(gDP!BO$6:BO$271,MATCH(totalExpenditure!$A51,gDP!$B$6:$B$271)))</f>
        <v>#N/A</v>
      </c>
      <c r="BA51" s="77" t="e">
        <f>IF(INDEX([2]pivotTable!B$310:B$615,MATCH(totalExpenditure!$A51,[2]pivotTable!$A$310:$A$615,0))/100*INDEX(gDP!Q$6:Q$271,MATCH(totalExpenditure!$A51,gDP!$B$6:$B$271))=0,"",INDEX([2]pivotTable!B$310:B$615,MATCH(totalExpenditure!$A51,[2]pivotTable!$A$310:$A$615,0))/100*INDEX(gDP!Q$6:Q$271,MATCH(totalExpenditure!$A51,gDP!$B$6:$B$271)))</f>
        <v>#N/A</v>
      </c>
      <c r="BB51" s="77" t="e">
        <f>IF(INDEX([2]pivotTable!C$310:C$615,MATCH(totalExpenditure!$A51,[2]pivotTable!$A$310:$A$615,0))/100*INDEX(gDP!R$6:R$271,MATCH(totalExpenditure!$A51,gDP!$B$6:$B$271))=0,"",INDEX([2]pivotTable!C$310:C$615,MATCH(totalExpenditure!$A51,[2]pivotTable!$A$310:$A$615,0))/100*INDEX(gDP!R$6:R$271,MATCH(totalExpenditure!$A51,gDP!$B$6:$B$271)))</f>
        <v>#N/A</v>
      </c>
      <c r="BC51" s="77" t="e">
        <f>IF(INDEX([2]pivotTable!D$310:D$615,MATCH(totalExpenditure!$A51,[2]pivotTable!$A$310:$A$615,0))/100*INDEX(gDP!S$6:S$271,MATCH(totalExpenditure!$A51,gDP!$B$6:$B$271))=0,"",INDEX([2]pivotTable!D$310:D$615,MATCH(totalExpenditure!$A51,[2]pivotTable!$A$310:$A$615,0))/100*INDEX(gDP!S$6:S$271,MATCH(totalExpenditure!$A51,gDP!$B$6:$B$271)))</f>
        <v>#N/A</v>
      </c>
      <c r="BD51" s="77" t="e">
        <f>IF(INDEX([2]pivotTable!E$310:E$615,MATCH(totalExpenditure!$A51,[2]pivotTable!$A$310:$A$615,0))/100*INDEX(gDP!T$6:T$271,MATCH(totalExpenditure!$A51,gDP!$B$6:$B$271))=0,"",INDEX([2]pivotTable!E$310:E$615,MATCH(totalExpenditure!$A51,[2]pivotTable!$A$310:$A$615,0))/100*INDEX(gDP!T$6:T$271,MATCH(totalExpenditure!$A51,gDP!$B$6:$B$271)))</f>
        <v>#N/A</v>
      </c>
      <c r="BE51" s="77" t="e">
        <f>IF(INDEX([2]pivotTable!F$310:F$615,MATCH(totalExpenditure!$A51,[2]pivotTable!$A$310:$A$615,0))/100*INDEX(gDP!U$6:U$271,MATCH(totalExpenditure!$A51,gDP!$B$6:$B$271))=0,"",INDEX([2]pivotTable!F$310:F$615,MATCH(totalExpenditure!$A51,[2]pivotTable!$A$310:$A$615,0))/100*INDEX(gDP!U$6:U$271,MATCH(totalExpenditure!$A51,gDP!$B$6:$B$271)))</f>
        <v>#N/A</v>
      </c>
      <c r="BF51" s="77" t="e">
        <f>IF(INDEX([2]pivotTable!G$310:G$615,MATCH(totalExpenditure!$A51,[2]pivotTable!$A$310:$A$615,0))/100*INDEX(gDP!V$6:V$271,MATCH(totalExpenditure!$A51,gDP!$B$6:$B$271))=0,"",INDEX([2]pivotTable!G$310:G$615,MATCH(totalExpenditure!$A51,[2]pivotTable!$A$310:$A$615,0))/100*INDEX(gDP!V$6:V$271,MATCH(totalExpenditure!$A51,gDP!$B$6:$B$271)))</f>
        <v>#N/A</v>
      </c>
      <c r="BG51" s="77" t="e">
        <f>IF(INDEX([2]pivotTable!H$310:H$615,MATCH(totalExpenditure!$A51,[2]pivotTable!$A$310:$A$615,0))/100*INDEX(gDP!W$6:W$271,MATCH(totalExpenditure!$A51,gDP!$B$6:$B$271))=0,"",INDEX([2]pivotTable!H$310:H$615,MATCH(totalExpenditure!$A51,[2]pivotTable!$A$310:$A$615,0))/100*INDEX(gDP!W$6:W$271,MATCH(totalExpenditure!$A51,gDP!$B$6:$B$271)))</f>
        <v>#N/A</v>
      </c>
      <c r="BH51" s="77" t="e">
        <f>IF(INDEX([2]pivotTable!I$310:I$615,MATCH(totalExpenditure!$A51,[2]pivotTable!$A$310:$A$615,0))/100*INDEX(gDP!X$6:X$271,MATCH(totalExpenditure!$A51,gDP!$B$6:$B$271))=0,"",INDEX([2]pivotTable!I$310:I$615,MATCH(totalExpenditure!$A51,[2]pivotTable!$A$310:$A$615,0))/100*INDEX(gDP!X$6:X$271,MATCH(totalExpenditure!$A51,gDP!$B$6:$B$271)))</f>
        <v>#N/A</v>
      </c>
      <c r="BI51" s="77" t="e">
        <f>IF(INDEX([2]pivotTable!J$310:J$615,MATCH(totalExpenditure!$A51,[2]pivotTable!$A$310:$A$615,0))/100*INDEX(gDP!Y$6:Y$271,MATCH(totalExpenditure!$A51,gDP!$B$6:$B$271))=0,"",INDEX([2]pivotTable!J$310:J$615,MATCH(totalExpenditure!$A51,[2]pivotTable!$A$310:$A$615,0))/100*INDEX(gDP!Y$6:Y$271,MATCH(totalExpenditure!$A51,gDP!$B$6:$B$271)))</f>
        <v>#N/A</v>
      </c>
      <c r="BJ51" s="77" t="e">
        <f>IF(INDEX([2]pivotTable!K$310:K$615,MATCH(totalExpenditure!$A51,[2]pivotTable!$A$310:$A$615,0))/100*INDEX(gDP!Z$6:Z$271,MATCH(totalExpenditure!$A51,gDP!$B$6:$B$271))=0,"",INDEX([2]pivotTable!K$310:K$615,MATCH(totalExpenditure!$A51,[2]pivotTable!$A$310:$A$615,0))/100*INDEX(gDP!Z$6:Z$271,MATCH(totalExpenditure!$A51,gDP!$B$6:$B$271)))</f>
        <v>#N/A</v>
      </c>
      <c r="BK51" s="77" t="e">
        <f>IF(INDEX([2]pivotTable!L$310:L$615,MATCH(totalExpenditure!$A51,[2]pivotTable!$A$310:$A$615,0))/100*INDEX(gDP!AA$6:AA$271,MATCH(totalExpenditure!$A51,gDP!$B$6:$B$271))=0,"",INDEX([2]pivotTable!L$310:L$615,MATCH(totalExpenditure!$A51,[2]pivotTable!$A$310:$A$615,0))/100*INDEX(gDP!AA$6:AA$271,MATCH(totalExpenditure!$A51,gDP!$B$6:$B$271)))</f>
        <v>#N/A</v>
      </c>
      <c r="BL51" s="77" t="e">
        <f>IF(INDEX([2]pivotTable!M$310:M$615,MATCH(totalExpenditure!$A51,[2]pivotTable!$A$310:$A$615,0))/100*INDEX(gDP!AB$6:AB$271,MATCH(totalExpenditure!$A51,gDP!$B$6:$B$271))=0,"",INDEX([2]pivotTable!M$310:M$615,MATCH(totalExpenditure!$A51,[2]pivotTable!$A$310:$A$615,0))/100*INDEX(gDP!AB$6:AB$271,MATCH(totalExpenditure!$A51,gDP!$B$6:$B$271)))</f>
        <v>#N/A</v>
      </c>
      <c r="BM51" s="77" t="e">
        <f>IF(INDEX([2]pivotTable!N$310:N$615,MATCH(totalExpenditure!$A51,[2]pivotTable!$A$310:$A$615,0))/100*INDEX(gDP!AC$6:AC$271,MATCH(totalExpenditure!$A51,gDP!$B$6:$B$271))=0,"",INDEX([2]pivotTable!N$310:N$615,MATCH(totalExpenditure!$A51,[2]pivotTable!$A$310:$A$615,0))/100*INDEX(gDP!AC$6:AC$271,MATCH(totalExpenditure!$A51,gDP!$B$6:$B$271)))</f>
        <v>#N/A</v>
      </c>
      <c r="BN51" s="77" t="e">
        <f>IF(INDEX([2]pivotTable!O$310:O$615,MATCH(totalExpenditure!$A51,[2]pivotTable!$A$310:$A$615,0))/100*INDEX(gDP!AD$6:AD$271,MATCH(totalExpenditure!$A51,gDP!$B$6:$B$271))=0,"",INDEX([2]pivotTable!O$310:O$615,MATCH(totalExpenditure!$A51,[2]pivotTable!$A$310:$A$615,0))/100*INDEX(gDP!AD$6:AD$271,MATCH(totalExpenditure!$A51,gDP!$B$6:$B$271)))</f>
        <v>#N/A</v>
      </c>
      <c r="BO51" s="77" t="e">
        <f>IF(INDEX([2]pivotTable!P$310:P$615,MATCH(totalExpenditure!$A51,[2]pivotTable!$A$310:$A$615,0))/100*INDEX(gDP!AE$6:AE$271,MATCH(totalExpenditure!$A51,gDP!$B$6:$B$271))=0,"",INDEX([2]pivotTable!P$310:P$615,MATCH(totalExpenditure!$A51,[2]pivotTable!$A$310:$A$615,0))/100*INDEX(gDP!AE$6:AE$271,MATCH(totalExpenditure!$A51,gDP!$B$6:$B$271)))</f>
        <v>#N/A</v>
      </c>
      <c r="BP51" s="77" t="e">
        <f>IF(INDEX([2]pivotTable!Q$310:Q$615,MATCH(totalExpenditure!$A51,[2]pivotTable!$A$310:$A$615,0))/100*INDEX(gDP!AF$6:AF$271,MATCH(totalExpenditure!$A51,gDP!$B$6:$B$271))=0,"",INDEX([2]pivotTable!Q$310:Q$615,MATCH(totalExpenditure!$A51,[2]pivotTable!$A$310:$A$615,0))/100*INDEX(gDP!AF$6:AF$271,MATCH(totalExpenditure!$A51,gDP!$B$6:$B$271)))</f>
        <v>#N/A</v>
      </c>
      <c r="BQ51" s="77" t="e">
        <f>IF(INDEX([2]pivotTable!R$310:R$615,MATCH(totalExpenditure!$A51,[2]pivotTable!$A$310:$A$615,0))/100*INDEX(gDP!AG$6:AG$271,MATCH(totalExpenditure!$A51,gDP!$B$6:$B$271))=0,"",INDEX([2]pivotTable!R$310:R$615,MATCH(totalExpenditure!$A51,[2]pivotTable!$A$310:$A$615,0))/100*INDEX(gDP!AG$6:AG$271,MATCH(totalExpenditure!$A51,gDP!$B$6:$B$271)))</f>
        <v>#N/A</v>
      </c>
      <c r="BR51" s="77" t="e">
        <f>IF(INDEX([2]pivotTable!S$310:S$615,MATCH(totalExpenditure!$A51,[2]pivotTable!$A$310:$A$615,0))/100*INDEX(gDP!AH$6:AH$271,MATCH(totalExpenditure!$A51,gDP!$B$6:$B$271))=0,"",INDEX([2]pivotTable!S$310:S$615,MATCH(totalExpenditure!$A51,[2]pivotTable!$A$310:$A$615,0))/100*INDEX(gDP!AH$6:AH$271,MATCH(totalExpenditure!$A51,gDP!$B$6:$B$271)))</f>
        <v>#N/A</v>
      </c>
      <c r="BS51" s="77" t="e">
        <f>IF(INDEX([2]pivotTable!T$310:T$615,MATCH(totalExpenditure!$A51,[2]pivotTable!$A$310:$A$615,0))/100*INDEX(gDP!AI$6:AI$271,MATCH(totalExpenditure!$A51,gDP!$B$6:$B$271))=0,"",INDEX([2]pivotTable!T$310:T$615,MATCH(totalExpenditure!$A51,[2]pivotTable!$A$310:$A$615,0))/100*INDEX(gDP!AI$6:AI$271,MATCH(totalExpenditure!$A51,gDP!$B$6:$B$271)))</f>
        <v>#N/A</v>
      </c>
      <c r="BT51" s="77" t="e">
        <f>IF(INDEX([2]pivotTable!U$310:U$615,MATCH(totalExpenditure!$A51,[2]pivotTable!$A$310:$A$615,0))/100*INDEX(gDP!AJ$6:AJ$271,MATCH(totalExpenditure!$A51,gDP!$B$6:$B$271))=0,"",INDEX([2]pivotTable!U$310:U$615,MATCH(totalExpenditure!$A51,[2]pivotTable!$A$310:$A$615,0))/100*INDEX(gDP!AJ$6:AJ$271,MATCH(totalExpenditure!$A51,gDP!$B$6:$B$271)))</f>
        <v>#N/A</v>
      </c>
      <c r="BU51" s="77" t="e">
        <f>IF(INDEX([2]pivotTable!V$310:V$615,MATCH(totalExpenditure!$A51,[2]pivotTable!$A$310:$A$615,0))/100*INDEX(gDP!AK$6:AK$271,MATCH(totalExpenditure!$A51,gDP!$B$6:$B$271))=0,"",INDEX([2]pivotTable!V$310:V$615,MATCH(totalExpenditure!$A51,[2]pivotTable!$A$310:$A$615,0))/100*INDEX(gDP!AK$6:AK$271,MATCH(totalExpenditure!$A51,gDP!$B$6:$B$271)))</f>
        <v>#N/A</v>
      </c>
      <c r="BV51" s="77" t="e">
        <f>IF(INDEX([2]pivotTable!W$310:W$615,MATCH(totalExpenditure!$A51,[2]pivotTable!$A$310:$A$615,0))/100*INDEX(gDP!AL$6:AL$271,MATCH(totalExpenditure!$A51,gDP!$B$6:$B$271))=0,"",INDEX([2]pivotTable!W$310:W$615,MATCH(totalExpenditure!$A51,[2]pivotTable!$A$310:$A$615,0))/100*INDEX(gDP!AL$6:AL$271,MATCH(totalExpenditure!$A51,gDP!$B$6:$B$271)))</f>
        <v>#N/A</v>
      </c>
      <c r="BW51" s="77" t="e">
        <f>IF(INDEX([2]pivotTable!X$310:X$615,MATCH(totalExpenditure!$A51,[2]pivotTable!$A$310:$A$615,0))/100*INDEX(gDP!AM$6:AM$271,MATCH(totalExpenditure!$A51,gDP!$B$6:$B$271))=0,"",INDEX([2]pivotTable!X$310:X$615,MATCH(totalExpenditure!$A51,[2]pivotTable!$A$310:$A$615,0))/100*INDEX(gDP!AM$6:AM$271,MATCH(totalExpenditure!$A51,gDP!$B$6:$B$271)))</f>
        <v>#N/A</v>
      </c>
      <c r="BX51" s="77" t="e">
        <f>IF(INDEX([2]pivotTable!Y$310:Y$615,MATCH(totalExpenditure!$A51,[2]pivotTable!$A$310:$A$615,0))/100*INDEX(gDP!AN$6:AN$271,MATCH(totalExpenditure!$A51,gDP!$B$6:$B$271))=0,"",INDEX([2]pivotTable!Y$310:Y$615,MATCH(totalExpenditure!$A51,[2]pivotTable!$A$310:$A$615,0))/100*INDEX(gDP!AN$6:AN$271,MATCH(totalExpenditure!$A51,gDP!$B$6:$B$271)))</f>
        <v>#N/A</v>
      </c>
      <c r="BY51" s="77" t="e">
        <f>IF(INDEX([2]pivotTable!Z$310:Z$615,MATCH(totalExpenditure!$A51,[2]pivotTable!$A$310:$A$615,0))/100*INDEX(gDP!AO$6:AO$271,MATCH(totalExpenditure!$A51,gDP!$B$6:$B$271))=0,"",INDEX([2]pivotTable!Z$310:Z$615,MATCH(totalExpenditure!$A51,[2]pivotTable!$A$310:$A$615,0))/100*INDEX(gDP!AO$6:AO$271,MATCH(totalExpenditure!$A51,gDP!$B$6:$B$271)))</f>
        <v>#N/A</v>
      </c>
      <c r="BZ51" s="77" t="e">
        <f>IF(INDEX([2]pivotTable!AA$310:AA$615,MATCH(totalExpenditure!$A51,[2]pivotTable!$A$310:$A$615,0))/100*INDEX(gDP!AP$6:AP$271,MATCH(totalExpenditure!$A51,gDP!$B$6:$B$271))=0,"",INDEX([2]pivotTable!AA$310:AA$615,MATCH(totalExpenditure!$A51,[2]pivotTable!$A$310:$A$615,0))/100*INDEX(gDP!AP$6:AP$271,MATCH(totalExpenditure!$A51,gDP!$B$6:$B$271)))</f>
        <v>#N/A</v>
      </c>
      <c r="CA51" s="77" t="e">
        <f>IF(INDEX([2]pivotTable!AB$310:AB$615,MATCH(totalExpenditure!$A51,[2]pivotTable!$A$310:$A$615,0))/100*INDEX(gDP!AQ$6:AQ$271,MATCH(totalExpenditure!$A51,gDP!$B$6:$B$271))=0,"",INDEX([2]pivotTable!AB$310:AB$615,MATCH(totalExpenditure!$A51,[2]pivotTable!$A$310:$A$615,0))/100*INDEX(gDP!AQ$6:AQ$271,MATCH(totalExpenditure!$A51,gDP!$B$6:$B$271)))</f>
        <v>#N/A</v>
      </c>
      <c r="CB51" s="77" t="e">
        <f>IF(INDEX([2]pivotTable!AC$310:AC$615,MATCH(totalExpenditure!$A51,[2]pivotTable!$A$310:$A$615,0))/100*INDEX(gDP!AR$6:AR$271,MATCH(totalExpenditure!$A51,gDP!$B$6:$B$271))=0,"",INDEX([2]pivotTable!AC$310:AC$615,MATCH(totalExpenditure!$A51,[2]pivotTable!$A$310:$A$615,0))/100*INDEX(gDP!AR$6:AR$271,MATCH(totalExpenditure!$A51,gDP!$B$6:$B$271)))</f>
        <v>#N/A</v>
      </c>
      <c r="CC51" s="77" t="e">
        <f>IF(INDEX([2]pivotTable!AD$310:AD$615,MATCH(totalExpenditure!$A51,[2]pivotTable!$A$310:$A$615,0))/100*INDEX(gDP!AS$6:AS$271,MATCH(totalExpenditure!$A51,gDP!$B$6:$B$271))=0,"",INDEX([2]pivotTable!AD$310:AD$615,MATCH(totalExpenditure!$A51,[2]pivotTable!$A$310:$A$615,0))/100*INDEX(gDP!AS$6:AS$271,MATCH(totalExpenditure!$A51,gDP!$B$6:$B$271)))</f>
        <v>#N/A</v>
      </c>
      <c r="CD51" s="77" t="e">
        <f>IF(INDEX([2]pivotTable!AE$310:AE$615,MATCH(totalExpenditure!$A51,[2]pivotTable!$A$310:$A$615,0))/100*INDEX(gDP!AT$6:AT$271,MATCH(totalExpenditure!$A51,gDP!$B$6:$B$271))=0,"",INDEX([2]pivotTable!AE$310:AE$615,MATCH(totalExpenditure!$A51,[2]pivotTable!$A$310:$A$615,0))/100*INDEX(gDP!AT$6:AT$271,MATCH(totalExpenditure!$A51,gDP!$B$6:$B$271)))</f>
        <v>#N/A</v>
      </c>
      <c r="CE51" s="77" t="e">
        <f>IF(INDEX([2]pivotTable!AF$310:AF$615,MATCH(totalExpenditure!$A51,[2]pivotTable!$A$310:$A$615,0))/100*INDEX(gDP!AU$6:AU$271,MATCH(totalExpenditure!$A51,gDP!$B$6:$B$271))=0,"",INDEX([2]pivotTable!AF$310:AF$615,MATCH(totalExpenditure!$A51,[2]pivotTable!$A$310:$A$615,0))/100*INDEX(gDP!AU$6:AU$271,MATCH(totalExpenditure!$A51,gDP!$B$6:$B$271)))</f>
        <v>#N/A</v>
      </c>
      <c r="CF51" s="77" t="e">
        <f>IF(INDEX([2]pivotTable!AG$310:AG$615,MATCH(totalExpenditure!$A51,[2]pivotTable!$A$310:$A$615,0))/100*INDEX(gDP!AV$6:AV$271,MATCH(totalExpenditure!$A51,gDP!$B$6:$B$271))=0,"",INDEX([2]pivotTable!AG$310:AG$615,MATCH(totalExpenditure!$A51,[2]pivotTable!$A$310:$A$615,0))/100*INDEX(gDP!AV$6:AV$271,MATCH(totalExpenditure!$A51,gDP!$B$6:$B$271)))</f>
        <v>#N/A</v>
      </c>
      <c r="CG51" s="77" t="e">
        <f>IF(INDEX([2]pivotTable!AH$310:AH$615,MATCH(totalExpenditure!$A51,[2]pivotTable!$A$310:$A$615,0))/100*INDEX(gDP!AW$6:AW$271,MATCH(totalExpenditure!$A51,gDP!$B$6:$B$271))=0,"",INDEX([2]pivotTable!AH$310:AH$615,MATCH(totalExpenditure!$A51,[2]pivotTable!$A$310:$A$615,0))/100*INDEX(gDP!AW$6:AW$271,MATCH(totalExpenditure!$A51,gDP!$B$6:$B$271)))</f>
        <v>#N/A</v>
      </c>
      <c r="CH51" s="77" t="e">
        <f>IF(INDEX([2]pivotTable!AI$310:AI$615,MATCH(totalExpenditure!$A51,[2]pivotTable!$A$310:$A$615,0))/100*INDEX(gDP!AX$6:AX$271,MATCH(totalExpenditure!$A51,gDP!$B$6:$B$271))=0,"",INDEX([2]pivotTable!AI$310:AI$615,MATCH(totalExpenditure!$A51,[2]pivotTable!$A$310:$A$615,0))/100*INDEX(gDP!AX$6:AX$271,MATCH(totalExpenditure!$A51,gDP!$B$6:$B$271)))</f>
        <v>#N/A</v>
      </c>
      <c r="CI51" s="77" t="e">
        <f>IF(INDEX([2]pivotTable!AJ$310:AJ$615,MATCH(totalExpenditure!$A51,[2]pivotTable!$A$310:$A$615,0))/100*INDEX(gDP!AY$6:AY$271,MATCH(totalExpenditure!$A51,gDP!$B$6:$B$271))=0,"",INDEX([2]pivotTable!AJ$310:AJ$615,MATCH(totalExpenditure!$A51,[2]pivotTable!$A$310:$A$615,0))/100*INDEX(gDP!AY$6:AY$271,MATCH(totalExpenditure!$A51,gDP!$B$6:$B$271)))</f>
        <v>#N/A</v>
      </c>
      <c r="CJ51" s="77" t="e">
        <f>IF(INDEX([2]pivotTable!AK$310:AK$615,MATCH(totalExpenditure!$A51,[2]pivotTable!$A$310:$A$615,0))/100*INDEX(gDP!AZ$6:AZ$271,MATCH(totalExpenditure!$A51,gDP!$B$6:$B$271))=0,"",INDEX([2]pivotTable!AK$310:AK$615,MATCH(totalExpenditure!$A51,[2]pivotTable!$A$310:$A$615,0))/100*INDEX(gDP!AZ$6:AZ$271,MATCH(totalExpenditure!$A51,gDP!$B$6:$B$271)))</f>
        <v>#N/A</v>
      </c>
      <c r="CK51" s="77" t="e">
        <f>IF(INDEX([2]pivotTable!AL$310:AL$615,MATCH(totalExpenditure!$A51,[2]pivotTable!$A$310:$A$615,0))/100*INDEX(gDP!BA$6:BA$271,MATCH(totalExpenditure!$A51,gDP!$B$6:$B$271))=0,"",INDEX([2]pivotTable!AL$310:AL$615,MATCH(totalExpenditure!$A51,[2]pivotTable!$A$310:$A$615,0))/100*INDEX(gDP!BA$6:BA$271,MATCH(totalExpenditure!$A51,gDP!$B$6:$B$271)))</f>
        <v>#N/A</v>
      </c>
      <c r="CL51" s="77" t="e">
        <f>IF(INDEX([2]pivotTable!AM$310:AM$615,MATCH(totalExpenditure!$A51,[2]pivotTable!$A$310:$A$615,0))/100*INDEX(gDP!BB$6:BB$271,MATCH(totalExpenditure!$A51,gDP!$B$6:$B$271))=0,"",INDEX([2]pivotTable!AM$310:AM$615,MATCH(totalExpenditure!$A51,[2]pivotTable!$A$310:$A$615,0))/100*INDEX(gDP!BB$6:BB$271,MATCH(totalExpenditure!$A51,gDP!$B$6:$B$271)))</f>
        <v>#N/A</v>
      </c>
      <c r="CM51" s="77" t="e">
        <f>IF(INDEX([2]pivotTable!AN$310:AN$615,MATCH(totalExpenditure!$A51,[2]pivotTable!$A$310:$A$615,0))/100*INDEX(gDP!BC$6:BC$271,MATCH(totalExpenditure!$A51,gDP!$B$6:$B$271))=0,"",INDEX([2]pivotTable!AN$310:AN$615,MATCH(totalExpenditure!$A51,[2]pivotTable!$A$310:$A$615,0))/100*INDEX(gDP!BC$6:BC$271,MATCH(totalExpenditure!$A51,gDP!$B$6:$B$271)))</f>
        <v>#N/A</v>
      </c>
      <c r="CN51" s="77" t="e">
        <f>IF(INDEX([2]pivotTable!AO$310:AO$615,MATCH(totalExpenditure!$A51,[2]pivotTable!$A$310:$A$615,0))/100*INDEX(gDP!BD$6:BD$271,MATCH(totalExpenditure!$A51,gDP!$B$6:$B$271))=0,"",INDEX([2]pivotTable!AO$310:AO$615,MATCH(totalExpenditure!$A51,[2]pivotTable!$A$310:$A$615,0))/100*INDEX(gDP!BD$6:BD$271,MATCH(totalExpenditure!$A51,gDP!$B$6:$B$271)))</f>
        <v>#N/A</v>
      </c>
      <c r="CO51" s="77" t="e">
        <f>IF(INDEX([2]pivotTable!AP$310:AP$615,MATCH(totalExpenditure!$A51,[2]pivotTable!$A$310:$A$615,0))/100*INDEX(gDP!BE$6:BE$271,MATCH(totalExpenditure!$A51,gDP!$B$6:$B$271))=0,"",INDEX([2]pivotTable!AP$310:AP$615,MATCH(totalExpenditure!$A51,[2]pivotTable!$A$310:$A$615,0))/100*INDEX(gDP!BE$6:BE$271,MATCH(totalExpenditure!$A51,gDP!$B$6:$B$271)))</f>
        <v>#N/A</v>
      </c>
      <c r="CP51" s="77" t="e">
        <f>IF(INDEX([2]pivotTable!AQ$310:AQ$615,MATCH(totalExpenditure!$A51,[2]pivotTable!$A$310:$A$615,0))/100*INDEX(gDP!BF$6:BF$271,MATCH(totalExpenditure!$A51,gDP!$B$6:$B$271))=0,"",INDEX([2]pivotTable!AQ$310:AQ$615,MATCH(totalExpenditure!$A51,[2]pivotTable!$A$310:$A$615,0))/100*INDEX(gDP!BF$6:BF$271,MATCH(totalExpenditure!$A51,gDP!$B$6:$B$271)))</f>
        <v>#N/A</v>
      </c>
      <c r="CQ51" s="77" t="e">
        <f>IF(INDEX([2]pivotTable!AR$310:AR$615,MATCH(totalExpenditure!$A51,[2]pivotTable!$A$310:$A$615,0))/100*INDEX(gDP!BG$6:BG$271,MATCH(totalExpenditure!$A51,gDP!$B$6:$B$271))=0,"",INDEX([2]pivotTable!AR$310:AR$615,MATCH(totalExpenditure!$A51,[2]pivotTable!$A$310:$A$615,0))/100*INDEX(gDP!BG$6:BG$271,MATCH(totalExpenditure!$A51,gDP!$B$6:$B$271)))</f>
        <v>#N/A</v>
      </c>
      <c r="CR51" s="77" t="e">
        <f>IF(INDEX([2]pivotTable!AS$310:AS$615,MATCH(totalExpenditure!$A51,[2]pivotTable!$A$310:$A$615,0))/100*INDEX(gDP!BH$6:BH$271,MATCH(totalExpenditure!$A51,gDP!$B$6:$B$271))=0,"",INDEX([2]pivotTable!AS$310:AS$615,MATCH(totalExpenditure!$A51,[2]pivotTable!$A$310:$A$615,0))/100*INDEX(gDP!BH$6:BH$271,MATCH(totalExpenditure!$A51,gDP!$B$6:$B$271)))</f>
        <v>#N/A</v>
      </c>
      <c r="CS51" s="77" t="e">
        <f>IF(INDEX([2]pivotTable!AT$310:AT$615,MATCH(totalExpenditure!$A51,[2]pivotTable!$A$310:$A$615,0))/100*INDEX(gDP!BI$6:BI$271,MATCH(totalExpenditure!$A51,gDP!$B$6:$B$271))=0,"",INDEX([2]pivotTable!AT$310:AT$615,MATCH(totalExpenditure!$A51,[2]pivotTable!$A$310:$A$615,0))/100*INDEX(gDP!BI$6:BI$271,MATCH(totalExpenditure!$A51,gDP!$B$6:$B$271)))</f>
        <v>#N/A</v>
      </c>
      <c r="CT51" s="77" t="e">
        <f>IF(INDEX([2]pivotTable!AU$310:AU$615,MATCH(totalExpenditure!$A51,[2]pivotTable!$A$310:$A$615,0))/100*INDEX(gDP!BJ$6:BJ$271,MATCH(totalExpenditure!$A51,gDP!$B$6:$B$271))=0,"",INDEX([2]pivotTable!AU$310:AU$615,MATCH(totalExpenditure!$A51,[2]pivotTable!$A$310:$A$615,0))/100*INDEX(gDP!BJ$6:BJ$271,MATCH(totalExpenditure!$A51,gDP!$B$6:$B$271)))</f>
        <v>#N/A</v>
      </c>
      <c r="CU51" s="77" t="e">
        <f>IF(INDEX([2]pivotTable!AV$310:AV$615,MATCH(totalExpenditure!$A51,[2]pivotTable!$A$310:$A$615,0))/100*INDEX(gDP!BK$6:BK$271,MATCH(totalExpenditure!$A51,gDP!$B$6:$B$271))=0,"",INDEX([2]pivotTable!AV$310:AV$615,MATCH(totalExpenditure!$A51,[2]pivotTable!$A$310:$A$615,0))/100*INDEX(gDP!BK$6:BK$271,MATCH(totalExpenditure!$A51,gDP!$B$6:$B$271)))</f>
        <v>#N/A</v>
      </c>
      <c r="CV51" s="77" t="e">
        <f>IF(INDEX([2]pivotTable!AW$310:AW$615,MATCH(totalExpenditure!$A51,[2]pivotTable!$A$310:$A$615,0))/100*INDEX(gDP!BL$6:BL$271,MATCH(totalExpenditure!$A51,gDP!$B$6:$B$271))=0,"",INDEX([2]pivotTable!AW$310:AW$615,MATCH(totalExpenditure!$A51,[2]pivotTable!$A$310:$A$615,0))/100*INDEX(gDP!BL$6:BL$271,MATCH(totalExpenditure!$A51,gDP!$B$6:$B$271)))</f>
        <v>#N/A</v>
      </c>
      <c r="CW51" s="77" t="e">
        <f>IF(INDEX([2]pivotTable!AX$310:AX$615,MATCH(totalExpenditure!$A51,[2]pivotTable!$A$310:$A$615,0))/100*INDEX(gDP!BM$6:BM$271,MATCH(totalExpenditure!$A51,gDP!$B$6:$B$271))=0,"",INDEX([2]pivotTable!AX$310:AX$615,MATCH(totalExpenditure!$A51,[2]pivotTable!$A$310:$A$615,0))/100*INDEX(gDP!BM$6:BM$271,MATCH(totalExpenditure!$A51,gDP!$B$6:$B$271)))</f>
        <v>#N/A</v>
      </c>
      <c r="CX51" s="77" t="e">
        <f>IF(INDEX([2]pivotTable!AY$310:AY$615,MATCH(totalExpenditure!$A51,[2]pivotTable!$A$310:$A$615,0))/100*INDEX(gDP!BN$6:BN$271,MATCH(totalExpenditure!$A51,gDP!$B$6:$B$271))=0,"",INDEX([2]pivotTable!AY$310:AY$615,MATCH(totalExpenditure!$A51,[2]pivotTable!$A$310:$A$615,0))/100*INDEX(gDP!BN$6:BN$271,MATCH(totalExpenditure!$A51,gDP!$B$6:$B$271)))</f>
        <v>#N/A</v>
      </c>
      <c r="CY51" s="77" t="e">
        <f>IF(INDEX([2]pivotTable!AZ$310:AZ$615,MATCH(totalExpenditure!$A51,[2]pivotTable!$A$310:$A$615,0))/100*INDEX(gDP!BO$6:BO$271,MATCH(totalExpenditure!$A51,gDP!$B$6:$B$271))=0,"",INDEX([2]pivotTable!AZ$310:AZ$615,MATCH(totalExpenditure!$A51,[2]pivotTable!$A$310:$A$615,0))/100*INDEX(gDP!BO$6:BO$271,MATCH(totalExpenditure!$A51,gDP!$B$6:$B$271)))</f>
        <v>#N/A</v>
      </c>
      <c r="CZ51" s="77" t="e">
        <f>IF(B51="","",IF(BA51="","",B51-B51+INDEX(gDP!Q$6:Q$271,MATCH(totalExpenditure!$A51,gDP!$B$6:$B$271))))</f>
        <v>#N/A</v>
      </c>
      <c r="DA51" s="77" t="e">
        <f>IF(C51="","",IF(BB51="","",C51-C51+INDEX(gDP!R$6:R$271,MATCH(totalExpenditure!$A51,gDP!$B$6:$B$271))))</f>
        <v>#N/A</v>
      </c>
      <c r="DB51" s="77" t="e">
        <f>IF(D51="","",IF(BC51="","",D51-D51+INDEX(gDP!S$6:S$271,MATCH(totalExpenditure!$A51,gDP!$B$6:$B$271))))</f>
        <v>#N/A</v>
      </c>
      <c r="DC51" s="77" t="e">
        <f>IF(E51="","",IF(BD51="","",E51-E51+INDEX(gDP!T$6:T$271,MATCH(totalExpenditure!$A51,gDP!$B$6:$B$271))))</f>
        <v>#N/A</v>
      </c>
      <c r="DD51" s="77" t="e">
        <f>IF(F51="","",IF(BE51="","",F51-F51+INDEX(gDP!U$6:U$271,MATCH(totalExpenditure!$A51,gDP!$B$6:$B$271))))</f>
        <v>#N/A</v>
      </c>
      <c r="DE51" s="77" t="e">
        <f>IF(G51="","",IF(BF51="","",G51-G51+INDEX(gDP!V$6:V$271,MATCH(totalExpenditure!$A51,gDP!$B$6:$B$271))))</f>
        <v>#N/A</v>
      </c>
      <c r="DF51" s="77" t="e">
        <f>IF(H51="","",IF(BG51="","",H51-H51+INDEX(gDP!W$6:W$271,MATCH(totalExpenditure!$A51,gDP!$B$6:$B$271))))</f>
        <v>#N/A</v>
      </c>
      <c r="DG51" s="77" t="e">
        <f>IF(I51="","",IF(BH51="","",I51-I51+INDEX(gDP!X$6:X$271,MATCH(totalExpenditure!$A51,gDP!$B$6:$B$271))))</f>
        <v>#N/A</v>
      </c>
      <c r="DH51" s="77" t="e">
        <f>IF(J51="","",IF(BI51="","",J51-J51+INDEX(gDP!Y$6:Y$271,MATCH(totalExpenditure!$A51,gDP!$B$6:$B$271))))</f>
        <v>#N/A</v>
      </c>
      <c r="DI51" s="77" t="e">
        <f>IF(K51="","",IF(BJ51="","",K51-K51+INDEX(gDP!Z$6:Z$271,MATCH(totalExpenditure!$A51,gDP!$B$6:$B$271))))</f>
        <v>#N/A</v>
      </c>
      <c r="DJ51" s="77" t="e">
        <f>IF(L51="","",IF(BK51="","",L51-L51+INDEX(gDP!AA$6:AA$271,MATCH(totalExpenditure!$A51,gDP!$B$6:$B$271))))</f>
        <v>#N/A</v>
      </c>
      <c r="DK51" s="77" t="e">
        <f>IF(M51="","",IF(BL51="","",M51-M51+INDEX(gDP!AB$6:AB$271,MATCH(totalExpenditure!$A51,gDP!$B$6:$B$271))))</f>
        <v>#N/A</v>
      </c>
      <c r="DL51" s="77" t="e">
        <f>IF(N51="","",IF(BM51="","",N51-N51+INDEX(gDP!AC$6:AC$271,MATCH(totalExpenditure!$A51,gDP!$B$6:$B$271))))</f>
        <v>#N/A</v>
      </c>
      <c r="DM51" s="77" t="e">
        <f>IF(O51="","",IF(BN51="","",O51-O51+INDEX(gDP!AD$6:AD$271,MATCH(totalExpenditure!$A51,gDP!$B$6:$B$271))))</f>
        <v>#N/A</v>
      </c>
      <c r="DN51" s="77" t="e">
        <f>IF(P51="","",IF(BO51="","",P51-P51+INDEX(gDP!AE$6:AE$271,MATCH(totalExpenditure!$A51,gDP!$B$6:$B$271))))</f>
        <v>#N/A</v>
      </c>
      <c r="DO51" s="77" t="e">
        <f>IF(Q51="","",IF(BP51="","",Q51-Q51+INDEX(gDP!AF$6:AF$271,MATCH(totalExpenditure!$A51,gDP!$B$6:$B$271))))</f>
        <v>#N/A</v>
      </c>
      <c r="DP51" s="77" t="e">
        <f>IF(R51="","",IF(BQ51="","",R51-R51+INDEX(gDP!AG$6:AG$271,MATCH(totalExpenditure!$A51,gDP!$B$6:$B$271))))</f>
        <v>#N/A</v>
      </c>
      <c r="DQ51" s="77" t="e">
        <f>IF(S51="","",IF(BR51="","",S51-S51+INDEX(gDP!AH$6:AH$271,MATCH(totalExpenditure!$A51,gDP!$B$6:$B$271))))</f>
        <v>#N/A</v>
      </c>
      <c r="DR51" s="77" t="e">
        <f>IF(T51="","",IF(BS51="","",T51-T51+INDEX(gDP!AI$6:AI$271,MATCH(totalExpenditure!$A51,gDP!$B$6:$B$271))))</f>
        <v>#N/A</v>
      </c>
      <c r="DS51" s="77" t="e">
        <f>IF(U51="","",IF(BT51="","",U51-U51+INDEX(gDP!AJ$6:AJ$271,MATCH(totalExpenditure!$A51,gDP!$B$6:$B$271))))</f>
        <v>#N/A</v>
      </c>
      <c r="DT51" s="77" t="e">
        <f>IF(V51="","",IF(BU51="","",V51-V51+INDEX(gDP!AK$6:AK$271,MATCH(totalExpenditure!$A51,gDP!$B$6:$B$271))))</f>
        <v>#N/A</v>
      </c>
      <c r="DU51" s="77" t="e">
        <f>IF(W51="","",IF(BV51="","",W51-W51+INDEX(gDP!AL$6:AL$271,MATCH(totalExpenditure!$A51,gDP!$B$6:$B$271))))</f>
        <v>#N/A</v>
      </c>
      <c r="DV51" s="77" t="e">
        <f>IF(X51="","",IF(BW51="","",X51-X51+INDEX(gDP!AM$6:AM$271,MATCH(totalExpenditure!$A51,gDP!$B$6:$B$271))))</f>
        <v>#N/A</v>
      </c>
      <c r="DW51" s="77" t="e">
        <f>IF(Y51="","",IF(BX51="","",Y51-Y51+INDEX(gDP!AN$6:AN$271,MATCH(totalExpenditure!$A51,gDP!$B$6:$B$271))))</f>
        <v>#N/A</v>
      </c>
      <c r="DX51" s="77" t="e">
        <f>IF(Z51="","",IF(BY51="","",Z51-Z51+INDEX(gDP!AO$6:AO$271,MATCH(totalExpenditure!$A51,gDP!$B$6:$B$271))))</f>
        <v>#N/A</v>
      </c>
      <c r="DY51" s="77" t="e">
        <f>IF(AA51="","",IF(BZ51="","",AA51-AA51+INDEX(gDP!AP$6:AP$271,MATCH(totalExpenditure!$A51,gDP!$B$6:$B$271))))</f>
        <v>#N/A</v>
      </c>
      <c r="DZ51" s="77" t="e">
        <f>IF(AB51="","",IF(CA51="","",AB51-AB51+INDEX(gDP!AQ$6:AQ$271,MATCH(totalExpenditure!$A51,gDP!$B$6:$B$271))))</f>
        <v>#N/A</v>
      </c>
      <c r="EA51" s="77" t="e">
        <f>IF(AC51="","",IF(CB51="","",AC51-AC51+INDEX(gDP!AR$6:AR$271,MATCH(totalExpenditure!$A51,gDP!$B$6:$B$271))))</f>
        <v>#N/A</v>
      </c>
      <c r="EB51" s="77" t="e">
        <f>IF(AD51="","",IF(CC51="","",AD51-AD51+INDEX(gDP!AS$6:AS$271,MATCH(totalExpenditure!$A51,gDP!$B$6:$B$271))))</f>
        <v>#N/A</v>
      </c>
      <c r="EC51" s="77" t="e">
        <f>IF(AE51="","",IF(CD51="","",AE51-AE51+INDEX(gDP!AT$6:AT$271,MATCH(totalExpenditure!$A51,gDP!$B$6:$B$271))))</f>
        <v>#N/A</v>
      </c>
      <c r="ED51" s="77" t="e">
        <f>IF(AF51="","",IF(CE51="","",AF51-AF51+INDEX(gDP!AU$6:AU$271,MATCH(totalExpenditure!$A51,gDP!$B$6:$B$271))))</f>
        <v>#N/A</v>
      </c>
      <c r="EE51" s="77" t="e">
        <f>IF(AG51="","",IF(CF51="","",AG51-AG51+INDEX(gDP!AV$6:AV$271,MATCH(totalExpenditure!$A51,gDP!$B$6:$B$271))))</f>
        <v>#N/A</v>
      </c>
      <c r="EF51" s="77" t="e">
        <f>IF(AH51="","",IF(CG51="","",AH51-AH51+INDEX(gDP!AW$6:AW$271,MATCH(totalExpenditure!$A51,gDP!$B$6:$B$271))))</f>
        <v>#N/A</v>
      </c>
      <c r="EG51" s="77" t="e">
        <f>IF(AI51="","",IF(CH51="","",AI51-AI51+INDEX(gDP!AX$6:AX$271,MATCH(totalExpenditure!$A51,gDP!$B$6:$B$271))))</f>
        <v>#N/A</v>
      </c>
      <c r="EH51" s="77" t="e">
        <f>IF(AJ51="","",IF(CI51="","",AJ51-AJ51+INDEX(gDP!AY$6:AY$271,MATCH(totalExpenditure!$A51,gDP!$B$6:$B$271))))</f>
        <v>#N/A</v>
      </c>
      <c r="EI51" s="77" t="e">
        <f>IF(AK51="","",IF(CJ51="","",AK51-AK51+INDEX(gDP!AZ$6:AZ$271,MATCH(totalExpenditure!$A51,gDP!$B$6:$B$271))))</f>
        <v>#N/A</v>
      </c>
      <c r="EJ51" s="77" t="e">
        <f>IF(AL51="","",IF(CK51="","",AL51-AL51+INDEX(gDP!BA$6:BA$271,MATCH(totalExpenditure!$A51,gDP!$B$6:$B$271))))</f>
        <v>#N/A</v>
      </c>
      <c r="EK51" s="77" t="e">
        <f>IF(AM51="","",IF(CL51="","",AM51-AM51+INDEX(gDP!BB$6:BB$271,MATCH(totalExpenditure!$A51,gDP!$B$6:$B$271))))</f>
        <v>#N/A</v>
      </c>
      <c r="EL51" s="77" t="e">
        <f>IF(AN51="","",IF(CM51="","",AN51-AN51+INDEX(gDP!BC$6:BC$271,MATCH(totalExpenditure!$A51,gDP!$B$6:$B$271))))</f>
        <v>#N/A</v>
      </c>
      <c r="EM51" s="77" t="e">
        <f>IF(AO51="","",IF(CN51="","",AO51-AO51+INDEX(gDP!BD$6:BD$271,MATCH(totalExpenditure!$A51,gDP!$B$6:$B$271))))</f>
        <v>#N/A</v>
      </c>
      <c r="EN51" s="77" t="e">
        <f>IF(AP51="","",IF(CO51="","",AP51-AP51+INDEX(gDP!BE$6:BE$271,MATCH(totalExpenditure!$A51,gDP!$B$6:$B$271))))</f>
        <v>#N/A</v>
      </c>
      <c r="EO51" s="77" t="e">
        <f>IF(AQ51="","",IF(CP51="","",AQ51-AQ51+INDEX(gDP!BF$6:BF$271,MATCH(totalExpenditure!$A51,gDP!$B$6:$B$271))))</f>
        <v>#N/A</v>
      </c>
      <c r="EP51" s="77" t="e">
        <f>IF(AR51="","",IF(CQ51="","",AR51-AR51+INDEX(gDP!BG$6:BG$271,MATCH(totalExpenditure!$A51,gDP!$B$6:$B$271))))</f>
        <v>#N/A</v>
      </c>
      <c r="EQ51" s="77" t="e">
        <f>IF(AS51="","",IF(CR51="","",AS51-AS51+INDEX(gDP!BH$6:BH$271,MATCH(totalExpenditure!$A51,gDP!$B$6:$B$271))))</f>
        <v>#N/A</v>
      </c>
      <c r="ER51" s="77" t="e">
        <f>IF(AT51="","",IF(CS51="","",AT51-AT51+INDEX(gDP!BI$6:BI$271,MATCH(totalExpenditure!$A51,gDP!$B$6:$B$271))))</f>
        <v>#N/A</v>
      </c>
      <c r="ES51" s="77" t="e">
        <f>IF(AU51="","",IF(CT51="","",AU51-AU51+INDEX(gDP!BJ$6:BJ$271,MATCH(totalExpenditure!$A51,gDP!$B$6:$B$271))))</f>
        <v>#N/A</v>
      </c>
      <c r="ET51" s="77" t="e">
        <f>IF(AV51="","",IF(CU51="","",AV51-AV51+INDEX(gDP!BK$6:BK$271,MATCH(totalExpenditure!$A51,gDP!$B$6:$B$271))))</f>
        <v>#N/A</v>
      </c>
      <c r="EU51" s="77" t="e">
        <f>IF(AW51="","",IF(CV51="","",AW51-AW51+INDEX(gDP!BL$6:BL$271,MATCH(totalExpenditure!$A51,gDP!$B$6:$B$271))))</f>
        <v>#N/A</v>
      </c>
      <c r="EV51" s="77" t="e">
        <f>IF(AX51="","",IF(CW51="","",AX51-AX51+INDEX(gDP!BM$6:BM$271,MATCH(totalExpenditure!$A51,gDP!$B$6:$B$271))))</f>
        <v>#N/A</v>
      </c>
      <c r="EW51" s="77" t="e">
        <f>IF(AY51="","",IF(CX51="","",AY51-AY51+INDEX(gDP!BN$6:BN$271,MATCH(totalExpenditure!$A51,gDP!$B$6:$B$271))))</f>
        <v>#N/A</v>
      </c>
      <c r="EX51" s="77" t="e">
        <f>IF(AZ51="","",IF(CY51="","",AZ51-AZ51+INDEX(gDP!BO$6:BO$271,MATCH(totalExpenditure!$A51,gDP!$B$6:$B$271))))</f>
        <v>#N/A</v>
      </c>
    </row>
    <row r="52" spans="1:154" x14ac:dyDescent="0.35">
      <c r="A52" t="s">
        <v>313</v>
      </c>
      <c r="B52" s="77" t="str">
        <f>IF(INDEX([2]pivotTable!B$3:B$308,MATCH(totalExpenditure!$A52,[2]pivotTable!$A$3:$A$308,0))/100*INDEX(gDP!Q$6:Q$271,MATCH(totalExpenditure!$A52,gDP!$B$6:$B$271))=0,"",INDEX([2]pivotTable!B$3:B$308,MATCH(totalExpenditure!$A52,[2]pivotTable!$A$3:$A$308,0))/100*INDEX(gDP!Q$6:Q$271,MATCH(totalExpenditure!$A52,gDP!$B$6:$B$271)))</f>
        <v/>
      </c>
      <c r="C52" s="77" t="str">
        <f>IF(INDEX([2]pivotTable!C$3:C$308,MATCH(totalExpenditure!$A52,[2]pivotTable!$A$3:$A$308,0))/100*INDEX(gDP!R$6:R$271,MATCH(totalExpenditure!$A52,gDP!$B$6:$B$271))=0,"",INDEX([2]pivotTable!C$3:C$308,MATCH(totalExpenditure!$A52,[2]pivotTable!$A$3:$A$308,0))/100*INDEX(gDP!R$6:R$271,MATCH(totalExpenditure!$A52,gDP!$B$6:$B$271)))</f>
        <v/>
      </c>
      <c r="D52" s="77" t="str">
        <f>IF(INDEX([2]pivotTable!D$3:D$308,MATCH(totalExpenditure!$A52,[2]pivotTable!$A$3:$A$308,0))/100*INDEX(gDP!S$6:S$271,MATCH(totalExpenditure!$A52,gDP!$B$6:$B$271))=0,"",INDEX([2]pivotTable!D$3:D$308,MATCH(totalExpenditure!$A52,[2]pivotTable!$A$3:$A$308,0))/100*INDEX(gDP!S$6:S$271,MATCH(totalExpenditure!$A52,gDP!$B$6:$B$271)))</f>
        <v/>
      </c>
      <c r="E52" s="77" t="str">
        <f>IF(INDEX([2]pivotTable!E$3:E$308,MATCH(totalExpenditure!$A52,[2]pivotTable!$A$3:$A$308,0))/100*INDEX(gDP!T$6:T$271,MATCH(totalExpenditure!$A52,gDP!$B$6:$B$271))=0,"",INDEX([2]pivotTable!E$3:E$308,MATCH(totalExpenditure!$A52,[2]pivotTable!$A$3:$A$308,0))/100*INDEX(gDP!T$6:T$271,MATCH(totalExpenditure!$A52,gDP!$B$6:$B$271)))</f>
        <v/>
      </c>
      <c r="F52" s="77" t="str">
        <f>IF(INDEX([2]pivotTable!F$3:F$308,MATCH(totalExpenditure!$A52,[2]pivotTable!$A$3:$A$308,0))/100*INDEX(gDP!U$6:U$271,MATCH(totalExpenditure!$A52,gDP!$B$6:$B$271))=0,"",INDEX([2]pivotTable!F$3:F$308,MATCH(totalExpenditure!$A52,[2]pivotTable!$A$3:$A$308,0))/100*INDEX(gDP!U$6:U$271,MATCH(totalExpenditure!$A52,gDP!$B$6:$B$271)))</f>
        <v/>
      </c>
      <c r="G52" s="77" t="str">
        <f>IF(INDEX([2]pivotTable!G$3:G$308,MATCH(totalExpenditure!$A52,[2]pivotTable!$A$3:$A$308,0))/100*INDEX(gDP!V$6:V$271,MATCH(totalExpenditure!$A52,gDP!$B$6:$B$271))=0,"",INDEX([2]pivotTable!G$3:G$308,MATCH(totalExpenditure!$A52,[2]pivotTable!$A$3:$A$308,0))/100*INDEX(gDP!V$6:V$271,MATCH(totalExpenditure!$A52,gDP!$B$6:$B$271)))</f>
        <v/>
      </c>
      <c r="H52" s="77" t="str">
        <f>IF(INDEX([2]pivotTable!H$3:H$308,MATCH(totalExpenditure!$A52,[2]pivotTable!$A$3:$A$308,0))/100*INDEX(gDP!W$6:W$271,MATCH(totalExpenditure!$A52,gDP!$B$6:$B$271))=0,"",INDEX([2]pivotTable!H$3:H$308,MATCH(totalExpenditure!$A52,[2]pivotTable!$A$3:$A$308,0))/100*INDEX(gDP!W$6:W$271,MATCH(totalExpenditure!$A52,gDP!$B$6:$B$271)))</f>
        <v/>
      </c>
      <c r="I52" s="77" t="str">
        <f>IF(INDEX([2]pivotTable!I$3:I$308,MATCH(totalExpenditure!$A52,[2]pivotTable!$A$3:$A$308,0))/100*INDEX(gDP!X$6:X$271,MATCH(totalExpenditure!$A52,gDP!$B$6:$B$271))=0,"",INDEX([2]pivotTable!I$3:I$308,MATCH(totalExpenditure!$A52,[2]pivotTable!$A$3:$A$308,0))/100*INDEX(gDP!X$6:X$271,MATCH(totalExpenditure!$A52,gDP!$B$6:$B$271)))</f>
        <v/>
      </c>
      <c r="J52" s="77" t="str">
        <f>IF(INDEX([2]pivotTable!J$3:J$308,MATCH(totalExpenditure!$A52,[2]pivotTable!$A$3:$A$308,0))/100*INDEX(gDP!Y$6:Y$271,MATCH(totalExpenditure!$A52,gDP!$B$6:$B$271))=0,"",INDEX([2]pivotTable!J$3:J$308,MATCH(totalExpenditure!$A52,[2]pivotTable!$A$3:$A$308,0))/100*INDEX(gDP!Y$6:Y$271,MATCH(totalExpenditure!$A52,gDP!$B$6:$B$271)))</f>
        <v/>
      </c>
      <c r="K52" s="77" t="str">
        <f>IF(INDEX([2]pivotTable!K$3:K$308,MATCH(totalExpenditure!$A52,[2]pivotTable!$A$3:$A$308,0))/100*INDEX(gDP!Z$6:Z$271,MATCH(totalExpenditure!$A52,gDP!$B$6:$B$271))=0,"",INDEX([2]pivotTable!K$3:K$308,MATCH(totalExpenditure!$A52,[2]pivotTable!$A$3:$A$308,0))/100*INDEX(gDP!Z$6:Z$271,MATCH(totalExpenditure!$A52,gDP!$B$6:$B$271)))</f>
        <v/>
      </c>
      <c r="L52" s="77" t="str">
        <f>IF(INDEX([2]pivotTable!L$3:L$308,MATCH(totalExpenditure!$A52,[2]pivotTable!$A$3:$A$308,0))/100*INDEX(gDP!AA$6:AA$271,MATCH(totalExpenditure!$A52,gDP!$B$6:$B$271))=0,"",INDEX([2]pivotTable!L$3:L$308,MATCH(totalExpenditure!$A52,[2]pivotTable!$A$3:$A$308,0))/100*INDEX(gDP!AA$6:AA$271,MATCH(totalExpenditure!$A52,gDP!$B$6:$B$271)))</f>
        <v/>
      </c>
      <c r="M52" s="77" t="str">
        <f>IF(INDEX([2]pivotTable!M$3:M$308,MATCH(totalExpenditure!$A52,[2]pivotTable!$A$3:$A$308,0))/100*INDEX(gDP!AB$6:AB$271,MATCH(totalExpenditure!$A52,gDP!$B$6:$B$271))=0,"",INDEX([2]pivotTable!M$3:M$308,MATCH(totalExpenditure!$A52,[2]pivotTable!$A$3:$A$308,0))/100*INDEX(gDP!AB$6:AB$271,MATCH(totalExpenditure!$A52,gDP!$B$6:$B$271)))</f>
        <v/>
      </c>
      <c r="N52" s="77" t="str">
        <f>IF(INDEX([2]pivotTable!N$3:N$308,MATCH(totalExpenditure!$A52,[2]pivotTable!$A$3:$A$308,0))/100*INDEX(gDP!AC$6:AC$271,MATCH(totalExpenditure!$A52,gDP!$B$6:$B$271))=0,"",INDEX([2]pivotTable!N$3:N$308,MATCH(totalExpenditure!$A52,[2]pivotTable!$A$3:$A$308,0))/100*INDEX(gDP!AC$6:AC$271,MATCH(totalExpenditure!$A52,gDP!$B$6:$B$271)))</f>
        <v/>
      </c>
      <c r="O52" s="77" t="str">
        <f>IF(INDEX([2]pivotTable!O$3:O$308,MATCH(totalExpenditure!$A52,[2]pivotTable!$A$3:$A$308,0))/100*INDEX(gDP!AD$6:AD$271,MATCH(totalExpenditure!$A52,gDP!$B$6:$B$271))=0,"",INDEX([2]pivotTable!O$3:O$308,MATCH(totalExpenditure!$A52,[2]pivotTable!$A$3:$A$308,0))/100*INDEX(gDP!AD$6:AD$271,MATCH(totalExpenditure!$A52,gDP!$B$6:$B$271)))</f>
        <v/>
      </c>
      <c r="P52" s="77" t="str">
        <f>IF(INDEX([2]pivotTable!P$3:P$308,MATCH(totalExpenditure!$A52,[2]pivotTable!$A$3:$A$308,0))/100*INDEX(gDP!AE$6:AE$271,MATCH(totalExpenditure!$A52,gDP!$B$6:$B$271))=0,"",INDEX([2]pivotTable!P$3:P$308,MATCH(totalExpenditure!$A52,[2]pivotTable!$A$3:$A$308,0))/100*INDEX(gDP!AE$6:AE$271,MATCH(totalExpenditure!$A52,gDP!$B$6:$B$271)))</f>
        <v/>
      </c>
      <c r="Q52" s="77" t="str">
        <f>IF(INDEX([2]pivotTable!Q$3:Q$308,MATCH(totalExpenditure!$A52,[2]pivotTable!$A$3:$A$308,0))/100*INDEX(gDP!AF$6:AF$271,MATCH(totalExpenditure!$A52,gDP!$B$6:$B$271))=0,"",INDEX([2]pivotTable!Q$3:Q$308,MATCH(totalExpenditure!$A52,[2]pivotTable!$A$3:$A$308,0))/100*INDEX(gDP!AF$6:AF$271,MATCH(totalExpenditure!$A52,gDP!$B$6:$B$271)))</f>
        <v/>
      </c>
      <c r="R52" s="77" t="str">
        <f>IF(INDEX([2]pivotTable!R$3:R$308,MATCH(totalExpenditure!$A52,[2]pivotTable!$A$3:$A$308,0))/100*INDEX(gDP!AG$6:AG$271,MATCH(totalExpenditure!$A52,gDP!$B$6:$B$271))=0,"",INDEX([2]pivotTable!R$3:R$308,MATCH(totalExpenditure!$A52,[2]pivotTable!$A$3:$A$308,0))/100*INDEX(gDP!AG$6:AG$271,MATCH(totalExpenditure!$A52,gDP!$B$6:$B$271)))</f>
        <v/>
      </c>
      <c r="S52" s="77" t="str">
        <f>IF(INDEX([2]pivotTable!S$3:S$308,MATCH(totalExpenditure!$A52,[2]pivotTable!$A$3:$A$308,0))/100*INDEX(gDP!AH$6:AH$271,MATCH(totalExpenditure!$A52,gDP!$B$6:$B$271))=0,"",INDEX([2]pivotTable!S$3:S$308,MATCH(totalExpenditure!$A52,[2]pivotTable!$A$3:$A$308,0))/100*INDEX(gDP!AH$6:AH$271,MATCH(totalExpenditure!$A52,gDP!$B$6:$B$271)))</f>
        <v/>
      </c>
      <c r="T52" s="77" t="str">
        <f>IF(INDEX([2]pivotTable!T$3:T$308,MATCH(totalExpenditure!$A52,[2]pivotTable!$A$3:$A$308,0))/100*INDEX(gDP!AI$6:AI$271,MATCH(totalExpenditure!$A52,gDP!$B$6:$B$271))=0,"",INDEX([2]pivotTable!T$3:T$308,MATCH(totalExpenditure!$A52,[2]pivotTable!$A$3:$A$308,0))/100*INDEX(gDP!AI$6:AI$271,MATCH(totalExpenditure!$A52,gDP!$B$6:$B$271)))</f>
        <v/>
      </c>
      <c r="U52" s="77" t="str">
        <f>IF(INDEX([2]pivotTable!U$3:U$308,MATCH(totalExpenditure!$A52,[2]pivotTable!$A$3:$A$308,0))/100*INDEX(gDP!AJ$6:AJ$271,MATCH(totalExpenditure!$A52,gDP!$B$6:$B$271))=0,"",INDEX([2]pivotTable!U$3:U$308,MATCH(totalExpenditure!$A52,[2]pivotTable!$A$3:$A$308,0))/100*INDEX(gDP!AJ$6:AJ$271,MATCH(totalExpenditure!$A52,gDP!$B$6:$B$271)))</f>
        <v/>
      </c>
      <c r="V52" s="77" t="str">
        <f>IF(INDEX([2]pivotTable!V$3:V$308,MATCH(totalExpenditure!$A52,[2]pivotTable!$A$3:$A$308,0))/100*INDEX(gDP!AK$6:AK$271,MATCH(totalExpenditure!$A52,gDP!$B$6:$B$271))=0,"",INDEX([2]pivotTable!V$3:V$308,MATCH(totalExpenditure!$A52,[2]pivotTable!$A$3:$A$308,0))/100*INDEX(gDP!AK$6:AK$271,MATCH(totalExpenditure!$A52,gDP!$B$6:$B$271)))</f>
        <v/>
      </c>
      <c r="W52" s="77" t="str">
        <f>IF(INDEX([2]pivotTable!W$3:W$308,MATCH(totalExpenditure!$A52,[2]pivotTable!$A$3:$A$308,0))/100*INDEX(gDP!AL$6:AL$271,MATCH(totalExpenditure!$A52,gDP!$B$6:$B$271))=0,"",INDEX([2]pivotTable!W$3:W$308,MATCH(totalExpenditure!$A52,[2]pivotTable!$A$3:$A$308,0))/100*INDEX(gDP!AL$6:AL$271,MATCH(totalExpenditure!$A52,gDP!$B$6:$B$271)))</f>
        <v/>
      </c>
      <c r="X52" s="77" t="str">
        <f>IF(INDEX([2]pivotTable!X$3:X$308,MATCH(totalExpenditure!$A52,[2]pivotTable!$A$3:$A$308,0))/100*INDEX(gDP!AM$6:AM$271,MATCH(totalExpenditure!$A52,gDP!$B$6:$B$271))=0,"",INDEX([2]pivotTable!X$3:X$308,MATCH(totalExpenditure!$A52,[2]pivotTable!$A$3:$A$308,0))/100*INDEX(gDP!AM$6:AM$271,MATCH(totalExpenditure!$A52,gDP!$B$6:$B$271)))</f>
        <v/>
      </c>
      <c r="Y52" s="77" t="str">
        <f>IF(INDEX([2]pivotTable!Y$3:Y$308,MATCH(totalExpenditure!$A52,[2]pivotTable!$A$3:$A$308,0))/100*INDEX(gDP!AN$6:AN$271,MATCH(totalExpenditure!$A52,gDP!$B$6:$B$271))=0,"",INDEX([2]pivotTable!Y$3:Y$308,MATCH(totalExpenditure!$A52,[2]pivotTable!$A$3:$A$308,0))/100*INDEX(gDP!AN$6:AN$271,MATCH(totalExpenditure!$A52,gDP!$B$6:$B$271)))</f>
        <v/>
      </c>
      <c r="Z52" s="77" t="str">
        <f>IF(INDEX([2]pivotTable!Z$3:Z$308,MATCH(totalExpenditure!$A52,[2]pivotTable!$A$3:$A$308,0))/100*INDEX(gDP!AO$6:AO$271,MATCH(totalExpenditure!$A52,gDP!$B$6:$B$271))=0,"",INDEX([2]pivotTable!Z$3:Z$308,MATCH(totalExpenditure!$A52,[2]pivotTable!$A$3:$A$308,0))/100*INDEX(gDP!AO$6:AO$271,MATCH(totalExpenditure!$A52,gDP!$B$6:$B$271)))</f>
        <v/>
      </c>
      <c r="AA52" s="77" t="str">
        <f>IF(INDEX([2]pivotTable!AA$3:AA$308,MATCH(totalExpenditure!$A52,[2]pivotTable!$A$3:$A$308,0))/100*INDEX(gDP!AP$6:AP$271,MATCH(totalExpenditure!$A52,gDP!$B$6:$B$271))=0,"",INDEX([2]pivotTable!AA$3:AA$308,MATCH(totalExpenditure!$A52,[2]pivotTable!$A$3:$A$308,0))/100*INDEX(gDP!AP$6:AP$271,MATCH(totalExpenditure!$A52,gDP!$B$6:$B$271)))</f>
        <v/>
      </c>
      <c r="AB52" s="77" t="str">
        <f>IF(INDEX([2]pivotTable!AB$3:AB$308,MATCH(totalExpenditure!$A52,[2]pivotTable!$A$3:$A$308,0))/100*INDEX(gDP!AQ$6:AQ$271,MATCH(totalExpenditure!$A52,gDP!$B$6:$B$271))=0,"",INDEX([2]pivotTable!AB$3:AB$308,MATCH(totalExpenditure!$A52,[2]pivotTable!$A$3:$A$308,0))/100*INDEX(gDP!AQ$6:AQ$271,MATCH(totalExpenditure!$A52,gDP!$B$6:$B$271)))</f>
        <v/>
      </c>
      <c r="AC52" s="77" t="str">
        <f>IF(INDEX([2]pivotTable!AC$3:AC$308,MATCH(totalExpenditure!$A52,[2]pivotTable!$A$3:$A$308,0))/100*INDEX(gDP!AR$6:AR$271,MATCH(totalExpenditure!$A52,gDP!$B$6:$B$271))=0,"",INDEX([2]pivotTable!AC$3:AC$308,MATCH(totalExpenditure!$A52,[2]pivotTable!$A$3:$A$308,0))/100*INDEX(gDP!AR$6:AR$271,MATCH(totalExpenditure!$A52,gDP!$B$6:$B$271)))</f>
        <v/>
      </c>
      <c r="AD52" s="77" t="str">
        <f>IF(INDEX([2]pivotTable!AD$3:AD$308,MATCH(totalExpenditure!$A52,[2]pivotTable!$A$3:$A$308,0))/100*INDEX(gDP!AS$6:AS$271,MATCH(totalExpenditure!$A52,gDP!$B$6:$B$271))=0,"",INDEX([2]pivotTable!AD$3:AD$308,MATCH(totalExpenditure!$A52,[2]pivotTable!$A$3:$A$308,0))/100*INDEX(gDP!AS$6:AS$271,MATCH(totalExpenditure!$A52,gDP!$B$6:$B$271)))</f>
        <v/>
      </c>
      <c r="AE52" s="77" t="str">
        <f>IF(INDEX([2]pivotTable!AE$3:AE$308,MATCH(totalExpenditure!$A52,[2]pivotTable!$A$3:$A$308,0))/100*INDEX(gDP!AT$6:AT$271,MATCH(totalExpenditure!$A52,gDP!$B$6:$B$271))=0,"",INDEX([2]pivotTable!AE$3:AE$308,MATCH(totalExpenditure!$A52,[2]pivotTable!$A$3:$A$308,0))/100*INDEX(gDP!AT$6:AT$271,MATCH(totalExpenditure!$A52,gDP!$B$6:$B$271)))</f>
        <v/>
      </c>
      <c r="AF52" s="77" t="str">
        <f>IF(INDEX([2]pivotTable!AF$3:AF$308,MATCH(totalExpenditure!$A52,[2]pivotTable!$A$3:$A$308,0))/100*INDEX(gDP!AU$6:AU$271,MATCH(totalExpenditure!$A52,gDP!$B$6:$B$271))=0,"",INDEX([2]pivotTable!AF$3:AF$308,MATCH(totalExpenditure!$A52,[2]pivotTable!$A$3:$A$308,0))/100*INDEX(gDP!AU$6:AU$271,MATCH(totalExpenditure!$A52,gDP!$B$6:$B$271)))</f>
        <v/>
      </c>
      <c r="AG52" s="77" t="str">
        <f>IF(INDEX([2]pivotTable!AG$3:AG$308,MATCH(totalExpenditure!$A52,[2]pivotTable!$A$3:$A$308,0))/100*INDEX(gDP!AV$6:AV$271,MATCH(totalExpenditure!$A52,gDP!$B$6:$B$271))=0,"",INDEX([2]pivotTable!AG$3:AG$308,MATCH(totalExpenditure!$A52,[2]pivotTable!$A$3:$A$308,0))/100*INDEX(gDP!AV$6:AV$271,MATCH(totalExpenditure!$A52,gDP!$B$6:$B$271)))</f>
        <v/>
      </c>
      <c r="AH52" s="77" t="str">
        <f>IF(INDEX([2]pivotTable!AH$3:AH$308,MATCH(totalExpenditure!$A52,[2]pivotTable!$A$3:$A$308,0))/100*INDEX(gDP!AW$6:AW$271,MATCH(totalExpenditure!$A52,gDP!$B$6:$B$271))=0,"",INDEX([2]pivotTable!AH$3:AH$308,MATCH(totalExpenditure!$A52,[2]pivotTable!$A$3:$A$308,0))/100*INDEX(gDP!AW$6:AW$271,MATCH(totalExpenditure!$A52,gDP!$B$6:$B$271)))</f>
        <v/>
      </c>
      <c r="AI52" s="77" t="str">
        <f>IF(INDEX([2]pivotTable!AI$3:AI$308,MATCH(totalExpenditure!$A52,[2]pivotTable!$A$3:$A$308,0))/100*INDEX(gDP!AX$6:AX$271,MATCH(totalExpenditure!$A52,gDP!$B$6:$B$271))=0,"",INDEX([2]pivotTable!AI$3:AI$308,MATCH(totalExpenditure!$A52,[2]pivotTable!$A$3:$A$308,0))/100*INDEX(gDP!AX$6:AX$271,MATCH(totalExpenditure!$A52,gDP!$B$6:$B$271)))</f>
        <v/>
      </c>
      <c r="AJ52" s="77" t="str">
        <f>IF(INDEX([2]pivotTable!AJ$3:AJ$308,MATCH(totalExpenditure!$A52,[2]pivotTable!$A$3:$A$308,0))/100*INDEX(gDP!AY$6:AY$271,MATCH(totalExpenditure!$A52,gDP!$B$6:$B$271))=0,"",INDEX([2]pivotTable!AJ$3:AJ$308,MATCH(totalExpenditure!$A52,[2]pivotTable!$A$3:$A$308,0))/100*INDEX(gDP!AY$6:AY$271,MATCH(totalExpenditure!$A52,gDP!$B$6:$B$271)))</f>
        <v/>
      </c>
      <c r="AK52" s="77" t="str">
        <f>IF(INDEX([2]pivotTable!AK$3:AK$308,MATCH(totalExpenditure!$A52,[2]pivotTable!$A$3:$A$308,0))/100*INDEX(gDP!AZ$6:AZ$271,MATCH(totalExpenditure!$A52,gDP!$B$6:$B$271))=0,"",INDEX([2]pivotTable!AK$3:AK$308,MATCH(totalExpenditure!$A52,[2]pivotTable!$A$3:$A$308,0))/100*INDEX(gDP!AZ$6:AZ$271,MATCH(totalExpenditure!$A52,gDP!$B$6:$B$271)))</f>
        <v/>
      </c>
      <c r="AL52" s="77">
        <f>IF(INDEX([2]pivotTable!AL$3:AL$308,MATCH(totalExpenditure!$A52,[2]pivotTable!$A$3:$A$308,0))/100*INDEX(gDP!BA$6:BA$271,MATCH(totalExpenditure!$A52,gDP!$B$6:$B$271))=0,"",INDEX([2]pivotTable!AL$3:AL$308,MATCH(totalExpenditure!$A52,[2]pivotTable!$A$3:$A$308,0))/100*INDEX(gDP!BA$6:BA$271,MATCH(totalExpenditure!$A52,gDP!$B$6:$B$271)))</f>
        <v>39192412.966315597</v>
      </c>
      <c r="AM52" s="77">
        <f>IF(INDEX([2]pivotTable!AM$3:AM$308,MATCH(totalExpenditure!$A52,[2]pivotTable!$A$3:$A$308,0))/100*INDEX(gDP!BB$6:BB$271,MATCH(totalExpenditure!$A52,gDP!$B$6:$B$271))=0,"",INDEX([2]pivotTable!AM$3:AM$308,MATCH(totalExpenditure!$A52,[2]pivotTable!$A$3:$A$308,0))/100*INDEX(gDP!BB$6:BB$271,MATCH(totalExpenditure!$A52,gDP!$B$6:$B$271)))</f>
        <v>18523345.751752101</v>
      </c>
      <c r="AN52" s="77">
        <f>IF(INDEX([2]pivotTable!AN$3:AN$308,MATCH(totalExpenditure!$A52,[2]pivotTable!$A$3:$A$308,0))/100*INDEX(gDP!BC$6:BC$271,MATCH(totalExpenditure!$A52,gDP!$B$6:$B$271))=0,"",INDEX([2]pivotTable!AN$3:AN$308,MATCH(totalExpenditure!$A52,[2]pivotTable!$A$3:$A$308,0))/100*INDEX(gDP!BC$6:BC$271,MATCH(totalExpenditure!$A52,gDP!$B$6:$B$271)))</f>
        <v>18065039.532502741</v>
      </c>
      <c r="AO52" s="77">
        <f>IF(INDEX([2]pivotTable!AO$3:AO$308,MATCH(totalExpenditure!$A52,[2]pivotTable!$A$3:$A$308,0))/100*INDEX(gDP!BD$6:BD$271,MATCH(totalExpenditure!$A52,gDP!$B$6:$B$271))=0,"",INDEX([2]pivotTable!AO$3:AO$308,MATCH(totalExpenditure!$A52,[2]pivotTable!$A$3:$A$308,0))/100*INDEX(gDP!BD$6:BD$271,MATCH(totalExpenditure!$A52,gDP!$B$6:$B$271)))</f>
        <v>31111633.405456569</v>
      </c>
      <c r="AP52" s="77">
        <f>IF(INDEX([2]pivotTable!AP$3:AP$308,MATCH(totalExpenditure!$A52,[2]pivotTable!$A$3:$A$308,0))/100*INDEX(gDP!BE$6:BE$271,MATCH(totalExpenditure!$A52,gDP!$B$6:$B$271))=0,"",INDEX([2]pivotTable!AP$3:AP$308,MATCH(totalExpenditure!$A52,[2]pivotTable!$A$3:$A$308,0))/100*INDEX(gDP!BE$6:BE$271,MATCH(totalExpenditure!$A52,gDP!$B$6:$B$271)))</f>
        <v>21426509.556638036</v>
      </c>
      <c r="AQ52" s="77">
        <f>IF(INDEX([2]pivotTable!AQ$3:AQ$308,MATCH(totalExpenditure!$A52,[2]pivotTable!$A$3:$A$308,0))/100*INDEX(gDP!BF$6:BF$271,MATCH(totalExpenditure!$A52,gDP!$B$6:$B$271))=0,"",INDEX([2]pivotTable!AQ$3:AQ$308,MATCH(totalExpenditure!$A52,[2]pivotTable!$A$3:$A$308,0))/100*INDEX(gDP!BF$6:BF$271,MATCH(totalExpenditure!$A52,gDP!$B$6:$B$271)))</f>
        <v>22115128.975292612</v>
      </c>
      <c r="AR52" s="77">
        <f>IF(INDEX([2]pivotTable!AR$3:AR$308,MATCH(totalExpenditure!$A52,[2]pivotTable!$A$3:$A$308,0))/100*INDEX(gDP!BG$6:BG$271,MATCH(totalExpenditure!$A52,gDP!$B$6:$B$271))=0,"",INDEX([2]pivotTable!AR$3:AR$308,MATCH(totalExpenditure!$A52,[2]pivotTable!$A$3:$A$308,0))/100*INDEX(gDP!BG$6:BG$271,MATCH(totalExpenditure!$A52,gDP!$B$6:$B$271)))</f>
        <v>21848652.342098754</v>
      </c>
      <c r="AS52" s="77">
        <f>IF(INDEX([2]pivotTable!AS$3:AS$308,MATCH(totalExpenditure!$A52,[2]pivotTable!$A$3:$A$308,0))/100*INDEX(gDP!BH$6:BH$271,MATCH(totalExpenditure!$A52,gDP!$B$6:$B$271))=0,"",INDEX([2]pivotTable!AS$3:AS$308,MATCH(totalExpenditure!$A52,[2]pivotTable!$A$3:$A$308,0))/100*INDEX(gDP!BH$6:BH$271,MATCH(totalExpenditure!$A52,gDP!$B$6:$B$271)))</f>
        <v>18898462.299815536</v>
      </c>
      <c r="AT52" s="77">
        <f>IF(INDEX([2]pivotTable!AT$3:AT$308,MATCH(totalExpenditure!$A52,[2]pivotTable!$A$3:$A$308,0))/100*INDEX(gDP!BI$6:BI$271,MATCH(totalExpenditure!$A52,gDP!$B$6:$B$271))=0,"",INDEX([2]pivotTable!AT$3:AT$308,MATCH(totalExpenditure!$A52,[2]pivotTable!$A$3:$A$308,0))/100*INDEX(gDP!BI$6:BI$271,MATCH(totalExpenditure!$A52,gDP!$B$6:$B$271)))</f>
        <v>22197479.831948642</v>
      </c>
      <c r="AU52" s="77">
        <f>IF(INDEX([2]pivotTable!AU$3:AU$308,MATCH(totalExpenditure!$A52,[2]pivotTable!$A$3:$A$308,0))/100*INDEX(gDP!BJ$6:BJ$271,MATCH(totalExpenditure!$A52,gDP!$B$6:$B$271))=0,"",INDEX([2]pivotTable!AU$3:AU$308,MATCH(totalExpenditure!$A52,[2]pivotTable!$A$3:$A$308,0))/100*INDEX(gDP!BJ$6:BJ$271,MATCH(totalExpenditure!$A52,gDP!$B$6:$B$271)))</f>
        <v>20366763.707498979</v>
      </c>
      <c r="AV52" s="77">
        <f>IF(INDEX([2]pivotTable!AV$3:AV$308,MATCH(totalExpenditure!$A52,[2]pivotTable!$A$3:$A$308,0))/100*INDEX(gDP!BK$6:BK$271,MATCH(totalExpenditure!$A52,gDP!$B$6:$B$271))=0,"",INDEX([2]pivotTable!AV$3:AV$308,MATCH(totalExpenditure!$A52,[2]pivotTable!$A$3:$A$308,0))/100*INDEX(gDP!BK$6:BK$271,MATCH(totalExpenditure!$A52,gDP!$B$6:$B$271)))</f>
        <v>12128047.28849967</v>
      </c>
      <c r="AW52" s="77">
        <f>IF(INDEX([2]pivotTable!AW$3:AW$308,MATCH(totalExpenditure!$A52,[2]pivotTable!$A$3:$A$308,0))/100*INDEX(gDP!BL$6:BL$271,MATCH(totalExpenditure!$A52,gDP!$B$6:$B$271))=0,"",INDEX([2]pivotTable!AW$3:AW$308,MATCH(totalExpenditure!$A52,[2]pivotTable!$A$3:$A$308,0))/100*INDEX(gDP!BL$6:BL$271,MATCH(totalExpenditure!$A52,gDP!$B$6:$B$271)))</f>
        <v>11936538.758917306</v>
      </c>
      <c r="AX52" s="77">
        <f>IF(INDEX([2]pivotTable!AX$3:AX$308,MATCH(totalExpenditure!$A52,[2]pivotTable!$A$3:$A$308,0))/100*INDEX(gDP!BM$6:BM$271,MATCH(totalExpenditure!$A52,gDP!$B$6:$B$271))=0,"",INDEX([2]pivotTable!AX$3:AX$308,MATCH(totalExpenditure!$A52,[2]pivotTable!$A$3:$A$308,0))/100*INDEX(gDP!BM$6:BM$271,MATCH(totalExpenditure!$A52,gDP!$B$6:$B$271)))</f>
        <v>11658019.927591233</v>
      </c>
      <c r="AY52" s="77" t="str">
        <f>IF(INDEX([2]pivotTable!AY$3:AY$308,MATCH(totalExpenditure!$A52,[2]pivotTable!$A$3:$A$308,0))/100*INDEX(gDP!BN$6:BN$271,MATCH(totalExpenditure!$A52,gDP!$B$6:$B$271))=0,"",INDEX([2]pivotTable!AY$3:AY$308,MATCH(totalExpenditure!$A52,[2]pivotTable!$A$3:$A$308,0))/100*INDEX(gDP!BN$6:BN$271,MATCH(totalExpenditure!$A52,gDP!$B$6:$B$271)))</f>
        <v/>
      </c>
      <c r="AZ52" s="77" t="str">
        <f>IF(INDEX([2]pivotTable!AZ$3:AZ$308,MATCH(totalExpenditure!$A52,[2]pivotTable!$A$3:$A$308,0))/100*INDEX(gDP!BO$6:BO$271,MATCH(totalExpenditure!$A52,gDP!$B$6:$B$271))=0,"",INDEX([2]pivotTable!AZ$3:AZ$308,MATCH(totalExpenditure!$A52,[2]pivotTable!$A$3:$A$308,0))/100*INDEX(gDP!BO$6:BO$271,MATCH(totalExpenditure!$A52,gDP!$B$6:$B$271)))</f>
        <v/>
      </c>
      <c r="BA52" s="77" t="str">
        <f>IF(INDEX([2]pivotTable!B$310:B$615,MATCH(totalExpenditure!$A52,[2]pivotTable!$A$310:$A$615,0))/100*INDEX(gDP!Q$6:Q$271,MATCH(totalExpenditure!$A52,gDP!$B$6:$B$271))=0,"",INDEX([2]pivotTable!B$310:B$615,MATCH(totalExpenditure!$A52,[2]pivotTable!$A$310:$A$615,0))/100*INDEX(gDP!Q$6:Q$271,MATCH(totalExpenditure!$A52,gDP!$B$6:$B$271)))</f>
        <v/>
      </c>
      <c r="BB52" s="77" t="str">
        <f>IF(INDEX([2]pivotTable!C$310:C$615,MATCH(totalExpenditure!$A52,[2]pivotTable!$A$310:$A$615,0))/100*INDEX(gDP!R$6:R$271,MATCH(totalExpenditure!$A52,gDP!$B$6:$B$271))=0,"",INDEX([2]pivotTable!C$310:C$615,MATCH(totalExpenditure!$A52,[2]pivotTable!$A$310:$A$615,0))/100*INDEX(gDP!R$6:R$271,MATCH(totalExpenditure!$A52,gDP!$B$6:$B$271)))</f>
        <v/>
      </c>
      <c r="BC52" s="77" t="str">
        <f>IF(INDEX([2]pivotTable!D$310:D$615,MATCH(totalExpenditure!$A52,[2]pivotTable!$A$310:$A$615,0))/100*INDEX(gDP!S$6:S$271,MATCH(totalExpenditure!$A52,gDP!$B$6:$B$271))=0,"",INDEX([2]pivotTable!D$310:D$615,MATCH(totalExpenditure!$A52,[2]pivotTable!$A$310:$A$615,0))/100*INDEX(gDP!S$6:S$271,MATCH(totalExpenditure!$A52,gDP!$B$6:$B$271)))</f>
        <v/>
      </c>
      <c r="BD52" s="77" t="str">
        <f>IF(INDEX([2]pivotTable!E$310:E$615,MATCH(totalExpenditure!$A52,[2]pivotTable!$A$310:$A$615,0))/100*INDEX(gDP!T$6:T$271,MATCH(totalExpenditure!$A52,gDP!$B$6:$B$271))=0,"",INDEX([2]pivotTable!E$310:E$615,MATCH(totalExpenditure!$A52,[2]pivotTable!$A$310:$A$615,0))/100*INDEX(gDP!T$6:T$271,MATCH(totalExpenditure!$A52,gDP!$B$6:$B$271)))</f>
        <v/>
      </c>
      <c r="BE52" s="77" t="str">
        <f>IF(INDEX([2]pivotTable!F$310:F$615,MATCH(totalExpenditure!$A52,[2]pivotTable!$A$310:$A$615,0))/100*INDEX(gDP!U$6:U$271,MATCH(totalExpenditure!$A52,gDP!$B$6:$B$271))=0,"",INDEX([2]pivotTable!F$310:F$615,MATCH(totalExpenditure!$A52,[2]pivotTable!$A$310:$A$615,0))/100*INDEX(gDP!U$6:U$271,MATCH(totalExpenditure!$A52,gDP!$B$6:$B$271)))</f>
        <v/>
      </c>
      <c r="BF52" s="77" t="str">
        <f>IF(INDEX([2]pivotTable!G$310:G$615,MATCH(totalExpenditure!$A52,[2]pivotTable!$A$310:$A$615,0))/100*INDEX(gDP!V$6:V$271,MATCH(totalExpenditure!$A52,gDP!$B$6:$B$271))=0,"",INDEX([2]pivotTable!G$310:G$615,MATCH(totalExpenditure!$A52,[2]pivotTable!$A$310:$A$615,0))/100*INDEX(gDP!V$6:V$271,MATCH(totalExpenditure!$A52,gDP!$B$6:$B$271)))</f>
        <v/>
      </c>
      <c r="BG52" s="77" t="str">
        <f>IF(INDEX([2]pivotTable!H$310:H$615,MATCH(totalExpenditure!$A52,[2]pivotTable!$A$310:$A$615,0))/100*INDEX(gDP!W$6:W$271,MATCH(totalExpenditure!$A52,gDP!$B$6:$B$271))=0,"",INDEX([2]pivotTable!H$310:H$615,MATCH(totalExpenditure!$A52,[2]pivotTable!$A$310:$A$615,0))/100*INDEX(gDP!W$6:W$271,MATCH(totalExpenditure!$A52,gDP!$B$6:$B$271)))</f>
        <v/>
      </c>
      <c r="BH52" s="77" t="str">
        <f>IF(INDEX([2]pivotTable!I$310:I$615,MATCH(totalExpenditure!$A52,[2]pivotTable!$A$310:$A$615,0))/100*INDEX(gDP!X$6:X$271,MATCH(totalExpenditure!$A52,gDP!$B$6:$B$271))=0,"",INDEX([2]pivotTable!I$310:I$615,MATCH(totalExpenditure!$A52,[2]pivotTable!$A$310:$A$615,0))/100*INDEX(gDP!X$6:X$271,MATCH(totalExpenditure!$A52,gDP!$B$6:$B$271)))</f>
        <v/>
      </c>
      <c r="BI52" s="77" t="str">
        <f>IF(INDEX([2]pivotTable!J$310:J$615,MATCH(totalExpenditure!$A52,[2]pivotTable!$A$310:$A$615,0))/100*INDEX(gDP!Y$6:Y$271,MATCH(totalExpenditure!$A52,gDP!$B$6:$B$271))=0,"",INDEX([2]pivotTable!J$310:J$615,MATCH(totalExpenditure!$A52,[2]pivotTable!$A$310:$A$615,0))/100*INDEX(gDP!Y$6:Y$271,MATCH(totalExpenditure!$A52,gDP!$B$6:$B$271)))</f>
        <v/>
      </c>
      <c r="BJ52" s="77" t="str">
        <f>IF(INDEX([2]pivotTable!K$310:K$615,MATCH(totalExpenditure!$A52,[2]pivotTable!$A$310:$A$615,0))/100*INDEX(gDP!Z$6:Z$271,MATCH(totalExpenditure!$A52,gDP!$B$6:$B$271))=0,"",INDEX([2]pivotTable!K$310:K$615,MATCH(totalExpenditure!$A52,[2]pivotTable!$A$310:$A$615,0))/100*INDEX(gDP!Z$6:Z$271,MATCH(totalExpenditure!$A52,gDP!$B$6:$B$271)))</f>
        <v/>
      </c>
      <c r="BK52" s="77" t="str">
        <f>IF(INDEX([2]pivotTable!L$310:L$615,MATCH(totalExpenditure!$A52,[2]pivotTable!$A$310:$A$615,0))/100*INDEX(gDP!AA$6:AA$271,MATCH(totalExpenditure!$A52,gDP!$B$6:$B$271))=0,"",INDEX([2]pivotTable!L$310:L$615,MATCH(totalExpenditure!$A52,[2]pivotTable!$A$310:$A$615,0))/100*INDEX(gDP!AA$6:AA$271,MATCH(totalExpenditure!$A52,gDP!$B$6:$B$271)))</f>
        <v/>
      </c>
      <c r="BL52" s="77" t="str">
        <f>IF(INDEX([2]pivotTable!M$310:M$615,MATCH(totalExpenditure!$A52,[2]pivotTable!$A$310:$A$615,0))/100*INDEX(gDP!AB$6:AB$271,MATCH(totalExpenditure!$A52,gDP!$B$6:$B$271))=0,"",INDEX([2]pivotTable!M$310:M$615,MATCH(totalExpenditure!$A52,[2]pivotTable!$A$310:$A$615,0))/100*INDEX(gDP!AB$6:AB$271,MATCH(totalExpenditure!$A52,gDP!$B$6:$B$271)))</f>
        <v/>
      </c>
      <c r="BM52" s="77" t="str">
        <f>IF(INDEX([2]pivotTable!N$310:N$615,MATCH(totalExpenditure!$A52,[2]pivotTable!$A$310:$A$615,0))/100*INDEX(gDP!AC$6:AC$271,MATCH(totalExpenditure!$A52,gDP!$B$6:$B$271))=0,"",INDEX([2]pivotTable!N$310:N$615,MATCH(totalExpenditure!$A52,[2]pivotTable!$A$310:$A$615,0))/100*INDEX(gDP!AC$6:AC$271,MATCH(totalExpenditure!$A52,gDP!$B$6:$B$271)))</f>
        <v/>
      </c>
      <c r="BN52" s="77" t="str">
        <f>IF(INDEX([2]pivotTable!O$310:O$615,MATCH(totalExpenditure!$A52,[2]pivotTable!$A$310:$A$615,0))/100*INDEX(gDP!AD$6:AD$271,MATCH(totalExpenditure!$A52,gDP!$B$6:$B$271))=0,"",INDEX([2]pivotTable!O$310:O$615,MATCH(totalExpenditure!$A52,[2]pivotTable!$A$310:$A$615,0))/100*INDEX(gDP!AD$6:AD$271,MATCH(totalExpenditure!$A52,gDP!$B$6:$B$271)))</f>
        <v/>
      </c>
      <c r="BO52" s="77" t="str">
        <f>IF(INDEX([2]pivotTable!P$310:P$615,MATCH(totalExpenditure!$A52,[2]pivotTable!$A$310:$A$615,0))/100*INDEX(gDP!AE$6:AE$271,MATCH(totalExpenditure!$A52,gDP!$B$6:$B$271))=0,"",INDEX([2]pivotTable!P$310:P$615,MATCH(totalExpenditure!$A52,[2]pivotTable!$A$310:$A$615,0))/100*INDEX(gDP!AE$6:AE$271,MATCH(totalExpenditure!$A52,gDP!$B$6:$B$271)))</f>
        <v/>
      </c>
      <c r="BP52" s="77" t="str">
        <f>IF(INDEX([2]pivotTable!Q$310:Q$615,MATCH(totalExpenditure!$A52,[2]pivotTable!$A$310:$A$615,0))/100*INDEX(gDP!AF$6:AF$271,MATCH(totalExpenditure!$A52,gDP!$B$6:$B$271))=0,"",INDEX([2]pivotTable!Q$310:Q$615,MATCH(totalExpenditure!$A52,[2]pivotTable!$A$310:$A$615,0))/100*INDEX(gDP!AF$6:AF$271,MATCH(totalExpenditure!$A52,gDP!$B$6:$B$271)))</f>
        <v/>
      </c>
      <c r="BQ52" s="77" t="str">
        <f>IF(INDEX([2]pivotTable!R$310:R$615,MATCH(totalExpenditure!$A52,[2]pivotTable!$A$310:$A$615,0))/100*INDEX(gDP!AG$6:AG$271,MATCH(totalExpenditure!$A52,gDP!$B$6:$B$271))=0,"",INDEX([2]pivotTable!R$310:R$615,MATCH(totalExpenditure!$A52,[2]pivotTable!$A$310:$A$615,0))/100*INDEX(gDP!AG$6:AG$271,MATCH(totalExpenditure!$A52,gDP!$B$6:$B$271)))</f>
        <v/>
      </c>
      <c r="BR52" s="77" t="str">
        <f>IF(INDEX([2]pivotTable!S$310:S$615,MATCH(totalExpenditure!$A52,[2]pivotTable!$A$310:$A$615,0))/100*INDEX(gDP!AH$6:AH$271,MATCH(totalExpenditure!$A52,gDP!$B$6:$B$271))=0,"",INDEX([2]pivotTable!S$310:S$615,MATCH(totalExpenditure!$A52,[2]pivotTable!$A$310:$A$615,0))/100*INDEX(gDP!AH$6:AH$271,MATCH(totalExpenditure!$A52,gDP!$B$6:$B$271)))</f>
        <v/>
      </c>
      <c r="BS52" s="77" t="str">
        <f>IF(INDEX([2]pivotTable!T$310:T$615,MATCH(totalExpenditure!$A52,[2]pivotTable!$A$310:$A$615,0))/100*INDEX(gDP!AI$6:AI$271,MATCH(totalExpenditure!$A52,gDP!$B$6:$B$271))=0,"",INDEX([2]pivotTable!T$310:T$615,MATCH(totalExpenditure!$A52,[2]pivotTable!$A$310:$A$615,0))/100*INDEX(gDP!AI$6:AI$271,MATCH(totalExpenditure!$A52,gDP!$B$6:$B$271)))</f>
        <v/>
      </c>
      <c r="BT52" s="77" t="str">
        <f>IF(INDEX([2]pivotTable!U$310:U$615,MATCH(totalExpenditure!$A52,[2]pivotTable!$A$310:$A$615,0))/100*INDEX(gDP!AJ$6:AJ$271,MATCH(totalExpenditure!$A52,gDP!$B$6:$B$271))=0,"",INDEX([2]pivotTable!U$310:U$615,MATCH(totalExpenditure!$A52,[2]pivotTable!$A$310:$A$615,0))/100*INDEX(gDP!AJ$6:AJ$271,MATCH(totalExpenditure!$A52,gDP!$B$6:$B$271)))</f>
        <v/>
      </c>
      <c r="BU52" s="77" t="str">
        <f>IF(INDEX([2]pivotTable!V$310:V$615,MATCH(totalExpenditure!$A52,[2]pivotTable!$A$310:$A$615,0))/100*INDEX(gDP!AK$6:AK$271,MATCH(totalExpenditure!$A52,gDP!$B$6:$B$271))=0,"",INDEX([2]pivotTable!V$310:V$615,MATCH(totalExpenditure!$A52,[2]pivotTable!$A$310:$A$615,0))/100*INDEX(gDP!AK$6:AK$271,MATCH(totalExpenditure!$A52,gDP!$B$6:$B$271)))</f>
        <v/>
      </c>
      <c r="BV52" s="77" t="str">
        <f>IF(INDEX([2]pivotTable!W$310:W$615,MATCH(totalExpenditure!$A52,[2]pivotTable!$A$310:$A$615,0))/100*INDEX(gDP!AL$6:AL$271,MATCH(totalExpenditure!$A52,gDP!$B$6:$B$271))=0,"",INDEX([2]pivotTable!W$310:W$615,MATCH(totalExpenditure!$A52,[2]pivotTable!$A$310:$A$615,0))/100*INDEX(gDP!AL$6:AL$271,MATCH(totalExpenditure!$A52,gDP!$B$6:$B$271)))</f>
        <v/>
      </c>
      <c r="BW52" s="77" t="str">
        <f>IF(INDEX([2]pivotTable!X$310:X$615,MATCH(totalExpenditure!$A52,[2]pivotTable!$A$310:$A$615,0))/100*INDEX(gDP!AM$6:AM$271,MATCH(totalExpenditure!$A52,gDP!$B$6:$B$271))=0,"",INDEX([2]pivotTable!X$310:X$615,MATCH(totalExpenditure!$A52,[2]pivotTable!$A$310:$A$615,0))/100*INDEX(gDP!AM$6:AM$271,MATCH(totalExpenditure!$A52,gDP!$B$6:$B$271)))</f>
        <v/>
      </c>
      <c r="BX52" s="77" t="str">
        <f>IF(INDEX([2]pivotTable!Y$310:Y$615,MATCH(totalExpenditure!$A52,[2]pivotTable!$A$310:$A$615,0))/100*INDEX(gDP!AN$6:AN$271,MATCH(totalExpenditure!$A52,gDP!$B$6:$B$271))=0,"",INDEX([2]pivotTable!Y$310:Y$615,MATCH(totalExpenditure!$A52,[2]pivotTable!$A$310:$A$615,0))/100*INDEX(gDP!AN$6:AN$271,MATCH(totalExpenditure!$A52,gDP!$B$6:$B$271)))</f>
        <v/>
      </c>
      <c r="BY52" s="77" t="str">
        <f>IF(INDEX([2]pivotTable!Z$310:Z$615,MATCH(totalExpenditure!$A52,[2]pivotTable!$A$310:$A$615,0))/100*INDEX(gDP!AO$6:AO$271,MATCH(totalExpenditure!$A52,gDP!$B$6:$B$271))=0,"",INDEX([2]pivotTable!Z$310:Z$615,MATCH(totalExpenditure!$A52,[2]pivotTable!$A$310:$A$615,0))/100*INDEX(gDP!AO$6:AO$271,MATCH(totalExpenditure!$A52,gDP!$B$6:$B$271)))</f>
        <v/>
      </c>
      <c r="BZ52" s="77" t="str">
        <f>IF(INDEX([2]pivotTable!AA$310:AA$615,MATCH(totalExpenditure!$A52,[2]pivotTable!$A$310:$A$615,0))/100*INDEX(gDP!AP$6:AP$271,MATCH(totalExpenditure!$A52,gDP!$B$6:$B$271))=0,"",INDEX([2]pivotTable!AA$310:AA$615,MATCH(totalExpenditure!$A52,[2]pivotTable!$A$310:$A$615,0))/100*INDEX(gDP!AP$6:AP$271,MATCH(totalExpenditure!$A52,gDP!$B$6:$B$271)))</f>
        <v/>
      </c>
      <c r="CA52" s="77" t="str">
        <f>IF(INDEX([2]pivotTable!AB$310:AB$615,MATCH(totalExpenditure!$A52,[2]pivotTable!$A$310:$A$615,0))/100*INDEX(gDP!AQ$6:AQ$271,MATCH(totalExpenditure!$A52,gDP!$B$6:$B$271))=0,"",INDEX([2]pivotTable!AB$310:AB$615,MATCH(totalExpenditure!$A52,[2]pivotTable!$A$310:$A$615,0))/100*INDEX(gDP!AQ$6:AQ$271,MATCH(totalExpenditure!$A52,gDP!$B$6:$B$271)))</f>
        <v/>
      </c>
      <c r="CB52" s="77" t="str">
        <f>IF(INDEX([2]pivotTable!AC$310:AC$615,MATCH(totalExpenditure!$A52,[2]pivotTable!$A$310:$A$615,0))/100*INDEX(gDP!AR$6:AR$271,MATCH(totalExpenditure!$A52,gDP!$B$6:$B$271))=0,"",INDEX([2]pivotTable!AC$310:AC$615,MATCH(totalExpenditure!$A52,[2]pivotTable!$A$310:$A$615,0))/100*INDEX(gDP!AR$6:AR$271,MATCH(totalExpenditure!$A52,gDP!$B$6:$B$271)))</f>
        <v/>
      </c>
      <c r="CC52" s="77" t="str">
        <f>IF(INDEX([2]pivotTable!AD$310:AD$615,MATCH(totalExpenditure!$A52,[2]pivotTable!$A$310:$A$615,0))/100*INDEX(gDP!AS$6:AS$271,MATCH(totalExpenditure!$A52,gDP!$B$6:$B$271))=0,"",INDEX([2]pivotTable!AD$310:AD$615,MATCH(totalExpenditure!$A52,[2]pivotTable!$A$310:$A$615,0))/100*INDEX(gDP!AS$6:AS$271,MATCH(totalExpenditure!$A52,gDP!$B$6:$B$271)))</f>
        <v/>
      </c>
      <c r="CD52" s="77" t="str">
        <f>IF(INDEX([2]pivotTable!AE$310:AE$615,MATCH(totalExpenditure!$A52,[2]pivotTable!$A$310:$A$615,0))/100*INDEX(gDP!AT$6:AT$271,MATCH(totalExpenditure!$A52,gDP!$B$6:$B$271))=0,"",INDEX([2]pivotTable!AE$310:AE$615,MATCH(totalExpenditure!$A52,[2]pivotTable!$A$310:$A$615,0))/100*INDEX(gDP!AT$6:AT$271,MATCH(totalExpenditure!$A52,gDP!$B$6:$B$271)))</f>
        <v/>
      </c>
      <c r="CE52" s="77" t="str">
        <f>IF(INDEX([2]pivotTable!AF$310:AF$615,MATCH(totalExpenditure!$A52,[2]pivotTable!$A$310:$A$615,0))/100*INDEX(gDP!AU$6:AU$271,MATCH(totalExpenditure!$A52,gDP!$B$6:$B$271))=0,"",INDEX([2]pivotTable!AF$310:AF$615,MATCH(totalExpenditure!$A52,[2]pivotTable!$A$310:$A$615,0))/100*INDEX(gDP!AU$6:AU$271,MATCH(totalExpenditure!$A52,gDP!$B$6:$B$271)))</f>
        <v/>
      </c>
      <c r="CF52" s="77" t="str">
        <f>IF(INDEX([2]pivotTable!AG$310:AG$615,MATCH(totalExpenditure!$A52,[2]pivotTable!$A$310:$A$615,0))/100*INDEX(gDP!AV$6:AV$271,MATCH(totalExpenditure!$A52,gDP!$B$6:$B$271))=0,"",INDEX([2]pivotTable!AG$310:AG$615,MATCH(totalExpenditure!$A52,[2]pivotTable!$A$310:$A$615,0))/100*INDEX(gDP!AV$6:AV$271,MATCH(totalExpenditure!$A52,gDP!$B$6:$B$271)))</f>
        <v/>
      </c>
      <c r="CG52" s="77" t="str">
        <f>IF(INDEX([2]pivotTable!AH$310:AH$615,MATCH(totalExpenditure!$A52,[2]pivotTable!$A$310:$A$615,0))/100*INDEX(gDP!AW$6:AW$271,MATCH(totalExpenditure!$A52,gDP!$B$6:$B$271))=0,"",INDEX([2]pivotTable!AH$310:AH$615,MATCH(totalExpenditure!$A52,[2]pivotTable!$A$310:$A$615,0))/100*INDEX(gDP!AW$6:AW$271,MATCH(totalExpenditure!$A52,gDP!$B$6:$B$271)))</f>
        <v/>
      </c>
      <c r="CH52" s="77" t="str">
        <f>IF(INDEX([2]pivotTable!AI$310:AI$615,MATCH(totalExpenditure!$A52,[2]pivotTable!$A$310:$A$615,0))/100*INDEX(gDP!AX$6:AX$271,MATCH(totalExpenditure!$A52,gDP!$B$6:$B$271))=0,"",INDEX([2]pivotTable!AI$310:AI$615,MATCH(totalExpenditure!$A52,[2]pivotTable!$A$310:$A$615,0))/100*INDEX(gDP!AX$6:AX$271,MATCH(totalExpenditure!$A52,gDP!$B$6:$B$271)))</f>
        <v/>
      </c>
      <c r="CI52" s="77" t="str">
        <f>IF(INDEX([2]pivotTable!AJ$310:AJ$615,MATCH(totalExpenditure!$A52,[2]pivotTable!$A$310:$A$615,0))/100*INDEX(gDP!AY$6:AY$271,MATCH(totalExpenditure!$A52,gDP!$B$6:$B$271))=0,"",INDEX([2]pivotTable!AJ$310:AJ$615,MATCH(totalExpenditure!$A52,[2]pivotTable!$A$310:$A$615,0))/100*INDEX(gDP!AY$6:AY$271,MATCH(totalExpenditure!$A52,gDP!$B$6:$B$271)))</f>
        <v/>
      </c>
      <c r="CJ52" s="77" t="str">
        <f>IF(INDEX([2]pivotTable!AK$310:AK$615,MATCH(totalExpenditure!$A52,[2]pivotTable!$A$310:$A$615,0))/100*INDEX(gDP!AZ$6:AZ$271,MATCH(totalExpenditure!$A52,gDP!$B$6:$B$271))=0,"",INDEX([2]pivotTable!AK$310:AK$615,MATCH(totalExpenditure!$A52,[2]pivotTable!$A$310:$A$615,0))/100*INDEX(gDP!AZ$6:AZ$271,MATCH(totalExpenditure!$A52,gDP!$B$6:$B$271)))</f>
        <v/>
      </c>
      <c r="CK52" s="77">
        <f>IF(INDEX([2]pivotTable!AL$310:AL$615,MATCH(totalExpenditure!$A52,[2]pivotTable!$A$310:$A$615,0))/100*INDEX(gDP!BA$6:BA$271,MATCH(totalExpenditure!$A52,gDP!$B$6:$B$271))=0,"",INDEX([2]pivotTable!AL$310:AL$615,MATCH(totalExpenditure!$A52,[2]pivotTable!$A$310:$A$615,0))/100*INDEX(gDP!BA$6:BA$271,MATCH(totalExpenditure!$A52,gDP!$B$6:$B$271)))</f>
        <v>107779135.6573679</v>
      </c>
      <c r="CL52" s="77">
        <f>IF(INDEX([2]pivotTable!AM$310:AM$615,MATCH(totalExpenditure!$A52,[2]pivotTable!$A$310:$A$615,0))/100*INDEX(gDP!BB$6:BB$271,MATCH(totalExpenditure!$A52,gDP!$B$6:$B$271))=0,"",INDEX([2]pivotTable!AM$310:AM$615,MATCH(totalExpenditure!$A52,[2]pivotTable!$A$310:$A$615,0))/100*INDEX(gDP!BB$6:BB$271,MATCH(totalExpenditure!$A52,gDP!$B$6:$B$271)))</f>
        <v>84281223.170472056</v>
      </c>
      <c r="CM52" s="77">
        <f>IF(INDEX([2]pivotTable!AN$310:AN$615,MATCH(totalExpenditure!$A52,[2]pivotTable!$A$310:$A$615,0))/100*INDEX(gDP!BC$6:BC$271,MATCH(totalExpenditure!$A52,gDP!$B$6:$B$271))=0,"",INDEX([2]pivotTable!AN$310:AN$615,MATCH(totalExpenditure!$A52,[2]pivotTable!$A$310:$A$615,0))/100*INDEX(gDP!BC$6:BC$271,MATCH(totalExpenditure!$A52,gDP!$B$6:$B$271)))</f>
        <v>245429072.43652713</v>
      </c>
      <c r="CN52" s="77">
        <f>IF(INDEX([2]pivotTable!AO$310:AO$615,MATCH(totalExpenditure!$A52,[2]pivotTable!$A$310:$A$615,0))/100*INDEX(gDP!BD$6:BD$271,MATCH(totalExpenditure!$A52,gDP!$B$6:$B$271))=0,"",INDEX([2]pivotTable!AO$310:AO$615,MATCH(totalExpenditure!$A52,[2]pivotTable!$A$310:$A$615,0))/100*INDEX(gDP!BD$6:BD$271,MATCH(totalExpenditure!$A52,gDP!$B$6:$B$271)))</f>
        <v>105001762.74341594</v>
      </c>
      <c r="CO52" s="77">
        <f>IF(INDEX([2]pivotTable!AP$310:AP$615,MATCH(totalExpenditure!$A52,[2]pivotTable!$A$310:$A$615,0))/100*INDEX(gDP!BE$6:BE$271,MATCH(totalExpenditure!$A52,gDP!$B$6:$B$271))=0,"",INDEX([2]pivotTable!AP$310:AP$615,MATCH(totalExpenditure!$A52,[2]pivotTable!$A$310:$A$615,0))/100*INDEX(gDP!BE$6:BE$271,MATCH(totalExpenditure!$A52,gDP!$B$6:$B$271)))</f>
        <v>84558189.500303656</v>
      </c>
      <c r="CP52" s="77">
        <f>IF(INDEX([2]pivotTable!AQ$310:AQ$615,MATCH(totalExpenditure!$A52,[2]pivotTable!$A$310:$A$615,0))/100*INDEX(gDP!BF$6:BF$271,MATCH(totalExpenditure!$A52,gDP!$B$6:$B$271))=0,"",INDEX([2]pivotTable!AQ$310:AQ$615,MATCH(totalExpenditure!$A52,[2]pivotTable!$A$310:$A$615,0))/100*INDEX(gDP!BF$6:BF$271,MATCH(totalExpenditure!$A52,gDP!$B$6:$B$271)))</f>
        <v>93329902.097565159</v>
      </c>
      <c r="CQ52" s="77">
        <f>IF(INDEX([2]pivotTable!AR$310:AR$615,MATCH(totalExpenditure!$A52,[2]pivotTable!$A$310:$A$615,0))/100*INDEX(gDP!BG$6:BG$271,MATCH(totalExpenditure!$A52,gDP!$B$6:$B$271))=0,"",INDEX([2]pivotTable!AR$310:AR$615,MATCH(totalExpenditure!$A52,[2]pivotTable!$A$310:$A$615,0))/100*INDEX(gDP!BG$6:BG$271,MATCH(totalExpenditure!$A52,gDP!$B$6:$B$271)))</f>
        <v>92703627.694512472</v>
      </c>
      <c r="CR52" s="77">
        <f>IF(INDEX([2]pivotTable!AS$310:AS$615,MATCH(totalExpenditure!$A52,[2]pivotTable!$A$310:$A$615,0))/100*INDEX(gDP!BH$6:BH$271,MATCH(totalExpenditure!$A52,gDP!$B$6:$B$271))=0,"",INDEX([2]pivotTable!AS$310:AS$615,MATCH(totalExpenditure!$A52,[2]pivotTable!$A$310:$A$615,0))/100*INDEX(gDP!BH$6:BH$271,MATCH(totalExpenditure!$A52,gDP!$B$6:$B$271)))</f>
        <v>82768265.442710623</v>
      </c>
      <c r="CS52" s="77">
        <f>IF(INDEX([2]pivotTable!AT$310:AT$615,MATCH(totalExpenditure!$A52,[2]pivotTable!$A$310:$A$615,0))/100*INDEX(gDP!BI$6:BI$271,MATCH(totalExpenditure!$A52,gDP!$B$6:$B$271))=0,"",INDEX([2]pivotTable!AT$310:AT$615,MATCH(totalExpenditure!$A52,[2]pivotTable!$A$310:$A$615,0))/100*INDEX(gDP!BI$6:BI$271,MATCH(totalExpenditure!$A52,gDP!$B$6:$B$271)))</f>
        <v>84350423.361404821</v>
      </c>
      <c r="CT52" s="77">
        <f>IF(INDEX([2]pivotTable!AU$310:AU$615,MATCH(totalExpenditure!$A52,[2]pivotTable!$A$310:$A$615,0))/100*INDEX(gDP!BJ$6:BJ$271,MATCH(totalExpenditure!$A52,gDP!$B$6:$B$271))=0,"",INDEX([2]pivotTable!AU$310:AU$615,MATCH(totalExpenditure!$A52,[2]pivotTable!$A$310:$A$615,0))/100*INDEX(gDP!BJ$6:BJ$271,MATCH(totalExpenditure!$A52,gDP!$B$6:$B$271)))</f>
        <v>97640661.303598031</v>
      </c>
      <c r="CU52" s="77">
        <f>IF(INDEX([2]pivotTable!AV$310:AV$615,MATCH(totalExpenditure!$A52,[2]pivotTable!$A$310:$A$615,0))/100*INDEX(gDP!BK$6:BK$271,MATCH(totalExpenditure!$A52,gDP!$B$6:$B$271))=0,"",INDEX([2]pivotTable!AV$310:AV$615,MATCH(totalExpenditure!$A52,[2]pivotTable!$A$310:$A$615,0))/100*INDEX(gDP!BK$6:BK$271,MATCH(totalExpenditure!$A52,gDP!$B$6:$B$271)))</f>
        <v>60640236.442498349</v>
      </c>
      <c r="CV52" s="77">
        <f>IF(INDEX([2]pivotTable!AW$310:AW$615,MATCH(totalExpenditure!$A52,[2]pivotTable!$A$310:$A$615,0))/100*INDEX(gDP!BL$6:BL$271,MATCH(totalExpenditure!$A52,gDP!$B$6:$B$271))=0,"",INDEX([2]pivotTable!AW$310:AW$615,MATCH(totalExpenditure!$A52,[2]pivotTable!$A$310:$A$615,0))/100*INDEX(gDP!BL$6:BL$271,MATCH(totalExpenditure!$A52,gDP!$B$6:$B$271)))</f>
        <v>66664442.879990995</v>
      </c>
      <c r="CW52" s="77">
        <f>IF(INDEX([2]pivotTable!AX$310:AX$615,MATCH(totalExpenditure!$A52,[2]pivotTable!$A$310:$A$615,0))/100*INDEX(gDP!BM$6:BM$271,MATCH(totalExpenditure!$A52,gDP!$B$6:$B$271))=0,"",INDEX([2]pivotTable!AX$310:AX$615,MATCH(totalExpenditure!$A52,[2]pivotTable!$A$310:$A$615,0))/100*INDEX(gDP!BM$6:BM$271,MATCH(totalExpenditure!$A52,gDP!$B$6:$B$271)))</f>
        <v>65029892.408594832</v>
      </c>
      <c r="CX52" s="77" t="str">
        <f>IF(INDEX([2]pivotTable!AY$310:AY$615,MATCH(totalExpenditure!$A52,[2]pivotTable!$A$310:$A$615,0))/100*INDEX(gDP!BN$6:BN$271,MATCH(totalExpenditure!$A52,gDP!$B$6:$B$271))=0,"",INDEX([2]pivotTable!AY$310:AY$615,MATCH(totalExpenditure!$A52,[2]pivotTable!$A$310:$A$615,0))/100*INDEX(gDP!BN$6:BN$271,MATCH(totalExpenditure!$A52,gDP!$B$6:$B$271)))</f>
        <v/>
      </c>
      <c r="CY52" s="77" t="str">
        <f>IF(INDEX([2]pivotTable!AZ$310:AZ$615,MATCH(totalExpenditure!$A52,[2]pivotTable!$A$310:$A$615,0))/100*INDEX(gDP!BO$6:BO$271,MATCH(totalExpenditure!$A52,gDP!$B$6:$B$271))=0,"",INDEX([2]pivotTable!AZ$310:AZ$615,MATCH(totalExpenditure!$A52,[2]pivotTable!$A$310:$A$615,0))/100*INDEX(gDP!BO$6:BO$271,MATCH(totalExpenditure!$A52,gDP!$B$6:$B$271)))</f>
        <v/>
      </c>
      <c r="CZ52" s="77" t="str">
        <f>IF(B52="","",IF(BA52="","",B52-B52+INDEX(gDP!Q$6:Q$271,MATCH(totalExpenditure!$A52,gDP!$B$6:$B$271))))</f>
        <v/>
      </c>
      <c r="DA52" s="77" t="str">
        <f>IF(C52="","",IF(BB52="","",C52-C52+INDEX(gDP!R$6:R$271,MATCH(totalExpenditure!$A52,gDP!$B$6:$B$271))))</f>
        <v/>
      </c>
      <c r="DB52" s="77" t="str">
        <f>IF(D52="","",IF(BC52="","",D52-D52+INDEX(gDP!S$6:S$271,MATCH(totalExpenditure!$A52,gDP!$B$6:$B$271))))</f>
        <v/>
      </c>
      <c r="DC52" s="77" t="str">
        <f>IF(E52="","",IF(BD52="","",E52-E52+INDEX(gDP!T$6:T$271,MATCH(totalExpenditure!$A52,gDP!$B$6:$B$271))))</f>
        <v/>
      </c>
      <c r="DD52" s="77" t="str">
        <f>IF(F52="","",IF(BE52="","",F52-F52+INDEX(gDP!U$6:U$271,MATCH(totalExpenditure!$A52,gDP!$B$6:$B$271))))</f>
        <v/>
      </c>
      <c r="DE52" s="77" t="str">
        <f>IF(G52="","",IF(BF52="","",G52-G52+INDEX(gDP!V$6:V$271,MATCH(totalExpenditure!$A52,gDP!$B$6:$B$271))))</f>
        <v/>
      </c>
      <c r="DF52" s="77" t="str">
        <f>IF(H52="","",IF(BG52="","",H52-H52+INDEX(gDP!W$6:W$271,MATCH(totalExpenditure!$A52,gDP!$B$6:$B$271))))</f>
        <v/>
      </c>
      <c r="DG52" s="77" t="str">
        <f>IF(I52="","",IF(BH52="","",I52-I52+INDEX(gDP!X$6:X$271,MATCH(totalExpenditure!$A52,gDP!$B$6:$B$271))))</f>
        <v/>
      </c>
      <c r="DH52" s="77" t="str">
        <f>IF(J52="","",IF(BI52="","",J52-J52+INDEX(gDP!Y$6:Y$271,MATCH(totalExpenditure!$A52,gDP!$B$6:$B$271))))</f>
        <v/>
      </c>
      <c r="DI52" s="77" t="str">
        <f>IF(K52="","",IF(BJ52="","",K52-K52+INDEX(gDP!Z$6:Z$271,MATCH(totalExpenditure!$A52,gDP!$B$6:$B$271))))</f>
        <v/>
      </c>
      <c r="DJ52" s="77" t="str">
        <f>IF(L52="","",IF(BK52="","",L52-L52+INDEX(gDP!AA$6:AA$271,MATCH(totalExpenditure!$A52,gDP!$B$6:$B$271))))</f>
        <v/>
      </c>
      <c r="DK52" s="77" t="str">
        <f>IF(M52="","",IF(BL52="","",M52-M52+INDEX(gDP!AB$6:AB$271,MATCH(totalExpenditure!$A52,gDP!$B$6:$B$271))))</f>
        <v/>
      </c>
      <c r="DL52" s="77" t="str">
        <f>IF(N52="","",IF(BM52="","",N52-N52+INDEX(gDP!AC$6:AC$271,MATCH(totalExpenditure!$A52,gDP!$B$6:$B$271))))</f>
        <v/>
      </c>
      <c r="DM52" s="77" t="str">
        <f>IF(O52="","",IF(BN52="","",O52-O52+INDEX(gDP!AD$6:AD$271,MATCH(totalExpenditure!$A52,gDP!$B$6:$B$271))))</f>
        <v/>
      </c>
      <c r="DN52" s="77" t="str">
        <f>IF(P52="","",IF(BO52="","",P52-P52+INDEX(gDP!AE$6:AE$271,MATCH(totalExpenditure!$A52,gDP!$B$6:$B$271))))</f>
        <v/>
      </c>
      <c r="DO52" s="77" t="str">
        <f>IF(Q52="","",IF(BP52="","",Q52-Q52+INDEX(gDP!AF$6:AF$271,MATCH(totalExpenditure!$A52,gDP!$B$6:$B$271))))</f>
        <v/>
      </c>
      <c r="DP52" s="77" t="str">
        <f>IF(R52="","",IF(BQ52="","",R52-R52+INDEX(gDP!AG$6:AG$271,MATCH(totalExpenditure!$A52,gDP!$B$6:$B$271))))</f>
        <v/>
      </c>
      <c r="DQ52" s="77" t="str">
        <f>IF(S52="","",IF(BR52="","",S52-S52+INDEX(gDP!AH$6:AH$271,MATCH(totalExpenditure!$A52,gDP!$B$6:$B$271))))</f>
        <v/>
      </c>
      <c r="DR52" s="77" t="str">
        <f>IF(T52="","",IF(BS52="","",T52-T52+INDEX(gDP!AI$6:AI$271,MATCH(totalExpenditure!$A52,gDP!$B$6:$B$271))))</f>
        <v/>
      </c>
      <c r="DS52" s="77" t="str">
        <f>IF(U52="","",IF(BT52="","",U52-U52+INDEX(gDP!AJ$6:AJ$271,MATCH(totalExpenditure!$A52,gDP!$B$6:$B$271))))</f>
        <v/>
      </c>
      <c r="DT52" s="77" t="str">
        <f>IF(V52="","",IF(BU52="","",V52-V52+INDEX(gDP!AK$6:AK$271,MATCH(totalExpenditure!$A52,gDP!$B$6:$B$271))))</f>
        <v/>
      </c>
      <c r="DU52" s="77" t="str">
        <f>IF(W52="","",IF(BV52="","",W52-W52+INDEX(gDP!AL$6:AL$271,MATCH(totalExpenditure!$A52,gDP!$B$6:$B$271))))</f>
        <v/>
      </c>
      <c r="DV52" s="77" t="str">
        <f>IF(X52="","",IF(BW52="","",X52-X52+INDEX(gDP!AM$6:AM$271,MATCH(totalExpenditure!$A52,gDP!$B$6:$B$271))))</f>
        <v/>
      </c>
      <c r="DW52" s="77" t="str">
        <f>IF(Y52="","",IF(BX52="","",Y52-Y52+INDEX(gDP!AN$6:AN$271,MATCH(totalExpenditure!$A52,gDP!$B$6:$B$271))))</f>
        <v/>
      </c>
      <c r="DX52" s="77" t="str">
        <f>IF(Z52="","",IF(BY52="","",Z52-Z52+INDEX(gDP!AO$6:AO$271,MATCH(totalExpenditure!$A52,gDP!$B$6:$B$271))))</f>
        <v/>
      </c>
      <c r="DY52" s="77" t="str">
        <f>IF(AA52="","",IF(BZ52="","",AA52-AA52+INDEX(gDP!AP$6:AP$271,MATCH(totalExpenditure!$A52,gDP!$B$6:$B$271))))</f>
        <v/>
      </c>
      <c r="DZ52" s="77" t="str">
        <f>IF(AB52="","",IF(CA52="","",AB52-AB52+INDEX(gDP!AQ$6:AQ$271,MATCH(totalExpenditure!$A52,gDP!$B$6:$B$271))))</f>
        <v/>
      </c>
      <c r="EA52" s="77" t="str">
        <f>IF(AC52="","",IF(CB52="","",AC52-AC52+INDEX(gDP!AR$6:AR$271,MATCH(totalExpenditure!$A52,gDP!$B$6:$B$271))))</f>
        <v/>
      </c>
      <c r="EB52" s="77" t="str">
        <f>IF(AD52="","",IF(CC52="","",AD52-AD52+INDEX(gDP!AS$6:AS$271,MATCH(totalExpenditure!$A52,gDP!$B$6:$B$271))))</f>
        <v/>
      </c>
      <c r="EC52" s="77" t="str">
        <f>IF(AE52="","",IF(CD52="","",AE52-AE52+INDEX(gDP!AT$6:AT$271,MATCH(totalExpenditure!$A52,gDP!$B$6:$B$271))))</f>
        <v/>
      </c>
      <c r="ED52" s="77" t="str">
        <f>IF(AF52="","",IF(CE52="","",AF52-AF52+INDEX(gDP!AU$6:AU$271,MATCH(totalExpenditure!$A52,gDP!$B$6:$B$271))))</f>
        <v/>
      </c>
      <c r="EE52" s="77" t="str">
        <f>IF(AG52="","",IF(CF52="","",AG52-AG52+INDEX(gDP!AV$6:AV$271,MATCH(totalExpenditure!$A52,gDP!$B$6:$B$271))))</f>
        <v/>
      </c>
      <c r="EF52" s="77" t="str">
        <f>IF(AH52="","",IF(CG52="","",AH52-AH52+INDEX(gDP!AW$6:AW$271,MATCH(totalExpenditure!$A52,gDP!$B$6:$B$271))))</f>
        <v/>
      </c>
      <c r="EG52" s="77" t="str">
        <f>IF(AI52="","",IF(CH52="","",AI52-AI52+INDEX(gDP!AX$6:AX$271,MATCH(totalExpenditure!$A52,gDP!$B$6:$B$271))))</f>
        <v/>
      </c>
      <c r="EH52" s="77" t="str">
        <f>IF(AJ52="","",IF(CI52="","",AJ52-AJ52+INDEX(gDP!AY$6:AY$271,MATCH(totalExpenditure!$A52,gDP!$B$6:$B$271))))</f>
        <v/>
      </c>
      <c r="EI52" s="77" t="str">
        <f>IF(AK52="","",IF(CJ52="","",AK52-AK52+INDEX(gDP!AZ$6:AZ$271,MATCH(totalExpenditure!$A52,gDP!$B$6:$B$271))))</f>
        <v/>
      </c>
      <c r="EJ52" s="77">
        <f>IF(AL52="","",IF(CK52="","",AL52-AL52+INDEX(gDP!BA$6:BA$271,MATCH(totalExpenditure!$A52,gDP!$B$6:$B$271))))</f>
        <v>1959620648.3157799</v>
      </c>
      <c r="EK52" s="77">
        <f>IF(AM52="","",IF(CL52="","",AM52-AM52+INDEX(gDP!BB$6:BB$271,MATCH(totalExpenditure!$A52,gDP!$B$6:$B$271))))</f>
        <v>1852334575.17521</v>
      </c>
      <c r="EL52" s="77">
        <f>IF(AN52="","",IF(CM52="","",AN52-AN52+INDEX(gDP!BC$6:BC$271,MATCH(totalExpenditure!$A52,gDP!$B$6:$B$271))))</f>
        <v>1824751467.92957</v>
      </c>
      <c r="EM52" s="77">
        <f>IF(AO52="","",IF(CN52="","",AO52-AO52+INDEX(gDP!BD$6:BD$271,MATCH(totalExpenditure!$A52,gDP!$B$6:$B$271))))</f>
        <v>2046817987.2010901</v>
      </c>
      <c r="EN52" s="77">
        <f>IF(AP52="","",IF(CO52="","",AP52-AP52+INDEX(gDP!BE$6:BE$271,MATCH(totalExpenditure!$A52,gDP!$B$6:$B$271))))</f>
        <v>1913081210.4141099</v>
      </c>
      <c r="EO52" s="77">
        <f>IF(AQ52="","",IF(CP52="","",AQ52-AQ52+INDEX(gDP!BF$6:BF$271,MATCH(totalExpenditure!$A52,gDP!$B$6:$B$271))))</f>
        <v>2028910915.1644599</v>
      </c>
      <c r="EP52" s="77">
        <f>IF(AR52="","",IF(CQ52="","",AR52-AR52+INDEX(gDP!BG$6:BG$271,MATCH(totalExpenditure!$A52,gDP!$B$6:$B$271))))</f>
        <v>2041930125.42979</v>
      </c>
      <c r="EQ52" s="77">
        <f>IF(AS52="","",IF(CR52="","",AS52-AS52+INDEX(gDP!BH$6:BH$271,MATCH(totalExpenditure!$A52,gDP!$B$6:$B$271))))</f>
        <v>1749857620.3532901</v>
      </c>
      <c r="ER52" s="77">
        <f>IF(AT52="","",IF(CS52="","",AT52-AT52+INDEX(gDP!BI$6:BI$271,MATCH(totalExpenditure!$A52,gDP!$B$6:$B$271))))</f>
        <v>1849789985.9957199</v>
      </c>
      <c r="ES52" s="77">
        <f>IF(AU52="","",IF(CT52="","",AU52-AU52+INDEX(gDP!BJ$6:BJ$271,MATCH(totalExpenditure!$A52,gDP!$B$6:$B$271))))</f>
        <v>1996741539.9508801</v>
      </c>
      <c r="ET52" s="77">
        <f>IF(AV52="","",IF(CU52="","",AV52-AV52+INDEX(gDP!BK$6:BK$271,MATCH(totalExpenditure!$A52,gDP!$B$6:$B$271))))</f>
        <v>2205099506.9999399</v>
      </c>
      <c r="EU52" s="77">
        <f>IF(AW52="","",IF(CV52="","",AW52-AW52+INDEX(gDP!BL$6:BL$271,MATCH(totalExpenditure!$A52,gDP!$B$6:$B$271))))</f>
        <v>2252177124.3240199</v>
      </c>
      <c r="EV52" s="77">
        <f>IF(AX52="","",IF(CW52="","",AX52-AX52+INDEX(gDP!BM$6:BM$271,MATCH(totalExpenditure!$A52,gDP!$B$6:$B$271))))</f>
        <v>1821565613.68613</v>
      </c>
      <c r="EW52" s="77" t="str">
        <f>IF(AY52="","",IF(CX52="","",AY52-AY52+INDEX(gDP!BN$6:BN$271,MATCH(totalExpenditure!$A52,gDP!$B$6:$B$271))))</f>
        <v/>
      </c>
      <c r="EX52" s="77" t="str">
        <f>IF(AZ52="","",IF(CY52="","",AZ52-AZ52+INDEX(gDP!BO$6:BO$271,MATCH(totalExpenditure!$A52,gDP!$B$6:$B$271))))</f>
        <v/>
      </c>
    </row>
    <row r="53" spans="1:154" x14ac:dyDescent="0.35">
      <c r="A53" t="s">
        <v>315</v>
      </c>
      <c r="B53" s="77" t="str">
        <f>IF(INDEX([2]pivotTable!B$3:B$308,MATCH(totalExpenditure!$A53,[2]pivotTable!$A$3:$A$308,0))/100*INDEX(gDP!Q$6:Q$271,MATCH(totalExpenditure!$A53,gDP!$B$6:$B$271))=0,"",INDEX([2]pivotTable!B$3:B$308,MATCH(totalExpenditure!$A53,[2]pivotTable!$A$3:$A$308,0))/100*INDEX(gDP!Q$6:Q$271,MATCH(totalExpenditure!$A53,gDP!$B$6:$B$271)))</f>
        <v/>
      </c>
      <c r="C53" s="77" t="str">
        <f>IF(INDEX([2]pivotTable!C$3:C$308,MATCH(totalExpenditure!$A53,[2]pivotTable!$A$3:$A$308,0))/100*INDEX(gDP!R$6:R$271,MATCH(totalExpenditure!$A53,gDP!$B$6:$B$271))=0,"",INDEX([2]pivotTable!C$3:C$308,MATCH(totalExpenditure!$A53,[2]pivotTable!$A$3:$A$308,0))/100*INDEX(gDP!R$6:R$271,MATCH(totalExpenditure!$A53,gDP!$B$6:$B$271)))</f>
        <v/>
      </c>
      <c r="D53" s="77" t="str">
        <f>IF(INDEX([2]pivotTable!D$3:D$308,MATCH(totalExpenditure!$A53,[2]pivotTable!$A$3:$A$308,0))/100*INDEX(gDP!S$6:S$271,MATCH(totalExpenditure!$A53,gDP!$B$6:$B$271))=0,"",INDEX([2]pivotTable!D$3:D$308,MATCH(totalExpenditure!$A53,[2]pivotTable!$A$3:$A$308,0))/100*INDEX(gDP!S$6:S$271,MATCH(totalExpenditure!$A53,gDP!$B$6:$B$271)))</f>
        <v/>
      </c>
      <c r="E53" s="77" t="str">
        <f>IF(INDEX([2]pivotTable!E$3:E$308,MATCH(totalExpenditure!$A53,[2]pivotTable!$A$3:$A$308,0))/100*INDEX(gDP!T$6:T$271,MATCH(totalExpenditure!$A53,gDP!$B$6:$B$271))=0,"",INDEX([2]pivotTable!E$3:E$308,MATCH(totalExpenditure!$A53,[2]pivotTable!$A$3:$A$308,0))/100*INDEX(gDP!T$6:T$271,MATCH(totalExpenditure!$A53,gDP!$B$6:$B$271)))</f>
        <v/>
      </c>
      <c r="F53" s="77" t="str">
        <f>IF(INDEX([2]pivotTable!F$3:F$308,MATCH(totalExpenditure!$A53,[2]pivotTable!$A$3:$A$308,0))/100*INDEX(gDP!U$6:U$271,MATCH(totalExpenditure!$A53,gDP!$B$6:$B$271))=0,"",INDEX([2]pivotTable!F$3:F$308,MATCH(totalExpenditure!$A53,[2]pivotTable!$A$3:$A$308,0))/100*INDEX(gDP!U$6:U$271,MATCH(totalExpenditure!$A53,gDP!$B$6:$B$271)))</f>
        <v/>
      </c>
      <c r="G53" s="77" t="str">
        <f>IF(INDEX([2]pivotTable!G$3:G$308,MATCH(totalExpenditure!$A53,[2]pivotTable!$A$3:$A$308,0))/100*INDEX(gDP!V$6:V$271,MATCH(totalExpenditure!$A53,gDP!$B$6:$B$271))=0,"",INDEX([2]pivotTable!G$3:G$308,MATCH(totalExpenditure!$A53,[2]pivotTable!$A$3:$A$308,0))/100*INDEX(gDP!V$6:V$271,MATCH(totalExpenditure!$A53,gDP!$B$6:$B$271)))</f>
        <v/>
      </c>
      <c r="H53" s="77" t="str">
        <f>IF(INDEX([2]pivotTable!H$3:H$308,MATCH(totalExpenditure!$A53,[2]pivotTable!$A$3:$A$308,0))/100*INDEX(gDP!W$6:W$271,MATCH(totalExpenditure!$A53,gDP!$B$6:$B$271))=0,"",INDEX([2]pivotTable!H$3:H$308,MATCH(totalExpenditure!$A53,[2]pivotTable!$A$3:$A$308,0))/100*INDEX(gDP!W$6:W$271,MATCH(totalExpenditure!$A53,gDP!$B$6:$B$271)))</f>
        <v/>
      </c>
      <c r="I53" s="77" t="str">
        <f>IF(INDEX([2]pivotTable!I$3:I$308,MATCH(totalExpenditure!$A53,[2]pivotTable!$A$3:$A$308,0))/100*INDEX(gDP!X$6:X$271,MATCH(totalExpenditure!$A53,gDP!$B$6:$B$271))=0,"",INDEX([2]pivotTable!I$3:I$308,MATCH(totalExpenditure!$A53,[2]pivotTable!$A$3:$A$308,0))/100*INDEX(gDP!X$6:X$271,MATCH(totalExpenditure!$A53,gDP!$B$6:$B$271)))</f>
        <v/>
      </c>
      <c r="J53" s="77" t="str">
        <f>IF(INDEX([2]pivotTable!J$3:J$308,MATCH(totalExpenditure!$A53,[2]pivotTable!$A$3:$A$308,0))/100*INDEX(gDP!Y$6:Y$271,MATCH(totalExpenditure!$A53,gDP!$B$6:$B$271))=0,"",INDEX([2]pivotTable!J$3:J$308,MATCH(totalExpenditure!$A53,[2]pivotTable!$A$3:$A$308,0))/100*INDEX(gDP!Y$6:Y$271,MATCH(totalExpenditure!$A53,gDP!$B$6:$B$271)))</f>
        <v/>
      </c>
      <c r="K53" s="77" t="str">
        <f>IF(INDEX([2]pivotTable!K$3:K$308,MATCH(totalExpenditure!$A53,[2]pivotTable!$A$3:$A$308,0))/100*INDEX(gDP!Z$6:Z$271,MATCH(totalExpenditure!$A53,gDP!$B$6:$B$271))=0,"",INDEX([2]pivotTable!K$3:K$308,MATCH(totalExpenditure!$A53,[2]pivotTable!$A$3:$A$308,0))/100*INDEX(gDP!Z$6:Z$271,MATCH(totalExpenditure!$A53,gDP!$B$6:$B$271)))</f>
        <v/>
      </c>
      <c r="L53" s="77" t="str">
        <f>IF(INDEX([2]pivotTable!L$3:L$308,MATCH(totalExpenditure!$A53,[2]pivotTable!$A$3:$A$308,0))/100*INDEX(gDP!AA$6:AA$271,MATCH(totalExpenditure!$A53,gDP!$B$6:$B$271))=0,"",INDEX([2]pivotTable!L$3:L$308,MATCH(totalExpenditure!$A53,[2]pivotTable!$A$3:$A$308,0))/100*INDEX(gDP!AA$6:AA$271,MATCH(totalExpenditure!$A53,gDP!$B$6:$B$271)))</f>
        <v/>
      </c>
      <c r="M53" s="77" t="str">
        <f>IF(INDEX([2]pivotTable!M$3:M$308,MATCH(totalExpenditure!$A53,[2]pivotTable!$A$3:$A$308,0))/100*INDEX(gDP!AB$6:AB$271,MATCH(totalExpenditure!$A53,gDP!$B$6:$B$271))=0,"",INDEX([2]pivotTable!M$3:M$308,MATCH(totalExpenditure!$A53,[2]pivotTable!$A$3:$A$308,0))/100*INDEX(gDP!AB$6:AB$271,MATCH(totalExpenditure!$A53,gDP!$B$6:$B$271)))</f>
        <v/>
      </c>
      <c r="N53" s="77" t="str">
        <f>IF(INDEX([2]pivotTable!N$3:N$308,MATCH(totalExpenditure!$A53,[2]pivotTable!$A$3:$A$308,0))/100*INDEX(gDP!AC$6:AC$271,MATCH(totalExpenditure!$A53,gDP!$B$6:$B$271))=0,"",INDEX([2]pivotTable!N$3:N$308,MATCH(totalExpenditure!$A53,[2]pivotTable!$A$3:$A$308,0))/100*INDEX(gDP!AC$6:AC$271,MATCH(totalExpenditure!$A53,gDP!$B$6:$B$271)))</f>
        <v/>
      </c>
      <c r="O53" s="77" t="str">
        <f>IF(INDEX([2]pivotTable!O$3:O$308,MATCH(totalExpenditure!$A53,[2]pivotTable!$A$3:$A$308,0))/100*INDEX(gDP!AD$6:AD$271,MATCH(totalExpenditure!$A53,gDP!$B$6:$B$271))=0,"",INDEX([2]pivotTable!O$3:O$308,MATCH(totalExpenditure!$A53,[2]pivotTable!$A$3:$A$308,0))/100*INDEX(gDP!AD$6:AD$271,MATCH(totalExpenditure!$A53,gDP!$B$6:$B$271)))</f>
        <v/>
      </c>
      <c r="P53" s="77" t="str">
        <f>IF(INDEX([2]pivotTable!P$3:P$308,MATCH(totalExpenditure!$A53,[2]pivotTable!$A$3:$A$308,0))/100*INDEX(gDP!AE$6:AE$271,MATCH(totalExpenditure!$A53,gDP!$B$6:$B$271))=0,"",INDEX([2]pivotTable!P$3:P$308,MATCH(totalExpenditure!$A53,[2]pivotTable!$A$3:$A$308,0))/100*INDEX(gDP!AE$6:AE$271,MATCH(totalExpenditure!$A53,gDP!$B$6:$B$271)))</f>
        <v/>
      </c>
      <c r="Q53" s="77" t="str">
        <f>IF(INDEX([2]pivotTable!Q$3:Q$308,MATCH(totalExpenditure!$A53,[2]pivotTable!$A$3:$A$308,0))/100*INDEX(gDP!AF$6:AF$271,MATCH(totalExpenditure!$A53,gDP!$B$6:$B$271))=0,"",INDEX([2]pivotTable!Q$3:Q$308,MATCH(totalExpenditure!$A53,[2]pivotTable!$A$3:$A$308,0))/100*INDEX(gDP!AF$6:AF$271,MATCH(totalExpenditure!$A53,gDP!$B$6:$B$271)))</f>
        <v/>
      </c>
      <c r="R53" s="77" t="str">
        <f>IF(INDEX([2]pivotTable!R$3:R$308,MATCH(totalExpenditure!$A53,[2]pivotTable!$A$3:$A$308,0))/100*INDEX(gDP!AG$6:AG$271,MATCH(totalExpenditure!$A53,gDP!$B$6:$B$271))=0,"",INDEX([2]pivotTable!R$3:R$308,MATCH(totalExpenditure!$A53,[2]pivotTable!$A$3:$A$308,0))/100*INDEX(gDP!AG$6:AG$271,MATCH(totalExpenditure!$A53,gDP!$B$6:$B$271)))</f>
        <v/>
      </c>
      <c r="S53" s="77" t="str">
        <f>IF(INDEX([2]pivotTable!S$3:S$308,MATCH(totalExpenditure!$A53,[2]pivotTable!$A$3:$A$308,0))/100*INDEX(gDP!AH$6:AH$271,MATCH(totalExpenditure!$A53,gDP!$B$6:$B$271))=0,"",INDEX([2]pivotTable!S$3:S$308,MATCH(totalExpenditure!$A53,[2]pivotTable!$A$3:$A$308,0))/100*INDEX(gDP!AH$6:AH$271,MATCH(totalExpenditure!$A53,gDP!$B$6:$B$271)))</f>
        <v/>
      </c>
      <c r="T53" s="77" t="str">
        <f>IF(INDEX([2]pivotTable!T$3:T$308,MATCH(totalExpenditure!$A53,[2]pivotTable!$A$3:$A$308,0))/100*INDEX(gDP!AI$6:AI$271,MATCH(totalExpenditure!$A53,gDP!$B$6:$B$271))=0,"",INDEX([2]pivotTable!T$3:T$308,MATCH(totalExpenditure!$A53,[2]pivotTable!$A$3:$A$308,0))/100*INDEX(gDP!AI$6:AI$271,MATCH(totalExpenditure!$A53,gDP!$B$6:$B$271)))</f>
        <v/>
      </c>
      <c r="U53" s="77" t="str">
        <f>IF(INDEX([2]pivotTable!U$3:U$308,MATCH(totalExpenditure!$A53,[2]pivotTable!$A$3:$A$308,0))/100*INDEX(gDP!AJ$6:AJ$271,MATCH(totalExpenditure!$A53,gDP!$B$6:$B$271))=0,"",INDEX([2]pivotTable!U$3:U$308,MATCH(totalExpenditure!$A53,[2]pivotTable!$A$3:$A$308,0))/100*INDEX(gDP!AJ$6:AJ$271,MATCH(totalExpenditure!$A53,gDP!$B$6:$B$271)))</f>
        <v/>
      </c>
      <c r="V53" s="77" t="str">
        <f>IF(INDEX([2]pivotTable!V$3:V$308,MATCH(totalExpenditure!$A53,[2]pivotTable!$A$3:$A$308,0))/100*INDEX(gDP!AK$6:AK$271,MATCH(totalExpenditure!$A53,gDP!$B$6:$B$271))=0,"",INDEX([2]pivotTable!V$3:V$308,MATCH(totalExpenditure!$A53,[2]pivotTable!$A$3:$A$308,0))/100*INDEX(gDP!AK$6:AK$271,MATCH(totalExpenditure!$A53,gDP!$B$6:$B$271)))</f>
        <v/>
      </c>
      <c r="W53" s="77" t="str">
        <f>IF(INDEX([2]pivotTable!W$3:W$308,MATCH(totalExpenditure!$A53,[2]pivotTable!$A$3:$A$308,0))/100*INDEX(gDP!AL$6:AL$271,MATCH(totalExpenditure!$A53,gDP!$B$6:$B$271))=0,"",INDEX([2]pivotTable!W$3:W$308,MATCH(totalExpenditure!$A53,[2]pivotTable!$A$3:$A$308,0))/100*INDEX(gDP!AL$6:AL$271,MATCH(totalExpenditure!$A53,gDP!$B$6:$B$271)))</f>
        <v/>
      </c>
      <c r="X53" s="77" t="str">
        <f>IF(INDEX([2]pivotTable!X$3:X$308,MATCH(totalExpenditure!$A53,[2]pivotTable!$A$3:$A$308,0))/100*INDEX(gDP!AM$6:AM$271,MATCH(totalExpenditure!$A53,gDP!$B$6:$B$271))=0,"",INDEX([2]pivotTable!X$3:X$308,MATCH(totalExpenditure!$A53,[2]pivotTable!$A$3:$A$308,0))/100*INDEX(gDP!AM$6:AM$271,MATCH(totalExpenditure!$A53,gDP!$B$6:$B$271)))</f>
        <v/>
      </c>
      <c r="Y53" s="77" t="str">
        <f>IF(INDEX([2]pivotTable!Y$3:Y$308,MATCH(totalExpenditure!$A53,[2]pivotTable!$A$3:$A$308,0))/100*INDEX(gDP!AN$6:AN$271,MATCH(totalExpenditure!$A53,gDP!$B$6:$B$271))=0,"",INDEX([2]pivotTable!Y$3:Y$308,MATCH(totalExpenditure!$A53,[2]pivotTable!$A$3:$A$308,0))/100*INDEX(gDP!AN$6:AN$271,MATCH(totalExpenditure!$A53,gDP!$B$6:$B$271)))</f>
        <v/>
      </c>
      <c r="Z53" s="77" t="str">
        <f>IF(INDEX([2]pivotTable!Z$3:Z$308,MATCH(totalExpenditure!$A53,[2]pivotTable!$A$3:$A$308,0))/100*INDEX(gDP!AO$6:AO$271,MATCH(totalExpenditure!$A53,gDP!$B$6:$B$271))=0,"",INDEX([2]pivotTable!Z$3:Z$308,MATCH(totalExpenditure!$A53,[2]pivotTable!$A$3:$A$308,0))/100*INDEX(gDP!AO$6:AO$271,MATCH(totalExpenditure!$A53,gDP!$B$6:$B$271)))</f>
        <v/>
      </c>
      <c r="AA53" s="77" t="str">
        <f>IF(INDEX([2]pivotTable!AA$3:AA$308,MATCH(totalExpenditure!$A53,[2]pivotTable!$A$3:$A$308,0))/100*INDEX(gDP!AP$6:AP$271,MATCH(totalExpenditure!$A53,gDP!$B$6:$B$271))=0,"",INDEX([2]pivotTable!AA$3:AA$308,MATCH(totalExpenditure!$A53,[2]pivotTable!$A$3:$A$308,0))/100*INDEX(gDP!AP$6:AP$271,MATCH(totalExpenditure!$A53,gDP!$B$6:$B$271)))</f>
        <v/>
      </c>
      <c r="AB53" s="77" t="str">
        <f>IF(INDEX([2]pivotTable!AB$3:AB$308,MATCH(totalExpenditure!$A53,[2]pivotTable!$A$3:$A$308,0))/100*INDEX(gDP!AQ$6:AQ$271,MATCH(totalExpenditure!$A53,gDP!$B$6:$B$271))=0,"",INDEX([2]pivotTable!AB$3:AB$308,MATCH(totalExpenditure!$A53,[2]pivotTable!$A$3:$A$308,0))/100*INDEX(gDP!AQ$6:AQ$271,MATCH(totalExpenditure!$A53,gDP!$B$6:$B$271)))</f>
        <v/>
      </c>
      <c r="AC53" s="77" t="str">
        <f>IF(INDEX([2]pivotTable!AC$3:AC$308,MATCH(totalExpenditure!$A53,[2]pivotTable!$A$3:$A$308,0))/100*INDEX(gDP!AR$6:AR$271,MATCH(totalExpenditure!$A53,gDP!$B$6:$B$271))=0,"",INDEX([2]pivotTable!AC$3:AC$308,MATCH(totalExpenditure!$A53,[2]pivotTable!$A$3:$A$308,0))/100*INDEX(gDP!AR$6:AR$271,MATCH(totalExpenditure!$A53,gDP!$B$6:$B$271)))</f>
        <v/>
      </c>
      <c r="AD53" s="77" t="str">
        <f>IF(INDEX([2]pivotTable!AD$3:AD$308,MATCH(totalExpenditure!$A53,[2]pivotTable!$A$3:$A$308,0))/100*INDEX(gDP!AS$6:AS$271,MATCH(totalExpenditure!$A53,gDP!$B$6:$B$271))=0,"",INDEX([2]pivotTable!AD$3:AD$308,MATCH(totalExpenditure!$A53,[2]pivotTable!$A$3:$A$308,0))/100*INDEX(gDP!AS$6:AS$271,MATCH(totalExpenditure!$A53,gDP!$B$6:$B$271)))</f>
        <v/>
      </c>
      <c r="AE53" s="77" t="str">
        <f>IF(INDEX([2]pivotTable!AE$3:AE$308,MATCH(totalExpenditure!$A53,[2]pivotTable!$A$3:$A$308,0))/100*INDEX(gDP!AT$6:AT$271,MATCH(totalExpenditure!$A53,gDP!$B$6:$B$271))=0,"",INDEX([2]pivotTable!AE$3:AE$308,MATCH(totalExpenditure!$A53,[2]pivotTable!$A$3:$A$308,0))/100*INDEX(gDP!AT$6:AT$271,MATCH(totalExpenditure!$A53,gDP!$B$6:$B$271)))</f>
        <v/>
      </c>
      <c r="AF53" s="77" t="str">
        <f>IF(INDEX([2]pivotTable!AF$3:AF$308,MATCH(totalExpenditure!$A53,[2]pivotTable!$A$3:$A$308,0))/100*INDEX(gDP!AU$6:AU$271,MATCH(totalExpenditure!$A53,gDP!$B$6:$B$271))=0,"",INDEX([2]pivotTable!AF$3:AF$308,MATCH(totalExpenditure!$A53,[2]pivotTable!$A$3:$A$308,0))/100*INDEX(gDP!AU$6:AU$271,MATCH(totalExpenditure!$A53,gDP!$B$6:$B$271)))</f>
        <v/>
      </c>
      <c r="AG53" s="77" t="str">
        <f>IF(INDEX([2]pivotTable!AG$3:AG$308,MATCH(totalExpenditure!$A53,[2]pivotTable!$A$3:$A$308,0))/100*INDEX(gDP!AV$6:AV$271,MATCH(totalExpenditure!$A53,gDP!$B$6:$B$271))=0,"",INDEX([2]pivotTable!AG$3:AG$308,MATCH(totalExpenditure!$A53,[2]pivotTable!$A$3:$A$308,0))/100*INDEX(gDP!AV$6:AV$271,MATCH(totalExpenditure!$A53,gDP!$B$6:$B$271)))</f>
        <v/>
      </c>
      <c r="AH53" s="77" t="str">
        <f>IF(INDEX([2]pivotTable!AH$3:AH$308,MATCH(totalExpenditure!$A53,[2]pivotTable!$A$3:$A$308,0))/100*INDEX(gDP!AW$6:AW$271,MATCH(totalExpenditure!$A53,gDP!$B$6:$B$271))=0,"",INDEX([2]pivotTable!AH$3:AH$308,MATCH(totalExpenditure!$A53,[2]pivotTable!$A$3:$A$308,0))/100*INDEX(gDP!AW$6:AW$271,MATCH(totalExpenditure!$A53,gDP!$B$6:$B$271)))</f>
        <v/>
      </c>
      <c r="AI53" s="77" t="str">
        <f>IF(INDEX([2]pivotTable!AI$3:AI$308,MATCH(totalExpenditure!$A53,[2]pivotTable!$A$3:$A$308,0))/100*INDEX(gDP!AX$6:AX$271,MATCH(totalExpenditure!$A53,gDP!$B$6:$B$271))=0,"",INDEX([2]pivotTable!AI$3:AI$308,MATCH(totalExpenditure!$A53,[2]pivotTable!$A$3:$A$308,0))/100*INDEX(gDP!AX$6:AX$271,MATCH(totalExpenditure!$A53,gDP!$B$6:$B$271)))</f>
        <v/>
      </c>
      <c r="AJ53" s="77" t="str">
        <f>IF(INDEX([2]pivotTable!AJ$3:AJ$308,MATCH(totalExpenditure!$A53,[2]pivotTable!$A$3:$A$308,0))/100*INDEX(gDP!AY$6:AY$271,MATCH(totalExpenditure!$A53,gDP!$B$6:$B$271))=0,"",INDEX([2]pivotTable!AJ$3:AJ$308,MATCH(totalExpenditure!$A53,[2]pivotTable!$A$3:$A$308,0))/100*INDEX(gDP!AY$6:AY$271,MATCH(totalExpenditure!$A53,gDP!$B$6:$B$271)))</f>
        <v/>
      </c>
      <c r="AK53" s="77" t="str">
        <f>IF(INDEX([2]pivotTable!AK$3:AK$308,MATCH(totalExpenditure!$A53,[2]pivotTable!$A$3:$A$308,0))/100*INDEX(gDP!AZ$6:AZ$271,MATCH(totalExpenditure!$A53,gDP!$B$6:$B$271))=0,"",INDEX([2]pivotTable!AK$3:AK$308,MATCH(totalExpenditure!$A53,[2]pivotTable!$A$3:$A$308,0))/100*INDEX(gDP!AZ$6:AZ$271,MATCH(totalExpenditure!$A53,gDP!$B$6:$B$271)))</f>
        <v/>
      </c>
      <c r="AL53" s="77" t="str">
        <f>IF(INDEX([2]pivotTable!AL$3:AL$308,MATCH(totalExpenditure!$A53,[2]pivotTable!$A$3:$A$308,0))/100*INDEX(gDP!BA$6:BA$271,MATCH(totalExpenditure!$A53,gDP!$B$6:$B$271))=0,"",INDEX([2]pivotTable!AL$3:AL$308,MATCH(totalExpenditure!$A53,[2]pivotTable!$A$3:$A$308,0))/100*INDEX(gDP!BA$6:BA$271,MATCH(totalExpenditure!$A53,gDP!$B$6:$B$271)))</f>
        <v/>
      </c>
      <c r="AM53" s="77" t="str">
        <f>IF(INDEX([2]pivotTable!AM$3:AM$308,MATCH(totalExpenditure!$A53,[2]pivotTable!$A$3:$A$308,0))/100*INDEX(gDP!BB$6:BB$271,MATCH(totalExpenditure!$A53,gDP!$B$6:$B$271))=0,"",INDEX([2]pivotTable!AM$3:AM$308,MATCH(totalExpenditure!$A53,[2]pivotTable!$A$3:$A$308,0))/100*INDEX(gDP!BB$6:BB$271,MATCH(totalExpenditure!$A53,gDP!$B$6:$B$271)))</f>
        <v/>
      </c>
      <c r="AN53" s="77" t="str">
        <f>IF(INDEX([2]pivotTable!AN$3:AN$308,MATCH(totalExpenditure!$A53,[2]pivotTable!$A$3:$A$308,0))/100*INDEX(gDP!BC$6:BC$271,MATCH(totalExpenditure!$A53,gDP!$B$6:$B$271))=0,"",INDEX([2]pivotTable!AN$3:AN$308,MATCH(totalExpenditure!$A53,[2]pivotTable!$A$3:$A$308,0))/100*INDEX(gDP!BC$6:BC$271,MATCH(totalExpenditure!$A53,gDP!$B$6:$B$271)))</f>
        <v/>
      </c>
      <c r="AO53" s="77" t="str">
        <f>IF(INDEX([2]pivotTable!AO$3:AO$308,MATCH(totalExpenditure!$A53,[2]pivotTable!$A$3:$A$308,0))/100*INDEX(gDP!BD$6:BD$271,MATCH(totalExpenditure!$A53,gDP!$B$6:$B$271))=0,"",INDEX([2]pivotTable!AO$3:AO$308,MATCH(totalExpenditure!$A53,[2]pivotTable!$A$3:$A$308,0))/100*INDEX(gDP!BD$6:BD$271,MATCH(totalExpenditure!$A53,gDP!$B$6:$B$271)))</f>
        <v/>
      </c>
      <c r="AP53" s="77" t="str">
        <f>IF(INDEX([2]pivotTable!AP$3:AP$308,MATCH(totalExpenditure!$A53,[2]pivotTable!$A$3:$A$308,0))/100*INDEX(gDP!BE$6:BE$271,MATCH(totalExpenditure!$A53,gDP!$B$6:$B$271))=0,"",INDEX([2]pivotTable!AP$3:AP$308,MATCH(totalExpenditure!$A53,[2]pivotTable!$A$3:$A$308,0))/100*INDEX(gDP!BE$6:BE$271,MATCH(totalExpenditure!$A53,gDP!$B$6:$B$271)))</f>
        <v/>
      </c>
      <c r="AQ53" s="77" t="str">
        <f>IF(INDEX([2]pivotTable!AQ$3:AQ$308,MATCH(totalExpenditure!$A53,[2]pivotTable!$A$3:$A$308,0))/100*INDEX(gDP!BF$6:BF$271,MATCH(totalExpenditure!$A53,gDP!$B$6:$B$271))=0,"",INDEX([2]pivotTable!AQ$3:AQ$308,MATCH(totalExpenditure!$A53,[2]pivotTable!$A$3:$A$308,0))/100*INDEX(gDP!BF$6:BF$271,MATCH(totalExpenditure!$A53,gDP!$B$6:$B$271)))</f>
        <v/>
      </c>
      <c r="AR53" s="77" t="str">
        <f>IF(INDEX([2]pivotTable!AR$3:AR$308,MATCH(totalExpenditure!$A53,[2]pivotTable!$A$3:$A$308,0))/100*INDEX(gDP!BG$6:BG$271,MATCH(totalExpenditure!$A53,gDP!$B$6:$B$271))=0,"",INDEX([2]pivotTable!AR$3:AR$308,MATCH(totalExpenditure!$A53,[2]pivotTable!$A$3:$A$308,0))/100*INDEX(gDP!BG$6:BG$271,MATCH(totalExpenditure!$A53,gDP!$B$6:$B$271)))</f>
        <v/>
      </c>
      <c r="AS53" s="77" t="str">
        <f>IF(INDEX([2]pivotTable!AS$3:AS$308,MATCH(totalExpenditure!$A53,[2]pivotTable!$A$3:$A$308,0))/100*INDEX(gDP!BH$6:BH$271,MATCH(totalExpenditure!$A53,gDP!$B$6:$B$271))=0,"",INDEX([2]pivotTable!AS$3:AS$308,MATCH(totalExpenditure!$A53,[2]pivotTable!$A$3:$A$308,0))/100*INDEX(gDP!BH$6:BH$271,MATCH(totalExpenditure!$A53,gDP!$B$6:$B$271)))</f>
        <v/>
      </c>
      <c r="AT53" s="77" t="str">
        <f>IF(INDEX([2]pivotTable!AT$3:AT$308,MATCH(totalExpenditure!$A53,[2]pivotTable!$A$3:$A$308,0))/100*INDEX(gDP!BI$6:BI$271,MATCH(totalExpenditure!$A53,gDP!$B$6:$B$271))=0,"",INDEX([2]pivotTable!AT$3:AT$308,MATCH(totalExpenditure!$A53,[2]pivotTable!$A$3:$A$308,0))/100*INDEX(gDP!BI$6:BI$271,MATCH(totalExpenditure!$A53,gDP!$B$6:$B$271)))</f>
        <v/>
      </c>
      <c r="AU53" s="77" t="str">
        <f>IF(INDEX([2]pivotTable!AU$3:AU$308,MATCH(totalExpenditure!$A53,[2]pivotTable!$A$3:$A$308,0))/100*INDEX(gDP!BJ$6:BJ$271,MATCH(totalExpenditure!$A53,gDP!$B$6:$B$271))=0,"",INDEX([2]pivotTable!AU$3:AU$308,MATCH(totalExpenditure!$A53,[2]pivotTable!$A$3:$A$308,0))/100*INDEX(gDP!BJ$6:BJ$271,MATCH(totalExpenditure!$A53,gDP!$B$6:$B$271)))</f>
        <v/>
      </c>
      <c r="AV53" s="77" t="str">
        <f>IF(INDEX([2]pivotTable!AV$3:AV$308,MATCH(totalExpenditure!$A53,[2]pivotTable!$A$3:$A$308,0))/100*INDEX(gDP!BK$6:BK$271,MATCH(totalExpenditure!$A53,gDP!$B$6:$B$271))=0,"",INDEX([2]pivotTable!AV$3:AV$308,MATCH(totalExpenditure!$A53,[2]pivotTable!$A$3:$A$308,0))/100*INDEX(gDP!BK$6:BK$271,MATCH(totalExpenditure!$A53,gDP!$B$6:$B$271)))</f>
        <v/>
      </c>
      <c r="AW53" s="77" t="str">
        <f>IF(INDEX([2]pivotTable!AW$3:AW$308,MATCH(totalExpenditure!$A53,[2]pivotTable!$A$3:$A$308,0))/100*INDEX(gDP!BL$6:BL$271,MATCH(totalExpenditure!$A53,gDP!$B$6:$B$271))=0,"",INDEX([2]pivotTable!AW$3:AW$308,MATCH(totalExpenditure!$A53,[2]pivotTable!$A$3:$A$308,0))/100*INDEX(gDP!BL$6:BL$271,MATCH(totalExpenditure!$A53,gDP!$B$6:$B$271)))</f>
        <v/>
      </c>
      <c r="AX53" s="77" t="str">
        <f>IF(INDEX([2]pivotTable!AX$3:AX$308,MATCH(totalExpenditure!$A53,[2]pivotTable!$A$3:$A$308,0))/100*INDEX(gDP!BM$6:BM$271,MATCH(totalExpenditure!$A53,gDP!$B$6:$B$271))=0,"",INDEX([2]pivotTable!AX$3:AX$308,MATCH(totalExpenditure!$A53,[2]pivotTable!$A$3:$A$308,0))/100*INDEX(gDP!BM$6:BM$271,MATCH(totalExpenditure!$A53,gDP!$B$6:$B$271)))</f>
        <v/>
      </c>
      <c r="AY53" s="77" t="str">
        <f>IF(INDEX([2]pivotTable!AY$3:AY$308,MATCH(totalExpenditure!$A53,[2]pivotTable!$A$3:$A$308,0))/100*INDEX(gDP!BN$6:BN$271,MATCH(totalExpenditure!$A53,gDP!$B$6:$B$271))=0,"",INDEX([2]pivotTable!AY$3:AY$308,MATCH(totalExpenditure!$A53,[2]pivotTable!$A$3:$A$308,0))/100*INDEX(gDP!BN$6:BN$271,MATCH(totalExpenditure!$A53,gDP!$B$6:$B$271)))</f>
        <v/>
      </c>
      <c r="AZ53" s="77" t="str">
        <f>IF(INDEX([2]pivotTable!AZ$3:AZ$308,MATCH(totalExpenditure!$A53,[2]pivotTable!$A$3:$A$308,0))/100*INDEX(gDP!BO$6:BO$271,MATCH(totalExpenditure!$A53,gDP!$B$6:$B$271))=0,"",INDEX([2]pivotTable!AZ$3:AZ$308,MATCH(totalExpenditure!$A53,[2]pivotTable!$A$3:$A$308,0))/100*INDEX(gDP!BO$6:BO$271,MATCH(totalExpenditure!$A53,gDP!$B$6:$B$271)))</f>
        <v/>
      </c>
      <c r="BA53" s="77" t="str">
        <f>IF(INDEX([2]pivotTable!B$310:B$615,MATCH(totalExpenditure!$A53,[2]pivotTable!$A$310:$A$615,0))/100*INDEX(gDP!Q$6:Q$271,MATCH(totalExpenditure!$A53,gDP!$B$6:$B$271))=0,"",INDEX([2]pivotTable!B$310:B$615,MATCH(totalExpenditure!$A53,[2]pivotTable!$A$310:$A$615,0))/100*INDEX(gDP!Q$6:Q$271,MATCH(totalExpenditure!$A53,gDP!$B$6:$B$271)))</f>
        <v/>
      </c>
      <c r="BB53" s="77" t="str">
        <f>IF(INDEX([2]pivotTable!C$310:C$615,MATCH(totalExpenditure!$A53,[2]pivotTable!$A$310:$A$615,0))/100*INDEX(gDP!R$6:R$271,MATCH(totalExpenditure!$A53,gDP!$B$6:$B$271))=0,"",INDEX([2]pivotTable!C$310:C$615,MATCH(totalExpenditure!$A53,[2]pivotTable!$A$310:$A$615,0))/100*INDEX(gDP!R$6:R$271,MATCH(totalExpenditure!$A53,gDP!$B$6:$B$271)))</f>
        <v/>
      </c>
      <c r="BC53" s="77" t="str">
        <f>IF(INDEX([2]pivotTable!D$310:D$615,MATCH(totalExpenditure!$A53,[2]pivotTable!$A$310:$A$615,0))/100*INDEX(gDP!S$6:S$271,MATCH(totalExpenditure!$A53,gDP!$B$6:$B$271))=0,"",INDEX([2]pivotTable!D$310:D$615,MATCH(totalExpenditure!$A53,[2]pivotTable!$A$310:$A$615,0))/100*INDEX(gDP!S$6:S$271,MATCH(totalExpenditure!$A53,gDP!$B$6:$B$271)))</f>
        <v/>
      </c>
      <c r="BD53" s="77" t="str">
        <f>IF(INDEX([2]pivotTable!E$310:E$615,MATCH(totalExpenditure!$A53,[2]pivotTable!$A$310:$A$615,0))/100*INDEX(gDP!T$6:T$271,MATCH(totalExpenditure!$A53,gDP!$B$6:$B$271))=0,"",INDEX([2]pivotTable!E$310:E$615,MATCH(totalExpenditure!$A53,[2]pivotTable!$A$310:$A$615,0))/100*INDEX(gDP!T$6:T$271,MATCH(totalExpenditure!$A53,gDP!$B$6:$B$271)))</f>
        <v/>
      </c>
      <c r="BE53" s="77" t="str">
        <f>IF(INDEX([2]pivotTable!F$310:F$615,MATCH(totalExpenditure!$A53,[2]pivotTable!$A$310:$A$615,0))/100*INDEX(gDP!U$6:U$271,MATCH(totalExpenditure!$A53,gDP!$B$6:$B$271))=0,"",INDEX([2]pivotTable!F$310:F$615,MATCH(totalExpenditure!$A53,[2]pivotTable!$A$310:$A$615,0))/100*INDEX(gDP!U$6:U$271,MATCH(totalExpenditure!$A53,gDP!$B$6:$B$271)))</f>
        <v/>
      </c>
      <c r="BF53" s="77" t="str">
        <f>IF(INDEX([2]pivotTable!G$310:G$615,MATCH(totalExpenditure!$A53,[2]pivotTable!$A$310:$A$615,0))/100*INDEX(gDP!V$6:V$271,MATCH(totalExpenditure!$A53,gDP!$B$6:$B$271))=0,"",INDEX([2]pivotTable!G$310:G$615,MATCH(totalExpenditure!$A53,[2]pivotTable!$A$310:$A$615,0))/100*INDEX(gDP!V$6:V$271,MATCH(totalExpenditure!$A53,gDP!$B$6:$B$271)))</f>
        <v/>
      </c>
      <c r="BG53" s="77" t="str">
        <f>IF(INDEX([2]pivotTable!H$310:H$615,MATCH(totalExpenditure!$A53,[2]pivotTable!$A$310:$A$615,0))/100*INDEX(gDP!W$6:W$271,MATCH(totalExpenditure!$A53,gDP!$B$6:$B$271))=0,"",INDEX([2]pivotTable!H$310:H$615,MATCH(totalExpenditure!$A53,[2]pivotTable!$A$310:$A$615,0))/100*INDEX(gDP!W$6:W$271,MATCH(totalExpenditure!$A53,gDP!$B$6:$B$271)))</f>
        <v/>
      </c>
      <c r="BH53" s="77" t="str">
        <f>IF(INDEX([2]pivotTable!I$310:I$615,MATCH(totalExpenditure!$A53,[2]pivotTable!$A$310:$A$615,0))/100*INDEX(gDP!X$6:X$271,MATCH(totalExpenditure!$A53,gDP!$B$6:$B$271))=0,"",INDEX([2]pivotTable!I$310:I$615,MATCH(totalExpenditure!$A53,[2]pivotTable!$A$310:$A$615,0))/100*INDEX(gDP!X$6:X$271,MATCH(totalExpenditure!$A53,gDP!$B$6:$B$271)))</f>
        <v/>
      </c>
      <c r="BI53" s="77" t="str">
        <f>IF(INDEX([2]pivotTable!J$310:J$615,MATCH(totalExpenditure!$A53,[2]pivotTable!$A$310:$A$615,0))/100*INDEX(gDP!Y$6:Y$271,MATCH(totalExpenditure!$A53,gDP!$B$6:$B$271))=0,"",INDEX([2]pivotTable!J$310:J$615,MATCH(totalExpenditure!$A53,[2]pivotTable!$A$310:$A$615,0))/100*INDEX(gDP!Y$6:Y$271,MATCH(totalExpenditure!$A53,gDP!$B$6:$B$271)))</f>
        <v/>
      </c>
      <c r="BJ53" s="77" t="str">
        <f>IF(INDEX([2]pivotTable!K$310:K$615,MATCH(totalExpenditure!$A53,[2]pivotTable!$A$310:$A$615,0))/100*INDEX(gDP!Z$6:Z$271,MATCH(totalExpenditure!$A53,gDP!$B$6:$B$271))=0,"",INDEX([2]pivotTable!K$310:K$615,MATCH(totalExpenditure!$A53,[2]pivotTable!$A$310:$A$615,0))/100*INDEX(gDP!Z$6:Z$271,MATCH(totalExpenditure!$A53,gDP!$B$6:$B$271)))</f>
        <v/>
      </c>
      <c r="BK53" s="77" t="str">
        <f>IF(INDEX([2]pivotTable!L$310:L$615,MATCH(totalExpenditure!$A53,[2]pivotTable!$A$310:$A$615,0))/100*INDEX(gDP!AA$6:AA$271,MATCH(totalExpenditure!$A53,gDP!$B$6:$B$271))=0,"",INDEX([2]pivotTable!L$310:L$615,MATCH(totalExpenditure!$A53,[2]pivotTable!$A$310:$A$615,0))/100*INDEX(gDP!AA$6:AA$271,MATCH(totalExpenditure!$A53,gDP!$B$6:$B$271)))</f>
        <v/>
      </c>
      <c r="BL53" s="77" t="str">
        <f>IF(INDEX([2]pivotTable!M$310:M$615,MATCH(totalExpenditure!$A53,[2]pivotTable!$A$310:$A$615,0))/100*INDEX(gDP!AB$6:AB$271,MATCH(totalExpenditure!$A53,gDP!$B$6:$B$271))=0,"",INDEX([2]pivotTable!M$310:M$615,MATCH(totalExpenditure!$A53,[2]pivotTable!$A$310:$A$615,0))/100*INDEX(gDP!AB$6:AB$271,MATCH(totalExpenditure!$A53,gDP!$B$6:$B$271)))</f>
        <v/>
      </c>
      <c r="BM53" s="77" t="str">
        <f>IF(INDEX([2]pivotTable!N$310:N$615,MATCH(totalExpenditure!$A53,[2]pivotTable!$A$310:$A$615,0))/100*INDEX(gDP!AC$6:AC$271,MATCH(totalExpenditure!$A53,gDP!$B$6:$B$271))=0,"",INDEX([2]pivotTable!N$310:N$615,MATCH(totalExpenditure!$A53,[2]pivotTable!$A$310:$A$615,0))/100*INDEX(gDP!AC$6:AC$271,MATCH(totalExpenditure!$A53,gDP!$B$6:$B$271)))</f>
        <v/>
      </c>
      <c r="BN53" s="77" t="str">
        <f>IF(INDEX([2]pivotTable!O$310:O$615,MATCH(totalExpenditure!$A53,[2]pivotTable!$A$310:$A$615,0))/100*INDEX(gDP!AD$6:AD$271,MATCH(totalExpenditure!$A53,gDP!$B$6:$B$271))=0,"",INDEX([2]pivotTable!O$310:O$615,MATCH(totalExpenditure!$A53,[2]pivotTable!$A$310:$A$615,0))/100*INDEX(gDP!AD$6:AD$271,MATCH(totalExpenditure!$A53,gDP!$B$6:$B$271)))</f>
        <v/>
      </c>
      <c r="BO53" s="77" t="str">
        <f>IF(INDEX([2]pivotTable!P$310:P$615,MATCH(totalExpenditure!$A53,[2]pivotTable!$A$310:$A$615,0))/100*INDEX(gDP!AE$6:AE$271,MATCH(totalExpenditure!$A53,gDP!$B$6:$B$271))=0,"",INDEX([2]pivotTable!P$310:P$615,MATCH(totalExpenditure!$A53,[2]pivotTable!$A$310:$A$615,0))/100*INDEX(gDP!AE$6:AE$271,MATCH(totalExpenditure!$A53,gDP!$B$6:$B$271)))</f>
        <v/>
      </c>
      <c r="BP53" s="77" t="str">
        <f>IF(INDEX([2]pivotTable!Q$310:Q$615,MATCH(totalExpenditure!$A53,[2]pivotTable!$A$310:$A$615,0))/100*INDEX(gDP!AF$6:AF$271,MATCH(totalExpenditure!$A53,gDP!$B$6:$B$271))=0,"",INDEX([2]pivotTable!Q$310:Q$615,MATCH(totalExpenditure!$A53,[2]pivotTable!$A$310:$A$615,0))/100*INDEX(gDP!AF$6:AF$271,MATCH(totalExpenditure!$A53,gDP!$B$6:$B$271)))</f>
        <v/>
      </c>
      <c r="BQ53" s="77" t="str">
        <f>IF(INDEX([2]pivotTable!R$310:R$615,MATCH(totalExpenditure!$A53,[2]pivotTable!$A$310:$A$615,0))/100*INDEX(gDP!AG$6:AG$271,MATCH(totalExpenditure!$A53,gDP!$B$6:$B$271))=0,"",INDEX([2]pivotTable!R$310:R$615,MATCH(totalExpenditure!$A53,[2]pivotTable!$A$310:$A$615,0))/100*INDEX(gDP!AG$6:AG$271,MATCH(totalExpenditure!$A53,gDP!$B$6:$B$271)))</f>
        <v/>
      </c>
      <c r="BR53" s="77" t="str">
        <f>IF(INDEX([2]pivotTable!S$310:S$615,MATCH(totalExpenditure!$A53,[2]pivotTable!$A$310:$A$615,0))/100*INDEX(gDP!AH$6:AH$271,MATCH(totalExpenditure!$A53,gDP!$B$6:$B$271))=0,"",INDEX([2]pivotTable!S$310:S$615,MATCH(totalExpenditure!$A53,[2]pivotTable!$A$310:$A$615,0))/100*INDEX(gDP!AH$6:AH$271,MATCH(totalExpenditure!$A53,gDP!$B$6:$B$271)))</f>
        <v/>
      </c>
      <c r="BS53" s="77">
        <f>IF(INDEX([2]pivotTable!T$310:T$615,MATCH(totalExpenditure!$A53,[2]pivotTable!$A$310:$A$615,0))/100*INDEX(gDP!AI$6:AI$271,MATCH(totalExpenditure!$A53,gDP!$B$6:$B$271))=0,"",INDEX([2]pivotTable!T$310:T$615,MATCH(totalExpenditure!$A53,[2]pivotTable!$A$310:$A$615,0))/100*INDEX(gDP!AI$6:AI$271,MATCH(totalExpenditure!$A53,gDP!$B$6:$B$271)))</f>
        <v>198766734.97924414</v>
      </c>
      <c r="BT53" s="77">
        <f>IF(INDEX([2]pivotTable!U$310:U$615,MATCH(totalExpenditure!$A53,[2]pivotTable!$A$310:$A$615,0))/100*INDEX(gDP!AJ$6:AJ$271,MATCH(totalExpenditure!$A53,gDP!$B$6:$B$271))=0,"",INDEX([2]pivotTable!U$310:U$615,MATCH(totalExpenditure!$A53,[2]pivotTable!$A$310:$A$615,0))/100*INDEX(gDP!AJ$6:AJ$271,MATCH(totalExpenditure!$A53,gDP!$B$6:$B$271)))</f>
        <v>87794568.328024194</v>
      </c>
      <c r="BU53" s="77" t="str">
        <f>IF(INDEX([2]pivotTable!V$310:V$615,MATCH(totalExpenditure!$A53,[2]pivotTable!$A$310:$A$615,0))/100*INDEX(gDP!AK$6:AK$271,MATCH(totalExpenditure!$A53,gDP!$B$6:$B$271))=0,"",INDEX([2]pivotTable!V$310:V$615,MATCH(totalExpenditure!$A53,[2]pivotTable!$A$310:$A$615,0))/100*INDEX(gDP!AK$6:AK$271,MATCH(totalExpenditure!$A53,gDP!$B$6:$B$271)))</f>
        <v/>
      </c>
      <c r="BV53" s="77" t="str">
        <f>IF(INDEX([2]pivotTable!W$310:W$615,MATCH(totalExpenditure!$A53,[2]pivotTable!$A$310:$A$615,0))/100*INDEX(gDP!AL$6:AL$271,MATCH(totalExpenditure!$A53,gDP!$B$6:$B$271))=0,"",INDEX([2]pivotTable!W$310:W$615,MATCH(totalExpenditure!$A53,[2]pivotTable!$A$310:$A$615,0))/100*INDEX(gDP!AL$6:AL$271,MATCH(totalExpenditure!$A53,gDP!$B$6:$B$271)))</f>
        <v/>
      </c>
      <c r="BW53" s="77">
        <f>IF(INDEX([2]pivotTable!X$310:X$615,MATCH(totalExpenditure!$A53,[2]pivotTable!$A$310:$A$615,0))/100*INDEX(gDP!AM$6:AM$271,MATCH(totalExpenditure!$A53,gDP!$B$6:$B$271))=0,"",INDEX([2]pivotTable!X$310:X$615,MATCH(totalExpenditure!$A53,[2]pivotTable!$A$310:$A$615,0))/100*INDEX(gDP!AM$6:AM$271,MATCH(totalExpenditure!$A53,gDP!$B$6:$B$271)))</f>
        <v>295727393.62821132</v>
      </c>
      <c r="BX53" s="77">
        <f>IF(INDEX([2]pivotTable!Y$310:Y$615,MATCH(totalExpenditure!$A53,[2]pivotTable!$A$310:$A$615,0))/100*INDEX(gDP!AN$6:AN$271,MATCH(totalExpenditure!$A53,gDP!$B$6:$B$271))=0,"",INDEX([2]pivotTable!Y$310:Y$615,MATCH(totalExpenditure!$A53,[2]pivotTable!$A$310:$A$615,0))/100*INDEX(gDP!AN$6:AN$271,MATCH(totalExpenditure!$A53,gDP!$B$6:$B$271)))</f>
        <v>328832076.98023701</v>
      </c>
      <c r="BY53" s="77">
        <f>IF(INDEX([2]pivotTable!Z$310:Z$615,MATCH(totalExpenditure!$A53,[2]pivotTable!$A$310:$A$615,0))/100*INDEX(gDP!AO$6:AO$271,MATCH(totalExpenditure!$A53,gDP!$B$6:$B$271))=0,"",INDEX([2]pivotTable!Z$310:Z$615,MATCH(totalExpenditure!$A53,[2]pivotTable!$A$310:$A$615,0))/100*INDEX(gDP!AO$6:AO$271,MATCH(totalExpenditure!$A53,gDP!$B$6:$B$271)))</f>
        <v>362031159.72461671</v>
      </c>
      <c r="BZ53" s="77">
        <f>IF(INDEX([2]pivotTable!AA$310:AA$615,MATCH(totalExpenditure!$A53,[2]pivotTable!$A$310:$A$615,0))/100*INDEX(gDP!AP$6:AP$271,MATCH(totalExpenditure!$A53,gDP!$B$6:$B$271))=0,"",INDEX([2]pivotTable!AA$310:AA$615,MATCH(totalExpenditure!$A53,[2]pivotTable!$A$310:$A$615,0))/100*INDEX(gDP!AP$6:AP$271,MATCH(totalExpenditure!$A53,gDP!$B$6:$B$271)))</f>
        <v>380960991.94247627</v>
      </c>
      <c r="CA53" s="77">
        <f>IF(INDEX([2]pivotTable!AB$310:AB$615,MATCH(totalExpenditure!$A53,[2]pivotTable!$A$310:$A$615,0))/100*INDEX(gDP!AQ$6:AQ$271,MATCH(totalExpenditure!$A53,gDP!$B$6:$B$271))=0,"",INDEX([2]pivotTable!AB$310:AB$615,MATCH(totalExpenditure!$A53,[2]pivotTable!$A$310:$A$615,0))/100*INDEX(gDP!AQ$6:AQ$271,MATCH(totalExpenditure!$A53,gDP!$B$6:$B$271)))</f>
        <v>429685636.72250217</v>
      </c>
      <c r="CB53" s="77">
        <f>IF(INDEX([2]pivotTable!AC$310:AC$615,MATCH(totalExpenditure!$A53,[2]pivotTable!$A$310:$A$615,0))/100*INDEX(gDP!AR$6:AR$271,MATCH(totalExpenditure!$A53,gDP!$B$6:$B$271))=0,"",INDEX([2]pivotTable!AC$310:AC$615,MATCH(totalExpenditure!$A53,[2]pivotTable!$A$310:$A$615,0))/100*INDEX(gDP!AR$6:AR$271,MATCH(totalExpenditure!$A53,gDP!$B$6:$B$271)))</f>
        <v>476112533.79053354</v>
      </c>
      <c r="CC53" s="77">
        <f>IF(INDEX([2]pivotTable!AD$310:AD$615,MATCH(totalExpenditure!$A53,[2]pivotTable!$A$310:$A$615,0))/100*INDEX(gDP!AS$6:AS$271,MATCH(totalExpenditure!$A53,gDP!$B$6:$B$271))=0,"",INDEX([2]pivotTable!AD$310:AD$615,MATCH(totalExpenditure!$A53,[2]pivotTable!$A$310:$A$615,0))/100*INDEX(gDP!AS$6:AS$271,MATCH(totalExpenditure!$A53,gDP!$B$6:$B$271)))</f>
        <v>438397986.03264129</v>
      </c>
      <c r="CD53" s="77">
        <f>IF(INDEX([2]pivotTable!AE$310:AE$615,MATCH(totalExpenditure!$A53,[2]pivotTable!$A$310:$A$615,0))/100*INDEX(gDP!AT$6:AT$271,MATCH(totalExpenditure!$A53,gDP!$B$6:$B$271))=0,"",INDEX([2]pivotTable!AE$310:AE$615,MATCH(totalExpenditure!$A53,[2]pivotTable!$A$310:$A$615,0))/100*INDEX(gDP!AT$6:AT$271,MATCH(totalExpenditure!$A53,gDP!$B$6:$B$271)))</f>
        <v>440942411.70042992</v>
      </c>
      <c r="CE53" s="77">
        <f>IF(INDEX([2]pivotTable!AF$310:AF$615,MATCH(totalExpenditure!$A53,[2]pivotTable!$A$310:$A$615,0))/100*INDEX(gDP!AU$6:AU$271,MATCH(totalExpenditure!$A53,gDP!$B$6:$B$271))=0,"",INDEX([2]pivotTable!AF$310:AF$615,MATCH(totalExpenditure!$A53,[2]pivotTable!$A$310:$A$615,0))/100*INDEX(gDP!AU$6:AU$271,MATCH(totalExpenditure!$A53,gDP!$B$6:$B$271)))</f>
        <v>333234295.81449074</v>
      </c>
      <c r="CF53" s="77">
        <f>IF(INDEX([2]pivotTable!AG$310:AG$615,MATCH(totalExpenditure!$A53,[2]pivotTable!$A$310:$A$615,0))/100*INDEX(gDP!AV$6:AV$271,MATCH(totalExpenditure!$A53,gDP!$B$6:$B$271))=0,"",INDEX([2]pivotTable!AG$310:AG$615,MATCH(totalExpenditure!$A53,[2]pivotTable!$A$310:$A$615,0))/100*INDEX(gDP!AV$6:AV$271,MATCH(totalExpenditure!$A53,gDP!$B$6:$B$271)))</f>
        <v>639055138.75708711</v>
      </c>
      <c r="CG53" s="77">
        <f>IF(INDEX([2]pivotTable!AH$310:AH$615,MATCH(totalExpenditure!$A53,[2]pivotTable!$A$310:$A$615,0))/100*INDEX(gDP!AW$6:AW$271,MATCH(totalExpenditure!$A53,gDP!$B$6:$B$271))=0,"",INDEX([2]pivotTable!AH$310:AH$615,MATCH(totalExpenditure!$A53,[2]pivotTable!$A$310:$A$615,0))/100*INDEX(gDP!AW$6:AW$271,MATCH(totalExpenditure!$A53,gDP!$B$6:$B$271)))</f>
        <v>329407528.77788693</v>
      </c>
      <c r="CH53" s="77">
        <f>IF(INDEX([2]pivotTable!AI$310:AI$615,MATCH(totalExpenditure!$A53,[2]pivotTable!$A$310:$A$615,0))/100*INDEX(gDP!AX$6:AX$271,MATCH(totalExpenditure!$A53,gDP!$B$6:$B$271))=0,"",INDEX([2]pivotTable!AI$310:AI$615,MATCH(totalExpenditure!$A53,[2]pivotTable!$A$310:$A$615,0))/100*INDEX(gDP!AX$6:AX$271,MATCH(totalExpenditure!$A53,gDP!$B$6:$B$271)))</f>
        <v>356723436.09027427</v>
      </c>
      <c r="CI53" s="77">
        <f>IF(INDEX([2]pivotTable!AJ$310:AJ$615,MATCH(totalExpenditure!$A53,[2]pivotTable!$A$310:$A$615,0))/100*INDEX(gDP!AY$6:AY$271,MATCH(totalExpenditure!$A53,gDP!$B$6:$B$271))=0,"",INDEX([2]pivotTable!AJ$310:AJ$615,MATCH(totalExpenditure!$A53,[2]pivotTable!$A$310:$A$615,0))/100*INDEX(gDP!AY$6:AY$271,MATCH(totalExpenditure!$A53,gDP!$B$6:$B$271)))</f>
        <v>370263307.29251879</v>
      </c>
      <c r="CJ53" s="77">
        <f>IF(INDEX([2]pivotTable!AK$310:AK$615,MATCH(totalExpenditure!$A53,[2]pivotTable!$A$310:$A$615,0))/100*INDEX(gDP!AZ$6:AZ$271,MATCH(totalExpenditure!$A53,gDP!$B$6:$B$271))=0,"",INDEX([2]pivotTable!AK$310:AK$615,MATCH(totalExpenditure!$A53,[2]pivotTable!$A$310:$A$615,0))/100*INDEX(gDP!AZ$6:AZ$271,MATCH(totalExpenditure!$A53,gDP!$B$6:$B$271)))</f>
        <v>454351435.82780606</v>
      </c>
      <c r="CK53" s="77">
        <f>IF(INDEX([2]pivotTable!AL$310:AL$615,MATCH(totalExpenditure!$A53,[2]pivotTable!$A$310:$A$615,0))/100*INDEX(gDP!BA$6:BA$271,MATCH(totalExpenditure!$A53,gDP!$B$6:$B$271))=0,"",INDEX([2]pivotTable!AL$310:AL$615,MATCH(totalExpenditure!$A53,[2]pivotTable!$A$310:$A$615,0))/100*INDEX(gDP!BA$6:BA$271,MATCH(totalExpenditure!$A53,gDP!$B$6:$B$271)))</f>
        <v>597553850.70983386</v>
      </c>
      <c r="CL53" s="77">
        <f>IF(INDEX([2]pivotTable!AM$310:AM$615,MATCH(totalExpenditure!$A53,[2]pivotTable!$A$310:$A$615,0))/100*INDEX(gDP!BB$6:BB$271,MATCH(totalExpenditure!$A53,gDP!$B$6:$B$271))=0,"",INDEX([2]pivotTable!AM$310:AM$615,MATCH(totalExpenditure!$A53,[2]pivotTable!$A$310:$A$615,0))/100*INDEX(gDP!BB$6:BB$271,MATCH(totalExpenditure!$A53,gDP!$B$6:$B$271)))</f>
        <v>645660000.57280052</v>
      </c>
      <c r="CM53" s="77">
        <f>IF(INDEX([2]pivotTable!AN$310:AN$615,MATCH(totalExpenditure!$A53,[2]pivotTable!$A$310:$A$615,0))/100*INDEX(gDP!BC$6:BC$271,MATCH(totalExpenditure!$A53,gDP!$B$6:$B$271))=0,"",INDEX([2]pivotTable!AN$310:AN$615,MATCH(totalExpenditure!$A53,[2]pivotTable!$A$310:$A$615,0))/100*INDEX(gDP!BC$6:BC$271,MATCH(totalExpenditure!$A53,gDP!$B$6:$B$271)))</f>
        <v>832255387.16504073</v>
      </c>
      <c r="CN53" s="77">
        <f>IF(INDEX([2]pivotTable!AO$310:AO$615,MATCH(totalExpenditure!$A53,[2]pivotTable!$A$310:$A$615,0))/100*INDEX(gDP!BD$6:BD$271,MATCH(totalExpenditure!$A53,gDP!$B$6:$B$271))=0,"",INDEX([2]pivotTable!AO$310:AO$615,MATCH(totalExpenditure!$A53,[2]pivotTable!$A$310:$A$615,0))/100*INDEX(gDP!BD$6:BD$271,MATCH(totalExpenditure!$A53,gDP!$B$6:$B$271)))</f>
        <v>1000645160.578886</v>
      </c>
      <c r="CO53" s="77">
        <f>IF(INDEX([2]pivotTable!AP$310:AP$615,MATCH(totalExpenditure!$A53,[2]pivotTable!$A$310:$A$615,0))/100*INDEX(gDP!BE$6:BE$271,MATCH(totalExpenditure!$A53,gDP!$B$6:$B$271))=0,"",INDEX([2]pivotTable!AP$310:AP$615,MATCH(totalExpenditure!$A53,[2]pivotTable!$A$310:$A$615,0))/100*INDEX(gDP!BE$6:BE$271,MATCH(totalExpenditure!$A53,gDP!$B$6:$B$271)))</f>
        <v>1143006061.4335613</v>
      </c>
      <c r="CP53" s="77">
        <f>IF(INDEX([2]pivotTable!AQ$310:AQ$615,MATCH(totalExpenditure!$A53,[2]pivotTable!$A$310:$A$615,0))/100*INDEX(gDP!BF$6:BF$271,MATCH(totalExpenditure!$A53,gDP!$B$6:$B$271))=0,"",INDEX([2]pivotTable!AQ$310:AQ$615,MATCH(totalExpenditure!$A53,[2]pivotTable!$A$310:$A$615,0))/100*INDEX(gDP!BF$6:BF$271,MATCH(totalExpenditure!$A53,gDP!$B$6:$B$271)))</f>
        <v>3867079865.0219722</v>
      </c>
      <c r="CQ53" s="77">
        <f>IF(INDEX([2]pivotTable!AR$310:AR$615,MATCH(totalExpenditure!$A53,[2]pivotTable!$A$310:$A$615,0))/100*INDEX(gDP!BG$6:BG$271,MATCH(totalExpenditure!$A53,gDP!$B$6:$B$271))=0,"",INDEX([2]pivotTable!AR$310:AR$615,MATCH(totalExpenditure!$A53,[2]pivotTable!$A$310:$A$615,0))/100*INDEX(gDP!BG$6:BG$271,MATCH(totalExpenditure!$A53,gDP!$B$6:$B$271)))</f>
        <v>3974053643.9192395</v>
      </c>
      <c r="CR53" s="77">
        <f>IF(INDEX([2]pivotTable!AS$310:AS$615,MATCH(totalExpenditure!$A53,[2]pivotTable!$A$310:$A$615,0))/100*INDEX(gDP!BH$6:BH$271,MATCH(totalExpenditure!$A53,gDP!$B$6:$B$271))=0,"",INDEX([2]pivotTable!AS$310:AS$615,MATCH(totalExpenditure!$A53,[2]pivotTable!$A$310:$A$615,0))/100*INDEX(gDP!BH$6:BH$271,MATCH(totalExpenditure!$A53,gDP!$B$6:$B$271)))</f>
        <v>4351672095.3053141</v>
      </c>
      <c r="CS53" s="77">
        <f>IF(INDEX([2]pivotTable!AT$310:AT$615,MATCH(totalExpenditure!$A53,[2]pivotTable!$A$310:$A$615,0))/100*INDEX(gDP!BI$6:BI$271,MATCH(totalExpenditure!$A53,gDP!$B$6:$B$271))=0,"",INDEX([2]pivotTable!AT$310:AT$615,MATCH(totalExpenditure!$A53,[2]pivotTable!$A$310:$A$615,0))/100*INDEX(gDP!BI$6:BI$271,MATCH(totalExpenditure!$A53,gDP!$B$6:$B$271)))</f>
        <v>4490027596.2166691</v>
      </c>
      <c r="CT53" s="77">
        <f>IF(INDEX([2]pivotTable!AU$310:AU$615,MATCH(totalExpenditure!$A53,[2]pivotTable!$A$310:$A$615,0))/100*INDEX(gDP!BJ$6:BJ$271,MATCH(totalExpenditure!$A53,gDP!$B$6:$B$271))=0,"",INDEX([2]pivotTable!AU$310:AU$615,MATCH(totalExpenditure!$A53,[2]pivotTable!$A$310:$A$615,0))/100*INDEX(gDP!BJ$6:BJ$271,MATCH(totalExpenditure!$A53,gDP!$B$6:$B$271)))</f>
        <v>4762612714.5236397</v>
      </c>
      <c r="CU53" s="77">
        <f>IF(INDEX([2]pivotTable!AV$310:AV$615,MATCH(totalExpenditure!$A53,[2]pivotTable!$A$310:$A$615,0))/100*INDEX(gDP!BK$6:BK$271,MATCH(totalExpenditure!$A53,gDP!$B$6:$B$271))=0,"",INDEX([2]pivotTable!AV$310:AV$615,MATCH(totalExpenditure!$A53,[2]pivotTable!$A$310:$A$615,0))/100*INDEX(gDP!BK$6:BK$271,MATCH(totalExpenditure!$A53,gDP!$B$6:$B$271)))</f>
        <v>4756416572.3551493</v>
      </c>
      <c r="CV53" s="77">
        <f>IF(INDEX([2]pivotTable!AW$310:AW$615,MATCH(totalExpenditure!$A53,[2]pivotTable!$A$310:$A$615,0))/100*INDEX(gDP!BL$6:BL$271,MATCH(totalExpenditure!$A53,gDP!$B$6:$B$271))=0,"",INDEX([2]pivotTable!AW$310:AW$615,MATCH(totalExpenditure!$A53,[2]pivotTable!$A$310:$A$615,0))/100*INDEX(gDP!BL$6:BL$271,MATCH(totalExpenditure!$A53,gDP!$B$6:$B$271)))</f>
        <v>4754024084.4633942</v>
      </c>
      <c r="CW53" s="77">
        <f>IF(INDEX([2]pivotTable!AX$310:AX$615,MATCH(totalExpenditure!$A53,[2]pivotTable!$A$310:$A$615,0))/100*INDEX(gDP!BM$6:BM$271,MATCH(totalExpenditure!$A53,gDP!$B$6:$B$271))=0,"",INDEX([2]pivotTable!AX$310:AX$615,MATCH(totalExpenditure!$A53,[2]pivotTable!$A$310:$A$615,0))/100*INDEX(gDP!BM$6:BM$271,MATCH(totalExpenditure!$A53,gDP!$B$6:$B$271)))</f>
        <v>4941732372.2229824</v>
      </c>
      <c r="CX53" s="77">
        <f>IF(INDEX([2]pivotTable!AY$310:AY$615,MATCH(totalExpenditure!$A53,[2]pivotTable!$A$310:$A$615,0))/100*INDEX(gDP!BN$6:BN$271,MATCH(totalExpenditure!$A53,gDP!$B$6:$B$271))=0,"",INDEX([2]pivotTable!AY$310:AY$615,MATCH(totalExpenditure!$A53,[2]pivotTable!$A$310:$A$615,0))/100*INDEX(gDP!BN$6:BN$271,MATCH(totalExpenditure!$A53,gDP!$B$6:$B$271)))</f>
        <v>6171268944.7486677</v>
      </c>
      <c r="CY53" s="77" t="str">
        <f>IF(INDEX([2]pivotTable!AZ$310:AZ$615,MATCH(totalExpenditure!$A53,[2]pivotTable!$A$310:$A$615,0))/100*INDEX(gDP!BO$6:BO$271,MATCH(totalExpenditure!$A53,gDP!$B$6:$B$271))=0,"",INDEX([2]pivotTable!AZ$310:AZ$615,MATCH(totalExpenditure!$A53,[2]pivotTable!$A$310:$A$615,0))/100*INDEX(gDP!BO$6:BO$271,MATCH(totalExpenditure!$A53,gDP!$B$6:$B$271)))</f>
        <v/>
      </c>
      <c r="CZ53" s="77" t="str">
        <f>IF(B53="","",IF(BA53="","",B53-B53+INDEX(gDP!Q$6:Q$271,MATCH(totalExpenditure!$A53,gDP!$B$6:$B$271))))</f>
        <v/>
      </c>
      <c r="DA53" s="77" t="str">
        <f>IF(C53="","",IF(BB53="","",C53-C53+INDEX(gDP!R$6:R$271,MATCH(totalExpenditure!$A53,gDP!$B$6:$B$271))))</f>
        <v/>
      </c>
      <c r="DB53" s="77" t="str">
        <f>IF(D53="","",IF(BC53="","",D53-D53+INDEX(gDP!S$6:S$271,MATCH(totalExpenditure!$A53,gDP!$B$6:$B$271))))</f>
        <v/>
      </c>
      <c r="DC53" s="77" t="str">
        <f>IF(E53="","",IF(BD53="","",E53-E53+INDEX(gDP!T$6:T$271,MATCH(totalExpenditure!$A53,gDP!$B$6:$B$271))))</f>
        <v/>
      </c>
      <c r="DD53" s="77" t="str">
        <f>IF(F53="","",IF(BE53="","",F53-F53+INDEX(gDP!U$6:U$271,MATCH(totalExpenditure!$A53,gDP!$B$6:$B$271))))</f>
        <v/>
      </c>
      <c r="DE53" s="77" t="str">
        <f>IF(G53="","",IF(BF53="","",G53-G53+INDEX(gDP!V$6:V$271,MATCH(totalExpenditure!$A53,gDP!$B$6:$B$271))))</f>
        <v/>
      </c>
      <c r="DF53" s="77" t="str">
        <f>IF(H53="","",IF(BG53="","",H53-H53+INDEX(gDP!W$6:W$271,MATCH(totalExpenditure!$A53,gDP!$B$6:$B$271))))</f>
        <v/>
      </c>
      <c r="DG53" s="77" t="str">
        <f>IF(I53="","",IF(BH53="","",I53-I53+INDEX(gDP!X$6:X$271,MATCH(totalExpenditure!$A53,gDP!$B$6:$B$271))))</f>
        <v/>
      </c>
      <c r="DH53" s="77" t="str">
        <f>IF(J53="","",IF(BI53="","",J53-J53+INDEX(gDP!Y$6:Y$271,MATCH(totalExpenditure!$A53,gDP!$B$6:$B$271))))</f>
        <v/>
      </c>
      <c r="DI53" s="77" t="str">
        <f>IF(K53="","",IF(BJ53="","",K53-K53+INDEX(gDP!Z$6:Z$271,MATCH(totalExpenditure!$A53,gDP!$B$6:$B$271))))</f>
        <v/>
      </c>
      <c r="DJ53" s="77" t="str">
        <f>IF(L53="","",IF(BK53="","",L53-L53+INDEX(gDP!AA$6:AA$271,MATCH(totalExpenditure!$A53,gDP!$B$6:$B$271))))</f>
        <v/>
      </c>
      <c r="DK53" s="77" t="str">
        <f>IF(M53="","",IF(BL53="","",M53-M53+INDEX(gDP!AB$6:AB$271,MATCH(totalExpenditure!$A53,gDP!$B$6:$B$271))))</f>
        <v/>
      </c>
      <c r="DL53" s="77" t="str">
        <f>IF(N53="","",IF(BM53="","",N53-N53+INDEX(gDP!AC$6:AC$271,MATCH(totalExpenditure!$A53,gDP!$B$6:$B$271))))</f>
        <v/>
      </c>
      <c r="DM53" s="77" t="str">
        <f>IF(O53="","",IF(BN53="","",O53-O53+INDEX(gDP!AD$6:AD$271,MATCH(totalExpenditure!$A53,gDP!$B$6:$B$271))))</f>
        <v/>
      </c>
      <c r="DN53" s="77" t="str">
        <f>IF(P53="","",IF(BO53="","",P53-P53+INDEX(gDP!AE$6:AE$271,MATCH(totalExpenditure!$A53,gDP!$B$6:$B$271))))</f>
        <v/>
      </c>
      <c r="DO53" s="77" t="str">
        <f>IF(Q53="","",IF(BP53="","",Q53-Q53+INDEX(gDP!AF$6:AF$271,MATCH(totalExpenditure!$A53,gDP!$B$6:$B$271))))</f>
        <v/>
      </c>
      <c r="DP53" s="77" t="str">
        <f>IF(R53="","",IF(BQ53="","",R53-R53+INDEX(gDP!AG$6:AG$271,MATCH(totalExpenditure!$A53,gDP!$B$6:$B$271))))</f>
        <v/>
      </c>
      <c r="DQ53" s="77" t="str">
        <f>IF(S53="","",IF(BR53="","",S53-S53+INDEX(gDP!AH$6:AH$271,MATCH(totalExpenditure!$A53,gDP!$B$6:$B$271))))</f>
        <v/>
      </c>
      <c r="DR53" s="77" t="str">
        <f>IF(T53="","",IF(BS53="","",T53-T53+INDEX(gDP!AI$6:AI$271,MATCH(totalExpenditure!$A53,gDP!$B$6:$B$271))))</f>
        <v/>
      </c>
      <c r="DS53" s="77" t="str">
        <f>IF(U53="","",IF(BT53="","",U53-U53+INDEX(gDP!AJ$6:AJ$271,MATCH(totalExpenditure!$A53,gDP!$B$6:$B$271))))</f>
        <v/>
      </c>
      <c r="DT53" s="77" t="str">
        <f>IF(V53="","",IF(BU53="","",V53-V53+INDEX(gDP!AK$6:AK$271,MATCH(totalExpenditure!$A53,gDP!$B$6:$B$271))))</f>
        <v/>
      </c>
      <c r="DU53" s="77" t="str">
        <f>IF(W53="","",IF(BV53="","",W53-W53+INDEX(gDP!AL$6:AL$271,MATCH(totalExpenditure!$A53,gDP!$B$6:$B$271))))</f>
        <v/>
      </c>
      <c r="DV53" s="77" t="str">
        <f>IF(X53="","",IF(BW53="","",X53-X53+INDEX(gDP!AM$6:AM$271,MATCH(totalExpenditure!$A53,gDP!$B$6:$B$271))))</f>
        <v/>
      </c>
      <c r="DW53" s="77" t="str">
        <f>IF(Y53="","",IF(BX53="","",Y53-Y53+INDEX(gDP!AN$6:AN$271,MATCH(totalExpenditure!$A53,gDP!$B$6:$B$271))))</f>
        <v/>
      </c>
      <c r="DX53" s="77" t="str">
        <f>IF(Z53="","",IF(BY53="","",Z53-Z53+INDEX(gDP!AO$6:AO$271,MATCH(totalExpenditure!$A53,gDP!$B$6:$B$271))))</f>
        <v/>
      </c>
      <c r="DY53" s="77" t="str">
        <f>IF(AA53="","",IF(BZ53="","",AA53-AA53+INDEX(gDP!AP$6:AP$271,MATCH(totalExpenditure!$A53,gDP!$B$6:$B$271))))</f>
        <v/>
      </c>
      <c r="DZ53" s="77" t="str">
        <f>IF(AB53="","",IF(CA53="","",AB53-AB53+INDEX(gDP!AQ$6:AQ$271,MATCH(totalExpenditure!$A53,gDP!$B$6:$B$271))))</f>
        <v/>
      </c>
      <c r="EA53" s="77" t="str">
        <f>IF(AC53="","",IF(CB53="","",AC53-AC53+INDEX(gDP!AR$6:AR$271,MATCH(totalExpenditure!$A53,gDP!$B$6:$B$271))))</f>
        <v/>
      </c>
      <c r="EB53" s="77" t="str">
        <f>IF(AD53="","",IF(CC53="","",AD53-AD53+INDEX(gDP!AS$6:AS$271,MATCH(totalExpenditure!$A53,gDP!$B$6:$B$271))))</f>
        <v/>
      </c>
      <c r="EC53" s="77" t="str">
        <f>IF(AE53="","",IF(CD53="","",AE53-AE53+INDEX(gDP!AT$6:AT$271,MATCH(totalExpenditure!$A53,gDP!$B$6:$B$271))))</f>
        <v/>
      </c>
      <c r="ED53" s="77" t="str">
        <f>IF(AF53="","",IF(CE53="","",AF53-AF53+INDEX(gDP!AU$6:AU$271,MATCH(totalExpenditure!$A53,gDP!$B$6:$B$271))))</f>
        <v/>
      </c>
      <c r="EE53" s="77" t="str">
        <f>IF(AG53="","",IF(CF53="","",AG53-AG53+INDEX(gDP!AV$6:AV$271,MATCH(totalExpenditure!$A53,gDP!$B$6:$B$271))))</f>
        <v/>
      </c>
      <c r="EF53" s="77" t="str">
        <f>IF(AH53="","",IF(CG53="","",AH53-AH53+INDEX(gDP!AW$6:AW$271,MATCH(totalExpenditure!$A53,gDP!$B$6:$B$271))))</f>
        <v/>
      </c>
      <c r="EG53" s="77" t="str">
        <f>IF(AI53="","",IF(CH53="","",AI53-AI53+INDEX(gDP!AX$6:AX$271,MATCH(totalExpenditure!$A53,gDP!$B$6:$B$271))))</f>
        <v/>
      </c>
      <c r="EH53" s="77" t="str">
        <f>IF(AJ53="","",IF(CI53="","",AJ53-AJ53+INDEX(gDP!AY$6:AY$271,MATCH(totalExpenditure!$A53,gDP!$B$6:$B$271))))</f>
        <v/>
      </c>
      <c r="EI53" s="77" t="str">
        <f>IF(AK53="","",IF(CJ53="","",AK53-AK53+INDEX(gDP!AZ$6:AZ$271,MATCH(totalExpenditure!$A53,gDP!$B$6:$B$271))))</f>
        <v/>
      </c>
      <c r="EJ53" s="77" t="str">
        <f>IF(AL53="","",IF(CK53="","",AL53-AL53+INDEX(gDP!BA$6:BA$271,MATCH(totalExpenditure!$A53,gDP!$B$6:$B$271))))</f>
        <v/>
      </c>
      <c r="EK53" s="77" t="str">
        <f>IF(AM53="","",IF(CL53="","",AM53-AM53+INDEX(gDP!BB$6:BB$271,MATCH(totalExpenditure!$A53,gDP!$B$6:$B$271))))</f>
        <v/>
      </c>
      <c r="EL53" s="77" t="str">
        <f>IF(AN53="","",IF(CM53="","",AN53-AN53+INDEX(gDP!BC$6:BC$271,MATCH(totalExpenditure!$A53,gDP!$B$6:$B$271))))</f>
        <v/>
      </c>
      <c r="EM53" s="77" t="str">
        <f>IF(AO53="","",IF(CN53="","",AO53-AO53+INDEX(gDP!BD$6:BD$271,MATCH(totalExpenditure!$A53,gDP!$B$6:$B$271))))</f>
        <v/>
      </c>
      <c r="EN53" s="77" t="str">
        <f>IF(AP53="","",IF(CO53="","",AP53-AP53+INDEX(gDP!BE$6:BE$271,MATCH(totalExpenditure!$A53,gDP!$B$6:$B$271))))</f>
        <v/>
      </c>
      <c r="EO53" s="77" t="str">
        <f>IF(AQ53="","",IF(CP53="","",AQ53-AQ53+INDEX(gDP!BF$6:BF$271,MATCH(totalExpenditure!$A53,gDP!$B$6:$B$271))))</f>
        <v/>
      </c>
      <c r="EP53" s="77" t="str">
        <f>IF(AR53="","",IF(CQ53="","",AR53-AR53+INDEX(gDP!BG$6:BG$271,MATCH(totalExpenditure!$A53,gDP!$B$6:$B$271))))</f>
        <v/>
      </c>
      <c r="EQ53" s="77" t="str">
        <f>IF(AS53="","",IF(CR53="","",AS53-AS53+INDEX(gDP!BH$6:BH$271,MATCH(totalExpenditure!$A53,gDP!$B$6:$B$271))))</f>
        <v/>
      </c>
      <c r="ER53" s="77" t="str">
        <f>IF(AT53="","",IF(CS53="","",AT53-AT53+INDEX(gDP!BI$6:BI$271,MATCH(totalExpenditure!$A53,gDP!$B$6:$B$271))))</f>
        <v/>
      </c>
      <c r="ES53" s="77" t="str">
        <f>IF(AU53="","",IF(CT53="","",AU53-AU53+INDEX(gDP!BJ$6:BJ$271,MATCH(totalExpenditure!$A53,gDP!$B$6:$B$271))))</f>
        <v/>
      </c>
      <c r="ET53" s="77" t="str">
        <f>IF(AV53="","",IF(CU53="","",AV53-AV53+INDEX(gDP!BK$6:BK$271,MATCH(totalExpenditure!$A53,gDP!$B$6:$B$271))))</f>
        <v/>
      </c>
      <c r="EU53" s="77" t="str">
        <f>IF(AW53="","",IF(CV53="","",AW53-AW53+INDEX(gDP!BL$6:BL$271,MATCH(totalExpenditure!$A53,gDP!$B$6:$B$271))))</f>
        <v/>
      </c>
      <c r="EV53" s="77" t="str">
        <f>IF(AX53="","",IF(CW53="","",AX53-AX53+INDEX(gDP!BM$6:BM$271,MATCH(totalExpenditure!$A53,gDP!$B$6:$B$271))))</f>
        <v/>
      </c>
      <c r="EW53" s="77" t="str">
        <f>IF(AY53="","",IF(CX53="","",AY53-AY53+INDEX(gDP!BN$6:BN$271,MATCH(totalExpenditure!$A53,gDP!$B$6:$B$271))))</f>
        <v/>
      </c>
      <c r="EX53" s="77" t="str">
        <f>IF(AZ53="","",IF(CY53="","",AZ53-AZ53+INDEX(gDP!BO$6:BO$271,MATCH(totalExpenditure!$A53,gDP!$B$6:$B$271))))</f>
        <v/>
      </c>
    </row>
    <row r="54" spans="1:154" x14ac:dyDescent="0.35">
      <c r="A54" t="s">
        <v>317</v>
      </c>
      <c r="B54" s="77" t="e">
        <f>IF(INDEX([2]pivotTable!B$3:B$308,MATCH(totalExpenditure!$A54,[2]pivotTable!$A$3:$A$308,0))/100*INDEX(gDP!Q$6:Q$271,MATCH(totalExpenditure!$A54,gDP!$B$6:$B$271))=0,"",INDEX([2]pivotTable!B$3:B$308,MATCH(totalExpenditure!$A54,[2]pivotTable!$A$3:$A$308,0))/100*INDEX(gDP!Q$6:Q$271,MATCH(totalExpenditure!$A54,gDP!$B$6:$B$271)))</f>
        <v>#N/A</v>
      </c>
      <c r="C54" s="77" t="e">
        <f>IF(INDEX([2]pivotTable!C$3:C$308,MATCH(totalExpenditure!$A54,[2]pivotTable!$A$3:$A$308,0))/100*INDEX(gDP!R$6:R$271,MATCH(totalExpenditure!$A54,gDP!$B$6:$B$271))=0,"",INDEX([2]pivotTable!C$3:C$308,MATCH(totalExpenditure!$A54,[2]pivotTable!$A$3:$A$308,0))/100*INDEX(gDP!R$6:R$271,MATCH(totalExpenditure!$A54,gDP!$B$6:$B$271)))</f>
        <v>#N/A</v>
      </c>
      <c r="D54" s="77" t="e">
        <f>IF(INDEX([2]pivotTable!D$3:D$308,MATCH(totalExpenditure!$A54,[2]pivotTable!$A$3:$A$308,0))/100*INDEX(gDP!S$6:S$271,MATCH(totalExpenditure!$A54,gDP!$B$6:$B$271))=0,"",INDEX([2]pivotTable!D$3:D$308,MATCH(totalExpenditure!$A54,[2]pivotTable!$A$3:$A$308,0))/100*INDEX(gDP!S$6:S$271,MATCH(totalExpenditure!$A54,gDP!$B$6:$B$271)))</f>
        <v>#N/A</v>
      </c>
      <c r="E54" s="77" t="e">
        <f>IF(INDEX([2]pivotTable!E$3:E$308,MATCH(totalExpenditure!$A54,[2]pivotTable!$A$3:$A$308,0))/100*INDEX(gDP!T$6:T$271,MATCH(totalExpenditure!$A54,gDP!$B$6:$B$271))=0,"",INDEX([2]pivotTable!E$3:E$308,MATCH(totalExpenditure!$A54,[2]pivotTable!$A$3:$A$308,0))/100*INDEX(gDP!T$6:T$271,MATCH(totalExpenditure!$A54,gDP!$B$6:$B$271)))</f>
        <v>#N/A</v>
      </c>
      <c r="F54" s="77" t="e">
        <f>IF(INDEX([2]pivotTable!F$3:F$308,MATCH(totalExpenditure!$A54,[2]pivotTable!$A$3:$A$308,0))/100*INDEX(gDP!U$6:U$271,MATCH(totalExpenditure!$A54,gDP!$B$6:$B$271))=0,"",INDEX([2]pivotTable!F$3:F$308,MATCH(totalExpenditure!$A54,[2]pivotTable!$A$3:$A$308,0))/100*INDEX(gDP!U$6:U$271,MATCH(totalExpenditure!$A54,gDP!$B$6:$B$271)))</f>
        <v>#N/A</v>
      </c>
      <c r="G54" s="77" t="e">
        <f>IF(INDEX([2]pivotTable!G$3:G$308,MATCH(totalExpenditure!$A54,[2]pivotTable!$A$3:$A$308,0))/100*INDEX(gDP!V$6:V$271,MATCH(totalExpenditure!$A54,gDP!$B$6:$B$271))=0,"",INDEX([2]pivotTable!G$3:G$308,MATCH(totalExpenditure!$A54,[2]pivotTable!$A$3:$A$308,0))/100*INDEX(gDP!V$6:V$271,MATCH(totalExpenditure!$A54,gDP!$B$6:$B$271)))</f>
        <v>#N/A</v>
      </c>
      <c r="H54" s="77" t="e">
        <f>IF(INDEX([2]pivotTable!H$3:H$308,MATCH(totalExpenditure!$A54,[2]pivotTable!$A$3:$A$308,0))/100*INDEX(gDP!W$6:W$271,MATCH(totalExpenditure!$A54,gDP!$B$6:$B$271))=0,"",INDEX([2]pivotTable!H$3:H$308,MATCH(totalExpenditure!$A54,[2]pivotTable!$A$3:$A$308,0))/100*INDEX(gDP!W$6:W$271,MATCH(totalExpenditure!$A54,gDP!$B$6:$B$271)))</f>
        <v>#N/A</v>
      </c>
      <c r="I54" s="77" t="e">
        <f>IF(INDEX([2]pivotTable!I$3:I$308,MATCH(totalExpenditure!$A54,[2]pivotTable!$A$3:$A$308,0))/100*INDEX(gDP!X$6:X$271,MATCH(totalExpenditure!$A54,gDP!$B$6:$B$271))=0,"",INDEX([2]pivotTable!I$3:I$308,MATCH(totalExpenditure!$A54,[2]pivotTable!$A$3:$A$308,0))/100*INDEX(gDP!X$6:X$271,MATCH(totalExpenditure!$A54,gDP!$B$6:$B$271)))</f>
        <v>#N/A</v>
      </c>
      <c r="J54" s="77" t="e">
        <f>IF(INDEX([2]pivotTable!J$3:J$308,MATCH(totalExpenditure!$A54,[2]pivotTable!$A$3:$A$308,0))/100*INDEX(gDP!Y$6:Y$271,MATCH(totalExpenditure!$A54,gDP!$B$6:$B$271))=0,"",INDEX([2]pivotTable!J$3:J$308,MATCH(totalExpenditure!$A54,[2]pivotTable!$A$3:$A$308,0))/100*INDEX(gDP!Y$6:Y$271,MATCH(totalExpenditure!$A54,gDP!$B$6:$B$271)))</f>
        <v>#N/A</v>
      </c>
      <c r="K54" s="77" t="e">
        <f>IF(INDEX([2]pivotTable!K$3:K$308,MATCH(totalExpenditure!$A54,[2]pivotTable!$A$3:$A$308,0))/100*INDEX(gDP!Z$6:Z$271,MATCH(totalExpenditure!$A54,gDP!$B$6:$B$271))=0,"",INDEX([2]pivotTable!K$3:K$308,MATCH(totalExpenditure!$A54,[2]pivotTable!$A$3:$A$308,0))/100*INDEX(gDP!Z$6:Z$271,MATCH(totalExpenditure!$A54,gDP!$B$6:$B$271)))</f>
        <v>#N/A</v>
      </c>
      <c r="L54" s="77" t="e">
        <f>IF(INDEX([2]pivotTable!L$3:L$308,MATCH(totalExpenditure!$A54,[2]pivotTable!$A$3:$A$308,0))/100*INDEX(gDP!AA$6:AA$271,MATCH(totalExpenditure!$A54,gDP!$B$6:$B$271))=0,"",INDEX([2]pivotTable!L$3:L$308,MATCH(totalExpenditure!$A54,[2]pivotTable!$A$3:$A$308,0))/100*INDEX(gDP!AA$6:AA$271,MATCH(totalExpenditure!$A54,gDP!$B$6:$B$271)))</f>
        <v>#N/A</v>
      </c>
      <c r="M54" s="77" t="e">
        <f>IF(INDEX([2]pivotTable!M$3:M$308,MATCH(totalExpenditure!$A54,[2]pivotTable!$A$3:$A$308,0))/100*INDEX(gDP!AB$6:AB$271,MATCH(totalExpenditure!$A54,gDP!$B$6:$B$271))=0,"",INDEX([2]pivotTable!M$3:M$308,MATCH(totalExpenditure!$A54,[2]pivotTable!$A$3:$A$308,0))/100*INDEX(gDP!AB$6:AB$271,MATCH(totalExpenditure!$A54,gDP!$B$6:$B$271)))</f>
        <v>#N/A</v>
      </c>
      <c r="N54" s="77" t="e">
        <f>IF(INDEX([2]pivotTable!N$3:N$308,MATCH(totalExpenditure!$A54,[2]pivotTable!$A$3:$A$308,0))/100*INDEX(gDP!AC$6:AC$271,MATCH(totalExpenditure!$A54,gDP!$B$6:$B$271))=0,"",INDEX([2]pivotTable!N$3:N$308,MATCH(totalExpenditure!$A54,[2]pivotTable!$A$3:$A$308,0))/100*INDEX(gDP!AC$6:AC$271,MATCH(totalExpenditure!$A54,gDP!$B$6:$B$271)))</f>
        <v>#N/A</v>
      </c>
      <c r="O54" s="77" t="e">
        <f>IF(INDEX([2]pivotTable!O$3:O$308,MATCH(totalExpenditure!$A54,[2]pivotTable!$A$3:$A$308,0))/100*INDEX(gDP!AD$6:AD$271,MATCH(totalExpenditure!$A54,gDP!$B$6:$B$271))=0,"",INDEX([2]pivotTable!O$3:O$308,MATCH(totalExpenditure!$A54,[2]pivotTable!$A$3:$A$308,0))/100*INDEX(gDP!AD$6:AD$271,MATCH(totalExpenditure!$A54,gDP!$B$6:$B$271)))</f>
        <v>#N/A</v>
      </c>
      <c r="P54" s="77" t="e">
        <f>IF(INDEX([2]pivotTable!P$3:P$308,MATCH(totalExpenditure!$A54,[2]pivotTable!$A$3:$A$308,0))/100*INDEX(gDP!AE$6:AE$271,MATCH(totalExpenditure!$A54,gDP!$B$6:$B$271))=0,"",INDEX([2]pivotTable!P$3:P$308,MATCH(totalExpenditure!$A54,[2]pivotTable!$A$3:$A$308,0))/100*INDEX(gDP!AE$6:AE$271,MATCH(totalExpenditure!$A54,gDP!$B$6:$B$271)))</f>
        <v>#N/A</v>
      </c>
      <c r="Q54" s="77" t="e">
        <f>IF(INDEX([2]pivotTable!Q$3:Q$308,MATCH(totalExpenditure!$A54,[2]pivotTable!$A$3:$A$308,0))/100*INDEX(gDP!AF$6:AF$271,MATCH(totalExpenditure!$A54,gDP!$B$6:$B$271))=0,"",INDEX([2]pivotTable!Q$3:Q$308,MATCH(totalExpenditure!$A54,[2]pivotTable!$A$3:$A$308,0))/100*INDEX(gDP!AF$6:AF$271,MATCH(totalExpenditure!$A54,gDP!$B$6:$B$271)))</f>
        <v>#N/A</v>
      </c>
      <c r="R54" s="77" t="e">
        <f>IF(INDEX([2]pivotTable!R$3:R$308,MATCH(totalExpenditure!$A54,[2]pivotTable!$A$3:$A$308,0))/100*INDEX(gDP!AG$6:AG$271,MATCH(totalExpenditure!$A54,gDP!$B$6:$B$271))=0,"",INDEX([2]pivotTable!R$3:R$308,MATCH(totalExpenditure!$A54,[2]pivotTable!$A$3:$A$308,0))/100*INDEX(gDP!AG$6:AG$271,MATCH(totalExpenditure!$A54,gDP!$B$6:$B$271)))</f>
        <v>#N/A</v>
      </c>
      <c r="S54" s="77" t="e">
        <f>IF(INDEX([2]pivotTable!S$3:S$308,MATCH(totalExpenditure!$A54,[2]pivotTable!$A$3:$A$308,0))/100*INDEX(gDP!AH$6:AH$271,MATCH(totalExpenditure!$A54,gDP!$B$6:$B$271))=0,"",INDEX([2]pivotTable!S$3:S$308,MATCH(totalExpenditure!$A54,[2]pivotTable!$A$3:$A$308,0))/100*INDEX(gDP!AH$6:AH$271,MATCH(totalExpenditure!$A54,gDP!$B$6:$B$271)))</f>
        <v>#N/A</v>
      </c>
      <c r="T54" s="77" t="e">
        <f>IF(INDEX([2]pivotTable!T$3:T$308,MATCH(totalExpenditure!$A54,[2]pivotTable!$A$3:$A$308,0))/100*INDEX(gDP!AI$6:AI$271,MATCH(totalExpenditure!$A54,gDP!$B$6:$B$271))=0,"",INDEX([2]pivotTable!T$3:T$308,MATCH(totalExpenditure!$A54,[2]pivotTable!$A$3:$A$308,0))/100*INDEX(gDP!AI$6:AI$271,MATCH(totalExpenditure!$A54,gDP!$B$6:$B$271)))</f>
        <v>#N/A</v>
      </c>
      <c r="U54" s="77" t="e">
        <f>IF(INDEX([2]pivotTable!U$3:U$308,MATCH(totalExpenditure!$A54,[2]pivotTable!$A$3:$A$308,0))/100*INDEX(gDP!AJ$6:AJ$271,MATCH(totalExpenditure!$A54,gDP!$B$6:$B$271))=0,"",INDEX([2]pivotTable!U$3:U$308,MATCH(totalExpenditure!$A54,[2]pivotTable!$A$3:$A$308,0))/100*INDEX(gDP!AJ$6:AJ$271,MATCH(totalExpenditure!$A54,gDP!$B$6:$B$271)))</f>
        <v>#N/A</v>
      </c>
      <c r="V54" s="77" t="e">
        <f>IF(INDEX([2]pivotTable!V$3:V$308,MATCH(totalExpenditure!$A54,[2]pivotTable!$A$3:$A$308,0))/100*INDEX(gDP!AK$6:AK$271,MATCH(totalExpenditure!$A54,gDP!$B$6:$B$271))=0,"",INDEX([2]pivotTable!V$3:V$308,MATCH(totalExpenditure!$A54,[2]pivotTable!$A$3:$A$308,0))/100*INDEX(gDP!AK$6:AK$271,MATCH(totalExpenditure!$A54,gDP!$B$6:$B$271)))</f>
        <v>#N/A</v>
      </c>
      <c r="W54" s="77" t="e">
        <f>IF(INDEX([2]pivotTable!W$3:W$308,MATCH(totalExpenditure!$A54,[2]pivotTable!$A$3:$A$308,0))/100*INDEX(gDP!AL$6:AL$271,MATCH(totalExpenditure!$A54,gDP!$B$6:$B$271))=0,"",INDEX([2]pivotTable!W$3:W$308,MATCH(totalExpenditure!$A54,[2]pivotTable!$A$3:$A$308,0))/100*INDEX(gDP!AL$6:AL$271,MATCH(totalExpenditure!$A54,gDP!$B$6:$B$271)))</f>
        <v>#N/A</v>
      </c>
      <c r="X54" s="77" t="e">
        <f>IF(INDEX([2]pivotTable!X$3:X$308,MATCH(totalExpenditure!$A54,[2]pivotTable!$A$3:$A$308,0))/100*INDEX(gDP!AM$6:AM$271,MATCH(totalExpenditure!$A54,gDP!$B$6:$B$271))=0,"",INDEX([2]pivotTable!X$3:X$308,MATCH(totalExpenditure!$A54,[2]pivotTable!$A$3:$A$308,0))/100*INDEX(gDP!AM$6:AM$271,MATCH(totalExpenditure!$A54,gDP!$B$6:$B$271)))</f>
        <v>#N/A</v>
      </c>
      <c r="Y54" s="77" t="e">
        <f>IF(INDEX([2]pivotTable!Y$3:Y$308,MATCH(totalExpenditure!$A54,[2]pivotTable!$A$3:$A$308,0))/100*INDEX(gDP!AN$6:AN$271,MATCH(totalExpenditure!$A54,gDP!$B$6:$B$271))=0,"",INDEX([2]pivotTable!Y$3:Y$308,MATCH(totalExpenditure!$A54,[2]pivotTable!$A$3:$A$308,0))/100*INDEX(gDP!AN$6:AN$271,MATCH(totalExpenditure!$A54,gDP!$B$6:$B$271)))</f>
        <v>#N/A</v>
      </c>
      <c r="Z54" s="77" t="e">
        <f>IF(INDEX([2]pivotTable!Z$3:Z$308,MATCH(totalExpenditure!$A54,[2]pivotTable!$A$3:$A$308,0))/100*INDEX(gDP!AO$6:AO$271,MATCH(totalExpenditure!$A54,gDP!$B$6:$B$271))=0,"",INDEX([2]pivotTable!Z$3:Z$308,MATCH(totalExpenditure!$A54,[2]pivotTable!$A$3:$A$308,0))/100*INDEX(gDP!AO$6:AO$271,MATCH(totalExpenditure!$A54,gDP!$B$6:$B$271)))</f>
        <v>#N/A</v>
      </c>
      <c r="AA54" s="77" t="e">
        <f>IF(INDEX([2]pivotTable!AA$3:AA$308,MATCH(totalExpenditure!$A54,[2]pivotTable!$A$3:$A$308,0))/100*INDEX(gDP!AP$6:AP$271,MATCH(totalExpenditure!$A54,gDP!$B$6:$B$271))=0,"",INDEX([2]pivotTable!AA$3:AA$308,MATCH(totalExpenditure!$A54,[2]pivotTable!$A$3:$A$308,0))/100*INDEX(gDP!AP$6:AP$271,MATCH(totalExpenditure!$A54,gDP!$B$6:$B$271)))</f>
        <v>#N/A</v>
      </c>
      <c r="AB54" s="77" t="e">
        <f>IF(INDEX([2]pivotTable!AB$3:AB$308,MATCH(totalExpenditure!$A54,[2]pivotTable!$A$3:$A$308,0))/100*INDEX(gDP!AQ$6:AQ$271,MATCH(totalExpenditure!$A54,gDP!$B$6:$B$271))=0,"",INDEX([2]pivotTable!AB$3:AB$308,MATCH(totalExpenditure!$A54,[2]pivotTable!$A$3:$A$308,0))/100*INDEX(gDP!AQ$6:AQ$271,MATCH(totalExpenditure!$A54,gDP!$B$6:$B$271)))</f>
        <v>#N/A</v>
      </c>
      <c r="AC54" s="77" t="e">
        <f>IF(INDEX([2]pivotTable!AC$3:AC$308,MATCH(totalExpenditure!$A54,[2]pivotTable!$A$3:$A$308,0))/100*INDEX(gDP!AR$6:AR$271,MATCH(totalExpenditure!$A54,gDP!$B$6:$B$271))=0,"",INDEX([2]pivotTable!AC$3:AC$308,MATCH(totalExpenditure!$A54,[2]pivotTable!$A$3:$A$308,0))/100*INDEX(gDP!AR$6:AR$271,MATCH(totalExpenditure!$A54,gDP!$B$6:$B$271)))</f>
        <v>#N/A</v>
      </c>
      <c r="AD54" s="77" t="e">
        <f>IF(INDEX([2]pivotTable!AD$3:AD$308,MATCH(totalExpenditure!$A54,[2]pivotTable!$A$3:$A$308,0))/100*INDEX(gDP!AS$6:AS$271,MATCH(totalExpenditure!$A54,gDP!$B$6:$B$271))=0,"",INDEX([2]pivotTable!AD$3:AD$308,MATCH(totalExpenditure!$A54,[2]pivotTable!$A$3:$A$308,0))/100*INDEX(gDP!AS$6:AS$271,MATCH(totalExpenditure!$A54,gDP!$B$6:$B$271)))</f>
        <v>#N/A</v>
      </c>
      <c r="AE54" s="77" t="e">
        <f>IF(INDEX([2]pivotTable!AE$3:AE$308,MATCH(totalExpenditure!$A54,[2]pivotTable!$A$3:$A$308,0))/100*INDEX(gDP!AT$6:AT$271,MATCH(totalExpenditure!$A54,gDP!$B$6:$B$271))=0,"",INDEX([2]pivotTable!AE$3:AE$308,MATCH(totalExpenditure!$A54,[2]pivotTable!$A$3:$A$308,0))/100*INDEX(gDP!AT$6:AT$271,MATCH(totalExpenditure!$A54,gDP!$B$6:$B$271)))</f>
        <v>#N/A</v>
      </c>
      <c r="AF54" s="77" t="e">
        <f>IF(INDEX([2]pivotTable!AF$3:AF$308,MATCH(totalExpenditure!$A54,[2]pivotTable!$A$3:$A$308,0))/100*INDEX(gDP!AU$6:AU$271,MATCH(totalExpenditure!$A54,gDP!$B$6:$B$271))=0,"",INDEX([2]pivotTable!AF$3:AF$308,MATCH(totalExpenditure!$A54,[2]pivotTable!$A$3:$A$308,0))/100*INDEX(gDP!AU$6:AU$271,MATCH(totalExpenditure!$A54,gDP!$B$6:$B$271)))</f>
        <v>#N/A</v>
      </c>
      <c r="AG54" s="77" t="e">
        <f>IF(INDEX([2]pivotTable!AG$3:AG$308,MATCH(totalExpenditure!$A54,[2]pivotTable!$A$3:$A$308,0))/100*INDEX(gDP!AV$6:AV$271,MATCH(totalExpenditure!$A54,gDP!$B$6:$B$271))=0,"",INDEX([2]pivotTable!AG$3:AG$308,MATCH(totalExpenditure!$A54,[2]pivotTable!$A$3:$A$308,0))/100*INDEX(gDP!AV$6:AV$271,MATCH(totalExpenditure!$A54,gDP!$B$6:$B$271)))</f>
        <v>#N/A</v>
      </c>
      <c r="AH54" s="77" t="e">
        <f>IF(INDEX([2]pivotTable!AH$3:AH$308,MATCH(totalExpenditure!$A54,[2]pivotTable!$A$3:$A$308,0))/100*INDEX(gDP!AW$6:AW$271,MATCH(totalExpenditure!$A54,gDP!$B$6:$B$271))=0,"",INDEX([2]pivotTable!AH$3:AH$308,MATCH(totalExpenditure!$A54,[2]pivotTable!$A$3:$A$308,0))/100*INDEX(gDP!AW$6:AW$271,MATCH(totalExpenditure!$A54,gDP!$B$6:$B$271)))</f>
        <v>#N/A</v>
      </c>
      <c r="AI54" s="77" t="e">
        <f>IF(INDEX([2]pivotTable!AI$3:AI$308,MATCH(totalExpenditure!$A54,[2]pivotTable!$A$3:$A$308,0))/100*INDEX(gDP!AX$6:AX$271,MATCH(totalExpenditure!$A54,gDP!$B$6:$B$271))=0,"",INDEX([2]pivotTable!AI$3:AI$308,MATCH(totalExpenditure!$A54,[2]pivotTable!$A$3:$A$308,0))/100*INDEX(gDP!AX$6:AX$271,MATCH(totalExpenditure!$A54,gDP!$B$6:$B$271)))</f>
        <v>#N/A</v>
      </c>
      <c r="AJ54" s="77" t="e">
        <f>IF(INDEX([2]pivotTable!AJ$3:AJ$308,MATCH(totalExpenditure!$A54,[2]pivotTable!$A$3:$A$308,0))/100*INDEX(gDP!AY$6:AY$271,MATCH(totalExpenditure!$A54,gDP!$B$6:$B$271))=0,"",INDEX([2]pivotTable!AJ$3:AJ$308,MATCH(totalExpenditure!$A54,[2]pivotTable!$A$3:$A$308,0))/100*INDEX(gDP!AY$6:AY$271,MATCH(totalExpenditure!$A54,gDP!$B$6:$B$271)))</f>
        <v>#N/A</v>
      </c>
      <c r="AK54" s="77" t="e">
        <f>IF(INDEX([2]pivotTable!AK$3:AK$308,MATCH(totalExpenditure!$A54,[2]pivotTable!$A$3:$A$308,0))/100*INDEX(gDP!AZ$6:AZ$271,MATCH(totalExpenditure!$A54,gDP!$B$6:$B$271))=0,"",INDEX([2]pivotTable!AK$3:AK$308,MATCH(totalExpenditure!$A54,[2]pivotTable!$A$3:$A$308,0))/100*INDEX(gDP!AZ$6:AZ$271,MATCH(totalExpenditure!$A54,gDP!$B$6:$B$271)))</f>
        <v>#N/A</v>
      </c>
      <c r="AL54" s="77" t="e">
        <f>IF(INDEX([2]pivotTable!AL$3:AL$308,MATCH(totalExpenditure!$A54,[2]pivotTable!$A$3:$A$308,0))/100*INDEX(gDP!BA$6:BA$271,MATCH(totalExpenditure!$A54,gDP!$B$6:$B$271))=0,"",INDEX([2]pivotTable!AL$3:AL$308,MATCH(totalExpenditure!$A54,[2]pivotTable!$A$3:$A$308,0))/100*INDEX(gDP!BA$6:BA$271,MATCH(totalExpenditure!$A54,gDP!$B$6:$B$271)))</f>
        <v>#N/A</v>
      </c>
      <c r="AM54" s="77" t="e">
        <f>IF(INDEX([2]pivotTable!AM$3:AM$308,MATCH(totalExpenditure!$A54,[2]pivotTable!$A$3:$A$308,0))/100*INDEX(gDP!BB$6:BB$271,MATCH(totalExpenditure!$A54,gDP!$B$6:$B$271))=0,"",INDEX([2]pivotTable!AM$3:AM$308,MATCH(totalExpenditure!$A54,[2]pivotTable!$A$3:$A$308,0))/100*INDEX(gDP!BB$6:BB$271,MATCH(totalExpenditure!$A54,gDP!$B$6:$B$271)))</f>
        <v>#N/A</v>
      </c>
      <c r="AN54" s="77" t="e">
        <f>IF(INDEX([2]pivotTable!AN$3:AN$308,MATCH(totalExpenditure!$A54,[2]pivotTable!$A$3:$A$308,0))/100*INDEX(gDP!BC$6:BC$271,MATCH(totalExpenditure!$A54,gDP!$B$6:$B$271))=0,"",INDEX([2]pivotTable!AN$3:AN$308,MATCH(totalExpenditure!$A54,[2]pivotTable!$A$3:$A$308,0))/100*INDEX(gDP!BC$6:BC$271,MATCH(totalExpenditure!$A54,gDP!$B$6:$B$271)))</f>
        <v>#N/A</v>
      </c>
      <c r="AO54" s="77" t="e">
        <f>IF(INDEX([2]pivotTable!AO$3:AO$308,MATCH(totalExpenditure!$A54,[2]pivotTable!$A$3:$A$308,0))/100*INDEX(gDP!BD$6:BD$271,MATCH(totalExpenditure!$A54,gDP!$B$6:$B$271))=0,"",INDEX([2]pivotTable!AO$3:AO$308,MATCH(totalExpenditure!$A54,[2]pivotTable!$A$3:$A$308,0))/100*INDEX(gDP!BD$6:BD$271,MATCH(totalExpenditure!$A54,gDP!$B$6:$B$271)))</f>
        <v>#N/A</v>
      </c>
      <c r="AP54" s="77" t="e">
        <f>IF(INDEX([2]pivotTable!AP$3:AP$308,MATCH(totalExpenditure!$A54,[2]pivotTable!$A$3:$A$308,0))/100*INDEX(gDP!BE$6:BE$271,MATCH(totalExpenditure!$A54,gDP!$B$6:$B$271))=0,"",INDEX([2]pivotTable!AP$3:AP$308,MATCH(totalExpenditure!$A54,[2]pivotTable!$A$3:$A$308,0))/100*INDEX(gDP!BE$6:BE$271,MATCH(totalExpenditure!$A54,gDP!$B$6:$B$271)))</f>
        <v>#N/A</v>
      </c>
      <c r="AQ54" s="77" t="e">
        <f>IF(INDEX([2]pivotTable!AQ$3:AQ$308,MATCH(totalExpenditure!$A54,[2]pivotTable!$A$3:$A$308,0))/100*INDEX(gDP!BF$6:BF$271,MATCH(totalExpenditure!$A54,gDP!$B$6:$B$271))=0,"",INDEX([2]pivotTable!AQ$3:AQ$308,MATCH(totalExpenditure!$A54,[2]pivotTable!$A$3:$A$308,0))/100*INDEX(gDP!BF$6:BF$271,MATCH(totalExpenditure!$A54,gDP!$B$6:$B$271)))</f>
        <v>#N/A</v>
      </c>
      <c r="AR54" s="77" t="e">
        <f>IF(INDEX([2]pivotTable!AR$3:AR$308,MATCH(totalExpenditure!$A54,[2]pivotTable!$A$3:$A$308,0))/100*INDEX(gDP!BG$6:BG$271,MATCH(totalExpenditure!$A54,gDP!$B$6:$B$271))=0,"",INDEX([2]pivotTable!AR$3:AR$308,MATCH(totalExpenditure!$A54,[2]pivotTable!$A$3:$A$308,0))/100*INDEX(gDP!BG$6:BG$271,MATCH(totalExpenditure!$A54,gDP!$B$6:$B$271)))</f>
        <v>#N/A</v>
      </c>
      <c r="AS54" s="77" t="e">
        <f>IF(INDEX([2]pivotTable!AS$3:AS$308,MATCH(totalExpenditure!$A54,[2]pivotTable!$A$3:$A$308,0))/100*INDEX(gDP!BH$6:BH$271,MATCH(totalExpenditure!$A54,gDP!$B$6:$B$271))=0,"",INDEX([2]pivotTable!AS$3:AS$308,MATCH(totalExpenditure!$A54,[2]pivotTable!$A$3:$A$308,0))/100*INDEX(gDP!BH$6:BH$271,MATCH(totalExpenditure!$A54,gDP!$B$6:$B$271)))</f>
        <v>#N/A</v>
      </c>
      <c r="AT54" s="77" t="e">
        <f>IF(INDEX([2]pivotTable!AT$3:AT$308,MATCH(totalExpenditure!$A54,[2]pivotTable!$A$3:$A$308,0))/100*INDEX(gDP!BI$6:BI$271,MATCH(totalExpenditure!$A54,gDP!$B$6:$B$271))=0,"",INDEX([2]pivotTable!AT$3:AT$308,MATCH(totalExpenditure!$A54,[2]pivotTable!$A$3:$A$308,0))/100*INDEX(gDP!BI$6:BI$271,MATCH(totalExpenditure!$A54,gDP!$B$6:$B$271)))</f>
        <v>#N/A</v>
      </c>
      <c r="AU54" s="77" t="e">
        <f>IF(INDEX([2]pivotTable!AU$3:AU$308,MATCH(totalExpenditure!$A54,[2]pivotTable!$A$3:$A$308,0))/100*INDEX(gDP!BJ$6:BJ$271,MATCH(totalExpenditure!$A54,gDP!$B$6:$B$271))=0,"",INDEX([2]pivotTable!AU$3:AU$308,MATCH(totalExpenditure!$A54,[2]pivotTable!$A$3:$A$308,0))/100*INDEX(gDP!BJ$6:BJ$271,MATCH(totalExpenditure!$A54,gDP!$B$6:$B$271)))</f>
        <v>#N/A</v>
      </c>
      <c r="AV54" s="77" t="e">
        <f>IF(INDEX([2]pivotTable!AV$3:AV$308,MATCH(totalExpenditure!$A54,[2]pivotTable!$A$3:$A$308,0))/100*INDEX(gDP!BK$6:BK$271,MATCH(totalExpenditure!$A54,gDP!$B$6:$B$271))=0,"",INDEX([2]pivotTable!AV$3:AV$308,MATCH(totalExpenditure!$A54,[2]pivotTable!$A$3:$A$308,0))/100*INDEX(gDP!BK$6:BK$271,MATCH(totalExpenditure!$A54,gDP!$B$6:$B$271)))</f>
        <v>#N/A</v>
      </c>
      <c r="AW54" s="77" t="e">
        <f>IF(INDEX([2]pivotTable!AW$3:AW$308,MATCH(totalExpenditure!$A54,[2]pivotTable!$A$3:$A$308,0))/100*INDEX(gDP!BL$6:BL$271,MATCH(totalExpenditure!$A54,gDP!$B$6:$B$271))=0,"",INDEX([2]pivotTable!AW$3:AW$308,MATCH(totalExpenditure!$A54,[2]pivotTable!$A$3:$A$308,0))/100*INDEX(gDP!BL$6:BL$271,MATCH(totalExpenditure!$A54,gDP!$B$6:$B$271)))</f>
        <v>#N/A</v>
      </c>
      <c r="AX54" s="77" t="e">
        <f>IF(INDEX([2]pivotTable!AX$3:AX$308,MATCH(totalExpenditure!$A54,[2]pivotTable!$A$3:$A$308,0))/100*INDEX(gDP!BM$6:BM$271,MATCH(totalExpenditure!$A54,gDP!$B$6:$B$271))=0,"",INDEX([2]pivotTable!AX$3:AX$308,MATCH(totalExpenditure!$A54,[2]pivotTable!$A$3:$A$308,0))/100*INDEX(gDP!BM$6:BM$271,MATCH(totalExpenditure!$A54,gDP!$B$6:$B$271)))</f>
        <v>#N/A</v>
      </c>
      <c r="AY54" s="77" t="e">
        <f>IF(INDEX([2]pivotTable!AY$3:AY$308,MATCH(totalExpenditure!$A54,[2]pivotTable!$A$3:$A$308,0))/100*INDEX(gDP!BN$6:BN$271,MATCH(totalExpenditure!$A54,gDP!$B$6:$B$271))=0,"",INDEX([2]pivotTable!AY$3:AY$308,MATCH(totalExpenditure!$A54,[2]pivotTable!$A$3:$A$308,0))/100*INDEX(gDP!BN$6:BN$271,MATCH(totalExpenditure!$A54,gDP!$B$6:$B$271)))</f>
        <v>#N/A</v>
      </c>
      <c r="AZ54" s="77" t="e">
        <f>IF(INDEX([2]pivotTable!AZ$3:AZ$308,MATCH(totalExpenditure!$A54,[2]pivotTable!$A$3:$A$308,0))/100*INDEX(gDP!BO$6:BO$271,MATCH(totalExpenditure!$A54,gDP!$B$6:$B$271))=0,"",INDEX([2]pivotTable!AZ$3:AZ$308,MATCH(totalExpenditure!$A54,[2]pivotTable!$A$3:$A$308,0))/100*INDEX(gDP!BO$6:BO$271,MATCH(totalExpenditure!$A54,gDP!$B$6:$B$271)))</f>
        <v>#N/A</v>
      </c>
      <c r="BA54" s="77" t="e">
        <f>IF(INDEX([2]pivotTable!B$310:B$615,MATCH(totalExpenditure!$A54,[2]pivotTable!$A$310:$A$615,0))/100*INDEX(gDP!Q$6:Q$271,MATCH(totalExpenditure!$A54,gDP!$B$6:$B$271))=0,"",INDEX([2]pivotTable!B$310:B$615,MATCH(totalExpenditure!$A54,[2]pivotTable!$A$310:$A$615,0))/100*INDEX(gDP!Q$6:Q$271,MATCH(totalExpenditure!$A54,gDP!$B$6:$B$271)))</f>
        <v>#N/A</v>
      </c>
      <c r="BB54" s="77" t="e">
        <f>IF(INDEX([2]pivotTable!C$310:C$615,MATCH(totalExpenditure!$A54,[2]pivotTable!$A$310:$A$615,0))/100*INDEX(gDP!R$6:R$271,MATCH(totalExpenditure!$A54,gDP!$B$6:$B$271))=0,"",INDEX([2]pivotTable!C$310:C$615,MATCH(totalExpenditure!$A54,[2]pivotTable!$A$310:$A$615,0))/100*INDEX(gDP!R$6:R$271,MATCH(totalExpenditure!$A54,gDP!$B$6:$B$271)))</f>
        <v>#N/A</v>
      </c>
      <c r="BC54" s="77" t="e">
        <f>IF(INDEX([2]pivotTable!D$310:D$615,MATCH(totalExpenditure!$A54,[2]pivotTable!$A$310:$A$615,0))/100*INDEX(gDP!S$6:S$271,MATCH(totalExpenditure!$A54,gDP!$B$6:$B$271))=0,"",INDEX([2]pivotTable!D$310:D$615,MATCH(totalExpenditure!$A54,[2]pivotTable!$A$310:$A$615,0))/100*INDEX(gDP!S$6:S$271,MATCH(totalExpenditure!$A54,gDP!$B$6:$B$271)))</f>
        <v>#N/A</v>
      </c>
      <c r="BD54" s="77" t="e">
        <f>IF(INDEX([2]pivotTable!E$310:E$615,MATCH(totalExpenditure!$A54,[2]pivotTable!$A$310:$A$615,0))/100*INDEX(gDP!T$6:T$271,MATCH(totalExpenditure!$A54,gDP!$B$6:$B$271))=0,"",INDEX([2]pivotTable!E$310:E$615,MATCH(totalExpenditure!$A54,[2]pivotTable!$A$310:$A$615,0))/100*INDEX(gDP!T$6:T$271,MATCH(totalExpenditure!$A54,gDP!$B$6:$B$271)))</f>
        <v>#N/A</v>
      </c>
      <c r="BE54" s="77" t="e">
        <f>IF(INDEX([2]pivotTable!F$310:F$615,MATCH(totalExpenditure!$A54,[2]pivotTable!$A$310:$A$615,0))/100*INDEX(gDP!U$6:U$271,MATCH(totalExpenditure!$A54,gDP!$B$6:$B$271))=0,"",INDEX([2]pivotTable!F$310:F$615,MATCH(totalExpenditure!$A54,[2]pivotTable!$A$310:$A$615,0))/100*INDEX(gDP!U$6:U$271,MATCH(totalExpenditure!$A54,gDP!$B$6:$B$271)))</f>
        <v>#N/A</v>
      </c>
      <c r="BF54" s="77" t="e">
        <f>IF(INDEX([2]pivotTable!G$310:G$615,MATCH(totalExpenditure!$A54,[2]pivotTable!$A$310:$A$615,0))/100*INDEX(gDP!V$6:V$271,MATCH(totalExpenditure!$A54,gDP!$B$6:$B$271))=0,"",INDEX([2]pivotTable!G$310:G$615,MATCH(totalExpenditure!$A54,[2]pivotTable!$A$310:$A$615,0))/100*INDEX(gDP!V$6:V$271,MATCH(totalExpenditure!$A54,gDP!$B$6:$B$271)))</f>
        <v>#N/A</v>
      </c>
      <c r="BG54" s="77" t="e">
        <f>IF(INDEX([2]pivotTable!H$310:H$615,MATCH(totalExpenditure!$A54,[2]pivotTable!$A$310:$A$615,0))/100*INDEX(gDP!W$6:W$271,MATCH(totalExpenditure!$A54,gDP!$B$6:$B$271))=0,"",INDEX([2]pivotTable!H$310:H$615,MATCH(totalExpenditure!$A54,[2]pivotTable!$A$310:$A$615,0))/100*INDEX(gDP!W$6:W$271,MATCH(totalExpenditure!$A54,gDP!$B$6:$B$271)))</f>
        <v>#N/A</v>
      </c>
      <c r="BH54" s="77" t="e">
        <f>IF(INDEX([2]pivotTable!I$310:I$615,MATCH(totalExpenditure!$A54,[2]pivotTable!$A$310:$A$615,0))/100*INDEX(gDP!X$6:X$271,MATCH(totalExpenditure!$A54,gDP!$B$6:$B$271))=0,"",INDEX([2]pivotTable!I$310:I$615,MATCH(totalExpenditure!$A54,[2]pivotTable!$A$310:$A$615,0))/100*INDEX(gDP!X$6:X$271,MATCH(totalExpenditure!$A54,gDP!$B$6:$B$271)))</f>
        <v>#N/A</v>
      </c>
      <c r="BI54" s="77" t="e">
        <f>IF(INDEX([2]pivotTable!J$310:J$615,MATCH(totalExpenditure!$A54,[2]pivotTable!$A$310:$A$615,0))/100*INDEX(gDP!Y$6:Y$271,MATCH(totalExpenditure!$A54,gDP!$B$6:$B$271))=0,"",INDEX([2]pivotTable!J$310:J$615,MATCH(totalExpenditure!$A54,[2]pivotTable!$A$310:$A$615,0))/100*INDEX(gDP!Y$6:Y$271,MATCH(totalExpenditure!$A54,gDP!$B$6:$B$271)))</f>
        <v>#N/A</v>
      </c>
      <c r="BJ54" s="77" t="e">
        <f>IF(INDEX([2]pivotTable!K$310:K$615,MATCH(totalExpenditure!$A54,[2]pivotTable!$A$310:$A$615,0))/100*INDEX(gDP!Z$6:Z$271,MATCH(totalExpenditure!$A54,gDP!$B$6:$B$271))=0,"",INDEX([2]pivotTable!K$310:K$615,MATCH(totalExpenditure!$A54,[2]pivotTable!$A$310:$A$615,0))/100*INDEX(gDP!Z$6:Z$271,MATCH(totalExpenditure!$A54,gDP!$B$6:$B$271)))</f>
        <v>#N/A</v>
      </c>
      <c r="BK54" s="77" t="e">
        <f>IF(INDEX([2]pivotTable!L$310:L$615,MATCH(totalExpenditure!$A54,[2]pivotTable!$A$310:$A$615,0))/100*INDEX(gDP!AA$6:AA$271,MATCH(totalExpenditure!$A54,gDP!$B$6:$B$271))=0,"",INDEX([2]pivotTable!L$310:L$615,MATCH(totalExpenditure!$A54,[2]pivotTable!$A$310:$A$615,0))/100*INDEX(gDP!AA$6:AA$271,MATCH(totalExpenditure!$A54,gDP!$B$6:$B$271)))</f>
        <v>#N/A</v>
      </c>
      <c r="BL54" s="77" t="e">
        <f>IF(INDEX([2]pivotTable!M$310:M$615,MATCH(totalExpenditure!$A54,[2]pivotTable!$A$310:$A$615,0))/100*INDEX(gDP!AB$6:AB$271,MATCH(totalExpenditure!$A54,gDP!$B$6:$B$271))=0,"",INDEX([2]pivotTable!M$310:M$615,MATCH(totalExpenditure!$A54,[2]pivotTable!$A$310:$A$615,0))/100*INDEX(gDP!AB$6:AB$271,MATCH(totalExpenditure!$A54,gDP!$B$6:$B$271)))</f>
        <v>#N/A</v>
      </c>
      <c r="BM54" s="77" t="e">
        <f>IF(INDEX([2]pivotTable!N$310:N$615,MATCH(totalExpenditure!$A54,[2]pivotTable!$A$310:$A$615,0))/100*INDEX(gDP!AC$6:AC$271,MATCH(totalExpenditure!$A54,gDP!$B$6:$B$271))=0,"",INDEX([2]pivotTable!N$310:N$615,MATCH(totalExpenditure!$A54,[2]pivotTable!$A$310:$A$615,0))/100*INDEX(gDP!AC$6:AC$271,MATCH(totalExpenditure!$A54,gDP!$B$6:$B$271)))</f>
        <v>#N/A</v>
      </c>
      <c r="BN54" s="77" t="e">
        <f>IF(INDEX([2]pivotTable!O$310:O$615,MATCH(totalExpenditure!$A54,[2]pivotTable!$A$310:$A$615,0))/100*INDEX(gDP!AD$6:AD$271,MATCH(totalExpenditure!$A54,gDP!$B$6:$B$271))=0,"",INDEX([2]pivotTable!O$310:O$615,MATCH(totalExpenditure!$A54,[2]pivotTable!$A$310:$A$615,0))/100*INDEX(gDP!AD$6:AD$271,MATCH(totalExpenditure!$A54,gDP!$B$6:$B$271)))</f>
        <v>#N/A</v>
      </c>
      <c r="BO54" s="77" t="e">
        <f>IF(INDEX([2]pivotTable!P$310:P$615,MATCH(totalExpenditure!$A54,[2]pivotTable!$A$310:$A$615,0))/100*INDEX(gDP!AE$6:AE$271,MATCH(totalExpenditure!$A54,gDP!$B$6:$B$271))=0,"",INDEX([2]pivotTable!P$310:P$615,MATCH(totalExpenditure!$A54,[2]pivotTable!$A$310:$A$615,0))/100*INDEX(gDP!AE$6:AE$271,MATCH(totalExpenditure!$A54,gDP!$B$6:$B$271)))</f>
        <v>#N/A</v>
      </c>
      <c r="BP54" s="77" t="e">
        <f>IF(INDEX([2]pivotTable!Q$310:Q$615,MATCH(totalExpenditure!$A54,[2]pivotTable!$A$310:$A$615,0))/100*INDEX(gDP!AF$6:AF$271,MATCH(totalExpenditure!$A54,gDP!$B$6:$B$271))=0,"",INDEX([2]pivotTable!Q$310:Q$615,MATCH(totalExpenditure!$A54,[2]pivotTable!$A$310:$A$615,0))/100*INDEX(gDP!AF$6:AF$271,MATCH(totalExpenditure!$A54,gDP!$B$6:$B$271)))</f>
        <v>#N/A</v>
      </c>
      <c r="BQ54" s="77" t="e">
        <f>IF(INDEX([2]pivotTable!R$310:R$615,MATCH(totalExpenditure!$A54,[2]pivotTable!$A$310:$A$615,0))/100*INDEX(gDP!AG$6:AG$271,MATCH(totalExpenditure!$A54,gDP!$B$6:$B$271))=0,"",INDEX([2]pivotTable!R$310:R$615,MATCH(totalExpenditure!$A54,[2]pivotTable!$A$310:$A$615,0))/100*INDEX(gDP!AG$6:AG$271,MATCH(totalExpenditure!$A54,gDP!$B$6:$B$271)))</f>
        <v>#N/A</v>
      </c>
      <c r="BR54" s="77" t="e">
        <f>IF(INDEX([2]pivotTable!S$310:S$615,MATCH(totalExpenditure!$A54,[2]pivotTable!$A$310:$A$615,0))/100*INDEX(gDP!AH$6:AH$271,MATCH(totalExpenditure!$A54,gDP!$B$6:$B$271))=0,"",INDEX([2]pivotTable!S$310:S$615,MATCH(totalExpenditure!$A54,[2]pivotTable!$A$310:$A$615,0))/100*INDEX(gDP!AH$6:AH$271,MATCH(totalExpenditure!$A54,gDP!$B$6:$B$271)))</f>
        <v>#N/A</v>
      </c>
      <c r="BS54" s="77" t="e">
        <f>IF(INDEX([2]pivotTable!T$310:T$615,MATCH(totalExpenditure!$A54,[2]pivotTable!$A$310:$A$615,0))/100*INDEX(gDP!AI$6:AI$271,MATCH(totalExpenditure!$A54,gDP!$B$6:$B$271))=0,"",INDEX([2]pivotTable!T$310:T$615,MATCH(totalExpenditure!$A54,[2]pivotTable!$A$310:$A$615,0))/100*INDEX(gDP!AI$6:AI$271,MATCH(totalExpenditure!$A54,gDP!$B$6:$B$271)))</f>
        <v>#N/A</v>
      </c>
      <c r="BT54" s="77" t="e">
        <f>IF(INDEX([2]pivotTable!U$310:U$615,MATCH(totalExpenditure!$A54,[2]pivotTable!$A$310:$A$615,0))/100*INDEX(gDP!AJ$6:AJ$271,MATCH(totalExpenditure!$A54,gDP!$B$6:$B$271))=0,"",INDEX([2]pivotTable!U$310:U$615,MATCH(totalExpenditure!$A54,[2]pivotTable!$A$310:$A$615,0))/100*INDEX(gDP!AJ$6:AJ$271,MATCH(totalExpenditure!$A54,gDP!$B$6:$B$271)))</f>
        <v>#N/A</v>
      </c>
      <c r="BU54" s="77" t="e">
        <f>IF(INDEX([2]pivotTable!V$310:V$615,MATCH(totalExpenditure!$A54,[2]pivotTable!$A$310:$A$615,0))/100*INDEX(gDP!AK$6:AK$271,MATCH(totalExpenditure!$A54,gDP!$B$6:$B$271))=0,"",INDEX([2]pivotTable!V$310:V$615,MATCH(totalExpenditure!$A54,[2]pivotTable!$A$310:$A$615,0))/100*INDEX(gDP!AK$6:AK$271,MATCH(totalExpenditure!$A54,gDP!$B$6:$B$271)))</f>
        <v>#N/A</v>
      </c>
      <c r="BV54" s="77" t="e">
        <f>IF(INDEX([2]pivotTable!W$310:W$615,MATCH(totalExpenditure!$A54,[2]pivotTable!$A$310:$A$615,0))/100*INDEX(gDP!AL$6:AL$271,MATCH(totalExpenditure!$A54,gDP!$B$6:$B$271))=0,"",INDEX([2]pivotTable!W$310:W$615,MATCH(totalExpenditure!$A54,[2]pivotTable!$A$310:$A$615,0))/100*INDEX(gDP!AL$6:AL$271,MATCH(totalExpenditure!$A54,gDP!$B$6:$B$271)))</f>
        <v>#N/A</v>
      </c>
      <c r="BW54" s="77" t="e">
        <f>IF(INDEX([2]pivotTable!X$310:X$615,MATCH(totalExpenditure!$A54,[2]pivotTable!$A$310:$A$615,0))/100*INDEX(gDP!AM$6:AM$271,MATCH(totalExpenditure!$A54,gDP!$B$6:$B$271))=0,"",INDEX([2]pivotTable!X$310:X$615,MATCH(totalExpenditure!$A54,[2]pivotTable!$A$310:$A$615,0))/100*INDEX(gDP!AM$6:AM$271,MATCH(totalExpenditure!$A54,gDP!$B$6:$B$271)))</f>
        <v>#N/A</v>
      </c>
      <c r="BX54" s="77" t="e">
        <f>IF(INDEX([2]pivotTable!Y$310:Y$615,MATCH(totalExpenditure!$A54,[2]pivotTable!$A$310:$A$615,0))/100*INDEX(gDP!AN$6:AN$271,MATCH(totalExpenditure!$A54,gDP!$B$6:$B$271))=0,"",INDEX([2]pivotTable!Y$310:Y$615,MATCH(totalExpenditure!$A54,[2]pivotTable!$A$310:$A$615,0))/100*INDEX(gDP!AN$6:AN$271,MATCH(totalExpenditure!$A54,gDP!$B$6:$B$271)))</f>
        <v>#N/A</v>
      </c>
      <c r="BY54" s="77" t="e">
        <f>IF(INDEX([2]pivotTable!Z$310:Z$615,MATCH(totalExpenditure!$A54,[2]pivotTable!$A$310:$A$615,0))/100*INDEX(gDP!AO$6:AO$271,MATCH(totalExpenditure!$A54,gDP!$B$6:$B$271))=0,"",INDEX([2]pivotTable!Z$310:Z$615,MATCH(totalExpenditure!$A54,[2]pivotTable!$A$310:$A$615,0))/100*INDEX(gDP!AO$6:AO$271,MATCH(totalExpenditure!$A54,gDP!$B$6:$B$271)))</f>
        <v>#N/A</v>
      </c>
      <c r="BZ54" s="77" t="e">
        <f>IF(INDEX([2]pivotTable!AA$310:AA$615,MATCH(totalExpenditure!$A54,[2]pivotTable!$A$310:$A$615,0))/100*INDEX(gDP!AP$6:AP$271,MATCH(totalExpenditure!$A54,gDP!$B$6:$B$271))=0,"",INDEX([2]pivotTable!AA$310:AA$615,MATCH(totalExpenditure!$A54,[2]pivotTable!$A$310:$A$615,0))/100*INDEX(gDP!AP$6:AP$271,MATCH(totalExpenditure!$A54,gDP!$B$6:$B$271)))</f>
        <v>#N/A</v>
      </c>
      <c r="CA54" s="77" t="e">
        <f>IF(INDEX([2]pivotTable!AB$310:AB$615,MATCH(totalExpenditure!$A54,[2]pivotTable!$A$310:$A$615,0))/100*INDEX(gDP!AQ$6:AQ$271,MATCH(totalExpenditure!$A54,gDP!$B$6:$B$271))=0,"",INDEX([2]pivotTable!AB$310:AB$615,MATCH(totalExpenditure!$A54,[2]pivotTable!$A$310:$A$615,0))/100*INDEX(gDP!AQ$6:AQ$271,MATCH(totalExpenditure!$A54,gDP!$B$6:$B$271)))</f>
        <v>#N/A</v>
      </c>
      <c r="CB54" s="77" t="e">
        <f>IF(INDEX([2]pivotTable!AC$310:AC$615,MATCH(totalExpenditure!$A54,[2]pivotTable!$A$310:$A$615,0))/100*INDEX(gDP!AR$6:AR$271,MATCH(totalExpenditure!$A54,gDP!$B$6:$B$271))=0,"",INDEX([2]pivotTable!AC$310:AC$615,MATCH(totalExpenditure!$A54,[2]pivotTable!$A$310:$A$615,0))/100*INDEX(gDP!AR$6:AR$271,MATCH(totalExpenditure!$A54,gDP!$B$6:$B$271)))</f>
        <v>#N/A</v>
      </c>
      <c r="CC54" s="77" t="e">
        <f>IF(INDEX([2]pivotTable!AD$310:AD$615,MATCH(totalExpenditure!$A54,[2]pivotTable!$A$310:$A$615,0))/100*INDEX(gDP!AS$6:AS$271,MATCH(totalExpenditure!$A54,gDP!$B$6:$B$271))=0,"",INDEX([2]pivotTable!AD$310:AD$615,MATCH(totalExpenditure!$A54,[2]pivotTable!$A$310:$A$615,0))/100*INDEX(gDP!AS$6:AS$271,MATCH(totalExpenditure!$A54,gDP!$B$6:$B$271)))</f>
        <v>#N/A</v>
      </c>
      <c r="CD54" s="77" t="e">
        <f>IF(INDEX([2]pivotTable!AE$310:AE$615,MATCH(totalExpenditure!$A54,[2]pivotTable!$A$310:$A$615,0))/100*INDEX(gDP!AT$6:AT$271,MATCH(totalExpenditure!$A54,gDP!$B$6:$B$271))=0,"",INDEX([2]pivotTable!AE$310:AE$615,MATCH(totalExpenditure!$A54,[2]pivotTable!$A$310:$A$615,0))/100*INDEX(gDP!AT$6:AT$271,MATCH(totalExpenditure!$A54,gDP!$B$6:$B$271)))</f>
        <v>#N/A</v>
      </c>
      <c r="CE54" s="77" t="e">
        <f>IF(INDEX([2]pivotTable!AF$310:AF$615,MATCH(totalExpenditure!$A54,[2]pivotTable!$A$310:$A$615,0))/100*INDEX(gDP!AU$6:AU$271,MATCH(totalExpenditure!$A54,gDP!$B$6:$B$271))=0,"",INDEX([2]pivotTable!AF$310:AF$615,MATCH(totalExpenditure!$A54,[2]pivotTable!$A$310:$A$615,0))/100*INDEX(gDP!AU$6:AU$271,MATCH(totalExpenditure!$A54,gDP!$B$6:$B$271)))</f>
        <v>#N/A</v>
      </c>
      <c r="CF54" s="77" t="e">
        <f>IF(INDEX([2]pivotTable!AG$310:AG$615,MATCH(totalExpenditure!$A54,[2]pivotTable!$A$310:$A$615,0))/100*INDEX(gDP!AV$6:AV$271,MATCH(totalExpenditure!$A54,gDP!$B$6:$B$271))=0,"",INDEX([2]pivotTable!AG$310:AG$615,MATCH(totalExpenditure!$A54,[2]pivotTable!$A$310:$A$615,0))/100*INDEX(gDP!AV$6:AV$271,MATCH(totalExpenditure!$A54,gDP!$B$6:$B$271)))</f>
        <v>#N/A</v>
      </c>
      <c r="CG54" s="77" t="e">
        <f>IF(INDEX([2]pivotTable!AH$310:AH$615,MATCH(totalExpenditure!$A54,[2]pivotTable!$A$310:$A$615,0))/100*INDEX(gDP!AW$6:AW$271,MATCH(totalExpenditure!$A54,gDP!$B$6:$B$271))=0,"",INDEX([2]pivotTable!AH$310:AH$615,MATCH(totalExpenditure!$A54,[2]pivotTable!$A$310:$A$615,0))/100*INDEX(gDP!AW$6:AW$271,MATCH(totalExpenditure!$A54,gDP!$B$6:$B$271)))</f>
        <v>#N/A</v>
      </c>
      <c r="CH54" s="77" t="e">
        <f>IF(INDEX([2]pivotTable!AI$310:AI$615,MATCH(totalExpenditure!$A54,[2]pivotTable!$A$310:$A$615,0))/100*INDEX(gDP!AX$6:AX$271,MATCH(totalExpenditure!$A54,gDP!$B$6:$B$271))=0,"",INDEX([2]pivotTable!AI$310:AI$615,MATCH(totalExpenditure!$A54,[2]pivotTable!$A$310:$A$615,0))/100*INDEX(gDP!AX$6:AX$271,MATCH(totalExpenditure!$A54,gDP!$B$6:$B$271)))</f>
        <v>#N/A</v>
      </c>
      <c r="CI54" s="77" t="e">
        <f>IF(INDEX([2]pivotTable!AJ$310:AJ$615,MATCH(totalExpenditure!$A54,[2]pivotTable!$A$310:$A$615,0))/100*INDEX(gDP!AY$6:AY$271,MATCH(totalExpenditure!$A54,gDP!$B$6:$B$271))=0,"",INDEX([2]pivotTable!AJ$310:AJ$615,MATCH(totalExpenditure!$A54,[2]pivotTable!$A$310:$A$615,0))/100*INDEX(gDP!AY$6:AY$271,MATCH(totalExpenditure!$A54,gDP!$B$6:$B$271)))</f>
        <v>#N/A</v>
      </c>
      <c r="CJ54" s="77" t="e">
        <f>IF(INDEX([2]pivotTable!AK$310:AK$615,MATCH(totalExpenditure!$A54,[2]pivotTable!$A$310:$A$615,0))/100*INDEX(gDP!AZ$6:AZ$271,MATCH(totalExpenditure!$A54,gDP!$B$6:$B$271))=0,"",INDEX([2]pivotTable!AK$310:AK$615,MATCH(totalExpenditure!$A54,[2]pivotTable!$A$310:$A$615,0))/100*INDEX(gDP!AZ$6:AZ$271,MATCH(totalExpenditure!$A54,gDP!$B$6:$B$271)))</f>
        <v>#N/A</v>
      </c>
      <c r="CK54" s="77" t="e">
        <f>IF(INDEX([2]pivotTable!AL$310:AL$615,MATCH(totalExpenditure!$A54,[2]pivotTable!$A$310:$A$615,0))/100*INDEX(gDP!BA$6:BA$271,MATCH(totalExpenditure!$A54,gDP!$B$6:$B$271))=0,"",INDEX([2]pivotTable!AL$310:AL$615,MATCH(totalExpenditure!$A54,[2]pivotTable!$A$310:$A$615,0))/100*INDEX(gDP!BA$6:BA$271,MATCH(totalExpenditure!$A54,gDP!$B$6:$B$271)))</f>
        <v>#N/A</v>
      </c>
      <c r="CL54" s="77" t="e">
        <f>IF(INDEX([2]pivotTable!AM$310:AM$615,MATCH(totalExpenditure!$A54,[2]pivotTable!$A$310:$A$615,0))/100*INDEX(gDP!BB$6:BB$271,MATCH(totalExpenditure!$A54,gDP!$B$6:$B$271))=0,"",INDEX([2]pivotTable!AM$310:AM$615,MATCH(totalExpenditure!$A54,[2]pivotTable!$A$310:$A$615,0))/100*INDEX(gDP!BB$6:BB$271,MATCH(totalExpenditure!$A54,gDP!$B$6:$B$271)))</f>
        <v>#N/A</v>
      </c>
      <c r="CM54" s="77" t="e">
        <f>IF(INDEX([2]pivotTable!AN$310:AN$615,MATCH(totalExpenditure!$A54,[2]pivotTable!$A$310:$A$615,0))/100*INDEX(gDP!BC$6:BC$271,MATCH(totalExpenditure!$A54,gDP!$B$6:$B$271))=0,"",INDEX([2]pivotTable!AN$310:AN$615,MATCH(totalExpenditure!$A54,[2]pivotTable!$A$310:$A$615,0))/100*INDEX(gDP!BC$6:BC$271,MATCH(totalExpenditure!$A54,gDP!$B$6:$B$271)))</f>
        <v>#N/A</v>
      </c>
      <c r="CN54" s="77" t="e">
        <f>IF(INDEX([2]pivotTable!AO$310:AO$615,MATCH(totalExpenditure!$A54,[2]pivotTable!$A$310:$A$615,0))/100*INDEX(gDP!BD$6:BD$271,MATCH(totalExpenditure!$A54,gDP!$B$6:$B$271))=0,"",INDEX([2]pivotTable!AO$310:AO$615,MATCH(totalExpenditure!$A54,[2]pivotTable!$A$310:$A$615,0))/100*INDEX(gDP!BD$6:BD$271,MATCH(totalExpenditure!$A54,gDP!$B$6:$B$271)))</f>
        <v>#N/A</v>
      </c>
      <c r="CO54" s="77" t="e">
        <f>IF(INDEX([2]pivotTable!AP$310:AP$615,MATCH(totalExpenditure!$A54,[2]pivotTable!$A$310:$A$615,0))/100*INDEX(gDP!BE$6:BE$271,MATCH(totalExpenditure!$A54,gDP!$B$6:$B$271))=0,"",INDEX([2]pivotTable!AP$310:AP$615,MATCH(totalExpenditure!$A54,[2]pivotTable!$A$310:$A$615,0))/100*INDEX(gDP!BE$6:BE$271,MATCH(totalExpenditure!$A54,gDP!$B$6:$B$271)))</f>
        <v>#N/A</v>
      </c>
      <c r="CP54" s="77" t="e">
        <f>IF(INDEX([2]pivotTable!AQ$310:AQ$615,MATCH(totalExpenditure!$A54,[2]pivotTable!$A$310:$A$615,0))/100*INDEX(gDP!BF$6:BF$271,MATCH(totalExpenditure!$A54,gDP!$B$6:$B$271))=0,"",INDEX([2]pivotTable!AQ$310:AQ$615,MATCH(totalExpenditure!$A54,[2]pivotTable!$A$310:$A$615,0))/100*INDEX(gDP!BF$6:BF$271,MATCH(totalExpenditure!$A54,gDP!$B$6:$B$271)))</f>
        <v>#N/A</v>
      </c>
      <c r="CQ54" s="77" t="e">
        <f>IF(INDEX([2]pivotTable!AR$310:AR$615,MATCH(totalExpenditure!$A54,[2]pivotTable!$A$310:$A$615,0))/100*INDEX(gDP!BG$6:BG$271,MATCH(totalExpenditure!$A54,gDP!$B$6:$B$271))=0,"",INDEX([2]pivotTable!AR$310:AR$615,MATCH(totalExpenditure!$A54,[2]pivotTable!$A$310:$A$615,0))/100*INDEX(gDP!BG$6:BG$271,MATCH(totalExpenditure!$A54,gDP!$B$6:$B$271)))</f>
        <v>#N/A</v>
      </c>
      <c r="CR54" s="77" t="e">
        <f>IF(INDEX([2]pivotTable!AS$310:AS$615,MATCH(totalExpenditure!$A54,[2]pivotTable!$A$310:$A$615,0))/100*INDEX(gDP!BH$6:BH$271,MATCH(totalExpenditure!$A54,gDP!$B$6:$B$271))=0,"",INDEX([2]pivotTable!AS$310:AS$615,MATCH(totalExpenditure!$A54,[2]pivotTable!$A$310:$A$615,0))/100*INDEX(gDP!BH$6:BH$271,MATCH(totalExpenditure!$A54,gDP!$B$6:$B$271)))</f>
        <v>#N/A</v>
      </c>
      <c r="CS54" s="77" t="e">
        <f>IF(INDEX([2]pivotTable!AT$310:AT$615,MATCH(totalExpenditure!$A54,[2]pivotTable!$A$310:$A$615,0))/100*INDEX(gDP!BI$6:BI$271,MATCH(totalExpenditure!$A54,gDP!$B$6:$B$271))=0,"",INDEX([2]pivotTable!AT$310:AT$615,MATCH(totalExpenditure!$A54,[2]pivotTable!$A$310:$A$615,0))/100*INDEX(gDP!BI$6:BI$271,MATCH(totalExpenditure!$A54,gDP!$B$6:$B$271)))</f>
        <v>#N/A</v>
      </c>
      <c r="CT54" s="77" t="e">
        <f>IF(INDEX([2]pivotTable!AU$310:AU$615,MATCH(totalExpenditure!$A54,[2]pivotTable!$A$310:$A$615,0))/100*INDEX(gDP!BJ$6:BJ$271,MATCH(totalExpenditure!$A54,gDP!$B$6:$B$271))=0,"",INDEX([2]pivotTable!AU$310:AU$615,MATCH(totalExpenditure!$A54,[2]pivotTable!$A$310:$A$615,0))/100*INDEX(gDP!BJ$6:BJ$271,MATCH(totalExpenditure!$A54,gDP!$B$6:$B$271)))</f>
        <v>#N/A</v>
      </c>
      <c r="CU54" s="77" t="e">
        <f>IF(INDEX([2]pivotTable!AV$310:AV$615,MATCH(totalExpenditure!$A54,[2]pivotTable!$A$310:$A$615,0))/100*INDEX(gDP!BK$6:BK$271,MATCH(totalExpenditure!$A54,gDP!$B$6:$B$271))=0,"",INDEX([2]pivotTable!AV$310:AV$615,MATCH(totalExpenditure!$A54,[2]pivotTable!$A$310:$A$615,0))/100*INDEX(gDP!BK$6:BK$271,MATCH(totalExpenditure!$A54,gDP!$B$6:$B$271)))</f>
        <v>#N/A</v>
      </c>
      <c r="CV54" s="77" t="e">
        <f>IF(INDEX([2]pivotTable!AW$310:AW$615,MATCH(totalExpenditure!$A54,[2]pivotTable!$A$310:$A$615,0))/100*INDEX(gDP!BL$6:BL$271,MATCH(totalExpenditure!$A54,gDP!$B$6:$B$271))=0,"",INDEX([2]pivotTable!AW$310:AW$615,MATCH(totalExpenditure!$A54,[2]pivotTable!$A$310:$A$615,0))/100*INDEX(gDP!BL$6:BL$271,MATCH(totalExpenditure!$A54,gDP!$B$6:$B$271)))</f>
        <v>#N/A</v>
      </c>
      <c r="CW54" s="77" t="e">
        <f>IF(INDEX([2]pivotTable!AX$310:AX$615,MATCH(totalExpenditure!$A54,[2]pivotTable!$A$310:$A$615,0))/100*INDEX(gDP!BM$6:BM$271,MATCH(totalExpenditure!$A54,gDP!$B$6:$B$271))=0,"",INDEX([2]pivotTable!AX$310:AX$615,MATCH(totalExpenditure!$A54,[2]pivotTable!$A$310:$A$615,0))/100*INDEX(gDP!BM$6:BM$271,MATCH(totalExpenditure!$A54,gDP!$B$6:$B$271)))</f>
        <v>#N/A</v>
      </c>
      <c r="CX54" s="77" t="e">
        <f>IF(INDEX([2]pivotTable!AY$310:AY$615,MATCH(totalExpenditure!$A54,[2]pivotTable!$A$310:$A$615,0))/100*INDEX(gDP!BN$6:BN$271,MATCH(totalExpenditure!$A54,gDP!$B$6:$B$271))=0,"",INDEX([2]pivotTable!AY$310:AY$615,MATCH(totalExpenditure!$A54,[2]pivotTable!$A$310:$A$615,0))/100*INDEX(gDP!BN$6:BN$271,MATCH(totalExpenditure!$A54,gDP!$B$6:$B$271)))</f>
        <v>#N/A</v>
      </c>
      <c r="CY54" s="77" t="e">
        <f>IF(INDEX([2]pivotTable!AZ$310:AZ$615,MATCH(totalExpenditure!$A54,[2]pivotTable!$A$310:$A$615,0))/100*INDEX(gDP!BO$6:BO$271,MATCH(totalExpenditure!$A54,gDP!$B$6:$B$271))=0,"",INDEX([2]pivotTable!AZ$310:AZ$615,MATCH(totalExpenditure!$A54,[2]pivotTable!$A$310:$A$615,0))/100*INDEX(gDP!BO$6:BO$271,MATCH(totalExpenditure!$A54,gDP!$B$6:$B$271)))</f>
        <v>#N/A</v>
      </c>
      <c r="CZ54" s="77" t="e">
        <f>IF(B54="","",IF(BA54="","",B54-B54+INDEX(gDP!Q$6:Q$271,MATCH(totalExpenditure!$A54,gDP!$B$6:$B$271))))</f>
        <v>#N/A</v>
      </c>
      <c r="DA54" s="77" t="e">
        <f>IF(C54="","",IF(BB54="","",C54-C54+INDEX(gDP!R$6:R$271,MATCH(totalExpenditure!$A54,gDP!$B$6:$B$271))))</f>
        <v>#N/A</v>
      </c>
      <c r="DB54" s="77" t="e">
        <f>IF(D54="","",IF(BC54="","",D54-D54+INDEX(gDP!S$6:S$271,MATCH(totalExpenditure!$A54,gDP!$B$6:$B$271))))</f>
        <v>#N/A</v>
      </c>
      <c r="DC54" s="77" t="e">
        <f>IF(E54="","",IF(BD54="","",E54-E54+INDEX(gDP!T$6:T$271,MATCH(totalExpenditure!$A54,gDP!$B$6:$B$271))))</f>
        <v>#N/A</v>
      </c>
      <c r="DD54" s="77" t="e">
        <f>IF(F54="","",IF(BE54="","",F54-F54+INDEX(gDP!U$6:U$271,MATCH(totalExpenditure!$A54,gDP!$B$6:$B$271))))</f>
        <v>#N/A</v>
      </c>
      <c r="DE54" s="77" t="e">
        <f>IF(G54="","",IF(BF54="","",G54-G54+INDEX(gDP!V$6:V$271,MATCH(totalExpenditure!$A54,gDP!$B$6:$B$271))))</f>
        <v>#N/A</v>
      </c>
      <c r="DF54" s="77" t="e">
        <f>IF(H54="","",IF(BG54="","",H54-H54+INDEX(gDP!W$6:W$271,MATCH(totalExpenditure!$A54,gDP!$B$6:$B$271))))</f>
        <v>#N/A</v>
      </c>
      <c r="DG54" s="77" t="e">
        <f>IF(I54="","",IF(BH54="","",I54-I54+INDEX(gDP!X$6:X$271,MATCH(totalExpenditure!$A54,gDP!$B$6:$B$271))))</f>
        <v>#N/A</v>
      </c>
      <c r="DH54" s="77" t="e">
        <f>IF(J54="","",IF(BI54="","",J54-J54+INDEX(gDP!Y$6:Y$271,MATCH(totalExpenditure!$A54,gDP!$B$6:$B$271))))</f>
        <v>#N/A</v>
      </c>
      <c r="DI54" s="77" t="e">
        <f>IF(K54="","",IF(BJ54="","",K54-K54+INDEX(gDP!Z$6:Z$271,MATCH(totalExpenditure!$A54,gDP!$B$6:$B$271))))</f>
        <v>#N/A</v>
      </c>
      <c r="DJ54" s="77" t="e">
        <f>IF(L54="","",IF(BK54="","",L54-L54+INDEX(gDP!AA$6:AA$271,MATCH(totalExpenditure!$A54,gDP!$B$6:$B$271))))</f>
        <v>#N/A</v>
      </c>
      <c r="DK54" s="77" t="e">
        <f>IF(M54="","",IF(BL54="","",M54-M54+INDEX(gDP!AB$6:AB$271,MATCH(totalExpenditure!$A54,gDP!$B$6:$B$271))))</f>
        <v>#N/A</v>
      </c>
      <c r="DL54" s="77" t="e">
        <f>IF(N54="","",IF(BM54="","",N54-N54+INDEX(gDP!AC$6:AC$271,MATCH(totalExpenditure!$A54,gDP!$B$6:$B$271))))</f>
        <v>#N/A</v>
      </c>
      <c r="DM54" s="77" t="e">
        <f>IF(O54="","",IF(BN54="","",O54-O54+INDEX(gDP!AD$6:AD$271,MATCH(totalExpenditure!$A54,gDP!$B$6:$B$271))))</f>
        <v>#N/A</v>
      </c>
      <c r="DN54" s="77" t="e">
        <f>IF(P54="","",IF(BO54="","",P54-P54+INDEX(gDP!AE$6:AE$271,MATCH(totalExpenditure!$A54,gDP!$B$6:$B$271))))</f>
        <v>#N/A</v>
      </c>
      <c r="DO54" s="77" t="e">
        <f>IF(Q54="","",IF(BP54="","",Q54-Q54+INDEX(gDP!AF$6:AF$271,MATCH(totalExpenditure!$A54,gDP!$B$6:$B$271))))</f>
        <v>#N/A</v>
      </c>
      <c r="DP54" s="77" t="e">
        <f>IF(R54="","",IF(BQ54="","",R54-R54+INDEX(gDP!AG$6:AG$271,MATCH(totalExpenditure!$A54,gDP!$B$6:$B$271))))</f>
        <v>#N/A</v>
      </c>
      <c r="DQ54" s="77" t="e">
        <f>IF(S54="","",IF(BR54="","",S54-S54+INDEX(gDP!AH$6:AH$271,MATCH(totalExpenditure!$A54,gDP!$B$6:$B$271))))</f>
        <v>#N/A</v>
      </c>
      <c r="DR54" s="77" t="e">
        <f>IF(T54="","",IF(BS54="","",T54-T54+INDEX(gDP!AI$6:AI$271,MATCH(totalExpenditure!$A54,gDP!$B$6:$B$271))))</f>
        <v>#N/A</v>
      </c>
      <c r="DS54" s="77" t="e">
        <f>IF(U54="","",IF(BT54="","",U54-U54+INDEX(gDP!AJ$6:AJ$271,MATCH(totalExpenditure!$A54,gDP!$B$6:$B$271))))</f>
        <v>#N/A</v>
      </c>
      <c r="DT54" s="77" t="e">
        <f>IF(V54="","",IF(BU54="","",V54-V54+INDEX(gDP!AK$6:AK$271,MATCH(totalExpenditure!$A54,gDP!$B$6:$B$271))))</f>
        <v>#N/A</v>
      </c>
      <c r="DU54" s="77" t="e">
        <f>IF(W54="","",IF(BV54="","",W54-W54+INDEX(gDP!AL$6:AL$271,MATCH(totalExpenditure!$A54,gDP!$B$6:$B$271))))</f>
        <v>#N/A</v>
      </c>
      <c r="DV54" s="77" t="e">
        <f>IF(X54="","",IF(BW54="","",X54-X54+INDEX(gDP!AM$6:AM$271,MATCH(totalExpenditure!$A54,gDP!$B$6:$B$271))))</f>
        <v>#N/A</v>
      </c>
      <c r="DW54" s="77" t="e">
        <f>IF(Y54="","",IF(BX54="","",Y54-Y54+INDEX(gDP!AN$6:AN$271,MATCH(totalExpenditure!$A54,gDP!$B$6:$B$271))))</f>
        <v>#N/A</v>
      </c>
      <c r="DX54" s="77" t="e">
        <f>IF(Z54="","",IF(BY54="","",Z54-Z54+INDEX(gDP!AO$6:AO$271,MATCH(totalExpenditure!$A54,gDP!$B$6:$B$271))))</f>
        <v>#N/A</v>
      </c>
      <c r="DY54" s="77" t="e">
        <f>IF(AA54="","",IF(BZ54="","",AA54-AA54+INDEX(gDP!AP$6:AP$271,MATCH(totalExpenditure!$A54,gDP!$B$6:$B$271))))</f>
        <v>#N/A</v>
      </c>
      <c r="DZ54" s="77" t="e">
        <f>IF(AB54="","",IF(CA54="","",AB54-AB54+INDEX(gDP!AQ$6:AQ$271,MATCH(totalExpenditure!$A54,gDP!$B$6:$B$271))))</f>
        <v>#N/A</v>
      </c>
      <c r="EA54" s="77" t="e">
        <f>IF(AC54="","",IF(CB54="","",AC54-AC54+INDEX(gDP!AR$6:AR$271,MATCH(totalExpenditure!$A54,gDP!$B$6:$B$271))))</f>
        <v>#N/A</v>
      </c>
      <c r="EB54" s="77" t="e">
        <f>IF(AD54="","",IF(CC54="","",AD54-AD54+INDEX(gDP!AS$6:AS$271,MATCH(totalExpenditure!$A54,gDP!$B$6:$B$271))))</f>
        <v>#N/A</v>
      </c>
      <c r="EC54" s="77" t="e">
        <f>IF(AE54="","",IF(CD54="","",AE54-AE54+INDEX(gDP!AT$6:AT$271,MATCH(totalExpenditure!$A54,gDP!$B$6:$B$271))))</f>
        <v>#N/A</v>
      </c>
      <c r="ED54" s="77" t="e">
        <f>IF(AF54="","",IF(CE54="","",AF54-AF54+INDEX(gDP!AU$6:AU$271,MATCH(totalExpenditure!$A54,gDP!$B$6:$B$271))))</f>
        <v>#N/A</v>
      </c>
      <c r="EE54" s="77" t="e">
        <f>IF(AG54="","",IF(CF54="","",AG54-AG54+INDEX(gDP!AV$6:AV$271,MATCH(totalExpenditure!$A54,gDP!$B$6:$B$271))))</f>
        <v>#N/A</v>
      </c>
      <c r="EF54" s="77" t="e">
        <f>IF(AH54="","",IF(CG54="","",AH54-AH54+INDEX(gDP!AW$6:AW$271,MATCH(totalExpenditure!$A54,gDP!$B$6:$B$271))))</f>
        <v>#N/A</v>
      </c>
      <c r="EG54" s="77" t="e">
        <f>IF(AI54="","",IF(CH54="","",AI54-AI54+INDEX(gDP!AX$6:AX$271,MATCH(totalExpenditure!$A54,gDP!$B$6:$B$271))))</f>
        <v>#N/A</v>
      </c>
      <c r="EH54" s="77" t="e">
        <f>IF(AJ54="","",IF(CI54="","",AJ54-AJ54+INDEX(gDP!AY$6:AY$271,MATCH(totalExpenditure!$A54,gDP!$B$6:$B$271))))</f>
        <v>#N/A</v>
      </c>
      <c r="EI54" s="77" t="e">
        <f>IF(AK54="","",IF(CJ54="","",AK54-AK54+INDEX(gDP!AZ$6:AZ$271,MATCH(totalExpenditure!$A54,gDP!$B$6:$B$271))))</f>
        <v>#N/A</v>
      </c>
      <c r="EJ54" s="77" t="e">
        <f>IF(AL54="","",IF(CK54="","",AL54-AL54+INDEX(gDP!BA$6:BA$271,MATCH(totalExpenditure!$A54,gDP!$B$6:$B$271))))</f>
        <v>#N/A</v>
      </c>
      <c r="EK54" s="77" t="e">
        <f>IF(AM54="","",IF(CL54="","",AM54-AM54+INDEX(gDP!BB$6:BB$271,MATCH(totalExpenditure!$A54,gDP!$B$6:$B$271))))</f>
        <v>#N/A</v>
      </c>
      <c r="EL54" s="77" t="e">
        <f>IF(AN54="","",IF(CM54="","",AN54-AN54+INDEX(gDP!BC$6:BC$271,MATCH(totalExpenditure!$A54,gDP!$B$6:$B$271))))</f>
        <v>#N/A</v>
      </c>
      <c r="EM54" s="77" t="e">
        <f>IF(AO54="","",IF(CN54="","",AO54-AO54+INDEX(gDP!BD$6:BD$271,MATCH(totalExpenditure!$A54,gDP!$B$6:$B$271))))</f>
        <v>#N/A</v>
      </c>
      <c r="EN54" s="77" t="e">
        <f>IF(AP54="","",IF(CO54="","",AP54-AP54+INDEX(gDP!BE$6:BE$271,MATCH(totalExpenditure!$A54,gDP!$B$6:$B$271))))</f>
        <v>#N/A</v>
      </c>
      <c r="EO54" s="77" t="e">
        <f>IF(AQ54="","",IF(CP54="","",AQ54-AQ54+INDEX(gDP!BF$6:BF$271,MATCH(totalExpenditure!$A54,gDP!$B$6:$B$271))))</f>
        <v>#N/A</v>
      </c>
      <c r="EP54" s="77" t="e">
        <f>IF(AR54="","",IF(CQ54="","",AR54-AR54+INDEX(gDP!BG$6:BG$271,MATCH(totalExpenditure!$A54,gDP!$B$6:$B$271))))</f>
        <v>#N/A</v>
      </c>
      <c r="EQ54" s="77" t="e">
        <f>IF(AS54="","",IF(CR54="","",AS54-AS54+INDEX(gDP!BH$6:BH$271,MATCH(totalExpenditure!$A54,gDP!$B$6:$B$271))))</f>
        <v>#N/A</v>
      </c>
      <c r="ER54" s="77" t="e">
        <f>IF(AT54="","",IF(CS54="","",AT54-AT54+INDEX(gDP!BI$6:BI$271,MATCH(totalExpenditure!$A54,gDP!$B$6:$B$271))))</f>
        <v>#N/A</v>
      </c>
      <c r="ES54" s="77" t="e">
        <f>IF(AU54="","",IF(CT54="","",AU54-AU54+INDEX(gDP!BJ$6:BJ$271,MATCH(totalExpenditure!$A54,gDP!$B$6:$B$271))))</f>
        <v>#N/A</v>
      </c>
      <c r="ET54" s="77" t="e">
        <f>IF(AV54="","",IF(CU54="","",AV54-AV54+INDEX(gDP!BK$6:BK$271,MATCH(totalExpenditure!$A54,gDP!$B$6:$B$271))))</f>
        <v>#N/A</v>
      </c>
      <c r="EU54" s="77" t="e">
        <f>IF(AW54="","",IF(CV54="","",AW54-AW54+INDEX(gDP!BL$6:BL$271,MATCH(totalExpenditure!$A54,gDP!$B$6:$B$271))))</f>
        <v>#N/A</v>
      </c>
      <c r="EV54" s="77" t="e">
        <f>IF(AX54="","",IF(CW54="","",AX54-AX54+INDEX(gDP!BM$6:BM$271,MATCH(totalExpenditure!$A54,gDP!$B$6:$B$271))))</f>
        <v>#N/A</v>
      </c>
      <c r="EW54" s="77" t="e">
        <f>IF(AY54="","",IF(CX54="","",AY54-AY54+INDEX(gDP!BN$6:BN$271,MATCH(totalExpenditure!$A54,gDP!$B$6:$B$271))))</f>
        <v>#N/A</v>
      </c>
      <c r="EX54" s="77" t="e">
        <f>IF(AZ54="","",IF(CY54="","",AZ54-AZ54+INDEX(gDP!BO$6:BO$271,MATCH(totalExpenditure!$A54,gDP!$B$6:$B$271))))</f>
        <v>#N/A</v>
      </c>
    </row>
    <row r="55" spans="1:154" x14ac:dyDescent="0.35">
      <c r="A55" t="s">
        <v>319</v>
      </c>
      <c r="B55" s="77" t="e">
        <f>IF(INDEX([2]pivotTable!B$3:B$308,MATCH(totalExpenditure!$A55,[2]pivotTable!$A$3:$A$308,0))/100*INDEX(gDP!Q$6:Q$271,MATCH(totalExpenditure!$A55,gDP!$B$6:$B$271))=0,"",INDEX([2]pivotTable!B$3:B$308,MATCH(totalExpenditure!$A55,[2]pivotTable!$A$3:$A$308,0))/100*INDEX(gDP!Q$6:Q$271,MATCH(totalExpenditure!$A55,gDP!$B$6:$B$271)))</f>
        <v>#N/A</v>
      </c>
      <c r="C55" s="77" t="e">
        <f>IF(INDEX([2]pivotTable!C$3:C$308,MATCH(totalExpenditure!$A55,[2]pivotTable!$A$3:$A$308,0))/100*INDEX(gDP!R$6:R$271,MATCH(totalExpenditure!$A55,gDP!$B$6:$B$271))=0,"",INDEX([2]pivotTable!C$3:C$308,MATCH(totalExpenditure!$A55,[2]pivotTable!$A$3:$A$308,0))/100*INDEX(gDP!R$6:R$271,MATCH(totalExpenditure!$A55,gDP!$B$6:$B$271)))</f>
        <v>#N/A</v>
      </c>
      <c r="D55" s="77" t="e">
        <f>IF(INDEX([2]pivotTable!D$3:D$308,MATCH(totalExpenditure!$A55,[2]pivotTable!$A$3:$A$308,0))/100*INDEX(gDP!S$6:S$271,MATCH(totalExpenditure!$A55,gDP!$B$6:$B$271))=0,"",INDEX([2]pivotTable!D$3:D$308,MATCH(totalExpenditure!$A55,[2]pivotTable!$A$3:$A$308,0))/100*INDEX(gDP!S$6:S$271,MATCH(totalExpenditure!$A55,gDP!$B$6:$B$271)))</f>
        <v>#N/A</v>
      </c>
      <c r="E55" s="77" t="e">
        <f>IF(INDEX([2]pivotTable!E$3:E$308,MATCH(totalExpenditure!$A55,[2]pivotTable!$A$3:$A$308,0))/100*INDEX(gDP!T$6:T$271,MATCH(totalExpenditure!$A55,gDP!$B$6:$B$271))=0,"",INDEX([2]pivotTable!E$3:E$308,MATCH(totalExpenditure!$A55,[2]pivotTable!$A$3:$A$308,0))/100*INDEX(gDP!T$6:T$271,MATCH(totalExpenditure!$A55,gDP!$B$6:$B$271)))</f>
        <v>#N/A</v>
      </c>
      <c r="F55" s="77" t="e">
        <f>IF(INDEX([2]pivotTable!F$3:F$308,MATCH(totalExpenditure!$A55,[2]pivotTable!$A$3:$A$308,0))/100*INDEX(gDP!U$6:U$271,MATCH(totalExpenditure!$A55,gDP!$B$6:$B$271))=0,"",INDEX([2]pivotTable!F$3:F$308,MATCH(totalExpenditure!$A55,[2]pivotTable!$A$3:$A$308,0))/100*INDEX(gDP!U$6:U$271,MATCH(totalExpenditure!$A55,gDP!$B$6:$B$271)))</f>
        <v>#N/A</v>
      </c>
      <c r="G55" s="77" t="e">
        <f>IF(INDEX([2]pivotTable!G$3:G$308,MATCH(totalExpenditure!$A55,[2]pivotTable!$A$3:$A$308,0))/100*INDEX(gDP!V$6:V$271,MATCH(totalExpenditure!$A55,gDP!$B$6:$B$271))=0,"",INDEX([2]pivotTable!G$3:G$308,MATCH(totalExpenditure!$A55,[2]pivotTable!$A$3:$A$308,0))/100*INDEX(gDP!V$6:V$271,MATCH(totalExpenditure!$A55,gDP!$B$6:$B$271)))</f>
        <v>#N/A</v>
      </c>
      <c r="H55" s="77" t="e">
        <f>IF(INDEX([2]pivotTable!H$3:H$308,MATCH(totalExpenditure!$A55,[2]pivotTable!$A$3:$A$308,0))/100*INDEX(gDP!W$6:W$271,MATCH(totalExpenditure!$A55,gDP!$B$6:$B$271))=0,"",INDEX([2]pivotTable!H$3:H$308,MATCH(totalExpenditure!$A55,[2]pivotTable!$A$3:$A$308,0))/100*INDEX(gDP!W$6:W$271,MATCH(totalExpenditure!$A55,gDP!$B$6:$B$271)))</f>
        <v>#N/A</v>
      </c>
      <c r="I55" s="77" t="e">
        <f>IF(INDEX([2]pivotTable!I$3:I$308,MATCH(totalExpenditure!$A55,[2]pivotTable!$A$3:$A$308,0))/100*INDEX(gDP!X$6:X$271,MATCH(totalExpenditure!$A55,gDP!$B$6:$B$271))=0,"",INDEX([2]pivotTable!I$3:I$308,MATCH(totalExpenditure!$A55,[2]pivotTable!$A$3:$A$308,0))/100*INDEX(gDP!X$6:X$271,MATCH(totalExpenditure!$A55,gDP!$B$6:$B$271)))</f>
        <v>#N/A</v>
      </c>
      <c r="J55" s="77" t="e">
        <f>IF(INDEX([2]pivotTable!J$3:J$308,MATCH(totalExpenditure!$A55,[2]pivotTable!$A$3:$A$308,0))/100*INDEX(gDP!Y$6:Y$271,MATCH(totalExpenditure!$A55,gDP!$B$6:$B$271))=0,"",INDEX([2]pivotTable!J$3:J$308,MATCH(totalExpenditure!$A55,[2]pivotTable!$A$3:$A$308,0))/100*INDEX(gDP!Y$6:Y$271,MATCH(totalExpenditure!$A55,gDP!$B$6:$B$271)))</f>
        <v>#N/A</v>
      </c>
      <c r="K55" s="77" t="e">
        <f>IF(INDEX([2]pivotTable!K$3:K$308,MATCH(totalExpenditure!$A55,[2]pivotTable!$A$3:$A$308,0))/100*INDEX(gDP!Z$6:Z$271,MATCH(totalExpenditure!$A55,gDP!$B$6:$B$271))=0,"",INDEX([2]pivotTable!K$3:K$308,MATCH(totalExpenditure!$A55,[2]pivotTable!$A$3:$A$308,0))/100*INDEX(gDP!Z$6:Z$271,MATCH(totalExpenditure!$A55,gDP!$B$6:$B$271)))</f>
        <v>#N/A</v>
      </c>
      <c r="L55" s="77" t="e">
        <f>IF(INDEX([2]pivotTable!L$3:L$308,MATCH(totalExpenditure!$A55,[2]pivotTable!$A$3:$A$308,0))/100*INDEX(gDP!AA$6:AA$271,MATCH(totalExpenditure!$A55,gDP!$B$6:$B$271))=0,"",INDEX([2]pivotTable!L$3:L$308,MATCH(totalExpenditure!$A55,[2]pivotTable!$A$3:$A$308,0))/100*INDEX(gDP!AA$6:AA$271,MATCH(totalExpenditure!$A55,gDP!$B$6:$B$271)))</f>
        <v>#N/A</v>
      </c>
      <c r="M55" s="77" t="e">
        <f>IF(INDEX([2]pivotTable!M$3:M$308,MATCH(totalExpenditure!$A55,[2]pivotTable!$A$3:$A$308,0))/100*INDEX(gDP!AB$6:AB$271,MATCH(totalExpenditure!$A55,gDP!$B$6:$B$271))=0,"",INDEX([2]pivotTable!M$3:M$308,MATCH(totalExpenditure!$A55,[2]pivotTable!$A$3:$A$308,0))/100*INDEX(gDP!AB$6:AB$271,MATCH(totalExpenditure!$A55,gDP!$B$6:$B$271)))</f>
        <v>#N/A</v>
      </c>
      <c r="N55" s="77" t="e">
        <f>IF(INDEX([2]pivotTable!N$3:N$308,MATCH(totalExpenditure!$A55,[2]pivotTable!$A$3:$A$308,0))/100*INDEX(gDP!AC$6:AC$271,MATCH(totalExpenditure!$A55,gDP!$B$6:$B$271))=0,"",INDEX([2]pivotTable!N$3:N$308,MATCH(totalExpenditure!$A55,[2]pivotTable!$A$3:$A$308,0))/100*INDEX(gDP!AC$6:AC$271,MATCH(totalExpenditure!$A55,gDP!$B$6:$B$271)))</f>
        <v>#N/A</v>
      </c>
      <c r="O55" s="77" t="e">
        <f>IF(INDEX([2]pivotTable!O$3:O$308,MATCH(totalExpenditure!$A55,[2]pivotTable!$A$3:$A$308,0))/100*INDEX(gDP!AD$6:AD$271,MATCH(totalExpenditure!$A55,gDP!$B$6:$B$271))=0,"",INDEX([2]pivotTable!O$3:O$308,MATCH(totalExpenditure!$A55,[2]pivotTable!$A$3:$A$308,0))/100*INDEX(gDP!AD$6:AD$271,MATCH(totalExpenditure!$A55,gDP!$B$6:$B$271)))</f>
        <v>#N/A</v>
      </c>
      <c r="P55" s="77" t="e">
        <f>IF(INDEX([2]pivotTable!P$3:P$308,MATCH(totalExpenditure!$A55,[2]pivotTable!$A$3:$A$308,0))/100*INDEX(gDP!AE$6:AE$271,MATCH(totalExpenditure!$A55,gDP!$B$6:$B$271))=0,"",INDEX([2]pivotTable!P$3:P$308,MATCH(totalExpenditure!$A55,[2]pivotTable!$A$3:$A$308,0))/100*INDEX(gDP!AE$6:AE$271,MATCH(totalExpenditure!$A55,gDP!$B$6:$B$271)))</f>
        <v>#N/A</v>
      </c>
      <c r="Q55" s="77" t="e">
        <f>IF(INDEX([2]pivotTable!Q$3:Q$308,MATCH(totalExpenditure!$A55,[2]pivotTable!$A$3:$A$308,0))/100*INDEX(gDP!AF$6:AF$271,MATCH(totalExpenditure!$A55,gDP!$B$6:$B$271))=0,"",INDEX([2]pivotTable!Q$3:Q$308,MATCH(totalExpenditure!$A55,[2]pivotTable!$A$3:$A$308,0))/100*INDEX(gDP!AF$6:AF$271,MATCH(totalExpenditure!$A55,gDP!$B$6:$B$271)))</f>
        <v>#N/A</v>
      </c>
      <c r="R55" s="77" t="e">
        <f>IF(INDEX([2]pivotTable!R$3:R$308,MATCH(totalExpenditure!$A55,[2]pivotTable!$A$3:$A$308,0))/100*INDEX(gDP!AG$6:AG$271,MATCH(totalExpenditure!$A55,gDP!$B$6:$B$271))=0,"",INDEX([2]pivotTable!R$3:R$308,MATCH(totalExpenditure!$A55,[2]pivotTable!$A$3:$A$308,0))/100*INDEX(gDP!AG$6:AG$271,MATCH(totalExpenditure!$A55,gDP!$B$6:$B$271)))</f>
        <v>#N/A</v>
      </c>
      <c r="S55" s="77" t="e">
        <f>IF(INDEX([2]pivotTable!S$3:S$308,MATCH(totalExpenditure!$A55,[2]pivotTable!$A$3:$A$308,0))/100*INDEX(gDP!AH$6:AH$271,MATCH(totalExpenditure!$A55,gDP!$B$6:$B$271))=0,"",INDEX([2]pivotTable!S$3:S$308,MATCH(totalExpenditure!$A55,[2]pivotTable!$A$3:$A$308,0))/100*INDEX(gDP!AH$6:AH$271,MATCH(totalExpenditure!$A55,gDP!$B$6:$B$271)))</f>
        <v>#N/A</v>
      </c>
      <c r="T55" s="77" t="e">
        <f>IF(INDEX([2]pivotTable!T$3:T$308,MATCH(totalExpenditure!$A55,[2]pivotTable!$A$3:$A$308,0))/100*INDEX(gDP!AI$6:AI$271,MATCH(totalExpenditure!$A55,gDP!$B$6:$B$271))=0,"",INDEX([2]pivotTable!T$3:T$308,MATCH(totalExpenditure!$A55,[2]pivotTable!$A$3:$A$308,0))/100*INDEX(gDP!AI$6:AI$271,MATCH(totalExpenditure!$A55,gDP!$B$6:$B$271)))</f>
        <v>#N/A</v>
      </c>
      <c r="U55" s="77" t="e">
        <f>IF(INDEX([2]pivotTable!U$3:U$308,MATCH(totalExpenditure!$A55,[2]pivotTable!$A$3:$A$308,0))/100*INDEX(gDP!AJ$6:AJ$271,MATCH(totalExpenditure!$A55,gDP!$B$6:$B$271))=0,"",INDEX([2]pivotTable!U$3:U$308,MATCH(totalExpenditure!$A55,[2]pivotTable!$A$3:$A$308,0))/100*INDEX(gDP!AJ$6:AJ$271,MATCH(totalExpenditure!$A55,gDP!$B$6:$B$271)))</f>
        <v>#N/A</v>
      </c>
      <c r="V55" s="77" t="e">
        <f>IF(INDEX([2]pivotTable!V$3:V$308,MATCH(totalExpenditure!$A55,[2]pivotTable!$A$3:$A$308,0))/100*INDEX(gDP!AK$6:AK$271,MATCH(totalExpenditure!$A55,gDP!$B$6:$B$271))=0,"",INDEX([2]pivotTable!V$3:V$308,MATCH(totalExpenditure!$A55,[2]pivotTable!$A$3:$A$308,0))/100*INDEX(gDP!AK$6:AK$271,MATCH(totalExpenditure!$A55,gDP!$B$6:$B$271)))</f>
        <v>#N/A</v>
      </c>
      <c r="W55" s="77" t="e">
        <f>IF(INDEX([2]pivotTable!W$3:W$308,MATCH(totalExpenditure!$A55,[2]pivotTable!$A$3:$A$308,0))/100*INDEX(gDP!AL$6:AL$271,MATCH(totalExpenditure!$A55,gDP!$B$6:$B$271))=0,"",INDEX([2]pivotTable!W$3:W$308,MATCH(totalExpenditure!$A55,[2]pivotTable!$A$3:$A$308,0))/100*INDEX(gDP!AL$6:AL$271,MATCH(totalExpenditure!$A55,gDP!$B$6:$B$271)))</f>
        <v>#N/A</v>
      </c>
      <c r="X55" s="77" t="e">
        <f>IF(INDEX([2]pivotTable!X$3:X$308,MATCH(totalExpenditure!$A55,[2]pivotTable!$A$3:$A$308,0))/100*INDEX(gDP!AM$6:AM$271,MATCH(totalExpenditure!$A55,gDP!$B$6:$B$271))=0,"",INDEX([2]pivotTable!X$3:X$308,MATCH(totalExpenditure!$A55,[2]pivotTable!$A$3:$A$308,0))/100*INDEX(gDP!AM$6:AM$271,MATCH(totalExpenditure!$A55,gDP!$B$6:$B$271)))</f>
        <v>#N/A</v>
      </c>
      <c r="Y55" s="77" t="e">
        <f>IF(INDEX([2]pivotTable!Y$3:Y$308,MATCH(totalExpenditure!$A55,[2]pivotTable!$A$3:$A$308,0))/100*INDEX(gDP!AN$6:AN$271,MATCH(totalExpenditure!$A55,gDP!$B$6:$B$271))=0,"",INDEX([2]pivotTable!Y$3:Y$308,MATCH(totalExpenditure!$A55,[2]pivotTable!$A$3:$A$308,0))/100*INDEX(gDP!AN$6:AN$271,MATCH(totalExpenditure!$A55,gDP!$B$6:$B$271)))</f>
        <v>#N/A</v>
      </c>
      <c r="Z55" s="77" t="e">
        <f>IF(INDEX([2]pivotTable!Z$3:Z$308,MATCH(totalExpenditure!$A55,[2]pivotTable!$A$3:$A$308,0))/100*INDEX(gDP!AO$6:AO$271,MATCH(totalExpenditure!$A55,gDP!$B$6:$B$271))=0,"",INDEX([2]pivotTable!Z$3:Z$308,MATCH(totalExpenditure!$A55,[2]pivotTable!$A$3:$A$308,0))/100*INDEX(gDP!AO$6:AO$271,MATCH(totalExpenditure!$A55,gDP!$B$6:$B$271)))</f>
        <v>#N/A</v>
      </c>
      <c r="AA55" s="77" t="e">
        <f>IF(INDEX([2]pivotTable!AA$3:AA$308,MATCH(totalExpenditure!$A55,[2]pivotTable!$A$3:$A$308,0))/100*INDEX(gDP!AP$6:AP$271,MATCH(totalExpenditure!$A55,gDP!$B$6:$B$271))=0,"",INDEX([2]pivotTable!AA$3:AA$308,MATCH(totalExpenditure!$A55,[2]pivotTable!$A$3:$A$308,0))/100*INDEX(gDP!AP$6:AP$271,MATCH(totalExpenditure!$A55,gDP!$B$6:$B$271)))</f>
        <v>#N/A</v>
      </c>
      <c r="AB55" s="77" t="e">
        <f>IF(INDEX([2]pivotTable!AB$3:AB$308,MATCH(totalExpenditure!$A55,[2]pivotTable!$A$3:$A$308,0))/100*INDEX(gDP!AQ$6:AQ$271,MATCH(totalExpenditure!$A55,gDP!$B$6:$B$271))=0,"",INDEX([2]pivotTable!AB$3:AB$308,MATCH(totalExpenditure!$A55,[2]pivotTable!$A$3:$A$308,0))/100*INDEX(gDP!AQ$6:AQ$271,MATCH(totalExpenditure!$A55,gDP!$B$6:$B$271)))</f>
        <v>#N/A</v>
      </c>
      <c r="AC55" s="77" t="e">
        <f>IF(INDEX([2]pivotTable!AC$3:AC$308,MATCH(totalExpenditure!$A55,[2]pivotTable!$A$3:$A$308,0))/100*INDEX(gDP!AR$6:AR$271,MATCH(totalExpenditure!$A55,gDP!$B$6:$B$271))=0,"",INDEX([2]pivotTable!AC$3:AC$308,MATCH(totalExpenditure!$A55,[2]pivotTable!$A$3:$A$308,0))/100*INDEX(gDP!AR$6:AR$271,MATCH(totalExpenditure!$A55,gDP!$B$6:$B$271)))</f>
        <v>#N/A</v>
      </c>
      <c r="AD55" s="77" t="e">
        <f>IF(INDEX([2]pivotTable!AD$3:AD$308,MATCH(totalExpenditure!$A55,[2]pivotTable!$A$3:$A$308,0))/100*INDEX(gDP!AS$6:AS$271,MATCH(totalExpenditure!$A55,gDP!$B$6:$B$271))=0,"",INDEX([2]pivotTable!AD$3:AD$308,MATCH(totalExpenditure!$A55,[2]pivotTable!$A$3:$A$308,0))/100*INDEX(gDP!AS$6:AS$271,MATCH(totalExpenditure!$A55,gDP!$B$6:$B$271)))</f>
        <v>#N/A</v>
      </c>
      <c r="AE55" s="77" t="e">
        <f>IF(INDEX([2]pivotTable!AE$3:AE$308,MATCH(totalExpenditure!$A55,[2]pivotTable!$A$3:$A$308,0))/100*INDEX(gDP!AT$6:AT$271,MATCH(totalExpenditure!$A55,gDP!$B$6:$B$271))=0,"",INDEX([2]pivotTable!AE$3:AE$308,MATCH(totalExpenditure!$A55,[2]pivotTable!$A$3:$A$308,0))/100*INDEX(gDP!AT$6:AT$271,MATCH(totalExpenditure!$A55,gDP!$B$6:$B$271)))</f>
        <v>#N/A</v>
      </c>
      <c r="AF55" s="77" t="e">
        <f>IF(INDEX([2]pivotTable!AF$3:AF$308,MATCH(totalExpenditure!$A55,[2]pivotTable!$A$3:$A$308,0))/100*INDEX(gDP!AU$6:AU$271,MATCH(totalExpenditure!$A55,gDP!$B$6:$B$271))=0,"",INDEX([2]pivotTable!AF$3:AF$308,MATCH(totalExpenditure!$A55,[2]pivotTable!$A$3:$A$308,0))/100*INDEX(gDP!AU$6:AU$271,MATCH(totalExpenditure!$A55,gDP!$B$6:$B$271)))</f>
        <v>#N/A</v>
      </c>
      <c r="AG55" s="77" t="e">
        <f>IF(INDEX([2]pivotTable!AG$3:AG$308,MATCH(totalExpenditure!$A55,[2]pivotTable!$A$3:$A$308,0))/100*INDEX(gDP!AV$6:AV$271,MATCH(totalExpenditure!$A55,gDP!$B$6:$B$271))=0,"",INDEX([2]pivotTable!AG$3:AG$308,MATCH(totalExpenditure!$A55,[2]pivotTable!$A$3:$A$308,0))/100*INDEX(gDP!AV$6:AV$271,MATCH(totalExpenditure!$A55,gDP!$B$6:$B$271)))</f>
        <v>#N/A</v>
      </c>
      <c r="AH55" s="77" t="e">
        <f>IF(INDEX([2]pivotTable!AH$3:AH$308,MATCH(totalExpenditure!$A55,[2]pivotTable!$A$3:$A$308,0))/100*INDEX(gDP!AW$6:AW$271,MATCH(totalExpenditure!$A55,gDP!$B$6:$B$271))=0,"",INDEX([2]pivotTable!AH$3:AH$308,MATCH(totalExpenditure!$A55,[2]pivotTable!$A$3:$A$308,0))/100*INDEX(gDP!AW$6:AW$271,MATCH(totalExpenditure!$A55,gDP!$B$6:$B$271)))</f>
        <v>#N/A</v>
      </c>
      <c r="AI55" s="77" t="e">
        <f>IF(INDEX([2]pivotTable!AI$3:AI$308,MATCH(totalExpenditure!$A55,[2]pivotTable!$A$3:$A$308,0))/100*INDEX(gDP!AX$6:AX$271,MATCH(totalExpenditure!$A55,gDP!$B$6:$B$271))=0,"",INDEX([2]pivotTable!AI$3:AI$308,MATCH(totalExpenditure!$A55,[2]pivotTable!$A$3:$A$308,0))/100*INDEX(gDP!AX$6:AX$271,MATCH(totalExpenditure!$A55,gDP!$B$6:$B$271)))</f>
        <v>#N/A</v>
      </c>
      <c r="AJ55" s="77" t="e">
        <f>IF(INDEX([2]pivotTable!AJ$3:AJ$308,MATCH(totalExpenditure!$A55,[2]pivotTable!$A$3:$A$308,0))/100*INDEX(gDP!AY$6:AY$271,MATCH(totalExpenditure!$A55,gDP!$B$6:$B$271))=0,"",INDEX([2]pivotTable!AJ$3:AJ$308,MATCH(totalExpenditure!$A55,[2]pivotTable!$A$3:$A$308,0))/100*INDEX(gDP!AY$6:AY$271,MATCH(totalExpenditure!$A55,gDP!$B$6:$B$271)))</f>
        <v>#N/A</v>
      </c>
      <c r="AK55" s="77" t="e">
        <f>IF(INDEX([2]pivotTable!AK$3:AK$308,MATCH(totalExpenditure!$A55,[2]pivotTable!$A$3:$A$308,0))/100*INDEX(gDP!AZ$6:AZ$271,MATCH(totalExpenditure!$A55,gDP!$B$6:$B$271))=0,"",INDEX([2]pivotTable!AK$3:AK$308,MATCH(totalExpenditure!$A55,[2]pivotTable!$A$3:$A$308,0))/100*INDEX(gDP!AZ$6:AZ$271,MATCH(totalExpenditure!$A55,gDP!$B$6:$B$271)))</f>
        <v>#N/A</v>
      </c>
      <c r="AL55" s="77" t="e">
        <f>IF(INDEX([2]pivotTable!AL$3:AL$308,MATCH(totalExpenditure!$A55,[2]pivotTable!$A$3:$A$308,0))/100*INDEX(gDP!BA$6:BA$271,MATCH(totalExpenditure!$A55,gDP!$B$6:$B$271))=0,"",INDEX([2]pivotTable!AL$3:AL$308,MATCH(totalExpenditure!$A55,[2]pivotTable!$A$3:$A$308,0))/100*INDEX(gDP!BA$6:BA$271,MATCH(totalExpenditure!$A55,gDP!$B$6:$B$271)))</f>
        <v>#N/A</v>
      </c>
      <c r="AM55" s="77" t="e">
        <f>IF(INDEX([2]pivotTable!AM$3:AM$308,MATCH(totalExpenditure!$A55,[2]pivotTable!$A$3:$A$308,0))/100*INDEX(gDP!BB$6:BB$271,MATCH(totalExpenditure!$A55,gDP!$B$6:$B$271))=0,"",INDEX([2]pivotTable!AM$3:AM$308,MATCH(totalExpenditure!$A55,[2]pivotTable!$A$3:$A$308,0))/100*INDEX(gDP!BB$6:BB$271,MATCH(totalExpenditure!$A55,gDP!$B$6:$B$271)))</f>
        <v>#N/A</v>
      </c>
      <c r="AN55" s="77" t="e">
        <f>IF(INDEX([2]pivotTable!AN$3:AN$308,MATCH(totalExpenditure!$A55,[2]pivotTable!$A$3:$A$308,0))/100*INDEX(gDP!BC$6:BC$271,MATCH(totalExpenditure!$A55,gDP!$B$6:$B$271))=0,"",INDEX([2]pivotTable!AN$3:AN$308,MATCH(totalExpenditure!$A55,[2]pivotTable!$A$3:$A$308,0))/100*INDEX(gDP!BC$6:BC$271,MATCH(totalExpenditure!$A55,gDP!$B$6:$B$271)))</f>
        <v>#N/A</v>
      </c>
      <c r="AO55" s="77" t="e">
        <f>IF(INDEX([2]pivotTable!AO$3:AO$308,MATCH(totalExpenditure!$A55,[2]pivotTable!$A$3:$A$308,0))/100*INDEX(gDP!BD$6:BD$271,MATCH(totalExpenditure!$A55,gDP!$B$6:$B$271))=0,"",INDEX([2]pivotTable!AO$3:AO$308,MATCH(totalExpenditure!$A55,[2]pivotTable!$A$3:$A$308,0))/100*INDEX(gDP!BD$6:BD$271,MATCH(totalExpenditure!$A55,gDP!$B$6:$B$271)))</f>
        <v>#N/A</v>
      </c>
      <c r="AP55" s="77" t="e">
        <f>IF(INDEX([2]pivotTable!AP$3:AP$308,MATCH(totalExpenditure!$A55,[2]pivotTable!$A$3:$A$308,0))/100*INDEX(gDP!BE$6:BE$271,MATCH(totalExpenditure!$A55,gDP!$B$6:$B$271))=0,"",INDEX([2]pivotTable!AP$3:AP$308,MATCH(totalExpenditure!$A55,[2]pivotTable!$A$3:$A$308,0))/100*INDEX(gDP!BE$6:BE$271,MATCH(totalExpenditure!$A55,gDP!$B$6:$B$271)))</f>
        <v>#N/A</v>
      </c>
      <c r="AQ55" s="77" t="e">
        <f>IF(INDEX([2]pivotTable!AQ$3:AQ$308,MATCH(totalExpenditure!$A55,[2]pivotTable!$A$3:$A$308,0))/100*INDEX(gDP!BF$6:BF$271,MATCH(totalExpenditure!$A55,gDP!$B$6:$B$271))=0,"",INDEX([2]pivotTable!AQ$3:AQ$308,MATCH(totalExpenditure!$A55,[2]pivotTable!$A$3:$A$308,0))/100*INDEX(gDP!BF$6:BF$271,MATCH(totalExpenditure!$A55,gDP!$B$6:$B$271)))</f>
        <v>#N/A</v>
      </c>
      <c r="AR55" s="77" t="e">
        <f>IF(INDEX([2]pivotTable!AR$3:AR$308,MATCH(totalExpenditure!$A55,[2]pivotTable!$A$3:$A$308,0))/100*INDEX(gDP!BG$6:BG$271,MATCH(totalExpenditure!$A55,gDP!$B$6:$B$271))=0,"",INDEX([2]pivotTable!AR$3:AR$308,MATCH(totalExpenditure!$A55,[2]pivotTable!$A$3:$A$308,0))/100*INDEX(gDP!BG$6:BG$271,MATCH(totalExpenditure!$A55,gDP!$B$6:$B$271)))</f>
        <v>#N/A</v>
      </c>
      <c r="AS55" s="77" t="e">
        <f>IF(INDEX([2]pivotTable!AS$3:AS$308,MATCH(totalExpenditure!$A55,[2]pivotTable!$A$3:$A$308,0))/100*INDEX(gDP!BH$6:BH$271,MATCH(totalExpenditure!$A55,gDP!$B$6:$B$271))=0,"",INDEX([2]pivotTable!AS$3:AS$308,MATCH(totalExpenditure!$A55,[2]pivotTable!$A$3:$A$308,0))/100*INDEX(gDP!BH$6:BH$271,MATCH(totalExpenditure!$A55,gDP!$B$6:$B$271)))</f>
        <v>#N/A</v>
      </c>
      <c r="AT55" s="77" t="e">
        <f>IF(INDEX([2]pivotTable!AT$3:AT$308,MATCH(totalExpenditure!$A55,[2]pivotTable!$A$3:$A$308,0))/100*INDEX(gDP!BI$6:BI$271,MATCH(totalExpenditure!$A55,gDP!$B$6:$B$271))=0,"",INDEX([2]pivotTable!AT$3:AT$308,MATCH(totalExpenditure!$A55,[2]pivotTable!$A$3:$A$308,0))/100*INDEX(gDP!BI$6:BI$271,MATCH(totalExpenditure!$A55,gDP!$B$6:$B$271)))</f>
        <v>#N/A</v>
      </c>
      <c r="AU55" s="77" t="e">
        <f>IF(INDEX([2]pivotTable!AU$3:AU$308,MATCH(totalExpenditure!$A55,[2]pivotTable!$A$3:$A$308,0))/100*INDEX(gDP!BJ$6:BJ$271,MATCH(totalExpenditure!$A55,gDP!$B$6:$B$271))=0,"",INDEX([2]pivotTable!AU$3:AU$308,MATCH(totalExpenditure!$A55,[2]pivotTable!$A$3:$A$308,0))/100*INDEX(gDP!BJ$6:BJ$271,MATCH(totalExpenditure!$A55,gDP!$B$6:$B$271)))</f>
        <v>#N/A</v>
      </c>
      <c r="AV55" s="77" t="e">
        <f>IF(INDEX([2]pivotTable!AV$3:AV$308,MATCH(totalExpenditure!$A55,[2]pivotTable!$A$3:$A$308,0))/100*INDEX(gDP!BK$6:BK$271,MATCH(totalExpenditure!$A55,gDP!$B$6:$B$271))=0,"",INDEX([2]pivotTable!AV$3:AV$308,MATCH(totalExpenditure!$A55,[2]pivotTable!$A$3:$A$308,0))/100*INDEX(gDP!BK$6:BK$271,MATCH(totalExpenditure!$A55,gDP!$B$6:$B$271)))</f>
        <v>#N/A</v>
      </c>
      <c r="AW55" s="77" t="e">
        <f>IF(INDEX([2]pivotTable!AW$3:AW$308,MATCH(totalExpenditure!$A55,[2]pivotTable!$A$3:$A$308,0))/100*INDEX(gDP!BL$6:BL$271,MATCH(totalExpenditure!$A55,gDP!$B$6:$B$271))=0,"",INDEX([2]pivotTable!AW$3:AW$308,MATCH(totalExpenditure!$A55,[2]pivotTable!$A$3:$A$308,0))/100*INDEX(gDP!BL$6:BL$271,MATCH(totalExpenditure!$A55,gDP!$B$6:$B$271)))</f>
        <v>#N/A</v>
      </c>
      <c r="AX55" s="77" t="e">
        <f>IF(INDEX([2]pivotTable!AX$3:AX$308,MATCH(totalExpenditure!$A55,[2]pivotTable!$A$3:$A$308,0))/100*INDEX(gDP!BM$6:BM$271,MATCH(totalExpenditure!$A55,gDP!$B$6:$B$271))=0,"",INDEX([2]pivotTable!AX$3:AX$308,MATCH(totalExpenditure!$A55,[2]pivotTable!$A$3:$A$308,0))/100*INDEX(gDP!BM$6:BM$271,MATCH(totalExpenditure!$A55,gDP!$B$6:$B$271)))</f>
        <v>#N/A</v>
      </c>
      <c r="AY55" s="77" t="e">
        <f>IF(INDEX([2]pivotTable!AY$3:AY$308,MATCH(totalExpenditure!$A55,[2]pivotTable!$A$3:$A$308,0))/100*INDEX(gDP!BN$6:BN$271,MATCH(totalExpenditure!$A55,gDP!$B$6:$B$271))=0,"",INDEX([2]pivotTable!AY$3:AY$308,MATCH(totalExpenditure!$A55,[2]pivotTable!$A$3:$A$308,0))/100*INDEX(gDP!BN$6:BN$271,MATCH(totalExpenditure!$A55,gDP!$B$6:$B$271)))</f>
        <v>#N/A</v>
      </c>
      <c r="AZ55" s="77" t="e">
        <f>IF(INDEX([2]pivotTable!AZ$3:AZ$308,MATCH(totalExpenditure!$A55,[2]pivotTable!$A$3:$A$308,0))/100*INDEX(gDP!BO$6:BO$271,MATCH(totalExpenditure!$A55,gDP!$B$6:$B$271))=0,"",INDEX([2]pivotTable!AZ$3:AZ$308,MATCH(totalExpenditure!$A55,[2]pivotTable!$A$3:$A$308,0))/100*INDEX(gDP!BO$6:BO$271,MATCH(totalExpenditure!$A55,gDP!$B$6:$B$271)))</f>
        <v>#N/A</v>
      </c>
      <c r="BA55" s="77" t="e">
        <f>IF(INDEX([2]pivotTable!B$310:B$615,MATCH(totalExpenditure!$A55,[2]pivotTable!$A$310:$A$615,0))/100*INDEX(gDP!Q$6:Q$271,MATCH(totalExpenditure!$A55,gDP!$B$6:$B$271))=0,"",INDEX([2]pivotTable!B$310:B$615,MATCH(totalExpenditure!$A55,[2]pivotTable!$A$310:$A$615,0))/100*INDEX(gDP!Q$6:Q$271,MATCH(totalExpenditure!$A55,gDP!$B$6:$B$271)))</f>
        <v>#N/A</v>
      </c>
      <c r="BB55" s="77" t="e">
        <f>IF(INDEX([2]pivotTable!C$310:C$615,MATCH(totalExpenditure!$A55,[2]pivotTable!$A$310:$A$615,0))/100*INDEX(gDP!R$6:R$271,MATCH(totalExpenditure!$A55,gDP!$B$6:$B$271))=0,"",INDEX([2]pivotTable!C$310:C$615,MATCH(totalExpenditure!$A55,[2]pivotTable!$A$310:$A$615,0))/100*INDEX(gDP!R$6:R$271,MATCH(totalExpenditure!$A55,gDP!$B$6:$B$271)))</f>
        <v>#N/A</v>
      </c>
      <c r="BC55" s="77" t="e">
        <f>IF(INDEX([2]pivotTable!D$310:D$615,MATCH(totalExpenditure!$A55,[2]pivotTable!$A$310:$A$615,0))/100*INDEX(gDP!S$6:S$271,MATCH(totalExpenditure!$A55,gDP!$B$6:$B$271))=0,"",INDEX([2]pivotTable!D$310:D$615,MATCH(totalExpenditure!$A55,[2]pivotTable!$A$310:$A$615,0))/100*INDEX(gDP!S$6:S$271,MATCH(totalExpenditure!$A55,gDP!$B$6:$B$271)))</f>
        <v>#N/A</v>
      </c>
      <c r="BD55" s="77" t="e">
        <f>IF(INDEX([2]pivotTable!E$310:E$615,MATCH(totalExpenditure!$A55,[2]pivotTable!$A$310:$A$615,0))/100*INDEX(gDP!T$6:T$271,MATCH(totalExpenditure!$A55,gDP!$B$6:$B$271))=0,"",INDEX([2]pivotTable!E$310:E$615,MATCH(totalExpenditure!$A55,[2]pivotTable!$A$310:$A$615,0))/100*INDEX(gDP!T$6:T$271,MATCH(totalExpenditure!$A55,gDP!$B$6:$B$271)))</f>
        <v>#N/A</v>
      </c>
      <c r="BE55" s="77" t="e">
        <f>IF(INDEX([2]pivotTable!F$310:F$615,MATCH(totalExpenditure!$A55,[2]pivotTable!$A$310:$A$615,0))/100*INDEX(gDP!U$6:U$271,MATCH(totalExpenditure!$A55,gDP!$B$6:$B$271))=0,"",INDEX([2]pivotTable!F$310:F$615,MATCH(totalExpenditure!$A55,[2]pivotTable!$A$310:$A$615,0))/100*INDEX(gDP!U$6:U$271,MATCH(totalExpenditure!$A55,gDP!$B$6:$B$271)))</f>
        <v>#N/A</v>
      </c>
      <c r="BF55" s="77" t="e">
        <f>IF(INDEX([2]pivotTable!G$310:G$615,MATCH(totalExpenditure!$A55,[2]pivotTable!$A$310:$A$615,0))/100*INDEX(gDP!V$6:V$271,MATCH(totalExpenditure!$A55,gDP!$B$6:$B$271))=0,"",INDEX([2]pivotTable!G$310:G$615,MATCH(totalExpenditure!$A55,[2]pivotTable!$A$310:$A$615,0))/100*INDEX(gDP!V$6:V$271,MATCH(totalExpenditure!$A55,gDP!$B$6:$B$271)))</f>
        <v>#N/A</v>
      </c>
      <c r="BG55" s="77" t="e">
        <f>IF(INDEX([2]pivotTable!H$310:H$615,MATCH(totalExpenditure!$A55,[2]pivotTable!$A$310:$A$615,0))/100*INDEX(gDP!W$6:W$271,MATCH(totalExpenditure!$A55,gDP!$B$6:$B$271))=0,"",INDEX([2]pivotTable!H$310:H$615,MATCH(totalExpenditure!$A55,[2]pivotTable!$A$310:$A$615,0))/100*INDEX(gDP!W$6:W$271,MATCH(totalExpenditure!$A55,gDP!$B$6:$B$271)))</f>
        <v>#N/A</v>
      </c>
      <c r="BH55" s="77" t="e">
        <f>IF(INDEX([2]pivotTable!I$310:I$615,MATCH(totalExpenditure!$A55,[2]pivotTable!$A$310:$A$615,0))/100*INDEX(gDP!X$6:X$271,MATCH(totalExpenditure!$A55,gDP!$B$6:$B$271))=0,"",INDEX([2]pivotTable!I$310:I$615,MATCH(totalExpenditure!$A55,[2]pivotTable!$A$310:$A$615,0))/100*INDEX(gDP!X$6:X$271,MATCH(totalExpenditure!$A55,gDP!$B$6:$B$271)))</f>
        <v>#N/A</v>
      </c>
      <c r="BI55" s="77" t="e">
        <f>IF(INDEX([2]pivotTable!J$310:J$615,MATCH(totalExpenditure!$A55,[2]pivotTable!$A$310:$A$615,0))/100*INDEX(gDP!Y$6:Y$271,MATCH(totalExpenditure!$A55,gDP!$B$6:$B$271))=0,"",INDEX([2]pivotTable!J$310:J$615,MATCH(totalExpenditure!$A55,[2]pivotTable!$A$310:$A$615,0))/100*INDEX(gDP!Y$6:Y$271,MATCH(totalExpenditure!$A55,gDP!$B$6:$B$271)))</f>
        <v>#N/A</v>
      </c>
      <c r="BJ55" s="77" t="e">
        <f>IF(INDEX([2]pivotTable!K$310:K$615,MATCH(totalExpenditure!$A55,[2]pivotTable!$A$310:$A$615,0))/100*INDEX(gDP!Z$6:Z$271,MATCH(totalExpenditure!$A55,gDP!$B$6:$B$271))=0,"",INDEX([2]pivotTable!K$310:K$615,MATCH(totalExpenditure!$A55,[2]pivotTable!$A$310:$A$615,0))/100*INDEX(gDP!Z$6:Z$271,MATCH(totalExpenditure!$A55,gDP!$B$6:$B$271)))</f>
        <v>#N/A</v>
      </c>
      <c r="BK55" s="77" t="e">
        <f>IF(INDEX([2]pivotTable!L$310:L$615,MATCH(totalExpenditure!$A55,[2]pivotTable!$A$310:$A$615,0))/100*INDEX(gDP!AA$6:AA$271,MATCH(totalExpenditure!$A55,gDP!$B$6:$B$271))=0,"",INDEX([2]pivotTable!L$310:L$615,MATCH(totalExpenditure!$A55,[2]pivotTable!$A$310:$A$615,0))/100*INDEX(gDP!AA$6:AA$271,MATCH(totalExpenditure!$A55,gDP!$B$6:$B$271)))</f>
        <v>#N/A</v>
      </c>
      <c r="BL55" s="77" t="e">
        <f>IF(INDEX([2]pivotTable!M$310:M$615,MATCH(totalExpenditure!$A55,[2]pivotTable!$A$310:$A$615,0))/100*INDEX(gDP!AB$6:AB$271,MATCH(totalExpenditure!$A55,gDP!$B$6:$B$271))=0,"",INDEX([2]pivotTable!M$310:M$615,MATCH(totalExpenditure!$A55,[2]pivotTable!$A$310:$A$615,0))/100*INDEX(gDP!AB$6:AB$271,MATCH(totalExpenditure!$A55,gDP!$B$6:$B$271)))</f>
        <v>#N/A</v>
      </c>
      <c r="BM55" s="77" t="e">
        <f>IF(INDEX([2]pivotTable!N$310:N$615,MATCH(totalExpenditure!$A55,[2]pivotTable!$A$310:$A$615,0))/100*INDEX(gDP!AC$6:AC$271,MATCH(totalExpenditure!$A55,gDP!$B$6:$B$271))=0,"",INDEX([2]pivotTable!N$310:N$615,MATCH(totalExpenditure!$A55,[2]pivotTable!$A$310:$A$615,0))/100*INDEX(gDP!AC$6:AC$271,MATCH(totalExpenditure!$A55,gDP!$B$6:$B$271)))</f>
        <v>#N/A</v>
      </c>
      <c r="BN55" s="77" t="e">
        <f>IF(INDEX([2]pivotTable!O$310:O$615,MATCH(totalExpenditure!$A55,[2]pivotTable!$A$310:$A$615,0))/100*INDEX(gDP!AD$6:AD$271,MATCH(totalExpenditure!$A55,gDP!$B$6:$B$271))=0,"",INDEX([2]pivotTable!O$310:O$615,MATCH(totalExpenditure!$A55,[2]pivotTable!$A$310:$A$615,0))/100*INDEX(gDP!AD$6:AD$271,MATCH(totalExpenditure!$A55,gDP!$B$6:$B$271)))</f>
        <v>#N/A</v>
      </c>
      <c r="BO55" s="77" t="e">
        <f>IF(INDEX([2]pivotTable!P$310:P$615,MATCH(totalExpenditure!$A55,[2]pivotTable!$A$310:$A$615,0))/100*INDEX(gDP!AE$6:AE$271,MATCH(totalExpenditure!$A55,gDP!$B$6:$B$271))=0,"",INDEX([2]pivotTable!P$310:P$615,MATCH(totalExpenditure!$A55,[2]pivotTable!$A$310:$A$615,0))/100*INDEX(gDP!AE$6:AE$271,MATCH(totalExpenditure!$A55,gDP!$B$6:$B$271)))</f>
        <v>#N/A</v>
      </c>
      <c r="BP55" s="77" t="e">
        <f>IF(INDEX([2]pivotTable!Q$310:Q$615,MATCH(totalExpenditure!$A55,[2]pivotTable!$A$310:$A$615,0))/100*INDEX(gDP!AF$6:AF$271,MATCH(totalExpenditure!$A55,gDP!$B$6:$B$271))=0,"",INDEX([2]pivotTable!Q$310:Q$615,MATCH(totalExpenditure!$A55,[2]pivotTable!$A$310:$A$615,0))/100*INDEX(gDP!AF$6:AF$271,MATCH(totalExpenditure!$A55,gDP!$B$6:$B$271)))</f>
        <v>#N/A</v>
      </c>
      <c r="BQ55" s="77" t="e">
        <f>IF(INDEX([2]pivotTable!R$310:R$615,MATCH(totalExpenditure!$A55,[2]pivotTable!$A$310:$A$615,0))/100*INDEX(gDP!AG$6:AG$271,MATCH(totalExpenditure!$A55,gDP!$B$6:$B$271))=0,"",INDEX([2]pivotTable!R$310:R$615,MATCH(totalExpenditure!$A55,[2]pivotTable!$A$310:$A$615,0))/100*INDEX(gDP!AG$6:AG$271,MATCH(totalExpenditure!$A55,gDP!$B$6:$B$271)))</f>
        <v>#N/A</v>
      </c>
      <c r="BR55" s="77" t="e">
        <f>IF(INDEX([2]pivotTable!S$310:S$615,MATCH(totalExpenditure!$A55,[2]pivotTable!$A$310:$A$615,0))/100*INDEX(gDP!AH$6:AH$271,MATCH(totalExpenditure!$A55,gDP!$B$6:$B$271))=0,"",INDEX([2]pivotTable!S$310:S$615,MATCH(totalExpenditure!$A55,[2]pivotTable!$A$310:$A$615,0))/100*INDEX(gDP!AH$6:AH$271,MATCH(totalExpenditure!$A55,gDP!$B$6:$B$271)))</f>
        <v>#N/A</v>
      </c>
      <c r="BS55" s="77" t="e">
        <f>IF(INDEX([2]pivotTable!T$310:T$615,MATCH(totalExpenditure!$A55,[2]pivotTable!$A$310:$A$615,0))/100*INDEX(gDP!AI$6:AI$271,MATCH(totalExpenditure!$A55,gDP!$B$6:$B$271))=0,"",INDEX([2]pivotTable!T$310:T$615,MATCH(totalExpenditure!$A55,[2]pivotTable!$A$310:$A$615,0))/100*INDEX(gDP!AI$6:AI$271,MATCH(totalExpenditure!$A55,gDP!$B$6:$B$271)))</f>
        <v>#N/A</v>
      </c>
      <c r="BT55" s="77" t="e">
        <f>IF(INDEX([2]pivotTable!U$310:U$615,MATCH(totalExpenditure!$A55,[2]pivotTable!$A$310:$A$615,0))/100*INDEX(gDP!AJ$6:AJ$271,MATCH(totalExpenditure!$A55,gDP!$B$6:$B$271))=0,"",INDEX([2]pivotTable!U$310:U$615,MATCH(totalExpenditure!$A55,[2]pivotTable!$A$310:$A$615,0))/100*INDEX(gDP!AJ$6:AJ$271,MATCH(totalExpenditure!$A55,gDP!$B$6:$B$271)))</f>
        <v>#N/A</v>
      </c>
      <c r="BU55" s="77" t="e">
        <f>IF(INDEX([2]pivotTable!V$310:V$615,MATCH(totalExpenditure!$A55,[2]pivotTable!$A$310:$A$615,0))/100*INDEX(gDP!AK$6:AK$271,MATCH(totalExpenditure!$A55,gDP!$B$6:$B$271))=0,"",INDEX([2]pivotTable!V$310:V$615,MATCH(totalExpenditure!$A55,[2]pivotTable!$A$310:$A$615,0))/100*INDEX(gDP!AK$6:AK$271,MATCH(totalExpenditure!$A55,gDP!$B$6:$B$271)))</f>
        <v>#N/A</v>
      </c>
      <c r="BV55" s="77" t="e">
        <f>IF(INDEX([2]pivotTable!W$310:W$615,MATCH(totalExpenditure!$A55,[2]pivotTable!$A$310:$A$615,0))/100*INDEX(gDP!AL$6:AL$271,MATCH(totalExpenditure!$A55,gDP!$B$6:$B$271))=0,"",INDEX([2]pivotTable!W$310:W$615,MATCH(totalExpenditure!$A55,[2]pivotTable!$A$310:$A$615,0))/100*INDEX(gDP!AL$6:AL$271,MATCH(totalExpenditure!$A55,gDP!$B$6:$B$271)))</f>
        <v>#N/A</v>
      </c>
      <c r="BW55" s="77" t="e">
        <f>IF(INDEX([2]pivotTable!X$310:X$615,MATCH(totalExpenditure!$A55,[2]pivotTable!$A$310:$A$615,0))/100*INDEX(gDP!AM$6:AM$271,MATCH(totalExpenditure!$A55,gDP!$B$6:$B$271))=0,"",INDEX([2]pivotTable!X$310:X$615,MATCH(totalExpenditure!$A55,[2]pivotTable!$A$310:$A$615,0))/100*INDEX(gDP!AM$6:AM$271,MATCH(totalExpenditure!$A55,gDP!$B$6:$B$271)))</f>
        <v>#N/A</v>
      </c>
      <c r="BX55" s="77" t="e">
        <f>IF(INDEX([2]pivotTable!Y$310:Y$615,MATCH(totalExpenditure!$A55,[2]pivotTable!$A$310:$A$615,0))/100*INDEX(gDP!AN$6:AN$271,MATCH(totalExpenditure!$A55,gDP!$B$6:$B$271))=0,"",INDEX([2]pivotTable!Y$310:Y$615,MATCH(totalExpenditure!$A55,[2]pivotTable!$A$310:$A$615,0))/100*INDEX(gDP!AN$6:AN$271,MATCH(totalExpenditure!$A55,gDP!$B$6:$B$271)))</f>
        <v>#N/A</v>
      </c>
      <c r="BY55" s="77" t="e">
        <f>IF(INDEX([2]pivotTable!Z$310:Z$615,MATCH(totalExpenditure!$A55,[2]pivotTable!$A$310:$A$615,0))/100*INDEX(gDP!AO$6:AO$271,MATCH(totalExpenditure!$A55,gDP!$B$6:$B$271))=0,"",INDEX([2]pivotTable!Z$310:Z$615,MATCH(totalExpenditure!$A55,[2]pivotTable!$A$310:$A$615,0))/100*INDEX(gDP!AO$6:AO$271,MATCH(totalExpenditure!$A55,gDP!$B$6:$B$271)))</f>
        <v>#N/A</v>
      </c>
      <c r="BZ55" s="77" t="e">
        <f>IF(INDEX([2]pivotTable!AA$310:AA$615,MATCH(totalExpenditure!$A55,[2]pivotTable!$A$310:$A$615,0))/100*INDEX(gDP!AP$6:AP$271,MATCH(totalExpenditure!$A55,gDP!$B$6:$B$271))=0,"",INDEX([2]pivotTable!AA$310:AA$615,MATCH(totalExpenditure!$A55,[2]pivotTable!$A$310:$A$615,0))/100*INDEX(gDP!AP$6:AP$271,MATCH(totalExpenditure!$A55,gDP!$B$6:$B$271)))</f>
        <v>#N/A</v>
      </c>
      <c r="CA55" s="77" t="e">
        <f>IF(INDEX([2]pivotTable!AB$310:AB$615,MATCH(totalExpenditure!$A55,[2]pivotTable!$A$310:$A$615,0))/100*INDEX(gDP!AQ$6:AQ$271,MATCH(totalExpenditure!$A55,gDP!$B$6:$B$271))=0,"",INDEX([2]pivotTable!AB$310:AB$615,MATCH(totalExpenditure!$A55,[2]pivotTable!$A$310:$A$615,0))/100*INDEX(gDP!AQ$6:AQ$271,MATCH(totalExpenditure!$A55,gDP!$B$6:$B$271)))</f>
        <v>#N/A</v>
      </c>
      <c r="CB55" s="77" t="e">
        <f>IF(INDEX([2]pivotTable!AC$310:AC$615,MATCH(totalExpenditure!$A55,[2]pivotTable!$A$310:$A$615,0))/100*INDEX(gDP!AR$6:AR$271,MATCH(totalExpenditure!$A55,gDP!$B$6:$B$271))=0,"",INDEX([2]pivotTable!AC$310:AC$615,MATCH(totalExpenditure!$A55,[2]pivotTable!$A$310:$A$615,0))/100*INDEX(gDP!AR$6:AR$271,MATCH(totalExpenditure!$A55,gDP!$B$6:$B$271)))</f>
        <v>#N/A</v>
      </c>
      <c r="CC55" s="77" t="e">
        <f>IF(INDEX([2]pivotTable!AD$310:AD$615,MATCH(totalExpenditure!$A55,[2]pivotTable!$A$310:$A$615,0))/100*INDEX(gDP!AS$6:AS$271,MATCH(totalExpenditure!$A55,gDP!$B$6:$B$271))=0,"",INDEX([2]pivotTable!AD$310:AD$615,MATCH(totalExpenditure!$A55,[2]pivotTable!$A$310:$A$615,0))/100*INDEX(gDP!AS$6:AS$271,MATCH(totalExpenditure!$A55,gDP!$B$6:$B$271)))</f>
        <v>#N/A</v>
      </c>
      <c r="CD55" s="77" t="e">
        <f>IF(INDEX([2]pivotTable!AE$310:AE$615,MATCH(totalExpenditure!$A55,[2]pivotTable!$A$310:$A$615,0))/100*INDEX(gDP!AT$6:AT$271,MATCH(totalExpenditure!$A55,gDP!$B$6:$B$271))=0,"",INDEX([2]pivotTable!AE$310:AE$615,MATCH(totalExpenditure!$A55,[2]pivotTable!$A$310:$A$615,0))/100*INDEX(gDP!AT$6:AT$271,MATCH(totalExpenditure!$A55,gDP!$B$6:$B$271)))</f>
        <v>#N/A</v>
      </c>
      <c r="CE55" s="77" t="e">
        <f>IF(INDEX([2]pivotTable!AF$310:AF$615,MATCH(totalExpenditure!$A55,[2]pivotTable!$A$310:$A$615,0))/100*INDEX(gDP!AU$6:AU$271,MATCH(totalExpenditure!$A55,gDP!$B$6:$B$271))=0,"",INDEX([2]pivotTable!AF$310:AF$615,MATCH(totalExpenditure!$A55,[2]pivotTable!$A$310:$A$615,0))/100*INDEX(gDP!AU$6:AU$271,MATCH(totalExpenditure!$A55,gDP!$B$6:$B$271)))</f>
        <v>#N/A</v>
      </c>
      <c r="CF55" s="77" t="e">
        <f>IF(INDEX([2]pivotTable!AG$310:AG$615,MATCH(totalExpenditure!$A55,[2]pivotTable!$A$310:$A$615,0))/100*INDEX(gDP!AV$6:AV$271,MATCH(totalExpenditure!$A55,gDP!$B$6:$B$271))=0,"",INDEX([2]pivotTable!AG$310:AG$615,MATCH(totalExpenditure!$A55,[2]pivotTable!$A$310:$A$615,0))/100*INDEX(gDP!AV$6:AV$271,MATCH(totalExpenditure!$A55,gDP!$B$6:$B$271)))</f>
        <v>#N/A</v>
      </c>
      <c r="CG55" s="77" t="e">
        <f>IF(INDEX([2]pivotTable!AH$310:AH$615,MATCH(totalExpenditure!$A55,[2]pivotTable!$A$310:$A$615,0))/100*INDEX(gDP!AW$6:AW$271,MATCH(totalExpenditure!$A55,gDP!$B$6:$B$271))=0,"",INDEX([2]pivotTable!AH$310:AH$615,MATCH(totalExpenditure!$A55,[2]pivotTable!$A$310:$A$615,0))/100*INDEX(gDP!AW$6:AW$271,MATCH(totalExpenditure!$A55,gDP!$B$6:$B$271)))</f>
        <v>#N/A</v>
      </c>
      <c r="CH55" s="77" t="e">
        <f>IF(INDEX([2]pivotTable!AI$310:AI$615,MATCH(totalExpenditure!$A55,[2]pivotTable!$A$310:$A$615,0))/100*INDEX(gDP!AX$6:AX$271,MATCH(totalExpenditure!$A55,gDP!$B$6:$B$271))=0,"",INDEX([2]pivotTable!AI$310:AI$615,MATCH(totalExpenditure!$A55,[2]pivotTable!$A$310:$A$615,0))/100*INDEX(gDP!AX$6:AX$271,MATCH(totalExpenditure!$A55,gDP!$B$6:$B$271)))</f>
        <v>#N/A</v>
      </c>
      <c r="CI55" s="77" t="e">
        <f>IF(INDEX([2]pivotTable!AJ$310:AJ$615,MATCH(totalExpenditure!$A55,[2]pivotTable!$A$310:$A$615,0))/100*INDEX(gDP!AY$6:AY$271,MATCH(totalExpenditure!$A55,gDP!$B$6:$B$271))=0,"",INDEX([2]pivotTable!AJ$310:AJ$615,MATCH(totalExpenditure!$A55,[2]pivotTable!$A$310:$A$615,0))/100*INDEX(gDP!AY$6:AY$271,MATCH(totalExpenditure!$A55,gDP!$B$6:$B$271)))</f>
        <v>#N/A</v>
      </c>
      <c r="CJ55" s="77" t="e">
        <f>IF(INDEX([2]pivotTable!AK$310:AK$615,MATCH(totalExpenditure!$A55,[2]pivotTable!$A$310:$A$615,0))/100*INDEX(gDP!AZ$6:AZ$271,MATCH(totalExpenditure!$A55,gDP!$B$6:$B$271))=0,"",INDEX([2]pivotTable!AK$310:AK$615,MATCH(totalExpenditure!$A55,[2]pivotTable!$A$310:$A$615,0))/100*INDEX(gDP!AZ$6:AZ$271,MATCH(totalExpenditure!$A55,gDP!$B$6:$B$271)))</f>
        <v>#N/A</v>
      </c>
      <c r="CK55" s="77" t="e">
        <f>IF(INDEX([2]pivotTable!AL$310:AL$615,MATCH(totalExpenditure!$A55,[2]pivotTable!$A$310:$A$615,0))/100*INDEX(gDP!BA$6:BA$271,MATCH(totalExpenditure!$A55,gDP!$B$6:$B$271))=0,"",INDEX([2]pivotTable!AL$310:AL$615,MATCH(totalExpenditure!$A55,[2]pivotTable!$A$310:$A$615,0))/100*INDEX(gDP!BA$6:BA$271,MATCH(totalExpenditure!$A55,gDP!$B$6:$B$271)))</f>
        <v>#N/A</v>
      </c>
      <c r="CL55" s="77" t="e">
        <f>IF(INDEX([2]pivotTable!AM$310:AM$615,MATCH(totalExpenditure!$A55,[2]pivotTable!$A$310:$A$615,0))/100*INDEX(gDP!BB$6:BB$271,MATCH(totalExpenditure!$A55,gDP!$B$6:$B$271))=0,"",INDEX([2]pivotTable!AM$310:AM$615,MATCH(totalExpenditure!$A55,[2]pivotTable!$A$310:$A$615,0))/100*INDEX(gDP!BB$6:BB$271,MATCH(totalExpenditure!$A55,gDP!$B$6:$B$271)))</f>
        <v>#N/A</v>
      </c>
      <c r="CM55" s="77" t="e">
        <f>IF(INDEX([2]pivotTable!AN$310:AN$615,MATCH(totalExpenditure!$A55,[2]pivotTable!$A$310:$A$615,0))/100*INDEX(gDP!BC$6:BC$271,MATCH(totalExpenditure!$A55,gDP!$B$6:$B$271))=0,"",INDEX([2]pivotTable!AN$310:AN$615,MATCH(totalExpenditure!$A55,[2]pivotTable!$A$310:$A$615,0))/100*INDEX(gDP!BC$6:BC$271,MATCH(totalExpenditure!$A55,gDP!$B$6:$B$271)))</f>
        <v>#N/A</v>
      </c>
      <c r="CN55" s="77" t="e">
        <f>IF(INDEX([2]pivotTable!AO$310:AO$615,MATCH(totalExpenditure!$A55,[2]pivotTable!$A$310:$A$615,0))/100*INDEX(gDP!BD$6:BD$271,MATCH(totalExpenditure!$A55,gDP!$B$6:$B$271))=0,"",INDEX([2]pivotTable!AO$310:AO$615,MATCH(totalExpenditure!$A55,[2]pivotTable!$A$310:$A$615,0))/100*INDEX(gDP!BD$6:BD$271,MATCH(totalExpenditure!$A55,gDP!$B$6:$B$271)))</f>
        <v>#N/A</v>
      </c>
      <c r="CO55" s="77" t="e">
        <f>IF(INDEX([2]pivotTable!AP$310:AP$615,MATCH(totalExpenditure!$A55,[2]pivotTable!$A$310:$A$615,0))/100*INDEX(gDP!BE$6:BE$271,MATCH(totalExpenditure!$A55,gDP!$B$6:$B$271))=0,"",INDEX([2]pivotTable!AP$310:AP$615,MATCH(totalExpenditure!$A55,[2]pivotTable!$A$310:$A$615,0))/100*INDEX(gDP!BE$6:BE$271,MATCH(totalExpenditure!$A55,gDP!$B$6:$B$271)))</f>
        <v>#N/A</v>
      </c>
      <c r="CP55" s="77" t="e">
        <f>IF(INDEX([2]pivotTable!AQ$310:AQ$615,MATCH(totalExpenditure!$A55,[2]pivotTable!$A$310:$A$615,0))/100*INDEX(gDP!BF$6:BF$271,MATCH(totalExpenditure!$A55,gDP!$B$6:$B$271))=0,"",INDEX([2]pivotTable!AQ$310:AQ$615,MATCH(totalExpenditure!$A55,[2]pivotTable!$A$310:$A$615,0))/100*INDEX(gDP!BF$6:BF$271,MATCH(totalExpenditure!$A55,gDP!$B$6:$B$271)))</f>
        <v>#N/A</v>
      </c>
      <c r="CQ55" s="77" t="e">
        <f>IF(INDEX([2]pivotTable!AR$310:AR$615,MATCH(totalExpenditure!$A55,[2]pivotTable!$A$310:$A$615,0))/100*INDEX(gDP!BG$6:BG$271,MATCH(totalExpenditure!$A55,gDP!$B$6:$B$271))=0,"",INDEX([2]pivotTable!AR$310:AR$615,MATCH(totalExpenditure!$A55,[2]pivotTable!$A$310:$A$615,0))/100*INDEX(gDP!BG$6:BG$271,MATCH(totalExpenditure!$A55,gDP!$B$6:$B$271)))</f>
        <v>#N/A</v>
      </c>
      <c r="CR55" s="77" t="e">
        <f>IF(INDEX([2]pivotTable!AS$310:AS$615,MATCH(totalExpenditure!$A55,[2]pivotTable!$A$310:$A$615,0))/100*INDEX(gDP!BH$6:BH$271,MATCH(totalExpenditure!$A55,gDP!$B$6:$B$271))=0,"",INDEX([2]pivotTable!AS$310:AS$615,MATCH(totalExpenditure!$A55,[2]pivotTable!$A$310:$A$615,0))/100*INDEX(gDP!BH$6:BH$271,MATCH(totalExpenditure!$A55,gDP!$B$6:$B$271)))</f>
        <v>#N/A</v>
      </c>
      <c r="CS55" s="77" t="e">
        <f>IF(INDEX([2]pivotTable!AT$310:AT$615,MATCH(totalExpenditure!$A55,[2]pivotTable!$A$310:$A$615,0))/100*INDEX(gDP!BI$6:BI$271,MATCH(totalExpenditure!$A55,gDP!$B$6:$B$271))=0,"",INDEX([2]pivotTable!AT$310:AT$615,MATCH(totalExpenditure!$A55,[2]pivotTable!$A$310:$A$615,0))/100*INDEX(gDP!BI$6:BI$271,MATCH(totalExpenditure!$A55,gDP!$B$6:$B$271)))</f>
        <v>#N/A</v>
      </c>
      <c r="CT55" s="77" t="e">
        <f>IF(INDEX([2]pivotTable!AU$310:AU$615,MATCH(totalExpenditure!$A55,[2]pivotTable!$A$310:$A$615,0))/100*INDEX(gDP!BJ$6:BJ$271,MATCH(totalExpenditure!$A55,gDP!$B$6:$B$271))=0,"",INDEX([2]pivotTable!AU$310:AU$615,MATCH(totalExpenditure!$A55,[2]pivotTable!$A$310:$A$615,0))/100*INDEX(gDP!BJ$6:BJ$271,MATCH(totalExpenditure!$A55,gDP!$B$6:$B$271)))</f>
        <v>#N/A</v>
      </c>
      <c r="CU55" s="77" t="e">
        <f>IF(INDEX([2]pivotTable!AV$310:AV$615,MATCH(totalExpenditure!$A55,[2]pivotTable!$A$310:$A$615,0))/100*INDEX(gDP!BK$6:BK$271,MATCH(totalExpenditure!$A55,gDP!$B$6:$B$271))=0,"",INDEX([2]pivotTable!AV$310:AV$615,MATCH(totalExpenditure!$A55,[2]pivotTable!$A$310:$A$615,0))/100*INDEX(gDP!BK$6:BK$271,MATCH(totalExpenditure!$A55,gDP!$B$6:$B$271)))</f>
        <v>#N/A</v>
      </c>
      <c r="CV55" s="77" t="e">
        <f>IF(INDEX([2]pivotTable!AW$310:AW$615,MATCH(totalExpenditure!$A55,[2]pivotTable!$A$310:$A$615,0))/100*INDEX(gDP!BL$6:BL$271,MATCH(totalExpenditure!$A55,gDP!$B$6:$B$271))=0,"",INDEX([2]pivotTable!AW$310:AW$615,MATCH(totalExpenditure!$A55,[2]pivotTable!$A$310:$A$615,0))/100*INDEX(gDP!BL$6:BL$271,MATCH(totalExpenditure!$A55,gDP!$B$6:$B$271)))</f>
        <v>#N/A</v>
      </c>
      <c r="CW55" s="77" t="e">
        <f>IF(INDEX([2]pivotTable!AX$310:AX$615,MATCH(totalExpenditure!$A55,[2]pivotTable!$A$310:$A$615,0))/100*INDEX(gDP!BM$6:BM$271,MATCH(totalExpenditure!$A55,gDP!$B$6:$B$271))=0,"",INDEX([2]pivotTable!AX$310:AX$615,MATCH(totalExpenditure!$A55,[2]pivotTable!$A$310:$A$615,0))/100*INDEX(gDP!BM$6:BM$271,MATCH(totalExpenditure!$A55,gDP!$B$6:$B$271)))</f>
        <v>#N/A</v>
      </c>
      <c r="CX55" s="77" t="e">
        <f>IF(INDEX([2]pivotTable!AY$310:AY$615,MATCH(totalExpenditure!$A55,[2]pivotTable!$A$310:$A$615,0))/100*INDEX(gDP!BN$6:BN$271,MATCH(totalExpenditure!$A55,gDP!$B$6:$B$271))=0,"",INDEX([2]pivotTable!AY$310:AY$615,MATCH(totalExpenditure!$A55,[2]pivotTable!$A$310:$A$615,0))/100*INDEX(gDP!BN$6:BN$271,MATCH(totalExpenditure!$A55,gDP!$B$6:$B$271)))</f>
        <v>#N/A</v>
      </c>
      <c r="CY55" s="77" t="e">
        <f>IF(INDEX([2]pivotTable!AZ$310:AZ$615,MATCH(totalExpenditure!$A55,[2]pivotTable!$A$310:$A$615,0))/100*INDEX(gDP!BO$6:BO$271,MATCH(totalExpenditure!$A55,gDP!$B$6:$B$271))=0,"",INDEX([2]pivotTable!AZ$310:AZ$615,MATCH(totalExpenditure!$A55,[2]pivotTable!$A$310:$A$615,0))/100*INDEX(gDP!BO$6:BO$271,MATCH(totalExpenditure!$A55,gDP!$B$6:$B$271)))</f>
        <v>#N/A</v>
      </c>
      <c r="CZ55" s="77" t="e">
        <f>IF(B55="","",IF(BA55="","",B55-B55+INDEX(gDP!Q$6:Q$271,MATCH(totalExpenditure!$A55,gDP!$B$6:$B$271))))</f>
        <v>#N/A</v>
      </c>
      <c r="DA55" s="77" t="e">
        <f>IF(C55="","",IF(BB55="","",C55-C55+INDEX(gDP!R$6:R$271,MATCH(totalExpenditure!$A55,gDP!$B$6:$B$271))))</f>
        <v>#N/A</v>
      </c>
      <c r="DB55" s="77" t="e">
        <f>IF(D55="","",IF(BC55="","",D55-D55+INDEX(gDP!S$6:S$271,MATCH(totalExpenditure!$A55,gDP!$B$6:$B$271))))</f>
        <v>#N/A</v>
      </c>
      <c r="DC55" s="77" t="e">
        <f>IF(E55="","",IF(BD55="","",E55-E55+INDEX(gDP!T$6:T$271,MATCH(totalExpenditure!$A55,gDP!$B$6:$B$271))))</f>
        <v>#N/A</v>
      </c>
      <c r="DD55" s="77" t="e">
        <f>IF(F55="","",IF(BE55="","",F55-F55+INDEX(gDP!U$6:U$271,MATCH(totalExpenditure!$A55,gDP!$B$6:$B$271))))</f>
        <v>#N/A</v>
      </c>
      <c r="DE55" s="77" t="e">
        <f>IF(G55="","",IF(BF55="","",G55-G55+INDEX(gDP!V$6:V$271,MATCH(totalExpenditure!$A55,gDP!$B$6:$B$271))))</f>
        <v>#N/A</v>
      </c>
      <c r="DF55" s="77" t="e">
        <f>IF(H55="","",IF(BG55="","",H55-H55+INDEX(gDP!W$6:W$271,MATCH(totalExpenditure!$A55,gDP!$B$6:$B$271))))</f>
        <v>#N/A</v>
      </c>
      <c r="DG55" s="77" t="e">
        <f>IF(I55="","",IF(BH55="","",I55-I55+INDEX(gDP!X$6:X$271,MATCH(totalExpenditure!$A55,gDP!$B$6:$B$271))))</f>
        <v>#N/A</v>
      </c>
      <c r="DH55" s="77" t="e">
        <f>IF(J55="","",IF(BI55="","",J55-J55+INDEX(gDP!Y$6:Y$271,MATCH(totalExpenditure!$A55,gDP!$B$6:$B$271))))</f>
        <v>#N/A</v>
      </c>
      <c r="DI55" s="77" t="e">
        <f>IF(K55="","",IF(BJ55="","",K55-K55+INDEX(gDP!Z$6:Z$271,MATCH(totalExpenditure!$A55,gDP!$B$6:$B$271))))</f>
        <v>#N/A</v>
      </c>
      <c r="DJ55" s="77" t="e">
        <f>IF(L55="","",IF(BK55="","",L55-L55+INDEX(gDP!AA$6:AA$271,MATCH(totalExpenditure!$A55,gDP!$B$6:$B$271))))</f>
        <v>#N/A</v>
      </c>
      <c r="DK55" s="77" t="e">
        <f>IF(M55="","",IF(BL55="","",M55-M55+INDEX(gDP!AB$6:AB$271,MATCH(totalExpenditure!$A55,gDP!$B$6:$B$271))))</f>
        <v>#N/A</v>
      </c>
      <c r="DL55" s="77" t="e">
        <f>IF(N55="","",IF(BM55="","",N55-N55+INDEX(gDP!AC$6:AC$271,MATCH(totalExpenditure!$A55,gDP!$B$6:$B$271))))</f>
        <v>#N/A</v>
      </c>
      <c r="DM55" s="77" t="e">
        <f>IF(O55="","",IF(BN55="","",O55-O55+INDEX(gDP!AD$6:AD$271,MATCH(totalExpenditure!$A55,gDP!$B$6:$B$271))))</f>
        <v>#N/A</v>
      </c>
      <c r="DN55" s="77" t="e">
        <f>IF(P55="","",IF(BO55="","",P55-P55+INDEX(gDP!AE$6:AE$271,MATCH(totalExpenditure!$A55,gDP!$B$6:$B$271))))</f>
        <v>#N/A</v>
      </c>
      <c r="DO55" s="77" t="e">
        <f>IF(Q55="","",IF(BP55="","",Q55-Q55+INDEX(gDP!AF$6:AF$271,MATCH(totalExpenditure!$A55,gDP!$B$6:$B$271))))</f>
        <v>#N/A</v>
      </c>
      <c r="DP55" s="77" t="e">
        <f>IF(R55="","",IF(BQ55="","",R55-R55+INDEX(gDP!AG$6:AG$271,MATCH(totalExpenditure!$A55,gDP!$B$6:$B$271))))</f>
        <v>#N/A</v>
      </c>
      <c r="DQ55" s="77" t="e">
        <f>IF(S55="","",IF(BR55="","",S55-S55+INDEX(gDP!AH$6:AH$271,MATCH(totalExpenditure!$A55,gDP!$B$6:$B$271))))</f>
        <v>#N/A</v>
      </c>
      <c r="DR55" s="77" t="e">
        <f>IF(T55="","",IF(BS55="","",T55-T55+INDEX(gDP!AI$6:AI$271,MATCH(totalExpenditure!$A55,gDP!$B$6:$B$271))))</f>
        <v>#N/A</v>
      </c>
      <c r="DS55" s="77" t="e">
        <f>IF(U55="","",IF(BT55="","",U55-U55+INDEX(gDP!AJ$6:AJ$271,MATCH(totalExpenditure!$A55,gDP!$B$6:$B$271))))</f>
        <v>#N/A</v>
      </c>
      <c r="DT55" s="77" t="e">
        <f>IF(V55="","",IF(BU55="","",V55-V55+INDEX(gDP!AK$6:AK$271,MATCH(totalExpenditure!$A55,gDP!$B$6:$B$271))))</f>
        <v>#N/A</v>
      </c>
      <c r="DU55" s="77" t="e">
        <f>IF(W55="","",IF(BV55="","",W55-W55+INDEX(gDP!AL$6:AL$271,MATCH(totalExpenditure!$A55,gDP!$B$6:$B$271))))</f>
        <v>#N/A</v>
      </c>
      <c r="DV55" s="77" t="e">
        <f>IF(X55="","",IF(BW55="","",X55-X55+INDEX(gDP!AM$6:AM$271,MATCH(totalExpenditure!$A55,gDP!$B$6:$B$271))))</f>
        <v>#N/A</v>
      </c>
      <c r="DW55" s="77" t="e">
        <f>IF(Y55="","",IF(BX55="","",Y55-Y55+INDEX(gDP!AN$6:AN$271,MATCH(totalExpenditure!$A55,gDP!$B$6:$B$271))))</f>
        <v>#N/A</v>
      </c>
      <c r="DX55" s="77" t="e">
        <f>IF(Z55="","",IF(BY55="","",Z55-Z55+INDEX(gDP!AO$6:AO$271,MATCH(totalExpenditure!$A55,gDP!$B$6:$B$271))))</f>
        <v>#N/A</v>
      </c>
      <c r="DY55" s="77" t="e">
        <f>IF(AA55="","",IF(BZ55="","",AA55-AA55+INDEX(gDP!AP$6:AP$271,MATCH(totalExpenditure!$A55,gDP!$B$6:$B$271))))</f>
        <v>#N/A</v>
      </c>
      <c r="DZ55" s="77" t="e">
        <f>IF(AB55="","",IF(CA55="","",AB55-AB55+INDEX(gDP!AQ$6:AQ$271,MATCH(totalExpenditure!$A55,gDP!$B$6:$B$271))))</f>
        <v>#N/A</v>
      </c>
      <c r="EA55" s="77" t="e">
        <f>IF(AC55="","",IF(CB55="","",AC55-AC55+INDEX(gDP!AR$6:AR$271,MATCH(totalExpenditure!$A55,gDP!$B$6:$B$271))))</f>
        <v>#N/A</v>
      </c>
      <c r="EB55" s="77" t="e">
        <f>IF(AD55="","",IF(CC55="","",AD55-AD55+INDEX(gDP!AS$6:AS$271,MATCH(totalExpenditure!$A55,gDP!$B$6:$B$271))))</f>
        <v>#N/A</v>
      </c>
      <c r="EC55" s="77" t="e">
        <f>IF(AE55="","",IF(CD55="","",AE55-AE55+INDEX(gDP!AT$6:AT$271,MATCH(totalExpenditure!$A55,gDP!$B$6:$B$271))))</f>
        <v>#N/A</v>
      </c>
      <c r="ED55" s="77" t="e">
        <f>IF(AF55="","",IF(CE55="","",AF55-AF55+INDEX(gDP!AU$6:AU$271,MATCH(totalExpenditure!$A55,gDP!$B$6:$B$271))))</f>
        <v>#N/A</v>
      </c>
      <c r="EE55" s="77" t="e">
        <f>IF(AG55="","",IF(CF55="","",AG55-AG55+INDEX(gDP!AV$6:AV$271,MATCH(totalExpenditure!$A55,gDP!$B$6:$B$271))))</f>
        <v>#N/A</v>
      </c>
      <c r="EF55" s="77" t="e">
        <f>IF(AH55="","",IF(CG55="","",AH55-AH55+INDEX(gDP!AW$6:AW$271,MATCH(totalExpenditure!$A55,gDP!$B$6:$B$271))))</f>
        <v>#N/A</v>
      </c>
      <c r="EG55" s="77" t="e">
        <f>IF(AI55="","",IF(CH55="","",AI55-AI55+INDEX(gDP!AX$6:AX$271,MATCH(totalExpenditure!$A55,gDP!$B$6:$B$271))))</f>
        <v>#N/A</v>
      </c>
      <c r="EH55" s="77" t="e">
        <f>IF(AJ55="","",IF(CI55="","",AJ55-AJ55+INDEX(gDP!AY$6:AY$271,MATCH(totalExpenditure!$A55,gDP!$B$6:$B$271))))</f>
        <v>#N/A</v>
      </c>
      <c r="EI55" s="77" t="e">
        <f>IF(AK55="","",IF(CJ55="","",AK55-AK55+INDEX(gDP!AZ$6:AZ$271,MATCH(totalExpenditure!$A55,gDP!$B$6:$B$271))))</f>
        <v>#N/A</v>
      </c>
      <c r="EJ55" s="77" t="e">
        <f>IF(AL55="","",IF(CK55="","",AL55-AL55+INDEX(gDP!BA$6:BA$271,MATCH(totalExpenditure!$A55,gDP!$B$6:$B$271))))</f>
        <v>#N/A</v>
      </c>
      <c r="EK55" s="77" t="e">
        <f>IF(AM55="","",IF(CL55="","",AM55-AM55+INDEX(gDP!BB$6:BB$271,MATCH(totalExpenditure!$A55,gDP!$B$6:$B$271))))</f>
        <v>#N/A</v>
      </c>
      <c r="EL55" s="77" t="e">
        <f>IF(AN55="","",IF(CM55="","",AN55-AN55+INDEX(gDP!BC$6:BC$271,MATCH(totalExpenditure!$A55,gDP!$B$6:$B$271))))</f>
        <v>#N/A</v>
      </c>
      <c r="EM55" s="77" t="e">
        <f>IF(AO55="","",IF(CN55="","",AO55-AO55+INDEX(gDP!BD$6:BD$271,MATCH(totalExpenditure!$A55,gDP!$B$6:$B$271))))</f>
        <v>#N/A</v>
      </c>
      <c r="EN55" s="77" t="e">
        <f>IF(AP55="","",IF(CO55="","",AP55-AP55+INDEX(gDP!BE$6:BE$271,MATCH(totalExpenditure!$A55,gDP!$B$6:$B$271))))</f>
        <v>#N/A</v>
      </c>
      <c r="EO55" s="77" t="e">
        <f>IF(AQ55="","",IF(CP55="","",AQ55-AQ55+INDEX(gDP!BF$6:BF$271,MATCH(totalExpenditure!$A55,gDP!$B$6:$B$271))))</f>
        <v>#N/A</v>
      </c>
      <c r="EP55" s="77" t="e">
        <f>IF(AR55="","",IF(CQ55="","",AR55-AR55+INDEX(gDP!BG$6:BG$271,MATCH(totalExpenditure!$A55,gDP!$B$6:$B$271))))</f>
        <v>#N/A</v>
      </c>
      <c r="EQ55" s="77" t="e">
        <f>IF(AS55="","",IF(CR55="","",AS55-AS55+INDEX(gDP!BH$6:BH$271,MATCH(totalExpenditure!$A55,gDP!$B$6:$B$271))))</f>
        <v>#N/A</v>
      </c>
      <c r="ER55" s="77" t="e">
        <f>IF(AT55="","",IF(CS55="","",AT55-AT55+INDEX(gDP!BI$6:BI$271,MATCH(totalExpenditure!$A55,gDP!$B$6:$B$271))))</f>
        <v>#N/A</v>
      </c>
      <c r="ES55" s="77" t="e">
        <f>IF(AU55="","",IF(CT55="","",AU55-AU55+INDEX(gDP!BJ$6:BJ$271,MATCH(totalExpenditure!$A55,gDP!$B$6:$B$271))))</f>
        <v>#N/A</v>
      </c>
      <c r="ET55" s="77" t="e">
        <f>IF(AV55="","",IF(CU55="","",AV55-AV55+INDEX(gDP!BK$6:BK$271,MATCH(totalExpenditure!$A55,gDP!$B$6:$B$271))))</f>
        <v>#N/A</v>
      </c>
      <c r="EU55" s="77" t="e">
        <f>IF(AW55="","",IF(CV55="","",AW55-AW55+INDEX(gDP!BL$6:BL$271,MATCH(totalExpenditure!$A55,gDP!$B$6:$B$271))))</f>
        <v>#N/A</v>
      </c>
      <c r="EV55" s="77" t="e">
        <f>IF(AX55="","",IF(CW55="","",AX55-AX55+INDEX(gDP!BM$6:BM$271,MATCH(totalExpenditure!$A55,gDP!$B$6:$B$271))))</f>
        <v>#N/A</v>
      </c>
      <c r="EW55" s="77" t="e">
        <f>IF(AY55="","",IF(CX55="","",AY55-AY55+INDEX(gDP!BN$6:BN$271,MATCH(totalExpenditure!$A55,gDP!$B$6:$B$271))))</f>
        <v>#N/A</v>
      </c>
      <c r="EX55" s="77" t="e">
        <f>IF(AZ55="","",IF(CY55="","",AZ55-AZ55+INDEX(gDP!BO$6:BO$271,MATCH(totalExpenditure!$A55,gDP!$B$6:$B$271))))</f>
        <v>#N/A</v>
      </c>
    </row>
    <row r="56" spans="1:154" x14ac:dyDescent="0.35">
      <c r="A56" t="s">
        <v>321</v>
      </c>
      <c r="B56" s="77" t="e">
        <f>IF(INDEX([2]pivotTable!B$3:B$308,MATCH(totalExpenditure!$A56,[2]pivotTable!$A$3:$A$308,0))/100*INDEX(gDP!Q$6:Q$271,MATCH(totalExpenditure!$A56,gDP!$B$6:$B$271))=0,"",INDEX([2]pivotTable!B$3:B$308,MATCH(totalExpenditure!$A56,[2]pivotTable!$A$3:$A$308,0))/100*INDEX(gDP!Q$6:Q$271,MATCH(totalExpenditure!$A56,gDP!$B$6:$B$271)))</f>
        <v>#N/A</v>
      </c>
      <c r="C56" s="77" t="e">
        <f>IF(INDEX([2]pivotTable!C$3:C$308,MATCH(totalExpenditure!$A56,[2]pivotTable!$A$3:$A$308,0))/100*INDEX(gDP!R$6:R$271,MATCH(totalExpenditure!$A56,gDP!$B$6:$B$271))=0,"",INDEX([2]pivotTable!C$3:C$308,MATCH(totalExpenditure!$A56,[2]pivotTable!$A$3:$A$308,0))/100*INDEX(gDP!R$6:R$271,MATCH(totalExpenditure!$A56,gDP!$B$6:$B$271)))</f>
        <v>#N/A</v>
      </c>
      <c r="D56" s="77" t="e">
        <f>IF(INDEX([2]pivotTable!D$3:D$308,MATCH(totalExpenditure!$A56,[2]pivotTable!$A$3:$A$308,0))/100*INDEX(gDP!S$6:S$271,MATCH(totalExpenditure!$A56,gDP!$B$6:$B$271))=0,"",INDEX([2]pivotTable!D$3:D$308,MATCH(totalExpenditure!$A56,[2]pivotTable!$A$3:$A$308,0))/100*INDEX(gDP!S$6:S$271,MATCH(totalExpenditure!$A56,gDP!$B$6:$B$271)))</f>
        <v>#N/A</v>
      </c>
      <c r="E56" s="77" t="e">
        <f>IF(INDEX([2]pivotTable!E$3:E$308,MATCH(totalExpenditure!$A56,[2]pivotTable!$A$3:$A$308,0))/100*INDEX(gDP!T$6:T$271,MATCH(totalExpenditure!$A56,gDP!$B$6:$B$271))=0,"",INDEX([2]pivotTable!E$3:E$308,MATCH(totalExpenditure!$A56,[2]pivotTable!$A$3:$A$308,0))/100*INDEX(gDP!T$6:T$271,MATCH(totalExpenditure!$A56,gDP!$B$6:$B$271)))</f>
        <v>#N/A</v>
      </c>
      <c r="F56" s="77" t="e">
        <f>IF(INDEX([2]pivotTable!F$3:F$308,MATCH(totalExpenditure!$A56,[2]pivotTable!$A$3:$A$308,0))/100*INDEX(gDP!U$6:U$271,MATCH(totalExpenditure!$A56,gDP!$B$6:$B$271))=0,"",INDEX([2]pivotTable!F$3:F$308,MATCH(totalExpenditure!$A56,[2]pivotTable!$A$3:$A$308,0))/100*INDEX(gDP!U$6:U$271,MATCH(totalExpenditure!$A56,gDP!$B$6:$B$271)))</f>
        <v>#N/A</v>
      </c>
      <c r="G56" s="77" t="e">
        <f>IF(INDEX([2]pivotTable!G$3:G$308,MATCH(totalExpenditure!$A56,[2]pivotTable!$A$3:$A$308,0))/100*INDEX(gDP!V$6:V$271,MATCH(totalExpenditure!$A56,gDP!$B$6:$B$271))=0,"",INDEX([2]pivotTable!G$3:G$308,MATCH(totalExpenditure!$A56,[2]pivotTable!$A$3:$A$308,0))/100*INDEX(gDP!V$6:V$271,MATCH(totalExpenditure!$A56,gDP!$B$6:$B$271)))</f>
        <v>#N/A</v>
      </c>
      <c r="H56" s="77" t="e">
        <f>IF(INDEX([2]pivotTable!H$3:H$308,MATCH(totalExpenditure!$A56,[2]pivotTable!$A$3:$A$308,0))/100*INDEX(gDP!W$6:W$271,MATCH(totalExpenditure!$A56,gDP!$B$6:$B$271))=0,"",INDEX([2]pivotTable!H$3:H$308,MATCH(totalExpenditure!$A56,[2]pivotTable!$A$3:$A$308,0))/100*INDEX(gDP!W$6:W$271,MATCH(totalExpenditure!$A56,gDP!$B$6:$B$271)))</f>
        <v>#N/A</v>
      </c>
      <c r="I56" s="77" t="e">
        <f>IF(INDEX([2]pivotTable!I$3:I$308,MATCH(totalExpenditure!$A56,[2]pivotTable!$A$3:$A$308,0))/100*INDEX(gDP!X$6:X$271,MATCH(totalExpenditure!$A56,gDP!$B$6:$B$271))=0,"",INDEX([2]pivotTable!I$3:I$308,MATCH(totalExpenditure!$A56,[2]pivotTable!$A$3:$A$308,0))/100*INDEX(gDP!X$6:X$271,MATCH(totalExpenditure!$A56,gDP!$B$6:$B$271)))</f>
        <v>#N/A</v>
      </c>
      <c r="J56" s="77" t="e">
        <f>IF(INDEX([2]pivotTable!J$3:J$308,MATCH(totalExpenditure!$A56,[2]pivotTable!$A$3:$A$308,0))/100*INDEX(gDP!Y$6:Y$271,MATCH(totalExpenditure!$A56,gDP!$B$6:$B$271))=0,"",INDEX([2]pivotTable!J$3:J$308,MATCH(totalExpenditure!$A56,[2]pivotTable!$A$3:$A$308,0))/100*INDEX(gDP!Y$6:Y$271,MATCH(totalExpenditure!$A56,gDP!$B$6:$B$271)))</f>
        <v>#N/A</v>
      </c>
      <c r="K56" s="77" t="e">
        <f>IF(INDEX([2]pivotTable!K$3:K$308,MATCH(totalExpenditure!$A56,[2]pivotTable!$A$3:$A$308,0))/100*INDEX(gDP!Z$6:Z$271,MATCH(totalExpenditure!$A56,gDP!$B$6:$B$271))=0,"",INDEX([2]pivotTable!K$3:K$308,MATCH(totalExpenditure!$A56,[2]pivotTable!$A$3:$A$308,0))/100*INDEX(gDP!Z$6:Z$271,MATCH(totalExpenditure!$A56,gDP!$B$6:$B$271)))</f>
        <v>#N/A</v>
      </c>
      <c r="L56" s="77" t="e">
        <f>IF(INDEX([2]pivotTable!L$3:L$308,MATCH(totalExpenditure!$A56,[2]pivotTable!$A$3:$A$308,0))/100*INDEX(gDP!AA$6:AA$271,MATCH(totalExpenditure!$A56,gDP!$B$6:$B$271))=0,"",INDEX([2]pivotTable!L$3:L$308,MATCH(totalExpenditure!$A56,[2]pivotTable!$A$3:$A$308,0))/100*INDEX(gDP!AA$6:AA$271,MATCH(totalExpenditure!$A56,gDP!$B$6:$B$271)))</f>
        <v>#N/A</v>
      </c>
      <c r="M56" s="77" t="e">
        <f>IF(INDEX([2]pivotTable!M$3:M$308,MATCH(totalExpenditure!$A56,[2]pivotTable!$A$3:$A$308,0))/100*INDEX(gDP!AB$6:AB$271,MATCH(totalExpenditure!$A56,gDP!$B$6:$B$271))=0,"",INDEX([2]pivotTable!M$3:M$308,MATCH(totalExpenditure!$A56,[2]pivotTable!$A$3:$A$308,0))/100*INDEX(gDP!AB$6:AB$271,MATCH(totalExpenditure!$A56,gDP!$B$6:$B$271)))</f>
        <v>#N/A</v>
      </c>
      <c r="N56" s="77" t="e">
        <f>IF(INDEX([2]pivotTable!N$3:N$308,MATCH(totalExpenditure!$A56,[2]pivotTable!$A$3:$A$308,0))/100*INDEX(gDP!AC$6:AC$271,MATCH(totalExpenditure!$A56,gDP!$B$6:$B$271))=0,"",INDEX([2]pivotTable!N$3:N$308,MATCH(totalExpenditure!$A56,[2]pivotTable!$A$3:$A$308,0))/100*INDEX(gDP!AC$6:AC$271,MATCH(totalExpenditure!$A56,gDP!$B$6:$B$271)))</f>
        <v>#N/A</v>
      </c>
      <c r="O56" s="77" t="e">
        <f>IF(INDEX([2]pivotTable!O$3:O$308,MATCH(totalExpenditure!$A56,[2]pivotTable!$A$3:$A$308,0))/100*INDEX(gDP!AD$6:AD$271,MATCH(totalExpenditure!$A56,gDP!$B$6:$B$271))=0,"",INDEX([2]pivotTable!O$3:O$308,MATCH(totalExpenditure!$A56,[2]pivotTable!$A$3:$A$308,0))/100*INDEX(gDP!AD$6:AD$271,MATCH(totalExpenditure!$A56,gDP!$B$6:$B$271)))</f>
        <v>#N/A</v>
      </c>
      <c r="P56" s="77" t="e">
        <f>IF(INDEX([2]pivotTable!P$3:P$308,MATCH(totalExpenditure!$A56,[2]pivotTable!$A$3:$A$308,0))/100*INDEX(gDP!AE$6:AE$271,MATCH(totalExpenditure!$A56,gDP!$B$6:$B$271))=0,"",INDEX([2]pivotTable!P$3:P$308,MATCH(totalExpenditure!$A56,[2]pivotTable!$A$3:$A$308,0))/100*INDEX(gDP!AE$6:AE$271,MATCH(totalExpenditure!$A56,gDP!$B$6:$B$271)))</f>
        <v>#N/A</v>
      </c>
      <c r="Q56" s="77" t="e">
        <f>IF(INDEX([2]pivotTable!Q$3:Q$308,MATCH(totalExpenditure!$A56,[2]pivotTable!$A$3:$A$308,0))/100*INDEX(gDP!AF$6:AF$271,MATCH(totalExpenditure!$A56,gDP!$B$6:$B$271))=0,"",INDEX([2]pivotTable!Q$3:Q$308,MATCH(totalExpenditure!$A56,[2]pivotTable!$A$3:$A$308,0))/100*INDEX(gDP!AF$6:AF$271,MATCH(totalExpenditure!$A56,gDP!$B$6:$B$271)))</f>
        <v>#N/A</v>
      </c>
      <c r="R56" s="77" t="e">
        <f>IF(INDEX([2]pivotTable!R$3:R$308,MATCH(totalExpenditure!$A56,[2]pivotTable!$A$3:$A$308,0))/100*INDEX(gDP!AG$6:AG$271,MATCH(totalExpenditure!$A56,gDP!$B$6:$B$271))=0,"",INDEX([2]pivotTable!R$3:R$308,MATCH(totalExpenditure!$A56,[2]pivotTable!$A$3:$A$308,0))/100*INDEX(gDP!AG$6:AG$271,MATCH(totalExpenditure!$A56,gDP!$B$6:$B$271)))</f>
        <v>#N/A</v>
      </c>
      <c r="S56" s="77" t="e">
        <f>IF(INDEX([2]pivotTable!S$3:S$308,MATCH(totalExpenditure!$A56,[2]pivotTable!$A$3:$A$308,0))/100*INDEX(gDP!AH$6:AH$271,MATCH(totalExpenditure!$A56,gDP!$B$6:$B$271))=0,"",INDEX([2]pivotTable!S$3:S$308,MATCH(totalExpenditure!$A56,[2]pivotTable!$A$3:$A$308,0))/100*INDEX(gDP!AH$6:AH$271,MATCH(totalExpenditure!$A56,gDP!$B$6:$B$271)))</f>
        <v>#N/A</v>
      </c>
      <c r="T56" s="77" t="e">
        <f>IF(INDEX([2]pivotTable!T$3:T$308,MATCH(totalExpenditure!$A56,[2]pivotTable!$A$3:$A$308,0))/100*INDEX(gDP!AI$6:AI$271,MATCH(totalExpenditure!$A56,gDP!$B$6:$B$271))=0,"",INDEX([2]pivotTable!T$3:T$308,MATCH(totalExpenditure!$A56,[2]pivotTable!$A$3:$A$308,0))/100*INDEX(gDP!AI$6:AI$271,MATCH(totalExpenditure!$A56,gDP!$B$6:$B$271)))</f>
        <v>#N/A</v>
      </c>
      <c r="U56" s="77" t="e">
        <f>IF(INDEX([2]pivotTable!U$3:U$308,MATCH(totalExpenditure!$A56,[2]pivotTable!$A$3:$A$308,0))/100*INDEX(gDP!AJ$6:AJ$271,MATCH(totalExpenditure!$A56,gDP!$B$6:$B$271))=0,"",INDEX([2]pivotTable!U$3:U$308,MATCH(totalExpenditure!$A56,[2]pivotTable!$A$3:$A$308,0))/100*INDEX(gDP!AJ$6:AJ$271,MATCH(totalExpenditure!$A56,gDP!$B$6:$B$271)))</f>
        <v>#N/A</v>
      </c>
      <c r="V56" s="77" t="e">
        <f>IF(INDEX([2]pivotTable!V$3:V$308,MATCH(totalExpenditure!$A56,[2]pivotTable!$A$3:$A$308,0))/100*INDEX(gDP!AK$6:AK$271,MATCH(totalExpenditure!$A56,gDP!$B$6:$B$271))=0,"",INDEX([2]pivotTable!V$3:V$308,MATCH(totalExpenditure!$A56,[2]pivotTable!$A$3:$A$308,0))/100*INDEX(gDP!AK$6:AK$271,MATCH(totalExpenditure!$A56,gDP!$B$6:$B$271)))</f>
        <v>#N/A</v>
      </c>
      <c r="W56" s="77" t="e">
        <f>IF(INDEX([2]pivotTable!W$3:W$308,MATCH(totalExpenditure!$A56,[2]pivotTable!$A$3:$A$308,0))/100*INDEX(gDP!AL$6:AL$271,MATCH(totalExpenditure!$A56,gDP!$B$6:$B$271))=0,"",INDEX([2]pivotTable!W$3:W$308,MATCH(totalExpenditure!$A56,[2]pivotTable!$A$3:$A$308,0))/100*INDEX(gDP!AL$6:AL$271,MATCH(totalExpenditure!$A56,gDP!$B$6:$B$271)))</f>
        <v>#N/A</v>
      </c>
      <c r="X56" s="77" t="e">
        <f>IF(INDEX([2]pivotTable!X$3:X$308,MATCH(totalExpenditure!$A56,[2]pivotTable!$A$3:$A$308,0))/100*INDEX(gDP!AM$6:AM$271,MATCH(totalExpenditure!$A56,gDP!$B$6:$B$271))=0,"",INDEX([2]pivotTable!X$3:X$308,MATCH(totalExpenditure!$A56,[2]pivotTable!$A$3:$A$308,0))/100*INDEX(gDP!AM$6:AM$271,MATCH(totalExpenditure!$A56,gDP!$B$6:$B$271)))</f>
        <v>#N/A</v>
      </c>
      <c r="Y56" s="77" t="e">
        <f>IF(INDEX([2]pivotTable!Y$3:Y$308,MATCH(totalExpenditure!$A56,[2]pivotTable!$A$3:$A$308,0))/100*INDEX(gDP!AN$6:AN$271,MATCH(totalExpenditure!$A56,gDP!$B$6:$B$271))=0,"",INDEX([2]pivotTable!Y$3:Y$308,MATCH(totalExpenditure!$A56,[2]pivotTable!$A$3:$A$308,0))/100*INDEX(gDP!AN$6:AN$271,MATCH(totalExpenditure!$A56,gDP!$B$6:$B$271)))</f>
        <v>#N/A</v>
      </c>
      <c r="Z56" s="77" t="e">
        <f>IF(INDEX([2]pivotTable!Z$3:Z$308,MATCH(totalExpenditure!$A56,[2]pivotTable!$A$3:$A$308,0))/100*INDEX(gDP!AO$6:AO$271,MATCH(totalExpenditure!$A56,gDP!$B$6:$B$271))=0,"",INDEX([2]pivotTable!Z$3:Z$308,MATCH(totalExpenditure!$A56,[2]pivotTable!$A$3:$A$308,0))/100*INDEX(gDP!AO$6:AO$271,MATCH(totalExpenditure!$A56,gDP!$B$6:$B$271)))</f>
        <v>#N/A</v>
      </c>
      <c r="AA56" s="77" t="e">
        <f>IF(INDEX([2]pivotTable!AA$3:AA$308,MATCH(totalExpenditure!$A56,[2]pivotTable!$A$3:$A$308,0))/100*INDEX(gDP!AP$6:AP$271,MATCH(totalExpenditure!$A56,gDP!$B$6:$B$271))=0,"",INDEX([2]pivotTable!AA$3:AA$308,MATCH(totalExpenditure!$A56,[2]pivotTable!$A$3:$A$308,0))/100*INDEX(gDP!AP$6:AP$271,MATCH(totalExpenditure!$A56,gDP!$B$6:$B$271)))</f>
        <v>#N/A</v>
      </c>
      <c r="AB56" s="77" t="e">
        <f>IF(INDEX([2]pivotTable!AB$3:AB$308,MATCH(totalExpenditure!$A56,[2]pivotTable!$A$3:$A$308,0))/100*INDEX(gDP!AQ$6:AQ$271,MATCH(totalExpenditure!$A56,gDP!$B$6:$B$271))=0,"",INDEX([2]pivotTable!AB$3:AB$308,MATCH(totalExpenditure!$A56,[2]pivotTable!$A$3:$A$308,0))/100*INDEX(gDP!AQ$6:AQ$271,MATCH(totalExpenditure!$A56,gDP!$B$6:$B$271)))</f>
        <v>#N/A</v>
      </c>
      <c r="AC56" s="77" t="e">
        <f>IF(INDEX([2]pivotTable!AC$3:AC$308,MATCH(totalExpenditure!$A56,[2]pivotTable!$A$3:$A$308,0))/100*INDEX(gDP!AR$6:AR$271,MATCH(totalExpenditure!$A56,gDP!$B$6:$B$271))=0,"",INDEX([2]pivotTable!AC$3:AC$308,MATCH(totalExpenditure!$A56,[2]pivotTable!$A$3:$A$308,0))/100*INDEX(gDP!AR$6:AR$271,MATCH(totalExpenditure!$A56,gDP!$B$6:$B$271)))</f>
        <v>#N/A</v>
      </c>
      <c r="AD56" s="77" t="e">
        <f>IF(INDEX([2]pivotTable!AD$3:AD$308,MATCH(totalExpenditure!$A56,[2]pivotTable!$A$3:$A$308,0))/100*INDEX(gDP!AS$6:AS$271,MATCH(totalExpenditure!$A56,gDP!$B$6:$B$271))=0,"",INDEX([2]pivotTable!AD$3:AD$308,MATCH(totalExpenditure!$A56,[2]pivotTable!$A$3:$A$308,0))/100*INDEX(gDP!AS$6:AS$271,MATCH(totalExpenditure!$A56,gDP!$B$6:$B$271)))</f>
        <v>#N/A</v>
      </c>
      <c r="AE56" s="77" t="e">
        <f>IF(INDEX([2]pivotTable!AE$3:AE$308,MATCH(totalExpenditure!$A56,[2]pivotTable!$A$3:$A$308,0))/100*INDEX(gDP!AT$6:AT$271,MATCH(totalExpenditure!$A56,gDP!$B$6:$B$271))=0,"",INDEX([2]pivotTable!AE$3:AE$308,MATCH(totalExpenditure!$A56,[2]pivotTable!$A$3:$A$308,0))/100*INDEX(gDP!AT$6:AT$271,MATCH(totalExpenditure!$A56,gDP!$B$6:$B$271)))</f>
        <v>#N/A</v>
      </c>
      <c r="AF56" s="77" t="e">
        <f>IF(INDEX([2]pivotTable!AF$3:AF$308,MATCH(totalExpenditure!$A56,[2]pivotTable!$A$3:$A$308,0))/100*INDEX(gDP!AU$6:AU$271,MATCH(totalExpenditure!$A56,gDP!$B$6:$B$271))=0,"",INDEX([2]pivotTable!AF$3:AF$308,MATCH(totalExpenditure!$A56,[2]pivotTable!$A$3:$A$308,0))/100*INDEX(gDP!AU$6:AU$271,MATCH(totalExpenditure!$A56,gDP!$B$6:$B$271)))</f>
        <v>#N/A</v>
      </c>
      <c r="AG56" s="77" t="e">
        <f>IF(INDEX([2]pivotTable!AG$3:AG$308,MATCH(totalExpenditure!$A56,[2]pivotTable!$A$3:$A$308,0))/100*INDEX(gDP!AV$6:AV$271,MATCH(totalExpenditure!$A56,gDP!$B$6:$B$271))=0,"",INDEX([2]pivotTable!AG$3:AG$308,MATCH(totalExpenditure!$A56,[2]pivotTable!$A$3:$A$308,0))/100*INDEX(gDP!AV$6:AV$271,MATCH(totalExpenditure!$A56,gDP!$B$6:$B$271)))</f>
        <v>#N/A</v>
      </c>
      <c r="AH56" s="77" t="e">
        <f>IF(INDEX([2]pivotTable!AH$3:AH$308,MATCH(totalExpenditure!$A56,[2]pivotTable!$A$3:$A$308,0))/100*INDEX(gDP!AW$6:AW$271,MATCH(totalExpenditure!$A56,gDP!$B$6:$B$271))=0,"",INDEX([2]pivotTable!AH$3:AH$308,MATCH(totalExpenditure!$A56,[2]pivotTable!$A$3:$A$308,0))/100*INDEX(gDP!AW$6:AW$271,MATCH(totalExpenditure!$A56,gDP!$B$6:$B$271)))</f>
        <v>#N/A</v>
      </c>
      <c r="AI56" s="77" t="e">
        <f>IF(INDEX([2]pivotTable!AI$3:AI$308,MATCH(totalExpenditure!$A56,[2]pivotTable!$A$3:$A$308,0))/100*INDEX(gDP!AX$6:AX$271,MATCH(totalExpenditure!$A56,gDP!$B$6:$B$271))=0,"",INDEX([2]pivotTable!AI$3:AI$308,MATCH(totalExpenditure!$A56,[2]pivotTable!$A$3:$A$308,0))/100*INDEX(gDP!AX$6:AX$271,MATCH(totalExpenditure!$A56,gDP!$B$6:$B$271)))</f>
        <v>#N/A</v>
      </c>
      <c r="AJ56" s="77" t="e">
        <f>IF(INDEX([2]pivotTable!AJ$3:AJ$308,MATCH(totalExpenditure!$A56,[2]pivotTable!$A$3:$A$308,0))/100*INDEX(gDP!AY$6:AY$271,MATCH(totalExpenditure!$A56,gDP!$B$6:$B$271))=0,"",INDEX([2]pivotTable!AJ$3:AJ$308,MATCH(totalExpenditure!$A56,[2]pivotTable!$A$3:$A$308,0))/100*INDEX(gDP!AY$6:AY$271,MATCH(totalExpenditure!$A56,gDP!$B$6:$B$271)))</f>
        <v>#N/A</v>
      </c>
      <c r="AK56" s="77" t="e">
        <f>IF(INDEX([2]pivotTable!AK$3:AK$308,MATCH(totalExpenditure!$A56,[2]pivotTable!$A$3:$A$308,0))/100*INDEX(gDP!AZ$6:AZ$271,MATCH(totalExpenditure!$A56,gDP!$B$6:$B$271))=0,"",INDEX([2]pivotTable!AK$3:AK$308,MATCH(totalExpenditure!$A56,[2]pivotTable!$A$3:$A$308,0))/100*INDEX(gDP!AZ$6:AZ$271,MATCH(totalExpenditure!$A56,gDP!$B$6:$B$271)))</f>
        <v>#N/A</v>
      </c>
      <c r="AL56" s="77" t="e">
        <f>IF(INDEX([2]pivotTable!AL$3:AL$308,MATCH(totalExpenditure!$A56,[2]pivotTable!$A$3:$A$308,0))/100*INDEX(gDP!BA$6:BA$271,MATCH(totalExpenditure!$A56,gDP!$B$6:$B$271))=0,"",INDEX([2]pivotTable!AL$3:AL$308,MATCH(totalExpenditure!$A56,[2]pivotTable!$A$3:$A$308,0))/100*INDEX(gDP!BA$6:BA$271,MATCH(totalExpenditure!$A56,gDP!$B$6:$B$271)))</f>
        <v>#N/A</v>
      </c>
      <c r="AM56" s="77" t="e">
        <f>IF(INDEX([2]pivotTable!AM$3:AM$308,MATCH(totalExpenditure!$A56,[2]pivotTable!$A$3:$A$308,0))/100*INDEX(gDP!BB$6:BB$271,MATCH(totalExpenditure!$A56,gDP!$B$6:$B$271))=0,"",INDEX([2]pivotTable!AM$3:AM$308,MATCH(totalExpenditure!$A56,[2]pivotTable!$A$3:$A$308,0))/100*INDEX(gDP!BB$6:BB$271,MATCH(totalExpenditure!$A56,gDP!$B$6:$B$271)))</f>
        <v>#N/A</v>
      </c>
      <c r="AN56" s="77" t="e">
        <f>IF(INDEX([2]pivotTable!AN$3:AN$308,MATCH(totalExpenditure!$A56,[2]pivotTable!$A$3:$A$308,0))/100*INDEX(gDP!BC$6:BC$271,MATCH(totalExpenditure!$A56,gDP!$B$6:$B$271))=0,"",INDEX([2]pivotTable!AN$3:AN$308,MATCH(totalExpenditure!$A56,[2]pivotTable!$A$3:$A$308,0))/100*INDEX(gDP!BC$6:BC$271,MATCH(totalExpenditure!$A56,gDP!$B$6:$B$271)))</f>
        <v>#N/A</v>
      </c>
      <c r="AO56" s="77" t="e">
        <f>IF(INDEX([2]pivotTable!AO$3:AO$308,MATCH(totalExpenditure!$A56,[2]pivotTable!$A$3:$A$308,0))/100*INDEX(gDP!BD$6:BD$271,MATCH(totalExpenditure!$A56,gDP!$B$6:$B$271))=0,"",INDEX([2]pivotTable!AO$3:AO$308,MATCH(totalExpenditure!$A56,[2]pivotTable!$A$3:$A$308,0))/100*INDEX(gDP!BD$6:BD$271,MATCH(totalExpenditure!$A56,gDP!$B$6:$B$271)))</f>
        <v>#N/A</v>
      </c>
      <c r="AP56" s="77" t="e">
        <f>IF(INDEX([2]pivotTable!AP$3:AP$308,MATCH(totalExpenditure!$A56,[2]pivotTable!$A$3:$A$308,0))/100*INDEX(gDP!BE$6:BE$271,MATCH(totalExpenditure!$A56,gDP!$B$6:$B$271))=0,"",INDEX([2]pivotTable!AP$3:AP$308,MATCH(totalExpenditure!$A56,[2]pivotTable!$A$3:$A$308,0))/100*INDEX(gDP!BE$6:BE$271,MATCH(totalExpenditure!$A56,gDP!$B$6:$B$271)))</f>
        <v>#N/A</v>
      </c>
      <c r="AQ56" s="77" t="e">
        <f>IF(INDEX([2]pivotTable!AQ$3:AQ$308,MATCH(totalExpenditure!$A56,[2]pivotTable!$A$3:$A$308,0))/100*INDEX(gDP!BF$6:BF$271,MATCH(totalExpenditure!$A56,gDP!$B$6:$B$271))=0,"",INDEX([2]pivotTable!AQ$3:AQ$308,MATCH(totalExpenditure!$A56,[2]pivotTable!$A$3:$A$308,0))/100*INDEX(gDP!BF$6:BF$271,MATCH(totalExpenditure!$A56,gDP!$B$6:$B$271)))</f>
        <v>#N/A</v>
      </c>
      <c r="AR56" s="77" t="e">
        <f>IF(INDEX([2]pivotTable!AR$3:AR$308,MATCH(totalExpenditure!$A56,[2]pivotTable!$A$3:$A$308,0))/100*INDEX(gDP!BG$6:BG$271,MATCH(totalExpenditure!$A56,gDP!$B$6:$B$271))=0,"",INDEX([2]pivotTable!AR$3:AR$308,MATCH(totalExpenditure!$A56,[2]pivotTable!$A$3:$A$308,0))/100*INDEX(gDP!BG$6:BG$271,MATCH(totalExpenditure!$A56,gDP!$B$6:$B$271)))</f>
        <v>#N/A</v>
      </c>
      <c r="AS56" s="77" t="e">
        <f>IF(INDEX([2]pivotTable!AS$3:AS$308,MATCH(totalExpenditure!$A56,[2]pivotTable!$A$3:$A$308,0))/100*INDEX(gDP!BH$6:BH$271,MATCH(totalExpenditure!$A56,gDP!$B$6:$B$271))=0,"",INDEX([2]pivotTable!AS$3:AS$308,MATCH(totalExpenditure!$A56,[2]pivotTable!$A$3:$A$308,0))/100*INDEX(gDP!BH$6:BH$271,MATCH(totalExpenditure!$A56,gDP!$B$6:$B$271)))</f>
        <v>#N/A</v>
      </c>
      <c r="AT56" s="77" t="e">
        <f>IF(INDEX([2]pivotTable!AT$3:AT$308,MATCH(totalExpenditure!$A56,[2]pivotTable!$A$3:$A$308,0))/100*INDEX(gDP!BI$6:BI$271,MATCH(totalExpenditure!$A56,gDP!$B$6:$B$271))=0,"",INDEX([2]pivotTable!AT$3:AT$308,MATCH(totalExpenditure!$A56,[2]pivotTable!$A$3:$A$308,0))/100*INDEX(gDP!BI$6:BI$271,MATCH(totalExpenditure!$A56,gDP!$B$6:$B$271)))</f>
        <v>#N/A</v>
      </c>
      <c r="AU56" s="77" t="e">
        <f>IF(INDEX([2]pivotTable!AU$3:AU$308,MATCH(totalExpenditure!$A56,[2]pivotTable!$A$3:$A$308,0))/100*INDEX(gDP!BJ$6:BJ$271,MATCH(totalExpenditure!$A56,gDP!$B$6:$B$271))=0,"",INDEX([2]pivotTable!AU$3:AU$308,MATCH(totalExpenditure!$A56,[2]pivotTable!$A$3:$A$308,0))/100*INDEX(gDP!BJ$6:BJ$271,MATCH(totalExpenditure!$A56,gDP!$B$6:$B$271)))</f>
        <v>#N/A</v>
      </c>
      <c r="AV56" s="77" t="e">
        <f>IF(INDEX([2]pivotTable!AV$3:AV$308,MATCH(totalExpenditure!$A56,[2]pivotTable!$A$3:$A$308,0))/100*INDEX(gDP!BK$6:BK$271,MATCH(totalExpenditure!$A56,gDP!$B$6:$B$271))=0,"",INDEX([2]pivotTable!AV$3:AV$308,MATCH(totalExpenditure!$A56,[2]pivotTable!$A$3:$A$308,0))/100*INDEX(gDP!BK$6:BK$271,MATCH(totalExpenditure!$A56,gDP!$B$6:$B$271)))</f>
        <v>#N/A</v>
      </c>
      <c r="AW56" s="77" t="e">
        <f>IF(INDEX([2]pivotTable!AW$3:AW$308,MATCH(totalExpenditure!$A56,[2]pivotTable!$A$3:$A$308,0))/100*INDEX(gDP!BL$6:BL$271,MATCH(totalExpenditure!$A56,gDP!$B$6:$B$271))=0,"",INDEX([2]pivotTable!AW$3:AW$308,MATCH(totalExpenditure!$A56,[2]pivotTable!$A$3:$A$308,0))/100*INDEX(gDP!BL$6:BL$271,MATCH(totalExpenditure!$A56,gDP!$B$6:$B$271)))</f>
        <v>#N/A</v>
      </c>
      <c r="AX56" s="77" t="e">
        <f>IF(INDEX([2]pivotTable!AX$3:AX$308,MATCH(totalExpenditure!$A56,[2]pivotTable!$A$3:$A$308,0))/100*INDEX(gDP!BM$6:BM$271,MATCH(totalExpenditure!$A56,gDP!$B$6:$B$271))=0,"",INDEX([2]pivotTable!AX$3:AX$308,MATCH(totalExpenditure!$A56,[2]pivotTable!$A$3:$A$308,0))/100*INDEX(gDP!BM$6:BM$271,MATCH(totalExpenditure!$A56,gDP!$B$6:$B$271)))</f>
        <v>#N/A</v>
      </c>
      <c r="AY56" s="77" t="e">
        <f>IF(INDEX([2]pivotTable!AY$3:AY$308,MATCH(totalExpenditure!$A56,[2]pivotTable!$A$3:$A$308,0))/100*INDEX(gDP!BN$6:BN$271,MATCH(totalExpenditure!$A56,gDP!$B$6:$B$271))=0,"",INDEX([2]pivotTable!AY$3:AY$308,MATCH(totalExpenditure!$A56,[2]pivotTable!$A$3:$A$308,0))/100*INDEX(gDP!BN$6:BN$271,MATCH(totalExpenditure!$A56,gDP!$B$6:$B$271)))</f>
        <v>#N/A</v>
      </c>
      <c r="AZ56" s="77" t="e">
        <f>IF(INDEX([2]pivotTable!AZ$3:AZ$308,MATCH(totalExpenditure!$A56,[2]pivotTable!$A$3:$A$308,0))/100*INDEX(gDP!BO$6:BO$271,MATCH(totalExpenditure!$A56,gDP!$B$6:$B$271))=0,"",INDEX([2]pivotTable!AZ$3:AZ$308,MATCH(totalExpenditure!$A56,[2]pivotTable!$A$3:$A$308,0))/100*INDEX(gDP!BO$6:BO$271,MATCH(totalExpenditure!$A56,gDP!$B$6:$B$271)))</f>
        <v>#N/A</v>
      </c>
      <c r="BA56" s="77" t="e">
        <f>IF(INDEX([2]pivotTable!B$310:B$615,MATCH(totalExpenditure!$A56,[2]pivotTable!$A$310:$A$615,0))/100*INDEX(gDP!Q$6:Q$271,MATCH(totalExpenditure!$A56,gDP!$B$6:$B$271))=0,"",INDEX([2]pivotTable!B$310:B$615,MATCH(totalExpenditure!$A56,[2]pivotTable!$A$310:$A$615,0))/100*INDEX(gDP!Q$6:Q$271,MATCH(totalExpenditure!$A56,gDP!$B$6:$B$271)))</f>
        <v>#N/A</v>
      </c>
      <c r="BB56" s="77" t="e">
        <f>IF(INDEX([2]pivotTable!C$310:C$615,MATCH(totalExpenditure!$A56,[2]pivotTable!$A$310:$A$615,0))/100*INDEX(gDP!R$6:R$271,MATCH(totalExpenditure!$A56,gDP!$B$6:$B$271))=0,"",INDEX([2]pivotTable!C$310:C$615,MATCH(totalExpenditure!$A56,[2]pivotTable!$A$310:$A$615,0))/100*INDEX(gDP!R$6:R$271,MATCH(totalExpenditure!$A56,gDP!$B$6:$B$271)))</f>
        <v>#N/A</v>
      </c>
      <c r="BC56" s="77" t="e">
        <f>IF(INDEX([2]pivotTable!D$310:D$615,MATCH(totalExpenditure!$A56,[2]pivotTable!$A$310:$A$615,0))/100*INDEX(gDP!S$6:S$271,MATCH(totalExpenditure!$A56,gDP!$B$6:$B$271))=0,"",INDEX([2]pivotTable!D$310:D$615,MATCH(totalExpenditure!$A56,[2]pivotTable!$A$310:$A$615,0))/100*INDEX(gDP!S$6:S$271,MATCH(totalExpenditure!$A56,gDP!$B$6:$B$271)))</f>
        <v>#N/A</v>
      </c>
      <c r="BD56" s="77" t="e">
        <f>IF(INDEX([2]pivotTable!E$310:E$615,MATCH(totalExpenditure!$A56,[2]pivotTable!$A$310:$A$615,0))/100*INDEX(gDP!T$6:T$271,MATCH(totalExpenditure!$A56,gDP!$B$6:$B$271))=0,"",INDEX([2]pivotTable!E$310:E$615,MATCH(totalExpenditure!$A56,[2]pivotTable!$A$310:$A$615,0))/100*INDEX(gDP!T$6:T$271,MATCH(totalExpenditure!$A56,gDP!$B$6:$B$271)))</f>
        <v>#N/A</v>
      </c>
      <c r="BE56" s="77" t="e">
        <f>IF(INDEX([2]pivotTable!F$310:F$615,MATCH(totalExpenditure!$A56,[2]pivotTable!$A$310:$A$615,0))/100*INDEX(gDP!U$6:U$271,MATCH(totalExpenditure!$A56,gDP!$B$6:$B$271))=0,"",INDEX([2]pivotTable!F$310:F$615,MATCH(totalExpenditure!$A56,[2]pivotTable!$A$310:$A$615,0))/100*INDEX(gDP!U$6:U$271,MATCH(totalExpenditure!$A56,gDP!$B$6:$B$271)))</f>
        <v>#N/A</v>
      </c>
      <c r="BF56" s="77" t="e">
        <f>IF(INDEX([2]pivotTable!G$310:G$615,MATCH(totalExpenditure!$A56,[2]pivotTable!$A$310:$A$615,0))/100*INDEX(gDP!V$6:V$271,MATCH(totalExpenditure!$A56,gDP!$B$6:$B$271))=0,"",INDEX([2]pivotTable!G$310:G$615,MATCH(totalExpenditure!$A56,[2]pivotTable!$A$310:$A$615,0))/100*INDEX(gDP!V$6:V$271,MATCH(totalExpenditure!$A56,gDP!$B$6:$B$271)))</f>
        <v>#N/A</v>
      </c>
      <c r="BG56" s="77" t="e">
        <f>IF(INDEX([2]pivotTable!H$310:H$615,MATCH(totalExpenditure!$A56,[2]pivotTable!$A$310:$A$615,0))/100*INDEX(gDP!W$6:W$271,MATCH(totalExpenditure!$A56,gDP!$B$6:$B$271))=0,"",INDEX([2]pivotTable!H$310:H$615,MATCH(totalExpenditure!$A56,[2]pivotTable!$A$310:$A$615,0))/100*INDEX(gDP!W$6:W$271,MATCH(totalExpenditure!$A56,gDP!$B$6:$B$271)))</f>
        <v>#N/A</v>
      </c>
      <c r="BH56" s="77" t="e">
        <f>IF(INDEX([2]pivotTable!I$310:I$615,MATCH(totalExpenditure!$A56,[2]pivotTable!$A$310:$A$615,0))/100*INDEX(gDP!X$6:X$271,MATCH(totalExpenditure!$A56,gDP!$B$6:$B$271))=0,"",INDEX([2]pivotTable!I$310:I$615,MATCH(totalExpenditure!$A56,[2]pivotTable!$A$310:$A$615,0))/100*INDEX(gDP!X$6:X$271,MATCH(totalExpenditure!$A56,gDP!$B$6:$B$271)))</f>
        <v>#N/A</v>
      </c>
      <c r="BI56" s="77" t="e">
        <f>IF(INDEX([2]pivotTable!J$310:J$615,MATCH(totalExpenditure!$A56,[2]pivotTable!$A$310:$A$615,0))/100*INDEX(gDP!Y$6:Y$271,MATCH(totalExpenditure!$A56,gDP!$B$6:$B$271))=0,"",INDEX([2]pivotTable!J$310:J$615,MATCH(totalExpenditure!$A56,[2]pivotTable!$A$310:$A$615,0))/100*INDEX(gDP!Y$6:Y$271,MATCH(totalExpenditure!$A56,gDP!$B$6:$B$271)))</f>
        <v>#N/A</v>
      </c>
      <c r="BJ56" s="77" t="e">
        <f>IF(INDEX([2]pivotTable!K$310:K$615,MATCH(totalExpenditure!$A56,[2]pivotTable!$A$310:$A$615,0))/100*INDEX(gDP!Z$6:Z$271,MATCH(totalExpenditure!$A56,gDP!$B$6:$B$271))=0,"",INDEX([2]pivotTable!K$310:K$615,MATCH(totalExpenditure!$A56,[2]pivotTable!$A$310:$A$615,0))/100*INDEX(gDP!Z$6:Z$271,MATCH(totalExpenditure!$A56,gDP!$B$6:$B$271)))</f>
        <v>#N/A</v>
      </c>
      <c r="BK56" s="77" t="e">
        <f>IF(INDEX([2]pivotTable!L$310:L$615,MATCH(totalExpenditure!$A56,[2]pivotTable!$A$310:$A$615,0))/100*INDEX(gDP!AA$6:AA$271,MATCH(totalExpenditure!$A56,gDP!$B$6:$B$271))=0,"",INDEX([2]pivotTable!L$310:L$615,MATCH(totalExpenditure!$A56,[2]pivotTable!$A$310:$A$615,0))/100*INDEX(gDP!AA$6:AA$271,MATCH(totalExpenditure!$A56,gDP!$B$6:$B$271)))</f>
        <v>#N/A</v>
      </c>
      <c r="BL56" s="77" t="e">
        <f>IF(INDEX([2]pivotTable!M$310:M$615,MATCH(totalExpenditure!$A56,[2]pivotTable!$A$310:$A$615,0))/100*INDEX(gDP!AB$6:AB$271,MATCH(totalExpenditure!$A56,gDP!$B$6:$B$271))=0,"",INDEX([2]pivotTable!M$310:M$615,MATCH(totalExpenditure!$A56,[2]pivotTable!$A$310:$A$615,0))/100*INDEX(gDP!AB$6:AB$271,MATCH(totalExpenditure!$A56,gDP!$B$6:$B$271)))</f>
        <v>#N/A</v>
      </c>
      <c r="BM56" s="77" t="e">
        <f>IF(INDEX([2]pivotTable!N$310:N$615,MATCH(totalExpenditure!$A56,[2]pivotTable!$A$310:$A$615,0))/100*INDEX(gDP!AC$6:AC$271,MATCH(totalExpenditure!$A56,gDP!$B$6:$B$271))=0,"",INDEX([2]pivotTable!N$310:N$615,MATCH(totalExpenditure!$A56,[2]pivotTable!$A$310:$A$615,0))/100*INDEX(gDP!AC$6:AC$271,MATCH(totalExpenditure!$A56,gDP!$B$6:$B$271)))</f>
        <v>#N/A</v>
      </c>
      <c r="BN56" s="77" t="e">
        <f>IF(INDEX([2]pivotTable!O$310:O$615,MATCH(totalExpenditure!$A56,[2]pivotTable!$A$310:$A$615,0))/100*INDEX(gDP!AD$6:AD$271,MATCH(totalExpenditure!$A56,gDP!$B$6:$B$271))=0,"",INDEX([2]pivotTable!O$310:O$615,MATCH(totalExpenditure!$A56,[2]pivotTable!$A$310:$A$615,0))/100*INDEX(gDP!AD$6:AD$271,MATCH(totalExpenditure!$A56,gDP!$B$6:$B$271)))</f>
        <v>#N/A</v>
      </c>
      <c r="BO56" s="77" t="e">
        <f>IF(INDEX([2]pivotTable!P$310:P$615,MATCH(totalExpenditure!$A56,[2]pivotTable!$A$310:$A$615,0))/100*INDEX(gDP!AE$6:AE$271,MATCH(totalExpenditure!$A56,gDP!$B$6:$B$271))=0,"",INDEX([2]pivotTable!P$310:P$615,MATCH(totalExpenditure!$A56,[2]pivotTable!$A$310:$A$615,0))/100*INDEX(gDP!AE$6:AE$271,MATCH(totalExpenditure!$A56,gDP!$B$6:$B$271)))</f>
        <v>#N/A</v>
      </c>
      <c r="BP56" s="77" t="e">
        <f>IF(INDEX([2]pivotTable!Q$310:Q$615,MATCH(totalExpenditure!$A56,[2]pivotTable!$A$310:$A$615,0))/100*INDEX(gDP!AF$6:AF$271,MATCH(totalExpenditure!$A56,gDP!$B$6:$B$271))=0,"",INDEX([2]pivotTable!Q$310:Q$615,MATCH(totalExpenditure!$A56,[2]pivotTable!$A$310:$A$615,0))/100*INDEX(gDP!AF$6:AF$271,MATCH(totalExpenditure!$A56,gDP!$B$6:$B$271)))</f>
        <v>#N/A</v>
      </c>
      <c r="BQ56" s="77" t="e">
        <f>IF(INDEX([2]pivotTable!R$310:R$615,MATCH(totalExpenditure!$A56,[2]pivotTable!$A$310:$A$615,0))/100*INDEX(gDP!AG$6:AG$271,MATCH(totalExpenditure!$A56,gDP!$B$6:$B$271))=0,"",INDEX([2]pivotTable!R$310:R$615,MATCH(totalExpenditure!$A56,[2]pivotTable!$A$310:$A$615,0))/100*INDEX(gDP!AG$6:AG$271,MATCH(totalExpenditure!$A56,gDP!$B$6:$B$271)))</f>
        <v>#N/A</v>
      </c>
      <c r="BR56" s="77" t="e">
        <f>IF(INDEX([2]pivotTable!S$310:S$615,MATCH(totalExpenditure!$A56,[2]pivotTable!$A$310:$A$615,0))/100*INDEX(gDP!AH$6:AH$271,MATCH(totalExpenditure!$A56,gDP!$B$6:$B$271))=0,"",INDEX([2]pivotTable!S$310:S$615,MATCH(totalExpenditure!$A56,[2]pivotTable!$A$310:$A$615,0))/100*INDEX(gDP!AH$6:AH$271,MATCH(totalExpenditure!$A56,gDP!$B$6:$B$271)))</f>
        <v>#N/A</v>
      </c>
      <c r="BS56" s="77" t="e">
        <f>IF(INDEX([2]pivotTable!T$310:T$615,MATCH(totalExpenditure!$A56,[2]pivotTable!$A$310:$A$615,0))/100*INDEX(gDP!AI$6:AI$271,MATCH(totalExpenditure!$A56,gDP!$B$6:$B$271))=0,"",INDEX([2]pivotTable!T$310:T$615,MATCH(totalExpenditure!$A56,[2]pivotTable!$A$310:$A$615,0))/100*INDEX(gDP!AI$6:AI$271,MATCH(totalExpenditure!$A56,gDP!$B$6:$B$271)))</f>
        <v>#N/A</v>
      </c>
      <c r="BT56" s="77" t="e">
        <f>IF(INDEX([2]pivotTable!U$310:U$615,MATCH(totalExpenditure!$A56,[2]pivotTable!$A$310:$A$615,0))/100*INDEX(gDP!AJ$6:AJ$271,MATCH(totalExpenditure!$A56,gDP!$B$6:$B$271))=0,"",INDEX([2]pivotTable!U$310:U$615,MATCH(totalExpenditure!$A56,[2]pivotTable!$A$310:$A$615,0))/100*INDEX(gDP!AJ$6:AJ$271,MATCH(totalExpenditure!$A56,gDP!$B$6:$B$271)))</f>
        <v>#N/A</v>
      </c>
      <c r="BU56" s="77" t="e">
        <f>IF(INDEX([2]pivotTable!V$310:V$615,MATCH(totalExpenditure!$A56,[2]pivotTable!$A$310:$A$615,0))/100*INDEX(gDP!AK$6:AK$271,MATCH(totalExpenditure!$A56,gDP!$B$6:$B$271))=0,"",INDEX([2]pivotTable!V$310:V$615,MATCH(totalExpenditure!$A56,[2]pivotTable!$A$310:$A$615,0))/100*INDEX(gDP!AK$6:AK$271,MATCH(totalExpenditure!$A56,gDP!$B$6:$B$271)))</f>
        <v>#N/A</v>
      </c>
      <c r="BV56" s="77" t="e">
        <f>IF(INDEX([2]pivotTable!W$310:W$615,MATCH(totalExpenditure!$A56,[2]pivotTable!$A$310:$A$615,0))/100*INDEX(gDP!AL$6:AL$271,MATCH(totalExpenditure!$A56,gDP!$B$6:$B$271))=0,"",INDEX([2]pivotTable!W$310:W$615,MATCH(totalExpenditure!$A56,[2]pivotTable!$A$310:$A$615,0))/100*INDEX(gDP!AL$6:AL$271,MATCH(totalExpenditure!$A56,gDP!$B$6:$B$271)))</f>
        <v>#N/A</v>
      </c>
      <c r="BW56" s="77" t="e">
        <f>IF(INDEX([2]pivotTable!X$310:X$615,MATCH(totalExpenditure!$A56,[2]pivotTable!$A$310:$A$615,0))/100*INDEX(gDP!AM$6:AM$271,MATCH(totalExpenditure!$A56,gDP!$B$6:$B$271))=0,"",INDEX([2]pivotTable!X$310:X$615,MATCH(totalExpenditure!$A56,[2]pivotTable!$A$310:$A$615,0))/100*INDEX(gDP!AM$6:AM$271,MATCH(totalExpenditure!$A56,gDP!$B$6:$B$271)))</f>
        <v>#N/A</v>
      </c>
      <c r="BX56" s="77" t="e">
        <f>IF(INDEX([2]pivotTable!Y$310:Y$615,MATCH(totalExpenditure!$A56,[2]pivotTable!$A$310:$A$615,0))/100*INDEX(gDP!AN$6:AN$271,MATCH(totalExpenditure!$A56,gDP!$B$6:$B$271))=0,"",INDEX([2]pivotTable!Y$310:Y$615,MATCH(totalExpenditure!$A56,[2]pivotTable!$A$310:$A$615,0))/100*INDEX(gDP!AN$6:AN$271,MATCH(totalExpenditure!$A56,gDP!$B$6:$B$271)))</f>
        <v>#N/A</v>
      </c>
      <c r="BY56" s="77" t="e">
        <f>IF(INDEX([2]pivotTable!Z$310:Z$615,MATCH(totalExpenditure!$A56,[2]pivotTable!$A$310:$A$615,0))/100*INDEX(gDP!AO$6:AO$271,MATCH(totalExpenditure!$A56,gDP!$B$6:$B$271))=0,"",INDEX([2]pivotTable!Z$310:Z$615,MATCH(totalExpenditure!$A56,[2]pivotTable!$A$310:$A$615,0))/100*INDEX(gDP!AO$6:AO$271,MATCH(totalExpenditure!$A56,gDP!$B$6:$B$271)))</f>
        <v>#N/A</v>
      </c>
      <c r="BZ56" s="77" t="e">
        <f>IF(INDEX([2]pivotTable!AA$310:AA$615,MATCH(totalExpenditure!$A56,[2]pivotTable!$A$310:$A$615,0))/100*INDEX(gDP!AP$6:AP$271,MATCH(totalExpenditure!$A56,gDP!$B$6:$B$271))=0,"",INDEX([2]pivotTable!AA$310:AA$615,MATCH(totalExpenditure!$A56,[2]pivotTable!$A$310:$A$615,0))/100*INDEX(gDP!AP$6:AP$271,MATCH(totalExpenditure!$A56,gDP!$B$6:$B$271)))</f>
        <v>#N/A</v>
      </c>
      <c r="CA56" s="77" t="e">
        <f>IF(INDEX([2]pivotTable!AB$310:AB$615,MATCH(totalExpenditure!$A56,[2]pivotTable!$A$310:$A$615,0))/100*INDEX(gDP!AQ$6:AQ$271,MATCH(totalExpenditure!$A56,gDP!$B$6:$B$271))=0,"",INDEX([2]pivotTable!AB$310:AB$615,MATCH(totalExpenditure!$A56,[2]pivotTable!$A$310:$A$615,0))/100*INDEX(gDP!AQ$6:AQ$271,MATCH(totalExpenditure!$A56,gDP!$B$6:$B$271)))</f>
        <v>#N/A</v>
      </c>
      <c r="CB56" s="77" t="e">
        <f>IF(INDEX([2]pivotTable!AC$310:AC$615,MATCH(totalExpenditure!$A56,[2]pivotTable!$A$310:$A$615,0))/100*INDEX(gDP!AR$6:AR$271,MATCH(totalExpenditure!$A56,gDP!$B$6:$B$271))=0,"",INDEX([2]pivotTable!AC$310:AC$615,MATCH(totalExpenditure!$A56,[2]pivotTable!$A$310:$A$615,0))/100*INDEX(gDP!AR$6:AR$271,MATCH(totalExpenditure!$A56,gDP!$B$6:$B$271)))</f>
        <v>#N/A</v>
      </c>
      <c r="CC56" s="77" t="e">
        <f>IF(INDEX([2]pivotTable!AD$310:AD$615,MATCH(totalExpenditure!$A56,[2]pivotTable!$A$310:$A$615,0))/100*INDEX(gDP!AS$6:AS$271,MATCH(totalExpenditure!$A56,gDP!$B$6:$B$271))=0,"",INDEX([2]pivotTable!AD$310:AD$615,MATCH(totalExpenditure!$A56,[2]pivotTable!$A$310:$A$615,0))/100*INDEX(gDP!AS$6:AS$271,MATCH(totalExpenditure!$A56,gDP!$B$6:$B$271)))</f>
        <v>#N/A</v>
      </c>
      <c r="CD56" s="77" t="e">
        <f>IF(INDEX([2]pivotTable!AE$310:AE$615,MATCH(totalExpenditure!$A56,[2]pivotTable!$A$310:$A$615,0))/100*INDEX(gDP!AT$6:AT$271,MATCH(totalExpenditure!$A56,gDP!$B$6:$B$271))=0,"",INDEX([2]pivotTable!AE$310:AE$615,MATCH(totalExpenditure!$A56,[2]pivotTable!$A$310:$A$615,0))/100*INDEX(gDP!AT$6:AT$271,MATCH(totalExpenditure!$A56,gDP!$B$6:$B$271)))</f>
        <v>#N/A</v>
      </c>
      <c r="CE56" s="77" t="e">
        <f>IF(INDEX([2]pivotTable!AF$310:AF$615,MATCH(totalExpenditure!$A56,[2]pivotTable!$A$310:$A$615,0))/100*INDEX(gDP!AU$6:AU$271,MATCH(totalExpenditure!$A56,gDP!$B$6:$B$271))=0,"",INDEX([2]pivotTable!AF$310:AF$615,MATCH(totalExpenditure!$A56,[2]pivotTable!$A$310:$A$615,0))/100*INDEX(gDP!AU$6:AU$271,MATCH(totalExpenditure!$A56,gDP!$B$6:$B$271)))</f>
        <v>#N/A</v>
      </c>
      <c r="CF56" s="77" t="e">
        <f>IF(INDEX([2]pivotTable!AG$310:AG$615,MATCH(totalExpenditure!$A56,[2]pivotTable!$A$310:$A$615,0))/100*INDEX(gDP!AV$6:AV$271,MATCH(totalExpenditure!$A56,gDP!$B$6:$B$271))=0,"",INDEX([2]pivotTable!AG$310:AG$615,MATCH(totalExpenditure!$A56,[2]pivotTable!$A$310:$A$615,0))/100*INDEX(gDP!AV$6:AV$271,MATCH(totalExpenditure!$A56,gDP!$B$6:$B$271)))</f>
        <v>#N/A</v>
      </c>
      <c r="CG56" s="77" t="e">
        <f>IF(INDEX([2]pivotTable!AH$310:AH$615,MATCH(totalExpenditure!$A56,[2]pivotTable!$A$310:$A$615,0))/100*INDEX(gDP!AW$6:AW$271,MATCH(totalExpenditure!$A56,gDP!$B$6:$B$271))=0,"",INDEX([2]pivotTable!AH$310:AH$615,MATCH(totalExpenditure!$A56,[2]pivotTable!$A$310:$A$615,0))/100*INDEX(gDP!AW$6:AW$271,MATCH(totalExpenditure!$A56,gDP!$B$6:$B$271)))</f>
        <v>#N/A</v>
      </c>
      <c r="CH56" s="77" t="e">
        <f>IF(INDEX([2]pivotTable!AI$310:AI$615,MATCH(totalExpenditure!$A56,[2]pivotTable!$A$310:$A$615,0))/100*INDEX(gDP!AX$6:AX$271,MATCH(totalExpenditure!$A56,gDP!$B$6:$B$271))=0,"",INDEX([2]pivotTable!AI$310:AI$615,MATCH(totalExpenditure!$A56,[2]pivotTable!$A$310:$A$615,0))/100*INDEX(gDP!AX$6:AX$271,MATCH(totalExpenditure!$A56,gDP!$B$6:$B$271)))</f>
        <v>#N/A</v>
      </c>
      <c r="CI56" s="77" t="e">
        <f>IF(INDEX([2]pivotTable!AJ$310:AJ$615,MATCH(totalExpenditure!$A56,[2]pivotTable!$A$310:$A$615,0))/100*INDEX(gDP!AY$6:AY$271,MATCH(totalExpenditure!$A56,gDP!$B$6:$B$271))=0,"",INDEX([2]pivotTable!AJ$310:AJ$615,MATCH(totalExpenditure!$A56,[2]pivotTable!$A$310:$A$615,0))/100*INDEX(gDP!AY$6:AY$271,MATCH(totalExpenditure!$A56,gDP!$B$6:$B$271)))</f>
        <v>#N/A</v>
      </c>
      <c r="CJ56" s="77" t="e">
        <f>IF(INDEX([2]pivotTable!AK$310:AK$615,MATCH(totalExpenditure!$A56,[2]pivotTable!$A$310:$A$615,0))/100*INDEX(gDP!AZ$6:AZ$271,MATCH(totalExpenditure!$A56,gDP!$B$6:$B$271))=0,"",INDEX([2]pivotTable!AK$310:AK$615,MATCH(totalExpenditure!$A56,[2]pivotTable!$A$310:$A$615,0))/100*INDEX(gDP!AZ$6:AZ$271,MATCH(totalExpenditure!$A56,gDP!$B$6:$B$271)))</f>
        <v>#N/A</v>
      </c>
      <c r="CK56" s="77" t="e">
        <f>IF(INDEX([2]pivotTable!AL$310:AL$615,MATCH(totalExpenditure!$A56,[2]pivotTable!$A$310:$A$615,0))/100*INDEX(gDP!BA$6:BA$271,MATCH(totalExpenditure!$A56,gDP!$B$6:$B$271))=0,"",INDEX([2]pivotTable!AL$310:AL$615,MATCH(totalExpenditure!$A56,[2]pivotTable!$A$310:$A$615,0))/100*INDEX(gDP!BA$6:BA$271,MATCH(totalExpenditure!$A56,gDP!$B$6:$B$271)))</f>
        <v>#N/A</v>
      </c>
      <c r="CL56" s="77" t="e">
        <f>IF(INDEX([2]pivotTable!AM$310:AM$615,MATCH(totalExpenditure!$A56,[2]pivotTable!$A$310:$A$615,0))/100*INDEX(gDP!BB$6:BB$271,MATCH(totalExpenditure!$A56,gDP!$B$6:$B$271))=0,"",INDEX([2]pivotTable!AM$310:AM$615,MATCH(totalExpenditure!$A56,[2]pivotTable!$A$310:$A$615,0))/100*INDEX(gDP!BB$6:BB$271,MATCH(totalExpenditure!$A56,gDP!$B$6:$B$271)))</f>
        <v>#N/A</v>
      </c>
      <c r="CM56" s="77" t="e">
        <f>IF(INDEX([2]pivotTable!AN$310:AN$615,MATCH(totalExpenditure!$A56,[2]pivotTable!$A$310:$A$615,0))/100*INDEX(gDP!BC$6:BC$271,MATCH(totalExpenditure!$A56,gDP!$B$6:$B$271))=0,"",INDEX([2]pivotTable!AN$310:AN$615,MATCH(totalExpenditure!$A56,[2]pivotTable!$A$310:$A$615,0))/100*INDEX(gDP!BC$6:BC$271,MATCH(totalExpenditure!$A56,gDP!$B$6:$B$271)))</f>
        <v>#N/A</v>
      </c>
      <c r="CN56" s="77" t="e">
        <f>IF(INDEX([2]pivotTable!AO$310:AO$615,MATCH(totalExpenditure!$A56,[2]pivotTable!$A$310:$A$615,0))/100*INDEX(gDP!BD$6:BD$271,MATCH(totalExpenditure!$A56,gDP!$B$6:$B$271))=0,"",INDEX([2]pivotTable!AO$310:AO$615,MATCH(totalExpenditure!$A56,[2]pivotTable!$A$310:$A$615,0))/100*INDEX(gDP!BD$6:BD$271,MATCH(totalExpenditure!$A56,gDP!$B$6:$B$271)))</f>
        <v>#N/A</v>
      </c>
      <c r="CO56" s="77" t="e">
        <f>IF(INDEX([2]pivotTable!AP$310:AP$615,MATCH(totalExpenditure!$A56,[2]pivotTable!$A$310:$A$615,0))/100*INDEX(gDP!BE$6:BE$271,MATCH(totalExpenditure!$A56,gDP!$B$6:$B$271))=0,"",INDEX([2]pivotTable!AP$310:AP$615,MATCH(totalExpenditure!$A56,[2]pivotTable!$A$310:$A$615,0))/100*INDEX(gDP!BE$6:BE$271,MATCH(totalExpenditure!$A56,gDP!$B$6:$B$271)))</f>
        <v>#N/A</v>
      </c>
      <c r="CP56" s="77" t="e">
        <f>IF(INDEX([2]pivotTable!AQ$310:AQ$615,MATCH(totalExpenditure!$A56,[2]pivotTable!$A$310:$A$615,0))/100*INDEX(gDP!BF$6:BF$271,MATCH(totalExpenditure!$A56,gDP!$B$6:$B$271))=0,"",INDEX([2]pivotTable!AQ$310:AQ$615,MATCH(totalExpenditure!$A56,[2]pivotTable!$A$310:$A$615,0))/100*INDEX(gDP!BF$6:BF$271,MATCH(totalExpenditure!$A56,gDP!$B$6:$B$271)))</f>
        <v>#N/A</v>
      </c>
      <c r="CQ56" s="77" t="e">
        <f>IF(INDEX([2]pivotTable!AR$310:AR$615,MATCH(totalExpenditure!$A56,[2]pivotTable!$A$310:$A$615,0))/100*INDEX(gDP!BG$6:BG$271,MATCH(totalExpenditure!$A56,gDP!$B$6:$B$271))=0,"",INDEX([2]pivotTable!AR$310:AR$615,MATCH(totalExpenditure!$A56,[2]pivotTable!$A$310:$A$615,0))/100*INDEX(gDP!BG$6:BG$271,MATCH(totalExpenditure!$A56,gDP!$B$6:$B$271)))</f>
        <v>#N/A</v>
      </c>
      <c r="CR56" s="77" t="e">
        <f>IF(INDEX([2]pivotTable!AS$310:AS$615,MATCH(totalExpenditure!$A56,[2]pivotTable!$A$310:$A$615,0))/100*INDEX(gDP!BH$6:BH$271,MATCH(totalExpenditure!$A56,gDP!$B$6:$B$271))=0,"",INDEX([2]pivotTable!AS$310:AS$615,MATCH(totalExpenditure!$A56,[2]pivotTable!$A$310:$A$615,0))/100*INDEX(gDP!BH$6:BH$271,MATCH(totalExpenditure!$A56,gDP!$B$6:$B$271)))</f>
        <v>#N/A</v>
      </c>
      <c r="CS56" s="77" t="e">
        <f>IF(INDEX([2]pivotTable!AT$310:AT$615,MATCH(totalExpenditure!$A56,[2]pivotTable!$A$310:$A$615,0))/100*INDEX(gDP!BI$6:BI$271,MATCH(totalExpenditure!$A56,gDP!$B$6:$B$271))=0,"",INDEX([2]pivotTable!AT$310:AT$615,MATCH(totalExpenditure!$A56,[2]pivotTable!$A$310:$A$615,0))/100*INDEX(gDP!BI$6:BI$271,MATCH(totalExpenditure!$A56,gDP!$B$6:$B$271)))</f>
        <v>#N/A</v>
      </c>
      <c r="CT56" s="77" t="e">
        <f>IF(INDEX([2]pivotTable!AU$310:AU$615,MATCH(totalExpenditure!$A56,[2]pivotTable!$A$310:$A$615,0))/100*INDEX(gDP!BJ$6:BJ$271,MATCH(totalExpenditure!$A56,gDP!$B$6:$B$271))=0,"",INDEX([2]pivotTable!AU$310:AU$615,MATCH(totalExpenditure!$A56,[2]pivotTable!$A$310:$A$615,0))/100*INDEX(gDP!BJ$6:BJ$271,MATCH(totalExpenditure!$A56,gDP!$B$6:$B$271)))</f>
        <v>#N/A</v>
      </c>
      <c r="CU56" s="77" t="e">
        <f>IF(INDEX([2]pivotTable!AV$310:AV$615,MATCH(totalExpenditure!$A56,[2]pivotTable!$A$310:$A$615,0))/100*INDEX(gDP!BK$6:BK$271,MATCH(totalExpenditure!$A56,gDP!$B$6:$B$271))=0,"",INDEX([2]pivotTable!AV$310:AV$615,MATCH(totalExpenditure!$A56,[2]pivotTable!$A$310:$A$615,0))/100*INDEX(gDP!BK$6:BK$271,MATCH(totalExpenditure!$A56,gDP!$B$6:$B$271)))</f>
        <v>#N/A</v>
      </c>
      <c r="CV56" s="77" t="e">
        <f>IF(INDEX([2]pivotTable!AW$310:AW$615,MATCH(totalExpenditure!$A56,[2]pivotTable!$A$310:$A$615,0))/100*INDEX(gDP!BL$6:BL$271,MATCH(totalExpenditure!$A56,gDP!$B$6:$B$271))=0,"",INDEX([2]pivotTable!AW$310:AW$615,MATCH(totalExpenditure!$A56,[2]pivotTable!$A$310:$A$615,0))/100*INDEX(gDP!BL$6:BL$271,MATCH(totalExpenditure!$A56,gDP!$B$6:$B$271)))</f>
        <v>#N/A</v>
      </c>
      <c r="CW56" s="77" t="e">
        <f>IF(INDEX([2]pivotTable!AX$310:AX$615,MATCH(totalExpenditure!$A56,[2]pivotTable!$A$310:$A$615,0))/100*INDEX(gDP!BM$6:BM$271,MATCH(totalExpenditure!$A56,gDP!$B$6:$B$271))=0,"",INDEX([2]pivotTable!AX$310:AX$615,MATCH(totalExpenditure!$A56,[2]pivotTable!$A$310:$A$615,0))/100*INDEX(gDP!BM$6:BM$271,MATCH(totalExpenditure!$A56,gDP!$B$6:$B$271)))</f>
        <v>#N/A</v>
      </c>
      <c r="CX56" s="77" t="e">
        <f>IF(INDEX([2]pivotTable!AY$310:AY$615,MATCH(totalExpenditure!$A56,[2]pivotTable!$A$310:$A$615,0))/100*INDEX(gDP!BN$6:BN$271,MATCH(totalExpenditure!$A56,gDP!$B$6:$B$271))=0,"",INDEX([2]pivotTable!AY$310:AY$615,MATCH(totalExpenditure!$A56,[2]pivotTable!$A$310:$A$615,0))/100*INDEX(gDP!BN$6:BN$271,MATCH(totalExpenditure!$A56,gDP!$B$6:$B$271)))</f>
        <v>#N/A</v>
      </c>
      <c r="CY56" s="77" t="e">
        <f>IF(INDEX([2]pivotTable!AZ$310:AZ$615,MATCH(totalExpenditure!$A56,[2]pivotTable!$A$310:$A$615,0))/100*INDEX(gDP!BO$6:BO$271,MATCH(totalExpenditure!$A56,gDP!$B$6:$B$271))=0,"",INDEX([2]pivotTable!AZ$310:AZ$615,MATCH(totalExpenditure!$A56,[2]pivotTable!$A$310:$A$615,0))/100*INDEX(gDP!BO$6:BO$271,MATCH(totalExpenditure!$A56,gDP!$B$6:$B$271)))</f>
        <v>#N/A</v>
      </c>
      <c r="CZ56" s="77" t="e">
        <f>IF(B56="","",IF(BA56="","",B56-B56+INDEX(gDP!Q$6:Q$271,MATCH(totalExpenditure!$A56,gDP!$B$6:$B$271))))</f>
        <v>#N/A</v>
      </c>
      <c r="DA56" s="77" t="e">
        <f>IF(C56="","",IF(BB56="","",C56-C56+INDEX(gDP!R$6:R$271,MATCH(totalExpenditure!$A56,gDP!$B$6:$B$271))))</f>
        <v>#N/A</v>
      </c>
      <c r="DB56" s="77" t="e">
        <f>IF(D56="","",IF(BC56="","",D56-D56+INDEX(gDP!S$6:S$271,MATCH(totalExpenditure!$A56,gDP!$B$6:$B$271))))</f>
        <v>#N/A</v>
      </c>
      <c r="DC56" s="77" t="e">
        <f>IF(E56="","",IF(BD56="","",E56-E56+INDEX(gDP!T$6:T$271,MATCH(totalExpenditure!$A56,gDP!$B$6:$B$271))))</f>
        <v>#N/A</v>
      </c>
      <c r="DD56" s="77" t="e">
        <f>IF(F56="","",IF(BE56="","",F56-F56+INDEX(gDP!U$6:U$271,MATCH(totalExpenditure!$A56,gDP!$B$6:$B$271))))</f>
        <v>#N/A</v>
      </c>
      <c r="DE56" s="77" t="e">
        <f>IF(G56="","",IF(BF56="","",G56-G56+INDEX(gDP!V$6:V$271,MATCH(totalExpenditure!$A56,gDP!$B$6:$B$271))))</f>
        <v>#N/A</v>
      </c>
      <c r="DF56" s="77" t="e">
        <f>IF(H56="","",IF(BG56="","",H56-H56+INDEX(gDP!W$6:W$271,MATCH(totalExpenditure!$A56,gDP!$B$6:$B$271))))</f>
        <v>#N/A</v>
      </c>
      <c r="DG56" s="77" t="e">
        <f>IF(I56="","",IF(BH56="","",I56-I56+INDEX(gDP!X$6:X$271,MATCH(totalExpenditure!$A56,gDP!$B$6:$B$271))))</f>
        <v>#N/A</v>
      </c>
      <c r="DH56" s="77" t="e">
        <f>IF(J56="","",IF(BI56="","",J56-J56+INDEX(gDP!Y$6:Y$271,MATCH(totalExpenditure!$A56,gDP!$B$6:$B$271))))</f>
        <v>#N/A</v>
      </c>
      <c r="DI56" s="77" t="e">
        <f>IF(K56="","",IF(BJ56="","",K56-K56+INDEX(gDP!Z$6:Z$271,MATCH(totalExpenditure!$A56,gDP!$B$6:$B$271))))</f>
        <v>#N/A</v>
      </c>
      <c r="DJ56" s="77" t="e">
        <f>IF(L56="","",IF(BK56="","",L56-L56+INDEX(gDP!AA$6:AA$271,MATCH(totalExpenditure!$A56,gDP!$B$6:$B$271))))</f>
        <v>#N/A</v>
      </c>
      <c r="DK56" s="77" t="e">
        <f>IF(M56="","",IF(BL56="","",M56-M56+INDEX(gDP!AB$6:AB$271,MATCH(totalExpenditure!$A56,gDP!$B$6:$B$271))))</f>
        <v>#N/A</v>
      </c>
      <c r="DL56" s="77" t="e">
        <f>IF(N56="","",IF(BM56="","",N56-N56+INDEX(gDP!AC$6:AC$271,MATCH(totalExpenditure!$A56,gDP!$B$6:$B$271))))</f>
        <v>#N/A</v>
      </c>
      <c r="DM56" s="77" t="e">
        <f>IF(O56="","",IF(BN56="","",O56-O56+INDEX(gDP!AD$6:AD$271,MATCH(totalExpenditure!$A56,gDP!$B$6:$B$271))))</f>
        <v>#N/A</v>
      </c>
      <c r="DN56" s="77" t="e">
        <f>IF(P56="","",IF(BO56="","",P56-P56+INDEX(gDP!AE$6:AE$271,MATCH(totalExpenditure!$A56,gDP!$B$6:$B$271))))</f>
        <v>#N/A</v>
      </c>
      <c r="DO56" s="77" t="e">
        <f>IF(Q56="","",IF(BP56="","",Q56-Q56+INDEX(gDP!AF$6:AF$271,MATCH(totalExpenditure!$A56,gDP!$B$6:$B$271))))</f>
        <v>#N/A</v>
      </c>
      <c r="DP56" s="77" t="e">
        <f>IF(R56="","",IF(BQ56="","",R56-R56+INDEX(gDP!AG$6:AG$271,MATCH(totalExpenditure!$A56,gDP!$B$6:$B$271))))</f>
        <v>#N/A</v>
      </c>
      <c r="DQ56" s="77" t="e">
        <f>IF(S56="","",IF(BR56="","",S56-S56+INDEX(gDP!AH$6:AH$271,MATCH(totalExpenditure!$A56,gDP!$B$6:$B$271))))</f>
        <v>#N/A</v>
      </c>
      <c r="DR56" s="77" t="e">
        <f>IF(T56="","",IF(BS56="","",T56-T56+INDEX(gDP!AI$6:AI$271,MATCH(totalExpenditure!$A56,gDP!$B$6:$B$271))))</f>
        <v>#N/A</v>
      </c>
      <c r="DS56" s="77" t="e">
        <f>IF(U56="","",IF(BT56="","",U56-U56+INDEX(gDP!AJ$6:AJ$271,MATCH(totalExpenditure!$A56,gDP!$B$6:$B$271))))</f>
        <v>#N/A</v>
      </c>
      <c r="DT56" s="77" t="e">
        <f>IF(V56="","",IF(BU56="","",V56-V56+INDEX(gDP!AK$6:AK$271,MATCH(totalExpenditure!$A56,gDP!$B$6:$B$271))))</f>
        <v>#N/A</v>
      </c>
      <c r="DU56" s="77" t="e">
        <f>IF(W56="","",IF(BV56="","",W56-W56+INDEX(gDP!AL$6:AL$271,MATCH(totalExpenditure!$A56,gDP!$B$6:$B$271))))</f>
        <v>#N/A</v>
      </c>
      <c r="DV56" s="77" t="e">
        <f>IF(X56="","",IF(BW56="","",X56-X56+INDEX(gDP!AM$6:AM$271,MATCH(totalExpenditure!$A56,gDP!$B$6:$B$271))))</f>
        <v>#N/A</v>
      </c>
      <c r="DW56" s="77" t="e">
        <f>IF(Y56="","",IF(BX56="","",Y56-Y56+INDEX(gDP!AN$6:AN$271,MATCH(totalExpenditure!$A56,gDP!$B$6:$B$271))))</f>
        <v>#N/A</v>
      </c>
      <c r="DX56" s="77" t="e">
        <f>IF(Z56="","",IF(BY56="","",Z56-Z56+INDEX(gDP!AO$6:AO$271,MATCH(totalExpenditure!$A56,gDP!$B$6:$B$271))))</f>
        <v>#N/A</v>
      </c>
      <c r="DY56" s="77" t="e">
        <f>IF(AA56="","",IF(BZ56="","",AA56-AA56+INDEX(gDP!AP$6:AP$271,MATCH(totalExpenditure!$A56,gDP!$B$6:$B$271))))</f>
        <v>#N/A</v>
      </c>
      <c r="DZ56" s="77" t="e">
        <f>IF(AB56="","",IF(CA56="","",AB56-AB56+INDEX(gDP!AQ$6:AQ$271,MATCH(totalExpenditure!$A56,gDP!$B$6:$B$271))))</f>
        <v>#N/A</v>
      </c>
      <c r="EA56" s="77" t="e">
        <f>IF(AC56="","",IF(CB56="","",AC56-AC56+INDEX(gDP!AR$6:AR$271,MATCH(totalExpenditure!$A56,gDP!$B$6:$B$271))))</f>
        <v>#N/A</v>
      </c>
      <c r="EB56" s="77" t="e">
        <f>IF(AD56="","",IF(CC56="","",AD56-AD56+INDEX(gDP!AS$6:AS$271,MATCH(totalExpenditure!$A56,gDP!$B$6:$B$271))))</f>
        <v>#N/A</v>
      </c>
      <c r="EC56" s="77" t="e">
        <f>IF(AE56="","",IF(CD56="","",AE56-AE56+INDEX(gDP!AT$6:AT$271,MATCH(totalExpenditure!$A56,gDP!$B$6:$B$271))))</f>
        <v>#N/A</v>
      </c>
      <c r="ED56" s="77" t="e">
        <f>IF(AF56="","",IF(CE56="","",AF56-AF56+INDEX(gDP!AU$6:AU$271,MATCH(totalExpenditure!$A56,gDP!$B$6:$B$271))))</f>
        <v>#N/A</v>
      </c>
      <c r="EE56" s="77" t="e">
        <f>IF(AG56="","",IF(CF56="","",AG56-AG56+INDEX(gDP!AV$6:AV$271,MATCH(totalExpenditure!$A56,gDP!$B$6:$B$271))))</f>
        <v>#N/A</v>
      </c>
      <c r="EF56" s="77" t="e">
        <f>IF(AH56="","",IF(CG56="","",AH56-AH56+INDEX(gDP!AW$6:AW$271,MATCH(totalExpenditure!$A56,gDP!$B$6:$B$271))))</f>
        <v>#N/A</v>
      </c>
      <c r="EG56" s="77" t="e">
        <f>IF(AI56="","",IF(CH56="","",AI56-AI56+INDEX(gDP!AX$6:AX$271,MATCH(totalExpenditure!$A56,gDP!$B$6:$B$271))))</f>
        <v>#N/A</v>
      </c>
      <c r="EH56" s="77" t="e">
        <f>IF(AJ56="","",IF(CI56="","",AJ56-AJ56+INDEX(gDP!AY$6:AY$271,MATCH(totalExpenditure!$A56,gDP!$B$6:$B$271))))</f>
        <v>#N/A</v>
      </c>
      <c r="EI56" s="77" t="e">
        <f>IF(AK56="","",IF(CJ56="","",AK56-AK56+INDEX(gDP!AZ$6:AZ$271,MATCH(totalExpenditure!$A56,gDP!$B$6:$B$271))))</f>
        <v>#N/A</v>
      </c>
      <c r="EJ56" s="77" t="e">
        <f>IF(AL56="","",IF(CK56="","",AL56-AL56+INDEX(gDP!BA$6:BA$271,MATCH(totalExpenditure!$A56,gDP!$B$6:$B$271))))</f>
        <v>#N/A</v>
      </c>
      <c r="EK56" s="77" t="e">
        <f>IF(AM56="","",IF(CL56="","",AM56-AM56+INDEX(gDP!BB$6:BB$271,MATCH(totalExpenditure!$A56,gDP!$B$6:$B$271))))</f>
        <v>#N/A</v>
      </c>
      <c r="EL56" s="77" t="e">
        <f>IF(AN56="","",IF(CM56="","",AN56-AN56+INDEX(gDP!BC$6:BC$271,MATCH(totalExpenditure!$A56,gDP!$B$6:$B$271))))</f>
        <v>#N/A</v>
      </c>
      <c r="EM56" s="77" t="e">
        <f>IF(AO56="","",IF(CN56="","",AO56-AO56+INDEX(gDP!BD$6:BD$271,MATCH(totalExpenditure!$A56,gDP!$B$6:$B$271))))</f>
        <v>#N/A</v>
      </c>
      <c r="EN56" s="77" t="e">
        <f>IF(AP56="","",IF(CO56="","",AP56-AP56+INDEX(gDP!BE$6:BE$271,MATCH(totalExpenditure!$A56,gDP!$B$6:$B$271))))</f>
        <v>#N/A</v>
      </c>
      <c r="EO56" s="77" t="e">
        <f>IF(AQ56="","",IF(CP56="","",AQ56-AQ56+INDEX(gDP!BF$6:BF$271,MATCH(totalExpenditure!$A56,gDP!$B$6:$B$271))))</f>
        <v>#N/A</v>
      </c>
      <c r="EP56" s="77" t="e">
        <f>IF(AR56="","",IF(CQ56="","",AR56-AR56+INDEX(gDP!BG$6:BG$271,MATCH(totalExpenditure!$A56,gDP!$B$6:$B$271))))</f>
        <v>#N/A</v>
      </c>
      <c r="EQ56" s="77" t="e">
        <f>IF(AS56="","",IF(CR56="","",AS56-AS56+INDEX(gDP!BH$6:BH$271,MATCH(totalExpenditure!$A56,gDP!$B$6:$B$271))))</f>
        <v>#N/A</v>
      </c>
      <c r="ER56" s="77" t="e">
        <f>IF(AT56="","",IF(CS56="","",AT56-AT56+INDEX(gDP!BI$6:BI$271,MATCH(totalExpenditure!$A56,gDP!$B$6:$B$271))))</f>
        <v>#N/A</v>
      </c>
      <c r="ES56" s="77" t="e">
        <f>IF(AU56="","",IF(CT56="","",AU56-AU56+INDEX(gDP!BJ$6:BJ$271,MATCH(totalExpenditure!$A56,gDP!$B$6:$B$271))))</f>
        <v>#N/A</v>
      </c>
      <c r="ET56" s="77" t="e">
        <f>IF(AV56="","",IF(CU56="","",AV56-AV56+INDEX(gDP!BK$6:BK$271,MATCH(totalExpenditure!$A56,gDP!$B$6:$B$271))))</f>
        <v>#N/A</v>
      </c>
      <c r="EU56" s="77" t="e">
        <f>IF(AW56="","",IF(CV56="","",AW56-AW56+INDEX(gDP!BL$6:BL$271,MATCH(totalExpenditure!$A56,gDP!$B$6:$B$271))))</f>
        <v>#N/A</v>
      </c>
      <c r="EV56" s="77" t="e">
        <f>IF(AX56="","",IF(CW56="","",AX56-AX56+INDEX(gDP!BM$6:BM$271,MATCH(totalExpenditure!$A56,gDP!$B$6:$B$271))))</f>
        <v>#N/A</v>
      </c>
      <c r="EW56" s="77" t="e">
        <f>IF(AY56="","",IF(CX56="","",AY56-AY56+INDEX(gDP!BN$6:BN$271,MATCH(totalExpenditure!$A56,gDP!$B$6:$B$271))))</f>
        <v>#N/A</v>
      </c>
      <c r="EX56" s="77" t="e">
        <f>IF(AZ56="","",IF(CY56="","",AZ56-AZ56+INDEX(gDP!BO$6:BO$271,MATCH(totalExpenditure!$A56,gDP!$B$6:$B$271))))</f>
        <v>#N/A</v>
      </c>
    </row>
    <row r="57" spans="1:154" x14ac:dyDescent="0.35">
      <c r="A57" t="s">
        <v>323</v>
      </c>
      <c r="B57" s="77" t="e">
        <f>IF(INDEX([2]pivotTable!B$3:B$308,MATCH(totalExpenditure!$A57,[2]pivotTable!$A$3:$A$308,0))/100*INDEX(gDP!Q$6:Q$271,MATCH(totalExpenditure!$A57,gDP!$B$6:$B$271))=0,"",INDEX([2]pivotTable!B$3:B$308,MATCH(totalExpenditure!$A57,[2]pivotTable!$A$3:$A$308,0))/100*INDEX(gDP!Q$6:Q$271,MATCH(totalExpenditure!$A57,gDP!$B$6:$B$271)))</f>
        <v>#N/A</v>
      </c>
      <c r="C57" s="77" t="e">
        <f>IF(INDEX([2]pivotTable!C$3:C$308,MATCH(totalExpenditure!$A57,[2]pivotTable!$A$3:$A$308,0))/100*INDEX(gDP!R$6:R$271,MATCH(totalExpenditure!$A57,gDP!$B$6:$B$271))=0,"",INDEX([2]pivotTable!C$3:C$308,MATCH(totalExpenditure!$A57,[2]pivotTable!$A$3:$A$308,0))/100*INDEX(gDP!R$6:R$271,MATCH(totalExpenditure!$A57,gDP!$B$6:$B$271)))</f>
        <v>#N/A</v>
      </c>
      <c r="D57" s="77" t="e">
        <f>IF(INDEX([2]pivotTable!D$3:D$308,MATCH(totalExpenditure!$A57,[2]pivotTable!$A$3:$A$308,0))/100*INDEX(gDP!S$6:S$271,MATCH(totalExpenditure!$A57,gDP!$B$6:$B$271))=0,"",INDEX([2]pivotTable!D$3:D$308,MATCH(totalExpenditure!$A57,[2]pivotTable!$A$3:$A$308,0))/100*INDEX(gDP!S$6:S$271,MATCH(totalExpenditure!$A57,gDP!$B$6:$B$271)))</f>
        <v>#N/A</v>
      </c>
      <c r="E57" s="77" t="e">
        <f>IF(INDEX([2]pivotTable!E$3:E$308,MATCH(totalExpenditure!$A57,[2]pivotTable!$A$3:$A$308,0))/100*INDEX(gDP!T$6:T$271,MATCH(totalExpenditure!$A57,gDP!$B$6:$B$271))=0,"",INDEX([2]pivotTable!E$3:E$308,MATCH(totalExpenditure!$A57,[2]pivotTable!$A$3:$A$308,0))/100*INDEX(gDP!T$6:T$271,MATCH(totalExpenditure!$A57,gDP!$B$6:$B$271)))</f>
        <v>#N/A</v>
      </c>
      <c r="F57" s="77" t="e">
        <f>IF(INDEX([2]pivotTable!F$3:F$308,MATCH(totalExpenditure!$A57,[2]pivotTable!$A$3:$A$308,0))/100*INDEX(gDP!U$6:U$271,MATCH(totalExpenditure!$A57,gDP!$B$6:$B$271))=0,"",INDEX([2]pivotTable!F$3:F$308,MATCH(totalExpenditure!$A57,[2]pivotTable!$A$3:$A$308,0))/100*INDEX(gDP!U$6:U$271,MATCH(totalExpenditure!$A57,gDP!$B$6:$B$271)))</f>
        <v>#N/A</v>
      </c>
      <c r="G57" s="77" t="e">
        <f>IF(INDEX([2]pivotTable!G$3:G$308,MATCH(totalExpenditure!$A57,[2]pivotTable!$A$3:$A$308,0))/100*INDEX(gDP!V$6:V$271,MATCH(totalExpenditure!$A57,gDP!$B$6:$B$271))=0,"",INDEX([2]pivotTable!G$3:G$308,MATCH(totalExpenditure!$A57,[2]pivotTable!$A$3:$A$308,0))/100*INDEX(gDP!V$6:V$271,MATCH(totalExpenditure!$A57,gDP!$B$6:$B$271)))</f>
        <v>#N/A</v>
      </c>
      <c r="H57" s="77" t="e">
        <f>IF(INDEX([2]pivotTable!H$3:H$308,MATCH(totalExpenditure!$A57,[2]pivotTable!$A$3:$A$308,0))/100*INDEX(gDP!W$6:W$271,MATCH(totalExpenditure!$A57,gDP!$B$6:$B$271))=0,"",INDEX([2]pivotTable!H$3:H$308,MATCH(totalExpenditure!$A57,[2]pivotTable!$A$3:$A$308,0))/100*INDEX(gDP!W$6:W$271,MATCH(totalExpenditure!$A57,gDP!$B$6:$B$271)))</f>
        <v>#N/A</v>
      </c>
      <c r="I57" s="77" t="e">
        <f>IF(INDEX([2]pivotTable!I$3:I$308,MATCH(totalExpenditure!$A57,[2]pivotTable!$A$3:$A$308,0))/100*INDEX(gDP!X$6:X$271,MATCH(totalExpenditure!$A57,gDP!$B$6:$B$271))=0,"",INDEX([2]pivotTable!I$3:I$308,MATCH(totalExpenditure!$A57,[2]pivotTable!$A$3:$A$308,0))/100*INDEX(gDP!X$6:X$271,MATCH(totalExpenditure!$A57,gDP!$B$6:$B$271)))</f>
        <v>#N/A</v>
      </c>
      <c r="J57" s="77" t="e">
        <f>IF(INDEX([2]pivotTable!J$3:J$308,MATCH(totalExpenditure!$A57,[2]pivotTable!$A$3:$A$308,0))/100*INDEX(gDP!Y$6:Y$271,MATCH(totalExpenditure!$A57,gDP!$B$6:$B$271))=0,"",INDEX([2]pivotTable!J$3:J$308,MATCH(totalExpenditure!$A57,[2]pivotTable!$A$3:$A$308,0))/100*INDEX(gDP!Y$6:Y$271,MATCH(totalExpenditure!$A57,gDP!$B$6:$B$271)))</f>
        <v>#N/A</v>
      </c>
      <c r="K57" s="77" t="e">
        <f>IF(INDEX([2]pivotTable!K$3:K$308,MATCH(totalExpenditure!$A57,[2]pivotTable!$A$3:$A$308,0))/100*INDEX(gDP!Z$6:Z$271,MATCH(totalExpenditure!$A57,gDP!$B$6:$B$271))=0,"",INDEX([2]pivotTable!K$3:K$308,MATCH(totalExpenditure!$A57,[2]pivotTable!$A$3:$A$308,0))/100*INDEX(gDP!Z$6:Z$271,MATCH(totalExpenditure!$A57,gDP!$B$6:$B$271)))</f>
        <v>#N/A</v>
      </c>
      <c r="L57" s="77" t="e">
        <f>IF(INDEX([2]pivotTable!L$3:L$308,MATCH(totalExpenditure!$A57,[2]pivotTable!$A$3:$A$308,0))/100*INDEX(gDP!AA$6:AA$271,MATCH(totalExpenditure!$A57,gDP!$B$6:$B$271))=0,"",INDEX([2]pivotTable!L$3:L$308,MATCH(totalExpenditure!$A57,[2]pivotTable!$A$3:$A$308,0))/100*INDEX(gDP!AA$6:AA$271,MATCH(totalExpenditure!$A57,gDP!$B$6:$B$271)))</f>
        <v>#N/A</v>
      </c>
      <c r="M57" s="77" t="e">
        <f>IF(INDEX([2]pivotTable!M$3:M$308,MATCH(totalExpenditure!$A57,[2]pivotTable!$A$3:$A$308,0))/100*INDEX(gDP!AB$6:AB$271,MATCH(totalExpenditure!$A57,gDP!$B$6:$B$271))=0,"",INDEX([2]pivotTable!M$3:M$308,MATCH(totalExpenditure!$A57,[2]pivotTable!$A$3:$A$308,0))/100*INDEX(gDP!AB$6:AB$271,MATCH(totalExpenditure!$A57,gDP!$B$6:$B$271)))</f>
        <v>#N/A</v>
      </c>
      <c r="N57" s="77" t="e">
        <f>IF(INDEX([2]pivotTable!N$3:N$308,MATCH(totalExpenditure!$A57,[2]pivotTable!$A$3:$A$308,0))/100*INDEX(gDP!AC$6:AC$271,MATCH(totalExpenditure!$A57,gDP!$B$6:$B$271))=0,"",INDEX([2]pivotTable!N$3:N$308,MATCH(totalExpenditure!$A57,[2]pivotTable!$A$3:$A$308,0))/100*INDEX(gDP!AC$6:AC$271,MATCH(totalExpenditure!$A57,gDP!$B$6:$B$271)))</f>
        <v>#N/A</v>
      </c>
      <c r="O57" s="77" t="e">
        <f>IF(INDEX([2]pivotTable!O$3:O$308,MATCH(totalExpenditure!$A57,[2]pivotTable!$A$3:$A$308,0))/100*INDEX(gDP!AD$6:AD$271,MATCH(totalExpenditure!$A57,gDP!$B$6:$B$271))=0,"",INDEX([2]pivotTable!O$3:O$308,MATCH(totalExpenditure!$A57,[2]pivotTable!$A$3:$A$308,0))/100*INDEX(gDP!AD$6:AD$271,MATCH(totalExpenditure!$A57,gDP!$B$6:$B$271)))</f>
        <v>#N/A</v>
      </c>
      <c r="P57" s="77" t="e">
        <f>IF(INDEX([2]pivotTable!P$3:P$308,MATCH(totalExpenditure!$A57,[2]pivotTable!$A$3:$A$308,0))/100*INDEX(gDP!AE$6:AE$271,MATCH(totalExpenditure!$A57,gDP!$B$6:$B$271))=0,"",INDEX([2]pivotTable!P$3:P$308,MATCH(totalExpenditure!$A57,[2]pivotTable!$A$3:$A$308,0))/100*INDEX(gDP!AE$6:AE$271,MATCH(totalExpenditure!$A57,gDP!$B$6:$B$271)))</f>
        <v>#N/A</v>
      </c>
      <c r="Q57" s="77" t="e">
        <f>IF(INDEX([2]pivotTable!Q$3:Q$308,MATCH(totalExpenditure!$A57,[2]pivotTable!$A$3:$A$308,0))/100*INDEX(gDP!AF$6:AF$271,MATCH(totalExpenditure!$A57,gDP!$B$6:$B$271))=0,"",INDEX([2]pivotTable!Q$3:Q$308,MATCH(totalExpenditure!$A57,[2]pivotTable!$A$3:$A$308,0))/100*INDEX(gDP!AF$6:AF$271,MATCH(totalExpenditure!$A57,gDP!$B$6:$B$271)))</f>
        <v>#N/A</v>
      </c>
      <c r="R57" s="77" t="e">
        <f>IF(INDEX([2]pivotTable!R$3:R$308,MATCH(totalExpenditure!$A57,[2]pivotTable!$A$3:$A$308,0))/100*INDEX(gDP!AG$6:AG$271,MATCH(totalExpenditure!$A57,gDP!$B$6:$B$271))=0,"",INDEX([2]pivotTable!R$3:R$308,MATCH(totalExpenditure!$A57,[2]pivotTable!$A$3:$A$308,0))/100*INDEX(gDP!AG$6:AG$271,MATCH(totalExpenditure!$A57,gDP!$B$6:$B$271)))</f>
        <v>#N/A</v>
      </c>
      <c r="S57" s="77" t="e">
        <f>IF(INDEX([2]pivotTable!S$3:S$308,MATCH(totalExpenditure!$A57,[2]pivotTable!$A$3:$A$308,0))/100*INDEX(gDP!AH$6:AH$271,MATCH(totalExpenditure!$A57,gDP!$B$6:$B$271))=0,"",INDEX([2]pivotTable!S$3:S$308,MATCH(totalExpenditure!$A57,[2]pivotTable!$A$3:$A$308,0))/100*INDEX(gDP!AH$6:AH$271,MATCH(totalExpenditure!$A57,gDP!$B$6:$B$271)))</f>
        <v>#N/A</v>
      </c>
      <c r="T57" s="77" t="e">
        <f>IF(INDEX([2]pivotTable!T$3:T$308,MATCH(totalExpenditure!$A57,[2]pivotTable!$A$3:$A$308,0))/100*INDEX(gDP!AI$6:AI$271,MATCH(totalExpenditure!$A57,gDP!$B$6:$B$271))=0,"",INDEX([2]pivotTable!T$3:T$308,MATCH(totalExpenditure!$A57,[2]pivotTable!$A$3:$A$308,0))/100*INDEX(gDP!AI$6:AI$271,MATCH(totalExpenditure!$A57,gDP!$B$6:$B$271)))</f>
        <v>#N/A</v>
      </c>
      <c r="U57" s="77" t="e">
        <f>IF(INDEX([2]pivotTable!U$3:U$308,MATCH(totalExpenditure!$A57,[2]pivotTable!$A$3:$A$308,0))/100*INDEX(gDP!AJ$6:AJ$271,MATCH(totalExpenditure!$A57,gDP!$B$6:$B$271))=0,"",INDEX([2]pivotTable!U$3:U$308,MATCH(totalExpenditure!$A57,[2]pivotTable!$A$3:$A$308,0))/100*INDEX(gDP!AJ$6:AJ$271,MATCH(totalExpenditure!$A57,gDP!$B$6:$B$271)))</f>
        <v>#N/A</v>
      </c>
      <c r="V57" s="77" t="e">
        <f>IF(INDEX([2]pivotTable!V$3:V$308,MATCH(totalExpenditure!$A57,[2]pivotTable!$A$3:$A$308,0))/100*INDEX(gDP!AK$6:AK$271,MATCH(totalExpenditure!$A57,gDP!$B$6:$B$271))=0,"",INDEX([2]pivotTable!V$3:V$308,MATCH(totalExpenditure!$A57,[2]pivotTable!$A$3:$A$308,0))/100*INDEX(gDP!AK$6:AK$271,MATCH(totalExpenditure!$A57,gDP!$B$6:$B$271)))</f>
        <v>#N/A</v>
      </c>
      <c r="W57" s="77" t="e">
        <f>IF(INDEX([2]pivotTable!W$3:W$308,MATCH(totalExpenditure!$A57,[2]pivotTable!$A$3:$A$308,0))/100*INDEX(gDP!AL$6:AL$271,MATCH(totalExpenditure!$A57,gDP!$B$6:$B$271))=0,"",INDEX([2]pivotTable!W$3:W$308,MATCH(totalExpenditure!$A57,[2]pivotTable!$A$3:$A$308,0))/100*INDEX(gDP!AL$6:AL$271,MATCH(totalExpenditure!$A57,gDP!$B$6:$B$271)))</f>
        <v>#N/A</v>
      </c>
      <c r="X57" s="77" t="e">
        <f>IF(INDEX([2]pivotTable!X$3:X$308,MATCH(totalExpenditure!$A57,[2]pivotTable!$A$3:$A$308,0))/100*INDEX(gDP!AM$6:AM$271,MATCH(totalExpenditure!$A57,gDP!$B$6:$B$271))=0,"",INDEX([2]pivotTable!X$3:X$308,MATCH(totalExpenditure!$A57,[2]pivotTable!$A$3:$A$308,0))/100*INDEX(gDP!AM$6:AM$271,MATCH(totalExpenditure!$A57,gDP!$B$6:$B$271)))</f>
        <v>#N/A</v>
      </c>
      <c r="Y57" s="77" t="e">
        <f>IF(INDEX([2]pivotTable!Y$3:Y$308,MATCH(totalExpenditure!$A57,[2]pivotTable!$A$3:$A$308,0))/100*INDEX(gDP!AN$6:AN$271,MATCH(totalExpenditure!$A57,gDP!$B$6:$B$271))=0,"",INDEX([2]pivotTable!Y$3:Y$308,MATCH(totalExpenditure!$A57,[2]pivotTable!$A$3:$A$308,0))/100*INDEX(gDP!AN$6:AN$271,MATCH(totalExpenditure!$A57,gDP!$B$6:$B$271)))</f>
        <v>#N/A</v>
      </c>
      <c r="Z57" s="77" t="e">
        <f>IF(INDEX([2]pivotTable!Z$3:Z$308,MATCH(totalExpenditure!$A57,[2]pivotTable!$A$3:$A$308,0))/100*INDEX(gDP!AO$6:AO$271,MATCH(totalExpenditure!$A57,gDP!$B$6:$B$271))=0,"",INDEX([2]pivotTable!Z$3:Z$308,MATCH(totalExpenditure!$A57,[2]pivotTable!$A$3:$A$308,0))/100*INDEX(gDP!AO$6:AO$271,MATCH(totalExpenditure!$A57,gDP!$B$6:$B$271)))</f>
        <v>#N/A</v>
      </c>
      <c r="AA57" s="77" t="e">
        <f>IF(INDEX([2]pivotTable!AA$3:AA$308,MATCH(totalExpenditure!$A57,[2]pivotTable!$A$3:$A$308,0))/100*INDEX(gDP!AP$6:AP$271,MATCH(totalExpenditure!$A57,gDP!$B$6:$B$271))=0,"",INDEX([2]pivotTable!AA$3:AA$308,MATCH(totalExpenditure!$A57,[2]pivotTable!$A$3:$A$308,0))/100*INDEX(gDP!AP$6:AP$271,MATCH(totalExpenditure!$A57,gDP!$B$6:$B$271)))</f>
        <v>#N/A</v>
      </c>
      <c r="AB57" s="77" t="e">
        <f>IF(INDEX([2]pivotTable!AB$3:AB$308,MATCH(totalExpenditure!$A57,[2]pivotTable!$A$3:$A$308,0))/100*INDEX(gDP!AQ$6:AQ$271,MATCH(totalExpenditure!$A57,gDP!$B$6:$B$271))=0,"",INDEX([2]pivotTable!AB$3:AB$308,MATCH(totalExpenditure!$A57,[2]pivotTable!$A$3:$A$308,0))/100*INDEX(gDP!AQ$6:AQ$271,MATCH(totalExpenditure!$A57,gDP!$B$6:$B$271)))</f>
        <v>#N/A</v>
      </c>
      <c r="AC57" s="77" t="e">
        <f>IF(INDEX([2]pivotTable!AC$3:AC$308,MATCH(totalExpenditure!$A57,[2]pivotTable!$A$3:$A$308,0))/100*INDEX(gDP!AR$6:AR$271,MATCH(totalExpenditure!$A57,gDP!$B$6:$B$271))=0,"",INDEX([2]pivotTable!AC$3:AC$308,MATCH(totalExpenditure!$A57,[2]pivotTable!$A$3:$A$308,0))/100*INDEX(gDP!AR$6:AR$271,MATCH(totalExpenditure!$A57,gDP!$B$6:$B$271)))</f>
        <v>#N/A</v>
      </c>
      <c r="AD57" s="77" t="e">
        <f>IF(INDEX([2]pivotTable!AD$3:AD$308,MATCH(totalExpenditure!$A57,[2]pivotTable!$A$3:$A$308,0))/100*INDEX(gDP!AS$6:AS$271,MATCH(totalExpenditure!$A57,gDP!$B$6:$B$271))=0,"",INDEX([2]pivotTable!AD$3:AD$308,MATCH(totalExpenditure!$A57,[2]pivotTable!$A$3:$A$308,0))/100*INDEX(gDP!AS$6:AS$271,MATCH(totalExpenditure!$A57,gDP!$B$6:$B$271)))</f>
        <v>#N/A</v>
      </c>
      <c r="AE57" s="77" t="e">
        <f>IF(INDEX([2]pivotTable!AE$3:AE$308,MATCH(totalExpenditure!$A57,[2]pivotTable!$A$3:$A$308,0))/100*INDEX(gDP!AT$6:AT$271,MATCH(totalExpenditure!$A57,gDP!$B$6:$B$271))=0,"",INDEX([2]pivotTable!AE$3:AE$308,MATCH(totalExpenditure!$A57,[2]pivotTable!$A$3:$A$308,0))/100*INDEX(gDP!AT$6:AT$271,MATCH(totalExpenditure!$A57,gDP!$B$6:$B$271)))</f>
        <v>#N/A</v>
      </c>
      <c r="AF57" s="77" t="e">
        <f>IF(INDEX([2]pivotTable!AF$3:AF$308,MATCH(totalExpenditure!$A57,[2]pivotTable!$A$3:$A$308,0))/100*INDEX(gDP!AU$6:AU$271,MATCH(totalExpenditure!$A57,gDP!$B$6:$B$271))=0,"",INDEX([2]pivotTable!AF$3:AF$308,MATCH(totalExpenditure!$A57,[2]pivotTable!$A$3:$A$308,0))/100*INDEX(gDP!AU$6:AU$271,MATCH(totalExpenditure!$A57,gDP!$B$6:$B$271)))</f>
        <v>#N/A</v>
      </c>
      <c r="AG57" s="77" t="e">
        <f>IF(INDEX([2]pivotTable!AG$3:AG$308,MATCH(totalExpenditure!$A57,[2]pivotTable!$A$3:$A$308,0))/100*INDEX(gDP!AV$6:AV$271,MATCH(totalExpenditure!$A57,gDP!$B$6:$B$271))=0,"",INDEX([2]pivotTable!AG$3:AG$308,MATCH(totalExpenditure!$A57,[2]pivotTable!$A$3:$A$308,0))/100*INDEX(gDP!AV$6:AV$271,MATCH(totalExpenditure!$A57,gDP!$B$6:$B$271)))</f>
        <v>#N/A</v>
      </c>
      <c r="AH57" s="77" t="e">
        <f>IF(INDEX([2]pivotTable!AH$3:AH$308,MATCH(totalExpenditure!$A57,[2]pivotTable!$A$3:$A$308,0))/100*INDEX(gDP!AW$6:AW$271,MATCH(totalExpenditure!$A57,gDP!$B$6:$B$271))=0,"",INDEX([2]pivotTable!AH$3:AH$308,MATCH(totalExpenditure!$A57,[2]pivotTable!$A$3:$A$308,0))/100*INDEX(gDP!AW$6:AW$271,MATCH(totalExpenditure!$A57,gDP!$B$6:$B$271)))</f>
        <v>#N/A</v>
      </c>
      <c r="AI57" s="77" t="e">
        <f>IF(INDEX([2]pivotTable!AI$3:AI$308,MATCH(totalExpenditure!$A57,[2]pivotTable!$A$3:$A$308,0))/100*INDEX(gDP!AX$6:AX$271,MATCH(totalExpenditure!$A57,gDP!$B$6:$B$271))=0,"",INDEX([2]pivotTable!AI$3:AI$308,MATCH(totalExpenditure!$A57,[2]pivotTable!$A$3:$A$308,0))/100*INDEX(gDP!AX$6:AX$271,MATCH(totalExpenditure!$A57,gDP!$B$6:$B$271)))</f>
        <v>#N/A</v>
      </c>
      <c r="AJ57" s="77" t="e">
        <f>IF(INDEX([2]pivotTable!AJ$3:AJ$308,MATCH(totalExpenditure!$A57,[2]pivotTable!$A$3:$A$308,0))/100*INDEX(gDP!AY$6:AY$271,MATCH(totalExpenditure!$A57,gDP!$B$6:$B$271))=0,"",INDEX([2]pivotTable!AJ$3:AJ$308,MATCH(totalExpenditure!$A57,[2]pivotTable!$A$3:$A$308,0))/100*INDEX(gDP!AY$6:AY$271,MATCH(totalExpenditure!$A57,gDP!$B$6:$B$271)))</f>
        <v>#N/A</v>
      </c>
      <c r="AK57" s="77" t="e">
        <f>IF(INDEX([2]pivotTable!AK$3:AK$308,MATCH(totalExpenditure!$A57,[2]pivotTable!$A$3:$A$308,0))/100*INDEX(gDP!AZ$6:AZ$271,MATCH(totalExpenditure!$A57,gDP!$B$6:$B$271))=0,"",INDEX([2]pivotTable!AK$3:AK$308,MATCH(totalExpenditure!$A57,[2]pivotTable!$A$3:$A$308,0))/100*INDEX(gDP!AZ$6:AZ$271,MATCH(totalExpenditure!$A57,gDP!$B$6:$B$271)))</f>
        <v>#N/A</v>
      </c>
      <c r="AL57" s="77" t="e">
        <f>IF(INDEX([2]pivotTable!AL$3:AL$308,MATCH(totalExpenditure!$A57,[2]pivotTable!$A$3:$A$308,0))/100*INDEX(gDP!BA$6:BA$271,MATCH(totalExpenditure!$A57,gDP!$B$6:$B$271))=0,"",INDEX([2]pivotTable!AL$3:AL$308,MATCH(totalExpenditure!$A57,[2]pivotTable!$A$3:$A$308,0))/100*INDEX(gDP!BA$6:BA$271,MATCH(totalExpenditure!$A57,gDP!$B$6:$B$271)))</f>
        <v>#N/A</v>
      </c>
      <c r="AM57" s="77" t="e">
        <f>IF(INDEX([2]pivotTable!AM$3:AM$308,MATCH(totalExpenditure!$A57,[2]pivotTable!$A$3:$A$308,0))/100*INDEX(gDP!BB$6:BB$271,MATCH(totalExpenditure!$A57,gDP!$B$6:$B$271))=0,"",INDEX([2]pivotTable!AM$3:AM$308,MATCH(totalExpenditure!$A57,[2]pivotTable!$A$3:$A$308,0))/100*INDEX(gDP!BB$6:BB$271,MATCH(totalExpenditure!$A57,gDP!$B$6:$B$271)))</f>
        <v>#N/A</v>
      </c>
      <c r="AN57" s="77" t="e">
        <f>IF(INDEX([2]pivotTable!AN$3:AN$308,MATCH(totalExpenditure!$A57,[2]pivotTable!$A$3:$A$308,0))/100*INDEX(gDP!BC$6:BC$271,MATCH(totalExpenditure!$A57,gDP!$B$6:$B$271))=0,"",INDEX([2]pivotTable!AN$3:AN$308,MATCH(totalExpenditure!$A57,[2]pivotTable!$A$3:$A$308,0))/100*INDEX(gDP!BC$6:BC$271,MATCH(totalExpenditure!$A57,gDP!$B$6:$B$271)))</f>
        <v>#N/A</v>
      </c>
      <c r="AO57" s="77" t="e">
        <f>IF(INDEX([2]pivotTable!AO$3:AO$308,MATCH(totalExpenditure!$A57,[2]pivotTable!$A$3:$A$308,0))/100*INDEX(gDP!BD$6:BD$271,MATCH(totalExpenditure!$A57,gDP!$B$6:$B$271))=0,"",INDEX([2]pivotTable!AO$3:AO$308,MATCH(totalExpenditure!$A57,[2]pivotTable!$A$3:$A$308,0))/100*INDEX(gDP!BD$6:BD$271,MATCH(totalExpenditure!$A57,gDP!$B$6:$B$271)))</f>
        <v>#N/A</v>
      </c>
      <c r="AP57" s="77" t="e">
        <f>IF(INDEX([2]pivotTable!AP$3:AP$308,MATCH(totalExpenditure!$A57,[2]pivotTable!$A$3:$A$308,0))/100*INDEX(gDP!BE$6:BE$271,MATCH(totalExpenditure!$A57,gDP!$B$6:$B$271))=0,"",INDEX([2]pivotTable!AP$3:AP$308,MATCH(totalExpenditure!$A57,[2]pivotTable!$A$3:$A$308,0))/100*INDEX(gDP!BE$6:BE$271,MATCH(totalExpenditure!$A57,gDP!$B$6:$B$271)))</f>
        <v>#N/A</v>
      </c>
      <c r="AQ57" s="77" t="e">
        <f>IF(INDEX([2]pivotTable!AQ$3:AQ$308,MATCH(totalExpenditure!$A57,[2]pivotTable!$A$3:$A$308,0))/100*INDEX(gDP!BF$6:BF$271,MATCH(totalExpenditure!$A57,gDP!$B$6:$B$271))=0,"",INDEX([2]pivotTable!AQ$3:AQ$308,MATCH(totalExpenditure!$A57,[2]pivotTable!$A$3:$A$308,0))/100*INDEX(gDP!BF$6:BF$271,MATCH(totalExpenditure!$A57,gDP!$B$6:$B$271)))</f>
        <v>#N/A</v>
      </c>
      <c r="AR57" s="77" t="e">
        <f>IF(INDEX([2]pivotTable!AR$3:AR$308,MATCH(totalExpenditure!$A57,[2]pivotTable!$A$3:$A$308,0))/100*INDEX(gDP!BG$6:BG$271,MATCH(totalExpenditure!$A57,gDP!$B$6:$B$271))=0,"",INDEX([2]pivotTable!AR$3:AR$308,MATCH(totalExpenditure!$A57,[2]pivotTable!$A$3:$A$308,0))/100*INDEX(gDP!BG$6:BG$271,MATCH(totalExpenditure!$A57,gDP!$B$6:$B$271)))</f>
        <v>#N/A</v>
      </c>
      <c r="AS57" s="77" t="e">
        <f>IF(INDEX([2]pivotTable!AS$3:AS$308,MATCH(totalExpenditure!$A57,[2]pivotTable!$A$3:$A$308,0))/100*INDEX(gDP!BH$6:BH$271,MATCH(totalExpenditure!$A57,gDP!$B$6:$B$271))=0,"",INDEX([2]pivotTable!AS$3:AS$308,MATCH(totalExpenditure!$A57,[2]pivotTable!$A$3:$A$308,0))/100*INDEX(gDP!BH$6:BH$271,MATCH(totalExpenditure!$A57,gDP!$B$6:$B$271)))</f>
        <v>#N/A</v>
      </c>
      <c r="AT57" s="77" t="e">
        <f>IF(INDEX([2]pivotTable!AT$3:AT$308,MATCH(totalExpenditure!$A57,[2]pivotTable!$A$3:$A$308,0))/100*INDEX(gDP!BI$6:BI$271,MATCH(totalExpenditure!$A57,gDP!$B$6:$B$271))=0,"",INDEX([2]pivotTable!AT$3:AT$308,MATCH(totalExpenditure!$A57,[2]pivotTable!$A$3:$A$308,0))/100*INDEX(gDP!BI$6:BI$271,MATCH(totalExpenditure!$A57,gDP!$B$6:$B$271)))</f>
        <v>#N/A</v>
      </c>
      <c r="AU57" s="77" t="e">
        <f>IF(INDEX([2]pivotTable!AU$3:AU$308,MATCH(totalExpenditure!$A57,[2]pivotTable!$A$3:$A$308,0))/100*INDEX(gDP!BJ$6:BJ$271,MATCH(totalExpenditure!$A57,gDP!$B$6:$B$271))=0,"",INDEX([2]pivotTable!AU$3:AU$308,MATCH(totalExpenditure!$A57,[2]pivotTable!$A$3:$A$308,0))/100*INDEX(gDP!BJ$6:BJ$271,MATCH(totalExpenditure!$A57,gDP!$B$6:$B$271)))</f>
        <v>#N/A</v>
      </c>
      <c r="AV57" s="77" t="e">
        <f>IF(INDEX([2]pivotTable!AV$3:AV$308,MATCH(totalExpenditure!$A57,[2]pivotTable!$A$3:$A$308,0))/100*INDEX(gDP!BK$6:BK$271,MATCH(totalExpenditure!$A57,gDP!$B$6:$B$271))=0,"",INDEX([2]pivotTable!AV$3:AV$308,MATCH(totalExpenditure!$A57,[2]pivotTable!$A$3:$A$308,0))/100*INDEX(gDP!BK$6:BK$271,MATCH(totalExpenditure!$A57,gDP!$B$6:$B$271)))</f>
        <v>#N/A</v>
      </c>
      <c r="AW57" s="77" t="e">
        <f>IF(INDEX([2]pivotTable!AW$3:AW$308,MATCH(totalExpenditure!$A57,[2]pivotTable!$A$3:$A$308,0))/100*INDEX(gDP!BL$6:BL$271,MATCH(totalExpenditure!$A57,gDP!$B$6:$B$271))=0,"",INDEX([2]pivotTable!AW$3:AW$308,MATCH(totalExpenditure!$A57,[2]pivotTable!$A$3:$A$308,0))/100*INDEX(gDP!BL$6:BL$271,MATCH(totalExpenditure!$A57,gDP!$B$6:$B$271)))</f>
        <v>#N/A</v>
      </c>
      <c r="AX57" s="77" t="e">
        <f>IF(INDEX([2]pivotTable!AX$3:AX$308,MATCH(totalExpenditure!$A57,[2]pivotTable!$A$3:$A$308,0))/100*INDEX(gDP!BM$6:BM$271,MATCH(totalExpenditure!$A57,gDP!$B$6:$B$271))=0,"",INDEX([2]pivotTable!AX$3:AX$308,MATCH(totalExpenditure!$A57,[2]pivotTable!$A$3:$A$308,0))/100*INDEX(gDP!BM$6:BM$271,MATCH(totalExpenditure!$A57,gDP!$B$6:$B$271)))</f>
        <v>#N/A</v>
      </c>
      <c r="AY57" s="77" t="e">
        <f>IF(INDEX([2]pivotTable!AY$3:AY$308,MATCH(totalExpenditure!$A57,[2]pivotTable!$A$3:$A$308,0))/100*INDEX(gDP!BN$6:BN$271,MATCH(totalExpenditure!$A57,gDP!$B$6:$B$271))=0,"",INDEX([2]pivotTable!AY$3:AY$308,MATCH(totalExpenditure!$A57,[2]pivotTable!$A$3:$A$308,0))/100*INDEX(gDP!BN$6:BN$271,MATCH(totalExpenditure!$A57,gDP!$B$6:$B$271)))</f>
        <v>#N/A</v>
      </c>
      <c r="AZ57" s="77" t="e">
        <f>IF(INDEX([2]pivotTable!AZ$3:AZ$308,MATCH(totalExpenditure!$A57,[2]pivotTable!$A$3:$A$308,0))/100*INDEX(gDP!BO$6:BO$271,MATCH(totalExpenditure!$A57,gDP!$B$6:$B$271))=0,"",INDEX([2]pivotTable!AZ$3:AZ$308,MATCH(totalExpenditure!$A57,[2]pivotTable!$A$3:$A$308,0))/100*INDEX(gDP!BO$6:BO$271,MATCH(totalExpenditure!$A57,gDP!$B$6:$B$271)))</f>
        <v>#N/A</v>
      </c>
      <c r="BA57" s="77" t="e">
        <f>IF(INDEX([2]pivotTable!B$310:B$615,MATCH(totalExpenditure!$A57,[2]pivotTable!$A$310:$A$615,0))/100*INDEX(gDP!Q$6:Q$271,MATCH(totalExpenditure!$A57,gDP!$B$6:$B$271))=0,"",INDEX([2]pivotTable!B$310:B$615,MATCH(totalExpenditure!$A57,[2]pivotTable!$A$310:$A$615,0))/100*INDEX(gDP!Q$6:Q$271,MATCH(totalExpenditure!$A57,gDP!$B$6:$B$271)))</f>
        <v>#N/A</v>
      </c>
      <c r="BB57" s="77" t="e">
        <f>IF(INDEX([2]pivotTable!C$310:C$615,MATCH(totalExpenditure!$A57,[2]pivotTable!$A$310:$A$615,0))/100*INDEX(gDP!R$6:R$271,MATCH(totalExpenditure!$A57,gDP!$B$6:$B$271))=0,"",INDEX([2]pivotTable!C$310:C$615,MATCH(totalExpenditure!$A57,[2]pivotTable!$A$310:$A$615,0))/100*INDEX(gDP!R$6:R$271,MATCH(totalExpenditure!$A57,gDP!$B$6:$B$271)))</f>
        <v>#N/A</v>
      </c>
      <c r="BC57" s="77" t="e">
        <f>IF(INDEX([2]pivotTable!D$310:D$615,MATCH(totalExpenditure!$A57,[2]pivotTable!$A$310:$A$615,0))/100*INDEX(gDP!S$6:S$271,MATCH(totalExpenditure!$A57,gDP!$B$6:$B$271))=0,"",INDEX([2]pivotTable!D$310:D$615,MATCH(totalExpenditure!$A57,[2]pivotTable!$A$310:$A$615,0))/100*INDEX(gDP!S$6:S$271,MATCH(totalExpenditure!$A57,gDP!$B$6:$B$271)))</f>
        <v>#N/A</v>
      </c>
      <c r="BD57" s="77" t="e">
        <f>IF(INDEX([2]pivotTable!E$310:E$615,MATCH(totalExpenditure!$A57,[2]pivotTable!$A$310:$A$615,0))/100*INDEX(gDP!T$6:T$271,MATCH(totalExpenditure!$A57,gDP!$B$6:$B$271))=0,"",INDEX([2]pivotTable!E$310:E$615,MATCH(totalExpenditure!$A57,[2]pivotTable!$A$310:$A$615,0))/100*INDEX(gDP!T$6:T$271,MATCH(totalExpenditure!$A57,gDP!$B$6:$B$271)))</f>
        <v>#N/A</v>
      </c>
      <c r="BE57" s="77" t="e">
        <f>IF(INDEX([2]pivotTable!F$310:F$615,MATCH(totalExpenditure!$A57,[2]pivotTable!$A$310:$A$615,0))/100*INDEX(gDP!U$6:U$271,MATCH(totalExpenditure!$A57,gDP!$B$6:$B$271))=0,"",INDEX([2]pivotTable!F$310:F$615,MATCH(totalExpenditure!$A57,[2]pivotTable!$A$310:$A$615,0))/100*INDEX(gDP!U$6:U$271,MATCH(totalExpenditure!$A57,gDP!$B$6:$B$271)))</f>
        <v>#N/A</v>
      </c>
      <c r="BF57" s="77" t="e">
        <f>IF(INDEX([2]pivotTable!G$310:G$615,MATCH(totalExpenditure!$A57,[2]pivotTable!$A$310:$A$615,0))/100*INDEX(gDP!V$6:V$271,MATCH(totalExpenditure!$A57,gDP!$B$6:$B$271))=0,"",INDEX([2]pivotTable!G$310:G$615,MATCH(totalExpenditure!$A57,[2]pivotTable!$A$310:$A$615,0))/100*INDEX(gDP!V$6:V$271,MATCH(totalExpenditure!$A57,gDP!$B$6:$B$271)))</f>
        <v>#N/A</v>
      </c>
      <c r="BG57" s="77" t="e">
        <f>IF(INDEX([2]pivotTable!H$310:H$615,MATCH(totalExpenditure!$A57,[2]pivotTable!$A$310:$A$615,0))/100*INDEX(gDP!W$6:W$271,MATCH(totalExpenditure!$A57,gDP!$B$6:$B$271))=0,"",INDEX([2]pivotTable!H$310:H$615,MATCH(totalExpenditure!$A57,[2]pivotTable!$A$310:$A$615,0))/100*INDEX(gDP!W$6:W$271,MATCH(totalExpenditure!$A57,gDP!$B$6:$B$271)))</f>
        <v>#N/A</v>
      </c>
      <c r="BH57" s="77" t="e">
        <f>IF(INDEX([2]pivotTable!I$310:I$615,MATCH(totalExpenditure!$A57,[2]pivotTable!$A$310:$A$615,0))/100*INDEX(gDP!X$6:X$271,MATCH(totalExpenditure!$A57,gDP!$B$6:$B$271))=0,"",INDEX([2]pivotTable!I$310:I$615,MATCH(totalExpenditure!$A57,[2]pivotTable!$A$310:$A$615,0))/100*INDEX(gDP!X$6:X$271,MATCH(totalExpenditure!$A57,gDP!$B$6:$B$271)))</f>
        <v>#N/A</v>
      </c>
      <c r="BI57" s="77" t="e">
        <f>IF(INDEX([2]pivotTable!J$310:J$615,MATCH(totalExpenditure!$A57,[2]pivotTable!$A$310:$A$615,0))/100*INDEX(gDP!Y$6:Y$271,MATCH(totalExpenditure!$A57,gDP!$B$6:$B$271))=0,"",INDEX([2]pivotTable!J$310:J$615,MATCH(totalExpenditure!$A57,[2]pivotTable!$A$310:$A$615,0))/100*INDEX(gDP!Y$6:Y$271,MATCH(totalExpenditure!$A57,gDP!$B$6:$B$271)))</f>
        <v>#N/A</v>
      </c>
      <c r="BJ57" s="77" t="e">
        <f>IF(INDEX([2]pivotTable!K$310:K$615,MATCH(totalExpenditure!$A57,[2]pivotTable!$A$310:$A$615,0))/100*INDEX(gDP!Z$6:Z$271,MATCH(totalExpenditure!$A57,gDP!$B$6:$B$271))=0,"",INDEX([2]pivotTable!K$310:K$615,MATCH(totalExpenditure!$A57,[2]pivotTable!$A$310:$A$615,0))/100*INDEX(gDP!Z$6:Z$271,MATCH(totalExpenditure!$A57,gDP!$B$6:$B$271)))</f>
        <v>#N/A</v>
      </c>
      <c r="BK57" s="77" t="e">
        <f>IF(INDEX([2]pivotTable!L$310:L$615,MATCH(totalExpenditure!$A57,[2]pivotTable!$A$310:$A$615,0))/100*INDEX(gDP!AA$6:AA$271,MATCH(totalExpenditure!$A57,gDP!$B$6:$B$271))=0,"",INDEX([2]pivotTable!L$310:L$615,MATCH(totalExpenditure!$A57,[2]pivotTable!$A$310:$A$615,0))/100*INDEX(gDP!AA$6:AA$271,MATCH(totalExpenditure!$A57,gDP!$B$6:$B$271)))</f>
        <v>#N/A</v>
      </c>
      <c r="BL57" s="77" t="e">
        <f>IF(INDEX([2]pivotTable!M$310:M$615,MATCH(totalExpenditure!$A57,[2]pivotTable!$A$310:$A$615,0))/100*INDEX(gDP!AB$6:AB$271,MATCH(totalExpenditure!$A57,gDP!$B$6:$B$271))=0,"",INDEX([2]pivotTable!M$310:M$615,MATCH(totalExpenditure!$A57,[2]pivotTable!$A$310:$A$615,0))/100*INDEX(gDP!AB$6:AB$271,MATCH(totalExpenditure!$A57,gDP!$B$6:$B$271)))</f>
        <v>#N/A</v>
      </c>
      <c r="BM57" s="77" t="e">
        <f>IF(INDEX([2]pivotTable!N$310:N$615,MATCH(totalExpenditure!$A57,[2]pivotTable!$A$310:$A$615,0))/100*INDEX(gDP!AC$6:AC$271,MATCH(totalExpenditure!$A57,gDP!$B$6:$B$271))=0,"",INDEX([2]pivotTable!N$310:N$615,MATCH(totalExpenditure!$A57,[2]pivotTable!$A$310:$A$615,0))/100*INDEX(gDP!AC$6:AC$271,MATCH(totalExpenditure!$A57,gDP!$B$6:$B$271)))</f>
        <v>#N/A</v>
      </c>
      <c r="BN57" s="77" t="e">
        <f>IF(INDEX([2]pivotTable!O$310:O$615,MATCH(totalExpenditure!$A57,[2]pivotTable!$A$310:$A$615,0))/100*INDEX(gDP!AD$6:AD$271,MATCH(totalExpenditure!$A57,gDP!$B$6:$B$271))=0,"",INDEX([2]pivotTable!O$310:O$615,MATCH(totalExpenditure!$A57,[2]pivotTable!$A$310:$A$615,0))/100*INDEX(gDP!AD$6:AD$271,MATCH(totalExpenditure!$A57,gDP!$B$6:$B$271)))</f>
        <v>#N/A</v>
      </c>
      <c r="BO57" s="77" t="e">
        <f>IF(INDEX([2]pivotTable!P$310:P$615,MATCH(totalExpenditure!$A57,[2]pivotTable!$A$310:$A$615,0))/100*INDEX(gDP!AE$6:AE$271,MATCH(totalExpenditure!$A57,gDP!$B$6:$B$271))=0,"",INDEX([2]pivotTable!P$310:P$615,MATCH(totalExpenditure!$A57,[2]pivotTable!$A$310:$A$615,0))/100*INDEX(gDP!AE$6:AE$271,MATCH(totalExpenditure!$A57,gDP!$B$6:$B$271)))</f>
        <v>#N/A</v>
      </c>
      <c r="BP57" s="77" t="e">
        <f>IF(INDEX([2]pivotTable!Q$310:Q$615,MATCH(totalExpenditure!$A57,[2]pivotTable!$A$310:$A$615,0))/100*INDEX(gDP!AF$6:AF$271,MATCH(totalExpenditure!$A57,gDP!$B$6:$B$271))=0,"",INDEX([2]pivotTable!Q$310:Q$615,MATCH(totalExpenditure!$A57,[2]pivotTable!$A$310:$A$615,0))/100*INDEX(gDP!AF$6:AF$271,MATCH(totalExpenditure!$A57,gDP!$B$6:$B$271)))</f>
        <v>#N/A</v>
      </c>
      <c r="BQ57" s="77" t="e">
        <f>IF(INDEX([2]pivotTable!R$310:R$615,MATCH(totalExpenditure!$A57,[2]pivotTable!$A$310:$A$615,0))/100*INDEX(gDP!AG$6:AG$271,MATCH(totalExpenditure!$A57,gDP!$B$6:$B$271))=0,"",INDEX([2]pivotTable!R$310:R$615,MATCH(totalExpenditure!$A57,[2]pivotTable!$A$310:$A$615,0))/100*INDEX(gDP!AG$6:AG$271,MATCH(totalExpenditure!$A57,gDP!$B$6:$B$271)))</f>
        <v>#N/A</v>
      </c>
      <c r="BR57" s="77" t="e">
        <f>IF(INDEX([2]pivotTable!S$310:S$615,MATCH(totalExpenditure!$A57,[2]pivotTable!$A$310:$A$615,0))/100*INDEX(gDP!AH$6:AH$271,MATCH(totalExpenditure!$A57,gDP!$B$6:$B$271))=0,"",INDEX([2]pivotTable!S$310:S$615,MATCH(totalExpenditure!$A57,[2]pivotTable!$A$310:$A$615,0))/100*INDEX(gDP!AH$6:AH$271,MATCH(totalExpenditure!$A57,gDP!$B$6:$B$271)))</f>
        <v>#N/A</v>
      </c>
      <c r="BS57" s="77" t="e">
        <f>IF(INDEX([2]pivotTable!T$310:T$615,MATCH(totalExpenditure!$A57,[2]pivotTable!$A$310:$A$615,0))/100*INDEX(gDP!AI$6:AI$271,MATCH(totalExpenditure!$A57,gDP!$B$6:$B$271))=0,"",INDEX([2]pivotTable!T$310:T$615,MATCH(totalExpenditure!$A57,[2]pivotTable!$A$310:$A$615,0))/100*INDEX(gDP!AI$6:AI$271,MATCH(totalExpenditure!$A57,gDP!$B$6:$B$271)))</f>
        <v>#N/A</v>
      </c>
      <c r="BT57" s="77" t="e">
        <f>IF(INDEX([2]pivotTable!U$310:U$615,MATCH(totalExpenditure!$A57,[2]pivotTable!$A$310:$A$615,0))/100*INDEX(gDP!AJ$6:AJ$271,MATCH(totalExpenditure!$A57,gDP!$B$6:$B$271))=0,"",INDEX([2]pivotTable!U$310:U$615,MATCH(totalExpenditure!$A57,[2]pivotTable!$A$310:$A$615,0))/100*INDEX(gDP!AJ$6:AJ$271,MATCH(totalExpenditure!$A57,gDP!$B$6:$B$271)))</f>
        <v>#N/A</v>
      </c>
      <c r="BU57" s="77" t="e">
        <f>IF(INDEX([2]pivotTable!V$310:V$615,MATCH(totalExpenditure!$A57,[2]pivotTable!$A$310:$A$615,0))/100*INDEX(gDP!AK$6:AK$271,MATCH(totalExpenditure!$A57,gDP!$B$6:$B$271))=0,"",INDEX([2]pivotTable!V$310:V$615,MATCH(totalExpenditure!$A57,[2]pivotTable!$A$310:$A$615,0))/100*INDEX(gDP!AK$6:AK$271,MATCH(totalExpenditure!$A57,gDP!$B$6:$B$271)))</f>
        <v>#N/A</v>
      </c>
      <c r="BV57" s="77" t="e">
        <f>IF(INDEX([2]pivotTable!W$310:W$615,MATCH(totalExpenditure!$A57,[2]pivotTable!$A$310:$A$615,0))/100*INDEX(gDP!AL$6:AL$271,MATCH(totalExpenditure!$A57,gDP!$B$6:$B$271))=0,"",INDEX([2]pivotTable!W$310:W$615,MATCH(totalExpenditure!$A57,[2]pivotTable!$A$310:$A$615,0))/100*INDEX(gDP!AL$6:AL$271,MATCH(totalExpenditure!$A57,gDP!$B$6:$B$271)))</f>
        <v>#N/A</v>
      </c>
      <c r="BW57" s="77" t="e">
        <f>IF(INDEX([2]pivotTable!X$310:X$615,MATCH(totalExpenditure!$A57,[2]pivotTable!$A$310:$A$615,0))/100*INDEX(gDP!AM$6:AM$271,MATCH(totalExpenditure!$A57,gDP!$B$6:$B$271))=0,"",INDEX([2]pivotTable!X$310:X$615,MATCH(totalExpenditure!$A57,[2]pivotTable!$A$310:$A$615,0))/100*INDEX(gDP!AM$6:AM$271,MATCH(totalExpenditure!$A57,gDP!$B$6:$B$271)))</f>
        <v>#N/A</v>
      </c>
      <c r="BX57" s="77" t="e">
        <f>IF(INDEX([2]pivotTable!Y$310:Y$615,MATCH(totalExpenditure!$A57,[2]pivotTable!$A$310:$A$615,0))/100*INDEX(gDP!AN$6:AN$271,MATCH(totalExpenditure!$A57,gDP!$B$6:$B$271))=0,"",INDEX([2]pivotTable!Y$310:Y$615,MATCH(totalExpenditure!$A57,[2]pivotTable!$A$310:$A$615,0))/100*INDEX(gDP!AN$6:AN$271,MATCH(totalExpenditure!$A57,gDP!$B$6:$B$271)))</f>
        <v>#N/A</v>
      </c>
      <c r="BY57" s="77" t="e">
        <f>IF(INDEX([2]pivotTable!Z$310:Z$615,MATCH(totalExpenditure!$A57,[2]pivotTable!$A$310:$A$615,0))/100*INDEX(gDP!AO$6:AO$271,MATCH(totalExpenditure!$A57,gDP!$B$6:$B$271))=0,"",INDEX([2]pivotTable!Z$310:Z$615,MATCH(totalExpenditure!$A57,[2]pivotTable!$A$310:$A$615,0))/100*INDEX(gDP!AO$6:AO$271,MATCH(totalExpenditure!$A57,gDP!$B$6:$B$271)))</f>
        <v>#N/A</v>
      </c>
      <c r="BZ57" s="77" t="e">
        <f>IF(INDEX([2]pivotTable!AA$310:AA$615,MATCH(totalExpenditure!$A57,[2]pivotTable!$A$310:$A$615,0))/100*INDEX(gDP!AP$6:AP$271,MATCH(totalExpenditure!$A57,gDP!$B$6:$B$271))=0,"",INDEX([2]pivotTable!AA$310:AA$615,MATCH(totalExpenditure!$A57,[2]pivotTable!$A$310:$A$615,0))/100*INDEX(gDP!AP$6:AP$271,MATCH(totalExpenditure!$A57,gDP!$B$6:$B$271)))</f>
        <v>#N/A</v>
      </c>
      <c r="CA57" s="77" t="e">
        <f>IF(INDEX([2]pivotTable!AB$310:AB$615,MATCH(totalExpenditure!$A57,[2]pivotTable!$A$310:$A$615,0))/100*INDEX(gDP!AQ$6:AQ$271,MATCH(totalExpenditure!$A57,gDP!$B$6:$B$271))=0,"",INDEX([2]pivotTable!AB$310:AB$615,MATCH(totalExpenditure!$A57,[2]pivotTable!$A$310:$A$615,0))/100*INDEX(gDP!AQ$6:AQ$271,MATCH(totalExpenditure!$A57,gDP!$B$6:$B$271)))</f>
        <v>#N/A</v>
      </c>
      <c r="CB57" s="77" t="e">
        <f>IF(INDEX([2]pivotTable!AC$310:AC$615,MATCH(totalExpenditure!$A57,[2]pivotTable!$A$310:$A$615,0))/100*INDEX(gDP!AR$6:AR$271,MATCH(totalExpenditure!$A57,gDP!$B$6:$B$271))=0,"",INDEX([2]pivotTable!AC$310:AC$615,MATCH(totalExpenditure!$A57,[2]pivotTable!$A$310:$A$615,0))/100*INDEX(gDP!AR$6:AR$271,MATCH(totalExpenditure!$A57,gDP!$B$6:$B$271)))</f>
        <v>#N/A</v>
      </c>
      <c r="CC57" s="77" t="e">
        <f>IF(INDEX([2]pivotTable!AD$310:AD$615,MATCH(totalExpenditure!$A57,[2]pivotTable!$A$310:$A$615,0))/100*INDEX(gDP!AS$6:AS$271,MATCH(totalExpenditure!$A57,gDP!$B$6:$B$271))=0,"",INDEX([2]pivotTable!AD$310:AD$615,MATCH(totalExpenditure!$A57,[2]pivotTable!$A$310:$A$615,0))/100*INDEX(gDP!AS$6:AS$271,MATCH(totalExpenditure!$A57,gDP!$B$6:$B$271)))</f>
        <v>#N/A</v>
      </c>
      <c r="CD57" s="77" t="e">
        <f>IF(INDEX([2]pivotTable!AE$310:AE$615,MATCH(totalExpenditure!$A57,[2]pivotTable!$A$310:$A$615,0))/100*INDEX(gDP!AT$6:AT$271,MATCH(totalExpenditure!$A57,gDP!$B$6:$B$271))=0,"",INDEX([2]pivotTable!AE$310:AE$615,MATCH(totalExpenditure!$A57,[2]pivotTable!$A$310:$A$615,0))/100*INDEX(gDP!AT$6:AT$271,MATCH(totalExpenditure!$A57,gDP!$B$6:$B$271)))</f>
        <v>#N/A</v>
      </c>
      <c r="CE57" s="77" t="e">
        <f>IF(INDEX([2]pivotTable!AF$310:AF$615,MATCH(totalExpenditure!$A57,[2]pivotTable!$A$310:$A$615,0))/100*INDEX(gDP!AU$6:AU$271,MATCH(totalExpenditure!$A57,gDP!$B$6:$B$271))=0,"",INDEX([2]pivotTable!AF$310:AF$615,MATCH(totalExpenditure!$A57,[2]pivotTable!$A$310:$A$615,0))/100*INDEX(gDP!AU$6:AU$271,MATCH(totalExpenditure!$A57,gDP!$B$6:$B$271)))</f>
        <v>#N/A</v>
      </c>
      <c r="CF57" s="77" t="e">
        <f>IF(INDEX([2]pivotTable!AG$310:AG$615,MATCH(totalExpenditure!$A57,[2]pivotTable!$A$310:$A$615,0))/100*INDEX(gDP!AV$6:AV$271,MATCH(totalExpenditure!$A57,gDP!$B$6:$B$271))=0,"",INDEX([2]pivotTable!AG$310:AG$615,MATCH(totalExpenditure!$A57,[2]pivotTable!$A$310:$A$615,0))/100*INDEX(gDP!AV$6:AV$271,MATCH(totalExpenditure!$A57,gDP!$B$6:$B$271)))</f>
        <v>#N/A</v>
      </c>
      <c r="CG57" s="77" t="e">
        <f>IF(INDEX([2]pivotTable!AH$310:AH$615,MATCH(totalExpenditure!$A57,[2]pivotTable!$A$310:$A$615,0))/100*INDEX(gDP!AW$6:AW$271,MATCH(totalExpenditure!$A57,gDP!$B$6:$B$271))=0,"",INDEX([2]pivotTable!AH$310:AH$615,MATCH(totalExpenditure!$A57,[2]pivotTable!$A$310:$A$615,0))/100*INDEX(gDP!AW$6:AW$271,MATCH(totalExpenditure!$A57,gDP!$B$6:$B$271)))</f>
        <v>#N/A</v>
      </c>
      <c r="CH57" s="77" t="e">
        <f>IF(INDEX([2]pivotTable!AI$310:AI$615,MATCH(totalExpenditure!$A57,[2]pivotTable!$A$310:$A$615,0))/100*INDEX(gDP!AX$6:AX$271,MATCH(totalExpenditure!$A57,gDP!$B$6:$B$271))=0,"",INDEX([2]pivotTable!AI$310:AI$615,MATCH(totalExpenditure!$A57,[2]pivotTable!$A$310:$A$615,0))/100*INDEX(gDP!AX$6:AX$271,MATCH(totalExpenditure!$A57,gDP!$B$6:$B$271)))</f>
        <v>#N/A</v>
      </c>
      <c r="CI57" s="77" t="e">
        <f>IF(INDEX([2]pivotTable!AJ$310:AJ$615,MATCH(totalExpenditure!$A57,[2]pivotTable!$A$310:$A$615,0))/100*INDEX(gDP!AY$6:AY$271,MATCH(totalExpenditure!$A57,gDP!$B$6:$B$271))=0,"",INDEX([2]pivotTable!AJ$310:AJ$615,MATCH(totalExpenditure!$A57,[2]pivotTable!$A$310:$A$615,0))/100*INDEX(gDP!AY$6:AY$271,MATCH(totalExpenditure!$A57,gDP!$B$6:$B$271)))</f>
        <v>#N/A</v>
      </c>
      <c r="CJ57" s="77" t="e">
        <f>IF(INDEX([2]pivotTable!AK$310:AK$615,MATCH(totalExpenditure!$A57,[2]pivotTable!$A$310:$A$615,0))/100*INDEX(gDP!AZ$6:AZ$271,MATCH(totalExpenditure!$A57,gDP!$B$6:$B$271))=0,"",INDEX([2]pivotTable!AK$310:AK$615,MATCH(totalExpenditure!$A57,[2]pivotTable!$A$310:$A$615,0))/100*INDEX(gDP!AZ$6:AZ$271,MATCH(totalExpenditure!$A57,gDP!$B$6:$B$271)))</f>
        <v>#N/A</v>
      </c>
      <c r="CK57" s="77" t="e">
        <f>IF(INDEX([2]pivotTable!AL$310:AL$615,MATCH(totalExpenditure!$A57,[2]pivotTable!$A$310:$A$615,0))/100*INDEX(gDP!BA$6:BA$271,MATCH(totalExpenditure!$A57,gDP!$B$6:$B$271))=0,"",INDEX([2]pivotTable!AL$310:AL$615,MATCH(totalExpenditure!$A57,[2]pivotTable!$A$310:$A$615,0))/100*INDEX(gDP!BA$6:BA$271,MATCH(totalExpenditure!$A57,gDP!$B$6:$B$271)))</f>
        <v>#N/A</v>
      </c>
      <c r="CL57" s="77" t="e">
        <f>IF(INDEX([2]pivotTable!AM$310:AM$615,MATCH(totalExpenditure!$A57,[2]pivotTable!$A$310:$A$615,0))/100*INDEX(gDP!BB$6:BB$271,MATCH(totalExpenditure!$A57,gDP!$B$6:$B$271))=0,"",INDEX([2]pivotTable!AM$310:AM$615,MATCH(totalExpenditure!$A57,[2]pivotTable!$A$310:$A$615,0))/100*INDEX(gDP!BB$6:BB$271,MATCH(totalExpenditure!$A57,gDP!$B$6:$B$271)))</f>
        <v>#N/A</v>
      </c>
      <c r="CM57" s="77" t="e">
        <f>IF(INDEX([2]pivotTable!AN$310:AN$615,MATCH(totalExpenditure!$A57,[2]pivotTable!$A$310:$A$615,0))/100*INDEX(gDP!BC$6:BC$271,MATCH(totalExpenditure!$A57,gDP!$B$6:$B$271))=0,"",INDEX([2]pivotTable!AN$310:AN$615,MATCH(totalExpenditure!$A57,[2]pivotTable!$A$310:$A$615,0))/100*INDEX(gDP!BC$6:BC$271,MATCH(totalExpenditure!$A57,gDP!$B$6:$B$271)))</f>
        <v>#N/A</v>
      </c>
      <c r="CN57" s="77" t="e">
        <f>IF(INDEX([2]pivotTable!AO$310:AO$615,MATCH(totalExpenditure!$A57,[2]pivotTable!$A$310:$A$615,0))/100*INDEX(gDP!BD$6:BD$271,MATCH(totalExpenditure!$A57,gDP!$B$6:$B$271))=0,"",INDEX([2]pivotTable!AO$310:AO$615,MATCH(totalExpenditure!$A57,[2]pivotTable!$A$310:$A$615,0))/100*INDEX(gDP!BD$6:BD$271,MATCH(totalExpenditure!$A57,gDP!$B$6:$B$271)))</f>
        <v>#N/A</v>
      </c>
      <c r="CO57" s="77" t="e">
        <f>IF(INDEX([2]pivotTable!AP$310:AP$615,MATCH(totalExpenditure!$A57,[2]pivotTable!$A$310:$A$615,0))/100*INDEX(gDP!BE$6:BE$271,MATCH(totalExpenditure!$A57,gDP!$B$6:$B$271))=0,"",INDEX([2]pivotTable!AP$310:AP$615,MATCH(totalExpenditure!$A57,[2]pivotTable!$A$310:$A$615,0))/100*INDEX(gDP!BE$6:BE$271,MATCH(totalExpenditure!$A57,gDP!$B$6:$B$271)))</f>
        <v>#N/A</v>
      </c>
      <c r="CP57" s="77" t="e">
        <f>IF(INDEX([2]pivotTable!AQ$310:AQ$615,MATCH(totalExpenditure!$A57,[2]pivotTable!$A$310:$A$615,0))/100*INDEX(gDP!BF$6:BF$271,MATCH(totalExpenditure!$A57,gDP!$B$6:$B$271))=0,"",INDEX([2]pivotTable!AQ$310:AQ$615,MATCH(totalExpenditure!$A57,[2]pivotTable!$A$310:$A$615,0))/100*INDEX(gDP!BF$6:BF$271,MATCH(totalExpenditure!$A57,gDP!$B$6:$B$271)))</f>
        <v>#N/A</v>
      </c>
      <c r="CQ57" s="77" t="e">
        <f>IF(INDEX([2]pivotTable!AR$310:AR$615,MATCH(totalExpenditure!$A57,[2]pivotTable!$A$310:$A$615,0))/100*INDEX(gDP!BG$6:BG$271,MATCH(totalExpenditure!$A57,gDP!$B$6:$B$271))=0,"",INDEX([2]pivotTable!AR$310:AR$615,MATCH(totalExpenditure!$A57,[2]pivotTable!$A$310:$A$615,0))/100*INDEX(gDP!BG$6:BG$271,MATCH(totalExpenditure!$A57,gDP!$B$6:$B$271)))</f>
        <v>#N/A</v>
      </c>
      <c r="CR57" s="77" t="e">
        <f>IF(INDEX([2]pivotTable!AS$310:AS$615,MATCH(totalExpenditure!$A57,[2]pivotTable!$A$310:$A$615,0))/100*INDEX(gDP!BH$6:BH$271,MATCH(totalExpenditure!$A57,gDP!$B$6:$B$271))=0,"",INDEX([2]pivotTable!AS$310:AS$615,MATCH(totalExpenditure!$A57,[2]pivotTable!$A$310:$A$615,0))/100*INDEX(gDP!BH$6:BH$271,MATCH(totalExpenditure!$A57,gDP!$B$6:$B$271)))</f>
        <v>#N/A</v>
      </c>
      <c r="CS57" s="77" t="e">
        <f>IF(INDEX([2]pivotTable!AT$310:AT$615,MATCH(totalExpenditure!$A57,[2]pivotTable!$A$310:$A$615,0))/100*INDEX(gDP!BI$6:BI$271,MATCH(totalExpenditure!$A57,gDP!$B$6:$B$271))=0,"",INDEX([2]pivotTable!AT$310:AT$615,MATCH(totalExpenditure!$A57,[2]pivotTable!$A$310:$A$615,0))/100*INDEX(gDP!BI$6:BI$271,MATCH(totalExpenditure!$A57,gDP!$B$6:$B$271)))</f>
        <v>#N/A</v>
      </c>
      <c r="CT57" s="77" t="e">
        <f>IF(INDEX([2]pivotTable!AU$310:AU$615,MATCH(totalExpenditure!$A57,[2]pivotTable!$A$310:$A$615,0))/100*INDEX(gDP!BJ$6:BJ$271,MATCH(totalExpenditure!$A57,gDP!$B$6:$B$271))=0,"",INDEX([2]pivotTable!AU$310:AU$615,MATCH(totalExpenditure!$A57,[2]pivotTable!$A$310:$A$615,0))/100*INDEX(gDP!BJ$6:BJ$271,MATCH(totalExpenditure!$A57,gDP!$B$6:$B$271)))</f>
        <v>#N/A</v>
      </c>
      <c r="CU57" s="77" t="e">
        <f>IF(INDEX([2]pivotTable!AV$310:AV$615,MATCH(totalExpenditure!$A57,[2]pivotTable!$A$310:$A$615,0))/100*INDEX(gDP!BK$6:BK$271,MATCH(totalExpenditure!$A57,gDP!$B$6:$B$271))=0,"",INDEX([2]pivotTable!AV$310:AV$615,MATCH(totalExpenditure!$A57,[2]pivotTable!$A$310:$A$615,0))/100*INDEX(gDP!BK$6:BK$271,MATCH(totalExpenditure!$A57,gDP!$B$6:$B$271)))</f>
        <v>#N/A</v>
      </c>
      <c r="CV57" s="77" t="e">
        <f>IF(INDEX([2]pivotTable!AW$310:AW$615,MATCH(totalExpenditure!$A57,[2]pivotTable!$A$310:$A$615,0))/100*INDEX(gDP!BL$6:BL$271,MATCH(totalExpenditure!$A57,gDP!$B$6:$B$271))=0,"",INDEX([2]pivotTable!AW$310:AW$615,MATCH(totalExpenditure!$A57,[2]pivotTable!$A$310:$A$615,0))/100*INDEX(gDP!BL$6:BL$271,MATCH(totalExpenditure!$A57,gDP!$B$6:$B$271)))</f>
        <v>#N/A</v>
      </c>
      <c r="CW57" s="77" t="e">
        <f>IF(INDEX([2]pivotTable!AX$310:AX$615,MATCH(totalExpenditure!$A57,[2]pivotTable!$A$310:$A$615,0))/100*INDEX(gDP!BM$6:BM$271,MATCH(totalExpenditure!$A57,gDP!$B$6:$B$271))=0,"",INDEX([2]pivotTable!AX$310:AX$615,MATCH(totalExpenditure!$A57,[2]pivotTable!$A$310:$A$615,0))/100*INDEX(gDP!BM$6:BM$271,MATCH(totalExpenditure!$A57,gDP!$B$6:$B$271)))</f>
        <v>#N/A</v>
      </c>
      <c r="CX57" s="77" t="e">
        <f>IF(INDEX([2]pivotTable!AY$310:AY$615,MATCH(totalExpenditure!$A57,[2]pivotTable!$A$310:$A$615,0))/100*INDEX(gDP!BN$6:BN$271,MATCH(totalExpenditure!$A57,gDP!$B$6:$B$271))=0,"",INDEX([2]pivotTable!AY$310:AY$615,MATCH(totalExpenditure!$A57,[2]pivotTable!$A$310:$A$615,0))/100*INDEX(gDP!BN$6:BN$271,MATCH(totalExpenditure!$A57,gDP!$B$6:$B$271)))</f>
        <v>#N/A</v>
      </c>
      <c r="CY57" s="77" t="e">
        <f>IF(INDEX([2]pivotTable!AZ$310:AZ$615,MATCH(totalExpenditure!$A57,[2]pivotTable!$A$310:$A$615,0))/100*INDEX(gDP!BO$6:BO$271,MATCH(totalExpenditure!$A57,gDP!$B$6:$B$271))=0,"",INDEX([2]pivotTable!AZ$310:AZ$615,MATCH(totalExpenditure!$A57,[2]pivotTable!$A$310:$A$615,0))/100*INDEX(gDP!BO$6:BO$271,MATCH(totalExpenditure!$A57,gDP!$B$6:$B$271)))</f>
        <v>#N/A</v>
      </c>
      <c r="CZ57" s="77" t="e">
        <f>IF(B57="","",IF(BA57="","",B57-B57+INDEX(gDP!Q$6:Q$271,MATCH(totalExpenditure!$A57,gDP!$B$6:$B$271))))</f>
        <v>#N/A</v>
      </c>
      <c r="DA57" s="77" t="e">
        <f>IF(C57="","",IF(BB57="","",C57-C57+INDEX(gDP!R$6:R$271,MATCH(totalExpenditure!$A57,gDP!$B$6:$B$271))))</f>
        <v>#N/A</v>
      </c>
      <c r="DB57" s="77" t="e">
        <f>IF(D57="","",IF(BC57="","",D57-D57+INDEX(gDP!S$6:S$271,MATCH(totalExpenditure!$A57,gDP!$B$6:$B$271))))</f>
        <v>#N/A</v>
      </c>
      <c r="DC57" s="77" t="e">
        <f>IF(E57="","",IF(BD57="","",E57-E57+INDEX(gDP!T$6:T$271,MATCH(totalExpenditure!$A57,gDP!$B$6:$B$271))))</f>
        <v>#N/A</v>
      </c>
      <c r="DD57" s="77" t="e">
        <f>IF(F57="","",IF(BE57="","",F57-F57+INDEX(gDP!U$6:U$271,MATCH(totalExpenditure!$A57,gDP!$B$6:$B$271))))</f>
        <v>#N/A</v>
      </c>
      <c r="DE57" s="77" t="e">
        <f>IF(G57="","",IF(BF57="","",G57-G57+INDEX(gDP!V$6:V$271,MATCH(totalExpenditure!$A57,gDP!$B$6:$B$271))))</f>
        <v>#N/A</v>
      </c>
      <c r="DF57" s="77" t="e">
        <f>IF(H57="","",IF(BG57="","",H57-H57+INDEX(gDP!W$6:W$271,MATCH(totalExpenditure!$A57,gDP!$B$6:$B$271))))</f>
        <v>#N/A</v>
      </c>
      <c r="DG57" s="77" t="e">
        <f>IF(I57="","",IF(BH57="","",I57-I57+INDEX(gDP!X$6:X$271,MATCH(totalExpenditure!$A57,gDP!$B$6:$B$271))))</f>
        <v>#N/A</v>
      </c>
      <c r="DH57" s="77" t="e">
        <f>IF(J57="","",IF(BI57="","",J57-J57+INDEX(gDP!Y$6:Y$271,MATCH(totalExpenditure!$A57,gDP!$B$6:$B$271))))</f>
        <v>#N/A</v>
      </c>
      <c r="DI57" s="77" t="e">
        <f>IF(K57="","",IF(BJ57="","",K57-K57+INDEX(gDP!Z$6:Z$271,MATCH(totalExpenditure!$A57,gDP!$B$6:$B$271))))</f>
        <v>#N/A</v>
      </c>
      <c r="DJ57" s="77" t="e">
        <f>IF(L57="","",IF(BK57="","",L57-L57+INDEX(gDP!AA$6:AA$271,MATCH(totalExpenditure!$A57,gDP!$B$6:$B$271))))</f>
        <v>#N/A</v>
      </c>
      <c r="DK57" s="77" t="e">
        <f>IF(M57="","",IF(BL57="","",M57-M57+INDEX(gDP!AB$6:AB$271,MATCH(totalExpenditure!$A57,gDP!$B$6:$B$271))))</f>
        <v>#N/A</v>
      </c>
      <c r="DL57" s="77" t="e">
        <f>IF(N57="","",IF(BM57="","",N57-N57+INDEX(gDP!AC$6:AC$271,MATCH(totalExpenditure!$A57,gDP!$B$6:$B$271))))</f>
        <v>#N/A</v>
      </c>
      <c r="DM57" s="77" t="e">
        <f>IF(O57="","",IF(BN57="","",O57-O57+INDEX(gDP!AD$6:AD$271,MATCH(totalExpenditure!$A57,gDP!$B$6:$B$271))))</f>
        <v>#N/A</v>
      </c>
      <c r="DN57" s="77" t="e">
        <f>IF(P57="","",IF(BO57="","",P57-P57+INDEX(gDP!AE$6:AE$271,MATCH(totalExpenditure!$A57,gDP!$B$6:$B$271))))</f>
        <v>#N/A</v>
      </c>
      <c r="DO57" s="77" t="e">
        <f>IF(Q57="","",IF(BP57="","",Q57-Q57+INDEX(gDP!AF$6:AF$271,MATCH(totalExpenditure!$A57,gDP!$B$6:$B$271))))</f>
        <v>#N/A</v>
      </c>
      <c r="DP57" s="77" t="e">
        <f>IF(R57="","",IF(BQ57="","",R57-R57+INDEX(gDP!AG$6:AG$271,MATCH(totalExpenditure!$A57,gDP!$B$6:$B$271))))</f>
        <v>#N/A</v>
      </c>
      <c r="DQ57" s="77" t="e">
        <f>IF(S57="","",IF(BR57="","",S57-S57+INDEX(gDP!AH$6:AH$271,MATCH(totalExpenditure!$A57,gDP!$B$6:$B$271))))</f>
        <v>#N/A</v>
      </c>
      <c r="DR57" s="77" t="e">
        <f>IF(T57="","",IF(BS57="","",T57-T57+INDEX(gDP!AI$6:AI$271,MATCH(totalExpenditure!$A57,gDP!$B$6:$B$271))))</f>
        <v>#N/A</v>
      </c>
      <c r="DS57" s="77" t="e">
        <f>IF(U57="","",IF(BT57="","",U57-U57+INDEX(gDP!AJ$6:AJ$271,MATCH(totalExpenditure!$A57,gDP!$B$6:$B$271))))</f>
        <v>#N/A</v>
      </c>
      <c r="DT57" s="77" t="e">
        <f>IF(V57="","",IF(BU57="","",V57-V57+INDEX(gDP!AK$6:AK$271,MATCH(totalExpenditure!$A57,gDP!$B$6:$B$271))))</f>
        <v>#N/A</v>
      </c>
      <c r="DU57" s="77" t="e">
        <f>IF(W57="","",IF(BV57="","",W57-W57+INDEX(gDP!AL$6:AL$271,MATCH(totalExpenditure!$A57,gDP!$B$6:$B$271))))</f>
        <v>#N/A</v>
      </c>
      <c r="DV57" s="77" t="e">
        <f>IF(X57="","",IF(BW57="","",X57-X57+INDEX(gDP!AM$6:AM$271,MATCH(totalExpenditure!$A57,gDP!$B$6:$B$271))))</f>
        <v>#N/A</v>
      </c>
      <c r="DW57" s="77" t="e">
        <f>IF(Y57="","",IF(BX57="","",Y57-Y57+INDEX(gDP!AN$6:AN$271,MATCH(totalExpenditure!$A57,gDP!$B$6:$B$271))))</f>
        <v>#N/A</v>
      </c>
      <c r="DX57" s="77" t="e">
        <f>IF(Z57="","",IF(BY57="","",Z57-Z57+INDEX(gDP!AO$6:AO$271,MATCH(totalExpenditure!$A57,gDP!$B$6:$B$271))))</f>
        <v>#N/A</v>
      </c>
      <c r="DY57" s="77" t="e">
        <f>IF(AA57="","",IF(BZ57="","",AA57-AA57+INDEX(gDP!AP$6:AP$271,MATCH(totalExpenditure!$A57,gDP!$B$6:$B$271))))</f>
        <v>#N/A</v>
      </c>
      <c r="DZ57" s="77" t="e">
        <f>IF(AB57="","",IF(CA57="","",AB57-AB57+INDEX(gDP!AQ$6:AQ$271,MATCH(totalExpenditure!$A57,gDP!$B$6:$B$271))))</f>
        <v>#N/A</v>
      </c>
      <c r="EA57" s="77" t="e">
        <f>IF(AC57="","",IF(CB57="","",AC57-AC57+INDEX(gDP!AR$6:AR$271,MATCH(totalExpenditure!$A57,gDP!$B$6:$B$271))))</f>
        <v>#N/A</v>
      </c>
      <c r="EB57" s="77" t="e">
        <f>IF(AD57="","",IF(CC57="","",AD57-AD57+INDEX(gDP!AS$6:AS$271,MATCH(totalExpenditure!$A57,gDP!$B$6:$B$271))))</f>
        <v>#N/A</v>
      </c>
      <c r="EC57" s="77" t="e">
        <f>IF(AE57="","",IF(CD57="","",AE57-AE57+INDEX(gDP!AT$6:AT$271,MATCH(totalExpenditure!$A57,gDP!$B$6:$B$271))))</f>
        <v>#N/A</v>
      </c>
      <c r="ED57" s="77" t="e">
        <f>IF(AF57="","",IF(CE57="","",AF57-AF57+INDEX(gDP!AU$6:AU$271,MATCH(totalExpenditure!$A57,gDP!$B$6:$B$271))))</f>
        <v>#N/A</v>
      </c>
      <c r="EE57" s="77" t="e">
        <f>IF(AG57="","",IF(CF57="","",AG57-AG57+INDEX(gDP!AV$6:AV$271,MATCH(totalExpenditure!$A57,gDP!$B$6:$B$271))))</f>
        <v>#N/A</v>
      </c>
      <c r="EF57" s="77" t="e">
        <f>IF(AH57="","",IF(CG57="","",AH57-AH57+INDEX(gDP!AW$6:AW$271,MATCH(totalExpenditure!$A57,gDP!$B$6:$B$271))))</f>
        <v>#N/A</v>
      </c>
      <c r="EG57" s="77" t="e">
        <f>IF(AI57="","",IF(CH57="","",AI57-AI57+INDEX(gDP!AX$6:AX$271,MATCH(totalExpenditure!$A57,gDP!$B$6:$B$271))))</f>
        <v>#N/A</v>
      </c>
      <c r="EH57" s="77" t="e">
        <f>IF(AJ57="","",IF(CI57="","",AJ57-AJ57+INDEX(gDP!AY$6:AY$271,MATCH(totalExpenditure!$A57,gDP!$B$6:$B$271))))</f>
        <v>#N/A</v>
      </c>
      <c r="EI57" s="77" t="e">
        <f>IF(AK57="","",IF(CJ57="","",AK57-AK57+INDEX(gDP!AZ$6:AZ$271,MATCH(totalExpenditure!$A57,gDP!$B$6:$B$271))))</f>
        <v>#N/A</v>
      </c>
      <c r="EJ57" s="77" t="e">
        <f>IF(AL57="","",IF(CK57="","",AL57-AL57+INDEX(gDP!BA$6:BA$271,MATCH(totalExpenditure!$A57,gDP!$B$6:$B$271))))</f>
        <v>#N/A</v>
      </c>
      <c r="EK57" s="77" t="e">
        <f>IF(AM57="","",IF(CL57="","",AM57-AM57+INDEX(gDP!BB$6:BB$271,MATCH(totalExpenditure!$A57,gDP!$B$6:$B$271))))</f>
        <v>#N/A</v>
      </c>
      <c r="EL57" s="77" t="e">
        <f>IF(AN57="","",IF(CM57="","",AN57-AN57+INDEX(gDP!BC$6:BC$271,MATCH(totalExpenditure!$A57,gDP!$B$6:$B$271))))</f>
        <v>#N/A</v>
      </c>
      <c r="EM57" s="77" t="e">
        <f>IF(AO57="","",IF(CN57="","",AO57-AO57+INDEX(gDP!BD$6:BD$271,MATCH(totalExpenditure!$A57,gDP!$B$6:$B$271))))</f>
        <v>#N/A</v>
      </c>
      <c r="EN57" s="77" t="e">
        <f>IF(AP57="","",IF(CO57="","",AP57-AP57+INDEX(gDP!BE$6:BE$271,MATCH(totalExpenditure!$A57,gDP!$B$6:$B$271))))</f>
        <v>#N/A</v>
      </c>
      <c r="EO57" s="77" t="e">
        <f>IF(AQ57="","",IF(CP57="","",AQ57-AQ57+INDEX(gDP!BF$6:BF$271,MATCH(totalExpenditure!$A57,gDP!$B$6:$B$271))))</f>
        <v>#N/A</v>
      </c>
      <c r="EP57" s="77" t="e">
        <f>IF(AR57="","",IF(CQ57="","",AR57-AR57+INDEX(gDP!BG$6:BG$271,MATCH(totalExpenditure!$A57,gDP!$B$6:$B$271))))</f>
        <v>#N/A</v>
      </c>
      <c r="EQ57" s="77" t="e">
        <f>IF(AS57="","",IF(CR57="","",AS57-AS57+INDEX(gDP!BH$6:BH$271,MATCH(totalExpenditure!$A57,gDP!$B$6:$B$271))))</f>
        <v>#N/A</v>
      </c>
      <c r="ER57" s="77" t="e">
        <f>IF(AT57="","",IF(CS57="","",AT57-AT57+INDEX(gDP!BI$6:BI$271,MATCH(totalExpenditure!$A57,gDP!$B$6:$B$271))))</f>
        <v>#N/A</v>
      </c>
      <c r="ES57" s="77" t="e">
        <f>IF(AU57="","",IF(CT57="","",AU57-AU57+INDEX(gDP!BJ$6:BJ$271,MATCH(totalExpenditure!$A57,gDP!$B$6:$B$271))))</f>
        <v>#N/A</v>
      </c>
      <c r="ET57" s="77" t="e">
        <f>IF(AV57="","",IF(CU57="","",AV57-AV57+INDEX(gDP!BK$6:BK$271,MATCH(totalExpenditure!$A57,gDP!$B$6:$B$271))))</f>
        <v>#N/A</v>
      </c>
      <c r="EU57" s="77" t="e">
        <f>IF(AW57="","",IF(CV57="","",AW57-AW57+INDEX(gDP!BL$6:BL$271,MATCH(totalExpenditure!$A57,gDP!$B$6:$B$271))))</f>
        <v>#N/A</v>
      </c>
      <c r="EV57" s="77" t="e">
        <f>IF(AX57="","",IF(CW57="","",AX57-AX57+INDEX(gDP!BM$6:BM$271,MATCH(totalExpenditure!$A57,gDP!$B$6:$B$271))))</f>
        <v>#N/A</v>
      </c>
      <c r="EW57" s="77" t="e">
        <f>IF(AY57="","",IF(CX57="","",AY57-AY57+INDEX(gDP!BN$6:BN$271,MATCH(totalExpenditure!$A57,gDP!$B$6:$B$271))))</f>
        <v>#N/A</v>
      </c>
      <c r="EX57" s="77" t="e">
        <f>IF(AZ57="","",IF(CY57="","",AZ57-AZ57+INDEX(gDP!BO$6:BO$271,MATCH(totalExpenditure!$A57,gDP!$B$6:$B$271))))</f>
        <v>#N/A</v>
      </c>
    </row>
    <row r="58" spans="1:154" x14ac:dyDescent="0.35">
      <c r="A58" t="s">
        <v>325</v>
      </c>
      <c r="B58" s="77" t="str">
        <f>IF(INDEX([2]pivotTable!B$3:B$308,MATCH(totalExpenditure!$A58,[2]pivotTable!$A$3:$A$308,0))/100*INDEX(gDP!Q$6:Q$271,MATCH(totalExpenditure!$A58,gDP!$B$6:$B$271))=0,"",INDEX([2]pivotTable!B$3:B$308,MATCH(totalExpenditure!$A58,[2]pivotTable!$A$3:$A$308,0))/100*INDEX(gDP!Q$6:Q$271,MATCH(totalExpenditure!$A58,gDP!$B$6:$B$271)))</f>
        <v/>
      </c>
      <c r="C58" s="77" t="str">
        <f>IF(INDEX([2]pivotTable!C$3:C$308,MATCH(totalExpenditure!$A58,[2]pivotTable!$A$3:$A$308,0))/100*INDEX(gDP!R$6:R$271,MATCH(totalExpenditure!$A58,gDP!$B$6:$B$271))=0,"",INDEX([2]pivotTable!C$3:C$308,MATCH(totalExpenditure!$A58,[2]pivotTable!$A$3:$A$308,0))/100*INDEX(gDP!R$6:R$271,MATCH(totalExpenditure!$A58,gDP!$B$6:$B$271)))</f>
        <v/>
      </c>
      <c r="D58" s="77" t="str">
        <f>IF(INDEX([2]pivotTable!D$3:D$308,MATCH(totalExpenditure!$A58,[2]pivotTable!$A$3:$A$308,0))/100*INDEX(gDP!S$6:S$271,MATCH(totalExpenditure!$A58,gDP!$B$6:$B$271))=0,"",INDEX([2]pivotTable!D$3:D$308,MATCH(totalExpenditure!$A58,[2]pivotTable!$A$3:$A$308,0))/100*INDEX(gDP!S$6:S$271,MATCH(totalExpenditure!$A58,gDP!$B$6:$B$271)))</f>
        <v/>
      </c>
      <c r="E58" s="77" t="str">
        <f>IF(INDEX([2]pivotTable!E$3:E$308,MATCH(totalExpenditure!$A58,[2]pivotTable!$A$3:$A$308,0))/100*INDEX(gDP!T$6:T$271,MATCH(totalExpenditure!$A58,gDP!$B$6:$B$271))=0,"",INDEX([2]pivotTable!E$3:E$308,MATCH(totalExpenditure!$A58,[2]pivotTable!$A$3:$A$308,0))/100*INDEX(gDP!T$6:T$271,MATCH(totalExpenditure!$A58,gDP!$B$6:$B$271)))</f>
        <v/>
      </c>
      <c r="F58" s="77" t="str">
        <f>IF(INDEX([2]pivotTable!F$3:F$308,MATCH(totalExpenditure!$A58,[2]pivotTable!$A$3:$A$308,0))/100*INDEX(gDP!U$6:U$271,MATCH(totalExpenditure!$A58,gDP!$B$6:$B$271))=0,"",INDEX([2]pivotTable!F$3:F$308,MATCH(totalExpenditure!$A58,[2]pivotTable!$A$3:$A$308,0))/100*INDEX(gDP!U$6:U$271,MATCH(totalExpenditure!$A58,gDP!$B$6:$B$271)))</f>
        <v/>
      </c>
      <c r="G58" s="77" t="str">
        <f>IF(INDEX([2]pivotTable!G$3:G$308,MATCH(totalExpenditure!$A58,[2]pivotTable!$A$3:$A$308,0))/100*INDEX(gDP!V$6:V$271,MATCH(totalExpenditure!$A58,gDP!$B$6:$B$271))=0,"",INDEX([2]pivotTable!G$3:G$308,MATCH(totalExpenditure!$A58,[2]pivotTable!$A$3:$A$308,0))/100*INDEX(gDP!V$6:V$271,MATCH(totalExpenditure!$A58,gDP!$B$6:$B$271)))</f>
        <v/>
      </c>
      <c r="H58" s="77" t="str">
        <f>IF(INDEX([2]pivotTable!H$3:H$308,MATCH(totalExpenditure!$A58,[2]pivotTable!$A$3:$A$308,0))/100*INDEX(gDP!W$6:W$271,MATCH(totalExpenditure!$A58,gDP!$B$6:$B$271))=0,"",INDEX([2]pivotTable!H$3:H$308,MATCH(totalExpenditure!$A58,[2]pivotTable!$A$3:$A$308,0))/100*INDEX(gDP!W$6:W$271,MATCH(totalExpenditure!$A58,gDP!$B$6:$B$271)))</f>
        <v/>
      </c>
      <c r="I58" s="77" t="str">
        <f>IF(INDEX([2]pivotTable!I$3:I$308,MATCH(totalExpenditure!$A58,[2]pivotTable!$A$3:$A$308,0))/100*INDEX(gDP!X$6:X$271,MATCH(totalExpenditure!$A58,gDP!$B$6:$B$271))=0,"",INDEX([2]pivotTable!I$3:I$308,MATCH(totalExpenditure!$A58,[2]pivotTable!$A$3:$A$308,0))/100*INDEX(gDP!X$6:X$271,MATCH(totalExpenditure!$A58,gDP!$B$6:$B$271)))</f>
        <v/>
      </c>
      <c r="J58" s="77" t="str">
        <f>IF(INDEX([2]pivotTable!J$3:J$308,MATCH(totalExpenditure!$A58,[2]pivotTable!$A$3:$A$308,0))/100*INDEX(gDP!Y$6:Y$271,MATCH(totalExpenditure!$A58,gDP!$B$6:$B$271))=0,"",INDEX([2]pivotTable!J$3:J$308,MATCH(totalExpenditure!$A58,[2]pivotTable!$A$3:$A$308,0))/100*INDEX(gDP!Y$6:Y$271,MATCH(totalExpenditure!$A58,gDP!$B$6:$B$271)))</f>
        <v/>
      </c>
      <c r="K58" s="77" t="str">
        <f>IF(INDEX([2]pivotTable!K$3:K$308,MATCH(totalExpenditure!$A58,[2]pivotTable!$A$3:$A$308,0))/100*INDEX(gDP!Z$6:Z$271,MATCH(totalExpenditure!$A58,gDP!$B$6:$B$271))=0,"",INDEX([2]pivotTable!K$3:K$308,MATCH(totalExpenditure!$A58,[2]pivotTable!$A$3:$A$308,0))/100*INDEX(gDP!Z$6:Z$271,MATCH(totalExpenditure!$A58,gDP!$B$6:$B$271)))</f>
        <v/>
      </c>
      <c r="L58" s="77" t="str">
        <f>IF(INDEX([2]pivotTable!L$3:L$308,MATCH(totalExpenditure!$A58,[2]pivotTable!$A$3:$A$308,0))/100*INDEX(gDP!AA$6:AA$271,MATCH(totalExpenditure!$A58,gDP!$B$6:$B$271))=0,"",INDEX([2]pivotTable!L$3:L$308,MATCH(totalExpenditure!$A58,[2]pivotTable!$A$3:$A$308,0))/100*INDEX(gDP!AA$6:AA$271,MATCH(totalExpenditure!$A58,gDP!$B$6:$B$271)))</f>
        <v/>
      </c>
      <c r="M58" s="77" t="str">
        <f>IF(INDEX([2]pivotTable!M$3:M$308,MATCH(totalExpenditure!$A58,[2]pivotTable!$A$3:$A$308,0))/100*INDEX(gDP!AB$6:AB$271,MATCH(totalExpenditure!$A58,gDP!$B$6:$B$271))=0,"",INDEX([2]pivotTable!M$3:M$308,MATCH(totalExpenditure!$A58,[2]pivotTable!$A$3:$A$308,0))/100*INDEX(gDP!AB$6:AB$271,MATCH(totalExpenditure!$A58,gDP!$B$6:$B$271)))</f>
        <v/>
      </c>
      <c r="N58" s="77" t="str">
        <f>IF(INDEX([2]pivotTable!N$3:N$308,MATCH(totalExpenditure!$A58,[2]pivotTable!$A$3:$A$308,0))/100*INDEX(gDP!AC$6:AC$271,MATCH(totalExpenditure!$A58,gDP!$B$6:$B$271))=0,"",INDEX([2]pivotTable!N$3:N$308,MATCH(totalExpenditure!$A58,[2]pivotTable!$A$3:$A$308,0))/100*INDEX(gDP!AC$6:AC$271,MATCH(totalExpenditure!$A58,gDP!$B$6:$B$271)))</f>
        <v/>
      </c>
      <c r="O58" s="77" t="str">
        <f>IF(INDEX([2]pivotTable!O$3:O$308,MATCH(totalExpenditure!$A58,[2]pivotTable!$A$3:$A$308,0))/100*INDEX(gDP!AD$6:AD$271,MATCH(totalExpenditure!$A58,gDP!$B$6:$B$271))=0,"",INDEX([2]pivotTable!O$3:O$308,MATCH(totalExpenditure!$A58,[2]pivotTable!$A$3:$A$308,0))/100*INDEX(gDP!AD$6:AD$271,MATCH(totalExpenditure!$A58,gDP!$B$6:$B$271)))</f>
        <v/>
      </c>
      <c r="P58" s="77" t="str">
        <f>IF(INDEX([2]pivotTable!P$3:P$308,MATCH(totalExpenditure!$A58,[2]pivotTable!$A$3:$A$308,0))/100*INDEX(gDP!AE$6:AE$271,MATCH(totalExpenditure!$A58,gDP!$B$6:$B$271))=0,"",INDEX([2]pivotTable!P$3:P$308,MATCH(totalExpenditure!$A58,[2]pivotTable!$A$3:$A$308,0))/100*INDEX(gDP!AE$6:AE$271,MATCH(totalExpenditure!$A58,gDP!$B$6:$B$271)))</f>
        <v/>
      </c>
      <c r="Q58" s="77" t="str">
        <f>IF(INDEX([2]pivotTable!Q$3:Q$308,MATCH(totalExpenditure!$A58,[2]pivotTable!$A$3:$A$308,0))/100*INDEX(gDP!AF$6:AF$271,MATCH(totalExpenditure!$A58,gDP!$B$6:$B$271))=0,"",INDEX([2]pivotTable!Q$3:Q$308,MATCH(totalExpenditure!$A58,[2]pivotTable!$A$3:$A$308,0))/100*INDEX(gDP!AF$6:AF$271,MATCH(totalExpenditure!$A58,gDP!$B$6:$B$271)))</f>
        <v/>
      </c>
      <c r="R58" s="77" t="str">
        <f>IF(INDEX([2]pivotTable!R$3:R$308,MATCH(totalExpenditure!$A58,[2]pivotTable!$A$3:$A$308,0))/100*INDEX(gDP!AG$6:AG$271,MATCH(totalExpenditure!$A58,gDP!$B$6:$B$271))=0,"",INDEX([2]pivotTable!R$3:R$308,MATCH(totalExpenditure!$A58,[2]pivotTable!$A$3:$A$308,0))/100*INDEX(gDP!AG$6:AG$271,MATCH(totalExpenditure!$A58,gDP!$B$6:$B$271)))</f>
        <v/>
      </c>
      <c r="S58" s="77" t="str">
        <f>IF(INDEX([2]pivotTable!S$3:S$308,MATCH(totalExpenditure!$A58,[2]pivotTable!$A$3:$A$308,0))/100*INDEX(gDP!AH$6:AH$271,MATCH(totalExpenditure!$A58,gDP!$B$6:$B$271))=0,"",INDEX([2]pivotTable!S$3:S$308,MATCH(totalExpenditure!$A58,[2]pivotTable!$A$3:$A$308,0))/100*INDEX(gDP!AH$6:AH$271,MATCH(totalExpenditure!$A58,gDP!$B$6:$B$271)))</f>
        <v/>
      </c>
      <c r="T58" s="77">
        <f>IF(INDEX([2]pivotTable!T$3:T$308,MATCH(totalExpenditure!$A58,[2]pivotTable!$A$3:$A$308,0))/100*INDEX(gDP!AI$6:AI$271,MATCH(totalExpenditure!$A58,gDP!$B$6:$B$271))=0,"",INDEX([2]pivotTable!T$3:T$308,MATCH(totalExpenditure!$A58,[2]pivotTable!$A$3:$A$308,0))/100*INDEX(gDP!AI$6:AI$271,MATCH(totalExpenditure!$A58,gDP!$B$6:$B$271)))</f>
        <v>98403891.830985844</v>
      </c>
      <c r="U58" s="77">
        <f>IF(INDEX([2]pivotTable!U$3:U$308,MATCH(totalExpenditure!$A58,[2]pivotTable!$A$3:$A$308,0))/100*INDEX(gDP!AJ$6:AJ$271,MATCH(totalExpenditure!$A58,gDP!$B$6:$B$271))=0,"",INDEX([2]pivotTable!U$3:U$308,MATCH(totalExpenditure!$A58,[2]pivotTable!$A$3:$A$308,0))/100*INDEX(gDP!AJ$6:AJ$271,MATCH(totalExpenditure!$A58,gDP!$B$6:$B$271)))</f>
        <v>106171631.21212123</v>
      </c>
      <c r="V58" s="77">
        <f>IF(INDEX([2]pivotTable!V$3:V$308,MATCH(totalExpenditure!$A58,[2]pivotTable!$A$3:$A$308,0))/100*INDEX(gDP!AK$6:AK$271,MATCH(totalExpenditure!$A58,gDP!$B$6:$B$271))=0,"",INDEX([2]pivotTable!V$3:V$308,MATCH(totalExpenditure!$A58,[2]pivotTable!$A$3:$A$308,0))/100*INDEX(gDP!AK$6:AK$271,MATCH(totalExpenditure!$A58,gDP!$B$6:$B$271)))</f>
        <v>124418708.21382014</v>
      </c>
      <c r="W58" s="77">
        <f>IF(INDEX([2]pivotTable!W$3:W$308,MATCH(totalExpenditure!$A58,[2]pivotTable!$A$3:$A$308,0))/100*INDEX(gDP!AL$6:AL$271,MATCH(totalExpenditure!$A58,gDP!$B$6:$B$271))=0,"",INDEX([2]pivotTable!W$3:W$308,MATCH(totalExpenditure!$A58,[2]pivotTable!$A$3:$A$308,0))/100*INDEX(gDP!AL$6:AL$271,MATCH(totalExpenditure!$A58,gDP!$B$6:$B$271)))</f>
        <v>167393392.62661961</v>
      </c>
      <c r="X58" s="77">
        <f>IF(INDEX([2]pivotTable!X$3:X$308,MATCH(totalExpenditure!$A58,[2]pivotTable!$A$3:$A$308,0))/100*INDEX(gDP!AM$6:AM$271,MATCH(totalExpenditure!$A58,gDP!$B$6:$B$271))=0,"",INDEX([2]pivotTable!X$3:X$308,MATCH(totalExpenditure!$A58,[2]pivotTable!$A$3:$A$308,0))/100*INDEX(gDP!AM$6:AM$271,MATCH(totalExpenditure!$A58,gDP!$B$6:$B$271)))</f>
        <v>154454641.71428573</v>
      </c>
      <c r="Y58" s="77">
        <f>IF(INDEX([2]pivotTable!Y$3:Y$308,MATCH(totalExpenditure!$A58,[2]pivotTable!$A$3:$A$308,0))/100*INDEX(gDP!AN$6:AN$271,MATCH(totalExpenditure!$A58,gDP!$B$6:$B$271))=0,"",INDEX([2]pivotTable!Y$3:Y$308,MATCH(totalExpenditure!$A58,[2]pivotTable!$A$3:$A$308,0))/100*INDEX(gDP!AN$6:AN$271,MATCH(totalExpenditure!$A58,gDP!$B$6:$B$271)))</f>
        <v>429111356.27425605</v>
      </c>
      <c r="Z58" s="77">
        <f>IF(INDEX([2]pivotTable!Z$3:Z$308,MATCH(totalExpenditure!$A58,[2]pivotTable!$A$3:$A$308,0))/100*INDEX(gDP!AO$6:AO$271,MATCH(totalExpenditure!$A58,gDP!$B$6:$B$271))=0,"",INDEX([2]pivotTable!Z$3:Z$308,MATCH(totalExpenditure!$A58,[2]pivotTable!$A$3:$A$308,0))/100*INDEX(gDP!AO$6:AO$271,MATCH(totalExpenditure!$A58,gDP!$B$6:$B$271)))</f>
        <v>642765164.11543143</v>
      </c>
      <c r="AA58" s="77">
        <f>IF(INDEX([2]pivotTable!AA$3:AA$308,MATCH(totalExpenditure!$A58,[2]pivotTable!$A$3:$A$308,0))/100*INDEX(gDP!AP$6:AP$271,MATCH(totalExpenditure!$A58,gDP!$B$6:$B$271))=0,"",INDEX([2]pivotTable!AA$3:AA$308,MATCH(totalExpenditure!$A58,[2]pivotTable!$A$3:$A$308,0))/100*INDEX(gDP!AP$6:AP$271,MATCH(totalExpenditure!$A58,gDP!$B$6:$B$271)))</f>
        <v>569049994.52679622</v>
      </c>
      <c r="AB58" s="77">
        <f>IF(INDEX([2]pivotTable!AB$3:AB$308,MATCH(totalExpenditure!$A58,[2]pivotTable!$A$3:$A$308,0))/100*INDEX(gDP!AQ$6:AQ$271,MATCH(totalExpenditure!$A58,gDP!$B$6:$B$271))=0,"",INDEX([2]pivotTable!AB$3:AB$308,MATCH(totalExpenditure!$A58,[2]pivotTable!$A$3:$A$308,0))/100*INDEX(gDP!AQ$6:AQ$271,MATCH(totalExpenditure!$A58,gDP!$B$6:$B$271)))</f>
        <v>377149129.41176385</v>
      </c>
      <c r="AC58" s="77">
        <f>IF(INDEX([2]pivotTable!AC$3:AC$308,MATCH(totalExpenditure!$A58,[2]pivotTable!$A$3:$A$308,0))/100*INDEX(gDP!AR$6:AR$271,MATCH(totalExpenditure!$A58,gDP!$B$6:$B$271))=0,"",INDEX([2]pivotTable!AC$3:AC$308,MATCH(totalExpenditure!$A58,[2]pivotTable!$A$3:$A$308,0))/100*INDEX(gDP!AR$6:AR$271,MATCH(totalExpenditure!$A58,gDP!$B$6:$B$271)))</f>
        <v>411518005.6094923</v>
      </c>
      <c r="AD58" s="77">
        <f>IF(INDEX([2]pivotTable!AD$3:AD$308,MATCH(totalExpenditure!$A58,[2]pivotTable!$A$3:$A$308,0))/100*INDEX(gDP!AS$6:AS$271,MATCH(totalExpenditure!$A58,gDP!$B$6:$B$271))=0,"",INDEX([2]pivotTable!AD$3:AD$308,MATCH(totalExpenditure!$A58,[2]pivotTable!$A$3:$A$308,0))/100*INDEX(gDP!AS$6:AS$271,MATCH(totalExpenditure!$A58,gDP!$B$6:$B$271)))</f>
        <v>345510219.2271443</v>
      </c>
      <c r="AE58" s="77">
        <f>IF(INDEX([2]pivotTable!AE$3:AE$308,MATCH(totalExpenditure!$A58,[2]pivotTable!$A$3:$A$308,0))/100*INDEX(gDP!AT$6:AT$271,MATCH(totalExpenditure!$A58,gDP!$B$6:$B$271))=0,"",INDEX([2]pivotTable!AE$3:AE$308,MATCH(totalExpenditure!$A58,[2]pivotTable!$A$3:$A$308,0))/100*INDEX(gDP!AT$6:AT$271,MATCH(totalExpenditure!$A58,gDP!$B$6:$B$271)))</f>
        <v>397199668.67030966</v>
      </c>
      <c r="AF58" s="77">
        <f>IF(INDEX([2]pivotTable!AF$3:AF$308,MATCH(totalExpenditure!$A58,[2]pivotTable!$A$3:$A$308,0))/100*INDEX(gDP!AU$6:AU$271,MATCH(totalExpenditure!$A58,gDP!$B$6:$B$271))=0,"",INDEX([2]pivotTable!AF$3:AF$308,MATCH(totalExpenditure!$A58,[2]pivotTable!$A$3:$A$308,0))/100*INDEX(gDP!AU$6:AU$271,MATCH(totalExpenditure!$A58,gDP!$B$6:$B$271)))</f>
        <v>465945297.69230837</v>
      </c>
      <c r="AG58" s="77">
        <f>IF(INDEX([2]pivotTable!AG$3:AG$308,MATCH(totalExpenditure!$A58,[2]pivotTable!$A$3:$A$308,0))/100*INDEX(gDP!AV$6:AV$271,MATCH(totalExpenditure!$A58,gDP!$B$6:$B$271))=0,"",INDEX([2]pivotTable!AG$3:AG$308,MATCH(totalExpenditure!$A58,[2]pivotTable!$A$3:$A$308,0))/100*INDEX(gDP!AV$6:AV$271,MATCH(totalExpenditure!$A58,gDP!$B$6:$B$271)))</f>
        <v>608078186.18346655</v>
      </c>
      <c r="AH58" s="77">
        <f>IF(INDEX([2]pivotTable!AH$3:AH$308,MATCH(totalExpenditure!$A58,[2]pivotTable!$A$3:$A$308,0))/100*INDEX(gDP!AW$6:AW$271,MATCH(totalExpenditure!$A58,gDP!$B$6:$B$271))=0,"",INDEX([2]pivotTable!AH$3:AH$308,MATCH(totalExpenditure!$A58,[2]pivotTable!$A$3:$A$308,0))/100*INDEX(gDP!AW$6:AW$271,MATCH(totalExpenditure!$A58,gDP!$B$6:$B$271)))</f>
        <v>616611669</v>
      </c>
      <c r="AI58" s="77">
        <f>IF(INDEX([2]pivotTable!AI$3:AI$308,MATCH(totalExpenditure!$A58,[2]pivotTable!$A$3:$A$308,0))/100*INDEX(gDP!AX$6:AX$271,MATCH(totalExpenditure!$A58,gDP!$B$6:$B$271))=0,"",INDEX([2]pivotTable!AI$3:AI$308,MATCH(totalExpenditure!$A58,[2]pivotTable!$A$3:$A$308,0))/100*INDEX(gDP!AX$6:AX$271,MATCH(totalExpenditure!$A58,gDP!$B$6:$B$271)))</f>
        <v>667289487.8746419</v>
      </c>
      <c r="AJ58" s="77">
        <f>IF(INDEX([2]pivotTable!AJ$3:AJ$308,MATCH(totalExpenditure!$A58,[2]pivotTable!$A$3:$A$308,0))/100*INDEX(gDP!AY$6:AY$271,MATCH(totalExpenditure!$A58,gDP!$B$6:$B$271))=0,"",INDEX([2]pivotTable!AJ$3:AJ$308,MATCH(totalExpenditure!$A58,[2]pivotTable!$A$3:$A$308,0))/100*INDEX(gDP!AY$6:AY$271,MATCH(totalExpenditure!$A58,gDP!$B$6:$B$271)))</f>
        <v>742693094.96926224</v>
      </c>
      <c r="AK58" s="77">
        <f>IF(INDEX([2]pivotTable!AK$3:AK$308,MATCH(totalExpenditure!$A58,[2]pivotTable!$A$3:$A$308,0))/100*INDEX(gDP!AZ$6:AZ$271,MATCH(totalExpenditure!$A58,gDP!$B$6:$B$271))=0,"",INDEX([2]pivotTable!AK$3:AK$308,MATCH(totalExpenditure!$A58,[2]pivotTable!$A$3:$A$308,0))/100*INDEX(gDP!AZ$6:AZ$271,MATCH(totalExpenditure!$A58,gDP!$B$6:$B$271)))</f>
        <v>800556718.58746099</v>
      </c>
      <c r="AL58" s="77">
        <f>IF(INDEX([2]pivotTable!AL$3:AL$308,MATCH(totalExpenditure!$A58,[2]pivotTable!$A$3:$A$308,0))/100*INDEX(gDP!BA$6:BA$271,MATCH(totalExpenditure!$A58,gDP!$B$6:$B$271))=0,"",INDEX([2]pivotTable!AL$3:AL$308,MATCH(totalExpenditure!$A58,[2]pivotTable!$A$3:$A$308,0))/100*INDEX(gDP!BA$6:BA$271,MATCH(totalExpenditure!$A58,gDP!$B$6:$B$271)))</f>
        <v>918875066.64713764</v>
      </c>
      <c r="AM58" s="77">
        <f>IF(INDEX([2]pivotTable!AM$3:AM$308,MATCH(totalExpenditure!$A58,[2]pivotTable!$A$3:$A$308,0))/100*INDEX(gDP!BB$6:BB$271,MATCH(totalExpenditure!$A58,gDP!$B$6:$B$271))=0,"",INDEX([2]pivotTable!AM$3:AM$308,MATCH(totalExpenditure!$A58,[2]pivotTable!$A$3:$A$308,0))/100*INDEX(gDP!BB$6:BB$271,MATCH(totalExpenditure!$A58,gDP!$B$6:$B$271)))</f>
        <v>922108027.23198736</v>
      </c>
      <c r="AN58" s="77">
        <f>IF(INDEX([2]pivotTable!AN$3:AN$308,MATCH(totalExpenditure!$A58,[2]pivotTable!$A$3:$A$308,0))/100*INDEX(gDP!BC$6:BC$271,MATCH(totalExpenditure!$A58,gDP!$B$6:$B$271))=0,"",INDEX([2]pivotTable!AN$3:AN$308,MATCH(totalExpenditure!$A58,[2]pivotTable!$A$3:$A$308,0))/100*INDEX(gDP!BC$6:BC$271,MATCH(totalExpenditure!$A58,gDP!$B$6:$B$271)))</f>
        <v>1124877402.1472442</v>
      </c>
      <c r="AO58" s="77">
        <f>IF(INDEX([2]pivotTable!AO$3:AO$308,MATCH(totalExpenditure!$A58,[2]pivotTable!$A$3:$A$308,0))/100*INDEX(gDP!BD$6:BD$271,MATCH(totalExpenditure!$A58,gDP!$B$6:$B$271))=0,"",INDEX([2]pivotTable!AO$3:AO$308,MATCH(totalExpenditure!$A58,[2]pivotTable!$A$3:$A$308,0))/100*INDEX(gDP!BD$6:BD$271,MATCH(totalExpenditure!$A58,gDP!$B$6:$B$271)))</f>
        <v>1050378968.6773772</v>
      </c>
      <c r="AP58" s="77">
        <f>IF(INDEX([2]pivotTable!AP$3:AP$308,MATCH(totalExpenditure!$A58,[2]pivotTable!$A$3:$A$308,0))/100*INDEX(gDP!BE$6:BE$271,MATCH(totalExpenditure!$A58,gDP!$B$6:$B$271))=0,"",INDEX([2]pivotTable!AP$3:AP$308,MATCH(totalExpenditure!$A58,[2]pivotTable!$A$3:$A$308,0))/100*INDEX(gDP!BE$6:BE$271,MATCH(totalExpenditure!$A58,gDP!$B$6:$B$271)))</f>
        <v>921745538.08478773</v>
      </c>
      <c r="AQ58" s="77">
        <f>IF(INDEX([2]pivotTable!AQ$3:AQ$308,MATCH(totalExpenditure!$A58,[2]pivotTable!$A$3:$A$308,0))/100*INDEX(gDP!BF$6:BF$271,MATCH(totalExpenditure!$A58,gDP!$B$6:$B$271))=0,"",INDEX([2]pivotTable!AQ$3:AQ$308,MATCH(totalExpenditure!$A58,[2]pivotTable!$A$3:$A$308,0))/100*INDEX(gDP!BF$6:BF$271,MATCH(totalExpenditure!$A58,gDP!$B$6:$B$271)))</f>
        <v>805046220.9335717</v>
      </c>
      <c r="AR58" s="77">
        <f>IF(INDEX([2]pivotTable!AR$3:AR$308,MATCH(totalExpenditure!$A58,[2]pivotTable!$A$3:$A$308,0))/100*INDEX(gDP!BG$6:BG$271,MATCH(totalExpenditure!$A58,gDP!$B$6:$B$271))=0,"",INDEX([2]pivotTable!AR$3:AR$308,MATCH(totalExpenditure!$A58,[2]pivotTable!$A$3:$A$308,0))/100*INDEX(gDP!BG$6:BG$271,MATCH(totalExpenditure!$A58,gDP!$B$6:$B$271)))</f>
        <v>743229189.90415037</v>
      </c>
      <c r="AS58" s="77">
        <f>IF(INDEX([2]pivotTable!AS$3:AS$308,MATCH(totalExpenditure!$A58,[2]pivotTable!$A$3:$A$308,0))/100*INDEX(gDP!BH$6:BH$271,MATCH(totalExpenditure!$A58,gDP!$B$6:$B$271))=0,"",INDEX([2]pivotTable!AS$3:AS$308,MATCH(totalExpenditure!$A58,[2]pivotTable!$A$3:$A$308,0))/100*INDEX(gDP!BH$6:BH$271,MATCH(totalExpenditure!$A58,gDP!$B$6:$B$271)))</f>
        <v>589314364.29796386</v>
      </c>
      <c r="AT58" s="77">
        <f>IF(INDEX([2]pivotTable!AT$3:AT$308,MATCH(totalExpenditure!$A58,[2]pivotTable!$A$3:$A$308,0))/100*INDEX(gDP!BI$6:BI$271,MATCH(totalExpenditure!$A58,gDP!$B$6:$B$271))=0,"",INDEX([2]pivotTable!AT$3:AT$308,MATCH(totalExpenditure!$A58,[2]pivotTable!$A$3:$A$308,0))/100*INDEX(gDP!BI$6:BI$271,MATCH(totalExpenditure!$A58,gDP!$B$6:$B$271)))</f>
        <v>648230725.18453181</v>
      </c>
      <c r="AU58" s="77">
        <f>IF(INDEX([2]pivotTable!AU$3:AU$308,MATCH(totalExpenditure!$A58,[2]pivotTable!$A$3:$A$308,0))/100*INDEX(gDP!BJ$6:BJ$271,MATCH(totalExpenditure!$A58,gDP!$B$6:$B$271))=0,"",INDEX([2]pivotTable!AU$3:AU$308,MATCH(totalExpenditure!$A58,[2]pivotTable!$A$3:$A$308,0))/100*INDEX(gDP!BJ$6:BJ$271,MATCH(totalExpenditure!$A58,gDP!$B$6:$B$271)))</f>
        <v>940809918.36503279</v>
      </c>
      <c r="AV58" s="77">
        <f>IF(INDEX([2]pivotTable!AV$3:AV$308,MATCH(totalExpenditure!$A58,[2]pivotTable!$A$3:$A$308,0))/100*INDEX(gDP!BK$6:BK$271,MATCH(totalExpenditure!$A58,gDP!$B$6:$B$271))=0,"",INDEX([2]pivotTable!AV$3:AV$308,MATCH(totalExpenditure!$A58,[2]pivotTable!$A$3:$A$308,0))/100*INDEX(gDP!BK$6:BK$271,MATCH(totalExpenditure!$A58,gDP!$B$6:$B$271)))</f>
        <v>967577985.01689315</v>
      </c>
      <c r="AW58" s="77">
        <f>IF(INDEX([2]pivotTable!AW$3:AW$308,MATCH(totalExpenditure!$A58,[2]pivotTable!$A$3:$A$308,0))/100*INDEX(gDP!BL$6:BL$271,MATCH(totalExpenditure!$A58,gDP!$B$6:$B$271))=0,"",INDEX([2]pivotTable!AW$3:AW$308,MATCH(totalExpenditure!$A58,[2]pivotTable!$A$3:$A$308,0))/100*INDEX(gDP!BL$6:BL$271,MATCH(totalExpenditure!$A58,gDP!$B$6:$B$271)))</f>
        <v>897766895.54418874</v>
      </c>
      <c r="AX58" s="77">
        <f>IF(INDEX([2]pivotTable!AX$3:AX$308,MATCH(totalExpenditure!$A58,[2]pivotTable!$A$3:$A$308,0))/100*INDEX(gDP!BM$6:BM$271,MATCH(totalExpenditure!$A58,gDP!$B$6:$B$271))=0,"",INDEX([2]pivotTable!AX$3:AX$308,MATCH(totalExpenditure!$A58,[2]pivotTable!$A$3:$A$308,0))/100*INDEX(gDP!BM$6:BM$271,MATCH(totalExpenditure!$A58,gDP!$B$6:$B$271)))</f>
        <v>968724086.20447862</v>
      </c>
      <c r="AY58" s="77">
        <f>IF(INDEX([2]pivotTable!AY$3:AY$308,MATCH(totalExpenditure!$A58,[2]pivotTable!$A$3:$A$308,0))/100*INDEX(gDP!BN$6:BN$271,MATCH(totalExpenditure!$A58,gDP!$B$6:$B$271))=0,"",INDEX([2]pivotTable!AY$3:AY$308,MATCH(totalExpenditure!$A58,[2]pivotTable!$A$3:$A$308,0))/100*INDEX(gDP!BN$6:BN$271,MATCH(totalExpenditure!$A58,gDP!$B$6:$B$271)))</f>
        <v>1102660940.0426211</v>
      </c>
      <c r="AZ58" s="77" t="str">
        <f>IF(INDEX([2]pivotTable!AZ$3:AZ$308,MATCH(totalExpenditure!$A58,[2]pivotTable!$A$3:$A$308,0))/100*INDEX(gDP!BO$6:BO$271,MATCH(totalExpenditure!$A58,gDP!$B$6:$B$271))=0,"",INDEX([2]pivotTable!AZ$3:AZ$308,MATCH(totalExpenditure!$A58,[2]pivotTable!$A$3:$A$308,0))/100*INDEX(gDP!BO$6:BO$271,MATCH(totalExpenditure!$A58,gDP!$B$6:$B$271)))</f>
        <v/>
      </c>
      <c r="BA58" s="77" t="str">
        <f>IF(INDEX([2]pivotTable!B$310:B$615,MATCH(totalExpenditure!$A58,[2]pivotTable!$A$310:$A$615,0))/100*INDEX(gDP!Q$6:Q$271,MATCH(totalExpenditure!$A58,gDP!$B$6:$B$271))=0,"",INDEX([2]pivotTable!B$310:B$615,MATCH(totalExpenditure!$A58,[2]pivotTable!$A$310:$A$615,0))/100*INDEX(gDP!Q$6:Q$271,MATCH(totalExpenditure!$A58,gDP!$B$6:$B$271)))</f>
        <v/>
      </c>
      <c r="BB58" s="77" t="str">
        <f>IF(INDEX([2]pivotTable!C$310:C$615,MATCH(totalExpenditure!$A58,[2]pivotTable!$A$310:$A$615,0))/100*INDEX(gDP!R$6:R$271,MATCH(totalExpenditure!$A58,gDP!$B$6:$B$271))=0,"",INDEX([2]pivotTable!C$310:C$615,MATCH(totalExpenditure!$A58,[2]pivotTable!$A$310:$A$615,0))/100*INDEX(gDP!R$6:R$271,MATCH(totalExpenditure!$A58,gDP!$B$6:$B$271)))</f>
        <v/>
      </c>
      <c r="BC58" s="77" t="str">
        <f>IF(INDEX([2]pivotTable!D$310:D$615,MATCH(totalExpenditure!$A58,[2]pivotTable!$A$310:$A$615,0))/100*INDEX(gDP!S$6:S$271,MATCH(totalExpenditure!$A58,gDP!$B$6:$B$271))=0,"",INDEX([2]pivotTable!D$310:D$615,MATCH(totalExpenditure!$A58,[2]pivotTable!$A$310:$A$615,0))/100*INDEX(gDP!S$6:S$271,MATCH(totalExpenditure!$A58,gDP!$B$6:$B$271)))</f>
        <v/>
      </c>
      <c r="BD58" s="77" t="str">
        <f>IF(INDEX([2]pivotTable!E$310:E$615,MATCH(totalExpenditure!$A58,[2]pivotTable!$A$310:$A$615,0))/100*INDEX(gDP!T$6:T$271,MATCH(totalExpenditure!$A58,gDP!$B$6:$B$271))=0,"",INDEX([2]pivotTable!E$310:E$615,MATCH(totalExpenditure!$A58,[2]pivotTable!$A$310:$A$615,0))/100*INDEX(gDP!T$6:T$271,MATCH(totalExpenditure!$A58,gDP!$B$6:$B$271)))</f>
        <v/>
      </c>
      <c r="BE58" s="77" t="str">
        <f>IF(INDEX([2]pivotTable!F$310:F$615,MATCH(totalExpenditure!$A58,[2]pivotTable!$A$310:$A$615,0))/100*INDEX(gDP!U$6:U$271,MATCH(totalExpenditure!$A58,gDP!$B$6:$B$271))=0,"",INDEX([2]pivotTable!F$310:F$615,MATCH(totalExpenditure!$A58,[2]pivotTable!$A$310:$A$615,0))/100*INDEX(gDP!U$6:U$271,MATCH(totalExpenditure!$A58,gDP!$B$6:$B$271)))</f>
        <v/>
      </c>
      <c r="BF58" s="77" t="str">
        <f>IF(INDEX([2]pivotTable!G$310:G$615,MATCH(totalExpenditure!$A58,[2]pivotTable!$A$310:$A$615,0))/100*INDEX(gDP!V$6:V$271,MATCH(totalExpenditure!$A58,gDP!$B$6:$B$271))=0,"",INDEX([2]pivotTable!G$310:G$615,MATCH(totalExpenditure!$A58,[2]pivotTable!$A$310:$A$615,0))/100*INDEX(gDP!V$6:V$271,MATCH(totalExpenditure!$A58,gDP!$B$6:$B$271)))</f>
        <v/>
      </c>
      <c r="BG58" s="77" t="str">
        <f>IF(INDEX([2]pivotTable!H$310:H$615,MATCH(totalExpenditure!$A58,[2]pivotTable!$A$310:$A$615,0))/100*INDEX(gDP!W$6:W$271,MATCH(totalExpenditure!$A58,gDP!$B$6:$B$271))=0,"",INDEX([2]pivotTable!H$310:H$615,MATCH(totalExpenditure!$A58,[2]pivotTable!$A$310:$A$615,0))/100*INDEX(gDP!W$6:W$271,MATCH(totalExpenditure!$A58,gDP!$B$6:$B$271)))</f>
        <v/>
      </c>
      <c r="BH58" s="77" t="str">
        <f>IF(INDEX([2]pivotTable!I$310:I$615,MATCH(totalExpenditure!$A58,[2]pivotTable!$A$310:$A$615,0))/100*INDEX(gDP!X$6:X$271,MATCH(totalExpenditure!$A58,gDP!$B$6:$B$271))=0,"",INDEX([2]pivotTable!I$310:I$615,MATCH(totalExpenditure!$A58,[2]pivotTable!$A$310:$A$615,0))/100*INDEX(gDP!X$6:X$271,MATCH(totalExpenditure!$A58,gDP!$B$6:$B$271)))</f>
        <v/>
      </c>
      <c r="BI58" s="77" t="str">
        <f>IF(INDEX([2]pivotTable!J$310:J$615,MATCH(totalExpenditure!$A58,[2]pivotTable!$A$310:$A$615,0))/100*INDEX(gDP!Y$6:Y$271,MATCH(totalExpenditure!$A58,gDP!$B$6:$B$271))=0,"",INDEX([2]pivotTable!J$310:J$615,MATCH(totalExpenditure!$A58,[2]pivotTable!$A$310:$A$615,0))/100*INDEX(gDP!Y$6:Y$271,MATCH(totalExpenditure!$A58,gDP!$B$6:$B$271)))</f>
        <v/>
      </c>
      <c r="BJ58" s="77" t="str">
        <f>IF(INDEX([2]pivotTable!K$310:K$615,MATCH(totalExpenditure!$A58,[2]pivotTable!$A$310:$A$615,0))/100*INDEX(gDP!Z$6:Z$271,MATCH(totalExpenditure!$A58,gDP!$B$6:$B$271))=0,"",INDEX([2]pivotTable!K$310:K$615,MATCH(totalExpenditure!$A58,[2]pivotTable!$A$310:$A$615,0))/100*INDEX(gDP!Z$6:Z$271,MATCH(totalExpenditure!$A58,gDP!$B$6:$B$271)))</f>
        <v/>
      </c>
      <c r="BK58" s="77" t="str">
        <f>IF(INDEX([2]pivotTable!L$310:L$615,MATCH(totalExpenditure!$A58,[2]pivotTable!$A$310:$A$615,0))/100*INDEX(gDP!AA$6:AA$271,MATCH(totalExpenditure!$A58,gDP!$B$6:$B$271))=0,"",INDEX([2]pivotTable!L$310:L$615,MATCH(totalExpenditure!$A58,[2]pivotTable!$A$310:$A$615,0))/100*INDEX(gDP!AA$6:AA$271,MATCH(totalExpenditure!$A58,gDP!$B$6:$B$271)))</f>
        <v/>
      </c>
      <c r="BL58" s="77" t="str">
        <f>IF(INDEX([2]pivotTable!M$310:M$615,MATCH(totalExpenditure!$A58,[2]pivotTable!$A$310:$A$615,0))/100*INDEX(gDP!AB$6:AB$271,MATCH(totalExpenditure!$A58,gDP!$B$6:$B$271))=0,"",INDEX([2]pivotTable!M$310:M$615,MATCH(totalExpenditure!$A58,[2]pivotTable!$A$310:$A$615,0))/100*INDEX(gDP!AB$6:AB$271,MATCH(totalExpenditure!$A58,gDP!$B$6:$B$271)))</f>
        <v/>
      </c>
      <c r="BM58" s="77" t="str">
        <f>IF(INDEX([2]pivotTable!N$310:N$615,MATCH(totalExpenditure!$A58,[2]pivotTable!$A$310:$A$615,0))/100*INDEX(gDP!AC$6:AC$271,MATCH(totalExpenditure!$A58,gDP!$B$6:$B$271))=0,"",INDEX([2]pivotTable!N$310:N$615,MATCH(totalExpenditure!$A58,[2]pivotTable!$A$310:$A$615,0))/100*INDEX(gDP!AC$6:AC$271,MATCH(totalExpenditure!$A58,gDP!$B$6:$B$271)))</f>
        <v/>
      </c>
      <c r="BN58" s="77" t="str">
        <f>IF(INDEX([2]pivotTable!O$310:O$615,MATCH(totalExpenditure!$A58,[2]pivotTable!$A$310:$A$615,0))/100*INDEX(gDP!AD$6:AD$271,MATCH(totalExpenditure!$A58,gDP!$B$6:$B$271))=0,"",INDEX([2]pivotTable!O$310:O$615,MATCH(totalExpenditure!$A58,[2]pivotTable!$A$310:$A$615,0))/100*INDEX(gDP!AD$6:AD$271,MATCH(totalExpenditure!$A58,gDP!$B$6:$B$271)))</f>
        <v/>
      </c>
      <c r="BO58" s="77" t="str">
        <f>IF(INDEX([2]pivotTable!P$310:P$615,MATCH(totalExpenditure!$A58,[2]pivotTable!$A$310:$A$615,0))/100*INDEX(gDP!AE$6:AE$271,MATCH(totalExpenditure!$A58,gDP!$B$6:$B$271))=0,"",INDEX([2]pivotTable!P$310:P$615,MATCH(totalExpenditure!$A58,[2]pivotTable!$A$310:$A$615,0))/100*INDEX(gDP!AE$6:AE$271,MATCH(totalExpenditure!$A58,gDP!$B$6:$B$271)))</f>
        <v/>
      </c>
      <c r="BP58" s="77" t="str">
        <f>IF(INDEX([2]pivotTable!Q$310:Q$615,MATCH(totalExpenditure!$A58,[2]pivotTable!$A$310:$A$615,0))/100*INDEX(gDP!AF$6:AF$271,MATCH(totalExpenditure!$A58,gDP!$B$6:$B$271))=0,"",INDEX([2]pivotTable!Q$310:Q$615,MATCH(totalExpenditure!$A58,[2]pivotTable!$A$310:$A$615,0))/100*INDEX(gDP!AF$6:AF$271,MATCH(totalExpenditure!$A58,gDP!$B$6:$B$271)))</f>
        <v/>
      </c>
      <c r="BQ58" s="77" t="str">
        <f>IF(INDEX([2]pivotTable!R$310:R$615,MATCH(totalExpenditure!$A58,[2]pivotTable!$A$310:$A$615,0))/100*INDEX(gDP!AG$6:AG$271,MATCH(totalExpenditure!$A58,gDP!$B$6:$B$271))=0,"",INDEX([2]pivotTable!R$310:R$615,MATCH(totalExpenditure!$A58,[2]pivotTable!$A$310:$A$615,0))/100*INDEX(gDP!AG$6:AG$271,MATCH(totalExpenditure!$A58,gDP!$B$6:$B$271)))</f>
        <v/>
      </c>
      <c r="BR58" s="77" t="str">
        <f>IF(INDEX([2]pivotTable!S$310:S$615,MATCH(totalExpenditure!$A58,[2]pivotTable!$A$310:$A$615,0))/100*INDEX(gDP!AH$6:AH$271,MATCH(totalExpenditure!$A58,gDP!$B$6:$B$271))=0,"",INDEX([2]pivotTable!S$310:S$615,MATCH(totalExpenditure!$A58,[2]pivotTable!$A$310:$A$615,0))/100*INDEX(gDP!AH$6:AH$271,MATCH(totalExpenditure!$A58,gDP!$B$6:$B$271)))</f>
        <v/>
      </c>
      <c r="BS58" s="77">
        <f>IF(INDEX([2]pivotTable!T$310:T$615,MATCH(totalExpenditure!$A58,[2]pivotTable!$A$310:$A$615,0))/100*INDEX(gDP!AI$6:AI$271,MATCH(totalExpenditure!$A58,gDP!$B$6:$B$271))=0,"",INDEX([2]pivotTable!T$310:T$615,MATCH(totalExpenditure!$A58,[2]pivotTable!$A$310:$A$615,0))/100*INDEX(gDP!AI$6:AI$271,MATCH(totalExpenditure!$A58,gDP!$B$6:$B$271)))</f>
        <v>226999886.83738777</v>
      </c>
      <c r="BT58" s="77">
        <f>IF(INDEX([2]pivotTable!U$310:U$615,MATCH(totalExpenditure!$A58,[2]pivotTable!$A$310:$A$615,0))/100*INDEX(gDP!AJ$6:AJ$271,MATCH(totalExpenditure!$A58,gDP!$B$6:$B$271))=0,"",INDEX([2]pivotTable!U$310:U$615,MATCH(totalExpenditure!$A58,[2]pivotTable!$A$310:$A$615,0))/100*INDEX(gDP!AJ$6:AJ$271,MATCH(totalExpenditure!$A58,gDP!$B$6:$B$271)))</f>
        <v>241194249.16666672</v>
      </c>
      <c r="BU58" s="77">
        <f>IF(INDEX([2]pivotTable!V$310:V$615,MATCH(totalExpenditure!$A58,[2]pivotTable!$A$310:$A$615,0))/100*INDEX(gDP!AK$6:AK$271,MATCH(totalExpenditure!$A58,gDP!$B$6:$B$271))=0,"",INDEX([2]pivotTable!V$310:V$615,MATCH(totalExpenditure!$A58,[2]pivotTable!$A$310:$A$615,0))/100*INDEX(gDP!AK$6:AK$271,MATCH(totalExpenditure!$A58,gDP!$B$6:$B$271)))</f>
        <v>255749566.88396364</v>
      </c>
      <c r="BV58" s="77">
        <f>IF(INDEX([2]pivotTable!W$310:W$615,MATCH(totalExpenditure!$A58,[2]pivotTable!$A$310:$A$615,0))/100*INDEX(gDP!AL$6:AL$271,MATCH(totalExpenditure!$A58,gDP!$B$6:$B$271))=0,"",INDEX([2]pivotTable!W$310:W$615,MATCH(totalExpenditure!$A58,[2]pivotTable!$A$310:$A$615,0))/100*INDEX(gDP!AL$6:AL$271,MATCH(totalExpenditure!$A58,gDP!$B$6:$B$271)))</f>
        <v>245158826.99646655</v>
      </c>
      <c r="BW58" s="77">
        <f>IF(INDEX([2]pivotTable!X$310:X$615,MATCH(totalExpenditure!$A58,[2]pivotTable!$A$310:$A$615,0))/100*INDEX(gDP!AM$6:AM$271,MATCH(totalExpenditure!$A58,gDP!$B$6:$B$271))=0,"",INDEX([2]pivotTable!X$310:X$615,MATCH(totalExpenditure!$A58,[2]pivotTable!$A$310:$A$615,0))/100*INDEX(gDP!AM$6:AM$271,MATCH(totalExpenditure!$A58,gDP!$B$6:$B$271)))</f>
        <v>283661890.0714286</v>
      </c>
      <c r="BX58" s="77">
        <f>IF(INDEX([2]pivotTable!Y$310:Y$615,MATCH(totalExpenditure!$A58,[2]pivotTable!$A$310:$A$615,0))/100*INDEX(gDP!AN$6:AN$271,MATCH(totalExpenditure!$A58,gDP!$B$6:$B$271))=0,"",INDEX([2]pivotTable!Y$310:Y$615,MATCH(totalExpenditure!$A58,[2]pivotTable!$A$310:$A$615,0))/100*INDEX(gDP!AN$6:AN$271,MATCH(totalExpenditure!$A58,gDP!$B$6:$B$271)))</f>
        <v>323820143.85510987</v>
      </c>
      <c r="BY58" s="77">
        <f>IF(INDEX([2]pivotTable!Z$310:Z$615,MATCH(totalExpenditure!$A58,[2]pivotTable!$A$310:$A$615,0))/100*INDEX(gDP!AO$6:AO$271,MATCH(totalExpenditure!$A58,gDP!$B$6:$B$271))=0,"",INDEX([2]pivotTable!Z$310:Z$615,MATCH(totalExpenditure!$A58,[2]pivotTable!$A$310:$A$615,0))/100*INDEX(gDP!AO$6:AO$271,MATCH(totalExpenditure!$A58,gDP!$B$6:$B$271)))</f>
        <v>338402843.41279721</v>
      </c>
      <c r="BZ58" s="77">
        <f>IF(INDEX([2]pivotTable!AA$310:AA$615,MATCH(totalExpenditure!$A58,[2]pivotTable!$A$310:$A$615,0))/100*INDEX(gDP!AP$6:AP$271,MATCH(totalExpenditure!$A58,gDP!$B$6:$B$271))=0,"",INDEX([2]pivotTable!AA$310:AA$615,MATCH(totalExpenditure!$A58,[2]pivotTable!$A$310:$A$615,0))/100*INDEX(gDP!AP$6:AP$271,MATCH(totalExpenditure!$A58,gDP!$B$6:$B$271)))</f>
        <v>343721473.20410514</v>
      </c>
      <c r="CA58" s="77">
        <f>IF(INDEX([2]pivotTable!AB$310:AB$615,MATCH(totalExpenditure!$A58,[2]pivotTable!$A$310:$A$615,0))/100*INDEX(gDP!AQ$6:AQ$271,MATCH(totalExpenditure!$A58,gDP!$B$6:$B$271))=0,"",INDEX([2]pivotTable!AB$310:AB$615,MATCH(totalExpenditure!$A58,[2]pivotTable!$A$310:$A$615,0))/100*INDEX(gDP!AQ$6:AQ$271,MATCH(totalExpenditure!$A58,gDP!$B$6:$B$271)))</f>
        <v>370999958.82352859</v>
      </c>
      <c r="CB58" s="77">
        <f>IF(INDEX([2]pivotTable!AC$310:AC$615,MATCH(totalExpenditure!$A58,[2]pivotTable!$A$310:$A$615,0))/100*INDEX(gDP!AR$6:AR$271,MATCH(totalExpenditure!$A58,gDP!$B$6:$B$271))=0,"",INDEX([2]pivotTable!AC$310:AC$615,MATCH(totalExpenditure!$A58,[2]pivotTable!$A$310:$A$615,0))/100*INDEX(gDP!AR$6:AR$271,MATCH(totalExpenditure!$A58,gDP!$B$6:$B$271)))</f>
        <v>380024280.69039851</v>
      </c>
      <c r="CC58" s="77">
        <f>IF(INDEX([2]pivotTable!AD$310:AD$615,MATCH(totalExpenditure!$A58,[2]pivotTable!$A$310:$A$615,0))/100*INDEX(gDP!AS$6:AS$271,MATCH(totalExpenditure!$A58,gDP!$B$6:$B$271))=0,"",INDEX([2]pivotTable!AD$310:AD$615,MATCH(totalExpenditure!$A58,[2]pivotTable!$A$310:$A$615,0))/100*INDEX(gDP!AS$6:AS$271,MATCH(totalExpenditure!$A58,gDP!$B$6:$B$271)))</f>
        <v>357493232.61074466</v>
      </c>
      <c r="CD58" s="77">
        <f>IF(INDEX([2]pivotTable!AE$310:AE$615,MATCH(totalExpenditure!$A58,[2]pivotTable!$A$310:$A$615,0))/100*INDEX(gDP!AT$6:AT$271,MATCH(totalExpenditure!$A58,gDP!$B$6:$B$271))=0,"",INDEX([2]pivotTable!AE$310:AE$615,MATCH(totalExpenditure!$A58,[2]pivotTable!$A$310:$A$615,0))/100*INDEX(gDP!AT$6:AT$271,MATCH(totalExpenditure!$A58,gDP!$B$6:$B$271)))</f>
        <v>370165136.24772316</v>
      </c>
      <c r="CE58" s="77">
        <f>IF(INDEX([2]pivotTable!AF$310:AF$615,MATCH(totalExpenditure!$A58,[2]pivotTable!$A$310:$A$615,0))/100*INDEX(gDP!AU$6:AU$271,MATCH(totalExpenditure!$A58,gDP!$B$6:$B$271))=0,"",INDEX([2]pivotTable!AF$310:AF$615,MATCH(totalExpenditure!$A58,[2]pivotTable!$A$310:$A$615,0))/100*INDEX(gDP!AU$6:AU$271,MATCH(totalExpenditure!$A58,gDP!$B$6:$B$271)))</f>
        <v>424832477.30769295</v>
      </c>
      <c r="CF58" s="77">
        <f>IF(INDEX([2]pivotTable!AG$310:AG$615,MATCH(totalExpenditure!$A58,[2]pivotTable!$A$310:$A$615,0))/100*INDEX(gDP!AV$6:AV$271,MATCH(totalExpenditure!$A58,gDP!$B$6:$B$271))=0,"",INDEX([2]pivotTable!AG$310:AG$615,MATCH(totalExpenditure!$A58,[2]pivotTable!$A$310:$A$615,0))/100*INDEX(gDP!AV$6:AV$271,MATCH(totalExpenditure!$A58,gDP!$B$6:$B$271)))</f>
        <v>599349791.16647911</v>
      </c>
      <c r="CG58" s="77">
        <f>IF(INDEX([2]pivotTable!AH$310:AH$615,MATCH(totalExpenditure!$A58,[2]pivotTable!$A$310:$A$615,0))/100*INDEX(gDP!AW$6:AW$271,MATCH(totalExpenditure!$A58,gDP!$B$6:$B$271))=0,"",INDEX([2]pivotTable!AH$310:AH$615,MATCH(totalExpenditure!$A58,[2]pivotTable!$A$310:$A$615,0))/100*INDEX(gDP!AW$6:AW$271,MATCH(totalExpenditure!$A58,gDP!$B$6:$B$271)))</f>
        <v>678965658</v>
      </c>
      <c r="CH58" s="77">
        <f>IF(INDEX([2]pivotTable!AI$310:AI$615,MATCH(totalExpenditure!$A58,[2]pivotTable!$A$310:$A$615,0))/100*INDEX(gDP!AX$6:AX$271,MATCH(totalExpenditure!$A58,gDP!$B$6:$B$271))=0,"",INDEX([2]pivotTable!AI$310:AI$615,MATCH(totalExpenditure!$A58,[2]pivotTable!$A$310:$A$615,0))/100*INDEX(gDP!AX$6:AX$271,MATCH(totalExpenditure!$A58,gDP!$B$6:$B$271)))</f>
        <v>704156310.40915239</v>
      </c>
      <c r="CI58" s="77">
        <f>IF(INDEX([2]pivotTable!AJ$310:AJ$615,MATCH(totalExpenditure!$A58,[2]pivotTable!$A$310:$A$615,0))/100*INDEX(gDP!AY$6:AY$271,MATCH(totalExpenditure!$A58,gDP!$B$6:$B$271))=0,"",INDEX([2]pivotTable!AJ$310:AJ$615,MATCH(totalExpenditure!$A58,[2]pivotTable!$A$310:$A$615,0))/100*INDEX(gDP!AY$6:AY$271,MATCH(totalExpenditure!$A58,gDP!$B$6:$B$271)))</f>
        <v>766780438.5898869</v>
      </c>
      <c r="CJ58" s="77">
        <f>IF(INDEX([2]pivotTable!AK$310:AK$615,MATCH(totalExpenditure!$A58,[2]pivotTable!$A$310:$A$615,0))/100*INDEX(gDP!AZ$6:AZ$271,MATCH(totalExpenditure!$A58,gDP!$B$6:$B$271))=0,"",INDEX([2]pivotTable!AK$310:AK$615,MATCH(totalExpenditure!$A58,[2]pivotTable!$A$310:$A$615,0))/100*INDEX(gDP!AZ$6:AZ$271,MATCH(totalExpenditure!$A58,gDP!$B$6:$B$271)))</f>
        <v>896431774.70571983</v>
      </c>
      <c r="CK58" s="77">
        <f>IF(INDEX([2]pivotTable!AL$310:AL$615,MATCH(totalExpenditure!$A58,[2]pivotTable!$A$310:$A$615,0))/100*INDEX(gDP!BA$6:BA$271,MATCH(totalExpenditure!$A58,gDP!$B$6:$B$271))=0,"",INDEX([2]pivotTable!AL$310:AL$615,MATCH(totalExpenditure!$A58,[2]pivotTable!$A$310:$A$615,0))/100*INDEX(gDP!BA$6:BA$271,MATCH(totalExpenditure!$A58,gDP!$B$6:$B$271)))</f>
        <v>1069236441.1893964</v>
      </c>
      <c r="CL58" s="77">
        <f>IF(INDEX([2]pivotTable!AM$310:AM$615,MATCH(totalExpenditure!$A58,[2]pivotTable!$A$310:$A$615,0))/100*INDEX(gDP!BB$6:BB$271,MATCH(totalExpenditure!$A58,gDP!$B$6:$B$271))=0,"",INDEX([2]pivotTable!AM$310:AM$615,MATCH(totalExpenditure!$A58,[2]pivotTable!$A$310:$A$615,0))/100*INDEX(gDP!BB$6:BB$271,MATCH(totalExpenditure!$A58,gDP!$B$6:$B$271)))</f>
        <v>1078397523.3730021</v>
      </c>
      <c r="CM58" s="77">
        <f>IF(INDEX([2]pivotTable!AN$310:AN$615,MATCH(totalExpenditure!$A58,[2]pivotTable!$A$310:$A$615,0))/100*INDEX(gDP!BC$6:BC$271,MATCH(totalExpenditure!$A58,gDP!$B$6:$B$271))=0,"",INDEX([2]pivotTable!AN$310:AN$615,MATCH(totalExpenditure!$A58,[2]pivotTable!$A$310:$A$615,0))/100*INDEX(gDP!BC$6:BC$271,MATCH(totalExpenditure!$A58,gDP!$B$6:$B$271)))</f>
        <v>1114557425.9807558</v>
      </c>
      <c r="CN58" s="77">
        <f>IF(INDEX([2]pivotTable!AO$310:AO$615,MATCH(totalExpenditure!$A58,[2]pivotTable!$A$310:$A$615,0))/100*INDEX(gDP!BD$6:BD$271,MATCH(totalExpenditure!$A58,gDP!$B$6:$B$271))=0,"",INDEX([2]pivotTable!AO$310:AO$615,MATCH(totalExpenditure!$A58,[2]pivotTable!$A$310:$A$615,0))/100*INDEX(gDP!BD$6:BD$271,MATCH(totalExpenditure!$A58,gDP!$B$6:$B$271)))</f>
        <v>1127775313.7378156</v>
      </c>
      <c r="CO58" s="77">
        <f>IF(INDEX([2]pivotTable!AP$310:AP$615,MATCH(totalExpenditure!$A58,[2]pivotTable!$A$310:$A$615,0))/100*INDEX(gDP!BE$6:BE$271,MATCH(totalExpenditure!$A58,gDP!$B$6:$B$271))=0,"",INDEX([2]pivotTable!AP$310:AP$615,MATCH(totalExpenditure!$A58,[2]pivotTable!$A$310:$A$615,0))/100*INDEX(gDP!BE$6:BE$271,MATCH(totalExpenditure!$A58,gDP!$B$6:$B$271)))</f>
        <v>996887837.38517809</v>
      </c>
      <c r="CP58" s="77">
        <f>IF(INDEX([2]pivotTable!AQ$310:AQ$615,MATCH(totalExpenditure!$A58,[2]pivotTable!$A$310:$A$615,0))/100*INDEX(gDP!BF$6:BF$271,MATCH(totalExpenditure!$A58,gDP!$B$6:$B$271))=0,"",INDEX([2]pivotTable!AQ$310:AQ$615,MATCH(totalExpenditure!$A58,[2]pivotTable!$A$310:$A$615,0))/100*INDEX(gDP!BF$6:BF$271,MATCH(totalExpenditure!$A58,gDP!$B$6:$B$271)))</f>
        <v>1039851368.7058635</v>
      </c>
      <c r="CQ58" s="77">
        <f>IF(INDEX([2]pivotTable!AR$310:AR$615,MATCH(totalExpenditure!$A58,[2]pivotTable!$A$310:$A$615,0))/100*INDEX(gDP!BG$6:BG$271,MATCH(totalExpenditure!$A58,gDP!$B$6:$B$271))=0,"",INDEX([2]pivotTable!AR$310:AR$615,MATCH(totalExpenditure!$A58,[2]pivotTable!$A$310:$A$615,0))/100*INDEX(gDP!BG$6:BG$271,MATCH(totalExpenditure!$A58,gDP!$B$6:$B$271)))</f>
        <v>822197291.33146644</v>
      </c>
      <c r="CR58" s="77">
        <f>IF(INDEX([2]pivotTable!AS$310:AS$615,MATCH(totalExpenditure!$A58,[2]pivotTable!$A$310:$A$615,0))/100*INDEX(gDP!BH$6:BH$271,MATCH(totalExpenditure!$A58,gDP!$B$6:$B$271))=0,"",INDEX([2]pivotTable!AS$310:AS$615,MATCH(totalExpenditure!$A58,[2]pivotTable!$A$310:$A$615,0))/100*INDEX(gDP!BH$6:BH$271,MATCH(totalExpenditure!$A58,gDP!$B$6:$B$271)))</f>
        <v>676915148.18009365</v>
      </c>
      <c r="CS58" s="77">
        <f>IF(INDEX([2]pivotTable!AT$310:AT$615,MATCH(totalExpenditure!$A58,[2]pivotTable!$A$310:$A$615,0))/100*INDEX(gDP!BI$6:BI$271,MATCH(totalExpenditure!$A58,gDP!$B$6:$B$271))=0,"",INDEX([2]pivotTable!AT$310:AT$615,MATCH(totalExpenditure!$A58,[2]pivotTable!$A$310:$A$615,0))/100*INDEX(gDP!BI$6:BI$271,MATCH(totalExpenditure!$A58,gDP!$B$6:$B$271)))</f>
        <v>686114338.99401736</v>
      </c>
      <c r="CT58" s="77">
        <f>IF(INDEX([2]pivotTable!AU$310:AU$615,MATCH(totalExpenditure!$A58,[2]pivotTable!$A$310:$A$615,0))/100*INDEX(gDP!BJ$6:BJ$271,MATCH(totalExpenditure!$A58,gDP!$B$6:$B$271))=0,"",INDEX([2]pivotTable!AU$310:AU$615,MATCH(totalExpenditure!$A58,[2]pivotTable!$A$310:$A$615,0))/100*INDEX(gDP!BJ$6:BJ$271,MATCH(totalExpenditure!$A58,gDP!$B$6:$B$271)))</f>
        <v>748058618.01707494</v>
      </c>
      <c r="CU58" s="77">
        <f>IF(INDEX([2]pivotTable!AV$310:AV$615,MATCH(totalExpenditure!$A58,[2]pivotTable!$A$310:$A$615,0))/100*INDEX(gDP!BK$6:BK$271,MATCH(totalExpenditure!$A58,gDP!$B$6:$B$271))=0,"",INDEX([2]pivotTable!AV$310:AV$615,MATCH(totalExpenditure!$A58,[2]pivotTable!$A$310:$A$615,0))/100*INDEX(gDP!BK$6:BK$271,MATCH(totalExpenditure!$A58,gDP!$B$6:$B$271)))</f>
        <v>854949859.77683151</v>
      </c>
      <c r="CV58" s="77">
        <f>IF(INDEX([2]pivotTable!AW$310:AW$615,MATCH(totalExpenditure!$A58,[2]pivotTable!$A$310:$A$615,0))/100*INDEX(gDP!BL$6:BL$271,MATCH(totalExpenditure!$A58,gDP!$B$6:$B$271))=0,"",INDEX([2]pivotTable!AW$310:AW$615,MATCH(totalExpenditure!$A58,[2]pivotTable!$A$310:$A$615,0))/100*INDEX(gDP!BL$6:BL$271,MATCH(totalExpenditure!$A58,gDP!$B$6:$B$271)))</f>
        <v>856251663.38029563</v>
      </c>
      <c r="CW58" s="77">
        <f>IF(INDEX([2]pivotTable!AX$310:AX$615,MATCH(totalExpenditure!$A58,[2]pivotTable!$A$310:$A$615,0))/100*INDEX(gDP!BM$6:BM$271,MATCH(totalExpenditure!$A58,gDP!$B$6:$B$271))=0,"",INDEX([2]pivotTable!AX$310:AX$615,MATCH(totalExpenditure!$A58,[2]pivotTable!$A$310:$A$615,0))/100*INDEX(gDP!BM$6:BM$271,MATCH(totalExpenditure!$A58,gDP!$B$6:$B$271)))</f>
        <v>933406020.56160712</v>
      </c>
      <c r="CX58" s="77">
        <f>IF(INDEX([2]pivotTable!AY$310:AY$615,MATCH(totalExpenditure!$A58,[2]pivotTable!$A$310:$A$615,0))/100*INDEX(gDP!BN$6:BN$271,MATCH(totalExpenditure!$A58,gDP!$B$6:$B$271))=0,"",INDEX([2]pivotTable!AY$310:AY$615,MATCH(totalExpenditure!$A58,[2]pivotTable!$A$310:$A$615,0))/100*INDEX(gDP!BN$6:BN$271,MATCH(totalExpenditure!$A58,gDP!$B$6:$B$271)))</f>
        <v>1031901949.2377471</v>
      </c>
      <c r="CY58" s="77" t="str">
        <f>IF(INDEX([2]pivotTable!AZ$310:AZ$615,MATCH(totalExpenditure!$A58,[2]pivotTable!$A$310:$A$615,0))/100*INDEX(gDP!BO$6:BO$271,MATCH(totalExpenditure!$A58,gDP!$B$6:$B$271))=0,"",INDEX([2]pivotTable!AZ$310:AZ$615,MATCH(totalExpenditure!$A58,[2]pivotTable!$A$310:$A$615,0))/100*INDEX(gDP!BO$6:BO$271,MATCH(totalExpenditure!$A58,gDP!$B$6:$B$271)))</f>
        <v/>
      </c>
      <c r="CZ58" s="77" t="str">
        <f>IF(B58="","",IF(BA58="","",B58-B58+INDEX(gDP!Q$6:Q$271,MATCH(totalExpenditure!$A58,gDP!$B$6:$B$271))))</f>
        <v/>
      </c>
      <c r="DA58" s="77" t="str">
        <f>IF(C58="","",IF(BB58="","",C58-C58+INDEX(gDP!R$6:R$271,MATCH(totalExpenditure!$A58,gDP!$B$6:$B$271))))</f>
        <v/>
      </c>
      <c r="DB58" s="77" t="str">
        <f>IF(D58="","",IF(BC58="","",D58-D58+INDEX(gDP!S$6:S$271,MATCH(totalExpenditure!$A58,gDP!$B$6:$B$271))))</f>
        <v/>
      </c>
      <c r="DC58" s="77" t="str">
        <f>IF(E58="","",IF(BD58="","",E58-E58+INDEX(gDP!T$6:T$271,MATCH(totalExpenditure!$A58,gDP!$B$6:$B$271))))</f>
        <v/>
      </c>
      <c r="DD58" s="77" t="str">
        <f>IF(F58="","",IF(BE58="","",F58-F58+INDEX(gDP!U$6:U$271,MATCH(totalExpenditure!$A58,gDP!$B$6:$B$271))))</f>
        <v/>
      </c>
      <c r="DE58" s="77" t="str">
        <f>IF(G58="","",IF(BF58="","",G58-G58+INDEX(gDP!V$6:V$271,MATCH(totalExpenditure!$A58,gDP!$B$6:$B$271))))</f>
        <v/>
      </c>
      <c r="DF58" s="77" t="str">
        <f>IF(H58="","",IF(BG58="","",H58-H58+INDEX(gDP!W$6:W$271,MATCH(totalExpenditure!$A58,gDP!$B$6:$B$271))))</f>
        <v/>
      </c>
      <c r="DG58" s="77" t="str">
        <f>IF(I58="","",IF(BH58="","",I58-I58+INDEX(gDP!X$6:X$271,MATCH(totalExpenditure!$A58,gDP!$B$6:$B$271))))</f>
        <v/>
      </c>
      <c r="DH58" s="77" t="str">
        <f>IF(J58="","",IF(BI58="","",J58-J58+INDEX(gDP!Y$6:Y$271,MATCH(totalExpenditure!$A58,gDP!$B$6:$B$271))))</f>
        <v/>
      </c>
      <c r="DI58" s="77" t="str">
        <f>IF(K58="","",IF(BJ58="","",K58-K58+INDEX(gDP!Z$6:Z$271,MATCH(totalExpenditure!$A58,gDP!$B$6:$B$271))))</f>
        <v/>
      </c>
      <c r="DJ58" s="77" t="str">
        <f>IF(L58="","",IF(BK58="","",L58-L58+INDEX(gDP!AA$6:AA$271,MATCH(totalExpenditure!$A58,gDP!$B$6:$B$271))))</f>
        <v/>
      </c>
      <c r="DK58" s="77" t="str">
        <f>IF(M58="","",IF(BL58="","",M58-M58+INDEX(gDP!AB$6:AB$271,MATCH(totalExpenditure!$A58,gDP!$B$6:$B$271))))</f>
        <v/>
      </c>
      <c r="DL58" s="77" t="str">
        <f>IF(N58="","",IF(BM58="","",N58-N58+INDEX(gDP!AC$6:AC$271,MATCH(totalExpenditure!$A58,gDP!$B$6:$B$271))))</f>
        <v/>
      </c>
      <c r="DM58" s="77" t="str">
        <f>IF(O58="","",IF(BN58="","",O58-O58+INDEX(gDP!AD$6:AD$271,MATCH(totalExpenditure!$A58,gDP!$B$6:$B$271))))</f>
        <v/>
      </c>
      <c r="DN58" s="77" t="str">
        <f>IF(P58="","",IF(BO58="","",P58-P58+INDEX(gDP!AE$6:AE$271,MATCH(totalExpenditure!$A58,gDP!$B$6:$B$271))))</f>
        <v/>
      </c>
      <c r="DO58" s="77" t="str">
        <f>IF(Q58="","",IF(BP58="","",Q58-Q58+INDEX(gDP!AF$6:AF$271,MATCH(totalExpenditure!$A58,gDP!$B$6:$B$271))))</f>
        <v/>
      </c>
      <c r="DP58" s="77" t="str">
        <f>IF(R58="","",IF(BQ58="","",R58-R58+INDEX(gDP!AG$6:AG$271,MATCH(totalExpenditure!$A58,gDP!$B$6:$B$271))))</f>
        <v/>
      </c>
      <c r="DQ58" s="77" t="str">
        <f>IF(S58="","",IF(BR58="","",S58-S58+INDEX(gDP!AH$6:AH$271,MATCH(totalExpenditure!$A58,gDP!$B$6:$B$271))))</f>
        <v/>
      </c>
      <c r="DR58" s="77">
        <f>IF(T58="","",IF(BS58="","",T58-T58+INDEX(gDP!AI$6:AI$271,MATCH(totalExpenditure!$A58,gDP!$B$6:$B$271))))</f>
        <v>5591130217.6696501</v>
      </c>
      <c r="DS58" s="77">
        <f>IF(U58="","",IF(BT58="","",U58-U58+INDEX(gDP!AJ$6:AJ$271,MATCH(totalExpenditure!$A58,gDP!$B$6:$B$271))))</f>
        <v>5770197348.4848499</v>
      </c>
      <c r="DT58" s="77">
        <f>IF(V58="","",IF(BU58="","",V58-V58+INDEX(gDP!AK$6:AK$271,MATCH(totalExpenditure!$A58,gDP!$B$6:$B$271))))</f>
        <v>6912150456.3233404</v>
      </c>
      <c r="DU58" s="77">
        <f>IF(W58="","",IF(BV58="","",W58-W58+INDEX(gDP!AL$6:AL$271,MATCH(totalExpenditure!$A58,gDP!$B$6:$B$271))))</f>
        <v>6590291048.2921104</v>
      </c>
      <c r="DV58" s="77">
        <f>IF(X58="","",IF(BW58="","",X58-X58+INDEX(gDP!AM$6:AM$271,MATCH(totalExpenditure!$A58,gDP!$B$6:$B$271))))</f>
        <v>7425703928.5714302</v>
      </c>
      <c r="DW58" s="77">
        <f>IF(Y58="","",IF(BX58="","",Y58-Y58+INDEX(gDP!AN$6:AN$271,MATCH(totalExpenditure!$A58,gDP!$B$6:$B$271))))</f>
        <v>9933133247.0892601</v>
      </c>
      <c r="DX58" s="77">
        <f>IF(Z58="","",IF(BY58="","",Z58-Z58+INDEX(gDP!AO$6:AO$271,MATCH(totalExpenditure!$A58,gDP!$B$6:$B$271))))</f>
        <v>10011918444.1656</v>
      </c>
      <c r="DY58" s="77">
        <f>IF(AA58="","",IF(BZ58="","",AA58-AA58+INDEX(gDP!AP$6:AP$271,MATCH(totalExpenditure!$A58,gDP!$B$6:$B$271))))</f>
        <v>9547818700.1140308</v>
      </c>
      <c r="DZ58" s="77">
        <f>IF(AB58="","",IF(CA58="","",AB58-AB58+INDEX(gDP!AQ$6:AQ$271,MATCH(totalExpenditure!$A58,gDP!$B$6:$B$271))))</f>
        <v>10248617647.0588</v>
      </c>
      <c r="EA58" s="77">
        <f>IF(AC58="","",IF(CB58="","",AC58-AC58+INDEX(gDP!AR$6:AR$271,MATCH(totalExpenditure!$A58,gDP!$B$6:$B$271))))</f>
        <v>10497908306.364599</v>
      </c>
      <c r="EB58" s="77">
        <f>IF(AD58="","",IF(CC58="","",AD58-AD58+INDEX(gDP!AS$6:AS$271,MATCH(totalExpenditure!$A58,gDP!$B$6:$B$271))))</f>
        <v>9985844486.3336506</v>
      </c>
      <c r="EC58" s="77">
        <f>IF(AE58="","",IF(CD58="","",AE58-AE58+INDEX(gDP!AT$6:AT$271,MATCH(totalExpenditure!$A58,gDP!$B$6:$B$271))))</f>
        <v>10397897085.610201</v>
      </c>
      <c r="ED58" s="77">
        <f>IF(AF58="","",IF(CE58="","",AF58-AF58+INDEX(gDP!AU$6:AU$271,MATCH(totalExpenditure!$A58,gDP!$B$6:$B$271))))</f>
        <v>11420227884.6154</v>
      </c>
      <c r="EE58" s="77">
        <f>IF(AG58="","",IF(CF58="","",AG58-AG58+INDEX(gDP!AV$6:AV$271,MATCH(totalExpenditure!$A58,gDP!$B$6:$B$271))))</f>
        <v>14547325028.312599</v>
      </c>
      <c r="EF58" s="77">
        <f>IF(AH58="","",IF(CG58="","",AH58-AH58+INDEX(gDP!AW$6:AW$271,MATCH(totalExpenditure!$A58,gDP!$B$6:$B$271))))</f>
        <v>17320552500</v>
      </c>
      <c r="EG58" s="77">
        <f>IF(AI58="","",IF(CH58="","",AI58-AI58+INDEX(gDP!AX$6:AX$271,MATCH(totalExpenditure!$A58,gDP!$B$6:$B$271))))</f>
        <v>18433411267.255299</v>
      </c>
      <c r="EH58" s="77">
        <f>IF(AJ58="","",IF(CI58="","",AJ58-AJ58+INDEX(gDP!AY$6:AY$271,MATCH(totalExpenditure!$A58,gDP!$B$6:$B$271))))</f>
        <v>20072786350.520599</v>
      </c>
      <c r="EI58" s="77">
        <f>IF(AK58="","",IF(CJ58="","",AK58-AK58+INDEX(gDP!AZ$6:AZ$271,MATCH(totalExpenditure!$A58,gDP!$B$6:$B$271))))</f>
        <v>23968764029.564701</v>
      </c>
      <c r="EJ58" s="77">
        <f>IF(AL58="","",IF(CK58="","",AL58-AL58+INDEX(gDP!BA$6:BA$271,MATCH(totalExpenditure!$A58,gDP!$B$6:$B$271))))</f>
        <v>27844698989.307201</v>
      </c>
      <c r="EK58" s="77">
        <f>IF(AM58="","",IF(CL58="","",AM58-AM58+INDEX(gDP!BB$6:BB$271,MATCH(totalExpenditure!$A58,gDP!$B$6:$B$271))))</f>
        <v>26048249356.8358</v>
      </c>
      <c r="EL58" s="77">
        <f>IF(AN58="","",IF(CM58="","",AN58-AN58+INDEX(gDP!BC$6:BC$271,MATCH(totalExpenditure!$A58,gDP!$B$6:$B$271))))</f>
        <v>25799940416.221199</v>
      </c>
      <c r="EM58" s="77">
        <f>IF(AO58="","",IF(CN58="","",AO58-AO58+INDEX(gDP!BD$6:BD$271,MATCH(totalExpenditure!$A58,gDP!$B$6:$B$271))))</f>
        <v>27641551807.2994</v>
      </c>
      <c r="EN58" s="77">
        <f>IF(AP58="","",IF(CO58="","",AP58-AP58+INDEX(gDP!BE$6:BE$271,MATCH(totalExpenditure!$A58,gDP!$B$6:$B$271))))</f>
        <v>25047433100.1301</v>
      </c>
      <c r="EO58" s="77">
        <f>IF(AQ58="","",IF(CP58="","",AQ58-AQ58+INDEX(gDP!BF$6:BF$271,MATCH(totalExpenditure!$A58,gDP!$B$6:$B$271))))</f>
        <v>23959708956.3563</v>
      </c>
      <c r="EP58" s="77">
        <f>IF(AR58="","",IF(CQ58="","",AR58-AR58+INDEX(gDP!BG$6:BG$271,MATCH(totalExpenditure!$A58,gDP!$B$6:$B$271))))</f>
        <v>23225912184.5047</v>
      </c>
      <c r="EQ58" s="77">
        <f>IF(AS58="","",IF(CR58="","",AS58-AS58+INDEX(gDP!BH$6:BH$271,MATCH(totalExpenditure!$A58,gDP!$B$6:$B$271))))</f>
        <v>19909269064.120399</v>
      </c>
      <c r="ER58" s="77">
        <f>IF(AT58="","",IF(CS58="","",AT58-AT58+INDEX(gDP!BI$6:BI$271,MATCH(totalExpenditure!$A58,gDP!$B$6:$B$271))))</f>
        <v>21046452116.380901</v>
      </c>
      <c r="ES58" s="77">
        <f>IF(AU58="","",IF(CT58="","",AU58-AU58+INDEX(gDP!BJ$6:BJ$271,MATCH(totalExpenditure!$A58,gDP!$B$6:$B$271))))</f>
        <v>22946583374.756901</v>
      </c>
      <c r="ET58" s="77">
        <f>IF(AV58="","",IF(CU58="","",AV58-AV58+INDEX(gDP!BK$6:BK$271,MATCH(totalExpenditure!$A58,gDP!$B$6:$B$271))))</f>
        <v>25597301190.9231</v>
      </c>
      <c r="EU58" s="77">
        <f>IF(AW58="","",IF(CV58="","",AW58-AW58+INDEX(gDP!BL$6:BL$271,MATCH(totalExpenditure!$A58,gDP!$B$6:$B$271))))</f>
        <v>25947020102.433201</v>
      </c>
      <c r="EV58" s="77">
        <f>IF(AX58="","",IF(CW58="","",AX58-AX58+INDEX(gDP!BM$6:BM$271,MATCH(totalExpenditure!$A58,gDP!$B$6:$B$271))))</f>
        <v>25227189744.908298</v>
      </c>
      <c r="EW58" s="77">
        <f>IF(AY58="","",IF(CX58="","",AY58-AY58+INDEX(gDP!BN$6:BN$271,MATCH(totalExpenditure!$A58,gDP!$B$6:$B$271))))</f>
        <v>29482912835.364201</v>
      </c>
      <c r="EX58" s="77" t="str">
        <f>IF(AZ58="","",IF(CY58="","",AZ58-AZ58+INDEX(gDP!BO$6:BO$271,MATCH(totalExpenditure!$A58,gDP!$B$6:$B$271))))</f>
        <v/>
      </c>
    </row>
    <row r="59" spans="1:154" x14ac:dyDescent="0.35">
      <c r="A59" t="s">
        <v>327</v>
      </c>
      <c r="B59" s="77" t="str">
        <f>IF(INDEX([2]pivotTable!B$3:B$308,MATCH(totalExpenditure!$A59,[2]pivotTable!$A$3:$A$308,0))/100*INDEX(gDP!Q$6:Q$271,MATCH(totalExpenditure!$A59,gDP!$B$6:$B$271))=0,"",INDEX([2]pivotTable!B$3:B$308,MATCH(totalExpenditure!$A59,[2]pivotTable!$A$3:$A$308,0))/100*INDEX(gDP!Q$6:Q$271,MATCH(totalExpenditure!$A59,gDP!$B$6:$B$271)))</f>
        <v/>
      </c>
      <c r="C59" s="77" t="str">
        <f>IF(INDEX([2]pivotTable!C$3:C$308,MATCH(totalExpenditure!$A59,[2]pivotTable!$A$3:$A$308,0))/100*INDEX(gDP!R$6:R$271,MATCH(totalExpenditure!$A59,gDP!$B$6:$B$271))=0,"",INDEX([2]pivotTable!C$3:C$308,MATCH(totalExpenditure!$A59,[2]pivotTable!$A$3:$A$308,0))/100*INDEX(gDP!R$6:R$271,MATCH(totalExpenditure!$A59,gDP!$B$6:$B$271)))</f>
        <v/>
      </c>
      <c r="D59" s="77" t="str">
        <f>IF(INDEX([2]pivotTable!D$3:D$308,MATCH(totalExpenditure!$A59,[2]pivotTable!$A$3:$A$308,0))/100*INDEX(gDP!S$6:S$271,MATCH(totalExpenditure!$A59,gDP!$B$6:$B$271))=0,"",INDEX([2]pivotTable!D$3:D$308,MATCH(totalExpenditure!$A59,[2]pivotTable!$A$3:$A$308,0))/100*INDEX(gDP!S$6:S$271,MATCH(totalExpenditure!$A59,gDP!$B$6:$B$271)))</f>
        <v/>
      </c>
      <c r="E59" s="77" t="str">
        <f>IF(INDEX([2]pivotTable!E$3:E$308,MATCH(totalExpenditure!$A59,[2]pivotTable!$A$3:$A$308,0))/100*INDEX(gDP!T$6:T$271,MATCH(totalExpenditure!$A59,gDP!$B$6:$B$271))=0,"",INDEX([2]pivotTable!E$3:E$308,MATCH(totalExpenditure!$A59,[2]pivotTable!$A$3:$A$308,0))/100*INDEX(gDP!T$6:T$271,MATCH(totalExpenditure!$A59,gDP!$B$6:$B$271)))</f>
        <v/>
      </c>
      <c r="F59" s="77" t="str">
        <f>IF(INDEX([2]pivotTable!F$3:F$308,MATCH(totalExpenditure!$A59,[2]pivotTable!$A$3:$A$308,0))/100*INDEX(gDP!U$6:U$271,MATCH(totalExpenditure!$A59,gDP!$B$6:$B$271))=0,"",INDEX([2]pivotTable!F$3:F$308,MATCH(totalExpenditure!$A59,[2]pivotTable!$A$3:$A$308,0))/100*INDEX(gDP!U$6:U$271,MATCH(totalExpenditure!$A59,gDP!$B$6:$B$271)))</f>
        <v/>
      </c>
      <c r="G59" s="77" t="str">
        <f>IF(INDEX([2]pivotTable!G$3:G$308,MATCH(totalExpenditure!$A59,[2]pivotTable!$A$3:$A$308,0))/100*INDEX(gDP!V$6:V$271,MATCH(totalExpenditure!$A59,gDP!$B$6:$B$271))=0,"",INDEX([2]pivotTable!G$3:G$308,MATCH(totalExpenditure!$A59,[2]pivotTable!$A$3:$A$308,0))/100*INDEX(gDP!V$6:V$271,MATCH(totalExpenditure!$A59,gDP!$B$6:$B$271)))</f>
        <v/>
      </c>
      <c r="H59" s="77" t="str">
        <f>IF(INDEX([2]pivotTable!H$3:H$308,MATCH(totalExpenditure!$A59,[2]pivotTable!$A$3:$A$308,0))/100*INDEX(gDP!W$6:W$271,MATCH(totalExpenditure!$A59,gDP!$B$6:$B$271))=0,"",INDEX([2]pivotTable!H$3:H$308,MATCH(totalExpenditure!$A59,[2]pivotTable!$A$3:$A$308,0))/100*INDEX(gDP!W$6:W$271,MATCH(totalExpenditure!$A59,gDP!$B$6:$B$271)))</f>
        <v/>
      </c>
      <c r="I59" s="77" t="str">
        <f>IF(INDEX([2]pivotTable!I$3:I$308,MATCH(totalExpenditure!$A59,[2]pivotTable!$A$3:$A$308,0))/100*INDEX(gDP!X$6:X$271,MATCH(totalExpenditure!$A59,gDP!$B$6:$B$271))=0,"",INDEX([2]pivotTable!I$3:I$308,MATCH(totalExpenditure!$A59,[2]pivotTable!$A$3:$A$308,0))/100*INDEX(gDP!X$6:X$271,MATCH(totalExpenditure!$A59,gDP!$B$6:$B$271)))</f>
        <v/>
      </c>
      <c r="J59" s="77" t="str">
        <f>IF(INDEX([2]pivotTable!J$3:J$308,MATCH(totalExpenditure!$A59,[2]pivotTable!$A$3:$A$308,0))/100*INDEX(gDP!Y$6:Y$271,MATCH(totalExpenditure!$A59,gDP!$B$6:$B$271))=0,"",INDEX([2]pivotTable!J$3:J$308,MATCH(totalExpenditure!$A59,[2]pivotTable!$A$3:$A$308,0))/100*INDEX(gDP!Y$6:Y$271,MATCH(totalExpenditure!$A59,gDP!$B$6:$B$271)))</f>
        <v/>
      </c>
      <c r="K59" s="77" t="str">
        <f>IF(INDEX([2]pivotTable!K$3:K$308,MATCH(totalExpenditure!$A59,[2]pivotTable!$A$3:$A$308,0))/100*INDEX(gDP!Z$6:Z$271,MATCH(totalExpenditure!$A59,gDP!$B$6:$B$271))=0,"",INDEX([2]pivotTable!K$3:K$308,MATCH(totalExpenditure!$A59,[2]pivotTable!$A$3:$A$308,0))/100*INDEX(gDP!Z$6:Z$271,MATCH(totalExpenditure!$A59,gDP!$B$6:$B$271)))</f>
        <v/>
      </c>
      <c r="L59" s="77" t="str">
        <f>IF(INDEX([2]pivotTable!L$3:L$308,MATCH(totalExpenditure!$A59,[2]pivotTable!$A$3:$A$308,0))/100*INDEX(gDP!AA$6:AA$271,MATCH(totalExpenditure!$A59,gDP!$B$6:$B$271))=0,"",INDEX([2]pivotTable!L$3:L$308,MATCH(totalExpenditure!$A59,[2]pivotTable!$A$3:$A$308,0))/100*INDEX(gDP!AA$6:AA$271,MATCH(totalExpenditure!$A59,gDP!$B$6:$B$271)))</f>
        <v/>
      </c>
      <c r="M59" s="77" t="str">
        <f>IF(INDEX([2]pivotTable!M$3:M$308,MATCH(totalExpenditure!$A59,[2]pivotTable!$A$3:$A$308,0))/100*INDEX(gDP!AB$6:AB$271,MATCH(totalExpenditure!$A59,gDP!$B$6:$B$271))=0,"",INDEX([2]pivotTable!M$3:M$308,MATCH(totalExpenditure!$A59,[2]pivotTable!$A$3:$A$308,0))/100*INDEX(gDP!AB$6:AB$271,MATCH(totalExpenditure!$A59,gDP!$B$6:$B$271)))</f>
        <v/>
      </c>
      <c r="N59" s="77" t="str">
        <f>IF(INDEX([2]pivotTable!N$3:N$308,MATCH(totalExpenditure!$A59,[2]pivotTable!$A$3:$A$308,0))/100*INDEX(gDP!AC$6:AC$271,MATCH(totalExpenditure!$A59,gDP!$B$6:$B$271))=0,"",INDEX([2]pivotTable!N$3:N$308,MATCH(totalExpenditure!$A59,[2]pivotTable!$A$3:$A$308,0))/100*INDEX(gDP!AC$6:AC$271,MATCH(totalExpenditure!$A59,gDP!$B$6:$B$271)))</f>
        <v/>
      </c>
      <c r="O59" s="77" t="str">
        <f>IF(INDEX([2]pivotTable!O$3:O$308,MATCH(totalExpenditure!$A59,[2]pivotTable!$A$3:$A$308,0))/100*INDEX(gDP!AD$6:AD$271,MATCH(totalExpenditure!$A59,gDP!$B$6:$B$271))=0,"",INDEX([2]pivotTable!O$3:O$308,MATCH(totalExpenditure!$A59,[2]pivotTable!$A$3:$A$308,0))/100*INDEX(gDP!AD$6:AD$271,MATCH(totalExpenditure!$A59,gDP!$B$6:$B$271)))</f>
        <v/>
      </c>
      <c r="P59" s="77" t="str">
        <f>IF(INDEX([2]pivotTable!P$3:P$308,MATCH(totalExpenditure!$A59,[2]pivotTable!$A$3:$A$308,0))/100*INDEX(gDP!AE$6:AE$271,MATCH(totalExpenditure!$A59,gDP!$B$6:$B$271))=0,"",INDEX([2]pivotTable!P$3:P$308,MATCH(totalExpenditure!$A59,[2]pivotTable!$A$3:$A$308,0))/100*INDEX(gDP!AE$6:AE$271,MATCH(totalExpenditure!$A59,gDP!$B$6:$B$271)))</f>
        <v/>
      </c>
      <c r="Q59" s="77" t="str">
        <f>IF(INDEX([2]pivotTable!Q$3:Q$308,MATCH(totalExpenditure!$A59,[2]pivotTable!$A$3:$A$308,0))/100*INDEX(gDP!AF$6:AF$271,MATCH(totalExpenditure!$A59,gDP!$B$6:$B$271))=0,"",INDEX([2]pivotTable!Q$3:Q$308,MATCH(totalExpenditure!$A59,[2]pivotTable!$A$3:$A$308,0))/100*INDEX(gDP!AF$6:AF$271,MATCH(totalExpenditure!$A59,gDP!$B$6:$B$271)))</f>
        <v/>
      </c>
      <c r="R59" s="77" t="str">
        <f>IF(INDEX([2]pivotTable!R$3:R$308,MATCH(totalExpenditure!$A59,[2]pivotTable!$A$3:$A$308,0))/100*INDEX(gDP!AG$6:AG$271,MATCH(totalExpenditure!$A59,gDP!$B$6:$B$271))=0,"",INDEX([2]pivotTable!R$3:R$308,MATCH(totalExpenditure!$A59,[2]pivotTable!$A$3:$A$308,0))/100*INDEX(gDP!AG$6:AG$271,MATCH(totalExpenditure!$A59,gDP!$B$6:$B$271)))</f>
        <v/>
      </c>
      <c r="S59" s="77" t="str">
        <f>IF(INDEX([2]pivotTable!S$3:S$308,MATCH(totalExpenditure!$A59,[2]pivotTable!$A$3:$A$308,0))/100*INDEX(gDP!AH$6:AH$271,MATCH(totalExpenditure!$A59,gDP!$B$6:$B$271))=0,"",INDEX([2]pivotTable!S$3:S$308,MATCH(totalExpenditure!$A59,[2]pivotTable!$A$3:$A$308,0))/100*INDEX(gDP!AH$6:AH$271,MATCH(totalExpenditure!$A59,gDP!$B$6:$B$271)))</f>
        <v/>
      </c>
      <c r="T59" s="77" t="str">
        <f>IF(INDEX([2]pivotTable!T$3:T$308,MATCH(totalExpenditure!$A59,[2]pivotTable!$A$3:$A$308,0))/100*INDEX(gDP!AI$6:AI$271,MATCH(totalExpenditure!$A59,gDP!$B$6:$B$271))=0,"",INDEX([2]pivotTable!T$3:T$308,MATCH(totalExpenditure!$A59,[2]pivotTable!$A$3:$A$308,0))/100*INDEX(gDP!AI$6:AI$271,MATCH(totalExpenditure!$A59,gDP!$B$6:$B$271)))</f>
        <v/>
      </c>
      <c r="U59" s="77" t="str">
        <f>IF(INDEX([2]pivotTable!U$3:U$308,MATCH(totalExpenditure!$A59,[2]pivotTable!$A$3:$A$308,0))/100*INDEX(gDP!AJ$6:AJ$271,MATCH(totalExpenditure!$A59,gDP!$B$6:$B$271))=0,"",INDEX([2]pivotTable!U$3:U$308,MATCH(totalExpenditure!$A59,[2]pivotTable!$A$3:$A$308,0))/100*INDEX(gDP!AJ$6:AJ$271,MATCH(totalExpenditure!$A59,gDP!$B$6:$B$271)))</f>
        <v/>
      </c>
      <c r="V59" s="77" t="str">
        <f>IF(INDEX([2]pivotTable!V$3:V$308,MATCH(totalExpenditure!$A59,[2]pivotTable!$A$3:$A$308,0))/100*INDEX(gDP!AK$6:AK$271,MATCH(totalExpenditure!$A59,gDP!$B$6:$B$271))=0,"",INDEX([2]pivotTable!V$3:V$308,MATCH(totalExpenditure!$A59,[2]pivotTable!$A$3:$A$308,0))/100*INDEX(gDP!AK$6:AK$271,MATCH(totalExpenditure!$A59,gDP!$B$6:$B$271)))</f>
        <v/>
      </c>
      <c r="W59" s="77" t="str">
        <f>IF(INDEX([2]pivotTable!W$3:W$308,MATCH(totalExpenditure!$A59,[2]pivotTable!$A$3:$A$308,0))/100*INDEX(gDP!AL$6:AL$271,MATCH(totalExpenditure!$A59,gDP!$B$6:$B$271))=0,"",INDEX([2]pivotTable!W$3:W$308,MATCH(totalExpenditure!$A59,[2]pivotTable!$A$3:$A$308,0))/100*INDEX(gDP!AL$6:AL$271,MATCH(totalExpenditure!$A59,gDP!$B$6:$B$271)))</f>
        <v/>
      </c>
      <c r="X59" s="77" t="str">
        <f>IF(INDEX([2]pivotTable!X$3:X$308,MATCH(totalExpenditure!$A59,[2]pivotTable!$A$3:$A$308,0))/100*INDEX(gDP!AM$6:AM$271,MATCH(totalExpenditure!$A59,gDP!$B$6:$B$271))=0,"",INDEX([2]pivotTable!X$3:X$308,MATCH(totalExpenditure!$A59,[2]pivotTable!$A$3:$A$308,0))/100*INDEX(gDP!AM$6:AM$271,MATCH(totalExpenditure!$A59,gDP!$B$6:$B$271)))</f>
        <v/>
      </c>
      <c r="Y59" s="77">
        <f>IF(INDEX([2]pivotTable!Y$3:Y$308,MATCH(totalExpenditure!$A59,[2]pivotTable!$A$3:$A$308,0))/100*INDEX(gDP!AN$6:AN$271,MATCH(totalExpenditure!$A59,gDP!$B$6:$B$271))=0,"",INDEX([2]pivotTable!Y$3:Y$308,MATCH(totalExpenditure!$A59,[2]pivotTable!$A$3:$A$308,0))/100*INDEX(gDP!AN$6:AN$271,MATCH(totalExpenditure!$A59,gDP!$B$6:$B$271)))</f>
        <v>2020945048.9826672</v>
      </c>
      <c r="Z59" s="77">
        <f>IF(INDEX([2]pivotTable!Z$3:Z$308,MATCH(totalExpenditure!$A59,[2]pivotTable!$A$3:$A$308,0))/100*INDEX(gDP!AO$6:AO$271,MATCH(totalExpenditure!$A59,gDP!$B$6:$B$271))=0,"",INDEX([2]pivotTable!Z$3:Z$308,MATCH(totalExpenditure!$A59,[2]pivotTable!$A$3:$A$308,0))/100*INDEX(gDP!AO$6:AO$271,MATCH(totalExpenditure!$A59,gDP!$B$6:$B$271)))</f>
        <v>2237274582.6149759</v>
      </c>
      <c r="AA59" s="77">
        <f>IF(INDEX([2]pivotTable!AA$3:AA$308,MATCH(totalExpenditure!$A59,[2]pivotTable!$A$3:$A$308,0))/100*INDEX(gDP!AP$6:AP$271,MATCH(totalExpenditure!$A59,gDP!$B$6:$B$271))=0,"",INDEX([2]pivotTable!AA$3:AA$308,MATCH(totalExpenditure!$A59,[2]pivotTable!$A$3:$A$308,0))/100*INDEX(gDP!AP$6:AP$271,MATCH(totalExpenditure!$A59,gDP!$B$6:$B$271)))</f>
        <v>2163869546.2891116</v>
      </c>
      <c r="AB59" s="77">
        <f>IF(INDEX([2]pivotTable!AB$3:AB$308,MATCH(totalExpenditure!$A59,[2]pivotTable!$A$3:$A$308,0))/100*INDEX(gDP!AQ$6:AQ$271,MATCH(totalExpenditure!$A59,gDP!$B$6:$B$271))=0,"",INDEX([2]pivotTable!AB$3:AB$308,MATCH(totalExpenditure!$A59,[2]pivotTable!$A$3:$A$308,0))/100*INDEX(gDP!AQ$6:AQ$271,MATCH(totalExpenditure!$A59,gDP!$B$6:$B$271)))</f>
        <v>2024265120.2557538</v>
      </c>
      <c r="AC59" s="77">
        <f>IF(INDEX([2]pivotTable!AC$3:AC$308,MATCH(totalExpenditure!$A59,[2]pivotTable!$A$3:$A$308,0))/100*INDEX(gDP!AR$6:AR$271,MATCH(totalExpenditure!$A59,gDP!$B$6:$B$271))=0,"",INDEX([2]pivotTable!AC$3:AC$308,MATCH(totalExpenditure!$A59,[2]pivotTable!$A$3:$A$308,0))/100*INDEX(gDP!AR$6:AR$271,MATCH(totalExpenditure!$A59,gDP!$B$6:$B$271)))</f>
        <v>2268024958.6336975</v>
      </c>
      <c r="AD59" s="77">
        <f>IF(INDEX([2]pivotTable!AD$3:AD$308,MATCH(totalExpenditure!$A59,[2]pivotTable!$A$3:$A$308,0))/100*INDEX(gDP!AS$6:AS$271,MATCH(totalExpenditure!$A59,gDP!$B$6:$B$271))=0,"",INDEX([2]pivotTable!AD$3:AD$308,MATCH(totalExpenditure!$A59,[2]pivotTable!$A$3:$A$308,0))/100*INDEX(gDP!AS$6:AS$271,MATCH(totalExpenditure!$A59,gDP!$B$6:$B$271)))</f>
        <v>2114523294.1664183</v>
      </c>
      <c r="AE59" s="77">
        <f>IF(INDEX([2]pivotTable!AE$3:AE$308,MATCH(totalExpenditure!$A59,[2]pivotTable!$A$3:$A$308,0))/100*INDEX(gDP!AT$6:AT$271,MATCH(totalExpenditure!$A59,gDP!$B$6:$B$271))=0,"",INDEX([2]pivotTable!AE$3:AE$308,MATCH(totalExpenditure!$A59,[2]pivotTable!$A$3:$A$308,0))/100*INDEX(gDP!AT$6:AT$271,MATCH(totalExpenditure!$A59,gDP!$B$6:$B$271)))</f>
        <v>2319034727.9003673</v>
      </c>
      <c r="AF59" s="77">
        <f>IF(INDEX([2]pivotTable!AF$3:AF$308,MATCH(totalExpenditure!$A59,[2]pivotTable!$A$3:$A$308,0))/100*INDEX(gDP!AU$6:AU$271,MATCH(totalExpenditure!$A59,gDP!$B$6:$B$271))=0,"",INDEX([2]pivotTable!AF$3:AF$308,MATCH(totalExpenditure!$A59,[2]pivotTable!$A$3:$A$308,0))/100*INDEX(gDP!AU$6:AU$271,MATCH(totalExpenditure!$A59,gDP!$B$6:$B$271)))</f>
        <v>2917958037.3015327</v>
      </c>
      <c r="AG59" s="77">
        <f>IF(INDEX([2]pivotTable!AG$3:AG$308,MATCH(totalExpenditure!$A59,[2]pivotTable!$A$3:$A$308,0))/100*INDEX(gDP!AV$6:AV$271,MATCH(totalExpenditure!$A59,gDP!$B$6:$B$271))=0,"",INDEX([2]pivotTable!AG$3:AG$308,MATCH(totalExpenditure!$A59,[2]pivotTable!$A$3:$A$308,0))/100*INDEX(gDP!AV$6:AV$271,MATCH(totalExpenditure!$A59,gDP!$B$6:$B$271)))</f>
        <v>3863492048.6369448</v>
      </c>
      <c r="AH59" s="77">
        <f>IF(INDEX([2]pivotTable!AH$3:AH$308,MATCH(totalExpenditure!$A59,[2]pivotTable!$A$3:$A$308,0))/100*INDEX(gDP!AW$6:AW$271,MATCH(totalExpenditure!$A59,gDP!$B$6:$B$271))=0,"",INDEX([2]pivotTable!AH$3:AH$308,MATCH(totalExpenditure!$A59,[2]pivotTable!$A$3:$A$308,0))/100*INDEX(gDP!AW$6:AW$271,MATCH(totalExpenditure!$A59,gDP!$B$6:$B$271)))</f>
        <v>3019323745.7100902</v>
      </c>
      <c r="AI59" s="77">
        <f>IF(INDEX([2]pivotTable!AI$3:AI$308,MATCH(totalExpenditure!$A59,[2]pivotTable!$A$3:$A$308,0))/100*INDEX(gDP!AX$6:AX$271,MATCH(totalExpenditure!$A59,gDP!$B$6:$B$271))=0,"",INDEX([2]pivotTable!AI$3:AI$308,MATCH(totalExpenditure!$A59,[2]pivotTable!$A$3:$A$308,0))/100*INDEX(gDP!AX$6:AX$271,MATCH(totalExpenditure!$A59,gDP!$B$6:$B$271)))</f>
        <v>4100589792.7153931</v>
      </c>
      <c r="AJ59" s="77">
        <f>IF(INDEX([2]pivotTable!AJ$3:AJ$308,MATCH(totalExpenditure!$A59,[2]pivotTable!$A$3:$A$308,0))/100*INDEX(gDP!AY$6:AY$271,MATCH(totalExpenditure!$A59,gDP!$B$6:$B$271))=0,"",INDEX([2]pivotTable!AJ$3:AJ$308,MATCH(totalExpenditure!$A59,[2]pivotTable!$A$3:$A$308,0))/100*INDEX(gDP!AY$6:AY$271,MATCH(totalExpenditure!$A59,gDP!$B$6:$B$271)))</f>
        <v>3562821381.1538601</v>
      </c>
      <c r="AK59" s="77">
        <f>IF(INDEX([2]pivotTable!AK$3:AK$308,MATCH(totalExpenditure!$A59,[2]pivotTable!$A$3:$A$308,0))/100*INDEX(gDP!AZ$6:AZ$271,MATCH(totalExpenditure!$A59,gDP!$B$6:$B$271))=0,"",INDEX([2]pivotTable!AK$3:AK$308,MATCH(totalExpenditure!$A59,[2]pivotTable!$A$3:$A$308,0))/100*INDEX(gDP!AZ$6:AZ$271,MATCH(totalExpenditure!$A59,gDP!$B$6:$B$271)))</f>
        <v>4146006859.2715926</v>
      </c>
      <c r="AL59" s="77">
        <f>IF(INDEX([2]pivotTable!AL$3:AL$308,MATCH(totalExpenditure!$A59,[2]pivotTable!$A$3:$A$308,0))/100*INDEX(gDP!BA$6:BA$271,MATCH(totalExpenditure!$A59,gDP!$B$6:$B$271))=0,"",INDEX([2]pivotTable!AL$3:AL$308,MATCH(totalExpenditure!$A59,[2]pivotTable!$A$3:$A$308,0))/100*INDEX(gDP!BA$6:BA$271,MATCH(totalExpenditure!$A59,gDP!$B$6:$B$271)))</f>
        <v>4831056309.5649557</v>
      </c>
      <c r="AM59" s="77">
        <f>IF(INDEX([2]pivotTable!AM$3:AM$308,MATCH(totalExpenditure!$A59,[2]pivotTable!$A$3:$A$308,0))/100*INDEX(gDP!BB$6:BB$271,MATCH(totalExpenditure!$A59,gDP!$B$6:$B$271))=0,"",INDEX([2]pivotTable!AM$3:AM$308,MATCH(totalExpenditure!$A59,[2]pivotTable!$A$3:$A$308,0))/100*INDEX(gDP!BB$6:BB$271,MATCH(totalExpenditure!$A59,gDP!$B$6:$B$271)))</f>
        <v>4190172795.4676657</v>
      </c>
      <c r="AN59" s="77">
        <f>IF(INDEX([2]pivotTable!AN$3:AN$308,MATCH(totalExpenditure!$A59,[2]pivotTable!$A$3:$A$308,0))/100*INDEX(gDP!BC$6:BC$271,MATCH(totalExpenditure!$A59,gDP!$B$6:$B$271))=0,"",INDEX([2]pivotTable!AN$3:AN$308,MATCH(totalExpenditure!$A59,[2]pivotTable!$A$3:$A$308,0))/100*INDEX(gDP!BC$6:BC$271,MATCH(totalExpenditure!$A59,gDP!$B$6:$B$271)))</f>
        <v>4076863848.7819514</v>
      </c>
      <c r="AO59" s="77">
        <f>IF(INDEX([2]pivotTable!AO$3:AO$308,MATCH(totalExpenditure!$A59,[2]pivotTable!$A$3:$A$308,0))/100*INDEX(gDP!BD$6:BD$271,MATCH(totalExpenditure!$A59,gDP!$B$6:$B$271))=0,"",INDEX([2]pivotTable!AO$3:AO$308,MATCH(totalExpenditure!$A59,[2]pivotTable!$A$3:$A$308,0))/100*INDEX(gDP!BD$6:BD$271,MATCH(totalExpenditure!$A59,gDP!$B$6:$B$271)))</f>
        <v>4040304107.821485</v>
      </c>
      <c r="AP59" s="77">
        <f>IF(INDEX([2]pivotTable!AP$3:AP$308,MATCH(totalExpenditure!$A59,[2]pivotTable!$A$3:$A$308,0))/100*INDEX(gDP!BE$6:BE$271,MATCH(totalExpenditure!$A59,gDP!$B$6:$B$271))=0,"",INDEX([2]pivotTable!AP$3:AP$308,MATCH(totalExpenditure!$A59,[2]pivotTable!$A$3:$A$308,0))/100*INDEX(gDP!BE$6:BE$271,MATCH(totalExpenditure!$A59,gDP!$B$6:$B$271)))</f>
        <v>3362609281.0624485</v>
      </c>
      <c r="AQ59" s="77">
        <f>IF(INDEX([2]pivotTable!AQ$3:AQ$308,MATCH(totalExpenditure!$A59,[2]pivotTable!$A$3:$A$308,0))/100*INDEX(gDP!BF$6:BF$271,MATCH(totalExpenditure!$A59,gDP!$B$6:$B$271))=0,"",INDEX([2]pivotTable!AQ$3:AQ$308,MATCH(totalExpenditure!$A59,[2]pivotTable!$A$3:$A$308,0))/100*INDEX(gDP!BF$6:BF$271,MATCH(totalExpenditure!$A59,gDP!$B$6:$B$271)))</f>
        <v>3217621372.2125511</v>
      </c>
      <c r="AR59" s="77">
        <f>IF(INDEX([2]pivotTable!AR$3:AR$308,MATCH(totalExpenditure!$A59,[2]pivotTable!$A$3:$A$308,0))/100*INDEX(gDP!BG$6:BG$271,MATCH(totalExpenditure!$A59,gDP!$B$6:$B$271))=0,"",INDEX([2]pivotTable!AR$3:AR$308,MATCH(totalExpenditure!$A59,[2]pivotTable!$A$3:$A$308,0))/100*INDEX(gDP!BG$6:BG$271,MATCH(totalExpenditure!$A59,gDP!$B$6:$B$271)))</f>
        <v>2889151911.3573403</v>
      </c>
      <c r="AS59" s="77">
        <f>IF(INDEX([2]pivotTable!AS$3:AS$308,MATCH(totalExpenditure!$A59,[2]pivotTable!$A$3:$A$308,0))/100*INDEX(gDP!BH$6:BH$271,MATCH(totalExpenditure!$A59,gDP!$B$6:$B$271))=0,"",INDEX([2]pivotTable!AS$3:AS$308,MATCH(totalExpenditure!$A59,[2]pivotTable!$A$3:$A$308,0))/100*INDEX(gDP!BH$6:BH$271,MATCH(totalExpenditure!$A59,gDP!$B$6:$B$271)))</f>
        <v>3441004823.4158225</v>
      </c>
      <c r="AT59" s="77">
        <f>IF(INDEX([2]pivotTable!AT$3:AT$308,MATCH(totalExpenditure!$A59,[2]pivotTable!$A$3:$A$308,0))/100*INDEX(gDP!BI$6:BI$271,MATCH(totalExpenditure!$A59,gDP!$B$6:$B$271))=0,"",INDEX([2]pivotTable!AT$3:AT$308,MATCH(totalExpenditure!$A59,[2]pivotTable!$A$3:$A$308,0))/100*INDEX(gDP!BI$6:BI$271,MATCH(totalExpenditure!$A59,gDP!$B$6:$B$271)))</f>
        <v>2826317787.4992671</v>
      </c>
      <c r="AU59" s="77">
        <f>IF(INDEX([2]pivotTable!AU$3:AU$308,MATCH(totalExpenditure!$A59,[2]pivotTable!$A$3:$A$308,0))/100*INDEX(gDP!BJ$6:BJ$271,MATCH(totalExpenditure!$A59,gDP!$B$6:$B$271))=0,"",INDEX([2]pivotTable!AU$3:AU$308,MATCH(totalExpenditure!$A59,[2]pivotTable!$A$3:$A$308,0))/100*INDEX(gDP!BJ$6:BJ$271,MATCH(totalExpenditure!$A59,gDP!$B$6:$B$271)))</f>
        <v>3519925949.3219671</v>
      </c>
      <c r="AV59" s="77">
        <f>IF(INDEX([2]pivotTable!AV$3:AV$308,MATCH(totalExpenditure!$A59,[2]pivotTable!$A$3:$A$308,0))/100*INDEX(gDP!BK$6:BK$271,MATCH(totalExpenditure!$A59,gDP!$B$6:$B$271))=0,"",INDEX([2]pivotTable!AV$3:AV$308,MATCH(totalExpenditure!$A59,[2]pivotTable!$A$3:$A$308,0))/100*INDEX(gDP!BK$6:BK$271,MATCH(totalExpenditure!$A59,gDP!$B$6:$B$271)))</f>
        <v>4307709354.6147966</v>
      </c>
      <c r="AW59" s="77">
        <f>IF(INDEX([2]pivotTable!AW$3:AW$308,MATCH(totalExpenditure!$A59,[2]pivotTable!$A$3:$A$308,0))/100*INDEX(gDP!BL$6:BL$271,MATCH(totalExpenditure!$A59,gDP!$B$6:$B$271))=0,"",INDEX([2]pivotTable!AW$3:AW$308,MATCH(totalExpenditure!$A59,[2]pivotTable!$A$3:$A$308,0))/100*INDEX(gDP!BL$6:BL$271,MATCH(totalExpenditure!$A59,gDP!$B$6:$B$271)))</f>
        <v>4444847967.3821878</v>
      </c>
      <c r="AX59" s="77">
        <f>IF(INDEX([2]pivotTable!AX$3:AX$308,MATCH(totalExpenditure!$A59,[2]pivotTable!$A$3:$A$308,0))/100*INDEX(gDP!BM$6:BM$271,MATCH(totalExpenditure!$A59,gDP!$B$6:$B$271))=0,"",INDEX([2]pivotTable!AX$3:AX$308,MATCH(totalExpenditure!$A59,[2]pivotTable!$A$3:$A$308,0))/100*INDEX(gDP!BM$6:BM$271,MATCH(totalExpenditure!$A59,gDP!$B$6:$B$271)))</f>
        <v>5017880996.5424776</v>
      </c>
      <c r="AY59" s="77">
        <f>IF(INDEX([2]pivotTable!AY$3:AY$308,MATCH(totalExpenditure!$A59,[2]pivotTable!$A$3:$A$308,0))/100*INDEX(gDP!BN$6:BN$271,MATCH(totalExpenditure!$A59,gDP!$B$6:$B$271))=0,"",INDEX([2]pivotTable!AY$3:AY$308,MATCH(totalExpenditure!$A59,[2]pivotTable!$A$3:$A$308,0))/100*INDEX(gDP!BN$6:BN$271,MATCH(totalExpenditure!$A59,gDP!$B$6:$B$271)))</f>
        <v>5438570517.1870289</v>
      </c>
      <c r="AZ59" s="77" t="str">
        <f>IF(INDEX([2]pivotTable!AZ$3:AZ$308,MATCH(totalExpenditure!$A59,[2]pivotTable!$A$3:$A$308,0))/100*INDEX(gDP!BO$6:BO$271,MATCH(totalExpenditure!$A59,gDP!$B$6:$B$271))=0,"",INDEX([2]pivotTable!AZ$3:AZ$308,MATCH(totalExpenditure!$A59,[2]pivotTable!$A$3:$A$308,0))/100*INDEX(gDP!BO$6:BO$271,MATCH(totalExpenditure!$A59,gDP!$B$6:$B$271)))</f>
        <v/>
      </c>
      <c r="BA59" s="77" t="str">
        <f>IF(INDEX([2]pivotTable!B$310:B$615,MATCH(totalExpenditure!$A59,[2]pivotTable!$A$310:$A$615,0))/100*INDEX(gDP!Q$6:Q$271,MATCH(totalExpenditure!$A59,gDP!$B$6:$B$271))=0,"",INDEX([2]pivotTable!B$310:B$615,MATCH(totalExpenditure!$A59,[2]pivotTable!$A$310:$A$615,0))/100*INDEX(gDP!Q$6:Q$271,MATCH(totalExpenditure!$A59,gDP!$B$6:$B$271)))</f>
        <v/>
      </c>
      <c r="BB59" s="77" t="str">
        <f>IF(INDEX([2]pivotTable!C$310:C$615,MATCH(totalExpenditure!$A59,[2]pivotTable!$A$310:$A$615,0))/100*INDEX(gDP!R$6:R$271,MATCH(totalExpenditure!$A59,gDP!$B$6:$B$271))=0,"",INDEX([2]pivotTable!C$310:C$615,MATCH(totalExpenditure!$A59,[2]pivotTable!$A$310:$A$615,0))/100*INDEX(gDP!R$6:R$271,MATCH(totalExpenditure!$A59,gDP!$B$6:$B$271)))</f>
        <v/>
      </c>
      <c r="BC59" s="77" t="str">
        <f>IF(INDEX([2]pivotTable!D$310:D$615,MATCH(totalExpenditure!$A59,[2]pivotTable!$A$310:$A$615,0))/100*INDEX(gDP!S$6:S$271,MATCH(totalExpenditure!$A59,gDP!$B$6:$B$271))=0,"",INDEX([2]pivotTable!D$310:D$615,MATCH(totalExpenditure!$A59,[2]pivotTable!$A$310:$A$615,0))/100*INDEX(gDP!S$6:S$271,MATCH(totalExpenditure!$A59,gDP!$B$6:$B$271)))</f>
        <v/>
      </c>
      <c r="BD59" s="77" t="str">
        <f>IF(INDEX([2]pivotTable!E$310:E$615,MATCH(totalExpenditure!$A59,[2]pivotTable!$A$310:$A$615,0))/100*INDEX(gDP!T$6:T$271,MATCH(totalExpenditure!$A59,gDP!$B$6:$B$271))=0,"",INDEX([2]pivotTable!E$310:E$615,MATCH(totalExpenditure!$A59,[2]pivotTable!$A$310:$A$615,0))/100*INDEX(gDP!T$6:T$271,MATCH(totalExpenditure!$A59,gDP!$B$6:$B$271)))</f>
        <v/>
      </c>
      <c r="BE59" s="77" t="str">
        <f>IF(INDEX([2]pivotTable!F$310:F$615,MATCH(totalExpenditure!$A59,[2]pivotTable!$A$310:$A$615,0))/100*INDEX(gDP!U$6:U$271,MATCH(totalExpenditure!$A59,gDP!$B$6:$B$271))=0,"",INDEX([2]pivotTable!F$310:F$615,MATCH(totalExpenditure!$A59,[2]pivotTable!$A$310:$A$615,0))/100*INDEX(gDP!U$6:U$271,MATCH(totalExpenditure!$A59,gDP!$B$6:$B$271)))</f>
        <v/>
      </c>
      <c r="BF59" s="77" t="str">
        <f>IF(INDEX([2]pivotTable!G$310:G$615,MATCH(totalExpenditure!$A59,[2]pivotTable!$A$310:$A$615,0))/100*INDEX(gDP!V$6:V$271,MATCH(totalExpenditure!$A59,gDP!$B$6:$B$271))=0,"",INDEX([2]pivotTable!G$310:G$615,MATCH(totalExpenditure!$A59,[2]pivotTable!$A$310:$A$615,0))/100*INDEX(gDP!V$6:V$271,MATCH(totalExpenditure!$A59,gDP!$B$6:$B$271)))</f>
        <v/>
      </c>
      <c r="BG59" s="77" t="str">
        <f>IF(INDEX([2]pivotTable!H$310:H$615,MATCH(totalExpenditure!$A59,[2]pivotTable!$A$310:$A$615,0))/100*INDEX(gDP!W$6:W$271,MATCH(totalExpenditure!$A59,gDP!$B$6:$B$271))=0,"",INDEX([2]pivotTable!H$310:H$615,MATCH(totalExpenditure!$A59,[2]pivotTable!$A$310:$A$615,0))/100*INDEX(gDP!W$6:W$271,MATCH(totalExpenditure!$A59,gDP!$B$6:$B$271)))</f>
        <v/>
      </c>
      <c r="BH59" s="77" t="str">
        <f>IF(INDEX([2]pivotTable!I$310:I$615,MATCH(totalExpenditure!$A59,[2]pivotTable!$A$310:$A$615,0))/100*INDEX(gDP!X$6:X$271,MATCH(totalExpenditure!$A59,gDP!$B$6:$B$271))=0,"",INDEX([2]pivotTable!I$310:I$615,MATCH(totalExpenditure!$A59,[2]pivotTable!$A$310:$A$615,0))/100*INDEX(gDP!X$6:X$271,MATCH(totalExpenditure!$A59,gDP!$B$6:$B$271)))</f>
        <v/>
      </c>
      <c r="BI59" s="77" t="str">
        <f>IF(INDEX([2]pivotTable!J$310:J$615,MATCH(totalExpenditure!$A59,[2]pivotTable!$A$310:$A$615,0))/100*INDEX(gDP!Y$6:Y$271,MATCH(totalExpenditure!$A59,gDP!$B$6:$B$271))=0,"",INDEX([2]pivotTable!J$310:J$615,MATCH(totalExpenditure!$A59,[2]pivotTable!$A$310:$A$615,0))/100*INDEX(gDP!Y$6:Y$271,MATCH(totalExpenditure!$A59,gDP!$B$6:$B$271)))</f>
        <v/>
      </c>
      <c r="BJ59" s="77" t="str">
        <f>IF(INDEX([2]pivotTable!K$310:K$615,MATCH(totalExpenditure!$A59,[2]pivotTable!$A$310:$A$615,0))/100*INDEX(gDP!Z$6:Z$271,MATCH(totalExpenditure!$A59,gDP!$B$6:$B$271))=0,"",INDEX([2]pivotTable!K$310:K$615,MATCH(totalExpenditure!$A59,[2]pivotTable!$A$310:$A$615,0))/100*INDEX(gDP!Z$6:Z$271,MATCH(totalExpenditure!$A59,gDP!$B$6:$B$271)))</f>
        <v/>
      </c>
      <c r="BK59" s="77" t="str">
        <f>IF(INDEX([2]pivotTable!L$310:L$615,MATCH(totalExpenditure!$A59,[2]pivotTable!$A$310:$A$615,0))/100*INDEX(gDP!AA$6:AA$271,MATCH(totalExpenditure!$A59,gDP!$B$6:$B$271))=0,"",INDEX([2]pivotTable!L$310:L$615,MATCH(totalExpenditure!$A59,[2]pivotTable!$A$310:$A$615,0))/100*INDEX(gDP!AA$6:AA$271,MATCH(totalExpenditure!$A59,gDP!$B$6:$B$271)))</f>
        <v/>
      </c>
      <c r="BL59" s="77" t="str">
        <f>IF(INDEX([2]pivotTable!M$310:M$615,MATCH(totalExpenditure!$A59,[2]pivotTable!$A$310:$A$615,0))/100*INDEX(gDP!AB$6:AB$271,MATCH(totalExpenditure!$A59,gDP!$B$6:$B$271))=0,"",INDEX([2]pivotTable!M$310:M$615,MATCH(totalExpenditure!$A59,[2]pivotTable!$A$310:$A$615,0))/100*INDEX(gDP!AB$6:AB$271,MATCH(totalExpenditure!$A59,gDP!$B$6:$B$271)))</f>
        <v/>
      </c>
      <c r="BM59" s="77" t="str">
        <f>IF(INDEX([2]pivotTable!N$310:N$615,MATCH(totalExpenditure!$A59,[2]pivotTable!$A$310:$A$615,0))/100*INDEX(gDP!AC$6:AC$271,MATCH(totalExpenditure!$A59,gDP!$B$6:$B$271))=0,"",INDEX([2]pivotTable!N$310:N$615,MATCH(totalExpenditure!$A59,[2]pivotTable!$A$310:$A$615,0))/100*INDEX(gDP!AC$6:AC$271,MATCH(totalExpenditure!$A59,gDP!$B$6:$B$271)))</f>
        <v/>
      </c>
      <c r="BN59" s="77" t="str">
        <f>IF(INDEX([2]pivotTable!O$310:O$615,MATCH(totalExpenditure!$A59,[2]pivotTable!$A$310:$A$615,0))/100*INDEX(gDP!AD$6:AD$271,MATCH(totalExpenditure!$A59,gDP!$B$6:$B$271))=0,"",INDEX([2]pivotTable!O$310:O$615,MATCH(totalExpenditure!$A59,[2]pivotTable!$A$310:$A$615,0))/100*INDEX(gDP!AD$6:AD$271,MATCH(totalExpenditure!$A59,gDP!$B$6:$B$271)))</f>
        <v/>
      </c>
      <c r="BO59" s="77" t="str">
        <f>IF(INDEX([2]pivotTable!P$310:P$615,MATCH(totalExpenditure!$A59,[2]pivotTable!$A$310:$A$615,0))/100*INDEX(gDP!AE$6:AE$271,MATCH(totalExpenditure!$A59,gDP!$B$6:$B$271))=0,"",INDEX([2]pivotTable!P$310:P$615,MATCH(totalExpenditure!$A59,[2]pivotTable!$A$310:$A$615,0))/100*INDEX(gDP!AE$6:AE$271,MATCH(totalExpenditure!$A59,gDP!$B$6:$B$271)))</f>
        <v/>
      </c>
      <c r="BP59" s="77" t="str">
        <f>IF(INDEX([2]pivotTable!Q$310:Q$615,MATCH(totalExpenditure!$A59,[2]pivotTable!$A$310:$A$615,0))/100*INDEX(gDP!AF$6:AF$271,MATCH(totalExpenditure!$A59,gDP!$B$6:$B$271))=0,"",INDEX([2]pivotTable!Q$310:Q$615,MATCH(totalExpenditure!$A59,[2]pivotTable!$A$310:$A$615,0))/100*INDEX(gDP!AF$6:AF$271,MATCH(totalExpenditure!$A59,gDP!$B$6:$B$271)))</f>
        <v/>
      </c>
      <c r="BQ59" s="77" t="str">
        <f>IF(INDEX([2]pivotTable!R$310:R$615,MATCH(totalExpenditure!$A59,[2]pivotTable!$A$310:$A$615,0))/100*INDEX(gDP!AG$6:AG$271,MATCH(totalExpenditure!$A59,gDP!$B$6:$B$271))=0,"",INDEX([2]pivotTable!R$310:R$615,MATCH(totalExpenditure!$A59,[2]pivotTable!$A$310:$A$615,0))/100*INDEX(gDP!AG$6:AG$271,MATCH(totalExpenditure!$A59,gDP!$B$6:$B$271)))</f>
        <v/>
      </c>
      <c r="BR59" s="77" t="str">
        <f>IF(INDEX([2]pivotTable!S$310:S$615,MATCH(totalExpenditure!$A59,[2]pivotTable!$A$310:$A$615,0))/100*INDEX(gDP!AH$6:AH$271,MATCH(totalExpenditure!$A59,gDP!$B$6:$B$271))=0,"",INDEX([2]pivotTable!S$310:S$615,MATCH(totalExpenditure!$A59,[2]pivotTable!$A$310:$A$615,0))/100*INDEX(gDP!AH$6:AH$271,MATCH(totalExpenditure!$A59,gDP!$B$6:$B$271)))</f>
        <v/>
      </c>
      <c r="BS59" s="77" t="str">
        <f>IF(INDEX([2]pivotTable!T$310:T$615,MATCH(totalExpenditure!$A59,[2]pivotTable!$A$310:$A$615,0))/100*INDEX(gDP!AI$6:AI$271,MATCH(totalExpenditure!$A59,gDP!$B$6:$B$271))=0,"",INDEX([2]pivotTable!T$310:T$615,MATCH(totalExpenditure!$A59,[2]pivotTable!$A$310:$A$615,0))/100*INDEX(gDP!AI$6:AI$271,MATCH(totalExpenditure!$A59,gDP!$B$6:$B$271)))</f>
        <v/>
      </c>
      <c r="BT59" s="77" t="str">
        <f>IF(INDEX([2]pivotTable!U$310:U$615,MATCH(totalExpenditure!$A59,[2]pivotTable!$A$310:$A$615,0))/100*INDEX(gDP!AJ$6:AJ$271,MATCH(totalExpenditure!$A59,gDP!$B$6:$B$271))=0,"",INDEX([2]pivotTable!U$310:U$615,MATCH(totalExpenditure!$A59,[2]pivotTable!$A$310:$A$615,0))/100*INDEX(gDP!AJ$6:AJ$271,MATCH(totalExpenditure!$A59,gDP!$B$6:$B$271)))</f>
        <v/>
      </c>
      <c r="BU59" s="77" t="str">
        <f>IF(INDEX([2]pivotTable!V$310:V$615,MATCH(totalExpenditure!$A59,[2]pivotTable!$A$310:$A$615,0))/100*INDEX(gDP!AK$6:AK$271,MATCH(totalExpenditure!$A59,gDP!$B$6:$B$271))=0,"",INDEX([2]pivotTable!V$310:V$615,MATCH(totalExpenditure!$A59,[2]pivotTable!$A$310:$A$615,0))/100*INDEX(gDP!AK$6:AK$271,MATCH(totalExpenditure!$A59,gDP!$B$6:$B$271)))</f>
        <v/>
      </c>
      <c r="BV59" s="77" t="str">
        <f>IF(INDEX([2]pivotTable!W$310:W$615,MATCH(totalExpenditure!$A59,[2]pivotTable!$A$310:$A$615,0))/100*INDEX(gDP!AL$6:AL$271,MATCH(totalExpenditure!$A59,gDP!$B$6:$B$271))=0,"",INDEX([2]pivotTable!W$310:W$615,MATCH(totalExpenditure!$A59,[2]pivotTable!$A$310:$A$615,0))/100*INDEX(gDP!AL$6:AL$271,MATCH(totalExpenditure!$A59,gDP!$B$6:$B$271)))</f>
        <v/>
      </c>
      <c r="BW59" s="77" t="str">
        <f>IF(INDEX([2]pivotTable!X$310:X$615,MATCH(totalExpenditure!$A59,[2]pivotTable!$A$310:$A$615,0))/100*INDEX(gDP!AM$6:AM$271,MATCH(totalExpenditure!$A59,gDP!$B$6:$B$271))=0,"",INDEX([2]pivotTable!X$310:X$615,MATCH(totalExpenditure!$A59,[2]pivotTable!$A$310:$A$615,0))/100*INDEX(gDP!AM$6:AM$271,MATCH(totalExpenditure!$A59,gDP!$B$6:$B$271)))</f>
        <v/>
      </c>
      <c r="BX59" s="77">
        <f>IF(INDEX([2]pivotTable!Y$310:Y$615,MATCH(totalExpenditure!$A59,[2]pivotTable!$A$310:$A$615,0))/100*INDEX(gDP!AN$6:AN$271,MATCH(totalExpenditure!$A59,gDP!$B$6:$B$271))=0,"",INDEX([2]pivotTable!Y$310:Y$615,MATCH(totalExpenditure!$A59,[2]pivotTable!$A$310:$A$615,0))/100*INDEX(gDP!AN$6:AN$271,MATCH(totalExpenditure!$A59,gDP!$B$6:$B$271)))</f>
        <v>2237474875.6593814</v>
      </c>
      <c r="BY59" s="77">
        <f>IF(INDEX([2]pivotTable!Z$310:Z$615,MATCH(totalExpenditure!$A59,[2]pivotTable!$A$310:$A$615,0))/100*INDEX(gDP!AO$6:AO$271,MATCH(totalExpenditure!$A59,gDP!$B$6:$B$271))=0,"",INDEX([2]pivotTable!Z$310:Z$615,MATCH(totalExpenditure!$A59,[2]pivotTable!$A$310:$A$615,0))/100*INDEX(gDP!AO$6:AO$271,MATCH(totalExpenditure!$A59,gDP!$B$6:$B$271)))</f>
        <v>2466393063.9671121</v>
      </c>
      <c r="BZ59" s="77">
        <f>IF(INDEX([2]pivotTable!AA$310:AA$615,MATCH(totalExpenditure!$A59,[2]pivotTable!$A$310:$A$615,0))/100*INDEX(gDP!AP$6:AP$271,MATCH(totalExpenditure!$A59,gDP!$B$6:$B$271))=0,"",INDEX([2]pivotTable!AA$310:AA$615,MATCH(totalExpenditure!$A59,[2]pivotTable!$A$310:$A$615,0))/100*INDEX(gDP!AP$6:AP$271,MATCH(totalExpenditure!$A59,gDP!$B$6:$B$271)))</f>
        <v>2393936135.9807701</v>
      </c>
      <c r="CA59" s="77">
        <f>IF(INDEX([2]pivotTable!AB$310:AB$615,MATCH(totalExpenditure!$A59,[2]pivotTable!$A$310:$A$615,0))/100*INDEX(gDP!AQ$6:AQ$271,MATCH(totalExpenditure!$A59,gDP!$B$6:$B$271))=0,"",INDEX([2]pivotTable!AB$310:AB$615,MATCH(totalExpenditure!$A59,[2]pivotTable!$A$310:$A$615,0))/100*INDEX(gDP!AQ$6:AQ$271,MATCH(totalExpenditure!$A59,gDP!$B$6:$B$271)))</f>
        <v>2244729638.3034096</v>
      </c>
      <c r="CB59" s="77">
        <f>IF(INDEX([2]pivotTable!AC$310:AC$615,MATCH(totalExpenditure!$A59,[2]pivotTable!$A$310:$A$615,0))/100*INDEX(gDP!AR$6:AR$271,MATCH(totalExpenditure!$A59,gDP!$B$6:$B$271))=0,"",INDEX([2]pivotTable!AC$310:AC$615,MATCH(totalExpenditure!$A59,[2]pivotTable!$A$310:$A$615,0))/100*INDEX(gDP!AR$6:AR$271,MATCH(totalExpenditure!$A59,gDP!$B$6:$B$271)))</f>
        <v>2489613604.0174499</v>
      </c>
      <c r="CC59" s="77">
        <f>IF(INDEX([2]pivotTable!AD$310:AD$615,MATCH(totalExpenditure!$A59,[2]pivotTable!$A$310:$A$615,0))/100*INDEX(gDP!AS$6:AS$271,MATCH(totalExpenditure!$A59,gDP!$B$6:$B$271))=0,"",INDEX([2]pivotTable!AD$310:AD$615,MATCH(totalExpenditure!$A59,[2]pivotTable!$A$310:$A$615,0))/100*INDEX(gDP!AS$6:AS$271,MATCH(totalExpenditure!$A59,gDP!$B$6:$B$271)))</f>
        <v>2318556243.6035285</v>
      </c>
      <c r="CD59" s="77">
        <f>IF(INDEX([2]pivotTable!AE$310:AE$615,MATCH(totalExpenditure!$A59,[2]pivotTable!$A$310:$A$615,0))/100*INDEX(gDP!AT$6:AT$271,MATCH(totalExpenditure!$A59,gDP!$B$6:$B$271))=0,"",INDEX([2]pivotTable!AE$310:AE$615,MATCH(totalExpenditure!$A59,[2]pivotTable!$A$310:$A$615,0))/100*INDEX(gDP!AT$6:AT$271,MATCH(totalExpenditure!$A59,gDP!$B$6:$B$271)))</f>
        <v>2549582040.0308127</v>
      </c>
      <c r="CE59" s="77">
        <f>IF(INDEX([2]pivotTable!AF$310:AF$615,MATCH(totalExpenditure!$A59,[2]pivotTable!$A$310:$A$615,0))/100*INDEX(gDP!AU$6:AU$271,MATCH(totalExpenditure!$A59,gDP!$B$6:$B$271))=0,"",INDEX([2]pivotTable!AF$310:AF$615,MATCH(totalExpenditure!$A59,[2]pivotTable!$A$310:$A$615,0))/100*INDEX(gDP!AU$6:AU$271,MATCH(totalExpenditure!$A59,gDP!$B$6:$B$271)))</f>
        <v>3304279242.2400451</v>
      </c>
      <c r="CF59" s="77">
        <f>IF(INDEX([2]pivotTable!AG$310:AG$615,MATCH(totalExpenditure!$A59,[2]pivotTable!$A$310:$A$615,0))/100*INDEX(gDP!AV$6:AV$271,MATCH(totalExpenditure!$A59,gDP!$B$6:$B$271))=0,"",INDEX([2]pivotTable!AG$310:AG$615,MATCH(totalExpenditure!$A59,[2]pivotTable!$A$310:$A$615,0))/100*INDEX(gDP!AV$6:AV$271,MATCH(totalExpenditure!$A59,gDP!$B$6:$B$271)))</f>
        <v>4193790591.6551285</v>
      </c>
      <c r="CG59" s="77">
        <f>IF(INDEX([2]pivotTable!AH$310:AH$615,MATCH(totalExpenditure!$A59,[2]pivotTable!$A$310:$A$615,0))/100*INDEX(gDP!AW$6:AW$271,MATCH(totalExpenditure!$A59,gDP!$B$6:$B$271))=0,"",INDEX([2]pivotTable!AH$310:AH$615,MATCH(totalExpenditure!$A59,[2]pivotTable!$A$310:$A$615,0))/100*INDEX(gDP!AW$6:AW$271,MATCH(totalExpenditure!$A59,gDP!$B$6:$B$271)))</f>
        <v>4792577374.1429996</v>
      </c>
      <c r="CH59" s="77">
        <f>IF(INDEX([2]pivotTable!AI$310:AI$615,MATCH(totalExpenditure!$A59,[2]pivotTable!$A$310:$A$615,0))/100*INDEX(gDP!AX$6:AX$271,MATCH(totalExpenditure!$A59,gDP!$B$6:$B$271))=0,"",INDEX([2]pivotTable!AI$310:AI$615,MATCH(totalExpenditure!$A59,[2]pivotTable!$A$310:$A$615,0))/100*INDEX(gDP!AX$6:AX$271,MATCH(totalExpenditure!$A59,gDP!$B$6:$B$271)))</f>
        <v>5609167977.3264065</v>
      </c>
      <c r="CI59" s="77">
        <f>IF(INDEX([2]pivotTable!AJ$310:AJ$615,MATCH(totalExpenditure!$A59,[2]pivotTable!$A$310:$A$615,0))/100*INDEX(gDP!AY$6:AY$271,MATCH(totalExpenditure!$A59,gDP!$B$6:$B$271))=0,"",INDEX([2]pivotTable!AJ$310:AJ$615,MATCH(totalExpenditure!$A59,[2]pivotTable!$A$310:$A$615,0))/100*INDEX(gDP!AY$6:AY$271,MATCH(totalExpenditure!$A59,gDP!$B$6:$B$271)))</f>
        <v>6375575103.1174355</v>
      </c>
      <c r="CJ59" s="77">
        <f>IF(INDEX([2]pivotTable!AK$310:AK$615,MATCH(totalExpenditure!$A59,[2]pivotTable!$A$310:$A$615,0))/100*INDEX(gDP!AZ$6:AZ$271,MATCH(totalExpenditure!$A59,gDP!$B$6:$B$271))=0,"",INDEX([2]pivotTable!AK$310:AK$615,MATCH(totalExpenditure!$A59,[2]pivotTable!$A$310:$A$615,0))/100*INDEX(gDP!AZ$6:AZ$271,MATCH(totalExpenditure!$A59,gDP!$B$6:$B$271)))</f>
        <v>7322076334.0346928</v>
      </c>
      <c r="CK59" s="77">
        <f>IF(INDEX([2]pivotTable!AL$310:AL$615,MATCH(totalExpenditure!$A59,[2]pivotTable!$A$310:$A$615,0))/100*INDEX(gDP!BA$6:BA$271,MATCH(totalExpenditure!$A59,gDP!$B$6:$B$271))=0,"",INDEX([2]pivotTable!AL$310:AL$615,MATCH(totalExpenditure!$A59,[2]pivotTable!$A$310:$A$615,0))/100*INDEX(gDP!BA$6:BA$271,MATCH(totalExpenditure!$A59,gDP!$B$6:$B$271)))</f>
        <v>8927981513.2646465</v>
      </c>
      <c r="CL59" s="77">
        <f>IF(INDEX([2]pivotTable!AM$310:AM$615,MATCH(totalExpenditure!$A59,[2]pivotTable!$A$310:$A$615,0))/100*INDEX(gDP!BB$6:BB$271,MATCH(totalExpenditure!$A59,gDP!$B$6:$B$271))=0,"",INDEX([2]pivotTable!AM$310:AM$615,MATCH(totalExpenditure!$A59,[2]pivotTable!$A$310:$A$615,0))/100*INDEX(gDP!BB$6:BB$271,MATCH(totalExpenditure!$A59,gDP!$B$6:$B$271)))</f>
        <v>8255885012.8521338</v>
      </c>
      <c r="CM59" s="77">
        <f>IF(INDEX([2]pivotTable!AN$310:AN$615,MATCH(totalExpenditure!$A59,[2]pivotTable!$A$310:$A$615,0))/100*INDEX(gDP!BC$6:BC$271,MATCH(totalExpenditure!$A59,gDP!$B$6:$B$271))=0,"",INDEX([2]pivotTable!AN$310:AN$615,MATCH(totalExpenditure!$A59,[2]pivotTable!$A$310:$A$615,0))/100*INDEX(gDP!BC$6:BC$271,MATCH(totalExpenditure!$A59,gDP!$B$6:$B$271)))</f>
        <v>8132820703.4675865</v>
      </c>
      <c r="CN59" s="77">
        <f>IF(INDEX([2]pivotTable!AO$310:AO$615,MATCH(totalExpenditure!$A59,[2]pivotTable!$A$310:$A$615,0))/100*INDEX(gDP!BD$6:BD$271,MATCH(totalExpenditure!$A59,gDP!$B$6:$B$271))=0,"",INDEX([2]pivotTable!AO$310:AO$615,MATCH(totalExpenditure!$A59,[2]pivotTable!$A$310:$A$615,0))/100*INDEX(gDP!BD$6:BD$271,MATCH(totalExpenditure!$A59,gDP!$B$6:$B$271)))</f>
        <v>8103564488.9828653</v>
      </c>
      <c r="CO59" s="77">
        <f>IF(INDEX([2]pivotTable!AP$310:AP$615,MATCH(totalExpenditure!$A59,[2]pivotTable!$A$310:$A$615,0))/100*INDEX(gDP!BE$6:BE$271,MATCH(totalExpenditure!$A59,gDP!$B$6:$B$271))=0,"",INDEX([2]pivotTable!AP$310:AP$615,MATCH(totalExpenditure!$A59,[2]pivotTable!$A$310:$A$615,0))/100*INDEX(gDP!BE$6:BE$271,MATCH(totalExpenditure!$A59,gDP!$B$6:$B$271)))</f>
        <v>7122048228.8341303</v>
      </c>
      <c r="CP59" s="77">
        <f>IF(INDEX([2]pivotTable!AQ$310:AQ$615,MATCH(totalExpenditure!$A59,[2]pivotTable!$A$310:$A$615,0))/100*INDEX(gDP!BF$6:BF$271,MATCH(totalExpenditure!$A59,gDP!$B$6:$B$271))=0,"",INDEX([2]pivotTable!AQ$310:AQ$615,MATCH(totalExpenditure!$A59,[2]pivotTable!$A$310:$A$615,0))/100*INDEX(gDP!BF$6:BF$271,MATCH(totalExpenditure!$A59,gDP!$B$6:$B$271)))</f>
        <v>7345490895.7747049</v>
      </c>
      <c r="CQ59" s="77">
        <f>IF(INDEX([2]pivotTable!AR$310:AR$615,MATCH(totalExpenditure!$A59,[2]pivotTable!$A$310:$A$615,0))/100*INDEX(gDP!BG$6:BG$271,MATCH(totalExpenditure!$A59,gDP!$B$6:$B$271))=0,"",INDEX([2]pivotTable!AR$310:AR$615,MATCH(totalExpenditure!$A59,[2]pivotTable!$A$310:$A$615,0))/100*INDEX(gDP!BG$6:BG$271,MATCH(totalExpenditure!$A59,gDP!$B$6:$B$271)))</f>
        <v>7034456827.6526546</v>
      </c>
      <c r="CR59" s="77">
        <f>IF(INDEX([2]pivotTable!AS$310:AS$615,MATCH(totalExpenditure!$A59,[2]pivotTable!$A$310:$A$615,0))/100*INDEX(gDP!BH$6:BH$271,MATCH(totalExpenditure!$A59,gDP!$B$6:$B$271))=0,"",INDEX([2]pivotTable!AS$310:AS$615,MATCH(totalExpenditure!$A59,[2]pivotTable!$A$310:$A$615,0))/100*INDEX(gDP!BH$6:BH$271,MATCH(totalExpenditure!$A59,gDP!$B$6:$B$271)))</f>
        <v>6863206341.7856569</v>
      </c>
      <c r="CS59" s="77">
        <f>IF(INDEX([2]pivotTable!AT$310:AT$615,MATCH(totalExpenditure!$A59,[2]pivotTable!$A$310:$A$615,0))/100*INDEX(gDP!BI$6:BI$271,MATCH(totalExpenditure!$A59,gDP!$B$6:$B$271))=0,"",INDEX([2]pivotTable!AT$310:AT$615,MATCH(totalExpenditure!$A59,[2]pivotTable!$A$310:$A$615,0))/100*INDEX(gDP!BI$6:BI$271,MATCH(totalExpenditure!$A59,gDP!$B$6:$B$271)))</f>
        <v>6810640779.5989285</v>
      </c>
      <c r="CT59" s="77">
        <f>IF(INDEX([2]pivotTable!AU$310:AU$615,MATCH(totalExpenditure!$A59,[2]pivotTable!$A$310:$A$615,0))/100*INDEX(gDP!BJ$6:BJ$271,MATCH(totalExpenditure!$A59,gDP!$B$6:$B$271))=0,"",INDEX([2]pivotTable!AU$310:AU$615,MATCH(totalExpenditure!$A59,[2]pivotTable!$A$310:$A$615,0))/100*INDEX(gDP!BJ$6:BJ$271,MATCH(totalExpenditure!$A59,gDP!$B$6:$B$271)))</f>
        <v>7695738721.4989605</v>
      </c>
      <c r="CU59" s="77">
        <f>IF(INDEX([2]pivotTable!AV$310:AV$615,MATCH(totalExpenditure!$A59,[2]pivotTable!$A$310:$A$615,0))/100*INDEX(gDP!BK$6:BK$271,MATCH(totalExpenditure!$A59,gDP!$B$6:$B$271))=0,"",INDEX([2]pivotTable!AV$310:AV$615,MATCH(totalExpenditure!$A59,[2]pivotTable!$A$310:$A$615,0))/100*INDEX(gDP!BK$6:BK$271,MATCH(totalExpenditure!$A59,gDP!$B$6:$B$271)))</f>
        <v>9312620223.2712955</v>
      </c>
      <c r="CV59" s="77">
        <f>IF(INDEX([2]pivotTable!AW$310:AW$615,MATCH(totalExpenditure!$A59,[2]pivotTable!$A$310:$A$615,0))/100*INDEX(gDP!BL$6:BL$271,MATCH(totalExpenditure!$A59,gDP!$B$6:$B$271))=0,"",INDEX([2]pivotTable!AW$310:AW$615,MATCH(totalExpenditure!$A59,[2]pivotTable!$A$310:$A$615,0))/100*INDEX(gDP!BL$6:BL$271,MATCH(totalExpenditure!$A59,gDP!$B$6:$B$271)))</f>
        <v>9571576020.6695976</v>
      </c>
      <c r="CW59" s="77">
        <f>IF(INDEX([2]pivotTable!AX$310:AX$615,MATCH(totalExpenditure!$A59,[2]pivotTable!$A$310:$A$615,0))/100*INDEX(gDP!BM$6:BM$271,MATCH(totalExpenditure!$A59,gDP!$B$6:$B$271))=0,"",INDEX([2]pivotTable!AX$310:AX$615,MATCH(totalExpenditure!$A59,[2]pivotTable!$A$310:$A$615,0))/100*INDEX(gDP!BM$6:BM$271,MATCH(totalExpenditure!$A59,gDP!$B$6:$B$271)))</f>
        <v>10503113654.527636</v>
      </c>
      <c r="CX59" s="77">
        <f>IF(INDEX([2]pivotTable!AY$310:AY$615,MATCH(totalExpenditure!$A59,[2]pivotTable!$A$310:$A$615,0))/100*INDEX(gDP!BN$6:BN$271,MATCH(totalExpenditure!$A59,gDP!$B$6:$B$271))=0,"",INDEX([2]pivotTable!AY$310:AY$615,MATCH(totalExpenditure!$A59,[2]pivotTable!$A$310:$A$615,0))/100*INDEX(gDP!BN$6:BN$271,MATCH(totalExpenditure!$A59,gDP!$B$6:$B$271)))</f>
        <v>11074394887.329029</v>
      </c>
      <c r="CY59" s="77" t="str">
        <f>IF(INDEX([2]pivotTable!AZ$310:AZ$615,MATCH(totalExpenditure!$A59,[2]pivotTable!$A$310:$A$615,0))/100*INDEX(gDP!BO$6:BO$271,MATCH(totalExpenditure!$A59,gDP!$B$6:$B$271))=0,"",INDEX([2]pivotTable!AZ$310:AZ$615,MATCH(totalExpenditure!$A59,[2]pivotTable!$A$310:$A$615,0))/100*INDEX(gDP!BO$6:BO$271,MATCH(totalExpenditure!$A59,gDP!$B$6:$B$271)))</f>
        <v/>
      </c>
      <c r="CZ59" s="77" t="str">
        <f>IF(B59="","",IF(BA59="","",B59-B59+INDEX(gDP!Q$6:Q$271,MATCH(totalExpenditure!$A59,gDP!$B$6:$B$271))))</f>
        <v/>
      </c>
      <c r="DA59" s="77" t="str">
        <f>IF(C59="","",IF(BB59="","",C59-C59+INDEX(gDP!R$6:R$271,MATCH(totalExpenditure!$A59,gDP!$B$6:$B$271))))</f>
        <v/>
      </c>
      <c r="DB59" s="77" t="str">
        <f>IF(D59="","",IF(BC59="","",D59-D59+INDEX(gDP!S$6:S$271,MATCH(totalExpenditure!$A59,gDP!$B$6:$B$271))))</f>
        <v/>
      </c>
      <c r="DC59" s="77" t="str">
        <f>IF(E59="","",IF(BD59="","",E59-E59+INDEX(gDP!T$6:T$271,MATCH(totalExpenditure!$A59,gDP!$B$6:$B$271))))</f>
        <v/>
      </c>
      <c r="DD59" s="77" t="str">
        <f>IF(F59="","",IF(BE59="","",F59-F59+INDEX(gDP!U$6:U$271,MATCH(totalExpenditure!$A59,gDP!$B$6:$B$271))))</f>
        <v/>
      </c>
      <c r="DE59" s="77" t="str">
        <f>IF(G59="","",IF(BF59="","",G59-G59+INDEX(gDP!V$6:V$271,MATCH(totalExpenditure!$A59,gDP!$B$6:$B$271))))</f>
        <v/>
      </c>
      <c r="DF59" s="77" t="str">
        <f>IF(H59="","",IF(BG59="","",H59-H59+INDEX(gDP!W$6:W$271,MATCH(totalExpenditure!$A59,gDP!$B$6:$B$271))))</f>
        <v/>
      </c>
      <c r="DG59" s="77" t="str">
        <f>IF(I59="","",IF(BH59="","",I59-I59+INDEX(gDP!X$6:X$271,MATCH(totalExpenditure!$A59,gDP!$B$6:$B$271))))</f>
        <v/>
      </c>
      <c r="DH59" s="77" t="str">
        <f>IF(J59="","",IF(BI59="","",J59-J59+INDEX(gDP!Y$6:Y$271,MATCH(totalExpenditure!$A59,gDP!$B$6:$B$271))))</f>
        <v/>
      </c>
      <c r="DI59" s="77" t="str">
        <f>IF(K59="","",IF(BJ59="","",K59-K59+INDEX(gDP!Z$6:Z$271,MATCH(totalExpenditure!$A59,gDP!$B$6:$B$271))))</f>
        <v/>
      </c>
      <c r="DJ59" s="77" t="str">
        <f>IF(L59="","",IF(BK59="","",L59-L59+INDEX(gDP!AA$6:AA$271,MATCH(totalExpenditure!$A59,gDP!$B$6:$B$271))))</f>
        <v/>
      </c>
      <c r="DK59" s="77" t="str">
        <f>IF(M59="","",IF(BL59="","",M59-M59+INDEX(gDP!AB$6:AB$271,MATCH(totalExpenditure!$A59,gDP!$B$6:$B$271))))</f>
        <v/>
      </c>
      <c r="DL59" s="77" t="str">
        <f>IF(N59="","",IF(BM59="","",N59-N59+INDEX(gDP!AC$6:AC$271,MATCH(totalExpenditure!$A59,gDP!$B$6:$B$271))))</f>
        <v/>
      </c>
      <c r="DM59" s="77" t="str">
        <f>IF(O59="","",IF(BN59="","",O59-O59+INDEX(gDP!AD$6:AD$271,MATCH(totalExpenditure!$A59,gDP!$B$6:$B$271))))</f>
        <v/>
      </c>
      <c r="DN59" s="77" t="str">
        <f>IF(P59="","",IF(BO59="","",P59-P59+INDEX(gDP!AE$6:AE$271,MATCH(totalExpenditure!$A59,gDP!$B$6:$B$271))))</f>
        <v/>
      </c>
      <c r="DO59" s="77" t="str">
        <f>IF(Q59="","",IF(BP59="","",Q59-Q59+INDEX(gDP!AF$6:AF$271,MATCH(totalExpenditure!$A59,gDP!$B$6:$B$271))))</f>
        <v/>
      </c>
      <c r="DP59" s="77" t="str">
        <f>IF(R59="","",IF(BQ59="","",R59-R59+INDEX(gDP!AG$6:AG$271,MATCH(totalExpenditure!$A59,gDP!$B$6:$B$271))))</f>
        <v/>
      </c>
      <c r="DQ59" s="77" t="str">
        <f>IF(S59="","",IF(BR59="","",S59-S59+INDEX(gDP!AH$6:AH$271,MATCH(totalExpenditure!$A59,gDP!$B$6:$B$271))))</f>
        <v/>
      </c>
      <c r="DR59" s="77" t="str">
        <f>IF(T59="","",IF(BS59="","",T59-T59+INDEX(gDP!AI$6:AI$271,MATCH(totalExpenditure!$A59,gDP!$B$6:$B$271))))</f>
        <v/>
      </c>
      <c r="DS59" s="77" t="str">
        <f>IF(U59="","",IF(BT59="","",U59-U59+INDEX(gDP!AJ$6:AJ$271,MATCH(totalExpenditure!$A59,gDP!$B$6:$B$271))))</f>
        <v/>
      </c>
      <c r="DT59" s="77" t="str">
        <f>IF(V59="","",IF(BU59="","",V59-V59+INDEX(gDP!AK$6:AK$271,MATCH(totalExpenditure!$A59,gDP!$B$6:$B$271))))</f>
        <v/>
      </c>
      <c r="DU59" s="77" t="str">
        <f>IF(W59="","",IF(BV59="","",W59-W59+INDEX(gDP!AL$6:AL$271,MATCH(totalExpenditure!$A59,gDP!$B$6:$B$271))))</f>
        <v/>
      </c>
      <c r="DV59" s="77" t="str">
        <f>IF(X59="","",IF(BW59="","",X59-X59+INDEX(gDP!AM$6:AM$271,MATCH(totalExpenditure!$A59,gDP!$B$6:$B$271))))</f>
        <v/>
      </c>
      <c r="DW59" s="77">
        <f>IF(Y59="","",IF(BX59="","",Y59-Y59+INDEX(gDP!AN$6:AN$271,MATCH(totalExpenditure!$A59,gDP!$B$6:$B$271))))</f>
        <v>60147174076.865097</v>
      </c>
      <c r="DX59" s="77">
        <f>IF(Z59="","",IF(BY59="","",Z59-Z59+INDEX(gDP!AO$6:AO$271,MATCH(totalExpenditure!$A59,gDP!$B$6:$B$271))))</f>
        <v>67387788632.981201</v>
      </c>
      <c r="DY59" s="77">
        <f>IF(AA59="","",IF(BZ59="","",AA59-AA59+INDEX(gDP!AP$6:AP$271,MATCH(totalExpenditure!$A59,gDP!$B$6:$B$271))))</f>
        <v>62180159376.123901</v>
      </c>
      <c r="DZ59" s="77">
        <f>IF(AB59="","",IF(CA59="","",AB59-AB59+INDEX(gDP!AQ$6:AQ$271,MATCH(totalExpenditure!$A59,gDP!$B$6:$B$271))))</f>
        <v>66807429711.411003</v>
      </c>
      <c r="EA59" s="77">
        <f>IF(AC59="","",IF(CB59="","",AC59-AC59+INDEX(gDP!AR$6:AR$271,MATCH(totalExpenditure!$A59,gDP!$B$6:$B$271))))</f>
        <v>65173130995.221199</v>
      </c>
      <c r="EB59" s="77">
        <f>IF(AD59="","",IF(CC59="","",AD59-AD59+INDEX(gDP!AS$6:AS$271,MATCH(totalExpenditure!$A59,gDP!$B$6:$B$271))))</f>
        <v>61828166496.094101</v>
      </c>
      <c r="EC59" s="77">
        <f>IF(AE59="","",IF(CD59="","",AE59-AE59+INDEX(gDP!AT$6:AT$271,MATCH(totalExpenditure!$A59,gDP!$B$6:$B$271))))</f>
        <v>67808032979.5429</v>
      </c>
      <c r="ED59" s="77">
        <f>IF(AF59="","",IF(CE59="","",AF59-AF59+INDEX(gDP!AU$6:AU$271,MATCH(totalExpenditure!$A59,gDP!$B$6:$B$271))))</f>
        <v>82196001050.747406</v>
      </c>
      <c r="EE59" s="77">
        <f>IF(AG59="","",IF(CF59="","",AG59-AG59+INDEX(gDP!AV$6:AV$271,MATCH(totalExpenditure!$A59,gDP!$B$6:$B$271))))</f>
        <v>100090467581.26801</v>
      </c>
      <c r="EF59" s="77">
        <f>IF(AH59="","",IF(CG59="","",AH59-AH59+INDEX(gDP!AW$6:AW$271,MATCH(totalExpenditure!$A59,gDP!$B$6:$B$271))))</f>
        <v>119814434353.575</v>
      </c>
      <c r="EG59" s="77">
        <f>IF(AI59="","",IF(CH59="","",AI59-AI59+INDEX(gDP!AX$6:AX$271,MATCH(totalExpenditure!$A59,gDP!$B$6:$B$271))))</f>
        <v>137143471328.274</v>
      </c>
      <c r="EH59" s="77">
        <f>IF(AJ59="","",IF(CI59="","",AJ59-AJ59+INDEX(gDP!AY$6:AY$271,MATCH(totalExpenditure!$A59,gDP!$B$6:$B$271))))</f>
        <v>156264095664.64301</v>
      </c>
      <c r="EI59" s="77">
        <f>IF(AK59="","",IF(CJ59="","",AK59-AK59+INDEX(gDP!AZ$6:AZ$271,MATCH(totalExpenditure!$A59,gDP!$B$6:$B$271))))</f>
        <v>190183800884.01801</v>
      </c>
      <c r="EJ59" s="77">
        <f>IF(AL59="","",IF(CK59="","",AL59-AL59+INDEX(gDP!BA$6:BA$271,MATCH(totalExpenditure!$A59,gDP!$B$6:$B$271))))</f>
        <v>236816485762.98801</v>
      </c>
      <c r="EK59" s="77">
        <f>IF(AM59="","",IF(CL59="","",AM59-AM59+INDEX(gDP!BB$6:BB$271,MATCH(totalExpenditure!$A59,gDP!$B$6:$B$271))))</f>
        <v>207434296805.32999</v>
      </c>
      <c r="EL59" s="77">
        <f>IF(AN59="","",IF(CM59="","",AN59-AN59+INDEX(gDP!BC$6:BC$271,MATCH(totalExpenditure!$A59,gDP!$B$6:$B$271))))</f>
        <v>209069940963.177</v>
      </c>
      <c r="EM59" s="77">
        <f>IF(AO59="","",IF(CN59="","",AO59-AO59+INDEX(gDP!BD$6:BD$271,MATCH(totalExpenditure!$A59,gDP!$B$6:$B$271))))</f>
        <v>229562733398.948</v>
      </c>
      <c r="EN59" s="77">
        <f>IF(AP59="","",IF(CO59="","",AP59-AP59+INDEX(gDP!BE$6:BE$271,MATCH(totalExpenditure!$A59,gDP!$B$6:$B$271))))</f>
        <v>208857719320.64899</v>
      </c>
      <c r="EO59" s="77">
        <f>IF(AQ59="","",IF(CP59="","",AQ59-AQ59+INDEX(gDP!BF$6:BF$271,MATCH(totalExpenditure!$A59,gDP!$B$6:$B$271))))</f>
        <v>211685616592.931</v>
      </c>
      <c r="EP59" s="77">
        <f>IF(AR59="","",IF(CQ59="","",AR59-AR59+INDEX(gDP!BG$6:BG$271,MATCH(totalExpenditure!$A59,gDP!$B$6:$B$271))))</f>
        <v>209358834156.32901</v>
      </c>
      <c r="EQ59" s="77">
        <f>IF(AS59="","",IF(CR59="","",AS59-AS59+INDEX(gDP!BH$6:BH$271,MATCH(totalExpenditure!$A59,gDP!$B$6:$B$271))))</f>
        <v>188033050459.88101</v>
      </c>
      <c r="ER59" s="77">
        <f>IF(AT59="","",IF(CS59="","",AT59-AT59+INDEX(gDP!BI$6:BI$271,MATCH(totalExpenditure!$A59,gDP!$B$6:$B$271))))</f>
        <v>196272068576.33801</v>
      </c>
      <c r="ES59" s="77">
        <f>IF(AU59="","",IF(CT59="","",AU59-AU59+INDEX(gDP!BJ$6:BJ$271,MATCH(totalExpenditure!$A59,gDP!$B$6:$B$271))))</f>
        <v>218628940951.67499</v>
      </c>
      <c r="ET59" s="77">
        <f>IF(AV59="","",IF(CU59="","",AV59-AV59+INDEX(gDP!BK$6:BK$271,MATCH(totalExpenditure!$A59,gDP!$B$6:$B$271))))</f>
        <v>249000540729.17899</v>
      </c>
      <c r="EU59" s="77">
        <f>IF(AW59="","",IF(CV59="","",AW59-AW59+INDEX(gDP!BL$6:BL$271,MATCH(totalExpenditure!$A59,gDP!$B$6:$B$271))))</f>
        <v>252548179964.897</v>
      </c>
      <c r="EV59" s="77">
        <f>IF(AX59="","",IF(CW59="","",AX59-AX59+INDEX(gDP!BM$6:BM$271,MATCH(totalExpenditure!$A59,gDP!$B$6:$B$271))))</f>
        <v>245974558654.043</v>
      </c>
      <c r="EW59" s="77">
        <f>IF(AY59="","",IF(CX59="","",AY59-AY59+INDEX(gDP!BN$6:BN$271,MATCH(totalExpenditure!$A59,gDP!$B$6:$B$271))))</f>
        <v>281791218507.09998</v>
      </c>
      <c r="EX59" s="77" t="str">
        <f>IF(AZ59="","",IF(CY59="","",AZ59-AZ59+INDEX(gDP!BO$6:BO$271,MATCH(totalExpenditure!$A59,gDP!$B$6:$B$271))))</f>
        <v/>
      </c>
    </row>
    <row r="60" spans="1:154" x14ac:dyDescent="0.35">
      <c r="A60" t="s">
        <v>329</v>
      </c>
      <c r="B60" s="77" t="str">
        <f>IF(INDEX([2]pivotTable!B$3:B$308,MATCH(totalExpenditure!$A60,[2]pivotTable!$A$3:$A$308,0))/100*INDEX(gDP!Q$6:Q$271,MATCH(totalExpenditure!$A60,gDP!$B$6:$B$271))=0,"",INDEX([2]pivotTable!B$3:B$308,MATCH(totalExpenditure!$A60,[2]pivotTable!$A$3:$A$308,0))/100*INDEX(gDP!Q$6:Q$271,MATCH(totalExpenditure!$A60,gDP!$B$6:$B$271)))</f>
        <v/>
      </c>
      <c r="C60" s="77" t="str">
        <f>IF(INDEX([2]pivotTable!C$3:C$308,MATCH(totalExpenditure!$A60,[2]pivotTable!$A$3:$A$308,0))/100*INDEX(gDP!R$6:R$271,MATCH(totalExpenditure!$A60,gDP!$B$6:$B$271))=0,"",INDEX([2]pivotTable!C$3:C$308,MATCH(totalExpenditure!$A60,[2]pivotTable!$A$3:$A$308,0))/100*INDEX(gDP!R$6:R$271,MATCH(totalExpenditure!$A60,gDP!$B$6:$B$271)))</f>
        <v/>
      </c>
      <c r="D60" s="77" t="str">
        <f>IF(INDEX([2]pivotTable!D$3:D$308,MATCH(totalExpenditure!$A60,[2]pivotTable!$A$3:$A$308,0))/100*INDEX(gDP!S$6:S$271,MATCH(totalExpenditure!$A60,gDP!$B$6:$B$271))=0,"",INDEX([2]pivotTable!D$3:D$308,MATCH(totalExpenditure!$A60,[2]pivotTable!$A$3:$A$308,0))/100*INDEX(gDP!S$6:S$271,MATCH(totalExpenditure!$A60,gDP!$B$6:$B$271)))</f>
        <v/>
      </c>
      <c r="E60" s="77" t="str">
        <f>IF(INDEX([2]pivotTable!E$3:E$308,MATCH(totalExpenditure!$A60,[2]pivotTable!$A$3:$A$308,0))/100*INDEX(gDP!T$6:T$271,MATCH(totalExpenditure!$A60,gDP!$B$6:$B$271))=0,"",INDEX([2]pivotTable!E$3:E$308,MATCH(totalExpenditure!$A60,[2]pivotTable!$A$3:$A$308,0))/100*INDEX(gDP!T$6:T$271,MATCH(totalExpenditure!$A60,gDP!$B$6:$B$271)))</f>
        <v/>
      </c>
      <c r="F60" s="77" t="str">
        <f>IF(INDEX([2]pivotTable!F$3:F$308,MATCH(totalExpenditure!$A60,[2]pivotTable!$A$3:$A$308,0))/100*INDEX(gDP!U$6:U$271,MATCH(totalExpenditure!$A60,gDP!$B$6:$B$271))=0,"",INDEX([2]pivotTable!F$3:F$308,MATCH(totalExpenditure!$A60,[2]pivotTable!$A$3:$A$308,0))/100*INDEX(gDP!U$6:U$271,MATCH(totalExpenditure!$A60,gDP!$B$6:$B$271)))</f>
        <v/>
      </c>
      <c r="G60" s="77" t="str">
        <f>IF(INDEX([2]pivotTable!G$3:G$308,MATCH(totalExpenditure!$A60,[2]pivotTable!$A$3:$A$308,0))/100*INDEX(gDP!V$6:V$271,MATCH(totalExpenditure!$A60,gDP!$B$6:$B$271))=0,"",INDEX([2]pivotTable!G$3:G$308,MATCH(totalExpenditure!$A60,[2]pivotTable!$A$3:$A$308,0))/100*INDEX(gDP!V$6:V$271,MATCH(totalExpenditure!$A60,gDP!$B$6:$B$271)))</f>
        <v/>
      </c>
      <c r="H60" s="77" t="str">
        <f>IF(INDEX([2]pivotTable!H$3:H$308,MATCH(totalExpenditure!$A60,[2]pivotTable!$A$3:$A$308,0))/100*INDEX(gDP!W$6:W$271,MATCH(totalExpenditure!$A60,gDP!$B$6:$B$271))=0,"",INDEX([2]pivotTable!H$3:H$308,MATCH(totalExpenditure!$A60,[2]pivotTable!$A$3:$A$308,0))/100*INDEX(gDP!W$6:W$271,MATCH(totalExpenditure!$A60,gDP!$B$6:$B$271)))</f>
        <v/>
      </c>
      <c r="I60" s="77" t="str">
        <f>IF(INDEX([2]pivotTable!I$3:I$308,MATCH(totalExpenditure!$A60,[2]pivotTable!$A$3:$A$308,0))/100*INDEX(gDP!X$6:X$271,MATCH(totalExpenditure!$A60,gDP!$B$6:$B$271))=0,"",INDEX([2]pivotTable!I$3:I$308,MATCH(totalExpenditure!$A60,[2]pivotTable!$A$3:$A$308,0))/100*INDEX(gDP!X$6:X$271,MATCH(totalExpenditure!$A60,gDP!$B$6:$B$271)))</f>
        <v/>
      </c>
      <c r="J60" s="77" t="str">
        <f>IF(INDEX([2]pivotTable!J$3:J$308,MATCH(totalExpenditure!$A60,[2]pivotTable!$A$3:$A$308,0))/100*INDEX(gDP!Y$6:Y$271,MATCH(totalExpenditure!$A60,gDP!$B$6:$B$271))=0,"",INDEX([2]pivotTable!J$3:J$308,MATCH(totalExpenditure!$A60,[2]pivotTable!$A$3:$A$308,0))/100*INDEX(gDP!Y$6:Y$271,MATCH(totalExpenditure!$A60,gDP!$B$6:$B$271)))</f>
        <v/>
      </c>
      <c r="K60" s="77" t="str">
        <f>IF(INDEX([2]pivotTable!K$3:K$308,MATCH(totalExpenditure!$A60,[2]pivotTable!$A$3:$A$308,0))/100*INDEX(gDP!Z$6:Z$271,MATCH(totalExpenditure!$A60,gDP!$B$6:$B$271))=0,"",INDEX([2]pivotTable!K$3:K$308,MATCH(totalExpenditure!$A60,[2]pivotTable!$A$3:$A$308,0))/100*INDEX(gDP!Z$6:Z$271,MATCH(totalExpenditure!$A60,gDP!$B$6:$B$271)))</f>
        <v/>
      </c>
      <c r="L60" s="77" t="str">
        <f>IF(INDEX([2]pivotTable!L$3:L$308,MATCH(totalExpenditure!$A60,[2]pivotTable!$A$3:$A$308,0))/100*INDEX(gDP!AA$6:AA$271,MATCH(totalExpenditure!$A60,gDP!$B$6:$B$271))=0,"",INDEX([2]pivotTable!L$3:L$308,MATCH(totalExpenditure!$A60,[2]pivotTable!$A$3:$A$308,0))/100*INDEX(gDP!AA$6:AA$271,MATCH(totalExpenditure!$A60,gDP!$B$6:$B$271)))</f>
        <v/>
      </c>
      <c r="M60" s="77" t="str">
        <f>IF(INDEX([2]pivotTable!M$3:M$308,MATCH(totalExpenditure!$A60,[2]pivotTable!$A$3:$A$308,0))/100*INDEX(gDP!AB$6:AB$271,MATCH(totalExpenditure!$A60,gDP!$B$6:$B$271))=0,"",INDEX([2]pivotTable!M$3:M$308,MATCH(totalExpenditure!$A60,[2]pivotTable!$A$3:$A$308,0))/100*INDEX(gDP!AB$6:AB$271,MATCH(totalExpenditure!$A60,gDP!$B$6:$B$271)))</f>
        <v/>
      </c>
      <c r="N60" s="77" t="str">
        <f>IF(INDEX([2]pivotTable!N$3:N$308,MATCH(totalExpenditure!$A60,[2]pivotTable!$A$3:$A$308,0))/100*INDEX(gDP!AC$6:AC$271,MATCH(totalExpenditure!$A60,gDP!$B$6:$B$271))=0,"",INDEX([2]pivotTable!N$3:N$308,MATCH(totalExpenditure!$A60,[2]pivotTable!$A$3:$A$308,0))/100*INDEX(gDP!AC$6:AC$271,MATCH(totalExpenditure!$A60,gDP!$B$6:$B$271)))</f>
        <v/>
      </c>
      <c r="O60" s="77" t="str">
        <f>IF(INDEX([2]pivotTable!O$3:O$308,MATCH(totalExpenditure!$A60,[2]pivotTable!$A$3:$A$308,0))/100*INDEX(gDP!AD$6:AD$271,MATCH(totalExpenditure!$A60,gDP!$B$6:$B$271))=0,"",INDEX([2]pivotTable!O$3:O$308,MATCH(totalExpenditure!$A60,[2]pivotTable!$A$3:$A$308,0))/100*INDEX(gDP!AD$6:AD$271,MATCH(totalExpenditure!$A60,gDP!$B$6:$B$271)))</f>
        <v/>
      </c>
      <c r="P60" s="77" t="str">
        <f>IF(INDEX([2]pivotTable!P$3:P$308,MATCH(totalExpenditure!$A60,[2]pivotTable!$A$3:$A$308,0))/100*INDEX(gDP!AE$6:AE$271,MATCH(totalExpenditure!$A60,gDP!$B$6:$B$271))=0,"",INDEX([2]pivotTable!P$3:P$308,MATCH(totalExpenditure!$A60,[2]pivotTable!$A$3:$A$308,0))/100*INDEX(gDP!AE$6:AE$271,MATCH(totalExpenditure!$A60,gDP!$B$6:$B$271)))</f>
        <v/>
      </c>
      <c r="Q60" s="77" t="str">
        <f>IF(INDEX([2]pivotTable!Q$3:Q$308,MATCH(totalExpenditure!$A60,[2]pivotTable!$A$3:$A$308,0))/100*INDEX(gDP!AF$6:AF$271,MATCH(totalExpenditure!$A60,gDP!$B$6:$B$271))=0,"",INDEX([2]pivotTable!Q$3:Q$308,MATCH(totalExpenditure!$A60,[2]pivotTable!$A$3:$A$308,0))/100*INDEX(gDP!AF$6:AF$271,MATCH(totalExpenditure!$A60,gDP!$B$6:$B$271)))</f>
        <v/>
      </c>
      <c r="R60" s="77" t="str">
        <f>IF(INDEX([2]pivotTable!R$3:R$308,MATCH(totalExpenditure!$A60,[2]pivotTable!$A$3:$A$308,0))/100*INDEX(gDP!AG$6:AG$271,MATCH(totalExpenditure!$A60,gDP!$B$6:$B$271))=0,"",INDEX([2]pivotTable!R$3:R$308,MATCH(totalExpenditure!$A60,[2]pivotTable!$A$3:$A$308,0))/100*INDEX(gDP!AG$6:AG$271,MATCH(totalExpenditure!$A60,gDP!$B$6:$B$271)))</f>
        <v/>
      </c>
      <c r="S60" s="77" t="str">
        <f>IF(INDEX([2]pivotTable!S$3:S$308,MATCH(totalExpenditure!$A60,[2]pivotTable!$A$3:$A$308,0))/100*INDEX(gDP!AH$6:AH$271,MATCH(totalExpenditure!$A60,gDP!$B$6:$B$271))=0,"",INDEX([2]pivotTable!S$3:S$308,MATCH(totalExpenditure!$A60,[2]pivotTable!$A$3:$A$308,0))/100*INDEX(gDP!AH$6:AH$271,MATCH(totalExpenditure!$A60,gDP!$B$6:$B$271)))</f>
        <v/>
      </c>
      <c r="T60" s="77">
        <f>IF(INDEX([2]pivotTable!T$3:T$308,MATCH(totalExpenditure!$A60,[2]pivotTable!$A$3:$A$308,0))/100*INDEX(gDP!AI$6:AI$271,MATCH(totalExpenditure!$A60,gDP!$B$6:$B$271))=0,"",INDEX([2]pivotTable!T$3:T$308,MATCH(totalExpenditure!$A60,[2]pivotTable!$A$3:$A$308,0))/100*INDEX(gDP!AI$6:AI$271,MATCH(totalExpenditure!$A60,gDP!$B$6:$B$271)))</f>
        <v>75827527654.279114</v>
      </c>
      <c r="U60" s="77">
        <f>IF(INDEX([2]pivotTable!U$3:U$308,MATCH(totalExpenditure!$A60,[2]pivotTable!$A$3:$A$308,0))/100*INDEX(gDP!AJ$6:AJ$271,MATCH(totalExpenditure!$A60,gDP!$B$6:$B$271))=0,"",INDEX([2]pivotTable!U$3:U$308,MATCH(totalExpenditure!$A60,[2]pivotTable!$A$3:$A$308,0))/100*INDEX(gDP!AJ$6:AJ$271,MATCH(totalExpenditure!$A60,gDP!$B$6:$B$271)))</f>
        <v>36070642309.958763</v>
      </c>
      <c r="V60" s="77">
        <f>IF(INDEX([2]pivotTable!V$3:V$308,MATCH(totalExpenditure!$A60,[2]pivotTable!$A$3:$A$308,0))/100*INDEX(gDP!AK$6:AK$271,MATCH(totalExpenditure!$A60,gDP!$B$6:$B$271))=0,"",INDEX([2]pivotTable!V$3:V$308,MATCH(totalExpenditure!$A60,[2]pivotTable!$A$3:$A$308,0))/100*INDEX(gDP!AK$6:AK$271,MATCH(totalExpenditure!$A60,gDP!$B$6:$B$271)))</f>
        <v>38794604884.157852</v>
      </c>
      <c r="W60" s="77">
        <f>IF(INDEX([2]pivotTable!W$3:W$308,MATCH(totalExpenditure!$A60,[2]pivotTable!$A$3:$A$308,0))/100*INDEX(gDP!AL$6:AL$271,MATCH(totalExpenditure!$A60,gDP!$B$6:$B$271))=0,"",INDEX([2]pivotTable!W$3:W$308,MATCH(totalExpenditure!$A60,[2]pivotTable!$A$3:$A$308,0))/100*INDEX(gDP!AL$6:AL$271,MATCH(totalExpenditure!$A60,gDP!$B$6:$B$271)))</f>
        <v>34591107299.183678</v>
      </c>
      <c r="X60" s="77">
        <f>IF(INDEX([2]pivotTable!X$3:X$308,MATCH(totalExpenditure!$A60,[2]pivotTable!$A$3:$A$308,0))/100*INDEX(gDP!AM$6:AM$271,MATCH(totalExpenditure!$A60,gDP!$B$6:$B$271))=0,"",INDEX([2]pivotTable!X$3:X$308,MATCH(totalExpenditure!$A60,[2]pivotTable!$A$3:$A$308,0))/100*INDEX(gDP!AM$6:AM$271,MATCH(totalExpenditure!$A60,gDP!$B$6:$B$271)))</f>
        <v>33517126672.291157</v>
      </c>
      <c r="Y60" s="77">
        <f>IF(INDEX([2]pivotTable!Y$3:Y$308,MATCH(totalExpenditure!$A60,[2]pivotTable!$A$3:$A$308,0))/100*INDEX(gDP!AN$6:AN$271,MATCH(totalExpenditure!$A60,gDP!$B$6:$B$271))=0,"",INDEX([2]pivotTable!Y$3:Y$308,MATCH(totalExpenditure!$A60,[2]pivotTable!$A$3:$A$308,0))/100*INDEX(gDP!AN$6:AN$271,MATCH(totalExpenditure!$A60,gDP!$B$6:$B$271)))</f>
        <v>69557812201.446777</v>
      </c>
      <c r="Z60" s="77">
        <f>IF(INDEX([2]pivotTable!Z$3:Z$308,MATCH(totalExpenditure!$A60,[2]pivotTable!$A$3:$A$308,0))/100*INDEX(gDP!AO$6:AO$271,MATCH(totalExpenditure!$A60,gDP!$B$6:$B$271))=0,"",INDEX([2]pivotTable!Z$3:Z$308,MATCH(totalExpenditure!$A60,[2]pivotTable!$A$3:$A$308,0))/100*INDEX(gDP!AO$6:AO$271,MATCH(totalExpenditure!$A60,gDP!$B$6:$B$271)))</f>
        <v>65178084221.471313</v>
      </c>
      <c r="AA60" s="77">
        <f>IF(INDEX([2]pivotTable!AA$3:AA$308,MATCH(totalExpenditure!$A60,[2]pivotTable!$A$3:$A$308,0))/100*INDEX(gDP!AP$6:AP$271,MATCH(totalExpenditure!$A60,gDP!$B$6:$B$271))=0,"",INDEX([2]pivotTable!AA$3:AA$308,MATCH(totalExpenditure!$A60,[2]pivotTable!$A$3:$A$308,0))/100*INDEX(gDP!AP$6:AP$271,MATCH(totalExpenditure!$A60,gDP!$B$6:$B$271)))</f>
        <v>55742138506.654747</v>
      </c>
      <c r="AB60" s="77">
        <f>IF(INDEX([2]pivotTable!AB$3:AB$308,MATCH(totalExpenditure!$A60,[2]pivotTable!$A$3:$A$308,0))/100*INDEX(gDP!AQ$6:AQ$271,MATCH(totalExpenditure!$A60,gDP!$B$6:$B$271))=0,"",INDEX([2]pivotTable!AB$3:AB$308,MATCH(totalExpenditure!$A60,[2]pivotTable!$A$3:$A$308,0))/100*INDEX(gDP!AQ$6:AQ$271,MATCH(totalExpenditure!$A60,gDP!$B$6:$B$271)))</f>
        <v>55079173057.685936</v>
      </c>
      <c r="AC60" s="77">
        <f>IF(INDEX([2]pivotTable!AC$3:AC$308,MATCH(totalExpenditure!$A60,[2]pivotTable!$A$3:$A$308,0))/100*INDEX(gDP!AR$6:AR$271,MATCH(totalExpenditure!$A60,gDP!$B$6:$B$271))=0,"",INDEX([2]pivotTable!AC$3:AC$308,MATCH(totalExpenditure!$A60,[2]pivotTable!$A$3:$A$308,0))/100*INDEX(gDP!AR$6:AR$271,MATCH(totalExpenditure!$A60,gDP!$B$6:$B$271)))</f>
        <v>52239697637.167641</v>
      </c>
      <c r="AD60" s="77">
        <f>IF(INDEX([2]pivotTable!AD$3:AD$308,MATCH(totalExpenditure!$A60,[2]pivotTable!$A$3:$A$308,0))/100*INDEX(gDP!AS$6:AS$271,MATCH(totalExpenditure!$A60,gDP!$B$6:$B$271))=0,"",INDEX([2]pivotTable!AD$3:AD$308,MATCH(totalExpenditure!$A60,[2]pivotTable!$A$3:$A$308,0))/100*INDEX(gDP!AS$6:AS$271,MATCH(totalExpenditure!$A60,gDP!$B$6:$B$271)))</f>
        <v>43245200200.461288</v>
      </c>
      <c r="AE60" s="77">
        <f>IF(INDEX([2]pivotTable!AE$3:AE$308,MATCH(totalExpenditure!$A60,[2]pivotTable!$A$3:$A$308,0))/100*INDEX(gDP!AT$6:AT$271,MATCH(totalExpenditure!$A60,gDP!$B$6:$B$271))=0,"",INDEX([2]pivotTable!AE$3:AE$308,MATCH(totalExpenditure!$A60,[2]pivotTable!$A$3:$A$308,0))/100*INDEX(gDP!AT$6:AT$271,MATCH(totalExpenditure!$A60,gDP!$B$6:$B$271)))</f>
        <v>41056189547.246468</v>
      </c>
      <c r="AF60" s="77">
        <f>IF(INDEX([2]pivotTable!AF$3:AF$308,MATCH(totalExpenditure!$A60,[2]pivotTable!$A$3:$A$308,0))/100*INDEX(gDP!AU$6:AU$271,MATCH(totalExpenditure!$A60,gDP!$B$6:$B$271))=0,"",INDEX([2]pivotTable!AF$3:AF$308,MATCH(totalExpenditure!$A60,[2]pivotTable!$A$3:$A$308,0))/100*INDEX(gDP!AU$6:AU$271,MATCH(totalExpenditure!$A60,gDP!$B$6:$B$271)))</f>
        <v>44479568673.954521</v>
      </c>
      <c r="AG60" s="77">
        <f>IF(INDEX([2]pivotTable!AG$3:AG$308,MATCH(totalExpenditure!$A60,[2]pivotTable!$A$3:$A$308,0))/100*INDEX(gDP!AV$6:AV$271,MATCH(totalExpenditure!$A60,gDP!$B$6:$B$271))=0,"",INDEX([2]pivotTable!AG$3:AG$308,MATCH(totalExpenditure!$A60,[2]pivotTable!$A$3:$A$308,0))/100*INDEX(gDP!AV$6:AV$271,MATCH(totalExpenditure!$A60,gDP!$B$6:$B$271)))</f>
        <v>53034776235.825821</v>
      </c>
      <c r="AH60" s="77">
        <f>IF(INDEX([2]pivotTable!AH$3:AH$308,MATCH(totalExpenditure!$A60,[2]pivotTable!$A$3:$A$308,0))/100*INDEX(gDP!AW$6:AW$271,MATCH(totalExpenditure!$A60,gDP!$B$6:$B$271))=0,"",INDEX([2]pivotTable!AH$3:AH$308,MATCH(totalExpenditure!$A60,[2]pivotTable!$A$3:$A$308,0))/100*INDEX(gDP!AW$6:AW$271,MATCH(totalExpenditure!$A60,gDP!$B$6:$B$271)))</f>
        <v>57131383547.989334</v>
      </c>
      <c r="AI60" s="77">
        <f>IF(INDEX([2]pivotTable!AI$3:AI$308,MATCH(totalExpenditure!$A60,[2]pivotTable!$A$3:$A$308,0))/100*INDEX(gDP!AX$6:AX$271,MATCH(totalExpenditure!$A60,gDP!$B$6:$B$271))=0,"",INDEX([2]pivotTable!AI$3:AI$308,MATCH(totalExpenditure!$A60,[2]pivotTable!$A$3:$A$308,0))/100*INDEX(gDP!AX$6:AX$271,MATCH(totalExpenditure!$A60,gDP!$B$6:$B$271)))</f>
        <v>57506657065.737022</v>
      </c>
      <c r="AJ60" s="77">
        <f>IF(INDEX([2]pivotTable!AJ$3:AJ$308,MATCH(totalExpenditure!$A60,[2]pivotTable!$A$3:$A$308,0))/100*INDEX(gDP!AY$6:AY$271,MATCH(totalExpenditure!$A60,gDP!$B$6:$B$271))=0,"",INDEX([2]pivotTable!AJ$3:AJ$308,MATCH(totalExpenditure!$A60,[2]pivotTable!$A$3:$A$308,0))/100*INDEX(gDP!AY$6:AY$271,MATCH(totalExpenditure!$A60,gDP!$B$6:$B$271)))</f>
        <v>59594602476.26825</v>
      </c>
      <c r="AK60" s="77">
        <f>IF(INDEX([2]pivotTable!AK$3:AK$308,MATCH(totalExpenditure!$A60,[2]pivotTable!$A$3:$A$308,0))/100*INDEX(gDP!AZ$6:AZ$271,MATCH(totalExpenditure!$A60,gDP!$B$6:$B$271))=0,"",INDEX([2]pivotTable!AK$3:AK$308,MATCH(totalExpenditure!$A60,[2]pivotTable!$A$3:$A$308,0))/100*INDEX(gDP!AZ$6:AZ$271,MATCH(totalExpenditure!$A60,gDP!$B$6:$B$271)))</f>
        <v>62345526569.17276</v>
      </c>
      <c r="AL60" s="77">
        <f>IF(INDEX([2]pivotTable!AL$3:AL$308,MATCH(totalExpenditure!$A60,[2]pivotTable!$A$3:$A$308,0))/100*INDEX(gDP!BA$6:BA$271,MATCH(totalExpenditure!$A60,gDP!$B$6:$B$271))=0,"",INDEX([2]pivotTable!AL$3:AL$308,MATCH(totalExpenditure!$A60,[2]pivotTable!$A$3:$A$308,0))/100*INDEX(gDP!BA$6:BA$271,MATCH(totalExpenditure!$A60,gDP!$B$6:$B$271)))</f>
        <v>68912859322.55629</v>
      </c>
      <c r="AM60" s="77">
        <f>IF(INDEX([2]pivotTable!AM$3:AM$308,MATCH(totalExpenditure!$A60,[2]pivotTable!$A$3:$A$308,0))/100*INDEX(gDP!BB$6:BB$271,MATCH(totalExpenditure!$A60,gDP!$B$6:$B$271))=0,"",INDEX([2]pivotTable!AM$3:AM$308,MATCH(totalExpenditure!$A60,[2]pivotTable!$A$3:$A$308,0))/100*INDEX(gDP!BB$6:BB$271,MATCH(totalExpenditure!$A60,gDP!$B$6:$B$271)))</f>
        <v>69589728738.107742</v>
      </c>
      <c r="AN60" s="77">
        <f>IF(INDEX([2]pivotTable!AN$3:AN$308,MATCH(totalExpenditure!$A60,[2]pivotTable!$A$3:$A$308,0))/100*INDEX(gDP!BC$6:BC$271,MATCH(totalExpenditure!$A60,gDP!$B$6:$B$271))=0,"",INDEX([2]pivotTable!AN$3:AN$308,MATCH(totalExpenditure!$A60,[2]pivotTable!$A$3:$A$308,0))/100*INDEX(gDP!BC$6:BC$271,MATCH(totalExpenditure!$A60,gDP!$B$6:$B$271)))</f>
        <v>66633489272.000191</v>
      </c>
      <c r="AO60" s="77">
        <f>IF(INDEX([2]pivotTable!AO$3:AO$308,MATCH(totalExpenditure!$A60,[2]pivotTable!$A$3:$A$308,0))/100*INDEX(gDP!BD$6:BD$271,MATCH(totalExpenditure!$A60,gDP!$B$6:$B$271))=0,"",INDEX([2]pivotTable!AO$3:AO$308,MATCH(totalExpenditure!$A60,[2]pivotTable!$A$3:$A$308,0))/100*INDEX(gDP!BD$6:BD$271,MATCH(totalExpenditure!$A60,gDP!$B$6:$B$271)))</f>
        <v>71986847828.171326</v>
      </c>
      <c r="AP60" s="77">
        <f>IF(INDEX([2]pivotTable!AP$3:AP$308,MATCH(totalExpenditure!$A60,[2]pivotTable!$A$3:$A$308,0))/100*INDEX(gDP!BE$6:BE$271,MATCH(totalExpenditure!$A60,gDP!$B$6:$B$271))=0,"",INDEX([2]pivotTable!AP$3:AP$308,MATCH(totalExpenditure!$A60,[2]pivotTable!$A$3:$A$308,0))/100*INDEX(gDP!BE$6:BE$271,MATCH(totalExpenditure!$A60,gDP!$B$6:$B$271)))</f>
        <v>79360721747.666107</v>
      </c>
      <c r="AQ60" s="77">
        <f>IF(INDEX([2]pivotTable!AQ$3:AQ$308,MATCH(totalExpenditure!$A60,[2]pivotTable!$A$3:$A$308,0))/100*INDEX(gDP!BF$6:BF$271,MATCH(totalExpenditure!$A60,gDP!$B$6:$B$271))=0,"",INDEX([2]pivotTable!AQ$3:AQ$308,MATCH(totalExpenditure!$A60,[2]pivotTable!$A$3:$A$308,0))/100*INDEX(gDP!BF$6:BF$271,MATCH(totalExpenditure!$A60,gDP!$B$6:$B$271)))</f>
        <v>81023560895.213943</v>
      </c>
      <c r="AR60" s="77">
        <f>IF(INDEX([2]pivotTable!AR$3:AR$308,MATCH(totalExpenditure!$A60,[2]pivotTable!$A$3:$A$308,0))/100*INDEX(gDP!BG$6:BG$271,MATCH(totalExpenditure!$A60,gDP!$B$6:$B$271))=0,"",INDEX([2]pivotTable!AR$3:AR$308,MATCH(totalExpenditure!$A60,[2]pivotTable!$A$3:$A$308,0))/100*INDEX(gDP!BG$6:BG$271,MATCH(totalExpenditure!$A60,gDP!$B$6:$B$271)))</f>
        <v>76615133105.163345</v>
      </c>
      <c r="AS60" s="77">
        <f>IF(INDEX([2]pivotTable!AS$3:AS$308,MATCH(totalExpenditure!$A60,[2]pivotTable!$A$3:$A$308,0))/100*INDEX(gDP!BH$6:BH$271,MATCH(totalExpenditure!$A60,gDP!$B$6:$B$271))=0,"",INDEX([2]pivotTable!AS$3:AS$308,MATCH(totalExpenditure!$A60,[2]pivotTable!$A$3:$A$308,0))/100*INDEX(gDP!BH$6:BH$271,MATCH(totalExpenditure!$A60,gDP!$B$6:$B$271)))</f>
        <v>66480197243.160881</v>
      </c>
      <c r="AT60" s="77">
        <f>IF(INDEX([2]pivotTable!AT$3:AT$308,MATCH(totalExpenditure!$A60,[2]pivotTable!$A$3:$A$308,0))/100*INDEX(gDP!BI$6:BI$271,MATCH(totalExpenditure!$A60,gDP!$B$6:$B$271))=0,"",INDEX([2]pivotTable!AT$3:AT$308,MATCH(totalExpenditure!$A60,[2]pivotTable!$A$3:$A$308,0))/100*INDEX(gDP!BI$6:BI$271,MATCH(totalExpenditure!$A60,gDP!$B$6:$B$271)))</f>
        <v>69744054625.30513</v>
      </c>
      <c r="AU60" s="77">
        <f>IF(INDEX([2]pivotTable!AU$3:AU$308,MATCH(totalExpenditure!$A60,[2]pivotTable!$A$3:$A$308,0))/100*INDEX(gDP!BJ$6:BJ$271,MATCH(totalExpenditure!$A60,gDP!$B$6:$B$271))=0,"",INDEX([2]pivotTable!AU$3:AU$308,MATCH(totalExpenditure!$A60,[2]pivotTable!$A$3:$A$308,0))/100*INDEX(gDP!BJ$6:BJ$271,MATCH(totalExpenditure!$A60,gDP!$B$6:$B$271)))</f>
        <v>77507832202.870651</v>
      </c>
      <c r="AV60" s="77">
        <f>IF(INDEX([2]pivotTable!AV$3:AV$308,MATCH(totalExpenditure!$A60,[2]pivotTable!$A$3:$A$308,0))/100*INDEX(gDP!BK$6:BK$271,MATCH(totalExpenditure!$A60,gDP!$B$6:$B$271))=0,"",INDEX([2]pivotTable!AV$3:AV$308,MATCH(totalExpenditure!$A60,[2]pivotTable!$A$3:$A$308,0))/100*INDEX(gDP!BK$6:BK$271,MATCH(totalExpenditure!$A60,gDP!$B$6:$B$271)))</f>
        <v>86245420803.925323</v>
      </c>
      <c r="AW60" s="77">
        <f>IF(INDEX([2]pivotTable!AW$3:AW$308,MATCH(totalExpenditure!$A60,[2]pivotTable!$A$3:$A$308,0))/100*INDEX(gDP!BL$6:BL$271,MATCH(totalExpenditure!$A60,gDP!$B$6:$B$271))=0,"",INDEX([2]pivotTable!AW$3:AW$308,MATCH(totalExpenditure!$A60,[2]pivotTable!$A$3:$A$308,0))/100*INDEX(gDP!BL$6:BL$271,MATCH(totalExpenditure!$A60,gDP!$B$6:$B$271)))</f>
        <v>84784071445.756821</v>
      </c>
      <c r="AX60" s="77">
        <f>IF(INDEX([2]pivotTable!AX$3:AX$308,MATCH(totalExpenditure!$A60,[2]pivotTable!$A$3:$A$308,0))/100*INDEX(gDP!BM$6:BM$271,MATCH(totalExpenditure!$A60,gDP!$B$6:$B$271))=0,"",INDEX([2]pivotTable!AX$3:AX$308,MATCH(totalExpenditure!$A60,[2]pivotTable!$A$3:$A$308,0))/100*INDEX(gDP!BM$6:BM$271,MATCH(totalExpenditure!$A60,gDP!$B$6:$B$271)))</f>
        <v>90972815588.79718</v>
      </c>
      <c r="AY60" s="77">
        <f>IF(INDEX([2]pivotTable!AY$3:AY$308,MATCH(totalExpenditure!$A60,[2]pivotTable!$A$3:$A$308,0))/100*INDEX(gDP!BN$6:BN$271,MATCH(totalExpenditure!$A60,gDP!$B$6:$B$271))=0,"",INDEX([2]pivotTable!AY$3:AY$308,MATCH(totalExpenditure!$A60,[2]pivotTable!$A$3:$A$308,0))/100*INDEX(gDP!BN$6:BN$271,MATCH(totalExpenditure!$A60,gDP!$B$6:$B$271)))</f>
        <v>98405590497.866547</v>
      </c>
      <c r="AZ60" s="77" t="str">
        <f>IF(INDEX([2]pivotTable!AZ$3:AZ$308,MATCH(totalExpenditure!$A60,[2]pivotTable!$A$3:$A$308,0))/100*INDEX(gDP!BO$6:BO$271,MATCH(totalExpenditure!$A60,gDP!$B$6:$B$271))=0,"",INDEX([2]pivotTable!AZ$3:AZ$308,MATCH(totalExpenditure!$A60,[2]pivotTable!$A$3:$A$308,0))/100*INDEX(gDP!BO$6:BO$271,MATCH(totalExpenditure!$A60,gDP!$B$6:$B$271)))</f>
        <v/>
      </c>
      <c r="BA60" s="77" t="str">
        <f>IF(INDEX([2]pivotTable!B$310:B$615,MATCH(totalExpenditure!$A60,[2]pivotTable!$A$310:$A$615,0))/100*INDEX(gDP!Q$6:Q$271,MATCH(totalExpenditure!$A60,gDP!$B$6:$B$271))=0,"",INDEX([2]pivotTable!B$310:B$615,MATCH(totalExpenditure!$A60,[2]pivotTable!$A$310:$A$615,0))/100*INDEX(gDP!Q$6:Q$271,MATCH(totalExpenditure!$A60,gDP!$B$6:$B$271)))</f>
        <v/>
      </c>
      <c r="BB60" s="77" t="str">
        <f>IF(INDEX([2]pivotTable!C$310:C$615,MATCH(totalExpenditure!$A60,[2]pivotTable!$A$310:$A$615,0))/100*INDEX(gDP!R$6:R$271,MATCH(totalExpenditure!$A60,gDP!$B$6:$B$271))=0,"",INDEX([2]pivotTable!C$310:C$615,MATCH(totalExpenditure!$A60,[2]pivotTable!$A$310:$A$615,0))/100*INDEX(gDP!R$6:R$271,MATCH(totalExpenditure!$A60,gDP!$B$6:$B$271)))</f>
        <v/>
      </c>
      <c r="BC60" s="77" t="str">
        <f>IF(INDEX([2]pivotTable!D$310:D$615,MATCH(totalExpenditure!$A60,[2]pivotTable!$A$310:$A$615,0))/100*INDEX(gDP!S$6:S$271,MATCH(totalExpenditure!$A60,gDP!$B$6:$B$271))=0,"",INDEX([2]pivotTable!D$310:D$615,MATCH(totalExpenditure!$A60,[2]pivotTable!$A$310:$A$615,0))/100*INDEX(gDP!S$6:S$271,MATCH(totalExpenditure!$A60,gDP!$B$6:$B$271)))</f>
        <v/>
      </c>
      <c r="BD60" s="77" t="str">
        <f>IF(INDEX([2]pivotTable!E$310:E$615,MATCH(totalExpenditure!$A60,[2]pivotTable!$A$310:$A$615,0))/100*INDEX(gDP!T$6:T$271,MATCH(totalExpenditure!$A60,gDP!$B$6:$B$271))=0,"",INDEX([2]pivotTable!E$310:E$615,MATCH(totalExpenditure!$A60,[2]pivotTable!$A$310:$A$615,0))/100*INDEX(gDP!T$6:T$271,MATCH(totalExpenditure!$A60,gDP!$B$6:$B$271)))</f>
        <v/>
      </c>
      <c r="BE60" s="77" t="str">
        <f>IF(INDEX([2]pivotTable!F$310:F$615,MATCH(totalExpenditure!$A60,[2]pivotTable!$A$310:$A$615,0))/100*INDEX(gDP!U$6:U$271,MATCH(totalExpenditure!$A60,gDP!$B$6:$B$271))=0,"",INDEX([2]pivotTable!F$310:F$615,MATCH(totalExpenditure!$A60,[2]pivotTable!$A$310:$A$615,0))/100*INDEX(gDP!U$6:U$271,MATCH(totalExpenditure!$A60,gDP!$B$6:$B$271)))</f>
        <v/>
      </c>
      <c r="BF60" s="77" t="str">
        <f>IF(INDEX([2]pivotTable!G$310:G$615,MATCH(totalExpenditure!$A60,[2]pivotTable!$A$310:$A$615,0))/100*INDEX(gDP!V$6:V$271,MATCH(totalExpenditure!$A60,gDP!$B$6:$B$271))=0,"",INDEX([2]pivotTable!G$310:G$615,MATCH(totalExpenditure!$A60,[2]pivotTable!$A$310:$A$615,0))/100*INDEX(gDP!V$6:V$271,MATCH(totalExpenditure!$A60,gDP!$B$6:$B$271)))</f>
        <v/>
      </c>
      <c r="BG60" s="77" t="str">
        <f>IF(INDEX([2]pivotTable!H$310:H$615,MATCH(totalExpenditure!$A60,[2]pivotTable!$A$310:$A$615,0))/100*INDEX(gDP!W$6:W$271,MATCH(totalExpenditure!$A60,gDP!$B$6:$B$271))=0,"",INDEX([2]pivotTable!H$310:H$615,MATCH(totalExpenditure!$A60,[2]pivotTable!$A$310:$A$615,0))/100*INDEX(gDP!W$6:W$271,MATCH(totalExpenditure!$A60,gDP!$B$6:$B$271)))</f>
        <v/>
      </c>
      <c r="BH60" s="77" t="str">
        <f>IF(INDEX([2]pivotTable!I$310:I$615,MATCH(totalExpenditure!$A60,[2]pivotTable!$A$310:$A$615,0))/100*INDEX(gDP!X$6:X$271,MATCH(totalExpenditure!$A60,gDP!$B$6:$B$271))=0,"",INDEX([2]pivotTable!I$310:I$615,MATCH(totalExpenditure!$A60,[2]pivotTable!$A$310:$A$615,0))/100*INDEX(gDP!X$6:X$271,MATCH(totalExpenditure!$A60,gDP!$B$6:$B$271)))</f>
        <v/>
      </c>
      <c r="BI60" s="77" t="str">
        <f>IF(INDEX([2]pivotTable!J$310:J$615,MATCH(totalExpenditure!$A60,[2]pivotTable!$A$310:$A$615,0))/100*INDEX(gDP!Y$6:Y$271,MATCH(totalExpenditure!$A60,gDP!$B$6:$B$271))=0,"",INDEX([2]pivotTable!J$310:J$615,MATCH(totalExpenditure!$A60,[2]pivotTable!$A$310:$A$615,0))/100*INDEX(gDP!Y$6:Y$271,MATCH(totalExpenditure!$A60,gDP!$B$6:$B$271)))</f>
        <v/>
      </c>
      <c r="BJ60" s="77" t="str">
        <f>IF(INDEX([2]pivotTable!K$310:K$615,MATCH(totalExpenditure!$A60,[2]pivotTable!$A$310:$A$615,0))/100*INDEX(gDP!Z$6:Z$271,MATCH(totalExpenditure!$A60,gDP!$B$6:$B$271))=0,"",INDEX([2]pivotTable!K$310:K$615,MATCH(totalExpenditure!$A60,[2]pivotTable!$A$310:$A$615,0))/100*INDEX(gDP!Z$6:Z$271,MATCH(totalExpenditure!$A60,gDP!$B$6:$B$271)))</f>
        <v/>
      </c>
      <c r="BK60" s="77" t="str">
        <f>IF(INDEX([2]pivotTable!L$310:L$615,MATCH(totalExpenditure!$A60,[2]pivotTable!$A$310:$A$615,0))/100*INDEX(gDP!AA$6:AA$271,MATCH(totalExpenditure!$A60,gDP!$B$6:$B$271))=0,"",INDEX([2]pivotTable!L$310:L$615,MATCH(totalExpenditure!$A60,[2]pivotTable!$A$310:$A$615,0))/100*INDEX(gDP!AA$6:AA$271,MATCH(totalExpenditure!$A60,gDP!$B$6:$B$271)))</f>
        <v/>
      </c>
      <c r="BL60" s="77" t="str">
        <f>IF(INDEX([2]pivotTable!M$310:M$615,MATCH(totalExpenditure!$A60,[2]pivotTable!$A$310:$A$615,0))/100*INDEX(gDP!AB$6:AB$271,MATCH(totalExpenditure!$A60,gDP!$B$6:$B$271))=0,"",INDEX([2]pivotTable!M$310:M$615,MATCH(totalExpenditure!$A60,[2]pivotTable!$A$310:$A$615,0))/100*INDEX(gDP!AB$6:AB$271,MATCH(totalExpenditure!$A60,gDP!$B$6:$B$271)))</f>
        <v/>
      </c>
      <c r="BM60" s="77" t="str">
        <f>IF(INDEX([2]pivotTable!N$310:N$615,MATCH(totalExpenditure!$A60,[2]pivotTable!$A$310:$A$615,0))/100*INDEX(gDP!AC$6:AC$271,MATCH(totalExpenditure!$A60,gDP!$B$6:$B$271))=0,"",INDEX([2]pivotTable!N$310:N$615,MATCH(totalExpenditure!$A60,[2]pivotTable!$A$310:$A$615,0))/100*INDEX(gDP!AC$6:AC$271,MATCH(totalExpenditure!$A60,gDP!$B$6:$B$271)))</f>
        <v/>
      </c>
      <c r="BN60" s="77" t="str">
        <f>IF(INDEX([2]pivotTable!O$310:O$615,MATCH(totalExpenditure!$A60,[2]pivotTable!$A$310:$A$615,0))/100*INDEX(gDP!AD$6:AD$271,MATCH(totalExpenditure!$A60,gDP!$B$6:$B$271))=0,"",INDEX([2]pivotTable!O$310:O$615,MATCH(totalExpenditure!$A60,[2]pivotTable!$A$310:$A$615,0))/100*INDEX(gDP!AD$6:AD$271,MATCH(totalExpenditure!$A60,gDP!$B$6:$B$271)))</f>
        <v/>
      </c>
      <c r="BO60" s="77" t="str">
        <f>IF(INDEX([2]pivotTable!P$310:P$615,MATCH(totalExpenditure!$A60,[2]pivotTable!$A$310:$A$615,0))/100*INDEX(gDP!AE$6:AE$271,MATCH(totalExpenditure!$A60,gDP!$B$6:$B$271))=0,"",INDEX([2]pivotTable!P$310:P$615,MATCH(totalExpenditure!$A60,[2]pivotTable!$A$310:$A$615,0))/100*INDEX(gDP!AE$6:AE$271,MATCH(totalExpenditure!$A60,gDP!$B$6:$B$271)))</f>
        <v/>
      </c>
      <c r="BP60" s="77" t="str">
        <f>IF(INDEX([2]pivotTable!Q$310:Q$615,MATCH(totalExpenditure!$A60,[2]pivotTable!$A$310:$A$615,0))/100*INDEX(gDP!AF$6:AF$271,MATCH(totalExpenditure!$A60,gDP!$B$6:$B$271))=0,"",INDEX([2]pivotTable!Q$310:Q$615,MATCH(totalExpenditure!$A60,[2]pivotTable!$A$310:$A$615,0))/100*INDEX(gDP!AF$6:AF$271,MATCH(totalExpenditure!$A60,gDP!$B$6:$B$271)))</f>
        <v/>
      </c>
      <c r="BQ60" s="77" t="str">
        <f>IF(INDEX([2]pivotTable!R$310:R$615,MATCH(totalExpenditure!$A60,[2]pivotTable!$A$310:$A$615,0))/100*INDEX(gDP!AG$6:AG$271,MATCH(totalExpenditure!$A60,gDP!$B$6:$B$271))=0,"",INDEX([2]pivotTable!R$310:R$615,MATCH(totalExpenditure!$A60,[2]pivotTable!$A$310:$A$615,0))/100*INDEX(gDP!AG$6:AG$271,MATCH(totalExpenditure!$A60,gDP!$B$6:$B$271)))</f>
        <v/>
      </c>
      <c r="BR60" s="77" t="str">
        <f>IF(INDEX([2]pivotTable!S$310:S$615,MATCH(totalExpenditure!$A60,[2]pivotTable!$A$310:$A$615,0))/100*INDEX(gDP!AH$6:AH$271,MATCH(totalExpenditure!$A60,gDP!$B$6:$B$271))=0,"",INDEX([2]pivotTable!S$310:S$615,MATCH(totalExpenditure!$A60,[2]pivotTable!$A$310:$A$615,0))/100*INDEX(gDP!AH$6:AH$271,MATCH(totalExpenditure!$A60,gDP!$B$6:$B$271)))</f>
        <v/>
      </c>
      <c r="BS60" s="77">
        <f>IF(INDEX([2]pivotTable!T$310:T$615,MATCH(totalExpenditure!$A60,[2]pivotTable!$A$310:$A$615,0))/100*INDEX(gDP!AI$6:AI$271,MATCH(totalExpenditure!$A60,gDP!$B$6:$B$271))=0,"",INDEX([2]pivotTable!T$310:T$615,MATCH(totalExpenditure!$A60,[2]pivotTable!$A$310:$A$615,0))/100*INDEX(gDP!AI$6:AI$271,MATCH(totalExpenditure!$A60,gDP!$B$6:$B$271)))</f>
        <v>24803396896.259521</v>
      </c>
      <c r="BT60" s="77">
        <f>IF(INDEX([2]pivotTable!U$310:U$615,MATCH(totalExpenditure!$A60,[2]pivotTable!$A$310:$A$615,0))/100*INDEX(gDP!AJ$6:AJ$271,MATCH(totalExpenditure!$A60,gDP!$B$6:$B$271))=0,"",INDEX([2]pivotTable!U$310:U$615,MATCH(totalExpenditure!$A60,[2]pivotTable!$A$310:$A$615,0))/100*INDEX(gDP!AJ$6:AJ$271,MATCH(totalExpenditure!$A60,gDP!$B$6:$B$271)))</f>
        <v>27473494401.885693</v>
      </c>
      <c r="BU60" s="77">
        <f>IF(INDEX([2]pivotTable!V$310:V$615,MATCH(totalExpenditure!$A60,[2]pivotTable!$A$310:$A$615,0))/100*INDEX(gDP!AK$6:AK$271,MATCH(totalExpenditure!$A60,gDP!$B$6:$B$271))=0,"",INDEX([2]pivotTable!V$310:V$615,MATCH(totalExpenditure!$A60,[2]pivotTable!$A$310:$A$615,0))/100*INDEX(gDP!AK$6:AK$271,MATCH(totalExpenditure!$A60,gDP!$B$6:$B$271)))</f>
        <v>32613046963.055779</v>
      </c>
      <c r="BV60" s="77">
        <f>IF(INDEX([2]pivotTable!W$310:W$615,MATCH(totalExpenditure!$A60,[2]pivotTable!$A$310:$A$615,0))/100*INDEX(gDP!AL$6:AL$271,MATCH(totalExpenditure!$A60,gDP!$B$6:$B$271))=0,"",INDEX([2]pivotTable!W$310:W$615,MATCH(totalExpenditure!$A60,[2]pivotTable!$A$310:$A$615,0))/100*INDEX(gDP!AL$6:AL$271,MATCH(totalExpenditure!$A60,gDP!$B$6:$B$271)))</f>
        <v>32934048266.887455</v>
      </c>
      <c r="BW60" s="77">
        <f>IF(INDEX([2]pivotTable!X$310:X$615,MATCH(totalExpenditure!$A60,[2]pivotTable!$A$310:$A$615,0))/100*INDEX(gDP!AM$6:AM$271,MATCH(totalExpenditure!$A60,gDP!$B$6:$B$271))=0,"",INDEX([2]pivotTable!X$310:X$615,MATCH(totalExpenditure!$A60,[2]pivotTable!$A$310:$A$615,0))/100*INDEX(gDP!AM$6:AM$271,MATCH(totalExpenditure!$A60,gDP!$B$6:$B$271)))</f>
        <v>35281185970.832794</v>
      </c>
      <c r="BX60" s="77">
        <f>IF(INDEX([2]pivotTable!Y$310:Y$615,MATCH(totalExpenditure!$A60,[2]pivotTable!$A$310:$A$615,0))/100*INDEX(gDP!AN$6:AN$271,MATCH(totalExpenditure!$A60,gDP!$B$6:$B$271))=0,"",INDEX([2]pivotTable!Y$310:Y$615,MATCH(totalExpenditure!$A60,[2]pivotTable!$A$310:$A$615,0))/100*INDEX(gDP!AN$6:AN$271,MATCH(totalExpenditure!$A60,gDP!$B$6:$B$271)))</f>
        <v>82486773577.180389</v>
      </c>
      <c r="BY60" s="77">
        <f>IF(INDEX([2]pivotTable!Z$310:Z$615,MATCH(totalExpenditure!$A60,[2]pivotTable!$A$310:$A$615,0))/100*INDEX(gDP!AO$6:AO$271,MATCH(totalExpenditure!$A60,gDP!$B$6:$B$271))=0,"",INDEX([2]pivotTable!Z$310:Z$615,MATCH(totalExpenditure!$A60,[2]pivotTable!$A$310:$A$615,0))/100*INDEX(gDP!AO$6:AO$271,MATCH(totalExpenditure!$A60,gDP!$B$6:$B$271)))</f>
        <v>80661000779.828476</v>
      </c>
      <c r="BZ60" s="77">
        <f>IF(INDEX([2]pivotTable!AA$310:AA$615,MATCH(totalExpenditure!$A60,[2]pivotTable!$A$310:$A$615,0))/100*INDEX(gDP!AP$6:AP$271,MATCH(totalExpenditure!$A60,gDP!$B$6:$B$271))=0,"",INDEX([2]pivotTable!AA$310:AA$615,MATCH(totalExpenditure!$A60,[2]pivotTable!$A$310:$A$615,0))/100*INDEX(gDP!AP$6:AP$271,MATCH(totalExpenditure!$A60,gDP!$B$6:$B$271)))</f>
        <v>71889662756.598389</v>
      </c>
      <c r="CA60" s="77">
        <f>IF(INDEX([2]pivotTable!AB$310:AB$615,MATCH(totalExpenditure!$A60,[2]pivotTable!$A$310:$A$615,0))/100*INDEX(gDP!AQ$6:AQ$271,MATCH(totalExpenditure!$A60,gDP!$B$6:$B$271))=0,"",INDEX([2]pivotTable!AB$310:AB$615,MATCH(totalExpenditure!$A60,[2]pivotTable!$A$310:$A$615,0))/100*INDEX(gDP!AQ$6:AQ$271,MATCH(totalExpenditure!$A60,gDP!$B$6:$B$271)))</f>
        <v>72767200177.837112</v>
      </c>
      <c r="CB60" s="77">
        <f>IF(INDEX([2]pivotTable!AC$310:AC$615,MATCH(totalExpenditure!$A60,[2]pivotTable!$A$310:$A$615,0))/100*INDEX(gDP!AR$6:AR$271,MATCH(totalExpenditure!$A60,gDP!$B$6:$B$271))=0,"",INDEX([2]pivotTable!AC$310:AC$615,MATCH(totalExpenditure!$A60,[2]pivotTable!$A$310:$A$615,0))/100*INDEX(gDP!AR$6:AR$271,MATCH(totalExpenditure!$A60,gDP!$B$6:$B$271)))</f>
        <v>72213699674.908218</v>
      </c>
      <c r="CC60" s="77">
        <f>IF(INDEX([2]pivotTable!AD$310:AD$615,MATCH(totalExpenditure!$A60,[2]pivotTable!$A$310:$A$615,0))/100*INDEX(gDP!AS$6:AS$271,MATCH(totalExpenditure!$A60,gDP!$B$6:$B$271))=0,"",INDEX([2]pivotTable!AD$310:AD$615,MATCH(totalExpenditure!$A60,[2]pivotTable!$A$310:$A$615,0))/100*INDEX(gDP!AS$6:AS$271,MATCH(totalExpenditure!$A60,gDP!$B$6:$B$271)))</f>
        <v>61945827314.174278</v>
      </c>
      <c r="CD60" s="77">
        <f>IF(INDEX([2]pivotTable!AE$310:AE$615,MATCH(totalExpenditure!$A60,[2]pivotTable!$A$310:$A$615,0))/100*INDEX(gDP!AT$6:AT$271,MATCH(totalExpenditure!$A60,gDP!$B$6:$B$271))=0,"",INDEX([2]pivotTable!AE$310:AE$615,MATCH(totalExpenditure!$A60,[2]pivotTable!$A$310:$A$615,0))/100*INDEX(gDP!AT$6:AT$271,MATCH(totalExpenditure!$A60,gDP!$B$6:$B$271)))</f>
        <v>62849048453.841743</v>
      </c>
      <c r="CE60" s="77">
        <f>IF(INDEX([2]pivotTable!AF$310:AF$615,MATCH(totalExpenditure!$A60,[2]pivotTable!$A$310:$A$615,0))/100*INDEX(gDP!AU$6:AU$271,MATCH(totalExpenditure!$A60,gDP!$B$6:$B$271))=0,"",INDEX([2]pivotTable!AF$310:AF$615,MATCH(totalExpenditure!$A60,[2]pivotTable!$A$310:$A$615,0))/100*INDEX(gDP!AU$6:AU$271,MATCH(totalExpenditure!$A60,gDP!$B$6:$B$271)))</f>
        <v>68174292173.163933</v>
      </c>
      <c r="CF60" s="77">
        <f>IF(INDEX([2]pivotTable!AG$310:AG$615,MATCH(totalExpenditure!$A60,[2]pivotTable!$A$310:$A$615,0))/100*INDEX(gDP!AV$6:AV$271,MATCH(totalExpenditure!$A60,gDP!$B$6:$B$271))=0,"",INDEX([2]pivotTable!AG$310:AG$615,MATCH(totalExpenditure!$A60,[2]pivotTable!$A$310:$A$615,0))/100*INDEX(gDP!AV$6:AV$271,MATCH(totalExpenditure!$A60,gDP!$B$6:$B$271)))</f>
        <v>81803640703.372849</v>
      </c>
      <c r="CG60" s="77">
        <f>IF(INDEX([2]pivotTable!AH$310:AH$615,MATCH(totalExpenditure!$A60,[2]pivotTable!$A$310:$A$615,0))/100*INDEX(gDP!AW$6:AW$271,MATCH(totalExpenditure!$A60,gDP!$B$6:$B$271))=0,"",INDEX([2]pivotTable!AH$310:AH$615,MATCH(totalExpenditure!$A60,[2]pivotTable!$A$310:$A$615,0))/100*INDEX(gDP!AW$6:AW$271,MATCH(totalExpenditure!$A60,gDP!$B$6:$B$271)))</f>
        <v>89777888432.554642</v>
      </c>
      <c r="CH60" s="77">
        <f>IF(INDEX([2]pivotTable!AI$310:AI$615,MATCH(totalExpenditure!$A60,[2]pivotTable!$A$310:$A$615,0))/100*INDEX(gDP!AX$6:AX$271,MATCH(totalExpenditure!$A60,gDP!$B$6:$B$271))=0,"",INDEX([2]pivotTable!AI$310:AI$615,MATCH(totalExpenditure!$A60,[2]pivotTable!$A$310:$A$615,0))/100*INDEX(gDP!AX$6:AX$271,MATCH(totalExpenditure!$A60,gDP!$B$6:$B$271)))</f>
        <v>91384341178.720718</v>
      </c>
      <c r="CI60" s="77">
        <f>IF(INDEX([2]pivotTable!AJ$310:AJ$615,MATCH(totalExpenditure!$A60,[2]pivotTable!$A$310:$A$615,0))/100*INDEX(gDP!AY$6:AY$271,MATCH(totalExpenditure!$A60,gDP!$B$6:$B$271))=0,"",INDEX([2]pivotTable!AJ$310:AJ$615,MATCH(totalExpenditure!$A60,[2]pivotTable!$A$310:$A$615,0))/100*INDEX(gDP!AY$6:AY$271,MATCH(totalExpenditure!$A60,gDP!$B$6:$B$271)))</f>
        <v>92835812902.729416</v>
      </c>
      <c r="CJ60" s="77">
        <f>IF(INDEX([2]pivotTable!AK$310:AK$615,MATCH(totalExpenditure!$A60,[2]pivotTable!$A$310:$A$615,0))/100*INDEX(gDP!AZ$6:AZ$271,MATCH(totalExpenditure!$A60,gDP!$B$6:$B$271))=0,"",INDEX([2]pivotTable!AK$310:AK$615,MATCH(totalExpenditure!$A60,[2]pivotTable!$A$310:$A$615,0))/100*INDEX(gDP!AZ$6:AZ$271,MATCH(totalExpenditure!$A60,gDP!$B$6:$B$271)))</f>
        <v>101739677972.77092</v>
      </c>
      <c r="CK60" s="77">
        <f>IF(INDEX([2]pivotTable!AL$310:AL$615,MATCH(totalExpenditure!$A60,[2]pivotTable!$A$310:$A$615,0))/100*INDEX(gDP!BA$6:BA$271,MATCH(totalExpenditure!$A60,gDP!$B$6:$B$271))=0,"",INDEX([2]pivotTable!AL$310:AL$615,MATCH(totalExpenditure!$A60,[2]pivotTable!$A$310:$A$615,0))/100*INDEX(gDP!BA$6:BA$271,MATCH(totalExpenditure!$A60,gDP!$B$6:$B$271)))</f>
        <v>111983396399.15399</v>
      </c>
      <c r="CL60" s="77">
        <f>IF(INDEX([2]pivotTable!AM$310:AM$615,MATCH(totalExpenditure!$A60,[2]pivotTable!$A$310:$A$615,0))/100*INDEX(gDP!BB$6:BB$271,MATCH(totalExpenditure!$A60,gDP!$B$6:$B$271))=0,"",INDEX([2]pivotTable!AM$310:AM$615,MATCH(totalExpenditure!$A60,[2]pivotTable!$A$310:$A$615,0))/100*INDEX(gDP!BB$6:BB$271,MATCH(totalExpenditure!$A60,gDP!$B$6:$B$271)))</f>
        <v>110865989411.20105</v>
      </c>
      <c r="CM60" s="77">
        <f>IF(INDEX([2]pivotTable!AN$310:AN$615,MATCH(totalExpenditure!$A60,[2]pivotTable!$A$310:$A$615,0))/100*INDEX(gDP!BC$6:BC$271,MATCH(totalExpenditure!$A60,gDP!$B$6:$B$271))=0,"",INDEX([2]pivotTable!AN$310:AN$615,MATCH(totalExpenditure!$A60,[2]pivotTable!$A$310:$A$615,0))/100*INDEX(gDP!BC$6:BC$271,MATCH(totalExpenditure!$A60,gDP!$B$6:$B$271)))</f>
        <v>107429503112.00032</v>
      </c>
      <c r="CN60" s="77">
        <f>IF(INDEX([2]pivotTable!AO$310:AO$615,MATCH(totalExpenditure!$A60,[2]pivotTable!$A$310:$A$615,0))/100*INDEX(gDP!BD$6:BD$271,MATCH(totalExpenditure!$A60,gDP!$B$6:$B$271))=0,"",INDEX([2]pivotTable!AO$310:AO$615,MATCH(totalExpenditure!$A60,[2]pivotTable!$A$310:$A$615,0))/100*INDEX(gDP!BD$6:BD$271,MATCH(totalExpenditure!$A60,gDP!$B$6:$B$271)))</f>
        <v>115103970225.2531</v>
      </c>
      <c r="CO60" s="77">
        <f>IF(INDEX([2]pivotTable!AP$310:AP$615,MATCH(totalExpenditure!$A60,[2]pivotTable!$A$310:$A$615,0))/100*INDEX(gDP!BE$6:BE$271,MATCH(totalExpenditure!$A60,gDP!$B$6:$B$271))=0,"",INDEX([2]pivotTable!AP$310:AP$615,MATCH(totalExpenditure!$A60,[2]pivotTable!$A$310:$A$615,0))/100*INDEX(gDP!BE$6:BE$271,MATCH(totalExpenditure!$A60,gDP!$B$6:$B$271)))</f>
        <v>109341438852.33997</v>
      </c>
      <c r="CP60" s="77">
        <f>IF(INDEX([2]pivotTable!AQ$310:AQ$615,MATCH(totalExpenditure!$A60,[2]pivotTable!$A$310:$A$615,0))/100*INDEX(gDP!BF$6:BF$271,MATCH(totalExpenditure!$A60,gDP!$B$6:$B$271))=0,"",INDEX([2]pivotTable!AQ$310:AQ$615,MATCH(totalExpenditure!$A60,[2]pivotTable!$A$310:$A$615,0))/100*INDEX(gDP!BF$6:BF$271,MATCH(totalExpenditure!$A60,gDP!$B$6:$B$271)))</f>
        <v>117988226925.74933</v>
      </c>
      <c r="CQ60" s="77">
        <f>IF(INDEX([2]pivotTable!AR$310:AR$615,MATCH(totalExpenditure!$A60,[2]pivotTable!$A$310:$A$615,0))/100*INDEX(gDP!BG$6:BG$271,MATCH(totalExpenditure!$A60,gDP!$B$6:$B$271))=0,"",INDEX([2]pivotTable!AR$310:AR$615,MATCH(totalExpenditure!$A60,[2]pivotTable!$A$310:$A$615,0))/100*INDEX(gDP!BG$6:BG$271,MATCH(totalExpenditure!$A60,gDP!$B$6:$B$271)))</f>
        <v>122117521802.13855</v>
      </c>
      <c r="CR60" s="77">
        <f>IF(INDEX([2]pivotTable!AS$310:AS$615,MATCH(totalExpenditure!$A60,[2]pivotTable!$A$310:$A$615,0))/100*INDEX(gDP!BH$6:BH$271,MATCH(totalExpenditure!$A60,gDP!$B$6:$B$271))=0,"",INDEX([2]pivotTable!AS$310:AS$615,MATCH(totalExpenditure!$A60,[2]pivotTable!$A$310:$A$615,0))/100*INDEX(gDP!BH$6:BH$271,MATCH(totalExpenditure!$A60,gDP!$B$6:$B$271)))</f>
        <v>104085157299.89836</v>
      </c>
      <c r="CS60" s="77">
        <f>IF(INDEX([2]pivotTable!AT$310:AT$615,MATCH(totalExpenditure!$A60,[2]pivotTable!$A$310:$A$615,0))/100*INDEX(gDP!BI$6:BI$271,MATCH(totalExpenditure!$A60,gDP!$B$6:$B$271))=0,"",INDEX([2]pivotTable!AT$310:AT$615,MATCH(totalExpenditure!$A60,[2]pivotTable!$A$310:$A$615,0))/100*INDEX(gDP!BI$6:BI$271,MATCH(totalExpenditure!$A60,gDP!$B$6:$B$271)))</f>
        <v>108259428075.10051</v>
      </c>
      <c r="CT60" s="77">
        <f>IF(INDEX([2]pivotTable!AU$310:AU$615,MATCH(totalExpenditure!$A60,[2]pivotTable!$A$310:$A$615,0))/100*INDEX(gDP!BJ$6:BJ$271,MATCH(totalExpenditure!$A60,gDP!$B$6:$B$271))=0,"",INDEX([2]pivotTable!AU$310:AU$615,MATCH(totalExpenditure!$A60,[2]pivotTable!$A$310:$A$615,0))/100*INDEX(gDP!BJ$6:BJ$271,MATCH(totalExpenditure!$A60,gDP!$B$6:$B$271)))</f>
        <v>115523578473.80244</v>
      </c>
      <c r="CU60" s="77">
        <f>IF(INDEX([2]pivotTable!AV$310:AV$615,MATCH(totalExpenditure!$A60,[2]pivotTable!$A$310:$A$615,0))/100*INDEX(gDP!BK$6:BK$271,MATCH(totalExpenditure!$A60,gDP!$B$6:$B$271))=0,"",INDEX([2]pivotTable!AV$310:AV$615,MATCH(totalExpenditure!$A60,[2]pivotTable!$A$310:$A$615,0))/100*INDEX(gDP!BK$6:BK$271,MATCH(totalExpenditure!$A60,gDP!$B$6:$B$271)))</f>
        <v>126387298689.62326</v>
      </c>
      <c r="CV60" s="77">
        <f>IF(INDEX([2]pivotTable!AW$310:AW$615,MATCH(totalExpenditure!$A60,[2]pivotTable!$A$310:$A$615,0))/100*INDEX(gDP!BL$6:BL$271,MATCH(totalExpenditure!$A60,gDP!$B$6:$B$271))=0,"",INDEX([2]pivotTable!AW$310:AW$615,MATCH(totalExpenditure!$A60,[2]pivotTable!$A$310:$A$615,0))/100*INDEX(gDP!BL$6:BL$271,MATCH(totalExpenditure!$A60,gDP!$B$6:$B$271)))</f>
        <v>126787189409.70975</v>
      </c>
      <c r="CW60" s="77">
        <f>IF(INDEX([2]pivotTable!AX$310:AX$615,MATCH(totalExpenditure!$A60,[2]pivotTable!$A$310:$A$615,0))/100*INDEX(gDP!BM$6:BM$271,MATCH(totalExpenditure!$A60,gDP!$B$6:$B$271))=0,"",INDEX([2]pivotTable!AX$310:AX$615,MATCH(totalExpenditure!$A60,[2]pivotTable!$A$310:$A$615,0))/100*INDEX(gDP!BM$6:BM$271,MATCH(totalExpenditure!$A60,gDP!$B$6:$B$271)))</f>
        <v>133349041653.66429</v>
      </c>
      <c r="CX60" s="77">
        <f>IF(INDEX([2]pivotTable!AY$310:AY$615,MATCH(totalExpenditure!$A60,[2]pivotTable!$A$310:$A$615,0))/100*INDEX(gDP!BN$6:BN$271,MATCH(totalExpenditure!$A60,gDP!$B$6:$B$271))=0,"",INDEX([2]pivotTable!AY$310:AY$615,MATCH(totalExpenditure!$A60,[2]pivotTable!$A$310:$A$615,0))/100*INDEX(gDP!BN$6:BN$271,MATCH(totalExpenditure!$A60,gDP!$B$6:$B$271)))</f>
        <v>144185582599.04794</v>
      </c>
      <c r="CY60" s="77" t="str">
        <f>IF(INDEX([2]pivotTable!AZ$310:AZ$615,MATCH(totalExpenditure!$A60,[2]pivotTable!$A$310:$A$615,0))/100*INDEX(gDP!BO$6:BO$271,MATCH(totalExpenditure!$A60,gDP!$B$6:$B$271))=0,"",INDEX([2]pivotTable!AZ$310:AZ$615,MATCH(totalExpenditure!$A60,[2]pivotTable!$A$310:$A$615,0))/100*INDEX(gDP!BO$6:BO$271,MATCH(totalExpenditure!$A60,gDP!$B$6:$B$271)))</f>
        <v/>
      </c>
      <c r="CZ60" s="77" t="str">
        <f>IF(B60="","",IF(BA60="","",B60-B60+INDEX(gDP!Q$6:Q$271,MATCH(totalExpenditure!$A60,gDP!$B$6:$B$271))))</f>
        <v/>
      </c>
      <c r="DA60" s="77" t="str">
        <f>IF(C60="","",IF(BB60="","",C60-C60+INDEX(gDP!R$6:R$271,MATCH(totalExpenditure!$A60,gDP!$B$6:$B$271))))</f>
        <v/>
      </c>
      <c r="DB60" s="77" t="str">
        <f>IF(D60="","",IF(BC60="","",D60-D60+INDEX(gDP!S$6:S$271,MATCH(totalExpenditure!$A60,gDP!$B$6:$B$271))))</f>
        <v/>
      </c>
      <c r="DC60" s="77" t="str">
        <f>IF(E60="","",IF(BD60="","",E60-E60+INDEX(gDP!T$6:T$271,MATCH(totalExpenditure!$A60,gDP!$B$6:$B$271))))</f>
        <v/>
      </c>
      <c r="DD60" s="77" t="str">
        <f>IF(F60="","",IF(BE60="","",F60-F60+INDEX(gDP!U$6:U$271,MATCH(totalExpenditure!$A60,gDP!$B$6:$B$271))))</f>
        <v/>
      </c>
      <c r="DE60" s="77" t="str">
        <f>IF(G60="","",IF(BF60="","",G60-G60+INDEX(gDP!V$6:V$271,MATCH(totalExpenditure!$A60,gDP!$B$6:$B$271))))</f>
        <v/>
      </c>
      <c r="DF60" s="77" t="str">
        <f>IF(H60="","",IF(BG60="","",H60-H60+INDEX(gDP!W$6:W$271,MATCH(totalExpenditure!$A60,gDP!$B$6:$B$271))))</f>
        <v/>
      </c>
      <c r="DG60" s="77" t="str">
        <f>IF(I60="","",IF(BH60="","",I60-I60+INDEX(gDP!X$6:X$271,MATCH(totalExpenditure!$A60,gDP!$B$6:$B$271))))</f>
        <v/>
      </c>
      <c r="DH60" s="77" t="str">
        <f>IF(J60="","",IF(BI60="","",J60-J60+INDEX(gDP!Y$6:Y$271,MATCH(totalExpenditure!$A60,gDP!$B$6:$B$271))))</f>
        <v/>
      </c>
      <c r="DI60" s="77" t="str">
        <f>IF(K60="","",IF(BJ60="","",K60-K60+INDEX(gDP!Z$6:Z$271,MATCH(totalExpenditure!$A60,gDP!$B$6:$B$271))))</f>
        <v/>
      </c>
      <c r="DJ60" s="77" t="str">
        <f>IF(L60="","",IF(BK60="","",L60-L60+INDEX(gDP!AA$6:AA$271,MATCH(totalExpenditure!$A60,gDP!$B$6:$B$271))))</f>
        <v/>
      </c>
      <c r="DK60" s="77" t="str">
        <f>IF(M60="","",IF(BL60="","",M60-M60+INDEX(gDP!AB$6:AB$271,MATCH(totalExpenditure!$A60,gDP!$B$6:$B$271))))</f>
        <v/>
      </c>
      <c r="DL60" s="77" t="str">
        <f>IF(N60="","",IF(BM60="","",N60-N60+INDEX(gDP!AC$6:AC$271,MATCH(totalExpenditure!$A60,gDP!$B$6:$B$271))))</f>
        <v/>
      </c>
      <c r="DM60" s="77" t="str">
        <f>IF(O60="","",IF(BN60="","",O60-O60+INDEX(gDP!AD$6:AD$271,MATCH(totalExpenditure!$A60,gDP!$B$6:$B$271))))</f>
        <v/>
      </c>
      <c r="DN60" s="77" t="str">
        <f>IF(P60="","",IF(BO60="","",P60-P60+INDEX(gDP!AE$6:AE$271,MATCH(totalExpenditure!$A60,gDP!$B$6:$B$271))))</f>
        <v/>
      </c>
      <c r="DO60" s="77" t="str">
        <f>IF(Q60="","",IF(BP60="","",Q60-Q60+INDEX(gDP!AF$6:AF$271,MATCH(totalExpenditure!$A60,gDP!$B$6:$B$271))))</f>
        <v/>
      </c>
      <c r="DP60" s="77" t="str">
        <f>IF(R60="","",IF(BQ60="","",R60-R60+INDEX(gDP!AG$6:AG$271,MATCH(totalExpenditure!$A60,gDP!$B$6:$B$271))))</f>
        <v/>
      </c>
      <c r="DQ60" s="77" t="str">
        <f>IF(S60="","",IF(BR60="","",S60-S60+INDEX(gDP!AH$6:AH$271,MATCH(totalExpenditure!$A60,gDP!$B$6:$B$271))))</f>
        <v/>
      </c>
      <c r="DR60" s="77">
        <f>IF(T60="","",IF(BS60="","",T60-T60+INDEX(gDP!AI$6:AI$271,MATCH(totalExpenditure!$A60,gDP!$B$6:$B$271))))</f>
        <v>1771671206875.6799</v>
      </c>
      <c r="DS60" s="77">
        <f>IF(U60="","",IF(BT60="","",U60-U60+INDEX(gDP!AJ$6:AJ$271,MATCH(totalExpenditure!$A60,gDP!$B$6:$B$271))))</f>
        <v>1868945197407.1899</v>
      </c>
      <c r="DT60" s="77">
        <f>IF(V60="","",IF(BU60="","",V60-V60+INDEX(gDP!AK$6:AK$271,MATCH(totalExpenditure!$A60,gDP!$B$6:$B$271))))</f>
        <v>2131571696931.75</v>
      </c>
      <c r="DU60" s="77">
        <f>IF(W60="","",IF(BV60="","",W60-W60+INDEX(gDP!AL$6:AL$271,MATCH(totalExpenditure!$A60,gDP!$B$6:$B$271))))</f>
        <v>2071323790370.28</v>
      </c>
      <c r="DV60" s="77">
        <f>IF(X60="","",IF(BW60="","",X60-X60+INDEX(gDP!AM$6:AM$271,MATCH(totalExpenditure!$A60,gDP!$B$6:$B$271))))</f>
        <v>2205074123177.0498</v>
      </c>
      <c r="DW60" s="77">
        <f>IF(Y60="","",IF(BX60="","",Y60-Y60+INDEX(gDP!AN$6:AN$271,MATCH(totalExpenditure!$A60,gDP!$B$6:$B$271))))</f>
        <v>2585792275146.7202</v>
      </c>
      <c r="DX60" s="77">
        <f>IF(Z60="","",IF(BY60="","",Z60-Z60+INDEX(gDP!AO$6:AO$271,MATCH(totalExpenditure!$A60,gDP!$B$6:$B$271))))</f>
        <v>2497244606186.6401</v>
      </c>
      <c r="DY60" s="77">
        <f>IF(AA60="","",IF(BZ60="","",AA60-AA60+INDEX(gDP!AP$6:AP$271,MATCH(totalExpenditure!$A60,gDP!$B$6:$B$271))))</f>
        <v>2211989623279.9502</v>
      </c>
      <c r="DZ60" s="77">
        <f>IF(AB60="","",IF(CA60="","",AB60-AB60+INDEX(gDP!AQ$6:AQ$271,MATCH(totalExpenditure!$A60,gDP!$B$6:$B$271))))</f>
        <v>2238990774702.6802</v>
      </c>
      <c r="EA60" s="77">
        <f>IF(AC60="","",IF(CB60="","",AC60-AC60+INDEX(gDP!AR$6:AR$271,MATCH(totalExpenditure!$A60,gDP!$B$6:$B$271))))</f>
        <v>2194945278872.5901</v>
      </c>
      <c r="EB60" s="77">
        <f>IF(AD60="","",IF(CC60="","",AD60-AD60+INDEX(gDP!AS$6:AS$271,MATCH(totalExpenditure!$A60,gDP!$B$6:$B$271))))</f>
        <v>1947981991011.77</v>
      </c>
      <c r="EC60" s="77">
        <f>IF(AE60="","",IF(CD60="","",AE60-AE60+INDEX(gDP!AT$6:AT$271,MATCH(totalExpenditure!$A60,gDP!$B$6:$B$271))))</f>
        <v>1945790973803.1499</v>
      </c>
      <c r="ED60" s="77">
        <f>IF(AF60="","",IF(CE60="","",AF60-AF60+INDEX(gDP!AU$6:AU$271,MATCH(totalExpenditure!$A60,gDP!$B$6:$B$271))))</f>
        <v>2078484517474.51</v>
      </c>
      <c r="EE60" s="77">
        <f>IF(AG60="","",IF(CF60="","",AG60-AG60+INDEX(gDP!AV$6:AV$271,MATCH(totalExpenditure!$A60,gDP!$B$6:$B$271))))</f>
        <v>2501640388482.3501</v>
      </c>
      <c r="EF60" s="77">
        <f>IF(AH60="","",IF(CG60="","",AH60-AH60+INDEX(gDP!AW$6:AW$271,MATCH(totalExpenditure!$A60,gDP!$B$6:$B$271))))</f>
        <v>2814353869359.0801</v>
      </c>
      <c r="EG60" s="77">
        <f>IF(AI60="","",IF(CH60="","",AI60-AI60+INDEX(gDP!AX$6:AX$271,MATCH(totalExpenditure!$A60,gDP!$B$6:$B$271))))</f>
        <v>2846864211175.1001</v>
      </c>
      <c r="EH60" s="77">
        <f>IF(AJ60="","",IF(CI60="","",AJ60-AJ60+INDEX(gDP!AY$6:AY$271,MATCH(totalExpenditure!$A60,gDP!$B$6:$B$271))))</f>
        <v>2994703642023.5298</v>
      </c>
      <c r="EI60" s="77">
        <f>IF(AK60="","",IF(CJ60="","",AK60-AK60+INDEX(gDP!AZ$6:AZ$271,MATCH(totalExpenditure!$A60,gDP!$B$6:$B$271))))</f>
        <v>3425578382921.5801</v>
      </c>
      <c r="EJ60" s="77">
        <f>IF(AL60="","",IF(CK60="","",AL60-AL60+INDEX(gDP!BA$6:BA$271,MATCH(totalExpenditure!$A60,gDP!$B$6:$B$271))))</f>
        <v>3745264093617.1899</v>
      </c>
      <c r="EK60" s="77">
        <f>IF(AM60="","",IF(CL60="","",AM60-AM60+INDEX(gDP!BB$6:BB$271,MATCH(totalExpenditure!$A60,gDP!$B$6:$B$271))))</f>
        <v>3411261212652.3398</v>
      </c>
      <c r="EL60" s="77">
        <f>IF(AN60="","",IF(CM60="","",AN60-AN60+INDEX(gDP!BC$6:BC$271,MATCH(totalExpenditure!$A60,gDP!$B$6:$B$271))))</f>
        <v>3399667820000.0098</v>
      </c>
      <c r="EM60" s="77">
        <f>IF(AO60="","",IF(CN60="","",AO60-AO60+INDEX(gDP!BD$6:BD$271,MATCH(totalExpenditure!$A60,gDP!$B$6:$B$271))))</f>
        <v>3749314991050.5898</v>
      </c>
      <c r="EN60" s="77">
        <f>IF(AP60="","",IF(CO60="","",AP60-AP60+INDEX(gDP!BE$6:BE$271,MATCH(totalExpenditure!$A60,gDP!$B$6:$B$271))))</f>
        <v>3527143188785.1602</v>
      </c>
      <c r="EO60" s="77">
        <f>IF(AQ60="","",IF(CP60="","",AQ60-AQ60+INDEX(gDP!BF$6:BF$271,MATCH(totalExpenditure!$A60,gDP!$B$6:$B$271))))</f>
        <v>3733804649549.0298</v>
      </c>
      <c r="EP60" s="77">
        <f>IF(AR60="","",IF(CQ60="","",AR60-AR60+INDEX(gDP!BG$6:BG$271,MATCH(totalExpenditure!$A60,gDP!$B$6:$B$271))))</f>
        <v>3889093051023.52</v>
      </c>
      <c r="EQ60" s="77">
        <f>IF(AS60="","",IF(CR60="","",AS60-AS60+INDEX(gDP!BH$6:BH$271,MATCH(totalExpenditure!$A60,gDP!$B$6:$B$271))))</f>
        <v>3357585719351.5601</v>
      </c>
      <c r="ER60" s="77">
        <f>IF(AT60="","",IF(CS60="","",AT60-AT60+INDEX(gDP!BI$6:BI$271,MATCH(totalExpenditure!$A60,gDP!$B$6:$B$271))))</f>
        <v>3469853463945.5298</v>
      </c>
      <c r="ES60" s="77">
        <f>IF(AU60="","",IF(CT60="","",AU60-AU60+INDEX(gDP!BJ$6:BJ$271,MATCH(totalExpenditure!$A60,gDP!$B$6:$B$271))))</f>
        <v>3690849152517.6499</v>
      </c>
      <c r="ET60" s="77">
        <f>IF(AV60="","",IF(CU60="","",AV60-AV60+INDEX(gDP!BK$6:BK$271,MATCH(totalExpenditure!$A60,gDP!$B$6:$B$271))))</f>
        <v>3974443355019.6001</v>
      </c>
      <c r="EU60" s="77">
        <f>IF(AW60="","",IF(CV60="","",AW60-AW60+INDEX(gDP!BL$6:BL$271,MATCH(totalExpenditure!$A60,gDP!$B$6:$B$271))))</f>
        <v>3889177589254.8999</v>
      </c>
      <c r="EV60" s="77">
        <f>IF(AX60="","",IF(CW60="","",AX60-AX60+INDEX(gDP!BM$6:BM$271,MATCH(totalExpenditure!$A60,gDP!$B$6:$B$271))))</f>
        <v>3887727161914.4102</v>
      </c>
      <c r="EW60" s="77">
        <f>IF(AY60="","",IF(CX60="","",AY60-AY60+INDEX(gDP!BN$6:BN$271,MATCH(totalExpenditure!$A60,gDP!$B$6:$B$271))))</f>
        <v>4278503934689.8501</v>
      </c>
      <c r="EX60" s="77" t="str">
        <f>IF(AZ60="","",IF(CY60="","",AZ60-AZ60+INDEX(gDP!BO$6:BO$271,MATCH(totalExpenditure!$A60,gDP!$B$6:$B$271))))</f>
        <v/>
      </c>
    </row>
    <row r="61" spans="1:154" x14ac:dyDescent="0.35">
      <c r="A61" t="s">
        <v>331</v>
      </c>
      <c r="B61" s="77" t="e">
        <f>IF(INDEX([2]pivotTable!B$3:B$308,MATCH(totalExpenditure!$A61,[2]pivotTable!$A$3:$A$308,0))/100*INDEX(gDP!Q$6:Q$271,MATCH(totalExpenditure!$A61,gDP!$B$6:$B$271))=0,"",INDEX([2]pivotTable!B$3:B$308,MATCH(totalExpenditure!$A61,[2]pivotTable!$A$3:$A$308,0))/100*INDEX(gDP!Q$6:Q$271,MATCH(totalExpenditure!$A61,gDP!$B$6:$B$271)))</f>
        <v>#N/A</v>
      </c>
      <c r="C61" s="77" t="e">
        <f>IF(INDEX([2]pivotTable!C$3:C$308,MATCH(totalExpenditure!$A61,[2]pivotTable!$A$3:$A$308,0))/100*INDEX(gDP!R$6:R$271,MATCH(totalExpenditure!$A61,gDP!$B$6:$B$271))=0,"",INDEX([2]pivotTable!C$3:C$308,MATCH(totalExpenditure!$A61,[2]pivotTable!$A$3:$A$308,0))/100*INDEX(gDP!R$6:R$271,MATCH(totalExpenditure!$A61,gDP!$B$6:$B$271)))</f>
        <v>#N/A</v>
      </c>
      <c r="D61" s="77" t="e">
        <f>IF(INDEX([2]pivotTable!D$3:D$308,MATCH(totalExpenditure!$A61,[2]pivotTable!$A$3:$A$308,0))/100*INDEX(gDP!S$6:S$271,MATCH(totalExpenditure!$A61,gDP!$B$6:$B$271))=0,"",INDEX([2]pivotTable!D$3:D$308,MATCH(totalExpenditure!$A61,[2]pivotTable!$A$3:$A$308,0))/100*INDEX(gDP!S$6:S$271,MATCH(totalExpenditure!$A61,gDP!$B$6:$B$271)))</f>
        <v>#N/A</v>
      </c>
      <c r="E61" s="77" t="e">
        <f>IF(INDEX([2]pivotTable!E$3:E$308,MATCH(totalExpenditure!$A61,[2]pivotTable!$A$3:$A$308,0))/100*INDEX(gDP!T$6:T$271,MATCH(totalExpenditure!$A61,gDP!$B$6:$B$271))=0,"",INDEX([2]pivotTable!E$3:E$308,MATCH(totalExpenditure!$A61,[2]pivotTable!$A$3:$A$308,0))/100*INDEX(gDP!T$6:T$271,MATCH(totalExpenditure!$A61,gDP!$B$6:$B$271)))</f>
        <v>#N/A</v>
      </c>
      <c r="F61" s="77" t="e">
        <f>IF(INDEX([2]pivotTable!F$3:F$308,MATCH(totalExpenditure!$A61,[2]pivotTable!$A$3:$A$308,0))/100*INDEX(gDP!U$6:U$271,MATCH(totalExpenditure!$A61,gDP!$B$6:$B$271))=0,"",INDEX([2]pivotTable!F$3:F$308,MATCH(totalExpenditure!$A61,[2]pivotTable!$A$3:$A$308,0))/100*INDEX(gDP!U$6:U$271,MATCH(totalExpenditure!$A61,gDP!$B$6:$B$271)))</f>
        <v>#N/A</v>
      </c>
      <c r="G61" s="77" t="e">
        <f>IF(INDEX([2]pivotTable!G$3:G$308,MATCH(totalExpenditure!$A61,[2]pivotTable!$A$3:$A$308,0))/100*INDEX(gDP!V$6:V$271,MATCH(totalExpenditure!$A61,gDP!$B$6:$B$271))=0,"",INDEX([2]pivotTable!G$3:G$308,MATCH(totalExpenditure!$A61,[2]pivotTable!$A$3:$A$308,0))/100*INDEX(gDP!V$6:V$271,MATCH(totalExpenditure!$A61,gDP!$B$6:$B$271)))</f>
        <v>#N/A</v>
      </c>
      <c r="H61" s="77" t="e">
        <f>IF(INDEX([2]pivotTable!H$3:H$308,MATCH(totalExpenditure!$A61,[2]pivotTable!$A$3:$A$308,0))/100*INDEX(gDP!W$6:W$271,MATCH(totalExpenditure!$A61,gDP!$B$6:$B$271))=0,"",INDEX([2]pivotTable!H$3:H$308,MATCH(totalExpenditure!$A61,[2]pivotTable!$A$3:$A$308,0))/100*INDEX(gDP!W$6:W$271,MATCH(totalExpenditure!$A61,gDP!$B$6:$B$271)))</f>
        <v>#N/A</v>
      </c>
      <c r="I61" s="77" t="e">
        <f>IF(INDEX([2]pivotTable!I$3:I$308,MATCH(totalExpenditure!$A61,[2]pivotTable!$A$3:$A$308,0))/100*INDEX(gDP!X$6:X$271,MATCH(totalExpenditure!$A61,gDP!$B$6:$B$271))=0,"",INDEX([2]pivotTable!I$3:I$308,MATCH(totalExpenditure!$A61,[2]pivotTable!$A$3:$A$308,0))/100*INDEX(gDP!X$6:X$271,MATCH(totalExpenditure!$A61,gDP!$B$6:$B$271)))</f>
        <v>#N/A</v>
      </c>
      <c r="J61" s="77" t="e">
        <f>IF(INDEX([2]pivotTable!J$3:J$308,MATCH(totalExpenditure!$A61,[2]pivotTable!$A$3:$A$308,0))/100*INDEX(gDP!Y$6:Y$271,MATCH(totalExpenditure!$A61,gDP!$B$6:$B$271))=0,"",INDEX([2]pivotTable!J$3:J$308,MATCH(totalExpenditure!$A61,[2]pivotTable!$A$3:$A$308,0))/100*INDEX(gDP!Y$6:Y$271,MATCH(totalExpenditure!$A61,gDP!$B$6:$B$271)))</f>
        <v>#N/A</v>
      </c>
      <c r="K61" s="77" t="e">
        <f>IF(INDEX([2]pivotTable!K$3:K$308,MATCH(totalExpenditure!$A61,[2]pivotTable!$A$3:$A$308,0))/100*INDEX(gDP!Z$6:Z$271,MATCH(totalExpenditure!$A61,gDP!$B$6:$B$271))=0,"",INDEX([2]pivotTable!K$3:K$308,MATCH(totalExpenditure!$A61,[2]pivotTable!$A$3:$A$308,0))/100*INDEX(gDP!Z$6:Z$271,MATCH(totalExpenditure!$A61,gDP!$B$6:$B$271)))</f>
        <v>#N/A</v>
      </c>
      <c r="L61" s="77" t="e">
        <f>IF(INDEX([2]pivotTable!L$3:L$308,MATCH(totalExpenditure!$A61,[2]pivotTable!$A$3:$A$308,0))/100*INDEX(gDP!AA$6:AA$271,MATCH(totalExpenditure!$A61,gDP!$B$6:$B$271))=0,"",INDEX([2]pivotTable!L$3:L$308,MATCH(totalExpenditure!$A61,[2]pivotTable!$A$3:$A$308,0))/100*INDEX(gDP!AA$6:AA$271,MATCH(totalExpenditure!$A61,gDP!$B$6:$B$271)))</f>
        <v>#N/A</v>
      </c>
      <c r="M61" s="77" t="e">
        <f>IF(INDEX([2]pivotTable!M$3:M$308,MATCH(totalExpenditure!$A61,[2]pivotTable!$A$3:$A$308,0))/100*INDEX(gDP!AB$6:AB$271,MATCH(totalExpenditure!$A61,gDP!$B$6:$B$271))=0,"",INDEX([2]pivotTable!M$3:M$308,MATCH(totalExpenditure!$A61,[2]pivotTable!$A$3:$A$308,0))/100*INDEX(gDP!AB$6:AB$271,MATCH(totalExpenditure!$A61,gDP!$B$6:$B$271)))</f>
        <v>#N/A</v>
      </c>
      <c r="N61" s="77" t="e">
        <f>IF(INDEX([2]pivotTable!N$3:N$308,MATCH(totalExpenditure!$A61,[2]pivotTable!$A$3:$A$308,0))/100*INDEX(gDP!AC$6:AC$271,MATCH(totalExpenditure!$A61,gDP!$B$6:$B$271))=0,"",INDEX([2]pivotTable!N$3:N$308,MATCH(totalExpenditure!$A61,[2]pivotTable!$A$3:$A$308,0))/100*INDEX(gDP!AC$6:AC$271,MATCH(totalExpenditure!$A61,gDP!$B$6:$B$271)))</f>
        <v>#N/A</v>
      </c>
      <c r="O61" s="77" t="e">
        <f>IF(INDEX([2]pivotTable!O$3:O$308,MATCH(totalExpenditure!$A61,[2]pivotTable!$A$3:$A$308,0))/100*INDEX(gDP!AD$6:AD$271,MATCH(totalExpenditure!$A61,gDP!$B$6:$B$271))=0,"",INDEX([2]pivotTable!O$3:O$308,MATCH(totalExpenditure!$A61,[2]pivotTable!$A$3:$A$308,0))/100*INDEX(gDP!AD$6:AD$271,MATCH(totalExpenditure!$A61,gDP!$B$6:$B$271)))</f>
        <v>#N/A</v>
      </c>
      <c r="P61" s="77" t="e">
        <f>IF(INDEX([2]pivotTable!P$3:P$308,MATCH(totalExpenditure!$A61,[2]pivotTable!$A$3:$A$308,0))/100*INDEX(gDP!AE$6:AE$271,MATCH(totalExpenditure!$A61,gDP!$B$6:$B$271))=0,"",INDEX([2]pivotTable!P$3:P$308,MATCH(totalExpenditure!$A61,[2]pivotTable!$A$3:$A$308,0))/100*INDEX(gDP!AE$6:AE$271,MATCH(totalExpenditure!$A61,gDP!$B$6:$B$271)))</f>
        <v>#N/A</v>
      </c>
      <c r="Q61" s="77" t="e">
        <f>IF(INDEX([2]pivotTable!Q$3:Q$308,MATCH(totalExpenditure!$A61,[2]pivotTable!$A$3:$A$308,0))/100*INDEX(gDP!AF$6:AF$271,MATCH(totalExpenditure!$A61,gDP!$B$6:$B$271))=0,"",INDEX([2]pivotTable!Q$3:Q$308,MATCH(totalExpenditure!$A61,[2]pivotTable!$A$3:$A$308,0))/100*INDEX(gDP!AF$6:AF$271,MATCH(totalExpenditure!$A61,gDP!$B$6:$B$271)))</f>
        <v>#N/A</v>
      </c>
      <c r="R61" s="77" t="e">
        <f>IF(INDEX([2]pivotTable!R$3:R$308,MATCH(totalExpenditure!$A61,[2]pivotTable!$A$3:$A$308,0))/100*INDEX(gDP!AG$6:AG$271,MATCH(totalExpenditure!$A61,gDP!$B$6:$B$271))=0,"",INDEX([2]pivotTable!R$3:R$308,MATCH(totalExpenditure!$A61,[2]pivotTable!$A$3:$A$308,0))/100*INDEX(gDP!AG$6:AG$271,MATCH(totalExpenditure!$A61,gDP!$B$6:$B$271)))</f>
        <v>#N/A</v>
      </c>
      <c r="S61" s="77" t="e">
        <f>IF(INDEX([2]pivotTable!S$3:S$308,MATCH(totalExpenditure!$A61,[2]pivotTable!$A$3:$A$308,0))/100*INDEX(gDP!AH$6:AH$271,MATCH(totalExpenditure!$A61,gDP!$B$6:$B$271))=0,"",INDEX([2]pivotTable!S$3:S$308,MATCH(totalExpenditure!$A61,[2]pivotTable!$A$3:$A$308,0))/100*INDEX(gDP!AH$6:AH$271,MATCH(totalExpenditure!$A61,gDP!$B$6:$B$271)))</f>
        <v>#N/A</v>
      </c>
      <c r="T61" s="77" t="e">
        <f>IF(INDEX([2]pivotTable!T$3:T$308,MATCH(totalExpenditure!$A61,[2]pivotTable!$A$3:$A$308,0))/100*INDEX(gDP!AI$6:AI$271,MATCH(totalExpenditure!$A61,gDP!$B$6:$B$271))=0,"",INDEX([2]pivotTable!T$3:T$308,MATCH(totalExpenditure!$A61,[2]pivotTable!$A$3:$A$308,0))/100*INDEX(gDP!AI$6:AI$271,MATCH(totalExpenditure!$A61,gDP!$B$6:$B$271)))</f>
        <v>#N/A</v>
      </c>
      <c r="U61" s="77" t="e">
        <f>IF(INDEX([2]pivotTable!U$3:U$308,MATCH(totalExpenditure!$A61,[2]pivotTable!$A$3:$A$308,0))/100*INDEX(gDP!AJ$6:AJ$271,MATCH(totalExpenditure!$A61,gDP!$B$6:$B$271))=0,"",INDEX([2]pivotTable!U$3:U$308,MATCH(totalExpenditure!$A61,[2]pivotTable!$A$3:$A$308,0))/100*INDEX(gDP!AJ$6:AJ$271,MATCH(totalExpenditure!$A61,gDP!$B$6:$B$271)))</f>
        <v>#N/A</v>
      </c>
      <c r="V61" s="77" t="e">
        <f>IF(INDEX([2]pivotTable!V$3:V$308,MATCH(totalExpenditure!$A61,[2]pivotTable!$A$3:$A$308,0))/100*INDEX(gDP!AK$6:AK$271,MATCH(totalExpenditure!$A61,gDP!$B$6:$B$271))=0,"",INDEX([2]pivotTable!V$3:V$308,MATCH(totalExpenditure!$A61,[2]pivotTable!$A$3:$A$308,0))/100*INDEX(gDP!AK$6:AK$271,MATCH(totalExpenditure!$A61,gDP!$B$6:$B$271)))</f>
        <v>#N/A</v>
      </c>
      <c r="W61" s="77" t="e">
        <f>IF(INDEX([2]pivotTable!W$3:W$308,MATCH(totalExpenditure!$A61,[2]pivotTable!$A$3:$A$308,0))/100*INDEX(gDP!AL$6:AL$271,MATCH(totalExpenditure!$A61,gDP!$B$6:$B$271))=0,"",INDEX([2]pivotTable!W$3:W$308,MATCH(totalExpenditure!$A61,[2]pivotTable!$A$3:$A$308,0))/100*INDEX(gDP!AL$6:AL$271,MATCH(totalExpenditure!$A61,gDP!$B$6:$B$271)))</f>
        <v>#N/A</v>
      </c>
      <c r="X61" s="77" t="e">
        <f>IF(INDEX([2]pivotTable!X$3:X$308,MATCH(totalExpenditure!$A61,[2]pivotTable!$A$3:$A$308,0))/100*INDEX(gDP!AM$6:AM$271,MATCH(totalExpenditure!$A61,gDP!$B$6:$B$271))=0,"",INDEX([2]pivotTable!X$3:X$308,MATCH(totalExpenditure!$A61,[2]pivotTable!$A$3:$A$308,0))/100*INDEX(gDP!AM$6:AM$271,MATCH(totalExpenditure!$A61,gDP!$B$6:$B$271)))</f>
        <v>#N/A</v>
      </c>
      <c r="Y61" s="77" t="e">
        <f>IF(INDEX([2]pivotTable!Y$3:Y$308,MATCH(totalExpenditure!$A61,[2]pivotTable!$A$3:$A$308,0))/100*INDEX(gDP!AN$6:AN$271,MATCH(totalExpenditure!$A61,gDP!$B$6:$B$271))=0,"",INDEX([2]pivotTable!Y$3:Y$308,MATCH(totalExpenditure!$A61,[2]pivotTable!$A$3:$A$308,0))/100*INDEX(gDP!AN$6:AN$271,MATCH(totalExpenditure!$A61,gDP!$B$6:$B$271)))</f>
        <v>#N/A</v>
      </c>
      <c r="Z61" s="77" t="e">
        <f>IF(INDEX([2]pivotTable!Z$3:Z$308,MATCH(totalExpenditure!$A61,[2]pivotTable!$A$3:$A$308,0))/100*INDEX(gDP!AO$6:AO$271,MATCH(totalExpenditure!$A61,gDP!$B$6:$B$271))=0,"",INDEX([2]pivotTable!Z$3:Z$308,MATCH(totalExpenditure!$A61,[2]pivotTable!$A$3:$A$308,0))/100*INDEX(gDP!AO$6:AO$271,MATCH(totalExpenditure!$A61,gDP!$B$6:$B$271)))</f>
        <v>#N/A</v>
      </c>
      <c r="AA61" s="77" t="e">
        <f>IF(INDEX([2]pivotTable!AA$3:AA$308,MATCH(totalExpenditure!$A61,[2]pivotTable!$A$3:$A$308,0))/100*INDEX(gDP!AP$6:AP$271,MATCH(totalExpenditure!$A61,gDP!$B$6:$B$271))=0,"",INDEX([2]pivotTable!AA$3:AA$308,MATCH(totalExpenditure!$A61,[2]pivotTable!$A$3:$A$308,0))/100*INDEX(gDP!AP$6:AP$271,MATCH(totalExpenditure!$A61,gDP!$B$6:$B$271)))</f>
        <v>#N/A</v>
      </c>
      <c r="AB61" s="77" t="e">
        <f>IF(INDEX([2]pivotTable!AB$3:AB$308,MATCH(totalExpenditure!$A61,[2]pivotTable!$A$3:$A$308,0))/100*INDEX(gDP!AQ$6:AQ$271,MATCH(totalExpenditure!$A61,gDP!$B$6:$B$271))=0,"",INDEX([2]pivotTable!AB$3:AB$308,MATCH(totalExpenditure!$A61,[2]pivotTable!$A$3:$A$308,0))/100*INDEX(gDP!AQ$6:AQ$271,MATCH(totalExpenditure!$A61,gDP!$B$6:$B$271)))</f>
        <v>#N/A</v>
      </c>
      <c r="AC61" s="77" t="e">
        <f>IF(INDEX([2]pivotTable!AC$3:AC$308,MATCH(totalExpenditure!$A61,[2]pivotTable!$A$3:$A$308,0))/100*INDEX(gDP!AR$6:AR$271,MATCH(totalExpenditure!$A61,gDP!$B$6:$B$271))=0,"",INDEX([2]pivotTable!AC$3:AC$308,MATCH(totalExpenditure!$A61,[2]pivotTable!$A$3:$A$308,0))/100*INDEX(gDP!AR$6:AR$271,MATCH(totalExpenditure!$A61,gDP!$B$6:$B$271)))</f>
        <v>#N/A</v>
      </c>
      <c r="AD61" s="77" t="e">
        <f>IF(INDEX([2]pivotTable!AD$3:AD$308,MATCH(totalExpenditure!$A61,[2]pivotTable!$A$3:$A$308,0))/100*INDEX(gDP!AS$6:AS$271,MATCH(totalExpenditure!$A61,gDP!$B$6:$B$271))=0,"",INDEX([2]pivotTable!AD$3:AD$308,MATCH(totalExpenditure!$A61,[2]pivotTable!$A$3:$A$308,0))/100*INDEX(gDP!AS$6:AS$271,MATCH(totalExpenditure!$A61,gDP!$B$6:$B$271)))</f>
        <v>#N/A</v>
      </c>
      <c r="AE61" s="77" t="e">
        <f>IF(INDEX([2]pivotTable!AE$3:AE$308,MATCH(totalExpenditure!$A61,[2]pivotTable!$A$3:$A$308,0))/100*INDEX(gDP!AT$6:AT$271,MATCH(totalExpenditure!$A61,gDP!$B$6:$B$271))=0,"",INDEX([2]pivotTable!AE$3:AE$308,MATCH(totalExpenditure!$A61,[2]pivotTable!$A$3:$A$308,0))/100*INDEX(gDP!AT$6:AT$271,MATCH(totalExpenditure!$A61,gDP!$B$6:$B$271)))</f>
        <v>#N/A</v>
      </c>
      <c r="AF61" s="77" t="e">
        <f>IF(INDEX([2]pivotTable!AF$3:AF$308,MATCH(totalExpenditure!$A61,[2]pivotTable!$A$3:$A$308,0))/100*INDEX(gDP!AU$6:AU$271,MATCH(totalExpenditure!$A61,gDP!$B$6:$B$271))=0,"",INDEX([2]pivotTable!AF$3:AF$308,MATCH(totalExpenditure!$A61,[2]pivotTable!$A$3:$A$308,0))/100*INDEX(gDP!AU$6:AU$271,MATCH(totalExpenditure!$A61,gDP!$B$6:$B$271)))</f>
        <v>#N/A</v>
      </c>
      <c r="AG61" s="77" t="e">
        <f>IF(INDEX([2]pivotTable!AG$3:AG$308,MATCH(totalExpenditure!$A61,[2]pivotTable!$A$3:$A$308,0))/100*INDEX(gDP!AV$6:AV$271,MATCH(totalExpenditure!$A61,gDP!$B$6:$B$271))=0,"",INDEX([2]pivotTable!AG$3:AG$308,MATCH(totalExpenditure!$A61,[2]pivotTable!$A$3:$A$308,0))/100*INDEX(gDP!AV$6:AV$271,MATCH(totalExpenditure!$A61,gDP!$B$6:$B$271)))</f>
        <v>#N/A</v>
      </c>
      <c r="AH61" s="77" t="e">
        <f>IF(INDEX([2]pivotTable!AH$3:AH$308,MATCH(totalExpenditure!$A61,[2]pivotTable!$A$3:$A$308,0))/100*INDEX(gDP!AW$6:AW$271,MATCH(totalExpenditure!$A61,gDP!$B$6:$B$271))=0,"",INDEX([2]pivotTable!AH$3:AH$308,MATCH(totalExpenditure!$A61,[2]pivotTable!$A$3:$A$308,0))/100*INDEX(gDP!AW$6:AW$271,MATCH(totalExpenditure!$A61,gDP!$B$6:$B$271)))</f>
        <v>#N/A</v>
      </c>
      <c r="AI61" s="77" t="e">
        <f>IF(INDEX([2]pivotTable!AI$3:AI$308,MATCH(totalExpenditure!$A61,[2]pivotTable!$A$3:$A$308,0))/100*INDEX(gDP!AX$6:AX$271,MATCH(totalExpenditure!$A61,gDP!$B$6:$B$271))=0,"",INDEX([2]pivotTable!AI$3:AI$308,MATCH(totalExpenditure!$A61,[2]pivotTable!$A$3:$A$308,0))/100*INDEX(gDP!AX$6:AX$271,MATCH(totalExpenditure!$A61,gDP!$B$6:$B$271)))</f>
        <v>#N/A</v>
      </c>
      <c r="AJ61" s="77" t="e">
        <f>IF(INDEX([2]pivotTable!AJ$3:AJ$308,MATCH(totalExpenditure!$A61,[2]pivotTable!$A$3:$A$308,0))/100*INDEX(gDP!AY$6:AY$271,MATCH(totalExpenditure!$A61,gDP!$B$6:$B$271))=0,"",INDEX([2]pivotTable!AJ$3:AJ$308,MATCH(totalExpenditure!$A61,[2]pivotTable!$A$3:$A$308,0))/100*INDEX(gDP!AY$6:AY$271,MATCH(totalExpenditure!$A61,gDP!$B$6:$B$271)))</f>
        <v>#N/A</v>
      </c>
      <c r="AK61" s="77" t="e">
        <f>IF(INDEX([2]pivotTable!AK$3:AK$308,MATCH(totalExpenditure!$A61,[2]pivotTable!$A$3:$A$308,0))/100*INDEX(gDP!AZ$6:AZ$271,MATCH(totalExpenditure!$A61,gDP!$B$6:$B$271))=0,"",INDEX([2]pivotTable!AK$3:AK$308,MATCH(totalExpenditure!$A61,[2]pivotTable!$A$3:$A$308,0))/100*INDEX(gDP!AZ$6:AZ$271,MATCH(totalExpenditure!$A61,gDP!$B$6:$B$271)))</f>
        <v>#N/A</v>
      </c>
      <c r="AL61" s="77" t="e">
        <f>IF(INDEX([2]pivotTable!AL$3:AL$308,MATCH(totalExpenditure!$A61,[2]pivotTable!$A$3:$A$308,0))/100*INDEX(gDP!BA$6:BA$271,MATCH(totalExpenditure!$A61,gDP!$B$6:$B$271))=0,"",INDEX([2]pivotTable!AL$3:AL$308,MATCH(totalExpenditure!$A61,[2]pivotTable!$A$3:$A$308,0))/100*INDEX(gDP!BA$6:BA$271,MATCH(totalExpenditure!$A61,gDP!$B$6:$B$271)))</f>
        <v>#N/A</v>
      </c>
      <c r="AM61" s="77" t="e">
        <f>IF(INDEX([2]pivotTable!AM$3:AM$308,MATCH(totalExpenditure!$A61,[2]pivotTable!$A$3:$A$308,0))/100*INDEX(gDP!BB$6:BB$271,MATCH(totalExpenditure!$A61,gDP!$B$6:$B$271))=0,"",INDEX([2]pivotTable!AM$3:AM$308,MATCH(totalExpenditure!$A61,[2]pivotTable!$A$3:$A$308,0))/100*INDEX(gDP!BB$6:BB$271,MATCH(totalExpenditure!$A61,gDP!$B$6:$B$271)))</f>
        <v>#N/A</v>
      </c>
      <c r="AN61" s="77" t="e">
        <f>IF(INDEX([2]pivotTable!AN$3:AN$308,MATCH(totalExpenditure!$A61,[2]pivotTable!$A$3:$A$308,0))/100*INDEX(gDP!BC$6:BC$271,MATCH(totalExpenditure!$A61,gDP!$B$6:$B$271))=0,"",INDEX([2]pivotTable!AN$3:AN$308,MATCH(totalExpenditure!$A61,[2]pivotTable!$A$3:$A$308,0))/100*INDEX(gDP!BC$6:BC$271,MATCH(totalExpenditure!$A61,gDP!$B$6:$B$271)))</f>
        <v>#N/A</v>
      </c>
      <c r="AO61" s="77" t="e">
        <f>IF(INDEX([2]pivotTable!AO$3:AO$308,MATCH(totalExpenditure!$A61,[2]pivotTable!$A$3:$A$308,0))/100*INDEX(gDP!BD$6:BD$271,MATCH(totalExpenditure!$A61,gDP!$B$6:$B$271))=0,"",INDEX([2]pivotTable!AO$3:AO$308,MATCH(totalExpenditure!$A61,[2]pivotTable!$A$3:$A$308,0))/100*INDEX(gDP!BD$6:BD$271,MATCH(totalExpenditure!$A61,gDP!$B$6:$B$271)))</f>
        <v>#N/A</v>
      </c>
      <c r="AP61" s="77" t="e">
        <f>IF(INDEX([2]pivotTable!AP$3:AP$308,MATCH(totalExpenditure!$A61,[2]pivotTable!$A$3:$A$308,0))/100*INDEX(gDP!BE$6:BE$271,MATCH(totalExpenditure!$A61,gDP!$B$6:$B$271))=0,"",INDEX([2]pivotTable!AP$3:AP$308,MATCH(totalExpenditure!$A61,[2]pivotTable!$A$3:$A$308,0))/100*INDEX(gDP!BE$6:BE$271,MATCH(totalExpenditure!$A61,gDP!$B$6:$B$271)))</f>
        <v>#N/A</v>
      </c>
      <c r="AQ61" s="77" t="e">
        <f>IF(INDEX([2]pivotTable!AQ$3:AQ$308,MATCH(totalExpenditure!$A61,[2]pivotTable!$A$3:$A$308,0))/100*INDEX(gDP!BF$6:BF$271,MATCH(totalExpenditure!$A61,gDP!$B$6:$B$271))=0,"",INDEX([2]pivotTable!AQ$3:AQ$308,MATCH(totalExpenditure!$A61,[2]pivotTable!$A$3:$A$308,0))/100*INDEX(gDP!BF$6:BF$271,MATCH(totalExpenditure!$A61,gDP!$B$6:$B$271)))</f>
        <v>#N/A</v>
      </c>
      <c r="AR61" s="77" t="e">
        <f>IF(INDEX([2]pivotTable!AR$3:AR$308,MATCH(totalExpenditure!$A61,[2]pivotTable!$A$3:$A$308,0))/100*INDEX(gDP!BG$6:BG$271,MATCH(totalExpenditure!$A61,gDP!$B$6:$B$271))=0,"",INDEX([2]pivotTable!AR$3:AR$308,MATCH(totalExpenditure!$A61,[2]pivotTable!$A$3:$A$308,0))/100*INDEX(gDP!BG$6:BG$271,MATCH(totalExpenditure!$A61,gDP!$B$6:$B$271)))</f>
        <v>#N/A</v>
      </c>
      <c r="AS61" s="77" t="e">
        <f>IF(INDEX([2]pivotTable!AS$3:AS$308,MATCH(totalExpenditure!$A61,[2]pivotTable!$A$3:$A$308,0))/100*INDEX(gDP!BH$6:BH$271,MATCH(totalExpenditure!$A61,gDP!$B$6:$B$271))=0,"",INDEX([2]pivotTable!AS$3:AS$308,MATCH(totalExpenditure!$A61,[2]pivotTable!$A$3:$A$308,0))/100*INDEX(gDP!BH$6:BH$271,MATCH(totalExpenditure!$A61,gDP!$B$6:$B$271)))</f>
        <v>#N/A</v>
      </c>
      <c r="AT61" s="77" t="e">
        <f>IF(INDEX([2]pivotTable!AT$3:AT$308,MATCH(totalExpenditure!$A61,[2]pivotTable!$A$3:$A$308,0))/100*INDEX(gDP!BI$6:BI$271,MATCH(totalExpenditure!$A61,gDP!$B$6:$B$271))=0,"",INDEX([2]pivotTable!AT$3:AT$308,MATCH(totalExpenditure!$A61,[2]pivotTable!$A$3:$A$308,0))/100*INDEX(gDP!BI$6:BI$271,MATCH(totalExpenditure!$A61,gDP!$B$6:$B$271)))</f>
        <v>#N/A</v>
      </c>
      <c r="AU61" s="77" t="e">
        <f>IF(INDEX([2]pivotTable!AU$3:AU$308,MATCH(totalExpenditure!$A61,[2]pivotTable!$A$3:$A$308,0))/100*INDEX(gDP!BJ$6:BJ$271,MATCH(totalExpenditure!$A61,gDP!$B$6:$B$271))=0,"",INDEX([2]pivotTable!AU$3:AU$308,MATCH(totalExpenditure!$A61,[2]pivotTable!$A$3:$A$308,0))/100*INDEX(gDP!BJ$6:BJ$271,MATCH(totalExpenditure!$A61,gDP!$B$6:$B$271)))</f>
        <v>#N/A</v>
      </c>
      <c r="AV61" s="77" t="e">
        <f>IF(INDEX([2]pivotTable!AV$3:AV$308,MATCH(totalExpenditure!$A61,[2]pivotTable!$A$3:$A$308,0))/100*INDEX(gDP!BK$6:BK$271,MATCH(totalExpenditure!$A61,gDP!$B$6:$B$271))=0,"",INDEX([2]pivotTable!AV$3:AV$308,MATCH(totalExpenditure!$A61,[2]pivotTable!$A$3:$A$308,0))/100*INDEX(gDP!BK$6:BK$271,MATCH(totalExpenditure!$A61,gDP!$B$6:$B$271)))</f>
        <v>#N/A</v>
      </c>
      <c r="AW61" s="77" t="e">
        <f>IF(INDEX([2]pivotTable!AW$3:AW$308,MATCH(totalExpenditure!$A61,[2]pivotTable!$A$3:$A$308,0))/100*INDEX(gDP!BL$6:BL$271,MATCH(totalExpenditure!$A61,gDP!$B$6:$B$271))=0,"",INDEX([2]pivotTable!AW$3:AW$308,MATCH(totalExpenditure!$A61,[2]pivotTable!$A$3:$A$308,0))/100*INDEX(gDP!BL$6:BL$271,MATCH(totalExpenditure!$A61,gDP!$B$6:$B$271)))</f>
        <v>#N/A</v>
      </c>
      <c r="AX61" s="77" t="e">
        <f>IF(INDEX([2]pivotTable!AX$3:AX$308,MATCH(totalExpenditure!$A61,[2]pivotTable!$A$3:$A$308,0))/100*INDEX(gDP!BM$6:BM$271,MATCH(totalExpenditure!$A61,gDP!$B$6:$B$271))=0,"",INDEX([2]pivotTable!AX$3:AX$308,MATCH(totalExpenditure!$A61,[2]pivotTable!$A$3:$A$308,0))/100*INDEX(gDP!BM$6:BM$271,MATCH(totalExpenditure!$A61,gDP!$B$6:$B$271)))</f>
        <v>#N/A</v>
      </c>
      <c r="AY61" s="77" t="e">
        <f>IF(INDEX([2]pivotTable!AY$3:AY$308,MATCH(totalExpenditure!$A61,[2]pivotTable!$A$3:$A$308,0))/100*INDEX(gDP!BN$6:BN$271,MATCH(totalExpenditure!$A61,gDP!$B$6:$B$271))=0,"",INDEX([2]pivotTable!AY$3:AY$308,MATCH(totalExpenditure!$A61,[2]pivotTable!$A$3:$A$308,0))/100*INDEX(gDP!BN$6:BN$271,MATCH(totalExpenditure!$A61,gDP!$B$6:$B$271)))</f>
        <v>#N/A</v>
      </c>
      <c r="AZ61" s="77" t="e">
        <f>IF(INDEX([2]pivotTable!AZ$3:AZ$308,MATCH(totalExpenditure!$A61,[2]pivotTable!$A$3:$A$308,0))/100*INDEX(gDP!BO$6:BO$271,MATCH(totalExpenditure!$A61,gDP!$B$6:$B$271))=0,"",INDEX([2]pivotTable!AZ$3:AZ$308,MATCH(totalExpenditure!$A61,[2]pivotTable!$A$3:$A$308,0))/100*INDEX(gDP!BO$6:BO$271,MATCH(totalExpenditure!$A61,gDP!$B$6:$B$271)))</f>
        <v>#N/A</v>
      </c>
      <c r="BA61" s="77" t="e">
        <f>IF(INDEX([2]pivotTable!B$310:B$615,MATCH(totalExpenditure!$A61,[2]pivotTable!$A$310:$A$615,0))/100*INDEX(gDP!Q$6:Q$271,MATCH(totalExpenditure!$A61,gDP!$B$6:$B$271))=0,"",INDEX([2]pivotTable!B$310:B$615,MATCH(totalExpenditure!$A61,[2]pivotTable!$A$310:$A$615,0))/100*INDEX(gDP!Q$6:Q$271,MATCH(totalExpenditure!$A61,gDP!$B$6:$B$271)))</f>
        <v>#N/A</v>
      </c>
      <c r="BB61" s="77" t="e">
        <f>IF(INDEX([2]pivotTable!C$310:C$615,MATCH(totalExpenditure!$A61,[2]pivotTable!$A$310:$A$615,0))/100*INDEX(gDP!R$6:R$271,MATCH(totalExpenditure!$A61,gDP!$B$6:$B$271))=0,"",INDEX([2]pivotTable!C$310:C$615,MATCH(totalExpenditure!$A61,[2]pivotTable!$A$310:$A$615,0))/100*INDEX(gDP!R$6:R$271,MATCH(totalExpenditure!$A61,gDP!$B$6:$B$271)))</f>
        <v>#N/A</v>
      </c>
      <c r="BC61" s="77" t="e">
        <f>IF(INDEX([2]pivotTable!D$310:D$615,MATCH(totalExpenditure!$A61,[2]pivotTable!$A$310:$A$615,0))/100*INDEX(gDP!S$6:S$271,MATCH(totalExpenditure!$A61,gDP!$B$6:$B$271))=0,"",INDEX([2]pivotTable!D$310:D$615,MATCH(totalExpenditure!$A61,[2]pivotTable!$A$310:$A$615,0))/100*INDEX(gDP!S$6:S$271,MATCH(totalExpenditure!$A61,gDP!$B$6:$B$271)))</f>
        <v>#N/A</v>
      </c>
      <c r="BD61" s="77" t="e">
        <f>IF(INDEX([2]pivotTable!E$310:E$615,MATCH(totalExpenditure!$A61,[2]pivotTable!$A$310:$A$615,0))/100*INDEX(gDP!T$6:T$271,MATCH(totalExpenditure!$A61,gDP!$B$6:$B$271))=0,"",INDEX([2]pivotTable!E$310:E$615,MATCH(totalExpenditure!$A61,[2]pivotTable!$A$310:$A$615,0))/100*INDEX(gDP!T$6:T$271,MATCH(totalExpenditure!$A61,gDP!$B$6:$B$271)))</f>
        <v>#N/A</v>
      </c>
      <c r="BE61" s="77" t="e">
        <f>IF(INDEX([2]pivotTable!F$310:F$615,MATCH(totalExpenditure!$A61,[2]pivotTable!$A$310:$A$615,0))/100*INDEX(gDP!U$6:U$271,MATCH(totalExpenditure!$A61,gDP!$B$6:$B$271))=0,"",INDEX([2]pivotTable!F$310:F$615,MATCH(totalExpenditure!$A61,[2]pivotTable!$A$310:$A$615,0))/100*INDEX(gDP!U$6:U$271,MATCH(totalExpenditure!$A61,gDP!$B$6:$B$271)))</f>
        <v>#N/A</v>
      </c>
      <c r="BF61" s="77" t="e">
        <f>IF(INDEX([2]pivotTable!G$310:G$615,MATCH(totalExpenditure!$A61,[2]pivotTable!$A$310:$A$615,0))/100*INDEX(gDP!V$6:V$271,MATCH(totalExpenditure!$A61,gDP!$B$6:$B$271))=0,"",INDEX([2]pivotTable!G$310:G$615,MATCH(totalExpenditure!$A61,[2]pivotTable!$A$310:$A$615,0))/100*INDEX(gDP!V$6:V$271,MATCH(totalExpenditure!$A61,gDP!$B$6:$B$271)))</f>
        <v>#N/A</v>
      </c>
      <c r="BG61" s="77" t="e">
        <f>IF(INDEX([2]pivotTable!H$310:H$615,MATCH(totalExpenditure!$A61,[2]pivotTable!$A$310:$A$615,0))/100*INDEX(gDP!W$6:W$271,MATCH(totalExpenditure!$A61,gDP!$B$6:$B$271))=0,"",INDEX([2]pivotTable!H$310:H$615,MATCH(totalExpenditure!$A61,[2]pivotTable!$A$310:$A$615,0))/100*INDEX(gDP!W$6:W$271,MATCH(totalExpenditure!$A61,gDP!$B$6:$B$271)))</f>
        <v>#N/A</v>
      </c>
      <c r="BH61" s="77" t="e">
        <f>IF(INDEX([2]pivotTable!I$310:I$615,MATCH(totalExpenditure!$A61,[2]pivotTable!$A$310:$A$615,0))/100*INDEX(gDP!X$6:X$271,MATCH(totalExpenditure!$A61,gDP!$B$6:$B$271))=0,"",INDEX([2]pivotTable!I$310:I$615,MATCH(totalExpenditure!$A61,[2]pivotTable!$A$310:$A$615,0))/100*INDEX(gDP!X$6:X$271,MATCH(totalExpenditure!$A61,gDP!$B$6:$B$271)))</f>
        <v>#N/A</v>
      </c>
      <c r="BI61" s="77" t="e">
        <f>IF(INDEX([2]pivotTable!J$310:J$615,MATCH(totalExpenditure!$A61,[2]pivotTable!$A$310:$A$615,0))/100*INDEX(gDP!Y$6:Y$271,MATCH(totalExpenditure!$A61,gDP!$B$6:$B$271))=0,"",INDEX([2]pivotTable!J$310:J$615,MATCH(totalExpenditure!$A61,[2]pivotTable!$A$310:$A$615,0))/100*INDEX(gDP!Y$6:Y$271,MATCH(totalExpenditure!$A61,gDP!$B$6:$B$271)))</f>
        <v>#N/A</v>
      </c>
      <c r="BJ61" s="77" t="e">
        <f>IF(INDEX([2]pivotTable!K$310:K$615,MATCH(totalExpenditure!$A61,[2]pivotTable!$A$310:$A$615,0))/100*INDEX(gDP!Z$6:Z$271,MATCH(totalExpenditure!$A61,gDP!$B$6:$B$271))=0,"",INDEX([2]pivotTable!K$310:K$615,MATCH(totalExpenditure!$A61,[2]pivotTable!$A$310:$A$615,0))/100*INDEX(gDP!Z$6:Z$271,MATCH(totalExpenditure!$A61,gDP!$B$6:$B$271)))</f>
        <v>#N/A</v>
      </c>
      <c r="BK61" s="77" t="e">
        <f>IF(INDEX([2]pivotTable!L$310:L$615,MATCH(totalExpenditure!$A61,[2]pivotTable!$A$310:$A$615,0))/100*INDEX(gDP!AA$6:AA$271,MATCH(totalExpenditure!$A61,gDP!$B$6:$B$271))=0,"",INDEX([2]pivotTable!L$310:L$615,MATCH(totalExpenditure!$A61,[2]pivotTable!$A$310:$A$615,0))/100*INDEX(gDP!AA$6:AA$271,MATCH(totalExpenditure!$A61,gDP!$B$6:$B$271)))</f>
        <v>#N/A</v>
      </c>
      <c r="BL61" s="77" t="e">
        <f>IF(INDEX([2]pivotTable!M$310:M$615,MATCH(totalExpenditure!$A61,[2]pivotTable!$A$310:$A$615,0))/100*INDEX(gDP!AB$6:AB$271,MATCH(totalExpenditure!$A61,gDP!$B$6:$B$271))=0,"",INDEX([2]pivotTable!M$310:M$615,MATCH(totalExpenditure!$A61,[2]pivotTable!$A$310:$A$615,0))/100*INDEX(gDP!AB$6:AB$271,MATCH(totalExpenditure!$A61,gDP!$B$6:$B$271)))</f>
        <v>#N/A</v>
      </c>
      <c r="BM61" s="77" t="e">
        <f>IF(INDEX([2]pivotTable!N$310:N$615,MATCH(totalExpenditure!$A61,[2]pivotTable!$A$310:$A$615,0))/100*INDEX(gDP!AC$6:AC$271,MATCH(totalExpenditure!$A61,gDP!$B$6:$B$271))=0,"",INDEX([2]pivotTable!N$310:N$615,MATCH(totalExpenditure!$A61,[2]pivotTable!$A$310:$A$615,0))/100*INDEX(gDP!AC$6:AC$271,MATCH(totalExpenditure!$A61,gDP!$B$6:$B$271)))</f>
        <v>#N/A</v>
      </c>
      <c r="BN61" s="77" t="e">
        <f>IF(INDEX([2]pivotTable!O$310:O$615,MATCH(totalExpenditure!$A61,[2]pivotTable!$A$310:$A$615,0))/100*INDEX(gDP!AD$6:AD$271,MATCH(totalExpenditure!$A61,gDP!$B$6:$B$271))=0,"",INDEX([2]pivotTable!O$310:O$615,MATCH(totalExpenditure!$A61,[2]pivotTable!$A$310:$A$615,0))/100*INDEX(gDP!AD$6:AD$271,MATCH(totalExpenditure!$A61,gDP!$B$6:$B$271)))</f>
        <v>#N/A</v>
      </c>
      <c r="BO61" s="77" t="e">
        <f>IF(INDEX([2]pivotTable!P$310:P$615,MATCH(totalExpenditure!$A61,[2]pivotTable!$A$310:$A$615,0))/100*INDEX(gDP!AE$6:AE$271,MATCH(totalExpenditure!$A61,gDP!$B$6:$B$271))=0,"",INDEX([2]pivotTable!P$310:P$615,MATCH(totalExpenditure!$A61,[2]pivotTable!$A$310:$A$615,0))/100*INDEX(gDP!AE$6:AE$271,MATCH(totalExpenditure!$A61,gDP!$B$6:$B$271)))</f>
        <v>#N/A</v>
      </c>
      <c r="BP61" s="77" t="e">
        <f>IF(INDEX([2]pivotTable!Q$310:Q$615,MATCH(totalExpenditure!$A61,[2]pivotTable!$A$310:$A$615,0))/100*INDEX(gDP!AF$6:AF$271,MATCH(totalExpenditure!$A61,gDP!$B$6:$B$271))=0,"",INDEX([2]pivotTable!Q$310:Q$615,MATCH(totalExpenditure!$A61,[2]pivotTable!$A$310:$A$615,0))/100*INDEX(gDP!AF$6:AF$271,MATCH(totalExpenditure!$A61,gDP!$B$6:$B$271)))</f>
        <v>#N/A</v>
      </c>
      <c r="BQ61" s="77" t="e">
        <f>IF(INDEX([2]pivotTable!R$310:R$615,MATCH(totalExpenditure!$A61,[2]pivotTable!$A$310:$A$615,0))/100*INDEX(gDP!AG$6:AG$271,MATCH(totalExpenditure!$A61,gDP!$B$6:$B$271))=0,"",INDEX([2]pivotTable!R$310:R$615,MATCH(totalExpenditure!$A61,[2]pivotTable!$A$310:$A$615,0))/100*INDEX(gDP!AG$6:AG$271,MATCH(totalExpenditure!$A61,gDP!$B$6:$B$271)))</f>
        <v>#N/A</v>
      </c>
      <c r="BR61" s="77" t="e">
        <f>IF(INDEX([2]pivotTable!S$310:S$615,MATCH(totalExpenditure!$A61,[2]pivotTable!$A$310:$A$615,0))/100*INDEX(gDP!AH$6:AH$271,MATCH(totalExpenditure!$A61,gDP!$B$6:$B$271))=0,"",INDEX([2]pivotTable!S$310:S$615,MATCH(totalExpenditure!$A61,[2]pivotTable!$A$310:$A$615,0))/100*INDEX(gDP!AH$6:AH$271,MATCH(totalExpenditure!$A61,gDP!$B$6:$B$271)))</f>
        <v>#N/A</v>
      </c>
      <c r="BS61" s="77" t="e">
        <f>IF(INDEX([2]pivotTable!T$310:T$615,MATCH(totalExpenditure!$A61,[2]pivotTable!$A$310:$A$615,0))/100*INDEX(gDP!AI$6:AI$271,MATCH(totalExpenditure!$A61,gDP!$B$6:$B$271))=0,"",INDEX([2]pivotTable!T$310:T$615,MATCH(totalExpenditure!$A61,[2]pivotTable!$A$310:$A$615,0))/100*INDEX(gDP!AI$6:AI$271,MATCH(totalExpenditure!$A61,gDP!$B$6:$B$271)))</f>
        <v>#N/A</v>
      </c>
      <c r="BT61" s="77" t="e">
        <f>IF(INDEX([2]pivotTable!U$310:U$615,MATCH(totalExpenditure!$A61,[2]pivotTable!$A$310:$A$615,0))/100*INDEX(gDP!AJ$6:AJ$271,MATCH(totalExpenditure!$A61,gDP!$B$6:$B$271))=0,"",INDEX([2]pivotTable!U$310:U$615,MATCH(totalExpenditure!$A61,[2]pivotTable!$A$310:$A$615,0))/100*INDEX(gDP!AJ$6:AJ$271,MATCH(totalExpenditure!$A61,gDP!$B$6:$B$271)))</f>
        <v>#N/A</v>
      </c>
      <c r="BU61" s="77" t="e">
        <f>IF(INDEX([2]pivotTable!V$310:V$615,MATCH(totalExpenditure!$A61,[2]pivotTable!$A$310:$A$615,0))/100*INDEX(gDP!AK$6:AK$271,MATCH(totalExpenditure!$A61,gDP!$B$6:$B$271))=0,"",INDEX([2]pivotTable!V$310:V$615,MATCH(totalExpenditure!$A61,[2]pivotTable!$A$310:$A$615,0))/100*INDEX(gDP!AK$6:AK$271,MATCH(totalExpenditure!$A61,gDP!$B$6:$B$271)))</f>
        <v>#N/A</v>
      </c>
      <c r="BV61" s="77" t="e">
        <f>IF(INDEX([2]pivotTable!W$310:W$615,MATCH(totalExpenditure!$A61,[2]pivotTable!$A$310:$A$615,0))/100*INDEX(gDP!AL$6:AL$271,MATCH(totalExpenditure!$A61,gDP!$B$6:$B$271))=0,"",INDEX([2]pivotTable!W$310:W$615,MATCH(totalExpenditure!$A61,[2]pivotTable!$A$310:$A$615,0))/100*INDEX(gDP!AL$6:AL$271,MATCH(totalExpenditure!$A61,gDP!$B$6:$B$271)))</f>
        <v>#N/A</v>
      </c>
      <c r="BW61" s="77" t="e">
        <f>IF(INDEX([2]pivotTable!X$310:X$615,MATCH(totalExpenditure!$A61,[2]pivotTable!$A$310:$A$615,0))/100*INDEX(gDP!AM$6:AM$271,MATCH(totalExpenditure!$A61,gDP!$B$6:$B$271))=0,"",INDEX([2]pivotTable!X$310:X$615,MATCH(totalExpenditure!$A61,[2]pivotTable!$A$310:$A$615,0))/100*INDEX(gDP!AM$6:AM$271,MATCH(totalExpenditure!$A61,gDP!$B$6:$B$271)))</f>
        <v>#N/A</v>
      </c>
      <c r="BX61" s="77" t="e">
        <f>IF(INDEX([2]pivotTable!Y$310:Y$615,MATCH(totalExpenditure!$A61,[2]pivotTable!$A$310:$A$615,0))/100*INDEX(gDP!AN$6:AN$271,MATCH(totalExpenditure!$A61,gDP!$B$6:$B$271))=0,"",INDEX([2]pivotTable!Y$310:Y$615,MATCH(totalExpenditure!$A61,[2]pivotTable!$A$310:$A$615,0))/100*INDEX(gDP!AN$6:AN$271,MATCH(totalExpenditure!$A61,gDP!$B$6:$B$271)))</f>
        <v>#N/A</v>
      </c>
      <c r="BY61" s="77" t="e">
        <f>IF(INDEX([2]pivotTable!Z$310:Z$615,MATCH(totalExpenditure!$A61,[2]pivotTable!$A$310:$A$615,0))/100*INDEX(gDP!AO$6:AO$271,MATCH(totalExpenditure!$A61,gDP!$B$6:$B$271))=0,"",INDEX([2]pivotTable!Z$310:Z$615,MATCH(totalExpenditure!$A61,[2]pivotTable!$A$310:$A$615,0))/100*INDEX(gDP!AO$6:AO$271,MATCH(totalExpenditure!$A61,gDP!$B$6:$B$271)))</f>
        <v>#N/A</v>
      </c>
      <c r="BZ61" s="77" t="e">
        <f>IF(INDEX([2]pivotTable!AA$310:AA$615,MATCH(totalExpenditure!$A61,[2]pivotTable!$A$310:$A$615,0))/100*INDEX(gDP!AP$6:AP$271,MATCH(totalExpenditure!$A61,gDP!$B$6:$B$271))=0,"",INDEX([2]pivotTable!AA$310:AA$615,MATCH(totalExpenditure!$A61,[2]pivotTable!$A$310:$A$615,0))/100*INDEX(gDP!AP$6:AP$271,MATCH(totalExpenditure!$A61,gDP!$B$6:$B$271)))</f>
        <v>#N/A</v>
      </c>
      <c r="CA61" s="77" t="e">
        <f>IF(INDEX([2]pivotTable!AB$310:AB$615,MATCH(totalExpenditure!$A61,[2]pivotTable!$A$310:$A$615,0))/100*INDEX(gDP!AQ$6:AQ$271,MATCH(totalExpenditure!$A61,gDP!$B$6:$B$271))=0,"",INDEX([2]pivotTable!AB$310:AB$615,MATCH(totalExpenditure!$A61,[2]pivotTable!$A$310:$A$615,0))/100*INDEX(gDP!AQ$6:AQ$271,MATCH(totalExpenditure!$A61,gDP!$B$6:$B$271)))</f>
        <v>#N/A</v>
      </c>
      <c r="CB61" s="77" t="e">
        <f>IF(INDEX([2]pivotTable!AC$310:AC$615,MATCH(totalExpenditure!$A61,[2]pivotTable!$A$310:$A$615,0))/100*INDEX(gDP!AR$6:AR$271,MATCH(totalExpenditure!$A61,gDP!$B$6:$B$271))=0,"",INDEX([2]pivotTable!AC$310:AC$615,MATCH(totalExpenditure!$A61,[2]pivotTable!$A$310:$A$615,0))/100*INDEX(gDP!AR$6:AR$271,MATCH(totalExpenditure!$A61,gDP!$B$6:$B$271)))</f>
        <v>#N/A</v>
      </c>
      <c r="CC61" s="77" t="e">
        <f>IF(INDEX([2]pivotTable!AD$310:AD$615,MATCH(totalExpenditure!$A61,[2]pivotTable!$A$310:$A$615,0))/100*INDEX(gDP!AS$6:AS$271,MATCH(totalExpenditure!$A61,gDP!$B$6:$B$271))=0,"",INDEX([2]pivotTable!AD$310:AD$615,MATCH(totalExpenditure!$A61,[2]pivotTable!$A$310:$A$615,0))/100*INDEX(gDP!AS$6:AS$271,MATCH(totalExpenditure!$A61,gDP!$B$6:$B$271)))</f>
        <v>#N/A</v>
      </c>
      <c r="CD61" s="77" t="e">
        <f>IF(INDEX([2]pivotTable!AE$310:AE$615,MATCH(totalExpenditure!$A61,[2]pivotTable!$A$310:$A$615,0))/100*INDEX(gDP!AT$6:AT$271,MATCH(totalExpenditure!$A61,gDP!$B$6:$B$271))=0,"",INDEX([2]pivotTable!AE$310:AE$615,MATCH(totalExpenditure!$A61,[2]pivotTable!$A$310:$A$615,0))/100*INDEX(gDP!AT$6:AT$271,MATCH(totalExpenditure!$A61,gDP!$B$6:$B$271)))</f>
        <v>#N/A</v>
      </c>
      <c r="CE61" s="77" t="e">
        <f>IF(INDEX([2]pivotTable!AF$310:AF$615,MATCH(totalExpenditure!$A61,[2]pivotTable!$A$310:$A$615,0))/100*INDEX(gDP!AU$6:AU$271,MATCH(totalExpenditure!$A61,gDP!$B$6:$B$271))=0,"",INDEX([2]pivotTable!AF$310:AF$615,MATCH(totalExpenditure!$A61,[2]pivotTable!$A$310:$A$615,0))/100*INDEX(gDP!AU$6:AU$271,MATCH(totalExpenditure!$A61,gDP!$B$6:$B$271)))</f>
        <v>#N/A</v>
      </c>
      <c r="CF61" s="77" t="e">
        <f>IF(INDEX([2]pivotTable!AG$310:AG$615,MATCH(totalExpenditure!$A61,[2]pivotTable!$A$310:$A$615,0))/100*INDEX(gDP!AV$6:AV$271,MATCH(totalExpenditure!$A61,gDP!$B$6:$B$271))=0,"",INDEX([2]pivotTable!AG$310:AG$615,MATCH(totalExpenditure!$A61,[2]pivotTable!$A$310:$A$615,0))/100*INDEX(gDP!AV$6:AV$271,MATCH(totalExpenditure!$A61,gDP!$B$6:$B$271)))</f>
        <v>#N/A</v>
      </c>
      <c r="CG61" s="77" t="e">
        <f>IF(INDEX([2]pivotTable!AH$310:AH$615,MATCH(totalExpenditure!$A61,[2]pivotTable!$A$310:$A$615,0))/100*INDEX(gDP!AW$6:AW$271,MATCH(totalExpenditure!$A61,gDP!$B$6:$B$271))=0,"",INDEX([2]pivotTable!AH$310:AH$615,MATCH(totalExpenditure!$A61,[2]pivotTable!$A$310:$A$615,0))/100*INDEX(gDP!AW$6:AW$271,MATCH(totalExpenditure!$A61,gDP!$B$6:$B$271)))</f>
        <v>#N/A</v>
      </c>
      <c r="CH61" s="77" t="e">
        <f>IF(INDEX([2]pivotTable!AI$310:AI$615,MATCH(totalExpenditure!$A61,[2]pivotTable!$A$310:$A$615,0))/100*INDEX(gDP!AX$6:AX$271,MATCH(totalExpenditure!$A61,gDP!$B$6:$B$271))=0,"",INDEX([2]pivotTable!AI$310:AI$615,MATCH(totalExpenditure!$A61,[2]pivotTable!$A$310:$A$615,0))/100*INDEX(gDP!AX$6:AX$271,MATCH(totalExpenditure!$A61,gDP!$B$6:$B$271)))</f>
        <v>#N/A</v>
      </c>
      <c r="CI61" s="77" t="e">
        <f>IF(INDEX([2]pivotTable!AJ$310:AJ$615,MATCH(totalExpenditure!$A61,[2]pivotTable!$A$310:$A$615,0))/100*INDEX(gDP!AY$6:AY$271,MATCH(totalExpenditure!$A61,gDP!$B$6:$B$271))=0,"",INDEX([2]pivotTable!AJ$310:AJ$615,MATCH(totalExpenditure!$A61,[2]pivotTable!$A$310:$A$615,0))/100*INDEX(gDP!AY$6:AY$271,MATCH(totalExpenditure!$A61,gDP!$B$6:$B$271)))</f>
        <v>#N/A</v>
      </c>
      <c r="CJ61" s="77" t="e">
        <f>IF(INDEX([2]pivotTable!AK$310:AK$615,MATCH(totalExpenditure!$A61,[2]pivotTable!$A$310:$A$615,0))/100*INDEX(gDP!AZ$6:AZ$271,MATCH(totalExpenditure!$A61,gDP!$B$6:$B$271))=0,"",INDEX([2]pivotTable!AK$310:AK$615,MATCH(totalExpenditure!$A61,[2]pivotTable!$A$310:$A$615,0))/100*INDEX(gDP!AZ$6:AZ$271,MATCH(totalExpenditure!$A61,gDP!$B$6:$B$271)))</f>
        <v>#N/A</v>
      </c>
      <c r="CK61" s="77" t="e">
        <f>IF(INDEX([2]pivotTable!AL$310:AL$615,MATCH(totalExpenditure!$A61,[2]pivotTable!$A$310:$A$615,0))/100*INDEX(gDP!BA$6:BA$271,MATCH(totalExpenditure!$A61,gDP!$B$6:$B$271))=0,"",INDEX([2]pivotTable!AL$310:AL$615,MATCH(totalExpenditure!$A61,[2]pivotTable!$A$310:$A$615,0))/100*INDEX(gDP!BA$6:BA$271,MATCH(totalExpenditure!$A61,gDP!$B$6:$B$271)))</f>
        <v>#N/A</v>
      </c>
      <c r="CL61" s="77" t="e">
        <f>IF(INDEX([2]pivotTable!AM$310:AM$615,MATCH(totalExpenditure!$A61,[2]pivotTable!$A$310:$A$615,0))/100*INDEX(gDP!BB$6:BB$271,MATCH(totalExpenditure!$A61,gDP!$B$6:$B$271))=0,"",INDEX([2]pivotTable!AM$310:AM$615,MATCH(totalExpenditure!$A61,[2]pivotTable!$A$310:$A$615,0))/100*INDEX(gDP!BB$6:BB$271,MATCH(totalExpenditure!$A61,gDP!$B$6:$B$271)))</f>
        <v>#N/A</v>
      </c>
      <c r="CM61" s="77" t="e">
        <f>IF(INDEX([2]pivotTable!AN$310:AN$615,MATCH(totalExpenditure!$A61,[2]pivotTable!$A$310:$A$615,0))/100*INDEX(gDP!BC$6:BC$271,MATCH(totalExpenditure!$A61,gDP!$B$6:$B$271))=0,"",INDEX([2]pivotTable!AN$310:AN$615,MATCH(totalExpenditure!$A61,[2]pivotTable!$A$310:$A$615,0))/100*INDEX(gDP!BC$6:BC$271,MATCH(totalExpenditure!$A61,gDP!$B$6:$B$271)))</f>
        <v>#N/A</v>
      </c>
      <c r="CN61" s="77" t="e">
        <f>IF(INDEX([2]pivotTable!AO$310:AO$615,MATCH(totalExpenditure!$A61,[2]pivotTable!$A$310:$A$615,0))/100*INDEX(gDP!BD$6:BD$271,MATCH(totalExpenditure!$A61,gDP!$B$6:$B$271))=0,"",INDEX([2]pivotTable!AO$310:AO$615,MATCH(totalExpenditure!$A61,[2]pivotTable!$A$310:$A$615,0))/100*INDEX(gDP!BD$6:BD$271,MATCH(totalExpenditure!$A61,gDP!$B$6:$B$271)))</f>
        <v>#N/A</v>
      </c>
      <c r="CO61" s="77" t="e">
        <f>IF(INDEX([2]pivotTable!AP$310:AP$615,MATCH(totalExpenditure!$A61,[2]pivotTable!$A$310:$A$615,0))/100*INDEX(gDP!BE$6:BE$271,MATCH(totalExpenditure!$A61,gDP!$B$6:$B$271))=0,"",INDEX([2]pivotTable!AP$310:AP$615,MATCH(totalExpenditure!$A61,[2]pivotTable!$A$310:$A$615,0))/100*INDEX(gDP!BE$6:BE$271,MATCH(totalExpenditure!$A61,gDP!$B$6:$B$271)))</f>
        <v>#N/A</v>
      </c>
      <c r="CP61" s="77" t="e">
        <f>IF(INDEX([2]pivotTable!AQ$310:AQ$615,MATCH(totalExpenditure!$A61,[2]pivotTable!$A$310:$A$615,0))/100*INDEX(gDP!BF$6:BF$271,MATCH(totalExpenditure!$A61,gDP!$B$6:$B$271))=0,"",INDEX([2]pivotTable!AQ$310:AQ$615,MATCH(totalExpenditure!$A61,[2]pivotTable!$A$310:$A$615,0))/100*INDEX(gDP!BF$6:BF$271,MATCH(totalExpenditure!$A61,gDP!$B$6:$B$271)))</f>
        <v>#N/A</v>
      </c>
      <c r="CQ61" s="77" t="e">
        <f>IF(INDEX([2]pivotTable!AR$310:AR$615,MATCH(totalExpenditure!$A61,[2]pivotTable!$A$310:$A$615,0))/100*INDEX(gDP!BG$6:BG$271,MATCH(totalExpenditure!$A61,gDP!$B$6:$B$271))=0,"",INDEX([2]pivotTable!AR$310:AR$615,MATCH(totalExpenditure!$A61,[2]pivotTable!$A$310:$A$615,0))/100*INDEX(gDP!BG$6:BG$271,MATCH(totalExpenditure!$A61,gDP!$B$6:$B$271)))</f>
        <v>#N/A</v>
      </c>
      <c r="CR61" s="77" t="e">
        <f>IF(INDEX([2]pivotTable!AS$310:AS$615,MATCH(totalExpenditure!$A61,[2]pivotTable!$A$310:$A$615,0))/100*INDEX(gDP!BH$6:BH$271,MATCH(totalExpenditure!$A61,gDP!$B$6:$B$271))=0,"",INDEX([2]pivotTable!AS$310:AS$615,MATCH(totalExpenditure!$A61,[2]pivotTable!$A$310:$A$615,0))/100*INDEX(gDP!BH$6:BH$271,MATCH(totalExpenditure!$A61,gDP!$B$6:$B$271)))</f>
        <v>#N/A</v>
      </c>
      <c r="CS61" s="77" t="e">
        <f>IF(INDEX([2]pivotTable!AT$310:AT$615,MATCH(totalExpenditure!$A61,[2]pivotTable!$A$310:$A$615,0))/100*INDEX(gDP!BI$6:BI$271,MATCH(totalExpenditure!$A61,gDP!$B$6:$B$271))=0,"",INDEX([2]pivotTable!AT$310:AT$615,MATCH(totalExpenditure!$A61,[2]pivotTable!$A$310:$A$615,0))/100*INDEX(gDP!BI$6:BI$271,MATCH(totalExpenditure!$A61,gDP!$B$6:$B$271)))</f>
        <v>#N/A</v>
      </c>
      <c r="CT61" s="77" t="e">
        <f>IF(INDEX([2]pivotTable!AU$310:AU$615,MATCH(totalExpenditure!$A61,[2]pivotTable!$A$310:$A$615,0))/100*INDEX(gDP!BJ$6:BJ$271,MATCH(totalExpenditure!$A61,gDP!$B$6:$B$271))=0,"",INDEX([2]pivotTable!AU$310:AU$615,MATCH(totalExpenditure!$A61,[2]pivotTable!$A$310:$A$615,0))/100*INDEX(gDP!BJ$6:BJ$271,MATCH(totalExpenditure!$A61,gDP!$B$6:$B$271)))</f>
        <v>#N/A</v>
      </c>
      <c r="CU61" s="77" t="e">
        <f>IF(INDEX([2]pivotTable!AV$310:AV$615,MATCH(totalExpenditure!$A61,[2]pivotTable!$A$310:$A$615,0))/100*INDEX(gDP!BK$6:BK$271,MATCH(totalExpenditure!$A61,gDP!$B$6:$B$271))=0,"",INDEX([2]pivotTable!AV$310:AV$615,MATCH(totalExpenditure!$A61,[2]pivotTable!$A$310:$A$615,0))/100*INDEX(gDP!BK$6:BK$271,MATCH(totalExpenditure!$A61,gDP!$B$6:$B$271)))</f>
        <v>#N/A</v>
      </c>
      <c r="CV61" s="77" t="e">
        <f>IF(INDEX([2]pivotTable!AW$310:AW$615,MATCH(totalExpenditure!$A61,[2]pivotTable!$A$310:$A$615,0))/100*INDEX(gDP!BL$6:BL$271,MATCH(totalExpenditure!$A61,gDP!$B$6:$B$271))=0,"",INDEX([2]pivotTable!AW$310:AW$615,MATCH(totalExpenditure!$A61,[2]pivotTable!$A$310:$A$615,0))/100*INDEX(gDP!BL$6:BL$271,MATCH(totalExpenditure!$A61,gDP!$B$6:$B$271)))</f>
        <v>#N/A</v>
      </c>
      <c r="CW61" s="77" t="e">
        <f>IF(INDEX([2]pivotTable!AX$310:AX$615,MATCH(totalExpenditure!$A61,[2]pivotTable!$A$310:$A$615,0))/100*INDEX(gDP!BM$6:BM$271,MATCH(totalExpenditure!$A61,gDP!$B$6:$B$271))=0,"",INDEX([2]pivotTable!AX$310:AX$615,MATCH(totalExpenditure!$A61,[2]pivotTable!$A$310:$A$615,0))/100*INDEX(gDP!BM$6:BM$271,MATCH(totalExpenditure!$A61,gDP!$B$6:$B$271)))</f>
        <v>#N/A</v>
      </c>
      <c r="CX61" s="77" t="e">
        <f>IF(INDEX([2]pivotTable!AY$310:AY$615,MATCH(totalExpenditure!$A61,[2]pivotTable!$A$310:$A$615,0))/100*INDEX(gDP!BN$6:BN$271,MATCH(totalExpenditure!$A61,gDP!$B$6:$B$271))=0,"",INDEX([2]pivotTable!AY$310:AY$615,MATCH(totalExpenditure!$A61,[2]pivotTable!$A$310:$A$615,0))/100*INDEX(gDP!BN$6:BN$271,MATCH(totalExpenditure!$A61,gDP!$B$6:$B$271)))</f>
        <v>#N/A</v>
      </c>
      <c r="CY61" s="77" t="e">
        <f>IF(INDEX([2]pivotTable!AZ$310:AZ$615,MATCH(totalExpenditure!$A61,[2]pivotTable!$A$310:$A$615,0))/100*INDEX(gDP!BO$6:BO$271,MATCH(totalExpenditure!$A61,gDP!$B$6:$B$271))=0,"",INDEX([2]pivotTable!AZ$310:AZ$615,MATCH(totalExpenditure!$A61,[2]pivotTable!$A$310:$A$615,0))/100*INDEX(gDP!BO$6:BO$271,MATCH(totalExpenditure!$A61,gDP!$B$6:$B$271)))</f>
        <v>#N/A</v>
      </c>
      <c r="CZ61" s="77" t="e">
        <f>IF(B61="","",IF(BA61="","",B61-B61+INDEX(gDP!Q$6:Q$271,MATCH(totalExpenditure!$A61,gDP!$B$6:$B$271))))</f>
        <v>#N/A</v>
      </c>
      <c r="DA61" s="77" t="e">
        <f>IF(C61="","",IF(BB61="","",C61-C61+INDEX(gDP!R$6:R$271,MATCH(totalExpenditure!$A61,gDP!$B$6:$B$271))))</f>
        <v>#N/A</v>
      </c>
      <c r="DB61" s="77" t="e">
        <f>IF(D61="","",IF(BC61="","",D61-D61+INDEX(gDP!S$6:S$271,MATCH(totalExpenditure!$A61,gDP!$B$6:$B$271))))</f>
        <v>#N/A</v>
      </c>
      <c r="DC61" s="77" t="e">
        <f>IF(E61="","",IF(BD61="","",E61-E61+INDEX(gDP!T$6:T$271,MATCH(totalExpenditure!$A61,gDP!$B$6:$B$271))))</f>
        <v>#N/A</v>
      </c>
      <c r="DD61" s="77" t="e">
        <f>IF(F61="","",IF(BE61="","",F61-F61+INDEX(gDP!U$6:U$271,MATCH(totalExpenditure!$A61,gDP!$B$6:$B$271))))</f>
        <v>#N/A</v>
      </c>
      <c r="DE61" s="77" t="e">
        <f>IF(G61="","",IF(BF61="","",G61-G61+INDEX(gDP!V$6:V$271,MATCH(totalExpenditure!$A61,gDP!$B$6:$B$271))))</f>
        <v>#N/A</v>
      </c>
      <c r="DF61" s="77" t="e">
        <f>IF(H61="","",IF(BG61="","",H61-H61+INDEX(gDP!W$6:W$271,MATCH(totalExpenditure!$A61,gDP!$B$6:$B$271))))</f>
        <v>#N/A</v>
      </c>
      <c r="DG61" s="77" t="e">
        <f>IF(I61="","",IF(BH61="","",I61-I61+INDEX(gDP!X$6:X$271,MATCH(totalExpenditure!$A61,gDP!$B$6:$B$271))))</f>
        <v>#N/A</v>
      </c>
      <c r="DH61" s="77" t="e">
        <f>IF(J61="","",IF(BI61="","",J61-J61+INDEX(gDP!Y$6:Y$271,MATCH(totalExpenditure!$A61,gDP!$B$6:$B$271))))</f>
        <v>#N/A</v>
      </c>
      <c r="DI61" s="77" t="e">
        <f>IF(K61="","",IF(BJ61="","",K61-K61+INDEX(gDP!Z$6:Z$271,MATCH(totalExpenditure!$A61,gDP!$B$6:$B$271))))</f>
        <v>#N/A</v>
      </c>
      <c r="DJ61" s="77" t="e">
        <f>IF(L61="","",IF(BK61="","",L61-L61+INDEX(gDP!AA$6:AA$271,MATCH(totalExpenditure!$A61,gDP!$B$6:$B$271))))</f>
        <v>#N/A</v>
      </c>
      <c r="DK61" s="77" t="e">
        <f>IF(M61="","",IF(BL61="","",M61-M61+INDEX(gDP!AB$6:AB$271,MATCH(totalExpenditure!$A61,gDP!$B$6:$B$271))))</f>
        <v>#N/A</v>
      </c>
      <c r="DL61" s="77" t="e">
        <f>IF(N61="","",IF(BM61="","",N61-N61+INDEX(gDP!AC$6:AC$271,MATCH(totalExpenditure!$A61,gDP!$B$6:$B$271))))</f>
        <v>#N/A</v>
      </c>
      <c r="DM61" s="77" t="e">
        <f>IF(O61="","",IF(BN61="","",O61-O61+INDEX(gDP!AD$6:AD$271,MATCH(totalExpenditure!$A61,gDP!$B$6:$B$271))))</f>
        <v>#N/A</v>
      </c>
      <c r="DN61" s="77" t="e">
        <f>IF(P61="","",IF(BO61="","",P61-P61+INDEX(gDP!AE$6:AE$271,MATCH(totalExpenditure!$A61,gDP!$B$6:$B$271))))</f>
        <v>#N/A</v>
      </c>
      <c r="DO61" s="77" t="e">
        <f>IF(Q61="","",IF(BP61="","",Q61-Q61+INDEX(gDP!AF$6:AF$271,MATCH(totalExpenditure!$A61,gDP!$B$6:$B$271))))</f>
        <v>#N/A</v>
      </c>
      <c r="DP61" s="77" t="e">
        <f>IF(R61="","",IF(BQ61="","",R61-R61+INDEX(gDP!AG$6:AG$271,MATCH(totalExpenditure!$A61,gDP!$B$6:$B$271))))</f>
        <v>#N/A</v>
      </c>
      <c r="DQ61" s="77" t="e">
        <f>IF(S61="","",IF(BR61="","",S61-S61+INDEX(gDP!AH$6:AH$271,MATCH(totalExpenditure!$A61,gDP!$B$6:$B$271))))</f>
        <v>#N/A</v>
      </c>
      <c r="DR61" s="77" t="e">
        <f>IF(T61="","",IF(BS61="","",T61-T61+INDEX(gDP!AI$6:AI$271,MATCH(totalExpenditure!$A61,gDP!$B$6:$B$271))))</f>
        <v>#N/A</v>
      </c>
      <c r="DS61" s="77" t="e">
        <f>IF(U61="","",IF(BT61="","",U61-U61+INDEX(gDP!AJ$6:AJ$271,MATCH(totalExpenditure!$A61,gDP!$B$6:$B$271))))</f>
        <v>#N/A</v>
      </c>
      <c r="DT61" s="77" t="e">
        <f>IF(V61="","",IF(BU61="","",V61-V61+INDEX(gDP!AK$6:AK$271,MATCH(totalExpenditure!$A61,gDP!$B$6:$B$271))))</f>
        <v>#N/A</v>
      </c>
      <c r="DU61" s="77" t="e">
        <f>IF(W61="","",IF(BV61="","",W61-W61+INDEX(gDP!AL$6:AL$271,MATCH(totalExpenditure!$A61,gDP!$B$6:$B$271))))</f>
        <v>#N/A</v>
      </c>
      <c r="DV61" s="77" t="e">
        <f>IF(X61="","",IF(BW61="","",X61-X61+INDEX(gDP!AM$6:AM$271,MATCH(totalExpenditure!$A61,gDP!$B$6:$B$271))))</f>
        <v>#N/A</v>
      </c>
      <c r="DW61" s="77" t="e">
        <f>IF(Y61="","",IF(BX61="","",Y61-Y61+INDEX(gDP!AN$6:AN$271,MATCH(totalExpenditure!$A61,gDP!$B$6:$B$271))))</f>
        <v>#N/A</v>
      </c>
      <c r="DX61" s="77" t="e">
        <f>IF(Z61="","",IF(BY61="","",Z61-Z61+INDEX(gDP!AO$6:AO$271,MATCH(totalExpenditure!$A61,gDP!$B$6:$B$271))))</f>
        <v>#N/A</v>
      </c>
      <c r="DY61" s="77" t="e">
        <f>IF(AA61="","",IF(BZ61="","",AA61-AA61+INDEX(gDP!AP$6:AP$271,MATCH(totalExpenditure!$A61,gDP!$B$6:$B$271))))</f>
        <v>#N/A</v>
      </c>
      <c r="DZ61" s="77" t="e">
        <f>IF(AB61="","",IF(CA61="","",AB61-AB61+INDEX(gDP!AQ$6:AQ$271,MATCH(totalExpenditure!$A61,gDP!$B$6:$B$271))))</f>
        <v>#N/A</v>
      </c>
      <c r="EA61" s="77" t="e">
        <f>IF(AC61="","",IF(CB61="","",AC61-AC61+INDEX(gDP!AR$6:AR$271,MATCH(totalExpenditure!$A61,gDP!$B$6:$B$271))))</f>
        <v>#N/A</v>
      </c>
      <c r="EB61" s="77" t="e">
        <f>IF(AD61="","",IF(CC61="","",AD61-AD61+INDEX(gDP!AS$6:AS$271,MATCH(totalExpenditure!$A61,gDP!$B$6:$B$271))))</f>
        <v>#N/A</v>
      </c>
      <c r="EC61" s="77" t="e">
        <f>IF(AE61="","",IF(CD61="","",AE61-AE61+INDEX(gDP!AT$6:AT$271,MATCH(totalExpenditure!$A61,gDP!$B$6:$B$271))))</f>
        <v>#N/A</v>
      </c>
      <c r="ED61" s="77" t="e">
        <f>IF(AF61="","",IF(CE61="","",AF61-AF61+INDEX(gDP!AU$6:AU$271,MATCH(totalExpenditure!$A61,gDP!$B$6:$B$271))))</f>
        <v>#N/A</v>
      </c>
      <c r="EE61" s="77" t="e">
        <f>IF(AG61="","",IF(CF61="","",AG61-AG61+INDEX(gDP!AV$6:AV$271,MATCH(totalExpenditure!$A61,gDP!$B$6:$B$271))))</f>
        <v>#N/A</v>
      </c>
      <c r="EF61" s="77" t="e">
        <f>IF(AH61="","",IF(CG61="","",AH61-AH61+INDEX(gDP!AW$6:AW$271,MATCH(totalExpenditure!$A61,gDP!$B$6:$B$271))))</f>
        <v>#N/A</v>
      </c>
      <c r="EG61" s="77" t="e">
        <f>IF(AI61="","",IF(CH61="","",AI61-AI61+INDEX(gDP!AX$6:AX$271,MATCH(totalExpenditure!$A61,gDP!$B$6:$B$271))))</f>
        <v>#N/A</v>
      </c>
      <c r="EH61" s="77" t="e">
        <f>IF(AJ61="","",IF(CI61="","",AJ61-AJ61+INDEX(gDP!AY$6:AY$271,MATCH(totalExpenditure!$A61,gDP!$B$6:$B$271))))</f>
        <v>#N/A</v>
      </c>
      <c r="EI61" s="77" t="e">
        <f>IF(AK61="","",IF(CJ61="","",AK61-AK61+INDEX(gDP!AZ$6:AZ$271,MATCH(totalExpenditure!$A61,gDP!$B$6:$B$271))))</f>
        <v>#N/A</v>
      </c>
      <c r="EJ61" s="77" t="e">
        <f>IF(AL61="","",IF(CK61="","",AL61-AL61+INDEX(gDP!BA$6:BA$271,MATCH(totalExpenditure!$A61,gDP!$B$6:$B$271))))</f>
        <v>#N/A</v>
      </c>
      <c r="EK61" s="77" t="e">
        <f>IF(AM61="","",IF(CL61="","",AM61-AM61+INDEX(gDP!BB$6:BB$271,MATCH(totalExpenditure!$A61,gDP!$B$6:$B$271))))</f>
        <v>#N/A</v>
      </c>
      <c r="EL61" s="77" t="e">
        <f>IF(AN61="","",IF(CM61="","",AN61-AN61+INDEX(gDP!BC$6:BC$271,MATCH(totalExpenditure!$A61,gDP!$B$6:$B$271))))</f>
        <v>#N/A</v>
      </c>
      <c r="EM61" s="77" t="e">
        <f>IF(AO61="","",IF(CN61="","",AO61-AO61+INDEX(gDP!BD$6:BD$271,MATCH(totalExpenditure!$A61,gDP!$B$6:$B$271))))</f>
        <v>#N/A</v>
      </c>
      <c r="EN61" s="77" t="e">
        <f>IF(AP61="","",IF(CO61="","",AP61-AP61+INDEX(gDP!BE$6:BE$271,MATCH(totalExpenditure!$A61,gDP!$B$6:$B$271))))</f>
        <v>#N/A</v>
      </c>
      <c r="EO61" s="77" t="e">
        <f>IF(AQ61="","",IF(CP61="","",AQ61-AQ61+INDEX(gDP!BF$6:BF$271,MATCH(totalExpenditure!$A61,gDP!$B$6:$B$271))))</f>
        <v>#N/A</v>
      </c>
      <c r="EP61" s="77" t="e">
        <f>IF(AR61="","",IF(CQ61="","",AR61-AR61+INDEX(gDP!BG$6:BG$271,MATCH(totalExpenditure!$A61,gDP!$B$6:$B$271))))</f>
        <v>#N/A</v>
      </c>
      <c r="EQ61" s="77" t="e">
        <f>IF(AS61="","",IF(CR61="","",AS61-AS61+INDEX(gDP!BH$6:BH$271,MATCH(totalExpenditure!$A61,gDP!$B$6:$B$271))))</f>
        <v>#N/A</v>
      </c>
      <c r="ER61" s="77" t="e">
        <f>IF(AT61="","",IF(CS61="","",AT61-AT61+INDEX(gDP!BI$6:BI$271,MATCH(totalExpenditure!$A61,gDP!$B$6:$B$271))))</f>
        <v>#N/A</v>
      </c>
      <c r="ES61" s="77" t="e">
        <f>IF(AU61="","",IF(CT61="","",AU61-AU61+INDEX(gDP!BJ$6:BJ$271,MATCH(totalExpenditure!$A61,gDP!$B$6:$B$271))))</f>
        <v>#N/A</v>
      </c>
      <c r="ET61" s="77" t="e">
        <f>IF(AV61="","",IF(CU61="","",AV61-AV61+INDEX(gDP!BK$6:BK$271,MATCH(totalExpenditure!$A61,gDP!$B$6:$B$271))))</f>
        <v>#N/A</v>
      </c>
      <c r="EU61" s="77" t="e">
        <f>IF(AW61="","",IF(CV61="","",AW61-AW61+INDEX(gDP!BL$6:BL$271,MATCH(totalExpenditure!$A61,gDP!$B$6:$B$271))))</f>
        <v>#N/A</v>
      </c>
      <c r="EV61" s="77" t="e">
        <f>IF(AX61="","",IF(CW61="","",AX61-AX61+INDEX(gDP!BM$6:BM$271,MATCH(totalExpenditure!$A61,gDP!$B$6:$B$271))))</f>
        <v>#N/A</v>
      </c>
      <c r="EW61" s="77" t="e">
        <f>IF(AY61="","",IF(CX61="","",AY61-AY61+INDEX(gDP!BN$6:BN$271,MATCH(totalExpenditure!$A61,gDP!$B$6:$B$271))))</f>
        <v>#N/A</v>
      </c>
      <c r="EX61" s="77" t="e">
        <f>IF(AZ61="","",IF(CY61="","",AZ61-AZ61+INDEX(gDP!BO$6:BO$271,MATCH(totalExpenditure!$A61,gDP!$B$6:$B$271))))</f>
        <v>#N/A</v>
      </c>
    </row>
    <row r="62" spans="1:154" x14ac:dyDescent="0.35">
      <c r="A62" t="s">
        <v>333</v>
      </c>
      <c r="B62" s="77" t="e">
        <f>IF(INDEX([2]pivotTable!B$3:B$308,MATCH(totalExpenditure!$A62,[2]pivotTable!$A$3:$A$308,0))/100*INDEX(gDP!Q$6:Q$271,MATCH(totalExpenditure!$A62,gDP!$B$6:$B$271))=0,"",INDEX([2]pivotTable!B$3:B$308,MATCH(totalExpenditure!$A62,[2]pivotTable!$A$3:$A$308,0))/100*INDEX(gDP!Q$6:Q$271,MATCH(totalExpenditure!$A62,gDP!$B$6:$B$271)))</f>
        <v>#N/A</v>
      </c>
      <c r="C62" s="77" t="e">
        <f>IF(INDEX([2]pivotTable!C$3:C$308,MATCH(totalExpenditure!$A62,[2]pivotTable!$A$3:$A$308,0))/100*INDEX(gDP!R$6:R$271,MATCH(totalExpenditure!$A62,gDP!$B$6:$B$271))=0,"",INDEX([2]pivotTable!C$3:C$308,MATCH(totalExpenditure!$A62,[2]pivotTable!$A$3:$A$308,0))/100*INDEX(gDP!R$6:R$271,MATCH(totalExpenditure!$A62,gDP!$B$6:$B$271)))</f>
        <v>#N/A</v>
      </c>
      <c r="D62" s="77" t="e">
        <f>IF(INDEX([2]pivotTable!D$3:D$308,MATCH(totalExpenditure!$A62,[2]pivotTable!$A$3:$A$308,0))/100*INDEX(gDP!S$6:S$271,MATCH(totalExpenditure!$A62,gDP!$B$6:$B$271))=0,"",INDEX([2]pivotTable!D$3:D$308,MATCH(totalExpenditure!$A62,[2]pivotTable!$A$3:$A$308,0))/100*INDEX(gDP!S$6:S$271,MATCH(totalExpenditure!$A62,gDP!$B$6:$B$271)))</f>
        <v>#N/A</v>
      </c>
      <c r="E62" s="77" t="e">
        <f>IF(INDEX([2]pivotTable!E$3:E$308,MATCH(totalExpenditure!$A62,[2]pivotTable!$A$3:$A$308,0))/100*INDEX(gDP!T$6:T$271,MATCH(totalExpenditure!$A62,gDP!$B$6:$B$271))=0,"",INDEX([2]pivotTable!E$3:E$308,MATCH(totalExpenditure!$A62,[2]pivotTable!$A$3:$A$308,0))/100*INDEX(gDP!T$6:T$271,MATCH(totalExpenditure!$A62,gDP!$B$6:$B$271)))</f>
        <v>#N/A</v>
      </c>
      <c r="F62" s="77" t="e">
        <f>IF(INDEX([2]pivotTable!F$3:F$308,MATCH(totalExpenditure!$A62,[2]pivotTable!$A$3:$A$308,0))/100*INDEX(gDP!U$6:U$271,MATCH(totalExpenditure!$A62,gDP!$B$6:$B$271))=0,"",INDEX([2]pivotTable!F$3:F$308,MATCH(totalExpenditure!$A62,[2]pivotTable!$A$3:$A$308,0))/100*INDEX(gDP!U$6:U$271,MATCH(totalExpenditure!$A62,gDP!$B$6:$B$271)))</f>
        <v>#N/A</v>
      </c>
      <c r="G62" s="77" t="e">
        <f>IF(INDEX([2]pivotTable!G$3:G$308,MATCH(totalExpenditure!$A62,[2]pivotTable!$A$3:$A$308,0))/100*INDEX(gDP!V$6:V$271,MATCH(totalExpenditure!$A62,gDP!$B$6:$B$271))=0,"",INDEX([2]pivotTable!G$3:G$308,MATCH(totalExpenditure!$A62,[2]pivotTable!$A$3:$A$308,0))/100*INDEX(gDP!V$6:V$271,MATCH(totalExpenditure!$A62,gDP!$B$6:$B$271)))</f>
        <v>#N/A</v>
      </c>
      <c r="H62" s="77" t="e">
        <f>IF(INDEX([2]pivotTable!H$3:H$308,MATCH(totalExpenditure!$A62,[2]pivotTable!$A$3:$A$308,0))/100*INDEX(gDP!W$6:W$271,MATCH(totalExpenditure!$A62,gDP!$B$6:$B$271))=0,"",INDEX([2]pivotTable!H$3:H$308,MATCH(totalExpenditure!$A62,[2]pivotTable!$A$3:$A$308,0))/100*INDEX(gDP!W$6:W$271,MATCH(totalExpenditure!$A62,gDP!$B$6:$B$271)))</f>
        <v>#N/A</v>
      </c>
      <c r="I62" s="77" t="e">
        <f>IF(INDEX([2]pivotTable!I$3:I$308,MATCH(totalExpenditure!$A62,[2]pivotTable!$A$3:$A$308,0))/100*INDEX(gDP!X$6:X$271,MATCH(totalExpenditure!$A62,gDP!$B$6:$B$271))=0,"",INDEX([2]pivotTable!I$3:I$308,MATCH(totalExpenditure!$A62,[2]pivotTable!$A$3:$A$308,0))/100*INDEX(gDP!X$6:X$271,MATCH(totalExpenditure!$A62,gDP!$B$6:$B$271)))</f>
        <v>#N/A</v>
      </c>
      <c r="J62" s="77" t="e">
        <f>IF(INDEX([2]pivotTable!J$3:J$308,MATCH(totalExpenditure!$A62,[2]pivotTable!$A$3:$A$308,0))/100*INDEX(gDP!Y$6:Y$271,MATCH(totalExpenditure!$A62,gDP!$B$6:$B$271))=0,"",INDEX([2]pivotTable!J$3:J$308,MATCH(totalExpenditure!$A62,[2]pivotTable!$A$3:$A$308,0))/100*INDEX(gDP!Y$6:Y$271,MATCH(totalExpenditure!$A62,gDP!$B$6:$B$271)))</f>
        <v>#N/A</v>
      </c>
      <c r="K62" s="77" t="e">
        <f>IF(INDEX([2]pivotTable!K$3:K$308,MATCH(totalExpenditure!$A62,[2]pivotTable!$A$3:$A$308,0))/100*INDEX(gDP!Z$6:Z$271,MATCH(totalExpenditure!$A62,gDP!$B$6:$B$271))=0,"",INDEX([2]pivotTable!K$3:K$308,MATCH(totalExpenditure!$A62,[2]pivotTable!$A$3:$A$308,0))/100*INDEX(gDP!Z$6:Z$271,MATCH(totalExpenditure!$A62,gDP!$B$6:$B$271)))</f>
        <v>#N/A</v>
      </c>
      <c r="L62" s="77" t="e">
        <f>IF(INDEX([2]pivotTable!L$3:L$308,MATCH(totalExpenditure!$A62,[2]pivotTable!$A$3:$A$308,0))/100*INDEX(gDP!AA$6:AA$271,MATCH(totalExpenditure!$A62,gDP!$B$6:$B$271))=0,"",INDEX([2]pivotTable!L$3:L$308,MATCH(totalExpenditure!$A62,[2]pivotTable!$A$3:$A$308,0))/100*INDEX(gDP!AA$6:AA$271,MATCH(totalExpenditure!$A62,gDP!$B$6:$B$271)))</f>
        <v>#N/A</v>
      </c>
      <c r="M62" s="77" t="e">
        <f>IF(INDEX([2]pivotTable!M$3:M$308,MATCH(totalExpenditure!$A62,[2]pivotTable!$A$3:$A$308,0))/100*INDEX(gDP!AB$6:AB$271,MATCH(totalExpenditure!$A62,gDP!$B$6:$B$271))=0,"",INDEX([2]pivotTable!M$3:M$308,MATCH(totalExpenditure!$A62,[2]pivotTable!$A$3:$A$308,0))/100*INDEX(gDP!AB$6:AB$271,MATCH(totalExpenditure!$A62,gDP!$B$6:$B$271)))</f>
        <v>#N/A</v>
      </c>
      <c r="N62" s="77" t="e">
        <f>IF(INDEX([2]pivotTable!N$3:N$308,MATCH(totalExpenditure!$A62,[2]pivotTable!$A$3:$A$308,0))/100*INDEX(gDP!AC$6:AC$271,MATCH(totalExpenditure!$A62,gDP!$B$6:$B$271))=0,"",INDEX([2]pivotTable!N$3:N$308,MATCH(totalExpenditure!$A62,[2]pivotTable!$A$3:$A$308,0))/100*INDEX(gDP!AC$6:AC$271,MATCH(totalExpenditure!$A62,gDP!$B$6:$B$271)))</f>
        <v>#N/A</v>
      </c>
      <c r="O62" s="77" t="e">
        <f>IF(INDEX([2]pivotTable!O$3:O$308,MATCH(totalExpenditure!$A62,[2]pivotTable!$A$3:$A$308,0))/100*INDEX(gDP!AD$6:AD$271,MATCH(totalExpenditure!$A62,gDP!$B$6:$B$271))=0,"",INDEX([2]pivotTable!O$3:O$308,MATCH(totalExpenditure!$A62,[2]pivotTable!$A$3:$A$308,0))/100*INDEX(gDP!AD$6:AD$271,MATCH(totalExpenditure!$A62,gDP!$B$6:$B$271)))</f>
        <v>#N/A</v>
      </c>
      <c r="P62" s="77" t="e">
        <f>IF(INDEX([2]pivotTable!P$3:P$308,MATCH(totalExpenditure!$A62,[2]pivotTable!$A$3:$A$308,0))/100*INDEX(gDP!AE$6:AE$271,MATCH(totalExpenditure!$A62,gDP!$B$6:$B$271))=0,"",INDEX([2]pivotTable!P$3:P$308,MATCH(totalExpenditure!$A62,[2]pivotTable!$A$3:$A$308,0))/100*INDEX(gDP!AE$6:AE$271,MATCH(totalExpenditure!$A62,gDP!$B$6:$B$271)))</f>
        <v>#N/A</v>
      </c>
      <c r="Q62" s="77" t="e">
        <f>IF(INDEX([2]pivotTable!Q$3:Q$308,MATCH(totalExpenditure!$A62,[2]pivotTable!$A$3:$A$308,0))/100*INDEX(gDP!AF$6:AF$271,MATCH(totalExpenditure!$A62,gDP!$B$6:$B$271))=0,"",INDEX([2]pivotTable!Q$3:Q$308,MATCH(totalExpenditure!$A62,[2]pivotTable!$A$3:$A$308,0))/100*INDEX(gDP!AF$6:AF$271,MATCH(totalExpenditure!$A62,gDP!$B$6:$B$271)))</f>
        <v>#N/A</v>
      </c>
      <c r="R62" s="77" t="e">
        <f>IF(INDEX([2]pivotTable!R$3:R$308,MATCH(totalExpenditure!$A62,[2]pivotTable!$A$3:$A$308,0))/100*INDEX(gDP!AG$6:AG$271,MATCH(totalExpenditure!$A62,gDP!$B$6:$B$271))=0,"",INDEX([2]pivotTable!R$3:R$308,MATCH(totalExpenditure!$A62,[2]pivotTable!$A$3:$A$308,0))/100*INDEX(gDP!AG$6:AG$271,MATCH(totalExpenditure!$A62,gDP!$B$6:$B$271)))</f>
        <v>#N/A</v>
      </c>
      <c r="S62" s="77" t="e">
        <f>IF(INDEX([2]pivotTable!S$3:S$308,MATCH(totalExpenditure!$A62,[2]pivotTable!$A$3:$A$308,0))/100*INDEX(gDP!AH$6:AH$271,MATCH(totalExpenditure!$A62,gDP!$B$6:$B$271))=0,"",INDEX([2]pivotTable!S$3:S$308,MATCH(totalExpenditure!$A62,[2]pivotTable!$A$3:$A$308,0))/100*INDEX(gDP!AH$6:AH$271,MATCH(totalExpenditure!$A62,gDP!$B$6:$B$271)))</f>
        <v>#N/A</v>
      </c>
      <c r="T62" s="77" t="e">
        <f>IF(INDEX([2]pivotTable!T$3:T$308,MATCH(totalExpenditure!$A62,[2]pivotTable!$A$3:$A$308,0))/100*INDEX(gDP!AI$6:AI$271,MATCH(totalExpenditure!$A62,gDP!$B$6:$B$271))=0,"",INDEX([2]pivotTable!T$3:T$308,MATCH(totalExpenditure!$A62,[2]pivotTable!$A$3:$A$308,0))/100*INDEX(gDP!AI$6:AI$271,MATCH(totalExpenditure!$A62,gDP!$B$6:$B$271)))</f>
        <v>#N/A</v>
      </c>
      <c r="U62" s="77" t="e">
        <f>IF(INDEX([2]pivotTable!U$3:U$308,MATCH(totalExpenditure!$A62,[2]pivotTable!$A$3:$A$308,0))/100*INDEX(gDP!AJ$6:AJ$271,MATCH(totalExpenditure!$A62,gDP!$B$6:$B$271))=0,"",INDEX([2]pivotTable!U$3:U$308,MATCH(totalExpenditure!$A62,[2]pivotTable!$A$3:$A$308,0))/100*INDEX(gDP!AJ$6:AJ$271,MATCH(totalExpenditure!$A62,gDP!$B$6:$B$271)))</f>
        <v>#N/A</v>
      </c>
      <c r="V62" s="77" t="e">
        <f>IF(INDEX([2]pivotTable!V$3:V$308,MATCH(totalExpenditure!$A62,[2]pivotTable!$A$3:$A$308,0))/100*INDEX(gDP!AK$6:AK$271,MATCH(totalExpenditure!$A62,gDP!$B$6:$B$271))=0,"",INDEX([2]pivotTable!V$3:V$308,MATCH(totalExpenditure!$A62,[2]pivotTable!$A$3:$A$308,0))/100*INDEX(gDP!AK$6:AK$271,MATCH(totalExpenditure!$A62,gDP!$B$6:$B$271)))</f>
        <v>#N/A</v>
      </c>
      <c r="W62" s="77" t="e">
        <f>IF(INDEX([2]pivotTable!W$3:W$308,MATCH(totalExpenditure!$A62,[2]pivotTable!$A$3:$A$308,0))/100*INDEX(gDP!AL$6:AL$271,MATCH(totalExpenditure!$A62,gDP!$B$6:$B$271))=0,"",INDEX([2]pivotTable!W$3:W$308,MATCH(totalExpenditure!$A62,[2]pivotTable!$A$3:$A$308,0))/100*INDEX(gDP!AL$6:AL$271,MATCH(totalExpenditure!$A62,gDP!$B$6:$B$271)))</f>
        <v>#N/A</v>
      </c>
      <c r="X62" s="77" t="e">
        <f>IF(INDEX([2]pivotTable!X$3:X$308,MATCH(totalExpenditure!$A62,[2]pivotTable!$A$3:$A$308,0))/100*INDEX(gDP!AM$6:AM$271,MATCH(totalExpenditure!$A62,gDP!$B$6:$B$271))=0,"",INDEX([2]pivotTable!X$3:X$308,MATCH(totalExpenditure!$A62,[2]pivotTable!$A$3:$A$308,0))/100*INDEX(gDP!AM$6:AM$271,MATCH(totalExpenditure!$A62,gDP!$B$6:$B$271)))</f>
        <v>#N/A</v>
      </c>
      <c r="Y62" s="77" t="e">
        <f>IF(INDEX([2]pivotTable!Y$3:Y$308,MATCH(totalExpenditure!$A62,[2]pivotTable!$A$3:$A$308,0))/100*INDEX(gDP!AN$6:AN$271,MATCH(totalExpenditure!$A62,gDP!$B$6:$B$271))=0,"",INDEX([2]pivotTable!Y$3:Y$308,MATCH(totalExpenditure!$A62,[2]pivotTable!$A$3:$A$308,0))/100*INDEX(gDP!AN$6:AN$271,MATCH(totalExpenditure!$A62,gDP!$B$6:$B$271)))</f>
        <v>#N/A</v>
      </c>
      <c r="Z62" s="77" t="e">
        <f>IF(INDEX([2]pivotTable!Z$3:Z$308,MATCH(totalExpenditure!$A62,[2]pivotTable!$A$3:$A$308,0))/100*INDEX(gDP!AO$6:AO$271,MATCH(totalExpenditure!$A62,gDP!$B$6:$B$271))=0,"",INDEX([2]pivotTable!Z$3:Z$308,MATCH(totalExpenditure!$A62,[2]pivotTable!$A$3:$A$308,0))/100*INDEX(gDP!AO$6:AO$271,MATCH(totalExpenditure!$A62,gDP!$B$6:$B$271)))</f>
        <v>#N/A</v>
      </c>
      <c r="AA62" s="77" t="e">
        <f>IF(INDEX([2]pivotTable!AA$3:AA$308,MATCH(totalExpenditure!$A62,[2]pivotTable!$A$3:$A$308,0))/100*INDEX(gDP!AP$6:AP$271,MATCH(totalExpenditure!$A62,gDP!$B$6:$B$271))=0,"",INDEX([2]pivotTable!AA$3:AA$308,MATCH(totalExpenditure!$A62,[2]pivotTable!$A$3:$A$308,0))/100*INDEX(gDP!AP$6:AP$271,MATCH(totalExpenditure!$A62,gDP!$B$6:$B$271)))</f>
        <v>#N/A</v>
      </c>
      <c r="AB62" s="77" t="e">
        <f>IF(INDEX([2]pivotTable!AB$3:AB$308,MATCH(totalExpenditure!$A62,[2]pivotTable!$A$3:$A$308,0))/100*INDEX(gDP!AQ$6:AQ$271,MATCH(totalExpenditure!$A62,gDP!$B$6:$B$271))=0,"",INDEX([2]pivotTable!AB$3:AB$308,MATCH(totalExpenditure!$A62,[2]pivotTable!$A$3:$A$308,0))/100*INDEX(gDP!AQ$6:AQ$271,MATCH(totalExpenditure!$A62,gDP!$B$6:$B$271)))</f>
        <v>#N/A</v>
      </c>
      <c r="AC62" s="77" t="e">
        <f>IF(INDEX([2]pivotTable!AC$3:AC$308,MATCH(totalExpenditure!$A62,[2]pivotTable!$A$3:$A$308,0))/100*INDEX(gDP!AR$6:AR$271,MATCH(totalExpenditure!$A62,gDP!$B$6:$B$271))=0,"",INDEX([2]pivotTable!AC$3:AC$308,MATCH(totalExpenditure!$A62,[2]pivotTable!$A$3:$A$308,0))/100*INDEX(gDP!AR$6:AR$271,MATCH(totalExpenditure!$A62,gDP!$B$6:$B$271)))</f>
        <v>#N/A</v>
      </c>
      <c r="AD62" s="77" t="e">
        <f>IF(INDEX([2]pivotTable!AD$3:AD$308,MATCH(totalExpenditure!$A62,[2]pivotTable!$A$3:$A$308,0))/100*INDEX(gDP!AS$6:AS$271,MATCH(totalExpenditure!$A62,gDP!$B$6:$B$271))=0,"",INDEX([2]pivotTable!AD$3:AD$308,MATCH(totalExpenditure!$A62,[2]pivotTable!$A$3:$A$308,0))/100*INDEX(gDP!AS$6:AS$271,MATCH(totalExpenditure!$A62,gDP!$B$6:$B$271)))</f>
        <v>#N/A</v>
      </c>
      <c r="AE62" s="77" t="e">
        <f>IF(INDEX([2]pivotTable!AE$3:AE$308,MATCH(totalExpenditure!$A62,[2]pivotTable!$A$3:$A$308,0))/100*INDEX(gDP!AT$6:AT$271,MATCH(totalExpenditure!$A62,gDP!$B$6:$B$271))=0,"",INDEX([2]pivotTable!AE$3:AE$308,MATCH(totalExpenditure!$A62,[2]pivotTable!$A$3:$A$308,0))/100*INDEX(gDP!AT$6:AT$271,MATCH(totalExpenditure!$A62,gDP!$B$6:$B$271)))</f>
        <v>#N/A</v>
      </c>
      <c r="AF62" s="77" t="e">
        <f>IF(INDEX([2]pivotTable!AF$3:AF$308,MATCH(totalExpenditure!$A62,[2]pivotTable!$A$3:$A$308,0))/100*INDEX(gDP!AU$6:AU$271,MATCH(totalExpenditure!$A62,gDP!$B$6:$B$271))=0,"",INDEX([2]pivotTable!AF$3:AF$308,MATCH(totalExpenditure!$A62,[2]pivotTable!$A$3:$A$308,0))/100*INDEX(gDP!AU$6:AU$271,MATCH(totalExpenditure!$A62,gDP!$B$6:$B$271)))</f>
        <v>#N/A</v>
      </c>
      <c r="AG62" s="77" t="e">
        <f>IF(INDEX([2]pivotTable!AG$3:AG$308,MATCH(totalExpenditure!$A62,[2]pivotTable!$A$3:$A$308,0))/100*INDEX(gDP!AV$6:AV$271,MATCH(totalExpenditure!$A62,gDP!$B$6:$B$271))=0,"",INDEX([2]pivotTable!AG$3:AG$308,MATCH(totalExpenditure!$A62,[2]pivotTable!$A$3:$A$308,0))/100*INDEX(gDP!AV$6:AV$271,MATCH(totalExpenditure!$A62,gDP!$B$6:$B$271)))</f>
        <v>#N/A</v>
      </c>
      <c r="AH62" s="77" t="e">
        <f>IF(INDEX([2]pivotTable!AH$3:AH$308,MATCH(totalExpenditure!$A62,[2]pivotTable!$A$3:$A$308,0))/100*INDEX(gDP!AW$6:AW$271,MATCH(totalExpenditure!$A62,gDP!$B$6:$B$271))=0,"",INDEX([2]pivotTable!AH$3:AH$308,MATCH(totalExpenditure!$A62,[2]pivotTable!$A$3:$A$308,0))/100*INDEX(gDP!AW$6:AW$271,MATCH(totalExpenditure!$A62,gDP!$B$6:$B$271)))</f>
        <v>#N/A</v>
      </c>
      <c r="AI62" s="77" t="e">
        <f>IF(INDEX([2]pivotTable!AI$3:AI$308,MATCH(totalExpenditure!$A62,[2]pivotTable!$A$3:$A$308,0))/100*INDEX(gDP!AX$6:AX$271,MATCH(totalExpenditure!$A62,gDP!$B$6:$B$271))=0,"",INDEX([2]pivotTable!AI$3:AI$308,MATCH(totalExpenditure!$A62,[2]pivotTable!$A$3:$A$308,0))/100*INDEX(gDP!AX$6:AX$271,MATCH(totalExpenditure!$A62,gDP!$B$6:$B$271)))</f>
        <v>#N/A</v>
      </c>
      <c r="AJ62" s="77" t="e">
        <f>IF(INDEX([2]pivotTable!AJ$3:AJ$308,MATCH(totalExpenditure!$A62,[2]pivotTable!$A$3:$A$308,0))/100*INDEX(gDP!AY$6:AY$271,MATCH(totalExpenditure!$A62,gDP!$B$6:$B$271))=0,"",INDEX([2]pivotTable!AJ$3:AJ$308,MATCH(totalExpenditure!$A62,[2]pivotTable!$A$3:$A$308,0))/100*INDEX(gDP!AY$6:AY$271,MATCH(totalExpenditure!$A62,gDP!$B$6:$B$271)))</f>
        <v>#N/A</v>
      </c>
      <c r="AK62" s="77" t="e">
        <f>IF(INDEX([2]pivotTable!AK$3:AK$308,MATCH(totalExpenditure!$A62,[2]pivotTable!$A$3:$A$308,0))/100*INDEX(gDP!AZ$6:AZ$271,MATCH(totalExpenditure!$A62,gDP!$B$6:$B$271))=0,"",INDEX([2]pivotTable!AK$3:AK$308,MATCH(totalExpenditure!$A62,[2]pivotTable!$A$3:$A$308,0))/100*INDEX(gDP!AZ$6:AZ$271,MATCH(totalExpenditure!$A62,gDP!$B$6:$B$271)))</f>
        <v>#N/A</v>
      </c>
      <c r="AL62" s="77" t="e">
        <f>IF(INDEX([2]pivotTable!AL$3:AL$308,MATCH(totalExpenditure!$A62,[2]pivotTable!$A$3:$A$308,0))/100*INDEX(gDP!BA$6:BA$271,MATCH(totalExpenditure!$A62,gDP!$B$6:$B$271))=0,"",INDEX([2]pivotTable!AL$3:AL$308,MATCH(totalExpenditure!$A62,[2]pivotTable!$A$3:$A$308,0))/100*INDEX(gDP!BA$6:BA$271,MATCH(totalExpenditure!$A62,gDP!$B$6:$B$271)))</f>
        <v>#N/A</v>
      </c>
      <c r="AM62" s="77" t="e">
        <f>IF(INDEX([2]pivotTable!AM$3:AM$308,MATCH(totalExpenditure!$A62,[2]pivotTable!$A$3:$A$308,0))/100*INDEX(gDP!BB$6:BB$271,MATCH(totalExpenditure!$A62,gDP!$B$6:$B$271))=0,"",INDEX([2]pivotTable!AM$3:AM$308,MATCH(totalExpenditure!$A62,[2]pivotTable!$A$3:$A$308,0))/100*INDEX(gDP!BB$6:BB$271,MATCH(totalExpenditure!$A62,gDP!$B$6:$B$271)))</f>
        <v>#N/A</v>
      </c>
      <c r="AN62" s="77" t="e">
        <f>IF(INDEX([2]pivotTable!AN$3:AN$308,MATCH(totalExpenditure!$A62,[2]pivotTable!$A$3:$A$308,0))/100*INDEX(gDP!BC$6:BC$271,MATCH(totalExpenditure!$A62,gDP!$B$6:$B$271))=0,"",INDEX([2]pivotTable!AN$3:AN$308,MATCH(totalExpenditure!$A62,[2]pivotTable!$A$3:$A$308,0))/100*INDEX(gDP!BC$6:BC$271,MATCH(totalExpenditure!$A62,gDP!$B$6:$B$271)))</f>
        <v>#N/A</v>
      </c>
      <c r="AO62" s="77" t="e">
        <f>IF(INDEX([2]pivotTable!AO$3:AO$308,MATCH(totalExpenditure!$A62,[2]pivotTable!$A$3:$A$308,0))/100*INDEX(gDP!BD$6:BD$271,MATCH(totalExpenditure!$A62,gDP!$B$6:$B$271))=0,"",INDEX([2]pivotTable!AO$3:AO$308,MATCH(totalExpenditure!$A62,[2]pivotTable!$A$3:$A$308,0))/100*INDEX(gDP!BD$6:BD$271,MATCH(totalExpenditure!$A62,gDP!$B$6:$B$271)))</f>
        <v>#N/A</v>
      </c>
      <c r="AP62" s="77" t="e">
        <f>IF(INDEX([2]pivotTable!AP$3:AP$308,MATCH(totalExpenditure!$A62,[2]pivotTable!$A$3:$A$308,0))/100*INDEX(gDP!BE$6:BE$271,MATCH(totalExpenditure!$A62,gDP!$B$6:$B$271))=0,"",INDEX([2]pivotTable!AP$3:AP$308,MATCH(totalExpenditure!$A62,[2]pivotTable!$A$3:$A$308,0))/100*INDEX(gDP!BE$6:BE$271,MATCH(totalExpenditure!$A62,gDP!$B$6:$B$271)))</f>
        <v>#N/A</v>
      </c>
      <c r="AQ62" s="77" t="e">
        <f>IF(INDEX([2]pivotTable!AQ$3:AQ$308,MATCH(totalExpenditure!$A62,[2]pivotTable!$A$3:$A$308,0))/100*INDEX(gDP!BF$6:BF$271,MATCH(totalExpenditure!$A62,gDP!$B$6:$B$271))=0,"",INDEX([2]pivotTable!AQ$3:AQ$308,MATCH(totalExpenditure!$A62,[2]pivotTable!$A$3:$A$308,0))/100*INDEX(gDP!BF$6:BF$271,MATCH(totalExpenditure!$A62,gDP!$B$6:$B$271)))</f>
        <v>#N/A</v>
      </c>
      <c r="AR62" s="77" t="e">
        <f>IF(INDEX([2]pivotTable!AR$3:AR$308,MATCH(totalExpenditure!$A62,[2]pivotTable!$A$3:$A$308,0))/100*INDEX(gDP!BG$6:BG$271,MATCH(totalExpenditure!$A62,gDP!$B$6:$B$271))=0,"",INDEX([2]pivotTable!AR$3:AR$308,MATCH(totalExpenditure!$A62,[2]pivotTable!$A$3:$A$308,0))/100*INDEX(gDP!BG$6:BG$271,MATCH(totalExpenditure!$A62,gDP!$B$6:$B$271)))</f>
        <v>#N/A</v>
      </c>
      <c r="AS62" s="77" t="e">
        <f>IF(INDEX([2]pivotTable!AS$3:AS$308,MATCH(totalExpenditure!$A62,[2]pivotTable!$A$3:$A$308,0))/100*INDEX(gDP!BH$6:BH$271,MATCH(totalExpenditure!$A62,gDP!$B$6:$B$271))=0,"",INDEX([2]pivotTable!AS$3:AS$308,MATCH(totalExpenditure!$A62,[2]pivotTable!$A$3:$A$308,0))/100*INDEX(gDP!BH$6:BH$271,MATCH(totalExpenditure!$A62,gDP!$B$6:$B$271)))</f>
        <v>#N/A</v>
      </c>
      <c r="AT62" s="77" t="e">
        <f>IF(INDEX([2]pivotTable!AT$3:AT$308,MATCH(totalExpenditure!$A62,[2]pivotTable!$A$3:$A$308,0))/100*INDEX(gDP!BI$6:BI$271,MATCH(totalExpenditure!$A62,gDP!$B$6:$B$271))=0,"",INDEX([2]pivotTable!AT$3:AT$308,MATCH(totalExpenditure!$A62,[2]pivotTable!$A$3:$A$308,0))/100*INDEX(gDP!BI$6:BI$271,MATCH(totalExpenditure!$A62,gDP!$B$6:$B$271)))</f>
        <v>#N/A</v>
      </c>
      <c r="AU62" s="77" t="e">
        <f>IF(INDEX([2]pivotTable!AU$3:AU$308,MATCH(totalExpenditure!$A62,[2]pivotTable!$A$3:$A$308,0))/100*INDEX(gDP!BJ$6:BJ$271,MATCH(totalExpenditure!$A62,gDP!$B$6:$B$271))=0,"",INDEX([2]pivotTable!AU$3:AU$308,MATCH(totalExpenditure!$A62,[2]pivotTable!$A$3:$A$308,0))/100*INDEX(gDP!BJ$6:BJ$271,MATCH(totalExpenditure!$A62,gDP!$B$6:$B$271)))</f>
        <v>#N/A</v>
      </c>
      <c r="AV62" s="77" t="e">
        <f>IF(INDEX([2]pivotTable!AV$3:AV$308,MATCH(totalExpenditure!$A62,[2]pivotTable!$A$3:$A$308,0))/100*INDEX(gDP!BK$6:BK$271,MATCH(totalExpenditure!$A62,gDP!$B$6:$B$271))=0,"",INDEX([2]pivotTable!AV$3:AV$308,MATCH(totalExpenditure!$A62,[2]pivotTable!$A$3:$A$308,0))/100*INDEX(gDP!BK$6:BK$271,MATCH(totalExpenditure!$A62,gDP!$B$6:$B$271)))</f>
        <v>#N/A</v>
      </c>
      <c r="AW62" s="77" t="e">
        <f>IF(INDEX([2]pivotTable!AW$3:AW$308,MATCH(totalExpenditure!$A62,[2]pivotTable!$A$3:$A$308,0))/100*INDEX(gDP!BL$6:BL$271,MATCH(totalExpenditure!$A62,gDP!$B$6:$B$271))=0,"",INDEX([2]pivotTable!AW$3:AW$308,MATCH(totalExpenditure!$A62,[2]pivotTable!$A$3:$A$308,0))/100*INDEX(gDP!BL$6:BL$271,MATCH(totalExpenditure!$A62,gDP!$B$6:$B$271)))</f>
        <v>#N/A</v>
      </c>
      <c r="AX62" s="77" t="e">
        <f>IF(INDEX([2]pivotTable!AX$3:AX$308,MATCH(totalExpenditure!$A62,[2]pivotTable!$A$3:$A$308,0))/100*INDEX(gDP!BM$6:BM$271,MATCH(totalExpenditure!$A62,gDP!$B$6:$B$271))=0,"",INDEX([2]pivotTable!AX$3:AX$308,MATCH(totalExpenditure!$A62,[2]pivotTable!$A$3:$A$308,0))/100*INDEX(gDP!BM$6:BM$271,MATCH(totalExpenditure!$A62,gDP!$B$6:$B$271)))</f>
        <v>#N/A</v>
      </c>
      <c r="AY62" s="77" t="e">
        <f>IF(INDEX([2]pivotTable!AY$3:AY$308,MATCH(totalExpenditure!$A62,[2]pivotTable!$A$3:$A$308,0))/100*INDEX(gDP!BN$6:BN$271,MATCH(totalExpenditure!$A62,gDP!$B$6:$B$271))=0,"",INDEX([2]pivotTable!AY$3:AY$308,MATCH(totalExpenditure!$A62,[2]pivotTable!$A$3:$A$308,0))/100*INDEX(gDP!BN$6:BN$271,MATCH(totalExpenditure!$A62,gDP!$B$6:$B$271)))</f>
        <v>#N/A</v>
      </c>
      <c r="AZ62" s="77" t="e">
        <f>IF(INDEX([2]pivotTable!AZ$3:AZ$308,MATCH(totalExpenditure!$A62,[2]pivotTable!$A$3:$A$308,0))/100*INDEX(gDP!BO$6:BO$271,MATCH(totalExpenditure!$A62,gDP!$B$6:$B$271))=0,"",INDEX([2]pivotTable!AZ$3:AZ$308,MATCH(totalExpenditure!$A62,[2]pivotTable!$A$3:$A$308,0))/100*INDEX(gDP!BO$6:BO$271,MATCH(totalExpenditure!$A62,gDP!$B$6:$B$271)))</f>
        <v>#N/A</v>
      </c>
      <c r="BA62" s="77" t="e">
        <f>IF(INDEX([2]pivotTable!B$310:B$615,MATCH(totalExpenditure!$A62,[2]pivotTable!$A$310:$A$615,0))/100*INDEX(gDP!Q$6:Q$271,MATCH(totalExpenditure!$A62,gDP!$B$6:$B$271))=0,"",INDEX([2]pivotTable!B$310:B$615,MATCH(totalExpenditure!$A62,[2]pivotTable!$A$310:$A$615,0))/100*INDEX(gDP!Q$6:Q$271,MATCH(totalExpenditure!$A62,gDP!$B$6:$B$271)))</f>
        <v>#N/A</v>
      </c>
      <c r="BB62" s="77" t="e">
        <f>IF(INDEX([2]pivotTable!C$310:C$615,MATCH(totalExpenditure!$A62,[2]pivotTable!$A$310:$A$615,0))/100*INDEX(gDP!R$6:R$271,MATCH(totalExpenditure!$A62,gDP!$B$6:$B$271))=0,"",INDEX([2]pivotTable!C$310:C$615,MATCH(totalExpenditure!$A62,[2]pivotTable!$A$310:$A$615,0))/100*INDEX(gDP!R$6:R$271,MATCH(totalExpenditure!$A62,gDP!$B$6:$B$271)))</f>
        <v>#N/A</v>
      </c>
      <c r="BC62" s="77" t="e">
        <f>IF(INDEX([2]pivotTable!D$310:D$615,MATCH(totalExpenditure!$A62,[2]pivotTable!$A$310:$A$615,0))/100*INDEX(gDP!S$6:S$271,MATCH(totalExpenditure!$A62,gDP!$B$6:$B$271))=0,"",INDEX([2]pivotTable!D$310:D$615,MATCH(totalExpenditure!$A62,[2]pivotTable!$A$310:$A$615,0))/100*INDEX(gDP!S$6:S$271,MATCH(totalExpenditure!$A62,gDP!$B$6:$B$271)))</f>
        <v>#N/A</v>
      </c>
      <c r="BD62" s="77" t="e">
        <f>IF(INDEX([2]pivotTable!E$310:E$615,MATCH(totalExpenditure!$A62,[2]pivotTable!$A$310:$A$615,0))/100*INDEX(gDP!T$6:T$271,MATCH(totalExpenditure!$A62,gDP!$B$6:$B$271))=0,"",INDEX([2]pivotTable!E$310:E$615,MATCH(totalExpenditure!$A62,[2]pivotTable!$A$310:$A$615,0))/100*INDEX(gDP!T$6:T$271,MATCH(totalExpenditure!$A62,gDP!$B$6:$B$271)))</f>
        <v>#N/A</v>
      </c>
      <c r="BE62" s="77" t="e">
        <f>IF(INDEX([2]pivotTable!F$310:F$615,MATCH(totalExpenditure!$A62,[2]pivotTable!$A$310:$A$615,0))/100*INDEX(gDP!U$6:U$271,MATCH(totalExpenditure!$A62,gDP!$B$6:$B$271))=0,"",INDEX([2]pivotTable!F$310:F$615,MATCH(totalExpenditure!$A62,[2]pivotTable!$A$310:$A$615,0))/100*INDEX(gDP!U$6:U$271,MATCH(totalExpenditure!$A62,gDP!$B$6:$B$271)))</f>
        <v>#N/A</v>
      </c>
      <c r="BF62" s="77" t="e">
        <f>IF(INDEX([2]pivotTable!G$310:G$615,MATCH(totalExpenditure!$A62,[2]pivotTable!$A$310:$A$615,0))/100*INDEX(gDP!V$6:V$271,MATCH(totalExpenditure!$A62,gDP!$B$6:$B$271))=0,"",INDEX([2]pivotTable!G$310:G$615,MATCH(totalExpenditure!$A62,[2]pivotTable!$A$310:$A$615,0))/100*INDEX(gDP!V$6:V$271,MATCH(totalExpenditure!$A62,gDP!$B$6:$B$271)))</f>
        <v>#N/A</v>
      </c>
      <c r="BG62" s="77" t="e">
        <f>IF(INDEX([2]pivotTable!H$310:H$615,MATCH(totalExpenditure!$A62,[2]pivotTable!$A$310:$A$615,0))/100*INDEX(gDP!W$6:W$271,MATCH(totalExpenditure!$A62,gDP!$B$6:$B$271))=0,"",INDEX([2]pivotTable!H$310:H$615,MATCH(totalExpenditure!$A62,[2]pivotTable!$A$310:$A$615,0))/100*INDEX(gDP!W$6:W$271,MATCH(totalExpenditure!$A62,gDP!$B$6:$B$271)))</f>
        <v>#N/A</v>
      </c>
      <c r="BH62" s="77" t="e">
        <f>IF(INDEX([2]pivotTable!I$310:I$615,MATCH(totalExpenditure!$A62,[2]pivotTable!$A$310:$A$615,0))/100*INDEX(gDP!X$6:X$271,MATCH(totalExpenditure!$A62,gDP!$B$6:$B$271))=0,"",INDEX([2]pivotTable!I$310:I$615,MATCH(totalExpenditure!$A62,[2]pivotTable!$A$310:$A$615,0))/100*INDEX(gDP!X$6:X$271,MATCH(totalExpenditure!$A62,gDP!$B$6:$B$271)))</f>
        <v>#N/A</v>
      </c>
      <c r="BI62" s="77" t="e">
        <f>IF(INDEX([2]pivotTable!J$310:J$615,MATCH(totalExpenditure!$A62,[2]pivotTable!$A$310:$A$615,0))/100*INDEX(gDP!Y$6:Y$271,MATCH(totalExpenditure!$A62,gDP!$B$6:$B$271))=0,"",INDEX([2]pivotTable!J$310:J$615,MATCH(totalExpenditure!$A62,[2]pivotTable!$A$310:$A$615,0))/100*INDEX(gDP!Y$6:Y$271,MATCH(totalExpenditure!$A62,gDP!$B$6:$B$271)))</f>
        <v>#N/A</v>
      </c>
      <c r="BJ62" s="77" t="e">
        <f>IF(INDEX([2]pivotTable!K$310:K$615,MATCH(totalExpenditure!$A62,[2]pivotTable!$A$310:$A$615,0))/100*INDEX(gDP!Z$6:Z$271,MATCH(totalExpenditure!$A62,gDP!$B$6:$B$271))=0,"",INDEX([2]pivotTable!K$310:K$615,MATCH(totalExpenditure!$A62,[2]pivotTable!$A$310:$A$615,0))/100*INDEX(gDP!Z$6:Z$271,MATCH(totalExpenditure!$A62,gDP!$B$6:$B$271)))</f>
        <v>#N/A</v>
      </c>
      <c r="BK62" s="77" t="e">
        <f>IF(INDEX([2]pivotTable!L$310:L$615,MATCH(totalExpenditure!$A62,[2]pivotTable!$A$310:$A$615,0))/100*INDEX(gDP!AA$6:AA$271,MATCH(totalExpenditure!$A62,gDP!$B$6:$B$271))=0,"",INDEX([2]pivotTable!L$310:L$615,MATCH(totalExpenditure!$A62,[2]pivotTable!$A$310:$A$615,0))/100*INDEX(gDP!AA$6:AA$271,MATCH(totalExpenditure!$A62,gDP!$B$6:$B$271)))</f>
        <v>#N/A</v>
      </c>
      <c r="BL62" s="77" t="e">
        <f>IF(INDEX([2]pivotTable!M$310:M$615,MATCH(totalExpenditure!$A62,[2]pivotTable!$A$310:$A$615,0))/100*INDEX(gDP!AB$6:AB$271,MATCH(totalExpenditure!$A62,gDP!$B$6:$B$271))=0,"",INDEX([2]pivotTable!M$310:M$615,MATCH(totalExpenditure!$A62,[2]pivotTable!$A$310:$A$615,0))/100*INDEX(gDP!AB$6:AB$271,MATCH(totalExpenditure!$A62,gDP!$B$6:$B$271)))</f>
        <v>#N/A</v>
      </c>
      <c r="BM62" s="77" t="e">
        <f>IF(INDEX([2]pivotTable!N$310:N$615,MATCH(totalExpenditure!$A62,[2]pivotTable!$A$310:$A$615,0))/100*INDEX(gDP!AC$6:AC$271,MATCH(totalExpenditure!$A62,gDP!$B$6:$B$271))=0,"",INDEX([2]pivotTable!N$310:N$615,MATCH(totalExpenditure!$A62,[2]pivotTable!$A$310:$A$615,0))/100*INDEX(gDP!AC$6:AC$271,MATCH(totalExpenditure!$A62,gDP!$B$6:$B$271)))</f>
        <v>#N/A</v>
      </c>
      <c r="BN62" s="77" t="e">
        <f>IF(INDEX([2]pivotTable!O$310:O$615,MATCH(totalExpenditure!$A62,[2]pivotTable!$A$310:$A$615,0))/100*INDEX(gDP!AD$6:AD$271,MATCH(totalExpenditure!$A62,gDP!$B$6:$B$271))=0,"",INDEX([2]pivotTable!O$310:O$615,MATCH(totalExpenditure!$A62,[2]pivotTable!$A$310:$A$615,0))/100*INDEX(gDP!AD$6:AD$271,MATCH(totalExpenditure!$A62,gDP!$B$6:$B$271)))</f>
        <v>#N/A</v>
      </c>
      <c r="BO62" s="77" t="e">
        <f>IF(INDEX([2]pivotTable!P$310:P$615,MATCH(totalExpenditure!$A62,[2]pivotTable!$A$310:$A$615,0))/100*INDEX(gDP!AE$6:AE$271,MATCH(totalExpenditure!$A62,gDP!$B$6:$B$271))=0,"",INDEX([2]pivotTable!P$310:P$615,MATCH(totalExpenditure!$A62,[2]pivotTable!$A$310:$A$615,0))/100*INDEX(gDP!AE$6:AE$271,MATCH(totalExpenditure!$A62,gDP!$B$6:$B$271)))</f>
        <v>#N/A</v>
      </c>
      <c r="BP62" s="77" t="e">
        <f>IF(INDEX([2]pivotTable!Q$310:Q$615,MATCH(totalExpenditure!$A62,[2]pivotTable!$A$310:$A$615,0))/100*INDEX(gDP!AF$6:AF$271,MATCH(totalExpenditure!$A62,gDP!$B$6:$B$271))=0,"",INDEX([2]pivotTable!Q$310:Q$615,MATCH(totalExpenditure!$A62,[2]pivotTable!$A$310:$A$615,0))/100*INDEX(gDP!AF$6:AF$271,MATCH(totalExpenditure!$A62,gDP!$B$6:$B$271)))</f>
        <v>#N/A</v>
      </c>
      <c r="BQ62" s="77" t="e">
        <f>IF(INDEX([2]pivotTable!R$310:R$615,MATCH(totalExpenditure!$A62,[2]pivotTable!$A$310:$A$615,0))/100*INDEX(gDP!AG$6:AG$271,MATCH(totalExpenditure!$A62,gDP!$B$6:$B$271))=0,"",INDEX([2]pivotTable!R$310:R$615,MATCH(totalExpenditure!$A62,[2]pivotTable!$A$310:$A$615,0))/100*INDEX(gDP!AG$6:AG$271,MATCH(totalExpenditure!$A62,gDP!$B$6:$B$271)))</f>
        <v>#N/A</v>
      </c>
      <c r="BR62" s="77" t="e">
        <f>IF(INDEX([2]pivotTable!S$310:S$615,MATCH(totalExpenditure!$A62,[2]pivotTable!$A$310:$A$615,0))/100*INDEX(gDP!AH$6:AH$271,MATCH(totalExpenditure!$A62,gDP!$B$6:$B$271))=0,"",INDEX([2]pivotTable!S$310:S$615,MATCH(totalExpenditure!$A62,[2]pivotTable!$A$310:$A$615,0))/100*INDEX(gDP!AH$6:AH$271,MATCH(totalExpenditure!$A62,gDP!$B$6:$B$271)))</f>
        <v>#N/A</v>
      </c>
      <c r="BS62" s="77" t="e">
        <f>IF(INDEX([2]pivotTable!T$310:T$615,MATCH(totalExpenditure!$A62,[2]pivotTable!$A$310:$A$615,0))/100*INDEX(gDP!AI$6:AI$271,MATCH(totalExpenditure!$A62,gDP!$B$6:$B$271))=0,"",INDEX([2]pivotTable!T$310:T$615,MATCH(totalExpenditure!$A62,[2]pivotTable!$A$310:$A$615,0))/100*INDEX(gDP!AI$6:AI$271,MATCH(totalExpenditure!$A62,gDP!$B$6:$B$271)))</f>
        <v>#N/A</v>
      </c>
      <c r="BT62" s="77" t="e">
        <f>IF(INDEX([2]pivotTable!U$310:U$615,MATCH(totalExpenditure!$A62,[2]pivotTable!$A$310:$A$615,0))/100*INDEX(gDP!AJ$6:AJ$271,MATCH(totalExpenditure!$A62,gDP!$B$6:$B$271))=0,"",INDEX([2]pivotTable!U$310:U$615,MATCH(totalExpenditure!$A62,[2]pivotTable!$A$310:$A$615,0))/100*INDEX(gDP!AJ$6:AJ$271,MATCH(totalExpenditure!$A62,gDP!$B$6:$B$271)))</f>
        <v>#N/A</v>
      </c>
      <c r="BU62" s="77" t="e">
        <f>IF(INDEX([2]pivotTable!V$310:V$615,MATCH(totalExpenditure!$A62,[2]pivotTable!$A$310:$A$615,0))/100*INDEX(gDP!AK$6:AK$271,MATCH(totalExpenditure!$A62,gDP!$B$6:$B$271))=0,"",INDEX([2]pivotTable!V$310:V$615,MATCH(totalExpenditure!$A62,[2]pivotTable!$A$310:$A$615,0))/100*INDEX(gDP!AK$6:AK$271,MATCH(totalExpenditure!$A62,gDP!$B$6:$B$271)))</f>
        <v>#N/A</v>
      </c>
      <c r="BV62" s="77" t="e">
        <f>IF(INDEX([2]pivotTable!W$310:W$615,MATCH(totalExpenditure!$A62,[2]pivotTable!$A$310:$A$615,0))/100*INDEX(gDP!AL$6:AL$271,MATCH(totalExpenditure!$A62,gDP!$B$6:$B$271))=0,"",INDEX([2]pivotTable!W$310:W$615,MATCH(totalExpenditure!$A62,[2]pivotTable!$A$310:$A$615,0))/100*INDEX(gDP!AL$6:AL$271,MATCH(totalExpenditure!$A62,gDP!$B$6:$B$271)))</f>
        <v>#N/A</v>
      </c>
      <c r="BW62" s="77" t="e">
        <f>IF(INDEX([2]pivotTable!X$310:X$615,MATCH(totalExpenditure!$A62,[2]pivotTable!$A$310:$A$615,0))/100*INDEX(gDP!AM$6:AM$271,MATCH(totalExpenditure!$A62,gDP!$B$6:$B$271))=0,"",INDEX([2]pivotTable!X$310:X$615,MATCH(totalExpenditure!$A62,[2]pivotTable!$A$310:$A$615,0))/100*INDEX(gDP!AM$6:AM$271,MATCH(totalExpenditure!$A62,gDP!$B$6:$B$271)))</f>
        <v>#N/A</v>
      </c>
      <c r="BX62" s="77" t="e">
        <f>IF(INDEX([2]pivotTable!Y$310:Y$615,MATCH(totalExpenditure!$A62,[2]pivotTable!$A$310:$A$615,0))/100*INDEX(gDP!AN$6:AN$271,MATCH(totalExpenditure!$A62,gDP!$B$6:$B$271))=0,"",INDEX([2]pivotTable!Y$310:Y$615,MATCH(totalExpenditure!$A62,[2]pivotTable!$A$310:$A$615,0))/100*INDEX(gDP!AN$6:AN$271,MATCH(totalExpenditure!$A62,gDP!$B$6:$B$271)))</f>
        <v>#N/A</v>
      </c>
      <c r="BY62" s="77" t="e">
        <f>IF(INDEX([2]pivotTable!Z$310:Z$615,MATCH(totalExpenditure!$A62,[2]pivotTable!$A$310:$A$615,0))/100*INDEX(gDP!AO$6:AO$271,MATCH(totalExpenditure!$A62,gDP!$B$6:$B$271))=0,"",INDEX([2]pivotTable!Z$310:Z$615,MATCH(totalExpenditure!$A62,[2]pivotTable!$A$310:$A$615,0))/100*INDEX(gDP!AO$6:AO$271,MATCH(totalExpenditure!$A62,gDP!$B$6:$B$271)))</f>
        <v>#N/A</v>
      </c>
      <c r="BZ62" s="77" t="e">
        <f>IF(INDEX([2]pivotTable!AA$310:AA$615,MATCH(totalExpenditure!$A62,[2]pivotTable!$A$310:$A$615,0))/100*INDEX(gDP!AP$6:AP$271,MATCH(totalExpenditure!$A62,gDP!$B$6:$B$271))=0,"",INDEX([2]pivotTable!AA$310:AA$615,MATCH(totalExpenditure!$A62,[2]pivotTable!$A$310:$A$615,0))/100*INDEX(gDP!AP$6:AP$271,MATCH(totalExpenditure!$A62,gDP!$B$6:$B$271)))</f>
        <v>#N/A</v>
      </c>
      <c r="CA62" s="77" t="e">
        <f>IF(INDEX([2]pivotTable!AB$310:AB$615,MATCH(totalExpenditure!$A62,[2]pivotTable!$A$310:$A$615,0))/100*INDEX(gDP!AQ$6:AQ$271,MATCH(totalExpenditure!$A62,gDP!$B$6:$B$271))=0,"",INDEX([2]pivotTable!AB$310:AB$615,MATCH(totalExpenditure!$A62,[2]pivotTable!$A$310:$A$615,0))/100*INDEX(gDP!AQ$6:AQ$271,MATCH(totalExpenditure!$A62,gDP!$B$6:$B$271)))</f>
        <v>#N/A</v>
      </c>
      <c r="CB62" s="77" t="e">
        <f>IF(INDEX([2]pivotTable!AC$310:AC$615,MATCH(totalExpenditure!$A62,[2]pivotTable!$A$310:$A$615,0))/100*INDEX(gDP!AR$6:AR$271,MATCH(totalExpenditure!$A62,gDP!$B$6:$B$271))=0,"",INDEX([2]pivotTable!AC$310:AC$615,MATCH(totalExpenditure!$A62,[2]pivotTable!$A$310:$A$615,0))/100*INDEX(gDP!AR$6:AR$271,MATCH(totalExpenditure!$A62,gDP!$B$6:$B$271)))</f>
        <v>#N/A</v>
      </c>
      <c r="CC62" s="77" t="e">
        <f>IF(INDEX([2]pivotTable!AD$310:AD$615,MATCH(totalExpenditure!$A62,[2]pivotTable!$A$310:$A$615,0))/100*INDEX(gDP!AS$6:AS$271,MATCH(totalExpenditure!$A62,gDP!$B$6:$B$271))=0,"",INDEX([2]pivotTable!AD$310:AD$615,MATCH(totalExpenditure!$A62,[2]pivotTable!$A$310:$A$615,0))/100*INDEX(gDP!AS$6:AS$271,MATCH(totalExpenditure!$A62,gDP!$B$6:$B$271)))</f>
        <v>#N/A</v>
      </c>
      <c r="CD62" s="77" t="e">
        <f>IF(INDEX([2]pivotTable!AE$310:AE$615,MATCH(totalExpenditure!$A62,[2]pivotTable!$A$310:$A$615,0))/100*INDEX(gDP!AT$6:AT$271,MATCH(totalExpenditure!$A62,gDP!$B$6:$B$271))=0,"",INDEX([2]pivotTable!AE$310:AE$615,MATCH(totalExpenditure!$A62,[2]pivotTable!$A$310:$A$615,0))/100*INDEX(gDP!AT$6:AT$271,MATCH(totalExpenditure!$A62,gDP!$B$6:$B$271)))</f>
        <v>#N/A</v>
      </c>
      <c r="CE62" s="77" t="e">
        <f>IF(INDEX([2]pivotTable!AF$310:AF$615,MATCH(totalExpenditure!$A62,[2]pivotTable!$A$310:$A$615,0))/100*INDEX(gDP!AU$6:AU$271,MATCH(totalExpenditure!$A62,gDP!$B$6:$B$271))=0,"",INDEX([2]pivotTable!AF$310:AF$615,MATCH(totalExpenditure!$A62,[2]pivotTable!$A$310:$A$615,0))/100*INDEX(gDP!AU$6:AU$271,MATCH(totalExpenditure!$A62,gDP!$B$6:$B$271)))</f>
        <v>#N/A</v>
      </c>
      <c r="CF62" s="77" t="e">
        <f>IF(INDEX([2]pivotTable!AG$310:AG$615,MATCH(totalExpenditure!$A62,[2]pivotTable!$A$310:$A$615,0))/100*INDEX(gDP!AV$6:AV$271,MATCH(totalExpenditure!$A62,gDP!$B$6:$B$271))=0,"",INDEX([2]pivotTable!AG$310:AG$615,MATCH(totalExpenditure!$A62,[2]pivotTable!$A$310:$A$615,0))/100*INDEX(gDP!AV$6:AV$271,MATCH(totalExpenditure!$A62,gDP!$B$6:$B$271)))</f>
        <v>#N/A</v>
      </c>
      <c r="CG62" s="77" t="e">
        <f>IF(INDEX([2]pivotTable!AH$310:AH$615,MATCH(totalExpenditure!$A62,[2]pivotTable!$A$310:$A$615,0))/100*INDEX(gDP!AW$6:AW$271,MATCH(totalExpenditure!$A62,gDP!$B$6:$B$271))=0,"",INDEX([2]pivotTable!AH$310:AH$615,MATCH(totalExpenditure!$A62,[2]pivotTable!$A$310:$A$615,0))/100*INDEX(gDP!AW$6:AW$271,MATCH(totalExpenditure!$A62,gDP!$B$6:$B$271)))</f>
        <v>#N/A</v>
      </c>
      <c r="CH62" s="77" t="e">
        <f>IF(INDEX([2]pivotTable!AI$310:AI$615,MATCH(totalExpenditure!$A62,[2]pivotTable!$A$310:$A$615,0))/100*INDEX(gDP!AX$6:AX$271,MATCH(totalExpenditure!$A62,gDP!$B$6:$B$271))=0,"",INDEX([2]pivotTable!AI$310:AI$615,MATCH(totalExpenditure!$A62,[2]pivotTable!$A$310:$A$615,0))/100*INDEX(gDP!AX$6:AX$271,MATCH(totalExpenditure!$A62,gDP!$B$6:$B$271)))</f>
        <v>#N/A</v>
      </c>
      <c r="CI62" s="77" t="e">
        <f>IF(INDEX([2]pivotTable!AJ$310:AJ$615,MATCH(totalExpenditure!$A62,[2]pivotTable!$A$310:$A$615,0))/100*INDEX(gDP!AY$6:AY$271,MATCH(totalExpenditure!$A62,gDP!$B$6:$B$271))=0,"",INDEX([2]pivotTable!AJ$310:AJ$615,MATCH(totalExpenditure!$A62,[2]pivotTable!$A$310:$A$615,0))/100*INDEX(gDP!AY$6:AY$271,MATCH(totalExpenditure!$A62,gDP!$B$6:$B$271)))</f>
        <v>#N/A</v>
      </c>
      <c r="CJ62" s="77" t="e">
        <f>IF(INDEX([2]pivotTable!AK$310:AK$615,MATCH(totalExpenditure!$A62,[2]pivotTable!$A$310:$A$615,0))/100*INDEX(gDP!AZ$6:AZ$271,MATCH(totalExpenditure!$A62,gDP!$B$6:$B$271))=0,"",INDEX([2]pivotTable!AK$310:AK$615,MATCH(totalExpenditure!$A62,[2]pivotTable!$A$310:$A$615,0))/100*INDEX(gDP!AZ$6:AZ$271,MATCH(totalExpenditure!$A62,gDP!$B$6:$B$271)))</f>
        <v>#N/A</v>
      </c>
      <c r="CK62" s="77" t="e">
        <f>IF(INDEX([2]pivotTable!AL$310:AL$615,MATCH(totalExpenditure!$A62,[2]pivotTable!$A$310:$A$615,0))/100*INDEX(gDP!BA$6:BA$271,MATCH(totalExpenditure!$A62,gDP!$B$6:$B$271))=0,"",INDEX([2]pivotTable!AL$310:AL$615,MATCH(totalExpenditure!$A62,[2]pivotTable!$A$310:$A$615,0))/100*INDEX(gDP!BA$6:BA$271,MATCH(totalExpenditure!$A62,gDP!$B$6:$B$271)))</f>
        <v>#N/A</v>
      </c>
      <c r="CL62" s="77" t="e">
        <f>IF(INDEX([2]pivotTable!AM$310:AM$615,MATCH(totalExpenditure!$A62,[2]pivotTable!$A$310:$A$615,0))/100*INDEX(gDP!BB$6:BB$271,MATCH(totalExpenditure!$A62,gDP!$B$6:$B$271))=0,"",INDEX([2]pivotTable!AM$310:AM$615,MATCH(totalExpenditure!$A62,[2]pivotTable!$A$310:$A$615,0))/100*INDEX(gDP!BB$6:BB$271,MATCH(totalExpenditure!$A62,gDP!$B$6:$B$271)))</f>
        <v>#N/A</v>
      </c>
      <c r="CM62" s="77" t="e">
        <f>IF(INDEX([2]pivotTable!AN$310:AN$615,MATCH(totalExpenditure!$A62,[2]pivotTable!$A$310:$A$615,0))/100*INDEX(gDP!BC$6:BC$271,MATCH(totalExpenditure!$A62,gDP!$B$6:$B$271))=0,"",INDEX([2]pivotTable!AN$310:AN$615,MATCH(totalExpenditure!$A62,[2]pivotTable!$A$310:$A$615,0))/100*INDEX(gDP!BC$6:BC$271,MATCH(totalExpenditure!$A62,gDP!$B$6:$B$271)))</f>
        <v>#N/A</v>
      </c>
      <c r="CN62" s="77" t="e">
        <f>IF(INDEX([2]pivotTable!AO$310:AO$615,MATCH(totalExpenditure!$A62,[2]pivotTable!$A$310:$A$615,0))/100*INDEX(gDP!BD$6:BD$271,MATCH(totalExpenditure!$A62,gDP!$B$6:$B$271))=0,"",INDEX([2]pivotTable!AO$310:AO$615,MATCH(totalExpenditure!$A62,[2]pivotTable!$A$310:$A$615,0))/100*INDEX(gDP!BD$6:BD$271,MATCH(totalExpenditure!$A62,gDP!$B$6:$B$271)))</f>
        <v>#N/A</v>
      </c>
      <c r="CO62" s="77" t="e">
        <f>IF(INDEX([2]pivotTable!AP$310:AP$615,MATCH(totalExpenditure!$A62,[2]pivotTable!$A$310:$A$615,0))/100*INDEX(gDP!BE$6:BE$271,MATCH(totalExpenditure!$A62,gDP!$B$6:$B$271))=0,"",INDEX([2]pivotTable!AP$310:AP$615,MATCH(totalExpenditure!$A62,[2]pivotTable!$A$310:$A$615,0))/100*INDEX(gDP!BE$6:BE$271,MATCH(totalExpenditure!$A62,gDP!$B$6:$B$271)))</f>
        <v>#N/A</v>
      </c>
      <c r="CP62" s="77" t="e">
        <f>IF(INDEX([2]pivotTable!AQ$310:AQ$615,MATCH(totalExpenditure!$A62,[2]pivotTable!$A$310:$A$615,0))/100*INDEX(gDP!BF$6:BF$271,MATCH(totalExpenditure!$A62,gDP!$B$6:$B$271))=0,"",INDEX([2]pivotTable!AQ$310:AQ$615,MATCH(totalExpenditure!$A62,[2]pivotTable!$A$310:$A$615,0))/100*INDEX(gDP!BF$6:BF$271,MATCH(totalExpenditure!$A62,gDP!$B$6:$B$271)))</f>
        <v>#N/A</v>
      </c>
      <c r="CQ62" s="77" t="e">
        <f>IF(INDEX([2]pivotTable!AR$310:AR$615,MATCH(totalExpenditure!$A62,[2]pivotTable!$A$310:$A$615,0))/100*INDEX(gDP!BG$6:BG$271,MATCH(totalExpenditure!$A62,gDP!$B$6:$B$271))=0,"",INDEX([2]pivotTable!AR$310:AR$615,MATCH(totalExpenditure!$A62,[2]pivotTable!$A$310:$A$615,0))/100*INDEX(gDP!BG$6:BG$271,MATCH(totalExpenditure!$A62,gDP!$B$6:$B$271)))</f>
        <v>#N/A</v>
      </c>
      <c r="CR62" s="77" t="e">
        <f>IF(INDEX([2]pivotTable!AS$310:AS$615,MATCH(totalExpenditure!$A62,[2]pivotTable!$A$310:$A$615,0))/100*INDEX(gDP!BH$6:BH$271,MATCH(totalExpenditure!$A62,gDP!$B$6:$B$271))=0,"",INDEX([2]pivotTable!AS$310:AS$615,MATCH(totalExpenditure!$A62,[2]pivotTable!$A$310:$A$615,0))/100*INDEX(gDP!BH$6:BH$271,MATCH(totalExpenditure!$A62,gDP!$B$6:$B$271)))</f>
        <v>#N/A</v>
      </c>
      <c r="CS62" s="77" t="e">
        <f>IF(INDEX([2]pivotTable!AT$310:AT$615,MATCH(totalExpenditure!$A62,[2]pivotTable!$A$310:$A$615,0))/100*INDEX(gDP!BI$6:BI$271,MATCH(totalExpenditure!$A62,gDP!$B$6:$B$271))=0,"",INDEX([2]pivotTable!AT$310:AT$615,MATCH(totalExpenditure!$A62,[2]pivotTable!$A$310:$A$615,0))/100*INDEX(gDP!BI$6:BI$271,MATCH(totalExpenditure!$A62,gDP!$B$6:$B$271)))</f>
        <v>#N/A</v>
      </c>
      <c r="CT62" s="77" t="e">
        <f>IF(INDEX([2]pivotTable!AU$310:AU$615,MATCH(totalExpenditure!$A62,[2]pivotTable!$A$310:$A$615,0))/100*INDEX(gDP!BJ$6:BJ$271,MATCH(totalExpenditure!$A62,gDP!$B$6:$B$271))=0,"",INDEX([2]pivotTable!AU$310:AU$615,MATCH(totalExpenditure!$A62,[2]pivotTable!$A$310:$A$615,0))/100*INDEX(gDP!BJ$6:BJ$271,MATCH(totalExpenditure!$A62,gDP!$B$6:$B$271)))</f>
        <v>#N/A</v>
      </c>
      <c r="CU62" s="77" t="e">
        <f>IF(INDEX([2]pivotTable!AV$310:AV$615,MATCH(totalExpenditure!$A62,[2]pivotTable!$A$310:$A$615,0))/100*INDEX(gDP!BK$6:BK$271,MATCH(totalExpenditure!$A62,gDP!$B$6:$B$271))=0,"",INDEX([2]pivotTable!AV$310:AV$615,MATCH(totalExpenditure!$A62,[2]pivotTable!$A$310:$A$615,0))/100*INDEX(gDP!BK$6:BK$271,MATCH(totalExpenditure!$A62,gDP!$B$6:$B$271)))</f>
        <v>#N/A</v>
      </c>
      <c r="CV62" s="77" t="e">
        <f>IF(INDEX([2]pivotTable!AW$310:AW$615,MATCH(totalExpenditure!$A62,[2]pivotTable!$A$310:$A$615,0))/100*INDEX(gDP!BL$6:BL$271,MATCH(totalExpenditure!$A62,gDP!$B$6:$B$271))=0,"",INDEX([2]pivotTable!AW$310:AW$615,MATCH(totalExpenditure!$A62,[2]pivotTable!$A$310:$A$615,0))/100*INDEX(gDP!BL$6:BL$271,MATCH(totalExpenditure!$A62,gDP!$B$6:$B$271)))</f>
        <v>#N/A</v>
      </c>
      <c r="CW62" s="77" t="e">
        <f>IF(INDEX([2]pivotTable!AX$310:AX$615,MATCH(totalExpenditure!$A62,[2]pivotTable!$A$310:$A$615,0))/100*INDEX(gDP!BM$6:BM$271,MATCH(totalExpenditure!$A62,gDP!$B$6:$B$271))=0,"",INDEX([2]pivotTable!AX$310:AX$615,MATCH(totalExpenditure!$A62,[2]pivotTable!$A$310:$A$615,0))/100*INDEX(gDP!BM$6:BM$271,MATCH(totalExpenditure!$A62,gDP!$B$6:$B$271)))</f>
        <v>#N/A</v>
      </c>
      <c r="CX62" s="77" t="e">
        <f>IF(INDEX([2]pivotTable!AY$310:AY$615,MATCH(totalExpenditure!$A62,[2]pivotTable!$A$310:$A$615,0))/100*INDEX(gDP!BN$6:BN$271,MATCH(totalExpenditure!$A62,gDP!$B$6:$B$271))=0,"",INDEX([2]pivotTable!AY$310:AY$615,MATCH(totalExpenditure!$A62,[2]pivotTable!$A$310:$A$615,0))/100*INDEX(gDP!BN$6:BN$271,MATCH(totalExpenditure!$A62,gDP!$B$6:$B$271)))</f>
        <v>#N/A</v>
      </c>
      <c r="CY62" s="77" t="e">
        <f>IF(INDEX([2]pivotTable!AZ$310:AZ$615,MATCH(totalExpenditure!$A62,[2]pivotTable!$A$310:$A$615,0))/100*INDEX(gDP!BO$6:BO$271,MATCH(totalExpenditure!$A62,gDP!$B$6:$B$271))=0,"",INDEX([2]pivotTable!AZ$310:AZ$615,MATCH(totalExpenditure!$A62,[2]pivotTable!$A$310:$A$615,0))/100*INDEX(gDP!BO$6:BO$271,MATCH(totalExpenditure!$A62,gDP!$B$6:$B$271)))</f>
        <v>#N/A</v>
      </c>
      <c r="CZ62" s="77" t="e">
        <f>IF(B62="","",IF(BA62="","",B62-B62+INDEX(gDP!Q$6:Q$271,MATCH(totalExpenditure!$A62,gDP!$B$6:$B$271))))</f>
        <v>#N/A</v>
      </c>
      <c r="DA62" s="77" t="e">
        <f>IF(C62="","",IF(BB62="","",C62-C62+INDEX(gDP!R$6:R$271,MATCH(totalExpenditure!$A62,gDP!$B$6:$B$271))))</f>
        <v>#N/A</v>
      </c>
      <c r="DB62" s="77" t="e">
        <f>IF(D62="","",IF(BC62="","",D62-D62+INDEX(gDP!S$6:S$271,MATCH(totalExpenditure!$A62,gDP!$B$6:$B$271))))</f>
        <v>#N/A</v>
      </c>
      <c r="DC62" s="77" t="e">
        <f>IF(E62="","",IF(BD62="","",E62-E62+INDEX(gDP!T$6:T$271,MATCH(totalExpenditure!$A62,gDP!$B$6:$B$271))))</f>
        <v>#N/A</v>
      </c>
      <c r="DD62" s="77" t="e">
        <f>IF(F62="","",IF(BE62="","",F62-F62+INDEX(gDP!U$6:U$271,MATCH(totalExpenditure!$A62,gDP!$B$6:$B$271))))</f>
        <v>#N/A</v>
      </c>
      <c r="DE62" s="77" t="e">
        <f>IF(G62="","",IF(BF62="","",G62-G62+INDEX(gDP!V$6:V$271,MATCH(totalExpenditure!$A62,gDP!$B$6:$B$271))))</f>
        <v>#N/A</v>
      </c>
      <c r="DF62" s="77" t="e">
        <f>IF(H62="","",IF(BG62="","",H62-H62+INDEX(gDP!W$6:W$271,MATCH(totalExpenditure!$A62,gDP!$B$6:$B$271))))</f>
        <v>#N/A</v>
      </c>
      <c r="DG62" s="77" t="e">
        <f>IF(I62="","",IF(BH62="","",I62-I62+INDEX(gDP!X$6:X$271,MATCH(totalExpenditure!$A62,gDP!$B$6:$B$271))))</f>
        <v>#N/A</v>
      </c>
      <c r="DH62" s="77" t="e">
        <f>IF(J62="","",IF(BI62="","",J62-J62+INDEX(gDP!Y$6:Y$271,MATCH(totalExpenditure!$A62,gDP!$B$6:$B$271))))</f>
        <v>#N/A</v>
      </c>
      <c r="DI62" s="77" t="e">
        <f>IF(K62="","",IF(BJ62="","",K62-K62+INDEX(gDP!Z$6:Z$271,MATCH(totalExpenditure!$A62,gDP!$B$6:$B$271))))</f>
        <v>#N/A</v>
      </c>
      <c r="DJ62" s="77" t="e">
        <f>IF(L62="","",IF(BK62="","",L62-L62+INDEX(gDP!AA$6:AA$271,MATCH(totalExpenditure!$A62,gDP!$B$6:$B$271))))</f>
        <v>#N/A</v>
      </c>
      <c r="DK62" s="77" t="e">
        <f>IF(M62="","",IF(BL62="","",M62-M62+INDEX(gDP!AB$6:AB$271,MATCH(totalExpenditure!$A62,gDP!$B$6:$B$271))))</f>
        <v>#N/A</v>
      </c>
      <c r="DL62" s="77" t="e">
        <f>IF(N62="","",IF(BM62="","",N62-N62+INDEX(gDP!AC$6:AC$271,MATCH(totalExpenditure!$A62,gDP!$B$6:$B$271))))</f>
        <v>#N/A</v>
      </c>
      <c r="DM62" s="77" t="e">
        <f>IF(O62="","",IF(BN62="","",O62-O62+INDEX(gDP!AD$6:AD$271,MATCH(totalExpenditure!$A62,gDP!$B$6:$B$271))))</f>
        <v>#N/A</v>
      </c>
      <c r="DN62" s="77" t="e">
        <f>IF(P62="","",IF(BO62="","",P62-P62+INDEX(gDP!AE$6:AE$271,MATCH(totalExpenditure!$A62,gDP!$B$6:$B$271))))</f>
        <v>#N/A</v>
      </c>
      <c r="DO62" s="77" t="e">
        <f>IF(Q62="","",IF(BP62="","",Q62-Q62+INDEX(gDP!AF$6:AF$271,MATCH(totalExpenditure!$A62,gDP!$B$6:$B$271))))</f>
        <v>#N/A</v>
      </c>
      <c r="DP62" s="77" t="e">
        <f>IF(R62="","",IF(BQ62="","",R62-R62+INDEX(gDP!AG$6:AG$271,MATCH(totalExpenditure!$A62,gDP!$B$6:$B$271))))</f>
        <v>#N/A</v>
      </c>
      <c r="DQ62" s="77" t="e">
        <f>IF(S62="","",IF(BR62="","",S62-S62+INDEX(gDP!AH$6:AH$271,MATCH(totalExpenditure!$A62,gDP!$B$6:$B$271))))</f>
        <v>#N/A</v>
      </c>
      <c r="DR62" s="77" t="e">
        <f>IF(T62="","",IF(BS62="","",T62-T62+INDEX(gDP!AI$6:AI$271,MATCH(totalExpenditure!$A62,gDP!$B$6:$B$271))))</f>
        <v>#N/A</v>
      </c>
      <c r="DS62" s="77" t="e">
        <f>IF(U62="","",IF(BT62="","",U62-U62+INDEX(gDP!AJ$6:AJ$271,MATCH(totalExpenditure!$A62,gDP!$B$6:$B$271))))</f>
        <v>#N/A</v>
      </c>
      <c r="DT62" s="77" t="e">
        <f>IF(V62="","",IF(BU62="","",V62-V62+INDEX(gDP!AK$6:AK$271,MATCH(totalExpenditure!$A62,gDP!$B$6:$B$271))))</f>
        <v>#N/A</v>
      </c>
      <c r="DU62" s="77" t="e">
        <f>IF(W62="","",IF(BV62="","",W62-W62+INDEX(gDP!AL$6:AL$271,MATCH(totalExpenditure!$A62,gDP!$B$6:$B$271))))</f>
        <v>#N/A</v>
      </c>
      <c r="DV62" s="77" t="e">
        <f>IF(X62="","",IF(BW62="","",X62-X62+INDEX(gDP!AM$6:AM$271,MATCH(totalExpenditure!$A62,gDP!$B$6:$B$271))))</f>
        <v>#N/A</v>
      </c>
      <c r="DW62" s="77" t="e">
        <f>IF(Y62="","",IF(BX62="","",Y62-Y62+INDEX(gDP!AN$6:AN$271,MATCH(totalExpenditure!$A62,gDP!$B$6:$B$271))))</f>
        <v>#N/A</v>
      </c>
      <c r="DX62" s="77" t="e">
        <f>IF(Z62="","",IF(BY62="","",Z62-Z62+INDEX(gDP!AO$6:AO$271,MATCH(totalExpenditure!$A62,gDP!$B$6:$B$271))))</f>
        <v>#N/A</v>
      </c>
      <c r="DY62" s="77" t="e">
        <f>IF(AA62="","",IF(BZ62="","",AA62-AA62+INDEX(gDP!AP$6:AP$271,MATCH(totalExpenditure!$A62,gDP!$B$6:$B$271))))</f>
        <v>#N/A</v>
      </c>
      <c r="DZ62" s="77" t="e">
        <f>IF(AB62="","",IF(CA62="","",AB62-AB62+INDEX(gDP!AQ$6:AQ$271,MATCH(totalExpenditure!$A62,gDP!$B$6:$B$271))))</f>
        <v>#N/A</v>
      </c>
      <c r="EA62" s="77" t="e">
        <f>IF(AC62="","",IF(CB62="","",AC62-AC62+INDEX(gDP!AR$6:AR$271,MATCH(totalExpenditure!$A62,gDP!$B$6:$B$271))))</f>
        <v>#N/A</v>
      </c>
      <c r="EB62" s="77" t="e">
        <f>IF(AD62="","",IF(CC62="","",AD62-AD62+INDEX(gDP!AS$6:AS$271,MATCH(totalExpenditure!$A62,gDP!$B$6:$B$271))))</f>
        <v>#N/A</v>
      </c>
      <c r="EC62" s="77" t="e">
        <f>IF(AE62="","",IF(CD62="","",AE62-AE62+INDEX(gDP!AT$6:AT$271,MATCH(totalExpenditure!$A62,gDP!$B$6:$B$271))))</f>
        <v>#N/A</v>
      </c>
      <c r="ED62" s="77" t="e">
        <f>IF(AF62="","",IF(CE62="","",AF62-AF62+INDEX(gDP!AU$6:AU$271,MATCH(totalExpenditure!$A62,gDP!$B$6:$B$271))))</f>
        <v>#N/A</v>
      </c>
      <c r="EE62" s="77" t="e">
        <f>IF(AG62="","",IF(CF62="","",AG62-AG62+INDEX(gDP!AV$6:AV$271,MATCH(totalExpenditure!$A62,gDP!$B$6:$B$271))))</f>
        <v>#N/A</v>
      </c>
      <c r="EF62" s="77" t="e">
        <f>IF(AH62="","",IF(CG62="","",AH62-AH62+INDEX(gDP!AW$6:AW$271,MATCH(totalExpenditure!$A62,gDP!$B$6:$B$271))))</f>
        <v>#N/A</v>
      </c>
      <c r="EG62" s="77" t="e">
        <f>IF(AI62="","",IF(CH62="","",AI62-AI62+INDEX(gDP!AX$6:AX$271,MATCH(totalExpenditure!$A62,gDP!$B$6:$B$271))))</f>
        <v>#N/A</v>
      </c>
      <c r="EH62" s="77" t="e">
        <f>IF(AJ62="","",IF(CI62="","",AJ62-AJ62+INDEX(gDP!AY$6:AY$271,MATCH(totalExpenditure!$A62,gDP!$B$6:$B$271))))</f>
        <v>#N/A</v>
      </c>
      <c r="EI62" s="77" t="e">
        <f>IF(AK62="","",IF(CJ62="","",AK62-AK62+INDEX(gDP!AZ$6:AZ$271,MATCH(totalExpenditure!$A62,gDP!$B$6:$B$271))))</f>
        <v>#N/A</v>
      </c>
      <c r="EJ62" s="77" t="e">
        <f>IF(AL62="","",IF(CK62="","",AL62-AL62+INDEX(gDP!BA$6:BA$271,MATCH(totalExpenditure!$A62,gDP!$B$6:$B$271))))</f>
        <v>#N/A</v>
      </c>
      <c r="EK62" s="77" t="e">
        <f>IF(AM62="","",IF(CL62="","",AM62-AM62+INDEX(gDP!BB$6:BB$271,MATCH(totalExpenditure!$A62,gDP!$B$6:$B$271))))</f>
        <v>#N/A</v>
      </c>
      <c r="EL62" s="77" t="e">
        <f>IF(AN62="","",IF(CM62="","",AN62-AN62+INDEX(gDP!BC$6:BC$271,MATCH(totalExpenditure!$A62,gDP!$B$6:$B$271))))</f>
        <v>#N/A</v>
      </c>
      <c r="EM62" s="77" t="e">
        <f>IF(AO62="","",IF(CN62="","",AO62-AO62+INDEX(gDP!BD$6:BD$271,MATCH(totalExpenditure!$A62,gDP!$B$6:$B$271))))</f>
        <v>#N/A</v>
      </c>
      <c r="EN62" s="77" t="e">
        <f>IF(AP62="","",IF(CO62="","",AP62-AP62+INDEX(gDP!BE$6:BE$271,MATCH(totalExpenditure!$A62,gDP!$B$6:$B$271))))</f>
        <v>#N/A</v>
      </c>
      <c r="EO62" s="77" t="e">
        <f>IF(AQ62="","",IF(CP62="","",AQ62-AQ62+INDEX(gDP!BF$6:BF$271,MATCH(totalExpenditure!$A62,gDP!$B$6:$B$271))))</f>
        <v>#N/A</v>
      </c>
      <c r="EP62" s="77" t="e">
        <f>IF(AR62="","",IF(CQ62="","",AR62-AR62+INDEX(gDP!BG$6:BG$271,MATCH(totalExpenditure!$A62,gDP!$B$6:$B$271))))</f>
        <v>#N/A</v>
      </c>
      <c r="EQ62" s="77" t="e">
        <f>IF(AS62="","",IF(CR62="","",AS62-AS62+INDEX(gDP!BH$6:BH$271,MATCH(totalExpenditure!$A62,gDP!$B$6:$B$271))))</f>
        <v>#N/A</v>
      </c>
      <c r="ER62" s="77" t="e">
        <f>IF(AT62="","",IF(CS62="","",AT62-AT62+INDEX(gDP!BI$6:BI$271,MATCH(totalExpenditure!$A62,gDP!$B$6:$B$271))))</f>
        <v>#N/A</v>
      </c>
      <c r="ES62" s="77" t="e">
        <f>IF(AU62="","",IF(CT62="","",AU62-AU62+INDEX(gDP!BJ$6:BJ$271,MATCH(totalExpenditure!$A62,gDP!$B$6:$B$271))))</f>
        <v>#N/A</v>
      </c>
      <c r="ET62" s="77" t="e">
        <f>IF(AV62="","",IF(CU62="","",AV62-AV62+INDEX(gDP!BK$6:BK$271,MATCH(totalExpenditure!$A62,gDP!$B$6:$B$271))))</f>
        <v>#N/A</v>
      </c>
      <c r="EU62" s="77" t="e">
        <f>IF(AW62="","",IF(CV62="","",AW62-AW62+INDEX(gDP!BL$6:BL$271,MATCH(totalExpenditure!$A62,gDP!$B$6:$B$271))))</f>
        <v>#N/A</v>
      </c>
      <c r="EV62" s="77" t="e">
        <f>IF(AX62="","",IF(CW62="","",AX62-AX62+INDEX(gDP!BM$6:BM$271,MATCH(totalExpenditure!$A62,gDP!$B$6:$B$271))))</f>
        <v>#N/A</v>
      </c>
      <c r="EW62" s="77" t="e">
        <f>IF(AY62="","",IF(CX62="","",AY62-AY62+INDEX(gDP!BN$6:BN$271,MATCH(totalExpenditure!$A62,gDP!$B$6:$B$271))))</f>
        <v>#N/A</v>
      </c>
      <c r="EX62" s="77" t="e">
        <f>IF(AZ62="","",IF(CY62="","",AZ62-AZ62+INDEX(gDP!BO$6:BO$271,MATCH(totalExpenditure!$A62,gDP!$B$6:$B$271))))</f>
        <v>#N/A</v>
      </c>
    </row>
    <row r="63" spans="1:154" x14ac:dyDescent="0.35">
      <c r="A63" t="s">
        <v>335</v>
      </c>
      <c r="B63" s="77" t="str">
        <f>IF(INDEX([2]pivotTable!B$3:B$308,MATCH(totalExpenditure!$A63,[2]pivotTable!$A$3:$A$308,0))/100*INDEX(gDP!Q$6:Q$271,MATCH(totalExpenditure!$A63,gDP!$B$6:$B$271))=0,"",INDEX([2]pivotTable!B$3:B$308,MATCH(totalExpenditure!$A63,[2]pivotTable!$A$3:$A$308,0))/100*INDEX(gDP!Q$6:Q$271,MATCH(totalExpenditure!$A63,gDP!$B$6:$B$271)))</f>
        <v/>
      </c>
      <c r="C63" s="77" t="str">
        <f>IF(INDEX([2]pivotTable!C$3:C$308,MATCH(totalExpenditure!$A63,[2]pivotTable!$A$3:$A$308,0))/100*INDEX(gDP!R$6:R$271,MATCH(totalExpenditure!$A63,gDP!$B$6:$B$271))=0,"",INDEX([2]pivotTable!C$3:C$308,MATCH(totalExpenditure!$A63,[2]pivotTable!$A$3:$A$308,0))/100*INDEX(gDP!R$6:R$271,MATCH(totalExpenditure!$A63,gDP!$B$6:$B$271)))</f>
        <v/>
      </c>
      <c r="D63" s="77" t="str">
        <f>IF(INDEX([2]pivotTable!D$3:D$308,MATCH(totalExpenditure!$A63,[2]pivotTable!$A$3:$A$308,0))/100*INDEX(gDP!S$6:S$271,MATCH(totalExpenditure!$A63,gDP!$B$6:$B$271))=0,"",INDEX([2]pivotTable!D$3:D$308,MATCH(totalExpenditure!$A63,[2]pivotTable!$A$3:$A$308,0))/100*INDEX(gDP!S$6:S$271,MATCH(totalExpenditure!$A63,gDP!$B$6:$B$271)))</f>
        <v/>
      </c>
      <c r="E63" s="77" t="str">
        <f>IF(INDEX([2]pivotTable!E$3:E$308,MATCH(totalExpenditure!$A63,[2]pivotTable!$A$3:$A$308,0))/100*INDEX(gDP!T$6:T$271,MATCH(totalExpenditure!$A63,gDP!$B$6:$B$271))=0,"",INDEX([2]pivotTable!E$3:E$308,MATCH(totalExpenditure!$A63,[2]pivotTable!$A$3:$A$308,0))/100*INDEX(gDP!T$6:T$271,MATCH(totalExpenditure!$A63,gDP!$B$6:$B$271)))</f>
        <v/>
      </c>
      <c r="F63" s="77" t="str">
        <f>IF(INDEX([2]pivotTable!F$3:F$308,MATCH(totalExpenditure!$A63,[2]pivotTable!$A$3:$A$308,0))/100*INDEX(gDP!U$6:U$271,MATCH(totalExpenditure!$A63,gDP!$B$6:$B$271))=0,"",INDEX([2]pivotTable!F$3:F$308,MATCH(totalExpenditure!$A63,[2]pivotTable!$A$3:$A$308,0))/100*INDEX(gDP!U$6:U$271,MATCH(totalExpenditure!$A63,gDP!$B$6:$B$271)))</f>
        <v/>
      </c>
      <c r="G63" s="77" t="str">
        <f>IF(INDEX([2]pivotTable!G$3:G$308,MATCH(totalExpenditure!$A63,[2]pivotTable!$A$3:$A$308,0))/100*INDEX(gDP!V$6:V$271,MATCH(totalExpenditure!$A63,gDP!$B$6:$B$271))=0,"",INDEX([2]pivotTable!G$3:G$308,MATCH(totalExpenditure!$A63,[2]pivotTable!$A$3:$A$308,0))/100*INDEX(gDP!V$6:V$271,MATCH(totalExpenditure!$A63,gDP!$B$6:$B$271)))</f>
        <v/>
      </c>
      <c r="H63" s="77" t="str">
        <f>IF(INDEX([2]pivotTable!H$3:H$308,MATCH(totalExpenditure!$A63,[2]pivotTable!$A$3:$A$308,0))/100*INDEX(gDP!W$6:W$271,MATCH(totalExpenditure!$A63,gDP!$B$6:$B$271))=0,"",INDEX([2]pivotTable!H$3:H$308,MATCH(totalExpenditure!$A63,[2]pivotTable!$A$3:$A$308,0))/100*INDEX(gDP!W$6:W$271,MATCH(totalExpenditure!$A63,gDP!$B$6:$B$271)))</f>
        <v/>
      </c>
      <c r="I63" s="77" t="str">
        <f>IF(INDEX([2]pivotTable!I$3:I$308,MATCH(totalExpenditure!$A63,[2]pivotTable!$A$3:$A$308,0))/100*INDEX(gDP!X$6:X$271,MATCH(totalExpenditure!$A63,gDP!$B$6:$B$271))=0,"",INDEX([2]pivotTable!I$3:I$308,MATCH(totalExpenditure!$A63,[2]pivotTable!$A$3:$A$308,0))/100*INDEX(gDP!X$6:X$271,MATCH(totalExpenditure!$A63,gDP!$B$6:$B$271)))</f>
        <v/>
      </c>
      <c r="J63" s="77" t="str">
        <f>IF(INDEX([2]pivotTable!J$3:J$308,MATCH(totalExpenditure!$A63,[2]pivotTable!$A$3:$A$308,0))/100*INDEX(gDP!Y$6:Y$271,MATCH(totalExpenditure!$A63,gDP!$B$6:$B$271))=0,"",INDEX([2]pivotTable!J$3:J$308,MATCH(totalExpenditure!$A63,[2]pivotTable!$A$3:$A$308,0))/100*INDEX(gDP!Y$6:Y$271,MATCH(totalExpenditure!$A63,gDP!$B$6:$B$271)))</f>
        <v/>
      </c>
      <c r="K63" s="77" t="str">
        <f>IF(INDEX([2]pivotTable!K$3:K$308,MATCH(totalExpenditure!$A63,[2]pivotTable!$A$3:$A$308,0))/100*INDEX(gDP!Z$6:Z$271,MATCH(totalExpenditure!$A63,gDP!$B$6:$B$271))=0,"",INDEX([2]pivotTable!K$3:K$308,MATCH(totalExpenditure!$A63,[2]pivotTable!$A$3:$A$308,0))/100*INDEX(gDP!Z$6:Z$271,MATCH(totalExpenditure!$A63,gDP!$B$6:$B$271)))</f>
        <v/>
      </c>
      <c r="L63" s="77" t="str">
        <f>IF(INDEX([2]pivotTable!L$3:L$308,MATCH(totalExpenditure!$A63,[2]pivotTable!$A$3:$A$308,0))/100*INDEX(gDP!AA$6:AA$271,MATCH(totalExpenditure!$A63,gDP!$B$6:$B$271))=0,"",INDEX([2]pivotTable!L$3:L$308,MATCH(totalExpenditure!$A63,[2]pivotTable!$A$3:$A$308,0))/100*INDEX(gDP!AA$6:AA$271,MATCH(totalExpenditure!$A63,gDP!$B$6:$B$271)))</f>
        <v/>
      </c>
      <c r="M63" s="77" t="str">
        <f>IF(INDEX([2]pivotTable!M$3:M$308,MATCH(totalExpenditure!$A63,[2]pivotTable!$A$3:$A$308,0))/100*INDEX(gDP!AB$6:AB$271,MATCH(totalExpenditure!$A63,gDP!$B$6:$B$271))=0,"",INDEX([2]pivotTable!M$3:M$308,MATCH(totalExpenditure!$A63,[2]pivotTable!$A$3:$A$308,0))/100*INDEX(gDP!AB$6:AB$271,MATCH(totalExpenditure!$A63,gDP!$B$6:$B$271)))</f>
        <v/>
      </c>
      <c r="N63" s="77" t="str">
        <f>IF(INDEX([2]pivotTable!N$3:N$308,MATCH(totalExpenditure!$A63,[2]pivotTable!$A$3:$A$308,0))/100*INDEX(gDP!AC$6:AC$271,MATCH(totalExpenditure!$A63,gDP!$B$6:$B$271))=0,"",INDEX([2]pivotTable!N$3:N$308,MATCH(totalExpenditure!$A63,[2]pivotTable!$A$3:$A$308,0))/100*INDEX(gDP!AC$6:AC$271,MATCH(totalExpenditure!$A63,gDP!$B$6:$B$271)))</f>
        <v/>
      </c>
      <c r="O63" s="77" t="str">
        <f>IF(INDEX([2]pivotTable!O$3:O$308,MATCH(totalExpenditure!$A63,[2]pivotTable!$A$3:$A$308,0))/100*INDEX(gDP!AD$6:AD$271,MATCH(totalExpenditure!$A63,gDP!$B$6:$B$271))=0,"",INDEX([2]pivotTable!O$3:O$308,MATCH(totalExpenditure!$A63,[2]pivotTable!$A$3:$A$308,0))/100*INDEX(gDP!AD$6:AD$271,MATCH(totalExpenditure!$A63,gDP!$B$6:$B$271)))</f>
        <v/>
      </c>
      <c r="P63" s="77" t="str">
        <f>IF(INDEX([2]pivotTable!P$3:P$308,MATCH(totalExpenditure!$A63,[2]pivotTable!$A$3:$A$308,0))/100*INDEX(gDP!AE$6:AE$271,MATCH(totalExpenditure!$A63,gDP!$B$6:$B$271))=0,"",INDEX([2]pivotTable!P$3:P$308,MATCH(totalExpenditure!$A63,[2]pivotTable!$A$3:$A$308,0))/100*INDEX(gDP!AE$6:AE$271,MATCH(totalExpenditure!$A63,gDP!$B$6:$B$271)))</f>
        <v/>
      </c>
      <c r="Q63" s="77" t="str">
        <f>IF(INDEX([2]pivotTable!Q$3:Q$308,MATCH(totalExpenditure!$A63,[2]pivotTable!$A$3:$A$308,0))/100*INDEX(gDP!AF$6:AF$271,MATCH(totalExpenditure!$A63,gDP!$B$6:$B$271))=0,"",INDEX([2]pivotTable!Q$3:Q$308,MATCH(totalExpenditure!$A63,[2]pivotTable!$A$3:$A$308,0))/100*INDEX(gDP!AF$6:AF$271,MATCH(totalExpenditure!$A63,gDP!$B$6:$B$271)))</f>
        <v/>
      </c>
      <c r="R63" s="77" t="str">
        <f>IF(INDEX([2]pivotTable!R$3:R$308,MATCH(totalExpenditure!$A63,[2]pivotTable!$A$3:$A$308,0))/100*INDEX(gDP!AG$6:AG$271,MATCH(totalExpenditure!$A63,gDP!$B$6:$B$271))=0,"",INDEX([2]pivotTable!R$3:R$308,MATCH(totalExpenditure!$A63,[2]pivotTable!$A$3:$A$308,0))/100*INDEX(gDP!AG$6:AG$271,MATCH(totalExpenditure!$A63,gDP!$B$6:$B$271)))</f>
        <v/>
      </c>
      <c r="S63" s="77" t="str">
        <f>IF(INDEX([2]pivotTable!S$3:S$308,MATCH(totalExpenditure!$A63,[2]pivotTable!$A$3:$A$308,0))/100*INDEX(gDP!AH$6:AH$271,MATCH(totalExpenditure!$A63,gDP!$B$6:$B$271))=0,"",INDEX([2]pivotTable!S$3:S$308,MATCH(totalExpenditure!$A63,[2]pivotTable!$A$3:$A$308,0))/100*INDEX(gDP!AH$6:AH$271,MATCH(totalExpenditure!$A63,gDP!$B$6:$B$271)))</f>
        <v/>
      </c>
      <c r="T63" s="77">
        <f>IF(INDEX([2]pivotTable!T$3:T$308,MATCH(totalExpenditure!$A63,[2]pivotTable!$A$3:$A$308,0))/100*INDEX(gDP!AI$6:AI$271,MATCH(totalExpenditure!$A63,gDP!$B$6:$B$271))=0,"",INDEX([2]pivotTable!T$3:T$308,MATCH(totalExpenditure!$A63,[2]pivotTable!$A$3:$A$308,0))/100*INDEX(gDP!AI$6:AI$271,MATCH(totalExpenditure!$A63,gDP!$B$6:$B$271)))</f>
        <v>5225747403.8393192</v>
      </c>
      <c r="U63" s="77">
        <f>IF(INDEX([2]pivotTable!U$3:U$308,MATCH(totalExpenditure!$A63,[2]pivotTable!$A$3:$A$308,0))/100*INDEX(gDP!AJ$6:AJ$271,MATCH(totalExpenditure!$A63,gDP!$B$6:$B$271))=0,"",INDEX([2]pivotTable!U$3:U$308,MATCH(totalExpenditure!$A63,[2]pivotTable!$A$3:$A$308,0))/100*INDEX(gDP!AJ$6:AJ$271,MATCH(totalExpenditure!$A63,gDP!$B$6:$B$271)))</f>
        <v>5290538174.9394102</v>
      </c>
      <c r="V63" s="77">
        <f>IF(INDEX([2]pivotTable!V$3:V$308,MATCH(totalExpenditure!$A63,[2]pivotTable!$A$3:$A$308,0))/100*INDEX(gDP!AK$6:AK$271,MATCH(totalExpenditure!$A63,gDP!$B$6:$B$271))=0,"",INDEX([2]pivotTable!V$3:V$308,MATCH(totalExpenditure!$A63,[2]pivotTable!$A$3:$A$308,0))/100*INDEX(gDP!AK$6:AK$271,MATCH(totalExpenditure!$A63,gDP!$B$6:$B$271)))</f>
        <v>5550838257.5835257</v>
      </c>
      <c r="W63" s="77">
        <f>IF(INDEX([2]pivotTable!W$3:W$308,MATCH(totalExpenditure!$A63,[2]pivotTable!$A$3:$A$308,0))/100*INDEX(gDP!AL$6:AL$271,MATCH(totalExpenditure!$A63,gDP!$B$6:$B$271))=0,"",INDEX([2]pivotTable!W$3:W$308,MATCH(totalExpenditure!$A63,[2]pivotTable!$A$3:$A$308,0))/100*INDEX(gDP!AL$6:AL$271,MATCH(totalExpenditure!$A63,gDP!$B$6:$B$271)))</f>
        <v>5369836013.0476875</v>
      </c>
      <c r="X63" s="77">
        <f>IF(INDEX([2]pivotTable!X$3:X$308,MATCH(totalExpenditure!$A63,[2]pivotTable!$A$3:$A$308,0))/100*INDEX(gDP!AM$6:AM$271,MATCH(totalExpenditure!$A63,gDP!$B$6:$B$271))=0,"",INDEX([2]pivotTable!X$3:X$308,MATCH(totalExpenditure!$A63,[2]pivotTable!$A$3:$A$308,0))/100*INDEX(gDP!AM$6:AM$271,MATCH(totalExpenditure!$A63,gDP!$B$6:$B$271)))</f>
        <v>5309521148.6337824</v>
      </c>
      <c r="Y63" s="77">
        <f>IF(INDEX([2]pivotTable!Y$3:Y$308,MATCH(totalExpenditure!$A63,[2]pivotTable!$A$3:$A$308,0))/100*INDEX(gDP!AN$6:AN$271,MATCH(totalExpenditure!$A63,gDP!$B$6:$B$271))=0,"",INDEX([2]pivotTable!Y$3:Y$308,MATCH(totalExpenditure!$A63,[2]pivotTable!$A$3:$A$308,0))/100*INDEX(gDP!AN$6:AN$271,MATCH(totalExpenditure!$A63,gDP!$B$6:$B$271)))</f>
        <v>6308734659.6637163</v>
      </c>
      <c r="Z63" s="77">
        <f>IF(INDEX([2]pivotTable!Z$3:Z$308,MATCH(totalExpenditure!$A63,[2]pivotTable!$A$3:$A$308,0))/100*INDEX(gDP!AO$6:AO$271,MATCH(totalExpenditure!$A63,gDP!$B$6:$B$271))=0,"",INDEX([2]pivotTable!Z$3:Z$308,MATCH(totalExpenditure!$A63,[2]pivotTable!$A$3:$A$308,0))/100*INDEX(gDP!AO$6:AO$271,MATCH(totalExpenditure!$A63,gDP!$B$6:$B$271)))</f>
        <v>6116814492.2482452</v>
      </c>
      <c r="AA63" s="77">
        <f>IF(INDEX([2]pivotTable!AA$3:AA$308,MATCH(totalExpenditure!$A63,[2]pivotTable!$A$3:$A$308,0))/100*INDEX(gDP!AP$6:AP$271,MATCH(totalExpenditure!$A63,gDP!$B$6:$B$271))=0,"",INDEX([2]pivotTable!AA$3:AA$308,MATCH(totalExpenditure!$A63,[2]pivotTable!$A$3:$A$308,0))/100*INDEX(gDP!AP$6:AP$271,MATCH(totalExpenditure!$A63,gDP!$B$6:$B$271)))</f>
        <v>5622619764.7058983</v>
      </c>
      <c r="AB63" s="77">
        <f>IF(INDEX([2]pivotTable!AB$3:AB$308,MATCH(totalExpenditure!$A63,[2]pivotTable!$A$3:$A$308,0))/100*INDEX(gDP!AQ$6:AQ$271,MATCH(totalExpenditure!$A63,gDP!$B$6:$B$271))=0,"",INDEX([2]pivotTable!AB$3:AB$308,MATCH(totalExpenditure!$A63,[2]pivotTable!$A$3:$A$308,0))/100*INDEX(gDP!AQ$6:AQ$271,MATCH(totalExpenditure!$A63,gDP!$B$6:$B$271)))</f>
        <v>5699140306.769352</v>
      </c>
      <c r="AC63" s="77">
        <f>IF(INDEX([2]pivotTable!AC$3:AC$308,MATCH(totalExpenditure!$A63,[2]pivotTable!$A$3:$A$308,0))/100*INDEX(gDP!AR$6:AR$271,MATCH(totalExpenditure!$A63,gDP!$B$6:$B$271))=0,"",INDEX([2]pivotTable!AC$3:AC$308,MATCH(totalExpenditure!$A63,[2]pivotTable!$A$3:$A$308,0))/100*INDEX(gDP!AR$6:AR$271,MATCH(totalExpenditure!$A63,gDP!$B$6:$B$271)))</f>
        <v>5605903433.1727972</v>
      </c>
      <c r="AD63" s="77">
        <f>IF(INDEX([2]pivotTable!AD$3:AD$308,MATCH(totalExpenditure!$A63,[2]pivotTable!$A$3:$A$308,0))/100*INDEX(gDP!AS$6:AS$271,MATCH(totalExpenditure!$A63,gDP!$B$6:$B$271))=0,"",INDEX([2]pivotTable!AD$3:AD$308,MATCH(totalExpenditure!$A63,[2]pivotTable!$A$3:$A$308,0))/100*INDEX(gDP!AS$6:AS$271,MATCH(totalExpenditure!$A63,gDP!$B$6:$B$271)))</f>
        <v>4711355812.1017799</v>
      </c>
      <c r="AE63" s="77">
        <f>IF(INDEX([2]pivotTable!AE$3:AE$308,MATCH(totalExpenditure!$A63,[2]pivotTable!$A$3:$A$308,0))/100*INDEX(gDP!AT$6:AT$271,MATCH(totalExpenditure!$A63,gDP!$B$6:$B$271))=0,"",INDEX([2]pivotTable!AE$3:AE$308,MATCH(totalExpenditure!$A63,[2]pivotTable!$A$3:$A$308,0))/100*INDEX(gDP!AT$6:AT$271,MATCH(totalExpenditure!$A63,gDP!$B$6:$B$271)))</f>
        <v>4877826699.2839003</v>
      </c>
      <c r="AF63" s="77">
        <f>IF(INDEX([2]pivotTable!AF$3:AF$308,MATCH(totalExpenditure!$A63,[2]pivotTable!$A$3:$A$308,0))/100*INDEX(gDP!AU$6:AU$271,MATCH(totalExpenditure!$A63,gDP!$B$6:$B$271))=0,"",INDEX([2]pivotTable!AF$3:AF$308,MATCH(totalExpenditure!$A63,[2]pivotTable!$A$3:$A$308,0))/100*INDEX(gDP!AU$6:AU$271,MATCH(totalExpenditure!$A63,gDP!$B$6:$B$271)))</f>
        <v>5251873813.2924709</v>
      </c>
      <c r="AG63" s="77">
        <f>IF(INDEX([2]pivotTable!AG$3:AG$308,MATCH(totalExpenditure!$A63,[2]pivotTable!$A$3:$A$308,0))/100*INDEX(gDP!AV$6:AV$271,MATCH(totalExpenditure!$A63,gDP!$B$6:$B$271))=0,"",INDEX([2]pivotTable!AG$3:AG$308,MATCH(totalExpenditure!$A63,[2]pivotTable!$A$3:$A$308,0))/100*INDEX(gDP!AV$6:AV$271,MATCH(totalExpenditure!$A63,gDP!$B$6:$B$271)))</f>
        <v>6346594575.3449621</v>
      </c>
      <c r="AH63" s="77">
        <f>IF(INDEX([2]pivotTable!AH$3:AH$308,MATCH(totalExpenditure!$A63,[2]pivotTable!$A$3:$A$308,0))/100*INDEX(gDP!AW$6:AW$271,MATCH(totalExpenditure!$A63,gDP!$B$6:$B$271))=0,"",INDEX([2]pivotTable!AH$3:AH$308,MATCH(totalExpenditure!$A63,[2]pivotTable!$A$3:$A$308,0))/100*INDEX(gDP!AW$6:AW$271,MATCH(totalExpenditure!$A63,gDP!$B$6:$B$271)))</f>
        <v>7189267884.4953251</v>
      </c>
      <c r="AI63" s="77">
        <f>IF(INDEX([2]pivotTable!AI$3:AI$308,MATCH(totalExpenditure!$A63,[2]pivotTable!$A$3:$A$308,0))/100*INDEX(gDP!AX$6:AX$271,MATCH(totalExpenditure!$A63,gDP!$B$6:$B$271))=0,"",INDEX([2]pivotTable!AI$3:AI$308,MATCH(totalExpenditure!$A63,[2]pivotTable!$A$3:$A$308,0))/100*INDEX(gDP!AX$6:AX$271,MATCH(totalExpenditure!$A63,gDP!$B$6:$B$271)))</f>
        <v>7299298486.2178926</v>
      </c>
      <c r="AJ63" s="77">
        <f>IF(INDEX([2]pivotTable!AJ$3:AJ$308,MATCH(totalExpenditure!$A63,[2]pivotTable!$A$3:$A$308,0))/100*INDEX(gDP!AY$6:AY$271,MATCH(totalExpenditure!$A63,gDP!$B$6:$B$271))=0,"",INDEX([2]pivotTable!AJ$3:AJ$308,MATCH(totalExpenditure!$A63,[2]pivotTable!$A$3:$A$308,0))/100*INDEX(gDP!AY$6:AY$271,MATCH(totalExpenditure!$A63,gDP!$B$6:$B$271)))</f>
        <v>8656279399.7107601</v>
      </c>
      <c r="AK63" s="77">
        <f>IF(INDEX([2]pivotTable!AK$3:AK$308,MATCH(totalExpenditure!$A63,[2]pivotTable!$A$3:$A$308,0))/100*INDEX(gDP!AZ$6:AZ$271,MATCH(totalExpenditure!$A63,gDP!$B$6:$B$271))=0,"",INDEX([2]pivotTable!AK$3:AK$308,MATCH(totalExpenditure!$A63,[2]pivotTable!$A$3:$A$308,0))/100*INDEX(gDP!AZ$6:AZ$271,MATCH(totalExpenditure!$A63,gDP!$B$6:$B$271)))</f>
        <v>9007740571.1556606</v>
      </c>
      <c r="AL63" s="77">
        <f>IF(INDEX([2]pivotTable!AL$3:AL$308,MATCH(totalExpenditure!$A63,[2]pivotTable!$A$3:$A$308,0))/100*INDEX(gDP!BA$6:BA$271,MATCH(totalExpenditure!$A63,gDP!$B$6:$B$271))=0,"",INDEX([2]pivotTable!AL$3:AL$308,MATCH(totalExpenditure!$A63,[2]pivotTable!$A$3:$A$308,0))/100*INDEX(gDP!BA$6:BA$271,MATCH(totalExpenditure!$A63,gDP!$B$6:$B$271)))</f>
        <v>9894109086.9147224</v>
      </c>
      <c r="AM63" s="77">
        <f>IF(INDEX([2]pivotTable!AM$3:AM$308,MATCH(totalExpenditure!$A63,[2]pivotTable!$A$3:$A$308,0))/100*INDEX(gDP!BB$6:BB$271,MATCH(totalExpenditure!$A63,gDP!$B$6:$B$271))=0,"",INDEX([2]pivotTable!AM$3:AM$308,MATCH(totalExpenditure!$A63,[2]pivotTable!$A$3:$A$308,0))/100*INDEX(gDP!BB$6:BB$271,MATCH(totalExpenditure!$A63,gDP!$B$6:$B$271)))</f>
        <v>8866259982.0925655</v>
      </c>
      <c r="AN63" s="77">
        <f>IF(INDEX([2]pivotTable!AN$3:AN$308,MATCH(totalExpenditure!$A63,[2]pivotTable!$A$3:$A$308,0))/100*INDEX(gDP!BC$6:BC$271,MATCH(totalExpenditure!$A63,gDP!$B$6:$B$271))=0,"",INDEX([2]pivotTable!AN$3:AN$308,MATCH(totalExpenditure!$A63,[2]pivotTable!$A$3:$A$308,0))/100*INDEX(gDP!BC$6:BC$271,MATCH(totalExpenditure!$A63,gDP!$B$6:$B$271)))</f>
        <v>8693872543.8405552</v>
      </c>
      <c r="AO63" s="77">
        <f>IF(INDEX([2]pivotTable!AO$3:AO$308,MATCH(totalExpenditure!$A63,[2]pivotTable!$A$3:$A$308,0))/100*INDEX(gDP!BD$6:BD$271,MATCH(totalExpenditure!$A63,gDP!$B$6:$B$271))=0,"",INDEX([2]pivotTable!AO$3:AO$308,MATCH(totalExpenditure!$A63,[2]pivotTable!$A$3:$A$308,0))/100*INDEX(gDP!BD$6:BD$271,MATCH(totalExpenditure!$A63,gDP!$B$6:$B$271)))</f>
        <v>9288084715.5043182</v>
      </c>
      <c r="AP63" s="77">
        <f>IF(INDEX([2]pivotTable!AP$3:AP$308,MATCH(totalExpenditure!$A63,[2]pivotTable!$A$3:$A$308,0))/100*INDEX(gDP!BE$6:BE$271,MATCH(totalExpenditure!$A63,gDP!$B$6:$B$271))=0,"",INDEX([2]pivotTable!AP$3:AP$308,MATCH(totalExpenditure!$A63,[2]pivotTable!$A$3:$A$308,0))/100*INDEX(gDP!BE$6:BE$271,MATCH(totalExpenditure!$A63,gDP!$B$6:$B$271)))</f>
        <v>9192885321.1210499</v>
      </c>
      <c r="AQ63" s="77">
        <f>IF(INDEX([2]pivotTable!AQ$3:AQ$308,MATCH(totalExpenditure!$A63,[2]pivotTable!$A$3:$A$308,0))/100*INDEX(gDP!BF$6:BF$271,MATCH(totalExpenditure!$A63,gDP!$B$6:$B$271))=0,"",INDEX([2]pivotTable!AQ$3:AQ$308,MATCH(totalExpenditure!$A63,[2]pivotTable!$A$3:$A$308,0))/100*INDEX(gDP!BF$6:BF$271,MATCH(totalExpenditure!$A63,gDP!$B$6:$B$271)))</f>
        <v>9001911061.1756878</v>
      </c>
      <c r="AR63" s="77">
        <f>IF(INDEX([2]pivotTable!AR$3:AR$308,MATCH(totalExpenditure!$A63,[2]pivotTable!$A$3:$A$308,0))/100*INDEX(gDP!BG$6:BG$271,MATCH(totalExpenditure!$A63,gDP!$B$6:$B$271))=0,"",INDEX([2]pivotTable!AR$3:AR$308,MATCH(totalExpenditure!$A63,[2]pivotTable!$A$3:$A$308,0))/100*INDEX(gDP!BG$6:BG$271,MATCH(totalExpenditure!$A63,gDP!$B$6:$B$271)))</f>
        <v>8012955437.7219725</v>
      </c>
      <c r="AS63" s="77">
        <f>IF(INDEX([2]pivotTable!AS$3:AS$308,MATCH(totalExpenditure!$A63,[2]pivotTable!$A$3:$A$308,0))/100*INDEX(gDP!BH$6:BH$271,MATCH(totalExpenditure!$A63,gDP!$B$6:$B$271))=0,"",INDEX([2]pivotTable!AS$3:AS$308,MATCH(totalExpenditure!$A63,[2]pivotTable!$A$3:$A$308,0))/100*INDEX(gDP!BH$6:BH$271,MATCH(totalExpenditure!$A63,gDP!$B$6:$B$271)))</f>
        <v>6749609479.8849125</v>
      </c>
      <c r="AT63" s="77">
        <f>IF(INDEX([2]pivotTable!AT$3:AT$308,MATCH(totalExpenditure!$A63,[2]pivotTable!$A$3:$A$308,0))/100*INDEX(gDP!BI$6:BI$271,MATCH(totalExpenditure!$A63,gDP!$B$6:$B$271))=0,"",INDEX([2]pivotTable!AT$3:AT$308,MATCH(totalExpenditure!$A63,[2]pivotTable!$A$3:$A$308,0))/100*INDEX(gDP!BI$6:BI$271,MATCH(totalExpenditure!$A63,gDP!$B$6:$B$271)))</f>
        <v>6951173630.778326</v>
      </c>
      <c r="AU63" s="77">
        <f>IF(INDEX([2]pivotTable!AU$3:AU$308,MATCH(totalExpenditure!$A63,[2]pivotTable!$A$3:$A$308,0))/100*INDEX(gDP!BJ$6:BJ$271,MATCH(totalExpenditure!$A63,gDP!$B$6:$B$271))=0,"",INDEX([2]pivotTable!AU$3:AU$308,MATCH(totalExpenditure!$A63,[2]pivotTable!$A$3:$A$308,0))/100*INDEX(gDP!BJ$6:BJ$271,MATCH(totalExpenditure!$A63,gDP!$B$6:$B$271)))</f>
        <v>7771632893.0695486</v>
      </c>
      <c r="AV63" s="77">
        <f>IF(INDEX([2]pivotTable!AV$3:AV$308,MATCH(totalExpenditure!$A63,[2]pivotTable!$A$3:$A$308,0))/100*INDEX(gDP!BK$6:BK$271,MATCH(totalExpenditure!$A63,gDP!$B$6:$B$271))=0,"",INDEX([2]pivotTable!AV$3:AV$308,MATCH(totalExpenditure!$A63,[2]pivotTable!$A$3:$A$308,0))/100*INDEX(gDP!BK$6:BK$271,MATCH(totalExpenditure!$A63,gDP!$B$6:$B$271)))</f>
        <v>8421452707.2776041</v>
      </c>
      <c r="AW63" s="77">
        <f>IF(INDEX([2]pivotTable!AW$3:AW$308,MATCH(totalExpenditure!$A63,[2]pivotTable!$A$3:$A$308,0))/100*INDEX(gDP!BL$6:BL$271,MATCH(totalExpenditure!$A63,gDP!$B$6:$B$271))=0,"",INDEX([2]pivotTable!AW$3:AW$308,MATCH(totalExpenditure!$A63,[2]pivotTable!$A$3:$A$308,0))/100*INDEX(gDP!BL$6:BL$271,MATCH(totalExpenditure!$A63,gDP!$B$6:$B$271)))</f>
        <v>7865521351.7291126</v>
      </c>
      <c r="AX63" s="77">
        <f>IF(INDEX([2]pivotTable!AX$3:AX$308,MATCH(totalExpenditure!$A63,[2]pivotTable!$A$3:$A$308,0))/100*INDEX(gDP!BM$6:BM$271,MATCH(totalExpenditure!$A63,gDP!$B$6:$B$271))=0,"",INDEX([2]pivotTable!AX$3:AX$308,MATCH(totalExpenditure!$A63,[2]pivotTable!$A$3:$A$308,0))/100*INDEX(gDP!BM$6:BM$271,MATCH(totalExpenditure!$A63,gDP!$B$6:$B$271)))</f>
        <v>8301448311.1246662</v>
      </c>
      <c r="AY63" s="77">
        <f>IF(INDEX([2]pivotTable!AY$3:AY$308,MATCH(totalExpenditure!$A63,[2]pivotTable!$A$3:$A$308,0))/100*INDEX(gDP!BN$6:BN$271,MATCH(totalExpenditure!$A63,gDP!$B$6:$B$271))=0,"",INDEX([2]pivotTable!AY$3:AY$308,MATCH(totalExpenditure!$A63,[2]pivotTable!$A$3:$A$308,0))/100*INDEX(gDP!BN$6:BN$271,MATCH(totalExpenditure!$A63,gDP!$B$6:$B$271)))</f>
        <v>9898787172.0056591</v>
      </c>
      <c r="AZ63" s="77" t="str">
        <f>IF(INDEX([2]pivotTable!AZ$3:AZ$308,MATCH(totalExpenditure!$A63,[2]pivotTable!$A$3:$A$308,0))/100*INDEX(gDP!BO$6:BO$271,MATCH(totalExpenditure!$A63,gDP!$B$6:$B$271))=0,"",INDEX([2]pivotTable!AZ$3:AZ$308,MATCH(totalExpenditure!$A63,[2]pivotTable!$A$3:$A$308,0))/100*INDEX(gDP!BO$6:BO$271,MATCH(totalExpenditure!$A63,gDP!$B$6:$B$271)))</f>
        <v/>
      </c>
      <c r="BA63" s="77" t="str">
        <f>IF(INDEX([2]pivotTable!B$310:B$615,MATCH(totalExpenditure!$A63,[2]pivotTable!$A$310:$A$615,0))/100*INDEX(gDP!Q$6:Q$271,MATCH(totalExpenditure!$A63,gDP!$B$6:$B$271))=0,"",INDEX([2]pivotTable!B$310:B$615,MATCH(totalExpenditure!$A63,[2]pivotTable!$A$310:$A$615,0))/100*INDEX(gDP!Q$6:Q$271,MATCH(totalExpenditure!$A63,gDP!$B$6:$B$271)))</f>
        <v/>
      </c>
      <c r="BB63" s="77" t="str">
        <f>IF(INDEX([2]pivotTable!C$310:C$615,MATCH(totalExpenditure!$A63,[2]pivotTable!$A$310:$A$615,0))/100*INDEX(gDP!R$6:R$271,MATCH(totalExpenditure!$A63,gDP!$B$6:$B$271))=0,"",INDEX([2]pivotTable!C$310:C$615,MATCH(totalExpenditure!$A63,[2]pivotTable!$A$310:$A$615,0))/100*INDEX(gDP!R$6:R$271,MATCH(totalExpenditure!$A63,gDP!$B$6:$B$271)))</f>
        <v/>
      </c>
      <c r="BC63" s="77" t="str">
        <f>IF(INDEX([2]pivotTable!D$310:D$615,MATCH(totalExpenditure!$A63,[2]pivotTable!$A$310:$A$615,0))/100*INDEX(gDP!S$6:S$271,MATCH(totalExpenditure!$A63,gDP!$B$6:$B$271))=0,"",INDEX([2]pivotTable!D$310:D$615,MATCH(totalExpenditure!$A63,[2]pivotTable!$A$310:$A$615,0))/100*INDEX(gDP!S$6:S$271,MATCH(totalExpenditure!$A63,gDP!$B$6:$B$271)))</f>
        <v/>
      </c>
      <c r="BD63" s="77" t="str">
        <f>IF(INDEX([2]pivotTable!E$310:E$615,MATCH(totalExpenditure!$A63,[2]pivotTable!$A$310:$A$615,0))/100*INDEX(gDP!T$6:T$271,MATCH(totalExpenditure!$A63,gDP!$B$6:$B$271))=0,"",INDEX([2]pivotTable!E$310:E$615,MATCH(totalExpenditure!$A63,[2]pivotTable!$A$310:$A$615,0))/100*INDEX(gDP!T$6:T$271,MATCH(totalExpenditure!$A63,gDP!$B$6:$B$271)))</f>
        <v/>
      </c>
      <c r="BE63" s="77" t="str">
        <f>IF(INDEX([2]pivotTable!F$310:F$615,MATCH(totalExpenditure!$A63,[2]pivotTable!$A$310:$A$615,0))/100*INDEX(gDP!U$6:U$271,MATCH(totalExpenditure!$A63,gDP!$B$6:$B$271))=0,"",INDEX([2]pivotTable!F$310:F$615,MATCH(totalExpenditure!$A63,[2]pivotTable!$A$310:$A$615,0))/100*INDEX(gDP!U$6:U$271,MATCH(totalExpenditure!$A63,gDP!$B$6:$B$271)))</f>
        <v/>
      </c>
      <c r="BF63" s="77" t="str">
        <f>IF(INDEX([2]pivotTable!G$310:G$615,MATCH(totalExpenditure!$A63,[2]pivotTable!$A$310:$A$615,0))/100*INDEX(gDP!V$6:V$271,MATCH(totalExpenditure!$A63,gDP!$B$6:$B$271))=0,"",INDEX([2]pivotTable!G$310:G$615,MATCH(totalExpenditure!$A63,[2]pivotTable!$A$310:$A$615,0))/100*INDEX(gDP!V$6:V$271,MATCH(totalExpenditure!$A63,gDP!$B$6:$B$271)))</f>
        <v/>
      </c>
      <c r="BG63" s="77" t="str">
        <f>IF(INDEX([2]pivotTable!H$310:H$615,MATCH(totalExpenditure!$A63,[2]pivotTable!$A$310:$A$615,0))/100*INDEX(gDP!W$6:W$271,MATCH(totalExpenditure!$A63,gDP!$B$6:$B$271))=0,"",INDEX([2]pivotTable!H$310:H$615,MATCH(totalExpenditure!$A63,[2]pivotTable!$A$310:$A$615,0))/100*INDEX(gDP!W$6:W$271,MATCH(totalExpenditure!$A63,gDP!$B$6:$B$271)))</f>
        <v/>
      </c>
      <c r="BH63" s="77" t="str">
        <f>IF(INDEX([2]pivotTable!I$310:I$615,MATCH(totalExpenditure!$A63,[2]pivotTable!$A$310:$A$615,0))/100*INDEX(gDP!X$6:X$271,MATCH(totalExpenditure!$A63,gDP!$B$6:$B$271))=0,"",INDEX([2]pivotTable!I$310:I$615,MATCH(totalExpenditure!$A63,[2]pivotTable!$A$310:$A$615,0))/100*INDEX(gDP!X$6:X$271,MATCH(totalExpenditure!$A63,gDP!$B$6:$B$271)))</f>
        <v/>
      </c>
      <c r="BI63" s="77" t="str">
        <f>IF(INDEX([2]pivotTable!J$310:J$615,MATCH(totalExpenditure!$A63,[2]pivotTable!$A$310:$A$615,0))/100*INDEX(gDP!Y$6:Y$271,MATCH(totalExpenditure!$A63,gDP!$B$6:$B$271))=0,"",INDEX([2]pivotTable!J$310:J$615,MATCH(totalExpenditure!$A63,[2]pivotTable!$A$310:$A$615,0))/100*INDEX(gDP!Y$6:Y$271,MATCH(totalExpenditure!$A63,gDP!$B$6:$B$271)))</f>
        <v/>
      </c>
      <c r="BJ63" s="77" t="str">
        <f>IF(INDEX([2]pivotTable!K$310:K$615,MATCH(totalExpenditure!$A63,[2]pivotTable!$A$310:$A$615,0))/100*INDEX(gDP!Z$6:Z$271,MATCH(totalExpenditure!$A63,gDP!$B$6:$B$271))=0,"",INDEX([2]pivotTable!K$310:K$615,MATCH(totalExpenditure!$A63,[2]pivotTable!$A$310:$A$615,0))/100*INDEX(gDP!Z$6:Z$271,MATCH(totalExpenditure!$A63,gDP!$B$6:$B$271)))</f>
        <v/>
      </c>
      <c r="BK63" s="77" t="str">
        <f>IF(INDEX([2]pivotTable!L$310:L$615,MATCH(totalExpenditure!$A63,[2]pivotTable!$A$310:$A$615,0))/100*INDEX(gDP!AA$6:AA$271,MATCH(totalExpenditure!$A63,gDP!$B$6:$B$271))=0,"",INDEX([2]pivotTable!L$310:L$615,MATCH(totalExpenditure!$A63,[2]pivotTable!$A$310:$A$615,0))/100*INDEX(gDP!AA$6:AA$271,MATCH(totalExpenditure!$A63,gDP!$B$6:$B$271)))</f>
        <v/>
      </c>
      <c r="BL63" s="77" t="str">
        <f>IF(INDEX([2]pivotTable!M$310:M$615,MATCH(totalExpenditure!$A63,[2]pivotTable!$A$310:$A$615,0))/100*INDEX(gDP!AB$6:AB$271,MATCH(totalExpenditure!$A63,gDP!$B$6:$B$271))=0,"",INDEX([2]pivotTable!M$310:M$615,MATCH(totalExpenditure!$A63,[2]pivotTable!$A$310:$A$615,0))/100*INDEX(gDP!AB$6:AB$271,MATCH(totalExpenditure!$A63,gDP!$B$6:$B$271)))</f>
        <v/>
      </c>
      <c r="BM63" s="77" t="str">
        <f>IF(INDEX([2]pivotTable!N$310:N$615,MATCH(totalExpenditure!$A63,[2]pivotTable!$A$310:$A$615,0))/100*INDEX(gDP!AC$6:AC$271,MATCH(totalExpenditure!$A63,gDP!$B$6:$B$271))=0,"",INDEX([2]pivotTable!N$310:N$615,MATCH(totalExpenditure!$A63,[2]pivotTable!$A$310:$A$615,0))/100*INDEX(gDP!AC$6:AC$271,MATCH(totalExpenditure!$A63,gDP!$B$6:$B$271)))</f>
        <v/>
      </c>
      <c r="BN63" s="77" t="str">
        <f>IF(INDEX([2]pivotTable!O$310:O$615,MATCH(totalExpenditure!$A63,[2]pivotTable!$A$310:$A$615,0))/100*INDEX(gDP!AD$6:AD$271,MATCH(totalExpenditure!$A63,gDP!$B$6:$B$271))=0,"",INDEX([2]pivotTable!O$310:O$615,MATCH(totalExpenditure!$A63,[2]pivotTable!$A$310:$A$615,0))/100*INDEX(gDP!AD$6:AD$271,MATCH(totalExpenditure!$A63,gDP!$B$6:$B$271)))</f>
        <v/>
      </c>
      <c r="BO63" s="77" t="str">
        <f>IF(INDEX([2]pivotTable!P$310:P$615,MATCH(totalExpenditure!$A63,[2]pivotTable!$A$310:$A$615,0))/100*INDEX(gDP!AE$6:AE$271,MATCH(totalExpenditure!$A63,gDP!$B$6:$B$271))=0,"",INDEX([2]pivotTable!P$310:P$615,MATCH(totalExpenditure!$A63,[2]pivotTable!$A$310:$A$615,0))/100*INDEX(gDP!AE$6:AE$271,MATCH(totalExpenditure!$A63,gDP!$B$6:$B$271)))</f>
        <v/>
      </c>
      <c r="BP63" s="77" t="str">
        <f>IF(INDEX([2]pivotTable!Q$310:Q$615,MATCH(totalExpenditure!$A63,[2]pivotTable!$A$310:$A$615,0))/100*INDEX(gDP!AF$6:AF$271,MATCH(totalExpenditure!$A63,gDP!$B$6:$B$271))=0,"",INDEX([2]pivotTable!Q$310:Q$615,MATCH(totalExpenditure!$A63,[2]pivotTable!$A$310:$A$615,0))/100*INDEX(gDP!AF$6:AF$271,MATCH(totalExpenditure!$A63,gDP!$B$6:$B$271)))</f>
        <v/>
      </c>
      <c r="BQ63" s="77" t="str">
        <f>IF(INDEX([2]pivotTable!R$310:R$615,MATCH(totalExpenditure!$A63,[2]pivotTable!$A$310:$A$615,0))/100*INDEX(gDP!AG$6:AG$271,MATCH(totalExpenditure!$A63,gDP!$B$6:$B$271))=0,"",INDEX([2]pivotTable!R$310:R$615,MATCH(totalExpenditure!$A63,[2]pivotTable!$A$310:$A$615,0))/100*INDEX(gDP!AG$6:AG$271,MATCH(totalExpenditure!$A63,gDP!$B$6:$B$271)))</f>
        <v/>
      </c>
      <c r="BR63" s="77" t="str">
        <f>IF(INDEX([2]pivotTable!S$310:S$615,MATCH(totalExpenditure!$A63,[2]pivotTable!$A$310:$A$615,0))/100*INDEX(gDP!AH$6:AH$271,MATCH(totalExpenditure!$A63,gDP!$B$6:$B$271))=0,"",INDEX([2]pivotTable!S$310:S$615,MATCH(totalExpenditure!$A63,[2]pivotTable!$A$310:$A$615,0))/100*INDEX(gDP!AH$6:AH$271,MATCH(totalExpenditure!$A63,gDP!$B$6:$B$271)))</f>
        <v/>
      </c>
      <c r="BS63" s="77">
        <f>IF(INDEX([2]pivotTable!T$310:T$615,MATCH(totalExpenditure!$A63,[2]pivotTable!$A$310:$A$615,0))/100*INDEX(gDP!AI$6:AI$271,MATCH(totalExpenditure!$A63,gDP!$B$6:$B$271))=0,"",INDEX([2]pivotTable!T$310:T$615,MATCH(totalExpenditure!$A63,[2]pivotTable!$A$310:$A$615,0))/100*INDEX(gDP!AI$6:AI$271,MATCH(totalExpenditure!$A63,gDP!$B$6:$B$271)))</f>
        <v>2419327501.777463</v>
      </c>
      <c r="BT63" s="77">
        <f>IF(INDEX([2]pivotTable!U$310:U$615,MATCH(totalExpenditure!$A63,[2]pivotTable!$A$310:$A$615,0))/100*INDEX(gDP!AJ$6:AJ$271,MATCH(totalExpenditure!$A63,gDP!$B$6:$B$271))=0,"",INDEX([2]pivotTable!U$310:U$615,MATCH(totalExpenditure!$A63,[2]pivotTable!$A$310:$A$615,0))/100*INDEX(gDP!AJ$6:AJ$271,MATCH(totalExpenditure!$A63,gDP!$B$6:$B$271)))</f>
        <v>2380742178.7227349</v>
      </c>
      <c r="BU63" s="77">
        <f>IF(INDEX([2]pivotTable!V$310:V$615,MATCH(totalExpenditure!$A63,[2]pivotTable!$A$310:$A$615,0))/100*INDEX(gDP!AK$6:AK$271,MATCH(totalExpenditure!$A63,gDP!$B$6:$B$271))=0,"",INDEX([2]pivotTable!V$310:V$615,MATCH(totalExpenditure!$A63,[2]pivotTable!$A$310:$A$615,0))/100*INDEX(gDP!AK$6:AK$271,MATCH(totalExpenditure!$A63,gDP!$B$6:$B$271)))</f>
        <v>2553691429.7973795</v>
      </c>
      <c r="BV63" s="77">
        <f>IF(INDEX([2]pivotTable!W$310:W$615,MATCH(totalExpenditure!$A63,[2]pivotTable!$A$310:$A$615,0))/100*INDEX(gDP!AL$6:AL$271,MATCH(totalExpenditure!$A63,gDP!$B$6:$B$271))=0,"",INDEX([2]pivotTable!W$310:W$615,MATCH(totalExpenditure!$A63,[2]pivotTable!$A$310:$A$615,0))/100*INDEX(gDP!AL$6:AL$271,MATCH(totalExpenditure!$A63,gDP!$B$6:$B$271)))</f>
        <v>2505923472.7555881</v>
      </c>
      <c r="BW63" s="77">
        <f>IF(INDEX([2]pivotTable!X$310:X$615,MATCH(totalExpenditure!$A63,[2]pivotTable!$A$310:$A$615,0))/100*INDEX(gDP!AM$6:AM$271,MATCH(totalExpenditure!$A63,gDP!$B$6:$B$271))=0,"",INDEX([2]pivotTable!X$310:X$615,MATCH(totalExpenditure!$A63,[2]pivotTable!$A$310:$A$615,0))/100*INDEX(gDP!AM$6:AM$271,MATCH(totalExpenditure!$A63,gDP!$B$6:$B$271)))</f>
        <v>2748458006.3516045</v>
      </c>
      <c r="BX63" s="77">
        <f>IF(INDEX([2]pivotTable!Y$310:Y$615,MATCH(totalExpenditure!$A63,[2]pivotTable!$A$310:$A$615,0))/100*INDEX(gDP!AN$6:AN$271,MATCH(totalExpenditure!$A63,gDP!$B$6:$B$271))=0,"",INDEX([2]pivotTable!Y$310:Y$615,MATCH(totalExpenditure!$A63,[2]pivotTable!$A$310:$A$615,0))/100*INDEX(gDP!AN$6:AN$271,MATCH(totalExpenditure!$A63,gDP!$B$6:$B$271)))</f>
        <v>3478129372.4832215</v>
      </c>
      <c r="BY63" s="77">
        <f>IF(INDEX([2]pivotTable!Z$310:Z$615,MATCH(totalExpenditure!$A63,[2]pivotTable!$A$310:$A$615,0))/100*INDEX(gDP!AO$6:AO$271,MATCH(totalExpenditure!$A63,gDP!$B$6:$B$271))=0,"",INDEX([2]pivotTable!Z$310:Z$615,MATCH(totalExpenditure!$A63,[2]pivotTable!$A$310:$A$615,0))/100*INDEX(gDP!AO$6:AO$271,MATCH(totalExpenditure!$A63,gDP!$B$6:$B$271)))</f>
        <v>3471198408.1776862</v>
      </c>
      <c r="BZ63" s="77">
        <f>IF(INDEX([2]pivotTable!AA$310:AA$615,MATCH(totalExpenditure!$A63,[2]pivotTable!$A$310:$A$615,0))/100*INDEX(gDP!AP$6:AP$271,MATCH(totalExpenditure!$A63,gDP!$B$6:$B$271))=0,"",INDEX([2]pivotTable!AA$310:AA$615,MATCH(totalExpenditure!$A63,[2]pivotTable!$A$310:$A$615,0))/100*INDEX(gDP!AP$6:AP$271,MATCH(totalExpenditure!$A63,gDP!$B$6:$B$271)))</f>
        <v>3123677647.0588326</v>
      </c>
      <c r="CA63" s="77">
        <f>IF(INDEX([2]pivotTable!AB$310:AB$615,MATCH(totalExpenditure!$A63,[2]pivotTable!$A$310:$A$615,0))/100*INDEX(gDP!AQ$6:AQ$271,MATCH(totalExpenditure!$A63,gDP!$B$6:$B$271))=0,"",INDEX([2]pivotTable!AB$310:AB$615,MATCH(totalExpenditure!$A63,[2]pivotTable!$A$310:$A$615,0))/100*INDEX(gDP!AQ$6:AQ$271,MATCH(totalExpenditure!$A63,gDP!$B$6:$B$271)))</f>
        <v>3238952410.3689175</v>
      </c>
      <c r="CB63" s="77">
        <f>IF(INDEX([2]pivotTable!AC$310:AC$615,MATCH(totalExpenditure!$A63,[2]pivotTable!$A$310:$A$615,0))/100*INDEX(gDP!AR$6:AR$271,MATCH(totalExpenditure!$A63,gDP!$B$6:$B$271))=0,"",INDEX([2]pivotTable!AC$310:AC$615,MATCH(totalExpenditure!$A63,[2]pivotTable!$A$310:$A$615,0))/100*INDEX(gDP!AR$6:AR$271,MATCH(totalExpenditure!$A63,gDP!$B$6:$B$271)))</f>
        <v>3274559465.7263327</v>
      </c>
      <c r="CC63" s="77">
        <f>IF(INDEX([2]pivotTable!AD$310:AD$615,MATCH(totalExpenditure!$A63,[2]pivotTable!$A$310:$A$615,0))/100*INDEX(gDP!AS$6:AS$271,MATCH(totalExpenditure!$A63,gDP!$B$6:$B$271))=0,"",INDEX([2]pivotTable!AD$310:AD$615,MATCH(totalExpenditure!$A63,[2]pivotTable!$A$310:$A$615,0))/100*INDEX(gDP!AS$6:AS$271,MATCH(totalExpenditure!$A63,gDP!$B$6:$B$271)))</f>
        <v>2954857303.7572141</v>
      </c>
      <c r="CD63" s="77">
        <f>IF(INDEX([2]pivotTable!AE$310:AE$615,MATCH(totalExpenditure!$A63,[2]pivotTable!$A$310:$A$615,0))/100*INDEX(gDP!AT$6:AT$271,MATCH(totalExpenditure!$A63,gDP!$B$6:$B$271))=0,"",INDEX([2]pivotTable!AE$310:AE$615,MATCH(totalExpenditure!$A63,[2]pivotTable!$A$310:$A$615,0))/100*INDEX(gDP!AT$6:AT$271,MATCH(totalExpenditure!$A63,gDP!$B$6:$B$271)))</f>
        <v>3032162542.7981</v>
      </c>
      <c r="CE63" s="77">
        <f>IF(INDEX([2]pivotTable!AF$310:AF$615,MATCH(totalExpenditure!$A63,[2]pivotTable!$A$310:$A$615,0))/100*INDEX(gDP!AU$6:AU$271,MATCH(totalExpenditure!$A63,gDP!$B$6:$B$271))=0,"",INDEX([2]pivotTable!AF$310:AF$615,MATCH(totalExpenditure!$A63,[2]pivotTable!$A$310:$A$615,0))/100*INDEX(gDP!AU$6:AU$271,MATCH(totalExpenditure!$A63,gDP!$B$6:$B$271)))</f>
        <v>3340477561.5159597</v>
      </c>
      <c r="CF63" s="77">
        <f>IF(INDEX([2]pivotTable!AG$310:AG$615,MATCH(totalExpenditure!$A63,[2]pivotTable!$A$310:$A$615,0))/100*INDEX(gDP!AV$6:AV$271,MATCH(totalExpenditure!$A63,gDP!$B$6:$B$271))=0,"",INDEX([2]pivotTable!AG$310:AG$615,MATCH(totalExpenditure!$A63,[2]pivotTable!$A$310:$A$615,0))/100*INDEX(gDP!AV$6:AV$271,MATCH(totalExpenditure!$A63,gDP!$B$6:$B$271)))</f>
        <v>4122015033.4714704</v>
      </c>
      <c r="CG63" s="77">
        <f>IF(INDEX([2]pivotTable!AH$310:AH$615,MATCH(totalExpenditure!$A63,[2]pivotTable!$A$310:$A$615,0))/100*INDEX(gDP!AW$6:AW$271,MATCH(totalExpenditure!$A63,gDP!$B$6:$B$271))=0,"",INDEX([2]pivotTable!AH$310:AH$615,MATCH(totalExpenditure!$A63,[2]pivotTable!$A$310:$A$615,0))/100*INDEX(gDP!AW$6:AW$271,MATCH(totalExpenditure!$A63,gDP!$B$6:$B$271)))</f>
        <v>4750949755.8378201</v>
      </c>
      <c r="CH63" s="77">
        <f>IF(INDEX([2]pivotTable!AI$310:AI$615,MATCH(totalExpenditure!$A63,[2]pivotTable!$A$310:$A$615,0))/100*INDEX(gDP!AX$6:AX$271,MATCH(totalExpenditure!$A63,gDP!$B$6:$B$271))=0,"",INDEX([2]pivotTable!AI$310:AI$615,MATCH(totalExpenditure!$A63,[2]pivotTable!$A$310:$A$615,0))/100*INDEX(gDP!AX$6:AX$271,MATCH(totalExpenditure!$A63,gDP!$B$6:$B$271)))</f>
        <v>4998432659.040513</v>
      </c>
      <c r="CI63" s="77">
        <f>IF(INDEX([2]pivotTable!AJ$310:AJ$615,MATCH(totalExpenditure!$A63,[2]pivotTable!$A$310:$A$615,0))/100*INDEX(gDP!AY$6:AY$271,MATCH(totalExpenditure!$A63,gDP!$B$6:$B$271))=0,"",INDEX([2]pivotTable!AJ$310:AJ$615,MATCH(totalExpenditure!$A63,[2]pivotTable!$A$310:$A$615,0))/100*INDEX(gDP!AY$6:AY$271,MATCH(totalExpenditure!$A63,gDP!$B$6:$B$271)))</f>
        <v>5148506048.1939802</v>
      </c>
      <c r="CJ63" s="77">
        <f>IF(INDEX([2]pivotTable!AK$310:AK$615,MATCH(totalExpenditure!$A63,[2]pivotTable!$A$310:$A$615,0))/100*INDEX(gDP!AZ$6:AZ$271,MATCH(totalExpenditure!$A63,gDP!$B$6:$B$271))=0,"",INDEX([2]pivotTable!AK$310:AK$615,MATCH(totalExpenditure!$A63,[2]pivotTable!$A$310:$A$615,0))/100*INDEX(gDP!AZ$6:AZ$271,MATCH(totalExpenditure!$A63,gDP!$B$6:$B$271)))</f>
        <v>5845448668.5159073</v>
      </c>
      <c r="CK63" s="77">
        <f>IF(INDEX([2]pivotTable!AL$310:AL$615,MATCH(totalExpenditure!$A63,[2]pivotTable!$A$310:$A$615,0))/100*INDEX(gDP!BA$6:BA$271,MATCH(totalExpenditure!$A63,gDP!$B$6:$B$271))=0,"",INDEX([2]pivotTable!AL$310:AL$615,MATCH(totalExpenditure!$A63,[2]pivotTable!$A$310:$A$615,0))/100*INDEX(gDP!BA$6:BA$271,MATCH(totalExpenditure!$A63,gDP!$B$6:$B$271)))</f>
        <v>6890540256.9584694</v>
      </c>
      <c r="CL63" s="77">
        <f>IF(INDEX([2]pivotTable!AM$310:AM$615,MATCH(totalExpenditure!$A63,[2]pivotTable!$A$310:$A$615,0))/100*INDEX(gDP!BB$6:BB$271,MATCH(totalExpenditure!$A63,gDP!$B$6:$B$271))=0,"",INDEX([2]pivotTable!AM$310:AM$615,MATCH(totalExpenditure!$A63,[2]pivotTable!$A$310:$A$615,0))/100*INDEX(gDP!BB$6:BB$271,MATCH(totalExpenditure!$A63,gDP!$B$6:$B$271)))</f>
        <v>6906688029.5286303</v>
      </c>
      <c r="CM63" s="77">
        <f>IF(INDEX([2]pivotTable!AN$310:AN$615,MATCH(totalExpenditure!$A63,[2]pivotTable!$A$310:$A$615,0))/100*INDEX(gDP!BC$6:BC$271,MATCH(totalExpenditure!$A63,gDP!$B$6:$B$271))=0,"",INDEX([2]pivotTable!AN$310:AN$615,MATCH(totalExpenditure!$A63,[2]pivotTable!$A$310:$A$615,0))/100*INDEX(gDP!BC$6:BC$271,MATCH(totalExpenditure!$A63,gDP!$B$6:$B$271)))</f>
        <v>6729701339.4913912</v>
      </c>
      <c r="CN63" s="77">
        <f>IF(INDEX([2]pivotTable!AO$310:AO$615,MATCH(totalExpenditure!$A63,[2]pivotTable!$A$310:$A$615,0))/100*INDEX(gDP!BD$6:BD$271,MATCH(totalExpenditure!$A63,gDP!$B$6:$B$271))=0,"",INDEX([2]pivotTable!AO$310:AO$615,MATCH(totalExpenditure!$A63,[2]pivotTable!$A$310:$A$615,0))/100*INDEX(gDP!BD$6:BD$271,MATCH(totalExpenditure!$A63,gDP!$B$6:$B$271)))</f>
        <v>7292866517.3589449</v>
      </c>
      <c r="CO63" s="77">
        <f>IF(INDEX([2]pivotTable!AP$310:AP$615,MATCH(totalExpenditure!$A63,[2]pivotTable!$A$310:$A$615,0))/100*INDEX(gDP!BE$6:BE$271,MATCH(totalExpenditure!$A63,gDP!$B$6:$B$271))=0,"",INDEX([2]pivotTable!AP$310:AP$615,MATCH(totalExpenditure!$A63,[2]pivotTable!$A$310:$A$615,0))/100*INDEX(gDP!BE$6:BE$271,MATCH(totalExpenditure!$A63,gDP!$B$6:$B$271)))</f>
        <v>6673838453.7675953</v>
      </c>
      <c r="CP63" s="77">
        <f>IF(INDEX([2]pivotTable!AQ$310:AQ$615,MATCH(totalExpenditure!$A63,[2]pivotTable!$A$310:$A$615,0))/100*INDEX(gDP!BF$6:BF$271,MATCH(totalExpenditure!$A63,gDP!$B$6:$B$271))=0,"",INDEX([2]pivotTable!AQ$310:AQ$615,MATCH(totalExpenditure!$A63,[2]pivotTable!$A$310:$A$615,0))/100*INDEX(gDP!BF$6:BF$271,MATCH(totalExpenditure!$A63,gDP!$B$6:$B$271)))</f>
        <v>6974763150.452919</v>
      </c>
      <c r="CQ63" s="77">
        <f>IF(INDEX([2]pivotTable!AR$310:AR$615,MATCH(totalExpenditure!$A63,[2]pivotTable!$A$310:$A$615,0))/100*INDEX(gDP!BG$6:BG$271,MATCH(totalExpenditure!$A63,gDP!$B$6:$B$271))=0,"",INDEX([2]pivotTable!AR$310:AR$615,MATCH(totalExpenditure!$A63,[2]pivotTable!$A$310:$A$615,0))/100*INDEX(gDP!BG$6:BG$271,MATCH(totalExpenditure!$A63,gDP!$B$6:$B$271)))</f>
        <v>7165770721.8394737</v>
      </c>
      <c r="CR63" s="77">
        <f>IF(INDEX([2]pivotTable!AS$310:AS$615,MATCH(totalExpenditure!$A63,[2]pivotTable!$A$310:$A$615,0))/100*INDEX(gDP!BH$6:BH$271,MATCH(totalExpenditure!$A63,gDP!$B$6:$B$271))=0,"",INDEX([2]pivotTable!AS$310:AS$615,MATCH(totalExpenditure!$A63,[2]pivotTable!$A$310:$A$615,0))/100*INDEX(gDP!BH$6:BH$271,MATCH(totalExpenditure!$A63,gDP!$B$6:$B$271)))</f>
        <v>5932392188.5983973</v>
      </c>
      <c r="CS63" s="77">
        <f>IF(INDEX([2]pivotTable!AT$310:AT$615,MATCH(totalExpenditure!$A63,[2]pivotTable!$A$310:$A$615,0))/100*INDEX(gDP!BI$6:BI$271,MATCH(totalExpenditure!$A63,gDP!$B$6:$B$271))=0,"",INDEX([2]pivotTable!AT$310:AT$615,MATCH(totalExpenditure!$A63,[2]pivotTable!$A$310:$A$615,0))/100*INDEX(gDP!BI$6:BI$271,MATCH(totalExpenditure!$A63,gDP!$B$6:$B$271)))</f>
        <v>6137072214.5610437</v>
      </c>
      <c r="CT63" s="77">
        <f>IF(INDEX([2]pivotTable!AU$310:AU$615,MATCH(totalExpenditure!$A63,[2]pivotTable!$A$310:$A$615,0))/100*INDEX(gDP!BJ$6:BJ$271,MATCH(totalExpenditure!$A63,gDP!$B$6:$B$271))=0,"",INDEX([2]pivotTable!AU$310:AU$615,MATCH(totalExpenditure!$A63,[2]pivotTable!$A$310:$A$615,0))/100*INDEX(gDP!BJ$6:BJ$271,MATCH(totalExpenditure!$A63,gDP!$B$6:$B$271)))</f>
        <v>6210663893.179512</v>
      </c>
      <c r="CU63" s="77">
        <f>IF(INDEX([2]pivotTable!AV$310:AV$615,MATCH(totalExpenditure!$A63,[2]pivotTable!$A$310:$A$615,0))/100*INDEX(gDP!BK$6:BK$271,MATCH(totalExpenditure!$A63,gDP!$B$6:$B$271))=0,"",INDEX([2]pivotTable!AV$310:AV$615,MATCH(totalExpenditure!$A63,[2]pivotTable!$A$310:$A$615,0))/100*INDEX(gDP!BK$6:BK$271,MATCH(totalExpenditure!$A63,gDP!$B$6:$B$271)))</f>
        <v>6744298990.1502848</v>
      </c>
      <c r="CV63" s="77">
        <f>IF(INDEX([2]pivotTable!AW$310:AW$615,MATCH(totalExpenditure!$A63,[2]pivotTable!$A$310:$A$615,0))/100*INDEX(gDP!BL$6:BL$271,MATCH(totalExpenditure!$A63,gDP!$B$6:$B$271))=0,"",INDEX([2]pivotTable!AW$310:AW$615,MATCH(totalExpenditure!$A63,[2]pivotTable!$A$310:$A$615,0))/100*INDEX(gDP!BL$6:BL$271,MATCH(totalExpenditure!$A63,gDP!$B$6:$B$271)))</f>
        <v>6722075516.455719</v>
      </c>
      <c r="CW63" s="77">
        <f>IF(INDEX([2]pivotTable!AX$310:AX$615,MATCH(totalExpenditure!$A63,[2]pivotTable!$A$310:$A$615,0))/100*INDEX(gDP!BM$6:BM$271,MATCH(totalExpenditure!$A63,gDP!$B$6:$B$271))=0,"",INDEX([2]pivotTable!AX$310:AX$615,MATCH(totalExpenditure!$A63,[2]pivotTable!$A$310:$A$615,0))/100*INDEX(gDP!BM$6:BM$271,MATCH(totalExpenditure!$A63,gDP!$B$6:$B$271)))</f>
        <v>7130731241.6070852</v>
      </c>
      <c r="CX63" s="77">
        <f>IF(INDEX([2]pivotTable!AY$310:AY$615,MATCH(totalExpenditure!$A63,[2]pivotTable!$A$310:$A$615,0))/100*INDEX(gDP!BN$6:BN$271,MATCH(totalExpenditure!$A63,gDP!$B$6:$B$271))=0,"",INDEX([2]pivotTable!AY$310:AY$615,MATCH(totalExpenditure!$A63,[2]pivotTable!$A$310:$A$615,0))/100*INDEX(gDP!BN$6:BN$271,MATCH(totalExpenditure!$A63,gDP!$B$6:$B$271)))</f>
        <v>7708071978.201128</v>
      </c>
      <c r="CY63" s="77" t="str">
        <f>IF(INDEX([2]pivotTable!AZ$310:AZ$615,MATCH(totalExpenditure!$A63,[2]pivotTable!$A$310:$A$615,0))/100*INDEX(gDP!BO$6:BO$271,MATCH(totalExpenditure!$A63,gDP!$B$6:$B$271))=0,"",INDEX([2]pivotTable!AZ$310:AZ$615,MATCH(totalExpenditure!$A63,[2]pivotTable!$A$310:$A$615,0))/100*INDEX(gDP!BO$6:BO$271,MATCH(totalExpenditure!$A63,gDP!$B$6:$B$271)))</f>
        <v/>
      </c>
      <c r="CZ63" s="77" t="str">
        <f>IF(B63="","",IF(BA63="","",B63-B63+INDEX(gDP!Q$6:Q$271,MATCH(totalExpenditure!$A63,gDP!$B$6:$B$271))))</f>
        <v/>
      </c>
      <c r="DA63" s="77" t="str">
        <f>IF(C63="","",IF(BB63="","",C63-C63+INDEX(gDP!R$6:R$271,MATCH(totalExpenditure!$A63,gDP!$B$6:$B$271))))</f>
        <v/>
      </c>
      <c r="DB63" s="77" t="str">
        <f>IF(D63="","",IF(BC63="","",D63-D63+INDEX(gDP!S$6:S$271,MATCH(totalExpenditure!$A63,gDP!$B$6:$B$271))))</f>
        <v/>
      </c>
      <c r="DC63" s="77" t="str">
        <f>IF(E63="","",IF(BD63="","",E63-E63+INDEX(gDP!T$6:T$271,MATCH(totalExpenditure!$A63,gDP!$B$6:$B$271))))</f>
        <v/>
      </c>
      <c r="DD63" s="77" t="str">
        <f>IF(F63="","",IF(BE63="","",F63-F63+INDEX(gDP!U$6:U$271,MATCH(totalExpenditure!$A63,gDP!$B$6:$B$271))))</f>
        <v/>
      </c>
      <c r="DE63" s="77" t="str">
        <f>IF(G63="","",IF(BF63="","",G63-G63+INDEX(gDP!V$6:V$271,MATCH(totalExpenditure!$A63,gDP!$B$6:$B$271))))</f>
        <v/>
      </c>
      <c r="DF63" s="77" t="str">
        <f>IF(H63="","",IF(BG63="","",H63-H63+INDEX(gDP!W$6:W$271,MATCH(totalExpenditure!$A63,gDP!$B$6:$B$271))))</f>
        <v/>
      </c>
      <c r="DG63" s="77" t="str">
        <f>IF(I63="","",IF(BH63="","",I63-I63+INDEX(gDP!X$6:X$271,MATCH(totalExpenditure!$A63,gDP!$B$6:$B$271))))</f>
        <v/>
      </c>
      <c r="DH63" s="77" t="str">
        <f>IF(J63="","",IF(BI63="","",J63-J63+INDEX(gDP!Y$6:Y$271,MATCH(totalExpenditure!$A63,gDP!$B$6:$B$271))))</f>
        <v/>
      </c>
      <c r="DI63" s="77" t="str">
        <f>IF(K63="","",IF(BJ63="","",K63-K63+INDEX(gDP!Z$6:Z$271,MATCH(totalExpenditure!$A63,gDP!$B$6:$B$271))))</f>
        <v/>
      </c>
      <c r="DJ63" s="77" t="str">
        <f>IF(L63="","",IF(BK63="","",L63-L63+INDEX(gDP!AA$6:AA$271,MATCH(totalExpenditure!$A63,gDP!$B$6:$B$271))))</f>
        <v/>
      </c>
      <c r="DK63" s="77" t="str">
        <f>IF(M63="","",IF(BL63="","",M63-M63+INDEX(gDP!AB$6:AB$271,MATCH(totalExpenditure!$A63,gDP!$B$6:$B$271))))</f>
        <v/>
      </c>
      <c r="DL63" s="77" t="str">
        <f>IF(N63="","",IF(BM63="","",N63-N63+INDEX(gDP!AC$6:AC$271,MATCH(totalExpenditure!$A63,gDP!$B$6:$B$271))))</f>
        <v/>
      </c>
      <c r="DM63" s="77" t="str">
        <f>IF(O63="","",IF(BN63="","",O63-O63+INDEX(gDP!AD$6:AD$271,MATCH(totalExpenditure!$A63,gDP!$B$6:$B$271))))</f>
        <v/>
      </c>
      <c r="DN63" s="77" t="str">
        <f>IF(P63="","",IF(BO63="","",P63-P63+INDEX(gDP!AE$6:AE$271,MATCH(totalExpenditure!$A63,gDP!$B$6:$B$271))))</f>
        <v/>
      </c>
      <c r="DO63" s="77" t="str">
        <f>IF(Q63="","",IF(BP63="","",Q63-Q63+INDEX(gDP!AF$6:AF$271,MATCH(totalExpenditure!$A63,gDP!$B$6:$B$271))))</f>
        <v/>
      </c>
      <c r="DP63" s="77" t="str">
        <f>IF(R63="","",IF(BQ63="","",R63-R63+INDEX(gDP!AG$6:AG$271,MATCH(totalExpenditure!$A63,gDP!$B$6:$B$271))))</f>
        <v/>
      </c>
      <c r="DQ63" s="77" t="str">
        <f>IF(S63="","",IF(BR63="","",S63-S63+INDEX(gDP!AH$6:AH$271,MATCH(totalExpenditure!$A63,gDP!$B$6:$B$271))))</f>
        <v/>
      </c>
      <c r="DR63" s="77">
        <f>IF(T63="","",IF(BS63="","",T63-T63+INDEX(gDP!AI$6:AI$271,MATCH(totalExpenditure!$A63,gDP!$B$6:$B$271))))</f>
        <v>138247285815.85501</v>
      </c>
      <c r="DS63" s="77">
        <f>IF(U63="","",IF(BT63="","",U63-U63+INDEX(gDP!AJ$6:AJ$271,MATCH(totalExpenditure!$A63,gDP!$B$6:$B$271))))</f>
        <v>139224688814.19501</v>
      </c>
      <c r="DT63" s="77">
        <f>IF(V63="","",IF(BU63="","",V63-V63+INDEX(gDP!AK$6:AK$271,MATCH(totalExpenditure!$A63,gDP!$B$6:$B$271))))</f>
        <v>152915654478.88501</v>
      </c>
      <c r="DU63" s="77">
        <f>IF(W63="","",IF(BV63="","",W63-W63+INDEX(gDP!AL$6:AL$271,MATCH(totalExpenditure!$A63,gDP!$B$6:$B$271))))</f>
        <v>143195627014.60501</v>
      </c>
      <c r="DV63" s="77">
        <f>IF(X63="","",IF(BW63="","",X63-X63+INDEX(gDP!AM$6:AM$271,MATCH(totalExpenditure!$A63,gDP!$B$6:$B$271))))</f>
        <v>156162386724.52301</v>
      </c>
      <c r="DW63" s="77">
        <f>IF(Y63="","",IF(BX63="","",Y63-Y63+INDEX(gDP!AN$6:AN$271,MATCH(totalExpenditure!$A63,gDP!$B$6:$B$271))))</f>
        <v>185006881515.065</v>
      </c>
      <c r="DX63" s="77">
        <f>IF(Z63="","",IF(BY63="","",Z63-Z63+INDEX(gDP!AO$6:AO$271,MATCH(totalExpenditure!$A63,gDP!$B$6:$B$271))))</f>
        <v>187632346387.983</v>
      </c>
      <c r="DY63" s="77">
        <f>IF(AA63="","",IF(BZ63="","",AA63-AA63+INDEX(gDP!AP$6:AP$271,MATCH(totalExpenditure!$A63,gDP!$B$6:$B$271))))</f>
        <v>173537647058.82401</v>
      </c>
      <c r="DZ63" s="77">
        <f>IF(AB63="","",IF(CA63="","",AB63-AB63+INDEX(gDP!AQ$6:AQ$271,MATCH(totalExpenditure!$A63,gDP!$B$6:$B$271))))</f>
        <v>176991934992.83701</v>
      </c>
      <c r="EA63" s="77">
        <f>IF(AC63="","",IF(CB63="","",AC63-AC63+INDEX(gDP!AR$6:AR$271,MATCH(totalExpenditure!$A63,gDP!$B$6:$B$271))))</f>
        <v>177965188354.69199</v>
      </c>
      <c r="EB63" s="77">
        <f>IF(AD63="","",IF(CC63="","",AD63-AD63+INDEX(gDP!AS$6:AS$271,MATCH(totalExpenditure!$A63,gDP!$B$6:$B$271))))</f>
        <v>164158739097.62299</v>
      </c>
      <c r="EC63" s="77">
        <f>IF(AE63="","",IF(CD63="","",AE63-AE63+INDEX(gDP!AT$6:AT$271,MATCH(totalExpenditure!$A63,gDP!$B$6:$B$271))))</f>
        <v>164791442543.375</v>
      </c>
      <c r="ED63" s="77">
        <f>IF(AF63="","",IF(CE63="","",AF63-AF63+INDEX(gDP!AU$6:AU$271,MATCH(totalExpenditure!$A63,gDP!$B$6:$B$271))))</f>
        <v>178635163717.431</v>
      </c>
      <c r="EE63" s="77">
        <f>IF(AG63="","",IF(CF63="","",AG63-AG63+INDEX(gDP!AV$6:AV$271,MATCH(totalExpenditure!$A63,gDP!$B$6:$B$271))))</f>
        <v>218096033517.009</v>
      </c>
      <c r="EF63" s="77">
        <f>IF(AH63="","",IF(CG63="","",AH63-AH63+INDEX(gDP!AW$6:AW$271,MATCH(totalExpenditure!$A63,gDP!$B$6:$B$271))))</f>
        <v>251373002954.38199</v>
      </c>
      <c r="EG63" s="77">
        <f>IF(AI63="","",IF(CH63="","",AI63-AI63+INDEX(gDP!AX$6:AX$271,MATCH(totalExpenditure!$A63,gDP!$B$6:$B$271))))</f>
        <v>264467336457.17001</v>
      </c>
      <c r="EH63" s="77">
        <f>IF(AJ63="","",IF(CI63="","",AJ63-AJ63+INDEX(gDP!AY$6:AY$271,MATCH(totalExpenditure!$A63,gDP!$B$6:$B$271))))</f>
        <v>282884947702.966</v>
      </c>
      <c r="EI63" s="77">
        <f>IF(AK63="","",IF(CJ63="","",AK63-AK63+INDEX(gDP!AZ$6:AZ$271,MATCH(totalExpenditure!$A63,gDP!$B$6:$B$271))))</f>
        <v>319423424509.06598</v>
      </c>
      <c r="EJ63" s="77">
        <f>IF(AL63="","",IF(CK63="","",AL63-AL63+INDEX(gDP!BA$6:BA$271,MATCH(totalExpenditure!$A63,gDP!$B$6:$B$271))))</f>
        <v>353361038818.383</v>
      </c>
      <c r="EK63" s="77">
        <f>IF(AM63="","",IF(CL63="","",AM63-AM63+INDEX(gDP!BB$6:BB$271,MATCH(totalExpenditure!$A63,gDP!$B$6:$B$271))))</f>
        <v>321241303699.00598</v>
      </c>
      <c r="EL63" s="77">
        <f>IF(AN63="","",IF(CM63="","",AN63-AN63+INDEX(gDP!BC$6:BC$271,MATCH(totalExpenditure!$A63,gDP!$B$6:$B$271))))</f>
        <v>321995279401.50201</v>
      </c>
      <c r="EM63" s="77">
        <f>IF(AO63="","",IF(CN63="","",AO63-AO63+INDEX(gDP!BD$6:BD$271,MATCH(totalExpenditure!$A63,gDP!$B$6:$B$271))))</f>
        <v>344003137611.271</v>
      </c>
      <c r="EN63" s="77">
        <f>IF(AP63="","",IF(CO63="","",AP63-AP63+INDEX(gDP!BE$6:BE$271,MATCH(totalExpenditure!$A63,gDP!$B$6:$B$271))))</f>
        <v>327148943812.13702</v>
      </c>
      <c r="EO63" s="77">
        <f>IF(AQ63="","",IF(CP63="","",AQ63-AQ63+INDEX(gDP!BF$6:BF$271,MATCH(totalExpenditure!$A63,gDP!$B$6:$B$271))))</f>
        <v>343584391647.927</v>
      </c>
      <c r="EP63" s="77">
        <f>IF(AR63="","",IF(CQ63="","",AR63-AR63+INDEX(gDP!BG$6:BG$271,MATCH(totalExpenditure!$A63,gDP!$B$6:$B$271))))</f>
        <v>352993631617.70801</v>
      </c>
      <c r="EQ63" s="77">
        <f>IF(AS63="","",IF(CR63="","",AS63-AS63+INDEX(gDP!BH$6:BH$271,MATCH(totalExpenditure!$A63,gDP!$B$6:$B$271))))</f>
        <v>302673070846.85699</v>
      </c>
      <c r="ER63" s="77">
        <f>IF(AT63="","",IF(CS63="","",AT63-AT63+INDEX(gDP!BI$6:BI$271,MATCH(totalExpenditure!$A63,gDP!$B$6:$B$271))))</f>
        <v>313115929314.33899</v>
      </c>
      <c r="ES63" s="77">
        <f>IF(AU63="","",IF(CT63="","",AU63-AU63+INDEX(gDP!BJ$6:BJ$271,MATCH(totalExpenditure!$A63,gDP!$B$6:$B$271))))</f>
        <v>332121063806.39099</v>
      </c>
      <c r="ET63" s="77">
        <f>IF(AV63="","",IF(CU63="","",AV63-AV63+INDEX(gDP!BK$6:BK$271,MATCH(totalExpenditure!$A63,gDP!$B$6:$B$271))))</f>
        <v>356841216410.06799</v>
      </c>
      <c r="EU63" s="77">
        <f>IF(AW63="","",IF(CV63="","",AW63-AW63+INDEX(gDP!BL$6:BL$271,MATCH(totalExpenditure!$A63,gDP!$B$6:$B$271))))</f>
        <v>346498737961.63501</v>
      </c>
      <c r="EV63" s="77">
        <f>IF(AX63="","",IF(CW63="","",AX63-AX63+INDEX(gDP!BM$6:BM$271,MATCH(totalExpenditure!$A63,gDP!$B$6:$B$271))))</f>
        <v>354762748338.66101</v>
      </c>
      <c r="EW63" s="77">
        <f>IF(AY63="","",IF(CX63="","",AY63-AY63+INDEX(gDP!BN$6:BN$271,MATCH(totalExpenditure!$A63,gDP!$B$6:$B$271))))</f>
        <v>405687998852.69098</v>
      </c>
      <c r="EX63" s="77" t="str">
        <f>IF(AZ63="","",IF(CY63="","",AZ63-AZ63+INDEX(gDP!BO$6:BO$271,MATCH(totalExpenditure!$A63,gDP!$B$6:$B$271))))</f>
        <v/>
      </c>
    </row>
    <row r="64" spans="1:154" x14ac:dyDescent="0.35">
      <c r="A64" t="s">
        <v>337</v>
      </c>
      <c r="B64" s="77" t="str">
        <f>IF(INDEX([2]pivotTable!B$3:B$308,MATCH(totalExpenditure!$A64,[2]pivotTable!$A$3:$A$308,0))/100*INDEX(gDP!Q$6:Q$271,MATCH(totalExpenditure!$A64,gDP!$B$6:$B$271))=0,"",INDEX([2]pivotTable!B$3:B$308,MATCH(totalExpenditure!$A64,[2]pivotTable!$A$3:$A$308,0))/100*INDEX(gDP!Q$6:Q$271,MATCH(totalExpenditure!$A64,gDP!$B$6:$B$271)))</f>
        <v/>
      </c>
      <c r="C64" s="77" t="str">
        <f>IF(INDEX([2]pivotTable!C$3:C$308,MATCH(totalExpenditure!$A64,[2]pivotTable!$A$3:$A$308,0))/100*INDEX(gDP!R$6:R$271,MATCH(totalExpenditure!$A64,gDP!$B$6:$B$271))=0,"",INDEX([2]pivotTable!C$3:C$308,MATCH(totalExpenditure!$A64,[2]pivotTable!$A$3:$A$308,0))/100*INDEX(gDP!R$6:R$271,MATCH(totalExpenditure!$A64,gDP!$B$6:$B$271)))</f>
        <v/>
      </c>
      <c r="D64" s="77" t="str">
        <f>IF(INDEX([2]pivotTable!D$3:D$308,MATCH(totalExpenditure!$A64,[2]pivotTable!$A$3:$A$308,0))/100*INDEX(gDP!S$6:S$271,MATCH(totalExpenditure!$A64,gDP!$B$6:$B$271))=0,"",INDEX([2]pivotTable!D$3:D$308,MATCH(totalExpenditure!$A64,[2]pivotTable!$A$3:$A$308,0))/100*INDEX(gDP!S$6:S$271,MATCH(totalExpenditure!$A64,gDP!$B$6:$B$271)))</f>
        <v/>
      </c>
      <c r="E64" s="77" t="str">
        <f>IF(INDEX([2]pivotTable!E$3:E$308,MATCH(totalExpenditure!$A64,[2]pivotTable!$A$3:$A$308,0))/100*INDEX(gDP!T$6:T$271,MATCH(totalExpenditure!$A64,gDP!$B$6:$B$271))=0,"",INDEX([2]pivotTable!E$3:E$308,MATCH(totalExpenditure!$A64,[2]pivotTable!$A$3:$A$308,0))/100*INDEX(gDP!T$6:T$271,MATCH(totalExpenditure!$A64,gDP!$B$6:$B$271)))</f>
        <v/>
      </c>
      <c r="F64" s="77" t="str">
        <f>IF(INDEX([2]pivotTable!F$3:F$308,MATCH(totalExpenditure!$A64,[2]pivotTable!$A$3:$A$308,0))/100*INDEX(gDP!U$6:U$271,MATCH(totalExpenditure!$A64,gDP!$B$6:$B$271))=0,"",INDEX([2]pivotTable!F$3:F$308,MATCH(totalExpenditure!$A64,[2]pivotTable!$A$3:$A$308,0))/100*INDEX(gDP!U$6:U$271,MATCH(totalExpenditure!$A64,gDP!$B$6:$B$271)))</f>
        <v/>
      </c>
      <c r="G64" s="77" t="str">
        <f>IF(INDEX([2]pivotTable!G$3:G$308,MATCH(totalExpenditure!$A64,[2]pivotTable!$A$3:$A$308,0))/100*INDEX(gDP!V$6:V$271,MATCH(totalExpenditure!$A64,gDP!$B$6:$B$271))=0,"",INDEX([2]pivotTable!G$3:G$308,MATCH(totalExpenditure!$A64,[2]pivotTable!$A$3:$A$308,0))/100*INDEX(gDP!V$6:V$271,MATCH(totalExpenditure!$A64,gDP!$B$6:$B$271)))</f>
        <v/>
      </c>
      <c r="H64" s="77" t="str">
        <f>IF(INDEX([2]pivotTable!H$3:H$308,MATCH(totalExpenditure!$A64,[2]pivotTable!$A$3:$A$308,0))/100*INDEX(gDP!W$6:W$271,MATCH(totalExpenditure!$A64,gDP!$B$6:$B$271))=0,"",INDEX([2]pivotTable!H$3:H$308,MATCH(totalExpenditure!$A64,[2]pivotTable!$A$3:$A$308,0))/100*INDEX(gDP!W$6:W$271,MATCH(totalExpenditure!$A64,gDP!$B$6:$B$271)))</f>
        <v/>
      </c>
      <c r="I64" s="77" t="str">
        <f>IF(INDEX([2]pivotTable!I$3:I$308,MATCH(totalExpenditure!$A64,[2]pivotTable!$A$3:$A$308,0))/100*INDEX(gDP!X$6:X$271,MATCH(totalExpenditure!$A64,gDP!$B$6:$B$271))=0,"",INDEX([2]pivotTable!I$3:I$308,MATCH(totalExpenditure!$A64,[2]pivotTable!$A$3:$A$308,0))/100*INDEX(gDP!X$6:X$271,MATCH(totalExpenditure!$A64,gDP!$B$6:$B$271)))</f>
        <v/>
      </c>
      <c r="J64" s="77" t="str">
        <f>IF(INDEX([2]pivotTable!J$3:J$308,MATCH(totalExpenditure!$A64,[2]pivotTable!$A$3:$A$308,0))/100*INDEX(gDP!Y$6:Y$271,MATCH(totalExpenditure!$A64,gDP!$B$6:$B$271))=0,"",INDEX([2]pivotTable!J$3:J$308,MATCH(totalExpenditure!$A64,[2]pivotTable!$A$3:$A$308,0))/100*INDEX(gDP!Y$6:Y$271,MATCH(totalExpenditure!$A64,gDP!$B$6:$B$271)))</f>
        <v/>
      </c>
      <c r="K64" s="77" t="str">
        <f>IF(INDEX([2]pivotTable!K$3:K$308,MATCH(totalExpenditure!$A64,[2]pivotTable!$A$3:$A$308,0))/100*INDEX(gDP!Z$6:Z$271,MATCH(totalExpenditure!$A64,gDP!$B$6:$B$271))=0,"",INDEX([2]pivotTable!K$3:K$308,MATCH(totalExpenditure!$A64,[2]pivotTable!$A$3:$A$308,0))/100*INDEX(gDP!Z$6:Z$271,MATCH(totalExpenditure!$A64,gDP!$B$6:$B$271)))</f>
        <v/>
      </c>
      <c r="L64" s="77" t="str">
        <f>IF(INDEX([2]pivotTable!L$3:L$308,MATCH(totalExpenditure!$A64,[2]pivotTable!$A$3:$A$308,0))/100*INDEX(gDP!AA$6:AA$271,MATCH(totalExpenditure!$A64,gDP!$B$6:$B$271))=0,"",INDEX([2]pivotTable!L$3:L$308,MATCH(totalExpenditure!$A64,[2]pivotTable!$A$3:$A$308,0))/100*INDEX(gDP!AA$6:AA$271,MATCH(totalExpenditure!$A64,gDP!$B$6:$B$271)))</f>
        <v/>
      </c>
      <c r="M64" s="77" t="str">
        <f>IF(INDEX([2]pivotTable!M$3:M$308,MATCH(totalExpenditure!$A64,[2]pivotTable!$A$3:$A$308,0))/100*INDEX(gDP!AB$6:AB$271,MATCH(totalExpenditure!$A64,gDP!$B$6:$B$271))=0,"",INDEX([2]pivotTable!M$3:M$308,MATCH(totalExpenditure!$A64,[2]pivotTable!$A$3:$A$308,0))/100*INDEX(gDP!AB$6:AB$271,MATCH(totalExpenditure!$A64,gDP!$B$6:$B$271)))</f>
        <v/>
      </c>
      <c r="N64" s="77" t="str">
        <f>IF(INDEX([2]pivotTable!N$3:N$308,MATCH(totalExpenditure!$A64,[2]pivotTable!$A$3:$A$308,0))/100*INDEX(gDP!AC$6:AC$271,MATCH(totalExpenditure!$A64,gDP!$B$6:$B$271))=0,"",INDEX([2]pivotTable!N$3:N$308,MATCH(totalExpenditure!$A64,[2]pivotTable!$A$3:$A$308,0))/100*INDEX(gDP!AC$6:AC$271,MATCH(totalExpenditure!$A64,gDP!$B$6:$B$271)))</f>
        <v/>
      </c>
      <c r="O64" s="77" t="str">
        <f>IF(INDEX([2]pivotTable!O$3:O$308,MATCH(totalExpenditure!$A64,[2]pivotTable!$A$3:$A$308,0))/100*INDEX(gDP!AD$6:AD$271,MATCH(totalExpenditure!$A64,gDP!$B$6:$B$271))=0,"",INDEX([2]pivotTable!O$3:O$308,MATCH(totalExpenditure!$A64,[2]pivotTable!$A$3:$A$308,0))/100*INDEX(gDP!AD$6:AD$271,MATCH(totalExpenditure!$A64,gDP!$B$6:$B$271)))</f>
        <v/>
      </c>
      <c r="P64" s="77" t="str">
        <f>IF(INDEX([2]pivotTable!P$3:P$308,MATCH(totalExpenditure!$A64,[2]pivotTable!$A$3:$A$308,0))/100*INDEX(gDP!AE$6:AE$271,MATCH(totalExpenditure!$A64,gDP!$B$6:$B$271))=0,"",INDEX([2]pivotTable!P$3:P$308,MATCH(totalExpenditure!$A64,[2]pivotTable!$A$3:$A$308,0))/100*INDEX(gDP!AE$6:AE$271,MATCH(totalExpenditure!$A64,gDP!$B$6:$B$271)))</f>
        <v/>
      </c>
      <c r="Q64" s="77" t="str">
        <f>IF(INDEX([2]pivotTable!Q$3:Q$308,MATCH(totalExpenditure!$A64,[2]pivotTable!$A$3:$A$308,0))/100*INDEX(gDP!AF$6:AF$271,MATCH(totalExpenditure!$A64,gDP!$B$6:$B$271))=0,"",INDEX([2]pivotTable!Q$3:Q$308,MATCH(totalExpenditure!$A64,[2]pivotTable!$A$3:$A$308,0))/100*INDEX(gDP!AF$6:AF$271,MATCH(totalExpenditure!$A64,gDP!$B$6:$B$271)))</f>
        <v/>
      </c>
      <c r="R64" s="77" t="str">
        <f>IF(INDEX([2]pivotTable!R$3:R$308,MATCH(totalExpenditure!$A64,[2]pivotTable!$A$3:$A$308,0))/100*INDEX(gDP!AG$6:AG$271,MATCH(totalExpenditure!$A64,gDP!$B$6:$B$271))=0,"",INDEX([2]pivotTable!R$3:R$308,MATCH(totalExpenditure!$A64,[2]pivotTable!$A$3:$A$308,0))/100*INDEX(gDP!AG$6:AG$271,MATCH(totalExpenditure!$A64,gDP!$B$6:$B$271)))</f>
        <v/>
      </c>
      <c r="S64" s="77" t="str">
        <f>IF(INDEX([2]pivotTable!S$3:S$308,MATCH(totalExpenditure!$A64,[2]pivotTable!$A$3:$A$308,0))/100*INDEX(gDP!AH$6:AH$271,MATCH(totalExpenditure!$A64,gDP!$B$6:$B$271))=0,"",INDEX([2]pivotTable!S$3:S$308,MATCH(totalExpenditure!$A64,[2]pivotTable!$A$3:$A$308,0))/100*INDEX(gDP!AH$6:AH$271,MATCH(totalExpenditure!$A64,gDP!$B$6:$B$271)))</f>
        <v/>
      </c>
      <c r="T64" s="77">
        <f>IF(INDEX([2]pivotTable!T$3:T$308,MATCH(totalExpenditure!$A64,[2]pivotTable!$A$3:$A$308,0))/100*INDEX(gDP!AI$6:AI$271,MATCH(totalExpenditure!$A64,gDP!$B$6:$B$271))=0,"",INDEX([2]pivotTable!T$3:T$308,MATCH(totalExpenditure!$A64,[2]pivotTable!$A$3:$A$308,0))/100*INDEX(gDP!AI$6:AI$271,MATCH(totalExpenditure!$A64,gDP!$B$6:$B$271)))</f>
        <v>62248344.794153847</v>
      </c>
      <c r="U64" s="77">
        <f>IF(INDEX([2]pivotTable!U$3:U$308,MATCH(totalExpenditure!$A64,[2]pivotTable!$A$3:$A$308,0))/100*INDEX(gDP!AJ$6:AJ$271,MATCH(totalExpenditure!$A64,gDP!$B$6:$B$271))=0,"",INDEX([2]pivotTable!U$3:U$308,MATCH(totalExpenditure!$A64,[2]pivotTable!$A$3:$A$308,0))/100*INDEX(gDP!AJ$6:AJ$271,MATCH(totalExpenditure!$A64,gDP!$B$6:$B$271)))</f>
        <v>88420350.05950664</v>
      </c>
      <c r="V64" s="77">
        <f>IF(INDEX([2]pivotTable!V$3:V$308,MATCH(totalExpenditure!$A64,[2]pivotTable!$A$3:$A$308,0))/100*INDEX(gDP!AK$6:AK$271,MATCH(totalExpenditure!$A64,gDP!$B$6:$B$271))=0,"",INDEX([2]pivotTable!V$3:V$308,MATCH(totalExpenditure!$A64,[2]pivotTable!$A$3:$A$308,0))/100*INDEX(gDP!AK$6:AK$271,MATCH(totalExpenditure!$A64,gDP!$B$6:$B$271)))</f>
        <v>120695978.04159999</v>
      </c>
      <c r="W64" s="77">
        <f>IF(INDEX([2]pivotTable!W$3:W$308,MATCH(totalExpenditure!$A64,[2]pivotTable!$A$3:$A$308,0))/100*INDEX(gDP!AL$6:AL$271,MATCH(totalExpenditure!$A64,gDP!$B$6:$B$271))=0,"",INDEX([2]pivotTable!W$3:W$308,MATCH(totalExpenditure!$A64,[2]pivotTable!$A$3:$A$308,0))/100*INDEX(gDP!AL$6:AL$271,MATCH(totalExpenditure!$A64,gDP!$B$6:$B$271)))</f>
        <v>162204925.75999999</v>
      </c>
      <c r="X64" s="77">
        <f>IF(INDEX([2]pivotTable!X$3:X$308,MATCH(totalExpenditure!$A64,[2]pivotTable!$A$3:$A$308,0))/100*INDEX(gDP!AM$6:AM$271,MATCH(totalExpenditure!$A64,gDP!$B$6:$B$271))=0,"",INDEX([2]pivotTable!X$3:X$308,MATCH(totalExpenditure!$A64,[2]pivotTable!$A$3:$A$308,0))/100*INDEX(gDP!AM$6:AM$271,MATCH(totalExpenditure!$A64,gDP!$B$6:$B$271)))</f>
        <v>175736815.1937336</v>
      </c>
      <c r="Y64" s="77">
        <f>IF(INDEX([2]pivotTable!Y$3:Y$308,MATCH(totalExpenditure!$A64,[2]pivotTable!$A$3:$A$308,0))/100*INDEX(gDP!AN$6:AN$271,MATCH(totalExpenditure!$A64,gDP!$B$6:$B$271))=0,"",INDEX([2]pivotTable!Y$3:Y$308,MATCH(totalExpenditure!$A64,[2]pivotTable!$A$3:$A$308,0))/100*INDEX(gDP!AN$6:AN$271,MATCH(totalExpenditure!$A64,gDP!$B$6:$B$271)))</f>
        <v>146408863.38461506</v>
      </c>
      <c r="Z64" s="77">
        <f>IF(INDEX([2]pivotTable!Z$3:Z$308,MATCH(totalExpenditure!$A64,[2]pivotTable!$A$3:$A$308,0))/100*INDEX(gDP!AO$6:AO$271,MATCH(totalExpenditure!$A64,gDP!$B$6:$B$271))=0,"",INDEX([2]pivotTable!Z$3:Z$308,MATCH(totalExpenditure!$A64,[2]pivotTable!$A$3:$A$308,0))/100*INDEX(gDP!AO$6:AO$271,MATCH(totalExpenditure!$A64,gDP!$B$6:$B$271)))</f>
        <v>178767900.96638983</v>
      </c>
      <c r="AA64" s="77">
        <f>IF(INDEX([2]pivotTable!AA$3:AA$308,MATCH(totalExpenditure!$A64,[2]pivotTable!$A$3:$A$308,0))/100*INDEX(gDP!AP$6:AP$271,MATCH(totalExpenditure!$A64,gDP!$B$6:$B$271))=0,"",INDEX([2]pivotTable!AA$3:AA$308,MATCH(totalExpenditure!$A64,[2]pivotTable!$A$3:$A$308,0))/100*INDEX(gDP!AP$6:AP$271,MATCH(totalExpenditure!$A64,gDP!$B$6:$B$271)))</f>
        <v>240209400.49568999</v>
      </c>
      <c r="AB64" s="77">
        <f>IF(INDEX([2]pivotTable!AB$3:AB$308,MATCH(totalExpenditure!$A64,[2]pivotTable!$A$3:$A$308,0))/100*INDEX(gDP!AQ$6:AQ$271,MATCH(totalExpenditure!$A64,gDP!$B$6:$B$271))=0,"",INDEX([2]pivotTable!AB$3:AB$308,MATCH(totalExpenditure!$A64,[2]pivotTable!$A$3:$A$308,0))/100*INDEX(gDP!AQ$6:AQ$271,MATCH(totalExpenditure!$A64,gDP!$B$6:$B$271)))</f>
        <v>247063257.23311183</v>
      </c>
      <c r="AC64" s="77">
        <f>IF(INDEX([2]pivotTable!AC$3:AC$308,MATCH(totalExpenditure!$A64,[2]pivotTable!$A$3:$A$308,0))/100*INDEX(gDP!AR$6:AR$271,MATCH(totalExpenditure!$A64,gDP!$B$6:$B$271))=0,"",INDEX([2]pivotTable!AC$3:AC$308,MATCH(totalExpenditure!$A64,[2]pivotTable!$A$3:$A$308,0))/100*INDEX(gDP!AR$6:AR$271,MATCH(totalExpenditure!$A64,gDP!$B$6:$B$271)))</f>
        <v>247929689.24552417</v>
      </c>
      <c r="AD64" s="77">
        <f>IF(INDEX([2]pivotTable!AD$3:AD$308,MATCH(totalExpenditure!$A64,[2]pivotTable!$A$3:$A$308,0))/100*INDEX(gDP!AS$6:AS$271,MATCH(totalExpenditure!$A64,gDP!$B$6:$B$271))=0,"",INDEX([2]pivotTable!AD$3:AD$308,MATCH(totalExpenditure!$A64,[2]pivotTable!$A$3:$A$308,0))/100*INDEX(gDP!AS$6:AS$271,MATCH(totalExpenditure!$A64,gDP!$B$6:$B$271)))</f>
        <v>354864397.17854846</v>
      </c>
      <c r="AE64" s="77" t="str">
        <f>IF(INDEX([2]pivotTable!AE$3:AE$308,MATCH(totalExpenditure!$A64,[2]pivotTable!$A$3:$A$308,0))/100*INDEX(gDP!AT$6:AT$271,MATCH(totalExpenditure!$A64,gDP!$B$6:$B$271))=0,"",INDEX([2]pivotTable!AE$3:AE$308,MATCH(totalExpenditure!$A64,[2]pivotTable!$A$3:$A$308,0))/100*INDEX(gDP!AT$6:AT$271,MATCH(totalExpenditure!$A64,gDP!$B$6:$B$271)))</f>
        <v/>
      </c>
      <c r="AF64" s="77">
        <f>IF(INDEX([2]pivotTable!AF$3:AF$308,MATCH(totalExpenditure!$A64,[2]pivotTable!$A$3:$A$308,0))/100*INDEX(gDP!AU$6:AU$271,MATCH(totalExpenditure!$A64,gDP!$B$6:$B$271))=0,"",INDEX([2]pivotTable!AF$3:AF$308,MATCH(totalExpenditure!$A64,[2]pivotTable!$A$3:$A$308,0))/100*INDEX(gDP!AU$6:AU$271,MATCH(totalExpenditure!$A64,gDP!$B$6:$B$271)))</f>
        <v>483046445.99536031</v>
      </c>
      <c r="AG64" s="77">
        <f>IF(INDEX([2]pivotTable!AG$3:AG$308,MATCH(totalExpenditure!$A64,[2]pivotTable!$A$3:$A$308,0))/100*INDEX(gDP!AV$6:AV$271,MATCH(totalExpenditure!$A64,gDP!$B$6:$B$271))=0,"",INDEX([2]pivotTable!AG$3:AG$308,MATCH(totalExpenditure!$A64,[2]pivotTable!$A$3:$A$308,0))/100*INDEX(gDP!AV$6:AV$271,MATCH(totalExpenditure!$A64,gDP!$B$6:$B$271)))</f>
        <v>353152269.49438262</v>
      </c>
      <c r="AH64" s="77" t="str">
        <f>IF(INDEX([2]pivotTable!AH$3:AH$308,MATCH(totalExpenditure!$A64,[2]pivotTable!$A$3:$A$308,0))/100*INDEX(gDP!AW$6:AW$271,MATCH(totalExpenditure!$A64,gDP!$B$6:$B$271))=0,"",INDEX([2]pivotTable!AH$3:AH$308,MATCH(totalExpenditure!$A64,[2]pivotTable!$A$3:$A$308,0))/100*INDEX(gDP!AW$6:AW$271,MATCH(totalExpenditure!$A64,gDP!$B$6:$B$271)))</f>
        <v/>
      </c>
      <c r="AI64" s="77" t="str">
        <f>IF(INDEX([2]pivotTable!AI$3:AI$308,MATCH(totalExpenditure!$A64,[2]pivotTable!$A$3:$A$308,0))/100*INDEX(gDP!AX$6:AX$271,MATCH(totalExpenditure!$A64,gDP!$B$6:$B$271))=0,"",INDEX([2]pivotTable!AI$3:AI$308,MATCH(totalExpenditure!$A64,[2]pivotTable!$A$3:$A$308,0))/100*INDEX(gDP!AX$6:AX$271,MATCH(totalExpenditure!$A64,gDP!$B$6:$B$271)))</f>
        <v/>
      </c>
      <c r="AJ64" s="77" t="str">
        <f>IF(INDEX([2]pivotTable!AJ$3:AJ$308,MATCH(totalExpenditure!$A64,[2]pivotTable!$A$3:$A$308,0))/100*INDEX(gDP!AY$6:AY$271,MATCH(totalExpenditure!$A64,gDP!$B$6:$B$271))=0,"",INDEX([2]pivotTable!AJ$3:AJ$308,MATCH(totalExpenditure!$A64,[2]pivotTable!$A$3:$A$308,0))/100*INDEX(gDP!AY$6:AY$271,MATCH(totalExpenditure!$A64,gDP!$B$6:$B$271)))</f>
        <v/>
      </c>
      <c r="AK64" s="77" t="str">
        <f>IF(INDEX([2]pivotTable!AK$3:AK$308,MATCH(totalExpenditure!$A64,[2]pivotTable!$A$3:$A$308,0))/100*INDEX(gDP!AZ$6:AZ$271,MATCH(totalExpenditure!$A64,gDP!$B$6:$B$271))=0,"",INDEX([2]pivotTable!AK$3:AK$308,MATCH(totalExpenditure!$A64,[2]pivotTable!$A$3:$A$308,0))/100*INDEX(gDP!AZ$6:AZ$271,MATCH(totalExpenditure!$A64,gDP!$B$6:$B$271)))</f>
        <v/>
      </c>
      <c r="AL64" s="77" t="str">
        <f>IF(INDEX([2]pivotTable!AL$3:AL$308,MATCH(totalExpenditure!$A64,[2]pivotTable!$A$3:$A$308,0))/100*INDEX(gDP!BA$6:BA$271,MATCH(totalExpenditure!$A64,gDP!$B$6:$B$271))=0,"",INDEX([2]pivotTable!AL$3:AL$308,MATCH(totalExpenditure!$A64,[2]pivotTable!$A$3:$A$308,0))/100*INDEX(gDP!BA$6:BA$271,MATCH(totalExpenditure!$A64,gDP!$B$6:$B$271)))</f>
        <v/>
      </c>
      <c r="AM64" s="77" t="str">
        <f>IF(INDEX([2]pivotTable!AM$3:AM$308,MATCH(totalExpenditure!$A64,[2]pivotTable!$A$3:$A$308,0))/100*INDEX(gDP!BB$6:BB$271,MATCH(totalExpenditure!$A64,gDP!$B$6:$B$271))=0,"",INDEX([2]pivotTable!AM$3:AM$308,MATCH(totalExpenditure!$A64,[2]pivotTable!$A$3:$A$308,0))/100*INDEX(gDP!BB$6:BB$271,MATCH(totalExpenditure!$A64,gDP!$B$6:$B$271)))</f>
        <v/>
      </c>
      <c r="AN64" s="77" t="str">
        <f>IF(INDEX([2]pivotTable!AN$3:AN$308,MATCH(totalExpenditure!$A64,[2]pivotTable!$A$3:$A$308,0))/100*INDEX(gDP!BC$6:BC$271,MATCH(totalExpenditure!$A64,gDP!$B$6:$B$271))=0,"",INDEX([2]pivotTable!AN$3:AN$308,MATCH(totalExpenditure!$A64,[2]pivotTable!$A$3:$A$308,0))/100*INDEX(gDP!BC$6:BC$271,MATCH(totalExpenditure!$A64,gDP!$B$6:$B$271)))</f>
        <v/>
      </c>
      <c r="AO64" s="77" t="str">
        <f>IF(INDEX([2]pivotTable!AO$3:AO$308,MATCH(totalExpenditure!$A64,[2]pivotTable!$A$3:$A$308,0))/100*INDEX(gDP!BD$6:BD$271,MATCH(totalExpenditure!$A64,gDP!$B$6:$B$271))=0,"",INDEX([2]pivotTable!AO$3:AO$308,MATCH(totalExpenditure!$A64,[2]pivotTable!$A$3:$A$308,0))/100*INDEX(gDP!BD$6:BD$271,MATCH(totalExpenditure!$A64,gDP!$B$6:$B$271)))</f>
        <v/>
      </c>
      <c r="AP64" s="77" t="str">
        <f>IF(INDEX([2]pivotTable!AP$3:AP$308,MATCH(totalExpenditure!$A64,[2]pivotTable!$A$3:$A$308,0))/100*INDEX(gDP!BE$6:BE$271,MATCH(totalExpenditure!$A64,gDP!$B$6:$B$271))=0,"",INDEX([2]pivotTable!AP$3:AP$308,MATCH(totalExpenditure!$A64,[2]pivotTable!$A$3:$A$308,0))/100*INDEX(gDP!BE$6:BE$271,MATCH(totalExpenditure!$A64,gDP!$B$6:$B$271)))</f>
        <v/>
      </c>
      <c r="AQ64" s="77" t="str">
        <f>IF(INDEX([2]pivotTable!AQ$3:AQ$308,MATCH(totalExpenditure!$A64,[2]pivotTable!$A$3:$A$308,0))/100*INDEX(gDP!BF$6:BF$271,MATCH(totalExpenditure!$A64,gDP!$B$6:$B$271))=0,"",INDEX([2]pivotTable!AQ$3:AQ$308,MATCH(totalExpenditure!$A64,[2]pivotTable!$A$3:$A$308,0))/100*INDEX(gDP!BF$6:BF$271,MATCH(totalExpenditure!$A64,gDP!$B$6:$B$271)))</f>
        <v/>
      </c>
      <c r="AR64" s="77">
        <f>IF(INDEX([2]pivotTable!AR$3:AR$308,MATCH(totalExpenditure!$A64,[2]pivotTable!$A$3:$A$308,0))/100*INDEX(gDP!BG$6:BG$271,MATCH(totalExpenditure!$A64,gDP!$B$6:$B$271))=0,"",INDEX([2]pivotTable!AR$3:AR$308,MATCH(totalExpenditure!$A64,[2]pivotTable!$A$3:$A$308,0))/100*INDEX(gDP!BG$6:BG$271,MATCH(totalExpenditure!$A64,gDP!$B$6:$B$271)))</f>
        <v>309027796.11548382</v>
      </c>
      <c r="AS64" s="77">
        <f>IF(INDEX([2]pivotTable!AS$3:AS$308,MATCH(totalExpenditure!$A64,[2]pivotTable!$A$3:$A$308,0))/100*INDEX(gDP!BH$6:BH$271,MATCH(totalExpenditure!$A64,gDP!$B$6:$B$271))=0,"",INDEX([2]pivotTable!AS$3:AS$308,MATCH(totalExpenditure!$A64,[2]pivotTable!$A$3:$A$308,0))/100*INDEX(gDP!BH$6:BH$271,MATCH(totalExpenditure!$A64,gDP!$B$6:$B$271)))</f>
        <v>327358203.44802928</v>
      </c>
      <c r="AT64" s="77">
        <f>IF(INDEX([2]pivotTable!AT$3:AT$308,MATCH(totalExpenditure!$A64,[2]pivotTable!$A$3:$A$308,0))/100*INDEX(gDP!BI$6:BI$271,MATCH(totalExpenditure!$A64,gDP!$B$6:$B$271))=0,"",INDEX([2]pivotTable!AT$3:AT$308,MATCH(totalExpenditure!$A64,[2]pivotTable!$A$3:$A$308,0))/100*INDEX(gDP!BI$6:BI$271,MATCH(totalExpenditure!$A64,gDP!$B$6:$B$271)))</f>
        <v>363382309.81274831</v>
      </c>
      <c r="AU64" s="77">
        <f>IF(INDEX([2]pivotTable!AU$3:AU$308,MATCH(totalExpenditure!$A64,[2]pivotTable!$A$3:$A$308,0))/100*INDEX(gDP!BJ$6:BJ$271,MATCH(totalExpenditure!$A64,gDP!$B$6:$B$271))=0,"",INDEX([2]pivotTable!AU$3:AU$308,MATCH(totalExpenditure!$A64,[2]pivotTable!$A$3:$A$308,0))/100*INDEX(gDP!BJ$6:BJ$271,MATCH(totalExpenditure!$A64,gDP!$B$6:$B$271)))</f>
        <v>423989645.42068696</v>
      </c>
      <c r="AV64" s="77">
        <f>IF(INDEX([2]pivotTable!AV$3:AV$308,MATCH(totalExpenditure!$A64,[2]pivotTable!$A$3:$A$308,0))/100*INDEX(gDP!BK$6:BK$271,MATCH(totalExpenditure!$A64,gDP!$B$6:$B$271))=0,"",INDEX([2]pivotTable!AV$3:AV$308,MATCH(totalExpenditure!$A64,[2]pivotTable!$A$3:$A$308,0))/100*INDEX(gDP!BK$6:BK$271,MATCH(totalExpenditure!$A64,gDP!$B$6:$B$271)))</f>
        <v>479110184.77906084</v>
      </c>
      <c r="AW64" s="77">
        <f>IF(INDEX([2]pivotTable!AW$3:AW$308,MATCH(totalExpenditure!$A64,[2]pivotTable!$A$3:$A$308,0))/100*INDEX(gDP!BL$6:BL$271,MATCH(totalExpenditure!$A64,gDP!$B$6:$B$271))=0,"",INDEX([2]pivotTable!AW$3:AW$308,MATCH(totalExpenditure!$A64,[2]pivotTable!$A$3:$A$308,0))/100*INDEX(gDP!BL$6:BL$271,MATCH(totalExpenditure!$A64,gDP!$B$6:$B$271)))</f>
        <v>506965823.58196622</v>
      </c>
      <c r="AX64" s="77">
        <f>IF(INDEX([2]pivotTable!AX$3:AX$308,MATCH(totalExpenditure!$A64,[2]pivotTable!$A$3:$A$308,0))/100*INDEX(gDP!BM$6:BM$271,MATCH(totalExpenditure!$A64,gDP!$B$6:$B$271))=0,"",INDEX([2]pivotTable!AX$3:AX$308,MATCH(totalExpenditure!$A64,[2]pivotTable!$A$3:$A$308,0))/100*INDEX(gDP!BM$6:BM$271,MATCH(totalExpenditure!$A64,gDP!$B$6:$B$271)))</f>
        <v>496721334.67851889</v>
      </c>
      <c r="AY64" s="77">
        <f>IF(INDEX([2]pivotTable!AY$3:AY$308,MATCH(totalExpenditure!$A64,[2]pivotTable!$A$3:$A$308,0))/100*INDEX(gDP!BN$6:BN$271,MATCH(totalExpenditure!$A64,gDP!$B$6:$B$271))=0,"",INDEX([2]pivotTable!AY$3:AY$308,MATCH(totalExpenditure!$A64,[2]pivotTable!$A$3:$A$308,0))/100*INDEX(gDP!BN$6:BN$271,MATCH(totalExpenditure!$A64,gDP!$B$6:$B$271)))</f>
        <v>518338842.66100591</v>
      </c>
      <c r="AZ64" s="77" t="str">
        <f>IF(INDEX([2]pivotTable!AZ$3:AZ$308,MATCH(totalExpenditure!$A64,[2]pivotTable!$A$3:$A$308,0))/100*INDEX(gDP!BO$6:BO$271,MATCH(totalExpenditure!$A64,gDP!$B$6:$B$271))=0,"",INDEX([2]pivotTable!AZ$3:AZ$308,MATCH(totalExpenditure!$A64,[2]pivotTable!$A$3:$A$308,0))/100*INDEX(gDP!BO$6:BO$271,MATCH(totalExpenditure!$A64,gDP!$B$6:$B$271)))</f>
        <v/>
      </c>
      <c r="BA64" s="77" t="str">
        <f>IF(INDEX([2]pivotTable!B$310:B$615,MATCH(totalExpenditure!$A64,[2]pivotTable!$A$310:$A$615,0))/100*INDEX(gDP!Q$6:Q$271,MATCH(totalExpenditure!$A64,gDP!$B$6:$B$271))=0,"",INDEX([2]pivotTable!B$310:B$615,MATCH(totalExpenditure!$A64,[2]pivotTable!$A$310:$A$615,0))/100*INDEX(gDP!Q$6:Q$271,MATCH(totalExpenditure!$A64,gDP!$B$6:$B$271)))</f>
        <v/>
      </c>
      <c r="BB64" s="77" t="str">
        <f>IF(INDEX([2]pivotTable!C$310:C$615,MATCH(totalExpenditure!$A64,[2]pivotTable!$A$310:$A$615,0))/100*INDEX(gDP!R$6:R$271,MATCH(totalExpenditure!$A64,gDP!$B$6:$B$271))=0,"",INDEX([2]pivotTable!C$310:C$615,MATCH(totalExpenditure!$A64,[2]pivotTable!$A$310:$A$615,0))/100*INDEX(gDP!R$6:R$271,MATCH(totalExpenditure!$A64,gDP!$B$6:$B$271)))</f>
        <v/>
      </c>
      <c r="BC64" s="77" t="str">
        <f>IF(INDEX([2]pivotTable!D$310:D$615,MATCH(totalExpenditure!$A64,[2]pivotTable!$A$310:$A$615,0))/100*INDEX(gDP!S$6:S$271,MATCH(totalExpenditure!$A64,gDP!$B$6:$B$271))=0,"",INDEX([2]pivotTable!D$310:D$615,MATCH(totalExpenditure!$A64,[2]pivotTable!$A$310:$A$615,0))/100*INDEX(gDP!S$6:S$271,MATCH(totalExpenditure!$A64,gDP!$B$6:$B$271)))</f>
        <v/>
      </c>
      <c r="BD64" s="77" t="str">
        <f>IF(INDEX([2]pivotTable!E$310:E$615,MATCH(totalExpenditure!$A64,[2]pivotTable!$A$310:$A$615,0))/100*INDEX(gDP!T$6:T$271,MATCH(totalExpenditure!$A64,gDP!$B$6:$B$271))=0,"",INDEX([2]pivotTable!E$310:E$615,MATCH(totalExpenditure!$A64,[2]pivotTable!$A$310:$A$615,0))/100*INDEX(gDP!T$6:T$271,MATCH(totalExpenditure!$A64,gDP!$B$6:$B$271)))</f>
        <v/>
      </c>
      <c r="BE64" s="77" t="str">
        <f>IF(INDEX([2]pivotTable!F$310:F$615,MATCH(totalExpenditure!$A64,[2]pivotTable!$A$310:$A$615,0))/100*INDEX(gDP!U$6:U$271,MATCH(totalExpenditure!$A64,gDP!$B$6:$B$271))=0,"",INDEX([2]pivotTable!F$310:F$615,MATCH(totalExpenditure!$A64,[2]pivotTable!$A$310:$A$615,0))/100*INDEX(gDP!U$6:U$271,MATCH(totalExpenditure!$A64,gDP!$B$6:$B$271)))</f>
        <v/>
      </c>
      <c r="BF64" s="77" t="str">
        <f>IF(INDEX([2]pivotTable!G$310:G$615,MATCH(totalExpenditure!$A64,[2]pivotTable!$A$310:$A$615,0))/100*INDEX(gDP!V$6:V$271,MATCH(totalExpenditure!$A64,gDP!$B$6:$B$271))=0,"",INDEX([2]pivotTable!G$310:G$615,MATCH(totalExpenditure!$A64,[2]pivotTable!$A$310:$A$615,0))/100*INDEX(gDP!V$6:V$271,MATCH(totalExpenditure!$A64,gDP!$B$6:$B$271)))</f>
        <v/>
      </c>
      <c r="BG64" s="77" t="str">
        <f>IF(INDEX([2]pivotTable!H$310:H$615,MATCH(totalExpenditure!$A64,[2]pivotTable!$A$310:$A$615,0))/100*INDEX(gDP!W$6:W$271,MATCH(totalExpenditure!$A64,gDP!$B$6:$B$271))=0,"",INDEX([2]pivotTable!H$310:H$615,MATCH(totalExpenditure!$A64,[2]pivotTable!$A$310:$A$615,0))/100*INDEX(gDP!W$6:W$271,MATCH(totalExpenditure!$A64,gDP!$B$6:$B$271)))</f>
        <v/>
      </c>
      <c r="BH64" s="77" t="str">
        <f>IF(INDEX([2]pivotTable!I$310:I$615,MATCH(totalExpenditure!$A64,[2]pivotTable!$A$310:$A$615,0))/100*INDEX(gDP!X$6:X$271,MATCH(totalExpenditure!$A64,gDP!$B$6:$B$271))=0,"",INDEX([2]pivotTable!I$310:I$615,MATCH(totalExpenditure!$A64,[2]pivotTable!$A$310:$A$615,0))/100*INDEX(gDP!X$6:X$271,MATCH(totalExpenditure!$A64,gDP!$B$6:$B$271)))</f>
        <v/>
      </c>
      <c r="BI64" s="77" t="str">
        <f>IF(INDEX([2]pivotTable!J$310:J$615,MATCH(totalExpenditure!$A64,[2]pivotTable!$A$310:$A$615,0))/100*INDEX(gDP!Y$6:Y$271,MATCH(totalExpenditure!$A64,gDP!$B$6:$B$271))=0,"",INDEX([2]pivotTable!J$310:J$615,MATCH(totalExpenditure!$A64,[2]pivotTable!$A$310:$A$615,0))/100*INDEX(gDP!Y$6:Y$271,MATCH(totalExpenditure!$A64,gDP!$B$6:$B$271)))</f>
        <v/>
      </c>
      <c r="BJ64" s="77" t="str">
        <f>IF(INDEX([2]pivotTable!K$310:K$615,MATCH(totalExpenditure!$A64,[2]pivotTable!$A$310:$A$615,0))/100*INDEX(gDP!Z$6:Z$271,MATCH(totalExpenditure!$A64,gDP!$B$6:$B$271))=0,"",INDEX([2]pivotTable!K$310:K$615,MATCH(totalExpenditure!$A64,[2]pivotTable!$A$310:$A$615,0))/100*INDEX(gDP!Z$6:Z$271,MATCH(totalExpenditure!$A64,gDP!$B$6:$B$271)))</f>
        <v/>
      </c>
      <c r="BK64" s="77" t="str">
        <f>IF(INDEX([2]pivotTable!L$310:L$615,MATCH(totalExpenditure!$A64,[2]pivotTable!$A$310:$A$615,0))/100*INDEX(gDP!AA$6:AA$271,MATCH(totalExpenditure!$A64,gDP!$B$6:$B$271))=0,"",INDEX([2]pivotTable!L$310:L$615,MATCH(totalExpenditure!$A64,[2]pivotTable!$A$310:$A$615,0))/100*INDEX(gDP!AA$6:AA$271,MATCH(totalExpenditure!$A64,gDP!$B$6:$B$271)))</f>
        <v/>
      </c>
      <c r="BL64" s="77" t="str">
        <f>IF(INDEX([2]pivotTable!M$310:M$615,MATCH(totalExpenditure!$A64,[2]pivotTable!$A$310:$A$615,0))/100*INDEX(gDP!AB$6:AB$271,MATCH(totalExpenditure!$A64,gDP!$B$6:$B$271))=0,"",INDEX([2]pivotTable!M$310:M$615,MATCH(totalExpenditure!$A64,[2]pivotTable!$A$310:$A$615,0))/100*INDEX(gDP!AB$6:AB$271,MATCH(totalExpenditure!$A64,gDP!$B$6:$B$271)))</f>
        <v/>
      </c>
      <c r="BM64" s="77" t="str">
        <f>IF(INDEX([2]pivotTable!N$310:N$615,MATCH(totalExpenditure!$A64,[2]pivotTable!$A$310:$A$615,0))/100*INDEX(gDP!AC$6:AC$271,MATCH(totalExpenditure!$A64,gDP!$B$6:$B$271))=0,"",INDEX([2]pivotTable!N$310:N$615,MATCH(totalExpenditure!$A64,[2]pivotTable!$A$310:$A$615,0))/100*INDEX(gDP!AC$6:AC$271,MATCH(totalExpenditure!$A64,gDP!$B$6:$B$271)))</f>
        <v/>
      </c>
      <c r="BN64" s="77" t="str">
        <f>IF(INDEX([2]pivotTable!O$310:O$615,MATCH(totalExpenditure!$A64,[2]pivotTable!$A$310:$A$615,0))/100*INDEX(gDP!AD$6:AD$271,MATCH(totalExpenditure!$A64,gDP!$B$6:$B$271))=0,"",INDEX([2]pivotTable!O$310:O$615,MATCH(totalExpenditure!$A64,[2]pivotTable!$A$310:$A$615,0))/100*INDEX(gDP!AD$6:AD$271,MATCH(totalExpenditure!$A64,gDP!$B$6:$B$271)))</f>
        <v/>
      </c>
      <c r="BO64" s="77" t="str">
        <f>IF(INDEX([2]pivotTable!P$310:P$615,MATCH(totalExpenditure!$A64,[2]pivotTable!$A$310:$A$615,0))/100*INDEX(gDP!AE$6:AE$271,MATCH(totalExpenditure!$A64,gDP!$B$6:$B$271))=0,"",INDEX([2]pivotTable!P$310:P$615,MATCH(totalExpenditure!$A64,[2]pivotTable!$A$310:$A$615,0))/100*INDEX(gDP!AE$6:AE$271,MATCH(totalExpenditure!$A64,gDP!$B$6:$B$271)))</f>
        <v/>
      </c>
      <c r="BP64" s="77" t="str">
        <f>IF(INDEX([2]pivotTable!Q$310:Q$615,MATCH(totalExpenditure!$A64,[2]pivotTable!$A$310:$A$615,0))/100*INDEX(gDP!AF$6:AF$271,MATCH(totalExpenditure!$A64,gDP!$B$6:$B$271))=0,"",INDEX([2]pivotTable!Q$310:Q$615,MATCH(totalExpenditure!$A64,[2]pivotTable!$A$310:$A$615,0))/100*INDEX(gDP!AF$6:AF$271,MATCH(totalExpenditure!$A64,gDP!$B$6:$B$271)))</f>
        <v/>
      </c>
      <c r="BQ64" s="77" t="str">
        <f>IF(INDEX([2]pivotTable!R$310:R$615,MATCH(totalExpenditure!$A64,[2]pivotTable!$A$310:$A$615,0))/100*INDEX(gDP!AG$6:AG$271,MATCH(totalExpenditure!$A64,gDP!$B$6:$B$271))=0,"",INDEX([2]pivotTable!R$310:R$615,MATCH(totalExpenditure!$A64,[2]pivotTable!$A$310:$A$615,0))/100*INDEX(gDP!AG$6:AG$271,MATCH(totalExpenditure!$A64,gDP!$B$6:$B$271)))</f>
        <v/>
      </c>
      <c r="BR64" s="77" t="str">
        <f>IF(INDEX([2]pivotTable!S$310:S$615,MATCH(totalExpenditure!$A64,[2]pivotTable!$A$310:$A$615,0))/100*INDEX(gDP!AH$6:AH$271,MATCH(totalExpenditure!$A64,gDP!$B$6:$B$271))=0,"",INDEX([2]pivotTable!S$310:S$615,MATCH(totalExpenditure!$A64,[2]pivotTable!$A$310:$A$615,0))/100*INDEX(gDP!AH$6:AH$271,MATCH(totalExpenditure!$A64,gDP!$B$6:$B$271)))</f>
        <v/>
      </c>
      <c r="BS64" s="77">
        <f>IF(INDEX([2]pivotTable!T$310:T$615,MATCH(totalExpenditure!$A64,[2]pivotTable!$A$310:$A$615,0))/100*INDEX(gDP!AI$6:AI$271,MATCH(totalExpenditure!$A64,gDP!$B$6:$B$271))=0,"",INDEX([2]pivotTable!T$310:T$615,MATCH(totalExpenditure!$A64,[2]pivotTable!$A$310:$A$615,0))/100*INDEX(gDP!AI$6:AI$271,MATCH(totalExpenditure!$A64,gDP!$B$6:$B$271)))</f>
        <v>48100993.70457343</v>
      </c>
      <c r="BT64" s="77">
        <f>IF(INDEX([2]pivotTable!U$310:U$615,MATCH(totalExpenditure!$A64,[2]pivotTable!$A$310:$A$615,0))/100*INDEX(gDP!AJ$6:AJ$271,MATCH(totalExpenditure!$A64,gDP!$B$6:$B$271))=0,"",INDEX([2]pivotTable!U$310:U$615,MATCH(totalExpenditure!$A64,[2]pivotTable!$A$310:$A$615,0))/100*INDEX(gDP!AJ$6:AJ$271,MATCH(totalExpenditure!$A64,gDP!$B$6:$B$271)))</f>
        <v>56982003.371682048</v>
      </c>
      <c r="BU64" s="77">
        <f>IF(INDEX([2]pivotTable!V$310:V$615,MATCH(totalExpenditure!$A64,[2]pivotTable!$A$310:$A$615,0))/100*INDEX(gDP!AK$6:AK$271,MATCH(totalExpenditure!$A64,gDP!$B$6:$B$271))=0,"",INDEX([2]pivotTable!V$310:V$615,MATCH(totalExpenditure!$A64,[2]pivotTable!$A$310:$A$615,0))/100*INDEX(gDP!AK$6:AK$271,MATCH(totalExpenditure!$A64,gDP!$B$6:$B$271)))</f>
        <v>95164136.532799989</v>
      </c>
      <c r="BV64" s="77">
        <f>IF(INDEX([2]pivotTable!W$310:W$615,MATCH(totalExpenditure!$A64,[2]pivotTable!$A$310:$A$615,0))/100*INDEX(gDP!AL$6:AL$271,MATCH(totalExpenditure!$A64,gDP!$B$6:$B$271))=0,"",INDEX([2]pivotTable!W$310:W$615,MATCH(totalExpenditure!$A64,[2]pivotTable!$A$310:$A$615,0))/100*INDEX(gDP!AL$6:AL$271,MATCH(totalExpenditure!$A64,gDP!$B$6:$B$271)))</f>
        <v>125578007.03999999</v>
      </c>
      <c r="BW64" s="77">
        <f>IF(INDEX([2]pivotTable!X$310:X$615,MATCH(totalExpenditure!$A64,[2]pivotTable!$A$310:$A$615,0))/100*INDEX(gDP!AM$6:AM$271,MATCH(totalExpenditure!$A64,gDP!$B$6:$B$271))=0,"",INDEX([2]pivotTable!X$310:X$615,MATCH(totalExpenditure!$A64,[2]pivotTable!$A$310:$A$615,0))/100*INDEX(gDP!AM$6:AM$271,MATCH(totalExpenditure!$A64,gDP!$B$6:$B$271)))</f>
        <v>123015770.63561352</v>
      </c>
      <c r="BX64" s="77">
        <f>IF(INDEX([2]pivotTable!Y$310:Y$615,MATCH(totalExpenditure!$A64,[2]pivotTable!$A$310:$A$615,0))/100*INDEX(gDP!AN$6:AN$271,MATCH(totalExpenditure!$A64,gDP!$B$6:$B$271))=0,"",INDEX([2]pivotTable!Y$310:Y$615,MATCH(totalExpenditure!$A64,[2]pivotTable!$A$310:$A$615,0))/100*INDEX(gDP!AN$6:AN$271,MATCH(totalExpenditure!$A64,gDP!$B$6:$B$271)))</f>
        <v>106479173.37062913</v>
      </c>
      <c r="BY64" s="77">
        <f>IF(INDEX([2]pivotTable!Z$310:Z$615,MATCH(totalExpenditure!$A64,[2]pivotTable!$A$310:$A$615,0))/100*INDEX(gDP!AO$6:AO$271,MATCH(totalExpenditure!$A64,gDP!$B$6:$B$271))=0,"",INDEX([2]pivotTable!Z$310:Z$615,MATCH(totalExpenditure!$A64,[2]pivotTable!$A$310:$A$615,0))/100*INDEX(gDP!AO$6:AO$271,MATCH(totalExpenditure!$A64,gDP!$B$6:$B$271)))</f>
        <v>127691357.83313559</v>
      </c>
      <c r="BZ64" s="77">
        <f>IF(INDEX([2]pivotTable!AA$310:AA$615,MATCH(totalExpenditure!$A64,[2]pivotTable!$A$310:$A$615,0))/100*INDEX(gDP!AP$6:AP$271,MATCH(totalExpenditure!$A64,gDP!$B$6:$B$271))=0,"",INDEX([2]pivotTable!AA$310:AA$615,MATCH(totalExpenditure!$A64,[2]pivotTable!$A$310:$A$615,0))/100*INDEX(gDP!AP$6:AP$271,MATCH(totalExpenditure!$A64,gDP!$B$6:$B$271)))</f>
        <v>200174500.413075</v>
      </c>
      <c r="CA64" s="77">
        <f>IF(INDEX([2]pivotTable!AB$310:AB$615,MATCH(totalExpenditure!$A64,[2]pivotTable!$A$310:$A$615,0))/100*INDEX(gDP!AQ$6:AQ$271,MATCH(totalExpenditure!$A64,gDP!$B$6:$B$271))=0,"",INDEX([2]pivotTable!AB$310:AB$615,MATCH(totalExpenditure!$A64,[2]pivotTable!$A$310:$A$615,0))/100*INDEX(gDP!AQ$6:AQ$271,MATCH(totalExpenditure!$A64,gDP!$B$6:$B$271)))</f>
        <v>212387712.35828912</v>
      </c>
      <c r="CB64" s="77">
        <f>IF(INDEX([2]pivotTable!AC$310:AC$615,MATCH(totalExpenditure!$A64,[2]pivotTable!$A$310:$A$615,0))/100*INDEX(gDP!AR$6:AR$271,MATCH(totalExpenditure!$A64,gDP!$B$6:$B$271))=0,"",INDEX([2]pivotTable!AC$310:AC$615,MATCH(totalExpenditure!$A64,[2]pivotTable!$A$310:$A$615,0))/100*INDEX(gDP!AR$6:AR$271,MATCH(totalExpenditure!$A64,gDP!$B$6:$B$271)))</f>
        <v>247929689.24552417</v>
      </c>
      <c r="CC64" s="77">
        <f>IF(INDEX([2]pivotTable!AD$310:AD$615,MATCH(totalExpenditure!$A64,[2]pivotTable!$A$310:$A$615,0))/100*INDEX(gDP!AS$6:AS$271,MATCH(totalExpenditure!$A64,gDP!$B$6:$B$271))=0,"",INDEX([2]pivotTable!AD$310:AD$615,MATCH(totalExpenditure!$A64,[2]pivotTable!$A$310:$A$615,0))/100*INDEX(gDP!AS$6:AS$271,MATCH(totalExpenditure!$A64,gDP!$B$6:$B$271)))</f>
        <v>340280928.80134779</v>
      </c>
      <c r="CD64" s="77" t="str">
        <f>IF(INDEX([2]pivotTable!AE$310:AE$615,MATCH(totalExpenditure!$A64,[2]pivotTable!$A$310:$A$615,0))/100*INDEX(gDP!AT$6:AT$271,MATCH(totalExpenditure!$A64,gDP!$B$6:$B$271))=0,"",INDEX([2]pivotTable!AE$310:AE$615,MATCH(totalExpenditure!$A64,[2]pivotTable!$A$310:$A$615,0))/100*INDEX(gDP!AT$6:AT$271,MATCH(totalExpenditure!$A64,gDP!$B$6:$B$271)))</f>
        <v/>
      </c>
      <c r="CE64" s="77">
        <f>IF(INDEX([2]pivotTable!AF$310:AF$615,MATCH(totalExpenditure!$A64,[2]pivotTable!$A$310:$A$615,0))/100*INDEX(gDP!AU$6:AU$271,MATCH(totalExpenditure!$A64,gDP!$B$6:$B$271))=0,"",INDEX([2]pivotTable!AF$310:AF$615,MATCH(totalExpenditure!$A64,[2]pivotTable!$A$310:$A$615,0))/100*INDEX(gDP!AU$6:AU$271,MATCH(totalExpenditure!$A64,gDP!$B$6:$B$271)))</f>
        <v>358214218.37858182</v>
      </c>
      <c r="CF64" s="77">
        <f>IF(INDEX([2]pivotTable!AG$310:AG$615,MATCH(totalExpenditure!$A64,[2]pivotTable!$A$310:$A$615,0))/100*INDEX(gDP!AV$6:AV$271,MATCH(totalExpenditure!$A64,gDP!$B$6:$B$271))=0,"",INDEX([2]pivotTable!AG$310:AG$615,MATCH(totalExpenditure!$A64,[2]pivotTable!$A$310:$A$615,0))/100*INDEX(gDP!AV$6:AV$271,MATCH(totalExpenditure!$A64,gDP!$B$6:$B$271)))</f>
        <v>378836070.91215593</v>
      </c>
      <c r="CG64" s="77" t="str">
        <f>IF(INDEX([2]pivotTable!AH$310:AH$615,MATCH(totalExpenditure!$A64,[2]pivotTable!$A$310:$A$615,0))/100*INDEX(gDP!AW$6:AW$271,MATCH(totalExpenditure!$A64,gDP!$B$6:$B$271))=0,"",INDEX([2]pivotTable!AH$310:AH$615,MATCH(totalExpenditure!$A64,[2]pivotTable!$A$310:$A$615,0))/100*INDEX(gDP!AW$6:AW$271,MATCH(totalExpenditure!$A64,gDP!$B$6:$B$271)))</f>
        <v/>
      </c>
      <c r="CH64" s="77" t="str">
        <f>IF(INDEX([2]pivotTable!AI$310:AI$615,MATCH(totalExpenditure!$A64,[2]pivotTable!$A$310:$A$615,0))/100*INDEX(gDP!AX$6:AX$271,MATCH(totalExpenditure!$A64,gDP!$B$6:$B$271))=0,"",INDEX([2]pivotTable!AI$310:AI$615,MATCH(totalExpenditure!$A64,[2]pivotTable!$A$310:$A$615,0))/100*INDEX(gDP!AX$6:AX$271,MATCH(totalExpenditure!$A64,gDP!$B$6:$B$271)))</f>
        <v/>
      </c>
      <c r="CI64" s="77" t="str">
        <f>IF(INDEX([2]pivotTable!AJ$310:AJ$615,MATCH(totalExpenditure!$A64,[2]pivotTable!$A$310:$A$615,0))/100*INDEX(gDP!AY$6:AY$271,MATCH(totalExpenditure!$A64,gDP!$B$6:$B$271))=0,"",INDEX([2]pivotTable!AJ$310:AJ$615,MATCH(totalExpenditure!$A64,[2]pivotTable!$A$310:$A$615,0))/100*INDEX(gDP!AY$6:AY$271,MATCH(totalExpenditure!$A64,gDP!$B$6:$B$271)))</f>
        <v/>
      </c>
      <c r="CJ64" s="77" t="str">
        <f>IF(INDEX([2]pivotTable!AK$310:AK$615,MATCH(totalExpenditure!$A64,[2]pivotTable!$A$310:$A$615,0))/100*INDEX(gDP!AZ$6:AZ$271,MATCH(totalExpenditure!$A64,gDP!$B$6:$B$271))=0,"",INDEX([2]pivotTable!AK$310:AK$615,MATCH(totalExpenditure!$A64,[2]pivotTable!$A$310:$A$615,0))/100*INDEX(gDP!AZ$6:AZ$271,MATCH(totalExpenditure!$A64,gDP!$B$6:$B$271)))</f>
        <v/>
      </c>
      <c r="CK64" s="77" t="str">
        <f>IF(INDEX([2]pivotTable!AL$310:AL$615,MATCH(totalExpenditure!$A64,[2]pivotTable!$A$310:$A$615,0))/100*INDEX(gDP!BA$6:BA$271,MATCH(totalExpenditure!$A64,gDP!$B$6:$B$271))=0,"",INDEX([2]pivotTable!AL$310:AL$615,MATCH(totalExpenditure!$A64,[2]pivotTable!$A$310:$A$615,0))/100*INDEX(gDP!BA$6:BA$271,MATCH(totalExpenditure!$A64,gDP!$B$6:$B$271)))</f>
        <v/>
      </c>
      <c r="CL64" s="77" t="str">
        <f>IF(INDEX([2]pivotTable!AM$310:AM$615,MATCH(totalExpenditure!$A64,[2]pivotTable!$A$310:$A$615,0))/100*INDEX(gDP!BB$6:BB$271,MATCH(totalExpenditure!$A64,gDP!$B$6:$B$271))=0,"",INDEX([2]pivotTable!AM$310:AM$615,MATCH(totalExpenditure!$A64,[2]pivotTable!$A$310:$A$615,0))/100*INDEX(gDP!BB$6:BB$271,MATCH(totalExpenditure!$A64,gDP!$B$6:$B$271)))</f>
        <v/>
      </c>
      <c r="CM64" s="77" t="str">
        <f>IF(INDEX([2]pivotTable!AN$310:AN$615,MATCH(totalExpenditure!$A64,[2]pivotTable!$A$310:$A$615,0))/100*INDEX(gDP!BC$6:BC$271,MATCH(totalExpenditure!$A64,gDP!$B$6:$B$271))=0,"",INDEX([2]pivotTable!AN$310:AN$615,MATCH(totalExpenditure!$A64,[2]pivotTable!$A$310:$A$615,0))/100*INDEX(gDP!BC$6:BC$271,MATCH(totalExpenditure!$A64,gDP!$B$6:$B$271)))</f>
        <v/>
      </c>
      <c r="CN64" s="77" t="str">
        <f>IF(INDEX([2]pivotTable!AO$310:AO$615,MATCH(totalExpenditure!$A64,[2]pivotTable!$A$310:$A$615,0))/100*INDEX(gDP!BD$6:BD$271,MATCH(totalExpenditure!$A64,gDP!$B$6:$B$271))=0,"",INDEX([2]pivotTable!AO$310:AO$615,MATCH(totalExpenditure!$A64,[2]pivotTable!$A$310:$A$615,0))/100*INDEX(gDP!BD$6:BD$271,MATCH(totalExpenditure!$A64,gDP!$B$6:$B$271)))</f>
        <v/>
      </c>
      <c r="CO64" s="77" t="str">
        <f>IF(INDEX([2]pivotTable!AP$310:AP$615,MATCH(totalExpenditure!$A64,[2]pivotTable!$A$310:$A$615,0))/100*INDEX(gDP!BE$6:BE$271,MATCH(totalExpenditure!$A64,gDP!$B$6:$B$271))=0,"",INDEX([2]pivotTable!AP$310:AP$615,MATCH(totalExpenditure!$A64,[2]pivotTable!$A$310:$A$615,0))/100*INDEX(gDP!BE$6:BE$271,MATCH(totalExpenditure!$A64,gDP!$B$6:$B$271)))</f>
        <v/>
      </c>
      <c r="CP64" s="77" t="str">
        <f>IF(INDEX([2]pivotTable!AQ$310:AQ$615,MATCH(totalExpenditure!$A64,[2]pivotTable!$A$310:$A$615,0))/100*INDEX(gDP!BF$6:BF$271,MATCH(totalExpenditure!$A64,gDP!$B$6:$B$271))=0,"",INDEX([2]pivotTable!AQ$310:AQ$615,MATCH(totalExpenditure!$A64,[2]pivotTable!$A$310:$A$615,0))/100*INDEX(gDP!BF$6:BF$271,MATCH(totalExpenditure!$A64,gDP!$B$6:$B$271)))</f>
        <v/>
      </c>
      <c r="CQ64" s="77">
        <f>IF(INDEX([2]pivotTable!AR$310:AR$615,MATCH(totalExpenditure!$A64,[2]pivotTable!$A$310:$A$615,0))/100*INDEX(gDP!BG$6:BG$271,MATCH(totalExpenditure!$A64,gDP!$B$6:$B$271))=0,"",INDEX([2]pivotTable!AR$310:AR$615,MATCH(totalExpenditure!$A64,[2]pivotTable!$A$310:$A$615,0))/100*INDEX(gDP!BG$6:BG$271,MATCH(totalExpenditure!$A64,gDP!$B$6:$B$271)))</f>
        <v>497131672.01186538</v>
      </c>
      <c r="CR64" s="77">
        <f>IF(INDEX([2]pivotTable!AS$310:AS$615,MATCH(totalExpenditure!$A64,[2]pivotTable!$A$310:$A$615,0))/100*INDEX(gDP!BH$6:BH$271,MATCH(totalExpenditure!$A64,gDP!$B$6:$B$271))=0,"",INDEX([2]pivotTable!AS$310:AS$615,MATCH(totalExpenditure!$A64,[2]pivotTable!$A$310:$A$615,0))/100*INDEX(gDP!BH$6:BH$271,MATCH(totalExpenditure!$A64,gDP!$B$6:$B$271)))</f>
        <v>505270270.5393495</v>
      </c>
      <c r="CS64" s="77">
        <f>IF(INDEX([2]pivotTable!AT$310:AT$615,MATCH(totalExpenditure!$A64,[2]pivotTable!$A$310:$A$615,0))/100*INDEX(gDP!BI$6:BI$271,MATCH(totalExpenditure!$A64,gDP!$B$6:$B$271))=0,"",INDEX([2]pivotTable!AT$310:AT$615,MATCH(totalExpenditure!$A64,[2]pivotTable!$A$310:$A$615,0))/100*INDEX(gDP!BI$6:BI$271,MATCH(totalExpenditure!$A64,gDP!$B$6:$B$271)))</f>
        <v>545073464.71912241</v>
      </c>
      <c r="CT64" s="77">
        <f>IF(INDEX([2]pivotTable!AU$310:AU$615,MATCH(totalExpenditure!$A64,[2]pivotTable!$A$310:$A$615,0))/100*INDEX(gDP!BJ$6:BJ$271,MATCH(totalExpenditure!$A64,gDP!$B$6:$B$271))=0,"",INDEX([2]pivotTable!AU$310:AU$615,MATCH(totalExpenditure!$A64,[2]pivotTable!$A$310:$A$615,0))/100*INDEX(gDP!BJ$6:BJ$271,MATCH(totalExpenditure!$A64,gDP!$B$6:$B$271)))</f>
        <v>623984761.18516195</v>
      </c>
      <c r="CU64" s="77">
        <f>IF(INDEX([2]pivotTable!AV$310:AV$615,MATCH(totalExpenditure!$A64,[2]pivotTable!$A$310:$A$615,0))/100*INDEX(gDP!BK$6:BK$271,MATCH(totalExpenditure!$A64,gDP!$B$6:$B$271))=0,"",INDEX([2]pivotTable!AV$310:AV$615,MATCH(totalExpenditure!$A64,[2]pivotTable!$A$310:$A$615,0))/100*INDEX(gDP!BK$6:BK$271,MATCH(totalExpenditure!$A64,gDP!$B$6:$B$271)))</f>
        <v>650220965.05729675</v>
      </c>
      <c r="CV64" s="77">
        <f>IF(INDEX([2]pivotTable!AW$310:AW$615,MATCH(totalExpenditure!$A64,[2]pivotTable!$A$310:$A$615,0))/100*INDEX(gDP!BL$6:BL$271,MATCH(totalExpenditure!$A64,gDP!$B$6:$B$271))=0,"",INDEX([2]pivotTable!AW$310:AW$615,MATCH(totalExpenditure!$A64,[2]pivotTable!$A$310:$A$615,0))/100*INDEX(gDP!BL$6:BL$271,MATCH(totalExpenditure!$A64,gDP!$B$6:$B$271)))</f>
        <v>782684078.51250947</v>
      </c>
      <c r="CW64" s="77">
        <f>IF(INDEX([2]pivotTable!AX$310:AX$615,MATCH(totalExpenditure!$A64,[2]pivotTable!$A$310:$A$615,0))/100*INDEX(gDP!BM$6:BM$271,MATCH(totalExpenditure!$A64,gDP!$B$6:$B$271))=0,"",INDEX([2]pivotTable!AX$310:AX$615,MATCH(totalExpenditure!$A64,[2]pivotTable!$A$310:$A$615,0))/100*INDEX(gDP!BM$6:BM$271,MATCH(totalExpenditure!$A64,gDP!$B$6:$B$271)))</f>
        <v>749024234.83268714</v>
      </c>
      <c r="CX64" s="77">
        <f>IF(INDEX([2]pivotTable!AY$310:AY$615,MATCH(totalExpenditure!$A64,[2]pivotTable!$A$310:$A$615,0))/100*INDEX(gDP!BN$6:BN$271,MATCH(totalExpenditure!$A64,gDP!$B$6:$B$271))=0,"",INDEX([2]pivotTable!AY$310:AY$615,MATCH(totalExpenditure!$A64,[2]pivotTable!$A$310:$A$615,0))/100*INDEX(gDP!BN$6:BN$271,MATCH(totalExpenditure!$A64,gDP!$B$6:$B$271)))</f>
        <v>848190833.44528246</v>
      </c>
      <c r="CY64" s="77" t="str">
        <f>IF(INDEX([2]pivotTable!AZ$310:AZ$615,MATCH(totalExpenditure!$A64,[2]pivotTable!$A$310:$A$615,0))/100*INDEX(gDP!BO$6:BO$271,MATCH(totalExpenditure!$A64,gDP!$B$6:$B$271))=0,"",INDEX([2]pivotTable!AZ$310:AZ$615,MATCH(totalExpenditure!$A64,[2]pivotTable!$A$310:$A$615,0))/100*INDEX(gDP!BO$6:BO$271,MATCH(totalExpenditure!$A64,gDP!$B$6:$B$271)))</f>
        <v/>
      </c>
      <c r="CZ64" s="77" t="str">
        <f>IF(B64="","",IF(BA64="","",B64-B64+INDEX(gDP!Q$6:Q$271,MATCH(totalExpenditure!$A64,gDP!$B$6:$B$271))))</f>
        <v/>
      </c>
      <c r="DA64" s="77" t="str">
        <f>IF(C64="","",IF(BB64="","",C64-C64+INDEX(gDP!R$6:R$271,MATCH(totalExpenditure!$A64,gDP!$B$6:$B$271))))</f>
        <v/>
      </c>
      <c r="DB64" s="77" t="str">
        <f>IF(D64="","",IF(BC64="","",D64-D64+INDEX(gDP!S$6:S$271,MATCH(totalExpenditure!$A64,gDP!$B$6:$B$271))))</f>
        <v/>
      </c>
      <c r="DC64" s="77" t="str">
        <f>IF(E64="","",IF(BD64="","",E64-E64+INDEX(gDP!T$6:T$271,MATCH(totalExpenditure!$A64,gDP!$B$6:$B$271))))</f>
        <v/>
      </c>
      <c r="DD64" s="77" t="str">
        <f>IF(F64="","",IF(BE64="","",F64-F64+INDEX(gDP!U$6:U$271,MATCH(totalExpenditure!$A64,gDP!$B$6:$B$271))))</f>
        <v/>
      </c>
      <c r="DE64" s="77" t="str">
        <f>IF(G64="","",IF(BF64="","",G64-G64+INDEX(gDP!V$6:V$271,MATCH(totalExpenditure!$A64,gDP!$B$6:$B$271))))</f>
        <v/>
      </c>
      <c r="DF64" s="77" t="str">
        <f>IF(H64="","",IF(BG64="","",H64-H64+INDEX(gDP!W$6:W$271,MATCH(totalExpenditure!$A64,gDP!$B$6:$B$271))))</f>
        <v/>
      </c>
      <c r="DG64" s="77" t="str">
        <f>IF(I64="","",IF(BH64="","",I64-I64+INDEX(gDP!X$6:X$271,MATCH(totalExpenditure!$A64,gDP!$B$6:$B$271))))</f>
        <v/>
      </c>
      <c r="DH64" s="77" t="str">
        <f>IF(J64="","",IF(BI64="","",J64-J64+INDEX(gDP!Y$6:Y$271,MATCH(totalExpenditure!$A64,gDP!$B$6:$B$271))))</f>
        <v/>
      </c>
      <c r="DI64" s="77" t="str">
        <f>IF(K64="","",IF(BJ64="","",K64-K64+INDEX(gDP!Z$6:Z$271,MATCH(totalExpenditure!$A64,gDP!$B$6:$B$271))))</f>
        <v/>
      </c>
      <c r="DJ64" s="77" t="str">
        <f>IF(L64="","",IF(BK64="","",L64-L64+INDEX(gDP!AA$6:AA$271,MATCH(totalExpenditure!$A64,gDP!$B$6:$B$271))))</f>
        <v/>
      </c>
      <c r="DK64" s="77" t="str">
        <f>IF(M64="","",IF(BL64="","",M64-M64+INDEX(gDP!AB$6:AB$271,MATCH(totalExpenditure!$A64,gDP!$B$6:$B$271))))</f>
        <v/>
      </c>
      <c r="DL64" s="77" t="str">
        <f>IF(N64="","",IF(BM64="","",N64-N64+INDEX(gDP!AC$6:AC$271,MATCH(totalExpenditure!$A64,gDP!$B$6:$B$271))))</f>
        <v/>
      </c>
      <c r="DM64" s="77" t="str">
        <f>IF(O64="","",IF(BN64="","",O64-O64+INDEX(gDP!AD$6:AD$271,MATCH(totalExpenditure!$A64,gDP!$B$6:$B$271))))</f>
        <v/>
      </c>
      <c r="DN64" s="77" t="str">
        <f>IF(P64="","",IF(BO64="","",P64-P64+INDEX(gDP!AE$6:AE$271,MATCH(totalExpenditure!$A64,gDP!$B$6:$B$271))))</f>
        <v/>
      </c>
      <c r="DO64" s="77" t="str">
        <f>IF(Q64="","",IF(BP64="","",Q64-Q64+INDEX(gDP!AF$6:AF$271,MATCH(totalExpenditure!$A64,gDP!$B$6:$B$271))))</f>
        <v/>
      </c>
      <c r="DP64" s="77" t="str">
        <f>IF(R64="","",IF(BQ64="","",R64-R64+INDEX(gDP!AG$6:AG$271,MATCH(totalExpenditure!$A64,gDP!$B$6:$B$271))))</f>
        <v/>
      </c>
      <c r="DQ64" s="77" t="str">
        <f>IF(S64="","",IF(BR64="","",S64-S64+INDEX(gDP!AH$6:AH$271,MATCH(totalExpenditure!$A64,gDP!$B$6:$B$271))))</f>
        <v/>
      </c>
      <c r="DR64" s="77">
        <f>IF(T64="","",IF(BS64="","",T64-T64+INDEX(gDP!AI$6:AI$271,MATCH(totalExpenditure!$A64,gDP!$B$6:$B$271))))</f>
        <v>7073675544.7902098</v>
      </c>
      <c r="DS64" s="77">
        <f>IF(U64="","",IF(BT64="","",U64-U64+INDEX(gDP!AJ$6:AJ$271,MATCH(totalExpenditure!$A64,gDP!$B$6:$B$271))))</f>
        <v>9824483339.9451809</v>
      </c>
      <c r="DT64" s="77">
        <f>IF(V64="","",IF(BU64="","",V64-V64+INDEX(gDP!AK$6:AK$271,MATCH(totalExpenditure!$A64,gDP!$B$6:$B$271))))</f>
        <v>11605382504</v>
      </c>
      <c r="DU64" s="77">
        <f>IF(W64="","",IF(BV64="","",W64-W64+INDEX(gDP!AL$6:AL$271,MATCH(totalExpenditure!$A64,gDP!$B$6:$B$271))))</f>
        <v>13081042400</v>
      </c>
      <c r="DV64" s="77">
        <f>IF(X64="","",IF(BW64="","",X64-X64+INDEX(gDP!AM$6:AM$271,MATCH(totalExpenditure!$A64,gDP!$B$6:$B$271))))</f>
        <v>14644734599.4778</v>
      </c>
      <c r="DW64" s="77">
        <f>IF(Y64="","",IF(BX64="","",Y64-Y64+INDEX(gDP!AN$6:AN$271,MATCH(totalExpenditure!$A64,gDP!$B$6:$B$271))))</f>
        <v>16637370839.160801</v>
      </c>
      <c r="DX64" s="77">
        <f>IF(Z64="","",IF(BY64="","",Z64-Z64+INDEX(gDP!AO$6:AO$271,MATCH(totalExpenditure!$A64,gDP!$B$6:$B$271))))</f>
        <v>18241622547.590801</v>
      </c>
      <c r="DY64" s="77">
        <f>IF(AA64="","",IF(BZ64="","",AA64-AA64+INDEX(gDP!AP$6:AP$271,MATCH(totalExpenditure!$A64,gDP!$B$6:$B$271))))</f>
        <v>20017450041.307499</v>
      </c>
      <c r="DZ64" s="77">
        <f>IF(AB64="","",IF(CA64="","",AB64-AB64+INDEX(gDP!AQ$6:AQ$271,MATCH(totalExpenditure!$A64,gDP!$B$6:$B$271))))</f>
        <v>21672215546.764198</v>
      </c>
      <c r="EA64" s="77">
        <f>IF(AC64="","",IF(CB64="","",AC64-AC64+INDEX(gDP!AR$6:AR$271,MATCH(totalExpenditure!$A64,gDP!$B$6:$B$271))))</f>
        <v>22136579396.921799</v>
      </c>
      <c r="EB64" s="77">
        <f>IF(AD64="","",IF(CC64="","",AD64-AD64+INDEX(gDP!AS$6:AS$271,MATCH(totalExpenditure!$A64,gDP!$B$6:$B$271))))</f>
        <v>24305780628.667702</v>
      </c>
      <c r="EC64" s="77" t="str">
        <f>IF(AE64="","",IF(CD64="","",AE64-AE64+INDEX(gDP!AT$6:AT$271,MATCH(totalExpenditure!$A64,gDP!$B$6:$B$271))))</f>
        <v/>
      </c>
      <c r="ED64" s="77">
        <f>IF(AF64="","",IF(CE64="","",AF64-AF64+INDEX(gDP!AU$6:AU$271,MATCH(totalExpenditure!$A64,gDP!$B$6:$B$271))))</f>
        <v>27137440786.256199</v>
      </c>
      <c r="EE64" s="77">
        <f>IF(AG64="","",IF(CF64="","",AG64-AG64+INDEX(gDP!AV$6:AV$271,MATCH(totalExpenditure!$A64,gDP!$B$6:$B$271))))</f>
        <v>21403167848.144402</v>
      </c>
      <c r="EF64" s="77" t="str">
        <f>IF(AH64="","",IF(CG64="","",AH64-AH64+INDEX(gDP!AW$6:AW$271,MATCH(totalExpenditure!$A64,gDP!$B$6:$B$271))))</f>
        <v/>
      </c>
      <c r="EG64" s="77" t="str">
        <f>IF(AI64="","",IF(CH64="","",AI64-AI64+INDEX(gDP!AX$6:AX$271,MATCH(totalExpenditure!$A64,gDP!$B$6:$B$271))))</f>
        <v/>
      </c>
      <c r="EH64" s="77" t="str">
        <f>IF(AJ64="","",IF(CI64="","",AJ64-AJ64+INDEX(gDP!AY$6:AY$271,MATCH(totalExpenditure!$A64,gDP!$B$6:$B$271))))</f>
        <v/>
      </c>
      <c r="EI64" s="77" t="str">
        <f>IF(AK64="","",IF(CJ64="","",AK64-AK64+INDEX(gDP!AZ$6:AZ$271,MATCH(totalExpenditure!$A64,gDP!$B$6:$B$271))))</f>
        <v/>
      </c>
      <c r="EJ64" s="77" t="str">
        <f>IF(AL64="","",IF(CK64="","",AL64-AL64+INDEX(gDP!BA$6:BA$271,MATCH(totalExpenditure!$A64,gDP!$B$6:$B$271))))</f>
        <v/>
      </c>
      <c r="EK64" s="77" t="str">
        <f>IF(AM64="","",IF(CL64="","",AM64-AM64+INDEX(gDP!BB$6:BB$271,MATCH(totalExpenditure!$A64,gDP!$B$6:$B$271))))</f>
        <v/>
      </c>
      <c r="EL64" s="77" t="str">
        <f>IF(AN64="","",IF(CM64="","",AN64-AN64+INDEX(gDP!BC$6:BC$271,MATCH(totalExpenditure!$A64,gDP!$B$6:$B$271))))</f>
        <v/>
      </c>
      <c r="EM64" s="77" t="str">
        <f>IF(AO64="","",IF(CN64="","",AO64-AO64+INDEX(gDP!BD$6:BD$271,MATCH(totalExpenditure!$A64,gDP!$B$6:$B$271))))</f>
        <v/>
      </c>
      <c r="EN64" s="77" t="str">
        <f>IF(AP64="","",IF(CO64="","",AP64-AP64+INDEX(gDP!BE$6:BE$271,MATCH(totalExpenditure!$A64,gDP!$B$6:$B$271))))</f>
        <v/>
      </c>
      <c r="EO64" s="77" t="str">
        <f>IF(AQ64="","",IF(CP64="","",AQ64-AQ64+INDEX(gDP!BF$6:BF$271,MATCH(totalExpenditure!$A64,gDP!$B$6:$B$271))))</f>
        <v/>
      </c>
      <c r="EP64" s="77">
        <f>IF(AR64="","",IF(CQ64="","",AR64-AR64+INDEX(gDP!BG$6:BG$271,MATCH(totalExpenditure!$A64,gDP!$B$6:$B$271))))</f>
        <v>67179955677.279099</v>
      </c>
      <c r="EQ64" s="77">
        <f>IF(AS64="","",IF(CR64="","",AS64-AS64+INDEX(gDP!BH$6:BH$271,MATCH(totalExpenditure!$A64,gDP!$B$6:$B$271))))</f>
        <v>71164826836.528107</v>
      </c>
      <c r="ER64" s="77">
        <f>IF(AT64="","",IF(CS64="","",AT64-AT64+INDEX(gDP!BI$6:BI$271,MATCH(totalExpenditure!$A64,gDP!$B$6:$B$271))))</f>
        <v>75704647877.655899</v>
      </c>
      <c r="ES64" s="77">
        <f>IF(AU64="","",IF(CT64="","",AU64-AU64+INDEX(gDP!BJ$6:BJ$271,MATCH(totalExpenditure!$A64,gDP!$B$6:$B$271))))</f>
        <v>79998046305.789993</v>
      </c>
      <c r="ET64" s="77">
        <f>IF(AV64="","",IF(CU64="","",AV64-AV64+INDEX(gDP!BK$6:BK$271,MATCH(totalExpenditure!$A64,gDP!$B$6:$B$271))))</f>
        <v>85555390139.117996</v>
      </c>
      <c r="EU64" s="77">
        <f>IF(AW64="","",IF(CV64="","",AW64-AW64+INDEX(gDP!BL$6:BL$271,MATCH(totalExpenditure!$A64,gDP!$B$6:$B$271))))</f>
        <v>88941372558.2397</v>
      </c>
      <c r="EV64" s="77">
        <f>IF(AX64="","",IF(CW64="","",AX64-AX64+INDEX(gDP!BM$6:BM$271,MATCH(totalExpenditure!$A64,gDP!$B$6:$B$271))))</f>
        <v>78844656298.177597</v>
      </c>
      <c r="EW64" s="77">
        <f>IF(AY64="","",IF(CX64="","",AY64-AY64+INDEX(gDP!BN$6:BN$271,MATCH(totalExpenditure!$A64,gDP!$B$6:$B$271))))</f>
        <v>94243425938.3647</v>
      </c>
      <c r="EX64" s="77" t="str">
        <f>IF(AZ64="","",IF(CY64="","",AZ64-AZ64+INDEX(gDP!BO$6:BO$271,MATCH(totalExpenditure!$A64,gDP!$B$6:$B$271))))</f>
        <v/>
      </c>
    </row>
    <row r="65" spans="1:154" x14ac:dyDescent="0.35">
      <c r="A65" t="s">
        <v>339</v>
      </c>
      <c r="B65" s="77" t="str">
        <f>IF(INDEX([2]pivotTable!B$3:B$308,MATCH(totalExpenditure!$A65,[2]pivotTable!$A$3:$A$308,0))/100*INDEX(gDP!Q$6:Q$271,MATCH(totalExpenditure!$A65,gDP!$B$6:$B$271))=0,"",INDEX([2]pivotTable!B$3:B$308,MATCH(totalExpenditure!$A65,[2]pivotTable!$A$3:$A$308,0))/100*INDEX(gDP!Q$6:Q$271,MATCH(totalExpenditure!$A65,gDP!$B$6:$B$271)))</f>
        <v/>
      </c>
      <c r="C65" s="77" t="str">
        <f>IF(INDEX([2]pivotTable!C$3:C$308,MATCH(totalExpenditure!$A65,[2]pivotTable!$A$3:$A$308,0))/100*INDEX(gDP!R$6:R$271,MATCH(totalExpenditure!$A65,gDP!$B$6:$B$271))=0,"",INDEX([2]pivotTable!C$3:C$308,MATCH(totalExpenditure!$A65,[2]pivotTable!$A$3:$A$308,0))/100*INDEX(gDP!R$6:R$271,MATCH(totalExpenditure!$A65,gDP!$B$6:$B$271)))</f>
        <v/>
      </c>
      <c r="D65" s="77" t="str">
        <f>IF(INDEX([2]pivotTable!D$3:D$308,MATCH(totalExpenditure!$A65,[2]pivotTable!$A$3:$A$308,0))/100*INDEX(gDP!S$6:S$271,MATCH(totalExpenditure!$A65,gDP!$B$6:$B$271))=0,"",INDEX([2]pivotTable!D$3:D$308,MATCH(totalExpenditure!$A65,[2]pivotTable!$A$3:$A$308,0))/100*INDEX(gDP!S$6:S$271,MATCH(totalExpenditure!$A65,gDP!$B$6:$B$271)))</f>
        <v/>
      </c>
      <c r="E65" s="77" t="str">
        <f>IF(INDEX([2]pivotTable!E$3:E$308,MATCH(totalExpenditure!$A65,[2]pivotTable!$A$3:$A$308,0))/100*INDEX(gDP!T$6:T$271,MATCH(totalExpenditure!$A65,gDP!$B$6:$B$271))=0,"",INDEX([2]pivotTable!E$3:E$308,MATCH(totalExpenditure!$A65,[2]pivotTable!$A$3:$A$308,0))/100*INDEX(gDP!T$6:T$271,MATCH(totalExpenditure!$A65,gDP!$B$6:$B$271)))</f>
        <v/>
      </c>
      <c r="F65" s="77" t="str">
        <f>IF(INDEX([2]pivotTable!F$3:F$308,MATCH(totalExpenditure!$A65,[2]pivotTable!$A$3:$A$308,0))/100*INDEX(gDP!U$6:U$271,MATCH(totalExpenditure!$A65,gDP!$B$6:$B$271))=0,"",INDEX([2]pivotTable!F$3:F$308,MATCH(totalExpenditure!$A65,[2]pivotTable!$A$3:$A$308,0))/100*INDEX(gDP!U$6:U$271,MATCH(totalExpenditure!$A65,gDP!$B$6:$B$271)))</f>
        <v/>
      </c>
      <c r="G65" s="77" t="str">
        <f>IF(INDEX([2]pivotTable!G$3:G$308,MATCH(totalExpenditure!$A65,[2]pivotTable!$A$3:$A$308,0))/100*INDEX(gDP!V$6:V$271,MATCH(totalExpenditure!$A65,gDP!$B$6:$B$271))=0,"",INDEX([2]pivotTable!G$3:G$308,MATCH(totalExpenditure!$A65,[2]pivotTable!$A$3:$A$308,0))/100*INDEX(gDP!V$6:V$271,MATCH(totalExpenditure!$A65,gDP!$B$6:$B$271)))</f>
        <v/>
      </c>
      <c r="H65" s="77" t="str">
        <f>IF(INDEX([2]pivotTable!H$3:H$308,MATCH(totalExpenditure!$A65,[2]pivotTable!$A$3:$A$308,0))/100*INDEX(gDP!W$6:W$271,MATCH(totalExpenditure!$A65,gDP!$B$6:$B$271))=0,"",INDEX([2]pivotTable!H$3:H$308,MATCH(totalExpenditure!$A65,[2]pivotTable!$A$3:$A$308,0))/100*INDEX(gDP!W$6:W$271,MATCH(totalExpenditure!$A65,gDP!$B$6:$B$271)))</f>
        <v/>
      </c>
      <c r="I65" s="77" t="str">
        <f>IF(INDEX([2]pivotTable!I$3:I$308,MATCH(totalExpenditure!$A65,[2]pivotTable!$A$3:$A$308,0))/100*INDEX(gDP!X$6:X$271,MATCH(totalExpenditure!$A65,gDP!$B$6:$B$271))=0,"",INDEX([2]pivotTable!I$3:I$308,MATCH(totalExpenditure!$A65,[2]pivotTable!$A$3:$A$308,0))/100*INDEX(gDP!X$6:X$271,MATCH(totalExpenditure!$A65,gDP!$B$6:$B$271)))</f>
        <v/>
      </c>
      <c r="J65" s="77" t="str">
        <f>IF(INDEX([2]pivotTable!J$3:J$308,MATCH(totalExpenditure!$A65,[2]pivotTable!$A$3:$A$308,0))/100*INDEX(gDP!Y$6:Y$271,MATCH(totalExpenditure!$A65,gDP!$B$6:$B$271))=0,"",INDEX([2]pivotTable!J$3:J$308,MATCH(totalExpenditure!$A65,[2]pivotTable!$A$3:$A$308,0))/100*INDEX(gDP!Y$6:Y$271,MATCH(totalExpenditure!$A65,gDP!$B$6:$B$271)))</f>
        <v/>
      </c>
      <c r="K65" s="77" t="str">
        <f>IF(INDEX([2]pivotTable!K$3:K$308,MATCH(totalExpenditure!$A65,[2]pivotTable!$A$3:$A$308,0))/100*INDEX(gDP!Z$6:Z$271,MATCH(totalExpenditure!$A65,gDP!$B$6:$B$271))=0,"",INDEX([2]pivotTable!K$3:K$308,MATCH(totalExpenditure!$A65,[2]pivotTable!$A$3:$A$308,0))/100*INDEX(gDP!Z$6:Z$271,MATCH(totalExpenditure!$A65,gDP!$B$6:$B$271)))</f>
        <v/>
      </c>
      <c r="L65" s="77" t="str">
        <f>IF(INDEX([2]pivotTable!L$3:L$308,MATCH(totalExpenditure!$A65,[2]pivotTable!$A$3:$A$308,0))/100*INDEX(gDP!AA$6:AA$271,MATCH(totalExpenditure!$A65,gDP!$B$6:$B$271))=0,"",INDEX([2]pivotTable!L$3:L$308,MATCH(totalExpenditure!$A65,[2]pivotTable!$A$3:$A$308,0))/100*INDEX(gDP!AA$6:AA$271,MATCH(totalExpenditure!$A65,gDP!$B$6:$B$271)))</f>
        <v/>
      </c>
      <c r="M65" s="77" t="str">
        <f>IF(INDEX([2]pivotTable!M$3:M$308,MATCH(totalExpenditure!$A65,[2]pivotTable!$A$3:$A$308,0))/100*INDEX(gDP!AB$6:AB$271,MATCH(totalExpenditure!$A65,gDP!$B$6:$B$271))=0,"",INDEX([2]pivotTable!M$3:M$308,MATCH(totalExpenditure!$A65,[2]pivotTable!$A$3:$A$308,0))/100*INDEX(gDP!AB$6:AB$271,MATCH(totalExpenditure!$A65,gDP!$B$6:$B$271)))</f>
        <v/>
      </c>
      <c r="N65" s="77" t="str">
        <f>IF(INDEX([2]pivotTable!N$3:N$308,MATCH(totalExpenditure!$A65,[2]pivotTable!$A$3:$A$308,0))/100*INDEX(gDP!AC$6:AC$271,MATCH(totalExpenditure!$A65,gDP!$B$6:$B$271))=0,"",INDEX([2]pivotTable!N$3:N$308,MATCH(totalExpenditure!$A65,[2]pivotTable!$A$3:$A$308,0))/100*INDEX(gDP!AC$6:AC$271,MATCH(totalExpenditure!$A65,gDP!$B$6:$B$271)))</f>
        <v/>
      </c>
      <c r="O65" s="77" t="str">
        <f>IF(INDEX([2]pivotTable!O$3:O$308,MATCH(totalExpenditure!$A65,[2]pivotTable!$A$3:$A$308,0))/100*INDEX(gDP!AD$6:AD$271,MATCH(totalExpenditure!$A65,gDP!$B$6:$B$271))=0,"",INDEX([2]pivotTable!O$3:O$308,MATCH(totalExpenditure!$A65,[2]pivotTable!$A$3:$A$308,0))/100*INDEX(gDP!AD$6:AD$271,MATCH(totalExpenditure!$A65,gDP!$B$6:$B$271)))</f>
        <v/>
      </c>
      <c r="P65" s="77" t="str">
        <f>IF(INDEX([2]pivotTable!P$3:P$308,MATCH(totalExpenditure!$A65,[2]pivotTable!$A$3:$A$308,0))/100*INDEX(gDP!AE$6:AE$271,MATCH(totalExpenditure!$A65,gDP!$B$6:$B$271))=0,"",INDEX([2]pivotTable!P$3:P$308,MATCH(totalExpenditure!$A65,[2]pivotTable!$A$3:$A$308,0))/100*INDEX(gDP!AE$6:AE$271,MATCH(totalExpenditure!$A65,gDP!$B$6:$B$271)))</f>
        <v/>
      </c>
      <c r="Q65" s="77" t="str">
        <f>IF(INDEX([2]pivotTable!Q$3:Q$308,MATCH(totalExpenditure!$A65,[2]pivotTable!$A$3:$A$308,0))/100*INDEX(gDP!AF$6:AF$271,MATCH(totalExpenditure!$A65,gDP!$B$6:$B$271))=0,"",INDEX([2]pivotTable!Q$3:Q$308,MATCH(totalExpenditure!$A65,[2]pivotTable!$A$3:$A$308,0))/100*INDEX(gDP!AF$6:AF$271,MATCH(totalExpenditure!$A65,gDP!$B$6:$B$271)))</f>
        <v/>
      </c>
      <c r="R65" s="77" t="str">
        <f>IF(INDEX([2]pivotTable!R$3:R$308,MATCH(totalExpenditure!$A65,[2]pivotTable!$A$3:$A$308,0))/100*INDEX(gDP!AG$6:AG$271,MATCH(totalExpenditure!$A65,gDP!$B$6:$B$271))=0,"",INDEX([2]pivotTable!R$3:R$308,MATCH(totalExpenditure!$A65,[2]pivotTable!$A$3:$A$308,0))/100*INDEX(gDP!AG$6:AG$271,MATCH(totalExpenditure!$A65,gDP!$B$6:$B$271)))</f>
        <v/>
      </c>
      <c r="S65" s="77" t="str">
        <f>IF(INDEX([2]pivotTable!S$3:S$308,MATCH(totalExpenditure!$A65,[2]pivotTable!$A$3:$A$308,0))/100*INDEX(gDP!AH$6:AH$271,MATCH(totalExpenditure!$A65,gDP!$B$6:$B$271))=0,"",INDEX([2]pivotTable!S$3:S$308,MATCH(totalExpenditure!$A65,[2]pivotTable!$A$3:$A$308,0))/100*INDEX(gDP!AH$6:AH$271,MATCH(totalExpenditure!$A65,gDP!$B$6:$B$271)))</f>
        <v/>
      </c>
      <c r="T65" s="77" t="str">
        <f>IF(INDEX([2]pivotTable!T$3:T$308,MATCH(totalExpenditure!$A65,[2]pivotTable!$A$3:$A$308,0))/100*INDEX(gDP!AI$6:AI$271,MATCH(totalExpenditure!$A65,gDP!$B$6:$B$271))=0,"",INDEX([2]pivotTable!T$3:T$308,MATCH(totalExpenditure!$A65,[2]pivotTable!$A$3:$A$308,0))/100*INDEX(gDP!AI$6:AI$271,MATCH(totalExpenditure!$A65,gDP!$B$6:$B$271)))</f>
        <v/>
      </c>
      <c r="U65" s="77" t="str">
        <f>IF(INDEX([2]pivotTable!U$3:U$308,MATCH(totalExpenditure!$A65,[2]pivotTable!$A$3:$A$308,0))/100*INDEX(gDP!AJ$6:AJ$271,MATCH(totalExpenditure!$A65,gDP!$B$6:$B$271))=0,"",INDEX([2]pivotTable!U$3:U$308,MATCH(totalExpenditure!$A65,[2]pivotTable!$A$3:$A$308,0))/100*INDEX(gDP!AJ$6:AJ$271,MATCH(totalExpenditure!$A65,gDP!$B$6:$B$271)))</f>
        <v/>
      </c>
      <c r="V65" s="77" t="str">
        <f>IF(INDEX([2]pivotTable!V$3:V$308,MATCH(totalExpenditure!$A65,[2]pivotTable!$A$3:$A$308,0))/100*INDEX(gDP!AK$6:AK$271,MATCH(totalExpenditure!$A65,gDP!$B$6:$B$271))=0,"",INDEX([2]pivotTable!V$3:V$308,MATCH(totalExpenditure!$A65,[2]pivotTable!$A$3:$A$308,0))/100*INDEX(gDP!AK$6:AK$271,MATCH(totalExpenditure!$A65,gDP!$B$6:$B$271)))</f>
        <v/>
      </c>
      <c r="W65" s="77" t="str">
        <f>IF(INDEX([2]pivotTable!W$3:W$308,MATCH(totalExpenditure!$A65,[2]pivotTable!$A$3:$A$308,0))/100*INDEX(gDP!AL$6:AL$271,MATCH(totalExpenditure!$A65,gDP!$B$6:$B$271))=0,"",INDEX([2]pivotTable!W$3:W$308,MATCH(totalExpenditure!$A65,[2]pivotTable!$A$3:$A$308,0))/100*INDEX(gDP!AL$6:AL$271,MATCH(totalExpenditure!$A65,gDP!$B$6:$B$271)))</f>
        <v/>
      </c>
      <c r="X65" s="77">
        <f>IF(INDEX([2]pivotTable!X$3:X$308,MATCH(totalExpenditure!$A65,[2]pivotTable!$A$3:$A$308,0))/100*INDEX(gDP!AM$6:AM$271,MATCH(totalExpenditure!$A65,gDP!$B$6:$B$271))=0,"",INDEX([2]pivotTable!X$3:X$308,MATCH(totalExpenditure!$A65,[2]pivotTable!$A$3:$A$308,0))/100*INDEX(gDP!AM$6:AM$271,MATCH(totalExpenditure!$A65,gDP!$B$6:$B$271)))</f>
        <v>1659183896.3280241</v>
      </c>
      <c r="Y65" s="77">
        <f>IF(INDEX([2]pivotTable!Y$3:Y$308,MATCH(totalExpenditure!$A65,[2]pivotTable!$A$3:$A$308,0))/100*INDEX(gDP!AN$6:AN$271,MATCH(totalExpenditure!$A65,gDP!$B$6:$B$271))=0,"",INDEX([2]pivotTable!Y$3:Y$308,MATCH(totalExpenditure!$A65,[2]pivotTable!$A$3:$A$308,0))/100*INDEX(gDP!AN$6:AN$271,MATCH(totalExpenditure!$A65,gDP!$B$6:$B$271)))</f>
        <v>1800040971.0533345</v>
      </c>
      <c r="Z65" s="77">
        <f>IF(INDEX([2]pivotTable!Z$3:Z$308,MATCH(totalExpenditure!$A65,[2]pivotTable!$A$3:$A$308,0))/100*INDEX(gDP!AO$6:AO$271,MATCH(totalExpenditure!$A65,gDP!$B$6:$B$271))=0,"",INDEX([2]pivotTable!Z$3:Z$308,MATCH(totalExpenditure!$A65,[2]pivotTable!$A$3:$A$308,0))/100*INDEX(gDP!AO$6:AO$271,MATCH(totalExpenditure!$A65,gDP!$B$6:$B$271)))</f>
        <v>2112369940.1411145</v>
      </c>
      <c r="AA65" s="77">
        <f>IF(INDEX([2]pivotTable!AA$3:AA$308,MATCH(totalExpenditure!$A65,[2]pivotTable!$A$3:$A$308,0))/100*INDEX(gDP!AP$6:AP$271,MATCH(totalExpenditure!$A65,gDP!$B$6:$B$271))=0,"",INDEX([2]pivotTable!AA$3:AA$308,MATCH(totalExpenditure!$A65,[2]pivotTable!$A$3:$A$308,0))/100*INDEX(gDP!AP$6:AP$271,MATCH(totalExpenditure!$A65,gDP!$B$6:$B$271)))</f>
        <v>2587137766.6634927</v>
      </c>
      <c r="AB65" s="77">
        <f>IF(INDEX([2]pivotTable!AB$3:AB$308,MATCH(totalExpenditure!$A65,[2]pivotTable!$A$3:$A$308,0))/100*INDEX(gDP!AQ$6:AQ$271,MATCH(totalExpenditure!$A65,gDP!$B$6:$B$271))=0,"",INDEX([2]pivotTable!AB$3:AB$308,MATCH(totalExpenditure!$A65,[2]pivotTable!$A$3:$A$308,0))/100*INDEX(gDP!AQ$6:AQ$271,MATCH(totalExpenditure!$A65,gDP!$B$6:$B$271)))</f>
        <v>2525039775.9871764</v>
      </c>
      <c r="AC65" s="77">
        <f>IF(INDEX([2]pivotTable!AC$3:AC$308,MATCH(totalExpenditure!$A65,[2]pivotTable!$A$3:$A$308,0))/100*INDEX(gDP!AR$6:AR$271,MATCH(totalExpenditure!$A65,gDP!$B$6:$B$271))=0,"",INDEX([2]pivotTable!AC$3:AC$308,MATCH(totalExpenditure!$A65,[2]pivotTable!$A$3:$A$308,0))/100*INDEX(gDP!AR$6:AR$271,MATCH(totalExpenditure!$A65,gDP!$B$6:$B$271)))</f>
        <v>2504994594.3510118</v>
      </c>
      <c r="AD65" s="77" t="str">
        <f>IF(INDEX([2]pivotTable!AD$3:AD$308,MATCH(totalExpenditure!$A65,[2]pivotTable!$A$3:$A$308,0))/100*INDEX(gDP!AS$6:AS$271,MATCH(totalExpenditure!$A65,gDP!$B$6:$B$271))=0,"",INDEX([2]pivotTable!AD$3:AD$308,MATCH(totalExpenditure!$A65,[2]pivotTable!$A$3:$A$308,0))/100*INDEX(gDP!AS$6:AS$271,MATCH(totalExpenditure!$A65,gDP!$B$6:$B$271)))</f>
        <v/>
      </c>
      <c r="AE65" s="77" t="str">
        <f>IF(INDEX([2]pivotTable!AE$3:AE$308,MATCH(totalExpenditure!$A65,[2]pivotTable!$A$3:$A$308,0))/100*INDEX(gDP!AT$6:AT$271,MATCH(totalExpenditure!$A65,gDP!$B$6:$B$271))=0,"",INDEX([2]pivotTable!AE$3:AE$308,MATCH(totalExpenditure!$A65,[2]pivotTable!$A$3:$A$308,0))/100*INDEX(gDP!AT$6:AT$271,MATCH(totalExpenditure!$A65,gDP!$B$6:$B$271)))</f>
        <v/>
      </c>
      <c r="AF65" s="77" t="str">
        <f>IF(INDEX([2]pivotTable!AF$3:AF$308,MATCH(totalExpenditure!$A65,[2]pivotTable!$A$3:$A$308,0))/100*INDEX(gDP!AU$6:AU$271,MATCH(totalExpenditure!$A65,gDP!$B$6:$B$271))=0,"",INDEX([2]pivotTable!AF$3:AF$308,MATCH(totalExpenditure!$A65,[2]pivotTable!$A$3:$A$308,0))/100*INDEX(gDP!AU$6:AU$271,MATCH(totalExpenditure!$A65,gDP!$B$6:$B$271)))</f>
        <v/>
      </c>
      <c r="AG65" s="77" t="str">
        <f>IF(INDEX([2]pivotTable!AG$3:AG$308,MATCH(totalExpenditure!$A65,[2]pivotTable!$A$3:$A$308,0))/100*INDEX(gDP!AV$6:AV$271,MATCH(totalExpenditure!$A65,gDP!$B$6:$B$271))=0,"",INDEX([2]pivotTable!AG$3:AG$308,MATCH(totalExpenditure!$A65,[2]pivotTable!$A$3:$A$308,0))/100*INDEX(gDP!AV$6:AV$271,MATCH(totalExpenditure!$A65,gDP!$B$6:$B$271)))</f>
        <v/>
      </c>
      <c r="AH65" s="77" t="str">
        <f>IF(INDEX([2]pivotTable!AH$3:AH$308,MATCH(totalExpenditure!$A65,[2]pivotTable!$A$3:$A$308,0))/100*INDEX(gDP!AW$6:AW$271,MATCH(totalExpenditure!$A65,gDP!$B$6:$B$271))=0,"",INDEX([2]pivotTable!AH$3:AH$308,MATCH(totalExpenditure!$A65,[2]pivotTable!$A$3:$A$308,0))/100*INDEX(gDP!AW$6:AW$271,MATCH(totalExpenditure!$A65,gDP!$B$6:$B$271)))</f>
        <v/>
      </c>
      <c r="AI65" s="77" t="str">
        <f>IF(INDEX([2]pivotTable!AI$3:AI$308,MATCH(totalExpenditure!$A65,[2]pivotTable!$A$3:$A$308,0))/100*INDEX(gDP!AX$6:AX$271,MATCH(totalExpenditure!$A65,gDP!$B$6:$B$271))=0,"",INDEX([2]pivotTable!AI$3:AI$308,MATCH(totalExpenditure!$A65,[2]pivotTable!$A$3:$A$308,0))/100*INDEX(gDP!AX$6:AX$271,MATCH(totalExpenditure!$A65,gDP!$B$6:$B$271)))</f>
        <v/>
      </c>
      <c r="AJ65" s="77">
        <f>IF(INDEX([2]pivotTable!AJ$3:AJ$308,MATCH(totalExpenditure!$A65,[2]pivotTable!$A$3:$A$308,0))/100*INDEX(gDP!AY$6:AY$271,MATCH(totalExpenditure!$A65,gDP!$B$6:$B$271))=0,"",INDEX([2]pivotTable!AJ$3:AJ$308,MATCH(totalExpenditure!$A65,[2]pivotTable!$A$3:$A$308,0))/100*INDEX(gDP!AY$6:AY$271,MATCH(totalExpenditure!$A65,gDP!$B$6:$B$271)))</f>
        <v>3101723319.0638518</v>
      </c>
      <c r="AK65" s="77">
        <f>IF(INDEX([2]pivotTable!AK$3:AK$308,MATCH(totalExpenditure!$A65,[2]pivotTable!$A$3:$A$308,0))/100*INDEX(gDP!AZ$6:AZ$271,MATCH(totalExpenditure!$A65,gDP!$B$6:$B$271))=0,"",INDEX([2]pivotTable!AK$3:AK$308,MATCH(totalExpenditure!$A65,[2]pivotTable!$A$3:$A$308,0))/100*INDEX(gDP!AZ$6:AZ$271,MATCH(totalExpenditure!$A65,gDP!$B$6:$B$271)))</f>
        <v>3847033974.8659234</v>
      </c>
      <c r="AL65" s="77">
        <f>IF(INDEX([2]pivotTable!AL$3:AL$308,MATCH(totalExpenditure!$A65,[2]pivotTable!$A$3:$A$308,0))/100*INDEX(gDP!BA$6:BA$271,MATCH(totalExpenditure!$A65,gDP!$B$6:$B$271))=0,"",INDEX([2]pivotTable!AL$3:AL$308,MATCH(totalExpenditure!$A65,[2]pivotTable!$A$3:$A$308,0))/100*INDEX(gDP!BA$6:BA$271,MATCH(totalExpenditure!$A65,gDP!$B$6:$B$271)))</f>
        <v>5231131601.6029148</v>
      </c>
      <c r="AM65" s="77">
        <f>IF(INDEX([2]pivotTable!AM$3:AM$308,MATCH(totalExpenditure!$A65,[2]pivotTable!$A$3:$A$308,0))/100*INDEX(gDP!BB$6:BB$271,MATCH(totalExpenditure!$A65,gDP!$B$6:$B$271))=0,"",INDEX([2]pivotTable!AM$3:AM$308,MATCH(totalExpenditure!$A65,[2]pivotTable!$A$3:$A$308,0))/100*INDEX(gDP!BB$6:BB$271,MATCH(totalExpenditure!$A65,gDP!$B$6:$B$271)))</f>
        <v>6132945516.8378477</v>
      </c>
      <c r="AN65" s="77" t="str">
        <f>IF(INDEX([2]pivotTable!AN$3:AN$308,MATCH(totalExpenditure!$A65,[2]pivotTable!$A$3:$A$308,0))/100*INDEX(gDP!BC$6:BC$271,MATCH(totalExpenditure!$A65,gDP!$B$6:$B$271))=0,"",INDEX([2]pivotTable!AN$3:AN$308,MATCH(totalExpenditure!$A65,[2]pivotTable!$A$3:$A$308,0))/100*INDEX(gDP!BC$6:BC$271,MATCH(totalExpenditure!$A65,gDP!$B$6:$B$271)))</f>
        <v/>
      </c>
      <c r="AO65" s="77" t="str">
        <f>IF(INDEX([2]pivotTable!AO$3:AO$308,MATCH(totalExpenditure!$A65,[2]pivotTable!$A$3:$A$308,0))/100*INDEX(gDP!BD$6:BD$271,MATCH(totalExpenditure!$A65,gDP!$B$6:$B$271))=0,"",INDEX([2]pivotTable!AO$3:AO$308,MATCH(totalExpenditure!$A65,[2]pivotTable!$A$3:$A$308,0))/100*INDEX(gDP!BD$6:BD$271,MATCH(totalExpenditure!$A65,gDP!$B$6:$B$271)))</f>
        <v/>
      </c>
      <c r="AP65" s="77" t="str">
        <f>IF(INDEX([2]pivotTable!AP$3:AP$308,MATCH(totalExpenditure!$A65,[2]pivotTable!$A$3:$A$308,0))/100*INDEX(gDP!BE$6:BE$271,MATCH(totalExpenditure!$A65,gDP!$B$6:$B$271))=0,"",INDEX([2]pivotTable!AP$3:AP$308,MATCH(totalExpenditure!$A65,[2]pivotTable!$A$3:$A$308,0))/100*INDEX(gDP!BE$6:BE$271,MATCH(totalExpenditure!$A65,gDP!$B$6:$B$271)))</f>
        <v/>
      </c>
      <c r="AQ65" s="77" t="str">
        <f>IF(INDEX([2]pivotTable!AQ$3:AQ$308,MATCH(totalExpenditure!$A65,[2]pivotTable!$A$3:$A$308,0))/100*INDEX(gDP!BF$6:BF$271,MATCH(totalExpenditure!$A65,gDP!$B$6:$B$271))=0,"",INDEX([2]pivotTable!AQ$3:AQ$308,MATCH(totalExpenditure!$A65,[2]pivotTable!$A$3:$A$308,0))/100*INDEX(gDP!BF$6:BF$271,MATCH(totalExpenditure!$A65,gDP!$B$6:$B$271)))</f>
        <v/>
      </c>
      <c r="AR65" s="77" t="str">
        <f>IF(INDEX([2]pivotTable!AR$3:AR$308,MATCH(totalExpenditure!$A65,[2]pivotTable!$A$3:$A$308,0))/100*INDEX(gDP!BG$6:BG$271,MATCH(totalExpenditure!$A65,gDP!$B$6:$B$271))=0,"",INDEX([2]pivotTable!AR$3:AR$308,MATCH(totalExpenditure!$A65,[2]pivotTable!$A$3:$A$308,0))/100*INDEX(gDP!BG$6:BG$271,MATCH(totalExpenditure!$A65,gDP!$B$6:$B$271)))</f>
        <v/>
      </c>
      <c r="AS65" s="77" t="str">
        <f>IF(INDEX([2]pivotTable!AS$3:AS$308,MATCH(totalExpenditure!$A65,[2]pivotTable!$A$3:$A$308,0))/100*INDEX(gDP!BH$6:BH$271,MATCH(totalExpenditure!$A65,gDP!$B$6:$B$271))=0,"",INDEX([2]pivotTable!AS$3:AS$308,MATCH(totalExpenditure!$A65,[2]pivotTable!$A$3:$A$308,0))/100*INDEX(gDP!BH$6:BH$271,MATCH(totalExpenditure!$A65,gDP!$B$6:$B$271)))</f>
        <v/>
      </c>
      <c r="AT65" s="77" t="str">
        <f>IF(INDEX([2]pivotTable!AT$3:AT$308,MATCH(totalExpenditure!$A65,[2]pivotTable!$A$3:$A$308,0))/100*INDEX(gDP!BI$6:BI$271,MATCH(totalExpenditure!$A65,gDP!$B$6:$B$271))=0,"",INDEX([2]pivotTable!AT$3:AT$308,MATCH(totalExpenditure!$A65,[2]pivotTable!$A$3:$A$308,0))/100*INDEX(gDP!BI$6:BI$271,MATCH(totalExpenditure!$A65,gDP!$B$6:$B$271)))</f>
        <v/>
      </c>
      <c r="AU65" s="77" t="str">
        <f>IF(INDEX([2]pivotTable!AU$3:AU$308,MATCH(totalExpenditure!$A65,[2]pivotTable!$A$3:$A$308,0))/100*INDEX(gDP!BJ$6:BJ$271,MATCH(totalExpenditure!$A65,gDP!$B$6:$B$271))=0,"",INDEX([2]pivotTable!AU$3:AU$308,MATCH(totalExpenditure!$A65,[2]pivotTable!$A$3:$A$308,0))/100*INDEX(gDP!BJ$6:BJ$271,MATCH(totalExpenditure!$A65,gDP!$B$6:$B$271)))</f>
        <v/>
      </c>
      <c r="AV65" s="77" t="str">
        <f>IF(INDEX([2]pivotTable!AV$3:AV$308,MATCH(totalExpenditure!$A65,[2]pivotTable!$A$3:$A$308,0))/100*INDEX(gDP!BK$6:BK$271,MATCH(totalExpenditure!$A65,gDP!$B$6:$B$271))=0,"",INDEX([2]pivotTable!AV$3:AV$308,MATCH(totalExpenditure!$A65,[2]pivotTable!$A$3:$A$308,0))/100*INDEX(gDP!BK$6:BK$271,MATCH(totalExpenditure!$A65,gDP!$B$6:$B$271)))</f>
        <v/>
      </c>
      <c r="AW65" s="77" t="str">
        <f>IF(INDEX([2]pivotTable!AW$3:AW$308,MATCH(totalExpenditure!$A65,[2]pivotTable!$A$3:$A$308,0))/100*INDEX(gDP!BL$6:BL$271,MATCH(totalExpenditure!$A65,gDP!$B$6:$B$271))=0,"",INDEX([2]pivotTable!AW$3:AW$308,MATCH(totalExpenditure!$A65,[2]pivotTable!$A$3:$A$308,0))/100*INDEX(gDP!BL$6:BL$271,MATCH(totalExpenditure!$A65,gDP!$B$6:$B$271)))</f>
        <v/>
      </c>
      <c r="AX65" s="77" t="str">
        <f>IF(INDEX([2]pivotTable!AX$3:AX$308,MATCH(totalExpenditure!$A65,[2]pivotTable!$A$3:$A$308,0))/100*INDEX(gDP!BM$6:BM$271,MATCH(totalExpenditure!$A65,gDP!$B$6:$B$271))=0,"",INDEX([2]pivotTable!AX$3:AX$308,MATCH(totalExpenditure!$A65,[2]pivotTable!$A$3:$A$308,0))/100*INDEX(gDP!BM$6:BM$271,MATCH(totalExpenditure!$A65,gDP!$B$6:$B$271)))</f>
        <v/>
      </c>
      <c r="AY65" s="77" t="str">
        <f>IF(INDEX([2]pivotTable!AY$3:AY$308,MATCH(totalExpenditure!$A65,[2]pivotTable!$A$3:$A$308,0))/100*INDEX(gDP!BN$6:BN$271,MATCH(totalExpenditure!$A65,gDP!$B$6:$B$271))=0,"",INDEX([2]pivotTable!AY$3:AY$308,MATCH(totalExpenditure!$A65,[2]pivotTable!$A$3:$A$308,0))/100*INDEX(gDP!BN$6:BN$271,MATCH(totalExpenditure!$A65,gDP!$B$6:$B$271)))</f>
        <v/>
      </c>
      <c r="AZ65" s="77" t="str">
        <f>IF(INDEX([2]pivotTable!AZ$3:AZ$308,MATCH(totalExpenditure!$A65,[2]pivotTable!$A$3:$A$308,0))/100*INDEX(gDP!BO$6:BO$271,MATCH(totalExpenditure!$A65,gDP!$B$6:$B$271))=0,"",INDEX([2]pivotTable!AZ$3:AZ$308,MATCH(totalExpenditure!$A65,[2]pivotTable!$A$3:$A$308,0))/100*INDEX(gDP!BO$6:BO$271,MATCH(totalExpenditure!$A65,gDP!$B$6:$B$271)))</f>
        <v/>
      </c>
      <c r="BA65" s="77" t="str">
        <f>IF(INDEX([2]pivotTable!B$310:B$615,MATCH(totalExpenditure!$A65,[2]pivotTable!$A$310:$A$615,0))/100*INDEX(gDP!Q$6:Q$271,MATCH(totalExpenditure!$A65,gDP!$B$6:$B$271))=0,"",INDEX([2]pivotTable!B$310:B$615,MATCH(totalExpenditure!$A65,[2]pivotTable!$A$310:$A$615,0))/100*INDEX(gDP!Q$6:Q$271,MATCH(totalExpenditure!$A65,gDP!$B$6:$B$271)))</f>
        <v/>
      </c>
      <c r="BB65" s="77" t="str">
        <f>IF(INDEX([2]pivotTable!C$310:C$615,MATCH(totalExpenditure!$A65,[2]pivotTable!$A$310:$A$615,0))/100*INDEX(gDP!R$6:R$271,MATCH(totalExpenditure!$A65,gDP!$B$6:$B$271))=0,"",INDEX([2]pivotTable!C$310:C$615,MATCH(totalExpenditure!$A65,[2]pivotTable!$A$310:$A$615,0))/100*INDEX(gDP!R$6:R$271,MATCH(totalExpenditure!$A65,gDP!$B$6:$B$271)))</f>
        <v/>
      </c>
      <c r="BC65" s="77" t="str">
        <f>IF(INDEX([2]pivotTable!D$310:D$615,MATCH(totalExpenditure!$A65,[2]pivotTable!$A$310:$A$615,0))/100*INDEX(gDP!S$6:S$271,MATCH(totalExpenditure!$A65,gDP!$B$6:$B$271))=0,"",INDEX([2]pivotTable!D$310:D$615,MATCH(totalExpenditure!$A65,[2]pivotTable!$A$310:$A$615,0))/100*INDEX(gDP!S$6:S$271,MATCH(totalExpenditure!$A65,gDP!$B$6:$B$271)))</f>
        <v/>
      </c>
      <c r="BD65" s="77" t="str">
        <f>IF(INDEX([2]pivotTable!E$310:E$615,MATCH(totalExpenditure!$A65,[2]pivotTable!$A$310:$A$615,0))/100*INDEX(gDP!T$6:T$271,MATCH(totalExpenditure!$A65,gDP!$B$6:$B$271))=0,"",INDEX([2]pivotTable!E$310:E$615,MATCH(totalExpenditure!$A65,[2]pivotTable!$A$310:$A$615,0))/100*INDEX(gDP!T$6:T$271,MATCH(totalExpenditure!$A65,gDP!$B$6:$B$271)))</f>
        <v/>
      </c>
      <c r="BE65" s="77" t="str">
        <f>IF(INDEX([2]pivotTable!F$310:F$615,MATCH(totalExpenditure!$A65,[2]pivotTable!$A$310:$A$615,0))/100*INDEX(gDP!U$6:U$271,MATCH(totalExpenditure!$A65,gDP!$B$6:$B$271))=0,"",INDEX([2]pivotTable!F$310:F$615,MATCH(totalExpenditure!$A65,[2]pivotTable!$A$310:$A$615,0))/100*INDEX(gDP!U$6:U$271,MATCH(totalExpenditure!$A65,gDP!$B$6:$B$271)))</f>
        <v/>
      </c>
      <c r="BF65" s="77" t="str">
        <f>IF(INDEX([2]pivotTable!G$310:G$615,MATCH(totalExpenditure!$A65,[2]pivotTable!$A$310:$A$615,0))/100*INDEX(gDP!V$6:V$271,MATCH(totalExpenditure!$A65,gDP!$B$6:$B$271))=0,"",INDEX([2]pivotTable!G$310:G$615,MATCH(totalExpenditure!$A65,[2]pivotTable!$A$310:$A$615,0))/100*INDEX(gDP!V$6:V$271,MATCH(totalExpenditure!$A65,gDP!$B$6:$B$271)))</f>
        <v/>
      </c>
      <c r="BG65" s="77" t="str">
        <f>IF(INDEX([2]pivotTable!H$310:H$615,MATCH(totalExpenditure!$A65,[2]pivotTable!$A$310:$A$615,0))/100*INDEX(gDP!W$6:W$271,MATCH(totalExpenditure!$A65,gDP!$B$6:$B$271))=0,"",INDEX([2]pivotTable!H$310:H$615,MATCH(totalExpenditure!$A65,[2]pivotTable!$A$310:$A$615,0))/100*INDEX(gDP!W$6:W$271,MATCH(totalExpenditure!$A65,gDP!$B$6:$B$271)))</f>
        <v/>
      </c>
      <c r="BH65" s="77" t="str">
        <f>IF(INDEX([2]pivotTable!I$310:I$615,MATCH(totalExpenditure!$A65,[2]pivotTable!$A$310:$A$615,0))/100*INDEX(gDP!X$6:X$271,MATCH(totalExpenditure!$A65,gDP!$B$6:$B$271))=0,"",INDEX([2]pivotTable!I$310:I$615,MATCH(totalExpenditure!$A65,[2]pivotTable!$A$310:$A$615,0))/100*INDEX(gDP!X$6:X$271,MATCH(totalExpenditure!$A65,gDP!$B$6:$B$271)))</f>
        <v/>
      </c>
      <c r="BI65" s="77" t="str">
        <f>IF(INDEX([2]pivotTable!J$310:J$615,MATCH(totalExpenditure!$A65,[2]pivotTable!$A$310:$A$615,0))/100*INDEX(gDP!Y$6:Y$271,MATCH(totalExpenditure!$A65,gDP!$B$6:$B$271))=0,"",INDEX([2]pivotTable!J$310:J$615,MATCH(totalExpenditure!$A65,[2]pivotTable!$A$310:$A$615,0))/100*INDEX(gDP!Y$6:Y$271,MATCH(totalExpenditure!$A65,gDP!$B$6:$B$271)))</f>
        <v/>
      </c>
      <c r="BJ65" s="77" t="str">
        <f>IF(INDEX([2]pivotTable!K$310:K$615,MATCH(totalExpenditure!$A65,[2]pivotTable!$A$310:$A$615,0))/100*INDEX(gDP!Z$6:Z$271,MATCH(totalExpenditure!$A65,gDP!$B$6:$B$271))=0,"",INDEX([2]pivotTable!K$310:K$615,MATCH(totalExpenditure!$A65,[2]pivotTable!$A$310:$A$615,0))/100*INDEX(gDP!Z$6:Z$271,MATCH(totalExpenditure!$A65,gDP!$B$6:$B$271)))</f>
        <v/>
      </c>
      <c r="BK65" s="77" t="str">
        <f>IF(INDEX([2]pivotTable!L$310:L$615,MATCH(totalExpenditure!$A65,[2]pivotTable!$A$310:$A$615,0))/100*INDEX(gDP!AA$6:AA$271,MATCH(totalExpenditure!$A65,gDP!$B$6:$B$271))=0,"",INDEX([2]pivotTable!L$310:L$615,MATCH(totalExpenditure!$A65,[2]pivotTable!$A$310:$A$615,0))/100*INDEX(gDP!AA$6:AA$271,MATCH(totalExpenditure!$A65,gDP!$B$6:$B$271)))</f>
        <v/>
      </c>
      <c r="BL65" s="77" t="str">
        <f>IF(INDEX([2]pivotTable!M$310:M$615,MATCH(totalExpenditure!$A65,[2]pivotTable!$A$310:$A$615,0))/100*INDEX(gDP!AB$6:AB$271,MATCH(totalExpenditure!$A65,gDP!$B$6:$B$271))=0,"",INDEX([2]pivotTable!M$310:M$615,MATCH(totalExpenditure!$A65,[2]pivotTable!$A$310:$A$615,0))/100*INDEX(gDP!AB$6:AB$271,MATCH(totalExpenditure!$A65,gDP!$B$6:$B$271)))</f>
        <v/>
      </c>
      <c r="BM65" s="77" t="str">
        <f>IF(INDEX([2]pivotTable!N$310:N$615,MATCH(totalExpenditure!$A65,[2]pivotTable!$A$310:$A$615,0))/100*INDEX(gDP!AC$6:AC$271,MATCH(totalExpenditure!$A65,gDP!$B$6:$B$271))=0,"",INDEX([2]pivotTable!N$310:N$615,MATCH(totalExpenditure!$A65,[2]pivotTable!$A$310:$A$615,0))/100*INDEX(gDP!AC$6:AC$271,MATCH(totalExpenditure!$A65,gDP!$B$6:$B$271)))</f>
        <v/>
      </c>
      <c r="BN65" s="77" t="str">
        <f>IF(INDEX([2]pivotTable!O$310:O$615,MATCH(totalExpenditure!$A65,[2]pivotTable!$A$310:$A$615,0))/100*INDEX(gDP!AD$6:AD$271,MATCH(totalExpenditure!$A65,gDP!$B$6:$B$271))=0,"",INDEX([2]pivotTable!O$310:O$615,MATCH(totalExpenditure!$A65,[2]pivotTable!$A$310:$A$615,0))/100*INDEX(gDP!AD$6:AD$271,MATCH(totalExpenditure!$A65,gDP!$B$6:$B$271)))</f>
        <v/>
      </c>
      <c r="BO65" s="77" t="str">
        <f>IF(INDEX([2]pivotTable!P$310:P$615,MATCH(totalExpenditure!$A65,[2]pivotTable!$A$310:$A$615,0))/100*INDEX(gDP!AE$6:AE$271,MATCH(totalExpenditure!$A65,gDP!$B$6:$B$271))=0,"",INDEX([2]pivotTable!P$310:P$615,MATCH(totalExpenditure!$A65,[2]pivotTable!$A$310:$A$615,0))/100*INDEX(gDP!AE$6:AE$271,MATCH(totalExpenditure!$A65,gDP!$B$6:$B$271)))</f>
        <v/>
      </c>
      <c r="BP65" s="77" t="str">
        <f>IF(INDEX([2]pivotTable!Q$310:Q$615,MATCH(totalExpenditure!$A65,[2]pivotTable!$A$310:$A$615,0))/100*INDEX(gDP!AF$6:AF$271,MATCH(totalExpenditure!$A65,gDP!$B$6:$B$271))=0,"",INDEX([2]pivotTable!Q$310:Q$615,MATCH(totalExpenditure!$A65,[2]pivotTable!$A$310:$A$615,0))/100*INDEX(gDP!AF$6:AF$271,MATCH(totalExpenditure!$A65,gDP!$B$6:$B$271)))</f>
        <v/>
      </c>
      <c r="BQ65" s="77" t="str">
        <f>IF(INDEX([2]pivotTable!R$310:R$615,MATCH(totalExpenditure!$A65,[2]pivotTable!$A$310:$A$615,0))/100*INDEX(gDP!AG$6:AG$271,MATCH(totalExpenditure!$A65,gDP!$B$6:$B$271))=0,"",INDEX([2]pivotTable!R$310:R$615,MATCH(totalExpenditure!$A65,[2]pivotTable!$A$310:$A$615,0))/100*INDEX(gDP!AG$6:AG$271,MATCH(totalExpenditure!$A65,gDP!$B$6:$B$271)))</f>
        <v/>
      </c>
      <c r="BR65" s="77" t="str">
        <f>IF(INDEX([2]pivotTable!S$310:S$615,MATCH(totalExpenditure!$A65,[2]pivotTable!$A$310:$A$615,0))/100*INDEX(gDP!AH$6:AH$271,MATCH(totalExpenditure!$A65,gDP!$B$6:$B$271))=0,"",INDEX([2]pivotTable!S$310:S$615,MATCH(totalExpenditure!$A65,[2]pivotTable!$A$310:$A$615,0))/100*INDEX(gDP!AH$6:AH$271,MATCH(totalExpenditure!$A65,gDP!$B$6:$B$271)))</f>
        <v/>
      </c>
      <c r="BS65" s="77" t="str">
        <f>IF(INDEX([2]pivotTable!T$310:T$615,MATCH(totalExpenditure!$A65,[2]pivotTable!$A$310:$A$615,0))/100*INDEX(gDP!AI$6:AI$271,MATCH(totalExpenditure!$A65,gDP!$B$6:$B$271))=0,"",INDEX([2]pivotTable!T$310:T$615,MATCH(totalExpenditure!$A65,[2]pivotTable!$A$310:$A$615,0))/100*INDEX(gDP!AI$6:AI$271,MATCH(totalExpenditure!$A65,gDP!$B$6:$B$271)))</f>
        <v/>
      </c>
      <c r="BT65" s="77" t="str">
        <f>IF(INDEX([2]pivotTable!U$310:U$615,MATCH(totalExpenditure!$A65,[2]pivotTable!$A$310:$A$615,0))/100*INDEX(gDP!AJ$6:AJ$271,MATCH(totalExpenditure!$A65,gDP!$B$6:$B$271))=0,"",INDEX([2]pivotTable!U$310:U$615,MATCH(totalExpenditure!$A65,[2]pivotTable!$A$310:$A$615,0))/100*INDEX(gDP!AJ$6:AJ$271,MATCH(totalExpenditure!$A65,gDP!$B$6:$B$271)))</f>
        <v/>
      </c>
      <c r="BU65" s="77" t="str">
        <f>IF(INDEX([2]pivotTable!V$310:V$615,MATCH(totalExpenditure!$A65,[2]pivotTable!$A$310:$A$615,0))/100*INDEX(gDP!AK$6:AK$271,MATCH(totalExpenditure!$A65,gDP!$B$6:$B$271))=0,"",INDEX([2]pivotTable!V$310:V$615,MATCH(totalExpenditure!$A65,[2]pivotTable!$A$310:$A$615,0))/100*INDEX(gDP!AK$6:AK$271,MATCH(totalExpenditure!$A65,gDP!$B$6:$B$271)))</f>
        <v/>
      </c>
      <c r="BV65" s="77" t="str">
        <f>IF(INDEX([2]pivotTable!W$310:W$615,MATCH(totalExpenditure!$A65,[2]pivotTable!$A$310:$A$615,0))/100*INDEX(gDP!AL$6:AL$271,MATCH(totalExpenditure!$A65,gDP!$B$6:$B$271))=0,"",INDEX([2]pivotTable!W$310:W$615,MATCH(totalExpenditure!$A65,[2]pivotTable!$A$310:$A$615,0))/100*INDEX(gDP!AL$6:AL$271,MATCH(totalExpenditure!$A65,gDP!$B$6:$B$271)))</f>
        <v/>
      </c>
      <c r="BW65" s="77">
        <f>IF(INDEX([2]pivotTable!X$310:X$615,MATCH(totalExpenditure!$A65,[2]pivotTable!$A$310:$A$615,0))/100*INDEX(gDP!AM$6:AM$271,MATCH(totalExpenditure!$A65,gDP!$B$6:$B$271))=0,"",INDEX([2]pivotTable!X$310:X$615,MATCH(totalExpenditure!$A65,[2]pivotTable!$A$310:$A$615,0))/100*INDEX(gDP!AM$6:AM$271,MATCH(totalExpenditure!$A65,gDP!$B$6:$B$271)))</f>
        <v>1093359644.5033388</v>
      </c>
      <c r="BX65" s="77">
        <f>IF(INDEX([2]pivotTable!Y$310:Y$615,MATCH(totalExpenditure!$A65,[2]pivotTable!$A$310:$A$615,0))/100*INDEX(gDP!AN$6:AN$271,MATCH(totalExpenditure!$A65,gDP!$B$6:$B$271))=0,"",INDEX([2]pivotTable!Y$310:Y$615,MATCH(totalExpenditure!$A65,[2]pivotTable!$A$310:$A$615,0))/100*INDEX(gDP!AN$6:AN$271,MATCH(totalExpenditure!$A65,gDP!$B$6:$B$271)))</f>
        <v>931343704.28049564</v>
      </c>
      <c r="BY65" s="77">
        <f>IF(INDEX([2]pivotTable!Z$310:Z$615,MATCH(totalExpenditure!$A65,[2]pivotTable!$A$310:$A$615,0))/100*INDEX(gDP!AO$6:AO$271,MATCH(totalExpenditure!$A65,gDP!$B$6:$B$271))=0,"",INDEX([2]pivotTable!Z$310:Z$615,MATCH(totalExpenditure!$A65,[2]pivotTable!$A$310:$A$615,0))/100*INDEX(gDP!AO$6:AO$271,MATCH(totalExpenditure!$A65,gDP!$B$6:$B$271)))</f>
        <v>1140679767.6762021</v>
      </c>
      <c r="BZ65" s="77">
        <f>IF(INDEX([2]pivotTable!AA$310:AA$615,MATCH(totalExpenditure!$A65,[2]pivotTable!$A$310:$A$615,0))/100*INDEX(gDP!AP$6:AP$271,MATCH(totalExpenditure!$A65,gDP!$B$6:$B$271))=0,"",INDEX([2]pivotTable!AA$310:AA$615,MATCH(totalExpenditure!$A65,[2]pivotTable!$A$310:$A$615,0))/100*INDEX(gDP!AP$6:AP$271,MATCH(totalExpenditure!$A65,gDP!$B$6:$B$271)))</f>
        <v>1320066569.9549294</v>
      </c>
      <c r="CA65" s="77">
        <f>IF(INDEX([2]pivotTable!AB$310:AB$615,MATCH(totalExpenditure!$A65,[2]pivotTable!$A$310:$A$615,0))/100*INDEX(gDP!AQ$6:AQ$271,MATCH(totalExpenditure!$A65,gDP!$B$6:$B$271))=0,"",INDEX([2]pivotTable!AB$310:AB$615,MATCH(totalExpenditure!$A65,[2]pivotTable!$A$310:$A$615,0))/100*INDEX(gDP!AQ$6:AQ$271,MATCH(totalExpenditure!$A65,gDP!$B$6:$B$271)))</f>
        <v>1214332106.0091002</v>
      </c>
      <c r="CB65" s="77">
        <f>IF(INDEX([2]pivotTable!AC$310:AC$615,MATCH(totalExpenditure!$A65,[2]pivotTable!$A$310:$A$615,0))/100*INDEX(gDP!AR$6:AR$271,MATCH(totalExpenditure!$A65,gDP!$B$6:$B$271))=0,"",INDEX([2]pivotTable!AC$310:AC$615,MATCH(totalExpenditure!$A65,[2]pivotTable!$A$310:$A$615,0))/100*INDEX(gDP!AR$6:AR$271,MATCH(totalExpenditure!$A65,gDP!$B$6:$B$271)))</f>
        <v>1478676420.7431214</v>
      </c>
      <c r="CC65" s="77" t="str">
        <f>IF(INDEX([2]pivotTable!AD$310:AD$615,MATCH(totalExpenditure!$A65,[2]pivotTable!$A$310:$A$615,0))/100*INDEX(gDP!AS$6:AS$271,MATCH(totalExpenditure!$A65,gDP!$B$6:$B$271))=0,"",INDEX([2]pivotTable!AD$310:AD$615,MATCH(totalExpenditure!$A65,[2]pivotTable!$A$310:$A$615,0))/100*INDEX(gDP!AS$6:AS$271,MATCH(totalExpenditure!$A65,gDP!$B$6:$B$271)))</f>
        <v/>
      </c>
      <c r="CD65" s="77" t="str">
        <f>IF(INDEX([2]pivotTable!AE$310:AE$615,MATCH(totalExpenditure!$A65,[2]pivotTable!$A$310:$A$615,0))/100*INDEX(gDP!AT$6:AT$271,MATCH(totalExpenditure!$A65,gDP!$B$6:$B$271))=0,"",INDEX([2]pivotTable!AE$310:AE$615,MATCH(totalExpenditure!$A65,[2]pivotTable!$A$310:$A$615,0))/100*INDEX(gDP!AT$6:AT$271,MATCH(totalExpenditure!$A65,gDP!$B$6:$B$271)))</f>
        <v/>
      </c>
      <c r="CE65" s="77" t="str">
        <f>IF(INDEX([2]pivotTable!AF$310:AF$615,MATCH(totalExpenditure!$A65,[2]pivotTable!$A$310:$A$615,0))/100*INDEX(gDP!AU$6:AU$271,MATCH(totalExpenditure!$A65,gDP!$B$6:$B$271))=0,"",INDEX([2]pivotTable!AF$310:AF$615,MATCH(totalExpenditure!$A65,[2]pivotTable!$A$310:$A$615,0))/100*INDEX(gDP!AU$6:AU$271,MATCH(totalExpenditure!$A65,gDP!$B$6:$B$271)))</f>
        <v/>
      </c>
      <c r="CF65" s="77" t="str">
        <f>IF(INDEX([2]pivotTable!AG$310:AG$615,MATCH(totalExpenditure!$A65,[2]pivotTable!$A$310:$A$615,0))/100*INDEX(gDP!AV$6:AV$271,MATCH(totalExpenditure!$A65,gDP!$B$6:$B$271))=0,"",INDEX([2]pivotTable!AG$310:AG$615,MATCH(totalExpenditure!$A65,[2]pivotTable!$A$310:$A$615,0))/100*INDEX(gDP!AV$6:AV$271,MATCH(totalExpenditure!$A65,gDP!$B$6:$B$271)))</f>
        <v/>
      </c>
      <c r="CG65" s="77" t="str">
        <f>IF(INDEX([2]pivotTable!AH$310:AH$615,MATCH(totalExpenditure!$A65,[2]pivotTable!$A$310:$A$615,0))/100*INDEX(gDP!AW$6:AW$271,MATCH(totalExpenditure!$A65,gDP!$B$6:$B$271))=0,"",INDEX([2]pivotTable!AH$310:AH$615,MATCH(totalExpenditure!$A65,[2]pivotTable!$A$310:$A$615,0))/100*INDEX(gDP!AW$6:AW$271,MATCH(totalExpenditure!$A65,gDP!$B$6:$B$271)))</f>
        <v/>
      </c>
      <c r="CH65" s="77" t="str">
        <f>IF(INDEX([2]pivotTable!AI$310:AI$615,MATCH(totalExpenditure!$A65,[2]pivotTable!$A$310:$A$615,0))/100*INDEX(gDP!AX$6:AX$271,MATCH(totalExpenditure!$A65,gDP!$B$6:$B$271))=0,"",INDEX([2]pivotTable!AI$310:AI$615,MATCH(totalExpenditure!$A65,[2]pivotTable!$A$310:$A$615,0))/100*INDEX(gDP!AX$6:AX$271,MATCH(totalExpenditure!$A65,gDP!$B$6:$B$271)))</f>
        <v/>
      </c>
      <c r="CI65" s="77">
        <f>IF(INDEX([2]pivotTable!AJ$310:AJ$615,MATCH(totalExpenditure!$A65,[2]pivotTable!$A$310:$A$615,0))/100*INDEX(gDP!AY$6:AY$271,MATCH(totalExpenditure!$A65,gDP!$B$6:$B$271))=0,"",INDEX([2]pivotTable!AJ$310:AJ$615,MATCH(totalExpenditure!$A65,[2]pivotTable!$A$310:$A$615,0))/100*INDEX(gDP!AY$6:AY$271,MATCH(totalExpenditure!$A65,gDP!$B$6:$B$271)))</f>
        <v>1317001568.0152071</v>
      </c>
      <c r="CJ65" s="77">
        <f>IF(INDEX([2]pivotTable!AK$310:AK$615,MATCH(totalExpenditure!$A65,[2]pivotTable!$A$310:$A$615,0))/100*INDEX(gDP!AZ$6:AZ$271,MATCH(totalExpenditure!$A65,gDP!$B$6:$B$271))=0,"",INDEX([2]pivotTable!AK$310:AK$615,MATCH(totalExpenditure!$A65,[2]pivotTable!$A$310:$A$615,0))/100*INDEX(gDP!AZ$6:AZ$271,MATCH(totalExpenditure!$A65,gDP!$B$6:$B$271)))</f>
        <v>1823779069.5660672</v>
      </c>
      <c r="CK65" s="77">
        <f>IF(INDEX([2]pivotTable!AL$310:AL$615,MATCH(totalExpenditure!$A65,[2]pivotTable!$A$310:$A$615,0))/100*INDEX(gDP!BA$6:BA$271,MATCH(totalExpenditure!$A65,gDP!$B$6:$B$271))=0,"",INDEX([2]pivotTable!AL$310:AL$615,MATCH(totalExpenditure!$A65,[2]pivotTable!$A$310:$A$615,0))/100*INDEX(gDP!BA$6:BA$271,MATCH(totalExpenditure!$A65,gDP!$B$6:$B$271)))</f>
        <v>2669680955.3007984</v>
      </c>
      <c r="CL65" s="77">
        <f>IF(INDEX([2]pivotTable!AM$310:AM$615,MATCH(totalExpenditure!$A65,[2]pivotTable!$A$310:$A$615,0))/100*INDEX(gDP!BB$6:BB$271,MATCH(totalExpenditure!$A65,gDP!$B$6:$B$271))=0,"",INDEX([2]pivotTable!AM$310:AM$615,MATCH(totalExpenditure!$A65,[2]pivotTable!$A$310:$A$615,0))/100*INDEX(gDP!BB$6:BB$271,MATCH(totalExpenditure!$A65,gDP!$B$6:$B$271)))</f>
        <v>2765838174.2602057</v>
      </c>
      <c r="CM65" s="77" t="str">
        <f>IF(INDEX([2]pivotTable!AN$310:AN$615,MATCH(totalExpenditure!$A65,[2]pivotTable!$A$310:$A$615,0))/100*INDEX(gDP!BC$6:BC$271,MATCH(totalExpenditure!$A65,gDP!$B$6:$B$271))=0,"",INDEX([2]pivotTable!AN$310:AN$615,MATCH(totalExpenditure!$A65,[2]pivotTable!$A$310:$A$615,0))/100*INDEX(gDP!BC$6:BC$271,MATCH(totalExpenditure!$A65,gDP!$B$6:$B$271)))</f>
        <v/>
      </c>
      <c r="CN65" s="77" t="str">
        <f>IF(INDEX([2]pivotTable!AO$310:AO$615,MATCH(totalExpenditure!$A65,[2]pivotTable!$A$310:$A$615,0))/100*INDEX(gDP!BD$6:BD$271,MATCH(totalExpenditure!$A65,gDP!$B$6:$B$271))=0,"",INDEX([2]pivotTable!AO$310:AO$615,MATCH(totalExpenditure!$A65,[2]pivotTable!$A$310:$A$615,0))/100*INDEX(gDP!BD$6:BD$271,MATCH(totalExpenditure!$A65,gDP!$B$6:$B$271)))</f>
        <v/>
      </c>
      <c r="CO65" s="77" t="str">
        <f>IF(INDEX([2]pivotTable!AP$310:AP$615,MATCH(totalExpenditure!$A65,[2]pivotTable!$A$310:$A$615,0))/100*INDEX(gDP!BE$6:BE$271,MATCH(totalExpenditure!$A65,gDP!$B$6:$B$271))=0,"",INDEX([2]pivotTable!AP$310:AP$615,MATCH(totalExpenditure!$A65,[2]pivotTable!$A$310:$A$615,0))/100*INDEX(gDP!BE$6:BE$271,MATCH(totalExpenditure!$A65,gDP!$B$6:$B$271)))</f>
        <v/>
      </c>
      <c r="CP65" s="77" t="str">
        <f>IF(INDEX([2]pivotTable!AQ$310:AQ$615,MATCH(totalExpenditure!$A65,[2]pivotTable!$A$310:$A$615,0))/100*INDEX(gDP!BF$6:BF$271,MATCH(totalExpenditure!$A65,gDP!$B$6:$B$271))=0,"",INDEX([2]pivotTable!AQ$310:AQ$615,MATCH(totalExpenditure!$A65,[2]pivotTable!$A$310:$A$615,0))/100*INDEX(gDP!BF$6:BF$271,MATCH(totalExpenditure!$A65,gDP!$B$6:$B$271)))</f>
        <v/>
      </c>
      <c r="CQ65" s="77" t="str">
        <f>IF(INDEX([2]pivotTable!AR$310:AR$615,MATCH(totalExpenditure!$A65,[2]pivotTable!$A$310:$A$615,0))/100*INDEX(gDP!BG$6:BG$271,MATCH(totalExpenditure!$A65,gDP!$B$6:$B$271))=0,"",INDEX([2]pivotTable!AR$310:AR$615,MATCH(totalExpenditure!$A65,[2]pivotTable!$A$310:$A$615,0))/100*INDEX(gDP!BG$6:BG$271,MATCH(totalExpenditure!$A65,gDP!$B$6:$B$271)))</f>
        <v/>
      </c>
      <c r="CR65" s="77" t="str">
        <f>IF(INDEX([2]pivotTable!AS$310:AS$615,MATCH(totalExpenditure!$A65,[2]pivotTable!$A$310:$A$615,0))/100*INDEX(gDP!BH$6:BH$271,MATCH(totalExpenditure!$A65,gDP!$B$6:$B$271))=0,"",INDEX([2]pivotTable!AS$310:AS$615,MATCH(totalExpenditure!$A65,[2]pivotTable!$A$310:$A$615,0))/100*INDEX(gDP!BH$6:BH$271,MATCH(totalExpenditure!$A65,gDP!$B$6:$B$271)))</f>
        <v/>
      </c>
      <c r="CS65" s="77" t="str">
        <f>IF(INDEX([2]pivotTable!AT$310:AT$615,MATCH(totalExpenditure!$A65,[2]pivotTable!$A$310:$A$615,0))/100*INDEX(gDP!BI$6:BI$271,MATCH(totalExpenditure!$A65,gDP!$B$6:$B$271))=0,"",INDEX([2]pivotTable!AT$310:AT$615,MATCH(totalExpenditure!$A65,[2]pivotTable!$A$310:$A$615,0))/100*INDEX(gDP!BI$6:BI$271,MATCH(totalExpenditure!$A65,gDP!$B$6:$B$271)))</f>
        <v/>
      </c>
      <c r="CT65" s="77" t="str">
        <f>IF(INDEX([2]pivotTable!AU$310:AU$615,MATCH(totalExpenditure!$A65,[2]pivotTable!$A$310:$A$615,0))/100*INDEX(gDP!BJ$6:BJ$271,MATCH(totalExpenditure!$A65,gDP!$B$6:$B$271))=0,"",INDEX([2]pivotTable!AU$310:AU$615,MATCH(totalExpenditure!$A65,[2]pivotTable!$A$310:$A$615,0))/100*INDEX(gDP!BJ$6:BJ$271,MATCH(totalExpenditure!$A65,gDP!$B$6:$B$271)))</f>
        <v/>
      </c>
      <c r="CU65" s="77" t="str">
        <f>IF(INDEX([2]pivotTable!AV$310:AV$615,MATCH(totalExpenditure!$A65,[2]pivotTable!$A$310:$A$615,0))/100*INDEX(gDP!BK$6:BK$271,MATCH(totalExpenditure!$A65,gDP!$B$6:$B$271))=0,"",INDEX([2]pivotTable!AV$310:AV$615,MATCH(totalExpenditure!$A65,[2]pivotTable!$A$310:$A$615,0))/100*INDEX(gDP!BK$6:BK$271,MATCH(totalExpenditure!$A65,gDP!$B$6:$B$271)))</f>
        <v/>
      </c>
      <c r="CV65" s="77" t="str">
        <f>IF(INDEX([2]pivotTable!AW$310:AW$615,MATCH(totalExpenditure!$A65,[2]pivotTable!$A$310:$A$615,0))/100*INDEX(gDP!BL$6:BL$271,MATCH(totalExpenditure!$A65,gDP!$B$6:$B$271))=0,"",INDEX([2]pivotTable!AW$310:AW$615,MATCH(totalExpenditure!$A65,[2]pivotTable!$A$310:$A$615,0))/100*INDEX(gDP!BL$6:BL$271,MATCH(totalExpenditure!$A65,gDP!$B$6:$B$271)))</f>
        <v/>
      </c>
      <c r="CW65" s="77" t="str">
        <f>IF(INDEX([2]pivotTable!AX$310:AX$615,MATCH(totalExpenditure!$A65,[2]pivotTable!$A$310:$A$615,0))/100*INDEX(gDP!BM$6:BM$271,MATCH(totalExpenditure!$A65,gDP!$B$6:$B$271))=0,"",INDEX([2]pivotTable!AX$310:AX$615,MATCH(totalExpenditure!$A65,[2]pivotTable!$A$310:$A$615,0))/100*INDEX(gDP!BM$6:BM$271,MATCH(totalExpenditure!$A65,gDP!$B$6:$B$271)))</f>
        <v/>
      </c>
      <c r="CX65" s="77" t="str">
        <f>IF(INDEX([2]pivotTable!AY$310:AY$615,MATCH(totalExpenditure!$A65,[2]pivotTable!$A$310:$A$615,0))/100*INDEX(gDP!BN$6:BN$271,MATCH(totalExpenditure!$A65,gDP!$B$6:$B$271))=0,"",INDEX([2]pivotTable!AY$310:AY$615,MATCH(totalExpenditure!$A65,[2]pivotTable!$A$310:$A$615,0))/100*INDEX(gDP!BN$6:BN$271,MATCH(totalExpenditure!$A65,gDP!$B$6:$B$271)))</f>
        <v/>
      </c>
      <c r="CY65" s="77" t="str">
        <f>IF(INDEX([2]pivotTable!AZ$310:AZ$615,MATCH(totalExpenditure!$A65,[2]pivotTable!$A$310:$A$615,0))/100*INDEX(gDP!BO$6:BO$271,MATCH(totalExpenditure!$A65,gDP!$B$6:$B$271))=0,"",INDEX([2]pivotTable!AZ$310:AZ$615,MATCH(totalExpenditure!$A65,[2]pivotTable!$A$310:$A$615,0))/100*INDEX(gDP!BO$6:BO$271,MATCH(totalExpenditure!$A65,gDP!$B$6:$B$271)))</f>
        <v/>
      </c>
      <c r="CZ65" s="77" t="str">
        <f>IF(B65="","",IF(BA65="","",B65-B65+INDEX(gDP!Q$6:Q$271,MATCH(totalExpenditure!$A65,gDP!$B$6:$B$271))))</f>
        <v/>
      </c>
      <c r="DA65" s="77" t="str">
        <f>IF(C65="","",IF(BB65="","",C65-C65+INDEX(gDP!R$6:R$271,MATCH(totalExpenditure!$A65,gDP!$B$6:$B$271))))</f>
        <v/>
      </c>
      <c r="DB65" s="77" t="str">
        <f>IF(D65="","",IF(BC65="","",D65-D65+INDEX(gDP!S$6:S$271,MATCH(totalExpenditure!$A65,gDP!$B$6:$B$271))))</f>
        <v/>
      </c>
      <c r="DC65" s="77" t="str">
        <f>IF(E65="","",IF(BD65="","",E65-E65+INDEX(gDP!T$6:T$271,MATCH(totalExpenditure!$A65,gDP!$B$6:$B$271))))</f>
        <v/>
      </c>
      <c r="DD65" s="77" t="str">
        <f>IF(F65="","",IF(BE65="","",F65-F65+INDEX(gDP!U$6:U$271,MATCH(totalExpenditure!$A65,gDP!$B$6:$B$271))))</f>
        <v/>
      </c>
      <c r="DE65" s="77" t="str">
        <f>IF(G65="","",IF(BF65="","",G65-G65+INDEX(gDP!V$6:V$271,MATCH(totalExpenditure!$A65,gDP!$B$6:$B$271))))</f>
        <v/>
      </c>
      <c r="DF65" s="77" t="str">
        <f>IF(H65="","",IF(BG65="","",H65-H65+INDEX(gDP!W$6:W$271,MATCH(totalExpenditure!$A65,gDP!$B$6:$B$271))))</f>
        <v/>
      </c>
      <c r="DG65" s="77" t="str">
        <f>IF(I65="","",IF(BH65="","",I65-I65+INDEX(gDP!X$6:X$271,MATCH(totalExpenditure!$A65,gDP!$B$6:$B$271))))</f>
        <v/>
      </c>
      <c r="DH65" s="77" t="str">
        <f>IF(J65="","",IF(BI65="","",J65-J65+INDEX(gDP!Y$6:Y$271,MATCH(totalExpenditure!$A65,gDP!$B$6:$B$271))))</f>
        <v/>
      </c>
      <c r="DI65" s="77" t="str">
        <f>IF(K65="","",IF(BJ65="","",K65-K65+INDEX(gDP!Z$6:Z$271,MATCH(totalExpenditure!$A65,gDP!$B$6:$B$271))))</f>
        <v/>
      </c>
      <c r="DJ65" s="77" t="str">
        <f>IF(L65="","",IF(BK65="","",L65-L65+INDEX(gDP!AA$6:AA$271,MATCH(totalExpenditure!$A65,gDP!$B$6:$B$271))))</f>
        <v/>
      </c>
      <c r="DK65" s="77" t="str">
        <f>IF(M65="","",IF(BL65="","",M65-M65+INDEX(gDP!AB$6:AB$271,MATCH(totalExpenditure!$A65,gDP!$B$6:$B$271))))</f>
        <v/>
      </c>
      <c r="DL65" s="77" t="str">
        <f>IF(N65="","",IF(BM65="","",N65-N65+INDEX(gDP!AC$6:AC$271,MATCH(totalExpenditure!$A65,gDP!$B$6:$B$271))))</f>
        <v/>
      </c>
      <c r="DM65" s="77" t="str">
        <f>IF(O65="","",IF(BN65="","",O65-O65+INDEX(gDP!AD$6:AD$271,MATCH(totalExpenditure!$A65,gDP!$B$6:$B$271))))</f>
        <v/>
      </c>
      <c r="DN65" s="77" t="str">
        <f>IF(P65="","",IF(BO65="","",P65-P65+INDEX(gDP!AE$6:AE$271,MATCH(totalExpenditure!$A65,gDP!$B$6:$B$271))))</f>
        <v/>
      </c>
      <c r="DO65" s="77" t="str">
        <f>IF(Q65="","",IF(BP65="","",Q65-Q65+INDEX(gDP!AF$6:AF$271,MATCH(totalExpenditure!$A65,gDP!$B$6:$B$271))))</f>
        <v/>
      </c>
      <c r="DP65" s="77" t="str">
        <f>IF(R65="","",IF(BQ65="","",R65-R65+INDEX(gDP!AG$6:AG$271,MATCH(totalExpenditure!$A65,gDP!$B$6:$B$271))))</f>
        <v/>
      </c>
      <c r="DQ65" s="77" t="str">
        <f>IF(S65="","",IF(BR65="","",S65-S65+INDEX(gDP!AH$6:AH$271,MATCH(totalExpenditure!$A65,gDP!$B$6:$B$271))))</f>
        <v/>
      </c>
      <c r="DR65" s="77" t="str">
        <f>IF(T65="","",IF(BS65="","",T65-T65+INDEX(gDP!AI$6:AI$271,MATCH(totalExpenditure!$A65,gDP!$B$6:$B$271))))</f>
        <v/>
      </c>
      <c r="DS65" s="77" t="str">
        <f>IF(U65="","",IF(BT65="","",U65-U65+INDEX(gDP!AJ$6:AJ$271,MATCH(totalExpenditure!$A65,gDP!$B$6:$B$271))))</f>
        <v/>
      </c>
      <c r="DT65" s="77" t="str">
        <f>IF(V65="","",IF(BU65="","",V65-V65+INDEX(gDP!AK$6:AK$271,MATCH(totalExpenditure!$A65,gDP!$B$6:$B$271))))</f>
        <v/>
      </c>
      <c r="DU65" s="77" t="str">
        <f>IF(W65="","",IF(BV65="","",W65-W65+INDEX(gDP!AL$6:AL$271,MATCH(totalExpenditure!$A65,gDP!$B$6:$B$271))))</f>
        <v/>
      </c>
      <c r="DV65" s="77">
        <f>IF(X65="","",IF(BW65="","",X65-X65+INDEX(gDP!AM$6:AM$271,MATCH(totalExpenditure!$A65,gDP!$B$6:$B$271))))</f>
        <v>42543176828.923698</v>
      </c>
      <c r="DW65" s="77">
        <f>IF(Y65="","",IF(BX65="","",Y65-Y65+INDEX(gDP!AN$6:AN$271,MATCH(totalExpenditure!$A65,gDP!$B$6:$B$271))))</f>
        <v>41764291671.771103</v>
      </c>
      <c r="DX65" s="77">
        <f>IF(Z65="","",IF(BY65="","",Z65-Z65+INDEX(gDP!AO$6:AO$271,MATCH(totalExpenditure!$A65,gDP!$B$6:$B$271))))</f>
        <v>46941554225.358101</v>
      </c>
      <c r="DY65" s="77">
        <f>IF(AA65="","",IF(BZ65="","",AA65-AA65+INDEX(gDP!AP$6:AP$271,MATCH(totalExpenditure!$A65,gDP!$B$6:$B$271))))</f>
        <v>48177612042.150703</v>
      </c>
      <c r="DZ65" s="77">
        <f>IF(AB65="","",IF(CA65="","",AB65-AB65+INDEX(gDP!AQ$6:AQ$271,MATCH(totalExpenditure!$A65,gDP!$B$6:$B$271))))</f>
        <v>48187781984.488098</v>
      </c>
      <c r="EA65" s="77">
        <f>IF(AC65="","",IF(CB65="","",AC65-AC65+INDEX(gDP!AR$6:AR$271,MATCH(totalExpenditure!$A65,gDP!$B$6:$B$271))))</f>
        <v>48640671734.9711</v>
      </c>
      <c r="EB65" s="77" t="str">
        <f>IF(AD65="","",IF(CC65="","",AD65-AD65+INDEX(gDP!AS$6:AS$271,MATCH(totalExpenditure!$A65,gDP!$B$6:$B$271))))</f>
        <v/>
      </c>
      <c r="EC65" s="77" t="str">
        <f>IF(AE65="","",IF(CD65="","",AE65-AE65+INDEX(gDP!AT$6:AT$271,MATCH(totalExpenditure!$A65,gDP!$B$6:$B$271))))</f>
        <v/>
      </c>
      <c r="ED65" s="77" t="str">
        <f>IF(AF65="","",IF(CE65="","",AF65-AF65+INDEX(gDP!AU$6:AU$271,MATCH(totalExpenditure!$A65,gDP!$B$6:$B$271))))</f>
        <v/>
      </c>
      <c r="EE65" s="77" t="str">
        <f>IF(AG65="","",IF(CF65="","",AG65-AG65+INDEX(gDP!AV$6:AV$271,MATCH(totalExpenditure!$A65,gDP!$B$6:$B$271))))</f>
        <v/>
      </c>
      <c r="EF65" s="77" t="str">
        <f>IF(AH65="","",IF(CG65="","",AH65-AH65+INDEX(gDP!AW$6:AW$271,MATCH(totalExpenditure!$A65,gDP!$B$6:$B$271))))</f>
        <v/>
      </c>
      <c r="EG65" s="77" t="str">
        <f>IF(AI65="","",IF(CH65="","",AI65-AI65+INDEX(gDP!AX$6:AX$271,MATCH(totalExpenditure!$A65,gDP!$B$6:$B$271))))</f>
        <v/>
      </c>
      <c r="EH65" s="77">
        <f>IF(AJ65="","",IF(CI65="","",AJ65-AJ65+INDEX(gDP!AY$6:AY$271,MATCH(totalExpenditure!$A65,gDP!$B$6:$B$271))))</f>
        <v>123084258693.00999</v>
      </c>
      <c r="EI65" s="77">
        <f>IF(AK65="","",IF(CJ65="","",AK65-AK65+INDEX(gDP!AZ$6:AZ$271,MATCH(totalExpenditure!$A65,gDP!$B$6:$B$271))))</f>
        <v>142482739809.849</v>
      </c>
      <c r="EJ65" s="77">
        <f>IF(AL65="","",IF(CK65="","",AL65-AL65+INDEX(gDP!BA$6:BA$271,MATCH(totalExpenditure!$A65,gDP!$B$6:$B$271))))</f>
        <v>180383848331.13501</v>
      </c>
      <c r="EK65" s="77">
        <f>IF(AM65="","",IF(CL65="","",AM65-AM65+INDEX(gDP!BB$6:BB$271,MATCH(totalExpenditure!$A65,gDP!$B$6:$B$271))))</f>
        <v>150317292079.35901</v>
      </c>
      <c r="EL65" s="77" t="str">
        <f>IF(AN65="","",IF(CM65="","",AN65-AN65+INDEX(gDP!BC$6:BC$271,MATCH(totalExpenditure!$A65,gDP!$B$6:$B$271))))</f>
        <v/>
      </c>
      <c r="EM65" s="77" t="str">
        <f>IF(AO65="","",IF(CN65="","",AO65-AO65+INDEX(gDP!BD$6:BD$271,MATCH(totalExpenditure!$A65,gDP!$B$6:$B$271))))</f>
        <v/>
      </c>
      <c r="EN65" s="77" t="str">
        <f>IF(AP65="","",IF(CO65="","",AP65-AP65+INDEX(gDP!BE$6:BE$271,MATCH(totalExpenditure!$A65,gDP!$B$6:$B$271))))</f>
        <v/>
      </c>
      <c r="EO65" s="77" t="str">
        <f>IF(AQ65="","",IF(CP65="","",AQ65-AQ65+INDEX(gDP!BF$6:BF$271,MATCH(totalExpenditure!$A65,gDP!$B$6:$B$271))))</f>
        <v/>
      </c>
      <c r="EP65" s="77" t="str">
        <f>IF(AR65="","",IF(CQ65="","",AR65-AR65+INDEX(gDP!BG$6:BG$271,MATCH(totalExpenditure!$A65,gDP!$B$6:$B$271))))</f>
        <v/>
      </c>
      <c r="EQ65" s="77" t="str">
        <f>IF(AS65="","",IF(CR65="","",AS65-AS65+INDEX(gDP!BH$6:BH$271,MATCH(totalExpenditure!$A65,gDP!$B$6:$B$271))))</f>
        <v/>
      </c>
      <c r="ER65" s="77" t="str">
        <f>IF(AT65="","",IF(CS65="","",AT65-AT65+INDEX(gDP!BI$6:BI$271,MATCH(totalExpenditure!$A65,gDP!$B$6:$B$271))))</f>
        <v/>
      </c>
      <c r="ES65" s="77" t="str">
        <f>IF(AU65="","",IF(CT65="","",AU65-AU65+INDEX(gDP!BJ$6:BJ$271,MATCH(totalExpenditure!$A65,gDP!$B$6:$B$271))))</f>
        <v/>
      </c>
      <c r="ET65" s="77" t="str">
        <f>IF(AV65="","",IF(CU65="","",AV65-AV65+INDEX(gDP!BK$6:BK$271,MATCH(totalExpenditure!$A65,gDP!$B$6:$B$271))))</f>
        <v/>
      </c>
      <c r="EU65" s="77" t="str">
        <f>IF(AW65="","",IF(CV65="","",AW65-AW65+INDEX(gDP!BL$6:BL$271,MATCH(totalExpenditure!$A65,gDP!$B$6:$B$271))))</f>
        <v/>
      </c>
      <c r="EV65" s="77" t="str">
        <f>IF(AX65="","",IF(CW65="","",AX65-AX65+INDEX(gDP!BM$6:BM$271,MATCH(totalExpenditure!$A65,gDP!$B$6:$B$271))))</f>
        <v/>
      </c>
      <c r="EW65" s="77" t="str">
        <f>IF(AY65="","",IF(CX65="","",AY65-AY65+INDEX(gDP!BN$6:BN$271,MATCH(totalExpenditure!$A65,gDP!$B$6:$B$271))))</f>
        <v/>
      </c>
      <c r="EX65" s="77" t="str">
        <f>IF(AZ65="","",IF(CY65="","",AZ65-AZ65+INDEX(gDP!BO$6:BO$271,MATCH(totalExpenditure!$A65,gDP!$B$6:$B$271))))</f>
        <v/>
      </c>
    </row>
    <row r="66" spans="1:154" x14ac:dyDescent="0.35">
      <c r="A66" t="s">
        <v>341</v>
      </c>
      <c r="B66" s="77" t="e">
        <f>IF(INDEX([2]pivotTable!B$3:B$308,MATCH(totalExpenditure!$A66,[2]pivotTable!$A$3:$A$308,0))/100*INDEX(gDP!Q$6:Q$271,MATCH(totalExpenditure!$A66,gDP!$B$6:$B$271))=0,"",INDEX([2]pivotTable!B$3:B$308,MATCH(totalExpenditure!$A66,[2]pivotTable!$A$3:$A$308,0))/100*INDEX(gDP!Q$6:Q$271,MATCH(totalExpenditure!$A66,gDP!$B$6:$B$271)))</f>
        <v>#N/A</v>
      </c>
      <c r="C66" s="77" t="e">
        <f>IF(INDEX([2]pivotTable!C$3:C$308,MATCH(totalExpenditure!$A66,[2]pivotTable!$A$3:$A$308,0))/100*INDEX(gDP!R$6:R$271,MATCH(totalExpenditure!$A66,gDP!$B$6:$B$271))=0,"",INDEX([2]pivotTable!C$3:C$308,MATCH(totalExpenditure!$A66,[2]pivotTable!$A$3:$A$308,0))/100*INDEX(gDP!R$6:R$271,MATCH(totalExpenditure!$A66,gDP!$B$6:$B$271)))</f>
        <v>#N/A</v>
      </c>
      <c r="D66" s="77" t="e">
        <f>IF(INDEX([2]pivotTable!D$3:D$308,MATCH(totalExpenditure!$A66,[2]pivotTable!$A$3:$A$308,0))/100*INDEX(gDP!S$6:S$271,MATCH(totalExpenditure!$A66,gDP!$B$6:$B$271))=0,"",INDEX([2]pivotTable!D$3:D$308,MATCH(totalExpenditure!$A66,[2]pivotTable!$A$3:$A$308,0))/100*INDEX(gDP!S$6:S$271,MATCH(totalExpenditure!$A66,gDP!$B$6:$B$271)))</f>
        <v>#N/A</v>
      </c>
      <c r="E66" s="77" t="e">
        <f>IF(INDEX([2]pivotTable!E$3:E$308,MATCH(totalExpenditure!$A66,[2]pivotTable!$A$3:$A$308,0))/100*INDEX(gDP!T$6:T$271,MATCH(totalExpenditure!$A66,gDP!$B$6:$B$271))=0,"",INDEX([2]pivotTable!E$3:E$308,MATCH(totalExpenditure!$A66,[2]pivotTable!$A$3:$A$308,0))/100*INDEX(gDP!T$6:T$271,MATCH(totalExpenditure!$A66,gDP!$B$6:$B$271)))</f>
        <v>#N/A</v>
      </c>
      <c r="F66" s="77" t="e">
        <f>IF(INDEX([2]pivotTable!F$3:F$308,MATCH(totalExpenditure!$A66,[2]pivotTable!$A$3:$A$308,0))/100*INDEX(gDP!U$6:U$271,MATCH(totalExpenditure!$A66,gDP!$B$6:$B$271))=0,"",INDEX([2]pivotTable!F$3:F$308,MATCH(totalExpenditure!$A66,[2]pivotTable!$A$3:$A$308,0))/100*INDEX(gDP!U$6:U$271,MATCH(totalExpenditure!$A66,gDP!$B$6:$B$271)))</f>
        <v>#N/A</v>
      </c>
      <c r="G66" s="77" t="e">
        <f>IF(INDEX([2]pivotTable!G$3:G$308,MATCH(totalExpenditure!$A66,[2]pivotTable!$A$3:$A$308,0))/100*INDEX(gDP!V$6:V$271,MATCH(totalExpenditure!$A66,gDP!$B$6:$B$271))=0,"",INDEX([2]pivotTable!G$3:G$308,MATCH(totalExpenditure!$A66,[2]pivotTable!$A$3:$A$308,0))/100*INDEX(gDP!V$6:V$271,MATCH(totalExpenditure!$A66,gDP!$B$6:$B$271)))</f>
        <v>#N/A</v>
      </c>
      <c r="H66" s="77" t="e">
        <f>IF(INDEX([2]pivotTable!H$3:H$308,MATCH(totalExpenditure!$A66,[2]pivotTable!$A$3:$A$308,0))/100*INDEX(gDP!W$6:W$271,MATCH(totalExpenditure!$A66,gDP!$B$6:$B$271))=0,"",INDEX([2]pivotTable!H$3:H$308,MATCH(totalExpenditure!$A66,[2]pivotTable!$A$3:$A$308,0))/100*INDEX(gDP!W$6:W$271,MATCH(totalExpenditure!$A66,gDP!$B$6:$B$271)))</f>
        <v>#N/A</v>
      </c>
      <c r="I66" s="77" t="e">
        <f>IF(INDEX([2]pivotTable!I$3:I$308,MATCH(totalExpenditure!$A66,[2]pivotTable!$A$3:$A$308,0))/100*INDEX(gDP!X$6:X$271,MATCH(totalExpenditure!$A66,gDP!$B$6:$B$271))=0,"",INDEX([2]pivotTable!I$3:I$308,MATCH(totalExpenditure!$A66,[2]pivotTable!$A$3:$A$308,0))/100*INDEX(gDP!X$6:X$271,MATCH(totalExpenditure!$A66,gDP!$B$6:$B$271)))</f>
        <v>#N/A</v>
      </c>
      <c r="J66" s="77" t="e">
        <f>IF(INDEX([2]pivotTable!J$3:J$308,MATCH(totalExpenditure!$A66,[2]pivotTable!$A$3:$A$308,0))/100*INDEX(gDP!Y$6:Y$271,MATCH(totalExpenditure!$A66,gDP!$B$6:$B$271))=0,"",INDEX([2]pivotTable!J$3:J$308,MATCH(totalExpenditure!$A66,[2]pivotTable!$A$3:$A$308,0))/100*INDEX(gDP!Y$6:Y$271,MATCH(totalExpenditure!$A66,gDP!$B$6:$B$271)))</f>
        <v>#N/A</v>
      </c>
      <c r="K66" s="77" t="e">
        <f>IF(INDEX([2]pivotTable!K$3:K$308,MATCH(totalExpenditure!$A66,[2]pivotTable!$A$3:$A$308,0))/100*INDEX(gDP!Z$6:Z$271,MATCH(totalExpenditure!$A66,gDP!$B$6:$B$271))=0,"",INDEX([2]pivotTable!K$3:K$308,MATCH(totalExpenditure!$A66,[2]pivotTable!$A$3:$A$308,0))/100*INDEX(gDP!Z$6:Z$271,MATCH(totalExpenditure!$A66,gDP!$B$6:$B$271)))</f>
        <v>#N/A</v>
      </c>
      <c r="L66" s="77" t="e">
        <f>IF(INDEX([2]pivotTable!L$3:L$308,MATCH(totalExpenditure!$A66,[2]pivotTable!$A$3:$A$308,0))/100*INDEX(gDP!AA$6:AA$271,MATCH(totalExpenditure!$A66,gDP!$B$6:$B$271))=0,"",INDEX([2]pivotTable!L$3:L$308,MATCH(totalExpenditure!$A66,[2]pivotTable!$A$3:$A$308,0))/100*INDEX(gDP!AA$6:AA$271,MATCH(totalExpenditure!$A66,gDP!$B$6:$B$271)))</f>
        <v>#N/A</v>
      </c>
      <c r="M66" s="77" t="e">
        <f>IF(INDEX([2]pivotTable!M$3:M$308,MATCH(totalExpenditure!$A66,[2]pivotTable!$A$3:$A$308,0))/100*INDEX(gDP!AB$6:AB$271,MATCH(totalExpenditure!$A66,gDP!$B$6:$B$271))=0,"",INDEX([2]pivotTable!M$3:M$308,MATCH(totalExpenditure!$A66,[2]pivotTable!$A$3:$A$308,0))/100*INDEX(gDP!AB$6:AB$271,MATCH(totalExpenditure!$A66,gDP!$B$6:$B$271)))</f>
        <v>#N/A</v>
      </c>
      <c r="N66" s="77" t="e">
        <f>IF(INDEX([2]pivotTable!N$3:N$308,MATCH(totalExpenditure!$A66,[2]pivotTable!$A$3:$A$308,0))/100*INDEX(gDP!AC$6:AC$271,MATCH(totalExpenditure!$A66,gDP!$B$6:$B$271))=0,"",INDEX([2]pivotTable!N$3:N$308,MATCH(totalExpenditure!$A66,[2]pivotTable!$A$3:$A$308,0))/100*INDEX(gDP!AC$6:AC$271,MATCH(totalExpenditure!$A66,gDP!$B$6:$B$271)))</f>
        <v>#N/A</v>
      </c>
      <c r="O66" s="77" t="e">
        <f>IF(INDEX([2]pivotTable!O$3:O$308,MATCH(totalExpenditure!$A66,[2]pivotTable!$A$3:$A$308,0))/100*INDEX(gDP!AD$6:AD$271,MATCH(totalExpenditure!$A66,gDP!$B$6:$B$271))=0,"",INDEX([2]pivotTable!O$3:O$308,MATCH(totalExpenditure!$A66,[2]pivotTable!$A$3:$A$308,0))/100*INDEX(gDP!AD$6:AD$271,MATCH(totalExpenditure!$A66,gDP!$B$6:$B$271)))</f>
        <v>#N/A</v>
      </c>
      <c r="P66" s="77" t="e">
        <f>IF(INDEX([2]pivotTable!P$3:P$308,MATCH(totalExpenditure!$A66,[2]pivotTable!$A$3:$A$308,0))/100*INDEX(gDP!AE$6:AE$271,MATCH(totalExpenditure!$A66,gDP!$B$6:$B$271))=0,"",INDEX([2]pivotTable!P$3:P$308,MATCH(totalExpenditure!$A66,[2]pivotTable!$A$3:$A$308,0))/100*INDEX(gDP!AE$6:AE$271,MATCH(totalExpenditure!$A66,gDP!$B$6:$B$271)))</f>
        <v>#N/A</v>
      </c>
      <c r="Q66" s="77" t="e">
        <f>IF(INDEX([2]pivotTable!Q$3:Q$308,MATCH(totalExpenditure!$A66,[2]pivotTable!$A$3:$A$308,0))/100*INDEX(gDP!AF$6:AF$271,MATCH(totalExpenditure!$A66,gDP!$B$6:$B$271))=0,"",INDEX([2]pivotTable!Q$3:Q$308,MATCH(totalExpenditure!$A66,[2]pivotTable!$A$3:$A$308,0))/100*INDEX(gDP!AF$6:AF$271,MATCH(totalExpenditure!$A66,gDP!$B$6:$B$271)))</f>
        <v>#N/A</v>
      </c>
      <c r="R66" s="77" t="e">
        <f>IF(INDEX([2]pivotTable!R$3:R$308,MATCH(totalExpenditure!$A66,[2]pivotTable!$A$3:$A$308,0))/100*INDEX(gDP!AG$6:AG$271,MATCH(totalExpenditure!$A66,gDP!$B$6:$B$271))=0,"",INDEX([2]pivotTable!R$3:R$308,MATCH(totalExpenditure!$A66,[2]pivotTable!$A$3:$A$308,0))/100*INDEX(gDP!AG$6:AG$271,MATCH(totalExpenditure!$A66,gDP!$B$6:$B$271)))</f>
        <v>#N/A</v>
      </c>
      <c r="S66" s="77" t="e">
        <f>IF(INDEX([2]pivotTable!S$3:S$308,MATCH(totalExpenditure!$A66,[2]pivotTable!$A$3:$A$308,0))/100*INDEX(gDP!AH$6:AH$271,MATCH(totalExpenditure!$A66,gDP!$B$6:$B$271))=0,"",INDEX([2]pivotTable!S$3:S$308,MATCH(totalExpenditure!$A66,[2]pivotTable!$A$3:$A$308,0))/100*INDEX(gDP!AH$6:AH$271,MATCH(totalExpenditure!$A66,gDP!$B$6:$B$271)))</f>
        <v>#N/A</v>
      </c>
      <c r="T66" s="77" t="e">
        <f>IF(INDEX([2]pivotTable!T$3:T$308,MATCH(totalExpenditure!$A66,[2]pivotTable!$A$3:$A$308,0))/100*INDEX(gDP!AI$6:AI$271,MATCH(totalExpenditure!$A66,gDP!$B$6:$B$271))=0,"",INDEX([2]pivotTable!T$3:T$308,MATCH(totalExpenditure!$A66,[2]pivotTable!$A$3:$A$308,0))/100*INDEX(gDP!AI$6:AI$271,MATCH(totalExpenditure!$A66,gDP!$B$6:$B$271)))</f>
        <v>#N/A</v>
      </c>
      <c r="U66" s="77" t="e">
        <f>IF(INDEX([2]pivotTable!U$3:U$308,MATCH(totalExpenditure!$A66,[2]pivotTable!$A$3:$A$308,0))/100*INDEX(gDP!AJ$6:AJ$271,MATCH(totalExpenditure!$A66,gDP!$B$6:$B$271))=0,"",INDEX([2]pivotTable!U$3:U$308,MATCH(totalExpenditure!$A66,[2]pivotTable!$A$3:$A$308,0))/100*INDEX(gDP!AJ$6:AJ$271,MATCH(totalExpenditure!$A66,gDP!$B$6:$B$271)))</f>
        <v>#N/A</v>
      </c>
      <c r="V66" s="77" t="e">
        <f>IF(INDEX([2]pivotTable!V$3:V$308,MATCH(totalExpenditure!$A66,[2]pivotTable!$A$3:$A$308,0))/100*INDEX(gDP!AK$6:AK$271,MATCH(totalExpenditure!$A66,gDP!$B$6:$B$271))=0,"",INDEX([2]pivotTable!V$3:V$308,MATCH(totalExpenditure!$A66,[2]pivotTable!$A$3:$A$308,0))/100*INDEX(gDP!AK$6:AK$271,MATCH(totalExpenditure!$A66,gDP!$B$6:$B$271)))</f>
        <v>#N/A</v>
      </c>
      <c r="W66" s="77" t="e">
        <f>IF(INDEX([2]pivotTable!W$3:W$308,MATCH(totalExpenditure!$A66,[2]pivotTable!$A$3:$A$308,0))/100*INDEX(gDP!AL$6:AL$271,MATCH(totalExpenditure!$A66,gDP!$B$6:$B$271))=0,"",INDEX([2]pivotTable!W$3:W$308,MATCH(totalExpenditure!$A66,[2]pivotTable!$A$3:$A$308,0))/100*INDEX(gDP!AL$6:AL$271,MATCH(totalExpenditure!$A66,gDP!$B$6:$B$271)))</f>
        <v>#N/A</v>
      </c>
      <c r="X66" s="77" t="e">
        <f>IF(INDEX([2]pivotTable!X$3:X$308,MATCH(totalExpenditure!$A66,[2]pivotTable!$A$3:$A$308,0))/100*INDEX(gDP!AM$6:AM$271,MATCH(totalExpenditure!$A66,gDP!$B$6:$B$271))=0,"",INDEX([2]pivotTable!X$3:X$308,MATCH(totalExpenditure!$A66,[2]pivotTable!$A$3:$A$308,0))/100*INDEX(gDP!AM$6:AM$271,MATCH(totalExpenditure!$A66,gDP!$B$6:$B$271)))</f>
        <v>#N/A</v>
      </c>
      <c r="Y66" s="77" t="e">
        <f>IF(INDEX([2]pivotTable!Y$3:Y$308,MATCH(totalExpenditure!$A66,[2]pivotTable!$A$3:$A$308,0))/100*INDEX(gDP!AN$6:AN$271,MATCH(totalExpenditure!$A66,gDP!$B$6:$B$271))=0,"",INDEX([2]pivotTable!Y$3:Y$308,MATCH(totalExpenditure!$A66,[2]pivotTable!$A$3:$A$308,0))/100*INDEX(gDP!AN$6:AN$271,MATCH(totalExpenditure!$A66,gDP!$B$6:$B$271)))</f>
        <v>#N/A</v>
      </c>
      <c r="Z66" s="77" t="e">
        <f>IF(INDEX([2]pivotTable!Z$3:Z$308,MATCH(totalExpenditure!$A66,[2]pivotTable!$A$3:$A$308,0))/100*INDEX(gDP!AO$6:AO$271,MATCH(totalExpenditure!$A66,gDP!$B$6:$B$271))=0,"",INDEX([2]pivotTable!Z$3:Z$308,MATCH(totalExpenditure!$A66,[2]pivotTable!$A$3:$A$308,0))/100*INDEX(gDP!AO$6:AO$271,MATCH(totalExpenditure!$A66,gDP!$B$6:$B$271)))</f>
        <v>#N/A</v>
      </c>
      <c r="AA66" s="77" t="e">
        <f>IF(INDEX([2]pivotTable!AA$3:AA$308,MATCH(totalExpenditure!$A66,[2]pivotTable!$A$3:$A$308,0))/100*INDEX(gDP!AP$6:AP$271,MATCH(totalExpenditure!$A66,gDP!$B$6:$B$271))=0,"",INDEX([2]pivotTable!AA$3:AA$308,MATCH(totalExpenditure!$A66,[2]pivotTable!$A$3:$A$308,0))/100*INDEX(gDP!AP$6:AP$271,MATCH(totalExpenditure!$A66,gDP!$B$6:$B$271)))</f>
        <v>#N/A</v>
      </c>
      <c r="AB66" s="77" t="e">
        <f>IF(INDEX([2]pivotTable!AB$3:AB$308,MATCH(totalExpenditure!$A66,[2]pivotTable!$A$3:$A$308,0))/100*INDEX(gDP!AQ$6:AQ$271,MATCH(totalExpenditure!$A66,gDP!$B$6:$B$271))=0,"",INDEX([2]pivotTable!AB$3:AB$308,MATCH(totalExpenditure!$A66,[2]pivotTable!$A$3:$A$308,0))/100*INDEX(gDP!AQ$6:AQ$271,MATCH(totalExpenditure!$A66,gDP!$B$6:$B$271)))</f>
        <v>#N/A</v>
      </c>
      <c r="AC66" s="77" t="e">
        <f>IF(INDEX([2]pivotTable!AC$3:AC$308,MATCH(totalExpenditure!$A66,[2]pivotTable!$A$3:$A$308,0))/100*INDEX(gDP!AR$6:AR$271,MATCH(totalExpenditure!$A66,gDP!$B$6:$B$271))=0,"",INDEX([2]pivotTable!AC$3:AC$308,MATCH(totalExpenditure!$A66,[2]pivotTable!$A$3:$A$308,0))/100*INDEX(gDP!AR$6:AR$271,MATCH(totalExpenditure!$A66,gDP!$B$6:$B$271)))</f>
        <v>#N/A</v>
      </c>
      <c r="AD66" s="77" t="e">
        <f>IF(INDEX([2]pivotTable!AD$3:AD$308,MATCH(totalExpenditure!$A66,[2]pivotTable!$A$3:$A$308,0))/100*INDEX(gDP!AS$6:AS$271,MATCH(totalExpenditure!$A66,gDP!$B$6:$B$271))=0,"",INDEX([2]pivotTable!AD$3:AD$308,MATCH(totalExpenditure!$A66,[2]pivotTable!$A$3:$A$308,0))/100*INDEX(gDP!AS$6:AS$271,MATCH(totalExpenditure!$A66,gDP!$B$6:$B$271)))</f>
        <v>#N/A</v>
      </c>
      <c r="AE66" s="77" t="e">
        <f>IF(INDEX([2]pivotTable!AE$3:AE$308,MATCH(totalExpenditure!$A66,[2]pivotTable!$A$3:$A$308,0))/100*INDEX(gDP!AT$6:AT$271,MATCH(totalExpenditure!$A66,gDP!$B$6:$B$271))=0,"",INDEX([2]pivotTable!AE$3:AE$308,MATCH(totalExpenditure!$A66,[2]pivotTable!$A$3:$A$308,0))/100*INDEX(gDP!AT$6:AT$271,MATCH(totalExpenditure!$A66,gDP!$B$6:$B$271)))</f>
        <v>#N/A</v>
      </c>
      <c r="AF66" s="77" t="e">
        <f>IF(INDEX([2]pivotTable!AF$3:AF$308,MATCH(totalExpenditure!$A66,[2]pivotTable!$A$3:$A$308,0))/100*INDEX(gDP!AU$6:AU$271,MATCH(totalExpenditure!$A66,gDP!$B$6:$B$271))=0,"",INDEX([2]pivotTable!AF$3:AF$308,MATCH(totalExpenditure!$A66,[2]pivotTable!$A$3:$A$308,0))/100*INDEX(gDP!AU$6:AU$271,MATCH(totalExpenditure!$A66,gDP!$B$6:$B$271)))</f>
        <v>#N/A</v>
      </c>
      <c r="AG66" s="77" t="e">
        <f>IF(INDEX([2]pivotTable!AG$3:AG$308,MATCH(totalExpenditure!$A66,[2]pivotTable!$A$3:$A$308,0))/100*INDEX(gDP!AV$6:AV$271,MATCH(totalExpenditure!$A66,gDP!$B$6:$B$271))=0,"",INDEX([2]pivotTable!AG$3:AG$308,MATCH(totalExpenditure!$A66,[2]pivotTable!$A$3:$A$308,0))/100*INDEX(gDP!AV$6:AV$271,MATCH(totalExpenditure!$A66,gDP!$B$6:$B$271)))</f>
        <v>#N/A</v>
      </c>
      <c r="AH66" s="77" t="e">
        <f>IF(INDEX([2]pivotTable!AH$3:AH$308,MATCH(totalExpenditure!$A66,[2]pivotTable!$A$3:$A$308,0))/100*INDEX(gDP!AW$6:AW$271,MATCH(totalExpenditure!$A66,gDP!$B$6:$B$271))=0,"",INDEX([2]pivotTable!AH$3:AH$308,MATCH(totalExpenditure!$A66,[2]pivotTable!$A$3:$A$308,0))/100*INDEX(gDP!AW$6:AW$271,MATCH(totalExpenditure!$A66,gDP!$B$6:$B$271)))</f>
        <v>#N/A</v>
      </c>
      <c r="AI66" s="77" t="e">
        <f>IF(INDEX([2]pivotTable!AI$3:AI$308,MATCH(totalExpenditure!$A66,[2]pivotTable!$A$3:$A$308,0))/100*INDEX(gDP!AX$6:AX$271,MATCH(totalExpenditure!$A66,gDP!$B$6:$B$271))=0,"",INDEX([2]pivotTable!AI$3:AI$308,MATCH(totalExpenditure!$A66,[2]pivotTable!$A$3:$A$308,0))/100*INDEX(gDP!AX$6:AX$271,MATCH(totalExpenditure!$A66,gDP!$B$6:$B$271)))</f>
        <v>#N/A</v>
      </c>
      <c r="AJ66" s="77" t="e">
        <f>IF(INDEX([2]pivotTable!AJ$3:AJ$308,MATCH(totalExpenditure!$A66,[2]pivotTable!$A$3:$A$308,0))/100*INDEX(gDP!AY$6:AY$271,MATCH(totalExpenditure!$A66,gDP!$B$6:$B$271))=0,"",INDEX([2]pivotTable!AJ$3:AJ$308,MATCH(totalExpenditure!$A66,[2]pivotTable!$A$3:$A$308,0))/100*INDEX(gDP!AY$6:AY$271,MATCH(totalExpenditure!$A66,gDP!$B$6:$B$271)))</f>
        <v>#N/A</v>
      </c>
      <c r="AK66" s="77" t="e">
        <f>IF(INDEX([2]pivotTable!AK$3:AK$308,MATCH(totalExpenditure!$A66,[2]pivotTable!$A$3:$A$308,0))/100*INDEX(gDP!AZ$6:AZ$271,MATCH(totalExpenditure!$A66,gDP!$B$6:$B$271))=0,"",INDEX([2]pivotTable!AK$3:AK$308,MATCH(totalExpenditure!$A66,[2]pivotTable!$A$3:$A$308,0))/100*INDEX(gDP!AZ$6:AZ$271,MATCH(totalExpenditure!$A66,gDP!$B$6:$B$271)))</f>
        <v>#N/A</v>
      </c>
      <c r="AL66" s="77" t="e">
        <f>IF(INDEX([2]pivotTable!AL$3:AL$308,MATCH(totalExpenditure!$A66,[2]pivotTable!$A$3:$A$308,0))/100*INDEX(gDP!BA$6:BA$271,MATCH(totalExpenditure!$A66,gDP!$B$6:$B$271))=0,"",INDEX([2]pivotTable!AL$3:AL$308,MATCH(totalExpenditure!$A66,[2]pivotTable!$A$3:$A$308,0))/100*INDEX(gDP!BA$6:BA$271,MATCH(totalExpenditure!$A66,gDP!$B$6:$B$271)))</f>
        <v>#N/A</v>
      </c>
      <c r="AM66" s="77" t="e">
        <f>IF(INDEX([2]pivotTable!AM$3:AM$308,MATCH(totalExpenditure!$A66,[2]pivotTable!$A$3:$A$308,0))/100*INDEX(gDP!BB$6:BB$271,MATCH(totalExpenditure!$A66,gDP!$B$6:$B$271))=0,"",INDEX([2]pivotTable!AM$3:AM$308,MATCH(totalExpenditure!$A66,[2]pivotTable!$A$3:$A$308,0))/100*INDEX(gDP!BB$6:BB$271,MATCH(totalExpenditure!$A66,gDP!$B$6:$B$271)))</f>
        <v>#N/A</v>
      </c>
      <c r="AN66" s="77" t="e">
        <f>IF(INDEX([2]pivotTable!AN$3:AN$308,MATCH(totalExpenditure!$A66,[2]pivotTable!$A$3:$A$308,0))/100*INDEX(gDP!BC$6:BC$271,MATCH(totalExpenditure!$A66,gDP!$B$6:$B$271))=0,"",INDEX([2]pivotTable!AN$3:AN$308,MATCH(totalExpenditure!$A66,[2]pivotTable!$A$3:$A$308,0))/100*INDEX(gDP!BC$6:BC$271,MATCH(totalExpenditure!$A66,gDP!$B$6:$B$271)))</f>
        <v>#N/A</v>
      </c>
      <c r="AO66" s="77" t="e">
        <f>IF(INDEX([2]pivotTable!AO$3:AO$308,MATCH(totalExpenditure!$A66,[2]pivotTable!$A$3:$A$308,0))/100*INDEX(gDP!BD$6:BD$271,MATCH(totalExpenditure!$A66,gDP!$B$6:$B$271))=0,"",INDEX([2]pivotTable!AO$3:AO$308,MATCH(totalExpenditure!$A66,[2]pivotTable!$A$3:$A$308,0))/100*INDEX(gDP!BD$6:BD$271,MATCH(totalExpenditure!$A66,gDP!$B$6:$B$271)))</f>
        <v>#N/A</v>
      </c>
      <c r="AP66" s="77" t="e">
        <f>IF(INDEX([2]pivotTable!AP$3:AP$308,MATCH(totalExpenditure!$A66,[2]pivotTable!$A$3:$A$308,0))/100*INDEX(gDP!BE$6:BE$271,MATCH(totalExpenditure!$A66,gDP!$B$6:$B$271))=0,"",INDEX([2]pivotTable!AP$3:AP$308,MATCH(totalExpenditure!$A66,[2]pivotTable!$A$3:$A$308,0))/100*INDEX(gDP!BE$6:BE$271,MATCH(totalExpenditure!$A66,gDP!$B$6:$B$271)))</f>
        <v>#N/A</v>
      </c>
      <c r="AQ66" s="77" t="e">
        <f>IF(INDEX([2]pivotTable!AQ$3:AQ$308,MATCH(totalExpenditure!$A66,[2]pivotTable!$A$3:$A$308,0))/100*INDEX(gDP!BF$6:BF$271,MATCH(totalExpenditure!$A66,gDP!$B$6:$B$271))=0,"",INDEX([2]pivotTable!AQ$3:AQ$308,MATCH(totalExpenditure!$A66,[2]pivotTable!$A$3:$A$308,0))/100*INDEX(gDP!BF$6:BF$271,MATCH(totalExpenditure!$A66,gDP!$B$6:$B$271)))</f>
        <v>#N/A</v>
      </c>
      <c r="AR66" s="77" t="e">
        <f>IF(INDEX([2]pivotTable!AR$3:AR$308,MATCH(totalExpenditure!$A66,[2]pivotTable!$A$3:$A$308,0))/100*INDEX(gDP!BG$6:BG$271,MATCH(totalExpenditure!$A66,gDP!$B$6:$B$271))=0,"",INDEX([2]pivotTable!AR$3:AR$308,MATCH(totalExpenditure!$A66,[2]pivotTable!$A$3:$A$308,0))/100*INDEX(gDP!BG$6:BG$271,MATCH(totalExpenditure!$A66,gDP!$B$6:$B$271)))</f>
        <v>#N/A</v>
      </c>
      <c r="AS66" s="77" t="e">
        <f>IF(INDEX([2]pivotTable!AS$3:AS$308,MATCH(totalExpenditure!$A66,[2]pivotTable!$A$3:$A$308,0))/100*INDEX(gDP!BH$6:BH$271,MATCH(totalExpenditure!$A66,gDP!$B$6:$B$271))=0,"",INDEX([2]pivotTable!AS$3:AS$308,MATCH(totalExpenditure!$A66,[2]pivotTable!$A$3:$A$308,0))/100*INDEX(gDP!BH$6:BH$271,MATCH(totalExpenditure!$A66,gDP!$B$6:$B$271)))</f>
        <v>#N/A</v>
      </c>
      <c r="AT66" s="77" t="e">
        <f>IF(INDEX([2]pivotTable!AT$3:AT$308,MATCH(totalExpenditure!$A66,[2]pivotTable!$A$3:$A$308,0))/100*INDEX(gDP!BI$6:BI$271,MATCH(totalExpenditure!$A66,gDP!$B$6:$B$271))=0,"",INDEX([2]pivotTable!AT$3:AT$308,MATCH(totalExpenditure!$A66,[2]pivotTable!$A$3:$A$308,0))/100*INDEX(gDP!BI$6:BI$271,MATCH(totalExpenditure!$A66,gDP!$B$6:$B$271)))</f>
        <v>#N/A</v>
      </c>
      <c r="AU66" s="77" t="e">
        <f>IF(INDEX([2]pivotTable!AU$3:AU$308,MATCH(totalExpenditure!$A66,[2]pivotTable!$A$3:$A$308,0))/100*INDEX(gDP!BJ$6:BJ$271,MATCH(totalExpenditure!$A66,gDP!$B$6:$B$271))=0,"",INDEX([2]pivotTable!AU$3:AU$308,MATCH(totalExpenditure!$A66,[2]pivotTable!$A$3:$A$308,0))/100*INDEX(gDP!BJ$6:BJ$271,MATCH(totalExpenditure!$A66,gDP!$B$6:$B$271)))</f>
        <v>#N/A</v>
      </c>
      <c r="AV66" s="77" t="e">
        <f>IF(INDEX([2]pivotTable!AV$3:AV$308,MATCH(totalExpenditure!$A66,[2]pivotTable!$A$3:$A$308,0))/100*INDEX(gDP!BK$6:BK$271,MATCH(totalExpenditure!$A66,gDP!$B$6:$B$271))=0,"",INDEX([2]pivotTable!AV$3:AV$308,MATCH(totalExpenditure!$A66,[2]pivotTable!$A$3:$A$308,0))/100*INDEX(gDP!BK$6:BK$271,MATCH(totalExpenditure!$A66,gDP!$B$6:$B$271)))</f>
        <v>#N/A</v>
      </c>
      <c r="AW66" s="77" t="e">
        <f>IF(INDEX([2]pivotTable!AW$3:AW$308,MATCH(totalExpenditure!$A66,[2]pivotTable!$A$3:$A$308,0))/100*INDEX(gDP!BL$6:BL$271,MATCH(totalExpenditure!$A66,gDP!$B$6:$B$271))=0,"",INDEX([2]pivotTable!AW$3:AW$308,MATCH(totalExpenditure!$A66,[2]pivotTable!$A$3:$A$308,0))/100*INDEX(gDP!BL$6:BL$271,MATCH(totalExpenditure!$A66,gDP!$B$6:$B$271)))</f>
        <v>#N/A</v>
      </c>
      <c r="AX66" s="77" t="e">
        <f>IF(INDEX([2]pivotTable!AX$3:AX$308,MATCH(totalExpenditure!$A66,[2]pivotTable!$A$3:$A$308,0))/100*INDEX(gDP!BM$6:BM$271,MATCH(totalExpenditure!$A66,gDP!$B$6:$B$271))=0,"",INDEX([2]pivotTable!AX$3:AX$308,MATCH(totalExpenditure!$A66,[2]pivotTable!$A$3:$A$308,0))/100*INDEX(gDP!BM$6:BM$271,MATCH(totalExpenditure!$A66,gDP!$B$6:$B$271)))</f>
        <v>#N/A</v>
      </c>
      <c r="AY66" s="77" t="e">
        <f>IF(INDEX([2]pivotTable!AY$3:AY$308,MATCH(totalExpenditure!$A66,[2]pivotTable!$A$3:$A$308,0))/100*INDEX(gDP!BN$6:BN$271,MATCH(totalExpenditure!$A66,gDP!$B$6:$B$271))=0,"",INDEX([2]pivotTable!AY$3:AY$308,MATCH(totalExpenditure!$A66,[2]pivotTable!$A$3:$A$308,0))/100*INDEX(gDP!BN$6:BN$271,MATCH(totalExpenditure!$A66,gDP!$B$6:$B$271)))</f>
        <v>#N/A</v>
      </c>
      <c r="AZ66" s="77" t="e">
        <f>IF(INDEX([2]pivotTable!AZ$3:AZ$308,MATCH(totalExpenditure!$A66,[2]pivotTable!$A$3:$A$308,0))/100*INDEX(gDP!BO$6:BO$271,MATCH(totalExpenditure!$A66,gDP!$B$6:$B$271))=0,"",INDEX([2]pivotTable!AZ$3:AZ$308,MATCH(totalExpenditure!$A66,[2]pivotTable!$A$3:$A$308,0))/100*INDEX(gDP!BO$6:BO$271,MATCH(totalExpenditure!$A66,gDP!$B$6:$B$271)))</f>
        <v>#N/A</v>
      </c>
      <c r="BA66" s="77" t="e">
        <f>IF(INDEX([2]pivotTable!B$310:B$615,MATCH(totalExpenditure!$A66,[2]pivotTable!$A$310:$A$615,0))/100*INDEX(gDP!Q$6:Q$271,MATCH(totalExpenditure!$A66,gDP!$B$6:$B$271))=0,"",INDEX([2]pivotTable!B$310:B$615,MATCH(totalExpenditure!$A66,[2]pivotTable!$A$310:$A$615,0))/100*INDEX(gDP!Q$6:Q$271,MATCH(totalExpenditure!$A66,gDP!$B$6:$B$271)))</f>
        <v>#N/A</v>
      </c>
      <c r="BB66" s="77" t="e">
        <f>IF(INDEX([2]pivotTable!C$310:C$615,MATCH(totalExpenditure!$A66,[2]pivotTable!$A$310:$A$615,0))/100*INDEX(gDP!R$6:R$271,MATCH(totalExpenditure!$A66,gDP!$B$6:$B$271))=0,"",INDEX([2]pivotTable!C$310:C$615,MATCH(totalExpenditure!$A66,[2]pivotTable!$A$310:$A$615,0))/100*INDEX(gDP!R$6:R$271,MATCH(totalExpenditure!$A66,gDP!$B$6:$B$271)))</f>
        <v>#N/A</v>
      </c>
      <c r="BC66" s="77" t="e">
        <f>IF(INDEX([2]pivotTable!D$310:D$615,MATCH(totalExpenditure!$A66,[2]pivotTable!$A$310:$A$615,0))/100*INDEX(gDP!S$6:S$271,MATCH(totalExpenditure!$A66,gDP!$B$6:$B$271))=0,"",INDEX([2]pivotTable!D$310:D$615,MATCH(totalExpenditure!$A66,[2]pivotTable!$A$310:$A$615,0))/100*INDEX(gDP!S$6:S$271,MATCH(totalExpenditure!$A66,gDP!$B$6:$B$271)))</f>
        <v>#N/A</v>
      </c>
      <c r="BD66" s="77" t="e">
        <f>IF(INDEX([2]pivotTable!E$310:E$615,MATCH(totalExpenditure!$A66,[2]pivotTable!$A$310:$A$615,0))/100*INDEX(gDP!T$6:T$271,MATCH(totalExpenditure!$A66,gDP!$B$6:$B$271))=0,"",INDEX([2]pivotTable!E$310:E$615,MATCH(totalExpenditure!$A66,[2]pivotTable!$A$310:$A$615,0))/100*INDEX(gDP!T$6:T$271,MATCH(totalExpenditure!$A66,gDP!$B$6:$B$271)))</f>
        <v>#N/A</v>
      </c>
      <c r="BE66" s="77" t="e">
        <f>IF(INDEX([2]pivotTable!F$310:F$615,MATCH(totalExpenditure!$A66,[2]pivotTable!$A$310:$A$615,0))/100*INDEX(gDP!U$6:U$271,MATCH(totalExpenditure!$A66,gDP!$B$6:$B$271))=0,"",INDEX([2]pivotTable!F$310:F$615,MATCH(totalExpenditure!$A66,[2]pivotTable!$A$310:$A$615,0))/100*INDEX(gDP!U$6:U$271,MATCH(totalExpenditure!$A66,gDP!$B$6:$B$271)))</f>
        <v>#N/A</v>
      </c>
      <c r="BF66" s="77" t="e">
        <f>IF(INDEX([2]pivotTable!G$310:G$615,MATCH(totalExpenditure!$A66,[2]pivotTable!$A$310:$A$615,0))/100*INDEX(gDP!V$6:V$271,MATCH(totalExpenditure!$A66,gDP!$B$6:$B$271))=0,"",INDEX([2]pivotTable!G$310:G$615,MATCH(totalExpenditure!$A66,[2]pivotTable!$A$310:$A$615,0))/100*INDEX(gDP!V$6:V$271,MATCH(totalExpenditure!$A66,gDP!$B$6:$B$271)))</f>
        <v>#N/A</v>
      </c>
      <c r="BG66" s="77" t="e">
        <f>IF(INDEX([2]pivotTable!H$310:H$615,MATCH(totalExpenditure!$A66,[2]pivotTable!$A$310:$A$615,0))/100*INDEX(gDP!W$6:W$271,MATCH(totalExpenditure!$A66,gDP!$B$6:$B$271))=0,"",INDEX([2]pivotTable!H$310:H$615,MATCH(totalExpenditure!$A66,[2]pivotTable!$A$310:$A$615,0))/100*INDEX(gDP!W$6:W$271,MATCH(totalExpenditure!$A66,gDP!$B$6:$B$271)))</f>
        <v>#N/A</v>
      </c>
      <c r="BH66" s="77" t="e">
        <f>IF(INDEX([2]pivotTable!I$310:I$615,MATCH(totalExpenditure!$A66,[2]pivotTable!$A$310:$A$615,0))/100*INDEX(gDP!X$6:X$271,MATCH(totalExpenditure!$A66,gDP!$B$6:$B$271))=0,"",INDEX([2]pivotTable!I$310:I$615,MATCH(totalExpenditure!$A66,[2]pivotTable!$A$310:$A$615,0))/100*INDEX(gDP!X$6:X$271,MATCH(totalExpenditure!$A66,gDP!$B$6:$B$271)))</f>
        <v>#N/A</v>
      </c>
      <c r="BI66" s="77" t="e">
        <f>IF(INDEX([2]pivotTable!J$310:J$615,MATCH(totalExpenditure!$A66,[2]pivotTable!$A$310:$A$615,0))/100*INDEX(gDP!Y$6:Y$271,MATCH(totalExpenditure!$A66,gDP!$B$6:$B$271))=0,"",INDEX([2]pivotTable!J$310:J$615,MATCH(totalExpenditure!$A66,[2]pivotTable!$A$310:$A$615,0))/100*INDEX(gDP!Y$6:Y$271,MATCH(totalExpenditure!$A66,gDP!$B$6:$B$271)))</f>
        <v>#N/A</v>
      </c>
      <c r="BJ66" s="77" t="e">
        <f>IF(INDEX([2]pivotTable!K$310:K$615,MATCH(totalExpenditure!$A66,[2]pivotTable!$A$310:$A$615,0))/100*INDEX(gDP!Z$6:Z$271,MATCH(totalExpenditure!$A66,gDP!$B$6:$B$271))=0,"",INDEX([2]pivotTable!K$310:K$615,MATCH(totalExpenditure!$A66,[2]pivotTable!$A$310:$A$615,0))/100*INDEX(gDP!Z$6:Z$271,MATCH(totalExpenditure!$A66,gDP!$B$6:$B$271)))</f>
        <v>#N/A</v>
      </c>
      <c r="BK66" s="77" t="e">
        <f>IF(INDEX([2]pivotTable!L$310:L$615,MATCH(totalExpenditure!$A66,[2]pivotTable!$A$310:$A$615,0))/100*INDEX(gDP!AA$6:AA$271,MATCH(totalExpenditure!$A66,gDP!$B$6:$B$271))=0,"",INDEX([2]pivotTable!L$310:L$615,MATCH(totalExpenditure!$A66,[2]pivotTable!$A$310:$A$615,0))/100*INDEX(gDP!AA$6:AA$271,MATCH(totalExpenditure!$A66,gDP!$B$6:$B$271)))</f>
        <v>#N/A</v>
      </c>
      <c r="BL66" s="77" t="e">
        <f>IF(INDEX([2]pivotTable!M$310:M$615,MATCH(totalExpenditure!$A66,[2]pivotTable!$A$310:$A$615,0))/100*INDEX(gDP!AB$6:AB$271,MATCH(totalExpenditure!$A66,gDP!$B$6:$B$271))=0,"",INDEX([2]pivotTable!M$310:M$615,MATCH(totalExpenditure!$A66,[2]pivotTable!$A$310:$A$615,0))/100*INDEX(gDP!AB$6:AB$271,MATCH(totalExpenditure!$A66,gDP!$B$6:$B$271)))</f>
        <v>#N/A</v>
      </c>
      <c r="BM66" s="77" t="e">
        <f>IF(INDEX([2]pivotTable!N$310:N$615,MATCH(totalExpenditure!$A66,[2]pivotTable!$A$310:$A$615,0))/100*INDEX(gDP!AC$6:AC$271,MATCH(totalExpenditure!$A66,gDP!$B$6:$B$271))=0,"",INDEX([2]pivotTable!N$310:N$615,MATCH(totalExpenditure!$A66,[2]pivotTable!$A$310:$A$615,0))/100*INDEX(gDP!AC$6:AC$271,MATCH(totalExpenditure!$A66,gDP!$B$6:$B$271)))</f>
        <v>#N/A</v>
      </c>
      <c r="BN66" s="77" t="e">
        <f>IF(INDEX([2]pivotTable!O$310:O$615,MATCH(totalExpenditure!$A66,[2]pivotTable!$A$310:$A$615,0))/100*INDEX(gDP!AD$6:AD$271,MATCH(totalExpenditure!$A66,gDP!$B$6:$B$271))=0,"",INDEX([2]pivotTable!O$310:O$615,MATCH(totalExpenditure!$A66,[2]pivotTable!$A$310:$A$615,0))/100*INDEX(gDP!AD$6:AD$271,MATCH(totalExpenditure!$A66,gDP!$B$6:$B$271)))</f>
        <v>#N/A</v>
      </c>
      <c r="BO66" s="77" t="e">
        <f>IF(INDEX([2]pivotTable!P$310:P$615,MATCH(totalExpenditure!$A66,[2]pivotTable!$A$310:$A$615,0))/100*INDEX(gDP!AE$6:AE$271,MATCH(totalExpenditure!$A66,gDP!$B$6:$B$271))=0,"",INDEX([2]pivotTable!P$310:P$615,MATCH(totalExpenditure!$A66,[2]pivotTable!$A$310:$A$615,0))/100*INDEX(gDP!AE$6:AE$271,MATCH(totalExpenditure!$A66,gDP!$B$6:$B$271)))</f>
        <v>#N/A</v>
      </c>
      <c r="BP66" s="77" t="e">
        <f>IF(INDEX([2]pivotTable!Q$310:Q$615,MATCH(totalExpenditure!$A66,[2]pivotTable!$A$310:$A$615,0))/100*INDEX(gDP!AF$6:AF$271,MATCH(totalExpenditure!$A66,gDP!$B$6:$B$271))=0,"",INDEX([2]pivotTable!Q$310:Q$615,MATCH(totalExpenditure!$A66,[2]pivotTable!$A$310:$A$615,0))/100*INDEX(gDP!AF$6:AF$271,MATCH(totalExpenditure!$A66,gDP!$B$6:$B$271)))</f>
        <v>#N/A</v>
      </c>
      <c r="BQ66" s="77" t="e">
        <f>IF(INDEX([2]pivotTable!R$310:R$615,MATCH(totalExpenditure!$A66,[2]pivotTable!$A$310:$A$615,0))/100*INDEX(gDP!AG$6:AG$271,MATCH(totalExpenditure!$A66,gDP!$B$6:$B$271))=0,"",INDEX([2]pivotTable!R$310:R$615,MATCH(totalExpenditure!$A66,[2]pivotTable!$A$310:$A$615,0))/100*INDEX(gDP!AG$6:AG$271,MATCH(totalExpenditure!$A66,gDP!$B$6:$B$271)))</f>
        <v>#N/A</v>
      </c>
      <c r="BR66" s="77" t="e">
        <f>IF(INDEX([2]pivotTable!S$310:S$615,MATCH(totalExpenditure!$A66,[2]pivotTable!$A$310:$A$615,0))/100*INDEX(gDP!AH$6:AH$271,MATCH(totalExpenditure!$A66,gDP!$B$6:$B$271))=0,"",INDEX([2]pivotTable!S$310:S$615,MATCH(totalExpenditure!$A66,[2]pivotTable!$A$310:$A$615,0))/100*INDEX(gDP!AH$6:AH$271,MATCH(totalExpenditure!$A66,gDP!$B$6:$B$271)))</f>
        <v>#N/A</v>
      </c>
      <c r="BS66" s="77" t="e">
        <f>IF(INDEX([2]pivotTable!T$310:T$615,MATCH(totalExpenditure!$A66,[2]pivotTable!$A$310:$A$615,0))/100*INDEX(gDP!AI$6:AI$271,MATCH(totalExpenditure!$A66,gDP!$B$6:$B$271))=0,"",INDEX([2]pivotTable!T$310:T$615,MATCH(totalExpenditure!$A66,[2]pivotTable!$A$310:$A$615,0))/100*INDEX(gDP!AI$6:AI$271,MATCH(totalExpenditure!$A66,gDP!$B$6:$B$271)))</f>
        <v>#N/A</v>
      </c>
      <c r="BT66" s="77" t="e">
        <f>IF(INDEX([2]pivotTable!U$310:U$615,MATCH(totalExpenditure!$A66,[2]pivotTable!$A$310:$A$615,0))/100*INDEX(gDP!AJ$6:AJ$271,MATCH(totalExpenditure!$A66,gDP!$B$6:$B$271))=0,"",INDEX([2]pivotTable!U$310:U$615,MATCH(totalExpenditure!$A66,[2]pivotTable!$A$310:$A$615,0))/100*INDEX(gDP!AJ$6:AJ$271,MATCH(totalExpenditure!$A66,gDP!$B$6:$B$271)))</f>
        <v>#N/A</v>
      </c>
      <c r="BU66" s="77" t="e">
        <f>IF(INDEX([2]pivotTable!V$310:V$615,MATCH(totalExpenditure!$A66,[2]pivotTable!$A$310:$A$615,0))/100*INDEX(gDP!AK$6:AK$271,MATCH(totalExpenditure!$A66,gDP!$B$6:$B$271))=0,"",INDEX([2]pivotTable!V$310:V$615,MATCH(totalExpenditure!$A66,[2]pivotTable!$A$310:$A$615,0))/100*INDEX(gDP!AK$6:AK$271,MATCH(totalExpenditure!$A66,gDP!$B$6:$B$271)))</f>
        <v>#N/A</v>
      </c>
      <c r="BV66" s="77" t="e">
        <f>IF(INDEX([2]pivotTable!W$310:W$615,MATCH(totalExpenditure!$A66,[2]pivotTable!$A$310:$A$615,0))/100*INDEX(gDP!AL$6:AL$271,MATCH(totalExpenditure!$A66,gDP!$B$6:$B$271))=0,"",INDEX([2]pivotTable!W$310:W$615,MATCH(totalExpenditure!$A66,[2]pivotTable!$A$310:$A$615,0))/100*INDEX(gDP!AL$6:AL$271,MATCH(totalExpenditure!$A66,gDP!$B$6:$B$271)))</f>
        <v>#N/A</v>
      </c>
      <c r="BW66" s="77" t="e">
        <f>IF(INDEX([2]pivotTable!X$310:X$615,MATCH(totalExpenditure!$A66,[2]pivotTable!$A$310:$A$615,0))/100*INDEX(gDP!AM$6:AM$271,MATCH(totalExpenditure!$A66,gDP!$B$6:$B$271))=0,"",INDEX([2]pivotTable!X$310:X$615,MATCH(totalExpenditure!$A66,[2]pivotTable!$A$310:$A$615,0))/100*INDEX(gDP!AM$6:AM$271,MATCH(totalExpenditure!$A66,gDP!$B$6:$B$271)))</f>
        <v>#N/A</v>
      </c>
      <c r="BX66" s="77" t="e">
        <f>IF(INDEX([2]pivotTable!Y$310:Y$615,MATCH(totalExpenditure!$A66,[2]pivotTable!$A$310:$A$615,0))/100*INDEX(gDP!AN$6:AN$271,MATCH(totalExpenditure!$A66,gDP!$B$6:$B$271))=0,"",INDEX([2]pivotTable!Y$310:Y$615,MATCH(totalExpenditure!$A66,[2]pivotTable!$A$310:$A$615,0))/100*INDEX(gDP!AN$6:AN$271,MATCH(totalExpenditure!$A66,gDP!$B$6:$B$271)))</f>
        <v>#N/A</v>
      </c>
      <c r="BY66" s="77" t="e">
        <f>IF(INDEX([2]pivotTable!Z$310:Z$615,MATCH(totalExpenditure!$A66,[2]pivotTable!$A$310:$A$615,0))/100*INDEX(gDP!AO$6:AO$271,MATCH(totalExpenditure!$A66,gDP!$B$6:$B$271))=0,"",INDEX([2]pivotTable!Z$310:Z$615,MATCH(totalExpenditure!$A66,[2]pivotTable!$A$310:$A$615,0))/100*INDEX(gDP!AO$6:AO$271,MATCH(totalExpenditure!$A66,gDP!$B$6:$B$271)))</f>
        <v>#N/A</v>
      </c>
      <c r="BZ66" s="77" t="e">
        <f>IF(INDEX([2]pivotTable!AA$310:AA$615,MATCH(totalExpenditure!$A66,[2]pivotTable!$A$310:$A$615,0))/100*INDEX(gDP!AP$6:AP$271,MATCH(totalExpenditure!$A66,gDP!$B$6:$B$271))=0,"",INDEX([2]pivotTable!AA$310:AA$615,MATCH(totalExpenditure!$A66,[2]pivotTable!$A$310:$A$615,0))/100*INDEX(gDP!AP$6:AP$271,MATCH(totalExpenditure!$A66,gDP!$B$6:$B$271)))</f>
        <v>#N/A</v>
      </c>
      <c r="CA66" s="77" t="e">
        <f>IF(INDEX([2]pivotTable!AB$310:AB$615,MATCH(totalExpenditure!$A66,[2]pivotTable!$A$310:$A$615,0))/100*INDEX(gDP!AQ$6:AQ$271,MATCH(totalExpenditure!$A66,gDP!$B$6:$B$271))=0,"",INDEX([2]pivotTable!AB$310:AB$615,MATCH(totalExpenditure!$A66,[2]pivotTable!$A$310:$A$615,0))/100*INDEX(gDP!AQ$6:AQ$271,MATCH(totalExpenditure!$A66,gDP!$B$6:$B$271)))</f>
        <v>#N/A</v>
      </c>
      <c r="CB66" s="77" t="e">
        <f>IF(INDEX([2]pivotTable!AC$310:AC$615,MATCH(totalExpenditure!$A66,[2]pivotTable!$A$310:$A$615,0))/100*INDEX(gDP!AR$6:AR$271,MATCH(totalExpenditure!$A66,gDP!$B$6:$B$271))=0,"",INDEX([2]pivotTable!AC$310:AC$615,MATCH(totalExpenditure!$A66,[2]pivotTable!$A$310:$A$615,0))/100*INDEX(gDP!AR$6:AR$271,MATCH(totalExpenditure!$A66,gDP!$B$6:$B$271)))</f>
        <v>#N/A</v>
      </c>
      <c r="CC66" s="77" t="e">
        <f>IF(INDEX([2]pivotTable!AD$310:AD$615,MATCH(totalExpenditure!$A66,[2]pivotTable!$A$310:$A$615,0))/100*INDEX(gDP!AS$6:AS$271,MATCH(totalExpenditure!$A66,gDP!$B$6:$B$271))=0,"",INDEX([2]pivotTable!AD$310:AD$615,MATCH(totalExpenditure!$A66,[2]pivotTable!$A$310:$A$615,0))/100*INDEX(gDP!AS$6:AS$271,MATCH(totalExpenditure!$A66,gDP!$B$6:$B$271)))</f>
        <v>#N/A</v>
      </c>
      <c r="CD66" s="77" t="e">
        <f>IF(INDEX([2]pivotTable!AE$310:AE$615,MATCH(totalExpenditure!$A66,[2]pivotTable!$A$310:$A$615,0))/100*INDEX(gDP!AT$6:AT$271,MATCH(totalExpenditure!$A66,gDP!$B$6:$B$271))=0,"",INDEX([2]pivotTable!AE$310:AE$615,MATCH(totalExpenditure!$A66,[2]pivotTable!$A$310:$A$615,0))/100*INDEX(gDP!AT$6:AT$271,MATCH(totalExpenditure!$A66,gDP!$B$6:$B$271)))</f>
        <v>#N/A</v>
      </c>
      <c r="CE66" s="77" t="e">
        <f>IF(INDEX([2]pivotTable!AF$310:AF$615,MATCH(totalExpenditure!$A66,[2]pivotTable!$A$310:$A$615,0))/100*INDEX(gDP!AU$6:AU$271,MATCH(totalExpenditure!$A66,gDP!$B$6:$B$271))=0,"",INDEX([2]pivotTable!AF$310:AF$615,MATCH(totalExpenditure!$A66,[2]pivotTable!$A$310:$A$615,0))/100*INDEX(gDP!AU$6:AU$271,MATCH(totalExpenditure!$A66,gDP!$B$6:$B$271)))</f>
        <v>#N/A</v>
      </c>
      <c r="CF66" s="77" t="e">
        <f>IF(INDEX([2]pivotTable!AG$310:AG$615,MATCH(totalExpenditure!$A66,[2]pivotTable!$A$310:$A$615,0))/100*INDEX(gDP!AV$6:AV$271,MATCH(totalExpenditure!$A66,gDP!$B$6:$B$271))=0,"",INDEX([2]pivotTable!AG$310:AG$615,MATCH(totalExpenditure!$A66,[2]pivotTable!$A$310:$A$615,0))/100*INDEX(gDP!AV$6:AV$271,MATCH(totalExpenditure!$A66,gDP!$B$6:$B$271)))</f>
        <v>#N/A</v>
      </c>
      <c r="CG66" s="77" t="e">
        <f>IF(INDEX([2]pivotTable!AH$310:AH$615,MATCH(totalExpenditure!$A66,[2]pivotTable!$A$310:$A$615,0))/100*INDEX(gDP!AW$6:AW$271,MATCH(totalExpenditure!$A66,gDP!$B$6:$B$271))=0,"",INDEX([2]pivotTable!AH$310:AH$615,MATCH(totalExpenditure!$A66,[2]pivotTable!$A$310:$A$615,0))/100*INDEX(gDP!AW$6:AW$271,MATCH(totalExpenditure!$A66,gDP!$B$6:$B$271)))</f>
        <v>#N/A</v>
      </c>
      <c r="CH66" s="77" t="e">
        <f>IF(INDEX([2]pivotTable!AI$310:AI$615,MATCH(totalExpenditure!$A66,[2]pivotTable!$A$310:$A$615,0))/100*INDEX(gDP!AX$6:AX$271,MATCH(totalExpenditure!$A66,gDP!$B$6:$B$271))=0,"",INDEX([2]pivotTable!AI$310:AI$615,MATCH(totalExpenditure!$A66,[2]pivotTable!$A$310:$A$615,0))/100*INDEX(gDP!AX$6:AX$271,MATCH(totalExpenditure!$A66,gDP!$B$6:$B$271)))</f>
        <v>#N/A</v>
      </c>
      <c r="CI66" s="77" t="e">
        <f>IF(INDEX([2]pivotTable!AJ$310:AJ$615,MATCH(totalExpenditure!$A66,[2]pivotTable!$A$310:$A$615,0))/100*INDEX(gDP!AY$6:AY$271,MATCH(totalExpenditure!$A66,gDP!$B$6:$B$271))=0,"",INDEX([2]pivotTable!AJ$310:AJ$615,MATCH(totalExpenditure!$A66,[2]pivotTable!$A$310:$A$615,0))/100*INDEX(gDP!AY$6:AY$271,MATCH(totalExpenditure!$A66,gDP!$B$6:$B$271)))</f>
        <v>#N/A</v>
      </c>
      <c r="CJ66" s="77" t="e">
        <f>IF(INDEX([2]pivotTable!AK$310:AK$615,MATCH(totalExpenditure!$A66,[2]pivotTable!$A$310:$A$615,0))/100*INDEX(gDP!AZ$6:AZ$271,MATCH(totalExpenditure!$A66,gDP!$B$6:$B$271))=0,"",INDEX([2]pivotTable!AK$310:AK$615,MATCH(totalExpenditure!$A66,[2]pivotTable!$A$310:$A$615,0))/100*INDEX(gDP!AZ$6:AZ$271,MATCH(totalExpenditure!$A66,gDP!$B$6:$B$271)))</f>
        <v>#N/A</v>
      </c>
      <c r="CK66" s="77" t="e">
        <f>IF(INDEX([2]pivotTable!AL$310:AL$615,MATCH(totalExpenditure!$A66,[2]pivotTable!$A$310:$A$615,0))/100*INDEX(gDP!BA$6:BA$271,MATCH(totalExpenditure!$A66,gDP!$B$6:$B$271))=0,"",INDEX([2]pivotTable!AL$310:AL$615,MATCH(totalExpenditure!$A66,[2]pivotTable!$A$310:$A$615,0))/100*INDEX(gDP!BA$6:BA$271,MATCH(totalExpenditure!$A66,gDP!$B$6:$B$271)))</f>
        <v>#N/A</v>
      </c>
      <c r="CL66" s="77" t="e">
        <f>IF(INDEX([2]pivotTable!AM$310:AM$615,MATCH(totalExpenditure!$A66,[2]pivotTable!$A$310:$A$615,0))/100*INDEX(gDP!BB$6:BB$271,MATCH(totalExpenditure!$A66,gDP!$B$6:$B$271))=0,"",INDEX([2]pivotTable!AM$310:AM$615,MATCH(totalExpenditure!$A66,[2]pivotTable!$A$310:$A$615,0))/100*INDEX(gDP!BB$6:BB$271,MATCH(totalExpenditure!$A66,gDP!$B$6:$B$271)))</f>
        <v>#N/A</v>
      </c>
      <c r="CM66" s="77" t="e">
        <f>IF(INDEX([2]pivotTable!AN$310:AN$615,MATCH(totalExpenditure!$A66,[2]pivotTable!$A$310:$A$615,0))/100*INDEX(gDP!BC$6:BC$271,MATCH(totalExpenditure!$A66,gDP!$B$6:$B$271))=0,"",INDEX([2]pivotTable!AN$310:AN$615,MATCH(totalExpenditure!$A66,[2]pivotTable!$A$310:$A$615,0))/100*INDEX(gDP!BC$6:BC$271,MATCH(totalExpenditure!$A66,gDP!$B$6:$B$271)))</f>
        <v>#N/A</v>
      </c>
      <c r="CN66" s="77" t="e">
        <f>IF(INDEX([2]pivotTable!AO$310:AO$615,MATCH(totalExpenditure!$A66,[2]pivotTable!$A$310:$A$615,0))/100*INDEX(gDP!BD$6:BD$271,MATCH(totalExpenditure!$A66,gDP!$B$6:$B$271))=0,"",INDEX([2]pivotTable!AO$310:AO$615,MATCH(totalExpenditure!$A66,[2]pivotTable!$A$310:$A$615,0))/100*INDEX(gDP!BD$6:BD$271,MATCH(totalExpenditure!$A66,gDP!$B$6:$B$271)))</f>
        <v>#N/A</v>
      </c>
      <c r="CO66" s="77" t="e">
        <f>IF(INDEX([2]pivotTable!AP$310:AP$615,MATCH(totalExpenditure!$A66,[2]pivotTable!$A$310:$A$615,0))/100*INDEX(gDP!BE$6:BE$271,MATCH(totalExpenditure!$A66,gDP!$B$6:$B$271))=0,"",INDEX([2]pivotTable!AP$310:AP$615,MATCH(totalExpenditure!$A66,[2]pivotTable!$A$310:$A$615,0))/100*INDEX(gDP!BE$6:BE$271,MATCH(totalExpenditure!$A66,gDP!$B$6:$B$271)))</f>
        <v>#N/A</v>
      </c>
      <c r="CP66" s="77" t="e">
        <f>IF(INDEX([2]pivotTable!AQ$310:AQ$615,MATCH(totalExpenditure!$A66,[2]pivotTable!$A$310:$A$615,0))/100*INDEX(gDP!BF$6:BF$271,MATCH(totalExpenditure!$A66,gDP!$B$6:$B$271))=0,"",INDEX([2]pivotTable!AQ$310:AQ$615,MATCH(totalExpenditure!$A66,[2]pivotTable!$A$310:$A$615,0))/100*INDEX(gDP!BF$6:BF$271,MATCH(totalExpenditure!$A66,gDP!$B$6:$B$271)))</f>
        <v>#N/A</v>
      </c>
      <c r="CQ66" s="77" t="e">
        <f>IF(INDEX([2]pivotTable!AR$310:AR$615,MATCH(totalExpenditure!$A66,[2]pivotTable!$A$310:$A$615,0))/100*INDEX(gDP!BG$6:BG$271,MATCH(totalExpenditure!$A66,gDP!$B$6:$B$271))=0,"",INDEX([2]pivotTable!AR$310:AR$615,MATCH(totalExpenditure!$A66,[2]pivotTable!$A$310:$A$615,0))/100*INDEX(gDP!BG$6:BG$271,MATCH(totalExpenditure!$A66,gDP!$B$6:$B$271)))</f>
        <v>#N/A</v>
      </c>
      <c r="CR66" s="77" t="e">
        <f>IF(INDEX([2]pivotTable!AS$310:AS$615,MATCH(totalExpenditure!$A66,[2]pivotTable!$A$310:$A$615,0))/100*INDEX(gDP!BH$6:BH$271,MATCH(totalExpenditure!$A66,gDP!$B$6:$B$271))=0,"",INDEX([2]pivotTable!AS$310:AS$615,MATCH(totalExpenditure!$A66,[2]pivotTable!$A$310:$A$615,0))/100*INDEX(gDP!BH$6:BH$271,MATCH(totalExpenditure!$A66,gDP!$B$6:$B$271)))</f>
        <v>#N/A</v>
      </c>
      <c r="CS66" s="77" t="e">
        <f>IF(INDEX([2]pivotTable!AT$310:AT$615,MATCH(totalExpenditure!$A66,[2]pivotTable!$A$310:$A$615,0))/100*INDEX(gDP!BI$6:BI$271,MATCH(totalExpenditure!$A66,gDP!$B$6:$B$271))=0,"",INDEX([2]pivotTable!AT$310:AT$615,MATCH(totalExpenditure!$A66,[2]pivotTable!$A$310:$A$615,0))/100*INDEX(gDP!BI$6:BI$271,MATCH(totalExpenditure!$A66,gDP!$B$6:$B$271)))</f>
        <v>#N/A</v>
      </c>
      <c r="CT66" s="77" t="e">
        <f>IF(INDEX([2]pivotTable!AU$310:AU$615,MATCH(totalExpenditure!$A66,[2]pivotTable!$A$310:$A$615,0))/100*INDEX(gDP!BJ$6:BJ$271,MATCH(totalExpenditure!$A66,gDP!$B$6:$B$271))=0,"",INDEX([2]pivotTable!AU$310:AU$615,MATCH(totalExpenditure!$A66,[2]pivotTable!$A$310:$A$615,0))/100*INDEX(gDP!BJ$6:BJ$271,MATCH(totalExpenditure!$A66,gDP!$B$6:$B$271)))</f>
        <v>#N/A</v>
      </c>
      <c r="CU66" s="77" t="e">
        <f>IF(INDEX([2]pivotTable!AV$310:AV$615,MATCH(totalExpenditure!$A66,[2]pivotTable!$A$310:$A$615,0))/100*INDEX(gDP!BK$6:BK$271,MATCH(totalExpenditure!$A66,gDP!$B$6:$B$271))=0,"",INDEX([2]pivotTable!AV$310:AV$615,MATCH(totalExpenditure!$A66,[2]pivotTable!$A$310:$A$615,0))/100*INDEX(gDP!BK$6:BK$271,MATCH(totalExpenditure!$A66,gDP!$B$6:$B$271)))</f>
        <v>#N/A</v>
      </c>
      <c r="CV66" s="77" t="e">
        <f>IF(INDEX([2]pivotTable!AW$310:AW$615,MATCH(totalExpenditure!$A66,[2]pivotTable!$A$310:$A$615,0))/100*INDEX(gDP!BL$6:BL$271,MATCH(totalExpenditure!$A66,gDP!$B$6:$B$271))=0,"",INDEX([2]pivotTable!AW$310:AW$615,MATCH(totalExpenditure!$A66,[2]pivotTable!$A$310:$A$615,0))/100*INDEX(gDP!BL$6:BL$271,MATCH(totalExpenditure!$A66,gDP!$B$6:$B$271)))</f>
        <v>#N/A</v>
      </c>
      <c r="CW66" s="77" t="e">
        <f>IF(INDEX([2]pivotTable!AX$310:AX$615,MATCH(totalExpenditure!$A66,[2]pivotTable!$A$310:$A$615,0))/100*INDEX(gDP!BM$6:BM$271,MATCH(totalExpenditure!$A66,gDP!$B$6:$B$271))=0,"",INDEX([2]pivotTable!AX$310:AX$615,MATCH(totalExpenditure!$A66,[2]pivotTable!$A$310:$A$615,0))/100*INDEX(gDP!BM$6:BM$271,MATCH(totalExpenditure!$A66,gDP!$B$6:$B$271)))</f>
        <v>#N/A</v>
      </c>
      <c r="CX66" s="77" t="e">
        <f>IF(INDEX([2]pivotTable!AY$310:AY$615,MATCH(totalExpenditure!$A66,[2]pivotTable!$A$310:$A$615,0))/100*INDEX(gDP!BN$6:BN$271,MATCH(totalExpenditure!$A66,gDP!$B$6:$B$271))=0,"",INDEX([2]pivotTable!AY$310:AY$615,MATCH(totalExpenditure!$A66,[2]pivotTable!$A$310:$A$615,0))/100*INDEX(gDP!BN$6:BN$271,MATCH(totalExpenditure!$A66,gDP!$B$6:$B$271)))</f>
        <v>#N/A</v>
      </c>
      <c r="CY66" s="77" t="e">
        <f>IF(INDEX([2]pivotTable!AZ$310:AZ$615,MATCH(totalExpenditure!$A66,[2]pivotTable!$A$310:$A$615,0))/100*INDEX(gDP!BO$6:BO$271,MATCH(totalExpenditure!$A66,gDP!$B$6:$B$271))=0,"",INDEX([2]pivotTable!AZ$310:AZ$615,MATCH(totalExpenditure!$A66,[2]pivotTable!$A$310:$A$615,0))/100*INDEX(gDP!BO$6:BO$271,MATCH(totalExpenditure!$A66,gDP!$B$6:$B$271)))</f>
        <v>#N/A</v>
      </c>
      <c r="CZ66" s="77" t="e">
        <f>IF(B66="","",IF(BA66="","",B66-B66+INDEX(gDP!Q$6:Q$271,MATCH(totalExpenditure!$A66,gDP!$B$6:$B$271))))</f>
        <v>#N/A</v>
      </c>
      <c r="DA66" s="77" t="e">
        <f>IF(C66="","",IF(BB66="","",C66-C66+INDEX(gDP!R$6:R$271,MATCH(totalExpenditure!$A66,gDP!$B$6:$B$271))))</f>
        <v>#N/A</v>
      </c>
      <c r="DB66" s="77" t="e">
        <f>IF(D66="","",IF(BC66="","",D66-D66+INDEX(gDP!S$6:S$271,MATCH(totalExpenditure!$A66,gDP!$B$6:$B$271))))</f>
        <v>#N/A</v>
      </c>
      <c r="DC66" s="77" t="e">
        <f>IF(E66="","",IF(BD66="","",E66-E66+INDEX(gDP!T$6:T$271,MATCH(totalExpenditure!$A66,gDP!$B$6:$B$271))))</f>
        <v>#N/A</v>
      </c>
      <c r="DD66" s="77" t="e">
        <f>IF(F66="","",IF(BE66="","",F66-F66+INDEX(gDP!U$6:U$271,MATCH(totalExpenditure!$A66,gDP!$B$6:$B$271))))</f>
        <v>#N/A</v>
      </c>
      <c r="DE66" s="77" t="e">
        <f>IF(G66="","",IF(BF66="","",G66-G66+INDEX(gDP!V$6:V$271,MATCH(totalExpenditure!$A66,gDP!$B$6:$B$271))))</f>
        <v>#N/A</v>
      </c>
      <c r="DF66" s="77" t="e">
        <f>IF(H66="","",IF(BG66="","",H66-H66+INDEX(gDP!W$6:W$271,MATCH(totalExpenditure!$A66,gDP!$B$6:$B$271))))</f>
        <v>#N/A</v>
      </c>
      <c r="DG66" s="77" t="e">
        <f>IF(I66="","",IF(BH66="","",I66-I66+INDEX(gDP!X$6:X$271,MATCH(totalExpenditure!$A66,gDP!$B$6:$B$271))))</f>
        <v>#N/A</v>
      </c>
      <c r="DH66" s="77" t="e">
        <f>IF(J66="","",IF(BI66="","",J66-J66+INDEX(gDP!Y$6:Y$271,MATCH(totalExpenditure!$A66,gDP!$B$6:$B$271))))</f>
        <v>#N/A</v>
      </c>
      <c r="DI66" s="77" t="e">
        <f>IF(K66="","",IF(BJ66="","",K66-K66+INDEX(gDP!Z$6:Z$271,MATCH(totalExpenditure!$A66,gDP!$B$6:$B$271))))</f>
        <v>#N/A</v>
      </c>
      <c r="DJ66" s="77" t="e">
        <f>IF(L66="","",IF(BK66="","",L66-L66+INDEX(gDP!AA$6:AA$271,MATCH(totalExpenditure!$A66,gDP!$B$6:$B$271))))</f>
        <v>#N/A</v>
      </c>
      <c r="DK66" s="77" t="e">
        <f>IF(M66="","",IF(BL66="","",M66-M66+INDEX(gDP!AB$6:AB$271,MATCH(totalExpenditure!$A66,gDP!$B$6:$B$271))))</f>
        <v>#N/A</v>
      </c>
      <c r="DL66" s="77" t="e">
        <f>IF(N66="","",IF(BM66="","",N66-N66+INDEX(gDP!AC$6:AC$271,MATCH(totalExpenditure!$A66,gDP!$B$6:$B$271))))</f>
        <v>#N/A</v>
      </c>
      <c r="DM66" s="77" t="e">
        <f>IF(O66="","",IF(BN66="","",O66-O66+INDEX(gDP!AD$6:AD$271,MATCH(totalExpenditure!$A66,gDP!$B$6:$B$271))))</f>
        <v>#N/A</v>
      </c>
      <c r="DN66" s="77" t="e">
        <f>IF(P66="","",IF(BO66="","",P66-P66+INDEX(gDP!AE$6:AE$271,MATCH(totalExpenditure!$A66,gDP!$B$6:$B$271))))</f>
        <v>#N/A</v>
      </c>
      <c r="DO66" s="77" t="e">
        <f>IF(Q66="","",IF(BP66="","",Q66-Q66+INDEX(gDP!AF$6:AF$271,MATCH(totalExpenditure!$A66,gDP!$B$6:$B$271))))</f>
        <v>#N/A</v>
      </c>
      <c r="DP66" s="77" t="e">
        <f>IF(R66="","",IF(BQ66="","",R66-R66+INDEX(gDP!AG$6:AG$271,MATCH(totalExpenditure!$A66,gDP!$B$6:$B$271))))</f>
        <v>#N/A</v>
      </c>
      <c r="DQ66" s="77" t="e">
        <f>IF(S66="","",IF(BR66="","",S66-S66+INDEX(gDP!AH$6:AH$271,MATCH(totalExpenditure!$A66,gDP!$B$6:$B$271))))</f>
        <v>#N/A</v>
      </c>
      <c r="DR66" s="77" t="e">
        <f>IF(T66="","",IF(BS66="","",T66-T66+INDEX(gDP!AI$6:AI$271,MATCH(totalExpenditure!$A66,gDP!$B$6:$B$271))))</f>
        <v>#N/A</v>
      </c>
      <c r="DS66" s="77" t="e">
        <f>IF(U66="","",IF(BT66="","",U66-U66+INDEX(gDP!AJ$6:AJ$271,MATCH(totalExpenditure!$A66,gDP!$B$6:$B$271))))</f>
        <v>#N/A</v>
      </c>
      <c r="DT66" s="77" t="e">
        <f>IF(V66="","",IF(BU66="","",V66-V66+INDEX(gDP!AK$6:AK$271,MATCH(totalExpenditure!$A66,gDP!$B$6:$B$271))))</f>
        <v>#N/A</v>
      </c>
      <c r="DU66" s="77" t="e">
        <f>IF(W66="","",IF(BV66="","",W66-W66+INDEX(gDP!AL$6:AL$271,MATCH(totalExpenditure!$A66,gDP!$B$6:$B$271))))</f>
        <v>#N/A</v>
      </c>
      <c r="DV66" s="77" t="e">
        <f>IF(X66="","",IF(BW66="","",X66-X66+INDEX(gDP!AM$6:AM$271,MATCH(totalExpenditure!$A66,gDP!$B$6:$B$271))))</f>
        <v>#N/A</v>
      </c>
      <c r="DW66" s="77" t="e">
        <f>IF(Y66="","",IF(BX66="","",Y66-Y66+INDEX(gDP!AN$6:AN$271,MATCH(totalExpenditure!$A66,gDP!$B$6:$B$271))))</f>
        <v>#N/A</v>
      </c>
      <c r="DX66" s="77" t="e">
        <f>IF(Z66="","",IF(BY66="","",Z66-Z66+INDEX(gDP!AO$6:AO$271,MATCH(totalExpenditure!$A66,gDP!$B$6:$B$271))))</f>
        <v>#N/A</v>
      </c>
      <c r="DY66" s="77" t="e">
        <f>IF(AA66="","",IF(BZ66="","",AA66-AA66+INDEX(gDP!AP$6:AP$271,MATCH(totalExpenditure!$A66,gDP!$B$6:$B$271))))</f>
        <v>#N/A</v>
      </c>
      <c r="DZ66" s="77" t="e">
        <f>IF(AB66="","",IF(CA66="","",AB66-AB66+INDEX(gDP!AQ$6:AQ$271,MATCH(totalExpenditure!$A66,gDP!$B$6:$B$271))))</f>
        <v>#N/A</v>
      </c>
      <c r="EA66" s="77" t="e">
        <f>IF(AC66="","",IF(CB66="","",AC66-AC66+INDEX(gDP!AR$6:AR$271,MATCH(totalExpenditure!$A66,gDP!$B$6:$B$271))))</f>
        <v>#N/A</v>
      </c>
      <c r="EB66" s="77" t="e">
        <f>IF(AD66="","",IF(CC66="","",AD66-AD66+INDEX(gDP!AS$6:AS$271,MATCH(totalExpenditure!$A66,gDP!$B$6:$B$271))))</f>
        <v>#N/A</v>
      </c>
      <c r="EC66" s="77" t="e">
        <f>IF(AE66="","",IF(CD66="","",AE66-AE66+INDEX(gDP!AT$6:AT$271,MATCH(totalExpenditure!$A66,gDP!$B$6:$B$271))))</f>
        <v>#N/A</v>
      </c>
      <c r="ED66" s="77" t="e">
        <f>IF(AF66="","",IF(CE66="","",AF66-AF66+INDEX(gDP!AU$6:AU$271,MATCH(totalExpenditure!$A66,gDP!$B$6:$B$271))))</f>
        <v>#N/A</v>
      </c>
      <c r="EE66" s="77" t="e">
        <f>IF(AG66="","",IF(CF66="","",AG66-AG66+INDEX(gDP!AV$6:AV$271,MATCH(totalExpenditure!$A66,gDP!$B$6:$B$271))))</f>
        <v>#N/A</v>
      </c>
      <c r="EF66" s="77" t="e">
        <f>IF(AH66="","",IF(CG66="","",AH66-AH66+INDEX(gDP!AW$6:AW$271,MATCH(totalExpenditure!$A66,gDP!$B$6:$B$271))))</f>
        <v>#N/A</v>
      </c>
      <c r="EG66" s="77" t="e">
        <f>IF(AI66="","",IF(CH66="","",AI66-AI66+INDEX(gDP!AX$6:AX$271,MATCH(totalExpenditure!$A66,gDP!$B$6:$B$271))))</f>
        <v>#N/A</v>
      </c>
      <c r="EH66" s="77" t="e">
        <f>IF(AJ66="","",IF(CI66="","",AJ66-AJ66+INDEX(gDP!AY$6:AY$271,MATCH(totalExpenditure!$A66,gDP!$B$6:$B$271))))</f>
        <v>#N/A</v>
      </c>
      <c r="EI66" s="77" t="e">
        <f>IF(AK66="","",IF(CJ66="","",AK66-AK66+INDEX(gDP!AZ$6:AZ$271,MATCH(totalExpenditure!$A66,gDP!$B$6:$B$271))))</f>
        <v>#N/A</v>
      </c>
      <c r="EJ66" s="77" t="e">
        <f>IF(AL66="","",IF(CK66="","",AL66-AL66+INDEX(gDP!BA$6:BA$271,MATCH(totalExpenditure!$A66,gDP!$B$6:$B$271))))</f>
        <v>#N/A</v>
      </c>
      <c r="EK66" s="77" t="e">
        <f>IF(AM66="","",IF(CL66="","",AM66-AM66+INDEX(gDP!BB$6:BB$271,MATCH(totalExpenditure!$A66,gDP!$B$6:$B$271))))</f>
        <v>#N/A</v>
      </c>
      <c r="EL66" s="77" t="e">
        <f>IF(AN66="","",IF(CM66="","",AN66-AN66+INDEX(gDP!BC$6:BC$271,MATCH(totalExpenditure!$A66,gDP!$B$6:$B$271))))</f>
        <v>#N/A</v>
      </c>
      <c r="EM66" s="77" t="e">
        <f>IF(AO66="","",IF(CN66="","",AO66-AO66+INDEX(gDP!BD$6:BD$271,MATCH(totalExpenditure!$A66,gDP!$B$6:$B$271))))</f>
        <v>#N/A</v>
      </c>
      <c r="EN66" s="77" t="e">
        <f>IF(AP66="","",IF(CO66="","",AP66-AP66+INDEX(gDP!BE$6:BE$271,MATCH(totalExpenditure!$A66,gDP!$B$6:$B$271))))</f>
        <v>#N/A</v>
      </c>
      <c r="EO66" s="77" t="e">
        <f>IF(AQ66="","",IF(CP66="","",AQ66-AQ66+INDEX(gDP!BF$6:BF$271,MATCH(totalExpenditure!$A66,gDP!$B$6:$B$271))))</f>
        <v>#N/A</v>
      </c>
      <c r="EP66" s="77" t="e">
        <f>IF(AR66="","",IF(CQ66="","",AR66-AR66+INDEX(gDP!BG$6:BG$271,MATCH(totalExpenditure!$A66,gDP!$B$6:$B$271))))</f>
        <v>#N/A</v>
      </c>
      <c r="EQ66" s="77" t="e">
        <f>IF(AS66="","",IF(CR66="","",AS66-AS66+INDEX(gDP!BH$6:BH$271,MATCH(totalExpenditure!$A66,gDP!$B$6:$B$271))))</f>
        <v>#N/A</v>
      </c>
      <c r="ER66" s="77" t="e">
        <f>IF(AT66="","",IF(CS66="","",AT66-AT66+INDEX(gDP!BI$6:BI$271,MATCH(totalExpenditure!$A66,gDP!$B$6:$B$271))))</f>
        <v>#N/A</v>
      </c>
      <c r="ES66" s="77" t="e">
        <f>IF(AU66="","",IF(CT66="","",AU66-AU66+INDEX(gDP!BJ$6:BJ$271,MATCH(totalExpenditure!$A66,gDP!$B$6:$B$271))))</f>
        <v>#N/A</v>
      </c>
      <c r="ET66" s="77" t="e">
        <f>IF(AV66="","",IF(CU66="","",AV66-AV66+INDEX(gDP!BK$6:BK$271,MATCH(totalExpenditure!$A66,gDP!$B$6:$B$271))))</f>
        <v>#N/A</v>
      </c>
      <c r="EU66" s="77" t="e">
        <f>IF(AW66="","",IF(CV66="","",AW66-AW66+INDEX(gDP!BL$6:BL$271,MATCH(totalExpenditure!$A66,gDP!$B$6:$B$271))))</f>
        <v>#N/A</v>
      </c>
      <c r="EV66" s="77" t="e">
        <f>IF(AX66="","",IF(CW66="","",AX66-AX66+INDEX(gDP!BM$6:BM$271,MATCH(totalExpenditure!$A66,gDP!$B$6:$B$271))))</f>
        <v>#N/A</v>
      </c>
      <c r="EW66" s="77" t="e">
        <f>IF(AY66="","",IF(CX66="","",AY66-AY66+INDEX(gDP!BN$6:BN$271,MATCH(totalExpenditure!$A66,gDP!$B$6:$B$271))))</f>
        <v>#N/A</v>
      </c>
      <c r="EX66" s="77" t="e">
        <f>IF(AZ66="","",IF(CY66="","",AZ66-AZ66+INDEX(gDP!BO$6:BO$271,MATCH(totalExpenditure!$A66,gDP!$B$6:$B$271))))</f>
        <v>#N/A</v>
      </c>
    </row>
    <row r="67" spans="1:154" x14ac:dyDescent="0.35">
      <c r="A67" t="s">
        <v>343</v>
      </c>
      <c r="B67" s="77" t="e">
        <f>IF(INDEX([2]pivotTable!B$3:B$308,MATCH(totalExpenditure!$A67,[2]pivotTable!$A$3:$A$308,0))/100*INDEX(gDP!Q$6:Q$271,MATCH(totalExpenditure!$A67,gDP!$B$6:$B$271))=0,"",INDEX([2]pivotTable!B$3:B$308,MATCH(totalExpenditure!$A67,[2]pivotTable!$A$3:$A$308,0))/100*INDEX(gDP!Q$6:Q$271,MATCH(totalExpenditure!$A67,gDP!$B$6:$B$271)))</f>
        <v>#N/A</v>
      </c>
      <c r="C67" s="77" t="e">
        <f>IF(INDEX([2]pivotTable!C$3:C$308,MATCH(totalExpenditure!$A67,[2]pivotTable!$A$3:$A$308,0))/100*INDEX(gDP!R$6:R$271,MATCH(totalExpenditure!$A67,gDP!$B$6:$B$271))=0,"",INDEX([2]pivotTable!C$3:C$308,MATCH(totalExpenditure!$A67,[2]pivotTable!$A$3:$A$308,0))/100*INDEX(gDP!R$6:R$271,MATCH(totalExpenditure!$A67,gDP!$B$6:$B$271)))</f>
        <v>#N/A</v>
      </c>
      <c r="D67" s="77" t="e">
        <f>IF(INDEX([2]pivotTable!D$3:D$308,MATCH(totalExpenditure!$A67,[2]pivotTable!$A$3:$A$308,0))/100*INDEX(gDP!S$6:S$271,MATCH(totalExpenditure!$A67,gDP!$B$6:$B$271))=0,"",INDEX([2]pivotTable!D$3:D$308,MATCH(totalExpenditure!$A67,[2]pivotTable!$A$3:$A$308,0))/100*INDEX(gDP!S$6:S$271,MATCH(totalExpenditure!$A67,gDP!$B$6:$B$271)))</f>
        <v>#N/A</v>
      </c>
      <c r="E67" s="77" t="e">
        <f>IF(INDEX([2]pivotTable!E$3:E$308,MATCH(totalExpenditure!$A67,[2]pivotTable!$A$3:$A$308,0))/100*INDEX(gDP!T$6:T$271,MATCH(totalExpenditure!$A67,gDP!$B$6:$B$271))=0,"",INDEX([2]pivotTable!E$3:E$308,MATCH(totalExpenditure!$A67,[2]pivotTable!$A$3:$A$308,0))/100*INDEX(gDP!T$6:T$271,MATCH(totalExpenditure!$A67,gDP!$B$6:$B$271)))</f>
        <v>#N/A</v>
      </c>
      <c r="F67" s="77" t="e">
        <f>IF(INDEX([2]pivotTable!F$3:F$308,MATCH(totalExpenditure!$A67,[2]pivotTable!$A$3:$A$308,0))/100*INDEX(gDP!U$6:U$271,MATCH(totalExpenditure!$A67,gDP!$B$6:$B$271))=0,"",INDEX([2]pivotTable!F$3:F$308,MATCH(totalExpenditure!$A67,[2]pivotTable!$A$3:$A$308,0))/100*INDEX(gDP!U$6:U$271,MATCH(totalExpenditure!$A67,gDP!$B$6:$B$271)))</f>
        <v>#N/A</v>
      </c>
      <c r="G67" s="77" t="e">
        <f>IF(INDEX([2]pivotTable!G$3:G$308,MATCH(totalExpenditure!$A67,[2]pivotTable!$A$3:$A$308,0))/100*INDEX(gDP!V$6:V$271,MATCH(totalExpenditure!$A67,gDP!$B$6:$B$271))=0,"",INDEX([2]pivotTable!G$3:G$308,MATCH(totalExpenditure!$A67,[2]pivotTable!$A$3:$A$308,0))/100*INDEX(gDP!V$6:V$271,MATCH(totalExpenditure!$A67,gDP!$B$6:$B$271)))</f>
        <v>#N/A</v>
      </c>
      <c r="H67" s="77" t="e">
        <f>IF(INDEX([2]pivotTable!H$3:H$308,MATCH(totalExpenditure!$A67,[2]pivotTable!$A$3:$A$308,0))/100*INDEX(gDP!W$6:W$271,MATCH(totalExpenditure!$A67,gDP!$B$6:$B$271))=0,"",INDEX([2]pivotTable!H$3:H$308,MATCH(totalExpenditure!$A67,[2]pivotTable!$A$3:$A$308,0))/100*INDEX(gDP!W$6:W$271,MATCH(totalExpenditure!$A67,gDP!$B$6:$B$271)))</f>
        <v>#N/A</v>
      </c>
      <c r="I67" s="77" t="e">
        <f>IF(INDEX([2]pivotTable!I$3:I$308,MATCH(totalExpenditure!$A67,[2]pivotTable!$A$3:$A$308,0))/100*INDEX(gDP!X$6:X$271,MATCH(totalExpenditure!$A67,gDP!$B$6:$B$271))=0,"",INDEX([2]pivotTable!I$3:I$308,MATCH(totalExpenditure!$A67,[2]pivotTable!$A$3:$A$308,0))/100*INDEX(gDP!X$6:X$271,MATCH(totalExpenditure!$A67,gDP!$B$6:$B$271)))</f>
        <v>#N/A</v>
      </c>
      <c r="J67" s="77" t="e">
        <f>IF(INDEX([2]pivotTable!J$3:J$308,MATCH(totalExpenditure!$A67,[2]pivotTable!$A$3:$A$308,0))/100*INDEX(gDP!Y$6:Y$271,MATCH(totalExpenditure!$A67,gDP!$B$6:$B$271))=0,"",INDEX([2]pivotTable!J$3:J$308,MATCH(totalExpenditure!$A67,[2]pivotTable!$A$3:$A$308,0))/100*INDEX(gDP!Y$6:Y$271,MATCH(totalExpenditure!$A67,gDP!$B$6:$B$271)))</f>
        <v>#N/A</v>
      </c>
      <c r="K67" s="77" t="e">
        <f>IF(INDEX([2]pivotTable!K$3:K$308,MATCH(totalExpenditure!$A67,[2]pivotTable!$A$3:$A$308,0))/100*INDEX(gDP!Z$6:Z$271,MATCH(totalExpenditure!$A67,gDP!$B$6:$B$271))=0,"",INDEX([2]pivotTable!K$3:K$308,MATCH(totalExpenditure!$A67,[2]pivotTable!$A$3:$A$308,0))/100*INDEX(gDP!Z$6:Z$271,MATCH(totalExpenditure!$A67,gDP!$B$6:$B$271)))</f>
        <v>#N/A</v>
      </c>
      <c r="L67" s="77" t="e">
        <f>IF(INDEX([2]pivotTable!L$3:L$308,MATCH(totalExpenditure!$A67,[2]pivotTable!$A$3:$A$308,0))/100*INDEX(gDP!AA$6:AA$271,MATCH(totalExpenditure!$A67,gDP!$B$6:$B$271))=0,"",INDEX([2]pivotTable!L$3:L$308,MATCH(totalExpenditure!$A67,[2]pivotTable!$A$3:$A$308,0))/100*INDEX(gDP!AA$6:AA$271,MATCH(totalExpenditure!$A67,gDP!$B$6:$B$271)))</f>
        <v>#N/A</v>
      </c>
      <c r="M67" s="77" t="e">
        <f>IF(INDEX([2]pivotTable!M$3:M$308,MATCH(totalExpenditure!$A67,[2]pivotTable!$A$3:$A$308,0))/100*INDEX(gDP!AB$6:AB$271,MATCH(totalExpenditure!$A67,gDP!$B$6:$B$271))=0,"",INDEX([2]pivotTable!M$3:M$308,MATCH(totalExpenditure!$A67,[2]pivotTable!$A$3:$A$308,0))/100*INDEX(gDP!AB$6:AB$271,MATCH(totalExpenditure!$A67,gDP!$B$6:$B$271)))</f>
        <v>#N/A</v>
      </c>
      <c r="N67" s="77" t="e">
        <f>IF(INDEX([2]pivotTable!N$3:N$308,MATCH(totalExpenditure!$A67,[2]pivotTable!$A$3:$A$308,0))/100*INDEX(gDP!AC$6:AC$271,MATCH(totalExpenditure!$A67,gDP!$B$6:$B$271))=0,"",INDEX([2]pivotTable!N$3:N$308,MATCH(totalExpenditure!$A67,[2]pivotTable!$A$3:$A$308,0))/100*INDEX(gDP!AC$6:AC$271,MATCH(totalExpenditure!$A67,gDP!$B$6:$B$271)))</f>
        <v>#N/A</v>
      </c>
      <c r="O67" s="77" t="e">
        <f>IF(INDEX([2]pivotTable!O$3:O$308,MATCH(totalExpenditure!$A67,[2]pivotTable!$A$3:$A$308,0))/100*INDEX(gDP!AD$6:AD$271,MATCH(totalExpenditure!$A67,gDP!$B$6:$B$271))=0,"",INDEX([2]pivotTable!O$3:O$308,MATCH(totalExpenditure!$A67,[2]pivotTable!$A$3:$A$308,0))/100*INDEX(gDP!AD$6:AD$271,MATCH(totalExpenditure!$A67,gDP!$B$6:$B$271)))</f>
        <v>#N/A</v>
      </c>
      <c r="P67" s="77" t="e">
        <f>IF(INDEX([2]pivotTable!P$3:P$308,MATCH(totalExpenditure!$A67,[2]pivotTable!$A$3:$A$308,0))/100*INDEX(gDP!AE$6:AE$271,MATCH(totalExpenditure!$A67,gDP!$B$6:$B$271))=0,"",INDEX([2]pivotTable!P$3:P$308,MATCH(totalExpenditure!$A67,[2]pivotTable!$A$3:$A$308,0))/100*INDEX(gDP!AE$6:AE$271,MATCH(totalExpenditure!$A67,gDP!$B$6:$B$271)))</f>
        <v>#N/A</v>
      </c>
      <c r="Q67" s="77" t="e">
        <f>IF(INDEX([2]pivotTable!Q$3:Q$308,MATCH(totalExpenditure!$A67,[2]pivotTable!$A$3:$A$308,0))/100*INDEX(gDP!AF$6:AF$271,MATCH(totalExpenditure!$A67,gDP!$B$6:$B$271))=0,"",INDEX([2]pivotTable!Q$3:Q$308,MATCH(totalExpenditure!$A67,[2]pivotTable!$A$3:$A$308,0))/100*INDEX(gDP!AF$6:AF$271,MATCH(totalExpenditure!$A67,gDP!$B$6:$B$271)))</f>
        <v>#N/A</v>
      </c>
      <c r="R67" s="77" t="e">
        <f>IF(INDEX([2]pivotTable!R$3:R$308,MATCH(totalExpenditure!$A67,[2]pivotTable!$A$3:$A$308,0))/100*INDEX(gDP!AG$6:AG$271,MATCH(totalExpenditure!$A67,gDP!$B$6:$B$271))=0,"",INDEX([2]pivotTable!R$3:R$308,MATCH(totalExpenditure!$A67,[2]pivotTable!$A$3:$A$308,0))/100*INDEX(gDP!AG$6:AG$271,MATCH(totalExpenditure!$A67,gDP!$B$6:$B$271)))</f>
        <v>#N/A</v>
      </c>
      <c r="S67" s="77" t="e">
        <f>IF(INDEX([2]pivotTable!S$3:S$308,MATCH(totalExpenditure!$A67,[2]pivotTable!$A$3:$A$308,0))/100*INDEX(gDP!AH$6:AH$271,MATCH(totalExpenditure!$A67,gDP!$B$6:$B$271))=0,"",INDEX([2]pivotTable!S$3:S$308,MATCH(totalExpenditure!$A67,[2]pivotTable!$A$3:$A$308,0))/100*INDEX(gDP!AH$6:AH$271,MATCH(totalExpenditure!$A67,gDP!$B$6:$B$271)))</f>
        <v>#N/A</v>
      </c>
      <c r="T67" s="77" t="e">
        <f>IF(INDEX([2]pivotTable!T$3:T$308,MATCH(totalExpenditure!$A67,[2]pivotTable!$A$3:$A$308,0))/100*INDEX(gDP!AI$6:AI$271,MATCH(totalExpenditure!$A67,gDP!$B$6:$B$271))=0,"",INDEX([2]pivotTable!T$3:T$308,MATCH(totalExpenditure!$A67,[2]pivotTable!$A$3:$A$308,0))/100*INDEX(gDP!AI$6:AI$271,MATCH(totalExpenditure!$A67,gDP!$B$6:$B$271)))</f>
        <v>#N/A</v>
      </c>
      <c r="U67" s="77" t="e">
        <f>IF(INDEX([2]pivotTable!U$3:U$308,MATCH(totalExpenditure!$A67,[2]pivotTable!$A$3:$A$308,0))/100*INDEX(gDP!AJ$6:AJ$271,MATCH(totalExpenditure!$A67,gDP!$B$6:$B$271))=0,"",INDEX([2]pivotTable!U$3:U$308,MATCH(totalExpenditure!$A67,[2]pivotTable!$A$3:$A$308,0))/100*INDEX(gDP!AJ$6:AJ$271,MATCH(totalExpenditure!$A67,gDP!$B$6:$B$271)))</f>
        <v>#N/A</v>
      </c>
      <c r="V67" s="77" t="e">
        <f>IF(INDEX([2]pivotTable!V$3:V$308,MATCH(totalExpenditure!$A67,[2]pivotTable!$A$3:$A$308,0))/100*INDEX(gDP!AK$6:AK$271,MATCH(totalExpenditure!$A67,gDP!$B$6:$B$271))=0,"",INDEX([2]pivotTable!V$3:V$308,MATCH(totalExpenditure!$A67,[2]pivotTable!$A$3:$A$308,0))/100*INDEX(gDP!AK$6:AK$271,MATCH(totalExpenditure!$A67,gDP!$B$6:$B$271)))</f>
        <v>#N/A</v>
      </c>
      <c r="W67" s="77" t="e">
        <f>IF(INDEX([2]pivotTable!W$3:W$308,MATCH(totalExpenditure!$A67,[2]pivotTable!$A$3:$A$308,0))/100*INDEX(gDP!AL$6:AL$271,MATCH(totalExpenditure!$A67,gDP!$B$6:$B$271))=0,"",INDEX([2]pivotTable!W$3:W$308,MATCH(totalExpenditure!$A67,[2]pivotTable!$A$3:$A$308,0))/100*INDEX(gDP!AL$6:AL$271,MATCH(totalExpenditure!$A67,gDP!$B$6:$B$271)))</f>
        <v>#N/A</v>
      </c>
      <c r="X67" s="77" t="e">
        <f>IF(INDEX([2]pivotTable!X$3:X$308,MATCH(totalExpenditure!$A67,[2]pivotTable!$A$3:$A$308,0))/100*INDEX(gDP!AM$6:AM$271,MATCH(totalExpenditure!$A67,gDP!$B$6:$B$271))=0,"",INDEX([2]pivotTable!X$3:X$308,MATCH(totalExpenditure!$A67,[2]pivotTable!$A$3:$A$308,0))/100*INDEX(gDP!AM$6:AM$271,MATCH(totalExpenditure!$A67,gDP!$B$6:$B$271)))</f>
        <v>#N/A</v>
      </c>
      <c r="Y67" s="77" t="e">
        <f>IF(INDEX([2]pivotTable!Y$3:Y$308,MATCH(totalExpenditure!$A67,[2]pivotTable!$A$3:$A$308,0))/100*INDEX(gDP!AN$6:AN$271,MATCH(totalExpenditure!$A67,gDP!$B$6:$B$271))=0,"",INDEX([2]pivotTable!Y$3:Y$308,MATCH(totalExpenditure!$A67,[2]pivotTable!$A$3:$A$308,0))/100*INDEX(gDP!AN$6:AN$271,MATCH(totalExpenditure!$A67,gDP!$B$6:$B$271)))</f>
        <v>#N/A</v>
      </c>
      <c r="Z67" s="77" t="e">
        <f>IF(INDEX([2]pivotTable!Z$3:Z$308,MATCH(totalExpenditure!$A67,[2]pivotTable!$A$3:$A$308,0))/100*INDEX(gDP!AO$6:AO$271,MATCH(totalExpenditure!$A67,gDP!$B$6:$B$271))=0,"",INDEX([2]pivotTable!Z$3:Z$308,MATCH(totalExpenditure!$A67,[2]pivotTable!$A$3:$A$308,0))/100*INDEX(gDP!AO$6:AO$271,MATCH(totalExpenditure!$A67,gDP!$B$6:$B$271)))</f>
        <v>#N/A</v>
      </c>
      <c r="AA67" s="77" t="e">
        <f>IF(INDEX([2]pivotTable!AA$3:AA$308,MATCH(totalExpenditure!$A67,[2]pivotTable!$A$3:$A$308,0))/100*INDEX(gDP!AP$6:AP$271,MATCH(totalExpenditure!$A67,gDP!$B$6:$B$271))=0,"",INDEX([2]pivotTable!AA$3:AA$308,MATCH(totalExpenditure!$A67,[2]pivotTable!$A$3:$A$308,0))/100*INDEX(gDP!AP$6:AP$271,MATCH(totalExpenditure!$A67,gDP!$B$6:$B$271)))</f>
        <v>#N/A</v>
      </c>
      <c r="AB67" s="77" t="e">
        <f>IF(INDEX([2]pivotTable!AB$3:AB$308,MATCH(totalExpenditure!$A67,[2]pivotTable!$A$3:$A$308,0))/100*INDEX(gDP!AQ$6:AQ$271,MATCH(totalExpenditure!$A67,gDP!$B$6:$B$271))=0,"",INDEX([2]pivotTable!AB$3:AB$308,MATCH(totalExpenditure!$A67,[2]pivotTable!$A$3:$A$308,0))/100*INDEX(gDP!AQ$6:AQ$271,MATCH(totalExpenditure!$A67,gDP!$B$6:$B$271)))</f>
        <v>#N/A</v>
      </c>
      <c r="AC67" s="77" t="e">
        <f>IF(INDEX([2]pivotTable!AC$3:AC$308,MATCH(totalExpenditure!$A67,[2]pivotTable!$A$3:$A$308,0))/100*INDEX(gDP!AR$6:AR$271,MATCH(totalExpenditure!$A67,gDP!$B$6:$B$271))=0,"",INDEX([2]pivotTable!AC$3:AC$308,MATCH(totalExpenditure!$A67,[2]pivotTable!$A$3:$A$308,0))/100*INDEX(gDP!AR$6:AR$271,MATCH(totalExpenditure!$A67,gDP!$B$6:$B$271)))</f>
        <v>#N/A</v>
      </c>
      <c r="AD67" s="77" t="e">
        <f>IF(INDEX([2]pivotTable!AD$3:AD$308,MATCH(totalExpenditure!$A67,[2]pivotTable!$A$3:$A$308,0))/100*INDEX(gDP!AS$6:AS$271,MATCH(totalExpenditure!$A67,gDP!$B$6:$B$271))=0,"",INDEX([2]pivotTable!AD$3:AD$308,MATCH(totalExpenditure!$A67,[2]pivotTable!$A$3:$A$308,0))/100*INDEX(gDP!AS$6:AS$271,MATCH(totalExpenditure!$A67,gDP!$B$6:$B$271)))</f>
        <v>#N/A</v>
      </c>
      <c r="AE67" s="77" t="e">
        <f>IF(INDEX([2]pivotTable!AE$3:AE$308,MATCH(totalExpenditure!$A67,[2]pivotTable!$A$3:$A$308,0))/100*INDEX(gDP!AT$6:AT$271,MATCH(totalExpenditure!$A67,gDP!$B$6:$B$271))=0,"",INDEX([2]pivotTable!AE$3:AE$308,MATCH(totalExpenditure!$A67,[2]pivotTable!$A$3:$A$308,0))/100*INDEX(gDP!AT$6:AT$271,MATCH(totalExpenditure!$A67,gDP!$B$6:$B$271)))</f>
        <v>#N/A</v>
      </c>
      <c r="AF67" s="77" t="e">
        <f>IF(INDEX([2]pivotTable!AF$3:AF$308,MATCH(totalExpenditure!$A67,[2]pivotTable!$A$3:$A$308,0))/100*INDEX(gDP!AU$6:AU$271,MATCH(totalExpenditure!$A67,gDP!$B$6:$B$271))=0,"",INDEX([2]pivotTable!AF$3:AF$308,MATCH(totalExpenditure!$A67,[2]pivotTable!$A$3:$A$308,0))/100*INDEX(gDP!AU$6:AU$271,MATCH(totalExpenditure!$A67,gDP!$B$6:$B$271)))</f>
        <v>#N/A</v>
      </c>
      <c r="AG67" s="77" t="e">
        <f>IF(INDEX([2]pivotTable!AG$3:AG$308,MATCH(totalExpenditure!$A67,[2]pivotTable!$A$3:$A$308,0))/100*INDEX(gDP!AV$6:AV$271,MATCH(totalExpenditure!$A67,gDP!$B$6:$B$271))=0,"",INDEX([2]pivotTable!AG$3:AG$308,MATCH(totalExpenditure!$A67,[2]pivotTable!$A$3:$A$308,0))/100*INDEX(gDP!AV$6:AV$271,MATCH(totalExpenditure!$A67,gDP!$B$6:$B$271)))</f>
        <v>#N/A</v>
      </c>
      <c r="AH67" s="77" t="e">
        <f>IF(INDEX([2]pivotTable!AH$3:AH$308,MATCH(totalExpenditure!$A67,[2]pivotTable!$A$3:$A$308,0))/100*INDEX(gDP!AW$6:AW$271,MATCH(totalExpenditure!$A67,gDP!$B$6:$B$271))=0,"",INDEX([2]pivotTable!AH$3:AH$308,MATCH(totalExpenditure!$A67,[2]pivotTable!$A$3:$A$308,0))/100*INDEX(gDP!AW$6:AW$271,MATCH(totalExpenditure!$A67,gDP!$B$6:$B$271)))</f>
        <v>#N/A</v>
      </c>
      <c r="AI67" s="77" t="e">
        <f>IF(INDEX([2]pivotTable!AI$3:AI$308,MATCH(totalExpenditure!$A67,[2]pivotTable!$A$3:$A$308,0))/100*INDEX(gDP!AX$6:AX$271,MATCH(totalExpenditure!$A67,gDP!$B$6:$B$271))=0,"",INDEX([2]pivotTable!AI$3:AI$308,MATCH(totalExpenditure!$A67,[2]pivotTable!$A$3:$A$308,0))/100*INDEX(gDP!AX$6:AX$271,MATCH(totalExpenditure!$A67,gDP!$B$6:$B$271)))</f>
        <v>#N/A</v>
      </c>
      <c r="AJ67" s="77" t="e">
        <f>IF(INDEX([2]pivotTable!AJ$3:AJ$308,MATCH(totalExpenditure!$A67,[2]pivotTable!$A$3:$A$308,0))/100*INDEX(gDP!AY$6:AY$271,MATCH(totalExpenditure!$A67,gDP!$B$6:$B$271))=0,"",INDEX([2]pivotTable!AJ$3:AJ$308,MATCH(totalExpenditure!$A67,[2]pivotTable!$A$3:$A$308,0))/100*INDEX(gDP!AY$6:AY$271,MATCH(totalExpenditure!$A67,gDP!$B$6:$B$271)))</f>
        <v>#N/A</v>
      </c>
      <c r="AK67" s="77" t="e">
        <f>IF(INDEX([2]pivotTable!AK$3:AK$308,MATCH(totalExpenditure!$A67,[2]pivotTable!$A$3:$A$308,0))/100*INDEX(gDP!AZ$6:AZ$271,MATCH(totalExpenditure!$A67,gDP!$B$6:$B$271))=0,"",INDEX([2]pivotTable!AK$3:AK$308,MATCH(totalExpenditure!$A67,[2]pivotTable!$A$3:$A$308,0))/100*INDEX(gDP!AZ$6:AZ$271,MATCH(totalExpenditure!$A67,gDP!$B$6:$B$271)))</f>
        <v>#N/A</v>
      </c>
      <c r="AL67" s="77" t="e">
        <f>IF(INDEX([2]pivotTable!AL$3:AL$308,MATCH(totalExpenditure!$A67,[2]pivotTable!$A$3:$A$308,0))/100*INDEX(gDP!BA$6:BA$271,MATCH(totalExpenditure!$A67,gDP!$B$6:$B$271))=0,"",INDEX([2]pivotTable!AL$3:AL$308,MATCH(totalExpenditure!$A67,[2]pivotTable!$A$3:$A$308,0))/100*INDEX(gDP!BA$6:BA$271,MATCH(totalExpenditure!$A67,gDP!$B$6:$B$271)))</f>
        <v>#N/A</v>
      </c>
      <c r="AM67" s="77" t="e">
        <f>IF(INDEX([2]pivotTable!AM$3:AM$308,MATCH(totalExpenditure!$A67,[2]pivotTable!$A$3:$A$308,0))/100*INDEX(gDP!BB$6:BB$271,MATCH(totalExpenditure!$A67,gDP!$B$6:$B$271))=0,"",INDEX([2]pivotTable!AM$3:AM$308,MATCH(totalExpenditure!$A67,[2]pivotTable!$A$3:$A$308,0))/100*INDEX(gDP!BB$6:BB$271,MATCH(totalExpenditure!$A67,gDP!$B$6:$B$271)))</f>
        <v>#N/A</v>
      </c>
      <c r="AN67" s="77" t="e">
        <f>IF(INDEX([2]pivotTable!AN$3:AN$308,MATCH(totalExpenditure!$A67,[2]pivotTable!$A$3:$A$308,0))/100*INDEX(gDP!BC$6:BC$271,MATCH(totalExpenditure!$A67,gDP!$B$6:$B$271))=0,"",INDEX([2]pivotTable!AN$3:AN$308,MATCH(totalExpenditure!$A67,[2]pivotTable!$A$3:$A$308,0))/100*INDEX(gDP!BC$6:BC$271,MATCH(totalExpenditure!$A67,gDP!$B$6:$B$271)))</f>
        <v>#N/A</v>
      </c>
      <c r="AO67" s="77" t="e">
        <f>IF(INDEX([2]pivotTable!AO$3:AO$308,MATCH(totalExpenditure!$A67,[2]pivotTable!$A$3:$A$308,0))/100*INDEX(gDP!BD$6:BD$271,MATCH(totalExpenditure!$A67,gDP!$B$6:$B$271))=0,"",INDEX([2]pivotTable!AO$3:AO$308,MATCH(totalExpenditure!$A67,[2]pivotTable!$A$3:$A$308,0))/100*INDEX(gDP!BD$6:BD$271,MATCH(totalExpenditure!$A67,gDP!$B$6:$B$271)))</f>
        <v>#N/A</v>
      </c>
      <c r="AP67" s="77" t="e">
        <f>IF(INDEX([2]pivotTable!AP$3:AP$308,MATCH(totalExpenditure!$A67,[2]pivotTable!$A$3:$A$308,0))/100*INDEX(gDP!BE$6:BE$271,MATCH(totalExpenditure!$A67,gDP!$B$6:$B$271))=0,"",INDEX([2]pivotTable!AP$3:AP$308,MATCH(totalExpenditure!$A67,[2]pivotTable!$A$3:$A$308,0))/100*INDEX(gDP!BE$6:BE$271,MATCH(totalExpenditure!$A67,gDP!$B$6:$B$271)))</f>
        <v>#N/A</v>
      </c>
      <c r="AQ67" s="77" t="e">
        <f>IF(INDEX([2]pivotTable!AQ$3:AQ$308,MATCH(totalExpenditure!$A67,[2]pivotTable!$A$3:$A$308,0))/100*INDEX(gDP!BF$6:BF$271,MATCH(totalExpenditure!$A67,gDP!$B$6:$B$271))=0,"",INDEX([2]pivotTable!AQ$3:AQ$308,MATCH(totalExpenditure!$A67,[2]pivotTable!$A$3:$A$308,0))/100*INDEX(gDP!BF$6:BF$271,MATCH(totalExpenditure!$A67,gDP!$B$6:$B$271)))</f>
        <v>#N/A</v>
      </c>
      <c r="AR67" s="77" t="e">
        <f>IF(INDEX([2]pivotTable!AR$3:AR$308,MATCH(totalExpenditure!$A67,[2]pivotTable!$A$3:$A$308,0))/100*INDEX(gDP!BG$6:BG$271,MATCH(totalExpenditure!$A67,gDP!$B$6:$B$271))=0,"",INDEX([2]pivotTable!AR$3:AR$308,MATCH(totalExpenditure!$A67,[2]pivotTable!$A$3:$A$308,0))/100*INDEX(gDP!BG$6:BG$271,MATCH(totalExpenditure!$A67,gDP!$B$6:$B$271)))</f>
        <v>#N/A</v>
      </c>
      <c r="AS67" s="77" t="e">
        <f>IF(INDEX([2]pivotTable!AS$3:AS$308,MATCH(totalExpenditure!$A67,[2]pivotTable!$A$3:$A$308,0))/100*INDEX(gDP!BH$6:BH$271,MATCH(totalExpenditure!$A67,gDP!$B$6:$B$271))=0,"",INDEX([2]pivotTable!AS$3:AS$308,MATCH(totalExpenditure!$A67,[2]pivotTable!$A$3:$A$308,0))/100*INDEX(gDP!BH$6:BH$271,MATCH(totalExpenditure!$A67,gDP!$B$6:$B$271)))</f>
        <v>#N/A</v>
      </c>
      <c r="AT67" s="77" t="e">
        <f>IF(INDEX([2]pivotTable!AT$3:AT$308,MATCH(totalExpenditure!$A67,[2]pivotTable!$A$3:$A$308,0))/100*INDEX(gDP!BI$6:BI$271,MATCH(totalExpenditure!$A67,gDP!$B$6:$B$271))=0,"",INDEX([2]pivotTable!AT$3:AT$308,MATCH(totalExpenditure!$A67,[2]pivotTable!$A$3:$A$308,0))/100*INDEX(gDP!BI$6:BI$271,MATCH(totalExpenditure!$A67,gDP!$B$6:$B$271)))</f>
        <v>#N/A</v>
      </c>
      <c r="AU67" s="77" t="e">
        <f>IF(INDEX([2]pivotTable!AU$3:AU$308,MATCH(totalExpenditure!$A67,[2]pivotTable!$A$3:$A$308,0))/100*INDEX(gDP!BJ$6:BJ$271,MATCH(totalExpenditure!$A67,gDP!$B$6:$B$271))=0,"",INDEX([2]pivotTable!AU$3:AU$308,MATCH(totalExpenditure!$A67,[2]pivotTable!$A$3:$A$308,0))/100*INDEX(gDP!BJ$6:BJ$271,MATCH(totalExpenditure!$A67,gDP!$B$6:$B$271)))</f>
        <v>#N/A</v>
      </c>
      <c r="AV67" s="77" t="e">
        <f>IF(INDEX([2]pivotTable!AV$3:AV$308,MATCH(totalExpenditure!$A67,[2]pivotTable!$A$3:$A$308,0))/100*INDEX(gDP!BK$6:BK$271,MATCH(totalExpenditure!$A67,gDP!$B$6:$B$271))=0,"",INDEX([2]pivotTable!AV$3:AV$308,MATCH(totalExpenditure!$A67,[2]pivotTable!$A$3:$A$308,0))/100*INDEX(gDP!BK$6:BK$271,MATCH(totalExpenditure!$A67,gDP!$B$6:$B$271)))</f>
        <v>#N/A</v>
      </c>
      <c r="AW67" s="77" t="e">
        <f>IF(INDEX([2]pivotTable!AW$3:AW$308,MATCH(totalExpenditure!$A67,[2]pivotTable!$A$3:$A$308,0))/100*INDEX(gDP!BL$6:BL$271,MATCH(totalExpenditure!$A67,gDP!$B$6:$B$271))=0,"",INDEX([2]pivotTable!AW$3:AW$308,MATCH(totalExpenditure!$A67,[2]pivotTable!$A$3:$A$308,0))/100*INDEX(gDP!BL$6:BL$271,MATCH(totalExpenditure!$A67,gDP!$B$6:$B$271)))</f>
        <v>#N/A</v>
      </c>
      <c r="AX67" s="77" t="e">
        <f>IF(INDEX([2]pivotTable!AX$3:AX$308,MATCH(totalExpenditure!$A67,[2]pivotTable!$A$3:$A$308,0))/100*INDEX(gDP!BM$6:BM$271,MATCH(totalExpenditure!$A67,gDP!$B$6:$B$271))=0,"",INDEX([2]pivotTable!AX$3:AX$308,MATCH(totalExpenditure!$A67,[2]pivotTable!$A$3:$A$308,0))/100*INDEX(gDP!BM$6:BM$271,MATCH(totalExpenditure!$A67,gDP!$B$6:$B$271)))</f>
        <v>#N/A</v>
      </c>
      <c r="AY67" s="77" t="e">
        <f>IF(INDEX([2]pivotTable!AY$3:AY$308,MATCH(totalExpenditure!$A67,[2]pivotTable!$A$3:$A$308,0))/100*INDEX(gDP!BN$6:BN$271,MATCH(totalExpenditure!$A67,gDP!$B$6:$B$271))=0,"",INDEX([2]pivotTable!AY$3:AY$308,MATCH(totalExpenditure!$A67,[2]pivotTable!$A$3:$A$308,0))/100*INDEX(gDP!BN$6:BN$271,MATCH(totalExpenditure!$A67,gDP!$B$6:$B$271)))</f>
        <v>#N/A</v>
      </c>
      <c r="AZ67" s="77" t="e">
        <f>IF(INDEX([2]pivotTable!AZ$3:AZ$308,MATCH(totalExpenditure!$A67,[2]pivotTable!$A$3:$A$308,0))/100*INDEX(gDP!BO$6:BO$271,MATCH(totalExpenditure!$A67,gDP!$B$6:$B$271))=0,"",INDEX([2]pivotTable!AZ$3:AZ$308,MATCH(totalExpenditure!$A67,[2]pivotTable!$A$3:$A$308,0))/100*INDEX(gDP!BO$6:BO$271,MATCH(totalExpenditure!$A67,gDP!$B$6:$B$271)))</f>
        <v>#N/A</v>
      </c>
      <c r="BA67" s="77" t="e">
        <f>IF(INDEX([2]pivotTable!B$310:B$615,MATCH(totalExpenditure!$A67,[2]pivotTable!$A$310:$A$615,0))/100*INDEX(gDP!Q$6:Q$271,MATCH(totalExpenditure!$A67,gDP!$B$6:$B$271))=0,"",INDEX([2]pivotTable!B$310:B$615,MATCH(totalExpenditure!$A67,[2]pivotTable!$A$310:$A$615,0))/100*INDEX(gDP!Q$6:Q$271,MATCH(totalExpenditure!$A67,gDP!$B$6:$B$271)))</f>
        <v>#N/A</v>
      </c>
      <c r="BB67" s="77" t="e">
        <f>IF(INDEX([2]pivotTable!C$310:C$615,MATCH(totalExpenditure!$A67,[2]pivotTable!$A$310:$A$615,0))/100*INDEX(gDP!R$6:R$271,MATCH(totalExpenditure!$A67,gDP!$B$6:$B$271))=0,"",INDEX([2]pivotTable!C$310:C$615,MATCH(totalExpenditure!$A67,[2]pivotTable!$A$310:$A$615,0))/100*INDEX(gDP!R$6:R$271,MATCH(totalExpenditure!$A67,gDP!$B$6:$B$271)))</f>
        <v>#N/A</v>
      </c>
      <c r="BC67" s="77" t="e">
        <f>IF(INDEX([2]pivotTable!D$310:D$615,MATCH(totalExpenditure!$A67,[2]pivotTable!$A$310:$A$615,0))/100*INDEX(gDP!S$6:S$271,MATCH(totalExpenditure!$A67,gDP!$B$6:$B$271))=0,"",INDEX([2]pivotTable!D$310:D$615,MATCH(totalExpenditure!$A67,[2]pivotTable!$A$310:$A$615,0))/100*INDEX(gDP!S$6:S$271,MATCH(totalExpenditure!$A67,gDP!$B$6:$B$271)))</f>
        <v>#N/A</v>
      </c>
      <c r="BD67" s="77" t="e">
        <f>IF(INDEX([2]pivotTable!E$310:E$615,MATCH(totalExpenditure!$A67,[2]pivotTable!$A$310:$A$615,0))/100*INDEX(gDP!T$6:T$271,MATCH(totalExpenditure!$A67,gDP!$B$6:$B$271))=0,"",INDEX([2]pivotTable!E$310:E$615,MATCH(totalExpenditure!$A67,[2]pivotTable!$A$310:$A$615,0))/100*INDEX(gDP!T$6:T$271,MATCH(totalExpenditure!$A67,gDP!$B$6:$B$271)))</f>
        <v>#N/A</v>
      </c>
      <c r="BE67" s="77" t="e">
        <f>IF(INDEX([2]pivotTable!F$310:F$615,MATCH(totalExpenditure!$A67,[2]pivotTable!$A$310:$A$615,0))/100*INDEX(gDP!U$6:U$271,MATCH(totalExpenditure!$A67,gDP!$B$6:$B$271))=0,"",INDEX([2]pivotTable!F$310:F$615,MATCH(totalExpenditure!$A67,[2]pivotTable!$A$310:$A$615,0))/100*INDEX(gDP!U$6:U$271,MATCH(totalExpenditure!$A67,gDP!$B$6:$B$271)))</f>
        <v>#N/A</v>
      </c>
      <c r="BF67" s="77" t="e">
        <f>IF(INDEX([2]pivotTable!G$310:G$615,MATCH(totalExpenditure!$A67,[2]pivotTable!$A$310:$A$615,0))/100*INDEX(gDP!V$6:V$271,MATCH(totalExpenditure!$A67,gDP!$B$6:$B$271))=0,"",INDEX([2]pivotTable!G$310:G$615,MATCH(totalExpenditure!$A67,[2]pivotTable!$A$310:$A$615,0))/100*INDEX(gDP!V$6:V$271,MATCH(totalExpenditure!$A67,gDP!$B$6:$B$271)))</f>
        <v>#N/A</v>
      </c>
      <c r="BG67" s="77" t="e">
        <f>IF(INDEX([2]pivotTable!H$310:H$615,MATCH(totalExpenditure!$A67,[2]pivotTable!$A$310:$A$615,0))/100*INDEX(gDP!W$6:W$271,MATCH(totalExpenditure!$A67,gDP!$B$6:$B$271))=0,"",INDEX([2]pivotTable!H$310:H$615,MATCH(totalExpenditure!$A67,[2]pivotTable!$A$310:$A$615,0))/100*INDEX(gDP!W$6:W$271,MATCH(totalExpenditure!$A67,gDP!$B$6:$B$271)))</f>
        <v>#N/A</v>
      </c>
      <c r="BH67" s="77" t="e">
        <f>IF(INDEX([2]pivotTable!I$310:I$615,MATCH(totalExpenditure!$A67,[2]pivotTable!$A$310:$A$615,0))/100*INDEX(gDP!X$6:X$271,MATCH(totalExpenditure!$A67,gDP!$B$6:$B$271))=0,"",INDEX([2]pivotTable!I$310:I$615,MATCH(totalExpenditure!$A67,[2]pivotTable!$A$310:$A$615,0))/100*INDEX(gDP!X$6:X$271,MATCH(totalExpenditure!$A67,gDP!$B$6:$B$271)))</f>
        <v>#N/A</v>
      </c>
      <c r="BI67" s="77" t="e">
        <f>IF(INDEX([2]pivotTable!J$310:J$615,MATCH(totalExpenditure!$A67,[2]pivotTable!$A$310:$A$615,0))/100*INDEX(gDP!Y$6:Y$271,MATCH(totalExpenditure!$A67,gDP!$B$6:$B$271))=0,"",INDEX([2]pivotTable!J$310:J$615,MATCH(totalExpenditure!$A67,[2]pivotTable!$A$310:$A$615,0))/100*INDEX(gDP!Y$6:Y$271,MATCH(totalExpenditure!$A67,gDP!$B$6:$B$271)))</f>
        <v>#N/A</v>
      </c>
      <c r="BJ67" s="77" t="e">
        <f>IF(INDEX([2]pivotTable!K$310:K$615,MATCH(totalExpenditure!$A67,[2]pivotTable!$A$310:$A$615,0))/100*INDEX(gDP!Z$6:Z$271,MATCH(totalExpenditure!$A67,gDP!$B$6:$B$271))=0,"",INDEX([2]pivotTable!K$310:K$615,MATCH(totalExpenditure!$A67,[2]pivotTable!$A$310:$A$615,0))/100*INDEX(gDP!Z$6:Z$271,MATCH(totalExpenditure!$A67,gDP!$B$6:$B$271)))</f>
        <v>#N/A</v>
      </c>
      <c r="BK67" s="77" t="e">
        <f>IF(INDEX([2]pivotTable!L$310:L$615,MATCH(totalExpenditure!$A67,[2]pivotTable!$A$310:$A$615,0))/100*INDEX(gDP!AA$6:AA$271,MATCH(totalExpenditure!$A67,gDP!$B$6:$B$271))=0,"",INDEX([2]pivotTable!L$310:L$615,MATCH(totalExpenditure!$A67,[2]pivotTable!$A$310:$A$615,0))/100*INDEX(gDP!AA$6:AA$271,MATCH(totalExpenditure!$A67,gDP!$B$6:$B$271)))</f>
        <v>#N/A</v>
      </c>
      <c r="BL67" s="77" t="e">
        <f>IF(INDEX([2]pivotTable!M$310:M$615,MATCH(totalExpenditure!$A67,[2]pivotTable!$A$310:$A$615,0))/100*INDEX(gDP!AB$6:AB$271,MATCH(totalExpenditure!$A67,gDP!$B$6:$B$271))=0,"",INDEX([2]pivotTable!M$310:M$615,MATCH(totalExpenditure!$A67,[2]pivotTable!$A$310:$A$615,0))/100*INDEX(gDP!AB$6:AB$271,MATCH(totalExpenditure!$A67,gDP!$B$6:$B$271)))</f>
        <v>#N/A</v>
      </c>
      <c r="BM67" s="77" t="e">
        <f>IF(INDEX([2]pivotTable!N$310:N$615,MATCH(totalExpenditure!$A67,[2]pivotTable!$A$310:$A$615,0))/100*INDEX(gDP!AC$6:AC$271,MATCH(totalExpenditure!$A67,gDP!$B$6:$B$271))=0,"",INDEX([2]pivotTable!N$310:N$615,MATCH(totalExpenditure!$A67,[2]pivotTable!$A$310:$A$615,0))/100*INDEX(gDP!AC$6:AC$271,MATCH(totalExpenditure!$A67,gDP!$B$6:$B$271)))</f>
        <v>#N/A</v>
      </c>
      <c r="BN67" s="77" t="e">
        <f>IF(INDEX([2]pivotTable!O$310:O$615,MATCH(totalExpenditure!$A67,[2]pivotTable!$A$310:$A$615,0))/100*INDEX(gDP!AD$6:AD$271,MATCH(totalExpenditure!$A67,gDP!$B$6:$B$271))=0,"",INDEX([2]pivotTable!O$310:O$615,MATCH(totalExpenditure!$A67,[2]pivotTable!$A$310:$A$615,0))/100*INDEX(gDP!AD$6:AD$271,MATCH(totalExpenditure!$A67,gDP!$B$6:$B$271)))</f>
        <v>#N/A</v>
      </c>
      <c r="BO67" s="77" t="e">
        <f>IF(INDEX([2]pivotTable!P$310:P$615,MATCH(totalExpenditure!$A67,[2]pivotTable!$A$310:$A$615,0))/100*INDEX(gDP!AE$6:AE$271,MATCH(totalExpenditure!$A67,gDP!$B$6:$B$271))=0,"",INDEX([2]pivotTable!P$310:P$615,MATCH(totalExpenditure!$A67,[2]pivotTable!$A$310:$A$615,0))/100*INDEX(gDP!AE$6:AE$271,MATCH(totalExpenditure!$A67,gDP!$B$6:$B$271)))</f>
        <v>#N/A</v>
      </c>
      <c r="BP67" s="77" t="e">
        <f>IF(INDEX([2]pivotTable!Q$310:Q$615,MATCH(totalExpenditure!$A67,[2]pivotTable!$A$310:$A$615,0))/100*INDEX(gDP!AF$6:AF$271,MATCH(totalExpenditure!$A67,gDP!$B$6:$B$271))=0,"",INDEX([2]pivotTable!Q$310:Q$615,MATCH(totalExpenditure!$A67,[2]pivotTable!$A$310:$A$615,0))/100*INDEX(gDP!AF$6:AF$271,MATCH(totalExpenditure!$A67,gDP!$B$6:$B$271)))</f>
        <v>#N/A</v>
      </c>
      <c r="BQ67" s="77" t="e">
        <f>IF(INDEX([2]pivotTable!R$310:R$615,MATCH(totalExpenditure!$A67,[2]pivotTable!$A$310:$A$615,0))/100*INDEX(gDP!AG$6:AG$271,MATCH(totalExpenditure!$A67,gDP!$B$6:$B$271))=0,"",INDEX([2]pivotTable!R$310:R$615,MATCH(totalExpenditure!$A67,[2]pivotTable!$A$310:$A$615,0))/100*INDEX(gDP!AG$6:AG$271,MATCH(totalExpenditure!$A67,gDP!$B$6:$B$271)))</f>
        <v>#N/A</v>
      </c>
      <c r="BR67" s="77" t="e">
        <f>IF(INDEX([2]pivotTable!S$310:S$615,MATCH(totalExpenditure!$A67,[2]pivotTable!$A$310:$A$615,0))/100*INDEX(gDP!AH$6:AH$271,MATCH(totalExpenditure!$A67,gDP!$B$6:$B$271))=0,"",INDEX([2]pivotTable!S$310:S$615,MATCH(totalExpenditure!$A67,[2]pivotTable!$A$310:$A$615,0))/100*INDEX(gDP!AH$6:AH$271,MATCH(totalExpenditure!$A67,gDP!$B$6:$B$271)))</f>
        <v>#N/A</v>
      </c>
      <c r="BS67" s="77" t="e">
        <f>IF(INDEX([2]pivotTable!T$310:T$615,MATCH(totalExpenditure!$A67,[2]pivotTable!$A$310:$A$615,0))/100*INDEX(gDP!AI$6:AI$271,MATCH(totalExpenditure!$A67,gDP!$B$6:$B$271))=0,"",INDEX([2]pivotTable!T$310:T$615,MATCH(totalExpenditure!$A67,[2]pivotTable!$A$310:$A$615,0))/100*INDEX(gDP!AI$6:AI$271,MATCH(totalExpenditure!$A67,gDP!$B$6:$B$271)))</f>
        <v>#N/A</v>
      </c>
      <c r="BT67" s="77" t="e">
        <f>IF(INDEX([2]pivotTable!U$310:U$615,MATCH(totalExpenditure!$A67,[2]pivotTable!$A$310:$A$615,0))/100*INDEX(gDP!AJ$6:AJ$271,MATCH(totalExpenditure!$A67,gDP!$B$6:$B$271))=0,"",INDEX([2]pivotTable!U$310:U$615,MATCH(totalExpenditure!$A67,[2]pivotTable!$A$310:$A$615,0))/100*INDEX(gDP!AJ$6:AJ$271,MATCH(totalExpenditure!$A67,gDP!$B$6:$B$271)))</f>
        <v>#N/A</v>
      </c>
      <c r="BU67" s="77" t="e">
        <f>IF(INDEX([2]pivotTable!V$310:V$615,MATCH(totalExpenditure!$A67,[2]pivotTable!$A$310:$A$615,0))/100*INDEX(gDP!AK$6:AK$271,MATCH(totalExpenditure!$A67,gDP!$B$6:$B$271))=0,"",INDEX([2]pivotTable!V$310:V$615,MATCH(totalExpenditure!$A67,[2]pivotTable!$A$310:$A$615,0))/100*INDEX(gDP!AK$6:AK$271,MATCH(totalExpenditure!$A67,gDP!$B$6:$B$271)))</f>
        <v>#N/A</v>
      </c>
      <c r="BV67" s="77" t="e">
        <f>IF(INDEX([2]pivotTable!W$310:W$615,MATCH(totalExpenditure!$A67,[2]pivotTable!$A$310:$A$615,0))/100*INDEX(gDP!AL$6:AL$271,MATCH(totalExpenditure!$A67,gDP!$B$6:$B$271))=0,"",INDEX([2]pivotTable!W$310:W$615,MATCH(totalExpenditure!$A67,[2]pivotTable!$A$310:$A$615,0))/100*INDEX(gDP!AL$6:AL$271,MATCH(totalExpenditure!$A67,gDP!$B$6:$B$271)))</f>
        <v>#N/A</v>
      </c>
      <c r="BW67" s="77" t="e">
        <f>IF(INDEX([2]pivotTable!X$310:X$615,MATCH(totalExpenditure!$A67,[2]pivotTable!$A$310:$A$615,0))/100*INDEX(gDP!AM$6:AM$271,MATCH(totalExpenditure!$A67,gDP!$B$6:$B$271))=0,"",INDEX([2]pivotTable!X$310:X$615,MATCH(totalExpenditure!$A67,[2]pivotTable!$A$310:$A$615,0))/100*INDEX(gDP!AM$6:AM$271,MATCH(totalExpenditure!$A67,gDP!$B$6:$B$271)))</f>
        <v>#N/A</v>
      </c>
      <c r="BX67" s="77" t="e">
        <f>IF(INDEX([2]pivotTable!Y$310:Y$615,MATCH(totalExpenditure!$A67,[2]pivotTable!$A$310:$A$615,0))/100*INDEX(gDP!AN$6:AN$271,MATCH(totalExpenditure!$A67,gDP!$B$6:$B$271))=0,"",INDEX([2]pivotTable!Y$310:Y$615,MATCH(totalExpenditure!$A67,[2]pivotTable!$A$310:$A$615,0))/100*INDEX(gDP!AN$6:AN$271,MATCH(totalExpenditure!$A67,gDP!$B$6:$B$271)))</f>
        <v>#N/A</v>
      </c>
      <c r="BY67" s="77" t="e">
        <f>IF(INDEX([2]pivotTable!Z$310:Z$615,MATCH(totalExpenditure!$A67,[2]pivotTable!$A$310:$A$615,0))/100*INDEX(gDP!AO$6:AO$271,MATCH(totalExpenditure!$A67,gDP!$B$6:$B$271))=0,"",INDEX([2]pivotTable!Z$310:Z$615,MATCH(totalExpenditure!$A67,[2]pivotTable!$A$310:$A$615,0))/100*INDEX(gDP!AO$6:AO$271,MATCH(totalExpenditure!$A67,gDP!$B$6:$B$271)))</f>
        <v>#N/A</v>
      </c>
      <c r="BZ67" s="77" t="e">
        <f>IF(INDEX([2]pivotTable!AA$310:AA$615,MATCH(totalExpenditure!$A67,[2]pivotTable!$A$310:$A$615,0))/100*INDEX(gDP!AP$6:AP$271,MATCH(totalExpenditure!$A67,gDP!$B$6:$B$271))=0,"",INDEX([2]pivotTable!AA$310:AA$615,MATCH(totalExpenditure!$A67,[2]pivotTable!$A$310:$A$615,0))/100*INDEX(gDP!AP$6:AP$271,MATCH(totalExpenditure!$A67,gDP!$B$6:$B$271)))</f>
        <v>#N/A</v>
      </c>
      <c r="CA67" s="77" t="e">
        <f>IF(INDEX([2]pivotTable!AB$310:AB$615,MATCH(totalExpenditure!$A67,[2]pivotTable!$A$310:$A$615,0))/100*INDEX(gDP!AQ$6:AQ$271,MATCH(totalExpenditure!$A67,gDP!$B$6:$B$271))=0,"",INDEX([2]pivotTable!AB$310:AB$615,MATCH(totalExpenditure!$A67,[2]pivotTable!$A$310:$A$615,0))/100*INDEX(gDP!AQ$6:AQ$271,MATCH(totalExpenditure!$A67,gDP!$B$6:$B$271)))</f>
        <v>#N/A</v>
      </c>
      <c r="CB67" s="77" t="e">
        <f>IF(INDEX([2]pivotTable!AC$310:AC$615,MATCH(totalExpenditure!$A67,[2]pivotTable!$A$310:$A$615,0))/100*INDEX(gDP!AR$6:AR$271,MATCH(totalExpenditure!$A67,gDP!$B$6:$B$271))=0,"",INDEX([2]pivotTable!AC$310:AC$615,MATCH(totalExpenditure!$A67,[2]pivotTable!$A$310:$A$615,0))/100*INDEX(gDP!AR$6:AR$271,MATCH(totalExpenditure!$A67,gDP!$B$6:$B$271)))</f>
        <v>#N/A</v>
      </c>
      <c r="CC67" s="77" t="e">
        <f>IF(INDEX([2]pivotTable!AD$310:AD$615,MATCH(totalExpenditure!$A67,[2]pivotTable!$A$310:$A$615,0))/100*INDEX(gDP!AS$6:AS$271,MATCH(totalExpenditure!$A67,gDP!$B$6:$B$271))=0,"",INDEX([2]pivotTable!AD$310:AD$615,MATCH(totalExpenditure!$A67,[2]pivotTable!$A$310:$A$615,0))/100*INDEX(gDP!AS$6:AS$271,MATCH(totalExpenditure!$A67,gDP!$B$6:$B$271)))</f>
        <v>#N/A</v>
      </c>
      <c r="CD67" s="77" t="e">
        <f>IF(INDEX([2]pivotTable!AE$310:AE$615,MATCH(totalExpenditure!$A67,[2]pivotTable!$A$310:$A$615,0))/100*INDEX(gDP!AT$6:AT$271,MATCH(totalExpenditure!$A67,gDP!$B$6:$B$271))=0,"",INDEX([2]pivotTable!AE$310:AE$615,MATCH(totalExpenditure!$A67,[2]pivotTable!$A$310:$A$615,0))/100*INDEX(gDP!AT$6:AT$271,MATCH(totalExpenditure!$A67,gDP!$B$6:$B$271)))</f>
        <v>#N/A</v>
      </c>
      <c r="CE67" s="77" t="e">
        <f>IF(INDEX([2]pivotTable!AF$310:AF$615,MATCH(totalExpenditure!$A67,[2]pivotTable!$A$310:$A$615,0))/100*INDEX(gDP!AU$6:AU$271,MATCH(totalExpenditure!$A67,gDP!$B$6:$B$271))=0,"",INDEX([2]pivotTable!AF$310:AF$615,MATCH(totalExpenditure!$A67,[2]pivotTable!$A$310:$A$615,0))/100*INDEX(gDP!AU$6:AU$271,MATCH(totalExpenditure!$A67,gDP!$B$6:$B$271)))</f>
        <v>#N/A</v>
      </c>
      <c r="CF67" s="77" t="e">
        <f>IF(INDEX([2]pivotTable!AG$310:AG$615,MATCH(totalExpenditure!$A67,[2]pivotTable!$A$310:$A$615,0))/100*INDEX(gDP!AV$6:AV$271,MATCH(totalExpenditure!$A67,gDP!$B$6:$B$271))=0,"",INDEX([2]pivotTable!AG$310:AG$615,MATCH(totalExpenditure!$A67,[2]pivotTable!$A$310:$A$615,0))/100*INDEX(gDP!AV$6:AV$271,MATCH(totalExpenditure!$A67,gDP!$B$6:$B$271)))</f>
        <v>#N/A</v>
      </c>
      <c r="CG67" s="77" t="e">
        <f>IF(INDEX([2]pivotTable!AH$310:AH$615,MATCH(totalExpenditure!$A67,[2]pivotTable!$A$310:$A$615,0))/100*INDEX(gDP!AW$6:AW$271,MATCH(totalExpenditure!$A67,gDP!$B$6:$B$271))=0,"",INDEX([2]pivotTable!AH$310:AH$615,MATCH(totalExpenditure!$A67,[2]pivotTable!$A$310:$A$615,0))/100*INDEX(gDP!AW$6:AW$271,MATCH(totalExpenditure!$A67,gDP!$B$6:$B$271)))</f>
        <v>#N/A</v>
      </c>
      <c r="CH67" s="77" t="e">
        <f>IF(INDEX([2]pivotTable!AI$310:AI$615,MATCH(totalExpenditure!$A67,[2]pivotTable!$A$310:$A$615,0))/100*INDEX(gDP!AX$6:AX$271,MATCH(totalExpenditure!$A67,gDP!$B$6:$B$271))=0,"",INDEX([2]pivotTable!AI$310:AI$615,MATCH(totalExpenditure!$A67,[2]pivotTable!$A$310:$A$615,0))/100*INDEX(gDP!AX$6:AX$271,MATCH(totalExpenditure!$A67,gDP!$B$6:$B$271)))</f>
        <v>#N/A</v>
      </c>
      <c r="CI67" s="77" t="e">
        <f>IF(INDEX([2]pivotTable!AJ$310:AJ$615,MATCH(totalExpenditure!$A67,[2]pivotTable!$A$310:$A$615,0))/100*INDEX(gDP!AY$6:AY$271,MATCH(totalExpenditure!$A67,gDP!$B$6:$B$271))=0,"",INDEX([2]pivotTable!AJ$310:AJ$615,MATCH(totalExpenditure!$A67,[2]pivotTable!$A$310:$A$615,0))/100*INDEX(gDP!AY$6:AY$271,MATCH(totalExpenditure!$A67,gDP!$B$6:$B$271)))</f>
        <v>#N/A</v>
      </c>
      <c r="CJ67" s="77" t="e">
        <f>IF(INDEX([2]pivotTable!AK$310:AK$615,MATCH(totalExpenditure!$A67,[2]pivotTable!$A$310:$A$615,0))/100*INDEX(gDP!AZ$6:AZ$271,MATCH(totalExpenditure!$A67,gDP!$B$6:$B$271))=0,"",INDEX([2]pivotTable!AK$310:AK$615,MATCH(totalExpenditure!$A67,[2]pivotTable!$A$310:$A$615,0))/100*INDEX(gDP!AZ$6:AZ$271,MATCH(totalExpenditure!$A67,gDP!$B$6:$B$271)))</f>
        <v>#N/A</v>
      </c>
      <c r="CK67" s="77" t="e">
        <f>IF(INDEX([2]pivotTable!AL$310:AL$615,MATCH(totalExpenditure!$A67,[2]pivotTable!$A$310:$A$615,0))/100*INDEX(gDP!BA$6:BA$271,MATCH(totalExpenditure!$A67,gDP!$B$6:$B$271))=0,"",INDEX([2]pivotTable!AL$310:AL$615,MATCH(totalExpenditure!$A67,[2]pivotTable!$A$310:$A$615,0))/100*INDEX(gDP!BA$6:BA$271,MATCH(totalExpenditure!$A67,gDP!$B$6:$B$271)))</f>
        <v>#N/A</v>
      </c>
      <c r="CL67" s="77" t="e">
        <f>IF(INDEX([2]pivotTable!AM$310:AM$615,MATCH(totalExpenditure!$A67,[2]pivotTable!$A$310:$A$615,0))/100*INDEX(gDP!BB$6:BB$271,MATCH(totalExpenditure!$A67,gDP!$B$6:$B$271))=0,"",INDEX([2]pivotTable!AM$310:AM$615,MATCH(totalExpenditure!$A67,[2]pivotTable!$A$310:$A$615,0))/100*INDEX(gDP!BB$6:BB$271,MATCH(totalExpenditure!$A67,gDP!$B$6:$B$271)))</f>
        <v>#N/A</v>
      </c>
      <c r="CM67" s="77" t="e">
        <f>IF(INDEX([2]pivotTable!AN$310:AN$615,MATCH(totalExpenditure!$A67,[2]pivotTable!$A$310:$A$615,0))/100*INDEX(gDP!BC$6:BC$271,MATCH(totalExpenditure!$A67,gDP!$B$6:$B$271))=0,"",INDEX([2]pivotTable!AN$310:AN$615,MATCH(totalExpenditure!$A67,[2]pivotTable!$A$310:$A$615,0))/100*INDEX(gDP!BC$6:BC$271,MATCH(totalExpenditure!$A67,gDP!$B$6:$B$271)))</f>
        <v>#N/A</v>
      </c>
      <c r="CN67" s="77" t="e">
        <f>IF(INDEX([2]pivotTable!AO$310:AO$615,MATCH(totalExpenditure!$A67,[2]pivotTable!$A$310:$A$615,0))/100*INDEX(gDP!BD$6:BD$271,MATCH(totalExpenditure!$A67,gDP!$B$6:$B$271))=0,"",INDEX([2]pivotTable!AO$310:AO$615,MATCH(totalExpenditure!$A67,[2]pivotTable!$A$310:$A$615,0))/100*INDEX(gDP!BD$6:BD$271,MATCH(totalExpenditure!$A67,gDP!$B$6:$B$271)))</f>
        <v>#N/A</v>
      </c>
      <c r="CO67" s="77" t="e">
        <f>IF(INDEX([2]pivotTable!AP$310:AP$615,MATCH(totalExpenditure!$A67,[2]pivotTable!$A$310:$A$615,0))/100*INDEX(gDP!BE$6:BE$271,MATCH(totalExpenditure!$A67,gDP!$B$6:$B$271))=0,"",INDEX([2]pivotTable!AP$310:AP$615,MATCH(totalExpenditure!$A67,[2]pivotTable!$A$310:$A$615,0))/100*INDEX(gDP!BE$6:BE$271,MATCH(totalExpenditure!$A67,gDP!$B$6:$B$271)))</f>
        <v>#N/A</v>
      </c>
      <c r="CP67" s="77" t="e">
        <f>IF(INDEX([2]pivotTable!AQ$310:AQ$615,MATCH(totalExpenditure!$A67,[2]pivotTable!$A$310:$A$615,0))/100*INDEX(gDP!BF$6:BF$271,MATCH(totalExpenditure!$A67,gDP!$B$6:$B$271))=0,"",INDEX([2]pivotTable!AQ$310:AQ$615,MATCH(totalExpenditure!$A67,[2]pivotTable!$A$310:$A$615,0))/100*INDEX(gDP!BF$6:BF$271,MATCH(totalExpenditure!$A67,gDP!$B$6:$B$271)))</f>
        <v>#N/A</v>
      </c>
      <c r="CQ67" s="77" t="e">
        <f>IF(INDEX([2]pivotTable!AR$310:AR$615,MATCH(totalExpenditure!$A67,[2]pivotTable!$A$310:$A$615,0))/100*INDEX(gDP!BG$6:BG$271,MATCH(totalExpenditure!$A67,gDP!$B$6:$B$271))=0,"",INDEX([2]pivotTable!AR$310:AR$615,MATCH(totalExpenditure!$A67,[2]pivotTable!$A$310:$A$615,0))/100*INDEX(gDP!BG$6:BG$271,MATCH(totalExpenditure!$A67,gDP!$B$6:$B$271)))</f>
        <v>#N/A</v>
      </c>
      <c r="CR67" s="77" t="e">
        <f>IF(INDEX([2]pivotTable!AS$310:AS$615,MATCH(totalExpenditure!$A67,[2]pivotTable!$A$310:$A$615,0))/100*INDEX(gDP!BH$6:BH$271,MATCH(totalExpenditure!$A67,gDP!$B$6:$B$271))=0,"",INDEX([2]pivotTable!AS$310:AS$615,MATCH(totalExpenditure!$A67,[2]pivotTable!$A$310:$A$615,0))/100*INDEX(gDP!BH$6:BH$271,MATCH(totalExpenditure!$A67,gDP!$B$6:$B$271)))</f>
        <v>#N/A</v>
      </c>
      <c r="CS67" s="77" t="e">
        <f>IF(INDEX([2]pivotTable!AT$310:AT$615,MATCH(totalExpenditure!$A67,[2]pivotTable!$A$310:$A$615,0))/100*INDEX(gDP!BI$6:BI$271,MATCH(totalExpenditure!$A67,gDP!$B$6:$B$271))=0,"",INDEX([2]pivotTable!AT$310:AT$615,MATCH(totalExpenditure!$A67,[2]pivotTable!$A$310:$A$615,0))/100*INDEX(gDP!BI$6:BI$271,MATCH(totalExpenditure!$A67,gDP!$B$6:$B$271)))</f>
        <v>#N/A</v>
      </c>
      <c r="CT67" s="77" t="e">
        <f>IF(INDEX([2]pivotTable!AU$310:AU$615,MATCH(totalExpenditure!$A67,[2]pivotTable!$A$310:$A$615,0))/100*INDEX(gDP!BJ$6:BJ$271,MATCH(totalExpenditure!$A67,gDP!$B$6:$B$271))=0,"",INDEX([2]pivotTable!AU$310:AU$615,MATCH(totalExpenditure!$A67,[2]pivotTable!$A$310:$A$615,0))/100*INDEX(gDP!BJ$6:BJ$271,MATCH(totalExpenditure!$A67,gDP!$B$6:$B$271)))</f>
        <v>#N/A</v>
      </c>
      <c r="CU67" s="77" t="e">
        <f>IF(INDEX([2]pivotTable!AV$310:AV$615,MATCH(totalExpenditure!$A67,[2]pivotTable!$A$310:$A$615,0))/100*INDEX(gDP!BK$6:BK$271,MATCH(totalExpenditure!$A67,gDP!$B$6:$B$271))=0,"",INDEX([2]pivotTable!AV$310:AV$615,MATCH(totalExpenditure!$A67,[2]pivotTable!$A$310:$A$615,0))/100*INDEX(gDP!BK$6:BK$271,MATCH(totalExpenditure!$A67,gDP!$B$6:$B$271)))</f>
        <v>#N/A</v>
      </c>
      <c r="CV67" s="77" t="e">
        <f>IF(INDEX([2]pivotTable!AW$310:AW$615,MATCH(totalExpenditure!$A67,[2]pivotTable!$A$310:$A$615,0))/100*INDEX(gDP!BL$6:BL$271,MATCH(totalExpenditure!$A67,gDP!$B$6:$B$271))=0,"",INDEX([2]pivotTable!AW$310:AW$615,MATCH(totalExpenditure!$A67,[2]pivotTable!$A$310:$A$615,0))/100*INDEX(gDP!BL$6:BL$271,MATCH(totalExpenditure!$A67,gDP!$B$6:$B$271)))</f>
        <v>#N/A</v>
      </c>
      <c r="CW67" s="77" t="e">
        <f>IF(INDEX([2]pivotTable!AX$310:AX$615,MATCH(totalExpenditure!$A67,[2]pivotTable!$A$310:$A$615,0))/100*INDEX(gDP!BM$6:BM$271,MATCH(totalExpenditure!$A67,gDP!$B$6:$B$271))=0,"",INDEX([2]pivotTable!AX$310:AX$615,MATCH(totalExpenditure!$A67,[2]pivotTable!$A$310:$A$615,0))/100*INDEX(gDP!BM$6:BM$271,MATCH(totalExpenditure!$A67,gDP!$B$6:$B$271)))</f>
        <v>#N/A</v>
      </c>
      <c r="CX67" s="77" t="e">
        <f>IF(INDEX([2]pivotTable!AY$310:AY$615,MATCH(totalExpenditure!$A67,[2]pivotTable!$A$310:$A$615,0))/100*INDEX(gDP!BN$6:BN$271,MATCH(totalExpenditure!$A67,gDP!$B$6:$B$271))=0,"",INDEX([2]pivotTable!AY$310:AY$615,MATCH(totalExpenditure!$A67,[2]pivotTable!$A$310:$A$615,0))/100*INDEX(gDP!BN$6:BN$271,MATCH(totalExpenditure!$A67,gDP!$B$6:$B$271)))</f>
        <v>#N/A</v>
      </c>
      <c r="CY67" s="77" t="e">
        <f>IF(INDEX([2]pivotTable!AZ$310:AZ$615,MATCH(totalExpenditure!$A67,[2]pivotTable!$A$310:$A$615,0))/100*INDEX(gDP!BO$6:BO$271,MATCH(totalExpenditure!$A67,gDP!$B$6:$B$271))=0,"",INDEX([2]pivotTable!AZ$310:AZ$615,MATCH(totalExpenditure!$A67,[2]pivotTable!$A$310:$A$615,0))/100*INDEX(gDP!BO$6:BO$271,MATCH(totalExpenditure!$A67,gDP!$B$6:$B$271)))</f>
        <v>#N/A</v>
      </c>
      <c r="CZ67" s="77" t="e">
        <f>IF(B67="","",IF(BA67="","",B67-B67+INDEX(gDP!Q$6:Q$271,MATCH(totalExpenditure!$A67,gDP!$B$6:$B$271))))</f>
        <v>#N/A</v>
      </c>
      <c r="DA67" s="77" t="e">
        <f>IF(C67="","",IF(BB67="","",C67-C67+INDEX(gDP!R$6:R$271,MATCH(totalExpenditure!$A67,gDP!$B$6:$B$271))))</f>
        <v>#N/A</v>
      </c>
      <c r="DB67" s="77" t="e">
        <f>IF(D67="","",IF(BC67="","",D67-D67+INDEX(gDP!S$6:S$271,MATCH(totalExpenditure!$A67,gDP!$B$6:$B$271))))</f>
        <v>#N/A</v>
      </c>
      <c r="DC67" s="77" t="e">
        <f>IF(E67="","",IF(BD67="","",E67-E67+INDEX(gDP!T$6:T$271,MATCH(totalExpenditure!$A67,gDP!$B$6:$B$271))))</f>
        <v>#N/A</v>
      </c>
      <c r="DD67" s="77" t="e">
        <f>IF(F67="","",IF(BE67="","",F67-F67+INDEX(gDP!U$6:U$271,MATCH(totalExpenditure!$A67,gDP!$B$6:$B$271))))</f>
        <v>#N/A</v>
      </c>
      <c r="DE67" s="77" t="e">
        <f>IF(G67="","",IF(BF67="","",G67-G67+INDEX(gDP!V$6:V$271,MATCH(totalExpenditure!$A67,gDP!$B$6:$B$271))))</f>
        <v>#N/A</v>
      </c>
      <c r="DF67" s="77" t="e">
        <f>IF(H67="","",IF(BG67="","",H67-H67+INDEX(gDP!W$6:W$271,MATCH(totalExpenditure!$A67,gDP!$B$6:$B$271))))</f>
        <v>#N/A</v>
      </c>
      <c r="DG67" s="77" t="e">
        <f>IF(I67="","",IF(BH67="","",I67-I67+INDEX(gDP!X$6:X$271,MATCH(totalExpenditure!$A67,gDP!$B$6:$B$271))))</f>
        <v>#N/A</v>
      </c>
      <c r="DH67" s="77" t="e">
        <f>IF(J67="","",IF(BI67="","",J67-J67+INDEX(gDP!Y$6:Y$271,MATCH(totalExpenditure!$A67,gDP!$B$6:$B$271))))</f>
        <v>#N/A</v>
      </c>
      <c r="DI67" s="77" t="e">
        <f>IF(K67="","",IF(BJ67="","",K67-K67+INDEX(gDP!Z$6:Z$271,MATCH(totalExpenditure!$A67,gDP!$B$6:$B$271))))</f>
        <v>#N/A</v>
      </c>
      <c r="DJ67" s="77" t="e">
        <f>IF(L67="","",IF(BK67="","",L67-L67+INDEX(gDP!AA$6:AA$271,MATCH(totalExpenditure!$A67,gDP!$B$6:$B$271))))</f>
        <v>#N/A</v>
      </c>
      <c r="DK67" s="77" t="e">
        <f>IF(M67="","",IF(BL67="","",M67-M67+INDEX(gDP!AB$6:AB$271,MATCH(totalExpenditure!$A67,gDP!$B$6:$B$271))))</f>
        <v>#N/A</v>
      </c>
      <c r="DL67" s="77" t="e">
        <f>IF(N67="","",IF(BM67="","",N67-N67+INDEX(gDP!AC$6:AC$271,MATCH(totalExpenditure!$A67,gDP!$B$6:$B$271))))</f>
        <v>#N/A</v>
      </c>
      <c r="DM67" s="77" t="e">
        <f>IF(O67="","",IF(BN67="","",O67-O67+INDEX(gDP!AD$6:AD$271,MATCH(totalExpenditure!$A67,gDP!$B$6:$B$271))))</f>
        <v>#N/A</v>
      </c>
      <c r="DN67" s="77" t="e">
        <f>IF(P67="","",IF(BO67="","",P67-P67+INDEX(gDP!AE$6:AE$271,MATCH(totalExpenditure!$A67,gDP!$B$6:$B$271))))</f>
        <v>#N/A</v>
      </c>
      <c r="DO67" s="77" t="e">
        <f>IF(Q67="","",IF(BP67="","",Q67-Q67+INDEX(gDP!AF$6:AF$271,MATCH(totalExpenditure!$A67,gDP!$B$6:$B$271))))</f>
        <v>#N/A</v>
      </c>
      <c r="DP67" s="77" t="e">
        <f>IF(R67="","",IF(BQ67="","",R67-R67+INDEX(gDP!AG$6:AG$271,MATCH(totalExpenditure!$A67,gDP!$B$6:$B$271))))</f>
        <v>#N/A</v>
      </c>
      <c r="DQ67" s="77" t="e">
        <f>IF(S67="","",IF(BR67="","",S67-S67+INDEX(gDP!AH$6:AH$271,MATCH(totalExpenditure!$A67,gDP!$B$6:$B$271))))</f>
        <v>#N/A</v>
      </c>
      <c r="DR67" s="77" t="e">
        <f>IF(T67="","",IF(BS67="","",T67-T67+INDEX(gDP!AI$6:AI$271,MATCH(totalExpenditure!$A67,gDP!$B$6:$B$271))))</f>
        <v>#N/A</v>
      </c>
      <c r="DS67" s="77" t="e">
        <f>IF(U67="","",IF(BT67="","",U67-U67+INDEX(gDP!AJ$6:AJ$271,MATCH(totalExpenditure!$A67,gDP!$B$6:$B$271))))</f>
        <v>#N/A</v>
      </c>
      <c r="DT67" s="77" t="e">
        <f>IF(V67="","",IF(BU67="","",V67-V67+INDEX(gDP!AK$6:AK$271,MATCH(totalExpenditure!$A67,gDP!$B$6:$B$271))))</f>
        <v>#N/A</v>
      </c>
      <c r="DU67" s="77" t="e">
        <f>IF(W67="","",IF(BV67="","",W67-W67+INDEX(gDP!AL$6:AL$271,MATCH(totalExpenditure!$A67,gDP!$B$6:$B$271))))</f>
        <v>#N/A</v>
      </c>
      <c r="DV67" s="77" t="e">
        <f>IF(X67="","",IF(BW67="","",X67-X67+INDEX(gDP!AM$6:AM$271,MATCH(totalExpenditure!$A67,gDP!$B$6:$B$271))))</f>
        <v>#N/A</v>
      </c>
      <c r="DW67" s="77" t="e">
        <f>IF(Y67="","",IF(BX67="","",Y67-Y67+INDEX(gDP!AN$6:AN$271,MATCH(totalExpenditure!$A67,gDP!$B$6:$B$271))))</f>
        <v>#N/A</v>
      </c>
      <c r="DX67" s="77" t="e">
        <f>IF(Z67="","",IF(BY67="","",Z67-Z67+INDEX(gDP!AO$6:AO$271,MATCH(totalExpenditure!$A67,gDP!$B$6:$B$271))))</f>
        <v>#N/A</v>
      </c>
      <c r="DY67" s="77" t="e">
        <f>IF(AA67="","",IF(BZ67="","",AA67-AA67+INDEX(gDP!AP$6:AP$271,MATCH(totalExpenditure!$A67,gDP!$B$6:$B$271))))</f>
        <v>#N/A</v>
      </c>
      <c r="DZ67" s="77" t="e">
        <f>IF(AB67="","",IF(CA67="","",AB67-AB67+INDEX(gDP!AQ$6:AQ$271,MATCH(totalExpenditure!$A67,gDP!$B$6:$B$271))))</f>
        <v>#N/A</v>
      </c>
      <c r="EA67" s="77" t="e">
        <f>IF(AC67="","",IF(CB67="","",AC67-AC67+INDEX(gDP!AR$6:AR$271,MATCH(totalExpenditure!$A67,gDP!$B$6:$B$271))))</f>
        <v>#N/A</v>
      </c>
      <c r="EB67" s="77" t="e">
        <f>IF(AD67="","",IF(CC67="","",AD67-AD67+INDEX(gDP!AS$6:AS$271,MATCH(totalExpenditure!$A67,gDP!$B$6:$B$271))))</f>
        <v>#N/A</v>
      </c>
      <c r="EC67" s="77" t="e">
        <f>IF(AE67="","",IF(CD67="","",AE67-AE67+INDEX(gDP!AT$6:AT$271,MATCH(totalExpenditure!$A67,gDP!$B$6:$B$271))))</f>
        <v>#N/A</v>
      </c>
      <c r="ED67" s="77" t="e">
        <f>IF(AF67="","",IF(CE67="","",AF67-AF67+INDEX(gDP!AU$6:AU$271,MATCH(totalExpenditure!$A67,gDP!$B$6:$B$271))))</f>
        <v>#N/A</v>
      </c>
      <c r="EE67" s="77" t="e">
        <f>IF(AG67="","",IF(CF67="","",AG67-AG67+INDEX(gDP!AV$6:AV$271,MATCH(totalExpenditure!$A67,gDP!$B$6:$B$271))))</f>
        <v>#N/A</v>
      </c>
      <c r="EF67" s="77" t="e">
        <f>IF(AH67="","",IF(CG67="","",AH67-AH67+INDEX(gDP!AW$6:AW$271,MATCH(totalExpenditure!$A67,gDP!$B$6:$B$271))))</f>
        <v>#N/A</v>
      </c>
      <c r="EG67" s="77" t="e">
        <f>IF(AI67="","",IF(CH67="","",AI67-AI67+INDEX(gDP!AX$6:AX$271,MATCH(totalExpenditure!$A67,gDP!$B$6:$B$271))))</f>
        <v>#N/A</v>
      </c>
      <c r="EH67" s="77" t="e">
        <f>IF(AJ67="","",IF(CI67="","",AJ67-AJ67+INDEX(gDP!AY$6:AY$271,MATCH(totalExpenditure!$A67,gDP!$B$6:$B$271))))</f>
        <v>#N/A</v>
      </c>
      <c r="EI67" s="77" t="e">
        <f>IF(AK67="","",IF(CJ67="","",AK67-AK67+INDEX(gDP!AZ$6:AZ$271,MATCH(totalExpenditure!$A67,gDP!$B$6:$B$271))))</f>
        <v>#N/A</v>
      </c>
      <c r="EJ67" s="77" t="e">
        <f>IF(AL67="","",IF(CK67="","",AL67-AL67+INDEX(gDP!BA$6:BA$271,MATCH(totalExpenditure!$A67,gDP!$B$6:$B$271))))</f>
        <v>#N/A</v>
      </c>
      <c r="EK67" s="77" t="e">
        <f>IF(AM67="","",IF(CL67="","",AM67-AM67+INDEX(gDP!BB$6:BB$271,MATCH(totalExpenditure!$A67,gDP!$B$6:$B$271))))</f>
        <v>#N/A</v>
      </c>
      <c r="EL67" s="77" t="e">
        <f>IF(AN67="","",IF(CM67="","",AN67-AN67+INDEX(gDP!BC$6:BC$271,MATCH(totalExpenditure!$A67,gDP!$B$6:$B$271))))</f>
        <v>#N/A</v>
      </c>
      <c r="EM67" s="77" t="e">
        <f>IF(AO67="","",IF(CN67="","",AO67-AO67+INDEX(gDP!BD$6:BD$271,MATCH(totalExpenditure!$A67,gDP!$B$6:$B$271))))</f>
        <v>#N/A</v>
      </c>
      <c r="EN67" s="77" t="e">
        <f>IF(AP67="","",IF(CO67="","",AP67-AP67+INDEX(gDP!BE$6:BE$271,MATCH(totalExpenditure!$A67,gDP!$B$6:$B$271))))</f>
        <v>#N/A</v>
      </c>
      <c r="EO67" s="77" t="e">
        <f>IF(AQ67="","",IF(CP67="","",AQ67-AQ67+INDEX(gDP!BF$6:BF$271,MATCH(totalExpenditure!$A67,gDP!$B$6:$B$271))))</f>
        <v>#N/A</v>
      </c>
      <c r="EP67" s="77" t="e">
        <f>IF(AR67="","",IF(CQ67="","",AR67-AR67+INDEX(gDP!BG$6:BG$271,MATCH(totalExpenditure!$A67,gDP!$B$6:$B$271))))</f>
        <v>#N/A</v>
      </c>
      <c r="EQ67" s="77" t="e">
        <f>IF(AS67="","",IF(CR67="","",AS67-AS67+INDEX(gDP!BH$6:BH$271,MATCH(totalExpenditure!$A67,gDP!$B$6:$B$271))))</f>
        <v>#N/A</v>
      </c>
      <c r="ER67" s="77" t="e">
        <f>IF(AT67="","",IF(CS67="","",AT67-AT67+INDEX(gDP!BI$6:BI$271,MATCH(totalExpenditure!$A67,gDP!$B$6:$B$271))))</f>
        <v>#N/A</v>
      </c>
      <c r="ES67" s="77" t="e">
        <f>IF(AU67="","",IF(CT67="","",AU67-AU67+INDEX(gDP!BJ$6:BJ$271,MATCH(totalExpenditure!$A67,gDP!$B$6:$B$271))))</f>
        <v>#N/A</v>
      </c>
      <c r="ET67" s="77" t="e">
        <f>IF(AV67="","",IF(CU67="","",AV67-AV67+INDEX(gDP!BK$6:BK$271,MATCH(totalExpenditure!$A67,gDP!$B$6:$B$271))))</f>
        <v>#N/A</v>
      </c>
      <c r="EU67" s="77" t="e">
        <f>IF(AW67="","",IF(CV67="","",AW67-AW67+INDEX(gDP!BL$6:BL$271,MATCH(totalExpenditure!$A67,gDP!$B$6:$B$271))))</f>
        <v>#N/A</v>
      </c>
      <c r="EV67" s="77" t="e">
        <f>IF(AX67="","",IF(CW67="","",AX67-AX67+INDEX(gDP!BM$6:BM$271,MATCH(totalExpenditure!$A67,gDP!$B$6:$B$271))))</f>
        <v>#N/A</v>
      </c>
      <c r="EW67" s="77" t="e">
        <f>IF(AY67="","",IF(CX67="","",AY67-AY67+INDEX(gDP!BN$6:BN$271,MATCH(totalExpenditure!$A67,gDP!$B$6:$B$271))))</f>
        <v>#N/A</v>
      </c>
      <c r="EX67" s="77" t="e">
        <f>IF(AZ67="","",IF(CY67="","",AZ67-AZ67+INDEX(gDP!BO$6:BO$271,MATCH(totalExpenditure!$A67,gDP!$B$6:$B$271))))</f>
        <v>#N/A</v>
      </c>
    </row>
    <row r="68" spans="1:154" x14ac:dyDescent="0.35">
      <c r="A68" t="s">
        <v>345</v>
      </c>
      <c r="B68" s="77" t="e">
        <f>IF(INDEX([2]pivotTable!B$3:B$308,MATCH(totalExpenditure!$A68,[2]pivotTable!$A$3:$A$308,0))/100*INDEX(gDP!Q$6:Q$271,MATCH(totalExpenditure!$A68,gDP!$B$6:$B$271))=0,"",INDEX([2]pivotTable!B$3:B$308,MATCH(totalExpenditure!$A68,[2]pivotTable!$A$3:$A$308,0))/100*INDEX(gDP!Q$6:Q$271,MATCH(totalExpenditure!$A68,gDP!$B$6:$B$271)))</f>
        <v>#N/A</v>
      </c>
      <c r="C68" s="77" t="e">
        <f>IF(INDEX([2]pivotTable!C$3:C$308,MATCH(totalExpenditure!$A68,[2]pivotTable!$A$3:$A$308,0))/100*INDEX(gDP!R$6:R$271,MATCH(totalExpenditure!$A68,gDP!$B$6:$B$271))=0,"",INDEX([2]pivotTable!C$3:C$308,MATCH(totalExpenditure!$A68,[2]pivotTable!$A$3:$A$308,0))/100*INDEX(gDP!R$6:R$271,MATCH(totalExpenditure!$A68,gDP!$B$6:$B$271)))</f>
        <v>#N/A</v>
      </c>
      <c r="D68" s="77" t="e">
        <f>IF(INDEX([2]pivotTable!D$3:D$308,MATCH(totalExpenditure!$A68,[2]pivotTable!$A$3:$A$308,0))/100*INDEX(gDP!S$6:S$271,MATCH(totalExpenditure!$A68,gDP!$B$6:$B$271))=0,"",INDEX([2]pivotTable!D$3:D$308,MATCH(totalExpenditure!$A68,[2]pivotTable!$A$3:$A$308,0))/100*INDEX(gDP!S$6:S$271,MATCH(totalExpenditure!$A68,gDP!$B$6:$B$271)))</f>
        <v>#N/A</v>
      </c>
      <c r="E68" s="77" t="e">
        <f>IF(INDEX([2]pivotTable!E$3:E$308,MATCH(totalExpenditure!$A68,[2]pivotTable!$A$3:$A$308,0))/100*INDEX(gDP!T$6:T$271,MATCH(totalExpenditure!$A68,gDP!$B$6:$B$271))=0,"",INDEX([2]pivotTable!E$3:E$308,MATCH(totalExpenditure!$A68,[2]pivotTable!$A$3:$A$308,0))/100*INDEX(gDP!T$6:T$271,MATCH(totalExpenditure!$A68,gDP!$B$6:$B$271)))</f>
        <v>#N/A</v>
      </c>
      <c r="F68" s="77" t="e">
        <f>IF(INDEX([2]pivotTable!F$3:F$308,MATCH(totalExpenditure!$A68,[2]pivotTable!$A$3:$A$308,0))/100*INDEX(gDP!U$6:U$271,MATCH(totalExpenditure!$A68,gDP!$B$6:$B$271))=0,"",INDEX([2]pivotTable!F$3:F$308,MATCH(totalExpenditure!$A68,[2]pivotTable!$A$3:$A$308,0))/100*INDEX(gDP!U$6:U$271,MATCH(totalExpenditure!$A68,gDP!$B$6:$B$271)))</f>
        <v>#N/A</v>
      </c>
      <c r="G68" s="77" t="e">
        <f>IF(INDEX([2]pivotTable!G$3:G$308,MATCH(totalExpenditure!$A68,[2]pivotTable!$A$3:$A$308,0))/100*INDEX(gDP!V$6:V$271,MATCH(totalExpenditure!$A68,gDP!$B$6:$B$271))=0,"",INDEX([2]pivotTable!G$3:G$308,MATCH(totalExpenditure!$A68,[2]pivotTable!$A$3:$A$308,0))/100*INDEX(gDP!V$6:V$271,MATCH(totalExpenditure!$A68,gDP!$B$6:$B$271)))</f>
        <v>#N/A</v>
      </c>
      <c r="H68" s="77" t="e">
        <f>IF(INDEX([2]pivotTable!H$3:H$308,MATCH(totalExpenditure!$A68,[2]pivotTable!$A$3:$A$308,0))/100*INDEX(gDP!W$6:W$271,MATCH(totalExpenditure!$A68,gDP!$B$6:$B$271))=0,"",INDEX([2]pivotTable!H$3:H$308,MATCH(totalExpenditure!$A68,[2]pivotTable!$A$3:$A$308,0))/100*INDEX(gDP!W$6:W$271,MATCH(totalExpenditure!$A68,gDP!$B$6:$B$271)))</f>
        <v>#N/A</v>
      </c>
      <c r="I68" s="77" t="e">
        <f>IF(INDEX([2]pivotTable!I$3:I$308,MATCH(totalExpenditure!$A68,[2]pivotTable!$A$3:$A$308,0))/100*INDEX(gDP!X$6:X$271,MATCH(totalExpenditure!$A68,gDP!$B$6:$B$271))=0,"",INDEX([2]pivotTable!I$3:I$308,MATCH(totalExpenditure!$A68,[2]pivotTable!$A$3:$A$308,0))/100*INDEX(gDP!X$6:X$271,MATCH(totalExpenditure!$A68,gDP!$B$6:$B$271)))</f>
        <v>#N/A</v>
      </c>
      <c r="J68" s="77" t="e">
        <f>IF(INDEX([2]pivotTable!J$3:J$308,MATCH(totalExpenditure!$A68,[2]pivotTable!$A$3:$A$308,0))/100*INDEX(gDP!Y$6:Y$271,MATCH(totalExpenditure!$A68,gDP!$B$6:$B$271))=0,"",INDEX([2]pivotTable!J$3:J$308,MATCH(totalExpenditure!$A68,[2]pivotTable!$A$3:$A$308,0))/100*INDEX(gDP!Y$6:Y$271,MATCH(totalExpenditure!$A68,gDP!$B$6:$B$271)))</f>
        <v>#N/A</v>
      </c>
      <c r="K68" s="77" t="e">
        <f>IF(INDEX([2]pivotTable!K$3:K$308,MATCH(totalExpenditure!$A68,[2]pivotTable!$A$3:$A$308,0))/100*INDEX(gDP!Z$6:Z$271,MATCH(totalExpenditure!$A68,gDP!$B$6:$B$271))=0,"",INDEX([2]pivotTable!K$3:K$308,MATCH(totalExpenditure!$A68,[2]pivotTable!$A$3:$A$308,0))/100*INDEX(gDP!Z$6:Z$271,MATCH(totalExpenditure!$A68,gDP!$B$6:$B$271)))</f>
        <v>#N/A</v>
      </c>
      <c r="L68" s="77" t="e">
        <f>IF(INDEX([2]pivotTable!L$3:L$308,MATCH(totalExpenditure!$A68,[2]pivotTable!$A$3:$A$308,0))/100*INDEX(gDP!AA$6:AA$271,MATCH(totalExpenditure!$A68,gDP!$B$6:$B$271))=0,"",INDEX([2]pivotTable!L$3:L$308,MATCH(totalExpenditure!$A68,[2]pivotTable!$A$3:$A$308,0))/100*INDEX(gDP!AA$6:AA$271,MATCH(totalExpenditure!$A68,gDP!$B$6:$B$271)))</f>
        <v>#N/A</v>
      </c>
      <c r="M68" s="77" t="e">
        <f>IF(INDEX([2]pivotTable!M$3:M$308,MATCH(totalExpenditure!$A68,[2]pivotTable!$A$3:$A$308,0))/100*INDEX(gDP!AB$6:AB$271,MATCH(totalExpenditure!$A68,gDP!$B$6:$B$271))=0,"",INDEX([2]pivotTable!M$3:M$308,MATCH(totalExpenditure!$A68,[2]pivotTable!$A$3:$A$308,0))/100*INDEX(gDP!AB$6:AB$271,MATCH(totalExpenditure!$A68,gDP!$B$6:$B$271)))</f>
        <v>#N/A</v>
      </c>
      <c r="N68" s="77" t="e">
        <f>IF(INDEX([2]pivotTable!N$3:N$308,MATCH(totalExpenditure!$A68,[2]pivotTable!$A$3:$A$308,0))/100*INDEX(gDP!AC$6:AC$271,MATCH(totalExpenditure!$A68,gDP!$B$6:$B$271))=0,"",INDEX([2]pivotTable!N$3:N$308,MATCH(totalExpenditure!$A68,[2]pivotTable!$A$3:$A$308,0))/100*INDEX(gDP!AC$6:AC$271,MATCH(totalExpenditure!$A68,gDP!$B$6:$B$271)))</f>
        <v>#N/A</v>
      </c>
      <c r="O68" s="77" t="e">
        <f>IF(INDEX([2]pivotTable!O$3:O$308,MATCH(totalExpenditure!$A68,[2]pivotTable!$A$3:$A$308,0))/100*INDEX(gDP!AD$6:AD$271,MATCH(totalExpenditure!$A68,gDP!$B$6:$B$271))=0,"",INDEX([2]pivotTable!O$3:O$308,MATCH(totalExpenditure!$A68,[2]pivotTable!$A$3:$A$308,0))/100*INDEX(gDP!AD$6:AD$271,MATCH(totalExpenditure!$A68,gDP!$B$6:$B$271)))</f>
        <v>#N/A</v>
      </c>
      <c r="P68" s="77" t="e">
        <f>IF(INDEX([2]pivotTable!P$3:P$308,MATCH(totalExpenditure!$A68,[2]pivotTable!$A$3:$A$308,0))/100*INDEX(gDP!AE$6:AE$271,MATCH(totalExpenditure!$A68,gDP!$B$6:$B$271))=0,"",INDEX([2]pivotTable!P$3:P$308,MATCH(totalExpenditure!$A68,[2]pivotTable!$A$3:$A$308,0))/100*INDEX(gDP!AE$6:AE$271,MATCH(totalExpenditure!$A68,gDP!$B$6:$B$271)))</f>
        <v>#N/A</v>
      </c>
      <c r="Q68" s="77" t="e">
        <f>IF(INDEX([2]pivotTable!Q$3:Q$308,MATCH(totalExpenditure!$A68,[2]pivotTable!$A$3:$A$308,0))/100*INDEX(gDP!AF$6:AF$271,MATCH(totalExpenditure!$A68,gDP!$B$6:$B$271))=0,"",INDEX([2]pivotTable!Q$3:Q$308,MATCH(totalExpenditure!$A68,[2]pivotTable!$A$3:$A$308,0))/100*INDEX(gDP!AF$6:AF$271,MATCH(totalExpenditure!$A68,gDP!$B$6:$B$271)))</f>
        <v>#N/A</v>
      </c>
      <c r="R68" s="77" t="e">
        <f>IF(INDEX([2]pivotTable!R$3:R$308,MATCH(totalExpenditure!$A68,[2]pivotTable!$A$3:$A$308,0))/100*INDEX(gDP!AG$6:AG$271,MATCH(totalExpenditure!$A68,gDP!$B$6:$B$271))=0,"",INDEX([2]pivotTable!R$3:R$308,MATCH(totalExpenditure!$A68,[2]pivotTable!$A$3:$A$308,0))/100*INDEX(gDP!AG$6:AG$271,MATCH(totalExpenditure!$A68,gDP!$B$6:$B$271)))</f>
        <v>#N/A</v>
      </c>
      <c r="S68" s="77" t="e">
        <f>IF(INDEX([2]pivotTable!S$3:S$308,MATCH(totalExpenditure!$A68,[2]pivotTable!$A$3:$A$308,0))/100*INDEX(gDP!AH$6:AH$271,MATCH(totalExpenditure!$A68,gDP!$B$6:$B$271))=0,"",INDEX([2]pivotTable!S$3:S$308,MATCH(totalExpenditure!$A68,[2]pivotTable!$A$3:$A$308,0))/100*INDEX(gDP!AH$6:AH$271,MATCH(totalExpenditure!$A68,gDP!$B$6:$B$271)))</f>
        <v>#N/A</v>
      </c>
      <c r="T68" s="77" t="e">
        <f>IF(INDEX([2]pivotTable!T$3:T$308,MATCH(totalExpenditure!$A68,[2]pivotTable!$A$3:$A$308,0))/100*INDEX(gDP!AI$6:AI$271,MATCH(totalExpenditure!$A68,gDP!$B$6:$B$271))=0,"",INDEX([2]pivotTable!T$3:T$308,MATCH(totalExpenditure!$A68,[2]pivotTable!$A$3:$A$308,0))/100*INDEX(gDP!AI$6:AI$271,MATCH(totalExpenditure!$A68,gDP!$B$6:$B$271)))</f>
        <v>#N/A</v>
      </c>
      <c r="U68" s="77" t="e">
        <f>IF(INDEX([2]pivotTable!U$3:U$308,MATCH(totalExpenditure!$A68,[2]pivotTable!$A$3:$A$308,0))/100*INDEX(gDP!AJ$6:AJ$271,MATCH(totalExpenditure!$A68,gDP!$B$6:$B$271))=0,"",INDEX([2]pivotTable!U$3:U$308,MATCH(totalExpenditure!$A68,[2]pivotTable!$A$3:$A$308,0))/100*INDEX(gDP!AJ$6:AJ$271,MATCH(totalExpenditure!$A68,gDP!$B$6:$B$271)))</f>
        <v>#N/A</v>
      </c>
      <c r="V68" s="77" t="e">
        <f>IF(INDEX([2]pivotTable!V$3:V$308,MATCH(totalExpenditure!$A68,[2]pivotTable!$A$3:$A$308,0))/100*INDEX(gDP!AK$6:AK$271,MATCH(totalExpenditure!$A68,gDP!$B$6:$B$271))=0,"",INDEX([2]pivotTable!V$3:V$308,MATCH(totalExpenditure!$A68,[2]pivotTable!$A$3:$A$308,0))/100*INDEX(gDP!AK$6:AK$271,MATCH(totalExpenditure!$A68,gDP!$B$6:$B$271)))</f>
        <v>#N/A</v>
      </c>
      <c r="W68" s="77" t="e">
        <f>IF(INDEX([2]pivotTable!W$3:W$308,MATCH(totalExpenditure!$A68,[2]pivotTable!$A$3:$A$308,0))/100*INDEX(gDP!AL$6:AL$271,MATCH(totalExpenditure!$A68,gDP!$B$6:$B$271))=0,"",INDEX([2]pivotTable!W$3:W$308,MATCH(totalExpenditure!$A68,[2]pivotTable!$A$3:$A$308,0))/100*INDEX(gDP!AL$6:AL$271,MATCH(totalExpenditure!$A68,gDP!$B$6:$B$271)))</f>
        <v>#N/A</v>
      </c>
      <c r="X68" s="77" t="e">
        <f>IF(INDEX([2]pivotTable!X$3:X$308,MATCH(totalExpenditure!$A68,[2]pivotTable!$A$3:$A$308,0))/100*INDEX(gDP!AM$6:AM$271,MATCH(totalExpenditure!$A68,gDP!$B$6:$B$271))=0,"",INDEX([2]pivotTable!X$3:X$308,MATCH(totalExpenditure!$A68,[2]pivotTable!$A$3:$A$308,0))/100*INDEX(gDP!AM$6:AM$271,MATCH(totalExpenditure!$A68,gDP!$B$6:$B$271)))</f>
        <v>#N/A</v>
      </c>
      <c r="Y68" s="77" t="e">
        <f>IF(INDEX([2]pivotTable!Y$3:Y$308,MATCH(totalExpenditure!$A68,[2]pivotTable!$A$3:$A$308,0))/100*INDEX(gDP!AN$6:AN$271,MATCH(totalExpenditure!$A68,gDP!$B$6:$B$271))=0,"",INDEX([2]pivotTable!Y$3:Y$308,MATCH(totalExpenditure!$A68,[2]pivotTable!$A$3:$A$308,0))/100*INDEX(gDP!AN$6:AN$271,MATCH(totalExpenditure!$A68,gDP!$B$6:$B$271)))</f>
        <v>#N/A</v>
      </c>
      <c r="Z68" s="77" t="e">
        <f>IF(INDEX([2]pivotTable!Z$3:Z$308,MATCH(totalExpenditure!$A68,[2]pivotTable!$A$3:$A$308,0))/100*INDEX(gDP!AO$6:AO$271,MATCH(totalExpenditure!$A68,gDP!$B$6:$B$271))=0,"",INDEX([2]pivotTable!Z$3:Z$308,MATCH(totalExpenditure!$A68,[2]pivotTable!$A$3:$A$308,0))/100*INDEX(gDP!AO$6:AO$271,MATCH(totalExpenditure!$A68,gDP!$B$6:$B$271)))</f>
        <v>#N/A</v>
      </c>
      <c r="AA68" s="77" t="e">
        <f>IF(INDEX([2]pivotTable!AA$3:AA$308,MATCH(totalExpenditure!$A68,[2]pivotTable!$A$3:$A$308,0))/100*INDEX(gDP!AP$6:AP$271,MATCH(totalExpenditure!$A68,gDP!$B$6:$B$271))=0,"",INDEX([2]pivotTable!AA$3:AA$308,MATCH(totalExpenditure!$A68,[2]pivotTable!$A$3:$A$308,0))/100*INDEX(gDP!AP$6:AP$271,MATCH(totalExpenditure!$A68,gDP!$B$6:$B$271)))</f>
        <v>#N/A</v>
      </c>
      <c r="AB68" s="77" t="e">
        <f>IF(INDEX([2]pivotTable!AB$3:AB$308,MATCH(totalExpenditure!$A68,[2]pivotTable!$A$3:$A$308,0))/100*INDEX(gDP!AQ$6:AQ$271,MATCH(totalExpenditure!$A68,gDP!$B$6:$B$271))=0,"",INDEX([2]pivotTable!AB$3:AB$308,MATCH(totalExpenditure!$A68,[2]pivotTable!$A$3:$A$308,0))/100*INDEX(gDP!AQ$6:AQ$271,MATCH(totalExpenditure!$A68,gDP!$B$6:$B$271)))</f>
        <v>#N/A</v>
      </c>
      <c r="AC68" s="77" t="e">
        <f>IF(INDEX([2]pivotTable!AC$3:AC$308,MATCH(totalExpenditure!$A68,[2]pivotTable!$A$3:$A$308,0))/100*INDEX(gDP!AR$6:AR$271,MATCH(totalExpenditure!$A68,gDP!$B$6:$B$271))=0,"",INDEX([2]pivotTable!AC$3:AC$308,MATCH(totalExpenditure!$A68,[2]pivotTable!$A$3:$A$308,0))/100*INDEX(gDP!AR$6:AR$271,MATCH(totalExpenditure!$A68,gDP!$B$6:$B$271)))</f>
        <v>#N/A</v>
      </c>
      <c r="AD68" s="77" t="e">
        <f>IF(INDEX([2]pivotTable!AD$3:AD$308,MATCH(totalExpenditure!$A68,[2]pivotTable!$A$3:$A$308,0))/100*INDEX(gDP!AS$6:AS$271,MATCH(totalExpenditure!$A68,gDP!$B$6:$B$271))=0,"",INDEX([2]pivotTable!AD$3:AD$308,MATCH(totalExpenditure!$A68,[2]pivotTable!$A$3:$A$308,0))/100*INDEX(gDP!AS$6:AS$271,MATCH(totalExpenditure!$A68,gDP!$B$6:$B$271)))</f>
        <v>#N/A</v>
      </c>
      <c r="AE68" s="77" t="e">
        <f>IF(INDEX([2]pivotTable!AE$3:AE$308,MATCH(totalExpenditure!$A68,[2]pivotTable!$A$3:$A$308,0))/100*INDEX(gDP!AT$6:AT$271,MATCH(totalExpenditure!$A68,gDP!$B$6:$B$271))=0,"",INDEX([2]pivotTable!AE$3:AE$308,MATCH(totalExpenditure!$A68,[2]pivotTable!$A$3:$A$308,0))/100*INDEX(gDP!AT$6:AT$271,MATCH(totalExpenditure!$A68,gDP!$B$6:$B$271)))</f>
        <v>#N/A</v>
      </c>
      <c r="AF68" s="77" t="e">
        <f>IF(INDEX([2]pivotTable!AF$3:AF$308,MATCH(totalExpenditure!$A68,[2]pivotTable!$A$3:$A$308,0))/100*INDEX(gDP!AU$6:AU$271,MATCH(totalExpenditure!$A68,gDP!$B$6:$B$271))=0,"",INDEX([2]pivotTable!AF$3:AF$308,MATCH(totalExpenditure!$A68,[2]pivotTable!$A$3:$A$308,0))/100*INDEX(gDP!AU$6:AU$271,MATCH(totalExpenditure!$A68,gDP!$B$6:$B$271)))</f>
        <v>#N/A</v>
      </c>
      <c r="AG68" s="77" t="e">
        <f>IF(INDEX([2]pivotTable!AG$3:AG$308,MATCH(totalExpenditure!$A68,[2]pivotTable!$A$3:$A$308,0))/100*INDEX(gDP!AV$6:AV$271,MATCH(totalExpenditure!$A68,gDP!$B$6:$B$271))=0,"",INDEX([2]pivotTable!AG$3:AG$308,MATCH(totalExpenditure!$A68,[2]pivotTable!$A$3:$A$308,0))/100*INDEX(gDP!AV$6:AV$271,MATCH(totalExpenditure!$A68,gDP!$B$6:$B$271)))</f>
        <v>#N/A</v>
      </c>
      <c r="AH68" s="77" t="e">
        <f>IF(INDEX([2]pivotTable!AH$3:AH$308,MATCH(totalExpenditure!$A68,[2]pivotTable!$A$3:$A$308,0))/100*INDEX(gDP!AW$6:AW$271,MATCH(totalExpenditure!$A68,gDP!$B$6:$B$271))=0,"",INDEX([2]pivotTable!AH$3:AH$308,MATCH(totalExpenditure!$A68,[2]pivotTable!$A$3:$A$308,0))/100*INDEX(gDP!AW$6:AW$271,MATCH(totalExpenditure!$A68,gDP!$B$6:$B$271)))</f>
        <v>#N/A</v>
      </c>
      <c r="AI68" s="77" t="e">
        <f>IF(INDEX([2]pivotTable!AI$3:AI$308,MATCH(totalExpenditure!$A68,[2]pivotTable!$A$3:$A$308,0))/100*INDEX(gDP!AX$6:AX$271,MATCH(totalExpenditure!$A68,gDP!$B$6:$B$271))=0,"",INDEX([2]pivotTable!AI$3:AI$308,MATCH(totalExpenditure!$A68,[2]pivotTable!$A$3:$A$308,0))/100*INDEX(gDP!AX$6:AX$271,MATCH(totalExpenditure!$A68,gDP!$B$6:$B$271)))</f>
        <v>#N/A</v>
      </c>
      <c r="AJ68" s="77" t="e">
        <f>IF(INDEX([2]pivotTable!AJ$3:AJ$308,MATCH(totalExpenditure!$A68,[2]pivotTable!$A$3:$A$308,0))/100*INDEX(gDP!AY$6:AY$271,MATCH(totalExpenditure!$A68,gDP!$B$6:$B$271))=0,"",INDEX([2]pivotTable!AJ$3:AJ$308,MATCH(totalExpenditure!$A68,[2]pivotTable!$A$3:$A$308,0))/100*INDEX(gDP!AY$6:AY$271,MATCH(totalExpenditure!$A68,gDP!$B$6:$B$271)))</f>
        <v>#N/A</v>
      </c>
      <c r="AK68" s="77" t="e">
        <f>IF(INDEX([2]pivotTable!AK$3:AK$308,MATCH(totalExpenditure!$A68,[2]pivotTable!$A$3:$A$308,0))/100*INDEX(gDP!AZ$6:AZ$271,MATCH(totalExpenditure!$A68,gDP!$B$6:$B$271))=0,"",INDEX([2]pivotTable!AK$3:AK$308,MATCH(totalExpenditure!$A68,[2]pivotTable!$A$3:$A$308,0))/100*INDEX(gDP!AZ$6:AZ$271,MATCH(totalExpenditure!$A68,gDP!$B$6:$B$271)))</f>
        <v>#N/A</v>
      </c>
      <c r="AL68" s="77" t="e">
        <f>IF(INDEX([2]pivotTable!AL$3:AL$308,MATCH(totalExpenditure!$A68,[2]pivotTable!$A$3:$A$308,0))/100*INDEX(gDP!BA$6:BA$271,MATCH(totalExpenditure!$A68,gDP!$B$6:$B$271))=0,"",INDEX([2]pivotTable!AL$3:AL$308,MATCH(totalExpenditure!$A68,[2]pivotTable!$A$3:$A$308,0))/100*INDEX(gDP!BA$6:BA$271,MATCH(totalExpenditure!$A68,gDP!$B$6:$B$271)))</f>
        <v>#N/A</v>
      </c>
      <c r="AM68" s="77" t="e">
        <f>IF(INDEX([2]pivotTable!AM$3:AM$308,MATCH(totalExpenditure!$A68,[2]pivotTable!$A$3:$A$308,0))/100*INDEX(gDP!BB$6:BB$271,MATCH(totalExpenditure!$A68,gDP!$B$6:$B$271))=0,"",INDEX([2]pivotTable!AM$3:AM$308,MATCH(totalExpenditure!$A68,[2]pivotTable!$A$3:$A$308,0))/100*INDEX(gDP!BB$6:BB$271,MATCH(totalExpenditure!$A68,gDP!$B$6:$B$271)))</f>
        <v>#N/A</v>
      </c>
      <c r="AN68" s="77" t="e">
        <f>IF(INDEX([2]pivotTable!AN$3:AN$308,MATCH(totalExpenditure!$A68,[2]pivotTable!$A$3:$A$308,0))/100*INDEX(gDP!BC$6:BC$271,MATCH(totalExpenditure!$A68,gDP!$B$6:$B$271))=0,"",INDEX([2]pivotTable!AN$3:AN$308,MATCH(totalExpenditure!$A68,[2]pivotTable!$A$3:$A$308,0))/100*INDEX(gDP!BC$6:BC$271,MATCH(totalExpenditure!$A68,gDP!$B$6:$B$271)))</f>
        <v>#N/A</v>
      </c>
      <c r="AO68" s="77" t="e">
        <f>IF(INDEX([2]pivotTable!AO$3:AO$308,MATCH(totalExpenditure!$A68,[2]pivotTable!$A$3:$A$308,0))/100*INDEX(gDP!BD$6:BD$271,MATCH(totalExpenditure!$A68,gDP!$B$6:$B$271))=0,"",INDEX([2]pivotTable!AO$3:AO$308,MATCH(totalExpenditure!$A68,[2]pivotTable!$A$3:$A$308,0))/100*INDEX(gDP!BD$6:BD$271,MATCH(totalExpenditure!$A68,gDP!$B$6:$B$271)))</f>
        <v>#N/A</v>
      </c>
      <c r="AP68" s="77" t="e">
        <f>IF(INDEX([2]pivotTable!AP$3:AP$308,MATCH(totalExpenditure!$A68,[2]pivotTable!$A$3:$A$308,0))/100*INDEX(gDP!BE$6:BE$271,MATCH(totalExpenditure!$A68,gDP!$B$6:$B$271))=0,"",INDEX([2]pivotTable!AP$3:AP$308,MATCH(totalExpenditure!$A68,[2]pivotTable!$A$3:$A$308,0))/100*INDEX(gDP!BE$6:BE$271,MATCH(totalExpenditure!$A68,gDP!$B$6:$B$271)))</f>
        <v>#N/A</v>
      </c>
      <c r="AQ68" s="77" t="e">
        <f>IF(INDEX([2]pivotTable!AQ$3:AQ$308,MATCH(totalExpenditure!$A68,[2]pivotTable!$A$3:$A$308,0))/100*INDEX(gDP!BF$6:BF$271,MATCH(totalExpenditure!$A68,gDP!$B$6:$B$271))=0,"",INDEX([2]pivotTable!AQ$3:AQ$308,MATCH(totalExpenditure!$A68,[2]pivotTable!$A$3:$A$308,0))/100*INDEX(gDP!BF$6:BF$271,MATCH(totalExpenditure!$A68,gDP!$B$6:$B$271)))</f>
        <v>#N/A</v>
      </c>
      <c r="AR68" s="77" t="e">
        <f>IF(INDEX([2]pivotTable!AR$3:AR$308,MATCH(totalExpenditure!$A68,[2]pivotTable!$A$3:$A$308,0))/100*INDEX(gDP!BG$6:BG$271,MATCH(totalExpenditure!$A68,gDP!$B$6:$B$271))=0,"",INDEX([2]pivotTable!AR$3:AR$308,MATCH(totalExpenditure!$A68,[2]pivotTable!$A$3:$A$308,0))/100*INDEX(gDP!BG$6:BG$271,MATCH(totalExpenditure!$A68,gDP!$B$6:$B$271)))</f>
        <v>#N/A</v>
      </c>
      <c r="AS68" s="77" t="e">
        <f>IF(INDEX([2]pivotTable!AS$3:AS$308,MATCH(totalExpenditure!$A68,[2]pivotTable!$A$3:$A$308,0))/100*INDEX(gDP!BH$6:BH$271,MATCH(totalExpenditure!$A68,gDP!$B$6:$B$271))=0,"",INDEX([2]pivotTable!AS$3:AS$308,MATCH(totalExpenditure!$A68,[2]pivotTable!$A$3:$A$308,0))/100*INDEX(gDP!BH$6:BH$271,MATCH(totalExpenditure!$A68,gDP!$B$6:$B$271)))</f>
        <v>#N/A</v>
      </c>
      <c r="AT68" s="77" t="e">
        <f>IF(INDEX([2]pivotTable!AT$3:AT$308,MATCH(totalExpenditure!$A68,[2]pivotTable!$A$3:$A$308,0))/100*INDEX(gDP!BI$6:BI$271,MATCH(totalExpenditure!$A68,gDP!$B$6:$B$271))=0,"",INDEX([2]pivotTable!AT$3:AT$308,MATCH(totalExpenditure!$A68,[2]pivotTable!$A$3:$A$308,0))/100*INDEX(gDP!BI$6:BI$271,MATCH(totalExpenditure!$A68,gDP!$B$6:$B$271)))</f>
        <v>#N/A</v>
      </c>
      <c r="AU68" s="77" t="e">
        <f>IF(INDEX([2]pivotTable!AU$3:AU$308,MATCH(totalExpenditure!$A68,[2]pivotTable!$A$3:$A$308,0))/100*INDEX(gDP!BJ$6:BJ$271,MATCH(totalExpenditure!$A68,gDP!$B$6:$B$271))=0,"",INDEX([2]pivotTable!AU$3:AU$308,MATCH(totalExpenditure!$A68,[2]pivotTable!$A$3:$A$308,0))/100*INDEX(gDP!BJ$6:BJ$271,MATCH(totalExpenditure!$A68,gDP!$B$6:$B$271)))</f>
        <v>#N/A</v>
      </c>
      <c r="AV68" s="77" t="e">
        <f>IF(INDEX([2]pivotTable!AV$3:AV$308,MATCH(totalExpenditure!$A68,[2]pivotTable!$A$3:$A$308,0))/100*INDEX(gDP!BK$6:BK$271,MATCH(totalExpenditure!$A68,gDP!$B$6:$B$271))=0,"",INDEX([2]pivotTable!AV$3:AV$308,MATCH(totalExpenditure!$A68,[2]pivotTable!$A$3:$A$308,0))/100*INDEX(gDP!BK$6:BK$271,MATCH(totalExpenditure!$A68,gDP!$B$6:$B$271)))</f>
        <v>#N/A</v>
      </c>
      <c r="AW68" s="77" t="e">
        <f>IF(INDEX([2]pivotTable!AW$3:AW$308,MATCH(totalExpenditure!$A68,[2]pivotTable!$A$3:$A$308,0))/100*INDEX(gDP!BL$6:BL$271,MATCH(totalExpenditure!$A68,gDP!$B$6:$B$271))=0,"",INDEX([2]pivotTable!AW$3:AW$308,MATCH(totalExpenditure!$A68,[2]pivotTable!$A$3:$A$308,0))/100*INDEX(gDP!BL$6:BL$271,MATCH(totalExpenditure!$A68,gDP!$B$6:$B$271)))</f>
        <v>#N/A</v>
      </c>
      <c r="AX68" s="77" t="e">
        <f>IF(INDEX([2]pivotTable!AX$3:AX$308,MATCH(totalExpenditure!$A68,[2]pivotTable!$A$3:$A$308,0))/100*INDEX(gDP!BM$6:BM$271,MATCH(totalExpenditure!$A68,gDP!$B$6:$B$271))=0,"",INDEX([2]pivotTable!AX$3:AX$308,MATCH(totalExpenditure!$A68,[2]pivotTable!$A$3:$A$308,0))/100*INDEX(gDP!BM$6:BM$271,MATCH(totalExpenditure!$A68,gDP!$B$6:$B$271)))</f>
        <v>#N/A</v>
      </c>
      <c r="AY68" s="77" t="e">
        <f>IF(INDEX([2]pivotTable!AY$3:AY$308,MATCH(totalExpenditure!$A68,[2]pivotTable!$A$3:$A$308,0))/100*INDEX(gDP!BN$6:BN$271,MATCH(totalExpenditure!$A68,gDP!$B$6:$B$271))=0,"",INDEX([2]pivotTable!AY$3:AY$308,MATCH(totalExpenditure!$A68,[2]pivotTable!$A$3:$A$308,0))/100*INDEX(gDP!BN$6:BN$271,MATCH(totalExpenditure!$A68,gDP!$B$6:$B$271)))</f>
        <v>#N/A</v>
      </c>
      <c r="AZ68" s="77" t="e">
        <f>IF(INDEX([2]pivotTable!AZ$3:AZ$308,MATCH(totalExpenditure!$A68,[2]pivotTable!$A$3:$A$308,0))/100*INDEX(gDP!BO$6:BO$271,MATCH(totalExpenditure!$A68,gDP!$B$6:$B$271))=0,"",INDEX([2]pivotTable!AZ$3:AZ$308,MATCH(totalExpenditure!$A68,[2]pivotTable!$A$3:$A$308,0))/100*INDEX(gDP!BO$6:BO$271,MATCH(totalExpenditure!$A68,gDP!$B$6:$B$271)))</f>
        <v>#N/A</v>
      </c>
      <c r="BA68" s="77" t="e">
        <f>IF(INDEX([2]pivotTable!B$310:B$615,MATCH(totalExpenditure!$A68,[2]pivotTable!$A$310:$A$615,0))/100*INDEX(gDP!Q$6:Q$271,MATCH(totalExpenditure!$A68,gDP!$B$6:$B$271))=0,"",INDEX([2]pivotTable!B$310:B$615,MATCH(totalExpenditure!$A68,[2]pivotTable!$A$310:$A$615,0))/100*INDEX(gDP!Q$6:Q$271,MATCH(totalExpenditure!$A68,gDP!$B$6:$B$271)))</f>
        <v>#N/A</v>
      </c>
      <c r="BB68" s="77" t="e">
        <f>IF(INDEX([2]pivotTable!C$310:C$615,MATCH(totalExpenditure!$A68,[2]pivotTable!$A$310:$A$615,0))/100*INDEX(gDP!R$6:R$271,MATCH(totalExpenditure!$A68,gDP!$B$6:$B$271))=0,"",INDEX([2]pivotTable!C$310:C$615,MATCH(totalExpenditure!$A68,[2]pivotTable!$A$310:$A$615,0))/100*INDEX(gDP!R$6:R$271,MATCH(totalExpenditure!$A68,gDP!$B$6:$B$271)))</f>
        <v>#N/A</v>
      </c>
      <c r="BC68" s="77" t="e">
        <f>IF(INDEX([2]pivotTable!D$310:D$615,MATCH(totalExpenditure!$A68,[2]pivotTable!$A$310:$A$615,0))/100*INDEX(gDP!S$6:S$271,MATCH(totalExpenditure!$A68,gDP!$B$6:$B$271))=0,"",INDEX([2]pivotTable!D$310:D$615,MATCH(totalExpenditure!$A68,[2]pivotTable!$A$310:$A$615,0))/100*INDEX(gDP!S$6:S$271,MATCH(totalExpenditure!$A68,gDP!$B$6:$B$271)))</f>
        <v>#N/A</v>
      </c>
      <c r="BD68" s="77" t="e">
        <f>IF(INDEX([2]pivotTable!E$310:E$615,MATCH(totalExpenditure!$A68,[2]pivotTable!$A$310:$A$615,0))/100*INDEX(gDP!T$6:T$271,MATCH(totalExpenditure!$A68,gDP!$B$6:$B$271))=0,"",INDEX([2]pivotTable!E$310:E$615,MATCH(totalExpenditure!$A68,[2]pivotTable!$A$310:$A$615,0))/100*INDEX(gDP!T$6:T$271,MATCH(totalExpenditure!$A68,gDP!$B$6:$B$271)))</f>
        <v>#N/A</v>
      </c>
      <c r="BE68" s="77" t="e">
        <f>IF(INDEX([2]pivotTable!F$310:F$615,MATCH(totalExpenditure!$A68,[2]pivotTable!$A$310:$A$615,0))/100*INDEX(gDP!U$6:U$271,MATCH(totalExpenditure!$A68,gDP!$B$6:$B$271))=0,"",INDEX([2]pivotTable!F$310:F$615,MATCH(totalExpenditure!$A68,[2]pivotTable!$A$310:$A$615,0))/100*INDEX(gDP!U$6:U$271,MATCH(totalExpenditure!$A68,gDP!$B$6:$B$271)))</f>
        <v>#N/A</v>
      </c>
      <c r="BF68" s="77" t="e">
        <f>IF(INDEX([2]pivotTable!G$310:G$615,MATCH(totalExpenditure!$A68,[2]pivotTable!$A$310:$A$615,0))/100*INDEX(gDP!V$6:V$271,MATCH(totalExpenditure!$A68,gDP!$B$6:$B$271))=0,"",INDEX([2]pivotTable!G$310:G$615,MATCH(totalExpenditure!$A68,[2]pivotTable!$A$310:$A$615,0))/100*INDEX(gDP!V$6:V$271,MATCH(totalExpenditure!$A68,gDP!$B$6:$B$271)))</f>
        <v>#N/A</v>
      </c>
      <c r="BG68" s="77" t="e">
        <f>IF(INDEX([2]pivotTable!H$310:H$615,MATCH(totalExpenditure!$A68,[2]pivotTable!$A$310:$A$615,0))/100*INDEX(gDP!W$6:W$271,MATCH(totalExpenditure!$A68,gDP!$B$6:$B$271))=0,"",INDEX([2]pivotTable!H$310:H$615,MATCH(totalExpenditure!$A68,[2]pivotTable!$A$310:$A$615,0))/100*INDEX(gDP!W$6:W$271,MATCH(totalExpenditure!$A68,gDP!$B$6:$B$271)))</f>
        <v>#N/A</v>
      </c>
      <c r="BH68" s="77" t="e">
        <f>IF(INDEX([2]pivotTable!I$310:I$615,MATCH(totalExpenditure!$A68,[2]pivotTable!$A$310:$A$615,0))/100*INDEX(gDP!X$6:X$271,MATCH(totalExpenditure!$A68,gDP!$B$6:$B$271))=0,"",INDEX([2]pivotTable!I$310:I$615,MATCH(totalExpenditure!$A68,[2]pivotTable!$A$310:$A$615,0))/100*INDEX(gDP!X$6:X$271,MATCH(totalExpenditure!$A68,gDP!$B$6:$B$271)))</f>
        <v>#N/A</v>
      </c>
      <c r="BI68" s="77" t="e">
        <f>IF(INDEX([2]pivotTable!J$310:J$615,MATCH(totalExpenditure!$A68,[2]pivotTable!$A$310:$A$615,0))/100*INDEX(gDP!Y$6:Y$271,MATCH(totalExpenditure!$A68,gDP!$B$6:$B$271))=0,"",INDEX([2]pivotTable!J$310:J$615,MATCH(totalExpenditure!$A68,[2]pivotTable!$A$310:$A$615,0))/100*INDEX(gDP!Y$6:Y$271,MATCH(totalExpenditure!$A68,gDP!$B$6:$B$271)))</f>
        <v>#N/A</v>
      </c>
      <c r="BJ68" s="77" t="e">
        <f>IF(INDEX([2]pivotTable!K$310:K$615,MATCH(totalExpenditure!$A68,[2]pivotTable!$A$310:$A$615,0))/100*INDEX(gDP!Z$6:Z$271,MATCH(totalExpenditure!$A68,gDP!$B$6:$B$271))=0,"",INDEX([2]pivotTable!K$310:K$615,MATCH(totalExpenditure!$A68,[2]pivotTable!$A$310:$A$615,0))/100*INDEX(gDP!Z$6:Z$271,MATCH(totalExpenditure!$A68,gDP!$B$6:$B$271)))</f>
        <v>#N/A</v>
      </c>
      <c r="BK68" s="77" t="e">
        <f>IF(INDEX([2]pivotTable!L$310:L$615,MATCH(totalExpenditure!$A68,[2]pivotTable!$A$310:$A$615,0))/100*INDEX(gDP!AA$6:AA$271,MATCH(totalExpenditure!$A68,gDP!$B$6:$B$271))=0,"",INDEX([2]pivotTable!L$310:L$615,MATCH(totalExpenditure!$A68,[2]pivotTable!$A$310:$A$615,0))/100*INDEX(gDP!AA$6:AA$271,MATCH(totalExpenditure!$A68,gDP!$B$6:$B$271)))</f>
        <v>#N/A</v>
      </c>
      <c r="BL68" s="77" t="e">
        <f>IF(INDEX([2]pivotTable!M$310:M$615,MATCH(totalExpenditure!$A68,[2]pivotTable!$A$310:$A$615,0))/100*INDEX(gDP!AB$6:AB$271,MATCH(totalExpenditure!$A68,gDP!$B$6:$B$271))=0,"",INDEX([2]pivotTable!M$310:M$615,MATCH(totalExpenditure!$A68,[2]pivotTable!$A$310:$A$615,0))/100*INDEX(gDP!AB$6:AB$271,MATCH(totalExpenditure!$A68,gDP!$B$6:$B$271)))</f>
        <v>#N/A</v>
      </c>
      <c r="BM68" s="77" t="e">
        <f>IF(INDEX([2]pivotTable!N$310:N$615,MATCH(totalExpenditure!$A68,[2]pivotTable!$A$310:$A$615,0))/100*INDEX(gDP!AC$6:AC$271,MATCH(totalExpenditure!$A68,gDP!$B$6:$B$271))=0,"",INDEX([2]pivotTable!N$310:N$615,MATCH(totalExpenditure!$A68,[2]pivotTable!$A$310:$A$615,0))/100*INDEX(gDP!AC$6:AC$271,MATCH(totalExpenditure!$A68,gDP!$B$6:$B$271)))</f>
        <v>#N/A</v>
      </c>
      <c r="BN68" s="77" t="e">
        <f>IF(INDEX([2]pivotTable!O$310:O$615,MATCH(totalExpenditure!$A68,[2]pivotTable!$A$310:$A$615,0))/100*INDEX(gDP!AD$6:AD$271,MATCH(totalExpenditure!$A68,gDP!$B$6:$B$271))=0,"",INDEX([2]pivotTable!O$310:O$615,MATCH(totalExpenditure!$A68,[2]pivotTable!$A$310:$A$615,0))/100*INDEX(gDP!AD$6:AD$271,MATCH(totalExpenditure!$A68,gDP!$B$6:$B$271)))</f>
        <v>#N/A</v>
      </c>
      <c r="BO68" s="77" t="e">
        <f>IF(INDEX([2]pivotTable!P$310:P$615,MATCH(totalExpenditure!$A68,[2]pivotTable!$A$310:$A$615,0))/100*INDEX(gDP!AE$6:AE$271,MATCH(totalExpenditure!$A68,gDP!$B$6:$B$271))=0,"",INDEX([2]pivotTable!P$310:P$615,MATCH(totalExpenditure!$A68,[2]pivotTable!$A$310:$A$615,0))/100*INDEX(gDP!AE$6:AE$271,MATCH(totalExpenditure!$A68,gDP!$B$6:$B$271)))</f>
        <v>#N/A</v>
      </c>
      <c r="BP68" s="77" t="e">
        <f>IF(INDEX([2]pivotTable!Q$310:Q$615,MATCH(totalExpenditure!$A68,[2]pivotTable!$A$310:$A$615,0))/100*INDEX(gDP!AF$6:AF$271,MATCH(totalExpenditure!$A68,gDP!$B$6:$B$271))=0,"",INDEX([2]pivotTable!Q$310:Q$615,MATCH(totalExpenditure!$A68,[2]pivotTable!$A$310:$A$615,0))/100*INDEX(gDP!AF$6:AF$271,MATCH(totalExpenditure!$A68,gDP!$B$6:$B$271)))</f>
        <v>#N/A</v>
      </c>
      <c r="BQ68" s="77" t="e">
        <f>IF(INDEX([2]pivotTable!R$310:R$615,MATCH(totalExpenditure!$A68,[2]pivotTable!$A$310:$A$615,0))/100*INDEX(gDP!AG$6:AG$271,MATCH(totalExpenditure!$A68,gDP!$B$6:$B$271))=0,"",INDEX([2]pivotTable!R$310:R$615,MATCH(totalExpenditure!$A68,[2]pivotTable!$A$310:$A$615,0))/100*INDEX(gDP!AG$6:AG$271,MATCH(totalExpenditure!$A68,gDP!$B$6:$B$271)))</f>
        <v>#N/A</v>
      </c>
      <c r="BR68" s="77" t="e">
        <f>IF(INDEX([2]pivotTable!S$310:S$615,MATCH(totalExpenditure!$A68,[2]pivotTable!$A$310:$A$615,0))/100*INDEX(gDP!AH$6:AH$271,MATCH(totalExpenditure!$A68,gDP!$B$6:$B$271))=0,"",INDEX([2]pivotTable!S$310:S$615,MATCH(totalExpenditure!$A68,[2]pivotTable!$A$310:$A$615,0))/100*INDEX(gDP!AH$6:AH$271,MATCH(totalExpenditure!$A68,gDP!$B$6:$B$271)))</f>
        <v>#N/A</v>
      </c>
      <c r="BS68" s="77" t="e">
        <f>IF(INDEX([2]pivotTable!T$310:T$615,MATCH(totalExpenditure!$A68,[2]pivotTable!$A$310:$A$615,0))/100*INDEX(gDP!AI$6:AI$271,MATCH(totalExpenditure!$A68,gDP!$B$6:$B$271))=0,"",INDEX([2]pivotTable!T$310:T$615,MATCH(totalExpenditure!$A68,[2]pivotTable!$A$310:$A$615,0))/100*INDEX(gDP!AI$6:AI$271,MATCH(totalExpenditure!$A68,gDP!$B$6:$B$271)))</f>
        <v>#N/A</v>
      </c>
      <c r="BT68" s="77" t="e">
        <f>IF(INDEX([2]pivotTable!U$310:U$615,MATCH(totalExpenditure!$A68,[2]pivotTable!$A$310:$A$615,0))/100*INDEX(gDP!AJ$6:AJ$271,MATCH(totalExpenditure!$A68,gDP!$B$6:$B$271))=0,"",INDEX([2]pivotTable!U$310:U$615,MATCH(totalExpenditure!$A68,[2]pivotTable!$A$310:$A$615,0))/100*INDEX(gDP!AJ$6:AJ$271,MATCH(totalExpenditure!$A68,gDP!$B$6:$B$271)))</f>
        <v>#N/A</v>
      </c>
      <c r="BU68" s="77" t="e">
        <f>IF(INDEX([2]pivotTable!V$310:V$615,MATCH(totalExpenditure!$A68,[2]pivotTable!$A$310:$A$615,0))/100*INDEX(gDP!AK$6:AK$271,MATCH(totalExpenditure!$A68,gDP!$B$6:$B$271))=0,"",INDEX([2]pivotTable!V$310:V$615,MATCH(totalExpenditure!$A68,[2]pivotTable!$A$310:$A$615,0))/100*INDEX(gDP!AK$6:AK$271,MATCH(totalExpenditure!$A68,gDP!$B$6:$B$271)))</f>
        <v>#N/A</v>
      </c>
      <c r="BV68" s="77" t="e">
        <f>IF(INDEX([2]pivotTable!W$310:W$615,MATCH(totalExpenditure!$A68,[2]pivotTable!$A$310:$A$615,0))/100*INDEX(gDP!AL$6:AL$271,MATCH(totalExpenditure!$A68,gDP!$B$6:$B$271))=0,"",INDEX([2]pivotTable!W$310:W$615,MATCH(totalExpenditure!$A68,[2]pivotTable!$A$310:$A$615,0))/100*INDEX(gDP!AL$6:AL$271,MATCH(totalExpenditure!$A68,gDP!$B$6:$B$271)))</f>
        <v>#N/A</v>
      </c>
      <c r="BW68" s="77" t="e">
        <f>IF(INDEX([2]pivotTable!X$310:X$615,MATCH(totalExpenditure!$A68,[2]pivotTable!$A$310:$A$615,0))/100*INDEX(gDP!AM$6:AM$271,MATCH(totalExpenditure!$A68,gDP!$B$6:$B$271))=0,"",INDEX([2]pivotTable!X$310:X$615,MATCH(totalExpenditure!$A68,[2]pivotTable!$A$310:$A$615,0))/100*INDEX(gDP!AM$6:AM$271,MATCH(totalExpenditure!$A68,gDP!$B$6:$B$271)))</f>
        <v>#N/A</v>
      </c>
      <c r="BX68" s="77" t="e">
        <f>IF(INDEX([2]pivotTable!Y$310:Y$615,MATCH(totalExpenditure!$A68,[2]pivotTable!$A$310:$A$615,0))/100*INDEX(gDP!AN$6:AN$271,MATCH(totalExpenditure!$A68,gDP!$B$6:$B$271))=0,"",INDEX([2]pivotTable!Y$310:Y$615,MATCH(totalExpenditure!$A68,[2]pivotTable!$A$310:$A$615,0))/100*INDEX(gDP!AN$6:AN$271,MATCH(totalExpenditure!$A68,gDP!$B$6:$B$271)))</f>
        <v>#N/A</v>
      </c>
      <c r="BY68" s="77" t="e">
        <f>IF(INDEX([2]pivotTable!Z$310:Z$615,MATCH(totalExpenditure!$A68,[2]pivotTable!$A$310:$A$615,0))/100*INDEX(gDP!AO$6:AO$271,MATCH(totalExpenditure!$A68,gDP!$B$6:$B$271))=0,"",INDEX([2]pivotTable!Z$310:Z$615,MATCH(totalExpenditure!$A68,[2]pivotTable!$A$310:$A$615,0))/100*INDEX(gDP!AO$6:AO$271,MATCH(totalExpenditure!$A68,gDP!$B$6:$B$271)))</f>
        <v>#N/A</v>
      </c>
      <c r="BZ68" s="77" t="e">
        <f>IF(INDEX([2]pivotTable!AA$310:AA$615,MATCH(totalExpenditure!$A68,[2]pivotTable!$A$310:$A$615,0))/100*INDEX(gDP!AP$6:AP$271,MATCH(totalExpenditure!$A68,gDP!$B$6:$B$271))=0,"",INDEX([2]pivotTable!AA$310:AA$615,MATCH(totalExpenditure!$A68,[2]pivotTable!$A$310:$A$615,0))/100*INDEX(gDP!AP$6:AP$271,MATCH(totalExpenditure!$A68,gDP!$B$6:$B$271)))</f>
        <v>#N/A</v>
      </c>
      <c r="CA68" s="77" t="e">
        <f>IF(INDEX([2]pivotTable!AB$310:AB$615,MATCH(totalExpenditure!$A68,[2]pivotTable!$A$310:$A$615,0))/100*INDEX(gDP!AQ$6:AQ$271,MATCH(totalExpenditure!$A68,gDP!$B$6:$B$271))=0,"",INDEX([2]pivotTable!AB$310:AB$615,MATCH(totalExpenditure!$A68,[2]pivotTable!$A$310:$A$615,0))/100*INDEX(gDP!AQ$6:AQ$271,MATCH(totalExpenditure!$A68,gDP!$B$6:$B$271)))</f>
        <v>#N/A</v>
      </c>
      <c r="CB68" s="77" t="e">
        <f>IF(INDEX([2]pivotTable!AC$310:AC$615,MATCH(totalExpenditure!$A68,[2]pivotTable!$A$310:$A$615,0))/100*INDEX(gDP!AR$6:AR$271,MATCH(totalExpenditure!$A68,gDP!$B$6:$B$271))=0,"",INDEX([2]pivotTable!AC$310:AC$615,MATCH(totalExpenditure!$A68,[2]pivotTable!$A$310:$A$615,0))/100*INDEX(gDP!AR$6:AR$271,MATCH(totalExpenditure!$A68,gDP!$B$6:$B$271)))</f>
        <v>#N/A</v>
      </c>
      <c r="CC68" s="77" t="e">
        <f>IF(INDEX([2]pivotTable!AD$310:AD$615,MATCH(totalExpenditure!$A68,[2]pivotTable!$A$310:$A$615,0))/100*INDEX(gDP!AS$6:AS$271,MATCH(totalExpenditure!$A68,gDP!$B$6:$B$271))=0,"",INDEX([2]pivotTable!AD$310:AD$615,MATCH(totalExpenditure!$A68,[2]pivotTable!$A$310:$A$615,0))/100*INDEX(gDP!AS$6:AS$271,MATCH(totalExpenditure!$A68,gDP!$B$6:$B$271)))</f>
        <v>#N/A</v>
      </c>
      <c r="CD68" s="77" t="e">
        <f>IF(INDEX([2]pivotTable!AE$310:AE$615,MATCH(totalExpenditure!$A68,[2]pivotTable!$A$310:$A$615,0))/100*INDEX(gDP!AT$6:AT$271,MATCH(totalExpenditure!$A68,gDP!$B$6:$B$271))=0,"",INDEX([2]pivotTable!AE$310:AE$615,MATCH(totalExpenditure!$A68,[2]pivotTable!$A$310:$A$615,0))/100*INDEX(gDP!AT$6:AT$271,MATCH(totalExpenditure!$A68,gDP!$B$6:$B$271)))</f>
        <v>#N/A</v>
      </c>
      <c r="CE68" s="77" t="e">
        <f>IF(INDEX([2]pivotTable!AF$310:AF$615,MATCH(totalExpenditure!$A68,[2]pivotTable!$A$310:$A$615,0))/100*INDEX(gDP!AU$6:AU$271,MATCH(totalExpenditure!$A68,gDP!$B$6:$B$271))=0,"",INDEX([2]pivotTable!AF$310:AF$615,MATCH(totalExpenditure!$A68,[2]pivotTable!$A$310:$A$615,0))/100*INDEX(gDP!AU$6:AU$271,MATCH(totalExpenditure!$A68,gDP!$B$6:$B$271)))</f>
        <v>#N/A</v>
      </c>
      <c r="CF68" s="77" t="e">
        <f>IF(INDEX([2]pivotTable!AG$310:AG$615,MATCH(totalExpenditure!$A68,[2]pivotTable!$A$310:$A$615,0))/100*INDEX(gDP!AV$6:AV$271,MATCH(totalExpenditure!$A68,gDP!$B$6:$B$271))=0,"",INDEX([2]pivotTable!AG$310:AG$615,MATCH(totalExpenditure!$A68,[2]pivotTable!$A$310:$A$615,0))/100*INDEX(gDP!AV$6:AV$271,MATCH(totalExpenditure!$A68,gDP!$B$6:$B$271)))</f>
        <v>#N/A</v>
      </c>
      <c r="CG68" s="77" t="e">
        <f>IF(INDEX([2]pivotTable!AH$310:AH$615,MATCH(totalExpenditure!$A68,[2]pivotTable!$A$310:$A$615,0))/100*INDEX(gDP!AW$6:AW$271,MATCH(totalExpenditure!$A68,gDP!$B$6:$B$271))=0,"",INDEX([2]pivotTable!AH$310:AH$615,MATCH(totalExpenditure!$A68,[2]pivotTable!$A$310:$A$615,0))/100*INDEX(gDP!AW$6:AW$271,MATCH(totalExpenditure!$A68,gDP!$B$6:$B$271)))</f>
        <v>#N/A</v>
      </c>
      <c r="CH68" s="77" t="e">
        <f>IF(INDEX([2]pivotTable!AI$310:AI$615,MATCH(totalExpenditure!$A68,[2]pivotTable!$A$310:$A$615,0))/100*INDEX(gDP!AX$6:AX$271,MATCH(totalExpenditure!$A68,gDP!$B$6:$B$271))=0,"",INDEX([2]pivotTable!AI$310:AI$615,MATCH(totalExpenditure!$A68,[2]pivotTable!$A$310:$A$615,0))/100*INDEX(gDP!AX$6:AX$271,MATCH(totalExpenditure!$A68,gDP!$B$6:$B$271)))</f>
        <v>#N/A</v>
      </c>
      <c r="CI68" s="77" t="e">
        <f>IF(INDEX([2]pivotTable!AJ$310:AJ$615,MATCH(totalExpenditure!$A68,[2]pivotTable!$A$310:$A$615,0))/100*INDEX(gDP!AY$6:AY$271,MATCH(totalExpenditure!$A68,gDP!$B$6:$B$271))=0,"",INDEX([2]pivotTable!AJ$310:AJ$615,MATCH(totalExpenditure!$A68,[2]pivotTable!$A$310:$A$615,0))/100*INDEX(gDP!AY$6:AY$271,MATCH(totalExpenditure!$A68,gDP!$B$6:$B$271)))</f>
        <v>#N/A</v>
      </c>
      <c r="CJ68" s="77" t="e">
        <f>IF(INDEX([2]pivotTable!AK$310:AK$615,MATCH(totalExpenditure!$A68,[2]pivotTable!$A$310:$A$615,0))/100*INDEX(gDP!AZ$6:AZ$271,MATCH(totalExpenditure!$A68,gDP!$B$6:$B$271))=0,"",INDEX([2]pivotTable!AK$310:AK$615,MATCH(totalExpenditure!$A68,[2]pivotTable!$A$310:$A$615,0))/100*INDEX(gDP!AZ$6:AZ$271,MATCH(totalExpenditure!$A68,gDP!$B$6:$B$271)))</f>
        <v>#N/A</v>
      </c>
      <c r="CK68" s="77" t="e">
        <f>IF(INDEX([2]pivotTable!AL$310:AL$615,MATCH(totalExpenditure!$A68,[2]pivotTable!$A$310:$A$615,0))/100*INDEX(gDP!BA$6:BA$271,MATCH(totalExpenditure!$A68,gDP!$B$6:$B$271))=0,"",INDEX([2]pivotTable!AL$310:AL$615,MATCH(totalExpenditure!$A68,[2]pivotTable!$A$310:$A$615,0))/100*INDEX(gDP!BA$6:BA$271,MATCH(totalExpenditure!$A68,gDP!$B$6:$B$271)))</f>
        <v>#N/A</v>
      </c>
      <c r="CL68" s="77" t="e">
        <f>IF(INDEX([2]pivotTable!AM$310:AM$615,MATCH(totalExpenditure!$A68,[2]pivotTable!$A$310:$A$615,0))/100*INDEX(gDP!BB$6:BB$271,MATCH(totalExpenditure!$A68,gDP!$B$6:$B$271))=0,"",INDEX([2]pivotTable!AM$310:AM$615,MATCH(totalExpenditure!$A68,[2]pivotTable!$A$310:$A$615,0))/100*INDEX(gDP!BB$6:BB$271,MATCH(totalExpenditure!$A68,gDP!$B$6:$B$271)))</f>
        <v>#N/A</v>
      </c>
      <c r="CM68" s="77" t="e">
        <f>IF(INDEX([2]pivotTable!AN$310:AN$615,MATCH(totalExpenditure!$A68,[2]pivotTable!$A$310:$A$615,0))/100*INDEX(gDP!BC$6:BC$271,MATCH(totalExpenditure!$A68,gDP!$B$6:$B$271))=0,"",INDEX([2]pivotTable!AN$310:AN$615,MATCH(totalExpenditure!$A68,[2]pivotTable!$A$310:$A$615,0))/100*INDEX(gDP!BC$6:BC$271,MATCH(totalExpenditure!$A68,gDP!$B$6:$B$271)))</f>
        <v>#N/A</v>
      </c>
      <c r="CN68" s="77" t="e">
        <f>IF(INDEX([2]pivotTable!AO$310:AO$615,MATCH(totalExpenditure!$A68,[2]pivotTable!$A$310:$A$615,0))/100*INDEX(gDP!BD$6:BD$271,MATCH(totalExpenditure!$A68,gDP!$B$6:$B$271))=0,"",INDEX([2]pivotTable!AO$310:AO$615,MATCH(totalExpenditure!$A68,[2]pivotTable!$A$310:$A$615,0))/100*INDEX(gDP!BD$6:BD$271,MATCH(totalExpenditure!$A68,gDP!$B$6:$B$271)))</f>
        <v>#N/A</v>
      </c>
      <c r="CO68" s="77" t="e">
        <f>IF(INDEX([2]pivotTable!AP$310:AP$615,MATCH(totalExpenditure!$A68,[2]pivotTable!$A$310:$A$615,0))/100*INDEX(gDP!BE$6:BE$271,MATCH(totalExpenditure!$A68,gDP!$B$6:$B$271))=0,"",INDEX([2]pivotTable!AP$310:AP$615,MATCH(totalExpenditure!$A68,[2]pivotTable!$A$310:$A$615,0))/100*INDEX(gDP!BE$6:BE$271,MATCH(totalExpenditure!$A68,gDP!$B$6:$B$271)))</f>
        <v>#N/A</v>
      </c>
      <c r="CP68" s="77" t="e">
        <f>IF(INDEX([2]pivotTable!AQ$310:AQ$615,MATCH(totalExpenditure!$A68,[2]pivotTable!$A$310:$A$615,0))/100*INDEX(gDP!BF$6:BF$271,MATCH(totalExpenditure!$A68,gDP!$B$6:$B$271))=0,"",INDEX([2]pivotTable!AQ$310:AQ$615,MATCH(totalExpenditure!$A68,[2]pivotTable!$A$310:$A$615,0))/100*INDEX(gDP!BF$6:BF$271,MATCH(totalExpenditure!$A68,gDP!$B$6:$B$271)))</f>
        <v>#N/A</v>
      </c>
      <c r="CQ68" s="77" t="e">
        <f>IF(INDEX([2]pivotTable!AR$310:AR$615,MATCH(totalExpenditure!$A68,[2]pivotTable!$A$310:$A$615,0))/100*INDEX(gDP!BG$6:BG$271,MATCH(totalExpenditure!$A68,gDP!$B$6:$B$271))=0,"",INDEX([2]pivotTable!AR$310:AR$615,MATCH(totalExpenditure!$A68,[2]pivotTable!$A$310:$A$615,0))/100*INDEX(gDP!BG$6:BG$271,MATCH(totalExpenditure!$A68,gDP!$B$6:$B$271)))</f>
        <v>#N/A</v>
      </c>
      <c r="CR68" s="77" t="e">
        <f>IF(INDEX([2]pivotTable!AS$310:AS$615,MATCH(totalExpenditure!$A68,[2]pivotTable!$A$310:$A$615,0))/100*INDEX(gDP!BH$6:BH$271,MATCH(totalExpenditure!$A68,gDP!$B$6:$B$271))=0,"",INDEX([2]pivotTable!AS$310:AS$615,MATCH(totalExpenditure!$A68,[2]pivotTable!$A$310:$A$615,0))/100*INDEX(gDP!BH$6:BH$271,MATCH(totalExpenditure!$A68,gDP!$B$6:$B$271)))</f>
        <v>#N/A</v>
      </c>
      <c r="CS68" s="77" t="e">
        <f>IF(INDEX([2]pivotTable!AT$310:AT$615,MATCH(totalExpenditure!$A68,[2]pivotTable!$A$310:$A$615,0))/100*INDEX(gDP!BI$6:BI$271,MATCH(totalExpenditure!$A68,gDP!$B$6:$B$271))=0,"",INDEX([2]pivotTable!AT$310:AT$615,MATCH(totalExpenditure!$A68,[2]pivotTable!$A$310:$A$615,0))/100*INDEX(gDP!BI$6:BI$271,MATCH(totalExpenditure!$A68,gDP!$B$6:$B$271)))</f>
        <v>#N/A</v>
      </c>
      <c r="CT68" s="77" t="e">
        <f>IF(INDEX([2]pivotTable!AU$310:AU$615,MATCH(totalExpenditure!$A68,[2]pivotTable!$A$310:$A$615,0))/100*INDEX(gDP!BJ$6:BJ$271,MATCH(totalExpenditure!$A68,gDP!$B$6:$B$271))=0,"",INDEX([2]pivotTable!AU$310:AU$615,MATCH(totalExpenditure!$A68,[2]pivotTable!$A$310:$A$615,0))/100*INDEX(gDP!BJ$6:BJ$271,MATCH(totalExpenditure!$A68,gDP!$B$6:$B$271)))</f>
        <v>#N/A</v>
      </c>
      <c r="CU68" s="77" t="e">
        <f>IF(INDEX([2]pivotTable!AV$310:AV$615,MATCH(totalExpenditure!$A68,[2]pivotTable!$A$310:$A$615,0))/100*INDEX(gDP!BK$6:BK$271,MATCH(totalExpenditure!$A68,gDP!$B$6:$B$271))=0,"",INDEX([2]pivotTable!AV$310:AV$615,MATCH(totalExpenditure!$A68,[2]pivotTable!$A$310:$A$615,0))/100*INDEX(gDP!BK$6:BK$271,MATCH(totalExpenditure!$A68,gDP!$B$6:$B$271)))</f>
        <v>#N/A</v>
      </c>
      <c r="CV68" s="77" t="e">
        <f>IF(INDEX([2]pivotTable!AW$310:AW$615,MATCH(totalExpenditure!$A68,[2]pivotTable!$A$310:$A$615,0))/100*INDEX(gDP!BL$6:BL$271,MATCH(totalExpenditure!$A68,gDP!$B$6:$B$271))=0,"",INDEX([2]pivotTable!AW$310:AW$615,MATCH(totalExpenditure!$A68,[2]pivotTable!$A$310:$A$615,0))/100*INDEX(gDP!BL$6:BL$271,MATCH(totalExpenditure!$A68,gDP!$B$6:$B$271)))</f>
        <v>#N/A</v>
      </c>
      <c r="CW68" s="77" t="e">
        <f>IF(INDEX([2]pivotTable!AX$310:AX$615,MATCH(totalExpenditure!$A68,[2]pivotTable!$A$310:$A$615,0))/100*INDEX(gDP!BM$6:BM$271,MATCH(totalExpenditure!$A68,gDP!$B$6:$B$271))=0,"",INDEX([2]pivotTable!AX$310:AX$615,MATCH(totalExpenditure!$A68,[2]pivotTable!$A$310:$A$615,0))/100*INDEX(gDP!BM$6:BM$271,MATCH(totalExpenditure!$A68,gDP!$B$6:$B$271)))</f>
        <v>#N/A</v>
      </c>
      <c r="CX68" s="77" t="e">
        <f>IF(INDEX([2]pivotTable!AY$310:AY$615,MATCH(totalExpenditure!$A68,[2]pivotTable!$A$310:$A$615,0))/100*INDEX(gDP!BN$6:BN$271,MATCH(totalExpenditure!$A68,gDP!$B$6:$B$271))=0,"",INDEX([2]pivotTable!AY$310:AY$615,MATCH(totalExpenditure!$A68,[2]pivotTable!$A$310:$A$615,0))/100*INDEX(gDP!BN$6:BN$271,MATCH(totalExpenditure!$A68,gDP!$B$6:$B$271)))</f>
        <v>#N/A</v>
      </c>
      <c r="CY68" s="77" t="e">
        <f>IF(INDEX([2]pivotTable!AZ$310:AZ$615,MATCH(totalExpenditure!$A68,[2]pivotTable!$A$310:$A$615,0))/100*INDEX(gDP!BO$6:BO$271,MATCH(totalExpenditure!$A68,gDP!$B$6:$B$271))=0,"",INDEX([2]pivotTable!AZ$310:AZ$615,MATCH(totalExpenditure!$A68,[2]pivotTable!$A$310:$A$615,0))/100*INDEX(gDP!BO$6:BO$271,MATCH(totalExpenditure!$A68,gDP!$B$6:$B$271)))</f>
        <v>#N/A</v>
      </c>
      <c r="CZ68" s="77" t="e">
        <f>IF(B68="","",IF(BA68="","",B68-B68+INDEX(gDP!Q$6:Q$271,MATCH(totalExpenditure!$A68,gDP!$B$6:$B$271))))</f>
        <v>#N/A</v>
      </c>
      <c r="DA68" s="77" t="e">
        <f>IF(C68="","",IF(BB68="","",C68-C68+INDEX(gDP!R$6:R$271,MATCH(totalExpenditure!$A68,gDP!$B$6:$B$271))))</f>
        <v>#N/A</v>
      </c>
      <c r="DB68" s="77" t="e">
        <f>IF(D68="","",IF(BC68="","",D68-D68+INDEX(gDP!S$6:S$271,MATCH(totalExpenditure!$A68,gDP!$B$6:$B$271))))</f>
        <v>#N/A</v>
      </c>
      <c r="DC68" s="77" t="e">
        <f>IF(E68="","",IF(BD68="","",E68-E68+INDEX(gDP!T$6:T$271,MATCH(totalExpenditure!$A68,gDP!$B$6:$B$271))))</f>
        <v>#N/A</v>
      </c>
      <c r="DD68" s="77" t="e">
        <f>IF(F68="","",IF(BE68="","",F68-F68+INDEX(gDP!U$6:U$271,MATCH(totalExpenditure!$A68,gDP!$B$6:$B$271))))</f>
        <v>#N/A</v>
      </c>
      <c r="DE68" s="77" t="e">
        <f>IF(G68="","",IF(BF68="","",G68-G68+INDEX(gDP!V$6:V$271,MATCH(totalExpenditure!$A68,gDP!$B$6:$B$271))))</f>
        <v>#N/A</v>
      </c>
      <c r="DF68" s="77" t="e">
        <f>IF(H68="","",IF(BG68="","",H68-H68+INDEX(gDP!W$6:W$271,MATCH(totalExpenditure!$A68,gDP!$B$6:$B$271))))</f>
        <v>#N/A</v>
      </c>
      <c r="DG68" s="77" t="e">
        <f>IF(I68="","",IF(BH68="","",I68-I68+INDEX(gDP!X$6:X$271,MATCH(totalExpenditure!$A68,gDP!$B$6:$B$271))))</f>
        <v>#N/A</v>
      </c>
      <c r="DH68" s="77" t="e">
        <f>IF(J68="","",IF(BI68="","",J68-J68+INDEX(gDP!Y$6:Y$271,MATCH(totalExpenditure!$A68,gDP!$B$6:$B$271))))</f>
        <v>#N/A</v>
      </c>
      <c r="DI68" s="77" t="e">
        <f>IF(K68="","",IF(BJ68="","",K68-K68+INDEX(gDP!Z$6:Z$271,MATCH(totalExpenditure!$A68,gDP!$B$6:$B$271))))</f>
        <v>#N/A</v>
      </c>
      <c r="DJ68" s="77" t="e">
        <f>IF(L68="","",IF(BK68="","",L68-L68+INDEX(gDP!AA$6:AA$271,MATCH(totalExpenditure!$A68,gDP!$B$6:$B$271))))</f>
        <v>#N/A</v>
      </c>
      <c r="DK68" s="77" t="e">
        <f>IF(M68="","",IF(BL68="","",M68-M68+INDEX(gDP!AB$6:AB$271,MATCH(totalExpenditure!$A68,gDP!$B$6:$B$271))))</f>
        <v>#N/A</v>
      </c>
      <c r="DL68" s="77" t="e">
        <f>IF(N68="","",IF(BM68="","",N68-N68+INDEX(gDP!AC$6:AC$271,MATCH(totalExpenditure!$A68,gDP!$B$6:$B$271))))</f>
        <v>#N/A</v>
      </c>
      <c r="DM68" s="77" t="e">
        <f>IF(O68="","",IF(BN68="","",O68-O68+INDEX(gDP!AD$6:AD$271,MATCH(totalExpenditure!$A68,gDP!$B$6:$B$271))))</f>
        <v>#N/A</v>
      </c>
      <c r="DN68" s="77" t="e">
        <f>IF(P68="","",IF(BO68="","",P68-P68+INDEX(gDP!AE$6:AE$271,MATCH(totalExpenditure!$A68,gDP!$B$6:$B$271))))</f>
        <v>#N/A</v>
      </c>
      <c r="DO68" s="77" t="e">
        <f>IF(Q68="","",IF(BP68="","",Q68-Q68+INDEX(gDP!AF$6:AF$271,MATCH(totalExpenditure!$A68,gDP!$B$6:$B$271))))</f>
        <v>#N/A</v>
      </c>
      <c r="DP68" s="77" t="e">
        <f>IF(R68="","",IF(BQ68="","",R68-R68+INDEX(gDP!AG$6:AG$271,MATCH(totalExpenditure!$A68,gDP!$B$6:$B$271))))</f>
        <v>#N/A</v>
      </c>
      <c r="DQ68" s="77" t="e">
        <f>IF(S68="","",IF(BR68="","",S68-S68+INDEX(gDP!AH$6:AH$271,MATCH(totalExpenditure!$A68,gDP!$B$6:$B$271))))</f>
        <v>#N/A</v>
      </c>
      <c r="DR68" s="77" t="e">
        <f>IF(T68="","",IF(BS68="","",T68-T68+INDEX(gDP!AI$6:AI$271,MATCH(totalExpenditure!$A68,gDP!$B$6:$B$271))))</f>
        <v>#N/A</v>
      </c>
      <c r="DS68" s="77" t="e">
        <f>IF(U68="","",IF(BT68="","",U68-U68+INDEX(gDP!AJ$6:AJ$271,MATCH(totalExpenditure!$A68,gDP!$B$6:$B$271))))</f>
        <v>#N/A</v>
      </c>
      <c r="DT68" s="77" t="e">
        <f>IF(V68="","",IF(BU68="","",V68-V68+INDEX(gDP!AK$6:AK$271,MATCH(totalExpenditure!$A68,gDP!$B$6:$B$271))))</f>
        <v>#N/A</v>
      </c>
      <c r="DU68" s="77" t="e">
        <f>IF(W68="","",IF(BV68="","",W68-W68+INDEX(gDP!AL$6:AL$271,MATCH(totalExpenditure!$A68,gDP!$B$6:$B$271))))</f>
        <v>#N/A</v>
      </c>
      <c r="DV68" s="77" t="e">
        <f>IF(X68="","",IF(BW68="","",X68-X68+INDEX(gDP!AM$6:AM$271,MATCH(totalExpenditure!$A68,gDP!$B$6:$B$271))))</f>
        <v>#N/A</v>
      </c>
      <c r="DW68" s="77" t="e">
        <f>IF(Y68="","",IF(BX68="","",Y68-Y68+INDEX(gDP!AN$6:AN$271,MATCH(totalExpenditure!$A68,gDP!$B$6:$B$271))))</f>
        <v>#N/A</v>
      </c>
      <c r="DX68" s="77" t="e">
        <f>IF(Z68="","",IF(BY68="","",Z68-Z68+INDEX(gDP!AO$6:AO$271,MATCH(totalExpenditure!$A68,gDP!$B$6:$B$271))))</f>
        <v>#N/A</v>
      </c>
      <c r="DY68" s="77" t="e">
        <f>IF(AA68="","",IF(BZ68="","",AA68-AA68+INDEX(gDP!AP$6:AP$271,MATCH(totalExpenditure!$A68,gDP!$B$6:$B$271))))</f>
        <v>#N/A</v>
      </c>
      <c r="DZ68" s="77" t="e">
        <f>IF(AB68="","",IF(CA68="","",AB68-AB68+INDEX(gDP!AQ$6:AQ$271,MATCH(totalExpenditure!$A68,gDP!$B$6:$B$271))))</f>
        <v>#N/A</v>
      </c>
      <c r="EA68" s="77" t="e">
        <f>IF(AC68="","",IF(CB68="","",AC68-AC68+INDEX(gDP!AR$6:AR$271,MATCH(totalExpenditure!$A68,gDP!$B$6:$B$271))))</f>
        <v>#N/A</v>
      </c>
      <c r="EB68" s="77" t="e">
        <f>IF(AD68="","",IF(CC68="","",AD68-AD68+INDEX(gDP!AS$6:AS$271,MATCH(totalExpenditure!$A68,gDP!$B$6:$B$271))))</f>
        <v>#N/A</v>
      </c>
      <c r="EC68" s="77" t="e">
        <f>IF(AE68="","",IF(CD68="","",AE68-AE68+INDEX(gDP!AT$6:AT$271,MATCH(totalExpenditure!$A68,gDP!$B$6:$B$271))))</f>
        <v>#N/A</v>
      </c>
      <c r="ED68" s="77" t="e">
        <f>IF(AF68="","",IF(CE68="","",AF68-AF68+INDEX(gDP!AU$6:AU$271,MATCH(totalExpenditure!$A68,gDP!$B$6:$B$271))))</f>
        <v>#N/A</v>
      </c>
      <c r="EE68" s="77" t="e">
        <f>IF(AG68="","",IF(CF68="","",AG68-AG68+INDEX(gDP!AV$6:AV$271,MATCH(totalExpenditure!$A68,gDP!$B$6:$B$271))))</f>
        <v>#N/A</v>
      </c>
      <c r="EF68" s="77" t="e">
        <f>IF(AH68="","",IF(CG68="","",AH68-AH68+INDEX(gDP!AW$6:AW$271,MATCH(totalExpenditure!$A68,gDP!$B$6:$B$271))))</f>
        <v>#N/A</v>
      </c>
      <c r="EG68" s="77" t="e">
        <f>IF(AI68="","",IF(CH68="","",AI68-AI68+INDEX(gDP!AX$6:AX$271,MATCH(totalExpenditure!$A68,gDP!$B$6:$B$271))))</f>
        <v>#N/A</v>
      </c>
      <c r="EH68" s="77" t="e">
        <f>IF(AJ68="","",IF(CI68="","",AJ68-AJ68+INDEX(gDP!AY$6:AY$271,MATCH(totalExpenditure!$A68,gDP!$B$6:$B$271))))</f>
        <v>#N/A</v>
      </c>
      <c r="EI68" s="77" t="e">
        <f>IF(AK68="","",IF(CJ68="","",AK68-AK68+INDEX(gDP!AZ$6:AZ$271,MATCH(totalExpenditure!$A68,gDP!$B$6:$B$271))))</f>
        <v>#N/A</v>
      </c>
      <c r="EJ68" s="77" t="e">
        <f>IF(AL68="","",IF(CK68="","",AL68-AL68+INDEX(gDP!BA$6:BA$271,MATCH(totalExpenditure!$A68,gDP!$B$6:$B$271))))</f>
        <v>#N/A</v>
      </c>
      <c r="EK68" s="77" t="e">
        <f>IF(AM68="","",IF(CL68="","",AM68-AM68+INDEX(gDP!BB$6:BB$271,MATCH(totalExpenditure!$A68,gDP!$B$6:$B$271))))</f>
        <v>#N/A</v>
      </c>
      <c r="EL68" s="77" t="e">
        <f>IF(AN68="","",IF(CM68="","",AN68-AN68+INDEX(gDP!BC$6:BC$271,MATCH(totalExpenditure!$A68,gDP!$B$6:$B$271))))</f>
        <v>#N/A</v>
      </c>
      <c r="EM68" s="77" t="e">
        <f>IF(AO68="","",IF(CN68="","",AO68-AO68+INDEX(gDP!BD$6:BD$271,MATCH(totalExpenditure!$A68,gDP!$B$6:$B$271))))</f>
        <v>#N/A</v>
      </c>
      <c r="EN68" s="77" t="e">
        <f>IF(AP68="","",IF(CO68="","",AP68-AP68+INDEX(gDP!BE$6:BE$271,MATCH(totalExpenditure!$A68,gDP!$B$6:$B$271))))</f>
        <v>#N/A</v>
      </c>
      <c r="EO68" s="77" t="e">
        <f>IF(AQ68="","",IF(CP68="","",AQ68-AQ68+INDEX(gDP!BF$6:BF$271,MATCH(totalExpenditure!$A68,gDP!$B$6:$B$271))))</f>
        <v>#N/A</v>
      </c>
      <c r="EP68" s="77" t="e">
        <f>IF(AR68="","",IF(CQ68="","",AR68-AR68+INDEX(gDP!BG$6:BG$271,MATCH(totalExpenditure!$A68,gDP!$B$6:$B$271))))</f>
        <v>#N/A</v>
      </c>
      <c r="EQ68" s="77" t="e">
        <f>IF(AS68="","",IF(CR68="","",AS68-AS68+INDEX(gDP!BH$6:BH$271,MATCH(totalExpenditure!$A68,gDP!$B$6:$B$271))))</f>
        <v>#N/A</v>
      </c>
      <c r="ER68" s="77" t="e">
        <f>IF(AT68="","",IF(CS68="","",AT68-AT68+INDEX(gDP!BI$6:BI$271,MATCH(totalExpenditure!$A68,gDP!$B$6:$B$271))))</f>
        <v>#N/A</v>
      </c>
      <c r="ES68" s="77" t="e">
        <f>IF(AU68="","",IF(CT68="","",AU68-AU68+INDEX(gDP!BJ$6:BJ$271,MATCH(totalExpenditure!$A68,gDP!$B$6:$B$271))))</f>
        <v>#N/A</v>
      </c>
      <c r="ET68" s="77" t="e">
        <f>IF(AV68="","",IF(CU68="","",AV68-AV68+INDEX(gDP!BK$6:BK$271,MATCH(totalExpenditure!$A68,gDP!$B$6:$B$271))))</f>
        <v>#N/A</v>
      </c>
      <c r="EU68" s="77" t="e">
        <f>IF(AW68="","",IF(CV68="","",AW68-AW68+INDEX(gDP!BL$6:BL$271,MATCH(totalExpenditure!$A68,gDP!$B$6:$B$271))))</f>
        <v>#N/A</v>
      </c>
      <c r="EV68" s="77" t="e">
        <f>IF(AX68="","",IF(CW68="","",AX68-AX68+INDEX(gDP!BM$6:BM$271,MATCH(totalExpenditure!$A68,gDP!$B$6:$B$271))))</f>
        <v>#N/A</v>
      </c>
      <c r="EW68" s="77" t="e">
        <f>IF(AY68="","",IF(CX68="","",AY68-AY68+INDEX(gDP!BN$6:BN$271,MATCH(totalExpenditure!$A68,gDP!$B$6:$B$271))))</f>
        <v>#N/A</v>
      </c>
      <c r="EX68" s="77" t="e">
        <f>IF(AZ68="","",IF(CY68="","",AZ68-AZ68+INDEX(gDP!BO$6:BO$271,MATCH(totalExpenditure!$A68,gDP!$B$6:$B$271))))</f>
        <v>#N/A</v>
      </c>
    </row>
    <row r="69" spans="1:154" x14ac:dyDescent="0.35">
      <c r="A69" t="s">
        <v>347</v>
      </c>
      <c r="B69" s="77" t="e">
        <f>IF(INDEX([2]pivotTable!B$3:B$308,MATCH(totalExpenditure!$A69,[2]pivotTable!$A$3:$A$308,0))/100*INDEX(gDP!Q$6:Q$271,MATCH(totalExpenditure!$A69,gDP!$B$6:$B$271))=0,"",INDEX([2]pivotTable!B$3:B$308,MATCH(totalExpenditure!$A69,[2]pivotTable!$A$3:$A$308,0))/100*INDEX(gDP!Q$6:Q$271,MATCH(totalExpenditure!$A69,gDP!$B$6:$B$271)))</f>
        <v>#N/A</v>
      </c>
      <c r="C69" s="77" t="e">
        <f>IF(INDEX([2]pivotTable!C$3:C$308,MATCH(totalExpenditure!$A69,[2]pivotTable!$A$3:$A$308,0))/100*INDEX(gDP!R$6:R$271,MATCH(totalExpenditure!$A69,gDP!$B$6:$B$271))=0,"",INDEX([2]pivotTable!C$3:C$308,MATCH(totalExpenditure!$A69,[2]pivotTable!$A$3:$A$308,0))/100*INDEX(gDP!R$6:R$271,MATCH(totalExpenditure!$A69,gDP!$B$6:$B$271)))</f>
        <v>#N/A</v>
      </c>
      <c r="D69" s="77" t="e">
        <f>IF(INDEX([2]pivotTable!D$3:D$308,MATCH(totalExpenditure!$A69,[2]pivotTable!$A$3:$A$308,0))/100*INDEX(gDP!S$6:S$271,MATCH(totalExpenditure!$A69,gDP!$B$6:$B$271))=0,"",INDEX([2]pivotTable!D$3:D$308,MATCH(totalExpenditure!$A69,[2]pivotTable!$A$3:$A$308,0))/100*INDEX(gDP!S$6:S$271,MATCH(totalExpenditure!$A69,gDP!$B$6:$B$271)))</f>
        <v>#N/A</v>
      </c>
      <c r="E69" s="77" t="e">
        <f>IF(INDEX([2]pivotTable!E$3:E$308,MATCH(totalExpenditure!$A69,[2]pivotTable!$A$3:$A$308,0))/100*INDEX(gDP!T$6:T$271,MATCH(totalExpenditure!$A69,gDP!$B$6:$B$271))=0,"",INDEX([2]pivotTable!E$3:E$308,MATCH(totalExpenditure!$A69,[2]pivotTable!$A$3:$A$308,0))/100*INDEX(gDP!T$6:T$271,MATCH(totalExpenditure!$A69,gDP!$B$6:$B$271)))</f>
        <v>#N/A</v>
      </c>
      <c r="F69" s="77" t="e">
        <f>IF(INDEX([2]pivotTable!F$3:F$308,MATCH(totalExpenditure!$A69,[2]pivotTable!$A$3:$A$308,0))/100*INDEX(gDP!U$6:U$271,MATCH(totalExpenditure!$A69,gDP!$B$6:$B$271))=0,"",INDEX([2]pivotTable!F$3:F$308,MATCH(totalExpenditure!$A69,[2]pivotTable!$A$3:$A$308,0))/100*INDEX(gDP!U$6:U$271,MATCH(totalExpenditure!$A69,gDP!$B$6:$B$271)))</f>
        <v>#N/A</v>
      </c>
      <c r="G69" s="77" t="e">
        <f>IF(INDEX([2]pivotTable!G$3:G$308,MATCH(totalExpenditure!$A69,[2]pivotTable!$A$3:$A$308,0))/100*INDEX(gDP!V$6:V$271,MATCH(totalExpenditure!$A69,gDP!$B$6:$B$271))=0,"",INDEX([2]pivotTable!G$3:G$308,MATCH(totalExpenditure!$A69,[2]pivotTable!$A$3:$A$308,0))/100*INDEX(gDP!V$6:V$271,MATCH(totalExpenditure!$A69,gDP!$B$6:$B$271)))</f>
        <v>#N/A</v>
      </c>
      <c r="H69" s="77" t="e">
        <f>IF(INDEX([2]pivotTable!H$3:H$308,MATCH(totalExpenditure!$A69,[2]pivotTable!$A$3:$A$308,0))/100*INDEX(gDP!W$6:W$271,MATCH(totalExpenditure!$A69,gDP!$B$6:$B$271))=0,"",INDEX([2]pivotTable!H$3:H$308,MATCH(totalExpenditure!$A69,[2]pivotTable!$A$3:$A$308,0))/100*INDEX(gDP!W$6:W$271,MATCH(totalExpenditure!$A69,gDP!$B$6:$B$271)))</f>
        <v>#N/A</v>
      </c>
      <c r="I69" s="77" t="e">
        <f>IF(INDEX([2]pivotTable!I$3:I$308,MATCH(totalExpenditure!$A69,[2]pivotTable!$A$3:$A$308,0))/100*INDEX(gDP!X$6:X$271,MATCH(totalExpenditure!$A69,gDP!$B$6:$B$271))=0,"",INDEX([2]pivotTable!I$3:I$308,MATCH(totalExpenditure!$A69,[2]pivotTable!$A$3:$A$308,0))/100*INDEX(gDP!X$6:X$271,MATCH(totalExpenditure!$A69,gDP!$B$6:$B$271)))</f>
        <v>#N/A</v>
      </c>
      <c r="J69" s="77" t="e">
        <f>IF(INDEX([2]pivotTable!J$3:J$308,MATCH(totalExpenditure!$A69,[2]pivotTable!$A$3:$A$308,0))/100*INDEX(gDP!Y$6:Y$271,MATCH(totalExpenditure!$A69,gDP!$B$6:$B$271))=0,"",INDEX([2]pivotTable!J$3:J$308,MATCH(totalExpenditure!$A69,[2]pivotTable!$A$3:$A$308,0))/100*INDEX(gDP!Y$6:Y$271,MATCH(totalExpenditure!$A69,gDP!$B$6:$B$271)))</f>
        <v>#N/A</v>
      </c>
      <c r="K69" s="77" t="e">
        <f>IF(INDEX([2]pivotTable!K$3:K$308,MATCH(totalExpenditure!$A69,[2]pivotTable!$A$3:$A$308,0))/100*INDEX(gDP!Z$6:Z$271,MATCH(totalExpenditure!$A69,gDP!$B$6:$B$271))=0,"",INDEX([2]pivotTable!K$3:K$308,MATCH(totalExpenditure!$A69,[2]pivotTable!$A$3:$A$308,0))/100*INDEX(gDP!Z$6:Z$271,MATCH(totalExpenditure!$A69,gDP!$B$6:$B$271)))</f>
        <v>#N/A</v>
      </c>
      <c r="L69" s="77" t="e">
        <f>IF(INDEX([2]pivotTable!L$3:L$308,MATCH(totalExpenditure!$A69,[2]pivotTable!$A$3:$A$308,0))/100*INDEX(gDP!AA$6:AA$271,MATCH(totalExpenditure!$A69,gDP!$B$6:$B$271))=0,"",INDEX([2]pivotTable!L$3:L$308,MATCH(totalExpenditure!$A69,[2]pivotTable!$A$3:$A$308,0))/100*INDEX(gDP!AA$6:AA$271,MATCH(totalExpenditure!$A69,gDP!$B$6:$B$271)))</f>
        <v>#N/A</v>
      </c>
      <c r="M69" s="77" t="e">
        <f>IF(INDEX([2]pivotTable!M$3:M$308,MATCH(totalExpenditure!$A69,[2]pivotTable!$A$3:$A$308,0))/100*INDEX(gDP!AB$6:AB$271,MATCH(totalExpenditure!$A69,gDP!$B$6:$B$271))=0,"",INDEX([2]pivotTable!M$3:M$308,MATCH(totalExpenditure!$A69,[2]pivotTable!$A$3:$A$308,0))/100*INDEX(gDP!AB$6:AB$271,MATCH(totalExpenditure!$A69,gDP!$B$6:$B$271)))</f>
        <v>#N/A</v>
      </c>
      <c r="N69" s="77" t="e">
        <f>IF(INDEX([2]pivotTable!N$3:N$308,MATCH(totalExpenditure!$A69,[2]pivotTable!$A$3:$A$308,0))/100*INDEX(gDP!AC$6:AC$271,MATCH(totalExpenditure!$A69,gDP!$B$6:$B$271))=0,"",INDEX([2]pivotTable!N$3:N$308,MATCH(totalExpenditure!$A69,[2]pivotTable!$A$3:$A$308,0))/100*INDEX(gDP!AC$6:AC$271,MATCH(totalExpenditure!$A69,gDP!$B$6:$B$271)))</f>
        <v>#N/A</v>
      </c>
      <c r="O69" s="77" t="e">
        <f>IF(INDEX([2]pivotTable!O$3:O$308,MATCH(totalExpenditure!$A69,[2]pivotTable!$A$3:$A$308,0))/100*INDEX(gDP!AD$6:AD$271,MATCH(totalExpenditure!$A69,gDP!$B$6:$B$271))=0,"",INDEX([2]pivotTable!O$3:O$308,MATCH(totalExpenditure!$A69,[2]pivotTable!$A$3:$A$308,0))/100*INDEX(gDP!AD$6:AD$271,MATCH(totalExpenditure!$A69,gDP!$B$6:$B$271)))</f>
        <v>#N/A</v>
      </c>
      <c r="P69" s="77" t="e">
        <f>IF(INDEX([2]pivotTable!P$3:P$308,MATCH(totalExpenditure!$A69,[2]pivotTable!$A$3:$A$308,0))/100*INDEX(gDP!AE$6:AE$271,MATCH(totalExpenditure!$A69,gDP!$B$6:$B$271))=0,"",INDEX([2]pivotTable!P$3:P$308,MATCH(totalExpenditure!$A69,[2]pivotTable!$A$3:$A$308,0))/100*INDEX(gDP!AE$6:AE$271,MATCH(totalExpenditure!$A69,gDP!$B$6:$B$271)))</f>
        <v>#N/A</v>
      </c>
      <c r="Q69" s="77" t="e">
        <f>IF(INDEX([2]pivotTable!Q$3:Q$308,MATCH(totalExpenditure!$A69,[2]pivotTable!$A$3:$A$308,0))/100*INDEX(gDP!AF$6:AF$271,MATCH(totalExpenditure!$A69,gDP!$B$6:$B$271))=0,"",INDEX([2]pivotTable!Q$3:Q$308,MATCH(totalExpenditure!$A69,[2]pivotTable!$A$3:$A$308,0))/100*INDEX(gDP!AF$6:AF$271,MATCH(totalExpenditure!$A69,gDP!$B$6:$B$271)))</f>
        <v>#N/A</v>
      </c>
      <c r="R69" s="77" t="e">
        <f>IF(INDEX([2]pivotTable!R$3:R$308,MATCH(totalExpenditure!$A69,[2]pivotTable!$A$3:$A$308,0))/100*INDEX(gDP!AG$6:AG$271,MATCH(totalExpenditure!$A69,gDP!$B$6:$B$271))=0,"",INDEX([2]pivotTable!R$3:R$308,MATCH(totalExpenditure!$A69,[2]pivotTable!$A$3:$A$308,0))/100*INDEX(gDP!AG$6:AG$271,MATCH(totalExpenditure!$A69,gDP!$B$6:$B$271)))</f>
        <v>#N/A</v>
      </c>
      <c r="S69" s="77" t="e">
        <f>IF(INDEX([2]pivotTable!S$3:S$308,MATCH(totalExpenditure!$A69,[2]pivotTable!$A$3:$A$308,0))/100*INDEX(gDP!AH$6:AH$271,MATCH(totalExpenditure!$A69,gDP!$B$6:$B$271))=0,"",INDEX([2]pivotTable!S$3:S$308,MATCH(totalExpenditure!$A69,[2]pivotTable!$A$3:$A$308,0))/100*INDEX(gDP!AH$6:AH$271,MATCH(totalExpenditure!$A69,gDP!$B$6:$B$271)))</f>
        <v>#N/A</v>
      </c>
      <c r="T69" s="77" t="e">
        <f>IF(INDEX([2]pivotTable!T$3:T$308,MATCH(totalExpenditure!$A69,[2]pivotTable!$A$3:$A$308,0))/100*INDEX(gDP!AI$6:AI$271,MATCH(totalExpenditure!$A69,gDP!$B$6:$B$271))=0,"",INDEX([2]pivotTable!T$3:T$308,MATCH(totalExpenditure!$A69,[2]pivotTable!$A$3:$A$308,0))/100*INDEX(gDP!AI$6:AI$271,MATCH(totalExpenditure!$A69,gDP!$B$6:$B$271)))</f>
        <v>#N/A</v>
      </c>
      <c r="U69" s="77" t="e">
        <f>IF(INDEX([2]pivotTable!U$3:U$308,MATCH(totalExpenditure!$A69,[2]pivotTable!$A$3:$A$308,0))/100*INDEX(gDP!AJ$6:AJ$271,MATCH(totalExpenditure!$A69,gDP!$B$6:$B$271))=0,"",INDEX([2]pivotTable!U$3:U$308,MATCH(totalExpenditure!$A69,[2]pivotTable!$A$3:$A$308,0))/100*INDEX(gDP!AJ$6:AJ$271,MATCH(totalExpenditure!$A69,gDP!$B$6:$B$271)))</f>
        <v>#N/A</v>
      </c>
      <c r="V69" s="77" t="e">
        <f>IF(INDEX([2]pivotTable!V$3:V$308,MATCH(totalExpenditure!$A69,[2]pivotTable!$A$3:$A$308,0))/100*INDEX(gDP!AK$6:AK$271,MATCH(totalExpenditure!$A69,gDP!$B$6:$B$271))=0,"",INDEX([2]pivotTable!V$3:V$308,MATCH(totalExpenditure!$A69,[2]pivotTable!$A$3:$A$308,0))/100*INDEX(gDP!AK$6:AK$271,MATCH(totalExpenditure!$A69,gDP!$B$6:$B$271)))</f>
        <v>#N/A</v>
      </c>
      <c r="W69" s="77" t="e">
        <f>IF(INDEX([2]pivotTable!W$3:W$308,MATCH(totalExpenditure!$A69,[2]pivotTable!$A$3:$A$308,0))/100*INDEX(gDP!AL$6:AL$271,MATCH(totalExpenditure!$A69,gDP!$B$6:$B$271))=0,"",INDEX([2]pivotTable!W$3:W$308,MATCH(totalExpenditure!$A69,[2]pivotTable!$A$3:$A$308,0))/100*INDEX(gDP!AL$6:AL$271,MATCH(totalExpenditure!$A69,gDP!$B$6:$B$271)))</f>
        <v>#N/A</v>
      </c>
      <c r="X69" s="77" t="e">
        <f>IF(INDEX([2]pivotTable!X$3:X$308,MATCH(totalExpenditure!$A69,[2]pivotTable!$A$3:$A$308,0))/100*INDEX(gDP!AM$6:AM$271,MATCH(totalExpenditure!$A69,gDP!$B$6:$B$271))=0,"",INDEX([2]pivotTable!X$3:X$308,MATCH(totalExpenditure!$A69,[2]pivotTable!$A$3:$A$308,0))/100*INDEX(gDP!AM$6:AM$271,MATCH(totalExpenditure!$A69,gDP!$B$6:$B$271)))</f>
        <v>#N/A</v>
      </c>
      <c r="Y69" s="77" t="e">
        <f>IF(INDEX([2]pivotTable!Y$3:Y$308,MATCH(totalExpenditure!$A69,[2]pivotTable!$A$3:$A$308,0))/100*INDEX(gDP!AN$6:AN$271,MATCH(totalExpenditure!$A69,gDP!$B$6:$B$271))=0,"",INDEX([2]pivotTable!Y$3:Y$308,MATCH(totalExpenditure!$A69,[2]pivotTable!$A$3:$A$308,0))/100*INDEX(gDP!AN$6:AN$271,MATCH(totalExpenditure!$A69,gDP!$B$6:$B$271)))</f>
        <v>#N/A</v>
      </c>
      <c r="Z69" s="77" t="e">
        <f>IF(INDEX([2]pivotTable!Z$3:Z$308,MATCH(totalExpenditure!$A69,[2]pivotTable!$A$3:$A$308,0))/100*INDEX(gDP!AO$6:AO$271,MATCH(totalExpenditure!$A69,gDP!$B$6:$B$271))=0,"",INDEX([2]pivotTable!Z$3:Z$308,MATCH(totalExpenditure!$A69,[2]pivotTable!$A$3:$A$308,0))/100*INDEX(gDP!AO$6:AO$271,MATCH(totalExpenditure!$A69,gDP!$B$6:$B$271)))</f>
        <v>#N/A</v>
      </c>
      <c r="AA69" s="77" t="e">
        <f>IF(INDEX([2]pivotTable!AA$3:AA$308,MATCH(totalExpenditure!$A69,[2]pivotTable!$A$3:$A$308,0))/100*INDEX(gDP!AP$6:AP$271,MATCH(totalExpenditure!$A69,gDP!$B$6:$B$271))=0,"",INDEX([2]pivotTable!AA$3:AA$308,MATCH(totalExpenditure!$A69,[2]pivotTable!$A$3:$A$308,0))/100*INDEX(gDP!AP$6:AP$271,MATCH(totalExpenditure!$A69,gDP!$B$6:$B$271)))</f>
        <v>#N/A</v>
      </c>
      <c r="AB69" s="77" t="e">
        <f>IF(INDEX([2]pivotTable!AB$3:AB$308,MATCH(totalExpenditure!$A69,[2]pivotTable!$A$3:$A$308,0))/100*INDEX(gDP!AQ$6:AQ$271,MATCH(totalExpenditure!$A69,gDP!$B$6:$B$271))=0,"",INDEX([2]pivotTable!AB$3:AB$308,MATCH(totalExpenditure!$A69,[2]pivotTable!$A$3:$A$308,0))/100*INDEX(gDP!AQ$6:AQ$271,MATCH(totalExpenditure!$A69,gDP!$B$6:$B$271)))</f>
        <v>#N/A</v>
      </c>
      <c r="AC69" s="77" t="e">
        <f>IF(INDEX([2]pivotTable!AC$3:AC$308,MATCH(totalExpenditure!$A69,[2]pivotTable!$A$3:$A$308,0))/100*INDEX(gDP!AR$6:AR$271,MATCH(totalExpenditure!$A69,gDP!$B$6:$B$271))=0,"",INDEX([2]pivotTable!AC$3:AC$308,MATCH(totalExpenditure!$A69,[2]pivotTable!$A$3:$A$308,0))/100*INDEX(gDP!AR$6:AR$271,MATCH(totalExpenditure!$A69,gDP!$B$6:$B$271)))</f>
        <v>#N/A</v>
      </c>
      <c r="AD69" s="77" t="e">
        <f>IF(INDEX([2]pivotTable!AD$3:AD$308,MATCH(totalExpenditure!$A69,[2]pivotTable!$A$3:$A$308,0))/100*INDEX(gDP!AS$6:AS$271,MATCH(totalExpenditure!$A69,gDP!$B$6:$B$271))=0,"",INDEX([2]pivotTable!AD$3:AD$308,MATCH(totalExpenditure!$A69,[2]pivotTable!$A$3:$A$308,0))/100*INDEX(gDP!AS$6:AS$271,MATCH(totalExpenditure!$A69,gDP!$B$6:$B$271)))</f>
        <v>#N/A</v>
      </c>
      <c r="AE69" s="77" t="e">
        <f>IF(INDEX([2]pivotTable!AE$3:AE$308,MATCH(totalExpenditure!$A69,[2]pivotTable!$A$3:$A$308,0))/100*INDEX(gDP!AT$6:AT$271,MATCH(totalExpenditure!$A69,gDP!$B$6:$B$271))=0,"",INDEX([2]pivotTable!AE$3:AE$308,MATCH(totalExpenditure!$A69,[2]pivotTable!$A$3:$A$308,0))/100*INDEX(gDP!AT$6:AT$271,MATCH(totalExpenditure!$A69,gDP!$B$6:$B$271)))</f>
        <v>#N/A</v>
      </c>
      <c r="AF69" s="77" t="e">
        <f>IF(INDEX([2]pivotTable!AF$3:AF$308,MATCH(totalExpenditure!$A69,[2]pivotTable!$A$3:$A$308,0))/100*INDEX(gDP!AU$6:AU$271,MATCH(totalExpenditure!$A69,gDP!$B$6:$B$271))=0,"",INDEX([2]pivotTable!AF$3:AF$308,MATCH(totalExpenditure!$A69,[2]pivotTable!$A$3:$A$308,0))/100*INDEX(gDP!AU$6:AU$271,MATCH(totalExpenditure!$A69,gDP!$B$6:$B$271)))</f>
        <v>#N/A</v>
      </c>
      <c r="AG69" s="77" t="e">
        <f>IF(INDEX([2]pivotTable!AG$3:AG$308,MATCH(totalExpenditure!$A69,[2]pivotTable!$A$3:$A$308,0))/100*INDEX(gDP!AV$6:AV$271,MATCH(totalExpenditure!$A69,gDP!$B$6:$B$271))=0,"",INDEX([2]pivotTable!AG$3:AG$308,MATCH(totalExpenditure!$A69,[2]pivotTable!$A$3:$A$308,0))/100*INDEX(gDP!AV$6:AV$271,MATCH(totalExpenditure!$A69,gDP!$B$6:$B$271)))</f>
        <v>#N/A</v>
      </c>
      <c r="AH69" s="77" t="e">
        <f>IF(INDEX([2]pivotTable!AH$3:AH$308,MATCH(totalExpenditure!$A69,[2]pivotTable!$A$3:$A$308,0))/100*INDEX(gDP!AW$6:AW$271,MATCH(totalExpenditure!$A69,gDP!$B$6:$B$271))=0,"",INDEX([2]pivotTable!AH$3:AH$308,MATCH(totalExpenditure!$A69,[2]pivotTable!$A$3:$A$308,0))/100*INDEX(gDP!AW$6:AW$271,MATCH(totalExpenditure!$A69,gDP!$B$6:$B$271)))</f>
        <v>#N/A</v>
      </c>
      <c r="AI69" s="77" t="e">
        <f>IF(INDEX([2]pivotTable!AI$3:AI$308,MATCH(totalExpenditure!$A69,[2]pivotTable!$A$3:$A$308,0))/100*INDEX(gDP!AX$6:AX$271,MATCH(totalExpenditure!$A69,gDP!$B$6:$B$271))=0,"",INDEX([2]pivotTable!AI$3:AI$308,MATCH(totalExpenditure!$A69,[2]pivotTable!$A$3:$A$308,0))/100*INDEX(gDP!AX$6:AX$271,MATCH(totalExpenditure!$A69,gDP!$B$6:$B$271)))</f>
        <v>#N/A</v>
      </c>
      <c r="AJ69" s="77" t="e">
        <f>IF(INDEX([2]pivotTable!AJ$3:AJ$308,MATCH(totalExpenditure!$A69,[2]pivotTable!$A$3:$A$308,0))/100*INDEX(gDP!AY$6:AY$271,MATCH(totalExpenditure!$A69,gDP!$B$6:$B$271))=0,"",INDEX([2]pivotTable!AJ$3:AJ$308,MATCH(totalExpenditure!$A69,[2]pivotTable!$A$3:$A$308,0))/100*INDEX(gDP!AY$6:AY$271,MATCH(totalExpenditure!$A69,gDP!$B$6:$B$271)))</f>
        <v>#N/A</v>
      </c>
      <c r="AK69" s="77" t="e">
        <f>IF(INDEX([2]pivotTable!AK$3:AK$308,MATCH(totalExpenditure!$A69,[2]pivotTable!$A$3:$A$308,0))/100*INDEX(gDP!AZ$6:AZ$271,MATCH(totalExpenditure!$A69,gDP!$B$6:$B$271))=0,"",INDEX([2]pivotTable!AK$3:AK$308,MATCH(totalExpenditure!$A69,[2]pivotTable!$A$3:$A$308,0))/100*INDEX(gDP!AZ$6:AZ$271,MATCH(totalExpenditure!$A69,gDP!$B$6:$B$271)))</f>
        <v>#N/A</v>
      </c>
      <c r="AL69" s="77" t="e">
        <f>IF(INDEX([2]pivotTable!AL$3:AL$308,MATCH(totalExpenditure!$A69,[2]pivotTable!$A$3:$A$308,0))/100*INDEX(gDP!BA$6:BA$271,MATCH(totalExpenditure!$A69,gDP!$B$6:$B$271))=0,"",INDEX([2]pivotTable!AL$3:AL$308,MATCH(totalExpenditure!$A69,[2]pivotTable!$A$3:$A$308,0))/100*INDEX(gDP!BA$6:BA$271,MATCH(totalExpenditure!$A69,gDP!$B$6:$B$271)))</f>
        <v>#N/A</v>
      </c>
      <c r="AM69" s="77" t="e">
        <f>IF(INDEX([2]pivotTable!AM$3:AM$308,MATCH(totalExpenditure!$A69,[2]pivotTable!$A$3:$A$308,0))/100*INDEX(gDP!BB$6:BB$271,MATCH(totalExpenditure!$A69,gDP!$B$6:$B$271))=0,"",INDEX([2]pivotTable!AM$3:AM$308,MATCH(totalExpenditure!$A69,[2]pivotTable!$A$3:$A$308,0))/100*INDEX(gDP!BB$6:BB$271,MATCH(totalExpenditure!$A69,gDP!$B$6:$B$271)))</f>
        <v>#N/A</v>
      </c>
      <c r="AN69" s="77" t="e">
        <f>IF(INDEX([2]pivotTable!AN$3:AN$308,MATCH(totalExpenditure!$A69,[2]pivotTable!$A$3:$A$308,0))/100*INDEX(gDP!BC$6:BC$271,MATCH(totalExpenditure!$A69,gDP!$B$6:$B$271))=0,"",INDEX([2]pivotTable!AN$3:AN$308,MATCH(totalExpenditure!$A69,[2]pivotTable!$A$3:$A$308,0))/100*INDEX(gDP!BC$6:BC$271,MATCH(totalExpenditure!$A69,gDP!$B$6:$B$271)))</f>
        <v>#N/A</v>
      </c>
      <c r="AO69" s="77" t="e">
        <f>IF(INDEX([2]pivotTable!AO$3:AO$308,MATCH(totalExpenditure!$A69,[2]pivotTable!$A$3:$A$308,0))/100*INDEX(gDP!BD$6:BD$271,MATCH(totalExpenditure!$A69,gDP!$B$6:$B$271))=0,"",INDEX([2]pivotTable!AO$3:AO$308,MATCH(totalExpenditure!$A69,[2]pivotTable!$A$3:$A$308,0))/100*INDEX(gDP!BD$6:BD$271,MATCH(totalExpenditure!$A69,gDP!$B$6:$B$271)))</f>
        <v>#N/A</v>
      </c>
      <c r="AP69" s="77" t="e">
        <f>IF(INDEX([2]pivotTable!AP$3:AP$308,MATCH(totalExpenditure!$A69,[2]pivotTable!$A$3:$A$308,0))/100*INDEX(gDP!BE$6:BE$271,MATCH(totalExpenditure!$A69,gDP!$B$6:$B$271))=0,"",INDEX([2]pivotTable!AP$3:AP$308,MATCH(totalExpenditure!$A69,[2]pivotTable!$A$3:$A$308,0))/100*INDEX(gDP!BE$6:BE$271,MATCH(totalExpenditure!$A69,gDP!$B$6:$B$271)))</f>
        <v>#N/A</v>
      </c>
      <c r="AQ69" s="77" t="e">
        <f>IF(INDEX([2]pivotTable!AQ$3:AQ$308,MATCH(totalExpenditure!$A69,[2]pivotTable!$A$3:$A$308,0))/100*INDEX(gDP!BF$6:BF$271,MATCH(totalExpenditure!$A69,gDP!$B$6:$B$271))=0,"",INDEX([2]pivotTable!AQ$3:AQ$308,MATCH(totalExpenditure!$A69,[2]pivotTable!$A$3:$A$308,0))/100*INDEX(gDP!BF$6:BF$271,MATCH(totalExpenditure!$A69,gDP!$B$6:$B$271)))</f>
        <v>#N/A</v>
      </c>
      <c r="AR69" s="77" t="e">
        <f>IF(INDEX([2]pivotTable!AR$3:AR$308,MATCH(totalExpenditure!$A69,[2]pivotTable!$A$3:$A$308,0))/100*INDEX(gDP!BG$6:BG$271,MATCH(totalExpenditure!$A69,gDP!$B$6:$B$271))=0,"",INDEX([2]pivotTable!AR$3:AR$308,MATCH(totalExpenditure!$A69,[2]pivotTable!$A$3:$A$308,0))/100*INDEX(gDP!BG$6:BG$271,MATCH(totalExpenditure!$A69,gDP!$B$6:$B$271)))</f>
        <v>#N/A</v>
      </c>
      <c r="AS69" s="77" t="e">
        <f>IF(INDEX([2]pivotTable!AS$3:AS$308,MATCH(totalExpenditure!$A69,[2]pivotTable!$A$3:$A$308,0))/100*INDEX(gDP!BH$6:BH$271,MATCH(totalExpenditure!$A69,gDP!$B$6:$B$271))=0,"",INDEX([2]pivotTable!AS$3:AS$308,MATCH(totalExpenditure!$A69,[2]pivotTable!$A$3:$A$308,0))/100*INDEX(gDP!BH$6:BH$271,MATCH(totalExpenditure!$A69,gDP!$B$6:$B$271)))</f>
        <v>#N/A</v>
      </c>
      <c r="AT69" s="77" t="e">
        <f>IF(INDEX([2]pivotTable!AT$3:AT$308,MATCH(totalExpenditure!$A69,[2]pivotTable!$A$3:$A$308,0))/100*INDEX(gDP!BI$6:BI$271,MATCH(totalExpenditure!$A69,gDP!$B$6:$B$271))=0,"",INDEX([2]pivotTable!AT$3:AT$308,MATCH(totalExpenditure!$A69,[2]pivotTable!$A$3:$A$308,0))/100*INDEX(gDP!BI$6:BI$271,MATCH(totalExpenditure!$A69,gDP!$B$6:$B$271)))</f>
        <v>#N/A</v>
      </c>
      <c r="AU69" s="77" t="e">
        <f>IF(INDEX([2]pivotTable!AU$3:AU$308,MATCH(totalExpenditure!$A69,[2]pivotTable!$A$3:$A$308,0))/100*INDEX(gDP!BJ$6:BJ$271,MATCH(totalExpenditure!$A69,gDP!$B$6:$B$271))=0,"",INDEX([2]pivotTable!AU$3:AU$308,MATCH(totalExpenditure!$A69,[2]pivotTable!$A$3:$A$308,0))/100*INDEX(gDP!BJ$6:BJ$271,MATCH(totalExpenditure!$A69,gDP!$B$6:$B$271)))</f>
        <v>#N/A</v>
      </c>
      <c r="AV69" s="77" t="e">
        <f>IF(INDEX([2]pivotTable!AV$3:AV$308,MATCH(totalExpenditure!$A69,[2]pivotTable!$A$3:$A$308,0))/100*INDEX(gDP!BK$6:BK$271,MATCH(totalExpenditure!$A69,gDP!$B$6:$B$271))=0,"",INDEX([2]pivotTable!AV$3:AV$308,MATCH(totalExpenditure!$A69,[2]pivotTable!$A$3:$A$308,0))/100*INDEX(gDP!BK$6:BK$271,MATCH(totalExpenditure!$A69,gDP!$B$6:$B$271)))</f>
        <v>#N/A</v>
      </c>
      <c r="AW69" s="77" t="e">
        <f>IF(INDEX([2]pivotTable!AW$3:AW$308,MATCH(totalExpenditure!$A69,[2]pivotTable!$A$3:$A$308,0))/100*INDEX(gDP!BL$6:BL$271,MATCH(totalExpenditure!$A69,gDP!$B$6:$B$271))=0,"",INDEX([2]pivotTable!AW$3:AW$308,MATCH(totalExpenditure!$A69,[2]pivotTable!$A$3:$A$308,0))/100*INDEX(gDP!BL$6:BL$271,MATCH(totalExpenditure!$A69,gDP!$B$6:$B$271)))</f>
        <v>#N/A</v>
      </c>
      <c r="AX69" s="77" t="e">
        <f>IF(INDEX([2]pivotTable!AX$3:AX$308,MATCH(totalExpenditure!$A69,[2]pivotTable!$A$3:$A$308,0))/100*INDEX(gDP!BM$6:BM$271,MATCH(totalExpenditure!$A69,gDP!$B$6:$B$271))=0,"",INDEX([2]pivotTable!AX$3:AX$308,MATCH(totalExpenditure!$A69,[2]pivotTable!$A$3:$A$308,0))/100*INDEX(gDP!BM$6:BM$271,MATCH(totalExpenditure!$A69,gDP!$B$6:$B$271)))</f>
        <v>#N/A</v>
      </c>
      <c r="AY69" s="77" t="e">
        <f>IF(INDEX([2]pivotTable!AY$3:AY$308,MATCH(totalExpenditure!$A69,[2]pivotTable!$A$3:$A$308,0))/100*INDEX(gDP!BN$6:BN$271,MATCH(totalExpenditure!$A69,gDP!$B$6:$B$271))=0,"",INDEX([2]pivotTable!AY$3:AY$308,MATCH(totalExpenditure!$A69,[2]pivotTable!$A$3:$A$308,0))/100*INDEX(gDP!BN$6:BN$271,MATCH(totalExpenditure!$A69,gDP!$B$6:$B$271)))</f>
        <v>#N/A</v>
      </c>
      <c r="AZ69" s="77" t="e">
        <f>IF(INDEX([2]pivotTable!AZ$3:AZ$308,MATCH(totalExpenditure!$A69,[2]pivotTable!$A$3:$A$308,0))/100*INDEX(gDP!BO$6:BO$271,MATCH(totalExpenditure!$A69,gDP!$B$6:$B$271))=0,"",INDEX([2]pivotTable!AZ$3:AZ$308,MATCH(totalExpenditure!$A69,[2]pivotTable!$A$3:$A$308,0))/100*INDEX(gDP!BO$6:BO$271,MATCH(totalExpenditure!$A69,gDP!$B$6:$B$271)))</f>
        <v>#N/A</v>
      </c>
      <c r="BA69" s="77" t="e">
        <f>IF(INDEX([2]pivotTable!B$310:B$615,MATCH(totalExpenditure!$A69,[2]pivotTable!$A$310:$A$615,0))/100*INDEX(gDP!Q$6:Q$271,MATCH(totalExpenditure!$A69,gDP!$B$6:$B$271))=0,"",INDEX([2]pivotTable!B$310:B$615,MATCH(totalExpenditure!$A69,[2]pivotTable!$A$310:$A$615,0))/100*INDEX(gDP!Q$6:Q$271,MATCH(totalExpenditure!$A69,gDP!$B$6:$B$271)))</f>
        <v>#N/A</v>
      </c>
      <c r="BB69" s="77" t="e">
        <f>IF(INDEX([2]pivotTable!C$310:C$615,MATCH(totalExpenditure!$A69,[2]pivotTable!$A$310:$A$615,0))/100*INDEX(gDP!R$6:R$271,MATCH(totalExpenditure!$A69,gDP!$B$6:$B$271))=0,"",INDEX([2]pivotTable!C$310:C$615,MATCH(totalExpenditure!$A69,[2]pivotTable!$A$310:$A$615,0))/100*INDEX(gDP!R$6:R$271,MATCH(totalExpenditure!$A69,gDP!$B$6:$B$271)))</f>
        <v>#N/A</v>
      </c>
      <c r="BC69" s="77" t="e">
        <f>IF(INDEX([2]pivotTable!D$310:D$615,MATCH(totalExpenditure!$A69,[2]pivotTable!$A$310:$A$615,0))/100*INDEX(gDP!S$6:S$271,MATCH(totalExpenditure!$A69,gDP!$B$6:$B$271))=0,"",INDEX([2]pivotTable!D$310:D$615,MATCH(totalExpenditure!$A69,[2]pivotTable!$A$310:$A$615,0))/100*INDEX(gDP!S$6:S$271,MATCH(totalExpenditure!$A69,gDP!$B$6:$B$271)))</f>
        <v>#N/A</v>
      </c>
      <c r="BD69" s="77" t="e">
        <f>IF(INDEX([2]pivotTable!E$310:E$615,MATCH(totalExpenditure!$A69,[2]pivotTable!$A$310:$A$615,0))/100*INDEX(gDP!T$6:T$271,MATCH(totalExpenditure!$A69,gDP!$B$6:$B$271))=0,"",INDEX([2]pivotTable!E$310:E$615,MATCH(totalExpenditure!$A69,[2]pivotTable!$A$310:$A$615,0))/100*INDEX(gDP!T$6:T$271,MATCH(totalExpenditure!$A69,gDP!$B$6:$B$271)))</f>
        <v>#N/A</v>
      </c>
      <c r="BE69" s="77" t="e">
        <f>IF(INDEX([2]pivotTable!F$310:F$615,MATCH(totalExpenditure!$A69,[2]pivotTable!$A$310:$A$615,0))/100*INDEX(gDP!U$6:U$271,MATCH(totalExpenditure!$A69,gDP!$B$6:$B$271))=0,"",INDEX([2]pivotTable!F$310:F$615,MATCH(totalExpenditure!$A69,[2]pivotTable!$A$310:$A$615,0))/100*INDEX(gDP!U$6:U$271,MATCH(totalExpenditure!$A69,gDP!$B$6:$B$271)))</f>
        <v>#N/A</v>
      </c>
      <c r="BF69" s="77" t="e">
        <f>IF(INDEX([2]pivotTable!G$310:G$615,MATCH(totalExpenditure!$A69,[2]pivotTable!$A$310:$A$615,0))/100*INDEX(gDP!V$6:V$271,MATCH(totalExpenditure!$A69,gDP!$B$6:$B$271))=0,"",INDEX([2]pivotTable!G$310:G$615,MATCH(totalExpenditure!$A69,[2]pivotTable!$A$310:$A$615,0))/100*INDEX(gDP!V$6:V$271,MATCH(totalExpenditure!$A69,gDP!$B$6:$B$271)))</f>
        <v>#N/A</v>
      </c>
      <c r="BG69" s="77" t="e">
        <f>IF(INDEX([2]pivotTable!H$310:H$615,MATCH(totalExpenditure!$A69,[2]pivotTable!$A$310:$A$615,0))/100*INDEX(gDP!W$6:W$271,MATCH(totalExpenditure!$A69,gDP!$B$6:$B$271))=0,"",INDEX([2]pivotTable!H$310:H$615,MATCH(totalExpenditure!$A69,[2]pivotTable!$A$310:$A$615,0))/100*INDEX(gDP!W$6:W$271,MATCH(totalExpenditure!$A69,gDP!$B$6:$B$271)))</f>
        <v>#N/A</v>
      </c>
      <c r="BH69" s="77" t="e">
        <f>IF(INDEX([2]pivotTable!I$310:I$615,MATCH(totalExpenditure!$A69,[2]pivotTable!$A$310:$A$615,0))/100*INDEX(gDP!X$6:X$271,MATCH(totalExpenditure!$A69,gDP!$B$6:$B$271))=0,"",INDEX([2]pivotTable!I$310:I$615,MATCH(totalExpenditure!$A69,[2]pivotTable!$A$310:$A$615,0))/100*INDEX(gDP!X$6:X$271,MATCH(totalExpenditure!$A69,gDP!$B$6:$B$271)))</f>
        <v>#N/A</v>
      </c>
      <c r="BI69" s="77" t="e">
        <f>IF(INDEX([2]pivotTable!J$310:J$615,MATCH(totalExpenditure!$A69,[2]pivotTable!$A$310:$A$615,0))/100*INDEX(gDP!Y$6:Y$271,MATCH(totalExpenditure!$A69,gDP!$B$6:$B$271))=0,"",INDEX([2]pivotTable!J$310:J$615,MATCH(totalExpenditure!$A69,[2]pivotTable!$A$310:$A$615,0))/100*INDEX(gDP!Y$6:Y$271,MATCH(totalExpenditure!$A69,gDP!$B$6:$B$271)))</f>
        <v>#N/A</v>
      </c>
      <c r="BJ69" s="77" t="e">
        <f>IF(INDEX([2]pivotTable!K$310:K$615,MATCH(totalExpenditure!$A69,[2]pivotTable!$A$310:$A$615,0))/100*INDEX(gDP!Z$6:Z$271,MATCH(totalExpenditure!$A69,gDP!$B$6:$B$271))=0,"",INDEX([2]pivotTable!K$310:K$615,MATCH(totalExpenditure!$A69,[2]pivotTable!$A$310:$A$615,0))/100*INDEX(gDP!Z$6:Z$271,MATCH(totalExpenditure!$A69,gDP!$B$6:$B$271)))</f>
        <v>#N/A</v>
      </c>
      <c r="BK69" s="77" t="e">
        <f>IF(INDEX([2]pivotTable!L$310:L$615,MATCH(totalExpenditure!$A69,[2]pivotTable!$A$310:$A$615,0))/100*INDEX(gDP!AA$6:AA$271,MATCH(totalExpenditure!$A69,gDP!$B$6:$B$271))=0,"",INDEX([2]pivotTable!L$310:L$615,MATCH(totalExpenditure!$A69,[2]pivotTable!$A$310:$A$615,0))/100*INDEX(gDP!AA$6:AA$271,MATCH(totalExpenditure!$A69,gDP!$B$6:$B$271)))</f>
        <v>#N/A</v>
      </c>
      <c r="BL69" s="77" t="e">
        <f>IF(INDEX([2]pivotTable!M$310:M$615,MATCH(totalExpenditure!$A69,[2]pivotTable!$A$310:$A$615,0))/100*INDEX(gDP!AB$6:AB$271,MATCH(totalExpenditure!$A69,gDP!$B$6:$B$271))=0,"",INDEX([2]pivotTable!M$310:M$615,MATCH(totalExpenditure!$A69,[2]pivotTable!$A$310:$A$615,0))/100*INDEX(gDP!AB$6:AB$271,MATCH(totalExpenditure!$A69,gDP!$B$6:$B$271)))</f>
        <v>#N/A</v>
      </c>
      <c r="BM69" s="77" t="e">
        <f>IF(INDEX([2]pivotTable!N$310:N$615,MATCH(totalExpenditure!$A69,[2]pivotTable!$A$310:$A$615,0))/100*INDEX(gDP!AC$6:AC$271,MATCH(totalExpenditure!$A69,gDP!$B$6:$B$271))=0,"",INDEX([2]pivotTable!N$310:N$615,MATCH(totalExpenditure!$A69,[2]pivotTable!$A$310:$A$615,0))/100*INDEX(gDP!AC$6:AC$271,MATCH(totalExpenditure!$A69,gDP!$B$6:$B$271)))</f>
        <v>#N/A</v>
      </c>
      <c r="BN69" s="77" t="e">
        <f>IF(INDEX([2]pivotTable!O$310:O$615,MATCH(totalExpenditure!$A69,[2]pivotTable!$A$310:$A$615,0))/100*INDEX(gDP!AD$6:AD$271,MATCH(totalExpenditure!$A69,gDP!$B$6:$B$271))=0,"",INDEX([2]pivotTable!O$310:O$615,MATCH(totalExpenditure!$A69,[2]pivotTable!$A$310:$A$615,0))/100*INDEX(gDP!AD$6:AD$271,MATCH(totalExpenditure!$A69,gDP!$B$6:$B$271)))</f>
        <v>#N/A</v>
      </c>
      <c r="BO69" s="77" t="e">
        <f>IF(INDEX([2]pivotTable!P$310:P$615,MATCH(totalExpenditure!$A69,[2]pivotTable!$A$310:$A$615,0))/100*INDEX(gDP!AE$6:AE$271,MATCH(totalExpenditure!$A69,gDP!$B$6:$B$271))=0,"",INDEX([2]pivotTable!P$310:P$615,MATCH(totalExpenditure!$A69,[2]pivotTable!$A$310:$A$615,0))/100*INDEX(gDP!AE$6:AE$271,MATCH(totalExpenditure!$A69,gDP!$B$6:$B$271)))</f>
        <v>#N/A</v>
      </c>
      <c r="BP69" s="77" t="e">
        <f>IF(INDEX([2]pivotTable!Q$310:Q$615,MATCH(totalExpenditure!$A69,[2]pivotTable!$A$310:$A$615,0))/100*INDEX(gDP!AF$6:AF$271,MATCH(totalExpenditure!$A69,gDP!$B$6:$B$271))=0,"",INDEX([2]pivotTable!Q$310:Q$615,MATCH(totalExpenditure!$A69,[2]pivotTable!$A$310:$A$615,0))/100*INDEX(gDP!AF$6:AF$271,MATCH(totalExpenditure!$A69,gDP!$B$6:$B$271)))</f>
        <v>#N/A</v>
      </c>
      <c r="BQ69" s="77" t="e">
        <f>IF(INDEX([2]pivotTable!R$310:R$615,MATCH(totalExpenditure!$A69,[2]pivotTable!$A$310:$A$615,0))/100*INDEX(gDP!AG$6:AG$271,MATCH(totalExpenditure!$A69,gDP!$B$6:$B$271))=0,"",INDEX([2]pivotTable!R$310:R$615,MATCH(totalExpenditure!$A69,[2]pivotTable!$A$310:$A$615,0))/100*INDEX(gDP!AG$6:AG$271,MATCH(totalExpenditure!$A69,gDP!$B$6:$B$271)))</f>
        <v>#N/A</v>
      </c>
      <c r="BR69" s="77" t="e">
        <f>IF(INDEX([2]pivotTable!S$310:S$615,MATCH(totalExpenditure!$A69,[2]pivotTable!$A$310:$A$615,0))/100*INDEX(gDP!AH$6:AH$271,MATCH(totalExpenditure!$A69,gDP!$B$6:$B$271))=0,"",INDEX([2]pivotTable!S$310:S$615,MATCH(totalExpenditure!$A69,[2]pivotTable!$A$310:$A$615,0))/100*INDEX(gDP!AH$6:AH$271,MATCH(totalExpenditure!$A69,gDP!$B$6:$B$271)))</f>
        <v>#N/A</v>
      </c>
      <c r="BS69" s="77" t="e">
        <f>IF(INDEX([2]pivotTable!T$310:T$615,MATCH(totalExpenditure!$A69,[2]pivotTable!$A$310:$A$615,0))/100*INDEX(gDP!AI$6:AI$271,MATCH(totalExpenditure!$A69,gDP!$B$6:$B$271))=0,"",INDEX([2]pivotTable!T$310:T$615,MATCH(totalExpenditure!$A69,[2]pivotTable!$A$310:$A$615,0))/100*INDEX(gDP!AI$6:AI$271,MATCH(totalExpenditure!$A69,gDP!$B$6:$B$271)))</f>
        <v>#N/A</v>
      </c>
      <c r="BT69" s="77" t="e">
        <f>IF(INDEX([2]pivotTable!U$310:U$615,MATCH(totalExpenditure!$A69,[2]pivotTable!$A$310:$A$615,0))/100*INDEX(gDP!AJ$6:AJ$271,MATCH(totalExpenditure!$A69,gDP!$B$6:$B$271))=0,"",INDEX([2]pivotTable!U$310:U$615,MATCH(totalExpenditure!$A69,[2]pivotTable!$A$310:$A$615,0))/100*INDEX(gDP!AJ$6:AJ$271,MATCH(totalExpenditure!$A69,gDP!$B$6:$B$271)))</f>
        <v>#N/A</v>
      </c>
      <c r="BU69" s="77" t="e">
        <f>IF(INDEX([2]pivotTable!V$310:V$615,MATCH(totalExpenditure!$A69,[2]pivotTable!$A$310:$A$615,0))/100*INDEX(gDP!AK$6:AK$271,MATCH(totalExpenditure!$A69,gDP!$B$6:$B$271))=0,"",INDEX([2]pivotTable!V$310:V$615,MATCH(totalExpenditure!$A69,[2]pivotTable!$A$310:$A$615,0))/100*INDEX(gDP!AK$6:AK$271,MATCH(totalExpenditure!$A69,gDP!$B$6:$B$271)))</f>
        <v>#N/A</v>
      </c>
      <c r="BV69" s="77" t="e">
        <f>IF(INDEX([2]pivotTable!W$310:W$615,MATCH(totalExpenditure!$A69,[2]pivotTable!$A$310:$A$615,0))/100*INDEX(gDP!AL$6:AL$271,MATCH(totalExpenditure!$A69,gDP!$B$6:$B$271))=0,"",INDEX([2]pivotTable!W$310:W$615,MATCH(totalExpenditure!$A69,[2]pivotTable!$A$310:$A$615,0))/100*INDEX(gDP!AL$6:AL$271,MATCH(totalExpenditure!$A69,gDP!$B$6:$B$271)))</f>
        <v>#N/A</v>
      </c>
      <c r="BW69" s="77" t="e">
        <f>IF(INDEX([2]pivotTable!X$310:X$615,MATCH(totalExpenditure!$A69,[2]pivotTable!$A$310:$A$615,0))/100*INDEX(gDP!AM$6:AM$271,MATCH(totalExpenditure!$A69,gDP!$B$6:$B$271))=0,"",INDEX([2]pivotTable!X$310:X$615,MATCH(totalExpenditure!$A69,[2]pivotTable!$A$310:$A$615,0))/100*INDEX(gDP!AM$6:AM$271,MATCH(totalExpenditure!$A69,gDP!$B$6:$B$271)))</f>
        <v>#N/A</v>
      </c>
      <c r="BX69" s="77" t="e">
        <f>IF(INDEX([2]pivotTable!Y$310:Y$615,MATCH(totalExpenditure!$A69,[2]pivotTable!$A$310:$A$615,0))/100*INDEX(gDP!AN$6:AN$271,MATCH(totalExpenditure!$A69,gDP!$B$6:$B$271))=0,"",INDEX([2]pivotTable!Y$310:Y$615,MATCH(totalExpenditure!$A69,[2]pivotTable!$A$310:$A$615,0))/100*INDEX(gDP!AN$6:AN$271,MATCH(totalExpenditure!$A69,gDP!$B$6:$B$271)))</f>
        <v>#N/A</v>
      </c>
      <c r="BY69" s="77" t="e">
        <f>IF(INDEX([2]pivotTable!Z$310:Z$615,MATCH(totalExpenditure!$A69,[2]pivotTable!$A$310:$A$615,0))/100*INDEX(gDP!AO$6:AO$271,MATCH(totalExpenditure!$A69,gDP!$B$6:$B$271))=0,"",INDEX([2]pivotTable!Z$310:Z$615,MATCH(totalExpenditure!$A69,[2]pivotTable!$A$310:$A$615,0))/100*INDEX(gDP!AO$6:AO$271,MATCH(totalExpenditure!$A69,gDP!$B$6:$B$271)))</f>
        <v>#N/A</v>
      </c>
      <c r="BZ69" s="77" t="e">
        <f>IF(INDEX([2]pivotTable!AA$310:AA$615,MATCH(totalExpenditure!$A69,[2]pivotTable!$A$310:$A$615,0))/100*INDEX(gDP!AP$6:AP$271,MATCH(totalExpenditure!$A69,gDP!$B$6:$B$271))=0,"",INDEX([2]pivotTable!AA$310:AA$615,MATCH(totalExpenditure!$A69,[2]pivotTable!$A$310:$A$615,0))/100*INDEX(gDP!AP$6:AP$271,MATCH(totalExpenditure!$A69,gDP!$B$6:$B$271)))</f>
        <v>#N/A</v>
      </c>
      <c r="CA69" s="77" t="e">
        <f>IF(INDEX([2]pivotTable!AB$310:AB$615,MATCH(totalExpenditure!$A69,[2]pivotTable!$A$310:$A$615,0))/100*INDEX(gDP!AQ$6:AQ$271,MATCH(totalExpenditure!$A69,gDP!$B$6:$B$271))=0,"",INDEX([2]pivotTable!AB$310:AB$615,MATCH(totalExpenditure!$A69,[2]pivotTable!$A$310:$A$615,0))/100*INDEX(gDP!AQ$6:AQ$271,MATCH(totalExpenditure!$A69,gDP!$B$6:$B$271)))</f>
        <v>#N/A</v>
      </c>
      <c r="CB69" s="77" t="e">
        <f>IF(INDEX([2]pivotTable!AC$310:AC$615,MATCH(totalExpenditure!$A69,[2]pivotTable!$A$310:$A$615,0))/100*INDEX(gDP!AR$6:AR$271,MATCH(totalExpenditure!$A69,gDP!$B$6:$B$271))=0,"",INDEX([2]pivotTable!AC$310:AC$615,MATCH(totalExpenditure!$A69,[2]pivotTable!$A$310:$A$615,0))/100*INDEX(gDP!AR$6:AR$271,MATCH(totalExpenditure!$A69,gDP!$B$6:$B$271)))</f>
        <v>#N/A</v>
      </c>
      <c r="CC69" s="77" t="e">
        <f>IF(INDEX([2]pivotTable!AD$310:AD$615,MATCH(totalExpenditure!$A69,[2]pivotTable!$A$310:$A$615,0))/100*INDEX(gDP!AS$6:AS$271,MATCH(totalExpenditure!$A69,gDP!$B$6:$B$271))=0,"",INDEX([2]pivotTable!AD$310:AD$615,MATCH(totalExpenditure!$A69,[2]pivotTable!$A$310:$A$615,0))/100*INDEX(gDP!AS$6:AS$271,MATCH(totalExpenditure!$A69,gDP!$B$6:$B$271)))</f>
        <v>#N/A</v>
      </c>
      <c r="CD69" s="77" t="e">
        <f>IF(INDEX([2]pivotTable!AE$310:AE$615,MATCH(totalExpenditure!$A69,[2]pivotTable!$A$310:$A$615,0))/100*INDEX(gDP!AT$6:AT$271,MATCH(totalExpenditure!$A69,gDP!$B$6:$B$271))=0,"",INDEX([2]pivotTable!AE$310:AE$615,MATCH(totalExpenditure!$A69,[2]pivotTable!$A$310:$A$615,0))/100*INDEX(gDP!AT$6:AT$271,MATCH(totalExpenditure!$A69,gDP!$B$6:$B$271)))</f>
        <v>#N/A</v>
      </c>
      <c r="CE69" s="77" t="e">
        <f>IF(INDEX([2]pivotTable!AF$310:AF$615,MATCH(totalExpenditure!$A69,[2]pivotTable!$A$310:$A$615,0))/100*INDEX(gDP!AU$6:AU$271,MATCH(totalExpenditure!$A69,gDP!$B$6:$B$271))=0,"",INDEX([2]pivotTable!AF$310:AF$615,MATCH(totalExpenditure!$A69,[2]pivotTable!$A$310:$A$615,0))/100*INDEX(gDP!AU$6:AU$271,MATCH(totalExpenditure!$A69,gDP!$B$6:$B$271)))</f>
        <v>#N/A</v>
      </c>
      <c r="CF69" s="77" t="e">
        <f>IF(INDEX([2]pivotTable!AG$310:AG$615,MATCH(totalExpenditure!$A69,[2]pivotTable!$A$310:$A$615,0))/100*INDEX(gDP!AV$6:AV$271,MATCH(totalExpenditure!$A69,gDP!$B$6:$B$271))=0,"",INDEX([2]pivotTable!AG$310:AG$615,MATCH(totalExpenditure!$A69,[2]pivotTable!$A$310:$A$615,0))/100*INDEX(gDP!AV$6:AV$271,MATCH(totalExpenditure!$A69,gDP!$B$6:$B$271)))</f>
        <v>#N/A</v>
      </c>
      <c r="CG69" s="77" t="e">
        <f>IF(INDEX([2]pivotTable!AH$310:AH$615,MATCH(totalExpenditure!$A69,[2]pivotTable!$A$310:$A$615,0))/100*INDEX(gDP!AW$6:AW$271,MATCH(totalExpenditure!$A69,gDP!$B$6:$B$271))=0,"",INDEX([2]pivotTable!AH$310:AH$615,MATCH(totalExpenditure!$A69,[2]pivotTable!$A$310:$A$615,0))/100*INDEX(gDP!AW$6:AW$271,MATCH(totalExpenditure!$A69,gDP!$B$6:$B$271)))</f>
        <v>#N/A</v>
      </c>
      <c r="CH69" s="77" t="e">
        <f>IF(INDEX([2]pivotTable!AI$310:AI$615,MATCH(totalExpenditure!$A69,[2]pivotTable!$A$310:$A$615,0))/100*INDEX(gDP!AX$6:AX$271,MATCH(totalExpenditure!$A69,gDP!$B$6:$B$271))=0,"",INDEX([2]pivotTable!AI$310:AI$615,MATCH(totalExpenditure!$A69,[2]pivotTable!$A$310:$A$615,0))/100*INDEX(gDP!AX$6:AX$271,MATCH(totalExpenditure!$A69,gDP!$B$6:$B$271)))</f>
        <v>#N/A</v>
      </c>
      <c r="CI69" s="77" t="e">
        <f>IF(INDEX([2]pivotTable!AJ$310:AJ$615,MATCH(totalExpenditure!$A69,[2]pivotTable!$A$310:$A$615,0))/100*INDEX(gDP!AY$6:AY$271,MATCH(totalExpenditure!$A69,gDP!$B$6:$B$271))=0,"",INDEX([2]pivotTable!AJ$310:AJ$615,MATCH(totalExpenditure!$A69,[2]pivotTable!$A$310:$A$615,0))/100*INDEX(gDP!AY$6:AY$271,MATCH(totalExpenditure!$A69,gDP!$B$6:$B$271)))</f>
        <v>#N/A</v>
      </c>
      <c r="CJ69" s="77" t="e">
        <f>IF(INDEX([2]pivotTable!AK$310:AK$615,MATCH(totalExpenditure!$A69,[2]pivotTable!$A$310:$A$615,0))/100*INDEX(gDP!AZ$6:AZ$271,MATCH(totalExpenditure!$A69,gDP!$B$6:$B$271))=0,"",INDEX([2]pivotTable!AK$310:AK$615,MATCH(totalExpenditure!$A69,[2]pivotTable!$A$310:$A$615,0))/100*INDEX(gDP!AZ$6:AZ$271,MATCH(totalExpenditure!$A69,gDP!$B$6:$B$271)))</f>
        <v>#N/A</v>
      </c>
      <c r="CK69" s="77" t="e">
        <f>IF(INDEX([2]pivotTable!AL$310:AL$615,MATCH(totalExpenditure!$A69,[2]pivotTable!$A$310:$A$615,0))/100*INDEX(gDP!BA$6:BA$271,MATCH(totalExpenditure!$A69,gDP!$B$6:$B$271))=0,"",INDEX([2]pivotTable!AL$310:AL$615,MATCH(totalExpenditure!$A69,[2]pivotTable!$A$310:$A$615,0))/100*INDEX(gDP!BA$6:BA$271,MATCH(totalExpenditure!$A69,gDP!$B$6:$B$271)))</f>
        <v>#N/A</v>
      </c>
      <c r="CL69" s="77" t="e">
        <f>IF(INDEX([2]pivotTable!AM$310:AM$615,MATCH(totalExpenditure!$A69,[2]pivotTable!$A$310:$A$615,0))/100*INDEX(gDP!BB$6:BB$271,MATCH(totalExpenditure!$A69,gDP!$B$6:$B$271))=0,"",INDEX([2]pivotTable!AM$310:AM$615,MATCH(totalExpenditure!$A69,[2]pivotTable!$A$310:$A$615,0))/100*INDEX(gDP!BB$6:BB$271,MATCH(totalExpenditure!$A69,gDP!$B$6:$B$271)))</f>
        <v>#N/A</v>
      </c>
      <c r="CM69" s="77" t="e">
        <f>IF(INDEX([2]pivotTable!AN$310:AN$615,MATCH(totalExpenditure!$A69,[2]pivotTable!$A$310:$A$615,0))/100*INDEX(gDP!BC$6:BC$271,MATCH(totalExpenditure!$A69,gDP!$B$6:$B$271))=0,"",INDEX([2]pivotTable!AN$310:AN$615,MATCH(totalExpenditure!$A69,[2]pivotTable!$A$310:$A$615,0))/100*INDEX(gDP!BC$6:BC$271,MATCH(totalExpenditure!$A69,gDP!$B$6:$B$271)))</f>
        <v>#N/A</v>
      </c>
      <c r="CN69" s="77" t="e">
        <f>IF(INDEX([2]pivotTable!AO$310:AO$615,MATCH(totalExpenditure!$A69,[2]pivotTable!$A$310:$A$615,0))/100*INDEX(gDP!BD$6:BD$271,MATCH(totalExpenditure!$A69,gDP!$B$6:$B$271))=0,"",INDEX([2]pivotTable!AO$310:AO$615,MATCH(totalExpenditure!$A69,[2]pivotTable!$A$310:$A$615,0))/100*INDEX(gDP!BD$6:BD$271,MATCH(totalExpenditure!$A69,gDP!$B$6:$B$271)))</f>
        <v>#N/A</v>
      </c>
      <c r="CO69" s="77" t="e">
        <f>IF(INDEX([2]pivotTable!AP$310:AP$615,MATCH(totalExpenditure!$A69,[2]pivotTable!$A$310:$A$615,0))/100*INDEX(gDP!BE$6:BE$271,MATCH(totalExpenditure!$A69,gDP!$B$6:$B$271))=0,"",INDEX([2]pivotTable!AP$310:AP$615,MATCH(totalExpenditure!$A69,[2]pivotTable!$A$310:$A$615,0))/100*INDEX(gDP!BE$6:BE$271,MATCH(totalExpenditure!$A69,gDP!$B$6:$B$271)))</f>
        <v>#N/A</v>
      </c>
      <c r="CP69" s="77" t="e">
        <f>IF(INDEX([2]pivotTable!AQ$310:AQ$615,MATCH(totalExpenditure!$A69,[2]pivotTable!$A$310:$A$615,0))/100*INDEX(gDP!BF$6:BF$271,MATCH(totalExpenditure!$A69,gDP!$B$6:$B$271))=0,"",INDEX([2]pivotTable!AQ$310:AQ$615,MATCH(totalExpenditure!$A69,[2]pivotTable!$A$310:$A$615,0))/100*INDEX(gDP!BF$6:BF$271,MATCH(totalExpenditure!$A69,gDP!$B$6:$B$271)))</f>
        <v>#N/A</v>
      </c>
      <c r="CQ69" s="77" t="e">
        <f>IF(INDEX([2]pivotTable!AR$310:AR$615,MATCH(totalExpenditure!$A69,[2]pivotTable!$A$310:$A$615,0))/100*INDEX(gDP!BG$6:BG$271,MATCH(totalExpenditure!$A69,gDP!$B$6:$B$271))=0,"",INDEX([2]pivotTable!AR$310:AR$615,MATCH(totalExpenditure!$A69,[2]pivotTable!$A$310:$A$615,0))/100*INDEX(gDP!BG$6:BG$271,MATCH(totalExpenditure!$A69,gDP!$B$6:$B$271)))</f>
        <v>#N/A</v>
      </c>
      <c r="CR69" s="77" t="e">
        <f>IF(INDEX([2]pivotTable!AS$310:AS$615,MATCH(totalExpenditure!$A69,[2]pivotTable!$A$310:$A$615,0))/100*INDEX(gDP!BH$6:BH$271,MATCH(totalExpenditure!$A69,gDP!$B$6:$B$271))=0,"",INDEX([2]pivotTable!AS$310:AS$615,MATCH(totalExpenditure!$A69,[2]pivotTable!$A$310:$A$615,0))/100*INDEX(gDP!BH$6:BH$271,MATCH(totalExpenditure!$A69,gDP!$B$6:$B$271)))</f>
        <v>#N/A</v>
      </c>
      <c r="CS69" s="77" t="e">
        <f>IF(INDEX([2]pivotTable!AT$310:AT$615,MATCH(totalExpenditure!$A69,[2]pivotTable!$A$310:$A$615,0))/100*INDEX(gDP!BI$6:BI$271,MATCH(totalExpenditure!$A69,gDP!$B$6:$B$271))=0,"",INDEX([2]pivotTable!AT$310:AT$615,MATCH(totalExpenditure!$A69,[2]pivotTable!$A$310:$A$615,0))/100*INDEX(gDP!BI$6:BI$271,MATCH(totalExpenditure!$A69,gDP!$B$6:$B$271)))</f>
        <v>#N/A</v>
      </c>
      <c r="CT69" s="77" t="e">
        <f>IF(INDEX([2]pivotTable!AU$310:AU$615,MATCH(totalExpenditure!$A69,[2]pivotTable!$A$310:$A$615,0))/100*INDEX(gDP!BJ$6:BJ$271,MATCH(totalExpenditure!$A69,gDP!$B$6:$B$271))=0,"",INDEX([2]pivotTable!AU$310:AU$615,MATCH(totalExpenditure!$A69,[2]pivotTable!$A$310:$A$615,0))/100*INDEX(gDP!BJ$6:BJ$271,MATCH(totalExpenditure!$A69,gDP!$B$6:$B$271)))</f>
        <v>#N/A</v>
      </c>
      <c r="CU69" s="77" t="e">
        <f>IF(INDEX([2]pivotTable!AV$310:AV$615,MATCH(totalExpenditure!$A69,[2]pivotTable!$A$310:$A$615,0))/100*INDEX(gDP!BK$6:BK$271,MATCH(totalExpenditure!$A69,gDP!$B$6:$B$271))=0,"",INDEX([2]pivotTable!AV$310:AV$615,MATCH(totalExpenditure!$A69,[2]pivotTable!$A$310:$A$615,0))/100*INDEX(gDP!BK$6:BK$271,MATCH(totalExpenditure!$A69,gDP!$B$6:$B$271)))</f>
        <v>#N/A</v>
      </c>
      <c r="CV69" s="77" t="e">
        <f>IF(INDEX([2]pivotTable!AW$310:AW$615,MATCH(totalExpenditure!$A69,[2]pivotTable!$A$310:$A$615,0))/100*INDEX(gDP!BL$6:BL$271,MATCH(totalExpenditure!$A69,gDP!$B$6:$B$271))=0,"",INDEX([2]pivotTable!AW$310:AW$615,MATCH(totalExpenditure!$A69,[2]pivotTable!$A$310:$A$615,0))/100*INDEX(gDP!BL$6:BL$271,MATCH(totalExpenditure!$A69,gDP!$B$6:$B$271)))</f>
        <v>#N/A</v>
      </c>
      <c r="CW69" s="77" t="e">
        <f>IF(INDEX([2]pivotTable!AX$310:AX$615,MATCH(totalExpenditure!$A69,[2]pivotTable!$A$310:$A$615,0))/100*INDEX(gDP!BM$6:BM$271,MATCH(totalExpenditure!$A69,gDP!$B$6:$B$271))=0,"",INDEX([2]pivotTable!AX$310:AX$615,MATCH(totalExpenditure!$A69,[2]pivotTable!$A$310:$A$615,0))/100*INDEX(gDP!BM$6:BM$271,MATCH(totalExpenditure!$A69,gDP!$B$6:$B$271)))</f>
        <v>#N/A</v>
      </c>
      <c r="CX69" s="77" t="e">
        <f>IF(INDEX([2]pivotTable!AY$310:AY$615,MATCH(totalExpenditure!$A69,[2]pivotTable!$A$310:$A$615,0))/100*INDEX(gDP!BN$6:BN$271,MATCH(totalExpenditure!$A69,gDP!$B$6:$B$271))=0,"",INDEX([2]pivotTable!AY$310:AY$615,MATCH(totalExpenditure!$A69,[2]pivotTable!$A$310:$A$615,0))/100*INDEX(gDP!BN$6:BN$271,MATCH(totalExpenditure!$A69,gDP!$B$6:$B$271)))</f>
        <v>#N/A</v>
      </c>
      <c r="CY69" s="77" t="e">
        <f>IF(INDEX([2]pivotTable!AZ$310:AZ$615,MATCH(totalExpenditure!$A69,[2]pivotTable!$A$310:$A$615,0))/100*INDEX(gDP!BO$6:BO$271,MATCH(totalExpenditure!$A69,gDP!$B$6:$B$271))=0,"",INDEX([2]pivotTable!AZ$310:AZ$615,MATCH(totalExpenditure!$A69,[2]pivotTable!$A$310:$A$615,0))/100*INDEX(gDP!BO$6:BO$271,MATCH(totalExpenditure!$A69,gDP!$B$6:$B$271)))</f>
        <v>#N/A</v>
      </c>
      <c r="CZ69" s="77" t="e">
        <f>IF(B69="","",IF(BA69="","",B69-B69+INDEX(gDP!Q$6:Q$271,MATCH(totalExpenditure!$A69,gDP!$B$6:$B$271))))</f>
        <v>#N/A</v>
      </c>
      <c r="DA69" s="77" t="e">
        <f>IF(C69="","",IF(BB69="","",C69-C69+INDEX(gDP!R$6:R$271,MATCH(totalExpenditure!$A69,gDP!$B$6:$B$271))))</f>
        <v>#N/A</v>
      </c>
      <c r="DB69" s="77" t="e">
        <f>IF(D69="","",IF(BC69="","",D69-D69+INDEX(gDP!S$6:S$271,MATCH(totalExpenditure!$A69,gDP!$B$6:$B$271))))</f>
        <v>#N/A</v>
      </c>
      <c r="DC69" s="77" t="e">
        <f>IF(E69="","",IF(BD69="","",E69-E69+INDEX(gDP!T$6:T$271,MATCH(totalExpenditure!$A69,gDP!$B$6:$B$271))))</f>
        <v>#N/A</v>
      </c>
      <c r="DD69" s="77" t="e">
        <f>IF(F69="","",IF(BE69="","",F69-F69+INDEX(gDP!U$6:U$271,MATCH(totalExpenditure!$A69,gDP!$B$6:$B$271))))</f>
        <v>#N/A</v>
      </c>
      <c r="DE69" s="77" t="e">
        <f>IF(G69="","",IF(BF69="","",G69-G69+INDEX(gDP!V$6:V$271,MATCH(totalExpenditure!$A69,gDP!$B$6:$B$271))))</f>
        <v>#N/A</v>
      </c>
      <c r="DF69" s="77" t="e">
        <f>IF(H69="","",IF(BG69="","",H69-H69+INDEX(gDP!W$6:W$271,MATCH(totalExpenditure!$A69,gDP!$B$6:$B$271))))</f>
        <v>#N/A</v>
      </c>
      <c r="DG69" s="77" t="e">
        <f>IF(I69="","",IF(BH69="","",I69-I69+INDEX(gDP!X$6:X$271,MATCH(totalExpenditure!$A69,gDP!$B$6:$B$271))))</f>
        <v>#N/A</v>
      </c>
      <c r="DH69" s="77" t="e">
        <f>IF(J69="","",IF(BI69="","",J69-J69+INDEX(gDP!Y$6:Y$271,MATCH(totalExpenditure!$A69,gDP!$B$6:$B$271))))</f>
        <v>#N/A</v>
      </c>
      <c r="DI69" s="77" t="e">
        <f>IF(K69="","",IF(BJ69="","",K69-K69+INDEX(gDP!Z$6:Z$271,MATCH(totalExpenditure!$A69,gDP!$B$6:$B$271))))</f>
        <v>#N/A</v>
      </c>
      <c r="DJ69" s="77" t="e">
        <f>IF(L69="","",IF(BK69="","",L69-L69+INDEX(gDP!AA$6:AA$271,MATCH(totalExpenditure!$A69,gDP!$B$6:$B$271))))</f>
        <v>#N/A</v>
      </c>
      <c r="DK69" s="77" t="e">
        <f>IF(M69="","",IF(BL69="","",M69-M69+INDEX(gDP!AB$6:AB$271,MATCH(totalExpenditure!$A69,gDP!$B$6:$B$271))))</f>
        <v>#N/A</v>
      </c>
      <c r="DL69" s="77" t="e">
        <f>IF(N69="","",IF(BM69="","",N69-N69+INDEX(gDP!AC$6:AC$271,MATCH(totalExpenditure!$A69,gDP!$B$6:$B$271))))</f>
        <v>#N/A</v>
      </c>
      <c r="DM69" s="77" t="e">
        <f>IF(O69="","",IF(BN69="","",O69-O69+INDEX(gDP!AD$6:AD$271,MATCH(totalExpenditure!$A69,gDP!$B$6:$B$271))))</f>
        <v>#N/A</v>
      </c>
      <c r="DN69" s="77" t="e">
        <f>IF(P69="","",IF(BO69="","",P69-P69+INDEX(gDP!AE$6:AE$271,MATCH(totalExpenditure!$A69,gDP!$B$6:$B$271))))</f>
        <v>#N/A</v>
      </c>
      <c r="DO69" s="77" t="e">
        <f>IF(Q69="","",IF(BP69="","",Q69-Q69+INDEX(gDP!AF$6:AF$271,MATCH(totalExpenditure!$A69,gDP!$B$6:$B$271))))</f>
        <v>#N/A</v>
      </c>
      <c r="DP69" s="77" t="e">
        <f>IF(R69="","",IF(BQ69="","",R69-R69+INDEX(gDP!AG$6:AG$271,MATCH(totalExpenditure!$A69,gDP!$B$6:$B$271))))</f>
        <v>#N/A</v>
      </c>
      <c r="DQ69" s="77" t="e">
        <f>IF(S69="","",IF(BR69="","",S69-S69+INDEX(gDP!AH$6:AH$271,MATCH(totalExpenditure!$A69,gDP!$B$6:$B$271))))</f>
        <v>#N/A</v>
      </c>
      <c r="DR69" s="77" t="e">
        <f>IF(T69="","",IF(BS69="","",T69-T69+INDEX(gDP!AI$6:AI$271,MATCH(totalExpenditure!$A69,gDP!$B$6:$B$271))))</f>
        <v>#N/A</v>
      </c>
      <c r="DS69" s="77" t="e">
        <f>IF(U69="","",IF(BT69="","",U69-U69+INDEX(gDP!AJ$6:AJ$271,MATCH(totalExpenditure!$A69,gDP!$B$6:$B$271))))</f>
        <v>#N/A</v>
      </c>
      <c r="DT69" s="77" t="e">
        <f>IF(V69="","",IF(BU69="","",V69-V69+INDEX(gDP!AK$6:AK$271,MATCH(totalExpenditure!$A69,gDP!$B$6:$B$271))))</f>
        <v>#N/A</v>
      </c>
      <c r="DU69" s="77" t="e">
        <f>IF(W69="","",IF(BV69="","",W69-W69+INDEX(gDP!AL$6:AL$271,MATCH(totalExpenditure!$A69,gDP!$B$6:$B$271))))</f>
        <v>#N/A</v>
      </c>
      <c r="DV69" s="77" t="e">
        <f>IF(X69="","",IF(BW69="","",X69-X69+INDEX(gDP!AM$6:AM$271,MATCH(totalExpenditure!$A69,gDP!$B$6:$B$271))))</f>
        <v>#N/A</v>
      </c>
      <c r="DW69" s="77" t="e">
        <f>IF(Y69="","",IF(BX69="","",Y69-Y69+INDEX(gDP!AN$6:AN$271,MATCH(totalExpenditure!$A69,gDP!$B$6:$B$271))))</f>
        <v>#N/A</v>
      </c>
      <c r="DX69" s="77" t="e">
        <f>IF(Z69="","",IF(BY69="","",Z69-Z69+INDEX(gDP!AO$6:AO$271,MATCH(totalExpenditure!$A69,gDP!$B$6:$B$271))))</f>
        <v>#N/A</v>
      </c>
      <c r="DY69" s="77" t="e">
        <f>IF(AA69="","",IF(BZ69="","",AA69-AA69+INDEX(gDP!AP$6:AP$271,MATCH(totalExpenditure!$A69,gDP!$B$6:$B$271))))</f>
        <v>#N/A</v>
      </c>
      <c r="DZ69" s="77" t="e">
        <f>IF(AB69="","",IF(CA69="","",AB69-AB69+INDEX(gDP!AQ$6:AQ$271,MATCH(totalExpenditure!$A69,gDP!$B$6:$B$271))))</f>
        <v>#N/A</v>
      </c>
      <c r="EA69" s="77" t="e">
        <f>IF(AC69="","",IF(CB69="","",AC69-AC69+INDEX(gDP!AR$6:AR$271,MATCH(totalExpenditure!$A69,gDP!$B$6:$B$271))))</f>
        <v>#N/A</v>
      </c>
      <c r="EB69" s="77" t="e">
        <f>IF(AD69="","",IF(CC69="","",AD69-AD69+INDEX(gDP!AS$6:AS$271,MATCH(totalExpenditure!$A69,gDP!$B$6:$B$271))))</f>
        <v>#N/A</v>
      </c>
      <c r="EC69" s="77" t="e">
        <f>IF(AE69="","",IF(CD69="","",AE69-AE69+INDEX(gDP!AT$6:AT$271,MATCH(totalExpenditure!$A69,gDP!$B$6:$B$271))))</f>
        <v>#N/A</v>
      </c>
      <c r="ED69" s="77" t="e">
        <f>IF(AF69="","",IF(CE69="","",AF69-AF69+INDEX(gDP!AU$6:AU$271,MATCH(totalExpenditure!$A69,gDP!$B$6:$B$271))))</f>
        <v>#N/A</v>
      </c>
      <c r="EE69" s="77" t="e">
        <f>IF(AG69="","",IF(CF69="","",AG69-AG69+INDEX(gDP!AV$6:AV$271,MATCH(totalExpenditure!$A69,gDP!$B$6:$B$271))))</f>
        <v>#N/A</v>
      </c>
      <c r="EF69" s="77" t="e">
        <f>IF(AH69="","",IF(CG69="","",AH69-AH69+INDEX(gDP!AW$6:AW$271,MATCH(totalExpenditure!$A69,gDP!$B$6:$B$271))))</f>
        <v>#N/A</v>
      </c>
      <c r="EG69" s="77" t="e">
        <f>IF(AI69="","",IF(CH69="","",AI69-AI69+INDEX(gDP!AX$6:AX$271,MATCH(totalExpenditure!$A69,gDP!$B$6:$B$271))))</f>
        <v>#N/A</v>
      </c>
      <c r="EH69" s="77" t="e">
        <f>IF(AJ69="","",IF(CI69="","",AJ69-AJ69+INDEX(gDP!AY$6:AY$271,MATCH(totalExpenditure!$A69,gDP!$B$6:$B$271))))</f>
        <v>#N/A</v>
      </c>
      <c r="EI69" s="77" t="e">
        <f>IF(AK69="","",IF(CJ69="","",AK69-AK69+INDEX(gDP!AZ$6:AZ$271,MATCH(totalExpenditure!$A69,gDP!$B$6:$B$271))))</f>
        <v>#N/A</v>
      </c>
      <c r="EJ69" s="77" t="e">
        <f>IF(AL69="","",IF(CK69="","",AL69-AL69+INDEX(gDP!BA$6:BA$271,MATCH(totalExpenditure!$A69,gDP!$B$6:$B$271))))</f>
        <v>#N/A</v>
      </c>
      <c r="EK69" s="77" t="e">
        <f>IF(AM69="","",IF(CL69="","",AM69-AM69+INDEX(gDP!BB$6:BB$271,MATCH(totalExpenditure!$A69,gDP!$B$6:$B$271))))</f>
        <v>#N/A</v>
      </c>
      <c r="EL69" s="77" t="e">
        <f>IF(AN69="","",IF(CM69="","",AN69-AN69+INDEX(gDP!BC$6:BC$271,MATCH(totalExpenditure!$A69,gDP!$B$6:$B$271))))</f>
        <v>#N/A</v>
      </c>
      <c r="EM69" s="77" t="e">
        <f>IF(AO69="","",IF(CN69="","",AO69-AO69+INDEX(gDP!BD$6:BD$271,MATCH(totalExpenditure!$A69,gDP!$B$6:$B$271))))</f>
        <v>#N/A</v>
      </c>
      <c r="EN69" s="77" t="e">
        <f>IF(AP69="","",IF(CO69="","",AP69-AP69+INDEX(gDP!BE$6:BE$271,MATCH(totalExpenditure!$A69,gDP!$B$6:$B$271))))</f>
        <v>#N/A</v>
      </c>
      <c r="EO69" s="77" t="e">
        <f>IF(AQ69="","",IF(CP69="","",AQ69-AQ69+INDEX(gDP!BF$6:BF$271,MATCH(totalExpenditure!$A69,gDP!$B$6:$B$271))))</f>
        <v>#N/A</v>
      </c>
      <c r="EP69" s="77" t="e">
        <f>IF(AR69="","",IF(CQ69="","",AR69-AR69+INDEX(gDP!BG$6:BG$271,MATCH(totalExpenditure!$A69,gDP!$B$6:$B$271))))</f>
        <v>#N/A</v>
      </c>
      <c r="EQ69" s="77" t="e">
        <f>IF(AS69="","",IF(CR69="","",AS69-AS69+INDEX(gDP!BH$6:BH$271,MATCH(totalExpenditure!$A69,gDP!$B$6:$B$271))))</f>
        <v>#N/A</v>
      </c>
      <c r="ER69" s="77" t="e">
        <f>IF(AT69="","",IF(CS69="","",AT69-AT69+INDEX(gDP!BI$6:BI$271,MATCH(totalExpenditure!$A69,gDP!$B$6:$B$271))))</f>
        <v>#N/A</v>
      </c>
      <c r="ES69" s="77" t="e">
        <f>IF(AU69="","",IF(CT69="","",AU69-AU69+INDEX(gDP!BJ$6:BJ$271,MATCH(totalExpenditure!$A69,gDP!$B$6:$B$271))))</f>
        <v>#N/A</v>
      </c>
      <c r="ET69" s="77" t="e">
        <f>IF(AV69="","",IF(CU69="","",AV69-AV69+INDEX(gDP!BK$6:BK$271,MATCH(totalExpenditure!$A69,gDP!$B$6:$B$271))))</f>
        <v>#N/A</v>
      </c>
      <c r="EU69" s="77" t="e">
        <f>IF(AW69="","",IF(CV69="","",AW69-AW69+INDEX(gDP!BL$6:BL$271,MATCH(totalExpenditure!$A69,gDP!$B$6:$B$271))))</f>
        <v>#N/A</v>
      </c>
      <c r="EV69" s="77" t="e">
        <f>IF(AX69="","",IF(CW69="","",AX69-AX69+INDEX(gDP!BM$6:BM$271,MATCH(totalExpenditure!$A69,gDP!$B$6:$B$271))))</f>
        <v>#N/A</v>
      </c>
      <c r="EW69" s="77" t="e">
        <f>IF(AY69="","",IF(CX69="","",AY69-AY69+INDEX(gDP!BN$6:BN$271,MATCH(totalExpenditure!$A69,gDP!$B$6:$B$271))))</f>
        <v>#N/A</v>
      </c>
      <c r="EX69" s="77" t="e">
        <f>IF(AZ69="","",IF(CY69="","",AZ69-AZ69+INDEX(gDP!BO$6:BO$271,MATCH(totalExpenditure!$A69,gDP!$B$6:$B$271))))</f>
        <v>#N/A</v>
      </c>
    </row>
    <row r="70" spans="1:154" x14ac:dyDescent="0.35">
      <c r="A70" t="s">
        <v>349</v>
      </c>
      <c r="B70" s="77" t="e">
        <f>IF(INDEX([2]pivotTable!B$3:B$308,MATCH(totalExpenditure!$A70,[2]pivotTable!$A$3:$A$308,0))/100*INDEX(gDP!Q$6:Q$271,MATCH(totalExpenditure!$A70,gDP!$B$6:$B$271))=0,"",INDEX([2]pivotTable!B$3:B$308,MATCH(totalExpenditure!$A70,[2]pivotTable!$A$3:$A$308,0))/100*INDEX(gDP!Q$6:Q$271,MATCH(totalExpenditure!$A70,gDP!$B$6:$B$271)))</f>
        <v>#N/A</v>
      </c>
      <c r="C70" s="77" t="e">
        <f>IF(INDEX([2]pivotTable!C$3:C$308,MATCH(totalExpenditure!$A70,[2]pivotTable!$A$3:$A$308,0))/100*INDEX(gDP!R$6:R$271,MATCH(totalExpenditure!$A70,gDP!$B$6:$B$271))=0,"",INDEX([2]pivotTable!C$3:C$308,MATCH(totalExpenditure!$A70,[2]pivotTable!$A$3:$A$308,0))/100*INDEX(gDP!R$6:R$271,MATCH(totalExpenditure!$A70,gDP!$B$6:$B$271)))</f>
        <v>#N/A</v>
      </c>
      <c r="D70" s="77" t="e">
        <f>IF(INDEX([2]pivotTable!D$3:D$308,MATCH(totalExpenditure!$A70,[2]pivotTable!$A$3:$A$308,0))/100*INDEX(gDP!S$6:S$271,MATCH(totalExpenditure!$A70,gDP!$B$6:$B$271))=0,"",INDEX([2]pivotTable!D$3:D$308,MATCH(totalExpenditure!$A70,[2]pivotTable!$A$3:$A$308,0))/100*INDEX(gDP!S$6:S$271,MATCH(totalExpenditure!$A70,gDP!$B$6:$B$271)))</f>
        <v>#N/A</v>
      </c>
      <c r="E70" s="77" t="e">
        <f>IF(INDEX([2]pivotTable!E$3:E$308,MATCH(totalExpenditure!$A70,[2]pivotTable!$A$3:$A$308,0))/100*INDEX(gDP!T$6:T$271,MATCH(totalExpenditure!$A70,gDP!$B$6:$B$271))=0,"",INDEX([2]pivotTable!E$3:E$308,MATCH(totalExpenditure!$A70,[2]pivotTable!$A$3:$A$308,0))/100*INDEX(gDP!T$6:T$271,MATCH(totalExpenditure!$A70,gDP!$B$6:$B$271)))</f>
        <v>#N/A</v>
      </c>
      <c r="F70" s="77" t="e">
        <f>IF(INDEX([2]pivotTable!F$3:F$308,MATCH(totalExpenditure!$A70,[2]pivotTable!$A$3:$A$308,0))/100*INDEX(gDP!U$6:U$271,MATCH(totalExpenditure!$A70,gDP!$B$6:$B$271))=0,"",INDEX([2]pivotTable!F$3:F$308,MATCH(totalExpenditure!$A70,[2]pivotTable!$A$3:$A$308,0))/100*INDEX(gDP!U$6:U$271,MATCH(totalExpenditure!$A70,gDP!$B$6:$B$271)))</f>
        <v>#N/A</v>
      </c>
      <c r="G70" s="77" t="e">
        <f>IF(INDEX([2]pivotTable!G$3:G$308,MATCH(totalExpenditure!$A70,[2]pivotTable!$A$3:$A$308,0))/100*INDEX(gDP!V$6:V$271,MATCH(totalExpenditure!$A70,gDP!$B$6:$B$271))=0,"",INDEX([2]pivotTable!G$3:G$308,MATCH(totalExpenditure!$A70,[2]pivotTable!$A$3:$A$308,0))/100*INDEX(gDP!V$6:V$271,MATCH(totalExpenditure!$A70,gDP!$B$6:$B$271)))</f>
        <v>#N/A</v>
      </c>
      <c r="H70" s="77" t="e">
        <f>IF(INDEX([2]pivotTable!H$3:H$308,MATCH(totalExpenditure!$A70,[2]pivotTable!$A$3:$A$308,0))/100*INDEX(gDP!W$6:W$271,MATCH(totalExpenditure!$A70,gDP!$B$6:$B$271))=0,"",INDEX([2]pivotTable!H$3:H$308,MATCH(totalExpenditure!$A70,[2]pivotTable!$A$3:$A$308,0))/100*INDEX(gDP!W$6:W$271,MATCH(totalExpenditure!$A70,gDP!$B$6:$B$271)))</f>
        <v>#N/A</v>
      </c>
      <c r="I70" s="77" t="e">
        <f>IF(INDEX([2]pivotTable!I$3:I$308,MATCH(totalExpenditure!$A70,[2]pivotTable!$A$3:$A$308,0))/100*INDEX(gDP!X$6:X$271,MATCH(totalExpenditure!$A70,gDP!$B$6:$B$271))=0,"",INDEX([2]pivotTable!I$3:I$308,MATCH(totalExpenditure!$A70,[2]pivotTable!$A$3:$A$308,0))/100*INDEX(gDP!X$6:X$271,MATCH(totalExpenditure!$A70,gDP!$B$6:$B$271)))</f>
        <v>#N/A</v>
      </c>
      <c r="J70" s="77" t="e">
        <f>IF(INDEX([2]pivotTable!J$3:J$308,MATCH(totalExpenditure!$A70,[2]pivotTable!$A$3:$A$308,0))/100*INDEX(gDP!Y$6:Y$271,MATCH(totalExpenditure!$A70,gDP!$B$6:$B$271))=0,"",INDEX([2]pivotTable!J$3:J$308,MATCH(totalExpenditure!$A70,[2]pivotTable!$A$3:$A$308,0))/100*INDEX(gDP!Y$6:Y$271,MATCH(totalExpenditure!$A70,gDP!$B$6:$B$271)))</f>
        <v>#N/A</v>
      </c>
      <c r="K70" s="77" t="e">
        <f>IF(INDEX([2]pivotTable!K$3:K$308,MATCH(totalExpenditure!$A70,[2]pivotTable!$A$3:$A$308,0))/100*INDEX(gDP!Z$6:Z$271,MATCH(totalExpenditure!$A70,gDP!$B$6:$B$271))=0,"",INDEX([2]pivotTable!K$3:K$308,MATCH(totalExpenditure!$A70,[2]pivotTable!$A$3:$A$308,0))/100*INDEX(gDP!Z$6:Z$271,MATCH(totalExpenditure!$A70,gDP!$B$6:$B$271)))</f>
        <v>#N/A</v>
      </c>
      <c r="L70" s="77" t="e">
        <f>IF(INDEX([2]pivotTable!L$3:L$308,MATCH(totalExpenditure!$A70,[2]pivotTable!$A$3:$A$308,0))/100*INDEX(gDP!AA$6:AA$271,MATCH(totalExpenditure!$A70,gDP!$B$6:$B$271))=0,"",INDEX([2]pivotTable!L$3:L$308,MATCH(totalExpenditure!$A70,[2]pivotTable!$A$3:$A$308,0))/100*INDEX(gDP!AA$6:AA$271,MATCH(totalExpenditure!$A70,gDP!$B$6:$B$271)))</f>
        <v>#N/A</v>
      </c>
      <c r="M70" s="77" t="e">
        <f>IF(INDEX([2]pivotTable!M$3:M$308,MATCH(totalExpenditure!$A70,[2]pivotTable!$A$3:$A$308,0))/100*INDEX(gDP!AB$6:AB$271,MATCH(totalExpenditure!$A70,gDP!$B$6:$B$271))=0,"",INDEX([2]pivotTable!M$3:M$308,MATCH(totalExpenditure!$A70,[2]pivotTable!$A$3:$A$308,0))/100*INDEX(gDP!AB$6:AB$271,MATCH(totalExpenditure!$A70,gDP!$B$6:$B$271)))</f>
        <v>#N/A</v>
      </c>
      <c r="N70" s="77" t="e">
        <f>IF(INDEX([2]pivotTable!N$3:N$308,MATCH(totalExpenditure!$A70,[2]pivotTable!$A$3:$A$308,0))/100*INDEX(gDP!AC$6:AC$271,MATCH(totalExpenditure!$A70,gDP!$B$6:$B$271))=0,"",INDEX([2]pivotTable!N$3:N$308,MATCH(totalExpenditure!$A70,[2]pivotTable!$A$3:$A$308,0))/100*INDEX(gDP!AC$6:AC$271,MATCH(totalExpenditure!$A70,gDP!$B$6:$B$271)))</f>
        <v>#N/A</v>
      </c>
      <c r="O70" s="77" t="e">
        <f>IF(INDEX([2]pivotTable!O$3:O$308,MATCH(totalExpenditure!$A70,[2]pivotTable!$A$3:$A$308,0))/100*INDEX(gDP!AD$6:AD$271,MATCH(totalExpenditure!$A70,gDP!$B$6:$B$271))=0,"",INDEX([2]pivotTable!O$3:O$308,MATCH(totalExpenditure!$A70,[2]pivotTable!$A$3:$A$308,0))/100*INDEX(gDP!AD$6:AD$271,MATCH(totalExpenditure!$A70,gDP!$B$6:$B$271)))</f>
        <v>#N/A</v>
      </c>
      <c r="P70" s="77" t="e">
        <f>IF(INDEX([2]pivotTable!P$3:P$308,MATCH(totalExpenditure!$A70,[2]pivotTable!$A$3:$A$308,0))/100*INDEX(gDP!AE$6:AE$271,MATCH(totalExpenditure!$A70,gDP!$B$6:$B$271))=0,"",INDEX([2]pivotTable!P$3:P$308,MATCH(totalExpenditure!$A70,[2]pivotTable!$A$3:$A$308,0))/100*INDEX(gDP!AE$6:AE$271,MATCH(totalExpenditure!$A70,gDP!$B$6:$B$271)))</f>
        <v>#N/A</v>
      </c>
      <c r="Q70" s="77" t="e">
        <f>IF(INDEX([2]pivotTable!Q$3:Q$308,MATCH(totalExpenditure!$A70,[2]pivotTable!$A$3:$A$308,0))/100*INDEX(gDP!AF$6:AF$271,MATCH(totalExpenditure!$A70,gDP!$B$6:$B$271))=0,"",INDEX([2]pivotTable!Q$3:Q$308,MATCH(totalExpenditure!$A70,[2]pivotTable!$A$3:$A$308,0))/100*INDEX(gDP!AF$6:AF$271,MATCH(totalExpenditure!$A70,gDP!$B$6:$B$271)))</f>
        <v>#N/A</v>
      </c>
      <c r="R70" s="77" t="e">
        <f>IF(INDEX([2]pivotTable!R$3:R$308,MATCH(totalExpenditure!$A70,[2]pivotTable!$A$3:$A$308,0))/100*INDEX(gDP!AG$6:AG$271,MATCH(totalExpenditure!$A70,gDP!$B$6:$B$271))=0,"",INDEX([2]pivotTable!R$3:R$308,MATCH(totalExpenditure!$A70,[2]pivotTable!$A$3:$A$308,0))/100*INDEX(gDP!AG$6:AG$271,MATCH(totalExpenditure!$A70,gDP!$B$6:$B$271)))</f>
        <v>#N/A</v>
      </c>
      <c r="S70" s="77" t="e">
        <f>IF(INDEX([2]pivotTable!S$3:S$308,MATCH(totalExpenditure!$A70,[2]pivotTable!$A$3:$A$308,0))/100*INDEX(gDP!AH$6:AH$271,MATCH(totalExpenditure!$A70,gDP!$B$6:$B$271))=0,"",INDEX([2]pivotTable!S$3:S$308,MATCH(totalExpenditure!$A70,[2]pivotTable!$A$3:$A$308,0))/100*INDEX(gDP!AH$6:AH$271,MATCH(totalExpenditure!$A70,gDP!$B$6:$B$271)))</f>
        <v>#N/A</v>
      </c>
      <c r="T70" s="77" t="e">
        <f>IF(INDEX([2]pivotTable!T$3:T$308,MATCH(totalExpenditure!$A70,[2]pivotTable!$A$3:$A$308,0))/100*INDEX(gDP!AI$6:AI$271,MATCH(totalExpenditure!$A70,gDP!$B$6:$B$271))=0,"",INDEX([2]pivotTable!T$3:T$308,MATCH(totalExpenditure!$A70,[2]pivotTable!$A$3:$A$308,0))/100*INDEX(gDP!AI$6:AI$271,MATCH(totalExpenditure!$A70,gDP!$B$6:$B$271)))</f>
        <v>#N/A</v>
      </c>
      <c r="U70" s="77" t="e">
        <f>IF(INDEX([2]pivotTable!U$3:U$308,MATCH(totalExpenditure!$A70,[2]pivotTable!$A$3:$A$308,0))/100*INDEX(gDP!AJ$6:AJ$271,MATCH(totalExpenditure!$A70,gDP!$B$6:$B$271))=0,"",INDEX([2]pivotTable!U$3:U$308,MATCH(totalExpenditure!$A70,[2]pivotTable!$A$3:$A$308,0))/100*INDEX(gDP!AJ$6:AJ$271,MATCH(totalExpenditure!$A70,gDP!$B$6:$B$271)))</f>
        <v>#N/A</v>
      </c>
      <c r="V70" s="77" t="e">
        <f>IF(INDEX([2]pivotTable!V$3:V$308,MATCH(totalExpenditure!$A70,[2]pivotTable!$A$3:$A$308,0))/100*INDEX(gDP!AK$6:AK$271,MATCH(totalExpenditure!$A70,gDP!$B$6:$B$271))=0,"",INDEX([2]pivotTable!V$3:V$308,MATCH(totalExpenditure!$A70,[2]pivotTable!$A$3:$A$308,0))/100*INDEX(gDP!AK$6:AK$271,MATCH(totalExpenditure!$A70,gDP!$B$6:$B$271)))</f>
        <v>#N/A</v>
      </c>
      <c r="W70" s="77" t="e">
        <f>IF(INDEX([2]pivotTable!W$3:W$308,MATCH(totalExpenditure!$A70,[2]pivotTable!$A$3:$A$308,0))/100*INDEX(gDP!AL$6:AL$271,MATCH(totalExpenditure!$A70,gDP!$B$6:$B$271))=0,"",INDEX([2]pivotTable!W$3:W$308,MATCH(totalExpenditure!$A70,[2]pivotTable!$A$3:$A$308,0))/100*INDEX(gDP!AL$6:AL$271,MATCH(totalExpenditure!$A70,gDP!$B$6:$B$271)))</f>
        <v>#N/A</v>
      </c>
      <c r="X70" s="77" t="e">
        <f>IF(INDEX([2]pivotTable!X$3:X$308,MATCH(totalExpenditure!$A70,[2]pivotTable!$A$3:$A$308,0))/100*INDEX(gDP!AM$6:AM$271,MATCH(totalExpenditure!$A70,gDP!$B$6:$B$271))=0,"",INDEX([2]pivotTable!X$3:X$308,MATCH(totalExpenditure!$A70,[2]pivotTable!$A$3:$A$308,0))/100*INDEX(gDP!AM$6:AM$271,MATCH(totalExpenditure!$A70,gDP!$B$6:$B$271)))</f>
        <v>#N/A</v>
      </c>
      <c r="Y70" s="77" t="e">
        <f>IF(INDEX([2]pivotTable!Y$3:Y$308,MATCH(totalExpenditure!$A70,[2]pivotTable!$A$3:$A$308,0))/100*INDEX(gDP!AN$6:AN$271,MATCH(totalExpenditure!$A70,gDP!$B$6:$B$271))=0,"",INDEX([2]pivotTable!Y$3:Y$308,MATCH(totalExpenditure!$A70,[2]pivotTable!$A$3:$A$308,0))/100*INDEX(gDP!AN$6:AN$271,MATCH(totalExpenditure!$A70,gDP!$B$6:$B$271)))</f>
        <v>#N/A</v>
      </c>
      <c r="Z70" s="77" t="e">
        <f>IF(INDEX([2]pivotTable!Z$3:Z$308,MATCH(totalExpenditure!$A70,[2]pivotTable!$A$3:$A$308,0))/100*INDEX(gDP!AO$6:AO$271,MATCH(totalExpenditure!$A70,gDP!$B$6:$B$271))=0,"",INDEX([2]pivotTable!Z$3:Z$308,MATCH(totalExpenditure!$A70,[2]pivotTable!$A$3:$A$308,0))/100*INDEX(gDP!AO$6:AO$271,MATCH(totalExpenditure!$A70,gDP!$B$6:$B$271)))</f>
        <v>#N/A</v>
      </c>
      <c r="AA70" s="77" t="e">
        <f>IF(INDEX([2]pivotTable!AA$3:AA$308,MATCH(totalExpenditure!$A70,[2]pivotTable!$A$3:$A$308,0))/100*INDEX(gDP!AP$6:AP$271,MATCH(totalExpenditure!$A70,gDP!$B$6:$B$271))=0,"",INDEX([2]pivotTable!AA$3:AA$308,MATCH(totalExpenditure!$A70,[2]pivotTable!$A$3:$A$308,0))/100*INDEX(gDP!AP$6:AP$271,MATCH(totalExpenditure!$A70,gDP!$B$6:$B$271)))</f>
        <v>#N/A</v>
      </c>
      <c r="AB70" s="77" t="e">
        <f>IF(INDEX([2]pivotTable!AB$3:AB$308,MATCH(totalExpenditure!$A70,[2]pivotTable!$A$3:$A$308,0))/100*INDEX(gDP!AQ$6:AQ$271,MATCH(totalExpenditure!$A70,gDP!$B$6:$B$271))=0,"",INDEX([2]pivotTable!AB$3:AB$308,MATCH(totalExpenditure!$A70,[2]pivotTable!$A$3:$A$308,0))/100*INDEX(gDP!AQ$6:AQ$271,MATCH(totalExpenditure!$A70,gDP!$B$6:$B$271)))</f>
        <v>#N/A</v>
      </c>
      <c r="AC70" s="77" t="e">
        <f>IF(INDEX([2]pivotTable!AC$3:AC$308,MATCH(totalExpenditure!$A70,[2]pivotTable!$A$3:$A$308,0))/100*INDEX(gDP!AR$6:AR$271,MATCH(totalExpenditure!$A70,gDP!$B$6:$B$271))=0,"",INDEX([2]pivotTable!AC$3:AC$308,MATCH(totalExpenditure!$A70,[2]pivotTable!$A$3:$A$308,0))/100*INDEX(gDP!AR$6:AR$271,MATCH(totalExpenditure!$A70,gDP!$B$6:$B$271)))</f>
        <v>#N/A</v>
      </c>
      <c r="AD70" s="77" t="e">
        <f>IF(INDEX([2]pivotTable!AD$3:AD$308,MATCH(totalExpenditure!$A70,[2]pivotTable!$A$3:$A$308,0))/100*INDEX(gDP!AS$6:AS$271,MATCH(totalExpenditure!$A70,gDP!$B$6:$B$271))=0,"",INDEX([2]pivotTable!AD$3:AD$308,MATCH(totalExpenditure!$A70,[2]pivotTable!$A$3:$A$308,0))/100*INDEX(gDP!AS$6:AS$271,MATCH(totalExpenditure!$A70,gDP!$B$6:$B$271)))</f>
        <v>#N/A</v>
      </c>
      <c r="AE70" s="77" t="e">
        <f>IF(INDEX([2]pivotTable!AE$3:AE$308,MATCH(totalExpenditure!$A70,[2]pivotTable!$A$3:$A$308,0))/100*INDEX(gDP!AT$6:AT$271,MATCH(totalExpenditure!$A70,gDP!$B$6:$B$271))=0,"",INDEX([2]pivotTable!AE$3:AE$308,MATCH(totalExpenditure!$A70,[2]pivotTable!$A$3:$A$308,0))/100*INDEX(gDP!AT$6:AT$271,MATCH(totalExpenditure!$A70,gDP!$B$6:$B$271)))</f>
        <v>#N/A</v>
      </c>
      <c r="AF70" s="77" t="e">
        <f>IF(INDEX([2]pivotTable!AF$3:AF$308,MATCH(totalExpenditure!$A70,[2]pivotTable!$A$3:$A$308,0))/100*INDEX(gDP!AU$6:AU$271,MATCH(totalExpenditure!$A70,gDP!$B$6:$B$271))=0,"",INDEX([2]pivotTable!AF$3:AF$308,MATCH(totalExpenditure!$A70,[2]pivotTable!$A$3:$A$308,0))/100*INDEX(gDP!AU$6:AU$271,MATCH(totalExpenditure!$A70,gDP!$B$6:$B$271)))</f>
        <v>#N/A</v>
      </c>
      <c r="AG70" s="77" t="e">
        <f>IF(INDEX([2]pivotTable!AG$3:AG$308,MATCH(totalExpenditure!$A70,[2]pivotTable!$A$3:$A$308,0))/100*INDEX(gDP!AV$6:AV$271,MATCH(totalExpenditure!$A70,gDP!$B$6:$B$271))=0,"",INDEX([2]pivotTable!AG$3:AG$308,MATCH(totalExpenditure!$A70,[2]pivotTable!$A$3:$A$308,0))/100*INDEX(gDP!AV$6:AV$271,MATCH(totalExpenditure!$A70,gDP!$B$6:$B$271)))</f>
        <v>#N/A</v>
      </c>
      <c r="AH70" s="77" t="e">
        <f>IF(INDEX([2]pivotTable!AH$3:AH$308,MATCH(totalExpenditure!$A70,[2]pivotTable!$A$3:$A$308,0))/100*INDEX(gDP!AW$6:AW$271,MATCH(totalExpenditure!$A70,gDP!$B$6:$B$271))=0,"",INDEX([2]pivotTable!AH$3:AH$308,MATCH(totalExpenditure!$A70,[2]pivotTable!$A$3:$A$308,0))/100*INDEX(gDP!AW$6:AW$271,MATCH(totalExpenditure!$A70,gDP!$B$6:$B$271)))</f>
        <v>#N/A</v>
      </c>
      <c r="AI70" s="77" t="e">
        <f>IF(INDEX([2]pivotTable!AI$3:AI$308,MATCH(totalExpenditure!$A70,[2]pivotTable!$A$3:$A$308,0))/100*INDEX(gDP!AX$6:AX$271,MATCH(totalExpenditure!$A70,gDP!$B$6:$B$271))=0,"",INDEX([2]pivotTable!AI$3:AI$308,MATCH(totalExpenditure!$A70,[2]pivotTable!$A$3:$A$308,0))/100*INDEX(gDP!AX$6:AX$271,MATCH(totalExpenditure!$A70,gDP!$B$6:$B$271)))</f>
        <v>#N/A</v>
      </c>
      <c r="AJ70" s="77" t="e">
        <f>IF(INDEX([2]pivotTable!AJ$3:AJ$308,MATCH(totalExpenditure!$A70,[2]pivotTable!$A$3:$A$308,0))/100*INDEX(gDP!AY$6:AY$271,MATCH(totalExpenditure!$A70,gDP!$B$6:$B$271))=0,"",INDEX([2]pivotTable!AJ$3:AJ$308,MATCH(totalExpenditure!$A70,[2]pivotTable!$A$3:$A$308,0))/100*INDEX(gDP!AY$6:AY$271,MATCH(totalExpenditure!$A70,gDP!$B$6:$B$271)))</f>
        <v>#N/A</v>
      </c>
      <c r="AK70" s="77" t="e">
        <f>IF(INDEX([2]pivotTable!AK$3:AK$308,MATCH(totalExpenditure!$A70,[2]pivotTable!$A$3:$A$308,0))/100*INDEX(gDP!AZ$6:AZ$271,MATCH(totalExpenditure!$A70,gDP!$B$6:$B$271))=0,"",INDEX([2]pivotTable!AK$3:AK$308,MATCH(totalExpenditure!$A70,[2]pivotTable!$A$3:$A$308,0))/100*INDEX(gDP!AZ$6:AZ$271,MATCH(totalExpenditure!$A70,gDP!$B$6:$B$271)))</f>
        <v>#N/A</v>
      </c>
      <c r="AL70" s="77" t="e">
        <f>IF(INDEX([2]pivotTable!AL$3:AL$308,MATCH(totalExpenditure!$A70,[2]pivotTable!$A$3:$A$308,0))/100*INDEX(gDP!BA$6:BA$271,MATCH(totalExpenditure!$A70,gDP!$B$6:$B$271))=0,"",INDEX([2]pivotTable!AL$3:AL$308,MATCH(totalExpenditure!$A70,[2]pivotTable!$A$3:$A$308,0))/100*INDEX(gDP!BA$6:BA$271,MATCH(totalExpenditure!$A70,gDP!$B$6:$B$271)))</f>
        <v>#N/A</v>
      </c>
      <c r="AM70" s="77" t="e">
        <f>IF(INDEX([2]pivotTable!AM$3:AM$308,MATCH(totalExpenditure!$A70,[2]pivotTable!$A$3:$A$308,0))/100*INDEX(gDP!BB$6:BB$271,MATCH(totalExpenditure!$A70,gDP!$B$6:$B$271))=0,"",INDEX([2]pivotTable!AM$3:AM$308,MATCH(totalExpenditure!$A70,[2]pivotTable!$A$3:$A$308,0))/100*INDEX(gDP!BB$6:BB$271,MATCH(totalExpenditure!$A70,gDP!$B$6:$B$271)))</f>
        <v>#N/A</v>
      </c>
      <c r="AN70" s="77" t="e">
        <f>IF(INDEX([2]pivotTable!AN$3:AN$308,MATCH(totalExpenditure!$A70,[2]pivotTable!$A$3:$A$308,0))/100*INDEX(gDP!BC$6:BC$271,MATCH(totalExpenditure!$A70,gDP!$B$6:$B$271))=0,"",INDEX([2]pivotTable!AN$3:AN$308,MATCH(totalExpenditure!$A70,[2]pivotTable!$A$3:$A$308,0))/100*INDEX(gDP!BC$6:BC$271,MATCH(totalExpenditure!$A70,gDP!$B$6:$B$271)))</f>
        <v>#N/A</v>
      </c>
      <c r="AO70" s="77" t="e">
        <f>IF(INDEX([2]pivotTable!AO$3:AO$308,MATCH(totalExpenditure!$A70,[2]pivotTable!$A$3:$A$308,0))/100*INDEX(gDP!BD$6:BD$271,MATCH(totalExpenditure!$A70,gDP!$B$6:$B$271))=0,"",INDEX([2]pivotTable!AO$3:AO$308,MATCH(totalExpenditure!$A70,[2]pivotTable!$A$3:$A$308,0))/100*INDEX(gDP!BD$6:BD$271,MATCH(totalExpenditure!$A70,gDP!$B$6:$B$271)))</f>
        <v>#N/A</v>
      </c>
      <c r="AP70" s="77" t="e">
        <f>IF(INDEX([2]pivotTable!AP$3:AP$308,MATCH(totalExpenditure!$A70,[2]pivotTable!$A$3:$A$308,0))/100*INDEX(gDP!BE$6:BE$271,MATCH(totalExpenditure!$A70,gDP!$B$6:$B$271))=0,"",INDEX([2]pivotTable!AP$3:AP$308,MATCH(totalExpenditure!$A70,[2]pivotTable!$A$3:$A$308,0))/100*INDEX(gDP!BE$6:BE$271,MATCH(totalExpenditure!$A70,gDP!$B$6:$B$271)))</f>
        <v>#N/A</v>
      </c>
      <c r="AQ70" s="77" t="e">
        <f>IF(INDEX([2]pivotTable!AQ$3:AQ$308,MATCH(totalExpenditure!$A70,[2]pivotTable!$A$3:$A$308,0))/100*INDEX(gDP!BF$6:BF$271,MATCH(totalExpenditure!$A70,gDP!$B$6:$B$271))=0,"",INDEX([2]pivotTable!AQ$3:AQ$308,MATCH(totalExpenditure!$A70,[2]pivotTable!$A$3:$A$308,0))/100*INDEX(gDP!BF$6:BF$271,MATCH(totalExpenditure!$A70,gDP!$B$6:$B$271)))</f>
        <v>#N/A</v>
      </c>
      <c r="AR70" s="77" t="e">
        <f>IF(INDEX([2]pivotTable!AR$3:AR$308,MATCH(totalExpenditure!$A70,[2]pivotTable!$A$3:$A$308,0))/100*INDEX(gDP!BG$6:BG$271,MATCH(totalExpenditure!$A70,gDP!$B$6:$B$271))=0,"",INDEX([2]pivotTable!AR$3:AR$308,MATCH(totalExpenditure!$A70,[2]pivotTable!$A$3:$A$308,0))/100*INDEX(gDP!BG$6:BG$271,MATCH(totalExpenditure!$A70,gDP!$B$6:$B$271)))</f>
        <v>#N/A</v>
      </c>
      <c r="AS70" s="77" t="e">
        <f>IF(INDEX([2]pivotTable!AS$3:AS$308,MATCH(totalExpenditure!$A70,[2]pivotTable!$A$3:$A$308,0))/100*INDEX(gDP!BH$6:BH$271,MATCH(totalExpenditure!$A70,gDP!$B$6:$B$271))=0,"",INDEX([2]pivotTable!AS$3:AS$308,MATCH(totalExpenditure!$A70,[2]pivotTable!$A$3:$A$308,0))/100*INDEX(gDP!BH$6:BH$271,MATCH(totalExpenditure!$A70,gDP!$B$6:$B$271)))</f>
        <v>#N/A</v>
      </c>
      <c r="AT70" s="77" t="e">
        <f>IF(INDEX([2]pivotTable!AT$3:AT$308,MATCH(totalExpenditure!$A70,[2]pivotTable!$A$3:$A$308,0))/100*INDEX(gDP!BI$6:BI$271,MATCH(totalExpenditure!$A70,gDP!$B$6:$B$271))=0,"",INDEX([2]pivotTable!AT$3:AT$308,MATCH(totalExpenditure!$A70,[2]pivotTable!$A$3:$A$308,0))/100*INDEX(gDP!BI$6:BI$271,MATCH(totalExpenditure!$A70,gDP!$B$6:$B$271)))</f>
        <v>#N/A</v>
      </c>
      <c r="AU70" s="77" t="e">
        <f>IF(INDEX([2]pivotTable!AU$3:AU$308,MATCH(totalExpenditure!$A70,[2]pivotTable!$A$3:$A$308,0))/100*INDEX(gDP!BJ$6:BJ$271,MATCH(totalExpenditure!$A70,gDP!$B$6:$B$271))=0,"",INDEX([2]pivotTable!AU$3:AU$308,MATCH(totalExpenditure!$A70,[2]pivotTable!$A$3:$A$308,0))/100*INDEX(gDP!BJ$6:BJ$271,MATCH(totalExpenditure!$A70,gDP!$B$6:$B$271)))</f>
        <v>#N/A</v>
      </c>
      <c r="AV70" s="77" t="e">
        <f>IF(INDEX([2]pivotTable!AV$3:AV$308,MATCH(totalExpenditure!$A70,[2]pivotTable!$A$3:$A$308,0))/100*INDEX(gDP!BK$6:BK$271,MATCH(totalExpenditure!$A70,gDP!$B$6:$B$271))=0,"",INDEX([2]pivotTable!AV$3:AV$308,MATCH(totalExpenditure!$A70,[2]pivotTable!$A$3:$A$308,0))/100*INDEX(gDP!BK$6:BK$271,MATCH(totalExpenditure!$A70,gDP!$B$6:$B$271)))</f>
        <v>#N/A</v>
      </c>
      <c r="AW70" s="77" t="e">
        <f>IF(INDEX([2]pivotTable!AW$3:AW$308,MATCH(totalExpenditure!$A70,[2]pivotTable!$A$3:$A$308,0))/100*INDEX(gDP!BL$6:BL$271,MATCH(totalExpenditure!$A70,gDP!$B$6:$B$271))=0,"",INDEX([2]pivotTable!AW$3:AW$308,MATCH(totalExpenditure!$A70,[2]pivotTable!$A$3:$A$308,0))/100*INDEX(gDP!BL$6:BL$271,MATCH(totalExpenditure!$A70,gDP!$B$6:$B$271)))</f>
        <v>#N/A</v>
      </c>
      <c r="AX70" s="77" t="e">
        <f>IF(INDEX([2]pivotTable!AX$3:AX$308,MATCH(totalExpenditure!$A70,[2]pivotTable!$A$3:$A$308,0))/100*INDEX(gDP!BM$6:BM$271,MATCH(totalExpenditure!$A70,gDP!$B$6:$B$271))=0,"",INDEX([2]pivotTable!AX$3:AX$308,MATCH(totalExpenditure!$A70,[2]pivotTable!$A$3:$A$308,0))/100*INDEX(gDP!BM$6:BM$271,MATCH(totalExpenditure!$A70,gDP!$B$6:$B$271)))</f>
        <v>#N/A</v>
      </c>
      <c r="AY70" s="77" t="e">
        <f>IF(INDEX([2]pivotTable!AY$3:AY$308,MATCH(totalExpenditure!$A70,[2]pivotTable!$A$3:$A$308,0))/100*INDEX(gDP!BN$6:BN$271,MATCH(totalExpenditure!$A70,gDP!$B$6:$B$271))=0,"",INDEX([2]pivotTable!AY$3:AY$308,MATCH(totalExpenditure!$A70,[2]pivotTable!$A$3:$A$308,0))/100*INDEX(gDP!BN$6:BN$271,MATCH(totalExpenditure!$A70,gDP!$B$6:$B$271)))</f>
        <v>#N/A</v>
      </c>
      <c r="AZ70" s="77" t="e">
        <f>IF(INDEX([2]pivotTable!AZ$3:AZ$308,MATCH(totalExpenditure!$A70,[2]pivotTable!$A$3:$A$308,0))/100*INDEX(gDP!BO$6:BO$271,MATCH(totalExpenditure!$A70,gDP!$B$6:$B$271))=0,"",INDEX([2]pivotTable!AZ$3:AZ$308,MATCH(totalExpenditure!$A70,[2]pivotTable!$A$3:$A$308,0))/100*INDEX(gDP!BO$6:BO$271,MATCH(totalExpenditure!$A70,gDP!$B$6:$B$271)))</f>
        <v>#N/A</v>
      </c>
      <c r="BA70" s="77" t="e">
        <f>IF(INDEX([2]pivotTable!B$310:B$615,MATCH(totalExpenditure!$A70,[2]pivotTable!$A$310:$A$615,0))/100*INDEX(gDP!Q$6:Q$271,MATCH(totalExpenditure!$A70,gDP!$B$6:$B$271))=0,"",INDEX([2]pivotTable!B$310:B$615,MATCH(totalExpenditure!$A70,[2]pivotTable!$A$310:$A$615,0))/100*INDEX(gDP!Q$6:Q$271,MATCH(totalExpenditure!$A70,gDP!$B$6:$B$271)))</f>
        <v>#N/A</v>
      </c>
      <c r="BB70" s="77" t="e">
        <f>IF(INDEX([2]pivotTable!C$310:C$615,MATCH(totalExpenditure!$A70,[2]pivotTable!$A$310:$A$615,0))/100*INDEX(gDP!R$6:R$271,MATCH(totalExpenditure!$A70,gDP!$B$6:$B$271))=0,"",INDEX([2]pivotTable!C$310:C$615,MATCH(totalExpenditure!$A70,[2]pivotTable!$A$310:$A$615,0))/100*INDEX(gDP!R$6:R$271,MATCH(totalExpenditure!$A70,gDP!$B$6:$B$271)))</f>
        <v>#N/A</v>
      </c>
      <c r="BC70" s="77" t="e">
        <f>IF(INDEX([2]pivotTable!D$310:D$615,MATCH(totalExpenditure!$A70,[2]pivotTable!$A$310:$A$615,0))/100*INDEX(gDP!S$6:S$271,MATCH(totalExpenditure!$A70,gDP!$B$6:$B$271))=0,"",INDEX([2]pivotTable!D$310:D$615,MATCH(totalExpenditure!$A70,[2]pivotTable!$A$310:$A$615,0))/100*INDEX(gDP!S$6:S$271,MATCH(totalExpenditure!$A70,gDP!$B$6:$B$271)))</f>
        <v>#N/A</v>
      </c>
      <c r="BD70" s="77" t="e">
        <f>IF(INDEX([2]pivotTable!E$310:E$615,MATCH(totalExpenditure!$A70,[2]pivotTable!$A$310:$A$615,0))/100*INDEX(gDP!T$6:T$271,MATCH(totalExpenditure!$A70,gDP!$B$6:$B$271))=0,"",INDEX([2]pivotTable!E$310:E$615,MATCH(totalExpenditure!$A70,[2]pivotTable!$A$310:$A$615,0))/100*INDEX(gDP!T$6:T$271,MATCH(totalExpenditure!$A70,gDP!$B$6:$B$271)))</f>
        <v>#N/A</v>
      </c>
      <c r="BE70" s="77" t="e">
        <f>IF(INDEX([2]pivotTable!F$310:F$615,MATCH(totalExpenditure!$A70,[2]pivotTable!$A$310:$A$615,0))/100*INDEX(gDP!U$6:U$271,MATCH(totalExpenditure!$A70,gDP!$B$6:$B$271))=0,"",INDEX([2]pivotTable!F$310:F$615,MATCH(totalExpenditure!$A70,[2]pivotTable!$A$310:$A$615,0))/100*INDEX(gDP!U$6:U$271,MATCH(totalExpenditure!$A70,gDP!$B$6:$B$271)))</f>
        <v>#N/A</v>
      </c>
      <c r="BF70" s="77" t="e">
        <f>IF(INDEX([2]pivotTable!G$310:G$615,MATCH(totalExpenditure!$A70,[2]pivotTable!$A$310:$A$615,0))/100*INDEX(gDP!V$6:V$271,MATCH(totalExpenditure!$A70,gDP!$B$6:$B$271))=0,"",INDEX([2]pivotTable!G$310:G$615,MATCH(totalExpenditure!$A70,[2]pivotTable!$A$310:$A$615,0))/100*INDEX(gDP!V$6:V$271,MATCH(totalExpenditure!$A70,gDP!$B$6:$B$271)))</f>
        <v>#N/A</v>
      </c>
      <c r="BG70" s="77" t="e">
        <f>IF(INDEX([2]pivotTable!H$310:H$615,MATCH(totalExpenditure!$A70,[2]pivotTable!$A$310:$A$615,0))/100*INDEX(gDP!W$6:W$271,MATCH(totalExpenditure!$A70,gDP!$B$6:$B$271))=0,"",INDEX([2]pivotTable!H$310:H$615,MATCH(totalExpenditure!$A70,[2]pivotTable!$A$310:$A$615,0))/100*INDEX(gDP!W$6:W$271,MATCH(totalExpenditure!$A70,gDP!$B$6:$B$271)))</f>
        <v>#N/A</v>
      </c>
      <c r="BH70" s="77" t="e">
        <f>IF(INDEX([2]pivotTable!I$310:I$615,MATCH(totalExpenditure!$A70,[2]pivotTable!$A$310:$A$615,0))/100*INDEX(gDP!X$6:X$271,MATCH(totalExpenditure!$A70,gDP!$B$6:$B$271))=0,"",INDEX([2]pivotTable!I$310:I$615,MATCH(totalExpenditure!$A70,[2]pivotTable!$A$310:$A$615,0))/100*INDEX(gDP!X$6:X$271,MATCH(totalExpenditure!$A70,gDP!$B$6:$B$271)))</f>
        <v>#N/A</v>
      </c>
      <c r="BI70" s="77" t="e">
        <f>IF(INDEX([2]pivotTable!J$310:J$615,MATCH(totalExpenditure!$A70,[2]pivotTable!$A$310:$A$615,0))/100*INDEX(gDP!Y$6:Y$271,MATCH(totalExpenditure!$A70,gDP!$B$6:$B$271))=0,"",INDEX([2]pivotTable!J$310:J$615,MATCH(totalExpenditure!$A70,[2]pivotTable!$A$310:$A$615,0))/100*INDEX(gDP!Y$6:Y$271,MATCH(totalExpenditure!$A70,gDP!$B$6:$B$271)))</f>
        <v>#N/A</v>
      </c>
      <c r="BJ70" s="77" t="e">
        <f>IF(INDEX([2]pivotTable!K$310:K$615,MATCH(totalExpenditure!$A70,[2]pivotTable!$A$310:$A$615,0))/100*INDEX(gDP!Z$6:Z$271,MATCH(totalExpenditure!$A70,gDP!$B$6:$B$271))=0,"",INDEX([2]pivotTable!K$310:K$615,MATCH(totalExpenditure!$A70,[2]pivotTable!$A$310:$A$615,0))/100*INDEX(gDP!Z$6:Z$271,MATCH(totalExpenditure!$A70,gDP!$B$6:$B$271)))</f>
        <v>#N/A</v>
      </c>
      <c r="BK70" s="77" t="e">
        <f>IF(INDEX([2]pivotTable!L$310:L$615,MATCH(totalExpenditure!$A70,[2]pivotTable!$A$310:$A$615,0))/100*INDEX(gDP!AA$6:AA$271,MATCH(totalExpenditure!$A70,gDP!$B$6:$B$271))=0,"",INDEX([2]pivotTable!L$310:L$615,MATCH(totalExpenditure!$A70,[2]pivotTable!$A$310:$A$615,0))/100*INDEX(gDP!AA$6:AA$271,MATCH(totalExpenditure!$A70,gDP!$B$6:$B$271)))</f>
        <v>#N/A</v>
      </c>
      <c r="BL70" s="77" t="e">
        <f>IF(INDEX([2]pivotTable!M$310:M$615,MATCH(totalExpenditure!$A70,[2]pivotTable!$A$310:$A$615,0))/100*INDEX(gDP!AB$6:AB$271,MATCH(totalExpenditure!$A70,gDP!$B$6:$B$271))=0,"",INDEX([2]pivotTable!M$310:M$615,MATCH(totalExpenditure!$A70,[2]pivotTable!$A$310:$A$615,0))/100*INDEX(gDP!AB$6:AB$271,MATCH(totalExpenditure!$A70,gDP!$B$6:$B$271)))</f>
        <v>#N/A</v>
      </c>
      <c r="BM70" s="77" t="e">
        <f>IF(INDEX([2]pivotTable!N$310:N$615,MATCH(totalExpenditure!$A70,[2]pivotTable!$A$310:$A$615,0))/100*INDEX(gDP!AC$6:AC$271,MATCH(totalExpenditure!$A70,gDP!$B$6:$B$271))=0,"",INDEX([2]pivotTable!N$310:N$615,MATCH(totalExpenditure!$A70,[2]pivotTable!$A$310:$A$615,0))/100*INDEX(gDP!AC$6:AC$271,MATCH(totalExpenditure!$A70,gDP!$B$6:$B$271)))</f>
        <v>#N/A</v>
      </c>
      <c r="BN70" s="77" t="e">
        <f>IF(INDEX([2]pivotTable!O$310:O$615,MATCH(totalExpenditure!$A70,[2]pivotTable!$A$310:$A$615,0))/100*INDEX(gDP!AD$6:AD$271,MATCH(totalExpenditure!$A70,gDP!$B$6:$B$271))=0,"",INDEX([2]pivotTable!O$310:O$615,MATCH(totalExpenditure!$A70,[2]pivotTable!$A$310:$A$615,0))/100*INDEX(gDP!AD$6:AD$271,MATCH(totalExpenditure!$A70,gDP!$B$6:$B$271)))</f>
        <v>#N/A</v>
      </c>
      <c r="BO70" s="77" t="e">
        <f>IF(INDEX([2]pivotTable!P$310:P$615,MATCH(totalExpenditure!$A70,[2]pivotTable!$A$310:$A$615,0))/100*INDEX(gDP!AE$6:AE$271,MATCH(totalExpenditure!$A70,gDP!$B$6:$B$271))=0,"",INDEX([2]pivotTable!P$310:P$615,MATCH(totalExpenditure!$A70,[2]pivotTable!$A$310:$A$615,0))/100*INDEX(gDP!AE$6:AE$271,MATCH(totalExpenditure!$A70,gDP!$B$6:$B$271)))</f>
        <v>#N/A</v>
      </c>
      <c r="BP70" s="77" t="e">
        <f>IF(INDEX([2]pivotTable!Q$310:Q$615,MATCH(totalExpenditure!$A70,[2]pivotTable!$A$310:$A$615,0))/100*INDEX(gDP!AF$6:AF$271,MATCH(totalExpenditure!$A70,gDP!$B$6:$B$271))=0,"",INDEX([2]pivotTable!Q$310:Q$615,MATCH(totalExpenditure!$A70,[2]pivotTable!$A$310:$A$615,0))/100*INDEX(gDP!AF$6:AF$271,MATCH(totalExpenditure!$A70,gDP!$B$6:$B$271)))</f>
        <v>#N/A</v>
      </c>
      <c r="BQ70" s="77" t="e">
        <f>IF(INDEX([2]pivotTable!R$310:R$615,MATCH(totalExpenditure!$A70,[2]pivotTable!$A$310:$A$615,0))/100*INDEX(gDP!AG$6:AG$271,MATCH(totalExpenditure!$A70,gDP!$B$6:$B$271))=0,"",INDEX([2]pivotTable!R$310:R$615,MATCH(totalExpenditure!$A70,[2]pivotTable!$A$310:$A$615,0))/100*INDEX(gDP!AG$6:AG$271,MATCH(totalExpenditure!$A70,gDP!$B$6:$B$271)))</f>
        <v>#N/A</v>
      </c>
      <c r="BR70" s="77" t="e">
        <f>IF(INDEX([2]pivotTable!S$310:S$615,MATCH(totalExpenditure!$A70,[2]pivotTable!$A$310:$A$615,0))/100*INDEX(gDP!AH$6:AH$271,MATCH(totalExpenditure!$A70,gDP!$B$6:$B$271))=0,"",INDEX([2]pivotTable!S$310:S$615,MATCH(totalExpenditure!$A70,[2]pivotTable!$A$310:$A$615,0))/100*INDEX(gDP!AH$6:AH$271,MATCH(totalExpenditure!$A70,gDP!$B$6:$B$271)))</f>
        <v>#N/A</v>
      </c>
      <c r="BS70" s="77" t="e">
        <f>IF(INDEX([2]pivotTable!T$310:T$615,MATCH(totalExpenditure!$A70,[2]pivotTable!$A$310:$A$615,0))/100*INDEX(gDP!AI$6:AI$271,MATCH(totalExpenditure!$A70,gDP!$B$6:$B$271))=0,"",INDEX([2]pivotTable!T$310:T$615,MATCH(totalExpenditure!$A70,[2]pivotTable!$A$310:$A$615,0))/100*INDEX(gDP!AI$6:AI$271,MATCH(totalExpenditure!$A70,gDP!$B$6:$B$271)))</f>
        <v>#N/A</v>
      </c>
      <c r="BT70" s="77" t="e">
        <f>IF(INDEX([2]pivotTable!U$310:U$615,MATCH(totalExpenditure!$A70,[2]pivotTable!$A$310:$A$615,0))/100*INDEX(gDP!AJ$6:AJ$271,MATCH(totalExpenditure!$A70,gDP!$B$6:$B$271))=0,"",INDEX([2]pivotTable!U$310:U$615,MATCH(totalExpenditure!$A70,[2]pivotTable!$A$310:$A$615,0))/100*INDEX(gDP!AJ$6:AJ$271,MATCH(totalExpenditure!$A70,gDP!$B$6:$B$271)))</f>
        <v>#N/A</v>
      </c>
      <c r="BU70" s="77" t="e">
        <f>IF(INDEX([2]pivotTable!V$310:V$615,MATCH(totalExpenditure!$A70,[2]pivotTable!$A$310:$A$615,0))/100*INDEX(gDP!AK$6:AK$271,MATCH(totalExpenditure!$A70,gDP!$B$6:$B$271))=0,"",INDEX([2]pivotTable!V$310:V$615,MATCH(totalExpenditure!$A70,[2]pivotTable!$A$310:$A$615,0))/100*INDEX(gDP!AK$6:AK$271,MATCH(totalExpenditure!$A70,gDP!$B$6:$B$271)))</f>
        <v>#N/A</v>
      </c>
      <c r="BV70" s="77" t="e">
        <f>IF(INDEX([2]pivotTable!W$310:W$615,MATCH(totalExpenditure!$A70,[2]pivotTable!$A$310:$A$615,0))/100*INDEX(gDP!AL$6:AL$271,MATCH(totalExpenditure!$A70,gDP!$B$6:$B$271))=0,"",INDEX([2]pivotTable!W$310:W$615,MATCH(totalExpenditure!$A70,[2]pivotTable!$A$310:$A$615,0))/100*INDEX(gDP!AL$6:AL$271,MATCH(totalExpenditure!$A70,gDP!$B$6:$B$271)))</f>
        <v>#N/A</v>
      </c>
      <c r="BW70" s="77" t="e">
        <f>IF(INDEX([2]pivotTable!X$310:X$615,MATCH(totalExpenditure!$A70,[2]pivotTable!$A$310:$A$615,0))/100*INDEX(gDP!AM$6:AM$271,MATCH(totalExpenditure!$A70,gDP!$B$6:$B$271))=0,"",INDEX([2]pivotTable!X$310:X$615,MATCH(totalExpenditure!$A70,[2]pivotTable!$A$310:$A$615,0))/100*INDEX(gDP!AM$6:AM$271,MATCH(totalExpenditure!$A70,gDP!$B$6:$B$271)))</f>
        <v>#N/A</v>
      </c>
      <c r="BX70" s="77" t="e">
        <f>IF(INDEX([2]pivotTable!Y$310:Y$615,MATCH(totalExpenditure!$A70,[2]pivotTable!$A$310:$A$615,0))/100*INDEX(gDP!AN$6:AN$271,MATCH(totalExpenditure!$A70,gDP!$B$6:$B$271))=0,"",INDEX([2]pivotTable!Y$310:Y$615,MATCH(totalExpenditure!$A70,[2]pivotTable!$A$310:$A$615,0))/100*INDEX(gDP!AN$6:AN$271,MATCH(totalExpenditure!$A70,gDP!$B$6:$B$271)))</f>
        <v>#N/A</v>
      </c>
      <c r="BY70" s="77" t="e">
        <f>IF(INDEX([2]pivotTable!Z$310:Z$615,MATCH(totalExpenditure!$A70,[2]pivotTable!$A$310:$A$615,0))/100*INDEX(gDP!AO$6:AO$271,MATCH(totalExpenditure!$A70,gDP!$B$6:$B$271))=0,"",INDEX([2]pivotTable!Z$310:Z$615,MATCH(totalExpenditure!$A70,[2]pivotTable!$A$310:$A$615,0))/100*INDEX(gDP!AO$6:AO$271,MATCH(totalExpenditure!$A70,gDP!$B$6:$B$271)))</f>
        <v>#N/A</v>
      </c>
      <c r="BZ70" s="77" t="e">
        <f>IF(INDEX([2]pivotTable!AA$310:AA$615,MATCH(totalExpenditure!$A70,[2]pivotTable!$A$310:$A$615,0))/100*INDEX(gDP!AP$6:AP$271,MATCH(totalExpenditure!$A70,gDP!$B$6:$B$271))=0,"",INDEX([2]pivotTable!AA$310:AA$615,MATCH(totalExpenditure!$A70,[2]pivotTable!$A$310:$A$615,0))/100*INDEX(gDP!AP$6:AP$271,MATCH(totalExpenditure!$A70,gDP!$B$6:$B$271)))</f>
        <v>#N/A</v>
      </c>
      <c r="CA70" s="77" t="e">
        <f>IF(INDEX([2]pivotTable!AB$310:AB$615,MATCH(totalExpenditure!$A70,[2]pivotTable!$A$310:$A$615,0))/100*INDEX(gDP!AQ$6:AQ$271,MATCH(totalExpenditure!$A70,gDP!$B$6:$B$271))=0,"",INDEX([2]pivotTable!AB$310:AB$615,MATCH(totalExpenditure!$A70,[2]pivotTable!$A$310:$A$615,0))/100*INDEX(gDP!AQ$6:AQ$271,MATCH(totalExpenditure!$A70,gDP!$B$6:$B$271)))</f>
        <v>#N/A</v>
      </c>
      <c r="CB70" s="77" t="e">
        <f>IF(INDEX([2]pivotTable!AC$310:AC$615,MATCH(totalExpenditure!$A70,[2]pivotTable!$A$310:$A$615,0))/100*INDEX(gDP!AR$6:AR$271,MATCH(totalExpenditure!$A70,gDP!$B$6:$B$271))=0,"",INDEX([2]pivotTable!AC$310:AC$615,MATCH(totalExpenditure!$A70,[2]pivotTable!$A$310:$A$615,0))/100*INDEX(gDP!AR$6:AR$271,MATCH(totalExpenditure!$A70,gDP!$B$6:$B$271)))</f>
        <v>#N/A</v>
      </c>
      <c r="CC70" s="77" t="e">
        <f>IF(INDEX([2]pivotTable!AD$310:AD$615,MATCH(totalExpenditure!$A70,[2]pivotTable!$A$310:$A$615,0))/100*INDEX(gDP!AS$6:AS$271,MATCH(totalExpenditure!$A70,gDP!$B$6:$B$271))=0,"",INDEX([2]pivotTable!AD$310:AD$615,MATCH(totalExpenditure!$A70,[2]pivotTable!$A$310:$A$615,0))/100*INDEX(gDP!AS$6:AS$271,MATCH(totalExpenditure!$A70,gDP!$B$6:$B$271)))</f>
        <v>#N/A</v>
      </c>
      <c r="CD70" s="77" t="e">
        <f>IF(INDEX([2]pivotTable!AE$310:AE$615,MATCH(totalExpenditure!$A70,[2]pivotTable!$A$310:$A$615,0))/100*INDEX(gDP!AT$6:AT$271,MATCH(totalExpenditure!$A70,gDP!$B$6:$B$271))=0,"",INDEX([2]pivotTable!AE$310:AE$615,MATCH(totalExpenditure!$A70,[2]pivotTable!$A$310:$A$615,0))/100*INDEX(gDP!AT$6:AT$271,MATCH(totalExpenditure!$A70,gDP!$B$6:$B$271)))</f>
        <v>#N/A</v>
      </c>
      <c r="CE70" s="77" t="e">
        <f>IF(INDEX([2]pivotTable!AF$310:AF$615,MATCH(totalExpenditure!$A70,[2]pivotTable!$A$310:$A$615,0))/100*INDEX(gDP!AU$6:AU$271,MATCH(totalExpenditure!$A70,gDP!$B$6:$B$271))=0,"",INDEX([2]pivotTable!AF$310:AF$615,MATCH(totalExpenditure!$A70,[2]pivotTable!$A$310:$A$615,0))/100*INDEX(gDP!AU$6:AU$271,MATCH(totalExpenditure!$A70,gDP!$B$6:$B$271)))</f>
        <v>#N/A</v>
      </c>
      <c r="CF70" s="77" t="e">
        <f>IF(INDEX([2]pivotTable!AG$310:AG$615,MATCH(totalExpenditure!$A70,[2]pivotTable!$A$310:$A$615,0))/100*INDEX(gDP!AV$6:AV$271,MATCH(totalExpenditure!$A70,gDP!$B$6:$B$271))=0,"",INDEX([2]pivotTable!AG$310:AG$615,MATCH(totalExpenditure!$A70,[2]pivotTable!$A$310:$A$615,0))/100*INDEX(gDP!AV$6:AV$271,MATCH(totalExpenditure!$A70,gDP!$B$6:$B$271)))</f>
        <v>#N/A</v>
      </c>
      <c r="CG70" s="77" t="e">
        <f>IF(INDEX([2]pivotTable!AH$310:AH$615,MATCH(totalExpenditure!$A70,[2]pivotTable!$A$310:$A$615,0))/100*INDEX(gDP!AW$6:AW$271,MATCH(totalExpenditure!$A70,gDP!$B$6:$B$271))=0,"",INDEX([2]pivotTable!AH$310:AH$615,MATCH(totalExpenditure!$A70,[2]pivotTable!$A$310:$A$615,0))/100*INDEX(gDP!AW$6:AW$271,MATCH(totalExpenditure!$A70,gDP!$B$6:$B$271)))</f>
        <v>#N/A</v>
      </c>
      <c r="CH70" s="77" t="e">
        <f>IF(INDEX([2]pivotTable!AI$310:AI$615,MATCH(totalExpenditure!$A70,[2]pivotTable!$A$310:$A$615,0))/100*INDEX(gDP!AX$6:AX$271,MATCH(totalExpenditure!$A70,gDP!$B$6:$B$271))=0,"",INDEX([2]pivotTable!AI$310:AI$615,MATCH(totalExpenditure!$A70,[2]pivotTable!$A$310:$A$615,0))/100*INDEX(gDP!AX$6:AX$271,MATCH(totalExpenditure!$A70,gDP!$B$6:$B$271)))</f>
        <v>#N/A</v>
      </c>
      <c r="CI70" s="77" t="e">
        <f>IF(INDEX([2]pivotTable!AJ$310:AJ$615,MATCH(totalExpenditure!$A70,[2]pivotTable!$A$310:$A$615,0))/100*INDEX(gDP!AY$6:AY$271,MATCH(totalExpenditure!$A70,gDP!$B$6:$B$271))=0,"",INDEX([2]pivotTable!AJ$310:AJ$615,MATCH(totalExpenditure!$A70,[2]pivotTable!$A$310:$A$615,0))/100*INDEX(gDP!AY$6:AY$271,MATCH(totalExpenditure!$A70,gDP!$B$6:$B$271)))</f>
        <v>#N/A</v>
      </c>
      <c r="CJ70" s="77" t="e">
        <f>IF(INDEX([2]pivotTable!AK$310:AK$615,MATCH(totalExpenditure!$A70,[2]pivotTable!$A$310:$A$615,0))/100*INDEX(gDP!AZ$6:AZ$271,MATCH(totalExpenditure!$A70,gDP!$B$6:$B$271))=0,"",INDEX([2]pivotTable!AK$310:AK$615,MATCH(totalExpenditure!$A70,[2]pivotTable!$A$310:$A$615,0))/100*INDEX(gDP!AZ$6:AZ$271,MATCH(totalExpenditure!$A70,gDP!$B$6:$B$271)))</f>
        <v>#N/A</v>
      </c>
      <c r="CK70" s="77" t="e">
        <f>IF(INDEX([2]pivotTable!AL$310:AL$615,MATCH(totalExpenditure!$A70,[2]pivotTable!$A$310:$A$615,0))/100*INDEX(gDP!BA$6:BA$271,MATCH(totalExpenditure!$A70,gDP!$B$6:$B$271))=0,"",INDEX([2]pivotTable!AL$310:AL$615,MATCH(totalExpenditure!$A70,[2]pivotTable!$A$310:$A$615,0))/100*INDEX(gDP!BA$6:BA$271,MATCH(totalExpenditure!$A70,gDP!$B$6:$B$271)))</f>
        <v>#N/A</v>
      </c>
      <c r="CL70" s="77" t="e">
        <f>IF(INDEX([2]pivotTable!AM$310:AM$615,MATCH(totalExpenditure!$A70,[2]pivotTable!$A$310:$A$615,0))/100*INDEX(gDP!BB$6:BB$271,MATCH(totalExpenditure!$A70,gDP!$B$6:$B$271))=0,"",INDEX([2]pivotTable!AM$310:AM$615,MATCH(totalExpenditure!$A70,[2]pivotTable!$A$310:$A$615,0))/100*INDEX(gDP!BB$6:BB$271,MATCH(totalExpenditure!$A70,gDP!$B$6:$B$271)))</f>
        <v>#N/A</v>
      </c>
      <c r="CM70" s="77" t="e">
        <f>IF(INDEX([2]pivotTable!AN$310:AN$615,MATCH(totalExpenditure!$A70,[2]pivotTable!$A$310:$A$615,0))/100*INDEX(gDP!BC$6:BC$271,MATCH(totalExpenditure!$A70,gDP!$B$6:$B$271))=0,"",INDEX([2]pivotTable!AN$310:AN$615,MATCH(totalExpenditure!$A70,[2]pivotTable!$A$310:$A$615,0))/100*INDEX(gDP!BC$6:BC$271,MATCH(totalExpenditure!$A70,gDP!$B$6:$B$271)))</f>
        <v>#N/A</v>
      </c>
      <c r="CN70" s="77" t="e">
        <f>IF(INDEX([2]pivotTable!AO$310:AO$615,MATCH(totalExpenditure!$A70,[2]pivotTable!$A$310:$A$615,0))/100*INDEX(gDP!BD$6:BD$271,MATCH(totalExpenditure!$A70,gDP!$B$6:$B$271))=0,"",INDEX([2]pivotTable!AO$310:AO$615,MATCH(totalExpenditure!$A70,[2]pivotTable!$A$310:$A$615,0))/100*INDEX(gDP!BD$6:BD$271,MATCH(totalExpenditure!$A70,gDP!$B$6:$B$271)))</f>
        <v>#N/A</v>
      </c>
      <c r="CO70" s="77" t="e">
        <f>IF(INDEX([2]pivotTable!AP$310:AP$615,MATCH(totalExpenditure!$A70,[2]pivotTable!$A$310:$A$615,0))/100*INDEX(gDP!BE$6:BE$271,MATCH(totalExpenditure!$A70,gDP!$B$6:$B$271))=0,"",INDEX([2]pivotTable!AP$310:AP$615,MATCH(totalExpenditure!$A70,[2]pivotTable!$A$310:$A$615,0))/100*INDEX(gDP!BE$6:BE$271,MATCH(totalExpenditure!$A70,gDP!$B$6:$B$271)))</f>
        <v>#N/A</v>
      </c>
      <c r="CP70" s="77" t="e">
        <f>IF(INDEX([2]pivotTable!AQ$310:AQ$615,MATCH(totalExpenditure!$A70,[2]pivotTable!$A$310:$A$615,0))/100*INDEX(gDP!BF$6:BF$271,MATCH(totalExpenditure!$A70,gDP!$B$6:$B$271))=0,"",INDEX([2]pivotTable!AQ$310:AQ$615,MATCH(totalExpenditure!$A70,[2]pivotTable!$A$310:$A$615,0))/100*INDEX(gDP!BF$6:BF$271,MATCH(totalExpenditure!$A70,gDP!$B$6:$B$271)))</f>
        <v>#N/A</v>
      </c>
      <c r="CQ70" s="77" t="e">
        <f>IF(INDEX([2]pivotTable!AR$310:AR$615,MATCH(totalExpenditure!$A70,[2]pivotTable!$A$310:$A$615,0))/100*INDEX(gDP!BG$6:BG$271,MATCH(totalExpenditure!$A70,gDP!$B$6:$B$271))=0,"",INDEX([2]pivotTable!AR$310:AR$615,MATCH(totalExpenditure!$A70,[2]pivotTable!$A$310:$A$615,0))/100*INDEX(gDP!BG$6:BG$271,MATCH(totalExpenditure!$A70,gDP!$B$6:$B$271)))</f>
        <v>#N/A</v>
      </c>
      <c r="CR70" s="77" t="e">
        <f>IF(INDEX([2]pivotTable!AS$310:AS$615,MATCH(totalExpenditure!$A70,[2]pivotTable!$A$310:$A$615,0))/100*INDEX(gDP!BH$6:BH$271,MATCH(totalExpenditure!$A70,gDP!$B$6:$B$271))=0,"",INDEX([2]pivotTable!AS$310:AS$615,MATCH(totalExpenditure!$A70,[2]pivotTable!$A$310:$A$615,0))/100*INDEX(gDP!BH$6:BH$271,MATCH(totalExpenditure!$A70,gDP!$B$6:$B$271)))</f>
        <v>#N/A</v>
      </c>
      <c r="CS70" s="77" t="e">
        <f>IF(INDEX([2]pivotTable!AT$310:AT$615,MATCH(totalExpenditure!$A70,[2]pivotTable!$A$310:$A$615,0))/100*INDEX(gDP!BI$6:BI$271,MATCH(totalExpenditure!$A70,gDP!$B$6:$B$271))=0,"",INDEX([2]pivotTable!AT$310:AT$615,MATCH(totalExpenditure!$A70,[2]pivotTable!$A$310:$A$615,0))/100*INDEX(gDP!BI$6:BI$271,MATCH(totalExpenditure!$A70,gDP!$B$6:$B$271)))</f>
        <v>#N/A</v>
      </c>
      <c r="CT70" s="77" t="e">
        <f>IF(INDEX([2]pivotTable!AU$310:AU$615,MATCH(totalExpenditure!$A70,[2]pivotTable!$A$310:$A$615,0))/100*INDEX(gDP!BJ$6:BJ$271,MATCH(totalExpenditure!$A70,gDP!$B$6:$B$271))=0,"",INDEX([2]pivotTable!AU$310:AU$615,MATCH(totalExpenditure!$A70,[2]pivotTable!$A$310:$A$615,0))/100*INDEX(gDP!BJ$6:BJ$271,MATCH(totalExpenditure!$A70,gDP!$B$6:$B$271)))</f>
        <v>#N/A</v>
      </c>
      <c r="CU70" s="77" t="e">
        <f>IF(INDEX([2]pivotTable!AV$310:AV$615,MATCH(totalExpenditure!$A70,[2]pivotTable!$A$310:$A$615,0))/100*INDEX(gDP!BK$6:BK$271,MATCH(totalExpenditure!$A70,gDP!$B$6:$B$271))=0,"",INDEX([2]pivotTable!AV$310:AV$615,MATCH(totalExpenditure!$A70,[2]pivotTable!$A$310:$A$615,0))/100*INDEX(gDP!BK$6:BK$271,MATCH(totalExpenditure!$A70,gDP!$B$6:$B$271)))</f>
        <v>#N/A</v>
      </c>
      <c r="CV70" s="77" t="e">
        <f>IF(INDEX([2]pivotTable!AW$310:AW$615,MATCH(totalExpenditure!$A70,[2]pivotTable!$A$310:$A$615,0))/100*INDEX(gDP!BL$6:BL$271,MATCH(totalExpenditure!$A70,gDP!$B$6:$B$271))=0,"",INDEX([2]pivotTable!AW$310:AW$615,MATCH(totalExpenditure!$A70,[2]pivotTable!$A$310:$A$615,0))/100*INDEX(gDP!BL$6:BL$271,MATCH(totalExpenditure!$A70,gDP!$B$6:$B$271)))</f>
        <v>#N/A</v>
      </c>
      <c r="CW70" s="77" t="e">
        <f>IF(INDEX([2]pivotTable!AX$310:AX$615,MATCH(totalExpenditure!$A70,[2]pivotTable!$A$310:$A$615,0))/100*INDEX(gDP!BM$6:BM$271,MATCH(totalExpenditure!$A70,gDP!$B$6:$B$271))=0,"",INDEX([2]pivotTable!AX$310:AX$615,MATCH(totalExpenditure!$A70,[2]pivotTable!$A$310:$A$615,0))/100*INDEX(gDP!BM$6:BM$271,MATCH(totalExpenditure!$A70,gDP!$B$6:$B$271)))</f>
        <v>#N/A</v>
      </c>
      <c r="CX70" s="77" t="e">
        <f>IF(INDEX([2]pivotTable!AY$310:AY$615,MATCH(totalExpenditure!$A70,[2]pivotTable!$A$310:$A$615,0))/100*INDEX(gDP!BN$6:BN$271,MATCH(totalExpenditure!$A70,gDP!$B$6:$B$271))=0,"",INDEX([2]pivotTable!AY$310:AY$615,MATCH(totalExpenditure!$A70,[2]pivotTable!$A$310:$A$615,0))/100*INDEX(gDP!BN$6:BN$271,MATCH(totalExpenditure!$A70,gDP!$B$6:$B$271)))</f>
        <v>#N/A</v>
      </c>
      <c r="CY70" s="77" t="e">
        <f>IF(INDEX([2]pivotTable!AZ$310:AZ$615,MATCH(totalExpenditure!$A70,[2]pivotTable!$A$310:$A$615,0))/100*INDEX(gDP!BO$6:BO$271,MATCH(totalExpenditure!$A70,gDP!$B$6:$B$271))=0,"",INDEX([2]pivotTable!AZ$310:AZ$615,MATCH(totalExpenditure!$A70,[2]pivotTable!$A$310:$A$615,0))/100*INDEX(gDP!BO$6:BO$271,MATCH(totalExpenditure!$A70,gDP!$B$6:$B$271)))</f>
        <v>#N/A</v>
      </c>
      <c r="CZ70" s="77" t="e">
        <f>IF(B70="","",IF(BA70="","",B70-B70+INDEX(gDP!Q$6:Q$271,MATCH(totalExpenditure!$A70,gDP!$B$6:$B$271))))</f>
        <v>#N/A</v>
      </c>
      <c r="DA70" s="77" t="e">
        <f>IF(C70="","",IF(BB70="","",C70-C70+INDEX(gDP!R$6:R$271,MATCH(totalExpenditure!$A70,gDP!$B$6:$B$271))))</f>
        <v>#N/A</v>
      </c>
      <c r="DB70" s="77" t="e">
        <f>IF(D70="","",IF(BC70="","",D70-D70+INDEX(gDP!S$6:S$271,MATCH(totalExpenditure!$A70,gDP!$B$6:$B$271))))</f>
        <v>#N/A</v>
      </c>
      <c r="DC70" s="77" t="e">
        <f>IF(E70="","",IF(BD70="","",E70-E70+INDEX(gDP!T$6:T$271,MATCH(totalExpenditure!$A70,gDP!$B$6:$B$271))))</f>
        <v>#N/A</v>
      </c>
      <c r="DD70" s="77" t="e">
        <f>IF(F70="","",IF(BE70="","",F70-F70+INDEX(gDP!U$6:U$271,MATCH(totalExpenditure!$A70,gDP!$B$6:$B$271))))</f>
        <v>#N/A</v>
      </c>
      <c r="DE70" s="77" t="e">
        <f>IF(G70="","",IF(BF70="","",G70-G70+INDEX(gDP!V$6:V$271,MATCH(totalExpenditure!$A70,gDP!$B$6:$B$271))))</f>
        <v>#N/A</v>
      </c>
      <c r="DF70" s="77" t="e">
        <f>IF(H70="","",IF(BG70="","",H70-H70+INDEX(gDP!W$6:W$271,MATCH(totalExpenditure!$A70,gDP!$B$6:$B$271))))</f>
        <v>#N/A</v>
      </c>
      <c r="DG70" s="77" t="e">
        <f>IF(I70="","",IF(BH70="","",I70-I70+INDEX(gDP!X$6:X$271,MATCH(totalExpenditure!$A70,gDP!$B$6:$B$271))))</f>
        <v>#N/A</v>
      </c>
      <c r="DH70" s="77" t="e">
        <f>IF(J70="","",IF(BI70="","",J70-J70+INDEX(gDP!Y$6:Y$271,MATCH(totalExpenditure!$A70,gDP!$B$6:$B$271))))</f>
        <v>#N/A</v>
      </c>
      <c r="DI70" s="77" t="e">
        <f>IF(K70="","",IF(BJ70="","",K70-K70+INDEX(gDP!Z$6:Z$271,MATCH(totalExpenditure!$A70,gDP!$B$6:$B$271))))</f>
        <v>#N/A</v>
      </c>
      <c r="DJ70" s="77" t="e">
        <f>IF(L70="","",IF(BK70="","",L70-L70+INDEX(gDP!AA$6:AA$271,MATCH(totalExpenditure!$A70,gDP!$B$6:$B$271))))</f>
        <v>#N/A</v>
      </c>
      <c r="DK70" s="77" t="e">
        <f>IF(M70="","",IF(BL70="","",M70-M70+INDEX(gDP!AB$6:AB$271,MATCH(totalExpenditure!$A70,gDP!$B$6:$B$271))))</f>
        <v>#N/A</v>
      </c>
      <c r="DL70" s="77" t="e">
        <f>IF(N70="","",IF(BM70="","",N70-N70+INDEX(gDP!AC$6:AC$271,MATCH(totalExpenditure!$A70,gDP!$B$6:$B$271))))</f>
        <v>#N/A</v>
      </c>
      <c r="DM70" s="77" t="e">
        <f>IF(O70="","",IF(BN70="","",O70-O70+INDEX(gDP!AD$6:AD$271,MATCH(totalExpenditure!$A70,gDP!$B$6:$B$271))))</f>
        <v>#N/A</v>
      </c>
      <c r="DN70" s="77" t="e">
        <f>IF(P70="","",IF(BO70="","",P70-P70+INDEX(gDP!AE$6:AE$271,MATCH(totalExpenditure!$A70,gDP!$B$6:$B$271))))</f>
        <v>#N/A</v>
      </c>
      <c r="DO70" s="77" t="e">
        <f>IF(Q70="","",IF(BP70="","",Q70-Q70+INDEX(gDP!AF$6:AF$271,MATCH(totalExpenditure!$A70,gDP!$B$6:$B$271))))</f>
        <v>#N/A</v>
      </c>
      <c r="DP70" s="77" t="e">
        <f>IF(R70="","",IF(BQ70="","",R70-R70+INDEX(gDP!AG$6:AG$271,MATCH(totalExpenditure!$A70,gDP!$B$6:$B$271))))</f>
        <v>#N/A</v>
      </c>
      <c r="DQ70" s="77" t="e">
        <f>IF(S70="","",IF(BR70="","",S70-S70+INDEX(gDP!AH$6:AH$271,MATCH(totalExpenditure!$A70,gDP!$B$6:$B$271))))</f>
        <v>#N/A</v>
      </c>
      <c r="DR70" s="77" t="e">
        <f>IF(T70="","",IF(BS70="","",T70-T70+INDEX(gDP!AI$6:AI$271,MATCH(totalExpenditure!$A70,gDP!$B$6:$B$271))))</f>
        <v>#N/A</v>
      </c>
      <c r="DS70" s="77" t="e">
        <f>IF(U70="","",IF(BT70="","",U70-U70+INDEX(gDP!AJ$6:AJ$271,MATCH(totalExpenditure!$A70,gDP!$B$6:$B$271))))</f>
        <v>#N/A</v>
      </c>
      <c r="DT70" s="77" t="e">
        <f>IF(V70="","",IF(BU70="","",V70-V70+INDEX(gDP!AK$6:AK$271,MATCH(totalExpenditure!$A70,gDP!$B$6:$B$271))))</f>
        <v>#N/A</v>
      </c>
      <c r="DU70" s="77" t="e">
        <f>IF(W70="","",IF(BV70="","",W70-W70+INDEX(gDP!AL$6:AL$271,MATCH(totalExpenditure!$A70,gDP!$B$6:$B$271))))</f>
        <v>#N/A</v>
      </c>
      <c r="DV70" s="77" t="e">
        <f>IF(X70="","",IF(BW70="","",X70-X70+INDEX(gDP!AM$6:AM$271,MATCH(totalExpenditure!$A70,gDP!$B$6:$B$271))))</f>
        <v>#N/A</v>
      </c>
      <c r="DW70" s="77" t="e">
        <f>IF(Y70="","",IF(BX70="","",Y70-Y70+INDEX(gDP!AN$6:AN$271,MATCH(totalExpenditure!$A70,gDP!$B$6:$B$271))))</f>
        <v>#N/A</v>
      </c>
      <c r="DX70" s="77" t="e">
        <f>IF(Z70="","",IF(BY70="","",Z70-Z70+INDEX(gDP!AO$6:AO$271,MATCH(totalExpenditure!$A70,gDP!$B$6:$B$271))))</f>
        <v>#N/A</v>
      </c>
      <c r="DY70" s="77" t="e">
        <f>IF(AA70="","",IF(BZ70="","",AA70-AA70+INDEX(gDP!AP$6:AP$271,MATCH(totalExpenditure!$A70,gDP!$B$6:$B$271))))</f>
        <v>#N/A</v>
      </c>
      <c r="DZ70" s="77" t="e">
        <f>IF(AB70="","",IF(CA70="","",AB70-AB70+INDEX(gDP!AQ$6:AQ$271,MATCH(totalExpenditure!$A70,gDP!$B$6:$B$271))))</f>
        <v>#N/A</v>
      </c>
      <c r="EA70" s="77" t="e">
        <f>IF(AC70="","",IF(CB70="","",AC70-AC70+INDEX(gDP!AR$6:AR$271,MATCH(totalExpenditure!$A70,gDP!$B$6:$B$271))))</f>
        <v>#N/A</v>
      </c>
      <c r="EB70" s="77" t="e">
        <f>IF(AD70="","",IF(CC70="","",AD70-AD70+INDEX(gDP!AS$6:AS$271,MATCH(totalExpenditure!$A70,gDP!$B$6:$B$271))))</f>
        <v>#N/A</v>
      </c>
      <c r="EC70" s="77" t="e">
        <f>IF(AE70="","",IF(CD70="","",AE70-AE70+INDEX(gDP!AT$6:AT$271,MATCH(totalExpenditure!$A70,gDP!$B$6:$B$271))))</f>
        <v>#N/A</v>
      </c>
      <c r="ED70" s="77" t="e">
        <f>IF(AF70="","",IF(CE70="","",AF70-AF70+INDEX(gDP!AU$6:AU$271,MATCH(totalExpenditure!$A70,gDP!$B$6:$B$271))))</f>
        <v>#N/A</v>
      </c>
      <c r="EE70" s="77" t="e">
        <f>IF(AG70="","",IF(CF70="","",AG70-AG70+INDEX(gDP!AV$6:AV$271,MATCH(totalExpenditure!$A70,gDP!$B$6:$B$271))))</f>
        <v>#N/A</v>
      </c>
      <c r="EF70" s="77" t="e">
        <f>IF(AH70="","",IF(CG70="","",AH70-AH70+INDEX(gDP!AW$6:AW$271,MATCH(totalExpenditure!$A70,gDP!$B$6:$B$271))))</f>
        <v>#N/A</v>
      </c>
      <c r="EG70" s="77" t="e">
        <f>IF(AI70="","",IF(CH70="","",AI70-AI70+INDEX(gDP!AX$6:AX$271,MATCH(totalExpenditure!$A70,gDP!$B$6:$B$271))))</f>
        <v>#N/A</v>
      </c>
      <c r="EH70" s="77" t="e">
        <f>IF(AJ70="","",IF(CI70="","",AJ70-AJ70+INDEX(gDP!AY$6:AY$271,MATCH(totalExpenditure!$A70,gDP!$B$6:$B$271))))</f>
        <v>#N/A</v>
      </c>
      <c r="EI70" s="77" t="e">
        <f>IF(AK70="","",IF(CJ70="","",AK70-AK70+INDEX(gDP!AZ$6:AZ$271,MATCH(totalExpenditure!$A70,gDP!$B$6:$B$271))))</f>
        <v>#N/A</v>
      </c>
      <c r="EJ70" s="77" t="e">
        <f>IF(AL70="","",IF(CK70="","",AL70-AL70+INDEX(gDP!BA$6:BA$271,MATCH(totalExpenditure!$A70,gDP!$B$6:$B$271))))</f>
        <v>#N/A</v>
      </c>
      <c r="EK70" s="77" t="e">
        <f>IF(AM70="","",IF(CL70="","",AM70-AM70+INDEX(gDP!BB$6:BB$271,MATCH(totalExpenditure!$A70,gDP!$B$6:$B$271))))</f>
        <v>#N/A</v>
      </c>
      <c r="EL70" s="77" t="e">
        <f>IF(AN70="","",IF(CM70="","",AN70-AN70+INDEX(gDP!BC$6:BC$271,MATCH(totalExpenditure!$A70,gDP!$B$6:$B$271))))</f>
        <v>#N/A</v>
      </c>
      <c r="EM70" s="77" t="e">
        <f>IF(AO70="","",IF(CN70="","",AO70-AO70+INDEX(gDP!BD$6:BD$271,MATCH(totalExpenditure!$A70,gDP!$B$6:$B$271))))</f>
        <v>#N/A</v>
      </c>
      <c r="EN70" s="77" t="e">
        <f>IF(AP70="","",IF(CO70="","",AP70-AP70+INDEX(gDP!BE$6:BE$271,MATCH(totalExpenditure!$A70,gDP!$B$6:$B$271))))</f>
        <v>#N/A</v>
      </c>
      <c r="EO70" s="77" t="e">
        <f>IF(AQ70="","",IF(CP70="","",AQ70-AQ70+INDEX(gDP!BF$6:BF$271,MATCH(totalExpenditure!$A70,gDP!$B$6:$B$271))))</f>
        <v>#N/A</v>
      </c>
      <c r="EP70" s="77" t="e">
        <f>IF(AR70="","",IF(CQ70="","",AR70-AR70+INDEX(gDP!BG$6:BG$271,MATCH(totalExpenditure!$A70,gDP!$B$6:$B$271))))</f>
        <v>#N/A</v>
      </c>
      <c r="EQ70" s="77" t="e">
        <f>IF(AS70="","",IF(CR70="","",AS70-AS70+INDEX(gDP!BH$6:BH$271,MATCH(totalExpenditure!$A70,gDP!$B$6:$B$271))))</f>
        <v>#N/A</v>
      </c>
      <c r="ER70" s="77" t="e">
        <f>IF(AT70="","",IF(CS70="","",AT70-AT70+INDEX(gDP!BI$6:BI$271,MATCH(totalExpenditure!$A70,gDP!$B$6:$B$271))))</f>
        <v>#N/A</v>
      </c>
      <c r="ES70" s="77" t="e">
        <f>IF(AU70="","",IF(CT70="","",AU70-AU70+INDEX(gDP!BJ$6:BJ$271,MATCH(totalExpenditure!$A70,gDP!$B$6:$B$271))))</f>
        <v>#N/A</v>
      </c>
      <c r="ET70" s="77" t="e">
        <f>IF(AV70="","",IF(CU70="","",AV70-AV70+INDEX(gDP!BK$6:BK$271,MATCH(totalExpenditure!$A70,gDP!$B$6:$B$271))))</f>
        <v>#N/A</v>
      </c>
      <c r="EU70" s="77" t="e">
        <f>IF(AW70="","",IF(CV70="","",AW70-AW70+INDEX(gDP!BL$6:BL$271,MATCH(totalExpenditure!$A70,gDP!$B$6:$B$271))))</f>
        <v>#N/A</v>
      </c>
      <c r="EV70" s="77" t="e">
        <f>IF(AX70="","",IF(CW70="","",AX70-AX70+INDEX(gDP!BM$6:BM$271,MATCH(totalExpenditure!$A70,gDP!$B$6:$B$271))))</f>
        <v>#N/A</v>
      </c>
      <c r="EW70" s="77" t="e">
        <f>IF(AY70="","",IF(CX70="","",AY70-AY70+INDEX(gDP!BN$6:BN$271,MATCH(totalExpenditure!$A70,gDP!$B$6:$B$271))))</f>
        <v>#N/A</v>
      </c>
      <c r="EX70" s="77" t="e">
        <f>IF(AZ70="","",IF(CY70="","",AZ70-AZ70+INDEX(gDP!BO$6:BO$271,MATCH(totalExpenditure!$A70,gDP!$B$6:$B$271))))</f>
        <v>#N/A</v>
      </c>
    </row>
    <row r="71" spans="1:154" x14ac:dyDescent="0.35">
      <c r="A71" t="s">
        <v>351</v>
      </c>
      <c r="B71" s="77" t="str">
        <f>IF(INDEX([2]pivotTable!B$3:B$308,MATCH(totalExpenditure!$A71,[2]pivotTable!$A$3:$A$308,0))/100*INDEX(gDP!Q$6:Q$271,MATCH(totalExpenditure!$A71,gDP!$B$6:$B$271))=0,"",INDEX([2]pivotTable!B$3:B$308,MATCH(totalExpenditure!$A71,[2]pivotTable!$A$3:$A$308,0))/100*INDEX(gDP!Q$6:Q$271,MATCH(totalExpenditure!$A71,gDP!$B$6:$B$271)))</f>
        <v/>
      </c>
      <c r="C71" s="77" t="str">
        <f>IF(INDEX([2]pivotTable!C$3:C$308,MATCH(totalExpenditure!$A71,[2]pivotTable!$A$3:$A$308,0))/100*INDEX(gDP!R$6:R$271,MATCH(totalExpenditure!$A71,gDP!$B$6:$B$271))=0,"",INDEX([2]pivotTable!C$3:C$308,MATCH(totalExpenditure!$A71,[2]pivotTable!$A$3:$A$308,0))/100*INDEX(gDP!R$6:R$271,MATCH(totalExpenditure!$A71,gDP!$B$6:$B$271)))</f>
        <v/>
      </c>
      <c r="D71" s="77" t="str">
        <f>IF(INDEX([2]pivotTable!D$3:D$308,MATCH(totalExpenditure!$A71,[2]pivotTable!$A$3:$A$308,0))/100*INDEX(gDP!S$6:S$271,MATCH(totalExpenditure!$A71,gDP!$B$6:$B$271))=0,"",INDEX([2]pivotTable!D$3:D$308,MATCH(totalExpenditure!$A71,[2]pivotTable!$A$3:$A$308,0))/100*INDEX(gDP!S$6:S$271,MATCH(totalExpenditure!$A71,gDP!$B$6:$B$271)))</f>
        <v/>
      </c>
      <c r="E71" s="77" t="str">
        <f>IF(INDEX([2]pivotTable!E$3:E$308,MATCH(totalExpenditure!$A71,[2]pivotTable!$A$3:$A$308,0))/100*INDEX(gDP!T$6:T$271,MATCH(totalExpenditure!$A71,gDP!$B$6:$B$271))=0,"",INDEX([2]pivotTable!E$3:E$308,MATCH(totalExpenditure!$A71,[2]pivotTable!$A$3:$A$308,0))/100*INDEX(gDP!T$6:T$271,MATCH(totalExpenditure!$A71,gDP!$B$6:$B$271)))</f>
        <v/>
      </c>
      <c r="F71" s="77" t="str">
        <f>IF(INDEX([2]pivotTable!F$3:F$308,MATCH(totalExpenditure!$A71,[2]pivotTable!$A$3:$A$308,0))/100*INDEX(gDP!U$6:U$271,MATCH(totalExpenditure!$A71,gDP!$B$6:$B$271))=0,"",INDEX([2]pivotTable!F$3:F$308,MATCH(totalExpenditure!$A71,[2]pivotTable!$A$3:$A$308,0))/100*INDEX(gDP!U$6:U$271,MATCH(totalExpenditure!$A71,gDP!$B$6:$B$271)))</f>
        <v/>
      </c>
      <c r="G71" s="77" t="str">
        <f>IF(INDEX([2]pivotTable!G$3:G$308,MATCH(totalExpenditure!$A71,[2]pivotTable!$A$3:$A$308,0))/100*INDEX(gDP!V$6:V$271,MATCH(totalExpenditure!$A71,gDP!$B$6:$B$271))=0,"",INDEX([2]pivotTable!G$3:G$308,MATCH(totalExpenditure!$A71,[2]pivotTable!$A$3:$A$308,0))/100*INDEX(gDP!V$6:V$271,MATCH(totalExpenditure!$A71,gDP!$B$6:$B$271)))</f>
        <v/>
      </c>
      <c r="H71" s="77" t="str">
        <f>IF(INDEX([2]pivotTable!H$3:H$308,MATCH(totalExpenditure!$A71,[2]pivotTable!$A$3:$A$308,0))/100*INDEX(gDP!W$6:W$271,MATCH(totalExpenditure!$A71,gDP!$B$6:$B$271))=0,"",INDEX([2]pivotTable!H$3:H$308,MATCH(totalExpenditure!$A71,[2]pivotTable!$A$3:$A$308,0))/100*INDEX(gDP!W$6:W$271,MATCH(totalExpenditure!$A71,gDP!$B$6:$B$271)))</f>
        <v/>
      </c>
      <c r="I71" s="77" t="str">
        <f>IF(INDEX([2]pivotTable!I$3:I$308,MATCH(totalExpenditure!$A71,[2]pivotTable!$A$3:$A$308,0))/100*INDEX(gDP!X$6:X$271,MATCH(totalExpenditure!$A71,gDP!$B$6:$B$271))=0,"",INDEX([2]pivotTable!I$3:I$308,MATCH(totalExpenditure!$A71,[2]pivotTable!$A$3:$A$308,0))/100*INDEX(gDP!X$6:X$271,MATCH(totalExpenditure!$A71,gDP!$B$6:$B$271)))</f>
        <v/>
      </c>
      <c r="J71" s="77" t="str">
        <f>IF(INDEX([2]pivotTable!J$3:J$308,MATCH(totalExpenditure!$A71,[2]pivotTable!$A$3:$A$308,0))/100*INDEX(gDP!Y$6:Y$271,MATCH(totalExpenditure!$A71,gDP!$B$6:$B$271))=0,"",INDEX([2]pivotTable!J$3:J$308,MATCH(totalExpenditure!$A71,[2]pivotTable!$A$3:$A$308,0))/100*INDEX(gDP!Y$6:Y$271,MATCH(totalExpenditure!$A71,gDP!$B$6:$B$271)))</f>
        <v/>
      </c>
      <c r="K71" s="77" t="str">
        <f>IF(INDEX([2]pivotTable!K$3:K$308,MATCH(totalExpenditure!$A71,[2]pivotTable!$A$3:$A$308,0))/100*INDEX(gDP!Z$6:Z$271,MATCH(totalExpenditure!$A71,gDP!$B$6:$B$271))=0,"",INDEX([2]pivotTable!K$3:K$308,MATCH(totalExpenditure!$A71,[2]pivotTable!$A$3:$A$308,0))/100*INDEX(gDP!Z$6:Z$271,MATCH(totalExpenditure!$A71,gDP!$B$6:$B$271)))</f>
        <v/>
      </c>
      <c r="L71" s="77" t="str">
        <f>IF(INDEX([2]pivotTable!L$3:L$308,MATCH(totalExpenditure!$A71,[2]pivotTable!$A$3:$A$308,0))/100*INDEX(gDP!AA$6:AA$271,MATCH(totalExpenditure!$A71,gDP!$B$6:$B$271))=0,"",INDEX([2]pivotTable!L$3:L$308,MATCH(totalExpenditure!$A71,[2]pivotTable!$A$3:$A$308,0))/100*INDEX(gDP!AA$6:AA$271,MATCH(totalExpenditure!$A71,gDP!$B$6:$B$271)))</f>
        <v/>
      </c>
      <c r="M71" s="77" t="str">
        <f>IF(INDEX([2]pivotTable!M$3:M$308,MATCH(totalExpenditure!$A71,[2]pivotTable!$A$3:$A$308,0))/100*INDEX(gDP!AB$6:AB$271,MATCH(totalExpenditure!$A71,gDP!$B$6:$B$271))=0,"",INDEX([2]pivotTable!M$3:M$308,MATCH(totalExpenditure!$A71,[2]pivotTable!$A$3:$A$308,0))/100*INDEX(gDP!AB$6:AB$271,MATCH(totalExpenditure!$A71,gDP!$B$6:$B$271)))</f>
        <v/>
      </c>
      <c r="N71" s="77" t="str">
        <f>IF(INDEX([2]pivotTable!N$3:N$308,MATCH(totalExpenditure!$A71,[2]pivotTable!$A$3:$A$308,0))/100*INDEX(gDP!AC$6:AC$271,MATCH(totalExpenditure!$A71,gDP!$B$6:$B$271))=0,"",INDEX([2]pivotTable!N$3:N$308,MATCH(totalExpenditure!$A71,[2]pivotTable!$A$3:$A$308,0))/100*INDEX(gDP!AC$6:AC$271,MATCH(totalExpenditure!$A71,gDP!$B$6:$B$271)))</f>
        <v/>
      </c>
      <c r="O71" s="77" t="str">
        <f>IF(INDEX([2]pivotTable!O$3:O$308,MATCH(totalExpenditure!$A71,[2]pivotTable!$A$3:$A$308,0))/100*INDEX(gDP!AD$6:AD$271,MATCH(totalExpenditure!$A71,gDP!$B$6:$B$271))=0,"",INDEX([2]pivotTable!O$3:O$308,MATCH(totalExpenditure!$A71,[2]pivotTable!$A$3:$A$308,0))/100*INDEX(gDP!AD$6:AD$271,MATCH(totalExpenditure!$A71,gDP!$B$6:$B$271)))</f>
        <v/>
      </c>
      <c r="P71" s="77" t="str">
        <f>IF(INDEX([2]pivotTable!P$3:P$308,MATCH(totalExpenditure!$A71,[2]pivotTable!$A$3:$A$308,0))/100*INDEX(gDP!AE$6:AE$271,MATCH(totalExpenditure!$A71,gDP!$B$6:$B$271))=0,"",INDEX([2]pivotTable!P$3:P$308,MATCH(totalExpenditure!$A71,[2]pivotTable!$A$3:$A$308,0))/100*INDEX(gDP!AE$6:AE$271,MATCH(totalExpenditure!$A71,gDP!$B$6:$B$271)))</f>
        <v/>
      </c>
      <c r="Q71" s="77" t="str">
        <f>IF(INDEX([2]pivotTable!Q$3:Q$308,MATCH(totalExpenditure!$A71,[2]pivotTable!$A$3:$A$308,0))/100*INDEX(gDP!AF$6:AF$271,MATCH(totalExpenditure!$A71,gDP!$B$6:$B$271))=0,"",INDEX([2]pivotTable!Q$3:Q$308,MATCH(totalExpenditure!$A71,[2]pivotTable!$A$3:$A$308,0))/100*INDEX(gDP!AF$6:AF$271,MATCH(totalExpenditure!$A71,gDP!$B$6:$B$271)))</f>
        <v/>
      </c>
      <c r="R71" s="77" t="str">
        <f>IF(INDEX([2]pivotTable!R$3:R$308,MATCH(totalExpenditure!$A71,[2]pivotTable!$A$3:$A$308,0))/100*INDEX(gDP!AG$6:AG$271,MATCH(totalExpenditure!$A71,gDP!$B$6:$B$271))=0,"",INDEX([2]pivotTable!R$3:R$308,MATCH(totalExpenditure!$A71,[2]pivotTable!$A$3:$A$308,0))/100*INDEX(gDP!AG$6:AG$271,MATCH(totalExpenditure!$A71,gDP!$B$6:$B$271)))</f>
        <v/>
      </c>
      <c r="S71" s="77" t="str">
        <f>IF(INDEX([2]pivotTable!S$3:S$308,MATCH(totalExpenditure!$A71,[2]pivotTable!$A$3:$A$308,0))/100*INDEX(gDP!AH$6:AH$271,MATCH(totalExpenditure!$A71,gDP!$B$6:$B$271))=0,"",INDEX([2]pivotTable!S$3:S$308,MATCH(totalExpenditure!$A71,[2]pivotTable!$A$3:$A$308,0))/100*INDEX(gDP!AH$6:AH$271,MATCH(totalExpenditure!$A71,gDP!$B$6:$B$271)))</f>
        <v/>
      </c>
      <c r="T71" s="77">
        <f>IF(INDEX([2]pivotTable!T$3:T$308,MATCH(totalExpenditure!$A71,[2]pivotTable!$A$3:$A$308,0))/100*INDEX(gDP!AI$6:AI$271,MATCH(totalExpenditure!$A71,gDP!$B$6:$B$271))=0,"",INDEX([2]pivotTable!T$3:T$308,MATCH(totalExpenditure!$A71,[2]pivotTable!$A$3:$A$308,0))/100*INDEX(gDP!AI$6:AI$271,MATCH(totalExpenditure!$A71,gDP!$B$6:$B$271)))</f>
        <v>194291582234.08954</v>
      </c>
      <c r="U71" s="77" t="str">
        <f>IF(INDEX([2]pivotTable!U$3:U$308,MATCH(totalExpenditure!$A71,[2]pivotTable!$A$3:$A$308,0))/100*INDEX(gDP!AJ$6:AJ$271,MATCH(totalExpenditure!$A71,gDP!$B$6:$B$271))=0,"",INDEX([2]pivotTable!U$3:U$308,MATCH(totalExpenditure!$A71,[2]pivotTable!$A$3:$A$308,0))/100*INDEX(gDP!AJ$6:AJ$271,MATCH(totalExpenditure!$A71,gDP!$B$6:$B$271)))</f>
        <v/>
      </c>
      <c r="V71" s="77" t="str">
        <f>IF(INDEX([2]pivotTable!V$3:V$308,MATCH(totalExpenditure!$A71,[2]pivotTable!$A$3:$A$308,0))/100*INDEX(gDP!AK$6:AK$271,MATCH(totalExpenditure!$A71,gDP!$B$6:$B$271))=0,"",INDEX([2]pivotTable!V$3:V$308,MATCH(totalExpenditure!$A71,[2]pivotTable!$A$3:$A$308,0))/100*INDEX(gDP!AK$6:AK$271,MATCH(totalExpenditure!$A71,gDP!$B$6:$B$271)))</f>
        <v/>
      </c>
      <c r="W71" s="77" t="str">
        <f>IF(INDEX([2]pivotTable!W$3:W$308,MATCH(totalExpenditure!$A71,[2]pivotTable!$A$3:$A$308,0))/100*INDEX(gDP!AL$6:AL$271,MATCH(totalExpenditure!$A71,gDP!$B$6:$B$271))=0,"",INDEX([2]pivotTable!W$3:W$308,MATCH(totalExpenditure!$A71,[2]pivotTable!$A$3:$A$308,0))/100*INDEX(gDP!AL$6:AL$271,MATCH(totalExpenditure!$A71,gDP!$B$6:$B$271)))</f>
        <v/>
      </c>
      <c r="X71" s="77" t="str">
        <f>IF(INDEX([2]pivotTable!X$3:X$308,MATCH(totalExpenditure!$A71,[2]pivotTable!$A$3:$A$308,0))/100*INDEX(gDP!AM$6:AM$271,MATCH(totalExpenditure!$A71,gDP!$B$6:$B$271))=0,"",INDEX([2]pivotTable!X$3:X$308,MATCH(totalExpenditure!$A71,[2]pivotTable!$A$3:$A$308,0))/100*INDEX(gDP!AM$6:AM$271,MATCH(totalExpenditure!$A71,gDP!$B$6:$B$271)))</f>
        <v/>
      </c>
      <c r="Y71" s="77" t="str">
        <f>IF(INDEX([2]pivotTable!Y$3:Y$308,MATCH(totalExpenditure!$A71,[2]pivotTable!$A$3:$A$308,0))/100*INDEX(gDP!AN$6:AN$271,MATCH(totalExpenditure!$A71,gDP!$B$6:$B$271))=0,"",INDEX([2]pivotTable!Y$3:Y$308,MATCH(totalExpenditure!$A71,[2]pivotTable!$A$3:$A$308,0))/100*INDEX(gDP!AN$6:AN$271,MATCH(totalExpenditure!$A71,gDP!$B$6:$B$271)))</f>
        <v/>
      </c>
      <c r="Z71" s="77" t="str">
        <f>IF(INDEX([2]pivotTable!Z$3:Z$308,MATCH(totalExpenditure!$A71,[2]pivotTable!$A$3:$A$308,0))/100*INDEX(gDP!AO$6:AO$271,MATCH(totalExpenditure!$A71,gDP!$B$6:$B$271))=0,"",INDEX([2]pivotTable!Z$3:Z$308,MATCH(totalExpenditure!$A71,[2]pivotTable!$A$3:$A$308,0))/100*INDEX(gDP!AO$6:AO$271,MATCH(totalExpenditure!$A71,gDP!$B$6:$B$271)))</f>
        <v/>
      </c>
      <c r="AA71" s="77" t="str">
        <f>IF(INDEX([2]pivotTable!AA$3:AA$308,MATCH(totalExpenditure!$A71,[2]pivotTable!$A$3:$A$308,0))/100*INDEX(gDP!AP$6:AP$271,MATCH(totalExpenditure!$A71,gDP!$B$6:$B$271))=0,"",INDEX([2]pivotTable!AA$3:AA$308,MATCH(totalExpenditure!$A71,[2]pivotTable!$A$3:$A$308,0))/100*INDEX(gDP!AP$6:AP$271,MATCH(totalExpenditure!$A71,gDP!$B$6:$B$271)))</f>
        <v/>
      </c>
      <c r="AB71" s="77" t="str">
        <f>IF(INDEX([2]pivotTable!AB$3:AB$308,MATCH(totalExpenditure!$A71,[2]pivotTable!$A$3:$A$308,0))/100*INDEX(gDP!AQ$6:AQ$271,MATCH(totalExpenditure!$A71,gDP!$B$6:$B$271))=0,"",INDEX([2]pivotTable!AB$3:AB$308,MATCH(totalExpenditure!$A71,[2]pivotTable!$A$3:$A$308,0))/100*INDEX(gDP!AQ$6:AQ$271,MATCH(totalExpenditure!$A71,gDP!$B$6:$B$271)))</f>
        <v/>
      </c>
      <c r="AC71" s="77" t="str">
        <f>IF(INDEX([2]pivotTable!AC$3:AC$308,MATCH(totalExpenditure!$A71,[2]pivotTable!$A$3:$A$308,0))/100*INDEX(gDP!AR$6:AR$271,MATCH(totalExpenditure!$A71,gDP!$B$6:$B$271))=0,"",INDEX([2]pivotTable!AC$3:AC$308,MATCH(totalExpenditure!$A71,[2]pivotTable!$A$3:$A$308,0))/100*INDEX(gDP!AR$6:AR$271,MATCH(totalExpenditure!$A71,gDP!$B$6:$B$271)))</f>
        <v/>
      </c>
      <c r="AD71" s="77" t="str">
        <f>IF(INDEX([2]pivotTable!AD$3:AD$308,MATCH(totalExpenditure!$A71,[2]pivotTable!$A$3:$A$308,0))/100*INDEX(gDP!AS$6:AS$271,MATCH(totalExpenditure!$A71,gDP!$B$6:$B$271))=0,"",INDEX([2]pivotTable!AD$3:AD$308,MATCH(totalExpenditure!$A71,[2]pivotTable!$A$3:$A$308,0))/100*INDEX(gDP!AS$6:AS$271,MATCH(totalExpenditure!$A71,gDP!$B$6:$B$271)))</f>
        <v/>
      </c>
      <c r="AE71" s="77" t="str">
        <f>IF(INDEX([2]pivotTable!AE$3:AE$308,MATCH(totalExpenditure!$A71,[2]pivotTable!$A$3:$A$308,0))/100*INDEX(gDP!AT$6:AT$271,MATCH(totalExpenditure!$A71,gDP!$B$6:$B$271))=0,"",INDEX([2]pivotTable!AE$3:AE$308,MATCH(totalExpenditure!$A71,[2]pivotTable!$A$3:$A$308,0))/100*INDEX(gDP!AT$6:AT$271,MATCH(totalExpenditure!$A71,gDP!$B$6:$B$271)))</f>
        <v/>
      </c>
      <c r="AF71" s="77" t="str">
        <f>IF(INDEX([2]pivotTable!AF$3:AF$308,MATCH(totalExpenditure!$A71,[2]pivotTable!$A$3:$A$308,0))/100*INDEX(gDP!AU$6:AU$271,MATCH(totalExpenditure!$A71,gDP!$B$6:$B$271))=0,"",INDEX([2]pivotTable!AF$3:AF$308,MATCH(totalExpenditure!$A71,[2]pivotTable!$A$3:$A$308,0))/100*INDEX(gDP!AU$6:AU$271,MATCH(totalExpenditure!$A71,gDP!$B$6:$B$271)))</f>
        <v/>
      </c>
      <c r="AG71" s="77" t="str">
        <f>IF(INDEX([2]pivotTable!AG$3:AG$308,MATCH(totalExpenditure!$A71,[2]pivotTable!$A$3:$A$308,0))/100*INDEX(gDP!AV$6:AV$271,MATCH(totalExpenditure!$A71,gDP!$B$6:$B$271))=0,"",INDEX([2]pivotTable!AG$3:AG$308,MATCH(totalExpenditure!$A71,[2]pivotTable!$A$3:$A$308,0))/100*INDEX(gDP!AV$6:AV$271,MATCH(totalExpenditure!$A71,gDP!$B$6:$B$271)))</f>
        <v/>
      </c>
      <c r="AH71" s="77" t="str">
        <f>IF(INDEX([2]pivotTable!AH$3:AH$308,MATCH(totalExpenditure!$A71,[2]pivotTable!$A$3:$A$308,0))/100*INDEX(gDP!AW$6:AW$271,MATCH(totalExpenditure!$A71,gDP!$B$6:$B$271))=0,"",INDEX([2]pivotTable!AH$3:AH$308,MATCH(totalExpenditure!$A71,[2]pivotTable!$A$3:$A$308,0))/100*INDEX(gDP!AW$6:AW$271,MATCH(totalExpenditure!$A71,gDP!$B$6:$B$271)))</f>
        <v/>
      </c>
      <c r="AI71" s="77" t="str">
        <f>IF(INDEX([2]pivotTable!AI$3:AI$308,MATCH(totalExpenditure!$A71,[2]pivotTable!$A$3:$A$308,0))/100*INDEX(gDP!AX$6:AX$271,MATCH(totalExpenditure!$A71,gDP!$B$6:$B$271))=0,"",INDEX([2]pivotTable!AI$3:AI$308,MATCH(totalExpenditure!$A71,[2]pivotTable!$A$3:$A$308,0))/100*INDEX(gDP!AX$6:AX$271,MATCH(totalExpenditure!$A71,gDP!$B$6:$B$271)))</f>
        <v/>
      </c>
      <c r="AJ71" s="77" t="str">
        <f>IF(INDEX([2]pivotTable!AJ$3:AJ$308,MATCH(totalExpenditure!$A71,[2]pivotTable!$A$3:$A$308,0))/100*INDEX(gDP!AY$6:AY$271,MATCH(totalExpenditure!$A71,gDP!$B$6:$B$271))=0,"",INDEX([2]pivotTable!AJ$3:AJ$308,MATCH(totalExpenditure!$A71,[2]pivotTable!$A$3:$A$308,0))/100*INDEX(gDP!AY$6:AY$271,MATCH(totalExpenditure!$A71,gDP!$B$6:$B$271)))</f>
        <v/>
      </c>
      <c r="AK71" s="77" t="str">
        <f>IF(INDEX([2]pivotTable!AK$3:AK$308,MATCH(totalExpenditure!$A71,[2]pivotTable!$A$3:$A$308,0))/100*INDEX(gDP!AZ$6:AZ$271,MATCH(totalExpenditure!$A71,gDP!$B$6:$B$271))=0,"",INDEX([2]pivotTable!AK$3:AK$308,MATCH(totalExpenditure!$A71,[2]pivotTable!$A$3:$A$308,0))/100*INDEX(gDP!AZ$6:AZ$271,MATCH(totalExpenditure!$A71,gDP!$B$6:$B$271)))</f>
        <v/>
      </c>
      <c r="AL71" s="77" t="str">
        <f>IF(INDEX([2]pivotTable!AL$3:AL$308,MATCH(totalExpenditure!$A71,[2]pivotTable!$A$3:$A$308,0))/100*INDEX(gDP!BA$6:BA$271,MATCH(totalExpenditure!$A71,gDP!$B$6:$B$271))=0,"",INDEX([2]pivotTable!AL$3:AL$308,MATCH(totalExpenditure!$A71,[2]pivotTable!$A$3:$A$308,0))/100*INDEX(gDP!BA$6:BA$271,MATCH(totalExpenditure!$A71,gDP!$B$6:$B$271)))</f>
        <v/>
      </c>
      <c r="AM71" s="77" t="str">
        <f>IF(INDEX([2]pivotTable!AM$3:AM$308,MATCH(totalExpenditure!$A71,[2]pivotTable!$A$3:$A$308,0))/100*INDEX(gDP!BB$6:BB$271,MATCH(totalExpenditure!$A71,gDP!$B$6:$B$271))=0,"",INDEX([2]pivotTable!AM$3:AM$308,MATCH(totalExpenditure!$A71,[2]pivotTable!$A$3:$A$308,0))/100*INDEX(gDP!BB$6:BB$271,MATCH(totalExpenditure!$A71,gDP!$B$6:$B$271)))</f>
        <v/>
      </c>
      <c r="AN71" s="77" t="str">
        <f>IF(INDEX([2]pivotTable!AN$3:AN$308,MATCH(totalExpenditure!$A71,[2]pivotTable!$A$3:$A$308,0))/100*INDEX(gDP!BC$6:BC$271,MATCH(totalExpenditure!$A71,gDP!$B$6:$B$271))=0,"",INDEX([2]pivotTable!AN$3:AN$308,MATCH(totalExpenditure!$A71,[2]pivotTable!$A$3:$A$308,0))/100*INDEX(gDP!BC$6:BC$271,MATCH(totalExpenditure!$A71,gDP!$B$6:$B$271)))</f>
        <v/>
      </c>
      <c r="AO71" s="77" t="str">
        <f>IF(INDEX([2]pivotTable!AO$3:AO$308,MATCH(totalExpenditure!$A71,[2]pivotTable!$A$3:$A$308,0))/100*INDEX(gDP!BD$6:BD$271,MATCH(totalExpenditure!$A71,gDP!$B$6:$B$271))=0,"",INDEX([2]pivotTable!AO$3:AO$308,MATCH(totalExpenditure!$A71,[2]pivotTable!$A$3:$A$308,0))/100*INDEX(gDP!BD$6:BD$271,MATCH(totalExpenditure!$A71,gDP!$B$6:$B$271)))</f>
        <v/>
      </c>
      <c r="AP71" s="77" t="str">
        <f>IF(INDEX([2]pivotTable!AP$3:AP$308,MATCH(totalExpenditure!$A71,[2]pivotTable!$A$3:$A$308,0))/100*INDEX(gDP!BE$6:BE$271,MATCH(totalExpenditure!$A71,gDP!$B$6:$B$271))=0,"",INDEX([2]pivotTable!AP$3:AP$308,MATCH(totalExpenditure!$A71,[2]pivotTable!$A$3:$A$308,0))/100*INDEX(gDP!BE$6:BE$271,MATCH(totalExpenditure!$A71,gDP!$B$6:$B$271)))</f>
        <v/>
      </c>
      <c r="AQ71" s="77" t="str">
        <f>IF(INDEX([2]pivotTable!AQ$3:AQ$308,MATCH(totalExpenditure!$A71,[2]pivotTable!$A$3:$A$308,0))/100*INDEX(gDP!BF$6:BF$271,MATCH(totalExpenditure!$A71,gDP!$B$6:$B$271))=0,"",INDEX([2]pivotTable!AQ$3:AQ$308,MATCH(totalExpenditure!$A71,[2]pivotTable!$A$3:$A$308,0))/100*INDEX(gDP!BF$6:BF$271,MATCH(totalExpenditure!$A71,gDP!$B$6:$B$271)))</f>
        <v/>
      </c>
      <c r="AR71" s="77" t="str">
        <f>IF(INDEX([2]pivotTable!AR$3:AR$308,MATCH(totalExpenditure!$A71,[2]pivotTable!$A$3:$A$308,0))/100*INDEX(gDP!BG$6:BG$271,MATCH(totalExpenditure!$A71,gDP!$B$6:$B$271))=0,"",INDEX([2]pivotTable!AR$3:AR$308,MATCH(totalExpenditure!$A71,[2]pivotTable!$A$3:$A$308,0))/100*INDEX(gDP!BG$6:BG$271,MATCH(totalExpenditure!$A71,gDP!$B$6:$B$271)))</f>
        <v/>
      </c>
      <c r="AS71" s="77" t="str">
        <f>IF(INDEX([2]pivotTable!AS$3:AS$308,MATCH(totalExpenditure!$A71,[2]pivotTable!$A$3:$A$308,0))/100*INDEX(gDP!BH$6:BH$271,MATCH(totalExpenditure!$A71,gDP!$B$6:$B$271))=0,"",INDEX([2]pivotTable!AS$3:AS$308,MATCH(totalExpenditure!$A71,[2]pivotTable!$A$3:$A$308,0))/100*INDEX(gDP!BH$6:BH$271,MATCH(totalExpenditure!$A71,gDP!$B$6:$B$271)))</f>
        <v/>
      </c>
      <c r="AT71" s="77" t="str">
        <f>IF(INDEX([2]pivotTable!AT$3:AT$308,MATCH(totalExpenditure!$A71,[2]pivotTable!$A$3:$A$308,0))/100*INDEX(gDP!BI$6:BI$271,MATCH(totalExpenditure!$A71,gDP!$B$6:$B$271))=0,"",INDEX([2]pivotTable!AT$3:AT$308,MATCH(totalExpenditure!$A71,[2]pivotTable!$A$3:$A$308,0))/100*INDEX(gDP!BI$6:BI$271,MATCH(totalExpenditure!$A71,gDP!$B$6:$B$271)))</f>
        <v/>
      </c>
      <c r="AU71" s="77" t="str">
        <f>IF(INDEX([2]pivotTable!AU$3:AU$308,MATCH(totalExpenditure!$A71,[2]pivotTable!$A$3:$A$308,0))/100*INDEX(gDP!BJ$6:BJ$271,MATCH(totalExpenditure!$A71,gDP!$B$6:$B$271))=0,"",INDEX([2]pivotTable!AU$3:AU$308,MATCH(totalExpenditure!$A71,[2]pivotTable!$A$3:$A$308,0))/100*INDEX(gDP!BJ$6:BJ$271,MATCH(totalExpenditure!$A71,gDP!$B$6:$B$271)))</f>
        <v/>
      </c>
      <c r="AV71" s="77" t="str">
        <f>IF(INDEX([2]pivotTable!AV$3:AV$308,MATCH(totalExpenditure!$A71,[2]pivotTable!$A$3:$A$308,0))/100*INDEX(gDP!BK$6:BK$271,MATCH(totalExpenditure!$A71,gDP!$B$6:$B$271))=0,"",INDEX([2]pivotTable!AV$3:AV$308,MATCH(totalExpenditure!$A71,[2]pivotTable!$A$3:$A$308,0))/100*INDEX(gDP!BK$6:BK$271,MATCH(totalExpenditure!$A71,gDP!$B$6:$B$271)))</f>
        <v/>
      </c>
      <c r="AW71" s="77" t="str">
        <f>IF(INDEX([2]pivotTable!AW$3:AW$308,MATCH(totalExpenditure!$A71,[2]pivotTable!$A$3:$A$308,0))/100*INDEX(gDP!BL$6:BL$271,MATCH(totalExpenditure!$A71,gDP!$B$6:$B$271))=0,"",INDEX([2]pivotTable!AW$3:AW$308,MATCH(totalExpenditure!$A71,[2]pivotTable!$A$3:$A$308,0))/100*INDEX(gDP!BL$6:BL$271,MATCH(totalExpenditure!$A71,gDP!$B$6:$B$271)))</f>
        <v/>
      </c>
      <c r="AX71" s="77" t="str">
        <f>IF(INDEX([2]pivotTable!AX$3:AX$308,MATCH(totalExpenditure!$A71,[2]pivotTable!$A$3:$A$308,0))/100*INDEX(gDP!BM$6:BM$271,MATCH(totalExpenditure!$A71,gDP!$B$6:$B$271))=0,"",INDEX([2]pivotTable!AX$3:AX$308,MATCH(totalExpenditure!$A71,[2]pivotTable!$A$3:$A$308,0))/100*INDEX(gDP!BM$6:BM$271,MATCH(totalExpenditure!$A71,gDP!$B$6:$B$271)))</f>
        <v/>
      </c>
      <c r="AY71" s="77" t="str">
        <f>IF(INDEX([2]pivotTable!AY$3:AY$308,MATCH(totalExpenditure!$A71,[2]pivotTable!$A$3:$A$308,0))/100*INDEX(gDP!BN$6:BN$271,MATCH(totalExpenditure!$A71,gDP!$B$6:$B$271))=0,"",INDEX([2]pivotTable!AY$3:AY$308,MATCH(totalExpenditure!$A71,[2]pivotTable!$A$3:$A$308,0))/100*INDEX(gDP!BN$6:BN$271,MATCH(totalExpenditure!$A71,gDP!$B$6:$B$271)))</f>
        <v/>
      </c>
      <c r="AZ71" s="77" t="str">
        <f>IF(INDEX([2]pivotTable!AZ$3:AZ$308,MATCH(totalExpenditure!$A71,[2]pivotTable!$A$3:$A$308,0))/100*INDEX(gDP!BO$6:BO$271,MATCH(totalExpenditure!$A71,gDP!$B$6:$B$271))=0,"",INDEX([2]pivotTable!AZ$3:AZ$308,MATCH(totalExpenditure!$A71,[2]pivotTable!$A$3:$A$308,0))/100*INDEX(gDP!BO$6:BO$271,MATCH(totalExpenditure!$A71,gDP!$B$6:$B$271)))</f>
        <v/>
      </c>
      <c r="BA71" s="77" t="str">
        <f>IF(INDEX([2]pivotTable!B$310:B$615,MATCH(totalExpenditure!$A71,[2]pivotTable!$A$310:$A$615,0))/100*INDEX(gDP!Q$6:Q$271,MATCH(totalExpenditure!$A71,gDP!$B$6:$B$271))=0,"",INDEX([2]pivotTable!B$310:B$615,MATCH(totalExpenditure!$A71,[2]pivotTable!$A$310:$A$615,0))/100*INDEX(gDP!Q$6:Q$271,MATCH(totalExpenditure!$A71,gDP!$B$6:$B$271)))</f>
        <v/>
      </c>
      <c r="BB71" s="77" t="str">
        <f>IF(INDEX([2]pivotTable!C$310:C$615,MATCH(totalExpenditure!$A71,[2]pivotTable!$A$310:$A$615,0))/100*INDEX(gDP!R$6:R$271,MATCH(totalExpenditure!$A71,gDP!$B$6:$B$271))=0,"",INDEX([2]pivotTable!C$310:C$615,MATCH(totalExpenditure!$A71,[2]pivotTable!$A$310:$A$615,0))/100*INDEX(gDP!R$6:R$271,MATCH(totalExpenditure!$A71,gDP!$B$6:$B$271)))</f>
        <v/>
      </c>
      <c r="BC71" s="77" t="str">
        <f>IF(INDEX([2]pivotTable!D$310:D$615,MATCH(totalExpenditure!$A71,[2]pivotTable!$A$310:$A$615,0))/100*INDEX(gDP!S$6:S$271,MATCH(totalExpenditure!$A71,gDP!$B$6:$B$271))=0,"",INDEX([2]pivotTable!D$310:D$615,MATCH(totalExpenditure!$A71,[2]pivotTable!$A$310:$A$615,0))/100*INDEX(gDP!S$6:S$271,MATCH(totalExpenditure!$A71,gDP!$B$6:$B$271)))</f>
        <v/>
      </c>
      <c r="BD71" s="77" t="str">
        <f>IF(INDEX([2]pivotTable!E$310:E$615,MATCH(totalExpenditure!$A71,[2]pivotTable!$A$310:$A$615,0))/100*INDEX(gDP!T$6:T$271,MATCH(totalExpenditure!$A71,gDP!$B$6:$B$271))=0,"",INDEX([2]pivotTable!E$310:E$615,MATCH(totalExpenditure!$A71,[2]pivotTable!$A$310:$A$615,0))/100*INDEX(gDP!T$6:T$271,MATCH(totalExpenditure!$A71,gDP!$B$6:$B$271)))</f>
        <v/>
      </c>
      <c r="BE71" s="77" t="str">
        <f>IF(INDEX([2]pivotTable!F$310:F$615,MATCH(totalExpenditure!$A71,[2]pivotTable!$A$310:$A$615,0))/100*INDEX(gDP!U$6:U$271,MATCH(totalExpenditure!$A71,gDP!$B$6:$B$271))=0,"",INDEX([2]pivotTable!F$310:F$615,MATCH(totalExpenditure!$A71,[2]pivotTable!$A$310:$A$615,0))/100*INDEX(gDP!U$6:U$271,MATCH(totalExpenditure!$A71,gDP!$B$6:$B$271)))</f>
        <v/>
      </c>
      <c r="BF71" s="77" t="str">
        <f>IF(INDEX([2]pivotTable!G$310:G$615,MATCH(totalExpenditure!$A71,[2]pivotTable!$A$310:$A$615,0))/100*INDEX(gDP!V$6:V$271,MATCH(totalExpenditure!$A71,gDP!$B$6:$B$271))=0,"",INDEX([2]pivotTable!G$310:G$615,MATCH(totalExpenditure!$A71,[2]pivotTable!$A$310:$A$615,0))/100*INDEX(gDP!V$6:V$271,MATCH(totalExpenditure!$A71,gDP!$B$6:$B$271)))</f>
        <v/>
      </c>
      <c r="BG71" s="77" t="str">
        <f>IF(INDEX([2]pivotTable!H$310:H$615,MATCH(totalExpenditure!$A71,[2]pivotTable!$A$310:$A$615,0))/100*INDEX(gDP!W$6:W$271,MATCH(totalExpenditure!$A71,gDP!$B$6:$B$271))=0,"",INDEX([2]pivotTable!H$310:H$615,MATCH(totalExpenditure!$A71,[2]pivotTable!$A$310:$A$615,0))/100*INDEX(gDP!W$6:W$271,MATCH(totalExpenditure!$A71,gDP!$B$6:$B$271)))</f>
        <v/>
      </c>
      <c r="BH71" s="77" t="str">
        <f>IF(INDEX([2]pivotTable!I$310:I$615,MATCH(totalExpenditure!$A71,[2]pivotTable!$A$310:$A$615,0))/100*INDEX(gDP!X$6:X$271,MATCH(totalExpenditure!$A71,gDP!$B$6:$B$271))=0,"",INDEX([2]pivotTable!I$310:I$615,MATCH(totalExpenditure!$A71,[2]pivotTable!$A$310:$A$615,0))/100*INDEX(gDP!X$6:X$271,MATCH(totalExpenditure!$A71,gDP!$B$6:$B$271)))</f>
        <v/>
      </c>
      <c r="BI71" s="77" t="str">
        <f>IF(INDEX([2]pivotTable!J$310:J$615,MATCH(totalExpenditure!$A71,[2]pivotTable!$A$310:$A$615,0))/100*INDEX(gDP!Y$6:Y$271,MATCH(totalExpenditure!$A71,gDP!$B$6:$B$271))=0,"",INDEX([2]pivotTable!J$310:J$615,MATCH(totalExpenditure!$A71,[2]pivotTable!$A$310:$A$615,0))/100*INDEX(gDP!Y$6:Y$271,MATCH(totalExpenditure!$A71,gDP!$B$6:$B$271)))</f>
        <v/>
      </c>
      <c r="BJ71" s="77" t="str">
        <f>IF(INDEX([2]pivotTable!K$310:K$615,MATCH(totalExpenditure!$A71,[2]pivotTable!$A$310:$A$615,0))/100*INDEX(gDP!Z$6:Z$271,MATCH(totalExpenditure!$A71,gDP!$B$6:$B$271))=0,"",INDEX([2]pivotTable!K$310:K$615,MATCH(totalExpenditure!$A71,[2]pivotTable!$A$310:$A$615,0))/100*INDEX(gDP!Z$6:Z$271,MATCH(totalExpenditure!$A71,gDP!$B$6:$B$271)))</f>
        <v/>
      </c>
      <c r="BK71" s="77" t="str">
        <f>IF(INDEX([2]pivotTable!L$310:L$615,MATCH(totalExpenditure!$A71,[2]pivotTable!$A$310:$A$615,0))/100*INDEX(gDP!AA$6:AA$271,MATCH(totalExpenditure!$A71,gDP!$B$6:$B$271))=0,"",INDEX([2]pivotTable!L$310:L$615,MATCH(totalExpenditure!$A71,[2]pivotTable!$A$310:$A$615,0))/100*INDEX(gDP!AA$6:AA$271,MATCH(totalExpenditure!$A71,gDP!$B$6:$B$271)))</f>
        <v/>
      </c>
      <c r="BL71" s="77" t="str">
        <f>IF(INDEX([2]pivotTable!M$310:M$615,MATCH(totalExpenditure!$A71,[2]pivotTable!$A$310:$A$615,0))/100*INDEX(gDP!AB$6:AB$271,MATCH(totalExpenditure!$A71,gDP!$B$6:$B$271))=0,"",INDEX([2]pivotTable!M$310:M$615,MATCH(totalExpenditure!$A71,[2]pivotTable!$A$310:$A$615,0))/100*INDEX(gDP!AB$6:AB$271,MATCH(totalExpenditure!$A71,gDP!$B$6:$B$271)))</f>
        <v/>
      </c>
      <c r="BM71" s="77" t="str">
        <f>IF(INDEX([2]pivotTable!N$310:N$615,MATCH(totalExpenditure!$A71,[2]pivotTable!$A$310:$A$615,0))/100*INDEX(gDP!AC$6:AC$271,MATCH(totalExpenditure!$A71,gDP!$B$6:$B$271))=0,"",INDEX([2]pivotTable!N$310:N$615,MATCH(totalExpenditure!$A71,[2]pivotTable!$A$310:$A$615,0))/100*INDEX(gDP!AC$6:AC$271,MATCH(totalExpenditure!$A71,gDP!$B$6:$B$271)))</f>
        <v/>
      </c>
      <c r="BN71" s="77" t="str">
        <f>IF(INDEX([2]pivotTable!O$310:O$615,MATCH(totalExpenditure!$A71,[2]pivotTable!$A$310:$A$615,0))/100*INDEX(gDP!AD$6:AD$271,MATCH(totalExpenditure!$A71,gDP!$B$6:$B$271))=0,"",INDEX([2]pivotTable!O$310:O$615,MATCH(totalExpenditure!$A71,[2]pivotTable!$A$310:$A$615,0))/100*INDEX(gDP!AD$6:AD$271,MATCH(totalExpenditure!$A71,gDP!$B$6:$B$271)))</f>
        <v/>
      </c>
      <c r="BO71" s="77" t="str">
        <f>IF(INDEX([2]pivotTable!P$310:P$615,MATCH(totalExpenditure!$A71,[2]pivotTable!$A$310:$A$615,0))/100*INDEX(gDP!AE$6:AE$271,MATCH(totalExpenditure!$A71,gDP!$B$6:$B$271))=0,"",INDEX([2]pivotTable!P$310:P$615,MATCH(totalExpenditure!$A71,[2]pivotTable!$A$310:$A$615,0))/100*INDEX(gDP!AE$6:AE$271,MATCH(totalExpenditure!$A71,gDP!$B$6:$B$271)))</f>
        <v/>
      </c>
      <c r="BP71" s="77" t="str">
        <f>IF(INDEX([2]pivotTable!Q$310:Q$615,MATCH(totalExpenditure!$A71,[2]pivotTable!$A$310:$A$615,0))/100*INDEX(gDP!AF$6:AF$271,MATCH(totalExpenditure!$A71,gDP!$B$6:$B$271))=0,"",INDEX([2]pivotTable!Q$310:Q$615,MATCH(totalExpenditure!$A71,[2]pivotTable!$A$310:$A$615,0))/100*INDEX(gDP!AF$6:AF$271,MATCH(totalExpenditure!$A71,gDP!$B$6:$B$271)))</f>
        <v/>
      </c>
      <c r="BQ71" s="77" t="str">
        <f>IF(INDEX([2]pivotTable!R$310:R$615,MATCH(totalExpenditure!$A71,[2]pivotTable!$A$310:$A$615,0))/100*INDEX(gDP!AG$6:AG$271,MATCH(totalExpenditure!$A71,gDP!$B$6:$B$271))=0,"",INDEX([2]pivotTable!R$310:R$615,MATCH(totalExpenditure!$A71,[2]pivotTable!$A$310:$A$615,0))/100*INDEX(gDP!AG$6:AG$271,MATCH(totalExpenditure!$A71,gDP!$B$6:$B$271)))</f>
        <v/>
      </c>
      <c r="BR71" s="77" t="str">
        <f>IF(INDEX([2]pivotTable!S$310:S$615,MATCH(totalExpenditure!$A71,[2]pivotTable!$A$310:$A$615,0))/100*INDEX(gDP!AH$6:AH$271,MATCH(totalExpenditure!$A71,gDP!$B$6:$B$271))=0,"",INDEX([2]pivotTable!S$310:S$615,MATCH(totalExpenditure!$A71,[2]pivotTable!$A$310:$A$615,0))/100*INDEX(gDP!AH$6:AH$271,MATCH(totalExpenditure!$A71,gDP!$B$6:$B$271)))</f>
        <v/>
      </c>
      <c r="BS71" s="77">
        <f>IF(INDEX([2]pivotTable!T$310:T$615,MATCH(totalExpenditure!$A71,[2]pivotTable!$A$310:$A$615,0))/100*INDEX(gDP!AI$6:AI$271,MATCH(totalExpenditure!$A71,gDP!$B$6:$B$271))=0,"",INDEX([2]pivotTable!T$310:T$615,MATCH(totalExpenditure!$A71,[2]pivotTable!$A$310:$A$615,0))/100*INDEX(gDP!AI$6:AI$271,MATCH(totalExpenditure!$A71,gDP!$B$6:$B$271)))</f>
        <v>63518812172.330345</v>
      </c>
      <c r="BT71" s="77" t="str">
        <f>IF(INDEX([2]pivotTable!U$310:U$615,MATCH(totalExpenditure!$A71,[2]pivotTable!$A$310:$A$615,0))/100*INDEX(gDP!AJ$6:AJ$271,MATCH(totalExpenditure!$A71,gDP!$B$6:$B$271))=0,"",INDEX([2]pivotTable!U$310:U$615,MATCH(totalExpenditure!$A71,[2]pivotTable!$A$310:$A$615,0))/100*INDEX(gDP!AJ$6:AJ$271,MATCH(totalExpenditure!$A71,gDP!$B$6:$B$271)))</f>
        <v/>
      </c>
      <c r="BU71" s="77" t="str">
        <f>IF(INDEX([2]pivotTable!V$310:V$615,MATCH(totalExpenditure!$A71,[2]pivotTable!$A$310:$A$615,0))/100*INDEX(gDP!AK$6:AK$271,MATCH(totalExpenditure!$A71,gDP!$B$6:$B$271))=0,"",INDEX([2]pivotTable!V$310:V$615,MATCH(totalExpenditure!$A71,[2]pivotTable!$A$310:$A$615,0))/100*INDEX(gDP!AK$6:AK$271,MATCH(totalExpenditure!$A71,gDP!$B$6:$B$271)))</f>
        <v/>
      </c>
      <c r="BV71" s="77" t="str">
        <f>IF(INDEX([2]pivotTable!W$310:W$615,MATCH(totalExpenditure!$A71,[2]pivotTable!$A$310:$A$615,0))/100*INDEX(gDP!AL$6:AL$271,MATCH(totalExpenditure!$A71,gDP!$B$6:$B$271))=0,"",INDEX([2]pivotTable!W$310:W$615,MATCH(totalExpenditure!$A71,[2]pivotTable!$A$310:$A$615,0))/100*INDEX(gDP!AL$6:AL$271,MATCH(totalExpenditure!$A71,gDP!$B$6:$B$271)))</f>
        <v/>
      </c>
      <c r="BW71" s="77" t="str">
        <f>IF(INDEX([2]pivotTable!X$310:X$615,MATCH(totalExpenditure!$A71,[2]pivotTable!$A$310:$A$615,0))/100*INDEX(gDP!AM$6:AM$271,MATCH(totalExpenditure!$A71,gDP!$B$6:$B$271))=0,"",INDEX([2]pivotTable!X$310:X$615,MATCH(totalExpenditure!$A71,[2]pivotTable!$A$310:$A$615,0))/100*INDEX(gDP!AM$6:AM$271,MATCH(totalExpenditure!$A71,gDP!$B$6:$B$271)))</f>
        <v/>
      </c>
      <c r="BX71" s="77" t="str">
        <f>IF(INDEX([2]pivotTable!Y$310:Y$615,MATCH(totalExpenditure!$A71,[2]pivotTable!$A$310:$A$615,0))/100*INDEX(gDP!AN$6:AN$271,MATCH(totalExpenditure!$A71,gDP!$B$6:$B$271))=0,"",INDEX([2]pivotTable!Y$310:Y$615,MATCH(totalExpenditure!$A71,[2]pivotTable!$A$310:$A$615,0))/100*INDEX(gDP!AN$6:AN$271,MATCH(totalExpenditure!$A71,gDP!$B$6:$B$271)))</f>
        <v/>
      </c>
      <c r="BY71" s="77" t="str">
        <f>IF(INDEX([2]pivotTable!Z$310:Z$615,MATCH(totalExpenditure!$A71,[2]pivotTable!$A$310:$A$615,0))/100*INDEX(gDP!AO$6:AO$271,MATCH(totalExpenditure!$A71,gDP!$B$6:$B$271))=0,"",INDEX([2]pivotTable!Z$310:Z$615,MATCH(totalExpenditure!$A71,[2]pivotTable!$A$310:$A$615,0))/100*INDEX(gDP!AO$6:AO$271,MATCH(totalExpenditure!$A71,gDP!$B$6:$B$271)))</f>
        <v/>
      </c>
      <c r="BZ71" s="77" t="str">
        <f>IF(INDEX([2]pivotTable!AA$310:AA$615,MATCH(totalExpenditure!$A71,[2]pivotTable!$A$310:$A$615,0))/100*INDEX(gDP!AP$6:AP$271,MATCH(totalExpenditure!$A71,gDP!$B$6:$B$271))=0,"",INDEX([2]pivotTable!AA$310:AA$615,MATCH(totalExpenditure!$A71,[2]pivotTable!$A$310:$A$615,0))/100*INDEX(gDP!AP$6:AP$271,MATCH(totalExpenditure!$A71,gDP!$B$6:$B$271)))</f>
        <v/>
      </c>
      <c r="CA71" s="77" t="str">
        <f>IF(INDEX([2]pivotTable!AB$310:AB$615,MATCH(totalExpenditure!$A71,[2]pivotTable!$A$310:$A$615,0))/100*INDEX(gDP!AQ$6:AQ$271,MATCH(totalExpenditure!$A71,gDP!$B$6:$B$271))=0,"",INDEX([2]pivotTable!AB$310:AB$615,MATCH(totalExpenditure!$A71,[2]pivotTable!$A$310:$A$615,0))/100*INDEX(gDP!AQ$6:AQ$271,MATCH(totalExpenditure!$A71,gDP!$B$6:$B$271)))</f>
        <v/>
      </c>
      <c r="CB71" s="77" t="str">
        <f>IF(INDEX([2]pivotTable!AC$310:AC$615,MATCH(totalExpenditure!$A71,[2]pivotTable!$A$310:$A$615,0))/100*INDEX(gDP!AR$6:AR$271,MATCH(totalExpenditure!$A71,gDP!$B$6:$B$271))=0,"",INDEX([2]pivotTable!AC$310:AC$615,MATCH(totalExpenditure!$A71,[2]pivotTable!$A$310:$A$615,0))/100*INDEX(gDP!AR$6:AR$271,MATCH(totalExpenditure!$A71,gDP!$B$6:$B$271)))</f>
        <v/>
      </c>
      <c r="CC71" s="77" t="str">
        <f>IF(INDEX([2]pivotTable!AD$310:AD$615,MATCH(totalExpenditure!$A71,[2]pivotTable!$A$310:$A$615,0))/100*INDEX(gDP!AS$6:AS$271,MATCH(totalExpenditure!$A71,gDP!$B$6:$B$271))=0,"",INDEX([2]pivotTable!AD$310:AD$615,MATCH(totalExpenditure!$A71,[2]pivotTable!$A$310:$A$615,0))/100*INDEX(gDP!AS$6:AS$271,MATCH(totalExpenditure!$A71,gDP!$B$6:$B$271)))</f>
        <v/>
      </c>
      <c r="CD71" s="77" t="str">
        <f>IF(INDEX([2]pivotTable!AE$310:AE$615,MATCH(totalExpenditure!$A71,[2]pivotTable!$A$310:$A$615,0))/100*INDEX(gDP!AT$6:AT$271,MATCH(totalExpenditure!$A71,gDP!$B$6:$B$271))=0,"",INDEX([2]pivotTable!AE$310:AE$615,MATCH(totalExpenditure!$A71,[2]pivotTable!$A$310:$A$615,0))/100*INDEX(gDP!AT$6:AT$271,MATCH(totalExpenditure!$A71,gDP!$B$6:$B$271)))</f>
        <v/>
      </c>
      <c r="CE71" s="77" t="str">
        <f>IF(INDEX([2]pivotTable!AF$310:AF$615,MATCH(totalExpenditure!$A71,[2]pivotTable!$A$310:$A$615,0))/100*INDEX(gDP!AU$6:AU$271,MATCH(totalExpenditure!$A71,gDP!$B$6:$B$271))=0,"",INDEX([2]pivotTable!AF$310:AF$615,MATCH(totalExpenditure!$A71,[2]pivotTable!$A$310:$A$615,0))/100*INDEX(gDP!AU$6:AU$271,MATCH(totalExpenditure!$A71,gDP!$B$6:$B$271)))</f>
        <v/>
      </c>
      <c r="CF71" s="77" t="str">
        <f>IF(INDEX([2]pivotTable!AG$310:AG$615,MATCH(totalExpenditure!$A71,[2]pivotTable!$A$310:$A$615,0))/100*INDEX(gDP!AV$6:AV$271,MATCH(totalExpenditure!$A71,gDP!$B$6:$B$271))=0,"",INDEX([2]pivotTable!AG$310:AG$615,MATCH(totalExpenditure!$A71,[2]pivotTable!$A$310:$A$615,0))/100*INDEX(gDP!AV$6:AV$271,MATCH(totalExpenditure!$A71,gDP!$B$6:$B$271)))</f>
        <v/>
      </c>
      <c r="CG71" s="77" t="str">
        <f>IF(INDEX([2]pivotTable!AH$310:AH$615,MATCH(totalExpenditure!$A71,[2]pivotTable!$A$310:$A$615,0))/100*INDEX(gDP!AW$6:AW$271,MATCH(totalExpenditure!$A71,gDP!$B$6:$B$271))=0,"",INDEX([2]pivotTable!AH$310:AH$615,MATCH(totalExpenditure!$A71,[2]pivotTable!$A$310:$A$615,0))/100*INDEX(gDP!AW$6:AW$271,MATCH(totalExpenditure!$A71,gDP!$B$6:$B$271)))</f>
        <v/>
      </c>
      <c r="CH71" s="77" t="str">
        <f>IF(INDEX([2]pivotTable!AI$310:AI$615,MATCH(totalExpenditure!$A71,[2]pivotTable!$A$310:$A$615,0))/100*INDEX(gDP!AX$6:AX$271,MATCH(totalExpenditure!$A71,gDP!$B$6:$B$271))=0,"",INDEX([2]pivotTable!AI$310:AI$615,MATCH(totalExpenditure!$A71,[2]pivotTable!$A$310:$A$615,0))/100*INDEX(gDP!AX$6:AX$271,MATCH(totalExpenditure!$A71,gDP!$B$6:$B$271)))</f>
        <v/>
      </c>
      <c r="CI71" s="77" t="str">
        <f>IF(INDEX([2]pivotTable!AJ$310:AJ$615,MATCH(totalExpenditure!$A71,[2]pivotTable!$A$310:$A$615,0))/100*INDEX(gDP!AY$6:AY$271,MATCH(totalExpenditure!$A71,gDP!$B$6:$B$271))=0,"",INDEX([2]pivotTable!AJ$310:AJ$615,MATCH(totalExpenditure!$A71,[2]pivotTable!$A$310:$A$615,0))/100*INDEX(gDP!AY$6:AY$271,MATCH(totalExpenditure!$A71,gDP!$B$6:$B$271)))</f>
        <v/>
      </c>
      <c r="CJ71" s="77" t="str">
        <f>IF(INDEX([2]pivotTable!AK$310:AK$615,MATCH(totalExpenditure!$A71,[2]pivotTable!$A$310:$A$615,0))/100*INDEX(gDP!AZ$6:AZ$271,MATCH(totalExpenditure!$A71,gDP!$B$6:$B$271))=0,"",INDEX([2]pivotTable!AK$310:AK$615,MATCH(totalExpenditure!$A71,[2]pivotTable!$A$310:$A$615,0))/100*INDEX(gDP!AZ$6:AZ$271,MATCH(totalExpenditure!$A71,gDP!$B$6:$B$271)))</f>
        <v/>
      </c>
      <c r="CK71" s="77" t="str">
        <f>IF(INDEX([2]pivotTable!AL$310:AL$615,MATCH(totalExpenditure!$A71,[2]pivotTable!$A$310:$A$615,0))/100*INDEX(gDP!BA$6:BA$271,MATCH(totalExpenditure!$A71,gDP!$B$6:$B$271))=0,"",INDEX([2]pivotTable!AL$310:AL$615,MATCH(totalExpenditure!$A71,[2]pivotTable!$A$310:$A$615,0))/100*INDEX(gDP!BA$6:BA$271,MATCH(totalExpenditure!$A71,gDP!$B$6:$B$271)))</f>
        <v/>
      </c>
      <c r="CL71" s="77" t="str">
        <f>IF(INDEX([2]pivotTable!AM$310:AM$615,MATCH(totalExpenditure!$A71,[2]pivotTable!$A$310:$A$615,0))/100*INDEX(gDP!BB$6:BB$271,MATCH(totalExpenditure!$A71,gDP!$B$6:$B$271))=0,"",INDEX([2]pivotTable!AM$310:AM$615,MATCH(totalExpenditure!$A71,[2]pivotTable!$A$310:$A$615,0))/100*INDEX(gDP!BB$6:BB$271,MATCH(totalExpenditure!$A71,gDP!$B$6:$B$271)))</f>
        <v/>
      </c>
      <c r="CM71" s="77" t="str">
        <f>IF(INDEX([2]pivotTable!AN$310:AN$615,MATCH(totalExpenditure!$A71,[2]pivotTable!$A$310:$A$615,0))/100*INDEX(gDP!BC$6:BC$271,MATCH(totalExpenditure!$A71,gDP!$B$6:$B$271))=0,"",INDEX([2]pivotTable!AN$310:AN$615,MATCH(totalExpenditure!$A71,[2]pivotTable!$A$310:$A$615,0))/100*INDEX(gDP!BC$6:BC$271,MATCH(totalExpenditure!$A71,gDP!$B$6:$B$271)))</f>
        <v/>
      </c>
      <c r="CN71" s="77" t="str">
        <f>IF(INDEX([2]pivotTable!AO$310:AO$615,MATCH(totalExpenditure!$A71,[2]pivotTable!$A$310:$A$615,0))/100*INDEX(gDP!BD$6:BD$271,MATCH(totalExpenditure!$A71,gDP!$B$6:$B$271))=0,"",INDEX([2]pivotTable!AO$310:AO$615,MATCH(totalExpenditure!$A71,[2]pivotTable!$A$310:$A$615,0))/100*INDEX(gDP!BD$6:BD$271,MATCH(totalExpenditure!$A71,gDP!$B$6:$B$271)))</f>
        <v/>
      </c>
      <c r="CO71" s="77" t="str">
        <f>IF(INDEX([2]pivotTable!AP$310:AP$615,MATCH(totalExpenditure!$A71,[2]pivotTable!$A$310:$A$615,0))/100*INDEX(gDP!BE$6:BE$271,MATCH(totalExpenditure!$A71,gDP!$B$6:$B$271))=0,"",INDEX([2]pivotTable!AP$310:AP$615,MATCH(totalExpenditure!$A71,[2]pivotTable!$A$310:$A$615,0))/100*INDEX(gDP!BE$6:BE$271,MATCH(totalExpenditure!$A71,gDP!$B$6:$B$271)))</f>
        <v/>
      </c>
      <c r="CP71" s="77" t="str">
        <f>IF(INDEX([2]pivotTable!AQ$310:AQ$615,MATCH(totalExpenditure!$A71,[2]pivotTable!$A$310:$A$615,0))/100*INDEX(gDP!BF$6:BF$271,MATCH(totalExpenditure!$A71,gDP!$B$6:$B$271))=0,"",INDEX([2]pivotTable!AQ$310:AQ$615,MATCH(totalExpenditure!$A71,[2]pivotTable!$A$310:$A$615,0))/100*INDEX(gDP!BF$6:BF$271,MATCH(totalExpenditure!$A71,gDP!$B$6:$B$271)))</f>
        <v/>
      </c>
      <c r="CQ71" s="77" t="str">
        <f>IF(INDEX([2]pivotTable!AR$310:AR$615,MATCH(totalExpenditure!$A71,[2]pivotTable!$A$310:$A$615,0))/100*INDEX(gDP!BG$6:BG$271,MATCH(totalExpenditure!$A71,gDP!$B$6:$B$271))=0,"",INDEX([2]pivotTable!AR$310:AR$615,MATCH(totalExpenditure!$A71,[2]pivotTable!$A$310:$A$615,0))/100*INDEX(gDP!BG$6:BG$271,MATCH(totalExpenditure!$A71,gDP!$B$6:$B$271)))</f>
        <v/>
      </c>
      <c r="CR71" s="77" t="str">
        <f>IF(INDEX([2]pivotTable!AS$310:AS$615,MATCH(totalExpenditure!$A71,[2]pivotTable!$A$310:$A$615,0))/100*INDEX(gDP!BH$6:BH$271,MATCH(totalExpenditure!$A71,gDP!$B$6:$B$271))=0,"",INDEX([2]pivotTable!AS$310:AS$615,MATCH(totalExpenditure!$A71,[2]pivotTable!$A$310:$A$615,0))/100*INDEX(gDP!BH$6:BH$271,MATCH(totalExpenditure!$A71,gDP!$B$6:$B$271)))</f>
        <v/>
      </c>
      <c r="CS71" s="77" t="str">
        <f>IF(INDEX([2]pivotTable!AT$310:AT$615,MATCH(totalExpenditure!$A71,[2]pivotTable!$A$310:$A$615,0))/100*INDEX(gDP!BI$6:BI$271,MATCH(totalExpenditure!$A71,gDP!$B$6:$B$271))=0,"",INDEX([2]pivotTable!AT$310:AT$615,MATCH(totalExpenditure!$A71,[2]pivotTable!$A$310:$A$615,0))/100*INDEX(gDP!BI$6:BI$271,MATCH(totalExpenditure!$A71,gDP!$B$6:$B$271)))</f>
        <v/>
      </c>
      <c r="CT71" s="77" t="str">
        <f>IF(INDEX([2]pivotTable!AU$310:AU$615,MATCH(totalExpenditure!$A71,[2]pivotTable!$A$310:$A$615,0))/100*INDEX(gDP!BJ$6:BJ$271,MATCH(totalExpenditure!$A71,gDP!$B$6:$B$271))=0,"",INDEX([2]pivotTable!AU$310:AU$615,MATCH(totalExpenditure!$A71,[2]pivotTable!$A$310:$A$615,0))/100*INDEX(gDP!BJ$6:BJ$271,MATCH(totalExpenditure!$A71,gDP!$B$6:$B$271)))</f>
        <v/>
      </c>
      <c r="CU71" s="77" t="str">
        <f>IF(INDEX([2]pivotTable!AV$310:AV$615,MATCH(totalExpenditure!$A71,[2]pivotTable!$A$310:$A$615,0))/100*INDEX(gDP!BK$6:BK$271,MATCH(totalExpenditure!$A71,gDP!$B$6:$B$271))=0,"",INDEX([2]pivotTable!AV$310:AV$615,MATCH(totalExpenditure!$A71,[2]pivotTable!$A$310:$A$615,0))/100*INDEX(gDP!BK$6:BK$271,MATCH(totalExpenditure!$A71,gDP!$B$6:$B$271)))</f>
        <v/>
      </c>
      <c r="CV71" s="77" t="str">
        <f>IF(INDEX([2]pivotTable!AW$310:AW$615,MATCH(totalExpenditure!$A71,[2]pivotTable!$A$310:$A$615,0))/100*INDEX(gDP!BL$6:BL$271,MATCH(totalExpenditure!$A71,gDP!$B$6:$B$271))=0,"",INDEX([2]pivotTable!AW$310:AW$615,MATCH(totalExpenditure!$A71,[2]pivotTable!$A$310:$A$615,0))/100*INDEX(gDP!BL$6:BL$271,MATCH(totalExpenditure!$A71,gDP!$B$6:$B$271)))</f>
        <v/>
      </c>
      <c r="CW71" s="77" t="str">
        <f>IF(INDEX([2]pivotTable!AX$310:AX$615,MATCH(totalExpenditure!$A71,[2]pivotTable!$A$310:$A$615,0))/100*INDEX(gDP!BM$6:BM$271,MATCH(totalExpenditure!$A71,gDP!$B$6:$B$271))=0,"",INDEX([2]pivotTable!AX$310:AX$615,MATCH(totalExpenditure!$A71,[2]pivotTable!$A$310:$A$615,0))/100*INDEX(gDP!BM$6:BM$271,MATCH(totalExpenditure!$A71,gDP!$B$6:$B$271)))</f>
        <v/>
      </c>
      <c r="CX71" s="77" t="str">
        <f>IF(INDEX([2]pivotTable!AY$310:AY$615,MATCH(totalExpenditure!$A71,[2]pivotTable!$A$310:$A$615,0))/100*INDEX(gDP!BN$6:BN$271,MATCH(totalExpenditure!$A71,gDP!$B$6:$B$271))=0,"",INDEX([2]pivotTable!AY$310:AY$615,MATCH(totalExpenditure!$A71,[2]pivotTable!$A$310:$A$615,0))/100*INDEX(gDP!BN$6:BN$271,MATCH(totalExpenditure!$A71,gDP!$B$6:$B$271)))</f>
        <v/>
      </c>
      <c r="CY71" s="77" t="str">
        <f>IF(INDEX([2]pivotTable!AZ$310:AZ$615,MATCH(totalExpenditure!$A71,[2]pivotTable!$A$310:$A$615,0))/100*INDEX(gDP!BO$6:BO$271,MATCH(totalExpenditure!$A71,gDP!$B$6:$B$271))=0,"",INDEX([2]pivotTable!AZ$310:AZ$615,MATCH(totalExpenditure!$A71,[2]pivotTable!$A$310:$A$615,0))/100*INDEX(gDP!BO$6:BO$271,MATCH(totalExpenditure!$A71,gDP!$B$6:$B$271)))</f>
        <v/>
      </c>
      <c r="CZ71" s="77" t="str">
        <f>IF(B71="","",IF(BA71="","",B71-B71+INDEX(gDP!Q$6:Q$271,MATCH(totalExpenditure!$A71,gDP!$B$6:$B$271))))</f>
        <v/>
      </c>
      <c r="DA71" s="77" t="str">
        <f>IF(C71="","",IF(BB71="","",C71-C71+INDEX(gDP!R$6:R$271,MATCH(totalExpenditure!$A71,gDP!$B$6:$B$271))))</f>
        <v/>
      </c>
      <c r="DB71" s="77" t="str">
        <f>IF(D71="","",IF(BC71="","",D71-D71+INDEX(gDP!S$6:S$271,MATCH(totalExpenditure!$A71,gDP!$B$6:$B$271))))</f>
        <v/>
      </c>
      <c r="DC71" s="77" t="str">
        <f>IF(E71="","",IF(BD71="","",E71-E71+INDEX(gDP!T$6:T$271,MATCH(totalExpenditure!$A71,gDP!$B$6:$B$271))))</f>
        <v/>
      </c>
      <c r="DD71" s="77" t="str">
        <f>IF(F71="","",IF(BE71="","",F71-F71+INDEX(gDP!U$6:U$271,MATCH(totalExpenditure!$A71,gDP!$B$6:$B$271))))</f>
        <v/>
      </c>
      <c r="DE71" s="77" t="str">
        <f>IF(G71="","",IF(BF71="","",G71-G71+INDEX(gDP!V$6:V$271,MATCH(totalExpenditure!$A71,gDP!$B$6:$B$271))))</f>
        <v/>
      </c>
      <c r="DF71" s="77" t="str">
        <f>IF(H71="","",IF(BG71="","",H71-H71+INDEX(gDP!W$6:W$271,MATCH(totalExpenditure!$A71,gDP!$B$6:$B$271))))</f>
        <v/>
      </c>
      <c r="DG71" s="77" t="str">
        <f>IF(I71="","",IF(BH71="","",I71-I71+INDEX(gDP!X$6:X$271,MATCH(totalExpenditure!$A71,gDP!$B$6:$B$271))))</f>
        <v/>
      </c>
      <c r="DH71" s="77" t="str">
        <f>IF(J71="","",IF(BI71="","",J71-J71+INDEX(gDP!Y$6:Y$271,MATCH(totalExpenditure!$A71,gDP!$B$6:$B$271))))</f>
        <v/>
      </c>
      <c r="DI71" s="77" t="str">
        <f>IF(K71="","",IF(BJ71="","",K71-K71+INDEX(gDP!Z$6:Z$271,MATCH(totalExpenditure!$A71,gDP!$B$6:$B$271))))</f>
        <v/>
      </c>
      <c r="DJ71" s="77" t="str">
        <f>IF(L71="","",IF(BK71="","",L71-L71+INDEX(gDP!AA$6:AA$271,MATCH(totalExpenditure!$A71,gDP!$B$6:$B$271))))</f>
        <v/>
      </c>
      <c r="DK71" s="77" t="str">
        <f>IF(M71="","",IF(BL71="","",M71-M71+INDEX(gDP!AB$6:AB$271,MATCH(totalExpenditure!$A71,gDP!$B$6:$B$271))))</f>
        <v/>
      </c>
      <c r="DL71" s="77" t="str">
        <f>IF(N71="","",IF(BM71="","",N71-N71+INDEX(gDP!AC$6:AC$271,MATCH(totalExpenditure!$A71,gDP!$B$6:$B$271))))</f>
        <v/>
      </c>
      <c r="DM71" s="77" t="str">
        <f>IF(O71="","",IF(BN71="","",O71-O71+INDEX(gDP!AD$6:AD$271,MATCH(totalExpenditure!$A71,gDP!$B$6:$B$271))))</f>
        <v/>
      </c>
      <c r="DN71" s="77" t="str">
        <f>IF(P71="","",IF(BO71="","",P71-P71+INDEX(gDP!AE$6:AE$271,MATCH(totalExpenditure!$A71,gDP!$B$6:$B$271))))</f>
        <v/>
      </c>
      <c r="DO71" s="77" t="str">
        <f>IF(Q71="","",IF(BP71="","",Q71-Q71+INDEX(gDP!AF$6:AF$271,MATCH(totalExpenditure!$A71,gDP!$B$6:$B$271))))</f>
        <v/>
      </c>
      <c r="DP71" s="77" t="str">
        <f>IF(R71="","",IF(BQ71="","",R71-R71+INDEX(gDP!AG$6:AG$271,MATCH(totalExpenditure!$A71,gDP!$B$6:$B$271))))</f>
        <v/>
      </c>
      <c r="DQ71" s="77" t="str">
        <f>IF(S71="","",IF(BR71="","",S71-S71+INDEX(gDP!AH$6:AH$271,MATCH(totalExpenditure!$A71,gDP!$B$6:$B$271))))</f>
        <v/>
      </c>
      <c r="DR71" s="77">
        <f>IF(T71="","",IF(BS71="","",T71-T71+INDEX(gDP!AI$6:AI$271,MATCH(totalExpenditure!$A71,gDP!$B$6:$B$271))))</f>
        <v>15239272611.5809</v>
      </c>
      <c r="DS71" s="77" t="str">
        <f>IF(U71="","",IF(BT71="","",U71-U71+INDEX(gDP!AJ$6:AJ$271,MATCH(totalExpenditure!$A71,gDP!$B$6:$B$271))))</f>
        <v/>
      </c>
      <c r="DT71" s="77" t="str">
        <f>IF(V71="","",IF(BU71="","",V71-V71+INDEX(gDP!AK$6:AK$271,MATCH(totalExpenditure!$A71,gDP!$B$6:$B$271))))</f>
        <v/>
      </c>
      <c r="DU71" s="77" t="str">
        <f>IF(W71="","",IF(BV71="","",W71-W71+INDEX(gDP!AL$6:AL$271,MATCH(totalExpenditure!$A71,gDP!$B$6:$B$271))))</f>
        <v/>
      </c>
      <c r="DV71" s="77" t="str">
        <f>IF(X71="","",IF(BW71="","",X71-X71+INDEX(gDP!AM$6:AM$271,MATCH(totalExpenditure!$A71,gDP!$B$6:$B$271))))</f>
        <v/>
      </c>
      <c r="DW71" s="77" t="str">
        <f>IF(Y71="","",IF(BX71="","",Y71-Y71+INDEX(gDP!AN$6:AN$271,MATCH(totalExpenditure!$A71,gDP!$B$6:$B$271))))</f>
        <v/>
      </c>
      <c r="DX71" s="77" t="str">
        <f>IF(Z71="","",IF(BY71="","",Z71-Z71+INDEX(gDP!AO$6:AO$271,MATCH(totalExpenditure!$A71,gDP!$B$6:$B$271))))</f>
        <v/>
      </c>
      <c r="DY71" s="77" t="str">
        <f>IF(AA71="","",IF(BZ71="","",AA71-AA71+INDEX(gDP!AP$6:AP$271,MATCH(totalExpenditure!$A71,gDP!$B$6:$B$271))))</f>
        <v/>
      </c>
      <c r="DZ71" s="77" t="str">
        <f>IF(AB71="","",IF(CA71="","",AB71-AB71+INDEX(gDP!AQ$6:AQ$271,MATCH(totalExpenditure!$A71,gDP!$B$6:$B$271))))</f>
        <v/>
      </c>
      <c r="EA71" s="77" t="str">
        <f>IF(AC71="","",IF(CB71="","",AC71-AC71+INDEX(gDP!AR$6:AR$271,MATCH(totalExpenditure!$A71,gDP!$B$6:$B$271))))</f>
        <v/>
      </c>
      <c r="EB71" s="77" t="str">
        <f>IF(AD71="","",IF(CC71="","",AD71-AD71+INDEX(gDP!AS$6:AS$271,MATCH(totalExpenditure!$A71,gDP!$B$6:$B$271))))</f>
        <v/>
      </c>
      <c r="EC71" s="77" t="str">
        <f>IF(AE71="","",IF(CD71="","",AE71-AE71+INDEX(gDP!AT$6:AT$271,MATCH(totalExpenditure!$A71,gDP!$B$6:$B$271))))</f>
        <v/>
      </c>
      <c r="ED71" s="77" t="str">
        <f>IF(AF71="","",IF(CE71="","",AF71-AF71+INDEX(gDP!AU$6:AU$271,MATCH(totalExpenditure!$A71,gDP!$B$6:$B$271))))</f>
        <v/>
      </c>
      <c r="EE71" s="77" t="str">
        <f>IF(AG71="","",IF(CF71="","",AG71-AG71+INDEX(gDP!AV$6:AV$271,MATCH(totalExpenditure!$A71,gDP!$B$6:$B$271))))</f>
        <v/>
      </c>
      <c r="EF71" s="77" t="str">
        <f>IF(AH71="","",IF(CG71="","",AH71-AH71+INDEX(gDP!AW$6:AW$271,MATCH(totalExpenditure!$A71,gDP!$B$6:$B$271))))</f>
        <v/>
      </c>
      <c r="EG71" s="77" t="str">
        <f>IF(AI71="","",IF(CH71="","",AI71-AI71+INDEX(gDP!AX$6:AX$271,MATCH(totalExpenditure!$A71,gDP!$B$6:$B$271))))</f>
        <v/>
      </c>
      <c r="EH71" s="77" t="str">
        <f>IF(AJ71="","",IF(CI71="","",AJ71-AJ71+INDEX(gDP!AY$6:AY$271,MATCH(totalExpenditure!$A71,gDP!$B$6:$B$271))))</f>
        <v/>
      </c>
      <c r="EI71" s="77" t="str">
        <f>IF(AK71="","",IF(CJ71="","",AK71-AK71+INDEX(gDP!AZ$6:AZ$271,MATCH(totalExpenditure!$A71,gDP!$B$6:$B$271))))</f>
        <v/>
      </c>
      <c r="EJ71" s="77" t="str">
        <f>IF(AL71="","",IF(CK71="","",AL71-AL71+INDEX(gDP!BA$6:BA$271,MATCH(totalExpenditure!$A71,gDP!$B$6:$B$271))))</f>
        <v/>
      </c>
      <c r="EK71" s="77" t="str">
        <f>IF(AM71="","",IF(CL71="","",AM71-AM71+INDEX(gDP!BB$6:BB$271,MATCH(totalExpenditure!$A71,gDP!$B$6:$B$271))))</f>
        <v/>
      </c>
      <c r="EL71" s="77" t="str">
        <f>IF(AN71="","",IF(CM71="","",AN71-AN71+INDEX(gDP!BC$6:BC$271,MATCH(totalExpenditure!$A71,gDP!$B$6:$B$271))))</f>
        <v/>
      </c>
      <c r="EM71" s="77" t="str">
        <f>IF(AO71="","",IF(CN71="","",AO71-AO71+INDEX(gDP!BD$6:BD$271,MATCH(totalExpenditure!$A71,gDP!$B$6:$B$271))))</f>
        <v/>
      </c>
      <c r="EN71" s="77" t="str">
        <f>IF(AP71="","",IF(CO71="","",AP71-AP71+INDEX(gDP!BE$6:BE$271,MATCH(totalExpenditure!$A71,gDP!$B$6:$B$271))))</f>
        <v/>
      </c>
      <c r="EO71" s="77" t="str">
        <f>IF(AQ71="","",IF(CP71="","",AQ71-AQ71+INDEX(gDP!BF$6:BF$271,MATCH(totalExpenditure!$A71,gDP!$B$6:$B$271))))</f>
        <v/>
      </c>
      <c r="EP71" s="77" t="str">
        <f>IF(AR71="","",IF(CQ71="","",AR71-AR71+INDEX(gDP!BG$6:BG$271,MATCH(totalExpenditure!$A71,gDP!$B$6:$B$271))))</f>
        <v/>
      </c>
      <c r="EQ71" s="77" t="str">
        <f>IF(AS71="","",IF(CR71="","",AS71-AS71+INDEX(gDP!BH$6:BH$271,MATCH(totalExpenditure!$A71,gDP!$B$6:$B$271))))</f>
        <v/>
      </c>
      <c r="ER71" s="77" t="str">
        <f>IF(AT71="","",IF(CS71="","",AT71-AT71+INDEX(gDP!BI$6:BI$271,MATCH(totalExpenditure!$A71,gDP!$B$6:$B$271))))</f>
        <v/>
      </c>
      <c r="ES71" s="77" t="str">
        <f>IF(AU71="","",IF(CT71="","",AU71-AU71+INDEX(gDP!BJ$6:BJ$271,MATCH(totalExpenditure!$A71,gDP!$B$6:$B$271))))</f>
        <v/>
      </c>
      <c r="ET71" s="77" t="str">
        <f>IF(AV71="","",IF(CU71="","",AV71-AV71+INDEX(gDP!BK$6:BK$271,MATCH(totalExpenditure!$A71,gDP!$B$6:$B$271))))</f>
        <v/>
      </c>
      <c r="EU71" s="77" t="str">
        <f>IF(AW71="","",IF(CV71="","",AW71-AW71+INDEX(gDP!BL$6:BL$271,MATCH(totalExpenditure!$A71,gDP!$B$6:$B$271))))</f>
        <v/>
      </c>
      <c r="EV71" s="77" t="str">
        <f>IF(AX71="","",IF(CW71="","",AX71-AX71+INDEX(gDP!BM$6:BM$271,MATCH(totalExpenditure!$A71,gDP!$B$6:$B$271))))</f>
        <v/>
      </c>
      <c r="EW71" s="77" t="str">
        <f>IF(AY71="","",IF(CX71="","",AY71-AY71+INDEX(gDP!BN$6:BN$271,MATCH(totalExpenditure!$A71,gDP!$B$6:$B$271))))</f>
        <v/>
      </c>
      <c r="EX71" s="77" t="str">
        <f>IF(AZ71="","",IF(CY71="","",AZ71-AZ71+INDEX(gDP!BO$6:BO$271,MATCH(totalExpenditure!$A71,gDP!$B$6:$B$271))))</f>
        <v/>
      </c>
    </row>
    <row r="72" spans="1:154" x14ac:dyDescent="0.35">
      <c r="A72" t="s">
        <v>353</v>
      </c>
      <c r="B72" s="77" t="str">
        <f>IF(INDEX([2]pivotTable!B$3:B$308,MATCH(totalExpenditure!$A72,[2]pivotTable!$A$3:$A$308,0))/100*INDEX(gDP!Q$6:Q$271,MATCH(totalExpenditure!$A72,gDP!$B$6:$B$271))=0,"",INDEX([2]pivotTable!B$3:B$308,MATCH(totalExpenditure!$A72,[2]pivotTable!$A$3:$A$308,0))/100*INDEX(gDP!Q$6:Q$271,MATCH(totalExpenditure!$A72,gDP!$B$6:$B$271)))</f>
        <v/>
      </c>
      <c r="C72" s="77" t="str">
        <f>IF(INDEX([2]pivotTable!C$3:C$308,MATCH(totalExpenditure!$A72,[2]pivotTable!$A$3:$A$308,0))/100*INDEX(gDP!R$6:R$271,MATCH(totalExpenditure!$A72,gDP!$B$6:$B$271))=0,"",INDEX([2]pivotTable!C$3:C$308,MATCH(totalExpenditure!$A72,[2]pivotTable!$A$3:$A$308,0))/100*INDEX(gDP!R$6:R$271,MATCH(totalExpenditure!$A72,gDP!$B$6:$B$271)))</f>
        <v/>
      </c>
      <c r="D72" s="77" t="str">
        <f>IF(INDEX([2]pivotTable!D$3:D$308,MATCH(totalExpenditure!$A72,[2]pivotTable!$A$3:$A$308,0))/100*INDEX(gDP!S$6:S$271,MATCH(totalExpenditure!$A72,gDP!$B$6:$B$271))=0,"",INDEX([2]pivotTable!D$3:D$308,MATCH(totalExpenditure!$A72,[2]pivotTable!$A$3:$A$308,0))/100*INDEX(gDP!S$6:S$271,MATCH(totalExpenditure!$A72,gDP!$B$6:$B$271)))</f>
        <v/>
      </c>
      <c r="E72" s="77" t="str">
        <f>IF(INDEX([2]pivotTable!E$3:E$308,MATCH(totalExpenditure!$A72,[2]pivotTable!$A$3:$A$308,0))/100*INDEX(gDP!T$6:T$271,MATCH(totalExpenditure!$A72,gDP!$B$6:$B$271))=0,"",INDEX([2]pivotTable!E$3:E$308,MATCH(totalExpenditure!$A72,[2]pivotTable!$A$3:$A$308,0))/100*INDEX(gDP!T$6:T$271,MATCH(totalExpenditure!$A72,gDP!$B$6:$B$271)))</f>
        <v/>
      </c>
      <c r="F72" s="77" t="str">
        <f>IF(INDEX([2]pivotTable!F$3:F$308,MATCH(totalExpenditure!$A72,[2]pivotTable!$A$3:$A$308,0))/100*INDEX(gDP!U$6:U$271,MATCH(totalExpenditure!$A72,gDP!$B$6:$B$271))=0,"",INDEX([2]pivotTable!F$3:F$308,MATCH(totalExpenditure!$A72,[2]pivotTable!$A$3:$A$308,0))/100*INDEX(gDP!U$6:U$271,MATCH(totalExpenditure!$A72,gDP!$B$6:$B$271)))</f>
        <v/>
      </c>
      <c r="G72" s="77" t="str">
        <f>IF(INDEX([2]pivotTable!G$3:G$308,MATCH(totalExpenditure!$A72,[2]pivotTable!$A$3:$A$308,0))/100*INDEX(gDP!V$6:V$271,MATCH(totalExpenditure!$A72,gDP!$B$6:$B$271))=0,"",INDEX([2]pivotTable!G$3:G$308,MATCH(totalExpenditure!$A72,[2]pivotTable!$A$3:$A$308,0))/100*INDEX(gDP!V$6:V$271,MATCH(totalExpenditure!$A72,gDP!$B$6:$B$271)))</f>
        <v/>
      </c>
      <c r="H72" s="77" t="str">
        <f>IF(INDEX([2]pivotTable!H$3:H$308,MATCH(totalExpenditure!$A72,[2]pivotTable!$A$3:$A$308,0))/100*INDEX(gDP!W$6:W$271,MATCH(totalExpenditure!$A72,gDP!$B$6:$B$271))=0,"",INDEX([2]pivotTable!H$3:H$308,MATCH(totalExpenditure!$A72,[2]pivotTable!$A$3:$A$308,0))/100*INDEX(gDP!W$6:W$271,MATCH(totalExpenditure!$A72,gDP!$B$6:$B$271)))</f>
        <v/>
      </c>
      <c r="I72" s="77" t="str">
        <f>IF(INDEX([2]pivotTable!I$3:I$308,MATCH(totalExpenditure!$A72,[2]pivotTable!$A$3:$A$308,0))/100*INDEX(gDP!X$6:X$271,MATCH(totalExpenditure!$A72,gDP!$B$6:$B$271))=0,"",INDEX([2]pivotTable!I$3:I$308,MATCH(totalExpenditure!$A72,[2]pivotTable!$A$3:$A$308,0))/100*INDEX(gDP!X$6:X$271,MATCH(totalExpenditure!$A72,gDP!$B$6:$B$271)))</f>
        <v/>
      </c>
      <c r="J72" s="77" t="str">
        <f>IF(INDEX([2]pivotTable!J$3:J$308,MATCH(totalExpenditure!$A72,[2]pivotTable!$A$3:$A$308,0))/100*INDEX(gDP!Y$6:Y$271,MATCH(totalExpenditure!$A72,gDP!$B$6:$B$271))=0,"",INDEX([2]pivotTable!J$3:J$308,MATCH(totalExpenditure!$A72,[2]pivotTable!$A$3:$A$308,0))/100*INDEX(gDP!Y$6:Y$271,MATCH(totalExpenditure!$A72,gDP!$B$6:$B$271)))</f>
        <v/>
      </c>
      <c r="K72" s="77" t="str">
        <f>IF(INDEX([2]pivotTable!K$3:K$308,MATCH(totalExpenditure!$A72,[2]pivotTable!$A$3:$A$308,0))/100*INDEX(gDP!Z$6:Z$271,MATCH(totalExpenditure!$A72,gDP!$B$6:$B$271))=0,"",INDEX([2]pivotTable!K$3:K$308,MATCH(totalExpenditure!$A72,[2]pivotTable!$A$3:$A$308,0))/100*INDEX(gDP!Z$6:Z$271,MATCH(totalExpenditure!$A72,gDP!$B$6:$B$271)))</f>
        <v/>
      </c>
      <c r="L72" s="77" t="str">
        <f>IF(INDEX([2]pivotTable!L$3:L$308,MATCH(totalExpenditure!$A72,[2]pivotTable!$A$3:$A$308,0))/100*INDEX(gDP!AA$6:AA$271,MATCH(totalExpenditure!$A72,gDP!$B$6:$B$271))=0,"",INDEX([2]pivotTable!L$3:L$308,MATCH(totalExpenditure!$A72,[2]pivotTable!$A$3:$A$308,0))/100*INDEX(gDP!AA$6:AA$271,MATCH(totalExpenditure!$A72,gDP!$B$6:$B$271)))</f>
        <v/>
      </c>
      <c r="M72" s="77" t="str">
        <f>IF(INDEX([2]pivotTable!M$3:M$308,MATCH(totalExpenditure!$A72,[2]pivotTable!$A$3:$A$308,0))/100*INDEX(gDP!AB$6:AB$271,MATCH(totalExpenditure!$A72,gDP!$B$6:$B$271))=0,"",INDEX([2]pivotTable!M$3:M$308,MATCH(totalExpenditure!$A72,[2]pivotTable!$A$3:$A$308,0))/100*INDEX(gDP!AB$6:AB$271,MATCH(totalExpenditure!$A72,gDP!$B$6:$B$271)))</f>
        <v/>
      </c>
      <c r="N72" s="77" t="str">
        <f>IF(INDEX([2]pivotTable!N$3:N$308,MATCH(totalExpenditure!$A72,[2]pivotTable!$A$3:$A$308,0))/100*INDEX(gDP!AC$6:AC$271,MATCH(totalExpenditure!$A72,gDP!$B$6:$B$271))=0,"",INDEX([2]pivotTable!N$3:N$308,MATCH(totalExpenditure!$A72,[2]pivotTable!$A$3:$A$308,0))/100*INDEX(gDP!AC$6:AC$271,MATCH(totalExpenditure!$A72,gDP!$B$6:$B$271)))</f>
        <v/>
      </c>
      <c r="O72" s="77" t="str">
        <f>IF(INDEX([2]pivotTable!O$3:O$308,MATCH(totalExpenditure!$A72,[2]pivotTable!$A$3:$A$308,0))/100*INDEX(gDP!AD$6:AD$271,MATCH(totalExpenditure!$A72,gDP!$B$6:$B$271))=0,"",INDEX([2]pivotTable!O$3:O$308,MATCH(totalExpenditure!$A72,[2]pivotTable!$A$3:$A$308,0))/100*INDEX(gDP!AD$6:AD$271,MATCH(totalExpenditure!$A72,gDP!$B$6:$B$271)))</f>
        <v/>
      </c>
      <c r="P72" s="77" t="str">
        <f>IF(INDEX([2]pivotTable!P$3:P$308,MATCH(totalExpenditure!$A72,[2]pivotTable!$A$3:$A$308,0))/100*INDEX(gDP!AE$6:AE$271,MATCH(totalExpenditure!$A72,gDP!$B$6:$B$271))=0,"",INDEX([2]pivotTable!P$3:P$308,MATCH(totalExpenditure!$A72,[2]pivotTable!$A$3:$A$308,0))/100*INDEX(gDP!AE$6:AE$271,MATCH(totalExpenditure!$A72,gDP!$B$6:$B$271)))</f>
        <v/>
      </c>
      <c r="Q72" s="77" t="str">
        <f>IF(INDEX([2]pivotTable!Q$3:Q$308,MATCH(totalExpenditure!$A72,[2]pivotTable!$A$3:$A$308,0))/100*INDEX(gDP!AF$6:AF$271,MATCH(totalExpenditure!$A72,gDP!$B$6:$B$271))=0,"",INDEX([2]pivotTable!Q$3:Q$308,MATCH(totalExpenditure!$A72,[2]pivotTable!$A$3:$A$308,0))/100*INDEX(gDP!AF$6:AF$271,MATCH(totalExpenditure!$A72,gDP!$B$6:$B$271)))</f>
        <v/>
      </c>
      <c r="R72" s="77" t="str">
        <f>IF(INDEX([2]pivotTable!R$3:R$308,MATCH(totalExpenditure!$A72,[2]pivotTable!$A$3:$A$308,0))/100*INDEX(gDP!AG$6:AG$271,MATCH(totalExpenditure!$A72,gDP!$B$6:$B$271))=0,"",INDEX([2]pivotTable!R$3:R$308,MATCH(totalExpenditure!$A72,[2]pivotTable!$A$3:$A$308,0))/100*INDEX(gDP!AG$6:AG$271,MATCH(totalExpenditure!$A72,gDP!$B$6:$B$271)))</f>
        <v/>
      </c>
      <c r="S72" s="77" t="str">
        <f>IF(INDEX([2]pivotTable!S$3:S$308,MATCH(totalExpenditure!$A72,[2]pivotTable!$A$3:$A$308,0))/100*INDEX(gDP!AH$6:AH$271,MATCH(totalExpenditure!$A72,gDP!$B$6:$B$271))=0,"",INDEX([2]pivotTable!S$3:S$308,MATCH(totalExpenditure!$A72,[2]pivotTable!$A$3:$A$308,0))/100*INDEX(gDP!AH$6:AH$271,MATCH(totalExpenditure!$A72,gDP!$B$6:$B$271)))</f>
        <v/>
      </c>
      <c r="T72" s="77">
        <f>IF(INDEX([2]pivotTable!T$3:T$308,MATCH(totalExpenditure!$A72,[2]pivotTable!$A$3:$A$308,0))/100*INDEX(gDP!AI$6:AI$271,MATCH(totalExpenditure!$A72,gDP!$B$6:$B$271))=0,"",INDEX([2]pivotTable!T$3:T$308,MATCH(totalExpenditure!$A72,[2]pivotTable!$A$3:$A$308,0))/100*INDEX(gDP!AI$6:AI$271,MATCH(totalExpenditure!$A72,gDP!$B$6:$B$271)))</f>
        <v>2613117990.1301045</v>
      </c>
      <c r="U72" s="77">
        <f>IF(INDEX([2]pivotTable!U$3:U$308,MATCH(totalExpenditure!$A72,[2]pivotTable!$A$3:$A$308,0))/100*INDEX(gDP!AJ$6:AJ$271,MATCH(totalExpenditure!$A72,gDP!$B$6:$B$271))=0,"",INDEX([2]pivotTable!U$3:U$308,MATCH(totalExpenditure!$A72,[2]pivotTable!$A$3:$A$308,0))/100*INDEX(gDP!AJ$6:AJ$271,MATCH(totalExpenditure!$A72,gDP!$B$6:$B$271)))</f>
        <v>2519940179.4616141</v>
      </c>
      <c r="V72" s="77">
        <f>IF(INDEX([2]pivotTable!V$3:V$308,MATCH(totalExpenditure!$A72,[2]pivotTable!$A$3:$A$308,0))/100*INDEX(gDP!AK$6:AK$271,MATCH(totalExpenditure!$A72,gDP!$B$6:$B$271))=0,"",INDEX([2]pivotTable!V$3:V$308,MATCH(totalExpenditure!$A72,[2]pivotTable!$A$3:$A$308,0))/100*INDEX(gDP!AK$6:AK$271,MATCH(totalExpenditure!$A72,gDP!$B$6:$B$271)))</f>
        <v>2578328769.5964875</v>
      </c>
      <c r="W72" s="77">
        <f>IF(INDEX([2]pivotTable!W$3:W$308,MATCH(totalExpenditure!$A72,[2]pivotTable!$A$3:$A$308,0))/100*INDEX(gDP!AL$6:AL$271,MATCH(totalExpenditure!$A72,gDP!$B$6:$B$271))=0,"",INDEX([2]pivotTable!W$3:W$308,MATCH(totalExpenditure!$A72,[2]pivotTable!$A$3:$A$308,0))/100*INDEX(gDP!AL$6:AL$271,MATCH(totalExpenditure!$A72,gDP!$B$6:$B$271)))</f>
        <v>2766770708.2833114</v>
      </c>
      <c r="X72" s="77">
        <f>IF(INDEX([2]pivotTable!X$3:X$308,MATCH(totalExpenditure!$A72,[2]pivotTable!$A$3:$A$308,0))/100*INDEX(gDP!AM$6:AM$271,MATCH(totalExpenditure!$A72,gDP!$B$6:$B$271))=0,"",INDEX([2]pivotTable!X$3:X$308,MATCH(totalExpenditure!$A72,[2]pivotTable!$A$3:$A$308,0))/100*INDEX(gDP!AM$6:AM$271,MATCH(totalExpenditure!$A72,gDP!$B$6:$B$271)))</f>
        <v>3010083036.7734275</v>
      </c>
      <c r="Y72" s="77">
        <f>IF(INDEX([2]pivotTable!Y$3:Y$308,MATCH(totalExpenditure!$A72,[2]pivotTable!$A$3:$A$308,0))/100*INDEX(gDP!AN$6:AN$271,MATCH(totalExpenditure!$A72,gDP!$B$6:$B$271))=0,"",INDEX([2]pivotTable!Y$3:Y$308,MATCH(totalExpenditure!$A72,[2]pivotTable!$A$3:$A$308,0))/100*INDEX(gDP!AN$6:AN$271,MATCH(totalExpenditure!$A72,gDP!$B$6:$B$271)))</f>
        <v>3513299911.5305195</v>
      </c>
      <c r="Z72" s="77">
        <f>IF(INDEX([2]pivotTable!Z$3:Z$308,MATCH(totalExpenditure!$A72,[2]pivotTable!$A$3:$A$308,0))/100*INDEX(gDP!AO$6:AO$271,MATCH(totalExpenditure!$A72,gDP!$B$6:$B$271))=0,"",INDEX([2]pivotTable!Z$3:Z$308,MATCH(totalExpenditure!$A72,[2]pivotTable!$A$3:$A$308,0))/100*INDEX(gDP!AO$6:AO$271,MATCH(totalExpenditure!$A72,gDP!$B$6:$B$271)))</f>
        <v>3895471698.1132092</v>
      </c>
      <c r="AA72" s="77">
        <f>IF(INDEX([2]pivotTable!AA$3:AA$308,MATCH(totalExpenditure!$A72,[2]pivotTable!$A$3:$A$308,0))/100*INDEX(gDP!AP$6:AP$271,MATCH(totalExpenditure!$A72,gDP!$B$6:$B$271))=0,"",INDEX([2]pivotTable!AA$3:AA$308,MATCH(totalExpenditure!$A72,[2]pivotTable!$A$3:$A$308,0))/100*INDEX(gDP!AP$6:AP$271,MATCH(totalExpenditure!$A72,gDP!$B$6:$B$271)))</f>
        <v>4298324483.7758093</v>
      </c>
      <c r="AB72" s="77">
        <f>IF(INDEX([2]pivotTable!AB$3:AB$308,MATCH(totalExpenditure!$A72,[2]pivotTable!$A$3:$A$308,0))/100*INDEX(gDP!AQ$6:AQ$271,MATCH(totalExpenditure!$A72,gDP!$B$6:$B$271))=0,"",INDEX([2]pivotTable!AB$3:AB$308,MATCH(totalExpenditure!$A72,[2]pivotTable!$A$3:$A$308,0))/100*INDEX(gDP!AQ$6:AQ$271,MATCH(totalExpenditure!$A72,gDP!$B$6:$B$271)))</f>
        <v>2239480519.4805202</v>
      </c>
      <c r="AC72" s="77">
        <f>IF(INDEX([2]pivotTable!AC$3:AC$308,MATCH(totalExpenditure!$A72,[2]pivotTable!$A$3:$A$308,0))/100*INDEX(gDP!AR$6:AR$271,MATCH(totalExpenditure!$A72,gDP!$B$6:$B$271))=0,"",INDEX([2]pivotTable!AC$3:AC$308,MATCH(totalExpenditure!$A72,[2]pivotTable!$A$3:$A$308,0))/100*INDEX(gDP!AR$6:AR$271,MATCH(totalExpenditure!$A72,gDP!$B$6:$B$271)))</f>
        <v>2276838690.6517239</v>
      </c>
      <c r="AD72" s="77">
        <f>IF(INDEX([2]pivotTable!AD$3:AD$308,MATCH(totalExpenditure!$A72,[2]pivotTable!$A$3:$A$308,0))/100*INDEX(gDP!AS$6:AS$271,MATCH(totalExpenditure!$A72,gDP!$B$6:$B$271))=0,"",INDEX([2]pivotTable!AD$3:AD$308,MATCH(totalExpenditure!$A72,[2]pivotTable!$A$3:$A$308,0))/100*INDEX(gDP!AS$6:AS$271,MATCH(totalExpenditure!$A72,gDP!$B$6:$B$271)))</f>
        <v>2376157346.2498155</v>
      </c>
      <c r="AE72" s="77">
        <f>IF(INDEX([2]pivotTable!AE$3:AE$308,MATCH(totalExpenditure!$A72,[2]pivotTable!$A$3:$A$308,0))/100*INDEX(gDP!AT$6:AT$271,MATCH(totalExpenditure!$A72,gDP!$B$6:$B$271))=0,"",INDEX([2]pivotTable!AE$3:AE$308,MATCH(totalExpenditure!$A72,[2]pivotTable!$A$3:$A$308,0))/100*INDEX(gDP!AT$6:AT$271,MATCH(totalExpenditure!$A72,gDP!$B$6:$B$271)))</f>
        <v>2494463611.859839</v>
      </c>
      <c r="AF72" s="77">
        <f>IF(INDEX([2]pivotTable!AF$3:AF$308,MATCH(totalExpenditure!$A72,[2]pivotTable!$A$3:$A$308,0))/100*INDEX(gDP!AU$6:AU$271,MATCH(totalExpenditure!$A72,gDP!$B$6:$B$271))=0,"",INDEX([2]pivotTable!AF$3:AF$308,MATCH(totalExpenditure!$A72,[2]pivotTable!$A$3:$A$308,0))/100*INDEX(gDP!AU$6:AU$271,MATCH(totalExpenditure!$A72,gDP!$B$6:$B$271)))</f>
        <v>10932755056.17977</v>
      </c>
      <c r="AG72" s="77">
        <f>IF(INDEX([2]pivotTable!AG$3:AG$308,MATCH(totalExpenditure!$A72,[2]pivotTable!$A$3:$A$308,0))/100*INDEX(gDP!AV$6:AV$271,MATCH(totalExpenditure!$A72,gDP!$B$6:$B$271))=0,"",INDEX([2]pivotTable!AG$3:AG$308,MATCH(totalExpenditure!$A72,[2]pivotTable!$A$3:$A$308,0))/100*INDEX(gDP!AV$6:AV$271,MATCH(totalExpenditure!$A72,gDP!$B$6:$B$271)))</f>
        <v>9763076923.0769196</v>
      </c>
      <c r="AH72" s="77">
        <f>IF(INDEX([2]pivotTable!AH$3:AH$308,MATCH(totalExpenditure!$A72,[2]pivotTable!$A$3:$A$308,0))/100*INDEX(gDP!AW$6:AW$271,MATCH(totalExpenditure!$A72,gDP!$B$6:$B$271))=0,"",INDEX([2]pivotTable!AH$3:AH$308,MATCH(totalExpenditure!$A72,[2]pivotTable!$A$3:$A$308,0))/100*INDEX(gDP!AW$6:AW$271,MATCH(totalExpenditure!$A72,gDP!$B$6:$B$271)))</f>
        <v>8981201298.7012959</v>
      </c>
      <c r="AI72" s="77">
        <f>IF(INDEX([2]pivotTable!AI$3:AI$308,MATCH(totalExpenditure!$A72,[2]pivotTable!$A$3:$A$308,0))/100*INDEX(gDP!AX$6:AX$271,MATCH(totalExpenditure!$A72,gDP!$B$6:$B$271))=0,"",INDEX([2]pivotTable!AI$3:AI$308,MATCH(totalExpenditure!$A72,[2]pivotTable!$A$3:$A$308,0))/100*INDEX(gDP!AX$6:AX$271,MATCH(totalExpenditure!$A72,gDP!$B$6:$B$271)))</f>
        <v>9354309484.1930084</v>
      </c>
      <c r="AJ72" s="77">
        <f>IF(INDEX([2]pivotTable!AJ$3:AJ$308,MATCH(totalExpenditure!$A72,[2]pivotTable!$A$3:$A$308,0))/100*INDEX(gDP!AY$6:AY$271,MATCH(totalExpenditure!$A72,gDP!$B$6:$B$271))=0,"",INDEX([2]pivotTable!AJ$3:AJ$308,MATCH(totalExpenditure!$A72,[2]pivotTable!$A$3:$A$308,0))/100*INDEX(gDP!AY$6:AY$271,MATCH(totalExpenditure!$A72,gDP!$B$6:$B$271)))</f>
        <v>10527756521.739157</v>
      </c>
      <c r="AK72" s="77">
        <f>IF(INDEX([2]pivotTable!AK$3:AK$308,MATCH(totalExpenditure!$A72,[2]pivotTable!$A$3:$A$308,0))/100*INDEX(gDP!AZ$6:AZ$271,MATCH(totalExpenditure!$A72,gDP!$B$6:$B$271))=0,"",INDEX([2]pivotTable!AK$3:AK$308,MATCH(totalExpenditure!$A72,[2]pivotTable!$A$3:$A$308,0))/100*INDEX(gDP!AZ$6:AZ$271,MATCH(totalExpenditure!$A72,gDP!$B$6:$B$271)))</f>
        <v>11948105078.809065</v>
      </c>
      <c r="AL72" s="77">
        <f>IF(INDEX([2]pivotTable!AL$3:AL$308,MATCH(totalExpenditure!$A72,[2]pivotTable!$A$3:$A$308,0))/100*INDEX(gDP!BA$6:BA$271,MATCH(totalExpenditure!$A72,gDP!$B$6:$B$271))=0,"",INDEX([2]pivotTable!AL$3:AL$308,MATCH(totalExpenditure!$A72,[2]pivotTable!$A$3:$A$308,0))/100*INDEX(gDP!BA$6:BA$271,MATCH(totalExpenditure!$A72,gDP!$B$6:$B$271)))</f>
        <v>13872109090.909107</v>
      </c>
      <c r="AM72" s="77">
        <f>IF(INDEX([2]pivotTable!AM$3:AM$308,MATCH(totalExpenditure!$A72,[2]pivotTable!$A$3:$A$308,0))/100*INDEX(gDP!BB$6:BB$271,MATCH(totalExpenditure!$A72,gDP!$B$6:$B$271))=0,"",INDEX([2]pivotTable!AM$3:AM$308,MATCH(totalExpenditure!$A72,[2]pivotTable!$A$3:$A$308,0))/100*INDEX(gDP!BB$6:BB$271,MATCH(totalExpenditure!$A72,gDP!$B$6:$B$271)))</f>
        <v>15585713248.63883</v>
      </c>
      <c r="AN72" s="77">
        <f>IF(INDEX([2]pivotTable!AN$3:AN$308,MATCH(totalExpenditure!$A72,[2]pivotTable!$A$3:$A$308,0))/100*INDEX(gDP!BC$6:BC$271,MATCH(totalExpenditure!$A72,gDP!$B$6:$B$271))=0,"",INDEX([2]pivotTable!AN$3:AN$308,MATCH(totalExpenditure!$A72,[2]pivotTable!$A$3:$A$308,0))/100*INDEX(gDP!BC$6:BC$271,MATCH(totalExpenditure!$A72,gDP!$B$6:$B$271)))</f>
        <v>16467571687.840288</v>
      </c>
      <c r="AO72" s="77">
        <f>IF(INDEX([2]pivotTable!AO$3:AO$308,MATCH(totalExpenditure!$A72,[2]pivotTable!$A$3:$A$308,0))/100*INDEX(gDP!BD$6:BD$271,MATCH(totalExpenditure!$A72,gDP!$B$6:$B$271))=0,"",INDEX([2]pivotTable!AO$3:AO$308,MATCH(totalExpenditure!$A72,[2]pivotTable!$A$3:$A$308,0))/100*INDEX(gDP!BD$6:BD$271,MATCH(totalExpenditure!$A72,gDP!$B$6:$B$271)))</f>
        <v>17463235800.344254</v>
      </c>
      <c r="AP72" s="77">
        <f>IF(INDEX([2]pivotTable!AP$3:AP$308,MATCH(totalExpenditure!$A72,[2]pivotTable!$A$3:$A$308,0))/100*INDEX(gDP!BE$6:BE$271,MATCH(totalExpenditure!$A72,gDP!$B$6:$B$271))=0,"",INDEX([2]pivotTable!AP$3:AP$308,MATCH(totalExpenditure!$A72,[2]pivotTable!$A$3:$A$308,0))/100*INDEX(gDP!BE$6:BE$271,MATCH(totalExpenditure!$A72,gDP!$B$6:$B$271)))</f>
        <v>13146395000.000015</v>
      </c>
      <c r="AQ72" s="77">
        <f>IF(INDEX([2]pivotTable!AQ$3:AQ$308,MATCH(totalExpenditure!$A72,[2]pivotTable!$A$3:$A$308,0))/100*INDEX(gDP!BF$6:BF$271,MATCH(totalExpenditure!$A72,gDP!$B$6:$B$271))=0,"",INDEX([2]pivotTable!AQ$3:AQ$308,MATCH(totalExpenditure!$A72,[2]pivotTable!$A$3:$A$308,0))/100*INDEX(gDP!BF$6:BF$271,MATCH(totalExpenditure!$A72,gDP!$B$6:$B$271)))</f>
        <v>16411900775.193813</v>
      </c>
      <c r="AR72" s="77">
        <f>IF(INDEX([2]pivotTable!AR$3:AR$308,MATCH(totalExpenditure!$A72,[2]pivotTable!$A$3:$A$308,0))/100*INDEX(gDP!BG$6:BG$271,MATCH(totalExpenditure!$A72,gDP!$B$6:$B$271))=0,"",INDEX([2]pivotTable!AR$3:AR$308,MATCH(totalExpenditure!$A72,[2]pivotTable!$A$3:$A$308,0))/100*INDEX(gDP!BG$6:BG$271,MATCH(totalExpenditure!$A72,gDP!$B$6:$B$271)))</f>
        <v>17938450502.152058</v>
      </c>
      <c r="AS72" s="77">
        <f>IF(INDEX([2]pivotTable!AS$3:AS$308,MATCH(totalExpenditure!$A72,[2]pivotTable!$A$3:$A$308,0))/100*INDEX(gDP!BH$6:BH$271,MATCH(totalExpenditure!$A72,gDP!$B$6:$B$271))=0,"",INDEX([2]pivotTable!AS$3:AS$308,MATCH(totalExpenditure!$A72,[2]pivotTable!$A$3:$A$308,0))/100*INDEX(gDP!BH$6:BH$271,MATCH(totalExpenditure!$A72,gDP!$B$6:$B$271)))</f>
        <v>17785795148.247978</v>
      </c>
      <c r="AT72" s="77" t="str">
        <f>IF(INDEX([2]pivotTable!AT$3:AT$308,MATCH(totalExpenditure!$A72,[2]pivotTable!$A$3:$A$308,0))/100*INDEX(gDP!BI$6:BI$271,MATCH(totalExpenditure!$A72,gDP!$B$6:$B$271))=0,"",INDEX([2]pivotTable!AT$3:AT$308,MATCH(totalExpenditure!$A72,[2]pivotTable!$A$3:$A$308,0))/100*INDEX(gDP!BI$6:BI$271,MATCH(totalExpenditure!$A72,gDP!$B$6:$B$271)))</f>
        <v/>
      </c>
      <c r="AU72" s="77" t="str">
        <f>IF(INDEX([2]pivotTable!AU$3:AU$308,MATCH(totalExpenditure!$A72,[2]pivotTable!$A$3:$A$308,0))/100*INDEX(gDP!BJ$6:BJ$271,MATCH(totalExpenditure!$A72,gDP!$B$6:$B$271))=0,"",INDEX([2]pivotTable!AU$3:AU$308,MATCH(totalExpenditure!$A72,[2]pivotTable!$A$3:$A$308,0))/100*INDEX(gDP!BJ$6:BJ$271,MATCH(totalExpenditure!$A72,gDP!$B$6:$B$271)))</f>
        <v/>
      </c>
      <c r="AV72" s="77" t="str">
        <f>IF(INDEX([2]pivotTable!AV$3:AV$308,MATCH(totalExpenditure!$A72,[2]pivotTable!$A$3:$A$308,0))/100*INDEX(gDP!BK$6:BK$271,MATCH(totalExpenditure!$A72,gDP!$B$6:$B$271))=0,"",INDEX([2]pivotTable!AV$3:AV$308,MATCH(totalExpenditure!$A72,[2]pivotTable!$A$3:$A$308,0))/100*INDEX(gDP!BK$6:BK$271,MATCH(totalExpenditure!$A72,gDP!$B$6:$B$271)))</f>
        <v/>
      </c>
      <c r="AW72" s="77" t="str">
        <f>IF(INDEX([2]pivotTable!AW$3:AW$308,MATCH(totalExpenditure!$A72,[2]pivotTable!$A$3:$A$308,0))/100*INDEX(gDP!BL$6:BL$271,MATCH(totalExpenditure!$A72,gDP!$B$6:$B$271))=0,"",INDEX([2]pivotTable!AW$3:AW$308,MATCH(totalExpenditure!$A72,[2]pivotTable!$A$3:$A$308,0))/100*INDEX(gDP!BL$6:BL$271,MATCH(totalExpenditure!$A72,gDP!$B$6:$B$271)))</f>
        <v/>
      </c>
      <c r="AX72" s="77" t="str">
        <f>IF(INDEX([2]pivotTable!AX$3:AX$308,MATCH(totalExpenditure!$A72,[2]pivotTable!$A$3:$A$308,0))/100*INDEX(gDP!BM$6:BM$271,MATCH(totalExpenditure!$A72,gDP!$B$6:$B$271))=0,"",INDEX([2]pivotTable!AX$3:AX$308,MATCH(totalExpenditure!$A72,[2]pivotTable!$A$3:$A$308,0))/100*INDEX(gDP!BM$6:BM$271,MATCH(totalExpenditure!$A72,gDP!$B$6:$B$271)))</f>
        <v/>
      </c>
      <c r="AY72" s="77" t="str">
        <f>IF(INDEX([2]pivotTable!AY$3:AY$308,MATCH(totalExpenditure!$A72,[2]pivotTable!$A$3:$A$308,0))/100*INDEX(gDP!BN$6:BN$271,MATCH(totalExpenditure!$A72,gDP!$B$6:$B$271))=0,"",INDEX([2]pivotTable!AY$3:AY$308,MATCH(totalExpenditure!$A72,[2]pivotTable!$A$3:$A$308,0))/100*INDEX(gDP!BN$6:BN$271,MATCH(totalExpenditure!$A72,gDP!$B$6:$B$271)))</f>
        <v/>
      </c>
      <c r="AZ72" s="77" t="str">
        <f>IF(INDEX([2]pivotTable!AZ$3:AZ$308,MATCH(totalExpenditure!$A72,[2]pivotTable!$A$3:$A$308,0))/100*INDEX(gDP!BO$6:BO$271,MATCH(totalExpenditure!$A72,gDP!$B$6:$B$271))=0,"",INDEX([2]pivotTable!AZ$3:AZ$308,MATCH(totalExpenditure!$A72,[2]pivotTable!$A$3:$A$308,0))/100*INDEX(gDP!BO$6:BO$271,MATCH(totalExpenditure!$A72,gDP!$B$6:$B$271)))</f>
        <v/>
      </c>
      <c r="BA72" s="77" t="str">
        <f>IF(INDEX([2]pivotTable!B$310:B$615,MATCH(totalExpenditure!$A72,[2]pivotTable!$A$310:$A$615,0))/100*INDEX(gDP!Q$6:Q$271,MATCH(totalExpenditure!$A72,gDP!$B$6:$B$271))=0,"",INDEX([2]pivotTable!B$310:B$615,MATCH(totalExpenditure!$A72,[2]pivotTable!$A$310:$A$615,0))/100*INDEX(gDP!Q$6:Q$271,MATCH(totalExpenditure!$A72,gDP!$B$6:$B$271)))</f>
        <v/>
      </c>
      <c r="BB72" s="77" t="str">
        <f>IF(INDEX([2]pivotTable!C$310:C$615,MATCH(totalExpenditure!$A72,[2]pivotTable!$A$310:$A$615,0))/100*INDEX(gDP!R$6:R$271,MATCH(totalExpenditure!$A72,gDP!$B$6:$B$271))=0,"",INDEX([2]pivotTable!C$310:C$615,MATCH(totalExpenditure!$A72,[2]pivotTable!$A$310:$A$615,0))/100*INDEX(gDP!R$6:R$271,MATCH(totalExpenditure!$A72,gDP!$B$6:$B$271)))</f>
        <v/>
      </c>
      <c r="BC72" s="77" t="str">
        <f>IF(INDEX([2]pivotTable!D$310:D$615,MATCH(totalExpenditure!$A72,[2]pivotTable!$A$310:$A$615,0))/100*INDEX(gDP!S$6:S$271,MATCH(totalExpenditure!$A72,gDP!$B$6:$B$271))=0,"",INDEX([2]pivotTable!D$310:D$615,MATCH(totalExpenditure!$A72,[2]pivotTable!$A$310:$A$615,0))/100*INDEX(gDP!S$6:S$271,MATCH(totalExpenditure!$A72,gDP!$B$6:$B$271)))</f>
        <v/>
      </c>
      <c r="BD72" s="77" t="str">
        <f>IF(INDEX([2]pivotTable!E$310:E$615,MATCH(totalExpenditure!$A72,[2]pivotTable!$A$310:$A$615,0))/100*INDEX(gDP!T$6:T$271,MATCH(totalExpenditure!$A72,gDP!$B$6:$B$271))=0,"",INDEX([2]pivotTable!E$310:E$615,MATCH(totalExpenditure!$A72,[2]pivotTable!$A$310:$A$615,0))/100*INDEX(gDP!T$6:T$271,MATCH(totalExpenditure!$A72,gDP!$B$6:$B$271)))</f>
        <v/>
      </c>
      <c r="BE72" s="77" t="str">
        <f>IF(INDEX([2]pivotTable!F$310:F$615,MATCH(totalExpenditure!$A72,[2]pivotTable!$A$310:$A$615,0))/100*INDEX(gDP!U$6:U$271,MATCH(totalExpenditure!$A72,gDP!$B$6:$B$271))=0,"",INDEX([2]pivotTable!F$310:F$615,MATCH(totalExpenditure!$A72,[2]pivotTable!$A$310:$A$615,0))/100*INDEX(gDP!U$6:U$271,MATCH(totalExpenditure!$A72,gDP!$B$6:$B$271)))</f>
        <v/>
      </c>
      <c r="BF72" s="77" t="str">
        <f>IF(INDEX([2]pivotTable!G$310:G$615,MATCH(totalExpenditure!$A72,[2]pivotTable!$A$310:$A$615,0))/100*INDEX(gDP!V$6:V$271,MATCH(totalExpenditure!$A72,gDP!$B$6:$B$271))=0,"",INDEX([2]pivotTable!G$310:G$615,MATCH(totalExpenditure!$A72,[2]pivotTable!$A$310:$A$615,0))/100*INDEX(gDP!V$6:V$271,MATCH(totalExpenditure!$A72,gDP!$B$6:$B$271)))</f>
        <v/>
      </c>
      <c r="BG72" s="77" t="str">
        <f>IF(INDEX([2]pivotTable!H$310:H$615,MATCH(totalExpenditure!$A72,[2]pivotTable!$A$310:$A$615,0))/100*INDEX(gDP!W$6:W$271,MATCH(totalExpenditure!$A72,gDP!$B$6:$B$271))=0,"",INDEX([2]pivotTable!H$310:H$615,MATCH(totalExpenditure!$A72,[2]pivotTable!$A$310:$A$615,0))/100*INDEX(gDP!W$6:W$271,MATCH(totalExpenditure!$A72,gDP!$B$6:$B$271)))</f>
        <v/>
      </c>
      <c r="BH72" s="77" t="str">
        <f>IF(INDEX([2]pivotTable!I$310:I$615,MATCH(totalExpenditure!$A72,[2]pivotTable!$A$310:$A$615,0))/100*INDEX(gDP!X$6:X$271,MATCH(totalExpenditure!$A72,gDP!$B$6:$B$271))=0,"",INDEX([2]pivotTable!I$310:I$615,MATCH(totalExpenditure!$A72,[2]pivotTable!$A$310:$A$615,0))/100*INDEX(gDP!X$6:X$271,MATCH(totalExpenditure!$A72,gDP!$B$6:$B$271)))</f>
        <v/>
      </c>
      <c r="BI72" s="77" t="str">
        <f>IF(INDEX([2]pivotTable!J$310:J$615,MATCH(totalExpenditure!$A72,[2]pivotTable!$A$310:$A$615,0))/100*INDEX(gDP!Y$6:Y$271,MATCH(totalExpenditure!$A72,gDP!$B$6:$B$271))=0,"",INDEX([2]pivotTable!J$310:J$615,MATCH(totalExpenditure!$A72,[2]pivotTable!$A$310:$A$615,0))/100*INDEX(gDP!Y$6:Y$271,MATCH(totalExpenditure!$A72,gDP!$B$6:$B$271)))</f>
        <v/>
      </c>
      <c r="BJ72" s="77" t="str">
        <f>IF(INDEX([2]pivotTable!K$310:K$615,MATCH(totalExpenditure!$A72,[2]pivotTable!$A$310:$A$615,0))/100*INDEX(gDP!Z$6:Z$271,MATCH(totalExpenditure!$A72,gDP!$B$6:$B$271))=0,"",INDEX([2]pivotTable!K$310:K$615,MATCH(totalExpenditure!$A72,[2]pivotTable!$A$310:$A$615,0))/100*INDEX(gDP!Z$6:Z$271,MATCH(totalExpenditure!$A72,gDP!$B$6:$B$271)))</f>
        <v/>
      </c>
      <c r="BK72" s="77" t="str">
        <f>IF(INDEX([2]pivotTable!L$310:L$615,MATCH(totalExpenditure!$A72,[2]pivotTable!$A$310:$A$615,0))/100*INDEX(gDP!AA$6:AA$271,MATCH(totalExpenditure!$A72,gDP!$B$6:$B$271))=0,"",INDEX([2]pivotTable!L$310:L$615,MATCH(totalExpenditure!$A72,[2]pivotTable!$A$310:$A$615,0))/100*INDEX(gDP!AA$6:AA$271,MATCH(totalExpenditure!$A72,gDP!$B$6:$B$271)))</f>
        <v/>
      </c>
      <c r="BL72" s="77" t="str">
        <f>IF(INDEX([2]pivotTable!M$310:M$615,MATCH(totalExpenditure!$A72,[2]pivotTable!$A$310:$A$615,0))/100*INDEX(gDP!AB$6:AB$271,MATCH(totalExpenditure!$A72,gDP!$B$6:$B$271))=0,"",INDEX([2]pivotTable!M$310:M$615,MATCH(totalExpenditure!$A72,[2]pivotTable!$A$310:$A$615,0))/100*INDEX(gDP!AB$6:AB$271,MATCH(totalExpenditure!$A72,gDP!$B$6:$B$271)))</f>
        <v/>
      </c>
      <c r="BM72" s="77" t="str">
        <f>IF(INDEX([2]pivotTable!N$310:N$615,MATCH(totalExpenditure!$A72,[2]pivotTable!$A$310:$A$615,0))/100*INDEX(gDP!AC$6:AC$271,MATCH(totalExpenditure!$A72,gDP!$B$6:$B$271))=0,"",INDEX([2]pivotTable!N$310:N$615,MATCH(totalExpenditure!$A72,[2]pivotTable!$A$310:$A$615,0))/100*INDEX(gDP!AC$6:AC$271,MATCH(totalExpenditure!$A72,gDP!$B$6:$B$271)))</f>
        <v/>
      </c>
      <c r="BN72" s="77" t="str">
        <f>IF(INDEX([2]pivotTable!O$310:O$615,MATCH(totalExpenditure!$A72,[2]pivotTable!$A$310:$A$615,0))/100*INDEX(gDP!AD$6:AD$271,MATCH(totalExpenditure!$A72,gDP!$B$6:$B$271))=0,"",INDEX([2]pivotTable!O$310:O$615,MATCH(totalExpenditure!$A72,[2]pivotTable!$A$310:$A$615,0))/100*INDEX(gDP!AD$6:AD$271,MATCH(totalExpenditure!$A72,gDP!$B$6:$B$271)))</f>
        <v/>
      </c>
      <c r="BO72" s="77" t="str">
        <f>IF(INDEX([2]pivotTable!P$310:P$615,MATCH(totalExpenditure!$A72,[2]pivotTable!$A$310:$A$615,0))/100*INDEX(gDP!AE$6:AE$271,MATCH(totalExpenditure!$A72,gDP!$B$6:$B$271))=0,"",INDEX([2]pivotTable!P$310:P$615,MATCH(totalExpenditure!$A72,[2]pivotTable!$A$310:$A$615,0))/100*INDEX(gDP!AE$6:AE$271,MATCH(totalExpenditure!$A72,gDP!$B$6:$B$271)))</f>
        <v/>
      </c>
      <c r="BP72" s="77" t="str">
        <f>IF(INDEX([2]pivotTable!Q$310:Q$615,MATCH(totalExpenditure!$A72,[2]pivotTable!$A$310:$A$615,0))/100*INDEX(gDP!AF$6:AF$271,MATCH(totalExpenditure!$A72,gDP!$B$6:$B$271))=0,"",INDEX([2]pivotTable!Q$310:Q$615,MATCH(totalExpenditure!$A72,[2]pivotTable!$A$310:$A$615,0))/100*INDEX(gDP!AF$6:AF$271,MATCH(totalExpenditure!$A72,gDP!$B$6:$B$271)))</f>
        <v/>
      </c>
      <c r="BQ72" s="77" t="str">
        <f>IF(INDEX([2]pivotTable!R$310:R$615,MATCH(totalExpenditure!$A72,[2]pivotTable!$A$310:$A$615,0))/100*INDEX(gDP!AG$6:AG$271,MATCH(totalExpenditure!$A72,gDP!$B$6:$B$271))=0,"",INDEX([2]pivotTable!R$310:R$615,MATCH(totalExpenditure!$A72,[2]pivotTable!$A$310:$A$615,0))/100*INDEX(gDP!AG$6:AG$271,MATCH(totalExpenditure!$A72,gDP!$B$6:$B$271)))</f>
        <v/>
      </c>
      <c r="BR72" s="77" t="str">
        <f>IF(INDEX([2]pivotTable!S$310:S$615,MATCH(totalExpenditure!$A72,[2]pivotTable!$A$310:$A$615,0))/100*INDEX(gDP!AH$6:AH$271,MATCH(totalExpenditure!$A72,gDP!$B$6:$B$271))=0,"",INDEX([2]pivotTable!S$310:S$615,MATCH(totalExpenditure!$A72,[2]pivotTable!$A$310:$A$615,0))/100*INDEX(gDP!AH$6:AH$271,MATCH(totalExpenditure!$A72,gDP!$B$6:$B$271)))</f>
        <v/>
      </c>
      <c r="BS72" s="77">
        <f>IF(INDEX([2]pivotTable!T$310:T$615,MATCH(totalExpenditure!$A72,[2]pivotTable!$A$310:$A$615,0))/100*INDEX(gDP!AI$6:AI$271,MATCH(totalExpenditure!$A72,gDP!$B$6:$B$271))=0,"",INDEX([2]pivotTable!T$310:T$615,MATCH(totalExpenditure!$A72,[2]pivotTable!$A$310:$A$615,0))/100*INDEX(gDP!AI$6:AI$271,MATCH(totalExpenditure!$A72,gDP!$B$6:$B$271)))</f>
        <v>902557200.53835857</v>
      </c>
      <c r="BT72" s="77">
        <f>IF(INDEX([2]pivotTable!U$310:U$615,MATCH(totalExpenditure!$A72,[2]pivotTable!$A$310:$A$615,0))/100*INDEX(gDP!AJ$6:AJ$271,MATCH(totalExpenditure!$A72,gDP!$B$6:$B$271))=0,"",INDEX([2]pivotTable!U$310:U$615,MATCH(totalExpenditure!$A72,[2]pivotTable!$A$310:$A$615,0))/100*INDEX(gDP!AJ$6:AJ$271,MATCH(totalExpenditure!$A72,gDP!$B$6:$B$271)))</f>
        <v>822532402.79162478</v>
      </c>
      <c r="BU72" s="77">
        <f>IF(INDEX([2]pivotTable!V$310:V$615,MATCH(totalExpenditure!$A72,[2]pivotTable!$A$310:$A$615,0))/100*INDEX(gDP!AK$6:AK$271,MATCH(totalExpenditure!$A72,gDP!$B$6:$B$271))=0,"",INDEX([2]pivotTable!V$310:V$615,MATCH(totalExpenditure!$A72,[2]pivotTable!$A$310:$A$615,0))/100*INDEX(gDP!AK$6:AK$271,MATCH(totalExpenditure!$A72,gDP!$B$6:$B$271)))</f>
        <v>870604519.60400879</v>
      </c>
      <c r="BV72" s="77">
        <f>IF(INDEX([2]pivotTable!W$310:W$615,MATCH(totalExpenditure!$A72,[2]pivotTable!$A$310:$A$615,0))/100*INDEX(gDP!AL$6:AL$271,MATCH(totalExpenditure!$A72,gDP!$B$6:$B$271))=0,"",INDEX([2]pivotTable!W$310:W$615,MATCH(totalExpenditure!$A72,[2]pivotTable!$A$310:$A$615,0))/100*INDEX(gDP!AL$6:AL$271,MATCH(totalExpenditure!$A72,gDP!$B$6:$B$271)))</f>
        <v>1211044417.7671061</v>
      </c>
      <c r="BW72" s="77">
        <f>IF(INDEX([2]pivotTable!X$310:X$615,MATCH(totalExpenditure!$A72,[2]pivotTable!$A$310:$A$615,0))/100*INDEX(gDP!AM$6:AM$271,MATCH(totalExpenditure!$A72,gDP!$B$6:$B$271))=0,"",INDEX([2]pivotTable!X$310:X$615,MATCH(totalExpenditure!$A72,[2]pivotTable!$A$310:$A$615,0))/100*INDEX(gDP!AM$6:AM$271,MATCH(totalExpenditure!$A72,gDP!$B$6:$B$271)))</f>
        <v>1577698695.1364172</v>
      </c>
      <c r="BX72" s="77">
        <f>IF(INDEX([2]pivotTable!Y$310:Y$615,MATCH(totalExpenditure!$A72,[2]pivotTable!$A$310:$A$615,0))/100*INDEX(gDP!AN$6:AN$271,MATCH(totalExpenditure!$A72,gDP!$B$6:$B$271))=0,"",INDEX([2]pivotTable!Y$310:Y$615,MATCH(totalExpenditure!$A72,[2]pivotTable!$A$310:$A$615,0))/100*INDEX(gDP!AN$6:AN$271,MATCH(totalExpenditure!$A72,gDP!$B$6:$B$271)))</f>
        <v>1600235918.6080792</v>
      </c>
      <c r="BY72" s="77">
        <f>IF(INDEX([2]pivotTable!Z$310:Z$615,MATCH(totalExpenditure!$A72,[2]pivotTable!$A$310:$A$615,0))/100*INDEX(gDP!AO$6:AO$271,MATCH(totalExpenditure!$A72,gDP!$B$6:$B$271))=0,"",INDEX([2]pivotTable!Z$310:Z$615,MATCH(totalExpenditure!$A72,[2]pivotTable!$A$310:$A$615,0))/100*INDEX(gDP!AO$6:AO$271,MATCH(totalExpenditure!$A72,gDP!$B$6:$B$271)))</f>
        <v>1988313679.2452838</v>
      </c>
      <c r="BZ72" s="77">
        <f>IF(INDEX([2]pivotTable!AA$310:AA$615,MATCH(totalExpenditure!$A72,[2]pivotTable!$A$310:$A$615,0))/100*INDEX(gDP!AP$6:AP$271,MATCH(totalExpenditure!$A72,gDP!$B$6:$B$271))=0,"",INDEX([2]pivotTable!AA$310:AA$615,MATCH(totalExpenditure!$A72,[2]pivotTable!$A$310:$A$615,0))/100*INDEX(gDP!AP$6:AP$271,MATCH(totalExpenditure!$A72,gDP!$B$6:$B$271)))</f>
        <v>2196224188.7905588</v>
      </c>
      <c r="CA72" s="77">
        <f>IF(INDEX([2]pivotTable!AB$310:AB$615,MATCH(totalExpenditure!$A72,[2]pivotTable!$A$310:$A$615,0))/100*INDEX(gDP!AQ$6:AQ$271,MATCH(totalExpenditure!$A72,gDP!$B$6:$B$271))=0,"",INDEX([2]pivotTable!AB$310:AB$615,MATCH(totalExpenditure!$A72,[2]pivotTable!$A$310:$A$615,0))/100*INDEX(gDP!AQ$6:AQ$271,MATCH(totalExpenditure!$A72,gDP!$B$6:$B$271)))</f>
        <v>1136706021.251476</v>
      </c>
      <c r="CB72" s="77">
        <f>IF(INDEX([2]pivotTable!AC$310:AC$615,MATCH(totalExpenditure!$A72,[2]pivotTable!$A$310:$A$615,0))/100*INDEX(gDP!AR$6:AR$271,MATCH(totalExpenditure!$A72,gDP!$B$6:$B$271))=0,"",INDEX([2]pivotTable!AC$310:AC$615,MATCH(totalExpenditure!$A72,[2]pivotTable!$A$310:$A$615,0))/100*INDEX(gDP!AR$6:AR$271,MATCH(totalExpenditure!$A72,gDP!$B$6:$B$271)))</f>
        <v>1387873783.5446765</v>
      </c>
      <c r="CC72" s="77">
        <f>IF(INDEX([2]pivotTable!AD$310:AD$615,MATCH(totalExpenditure!$A72,[2]pivotTable!$A$310:$A$615,0))/100*INDEX(gDP!AS$6:AS$271,MATCH(totalExpenditure!$A72,gDP!$B$6:$B$271))=0,"",INDEX([2]pivotTable!AD$310:AD$615,MATCH(totalExpenditure!$A72,[2]pivotTable!$A$310:$A$615,0))/100*INDEX(gDP!AS$6:AS$271,MATCH(totalExpenditure!$A72,gDP!$B$6:$B$271)))</f>
        <v>1447658887.4211061</v>
      </c>
      <c r="CD72" s="77">
        <f>IF(INDEX([2]pivotTable!AE$310:AE$615,MATCH(totalExpenditure!$A72,[2]pivotTable!$A$310:$A$615,0))/100*INDEX(gDP!AT$6:AT$271,MATCH(totalExpenditure!$A72,gDP!$B$6:$B$271))=0,"",INDEX([2]pivotTable!AE$310:AE$615,MATCH(totalExpenditure!$A72,[2]pivotTable!$A$310:$A$615,0))/100*INDEX(gDP!AT$6:AT$271,MATCH(totalExpenditure!$A72,gDP!$B$6:$B$271)))</f>
        <v>1411595687.3315368</v>
      </c>
      <c r="CE72" s="77">
        <f>IF(INDEX([2]pivotTable!AF$310:AF$615,MATCH(totalExpenditure!$A72,[2]pivotTable!$A$310:$A$615,0))/100*INDEX(gDP!AU$6:AU$271,MATCH(totalExpenditure!$A72,gDP!$B$6:$B$271))=0,"",INDEX([2]pivotTable!AF$310:AF$615,MATCH(totalExpenditure!$A72,[2]pivotTable!$A$310:$A$615,0))/100*INDEX(gDP!AU$6:AU$271,MATCH(totalExpenditure!$A72,gDP!$B$6:$B$271)))</f>
        <v>5244997752.8089867</v>
      </c>
      <c r="CF72" s="77">
        <f>IF(INDEX([2]pivotTable!AG$310:AG$615,MATCH(totalExpenditure!$A72,[2]pivotTable!$A$310:$A$615,0))/100*INDEX(gDP!AV$6:AV$271,MATCH(totalExpenditure!$A72,gDP!$B$6:$B$271))=0,"",INDEX([2]pivotTable!AG$310:AG$615,MATCH(totalExpenditure!$A72,[2]pivotTable!$A$310:$A$615,0))/100*INDEX(gDP!AV$6:AV$271,MATCH(totalExpenditure!$A72,gDP!$B$6:$B$271)))</f>
        <v>5074230769.2307673</v>
      </c>
      <c r="CG72" s="77">
        <f>IF(INDEX([2]pivotTable!AH$310:AH$615,MATCH(totalExpenditure!$A72,[2]pivotTable!$A$310:$A$615,0))/100*INDEX(gDP!AW$6:AW$271,MATCH(totalExpenditure!$A72,gDP!$B$6:$B$271))=0,"",INDEX([2]pivotTable!AH$310:AH$615,MATCH(totalExpenditure!$A72,[2]pivotTable!$A$310:$A$615,0))/100*INDEX(gDP!AW$6:AW$271,MATCH(totalExpenditure!$A72,gDP!$B$6:$B$271)))</f>
        <v>4695435064.9350634</v>
      </c>
      <c r="CH72" s="77">
        <f>IF(INDEX([2]pivotTable!AI$310:AI$615,MATCH(totalExpenditure!$A72,[2]pivotTable!$A$310:$A$615,0))/100*INDEX(gDP!AX$6:AX$271,MATCH(totalExpenditure!$A72,gDP!$B$6:$B$271))=0,"",INDEX([2]pivotTable!AI$310:AI$615,MATCH(totalExpenditure!$A72,[2]pivotTable!$A$310:$A$615,0))/100*INDEX(gDP!AX$6:AX$271,MATCH(totalExpenditure!$A72,gDP!$B$6:$B$271)))</f>
        <v>5626921797.0049906</v>
      </c>
      <c r="CI72" s="77">
        <f>IF(INDEX([2]pivotTable!AJ$310:AJ$615,MATCH(totalExpenditure!$A72,[2]pivotTable!$A$310:$A$615,0))/100*INDEX(gDP!AY$6:AY$271,MATCH(totalExpenditure!$A72,gDP!$B$6:$B$271))=0,"",INDEX([2]pivotTable!AJ$310:AJ$615,MATCH(totalExpenditure!$A72,[2]pivotTable!$A$310:$A$615,0))/100*INDEX(gDP!AY$6:AY$271,MATCH(totalExpenditure!$A72,gDP!$B$6:$B$271)))</f>
        <v>6961210434.7826271</v>
      </c>
      <c r="CJ72" s="77">
        <f>IF(INDEX([2]pivotTable!AK$310:AK$615,MATCH(totalExpenditure!$A72,[2]pivotTable!$A$310:$A$615,0))/100*INDEX(gDP!AZ$6:AZ$271,MATCH(totalExpenditure!$A72,gDP!$B$6:$B$271))=0,"",INDEX([2]pivotTable!AK$310:AK$615,MATCH(totalExpenditure!$A72,[2]pivotTable!$A$310:$A$615,0))/100*INDEX(gDP!AZ$6:AZ$271,MATCH(totalExpenditure!$A72,gDP!$B$6:$B$271)))</f>
        <v>7408868651.4885902</v>
      </c>
      <c r="CK72" s="77">
        <f>IF(INDEX([2]pivotTable!AL$310:AL$615,MATCH(totalExpenditure!$A72,[2]pivotTable!$A$310:$A$615,0))/100*INDEX(gDP!BA$6:BA$271,MATCH(totalExpenditure!$A72,gDP!$B$6:$B$271))=0,"",INDEX([2]pivotTable!AL$310:AL$615,MATCH(totalExpenditure!$A72,[2]pivotTable!$A$310:$A$615,0))/100*INDEX(gDP!BA$6:BA$271,MATCH(totalExpenditure!$A72,gDP!$B$6:$B$271)))</f>
        <v>9117818181.8181915</v>
      </c>
      <c r="CL72" s="77">
        <f>IF(INDEX([2]pivotTable!AM$310:AM$615,MATCH(totalExpenditure!$A72,[2]pivotTable!$A$310:$A$615,0))/100*INDEX(gDP!BB$6:BB$271,MATCH(totalExpenditure!$A72,gDP!$B$6:$B$271))=0,"",INDEX([2]pivotTable!AM$310:AM$615,MATCH(totalExpenditure!$A72,[2]pivotTable!$A$310:$A$615,0))/100*INDEX(gDP!BB$6:BB$271,MATCH(totalExpenditure!$A72,gDP!$B$6:$B$271)))</f>
        <v>11197502722.323044</v>
      </c>
      <c r="CM72" s="77">
        <f>IF(INDEX([2]pivotTable!AN$310:AN$615,MATCH(totalExpenditure!$A72,[2]pivotTable!$A$310:$A$615,0))/100*INDEX(gDP!BC$6:BC$271,MATCH(totalExpenditure!$A72,gDP!$B$6:$B$271))=0,"",INDEX([2]pivotTable!AN$310:AN$615,MATCH(totalExpenditure!$A72,[2]pivotTable!$A$310:$A$615,0))/100*INDEX(gDP!BC$6:BC$271,MATCH(totalExpenditure!$A72,gDP!$B$6:$B$271)))</f>
        <v>12613459165.154264</v>
      </c>
      <c r="CN72" s="77">
        <f>IF(INDEX([2]pivotTable!AO$310:AO$615,MATCH(totalExpenditure!$A72,[2]pivotTable!$A$310:$A$615,0))/100*INDEX(gDP!BD$6:BD$271,MATCH(totalExpenditure!$A72,gDP!$B$6:$B$271))=0,"",INDEX([2]pivotTable!AO$310:AO$615,MATCH(totalExpenditure!$A72,[2]pivotTable!$A$310:$A$615,0))/100*INDEX(gDP!BD$6:BD$271,MATCH(totalExpenditure!$A72,gDP!$B$6:$B$271)))</f>
        <v>13593005163.5112</v>
      </c>
      <c r="CO72" s="77">
        <f>IF(INDEX([2]pivotTable!AP$310:AP$615,MATCH(totalExpenditure!$A72,[2]pivotTable!$A$310:$A$615,0))/100*INDEX(gDP!BE$6:BE$271,MATCH(totalExpenditure!$A72,gDP!$B$6:$B$271))=0,"",INDEX([2]pivotTable!AP$310:AP$615,MATCH(totalExpenditure!$A72,[2]pivotTable!$A$310:$A$615,0))/100*INDEX(gDP!BE$6:BE$271,MATCH(totalExpenditure!$A72,gDP!$B$6:$B$271)))</f>
        <v>13816275000.000015</v>
      </c>
      <c r="CP72" s="77">
        <f>IF(INDEX([2]pivotTable!AQ$310:AQ$615,MATCH(totalExpenditure!$A72,[2]pivotTable!$A$310:$A$615,0))/100*INDEX(gDP!BF$6:BF$271,MATCH(totalExpenditure!$A72,gDP!$B$6:$B$271))=0,"",INDEX([2]pivotTable!AQ$310:AQ$615,MATCH(totalExpenditure!$A72,[2]pivotTable!$A$310:$A$615,0))/100*INDEX(gDP!BF$6:BF$271,MATCH(totalExpenditure!$A72,gDP!$B$6:$B$271)))</f>
        <v>17334889922.480633</v>
      </c>
      <c r="CQ72" s="77">
        <f>IF(INDEX([2]pivotTable!AR$310:AR$615,MATCH(totalExpenditure!$A72,[2]pivotTable!$A$310:$A$615,0))/100*INDEX(gDP!BG$6:BG$271,MATCH(totalExpenditure!$A72,gDP!$B$6:$B$271))=0,"",INDEX([2]pivotTable!AR$310:AR$615,MATCH(totalExpenditure!$A72,[2]pivotTable!$A$310:$A$615,0))/100*INDEX(gDP!BG$6:BG$271,MATCH(totalExpenditure!$A72,gDP!$B$6:$B$271)))</f>
        <v>18916355810.616905</v>
      </c>
      <c r="CR72" s="77">
        <f>IF(INDEX([2]pivotTable!AS$310:AS$615,MATCH(totalExpenditure!$A72,[2]pivotTable!$A$310:$A$615,0))/100*INDEX(gDP!BH$6:BH$271,MATCH(totalExpenditure!$A72,gDP!$B$6:$B$271))=0,"",INDEX([2]pivotTable!AS$310:AS$615,MATCH(totalExpenditure!$A72,[2]pivotTable!$A$310:$A$615,0))/100*INDEX(gDP!BH$6:BH$271,MATCH(totalExpenditure!$A72,gDP!$B$6:$B$271)))</f>
        <v>18773894878.7062</v>
      </c>
      <c r="CS72" s="77" t="str">
        <f>IF(INDEX([2]pivotTable!AT$310:AT$615,MATCH(totalExpenditure!$A72,[2]pivotTable!$A$310:$A$615,0))/100*INDEX(gDP!BI$6:BI$271,MATCH(totalExpenditure!$A72,gDP!$B$6:$B$271))=0,"",INDEX([2]pivotTable!AT$310:AT$615,MATCH(totalExpenditure!$A72,[2]pivotTable!$A$310:$A$615,0))/100*INDEX(gDP!BI$6:BI$271,MATCH(totalExpenditure!$A72,gDP!$B$6:$B$271)))</f>
        <v/>
      </c>
      <c r="CT72" s="77" t="str">
        <f>IF(INDEX([2]pivotTable!AU$310:AU$615,MATCH(totalExpenditure!$A72,[2]pivotTable!$A$310:$A$615,0))/100*INDEX(gDP!BJ$6:BJ$271,MATCH(totalExpenditure!$A72,gDP!$B$6:$B$271))=0,"",INDEX([2]pivotTable!AU$310:AU$615,MATCH(totalExpenditure!$A72,[2]pivotTable!$A$310:$A$615,0))/100*INDEX(gDP!BJ$6:BJ$271,MATCH(totalExpenditure!$A72,gDP!$B$6:$B$271)))</f>
        <v/>
      </c>
      <c r="CU72" s="77" t="str">
        <f>IF(INDEX([2]pivotTable!AV$310:AV$615,MATCH(totalExpenditure!$A72,[2]pivotTable!$A$310:$A$615,0))/100*INDEX(gDP!BK$6:BK$271,MATCH(totalExpenditure!$A72,gDP!$B$6:$B$271))=0,"",INDEX([2]pivotTable!AV$310:AV$615,MATCH(totalExpenditure!$A72,[2]pivotTable!$A$310:$A$615,0))/100*INDEX(gDP!BK$6:BK$271,MATCH(totalExpenditure!$A72,gDP!$B$6:$B$271)))</f>
        <v/>
      </c>
      <c r="CV72" s="77" t="str">
        <f>IF(INDEX([2]pivotTable!AW$310:AW$615,MATCH(totalExpenditure!$A72,[2]pivotTable!$A$310:$A$615,0))/100*INDEX(gDP!BL$6:BL$271,MATCH(totalExpenditure!$A72,gDP!$B$6:$B$271))=0,"",INDEX([2]pivotTable!AW$310:AW$615,MATCH(totalExpenditure!$A72,[2]pivotTable!$A$310:$A$615,0))/100*INDEX(gDP!BL$6:BL$271,MATCH(totalExpenditure!$A72,gDP!$B$6:$B$271)))</f>
        <v/>
      </c>
      <c r="CW72" s="77" t="str">
        <f>IF(INDEX([2]pivotTable!AX$310:AX$615,MATCH(totalExpenditure!$A72,[2]pivotTable!$A$310:$A$615,0))/100*INDEX(gDP!BM$6:BM$271,MATCH(totalExpenditure!$A72,gDP!$B$6:$B$271))=0,"",INDEX([2]pivotTable!AX$310:AX$615,MATCH(totalExpenditure!$A72,[2]pivotTable!$A$310:$A$615,0))/100*INDEX(gDP!BM$6:BM$271,MATCH(totalExpenditure!$A72,gDP!$B$6:$B$271)))</f>
        <v/>
      </c>
      <c r="CX72" s="77" t="str">
        <f>IF(INDEX([2]pivotTable!AY$310:AY$615,MATCH(totalExpenditure!$A72,[2]pivotTable!$A$310:$A$615,0))/100*INDEX(gDP!BN$6:BN$271,MATCH(totalExpenditure!$A72,gDP!$B$6:$B$271))=0,"",INDEX([2]pivotTable!AY$310:AY$615,MATCH(totalExpenditure!$A72,[2]pivotTable!$A$310:$A$615,0))/100*INDEX(gDP!BN$6:BN$271,MATCH(totalExpenditure!$A72,gDP!$B$6:$B$271)))</f>
        <v/>
      </c>
      <c r="CY72" s="77" t="str">
        <f>IF(INDEX([2]pivotTable!AZ$310:AZ$615,MATCH(totalExpenditure!$A72,[2]pivotTable!$A$310:$A$615,0))/100*INDEX(gDP!BO$6:BO$271,MATCH(totalExpenditure!$A72,gDP!$B$6:$B$271))=0,"",INDEX([2]pivotTable!AZ$310:AZ$615,MATCH(totalExpenditure!$A72,[2]pivotTable!$A$310:$A$615,0))/100*INDEX(gDP!BO$6:BO$271,MATCH(totalExpenditure!$A72,gDP!$B$6:$B$271)))</f>
        <v/>
      </c>
      <c r="CZ72" s="77" t="str">
        <f>IF(B72="","",IF(BA72="","",B72-B72+INDEX(gDP!Q$6:Q$271,MATCH(totalExpenditure!$A72,gDP!$B$6:$B$271))))</f>
        <v/>
      </c>
      <c r="DA72" s="77" t="str">
        <f>IF(C72="","",IF(BB72="","",C72-C72+INDEX(gDP!R$6:R$271,MATCH(totalExpenditure!$A72,gDP!$B$6:$B$271))))</f>
        <v/>
      </c>
      <c r="DB72" s="77" t="str">
        <f>IF(D72="","",IF(BC72="","",D72-D72+INDEX(gDP!S$6:S$271,MATCH(totalExpenditure!$A72,gDP!$B$6:$B$271))))</f>
        <v/>
      </c>
      <c r="DC72" s="77" t="str">
        <f>IF(E72="","",IF(BD72="","",E72-E72+INDEX(gDP!T$6:T$271,MATCH(totalExpenditure!$A72,gDP!$B$6:$B$271))))</f>
        <v/>
      </c>
      <c r="DD72" s="77" t="str">
        <f>IF(F72="","",IF(BE72="","",F72-F72+INDEX(gDP!U$6:U$271,MATCH(totalExpenditure!$A72,gDP!$B$6:$B$271))))</f>
        <v/>
      </c>
      <c r="DE72" s="77" t="str">
        <f>IF(G72="","",IF(BF72="","",G72-G72+INDEX(gDP!V$6:V$271,MATCH(totalExpenditure!$A72,gDP!$B$6:$B$271))))</f>
        <v/>
      </c>
      <c r="DF72" s="77" t="str">
        <f>IF(H72="","",IF(BG72="","",H72-H72+INDEX(gDP!W$6:W$271,MATCH(totalExpenditure!$A72,gDP!$B$6:$B$271))))</f>
        <v/>
      </c>
      <c r="DG72" s="77" t="str">
        <f>IF(I72="","",IF(BH72="","",I72-I72+INDEX(gDP!X$6:X$271,MATCH(totalExpenditure!$A72,gDP!$B$6:$B$271))))</f>
        <v/>
      </c>
      <c r="DH72" s="77" t="str">
        <f>IF(J72="","",IF(BI72="","",J72-J72+INDEX(gDP!Y$6:Y$271,MATCH(totalExpenditure!$A72,gDP!$B$6:$B$271))))</f>
        <v/>
      </c>
      <c r="DI72" s="77" t="str">
        <f>IF(K72="","",IF(BJ72="","",K72-K72+INDEX(gDP!Z$6:Z$271,MATCH(totalExpenditure!$A72,gDP!$B$6:$B$271))))</f>
        <v/>
      </c>
      <c r="DJ72" s="77" t="str">
        <f>IF(L72="","",IF(BK72="","",L72-L72+INDEX(gDP!AA$6:AA$271,MATCH(totalExpenditure!$A72,gDP!$B$6:$B$271))))</f>
        <v/>
      </c>
      <c r="DK72" s="77" t="str">
        <f>IF(M72="","",IF(BL72="","",M72-M72+INDEX(gDP!AB$6:AB$271,MATCH(totalExpenditure!$A72,gDP!$B$6:$B$271))))</f>
        <v/>
      </c>
      <c r="DL72" s="77" t="str">
        <f>IF(N72="","",IF(BM72="","",N72-N72+INDEX(gDP!AC$6:AC$271,MATCH(totalExpenditure!$A72,gDP!$B$6:$B$271))))</f>
        <v/>
      </c>
      <c r="DM72" s="77" t="str">
        <f>IF(O72="","",IF(BN72="","",O72-O72+INDEX(gDP!AD$6:AD$271,MATCH(totalExpenditure!$A72,gDP!$B$6:$B$271))))</f>
        <v/>
      </c>
      <c r="DN72" s="77" t="str">
        <f>IF(P72="","",IF(BO72="","",P72-P72+INDEX(gDP!AE$6:AE$271,MATCH(totalExpenditure!$A72,gDP!$B$6:$B$271))))</f>
        <v/>
      </c>
      <c r="DO72" s="77" t="str">
        <f>IF(Q72="","",IF(BP72="","",Q72-Q72+INDEX(gDP!AF$6:AF$271,MATCH(totalExpenditure!$A72,gDP!$B$6:$B$271))))</f>
        <v/>
      </c>
      <c r="DP72" s="77" t="str">
        <f>IF(R72="","",IF(BQ72="","",R72-R72+INDEX(gDP!AG$6:AG$271,MATCH(totalExpenditure!$A72,gDP!$B$6:$B$271))))</f>
        <v/>
      </c>
      <c r="DQ72" s="77" t="str">
        <f>IF(S72="","",IF(BR72="","",S72-S72+INDEX(gDP!AH$6:AH$271,MATCH(totalExpenditure!$A72,gDP!$B$6:$B$271))))</f>
        <v/>
      </c>
      <c r="DR72" s="77">
        <f>IF(T72="","",IF(BS72="","",T72-T72+INDEX(gDP!AI$6:AI$271,MATCH(totalExpenditure!$A72,gDP!$B$6:$B$271))))</f>
        <v>42978914311.350403</v>
      </c>
      <c r="DS72" s="77">
        <f>IF(U72="","",IF(BT72="","",U72-U72+INDEX(gDP!AJ$6:AJ$271,MATCH(totalExpenditure!$A72,gDP!$B$6:$B$271))))</f>
        <v>37387836490.528397</v>
      </c>
      <c r="DT72" s="77">
        <f>IF(V72="","",IF(BU72="","",V72-V72+INDEX(gDP!AK$6:AK$271,MATCH(totalExpenditure!$A72,gDP!$B$6:$B$271))))</f>
        <v>41855986519.4235</v>
      </c>
      <c r="DU72" s="77">
        <f>IF(W72="","",IF(BV72="","",W72-W72+INDEX(gDP!AL$6:AL$271,MATCH(totalExpenditure!$A72,gDP!$B$6:$B$271))))</f>
        <v>46578631452.581001</v>
      </c>
      <c r="DV72" s="77">
        <f>IF(X72="","",IF(BW72="","",X72-X72+INDEX(gDP!AM$6:AM$271,MATCH(totalExpenditure!$A72,gDP!$B$6:$B$271))))</f>
        <v>51897983392.645302</v>
      </c>
      <c r="DW72" s="77">
        <f>IF(Y72="","",IF(BX72="","",Y72-Y72+INDEX(gDP!AN$6:AN$271,MATCH(totalExpenditure!$A72,gDP!$B$6:$B$271))))</f>
        <v>60159245060.454102</v>
      </c>
      <c r="DX72" s="77">
        <f>IF(Z72="","",IF(BY72="","",Z72-Z72+INDEX(gDP!AO$6:AO$271,MATCH(totalExpenditure!$A72,gDP!$B$6:$B$271))))</f>
        <v>67629716981.132103</v>
      </c>
      <c r="DY72" s="77">
        <f>IF(AA72="","",IF(BZ72="","",AA72-AA72+INDEX(gDP!AP$6:AP$271,MATCH(totalExpenditure!$A72,gDP!$B$6:$B$271))))</f>
        <v>78436578171.0914</v>
      </c>
      <c r="DZ72" s="77">
        <f>IF(AB72="","",IF(CA72="","",AB72-AB72+INDEX(gDP!AQ$6:AQ$271,MATCH(totalExpenditure!$A72,gDP!$B$6:$B$271))))</f>
        <v>84828807556.080307</v>
      </c>
      <c r="EA72" s="77">
        <f>IF(AC72="","",IF(CB72="","",AC72-AC72+INDEX(gDP!AR$6:AR$271,MATCH(totalExpenditure!$A72,gDP!$B$6:$B$271))))</f>
        <v>90710704806.841599</v>
      </c>
      <c r="EB72" s="77">
        <f>IF(AD72="","",IF(CC72="","",AD72-AD72+INDEX(gDP!AS$6:AS$271,MATCH(totalExpenditure!$A72,gDP!$B$6:$B$271))))</f>
        <v>99838543960.076294</v>
      </c>
      <c r="EC72" s="77">
        <f>IF(AE72="","",IF(CD72="","",AE72-AE72+INDEX(gDP!AT$6:AT$271,MATCH(totalExpenditure!$A72,gDP!$B$6:$B$271))))</f>
        <v>96684636118.598404</v>
      </c>
      <c r="ED72" s="77">
        <f>IF(AF72="","",IF(CE72="","",AF72-AF72+INDEX(gDP!AU$6:AU$271,MATCH(totalExpenditure!$A72,gDP!$B$6:$B$271))))</f>
        <v>85146067415.730301</v>
      </c>
      <c r="EE72" s="77">
        <f>IF(AG72="","",IF(CF72="","",AG72-AG72+INDEX(gDP!AV$6:AV$271,MATCH(totalExpenditure!$A72,gDP!$B$6:$B$271))))</f>
        <v>80288461538.461502</v>
      </c>
      <c r="EF72" s="77">
        <f>IF(AH72="","",IF(CG72="","",AH72-AH72+INDEX(gDP!AW$6:AW$271,MATCH(totalExpenditure!$A72,gDP!$B$6:$B$271))))</f>
        <v>78782467532.467499</v>
      </c>
      <c r="EG72" s="77">
        <f>IF(AI72="","",IF(CH72="","",AI72-AI72+INDEX(gDP!AX$6:AX$271,MATCH(totalExpenditure!$A72,gDP!$B$6:$B$271))))</f>
        <v>89600665557.404297</v>
      </c>
      <c r="EH72" s="77">
        <f>IF(AJ72="","",IF(CI72="","",AJ72-AJ72+INDEX(gDP!AY$6:AY$271,MATCH(totalExpenditure!$A72,gDP!$B$6:$B$271))))</f>
        <v>107426086956.522</v>
      </c>
      <c r="EI72" s="77">
        <f>IF(AK72="","",IF(CJ72="","",AK72-AK72+INDEX(gDP!AZ$6:AZ$271,MATCH(totalExpenditure!$A72,gDP!$B$6:$B$271))))</f>
        <v>130437828371.278</v>
      </c>
      <c r="EJ72" s="77">
        <f>IF(AL72="","",IF(CK72="","",AL72-AL72+INDEX(gDP!BA$6:BA$271,MATCH(totalExpenditure!$A72,gDP!$B$6:$B$271))))</f>
        <v>162818181818.18201</v>
      </c>
      <c r="EK72" s="77">
        <f>IF(AM72="","",IF(CL72="","",AM72-AM72+INDEX(gDP!BB$6:BB$271,MATCH(totalExpenditure!$A72,gDP!$B$6:$B$271))))</f>
        <v>189147005444.646</v>
      </c>
      <c r="EL72" s="77">
        <f>IF(AN72="","",IF(CM72="","",AN72-AN72+INDEX(gDP!BC$6:BC$271,MATCH(totalExpenditure!$A72,gDP!$B$6:$B$271))))</f>
        <v>218983666061.70599</v>
      </c>
      <c r="EM72" s="77">
        <f>IF(AO72="","",IF(CN72="","",AO72-AO72+INDEX(gDP!BD$6:BD$271,MATCH(totalExpenditure!$A72,gDP!$B$6:$B$271))))</f>
        <v>235989672977.625</v>
      </c>
      <c r="EN72" s="77">
        <f>IF(AP72="","",IF(CO72="","",AP72-AP72+INDEX(gDP!BE$6:BE$271,MATCH(totalExpenditure!$A72,gDP!$B$6:$B$271))))</f>
        <v>279116666666.66699</v>
      </c>
      <c r="EO72" s="77">
        <f>IF(AQ72="","",IF(CP72="","",AQ72-AQ72+INDEX(gDP!BF$6:BF$271,MATCH(totalExpenditure!$A72,gDP!$B$6:$B$271))))</f>
        <v>288434108527.13202</v>
      </c>
      <c r="EP72" s="77">
        <f>IF(AR72="","",IF(CQ72="","",AR72-AR72+INDEX(gDP!BG$6:BG$271,MATCH(totalExpenditure!$A72,gDP!$B$6:$B$271))))</f>
        <v>305595408895.26501</v>
      </c>
      <c r="EQ72" s="77">
        <f>IF(AS72="","",IF(CR72="","",AS72-AS72+INDEX(gDP!BH$6:BH$271,MATCH(totalExpenditure!$A72,gDP!$B$6:$B$271))))</f>
        <v>329366576819.40698</v>
      </c>
      <c r="ER72" s="77" t="str">
        <f>IF(AT72="","",IF(CS72="","",AT72-AT72+INDEX(gDP!BI$6:BI$271,MATCH(totalExpenditure!$A72,gDP!$B$6:$B$271))))</f>
        <v/>
      </c>
      <c r="ES72" s="77" t="str">
        <f>IF(AU72="","",IF(CT72="","",AU72-AU72+INDEX(gDP!BJ$6:BJ$271,MATCH(totalExpenditure!$A72,gDP!$B$6:$B$271))))</f>
        <v/>
      </c>
      <c r="ET72" s="77" t="str">
        <f>IF(AV72="","",IF(CU72="","",AV72-AV72+INDEX(gDP!BK$6:BK$271,MATCH(totalExpenditure!$A72,gDP!$B$6:$B$271))))</f>
        <v/>
      </c>
      <c r="EU72" s="77" t="str">
        <f>IF(AW72="","",IF(CV72="","",AW72-AW72+INDEX(gDP!BL$6:BL$271,MATCH(totalExpenditure!$A72,gDP!$B$6:$B$271))))</f>
        <v/>
      </c>
      <c r="EV72" s="77" t="str">
        <f>IF(AX72="","",IF(CW72="","",AX72-AX72+INDEX(gDP!BM$6:BM$271,MATCH(totalExpenditure!$A72,gDP!$B$6:$B$271))))</f>
        <v/>
      </c>
      <c r="EW72" s="77" t="str">
        <f>IF(AY72="","",IF(CX72="","",AY72-AY72+INDEX(gDP!BN$6:BN$271,MATCH(totalExpenditure!$A72,gDP!$B$6:$B$271))))</f>
        <v/>
      </c>
      <c r="EX72" s="77" t="str">
        <f>IF(AZ72="","",IF(CY72="","",AZ72-AZ72+INDEX(gDP!BO$6:BO$271,MATCH(totalExpenditure!$A72,gDP!$B$6:$B$271))))</f>
        <v/>
      </c>
    </row>
    <row r="73" spans="1:154" x14ac:dyDescent="0.35">
      <c r="A73" t="s">
        <v>355</v>
      </c>
      <c r="B73" s="77" t="e">
        <f>IF(INDEX([2]pivotTable!B$3:B$308,MATCH(totalExpenditure!$A73,[2]pivotTable!$A$3:$A$308,0))/100*INDEX(gDP!Q$6:Q$271,MATCH(totalExpenditure!$A73,gDP!$B$6:$B$271))=0,"",INDEX([2]pivotTable!B$3:B$308,MATCH(totalExpenditure!$A73,[2]pivotTable!$A$3:$A$308,0))/100*INDEX(gDP!Q$6:Q$271,MATCH(totalExpenditure!$A73,gDP!$B$6:$B$271)))</f>
        <v>#N/A</v>
      </c>
      <c r="C73" s="77" t="e">
        <f>IF(INDEX([2]pivotTable!C$3:C$308,MATCH(totalExpenditure!$A73,[2]pivotTable!$A$3:$A$308,0))/100*INDEX(gDP!R$6:R$271,MATCH(totalExpenditure!$A73,gDP!$B$6:$B$271))=0,"",INDEX([2]pivotTable!C$3:C$308,MATCH(totalExpenditure!$A73,[2]pivotTable!$A$3:$A$308,0))/100*INDEX(gDP!R$6:R$271,MATCH(totalExpenditure!$A73,gDP!$B$6:$B$271)))</f>
        <v>#N/A</v>
      </c>
      <c r="D73" s="77" t="e">
        <f>IF(INDEX([2]pivotTable!D$3:D$308,MATCH(totalExpenditure!$A73,[2]pivotTable!$A$3:$A$308,0))/100*INDEX(gDP!S$6:S$271,MATCH(totalExpenditure!$A73,gDP!$B$6:$B$271))=0,"",INDEX([2]pivotTable!D$3:D$308,MATCH(totalExpenditure!$A73,[2]pivotTable!$A$3:$A$308,0))/100*INDEX(gDP!S$6:S$271,MATCH(totalExpenditure!$A73,gDP!$B$6:$B$271)))</f>
        <v>#N/A</v>
      </c>
      <c r="E73" s="77" t="e">
        <f>IF(INDEX([2]pivotTable!E$3:E$308,MATCH(totalExpenditure!$A73,[2]pivotTable!$A$3:$A$308,0))/100*INDEX(gDP!T$6:T$271,MATCH(totalExpenditure!$A73,gDP!$B$6:$B$271))=0,"",INDEX([2]pivotTable!E$3:E$308,MATCH(totalExpenditure!$A73,[2]pivotTable!$A$3:$A$308,0))/100*INDEX(gDP!T$6:T$271,MATCH(totalExpenditure!$A73,gDP!$B$6:$B$271)))</f>
        <v>#N/A</v>
      </c>
      <c r="F73" s="77" t="e">
        <f>IF(INDEX([2]pivotTable!F$3:F$308,MATCH(totalExpenditure!$A73,[2]pivotTable!$A$3:$A$308,0))/100*INDEX(gDP!U$6:U$271,MATCH(totalExpenditure!$A73,gDP!$B$6:$B$271))=0,"",INDEX([2]pivotTable!F$3:F$308,MATCH(totalExpenditure!$A73,[2]pivotTable!$A$3:$A$308,0))/100*INDEX(gDP!U$6:U$271,MATCH(totalExpenditure!$A73,gDP!$B$6:$B$271)))</f>
        <v>#N/A</v>
      </c>
      <c r="G73" s="77" t="e">
        <f>IF(INDEX([2]pivotTable!G$3:G$308,MATCH(totalExpenditure!$A73,[2]pivotTable!$A$3:$A$308,0))/100*INDEX(gDP!V$6:V$271,MATCH(totalExpenditure!$A73,gDP!$B$6:$B$271))=0,"",INDEX([2]pivotTable!G$3:G$308,MATCH(totalExpenditure!$A73,[2]pivotTable!$A$3:$A$308,0))/100*INDEX(gDP!V$6:V$271,MATCH(totalExpenditure!$A73,gDP!$B$6:$B$271)))</f>
        <v>#N/A</v>
      </c>
      <c r="H73" s="77" t="e">
        <f>IF(INDEX([2]pivotTable!H$3:H$308,MATCH(totalExpenditure!$A73,[2]pivotTable!$A$3:$A$308,0))/100*INDEX(gDP!W$6:W$271,MATCH(totalExpenditure!$A73,gDP!$B$6:$B$271))=0,"",INDEX([2]pivotTable!H$3:H$308,MATCH(totalExpenditure!$A73,[2]pivotTable!$A$3:$A$308,0))/100*INDEX(gDP!W$6:W$271,MATCH(totalExpenditure!$A73,gDP!$B$6:$B$271)))</f>
        <v>#N/A</v>
      </c>
      <c r="I73" s="77" t="e">
        <f>IF(INDEX([2]pivotTable!I$3:I$308,MATCH(totalExpenditure!$A73,[2]pivotTable!$A$3:$A$308,0))/100*INDEX(gDP!X$6:X$271,MATCH(totalExpenditure!$A73,gDP!$B$6:$B$271))=0,"",INDEX([2]pivotTable!I$3:I$308,MATCH(totalExpenditure!$A73,[2]pivotTable!$A$3:$A$308,0))/100*INDEX(gDP!X$6:X$271,MATCH(totalExpenditure!$A73,gDP!$B$6:$B$271)))</f>
        <v>#N/A</v>
      </c>
      <c r="J73" s="77" t="e">
        <f>IF(INDEX([2]pivotTable!J$3:J$308,MATCH(totalExpenditure!$A73,[2]pivotTable!$A$3:$A$308,0))/100*INDEX(gDP!Y$6:Y$271,MATCH(totalExpenditure!$A73,gDP!$B$6:$B$271))=0,"",INDEX([2]pivotTable!J$3:J$308,MATCH(totalExpenditure!$A73,[2]pivotTable!$A$3:$A$308,0))/100*INDEX(gDP!Y$6:Y$271,MATCH(totalExpenditure!$A73,gDP!$B$6:$B$271)))</f>
        <v>#N/A</v>
      </c>
      <c r="K73" s="77" t="e">
        <f>IF(INDEX([2]pivotTable!K$3:K$308,MATCH(totalExpenditure!$A73,[2]pivotTable!$A$3:$A$308,0))/100*INDEX(gDP!Z$6:Z$271,MATCH(totalExpenditure!$A73,gDP!$B$6:$B$271))=0,"",INDEX([2]pivotTable!K$3:K$308,MATCH(totalExpenditure!$A73,[2]pivotTable!$A$3:$A$308,0))/100*INDEX(gDP!Z$6:Z$271,MATCH(totalExpenditure!$A73,gDP!$B$6:$B$271)))</f>
        <v>#N/A</v>
      </c>
      <c r="L73" s="77" t="e">
        <f>IF(INDEX([2]pivotTable!L$3:L$308,MATCH(totalExpenditure!$A73,[2]pivotTable!$A$3:$A$308,0))/100*INDEX(gDP!AA$6:AA$271,MATCH(totalExpenditure!$A73,gDP!$B$6:$B$271))=0,"",INDEX([2]pivotTable!L$3:L$308,MATCH(totalExpenditure!$A73,[2]pivotTable!$A$3:$A$308,0))/100*INDEX(gDP!AA$6:AA$271,MATCH(totalExpenditure!$A73,gDP!$B$6:$B$271)))</f>
        <v>#N/A</v>
      </c>
      <c r="M73" s="77" t="e">
        <f>IF(INDEX([2]pivotTable!M$3:M$308,MATCH(totalExpenditure!$A73,[2]pivotTable!$A$3:$A$308,0))/100*INDEX(gDP!AB$6:AB$271,MATCH(totalExpenditure!$A73,gDP!$B$6:$B$271))=0,"",INDEX([2]pivotTable!M$3:M$308,MATCH(totalExpenditure!$A73,[2]pivotTable!$A$3:$A$308,0))/100*INDEX(gDP!AB$6:AB$271,MATCH(totalExpenditure!$A73,gDP!$B$6:$B$271)))</f>
        <v>#N/A</v>
      </c>
      <c r="N73" s="77" t="e">
        <f>IF(INDEX([2]pivotTable!N$3:N$308,MATCH(totalExpenditure!$A73,[2]pivotTable!$A$3:$A$308,0))/100*INDEX(gDP!AC$6:AC$271,MATCH(totalExpenditure!$A73,gDP!$B$6:$B$271))=0,"",INDEX([2]pivotTable!N$3:N$308,MATCH(totalExpenditure!$A73,[2]pivotTable!$A$3:$A$308,0))/100*INDEX(gDP!AC$6:AC$271,MATCH(totalExpenditure!$A73,gDP!$B$6:$B$271)))</f>
        <v>#N/A</v>
      </c>
      <c r="O73" s="77" t="e">
        <f>IF(INDEX([2]pivotTable!O$3:O$308,MATCH(totalExpenditure!$A73,[2]pivotTable!$A$3:$A$308,0))/100*INDEX(gDP!AD$6:AD$271,MATCH(totalExpenditure!$A73,gDP!$B$6:$B$271))=0,"",INDEX([2]pivotTable!O$3:O$308,MATCH(totalExpenditure!$A73,[2]pivotTable!$A$3:$A$308,0))/100*INDEX(gDP!AD$6:AD$271,MATCH(totalExpenditure!$A73,gDP!$B$6:$B$271)))</f>
        <v>#N/A</v>
      </c>
      <c r="P73" s="77" t="e">
        <f>IF(INDEX([2]pivotTable!P$3:P$308,MATCH(totalExpenditure!$A73,[2]pivotTable!$A$3:$A$308,0))/100*INDEX(gDP!AE$6:AE$271,MATCH(totalExpenditure!$A73,gDP!$B$6:$B$271))=0,"",INDEX([2]pivotTable!P$3:P$308,MATCH(totalExpenditure!$A73,[2]pivotTable!$A$3:$A$308,0))/100*INDEX(gDP!AE$6:AE$271,MATCH(totalExpenditure!$A73,gDP!$B$6:$B$271)))</f>
        <v>#N/A</v>
      </c>
      <c r="Q73" s="77" t="e">
        <f>IF(INDEX([2]pivotTable!Q$3:Q$308,MATCH(totalExpenditure!$A73,[2]pivotTable!$A$3:$A$308,0))/100*INDEX(gDP!AF$6:AF$271,MATCH(totalExpenditure!$A73,gDP!$B$6:$B$271))=0,"",INDEX([2]pivotTable!Q$3:Q$308,MATCH(totalExpenditure!$A73,[2]pivotTable!$A$3:$A$308,0))/100*INDEX(gDP!AF$6:AF$271,MATCH(totalExpenditure!$A73,gDP!$B$6:$B$271)))</f>
        <v>#N/A</v>
      </c>
      <c r="R73" s="77" t="e">
        <f>IF(INDEX([2]pivotTable!R$3:R$308,MATCH(totalExpenditure!$A73,[2]pivotTable!$A$3:$A$308,0))/100*INDEX(gDP!AG$6:AG$271,MATCH(totalExpenditure!$A73,gDP!$B$6:$B$271))=0,"",INDEX([2]pivotTable!R$3:R$308,MATCH(totalExpenditure!$A73,[2]pivotTable!$A$3:$A$308,0))/100*INDEX(gDP!AG$6:AG$271,MATCH(totalExpenditure!$A73,gDP!$B$6:$B$271)))</f>
        <v>#N/A</v>
      </c>
      <c r="S73" s="77" t="e">
        <f>IF(INDEX([2]pivotTable!S$3:S$308,MATCH(totalExpenditure!$A73,[2]pivotTable!$A$3:$A$308,0))/100*INDEX(gDP!AH$6:AH$271,MATCH(totalExpenditure!$A73,gDP!$B$6:$B$271))=0,"",INDEX([2]pivotTable!S$3:S$308,MATCH(totalExpenditure!$A73,[2]pivotTable!$A$3:$A$308,0))/100*INDEX(gDP!AH$6:AH$271,MATCH(totalExpenditure!$A73,gDP!$B$6:$B$271)))</f>
        <v>#N/A</v>
      </c>
      <c r="T73" s="77" t="e">
        <f>IF(INDEX([2]pivotTable!T$3:T$308,MATCH(totalExpenditure!$A73,[2]pivotTable!$A$3:$A$308,0))/100*INDEX(gDP!AI$6:AI$271,MATCH(totalExpenditure!$A73,gDP!$B$6:$B$271))=0,"",INDEX([2]pivotTable!T$3:T$308,MATCH(totalExpenditure!$A73,[2]pivotTable!$A$3:$A$308,0))/100*INDEX(gDP!AI$6:AI$271,MATCH(totalExpenditure!$A73,gDP!$B$6:$B$271)))</f>
        <v>#N/A</v>
      </c>
      <c r="U73" s="77" t="e">
        <f>IF(INDEX([2]pivotTable!U$3:U$308,MATCH(totalExpenditure!$A73,[2]pivotTable!$A$3:$A$308,0))/100*INDEX(gDP!AJ$6:AJ$271,MATCH(totalExpenditure!$A73,gDP!$B$6:$B$271))=0,"",INDEX([2]pivotTable!U$3:U$308,MATCH(totalExpenditure!$A73,[2]pivotTable!$A$3:$A$308,0))/100*INDEX(gDP!AJ$6:AJ$271,MATCH(totalExpenditure!$A73,gDP!$B$6:$B$271)))</f>
        <v>#N/A</v>
      </c>
      <c r="V73" s="77" t="e">
        <f>IF(INDEX([2]pivotTable!V$3:V$308,MATCH(totalExpenditure!$A73,[2]pivotTable!$A$3:$A$308,0))/100*INDEX(gDP!AK$6:AK$271,MATCH(totalExpenditure!$A73,gDP!$B$6:$B$271))=0,"",INDEX([2]pivotTable!V$3:V$308,MATCH(totalExpenditure!$A73,[2]pivotTable!$A$3:$A$308,0))/100*INDEX(gDP!AK$6:AK$271,MATCH(totalExpenditure!$A73,gDP!$B$6:$B$271)))</f>
        <v>#N/A</v>
      </c>
      <c r="W73" s="77" t="e">
        <f>IF(INDEX([2]pivotTable!W$3:W$308,MATCH(totalExpenditure!$A73,[2]pivotTable!$A$3:$A$308,0))/100*INDEX(gDP!AL$6:AL$271,MATCH(totalExpenditure!$A73,gDP!$B$6:$B$271))=0,"",INDEX([2]pivotTable!W$3:W$308,MATCH(totalExpenditure!$A73,[2]pivotTable!$A$3:$A$308,0))/100*INDEX(gDP!AL$6:AL$271,MATCH(totalExpenditure!$A73,gDP!$B$6:$B$271)))</f>
        <v>#N/A</v>
      </c>
      <c r="X73" s="77" t="e">
        <f>IF(INDEX([2]pivotTable!X$3:X$308,MATCH(totalExpenditure!$A73,[2]pivotTable!$A$3:$A$308,0))/100*INDEX(gDP!AM$6:AM$271,MATCH(totalExpenditure!$A73,gDP!$B$6:$B$271))=0,"",INDEX([2]pivotTable!X$3:X$308,MATCH(totalExpenditure!$A73,[2]pivotTable!$A$3:$A$308,0))/100*INDEX(gDP!AM$6:AM$271,MATCH(totalExpenditure!$A73,gDP!$B$6:$B$271)))</f>
        <v>#N/A</v>
      </c>
      <c r="Y73" s="77" t="e">
        <f>IF(INDEX([2]pivotTable!Y$3:Y$308,MATCH(totalExpenditure!$A73,[2]pivotTable!$A$3:$A$308,0))/100*INDEX(gDP!AN$6:AN$271,MATCH(totalExpenditure!$A73,gDP!$B$6:$B$271))=0,"",INDEX([2]pivotTable!Y$3:Y$308,MATCH(totalExpenditure!$A73,[2]pivotTable!$A$3:$A$308,0))/100*INDEX(gDP!AN$6:AN$271,MATCH(totalExpenditure!$A73,gDP!$B$6:$B$271)))</f>
        <v>#N/A</v>
      </c>
      <c r="Z73" s="77" t="e">
        <f>IF(INDEX([2]pivotTable!Z$3:Z$308,MATCH(totalExpenditure!$A73,[2]pivotTable!$A$3:$A$308,0))/100*INDEX(gDP!AO$6:AO$271,MATCH(totalExpenditure!$A73,gDP!$B$6:$B$271))=0,"",INDEX([2]pivotTable!Z$3:Z$308,MATCH(totalExpenditure!$A73,[2]pivotTable!$A$3:$A$308,0))/100*INDEX(gDP!AO$6:AO$271,MATCH(totalExpenditure!$A73,gDP!$B$6:$B$271)))</f>
        <v>#N/A</v>
      </c>
      <c r="AA73" s="77" t="e">
        <f>IF(INDEX([2]pivotTable!AA$3:AA$308,MATCH(totalExpenditure!$A73,[2]pivotTable!$A$3:$A$308,0))/100*INDEX(gDP!AP$6:AP$271,MATCH(totalExpenditure!$A73,gDP!$B$6:$B$271))=0,"",INDEX([2]pivotTable!AA$3:AA$308,MATCH(totalExpenditure!$A73,[2]pivotTable!$A$3:$A$308,0))/100*INDEX(gDP!AP$6:AP$271,MATCH(totalExpenditure!$A73,gDP!$B$6:$B$271)))</f>
        <v>#N/A</v>
      </c>
      <c r="AB73" s="77" t="e">
        <f>IF(INDEX([2]pivotTable!AB$3:AB$308,MATCH(totalExpenditure!$A73,[2]pivotTable!$A$3:$A$308,0))/100*INDEX(gDP!AQ$6:AQ$271,MATCH(totalExpenditure!$A73,gDP!$B$6:$B$271))=0,"",INDEX([2]pivotTable!AB$3:AB$308,MATCH(totalExpenditure!$A73,[2]pivotTable!$A$3:$A$308,0))/100*INDEX(gDP!AQ$6:AQ$271,MATCH(totalExpenditure!$A73,gDP!$B$6:$B$271)))</f>
        <v>#N/A</v>
      </c>
      <c r="AC73" s="77" t="e">
        <f>IF(INDEX([2]pivotTable!AC$3:AC$308,MATCH(totalExpenditure!$A73,[2]pivotTable!$A$3:$A$308,0))/100*INDEX(gDP!AR$6:AR$271,MATCH(totalExpenditure!$A73,gDP!$B$6:$B$271))=0,"",INDEX([2]pivotTable!AC$3:AC$308,MATCH(totalExpenditure!$A73,[2]pivotTable!$A$3:$A$308,0))/100*INDEX(gDP!AR$6:AR$271,MATCH(totalExpenditure!$A73,gDP!$B$6:$B$271)))</f>
        <v>#N/A</v>
      </c>
      <c r="AD73" s="77" t="e">
        <f>IF(INDEX([2]pivotTable!AD$3:AD$308,MATCH(totalExpenditure!$A73,[2]pivotTable!$A$3:$A$308,0))/100*INDEX(gDP!AS$6:AS$271,MATCH(totalExpenditure!$A73,gDP!$B$6:$B$271))=0,"",INDEX([2]pivotTable!AD$3:AD$308,MATCH(totalExpenditure!$A73,[2]pivotTable!$A$3:$A$308,0))/100*INDEX(gDP!AS$6:AS$271,MATCH(totalExpenditure!$A73,gDP!$B$6:$B$271)))</f>
        <v>#N/A</v>
      </c>
      <c r="AE73" s="77" t="e">
        <f>IF(INDEX([2]pivotTable!AE$3:AE$308,MATCH(totalExpenditure!$A73,[2]pivotTable!$A$3:$A$308,0))/100*INDEX(gDP!AT$6:AT$271,MATCH(totalExpenditure!$A73,gDP!$B$6:$B$271))=0,"",INDEX([2]pivotTable!AE$3:AE$308,MATCH(totalExpenditure!$A73,[2]pivotTable!$A$3:$A$308,0))/100*INDEX(gDP!AT$6:AT$271,MATCH(totalExpenditure!$A73,gDP!$B$6:$B$271)))</f>
        <v>#N/A</v>
      </c>
      <c r="AF73" s="77" t="e">
        <f>IF(INDEX([2]pivotTable!AF$3:AF$308,MATCH(totalExpenditure!$A73,[2]pivotTable!$A$3:$A$308,0))/100*INDEX(gDP!AU$6:AU$271,MATCH(totalExpenditure!$A73,gDP!$B$6:$B$271))=0,"",INDEX([2]pivotTable!AF$3:AF$308,MATCH(totalExpenditure!$A73,[2]pivotTable!$A$3:$A$308,0))/100*INDEX(gDP!AU$6:AU$271,MATCH(totalExpenditure!$A73,gDP!$B$6:$B$271)))</f>
        <v>#N/A</v>
      </c>
      <c r="AG73" s="77" t="e">
        <f>IF(INDEX([2]pivotTable!AG$3:AG$308,MATCH(totalExpenditure!$A73,[2]pivotTable!$A$3:$A$308,0))/100*INDEX(gDP!AV$6:AV$271,MATCH(totalExpenditure!$A73,gDP!$B$6:$B$271))=0,"",INDEX([2]pivotTable!AG$3:AG$308,MATCH(totalExpenditure!$A73,[2]pivotTable!$A$3:$A$308,0))/100*INDEX(gDP!AV$6:AV$271,MATCH(totalExpenditure!$A73,gDP!$B$6:$B$271)))</f>
        <v>#N/A</v>
      </c>
      <c r="AH73" s="77" t="e">
        <f>IF(INDEX([2]pivotTable!AH$3:AH$308,MATCH(totalExpenditure!$A73,[2]pivotTable!$A$3:$A$308,0))/100*INDEX(gDP!AW$6:AW$271,MATCH(totalExpenditure!$A73,gDP!$B$6:$B$271))=0,"",INDEX([2]pivotTable!AH$3:AH$308,MATCH(totalExpenditure!$A73,[2]pivotTable!$A$3:$A$308,0))/100*INDEX(gDP!AW$6:AW$271,MATCH(totalExpenditure!$A73,gDP!$B$6:$B$271)))</f>
        <v>#N/A</v>
      </c>
      <c r="AI73" s="77" t="e">
        <f>IF(INDEX([2]pivotTable!AI$3:AI$308,MATCH(totalExpenditure!$A73,[2]pivotTable!$A$3:$A$308,0))/100*INDEX(gDP!AX$6:AX$271,MATCH(totalExpenditure!$A73,gDP!$B$6:$B$271))=0,"",INDEX([2]pivotTable!AI$3:AI$308,MATCH(totalExpenditure!$A73,[2]pivotTable!$A$3:$A$308,0))/100*INDEX(gDP!AX$6:AX$271,MATCH(totalExpenditure!$A73,gDP!$B$6:$B$271)))</f>
        <v>#N/A</v>
      </c>
      <c r="AJ73" s="77" t="e">
        <f>IF(INDEX([2]pivotTable!AJ$3:AJ$308,MATCH(totalExpenditure!$A73,[2]pivotTable!$A$3:$A$308,0))/100*INDEX(gDP!AY$6:AY$271,MATCH(totalExpenditure!$A73,gDP!$B$6:$B$271))=0,"",INDEX([2]pivotTable!AJ$3:AJ$308,MATCH(totalExpenditure!$A73,[2]pivotTable!$A$3:$A$308,0))/100*INDEX(gDP!AY$6:AY$271,MATCH(totalExpenditure!$A73,gDP!$B$6:$B$271)))</f>
        <v>#N/A</v>
      </c>
      <c r="AK73" s="77" t="e">
        <f>IF(INDEX([2]pivotTable!AK$3:AK$308,MATCH(totalExpenditure!$A73,[2]pivotTable!$A$3:$A$308,0))/100*INDEX(gDP!AZ$6:AZ$271,MATCH(totalExpenditure!$A73,gDP!$B$6:$B$271))=0,"",INDEX([2]pivotTable!AK$3:AK$308,MATCH(totalExpenditure!$A73,[2]pivotTable!$A$3:$A$308,0))/100*INDEX(gDP!AZ$6:AZ$271,MATCH(totalExpenditure!$A73,gDP!$B$6:$B$271)))</f>
        <v>#N/A</v>
      </c>
      <c r="AL73" s="77" t="e">
        <f>IF(INDEX([2]pivotTable!AL$3:AL$308,MATCH(totalExpenditure!$A73,[2]pivotTable!$A$3:$A$308,0))/100*INDEX(gDP!BA$6:BA$271,MATCH(totalExpenditure!$A73,gDP!$B$6:$B$271))=0,"",INDEX([2]pivotTable!AL$3:AL$308,MATCH(totalExpenditure!$A73,[2]pivotTable!$A$3:$A$308,0))/100*INDEX(gDP!BA$6:BA$271,MATCH(totalExpenditure!$A73,gDP!$B$6:$B$271)))</f>
        <v>#N/A</v>
      </c>
      <c r="AM73" s="77" t="e">
        <f>IF(INDEX([2]pivotTable!AM$3:AM$308,MATCH(totalExpenditure!$A73,[2]pivotTable!$A$3:$A$308,0))/100*INDEX(gDP!BB$6:BB$271,MATCH(totalExpenditure!$A73,gDP!$B$6:$B$271))=0,"",INDEX([2]pivotTable!AM$3:AM$308,MATCH(totalExpenditure!$A73,[2]pivotTable!$A$3:$A$308,0))/100*INDEX(gDP!BB$6:BB$271,MATCH(totalExpenditure!$A73,gDP!$B$6:$B$271)))</f>
        <v>#N/A</v>
      </c>
      <c r="AN73" s="77" t="e">
        <f>IF(INDEX([2]pivotTable!AN$3:AN$308,MATCH(totalExpenditure!$A73,[2]pivotTable!$A$3:$A$308,0))/100*INDEX(gDP!BC$6:BC$271,MATCH(totalExpenditure!$A73,gDP!$B$6:$B$271))=0,"",INDEX([2]pivotTable!AN$3:AN$308,MATCH(totalExpenditure!$A73,[2]pivotTable!$A$3:$A$308,0))/100*INDEX(gDP!BC$6:BC$271,MATCH(totalExpenditure!$A73,gDP!$B$6:$B$271)))</f>
        <v>#N/A</v>
      </c>
      <c r="AO73" s="77" t="e">
        <f>IF(INDEX([2]pivotTable!AO$3:AO$308,MATCH(totalExpenditure!$A73,[2]pivotTable!$A$3:$A$308,0))/100*INDEX(gDP!BD$6:BD$271,MATCH(totalExpenditure!$A73,gDP!$B$6:$B$271))=0,"",INDEX([2]pivotTable!AO$3:AO$308,MATCH(totalExpenditure!$A73,[2]pivotTable!$A$3:$A$308,0))/100*INDEX(gDP!BD$6:BD$271,MATCH(totalExpenditure!$A73,gDP!$B$6:$B$271)))</f>
        <v>#N/A</v>
      </c>
      <c r="AP73" s="77" t="e">
        <f>IF(INDEX([2]pivotTable!AP$3:AP$308,MATCH(totalExpenditure!$A73,[2]pivotTable!$A$3:$A$308,0))/100*INDEX(gDP!BE$6:BE$271,MATCH(totalExpenditure!$A73,gDP!$B$6:$B$271))=0,"",INDEX([2]pivotTable!AP$3:AP$308,MATCH(totalExpenditure!$A73,[2]pivotTable!$A$3:$A$308,0))/100*INDEX(gDP!BE$6:BE$271,MATCH(totalExpenditure!$A73,gDP!$B$6:$B$271)))</f>
        <v>#N/A</v>
      </c>
      <c r="AQ73" s="77" t="e">
        <f>IF(INDEX([2]pivotTable!AQ$3:AQ$308,MATCH(totalExpenditure!$A73,[2]pivotTable!$A$3:$A$308,0))/100*INDEX(gDP!BF$6:BF$271,MATCH(totalExpenditure!$A73,gDP!$B$6:$B$271))=0,"",INDEX([2]pivotTable!AQ$3:AQ$308,MATCH(totalExpenditure!$A73,[2]pivotTable!$A$3:$A$308,0))/100*INDEX(gDP!BF$6:BF$271,MATCH(totalExpenditure!$A73,gDP!$B$6:$B$271)))</f>
        <v>#N/A</v>
      </c>
      <c r="AR73" s="77" t="e">
        <f>IF(INDEX([2]pivotTable!AR$3:AR$308,MATCH(totalExpenditure!$A73,[2]pivotTable!$A$3:$A$308,0))/100*INDEX(gDP!BG$6:BG$271,MATCH(totalExpenditure!$A73,gDP!$B$6:$B$271))=0,"",INDEX([2]pivotTable!AR$3:AR$308,MATCH(totalExpenditure!$A73,[2]pivotTable!$A$3:$A$308,0))/100*INDEX(gDP!BG$6:BG$271,MATCH(totalExpenditure!$A73,gDP!$B$6:$B$271)))</f>
        <v>#N/A</v>
      </c>
      <c r="AS73" s="77" t="e">
        <f>IF(INDEX([2]pivotTable!AS$3:AS$308,MATCH(totalExpenditure!$A73,[2]pivotTable!$A$3:$A$308,0))/100*INDEX(gDP!BH$6:BH$271,MATCH(totalExpenditure!$A73,gDP!$B$6:$B$271))=0,"",INDEX([2]pivotTable!AS$3:AS$308,MATCH(totalExpenditure!$A73,[2]pivotTable!$A$3:$A$308,0))/100*INDEX(gDP!BH$6:BH$271,MATCH(totalExpenditure!$A73,gDP!$B$6:$B$271)))</f>
        <v>#N/A</v>
      </c>
      <c r="AT73" s="77" t="e">
        <f>IF(INDEX([2]pivotTable!AT$3:AT$308,MATCH(totalExpenditure!$A73,[2]pivotTable!$A$3:$A$308,0))/100*INDEX(gDP!BI$6:BI$271,MATCH(totalExpenditure!$A73,gDP!$B$6:$B$271))=0,"",INDEX([2]pivotTable!AT$3:AT$308,MATCH(totalExpenditure!$A73,[2]pivotTable!$A$3:$A$308,0))/100*INDEX(gDP!BI$6:BI$271,MATCH(totalExpenditure!$A73,gDP!$B$6:$B$271)))</f>
        <v>#N/A</v>
      </c>
      <c r="AU73" s="77" t="e">
        <f>IF(INDEX([2]pivotTable!AU$3:AU$308,MATCH(totalExpenditure!$A73,[2]pivotTable!$A$3:$A$308,0))/100*INDEX(gDP!BJ$6:BJ$271,MATCH(totalExpenditure!$A73,gDP!$B$6:$B$271))=0,"",INDEX([2]pivotTable!AU$3:AU$308,MATCH(totalExpenditure!$A73,[2]pivotTable!$A$3:$A$308,0))/100*INDEX(gDP!BJ$6:BJ$271,MATCH(totalExpenditure!$A73,gDP!$B$6:$B$271)))</f>
        <v>#N/A</v>
      </c>
      <c r="AV73" s="77" t="e">
        <f>IF(INDEX([2]pivotTable!AV$3:AV$308,MATCH(totalExpenditure!$A73,[2]pivotTable!$A$3:$A$308,0))/100*INDEX(gDP!BK$6:BK$271,MATCH(totalExpenditure!$A73,gDP!$B$6:$B$271))=0,"",INDEX([2]pivotTable!AV$3:AV$308,MATCH(totalExpenditure!$A73,[2]pivotTable!$A$3:$A$308,0))/100*INDEX(gDP!BK$6:BK$271,MATCH(totalExpenditure!$A73,gDP!$B$6:$B$271)))</f>
        <v>#N/A</v>
      </c>
      <c r="AW73" s="77" t="e">
        <f>IF(INDEX([2]pivotTable!AW$3:AW$308,MATCH(totalExpenditure!$A73,[2]pivotTable!$A$3:$A$308,0))/100*INDEX(gDP!BL$6:BL$271,MATCH(totalExpenditure!$A73,gDP!$B$6:$B$271))=0,"",INDEX([2]pivotTable!AW$3:AW$308,MATCH(totalExpenditure!$A73,[2]pivotTable!$A$3:$A$308,0))/100*INDEX(gDP!BL$6:BL$271,MATCH(totalExpenditure!$A73,gDP!$B$6:$B$271)))</f>
        <v>#N/A</v>
      </c>
      <c r="AX73" s="77" t="e">
        <f>IF(INDEX([2]pivotTable!AX$3:AX$308,MATCH(totalExpenditure!$A73,[2]pivotTable!$A$3:$A$308,0))/100*INDEX(gDP!BM$6:BM$271,MATCH(totalExpenditure!$A73,gDP!$B$6:$B$271))=0,"",INDEX([2]pivotTable!AX$3:AX$308,MATCH(totalExpenditure!$A73,[2]pivotTable!$A$3:$A$308,0))/100*INDEX(gDP!BM$6:BM$271,MATCH(totalExpenditure!$A73,gDP!$B$6:$B$271)))</f>
        <v>#N/A</v>
      </c>
      <c r="AY73" s="77" t="e">
        <f>IF(INDEX([2]pivotTable!AY$3:AY$308,MATCH(totalExpenditure!$A73,[2]pivotTable!$A$3:$A$308,0))/100*INDEX(gDP!BN$6:BN$271,MATCH(totalExpenditure!$A73,gDP!$B$6:$B$271))=0,"",INDEX([2]pivotTable!AY$3:AY$308,MATCH(totalExpenditure!$A73,[2]pivotTable!$A$3:$A$308,0))/100*INDEX(gDP!BN$6:BN$271,MATCH(totalExpenditure!$A73,gDP!$B$6:$B$271)))</f>
        <v>#N/A</v>
      </c>
      <c r="AZ73" s="77" t="e">
        <f>IF(INDEX([2]pivotTable!AZ$3:AZ$308,MATCH(totalExpenditure!$A73,[2]pivotTable!$A$3:$A$308,0))/100*INDEX(gDP!BO$6:BO$271,MATCH(totalExpenditure!$A73,gDP!$B$6:$B$271))=0,"",INDEX([2]pivotTable!AZ$3:AZ$308,MATCH(totalExpenditure!$A73,[2]pivotTable!$A$3:$A$308,0))/100*INDEX(gDP!BO$6:BO$271,MATCH(totalExpenditure!$A73,gDP!$B$6:$B$271)))</f>
        <v>#N/A</v>
      </c>
      <c r="BA73" s="77" t="e">
        <f>IF(INDEX([2]pivotTable!B$310:B$615,MATCH(totalExpenditure!$A73,[2]pivotTable!$A$310:$A$615,0))/100*INDEX(gDP!Q$6:Q$271,MATCH(totalExpenditure!$A73,gDP!$B$6:$B$271))=0,"",INDEX([2]pivotTable!B$310:B$615,MATCH(totalExpenditure!$A73,[2]pivotTable!$A$310:$A$615,0))/100*INDEX(gDP!Q$6:Q$271,MATCH(totalExpenditure!$A73,gDP!$B$6:$B$271)))</f>
        <v>#N/A</v>
      </c>
      <c r="BB73" s="77" t="e">
        <f>IF(INDEX([2]pivotTable!C$310:C$615,MATCH(totalExpenditure!$A73,[2]pivotTable!$A$310:$A$615,0))/100*INDEX(gDP!R$6:R$271,MATCH(totalExpenditure!$A73,gDP!$B$6:$B$271))=0,"",INDEX([2]pivotTable!C$310:C$615,MATCH(totalExpenditure!$A73,[2]pivotTable!$A$310:$A$615,0))/100*INDEX(gDP!R$6:R$271,MATCH(totalExpenditure!$A73,gDP!$B$6:$B$271)))</f>
        <v>#N/A</v>
      </c>
      <c r="BC73" s="77" t="e">
        <f>IF(INDEX([2]pivotTable!D$310:D$615,MATCH(totalExpenditure!$A73,[2]pivotTable!$A$310:$A$615,0))/100*INDEX(gDP!S$6:S$271,MATCH(totalExpenditure!$A73,gDP!$B$6:$B$271))=0,"",INDEX([2]pivotTable!D$310:D$615,MATCH(totalExpenditure!$A73,[2]pivotTable!$A$310:$A$615,0))/100*INDEX(gDP!S$6:S$271,MATCH(totalExpenditure!$A73,gDP!$B$6:$B$271)))</f>
        <v>#N/A</v>
      </c>
      <c r="BD73" s="77" t="e">
        <f>IF(INDEX([2]pivotTable!E$310:E$615,MATCH(totalExpenditure!$A73,[2]pivotTable!$A$310:$A$615,0))/100*INDEX(gDP!T$6:T$271,MATCH(totalExpenditure!$A73,gDP!$B$6:$B$271))=0,"",INDEX([2]pivotTable!E$310:E$615,MATCH(totalExpenditure!$A73,[2]pivotTable!$A$310:$A$615,0))/100*INDEX(gDP!T$6:T$271,MATCH(totalExpenditure!$A73,gDP!$B$6:$B$271)))</f>
        <v>#N/A</v>
      </c>
      <c r="BE73" s="77" t="e">
        <f>IF(INDEX([2]pivotTable!F$310:F$615,MATCH(totalExpenditure!$A73,[2]pivotTable!$A$310:$A$615,0))/100*INDEX(gDP!U$6:U$271,MATCH(totalExpenditure!$A73,gDP!$B$6:$B$271))=0,"",INDEX([2]pivotTable!F$310:F$615,MATCH(totalExpenditure!$A73,[2]pivotTable!$A$310:$A$615,0))/100*INDEX(gDP!U$6:U$271,MATCH(totalExpenditure!$A73,gDP!$B$6:$B$271)))</f>
        <v>#N/A</v>
      </c>
      <c r="BF73" s="77" t="e">
        <f>IF(INDEX([2]pivotTable!G$310:G$615,MATCH(totalExpenditure!$A73,[2]pivotTable!$A$310:$A$615,0))/100*INDEX(gDP!V$6:V$271,MATCH(totalExpenditure!$A73,gDP!$B$6:$B$271))=0,"",INDEX([2]pivotTable!G$310:G$615,MATCH(totalExpenditure!$A73,[2]pivotTable!$A$310:$A$615,0))/100*INDEX(gDP!V$6:V$271,MATCH(totalExpenditure!$A73,gDP!$B$6:$B$271)))</f>
        <v>#N/A</v>
      </c>
      <c r="BG73" s="77" t="e">
        <f>IF(INDEX([2]pivotTable!H$310:H$615,MATCH(totalExpenditure!$A73,[2]pivotTable!$A$310:$A$615,0))/100*INDEX(gDP!W$6:W$271,MATCH(totalExpenditure!$A73,gDP!$B$6:$B$271))=0,"",INDEX([2]pivotTable!H$310:H$615,MATCH(totalExpenditure!$A73,[2]pivotTable!$A$310:$A$615,0))/100*INDEX(gDP!W$6:W$271,MATCH(totalExpenditure!$A73,gDP!$B$6:$B$271)))</f>
        <v>#N/A</v>
      </c>
      <c r="BH73" s="77" t="e">
        <f>IF(INDEX([2]pivotTable!I$310:I$615,MATCH(totalExpenditure!$A73,[2]pivotTable!$A$310:$A$615,0))/100*INDEX(gDP!X$6:X$271,MATCH(totalExpenditure!$A73,gDP!$B$6:$B$271))=0,"",INDEX([2]pivotTable!I$310:I$615,MATCH(totalExpenditure!$A73,[2]pivotTable!$A$310:$A$615,0))/100*INDEX(gDP!X$6:X$271,MATCH(totalExpenditure!$A73,gDP!$B$6:$B$271)))</f>
        <v>#N/A</v>
      </c>
      <c r="BI73" s="77" t="e">
        <f>IF(INDEX([2]pivotTable!J$310:J$615,MATCH(totalExpenditure!$A73,[2]pivotTable!$A$310:$A$615,0))/100*INDEX(gDP!Y$6:Y$271,MATCH(totalExpenditure!$A73,gDP!$B$6:$B$271))=0,"",INDEX([2]pivotTable!J$310:J$615,MATCH(totalExpenditure!$A73,[2]pivotTable!$A$310:$A$615,0))/100*INDEX(gDP!Y$6:Y$271,MATCH(totalExpenditure!$A73,gDP!$B$6:$B$271)))</f>
        <v>#N/A</v>
      </c>
      <c r="BJ73" s="77" t="e">
        <f>IF(INDEX([2]pivotTable!K$310:K$615,MATCH(totalExpenditure!$A73,[2]pivotTable!$A$310:$A$615,0))/100*INDEX(gDP!Z$6:Z$271,MATCH(totalExpenditure!$A73,gDP!$B$6:$B$271))=0,"",INDEX([2]pivotTable!K$310:K$615,MATCH(totalExpenditure!$A73,[2]pivotTable!$A$310:$A$615,0))/100*INDEX(gDP!Z$6:Z$271,MATCH(totalExpenditure!$A73,gDP!$B$6:$B$271)))</f>
        <v>#N/A</v>
      </c>
      <c r="BK73" s="77" t="e">
        <f>IF(INDEX([2]pivotTable!L$310:L$615,MATCH(totalExpenditure!$A73,[2]pivotTable!$A$310:$A$615,0))/100*INDEX(gDP!AA$6:AA$271,MATCH(totalExpenditure!$A73,gDP!$B$6:$B$271))=0,"",INDEX([2]pivotTable!L$310:L$615,MATCH(totalExpenditure!$A73,[2]pivotTable!$A$310:$A$615,0))/100*INDEX(gDP!AA$6:AA$271,MATCH(totalExpenditure!$A73,gDP!$B$6:$B$271)))</f>
        <v>#N/A</v>
      </c>
      <c r="BL73" s="77" t="e">
        <f>IF(INDEX([2]pivotTable!M$310:M$615,MATCH(totalExpenditure!$A73,[2]pivotTable!$A$310:$A$615,0))/100*INDEX(gDP!AB$6:AB$271,MATCH(totalExpenditure!$A73,gDP!$B$6:$B$271))=0,"",INDEX([2]pivotTable!M$310:M$615,MATCH(totalExpenditure!$A73,[2]pivotTable!$A$310:$A$615,0))/100*INDEX(gDP!AB$6:AB$271,MATCH(totalExpenditure!$A73,gDP!$B$6:$B$271)))</f>
        <v>#N/A</v>
      </c>
      <c r="BM73" s="77" t="e">
        <f>IF(INDEX([2]pivotTable!N$310:N$615,MATCH(totalExpenditure!$A73,[2]pivotTable!$A$310:$A$615,0))/100*INDEX(gDP!AC$6:AC$271,MATCH(totalExpenditure!$A73,gDP!$B$6:$B$271))=0,"",INDEX([2]pivotTable!N$310:N$615,MATCH(totalExpenditure!$A73,[2]pivotTable!$A$310:$A$615,0))/100*INDEX(gDP!AC$6:AC$271,MATCH(totalExpenditure!$A73,gDP!$B$6:$B$271)))</f>
        <v>#N/A</v>
      </c>
      <c r="BN73" s="77" t="e">
        <f>IF(INDEX([2]pivotTable!O$310:O$615,MATCH(totalExpenditure!$A73,[2]pivotTable!$A$310:$A$615,0))/100*INDEX(gDP!AD$6:AD$271,MATCH(totalExpenditure!$A73,gDP!$B$6:$B$271))=0,"",INDEX([2]pivotTable!O$310:O$615,MATCH(totalExpenditure!$A73,[2]pivotTable!$A$310:$A$615,0))/100*INDEX(gDP!AD$6:AD$271,MATCH(totalExpenditure!$A73,gDP!$B$6:$B$271)))</f>
        <v>#N/A</v>
      </c>
      <c r="BO73" s="77" t="e">
        <f>IF(INDEX([2]pivotTable!P$310:P$615,MATCH(totalExpenditure!$A73,[2]pivotTable!$A$310:$A$615,0))/100*INDEX(gDP!AE$6:AE$271,MATCH(totalExpenditure!$A73,gDP!$B$6:$B$271))=0,"",INDEX([2]pivotTable!P$310:P$615,MATCH(totalExpenditure!$A73,[2]pivotTable!$A$310:$A$615,0))/100*INDEX(gDP!AE$6:AE$271,MATCH(totalExpenditure!$A73,gDP!$B$6:$B$271)))</f>
        <v>#N/A</v>
      </c>
      <c r="BP73" s="77" t="e">
        <f>IF(INDEX([2]pivotTable!Q$310:Q$615,MATCH(totalExpenditure!$A73,[2]pivotTable!$A$310:$A$615,0))/100*INDEX(gDP!AF$6:AF$271,MATCH(totalExpenditure!$A73,gDP!$B$6:$B$271))=0,"",INDEX([2]pivotTable!Q$310:Q$615,MATCH(totalExpenditure!$A73,[2]pivotTable!$A$310:$A$615,0))/100*INDEX(gDP!AF$6:AF$271,MATCH(totalExpenditure!$A73,gDP!$B$6:$B$271)))</f>
        <v>#N/A</v>
      </c>
      <c r="BQ73" s="77" t="e">
        <f>IF(INDEX([2]pivotTable!R$310:R$615,MATCH(totalExpenditure!$A73,[2]pivotTable!$A$310:$A$615,0))/100*INDEX(gDP!AG$6:AG$271,MATCH(totalExpenditure!$A73,gDP!$B$6:$B$271))=0,"",INDEX([2]pivotTable!R$310:R$615,MATCH(totalExpenditure!$A73,[2]pivotTable!$A$310:$A$615,0))/100*INDEX(gDP!AG$6:AG$271,MATCH(totalExpenditure!$A73,gDP!$B$6:$B$271)))</f>
        <v>#N/A</v>
      </c>
      <c r="BR73" s="77" t="e">
        <f>IF(INDEX([2]pivotTable!S$310:S$615,MATCH(totalExpenditure!$A73,[2]pivotTable!$A$310:$A$615,0))/100*INDEX(gDP!AH$6:AH$271,MATCH(totalExpenditure!$A73,gDP!$B$6:$B$271))=0,"",INDEX([2]pivotTable!S$310:S$615,MATCH(totalExpenditure!$A73,[2]pivotTable!$A$310:$A$615,0))/100*INDEX(gDP!AH$6:AH$271,MATCH(totalExpenditure!$A73,gDP!$B$6:$B$271)))</f>
        <v>#N/A</v>
      </c>
      <c r="BS73" s="77" t="e">
        <f>IF(INDEX([2]pivotTable!T$310:T$615,MATCH(totalExpenditure!$A73,[2]pivotTable!$A$310:$A$615,0))/100*INDEX(gDP!AI$6:AI$271,MATCH(totalExpenditure!$A73,gDP!$B$6:$B$271))=0,"",INDEX([2]pivotTable!T$310:T$615,MATCH(totalExpenditure!$A73,[2]pivotTable!$A$310:$A$615,0))/100*INDEX(gDP!AI$6:AI$271,MATCH(totalExpenditure!$A73,gDP!$B$6:$B$271)))</f>
        <v>#N/A</v>
      </c>
      <c r="BT73" s="77" t="e">
        <f>IF(INDEX([2]pivotTable!U$310:U$615,MATCH(totalExpenditure!$A73,[2]pivotTable!$A$310:$A$615,0))/100*INDEX(gDP!AJ$6:AJ$271,MATCH(totalExpenditure!$A73,gDP!$B$6:$B$271))=0,"",INDEX([2]pivotTable!U$310:U$615,MATCH(totalExpenditure!$A73,[2]pivotTable!$A$310:$A$615,0))/100*INDEX(gDP!AJ$6:AJ$271,MATCH(totalExpenditure!$A73,gDP!$B$6:$B$271)))</f>
        <v>#N/A</v>
      </c>
      <c r="BU73" s="77" t="e">
        <f>IF(INDEX([2]pivotTable!V$310:V$615,MATCH(totalExpenditure!$A73,[2]pivotTable!$A$310:$A$615,0))/100*INDEX(gDP!AK$6:AK$271,MATCH(totalExpenditure!$A73,gDP!$B$6:$B$271))=0,"",INDEX([2]pivotTable!V$310:V$615,MATCH(totalExpenditure!$A73,[2]pivotTable!$A$310:$A$615,0))/100*INDEX(gDP!AK$6:AK$271,MATCH(totalExpenditure!$A73,gDP!$B$6:$B$271)))</f>
        <v>#N/A</v>
      </c>
      <c r="BV73" s="77" t="e">
        <f>IF(INDEX([2]pivotTable!W$310:W$615,MATCH(totalExpenditure!$A73,[2]pivotTable!$A$310:$A$615,0))/100*INDEX(gDP!AL$6:AL$271,MATCH(totalExpenditure!$A73,gDP!$B$6:$B$271))=0,"",INDEX([2]pivotTable!W$310:W$615,MATCH(totalExpenditure!$A73,[2]pivotTable!$A$310:$A$615,0))/100*INDEX(gDP!AL$6:AL$271,MATCH(totalExpenditure!$A73,gDP!$B$6:$B$271)))</f>
        <v>#N/A</v>
      </c>
      <c r="BW73" s="77" t="e">
        <f>IF(INDEX([2]pivotTable!X$310:X$615,MATCH(totalExpenditure!$A73,[2]pivotTable!$A$310:$A$615,0))/100*INDEX(gDP!AM$6:AM$271,MATCH(totalExpenditure!$A73,gDP!$B$6:$B$271))=0,"",INDEX([2]pivotTable!X$310:X$615,MATCH(totalExpenditure!$A73,[2]pivotTable!$A$310:$A$615,0))/100*INDEX(gDP!AM$6:AM$271,MATCH(totalExpenditure!$A73,gDP!$B$6:$B$271)))</f>
        <v>#N/A</v>
      </c>
      <c r="BX73" s="77" t="e">
        <f>IF(INDEX([2]pivotTable!Y$310:Y$615,MATCH(totalExpenditure!$A73,[2]pivotTable!$A$310:$A$615,0))/100*INDEX(gDP!AN$6:AN$271,MATCH(totalExpenditure!$A73,gDP!$B$6:$B$271))=0,"",INDEX([2]pivotTable!Y$310:Y$615,MATCH(totalExpenditure!$A73,[2]pivotTable!$A$310:$A$615,0))/100*INDEX(gDP!AN$6:AN$271,MATCH(totalExpenditure!$A73,gDP!$B$6:$B$271)))</f>
        <v>#N/A</v>
      </c>
      <c r="BY73" s="77" t="e">
        <f>IF(INDEX([2]pivotTable!Z$310:Z$615,MATCH(totalExpenditure!$A73,[2]pivotTable!$A$310:$A$615,0))/100*INDEX(gDP!AO$6:AO$271,MATCH(totalExpenditure!$A73,gDP!$B$6:$B$271))=0,"",INDEX([2]pivotTable!Z$310:Z$615,MATCH(totalExpenditure!$A73,[2]pivotTable!$A$310:$A$615,0))/100*INDEX(gDP!AO$6:AO$271,MATCH(totalExpenditure!$A73,gDP!$B$6:$B$271)))</f>
        <v>#N/A</v>
      </c>
      <c r="BZ73" s="77" t="e">
        <f>IF(INDEX([2]pivotTable!AA$310:AA$615,MATCH(totalExpenditure!$A73,[2]pivotTable!$A$310:$A$615,0))/100*INDEX(gDP!AP$6:AP$271,MATCH(totalExpenditure!$A73,gDP!$B$6:$B$271))=0,"",INDEX([2]pivotTable!AA$310:AA$615,MATCH(totalExpenditure!$A73,[2]pivotTable!$A$310:$A$615,0))/100*INDEX(gDP!AP$6:AP$271,MATCH(totalExpenditure!$A73,gDP!$B$6:$B$271)))</f>
        <v>#N/A</v>
      </c>
      <c r="CA73" s="77" t="e">
        <f>IF(INDEX([2]pivotTable!AB$310:AB$615,MATCH(totalExpenditure!$A73,[2]pivotTable!$A$310:$A$615,0))/100*INDEX(gDP!AQ$6:AQ$271,MATCH(totalExpenditure!$A73,gDP!$B$6:$B$271))=0,"",INDEX([2]pivotTable!AB$310:AB$615,MATCH(totalExpenditure!$A73,[2]pivotTable!$A$310:$A$615,0))/100*INDEX(gDP!AQ$6:AQ$271,MATCH(totalExpenditure!$A73,gDP!$B$6:$B$271)))</f>
        <v>#N/A</v>
      </c>
      <c r="CB73" s="77" t="e">
        <f>IF(INDEX([2]pivotTable!AC$310:AC$615,MATCH(totalExpenditure!$A73,[2]pivotTable!$A$310:$A$615,0))/100*INDEX(gDP!AR$6:AR$271,MATCH(totalExpenditure!$A73,gDP!$B$6:$B$271))=0,"",INDEX([2]pivotTable!AC$310:AC$615,MATCH(totalExpenditure!$A73,[2]pivotTable!$A$310:$A$615,0))/100*INDEX(gDP!AR$6:AR$271,MATCH(totalExpenditure!$A73,gDP!$B$6:$B$271)))</f>
        <v>#N/A</v>
      </c>
      <c r="CC73" s="77" t="e">
        <f>IF(INDEX([2]pivotTable!AD$310:AD$615,MATCH(totalExpenditure!$A73,[2]pivotTable!$A$310:$A$615,0))/100*INDEX(gDP!AS$6:AS$271,MATCH(totalExpenditure!$A73,gDP!$B$6:$B$271))=0,"",INDEX([2]pivotTable!AD$310:AD$615,MATCH(totalExpenditure!$A73,[2]pivotTable!$A$310:$A$615,0))/100*INDEX(gDP!AS$6:AS$271,MATCH(totalExpenditure!$A73,gDP!$B$6:$B$271)))</f>
        <v>#N/A</v>
      </c>
      <c r="CD73" s="77" t="e">
        <f>IF(INDEX([2]pivotTable!AE$310:AE$615,MATCH(totalExpenditure!$A73,[2]pivotTable!$A$310:$A$615,0))/100*INDEX(gDP!AT$6:AT$271,MATCH(totalExpenditure!$A73,gDP!$B$6:$B$271))=0,"",INDEX([2]pivotTable!AE$310:AE$615,MATCH(totalExpenditure!$A73,[2]pivotTable!$A$310:$A$615,0))/100*INDEX(gDP!AT$6:AT$271,MATCH(totalExpenditure!$A73,gDP!$B$6:$B$271)))</f>
        <v>#N/A</v>
      </c>
      <c r="CE73" s="77" t="e">
        <f>IF(INDEX([2]pivotTable!AF$310:AF$615,MATCH(totalExpenditure!$A73,[2]pivotTable!$A$310:$A$615,0))/100*INDEX(gDP!AU$6:AU$271,MATCH(totalExpenditure!$A73,gDP!$B$6:$B$271))=0,"",INDEX([2]pivotTable!AF$310:AF$615,MATCH(totalExpenditure!$A73,[2]pivotTable!$A$310:$A$615,0))/100*INDEX(gDP!AU$6:AU$271,MATCH(totalExpenditure!$A73,gDP!$B$6:$B$271)))</f>
        <v>#N/A</v>
      </c>
      <c r="CF73" s="77" t="e">
        <f>IF(INDEX([2]pivotTable!AG$310:AG$615,MATCH(totalExpenditure!$A73,[2]pivotTable!$A$310:$A$615,0))/100*INDEX(gDP!AV$6:AV$271,MATCH(totalExpenditure!$A73,gDP!$B$6:$B$271))=0,"",INDEX([2]pivotTable!AG$310:AG$615,MATCH(totalExpenditure!$A73,[2]pivotTable!$A$310:$A$615,0))/100*INDEX(gDP!AV$6:AV$271,MATCH(totalExpenditure!$A73,gDP!$B$6:$B$271)))</f>
        <v>#N/A</v>
      </c>
      <c r="CG73" s="77" t="e">
        <f>IF(INDEX([2]pivotTable!AH$310:AH$615,MATCH(totalExpenditure!$A73,[2]pivotTable!$A$310:$A$615,0))/100*INDEX(gDP!AW$6:AW$271,MATCH(totalExpenditure!$A73,gDP!$B$6:$B$271))=0,"",INDEX([2]pivotTable!AH$310:AH$615,MATCH(totalExpenditure!$A73,[2]pivotTable!$A$310:$A$615,0))/100*INDEX(gDP!AW$6:AW$271,MATCH(totalExpenditure!$A73,gDP!$B$6:$B$271)))</f>
        <v>#N/A</v>
      </c>
      <c r="CH73" s="77" t="e">
        <f>IF(INDEX([2]pivotTable!AI$310:AI$615,MATCH(totalExpenditure!$A73,[2]pivotTable!$A$310:$A$615,0))/100*INDEX(gDP!AX$6:AX$271,MATCH(totalExpenditure!$A73,gDP!$B$6:$B$271))=0,"",INDEX([2]pivotTable!AI$310:AI$615,MATCH(totalExpenditure!$A73,[2]pivotTable!$A$310:$A$615,0))/100*INDEX(gDP!AX$6:AX$271,MATCH(totalExpenditure!$A73,gDP!$B$6:$B$271)))</f>
        <v>#N/A</v>
      </c>
      <c r="CI73" s="77" t="e">
        <f>IF(INDEX([2]pivotTable!AJ$310:AJ$615,MATCH(totalExpenditure!$A73,[2]pivotTable!$A$310:$A$615,0))/100*INDEX(gDP!AY$6:AY$271,MATCH(totalExpenditure!$A73,gDP!$B$6:$B$271))=0,"",INDEX([2]pivotTable!AJ$310:AJ$615,MATCH(totalExpenditure!$A73,[2]pivotTable!$A$310:$A$615,0))/100*INDEX(gDP!AY$6:AY$271,MATCH(totalExpenditure!$A73,gDP!$B$6:$B$271)))</f>
        <v>#N/A</v>
      </c>
      <c r="CJ73" s="77" t="e">
        <f>IF(INDEX([2]pivotTable!AK$310:AK$615,MATCH(totalExpenditure!$A73,[2]pivotTable!$A$310:$A$615,0))/100*INDEX(gDP!AZ$6:AZ$271,MATCH(totalExpenditure!$A73,gDP!$B$6:$B$271))=0,"",INDEX([2]pivotTable!AK$310:AK$615,MATCH(totalExpenditure!$A73,[2]pivotTable!$A$310:$A$615,0))/100*INDEX(gDP!AZ$6:AZ$271,MATCH(totalExpenditure!$A73,gDP!$B$6:$B$271)))</f>
        <v>#N/A</v>
      </c>
      <c r="CK73" s="77" t="e">
        <f>IF(INDEX([2]pivotTable!AL$310:AL$615,MATCH(totalExpenditure!$A73,[2]pivotTable!$A$310:$A$615,0))/100*INDEX(gDP!BA$6:BA$271,MATCH(totalExpenditure!$A73,gDP!$B$6:$B$271))=0,"",INDEX([2]pivotTable!AL$310:AL$615,MATCH(totalExpenditure!$A73,[2]pivotTable!$A$310:$A$615,0))/100*INDEX(gDP!BA$6:BA$271,MATCH(totalExpenditure!$A73,gDP!$B$6:$B$271)))</f>
        <v>#N/A</v>
      </c>
      <c r="CL73" s="77" t="e">
        <f>IF(INDEX([2]pivotTable!AM$310:AM$615,MATCH(totalExpenditure!$A73,[2]pivotTable!$A$310:$A$615,0))/100*INDEX(gDP!BB$6:BB$271,MATCH(totalExpenditure!$A73,gDP!$B$6:$B$271))=0,"",INDEX([2]pivotTable!AM$310:AM$615,MATCH(totalExpenditure!$A73,[2]pivotTable!$A$310:$A$615,0))/100*INDEX(gDP!BB$6:BB$271,MATCH(totalExpenditure!$A73,gDP!$B$6:$B$271)))</f>
        <v>#N/A</v>
      </c>
      <c r="CM73" s="77" t="e">
        <f>IF(INDEX([2]pivotTable!AN$310:AN$615,MATCH(totalExpenditure!$A73,[2]pivotTable!$A$310:$A$615,0))/100*INDEX(gDP!BC$6:BC$271,MATCH(totalExpenditure!$A73,gDP!$B$6:$B$271))=0,"",INDEX([2]pivotTable!AN$310:AN$615,MATCH(totalExpenditure!$A73,[2]pivotTable!$A$310:$A$615,0))/100*INDEX(gDP!BC$6:BC$271,MATCH(totalExpenditure!$A73,gDP!$B$6:$B$271)))</f>
        <v>#N/A</v>
      </c>
      <c r="CN73" s="77" t="e">
        <f>IF(INDEX([2]pivotTable!AO$310:AO$615,MATCH(totalExpenditure!$A73,[2]pivotTable!$A$310:$A$615,0))/100*INDEX(gDP!BD$6:BD$271,MATCH(totalExpenditure!$A73,gDP!$B$6:$B$271))=0,"",INDEX([2]pivotTable!AO$310:AO$615,MATCH(totalExpenditure!$A73,[2]pivotTable!$A$310:$A$615,0))/100*INDEX(gDP!BD$6:BD$271,MATCH(totalExpenditure!$A73,gDP!$B$6:$B$271)))</f>
        <v>#N/A</v>
      </c>
      <c r="CO73" s="77" t="e">
        <f>IF(INDEX([2]pivotTable!AP$310:AP$615,MATCH(totalExpenditure!$A73,[2]pivotTable!$A$310:$A$615,0))/100*INDEX(gDP!BE$6:BE$271,MATCH(totalExpenditure!$A73,gDP!$B$6:$B$271))=0,"",INDEX([2]pivotTable!AP$310:AP$615,MATCH(totalExpenditure!$A73,[2]pivotTable!$A$310:$A$615,0))/100*INDEX(gDP!BE$6:BE$271,MATCH(totalExpenditure!$A73,gDP!$B$6:$B$271)))</f>
        <v>#N/A</v>
      </c>
      <c r="CP73" s="77" t="e">
        <f>IF(INDEX([2]pivotTable!AQ$310:AQ$615,MATCH(totalExpenditure!$A73,[2]pivotTable!$A$310:$A$615,0))/100*INDEX(gDP!BF$6:BF$271,MATCH(totalExpenditure!$A73,gDP!$B$6:$B$271))=0,"",INDEX([2]pivotTable!AQ$310:AQ$615,MATCH(totalExpenditure!$A73,[2]pivotTable!$A$310:$A$615,0))/100*INDEX(gDP!BF$6:BF$271,MATCH(totalExpenditure!$A73,gDP!$B$6:$B$271)))</f>
        <v>#N/A</v>
      </c>
      <c r="CQ73" s="77" t="e">
        <f>IF(INDEX([2]pivotTable!AR$310:AR$615,MATCH(totalExpenditure!$A73,[2]pivotTable!$A$310:$A$615,0))/100*INDEX(gDP!BG$6:BG$271,MATCH(totalExpenditure!$A73,gDP!$B$6:$B$271))=0,"",INDEX([2]pivotTable!AR$310:AR$615,MATCH(totalExpenditure!$A73,[2]pivotTable!$A$310:$A$615,0))/100*INDEX(gDP!BG$6:BG$271,MATCH(totalExpenditure!$A73,gDP!$B$6:$B$271)))</f>
        <v>#N/A</v>
      </c>
      <c r="CR73" s="77" t="e">
        <f>IF(INDEX([2]pivotTable!AS$310:AS$615,MATCH(totalExpenditure!$A73,[2]pivotTable!$A$310:$A$615,0))/100*INDEX(gDP!BH$6:BH$271,MATCH(totalExpenditure!$A73,gDP!$B$6:$B$271))=0,"",INDEX([2]pivotTable!AS$310:AS$615,MATCH(totalExpenditure!$A73,[2]pivotTable!$A$310:$A$615,0))/100*INDEX(gDP!BH$6:BH$271,MATCH(totalExpenditure!$A73,gDP!$B$6:$B$271)))</f>
        <v>#N/A</v>
      </c>
      <c r="CS73" s="77" t="e">
        <f>IF(INDEX([2]pivotTable!AT$310:AT$615,MATCH(totalExpenditure!$A73,[2]pivotTable!$A$310:$A$615,0))/100*INDEX(gDP!BI$6:BI$271,MATCH(totalExpenditure!$A73,gDP!$B$6:$B$271))=0,"",INDEX([2]pivotTable!AT$310:AT$615,MATCH(totalExpenditure!$A73,[2]pivotTable!$A$310:$A$615,0))/100*INDEX(gDP!BI$6:BI$271,MATCH(totalExpenditure!$A73,gDP!$B$6:$B$271)))</f>
        <v>#N/A</v>
      </c>
      <c r="CT73" s="77" t="e">
        <f>IF(INDEX([2]pivotTable!AU$310:AU$615,MATCH(totalExpenditure!$A73,[2]pivotTable!$A$310:$A$615,0))/100*INDEX(gDP!BJ$6:BJ$271,MATCH(totalExpenditure!$A73,gDP!$B$6:$B$271))=0,"",INDEX([2]pivotTable!AU$310:AU$615,MATCH(totalExpenditure!$A73,[2]pivotTable!$A$310:$A$615,0))/100*INDEX(gDP!BJ$6:BJ$271,MATCH(totalExpenditure!$A73,gDP!$B$6:$B$271)))</f>
        <v>#N/A</v>
      </c>
      <c r="CU73" s="77" t="e">
        <f>IF(INDEX([2]pivotTable!AV$310:AV$615,MATCH(totalExpenditure!$A73,[2]pivotTable!$A$310:$A$615,0))/100*INDEX(gDP!BK$6:BK$271,MATCH(totalExpenditure!$A73,gDP!$B$6:$B$271))=0,"",INDEX([2]pivotTable!AV$310:AV$615,MATCH(totalExpenditure!$A73,[2]pivotTable!$A$310:$A$615,0))/100*INDEX(gDP!BK$6:BK$271,MATCH(totalExpenditure!$A73,gDP!$B$6:$B$271)))</f>
        <v>#N/A</v>
      </c>
      <c r="CV73" s="77" t="e">
        <f>IF(INDEX([2]pivotTable!AW$310:AW$615,MATCH(totalExpenditure!$A73,[2]pivotTable!$A$310:$A$615,0))/100*INDEX(gDP!BL$6:BL$271,MATCH(totalExpenditure!$A73,gDP!$B$6:$B$271))=0,"",INDEX([2]pivotTable!AW$310:AW$615,MATCH(totalExpenditure!$A73,[2]pivotTable!$A$310:$A$615,0))/100*INDEX(gDP!BL$6:BL$271,MATCH(totalExpenditure!$A73,gDP!$B$6:$B$271)))</f>
        <v>#N/A</v>
      </c>
      <c r="CW73" s="77" t="e">
        <f>IF(INDEX([2]pivotTable!AX$310:AX$615,MATCH(totalExpenditure!$A73,[2]pivotTable!$A$310:$A$615,0))/100*INDEX(gDP!BM$6:BM$271,MATCH(totalExpenditure!$A73,gDP!$B$6:$B$271))=0,"",INDEX([2]pivotTable!AX$310:AX$615,MATCH(totalExpenditure!$A73,[2]pivotTable!$A$310:$A$615,0))/100*INDEX(gDP!BM$6:BM$271,MATCH(totalExpenditure!$A73,gDP!$B$6:$B$271)))</f>
        <v>#N/A</v>
      </c>
      <c r="CX73" s="77" t="e">
        <f>IF(INDEX([2]pivotTable!AY$310:AY$615,MATCH(totalExpenditure!$A73,[2]pivotTable!$A$310:$A$615,0))/100*INDEX(gDP!BN$6:BN$271,MATCH(totalExpenditure!$A73,gDP!$B$6:$B$271))=0,"",INDEX([2]pivotTable!AY$310:AY$615,MATCH(totalExpenditure!$A73,[2]pivotTable!$A$310:$A$615,0))/100*INDEX(gDP!BN$6:BN$271,MATCH(totalExpenditure!$A73,gDP!$B$6:$B$271)))</f>
        <v>#N/A</v>
      </c>
      <c r="CY73" s="77" t="e">
        <f>IF(INDEX([2]pivotTable!AZ$310:AZ$615,MATCH(totalExpenditure!$A73,[2]pivotTable!$A$310:$A$615,0))/100*INDEX(gDP!BO$6:BO$271,MATCH(totalExpenditure!$A73,gDP!$B$6:$B$271))=0,"",INDEX([2]pivotTable!AZ$310:AZ$615,MATCH(totalExpenditure!$A73,[2]pivotTable!$A$310:$A$615,0))/100*INDEX(gDP!BO$6:BO$271,MATCH(totalExpenditure!$A73,gDP!$B$6:$B$271)))</f>
        <v>#N/A</v>
      </c>
      <c r="CZ73" s="77" t="e">
        <f>IF(B73="","",IF(BA73="","",B73-B73+INDEX(gDP!Q$6:Q$271,MATCH(totalExpenditure!$A73,gDP!$B$6:$B$271))))</f>
        <v>#N/A</v>
      </c>
      <c r="DA73" s="77" t="e">
        <f>IF(C73="","",IF(BB73="","",C73-C73+INDEX(gDP!R$6:R$271,MATCH(totalExpenditure!$A73,gDP!$B$6:$B$271))))</f>
        <v>#N/A</v>
      </c>
      <c r="DB73" s="77" t="e">
        <f>IF(D73="","",IF(BC73="","",D73-D73+INDEX(gDP!S$6:S$271,MATCH(totalExpenditure!$A73,gDP!$B$6:$B$271))))</f>
        <v>#N/A</v>
      </c>
      <c r="DC73" s="77" t="e">
        <f>IF(E73="","",IF(BD73="","",E73-E73+INDEX(gDP!T$6:T$271,MATCH(totalExpenditure!$A73,gDP!$B$6:$B$271))))</f>
        <v>#N/A</v>
      </c>
      <c r="DD73" s="77" t="e">
        <f>IF(F73="","",IF(BE73="","",F73-F73+INDEX(gDP!U$6:U$271,MATCH(totalExpenditure!$A73,gDP!$B$6:$B$271))))</f>
        <v>#N/A</v>
      </c>
      <c r="DE73" s="77" t="e">
        <f>IF(G73="","",IF(BF73="","",G73-G73+INDEX(gDP!V$6:V$271,MATCH(totalExpenditure!$A73,gDP!$B$6:$B$271))))</f>
        <v>#N/A</v>
      </c>
      <c r="DF73" s="77" t="e">
        <f>IF(H73="","",IF(BG73="","",H73-H73+INDEX(gDP!W$6:W$271,MATCH(totalExpenditure!$A73,gDP!$B$6:$B$271))))</f>
        <v>#N/A</v>
      </c>
      <c r="DG73" s="77" t="e">
        <f>IF(I73="","",IF(BH73="","",I73-I73+INDEX(gDP!X$6:X$271,MATCH(totalExpenditure!$A73,gDP!$B$6:$B$271))))</f>
        <v>#N/A</v>
      </c>
      <c r="DH73" s="77" t="e">
        <f>IF(J73="","",IF(BI73="","",J73-J73+INDEX(gDP!Y$6:Y$271,MATCH(totalExpenditure!$A73,gDP!$B$6:$B$271))))</f>
        <v>#N/A</v>
      </c>
      <c r="DI73" s="77" t="e">
        <f>IF(K73="","",IF(BJ73="","",K73-K73+INDEX(gDP!Z$6:Z$271,MATCH(totalExpenditure!$A73,gDP!$B$6:$B$271))))</f>
        <v>#N/A</v>
      </c>
      <c r="DJ73" s="77" t="e">
        <f>IF(L73="","",IF(BK73="","",L73-L73+INDEX(gDP!AA$6:AA$271,MATCH(totalExpenditure!$A73,gDP!$B$6:$B$271))))</f>
        <v>#N/A</v>
      </c>
      <c r="DK73" s="77" t="e">
        <f>IF(M73="","",IF(BL73="","",M73-M73+INDEX(gDP!AB$6:AB$271,MATCH(totalExpenditure!$A73,gDP!$B$6:$B$271))))</f>
        <v>#N/A</v>
      </c>
      <c r="DL73" s="77" t="e">
        <f>IF(N73="","",IF(BM73="","",N73-N73+INDEX(gDP!AC$6:AC$271,MATCH(totalExpenditure!$A73,gDP!$B$6:$B$271))))</f>
        <v>#N/A</v>
      </c>
      <c r="DM73" s="77" t="e">
        <f>IF(O73="","",IF(BN73="","",O73-O73+INDEX(gDP!AD$6:AD$271,MATCH(totalExpenditure!$A73,gDP!$B$6:$B$271))))</f>
        <v>#N/A</v>
      </c>
      <c r="DN73" s="77" t="e">
        <f>IF(P73="","",IF(BO73="","",P73-P73+INDEX(gDP!AE$6:AE$271,MATCH(totalExpenditure!$A73,gDP!$B$6:$B$271))))</f>
        <v>#N/A</v>
      </c>
      <c r="DO73" s="77" t="e">
        <f>IF(Q73="","",IF(BP73="","",Q73-Q73+INDEX(gDP!AF$6:AF$271,MATCH(totalExpenditure!$A73,gDP!$B$6:$B$271))))</f>
        <v>#N/A</v>
      </c>
      <c r="DP73" s="77" t="e">
        <f>IF(R73="","",IF(BQ73="","",R73-R73+INDEX(gDP!AG$6:AG$271,MATCH(totalExpenditure!$A73,gDP!$B$6:$B$271))))</f>
        <v>#N/A</v>
      </c>
      <c r="DQ73" s="77" t="e">
        <f>IF(S73="","",IF(BR73="","",S73-S73+INDEX(gDP!AH$6:AH$271,MATCH(totalExpenditure!$A73,gDP!$B$6:$B$271))))</f>
        <v>#N/A</v>
      </c>
      <c r="DR73" s="77" t="e">
        <f>IF(T73="","",IF(BS73="","",T73-T73+INDEX(gDP!AI$6:AI$271,MATCH(totalExpenditure!$A73,gDP!$B$6:$B$271))))</f>
        <v>#N/A</v>
      </c>
      <c r="DS73" s="77" t="e">
        <f>IF(U73="","",IF(BT73="","",U73-U73+INDEX(gDP!AJ$6:AJ$271,MATCH(totalExpenditure!$A73,gDP!$B$6:$B$271))))</f>
        <v>#N/A</v>
      </c>
      <c r="DT73" s="77" t="e">
        <f>IF(V73="","",IF(BU73="","",V73-V73+INDEX(gDP!AK$6:AK$271,MATCH(totalExpenditure!$A73,gDP!$B$6:$B$271))))</f>
        <v>#N/A</v>
      </c>
      <c r="DU73" s="77" t="e">
        <f>IF(W73="","",IF(BV73="","",W73-W73+INDEX(gDP!AL$6:AL$271,MATCH(totalExpenditure!$A73,gDP!$B$6:$B$271))))</f>
        <v>#N/A</v>
      </c>
      <c r="DV73" s="77" t="e">
        <f>IF(X73="","",IF(BW73="","",X73-X73+INDEX(gDP!AM$6:AM$271,MATCH(totalExpenditure!$A73,gDP!$B$6:$B$271))))</f>
        <v>#N/A</v>
      </c>
      <c r="DW73" s="77" t="e">
        <f>IF(Y73="","",IF(BX73="","",Y73-Y73+INDEX(gDP!AN$6:AN$271,MATCH(totalExpenditure!$A73,gDP!$B$6:$B$271))))</f>
        <v>#N/A</v>
      </c>
      <c r="DX73" s="77" t="e">
        <f>IF(Z73="","",IF(BY73="","",Z73-Z73+INDEX(gDP!AO$6:AO$271,MATCH(totalExpenditure!$A73,gDP!$B$6:$B$271))))</f>
        <v>#N/A</v>
      </c>
      <c r="DY73" s="77" t="e">
        <f>IF(AA73="","",IF(BZ73="","",AA73-AA73+INDEX(gDP!AP$6:AP$271,MATCH(totalExpenditure!$A73,gDP!$B$6:$B$271))))</f>
        <v>#N/A</v>
      </c>
      <c r="DZ73" s="77" t="e">
        <f>IF(AB73="","",IF(CA73="","",AB73-AB73+INDEX(gDP!AQ$6:AQ$271,MATCH(totalExpenditure!$A73,gDP!$B$6:$B$271))))</f>
        <v>#N/A</v>
      </c>
      <c r="EA73" s="77" t="e">
        <f>IF(AC73="","",IF(CB73="","",AC73-AC73+INDEX(gDP!AR$6:AR$271,MATCH(totalExpenditure!$A73,gDP!$B$6:$B$271))))</f>
        <v>#N/A</v>
      </c>
      <c r="EB73" s="77" t="e">
        <f>IF(AD73="","",IF(CC73="","",AD73-AD73+INDEX(gDP!AS$6:AS$271,MATCH(totalExpenditure!$A73,gDP!$B$6:$B$271))))</f>
        <v>#N/A</v>
      </c>
      <c r="EC73" s="77" t="e">
        <f>IF(AE73="","",IF(CD73="","",AE73-AE73+INDEX(gDP!AT$6:AT$271,MATCH(totalExpenditure!$A73,gDP!$B$6:$B$271))))</f>
        <v>#N/A</v>
      </c>
      <c r="ED73" s="77" t="e">
        <f>IF(AF73="","",IF(CE73="","",AF73-AF73+INDEX(gDP!AU$6:AU$271,MATCH(totalExpenditure!$A73,gDP!$B$6:$B$271))))</f>
        <v>#N/A</v>
      </c>
      <c r="EE73" s="77" t="e">
        <f>IF(AG73="","",IF(CF73="","",AG73-AG73+INDEX(gDP!AV$6:AV$271,MATCH(totalExpenditure!$A73,gDP!$B$6:$B$271))))</f>
        <v>#N/A</v>
      </c>
      <c r="EF73" s="77" t="e">
        <f>IF(AH73="","",IF(CG73="","",AH73-AH73+INDEX(gDP!AW$6:AW$271,MATCH(totalExpenditure!$A73,gDP!$B$6:$B$271))))</f>
        <v>#N/A</v>
      </c>
      <c r="EG73" s="77" t="e">
        <f>IF(AI73="","",IF(CH73="","",AI73-AI73+INDEX(gDP!AX$6:AX$271,MATCH(totalExpenditure!$A73,gDP!$B$6:$B$271))))</f>
        <v>#N/A</v>
      </c>
      <c r="EH73" s="77" t="e">
        <f>IF(AJ73="","",IF(CI73="","",AJ73-AJ73+INDEX(gDP!AY$6:AY$271,MATCH(totalExpenditure!$A73,gDP!$B$6:$B$271))))</f>
        <v>#N/A</v>
      </c>
      <c r="EI73" s="77" t="e">
        <f>IF(AK73="","",IF(CJ73="","",AK73-AK73+INDEX(gDP!AZ$6:AZ$271,MATCH(totalExpenditure!$A73,gDP!$B$6:$B$271))))</f>
        <v>#N/A</v>
      </c>
      <c r="EJ73" s="77" t="e">
        <f>IF(AL73="","",IF(CK73="","",AL73-AL73+INDEX(gDP!BA$6:BA$271,MATCH(totalExpenditure!$A73,gDP!$B$6:$B$271))))</f>
        <v>#N/A</v>
      </c>
      <c r="EK73" s="77" t="e">
        <f>IF(AM73="","",IF(CL73="","",AM73-AM73+INDEX(gDP!BB$6:BB$271,MATCH(totalExpenditure!$A73,gDP!$B$6:$B$271))))</f>
        <v>#N/A</v>
      </c>
      <c r="EL73" s="77" t="e">
        <f>IF(AN73="","",IF(CM73="","",AN73-AN73+INDEX(gDP!BC$6:BC$271,MATCH(totalExpenditure!$A73,gDP!$B$6:$B$271))))</f>
        <v>#N/A</v>
      </c>
      <c r="EM73" s="77" t="e">
        <f>IF(AO73="","",IF(CN73="","",AO73-AO73+INDEX(gDP!BD$6:BD$271,MATCH(totalExpenditure!$A73,gDP!$B$6:$B$271))))</f>
        <v>#N/A</v>
      </c>
      <c r="EN73" s="77" t="e">
        <f>IF(AP73="","",IF(CO73="","",AP73-AP73+INDEX(gDP!BE$6:BE$271,MATCH(totalExpenditure!$A73,gDP!$B$6:$B$271))))</f>
        <v>#N/A</v>
      </c>
      <c r="EO73" s="77" t="e">
        <f>IF(AQ73="","",IF(CP73="","",AQ73-AQ73+INDEX(gDP!BF$6:BF$271,MATCH(totalExpenditure!$A73,gDP!$B$6:$B$271))))</f>
        <v>#N/A</v>
      </c>
      <c r="EP73" s="77" t="e">
        <f>IF(AR73="","",IF(CQ73="","",AR73-AR73+INDEX(gDP!BG$6:BG$271,MATCH(totalExpenditure!$A73,gDP!$B$6:$B$271))))</f>
        <v>#N/A</v>
      </c>
      <c r="EQ73" s="77" t="e">
        <f>IF(AS73="","",IF(CR73="","",AS73-AS73+INDEX(gDP!BH$6:BH$271,MATCH(totalExpenditure!$A73,gDP!$B$6:$B$271))))</f>
        <v>#N/A</v>
      </c>
      <c r="ER73" s="77" t="e">
        <f>IF(AT73="","",IF(CS73="","",AT73-AT73+INDEX(gDP!BI$6:BI$271,MATCH(totalExpenditure!$A73,gDP!$B$6:$B$271))))</f>
        <v>#N/A</v>
      </c>
      <c r="ES73" s="77" t="e">
        <f>IF(AU73="","",IF(CT73="","",AU73-AU73+INDEX(gDP!BJ$6:BJ$271,MATCH(totalExpenditure!$A73,gDP!$B$6:$B$271))))</f>
        <v>#N/A</v>
      </c>
      <c r="ET73" s="77" t="e">
        <f>IF(AV73="","",IF(CU73="","",AV73-AV73+INDEX(gDP!BK$6:BK$271,MATCH(totalExpenditure!$A73,gDP!$B$6:$B$271))))</f>
        <v>#N/A</v>
      </c>
      <c r="EU73" s="77" t="e">
        <f>IF(AW73="","",IF(CV73="","",AW73-AW73+INDEX(gDP!BL$6:BL$271,MATCH(totalExpenditure!$A73,gDP!$B$6:$B$271))))</f>
        <v>#N/A</v>
      </c>
      <c r="EV73" s="77" t="e">
        <f>IF(AX73="","",IF(CW73="","",AX73-AX73+INDEX(gDP!BM$6:BM$271,MATCH(totalExpenditure!$A73,gDP!$B$6:$B$271))))</f>
        <v>#N/A</v>
      </c>
      <c r="EW73" s="77" t="e">
        <f>IF(AY73="","",IF(CX73="","",AY73-AY73+INDEX(gDP!BN$6:BN$271,MATCH(totalExpenditure!$A73,gDP!$B$6:$B$271))))</f>
        <v>#N/A</v>
      </c>
      <c r="EX73" s="77" t="e">
        <f>IF(AZ73="","",IF(CY73="","",AZ73-AZ73+INDEX(gDP!BO$6:BO$271,MATCH(totalExpenditure!$A73,gDP!$B$6:$B$271))))</f>
        <v>#N/A</v>
      </c>
    </row>
    <row r="74" spans="1:154" x14ac:dyDescent="0.35">
      <c r="A74" t="s">
        <v>357</v>
      </c>
      <c r="B74" s="77" t="e">
        <f>IF(INDEX([2]pivotTable!B$3:B$308,MATCH(totalExpenditure!$A74,[2]pivotTable!$A$3:$A$308,0))/100*INDEX(gDP!Q$6:Q$271,MATCH(totalExpenditure!$A74,gDP!$B$6:$B$271))=0,"",INDEX([2]pivotTable!B$3:B$308,MATCH(totalExpenditure!$A74,[2]pivotTable!$A$3:$A$308,0))/100*INDEX(gDP!Q$6:Q$271,MATCH(totalExpenditure!$A74,gDP!$B$6:$B$271)))</f>
        <v>#N/A</v>
      </c>
      <c r="C74" s="77" t="e">
        <f>IF(INDEX([2]pivotTable!C$3:C$308,MATCH(totalExpenditure!$A74,[2]pivotTable!$A$3:$A$308,0))/100*INDEX(gDP!R$6:R$271,MATCH(totalExpenditure!$A74,gDP!$B$6:$B$271))=0,"",INDEX([2]pivotTable!C$3:C$308,MATCH(totalExpenditure!$A74,[2]pivotTable!$A$3:$A$308,0))/100*INDEX(gDP!R$6:R$271,MATCH(totalExpenditure!$A74,gDP!$B$6:$B$271)))</f>
        <v>#N/A</v>
      </c>
      <c r="D74" s="77" t="e">
        <f>IF(INDEX([2]pivotTable!D$3:D$308,MATCH(totalExpenditure!$A74,[2]pivotTable!$A$3:$A$308,0))/100*INDEX(gDP!S$6:S$271,MATCH(totalExpenditure!$A74,gDP!$B$6:$B$271))=0,"",INDEX([2]pivotTable!D$3:D$308,MATCH(totalExpenditure!$A74,[2]pivotTable!$A$3:$A$308,0))/100*INDEX(gDP!S$6:S$271,MATCH(totalExpenditure!$A74,gDP!$B$6:$B$271)))</f>
        <v>#N/A</v>
      </c>
      <c r="E74" s="77" t="e">
        <f>IF(INDEX([2]pivotTable!E$3:E$308,MATCH(totalExpenditure!$A74,[2]pivotTable!$A$3:$A$308,0))/100*INDEX(gDP!T$6:T$271,MATCH(totalExpenditure!$A74,gDP!$B$6:$B$271))=0,"",INDEX([2]pivotTable!E$3:E$308,MATCH(totalExpenditure!$A74,[2]pivotTable!$A$3:$A$308,0))/100*INDEX(gDP!T$6:T$271,MATCH(totalExpenditure!$A74,gDP!$B$6:$B$271)))</f>
        <v>#N/A</v>
      </c>
      <c r="F74" s="77" t="e">
        <f>IF(INDEX([2]pivotTable!F$3:F$308,MATCH(totalExpenditure!$A74,[2]pivotTable!$A$3:$A$308,0))/100*INDEX(gDP!U$6:U$271,MATCH(totalExpenditure!$A74,gDP!$B$6:$B$271))=0,"",INDEX([2]pivotTable!F$3:F$308,MATCH(totalExpenditure!$A74,[2]pivotTable!$A$3:$A$308,0))/100*INDEX(gDP!U$6:U$271,MATCH(totalExpenditure!$A74,gDP!$B$6:$B$271)))</f>
        <v>#N/A</v>
      </c>
      <c r="G74" s="77" t="e">
        <f>IF(INDEX([2]pivotTable!G$3:G$308,MATCH(totalExpenditure!$A74,[2]pivotTable!$A$3:$A$308,0))/100*INDEX(gDP!V$6:V$271,MATCH(totalExpenditure!$A74,gDP!$B$6:$B$271))=0,"",INDEX([2]pivotTable!G$3:G$308,MATCH(totalExpenditure!$A74,[2]pivotTable!$A$3:$A$308,0))/100*INDEX(gDP!V$6:V$271,MATCH(totalExpenditure!$A74,gDP!$B$6:$B$271)))</f>
        <v>#N/A</v>
      </c>
      <c r="H74" s="77" t="e">
        <f>IF(INDEX([2]pivotTable!H$3:H$308,MATCH(totalExpenditure!$A74,[2]pivotTable!$A$3:$A$308,0))/100*INDEX(gDP!W$6:W$271,MATCH(totalExpenditure!$A74,gDP!$B$6:$B$271))=0,"",INDEX([2]pivotTable!H$3:H$308,MATCH(totalExpenditure!$A74,[2]pivotTable!$A$3:$A$308,0))/100*INDEX(gDP!W$6:W$271,MATCH(totalExpenditure!$A74,gDP!$B$6:$B$271)))</f>
        <v>#N/A</v>
      </c>
      <c r="I74" s="77" t="e">
        <f>IF(INDEX([2]pivotTable!I$3:I$308,MATCH(totalExpenditure!$A74,[2]pivotTable!$A$3:$A$308,0))/100*INDEX(gDP!X$6:X$271,MATCH(totalExpenditure!$A74,gDP!$B$6:$B$271))=0,"",INDEX([2]pivotTable!I$3:I$308,MATCH(totalExpenditure!$A74,[2]pivotTable!$A$3:$A$308,0))/100*INDEX(gDP!X$6:X$271,MATCH(totalExpenditure!$A74,gDP!$B$6:$B$271)))</f>
        <v>#N/A</v>
      </c>
      <c r="J74" s="77" t="e">
        <f>IF(INDEX([2]pivotTable!J$3:J$308,MATCH(totalExpenditure!$A74,[2]pivotTable!$A$3:$A$308,0))/100*INDEX(gDP!Y$6:Y$271,MATCH(totalExpenditure!$A74,gDP!$B$6:$B$271))=0,"",INDEX([2]pivotTable!J$3:J$308,MATCH(totalExpenditure!$A74,[2]pivotTable!$A$3:$A$308,0))/100*INDEX(gDP!Y$6:Y$271,MATCH(totalExpenditure!$A74,gDP!$B$6:$B$271)))</f>
        <v>#N/A</v>
      </c>
      <c r="K74" s="77" t="e">
        <f>IF(INDEX([2]pivotTable!K$3:K$308,MATCH(totalExpenditure!$A74,[2]pivotTable!$A$3:$A$308,0))/100*INDEX(gDP!Z$6:Z$271,MATCH(totalExpenditure!$A74,gDP!$B$6:$B$271))=0,"",INDEX([2]pivotTable!K$3:K$308,MATCH(totalExpenditure!$A74,[2]pivotTable!$A$3:$A$308,0))/100*INDEX(gDP!Z$6:Z$271,MATCH(totalExpenditure!$A74,gDP!$B$6:$B$271)))</f>
        <v>#N/A</v>
      </c>
      <c r="L74" s="77" t="e">
        <f>IF(INDEX([2]pivotTable!L$3:L$308,MATCH(totalExpenditure!$A74,[2]pivotTable!$A$3:$A$308,0))/100*INDEX(gDP!AA$6:AA$271,MATCH(totalExpenditure!$A74,gDP!$B$6:$B$271))=0,"",INDEX([2]pivotTable!L$3:L$308,MATCH(totalExpenditure!$A74,[2]pivotTable!$A$3:$A$308,0))/100*INDEX(gDP!AA$6:AA$271,MATCH(totalExpenditure!$A74,gDP!$B$6:$B$271)))</f>
        <v>#N/A</v>
      </c>
      <c r="M74" s="77" t="e">
        <f>IF(INDEX([2]pivotTable!M$3:M$308,MATCH(totalExpenditure!$A74,[2]pivotTable!$A$3:$A$308,0))/100*INDEX(gDP!AB$6:AB$271,MATCH(totalExpenditure!$A74,gDP!$B$6:$B$271))=0,"",INDEX([2]pivotTable!M$3:M$308,MATCH(totalExpenditure!$A74,[2]pivotTable!$A$3:$A$308,0))/100*INDEX(gDP!AB$6:AB$271,MATCH(totalExpenditure!$A74,gDP!$B$6:$B$271)))</f>
        <v>#N/A</v>
      </c>
      <c r="N74" s="77" t="e">
        <f>IF(INDEX([2]pivotTable!N$3:N$308,MATCH(totalExpenditure!$A74,[2]pivotTable!$A$3:$A$308,0))/100*INDEX(gDP!AC$6:AC$271,MATCH(totalExpenditure!$A74,gDP!$B$6:$B$271))=0,"",INDEX([2]pivotTable!N$3:N$308,MATCH(totalExpenditure!$A74,[2]pivotTable!$A$3:$A$308,0))/100*INDEX(gDP!AC$6:AC$271,MATCH(totalExpenditure!$A74,gDP!$B$6:$B$271)))</f>
        <v>#N/A</v>
      </c>
      <c r="O74" s="77" t="e">
        <f>IF(INDEX([2]pivotTable!O$3:O$308,MATCH(totalExpenditure!$A74,[2]pivotTable!$A$3:$A$308,0))/100*INDEX(gDP!AD$6:AD$271,MATCH(totalExpenditure!$A74,gDP!$B$6:$B$271))=0,"",INDEX([2]pivotTable!O$3:O$308,MATCH(totalExpenditure!$A74,[2]pivotTable!$A$3:$A$308,0))/100*INDEX(gDP!AD$6:AD$271,MATCH(totalExpenditure!$A74,gDP!$B$6:$B$271)))</f>
        <v>#N/A</v>
      </c>
      <c r="P74" s="77" t="e">
        <f>IF(INDEX([2]pivotTable!P$3:P$308,MATCH(totalExpenditure!$A74,[2]pivotTable!$A$3:$A$308,0))/100*INDEX(gDP!AE$6:AE$271,MATCH(totalExpenditure!$A74,gDP!$B$6:$B$271))=0,"",INDEX([2]pivotTable!P$3:P$308,MATCH(totalExpenditure!$A74,[2]pivotTable!$A$3:$A$308,0))/100*INDEX(gDP!AE$6:AE$271,MATCH(totalExpenditure!$A74,gDP!$B$6:$B$271)))</f>
        <v>#N/A</v>
      </c>
      <c r="Q74" s="77" t="e">
        <f>IF(INDEX([2]pivotTable!Q$3:Q$308,MATCH(totalExpenditure!$A74,[2]pivotTable!$A$3:$A$308,0))/100*INDEX(gDP!AF$6:AF$271,MATCH(totalExpenditure!$A74,gDP!$B$6:$B$271))=0,"",INDEX([2]pivotTable!Q$3:Q$308,MATCH(totalExpenditure!$A74,[2]pivotTable!$A$3:$A$308,0))/100*INDEX(gDP!AF$6:AF$271,MATCH(totalExpenditure!$A74,gDP!$B$6:$B$271)))</f>
        <v>#N/A</v>
      </c>
      <c r="R74" s="77" t="e">
        <f>IF(INDEX([2]pivotTable!R$3:R$308,MATCH(totalExpenditure!$A74,[2]pivotTable!$A$3:$A$308,0))/100*INDEX(gDP!AG$6:AG$271,MATCH(totalExpenditure!$A74,gDP!$B$6:$B$271))=0,"",INDEX([2]pivotTable!R$3:R$308,MATCH(totalExpenditure!$A74,[2]pivotTable!$A$3:$A$308,0))/100*INDEX(gDP!AG$6:AG$271,MATCH(totalExpenditure!$A74,gDP!$B$6:$B$271)))</f>
        <v>#N/A</v>
      </c>
      <c r="S74" s="77" t="e">
        <f>IF(INDEX([2]pivotTable!S$3:S$308,MATCH(totalExpenditure!$A74,[2]pivotTable!$A$3:$A$308,0))/100*INDEX(gDP!AH$6:AH$271,MATCH(totalExpenditure!$A74,gDP!$B$6:$B$271))=0,"",INDEX([2]pivotTable!S$3:S$308,MATCH(totalExpenditure!$A74,[2]pivotTable!$A$3:$A$308,0))/100*INDEX(gDP!AH$6:AH$271,MATCH(totalExpenditure!$A74,gDP!$B$6:$B$271)))</f>
        <v>#N/A</v>
      </c>
      <c r="T74" s="77" t="e">
        <f>IF(INDEX([2]pivotTable!T$3:T$308,MATCH(totalExpenditure!$A74,[2]pivotTable!$A$3:$A$308,0))/100*INDEX(gDP!AI$6:AI$271,MATCH(totalExpenditure!$A74,gDP!$B$6:$B$271))=0,"",INDEX([2]pivotTable!T$3:T$308,MATCH(totalExpenditure!$A74,[2]pivotTable!$A$3:$A$308,0))/100*INDEX(gDP!AI$6:AI$271,MATCH(totalExpenditure!$A74,gDP!$B$6:$B$271)))</f>
        <v>#N/A</v>
      </c>
      <c r="U74" s="77" t="e">
        <f>IF(INDEX([2]pivotTable!U$3:U$308,MATCH(totalExpenditure!$A74,[2]pivotTable!$A$3:$A$308,0))/100*INDEX(gDP!AJ$6:AJ$271,MATCH(totalExpenditure!$A74,gDP!$B$6:$B$271))=0,"",INDEX([2]pivotTable!U$3:U$308,MATCH(totalExpenditure!$A74,[2]pivotTable!$A$3:$A$308,0))/100*INDEX(gDP!AJ$6:AJ$271,MATCH(totalExpenditure!$A74,gDP!$B$6:$B$271)))</f>
        <v>#N/A</v>
      </c>
      <c r="V74" s="77" t="e">
        <f>IF(INDEX([2]pivotTable!V$3:V$308,MATCH(totalExpenditure!$A74,[2]pivotTable!$A$3:$A$308,0))/100*INDEX(gDP!AK$6:AK$271,MATCH(totalExpenditure!$A74,gDP!$B$6:$B$271))=0,"",INDEX([2]pivotTable!V$3:V$308,MATCH(totalExpenditure!$A74,[2]pivotTable!$A$3:$A$308,0))/100*INDEX(gDP!AK$6:AK$271,MATCH(totalExpenditure!$A74,gDP!$B$6:$B$271)))</f>
        <v>#N/A</v>
      </c>
      <c r="W74" s="77" t="e">
        <f>IF(INDEX([2]pivotTable!W$3:W$308,MATCH(totalExpenditure!$A74,[2]pivotTable!$A$3:$A$308,0))/100*INDEX(gDP!AL$6:AL$271,MATCH(totalExpenditure!$A74,gDP!$B$6:$B$271))=0,"",INDEX([2]pivotTable!W$3:W$308,MATCH(totalExpenditure!$A74,[2]pivotTable!$A$3:$A$308,0))/100*INDEX(gDP!AL$6:AL$271,MATCH(totalExpenditure!$A74,gDP!$B$6:$B$271)))</f>
        <v>#N/A</v>
      </c>
      <c r="X74" s="77" t="e">
        <f>IF(INDEX([2]pivotTable!X$3:X$308,MATCH(totalExpenditure!$A74,[2]pivotTable!$A$3:$A$308,0))/100*INDEX(gDP!AM$6:AM$271,MATCH(totalExpenditure!$A74,gDP!$B$6:$B$271))=0,"",INDEX([2]pivotTable!X$3:X$308,MATCH(totalExpenditure!$A74,[2]pivotTable!$A$3:$A$308,0))/100*INDEX(gDP!AM$6:AM$271,MATCH(totalExpenditure!$A74,gDP!$B$6:$B$271)))</f>
        <v>#N/A</v>
      </c>
      <c r="Y74" s="77" t="e">
        <f>IF(INDEX([2]pivotTable!Y$3:Y$308,MATCH(totalExpenditure!$A74,[2]pivotTable!$A$3:$A$308,0))/100*INDEX(gDP!AN$6:AN$271,MATCH(totalExpenditure!$A74,gDP!$B$6:$B$271))=0,"",INDEX([2]pivotTable!Y$3:Y$308,MATCH(totalExpenditure!$A74,[2]pivotTable!$A$3:$A$308,0))/100*INDEX(gDP!AN$6:AN$271,MATCH(totalExpenditure!$A74,gDP!$B$6:$B$271)))</f>
        <v>#N/A</v>
      </c>
      <c r="Z74" s="77" t="e">
        <f>IF(INDEX([2]pivotTable!Z$3:Z$308,MATCH(totalExpenditure!$A74,[2]pivotTable!$A$3:$A$308,0))/100*INDEX(gDP!AO$6:AO$271,MATCH(totalExpenditure!$A74,gDP!$B$6:$B$271))=0,"",INDEX([2]pivotTable!Z$3:Z$308,MATCH(totalExpenditure!$A74,[2]pivotTable!$A$3:$A$308,0))/100*INDEX(gDP!AO$6:AO$271,MATCH(totalExpenditure!$A74,gDP!$B$6:$B$271)))</f>
        <v>#N/A</v>
      </c>
      <c r="AA74" s="77" t="e">
        <f>IF(INDEX([2]pivotTable!AA$3:AA$308,MATCH(totalExpenditure!$A74,[2]pivotTable!$A$3:$A$308,0))/100*INDEX(gDP!AP$6:AP$271,MATCH(totalExpenditure!$A74,gDP!$B$6:$B$271))=0,"",INDEX([2]pivotTable!AA$3:AA$308,MATCH(totalExpenditure!$A74,[2]pivotTable!$A$3:$A$308,0))/100*INDEX(gDP!AP$6:AP$271,MATCH(totalExpenditure!$A74,gDP!$B$6:$B$271)))</f>
        <v>#N/A</v>
      </c>
      <c r="AB74" s="77" t="e">
        <f>IF(INDEX([2]pivotTable!AB$3:AB$308,MATCH(totalExpenditure!$A74,[2]pivotTable!$A$3:$A$308,0))/100*INDEX(gDP!AQ$6:AQ$271,MATCH(totalExpenditure!$A74,gDP!$B$6:$B$271))=0,"",INDEX([2]pivotTable!AB$3:AB$308,MATCH(totalExpenditure!$A74,[2]pivotTable!$A$3:$A$308,0))/100*INDEX(gDP!AQ$6:AQ$271,MATCH(totalExpenditure!$A74,gDP!$B$6:$B$271)))</f>
        <v>#N/A</v>
      </c>
      <c r="AC74" s="77" t="e">
        <f>IF(INDEX([2]pivotTable!AC$3:AC$308,MATCH(totalExpenditure!$A74,[2]pivotTable!$A$3:$A$308,0))/100*INDEX(gDP!AR$6:AR$271,MATCH(totalExpenditure!$A74,gDP!$B$6:$B$271))=0,"",INDEX([2]pivotTable!AC$3:AC$308,MATCH(totalExpenditure!$A74,[2]pivotTable!$A$3:$A$308,0))/100*INDEX(gDP!AR$6:AR$271,MATCH(totalExpenditure!$A74,gDP!$B$6:$B$271)))</f>
        <v>#N/A</v>
      </c>
      <c r="AD74" s="77" t="e">
        <f>IF(INDEX([2]pivotTable!AD$3:AD$308,MATCH(totalExpenditure!$A74,[2]pivotTable!$A$3:$A$308,0))/100*INDEX(gDP!AS$6:AS$271,MATCH(totalExpenditure!$A74,gDP!$B$6:$B$271))=0,"",INDEX([2]pivotTable!AD$3:AD$308,MATCH(totalExpenditure!$A74,[2]pivotTable!$A$3:$A$308,0))/100*INDEX(gDP!AS$6:AS$271,MATCH(totalExpenditure!$A74,gDP!$B$6:$B$271)))</f>
        <v>#N/A</v>
      </c>
      <c r="AE74" s="77" t="e">
        <f>IF(INDEX([2]pivotTable!AE$3:AE$308,MATCH(totalExpenditure!$A74,[2]pivotTable!$A$3:$A$308,0))/100*INDEX(gDP!AT$6:AT$271,MATCH(totalExpenditure!$A74,gDP!$B$6:$B$271))=0,"",INDEX([2]pivotTable!AE$3:AE$308,MATCH(totalExpenditure!$A74,[2]pivotTable!$A$3:$A$308,0))/100*INDEX(gDP!AT$6:AT$271,MATCH(totalExpenditure!$A74,gDP!$B$6:$B$271)))</f>
        <v>#N/A</v>
      </c>
      <c r="AF74" s="77" t="e">
        <f>IF(INDEX([2]pivotTable!AF$3:AF$308,MATCH(totalExpenditure!$A74,[2]pivotTable!$A$3:$A$308,0))/100*INDEX(gDP!AU$6:AU$271,MATCH(totalExpenditure!$A74,gDP!$B$6:$B$271))=0,"",INDEX([2]pivotTable!AF$3:AF$308,MATCH(totalExpenditure!$A74,[2]pivotTable!$A$3:$A$308,0))/100*INDEX(gDP!AU$6:AU$271,MATCH(totalExpenditure!$A74,gDP!$B$6:$B$271)))</f>
        <v>#N/A</v>
      </c>
      <c r="AG74" s="77" t="e">
        <f>IF(INDEX([2]pivotTable!AG$3:AG$308,MATCH(totalExpenditure!$A74,[2]pivotTable!$A$3:$A$308,0))/100*INDEX(gDP!AV$6:AV$271,MATCH(totalExpenditure!$A74,gDP!$B$6:$B$271))=0,"",INDEX([2]pivotTable!AG$3:AG$308,MATCH(totalExpenditure!$A74,[2]pivotTable!$A$3:$A$308,0))/100*INDEX(gDP!AV$6:AV$271,MATCH(totalExpenditure!$A74,gDP!$B$6:$B$271)))</f>
        <v>#N/A</v>
      </c>
      <c r="AH74" s="77" t="e">
        <f>IF(INDEX([2]pivotTable!AH$3:AH$308,MATCH(totalExpenditure!$A74,[2]pivotTable!$A$3:$A$308,0))/100*INDEX(gDP!AW$6:AW$271,MATCH(totalExpenditure!$A74,gDP!$B$6:$B$271))=0,"",INDEX([2]pivotTable!AH$3:AH$308,MATCH(totalExpenditure!$A74,[2]pivotTable!$A$3:$A$308,0))/100*INDEX(gDP!AW$6:AW$271,MATCH(totalExpenditure!$A74,gDP!$B$6:$B$271)))</f>
        <v>#N/A</v>
      </c>
      <c r="AI74" s="77" t="e">
        <f>IF(INDEX([2]pivotTable!AI$3:AI$308,MATCH(totalExpenditure!$A74,[2]pivotTable!$A$3:$A$308,0))/100*INDEX(gDP!AX$6:AX$271,MATCH(totalExpenditure!$A74,gDP!$B$6:$B$271))=0,"",INDEX([2]pivotTable!AI$3:AI$308,MATCH(totalExpenditure!$A74,[2]pivotTable!$A$3:$A$308,0))/100*INDEX(gDP!AX$6:AX$271,MATCH(totalExpenditure!$A74,gDP!$B$6:$B$271)))</f>
        <v>#N/A</v>
      </c>
      <c r="AJ74" s="77" t="e">
        <f>IF(INDEX([2]pivotTable!AJ$3:AJ$308,MATCH(totalExpenditure!$A74,[2]pivotTable!$A$3:$A$308,0))/100*INDEX(gDP!AY$6:AY$271,MATCH(totalExpenditure!$A74,gDP!$B$6:$B$271))=0,"",INDEX([2]pivotTable!AJ$3:AJ$308,MATCH(totalExpenditure!$A74,[2]pivotTable!$A$3:$A$308,0))/100*INDEX(gDP!AY$6:AY$271,MATCH(totalExpenditure!$A74,gDP!$B$6:$B$271)))</f>
        <v>#N/A</v>
      </c>
      <c r="AK74" s="77" t="e">
        <f>IF(INDEX([2]pivotTable!AK$3:AK$308,MATCH(totalExpenditure!$A74,[2]pivotTable!$A$3:$A$308,0))/100*INDEX(gDP!AZ$6:AZ$271,MATCH(totalExpenditure!$A74,gDP!$B$6:$B$271))=0,"",INDEX([2]pivotTable!AK$3:AK$308,MATCH(totalExpenditure!$A74,[2]pivotTable!$A$3:$A$308,0))/100*INDEX(gDP!AZ$6:AZ$271,MATCH(totalExpenditure!$A74,gDP!$B$6:$B$271)))</f>
        <v>#N/A</v>
      </c>
      <c r="AL74" s="77" t="e">
        <f>IF(INDEX([2]pivotTable!AL$3:AL$308,MATCH(totalExpenditure!$A74,[2]pivotTable!$A$3:$A$308,0))/100*INDEX(gDP!BA$6:BA$271,MATCH(totalExpenditure!$A74,gDP!$B$6:$B$271))=0,"",INDEX([2]pivotTable!AL$3:AL$308,MATCH(totalExpenditure!$A74,[2]pivotTable!$A$3:$A$308,0))/100*INDEX(gDP!BA$6:BA$271,MATCH(totalExpenditure!$A74,gDP!$B$6:$B$271)))</f>
        <v>#N/A</v>
      </c>
      <c r="AM74" s="77" t="e">
        <f>IF(INDEX([2]pivotTable!AM$3:AM$308,MATCH(totalExpenditure!$A74,[2]pivotTable!$A$3:$A$308,0))/100*INDEX(gDP!BB$6:BB$271,MATCH(totalExpenditure!$A74,gDP!$B$6:$B$271))=0,"",INDEX([2]pivotTable!AM$3:AM$308,MATCH(totalExpenditure!$A74,[2]pivotTable!$A$3:$A$308,0))/100*INDEX(gDP!BB$6:BB$271,MATCH(totalExpenditure!$A74,gDP!$B$6:$B$271)))</f>
        <v>#N/A</v>
      </c>
      <c r="AN74" s="77" t="e">
        <f>IF(INDEX([2]pivotTable!AN$3:AN$308,MATCH(totalExpenditure!$A74,[2]pivotTable!$A$3:$A$308,0))/100*INDEX(gDP!BC$6:BC$271,MATCH(totalExpenditure!$A74,gDP!$B$6:$B$271))=0,"",INDEX([2]pivotTable!AN$3:AN$308,MATCH(totalExpenditure!$A74,[2]pivotTable!$A$3:$A$308,0))/100*INDEX(gDP!BC$6:BC$271,MATCH(totalExpenditure!$A74,gDP!$B$6:$B$271)))</f>
        <v>#N/A</v>
      </c>
      <c r="AO74" s="77" t="e">
        <f>IF(INDEX([2]pivotTable!AO$3:AO$308,MATCH(totalExpenditure!$A74,[2]pivotTable!$A$3:$A$308,0))/100*INDEX(gDP!BD$6:BD$271,MATCH(totalExpenditure!$A74,gDP!$B$6:$B$271))=0,"",INDEX([2]pivotTable!AO$3:AO$308,MATCH(totalExpenditure!$A74,[2]pivotTable!$A$3:$A$308,0))/100*INDEX(gDP!BD$6:BD$271,MATCH(totalExpenditure!$A74,gDP!$B$6:$B$271)))</f>
        <v>#N/A</v>
      </c>
      <c r="AP74" s="77" t="e">
        <f>IF(INDEX([2]pivotTable!AP$3:AP$308,MATCH(totalExpenditure!$A74,[2]pivotTable!$A$3:$A$308,0))/100*INDEX(gDP!BE$6:BE$271,MATCH(totalExpenditure!$A74,gDP!$B$6:$B$271))=0,"",INDEX([2]pivotTable!AP$3:AP$308,MATCH(totalExpenditure!$A74,[2]pivotTable!$A$3:$A$308,0))/100*INDEX(gDP!BE$6:BE$271,MATCH(totalExpenditure!$A74,gDP!$B$6:$B$271)))</f>
        <v>#N/A</v>
      </c>
      <c r="AQ74" s="77" t="e">
        <f>IF(INDEX([2]pivotTable!AQ$3:AQ$308,MATCH(totalExpenditure!$A74,[2]pivotTable!$A$3:$A$308,0))/100*INDEX(gDP!BF$6:BF$271,MATCH(totalExpenditure!$A74,gDP!$B$6:$B$271))=0,"",INDEX([2]pivotTable!AQ$3:AQ$308,MATCH(totalExpenditure!$A74,[2]pivotTable!$A$3:$A$308,0))/100*INDEX(gDP!BF$6:BF$271,MATCH(totalExpenditure!$A74,gDP!$B$6:$B$271)))</f>
        <v>#N/A</v>
      </c>
      <c r="AR74" s="77" t="e">
        <f>IF(INDEX([2]pivotTable!AR$3:AR$308,MATCH(totalExpenditure!$A74,[2]pivotTable!$A$3:$A$308,0))/100*INDEX(gDP!BG$6:BG$271,MATCH(totalExpenditure!$A74,gDP!$B$6:$B$271))=0,"",INDEX([2]pivotTable!AR$3:AR$308,MATCH(totalExpenditure!$A74,[2]pivotTable!$A$3:$A$308,0))/100*INDEX(gDP!BG$6:BG$271,MATCH(totalExpenditure!$A74,gDP!$B$6:$B$271)))</f>
        <v>#N/A</v>
      </c>
      <c r="AS74" s="77" t="e">
        <f>IF(INDEX([2]pivotTable!AS$3:AS$308,MATCH(totalExpenditure!$A74,[2]pivotTable!$A$3:$A$308,0))/100*INDEX(gDP!BH$6:BH$271,MATCH(totalExpenditure!$A74,gDP!$B$6:$B$271))=0,"",INDEX([2]pivotTable!AS$3:AS$308,MATCH(totalExpenditure!$A74,[2]pivotTable!$A$3:$A$308,0))/100*INDEX(gDP!BH$6:BH$271,MATCH(totalExpenditure!$A74,gDP!$B$6:$B$271)))</f>
        <v>#N/A</v>
      </c>
      <c r="AT74" s="77" t="e">
        <f>IF(INDEX([2]pivotTable!AT$3:AT$308,MATCH(totalExpenditure!$A74,[2]pivotTable!$A$3:$A$308,0))/100*INDEX(gDP!BI$6:BI$271,MATCH(totalExpenditure!$A74,gDP!$B$6:$B$271))=0,"",INDEX([2]pivotTable!AT$3:AT$308,MATCH(totalExpenditure!$A74,[2]pivotTable!$A$3:$A$308,0))/100*INDEX(gDP!BI$6:BI$271,MATCH(totalExpenditure!$A74,gDP!$B$6:$B$271)))</f>
        <v>#N/A</v>
      </c>
      <c r="AU74" s="77" t="e">
        <f>IF(INDEX([2]pivotTable!AU$3:AU$308,MATCH(totalExpenditure!$A74,[2]pivotTable!$A$3:$A$308,0))/100*INDEX(gDP!BJ$6:BJ$271,MATCH(totalExpenditure!$A74,gDP!$B$6:$B$271))=0,"",INDEX([2]pivotTable!AU$3:AU$308,MATCH(totalExpenditure!$A74,[2]pivotTable!$A$3:$A$308,0))/100*INDEX(gDP!BJ$6:BJ$271,MATCH(totalExpenditure!$A74,gDP!$B$6:$B$271)))</f>
        <v>#N/A</v>
      </c>
      <c r="AV74" s="77" t="e">
        <f>IF(INDEX([2]pivotTable!AV$3:AV$308,MATCH(totalExpenditure!$A74,[2]pivotTable!$A$3:$A$308,0))/100*INDEX(gDP!BK$6:BK$271,MATCH(totalExpenditure!$A74,gDP!$B$6:$B$271))=0,"",INDEX([2]pivotTable!AV$3:AV$308,MATCH(totalExpenditure!$A74,[2]pivotTable!$A$3:$A$308,0))/100*INDEX(gDP!BK$6:BK$271,MATCH(totalExpenditure!$A74,gDP!$B$6:$B$271)))</f>
        <v>#N/A</v>
      </c>
      <c r="AW74" s="77" t="e">
        <f>IF(INDEX([2]pivotTable!AW$3:AW$308,MATCH(totalExpenditure!$A74,[2]pivotTable!$A$3:$A$308,0))/100*INDEX(gDP!BL$6:BL$271,MATCH(totalExpenditure!$A74,gDP!$B$6:$B$271))=0,"",INDEX([2]pivotTable!AW$3:AW$308,MATCH(totalExpenditure!$A74,[2]pivotTable!$A$3:$A$308,0))/100*INDEX(gDP!BL$6:BL$271,MATCH(totalExpenditure!$A74,gDP!$B$6:$B$271)))</f>
        <v>#N/A</v>
      </c>
      <c r="AX74" s="77" t="e">
        <f>IF(INDEX([2]pivotTable!AX$3:AX$308,MATCH(totalExpenditure!$A74,[2]pivotTable!$A$3:$A$308,0))/100*INDEX(gDP!BM$6:BM$271,MATCH(totalExpenditure!$A74,gDP!$B$6:$B$271))=0,"",INDEX([2]pivotTable!AX$3:AX$308,MATCH(totalExpenditure!$A74,[2]pivotTable!$A$3:$A$308,0))/100*INDEX(gDP!BM$6:BM$271,MATCH(totalExpenditure!$A74,gDP!$B$6:$B$271)))</f>
        <v>#N/A</v>
      </c>
      <c r="AY74" s="77" t="e">
        <f>IF(INDEX([2]pivotTable!AY$3:AY$308,MATCH(totalExpenditure!$A74,[2]pivotTable!$A$3:$A$308,0))/100*INDEX(gDP!BN$6:BN$271,MATCH(totalExpenditure!$A74,gDP!$B$6:$B$271))=0,"",INDEX([2]pivotTable!AY$3:AY$308,MATCH(totalExpenditure!$A74,[2]pivotTable!$A$3:$A$308,0))/100*INDEX(gDP!BN$6:BN$271,MATCH(totalExpenditure!$A74,gDP!$B$6:$B$271)))</f>
        <v>#N/A</v>
      </c>
      <c r="AZ74" s="77" t="e">
        <f>IF(INDEX([2]pivotTable!AZ$3:AZ$308,MATCH(totalExpenditure!$A74,[2]pivotTable!$A$3:$A$308,0))/100*INDEX(gDP!BO$6:BO$271,MATCH(totalExpenditure!$A74,gDP!$B$6:$B$271))=0,"",INDEX([2]pivotTable!AZ$3:AZ$308,MATCH(totalExpenditure!$A74,[2]pivotTable!$A$3:$A$308,0))/100*INDEX(gDP!BO$6:BO$271,MATCH(totalExpenditure!$A74,gDP!$B$6:$B$271)))</f>
        <v>#N/A</v>
      </c>
      <c r="BA74" s="77" t="e">
        <f>IF(INDEX([2]pivotTable!B$310:B$615,MATCH(totalExpenditure!$A74,[2]pivotTable!$A$310:$A$615,0))/100*INDEX(gDP!Q$6:Q$271,MATCH(totalExpenditure!$A74,gDP!$B$6:$B$271))=0,"",INDEX([2]pivotTable!B$310:B$615,MATCH(totalExpenditure!$A74,[2]pivotTable!$A$310:$A$615,0))/100*INDEX(gDP!Q$6:Q$271,MATCH(totalExpenditure!$A74,gDP!$B$6:$B$271)))</f>
        <v>#N/A</v>
      </c>
      <c r="BB74" s="77" t="e">
        <f>IF(INDEX([2]pivotTable!C$310:C$615,MATCH(totalExpenditure!$A74,[2]pivotTable!$A$310:$A$615,0))/100*INDEX(gDP!R$6:R$271,MATCH(totalExpenditure!$A74,gDP!$B$6:$B$271))=0,"",INDEX([2]pivotTable!C$310:C$615,MATCH(totalExpenditure!$A74,[2]pivotTable!$A$310:$A$615,0))/100*INDEX(gDP!R$6:R$271,MATCH(totalExpenditure!$A74,gDP!$B$6:$B$271)))</f>
        <v>#N/A</v>
      </c>
      <c r="BC74" s="77" t="e">
        <f>IF(INDEX([2]pivotTable!D$310:D$615,MATCH(totalExpenditure!$A74,[2]pivotTable!$A$310:$A$615,0))/100*INDEX(gDP!S$6:S$271,MATCH(totalExpenditure!$A74,gDP!$B$6:$B$271))=0,"",INDEX([2]pivotTable!D$310:D$615,MATCH(totalExpenditure!$A74,[2]pivotTable!$A$310:$A$615,0))/100*INDEX(gDP!S$6:S$271,MATCH(totalExpenditure!$A74,gDP!$B$6:$B$271)))</f>
        <v>#N/A</v>
      </c>
      <c r="BD74" s="77" t="e">
        <f>IF(INDEX([2]pivotTable!E$310:E$615,MATCH(totalExpenditure!$A74,[2]pivotTable!$A$310:$A$615,0))/100*INDEX(gDP!T$6:T$271,MATCH(totalExpenditure!$A74,gDP!$B$6:$B$271))=0,"",INDEX([2]pivotTable!E$310:E$615,MATCH(totalExpenditure!$A74,[2]pivotTable!$A$310:$A$615,0))/100*INDEX(gDP!T$6:T$271,MATCH(totalExpenditure!$A74,gDP!$B$6:$B$271)))</f>
        <v>#N/A</v>
      </c>
      <c r="BE74" s="77" t="e">
        <f>IF(INDEX([2]pivotTable!F$310:F$615,MATCH(totalExpenditure!$A74,[2]pivotTable!$A$310:$A$615,0))/100*INDEX(gDP!U$6:U$271,MATCH(totalExpenditure!$A74,gDP!$B$6:$B$271))=0,"",INDEX([2]pivotTable!F$310:F$615,MATCH(totalExpenditure!$A74,[2]pivotTable!$A$310:$A$615,0))/100*INDEX(gDP!U$6:U$271,MATCH(totalExpenditure!$A74,gDP!$B$6:$B$271)))</f>
        <v>#N/A</v>
      </c>
      <c r="BF74" s="77" t="e">
        <f>IF(INDEX([2]pivotTable!G$310:G$615,MATCH(totalExpenditure!$A74,[2]pivotTable!$A$310:$A$615,0))/100*INDEX(gDP!V$6:V$271,MATCH(totalExpenditure!$A74,gDP!$B$6:$B$271))=0,"",INDEX([2]pivotTable!G$310:G$615,MATCH(totalExpenditure!$A74,[2]pivotTable!$A$310:$A$615,0))/100*INDEX(gDP!V$6:V$271,MATCH(totalExpenditure!$A74,gDP!$B$6:$B$271)))</f>
        <v>#N/A</v>
      </c>
      <c r="BG74" s="77" t="e">
        <f>IF(INDEX([2]pivotTable!H$310:H$615,MATCH(totalExpenditure!$A74,[2]pivotTable!$A$310:$A$615,0))/100*INDEX(gDP!W$6:W$271,MATCH(totalExpenditure!$A74,gDP!$B$6:$B$271))=0,"",INDEX([2]pivotTable!H$310:H$615,MATCH(totalExpenditure!$A74,[2]pivotTable!$A$310:$A$615,0))/100*INDEX(gDP!W$6:W$271,MATCH(totalExpenditure!$A74,gDP!$B$6:$B$271)))</f>
        <v>#N/A</v>
      </c>
      <c r="BH74" s="77" t="e">
        <f>IF(INDEX([2]pivotTable!I$310:I$615,MATCH(totalExpenditure!$A74,[2]pivotTable!$A$310:$A$615,0))/100*INDEX(gDP!X$6:X$271,MATCH(totalExpenditure!$A74,gDP!$B$6:$B$271))=0,"",INDEX([2]pivotTable!I$310:I$615,MATCH(totalExpenditure!$A74,[2]pivotTable!$A$310:$A$615,0))/100*INDEX(gDP!X$6:X$271,MATCH(totalExpenditure!$A74,gDP!$B$6:$B$271)))</f>
        <v>#N/A</v>
      </c>
      <c r="BI74" s="77" t="e">
        <f>IF(INDEX([2]pivotTable!J$310:J$615,MATCH(totalExpenditure!$A74,[2]pivotTable!$A$310:$A$615,0))/100*INDEX(gDP!Y$6:Y$271,MATCH(totalExpenditure!$A74,gDP!$B$6:$B$271))=0,"",INDEX([2]pivotTable!J$310:J$615,MATCH(totalExpenditure!$A74,[2]pivotTable!$A$310:$A$615,0))/100*INDEX(gDP!Y$6:Y$271,MATCH(totalExpenditure!$A74,gDP!$B$6:$B$271)))</f>
        <v>#N/A</v>
      </c>
      <c r="BJ74" s="77" t="e">
        <f>IF(INDEX([2]pivotTable!K$310:K$615,MATCH(totalExpenditure!$A74,[2]pivotTable!$A$310:$A$615,0))/100*INDEX(gDP!Z$6:Z$271,MATCH(totalExpenditure!$A74,gDP!$B$6:$B$271))=0,"",INDEX([2]pivotTable!K$310:K$615,MATCH(totalExpenditure!$A74,[2]pivotTable!$A$310:$A$615,0))/100*INDEX(gDP!Z$6:Z$271,MATCH(totalExpenditure!$A74,gDP!$B$6:$B$271)))</f>
        <v>#N/A</v>
      </c>
      <c r="BK74" s="77" t="e">
        <f>IF(INDEX([2]pivotTable!L$310:L$615,MATCH(totalExpenditure!$A74,[2]pivotTable!$A$310:$A$615,0))/100*INDEX(gDP!AA$6:AA$271,MATCH(totalExpenditure!$A74,gDP!$B$6:$B$271))=0,"",INDEX([2]pivotTable!L$310:L$615,MATCH(totalExpenditure!$A74,[2]pivotTable!$A$310:$A$615,0))/100*INDEX(gDP!AA$6:AA$271,MATCH(totalExpenditure!$A74,gDP!$B$6:$B$271)))</f>
        <v>#N/A</v>
      </c>
      <c r="BL74" s="77" t="e">
        <f>IF(INDEX([2]pivotTable!M$310:M$615,MATCH(totalExpenditure!$A74,[2]pivotTable!$A$310:$A$615,0))/100*INDEX(gDP!AB$6:AB$271,MATCH(totalExpenditure!$A74,gDP!$B$6:$B$271))=0,"",INDEX([2]pivotTable!M$310:M$615,MATCH(totalExpenditure!$A74,[2]pivotTable!$A$310:$A$615,0))/100*INDEX(gDP!AB$6:AB$271,MATCH(totalExpenditure!$A74,gDP!$B$6:$B$271)))</f>
        <v>#N/A</v>
      </c>
      <c r="BM74" s="77" t="e">
        <f>IF(INDEX([2]pivotTable!N$310:N$615,MATCH(totalExpenditure!$A74,[2]pivotTable!$A$310:$A$615,0))/100*INDEX(gDP!AC$6:AC$271,MATCH(totalExpenditure!$A74,gDP!$B$6:$B$271))=0,"",INDEX([2]pivotTable!N$310:N$615,MATCH(totalExpenditure!$A74,[2]pivotTable!$A$310:$A$615,0))/100*INDEX(gDP!AC$6:AC$271,MATCH(totalExpenditure!$A74,gDP!$B$6:$B$271)))</f>
        <v>#N/A</v>
      </c>
      <c r="BN74" s="77" t="e">
        <f>IF(INDEX([2]pivotTable!O$310:O$615,MATCH(totalExpenditure!$A74,[2]pivotTable!$A$310:$A$615,0))/100*INDEX(gDP!AD$6:AD$271,MATCH(totalExpenditure!$A74,gDP!$B$6:$B$271))=0,"",INDEX([2]pivotTable!O$310:O$615,MATCH(totalExpenditure!$A74,[2]pivotTable!$A$310:$A$615,0))/100*INDEX(gDP!AD$6:AD$271,MATCH(totalExpenditure!$A74,gDP!$B$6:$B$271)))</f>
        <v>#N/A</v>
      </c>
      <c r="BO74" s="77" t="e">
        <f>IF(INDEX([2]pivotTable!P$310:P$615,MATCH(totalExpenditure!$A74,[2]pivotTable!$A$310:$A$615,0))/100*INDEX(gDP!AE$6:AE$271,MATCH(totalExpenditure!$A74,gDP!$B$6:$B$271))=0,"",INDEX([2]pivotTable!P$310:P$615,MATCH(totalExpenditure!$A74,[2]pivotTable!$A$310:$A$615,0))/100*INDEX(gDP!AE$6:AE$271,MATCH(totalExpenditure!$A74,gDP!$B$6:$B$271)))</f>
        <v>#N/A</v>
      </c>
      <c r="BP74" s="77" t="e">
        <f>IF(INDEX([2]pivotTable!Q$310:Q$615,MATCH(totalExpenditure!$A74,[2]pivotTable!$A$310:$A$615,0))/100*INDEX(gDP!AF$6:AF$271,MATCH(totalExpenditure!$A74,gDP!$B$6:$B$271))=0,"",INDEX([2]pivotTable!Q$310:Q$615,MATCH(totalExpenditure!$A74,[2]pivotTable!$A$310:$A$615,0))/100*INDEX(gDP!AF$6:AF$271,MATCH(totalExpenditure!$A74,gDP!$B$6:$B$271)))</f>
        <v>#N/A</v>
      </c>
      <c r="BQ74" s="77" t="e">
        <f>IF(INDEX([2]pivotTable!R$310:R$615,MATCH(totalExpenditure!$A74,[2]pivotTable!$A$310:$A$615,0))/100*INDEX(gDP!AG$6:AG$271,MATCH(totalExpenditure!$A74,gDP!$B$6:$B$271))=0,"",INDEX([2]pivotTable!R$310:R$615,MATCH(totalExpenditure!$A74,[2]pivotTable!$A$310:$A$615,0))/100*INDEX(gDP!AG$6:AG$271,MATCH(totalExpenditure!$A74,gDP!$B$6:$B$271)))</f>
        <v>#N/A</v>
      </c>
      <c r="BR74" s="77" t="e">
        <f>IF(INDEX([2]pivotTable!S$310:S$615,MATCH(totalExpenditure!$A74,[2]pivotTable!$A$310:$A$615,0))/100*INDEX(gDP!AH$6:AH$271,MATCH(totalExpenditure!$A74,gDP!$B$6:$B$271))=0,"",INDEX([2]pivotTable!S$310:S$615,MATCH(totalExpenditure!$A74,[2]pivotTable!$A$310:$A$615,0))/100*INDEX(gDP!AH$6:AH$271,MATCH(totalExpenditure!$A74,gDP!$B$6:$B$271)))</f>
        <v>#N/A</v>
      </c>
      <c r="BS74" s="77" t="e">
        <f>IF(INDEX([2]pivotTable!T$310:T$615,MATCH(totalExpenditure!$A74,[2]pivotTable!$A$310:$A$615,0))/100*INDEX(gDP!AI$6:AI$271,MATCH(totalExpenditure!$A74,gDP!$B$6:$B$271))=0,"",INDEX([2]pivotTable!T$310:T$615,MATCH(totalExpenditure!$A74,[2]pivotTable!$A$310:$A$615,0))/100*INDEX(gDP!AI$6:AI$271,MATCH(totalExpenditure!$A74,gDP!$B$6:$B$271)))</f>
        <v>#N/A</v>
      </c>
      <c r="BT74" s="77" t="e">
        <f>IF(INDEX([2]pivotTable!U$310:U$615,MATCH(totalExpenditure!$A74,[2]pivotTable!$A$310:$A$615,0))/100*INDEX(gDP!AJ$6:AJ$271,MATCH(totalExpenditure!$A74,gDP!$B$6:$B$271))=0,"",INDEX([2]pivotTable!U$310:U$615,MATCH(totalExpenditure!$A74,[2]pivotTable!$A$310:$A$615,0))/100*INDEX(gDP!AJ$6:AJ$271,MATCH(totalExpenditure!$A74,gDP!$B$6:$B$271)))</f>
        <v>#N/A</v>
      </c>
      <c r="BU74" s="77" t="e">
        <f>IF(INDEX([2]pivotTable!V$310:V$615,MATCH(totalExpenditure!$A74,[2]pivotTable!$A$310:$A$615,0))/100*INDEX(gDP!AK$6:AK$271,MATCH(totalExpenditure!$A74,gDP!$B$6:$B$271))=0,"",INDEX([2]pivotTable!V$310:V$615,MATCH(totalExpenditure!$A74,[2]pivotTable!$A$310:$A$615,0))/100*INDEX(gDP!AK$6:AK$271,MATCH(totalExpenditure!$A74,gDP!$B$6:$B$271)))</f>
        <v>#N/A</v>
      </c>
      <c r="BV74" s="77" t="e">
        <f>IF(INDEX([2]pivotTable!W$310:W$615,MATCH(totalExpenditure!$A74,[2]pivotTable!$A$310:$A$615,0))/100*INDEX(gDP!AL$6:AL$271,MATCH(totalExpenditure!$A74,gDP!$B$6:$B$271))=0,"",INDEX([2]pivotTable!W$310:W$615,MATCH(totalExpenditure!$A74,[2]pivotTable!$A$310:$A$615,0))/100*INDEX(gDP!AL$6:AL$271,MATCH(totalExpenditure!$A74,gDP!$B$6:$B$271)))</f>
        <v>#N/A</v>
      </c>
      <c r="BW74" s="77" t="e">
        <f>IF(INDEX([2]pivotTable!X$310:X$615,MATCH(totalExpenditure!$A74,[2]pivotTable!$A$310:$A$615,0))/100*INDEX(gDP!AM$6:AM$271,MATCH(totalExpenditure!$A74,gDP!$B$6:$B$271))=0,"",INDEX([2]pivotTable!X$310:X$615,MATCH(totalExpenditure!$A74,[2]pivotTable!$A$310:$A$615,0))/100*INDEX(gDP!AM$6:AM$271,MATCH(totalExpenditure!$A74,gDP!$B$6:$B$271)))</f>
        <v>#N/A</v>
      </c>
      <c r="BX74" s="77" t="e">
        <f>IF(INDEX([2]pivotTable!Y$310:Y$615,MATCH(totalExpenditure!$A74,[2]pivotTable!$A$310:$A$615,0))/100*INDEX(gDP!AN$6:AN$271,MATCH(totalExpenditure!$A74,gDP!$B$6:$B$271))=0,"",INDEX([2]pivotTable!Y$310:Y$615,MATCH(totalExpenditure!$A74,[2]pivotTable!$A$310:$A$615,0))/100*INDEX(gDP!AN$6:AN$271,MATCH(totalExpenditure!$A74,gDP!$B$6:$B$271)))</f>
        <v>#N/A</v>
      </c>
      <c r="BY74" s="77" t="e">
        <f>IF(INDEX([2]pivotTable!Z$310:Z$615,MATCH(totalExpenditure!$A74,[2]pivotTable!$A$310:$A$615,0))/100*INDEX(gDP!AO$6:AO$271,MATCH(totalExpenditure!$A74,gDP!$B$6:$B$271))=0,"",INDEX([2]pivotTable!Z$310:Z$615,MATCH(totalExpenditure!$A74,[2]pivotTable!$A$310:$A$615,0))/100*INDEX(gDP!AO$6:AO$271,MATCH(totalExpenditure!$A74,gDP!$B$6:$B$271)))</f>
        <v>#N/A</v>
      </c>
      <c r="BZ74" s="77" t="e">
        <f>IF(INDEX([2]pivotTable!AA$310:AA$615,MATCH(totalExpenditure!$A74,[2]pivotTable!$A$310:$A$615,0))/100*INDEX(gDP!AP$6:AP$271,MATCH(totalExpenditure!$A74,gDP!$B$6:$B$271))=0,"",INDEX([2]pivotTable!AA$310:AA$615,MATCH(totalExpenditure!$A74,[2]pivotTable!$A$310:$A$615,0))/100*INDEX(gDP!AP$6:AP$271,MATCH(totalExpenditure!$A74,gDP!$B$6:$B$271)))</f>
        <v>#N/A</v>
      </c>
      <c r="CA74" s="77" t="e">
        <f>IF(INDEX([2]pivotTable!AB$310:AB$615,MATCH(totalExpenditure!$A74,[2]pivotTable!$A$310:$A$615,0))/100*INDEX(gDP!AQ$6:AQ$271,MATCH(totalExpenditure!$A74,gDP!$B$6:$B$271))=0,"",INDEX([2]pivotTable!AB$310:AB$615,MATCH(totalExpenditure!$A74,[2]pivotTable!$A$310:$A$615,0))/100*INDEX(gDP!AQ$6:AQ$271,MATCH(totalExpenditure!$A74,gDP!$B$6:$B$271)))</f>
        <v>#N/A</v>
      </c>
      <c r="CB74" s="77" t="e">
        <f>IF(INDEX([2]pivotTable!AC$310:AC$615,MATCH(totalExpenditure!$A74,[2]pivotTable!$A$310:$A$615,0))/100*INDEX(gDP!AR$6:AR$271,MATCH(totalExpenditure!$A74,gDP!$B$6:$B$271))=0,"",INDEX([2]pivotTable!AC$310:AC$615,MATCH(totalExpenditure!$A74,[2]pivotTable!$A$310:$A$615,0))/100*INDEX(gDP!AR$6:AR$271,MATCH(totalExpenditure!$A74,gDP!$B$6:$B$271)))</f>
        <v>#N/A</v>
      </c>
      <c r="CC74" s="77" t="e">
        <f>IF(INDEX([2]pivotTable!AD$310:AD$615,MATCH(totalExpenditure!$A74,[2]pivotTable!$A$310:$A$615,0))/100*INDEX(gDP!AS$6:AS$271,MATCH(totalExpenditure!$A74,gDP!$B$6:$B$271))=0,"",INDEX([2]pivotTable!AD$310:AD$615,MATCH(totalExpenditure!$A74,[2]pivotTable!$A$310:$A$615,0))/100*INDEX(gDP!AS$6:AS$271,MATCH(totalExpenditure!$A74,gDP!$B$6:$B$271)))</f>
        <v>#N/A</v>
      </c>
      <c r="CD74" s="77" t="e">
        <f>IF(INDEX([2]pivotTable!AE$310:AE$615,MATCH(totalExpenditure!$A74,[2]pivotTable!$A$310:$A$615,0))/100*INDEX(gDP!AT$6:AT$271,MATCH(totalExpenditure!$A74,gDP!$B$6:$B$271))=0,"",INDEX([2]pivotTable!AE$310:AE$615,MATCH(totalExpenditure!$A74,[2]pivotTable!$A$310:$A$615,0))/100*INDEX(gDP!AT$6:AT$271,MATCH(totalExpenditure!$A74,gDP!$B$6:$B$271)))</f>
        <v>#N/A</v>
      </c>
      <c r="CE74" s="77" t="e">
        <f>IF(INDEX([2]pivotTable!AF$310:AF$615,MATCH(totalExpenditure!$A74,[2]pivotTable!$A$310:$A$615,0))/100*INDEX(gDP!AU$6:AU$271,MATCH(totalExpenditure!$A74,gDP!$B$6:$B$271))=0,"",INDEX([2]pivotTable!AF$310:AF$615,MATCH(totalExpenditure!$A74,[2]pivotTable!$A$310:$A$615,0))/100*INDEX(gDP!AU$6:AU$271,MATCH(totalExpenditure!$A74,gDP!$B$6:$B$271)))</f>
        <v>#N/A</v>
      </c>
      <c r="CF74" s="77" t="e">
        <f>IF(INDEX([2]pivotTable!AG$310:AG$615,MATCH(totalExpenditure!$A74,[2]pivotTable!$A$310:$A$615,0))/100*INDEX(gDP!AV$6:AV$271,MATCH(totalExpenditure!$A74,gDP!$B$6:$B$271))=0,"",INDEX([2]pivotTable!AG$310:AG$615,MATCH(totalExpenditure!$A74,[2]pivotTable!$A$310:$A$615,0))/100*INDEX(gDP!AV$6:AV$271,MATCH(totalExpenditure!$A74,gDP!$B$6:$B$271)))</f>
        <v>#N/A</v>
      </c>
      <c r="CG74" s="77" t="e">
        <f>IF(INDEX([2]pivotTable!AH$310:AH$615,MATCH(totalExpenditure!$A74,[2]pivotTable!$A$310:$A$615,0))/100*INDEX(gDP!AW$6:AW$271,MATCH(totalExpenditure!$A74,gDP!$B$6:$B$271))=0,"",INDEX([2]pivotTable!AH$310:AH$615,MATCH(totalExpenditure!$A74,[2]pivotTable!$A$310:$A$615,0))/100*INDEX(gDP!AW$6:AW$271,MATCH(totalExpenditure!$A74,gDP!$B$6:$B$271)))</f>
        <v>#N/A</v>
      </c>
      <c r="CH74" s="77" t="e">
        <f>IF(INDEX([2]pivotTable!AI$310:AI$615,MATCH(totalExpenditure!$A74,[2]pivotTable!$A$310:$A$615,0))/100*INDEX(gDP!AX$6:AX$271,MATCH(totalExpenditure!$A74,gDP!$B$6:$B$271))=0,"",INDEX([2]pivotTable!AI$310:AI$615,MATCH(totalExpenditure!$A74,[2]pivotTable!$A$310:$A$615,0))/100*INDEX(gDP!AX$6:AX$271,MATCH(totalExpenditure!$A74,gDP!$B$6:$B$271)))</f>
        <v>#N/A</v>
      </c>
      <c r="CI74" s="77" t="e">
        <f>IF(INDEX([2]pivotTable!AJ$310:AJ$615,MATCH(totalExpenditure!$A74,[2]pivotTable!$A$310:$A$615,0))/100*INDEX(gDP!AY$6:AY$271,MATCH(totalExpenditure!$A74,gDP!$B$6:$B$271))=0,"",INDEX([2]pivotTable!AJ$310:AJ$615,MATCH(totalExpenditure!$A74,[2]pivotTable!$A$310:$A$615,0))/100*INDEX(gDP!AY$6:AY$271,MATCH(totalExpenditure!$A74,gDP!$B$6:$B$271)))</f>
        <v>#N/A</v>
      </c>
      <c r="CJ74" s="77" t="e">
        <f>IF(INDEX([2]pivotTable!AK$310:AK$615,MATCH(totalExpenditure!$A74,[2]pivotTable!$A$310:$A$615,0))/100*INDEX(gDP!AZ$6:AZ$271,MATCH(totalExpenditure!$A74,gDP!$B$6:$B$271))=0,"",INDEX([2]pivotTable!AK$310:AK$615,MATCH(totalExpenditure!$A74,[2]pivotTable!$A$310:$A$615,0))/100*INDEX(gDP!AZ$6:AZ$271,MATCH(totalExpenditure!$A74,gDP!$B$6:$B$271)))</f>
        <v>#N/A</v>
      </c>
      <c r="CK74" s="77" t="e">
        <f>IF(INDEX([2]pivotTable!AL$310:AL$615,MATCH(totalExpenditure!$A74,[2]pivotTable!$A$310:$A$615,0))/100*INDEX(gDP!BA$6:BA$271,MATCH(totalExpenditure!$A74,gDP!$B$6:$B$271))=0,"",INDEX([2]pivotTable!AL$310:AL$615,MATCH(totalExpenditure!$A74,[2]pivotTable!$A$310:$A$615,0))/100*INDEX(gDP!BA$6:BA$271,MATCH(totalExpenditure!$A74,gDP!$B$6:$B$271)))</f>
        <v>#N/A</v>
      </c>
      <c r="CL74" s="77" t="e">
        <f>IF(INDEX([2]pivotTable!AM$310:AM$615,MATCH(totalExpenditure!$A74,[2]pivotTable!$A$310:$A$615,0))/100*INDEX(gDP!BB$6:BB$271,MATCH(totalExpenditure!$A74,gDP!$B$6:$B$271))=0,"",INDEX([2]pivotTable!AM$310:AM$615,MATCH(totalExpenditure!$A74,[2]pivotTable!$A$310:$A$615,0))/100*INDEX(gDP!BB$6:BB$271,MATCH(totalExpenditure!$A74,gDP!$B$6:$B$271)))</f>
        <v>#N/A</v>
      </c>
      <c r="CM74" s="77" t="e">
        <f>IF(INDEX([2]pivotTable!AN$310:AN$615,MATCH(totalExpenditure!$A74,[2]pivotTable!$A$310:$A$615,0))/100*INDEX(gDP!BC$6:BC$271,MATCH(totalExpenditure!$A74,gDP!$B$6:$B$271))=0,"",INDEX([2]pivotTable!AN$310:AN$615,MATCH(totalExpenditure!$A74,[2]pivotTable!$A$310:$A$615,0))/100*INDEX(gDP!BC$6:BC$271,MATCH(totalExpenditure!$A74,gDP!$B$6:$B$271)))</f>
        <v>#N/A</v>
      </c>
      <c r="CN74" s="77" t="e">
        <f>IF(INDEX([2]pivotTable!AO$310:AO$615,MATCH(totalExpenditure!$A74,[2]pivotTable!$A$310:$A$615,0))/100*INDEX(gDP!BD$6:BD$271,MATCH(totalExpenditure!$A74,gDP!$B$6:$B$271))=0,"",INDEX([2]pivotTable!AO$310:AO$615,MATCH(totalExpenditure!$A74,[2]pivotTable!$A$310:$A$615,0))/100*INDEX(gDP!BD$6:BD$271,MATCH(totalExpenditure!$A74,gDP!$B$6:$B$271)))</f>
        <v>#N/A</v>
      </c>
      <c r="CO74" s="77" t="e">
        <f>IF(INDEX([2]pivotTable!AP$310:AP$615,MATCH(totalExpenditure!$A74,[2]pivotTable!$A$310:$A$615,0))/100*INDEX(gDP!BE$6:BE$271,MATCH(totalExpenditure!$A74,gDP!$B$6:$B$271))=0,"",INDEX([2]pivotTable!AP$310:AP$615,MATCH(totalExpenditure!$A74,[2]pivotTable!$A$310:$A$615,0))/100*INDEX(gDP!BE$6:BE$271,MATCH(totalExpenditure!$A74,gDP!$B$6:$B$271)))</f>
        <v>#N/A</v>
      </c>
      <c r="CP74" s="77" t="e">
        <f>IF(INDEX([2]pivotTable!AQ$310:AQ$615,MATCH(totalExpenditure!$A74,[2]pivotTable!$A$310:$A$615,0))/100*INDEX(gDP!BF$6:BF$271,MATCH(totalExpenditure!$A74,gDP!$B$6:$B$271))=0,"",INDEX([2]pivotTable!AQ$310:AQ$615,MATCH(totalExpenditure!$A74,[2]pivotTable!$A$310:$A$615,0))/100*INDEX(gDP!BF$6:BF$271,MATCH(totalExpenditure!$A74,gDP!$B$6:$B$271)))</f>
        <v>#N/A</v>
      </c>
      <c r="CQ74" s="77" t="e">
        <f>IF(INDEX([2]pivotTable!AR$310:AR$615,MATCH(totalExpenditure!$A74,[2]pivotTable!$A$310:$A$615,0))/100*INDEX(gDP!BG$6:BG$271,MATCH(totalExpenditure!$A74,gDP!$B$6:$B$271))=0,"",INDEX([2]pivotTable!AR$310:AR$615,MATCH(totalExpenditure!$A74,[2]pivotTable!$A$310:$A$615,0))/100*INDEX(gDP!BG$6:BG$271,MATCH(totalExpenditure!$A74,gDP!$B$6:$B$271)))</f>
        <v>#N/A</v>
      </c>
      <c r="CR74" s="77" t="e">
        <f>IF(INDEX([2]pivotTable!AS$310:AS$615,MATCH(totalExpenditure!$A74,[2]pivotTable!$A$310:$A$615,0))/100*INDEX(gDP!BH$6:BH$271,MATCH(totalExpenditure!$A74,gDP!$B$6:$B$271))=0,"",INDEX([2]pivotTable!AS$310:AS$615,MATCH(totalExpenditure!$A74,[2]pivotTable!$A$310:$A$615,0))/100*INDEX(gDP!BH$6:BH$271,MATCH(totalExpenditure!$A74,gDP!$B$6:$B$271)))</f>
        <v>#N/A</v>
      </c>
      <c r="CS74" s="77" t="e">
        <f>IF(INDEX([2]pivotTable!AT$310:AT$615,MATCH(totalExpenditure!$A74,[2]pivotTable!$A$310:$A$615,0))/100*INDEX(gDP!BI$6:BI$271,MATCH(totalExpenditure!$A74,gDP!$B$6:$B$271))=0,"",INDEX([2]pivotTable!AT$310:AT$615,MATCH(totalExpenditure!$A74,[2]pivotTable!$A$310:$A$615,0))/100*INDEX(gDP!BI$6:BI$271,MATCH(totalExpenditure!$A74,gDP!$B$6:$B$271)))</f>
        <v>#N/A</v>
      </c>
      <c r="CT74" s="77" t="e">
        <f>IF(INDEX([2]pivotTable!AU$310:AU$615,MATCH(totalExpenditure!$A74,[2]pivotTable!$A$310:$A$615,0))/100*INDEX(gDP!BJ$6:BJ$271,MATCH(totalExpenditure!$A74,gDP!$B$6:$B$271))=0,"",INDEX([2]pivotTable!AU$310:AU$615,MATCH(totalExpenditure!$A74,[2]pivotTable!$A$310:$A$615,0))/100*INDEX(gDP!BJ$6:BJ$271,MATCH(totalExpenditure!$A74,gDP!$B$6:$B$271)))</f>
        <v>#N/A</v>
      </c>
      <c r="CU74" s="77" t="e">
        <f>IF(INDEX([2]pivotTable!AV$310:AV$615,MATCH(totalExpenditure!$A74,[2]pivotTable!$A$310:$A$615,0))/100*INDEX(gDP!BK$6:BK$271,MATCH(totalExpenditure!$A74,gDP!$B$6:$B$271))=0,"",INDEX([2]pivotTable!AV$310:AV$615,MATCH(totalExpenditure!$A74,[2]pivotTable!$A$310:$A$615,0))/100*INDEX(gDP!BK$6:BK$271,MATCH(totalExpenditure!$A74,gDP!$B$6:$B$271)))</f>
        <v>#N/A</v>
      </c>
      <c r="CV74" s="77" t="e">
        <f>IF(INDEX([2]pivotTable!AW$310:AW$615,MATCH(totalExpenditure!$A74,[2]pivotTable!$A$310:$A$615,0))/100*INDEX(gDP!BL$6:BL$271,MATCH(totalExpenditure!$A74,gDP!$B$6:$B$271))=0,"",INDEX([2]pivotTable!AW$310:AW$615,MATCH(totalExpenditure!$A74,[2]pivotTable!$A$310:$A$615,0))/100*INDEX(gDP!BL$6:BL$271,MATCH(totalExpenditure!$A74,gDP!$B$6:$B$271)))</f>
        <v>#N/A</v>
      </c>
      <c r="CW74" s="77" t="e">
        <f>IF(INDEX([2]pivotTable!AX$310:AX$615,MATCH(totalExpenditure!$A74,[2]pivotTable!$A$310:$A$615,0))/100*INDEX(gDP!BM$6:BM$271,MATCH(totalExpenditure!$A74,gDP!$B$6:$B$271))=0,"",INDEX([2]pivotTable!AX$310:AX$615,MATCH(totalExpenditure!$A74,[2]pivotTable!$A$310:$A$615,0))/100*INDEX(gDP!BM$6:BM$271,MATCH(totalExpenditure!$A74,gDP!$B$6:$B$271)))</f>
        <v>#N/A</v>
      </c>
      <c r="CX74" s="77" t="e">
        <f>IF(INDEX([2]pivotTable!AY$310:AY$615,MATCH(totalExpenditure!$A74,[2]pivotTable!$A$310:$A$615,0))/100*INDEX(gDP!BN$6:BN$271,MATCH(totalExpenditure!$A74,gDP!$B$6:$B$271))=0,"",INDEX([2]pivotTable!AY$310:AY$615,MATCH(totalExpenditure!$A74,[2]pivotTable!$A$310:$A$615,0))/100*INDEX(gDP!BN$6:BN$271,MATCH(totalExpenditure!$A74,gDP!$B$6:$B$271)))</f>
        <v>#N/A</v>
      </c>
      <c r="CY74" s="77" t="e">
        <f>IF(INDEX([2]pivotTable!AZ$310:AZ$615,MATCH(totalExpenditure!$A74,[2]pivotTable!$A$310:$A$615,0))/100*INDEX(gDP!BO$6:BO$271,MATCH(totalExpenditure!$A74,gDP!$B$6:$B$271))=0,"",INDEX([2]pivotTable!AZ$310:AZ$615,MATCH(totalExpenditure!$A74,[2]pivotTable!$A$310:$A$615,0))/100*INDEX(gDP!BO$6:BO$271,MATCH(totalExpenditure!$A74,gDP!$B$6:$B$271)))</f>
        <v>#N/A</v>
      </c>
      <c r="CZ74" s="77" t="e">
        <f>IF(B74="","",IF(BA74="","",B74-B74+INDEX(gDP!Q$6:Q$271,MATCH(totalExpenditure!$A74,gDP!$B$6:$B$271))))</f>
        <v>#N/A</v>
      </c>
      <c r="DA74" s="77" t="e">
        <f>IF(C74="","",IF(BB74="","",C74-C74+INDEX(gDP!R$6:R$271,MATCH(totalExpenditure!$A74,gDP!$B$6:$B$271))))</f>
        <v>#N/A</v>
      </c>
      <c r="DB74" s="77" t="e">
        <f>IF(D74="","",IF(BC74="","",D74-D74+INDEX(gDP!S$6:S$271,MATCH(totalExpenditure!$A74,gDP!$B$6:$B$271))))</f>
        <v>#N/A</v>
      </c>
      <c r="DC74" s="77" t="e">
        <f>IF(E74="","",IF(BD74="","",E74-E74+INDEX(gDP!T$6:T$271,MATCH(totalExpenditure!$A74,gDP!$B$6:$B$271))))</f>
        <v>#N/A</v>
      </c>
      <c r="DD74" s="77" t="e">
        <f>IF(F74="","",IF(BE74="","",F74-F74+INDEX(gDP!U$6:U$271,MATCH(totalExpenditure!$A74,gDP!$B$6:$B$271))))</f>
        <v>#N/A</v>
      </c>
      <c r="DE74" s="77" t="e">
        <f>IF(G74="","",IF(BF74="","",G74-G74+INDEX(gDP!V$6:V$271,MATCH(totalExpenditure!$A74,gDP!$B$6:$B$271))))</f>
        <v>#N/A</v>
      </c>
      <c r="DF74" s="77" t="e">
        <f>IF(H74="","",IF(BG74="","",H74-H74+INDEX(gDP!W$6:W$271,MATCH(totalExpenditure!$A74,gDP!$B$6:$B$271))))</f>
        <v>#N/A</v>
      </c>
      <c r="DG74" s="77" t="e">
        <f>IF(I74="","",IF(BH74="","",I74-I74+INDEX(gDP!X$6:X$271,MATCH(totalExpenditure!$A74,gDP!$B$6:$B$271))))</f>
        <v>#N/A</v>
      </c>
      <c r="DH74" s="77" t="e">
        <f>IF(J74="","",IF(BI74="","",J74-J74+INDEX(gDP!Y$6:Y$271,MATCH(totalExpenditure!$A74,gDP!$B$6:$B$271))))</f>
        <v>#N/A</v>
      </c>
      <c r="DI74" s="77" t="e">
        <f>IF(K74="","",IF(BJ74="","",K74-K74+INDEX(gDP!Z$6:Z$271,MATCH(totalExpenditure!$A74,gDP!$B$6:$B$271))))</f>
        <v>#N/A</v>
      </c>
      <c r="DJ74" s="77" t="e">
        <f>IF(L74="","",IF(BK74="","",L74-L74+INDEX(gDP!AA$6:AA$271,MATCH(totalExpenditure!$A74,gDP!$B$6:$B$271))))</f>
        <v>#N/A</v>
      </c>
      <c r="DK74" s="77" t="e">
        <f>IF(M74="","",IF(BL74="","",M74-M74+INDEX(gDP!AB$6:AB$271,MATCH(totalExpenditure!$A74,gDP!$B$6:$B$271))))</f>
        <v>#N/A</v>
      </c>
      <c r="DL74" s="77" t="e">
        <f>IF(N74="","",IF(BM74="","",N74-N74+INDEX(gDP!AC$6:AC$271,MATCH(totalExpenditure!$A74,gDP!$B$6:$B$271))))</f>
        <v>#N/A</v>
      </c>
      <c r="DM74" s="77" t="e">
        <f>IF(O74="","",IF(BN74="","",O74-O74+INDEX(gDP!AD$6:AD$271,MATCH(totalExpenditure!$A74,gDP!$B$6:$B$271))))</f>
        <v>#N/A</v>
      </c>
      <c r="DN74" s="77" t="e">
        <f>IF(P74="","",IF(BO74="","",P74-P74+INDEX(gDP!AE$6:AE$271,MATCH(totalExpenditure!$A74,gDP!$B$6:$B$271))))</f>
        <v>#N/A</v>
      </c>
      <c r="DO74" s="77" t="e">
        <f>IF(Q74="","",IF(BP74="","",Q74-Q74+INDEX(gDP!AF$6:AF$271,MATCH(totalExpenditure!$A74,gDP!$B$6:$B$271))))</f>
        <v>#N/A</v>
      </c>
      <c r="DP74" s="77" t="e">
        <f>IF(R74="","",IF(BQ74="","",R74-R74+INDEX(gDP!AG$6:AG$271,MATCH(totalExpenditure!$A74,gDP!$B$6:$B$271))))</f>
        <v>#N/A</v>
      </c>
      <c r="DQ74" s="77" t="e">
        <f>IF(S74="","",IF(BR74="","",S74-S74+INDEX(gDP!AH$6:AH$271,MATCH(totalExpenditure!$A74,gDP!$B$6:$B$271))))</f>
        <v>#N/A</v>
      </c>
      <c r="DR74" s="77" t="e">
        <f>IF(T74="","",IF(BS74="","",T74-T74+INDEX(gDP!AI$6:AI$271,MATCH(totalExpenditure!$A74,gDP!$B$6:$B$271))))</f>
        <v>#N/A</v>
      </c>
      <c r="DS74" s="77" t="e">
        <f>IF(U74="","",IF(BT74="","",U74-U74+INDEX(gDP!AJ$6:AJ$271,MATCH(totalExpenditure!$A74,gDP!$B$6:$B$271))))</f>
        <v>#N/A</v>
      </c>
      <c r="DT74" s="77" t="e">
        <f>IF(V74="","",IF(BU74="","",V74-V74+INDEX(gDP!AK$6:AK$271,MATCH(totalExpenditure!$A74,gDP!$B$6:$B$271))))</f>
        <v>#N/A</v>
      </c>
      <c r="DU74" s="77" t="e">
        <f>IF(W74="","",IF(BV74="","",W74-W74+INDEX(gDP!AL$6:AL$271,MATCH(totalExpenditure!$A74,gDP!$B$6:$B$271))))</f>
        <v>#N/A</v>
      </c>
      <c r="DV74" s="77" t="e">
        <f>IF(X74="","",IF(BW74="","",X74-X74+INDEX(gDP!AM$6:AM$271,MATCH(totalExpenditure!$A74,gDP!$B$6:$B$271))))</f>
        <v>#N/A</v>
      </c>
      <c r="DW74" s="77" t="e">
        <f>IF(Y74="","",IF(BX74="","",Y74-Y74+INDEX(gDP!AN$6:AN$271,MATCH(totalExpenditure!$A74,gDP!$B$6:$B$271))))</f>
        <v>#N/A</v>
      </c>
      <c r="DX74" s="77" t="e">
        <f>IF(Z74="","",IF(BY74="","",Z74-Z74+INDEX(gDP!AO$6:AO$271,MATCH(totalExpenditure!$A74,gDP!$B$6:$B$271))))</f>
        <v>#N/A</v>
      </c>
      <c r="DY74" s="77" t="e">
        <f>IF(AA74="","",IF(BZ74="","",AA74-AA74+INDEX(gDP!AP$6:AP$271,MATCH(totalExpenditure!$A74,gDP!$B$6:$B$271))))</f>
        <v>#N/A</v>
      </c>
      <c r="DZ74" s="77" t="e">
        <f>IF(AB74="","",IF(CA74="","",AB74-AB74+INDEX(gDP!AQ$6:AQ$271,MATCH(totalExpenditure!$A74,gDP!$B$6:$B$271))))</f>
        <v>#N/A</v>
      </c>
      <c r="EA74" s="77" t="e">
        <f>IF(AC74="","",IF(CB74="","",AC74-AC74+INDEX(gDP!AR$6:AR$271,MATCH(totalExpenditure!$A74,gDP!$B$6:$B$271))))</f>
        <v>#N/A</v>
      </c>
      <c r="EB74" s="77" t="e">
        <f>IF(AD74="","",IF(CC74="","",AD74-AD74+INDEX(gDP!AS$6:AS$271,MATCH(totalExpenditure!$A74,gDP!$B$6:$B$271))))</f>
        <v>#N/A</v>
      </c>
      <c r="EC74" s="77" t="e">
        <f>IF(AE74="","",IF(CD74="","",AE74-AE74+INDEX(gDP!AT$6:AT$271,MATCH(totalExpenditure!$A74,gDP!$B$6:$B$271))))</f>
        <v>#N/A</v>
      </c>
      <c r="ED74" s="77" t="e">
        <f>IF(AF74="","",IF(CE74="","",AF74-AF74+INDEX(gDP!AU$6:AU$271,MATCH(totalExpenditure!$A74,gDP!$B$6:$B$271))))</f>
        <v>#N/A</v>
      </c>
      <c r="EE74" s="77" t="e">
        <f>IF(AG74="","",IF(CF74="","",AG74-AG74+INDEX(gDP!AV$6:AV$271,MATCH(totalExpenditure!$A74,gDP!$B$6:$B$271))))</f>
        <v>#N/A</v>
      </c>
      <c r="EF74" s="77" t="e">
        <f>IF(AH74="","",IF(CG74="","",AH74-AH74+INDEX(gDP!AW$6:AW$271,MATCH(totalExpenditure!$A74,gDP!$B$6:$B$271))))</f>
        <v>#N/A</v>
      </c>
      <c r="EG74" s="77" t="e">
        <f>IF(AI74="","",IF(CH74="","",AI74-AI74+INDEX(gDP!AX$6:AX$271,MATCH(totalExpenditure!$A74,gDP!$B$6:$B$271))))</f>
        <v>#N/A</v>
      </c>
      <c r="EH74" s="77" t="e">
        <f>IF(AJ74="","",IF(CI74="","",AJ74-AJ74+INDEX(gDP!AY$6:AY$271,MATCH(totalExpenditure!$A74,gDP!$B$6:$B$271))))</f>
        <v>#N/A</v>
      </c>
      <c r="EI74" s="77" t="e">
        <f>IF(AK74="","",IF(CJ74="","",AK74-AK74+INDEX(gDP!AZ$6:AZ$271,MATCH(totalExpenditure!$A74,gDP!$B$6:$B$271))))</f>
        <v>#N/A</v>
      </c>
      <c r="EJ74" s="77" t="e">
        <f>IF(AL74="","",IF(CK74="","",AL74-AL74+INDEX(gDP!BA$6:BA$271,MATCH(totalExpenditure!$A74,gDP!$B$6:$B$271))))</f>
        <v>#N/A</v>
      </c>
      <c r="EK74" s="77" t="e">
        <f>IF(AM74="","",IF(CL74="","",AM74-AM74+INDEX(gDP!BB$6:BB$271,MATCH(totalExpenditure!$A74,gDP!$B$6:$B$271))))</f>
        <v>#N/A</v>
      </c>
      <c r="EL74" s="77" t="e">
        <f>IF(AN74="","",IF(CM74="","",AN74-AN74+INDEX(gDP!BC$6:BC$271,MATCH(totalExpenditure!$A74,gDP!$B$6:$B$271))))</f>
        <v>#N/A</v>
      </c>
      <c r="EM74" s="77" t="e">
        <f>IF(AO74="","",IF(CN74="","",AO74-AO74+INDEX(gDP!BD$6:BD$271,MATCH(totalExpenditure!$A74,gDP!$B$6:$B$271))))</f>
        <v>#N/A</v>
      </c>
      <c r="EN74" s="77" t="e">
        <f>IF(AP74="","",IF(CO74="","",AP74-AP74+INDEX(gDP!BE$6:BE$271,MATCH(totalExpenditure!$A74,gDP!$B$6:$B$271))))</f>
        <v>#N/A</v>
      </c>
      <c r="EO74" s="77" t="e">
        <f>IF(AQ74="","",IF(CP74="","",AQ74-AQ74+INDEX(gDP!BF$6:BF$271,MATCH(totalExpenditure!$A74,gDP!$B$6:$B$271))))</f>
        <v>#N/A</v>
      </c>
      <c r="EP74" s="77" t="e">
        <f>IF(AR74="","",IF(CQ74="","",AR74-AR74+INDEX(gDP!BG$6:BG$271,MATCH(totalExpenditure!$A74,gDP!$B$6:$B$271))))</f>
        <v>#N/A</v>
      </c>
      <c r="EQ74" s="77" t="e">
        <f>IF(AS74="","",IF(CR74="","",AS74-AS74+INDEX(gDP!BH$6:BH$271,MATCH(totalExpenditure!$A74,gDP!$B$6:$B$271))))</f>
        <v>#N/A</v>
      </c>
      <c r="ER74" s="77" t="e">
        <f>IF(AT74="","",IF(CS74="","",AT74-AT74+INDEX(gDP!BI$6:BI$271,MATCH(totalExpenditure!$A74,gDP!$B$6:$B$271))))</f>
        <v>#N/A</v>
      </c>
      <c r="ES74" s="77" t="e">
        <f>IF(AU74="","",IF(CT74="","",AU74-AU74+INDEX(gDP!BJ$6:BJ$271,MATCH(totalExpenditure!$A74,gDP!$B$6:$B$271))))</f>
        <v>#N/A</v>
      </c>
      <c r="ET74" s="77" t="e">
        <f>IF(AV74="","",IF(CU74="","",AV74-AV74+INDEX(gDP!BK$6:BK$271,MATCH(totalExpenditure!$A74,gDP!$B$6:$B$271))))</f>
        <v>#N/A</v>
      </c>
      <c r="EU74" s="77" t="e">
        <f>IF(AW74="","",IF(CV74="","",AW74-AW74+INDEX(gDP!BL$6:BL$271,MATCH(totalExpenditure!$A74,gDP!$B$6:$B$271))))</f>
        <v>#N/A</v>
      </c>
      <c r="EV74" s="77" t="e">
        <f>IF(AX74="","",IF(CW74="","",AX74-AX74+INDEX(gDP!BM$6:BM$271,MATCH(totalExpenditure!$A74,gDP!$B$6:$B$271))))</f>
        <v>#N/A</v>
      </c>
      <c r="EW74" s="77" t="e">
        <f>IF(AY74="","",IF(CX74="","",AY74-AY74+INDEX(gDP!BN$6:BN$271,MATCH(totalExpenditure!$A74,gDP!$B$6:$B$271))))</f>
        <v>#N/A</v>
      </c>
      <c r="EX74" s="77" t="e">
        <f>IF(AZ74="","",IF(CY74="","",AZ74-AZ74+INDEX(gDP!BO$6:BO$271,MATCH(totalExpenditure!$A74,gDP!$B$6:$B$271))))</f>
        <v>#N/A</v>
      </c>
    </row>
    <row r="75" spans="1:154" x14ac:dyDescent="0.35">
      <c r="A75" t="s">
        <v>359</v>
      </c>
      <c r="B75" s="77" t="str">
        <f>IF(INDEX([2]pivotTable!B$3:B$308,MATCH(totalExpenditure!$A75,[2]pivotTable!$A$3:$A$308,0))/100*INDEX(gDP!Q$6:Q$271,MATCH(totalExpenditure!$A75,gDP!$B$6:$B$271))=0,"",INDEX([2]pivotTable!B$3:B$308,MATCH(totalExpenditure!$A75,[2]pivotTable!$A$3:$A$308,0))/100*INDEX(gDP!Q$6:Q$271,MATCH(totalExpenditure!$A75,gDP!$B$6:$B$271)))</f>
        <v/>
      </c>
      <c r="C75" s="77" t="str">
        <f>IF(INDEX([2]pivotTable!C$3:C$308,MATCH(totalExpenditure!$A75,[2]pivotTable!$A$3:$A$308,0))/100*INDEX(gDP!R$6:R$271,MATCH(totalExpenditure!$A75,gDP!$B$6:$B$271))=0,"",INDEX([2]pivotTable!C$3:C$308,MATCH(totalExpenditure!$A75,[2]pivotTable!$A$3:$A$308,0))/100*INDEX(gDP!R$6:R$271,MATCH(totalExpenditure!$A75,gDP!$B$6:$B$271)))</f>
        <v/>
      </c>
      <c r="D75" s="77" t="str">
        <f>IF(INDEX([2]pivotTable!D$3:D$308,MATCH(totalExpenditure!$A75,[2]pivotTable!$A$3:$A$308,0))/100*INDEX(gDP!S$6:S$271,MATCH(totalExpenditure!$A75,gDP!$B$6:$B$271))=0,"",INDEX([2]pivotTable!D$3:D$308,MATCH(totalExpenditure!$A75,[2]pivotTable!$A$3:$A$308,0))/100*INDEX(gDP!S$6:S$271,MATCH(totalExpenditure!$A75,gDP!$B$6:$B$271)))</f>
        <v/>
      </c>
      <c r="E75" s="77" t="str">
        <f>IF(INDEX([2]pivotTable!E$3:E$308,MATCH(totalExpenditure!$A75,[2]pivotTable!$A$3:$A$308,0))/100*INDEX(gDP!T$6:T$271,MATCH(totalExpenditure!$A75,gDP!$B$6:$B$271))=0,"",INDEX([2]pivotTable!E$3:E$308,MATCH(totalExpenditure!$A75,[2]pivotTable!$A$3:$A$308,0))/100*INDEX(gDP!T$6:T$271,MATCH(totalExpenditure!$A75,gDP!$B$6:$B$271)))</f>
        <v/>
      </c>
      <c r="F75" s="77" t="str">
        <f>IF(INDEX([2]pivotTable!F$3:F$308,MATCH(totalExpenditure!$A75,[2]pivotTable!$A$3:$A$308,0))/100*INDEX(gDP!U$6:U$271,MATCH(totalExpenditure!$A75,gDP!$B$6:$B$271))=0,"",INDEX([2]pivotTable!F$3:F$308,MATCH(totalExpenditure!$A75,[2]pivotTable!$A$3:$A$308,0))/100*INDEX(gDP!U$6:U$271,MATCH(totalExpenditure!$A75,gDP!$B$6:$B$271)))</f>
        <v/>
      </c>
      <c r="G75" s="77" t="str">
        <f>IF(INDEX([2]pivotTable!G$3:G$308,MATCH(totalExpenditure!$A75,[2]pivotTable!$A$3:$A$308,0))/100*INDEX(gDP!V$6:V$271,MATCH(totalExpenditure!$A75,gDP!$B$6:$B$271))=0,"",INDEX([2]pivotTable!G$3:G$308,MATCH(totalExpenditure!$A75,[2]pivotTable!$A$3:$A$308,0))/100*INDEX(gDP!V$6:V$271,MATCH(totalExpenditure!$A75,gDP!$B$6:$B$271)))</f>
        <v/>
      </c>
      <c r="H75" s="77" t="str">
        <f>IF(INDEX([2]pivotTable!H$3:H$308,MATCH(totalExpenditure!$A75,[2]pivotTable!$A$3:$A$308,0))/100*INDEX(gDP!W$6:W$271,MATCH(totalExpenditure!$A75,gDP!$B$6:$B$271))=0,"",INDEX([2]pivotTable!H$3:H$308,MATCH(totalExpenditure!$A75,[2]pivotTable!$A$3:$A$308,0))/100*INDEX(gDP!W$6:W$271,MATCH(totalExpenditure!$A75,gDP!$B$6:$B$271)))</f>
        <v/>
      </c>
      <c r="I75" s="77" t="str">
        <f>IF(INDEX([2]pivotTable!I$3:I$308,MATCH(totalExpenditure!$A75,[2]pivotTable!$A$3:$A$308,0))/100*INDEX(gDP!X$6:X$271,MATCH(totalExpenditure!$A75,gDP!$B$6:$B$271))=0,"",INDEX([2]pivotTable!I$3:I$308,MATCH(totalExpenditure!$A75,[2]pivotTable!$A$3:$A$308,0))/100*INDEX(gDP!X$6:X$271,MATCH(totalExpenditure!$A75,gDP!$B$6:$B$271)))</f>
        <v/>
      </c>
      <c r="J75" s="77" t="str">
        <f>IF(INDEX([2]pivotTable!J$3:J$308,MATCH(totalExpenditure!$A75,[2]pivotTable!$A$3:$A$308,0))/100*INDEX(gDP!Y$6:Y$271,MATCH(totalExpenditure!$A75,gDP!$B$6:$B$271))=0,"",INDEX([2]pivotTable!J$3:J$308,MATCH(totalExpenditure!$A75,[2]pivotTable!$A$3:$A$308,0))/100*INDEX(gDP!Y$6:Y$271,MATCH(totalExpenditure!$A75,gDP!$B$6:$B$271)))</f>
        <v/>
      </c>
      <c r="K75" s="77" t="str">
        <f>IF(INDEX([2]pivotTable!K$3:K$308,MATCH(totalExpenditure!$A75,[2]pivotTable!$A$3:$A$308,0))/100*INDEX(gDP!Z$6:Z$271,MATCH(totalExpenditure!$A75,gDP!$B$6:$B$271))=0,"",INDEX([2]pivotTable!K$3:K$308,MATCH(totalExpenditure!$A75,[2]pivotTable!$A$3:$A$308,0))/100*INDEX(gDP!Z$6:Z$271,MATCH(totalExpenditure!$A75,gDP!$B$6:$B$271)))</f>
        <v/>
      </c>
      <c r="L75" s="77" t="str">
        <f>IF(INDEX([2]pivotTable!L$3:L$308,MATCH(totalExpenditure!$A75,[2]pivotTable!$A$3:$A$308,0))/100*INDEX(gDP!AA$6:AA$271,MATCH(totalExpenditure!$A75,gDP!$B$6:$B$271))=0,"",INDEX([2]pivotTable!L$3:L$308,MATCH(totalExpenditure!$A75,[2]pivotTable!$A$3:$A$308,0))/100*INDEX(gDP!AA$6:AA$271,MATCH(totalExpenditure!$A75,gDP!$B$6:$B$271)))</f>
        <v/>
      </c>
      <c r="M75" s="77" t="str">
        <f>IF(INDEX([2]pivotTable!M$3:M$308,MATCH(totalExpenditure!$A75,[2]pivotTable!$A$3:$A$308,0))/100*INDEX(gDP!AB$6:AB$271,MATCH(totalExpenditure!$A75,gDP!$B$6:$B$271))=0,"",INDEX([2]pivotTable!M$3:M$308,MATCH(totalExpenditure!$A75,[2]pivotTable!$A$3:$A$308,0))/100*INDEX(gDP!AB$6:AB$271,MATCH(totalExpenditure!$A75,gDP!$B$6:$B$271)))</f>
        <v/>
      </c>
      <c r="N75" s="77" t="str">
        <f>IF(INDEX([2]pivotTable!N$3:N$308,MATCH(totalExpenditure!$A75,[2]pivotTable!$A$3:$A$308,0))/100*INDEX(gDP!AC$6:AC$271,MATCH(totalExpenditure!$A75,gDP!$B$6:$B$271))=0,"",INDEX([2]pivotTable!N$3:N$308,MATCH(totalExpenditure!$A75,[2]pivotTable!$A$3:$A$308,0))/100*INDEX(gDP!AC$6:AC$271,MATCH(totalExpenditure!$A75,gDP!$B$6:$B$271)))</f>
        <v/>
      </c>
      <c r="O75" s="77" t="str">
        <f>IF(INDEX([2]pivotTable!O$3:O$308,MATCH(totalExpenditure!$A75,[2]pivotTable!$A$3:$A$308,0))/100*INDEX(gDP!AD$6:AD$271,MATCH(totalExpenditure!$A75,gDP!$B$6:$B$271))=0,"",INDEX([2]pivotTable!O$3:O$308,MATCH(totalExpenditure!$A75,[2]pivotTable!$A$3:$A$308,0))/100*INDEX(gDP!AD$6:AD$271,MATCH(totalExpenditure!$A75,gDP!$B$6:$B$271)))</f>
        <v/>
      </c>
      <c r="P75" s="77" t="str">
        <f>IF(INDEX([2]pivotTable!P$3:P$308,MATCH(totalExpenditure!$A75,[2]pivotTable!$A$3:$A$308,0))/100*INDEX(gDP!AE$6:AE$271,MATCH(totalExpenditure!$A75,gDP!$B$6:$B$271))=0,"",INDEX([2]pivotTable!P$3:P$308,MATCH(totalExpenditure!$A75,[2]pivotTable!$A$3:$A$308,0))/100*INDEX(gDP!AE$6:AE$271,MATCH(totalExpenditure!$A75,gDP!$B$6:$B$271)))</f>
        <v/>
      </c>
      <c r="Q75" s="77" t="str">
        <f>IF(INDEX([2]pivotTable!Q$3:Q$308,MATCH(totalExpenditure!$A75,[2]pivotTable!$A$3:$A$308,0))/100*INDEX(gDP!AF$6:AF$271,MATCH(totalExpenditure!$A75,gDP!$B$6:$B$271))=0,"",INDEX([2]pivotTable!Q$3:Q$308,MATCH(totalExpenditure!$A75,[2]pivotTable!$A$3:$A$308,0))/100*INDEX(gDP!AF$6:AF$271,MATCH(totalExpenditure!$A75,gDP!$B$6:$B$271)))</f>
        <v/>
      </c>
      <c r="R75" s="77" t="str">
        <f>IF(INDEX([2]pivotTable!R$3:R$308,MATCH(totalExpenditure!$A75,[2]pivotTable!$A$3:$A$308,0))/100*INDEX(gDP!AG$6:AG$271,MATCH(totalExpenditure!$A75,gDP!$B$6:$B$271))=0,"",INDEX([2]pivotTable!R$3:R$308,MATCH(totalExpenditure!$A75,[2]pivotTable!$A$3:$A$308,0))/100*INDEX(gDP!AG$6:AG$271,MATCH(totalExpenditure!$A75,gDP!$B$6:$B$271)))</f>
        <v/>
      </c>
      <c r="S75" s="77" t="str">
        <f>IF(INDEX([2]pivotTable!S$3:S$308,MATCH(totalExpenditure!$A75,[2]pivotTable!$A$3:$A$308,0))/100*INDEX(gDP!AH$6:AH$271,MATCH(totalExpenditure!$A75,gDP!$B$6:$B$271))=0,"",INDEX([2]pivotTable!S$3:S$308,MATCH(totalExpenditure!$A75,[2]pivotTable!$A$3:$A$308,0))/100*INDEX(gDP!AH$6:AH$271,MATCH(totalExpenditure!$A75,gDP!$B$6:$B$271)))</f>
        <v/>
      </c>
      <c r="T75" s="77">
        <f>IF(INDEX([2]pivotTable!T$3:T$308,MATCH(totalExpenditure!$A75,[2]pivotTable!$A$3:$A$308,0))/100*INDEX(gDP!AI$6:AI$271,MATCH(totalExpenditure!$A75,gDP!$B$6:$B$271))=0,"",INDEX([2]pivotTable!T$3:T$308,MATCH(totalExpenditure!$A75,[2]pivotTable!$A$3:$A$308,0))/100*INDEX(gDP!AI$6:AI$271,MATCH(totalExpenditure!$A75,gDP!$B$6:$B$271)))</f>
        <v>14755361259.386221</v>
      </c>
      <c r="U75" s="77">
        <f>IF(INDEX([2]pivotTable!U$3:U$308,MATCH(totalExpenditure!$A75,[2]pivotTable!$A$3:$A$308,0))/100*INDEX(gDP!AJ$6:AJ$271,MATCH(totalExpenditure!$A75,gDP!$B$6:$B$271))=0,"",INDEX([2]pivotTable!U$3:U$308,MATCH(totalExpenditure!$A75,[2]pivotTable!$A$3:$A$308,0))/100*INDEX(gDP!AJ$6:AJ$271,MATCH(totalExpenditure!$A75,gDP!$B$6:$B$271)))</f>
        <v>15583486712.570065</v>
      </c>
      <c r="V75" s="77">
        <f>IF(INDEX([2]pivotTable!V$3:V$308,MATCH(totalExpenditure!$A75,[2]pivotTable!$A$3:$A$308,0))/100*INDEX(gDP!AK$6:AK$271,MATCH(totalExpenditure!$A75,gDP!$B$6:$B$271))=0,"",INDEX([2]pivotTable!V$3:V$308,MATCH(totalExpenditure!$A75,[2]pivotTable!$A$3:$A$308,0))/100*INDEX(gDP!AK$6:AK$271,MATCH(totalExpenditure!$A75,gDP!$B$6:$B$271)))</f>
        <v>14700343224.118322</v>
      </c>
      <c r="W75" s="77">
        <f>IF(INDEX([2]pivotTable!W$3:W$308,MATCH(totalExpenditure!$A75,[2]pivotTable!$A$3:$A$308,0))/100*INDEX(gDP!AL$6:AL$271,MATCH(totalExpenditure!$A75,gDP!$B$6:$B$271))=0,"",INDEX([2]pivotTable!W$3:W$308,MATCH(totalExpenditure!$A75,[2]pivotTable!$A$3:$A$308,0))/100*INDEX(gDP!AL$6:AL$271,MATCH(totalExpenditure!$A75,gDP!$B$6:$B$271)))</f>
        <v>12496800137.534325</v>
      </c>
      <c r="X75" s="77">
        <f>IF(INDEX([2]pivotTable!X$3:X$308,MATCH(totalExpenditure!$A75,[2]pivotTable!$A$3:$A$308,0))/100*INDEX(gDP!AM$6:AM$271,MATCH(totalExpenditure!$A75,gDP!$B$6:$B$271))=0,"",INDEX([2]pivotTable!X$3:X$308,MATCH(totalExpenditure!$A75,[2]pivotTable!$A$3:$A$308,0))/100*INDEX(gDP!AM$6:AM$271,MATCH(totalExpenditure!$A75,gDP!$B$6:$B$271)))</f>
        <v>10823477742.88908</v>
      </c>
      <c r="Y75" s="77">
        <f>IF(INDEX([2]pivotTable!Y$3:Y$308,MATCH(totalExpenditure!$A75,[2]pivotTable!$A$3:$A$308,0))/100*INDEX(gDP!AN$6:AN$271,MATCH(totalExpenditure!$A75,gDP!$B$6:$B$271))=0,"",INDEX([2]pivotTable!Y$3:Y$308,MATCH(totalExpenditure!$A75,[2]pivotTable!$A$3:$A$308,0))/100*INDEX(gDP!AN$6:AN$271,MATCH(totalExpenditure!$A75,gDP!$B$6:$B$271)))</f>
        <v>24338517213.771008</v>
      </c>
      <c r="Z75" s="77">
        <f>IF(INDEX([2]pivotTable!Z$3:Z$308,MATCH(totalExpenditure!$A75,[2]pivotTable!$A$3:$A$308,0))/100*INDEX(gDP!AO$6:AO$271,MATCH(totalExpenditure!$A75,gDP!$B$6:$B$271))=0,"",INDEX([2]pivotTable!Z$3:Z$308,MATCH(totalExpenditure!$A75,[2]pivotTable!$A$3:$A$308,0))/100*INDEX(gDP!AO$6:AO$271,MATCH(totalExpenditure!$A75,gDP!$B$6:$B$271)))</f>
        <v>24482640614.737949</v>
      </c>
      <c r="AA75" s="77">
        <f>IF(INDEX([2]pivotTable!AA$3:AA$308,MATCH(totalExpenditure!$A75,[2]pivotTable!$A$3:$A$308,0))/100*INDEX(gDP!AP$6:AP$271,MATCH(totalExpenditure!$A75,gDP!$B$6:$B$271))=0,"",INDEX([2]pivotTable!AA$3:AA$308,MATCH(totalExpenditure!$A75,[2]pivotTable!$A$3:$A$308,0))/100*INDEX(gDP!AP$6:AP$271,MATCH(totalExpenditure!$A75,gDP!$B$6:$B$271)))</f>
        <v>21773851363.636372</v>
      </c>
      <c r="AB75" s="77">
        <f>IF(INDEX([2]pivotTable!AB$3:AB$308,MATCH(totalExpenditure!$A75,[2]pivotTable!$A$3:$A$308,0))/100*INDEX(gDP!AQ$6:AQ$271,MATCH(totalExpenditure!$A75,gDP!$B$6:$B$271))=0,"",INDEX([2]pivotTable!AB$3:AB$308,MATCH(totalExpenditure!$A75,[2]pivotTable!$A$3:$A$308,0))/100*INDEX(gDP!AQ$6:AQ$271,MATCH(totalExpenditure!$A75,gDP!$B$6:$B$271)))</f>
        <v>21734440694.954876</v>
      </c>
      <c r="AC75" s="77">
        <f>IF(INDEX([2]pivotTable!AC$3:AC$308,MATCH(totalExpenditure!$A75,[2]pivotTable!$A$3:$A$308,0))/100*INDEX(gDP!AR$6:AR$271,MATCH(totalExpenditure!$A75,gDP!$B$6:$B$271))=0,"",INDEX([2]pivotTable!AC$3:AC$308,MATCH(totalExpenditure!$A75,[2]pivotTable!$A$3:$A$308,0))/100*INDEX(gDP!AR$6:AR$271,MATCH(totalExpenditure!$A75,gDP!$B$6:$B$271)))</f>
        <v>20761476651.46648</v>
      </c>
      <c r="AD75" s="77">
        <f>IF(INDEX([2]pivotTable!AD$3:AD$308,MATCH(totalExpenditure!$A75,[2]pivotTable!$A$3:$A$308,0))/100*INDEX(gDP!AS$6:AS$271,MATCH(totalExpenditure!$A75,gDP!$B$6:$B$271))=0,"",INDEX([2]pivotTable!AD$3:AD$308,MATCH(totalExpenditure!$A75,[2]pivotTable!$A$3:$A$308,0))/100*INDEX(gDP!AS$6:AS$271,MATCH(totalExpenditure!$A75,gDP!$B$6:$B$271)))</f>
        <v>19566480351.283329</v>
      </c>
      <c r="AE75" s="77">
        <f>IF(INDEX([2]pivotTable!AE$3:AE$308,MATCH(totalExpenditure!$A75,[2]pivotTable!$A$3:$A$308,0))/100*INDEX(gDP!AT$6:AT$271,MATCH(totalExpenditure!$A75,gDP!$B$6:$B$271))=0,"",INDEX([2]pivotTable!AE$3:AE$308,MATCH(totalExpenditure!$A75,[2]pivotTable!$A$3:$A$308,0))/100*INDEX(gDP!AT$6:AT$271,MATCH(totalExpenditure!$A75,gDP!$B$6:$B$271)))</f>
        <v>19776645926.484455</v>
      </c>
      <c r="AF75" s="77">
        <f>IF(INDEX([2]pivotTable!AF$3:AF$308,MATCH(totalExpenditure!$A75,[2]pivotTable!$A$3:$A$308,0))/100*INDEX(gDP!AU$6:AU$271,MATCH(totalExpenditure!$A75,gDP!$B$6:$B$271))=0,"",INDEX([2]pivotTable!AF$3:AF$308,MATCH(totalExpenditure!$A75,[2]pivotTable!$A$3:$A$308,0))/100*INDEX(gDP!AU$6:AU$271,MATCH(totalExpenditure!$A75,gDP!$B$6:$B$271)))</f>
        <v>22963716337.671585</v>
      </c>
      <c r="AG75" s="77">
        <f>IF(INDEX([2]pivotTable!AG$3:AG$308,MATCH(totalExpenditure!$A75,[2]pivotTable!$A$3:$A$308,0))/100*INDEX(gDP!AV$6:AV$271,MATCH(totalExpenditure!$A75,gDP!$B$6:$B$271))=0,"",INDEX([2]pivotTable!AG$3:AG$308,MATCH(totalExpenditure!$A75,[2]pivotTable!$A$3:$A$308,0))/100*INDEX(gDP!AV$6:AV$271,MATCH(totalExpenditure!$A75,gDP!$B$6:$B$271)))</f>
        <v>28041488066.080181</v>
      </c>
      <c r="AH75" s="77">
        <f>IF(INDEX([2]pivotTable!AH$3:AH$308,MATCH(totalExpenditure!$A75,[2]pivotTable!$A$3:$A$308,0))/100*INDEX(gDP!AW$6:AW$271,MATCH(totalExpenditure!$A75,gDP!$B$6:$B$271))=0,"",INDEX([2]pivotTable!AH$3:AH$308,MATCH(totalExpenditure!$A75,[2]pivotTable!$A$3:$A$308,0))/100*INDEX(gDP!AW$6:AW$271,MATCH(totalExpenditure!$A75,gDP!$B$6:$B$271)))</f>
        <v>33995970473.705254</v>
      </c>
      <c r="AI75" s="77">
        <f>IF(INDEX([2]pivotTable!AI$3:AI$308,MATCH(totalExpenditure!$A75,[2]pivotTable!$A$3:$A$308,0))/100*INDEX(gDP!AX$6:AX$271,MATCH(totalExpenditure!$A75,gDP!$B$6:$B$271))=0,"",INDEX([2]pivotTable!AI$3:AI$308,MATCH(totalExpenditure!$A75,[2]pivotTable!$A$3:$A$308,0))/100*INDEX(gDP!AX$6:AX$271,MATCH(totalExpenditure!$A75,gDP!$B$6:$B$271)))</f>
        <v>36688163162.416817</v>
      </c>
      <c r="AJ75" s="77">
        <f>IF(INDEX([2]pivotTable!AJ$3:AJ$308,MATCH(totalExpenditure!$A75,[2]pivotTable!$A$3:$A$308,0))/100*INDEX(gDP!AY$6:AY$271,MATCH(totalExpenditure!$A75,gDP!$B$6:$B$271))=0,"",INDEX([2]pivotTable!AJ$3:AJ$308,MATCH(totalExpenditure!$A75,[2]pivotTable!$A$3:$A$308,0))/100*INDEX(gDP!AY$6:AY$271,MATCH(totalExpenditure!$A75,gDP!$B$6:$B$271)))</f>
        <v>38190089028.30233</v>
      </c>
      <c r="AK75" s="77">
        <f>IF(INDEX([2]pivotTable!AK$3:AK$308,MATCH(totalExpenditure!$A75,[2]pivotTable!$A$3:$A$308,0))/100*INDEX(gDP!AZ$6:AZ$271,MATCH(totalExpenditure!$A75,gDP!$B$6:$B$271))=0,"",INDEX([2]pivotTable!AK$3:AK$308,MATCH(totalExpenditure!$A75,[2]pivotTable!$A$3:$A$308,0))/100*INDEX(gDP!AZ$6:AZ$271,MATCH(totalExpenditure!$A75,gDP!$B$6:$B$271)))</f>
        <v>43777876620.653999</v>
      </c>
      <c r="AL75" s="77">
        <f>IF(INDEX([2]pivotTable!AL$3:AL$308,MATCH(totalExpenditure!$A75,[2]pivotTable!$A$3:$A$308,0))/100*INDEX(gDP!BA$6:BA$271,MATCH(totalExpenditure!$A75,gDP!$B$6:$B$271))=0,"",INDEX([2]pivotTable!AL$3:AL$308,MATCH(totalExpenditure!$A75,[2]pivotTable!$A$3:$A$308,0))/100*INDEX(gDP!BA$6:BA$271,MATCH(totalExpenditure!$A75,gDP!$B$6:$B$271)))</f>
        <v>48955904806.570198</v>
      </c>
      <c r="AM75" s="77">
        <f>IF(INDEX([2]pivotTable!AM$3:AM$308,MATCH(totalExpenditure!$A75,[2]pivotTable!$A$3:$A$308,0))/100*INDEX(gDP!BB$6:BB$271,MATCH(totalExpenditure!$A75,gDP!$B$6:$B$271))=0,"",INDEX([2]pivotTable!AM$3:AM$308,MATCH(totalExpenditure!$A75,[2]pivotTable!$A$3:$A$308,0))/100*INDEX(gDP!BB$6:BB$271,MATCH(totalExpenditure!$A75,gDP!$B$6:$B$271)))</f>
        <v>45191629588.311195</v>
      </c>
      <c r="AN75" s="77">
        <f>IF(INDEX([2]pivotTable!AN$3:AN$308,MATCH(totalExpenditure!$A75,[2]pivotTable!$A$3:$A$308,0))/100*INDEX(gDP!BC$6:BC$271,MATCH(totalExpenditure!$A75,gDP!$B$6:$B$271))=0,"",INDEX([2]pivotTable!AN$3:AN$308,MATCH(totalExpenditure!$A75,[2]pivotTable!$A$3:$A$308,0))/100*INDEX(gDP!BC$6:BC$271,MATCH(totalExpenditure!$A75,gDP!$B$6:$B$271)))</f>
        <v>44369775833.240211</v>
      </c>
      <c r="AO75" s="77">
        <f>IF(INDEX([2]pivotTable!AO$3:AO$308,MATCH(totalExpenditure!$A75,[2]pivotTable!$A$3:$A$308,0))/100*INDEX(gDP!BD$6:BD$271,MATCH(totalExpenditure!$A75,gDP!$B$6:$B$271))=0,"",INDEX([2]pivotTable!AO$3:AO$308,MATCH(totalExpenditure!$A75,[2]pivotTable!$A$3:$A$308,0))/100*INDEX(gDP!BD$6:BD$271,MATCH(totalExpenditure!$A75,gDP!$B$6:$B$271)))</f>
        <v>46198167466.155754</v>
      </c>
      <c r="AP75" s="77">
        <f>IF(INDEX([2]pivotTable!AP$3:AP$308,MATCH(totalExpenditure!$A75,[2]pivotTable!$A$3:$A$308,0))/100*INDEX(gDP!BE$6:BE$271,MATCH(totalExpenditure!$A75,gDP!$B$6:$B$271))=0,"",INDEX([2]pivotTable!AP$3:AP$308,MATCH(totalExpenditure!$A75,[2]pivotTable!$A$3:$A$308,0))/100*INDEX(gDP!BE$6:BE$271,MATCH(totalExpenditure!$A75,gDP!$B$6:$B$271)))</f>
        <v>49280727480.570007</v>
      </c>
      <c r="AQ75" s="77">
        <f>IF(INDEX([2]pivotTable!AQ$3:AQ$308,MATCH(totalExpenditure!$A75,[2]pivotTable!$A$3:$A$308,0))/100*INDEX(gDP!BF$6:BF$271,MATCH(totalExpenditure!$A75,gDP!$B$6:$B$271))=0,"",INDEX([2]pivotTable!AQ$3:AQ$308,MATCH(totalExpenditure!$A75,[2]pivotTable!$A$3:$A$308,0))/100*INDEX(gDP!BF$6:BF$271,MATCH(totalExpenditure!$A75,gDP!$B$6:$B$271)))</f>
        <v>52054254179.041916</v>
      </c>
      <c r="AR75" s="77">
        <f>IF(INDEX([2]pivotTable!AR$3:AR$308,MATCH(totalExpenditure!$A75,[2]pivotTable!$A$3:$A$308,0))/100*INDEX(gDP!BG$6:BG$271,MATCH(totalExpenditure!$A75,gDP!$B$6:$B$271))=0,"",INDEX([2]pivotTable!AR$3:AR$308,MATCH(totalExpenditure!$A75,[2]pivotTable!$A$3:$A$308,0))/100*INDEX(gDP!BG$6:BG$271,MATCH(totalExpenditure!$A75,gDP!$B$6:$B$271)))</f>
        <v>47190626503.36853</v>
      </c>
      <c r="AS75" s="77">
        <f>IF(INDEX([2]pivotTable!AS$3:AS$308,MATCH(totalExpenditure!$A75,[2]pivotTable!$A$3:$A$308,0))/100*INDEX(gDP!BH$6:BH$271,MATCH(totalExpenditure!$A75,gDP!$B$6:$B$271))=0,"",INDEX([2]pivotTable!AS$3:AS$308,MATCH(totalExpenditure!$A75,[2]pivotTable!$A$3:$A$308,0))/100*INDEX(gDP!BH$6:BH$271,MATCH(totalExpenditure!$A75,gDP!$B$6:$B$271)))</f>
        <v>45932427697.140091</v>
      </c>
      <c r="AT75" s="77">
        <f>IF(INDEX([2]pivotTable!AT$3:AT$308,MATCH(totalExpenditure!$A75,[2]pivotTable!$A$3:$A$308,0))/100*INDEX(gDP!BI$6:BI$271,MATCH(totalExpenditure!$A75,gDP!$B$6:$B$271))=0,"",INDEX([2]pivotTable!AT$3:AT$308,MATCH(totalExpenditure!$A75,[2]pivotTable!$A$3:$A$308,0))/100*INDEX(gDP!BI$6:BI$271,MATCH(totalExpenditure!$A75,gDP!$B$6:$B$271)))</f>
        <v>47861932720.053185</v>
      </c>
      <c r="AU75" s="77">
        <f>IF(INDEX([2]pivotTable!AU$3:AU$308,MATCH(totalExpenditure!$A75,[2]pivotTable!$A$3:$A$308,0))/100*INDEX(gDP!BJ$6:BJ$271,MATCH(totalExpenditure!$A75,gDP!$B$6:$B$271))=0,"",INDEX([2]pivotTable!AU$3:AU$308,MATCH(totalExpenditure!$A75,[2]pivotTable!$A$3:$A$308,0))/100*INDEX(gDP!BJ$6:BJ$271,MATCH(totalExpenditure!$A75,gDP!$B$6:$B$271)))</f>
        <v>46620209222.016579</v>
      </c>
      <c r="AV75" s="77">
        <f>IF(INDEX([2]pivotTable!AV$3:AV$308,MATCH(totalExpenditure!$A75,[2]pivotTable!$A$3:$A$308,0))/100*INDEX(gDP!BK$6:BK$271,MATCH(totalExpenditure!$A75,gDP!$B$6:$B$271))=0,"",INDEX([2]pivotTable!AV$3:AV$308,MATCH(totalExpenditure!$A75,[2]pivotTable!$A$3:$A$308,0))/100*INDEX(gDP!BK$6:BK$271,MATCH(totalExpenditure!$A75,gDP!$B$6:$B$271)))</f>
        <v>48337892317.413368</v>
      </c>
      <c r="AW75" s="77">
        <f>IF(INDEX([2]pivotTable!AW$3:AW$308,MATCH(totalExpenditure!$A75,[2]pivotTable!$A$3:$A$308,0))/100*INDEX(gDP!BL$6:BL$271,MATCH(totalExpenditure!$A75,gDP!$B$6:$B$271))=0,"",INDEX([2]pivotTable!AW$3:AW$308,MATCH(totalExpenditure!$A75,[2]pivotTable!$A$3:$A$308,0))/100*INDEX(gDP!BL$6:BL$271,MATCH(totalExpenditure!$A75,gDP!$B$6:$B$271)))</f>
        <v>46849153852.348167</v>
      </c>
      <c r="AX75" s="77">
        <f>IF(INDEX([2]pivotTable!AX$3:AX$308,MATCH(totalExpenditure!$A75,[2]pivotTable!$A$3:$A$308,0))/100*INDEX(gDP!BM$6:BM$271,MATCH(totalExpenditure!$A75,gDP!$B$6:$B$271))=0,"",INDEX([2]pivotTable!AX$3:AX$308,MATCH(totalExpenditure!$A75,[2]pivotTable!$A$3:$A$308,0))/100*INDEX(gDP!BM$6:BM$271,MATCH(totalExpenditure!$A75,gDP!$B$6:$B$271)))</f>
        <v>47546393884.968231</v>
      </c>
      <c r="AY75" s="77">
        <f>IF(INDEX([2]pivotTable!AY$3:AY$308,MATCH(totalExpenditure!$A75,[2]pivotTable!$A$3:$A$308,0))/100*INDEX(gDP!BN$6:BN$271,MATCH(totalExpenditure!$A75,gDP!$B$6:$B$271))=0,"",INDEX([2]pivotTable!AY$3:AY$308,MATCH(totalExpenditure!$A75,[2]pivotTable!$A$3:$A$308,0))/100*INDEX(gDP!BN$6:BN$271,MATCH(totalExpenditure!$A75,gDP!$B$6:$B$271)))</f>
        <v>55513023498.417786</v>
      </c>
      <c r="AZ75" s="77" t="str">
        <f>IF(INDEX([2]pivotTable!AZ$3:AZ$308,MATCH(totalExpenditure!$A75,[2]pivotTable!$A$3:$A$308,0))/100*INDEX(gDP!BO$6:BO$271,MATCH(totalExpenditure!$A75,gDP!$B$6:$B$271))=0,"",INDEX([2]pivotTable!AZ$3:AZ$308,MATCH(totalExpenditure!$A75,[2]pivotTable!$A$3:$A$308,0))/100*INDEX(gDP!BO$6:BO$271,MATCH(totalExpenditure!$A75,gDP!$B$6:$B$271)))</f>
        <v/>
      </c>
      <c r="BA75" s="77" t="str">
        <f>IF(INDEX([2]pivotTable!B$310:B$615,MATCH(totalExpenditure!$A75,[2]pivotTable!$A$310:$A$615,0))/100*INDEX(gDP!Q$6:Q$271,MATCH(totalExpenditure!$A75,gDP!$B$6:$B$271))=0,"",INDEX([2]pivotTable!B$310:B$615,MATCH(totalExpenditure!$A75,[2]pivotTable!$A$310:$A$615,0))/100*INDEX(gDP!Q$6:Q$271,MATCH(totalExpenditure!$A75,gDP!$B$6:$B$271)))</f>
        <v/>
      </c>
      <c r="BB75" s="77" t="str">
        <f>IF(INDEX([2]pivotTable!C$310:C$615,MATCH(totalExpenditure!$A75,[2]pivotTable!$A$310:$A$615,0))/100*INDEX(gDP!R$6:R$271,MATCH(totalExpenditure!$A75,gDP!$B$6:$B$271))=0,"",INDEX([2]pivotTable!C$310:C$615,MATCH(totalExpenditure!$A75,[2]pivotTable!$A$310:$A$615,0))/100*INDEX(gDP!R$6:R$271,MATCH(totalExpenditure!$A75,gDP!$B$6:$B$271)))</f>
        <v/>
      </c>
      <c r="BC75" s="77" t="str">
        <f>IF(INDEX([2]pivotTable!D$310:D$615,MATCH(totalExpenditure!$A75,[2]pivotTable!$A$310:$A$615,0))/100*INDEX(gDP!S$6:S$271,MATCH(totalExpenditure!$A75,gDP!$B$6:$B$271))=0,"",INDEX([2]pivotTable!D$310:D$615,MATCH(totalExpenditure!$A75,[2]pivotTable!$A$310:$A$615,0))/100*INDEX(gDP!S$6:S$271,MATCH(totalExpenditure!$A75,gDP!$B$6:$B$271)))</f>
        <v/>
      </c>
      <c r="BD75" s="77" t="str">
        <f>IF(INDEX([2]pivotTable!E$310:E$615,MATCH(totalExpenditure!$A75,[2]pivotTable!$A$310:$A$615,0))/100*INDEX(gDP!T$6:T$271,MATCH(totalExpenditure!$A75,gDP!$B$6:$B$271))=0,"",INDEX([2]pivotTable!E$310:E$615,MATCH(totalExpenditure!$A75,[2]pivotTable!$A$310:$A$615,0))/100*INDEX(gDP!T$6:T$271,MATCH(totalExpenditure!$A75,gDP!$B$6:$B$271)))</f>
        <v/>
      </c>
      <c r="BE75" s="77" t="str">
        <f>IF(INDEX([2]pivotTable!F$310:F$615,MATCH(totalExpenditure!$A75,[2]pivotTable!$A$310:$A$615,0))/100*INDEX(gDP!U$6:U$271,MATCH(totalExpenditure!$A75,gDP!$B$6:$B$271))=0,"",INDEX([2]pivotTable!F$310:F$615,MATCH(totalExpenditure!$A75,[2]pivotTable!$A$310:$A$615,0))/100*INDEX(gDP!U$6:U$271,MATCH(totalExpenditure!$A75,gDP!$B$6:$B$271)))</f>
        <v/>
      </c>
      <c r="BF75" s="77" t="str">
        <f>IF(INDEX([2]pivotTable!G$310:G$615,MATCH(totalExpenditure!$A75,[2]pivotTable!$A$310:$A$615,0))/100*INDEX(gDP!V$6:V$271,MATCH(totalExpenditure!$A75,gDP!$B$6:$B$271))=0,"",INDEX([2]pivotTable!G$310:G$615,MATCH(totalExpenditure!$A75,[2]pivotTable!$A$310:$A$615,0))/100*INDEX(gDP!V$6:V$271,MATCH(totalExpenditure!$A75,gDP!$B$6:$B$271)))</f>
        <v/>
      </c>
      <c r="BG75" s="77" t="str">
        <f>IF(INDEX([2]pivotTable!H$310:H$615,MATCH(totalExpenditure!$A75,[2]pivotTable!$A$310:$A$615,0))/100*INDEX(gDP!W$6:W$271,MATCH(totalExpenditure!$A75,gDP!$B$6:$B$271))=0,"",INDEX([2]pivotTable!H$310:H$615,MATCH(totalExpenditure!$A75,[2]pivotTable!$A$310:$A$615,0))/100*INDEX(gDP!W$6:W$271,MATCH(totalExpenditure!$A75,gDP!$B$6:$B$271)))</f>
        <v/>
      </c>
      <c r="BH75" s="77" t="str">
        <f>IF(INDEX([2]pivotTable!I$310:I$615,MATCH(totalExpenditure!$A75,[2]pivotTable!$A$310:$A$615,0))/100*INDEX(gDP!X$6:X$271,MATCH(totalExpenditure!$A75,gDP!$B$6:$B$271))=0,"",INDEX([2]pivotTable!I$310:I$615,MATCH(totalExpenditure!$A75,[2]pivotTable!$A$310:$A$615,0))/100*INDEX(gDP!X$6:X$271,MATCH(totalExpenditure!$A75,gDP!$B$6:$B$271)))</f>
        <v/>
      </c>
      <c r="BI75" s="77" t="str">
        <f>IF(INDEX([2]pivotTable!J$310:J$615,MATCH(totalExpenditure!$A75,[2]pivotTable!$A$310:$A$615,0))/100*INDEX(gDP!Y$6:Y$271,MATCH(totalExpenditure!$A75,gDP!$B$6:$B$271))=0,"",INDEX([2]pivotTable!J$310:J$615,MATCH(totalExpenditure!$A75,[2]pivotTable!$A$310:$A$615,0))/100*INDEX(gDP!Y$6:Y$271,MATCH(totalExpenditure!$A75,gDP!$B$6:$B$271)))</f>
        <v/>
      </c>
      <c r="BJ75" s="77" t="str">
        <f>IF(INDEX([2]pivotTable!K$310:K$615,MATCH(totalExpenditure!$A75,[2]pivotTable!$A$310:$A$615,0))/100*INDEX(gDP!Z$6:Z$271,MATCH(totalExpenditure!$A75,gDP!$B$6:$B$271))=0,"",INDEX([2]pivotTable!K$310:K$615,MATCH(totalExpenditure!$A75,[2]pivotTable!$A$310:$A$615,0))/100*INDEX(gDP!Z$6:Z$271,MATCH(totalExpenditure!$A75,gDP!$B$6:$B$271)))</f>
        <v/>
      </c>
      <c r="BK75" s="77" t="str">
        <f>IF(INDEX([2]pivotTable!L$310:L$615,MATCH(totalExpenditure!$A75,[2]pivotTable!$A$310:$A$615,0))/100*INDEX(gDP!AA$6:AA$271,MATCH(totalExpenditure!$A75,gDP!$B$6:$B$271))=0,"",INDEX([2]pivotTable!L$310:L$615,MATCH(totalExpenditure!$A75,[2]pivotTable!$A$310:$A$615,0))/100*INDEX(gDP!AA$6:AA$271,MATCH(totalExpenditure!$A75,gDP!$B$6:$B$271)))</f>
        <v/>
      </c>
      <c r="BL75" s="77" t="str">
        <f>IF(INDEX([2]pivotTable!M$310:M$615,MATCH(totalExpenditure!$A75,[2]pivotTable!$A$310:$A$615,0))/100*INDEX(gDP!AB$6:AB$271,MATCH(totalExpenditure!$A75,gDP!$B$6:$B$271))=0,"",INDEX([2]pivotTable!M$310:M$615,MATCH(totalExpenditure!$A75,[2]pivotTable!$A$310:$A$615,0))/100*INDEX(gDP!AB$6:AB$271,MATCH(totalExpenditure!$A75,gDP!$B$6:$B$271)))</f>
        <v/>
      </c>
      <c r="BM75" s="77" t="str">
        <f>IF(INDEX([2]pivotTable!N$310:N$615,MATCH(totalExpenditure!$A75,[2]pivotTable!$A$310:$A$615,0))/100*INDEX(gDP!AC$6:AC$271,MATCH(totalExpenditure!$A75,gDP!$B$6:$B$271))=0,"",INDEX([2]pivotTable!N$310:N$615,MATCH(totalExpenditure!$A75,[2]pivotTable!$A$310:$A$615,0))/100*INDEX(gDP!AC$6:AC$271,MATCH(totalExpenditure!$A75,gDP!$B$6:$B$271)))</f>
        <v/>
      </c>
      <c r="BN75" s="77" t="str">
        <f>IF(INDEX([2]pivotTable!O$310:O$615,MATCH(totalExpenditure!$A75,[2]pivotTable!$A$310:$A$615,0))/100*INDEX(gDP!AD$6:AD$271,MATCH(totalExpenditure!$A75,gDP!$B$6:$B$271))=0,"",INDEX([2]pivotTable!O$310:O$615,MATCH(totalExpenditure!$A75,[2]pivotTable!$A$310:$A$615,0))/100*INDEX(gDP!AD$6:AD$271,MATCH(totalExpenditure!$A75,gDP!$B$6:$B$271)))</f>
        <v/>
      </c>
      <c r="BO75" s="77" t="str">
        <f>IF(INDEX([2]pivotTable!P$310:P$615,MATCH(totalExpenditure!$A75,[2]pivotTable!$A$310:$A$615,0))/100*INDEX(gDP!AE$6:AE$271,MATCH(totalExpenditure!$A75,gDP!$B$6:$B$271))=0,"",INDEX([2]pivotTable!P$310:P$615,MATCH(totalExpenditure!$A75,[2]pivotTable!$A$310:$A$615,0))/100*INDEX(gDP!AE$6:AE$271,MATCH(totalExpenditure!$A75,gDP!$B$6:$B$271)))</f>
        <v/>
      </c>
      <c r="BP75" s="77" t="str">
        <f>IF(INDEX([2]pivotTable!Q$310:Q$615,MATCH(totalExpenditure!$A75,[2]pivotTable!$A$310:$A$615,0))/100*INDEX(gDP!AF$6:AF$271,MATCH(totalExpenditure!$A75,gDP!$B$6:$B$271))=0,"",INDEX([2]pivotTable!Q$310:Q$615,MATCH(totalExpenditure!$A75,[2]pivotTable!$A$310:$A$615,0))/100*INDEX(gDP!AF$6:AF$271,MATCH(totalExpenditure!$A75,gDP!$B$6:$B$271)))</f>
        <v/>
      </c>
      <c r="BQ75" s="77" t="str">
        <f>IF(INDEX([2]pivotTable!R$310:R$615,MATCH(totalExpenditure!$A75,[2]pivotTable!$A$310:$A$615,0))/100*INDEX(gDP!AG$6:AG$271,MATCH(totalExpenditure!$A75,gDP!$B$6:$B$271))=0,"",INDEX([2]pivotTable!R$310:R$615,MATCH(totalExpenditure!$A75,[2]pivotTable!$A$310:$A$615,0))/100*INDEX(gDP!AG$6:AG$271,MATCH(totalExpenditure!$A75,gDP!$B$6:$B$271)))</f>
        <v/>
      </c>
      <c r="BR75" s="77" t="str">
        <f>IF(INDEX([2]pivotTable!S$310:S$615,MATCH(totalExpenditure!$A75,[2]pivotTable!$A$310:$A$615,0))/100*INDEX(gDP!AH$6:AH$271,MATCH(totalExpenditure!$A75,gDP!$B$6:$B$271))=0,"",INDEX([2]pivotTable!S$310:S$615,MATCH(totalExpenditure!$A75,[2]pivotTable!$A$310:$A$615,0))/100*INDEX(gDP!AH$6:AH$271,MATCH(totalExpenditure!$A75,gDP!$B$6:$B$271)))</f>
        <v/>
      </c>
      <c r="BS75" s="77">
        <f>IF(INDEX([2]pivotTable!T$310:T$615,MATCH(totalExpenditure!$A75,[2]pivotTable!$A$310:$A$615,0))/100*INDEX(gDP!AI$6:AI$271,MATCH(totalExpenditure!$A75,gDP!$B$6:$B$271))=0,"",INDEX([2]pivotTable!T$310:T$615,MATCH(totalExpenditure!$A75,[2]pivotTable!$A$310:$A$615,0))/100*INDEX(gDP!AI$6:AI$271,MATCH(totalExpenditure!$A75,gDP!$B$6:$B$271)))</f>
        <v>11375042134.50865</v>
      </c>
      <c r="BT75" s="77">
        <f>IF(INDEX([2]pivotTable!U$310:U$615,MATCH(totalExpenditure!$A75,[2]pivotTable!$A$310:$A$615,0))/100*INDEX(gDP!AJ$6:AJ$271,MATCH(totalExpenditure!$A75,gDP!$B$6:$B$271))=0,"",INDEX([2]pivotTable!U$310:U$615,MATCH(totalExpenditure!$A75,[2]pivotTable!$A$310:$A$615,0))/100*INDEX(gDP!AJ$6:AJ$271,MATCH(totalExpenditure!$A75,gDP!$B$6:$B$271)))</f>
        <v>12582222604.963976</v>
      </c>
      <c r="BU75" s="77">
        <f>IF(INDEX([2]pivotTable!V$310:V$615,MATCH(totalExpenditure!$A75,[2]pivotTable!$A$310:$A$615,0))/100*INDEX(gDP!AK$6:AK$271,MATCH(totalExpenditure!$A75,gDP!$B$6:$B$271))=0,"",INDEX([2]pivotTable!V$310:V$615,MATCH(totalExpenditure!$A75,[2]pivotTable!$A$310:$A$615,0))/100*INDEX(gDP!AK$6:AK$271,MATCH(totalExpenditure!$A75,gDP!$B$6:$B$271)))</f>
        <v>15268167640.500574</v>
      </c>
      <c r="BV75" s="77">
        <f>IF(INDEX([2]pivotTable!W$310:W$615,MATCH(totalExpenditure!$A75,[2]pivotTable!$A$310:$A$615,0))/100*INDEX(gDP!AL$6:AL$271,MATCH(totalExpenditure!$A75,gDP!$B$6:$B$271))=0,"",INDEX([2]pivotTable!W$310:W$615,MATCH(totalExpenditure!$A75,[2]pivotTable!$A$310:$A$615,0))/100*INDEX(gDP!AL$6:AL$271,MATCH(totalExpenditure!$A75,gDP!$B$6:$B$271)))</f>
        <v>12496800137.534325</v>
      </c>
      <c r="BW75" s="77">
        <f>IF(INDEX([2]pivotTable!X$310:X$615,MATCH(totalExpenditure!$A75,[2]pivotTable!$A$310:$A$615,0))/100*INDEX(gDP!AM$6:AM$271,MATCH(totalExpenditure!$A75,gDP!$B$6:$B$271))=0,"",INDEX([2]pivotTable!X$310:X$615,MATCH(totalExpenditure!$A75,[2]pivotTable!$A$310:$A$615,0))/100*INDEX(gDP!AM$6:AM$271,MATCH(totalExpenditure!$A75,gDP!$B$6:$B$271)))</f>
        <v>11194871587.00782</v>
      </c>
      <c r="BX75" s="77">
        <f>IF(INDEX([2]pivotTable!Y$310:Y$615,MATCH(totalExpenditure!$A75,[2]pivotTable!$A$310:$A$615,0))/100*INDEX(gDP!AN$6:AN$271,MATCH(totalExpenditure!$A75,gDP!$B$6:$B$271))=0,"",INDEX([2]pivotTable!Y$310:Y$615,MATCH(totalExpenditure!$A75,[2]pivotTable!$A$310:$A$615,0))/100*INDEX(gDP!AN$6:AN$271,MATCH(totalExpenditure!$A75,gDP!$B$6:$B$271)))</f>
        <v>32266973578.863079</v>
      </c>
      <c r="BY75" s="77">
        <f>IF(INDEX([2]pivotTable!Z$310:Z$615,MATCH(totalExpenditure!$A75,[2]pivotTable!$A$310:$A$615,0))/100*INDEX(gDP!AO$6:AO$271,MATCH(totalExpenditure!$A75,gDP!$B$6:$B$271))=0,"",INDEX([2]pivotTable!Z$310:Z$615,MATCH(totalExpenditure!$A75,[2]pivotTable!$A$310:$A$615,0))/100*INDEX(gDP!AO$6:AO$271,MATCH(totalExpenditure!$A75,gDP!$B$6:$B$271)))</f>
        <v>31358342834.624981</v>
      </c>
      <c r="BZ75" s="77">
        <f>IF(INDEX([2]pivotTable!AA$310:AA$615,MATCH(totalExpenditure!$A75,[2]pivotTable!$A$310:$A$615,0))/100*INDEX(gDP!AP$6:AP$271,MATCH(totalExpenditure!$A75,gDP!$B$6:$B$271))=0,"",INDEX([2]pivotTable!AA$310:AA$615,MATCH(totalExpenditure!$A75,[2]pivotTable!$A$310:$A$615,0))/100*INDEX(gDP!AP$6:AP$271,MATCH(totalExpenditure!$A75,gDP!$B$6:$B$271)))</f>
        <v>28205693636.363647</v>
      </c>
      <c r="CA75" s="77">
        <f>IF(INDEX([2]pivotTable!AB$310:AB$615,MATCH(totalExpenditure!$A75,[2]pivotTable!$A$310:$A$615,0))/100*INDEX(gDP!AQ$6:AQ$271,MATCH(totalExpenditure!$A75,gDP!$B$6:$B$271))=0,"",INDEX([2]pivotTable!AB$310:AB$615,MATCH(totalExpenditure!$A75,[2]pivotTable!$A$310:$A$615,0))/100*INDEX(gDP!AQ$6:AQ$271,MATCH(totalExpenditure!$A75,gDP!$B$6:$B$271)))</f>
        <v>28979254259.939831</v>
      </c>
      <c r="CB75" s="77">
        <f>IF(INDEX([2]pivotTable!AC$310:AC$615,MATCH(totalExpenditure!$A75,[2]pivotTable!$A$310:$A$615,0))/100*INDEX(gDP!AR$6:AR$271,MATCH(totalExpenditure!$A75,gDP!$B$6:$B$271))=0,"",INDEX([2]pivotTable!AC$310:AC$615,MATCH(totalExpenditure!$A75,[2]pivotTable!$A$310:$A$615,0))/100*INDEX(gDP!AR$6:AR$271,MATCH(totalExpenditure!$A75,gDP!$B$6:$B$271)))</f>
        <v>29332728480.053551</v>
      </c>
      <c r="CC75" s="77">
        <f>IF(INDEX([2]pivotTable!AD$310:AD$615,MATCH(totalExpenditure!$A75,[2]pivotTable!$A$310:$A$615,0))/100*INDEX(gDP!AS$6:AS$271,MATCH(totalExpenditure!$A75,gDP!$B$6:$B$271))=0,"",INDEX([2]pivotTable!AD$310:AD$615,MATCH(totalExpenditure!$A75,[2]pivotTable!$A$310:$A$615,0))/100*INDEX(gDP!AS$6:AS$271,MATCH(totalExpenditure!$A75,gDP!$B$6:$B$271)))</f>
        <v>26268149462.426235</v>
      </c>
      <c r="CD75" s="77">
        <f>IF(INDEX([2]pivotTable!AE$310:AE$615,MATCH(totalExpenditure!$A75,[2]pivotTable!$A$310:$A$615,0))/100*INDEX(gDP!AT$6:AT$271,MATCH(totalExpenditure!$A75,gDP!$B$6:$B$271))=0,"",INDEX([2]pivotTable!AE$310:AE$615,MATCH(totalExpenditure!$A75,[2]pivotTable!$A$310:$A$615,0))/100*INDEX(gDP!AT$6:AT$271,MATCH(totalExpenditure!$A75,gDP!$B$6:$B$271)))</f>
        <v>29194096367.667534</v>
      </c>
      <c r="CE75" s="77">
        <f>IF(INDEX([2]pivotTable!AF$310:AF$615,MATCH(totalExpenditure!$A75,[2]pivotTable!$A$310:$A$615,0))/100*INDEX(gDP!AU$6:AU$271,MATCH(totalExpenditure!$A75,gDP!$B$6:$B$271))=0,"",INDEX([2]pivotTable!AF$310:AF$615,MATCH(totalExpenditure!$A75,[2]pivotTable!$A$310:$A$615,0))/100*INDEX(gDP!AU$6:AU$271,MATCH(totalExpenditure!$A75,gDP!$B$6:$B$271)))</f>
        <v>32461055810.65921</v>
      </c>
      <c r="CF75" s="77">
        <f>IF(INDEX([2]pivotTable!AG$310:AG$615,MATCH(totalExpenditure!$A75,[2]pivotTable!$A$310:$A$615,0))/100*INDEX(gDP!AV$6:AV$271,MATCH(totalExpenditure!$A75,gDP!$B$6:$B$271))=0,"",INDEX([2]pivotTable!AG$310:AG$615,MATCH(totalExpenditure!$A75,[2]pivotTable!$A$310:$A$615,0))/100*INDEX(gDP!AV$6:AV$271,MATCH(totalExpenditure!$A75,gDP!$B$6:$B$271)))</f>
        <v>41472362609.057106</v>
      </c>
      <c r="CG75" s="77">
        <f>IF(INDEX([2]pivotTable!AH$310:AH$615,MATCH(totalExpenditure!$A75,[2]pivotTable!$A$310:$A$615,0))/100*INDEX(gDP!AW$6:AW$271,MATCH(totalExpenditure!$A75,gDP!$B$6:$B$271))=0,"",INDEX([2]pivotTable!AH$310:AH$615,MATCH(totalExpenditure!$A75,[2]pivotTable!$A$310:$A$615,0))/100*INDEX(gDP!AW$6:AW$271,MATCH(totalExpenditure!$A75,gDP!$B$6:$B$271)))</f>
        <v>48748938792.483002</v>
      </c>
      <c r="CH75" s="77">
        <f>IF(INDEX([2]pivotTable!AI$310:AI$615,MATCH(totalExpenditure!$A75,[2]pivotTable!$A$310:$A$615,0))/100*INDEX(gDP!AX$6:AX$271,MATCH(totalExpenditure!$A75,gDP!$B$6:$B$271))=0,"",INDEX([2]pivotTable!AI$310:AI$615,MATCH(totalExpenditure!$A75,[2]pivotTable!$A$310:$A$615,0))/100*INDEX(gDP!AX$6:AX$271,MATCH(totalExpenditure!$A75,gDP!$B$6:$B$271)))</f>
        <v>51917212022.287949</v>
      </c>
      <c r="CI75" s="77">
        <f>IF(INDEX([2]pivotTable!AJ$310:AJ$615,MATCH(totalExpenditure!$A75,[2]pivotTable!$A$310:$A$615,0))/100*INDEX(gDP!AY$6:AY$271,MATCH(totalExpenditure!$A75,gDP!$B$6:$B$271))=0,"",INDEX([2]pivotTable!AJ$310:AJ$615,MATCH(totalExpenditure!$A75,[2]pivotTable!$A$310:$A$615,0))/100*INDEX(gDP!AY$6:AY$271,MATCH(totalExpenditure!$A75,gDP!$B$6:$B$271)))</f>
        <v>57726273184.694611</v>
      </c>
      <c r="CJ75" s="77">
        <f>IF(INDEX([2]pivotTable!AK$310:AK$615,MATCH(totalExpenditure!$A75,[2]pivotTable!$A$310:$A$615,0))/100*INDEX(gDP!AZ$6:AZ$271,MATCH(totalExpenditure!$A75,gDP!$B$6:$B$271))=0,"",INDEX([2]pivotTable!AK$310:AK$615,MATCH(totalExpenditure!$A75,[2]pivotTable!$A$310:$A$615,0))/100*INDEX(gDP!AZ$6:AZ$271,MATCH(totalExpenditure!$A75,gDP!$B$6:$B$271)))</f>
        <v>70015122541.450012</v>
      </c>
      <c r="CK75" s="77">
        <f>IF(INDEX([2]pivotTable!AL$310:AL$615,MATCH(totalExpenditure!$A75,[2]pivotTable!$A$310:$A$615,0))/100*INDEX(gDP!BA$6:BA$271,MATCH(totalExpenditure!$A75,gDP!$B$6:$B$271))=0,"",INDEX([2]pivotTable!AL$310:AL$615,MATCH(totalExpenditure!$A75,[2]pivotTable!$A$310:$A$615,0))/100*INDEX(gDP!BA$6:BA$271,MATCH(totalExpenditure!$A75,gDP!$B$6:$B$271)))</f>
        <v>81919547376.327469</v>
      </c>
      <c r="CL75" s="77">
        <f>IF(INDEX([2]pivotTable!AM$310:AM$615,MATCH(totalExpenditure!$A75,[2]pivotTable!$A$310:$A$615,0))/100*INDEX(gDP!BB$6:BB$271,MATCH(totalExpenditure!$A75,gDP!$B$6:$B$271))=0,"",INDEX([2]pivotTable!AM$310:AM$615,MATCH(totalExpenditure!$A75,[2]pivotTable!$A$310:$A$615,0))/100*INDEX(gDP!BB$6:BB$271,MATCH(totalExpenditure!$A75,gDP!$B$6:$B$271)))</f>
        <v>78600623079.33992</v>
      </c>
      <c r="CM75" s="77">
        <f>IF(INDEX([2]pivotTable!AN$310:AN$615,MATCH(totalExpenditure!$A75,[2]pivotTable!$A$310:$A$615,0))/100*INDEX(gDP!BC$6:BC$271,MATCH(totalExpenditure!$A75,gDP!$B$6:$B$271))=0,"",INDEX([2]pivotTable!AN$310:AN$615,MATCH(totalExpenditure!$A75,[2]pivotTable!$A$310:$A$615,0))/100*INDEX(gDP!BC$6:BC$271,MATCH(totalExpenditure!$A75,gDP!$B$6:$B$271)))</f>
        <v>78215950988.08371</v>
      </c>
      <c r="CN75" s="77">
        <f>IF(INDEX([2]pivotTable!AO$310:AO$615,MATCH(totalExpenditure!$A75,[2]pivotTable!$A$310:$A$615,0))/100*INDEX(gDP!BD$6:BD$271,MATCH(totalExpenditure!$A75,gDP!$B$6:$B$271))=0,"",INDEX([2]pivotTable!AO$310:AO$615,MATCH(totalExpenditure!$A75,[2]pivotTable!$A$310:$A$615,0))/100*INDEX(gDP!BD$6:BD$271,MATCH(totalExpenditure!$A75,gDP!$B$6:$B$271)))</f>
        <v>81439077264.05661</v>
      </c>
      <c r="CO75" s="77">
        <f>IF(INDEX([2]pivotTable!AP$310:AP$615,MATCH(totalExpenditure!$A75,[2]pivotTable!$A$310:$A$615,0))/100*INDEX(gDP!BE$6:BE$271,MATCH(totalExpenditure!$A75,gDP!$B$6:$B$271))=0,"",INDEX([2]pivotTable!AP$310:AP$615,MATCH(totalExpenditure!$A75,[2]pivotTable!$A$310:$A$615,0))/100*INDEX(gDP!BE$6:BE$271,MATCH(totalExpenditure!$A75,gDP!$B$6:$B$271)))</f>
        <v>83061871318.057495</v>
      </c>
      <c r="CP75" s="77">
        <f>IF(INDEX([2]pivotTable!AQ$310:AQ$615,MATCH(totalExpenditure!$A75,[2]pivotTable!$A$310:$A$615,0))/100*INDEX(gDP!BF$6:BF$271,MATCH(totalExpenditure!$A75,gDP!$B$6:$B$271))=0,"",INDEX([2]pivotTable!AQ$310:AQ$615,MATCH(totalExpenditure!$A75,[2]pivotTable!$A$310:$A$615,0))/100*INDEX(gDP!BF$6:BF$271,MATCH(totalExpenditure!$A75,gDP!$B$6:$B$271)))</f>
        <v>85401510762.490646</v>
      </c>
      <c r="CQ75" s="77">
        <f>IF(INDEX([2]pivotTable!AR$310:AR$615,MATCH(totalExpenditure!$A75,[2]pivotTable!$A$310:$A$615,0))/100*INDEX(gDP!BG$6:BG$271,MATCH(totalExpenditure!$A75,gDP!$B$6:$B$271))=0,"",INDEX([2]pivotTable!AR$310:AR$615,MATCH(totalExpenditure!$A75,[2]pivotTable!$A$310:$A$615,0))/100*INDEX(gDP!BG$6:BG$271,MATCH(totalExpenditure!$A75,gDP!$B$6:$B$271)))</f>
        <v>85052873349.094437</v>
      </c>
      <c r="CR75" s="77">
        <f>IF(INDEX([2]pivotTable!AS$310:AS$615,MATCH(totalExpenditure!$A75,[2]pivotTable!$A$310:$A$615,0))/100*INDEX(gDP!BH$6:BH$271,MATCH(totalExpenditure!$A75,gDP!$B$6:$B$271))=0,"",INDEX([2]pivotTable!AS$310:AS$615,MATCH(totalExpenditure!$A75,[2]pivotTable!$A$310:$A$615,0))/100*INDEX(gDP!BH$6:BH$271,MATCH(totalExpenditure!$A75,gDP!$B$6:$B$271)))</f>
        <v>73683269430.828888</v>
      </c>
      <c r="CS75" s="77">
        <f>IF(INDEX([2]pivotTable!AT$310:AT$615,MATCH(totalExpenditure!$A75,[2]pivotTable!$A$310:$A$615,0))/100*INDEX(gDP!BI$6:BI$271,MATCH(totalExpenditure!$A75,gDP!$B$6:$B$271))=0,"",INDEX([2]pivotTable!AT$310:AT$615,MATCH(totalExpenditure!$A75,[2]pivotTable!$A$310:$A$615,0))/100*INDEX(gDP!BI$6:BI$271,MATCH(totalExpenditure!$A75,gDP!$B$6:$B$271)))</f>
        <v>71916254576.78093</v>
      </c>
      <c r="CT75" s="77">
        <f>IF(INDEX([2]pivotTable!AU$310:AU$615,MATCH(totalExpenditure!$A75,[2]pivotTable!$A$310:$A$615,0))/100*INDEX(gDP!BJ$6:BJ$271,MATCH(totalExpenditure!$A75,gDP!$B$6:$B$271))=0,"",INDEX([2]pivotTable!AU$310:AU$615,MATCH(totalExpenditure!$A75,[2]pivotTable!$A$310:$A$615,0))/100*INDEX(gDP!BJ$6:BJ$271,MATCH(totalExpenditure!$A75,gDP!$B$6:$B$271)))</f>
        <v>73147764892.009094</v>
      </c>
      <c r="CU75" s="77">
        <f>IF(INDEX([2]pivotTable!AV$310:AV$615,MATCH(totalExpenditure!$A75,[2]pivotTable!$A$310:$A$615,0))/100*INDEX(gDP!BK$6:BK$271,MATCH(totalExpenditure!$A75,gDP!$B$6:$B$271))=0,"",INDEX([2]pivotTable!AV$310:AV$615,MATCH(totalExpenditure!$A75,[2]pivotTable!$A$310:$A$615,0))/100*INDEX(gDP!BK$6:BK$271,MATCH(totalExpenditure!$A75,gDP!$B$6:$B$271)))</f>
        <v>78193649336.992188</v>
      </c>
      <c r="CV75" s="77">
        <f>IF(INDEX([2]pivotTable!AW$310:AW$615,MATCH(totalExpenditure!$A75,[2]pivotTable!$A$310:$A$615,0))/100*INDEX(gDP!BL$6:BL$271,MATCH(totalExpenditure!$A75,gDP!$B$6:$B$271))=0,"",INDEX([2]pivotTable!AW$310:AW$615,MATCH(totalExpenditure!$A75,[2]pivotTable!$A$310:$A$615,0))/100*INDEX(gDP!BL$6:BL$271,MATCH(totalExpenditure!$A75,gDP!$B$6:$B$271)))</f>
        <v>77803059076.221069</v>
      </c>
      <c r="CW75" s="77">
        <f>IF(INDEX([2]pivotTable!AX$310:AX$615,MATCH(totalExpenditure!$A75,[2]pivotTable!$A$310:$A$615,0))/100*INDEX(gDP!BM$6:BM$271,MATCH(totalExpenditure!$A75,gDP!$B$6:$B$271))=0,"",INDEX([2]pivotTable!AX$310:AX$615,MATCH(totalExpenditure!$A75,[2]pivotTable!$A$310:$A$615,0))/100*INDEX(gDP!BM$6:BM$271,MATCH(totalExpenditure!$A75,gDP!$B$6:$B$271)))</f>
        <v>81928060430.818909</v>
      </c>
      <c r="CX75" s="77">
        <f>IF(INDEX([2]pivotTable!AY$310:AY$615,MATCH(totalExpenditure!$A75,[2]pivotTable!$A$310:$A$615,0))/100*INDEX(gDP!BN$6:BN$271,MATCH(totalExpenditure!$A75,gDP!$B$6:$B$271))=0,"",INDEX([2]pivotTable!AY$310:AY$615,MATCH(totalExpenditure!$A75,[2]pivotTable!$A$310:$A$615,0))/100*INDEX(gDP!BN$6:BN$271,MATCH(totalExpenditure!$A75,gDP!$B$6:$B$271)))</f>
        <v>90208663184.928909</v>
      </c>
      <c r="CY75" s="77" t="str">
        <f>IF(INDEX([2]pivotTable!AZ$310:AZ$615,MATCH(totalExpenditure!$A75,[2]pivotTable!$A$310:$A$615,0))/100*INDEX(gDP!BO$6:BO$271,MATCH(totalExpenditure!$A75,gDP!$B$6:$B$271))=0,"",INDEX([2]pivotTable!AZ$310:AZ$615,MATCH(totalExpenditure!$A75,[2]pivotTable!$A$310:$A$615,0))/100*INDEX(gDP!BO$6:BO$271,MATCH(totalExpenditure!$A75,gDP!$B$6:$B$271)))</f>
        <v/>
      </c>
      <c r="CZ75" s="77" t="str">
        <f>IF(B75="","",IF(BA75="","",B75-B75+INDEX(gDP!Q$6:Q$271,MATCH(totalExpenditure!$A75,gDP!$B$6:$B$271))))</f>
        <v/>
      </c>
      <c r="DA75" s="77" t="str">
        <f>IF(C75="","",IF(BB75="","",C75-C75+INDEX(gDP!R$6:R$271,MATCH(totalExpenditure!$A75,gDP!$B$6:$B$271))))</f>
        <v/>
      </c>
      <c r="DB75" s="77" t="str">
        <f>IF(D75="","",IF(BC75="","",D75-D75+INDEX(gDP!S$6:S$271,MATCH(totalExpenditure!$A75,gDP!$B$6:$B$271))))</f>
        <v/>
      </c>
      <c r="DC75" s="77" t="str">
        <f>IF(E75="","",IF(BD75="","",E75-E75+INDEX(gDP!T$6:T$271,MATCH(totalExpenditure!$A75,gDP!$B$6:$B$271))))</f>
        <v/>
      </c>
      <c r="DD75" s="77" t="str">
        <f>IF(F75="","",IF(BE75="","",F75-F75+INDEX(gDP!U$6:U$271,MATCH(totalExpenditure!$A75,gDP!$B$6:$B$271))))</f>
        <v/>
      </c>
      <c r="DE75" s="77" t="str">
        <f>IF(G75="","",IF(BF75="","",G75-G75+INDEX(gDP!V$6:V$271,MATCH(totalExpenditure!$A75,gDP!$B$6:$B$271))))</f>
        <v/>
      </c>
      <c r="DF75" s="77" t="str">
        <f>IF(H75="","",IF(BG75="","",H75-H75+INDEX(gDP!W$6:W$271,MATCH(totalExpenditure!$A75,gDP!$B$6:$B$271))))</f>
        <v/>
      </c>
      <c r="DG75" s="77" t="str">
        <f>IF(I75="","",IF(BH75="","",I75-I75+INDEX(gDP!X$6:X$271,MATCH(totalExpenditure!$A75,gDP!$B$6:$B$271))))</f>
        <v/>
      </c>
      <c r="DH75" s="77" t="str">
        <f>IF(J75="","",IF(BI75="","",J75-J75+INDEX(gDP!Y$6:Y$271,MATCH(totalExpenditure!$A75,gDP!$B$6:$B$271))))</f>
        <v/>
      </c>
      <c r="DI75" s="77" t="str">
        <f>IF(K75="","",IF(BJ75="","",K75-K75+INDEX(gDP!Z$6:Z$271,MATCH(totalExpenditure!$A75,gDP!$B$6:$B$271))))</f>
        <v/>
      </c>
      <c r="DJ75" s="77" t="str">
        <f>IF(L75="","",IF(BK75="","",L75-L75+INDEX(gDP!AA$6:AA$271,MATCH(totalExpenditure!$A75,gDP!$B$6:$B$271))))</f>
        <v/>
      </c>
      <c r="DK75" s="77" t="str">
        <f>IF(M75="","",IF(BL75="","",M75-M75+INDEX(gDP!AB$6:AB$271,MATCH(totalExpenditure!$A75,gDP!$B$6:$B$271))))</f>
        <v/>
      </c>
      <c r="DL75" s="77" t="str">
        <f>IF(N75="","",IF(BM75="","",N75-N75+INDEX(gDP!AC$6:AC$271,MATCH(totalExpenditure!$A75,gDP!$B$6:$B$271))))</f>
        <v/>
      </c>
      <c r="DM75" s="77" t="str">
        <f>IF(O75="","",IF(BN75="","",O75-O75+INDEX(gDP!AD$6:AD$271,MATCH(totalExpenditure!$A75,gDP!$B$6:$B$271))))</f>
        <v/>
      </c>
      <c r="DN75" s="77" t="str">
        <f>IF(P75="","",IF(BO75="","",P75-P75+INDEX(gDP!AE$6:AE$271,MATCH(totalExpenditure!$A75,gDP!$B$6:$B$271))))</f>
        <v/>
      </c>
      <c r="DO75" s="77" t="str">
        <f>IF(Q75="","",IF(BP75="","",Q75-Q75+INDEX(gDP!AF$6:AF$271,MATCH(totalExpenditure!$A75,gDP!$B$6:$B$271))))</f>
        <v/>
      </c>
      <c r="DP75" s="77" t="str">
        <f>IF(R75="","",IF(BQ75="","",R75-R75+INDEX(gDP!AG$6:AG$271,MATCH(totalExpenditure!$A75,gDP!$B$6:$B$271))))</f>
        <v/>
      </c>
      <c r="DQ75" s="77" t="str">
        <f>IF(S75="","",IF(BR75="","",S75-S75+INDEX(gDP!AH$6:AH$271,MATCH(totalExpenditure!$A75,gDP!$B$6:$B$271))))</f>
        <v/>
      </c>
      <c r="DR75" s="77">
        <f>IF(T75="","",IF(BS75="","",T75-T75+INDEX(gDP!AI$6:AI$271,MATCH(totalExpenditure!$A75,gDP!$B$6:$B$271))))</f>
        <v>536558591250.40802</v>
      </c>
      <c r="DS75" s="77">
        <f>IF(U75="","",IF(BT75="","",U75-U75+INDEX(gDP!AJ$6:AJ$271,MATCH(totalExpenditure!$A75,gDP!$B$6:$B$271))))</f>
        <v>577166174539.63196</v>
      </c>
      <c r="DT75" s="77">
        <f>IF(V75="","",IF(BU75="","",V75-V75+INDEX(gDP!AK$6:AK$271,MATCH(totalExpenditure!$A75,gDP!$B$6:$B$271))))</f>
        <v>630916018202.50305</v>
      </c>
      <c r="DU75" s="77">
        <f>IF(W75="","",IF(BV75="","",W75-W75+INDEX(gDP!AL$6:AL$271,MATCH(totalExpenditure!$A75,gDP!$B$6:$B$271))))</f>
        <v>525075636030.854</v>
      </c>
      <c r="DV75" s="77">
        <f>IF(X75="","",IF(BW75="","",X75-X75+INDEX(gDP!AM$6:AM$271,MATCH(totalExpenditure!$A75,gDP!$B$6:$B$271))))</f>
        <v>530562634455.34698</v>
      </c>
      <c r="DW75" s="77">
        <f>IF(Y75="","",IF(BX75="","",Y75-Y75+INDEX(gDP!AN$6:AN$271,MATCH(totalExpenditure!$A75,gDP!$B$6:$B$271))))</f>
        <v>614609020549.77295</v>
      </c>
      <c r="DX75" s="77">
        <f>IF(Z75="","",IF(BY75="","",Z75-Z75+INDEX(gDP!AO$6:AO$271,MATCH(totalExpenditure!$A75,gDP!$B$6:$B$271))))</f>
        <v>642588992512.80701</v>
      </c>
      <c r="DY75" s="77">
        <f>IF(AA75="","",IF(BZ75="","",AA75-AA75+INDEX(gDP!AP$6:AP$271,MATCH(totalExpenditure!$A75,gDP!$B$6:$B$271))))</f>
        <v>590077272727.27295</v>
      </c>
      <c r="DZ75" s="77">
        <f>IF(AB75="","",IF(CA75="","",AB75-AB75+INDEX(gDP!AQ$6:AQ$271,MATCH(totalExpenditure!$A75,gDP!$B$6:$B$271))))</f>
        <v>619214834614.099</v>
      </c>
      <c r="EA75" s="77">
        <f>IF(AC75="","",IF(CB75="","",AC75-AC75+INDEX(gDP!AR$6:AR$271,MATCH(totalExpenditure!$A75,gDP!$B$6:$B$271))))</f>
        <v>634907542858.302</v>
      </c>
      <c r="EB75" s="77">
        <f>IF(AD75="","",IF(CC75="","",AD75-AD75+INDEX(gDP!AS$6:AS$271,MATCH(totalExpenditure!$A75,gDP!$B$6:$B$271))))</f>
        <v>598363313494.90295</v>
      </c>
      <c r="EC75" s="77">
        <f>IF(AE75="","",IF(CD75="","",AE75-AE75+INDEX(gDP!AT$6:AT$271,MATCH(totalExpenditure!$A75,gDP!$B$6:$B$271))))</f>
        <v>627830029412.20496</v>
      </c>
      <c r="ED75" s="77">
        <f>IF(AF75="","",IF(CE75="","",AF75-AF75+INDEX(gDP!AU$6:AU$271,MATCH(totalExpenditure!$A75,gDP!$B$6:$B$271))))</f>
        <v>708756677088.62903</v>
      </c>
      <c r="EE75" s="77">
        <f>IF(AG75="","",IF(CF75="","",AG75-AG75+INDEX(gDP!AV$6:AV$271,MATCH(totalExpenditure!$A75,gDP!$B$6:$B$271))))</f>
        <v>907491523174.11597</v>
      </c>
      <c r="EF75" s="77">
        <f>IF(AH75="","",IF(CG75="","",AH75-AH75+INDEX(gDP!AW$6:AW$271,MATCH(totalExpenditure!$A75,gDP!$B$6:$B$271))))</f>
        <v>1069055675273.75</v>
      </c>
      <c r="EG75" s="77">
        <f>IF(AI75="","",IF(CH75="","",AI75-AI75+INDEX(gDP!AX$6:AX$271,MATCH(totalExpenditure!$A75,gDP!$B$6:$B$271))))</f>
        <v>1153715822717.51</v>
      </c>
      <c r="EH75" s="77">
        <f>IF(AJ75="","",IF(CI75="","",AJ75-AJ75+INDEX(gDP!AY$6:AY$271,MATCH(totalExpenditure!$A75,gDP!$B$6:$B$271))))</f>
        <v>1260398977831.76</v>
      </c>
      <c r="EI75" s="77">
        <f>IF(AK75="","",IF(CJ75="","",AK75-AK75+INDEX(gDP!AZ$6:AZ$271,MATCH(totalExpenditure!$A75,gDP!$B$6:$B$271))))</f>
        <v>1474002579820</v>
      </c>
      <c r="EJ75" s="77">
        <f>IF(AL75="","",IF(CK75="","",AL75-AL75+INDEX(gDP!BA$6:BA$271,MATCH(totalExpenditure!$A75,gDP!$B$6:$B$271))))</f>
        <v>1631863493552.3401</v>
      </c>
      <c r="EK75" s="77">
        <f>IF(AM75="","",IF(CL75="","",AM75-AM75+INDEX(gDP!BB$6:BB$271,MATCH(totalExpenditure!$A75,gDP!$B$6:$B$271))))</f>
        <v>1491472923706.6399</v>
      </c>
      <c r="EL75" s="77">
        <f>IF(AN75="","",IF(CM75="","",AN75-AN75+INDEX(gDP!BC$6:BC$271,MATCH(totalExpenditure!$A75,gDP!$B$6:$B$271))))</f>
        <v>1422108199783.3401</v>
      </c>
      <c r="EM75" s="77">
        <f>IF(AO75="","",IF(CN75="","",AO75-AO75+INDEX(gDP!BD$6:BD$271,MATCH(totalExpenditure!$A75,gDP!$B$6:$B$271))))</f>
        <v>1480710495710.1201</v>
      </c>
      <c r="EN75" s="77">
        <f>IF(AP75="","",IF(CO75="","",AP75-AP75+INDEX(gDP!BE$6:BE$271,MATCH(totalExpenditure!$A75,gDP!$B$6:$B$271))))</f>
        <v>1324750738725</v>
      </c>
      <c r="EO75" s="77">
        <f>IF(AQ75="","",IF(CP75="","",AQ75-AQ75+INDEX(gDP!BF$6:BF$271,MATCH(totalExpenditure!$A75,gDP!$B$6:$B$271))))</f>
        <v>1355579535912.55</v>
      </c>
      <c r="EP75" s="77">
        <f>IF(AR75="","",IF(CQ75="","",AR75-AR75+INDEX(gDP!BG$6:BG$271,MATCH(totalExpenditure!$A75,gDP!$B$6:$B$271))))</f>
        <v>1371820537888.6201</v>
      </c>
      <c r="EQ75" s="77">
        <f>IF(AS75="","",IF(CR75="","",AS75-AS75+INDEX(gDP!BH$6:BH$271,MATCH(totalExpenditure!$A75,gDP!$B$6:$B$271))))</f>
        <v>1196156971279.6899</v>
      </c>
      <c r="ER75" s="77">
        <f>IF(AT75="","",IF(CS75="","",AT75-AT75+INDEX(gDP!BI$6:BI$271,MATCH(totalExpenditure!$A75,gDP!$B$6:$B$271))))</f>
        <v>1233554967011.6799</v>
      </c>
      <c r="ES75" s="77">
        <f>IF(AU75="","",IF(CT75="","",AU75-AU75+INDEX(gDP!BJ$6:BJ$271,MATCH(totalExpenditure!$A75,gDP!$B$6:$B$271))))</f>
        <v>1313245330197.6499</v>
      </c>
      <c r="ET75" s="77">
        <f>IF(AV75="","",IF(CU75="","",AV75-AV75+INDEX(gDP!BK$6:BK$271,MATCH(totalExpenditure!$A75,gDP!$B$6:$B$271))))</f>
        <v>1421702715218.04</v>
      </c>
      <c r="EU75" s="77">
        <f>IF(AW75="","",IF(CV75="","",AW75-AW75+INDEX(gDP!BL$6:BL$271,MATCH(totalExpenditure!$A75,gDP!$B$6:$B$271))))</f>
        <v>1394320055129.4099</v>
      </c>
      <c r="EV75" s="77">
        <f>IF(AX75="","",IF(CW75="","",AX75-AX75+INDEX(gDP!BM$6:BM$271,MATCH(totalExpenditure!$A75,gDP!$B$6:$B$271))))</f>
        <v>1278128867875.49</v>
      </c>
      <c r="EW75" s="77">
        <f>IF(AY75="","",IF(CX75="","",AY75-AY75+INDEX(gDP!BN$6:BN$271,MATCH(totalExpenditure!$A75,gDP!$B$6:$B$271))))</f>
        <v>1445651653604.6299</v>
      </c>
      <c r="EX75" s="77" t="str">
        <f>IF(AZ75="","",IF(CY75="","",AZ75-AZ75+INDEX(gDP!BO$6:BO$271,MATCH(totalExpenditure!$A75,gDP!$B$6:$B$271))))</f>
        <v/>
      </c>
    </row>
    <row r="76" spans="1:154" x14ac:dyDescent="0.35">
      <c r="A76" t="s">
        <v>361</v>
      </c>
      <c r="B76" s="77" t="str">
        <f>IF(INDEX([2]pivotTable!B$3:B$308,MATCH(totalExpenditure!$A76,[2]pivotTable!$A$3:$A$308,0))/100*INDEX(gDP!Q$6:Q$271,MATCH(totalExpenditure!$A76,gDP!$B$6:$B$271))=0,"",INDEX([2]pivotTable!B$3:B$308,MATCH(totalExpenditure!$A76,[2]pivotTable!$A$3:$A$308,0))/100*INDEX(gDP!Q$6:Q$271,MATCH(totalExpenditure!$A76,gDP!$B$6:$B$271)))</f>
        <v/>
      </c>
      <c r="C76" s="77" t="str">
        <f>IF(INDEX([2]pivotTable!C$3:C$308,MATCH(totalExpenditure!$A76,[2]pivotTable!$A$3:$A$308,0))/100*INDEX(gDP!R$6:R$271,MATCH(totalExpenditure!$A76,gDP!$B$6:$B$271))=0,"",INDEX([2]pivotTable!C$3:C$308,MATCH(totalExpenditure!$A76,[2]pivotTable!$A$3:$A$308,0))/100*INDEX(gDP!R$6:R$271,MATCH(totalExpenditure!$A76,gDP!$B$6:$B$271)))</f>
        <v/>
      </c>
      <c r="D76" s="77" t="str">
        <f>IF(INDEX([2]pivotTable!D$3:D$308,MATCH(totalExpenditure!$A76,[2]pivotTable!$A$3:$A$308,0))/100*INDEX(gDP!S$6:S$271,MATCH(totalExpenditure!$A76,gDP!$B$6:$B$271))=0,"",INDEX([2]pivotTable!D$3:D$308,MATCH(totalExpenditure!$A76,[2]pivotTable!$A$3:$A$308,0))/100*INDEX(gDP!S$6:S$271,MATCH(totalExpenditure!$A76,gDP!$B$6:$B$271)))</f>
        <v/>
      </c>
      <c r="E76" s="77" t="str">
        <f>IF(INDEX([2]pivotTable!E$3:E$308,MATCH(totalExpenditure!$A76,[2]pivotTable!$A$3:$A$308,0))/100*INDEX(gDP!T$6:T$271,MATCH(totalExpenditure!$A76,gDP!$B$6:$B$271))=0,"",INDEX([2]pivotTable!E$3:E$308,MATCH(totalExpenditure!$A76,[2]pivotTable!$A$3:$A$308,0))/100*INDEX(gDP!T$6:T$271,MATCH(totalExpenditure!$A76,gDP!$B$6:$B$271)))</f>
        <v/>
      </c>
      <c r="F76" s="77" t="str">
        <f>IF(INDEX([2]pivotTable!F$3:F$308,MATCH(totalExpenditure!$A76,[2]pivotTable!$A$3:$A$308,0))/100*INDEX(gDP!U$6:U$271,MATCH(totalExpenditure!$A76,gDP!$B$6:$B$271))=0,"",INDEX([2]pivotTable!F$3:F$308,MATCH(totalExpenditure!$A76,[2]pivotTable!$A$3:$A$308,0))/100*INDEX(gDP!U$6:U$271,MATCH(totalExpenditure!$A76,gDP!$B$6:$B$271)))</f>
        <v/>
      </c>
      <c r="G76" s="77" t="str">
        <f>IF(INDEX([2]pivotTable!G$3:G$308,MATCH(totalExpenditure!$A76,[2]pivotTable!$A$3:$A$308,0))/100*INDEX(gDP!V$6:V$271,MATCH(totalExpenditure!$A76,gDP!$B$6:$B$271))=0,"",INDEX([2]pivotTable!G$3:G$308,MATCH(totalExpenditure!$A76,[2]pivotTable!$A$3:$A$308,0))/100*INDEX(gDP!V$6:V$271,MATCH(totalExpenditure!$A76,gDP!$B$6:$B$271)))</f>
        <v/>
      </c>
      <c r="H76" s="77" t="str">
        <f>IF(INDEX([2]pivotTable!H$3:H$308,MATCH(totalExpenditure!$A76,[2]pivotTable!$A$3:$A$308,0))/100*INDEX(gDP!W$6:W$271,MATCH(totalExpenditure!$A76,gDP!$B$6:$B$271))=0,"",INDEX([2]pivotTable!H$3:H$308,MATCH(totalExpenditure!$A76,[2]pivotTable!$A$3:$A$308,0))/100*INDEX(gDP!W$6:W$271,MATCH(totalExpenditure!$A76,gDP!$B$6:$B$271)))</f>
        <v/>
      </c>
      <c r="I76" s="77" t="str">
        <f>IF(INDEX([2]pivotTable!I$3:I$308,MATCH(totalExpenditure!$A76,[2]pivotTable!$A$3:$A$308,0))/100*INDEX(gDP!X$6:X$271,MATCH(totalExpenditure!$A76,gDP!$B$6:$B$271))=0,"",INDEX([2]pivotTable!I$3:I$308,MATCH(totalExpenditure!$A76,[2]pivotTable!$A$3:$A$308,0))/100*INDEX(gDP!X$6:X$271,MATCH(totalExpenditure!$A76,gDP!$B$6:$B$271)))</f>
        <v/>
      </c>
      <c r="J76" s="77" t="str">
        <f>IF(INDEX([2]pivotTable!J$3:J$308,MATCH(totalExpenditure!$A76,[2]pivotTable!$A$3:$A$308,0))/100*INDEX(gDP!Y$6:Y$271,MATCH(totalExpenditure!$A76,gDP!$B$6:$B$271))=0,"",INDEX([2]pivotTable!J$3:J$308,MATCH(totalExpenditure!$A76,[2]pivotTable!$A$3:$A$308,0))/100*INDEX(gDP!Y$6:Y$271,MATCH(totalExpenditure!$A76,gDP!$B$6:$B$271)))</f>
        <v/>
      </c>
      <c r="K76" s="77" t="str">
        <f>IF(INDEX([2]pivotTable!K$3:K$308,MATCH(totalExpenditure!$A76,[2]pivotTable!$A$3:$A$308,0))/100*INDEX(gDP!Z$6:Z$271,MATCH(totalExpenditure!$A76,gDP!$B$6:$B$271))=0,"",INDEX([2]pivotTable!K$3:K$308,MATCH(totalExpenditure!$A76,[2]pivotTable!$A$3:$A$308,0))/100*INDEX(gDP!Z$6:Z$271,MATCH(totalExpenditure!$A76,gDP!$B$6:$B$271)))</f>
        <v/>
      </c>
      <c r="L76" s="77" t="str">
        <f>IF(INDEX([2]pivotTable!L$3:L$308,MATCH(totalExpenditure!$A76,[2]pivotTable!$A$3:$A$308,0))/100*INDEX(gDP!AA$6:AA$271,MATCH(totalExpenditure!$A76,gDP!$B$6:$B$271))=0,"",INDEX([2]pivotTable!L$3:L$308,MATCH(totalExpenditure!$A76,[2]pivotTable!$A$3:$A$308,0))/100*INDEX(gDP!AA$6:AA$271,MATCH(totalExpenditure!$A76,gDP!$B$6:$B$271)))</f>
        <v/>
      </c>
      <c r="M76" s="77" t="str">
        <f>IF(INDEX([2]pivotTable!M$3:M$308,MATCH(totalExpenditure!$A76,[2]pivotTable!$A$3:$A$308,0))/100*INDEX(gDP!AB$6:AB$271,MATCH(totalExpenditure!$A76,gDP!$B$6:$B$271))=0,"",INDEX([2]pivotTable!M$3:M$308,MATCH(totalExpenditure!$A76,[2]pivotTable!$A$3:$A$308,0))/100*INDEX(gDP!AB$6:AB$271,MATCH(totalExpenditure!$A76,gDP!$B$6:$B$271)))</f>
        <v/>
      </c>
      <c r="N76" s="77" t="str">
        <f>IF(INDEX([2]pivotTable!N$3:N$308,MATCH(totalExpenditure!$A76,[2]pivotTable!$A$3:$A$308,0))/100*INDEX(gDP!AC$6:AC$271,MATCH(totalExpenditure!$A76,gDP!$B$6:$B$271))=0,"",INDEX([2]pivotTable!N$3:N$308,MATCH(totalExpenditure!$A76,[2]pivotTable!$A$3:$A$308,0))/100*INDEX(gDP!AC$6:AC$271,MATCH(totalExpenditure!$A76,gDP!$B$6:$B$271)))</f>
        <v/>
      </c>
      <c r="O76" s="77" t="str">
        <f>IF(INDEX([2]pivotTable!O$3:O$308,MATCH(totalExpenditure!$A76,[2]pivotTable!$A$3:$A$308,0))/100*INDEX(gDP!AD$6:AD$271,MATCH(totalExpenditure!$A76,gDP!$B$6:$B$271))=0,"",INDEX([2]pivotTable!O$3:O$308,MATCH(totalExpenditure!$A76,[2]pivotTable!$A$3:$A$308,0))/100*INDEX(gDP!AD$6:AD$271,MATCH(totalExpenditure!$A76,gDP!$B$6:$B$271)))</f>
        <v/>
      </c>
      <c r="P76" s="77" t="str">
        <f>IF(INDEX([2]pivotTable!P$3:P$308,MATCH(totalExpenditure!$A76,[2]pivotTable!$A$3:$A$308,0))/100*INDEX(gDP!AE$6:AE$271,MATCH(totalExpenditure!$A76,gDP!$B$6:$B$271))=0,"",INDEX([2]pivotTable!P$3:P$308,MATCH(totalExpenditure!$A76,[2]pivotTable!$A$3:$A$308,0))/100*INDEX(gDP!AE$6:AE$271,MATCH(totalExpenditure!$A76,gDP!$B$6:$B$271)))</f>
        <v/>
      </c>
      <c r="Q76" s="77" t="str">
        <f>IF(INDEX([2]pivotTable!Q$3:Q$308,MATCH(totalExpenditure!$A76,[2]pivotTable!$A$3:$A$308,0))/100*INDEX(gDP!AF$6:AF$271,MATCH(totalExpenditure!$A76,gDP!$B$6:$B$271))=0,"",INDEX([2]pivotTable!Q$3:Q$308,MATCH(totalExpenditure!$A76,[2]pivotTable!$A$3:$A$308,0))/100*INDEX(gDP!AF$6:AF$271,MATCH(totalExpenditure!$A76,gDP!$B$6:$B$271)))</f>
        <v/>
      </c>
      <c r="R76" s="77" t="str">
        <f>IF(INDEX([2]pivotTable!R$3:R$308,MATCH(totalExpenditure!$A76,[2]pivotTable!$A$3:$A$308,0))/100*INDEX(gDP!AG$6:AG$271,MATCH(totalExpenditure!$A76,gDP!$B$6:$B$271))=0,"",INDEX([2]pivotTable!R$3:R$308,MATCH(totalExpenditure!$A76,[2]pivotTable!$A$3:$A$308,0))/100*INDEX(gDP!AG$6:AG$271,MATCH(totalExpenditure!$A76,gDP!$B$6:$B$271)))</f>
        <v/>
      </c>
      <c r="S76" s="77" t="str">
        <f>IF(INDEX([2]pivotTable!S$3:S$308,MATCH(totalExpenditure!$A76,[2]pivotTable!$A$3:$A$308,0))/100*INDEX(gDP!AH$6:AH$271,MATCH(totalExpenditure!$A76,gDP!$B$6:$B$271))=0,"",INDEX([2]pivotTable!S$3:S$308,MATCH(totalExpenditure!$A76,[2]pivotTable!$A$3:$A$308,0))/100*INDEX(gDP!AH$6:AH$271,MATCH(totalExpenditure!$A76,gDP!$B$6:$B$271)))</f>
        <v/>
      </c>
      <c r="T76" s="77" t="str">
        <f>IF(INDEX([2]pivotTable!T$3:T$308,MATCH(totalExpenditure!$A76,[2]pivotTable!$A$3:$A$308,0))/100*INDEX(gDP!AI$6:AI$271,MATCH(totalExpenditure!$A76,gDP!$B$6:$B$271))=0,"",INDEX([2]pivotTable!T$3:T$308,MATCH(totalExpenditure!$A76,[2]pivotTable!$A$3:$A$308,0))/100*INDEX(gDP!AI$6:AI$271,MATCH(totalExpenditure!$A76,gDP!$B$6:$B$271)))</f>
        <v/>
      </c>
      <c r="U76" s="77" t="str">
        <f>IF(INDEX([2]pivotTable!U$3:U$308,MATCH(totalExpenditure!$A76,[2]pivotTable!$A$3:$A$308,0))/100*INDEX(gDP!AJ$6:AJ$271,MATCH(totalExpenditure!$A76,gDP!$B$6:$B$271))=0,"",INDEX([2]pivotTable!U$3:U$308,MATCH(totalExpenditure!$A76,[2]pivotTable!$A$3:$A$308,0))/100*INDEX(gDP!AJ$6:AJ$271,MATCH(totalExpenditure!$A76,gDP!$B$6:$B$271)))</f>
        <v/>
      </c>
      <c r="V76" s="77" t="str">
        <f>IF(INDEX([2]pivotTable!V$3:V$308,MATCH(totalExpenditure!$A76,[2]pivotTable!$A$3:$A$308,0))/100*INDEX(gDP!AK$6:AK$271,MATCH(totalExpenditure!$A76,gDP!$B$6:$B$271))=0,"",INDEX([2]pivotTable!V$3:V$308,MATCH(totalExpenditure!$A76,[2]pivotTable!$A$3:$A$308,0))/100*INDEX(gDP!AK$6:AK$271,MATCH(totalExpenditure!$A76,gDP!$B$6:$B$271)))</f>
        <v/>
      </c>
      <c r="W76" s="77">
        <f>IF(INDEX([2]pivotTable!W$3:W$308,MATCH(totalExpenditure!$A76,[2]pivotTable!$A$3:$A$308,0))/100*INDEX(gDP!AL$6:AL$271,MATCH(totalExpenditure!$A76,gDP!$B$6:$B$271))=0,"",INDEX([2]pivotTable!W$3:W$308,MATCH(totalExpenditure!$A76,[2]pivotTable!$A$3:$A$308,0))/100*INDEX(gDP!AL$6:AL$271,MATCH(totalExpenditure!$A76,gDP!$B$6:$B$271)))</f>
        <v>56183283.552079596</v>
      </c>
      <c r="X76" s="77">
        <f>IF(INDEX([2]pivotTable!X$3:X$308,MATCH(totalExpenditure!$A76,[2]pivotTable!$A$3:$A$308,0))/100*INDEX(gDP!AM$6:AM$271,MATCH(totalExpenditure!$A76,gDP!$B$6:$B$271))=0,"",INDEX([2]pivotTable!X$3:X$308,MATCH(totalExpenditure!$A76,[2]pivotTable!$A$3:$A$308,0))/100*INDEX(gDP!AM$6:AM$271,MATCH(totalExpenditure!$A76,gDP!$B$6:$B$271)))</f>
        <v>76688012.407196373</v>
      </c>
      <c r="Y76" s="77">
        <f>IF(INDEX([2]pivotTable!Y$3:Y$308,MATCH(totalExpenditure!$A76,[2]pivotTable!$A$3:$A$308,0))/100*INDEX(gDP!AN$6:AN$271,MATCH(totalExpenditure!$A76,gDP!$B$6:$B$271))=0,"",INDEX([2]pivotTable!Y$3:Y$308,MATCH(totalExpenditure!$A76,[2]pivotTable!$A$3:$A$308,0))/100*INDEX(gDP!AN$6:AN$271,MATCH(totalExpenditure!$A76,gDP!$B$6:$B$271)))</f>
        <v>110773083.87096776</v>
      </c>
      <c r="Z76" s="77">
        <f>IF(INDEX([2]pivotTable!Z$3:Z$308,MATCH(totalExpenditure!$A76,[2]pivotTable!$A$3:$A$308,0))/100*INDEX(gDP!AO$6:AO$271,MATCH(totalExpenditure!$A76,gDP!$B$6:$B$271))=0,"",INDEX([2]pivotTable!Z$3:Z$308,MATCH(totalExpenditure!$A76,[2]pivotTable!$A$3:$A$308,0))/100*INDEX(gDP!AO$6:AO$271,MATCH(totalExpenditure!$A76,gDP!$B$6:$B$271)))</f>
        <v>106249621.53726101</v>
      </c>
      <c r="AA76" s="77">
        <f>IF(INDEX([2]pivotTable!AA$3:AA$308,MATCH(totalExpenditure!$A76,[2]pivotTable!$A$3:$A$308,0))/100*INDEX(gDP!AP$6:AP$271,MATCH(totalExpenditure!$A76,gDP!$B$6:$B$271))=0,"",INDEX([2]pivotTable!AA$3:AA$308,MATCH(totalExpenditure!$A76,[2]pivotTable!$A$3:$A$308,0))/100*INDEX(gDP!AP$6:AP$271,MATCH(totalExpenditure!$A76,gDP!$B$6:$B$271)))</f>
        <v>123706095.58160496</v>
      </c>
      <c r="AB76" s="77">
        <f>IF(INDEX([2]pivotTable!AB$3:AB$308,MATCH(totalExpenditure!$A76,[2]pivotTable!$A$3:$A$308,0))/100*INDEX(gDP!AQ$6:AQ$271,MATCH(totalExpenditure!$A76,gDP!$B$6:$B$271))=0,"",INDEX([2]pivotTable!AB$3:AB$308,MATCH(totalExpenditure!$A76,[2]pivotTable!$A$3:$A$308,0))/100*INDEX(gDP!AQ$6:AQ$271,MATCH(totalExpenditure!$A76,gDP!$B$6:$B$271)))</f>
        <v>139582381.35498944</v>
      </c>
      <c r="AC76" s="77">
        <f>IF(INDEX([2]pivotTable!AC$3:AC$308,MATCH(totalExpenditure!$A76,[2]pivotTable!$A$3:$A$308,0))/100*INDEX(gDP!AR$6:AR$271,MATCH(totalExpenditure!$A76,gDP!$B$6:$B$271))=0,"",INDEX([2]pivotTable!AC$3:AC$308,MATCH(totalExpenditure!$A76,[2]pivotTable!$A$3:$A$308,0))/100*INDEX(gDP!AR$6:AR$271,MATCH(totalExpenditure!$A76,gDP!$B$6:$B$271)))</f>
        <v>130681908.43270861</v>
      </c>
      <c r="AD76" s="77">
        <f>IF(INDEX([2]pivotTable!AD$3:AD$308,MATCH(totalExpenditure!$A76,[2]pivotTable!$A$3:$A$308,0))/100*INDEX(gDP!AS$6:AS$271,MATCH(totalExpenditure!$A76,gDP!$B$6:$B$271))=0,"",INDEX([2]pivotTable!AD$3:AD$308,MATCH(totalExpenditure!$A76,[2]pivotTable!$A$3:$A$308,0))/100*INDEX(gDP!AS$6:AS$271,MATCH(totalExpenditure!$A76,gDP!$B$6:$B$271)))</f>
        <v>136477913.94084576</v>
      </c>
      <c r="AE76" s="77">
        <f>IF(INDEX([2]pivotTable!AE$3:AE$308,MATCH(totalExpenditure!$A76,[2]pivotTable!$A$3:$A$308,0))/100*INDEX(gDP!AT$6:AT$271,MATCH(totalExpenditure!$A76,gDP!$B$6:$B$271))=0,"",INDEX([2]pivotTable!AE$3:AE$308,MATCH(totalExpenditure!$A76,[2]pivotTable!$A$3:$A$308,0))/100*INDEX(gDP!AT$6:AT$271,MATCH(totalExpenditure!$A76,gDP!$B$6:$B$271)))</f>
        <v>161369958.10580966</v>
      </c>
      <c r="AF76" s="77">
        <f>IF(INDEX([2]pivotTable!AF$3:AF$308,MATCH(totalExpenditure!$A76,[2]pivotTable!$A$3:$A$308,0))/100*INDEX(gDP!AU$6:AU$271,MATCH(totalExpenditure!$A76,gDP!$B$6:$B$271))=0,"",INDEX([2]pivotTable!AF$3:AF$308,MATCH(totalExpenditure!$A76,[2]pivotTable!$A$3:$A$308,0))/100*INDEX(gDP!AU$6:AU$271,MATCH(totalExpenditure!$A76,gDP!$B$6:$B$271)))</f>
        <v>198935348.96863523</v>
      </c>
      <c r="AG76" s="77">
        <f>IF(INDEX([2]pivotTable!AG$3:AG$308,MATCH(totalExpenditure!$A76,[2]pivotTable!$A$3:$A$308,0))/100*INDEX(gDP!AV$6:AV$271,MATCH(totalExpenditure!$A76,gDP!$B$6:$B$271))=0,"",INDEX([2]pivotTable!AG$3:AG$308,MATCH(totalExpenditure!$A76,[2]pivotTable!$A$3:$A$308,0))/100*INDEX(gDP!AV$6:AV$271,MATCH(totalExpenditure!$A76,gDP!$B$6:$B$271)))</f>
        <v>262648748.41915092</v>
      </c>
      <c r="AH76" s="77">
        <f>IF(INDEX([2]pivotTable!AH$3:AH$308,MATCH(totalExpenditure!$A76,[2]pivotTable!$A$3:$A$308,0))/100*INDEX(gDP!AW$6:AW$271,MATCH(totalExpenditure!$A76,gDP!$B$6:$B$271))=0,"",INDEX([2]pivotTable!AH$3:AH$308,MATCH(totalExpenditure!$A76,[2]pivotTable!$A$3:$A$308,0))/100*INDEX(gDP!AW$6:AW$271,MATCH(totalExpenditure!$A76,gDP!$B$6:$B$271)))</f>
        <v>330368800.99378788</v>
      </c>
      <c r="AI76" s="77">
        <f>IF(INDEX([2]pivotTable!AI$3:AI$308,MATCH(totalExpenditure!$A76,[2]pivotTable!$A$3:$A$308,0))/100*INDEX(gDP!AX$6:AX$271,MATCH(totalExpenditure!$A76,gDP!$B$6:$B$271))=0,"",INDEX([2]pivotTable!AI$3:AI$308,MATCH(totalExpenditure!$A76,[2]pivotTable!$A$3:$A$308,0))/100*INDEX(gDP!AX$6:AX$271,MATCH(totalExpenditure!$A76,gDP!$B$6:$B$271)))</f>
        <v>389347409.52617961</v>
      </c>
      <c r="AJ76" s="77">
        <f>IF(INDEX([2]pivotTable!AJ$3:AJ$308,MATCH(totalExpenditure!$A76,[2]pivotTable!$A$3:$A$308,0))/100*INDEX(gDP!AY$6:AY$271,MATCH(totalExpenditure!$A76,gDP!$B$6:$B$271))=0,"",INDEX([2]pivotTable!AJ$3:AJ$308,MATCH(totalExpenditure!$A76,[2]pivotTable!$A$3:$A$308,0))/100*INDEX(gDP!AY$6:AY$271,MATCH(totalExpenditure!$A76,gDP!$B$6:$B$271)))</f>
        <v>442594630.53569144</v>
      </c>
      <c r="AK76" s="77">
        <f>IF(INDEX([2]pivotTable!AK$3:AK$308,MATCH(totalExpenditure!$A76,[2]pivotTable!$A$3:$A$308,0))/100*INDEX(gDP!AZ$6:AZ$271,MATCH(totalExpenditure!$A76,gDP!$B$6:$B$271))=0,"",INDEX([2]pivotTable!AK$3:AK$308,MATCH(totalExpenditure!$A76,[2]pivotTable!$A$3:$A$308,0))/100*INDEX(gDP!AZ$6:AZ$271,MATCH(totalExpenditure!$A76,gDP!$B$6:$B$271)))</f>
        <v>565718062.96194839</v>
      </c>
      <c r="AL76" s="77">
        <f>IF(INDEX([2]pivotTable!AL$3:AL$308,MATCH(totalExpenditure!$A76,[2]pivotTable!$A$3:$A$308,0))/100*INDEX(gDP!BA$6:BA$271,MATCH(totalExpenditure!$A76,gDP!$B$6:$B$271))=0,"",INDEX([2]pivotTable!AL$3:AL$308,MATCH(totalExpenditure!$A76,[2]pivotTable!$A$3:$A$308,0))/100*INDEX(gDP!BA$6:BA$271,MATCH(totalExpenditure!$A76,gDP!$B$6:$B$271)))</f>
        <v>827617073.38508892</v>
      </c>
      <c r="AM76" s="77">
        <f>IF(INDEX([2]pivotTable!AM$3:AM$308,MATCH(totalExpenditure!$A76,[2]pivotTable!$A$3:$A$308,0))/100*INDEX(gDP!BB$6:BB$271,MATCH(totalExpenditure!$A76,gDP!$B$6:$B$271))=0,"",INDEX([2]pivotTable!AM$3:AM$308,MATCH(totalExpenditure!$A76,[2]pivotTable!$A$3:$A$308,0))/100*INDEX(gDP!BB$6:BB$271,MATCH(totalExpenditure!$A76,gDP!$B$6:$B$271)))</f>
        <v>875633200.33342385</v>
      </c>
      <c r="AN76" s="77">
        <f>IF(INDEX([2]pivotTable!AN$3:AN$308,MATCH(totalExpenditure!$A76,[2]pivotTable!$A$3:$A$308,0))/100*INDEX(gDP!BC$6:BC$271,MATCH(totalExpenditure!$A76,gDP!$B$6:$B$271))=0,"",INDEX([2]pivotTable!AN$3:AN$308,MATCH(totalExpenditure!$A76,[2]pivotTable!$A$3:$A$308,0))/100*INDEX(gDP!BC$6:BC$271,MATCH(totalExpenditure!$A76,gDP!$B$6:$B$271)))</f>
        <v>679417010.93169773</v>
      </c>
      <c r="AO76" s="77">
        <f>IF(INDEX([2]pivotTable!AO$3:AO$308,MATCH(totalExpenditure!$A76,[2]pivotTable!$A$3:$A$308,0))/100*INDEX(gDP!BD$6:BD$271,MATCH(totalExpenditure!$A76,gDP!$B$6:$B$271))=0,"",INDEX([2]pivotTable!AO$3:AO$308,MATCH(totalExpenditure!$A76,[2]pivotTable!$A$3:$A$308,0))/100*INDEX(gDP!BD$6:BD$271,MATCH(totalExpenditure!$A76,gDP!$B$6:$B$271)))</f>
        <v>701062621.62258565</v>
      </c>
      <c r="AP76" s="77">
        <f>IF(INDEX([2]pivotTable!AP$3:AP$308,MATCH(totalExpenditure!$A76,[2]pivotTable!$A$3:$A$308,0))/100*INDEX(gDP!BE$6:BE$271,MATCH(totalExpenditure!$A76,gDP!$B$6:$B$271))=0,"",INDEX([2]pivotTable!AP$3:AP$308,MATCH(totalExpenditure!$A76,[2]pivotTable!$A$3:$A$308,0))/100*INDEX(gDP!BE$6:BE$271,MATCH(totalExpenditure!$A76,gDP!$B$6:$B$271)))</f>
        <v>842500892.60543323</v>
      </c>
      <c r="AQ76" s="77">
        <f>IF(INDEX([2]pivotTable!AQ$3:AQ$308,MATCH(totalExpenditure!$A76,[2]pivotTable!$A$3:$A$308,0))/100*INDEX(gDP!BF$6:BF$271,MATCH(totalExpenditure!$A76,gDP!$B$6:$B$271))=0,"",INDEX([2]pivotTable!AQ$3:AQ$308,MATCH(totalExpenditure!$A76,[2]pivotTable!$A$3:$A$308,0))/100*INDEX(gDP!BF$6:BF$271,MATCH(totalExpenditure!$A76,gDP!$B$6:$B$271)))</f>
        <v>919236573.19967723</v>
      </c>
      <c r="AR76" s="77">
        <f>IF(INDEX([2]pivotTable!AR$3:AR$308,MATCH(totalExpenditure!$A76,[2]pivotTable!$A$3:$A$308,0))/100*INDEX(gDP!BG$6:BG$271,MATCH(totalExpenditure!$A76,gDP!$B$6:$B$271))=0,"",INDEX([2]pivotTable!AR$3:AR$308,MATCH(totalExpenditure!$A76,[2]pivotTable!$A$3:$A$308,0))/100*INDEX(gDP!BG$6:BG$271,MATCH(totalExpenditure!$A76,gDP!$B$6:$B$271)))</f>
        <v>953500205.95053351</v>
      </c>
      <c r="AS76" s="77">
        <f>IF(INDEX([2]pivotTable!AS$3:AS$308,MATCH(totalExpenditure!$A76,[2]pivotTable!$A$3:$A$308,0))/100*INDEX(gDP!BH$6:BH$271,MATCH(totalExpenditure!$A76,gDP!$B$6:$B$271))=0,"",INDEX([2]pivotTable!AS$3:AS$308,MATCH(totalExpenditure!$A76,[2]pivotTable!$A$3:$A$308,0))/100*INDEX(gDP!BH$6:BH$271,MATCH(totalExpenditure!$A76,gDP!$B$6:$B$271)))</f>
        <v>865270807.0077002</v>
      </c>
      <c r="AT76" s="77">
        <f>IF(INDEX([2]pivotTable!AT$3:AT$308,MATCH(totalExpenditure!$A76,[2]pivotTable!$A$3:$A$308,0))/100*INDEX(gDP!BI$6:BI$271,MATCH(totalExpenditure!$A76,gDP!$B$6:$B$271))=0,"",INDEX([2]pivotTable!AT$3:AT$308,MATCH(totalExpenditure!$A76,[2]pivotTable!$A$3:$A$308,0))/100*INDEX(gDP!BI$6:BI$271,MATCH(totalExpenditure!$A76,gDP!$B$6:$B$271)))</f>
        <v>1138644824.791429</v>
      </c>
      <c r="AU76" s="77">
        <f>IF(INDEX([2]pivotTable!AU$3:AU$308,MATCH(totalExpenditure!$A76,[2]pivotTable!$A$3:$A$308,0))/100*INDEX(gDP!BJ$6:BJ$271,MATCH(totalExpenditure!$A76,gDP!$B$6:$B$271))=0,"",INDEX([2]pivotTable!AU$3:AU$308,MATCH(totalExpenditure!$A76,[2]pivotTable!$A$3:$A$308,0))/100*INDEX(gDP!BJ$6:BJ$271,MATCH(totalExpenditure!$A76,gDP!$B$6:$B$271)))</f>
        <v>1098514912.2050889</v>
      </c>
      <c r="AV76" s="77">
        <f>IF(INDEX([2]pivotTable!AV$3:AV$308,MATCH(totalExpenditure!$A76,[2]pivotTable!$A$3:$A$308,0))/100*INDEX(gDP!BK$6:BK$271,MATCH(totalExpenditure!$A76,gDP!$B$6:$B$271))=0,"",INDEX([2]pivotTable!AV$3:AV$308,MATCH(totalExpenditure!$A76,[2]pivotTable!$A$3:$A$308,0))/100*INDEX(gDP!BK$6:BK$271,MATCH(totalExpenditure!$A76,gDP!$B$6:$B$271)))</f>
        <v>1249488584.0061433</v>
      </c>
      <c r="AW76" s="77">
        <f>IF(INDEX([2]pivotTable!AW$3:AW$308,MATCH(totalExpenditure!$A76,[2]pivotTable!$A$3:$A$308,0))/100*INDEX(gDP!BL$6:BL$271,MATCH(totalExpenditure!$A76,gDP!$B$6:$B$271))=0,"",INDEX([2]pivotTable!AW$3:AW$308,MATCH(totalExpenditure!$A76,[2]pivotTable!$A$3:$A$308,0))/100*INDEX(gDP!BL$6:BL$271,MATCH(totalExpenditure!$A76,gDP!$B$6:$B$271)))</f>
        <v>1326715219.6463079</v>
      </c>
      <c r="AX76" s="77">
        <f>IF(INDEX([2]pivotTable!AX$3:AX$308,MATCH(totalExpenditure!$A76,[2]pivotTable!$A$3:$A$308,0))/100*INDEX(gDP!BM$6:BM$271,MATCH(totalExpenditure!$A76,gDP!$B$6:$B$271))=0,"",INDEX([2]pivotTable!AX$3:AX$308,MATCH(totalExpenditure!$A76,[2]pivotTable!$A$3:$A$308,0))/100*INDEX(gDP!BM$6:BM$271,MATCH(totalExpenditure!$A76,gDP!$B$6:$B$271)))</f>
        <v>1503860152.8551376</v>
      </c>
      <c r="AY76" s="77">
        <f>IF(INDEX([2]pivotTable!AY$3:AY$308,MATCH(totalExpenditure!$A76,[2]pivotTable!$A$3:$A$308,0))/100*INDEX(gDP!BN$6:BN$271,MATCH(totalExpenditure!$A76,gDP!$B$6:$B$271))=0,"",INDEX([2]pivotTable!AY$3:AY$308,MATCH(totalExpenditure!$A76,[2]pivotTable!$A$3:$A$308,0))/100*INDEX(gDP!BN$6:BN$271,MATCH(totalExpenditure!$A76,gDP!$B$6:$B$271)))</f>
        <v>1504083534.4747121</v>
      </c>
      <c r="AZ76" s="77" t="str">
        <f>IF(INDEX([2]pivotTable!AZ$3:AZ$308,MATCH(totalExpenditure!$A76,[2]pivotTable!$A$3:$A$308,0))/100*INDEX(gDP!BO$6:BO$271,MATCH(totalExpenditure!$A76,gDP!$B$6:$B$271))=0,"",INDEX([2]pivotTable!AZ$3:AZ$308,MATCH(totalExpenditure!$A76,[2]pivotTable!$A$3:$A$308,0))/100*INDEX(gDP!BO$6:BO$271,MATCH(totalExpenditure!$A76,gDP!$B$6:$B$271)))</f>
        <v/>
      </c>
      <c r="BA76" s="77" t="str">
        <f>IF(INDEX([2]pivotTable!B$310:B$615,MATCH(totalExpenditure!$A76,[2]pivotTable!$A$310:$A$615,0))/100*INDEX(gDP!Q$6:Q$271,MATCH(totalExpenditure!$A76,gDP!$B$6:$B$271))=0,"",INDEX([2]pivotTable!B$310:B$615,MATCH(totalExpenditure!$A76,[2]pivotTable!$A$310:$A$615,0))/100*INDEX(gDP!Q$6:Q$271,MATCH(totalExpenditure!$A76,gDP!$B$6:$B$271)))</f>
        <v/>
      </c>
      <c r="BB76" s="77" t="str">
        <f>IF(INDEX([2]pivotTable!C$310:C$615,MATCH(totalExpenditure!$A76,[2]pivotTable!$A$310:$A$615,0))/100*INDEX(gDP!R$6:R$271,MATCH(totalExpenditure!$A76,gDP!$B$6:$B$271))=0,"",INDEX([2]pivotTable!C$310:C$615,MATCH(totalExpenditure!$A76,[2]pivotTable!$A$310:$A$615,0))/100*INDEX(gDP!R$6:R$271,MATCH(totalExpenditure!$A76,gDP!$B$6:$B$271)))</f>
        <v/>
      </c>
      <c r="BC76" s="77" t="str">
        <f>IF(INDEX([2]pivotTable!D$310:D$615,MATCH(totalExpenditure!$A76,[2]pivotTable!$A$310:$A$615,0))/100*INDEX(gDP!S$6:S$271,MATCH(totalExpenditure!$A76,gDP!$B$6:$B$271))=0,"",INDEX([2]pivotTable!D$310:D$615,MATCH(totalExpenditure!$A76,[2]pivotTable!$A$310:$A$615,0))/100*INDEX(gDP!S$6:S$271,MATCH(totalExpenditure!$A76,gDP!$B$6:$B$271)))</f>
        <v/>
      </c>
      <c r="BD76" s="77" t="str">
        <f>IF(INDEX([2]pivotTable!E$310:E$615,MATCH(totalExpenditure!$A76,[2]pivotTable!$A$310:$A$615,0))/100*INDEX(gDP!T$6:T$271,MATCH(totalExpenditure!$A76,gDP!$B$6:$B$271))=0,"",INDEX([2]pivotTable!E$310:E$615,MATCH(totalExpenditure!$A76,[2]pivotTable!$A$310:$A$615,0))/100*INDEX(gDP!T$6:T$271,MATCH(totalExpenditure!$A76,gDP!$B$6:$B$271)))</f>
        <v/>
      </c>
      <c r="BE76" s="77" t="str">
        <f>IF(INDEX([2]pivotTable!F$310:F$615,MATCH(totalExpenditure!$A76,[2]pivotTable!$A$310:$A$615,0))/100*INDEX(gDP!U$6:U$271,MATCH(totalExpenditure!$A76,gDP!$B$6:$B$271))=0,"",INDEX([2]pivotTable!F$310:F$615,MATCH(totalExpenditure!$A76,[2]pivotTable!$A$310:$A$615,0))/100*INDEX(gDP!U$6:U$271,MATCH(totalExpenditure!$A76,gDP!$B$6:$B$271)))</f>
        <v/>
      </c>
      <c r="BF76" s="77" t="str">
        <f>IF(INDEX([2]pivotTable!G$310:G$615,MATCH(totalExpenditure!$A76,[2]pivotTable!$A$310:$A$615,0))/100*INDEX(gDP!V$6:V$271,MATCH(totalExpenditure!$A76,gDP!$B$6:$B$271))=0,"",INDEX([2]pivotTable!G$310:G$615,MATCH(totalExpenditure!$A76,[2]pivotTable!$A$310:$A$615,0))/100*INDEX(gDP!V$6:V$271,MATCH(totalExpenditure!$A76,gDP!$B$6:$B$271)))</f>
        <v/>
      </c>
      <c r="BG76" s="77" t="str">
        <f>IF(INDEX([2]pivotTable!H$310:H$615,MATCH(totalExpenditure!$A76,[2]pivotTable!$A$310:$A$615,0))/100*INDEX(gDP!W$6:W$271,MATCH(totalExpenditure!$A76,gDP!$B$6:$B$271))=0,"",INDEX([2]pivotTable!H$310:H$615,MATCH(totalExpenditure!$A76,[2]pivotTable!$A$310:$A$615,0))/100*INDEX(gDP!W$6:W$271,MATCH(totalExpenditure!$A76,gDP!$B$6:$B$271)))</f>
        <v/>
      </c>
      <c r="BH76" s="77" t="str">
        <f>IF(INDEX([2]pivotTable!I$310:I$615,MATCH(totalExpenditure!$A76,[2]pivotTable!$A$310:$A$615,0))/100*INDEX(gDP!X$6:X$271,MATCH(totalExpenditure!$A76,gDP!$B$6:$B$271))=0,"",INDEX([2]pivotTable!I$310:I$615,MATCH(totalExpenditure!$A76,[2]pivotTable!$A$310:$A$615,0))/100*INDEX(gDP!X$6:X$271,MATCH(totalExpenditure!$A76,gDP!$B$6:$B$271)))</f>
        <v/>
      </c>
      <c r="BI76" s="77" t="str">
        <f>IF(INDEX([2]pivotTable!J$310:J$615,MATCH(totalExpenditure!$A76,[2]pivotTable!$A$310:$A$615,0))/100*INDEX(gDP!Y$6:Y$271,MATCH(totalExpenditure!$A76,gDP!$B$6:$B$271))=0,"",INDEX([2]pivotTable!J$310:J$615,MATCH(totalExpenditure!$A76,[2]pivotTable!$A$310:$A$615,0))/100*INDEX(gDP!Y$6:Y$271,MATCH(totalExpenditure!$A76,gDP!$B$6:$B$271)))</f>
        <v/>
      </c>
      <c r="BJ76" s="77" t="str">
        <f>IF(INDEX([2]pivotTable!K$310:K$615,MATCH(totalExpenditure!$A76,[2]pivotTable!$A$310:$A$615,0))/100*INDEX(gDP!Z$6:Z$271,MATCH(totalExpenditure!$A76,gDP!$B$6:$B$271))=0,"",INDEX([2]pivotTable!K$310:K$615,MATCH(totalExpenditure!$A76,[2]pivotTable!$A$310:$A$615,0))/100*INDEX(gDP!Z$6:Z$271,MATCH(totalExpenditure!$A76,gDP!$B$6:$B$271)))</f>
        <v/>
      </c>
      <c r="BK76" s="77" t="str">
        <f>IF(INDEX([2]pivotTable!L$310:L$615,MATCH(totalExpenditure!$A76,[2]pivotTable!$A$310:$A$615,0))/100*INDEX(gDP!AA$6:AA$271,MATCH(totalExpenditure!$A76,gDP!$B$6:$B$271))=0,"",INDEX([2]pivotTable!L$310:L$615,MATCH(totalExpenditure!$A76,[2]pivotTable!$A$310:$A$615,0))/100*INDEX(gDP!AA$6:AA$271,MATCH(totalExpenditure!$A76,gDP!$B$6:$B$271)))</f>
        <v/>
      </c>
      <c r="BL76" s="77" t="str">
        <f>IF(INDEX([2]pivotTable!M$310:M$615,MATCH(totalExpenditure!$A76,[2]pivotTable!$A$310:$A$615,0))/100*INDEX(gDP!AB$6:AB$271,MATCH(totalExpenditure!$A76,gDP!$B$6:$B$271))=0,"",INDEX([2]pivotTable!M$310:M$615,MATCH(totalExpenditure!$A76,[2]pivotTable!$A$310:$A$615,0))/100*INDEX(gDP!AB$6:AB$271,MATCH(totalExpenditure!$A76,gDP!$B$6:$B$271)))</f>
        <v/>
      </c>
      <c r="BM76" s="77" t="str">
        <f>IF(INDEX([2]pivotTable!N$310:N$615,MATCH(totalExpenditure!$A76,[2]pivotTable!$A$310:$A$615,0))/100*INDEX(gDP!AC$6:AC$271,MATCH(totalExpenditure!$A76,gDP!$B$6:$B$271))=0,"",INDEX([2]pivotTable!N$310:N$615,MATCH(totalExpenditure!$A76,[2]pivotTable!$A$310:$A$615,0))/100*INDEX(gDP!AC$6:AC$271,MATCH(totalExpenditure!$A76,gDP!$B$6:$B$271)))</f>
        <v/>
      </c>
      <c r="BN76" s="77" t="str">
        <f>IF(INDEX([2]pivotTable!O$310:O$615,MATCH(totalExpenditure!$A76,[2]pivotTable!$A$310:$A$615,0))/100*INDEX(gDP!AD$6:AD$271,MATCH(totalExpenditure!$A76,gDP!$B$6:$B$271))=0,"",INDEX([2]pivotTable!O$310:O$615,MATCH(totalExpenditure!$A76,[2]pivotTable!$A$310:$A$615,0))/100*INDEX(gDP!AD$6:AD$271,MATCH(totalExpenditure!$A76,gDP!$B$6:$B$271)))</f>
        <v/>
      </c>
      <c r="BO76" s="77" t="str">
        <f>IF(INDEX([2]pivotTable!P$310:P$615,MATCH(totalExpenditure!$A76,[2]pivotTable!$A$310:$A$615,0))/100*INDEX(gDP!AE$6:AE$271,MATCH(totalExpenditure!$A76,gDP!$B$6:$B$271))=0,"",INDEX([2]pivotTable!P$310:P$615,MATCH(totalExpenditure!$A76,[2]pivotTable!$A$310:$A$615,0))/100*INDEX(gDP!AE$6:AE$271,MATCH(totalExpenditure!$A76,gDP!$B$6:$B$271)))</f>
        <v/>
      </c>
      <c r="BP76" s="77" t="str">
        <f>IF(INDEX([2]pivotTable!Q$310:Q$615,MATCH(totalExpenditure!$A76,[2]pivotTable!$A$310:$A$615,0))/100*INDEX(gDP!AF$6:AF$271,MATCH(totalExpenditure!$A76,gDP!$B$6:$B$271))=0,"",INDEX([2]pivotTable!Q$310:Q$615,MATCH(totalExpenditure!$A76,[2]pivotTable!$A$310:$A$615,0))/100*INDEX(gDP!AF$6:AF$271,MATCH(totalExpenditure!$A76,gDP!$B$6:$B$271)))</f>
        <v/>
      </c>
      <c r="BQ76" s="77" t="str">
        <f>IF(INDEX([2]pivotTable!R$310:R$615,MATCH(totalExpenditure!$A76,[2]pivotTable!$A$310:$A$615,0))/100*INDEX(gDP!AG$6:AG$271,MATCH(totalExpenditure!$A76,gDP!$B$6:$B$271))=0,"",INDEX([2]pivotTable!R$310:R$615,MATCH(totalExpenditure!$A76,[2]pivotTable!$A$310:$A$615,0))/100*INDEX(gDP!AG$6:AG$271,MATCH(totalExpenditure!$A76,gDP!$B$6:$B$271)))</f>
        <v/>
      </c>
      <c r="BR76" s="77" t="str">
        <f>IF(INDEX([2]pivotTable!S$310:S$615,MATCH(totalExpenditure!$A76,[2]pivotTable!$A$310:$A$615,0))/100*INDEX(gDP!AH$6:AH$271,MATCH(totalExpenditure!$A76,gDP!$B$6:$B$271))=0,"",INDEX([2]pivotTable!S$310:S$615,MATCH(totalExpenditure!$A76,[2]pivotTable!$A$310:$A$615,0))/100*INDEX(gDP!AH$6:AH$271,MATCH(totalExpenditure!$A76,gDP!$B$6:$B$271)))</f>
        <v/>
      </c>
      <c r="BS76" s="77" t="str">
        <f>IF(INDEX([2]pivotTable!T$310:T$615,MATCH(totalExpenditure!$A76,[2]pivotTable!$A$310:$A$615,0))/100*INDEX(gDP!AI$6:AI$271,MATCH(totalExpenditure!$A76,gDP!$B$6:$B$271))=0,"",INDEX([2]pivotTable!T$310:T$615,MATCH(totalExpenditure!$A76,[2]pivotTable!$A$310:$A$615,0))/100*INDEX(gDP!AI$6:AI$271,MATCH(totalExpenditure!$A76,gDP!$B$6:$B$271)))</f>
        <v/>
      </c>
      <c r="BT76" s="77" t="str">
        <f>IF(INDEX([2]pivotTable!U$310:U$615,MATCH(totalExpenditure!$A76,[2]pivotTable!$A$310:$A$615,0))/100*INDEX(gDP!AJ$6:AJ$271,MATCH(totalExpenditure!$A76,gDP!$B$6:$B$271))=0,"",INDEX([2]pivotTable!U$310:U$615,MATCH(totalExpenditure!$A76,[2]pivotTable!$A$310:$A$615,0))/100*INDEX(gDP!AJ$6:AJ$271,MATCH(totalExpenditure!$A76,gDP!$B$6:$B$271)))</f>
        <v/>
      </c>
      <c r="BU76" s="77" t="str">
        <f>IF(INDEX([2]pivotTable!V$310:V$615,MATCH(totalExpenditure!$A76,[2]pivotTable!$A$310:$A$615,0))/100*INDEX(gDP!AK$6:AK$271,MATCH(totalExpenditure!$A76,gDP!$B$6:$B$271))=0,"",INDEX([2]pivotTable!V$310:V$615,MATCH(totalExpenditure!$A76,[2]pivotTable!$A$310:$A$615,0))/100*INDEX(gDP!AK$6:AK$271,MATCH(totalExpenditure!$A76,gDP!$B$6:$B$271)))</f>
        <v/>
      </c>
      <c r="BV76" s="77">
        <f>IF(INDEX([2]pivotTable!W$310:W$615,MATCH(totalExpenditure!$A76,[2]pivotTable!$A$310:$A$615,0))/100*INDEX(gDP!AL$6:AL$271,MATCH(totalExpenditure!$A76,gDP!$B$6:$B$271))=0,"",INDEX([2]pivotTable!W$310:W$615,MATCH(totalExpenditure!$A76,[2]pivotTable!$A$310:$A$615,0))/100*INDEX(gDP!AL$6:AL$271,MATCH(totalExpenditure!$A76,gDP!$B$6:$B$271)))</f>
        <v>158918430.61873943</v>
      </c>
      <c r="BW76" s="77">
        <f>IF(INDEX([2]pivotTable!X$310:X$615,MATCH(totalExpenditure!$A76,[2]pivotTable!$A$310:$A$615,0))/100*INDEX(gDP!AM$6:AM$271,MATCH(totalExpenditure!$A76,gDP!$B$6:$B$271))=0,"",INDEX([2]pivotTable!X$310:X$615,MATCH(totalExpenditure!$A76,[2]pivotTable!$A$310:$A$615,0))/100*INDEX(gDP!AM$6:AM$271,MATCH(totalExpenditure!$A76,gDP!$B$6:$B$271)))</f>
        <v>204501366.41919032</v>
      </c>
      <c r="BX76" s="77">
        <f>IF(INDEX([2]pivotTable!Y$310:Y$615,MATCH(totalExpenditure!$A76,[2]pivotTable!$A$310:$A$615,0))/100*INDEX(gDP!AN$6:AN$271,MATCH(totalExpenditure!$A76,gDP!$B$6:$B$271))=0,"",INDEX([2]pivotTable!Y$310:Y$615,MATCH(totalExpenditure!$A76,[2]pivotTable!$A$310:$A$615,0))/100*INDEX(gDP!AN$6:AN$271,MATCH(totalExpenditure!$A76,gDP!$B$6:$B$271)))</f>
        <v>274681224.23288757</v>
      </c>
      <c r="BY76" s="77">
        <f>IF(INDEX([2]pivotTable!Z$310:Z$615,MATCH(totalExpenditure!$A76,[2]pivotTable!$A$310:$A$615,0))/100*INDEX(gDP!AO$6:AO$271,MATCH(totalExpenditure!$A76,gDP!$B$6:$B$271))=0,"",INDEX([2]pivotTable!Z$310:Z$615,MATCH(totalExpenditure!$A76,[2]pivotTable!$A$310:$A$615,0))/100*INDEX(gDP!AO$6:AO$271,MATCH(totalExpenditure!$A76,gDP!$B$6:$B$271)))</f>
        <v>271845878.52776688</v>
      </c>
      <c r="BZ76" s="77">
        <f>IF(INDEX([2]pivotTable!AA$310:AA$615,MATCH(totalExpenditure!$A76,[2]pivotTable!$A$310:$A$615,0))/100*INDEX(gDP!AP$6:AP$271,MATCH(totalExpenditure!$A76,gDP!$B$6:$B$271))=0,"",INDEX([2]pivotTable!AA$310:AA$615,MATCH(totalExpenditure!$A76,[2]pivotTable!$A$310:$A$615,0))/100*INDEX(gDP!AP$6:AP$271,MATCH(totalExpenditure!$A76,gDP!$B$6:$B$271)))</f>
        <v>278338715.05861115</v>
      </c>
      <c r="CA76" s="77">
        <f>IF(INDEX([2]pivotTable!AB$310:AB$615,MATCH(totalExpenditure!$A76,[2]pivotTable!$A$310:$A$615,0))/100*INDEX(gDP!AQ$6:AQ$271,MATCH(totalExpenditure!$A76,gDP!$B$6:$B$271))=0,"",INDEX([2]pivotTable!AB$310:AB$615,MATCH(totalExpenditure!$A76,[2]pivotTable!$A$310:$A$615,0))/100*INDEX(gDP!AQ$6:AQ$271,MATCH(totalExpenditure!$A76,gDP!$B$6:$B$271)))</f>
        <v>312074429.85871625</v>
      </c>
      <c r="CB76" s="77">
        <f>IF(INDEX([2]pivotTable!AC$310:AC$615,MATCH(totalExpenditure!$A76,[2]pivotTable!$A$310:$A$615,0))/100*INDEX(gDP!AR$6:AR$271,MATCH(totalExpenditure!$A76,gDP!$B$6:$B$271))=0,"",INDEX([2]pivotTable!AC$310:AC$615,MATCH(totalExpenditure!$A76,[2]pivotTable!$A$310:$A$615,0))/100*INDEX(gDP!AR$6:AR$271,MATCH(totalExpenditure!$A76,gDP!$B$6:$B$271)))</f>
        <v>344263353.49233383</v>
      </c>
      <c r="CC76" s="77">
        <f>IF(INDEX([2]pivotTable!AD$310:AD$615,MATCH(totalExpenditure!$A76,[2]pivotTable!$A$310:$A$615,0))/100*INDEX(gDP!AS$6:AS$271,MATCH(totalExpenditure!$A76,gDP!$B$6:$B$271))=0,"",INDEX([2]pivotTable!AD$310:AD$615,MATCH(totalExpenditure!$A76,[2]pivotTable!$A$310:$A$615,0))/100*INDEX(gDP!AS$6:AS$271,MATCH(totalExpenditure!$A76,gDP!$B$6:$B$271)))</f>
        <v>313330544.08919173</v>
      </c>
      <c r="CD76" s="77">
        <f>IF(INDEX([2]pivotTable!AE$310:AE$615,MATCH(totalExpenditure!$A76,[2]pivotTable!$A$310:$A$615,0))/100*INDEX(gDP!AT$6:AT$271,MATCH(totalExpenditure!$A76,gDP!$B$6:$B$271))=0,"",INDEX([2]pivotTable!AE$310:AE$615,MATCH(totalExpenditure!$A76,[2]pivotTable!$A$310:$A$615,0))/100*INDEX(gDP!AT$6:AT$271,MATCH(totalExpenditure!$A76,gDP!$B$6:$B$271)))</f>
        <v>316485266.67263442</v>
      </c>
      <c r="CE76" s="77">
        <f>IF(INDEX([2]pivotTable!AF$310:AF$615,MATCH(totalExpenditure!$A76,[2]pivotTable!$A$310:$A$615,0))/100*INDEX(gDP!AU$6:AU$271,MATCH(totalExpenditure!$A76,gDP!$B$6:$B$271))=0,"",INDEX([2]pivotTable!AF$310:AF$615,MATCH(totalExpenditure!$A76,[2]pivotTable!$A$310:$A$615,0))/100*INDEX(gDP!AU$6:AU$271,MATCH(totalExpenditure!$A76,gDP!$B$6:$B$271)))</f>
        <v>392713114.81586134</v>
      </c>
      <c r="CF76" s="77">
        <f>IF(INDEX([2]pivotTable!AG$310:AG$615,MATCH(totalExpenditure!$A76,[2]pivotTable!$A$310:$A$615,0))/100*INDEX(gDP!AV$6:AV$271,MATCH(totalExpenditure!$A76,gDP!$B$6:$B$271))=0,"",INDEX([2]pivotTable!AG$310:AG$615,MATCH(totalExpenditure!$A76,[2]pivotTable!$A$310:$A$615,0))/100*INDEX(gDP!AV$6:AV$271,MATCH(totalExpenditure!$A76,gDP!$B$6:$B$271)))</f>
        <v>500612464.09214103</v>
      </c>
      <c r="CG76" s="77">
        <f>IF(INDEX([2]pivotTable!AH$310:AH$615,MATCH(totalExpenditure!$A76,[2]pivotTable!$A$310:$A$615,0))/100*INDEX(gDP!AW$6:AW$271,MATCH(totalExpenditure!$A76,gDP!$B$6:$B$271))=0,"",INDEX([2]pivotTable!AH$310:AH$615,MATCH(totalExpenditure!$A76,[2]pivotTable!$A$310:$A$615,0))/100*INDEX(gDP!AW$6:AW$271,MATCH(totalExpenditure!$A76,gDP!$B$6:$B$271)))</f>
        <v>529561754.53415996</v>
      </c>
      <c r="CH76" s="77">
        <f>IF(INDEX([2]pivotTable!AI$310:AI$615,MATCH(totalExpenditure!$A76,[2]pivotTable!$A$310:$A$615,0))/100*INDEX(gDP!AX$6:AX$271,MATCH(totalExpenditure!$A76,gDP!$B$6:$B$271))=0,"",INDEX([2]pivotTable!AI$310:AI$615,MATCH(totalExpenditure!$A76,[2]pivotTable!$A$310:$A$615,0))/100*INDEX(gDP!AX$6:AX$271,MATCH(totalExpenditure!$A76,gDP!$B$6:$B$271)))</f>
        <v>602359941.54956043</v>
      </c>
      <c r="CI76" s="77">
        <f>IF(INDEX([2]pivotTable!AJ$310:AJ$615,MATCH(totalExpenditure!$A76,[2]pivotTable!$A$310:$A$615,0))/100*INDEX(gDP!AY$6:AY$271,MATCH(totalExpenditure!$A76,gDP!$B$6:$B$271))=0,"",INDEX([2]pivotTable!AJ$310:AJ$615,MATCH(totalExpenditure!$A76,[2]pivotTable!$A$310:$A$615,0))/100*INDEX(gDP!AY$6:AY$271,MATCH(totalExpenditure!$A76,gDP!$B$6:$B$271)))</f>
        <v>684319390.28979969</v>
      </c>
      <c r="CJ76" s="77">
        <f>IF(INDEX([2]pivotTable!AK$310:AK$615,MATCH(totalExpenditure!$A76,[2]pivotTable!$A$310:$A$615,0))/100*INDEX(gDP!AZ$6:AZ$271,MATCH(totalExpenditure!$A76,gDP!$B$6:$B$271))=0,"",INDEX([2]pivotTable!AK$310:AK$615,MATCH(totalExpenditure!$A76,[2]pivotTable!$A$310:$A$615,0))/100*INDEX(gDP!AZ$6:AZ$271,MATCH(totalExpenditure!$A76,gDP!$B$6:$B$271)))</f>
        <v>954088003.0112226</v>
      </c>
      <c r="CK76" s="77">
        <f>IF(INDEX([2]pivotTable!AL$310:AL$615,MATCH(totalExpenditure!$A76,[2]pivotTable!$A$310:$A$615,0))/100*INDEX(gDP!BA$6:BA$271,MATCH(totalExpenditure!$A76,gDP!$B$6:$B$271))=0,"",INDEX([2]pivotTable!AL$310:AL$615,MATCH(totalExpenditure!$A76,[2]pivotTable!$A$310:$A$615,0))/100*INDEX(gDP!BA$6:BA$271,MATCH(totalExpenditure!$A76,gDP!$B$6:$B$271)))</f>
        <v>1297411470.9242716</v>
      </c>
      <c r="CL76" s="77">
        <f>IF(INDEX([2]pivotTable!AM$310:AM$615,MATCH(totalExpenditure!$A76,[2]pivotTable!$A$310:$A$615,0))/100*INDEX(gDP!BB$6:BB$271,MATCH(totalExpenditure!$A76,gDP!$B$6:$B$271))=0,"",INDEX([2]pivotTable!AM$310:AM$615,MATCH(totalExpenditure!$A76,[2]pivotTable!$A$310:$A$615,0))/100*INDEX(gDP!BB$6:BB$271,MATCH(totalExpenditure!$A76,gDP!$B$6:$B$271)))</f>
        <v>924715778.82744992</v>
      </c>
      <c r="CM76" s="77">
        <f>IF(INDEX([2]pivotTable!AN$310:AN$615,MATCH(totalExpenditure!$A76,[2]pivotTable!$A$310:$A$615,0))/100*INDEX(gDP!BC$6:BC$271,MATCH(totalExpenditure!$A76,gDP!$B$6:$B$271))=0,"",INDEX([2]pivotTable!AN$310:AN$615,MATCH(totalExpenditure!$A76,[2]pivotTable!$A$310:$A$615,0))/100*INDEX(gDP!BC$6:BC$271,MATCH(totalExpenditure!$A76,gDP!$B$6:$B$271)))</f>
        <v>851223611.39718449</v>
      </c>
      <c r="CN76" s="77">
        <f>IF(INDEX([2]pivotTable!AO$310:AO$615,MATCH(totalExpenditure!$A76,[2]pivotTable!$A$310:$A$615,0))/100*INDEX(gDP!BD$6:BD$271,MATCH(totalExpenditure!$A76,gDP!$B$6:$B$271))=0,"",INDEX([2]pivotTable!AO$310:AO$615,MATCH(totalExpenditure!$A76,[2]pivotTable!$A$310:$A$615,0))/100*INDEX(gDP!BD$6:BD$271,MATCH(totalExpenditure!$A76,gDP!$B$6:$B$271)))</f>
        <v>956416556.65067959</v>
      </c>
      <c r="CO76" s="77">
        <f>IF(INDEX([2]pivotTable!AP$310:AP$615,MATCH(totalExpenditure!$A76,[2]pivotTable!$A$310:$A$615,0))/100*INDEX(gDP!BE$6:BE$271,MATCH(totalExpenditure!$A76,gDP!$B$6:$B$271))=0,"",INDEX([2]pivotTable!AP$310:AP$615,MATCH(totalExpenditure!$A76,[2]pivotTable!$A$310:$A$615,0))/100*INDEX(gDP!BE$6:BE$271,MATCH(totalExpenditure!$A76,gDP!$B$6:$B$271)))</f>
        <v>936879407.89729846</v>
      </c>
      <c r="CP76" s="77">
        <f>IF(INDEX([2]pivotTable!AQ$310:AQ$615,MATCH(totalExpenditure!$A76,[2]pivotTable!$A$310:$A$615,0))/100*INDEX(gDP!BF$6:BF$271,MATCH(totalExpenditure!$A76,gDP!$B$6:$B$271))=0,"",INDEX([2]pivotTable!AQ$310:AQ$615,MATCH(totalExpenditure!$A76,[2]pivotTable!$A$310:$A$615,0))/100*INDEX(gDP!BF$6:BF$271,MATCH(totalExpenditure!$A76,gDP!$B$6:$B$271)))</f>
        <v>941840751.22917747</v>
      </c>
      <c r="CQ76" s="77">
        <f>IF(INDEX([2]pivotTable!AR$310:AR$615,MATCH(totalExpenditure!$A76,[2]pivotTable!$A$310:$A$615,0))/100*INDEX(gDP!BG$6:BG$271,MATCH(totalExpenditure!$A76,gDP!$B$6:$B$271))=0,"",INDEX([2]pivotTable!AR$310:AR$615,MATCH(totalExpenditure!$A76,[2]pivotTable!$A$310:$A$615,0))/100*INDEX(gDP!BG$6:BG$271,MATCH(totalExpenditure!$A76,gDP!$B$6:$B$271)))</f>
        <v>1025412232.6562999</v>
      </c>
      <c r="CR76" s="77">
        <f>IF(INDEX([2]pivotTable!AS$310:AS$615,MATCH(totalExpenditure!$A76,[2]pivotTable!$A$310:$A$615,0))/100*INDEX(gDP!BH$6:BH$271,MATCH(totalExpenditure!$A76,gDP!$B$6:$B$271))=0,"",INDEX([2]pivotTable!AS$310:AS$615,MATCH(totalExpenditure!$A76,[2]pivotTable!$A$310:$A$615,0))/100*INDEX(gDP!BH$6:BH$271,MATCH(totalExpenditure!$A76,gDP!$B$6:$B$271)))</f>
        <v>817200206.61838353</v>
      </c>
      <c r="CS76" s="77">
        <f>IF(INDEX([2]pivotTable!AT$310:AT$615,MATCH(totalExpenditure!$A76,[2]pivotTable!$A$310:$A$615,0))/100*INDEX(gDP!BI$6:BI$271,MATCH(totalExpenditure!$A76,gDP!$B$6:$B$271))=0,"",INDEX([2]pivotTable!AT$310:AT$615,MATCH(totalExpenditure!$A76,[2]pivotTable!$A$310:$A$615,0))/100*INDEX(gDP!BI$6:BI$271,MATCH(totalExpenditure!$A76,gDP!$B$6:$B$271)))</f>
        <v>919582078.37278199</v>
      </c>
      <c r="CT76" s="77">
        <f>IF(INDEX([2]pivotTable!AU$310:AU$615,MATCH(totalExpenditure!$A76,[2]pivotTable!$A$310:$A$615,0))/100*INDEX(gDP!BJ$6:BJ$271,MATCH(totalExpenditure!$A76,gDP!$B$6:$B$271))=0,"",INDEX([2]pivotTable!AU$310:AU$615,MATCH(totalExpenditure!$A76,[2]pivotTable!$A$310:$A$615,0))/100*INDEX(gDP!BJ$6:BJ$271,MATCH(totalExpenditure!$A76,gDP!$B$6:$B$271)))</f>
        <v>1023126633.9165041</v>
      </c>
      <c r="CU76" s="77">
        <f>IF(INDEX([2]pivotTable!AV$310:AV$615,MATCH(totalExpenditure!$A76,[2]pivotTable!$A$310:$A$615,0))/100*INDEX(gDP!BK$6:BK$271,MATCH(totalExpenditure!$A76,gDP!$B$6:$B$271))=0,"",INDEX([2]pivotTable!AV$310:AV$615,MATCH(totalExpenditure!$A76,[2]pivotTable!$A$310:$A$615,0))/100*INDEX(gDP!BK$6:BK$271,MATCH(totalExpenditure!$A76,gDP!$B$6:$B$271)))</f>
        <v>1139239591.2997189</v>
      </c>
      <c r="CV76" s="77">
        <f>IF(INDEX([2]pivotTable!AW$310:AW$615,MATCH(totalExpenditure!$A76,[2]pivotTable!$A$310:$A$615,0))/100*INDEX(gDP!BL$6:BL$271,MATCH(totalExpenditure!$A76,gDP!$B$6:$B$271))=0,"",INDEX([2]pivotTable!AW$310:AW$615,MATCH(totalExpenditure!$A76,[2]pivotTable!$A$310:$A$615,0))/100*INDEX(gDP!BL$6:BL$271,MATCH(totalExpenditure!$A76,gDP!$B$6:$B$271)))</f>
        <v>1129585363.8969743</v>
      </c>
      <c r="CW76" s="77">
        <f>IF(INDEX([2]pivotTable!AX$310:AX$615,MATCH(totalExpenditure!$A76,[2]pivotTable!$A$310:$A$615,0))/100*INDEX(gDP!BM$6:BM$271,MATCH(totalExpenditure!$A76,gDP!$B$6:$B$271))=0,"",INDEX([2]pivotTable!AX$310:AX$615,MATCH(totalExpenditure!$A76,[2]pivotTable!$A$310:$A$615,0))/100*INDEX(gDP!BM$6:BM$271,MATCH(totalExpenditure!$A76,gDP!$B$6:$B$271)))</f>
        <v>1237551584.1203737</v>
      </c>
      <c r="CX76" s="77">
        <f>IF(INDEX([2]pivotTable!AY$310:AY$615,MATCH(totalExpenditure!$A76,[2]pivotTable!$A$310:$A$615,0))/100*INDEX(gDP!BN$6:BN$271,MATCH(totalExpenditure!$A76,gDP!$B$6:$B$271))=0,"",INDEX([2]pivotTable!AY$310:AY$615,MATCH(totalExpenditure!$A76,[2]pivotTable!$A$310:$A$615,0))/100*INDEX(gDP!BN$6:BN$271,MATCH(totalExpenditure!$A76,gDP!$B$6:$B$271)))</f>
        <v>1349251405.9258447</v>
      </c>
      <c r="CY76" s="77" t="str">
        <f>IF(INDEX([2]pivotTable!AZ$310:AZ$615,MATCH(totalExpenditure!$A76,[2]pivotTable!$A$310:$A$615,0))/100*INDEX(gDP!BO$6:BO$271,MATCH(totalExpenditure!$A76,gDP!$B$6:$B$271))=0,"",INDEX([2]pivotTable!AZ$310:AZ$615,MATCH(totalExpenditure!$A76,[2]pivotTable!$A$310:$A$615,0))/100*INDEX(gDP!BO$6:BO$271,MATCH(totalExpenditure!$A76,gDP!$B$6:$B$271)))</f>
        <v/>
      </c>
      <c r="CZ76" s="77" t="str">
        <f>IF(B76="","",IF(BA76="","",B76-B76+INDEX(gDP!Q$6:Q$271,MATCH(totalExpenditure!$A76,gDP!$B$6:$B$271))))</f>
        <v/>
      </c>
      <c r="DA76" s="77" t="str">
        <f>IF(C76="","",IF(BB76="","",C76-C76+INDEX(gDP!R$6:R$271,MATCH(totalExpenditure!$A76,gDP!$B$6:$B$271))))</f>
        <v/>
      </c>
      <c r="DB76" s="77" t="str">
        <f>IF(D76="","",IF(BC76="","",D76-D76+INDEX(gDP!S$6:S$271,MATCH(totalExpenditure!$A76,gDP!$B$6:$B$271))))</f>
        <v/>
      </c>
      <c r="DC76" s="77" t="str">
        <f>IF(E76="","",IF(BD76="","",E76-E76+INDEX(gDP!T$6:T$271,MATCH(totalExpenditure!$A76,gDP!$B$6:$B$271))))</f>
        <v/>
      </c>
      <c r="DD76" s="77" t="str">
        <f>IF(F76="","",IF(BE76="","",F76-F76+INDEX(gDP!U$6:U$271,MATCH(totalExpenditure!$A76,gDP!$B$6:$B$271))))</f>
        <v/>
      </c>
      <c r="DE76" s="77" t="str">
        <f>IF(G76="","",IF(BF76="","",G76-G76+INDEX(gDP!V$6:V$271,MATCH(totalExpenditure!$A76,gDP!$B$6:$B$271))))</f>
        <v/>
      </c>
      <c r="DF76" s="77" t="str">
        <f>IF(H76="","",IF(BG76="","",H76-H76+INDEX(gDP!W$6:W$271,MATCH(totalExpenditure!$A76,gDP!$B$6:$B$271))))</f>
        <v/>
      </c>
      <c r="DG76" s="77" t="str">
        <f>IF(I76="","",IF(BH76="","",I76-I76+INDEX(gDP!X$6:X$271,MATCH(totalExpenditure!$A76,gDP!$B$6:$B$271))))</f>
        <v/>
      </c>
      <c r="DH76" s="77" t="str">
        <f>IF(J76="","",IF(BI76="","",J76-J76+INDEX(gDP!Y$6:Y$271,MATCH(totalExpenditure!$A76,gDP!$B$6:$B$271))))</f>
        <v/>
      </c>
      <c r="DI76" s="77" t="str">
        <f>IF(K76="","",IF(BJ76="","",K76-K76+INDEX(gDP!Z$6:Z$271,MATCH(totalExpenditure!$A76,gDP!$B$6:$B$271))))</f>
        <v/>
      </c>
      <c r="DJ76" s="77" t="str">
        <f>IF(L76="","",IF(BK76="","",L76-L76+INDEX(gDP!AA$6:AA$271,MATCH(totalExpenditure!$A76,gDP!$B$6:$B$271))))</f>
        <v/>
      </c>
      <c r="DK76" s="77" t="str">
        <f>IF(M76="","",IF(BL76="","",M76-M76+INDEX(gDP!AB$6:AB$271,MATCH(totalExpenditure!$A76,gDP!$B$6:$B$271))))</f>
        <v/>
      </c>
      <c r="DL76" s="77" t="str">
        <f>IF(N76="","",IF(BM76="","",N76-N76+INDEX(gDP!AC$6:AC$271,MATCH(totalExpenditure!$A76,gDP!$B$6:$B$271))))</f>
        <v/>
      </c>
      <c r="DM76" s="77" t="str">
        <f>IF(O76="","",IF(BN76="","",O76-O76+INDEX(gDP!AD$6:AD$271,MATCH(totalExpenditure!$A76,gDP!$B$6:$B$271))))</f>
        <v/>
      </c>
      <c r="DN76" s="77" t="str">
        <f>IF(P76="","",IF(BO76="","",P76-P76+INDEX(gDP!AE$6:AE$271,MATCH(totalExpenditure!$A76,gDP!$B$6:$B$271))))</f>
        <v/>
      </c>
      <c r="DO76" s="77" t="str">
        <f>IF(Q76="","",IF(BP76="","",Q76-Q76+INDEX(gDP!AF$6:AF$271,MATCH(totalExpenditure!$A76,gDP!$B$6:$B$271))))</f>
        <v/>
      </c>
      <c r="DP76" s="77" t="str">
        <f>IF(R76="","",IF(BQ76="","",R76-R76+INDEX(gDP!AG$6:AG$271,MATCH(totalExpenditure!$A76,gDP!$B$6:$B$271))))</f>
        <v/>
      </c>
      <c r="DQ76" s="77" t="str">
        <f>IF(S76="","",IF(BR76="","",S76-S76+INDEX(gDP!AH$6:AH$271,MATCH(totalExpenditure!$A76,gDP!$B$6:$B$271))))</f>
        <v/>
      </c>
      <c r="DR76" s="77" t="str">
        <f>IF(T76="","",IF(BS76="","",T76-T76+INDEX(gDP!AI$6:AI$271,MATCH(totalExpenditure!$A76,gDP!$B$6:$B$271))))</f>
        <v/>
      </c>
      <c r="DS76" s="77" t="str">
        <f>IF(U76="","",IF(BT76="","",U76-U76+INDEX(gDP!AJ$6:AJ$271,MATCH(totalExpenditure!$A76,gDP!$B$6:$B$271))))</f>
        <v/>
      </c>
      <c r="DT76" s="77" t="str">
        <f>IF(V76="","",IF(BU76="","",V76-V76+INDEX(gDP!AK$6:AK$271,MATCH(totalExpenditure!$A76,gDP!$B$6:$B$271))))</f>
        <v/>
      </c>
      <c r="DU76" s="77">
        <f>IF(W76="","",IF(BV76="","",W76-W76+INDEX(gDP!AL$6:AL$271,MATCH(totalExpenditure!$A76,gDP!$B$6:$B$271))))</f>
        <v>4013091682.2914</v>
      </c>
      <c r="DV76" s="77">
        <f>IF(X76="","",IF(BW76="","",X76-X76+INDEX(gDP!AM$6:AM$271,MATCH(totalExpenditure!$A76,gDP!$B$6:$B$271))))</f>
        <v>4123011419.7417402</v>
      </c>
      <c r="DW76" s="77">
        <f>IF(Y76="","",IF(BX76="","",Y76-Y76+INDEX(gDP!AN$6:AN$271,MATCH(totalExpenditure!$A76,gDP!$B$6:$B$271))))</f>
        <v>4502970889.0637302</v>
      </c>
      <c r="DX76" s="77">
        <f>IF(Z76="","",IF(BY76="","",Z76-Z76+INDEX(gDP!AO$6:AO$271,MATCH(totalExpenditure!$A76,gDP!$B$6:$B$271))))</f>
        <v>4786018988.1649103</v>
      </c>
      <c r="DY76" s="77">
        <f>IF(AA76="","",IF(BZ76="","",AA76-AA76+INDEX(gDP!AP$6:AP$271,MATCH(totalExpenditure!$A76,gDP!$B$6:$B$271))))</f>
        <v>5154420649.2335396</v>
      </c>
      <c r="DZ76" s="77">
        <f>IF(AB76="","",IF(CA76="","",AB76-AB76+INDEX(gDP!AQ$6:AQ$271,MATCH(totalExpenditure!$A76,gDP!$B$6:$B$271))))</f>
        <v>5674080542.8857498</v>
      </c>
      <c r="EA76" s="77">
        <f>IF(AC76="","",IF(CB76="","",AC76-AC76+INDEX(gDP!AR$6:AR$271,MATCH(totalExpenditure!$A76,gDP!$B$6:$B$271))))</f>
        <v>5756912265.75809</v>
      </c>
      <c r="EB76" s="77">
        <f>IF(AD76="","",IF(CC76="","",AD76-AD76+INDEX(gDP!AS$6:AS$271,MATCH(totalExpenditure!$A76,gDP!$B$6:$B$271))))</f>
        <v>5686579747.5352402</v>
      </c>
      <c r="EC76" s="77">
        <f>IF(AE76="","",IF(CD76="","",AE76-AE76+INDEX(gDP!AT$6:AT$271,MATCH(totalExpenditure!$A76,gDP!$B$6:$B$271))))</f>
        <v>6254649538.98487</v>
      </c>
      <c r="ED76" s="77">
        <f>IF(AF76="","",IF(CE76="","",AF76-AF76+INDEX(gDP!AU$6:AU$271,MATCH(totalExpenditure!$A76,gDP!$B$6:$B$271))))</f>
        <v>7367975887.7272301</v>
      </c>
      <c r="EE76" s="77">
        <f>IF(AG76="","",IF(CF76="","",AG76-AG76+INDEX(gDP!AV$6:AV$271,MATCH(totalExpenditure!$A76,gDP!$B$6:$B$271))))</f>
        <v>9874013098.4643192</v>
      </c>
      <c r="EF76" s="77">
        <f>IF(AH76="","",IF(CG76="","",AH76-AH76+INDEX(gDP!AW$6:AW$271,MATCH(totalExpenditure!$A76,gDP!$B$6:$B$271))))</f>
        <v>12145911801.242201</v>
      </c>
      <c r="EG76" s="77">
        <f>IF(AI76="","",IF(CH76="","",AI76-AI76+INDEX(gDP!AX$6:AX$271,MATCH(totalExpenditure!$A76,gDP!$B$6:$B$271))))</f>
        <v>14106790200.2239</v>
      </c>
      <c r="EH76" s="77">
        <f>IF(AJ76="","",IF(CI76="","",AJ76-AJ76+INDEX(gDP!AY$6:AY$271,MATCH(totalExpenditure!$A76,gDP!$B$6:$B$271))))</f>
        <v>17022870405.218901</v>
      </c>
      <c r="EI76" s="77">
        <f>IF(AK76="","",IF(CJ76="","",AK76-AK76+INDEX(gDP!AZ$6:AZ$271,MATCH(totalExpenditure!$A76,gDP!$B$6:$B$271))))</f>
        <v>22449129482.617001</v>
      </c>
      <c r="EJ76" s="77">
        <f>IF(AL76="","",IF(CK76="","",AL76-AL76+INDEX(gDP!BA$6:BA$271,MATCH(totalExpenditure!$A76,gDP!$B$6:$B$271))))</f>
        <v>24341678628.973202</v>
      </c>
      <c r="EK76" s="77">
        <f>IF(AM76="","",IF(CL76="","",AM76-AM76+INDEX(gDP!BB$6:BB$271,MATCH(totalExpenditure!$A76,gDP!$B$6:$B$271))))</f>
        <v>19633031397.610401</v>
      </c>
      <c r="EL76" s="77">
        <f>IF(AN76="","",IF(CM76="","",AN76-AN76+INDEX(gDP!BC$6:BC$271,MATCH(totalExpenditure!$A76,gDP!$B$6:$B$271))))</f>
        <v>19523477325.623501</v>
      </c>
      <c r="EM76" s="77">
        <f>IF(AO76="","",IF(CN76="","",AO76-AO76+INDEX(gDP!BD$6:BD$271,MATCH(totalExpenditure!$A76,gDP!$B$6:$B$271))))</f>
        <v>23213994093.4631</v>
      </c>
      <c r="EN76" s="77">
        <f>IF(AP76="","",IF(CO76="","",AP76-AP76+INDEX(gDP!BE$6:BE$271,MATCH(totalExpenditure!$A76,gDP!$B$6:$B$271))))</f>
        <v>23019150071.186699</v>
      </c>
      <c r="EO76" s="77">
        <f>IF(AQ76="","",IF(CP76="","",AQ76-AQ76+INDEX(gDP!BF$6:BF$271,MATCH(totalExpenditure!$A76,gDP!$B$6:$B$271))))</f>
        <v>25115753366.111401</v>
      </c>
      <c r="EP76" s="77">
        <f>IF(AR76="","",IF(CQ76="","",AR76-AR76+INDEX(gDP!BG$6:BG$271,MATCH(totalExpenditure!$A76,gDP!$B$6:$B$271))))</f>
        <v>26634083965.098701</v>
      </c>
      <c r="EQ76" s="77">
        <f>IF(AS76="","",IF(CR76="","",AS76-AS76+INDEX(gDP!BH$6:BH$271,MATCH(totalExpenditure!$A76,gDP!$B$6:$B$271))))</f>
        <v>22890762090.150799</v>
      </c>
      <c r="ER76" s="77">
        <f>IF(AT76="","",IF(CS76="","",AT76-AT76+INDEX(gDP!BI$6:BI$271,MATCH(totalExpenditure!$A76,gDP!$B$6:$B$271))))</f>
        <v>24072829276.774399</v>
      </c>
      <c r="ES76" s="77">
        <f>IF(AU76="","",IF(CT76="","",AU76-AU76+INDEX(gDP!BJ$6:BJ$271,MATCH(totalExpenditure!$A76,gDP!$B$6:$B$271))))</f>
        <v>26924385103.065899</v>
      </c>
      <c r="ET76" s="77">
        <f>IF(AV76="","",IF(CU76="","",AV76-AV76+INDEX(gDP!BK$6:BK$271,MATCH(totalExpenditure!$A76,gDP!$B$6:$B$271))))</f>
        <v>30624720196.229</v>
      </c>
      <c r="EU76" s="77">
        <f>IF(AW76="","",IF(CV76="","",AW76-AW76+INDEX(gDP!BL$6:BL$271,MATCH(totalExpenditure!$A76,gDP!$B$6:$B$271))))</f>
        <v>31290453293.544998</v>
      </c>
      <c r="EV76" s="77">
        <f>IF(AX76="","",IF(CW76="","",AX76-AX76+INDEX(gDP!BM$6:BM$271,MATCH(totalExpenditure!$A76,gDP!$B$6:$B$271))))</f>
        <v>31330419851.148701</v>
      </c>
      <c r="EW76" s="77">
        <f>IF(AY76="","",IF(CX76="","",AY76-AY76+INDEX(gDP!BN$6:BN$271,MATCH(totalExpenditure!$A76,gDP!$B$6:$B$271))))</f>
        <v>36864792511.635101</v>
      </c>
      <c r="EX76" s="77" t="str">
        <f>IF(AZ76="","",IF(CY76="","",AZ76-AZ76+INDEX(gDP!BO$6:BO$271,MATCH(totalExpenditure!$A76,gDP!$B$6:$B$271))))</f>
        <v/>
      </c>
    </row>
    <row r="77" spans="1:154" x14ac:dyDescent="0.35">
      <c r="A77" t="s">
        <v>363</v>
      </c>
      <c r="B77" s="77" t="str">
        <f>IF(INDEX([2]pivotTable!B$3:B$308,MATCH(totalExpenditure!$A77,[2]pivotTable!$A$3:$A$308,0))/100*INDEX(gDP!Q$6:Q$271,MATCH(totalExpenditure!$A77,gDP!$B$6:$B$271))=0,"",INDEX([2]pivotTable!B$3:B$308,MATCH(totalExpenditure!$A77,[2]pivotTable!$A$3:$A$308,0))/100*INDEX(gDP!Q$6:Q$271,MATCH(totalExpenditure!$A77,gDP!$B$6:$B$271)))</f>
        <v/>
      </c>
      <c r="C77" s="77" t="str">
        <f>IF(INDEX([2]pivotTable!C$3:C$308,MATCH(totalExpenditure!$A77,[2]pivotTable!$A$3:$A$308,0))/100*INDEX(gDP!R$6:R$271,MATCH(totalExpenditure!$A77,gDP!$B$6:$B$271))=0,"",INDEX([2]pivotTable!C$3:C$308,MATCH(totalExpenditure!$A77,[2]pivotTable!$A$3:$A$308,0))/100*INDEX(gDP!R$6:R$271,MATCH(totalExpenditure!$A77,gDP!$B$6:$B$271)))</f>
        <v/>
      </c>
      <c r="D77" s="77" t="str">
        <f>IF(INDEX([2]pivotTable!D$3:D$308,MATCH(totalExpenditure!$A77,[2]pivotTable!$A$3:$A$308,0))/100*INDEX(gDP!S$6:S$271,MATCH(totalExpenditure!$A77,gDP!$B$6:$B$271))=0,"",INDEX([2]pivotTable!D$3:D$308,MATCH(totalExpenditure!$A77,[2]pivotTable!$A$3:$A$308,0))/100*INDEX(gDP!S$6:S$271,MATCH(totalExpenditure!$A77,gDP!$B$6:$B$271)))</f>
        <v/>
      </c>
      <c r="E77" s="77" t="str">
        <f>IF(INDEX([2]pivotTable!E$3:E$308,MATCH(totalExpenditure!$A77,[2]pivotTable!$A$3:$A$308,0))/100*INDEX(gDP!T$6:T$271,MATCH(totalExpenditure!$A77,gDP!$B$6:$B$271))=0,"",INDEX([2]pivotTable!E$3:E$308,MATCH(totalExpenditure!$A77,[2]pivotTable!$A$3:$A$308,0))/100*INDEX(gDP!T$6:T$271,MATCH(totalExpenditure!$A77,gDP!$B$6:$B$271)))</f>
        <v/>
      </c>
      <c r="F77" s="77" t="str">
        <f>IF(INDEX([2]pivotTable!F$3:F$308,MATCH(totalExpenditure!$A77,[2]pivotTable!$A$3:$A$308,0))/100*INDEX(gDP!U$6:U$271,MATCH(totalExpenditure!$A77,gDP!$B$6:$B$271))=0,"",INDEX([2]pivotTable!F$3:F$308,MATCH(totalExpenditure!$A77,[2]pivotTable!$A$3:$A$308,0))/100*INDEX(gDP!U$6:U$271,MATCH(totalExpenditure!$A77,gDP!$B$6:$B$271)))</f>
        <v/>
      </c>
      <c r="G77" s="77" t="str">
        <f>IF(INDEX([2]pivotTable!G$3:G$308,MATCH(totalExpenditure!$A77,[2]pivotTable!$A$3:$A$308,0))/100*INDEX(gDP!V$6:V$271,MATCH(totalExpenditure!$A77,gDP!$B$6:$B$271))=0,"",INDEX([2]pivotTable!G$3:G$308,MATCH(totalExpenditure!$A77,[2]pivotTable!$A$3:$A$308,0))/100*INDEX(gDP!V$6:V$271,MATCH(totalExpenditure!$A77,gDP!$B$6:$B$271)))</f>
        <v/>
      </c>
      <c r="H77" s="77" t="str">
        <f>IF(INDEX([2]pivotTable!H$3:H$308,MATCH(totalExpenditure!$A77,[2]pivotTable!$A$3:$A$308,0))/100*INDEX(gDP!W$6:W$271,MATCH(totalExpenditure!$A77,gDP!$B$6:$B$271))=0,"",INDEX([2]pivotTable!H$3:H$308,MATCH(totalExpenditure!$A77,[2]pivotTable!$A$3:$A$308,0))/100*INDEX(gDP!W$6:W$271,MATCH(totalExpenditure!$A77,gDP!$B$6:$B$271)))</f>
        <v/>
      </c>
      <c r="I77" s="77" t="str">
        <f>IF(INDEX([2]pivotTable!I$3:I$308,MATCH(totalExpenditure!$A77,[2]pivotTable!$A$3:$A$308,0))/100*INDEX(gDP!X$6:X$271,MATCH(totalExpenditure!$A77,gDP!$B$6:$B$271))=0,"",INDEX([2]pivotTable!I$3:I$308,MATCH(totalExpenditure!$A77,[2]pivotTable!$A$3:$A$308,0))/100*INDEX(gDP!X$6:X$271,MATCH(totalExpenditure!$A77,gDP!$B$6:$B$271)))</f>
        <v/>
      </c>
      <c r="J77" s="77" t="str">
        <f>IF(INDEX([2]pivotTable!J$3:J$308,MATCH(totalExpenditure!$A77,[2]pivotTable!$A$3:$A$308,0))/100*INDEX(gDP!Y$6:Y$271,MATCH(totalExpenditure!$A77,gDP!$B$6:$B$271))=0,"",INDEX([2]pivotTable!J$3:J$308,MATCH(totalExpenditure!$A77,[2]pivotTable!$A$3:$A$308,0))/100*INDEX(gDP!Y$6:Y$271,MATCH(totalExpenditure!$A77,gDP!$B$6:$B$271)))</f>
        <v/>
      </c>
      <c r="K77" s="77" t="str">
        <f>IF(INDEX([2]pivotTable!K$3:K$308,MATCH(totalExpenditure!$A77,[2]pivotTable!$A$3:$A$308,0))/100*INDEX(gDP!Z$6:Z$271,MATCH(totalExpenditure!$A77,gDP!$B$6:$B$271))=0,"",INDEX([2]pivotTable!K$3:K$308,MATCH(totalExpenditure!$A77,[2]pivotTable!$A$3:$A$308,0))/100*INDEX(gDP!Z$6:Z$271,MATCH(totalExpenditure!$A77,gDP!$B$6:$B$271)))</f>
        <v/>
      </c>
      <c r="L77" s="77" t="str">
        <f>IF(INDEX([2]pivotTable!L$3:L$308,MATCH(totalExpenditure!$A77,[2]pivotTable!$A$3:$A$308,0))/100*INDEX(gDP!AA$6:AA$271,MATCH(totalExpenditure!$A77,gDP!$B$6:$B$271))=0,"",INDEX([2]pivotTable!L$3:L$308,MATCH(totalExpenditure!$A77,[2]pivotTable!$A$3:$A$308,0))/100*INDEX(gDP!AA$6:AA$271,MATCH(totalExpenditure!$A77,gDP!$B$6:$B$271)))</f>
        <v/>
      </c>
      <c r="M77" s="77" t="str">
        <f>IF(INDEX([2]pivotTable!M$3:M$308,MATCH(totalExpenditure!$A77,[2]pivotTable!$A$3:$A$308,0))/100*INDEX(gDP!AB$6:AB$271,MATCH(totalExpenditure!$A77,gDP!$B$6:$B$271))=0,"",INDEX([2]pivotTable!M$3:M$308,MATCH(totalExpenditure!$A77,[2]pivotTable!$A$3:$A$308,0))/100*INDEX(gDP!AB$6:AB$271,MATCH(totalExpenditure!$A77,gDP!$B$6:$B$271)))</f>
        <v/>
      </c>
      <c r="N77" s="77" t="str">
        <f>IF(INDEX([2]pivotTable!N$3:N$308,MATCH(totalExpenditure!$A77,[2]pivotTable!$A$3:$A$308,0))/100*INDEX(gDP!AC$6:AC$271,MATCH(totalExpenditure!$A77,gDP!$B$6:$B$271))=0,"",INDEX([2]pivotTable!N$3:N$308,MATCH(totalExpenditure!$A77,[2]pivotTable!$A$3:$A$308,0))/100*INDEX(gDP!AC$6:AC$271,MATCH(totalExpenditure!$A77,gDP!$B$6:$B$271)))</f>
        <v/>
      </c>
      <c r="O77" s="77" t="str">
        <f>IF(INDEX([2]pivotTable!O$3:O$308,MATCH(totalExpenditure!$A77,[2]pivotTable!$A$3:$A$308,0))/100*INDEX(gDP!AD$6:AD$271,MATCH(totalExpenditure!$A77,gDP!$B$6:$B$271))=0,"",INDEX([2]pivotTable!O$3:O$308,MATCH(totalExpenditure!$A77,[2]pivotTable!$A$3:$A$308,0))/100*INDEX(gDP!AD$6:AD$271,MATCH(totalExpenditure!$A77,gDP!$B$6:$B$271)))</f>
        <v/>
      </c>
      <c r="P77" s="77" t="str">
        <f>IF(INDEX([2]pivotTable!P$3:P$308,MATCH(totalExpenditure!$A77,[2]pivotTable!$A$3:$A$308,0))/100*INDEX(gDP!AE$6:AE$271,MATCH(totalExpenditure!$A77,gDP!$B$6:$B$271))=0,"",INDEX([2]pivotTable!P$3:P$308,MATCH(totalExpenditure!$A77,[2]pivotTable!$A$3:$A$308,0))/100*INDEX(gDP!AE$6:AE$271,MATCH(totalExpenditure!$A77,gDP!$B$6:$B$271)))</f>
        <v/>
      </c>
      <c r="Q77" s="77" t="str">
        <f>IF(INDEX([2]pivotTable!Q$3:Q$308,MATCH(totalExpenditure!$A77,[2]pivotTable!$A$3:$A$308,0))/100*INDEX(gDP!AF$6:AF$271,MATCH(totalExpenditure!$A77,gDP!$B$6:$B$271))=0,"",INDEX([2]pivotTable!Q$3:Q$308,MATCH(totalExpenditure!$A77,[2]pivotTable!$A$3:$A$308,0))/100*INDEX(gDP!AF$6:AF$271,MATCH(totalExpenditure!$A77,gDP!$B$6:$B$271)))</f>
        <v/>
      </c>
      <c r="R77" s="77" t="str">
        <f>IF(INDEX([2]pivotTable!R$3:R$308,MATCH(totalExpenditure!$A77,[2]pivotTable!$A$3:$A$308,0))/100*INDEX(gDP!AG$6:AG$271,MATCH(totalExpenditure!$A77,gDP!$B$6:$B$271))=0,"",INDEX([2]pivotTable!R$3:R$308,MATCH(totalExpenditure!$A77,[2]pivotTable!$A$3:$A$308,0))/100*INDEX(gDP!AG$6:AG$271,MATCH(totalExpenditure!$A77,gDP!$B$6:$B$271)))</f>
        <v/>
      </c>
      <c r="S77" s="77" t="str">
        <f>IF(INDEX([2]pivotTable!S$3:S$308,MATCH(totalExpenditure!$A77,[2]pivotTable!$A$3:$A$308,0))/100*INDEX(gDP!AH$6:AH$271,MATCH(totalExpenditure!$A77,gDP!$B$6:$B$271))=0,"",INDEX([2]pivotTable!S$3:S$308,MATCH(totalExpenditure!$A77,[2]pivotTable!$A$3:$A$308,0))/100*INDEX(gDP!AH$6:AH$271,MATCH(totalExpenditure!$A77,gDP!$B$6:$B$271)))</f>
        <v/>
      </c>
      <c r="T77" s="77">
        <f>IF(INDEX([2]pivotTable!T$3:T$308,MATCH(totalExpenditure!$A77,[2]pivotTable!$A$3:$A$308,0))/100*INDEX(gDP!AI$6:AI$271,MATCH(totalExpenditure!$A77,gDP!$B$6:$B$271))=0,"",INDEX([2]pivotTable!T$3:T$308,MATCH(totalExpenditure!$A77,[2]pivotTable!$A$3:$A$308,0))/100*INDEX(gDP!AI$6:AI$271,MATCH(totalExpenditure!$A77,gDP!$B$6:$B$271)))</f>
        <v>935920792.11986244</v>
      </c>
      <c r="U77" s="77">
        <f>IF(INDEX([2]pivotTable!U$3:U$308,MATCH(totalExpenditure!$A77,[2]pivotTable!$A$3:$A$308,0))/100*INDEX(gDP!AJ$6:AJ$271,MATCH(totalExpenditure!$A77,gDP!$B$6:$B$271))=0,"",INDEX([2]pivotTable!U$3:U$308,MATCH(totalExpenditure!$A77,[2]pivotTable!$A$3:$A$308,0))/100*INDEX(gDP!AJ$6:AJ$271,MATCH(totalExpenditure!$A77,gDP!$B$6:$B$271)))</f>
        <v>845927698.54106295</v>
      </c>
      <c r="V77" s="77">
        <f>IF(INDEX([2]pivotTable!V$3:V$308,MATCH(totalExpenditure!$A77,[2]pivotTable!$A$3:$A$308,0))/100*INDEX(gDP!AK$6:AK$271,MATCH(totalExpenditure!$A77,gDP!$B$6:$B$271))=0,"",INDEX([2]pivotTable!V$3:V$308,MATCH(totalExpenditure!$A77,[2]pivotTable!$A$3:$A$308,0))/100*INDEX(gDP!AK$6:AK$271,MATCH(totalExpenditure!$A77,gDP!$B$6:$B$271)))</f>
        <v>266719016.10704756</v>
      </c>
      <c r="W77" s="77">
        <f>IF(INDEX([2]pivotTable!W$3:W$308,MATCH(totalExpenditure!$A77,[2]pivotTable!$A$3:$A$308,0))/100*INDEX(gDP!AL$6:AL$271,MATCH(totalExpenditure!$A77,gDP!$B$6:$B$271))=0,"",INDEX([2]pivotTable!W$3:W$308,MATCH(totalExpenditure!$A77,[2]pivotTable!$A$3:$A$308,0))/100*INDEX(gDP!AL$6:AL$271,MATCH(totalExpenditure!$A77,gDP!$B$6:$B$271)))</f>
        <v>157488163.34012225</v>
      </c>
      <c r="X77" s="77">
        <f>IF(INDEX([2]pivotTable!X$3:X$308,MATCH(totalExpenditure!$A77,[2]pivotTable!$A$3:$A$308,0))/100*INDEX(gDP!AM$6:AM$271,MATCH(totalExpenditure!$A77,gDP!$B$6:$B$271))=0,"",INDEX([2]pivotTable!X$3:X$308,MATCH(totalExpenditure!$A77,[2]pivotTable!$A$3:$A$308,0))/100*INDEX(gDP!AM$6:AM$271,MATCH(totalExpenditure!$A77,gDP!$B$6:$B$271)))</f>
        <v>113612908.06287073</v>
      </c>
      <c r="Y77" s="77">
        <f>IF(INDEX([2]pivotTable!Y$3:Y$308,MATCH(totalExpenditure!$A77,[2]pivotTable!$A$3:$A$308,0))/100*INDEX(gDP!AN$6:AN$271,MATCH(totalExpenditure!$A77,gDP!$B$6:$B$271))=0,"",INDEX([2]pivotTable!Y$3:Y$308,MATCH(totalExpenditure!$A77,[2]pivotTable!$A$3:$A$308,0))/100*INDEX(gDP!AN$6:AN$271,MATCH(totalExpenditure!$A77,gDP!$B$6:$B$271)))</f>
        <v>117042557.58331734</v>
      </c>
      <c r="Z77" s="77">
        <f>IF(INDEX([2]pivotTable!Z$3:Z$308,MATCH(totalExpenditure!$A77,[2]pivotTable!$A$3:$A$308,0))/100*INDEX(gDP!AO$6:AO$271,MATCH(totalExpenditure!$A77,gDP!$B$6:$B$271))=0,"",INDEX([2]pivotTable!Z$3:Z$308,MATCH(totalExpenditure!$A77,[2]pivotTable!$A$3:$A$308,0))/100*INDEX(gDP!AO$6:AO$271,MATCH(totalExpenditure!$A77,gDP!$B$6:$B$271)))</f>
        <v>120904774.56910872</v>
      </c>
      <c r="AA77" s="77">
        <f>IF(INDEX([2]pivotTable!AA$3:AA$308,MATCH(totalExpenditure!$A77,[2]pivotTable!$A$3:$A$308,0))/100*INDEX(gDP!AP$6:AP$271,MATCH(totalExpenditure!$A77,gDP!$B$6:$B$271))=0,"",INDEX([2]pivotTable!AA$3:AA$308,MATCH(totalExpenditure!$A77,[2]pivotTable!$A$3:$A$308,0))/100*INDEX(gDP!AP$6:AP$271,MATCH(totalExpenditure!$A77,gDP!$B$6:$B$271)))</f>
        <v>126770975.83198769</v>
      </c>
      <c r="AB77" s="77">
        <f>IF(INDEX([2]pivotTable!AB$3:AB$308,MATCH(totalExpenditure!$A77,[2]pivotTable!$A$3:$A$308,0))/100*INDEX(gDP!AQ$6:AQ$271,MATCH(totalExpenditure!$A77,gDP!$B$6:$B$271))=0,"",INDEX([2]pivotTable!AB$3:AB$308,MATCH(totalExpenditure!$A77,[2]pivotTable!$A$3:$A$308,0))/100*INDEX(gDP!AQ$6:AQ$271,MATCH(totalExpenditure!$A77,gDP!$B$6:$B$271)))</f>
        <v>278861939.78306079</v>
      </c>
      <c r="AC77" s="77">
        <f>IF(INDEX([2]pivotTable!AC$3:AC$308,MATCH(totalExpenditure!$A77,[2]pivotTable!$A$3:$A$308,0))/100*INDEX(gDP!AR$6:AR$271,MATCH(totalExpenditure!$A77,gDP!$B$6:$B$271))=0,"",INDEX([2]pivotTable!AC$3:AC$308,MATCH(totalExpenditure!$A77,[2]pivotTable!$A$3:$A$308,0))/100*INDEX(gDP!AR$6:AR$271,MATCH(totalExpenditure!$A77,gDP!$B$6:$B$271)))</f>
        <v>565926202.23009229</v>
      </c>
      <c r="AD77" s="77" t="str">
        <f>IF(INDEX([2]pivotTable!AD$3:AD$308,MATCH(totalExpenditure!$A77,[2]pivotTable!$A$3:$A$308,0))/100*INDEX(gDP!AS$6:AS$271,MATCH(totalExpenditure!$A77,gDP!$B$6:$B$271))=0,"",INDEX([2]pivotTable!AD$3:AD$308,MATCH(totalExpenditure!$A77,[2]pivotTable!$A$3:$A$308,0))/100*INDEX(gDP!AS$6:AS$271,MATCH(totalExpenditure!$A77,gDP!$B$6:$B$271)))</f>
        <v/>
      </c>
      <c r="AE77" s="77">
        <f>IF(INDEX([2]pivotTable!AE$3:AE$308,MATCH(totalExpenditure!$A77,[2]pivotTable!$A$3:$A$308,0))/100*INDEX(gDP!AT$6:AT$271,MATCH(totalExpenditure!$A77,gDP!$B$6:$B$271))=0,"",INDEX([2]pivotTable!AE$3:AE$308,MATCH(totalExpenditure!$A77,[2]pivotTable!$A$3:$A$308,0))/100*INDEX(gDP!AT$6:AT$271,MATCH(totalExpenditure!$A77,gDP!$B$6:$B$271)))</f>
        <v>437083411.4748193</v>
      </c>
      <c r="AF77" s="77">
        <f>IF(INDEX([2]pivotTable!AF$3:AF$308,MATCH(totalExpenditure!$A77,[2]pivotTable!$A$3:$A$308,0))/100*INDEX(gDP!AU$6:AU$271,MATCH(totalExpenditure!$A77,gDP!$B$6:$B$271))=0,"",INDEX([2]pivotTable!AF$3:AF$308,MATCH(totalExpenditure!$A77,[2]pivotTable!$A$3:$A$308,0))/100*INDEX(gDP!AU$6:AU$271,MATCH(totalExpenditure!$A77,gDP!$B$6:$B$271)))</f>
        <v>1015109668.1131263</v>
      </c>
      <c r="AG77" s="77">
        <f>IF(INDEX([2]pivotTable!AG$3:AG$308,MATCH(totalExpenditure!$A77,[2]pivotTable!$A$3:$A$308,0))/100*INDEX(gDP!AV$6:AV$271,MATCH(totalExpenditure!$A77,gDP!$B$6:$B$271))=0,"",INDEX([2]pivotTable!AG$3:AG$308,MATCH(totalExpenditure!$A77,[2]pivotTable!$A$3:$A$308,0))/100*INDEX(gDP!AV$6:AV$271,MATCH(totalExpenditure!$A77,gDP!$B$6:$B$271)))</f>
        <v>295792611.59139913</v>
      </c>
      <c r="AH77" s="77">
        <f>IF(INDEX([2]pivotTable!AH$3:AH$308,MATCH(totalExpenditure!$A77,[2]pivotTable!$A$3:$A$308,0))/100*INDEX(gDP!AW$6:AW$271,MATCH(totalExpenditure!$A77,gDP!$B$6:$B$271))=0,"",INDEX([2]pivotTable!AH$3:AH$308,MATCH(totalExpenditure!$A77,[2]pivotTable!$A$3:$A$308,0))/100*INDEX(gDP!AW$6:AW$271,MATCH(totalExpenditure!$A77,gDP!$B$6:$B$271)))</f>
        <v>288738836.95109987</v>
      </c>
      <c r="AI77" s="77">
        <f>IF(INDEX([2]pivotTable!AI$3:AI$308,MATCH(totalExpenditure!$A77,[2]pivotTable!$A$3:$A$308,0))/100*INDEX(gDP!AX$6:AX$271,MATCH(totalExpenditure!$A77,gDP!$B$6:$B$271))=0,"",INDEX([2]pivotTable!AI$3:AI$308,MATCH(totalExpenditure!$A77,[2]pivotTable!$A$3:$A$308,0))/100*INDEX(gDP!AX$6:AX$271,MATCH(totalExpenditure!$A77,gDP!$B$6:$B$271)))</f>
        <v>332350537.36649787</v>
      </c>
      <c r="AJ77" s="77">
        <f>IF(INDEX([2]pivotTable!AJ$3:AJ$308,MATCH(totalExpenditure!$A77,[2]pivotTable!$A$3:$A$308,0))/100*INDEX(gDP!AY$6:AY$271,MATCH(totalExpenditure!$A77,gDP!$B$6:$B$271))=0,"",INDEX([2]pivotTable!AJ$3:AJ$308,MATCH(totalExpenditure!$A77,[2]pivotTable!$A$3:$A$308,0))/100*INDEX(gDP!AY$6:AY$271,MATCH(totalExpenditure!$A77,gDP!$B$6:$B$271)))</f>
        <v>294920633.4078263</v>
      </c>
      <c r="AK77" s="77">
        <f>IF(INDEX([2]pivotTable!AK$3:AK$308,MATCH(totalExpenditure!$A77,[2]pivotTable!$A$3:$A$308,0))/100*INDEX(gDP!AZ$6:AZ$271,MATCH(totalExpenditure!$A77,gDP!$B$6:$B$271))=0,"",INDEX([2]pivotTable!AK$3:AK$308,MATCH(totalExpenditure!$A77,[2]pivotTable!$A$3:$A$308,0))/100*INDEX(gDP!AZ$6:AZ$271,MATCH(totalExpenditure!$A77,gDP!$B$6:$B$271)))</f>
        <v>291672728.23743409</v>
      </c>
      <c r="AL77" s="77" t="str">
        <f>IF(INDEX([2]pivotTable!AL$3:AL$308,MATCH(totalExpenditure!$A77,[2]pivotTable!$A$3:$A$308,0))/100*INDEX(gDP!BA$6:BA$271,MATCH(totalExpenditure!$A77,gDP!$B$6:$B$271))=0,"",INDEX([2]pivotTable!AL$3:AL$308,MATCH(totalExpenditure!$A77,[2]pivotTable!$A$3:$A$308,0))/100*INDEX(gDP!BA$6:BA$271,MATCH(totalExpenditure!$A77,gDP!$B$6:$B$271)))</f>
        <v/>
      </c>
      <c r="AM77" s="77" t="str">
        <f>IF(INDEX([2]pivotTable!AM$3:AM$308,MATCH(totalExpenditure!$A77,[2]pivotTable!$A$3:$A$308,0))/100*INDEX(gDP!BB$6:BB$271,MATCH(totalExpenditure!$A77,gDP!$B$6:$B$271))=0,"",INDEX([2]pivotTable!AM$3:AM$308,MATCH(totalExpenditure!$A77,[2]pivotTable!$A$3:$A$308,0))/100*INDEX(gDP!BB$6:BB$271,MATCH(totalExpenditure!$A77,gDP!$B$6:$B$271)))</f>
        <v/>
      </c>
      <c r="AN77" s="77" t="str">
        <f>IF(INDEX([2]pivotTable!AN$3:AN$308,MATCH(totalExpenditure!$A77,[2]pivotTable!$A$3:$A$308,0))/100*INDEX(gDP!BC$6:BC$271,MATCH(totalExpenditure!$A77,gDP!$B$6:$B$271))=0,"",INDEX([2]pivotTable!AN$3:AN$308,MATCH(totalExpenditure!$A77,[2]pivotTable!$A$3:$A$308,0))/100*INDEX(gDP!BC$6:BC$271,MATCH(totalExpenditure!$A77,gDP!$B$6:$B$271)))</f>
        <v/>
      </c>
      <c r="AO77" s="77" t="str">
        <f>IF(INDEX([2]pivotTable!AO$3:AO$308,MATCH(totalExpenditure!$A77,[2]pivotTable!$A$3:$A$308,0))/100*INDEX(gDP!BD$6:BD$271,MATCH(totalExpenditure!$A77,gDP!$B$6:$B$271))=0,"",INDEX([2]pivotTable!AO$3:AO$308,MATCH(totalExpenditure!$A77,[2]pivotTable!$A$3:$A$308,0))/100*INDEX(gDP!BD$6:BD$271,MATCH(totalExpenditure!$A77,gDP!$B$6:$B$271)))</f>
        <v/>
      </c>
      <c r="AP77" s="77">
        <f>IF(INDEX([2]pivotTable!AP$3:AP$308,MATCH(totalExpenditure!$A77,[2]pivotTable!$A$3:$A$308,0))/100*INDEX(gDP!BE$6:BE$271,MATCH(totalExpenditure!$A77,gDP!$B$6:$B$271))=0,"",INDEX([2]pivotTable!AP$3:AP$308,MATCH(totalExpenditure!$A77,[2]pivotTable!$A$3:$A$308,0))/100*INDEX(gDP!BE$6:BE$271,MATCH(totalExpenditure!$A77,gDP!$B$6:$B$271)))</f>
        <v>229546823.49463937</v>
      </c>
      <c r="AQ77" s="77">
        <f>IF(INDEX([2]pivotTable!AQ$3:AQ$308,MATCH(totalExpenditure!$A77,[2]pivotTable!$A$3:$A$308,0))/100*INDEX(gDP!BF$6:BF$271,MATCH(totalExpenditure!$A77,gDP!$B$6:$B$271))=0,"",INDEX([2]pivotTable!AQ$3:AQ$308,MATCH(totalExpenditure!$A77,[2]pivotTable!$A$3:$A$308,0))/100*INDEX(gDP!BF$6:BF$271,MATCH(totalExpenditure!$A77,gDP!$B$6:$B$271)))</f>
        <v>357362074.53759223</v>
      </c>
      <c r="AR77" s="77">
        <f>IF(INDEX([2]pivotTable!AR$3:AR$308,MATCH(totalExpenditure!$A77,[2]pivotTable!$A$3:$A$308,0))/100*INDEX(gDP!BG$6:BG$271,MATCH(totalExpenditure!$A77,gDP!$B$6:$B$271))=0,"",INDEX([2]pivotTable!AR$3:AR$308,MATCH(totalExpenditure!$A77,[2]pivotTable!$A$3:$A$308,0))/100*INDEX(gDP!BG$6:BG$271,MATCH(totalExpenditure!$A77,gDP!$B$6:$B$271)))</f>
        <v>367040706.34121811</v>
      </c>
      <c r="AS77" s="77">
        <f>IF(INDEX([2]pivotTable!AS$3:AS$308,MATCH(totalExpenditure!$A77,[2]pivotTable!$A$3:$A$308,0))/100*INDEX(gDP!BH$6:BH$271,MATCH(totalExpenditure!$A77,gDP!$B$6:$B$271))=0,"",INDEX([2]pivotTable!AS$3:AS$308,MATCH(totalExpenditure!$A77,[2]pivotTable!$A$3:$A$308,0))/100*INDEX(gDP!BH$6:BH$271,MATCH(totalExpenditure!$A77,gDP!$B$6:$B$271)))</f>
        <v>439207434.14404804</v>
      </c>
      <c r="AT77" s="77">
        <f>IF(INDEX([2]pivotTable!AT$3:AT$308,MATCH(totalExpenditure!$A77,[2]pivotTable!$A$3:$A$308,0))/100*INDEX(gDP!BI$6:BI$271,MATCH(totalExpenditure!$A77,gDP!$B$6:$B$271))=0,"",INDEX([2]pivotTable!AT$3:AT$308,MATCH(totalExpenditure!$A77,[2]pivotTable!$A$3:$A$308,0))/100*INDEX(gDP!BI$6:BI$271,MATCH(totalExpenditure!$A77,gDP!$B$6:$B$271)))</f>
        <v>438350796.72644538</v>
      </c>
      <c r="AU77" s="77">
        <f>IF(INDEX([2]pivotTable!AU$3:AU$308,MATCH(totalExpenditure!$A77,[2]pivotTable!$A$3:$A$308,0))/100*INDEX(gDP!BJ$6:BJ$271,MATCH(totalExpenditure!$A77,gDP!$B$6:$B$271))=0,"",INDEX([2]pivotTable!AU$3:AU$308,MATCH(totalExpenditure!$A77,[2]pivotTable!$A$3:$A$308,0))/100*INDEX(gDP!BJ$6:BJ$271,MATCH(totalExpenditure!$A77,gDP!$B$6:$B$271)))</f>
        <v>506979498.31874973</v>
      </c>
      <c r="AV77" s="77">
        <f>IF(INDEX([2]pivotTable!AV$3:AV$308,MATCH(totalExpenditure!$A77,[2]pivotTable!$A$3:$A$308,0))/100*INDEX(gDP!BK$6:BK$271,MATCH(totalExpenditure!$A77,gDP!$B$6:$B$271))=0,"",INDEX([2]pivotTable!AV$3:AV$308,MATCH(totalExpenditure!$A77,[2]pivotTable!$A$3:$A$308,0))/100*INDEX(gDP!BK$6:BK$271,MATCH(totalExpenditure!$A77,gDP!$B$6:$B$271)))</f>
        <v>480334420.76750684</v>
      </c>
      <c r="AW77" s="77">
        <f>IF(INDEX([2]pivotTable!AW$3:AW$308,MATCH(totalExpenditure!$A77,[2]pivotTable!$A$3:$A$308,0))/100*INDEX(gDP!BL$6:BL$271,MATCH(totalExpenditure!$A77,gDP!$B$6:$B$271))=0,"",INDEX([2]pivotTable!AW$3:AW$308,MATCH(totalExpenditure!$A77,[2]pivotTable!$A$3:$A$308,0))/100*INDEX(gDP!BL$6:BL$271,MATCH(totalExpenditure!$A77,gDP!$B$6:$B$271)))</f>
        <v>479563038.61151606</v>
      </c>
      <c r="AX77" s="77">
        <f>IF(INDEX([2]pivotTable!AX$3:AX$308,MATCH(totalExpenditure!$A77,[2]pivotTable!$A$3:$A$308,0))/100*INDEX(gDP!BM$6:BM$271,MATCH(totalExpenditure!$A77,gDP!$B$6:$B$271))=0,"",INDEX([2]pivotTable!AX$3:AX$308,MATCH(totalExpenditure!$A77,[2]pivotTable!$A$3:$A$308,0))/100*INDEX(gDP!BM$6:BM$271,MATCH(totalExpenditure!$A77,gDP!$B$6:$B$271)))</f>
        <v>484459804.76600707</v>
      </c>
      <c r="AY77" s="77" t="str">
        <f>IF(INDEX([2]pivotTable!AY$3:AY$308,MATCH(totalExpenditure!$A77,[2]pivotTable!$A$3:$A$308,0))/100*INDEX(gDP!BN$6:BN$271,MATCH(totalExpenditure!$A77,gDP!$B$6:$B$271))=0,"",INDEX([2]pivotTable!AY$3:AY$308,MATCH(totalExpenditure!$A77,[2]pivotTable!$A$3:$A$308,0))/100*INDEX(gDP!BN$6:BN$271,MATCH(totalExpenditure!$A77,gDP!$B$6:$B$271)))</f>
        <v/>
      </c>
      <c r="AZ77" s="77" t="str">
        <f>IF(INDEX([2]pivotTable!AZ$3:AZ$308,MATCH(totalExpenditure!$A77,[2]pivotTable!$A$3:$A$308,0))/100*INDEX(gDP!BO$6:BO$271,MATCH(totalExpenditure!$A77,gDP!$B$6:$B$271))=0,"",INDEX([2]pivotTable!AZ$3:AZ$308,MATCH(totalExpenditure!$A77,[2]pivotTable!$A$3:$A$308,0))/100*INDEX(gDP!BO$6:BO$271,MATCH(totalExpenditure!$A77,gDP!$B$6:$B$271)))</f>
        <v/>
      </c>
      <c r="BA77" s="77" t="str">
        <f>IF(INDEX([2]pivotTable!B$310:B$615,MATCH(totalExpenditure!$A77,[2]pivotTable!$A$310:$A$615,0))/100*INDEX(gDP!Q$6:Q$271,MATCH(totalExpenditure!$A77,gDP!$B$6:$B$271))=0,"",INDEX([2]pivotTable!B$310:B$615,MATCH(totalExpenditure!$A77,[2]pivotTable!$A$310:$A$615,0))/100*INDEX(gDP!Q$6:Q$271,MATCH(totalExpenditure!$A77,gDP!$B$6:$B$271)))</f>
        <v/>
      </c>
      <c r="BB77" s="77" t="str">
        <f>IF(INDEX([2]pivotTable!C$310:C$615,MATCH(totalExpenditure!$A77,[2]pivotTable!$A$310:$A$615,0))/100*INDEX(gDP!R$6:R$271,MATCH(totalExpenditure!$A77,gDP!$B$6:$B$271))=0,"",INDEX([2]pivotTable!C$310:C$615,MATCH(totalExpenditure!$A77,[2]pivotTable!$A$310:$A$615,0))/100*INDEX(gDP!R$6:R$271,MATCH(totalExpenditure!$A77,gDP!$B$6:$B$271)))</f>
        <v/>
      </c>
      <c r="BC77" s="77" t="str">
        <f>IF(INDEX([2]pivotTable!D$310:D$615,MATCH(totalExpenditure!$A77,[2]pivotTable!$A$310:$A$615,0))/100*INDEX(gDP!S$6:S$271,MATCH(totalExpenditure!$A77,gDP!$B$6:$B$271))=0,"",INDEX([2]pivotTable!D$310:D$615,MATCH(totalExpenditure!$A77,[2]pivotTable!$A$310:$A$615,0))/100*INDEX(gDP!S$6:S$271,MATCH(totalExpenditure!$A77,gDP!$B$6:$B$271)))</f>
        <v/>
      </c>
      <c r="BD77" s="77" t="str">
        <f>IF(INDEX([2]pivotTable!E$310:E$615,MATCH(totalExpenditure!$A77,[2]pivotTable!$A$310:$A$615,0))/100*INDEX(gDP!T$6:T$271,MATCH(totalExpenditure!$A77,gDP!$B$6:$B$271))=0,"",INDEX([2]pivotTable!E$310:E$615,MATCH(totalExpenditure!$A77,[2]pivotTable!$A$310:$A$615,0))/100*INDEX(gDP!T$6:T$271,MATCH(totalExpenditure!$A77,gDP!$B$6:$B$271)))</f>
        <v/>
      </c>
      <c r="BE77" s="77" t="str">
        <f>IF(INDEX([2]pivotTable!F$310:F$615,MATCH(totalExpenditure!$A77,[2]pivotTable!$A$310:$A$615,0))/100*INDEX(gDP!U$6:U$271,MATCH(totalExpenditure!$A77,gDP!$B$6:$B$271))=0,"",INDEX([2]pivotTable!F$310:F$615,MATCH(totalExpenditure!$A77,[2]pivotTable!$A$310:$A$615,0))/100*INDEX(gDP!U$6:U$271,MATCH(totalExpenditure!$A77,gDP!$B$6:$B$271)))</f>
        <v/>
      </c>
      <c r="BF77" s="77" t="str">
        <f>IF(INDEX([2]pivotTable!G$310:G$615,MATCH(totalExpenditure!$A77,[2]pivotTable!$A$310:$A$615,0))/100*INDEX(gDP!V$6:V$271,MATCH(totalExpenditure!$A77,gDP!$B$6:$B$271))=0,"",INDEX([2]pivotTable!G$310:G$615,MATCH(totalExpenditure!$A77,[2]pivotTable!$A$310:$A$615,0))/100*INDEX(gDP!V$6:V$271,MATCH(totalExpenditure!$A77,gDP!$B$6:$B$271)))</f>
        <v/>
      </c>
      <c r="BG77" s="77" t="str">
        <f>IF(INDEX([2]pivotTable!H$310:H$615,MATCH(totalExpenditure!$A77,[2]pivotTable!$A$310:$A$615,0))/100*INDEX(gDP!W$6:W$271,MATCH(totalExpenditure!$A77,gDP!$B$6:$B$271))=0,"",INDEX([2]pivotTable!H$310:H$615,MATCH(totalExpenditure!$A77,[2]pivotTable!$A$310:$A$615,0))/100*INDEX(gDP!W$6:W$271,MATCH(totalExpenditure!$A77,gDP!$B$6:$B$271)))</f>
        <v/>
      </c>
      <c r="BH77" s="77" t="str">
        <f>IF(INDEX([2]pivotTable!I$310:I$615,MATCH(totalExpenditure!$A77,[2]pivotTable!$A$310:$A$615,0))/100*INDEX(gDP!X$6:X$271,MATCH(totalExpenditure!$A77,gDP!$B$6:$B$271))=0,"",INDEX([2]pivotTable!I$310:I$615,MATCH(totalExpenditure!$A77,[2]pivotTable!$A$310:$A$615,0))/100*INDEX(gDP!X$6:X$271,MATCH(totalExpenditure!$A77,gDP!$B$6:$B$271)))</f>
        <v/>
      </c>
      <c r="BI77" s="77" t="str">
        <f>IF(INDEX([2]pivotTable!J$310:J$615,MATCH(totalExpenditure!$A77,[2]pivotTable!$A$310:$A$615,0))/100*INDEX(gDP!Y$6:Y$271,MATCH(totalExpenditure!$A77,gDP!$B$6:$B$271))=0,"",INDEX([2]pivotTable!J$310:J$615,MATCH(totalExpenditure!$A77,[2]pivotTable!$A$310:$A$615,0))/100*INDEX(gDP!Y$6:Y$271,MATCH(totalExpenditure!$A77,gDP!$B$6:$B$271)))</f>
        <v/>
      </c>
      <c r="BJ77" s="77" t="str">
        <f>IF(INDEX([2]pivotTable!K$310:K$615,MATCH(totalExpenditure!$A77,[2]pivotTable!$A$310:$A$615,0))/100*INDEX(gDP!Z$6:Z$271,MATCH(totalExpenditure!$A77,gDP!$B$6:$B$271))=0,"",INDEX([2]pivotTable!K$310:K$615,MATCH(totalExpenditure!$A77,[2]pivotTable!$A$310:$A$615,0))/100*INDEX(gDP!Z$6:Z$271,MATCH(totalExpenditure!$A77,gDP!$B$6:$B$271)))</f>
        <v/>
      </c>
      <c r="BK77" s="77" t="str">
        <f>IF(INDEX([2]pivotTable!L$310:L$615,MATCH(totalExpenditure!$A77,[2]pivotTable!$A$310:$A$615,0))/100*INDEX(gDP!AA$6:AA$271,MATCH(totalExpenditure!$A77,gDP!$B$6:$B$271))=0,"",INDEX([2]pivotTable!L$310:L$615,MATCH(totalExpenditure!$A77,[2]pivotTable!$A$310:$A$615,0))/100*INDEX(gDP!AA$6:AA$271,MATCH(totalExpenditure!$A77,gDP!$B$6:$B$271)))</f>
        <v/>
      </c>
      <c r="BL77" s="77" t="str">
        <f>IF(INDEX([2]pivotTable!M$310:M$615,MATCH(totalExpenditure!$A77,[2]pivotTable!$A$310:$A$615,0))/100*INDEX(gDP!AB$6:AB$271,MATCH(totalExpenditure!$A77,gDP!$B$6:$B$271))=0,"",INDEX([2]pivotTable!M$310:M$615,MATCH(totalExpenditure!$A77,[2]pivotTable!$A$310:$A$615,0))/100*INDEX(gDP!AB$6:AB$271,MATCH(totalExpenditure!$A77,gDP!$B$6:$B$271)))</f>
        <v/>
      </c>
      <c r="BM77" s="77" t="str">
        <f>IF(INDEX([2]pivotTable!N$310:N$615,MATCH(totalExpenditure!$A77,[2]pivotTable!$A$310:$A$615,0))/100*INDEX(gDP!AC$6:AC$271,MATCH(totalExpenditure!$A77,gDP!$B$6:$B$271))=0,"",INDEX([2]pivotTable!N$310:N$615,MATCH(totalExpenditure!$A77,[2]pivotTable!$A$310:$A$615,0))/100*INDEX(gDP!AC$6:AC$271,MATCH(totalExpenditure!$A77,gDP!$B$6:$B$271)))</f>
        <v/>
      </c>
      <c r="BN77" s="77" t="str">
        <f>IF(INDEX([2]pivotTable!O$310:O$615,MATCH(totalExpenditure!$A77,[2]pivotTable!$A$310:$A$615,0))/100*INDEX(gDP!AD$6:AD$271,MATCH(totalExpenditure!$A77,gDP!$B$6:$B$271))=0,"",INDEX([2]pivotTable!O$310:O$615,MATCH(totalExpenditure!$A77,[2]pivotTable!$A$310:$A$615,0))/100*INDEX(gDP!AD$6:AD$271,MATCH(totalExpenditure!$A77,gDP!$B$6:$B$271)))</f>
        <v/>
      </c>
      <c r="BO77" s="77" t="str">
        <f>IF(INDEX([2]pivotTable!P$310:P$615,MATCH(totalExpenditure!$A77,[2]pivotTable!$A$310:$A$615,0))/100*INDEX(gDP!AE$6:AE$271,MATCH(totalExpenditure!$A77,gDP!$B$6:$B$271))=0,"",INDEX([2]pivotTable!P$310:P$615,MATCH(totalExpenditure!$A77,[2]pivotTable!$A$310:$A$615,0))/100*INDEX(gDP!AE$6:AE$271,MATCH(totalExpenditure!$A77,gDP!$B$6:$B$271)))</f>
        <v/>
      </c>
      <c r="BP77" s="77" t="str">
        <f>IF(INDEX([2]pivotTable!Q$310:Q$615,MATCH(totalExpenditure!$A77,[2]pivotTable!$A$310:$A$615,0))/100*INDEX(gDP!AF$6:AF$271,MATCH(totalExpenditure!$A77,gDP!$B$6:$B$271))=0,"",INDEX([2]pivotTable!Q$310:Q$615,MATCH(totalExpenditure!$A77,[2]pivotTable!$A$310:$A$615,0))/100*INDEX(gDP!AF$6:AF$271,MATCH(totalExpenditure!$A77,gDP!$B$6:$B$271)))</f>
        <v/>
      </c>
      <c r="BQ77" s="77" t="str">
        <f>IF(INDEX([2]pivotTable!R$310:R$615,MATCH(totalExpenditure!$A77,[2]pivotTable!$A$310:$A$615,0))/100*INDEX(gDP!AG$6:AG$271,MATCH(totalExpenditure!$A77,gDP!$B$6:$B$271))=0,"",INDEX([2]pivotTable!R$310:R$615,MATCH(totalExpenditure!$A77,[2]pivotTable!$A$310:$A$615,0))/100*INDEX(gDP!AG$6:AG$271,MATCH(totalExpenditure!$A77,gDP!$B$6:$B$271)))</f>
        <v/>
      </c>
      <c r="BR77" s="77" t="str">
        <f>IF(INDEX([2]pivotTable!S$310:S$615,MATCH(totalExpenditure!$A77,[2]pivotTable!$A$310:$A$615,0))/100*INDEX(gDP!AH$6:AH$271,MATCH(totalExpenditure!$A77,gDP!$B$6:$B$271))=0,"",INDEX([2]pivotTable!S$310:S$615,MATCH(totalExpenditure!$A77,[2]pivotTable!$A$310:$A$615,0))/100*INDEX(gDP!AH$6:AH$271,MATCH(totalExpenditure!$A77,gDP!$B$6:$B$271)))</f>
        <v/>
      </c>
      <c r="BS77" s="77">
        <f>IF(INDEX([2]pivotTable!T$310:T$615,MATCH(totalExpenditure!$A77,[2]pivotTable!$A$310:$A$615,0))/100*INDEX(gDP!AI$6:AI$271,MATCH(totalExpenditure!$A77,gDP!$B$6:$B$271))=0,"",INDEX([2]pivotTable!T$310:T$615,MATCH(totalExpenditure!$A77,[2]pivotTable!$A$310:$A$615,0))/100*INDEX(gDP!AI$6:AI$271,MATCH(totalExpenditure!$A77,gDP!$B$6:$B$271)))</f>
        <v>84856818.485534206</v>
      </c>
      <c r="BT77" s="77">
        <f>IF(INDEX([2]pivotTable!U$310:U$615,MATCH(totalExpenditure!$A77,[2]pivotTable!$A$310:$A$615,0))/100*INDEX(gDP!AJ$6:AJ$271,MATCH(totalExpenditure!$A77,gDP!$B$6:$B$271))=0,"",INDEX([2]pivotTable!U$310:U$615,MATCH(totalExpenditure!$A77,[2]pivotTable!$A$310:$A$615,0))/100*INDEX(gDP!AJ$6:AJ$271,MATCH(totalExpenditure!$A77,gDP!$B$6:$B$271)))</f>
        <v>60719117.024154603</v>
      </c>
      <c r="BU77" s="77">
        <f>IF(INDEX([2]pivotTable!V$310:V$615,MATCH(totalExpenditure!$A77,[2]pivotTable!$A$310:$A$615,0))/100*INDEX(gDP!AK$6:AK$271,MATCH(totalExpenditure!$A77,gDP!$B$6:$B$271))=0,"",INDEX([2]pivotTable!V$310:V$615,MATCH(totalExpenditure!$A77,[2]pivotTable!$A$310:$A$615,0))/100*INDEX(gDP!AK$6:AK$271,MATCH(totalExpenditure!$A77,gDP!$B$6:$B$271)))</f>
        <v>39792756.435325645</v>
      </c>
      <c r="BV77" s="77">
        <f>IF(INDEX([2]pivotTable!W$310:W$615,MATCH(totalExpenditure!$A77,[2]pivotTable!$A$310:$A$615,0))/100*INDEX(gDP!AL$6:AL$271,MATCH(totalExpenditure!$A77,gDP!$B$6:$B$271))=0,"",INDEX([2]pivotTable!W$310:W$615,MATCH(totalExpenditure!$A77,[2]pivotTable!$A$310:$A$615,0))/100*INDEX(gDP!AL$6:AL$271,MATCH(totalExpenditure!$A77,gDP!$B$6:$B$271)))</f>
        <v>39824593.02853667</v>
      </c>
      <c r="BW77" s="77">
        <f>IF(INDEX([2]pivotTable!X$310:X$615,MATCH(totalExpenditure!$A77,[2]pivotTable!$A$310:$A$615,0))/100*INDEX(gDP!AM$6:AM$271,MATCH(totalExpenditure!$A77,gDP!$B$6:$B$271))=0,"",INDEX([2]pivotTable!X$310:X$615,MATCH(totalExpenditure!$A77,[2]pivotTable!$A$310:$A$615,0))/100*INDEX(gDP!AM$6:AM$271,MATCH(totalExpenditure!$A77,gDP!$B$6:$B$271)))</f>
        <v>44025001.874362402</v>
      </c>
      <c r="BX77" s="77">
        <f>IF(INDEX([2]pivotTable!Y$310:Y$615,MATCH(totalExpenditure!$A77,[2]pivotTable!$A$310:$A$615,0))/100*INDEX(gDP!AN$6:AN$271,MATCH(totalExpenditure!$A77,gDP!$B$6:$B$271))=0,"",INDEX([2]pivotTable!Y$310:Y$615,MATCH(totalExpenditure!$A77,[2]pivotTable!$A$310:$A$615,0))/100*INDEX(gDP!AN$6:AN$271,MATCH(totalExpenditure!$A77,gDP!$B$6:$B$271)))</f>
        <v>47916751.762297697</v>
      </c>
      <c r="BY77" s="77">
        <f>IF(INDEX([2]pivotTable!Z$310:Z$615,MATCH(totalExpenditure!$A77,[2]pivotTable!$A$310:$A$615,0))/100*INDEX(gDP!AO$6:AO$271,MATCH(totalExpenditure!$A77,gDP!$B$6:$B$271))=0,"",INDEX([2]pivotTable!Z$310:Z$615,MATCH(totalExpenditure!$A77,[2]pivotTable!$A$310:$A$615,0))/100*INDEX(gDP!AO$6:AO$271,MATCH(totalExpenditure!$A77,gDP!$B$6:$B$271)))</f>
        <v>64832995.058797434</v>
      </c>
      <c r="BZ77" s="77">
        <f>IF(INDEX([2]pivotTable!AA$310:AA$615,MATCH(totalExpenditure!$A77,[2]pivotTable!$A$310:$A$615,0))/100*INDEX(gDP!AP$6:AP$271,MATCH(totalExpenditure!$A77,gDP!$B$6:$B$271))=0,"",INDEX([2]pivotTable!AA$310:AA$615,MATCH(totalExpenditure!$A77,[2]pivotTable!$A$310:$A$615,0))/100*INDEX(gDP!AP$6:AP$271,MATCH(totalExpenditure!$A77,gDP!$B$6:$B$271)))</f>
        <v>62505133.9171606</v>
      </c>
      <c r="CA77" s="77">
        <f>IF(INDEX([2]pivotTable!AB$310:AB$615,MATCH(totalExpenditure!$A77,[2]pivotTable!$A$310:$A$615,0))/100*INDEX(gDP!AQ$6:AQ$271,MATCH(totalExpenditure!$A77,gDP!$B$6:$B$271))=0,"",INDEX([2]pivotTable!AB$310:AB$615,MATCH(totalExpenditure!$A77,[2]pivotTable!$A$310:$A$615,0))/100*INDEX(gDP!AQ$6:AQ$271,MATCH(totalExpenditure!$A77,gDP!$B$6:$B$271)))</f>
        <v>68914157.532595485</v>
      </c>
      <c r="CB77" s="77">
        <f>IF(INDEX([2]pivotTable!AC$310:AC$615,MATCH(totalExpenditure!$A77,[2]pivotTable!$A$310:$A$615,0))/100*INDEX(gDP!AR$6:AR$271,MATCH(totalExpenditure!$A77,gDP!$B$6:$B$271))=0,"",INDEX([2]pivotTable!AC$310:AC$615,MATCH(totalExpenditure!$A77,[2]pivotTable!$A$310:$A$615,0))/100*INDEX(gDP!AR$6:AR$271,MATCH(totalExpenditure!$A77,gDP!$B$6:$B$271)))</f>
        <v>72615356.492564142</v>
      </c>
      <c r="CC77" s="77" t="str">
        <f>IF(INDEX([2]pivotTable!AD$310:AD$615,MATCH(totalExpenditure!$A77,[2]pivotTable!$A$310:$A$615,0))/100*INDEX(gDP!AS$6:AS$271,MATCH(totalExpenditure!$A77,gDP!$B$6:$B$271))=0,"",INDEX([2]pivotTable!AD$310:AD$615,MATCH(totalExpenditure!$A77,[2]pivotTable!$A$310:$A$615,0))/100*INDEX(gDP!AS$6:AS$271,MATCH(totalExpenditure!$A77,gDP!$B$6:$B$271)))</f>
        <v/>
      </c>
      <c r="CD77" s="77">
        <f>IF(INDEX([2]pivotTable!AE$310:AE$615,MATCH(totalExpenditure!$A77,[2]pivotTable!$A$310:$A$615,0))/100*INDEX(gDP!AT$6:AT$271,MATCH(totalExpenditure!$A77,gDP!$B$6:$B$271))=0,"",INDEX([2]pivotTable!AE$310:AE$615,MATCH(totalExpenditure!$A77,[2]pivotTable!$A$310:$A$615,0))/100*INDEX(gDP!AT$6:AT$271,MATCH(totalExpenditure!$A77,gDP!$B$6:$B$271)))</f>
        <v>83959525.368044391</v>
      </c>
      <c r="CE77" s="77">
        <f>IF(INDEX([2]pivotTable!AF$310:AF$615,MATCH(totalExpenditure!$A77,[2]pivotTable!$A$310:$A$615,0))/100*INDEX(gDP!AU$6:AU$271,MATCH(totalExpenditure!$A77,gDP!$B$6:$B$271))=0,"",INDEX([2]pivotTable!AF$310:AF$615,MATCH(totalExpenditure!$A77,[2]pivotTable!$A$310:$A$615,0))/100*INDEX(gDP!AU$6:AU$271,MATCH(totalExpenditure!$A77,gDP!$B$6:$B$271)))</f>
        <v>168792404.21061262</v>
      </c>
      <c r="CF77" s="77">
        <f>IF(INDEX([2]pivotTable!AG$310:AG$615,MATCH(totalExpenditure!$A77,[2]pivotTable!$A$310:$A$615,0))/100*INDEX(gDP!AV$6:AV$271,MATCH(totalExpenditure!$A77,gDP!$B$6:$B$271))=0,"",INDEX([2]pivotTable!AG$310:AG$615,MATCH(totalExpenditure!$A77,[2]pivotTable!$A$310:$A$615,0))/100*INDEX(gDP!AV$6:AV$271,MATCH(totalExpenditure!$A77,gDP!$B$6:$B$271)))</f>
        <v>125905892.98059554</v>
      </c>
      <c r="CG77" s="77">
        <f>IF(INDEX([2]pivotTable!AH$310:AH$615,MATCH(totalExpenditure!$A77,[2]pivotTable!$A$310:$A$615,0))/100*INDEX(gDP!AW$6:AW$271,MATCH(totalExpenditure!$A77,gDP!$B$6:$B$271))=0,"",INDEX([2]pivotTable!AH$310:AH$615,MATCH(totalExpenditure!$A77,[2]pivotTable!$A$310:$A$615,0))/100*INDEX(gDP!AW$6:AW$271,MATCH(totalExpenditure!$A77,gDP!$B$6:$B$271)))</f>
        <v>31406680.51047051</v>
      </c>
      <c r="CH77" s="77">
        <f>IF(INDEX([2]pivotTable!AI$310:AI$615,MATCH(totalExpenditure!$A77,[2]pivotTable!$A$310:$A$615,0))/100*INDEX(gDP!AX$6:AX$271,MATCH(totalExpenditure!$A77,gDP!$B$6:$B$271))=0,"",INDEX([2]pivotTable!AI$310:AI$615,MATCH(totalExpenditure!$A77,[2]pivotTable!$A$310:$A$615,0))/100*INDEX(gDP!AX$6:AX$271,MATCH(totalExpenditure!$A77,gDP!$B$6:$B$271)))</f>
        <v>45884215.979703061</v>
      </c>
      <c r="CI77" s="77">
        <f>IF(INDEX([2]pivotTable!AJ$310:AJ$615,MATCH(totalExpenditure!$A77,[2]pivotTable!$A$310:$A$615,0))/100*INDEX(gDP!AY$6:AY$271,MATCH(totalExpenditure!$A77,gDP!$B$6:$B$271))=0,"",INDEX([2]pivotTable!AJ$310:AJ$615,MATCH(totalExpenditure!$A77,[2]pivotTable!$A$310:$A$615,0))/100*INDEX(gDP!AY$6:AY$271,MATCH(totalExpenditure!$A77,gDP!$B$6:$B$271)))</f>
        <v>180314169.64830831</v>
      </c>
      <c r="CJ77" s="77">
        <f>IF(INDEX([2]pivotTable!AK$310:AK$615,MATCH(totalExpenditure!$A77,[2]pivotTable!$A$310:$A$615,0))/100*INDEX(gDP!AZ$6:AZ$271,MATCH(totalExpenditure!$A77,gDP!$B$6:$B$271))=0,"",INDEX([2]pivotTable!AK$310:AK$615,MATCH(totalExpenditure!$A77,[2]pivotTable!$A$310:$A$615,0))/100*INDEX(gDP!AZ$6:AZ$271,MATCH(totalExpenditure!$A77,gDP!$B$6:$B$271)))</f>
        <v>208900737.79167575</v>
      </c>
      <c r="CK77" s="77" t="str">
        <f>IF(INDEX([2]pivotTable!AL$310:AL$615,MATCH(totalExpenditure!$A77,[2]pivotTable!$A$310:$A$615,0))/100*INDEX(gDP!BA$6:BA$271,MATCH(totalExpenditure!$A77,gDP!$B$6:$B$271))=0,"",INDEX([2]pivotTable!AL$310:AL$615,MATCH(totalExpenditure!$A77,[2]pivotTable!$A$310:$A$615,0))/100*INDEX(gDP!BA$6:BA$271,MATCH(totalExpenditure!$A77,gDP!$B$6:$B$271)))</f>
        <v/>
      </c>
      <c r="CL77" s="77" t="str">
        <f>IF(INDEX([2]pivotTable!AM$310:AM$615,MATCH(totalExpenditure!$A77,[2]pivotTable!$A$310:$A$615,0))/100*INDEX(gDP!BB$6:BB$271,MATCH(totalExpenditure!$A77,gDP!$B$6:$B$271))=0,"",INDEX([2]pivotTable!AM$310:AM$615,MATCH(totalExpenditure!$A77,[2]pivotTable!$A$310:$A$615,0))/100*INDEX(gDP!BB$6:BB$271,MATCH(totalExpenditure!$A77,gDP!$B$6:$B$271)))</f>
        <v/>
      </c>
      <c r="CM77" s="77" t="str">
        <f>IF(INDEX([2]pivotTable!AN$310:AN$615,MATCH(totalExpenditure!$A77,[2]pivotTable!$A$310:$A$615,0))/100*INDEX(gDP!BC$6:BC$271,MATCH(totalExpenditure!$A77,gDP!$B$6:$B$271))=0,"",INDEX([2]pivotTable!AN$310:AN$615,MATCH(totalExpenditure!$A77,[2]pivotTable!$A$310:$A$615,0))/100*INDEX(gDP!BC$6:BC$271,MATCH(totalExpenditure!$A77,gDP!$B$6:$B$271)))</f>
        <v/>
      </c>
      <c r="CN77" s="77" t="str">
        <f>IF(INDEX([2]pivotTable!AO$310:AO$615,MATCH(totalExpenditure!$A77,[2]pivotTable!$A$310:$A$615,0))/100*INDEX(gDP!BD$6:BD$271,MATCH(totalExpenditure!$A77,gDP!$B$6:$B$271))=0,"",INDEX([2]pivotTable!AO$310:AO$615,MATCH(totalExpenditure!$A77,[2]pivotTable!$A$310:$A$615,0))/100*INDEX(gDP!BD$6:BD$271,MATCH(totalExpenditure!$A77,gDP!$B$6:$B$271)))</f>
        <v/>
      </c>
      <c r="CO77" s="77">
        <f>IF(INDEX([2]pivotTable!AP$310:AP$615,MATCH(totalExpenditure!$A77,[2]pivotTable!$A$310:$A$615,0))/100*INDEX(gDP!BE$6:BE$271,MATCH(totalExpenditure!$A77,gDP!$B$6:$B$271))=0,"",INDEX([2]pivotTable!AP$310:AP$615,MATCH(totalExpenditure!$A77,[2]pivotTable!$A$310:$A$615,0))/100*INDEX(gDP!BE$6:BE$271,MATCH(totalExpenditure!$A77,gDP!$B$6:$B$271)))</f>
        <v>69297154.262532651</v>
      </c>
      <c r="CP77" s="77">
        <f>IF(INDEX([2]pivotTable!AQ$310:AQ$615,MATCH(totalExpenditure!$A77,[2]pivotTable!$A$310:$A$615,0))/100*INDEX(gDP!BF$6:BF$271,MATCH(totalExpenditure!$A77,gDP!$B$6:$B$271))=0,"",INDEX([2]pivotTable!AQ$310:AQ$615,MATCH(totalExpenditure!$A77,[2]pivotTable!$A$310:$A$615,0))/100*INDEX(gDP!BF$6:BF$271,MATCH(totalExpenditure!$A77,gDP!$B$6:$B$271)))</f>
        <v>90531725.549523368</v>
      </c>
      <c r="CQ77" s="77">
        <f>IF(INDEX([2]pivotTable!AR$310:AR$615,MATCH(totalExpenditure!$A77,[2]pivotTable!$A$310:$A$615,0))/100*INDEX(gDP!BG$6:BG$271,MATCH(totalExpenditure!$A77,gDP!$B$6:$B$271))=0,"",INDEX([2]pivotTable!AR$310:AR$615,MATCH(totalExpenditure!$A77,[2]pivotTable!$A$310:$A$615,0))/100*INDEX(gDP!BG$6:BG$271,MATCH(totalExpenditure!$A77,gDP!$B$6:$B$271)))</f>
        <v>189081575.99396086</v>
      </c>
      <c r="CR77" s="77">
        <f>IF(INDEX([2]pivotTable!AS$310:AS$615,MATCH(totalExpenditure!$A77,[2]pivotTable!$A$310:$A$615,0))/100*INDEX(gDP!BH$6:BH$271,MATCH(totalExpenditure!$A77,gDP!$B$6:$B$271))=0,"",INDEX([2]pivotTable!AS$310:AS$615,MATCH(totalExpenditure!$A77,[2]pivotTable!$A$310:$A$615,0))/100*INDEX(gDP!BH$6:BH$271,MATCH(totalExpenditure!$A77,gDP!$B$6:$B$271)))</f>
        <v>238980515.63720262</v>
      </c>
      <c r="CS77" s="77">
        <f>IF(INDEX([2]pivotTable!AT$310:AT$615,MATCH(totalExpenditure!$A77,[2]pivotTable!$A$310:$A$615,0))/100*INDEX(gDP!BI$6:BI$271,MATCH(totalExpenditure!$A77,gDP!$B$6:$B$271))=0,"",INDEX([2]pivotTable!AT$310:AT$615,MATCH(totalExpenditure!$A77,[2]pivotTable!$A$310:$A$615,0))/100*INDEX(gDP!BI$6:BI$271,MATCH(totalExpenditure!$A77,gDP!$B$6:$B$271)))</f>
        <v>245179259.18597794</v>
      </c>
      <c r="CT77" s="77">
        <f>IF(INDEX([2]pivotTable!AU$310:AU$615,MATCH(totalExpenditure!$A77,[2]pivotTable!$A$310:$A$615,0))/100*INDEX(gDP!BJ$6:BJ$271,MATCH(totalExpenditure!$A77,gDP!$B$6:$B$271))=0,"",INDEX([2]pivotTable!AU$310:AU$615,MATCH(totalExpenditure!$A77,[2]pivotTable!$A$310:$A$615,0))/100*INDEX(gDP!BJ$6:BJ$271,MATCH(totalExpenditure!$A77,gDP!$B$6:$B$271)))</f>
        <v>245312660.47681439</v>
      </c>
      <c r="CU77" s="77">
        <f>IF(INDEX([2]pivotTable!AV$310:AV$615,MATCH(totalExpenditure!$A77,[2]pivotTable!$A$310:$A$615,0))/100*INDEX(gDP!BK$6:BK$271,MATCH(totalExpenditure!$A77,gDP!$B$6:$B$271))=0,"",INDEX([2]pivotTable!AV$310:AV$615,MATCH(totalExpenditure!$A77,[2]pivotTable!$A$310:$A$615,0))/100*INDEX(gDP!BK$6:BK$271,MATCH(totalExpenditure!$A77,gDP!$B$6:$B$271)))</f>
        <v>252807589.87763521</v>
      </c>
      <c r="CV77" s="77">
        <f>IF(INDEX([2]pivotTable!AW$310:AW$615,MATCH(totalExpenditure!$A77,[2]pivotTable!$A$310:$A$615,0))/100*INDEX(gDP!BL$6:BL$271,MATCH(totalExpenditure!$A77,gDP!$B$6:$B$271))=0,"",INDEX([2]pivotTable!AW$310:AW$615,MATCH(totalExpenditure!$A77,[2]pivotTable!$A$310:$A$615,0))/100*INDEX(gDP!BL$6:BL$271,MATCH(totalExpenditure!$A77,gDP!$B$6:$B$271)))</f>
        <v>230190258.53352767</v>
      </c>
      <c r="CW77" s="77">
        <f>IF(INDEX([2]pivotTable!AX$310:AX$615,MATCH(totalExpenditure!$A77,[2]pivotTable!$A$310:$A$615,0))/100*INDEX(gDP!BM$6:BM$271,MATCH(totalExpenditure!$A77,gDP!$B$6:$B$271))=0,"",INDEX([2]pivotTable!AX$310:AX$615,MATCH(totalExpenditure!$A77,[2]pivotTable!$A$310:$A$615,0))/100*INDEX(gDP!BM$6:BM$271,MATCH(totalExpenditure!$A77,gDP!$B$6:$B$271)))</f>
        <v>258378562.54187039</v>
      </c>
      <c r="CX77" s="77" t="str">
        <f>IF(INDEX([2]pivotTable!AY$310:AY$615,MATCH(totalExpenditure!$A77,[2]pivotTable!$A$310:$A$615,0))/100*INDEX(gDP!BN$6:BN$271,MATCH(totalExpenditure!$A77,gDP!$B$6:$B$271))=0,"",INDEX([2]pivotTable!AY$310:AY$615,MATCH(totalExpenditure!$A77,[2]pivotTable!$A$310:$A$615,0))/100*INDEX(gDP!BN$6:BN$271,MATCH(totalExpenditure!$A77,gDP!$B$6:$B$271)))</f>
        <v/>
      </c>
      <c r="CY77" s="77" t="str">
        <f>IF(INDEX([2]pivotTable!AZ$310:AZ$615,MATCH(totalExpenditure!$A77,[2]pivotTable!$A$310:$A$615,0))/100*INDEX(gDP!BO$6:BO$271,MATCH(totalExpenditure!$A77,gDP!$B$6:$B$271))=0,"",INDEX([2]pivotTable!AZ$310:AZ$615,MATCH(totalExpenditure!$A77,[2]pivotTable!$A$310:$A$615,0))/100*INDEX(gDP!BO$6:BO$271,MATCH(totalExpenditure!$A77,gDP!$B$6:$B$271)))</f>
        <v/>
      </c>
      <c r="CZ77" s="77" t="str">
        <f>IF(B77="","",IF(BA77="","",B77-B77+INDEX(gDP!Q$6:Q$271,MATCH(totalExpenditure!$A77,gDP!$B$6:$B$271))))</f>
        <v/>
      </c>
      <c r="DA77" s="77" t="str">
        <f>IF(C77="","",IF(BB77="","",C77-C77+INDEX(gDP!R$6:R$271,MATCH(totalExpenditure!$A77,gDP!$B$6:$B$271))))</f>
        <v/>
      </c>
      <c r="DB77" s="77" t="str">
        <f>IF(D77="","",IF(BC77="","",D77-D77+INDEX(gDP!S$6:S$271,MATCH(totalExpenditure!$A77,gDP!$B$6:$B$271))))</f>
        <v/>
      </c>
      <c r="DC77" s="77" t="str">
        <f>IF(E77="","",IF(BD77="","",E77-E77+INDEX(gDP!T$6:T$271,MATCH(totalExpenditure!$A77,gDP!$B$6:$B$271))))</f>
        <v/>
      </c>
      <c r="DD77" s="77" t="str">
        <f>IF(F77="","",IF(BE77="","",F77-F77+INDEX(gDP!U$6:U$271,MATCH(totalExpenditure!$A77,gDP!$B$6:$B$271))))</f>
        <v/>
      </c>
      <c r="DE77" s="77" t="str">
        <f>IF(G77="","",IF(BF77="","",G77-G77+INDEX(gDP!V$6:V$271,MATCH(totalExpenditure!$A77,gDP!$B$6:$B$271))))</f>
        <v/>
      </c>
      <c r="DF77" s="77" t="str">
        <f>IF(H77="","",IF(BG77="","",H77-H77+INDEX(gDP!W$6:W$271,MATCH(totalExpenditure!$A77,gDP!$B$6:$B$271))))</f>
        <v/>
      </c>
      <c r="DG77" s="77" t="str">
        <f>IF(I77="","",IF(BH77="","",I77-I77+INDEX(gDP!X$6:X$271,MATCH(totalExpenditure!$A77,gDP!$B$6:$B$271))))</f>
        <v/>
      </c>
      <c r="DH77" s="77" t="str">
        <f>IF(J77="","",IF(BI77="","",J77-J77+INDEX(gDP!Y$6:Y$271,MATCH(totalExpenditure!$A77,gDP!$B$6:$B$271))))</f>
        <v/>
      </c>
      <c r="DI77" s="77" t="str">
        <f>IF(K77="","",IF(BJ77="","",K77-K77+INDEX(gDP!Z$6:Z$271,MATCH(totalExpenditure!$A77,gDP!$B$6:$B$271))))</f>
        <v/>
      </c>
      <c r="DJ77" s="77" t="str">
        <f>IF(L77="","",IF(BK77="","",L77-L77+INDEX(gDP!AA$6:AA$271,MATCH(totalExpenditure!$A77,gDP!$B$6:$B$271))))</f>
        <v/>
      </c>
      <c r="DK77" s="77" t="str">
        <f>IF(M77="","",IF(BL77="","",M77-M77+INDEX(gDP!AB$6:AB$271,MATCH(totalExpenditure!$A77,gDP!$B$6:$B$271))))</f>
        <v/>
      </c>
      <c r="DL77" s="77" t="str">
        <f>IF(N77="","",IF(BM77="","",N77-N77+INDEX(gDP!AC$6:AC$271,MATCH(totalExpenditure!$A77,gDP!$B$6:$B$271))))</f>
        <v/>
      </c>
      <c r="DM77" s="77" t="str">
        <f>IF(O77="","",IF(BN77="","",O77-O77+INDEX(gDP!AD$6:AD$271,MATCH(totalExpenditure!$A77,gDP!$B$6:$B$271))))</f>
        <v/>
      </c>
      <c r="DN77" s="77" t="str">
        <f>IF(P77="","",IF(BO77="","",P77-P77+INDEX(gDP!AE$6:AE$271,MATCH(totalExpenditure!$A77,gDP!$B$6:$B$271))))</f>
        <v/>
      </c>
      <c r="DO77" s="77" t="str">
        <f>IF(Q77="","",IF(BP77="","",Q77-Q77+INDEX(gDP!AF$6:AF$271,MATCH(totalExpenditure!$A77,gDP!$B$6:$B$271))))</f>
        <v/>
      </c>
      <c r="DP77" s="77" t="str">
        <f>IF(R77="","",IF(BQ77="","",R77-R77+INDEX(gDP!AG$6:AG$271,MATCH(totalExpenditure!$A77,gDP!$B$6:$B$271))))</f>
        <v/>
      </c>
      <c r="DQ77" s="77" t="str">
        <f>IF(S77="","",IF(BR77="","",S77-S77+INDEX(gDP!AH$6:AH$271,MATCH(totalExpenditure!$A77,gDP!$B$6:$B$271))))</f>
        <v/>
      </c>
      <c r="DR77" s="77">
        <f>IF(T77="","",IF(BS77="","",T77-T77+INDEX(gDP!AI$6:AI$271,MATCH(totalExpenditure!$A77,gDP!$B$6:$B$271))))</f>
        <v>12478943894.931499</v>
      </c>
      <c r="DS77" s="77">
        <f>IF(U77="","",IF(BT77="","",U77-U77+INDEX(gDP!AJ$6:AJ$271,MATCH(totalExpenditure!$A77,gDP!$B$6:$B$271))))</f>
        <v>13799799323.671499</v>
      </c>
      <c r="DT77" s="77">
        <f>IF(V77="","",IF(BU77="","",V77-V77+INDEX(gDP!AK$6:AK$271,MATCH(totalExpenditure!$A77,gDP!$B$6:$B$271))))</f>
        <v>10754799036.574499</v>
      </c>
      <c r="DU77" s="77">
        <f>IF(W77="","",IF(BV77="","",W77-W77+INDEX(gDP!AL$6:AL$271,MATCH(totalExpenditure!$A77,gDP!$B$6:$B$271))))</f>
        <v>9051043870.1219692</v>
      </c>
      <c r="DV77" s="77">
        <f>IF(X77="","",IF(BW77="","",X77-X77+INDEX(gDP!AM$6:AM$271,MATCH(totalExpenditure!$A77,gDP!$B$6:$B$271))))</f>
        <v>7100806753.9294205</v>
      </c>
      <c r="DW77" s="77">
        <f>IF(Y77="","",IF(BX77="","",Y77-Y77+INDEX(gDP!AN$6:AN$271,MATCH(totalExpenditure!$A77,gDP!$B$6:$B$271))))</f>
        <v>7855205206.9340496</v>
      </c>
      <c r="DX77" s="77">
        <f>IF(Z77="","",IF(BY77="","",Z77-Z77+INDEX(gDP!AO$6:AO$271,MATCH(totalExpenditure!$A77,gDP!$B$6:$B$271))))</f>
        <v>8761215548.4861393</v>
      </c>
      <c r="DY77" s="77">
        <f>IF(AA77="","",IF(BZ77="","",AA77-AA77+INDEX(gDP!AP$6:AP$271,MATCH(totalExpenditure!$A77,gDP!$B$6:$B$271))))</f>
        <v>8803539988.3324795</v>
      </c>
      <c r="DZ77" s="77">
        <f>IF(AB77="","",IF(CA77="","",AB77-AB77+INDEX(gDP!AQ$6:AQ$271,MATCH(totalExpenditure!$A77,gDP!$B$6:$B$271))))</f>
        <v>8013274131.6971502</v>
      </c>
      <c r="EA77" s="77">
        <f>IF(AC77="","",IF(CB77="","",AC77-AC77+INDEX(gDP!AR$6:AR$271,MATCH(totalExpenditure!$A77,gDP!$B$6:$B$271))))</f>
        <v>7892973531.8004503</v>
      </c>
      <c r="EB77" s="77" t="str">
        <f>IF(AD77="","",IF(CC77="","",AD77-AD77+INDEX(gDP!AS$6:AS$271,MATCH(totalExpenditure!$A77,gDP!$B$6:$B$271))))</f>
        <v/>
      </c>
      <c r="EC77" s="77">
        <f>IF(AE77="","",IF(CD77="","",AE77-AE77+INDEX(gDP!AT$6:AT$271,MATCH(totalExpenditure!$A77,gDP!$B$6:$B$271))))</f>
        <v>8231326016.4749403</v>
      </c>
      <c r="ED77" s="77">
        <f>IF(AF77="","",IF(CE77="","",AF77-AF77+INDEX(gDP!AU$6:AU$271,MATCH(totalExpenditure!$A77,gDP!$B$6:$B$271))))</f>
        <v>7850809498.1680298</v>
      </c>
      <c r="EE77" s="77">
        <f>IF(AG77="","",IF(CF77="","",AG77-AG77+INDEX(gDP!AV$6:AV$271,MATCH(totalExpenditure!$A77,gDP!$B$6:$B$271))))</f>
        <v>8623691300.0407906</v>
      </c>
      <c r="EF77" s="77">
        <f>IF(AH77="","",IF(CG77="","",AH77-AH77+INDEX(gDP!AW$6:AW$271,MATCH(totalExpenditure!$A77,gDP!$B$6:$B$271))))</f>
        <v>10131187261.442101</v>
      </c>
      <c r="EG77" s="77">
        <f>IF(AI77="","",IF(CH77="","",AI77-AI77+INDEX(gDP!AX$6:AX$271,MATCH(totalExpenditure!$A77,gDP!$B$6:$B$271))))</f>
        <v>12401139453.973801</v>
      </c>
      <c r="EH77" s="77">
        <f>IF(AJ77="","",IF(CI77="","",AJ77-AJ77+INDEX(gDP!AY$6:AY$271,MATCH(totalExpenditure!$A77,gDP!$B$6:$B$271))))</f>
        <v>15280861834.6024</v>
      </c>
      <c r="EI77" s="77">
        <f>IF(AK77="","",IF(CJ77="","",AK77-AK77+INDEX(gDP!AZ$6:AZ$271,MATCH(totalExpenditure!$A77,gDP!$B$6:$B$271))))</f>
        <v>19707616772.799599</v>
      </c>
      <c r="EJ77" s="77" t="str">
        <f>IF(AL77="","",IF(CK77="","",AL77-AL77+INDEX(gDP!BA$6:BA$271,MATCH(totalExpenditure!$A77,gDP!$B$6:$B$271))))</f>
        <v/>
      </c>
      <c r="EK77" s="77" t="str">
        <f>IF(AM77="","",IF(CL77="","",AM77-AM77+INDEX(gDP!BB$6:BB$271,MATCH(totalExpenditure!$A77,gDP!$B$6:$B$271))))</f>
        <v/>
      </c>
      <c r="EL77" s="77" t="str">
        <f>IF(AN77="","",IF(CM77="","",AN77-AN77+INDEX(gDP!BC$6:BC$271,MATCH(totalExpenditure!$A77,gDP!$B$6:$B$271))))</f>
        <v/>
      </c>
      <c r="EM77" s="77" t="str">
        <f>IF(AO77="","",IF(CN77="","",AO77-AO77+INDEX(gDP!BD$6:BD$271,MATCH(totalExpenditure!$A77,gDP!$B$6:$B$271))))</f>
        <v/>
      </c>
      <c r="EN77" s="77">
        <f>IF(AP77="","",IF(CO77="","",AP77-AP77+INDEX(gDP!BE$6:BE$271,MATCH(totalExpenditure!$A77,gDP!$B$6:$B$271))))</f>
        <v>43310721414.082901</v>
      </c>
      <c r="EO77" s="77">
        <f>IF(AQ77="","",IF(CP77="","",AQ77-AQ77+INDEX(gDP!BF$6:BF$271,MATCH(totalExpenditure!$A77,gDP!$B$6:$B$271))))</f>
        <v>47648276605.012299</v>
      </c>
      <c r="EP77" s="77">
        <f>IF(AR77="","",IF(CQ77="","",AR77-AR77+INDEX(gDP!BG$6:BG$271,MATCH(totalExpenditure!$A77,gDP!$B$6:$B$271))))</f>
        <v>55612228233.517899</v>
      </c>
      <c r="EQ77" s="77">
        <f>IF(AS77="","",IF(CR77="","",AS77-AS77+INDEX(gDP!BH$6:BH$271,MATCH(totalExpenditure!$A77,gDP!$B$6:$B$271))))</f>
        <v>64589328550.595299</v>
      </c>
      <c r="ER77" s="77">
        <f>IF(AT77="","",IF(CS77="","",AT77-AT77+INDEX(gDP!BI$6:BI$271,MATCH(totalExpenditure!$A77,gDP!$B$6:$B$271))))</f>
        <v>74296745207.872101</v>
      </c>
      <c r="ES77" s="77">
        <f>IF(AU77="","",IF(CT77="","",AU77-AU77+INDEX(gDP!BJ$6:BJ$271,MATCH(totalExpenditure!$A77,gDP!$B$6:$B$271))))</f>
        <v>81770886825.604797</v>
      </c>
      <c r="ET77" s="77">
        <f>IF(AV77="","",IF(CU77="","",AV77-AV77+INDEX(gDP!BK$6:BK$271,MATCH(totalExpenditure!$A77,gDP!$B$6:$B$271))))</f>
        <v>84269196625.878403</v>
      </c>
      <c r="EU77" s="77">
        <f>IF(AW77="","",IF(CV77="","",AW77-AW77+INDEX(gDP!BL$6:BL$271,MATCH(totalExpenditure!$A77,gDP!$B$6:$B$271))))</f>
        <v>95912607722.303207</v>
      </c>
      <c r="EV77" s="77">
        <f>IF(AX77="","",IF(CW77="","",AX77-AX77+INDEX(gDP!BM$6:BM$271,MATCH(totalExpenditure!$A77,gDP!$B$6:$B$271))))</f>
        <v>107657734392.446</v>
      </c>
      <c r="EW77" s="77" t="str">
        <f>IF(AY77="","",IF(CX77="","",AY77-AY77+INDEX(gDP!BN$6:BN$271,MATCH(totalExpenditure!$A77,gDP!$B$6:$B$271))))</f>
        <v/>
      </c>
      <c r="EX77" s="77" t="str">
        <f>IF(AZ77="","",IF(CY77="","",AZ77-AZ77+INDEX(gDP!BO$6:BO$271,MATCH(totalExpenditure!$A77,gDP!$B$6:$B$271))))</f>
        <v/>
      </c>
    </row>
    <row r="78" spans="1:154" x14ac:dyDescent="0.35">
      <c r="A78" t="s">
        <v>365</v>
      </c>
      <c r="B78" s="77" t="e">
        <f>IF(INDEX([2]pivotTable!B$3:B$308,MATCH(totalExpenditure!$A78,[2]pivotTable!$A$3:$A$308,0))/100*INDEX(gDP!Q$6:Q$271,MATCH(totalExpenditure!$A78,gDP!$B$6:$B$271))=0,"",INDEX([2]pivotTable!B$3:B$308,MATCH(totalExpenditure!$A78,[2]pivotTable!$A$3:$A$308,0))/100*INDEX(gDP!Q$6:Q$271,MATCH(totalExpenditure!$A78,gDP!$B$6:$B$271)))</f>
        <v>#N/A</v>
      </c>
      <c r="C78" s="77" t="e">
        <f>IF(INDEX([2]pivotTable!C$3:C$308,MATCH(totalExpenditure!$A78,[2]pivotTable!$A$3:$A$308,0))/100*INDEX(gDP!R$6:R$271,MATCH(totalExpenditure!$A78,gDP!$B$6:$B$271))=0,"",INDEX([2]pivotTable!C$3:C$308,MATCH(totalExpenditure!$A78,[2]pivotTable!$A$3:$A$308,0))/100*INDEX(gDP!R$6:R$271,MATCH(totalExpenditure!$A78,gDP!$B$6:$B$271)))</f>
        <v>#N/A</v>
      </c>
      <c r="D78" s="77" t="e">
        <f>IF(INDEX([2]pivotTable!D$3:D$308,MATCH(totalExpenditure!$A78,[2]pivotTable!$A$3:$A$308,0))/100*INDEX(gDP!S$6:S$271,MATCH(totalExpenditure!$A78,gDP!$B$6:$B$271))=0,"",INDEX([2]pivotTable!D$3:D$308,MATCH(totalExpenditure!$A78,[2]pivotTable!$A$3:$A$308,0))/100*INDEX(gDP!S$6:S$271,MATCH(totalExpenditure!$A78,gDP!$B$6:$B$271)))</f>
        <v>#N/A</v>
      </c>
      <c r="E78" s="77" t="e">
        <f>IF(INDEX([2]pivotTable!E$3:E$308,MATCH(totalExpenditure!$A78,[2]pivotTable!$A$3:$A$308,0))/100*INDEX(gDP!T$6:T$271,MATCH(totalExpenditure!$A78,gDP!$B$6:$B$271))=0,"",INDEX([2]pivotTable!E$3:E$308,MATCH(totalExpenditure!$A78,[2]pivotTable!$A$3:$A$308,0))/100*INDEX(gDP!T$6:T$271,MATCH(totalExpenditure!$A78,gDP!$B$6:$B$271)))</f>
        <v>#N/A</v>
      </c>
      <c r="F78" s="77" t="e">
        <f>IF(INDEX([2]pivotTable!F$3:F$308,MATCH(totalExpenditure!$A78,[2]pivotTable!$A$3:$A$308,0))/100*INDEX(gDP!U$6:U$271,MATCH(totalExpenditure!$A78,gDP!$B$6:$B$271))=0,"",INDEX([2]pivotTable!F$3:F$308,MATCH(totalExpenditure!$A78,[2]pivotTable!$A$3:$A$308,0))/100*INDEX(gDP!U$6:U$271,MATCH(totalExpenditure!$A78,gDP!$B$6:$B$271)))</f>
        <v>#N/A</v>
      </c>
      <c r="G78" s="77" t="e">
        <f>IF(INDEX([2]pivotTable!G$3:G$308,MATCH(totalExpenditure!$A78,[2]pivotTable!$A$3:$A$308,0))/100*INDEX(gDP!V$6:V$271,MATCH(totalExpenditure!$A78,gDP!$B$6:$B$271))=0,"",INDEX([2]pivotTable!G$3:G$308,MATCH(totalExpenditure!$A78,[2]pivotTable!$A$3:$A$308,0))/100*INDEX(gDP!V$6:V$271,MATCH(totalExpenditure!$A78,gDP!$B$6:$B$271)))</f>
        <v>#N/A</v>
      </c>
      <c r="H78" s="77" t="e">
        <f>IF(INDEX([2]pivotTable!H$3:H$308,MATCH(totalExpenditure!$A78,[2]pivotTable!$A$3:$A$308,0))/100*INDEX(gDP!W$6:W$271,MATCH(totalExpenditure!$A78,gDP!$B$6:$B$271))=0,"",INDEX([2]pivotTable!H$3:H$308,MATCH(totalExpenditure!$A78,[2]pivotTable!$A$3:$A$308,0))/100*INDEX(gDP!W$6:W$271,MATCH(totalExpenditure!$A78,gDP!$B$6:$B$271)))</f>
        <v>#N/A</v>
      </c>
      <c r="I78" s="77" t="e">
        <f>IF(INDEX([2]pivotTable!I$3:I$308,MATCH(totalExpenditure!$A78,[2]pivotTable!$A$3:$A$308,0))/100*INDEX(gDP!X$6:X$271,MATCH(totalExpenditure!$A78,gDP!$B$6:$B$271))=0,"",INDEX([2]pivotTable!I$3:I$308,MATCH(totalExpenditure!$A78,[2]pivotTable!$A$3:$A$308,0))/100*INDEX(gDP!X$6:X$271,MATCH(totalExpenditure!$A78,gDP!$B$6:$B$271)))</f>
        <v>#N/A</v>
      </c>
      <c r="J78" s="77" t="e">
        <f>IF(INDEX([2]pivotTable!J$3:J$308,MATCH(totalExpenditure!$A78,[2]pivotTable!$A$3:$A$308,0))/100*INDEX(gDP!Y$6:Y$271,MATCH(totalExpenditure!$A78,gDP!$B$6:$B$271))=0,"",INDEX([2]pivotTable!J$3:J$308,MATCH(totalExpenditure!$A78,[2]pivotTable!$A$3:$A$308,0))/100*INDEX(gDP!Y$6:Y$271,MATCH(totalExpenditure!$A78,gDP!$B$6:$B$271)))</f>
        <v>#N/A</v>
      </c>
      <c r="K78" s="77" t="e">
        <f>IF(INDEX([2]pivotTable!K$3:K$308,MATCH(totalExpenditure!$A78,[2]pivotTable!$A$3:$A$308,0))/100*INDEX(gDP!Z$6:Z$271,MATCH(totalExpenditure!$A78,gDP!$B$6:$B$271))=0,"",INDEX([2]pivotTable!K$3:K$308,MATCH(totalExpenditure!$A78,[2]pivotTable!$A$3:$A$308,0))/100*INDEX(gDP!Z$6:Z$271,MATCH(totalExpenditure!$A78,gDP!$B$6:$B$271)))</f>
        <v>#N/A</v>
      </c>
      <c r="L78" s="77" t="e">
        <f>IF(INDEX([2]pivotTable!L$3:L$308,MATCH(totalExpenditure!$A78,[2]pivotTable!$A$3:$A$308,0))/100*INDEX(gDP!AA$6:AA$271,MATCH(totalExpenditure!$A78,gDP!$B$6:$B$271))=0,"",INDEX([2]pivotTable!L$3:L$308,MATCH(totalExpenditure!$A78,[2]pivotTable!$A$3:$A$308,0))/100*INDEX(gDP!AA$6:AA$271,MATCH(totalExpenditure!$A78,gDP!$B$6:$B$271)))</f>
        <v>#N/A</v>
      </c>
      <c r="M78" s="77" t="e">
        <f>IF(INDEX([2]pivotTable!M$3:M$308,MATCH(totalExpenditure!$A78,[2]pivotTable!$A$3:$A$308,0))/100*INDEX(gDP!AB$6:AB$271,MATCH(totalExpenditure!$A78,gDP!$B$6:$B$271))=0,"",INDEX([2]pivotTable!M$3:M$308,MATCH(totalExpenditure!$A78,[2]pivotTable!$A$3:$A$308,0))/100*INDEX(gDP!AB$6:AB$271,MATCH(totalExpenditure!$A78,gDP!$B$6:$B$271)))</f>
        <v>#N/A</v>
      </c>
      <c r="N78" s="77" t="e">
        <f>IF(INDEX([2]pivotTable!N$3:N$308,MATCH(totalExpenditure!$A78,[2]pivotTable!$A$3:$A$308,0))/100*INDEX(gDP!AC$6:AC$271,MATCH(totalExpenditure!$A78,gDP!$B$6:$B$271))=0,"",INDEX([2]pivotTable!N$3:N$308,MATCH(totalExpenditure!$A78,[2]pivotTable!$A$3:$A$308,0))/100*INDEX(gDP!AC$6:AC$271,MATCH(totalExpenditure!$A78,gDP!$B$6:$B$271)))</f>
        <v>#N/A</v>
      </c>
      <c r="O78" s="77" t="e">
        <f>IF(INDEX([2]pivotTable!O$3:O$308,MATCH(totalExpenditure!$A78,[2]pivotTable!$A$3:$A$308,0))/100*INDEX(gDP!AD$6:AD$271,MATCH(totalExpenditure!$A78,gDP!$B$6:$B$271))=0,"",INDEX([2]pivotTable!O$3:O$308,MATCH(totalExpenditure!$A78,[2]pivotTable!$A$3:$A$308,0))/100*INDEX(gDP!AD$6:AD$271,MATCH(totalExpenditure!$A78,gDP!$B$6:$B$271)))</f>
        <v>#N/A</v>
      </c>
      <c r="P78" s="77" t="e">
        <f>IF(INDEX([2]pivotTable!P$3:P$308,MATCH(totalExpenditure!$A78,[2]pivotTable!$A$3:$A$308,0))/100*INDEX(gDP!AE$6:AE$271,MATCH(totalExpenditure!$A78,gDP!$B$6:$B$271))=0,"",INDEX([2]pivotTable!P$3:P$308,MATCH(totalExpenditure!$A78,[2]pivotTable!$A$3:$A$308,0))/100*INDEX(gDP!AE$6:AE$271,MATCH(totalExpenditure!$A78,gDP!$B$6:$B$271)))</f>
        <v>#N/A</v>
      </c>
      <c r="Q78" s="77" t="e">
        <f>IF(INDEX([2]pivotTable!Q$3:Q$308,MATCH(totalExpenditure!$A78,[2]pivotTable!$A$3:$A$308,0))/100*INDEX(gDP!AF$6:AF$271,MATCH(totalExpenditure!$A78,gDP!$B$6:$B$271))=0,"",INDEX([2]pivotTable!Q$3:Q$308,MATCH(totalExpenditure!$A78,[2]pivotTable!$A$3:$A$308,0))/100*INDEX(gDP!AF$6:AF$271,MATCH(totalExpenditure!$A78,gDP!$B$6:$B$271)))</f>
        <v>#N/A</v>
      </c>
      <c r="R78" s="77" t="e">
        <f>IF(INDEX([2]pivotTable!R$3:R$308,MATCH(totalExpenditure!$A78,[2]pivotTable!$A$3:$A$308,0))/100*INDEX(gDP!AG$6:AG$271,MATCH(totalExpenditure!$A78,gDP!$B$6:$B$271))=0,"",INDEX([2]pivotTable!R$3:R$308,MATCH(totalExpenditure!$A78,[2]pivotTable!$A$3:$A$308,0))/100*INDEX(gDP!AG$6:AG$271,MATCH(totalExpenditure!$A78,gDP!$B$6:$B$271)))</f>
        <v>#N/A</v>
      </c>
      <c r="S78" s="77" t="e">
        <f>IF(INDEX([2]pivotTable!S$3:S$308,MATCH(totalExpenditure!$A78,[2]pivotTable!$A$3:$A$308,0))/100*INDEX(gDP!AH$6:AH$271,MATCH(totalExpenditure!$A78,gDP!$B$6:$B$271))=0,"",INDEX([2]pivotTable!S$3:S$308,MATCH(totalExpenditure!$A78,[2]pivotTable!$A$3:$A$308,0))/100*INDEX(gDP!AH$6:AH$271,MATCH(totalExpenditure!$A78,gDP!$B$6:$B$271)))</f>
        <v>#N/A</v>
      </c>
      <c r="T78" s="77" t="e">
        <f>IF(INDEX([2]pivotTable!T$3:T$308,MATCH(totalExpenditure!$A78,[2]pivotTable!$A$3:$A$308,0))/100*INDEX(gDP!AI$6:AI$271,MATCH(totalExpenditure!$A78,gDP!$B$6:$B$271))=0,"",INDEX([2]pivotTable!T$3:T$308,MATCH(totalExpenditure!$A78,[2]pivotTable!$A$3:$A$308,0))/100*INDEX(gDP!AI$6:AI$271,MATCH(totalExpenditure!$A78,gDP!$B$6:$B$271)))</f>
        <v>#N/A</v>
      </c>
      <c r="U78" s="77" t="e">
        <f>IF(INDEX([2]pivotTable!U$3:U$308,MATCH(totalExpenditure!$A78,[2]pivotTable!$A$3:$A$308,0))/100*INDEX(gDP!AJ$6:AJ$271,MATCH(totalExpenditure!$A78,gDP!$B$6:$B$271))=0,"",INDEX([2]pivotTable!U$3:U$308,MATCH(totalExpenditure!$A78,[2]pivotTable!$A$3:$A$308,0))/100*INDEX(gDP!AJ$6:AJ$271,MATCH(totalExpenditure!$A78,gDP!$B$6:$B$271)))</f>
        <v>#N/A</v>
      </c>
      <c r="V78" s="77" t="e">
        <f>IF(INDEX([2]pivotTable!V$3:V$308,MATCH(totalExpenditure!$A78,[2]pivotTable!$A$3:$A$308,0))/100*INDEX(gDP!AK$6:AK$271,MATCH(totalExpenditure!$A78,gDP!$B$6:$B$271))=0,"",INDEX([2]pivotTable!V$3:V$308,MATCH(totalExpenditure!$A78,[2]pivotTable!$A$3:$A$308,0))/100*INDEX(gDP!AK$6:AK$271,MATCH(totalExpenditure!$A78,gDP!$B$6:$B$271)))</f>
        <v>#N/A</v>
      </c>
      <c r="W78" s="77" t="e">
        <f>IF(INDEX([2]pivotTable!W$3:W$308,MATCH(totalExpenditure!$A78,[2]pivotTable!$A$3:$A$308,0))/100*INDEX(gDP!AL$6:AL$271,MATCH(totalExpenditure!$A78,gDP!$B$6:$B$271))=0,"",INDEX([2]pivotTable!W$3:W$308,MATCH(totalExpenditure!$A78,[2]pivotTable!$A$3:$A$308,0))/100*INDEX(gDP!AL$6:AL$271,MATCH(totalExpenditure!$A78,gDP!$B$6:$B$271)))</f>
        <v>#N/A</v>
      </c>
      <c r="X78" s="77" t="e">
        <f>IF(INDEX([2]pivotTable!X$3:X$308,MATCH(totalExpenditure!$A78,[2]pivotTable!$A$3:$A$308,0))/100*INDEX(gDP!AM$6:AM$271,MATCH(totalExpenditure!$A78,gDP!$B$6:$B$271))=0,"",INDEX([2]pivotTable!X$3:X$308,MATCH(totalExpenditure!$A78,[2]pivotTable!$A$3:$A$308,0))/100*INDEX(gDP!AM$6:AM$271,MATCH(totalExpenditure!$A78,gDP!$B$6:$B$271)))</f>
        <v>#N/A</v>
      </c>
      <c r="Y78" s="77" t="e">
        <f>IF(INDEX([2]pivotTable!Y$3:Y$308,MATCH(totalExpenditure!$A78,[2]pivotTable!$A$3:$A$308,0))/100*INDEX(gDP!AN$6:AN$271,MATCH(totalExpenditure!$A78,gDP!$B$6:$B$271))=0,"",INDEX([2]pivotTable!Y$3:Y$308,MATCH(totalExpenditure!$A78,[2]pivotTable!$A$3:$A$308,0))/100*INDEX(gDP!AN$6:AN$271,MATCH(totalExpenditure!$A78,gDP!$B$6:$B$271)))</f>
        <v>#N/A</v>
      </c>
      <c r="Z78" s="77" t="e">
        <f>IF(INDEX([2]pivotTable!Z$3:Z$308,MATCH(totalExpenditure!$A78,[2]pivotTable!$A$3:$A$308,0))/100*INDEX(gDP!AO$6:AO$271,MATCH(totalExpenditure!$A78,gDP!$B$6:$B$271))=0,"",INDEX([2]pivotTable!Z$3:Z$308,MATCH(totalExpenditure!$A78,[2]pivotTable!$A$3:$A$308,0))/100*INDEX(gDP!AO$6:AO$271,MATCH(totalExpenditure!$A78,gDP!$B$6:$B$271)))</f>
        <v>#N/A</v>
      </c>
      <c r="AA78" s="77" t="e">
        <f>IF(INDEX([2]pivotTable!AA$3:AA$308,MATCH(totalExpenditure!$A78,[2]pivotTable!$A$3:$A$308,0))/100*INDEX(gDP!AP$6:AP$271,MATCH(totalExpenditure!$A78,gDP!$B$6:$B$271))=0,"",INDEX([2]pivotTable!AA$3:AA$308,MATCH(totalExpenditure!$A78,[2]pivotTable!$A$3:$A$308,0))/100*INDEX(gDP!AP$6:AP$271,MATCH(totalExpenditure!$A78,gDP!$B$6:$B$271)))</f>
        <v>#N/A</v>
      </c>
      <c r="AB78" s="77" t="e">
        <f>IF(INDEX([2]pivotTable!AB$3:AB$308,MATCH(totalExpenditure!$A78,[2]pivotTable!$A$3:$A$308,0))/100*INDEX(gDP!AQ$6:AQ$271,MATCH(totalExpenditure!$A78,gDP!$B$6:$B$271))=0,"",INDEX([2]pivotTable!AB$3:AB$308,MATCH(totalExpenditure!$A78,[2]pivotTable!$A$3:$A$308,0))/100*INDEX(gDP!AQ$6:AQ$271,MATCH(totalExpenditure!$A78,gDP!$B$6:$B$271)))</f>
        <v>#N/A</v>
      </c>
      <c r="AC78" s="77" t="e">
        <f>IF(INDEX([2]pivotTable!AC$3:AC$308,MATCH(totalExpenditure!$A78,[2]pivotTable!$A$3:$A$308,0))/100*INDEX(gDP!AR$6:AR$271,MATCH(totalExpenditure!$A78,gDP!$B$6:$B$271))=0,"",INDEX([2]pivotTable!AC$3:AC$308,MATCH(totalExpenditure!$A78,[2]pivotTable!$A$3:$A$308,0))/100*INDEX(gDP!AR$6:AR$271,MATCH(totalExpenditure!$A78,gDP!$B$6:$B$271)))</f>
        <v>#N/A</v>
      </c>
      <c r="AD78" s="77" t="e">
        <f>IF(INDEX([2]pivotTable!AD$3:AD$308,MATCH(totalExpenditure!$A78,[2]pivotTable!$A$3:$A$308,0))/100*INDEX(gDP!AS$6:AS$271,MATCH(totalExpenditure!$A78,gDP!$B$6:$B$271))=0,"",INDEX([2]pivotTable!AD$3:AD$308,MATCH(totalExpenditure!$A78,[2]pivotTable!$A$3:$A$308,0))/100*INDEX(gDP!AS$6:AS$271,MATCH(totalExpenditure!$A78,gDP!$B$6:$B$271)))</f>
        <v>#N/A</v>
      </c>
      <c r="AE78" s="77" t="e">
        <f>IF(INDEX([2]pivotTable!AE$3:AE$308,MATCH(totalExpenditure!$A78,[2]pivotTable!$A$3:$A$308,0))/100*INDEX(gDP!AT$6:AT$271,MATCH(totalExpenditure!$A78,gDP!$B$6:$B$271))=0,"",INDEX([2]pivotTable!AE$3:AE$308,MATCH(totalExpenditure!$A78,[2]pivotTable!$A$3:$A$308,0))/100*INDEX(gDP!AT$6:AT$271,MATCH(totalExpenditure!$A78,gDP!$B$6:$B$271)))</f>
        <v>#N/A</v>
      </c>
      <c r="AF78" s="77" t="e">
        <f>IF(INDEX([2]pivotTable!AF$3:AF$308,MATCH(totalExpenditure!$A78,[2]pivotTable!$A$3:$A$308,0))/100*INDEX(gDP!AU$6:AU$271,MATCH(totalExpenditure!$A78,gDP!$B$6:$B$271))=0,"",INDEX([2]pivotTable!AF$3:AF$308,MATCH(totalExpenditure!$A78,[2]pivotTable!$A$3:$A$308,0))/100*INDEX(gDP!AU$6:AU$271,MATCH(totalExpenditure!$A78,gDP!$B$6:$B$271)))</f>
        <v>#N/A</v>
      </c>
      <c r="AG78" s="77" t="e">
        <f>IF(INDEX([2]pivotTable!AG$3:AG$308,MATCH(totalExpenditure!$A78,[2]pivotTable!$A$3:$A$308,0))/100*INDEX(gDP!AV$6:AV$271,MATCH(totalExpenditure!$A78,gDP!$B$6:$B$271))=0,"",INDEX([2]pivotTable!AG$3:AG$308,MATCH(totalExpenditure!$A78,[2]pivotTable!$A$3:$A$308,0))/100*INDEX(gDP!AV$6:AV$271,MATCH(totalExpenditure!$A78,gDP!$B$6:$B$271)))</f>
        <v>#N/A</v>
      </c>
      <c r="AH78" s="77" t="e">
        <f>IF(INDEX([2]pivotTable!AH$3:AH$308,MATCH(totalExpenditure!$A78,[2]pivotTable!$A$3:$A$308,0))/100*INDEX(gDP!AW$6:AW$271,MATCH(totalExpenditure!$A78,gDP!$B$6:$B$271))=0,"",INDEX([2]pivotTable!AH$3:AH$308,MATCH(totalExpenditure!$A78,[2]pivotTable!$A$3:$A$308,0))/100*INDEX(gDP!AW$6:AW$271,MATCH(totalExpenditure!$A78,gDP!$B$6:$B$271)))</f>
        <v>#N/A</v>
      </c>
      <c r="AI78" s="77" t="e">
        <f>IF(INDEX([2]pivotTable!AI$3:AI$308,MATCH(totalExpenditure!$A78,[2]pivotTable!$A$3:$A$308,0))/100*INDEX(gDP!AX$6:AX$271,MATCH(totalExpenditure!$A78,gDP!$B$6:$B$271))=0,"",INDEX([2]pivotTable!AI$3:AI$308,MATCH(totalExpenditure!$A78,[2]pivotTable!$A$3:$A$308,0))/100*INDEX(gDP!AX$6:AX$271,MATCH(totalExpenditure!$A78,gDP!$B$6:$B$271)))</f>
        <v>#N/A</v>
      </c>
      <c r="AJ78" s="77" t="e">
        <f>IF(INDEX([2]pivotTable!AJ$3:AJ$308,MATCH(totalExpenditure!$A78,[2]pivotTable!$A$3:$A$308,0))/100*INDEX(gDP!AY$6:AY$271,MATCH(totalExpenditure!$A78,gDP!$B$6:$B$271))=0,"",INDEX([2]pivotTable!AJ$3:AJ$308,MATCH(totalExpenditure!$A78,[2]pivotTable!$A$3:$A$308,0))/100*INDEX(gDP!AY$6:AY$271,MATCH(totalExpenditure!$A78,gDP!$B$6:$B$271)))</f>
        <v>#N/A</v>
      </c>
      <c r="AK78" s="77" t="e">
        <f>IF(INDEX([2]pivotTable!AK$3:AK$308,MATCH(totalExpenditure!$A78,[2]pivotTable!$A$3:$A$308,0))/100*INDEX(gDP!AZ$6:AZ$271,MATCH(totalExpenditure!$A78,gDP!$B$6:$B$271))=0,"",INDEX([2]pivotTable!AK$3:AK$308,MATCH(totalExpenditure!$A78,[2]pivotTable!$A$3:$A$308,0))/100*INDEX(gDP!AZ$6:AZ$271,MATCH(totalExpenditure!$A78,gDP!$B$6:$B$271)))</f>
        <v>#N/A</v>
      </c>
      <c r="AL78" s="77" t="e">
        <f>IF(INDEX([2]pivotTable!AL$3:AL$308,MATCH(totalExpenditure!$A78,[2]pivotTable!$A$3:$A$308,0))/100*INDEX(gDP!BA$6:BA$271,MATCH(totalExpenditure!$A78,gDP!$B$6:$B$271))=0,"",INDEX([2]pivotTable!AL$3:AL$308,MATCH(totalExpenditure!$A78,[2]pivotTable!$A$3:$A$308,0))/100*INDEX(gDP!BA$6:BA$271,MATCH(totalExpenditure!$A78,gDP!$B$6:$B$271)))</f>
        <v>#N/A</v>
      </c>
      <c r="AM78" s="77" t="e">
        <f>IF(INDEX([2]pivotTable!AM$3:AM$308,MATCH(totalExpenditure!$A78,[2]pivotTable!$A$3:$A$308,0))/100*INDEX(gDP!BB$6:BB$271,MATCH(totalExpenditure!$A78,gDP!$B$6:$B$271))=0,"",INDEX([2]pivotTable!AM$3:AM$308,MATCH(totalExpenditure!$A78,[2]pivotTable!$A$3:$A$308,0))/100*INDEX(gDP!BB$6:BB$271,MATCH(totalExpenditure!$A78,gDP!$B$6:$B$271)))</f>
        <v>#N/A</v>
      </c>
      <c r="AN78" s="77" t="e">
        <f>IF(INDEX([2]pivotTable!AN$3:AN$308,MATCH(totalExpenditure!$A78,[2]pivotTable!$A$3:$A$308,0))/100*INDEX(gDP!BC$6:BC$271,MATCH(totalExpenditure!$A78,gDP!$B$6:$B$271))=0,"",INDEX([2]pivotTable!AN$3:AN$308,MATCH(totalExpenditure!$A78,[2]pivotTable!$A$3:$A$308,0))/100*INDEX(gDP!BC$6:BC$271,MATCH(totalExpenditure!$A78,gDP!$B$6:$B$271)))</f>
        <v>#N/A</v>
      </c>
      <c r="AO78" s="77" t="e">
        <f>IF(INDEX([2]pivotTable!AO$3:AO$308,MATCH(totalExpenditure!$A78,[2]pivotTable!$A$3:$A$308,0))/100*INDEX(gDP!BD$6:BD$271,MATCH(totalExpenditure!$A78,gDP!$B$6:$B$271))=0,"",INDEX([2]pivotTable!AO$3:AO$308,MATCH(totalExpenditure!$A78,[2]pivotTable!$A$3:$A$308,0))/100*INDEX(gDP!BD$6:BD$271,MATCH(totalExpenditure!$A78,gDP!$B$6:$B$271)))</f>
        <v>#N/A</v>
      </c>
      <c r="AP78" s="77" t="e">
        <f>IF(INDEX([2]pivotTable!AP$3:AP$308,MATCH(totalExpenditure!$A78,[2]pivotTable!$A$3:$A$308,0))/100*INDEX(gDP!BE$6:BE$271,MATCH(totalExpenditure!$A78,gDP!$B$6:$B$271))=0,"",INDEX([2]pivotTable!AP$3:AP$308,MATCH(totalExpenditure!$A78,[2]pivotTable!$A$3:$A$308,0))/100*INDEX(gDP!BE$6:BE$271,MATCH(totalExpenditure!$A78,gDP!$B$6:$B$271)))</f>
        <v>#N/A</v>
      </c>
      <c r="AQ78" s="77" t="e">
        <f>IF(INDEX([2]pivotTable!AQ$3:AQ$308,MATCH(totalExpenditure!$A78,[2]pivotTable!$A$3:$A$308,0))/100*INDEX(gDP!BF$6:BF$271,MATCH(totalExpenditure!$A78,gDP!$B$6:$B$271))=0,"",INDEX([2]pivotTable!AQ$3:AQ$308,MATCH(totalExpenditure!$A78,[2]pivotTable!$A$3:$A$308,0))/100*INDEX(gDP!BF$6:BF$271,MATCH(totalExpenditure!$A78,gDP!$B$6:$B$271)))</f>
        <v>#N/A</v>
      </c>
      <c r="AR78" s="77" t="e">
        <f>IF(INDEX([2]pivotTable!AR$3:AR$308,MATCH(totalExpenditure!$A78,[2]pivotTable!$A$3:$A$308,0))/100*INDEX(gDP!BG$6:BG$271,MATCH(totalExpenditure!$A78,gDP!$B$6:$B$271))=0,"",INDEX([2]pivotTable!AR$3:AR$308,MATCH(totalExpenditure!$A78,[2]pivotTable!$A$3:$A$308,0))/100*INDEX(gDP!BG$6:BG$271,MATCH(totalExpenditure!$A78,gDP!$B$6:$B$271)))</f>
        <v>#N/A</v>
      </c>
      <c r="AS78" s="77" t="e">
        <f>IF(INDEX([2]pivotTable!AS$3:AS$308,MATCH(totalExpenditure!$A78,[2]pivotTable!$A$3:$A$308,0))/100*INDEX(gDP!BH$6:BH$271,MATCH(totalExpenditure!$A78,gDP!$B$6:$B$271))=0,"",INDEX([2]pivotTable!AS$3:AS$308,MATCH(totalExpenditure!$A78,[2]pivotTable!$A$3:$A$308,0))/100*INDEX(gDP!BH$6:BH$271,MATCH(totalExpenditure!$A78,gDP!$B$6:$B$271)))</f>
        <v>#N/A</v>
      </c>
      <c r="AT78" s="77" t="e">
        <f>IF(INDEX([2]pivotTable!AT$3:AT$308,MATCH(totalExpenditure!$A78,[2]pivotTable!$A$3:$A$308,0))/100*INDEX(gDP!BI$6:BI$271,MATCH(totalExpenditure!$A78,gDP!$B$6:$B$271))=0,"",INDEX([2]pivotTable!AT$3:AT$308,MATCH(totalExpenditure!$A78,[2]pivotTable!$A$3:$A$308,0))/100*INDEX(gDP!BI$6:BI$271,MATCH(totalExpenditure!$A78,gDP!$B$6:$B$271)))</f>
        <v>#N/A</v>
      </c>
      <c r="AU78" s="77" t="e">
        <f>IF(INDEX([2]pivotTable!AU$3:AU$308,MATCH(totalExpenditure!$A78,[2]pivotTable!$A$3:$A$308,0))/100*INDEX(gDP!BJ$6:BJ$271,MATCH(totalExpenditure!$A78,gDP!$B$6:$B$271))=0,"",INDEX([2]pivotTable!AU$3:AU$308,MATCH(totalExpenditure!$A78,[2]pivotTable!$A$3:$A$308,0))/100*INDEX(gDP!BJ$6:BJ$271,MATCH(totalExpenditure!$A78,gDP!$B$6:$B$271)))</f>
        <v>#N/A</v>
      </c>
      <c r="AV78" s="77" t="e">
        <f>IF(INDEX([2]pivotTable!AV$3:AV$308,MATCH(totalExpenditure!$A78,[2]pivotTable!$A$3:$A$308,0))/100*INDEX(gDP!BK$6:BK$271,MATCH(totalExpenditure!$A78,gDP!$B$6:$B$271))=0,"",INDEX([2]pivotTable!AV$3:AV$308,MATCH(totalExpenditure!$A78,[2]pivotTable!$A$3:$A$308,0))/100*INDEX(gDP!BK$6:BK$271,MATCH(totalExpenditure!$A78,gDP!$B$6:$B$271)))</f>
        <v>#N/A</v>
      </c>
      <c r="AW78" s="77" t="e">
        <f>IF(INDEX([2]pivotTable!AW$3:AW$308,MATCH(totalExpenditure!$A78,[2]pivotTable!$A$3:$A$308,0))/100*INDEX(gDP!BL$6:BL$271,MATCH(totalExpenditure!$A78,gDP!$B$6:$B$271))=0,"",INDEX([2]pivotTable!AW$3:AW$308,MATCH(totalExpenditure!$A78,[2]pivotTable!$A$3:$A$308,0))/100*INDEX(gDP!BL$6:BL$271,MATCH(totalExpenditure!$A78,gDP!$B$6:$B$271)))</f>
        <v>#N/A</v>
      </c>
      <c r="AX78" s="77" t="e">
        <f>IF(INDEX([2]pivotTable!AX$3:AX$308,MATCH(totalExpenditure!$A78,[2]pivotTable!$A$3:$A$308,0))/100*INDEX(gDP!BM$6:BM$271,MATCH(totalExpenditure!$A78,gDP!$B$6:$B$271))=0,"",INDEX([2]pivotTable!AX$3:AX$308,MATCH(totalExpenditure!$A78,[2]pivotTable!$A$3:$A$308,0))/100*INDEX(gDP!BM$6:BM$271,MATCH(totalExpenditure!$A78,gDP!$B$6:$B$271)))</f>
        <v>#N/A</v>
      </c>
      <c r="AY78" s="77" t="e">
        <f>IF(INDEX([2]pivotTable!AY$3:AY$308,MATCH(totalExpenditure!$A78,[2]pivotTable!$A$3:$A$308,0))/100*INDEX(gDP!BN$6:BN$271,MATCH(totalExpenditure!$A78,gDP!$B$6:$B$271))=0,"",INDEX([2]pivotTable!AY$3:AY$308,MATCH(totalExpenditure!$A78,[2]pivotTable!$A$3:$A$308,0))/100*INDEX(gDP!BN$6:BN$271,MATCH(totalExpenditure!$A78,gDP!$B$6:$B$271)))</f>
        <v>#N/A</v>
      </c>
      <c r="AZ78" s="77" t="e">
        <f>IF(INDEX([2]pivotTable!AZ$3:AZ$308,MATCH(totalExpenditure!$A78,[2]pivotTable!$A$3:$A$308,0))/100*INDEX(gDP!BO$6:BO$271,MATCH(totalExpenditure!$A78,gDP!$B$6:$B$271))=0,"",INDEX([2]pivotTable!AZ$3:AZ$308,MATCH(totalExpenditure!$A78,[2]pivotTable!$A$3:$A$308,0))/100*INDEX(gDP!BO$6:BO$271,MATCH(totalExpenditure!$A78,gDP!$B$6:$B$271)))</f>
        <v>#N/A</v>
      </c>
      <c r="BA78" s="77" t="e">
        <f>IF(INDEX([2]pivotTable!B$310:B$615,MATCH(totalExpenditure!$A78,[2]pivotTable!$A$310:$A$615,0))/100*INDEX(gDP!Q$6:Q$271,MATCH(totalExpenditure!$A78,gDP!$B$6:$B$271))=0,"",INDEX([2]pivotTable!B$310:B$615,MATCH(totalExpenditure!$A78,[2]pivotTable!$A$310:$A$615,0))/100*INDEX(gDP!Q$6:Q$271,MATCH(totalExpenditure!$A78,gDP!$B$6:$B$271)))</f>
        <v>#N/A</v>
      </c>
      <c r="BB78" s="77" t="e">
        <f>IF(INDEX([2]pivotTable!C$310:C$615,MATCH(totalExpenditure!$A78,[2]pivotTable!$A$310:$A$615,0))/100*INDEX(gDP!R$6:R$271,MATCH(totalExpenditure!$A78,gDP!$B$6:$B$271))=0,"",INDEX([2]pivotTable!C$310:C$615,MATCH(totalExpenditure!$A78,[2]pivotTable!$A$310:$A$615,0))/100*INDEX(gDP!R$6:R$271,MATCH(totalExpenditure!$A78,gDP!$B$6:$B$271)))</f>
        <v>#N/A</v>
      </c>
      <c r="BC78" s="77" t="e">
        <f>IF(INDEX([2]pivotTable!D$310:D$615,MATCH(totalExpenditure!$A78,[2]pivotTable!$A$310:$A$615,0))/100*INDEX(gDP!S$6:S$271,MATCH(totalExpenditure!$A78,gDP!$B$6:$B$271))=0,"",INDEX([2]pivotTable!D$310:D$615,MATCH(totalExpenditure!$A78,[2]pivotTable!$A$310:$A$615,0))/100*INDEX(gDP!S$6:S$271,MATCH(totalExpenditure!$A78,gDP!$B$6:$B$271)))</f>
        <v>#N/A</v>
      </c>
      <c r="BD78" s="77" t="e">
        <f>IF(INDEX([2]pivotTable!E$310:E$615,MATCH(totalExpenditure!$A78,[2]pivotTable!$A$310:$A$615,0))/100*INDEX(gDP!T$6:T$271,MATCH(totalExpenditure!$A78,gDP!$B$6:$B$271))=0,"",INDEX([2]pivotTable!E$310:E$615,MATCH(totalExpenditure!$A78,[2]pivotTable!$A$310:$A$615,0))/100*INDEX(gDP!T$6:T$271,MATCH(totalExpenditure!$A78,gDP!$B$6:$B$271)))</f>
        <v>#N/A</v>
      </c>
      <c r="BE78" s="77" t="e">
        <f>IF(INDEX([2]pivotTable!F$310:F$615,MATCH(totalExpenditure!$A78,[2]pivotTable!$A$310:$A$615,0))/100*INDEX(gDP!U$6:U$271,MATCH(totalExpenditure!$A78,gDP!$B$6:$B$271))=0,"",INDEX([2]pivotTable!F$310:F$615,MATCH(totalExpenditure!$A78,[2]pivotTable!$A$310:$A$615,0))/100*INDEX(gDP!U$6:U$271,MATCH(totalExpenditure!$A78,gDP!$B$6:$B$271)))</f>
        <v>#N/A</v>
      </c>
      <c r="BF78" s="77" t="e">
        <f>IF(INDEX([2]pivotTable!G$310:G$615,MATCH(totalExpenditure!$A78,[2]pivotTable!$A$310:$A$615,0))/100*INDEX(gDP!V$6:V$271,MATCH(totalExpenditure!$A78,gDP!$B$6:$B$271))=0,"",INDEX([2]pivotTable!G$310:G$615,MATCH(totalExpenditure!$A78,[2]pivotTable!$A$310:$A$615,0))/100*INDEX(gDP!V$6:V$271,MATCH(totalExpenditure!$A78,gDP!$B$6:$B$271)))</f>
        <v>#N/A</v>
      </c>
      <c r="BG78" s="77" t="e">
        <f>IF(INDEX([2]pivotTable!H$310:H$615,MATCH(totalExpenditure!$A78,[2]pivotTable!$A$310:$A$615,0))/100*INDEX(gDP!W$6:W$271,MATCH(totalExpenditure!$A78,gDP!$B$6:$B$271))=0,"",INDEX([2]pivotTable!H$310:H$615,MATCH(totalExpenditure!$A78,[2]pivotTable!$A$310:$A$615,0))/100*INDEX(gDP!W$6:W$271,MATCH(totalExpenditure!$A78,gDP!$B$6:$B$271)))</f>
        <v>#N/A</v>
      </c>
      <c r="BH78" s="77" t="e">
        <f>IF(INDEX([2]pivotTable!I$310:I$615,MATCH(totalExpenditure!$A78,[2]pivotTable!$A$310:$A$615,0))/100*INDEX(gDP!X$6:X$271,MATCH(totalExpenditure!$A78,gDP!$B$6:$B$271))=0,"",INDEX([2]pivotTable!I$310:I$615,MATCH(totalExpenditure!$A78,[2]pivotTable!$A$310:$A$615,0))/100*INDEX(gDP!X$6:X$271,MATCH(totalExpenditure!$A78,gDP!$B$6:$B$271)))</f>
        <v>#N/A</v>
      </c>
      <c r="BI78" s="77" t="e">
        <f>IF(INDEX([2]pivotTable!J$310:J$615,MATCH(totalExpenditure!$A78,[2]pivotTable!$A$310:$A$615,0))/100*INDEX(gDP!Y$6:Y$271,MATCH(totalExpenditure!$A78,gDP!$B$6:$B$271))=0,"",INDEX([2]pivotTable!J$310:J$615,MATCH(totalExpenditure!$A78,[2]pivotTable!$A$310:$A$615,0))/100*INDEX(gDP!Y$6:Y$271,MATCH(totalExpenditure!$A78,gDP!$B$6:$B$271)))</f>
        <v>#N/A</v>
      </c>
      <c r="BJ78" s="77" t="e">
        <f>IF(INDEX([2]pivotTable!K$310:K$615,MATCH(totalExpenditure!$A78,[2]pivotTable!$A$310:$A$615,0))/100*INDEX(gDP!Z$6:Z$271,MATCH(totalExpenditure!$A78,gDP!$B$6:$B$271))=0,"",INDEX([2]pivotTable!K$310:K$615,MATCH(totalExpenditure!$A78,[2]pivotTable!$A$310:$A$615,0))/100*INDEX(gDP!Z$6:Z$271,MATCH(totalExpenditure!$A78,gDP!$B$6:$B$271)))</f>
        <v>#N/A</v>
      </c>
      <c r="BK78" s="77" t="e">
        <f>IF(INDEX([2]pivotTable!L$310:L$615,MATCH(totalExpenditure!$A78,[2]pivotTable!$A$310:$A$615,0))/100*INDEX(gDP!AA$6:AA$271,MATCH(totalExpenditure!$A78,gDP!$B$6:$B$271))=0,"",INDEX([2]pivotTable!L$310:L$615,MATCH(totalExpenditure!$A78,[2]pivotTable!$A$310:$A$615,0))/100*INDEX(gDP!AA$6:AA$271,MATCH(totalExpenditure!$A78,gDP!$B$6:$B$271)))</f>
        <v>#N/A</v>
      </c>
      <c r="BL78" s="77" t="e">
        <f>IF(INDEX([2]pivotTable!M$310:M$615,MATCH(totalExpenditure!$A78,[2]pivotTable!$A$310:$A$615,0))/100*INDEX(gDP!AB$6:AB$271,MATCH(totalExpenditure!$A78,gDP!$B$6:$B$271))=0,"",INDEX([2]pivotTable!M$310:M$615,MATCH(totalExpenditure!$A78,[2]pivotTable!$A$310:$A$615,0))/100*INDEX(gDP!AB$6:AB$271,MATCH(totalExpenditure!$A78,gDP!$B$6:$B$271)))</f>
        <v>#N/A</v>
      </c>
      <c r="BM78" s="77" t="e">
        <f>IF(INDEX([2]pivotTable!N$310:N$615,MATCH(totalExpenditure!$A78,[2]pivotTable!$A$310:$A$615,0))/100*INDEX(gDP!AC$6:AC$271,MATCH(totalExpenditure!$A78,gDP!$B$6:$B$271))=0,"",INDEX([2]pivotTable!N$310:N$615,MATCH(totalExpenditure!$A78,[2]pivotTable!$A$310:$A$615,0))/100*INDEX(gDP!AC$6:AC$271,MATCH(totalExpenditure!$A78,gDP!$B$6:$B$271)))</f>
        <v>#N/A</v>
      </c>
      <c r="BN78" s="77" t="e">
        <f>IF(INDEX([2]pivotTable!O$310:O$615,MATCH(totalExpenditure!$A78,[2]pivotTable!$A$310:$A$615,0))/100*INDEX(gDP!AD$6:AD$271,MATCH(totalExpenditure!$A78,gDP!$B$6:$B$271))=0,"",INDEX([2]pivotTable!O$310:O$615,MATCH(totalExpenditure!$A78,[2]pivotTable!$A$310:$A$615,0))/100*INDEX(gDP!AD$6:AD$271,MATCH(totalExpenditure!$A78,gDP!$B$6:$B$271)))</f>
        <v>#N/A</v>
      </c>
      <c r="BO78" s="77" t="e">
        <f>IF(INDEX([2]pivotTable!P$310:P$615,MATCH(totalExpenditure!$A78,[2]pivotTable!$A$310:$A$615,0))/100*INDEX(gDP!AE$6:AE$271,MATCH(totalExpenditure!$A78,gDP!$B$6:$B$271))=0,"",INDEX([2]pivotTable!P$310:P$615,MATCH(totalExpenditure!$A78,[2]pivotTable!$A$310:$A$615,0))/100*INDEX(gDP!AE$6:AE$271,MATCH(totalExpenditure!$A78,gDP!$B$6:$B$271)))</f>
        <v>#N/A</v>
      </c>
      <c r="BP78" s="77" t="e">
        <f>IF(INDEX([2]pivotTable!Q$310:Q$615,MATCH(totalExpenditure!$A78,[2]pivotTable!$A$310:$A$615,0))/100*INDEX(gDP!AF$6:AF$271,MATCH(totalExpenditure!$A78,gDP!$B$6:$B$271))=0,"",INDEX([2]pivotTable!Q$310:Q$615,MATCH(totalExpenditure!$A78,[2]pivotTable!$A$310:$A$615,0))/100*INDEX(gDP!AF$6:AF$271,MATCH(totalExpenditure!$A78,gDP!$B$6:$B$271)))</f>
        <v>#N/A</v>
      </c>
      <c r="BQ78" s="77" t="e">
        <f>IF(INDEX([2]pivotTable!R$310:R$615,MATCH(totalExpenditure!$A78,[2]pivotTable!$A$310:$A$615,0))/100*INDEX(gDP!AG$6:AG$271,MATCH(totalExpenditure!$A78,gDP!$B$6:$B$271))=0,"",INDEX([2]pivotTable!R$310:R$615,MATCH(totalExpenditure!$A78,[2]pivotTable!$A$310:$A$615,0))/100*INDEX(gDP!AG$6:AG$271,MATCH(totalExpenditure!$A78,gDP!$B$6:$B$271)))</f>
        <v>#N/A</v>
      </c>
      <c r="BR78" s="77" t="e">
        <f>IF(INDEX([2]pivotTable!S$310:S$615,MATCH(totalExpenditure!$A78,[2]pivotTable!$A$310:$A$615,0))/100*INDEX(gDP!AH$6:AH$271,MATCH(totalExpenditure!$A78,gDP!$B$6:$B$271))=0,"",INDEX([2]pivotTable!S$310:S$615,MATCH(totalExpenditure!$A78,[2]pivotTable!$A$310:$A$615,0))/100*INDEX(gDP!AH$6:AH$271,MATCH(totalExpenditure!$A78,gDP!$B$6:$B$271)))</f>
        <v>#N/A</v>
      </c>
      <c r="BS78" s="77" t="e">
        <f>IF(INDEX([2]pivotTable!T$310:T$615,MATCH(totalExpenditure!$A78,[2]pivotTable!$A$310:$A$615,0))/100*INDEX(gDP!AI$6:AI$271,MATCH(totalExpenditure!$A78,gDP!$B$6:$B$271))=0,"",INDEX([2]pivotTable!T$310:T$615,MATCH(totalExpenditure!$A78,[2]pivotTable!$A$310:$A$615,0))/100*INDEX(gDP!AI$6:AI$271,MATCH(totalExpenditure!$A78,gDP!$B$6:$B$271)))</f>
        <v>#N/A</v>
      </c>
      <c r="BT78" s="77" t="e">
        <f>IF(INDEX([2]pivotTable!U$310:U$615,MATCH(totalExpenditure!$A78,[2]pivotTable!$A$310:$A$615,0))/100*INDEX(gDP!AJ$6:AJ$271,MATCH(totalExpenditure!$A78,gDP!$B$6:$B$271))=0,"",INDEX([2]pivotTable!U$310:U$615,MATCH(totalExpenditure!$A78,[2]pivotTable!$A$310:$A$615,0))/100*INDEX(gDP!AJ$6:AJ$271,MATCH(totalExpenditure!$A78,gDP!$B$6:$B$271)))</f>
        <v>#N/A</v>
      </c>
      <c r="BU78" s="77" t="e">
        <f>IF(INDEX([2]pivotTable!V$310:V$615,MATCH(totalExpenditure!$A78,[2]pivotTable!$A$310:$A$615,0))/100*INDEX(gDP!AK$6:AK$271,MATCH(totalExpenditure!$A78,gDP!$B$6:$B$271))=0,"",INDEX([2]pivotTable!V$310:V$615,MATCH(totalExpenditure!$A78,[2]pivotTable!$A$310:$A$615,0))/100*INDEX(gDP!AK$6:AK$271,MATCH(totalExpenditure!$A78,gDP!$B$6:$B$271)))</f>
        <v>#N/A</v>
      </c>
      <c r="BV78" s="77" t="e">
        <f>IF(INDEX([2]pivotTable!W$310:W$615,MATCH(totalExpenditure!$A78,[2]pivotTable!$A$310:$A$615,0))/100*INDEX(gDP!AL$6:AL$271,MATCH(totalExpenditure!$A78,gDP!$B$6:$B$271))=0,"",INDEX([2]pivotTable!W$310:W$615,MATCH(totalExpenditure!$A78,[2]pivotTable!$A$310:$A$615,0))/100*INDEX(gDP!AL$6:AL$271,MATCH(totalExpenditure!$A78,gDP!$B$6:$B$271)))</f>
        <v>#N/A</v>
      </c>
      <c r="BW78" s="77" t="e">
        <f>IF(INDEX([2]pivotTable!X$310:X$615,MATCH(totalExpenditure!$A78,[2]pivotTable!$A$310:$A$615,0))/100*INDEX(gDP!AM$6:AM$271,MATCH(totalExpenditure!$A78,gDP!$B$6:$B$271))=0,"",INDEX([2]pivotTable!X$310:X$615,MATCH(totalExpenditure!$A78,[2]pivotTable!$A$310:$A$615,0))/100*INDEX(gDP!AM$6:AM$271,MATCH(totalExpenditure!$A78,gDP!$B$6:$B$271)))</f>
        <v>#N/A</v>
      </c>
      <c r="BX78" s="77" t="e">
        <f>IF(INDEX([2]pivotTable!Y$310:Y$615,MATCH(totalExpenditure!$A78,[2]pivotTable!$A$310:$A$615,0))/100*INDEX(gDP!AN$6:AN$271,MATCH(totalExpenditure!$A78,gDP!$B$6:$B$271))=0,"",INDEX([2]pivotTable!Y$310:Y$615,MATCH(totalExpenditure!$A78,[2]pivotTable!$A$310:$A$615,0))/100*INDEX(gDP!AN$6:AN$271,MATCH(totalExpenditure!$A78,gDP!$B$6:$B$271)))</f>
        <v>#N/A</v>
      </c>
      <c r="BY78" s="77" t="e">
        <f>IF(INDEX([2]pivotTable!Z$310:Z$615,MATCH(totalExpenditure!$A78,[2]pivotTable!$A$310:$A$615,0))/100*INDEX(gDP!AO$6:AO$271,MATCH(totalExpenditure!$A78,gDP!$B$6:$B$271))=0,"",INDEX([2]pivotTable!Z$310:Z$615,MATCH(totalExpenditure!$A78,[2]pivotTable!$A$310:$A$615,0))/100*INDEX(gDP!AO$6:AO$271,MATCH(totalExpenditure!$A78,gDP!$B$6:$B$271)))</f>
        <v>#N/A</v>
      </c>
      <c r="BZ78" s="77" t="e">
        <f>IF(INDEX([2]pivotTable!AA$310:AA$615,MATCH(totalExpenditure!$A78,[2]pivotTable!$A$310:$A$615,0))/100*INDEX(gDP!AP$6:AP$271,MATCH(totalExpenditure!$A78,gDP!$B$6:$B$271))=0,"",INDEX([2]pivotTable!AA$310:AA$615,MATCH(totalExpenditure!$A78,[2]pivotTable!$A$310:$A$615,0))/100*INDEX(gDP!AP$6:AP$271,MATCH(totalExpenditure!$A78,gDP!$B$6:$B$271)))</f>
        <v>#N/A</v>
      </c>
      <c r="CA78" s="77" t="e">
        <f>IF(INDEX([2]pivotTable!AB$310:AB$615,MATCH(totalExpenditure!$A78,[2]pivotTable!$A$310:$A$615,0))/100*INDEX(gDP!AQ$6:AQ$271,MATCH(totalExpenditure!$A78,gDP!$B$6:$B$271))=0,"",INDEX([2]pivotTable!AB$310:AB$615,MATCH(totalExpenditure!$A78,[2]pivotTable!$A$310:$A$615,0))/100*INDEX(gDP!AQ$6:AQ$271,MATCH(totalExpenditure!$A78,gDP!$B$6:$B$271)))</f>
        <v>#N/A</v>
      </c>
      <c r="CB78" s="77" t="e">
        <f>IF(INDEX([2]pivotTable!AC$310:AC$615,MATCH(totalExpenditure!$A78,[2]pivotTable!$A$310:$A$615,0))/100*INDEX(gDP!AR$6:AR$271,MATCH(totalExpenditure!$A78,gDP!$B$6:$B$271))=0,"",INDEX([2]pivotTable!AC$310:AC$615,MATCH(totalExpenditure!$A78,[2]pivotTable!$A$310:$A$615,0))/100*INDEX(gDP!AR$6:AR$271,MATCH(totalExpenditure!$A78,gDP!$B$6:$B$271)))</f>
        <v>#N/A</v>
      </c>
      <c r="CC78" s="77" t="e">
        <f>IF(INDEX([2]pivotTable!AD$310:AD$615,MATCH(totalExpenditure!$A78,[2]pivotTable!$A$310:$A$615,0))/100*INDEX(gDP!AS$6:AS$271,MATCH(totalExpenditure!$A78,gDP!$B$6:$B$271))=0,"",INDEX([2]pivotTable!AD$310:AD$615,MATCH(totalExpenditure!$A78,[2]pivotTable!$A$310:$A$615,0))/100*INDEX(gDP!AS$6:AS$271,MATCH(totalExpenditure!$A78,gDP!$B$6:$B$271)))</f>
        <v>#N/A</v>
      </c>
      <c r="CD78" s="77" t="e">
        <f>IF(INDEX([2]pivotTable!AE$310:AE$615,MATCH(totalExpenditure!$A78,[2]pivotTable!$A$310:$A$615,0))/100*INDEX(gDP!AT$6:AT$271,MATCH(totalExpenditure!$A78,gDP!$B$6:$B$271))=0,"",INDEX([2]pivotTable!AE$310:AE$615,MATCH(totalExpenditure!$A78,[2]pivotTable!$A$310:$A$615,0))/100*INDEX(gDP!AT$6:AT$271,MATCH(totalExpenditure!$A78,gDP!$B$6:$B$271)))</f>
        <v>#N/A</v>
      </c>
      <c r="CE78" s="77" t="e">
        <f>IF(INDEX([2]pivotTable!AF$310:AF$615,MATCH(totalExpenditure!$A78,[2]pivotTable!$A$310:$A$615,0))/100*INDEX(gDP!AU$6:AU$271,MATCH(totalExpenditure!$A78,gDP!$B$6:$B$271))=0,"",INDEX([2]pivotTable!AF$310:AF$615,MATCH(totalExpenditure!$A78,[2]pivotTable!$A$310:$A$615,0))/100*INDEX(gDP!AU$6:AU$271,MATCH(totalExpenditure!$A78,gDP!$B$6:$B$271)))</f>
        <v>#N/A</v>
      </c>
      <c r="CF78" s="77" t="e">
        <f>IF(INDEX([2]pivotTable!AG$310:AG$615,MATCH(totalExpenditure!$A78,[2]pivotTable!$A$310:$A$615,0))/100*INDEX(gDP!AV$6:AV$271,MATCH(totalExpenditure!$A78,gDP!$B$6:$B$271))=0,"",INDEX([2]pivotTable!AG$310:AG$615,MATCH(totalExpenditure!$A78,[2]pivotTable!$A$310:$A$615,0))/100*INDEX(gDP!AV$6:AV$271,MATCH(totalExpenditure!$A78,gDP!$B$6:$B$271)))</f>
        <v>#N/A</v>
      </c>
      <c r="CG78" s="77" t="e">
        <f>IF(INDEX([2]pivotTable!AH$310:AH$615,MATCH(totalExpenditure!$A78,[2]pivotTable!$A$310:$A$615,0))/100*INDEX(gDP!AW$6:AW$271,MATCH(totalExpenditure!$A78,gDP!$B$6:$B$271))=0,"",INDEX([2]pivotTable!AH$310:AH$615,MATCH(totalExpenditure!$A78,[2]pivotTable!$A$310:$A$615,0))/100*INDEX(gDP!AW$6:AW$271,MATCH(totalExpenditure!$A78,gDP!$B$6:$B$271)))</f>
        <v>#N/A</v>
      </c>
      <c r="CH78" s="77" t="e">
        <f>IF(INDEX([2]pivotTable!AI$310:AI$615,MATCH(totalExpenditure!$A78,[2]pivotTable!$A$310:$A$615,0))/100*INDEX(gDP!AX$6:AX$271,MATCH(totalExpenditure!$A78,gDP!$B$6:$B$271))=0,"",INDEX([2]pivotTable!AI$310:AI$615,MATCH(totalExpenditure!$A78,[2]pivotTable!$A$310:$A$615,0))/100*INDEX(gDP!AX$6:AX$271,MATCH(totalExpenditure!$A78,gDP!$B$6:$B$271)))</f>
        <v>#N/A</v>
      </c>
      <c r="CI78" s="77" t="e">
        <f>IF(INDEX([2]pivotTable!AJ$310:AJ$615,MATCH(totalExpenditure!$A78,[2]pivotTable!$A$310:$A$615,0))/100*INDEX(gDP!AY$6:AY$271,MATCH(totalExpenditure!$A78,gDP!$B$6:$B$271))=0,"",INDEX([2]pivotTable!AJ$310:AJ$615,MATCH(totalExpenditure!$A78,[2]pivotTable!$A$310:$A$615,0))/100*INDEX(gDP!AY$6:AY$271,MATCH(totalExpenditure!$A78,gDP!$B$6:$B$271)))</f>
        <v>#N/A</v>
      </c>
      <c r="CJ78" s="77" t="e">
        <f>IF(INDEX([2]pivotTable!AK$310:AK$615,MATCH(totalExpenditure!$A78,[2]pivotTable!$A$310:$A$615,0))/100*INDEX(gDP!AZ$6:AZ$271,MATCH(totalExpenditure!$A78,gDP!$B$6:$B$271))=0,"",INDEX([2]pivotTable!AK$310:AK$615,MATCH(totalExpenditure!$A78,[2]pivotTable!$A$310:$A$615,0))/100*INDEX(gDP!AZ$6:AZ$271,MATCH(totalExpenditure!$A78,gDP!$B$6:$B$271)))</f>
        <v>#N/A</v>
      </c>
      <c r="CK78" s="77" t="e">
        <f>IF(INDEX([2]pivotTable!AL$310:AL$615,MATCH(totalExpenditure!$A78,[2]pivotTable!$A$310:$A$615,0))/100*INDEX(gDP!BA$6:BA$271,MATCH(totalExpenditure!$A78,gDP!$B$6:$B$271))=0,"",INDEX([2]pivotTable!AL$310:AL$615,MATCH(totalExpenditure!$A78,[2]pivotTable!$A$310:$A$615,0))/100*INDEX(gDP!BA$6:BA$271,MATCH(totalExpenditure!$A78,gDP!$B$6:$B$271)))</f>
        <v>#N/A</v>
      </c>
      <c r="CL78" s="77" t="e">
        <f>IF(INDEX([2]pivotTable!AM$310:AM$615,MATCH(totalExpenditure!$A78,[2]pivotTable!$A$310:$A$615,0))/100*INDEX(gDP!BB$6:BB$271,MATCH(totalExpenditure!$A78,gDP!$B$6:$B$271))=0,"",INDEX([2]pivotTable!AM$310:AM$615,MATCH(totalExpenditure!$A78,[2]pivotTable!$A$310:$A$615,0))/100*INDEX(gDP!BB$6:BB$271,MATCH(totalExpenditure!$A78,gDP!$B$6:$B$271)))</f>
        <v>#N/A</v>
      </c>
      <c r="CM78" s="77" t="e">
        <f>IF(INDEX([2]pivotTable!AN$310:AN$615,MATCH(totalExpenditure!$A78,[2]pivotTable!$A$310:$A$615,0))/100*INDEX(gDP!BC$6:BC$271,MATCH(totalExpenditure!$A78,gDP!$B$6:$B$271))=0,"",INDEX([2]pivotTable!AN$310:AN$615,MATCH(totalExpenditure!$A78,[2]pivotTable!$A$310:$A$615,0))/100*INDEX(gDP!BC$6:BC$271,MATCH(totalExpenditure!$A78,gDP!$B$6:$B$271)))</f>
        <v>#N/A</v>
      </c>
      <c r="CN78" s="77" t="e">
        <f>IF(INDEX([2]pivotTable!AO$310:AO$615,MATCH(totalExpenditure!$A78,[2]pivotTable!$A$310:$A$615,0))/100*INDEX(gDP!BD$6:BD$271,MATCH(totalExpenditure!$A78,gDP!$B$6:$B$271))=0,"",INDEX([2]pivotTable!AO$310:AO$615,MATCH(totalExpenditure!$A78,[2]pivotTable!$A$310:$A$615,0))/100*INDEX(gDP!BD$6:BD$271,MATCH(totalExpenditure!$A78,gDP!$B$6:$B$271)))</f>
        <v>#N/A</v>
      </c>
      <c r="CO78" s="77" t="e">
        <f>IF(INDEX([2]pivotTable!AP$310:AP$615,MATCH(totalExpenditure!$A78,[2]pivotTable!$A$310:$A$615,0))/100*INDEX(gDP!BE$6:BE$271,MATCH(totalExpenditure!$A78,gDP!$B$6:$B$271))=0,"",INDEX([2]pivotTable!AP$310:AP$615,MATCH(totalExpenditure!$A78,[2]pivotTable!$A$310:$A$615,0))/100*INDEX(gDP!BE$6:BE$271,MATCH(totalExpenditure!$A78,gDP!$B$6:$B$271)))</f>
        <v>#N/A</v>
      </c>
      <c r="CP78" s="77" t="e">
        <f>IF(INDEX([2]pivotTable!AQ$310:AQ$615,MATCH(totalExpenditure!$A78,[2]pivotTable!$A$310:$A$615,0))/100*INDEX(gDP!BF$6:BF$271,MATCH(totalExpenditure!$A78,gDP!$B$6:$B$271))=0,"",INDEX([2]pivotTable!AQ$310:AQ$615,MATCH(totalExpenditure!$A78,[2]pivotTable!$A$310:$A$615,0))/100*INDEX(gDP!BF$6:BF$271,MATCH(totalExpenditure!$A78,gDP!$B$6:$B$271)))</f>
        <v>#N/A</v>
      </c>
      <c r="CQ78" s="77" t="e">
        <f>IF(INDEX([2]pivotTable!AR$310:AR$615,MATCH(totalExpenditure!$A78,[2]pivotTable!$A$310:$A$615,0))/100*INDEX(gDP!BG$6:BG$271,MATCH(totalExpenditure!$A78,gDP!$B$6:$B$271))=0,"",INDEX([2]pivotTable!AR$310:AR$615,MATCH(totalExpenditure!$A78,[2]pivotTable!$A$310:$A$615,0))/100*INDEX(gDP!BG$6:BG$271,MATCH(totalExpenditure!$A78,gDP!$B$6:$B$271)))</f>
        <v>#N/A</v>
      </c>
      <c r="CR78" s="77" t="e">
        <f>IF(INDEX([2]pivotTable!AS$310:AS$615,MATCH(totalExpenditure!$A78,[2]pivotTable!$A$310:$A$615,0))/100*INDEX(gDP!BH$6:BH$271,MATCH(totalExpenditure!$A78,gDP!$B$6:$B$271))=0,"",INDEX([2]pivotTable!AS$310:AS$615,MATCH(totalExpenditure!$A78,[2]pivotTable!$A$310:$A$615,0))/100*INDEX(gDP!BH$6:BH$271,MATCH(totalExpenditure!$A78,gDP!$B$6:$B$271)))</f>
        <v>#N/A</v>
      </c>
      <c r="CS78" s="77" t="e">
        <f>IF(INDEX([2]pivotTable!AT$310:AT$615,MATCH(totalExpenditure!$A78,[2]pivotTable!$A$310:$A$615,0))/100*INDEX(gDP!BI$6:BI$271,MATCH(totalExpenditure!$A78,gDP!$B$6:$B$271))=0,"",INDEX([2]pivotTable!AT$310:AT$615,MATCH(totalExpenditure!$A78,[2]pivotTable!$A$310:$A$615,0))/100*INDEX(gDP!BI$6:BI$271,MATCH(totalExpenditure!$A78,gDP!$B$6:$B$271)))</f>
        <v>#N/A</v>
      </c>
      <c r="CT78" s="77" t="e">
        <f>IF(INDEX([2]pivotTable!AU$310:AU$615,MATCH(totalExpenditure!$A78,[2]pivotTable!$A$310:$A$615,0))/100*INDEX(gDP!BJ$6:BJ$271,MATCH(totalExpenditure!$A78,gDP!$B$6:$B$271))=0,"",INDEX([2]pivotTable!AU$310:AU$615,MATCH(totalExpenditure!$A78,[2]pivotTable!$A$310:$A$615,0))/100*INDEX(gDP!BJ$6:BJ$271,MATCH(totalExpenditure!$A78,gDP!$B$6:$B$271)))</f>
        <v>#N/A</v>
      </c>
      <c r="CU78" s="77" t="e">
        <f>IF(INDEX([2]pivotTable!AV$310:AV$615,MATCH(totalExpenditure!$A78,[2]pivotTable!$A$310:$A$615,0))/100*INDEX(gDP!BK$6:BK$271,MATCH(totalExpenditure!$A78,gDP!$B$6:$B$271))=0,"",INDEX([2]pivotTable!AV$310:AV$615,MATCH(totalExpenditure!$A78,[2]pivotTable!$A$310:$A$615,0))/100*INDEX(gDP!BK$6:BK$271,MATCH(totalExpenditure!$A78,gDP!$B$6:$B$271)))</f>
        <v>#N/A</v>
      </c>
      <c r="CV78" s="77" t="e">
        <f>IF(INDEX([2]pivotTable!AW$310:AW$615,MATCH(totalExpenditure!$A78,[2]pivotTable!$A$310:$A$615,0))/100*INDEX(gDP!BL$6:BL$271,MATCH(totalExpenditure!$A78,gDP!$B$6:$B$271))=0,"",INDEX([2]pivotTable!AW$310:AW$615,MATCH(totalExpenditure!$A78,[2]pivotTable!$A$310:$A$615,0))/100*INDEX(gDP!BL$6:BL$271,MATCH(totalExpenditure!$A78,gDP!$B$6:$B$271)))</f>
        <v>#N/A</v>
      </c>
      <c r="CW78" s="77" t="e">
        <f>IF(INDEX([2]pivotTable!AX$310:AX$615,MATCH(totalExpenditure!$A78,[2]pivotTable!$A$310:$A$615,0))/100*INDEX(gDP!BM$6:BM$271,MATCH(totalExpenditure!$A78,gDP!$B$6:$B$271))=0,"",INDEX([2]pivotTable!AX$310:AX$615,MATCH(totalExpenditure!$A78,[2]pivotTable!$A$310:$A$615,0))/100*INDEX(gDP!BM$6:BM$271,MATCH(totalExpenditure!$A78,gDP!$B$6:$B$271)))</f>
        <v>#N/A</v>
      </c>
      <c r="CX78" s="77" t="e">
        <f>IF(INDEX([2]pivotTable!AY$310:AY$615,MATCH(totalExpenditure!$A78,[2]pivotTable!$A$310:$A$615,0))/100*INDEX(gDP!BN$6:BN$271,MATCH(totalExpenditure!$A78,gDP!$B$6:$B$271))=0,"",INDEX([2]pivotTable!AY$310:AY$615,MATCH(totalExpenditure!$A78,[2]pivotTable!$A$310:$A$615,0))/100*INDEX(gDP!BN$6:BN$271,MATCH(totalExpenditure!$A78,gDP!$B$6:$B$271)))</f>
        <v>#N/A</v>
      </c>
      <c r="CY78" s="77" t="e">
        <f>IF(INDEX([2]pivotTable!AZ$310:AZ$615,MATCH(totalExpenditure!$A78,[2]pivotTable!$A$310:$A$615,0))/100*INDEX(gDP!BO$6:BO$271,MATCH(totalExpenditure!$A78,gDP!$B$6:$B$271))=0,"",INDEX([2]pivotTable!AZ$310:AZ$615,MATCH(totalExpenditure!$A78,[2]pivotTable!$A$310:$A$615,0))/100*INDEX(gDP!BO$6:BO$271,MATCH(totalExpenditure!$A78,gDP!$B$6:$B$271)))</f>
        <v>#N/A</v>
      </c>
      <c r="CZ78" s="77" t="e">
        <f>IF(B78="","",IF(BA78="","",B78-B78+INDEX(gDP!Q$6:Q$271,MATCH(totalExpenditure!$A78,gDP!$B$6:$B$271))))</f>
        <v>#N/A</v>
      </c>
      <c r="DA78" s="77" t="e">
        <f>IF(C78="","",IF(BB78="","",C78-C78+INDEX(gDP!R$6:R$271,MATCH(totalExpenditure!$A78,gDP!$B$6:$B$271))))</f>
        <v>#N/A</v>
      </c>
      <c r="DB78" s="77" t="e">
        <f>IF(D78="","",IF(BC78="","",D78-D78+INDEX(gDP!S$6:S$271,MATCH(totalExpenditure!$A78,gDP!$B$6:$B$271))))</f>
        <v>#N/A</v>
      </c>
      <c r="DC78" s="77" t="e">
        <f>IF(E78="","",IF(BD78="","",E78-E78+INDEX(gDP!T$6:T$271,MATCH(totalExpenditure!$A78,gDP!$B$6:$B$271))))</f>
        <v>#N/A</v>
      </c>
      <c r="DD78" s="77" t="e">
        <f>IF(F78="","",IF(BE78="","",F78-F78+INDEX(gDP!U$6:U$271,MATCH(totalExpenditure!$A78,gDP!$B$6:$B$271))))</f>
        <v>#N/A</v>
      </c>
      <c r="DE78" s="77" t="e">
        <f>IF(G78="","",IF(BF78="","",G78-G78+INDEX(gDP!V$6:V$271,MATCH(totalExpenditure!$A78,gDP!$B$6:$B$271))))</f>
        <v>#N/A</v>
      </c>
      <c r="DF78" s="77" t="e">
        <f>IF(H78="","",IF(BG78="","",H78-H78+INDEX(gDP!W$6:W$271,MATCH(totalExpenditure!$A78,gDP!$B$6:$B$271))))</f>
        <v>#N/A</v>
      </c>
      <c r="DG78" s="77" t="e">
        <f>IF(I78="","",IF(BH78="","",I78-I78+INDEX(gDP!X$6:X$271,MATCH(totalExpenditure!$A78,gDP!$B$6:$B$271))))</f>
        <v>#N/A</v>
      </c>
      <c r="DH78" s="77" t="e">
        <f>IF(J78="","",IF(BI78="","",J78-J78+INDEX(gDP!Y$6:Y$271,MATCH(totalExpenditure!$A78,gDP!$B$6:$B$271))))</f>
        <v>#N/A</v>
      </c>
      <c r="DI78" s="77" t="e">
        <f>IF(K78="","",IF(BJ78="","",K78-K78+INDEX(gDP!Z$6:Z$271,MATCH(totalExpenditure!$A78,gDP!$B$6:$B$271))))</f>
        <v>#N/A</v>
      </c>
      <c r="DJ78" s="77" t="e">
        <f>IF(L78="","",IF(BK78="","",L78-L78+INDEX(gDP!AA$6:AA$271,MATCH(totalExpenditure!$A78,gDP!$B$6:$B$271))))</f>
        <v>#N/A</v>
      </c>
      <c r="DK78" s="77" t="e">
        <f>IF(M78="","",IF(BL78="","",M78-M78+INDEX(gDP!AB$6:AB$271,MATCH(totalExpenditure!$A78,gDP!$B$6:$B$271))))</f>
        <v>#N/A</v>
      </c>
      <c r="DL78" s="77" t="e">
        <f>IF(N78="","",IF(BM78="","",N78-N78+INDEX(gDP!AC$6:AC$271,MATCH(totalExpenditure!$A78,gDP!$B$6:$B$271))))</f>
        <v>#N/A</v>
      </c>
      <c r="DM78" s="77" t="e">
        <f>IF(O78="","",IF(BN78="","",O78-O78+INDEX(gDP!AD$6:AD$271,MATCH(totalExpenditure!$A78,gDP!$B$6:$B$271))))</f>
        <v>#N/A</v>
      </c>
      <c r="DN78" s="77" t="e">
        <f>IF(P78="","",IF(BO78="","",P78-P78+INDEX(gDP!AE$6:AE$271,MATCH(totalExpenditure!$A78,gDP!$B$6:$B$271))))</f>
        <v>#N/A</v>
      </c>
      <c r="DO78" s="77" t="e">
        <f>IF(Q78="","",IF(BP78="","",Q78-Q78+INDEX(gDP!AF$6:AF$271,MATCH(totalExpenditure!$A78,gDP!$B$6:$B$271))))</f>
        <v>#N/A</v>
      </c>
      <c r="DP78" s="77" t="e">
        <f>IF(R78="","",IF(BQ78="","",R78-R78+INDEX(gDP!AG$6:AG$271,MATCH(totalExpenditure!$A78,gDP!$B$6:$B$271))))</f>
        <v>#N/A</v>
      </c>
      <c r="DQ78" s="77" t="e">
        <f>IF(S78="","",IF(BR78="","",S78-S78+INDEX(gDP!AH$6:AH$271,MATCH(totalExpenditure!$A78,gDP!$B$6:$B$271))))</f>
        <v>#N/A</v>
      </c>
      <c r="DR78" s="77" t="e">
        <f>IF(T78="","",IF(BS78="","",T78-T78+INDEX(gDP!AI$6:AI$271,MATCH(totalExpenditure!$A78,gDP!$B$6:$B$271))))</f>
        <v>#N/A</v>
      </c>
      <c r="DS78" s="77" t="e">
        <f>IF(U78="","",IF(BT78="","",U78-U78+INDEX(gDP!AJ$6:AJ$271,MATCH(totalExpenditure!$A78,gDP!$B$6:$B$271))))</f>
        <v>#N/A</v>
      </c>
      <c r="DT78" s="77" t="e">
        <f>IF(V78="","",IF(BU78="","",V78-V78+INDEX(gDP!AK$6:AK$271,MATCH(totalExpenditure!$A78,gDP!$B$6:$B$271))))</f>
        <v>#N/A</v>
      </c>
      <c r="DU78" s="77" t="e">
        <f>IF(W78="","",IF(BV78="","",W78-W78+INDEX(gDP!AL$6:AL$271,MATCH(totalExpenditure!$A78,gDP!$B$6:$B$271))))</f>
        <v>#N/A</v>
      </c>
      <c r="DV78" s="77" t="e">
        <f>IF(X78="","",IF(BW78="","",X78-X78+INDEX(gDP!AM$6:AM$271,MATCH(totalExpenditure!$A78,gDP!$B$6:$B$271))))</f>
        <v>#N/A</v>
      </c>
      <c r="DW78" s="77" t="e">
        <f>IF(Y78="","",IF(BX78="","",Y78-Y78+INDEX(gDP!AN$6:AN$271,MATCH(totalExpenditure!$A78,gDP!$B$6:$B$271))))</f>
        <v>#N/A</v>
      </c>
      <c r="DX78" s="77" t="e">
        <f>IF(Z78="","",IF(BY78="","",Z78-Z78+INDEX(gDP!AO$6:AO$271,MATCH(totalExpenditure!$A78,gDP!$B$6:$B$271))))</f>
        <v>#N/A</v>
      </c>
      <c r="DY78" s="77" t="e">
        <f>IF(AA78="","",IF(BZ78="","",AA78-AA78+INDEX(gDP!AP$6:AP$271,MATCH(totalExpenditure!$A78,gDP!$B$6:$B$271))))</f>
        <v>#N/A</v>
      </c>
      <c r="DZ78" s="77" t="e">
        <f>IF(AB78="","",IF(CA78="","",AB78-AB78+INDEX(gDP!AQ$6:AQ$271,MATCH(totalExpenditure!$A78,gDP!$B$6:$B$271))))</f>
        <v>#N/A</v>
      </c>
      <c r="EA78" s="77" t="e">
        <f>IF(AC78="","",IF(CB78="","",AC78-AC78+INDEX(gDP!AR$6:AR$271,MATCH(totalExpenditure!$A78,gDP!$B$6:$B$271))))</f>
        <v>#N/A</v>
      </c>
      <c r="EB78" s="77" t="e">
        <f>IF(AD78="","",IF(CC78="","",AD78-AD78+INDEX(gDP!AS$6:AS$271,MATCH(totalExpenditure!$A78,gDP!$B$6:$B$271))))</f>
        <v>#N/A</v>
      </c>
      <c r="EC78" s="77" t="e">
        <f>IF(AE78="","",IF(CD78="","",AE78-AE78+INDEX(gDP!AT$6:AT$271,MATCH(totalExpenditure!$A78,gDP!$B$6:$B$271))))</f>
        <v>#N/A</v>
      </c>
      <c r="ED78" s="77" t="e">
        <f>IF(AF78="","",IF(CE78="","",AF78-AF78+INDEX(gDP!AU$6:AU$271,MATCH(totalExpenditure!$A78,gDP!$B$6:$B$271))))</f>
        <v>#N/A</v>
      </c>
      <c r="EE78" s="77" t="e">
        <f>IF(AG78="","",IF(CF78="","",AG78-AG78+INDEX(gDP!AV$6:AV$271,MATCH(totalExpenditure!$A78,gDP!$B$6:$B$271))))</f>
        <v>#N/A</v>
      </c>
      <c r="EF78" s="77" t="e">
        <f>IF(AH78="","",IF(CG78="","",AH78-AH78+INDEX(gDP!AW$6:AW$271,MATCH(totalExpenditure!$A78,gDP!$B$6:$B$271))))</f>
        <v>#N/A</v>
      </c>
      <c r="EG78" s="77" t="e">
        <f>IF(AI78="","",IF(CH78="","",AI78-AI78+INDEX(gDP!AX$6:AX$271,MATCH(totalExpenditure!$A78,gDP!$B$6:$B$271))))</f>
        <v>#N/A</v>
      </c>
      <c r="EH78" s="77" t="e">
        <f>IF(AJ78="","",IF(CI78="","",AJ78-AJ78+INDEX(gDP!AY$6:AY$271,MATCH(totalExpenditure!$A78,gDP!$B$6:$B$271))))</f>
        <v>#N/A</v>
      </c>
      <c r="EI78" s="77" t="e">
        <f>IF(AK78="","",IF(CJ78="","",AK78-AK78+INDEX(gDP!AZ$6:AZ$271,MATCH(totalExpenditure!$A78,gDP!$B$6:$B$271))))</f>
        <v>#N/A</v>
      </c>
      <c r="EJ78" s="77" t="e">
        <f>IF(AL78="","",IF(CK78="","",AL78-AL78+INDEX(gDP!BA$6:BA$271,MATCH(totalExpenditure!$A78,gDP!$B$6:$B$271))))</f>
        <v>#N/A</v>
      </c>
      <c r="EK78" s="77" t="e">
        <f>IF(AM78="","",IF(CL78="","",AM78-AM78+INDEX(gDP!BB$6:BB$271,MATCH(totalExpenditure!$A78,gDP!$B$6:$B$271))))</f>
        <v>#N/A</v>
      </c>
      <c r="EL78" s="77" t="e">
        <f>IF(AN78="","",IF(CM78="","",AN78-AN78+INDEX(gDP!BC$6:BC$271,MATCH(totalExpenditure!$A78,gDP!$B$6:$B$271))))</f>
        <v>#N/A</v>
      </c>
      <c r="EM78" s="77" t="e">
        <f>IF(AO78="","",IF(CN78="","",AO78-AO78+INDEX(gDP!BD$6:BD$271,MATCH(totalExpenditure!$A78,gDP!$B$6:$B$271))))</f>
        <v>#N/A</v>
      </c>
      <c r="EN78" s="77" t="e">
        <f>IF(AP78="","",IF(CO78="","",AP78-AP78+INDEX(gDP!BE$6:BE$271,MATCH(totalExpenditure!$A78,gDP!$B$6:$B$271))))</f>
        <v>#N/A</v>
      </c>
      <c r="EO78" s="77" t="e">
        <f>IF(AQ78="","",IF(CP78="","",AQ78-AQ78+INDEX(gDP!BF$6:BF$271,MATCH(totalExpenditure!$A78,gDP!$B$6:$B$271))))</f>
        <v>#N/A</v>
      </c>
      <c r="EP78" s="77" t="e">
        <f>IF(AR78="","",IF(CQ78="","",AR78-AR78+INDEX(gDP!BG$6:BG$271,MATCH(totalExpenditure!$A78,gDP!$B$6:$B$271))))</f>
        <v>#N/A</v>
      </c>
      <c r="EQ78" s="77" t="e">
        <f>IF(AS78="","",IF(CR78="","",AS78-AS78+INDEX(gDP!BH$6:BH$271,MATCH(totalExpenditure!$A78,gDP!$B$6:$B$271))))</f>
        <v>#N/A</v>
      </c>
      <c r="ER78" s="77" t="e">
        <f>IF(AT78="","",IF(CS78="","",AT78-AT78+INDEX(gDP!BI$6:BI$271,MATCH(totalExpenditure!$A78,gDP!$B$6:$B$271))))</f>
        <v>#N/A</v>
      </c>
      <c r="ES78" s="77" t="e">
        <f>IF(AU78="","",IF(CT78="","",AU78-AU78+INDEX(gDP!BJ$6:BJ$271,MATCH(totalExpenditure!$A78,gDP!$B$6:$B$271))))</f>
        <v>#N/A</v>
      </c>
      <c r="ET78" s="77" t="e">
        <f>IF(AV78="","",IF(CU78="","",AV78-AV78+INDEX(gDP!BK$6:BK$271,MATCH(totalExpenditure!$A78,gDP!$B$6:$B$271))))</f>
        <v>#N/A</v>
      </c>
      <c r="EU78" s="77" t="e">
        <f>IF(AW78="","",IF(CV78="","",AW78-AW78+INDEX(gDP!BL$6:BL$271,MATCH(totalExpenditure!$A78,gDP!$B$6:$B$271))))</f>
        <v>#N/A</v>
      </c>
      <c r="EV78" s="77" t="e">
        <f>IF(AX78="","",IF(CW78="","",AX78-AX78+INDEX(gDP!BM$6:BM$271,MATCH(totalExpenditure!$A78,gDP!$B$6:$B$271))))</f>
        <v>#N/A</v>
      </c>
      <c r="EW78" s="77" t="e">
        <f>IF(AY78="","",IF(CX78="","",AY78-AY78+INDEX(gDP!BN$6:BN$271,MATCH(totalExpenditure!$A78,gDP!$B$6:$B$271))))</f>
        <v>#N/A</v>
      </c>
      <c r="EX78" s="77" t="e">
        <f>IF(AZ78="","",IF(CY78="","",AZ78-AZ78+INDEX(gDP!BO$6:BO$271,MATCH(totalExpenditure!$A78,gDP!$B$6:$B$271))))</f>
        <v>#N/A</v>
      </c>
    </row>
    <row r="79" spans="1:154" x14ac:dyDescent="0.35">
      <c r="A79" t="s">
        <v>367</v>
      </c>
      <c r="B79" s="77" t="e">
        <f>IF(INDEX([2]pivotTable!B$3:B$308,MATCH(totalExpenditure!$A79,[2]pivotTable!$A$3:$A$308,0))/100*INDEX(gDP!Q$6:Q$271,MATCH(totalExpenditure!$A79,gDP!$B$6:$B$271))=0,"",INDEX([2]pivotTable!B$3:B$308,MATCH(totalExpenditure!$A79,[2]pivotTable!$A$3:$A$308,0))/100*INDEX(gDP!Q$6:Q$271,MATCH(totalExpenditure!$A79,gDP!$B$6:$B$271)))</f>
        <v>#N/A</v>
      </c>
      <c r="C79" s="77" t="e">
        <f>IF(INDEX([2]pivotTable!C$3:C$308,MATCH(totalExpenditure!$A79,[2]pivotTable!$A$3:$A$308,0))/100*INDEX(gDP!R$6:R$271,MATCH(totalExpenditure!$A79,gDP!$B$6:$B$271))=0,"",INDEX([2]pivotTable!C$3:C$308,MATCH(totalExpenditure!$A79,[2]pivotTable!$A$3:$A$308,0))/100*INDEX(gDP!R$6:R$271,MATCH(totalExpenditure!$A79,gDP!$B$6:$B$271)))</f>
        <v>#N/A</v>
      </c>
      <c r="D79" s="77" t="e">
        <f>IF(INDEX([2]pivotTable!D$3:D$308,MATCH(totalExpenditure!$A79,[2]pivotTable!$A$3:$A$308,0))/100*INDEX(gDP!S$6:S$271,MATCH(totalExpenditure!$A79,gDP!$B$6:$B$271))=0,"",INDEX([2]pivotTable!D$3:D$308,MATCH(totalExpenditure!$A79,[2]pivotTable!$A$3:$A$308,0))/100*INDEX(gDP!S$6:S$271,MATCH(totalExpenditure!$A79,gDP!$B$6:$B$271)))</f>
        <v>#N/A</v>
      </c>
      <c r="E79" s="77" t="e">
        <f>IF(INDEX([2]pivotTable!E$3:E$308,MATCH(totalExpenditure!$A79,[2]pivotTable!$A$3:$A$308,0))/100*INDEX(gDP!T$6:T$271,MATCH(totalExpenditure!$A79,gDP!$B$6:$B$271))=0,"",INDEX([2]pivotTable!E$3:E$308,MATCH(totalExpenditure!$A79,[2]pivotTable!$A$3:$A$308,0))/100*INDEX(gDP!T$6:T$271,MATCH(totalExpenditure!$A79,gDP!$B$6:$B$271)))</f>
        <v>#N/A</v>
      </c>
      <c r="F79" s="77" t="e">
        <f>IF(INDEX([2]pivotTable!F$3:F$308,MATCH(totalExpenditure!$A79,[2]pivotTable!$A$3:$A$308,0))/100*INDEX(gDP!U$6:U$271,MATCH(totalExpenditure!$A79,gDP!$B$6:$B$271))=0,"",INDEX([2]pivotTable!F$3:F$308,MATCH(totalExpenditure!$A79,[2]pivotTable!$A$3:$A$308,0))/100*INDEX(gDP!U$6:U$271,MATCH(totalExpenditure!$A79,gDP!$B$6:$B$271)))</f>
        <v>#N/A</v>
      </c>
      <c r="G79" s="77" t="e">
        <f>IF(INDEX([2]pivotTable!G$3:G$308,MATCH(totalExpenditure!$A79,[2]pivotTable!$A$3:$A$308,0))/100*INDEX(gDP!V$6:V$271,MATCH(totalExpenditure!$A79,gDP!$B$6:$B$271))=0,"",INDEX([2]pivotTable!G$3:G$308,MATCH(totalExpenditure!$A79,[2]pivotTable!$A$3:$A$308,0))/100*INDEX(gDP!V$6:V$271,MATCH(totalExpenditure!$A79,gDP!$B$6:$B$271)))</f>
        <v>#N/A</v>
      </c>
      <c r="H79" s="77" t="e">
        <f>IF(INDEX([2]pivotTable!H$3:H$308,MATCH(totalExpenditure!$A79,[2]pivotTable!$A$3:$A$308,0))/100*INDEX(gDP!W$6:W$271,MATCH(totalExpenditure!$A79,gDP!$B$6:$B$271))=0,"",INDEX([2]pivotTable!H$3:H$308,MATCH(totalExpenditure!$A79,[2]pivotTable!$A$3:$A$308,0))/100*INDEX(gDP!W$6:W$271,MATCH(totalExpenditure!$A79,gDP!$B$6:$B$271)))</f>
        <v>#N/A</v>
      </c>
      <c r="I79" s="77" t="e">
        <f>IF(INDEX([2]pivotTable!I$3:I$308,MATCH(totalExpenditure!$A79,[2]pivotTable!$A$3:$A$308,0))/100*INDEX(gDP!X$6:X$271,MATCH(totalExpenditure!$A79,gDP!$B$6:$B$271))=0,"",INDEX([2]pivotTable!I$3:I$308,MATCH(totalExpenditure!$A79,[2]pivotTable!$A$3:$A$308,0))/100*INDEX(gDP!X$6:X$271,MATCH(totalExpenditure!$A79,gDP!$B$6:$B$271)))</f>
        <v>#N/A</v>
      </c>
      <c r="J79" s="77" t="e">
        <f>IF(INDEX([2]pivotTable!J$3:J$308,MATCH(totalExpenditure!$A79,[2]pivotTable!$A$3:$A$308,0))/100*INDEX(gDP!Y$6:Y$271,MATCH(totalExpenditure!$A79,gDP!$B$6:$B$271))=0,"",INDEX([2]pivotTable!J$3:J$308,MATCH(totalExpenditure!$A79,[2]pivotTable!$A$3:$A$308,0))/100*INDEX(gDP!Y$6:Y$271,MATCH(totalExpenditure!$A79,gDP!$B$6:$B$271)))</f>
        <v>#N/A</v>
      </c>
      <c r="K79" s="77" t="e">
        <f>IF(INDEX([2]pivotTable!K$3:K$308,MATCH(totalExpenditure!$A79,[2]pivotTable!$A$3:$A$308,0))/100*INDEX(gDP!Z$6:Z$271,MATCH(totalExpenditure!$A79,gDP!$B$6:$B$271))=0,"",INDEX([2]pivotTable!K$3:K$308,MATCH(totalExpenditure!$A79,[2]pivotTable!$A$3:$A$308,0))/100*INDEX(gDP!Z$6:Z$271,MATCH(totalExpenditure!$A79,gDP!$B$6:$B$271)))</f>
        <v>#N/A</v>
      </c>
      <c r="L79" s="77" t="e">
        <f>IF(INDEX([2]pivotTable!L$3:L$308,MATCH(totalExpenditure!$A79,[2]pivotTable!$A$3:$A$308,0))/100*INDEX(gDP!AA$6:AA$271,MATCH(totalExpenditure!$A79,gDP!$B$6:$B$271))=0,"",INDEX([2]pivotTable!L$3:L$308,MATCH(totalExpenditure!$A79,[2]pivotTable!$A$3:$A$308,0))/100*INDEX(gDP!AA$6:AA$271,MATCH(totalExpenditure!$A79,gDP!$B$6:$B$271)))</f>
        <v>#N/A</v>
      </c>
      <c r="M79" s="77" t="e">
        <f>IF(INDEX([2]pivotTable!M$3:M$308,MATCH(totalExpenditure!$A79,[2]pivotTable!$A$3:$A$308,0))/100*INDEX(gDP!AB$6:AB$271,MATCH(totalExpenditure!$A79,gDP!$B$6:$B$271))=0,"",INDEX([2]pivotTable!M$3:M$308,MATCH(totalExpenditure!$A79,[2]pivotTable!$A$3:$A$308,0))/100*INDEX(gDP!AB$6:AB$271,MATCH(totalExpenditure!$A79,gDP!$B$6:$B$271)))</f>
        <v>#N/A</v>
      </c>
      <c r="N79" s="77" t="e">
        <f>IF(INDEX([2]pivotTable!N$3:N$308,MATCH(totalExpenditure!$A79,[2]pivotTable!$A$3:$A$308,0))/100*INDEX(gDP!AC$6:AC$271,MATCH(totalExpenditure!$A79,gDP!$B$6:$B$271))=0,"",INDEX([2]pivotTable!N$3:N$308,MATCH(totalExpenditure!$A79,[2]pivotTable!$A$3:$A$308,0))/100*INDEX(gDP!AC$6:AC$271,MATCH(totalExpenditure!$A79,gDP!$B$6:$B$271)))</f>
        <v>#N/A</v>
      </c>
      <c r="O79" s="77" t="e">
        <f>IF(INDEX([2]pivotTable!O$3:O$308,MATCH(totalExpenditure!$A79,[2]pivotTable!$A$3:$A$308,0))/100*INDEX(gDP!AD$6:AD$271,MATCH(totalExpenditure!$A79,gDP!$B$6:$B$271))=0,"",INDEX([2]pivotTable!O$3:O$308,MATCH(totalExpenditure!$A79,[2]pivotTable!$A$3:$A$308,0))/100*INDEX(gDP!AD$6:AD$271,MATCH(totalExpenditure!$A79,gDP!$B$6:$B$271)))</f>
        <v>#N/A</v>
      </c>
      <c r="P79" s="77" t="e">
        <f>IF(INDEX([2]pivotTable!P$3:P$308,MATCH(totalExpenditure!$A79,[2]pivotTable!$A$3:$A$308,0))/100*INDEX(gDP!AE$6:AE$271,MATCH(totalExpenditure!$A79,gDP!$B$6:$B$271))=0,"",INDEX([2]pivotTable!P$3:P$308,MATCH(totalExpenditure!$A79,[2]pivotTable!$A$3:$A$308,0))/100*INDEX(gDP!AE$6:AE$271,MATCH(totalExpenditure!$A79,gDP!$B$6:$B$271)))</f>
        <v>#N/A</v>
      </c>
      <c r="Q79" s="77" t="e">
        <f>IF(INDEX([2]pivotTable!Q$3:Q$308,MATCH(totalExpenditure!$A79,[2]pivotTable!$A$3:$A$308,0))/100*INDEX(gDP!AF$6:AF$271,MATCH(totalExpenditure!$A79,gDP!$B$6:$B$271))=0,"",INDEX([2]pivotTable!Q$3:Q$308,MATCH(totalExpenditure!$A79,[2]pivotTable!$A$3:$A$308,0))/100*INDEX(gDP!AF$6:AF$271,MATCH(totalExpenditure!$A79,gDP!$B$6:$B$271)))</f>
        <v>#N/A</v>
      </c>
      <c r="R79" s="77" t="e">
        <f>IF(INDEX([2]pivotTable!R$3:R$308,MATCH(totalExpenditure!$A79,[2]pivotTable!$A$3:$A$308,0))/100*INDEX(gDP!AG$6:AG$271,MATCH(totalExpenditure!$A79,gDP!$B$6:$B$271))=0,"",INDEX([2]pivotTable!R$3:R$308,MATCH(totalExpenditure!$A79,[2]pivotTable!$A$3:$A$308,0))/100*INDEX(gDP!AG$6:AG$271,MATCH(totalExpenditure!$A79,gDP!$B$6:$B$271)))</f>
        <v>#N/A</v>
      </c>
      <c r="S79" s="77" t="e">
        <f>IF(INDEX([2]pivotTable!S$3:S$308,MATCH(totalExpenditure!$A79,[2]pivotTable!$A$3:$A$308,0))/100*INDEX(gDP!AH$6:AH$271,MATCH(totalExpenditure!$A79,gDP!$B$6:$B$271))=0,"",INDEX([2]pivotTable!S$3:S$308,MATCH(totalExpenditure!$A79,[2]pivotTable!$A$3:$A$308,0))/100*INDEX(gDP!AH$6:AH$271,MATCH(totalExpenditure!$A79,gDP!$B$6:$B$271)))</f>
        <v>#N/A</v>
      </c>
      <c r="T79" s="77" t="e">
        <f>IF(INDEX([2]pivotTable!T$3:T$308,MATCH(totalExpenditure!$A79,[2]pivotTable!$A$3:$A$308,0))/100*INDEX(gDP!AI$6:AI$271,MATCH(totalExpenditure!$A79,gDP!$B$6:$B$271))=0,"",INDEX([2]pivotTable!T$3:T$308,MATCH(totalExpenditure!$A79,[2]pivotTable!$A$3:$A$308,0))/100*INDEX(gDP!AI$6:AI$271,MATCH(totalExpenditure!$A79,gDP!$B$6:$B$271)))</f>
        <v>#N/A</v>
      </c>
      <c r="U79" s="77" t="e">
        <f>IF(INDEX([2]pivotTable!U$3:U$308,MATCH(totalExpenditure!$A79,[2]pivotTable!$A$3:$A$308,0))/100*INDEX(gDP!AJ$6:AJ$271,MATCH(totalExpenditure!$A79,gDP!$B$6:$B$271))=0,"",INDEX([2]pivotTable!U$3:U$308,MATCH(totalExpenditure!$A79,[2]pivotTable!$A$3:$A$308,0))/100*INDEX(gDP!AJ$6:AJ$271,MATCH(totalExpenditure!$A79,gDP!$B$6:$B$271)))</f>
        <v>#N/A</v>
      </c>
      <c r="V79" s="77" t="e">
        <f>IF(INDEX([2]pivotTable!V$3:V$308,MATCH(totalExpenditure!$A79,[2]pivotTable!$A$3:$A$308,0))/100*INDEX(gDP!AK$6:AK$271,MATCH(totalExpenditure!$A79,gDP!$B$6:$B$271))=0,"",INDEX([2]pivotTable!V$3:V$308,MATCH(totalExpenditure!$A79,[2]pivotTable!$A$3:$A$308,0))/100*INDEX(gDP!AK$6:AK$271,MATCH(totalExpenditure!$A79,gDP!$B$6:$B$271)))</f>
        <v>#N/A</v>
      </c>
      <c r="W79" s="77" t="e">
        <f>IF(INDEX([2]pivotTable!W$3:W$308,MATCH(totalExpenditure!$A79,[2]pivotTable!$A$3:$A$308,0))/100*INDEX(gDP!AL$6:AL$271,MATCH(totalExpenditure!$A79,gDP!$B$6:$B$271))=0,"",INDEX([2]pivotTable!W$3:W$308,MATCH(totalExpenditure!$A79,[2]pivotTable!$A$3:$A$308,0))/100*INDEX(gDP!AL$6:AL$271,MATCH(totalExpenditure!$A79,gDP!$B$6:$B$271)))</f>
        <v>#N/A</v>
      </c>
      <c r="X79" s="77" t="e">
        <f>IF(INDEX([2]pivotTable!X$3:X$308,MATCH(totalExpenditure!$A79,[2]pivotTable!$A$3:$A$308,0))/100*INDEX(gDP!AM$6:AM$271,MATCH(totalExpenditure!$A79,gDP!$B$6:$B$271))=0,"",INDEX([2]pivotTable!X$3:X$308,MATCH(totalExpenditure!$A79,[2]pivotTable!$A$3:$A$308,0))/100*INDEX(gDP!AM$6:AM$271,MATCH(totalExpenditure!$A79,gDP!$B$6:$B$271)))</f>
        <v>#N/A</v>
      </c>
      <c r="Y79" s="77" t="e">
        <f>IF(INDEX([2]pivotTable!Y$3:Y$308,MATCH(totalExpenditure!$A79,[2]pivotTable!$A$3:$A$308,0))/100*INDEX(gDP!AN$6:AN$271,MATCH(totalExpenditure!$A79,gDP!$B$6:$B$271))=0,"",INDEX([2]pivotTable!Y$3:Y$308,MATCH(totalExpenditure!$A79,[2]pivotTable!$A$3:$A$308,0))/100*INDEX(gDP!AN$6:AN$271,MATCH(totalExpenditure!$A79,gDP!$B$6:$B$271)))</f>
        <v>#N/A</v>
      </c>
      <c r="Z79" s="77" t="e">
        <f>IF(INDEX([2]pivotTable!Z$3:Z$308,MATCH(totalExpenditure!$A79,[2]pivotTable!$A$3:$A$308,0))/100*INDEX(gDP!AO$6:AO$271,MATCH(totalExpenditure!$A79,gDP!$B$6:$B$271))=0,"",INDEX([2]pivotTable!Z$3:Z$308,MATCH(totalExpenditure!$A79,[2]pivotTable!$A$3:$A$308,0))/100*INDEX(gDP!AO$6:AO$271,MATCH(totalExpenditure!$A79,gDP!$B$6:$B$271)))</f>
        <v>#N/A</v>
      </c>
      <c r="AA79" s="77" t="e">
        <f>IF(INDEX([2]pivotTable!AA$3:AA$308,MATCH(totalExpenditure!$A79,[2]pivotTable!$A$3:$A$308,0))/100*INDEX(gDP!AP$6:AP$271,MATCH(totalExpenditure!$A79,gDP!$B$6:$B$271))=0,"",INDEX([2]pivotTable!AA$3:AA$308,MATCH(totalExpenditure!$A79,[2]pivotTable!$A$3:$A$308,0))/100*INDEX(gDP!AP$6:AP$271,MATCH(totalExpenditure!$A79,gDP!$B$6:$B$271)))</f>
        <v>#N/A</v>
      </c>
      <c r="AB79" s="77" t="e">
        <f>IF(INDEX([2]pivotTable!AB$3:AB$308,MATCH(totalExpenditure!$A79,[2]pivotTable!$A$3:$A$308,0))/100*INDEX(gDP!AQ$6:AQ$271,MATCH(totalExpenditure!$A79,gDP!$B$6:$B$271))=0,"",INDEX([2]pivotTable!AB$3:AB$308,MATCH(totalExpenditure!$A79,[2]pivotTable!$A$3:$A$308,0))/100*INDEX(gDP!AQ$6:AQ$271,MATCH(totalExpenditure!$A79,gDP!$B$6:$B$271)))</f>
        <v>#N/A</v>
      </c>
      <c r="AC79" s="77" t="e">
        <f>IF(INDEX([2]pivotTable!AC$3:AC$308,MATCH(totalExpenditure!$A79,[2]pivotTable!$A$3:$A$308,0))/100*INDEX(gDP!AR$6:AR$271,MATCH(totalExpenditure!$A79,gDP!$B$6:$B$271))=0,"",INDEX([2]pivotTable!AC$3:AC$308,MATCH(totalExpenditure!$A79,[2]pivotTable!$A$3:$A$308,0))/100*INDEX(gDP!AR$6:AR$271,MATCH(totalExpenditure!$A79,gDP!$B$6:$B$271)))</f>
        <v>#N/A</v>
      </c>
      <c r="AD79" s="77" t="e">
        <f>IF(INDEX([2]pivotTable!AD$3:AD$308,MATCH(totalExpenditure!$A79,[2]pivotTable!$A$3:$A$308,0))/100*INDEX(gDP!AS$6:AS$271,MATCH(totalExpenditure!$A79,gDP!$B$6:$B$271))=0,"",INDEX([2]pivotTable!AD$3:AD$308,MATCH(totalExpenditure!$A79,[2]pivotTable!$A$3:$A$308,0))/100*INDEX(gDP!AS$6:AS$271,MATCH(totalExpenditure!$A79,gDP!$B$6:$B$271)))</f>
        <v>#N/A</v>
      </c>
      <c r="AE79" s="77" t="e">
        <f>IF(INDEX([2]pivotTable!AE$3:AE$308,MATCH(totalExpenditure!$A79,[2]pivotTable!$A$3:$A$308,0))/100*INDEX(gDP!AT$6:AT$271,MATCH(totalExpenditure!$A79,gDP!$B$6:$B$271))=0,"",INDEX([2]pivotTable!AE$3:AE$308,MATCH(totalExpenditure!$A79,[2]pivotTable!$A$3:$A$308,0))/100*INDEX(gDP!AT$6:AT$271,MATCH(totalExpenditure!$A79,gDP!$B$6:$B$271)))</f>
        <v>#N/A</v>
      </c>
      <c r="AF79" s="77" t="e">
        <f>IF(INDEX([2]pivotTable!AF$3:AF$308,MATCH(totalExpenditure!$A79,[2]pivotTable!$A$3:$A$308,0))/100*INDEX(gDP!AU$6:AU$271,MATCH(totalExpenditure!$A79,gDP!$B$6:$B$271))=0,"",INDEX([2]pivotTable!AF$3:AF$308,MATCH(totalExpenditure!$A79,[2]pivotTable!$A$3:$A$308,0))/100*INDEX(gDP!AU$6:AU$271,MATCH(totalExpenditure!$A79,gDP!$B$6:$B$271)))</f>
        <v>#N/A</v>
      </c>
      <c r="AG79" s="77" t="e">
        <f>IF(INDEX([2]pivotTable!AG$3:AG$308,MATCH(totalExpenditure!$A79,[2]pivotTable!$A$3:$A$308,0))/100*INDEX(gDP!AV$6:AV$271,MATCH(totalExpenditure!$A79,gDP!$B$6:$B$271))=0,"",INDEX([2]pivotTable!AG$3:AG$308,MATCH(totalExpenditure!$A79,[2]pivotTable!$A$3:$A$308,0))/100*INDEX(gDP!AV$6:AV$271,MATCH(totalExpenditure!$A79,gDP!$B$6:$B$271)))</f>
        <v>#N/A</v>
      </c>
      <c r="AH79" s="77" t="e">
        <f>IF(INDEX([2]pivotTable!AH$3:AH$308,MATCH(totalExpenditure!$A79,[2]pivotTable!$A$3:$A$308,0))/100*INDEX(gDP!AW$6:AW$271,MATCH(totalExpenditure!$A79,gDP!$B$6:$B$271))=0,"",INDEX([2]pivotTable!AH$3:AH$308,MATCH(totalExpenditure!$A79,[2]pivotTable!$A$3:$A$308,0))/100*INDEX(gDP!AW$6:AW$271,MATCH(totalExpenditure!$A79,gDP!$B$6:$B$271)))</f>
        <v>#N/A</v>
      </c>
      <c r="AI79" s="77" t="e">
        <f>IF(INDEX([2]pivotTable!AI$3:AI$308,MATCH(totalExpenditure!$A79,[2]pivotTable!$A$3:$A$308,0))/100*INDEX(gDP!AX$6:AX$271,MATCH(totalExpenditure!$A79,gDP!$B$6:$B$271))=0,"",INDEX([2]pivotTable!AI$3:AI$308,MATCH(totalExpenditure!$A79,[2]pivotTable!$A$3:$A$308,0))/100*INDEX(gDP!AX$6:AX$271,MATCH(totalExpenditure!$A79,gDP!$B$6:$B$271)))</f>
        <v>#N/A</v>
      </c>
      <c r="AJ79" s="77" t="e">
        <f>IF(INDEX([2]pivotTable!AJ$3:AJ$308,MATCH(totalExpenditure!$A79,[2]pivotTable!$A$3:$A$308,0))/100*INDEX(gDP!AY$6:AY$271,MATCH(totalExpenditure!$A79,gDP!$B$6:$B$271))=0,"",INDEX([2]pivotTable!AJ$3:AJ$308,MATCH(totalExpenditure!$A79,[2]pivotTable!$A$3:$A$308,0))/100*INDEX(gDP!AY$6:AY$271,MATCH(totalExpenditure!$A79,gDP!$B$6:$B$271)))</f>
        <v>#N/A</v>
      </c>
      <c r="AK79" s="77" t="e">
        <f>IF(INDEX([2]pivotTable!AK$3:AK$308,MATCH(totalExpenditure!$A79,[2]pivotTable!$A$3:$A$308,0))/100*INDEX(gDP!AZ$6:AZ$271,MATCH(totalExpenditure!$A79,gDP!$B$6:$B$271))=0,"",INDEX([2]pivotTable!AK$3:AK$308,MATCH(totalExpenditure!$A79,[2]pivotTable!$A$3:$A$308,0))/100*INDEX(gDP!AZ$6:AZ$271,MATCH(totalExpenditure!$A79,gDP!$B$6:$B$271)))</f>
        <v>#N/A</v>
      </c>
      <c r="AL79" s="77" t="e">
        <f>IF(INDEX([2]pivotTable!AL$3:AL$308,MATCH(totalExpenditure!$A79,[2]pivotTable!$A$3:$A$308,0))/100*INDEX(gDP!BA$6:BA$271,MATCH(totalExpenditure!$A79,gDP!$B$6:$B$271))=0,"",INDEX([2]pivotTable!AL$3:AL$308,MATCH(totalExpenditure!$A79,[2]pivotTable!$A$3:$A$308,0))/100*INDEX(gDP!BA$6:BA$271,MATCH(totalExpenditure!$A79,gDP!$B$6:$B$271)))</f>
        <v>#N/A</v>
      </c>
      <c r="AM79" s="77" t="e">
        <f>IF(INDEX([2]pivotTable!AM$3:AM$308,MATCH(totalExpenditure!$A79,[2]pivotTable!$A$3:$A$308,0))/100*INDEX(gDP!BB$6:BB$271,MATCH(totalExpenditure!$A79,gDP!$B$6:$B$271))=0,"",INDEX([2]pivotTable!AM$3:AM$308,MATCH(totalExpenditure!$A79,[2]pivotTable!$A$3:$A$308,0))/100*INDEX(gDP!BB$6:BB$271,MATCH(totalExpenditure!$A79,gDP!$B$6:$B$271)))</f>
        <v>#N/A</v>
      </c>
      <c r="AN79" s="77" t="e">
        <f>IF(INDEX([2]pivotTable!AN$3:AN$308,MATCH(totalExpenditure!$A79,[2]pivotTable!$A$3:$A$308,0))/100*INDEX(gDP!BC$6:BC$271,MATCH(totalExpenditure!$A79,gDP!$B$6:$B$271))=0,"",INDEX([2]pivotTable!AN$3:AN$308,MATCH(totalExpenditure!$A79,[2]pivotTable!$A$3:$A$308,0))/100*INDEX(gDP!BC$6:BC$271,MATCH(totalExpenditure!$A79,gDP!$B$6:$B$271)))</f>
        <v>#N/A</v>
      </c>
      <c r="AO79" s="77" t="e">
        <f>IF(INDEX([2]pivotTable!AO$3:AO$308,MATCH(totalExpenditure!$A79,[2]pivotTable!$A$3:$A$308,0))/100*INDEX(gDP!BD$6:BD$271,MATCH(totalExpenditure!$A79,gDP!$B$6:$B$271))=0,"",INDEX([2]pivotTable!AO$3:AO$308,MATCH(totalExpenditure!$A79,[2]pivotTable!$A$3:$A$308,0))/100*INDEX(gDP!BD$6:BD$271,MATCH(totalExpenditure!$A79,gDP!$B$6:$B$271)))</f>
        <v>#N/A</v>
      </c>
      <c r="AP79" s="77" t="e">
        <f>IF(INDEX([2]pivotTable!AP$3:AP$308,MATCH(totalExpenditure!$A79,[2]pivotTable!$A$3:$A$308,0))/100*INDEX(gDP!BE$6:BE$271,MATCH(totalExpenditure!$A79,gDP!$B$6:$B$271))=0,"",INDEX([2]pivotTable!AP$3:AP$308,MATCH(totalExpenditure!$A79,[2]pivotTable!$A$3:$A$308,0))/100*INDEX(gDP!BE$6:BE$271,MATCH(totalExpenditure!$A79,gDP!$B$6:$B$271)))</f>
        <v>#N/A</v>
      </c>
      <c r="AQ79" s="77" t="e">
        <f>IF(INDEX([2]pivotTable!AQ$3:AQ$308,MATCH(totalExpenditure!$A79,[2]pivotTable!$A$3:$A$308,0))/100*INDEX(gDP!BF$6:BF$271,MATCH(totalExpenditure!$A79,gDP!$B$6:$B$271))=0,"",INDEX([2]pivotTable!AQ$3:AQ$308,MATCH(totalExpenditure!$A79,[2]pivotTable!$A$3:$A$308,0))/100*INDEX(gDP!BF$6:BF$271,MATCH(totalExpenditure!$A79,gDP!$B$6:$B$271)))</f>
        <v>#N/A</v>
      </c>
      <c r="AR79" s="77" t="e">
        <f>IF(INDEX([2]pivotTable!AR$3:AR$308,MATCH(totalExpenditure!$A79,[2]pivotTable!$A$3:$A$308,0))/100*INDEX(gDP!BG$6:BG$271,MATCH(totalExpenditure!$A79,gDP!$B$6:$B$271))=0,"",INDEX([2]pivotTable!AR$3:AR$308,MATCH(totalExpenditure!$A79,[2]pivotTable!$A$3:$A$308,0))/100*INDEX(gDP!BG$6:BG$271,MATCH(totalExpenditure!$A79,gDP!$B$6:$B$271)))</f>
        <v>#N/A</v>
      </c>
      <c r="AS79" s="77" t="e">
        <f>IF(INDEX([2]pivotTable!AS$3:AS$308,MATCH(totalExpenditure!$A79,[2]pivotTable!$A$3:$A$308,0))/100*INDEX(gDP!BH$6:BH$271,MATCH(totalExpenditure!$A79,gDP!$B$6:$B$271))=0,"",INDEX([2]pivotTable!AS$3:AS$308,MATCH(totalExpenditure!$A79,[2]pivotTable!$A$3:$A$308,0))/100*INDEX(gDP!BH$6:BH$271,MATCH(totalExpenditure!$A79,gDP!$B$6:$B$271)))</f>
        <v>#N/A</v>
      </c>
      <c r="AT79" s="77" t="e">
        <f>IF(INDEX([2]pivotTable!AT$3:AT$308,MATCH(totalExpenditure!$A79,[2]pivotTable!$A$3:$A$308,0))/100*INDEX(gDP!BI$6:BI$271,MATCH(totalExpenditure!$A79,gDP!$B$6:$B$271))=0,"",INDEX([2]pivotTable!AT$3:AT$308,MATCH(totalExpenditure!$A79,[2]pivotTable!$A$3:$A$308,0))/100*INDEX(gDP!BI$6:BI$271,MATCH(totalExpenditure!$A79,gDP!$B$6:$B$271)))</f>
        <v>#N/A</v>
      </c>
      <c r="AU79" s="77" t="e">
        <f>IF(INDEX([2]pivotTable!AU$3:AU$308,MATCH(totalExpenditure!$A79,[2]pivotTable!$A$3:$A$308,0))/100*INDEX(gDP!BJ$6:BJ$271,MATCH(totalExpenditure!$A79,gDP!$B$6:$B$271))=0,"",INDEX([2]pivotTable!AU$3:AU$308,MATCH(totalExpenditure!$A79,[2]pivotTable!$A$3:$A$308,0))/100*INDEX(gDP!BJ$6:BJ$271,MATCH(totalExpenditure!$A79,gDP!$B$6:$B$271)))</f>
        <v>#N/A</v>
      </c>
      <c r="AV79" s="77" t="e">
        <f>IF(INDEX([2]pivotTable!AV$3:AV$308,MATCH(totalExpenditure!$A79,[2]pivotTable!$A$3:$A$308,0))/100*INDEX(gDP!BK$6:BK$271,MATCH(totalExpenditure!$A79,gDP!$B$6:$B$271))=0,"",INDEX([2]pivotTable!AV$3:AV$308,MATCH(totalExpenditure!$A79,[2]pivotTable!$A$3:$A$308,0))/100*INDEX(gDP!BK$6:BK$271,MATCH(totalExpenditure!$A79,gDP!$B$6:$B$271)))</f>
        <v>#N/A</v>
      </c>
      <c r="AW79" s="77" t="e">
        <f>IF(INDEX([2]pivotTable!AW$3:AW$308,MATCH(totalExpenditure!$A79,[2]pivotTable!$A$3:$A$308,0))/100*INDEX(gDP!BL$6:BL$271,MATCH(totalExpenditure!$A79,gDP!$B$6:$B$271))=0,"",INDEX([2]pivotTable!AW$3:AW$308,MATCH(totalExpenditure!$A79,[2]pivotTable!$A$3:$A$308,0))/100*INDEX(gDP!BL$6:BL$271,MATCH(totalExpenditure!$A79,gDP!$B$6:$B$271)))</f>
        <v>#N/A</v>
      </c>
      <c r="AX79" s="77" t="e">
        <f>IF(INDEX([2]pivotTable!AX$3:AX$308,MATCH(totalExpenditure!$A79,[2]pivotTable!$A$3:$A$308,0))/100*INDEX(gDP!BM$6:BM$271,MATCH(totalExpenditure!$A79,gDP!$B$6:$B$271))=0,"",INDEX([2]pivotTable!AX$3:AX$308,MATCH(totalExpenditure!$A79,[2]pivotTable!$A$3:$A$308,0))/100*INDEX(gDP!BM$6:BM$271,MATCH(totalExpenditure!$A79,gDP!$B$6:$B$271)))</f>
        <v>#N/A</v>
      </c>
      <c r="AY79" s="77" t="e">
        <f>IF(INDEX([2]pivotTable!AY$3:AY$308,MATCH(totalExpenditure!$A79,[2]pivotTable!$A$3:$A$308,0))/100*INDEX(gDP!BN$6:BN$271,MATCH(totalExpenditure!$A79,gDP!$B$6:$B$271))=0,"",INDEX([2]pivotTable!AY$3:AY$308,MATCH(totalExpenditure!$A79,[2]pivotTable!$A$3:$A$308,0))/100*INDEX(gDP!BN$6:BN$271,MATCH(totalExpenditure!$A79,gDP!$B$6:$B$271)))</f>
        <v>#N/A</v>
      </c>
      <c r="AZ79" s="77" t="e">
        <f>IF(INDEX([2]pivotTable!AZ$3:AZ$308,MATCH(totalExpenditure!$A79,[2]pivotTable!$A$3:$A$308,0))/100*INDEX(gDP!BO$6:BO$271,MATCH(totalExpenditure!$A79,gDP!$B$6:$B$271))=0,"",INDEX([2]pivotTable!AZ$3:AZ$308,MATCH(totalExpenditure!$A79,[2]pivotTable!$A$3:$A$308,0))/100*INDEX(gDP!BO$6:BO$271,MATCH(totalExpenditure!$A79,gDP!$B$6:$B$271)))</f>
        <v>#N/A</v>
      </c>
      <c r="BA79" s="77" t="e">
        <f>IF(INDEX([2]pivotTable!B$310:B$615,MATCH(totalExpenditure!$A79,[2]pivotTable!$A$310:$A$615,0))/100*INDEX(gDP!Q$6:Q$271,MATCH(totalExpenditure!$A79,gDP!$B$6:$B$271))=0,"",INDEX([2]pivotTable!B$310:B$615,MATCH(totalExpenditure!$A79,[2]pivotTable!$A$310:$A$615,0))/100*INDEX(gDP!Q$6:Q$271,MATCH(totalExpenditure!$A79,gDP!$B$6:$B$271)))</f>
        <v>#N/A</v>
      </c>
      <c r="BB79" s="77" t="e">
        <f>IF(INDEX([2]pivotTable!C$310:C$615,MATCH(totalExpenditure!$A79,[2]pivotTable!$A$310:$A$615,0))/100*INDEX(gDP!R$6:R$271,MATCH(totalExpenditure!$A79,gDP!$B$6:$B$271))=0,"",INDEX([2]pivotTable!C$310:C$615,MATCH(totalExpenditure!$A79,[2]pivotTable!$A$310:$A$615,0))/100*INDEX(gDP!R$6:R$271,MATCH(totalExpenditure!$A79,gDP!$B$6:$B$271)))</f>
        <v>#N/A</v>
      </c>
      <c r="BC79" s="77" t="e">
        <f>IF(INDEX([2]pivotTable!D$310:D$615,MATCH(totalExpenditure!$A79,[2]pivotTable!$A$310:$A$615,0))/100*INDEX(gDP!S$6:S$271,MATCH(totalExpenditure!$A79,gDP!$B$6:$B$271))=0,"",INDEX([2]pivotTable!D$310:D$615,MATCH(totalExpenditure!$A79,[2]pivotTable!$A$310:$A$615,0))/100*INDEX(gDP!S$6:S$271,MATCH(totalExpenditure!$A79,gDP!$B$6:$B$271)))</f>
        <v>#N/A</v>
      </c>
      <c r="BD79" s="77" t="e">
        <f>IF(INDEX([2]pivotTable!E$310:E$615,MATCH(totalExpenditure!$A79,[2]pivotTable!$A$310:$A$615,0))/100*INDEX(gDP!T$6:T$271,MATCH(totalExpenditure!$A79,gDP!$B$6:$B$271))=0,"",INDEX([2]pivotTable!E$310:E$615,MATCH(totalExpenditure!$A79,[2]pivotTable!$A$310:$A$615,0))/100*INDEX(gDP!T$6:T$271,MATCH(totalExpenditure!$A79,gDP!$B$6:$B$271)))</f>
        <v>#N/A</v>
      </c>
      <c r="BE79" s="77" t="e">
        <f>IF(INDEX([2]pivotTable!F$310:F$615,MATCH(totalExpenditure!$A79,[2]pivotTable!$A$310:$A$615,0))/100*INDEX(gDP!U$6:U$271,MATCH(totalExpenditure!$A79,gDP!$B$6:$B$271))=0,"",INDEX([2]pivotTable!F$310:F$615,MATCH(totalExpenditure!$A79,[2]pivotTable!$A$310:$A$615,0))/100*INDEX(gDP!U$6:U$271,MATCH(totalExpenditure!$A79,gDP!$B$6:$B$271)))</f>
        <v>#N/A</v>
      </c>
      <c r="BF79" s="77" t="e">
        <f>IF(INDEX([2]pivotTable!G$310:G$615,MATCH(totalExpenditure!$A79,[2]pivotTable!$A$310:$A$615,0))/100*INDEX(gDP!V$6:V$271,MATCH(totalExpenditure!$A79,gDP!$B$6:$B$271))=0,"",INDEX([2]pivotTable!G$310:G$615,MATCH(totalExpenditure!$A79,[2]pivotTable!$A$310:$A$615,0))/100*INDEX(gDP!V$6:V$271,MATCH(totalExpenditure!$A79,gDP!$B$6:$B$271)))</f>
        <v>#N/A</v>
      </c>
      <c r="BG79" s="77" t="e">
        <f>IF(INDEX([2]pivotTable!H$310:H$615,MATCH(totalExpenditure!$A79,[2]pivotTable!$A$310:$A$615,0))/100*INDEX(gDP!W$6:W$271,MATCH(totalExpenditure!$A79,gDP!$B$6:$B$271))=0,"",INDEX([2]pivotTable!H$310:H$615,MATCH(totalExpenditure!$A79,[2]pivotTable!$A$310:$A$615,0))/100*INDEX(gDP!W$6:W$271,MATCH(totalExpenditure!$A79,gDP!$B$6:$B$271)))</f>
        <v>#N/A</v>
      </c>
      <c r="BH79" s="77" t="e">
        <f>IF(INDEX([2]pivotTable!I$310:I$615,MATCH(totalExpenditure!$A79,[2]pivotTable!$A$310:$A$615,0))/100*INDEX(gDP!X$6:X$271,MATCH(totalExpenditure!$A79,gDP!$B$6:$B$271))=0,"",INDEX([2]pivotTable!I$310:I$615,MATCH(totalExpenditure!$A79,[2]pivotTable!$A$310:$A$615,0))/100*INDEX(gDP!X$6:X$271,MATCH(totalExpenditure!$A79,gDP!$B$6:$B$271)))</f>
        <v>#N/A</v>
      </c>
      <c r="BI79" s="77" t="e">
        <f>IF(INDEX([2]pivotTable!J$310:J$615,MATCH(totalExpenditure!$A79,[2]pivotTable!$A$310:$A$615,0))/100*INDEX(gDP!Y$6:Y$271,MATCH(totalExpenditure!$A79,gDP!$B$6:$B$271))=0,"",INDEX([2]pivotTable!J$310:J$615,MATCH(totalExpenditure!$A79,[2]pivotTable!$A$310:$A$615,0))/100*INDEX(gDP!Y$6:Y$271,MATCH(totalExpenditure!$A79,gDP!$B$6:$B$271)))</f>
        <v>#N/A</v>
      </c>
      <c r="BJ79" s="77" t="e">
        <f>IF(INDEX([2]pivotTable!K$310:K$615,MATCH(totalExpenditure!$A79,[2]pivotTable!$A$310:$A$615,0))/100*INDEX(gDP!Z$6:Z$271,MATCH(totalExpenditure!$A79,gDP!$B$6:$B$271))=0,"",INDEX([2]pivotTable!K$310:K$615,MATCH(totalExpenditure!$A79,[2]pivotTable!$A$310:$A$615,0))/100*INDEX(gDP!Z$6:Z$271,MATCH(totalExpenditure!$A79,gDP!$B$6:$B$271)))</f>
        <v>#N/A</v>
      </c>
      <c r="BK79" s="77" t="e">
        <f>IF(INDEX([2]pivotTable!L$310:L$615,MATCH(totalExpenditure!$A79,[2]pivotTable!$A$310:$A$615,0))/100*INDEX(gDP!AA$6:AA$271,MATCH(totalExpenditure!$A79,gDP!$B$6:$B$271))=0,"",INDEX([2]pivotTable!L$310:L$615,MATCH(totalExpenditure!$A79,[2]pivotTable!$A$310:$A$615,0))/100*INDEX(gDP!AA$6:AA$271,MATCH(totalExpenditure!$A79,gDP!$B$6:$B$271)))</f>
        <v>#N/A</v>
      </c>
      <c r="BL79" s="77" t="e">
        <f>IF(INDEX([2]pivotTable!M$310:M$615,MATCH(totalExpenditure!$A79,[2]pivotTable!$A$310:$A$615,0))/100*INDEX(gDP!AB$6:AB$271,MATCH(totalExpenditure!$A79,gDP!$B$6:$B$271))=0,"",INDEX([2]pivotTable!M$310:M$615,MATCH(totalExpenditure!$A79,[2]pivotTable!$A$310:$A$615,0))/100*INDEX(gDP!AB$6:AB$271,MATCH(totalExpenditure!$A79,gDP!$B$6:$B$271)))</f>
        <v>#N/A</v>
      </c>
      <c r="BM79" s="77" t="e">
        <f>IF(INDEX([2]pivotTable!N$310:N$615,MATCH(totalExpenditure!$A79,[2]pivotTable!$A$310:$A$615,0))/100*INDEX(gDP!AC$6:AC$271,MATCH(totalExpenditure!$A79,gDP!$B$6:$B$271))=0,"",INDEX([2]pivotTable!N$310:N$615,MATCH(totalExpenditure!$A79,[2]pivotTable!$A$310:$A$615,0))/100*INDEX(gDP!AC$6:AC$271,MATCH(totalExpenditure!$A79,gDP!$B$6:$B$271)))</f>
        <v>#N/A</v>
      </c>
      <c r="BN79" s="77" t="e">
        <f>IF(INDEX([2]pivotTable!O$310:O$615,MATCH(totalExpenditure!$A79,[2]pivotTable!$A$310:$A$615,0))/100*INDEX(gDP!AD$6:AD$271,MATCH(totalExpenditure!$A79,gDP!$B$6:$B$271))=0,"",INDEX([2]pivotTable!O$310:O$615,MATCH(totalExpenditure!$A79,[2]pivotTable!$A$310:$A$615,0))/100*INDEX(gDP!AD$6:AD$271,MATCH(totalExpenditure!$A79,gDP!$B$6:$B$271)))</f>
        <v>#N/A</v>
      </c>
      <c r="BO79" s="77" t="e">
        <f>IF(INDEX([2]pivotTable!P$310:P$615,MATCH(totalExpenditure!$A79,[2]pivotTable!$A$310:$A$615,0))/100*INDEX(gDP!AE$6:AE$271,MATCH(totalExpenditure!$A79,gDP!$B$6:$B$271))=0,"",INDEX([2]pivotTable!P$310:P$615,MATCH(totalExpenditure!$A79,[2]pivotTable!$A$310:$A$615,0))/100*INDEX(gDP!AE$6:AE$271,MATCH(totalExpenditure!$A79,gDP!$B$6:$B$271)))</f>
        <v>#N/A</v>
      </c>
      <c r="BP79" s="77" t="e">
        <f>IF(INDEX([2]pivotTable!Q$310:Q$615,MATCH(totalExpenditure!$A79,[2]pivotTable!$A$310:$A$615,0))/100*INDEX(gDP!AF$6:AF$271,MATCH(totalExpenditure!$A79,gDP!$B$6:$B$271))=0,"",INDEX([2]pivotTable!Q$310:Q$615,MATCH(totalExpenditure!$A79,[2]pivotTable!$A$310:$A$615,0))/100*INDEX(gDP!AF$6:AF$271,MATCH(totalExpenditure!$A79,gDP!$B$6:$B$271)))</f>
        <v>#N/A</v>
      </c>
      <c r="BQ79" s="77" t="e">
        <f>IF(INDEX([2]pivotTable!R$310:R$615,MATCH(totalExpenditure!$A79,[2]pivotTable!$A$310:$A$615,0))/100*INDEX(gDP!AG$6:AG$271,MATCH(totalExpenditure!$A79,gDP!$B$6:$B$271))=0,"",INDEX([2]pivotTable!R$310:R$615,MATCH(totalExpenditure!$A79,[2]pivotTable!$A$310:$A$615,0))/100*INDEX(gDP!AG$6:AG$271,MATCH(totalExpenditure!$A79,gDP!$B$6:$B$271)))</f>
        <v>#N/A</v>
      </c>
      <c r="BR79" s="77" t="e">
        <f>IF(INDEX([2]pivotTable!S$310:S$615,MATCH(totalExpenditure!$A79,[2]pivotTable!$A$310:$A$615,0))/100*INDEX(gDP!AH$6:AH$271,MATCH(totalExpenditure!$A79,gDP!$B$6:$B$271))=0,"",INDEX([2]pivotTable!S$310:S$615,MATCH(totalExpenditure!$A79,[2]pivotTable!$A$310:$A$615,0))/100*INDEX(gDP!AH$6:AH$271,MATCH(totalExpenditure!$A79,gDP!$B$6:$B$271)))</f>
        <v>#N/A</v>
      </c>
      <c r="BS79" s="77" t="e">
        <f>IF(INDEX([2]pivotTable!T$310:T$615,MATCH(totalExpenditure!$A79,[2]pivotTable!$A$310:$A$615,0))/100*INDEX(gDP!AI$6:AI$271,MATCH(totalExpenditure!$A79,gDP!$B$6:$B$271))=0,"",INDEX([2]pivotTable!T$310:T$615,MATCH(totalExpenditure!$A79,[2]pivotTable!$A$310:$A$615,0))/100*INDEX(gDP!AI$6:AI$271,MATCH(totalExpenditure!$A79,gDP!$B$6:$B$271)))</f>
        <v>#N/A</v>
      </c>
      <c r="BT79" s="77" t="e">
        <f>IF(INDEX([2]pivotTable!U$310:U$615,MATCH(totalExpenditure!$A79,[2]pivotTable!$A$310:$A$615,0))/100*INDEX(gDP!AJ$6:AJ$271,MATCH(totalExpenditure!$A79,gDP!$B$6:$B$271))=0,"",INDEX([2]pivotTable!U$310:U$615,MATCH(totalExpenditure!$A79,[2]pivotTable!$A$310:$A$615,0))/100*INDEX(gDP!AJ$6:AJ$271,MATCH(totalExpenditure!$A79,gDP!$B$6:$B$271)))</f>
        <v>#N/A</v>
      </c>
      <c r="BU79" s="77" t="e">
        <f>IF(INDEX([2]pivotTable!V$310:V$615,MATCH(totalExpenditure!$A79,[2]pivotTable!$A$310:$A$615,0))/100*INDEX(gDP!AK$6:AK$271,MATCH(totalExpenditure!$A79,gDP!$B$6:$B$271))=0,"",INDEX([2]pivotTable!V$310:V$615,MATCH(totalExpenditure!$A79,[2]pivotTable!$A$310:$A$615,0))/100*INDEX(gDP!AK$6:AK$271,MATCH(totalExpenditure!$A79,gDP!$B$6:$B$271)))</f>
        <v>#N/A</v>
      </c>
      <c r="BV79" s="77" t="e">
        <f>IF(INDEX([2]pivotTable!W$310:W$615,MATCH(totalExpenditure!$A79,[2]pivotTable!$A$310:$A$615,0))/100*INDEX(gDP!AL$6:AL$271,MATCH(totalExpenditure!$A79,gDP!$B$6:$B$271))=0,"",INDEX([2]pivotTable!W$310:W$615,MATCH(totalExpenditure!$A79,[2]pivotTable!$A$310:$A$615,0))/100*INDEX(gDP!AL$6:AL$271,MATCH(totalExpenditure!$A79,gDP!$B$6:$B$271)))</f>
        <v>#N/A</v>
      </c>
      <c r="BW79" s="77" t="e">
        <f>IF(INDEX([2]pivotTable!X$310:X$615,MATCH(totalExpenditure!$A79,[2]pivotTable!$A$310:$A$615,0))/100*INDEX(gDP!AM$6:AM$271,MATCH(totalExpenditure!$A79,gDP!$B$6:$B$271))=0,"",INDEX([2]pivotTable!X$310:X$615,MATCH(totalExpenditure!$A79,[2]pivotTable!$A$310:$A$615,0))/100*INDEX(gDP!AM$6:AM$271,MATCH(totalExpenditure!$A79,gDP!$B$6:$B$271)))</f>
        <v>#N/A</v>
      </c>
      <c r="BX79" s="77" t="e">
        <f>IF(INDEX([2]pivotTable!Y$310:Y$615,MATCH(totalExpenditure!$A79,[2]pivotTable!$A$310:$A$615,0))/100*INDEX(gDP!AN$6:AN$271,MATCH(totalExpenditure!$A79,gDP!$B$6:$B$271))=0,"",INDEX([2]pivotTable!Y$310:Y$615,MATCH(totalExpenditure!$A79,[2]pivotTable!$A$310:$A$615,0))/100*INDEX(gDP!AN$6:AN$271,MATCH(totalExpenditure!$A79,gDP!$B$6:$B$271)))</f>
        <v>#N/A</v>
      </c>
      <c r="BY79" s="77" t="e">
        <f>IF(INDEX([2]pivotTable!Z$310:Z$615,MATCH(totalExpenditure!$A79,[2]pivotTable!$A$310:$A$615,0))/100*INDEX(gDP!AO$6:AO$271,MATCH(totalExpenditure!$A79,gDP!$B$6:$B$271))=0,"",INDEX([2]pivotTable!Z$310:Z$615,MATCH(totalExpenditure!$A79,[2]pivotTable!$A$310:$A$615,0))/100*INDEX(gDP!AO$6:AO$271,MATCH(totalExpenditure!$A79,gDP!$B$6:$B$271)))</f>
        <v>#N/A</v>
      </c>
      <c r="BZ79" s="77" t="e">
        <f>IF(INDEX([2]pivotTable!AA$310:AA$615,MATCH(totalExpenditure!$A79,[2]pivotTable!$A$310:$A$615,0))/100*INDEX(gDP!AP$6:AP$271,MATCH(totalExpenditure!$A79,gDP!$B$6:$B$271))=0,"",INDEX([2]pivotTable!AA$310:AA$615,MATCH(totalExpenditure!$A79,[2]pivotTable!$A$310:$A$615,0))/100*INDEX(gDP!AP$6:AP$271,MATCH(totalExpenditure!$A79,gDP!$B$6:$B$271)))</f>
        <v>#N/A</v>
      </c>
      <c r="CA79" s="77" t="e">
        <f>IF(INDEX([2]pivotTable!AB$310:AB$615,MATCH(totalExpenditure!$A79,[2]pivotTable!$A$310:$A$615,0))/100*INDEX(gDP!AQ$6:AQ$271,MATCH(totalExpenditure!$A79,gDP!$B$6:$B$271))=0,"",INDEX([2]pivotTable!AB$310:AB$615,MATCH(totalExpenditure!$A79,[2]pivotTable!$A$310:$A$615,0))/100*INDEX(gDP!AQ$6:AQ$271,MATCH(totalExpenditure!$A79,gDP!$B$6:$B$271)))</f>
        <v>#N/A</v>
      </c>
      <c r="CB79" s="77" t="e">
        <f>IF(INDEX([2]pivotTable!AC$310:AC$615,MATCH(totalExpenditure!$A79,[2]pivotTable!$A$310:$A$615,0))/100*INDEX(gDP!AR$6:AR$271,MATCH(totalExpenditure!$A79,gDP!$B$6:$B$271))=0,"",INDEX([2]pivotTable!AC$310:AC$615,MATCH(totalExpenditure!$A79,[2]pivotTable!$A$310:$A$615,0))/100*INDEX(gDP!AR$6:AR$271,MATCH(totalExpenditure!$A79,gDP!$B$6:$B$271)))</f>
        <v>#N/A</v>
      </c>
      <c r="CC79" s="77" t="e">
        <f>IF(INDEX([2]pivotTable!AD$310:AD$615,MATCH(totalExpenditure!$A79,[2]pivotTable!$A$310:$A$615,0))/100*INDEX(gDP!AS$6:AS$271,MATCH(totalExpenditure!$A79,gDP!$B$6:$B$271))=0,"",INDEX([2]pivotTable!AD$310:AD$615,MATCH(totalExpenditure!$A79,[2]pivotTable!$A$310:$A$615,0))/100*INDEX(gDP!AS$6:AS$271,MATCH(totalExpenditure!$A79,gDP!$B$6:$B$271)))</f>
        <v>#N/A</v>
      </c>
      <c r="CD79" s="77" t="e">
        <f>IF(INDEX([2]pivotTable!AE$310:AE$615,MATCH(totalExpenditure!$A79,[2]pivotTable!$A$310:$A$615,0))/100*INDEX(gDP!AT$6:AT$271,MATCH(totalExpenditure!$A79,gDP!$B$6:$B$271))=0,"",INDEX([2]pivotTable!AE$310:AE$615,MATCH(totalExpenditure!$A79,[2]pivotTable!$A$310:$A$615,0))/100*INDEX(gDP!AT$6:AT$271,MATCH(totalExpenditure!$A79,gDP!$B$6:$B$271)))</f>
        <v>#N/A</v>
      </c>
      <c r="CE79" s="77" t="e">
        <f>IF(INDEX([2]pivotTable!AF$310:AF$615,MATCH(totalExpenditure!$A79,[2]pivotTable!$A$310:$A$615,0))/100*INDEX(gDP!AU$6:AU$271,MATCH(totalExpenditure!$A79,gDP!$B$6:$B$271))=0,"",INDEX([2]pivotTable!AF$310:AF$615,MATCH(totalExpenditure!$A79,[2]pivotTable!$A$310:$A$615,0))/100*INDEX(gDP!AU$6:AU$271,MATCH(totalExpenditure!$A79,gDP!$B$6:$B$271)))</f>
        <v>#N/A</v>
      </c>
      <c r="CF79" s="77" t="e">
        <f>IF(INDEX([2]pivotTable!AG$310:AG$615,MATCH(totalExpenditure!$A79,[2]pivotTable!$A$310:$A$615,0))/100*INDEX(gDP!AV$6:AV$271,MATCH(totalExpenditure!$A79,gDP!$B$6:$B$271))=0,"",INDEX([2]pivotTable!AG$310:AG$615,MATCH(totalExpenditure!$A79,[2]pivotTable!$A$310:$A$615,0))/100*INDEX(gDP!AV$6:AV$271,MATCH(totalExpenditure!$A79,gDP!$B$6:$B$271)))</f>
        <v>#N/A</v>
      </c>
      <c r="CG79" s="77" t="e">
        <f>IF(INDEX([2]pivotTable!AH$310:AH$615,MATCH(totalExpenditure!$A79,[2]pivotTable!$A$310:$A$615,0))/100*INDEX(gDP!AW$6:AW$271,MATCH(totalExpenditure!$A79,gDP!$B$6:$B$271))=0,"",INDEX([2]pivotTable!AH$310:AH$615,MATCH(totalExpenditure!$A79,[2]pivotTable!$A$310:$A$615,0))/100*INDEX(gDP!AW$6:AW$271,MATCH(totalExpenditure!$A79,gDP!$B$6:$B$271)))</f>
        <v>#N/A</v>
      </c>
      <c r="CH79" s="77" t="e">
        <f>IF(INDEX([2]pivotTable!AI$310:AI$615,MATCH(totalExpenditure!$A79,[2]pivotTable!$A$310:$A$615,0))/100*INDEX(gDP!AX$6:AX$271,MATCH(totalExpenditure!$A79,gDP!$B$6:$B$271))=0,"",INDEX([2]pivotTable!AI$310:AI$615,MATCH(totalExpenditure!$A79,[2]pivotTable!$A$310:$A$615,0))/100*INDEX(gDP!AX$6:AX$271,MATCH(totalExpenditure!$A79,gDP!$B$6:$B$271)))</f>
        <v>#N/A</v>
      </c>
      <c r="CI79" s="77" t="e">
        <f>IF(INDEX([2]pivotTable!AJ$310:AJ$615,MATCH(totalExpenditure!$A79,[2]pivotTable!$A$310:$A$615,0))/100*INDEX(gDP!AY$6:AY$271,MATCH(totalExpenditure!$A79,gDP!$B$6:$B$271))=0,"",INDEX([2]pivotTable!AJ$310:AJ$615,MATCH(totalExpenditure!$A79,[2]pivotTable!$A$310:$A$615,0))/100*INDEX(gDP!AY$6:AY$271,MATCH(totalExpenditure!$A79,gDP!$B$6:$B$271)))</f>
        <v>#N/A</v>
      </c>
      <c r="CJ79" s="77" t="e">
        <f>IF(INDEX([2]pivotTable!AK$310:AK$615,MATCH(totalExpenditure!$A79,[2]pivotTable!$A$310:$A$615,0))/100*INDEX(gDP!AZ$6:AZ$271,MATCH(totalExpenditure!$A79,gDP!$B$6:$B$271))=0,"",INDEX([2]pivotTable!AK$310:AK$615,MATCH(totalExpenditure!$A79,[2]pivotTable!$A$310:$A$615,0))/100*INDEX(gDP!AZ$6:AZ$271,MATCH(totalExpenditure!$A79,gDP!$B$6:$B$271)))</f>
        <v>#N/A</v>
      </c>
      <c r="CK79" s="77" t="e">
        <f>IF(INDEX([2]pivotTable!AL$310:AL$615,MATCH(totalExpenditure!$A79,[2]pivotTable!$A$310:$A$615,0))/100*INDEX(gDP!BA$6:BA$271,MATCH(totalExpenditure!$A79,gDP!$B$6:$B$271))=0,"",INDEX([2]pivotTable!AL$310:AL$615,MATCH(totalExpenditure!$A79,[2]pivotTable!$A$310:$A$615,0))/100*INDEX(gDP!BA$6:BA$271,MATCH(totalExpenditure!$A79,gDP!$B$6:$B$271)))</f>
        <v>#N/A</v>
      </c>
      <c r="CL79" s="77" t="e">
        <f>IF(INDEX([2]pivotTable!AM$310:AM$615,MATCH(totalExpenditure!$A79,[2]pivotTable!$A$310:$A$615,0))/100*INDEX(gDP!BB$6:BB$271,MATCH(totalExpenditure!$A79,gDP!$B$6:$B$271))=0,"",INDEX([2]pivotTable!AM$310:AM$615,MATCH(totalExpenditure!$A79,[2]pivotTable!$A$310:$A$615,0))/100*INDEX(gDP!BB$6:BB$271,MATCH(totalExpenditure!$A79,gDP!$B$6:$B$271)))</f>
        <v>#N/A</v>
      </c>
      <c r="CM79" s="77" t="e">
        <f>IF(INDEX([2]pivotTable!AN$310:AN$615,MATCH(totalExpenditure!$A79,[2]pivotTable!$A$310:$A$615,0))/100*INDEX(gDP!BC$6:BC$271,MATCH(totalExpenditure!$A79,gDP!$B$6:$B$271))=0,"",INDEX([2]pivotTable!AN$310:AN$615,MATCH(totalExpenditure!$A79,[2]pivotTable!$A$310:$A$615,0))/100*INDEX(gDP!BC$6:BC$271,MATCH(totalExpenditure!$A79,gDP!$B$6:$B$271)))</f>
        <v>#N/A</v>
      </c>
      <c r="CN79" s="77" t="e">
        <f>IF(INDEX([2]pivotTable!AO$310:AO$615,MATCH(totalExpenditure!$A79,[2]pivotTable!$A$310:$A$615,0))/100*INDEX(gDP!BD$6:BD$271,MATCH(totalExpenditure!$A79,gDP!$B$6:$B$271))=0,"",INDEX([2]pivotTable!AO$310:AO$615,MATCH(totalExpenditure!$A79,[2]pivotTable!$A$310:$A$615,0))/100*INDEX(gDP!BD$6:BD$271,MATCH(totalExpenditure!$A79,gDP!$B$6:$B$271)))</f>
        <v>#N/A</v>
      </c>
      <c r="CO79" s="77" t="e">
        <f>IF(INDEX([2]pivotTable!AP$310:AP$615,MATCH(totalExpenditure!$A79,[2]pivotTable!$A$310:$A$615,0))/100*INDEX(gDP!BE$6:BE$271,MATCH(totalExpenditure!$A79,gDP!$B$6:$B$271))=0,"",INDEX([2]pivotTable!AP$310:AP$615,MATCH(totalExpenditure!$A79,[2]pivotTable!$A$310:$A$615,0))/100*INDEX(gDP!BE$6:BE$271,MATCH(totalExpenditure!$A79,gDP!$B$6:$B$271)))</f>
        <v>#N/A</v>
      </c>
      <c r="CP79" s="77" t="e">
        <f>IF(INDEX([2]pivotTable!AQ$310:AQ$615,MATCH(totalExpenditure!$A79,[2]pivotTable!$A$310:$A$615,0))/100*INDEX(gDP!BF$6:BF$271,MATCH(totalExpenditure!$A79,gDP!$B$6:$B$271))=0,"",INDEX([2]pivotTable!AQ$310:AQ$615,MATCH(totalExpenditure!$A79,[2]pivotTable!$A$310:$A$615,0))/100*INDEX(gDP!BF$6:BF$271,MATCH(totalExpenditure!$A79,gDP!$B$6:$B$271)))</f>
        <v>#N/A</v>
      </c>
      <c r="CQ79" s="77" t="e">
        <f>IF(INDEX([2]pivotTable!AR$310:AR$615,MATCH(totalExpenditure!$A79,[2]pivotTable!$A$310:$A$615,0))/100*INDEX(gDP!BG$6:BG$271,MATCH(totalExpenditure!$A79,gDP!$B$6:$B$271))=0,"",INDEX([2]pivotTable!AR$310:AR$615,MATCH(totalExpenditure!$A79,[2]pivotTable!$A$310:$A$615,0))/100*INDEX(gDP!BG$6:BG$271,MATCH(totalExpenditure!$A79,gDP!$B$6:$B$271)))</f>
        <v>#N/A</v>
      </c>
      <c r="CR79" s="77" t="e">
        <f>IF(INDEX([2]pivotTable!AS$310:AS$615,MATCH(totalExpenditure!$A79,[2]pivotTable!$A$310:$A$615,0))/100*INDEX(gDP!BH$6:BH$271,MATCH(totalExpenditure!$A79,gDP!$B$6:$B$271))=0,"",INDEX([2]pivotTable!AS$310:AS$615,MATCH(totalExpenditure!$A79,[2]pivotTable!$A$310:$A$615,0))/100*INDEX(gDP!BH$6:BH$271,MATCH(totalExpenditure!$A79,gDP!$B$6:$B$271)))</f>
        <v>#N/A</v>
      </c>
      <c r="CS79" s="77" t="e">
        <f>IF(INDEX([2]pivotTable!AT$310:AT$615,MATCH(totalExpenditure!$A79,[2]pivotTable!$A$310:$A$615,0))/100*INDEX(gDP!BI$6:BI$271,MATCH(totalExpenditure!$A79,gDP!$B$6:$B$271))=0,"",INDEX([2]pivotTable!AT$310:AT$615,MATCH(totalExpenditure!$A79,[2]pivotTable!$A$310:$A$615,0))/100*INDEX(gDP!BI$6:BI$271,MATCH(totalExpenditure!$A79,gDP!$B$6:$B$271)))</f>
        <v>#N/A</v>
      </c>
      <c r="CT79" s="77" t="e">
        <f>IF(INDEX([2]pivotTable!AU$310:AU$615,MATCH(totalExpenditure!$A79,[2]pivotTable!$A$310:$A$615,0))/100*INDEX(gDP!BJ$6:BJ$271,MATCH(totalExpenditure!$A79,gDP!$B$6:$B$271))=0,"",INDEX([2]pivotTable!AU$310:AU$615,MATCH(totalExpenditure!$A79,[2]pivotTable!$A$310:$A$615,0))/100*INDEX(gDP!BJ$6:BJ$271,MATCH(totalExpenditure!$A79,gDP!$B$6:$B$271)))</f>
        <v>#N/A</v>
      </c>
      <c r="CU79" s="77" t="e">
        <f>IF(INDEX([2]pivotTable!AV$310:AV$615,MATCH(totalExpenditure!$A79,[2]pivotTable!$A$310:$A$615,0))/100*INDEX(gDP!BK$6:BK$271,MATCH(totalExpenditure!$A79,gDP!$B$6:$B$271))=0,"",INDEX([2]pivotTable!AV$310:AV$615,MATCH(totalExpenditure!$A79,[2]pivotTable!$A$310:$A$615,0))/100*INDEX(gDP!BK$6:BK$271,MATCH(totalExpenditure!$A79,gDP!$B$6:$B$271)))</f>
        <v>#N/A</v>
      </c>
      <c r="CV79" s="77" t="e">
        <f>IF(INDEX([2]pivotTable!AW$310:AW$615,MATCH(totalExpenditure!$A79,[2]pivotTable!$A$310:$A$615,0))/100*INDEX(gDP!BL$6:BL$271,MATCH(totalExpenditure!$A79,gDP!$B$6:$B$271))=0,"",INDEX([2]pivotTable!AW$310:AW$615,MATCH(totalExpenditure!$A79,[2]pivotTable!$A$310:$A$615,0))/100*INDEX(gDP!BL$6:BL$271,MATCH(totalExpenditure!$A79,gDP!$B$6:$B$271)))</f>
        <v>#N/A</v>
      </c>
      <c r="CW79" s="77" t="e">
        <f>IF(INDEX([2]pivotTable!AX$310:AX$615,MATCH(totalExpenditure!$A79,[2]pivotTable!$A$310:$A$615,0))/100*INDEX(gDP!BM$6:BM$271,MATCH(totalExpenditure!$A79,gDP!$B$6:$B$271))=0,"",INDEX([2]pivotTable!AX$310:AX$615,MATCH(totalExpenditure!$A79,[2]pivotTable!$A$310:$A$615,0))/100*INDEX(gDP!BM$6:BM$271,MATCH(totalExpenditure!$A79,gDP!$B$6:$B$271)))</f>
        <v>#N/A</v>
      </c>
      <c r="CX79" s="77" t="e">
        <f>IF(INDEX([2]pivotTable!AY$310:AY$615,MATCH(totalExpenditure!$A79,[2]pivotTable!$A$310:$A$615,0))/100*INDEX(gDP!BN$6:BN$271,MATCH(totalExpenditure!$A79,gDP!$B$6:$B$271))=0,"",INDEX([2]pivotTable!AY$310:AY$615,MATCH(totalExpenditure!$A79,[2]pivotTable!$A$310:$A$615,0))/100*INDEX(gDP!BN$6:BN$271,MATCH(totalExpenditure!$A79,gDP!$B$6:$B$271)))</f>
        <v>#N/A</v>
      </c>
      <c r="CY79" s="77" t="e">
        <f>IF(INDEX([2]pivotTable!AZ$310:AZ$615,MATCH(totalExpenditure!$A79,[2]pivotTable!$A$310:$A$615,0))/100*INDEX(gDP!BO$6:BO$271,MATCH(totalExpenditure!$A79,gDP!$B$6:$B$271))=0,"",INDEX([2]pivotTable!AZ$310:AZ$615,MATCH(totalExpenditure!$A79,[2]pivotTable!$A$310:$A$615,0))/100*INDEX(gDP!BO$6:BO$271,MATCH(totalExpenditure!$A79,gDP!$B$6:$B$271)))</f>
        <v>#N/A</v>
      </c>
      <c r="CZ79" s="77" t="e">
        <f>IF(B79="","",IF(BA79="","",B79-B79+INDEX(gDP!Q$6:Q$271,MATCH(totalExpenditure!$A79,gDP!$B$6:$B$271))))</f>
        <v>#N/A</v>
      </c>
      <c r="DA79" s="77" t="e">
        <f>IF(C79="","",IF(BB79="","",C79-C79+INDEX(gDP!R$6:R$271,MATCH(totalExpenditure!$A79,gDP!$B$6:$B$271))))</f>
        <v>#N/A</v>
      </c>
      <c r="DB79" s="77" t="e">
        <f>IF(D79="","",IF(BC79="","",D79-D79+INDEX(gDP!S$6:S$271,MATCH(totalExpenditure!$A79,gDP!$B$6:$B$271))))</f>
        <v>#N/A</v>
      </c>
      <c r="DC79" s="77" t="e">
        <f>IF(E79="","",IF(BD79="","",E79-E79+INDEX(gDP!T$6:T$271,MATCH(totalExpenditure!$A79,gDP!$B$6:$B$271))))</f>
        <v>#N/A</v>
      </c>
      <c r="DD79" s="77" t="e">
        <f>IF(F79="","",IF(BE79="","",F79-F79+INDEX(gDP!U$6:U$271,MATCH(totalExpenditure!$A79,gDP!$B$6:$B$271))))</f>
        <v>#N/A</v>
      </c>
      <c r="DE79" s="77" t="e">
        <f>IF(G79="","",IF(BF79="","",G79-G79+INDEX(gDP!V$6:V$271,MATCH(totalExpenditure!$A79,gDP!$B$6:$B$271))))</f>
        <v>#N/A</v>
      </c>
      <c r="DF79" s="77" t="e">
        <f>IF(H79="","",IF(BG79="","",H79-H79+INDEX(gDP!W$6:W$271,MATCH(totalExpenditure!$A79,gDP!$B$6:$B$271))))</f>
        <v>#N/A</v>
      </c>
      <c r="DG79" s="77" t="e">
        <f>IF(I79="","",IF(BH79="","",I79-I79+INDEX(gDP!X$6:X$271,MATCH(totalExpenditure!$A79,gDP!$B$6:$B$271))))</f>
        <v>#N/A</v>
      </c>
      <c r="DH79" s="77" t="e">
        <f>IF(J79="","",IF(BI79="","",J79-J79+INDEX(gDP!Y$6:Y$271,MATCH(totalExpenditure!$A79,gDP!$B$6:$B$271))))</f>
        <v>#N/A</v>
      </c>
      <c r="DI79" s="77" t="e">
        <f>IF(K79="","",IF(BJ79="","",K79-K79+INDEX(gDP!Z$6:Z$271,MATCH(totalExpenditure!$A79,gDP!$B$6:$B$271))))</f>
        <v>#N/A</v>
      </c>
      <c r="DJ79" s="77" t="e">
        <f>IF(L79="","",IF(BK79="","",L79-L79+INDEX(gDP!AA$6:AA$271,MATCH(totalExpenditure!$A79,gDP!$B$6:$B$271))))</f>
        <v>#N/A</v>
      </c>
      <c r="DK79" s="77" t="e">
        <f>IF(M79="","",IF(BL79="","",M79-M79+INDEX(gDP!AB$6:AB$271,MATCH(totalExpenditure!$A79,gDP!$B$6:$B$271))))</f>
        <v>#N/A</v>
      </c>
      <c r="DL79" s="77" t="e">
        <f>IF(N79="","",IF(BM79="","",N79-N79+INDEX(gDP!AC$6:AC$271,MATCH(totalExpenditure!$A79,gDP!$B$6:$B$271))))</f>
        <v>#N/A</v>
      </c>
      <c r="DM79" s="77" t="e">
        <f>IF(O79="","",IF(BN79="","",O79-O79+INDEX(gDP!AD$6:AD$271,MATCH(totalExpenditure!$A79,gDP!$B$6:$B$271))))</f>
        <v>#N/A</v>
      </c>
      <c r="DN79" s="77" t="e">
        <f>IF(P79="","",IF(BO79="","",P79-P79+INDEX(gDP!AE$6:AE$271,MATCH(totalExpenditure!$A79,gDP!$B$6:$B$271))))</f>
        <v>#N/A</v>
      </c>
      <c r="DO79" s="77" t="e">
        <f>IF(Q79="","",IF(BP79="","",Q79-Q79+INDEX(gDP!AF$6:AF$271,MATCH(totalExpenditure!$A79,gDP!$B$6:$B$271))))</f>
        <v>#N/A</v>
      </c>
      <c r="DP79" s="77" t="e">
        <f>IF(R79="","",IF(BQ79="","",R79-R79+INDEX(gDP!AG$6:AG$271,MATCH(totalExpenditure!$A79,gDP!$B$6:$B$271))))</f>
        <v>#N/A</v>
      </c>
      <c r="DQ79" s="77" t="e">
        <f>IF(S79="","",IF(BR79="","",S79-S79+INDEX(gDP!AH$6:AH$271,MATCH(totalExpenditure!$A79,gDP!$B$6:$B$271))))</f>
        <v>#N/A</v>
      </c>
      <c r="DR79" s="77" t="e">
        <f>IF(T79="","",IF(BS79="","",T79-T79+INDEX(gDP!AI$6:AI$271,MATCH(totalExpenditure!$A79,gDP!$B$6:$B$271))))</f>
        <v>#N/A</v>
      </c>
      <c r="DS79" s="77" t="e">
        <f>IF(U79="","",IF(BT79="","",U79-U79+INDEX(gDP!AJ$6:AJ$271,MATCH(totalExpenditure!$A79,gDP!$B$6:$B$271))))</f>
        <v>#N/A</v>
      </c>
      <c r="DT79" s="77" t="e">
        <f>IF(V79="","",IF(BU79="","",V79-V79+INDEX(gDP!AK$6:AK$271,MATCH(totalExpenditure!$A79,gDP!$B$6:$B$271))))</f>
        <v>#N/A</v>
      </c>
      <c r="DU79" s="77" t="e">
        <f>IF(W79="","",IF(BV79="","",W79-W79+INDEX(gDP!AL$6:AL$271,MATCH(totalExpenditure!$A79,gDP!$B$6:$B$271))))</f>
        <v>#N/A</v>
      </c>
      <c r="DV79" s="77" t="e">
        <f>IF(X79="","",IF(BW79="","",X79-X79+INDEX(gDP!AM$6:AM$271,MATCH(totalExpenditure!$A79,gDP!$B$6:$B$271))))</f>
        <v>#N/A</v>
      </c>
      <c r="DW79" s="77" t="e">
        <f>IF(Y79="","",IF(BX79="","",Y79-Y79+INDEX(gDP!AN$6:AN$271,MATCH(totalExpenditure!$A79,gDP!$B$6:$B$271))))</f>
        <v>#N/A</v>
      </c>
      <c r="DX79" s="77" t="e">
        <f>IF(Z79="","",IF(BY79="","",Z79-Z79+INDEX(gDP!AO$6:AO$271,MATCH(totalExpenditure!$A79,gDP!$B$6:$B$271))))</f>
        <v>#N/A</v>
      </c>
      <c r="DY79" s="77" t="e">
        <f>IF(AA79="","",IF(BZ79="","",AA79-AA79+INDEX(gDP!AP$6:AP$271,MATCH(totalExpenditure!$A79,gDP!$B$6:$B$271))))</f>
        <v>#N/A</v>
      </c>
      <c r="DZ79" s="77" t="e">
        <f>IF(AB79="","",IF(CA79="","",AB79-AB79+INDEX(gDP!AQ$6:AQ$271,MATCH(totalExpenditure!$A79,gDP!$B$6:$B$271))))</f>
        <v>#N/A</v>
      </c>
      <c r="EA79" s="77" t="e">
        <f>IF(AC79="","",IF(CB79="","",AC79-AC79+INDEX(gDP!AR$6:AR$271,MATCH(totalExpenditure!$A79,gDP!$B$6:$B$271))))</f>
        <v>#N/A</v>
      </c>
      <c r="EB79" s="77" t="e">
        <f>IF(AD79="","",IF(CC79="","",AD79-AD79+INDEX(gDP!AS$6:AS$271,MATCH(totalExpenditure!$A79,gDP!$B$6:$B$271))))</f>
        <v>#N/A</v>
      </c>
      <c r="EC79" s="77" t="e">
        <f>IF(AE79="","",IF(CD79="","",AE79-AE79+INDEX(gDP!AT$6:AT$271,MATCH(totalExpenditure!$A79,gDP!$B$6:$B$271))))</f>
        <v>#N/A</v>
      </c>
      <c r="ED79" s="77" t="e">
        <f>IF(AF79="","",IF(CE79="","",AF79-AF79+INDEX(gDP!AU$6:AU$271,MATCH(totalExpenditure!$A79,gDP!$B$6:$B$271))))</f>
        <v>#N/A</v>
      </c>
      <c r="EE79" s="77" t="e">
        <f>IF(AG79="","",IF(CF79="","",AG79-AG79+INDEX(gDP!AV$6:AV$271,MATCH(totalExpenditure!$A79,gDP!$B$6:$B$271))))</f>
        <v>#N/A</v>
      </c>
      <c r="EF79" s="77" t="e">
        <f>IF(AH79="","",IF(CG79="","",AH79-AH79+INDEX(gDP!AW$6:AW$271,MATCH(totalExpenditure!$A79,gDP!$B$6:$B$271))))</f>
        <v>#N/A</v>
      </c>
      <c r="EG79" s="77" t="e">
        <f>IF(AI79="","",IF(CH79="","",AI79-AI79+INDEX(gDP!AX$6:AX$271,MATCH(totalExpenditure!$A79,gDP!$B$6:$B$271))))</f>
        <v>#N/A</v>
      </c>
      <c r="EH79" s="77" t="e">
        <f>IF(AJ79="","",IF(CI79="","",AJ79-AJ79+INDEX(gDP!AY$6:AY$271,MATCH(totalExpenditure!$A79,gDP!$B$6:$B$271))))</f>
        <v>#N/A</v>
      </c>
      <c r="EI79" s="77" t="e">
        <f>IF(AK79="","",IF(CJ79="","",AK79-AK79+INDEX(gDP!AZ$6:AZ$271,MATCH(totalExpenditure!$A79,gDP!$B$6:$B$271))))</f>
        <v>#N/A</v>
      </c>
      <c r="EJ79" s="77" t="e">
        <f>IF(AL79="","",IF(CK79="","",AL79-AL79+INDEX(gDP!BA$6:BA$271,MATCH(totalExpenditure!$A79,gDP!$B$6:$B$271))))</f>
        <v>#N/A</v>
      </c>
      <c r="EK79" s="77" t="e">
        <f>IF(AM79="","",IF(CL79="","",AM79-AM79+INDEX(gDP!BB$6:BB$271,MATCH(totalExpenditure!$A79,gDP!$B$6:$B$271))))</f>
        <v>#N/A</v>
      </c>
      <c r="EL79" s="77" t="e">
        <f>IF(AN79="","",IF(CM79="","",AN79-AN79+INDEX(gDP!BC$6:BC$271,MATCH(totalExpenditure!$A79,gDP!$B$6:$B$271))))</f>
        <v>#N/A</v>
      </c>
      <c r="EM79" s="77" t="e">
        <f>IF(AO79="","",IF(CN79="","",AO79-AO79+INDEX(gDP!BD$6:BD$271,MATCH(totalExpenditure!$A79,gDP!$B$6:$B$271))))</f>
        <v>#N/A</v>
      </c>
      <c r="EN79" s="77" t="e">
        <f>IF(AP79="","",IF(CO79="","",AP79-AP79+INDEX(gDP!BE$6:BE$271,MATCH(totalExpenditure!$A79,gDP!$B$6:$B$271))))</f>
        <v>#N/A</v>
      </c>
      <c r="EO79" s="77" t="e">
        <f>IF(AQ79="","",IF(CP79="","",AQ79-AQ79+INDEX(gDP!BF$6:BF$271,MATCH(totalExpenditure!$A79,gDP!$B$6:$B$271))))</f>
        <v>#N/A</v>
      </c>
      <c r="EP79" s="77" t="e">
        <f>IF(AR79="","",IF(CQ79="","",AR79-AR79+INDEX(gDP!BG$6:BG$271,MATCH(totalExpenditure!$A79,gDP!$B$6:$B$271))))</f>
        <v>#N/A</v>
      </c>
      <c r="EQ79" s="77" t="e">
        <f>IF(AS79="","",IF(CR79="","",AS79-AS79+INDEX(gDP!BH$6:BH$271,MATCH(totalExpenditure!$A79,gDP!$B$6:$B$271))))</f>
        <v>#N/A</v>
      </c>
      <c r="ER79" s="77" t="e">
        <f>IF(AT79="","",IF(CS79="","",AT79-AT79+INDEX(gDP!BI$6:BI$271,MATCH(totalExpenditure!$A79,gDP!$B$6:$B$271))))</f>
        <v>#N/A</v>
      </c>
      <c r="ES79" s="77" t="e">
        <f>IF(AU79="","",IF(CT79="","",AU79-AU79+INDEX(gDP!BJ$6:BJ$271,MATCH(totalExpenditure!$A79,gDP!$B$6:$B$271))))</f>
        <v>#N/A</v>
      </c>
      <c r="ET79" s="77" t="e">
        <f>IF(AV79="","",IF(CU79="","",AV79-AV79+INDEX(gDP!BK$6:BK$271,MATCH(totalExpenditure!$A79,gDP!$B$6:$B$271))))</f>
        <v>#N/A</v>
      </c>
      <c r="EU79" s="77" t="e">
        <f>IF(AW79="","",IF(CV79="","",AW79-AW79+INDEX(gDP!BL$6:BL$271,MATCH(totalExpenditure!$A79,gDP!$B$6:$B$271))))</f>
        <v>#N/A</v>
      </c>
      <c r="EV79" s="77" t="e">
        <f>IF(AX79="","",IF(CW79="","",AX79-AX79+INDEX(gDP!BM$6:BM$271,MATCH(totalExpenditure!$A79,gDP!$B$6:$B$271))))</f>
        <v>#N/A</v>
      </c>
      <c r="EW79" s="77" t="e">
        <f>IF(AY79="","",IF(CX79="","",AY79-AY79+INDEX(gDP!BN$6:BN$271,MATCH(totalExpenditure!$A79,gDP!$B$6:$B$271))))</f>
        <v>#N/A</v>
      </c>
      <c r="EX79" s="77" t="e">
        <f>IF(AZ79="","",IF(CY79="","",AZ79-AZ79+INDEX(gDP!BO$6:BO$271,MATCH(totalExpenditure!$A79,gDP!$B$6:$B$271))))</f>
        <v>#N/A</v>
      </c>
    </row>
    <row r="80" spans="1:154" x14ac:dyDescent="0.35">
      <c r="A80" t="s">
        <v>369</v>
      </c>
      <c r="B80" s="77" t="str">
        <f>IF(INDEX([2]pivotTable!B$3:B$308,MATCH(totalExpenditure!$A80,[2]pivotTable!$A$3:$A$308,0))/100*INDEX(gDP!Q$6:Q$271,MATCH(totalExpenditure!$A80,gDP!$B$6:$B$271))=0,"",INDEX([2]pivotTable!B$3:B$308,MATCH(totalExpenditure!$A80,[2]pivotTable!$A$3:$A$308,0))/100*INDEX(gDP!Q$6:Q$271,MATCH(totalExpenditure!$A80,gDP!$B$6:$B$271)))</f>
        <v/>
      </c>
      <c r="C80" s="77" t="str">
        <f>IF(INDEX([2]pivotTable!C$3:C$308,MATCH(totalExpenditure!$A80,[2]pivotTable!$A$3:$A$308,0))/100*INDEX(gDP!R$6:R$271,MATCH(totalExpenditure!$A80,gDP!$B$6:$B$271))=0,"",INDEX([2]pivotTable!C$3:C$308,MATCH(totalExpenditure!$A80,[2]pivotTable!$A$3:$A$308,0))/100*INDEX(gDP!R$6:R$271,MATCH(totalExpenditure!$A80,gDP!$B$6:$B$271)))</f>
        <v/>
      </c>
      <c r="D80" s="77" t="str">
        <f>IF(INDEX([2]pivotTable!D$3:D$308,MATCH(totalExpenditure!$A80,[2]pivotTable!$A$3:$A$308,0))/100*INDEX(gDP!S$6:S$271,MATCH(totalExpenditure!$A80,gDP!$B$6:$B$271))=0,"",INDEX([2]pivotTable!D$3:D$308,MATCH(totalExpenditure!$A80,[2]pivotTable!$A$3:$A$308,0))/100*INDEX(gDP!S$6:S$271,MATCH(totalExpenditure!$A80,gDP!$B$6:$B$271)))</f>
        <v/>
      </c>
      <c r="E80" s="77" t="str">
        <f>IF(INDEX([2]pivotTable!E$3:E$308,MATCH(totalExpenditure!$A80,[2]pivotTable!$A$3:$A$308,0))/100*INDEX(gDP!T$6:T$271,MATCH(totalExpenditure!$A80,gDP!$B$6:$B$271))=0,"",INDEX([2]pivotTable!E$3:E$308,MATCH(totalExpenditure!$A80,[2]pivotTable!$A$3:$A$308,0))/100*INDEX(gDP!T$6:T$271,MATCH(totalExpenditure!$A80,gDP!$B$6:$B$271)))</f>
        <v/>
      </c>
      <c r="F80" s="77" t="str">
        <f>IF(INDEX([2]pivotTable!F$3:F$308,MATCH(totalExpenditure!$A80,[2]pivotTable!$A$3:$A$308,0))/100*INDEX(gDP!U$6:U$271,MATCH(totalExpenditure!$A80,gDP!$B$6:$B$271))=0,"",INDEX([2]pivotTable!F$3:F$308,MATCH(totalExpenditure!$A80,[2]pivotTable!$A$3:$A$308,0))/100*INDEX(gDP!U$6:U$271,MATCH(totalExpenditure!$A80,gDP!$B$6:$B$271)))</f>
        <v/>
      </c>
      <c r="G80" s="77" t="str">
        <f>IF(INDEX([2]pivotTable!G$3:G$308,MATCH(totalExpenditure!$A80,[2]pivotTable!$A$3:$A$308,0))/100*INDEX(gDP!V$6:V$271,MATCH(totalExpenditure!$A80,gDP!$B$6:$B$271))=0,"",INDEX([2]pivotTable!G$3:G$308,MATCH(totalExpenditure!$A80,[2]pivotTable!$A$3:$A$308,0))/100*INDEX(gDP!V$6:V$271,MATCH(totalExpenditure!$A80,gDP!$B$6:$B$271)))</f>
        <v/>
      </c>
      <c r="H80" s="77" t="str">
        <f>IF(INDEX([2]pivotTable!H$3:H$308,MATCH(totalExpenditure!$A80,[2]pivotTable!$A$3:$A$308,0))/100*INDEX(gDP!W$6:W$271,MATCH(totalExpenditure!$A80,gDP!$B$6:$B$271))=0,"",INDEX([2]pivotTable!H$3:H$308,MATCH(totalExpenditure!$A80,[2]pivotTable!$A$3:$A$308,0))/100*INDEX(gDP!W$6:W$271,MATCH(totalExpenditure!$A80,gDP!$B$6:$B$271)))</f>
        <v/>
      </c>
      <c r="I80" s="77" t="str">
        <f>IF(INDEX([2]pivotTable!I$3:I$308,MATCH(totalExpenditure!$A80,[2]pivotTable!$A$3:$A$308,0))/100*INDEX(gDP!X$6:X$271,MATCH(totalExpenditure!$A80,gDP!$B$6:$B$271))=0,"",INDEX([2]pivotTable!I$3:I$308,MATCH(totalExpenditure!$A80,[2]pivotTable!$A$3:$A$308,0))/100*INDEX(gDP!X$6:X$271,MATCH(totalExpenditure!$A80,gDP!$B$6:$B$271)))</f>
        <v/>
      </c>
      <c r="J80" s="77" t="str">
        <f>IF(INDEX([2]pivotTable!J$3:J$308,MATCH(totalExpenditure!$A80,[2]pivotTable!$A$3:$A$308,0))/100*INDEX(gDP!Y$6:Y$271,MATCH(totalExpenditure!$A80,gDP!$B$6:$B$271))=0,"",INDEX([2]pivotTable!J$3:J$308,MATCH(totalExpenditure!$A80,[2]pivotTable!$A$3:$A$308,0))/100*INDEX(gDP!Y$6:Y$271,MATCH(totalExpenditure!$A80,gDP!$B$6:$B$271)))</f>
        <v/>
      </c>
      <c r="K80" s="77" t="str">
        <f>IF(INDEX([2]pivotTable!K$3:K$308,MATCH(totalExpenditure!$A80,[2]pivotTable!$A$3:$A$308,0))/100*INDEX(gDP!Z$6:Z$271,MATCH(totalExpenditure!$A80,gDP!$B$6:$B$271))=0,"",INDEX([2]pivotTable!K$3:K$308,MATCH(totalExpenditure!$A80,[2]pivotTable!$A$3:$A$308,0))/100*INDEX(gDP!Z$6:Z$271,MATCH(totalExpenditure!$A80,gDP!$B$6:$B$271)))</f>
        <v/>
      </c>
      <c r="L80" s="77" t="str">
        <f>IF(INDEX([2]pivotTable!L$3:L$308,MATCH(totalExpenditure!$A80,[2]pivotTable!$A$3:$A$308,0))/100*INDEX(gDP!AA$6:AA$271,MATCH(totalExpenditure!$A80,gDP!$B$6:$B$271))=0,"",INDEX([2]pivotTable!L$3:L$308,MATCH(totalExpenditure!$A80,[2]pivotTable!$A$3:$A$308,0))/100*INDEX(gDP!AA$6:AA$271,MATCH(totalExpenditure!$A80,gDP!$B$6:$B$271)))</f>
        <v/>
      </c>
      <c r="M80" s="77" t="str">
        <f>IF(INDEX([2]pivotTable!M$3:M$308,MATCH(totalExpenditure!$A80,[2]pivotTable!$A$3:$A$308,0))/100*INDEX(gDP!AB$6:AB$271,MATCH(totalExpenditure!$A80,gDP!$B$6:$B$271))=0,"",INDEX([2]pivotTable!M$3:M$308,MATCH(totalExpenditure!$A80,[2]pivotTable!$A$3:$A$308,0))/100*INDEX(gDP!AB$6:AB$271,MATCH(totalExpenditure!$A80,gDP!$B$6:$B$271)))</f>
        <v/>
      </c>
      <c r="N80" s="77" t="str">
        <f>IF(INDEX([2]pivotTable!N$3:N$308,MATCH(totalExpenditure!$A80,[2]pivotTable!$A$3:$A$308,0))/100*INDEX(gDP!AC$6:AC$271,MATCH(totalExpenditure!$A80,gDP!$B$6:$B$271))=0,"",INDEX([2]pivotTable!N$3:N$308,MATCH(totalExpenditure!$A80,[2]pivotTable!$A$3:$A$308,0))/100*INDEX(gDP!AC$6:AC$271,MATCH(totalExpenditure!$A80,gDP!$B$6:$B$271)))</f>
        <v/>
      </c>
      <c r="O80" s="77" t="str">
        <f>IF(INDEX([2]pivotTable!O$3:O$308,MATCH(totalExpenditure!$A80,[2]pivotTable!$A$3:$A$308,0))/100*INDEX(gDP!AD$6:AD$271,MATCH(totalExpenditure!$A80,gDP!$B$6:$B$271))=0,"",INDEX([2]pivotTable!O$3:O$308,MATCH(totalExpenditure!$A80,[2]pivotTable!$A$3:$A$308,0))/100*INDEX(gDP!AD$6:AD$271,MATCH(totalExpenditure!$A80,gDP!$B$6:$B$271)))</f>
        <v/>
      </c>
      <c r="P80" s="77" t="str">
        <f>IF(INDEX([2]pivotTable!P$3:P$308,MATCH(totalExpenditure!$A80,[2]pivotTable!$A$3:$A$308,0))/100*INDEX(gDP!AE$6:AE$271,MATCH(totalExpenditure!$A80,gDP!$B$6:$B$271))=0,"",INDEX([2]pivotTable!P$3:P$308,MATCH(totalExpenditure!$A80,[2]pivotTable!$A$3:$A$308,0))/100*INDEX(gDP!AE$6:AE$271,MATCH(totalExpenditure!$A80,gDP!$B$6:$B$271)))</f>
        <v/>
      </c>
      <c r="Q80" s="77" t="str">
        <f>IF(INDEX([2]pivotTable!Q$3:Q$308,MATCH(totalExpenditure!$A80,[2]pivotTable!$A$3:$A$308,0))/100*INDEX(gDP!AF$6:AF$271,MATCH(totalExpenditure!$A80,gDP!$B$6:$B$271))=0,"",INDEX([2]pivotTable!Q$3:Q$308,MATCH(totalExpenditure!$A80,[2]pivotTable!$A$3:$A$308,0))/100*INDEX(gDP!AF$6:AF$271,MATCH(totalExpenditure!$A80,gDP!$B$6:$B$271)))</f>
        <v/>
      </c>
      <c r="R80" s="77" t="str">
        <f>IF(INDEX([2]pivotTable!R$3:R$308,MATCH(totalExpenditure!$A80,[2]pivotTable!$A$3:$A$308,0))/100*INDEX(gDP!AG$6:AG$271,MATCH(totalExpenditure!$A80,gDP!$B$6:$B$271))=0,"",INDEX([2]pivotTable!R$3:R$308,MATCH(totalExpenditure!$A80,[2]pivotTable!$A$3:$A$308,0))/100*INDEX(gDP!AG$6:AG$271,MATCH(totalExpenditure!$A80,gDP!$B$6:$B$271)))</f>
        <v/>
      </c>
      <c r="S80" s="77" t="str">
        <f>IF(INDEX([2]pivotTable!S$3:S$308,MATCH(totalExpenditure!$A80,[2]pivotTable!$A$3:$A$308,0))/100*INDEX(gDP!AH$6:AH$271,MATCH(totalExpenditure!$A80,gDP!$B$6:$B$271))=0,"",INDEX([2]pivotTable!S$3:S$308,MATCH(totalExpenditure!$A80,[2]pivotTable!$A$3:$A$308,0))/100*INDEX(gDP!AH$6:AH$271,MATCH(totalExpenditure!$A80,gDP!$B$6:$B$271)))</f>
        <v/>
      </c>
      <c r="T80" s="77">
        <f>IF(INDEX([2]pivotTable!T$3:T$308,MATCH(totalExpenditure!$A80,[2]pivotTable!$A$3:$A$308,0))/100*INDEX(gDP!AI$6:AI$271,MATCH(totalExpenditure!$A80,gDP!$B$6:$B$271))=0,"",INDEX([2]pivotTable!T$3:T$308,MATCH(totalExpenditure!$A80,[2]pivotTable!$A$3:$A$308,0))/100*INDEX(gDP!AI$6:AI$271,MATCH(totalExpenditure!$A80,gDP!$B$6:$B$271)))</f>
        <v>3946129839.838284</v>
      </c>
      <c r="U80" s="77">
        <f>IF(INDEX([2]pivotTable!U$3:U$308,MATCH(totalExpenditure!$A80,[2]pivotTable!$A$3:$A$308,0))/100*INDEX(gDP!AJ$6:AJ$271,MATCH(totalExpenditure!$A80,gDP!$B$6:$B$271))=0,"",INDEX([2]pivotTable!U$3:U$308,MATCH(totalExpenditure!$A80,[2]pivotTable!$A$3:$A$308,0))/100*INDEX(gDP!AJ$6:AJ$271,MATCH(totalExpenditure!$A80,gDP!$B$6:$B$271)))</f>
        <v>3884325246.2873168</v>
      </c>
      <c r="V80" s="77">
        <f>IF(INDEX([2]pivotTable!V$3:V$308,MATCH(totalExpenditure!$A80,[2]pivotTable!$A$3:$A$308,0))/100*INDEX(gDP!AK$6:AK$271,MATCH(totalExpenditure!$A80,gDP!$B$6:$B$271))=0,"",INDEX([2]pivotTable!V$3:V$308,MATCH(totalExpenditure!$A80,[2]pivotTable!$A$3:$A$308,0))/100*INDEX(gDP!AK$6:AK$271,MATCH(totalExpenditure!$A80,gDP!$B$6:$B$271)))</f>
        <v>4006157685.1605902</v>
      </c>
      <c r="W80" s="77">
        <f>IF(INDEX([2]pivotTable!W$3:W$308,MATCH(totalExpenditure!$A80,[2]pivotTable!$A$3:$A$308,0))/100*INDEX(gDP!AL$6:AL$271,MATCH(totalExpenditure!$A80,gDP!$B$6:$B$271))=0,"",INDEX([2]pivotTable!W$3:W$308,MATCH(totalExpenditure!$A80,[2]pivotTable!$A$3:$A$308,0))/100*INDEX(gDP!AL$6:AL$271,MATCH(totalExpenditure!$A80,gDP!$B$6:$B$271)))</f>
        <v>2979751431.2480483</v>
      </c>
      <c r="X80" s="77">
        <f>IF(INDEX([2]pivotTable!X$3:X$308,MATCH(totalExpenditure!$A80,[2]pivotTable!$A$3:$A$308,0))/100*INDEX(gDP!AM$6:AM$271,MATCH(totalExpenditure!$A80,gDP!$B$6:$B$271))=0,"",INDEX([2]pivotTable!X$3:X$308,MATCH(totalExpenditure!$A80,[2]pivotTable!$A$3:$A$308,0))/100*INDEX(gDP!AM$6:AM$271,MATCH(totalExpenditure!$A80,gDP!$B$6:$B$271)))</f>
        <v>3491538076.2663751</v>
      </c>
      <c r="Y80" s="77">
        <f>IF(INDEX([2]pivotTable!Y$3:Y$308,MATCH(totalExpenditure!$A80,[2]pivotTable!$A$3:$A$308,0))/100*INDEX(gDP!AN$6:AN$271,MATCH(totalExpenditure!$A80,gDP!$B$6:$B$271))=0,"",INDEX([2]pivotTable!Y$3:Y$308,MATCH(totalExpenditure!$A80,[2]pivotTable!$A$3:$A$308,0))/100*INDEX(gDP!AN$6:AN$271,MATCH(totalExpenditure!$A80,gDP!$B$6:$B$271)))</f>
        <v>4965023148.1481562</v>
      </c>
      <c r="Z80" s="77">
        <f>IF(INDEX([2]pivotTable!Z$3:Z$308,MATCH(totalExpenditure!$A80,[2]pivotTable!$A$3:$A$308,0))/100*INDEX(gDP!AO$6:AO$271,MATCH(totalExpenditure!$A80,gDP!$B$6:$B$271))=0,"",INDEX([2]pivotTable!Z$3:Z$308,MATCH(totalExpenditure!$A80,[2]pivotTable!$A$3:$A$308,0))/100*INDEX(gDP!AO$6:AO$271,MATCH(totalExpenditure!$A80,gDP!$B$6:$B$271)))</f>
        <v>5020908620.2433395</v>
      </c>
      <c r="AA80" s="77">
        <f>IF(INDEX([2]pivotTable!AA$3:AA$308,MATCH(totalExpenditure!$A80,[2]pivotTable!$A$3:$A$308,0))/100*INDEX(gDP!AP$6:AP$271,MATCH(totalExpenditure!$A80,gDP!$B$6:$B$271))=0,"",INDEX([2]pivotTable!AA$3:AA$308,MATCH(totalExpenditure!$A80,[2]pivotTable!$A$3:$A$308,0))/100*INDEX(gDP!AP$6:AP$271,MATCH(totalExpenditure!$A80,gDP!$B$6:$B$271)))</f>
        <v>4568837475.6614523</v>
      </c>
      <c r="AB80" s="77">
        <f>IF(INDEX([2]pivotTable!AB$3:AB$308,MATCH(totalExpenditure!$A80,[2]pivotTable!$A$3:$A$308,0))/100*INDEX(gDP!AQ$6:AQ$271,MATCH(totalExpenditure!$A80,gDP!$B$6:$B$271))=0,"",INDEX([2]pivotTable!AB$3:AB$308,MATCH(totalExpenditure!$A80,[2]pivotTable!$A$3:$A$308,0))/100*INDEX(gDP!AQ$6:AQ$271,MATCH(totalExpenditure!$A80,gDP!$B$6:$B$271)))</f>
        <v>4423277703.6048145</v>
      </c>
      <c r="AC80" s="77">
        <f>IF(INDEX([2]pivotTable!AC$3:AC$308,MATCH(totalExpenditure!$A80,[2]pivotTable!$A$3:$A$308,0))/100*INDEX(gDP!AR$6:AR$271,MATCH(totalExpenditure!$A80,gDP!$B$6:$B$271))=0,"",INDEX([2]pivotTable!AC$3:AC$308,MATCH(totalExpenditure!$A80,[2]pivotTable!$A$3:$A$308,0))/100*INDEX(gDP!AR$6:AR$271,MATCH(totalExpenditure!$A80,gDP!$B$6:$B$271)))</f>
        <v>4084975326.4923778</v>
      </c>
      <c r="AD80" s="77">
        <f>IF(INDEX([2]pivotTable!AD$3:AD$308,MATCH(totalExpenditure!$A80,[2]pivotTable!$A$3:$A$308,0))/100*INDEX(gDP!AS$6:AS$271,MATCH(totalExpenditure!$A80,gDP!$B$6:$B$271))=0,"",INDEX([2]pivotTable!AD$3:AD$308,MATCH(totalExpenditure!$A80,[2]pivotTable!$A$3:$A$308,0))/100*INDEX(gDP!AS$6:AS$271,MATCH(totalExpenditure!$A80,gDP!$B$6:$B$271)))</f>
        <v>3503343306.8906851</v>
      </c>
      <c r="AE80" s="77">
        <f>IF(INDEX([2]pivotTable!AE$3:AE$308,MATCH(totalExpenditure!$A80,[2]pivotTable!$A$3:$A$308,0))/100*INDEX(gDP!AT$6:AT$271,MATCH(totalExpenditure!$A80,gDP!$B$6:$B$271))=0,"",INDEX([2]pivotTable!AE$3:AE$308,MATCH(totalExpenditure!$A80,[2]pivotTable!$A$3:$A$308,0))/100*INDEX(gDP!AT$6:AT$271,MATCH(totalExpenditure!$A80,gDP!$B$6:$B$271)))</f>
        <v>3341954168.6447239</v>
      </c>
      <c r="AF80" s="77">
        <f>IF(INDEX([2]pivotTable!AF$3:AF$308,MATCH(totalExpenditure!$A80,[2]pivotTable!$A$3:$A$308,0))/100*INDEX(gDP!AU$6:AU$271,MATCH(totalExpenditure!$A80,gDP!$B$6:$B$271))=0,"",INDEX([2]pivotTable!AF$3:AF$308,MATCH(totalExpenditure!$A80,[2]pivotTable!$A$3:$A$308,0))/100*INDEX(gDP!AU$6:AU$271,MATCH(totalExpenditure!$A80,gDP!$B$6:$B$271)))</f>
        <v>3650515965.2815886</v>
      </c>
      <c r="AG80" s="77">
        <f>IF(INDEX([2]pivotTable!AG$3:AG$308,MATCH(totalExpenditure!$A80,[2]pivotTable!$A$3:$A$308,0))/100*INDEX(gDP!AV$6:AV$271,MATCH(totalExpenditure!$A80,gDP!$B$6:$B$271))=0,"",INDEX([2]pivotTable!AG$3:AG$308,MATCH(totalExpenditure!$A80,[2]pivotTable!$A$3:$A$308,0))/100*INDEX(gDP!AV$6:AV$271,MATCH(totalExpenditure!$A80,gDP!$B$6:$B$271)))</f>
        <v>4806268833.7835073</v>
      </c>
      <c r="AH80" s="77">
        <f>IF(INDEX([2]pivotTable!AH$3:AH$308,MATCH(totalExpenditure!$A80,[2]pivotTable!$A$3:$A$308,0))/100*INDEX(gDP!AW$6:AW$271,MATCH(totalExpenditure!$A80,gDP!$B$6:$B$271))=0,"",INDEX([2]pivotTable!AH$3:AH$308,MATCH(totalExpenditure!$A80,[2]pivotTable!$A$3:$A$308,0))/100*INDEX(gDP!AW$6:AW$271,MATCH(totalExpenditure!$A80,gDP!$B$6:$B$271)))</f>
        <v>5845391541.7828703</v>
      </c>
      <c r="AI80" s="77">
        <f>IF(INDEX([2]pivotTable!AI$3:AI$308,MATCH(totalExpenditure!$A80,[2]pivotTable!$A$3:$A$308,0))/100*INDEX(gDP!AX$6:AX$271,MATCH(totalExpenditure!$A80,gDP!$B$6:$B$271))=0,"",INDEX([2]pivotTable!AI$3:AI$308,MATCH(totalExpenditure!$A80,[2]pivotTable!$A$3:$A$308,0))/100*INDEX(gDP!AX$6:AX$271,MATCH(totalExpenditure!$A80,gDP!$B$6:$B$271)))</f>
        <v>6228519038.4659824</v>
      </c>
      <c r="AJ80" s="77">
        <f>IF(INDEX([2]pivotTable!AJ$3:AJ$308,MATCH(totalExpenditure!$A80,[2]pivotTable!$A$3:$A$308,0))/100*INDEX(gDP!AY$6:AY$271,MATCH(totalExpenditure!$A80,gDP!$B$6:$B$271))=0,"",INDEX([2]pivotTable!AJ$3:AJ$308,MATCH(totalExpenditure!$A80,[2]pivotTable!$A$3:$A$308,0))/100*INDEX(gDP!AY$6:AY$271,MATCH(totalExpenditure!$A80,gDP!$B$6:$B$271)))</f>
        <v>6165335262.0860977</v>
      </c>
      <c r="AK80" s="77">
        <f>IF(INDEX([2]pivotTable!AK$3:AK$308,MATCH(totalExpenditure!$A80,[2]pivotTable!$A$3:$A$308,0))/100*INDEX(gDP!AZ$6:AZ$271,MATCH(totalExpenditure!$A80,gDP!$B$6:$B$271))=0,"",INDEX([2]pivotTable!AK$3:AK$308,MATCH(totalExpenditure!$A80,[2]pivotTable!$A$3:$A$308,0))/100*INDEX(gDP!AZ$6:AZ$271,MATCH(totalExpenditure!$A80,gDP!$B$6:$B$271)))</f>
        <v>6922207829.3082666</v>
      </c>
      <c r="AL80" s="77">
        <f>IF(INDEX([2]pivotTable!AL$3:AL$308,MATCH(totalExpenditure!$A80,[2]pivotTable!$A$3:$A$308,0))/100*INDEX(gDP!BA$6:BA$271,MATCH(totalExpenditure!$A80,gDP!$B$6:$B$271))=0,"",INDEX([2]pivotTable!AL$3:AL$308,MATCH(totalExpenditure!$A80,[2]pivotTable!$A$3:$A$308,0))/100*INDEX(gDP!BA$6:BA$271,MATCH(totalExpenditure!$A80,gDP!$B$6:$B$271)))</f>
        <v>8228629760.7375069</v>
      </c>
      <c r="AM80" s="77">
        <f>IF(INDEX([2]pivotTable!AM$3:AM$308,MATCH(totalExpenditure!$A80,[2]pivotTable!$A$3:$A$308,0))/100*INDEX(gDP!BB$6:BB$271,MATCH(totalExpenditure!$A80,gDP!$B$6:$B$271))=0,"",INDEX([2]pivotTable!AM$3:AM$308,MATCH(totalExpenditure!$A80,[2]pivotTable!$A$3:$A$308,0))/100*INDEX(gDP!BB$6:BB$271,MATCH(totalExpenditure!$A80,gDP!$B$6:$B$271)))</f>
        <v>8061221162.3467779</v>
      </c>
      <c r="AN80" s="77">
        <f>IF(INDEX([2]pivotTable!AN$3:AN$308,MATCH(totalExpenditure!$A80,[2]pivotTable!$A$3:$A$308,0))/100*INDEX(gDP!BC$6:BC$271,MATCH(totalExpenditure!$A80,gDP!$B$6:$B$271))=0,"",INDEX([2]pivotTable!AN$3:AN$308,MATCH(totalExpenditure!$A80,[2]pivotTable!$A$3:$A$308,0))/100*INDEX(gDP!BC$6:BC$271,MATCH(totalExpenditure!$A80,gDP!$B$6:$B$271)))</f>
        <v>7482729324.5000095</v>
      </c>
      <c r="AO80" s="77">
        <f>IF(INDEX([2]pivotTable!AO$3:AO$308,MATCH(totalExpenditure!$A80,[2]pivotTable!$A$3:$A$308,0))/100*INDEX(gDP!BD$6:BD$271,MATCH(totalExpenditure!$A80,gDP!$B$6:$B$271))=0,"",INDEX([2]pivotTable!AO$3:AO$308,MATCH(totalExpenditure!$A80,[2]pivotTable!$A$3:$A$308,0))/100*INDEX(gDP!BD$6:BD$271,MATCH(totalExpenditure!$A80,gDP!$B$6:$B$271)))</f>
        <v>7551559358.984458</v>
      </c>
      <c r="AP80" s="77">
        <f>IF(INDEX([2]pivotTable!AP$3:AP$308,MATCH(totalExpenditure!$A80,[2]pivotTable!$A$3:$A$308,0))/100*INDEX(gDP!BE$6:BE$271,MATCH(totalExpenditure!$A80,gDP!$B$6:$B$271))=0,"",INDEX([2]pivotTable!AP$3:AP$308,MATCH(totalExpenditure!$A80,[2]pivotTable!$A$3:$A$308,0))/100*INDEX(gDP!BE$6:BE$271,MATCH(totalExpenditure!$A80,gDP!$B$6:$B$271)))</f>
        <v>7697043794.7864733</v>
      </c>
      <c r="AQ80" s="77">
        <f>IF(INDEX([2]pivotTable!AQ$3:AQ$308,MATCH(totalExpenditure!$A80,[2]pivotTable!$A$3:$A$308,0))/100*INDEX(gDP!BF$6:BF$271,MATCH(totalExpenditure!$A80,gDP!$B$6:$B$271))=0,"",INDEX([2]pivotTable!AQ$3:AQ$308,MATCH(totalExpenditure!$A80,[2]pivotTable!$A$3:$A$308,0))/100*INDEX(gDP!BF$6:BF$271,MATCH(totalExpenditure!$A80,gDP!$B$6:$B$271)))</f>
        <v>7923782252.0051985</v>
      </c>
      <c r="AR80" s="77">
        <f>IF(INDEX([2]pivotTable!AR$3:AR$308,MATCH(totalExpenditure!$A80,[2]pivotTable!$A$3:$A$308,0))/100*INDEX(gDP!BG$6:BG$271,MATCH(totalExpenditure!$A80,gDP!$B$6:$B$271))=0,"",INDEX([2]pivotTable!AR$3:AR$308,MATCH(totalExpenditure!$A80,[2]pivotTable!$A$3:$A$308,0))/100*INDEX(gDP!BG$6:BG$271,MATCH(totalExpenditure!$A80,gDP!$B$6:$B$271)))</f>
        <v>7586214018.9115057</v>
      </c>
      <c r="AS80" s="77">
        <f>IF(INDEX([2]pivotTable!AS$3:AS$308,MATCH(totalExpenditure!$A80,[2]pivotTable!$A$3:$A$308,0))/100*INDEX(gDP!BH$6:BH$271,MATCH(totalExpenditure!$A80,gDP!$B$6:$B$271))=0,"",INDEX([2]pivotTable!AS$3:AS$308,MATCH(totalExpenditure!$A80,[2]pivotTable!$A$3:$A$308,0))/100*INDEX(gDP!BH$6:BH$271,MATCH(totalExpenditure!$A80,gDP!$B$6:$B$271)))</f>
        <v>6144800818.4808693</v>
      </c>
      <c r="AT80" s="77">
        <f>IF(INDEX([2]pivotTable!AT$3:AT$308,MATCH(totalExpenditure!$A80,[2]pivotTable!$A$3:$A$308,0))/100*INDEX(gDP!BI$6:BI$271,MATCH(totalExpenditure!$A80,gDP!$B$6:$B$271))=0,"",INDEX([2]pivotTable!AT$3:AT$308,MATCH(totalExpenditure!$A80,[2]pivotTable!$A$3:$A$308,0))/100*INDEX(gDP!BI$6:BI$271,MATCH(totalExpenditure!$A80,gDP!$B$6:$B$271)))</f>
        <v>6404517944.5489588</v>
      </c>
      <c r="AU80" s="77">
        <f>IF(INDEX([2]pivotTable!AU$3:AU$308,MATCH(totalExpenditure!$A80,[2]pivotTable!$A$3:$A$308,0))/100*INDEX(gDP!BJ$6:BJ$271,MATCH(totalExpenditure!$A80,gDP!$B$6:$B$271))=0,"",INDEX([2]pivotTable!AU$3:AU$308,MATCH(totalExpenditure!$A80,[2]pivotTable!$A$3:$A$308,0))/100*INDEX(gDP!BJ$6:BJ$271,MATCH(totalExpenditure!$A80,gDP!$B$6:$B$271)))</f>
        <v>6340069901.9284811</v>
      </c>
      <c r="AV80" s="77">
        <f>IF(INDEX([2]pivotTable!AV$3:AV$308,MATCH(totalExpenditure!$A80,[2]pivotTable!$A$3:$A$308,0))/100*INDEX(gDP!BK$6:BK$271,MATCH(totalExpenditure!$A80,gDP!$B$6:$B$271))=0,"",INDEX([2]pivotTable!AV$3:AV$308,MATCH(totalExpenditure!$A80,[2]pivotTable!$A$3:$A$308,0))/100*INDEX(gDP!BK$6:BK$271,MATCH(totalExpenditure!$A80,gDP!$B$6:$B$271)))</f>
        <v>6561850442.0746632</v>
      </c>
      <c r="AW80" s="77">
        <f>IF(INDEX([2]pivotTable!AW$3:AW$308,MATCH(totalExpenditure!$A80,[2]pivotTable!$A$3:$A$308,0))/100*INDEX(gDP!BL$6:BL$271,MATCH(totalExpenditure!$A80,gDP!$B$6:$B$271))=0,"",INDEX([2]pivotTable!AW$3:AW$308,MATCH(totalExpenditure!$A80,[2]pivotTable!$A$3:$A$308,0))/100*INDEX(gDP!BL$6:BL$271,MATCH(totalExpenditure!$A80,gDP!$B$6:$B$271)))</f>
        <v>6175843090.3686275</v>
      </c>
      <c r="AX80" s="77">
        <f>IF(INDEX([2]pivotTable!AX$3:AX$308,MATCH(totalExpenditure!$A80,[2]pivotTable!$A$3:$A$308,0))/100*INDEX(gDP!BM$6:BM$271,MATCH(totalExpenditure!$A80,gDP!$B$6:$B$271))=0,"",INDEX([2]pivotTable!AX$3:AX$308,MATCH(totalExpenditure!$A80,[2]pivotTable!$A$3:$A$308,0))/100*INDEX(gDP!BM$6:BM$271,MATCH(totalExpenditure!$A80,gDP!$B$6:$B$271)))</f>
        <v>7612810166.6988554</v>
      </c>
      <c r="AY80" s="77">
        <f>IF(INDEX([2]pivotTable!AY$3:AY$308,MATCH(totalExpenditure!$A80,[2]pivotTable!$A$3:$A$308,0))/100*INDEX(gDP!BN$6:BN$271,MATCH(totalExpenditure!$A80,gDP!$B$6:$B$271))=0,"",INDEX([2]pivotTable!AY$3:AY$308,MATCH(totalExpenditure!$A80,[2]pivotTable!$A$3:$A$308,0))/100*INDEX(gDP!BN$6:BN$271,MATCH(totalExpenditure!$A80,gDP!$B$6:$B$271)))</f>
        <v>7055995926.6293545</v>
      </c>
      <c r="AZ80" s="77" t="str">
        <f>IF(INDEX([2]pivotTable!AZ$3:AZ$308,MATCH(totalExpenditure!$A80,[2]pivotTable!$A$3:$A$308,0))/100*INDEX(gDP!BO$6:BO$271,MATCH(totalExpenditure!$A80,gDP!$B$6:$B$271))=0,"",INDEX([2]pivotTable!AZ$3:AZ$308,MATCH(totalExpenditure!$A80,[2]pivotTable!$A$3:$A$308,0))/100*INDEX(gDP!BO$6:BO$271,MATCH(totalExpenditure!$A80,gDP!$B$6:$B$271)))</f>
        <v/>
      </c>
      <c r="BA80" s="77" t="str">
        <f>IF(INDEX([2]pivotTable!B$310:B$615,MATCH(totalExpenditure!$A80,[2]pivotTable!$A$310:$A$615,0))/100*INDEX(gDP!Q$6:Q$271,MATCH(totalExpenditure!$A80,gDP!$B$6:$B$271))=0,"",INDEX([2]pivotTable!B$310:B$615,MATCH(totalExpenditure!$A80,[2]pivotTable!$A$310:$A$615,0))/100*INDEX(gDP!Q$6:Q$271,MATCH(totalExpenditure!$A80,gDP!$B$6:$B$271)))</f>
        <v/>
      </c>
      <c r="BB80" s="77" t="str">
        <f>IF(INDEX([2]pivotTable!C$310:C$615,MATCH(totalExpenditure!$A80,[2]pivotTable!$A$310:$A$615,0))/100*INDEX(gDP!R$6:R$271,MATCH(totalExpenditure!$A80,gDP!$B$6:$B$271))=0,"",INDEX([2]pivotTable!C$310:C$615,MATCH(totalExpenditure!$A80,[2]pivotTable!$A$310:$A$615,0))/100*INDEX(gDP!R$6:R$271,MATCH(totalExpenditure!$A80,gDP!$B$6:$B$271)))</f>
        <v/>
      </c>
      <c r="BC80" s="77" t="str">
        <f>IF(INDEX([2]pivotTable!D$310:D$615,MATCH(totalExpenditure!$A80,[2]pivotTable!$A$310:$A$615,0))/100*INDEX(gDP!S$6:S$271,MATCH(totalExpenditure!$A80,gDP!$B$6:$B$271))=0,"",INDEX([2]pivotTable!D$310:D$615,MATCH(totalExpenditure!$A80,[2]pivotTable!$A$310:$A$615,0))/100*INDEX(gDP!S$6:S$271,MATCH(totalExpenditure!$A80,gDP!$B$6:$B$271)))</f>
        <v/>
      </c>
      <c r="BD80" s="77" t="str">
        <f>IF(INDEX([2]pivotTable!E$310:E$615,MATCH(totalExpenditure!$A80,[2]pivotTable!$A$310:$A$615,0))/100*INDEX(gDP!T$6:T$271,MATCH(totalExpenditure!$A80,gDP!$B$6:$B$271))=0,"",INDEX([2]pivotTable!E$310:E$615,MATCH(totalExpenditure!$A80,[2]pivotTable!$A$310:$A$615,0))/100*INDEX(gDP!T$6:T$271,MATCH(totalExpenditure!$A80,gDP!$B$6:$B$271)))</f>
        <v/>
      </c>
      <c r="BE80" s="77" t="str">
        <f>IF(INDEX([2]pivotTable!F$310:F$615,MATCH(totalExpenditure!$A80,[2]pivotTable!$A$310:$A$615,0))/100*INDEX(gDP!U$6:U$271,MATCH(totalExpenditure!$A80,gDP!$B$6:$B$271))=0,"",INDEX([2]pivotTable!F$310:F$615,MATCH(totalExpenditure!$A80,[2]pivotTable!$A$310:$A$615,0))/100*INDEX(gDP!U$6:U$271,MATCH(totalExpenditure!$A80,gDP!$B$6:$B$271)))</f>
        <v/>
      </c>
      <c r="BF80" s="77" t="str">
        <f>IF(INDEX([2]pivotTable!G$310:G$615,MATCH(totalExpenditure!$A80,[2]pivotTable!$A$310:$A$615,0))/100*INDEX(gDP!V$6:V$271,MATCH(totalExpenditure!$A80,gDP!$B$6:$B$271))=0,"",INDEX([2]pivotTable!G$310:G$615,MATCH(totalExpenditure!$A80,[2]pivotTable!$A$310:$A$615,0))/100*INDEX(gDP!V$6:V$271,MATCH(totalExpenditure!$A80,gDP!$B$6:$B$271)))</f>
        <v/>
      </c>
      <c r="BG80" s="77" t="str">
        <f>IF(INDEX([2]pivotTable!H$310:H$615,MATCH(totalExpenditure!$A80,[2]pivotTable!$A$310:$A$615,0))/100*INDEX(gDP!W$6:W$271,MATCH(totalExpenditure!$A80,gDP!$B$6:$B$271))=0,"",INDEX([2]pivotTable!H$310:H$615,MATCH(totalExpenditure!$A80,[2]pivotTable!$A$310:$A$615,0))/100*INDEX(gDP!W$6:W$271,MATCH(totalExpenditure!$A80,gDP!$B$6:$B$271)))</f>
        <v/>
      </c>
      <c r="BH80" s="77" t="str">
        <f>IF(INDEX([2]pivotTable!I$310:I$615,MATCH(totalExpenditure!$A80,[2]pivotTable!$A$310:$A$615,0))/100*INDEX(gDP!X$6:X$271,MATCH(totalExpenditure!$A80,gDP!$B$6:$B$271))=0,"",INDEX([2]pivotTable!I$310:I$615,MATCH(totalExpenditure!$A80,[2]pivotTable!$A$310:$A$615,0))/100*INDEX(gDP!X$6:X$271,MATCH(totalExpenditure!$A80,gDP!$B$6:$B$271)))</f>
        <v/>
      </c>
      <c r="BI80" s="77" t="str">
        <f>IF(INDEX([2]pivotTable!J$310:J$615,MATCH(totalExpenditure!$A80,[2]pivotTable!$A$310:$A$615,0))/100*INDEX(gDP!Y$6:Y$271,MATCH(totalExpenditure!$A80,gDP!$B$6:$B$271))=0,"",INDEX([2]pivotTable!J$310:J$615,MATCH(totalExpenditure!$A80,[2]pivotTable!$A$310:$A$615,0))/100*INDEX(gDP!Y$6:Y$271,MATCH(totalExpenditure!$A80,gDP!$B$6:$B$271)))</f>
        <v/>
      </c>
      <c r="BJ80" s="77" t="str">
        <f>IF(INDEX([2]pivotTable!K$310:K$615,MATCH(totalExpenditure!$A80,[2]pivotTable!$A$310:$A$615,0))/100*INDEX(gDP!Z$6:Z$271,MATCH(totalExpenditure!$A80,gDP!$B$6:$B$271))=0,"",INDEX([2]pivotTable!K$310:K$615,MATCH(totalExpenditure!$A80,[2]pivotTable!$A$310:$A$615,0))/100*INDEX(gDP!Z$6:Z$271,MATCH(totalExpenditure!$A80,gDP!$B$6:$B$271)))</f>
        <v/>
      </c>
      <c r="BK80" s="77" t="str">
        <f>IF(INDEX([2]pivotTable!L$310:L$615,MATCH(totalExpenditure!$A80,[2]pivotTable!$A$310:$A$615,0))/100*INDEX(gDP!AA$6:AA$271,MATCH(totalExpenditure!$A80,gDP!$B$6:$B$271))=0,"",INDEX([2]pivotTable!L$310:L$615,MATCH(totalExpenditure!$A80,[2]pivotTable!$A$310:$A$615,0))/100*INDEX(gDP!AA$6:AA$271,MATCH(totalExpenditure!$A80,gDP!$B$6:$B$271)))</f>
        <v/>
      </c>
      <c r="BL80" s="77" t="str">
        <f>IF(INDEX([2]pivotTable!M$310:M$615,MATCH(totalExpenditure!$A80,[2]pivotTable!$A$310:$A$615,0))/100*INDEX(gDP!AB$6:AB$271,MATCH(totalExpenditure!$A80,gDP!$B$6:$B$271))=0,"",INDEX([2]pivotTable!M$310:M$615,MATCH(totalExpenditure!$A80,[2]pivotTable!$A$310:$A$615,0))/100*INDEX(gDP!AB$6:AB$271,MATCH(totalExpenditure!$A80,gDP!$B$6:$B$271)))</f>
        <v/>
      </c>
      <c r="BM80" s="77" t="str">
        <f>IF(INDEX([2]pivotTable!N$310:N$615,MATCH(totalExpenditure!$A80,[2]pivotTable!$A$310:$A$615,0))/100*INDEX(gDP!AC$6:AC$271,MATCH(totalExpenditure!$A80,gDP!$B$6:$B$271))=0,"",INDEX([2]pivotTable!N$310:N$615,MATCH(totalExpenditure!$A80,[2]pivotTable!$A$310:$A$615,0))/100*INDEX(gDP!AC$6:AC$271,MATCH(totalExpenditure!$A80,gDP!$B$6:$B$271)))</f>
        <v/>
      </c>
      <c r="BN80" s="77" t="str">
        <f>IF(INDEX([2]pivotTable!O$310:O$615,MATCH(totalExpenditure!$A80,[2]pivotTable!$A$310:$A$615,0))/100*INDEX(gDP!AD$6:AD$271,MATCH(totalExpenditure!$A80,gDP!$B$6:$B$271))=0,"",INDEX([2]pivotTable!O$310:O$615,MATCH(totalExpenditure!$A80,[2]pivotTable!$A$310:$A$615,0))/100*INDEX(gDP!AD$6:AD$271,MATCH(totalExpenditure!$A80,gDP!$B$6:$B$271)))</f>
        <v/>
      </c>
      <c r="BO80" s="77" t="str">
        <f>IF(INDEX([2]pivotTable!P$310:P$615,MATCH(totalExpenditure!$A80,[2]pivotTable!$A$310:$A$615,0))/100*INDEX(gDP!AE$6:AE$271,MATCH(totalExpenditure!$A80,gDP!$B$6:$B$271))=0,"",INDEX([2]pivotTable!P$310:P$615,MATCH(totalExpenditure!$A80,[2]pivotTable!$A$310:$A$615,0))/100*INDEX(gDP!AE$6:AE$271,MATCH(totalExpenditure!$A80,gDP!$B$6:$B$271)))</f>
        <v/>
      </c>
      <c r="BP80" s="77" t="str">
        <f>IF(INDEX([2]pivotTable!Q$310:Q$615,MATCH(totalExpenditure!$A80,[2]pivotTable!$A$310:$A$615,0))/100*INDEX(gDP!AF$6:AF$271,MATCH(totalExpenditure!$A80,gDP!$B$6:$B$271))=0,"",INDEX([2]pivotTable!Q$310:Q$615,MATCH(totalExpenditure!$A80,[2]pivotTable!$A$310:$A$615,0))/100*INDEX(gDP!AF$6:AF$271,MATCH(totalExpenditure!$A80,gDP!$B$6:$B$271)))</f>
        <v/>
      </c>
      <c r="BQ80" s="77" t="str">
        <f>IF(INDEX([2]pivotTable!R$310:R$615,MATCH(totalExpenditure!$A80,[2]pivotTable!$A$310:$A$615,0))/100*INDEX(gDP!AG$6:AG$271,MATCH(totalExpenditure!$A80,gDP!$B$6:$B$271))=0,"",INDEX([2]pivotTable!R$310:R$615,MATCH(totalExpenditure!$A80,[2]pivotTable!$A$310:$A$615,0))/100*INDEX(gDP!AG$6:AG$271,MATCH(totalExpenditure!$A80,gDP!$B$6:$B$271)))</f>
        <v/>
      </c>
      <c r="BR80" s="77" t="str">
        <f>IF(INDEX([2]pivotTable!S$310:S$615,MATCH(totalExpenditure!$A80,[2]pivotTable!$A$310:$A$615,0))/100*INDEX(gDP!AH$6:AH$271,MATCH(totalExpenditure!$A80,gDP!$B$6:$B$271))=0,"",INDEX([2]pivotTable!S$310:S$615,MATCH(totalExpenditure!$A80,[2]pivotTable!$A$310:$A$615,0))/100*INDEX(gDP!AH$6:AH$271,MATCH(totalExpenditure!$A80,gDP!$B$6:$B$271)))</f>
        <v/>
      </c>
      <c r="BS80" s="77">
        <f>IF(INDEX([2]pivotTable!T$310:T$615,MATCH(totalExpenditure!$A80,[2]pivotTable!$A$310:$A$615,0))/100*INDEX(gDP!AI$6:AI$271,MATCH(totalExpenditure!$A80,gDP!$B$6:$B$271))=0,"",INDEX([2]pivotTable!T$310:T$615,MATCH(totalExpenditure!$A80,[2]pivotTable!$A$310:$A$615,0))/100*INDEX(gDP!AI$6:AI$271,MATCH(totalExpenditure!$A80,gDP!$B$6:$B$271)))</f>
        <v>2489314881.044939</v>
      </c>
      <c r="BT80" s="77">
        <f>IF(INDEX([2]pivotTable!U$310:U$615,MATCH(totalExpenditure!$A80,[2]pivotTable!$A$310:$A$615,0))/100*INDEX(gDP!AJ$6:AJ$271,MATCH(totalExpenditure!$A80,gDP!$B$6:$B$271))=0,"",INDEX([2]pivotTable!U$310:U$615,MATCH(totalExpenditure!$A80,[2]pivotTable!$A$310:$A$615,0))/100*INDEX(gDP!AJ$6:AJ$271,MATCH(totalExpenditure!$A80,gDP!$B$6:$B$271)))</f>
        <v>2478812821.6438799</v>
      </c>
      <c r="BU80" s="77">
        <f>IF(INDEX([2]pivotTable!V$310:V$615,MATCH(totalExpenditure!$A80,[2]pivotTable!$A$310:$A$615,0))/100*INDEX(gDP!AK$6:AK$271,MATCH(totalExpenditure!$A80,gDP!$B$6:$B$271))=0,"",INDEX([2]pivotTable!V$310:V$615,MATCH(totalExpenditure!$A80,[2]pivotTable!$A$310:$A$615,0))/100*INDEX(gDP!AK$6:AK$271,MATCH(totalExpenditure!$A80,gDP!$B$6:$B$271)))</f>
        <v>2273156888.7708969</v>
      </c>
      <c r="BV80" s="77">
        <f>IF(INDEX([2]pivotTable!W$310:W$615,MATCH(totalExpenditure!$A80,[2]pivotTable!$A$310:$A$615,0))/100*INDEX(gDP!AL$6:AL$271,MATCH(totalExpenditure!$A80,gDP!$B$6:$B$271))=0,"",INDEX([2]pivotTable!W$310:W$615,MATCH(totalExpenditure!$A80,[2]pivotTable!$A$310:$A$615,0))/100*INDEX(gDP!AL$6:AL$271,MATCH(totalExpenditure!$A80,gDP!$B$6:$B$271)))</f>
        <v>1766439471.2189028</v>
      </c>
      <c r="BW80" s="77">
        <f>IF(INDEX([2]pivotTable!X$310:X$615,MATCH(totalExpenditure!$A80,[2]pivotTable!$A$310:$A$615,0))/100*INDEX(gDP!AM$6:AM$271,MATCH(totalExpenditure!$A80,gDP!$B$6:$B$271))=0,"",INDEX([2]pivotTable!X$310:X$615,MATCH(totalExpenditure!$A80,[2]pivotTable!$A$310:$A$615,0))/100*INDEX(gDP!AM$6:AM$271,MATCH(totalExpenditure!$A80,gDP!$B$6:$B$271)))</f>
        <v>1983358907.2282367</v>
      </c>
      <c r="BX80" s="77">
        <f>IF(INDEX([2]pivotTable!Y$310:Y$615,MATCH(totalExpenditure!$A80,[2]pivotTable!$A$310:$A$615,0))/100*INDEX(gDP!AN$6:AN$271,MATCH(totalExpenditure!$A80,gDP!$B$6:$B$271))=0,"",INDEX([2]pivotTable!Y$310:Y$615,MATCH(totalExpenditure!$A80,[2]pivotTable!$A$310:$A$615,0))/100*INDEX(gDP!AN$6:AN$271,MATCH(totalExpenditure!$A80,gDP!$B$6:$B$271)))</f>
        <v>3743895833.3333387</v>
      </c>
      <c r="BY80" s="77">
        <f>IF(INDEX([2]pivotTable!Z$310:Z$615,MATCH(totalExpenditure!$A80,[2]pivotTable!$A$310:$A$615,0))/100*INDEX(gDP!AO$6:AO$271,MATCH(totalExpenditure!$A80,gDP!$B$6:$B$271))=0,"",INDEX([2]pivotTable!Z$310:Z$615,MATCH(totalExpenditure!$A80,[2]pivotTable!$A$310:$A$615,0))/100*INDEX(gDP!AO$6:AO$271,MATCH(totalExpenditure!$A80,gDP!$B$6:$B$271)))</f>
        <v>3792107300.0258908</v>
      </c>
      <c r="BZ80" s="77">
        <f>IF(INDEX([2]pivotTable!AA$310:AA$615,MATCH(totalExpenditure!$A80,[2]pivotTable!$A$310:$A$615,0))/100*INDEX(gDP!AP$6:AP$271,MATCH(totalExpenditure!$A80,gDP!$B$6:$B$271))=0,"",INDEX([2]pivotTable!AA$310:AA$615,MATCH(totalExpenditure!$A80,[2]pivotTable!$A$310:$A$615,0))/100*INDEX(gDP!AP$6:AP$271,MATCH(totalExpenditure!$A80,gDP!$B$6:$B$271)))</f>
        <v>3375863245.9054065</v>
      </c>
      <c r="CA80" s="77">
        <f>IF(INDEX([2]pivotTable!AB$310:AB$615,MATCH(totalExpenditure!$A80,[2]pivotTable!$A$310:$A$615,0))/100*INDEX(gDP!AQ$6:AQ$271,MATCH(totalExpenditure!$A80,gDP!$B$6:$B$271))=0,"",INDEX([2]pivotTable!AB$310:AB$615,MATCH(totalExpenditure!$A80,[2]pivotTable!$A$310:$A$615,0))/100*INDEX(gDP!AQ$6:AQ$271,MATCH(totalExpenditure!$A80,gDP!$B$6:$B$271)))</f>
        <v>3498410547.3965354</v>
      </c>
      <c r="CB80" s="77">
        <f>IF(INDEX([2]pivotTable!AC$310:AC$615,MATCH(totalExpenditure!$A80,[2]pivotTable!$A$310:$A$615,0))/100*INDEX(gDP!AR$6:AR$271,MATCH(totalExpenditure!$A80,gDP!$B$6:$B$271))=0,"",INDEX([2]pivotTable!AC$310:AC$615,MATCH(totalExpenditure!$A80,[2]pivotTable!$A$310:$A$615,0))/100*INDEX(gDP!AR$6:AR$271,MATCH(totalExpenditure!$A80,gDP!$B$6:$B$271)))</f>
        <v>3557445400.2234945</v>
      </c>
      <c r="CC80" s="77">
        <f>IF(INDEX([2]pivotTable!AD$310:AD$615,MATCH(totalExpenditure!$A80,[2]pivotTable!$A$310:$A$615,0))/100*INDEX(gDP!AS$6:AS$271,MATCH(totalExpenditure!$A80,gDP!$B$6:$B$271))=0,"",INDEX([2]pivotTable!AD$310:AD$615,MATCH(totalExpenditure!$A80,[2]pivotTable!$A$310:$A$615,0))/100*INDEX(gDP!AS$6:AS$271,MATCH(totalExpenditure!$A80,gDP!$B$6:$B$271)))</f>
        <v>3251304220.0640173</v>
      </c>
      <c r="CD80" s="77">
        <f>IF(INDEX([2]pivotTable!AE$310:AE$615,MATCH(totalExpenditure!$A80,[2]pivotTable!$A$310:$A$615,0))/100*INDEX(gDP!AT$6:AT$271,MATCH(totalExpenditure!$A80,gDP!$B$6:$B$271))=0,"",INDEX([2]pivotTable!AE$310:AE$615,MATCH(totalExpenditure!$A80,[2]pivotTable!$A$310:$A$615,0))/100*INDEX(gDP!AT$6:AT$271,MATCH(totalExpenditure!$A80,gDP!$B$6:$B$271)))</f>
        <v>3329000857.9135432</v>
      </c>
      <c r="CE80" s="77">
        <f>IF(INDEX([2]pivotTable!AF$310:AF$615,MATCH(totalExpenditure!$A80,[2]pivotTable!$A$310:$A$615,0))/100*INDEX(gDP!AU$6:AU$271,MATCH(totalExpenditure!$A80,gDP!$B$6:$B$271))=0,"",INDEX([2]pivotTable!AF$310:AF$615,MATCH(totalExpenditure!$A80,[2]pivotTable!$A$310:$A$615,0))/100*INDEX(gDP!AU$6:AU$271,MATCH(totalExpenditure!$A80,gDP!$B$6:$B$271)))</f>
        <v>3510111505.0784502</v>
      </c>
      <c r="CF80" s="77">
        <f>IF(INDEX([2]pivotTable!AG$310:AG$615,MATCH(totalExpenditure!$A80,[2]pivotTable!$A$310:$A$615,0))/100*INDEX(gDP!AV$6:AV$271,MATCH(totalExpenditure!$A80,gDP!$B$6:$B$271))=0,"",INDEX([2]pivotTable!AG$310:AG$615,MATCH(totalExpenditure!$A80,[2]pivotTable!$A$310:$A$615,0))/100*INDEX(gDP!AV$6:AV$271,MATCH(totalExpenditure!$A80,gDP!$B$6:$B$271)))</f>
        <v>4462963917.0846863</v>
      </c>
      <c r="CG80" s="77">
        <f>IF(INDEX([2]pivotTable!AH$310:AH$615,MATCH(totalExpenditure!$A80,[2]pivotTable!$A$310:$A$615,0))/100*INDEX(gDP!AW$6:AW$271,MATCH(totalExpenditure!$A80,gDP!$B$6:$B$271))=0,"",INDEX([2]pivotTable!AH$310:AH$615,MATCH(totalExpenditure!$A80,[2]pivotTable!$A$310:$A$615,0))/100*INDEX(gDP!AW$6:AW$271,MATCH(totalExpenditure!$A80,gDP!$B$6:$B$271)))</f>
        <v>4936986099.478775</v>
      </c>
      <c r="CH80" s="77">
        <f>IF(INDEX([2]pivotTable!AI$310:AI$615,MATCH(totalExpenditure!$A80,[2]pivotTable!$A$310:$A$615,0))/100*INDEX(gDP!AX$6:AX$271,MATCH(totalExpenditure!$A80,gDP!$B$6:$B$271))=0,"",INDEX([2]pivotTable!AI$310:AI$615,MATCH(totalExpenditure!$A80,[2]pivotTable!$A$310:$A$615,0))/100*INDEX(gDP!AX$6:AX$271,MATCH(totalExpenditure!$A80,gDP!$B$6:$B$271)))</f>
        <v>5265557213.4399929</v>
      </c>
      <c r="CI80" s="77">
        <f>IF(INDEX([2]pivotTable!AJ$310:AJ$615,MATCH(totalExpenditure!$A80,[2]pivotTable!$A$310:$A$615,0))/100*INDEX(gDP!AY$6:AY$271,MATCH(totalExpenditure!$A80,gDP!$B$6:$B$271))=0,"",INDEX([2]pivotTable!AJ$310:AJ$615,MATCH(totalExpenditure!$A80,[2]pivotTable!$A$310:$A$615,0))/100*INDEX(gDP!AY$6:AY$271,MATCH(totalExpenditure!$A80,gDP!$B$6:$B$271)))</f>
        <v>5340396036.8773947</v>
      </c>
      <c r="CJ80" s="77">
        <f>IF(INDEX([2]pivotTable!AK$310:AK$615,MATCH(totalExpenditure!$A80,[2]pivotTable!$A$310:$A$615,0))/100*INDEX(gDP!AZ$6:AZ$271,MATCH(totalExpenditure!$A80,gDP!$B$6:$B$271))=0,"",INDEX([2]pivotTable!AK$310:AK$615,MATCH(totalExpenditure!$A80,[2]pivotTable!$A$310:$A$615,0))/100*INDEX(gDP!AZ$6:AZ$271,MATCH(totalExpenditure!$A80,gDP!$B$6:$B$271)))</f>
        <v>6076160205.7261448</v>
      </c>
      <c r="CK80" s="77">
        <f>IF(INDEX([2]pivotTable!AL$310:AL$615,MATCH(totalExpenditure!$A80,[2]pivotTable!$A$310:$A$615,0))/100*INDEX(gDP!BA$6:BA$271,MATCH(totalExpenditure!$A80,gDP!$B$6:$B$271))=0,"",INDEX([2]pivotTable!AL$310:AL$615,MATCH(totalExpenditure!$A80,[2]pivotTable!$A$310:$A$615,0))/100*INDEX(gDP!BA$6:BA$271,MATCH(totalExpenditure!$A80,gDP!$B$6:$B$271)))</f>
        <v>7114336147.3043032</v>
      </c>
      <c r="CL80" s="77">
        <f>IF(INDEX([2]pivotTable!AM$310:AM$615,MATCH(totalExpenditure!$A80,[2]pivotTable!$A$310:$A$615,0))/100*INDEX(gDP!BB$6:BB$271,MATCH(totalExpenditure!$A80,gDP!$B$6:$B$271))=0,"",INDEX([2]pivotTable!AM$310:AM$615,MATCH(totalExpenditure!$A80,[2]pivotTable!$A$310:$A$615,0))/100*INDEX(gDP!BB$6:BB$271,MATCH(totalExpenditure!$A80,gDP!$B$6:$B$271)))</f>
        <v>7072580831.1155691</v>
      </c>
      <c r="CM80" s="77">
        <f>IF(INDEX([2]pivotTable!AN$310:AN$615,MATCH(totalExpenditure!$A80,[2]pivotTable!$A$310:$A$615,0))/100*INDEX(gDP!BC$6:BC$271,MATCH(totalExpenditure!$A80,gDP!$B$6:$B$271))=0,"",INDEX([2]pivotTable!AN$310:AN$615,MATCH(totalExpenditure!$A80,[2]pivotTable!$A$310:$A$615,0))/100*INDEX(gDP!BC$6:BC$271,MATCH(totalExpenditure!$A80,gDP!$B$6:$B$271)))</f>
        <v>7233305013.683342</v>
      </c>
      <c r="CN80" s="77">
        <f>IF(INDEX([2]pivotTable!AO$310:AO$615,MATCH(totalExpenditure!$A80,[2]pivotTable!$A$310:$A$615,0))/100*INDEX(gDP!BD$6:BD$271,MATCH(totalExpenditure!$A80,gDP!$B$6:$B$271))=0,"",INDEX([2]pivotTable!AO$310:AO$615,MATCH(totalExpenditure!$A80,[2]pivotTable!$A$310:$A$615,0))/100*INDEX(gDP!BD$6:BD$271,MATCH(totalExpenditure!$A80,gDP!$B$6:$B$271)))</f>
        <v>7386196745.2840681</v>
      </c>
      <c r="CO80" s="77">
        <f>IF(INDEX([2]pivotTable!AP$310:AP$615,MATCH(totalExpenditure!$A80,[2]pivotTable!$A$310:$A$615,0))/100*INDEX(gDP!BE$6:BE$271,MATCH(totalExpenditure!$A80,gDP!$B$6:$B$271))=0,"",INDEX([2]pivotTable!AP$310:AP$615,MATCH(totalExpenditure!$A80,[2]pivotTable!$A$310:$A$615,0))/100*INDEX(gDP!BE$6:BE$271,MATCH(totalExpenditure!$A80,gDP!$B$6:$B$271)))</f>
        <v>7025489638.1943655</v>
      </c>
      <c r="CP80" s="77">
        <f>IF(INDEX([2]pivotTable!AQ$310:AQ$615,MATCH(totalExpenditure!$A80,[2]pivotTable!$A$310:$A$615,0))/100*INDEX(gDP!BF$6:BF$271,MATCH(totalExpenditure!$A80,gDP!$B$6:$B$271))=0,"",INDEX([2]pivotTable!AQ$310:AQ$615,MATCH(totalExpenditure!$A80,[2]pivotTable!$A$310:$A$615,0))/100*INDEX(gDP!BF$6:BF$271,MATCH(totalExpenditure!$A80,gDP!$B$6:$B$271)))</f>
        <v>7353921199.6349611</v>
      </c>
      <c r="CQ80" s="77">
        <f>IF(INDEX([2]pivotTable!AR$310:AR$615,MATCH(totalExpenditure!$A80,[2]pivotTable!$A$310:$A$615,0))/100*INDEX(gDP!BG$6:BG$271,MATCH(totalExpenditure!$A80,gDP!$B$6:$B$271))=0,"",INDEX([2]pivotTable!AR$310:AR$615,MATCH(totalExpenditure!$A80,[2]pivotTable!$A$310:$A$615,0))/100*INDEX(gDP!BG$6:BG$271,MATCH(totalExpenditure!$A80,gDP!$B$6:$B$271)))</f>
        <v>7036488365.3671942</v>
      </c>
      <c r="CR80" s="77">
        <f>IF(INDEX([2]pivotTable!AS$310:AS$615,MATCH(totalExpenditure!$A80,[2]pivotTable!$A$310:$A$615,0))/100*INDEX(gDP!BH$6:BH$271,MATCH(totalExpenditure!$A80,gDP!$B$6:$B$271))=0,"",INDEX([2]pivotTable!AS$310:AS$615,MATCH(totalExpenditure!$A80,[2]pivotTable!$A$310:$A$615,0))/100*INDEX(gDP!BH$6:BH$271,MATCH(totalExpenditure!$A80,gDP!$B$6:$B$271)))</f>
        <v>5863359559.6191502</v>
      </c>
      <c r="CS80" s="77">
        <f>IF(INDEX([2]pivotTable!AT$310:AT$615,MATCH(totalExpenditure!$A80,[2]pivotTable!$A$310:$A$615,0))/100*INDEX(gDP!BI$6:BI$271,MATCH(totalExpenditure!$A80,gDP!$B$6:$B$271))=0,"",INDEX([2]pivotTable!AT$310:AT$615,MATCH(totalExpenditure!$A80,[2]pivotTable!$A$310:$A$615,0))/100*INDEX(gDP!BI$6:BI$271,MATCH(totalExpenditure!$A80,gDP!$B$6:$B$271)))</f>
        <v>5754435296.0421085</v>
      </c>
      <c r="CT80" s="77">
        <f>IF(INDEX([2]pivotTable!AU$310:AU$615,MATCH(totalExpenditure!$A80,[2]pivotTable!$A$310:$A$615,0))/100*INDEX(gDP!BJ$6:BJ$271,MATCH(totalExpenditure!$A80,gDP!$B$6:$B$271))=0,"",INDEX([2]pivotTable!AU$310:AU$615,MATCH(totalExpenditure!$A80,[2]pivotTable!$A$310:$A$615,0))/100*INDEX(gDP!BJ$6:BJ$271,MATCH(totalExpenditure!$A80,gDP!$B$6:$B$271)))</f>
        <v>5803209144.1038923</v>
      </c>
      <c r="CU80" s="77">
        <f>IF(INDEX([2]pivotTable!AV$310:AV$615,MATCH(totalExpenditure!$A80,[2]pivotTable!$A$310:$A$615,0))/100*INDEX(gDP!BK$6:BK$271,MATCH(totalExpenditure!$A80,gDP!$B$6:$B$271))=0,"",INDEX([2]pivotTable!AV$310:AV$615,MATCH(totalExpenditure!$A80,[2]pivotTable!$A$310:$A$615,0))/100*INDEX(gDP!BK$6:BK$271,MATCH(totalExpenditure!$A80,gDP!$B$6:$B$271)))</f>
        <v>6148288439.4228992</v>
      </c>
      <c r="CV80" s="77">
        <f>IF(INDEX([2]pivotTable!AW$310:AW$615,MATCH(totalExpenditure!$A80,[2]pivotTable!$A$310:$A$615,0))/100*INDEX(gDP!BL$6:BL$271,MATCH(totalExpenditure!$A80,gDP!$B$6:$B$271))=0,"",INDEX([2]pivotTable!AW$310:AW$615,MATCH(totalExpenditure!$A80,[2]pivotTable!$A$310:$A$615,0))/100*INDEX(gDP!BL$6:BL$271,MATCH(totalExpenditure!$A80,gDP!$B$6:$B$271)))</f>
        <v>6336952040.5521564</v>
      </c>
      <c r="CW80" s="77">
        <f>IF(INDEX([2]pivotTable!AX$310:AX$615,MATCH(totalExpenditure!$A80,[2]pivotTable!$A$310:$A$615,0))/100*INDEX(gDP!BM$6:BM$271,MATCH(totalExpenditure!$A80,gDP!$B$6:$B$271))=0,"",INDEX([2]pivotTable!AX$310:AX$615,MATCH(totalExpenditure!$A80,[2]pivotTable!$A$310:$A$615,0))/100*INDEX(gDP!BM$6:BM$271,MATCH(totalExpenditure!$A80,gDP!$B$6:$B$271)))</f>
        <v>6307756995.2647657</v>
      </c>
      <c r="CX80" s="77">
        <f>IF(INDEX([2]pivotTable!AY$310:AY$615,MATCH(totalExpenditure!$A80,[2]pivotTable!$A$310:$A$615,0))/100*INDEX(gDP!BN$6:BN$271,MATCH(totalExpenditure!$A80,gDP!$B$6:$B$271))=0,"",INDEX([2]pivotTable!AY$310:AY$615,MATCH(totalExpenditure!$A80,[2]pivotTable!$A$310:$A$615,0))/100*INDEX(gDP!BN$6:BN$271,MATCH(totalExpenditure!$A80,gDP!$B$6:$B$271)))</f>
        <v>6878113676.3781948</v>
      </c>
      <c r="CY80" s="77" t="str">
        <f>IF(INDEX([2]pivotTable!AZ$310:AZ$615,MATCH(totalExpenditure!$A80,[2]pivotTable!$A$310:$A$615,0))/100*INDEX(gDP!BO$6:BO$271,MATCH(totalExpenditure!$A80,gDP!$B$6:$B$271))=0,"",INDEX([2]pivotTable!AZ$310:AZ$615,MATCH(totalExpenditure!$A80,[2]pivotTable!$A$310:$A$615,0))/100*INDEX(gDP!BO$6:BO$271,MATCH(totalExpenditure!$A80,gDP!$B$6:$B$271)))</f>
        <v/>
      </c>
      <c r="CZ80" s="77" t="str">
        <f>IF(B80="","",IF(BA80="","",B80-B80+INDEX(gDP!Q$6:Q$271,MATCH(totalExpenditure!$A80,gDP!$B$6:$B$271))))</f>
        <v/>
      </c>
      <c r="DA80" s="77" t="str">
        <f>IF(C80="","",IF(BB80="","",C80-C80+INDEX(gDP!R$6:R$271,MATCH(totalExpenditure!$A80,gDP!$B$6:$B$271))))</f>
        <v/>
      </c>
      <c r="DB80" s="77" t="str">
        <f>IF(D80="","",IF(BC80="","",D80-D80+INDEX(gDP!S$6:S$271,MATCH(totalExpenditure!$A80,gDP!$B$6:$B$271))))</f>
        <v/>
      </c>
      <c r="DC80" s="77" t="str">
        <f>IF(E80="","",IF(BD80="","",E80-E80+INDEX(gDP!T$6:T$271,MATCH(totalExpenditure!$A80,gDP!$B$6:$B$271))))</f>
        <v/>
      </c>
      <c r="DD80" s="77" t="str">
        <f>IF(F80="","",IF(BE80="","",F80-F80+INDEX(gDP!U$6:U$271,MATCH(totalExpenditure!$A80,gDP!$B$6:$B$271))))</f>
        <v/>
      </c>
      <c r="DE80" s="77" t="str">
        <f>IF(G80="","",IF(BF80="","",G80-G80+INDEX(gDP!V$6:V$271,MATCH(totalExpenditure!$A80,gDP!$B$6:$B$271))))</f>
        <v/>
      </c>
      <c r="DF80" s="77" t="str">
        <f>IF(H80="","",IF(BG80="","",H80-H80+INDEX(gDP!W$6:W$271,MATCH(totalExpenditure!$A80,gDP!$B$6:$B$271))))</f>
        <v/>
      </c>
      <c r="DG80" s="77" t="str">
        <f>IF(I80="","",IF(BH80="","",I80-I80+INDEX(gDP!X$6:X$271,MATCH(totalExpenditure!$A80,gDP!$B$6:$B$271))))</f>
        <v/>
      </c>
      <c r="DH80" s="77" t="str">
        <f>IF(J80="","",IF(BI80="","",J80-J80+INDEX(gDP!Y$6:Y$271,MATCH(totalExpenditure!$A80,gDP!$B$6:$B$271))))</f>
        <v/>
      </c>
      <c r="DI80" s="77" t="str">
        <f>IF(K80="","",IF(BJ80="","",K80-K80+INDEX(gDP!Z$6:Z$271,MATCH(totalExpenditure!$A80,gDP!$B$6:$B$271))))</f>
        <v/>
      </c>
      <c r="DJ80" s="77" t="str">
        <f>IF(L80="","",IF(BK80="","",L80-L80+INDEX(gDP!AA$6:AA$271,MATCH(totalExpenditure!$A80,gDP!$B$6:$B$271))))</f>
        <v/>
      </c>
      <c r="DK80" s="77" t="str">
        <f>IF(M80="","",IF(BL80="","",M80-M80+INDEX(gDP!AB$6:AB$271,MATCH(totalExpenditure!$A80,gDP!$B$6:$B$271))))</f>
        <v/>
      </c>
      <c r="DL80" s="77" t="str">
        <f>IF(N80="","",IF(BM80="","",N80-N80+INDEX(gDP!AC$6:AC$271,MATCH(totalExpenditure!$A80,gDP!$B$6:$B$271))))</f>
        <v/>
      </c>
      <c r="DM80" s="77" t="str">
        <f>IF(O80="","",IF(BN80="","",O80-O80+INDEX(gDP!AD$6:AD$271,MATCH(totalExpenditure!$A80,gDP!$B$6:$B$271))))</f>
        <v/>
      </c>
      <c r="DN80" s="77" t="str">
        <f>IF(P80="","",IF(BO80="","",P80-P80+INDEX(gDP!AE$6:AE$271,MATCH(totalExpenditure!$A80,gDP!$B$6:$B$271))))</f>
        <v/>
      </c>
      <c r="DO80" s="77" t="str">
        <f>IF(Q80="","",IF(BP80="","",Q80-Q80+INDEX(gDP!AF$6:AF$271,MATCH(totalExpenditure!$A80,gDP!$B$6:$B$271))))</f>
        <v/>
      </c>
      <c r="DP80" s="77" t="str">
        <f>IF(R80="","",IF(BQ80="","",R80-R80+INDEX(gDP!AG$6:AG$271,MATCH(totalExpenditure!$A80,gDP!$B$6:$B$271))))</f>
        <v/>
      </c>
      <c r="DQ80" s="77" t="str">
        <f>IF(S80="","",IF(BR80="","",S80-S80+INDEX(gDP!AH$6:AH$271,MATCH(totalExpenditure!$A80,gDP!$B$6:$B$271))))</f>
        <v/>
      </c>
      <c r="DR80" s="77">
        <f>IF(T80="","",IF(BS80="","",T80-T80+INDEX(gDP!AI$6:AI$271,MATCH(totalExpenditure!$A80,gDP!$B$6:$B$271))))</f>
        <v>141438345513.91699</v>
      </c>
      <c r="DS80" s="77">
        <f>IF(U80="","",IF(BT80="","",U80-U80+INDEX(gDP!AJ$6:AJ$271,MATCH(totalExpenditure!$A80,gDP!$B$6:$B$271))))</f>
        <v>127773856785.767</v>
      </c>
      <c r="DT80" s="77">
        <f>IF(V80="","",IF(BU80="","",V80-V80+INDEX(gDP!AK$6:AK$271,MATCH(totalExpenditure!$A80,gDP!$B$6:$B$271))))</f>
        <v>112532519246.084</v>
      </c>
      <c r="DU80" s="77">
        <f>IF(W80="","",IF(BV80="","",W80-W80+INDEX(gDP!AL$6:AL$271,MATCH(totalExpenditure!$A80,gDP!$B$6:$B$271))))</f>
        <v>89214114708.025406</v>
      </c>
      <c r="DV80" s="77">
        <f>IF(X80="","",IF(BW80="","",X80-X80+INDEX(gDP!AM$6:AM$271,MATCH(totalExpenditure!$A80,gDP!$B$6:$B$271))))</f>
        <v>103299943084.804</v>
      </c>
      <c r="DW80" s="77">
        <f>IF(Y80="","",IF(BX80="","",Y80-Y80+INDEX(gDP!AN$6:AN$271,MATCH(totalExpenditure!$A80,gDP!$B$6:$B$271))))</f>
        <v>134189814814.815</v>
      </c>
      <c r="DX80" s="77">
        <f>IF(Z80="","",IF(BY80="","",Z80-Z80+INDEX(gDP!AO$6:AO$271,MATCH(totalExpenditure!$A80,gDP!$B$6:$B$271))))</f>
        <v>132129174216.92999</v>
      </c>
      <c r="DY80" s="77">
        <f>IF(AA80="","",IF(BZ80="","",AA80-AA80+INDEX(gDP!AP$6:AP$271,MATCH(totalExpenditure!$A80,gDP!$B$6:$B$271))))</f>
        <v>126912152101.707</v>
      </c>
      <c r="DZ80" s="77">
        <f>IF(AB80="","",IF(CA80="","",AB80-AB80+INDEX(gDP!AQ$6:AQ$271,MATCH(totalExpenditure!$A80,gDP!$B$6:$B$271))))</f>
        <v>134038718291.05499</v>
      </c>
      <c r="EA80" s="77">
        <f>IF(AC80="","",IF(CB80="","",AC80-AC80+INDEX(gDP!AR$6:AR$271,MATCH(totalExpenditure!$A80,gDP!$B$6:$B$271))))</f>
        <v>135264083658.688</v>
      </c>
      <c r="EB80" s="77">
        <f>IF(AD80="","",IF(CC80="","",AD80-AD80+INDEX(gDP!AS$6:AS$271,MATCH(totalExpenditure!$A80,gDP!$B$6:$B$271))))</f>
        <v>126019543413.334</v>
      </c>
      <c r="EC80" s="77">
        <f>IF(AE80="","",IF(CD80="","",AE80-AE80+INDEX(gDP!AT$6:AT$271,MATCH(totalExpenditure!$A80,gDP!$B$6:$B$271))))</f>
        <v>129533107311.811</v>
      </c>
      <c r="ED80" s="77">
        <f>IF(AF80="","",IF(CE80="","",AF80-AF80+INDEX(gDP!AU$6:AU$271,MATCH(totalExpenditure!$A80,gDP!$B$6:$B$271))))</f>
        <v>140404460203.138</v>
      </c>
      <c r="EE80" s="77">
        <f>IF(AG80="","",IF(CF80="","",AG80-AG80+INDEX(gDP!AV$6:AV$271,MATCH(totalExpenditure!$A80,gDP!$B$6:$B$271))))</f>
        <v>171652458349.41101</v>
      </c>
      <c r="EF80" s="77">
        <f>IF(AH80="","",IF(CG80="","",AH80-AH80+INDEX(gDP!AW$6:AW$271,MATCH(totalExpenditure!$A80,gDP!$B$6:$B$271))))</f>
        <v>197479443979.151</v>
      </c>
      <c r="EG80" s="77">
        <f>IF(AI80="","",IF(CH80="","",AI80-AI80+INDEX(gDP!AX$6:AX$271,MATCH(totalExpenditure!$A80,gDP!$B$6:$B$271))))</f>
        <v>204885494686.38101</v>
      </c>
      <c r="EH80" s="77">
        <f>IF(AJ80="","",IF(CI80="","",AJ80-AJ80+INDEX(gDP!AY$6:AY$271,MATCH(totalExpenditure!$A80,gDP!$B$6:$B$271))))</f>
        <v>217089269791.76401</v>
      </c>
      <c r="EI80" s="77">
        <f>IF(AK80="","",IF(CJ80="","",AK80-AK80+INDEX(gDP!AZ$6:AZ$271,MATCH(totalExpenditure!$A80,gDP!$B$6:$B$271))))</f>
        <v>256378067752.15799</v>
      </c>
      <c r="EJ80" s="77">
        <f>IF(AL80="","",IF(CK80="","",AL80-AL80+INDEX(gDP!BA$6:BA$271,MATCH(totalExpenditure!$A80,gDP!$B$6:$B$271))))</f>
        <v>285716311136.71899</v>
      </c>
      <c r="EK80" s="77">
        <f>IF(AM80="","",IF(CL80="","",AM80-AM80+INDEX(gDP!BB$6:BB$271,MATCH(totalExpenditure!$A80,gDP!$B$6:$B$271))))</f>
        <v>253497520828.51501</v>
      </c>
      <c r="EL80" s="77">
        <f>IF(AN80="","",IF(CM80="","",AN80-AN80+INDEX(gDP!BC$6:BC$271,MATCH(totalExpenditure!$A80,gDP!$B$6:$B$271))))</f>
        <v>249424310816.66699</v>
      </c>
      <c r="EM80" s="77">
        <f>IF(AO80="","",IF(CN80="","",AO80-AO80+INDEX(gDP!BD$6:BD$271,MATCH(totalExpenditure!$A80,gDP!$B$6:$B$271))))</f>
        <v>275604356167.31598</v>
      </c>
      <c r="EN80" s="77">
        <f>IF(AP80="","",IF(CO80="","",AP80-AP80+INDEX(gDP!BE$6:BE$271,MATCH(totalExpenditure!$A80,gDP!$B$6:$B$271))))</f>
        <v>258290060227.73401</v>
      </c>
      <c r="EO80" s="77">
        <f>IF(AQ80="","",IF(CP80="","",AQ80-AQ80+INDEX(gDP!BF$6:BF$271,MATCH(totalExpenditure!$A80,gDP!$B$6:$B$271))))</f>
        <v>271362405890.58899</v>
      </c>
      <c r="EP80" s="77">
        <f>IF(AR80="","",IF(CQ80="","",AR80-AR80+INDEX(gDP!BG$6:BG$271,MATCH(totalExpenditure!$A80,gDP!$B$6:$B$271))))</f>
        <v>274862826772.15601</v>
      </c>
      <c r="EQ80" s="77">
        <f>IF(AS80="","",IF(CR80="","",AS80-AS80+INDEX(gDP!BH$6:BH$271,MATCH(totalExpenditure!$A80,gDP!$B$6:$B$271))))</f>
        <v>234534382384.76599</v>
      </c>
      <c r="ER80" s="77">
        <f>IF(AT80="","",IF(CS80="","",AT80-AT80+INDEX(gDP!BI$6:BI$271,MATCH(totalExpenditure!$A80,gDP!$B$6:$B$271))))</f>
        <v>240771351298.83301</v>
      </c>
      <c r="ES80" s="77">
        <f>IF(AU80="","",IF(CT80="","",AU80-AU80+INDEX(gDP!BJ$6:BJ$271,MATCH(totalExpenditure!$A80,gDP!$B$6:$B$271))))</f>
        <v>255647979916.47101</v>
      </c>
      <c r="ET80" s="77">
        <f>IF(AV80="","",IF(CU80="","",AV80-AV80+INDEX(gDP!BK$6:BK$271,MATCH(totalExpenditure!$A80,gDP!$B$6:$B$271))))</f>
        <v>275708001767.84302</v>
      </c>
      <c r="EU80" s="77">
        <f>IF(AW80="","",IF(CV80="","",AW80-AW80+INDEX(gDP!BL$6:BL$271,MATCH(totalExpenditure!$A80,gDP!$B$6:$B$271))))</f>
        <v>268514916972.54901</v>
      </c>
      <c r="EV80" s="77">
        <f>IF(AX80="","",IF(CW80="","",AX80-AX80+INDEX(gDP!BM$6:BM$271,MATCH(totalExpenditure!$A80,gDP!$B$6:$B$271))))</f>
        <v>271886077382.10199</v>
      </c>
      <c r="EW80" s="77">
        <f>IF(AY80="","",IF(CX80="","",AY80-AY80+INDEX(gDP!BN$6:BN$271,MATCH(totalExpenditure!$A80,gDP!$B$6:$B$271))))</f>
        <v>296470417085.26703</v>
      </c>
      <c r="EX80" s="77" t="str">
        <f>IF(AZ80="","",IF(CY80="","",AZ80-AZ80+INDEX(gDP!BO$6:BO$271,MATCH(totalExpenditure!$A80,gDP!$B$6:$B$271))))</f>
        <v/>
      </c>
    </row>
    <row r="81" spans="1:154" x14ac:dyDescent="0.35">
      <c r="A81" t="s">
        <v>371</v>
      </c>
      <c r="B81" s="77" t="str">
        <f>IF(INDEX([2]pivotTable!B$3:B$308,MATCH(totalExpenditure!$A81,[2]pivotTable!$A$3:$A$308,0))/100*INDEX(gDP!Q$6:Q$271,MATCH(totalExpenditure!$A81,gDP!$B$6:$B$271))=0,"",INDEX([2]pivotTable!B$3:B$308,MATCH(totalExpenditure!$A81,[2]pivotTable!$A$3:$A$308,0))/100*INDEX(gDP!Q$6:Q$271,MATCH(totalExpenditure!$A81,gDP!$B$6:$B$271)))</f>
        <v/>
      </c>
      <c r="C81" s="77" t="str">
        <f>IF(INDEX([2]pivotTable!C$3:C$308,MATCH(totalExpenditure!$A81,[2]pivotTable!$A$3:$A$308,0))/100*INDEX(gDP!R$6:R$271,MATCH(totalExpenditure!$A81,gDP!$B$6:$B$271))=0,"",INDEX([2]pivotTable!C$3:C$308,MATCH(totalExpenditure!$A81,[2]pivotTable!$A$3:$A$308,0))/100*INDEX(gDP!R$6:R$271,MATCH(totalExpenditure!$A81,gDP!$B$6:$B$271)))</f>
        <v/>
      </c>
      <c r="D81" s="77" t="str">
        <f>IF(INDEX([2]pivotTable!D$3:D$308,MATCH(totalExpenditure!$A81,[2]pivotTable!$A$3:$A$308,0))/100*INDEX(gDP!S$6:S$271,MATCH(totalExpenditure!$A81,gDP!$B$6:$B$271))=0,"",INDEX([2]pivotTable!D$3:D$308,MATCH(totalExpenditure!$A81,[2]pivotTable!$A$3:$A$308,0))/100*INDEX(gDP!S$6:S$271,MATCH(totalExpenditure!$A81,gDP!$B$6:$B$271)))</f>
        <v/>
      </c>
      <c r="E81" s="77" t="str">
        <f>IF(INDEX([2]pivotTable!E$3:E$308,MATCH(totalExpenditure!$A81,[2]pivotTable!$A$3:$A$308,0))/100*INDEX(gDP!T$6:T$271,MATCH(totalExpenditure!$A81,gDP!$B$6:$B$271))=0,"",INDEX([2]pivotTable!E$3:E$308,MATCH(totalExpenditure!$A81,[2]pivotTable!$A$3:$A$308,0))/100*INDEX(gDP!T$6:T$271,MATCH(totalExpenditure!$A81,gDP!$B$6:$B$271)))</f>
        <v/>
      </c>
      <c r="F81" s="77" t="str">
        <f>IF(INDEX([2]pivotTable!F$3:F$308,MATCH(totalExpenditure!$A81,[2]pivotTable!$A$3:$A$308,0))/100*INDEX(gDP!U$6:U$271,MATCH(totalExpenditure!$A81,gDP!$B$6:$B$271))=0,"",INDEX([2]pivotTable!F$3:F$308,MATCH(totalExpenditure!$A81,[2]pivotTable!$A$3:$A$308,0))/100*INDEX(gDP!U$6:U$271,MATCH(totalExpenditure!$A81,gDP!$B$6:$B$271)))</f>
        <v/>
      </c>
      <c r="G81" s="77" t="str">
        <f>IF(INDEX([2]pivotTable!G$3:G$308,MATCH(totalExpenditure!$A81,[2]pivotTable!$A$3:$A$308,0))/100*INDEX(gDP!V$6:V$271,MATCH(totalExpenditure!$A81,gDP!$B$6:$B$271))=0,"",INDEX([2]pivotTable!G$3:G$308,MATCH(totalExpenditure!$A81,[2]pivotTable!$A$3:$A$308,0))/100*INDEX(gDP!V$6:V$271,MATCH(totalExpenditure!$A81,gDP!$B$6:$B$271)))</f>
        <v/>
      </c>
      <c r="H81" s="77" t="str">
        <f>IF(INDEX([2]pivotTable!H$3:H$308,MATCH(totalExpenditure!$A81,[2]pivotTable!$A$3:$A$308,0))/100*INDEX(gDP!W$6:W$271,MATCH(totalExpenditure!$A81,gDP!$B$6:$B$271))=0,"",INDEX([2]pivotTable!H$3:H$308,MATCH(totalExpenditure!$A81,[2]pivotTable!$A$3:$A$308,0))/100*INDEX(gDP!W$6:W$271,MATCH(totalExpenditure!$A81,gDP!$B$6:$B$271)))</f>
        <v/>
      </c>
      <c r="I81" s="77" t="str">
        <f>IF(INDEX([2]pivotTable!I$3:I$308,MATCH(totalExpenditure!$A81,[2]pivotTable!$A$3:$A$308,0))/100*INDEX(gDP!X$6:X$271,MATCH(totalExpenditure!$A81,gDP!$B$6:$B$271))=0,"",INDEX([2]pivotTable!I$3:I$308,MATCH(totalExpenditure!$A81,[2]pivotTable!$A$3:$A$308,0))/100*INDEX(gDP!X$6:X$271,MATCH(totalExpenditure!$A81,gDP!$B$6:$B$271)))</f>
        <v/>
      </c>
      <c r="J81" s="77" t="str">
        <f>IF(INDEX([2]pivotTable!J$3:J$308,MATCH(totalExpenditure!$A81,[2]pivotTable!$A$3:$A$308,0))/100*INDEX(gDP!Y$6:Y$271,MATCH(totalExpenditure!$A81,gDP!$B$6:$B$271))=0,"",INDEX([2]pivotTable!J$3:J$308,MATCH(totalExpenditure!$A81,[2]pivotTable!$A$3:$A$308,0))/100*INDEX(gDP!Y$6:Y$271,MATCH(totalExpenditure!$A81,gDP!$B$6:$B$271)))</f>
        <v/>
      </c>
      <c r="K81" s="77" t="str">
        <f>IF(INDEX([2]pivotTable!K$3:K$308,MATCH(totalExpenditure!$A81,[2]pivotTable!$A$3:$A$308,0))/100*INDEX(gDP!Z$6:Z$271,MATCH(totalExpenditure!$A81,gDP!$B$6:$B$271))=0,"",INDEX([2]pivotTable!K$3:K$308,MATCH(totalExpenditure!$A81,[2]pivotTable!$A$3:$A$308,0))/100*INDEX(gDP!Z$6:Z$271,MATCH(totalExpenditure!$A81,gDP!$B$6:$B$271)))</f>
        <v/>
      </c>
      <c r="L81" s="77" t="str">
        <f>IF(INDEX([2]pivotTable!L$3:L$308,MATCH(totalExpenditure!$A81,[2]pivotTable!$A$3:$A$308,0))/100*INDEX(gDP!AA$6:AA$271,MATCH(totalExpenditure!$A81,gDP!$B$6:$B$271))=0,"",INDEX([2]pivotTable!L$3:L$308,MATCH(totalExpenditure!$A81,[2]pivotTable!$A$3:$A$308,0))/100*INDEX(gDP!AA$6:AA$271,MATCH(totalExpenditure!$A81,gDP!$B$6:$B$271)))</f>
        <v/>
      </c>
      <c r="M81" s="77" t="str">
        <f>IF(INDEX([2]pivotTable!M$3:M$308,MATCH(totalExpenditure!$A81,[2]pivotTable!$A$3:$A$308,0))/100*INDEX(gDP!AB$6:AB$271,MATCH(totalExpenditure!$A81,gDP!$B$6:$B$271))=0,"",INDEX([2]pivotTable!M$3:M$308,MATCH(totalExpenditure!$A81,[2]pivotTable!$A$3:$A$308,0))/100*INDEX(gDP!AB$6:AB$271,MATCH(totalExpenditure!$A81,gDP!$B$6:$B$271)))</f>
        <v/>
      </c>
      <c r="N81" s="77" t="str">
        <f>IF(INDEX([2]pivotTable!N$3:N$308,MATCH(totalExpenditure!$A81,[2]pivotTable!$A$3:$A$308,0))/100*INDEX(gDP!AC$6:AC$271,MATCH(totalExpenditure!$A81,gDP!$B$6:$B$271))=0,"",INDEX([2]pivotTable!N$3:N$308,MATCH(totalExpenditure!$A81,[2]pivotTable!$A$3:$A$308,0))/100*INDEX(gDP!AC$6:AC$271,MATCH(totalExpenditure!$A81,gDP!$B$6:$B$271)))</f>
        <v/>
      </c>
      <c r="O81" s="77" t="str">
        <f>IF(INDEX([2]pivotTable!O$3:O$308,MATCH(totalExpenditure!$A81,[2]pivotTable!$A$3:$A$308,0))/100*INDEX(gDP!AD$6:AD$271,MATCH(totalExpenditure!$A81,gDP!$B$6:$B$271))=0,"",INDEX([2]pivotTable!O$3:O$308,MATCH(totalExpenditure!$A81,[2]pivotTable!$A$3:$A$308,0))/100*INDEX(gDP!AD$6:AD$271,MATCH(totalExpenditure!$A81,gDP!$B$6:$B$271)))</f>
        <v/>
      </c>
      <c r="P81" s="77" t="str">
        <f>IF(INDEX([2]pivotTable!P$3:P$308,MATCH(totalExpenditure!$A81,[2]pivotTable!$A$3:$A$308,0))/100*INDEX(gDP!AE$6:AE$271,MATCH(totalExpenditure!$A81,gDP!$B$6:$B$271))=0,"",INDEX([2]pivotTable!P$3:P$308,MATCH(totalExpenditure!$A81,[2]pivotTable!$A$3:$A$308,0))/100*INDEX(gDP!AE$6:AE$271,MATCH(totalExpenditure!$A81,gDP!$B$6:$B$271)))</f>
        <v/>
      </c>
      <c r="Q81" s="77" t="str">
        <f>IF(INDEX([2]pivotTable!Q$3:Q$308,MATCH(totalExpenditure!$A81,[2]pivotTable!$A$3:$A$308,0))/100*INDEX(gDP!AF$6:AF$271,MATCH(totalExpenditure!$A81,gDP!$B$6:$B$271))=0,"",INDEX([2]pivotTable!Q$3:Q$308,MATCH(totalExpenditure!$A81,[2]pivotTable!$A$3:$A$308,0))/100*INDEX(gDP!AF$6:AF$271,MATCH(totalExpenditure!$A81,gDP!$B$6:$B$271)))</f>
        <v/>
      </c>
      <c r="R81" s="77" t="str">
        <f>IF(INDEX([2]pivotTable!R$3:R$308,MATCH(totalExpenditure!$A81,[2]pivotTable!$A$3:$A$308,0))/100*INDEX(gDP!AG$6:AG$271,MATCH(totalExpenditure!$A81,gDP!$B$6:$B$271))=0,"",INDEX([2]pivotTable!R$3:R$308,MATCH(totalExpenditure!$A81,[2]pivotTable!$A$3:$A$308,0))/100*INDEX(gDP!AG$6:AG$271,MATCH(totalExpenditure!$A81,gDP!$B$6:$B$271)))</f>
        <v/>
      </c>
      <c r="S81" s="77" t="str">
        <f>IF(INDEX([2]pivotTable!S$3:S$308,MATCH(totalExpenditure!$A81,[2]pivotTable!$A$3:$A$308,0))/100*INDEX(gDP!AH$6:AH$271,MATCH(totalExpenditure!$A81,gDP!$B$6:$B$271))=0,"",INDEX([2]pivotTable!S$3:S$308,MATCH(totalExpenditure!$A81,[2]pivotTable!$A$3:$A$308,0))/100*INDEX(gDP!AH$6:AH$271,MATCH(totalExpenditure!$A81,gDP!$B$6:$B$271)))</f>
        <v/>
      </c>
      <c r="T81" s="77">
        <f>IF(INDEX([2]pivotTable!T$3:T$308,MATCH(totalExpenditure!$A81,[2]pivotTable!$A$3:$A$308,0))/100*INDEX(gDP!AI$6:AI$271,MATCH(totalExpenditure!$A81,gDP!$B$6:$B$271))=0,"",INDEX([2]pivotTable!T$3:T$308,MATCH(totalExpenditure!$A81,[2]pivotTable!$A$3:$A$308,0))/100*INDEX(gDP!AI$6:AI$271,MATCH(totalExpenditure!$A81,gDP!$B$6:$B$271)))</f>
        <v>28211070.505392604</v>
      </c>
      <c r="U81" s="77">
        <f>IF(INDEX([2]pivotTable!U$3:U$308,MATCH(totalExpenditure!$A81,[2]pivotTable!$A$3:$A$308,0))/100*INDEX(gDP!AJ$6:AJ$271,MATCH(totalExpenditure!$A81,gDP!$B$6:$B$271))=0,"",INDEX([2]pivotTable!U$3:U$308,MATCH(totalExpenditure!$A81,[2]pivotTable!$A$3:$A$308,0))/100*INDEX(gDP!AJ$6:AJ$271,MATCH(totalExpenditure!$A81,gDP!$B$6:$B$271)))</f>
        <v>30030266.516124703</v>
      </c>
      <c r="V81" s="77">
        <f>IF(INDEX([2]pivotTable!V$3:V$308,MATCH(totalExpenditure!$A81,[2]pivotTable!$A$3:$A$308,0))/100*INDEX(gDP!AK$6:AK$271,MATCH(totalExpenditure!$A81,gDP!$B$6:$B$271))=0,"",INDEX([2]pivotTable!V$3:V$308,MATCH(totalExpenditure!$A81,[2]pivotTable!$A$3:$A$308,0))/100*INDEX(gDP!AK$6:AK$271,MATCH(totalExpenditure!$A81,gDP!$B$6:$B$271)))</f>
        <v>28196363.118608136</v>
      </c>
      <c r="W81" s="77">
        <f>IF(INDEX([2]pivotTable!W$3:W$308,MATCH(totalExpenditure!$A81,[2]pivotTable!$A$3:$A$308,0))/100*INDEX(gDP!AL$6:AL$271,MATCH(totalExpenditure!$A81,gDP!$B$6:$B$271))=0,"",INDEX([2]pivotTable!W$3:W$308,MATCH(totalExpenditure!$A81,[2]pivotTable!$A$3:$A$308,0))/100*INDEX(gDP!AL$6:AL$271,MATCH(totalExpenditure!$A81,gDP!$B$6:$B$271)))</f>
        <v>29613432.569603141</v>
      </c>
      <c r="X81" s="77">
        <f>IF(INDEX([2]pivotTable!X$3:X$308,MATCH(totalExpenditure!$A81,[2]pivotTable!$A$3:$A$308,0))/100*INDEX(gDP!AM$6:AM$271,MATCH(totalExpenditure!$A81,gDP!$B$6:$B$271))=0,"",INDEX([2]pivotTable!X$3:X$308,MATCH(totalExpenditure!$A81,[2]pivotTable!$A$3:$A$308,0))/100*INDEX(gDP!AM$6:AM$271,MATCH(totalExpenditure!$A81,gDP!$B$6:$B$271)))</f>
        <v>31037445.573294584</v>
      </c>
      <c r="Y81" s="77">
        <f>IF(INDEX([2]pivotTable!Y$3:Y$308,MATCH(totalExpenditure!$A81,[2]pivotTable!$A$3:$A$308,0))/100*INDEX(gDP!AN$6:AN$271,MATCH(totalExpenditure!$A81,gDP!$B$6:$B$271))=0,"",INDEX([2]pivotTable!Y$3:Y$308,MATCH(totalExpenditure!$A81,[2]pivotTable!$A$3:$A$308,0))/100*INDEX(gDP!AN$6:AN$271,MATCH(totalExpenditure!$A81,gDP!$B$6:$B$271)))</f>
        <v>32115914.225151442</v>
      </c>
      <c r="Z81" s="77">
        <f>IF(INDEX([2]pivotTable!Z$3:Z$308,MATCH(totalExpenditure!$A81,[2]pivotTable!$A$3:$A$308,0))/100*INDEX(gDP!AO$6:AO$271,MATCH(totalExpenditure!$A81,gDP!$B$6:$B$271))=0,"",INDEX([2]pivotTable!Z$3:Z$308,MATCH(totalExpenditure!$A81,[2]pivotTable!$A$3:$A$308,0))/100*INDEX(gDP!AO$6:AO$271,MATCH(totalExpenditure!$A81,gDP!$B$6:$B$271)))</f>
        <v>33633406.969286695</v>
      </c>
      <c r="AA81" s="77" t="str">
        <f>IF(INDEX([2]pivotTable!AA$3:AA$308,MATCH(totalExpenditure!$A81,[2]pivotTable!$A$3:$A$308,0))/100*INDEX(gDP!AP$6:AP$271,MATCH(totalExpenditure!$A81,gDP!$B$6:$B$271))=0,"",INDEX([2]pivotTable!AA$3:AA$308,MATCH(totalExpenditure!$A81,[2]pivotTable!$A$3:$A$308,0))/100*INDEX(gDP!AP$6:AP$271,MATCH(totalExpenditure!$A81,gDP!$B$6:$B$271)))</f>
        <v/>
      </c>
      <c r="AB81" s="77" t="str">
        <f>IF(INDEX([2]pivotTable!AB$3:AB$308,MATCH(totalExpenditure!$A81,[2]pivotTable!$A$3:$A$308,0))/100*INDEX(gDP!AQ$6:AQ$271,MATCH(totalExpenditure!$A81,gDP!$B$6:$B$271))=0,"",INDEX([2]pivotTable!AB$3:AB$308,MATCH(totalExpenditure!$A81,[2]pivotTable!$A$3:$A$308,0))/100*INDEX(gDP!AQ$6:AQ$271,MATCH(totalExpenditure!$A81,gDP!$B$6:$B$271)))</f>
        <v/>
      </c>
      <c r="AC81" s="77" t="str">
        <f>IF(INDEX([2]pivotTable!AC$3:AC$308,MATCH(totalExpenditure!$A81,[2]pivotTable!$A$3:$A$308,0))/100*INDEX(gDP!AR$6:AR$271,MATCH(totalExpenditure!$A81,gDP!$B$6:$B$271))=0,"",INDEX([2]pivotTable!AC$3:AC$308,MATCH(totalExpenditure!$A81,[2]pivotTable!$A$3:$A$308,0))/100*INDEX(gDP!AR$6:AR$271,MATCH(totalExpenditure!$A81,gDP!$B$6:$B$271)))</f>
        <v/>
      </c>
      <c r="AD81" s="77" t="str">
        <f>IF(INDEX([2]pivotTable!AD$3:AD$308,MATCH(totalExpenditure!$A81,[2]pivotTable!$A$3:$A$308,0))/100*INDEX(gDP!AS$6:AS$271,MATCH(totalExpenditure!$A81,gDP!$B$6:$B$271))=0,"",INDEX([2]pivotTable!AD$3:AD$308,MATCH(totalExpenditure!$A81,[2]pivotTable!$A$3:$A$308,0))/100*INDEX(gDP!AS$6:AS$271,MATCH(totalExpenditure!$A81,gDP!$B$6:$B$271)))</f>
        <v/>
      </c>
      <c r="AE81" s="77" t="str">
        <f>IF(INDEX([2]pivotTable!AE$3:AE$308,MATCH(totalExpenditure!$A81,[2]pivotTable!$A$3:$A$308,0))/100*INDEX(gDP!AT$6:AT$271,MATCH(totalExpenditure!$A81,gDP!$B$6:$B$271))=0,"",INDEX([2]pivotTable!AE$3:AE$308,MATCH(totalExpenditure!$A81,[2]pivotTable!$A$3:$A$308,0))/100*INDEX(gDP!AT$6:AT$271,MATCH(totalExpenditure!$A81,gDP!$B$6:$B$271)))</f>
        <v/>
      </c>
      <c r="AF81" s="77" t="str">
        <f>IF(INDEX([2]pivotTable!AF$3:AF$308,MATCH(totalExpenditure!$A81,[2]pivotTable!$A$3:$A$308,0))/100*INDEX(gDP!AU$6:AU$271,MATCH(totalExpenditure!$A81,gDP!$B$6:$B$271))=0,"",INDEX([2]pivotTable!AF$3:AF$308,MATCH(totalExpenditure!$A81,[2]pivotTable!$A$3:$A$308,0))/100*INDEX(gDP!AU$6:AU$271,MATCH(totalExpenditure!$A81,gDP!$B$6:$B$271)))</f>
        <v/>
      </c>
      <c r="AG81" s="77" t="str">
        <f>IF(INDEX([2]pivotTable!AG$3:AG$308,MATCH(totalExpenditure!$A81,[2]pivotTable!$A$3:$A$308,0))/100*INDEX(gDP!AV$6:AV$271,MATCH(totalExpenditure!$A81,gDP!$B$6:$B$271))=0,"",INDEX([2]pivotTable!AG$3:AG$308,MATCH(totalExpenditure!$A81,[2]pivotTable!$A$3:$A$308,0))/100*INDEX(gDP!AV$6:AV$271,MATCH(totalExpenditure!$A81,gDP!$B$6:$B$271)))</f>
        <v/>
      </c>
      <c r="AH81" s="77">
        <f>IF(INDEX([2]pivotTable!AH$3:AH$308,MATCH(totalExpenditure!$A81,[2]pivotTable!$A$3:$A$308,0))/100*INDEX(gDP!AW$6:AW$271,MATCH(totalExpenditure!$A81,gDP!$B$6:$B$271))=0,"",INDEX([2]pivotTable!AH$3:AH$308,MATCH(totalExpenditure!$A81,[2]pivotTable!$A$3:$A$308,0))/100*INDEX(gDP!AW$6:AW$271,MATCH(totalExpenditure!$A81,gDP!$B$6:$B$271)))</f>
        <v>51453491.055972278</v>
      </c>
      <c r="AI81" s="77">
        <f>IF(INDEX([2]pivotTable!AI$3:AI$308,MATCH(totalExpenditure!$A81,[2]pivotTable!$A$3:$A$308,0))/100*INDEX(gDP!AX$6:AX$271,MATCH(totalExpenditure!$A81,gDP!$B$6:$B$271))=0,"",INDEX([2]pivotTable!AI$3:AI$308,MATCH(totalExpenditure!$A81,[2]pivotTable!$A$3:$A$308,0))/100*INDEX(gDP!AX$6:AX$271,MATCH(totalExpenditure!$A81,gDP!$B$6:$B$271)))</f>
        <v>45004098.055286497</v>
      </c>
      <c r="AJ81" s="77">
        <f>IF(INDEX([2]pivotTable!AJ$3:AJ$308,MATCH(totalExpenditure!$A81,[2]pivotTable!$A$3:$A$308,0))/100*INDEX(gDP!AY$6:AY$271,MATCH(totalExpenditure!$A81,gDP!$B$6:$B$271))=0,"",INDEX([2]pivotTable!AJ$3:AJ$308,MATCH(totalExpenditure!$A81,[2]pivotTable!$A$3:$A$308,0))/100*INDEX(gDP!AY$6:AY$271,MATCH(totalExpenditure!$A81,gDP!$B$6:$B$271)))</f>
        <v>43683537.430683844</v>
      </c>
      <c r="AK81" s="77" t="str">
        <f>IF(INDEX([2]pivotTable!AK$3:AK$308,MATCH(totalExpenditure!$A81,[2]pivotTable!$A$3:$A$308,0))/100*INDEX(gDP!AZ$6:AZ$271,MATCH(totalExpenditure!$A81,gDP!$B$6:$B$271))=0,"",INDEX([2]pivotTable!AK$3:AK$308,MATCH(totalExpenditure!$A81,[2]pivotTable!$A$3:$A$308,0))/100*INDEX(gDP!AZ$6:AZ$271,MATCH(totalExpenditure!$A81,gDP!$B$6:$B$271)))</f>
        <v/>
      </c>
      <c r="AL81" s="77" t="str">
        <f>IF(INDEX([2]pivotTable!AL$3:AL$308,MATCH(totalExpenditure!$A81,[2]pivotTable!$A$3:$A$308,0))/100*INDEX(gDP!BA$6:BA$271,MATCH(totalExpenditure!$A81,gDP!$B$6:$B$271))=0,"",INDEX([2]pivotTable!AL$3:AL$308,MATCH(totalExpenditure!$A81,[2]pivotTable!$A$3:$A$308,0))/100*INDEX(gDP!BA$6:BA$271,MATCH(totalExpenditure!$A81,gDP!$B$6:$B$271)))</f>
        <v/>
      </c>
      <c r="AM81" s="77" t="str">
        <f>IF(INDEX([2]pivotTable!AM$3:AM$308,MATCH(totalExpenditure!$A81,[2]pivotTable!$A$3:$A$308,0))/100*INDEX(gDP!BB$6:BB$271,MATCH(totalExpenditure!$A81,gDP!$B$6:$B$271))=0,"",INDEX([2]pivotTable!AM$3:AM$308,MATCH(totalExpenditure!$A81,[2]pivotTable!$A$3:$A$308,0))/100*INDEX(gDP!BB$6:BB$271,MATCH(totalExpenditure!$A81,gDP!$B$6:$B$271)))</f>
        <v/>
      </c>
      <c r="AN81" s="77" t="str">
        <f>IF(INDEX([2]pivotTable!AN$3:AN$308,MATCH(totalExpenditure!$A81,[2]pivotTable!$A$3:$A$308,0))/100*INDEX(gDP!BC$6:BC$271,MATCH(totalExpenditure!$A81,gDP!$B$6:$B$271))=0,"",INDEX([2]pivotTable!AN$3:AN$308,MATCH(totalExpenditure!$A81,[2]pivotTable!$A$3:$A$308,0))/100*INDEX(gDP!BC$6:BC$271,MATCH(totalExpenditure!$A81,gDP!$B$6:$B$271)))</f>
        <v/>
      </c>
      <c r="AO81" s="77" t="str">
        <f>IF(INDEX([2]pivotTable!AO$3:AO$308,MATCH(totalExpenditure!$A81,[2]pivotTable!$A$3:$A$308,0))/100*INDEX(gDP!BD$6:BD$271,MATCH(totalExpenditure!$A81,gDP!$B$6:$B$271))=0,"",INDEX([2]pivotTable!AO$3:AO$308,MATCH(totalExpenditure!$A81,[2]pivotTable!$A$3:$A$308,0))/100*INDEX(gDP!BD$6:BD$271,MATCH(totalExpenditure!$A81,gDP!$B$6:$B$271)))</f>
        <v/>
      </c>
      <c r="AP81" s="77" t="str">
        <f>IF(INDEX([2]pivotTable!AP$3:AP$308,MATCH(totalExpenditure!$A81,[2]pivotTable!$A$3:$A$308,0))/100*INDEX(gDP!BE$6:BE$271,MATCH(totalExpenditure!$A81,gDP!$B$6:$B$271))=0,"",INDEX([2]pivotTable!AP$3:AP$308,MATCH(totalExpenditure!$A81,[2]pivotTable!$A$3:$A$308,0))/100*INDEX(gDP!BE$6:BE$271,MATCH(totalExpenditure!$A81,gDP!$B$6:$B$271)))</f>
        <v/>
      </c>
      <c r="AQ81" s="77" t="str">
        <f>IF(INDEX([2]pivotTable!AQ$3:AQ$308,MATCH(totalExpenditure!$A81,[2]pivotTable!$A$3:$A$308,0))/100*INDEX(gDP!BF$6:BF$271,MATCH(totalExpenditure!$A81,gDP!$B$6:$B$271))=0,"",INDEX([2]pivotTable!AQ$3:AQ$308,MATCH(totalExpenditure!$A81,[2]pivotTable!$A$3:$A$308,0))/100*INDEX(gDP!BF$6:BF$271,MATCH(totalExpenditure!$A81,gDP!$B$6:$B$271)))</f>
        <v/>
      </c>
      <c r="AR81" s="77" t="str">
        <f>IF(INDEX([2]pivotTable!AR$3:AR$308,MATCH(totalExpenditure!$A81,[2]pivotTable!$A$3:$A$308,0))/100*INDEX(gDP!BG$6:BG$271,MATCH(totalExpenditure!$A81,gDP!$B$6:$B$271))=0,"",INDEX([2]pivotTable!AR$3:AR$308,MATCH(totalExpenditure!$A81,[2]pivotTable!$A$3:$A$308,0))/100*INDEX(gDP!BG$6:BG$271,MATCH(totalExpenditure!$A81,gDP!$B$6:$B$271)))</f>
        <v/>
      </c>
      <c r="AS81" s="77" t="str">
        <f>IF(INDEX([2]pivotTable!AS$3:AS$308,MATCH(totalExpenditure!$A81,[2]pivotTable!$A$3:$A$308,0))/100*INDEX(gDP!BH$6:BH$271,MATCH(totalExpenditure!$A81,gDP!$B$6:$B$271))=0,"",INDEX([2]pivotTable!AS$3:AS$308,MATCH(totalExpenditure!$A81,[2]pivotTable!$A$3:$A$308,0))/100*INDEX(gDP!BH$6:BH$271,MATCH(totalExpenditure!$A81,gDP!$B$6:$B$271)))</f>
        <v/>
      </c>
      <c r="AT81" s="77" t="str">
        <f>IF(INDEX([2]pivotTable!AT$3:AT$308,MATCH(totalExpenditure!$A81,[2]pivotTable!$A$3:$A$308,0))/100*INDEX(gDP!BI$6:BI$271,MATCH(totalExpenditure!$A81,gDP!$B$6:$B$271))=0,"",INDEX([2]pivotTable!AT$3:AT$308,MATCH(totalExpenditure!$A81,[2]pivotTable!$A$3:$A$308,0))/100*INDEX(gDP!BI$6:BI$271,MATCH(totalExpenditure!$A81,gDP!$B$6:$B$271)))</f>
        <v/>
      </c>
      <c r="AU81" s="77" t="str">
        <f>IF(INDEX([2]pivotTable!AU$3:AU$308,MATCH(totalExpenditure!$A81,[2]pivotTable!$A$3:$A$308,0))/100*INDEX(gDP!BJ$6:BJ$271,MATCH(totalExpenditure!$A81,gDP!$B$6:$B$271))=0,"",INDEX([2]pivotTable!AU$3:AU$308,MATCH(totalExpenditure!$A81,[2]pivotTable!$A$3:$A$308,0))/100*INDEX(gDP!BJ$6:BJ$271,MATCH(totalExpenditure!$A81,gDP!$B$6:$B$271)))</f>
        <v/>
      </c>
      <c r="AV81" s="77" t="str">
        <f>IF(INDEX([2]pivotTable!AV$3:AV$308,MATCH(totalExpenditure!$A81,[2]pivotTable!$A$3:$A$308,0))/100*INDEX(gDP!BK$6:BK$271,MATCH(totalExpenditure!$A81,gDP!$B$6:$B$271))=0,"",INDEX([2]pivotTable!AV$3:AV$308,MATCH(totalExpenditure!$A81,[2]pivotTable!$A$3:$A$308,0))/100*INDEX(gDP!BK$6:BK$271,MATCH(totalExpenditure!$A81,gDP!$B$6:$B$271)))</f>
        <v/>
      </c>
      <c r="AW81" s="77" t="str">
        <f>IF(INDEX([2]pivotTable!AW$3:AW$308,MATCH(totalExpenditure!$A81,[2]pivotTable!$A$3:$A$308,0))/100*INDEX(gDP!BL$6:BL$271,MATCH(totalExpenditure!$A81,gDP!$B$6:$B$271))=0,"",INDEX([2]pivotTable!AW$3:AW$308,MATCH(totalExpenditure!$A81,[2]pivotTable!$A$3:$A$308,0))/100*INDEX(gDP!BL$6:BL$271,MATCH(totalExpenditure!$A81,gDP!$B$6:$B$271)))</f>
        <v/>
      </c>
      <c r="AX81" s="77" t="str">
        <f>IF(INDEX([2]pivotTable!AX$3:AX$308,MATCH(totalExpenditure!$A81,[2]pivotTable!$A$3:$A$308,0))/100*INDEX(gDP!BM$6:BM$271,MATCH(totalExpenditure!$A81,gDP!$B$6:$B$271))=0,"",INDEX([2]pivotTable!AX$3:AX$308,MATCH(totalExpenditure!$A81,[2]pivotTable!$A$3:$A$308,0))/100*INDEX(gDP!BM$6:BM$271,MATCH(totalExpenditure!$A81,gDP!$B$6:$B$271)))</f>
        <v/>
      </c>
      <c r="AY81" s="77" t="str">
        <f>IF(INDEX([2]pivotTable!AY$3:AY$308,MATCH(totalExpenditure!$A81,[2]pivotTable!$A$3:$A$308,0))/100*INDEX(gDP!BN$6:BN$271,MATCH(totalExpenditure!$A81,gDP!$B$6:$B$271))=0,"",INDEX([2]pivotTable!AY$3:AY$308,MATCH(totalExpenditure!$A81,[2]pivotTable!$A$3:$A$308,0))/100*INDEX(gDP!BN$6:BN$271,MATCH(totalExpenditure!$A81,gDP!$B$6:$B$271)))</f>
        <v/>
      </c>
      <c r="AZ81" s="77" t="str">
        <f>IF(INDEX([2]pivotTable!AZ$3:AZ$308,MATCH(totalExpenditure!$A81,[2]pivotTable!$A$3:$A$308,0))/100*INDEX(gDP!BO$6:BO$271,MATCH(totalExpenditure!$A81,gDP!$B$6:$B$271))=0,"",INDEX([2]pivotTable!AZ$3:AZ$308,MATCH(totalExpenditure!$A81,[2]pivotTable!$A$3:$A$308,0))/100*INDEX(gDP!BO$6:BO$271,MATCH(totalExpenditure!$A81,gDP!$B$6:$B$271)))</f>
        <v/>
      </c>
      <c r="BA81" s="77" t="str">
        <f>IF(INDEX([2]pivotTable!B$310:B$615,MATCH(totalExpenditure!$A81,[2]pivotTable!$A$310:$A$615,0))/100*INDEX(gDP!Q$6:Q$271,MATCH(totalExpenditure!$A81,gDP!$B$6:$B$271))=0,"",INDEX([2]pivotTable!B$310:B$615,MATCH(totalExpenditure!$A81,[2]pivotTable!$A$310:$A$615,0))/100*INDEX(gDP!Q$6:Q$271,MATCH(totalExpenditure!$A81,gDP!$B$6:$B$271)))</f>
        <v/>
      </c>
      <c r="BB81" s="77" t="str">
        <f>IF(INDEX([2]pivotTable!C$310:C$615,MATCH(totalExpenditure!$A81,[2]pivotTable!$A$310:$A$615,0))/100*INDEX(gDP!R$6:R$271,MATCH(totalExpenditure!$A81,gDP!$B$6:$B$271))=0,"",INDEX([2]pivotTable!C$310:C$615,MATCH(totalExpenditure!$A81,[2]pivotTable!$A$310:$A$615,0))/100*INDEX(gDP!R$6:R$271,MATCH(totalExpenditure!$A81,gDP!$B$6:$B$271)))</f>
        <v/>
      </c>
      <c r="BC81" s="77" t="str">
        <f>IF(INDEX([2]pivotTable!D$310:D$615,MATCH(totalExpenditure!$A81,[2]pivotTable!$A$310:$A$615,0))/100*INDEX(gDP!S$6:S$271,MATCH(totalExpenditure!$A81,gDP!$B$6:$B$271))=0,"",INDEX([2]pivotTable!D$310:D$615,MATCH(totalExpenditure!$A81,[2]pivotTable!$A$310:$A$615,0))/100*INDEX(gDP!S$6:S$271,MATCH(totalExpenditure!$A81,gDP!$B$6:$B$271)))</f>
        <v/>
      </c>
      <c r="BD81" s="77" t="str">
        <f>IF(INDEX([2]pivotTable!E$310:E$615,MATCH(totalExpenditure!$A81,[2]pivotTable!$A$310:$A$615,0))/100*INDEX(gDP!T$6:T$271,MATCH(totalExpenditure!$A81,gDP!$B$6:$B$271))=0,"",INDEX([2]pivotTable!E$310:E$615,MATCH(totalExpenditure!$A81,[2]pivotTable!$A$310:$A$615,0))/100*INDEX(gDP!T$6:T$271,MATCH(totalExpenditure!$A81,gDP!$B$6:$B$271)))</f>
        <v/>
      </c>
      <c r="BE81" s="77" t="str">
        <f>IF(INDEX([2]pivotTable!F$310:F$615,MATCH(totalExpenditure!$A81,[2]pivotTable!$A$310:$A$615,0))/100*INDEX(gDP!U$6:U$271,MATCH(totalExpenditure!$A81,gDP!$B$6:$B$271))=0,"",INDEX([2]pivotTable!F$310:F$615,MATCH(totalExpenditure!$A81,[2]pivotTable!$A$310:$A$615,0))/100*INDEX(gDP!U$6:U$271,MATCH(totalExpenditure!$A81,gDP!$B$6:$B$271)))</f>
        <v/>
      </c>
      <c r="BF81" s="77" t="str">
        <f>IF(INDEX([2]pivotTable!G$310:G$615,MATCH(totalExpenditure!$A81,[2]pivotTable!$A$310:$A$615,0))/100*INDEX(gDP!V$6:V$271,MATCH(totalExpenditure!$A81,gDP!$B$6:$B$271))=0,"",INDEX([2]pivotTable!G$310:G$615,MATCH(totalExpenditure!$A81,[2]pivotTable!$A$310:$A$615,0))/100*INDEX(gDP!V$6:V$271,MATCH(totalExpenditure!$A81,gDP!$B$6:$B$271)))</f>
        <v/>
      </c>
      <c r="BG81" s="77" t="str">
        <f>IF(INDEX([2]pivotTable!H$310:H$615,MATCH(totalExpenditure!$A81,[2]pivotTable!$A$310:$A$615,0))/100*INDEX(gDP!W$6:W$271,MATCH(totalExpenditure!$A81,gDP!$B$6:$B$271))=0,"",INDEX([2]pivotTable!H$310:H$615,MATCH(totalExpenditure!$A81,[2]pivotTable!$A$310:$A$615,0))/100*INDEX(gDP!W$6:W$271,MATCH(totalExpenditure!$A81,gDP!$B$6:$B$271)))</f>
        <v/>
      </c>
      <c r="BH81" s="77" t="str">
        <f>IF(INDEX([2]pivotTable!I$310:I$615,MATCH(totalExpenditure!$A81,[2]pivotTable!$A$310:$A$615,0))/100*INDEX(gDP!X$6:X$271,MATCH(totalExpenditure!$A81,gDP!$B$6:$B$271))=0,"",INDEX([2]pivotTable!I$310:I$615,MATCH(totalExpenditure!$A81,[2]pivotTable!$A$310:$A$615,0))/100*INDEX(gDP!X$6:X$271,MATCH(totalExpenditure!$A81,gDP!$B$6:$B$271)))</f>
        <v/>
      </c>
      <c r="BI81" s="77" t="str">
        <f>IF(INDEX([2]pivotTable!J$310:J$615,MATCH(totalExpenditure!$A81,[2]pivotTable!$A$310:$A$615,0))/100*INDEX(gDP!Y$6:Y$271,MATCH(totalExpenditure!$A81,gDP!$B$6:$B$271))=0,"",INDEX([2]pivotTable!J$310:J$615,MATCH(totalExpenditure!$A81,[2]pivotTable!$A$310:$A$615,0))/100*INDEX(gDP!Y$6:Y$271,MATCH(totalExpenditure!$A81,gDP!$B$6:$B$271)))</f>
        <v/>
      </c>
      <c r="BJ81" s="77" t="str">
        <f>IF(INDEX([2]pivotTable!K$310:K$615,MATCH(totalExpenditure!$A81,[2]pivotTable!$A$310:$A$615,0))/100*INDEX(gDP!Z$6:Z$271,MATCH(totalExpenditure!$A81,gDP!$B$6:$B$271))=0,"",INDEX([2]pivotTable!K$310:K$615,MATCH(totalExpenditure!$A81,[2]pivotTable!$A$310:$A$615,0))/100*INDEX(gDP!Z$6:Z$271,MATCH(totalExpenditure!$A81,gDP!$B$6:$B$271)))</f>
        <v/>
      </c>
      <c r="BK81" s="77" t="str">
        <f>IF(INDEX([2]pivotTable!L$310:L$615,MATCH(totalExpenditure!$A81,[2]pivotTable!$A$310:$A$615,0))/100*INDEX(gDP!AA$6:AA$271,MATCH(totalExpenditure!$A81,gDP!$B$6:$B$271))=0,"",INDEX([2]pivotTable!L$310:L$615,MATCH(totalExpenditure!$A81,[2]pivotTable!$A$310:$A$615,0))/100*INDEX(gDP!AA$6:AA$271,MATCH(totalExpenditure!$A81,gDP!$B$6:$B$271)))</f>
        <v/>
      </c>
      <c r="BL81" s="77" t="str">
        <f>IF(INDEX([2]pivotTable!M$310:M$615,MATCH(totalExpenditure!$A81,[2]pivotTable!$A$310:$A$615,0))/100*INDEX(gDP!AB$6:AB$271,MATCH(totalExpenditure!$A81,gDP!$B$6:$B$271))=0,"",INDEX([2]pivotTable!M$310:M$615,MATCH(totalExpenditure!$A81,[2]pivotTable!$A$310:$A$615,0))/100*INDEX(gDP!AB$6:AB$271,MATCH(totalExpenditure!$A81,gDP!$B$6:$B$271)))</f>
        <v/>
      </c>
      <c r="BM81" s="77" t="str">
        <f>IF(INDEX([2]pivotTable!N$310:N$615,MATCH(totalExpenditure!$A81,[2]pivotTable!$A$310:$A$615,0))/100*INDEX(gDP!AC$6:AC$271,MATCH(totalExpenditure!$A81,gDP!$B$6:$B$271))=0,"",INDEX([2]pivotTable!N$310:N$615,MATCH(totalExpenditure!$A81,[2]pivotTable!$A$310:$A$615,0))/100*INDEX(gDP!AC$6:AC$271,MATCH(totalExpenditure!$A81,gDP!$B$6:$B$271)))</f>
        <v/>
      </c>
      <c r="BN81" s="77" t="str">
        <f>IF(INDEX([2]pivotTable!O$310:O$615,MATCH(totalExpenditure!$A81,[2]pivotTable!$A$310:$A$615,0))/100*INDEX(gDP!AD$6:AD$271,MATCH(totalExpenditure!$A81,gDP!$B$6:$B$271))=0,"",INDEX([2]pivotTable!O$310:O$615,MATCH(totalExpenditure!$A81,[2]pivotTable!$A$310:$A$615,0))/100*INDEX(gDP!AD$6:AD$271,MATCH(totalExpenditure!$A81,gDP!$B$6:$B$271)))</f>
        <v/>
      </c>
      <c r="BO81" s="77" t="str">
        <f>IF(INDEX([2]pivotTable!P$310:P$615,MATCH(totalExpenditure!$A81,[2]pivotTable!$A$310:$A$615,0))/100*INDEX(gDP!AE$6:AE$271,MATCH(totalExpenditure!$A81,gDP!$B$6:$B$271))=0,"",INDEX([2]pivotTable!P$310:P$615,MATCH(totalExpenditure!$A81,[2]pivotTable!$A$310:$A$615,0))/100*INDEX(gDP!AE$6:AE$271,MATCH(totalExpenditure!$A81,gDP!$B$6:$B$271)))</f>
        <v/>
      </c>
      <c r="BP81" s="77" t="str">
        <f>IF(INDEX([2]pivotTable!Q$310:Q$615,MATCH(totalExpenditure!$A81,[2]pivotTable!$A$310:$A$615,0))/100*INDEX(gDP!AF$6:AF$271,MATCH(totalExpenditure!$A81,gDP!$B$6:$B$271))=0,"",INDEX([2]pivotTable!Q$310:Q$615,MATCH(totalExpenditure!$A81,[2]pivotTable!$A$310:$A$615,0))/100*INDEX(gDP!AF$6:AF$271,MATCH(totalExpenditure!$A81,gDP!$B$6:$B$271)))</f>
        <v/>
      </c>
      <c r="BQ81" s="77" t="str">
        <f>IF(INDEX([2]pivotTable!R$310:R$615,MATCH(totalExpenditure!$A81,[2]pivotTable!$A$310:$A$615,0))/100*INDEX(gDP!AG$6:AG$271,MATCH(totalExpenditure!$A81,gDP!$B$6:$B$271))=0,"",INDEX([2]pivotTable!R$310:R$615,MATCH(totalExpenditure!$A81,[2]pivotTable!$A$310:$A$615,0))/100*INDEX(gDP!AG$6:AG$271,MATCH(totalExpenditure!$A81,gDP!$B$6:$B$271)))</f>
        <v/>
      </c>
      <c r="BR81" s="77" t="str">
        <f>IF(INDEX([2]pivotTable!S$310:S$615,MATCH(totalExpenditure!$A81,[2]pivotTable!$A$310:$A$615,0))/100*INDEX(gDP!AH$6:AH$271,MATCH(totalExpenditure!$A81,gDP!$B$6:$B$271))=0,"",INDEX([2]pivotTable!S$310:S$615,MATCH(totalExpenditure!$A81,[2]pivotTable!$A$310:$A$615,0))/100*INDEX(gDP!AH$6:AH$271,MATCH(totalExpenditure!$A81,gDP!$B$6:$B$271)))</f>
        <v/>
      </c>
      <c r="BS81" s="77" t="str">
        <f>IF(INDEX([2]pivotTable!T$310:T$615,MATCH(totalExpenditure!$A81,[2]pivotTable!$A$310:$A$615,0))/100*INDEX(gDP!AI$6:AI$271,MATCH(totalExpenditure!$A81,gDP!$B$6:$B$271))=0,"",INDEX([2]pivotTable!T$310:T$615,MATCH(totalExpenditure!$A81,[2]pivotTable!$A$310:$A$615,0))/100*INDEX(gDP!AI$6:AI$271,MATCH(totalExpenditure!$A81,gDP!$B$6:$B$271)))</f>
        <v/>
      </c>
      <c r="BT81" s="77" t="str">
        <f>IF(INDEX([2]pivotTable!U$310:U$615,MATCH(totalExpenditure!$A81,[2]pivotTable!$A$310:$A$615,0))/100*INDEX(gDP!AJ$6:AJ$271,MATCH(totalExpenditure!$A81,gDP!$B$6:$B$271))=0,"",INDEX([2]pivotTable!U$310:U$615,MATCH(totalExpenditure!$A81,[2]pivotTable!$A$310:$A$615,0))/100*INDEX(gDP!AJ$6:AJ$271,MATCH(totalExpenditure!$A81,gDP!$B$6:$B$271)))</f>
        <v/>
      </c>
      <c r="BU81" s="77" t="str">
        <f>IF(INDEX([2]pivotTable!V$310:V$615,MATCH(totalExpenditure!$A81,[2]pivotTable!$A$310:$A$615,0))/100*INDEX(gDP!AK$6:AK$271,MATCH(totalExpenditure!$A81,gDP!$B$6:$B$271))=0,"",INDEX([2]pivotTable!V$310:V$615,MATCH(totalExpenditure!$A81,[2]pivotTable!$A$310:$A$615,0))/100*INDEX(gDP!AK$6:AK$271,MATCH(totalExpenditure!$A81,gDP!$B$6:$B$271)))</f>
        <v/>
      </c>
      <c r="BV81" s="77">
        <f>IF(INDEX([2]pivotTable!W$310:W$615,MATCH(totalExpenditure!$A81,[2]pivotTable!$A$310:$A$615,0))/100*INDEX(gDP!AL$6:AL$271,MATCH(totalExpenditure!$A81,gDP!$B$6:$B$271))=0,"",INDEX([2]pivotTable!W$310:W$615,MATCH(totalExpenditure!$A81,[2]pivotTable!$A$310:$A$615,0))/100*INDEX(gDP!AL$6:AL$271,MATCH(totalExpenditure!$A81,gDP!$B$6:$B$271)))</f>
        <v>23396247.831233419</v>
      </c>
      <c r="BW81" s="77">
        <f>IF(INDEX([2]pivotTable!X$310:X$615,MATCH(totalExpenditure!$A81,[2]pivotTable!$A$310:$A$615,0))/100*INDEX(gDP!AM$6:AM$271,MATCH(totalExpenditure!$A81,gDP!$B$6:$B$271))=0,"",INDEX([2]pivotTable!X$310:X$615,MATCH(totalExpenditure!$A81,[2]pivotTable!$A$310:$A$615,0))/100*INDEX(gDP!AM$6:AM$271,MATCH(totalExpenditure!$A81,gDP!$B$6:$B$271)))</f>
        <v>22639077.947579578</v>
      </c>
      <c r="BX81" s="77">
        <f>IF(INDEX([2]pivotTable!Y$310:Y$615,MATCH(totalExpenditure!$A81,[2]pivotTable!$A$310:$A$615,0))/100*INDEX(gDP!AN$6:AN$271,MATCH(totalExpenditure!$A81,gDP!$B$6:$B$271))=0,"",INDEX([2]pivotTable!Y$310:Y$615,MATCH(totalExpenditure!$A81,[2]pivotTable!$A$310:$A$615,0))/100*INDEX(gDP!AN$6:AN$271,MATCH(totalExpenditure!$A81,gDP!$B$6:$B$271)))</f>
        <v>19308954.564814977</v>
      </c>
      <c r="BY81" s="77">
        <f>IF(INDEX([2]pivotTable!Z$310:Z$615,MATCH(totalExpenditure!$A81,[2]pivotTable!$A$310:$A$615,0))/100*INDEX(gDP!AO$6:AO$271,MATCH(totalExpenditure!$A81,gDP!$B$6:$B$271))=0,"",INDEX([2]pivotTable!Z$310:Z$615,MATCH(totalExpenditure!$A81,[2]pivotTable!$A$310:$A$615,0))/100*INDEX(gDP!AO$6:AO$271,MATCH(totalExpenditure!$A81,gDP!$B$6:$B$271)))</f>
        <v>28737404.688947495</v>
      </c>
      <c r="BZ81" s="77" t="str">
        <f>IF(INDEX([2]pivotTable!AA$310:AA$615,MATCH(totalExpenditure!$A81,[2]pivotTable!$A$310:$A$615,0))/100*INDEX(gDP!AP$6:AP$271,MATCH(totalExpenditure!$A81,gDP!$B$6:$B$271))=0,"",INDEX([2]pivotTable!AA$310:AA$615,MATCH(totalExpenditure!$A81,[2]pivotTable!$A$310:$A$615,0))/100*INDEX(gDP!AP$6:AP$271,MATCH(totalExpenditure!$A81,gDP!$B$6:$B$271)))</f>
        <v/>
      </c>
      <c r="CA81" s="77" t="str">
        <f>IF(INDEX([2]pivotTable!AB$310:AB$615,MATCH(totalExpenditure!$A81,[2]pivotTable!$A$310:$A$615,0))/100*INDEX(gDP!AQ$6:AQ$271,MATCH(totalExpenditure!$A81,gDP!$B$6:$B$271))=0,"",INDEX([2]pivotTable!AB$310:AB$615,MATCH(totalExpenditure!$A81,[2]pivotTable!$A$310:$A$615,0))/100*INDEX(gDP!AQ$6:AQ$271,MATCH(totalExpenditure!$A81,gDP!$B$6:$B$271)))</f>
        <v/>
      </c>
      <c r="CB81" s="77" t="str">
        <f>IF(INDEX([2]pivotTable!AC$310:AC$615,MATCH(totalExpenditure!$A81,[2]pivotTable!$A$310:$A$615,0))/100*INDEX(gDP!AR$6:AR$271,MATCH(totalExpenditure!$A81,gDP!$B$6:$B$271))=0,"",INDEX([2]pivotTable!AC$310:AC$615,MATCH(totalExpenditure!$A81,[2]pivotTable!$A$310:$A$615,0))/100*INDEX(gDP!AR$6:AR$271,MATCH(totalExpenditure!$A81,gDP!$B$6:$B$271)))</f>
        <v/>
      </c>
      <c r="CC81" s="77" t="str">
        <f>IF(INDEX([2]pivotTable!AD$310:AD$615,MATCH(totalExpenditure!$A81,[2]pivotTable!$A$310:$A$615,0))/100*INDEX(gDP!AS$6:AS$271,MATCH(totalExpenditure!$A81,gDP!$B$6:$B$271))=0,"",INDEX([2]pivotTable!AD$310:AD$615,MATCH(totalExpenditure!$A81,[2]pivotTable!$A$310:$A$615,0))/100*INDEX(gDP!AS$6:AS$271,MATCH(totalExpenditure!$A81,gDP!$B$6:$B$271)))</f>
        <v/>
      </c>
      <c r="CD81" s="77" t="str">
        <f>IF(INDEX([2]pivotTable!AE$310:AE$615,MATCH(totalExpenditure!$A81,[2]pivotTable!$A$310:$A$615,0))/100*INDEX(gDP!AT$6:AT$271,MATCH(totalExpenditure!$A81,gDP!$B$6:$B$271))=0,"",INDEX([2]pivotTable!AE$310:AE$615,MATCH(totalExpenditure!$A81,[2]pivotTable!$A$310:$A$615,0))/100*INDEX(gDP!AT$6:AT$271,MATCH(totalExpenditure!$A81,gDP!$B$6:$B$271)))</f>
        <v/>
      </c>
      <c r="CE81" s="77" t="str">
        <f>IF(INDEX([2]pivotTable!AF$310:AF$615,MATCH(totalExpenditure!$A81,[2]pivotTable!$A$310:$A$615,0))/100*INDEX(gDP!AU$6:AU$271,MATCH(totalExpenditure!$A81,gDP!$B$6:$B$271))=0,"",INDEX([2]pivotTable!AF$310:AF$615,MATCH(totalExpenditure!$A81,[2]pivotTable!$A$310:$A$615,0))/100*INDEX(gDP!AU$6:AU$271,MATCH(totalExpenditure!$A81,gDP!$B$6:$B$271)))</f>
        <v/>
      </c>
      <c r="CF81" s="77" t="str">
        <f>IF(INDEX([2]pivotTable!AG$310:AG$615,MATCH(totalExpenditure!$A81,[2]pivotTable!$A$310:$A$615,0))/100*INDEX(gDP!AV$6:AV$271,MATCH(totalExpenditure!$A81,gDP!$B$6:$B$271))=0,"",INDEX([2]pivotTable!AG$310:AG$615,MATCH(totalExpenditure!$A81,[2]pivotTable!$A$310:$A$615,0))/100*INDEX(gDP!AV$6:AV$271,MATCH(totalExpenditure!$A81,gDP!$B$6:$B$271)))</f>
        <v/>
      </c>
      <c r="CG81" s="77">
        <f>IF(INDEX([2]pivotTable!AH$310:AH$615,MATCH(totalExpenditure!$A81,[2]pivotTable!$A$310:$A$615,0))/100*INDEX(gDP!AW$6:AW$271,MATCH(totalExpenditure!$A81,gDP!$B$6:$B$271))=0,"",INDEX([2]pivotTable!AH$310:AH$615,MATCH(totalExpenditure!$A81,[2]pivotTable!$A$310:$A$615,0))/100*INDEX(gDP!AW$6:AW$271,MATCH(totalExpenditure!$A81,gDP!$B$6:$B$271)))</f>
        <v>44954102.71205999</v>
      </c>
      <c r="CH81" s="77">
        <f>IF(INDEX([2]pivotTable!AI$310:AI$615,MATCH(totalExpenditure!$A81,[2]pivotTable!$A$310:$A$615,0))/100*INDEX(gDP!AX$6:AX$271,MATCH(totalExpenditure!$A81,gDP!$B$6:$B$271))=0,"",INDEX([2]pivotTable!AI$310:AI$615,MATCH(totalExpenditure!$A81,[2]pivotTable!$A$310:$A$615,0))/100*INDEX(gDP!AX$6:AX$271,MATCH(totalExpenditure!$A81,gDP!$B$6:$B$271)))</f>
        <v>51560986.513672605</v>
      </c>
      <c r="CI81" s="77">
        <f>IF(INDEX([2]pivotTable!AJ$310:AJ$615,MATCH(totalExpenditure!$A81,[2]pivotTable!$A$310:$A$615,0))/100*INDEX(gDP!AY$6:AY$271,MATCH(totalExpenditure!$A81,gDP!$B$6:$B$271))=0,"",INDEX([2]pivotTable!AJ$310:AJ$615,MATCH(totalExpenditure!$A81,[2]pivotTable!$A$310:$A$615,0))/100*INDEX(gDP!AY$6:AY$271,MATCH(totalExpenditure!$A81,gDP!$B$6:$B$271)))</f>
        <v>75984744.685766995</v>
      </c>
      <c r="CJ81" s="77" t="str">
        <f>IF(INDEX([2]pivotTable!AK$310:AK$615,MATCH(totalExpenditure!$A81,[2]pivotTable!$A$310:$A$615,0))/100*INDEX(gDP!AZ$6:AZ$271,MATCH(totalExpenditure!$A81,gDP!$B$6:$B$271))=0,"",INDEX([2]pivotTable!AK$310:AK$615,MATCH(totalExpenditure!$A81,[2]pivotTable!$A$310:$A$615,0))/100*INDEX(gDP!AZ$6:AZ$271,MATCH(totalExpenditure!$A81,gDP!$B$6:$B$271)))</f>
        <v/>
      </c>
      <c r="CK81" s="77" t="str">
        <f>IF(INDEX([2]pivotTable!AL$310:AL$615,MATCH(totalExpenditure!$A81,[2]pivotTable!$A$310:$A$615,0))/100*INDEX(gDP!BA$6:BA$271,MATCH(totalExpenditure!$A81,gDP!$B$6:$B$271))=0,"",INDEX([2]pivotTable!AL$310:AL$615,MATCH(totalExpenditure!$A81,[2]pivotTable!$A$310:$A$615,0))/100*INDEX(gDP!BA$6:BA$271,MATCH(totalExpenditure!$A81,gDP!$B$6:$B$271)))</f>
        <v/>
      </c>
      <c r="CL81" s="77" t="str">
        <f>IF(INDEX([2]pivotTable!AM$310:AM$615,MATCH(totalExpenditure!$A81,[2]pivotTable!$A$310:$A$615,0))/100*INDEX(gDP!BB$6:BB$271,MATCH(totalExpenditure!$A81,gDP!$B$6:$B$271))=0,"",INDEX([2]pivotTable!AM$310:AM$615,MATCH(totalExpenditure!$A81,[2]pivotTable!$A$310:$A$615,0))/100*INDEX(gDP!BB$6:BB$271,MATCH(totalExpenditure!$A81,gDP!$B$6:$B$271)))</f>
        <v/>
      </c>
      <c r="CM81" s="77" t="str">
        <f>IF(INDEX([2]pivotTable!AN$310:AN$615,MATCH(totalExpenditure!$A81,[2]pivotTable!$A$310:$A$615,0))/100*INDEX(gDP!BC$6:BC$271,MATCH(totalExpenditure!$A81,gDP!$B$6:$B$271))=0,"",INDEX([2]pivotTable!AN$310:AN$615,MATCH(totalExpenditure!$A81,[2]pivotTable!$A$310:$A$615,0))/100*INDEX(gDP!BC$6:BC$271,MATCH(totalExpenditure!$A81,gDP!$B$6:$B$271)))</f>
        <v/>
      </c>
      <c r="CN81" s="77" t="str">
        <f>IF(INDEX([2]pivotTable!AO$310:AO$615,MATCH(totalExpenditure!$A81,[2]pivotTable!$A$310:$A$615,0))/100*INDEX(gDP!BD$6:BD$271,MATCH(totalExpenditure!$A81,gDP!$B$6:$B$271))=0,"",INDEX([2]pivotTable!AO$310:AO$615,MATCH(totalExpenditure!$A81,[2]pivotTable!$A$310:$A$615,0))/100*INDEX(gDP!BD$6:BD$271,MATCH(totalExpenditure!$A81,gDP!$B$6:$B$271)))</f>
        <v/>
      </c>
      <c r="CO81" s="77" t="str">
        <f>IF(INDEX([2]pivotTable!AP$310:AP$615,MATCH(totalExpenditure!$A81,[2]pivotTable!$A$310:$A$615,0))/100*INDEX(gDP!BE$6:BE$271,MATCH(totalExpenditure!$A81,gDP!$B$6:$B$271))=0,"",INDEX([2]pivotTable!AP$310:AP$615,MATCH(totalExpenditure!$A81,[2]pivotTable!$A$310:$A$615,0))/100*INDEX(gDP!BE$6:BE$271,MATCH(totalExpenditure!$A81,gDP!$B$6:$B$271)))</f>
        <v/>
      </c>
      <c r="CP81" s="77" t="str">
        <f>IF(INDEX([2]pivotTable!AQ$310:AQ$615,MATCH(totalExpenditure!$A81,[2]pivotTable!$A$310:$A$615,0))/100*INDEX(gDP!BF$6:BF$271,MATCH(totalExpenditure!$A81,gDP!$B$6:$B$271))=0,"",INDEX([2]pivotTable!AQ$310:AQ$615,MATCH(totalExpenditure!$A81,[2]pivotTable!$A$310:$A$615,0))/100*INDEX(gDP!BF$6:BF$271,MATCH(totalExpenditure!$A81,gDP!$B$6:$B$271)))</f>
        <v/>
      </c>
      <c r="CQ81" s="77" t="str">
        <f>IF(INDEX([2]pivotTable!AR$310:AR$615,MATCH(totalExpenditure!$A81,[2]pivotTable!$A$310:$A$615,0))/100*INDEX(gDP!BG$6:BG$271,MATCH(totalExpenditure!$A81,gDP!$B$6:$B$271))=0,"",INDEX([2]pivotTable!AR$310:AR$615,MATCH(totalExpenditure!$A81,[2]pivotTable!$A$310:$A$615,0))/100*INDEX(gDP!BG$6:BG$271,MATCH(totalExpenditure!$A81,gDP!$B$6:$B$271)))</f>
        <v/>
      </c>
      <c r="CR81" s="77" t="str">
        <f>IF(INDEX([2]pivotTable!AS$310:AS$615,MATCH(totalExpenditure!$A81,[2]pivotTable!$A$310:$A$615,0))/100*INDEX(gDP!BH$6:BH$271,MATCH(totalExpenditure!$A81,gDP!$B$6:$B$271))=0,"",INDEX([2]pivotTable!AS$310:AS$615,MATCH(totalExpenditure!$A81,[2]pivotTable!$A$310:$A$615,0))/100*INDEX(gDP!BH$6:BH$271,MATCH(totalExpenditure!$A81,gDP!$B$6:$B$271)))</f>
        <v/>
      </c>
      <c r="CS81" s="77" t="str">
        <f>IF(INDEX([2]pivotTable!AT$310:AT$615,MATCH(totalExpenditure!$A81,[2]pivotTable!$A$310:$A$615,0))/100*INDEX(gDP!BI$6:BI$271,MATCH(totalExpenditure!$A81,gDP!$B$6:$B$271))=0,"",INDEX([2]pivotTable!AT$310:AT$615,MATCH(totalExpenditure!$A81,[2]pivotTable!$A$310:$A$615,0))/100*INDEX(gDP!BI$6:BI$271,MATCH(totalExpenditure!$A81,gDP!$B$6:$B$271)))</f>
        <v/>
      </c>
      <c r="CT81" s="77" t="str">
        <f>IF(INDEX([2]pivotTable!AU$310:AU$615,MATCH(totalExpenditure!$A81,[2]pivotTable!$A$310:$A$615,0))/100*INDEX(gDP!BJ$6:BJ$271,MATCH(totalExpenditure!$A81,gDP!$B$6:$B$271))=0,"",INDEX([2]pivotTable!AU$310:AU$615,MATCH(totalExpenditure!$A81,[2]pivotTable!$A$310:$A$615,0))/100*INDEX(gDP!BJ$6:BJ$271,MATCH(totalExpenditure!$A81,gDP!$B$6:$B$271)))</f>
        <v/>
      </c>
      <c r="CU81" s="77" t="str">
        <f>IF(INDEX([2]pivotTable!AV$310:AV$615,MATCH(totalExpenditure!$A81,[2]pivotTable!$A$310:$A$615,0))/100*INDEX(gDP!BK$6:BK$271,MATCH(totalExpenditure!$A81,gDP!$B$6:$B$271))=0,"",INDEX([2]pivotTable!AV$310:AV$615,MATCH(totalExpenditure!$A81,[2]pivotTable!$A$310:$A$615,0))/100*INDEX(gDP!BK$6:BK$271,MATCH(totalExpenditure!$A81,gDP!$B$6:$B$271)))</f>
        <v/>
      </c>
      <c r="CV81" s="77" t="str">
        <f>IF(INDEX([2]pivotTable!AW$310:AW$615,MATCH(totalExpenditure!$A81,[2]pivotTable!$A$310:$A$615,0))/100*INDEX(gDP!BL$6:BL$271,MATCH(totalExpenditure!$A81,gDP!$B$6:$B$271))=0,"",INDEX([2]pivotTable!AW$310:AW$615,MATCH(totalExpenditure!$A81,[2]pivotTable!$A$310:$A$615,0))/100*INDEX(gDP!BL$6:BL$271,MATCH(totalExpenditure!$A81,gDP!$B$6:$B$271)))</f>
        <v/>
      </c>
      <c r="CW81" s="77" t="str">
        <f>IF(INDEX([2]pivotTable!AX$310:AX$615,MATCH(totalExpenditure!$A81,[2]pivotTable!$A$310:$A$615,0))/100*INDEX(gDP!BM$6:BM$271,MATCH(totalExpenditure!$A81,gDP!$B$6:$B$271))=0,"",INDEX([2]pivotTable!AX$310:AX$615,MATCH(totalExpenditure!$A81,[2]pivotTable!$A$310:$A$615,0))/100*INDEX(gDP!BM$6:BM$271,MATCH(totalExpenditure!$A81,gDP!$B$6:$B$271)))</f>
        <v/>
      </c>
      <c r="CX81" s="77" t="str">
        <f>IF(INDEX([2]pivotTable!AY$310:AY$615,MATCH(totalExpenditure!$A81,[2]pivotTable!$A$310:$A$615,0))/100*INDEX(gDP!BN$6:BN$271,MATCH(totalExpenditure!$A81,gDP!$B$6:$B$271))=0,"",INDEX([2]pivotTable!AY$310:AY$615,MATCH(totalExpenditure!$A81,[2]pivotTable!$A$310:$A$615,0))/100*INDEX(gDP!BN$6:BN$271,MATCH(totalExpenditure!$A81,gDP!$B$6:$B$271)))</f>
        <v/>
      </c>
      <c r="CY81" s="77" t="str">
        <f>IF(INDEX([2]pivotTable!AZ$310:AZ$615,MATCH(totalExpenditure!$A81,[2]pivotTable!$A$310:$A$615,0))/100*INDEX(gDP!BO$6:BO$271,MATCH(totalExpenditure!$A81,gDP!$B$6:$B$271))=0,"",INDEX([2]pivotTable!AZ$310:AZ$615,MATCH(totalExpenditure!$A81,[2]pivotTable!$A$310:$A$615,0))/100*INDEX(gDP!BO$6:BO$271,MATCH(totalExpenditure!$A81,gDP!$B$6:$B$271)))</f>
        <v/>
      </c>
      <c r="CZ81" s="77" t="str">
        <f>IF(B81="","",IF(BA81="","",B81-B81+INDEX(gDP!Q$6:Q$271,MATCH(totalExpenditure!$A81,gDP!$B$6:$B$271))))</f>
        <v/>
      </c>
      <c r="DA81" s="77" t="str">
        <f>IF(C81="","",IF(BB81="","",C81-C81+INDEX(gDP!R$6:R$271,MATCH(totalExpenditure!$A81,gDP!$B$6:$B$271))))</f>
        <v/>
      </c>
      <c r="DB81" s="77" t="str">
        <f>IF(D81="","",IF(BC81="","",D81-D81+INDEX(gDP!S$6:S$271,MATCH(totalExpenditure!$A81,gDP!$B$6:$B$271))))</f>
        <v/>
      </c>
      <c r="DC81" s="77" t="str">
        <f>IF(E81="","",IF(BD81="","",E81-E81+INDEX(gDP!T$6:T$271,MATCH(totalExpenditure!$A81,gDP!$B$6:$B$271))))</f>
        <v/>
      </c>
      <c r="DD81" s="77" t="str">
        <f>IF(F81="","",IF(BE81="","",F81-F81+INDEX(gDP!U$6:U$271,MATCH(totalExpenditure!$A81,gDP!$B$6:$B$271))))</f>
        <v/>
      </c>
      <c r="DE81" s="77" t="str">
        <f>IF(G81="","",IF(BF81="","",G81-G81+INDEX(gDP!V$6:V$271,MATCH(totalExpenditure!$A81,gDP!$B$6:$B$271))))</f>
        <v/>
      </c>
      <c r="DF81" s="77" t="str">
        <f>IF(H81="","",IF(BG81="","",H81-H81+INDEX(gDP!W$6:W$271,MATCH(totalExpenditure!$A81,gDP!$B$6:$B$271))))</f>
        <v/>
      </c>
      <c r="DG81" s="77" t="str">
        <f>IF(I81="","",IF(BH81="","",I81-I81+INDEX(gDP!X$6:X$271,MATCH(totalExpenditure!$A81,gDP!$B$6:$B$271))))</f>
        <v/>
      </c>
      <c r="DH81" s="77" t="str">
        <f>IF(J81="","",IF(BI81="","",J81-J81+INDEX(gDP!Y$6:Y$271,MATCH(totalExpenditure!$A81,gDP!$B$6:$B$271))))</f>
        <v/>
      </c>
      <c r="DI81" s="77" t="str">
        <f>IF(K81="","",IF(BJ81="","",K81-K81+INDEX(gDP!Z$6:Z$271,MATCH(totalExpenditure!$A81,gDP!$B$6:$B$271))))</f>
        <v/>
      </c>
      <c r="DJ81" s="77" t="str">
        <f>IF(L81="","",IF(BK81="","",L81-L81+INDEX(gDP!AA$6:AA$271,MATCH(totalExpenditure!$A81,gDP!$B$6:$B$271))))</f>
        <v/>
      </c>
      <c r="DK81" s="77" t="str">
        <f>IF(M81="","",IF(BL81="","",M81-M81+INDEX(gDP!AB$6:AB$271,MATCH(totalExpenditure!$A81,gDP!$B$6:$B$271))))</f>
        <v/>
      </c>
      <c r="DL81" s="77" t="str">
        <f>IF(N81="","",IF(BM81="","",N81-N81+INDEX(gDP!AC$6:AC$271,MATCH(totalExpenditure!$A81,gDP!$B$6:$B$271))))</f>
        <v/>
      </c>
      <c r="DM81" s="77" t="str">
        <f>IF(O81="","",IF(BN81="","",O81-O81+INDEX(gDP!AD$6:AD$271,MATCH(totalExpenditure!$A81,gDP!$B$6:$B$271))))</f>
        <v/>
      </c>
      <c r="DN81" s="77" t="str">
        <f>IF(P81="","",IF(BO81="","",P81-P81+INDEX(gDP!AE$6:AE$271,MATCH(totalExpenditure!$A81,gDP!$B$6:$B$271))))</f>
        <v/>
      </c>
      <c r="DO81" s="77" t="str">
        <f>IF(Q81="","",IF(BP81="","",Q81-Q81+INDEX(gDP!AF$6:AF$271,MATCH(totalExpenditure!$A81,gDP!$B$6:$B$271))))</f>
        <v/>
      </c>
      <c r="DP81" s="77" t="str">
        <f>IF(R81="","",IF(BQ81="","",R81-R81+INDEX(gDP!AG$6:AG$271,MATCH(totalExpenditure!$A81,gDP!$B$6:$B$271))))</f>
        <v/>
      </c>
      <c r="DQ81" s="77" t="str">
        <f>IF(S81="","",IF(BR81="","",S81-S81+INDEX(gDP!AH$6:AH$271,MATCH(totalExpenditure!$A81,gDP!$B$6:$B$271))))</f>
        <v/>
      </c>
      <c r="DR81" s="77" t="str">
        <f>IF(T81="","",IF(BS81="","",T81-T81+INDEX(gDP!AI$6:AI$271,MATCH(totalExpenditure!$A81,gDP!$B$6:$B$271))))</f>
        <v/>
      </c>
      <c r="DS81" s="77" t="str">
        <f>IF(U81="","",IF(BT81="","",U81-U81+INDEX(gDP!AJ$6:AJ$271,MATCH(totalExpenditure!$A81,gDP!$B$6:$B$271))))</f>
        <v/>
      </c>
      <c r="DT81" s="77" t="str">
        <f>IF(V81="","",IF(BU81="","",V81-V81+INDEX(gDP!AK$6:AK$271,MATCH(totalExpenditure!$A81,gDP!$B$6:$B$271))))</f>
        <v/>
      </c>
      <c r="DU81" s="77">
        <f>IF(W81="","",IF(BV81="","",W81-W81+INDEX(gDP!AL$6:AL$271,MATCH(totalExpenditure!$A81,gDP!$B$6:$B$271))))</f>
        <v>1636101246.9394</v>
      </c>
      <c r="DV81" s="77">
        <f>IF(X81="","",IF(BW81="","",X81-X81+INDEX(gDP!AM$6:AM$271,MATCH(totalExpenditure!$A81,gDP!$B$6:$B$271))))</f>
        <v>1825732092.5467401</v>
      </c>
      <c r="DW81" s="77">
        <f>IF(Y81="","",IF(BX81="","",Y81-Y81+INDEX(gDP!AN$6:AN$271,MATCH(totalExpenditure!$A81,gDP!$B$6:$B$271))))</f>
        <v>1970301486.20561</v>
      </c>
      <c r="DX81" s="77">
        <f>IF(Z81="","",IF(BY81="","",Z81-Z81+INDEX(gDP!AO$6:AO$271,MATCH(totalExpenditure!$A81,gDP!$B$6:$B$271))))</f>
        <v>2128696643.6257401</v>
      </c>
      <c r="DY81" s="77" t="str">
        <f>IF(AA81="","",IF(BZ81="","",AA81-AA81+INDEX(gDP!AP$6:AP$271,MATCH(totalExpenditure!$A81,gDP!$B$6:$B$271))))</f>
        <v/>
      </c>
      <c r="DZ81" s="77" t="str">
        <f>IF(AB81="","",IF(CA81="","",AB81-AB81+INDEX(gDP!AQ$6:AQ$271,MATCH(totalExpenditure!$A81,gDP!$B$6:$B$271))))</f>
        <v/>
      </c>
      <c r="EA81" s="77" t="str">
        <f>IF(AC81="","",IF(CB81="","",AC81-AC81+INDEX(gDP!AR$6:AR$271,MATCH(totalExpenditure!$A81,gDP!$B$6:$B$271))))</f>
        <v/>
      </c>
      <c r="EB81" s="77" t="str">
        <f>IF(AD81="","",IF(CC81="","",AD81-AD81+INDEX(gDP!AS$6:AS$271,MATCH(totalExpenditure!$A81,gDP!$B$6:$B$271))))</f>
        <v/>
      </c>
      <c r="EC81" s="77" t="str">
        <f>IF(AE81="","",IF(CD81="","",AE81-AE81+INDEX(gDP!AT$6:AT$271,MATCH(totalExpenditure!$A81,gDP!$B$6:$B$271))))</f>
        <v/>
      </c>
      <c r="ED81" s="77" t="str">
        <f>IF(AF81="","",IF(CE81="","",AF81-AF81+INDEX(gDP!AU$6:AU$271,MATCH(totalExpenditure!$A81,gDP!$B$6:$B$271))))</f>
        <v/>
      </c>
      <c r="EE81" s="77" t="str">
        <f>IF(AG81="","",IF(CF81="","",AG81-AG81+INDEX(gDP!AV$6:AV$271,MATCH(totalExpenditure!$A81,gDP!$B$6:$B$271))))</f>
        <v/>
      </c>
      <c r="EF81" s="77">
        <f>IF(AH81="","",IF(CG81="","",AH81-AH81+INDEX(gDP!AW$6:AW$271,MATCH(totalExpenditure!$A81,gDP!$B$6:$B$271))))</f>
        <v>2708078476.6301198</v>
      </c>
      <c r="EG81" s="77">
        <f>IF(AI81="","",IF(CH81="","",AI81-AI81+INDEX(gDP!AX$6:AX$271,MATCH(totalExpenditure!$A81,gDP!$B$6:$B$271))))</f>
        <v>2980403844.7209601</v>
      </c>
      <c r="EH81" s="77">
        <f>IF(AJ81="","",IF(CI81="","",AJ81-AJ81+INDEX(gDP!AY$6:AY$271,MATCH(totalExpenditure!$A81,gDP!$B$6:$B$271))))</f>
        <v>3076305452.8650599</v>
      </c>
      <c r="EI81" s="77" t="str">
        <f>IF(AK81="","",IF(CJ81="","",AK81-AK81+INDEX(gDP!AZ$6:AZ$271,MATCH(totalExpenditure!$A81,gDP!$B$6:$B$271))))</f>
        <v/>
      </c>
      <c r="EJ81" s="77" t="str">
        <f>IF(AL81="","",IF(CK81="","",AL81-AL81+INDEX(gDP!BA$6:BA$271,MATCH(totalExpenditure!$A81,gDP!$B$6:$B$271))))</f>
        <v/>
      </c>
      <c r="EK81" s="77" t="str">
        <f>IF(AM81="","",IF(CL81="","",AM81-AM81+INDEX(gDP!BB$6:BB$271,MATCH(totalExpenditure!$A81,gDP!$B$6:$B$271))))</f>
        <v/>
      </c>
      <c r="EL81" s="77" t="str">
        <f>IF(AN81="","",IF(CM81="","",AN81-AN81+INDEX(gDP!BC$6:BC$271,MATCH(totalExpenditure!$A81,gDP!$B$6:$B$271))))</f>
        <v/>
      </c>
      <c r="EM81" s="77" t="str">
        <f>IF(AO81="","",IF(CN81="","",AO81-AO81+INDEX(gDP!BD$6:BD$271,MATCH(totalExpenditure!$A81,gDP!$B$6:$B$271))))</f>
        <v/>
      </c>
      <c r="EN81" s="77" t="str">
        <f>IF(AP81="","",IF(CO81="","",AP81-AP81+INDEX(gDP!BE$6:BE$271,MATCH(totalExpenditure!$A81,gDP!$B$6:$B$271))))</f>
        <v/>
      </c>
      <c r="EO81" s="77" t="str">
        <f>IF(AQ81="","",IF(CP81="","",AQ81-AQ81+INDEX(gDP!BF$6:BF$271,MATCH(totalExpenditure!$A81,gDP!$B$6:$B$271))))</f>
        <v/>
      </c>
      <c r="EP81" s="77" t="str">
        <f>IF(AR81="","",IF(CQ81="","",AR81-AR81+INDEX(gDP!BG$6:BG$271,MATCH(totalExpenditure!$A81,gDP!$B$6:$B$271))))</f>
        <v/>
      </c>
      <c r="EQ81" s="77" t="str">
        <f>IF(AS81="","",IF(CR81="","",AS81-AS81+INDEX(gDP!BH$6:BH$271,MATCH(totalExpenditure!$A81,gDP!$B$6:$B$271))))</f>
        <v/>
      </c>
      <c r="ER81" s="77" t="str">
        <f>IF(AT81="","",IF(CS81="","",AT81-AT81+INDEX(gDP!BI$6:BI$271,MATCH(totalExpenditure!$A81,gDP!$B$6:$B$271))))</f>
        <v/>
      </c>
      <c r="ES81" s="77" t="str">
        <f>IF(AU81="","",IF(CT81="","",AU81-AU81+INDEX(gDP!BJ$6:BJ$271,MATCH(totalExpenditure!$A81,gDP!$B$6:$B$271))))</f>
        <v/>
      </c>
      <c r="ET81" s="77" t="str">
        <f>IF(AV81="","",IF(CU81="","",AV81-AV81+INDEX(gDP!BK$6:BK$271,MATCH(totalExpenditure!$A81,gDP!$B$6:$B$271))))</f>
        <v/>
      </c>
      <c r="EU81" s="77" t="str">
        <f>IF(AW81="","",IF(CV81="","",AW81-AW81+INDEX(gDP!BL$6:BL$271,MATCH(totalExpenditure!$A81,gDP!$B$6:$B$271))))</f>
        <v/>
      </c>
      <c r="EV81" s="77" t="str">
        <f>IF(AX81="","",IF(CW81="","",AX81-AX81+INDEX(gDP!BM$6:BM$271,MATCH(totalExpenditure!$A81,gDP!$B$6:$B$271))))</f>
        <v/>
      </c>
      <c r="EW81" s="77" t="str">
        <f>IF(AY81="","",IF(CX81="","",AY81-AY81+INDEX(gDP!BN$6:BN$271,MATCH(totalExpenditure!$A81,gDP!$B$6:$B$271))))</f>
        <v/>
      </c>
      <c r="EX81" s="77" t="str">
        <f>IF(AZ81="","",IF(CY81="","",AZ81-AZ81+INDEX(gDP!BO$6:BO$271,MATCH(totalExpenditure!$A81,gDP!$B$6:$B$271))))</f>
        <v/>
      </c>
    </row>
    <row r="82" spans="1:154" x14ac:dyDescent="0.35">
      <c r="A82" t="s">
        <v>373</v>
      </c>
      <c r="B82" s="77" t="str">
        <f>IF(INDEX([2]pivotTable!B$3:B$308,MATCH(totalExpenditure!$A82,[2]pivotTable!$A$3:$A$308,0))/100*INDEX(gDP!Q$6:Q$271,MATCH(totalExpenditure!$A82,gDP!$B$6:$B$271))=0,"",INDEX([2]pivotTable!B$3:B$308,MATCH(totalExpenditure!$A82,[2]pivotTable!$A$3:$A$308,0))/100*INDEX(gDP!Q$6:Q$271,MATCH(totalExpenditure!$A82,gDP!$B$6:$B$271)))</f>
        <v/>
      </c>
      <c r="C82" s="77" t="str">
        <f>IF(INDEX([2]pivotTable!C$3:C$308,MATCH(totalExpenditure!$A82,[2]pivotTable!$A$3:$A$308,0))/100*INDEX(gDP!R$6:R$271,MATCH(totalExpenditure!$A82,gDP!$B$6:$B$271))=0,"",INDEX([2]pivotTable!C$3:C$308,MATCH(totalExpenditure!$A82,[2]pivotTable!$A$3:$A$308,0))/100*INDEX(gDP!R$6:R$271,MATCH(totalExpenditure!$A82,gDP!$B$6:$B$271)))</f>
        <v/>
      </c>
      <c r="D82" s="77" t="str">
        <f>IF(INDEX([2]pivotTable!D$3:D$308,MATCH(totalExpenditure!$A82,[2]pivotTable!$A$3:$A$308,0))/100*INDEX(gDP!S$6:S$271,MATCH(totalExpenditure!$A82,gDP!$B$6:$B$271))=0,"",INDEX([2]pivotTable!D$3:D$308,MATCH(totalExpenditure!$A82,[2]pivotTable!$A$3:$A$308,0))/100*INDEX(gDP!S$6:S$271,MATCH(totalExpenditure!$A82,gDP!$B$6:$B$271)))</f>
        <v/>
      </c>
      <c r="E82" s="77" t="str">
        <f>IF(INDEX([2]pivotTable!E$3:E$308,MATCH(totalExpenditure!$A82,[2]pivotTable!$A$3:$A$308,0))/100*INDEX(gDP!T$6:T$271,MATCH(totalExpenditure!$A82,gDP!$B$6:$B$271))=0,"",INDEX([2]pivotTable!E$3:E$308,MATCH(totalExpenditure!$A82,[2]pivotTable!$A$3:$A$308,0))/100*INDEX(gDP!T$6:T$271,MATCH(totalExpenditure!$A82,gDP!$B$6:$B$271)))</f>
        <v/>
      </c>
      <c r="F82" s="77" t="str">
        <f>IF(INDEX([2]pivotTable!F$3:F$308,MATCH(totalExpenditure!$A82,[2]pivotTable!$A$3:$A$308,0))/100*INDEX(gDP!U$6:U$271,MATCH(totalExpenditure!$A82,gDP!$B$6:$B$271))=0,"",INDEX([2]pivotTable!F$3:F$308,MATCH(totalExpenditure!$A82,[2]pivotTable!$A$3:$A$308,0))/100*INDEX(gDP!U$6:U$271,MATCH(totalExpenditure!$A82,gDP!$B$6:$B$271)))</f>
        <v/>
      </c>
      <c r="G82" s="77" t="str">
        <f>IF(INDEX([2]pivotTable!G$3:G$308,MATCH(totalExpenditure!$A82,[2]pivotTable!$A$3:$A$308,0))/100*INDEX(gDP!V$6:V$271,MATCH(totalExpenditure!$A82,gDP!$B$6:$B$271))=0,"",INDEX([2]pivotTable!G$3:G$308,MATCH(totalExpenditure!$A82,[2]pivotTable!$A$3:$A$308,0))/100*INDEX(gDP!V$6:V$271,MATCH(totalExpenditure!$A82,gDP!$B$6:$B$271)))</f>
        <v/>
      </c>
      <c r="H82" s="77" t="str">
        <f>IF(INDEX([2]pivotTable!H$3:H$308,MATCH(totalExpenditure!$A82,[2]pivotTable!$A$3:$A$308,0))/100*INDEX(gDP!W$6:W$271,MATCH(totalExpenditure!$A82,gDP!$B$6:$B$271))=0,"",INDEX([2]pivotTable!H$3:H$308,MATCH(totalExpenditure!$A82,[2]pivotTable!$A$3:$A$308,0))/100*INDEX(gDP!W$6:W$271,MATCH(totalExpenditure!$A82,gDP!$B$6:$B$271)))</f>
        <v/>
      </c>
      <c r="I82" s="77" t="str">
        <f>IF(INDEX([2]pivotTable!I$3:I$308,MATCH(totalExpenditure!$A82,[2]pivotTable!$A$3:$A$308,0))/100*INDEX(gDP!X$6:X$271,MATCH(totalExpenditure!$A82,gDP!$B$6:$B$271))=0,"",INDEX([2]pivotTable!I$3:I$308,MATCH(totalExpenditure!$A82,[2]pivotTable!$A$3:$A$308,0))/100*INDEX(gDP!X$6:X$271,MATCH(totalExpenditure!$A82,gDP!$B$6:$B$271)))</f>
        <v/>
      </c>
      <c r="J82" s="77" t="str">
        <f>IF(INDEX([2]pivotTable!J$3:J$308,MATCH(totalExpenditure!$A82,[2]pivotTable!$A$3:$A$308,0))/100*INDEX(gDP!Y$6:Y$271,MATCH(totalExpenditure!$A82,gDP!$B$6:$B$271))=0,"",INDEX([2]pivotTable!J$3:J$308,MATCH(totalExpenditure!$A82,[2]pivotTable!$A$3:$A$308,0))/100*INDEX(gDP!Y$6:Y$271,MATCH(totalExpenditure!$A82,gDP!$B$6:$B$271)))</f>
        <v/>
      </c>
      <c r="K82" s="77" t="str">
        <f>IF(INDEX([2]pivotTable!K$3:K$308,MATCH(totalExpenditure!$A82,[2]pivotTable!$A$3:$A$308,0))/100*INDEX(gDP!Z$6:Z$271,MATCH(totalExpenditure!$A82,gDP!$B$6:$B$271))=0,"",INDEX([2]pivotTable!K$3:K$308,MATCH(totalExpenditure!$A82,[2]pivotTable!$A$3:$A$308,0))/100*INDEX(gDP!Z$6:Z$271,MATCH(totalExpenditure!$A82,gDP!$B$6:$B$271)))</f>
        <v/>
      </c>
      <c r="L82" s="77" t="str">
        <f>IF(INDEX([2]pivotTable!L$3:L$308,MATCH(totalExpenditure!$A82,[2]pivotTable!$A$3:$A$308,0))/100*INDEX(gDP!AA$6:AA$271,MATCH(totalExpenditure!$A82,gDP!$B$6:$B$271))=0,"",INDEX([2]pivotTable!L$3:L$308,MATCH(totalExpenditure!$A82,[2]pivotTable!$A$3:$A$308,0))/100*INDEX(gDP!AA$6:AA$271,MATCH(totalExpenditure!$A82,gDP!$B$6:$B$271)))</f>
        <v/>
      </c>
      <c r="M82" s="77" t="str">
        <f>IF(INDEX([2]pivotTable!M$3:M$308,MATCH(totalExpenditure!$A82,[2]pivotTable!$A$3:$A$308,0))/100*INDEX(gDP!AB$6:AB$271,MATCH(totalExpenditure!$A82,gDP!$B$6:$B$271))=0,"",INDEX([2]pivotTable!M$3:M$308,MATCH(totalExpenditure!$A82,[2]pivotTable!$A$3:$A$308,0))/100*INDEX(gDP!AB$6:AB$271,MATCH(totalExpenditure!$A82,gDP!$B$6:$B$271)))</f>
        <v/>
      </c>
      <c r="N82" s="77" t="str">
        <f>IF(INDEX([2]pivotTable!N$3:N$308,MATCH(totalExpenditure!$A82,[2]pivotTable!$A$3:$A$308,0))/100*INDEX(gDP!AC$6:AC$271,MATCH(totalExpenditure!$A82,gDP!$B$6:$B$271))=0,"",INDEX([2]pivotTable!N$3:N$308,MATCH(totalExpenditure!$A82,[2]pivotTable!$A$3:$A$308,0))/100*INDEX(gDP!AC$6:AC$271,MATCH(totalExpenditure!$A82,gDP!$B$6:$B$271)))</f>
        <v/>
      </c>
      <c r="O82" s="77" t="str">
        <f>IF(INDEX([2]pivotTable!O$3:O$308,MATCH(totalExpenditure!$A82,[2]pivotTable!$A$3:$A$308,0))/100*INDEX(gDP!AD$6:AD$271,MATCH(totalExpenditure!$A82,gDP!$B$6:$B$271))=0,"",INDEX([2]pivotTable!O$3:O$308,MATCH(totalExpenditure!$A82,[2]pivotTable!$A$3:$A$308,0))/100*INDEX(gDP!AD$6:AD$271,MATCH(totalExpenditure!$A82,gDP!$B$6:$B$271)))</f>
        <v/>
      </c>
      <c r="P82" s="77" t="str">
        <f>IF(INDEX([2]pivotTable!P$3:P$308,MATCH(totalExpenditure!$A82,[2]pivotTable!$A$3:$A$308,0))/100*INDEX(gDP!AE$6:AE$271,MATCH(totalExpenditure!$A82,gDP!$B$6:$B$271))=0,"",INDEX([2]pivotTable!P$3:P$308,MATCH(totalExpenditure!$A82,[2]pivotTable!$A$3:$A$308,0))/100*INDEX(gDP!AE$6:AE$271,MATCH(totalExpenditure!$A82,gDP!$B$6:$B$271)))</f>
        <v/>
      </c>
      <c r="Q82" s="77" t="str">
        <f>IF(INDEX([2]pivotTable!Q$3:Q$308,MATCH(totalExpenditure!$A82,[2]pivotTable!$A$3:$A$308,0))/100*INDEX(gDP!AF$6:AF$271,MATCH(totalExpenditure!$A82,gDP!$B$6:$B$271))=0,"",INDEX([2]pivotTable!Q$3:Q$308,MATCH(totalExpenditure!$A82,[2]pivotTable!$A$3:$A$308,0))/100*INDEX(gDP!AF$6:AF$271,MATCH(totalExpenditure!$A82,gDP!$B$6:$B$271)))</f>
        <v/>
      </c>
      <c r="R82" s="77" t="str">
        <f>IF(INDEX([2]pivotTable!R$3:R$308,MATCH(totalExpenditure!$A82,[2]pivotTable!$A$3:$A$308,0))/100*INDEX(gDP!AG$6:AG$271,MATCH(totalExpenditure!$A82,gDP!$B$6:$B$271))=0,"",INDEX([2]pivotTable!R$3:R$308,MATCH(totalExpenditure!$A82,[2]pivotTable!$A$3:$A$308,0))/100*INDEX(gDP!AG$6:AG$271,MATCH(totalExpenditure!$A82,gDP!$B$6:$B$271)))</f>
        <v/>
      </c>
      <c r="S82" s="77" t="str">
        <f>IF(INDEX([2]pivotTable!S$3:S$308,MATCH(totalExpenditure!$A82,[2]pivotTable!$A$3:$A$308,0))/100*INDEX(gDP!AH$6:AH$271,MATCH(totalExpenditure!$A82,gDP!$B$6:$B$271))=0,"",INDEX([2]pivotTable!S$3:S$308,MATCH(totalExpenditure!$A82,[2]pivotTable!$A$3:$A$308,0))/100*INDEX(gDP!AH$6:AH$271,MATCH(totalExpenditure!$A82,gDP!$B$6:$B$271)))</f>
        <v/>
      </c>
      <c r="T82" s="77">
        <f>IF(INDEX([2]pivotTable!T$3:T$308,MATCH(totalExpenditure!$A82,[2]pivotTable!$A$3:$A$308,0))/100*INDEX(gDP!AI$6:AI$271,MATCH(totalExpenditure!$A82,gDP!$B$6:$B$271))=0,"",INDEX([2]pivotTable!T$3:T$308,MATCH(totalExpenditure!$A82,[2]pivotTable!$A$3:$A$308,0))/100*INDEX(gDP!AI$6:AI$271,MATCH(totalExpenditure!$A82,gDP!$B$6:$B$271)))</f>
        <v>65235832309.360565</v>
      </c>
      <c r="U82" s="77">
        <f>IF(INDEX([2]pivotTable!U$3:U$308,MATCH(totalExpenditure!$A82,[2]pivotTable!$A$3:$A$308,0))/100*INDEX(gDP!AJ$6:AJ$271,MATCH(totalExpenditure!$A82,gDP!$B$6:$B$271))=0,"",INDEX([2]pivotTable!U$3:U$308,MATCH(totalExpenditure!$A82,[2]pivotTable!$A$3:$A$308,0))/100*INDEX(gDP!AJ$6:AJ$271,MATCH(totalExpenditure!$A82,gDP!$B$6:$B$271)))</f>
        <v>62448419951.168381</v>
      </c>
      <c r="V82" s="77">
        <f>IF(INDEX([2]pivotTable!V$3:V$308,MATCH(totalExpenditure!$A82,[2]pivotTable!$A$3:$A$308,0))/100*INDEX(gDP!AK$6:AK$271,MATCH(totalExpenditure!$A82,gDP!$B$6:$B$271))=0,"",INDEX([2]pivotTable!V$3:V$308,MATCH(totalExpenditure!$A82,[2]pivotTable!$A$3:$A$308,0))/100*INDEX(gDP!AK$6:AK$271,MATCH(totalExpenditure!$A82,gDP!$B$6:$B$271)))</f>
        <v>68671830235.439766</v>
      </c>
      <c r="W82" s="77">
        <f>IF(INDEX([2]pivotTable!W$3:W$308,MATCH(totalExpenditure!$A82,[2]pivotTable!$A$3:$A$308,0))/100*INDEX(gDP!AL$6:AL$271,MATCH(totalExpenditure!$A82,gDP!$B$6:$B$271))=0,"",INDEX([2]pivotTable!W$3:W$308,MATCH(totalExpenditure!$A82,[2]pivotTable!$A$3:$A$308,0))/100*INDEX(gDP!AL$6:AL$271,MATCH(totalExpenditure!$A82,gDP!$B$6:$B$271)))</f>
        <v>62966023164.234398</v>
      </c>
      <c r="X82" s="77" t="str">
        <f>IF(INDEX([2]pivotTable!X$3:X$308,MATCH(totalExpenditure!$A82,[2]pivotTable!$A$3:$A$308,0))/100*INDEX(gDP!AM$6:AM$271,MATCH(totalExpenditure!$A82,gDP!$B$6:$B$271))=0,"",INDEX([2]pivotTable!X$3:X$308,MATCH(totalExpenditure!$A82,[2]pivotTable!$A$3:$A$308,0))/100*INDEX(gDP!AM$6:AM$271,MATCH(totalExpenditure!$A82,gDP!$B$6:$B$271)))</f>
        <v/>
      </c>
      <c r="Y82" s="77">
        <f>IF(INDEX([2]pivotTable!Y$3:Y$308,MATCH(totalExpenditure!$A82,[2]pivotTable!$A$3:$A$308,0))/100*INDEX(gDP!AN$6:AN$271,MATCH(totalExpenditure!$A82,gDP!$B$6:$B$271))=0,"",INDEX([2]pivotTable!Y$3:Y$308,MATCH(totalExpenditure!$A82,[2]pivotTable!$A$3:$A$308,0))/100*INDEX(gDP!AN$6:AN$271,MATCH(totalExpenditure!$A82,gDP!$B$6:$B$271)))</f>
        <v>80054737810.487503</v>
      </c>
      <c r="Z82" s="77">
        <f>IF(INDEX([2]pivotTable!Z$3:Z$308,MATCH(totalExpenditure!$A82,[2]pivotTable!$A$3:$A$308,0))/100*INDEX(gDP!AO$6:AO$271,MATCH(totalExpenditure!$A82,gDP!$B$6:$B$271))=0,"",INDEX([2]pivotTable!Z$3:Z$308,MATCH(totalExpenditure!$A82,[2]pivotTable!$A$3:$A$308,0))/100*INDEX(gDP!AO$6:AO$271,MATCH(totalExpenditure!$A82,gDP!$B$6:$B$271)))</f>
        <v>82531699448.647385</v>
      </c>
      <c r="AA82" s="77">
        <f>IF(INDEX([2]pivotTable!AA$3:AA$308,MATCH(totalExpenditure!$A82,[2]pivotTable!$A$3:$A$308,0))/100*INDEX(gDP!AP$6:AP$271,MATCH(totalExpenditure!$A82,gDP!$B$6:$B$271))=0,"",INDEX([2]pivotTable!AA$3:AA$308,MATCH(totalExpenditure!$A82,[2]pivotTable!$A$3:$A$308,0))/100*INDEX(gDP!AP$6:AP$271,MATCH(totalExpenditure!$A82,gDP!$B$6:$B$271)))</f>
        <v>70610207012.811783</v>
      </c>
      <c r="AB82" s="77">
        <f>IF(INDEX([2]pivotTable!AB$3:AB$308,MATCH(totalExpenditure!$A82,[2]pivotTable!$A$3:$A$308,0))/100*INDEX(gDP!AQ$6:AQ$271,MATCH(totalExpenditure!$A82,gDP!$B$6:$B$271))=0,"",INDEX([2]pivotTable!AB$3:AB$308,MATCH(totalExpenditure!$A82,[2]pivotTable!$A$3:$A$308,0))/100*INDEX(gDP!AQ$6:AQ$271,MATCH(totalExpenditure!$A82,gDP!$B$6:$B$271)))</f>
        <v>64783986657.771873</v>
      </c>
      <c r="AC82" s="77">
        <f>IF(INDEX([2]pivotTable!AC$3:AC$308,MATCH(totalExpenditure!$A82,[2]pivotTable!$A$3:$A$308,0))/100*INDEX(gDP!AR$6:AR$271,MATCH(totalExpenditure!$A82,gDP!$B$6:$B$271))=0,"",INDEX([2]pivotTable!AC$3:AC$308,MATCH(totalExpenditure!$A82,[2]pivotTable!$A$3:$A$308,0))/100*INDEX(gDP!AR$6:AR$271,MATCH(totalExpenditure!$A82,gDP!$B$6:$B$271)))</f>
        <v>61667166766.946388</v>
      </c>
      <c r="AD82" s="77">
        <f>IF(INDEX([2]pivotTable!AD$3:AD$308,MATCH(totalExpenditure!$A82,[2]pivotTable!$A$3:$A$308,0))/100*INDEX(gDP!AS$6:AS$271,MATCH(totalExpenditure!$A82,gDP!$B$6:$B$271))=0,"",INDEX([2]pivotTable!AD$3:AD$308,MATCH(totalExpenditure!$A82,[2]pivotTable!$A$3:$A$308,0))/100*INDEX(gDP!AS$6:AS$271,MATCH(totalExpenditure!$A82,gDP!$B$6:$B$271)))</f>
        <v>53123382804.815018</v>
      </c>
      <c r="AE82" s="77">
        <f>IF(INDEX([2]pivotTable!AE$3:AE$308,MATCH(totalExpenditure!$A82,[2]pivotTable!$A$3:$A$308,0))/100*INDEX(gDP!AT$6:AT$271,MATCH(totalExpenditure!$A82,gDP!$B$6:$B$271))=0,"",INDEX([2]pivotTable!AE$3:AE$308,MATCH(totalExpenditure!$A82,[2]pivotTable!$A$3:$A$308,0))/100*INDEX(gDP!AT$6:AT$271,MATCH(totalExpenditure!$A82,gDP!$B$6:$B$271)))</f>
        <v>55519590773.441002</v>
      </c>
      <c r="AF82" s="77">
        <f>IF(INDEX([2]pivotTable!AF$3:AF$308,MATCH(totalExpenditure!$A82,[2]pivotTable!$A$3:$A$308,0))/100*INDEX(gDP!AU$6:AU$271,MATCH(totalExpenditure!$A82,gDP!$B$6:$B$271))=0,"",INDEX([2]pivotTable!AF$3:AF$308,MATCH(totalExpenditure!$A82,[2]pivotTable!$A$3:$A$308,0))/100*INDEX(gDP!AU$6:AU$271,MATCH(totalExpenditure!$A82,gDP!$B$6:$B$271)))</f>
        <v>61257502825.2323</v>
      </c>
      <c r="AG82" s="77">
        <f>IF(INDEX([2]pivotTable!AG$3:AG$308,MATCH(totalExpenditure!$A82,[2]pivotTable!$A$3:$A$308,0))/100*INDEX(gDP!AV$6:AV$271,MATCH(totalExpenditure!$A82,gDP!$B$6:$B$271))=0,"",INDEX([2]pivotTable!AG$3:AG$308,MATCH(totalExpenditure!$A82,[2]pivotTable!$A$3:$A$308,0))/100*INDEX(gDP!AV$6:AV$271,MATCH(totalExpenditure!$A82,gDP!$B$6:$B$271)))</f>
        <v>68617066263.771202</v>
      </c>
      <c r="AH82" s="77">
        <f>IF(INDEX([2]pivotTable!AH$3:AH$308,MATCH(totalExpenditure!$A82,[2]pivotTable!$A$3:$A$308,0))/100*INDEX(gDP!AW$6:AW$271,MATCH(totalExpenditure!$A82,gDP!$B$6:$B$271))=0,"",INDEX([2]pivotTable!AH$3:AH$308,MATCH(totalExpenditure!$A82,[2]pivotTable!$A$3:$A$308,0))/100*INDEX(gDP!AW$6:AW$271,MATCH(totalExpenditure!$A82,gDP!$B$6:$B$271)))</f>
        <v>78426427720.47171</v>
      </c>
      <c r="AI82" s="77">
        <f>IF(INDEX([2]pivotTable!AI$3:AI$308,MATCH(totalExpenditure!$A82,[2]pivotTable!$A$3:$A$308,0))/100*INDEX(gDP!AX$6:AX$271,MATCH(totalExpenditure!$A82,gDP!$B$6:$B$271))=0,"",INDEX([2]pivotTable!AI$3:AI$308,MATCH(totalExpenditure!$A82,[2]pivotTable!$A$3:$A$308,0))/100*INDEX(gDP!AX$6:AX$271,MATCH(totalExpenditure!$A82,gDP!$B$6:$B$271)))</f>
        <v>79309722890.932388</v>
      </c>
      <c r="AJ82" s="77">
        <f>IF(INDEX([2]pivotTable!AJ$3:AJ$308,MATCH(totalExpenditure!$A82,[2]pivotTable!$A$3:$A$308,0))/100*INDEX(gDP!AY$6:AY$271,MATCH(totalExpenditure!$A82,gDP!$B$6:$B$271))=0,"",INDEX([2]pivotTable!AJ$3:AJ$308,MATCH(totalExpenditure!$A82,[2]pivotTable!$A$3:$A$308,0))/100*INDEX(gDP!AY$6:AY$271,MATCH(totalExpenditure!$A82,gDP!$B$6:$B$271)))</f>
        <v>83307250344.838745</v>
      </c>
      <c r="AK82" s="77">
        <f>IF(INDEX([2]pivotTable!AK$3:AK$308,MATCH(totalExpenditure!$A82,[2]pivotTable!$A$3:$A$308,0))/100*INDEX(gDP!AZ$6:AZ$271,MATCH(totalExpenditure!$A82,gDP!$B$6:$B$271))=0,"",INDEX([2]pivotTable!AK$3:AK$308,MATCH(totalExpenditure!$A82,[2]pivotTable!$A$3:$A$308,0))/100*INDEX(gDP!AZ$6:AZ$271,MATCH(totalExpenditure!$A82,gDP!$B$6:$B$271)))</f>
        <v>92322516243.548401</v>
      </c>
      <c r="AL82" s="77">
        <f>IF(INDEX([2]pivotTable!AL$3:AL$308,MATCH(totalExpenditure!$A82,[2]pivotTable!$A$3:$A$308,0))/100*INDEX(gDP!BA$6:BA$271,MATCH(totalExpenditure!$A82,gDP!$B$6:$B$271))=0,"",INDEX([2]pivotTable!AL$3:AL$308,MATCH(totalExpenditure!$A82,[2]pivotTable!$A$3:$A$308,0))/100*INDEX(gDP!BA$6:BA$271,MATCH(totalExpenditure!$A82,gDP!$B$6:$B$271)))</f>
        <v>101095480438.57016</v>
      </c>
      <c r="AM82" s="77">
        <f>IF(INDEX([2]pivotTable!AM$3:AM$308,MATCH(totalExpenditure!$A82,[2]pivotTable!$A$3:$A$308,0))/100*INDEX(gDP!BB$6:BB$271,MATCH(totalExpenditure!$A82,gDP!$B$6:$B$271))=0,"",INDEX([2]pivotTable!AM$3:AM$308,MATCH(totalExpenditure!$A82,[2]pivotTable!$A$3:$A$308,0))/100*INDEX(gDP!BB$6:BB$271,MATCH(totalExpenditure!$A82,gDP!$B$6:$B$271)))</f>
        <v>102093542470.03073</v>
      </c>
      <c r="AN82" s="77">
        <f>IF(INDEX([2]pivotTable!AN$3:AN$308,MATCH(totalExpenditure!$A82,[2]pivotTable!$A$3:$A$308,0))/100*INDEX(gDP!BC$6:BC$271,MATCH(totalExpenditure!$A82,gDP!$B$6:$B$271))=0,"",INDEX([2]pivotTable!AN$3:AN$308,MATCH(totalExpenditure!$A82,[2]pivotTable!$A$3:$A$308,0))/100*INDEX(gDP!BC$6:BC$271,MATCH(totalExpenditure!$A82,gDP!$B$6:$B$271)))</f>
        <v>98930026791.163467</v>
      </c>
      <c r="AO82" s="77">
        <f>IF(INDEX([2]pivotTable!AO$3:AO$308,MATCH(totalExpenditure!$A82,[2]pivotTable!$A$3:$A$308,0))/100*INDEX(gDP!BD$6:BD$271,MATCH(totalExpenditure!$A82,gDP!$B$6:$B$271))=0,"",INDEX([2]pivotTable!AO$3:AO$308,MATCH(totalExpenditure!$A82,[2]pivotTable!$A$3:$A$308,0))/100*INDEX(gDP!BD$6:BD$271,MATCH(totalExpenditure!$A82,gDP!$B$6:$B$271)))</f>
        <v>102286124249.19188</v>
      </c>
      <c r="AP82" s="77">
        <f>IF(INDEX([2]pivotTable!AP$3:AP$308,MATCH(totalExpenditure!$A82,[2]pivotTable!$A$3:$A$308,0))/100*INDEX(gDP!BE$6:BE$271,MATCH(totalExpenditure!$A82,gDP!$B$6:$B$271))=0,"",INDEX([2]pivotTable!AP$3:AP$308,MATCH(totalExpenditure!$A82,[2]pivotTable!$A$3:$A$308,0))/100*INDEX(gDP!BE$6:BE$271,MATCH(totalExpenditure!$A82,gDP!$B$6:$B$271)))</f>
        <v>96612181810.818848</v>
      </c>
      <c r="AQ82" s="77">
        <f>IF(INDEX([2]pivotTable!AQ$3:AQ$308,MATCH(totalExpenditure!$A82,[2]pivotTable!$A$3:$A$308,0))/100*INDEX(gDP!BF$6:BF$271,MATCH(totalExpenditure!$A82,gDP!$B$6:$B$271))=0,"",INDEX([2]pivotTable!AQ$3:AQ$308,MATCH(totalExpenditure!$A82,[2]pivotTable!$A$3:$A$308,0))/100*INDEX(gDP!BF$6:BF$271,MATCH(totalExpenditure!$A82,gDP!$B$6:$B$271)))</f>
        <v>99540442377.847656</v>
      </c>
      <c r="AR82" s="77">
        <f>IF(INDEX([2]pivotTable!AR$3:AR$308,MATCH(totalExpenditure!$A82,[2]pivotTable!$A$3:$A$308,0))/100*INDEX(gDP!BG$6:BG$271,MATCH(totalExpenditure!$A82,gDP!$B$6:$B$271))=0,"",INDEX([2]pivotTable!AR$3:AR$308,MATCH(totalExpenditure!$A82,[2]pivotTable!$A$3:$A$308,0))/100*INDEX(gDP!BG$6:BG$271,MATCH(totalExpenditure!$A82,gDP!$B$6:$B$271)))</f>
        <v>95960406816.630371</v>
      </c>
      <c r="AS82" s="77">
        <f>IF(INDEX([2]pivotTable!AS$3:AS$308,MATCH(totalExpenditure!$A82,[2]pivotTable!$A$3:$A$308,0))/100*INDEX(gDP!BH$6:BH$271,MATCH(totalExpenditure!$A82,gDP!$B$6:$B$271))=0,"",INDEX([2]pivotTable!AS$3:AS$308,MATCH(totalExpenditure!$A82,[2]pivotTable!$A$3:$A$308,0))/100*INDEX(gDP!BH$6:BH$271,MATCH(totalExpenditure!$A82,gDP!$B$6:$B$271)))</f>
        <v>85371602510.687515</v>
      </c>
      <c r="AT82" s="77">
        <f>IF(INDEX([2]pivotTable!AT$3:AT$308,MATCH(totalExpenditure!$A82,[2]pivotTable!$A$3:$A$308,0))/100*INDEX(gDP!BI$6:BI$271,MATCH(totalExpenditure!$A82,gDP!$B$6:$B$271))=0,"",INDEX([2]pivotTable!AT$3:AT$308,MATCH(totalExpenditure!$A82,[2]pivotTable!$A$3:$A$308,0))/100*INDEX(gDP!BI$6:BI$271,MATCH(totalExpenditure!$A82,gDP!$B$6:$B$271)))</f>
        <v>94467237963.229889</v>
      </c>
      <c r="AU82" s="77">
        <f>IF(INDEX([2]pivotTable!AU$3:AU$308,MATCH(totalExpenditure!$A82,[2]pivotTable!$A$3:$A$308,0))/100*INDEX(gDP!BJ$6:BJ$271,MATCH(totalExpenditure!$A82,gDP!$B$6:$B$271))=0,"",INDEX([2]pivotTable!AU$3:AU$308,MATCH(totalExpenditure!$A82,[2]pivotTable!$A$3:$A$308,0))/100*INDEX(gDP!BJ$6:BJ$271,MATCH(totalExpenditure!$A82,gDP!$B$6:$B$271)))</f>
        <v>91868346999.996811</v>
      </c>
      <c r="AV82" s="77">
        <f>IF(INDEX([2]pivotTable!AV$3:AV$308,MATCH(totalExpenditure!$A82,[2]pivotTable!$A$3:$A$308,0))/100*INDEX(gDP!BK$6:BK$271,MATCH(totalExpenditure!$A82,gDP!$B$6:$B$271))=0,"",INDEX([2]pivotTable!AV$3:AV$308,MATCH(totalExpenditure!$A82,[2]pivotTable!$A$3:$A$308,0))/100*INDEX(gDP!BK$6:BK$271,MATCH(totalExpenditure!$A82,gDP!$B$6:$B$271)))</f>
        <v>98241682131.882446</v>
      </c>
      <c r="AW82" s="77">
        <f>IF(INDEX([2]pivotTable!AW$3:AW$308,MATCH(totalExpenditure!$A82,[2]pivotTable!$A$3:$A$308,0))/100*INDEX(gDP!BL$6:BL$271,MATCH(totalExpenditure!$A82,gDP!$B$6:$B$271))=0,"",INDEX([2]pivotTable!AW$3:AW$308,MATCH(totalExpenditure!$A82,[2]pivotTable!$A$3:$A$308,0))/100*INDEX(gDP!BL$6:BL$271,MATCH(totalExpenditure!$A82,gDP!$B$6:$B$271)))</f>
        <v>94964684585.364609</v>
      </c>
      <c r="AX82" s="77">
        <f>IF(INDEX([2]pivotTable!AX$3:AX$308,MATCH(totalExpenditure!$A82,[2]pivotTable!$A$3:$A$308,0))/100*INDEX(gDP!BM$6:BM$271,MATCH(totalExpenditure!$A82,gDP!$B$6:$B$271))=0,"",INDEX([2]pivotTable!AX$3:AX$308,MATCH(totalExpenditure!$A82,[2]pivotTable!$A$3:$A$308,0))/100*INDEX(gDP!BM$6:BM$271,MATCH(totalExpenditure!$A82,gDP!$B$6:$B$271)))</f>
        <v>101660877757.38048</v>
      </c>
      <c r="AY82" s="77">
        <f>IF(INDEX([2]pivotTable!AY$3:AY$308,MATCH(totalExpenditure!$A82,[2]pivotTable!$A$3:$A$308,0))/100*INDEX(gDP!BN$6:BN$271,MATCH(totalExpenditure!$A82,gDP!$B$6:$B$271))=0,"",INDEX([2]pivotTable!AY$3:AY$308,MATCH(totalExpenditure!$A82,[2]pivotTable!$A$3:$A$308,0))/100*INDEX(gDP!BN$6:BN$271,MATCH(totalExpenditure!$A82,gDP!$B$6:$B$271)))</f>
        <v>104169324834.80161</v>
      </c>
      <c r="AZ82" s="77" t="str">
        <f>IF(INDEX([2]pivotTable!AZ$3:AZ$308,MATCH(totalExpenditure!$A82,[2]pivotTable!$A$3:$A$308,0))/100*INDEX(gDP!BO$6:BO$271,MATCH(totalExpenditure!$A82,gDP!$B$6:$B$271))=0,"",INDEX([2]pivotTable!AZ$3:AZ$308,MATCH(totalExpenditure!$A82,[2]pivotTable!$A$3:$A$308,0))/100*INDEX(gDP!BO$6:BO$271,MATCH(totalExpenditure!$A82,gDP!$B$6:$B$271)))</f>
        <v/>
      </c>
      <c r="BA82" s="77" t="str">
        <f>IF(INDEX([2]pivotTable!B$310:B$615,MATCH(totalExpenditure!$A82,[2]pivotTable!$A$310:$A$615,0))/100*INDEX(gDP!Q$6:Q$271,MATCH(totalExpenditure!$A82,gDP!$B$6:$B$271))=0,"",INDEX([2]pivotTable!B$310:B$615,MATCH(totalExpenditure!$A82,[2]pivotTable!$A$310:$A$615,0))/100*INDEX(gDP!Q$6:Q$271,MATCH(totalExpenditure!$A82,gDP!$B$6:$B$271)))</f>
        <v/>
      </c>
      <c r="BB82" s="77" t="str">
        <f>IF(INDEX([2]pivotTable!C$310:C$615,MATCH(totalExpenditure!$A82,[2]pivotTable!$A$310:$A$615,0))/100*INDEX(gDP!R$6:R$271,MATCH(totalExpenditure!$A82,gDP!$B$6:$B$271))=0,"",INDEX([2]pivotTable!C$310:C$615,MATCH(totalExpenditure!$A82,[2]pivotTable!$A$310:$A$615,0))/100*INDEX(gDP!R$6:R$271,MATCH(totalExpenditure!$A82,gDP!$B$6:$B$271)))</f>
        <v/>
      </c>
      <c r="BC82" s="77" t="str">
        <f>IF(INDEX([2]pivotTable!D$310:D$615,MATCH(totalExpenditure!$A82,[2]pivotTable!$A$310:$A$615,0))/100*INDEX(gDP!S$6:S$271,MATCH(totalExpenditure!$A82,gDP!$B$6:$B$271))=0,"",INDEX([2]pivotTable!D$310:D$615,MATCH(totalExpenditure!$A82,[2]pivotTable!$A$310:$A$615,0))/100*INDEX(gDP!S$6:S$271,MATCH(totalExpenditure!$A82,gDP!$B$6:$B$271)))</f>
        <v/>
      </c>
      <c r="BD82" s="77" t="str">
        <f>IF(INDEX([2]pivotTable!E$310:E$615,MATCH(totalExpenditure!$A82,[2]pivotTable!$A$310:$A$615,0))/100*INDEX(gDP!T$6:T$271,MATCH(totalExpenditure!$A82,gDP!$B$6:$B$271))=0,"",INDEX([2]pivotTable!E$310:E$615,MATCH(totalExpenditure!$A82,[2]pivotTable!$A$310:$A$615,0))/100*INDEX(gDP!T$6:T$271,MATCH(totalExpenditure!$A82,gDP!$B$6:$B$271)))</f>
        <v/>
      </c>
      <c r="BE82" s="77" t="str">
        <f>IF(INDEX([2]pivotTable!F$310:F$615,MATCH(totalExpenditure!$A82,[2]pivotTable!$A$310:$A$615,0))/100*INDEX(gDP!U$6:U$271,MATCH(totalExpenditure!$A82,gDP!$B$6:$B$271))=0,"",INDEX([2]pivotTable!F$310:F$615,MATCH(totalExpenditure!$A82,[2]pivotTable!$A$310:$A$615,0))/100*INDEX(gDP!U$6:U$271,MATCH(totalExpenditure!$A82,gDP!$B$6:$B$271)))</f>
        <v/>
      </c>
      <c r="BF82" s="77" t="str">
        <f>IF(INDEX([2]pivotTable!G$310:G$615,MATCH(totalExpenditure!$A82,[2]pivotTable!$A$310:$A$615,0))/100*INDEX(gDP!V$6:V$271,MATCH(totalExpenditure!$A82,gDP!$B$6:$B$271))=0,"",INDEX([2]pivotTable!G$310:G$615,MATCH(totalExpenditure!$A82,[2]pivotTable!$A$310:$A$615,0))/100*INDEX(gDP!V$6:V$271,MATCH(totalExpenditure!$A82,gDP!$B$6:$B$271)))</f>
        <v/>
      </c>
      <c r="BG82" s="77" t="str">
        <f>IF(INDEX([2]pivotTable!H$310:H$615,MATCH(totalExpenditure!$A82,[2]pivotTable!$A$310:$A$615,0))/100*INDEX(gDP!W$6:W$271,MATCH(totalExpenditure!$A82,gDP!$B$6:$B$271))=0,"",INDEX([2]pivotTable!H$310:H$615,MATCH(totalExpenditure!$A82,[2]pivotTable!$A$310:$A$615,0))/100*INDEX(gDP!W$6:W$271,MATCH(totalExpenditure!$A82,gDP!$B$6:$B$271)))</f>
        <v/>
      </c>
      <c r="BH82" s="77" t="str">
        <f>IF(INDEX([2]pivotTable!I$310:I$615,MATCH(totalExpenditure!$A82,[2]pivotTable!$A$310:$A$615,0))/100*INDEX(gDP!X$6:X$271,MATCH(totalExpenditure!$A82,gDP!$B$6:$B$271))=0,"",INDEX([2]pivotTable!I$310:I$615,MATCH(totalExpenditure!$A82,[2]pivotTable!$A$310:$A$615,0))/100*INDEX(gDP!X$6:X$271,MATCH(totalExpenditure!$A82,gDP!$B$6:$B$271)))</f>
        <v/>
      </c>
      <c r="BI82" s="77" t="str">
        <f>IF(INDEX([2]pivotTable!J$310:J$615,MATCH(totalExpenditure!$A82,[2]pivotTable!$A$310:$A$615,0))/100*INDEX(gDP!Y$6:Y$271,MATCH(totalExpenditure!$A82,gDP!$B$6:$B$271))=0,"",INDEX([2]pivotTable!J$310:J$615,MATCH(totalExpenditure!$A82,[2]pivotTable!$A$310:$A$615,0))/100*INDEX(gDP!Y$6:Y$271,MATCH(totalExpenditure!$A82,gDP!$B$6:$B$271)))</f>
        <v/>
      </c>
      <c r="BJ82" s="77" t="str">
        <f>IF(INDEX([2]pivotTable!K$310:K$615,MATCH(totalExpenditure!$A82,[2]pivotTable!$A$310:$A$615,0))/100*INDEX(gDP!Z$6:Z$271,MATCH(totalExpenditure!$A82,gDP!$B$6:$B$271))=0,"",INDEX([2]pivotTable!K$310:K$615,MATCH(totalExpenditure!$A82,[2]pivotTable!$A$310:$A$615,0))/100*INDEX(gDP!Z$6:Z$271,MATCH(totalExpenditure!$A82,gDP!$B$6:$B$271)))</f>
        <v/>
      </c>
      <c r="BK82" s="77" t="str">
        <f>IF(INDEX([2]pivotTable!L$310:L$615,MATCH(totalExpenditure!$A82,[2]pivotTable!$A$310:$A$615,0))/100*INDEX(gDP!AA$6:AA$271,MATCH(totalExpenditure!$A82,gDP!$B$6:$B$271))=0,"",INDEX([2]pivotTable!L$310:L$615,MATCH(totalExpenditure!$A82,[2]pivotTable!$A$310:$A$615,0))/100*INDEX(gDP!AA$6:AA$271,MATCH(totalExpenditure!$A82,gDP!$B$6:$B$271)))</f>
        <v/>
      </c>
      <c r="BL82" s="77" t="str">
        <f>IF(INDEX([2]pivotTable!M$310:M$615,MATCH(totalExpenditure!$A82,[2]pivotTable!$A$310:$A$615,0))/100*INDEX(gDP!AB$6:AB$271,MATCH(totalExpenditure!$A82,gDP!$B$6:$B$271))=0,"",INDEX([2]pivotTable!M$310:M$615,MATCH(totalExpenditure!$A82,[2]pivotTable!$A$310:$A$615,0))/100*INDEX(gDP!AB$6:AB$271,MATCH(totalExpenditure!$A82,gDP!$B$6:$B$271)))</f>
        <v/>
      </c>
      <c r="BM82" s="77" t="str">
        <f>IF(INDEX([2]pivotTable!N$310:N$615,MATCH(totalExpenditure!$A82,[2]pivotTable!$A$310:$A$615,0))/100*INDEX(gDP!AC$6:AC$271,MATCH(totalExpenditure!$A82,gDP!$B$6:$B$271))=0,"",INDEX([2]pivotTable!N$310:N$615,MATCH(totalExpenditure!$A82,[2]pivotTable!$A$310:$A$615,0))/100*INDEX(gDP!AC$6:AC$271,MATCH(totalExpenditure!$A82,gDP!$B$6:$B$271)))</f>
        <v/>
      </c>
      <c r="BN82" s="77" t="str">
        <f>IF(INDEX([2]pivotTable!O$310:O$615,MATCH(totalExpenditure!$A82,[2]pivotTable!$A$310:$A$615,0))/100*INDEX(gDP!AD$6:AD$271,MATCH(totalExpenditure!$A82,gDP!$B$6:$B$271))=0,"",INDEX([2]pivotTable!O$310:O$615,MATCH(totalExpenditure!$A82,[2]pivotTable!$A$310:$A$615,0))/100*INDEX(gDP!AD$6:AD$271,MATCH(totalExpenditure!$A82,gDP!$B$6:$B$271)))</f>
        <v/>
      </c>
      <c r="BO82" s="77" t="str">
        <f>IF(INDEX([2]pivotTable!P$310:P$615,MATCH(totalExpenditure!$A82,[2]pivotTable!$A$310:$A$615,0))/100*INDEX(gDP!AE$6:AE$271,MATCH(totalExpenditure!$A82,gDP!$B$6:$B$271))=0,"",INDEX([2]pivotTable!P$310:P$615,MATCH(totalExpenditure!$A82,[2]pivotTable!$A$310:$A$615,0))/100*INDEX(gDP!AE$6:AE$271,MATCH(totalExpenditure!$A82,gDP!$B$6:$B$271)))</f>
        <v/>
      </c>
      <c r="BP82" s="77" t="str">
        <f>IF(INDEX([2]pivotTable!Q$310:Q$615,MATCH(totalExpenditure!$A82,[2]pivotTable!$A$310:$A$615,0))/100*INDEX(gDP!AF$6:AF$271,MATCH(totalExpenditure!$A82,gDP!$B$6:$B$271))=0,"",INDEX([2]pivotTable!Q$310:Q$615,MATCH(totalExpenditure!$A82,[2]pivotTable!$A$310:$A$615,0))/100*INDEX(gDP!AF$6:AF$271,MATCH(totalExpenditure!$A82,gDP!$B$6:$B$271)))</f>
        <v/>
      </c>
      <c r="BQ82" s="77" t="str">
        <f>IF(INDEX([2]pivotTable!R$310:R$615,MATCH(totalExpenditure!$A82,[2]pivotTable!$A$310:$A$615,0))/100*INDEX(gDP!AG$6:AG$271,MATCH(totalExpenditure!$A82,gDP!$B$6:$B$271))=0,"",INDEX([2]pivotTable!R$310:R$615,MATCH(totalExpenditure!$A82,[2]pivotTable!$A$310:$A$615,0))/100*INDEX(gDP!AG$6:AG$271,MATCH(totalExpenditure!$A82,gDP!$B$6:$B$271)))</f>
        <v/>
      </c>
      <c r="BR82" s="77" t="str">
        <f>IF(INDEX([2]pivotTable!S$310:S$615,MATCH(totalExpenditure!$A82,[2]pivotTable!$A$310:$A$615,0))/100*INDEX(gDP!AH$6:AH$271,MATCH(totalExpenditure!$A82,gDP!$B$6:$B$271))=0,"",INDEX([2]pivotTable!S$310:S$615,MATCH(totalExpenditure!$A82,[2]pivotTable!$A$310:$A$615,0))/100*INDEX(gDP!AH$6:AH$271,MATCH(totalExpenditure!$A82,gDP!$B$6:$B$271)))</f>
        <v/>
      </c>
      <c r="BS82" s="77">
        <f>IF(INDEX([2]pivotTable!T$310:T$615,MATCH(totalExpenditure!$A82,[2]pivotTable!$A$310:$A$615,0))/100*INDEX(gDP!AI$6:AI$271,MATCH(totalExpenditure!$A82,gDP!$B$6:$B$271))=0,"",INDEX([2]pivotTable!T$310:T$615,MATCH(totalExpenditure!$A82,[2]pivotTable!$A$310:$A$615,0))/100*INDEX(gDP!AI$6:AI$271,MATCH(totalExpenditure!$A82,gDP!$B$6:$B$271)))</f>
        <v>17007006866.642639</v>
      </c>
      <c r="BT82" s="77">
        <f>IF(INDEX([2]pivotTable!U$310:U$615,MATCH(totalExpenditure!$A82,[2]pivotTable!$A$310:$A$615,0))/100*INDEX(gDP!AJ$6:AJ$271,MATCH(totalExpenditure!$A82,gDP!$B$6:$B$271))=0,"",INDEX([2]pivotTable!U$310:U$615,MATCH(totalExpenditure!$A82,[2]pivotTable!$A$310:$A$615,0))/100*INDEX(gDP!AJ$6:AJ$271,MATCH(totalExpenditure!$A82,gDP!$B$6:$B$271)))</f>
        <v>15992888036.274828</v>
      </c>
      <c r="BU82" s="77">
        <f>IF(INDEX([2]pivotTable!V$310:V$615,MATCH(totalExpenditure!$A82,[2]pivotTable!$A$310:$A$615,0))/100*INDEX(gDP!AK$6:AK$271,MATCH(totalExpenditure!$A82,gDP!$B$6:$B$271))=0,"",INDEX([2]pivotTable!V$310:V$615,MATCH(totalExpenditure!$A82,[2]pivotTable!$A$310:$A$615,0))/100*INDEX(gDP!AK$6:AK$271,MATCH(totalExpenditure!$A82,gDP!$B$6:$B$271)))</f>
        <v>17658470631.970222</v>
      </c>
      <c r="BV82" s="77">
        <f>IF(INDEX([2]pivotTable!W$310:W$615,MATCH(totalExpenditure!$A82,[2]pivotTable!$A$310:$A$615,0))/100*INDEX(gDP!AL$6:AL$271,MATCH(totalExpenditure!$A82,gDP!$B$6:$B$271))=0,"",INDEX([2]pivotTable!W$310:W$615,MATCH(totalExpenditure!$A82,[2]pivotTable!$A$310:$A$615,0))/100*INDEX(gDP!AL$6:AL$271,MATCH(totalExpenditure!$A82,gDP!$B$6:$B$271)))</f>
        <v>17725729210.099602</v>
      </c>
      <c r="BW82" s="77" t="str">
        <f>IF(INDEX([2]pivotTable!X$310:X$615,MATCH(totalExpenditure!$A82,[2]pivotTable!$A$310:$A$615,0))/100*INDEX(gDP!AM$6:AM$271,MATCH(totalExpenditure!$A82,gDP!$B$6:$B$271))=0,"",INDEX([2]pivotTable!X$310:X$615,MATCH(totalExpenditure!$A82,[2]pivotTable!$A$310:$A$615,0))/100*INDEX(gDP!AM$6:AM$271,MATCH(totalExpenditure!$A82,gDP!$B$6:$B$271)))</f>
        <v/>
      </c>
      <c r="BX82" s="77">
        <f>IF(INDEX([2]pivotTable!Y$310:Y$615,MATCH(totalExpenditure!$A82,[2]pivotTable!$A$310:$A$615,0))/100*INDEX(gDP!AN$6:AN$271,MATCH(totalExpenditure!$A82,gDP!$B$6:$B$271))=0,"",INDEX([2]pivotTable!Y$310:Y$615,MATCH(totalExpenditure!$A82,[2]pivotTable!$A$310:$A$615,0))/100*INDEX(gDP!AN$6:AN$271,MATCH(totalExpenditure!$A82,gDP!$B$6:$B$271)))</f>
        <v>47872733210.671532</v>
      </c>
      <c r="BY82" s="77">
        <f>IF(INDEX([2]pivotTable!Z$310:Z$615,MATCH(totalExpenditure!$A82,[2]pivotTable!$A$310:$A$615,0))/100*INDEX(gDP!AO$6:AO$271,MATCH(totalExpenditure!$A82,gDP!$B$6:$B$271))=0,"",INDEX([2]pivotTable!Z$310:Z$615,MATCH(totalExpenditure!$A82,[2]pivotTable!$A$310:$A$615,0))/100*INDEX(gDP!AO$6:AO$271,MATCH(totalExpenditure!$A82,gDP!$B$6:$B$271)))</f>
        <v>47367415053.212029</v>
      </c>
      <c r="BZ82" s="77">
        <f>IF(INDEX([2]pivotTable!AA$310:AA$615,MATCH(totalExpenditure!$A82,[2]pivotTable!$A$310:$A$615,0))/100*INDEX(gDP!AP$6:AP$271,MATCH(totalExpenditure!$A82,gDP!$B$6:$B$271))=0,"",INDEX([2]pivotTable!AA$310:AA$615,MATCH(totalExpenditure!$A82,[2]pivotTable!$A$310:$A$615,0))/100*INDEX(gDP!AP$6:AP$271,MATCH(totalExpenditure!$A82,gDP!$B$6:$B$271)))</f>
        <v>41697797145.425888</v>
      </c>
      <c r="CA82" s="77">
        <f>IF(INDEX([2]pivotTable!AB$310:AB$615,MATCH(totalExpenditure!$A82,[2]pivotTable!$A$310:$A$615,0))/100*INDEX(gDP!AQ$6:AQ$271,MATCH(totalExpenditure!$A82,gDP!$B$6:$B$271))=0,"",INDEX([2]pivotTable!AB$310:AB$615,MATCH(totalExpenditure!$A82,[2]pivotTable!$A$310:$A$615,0))/100*INDEX(gDP!AQ$6:AQ$271,MATCH(totalExpenditure!$A82,gDP!$B$6:$B$271)))</f>
        <v>42537977318.212151</v>
      </c>
      <c r="CB82" s="77">
        <f>IF(INDEX([2]pivotTable!AC$310:AC$615,MATCH(totalExpenditure!$A82,[2]pivotTable!$A$310:$A$615,0))/100*INDEX(gDP!AR$6:AR$271,MATCH(totalExpenditure!$A82,gDP!$B$6:$B$271))=0,"",INDEX([2]pivotTable!AC$310:AC$615,MATCH(totalExpenditure!$A82,[2]pivotTable!$A$310:$A$615,0))/100*INDEX(gDP!AR$6:AR$271,MATCH(totalExpenditure!$A82,gDP!$B$6:$B$271)))</f>
        <v>42256194176.866417</v>
      </c>
      <c r="CC82" s="77">
        <f>IF(INDEX([2]pivotTable!AD$310:AD$615,MATCH(totalExpenditure!$A82,[2]pivotTable!$A$310:$A$615,0))/100*INDEX(gDP!AS$6:AS$271,MATCH(totalExpenditure!$A82,gDP!$B$6:$B$271))=0,"",INDEX([2]pivotTable!AD$310:AD$615,MATCH(totalExpenditure!$A82,[2]pivotTable!$A$310:$A$615,0))/100*INDEX(gDP!AS$6:AS$271,MATCH(totalExpenditure!$A82,gDP!$B$6:$B$271)))</f>
        <v>37281962739.625969</v>
      </c>
      <c r="CD82" s="77">
        <f>IF(INDEX([2]pivotTable!AE$310:AE$615,MATCH(totalExpenditure!$A82,[2]pivotTable!$A$310:$A$615,0))/100*INDEX(gDP!AT$6:AT$271,MATCH(totalExpenditure!$A82,gDP!$B$6:$B$271))=0,"",INDEX([2]pivotTable!AE$310:AE$615,MATCH(totalExpenditure!$A82,[2]pivotTable!$A$310:$A$615,0))/100*INDEX(gDP!AT$6:AT$271,MATCH(totalExpenditure!$A82,gDP!$B$6:$B$271)))</f>
        <v>40089828573.377998</v>
      </c>
      <c r="CE82" s="77">
        <f>IF(INDEX([2]pivotTable!AF$310:AF$615,MATCH(totalExpenditure!$A82,[2]pivotTable!$A$310:$A$615,0))/100*INDEX(gDP!AU$6:AU$271,MATCH(totalExpenditure!$A82,gDP!$B$6:$B$271))=0,"",INDEX([2]pivotTable!AF$310:AF$615,MATCH(totalExpenditure!$A82,[2]pivotTable!$A$310:$A$615,0))/100*INDEX(gDP!AU$6:AU$271,MATCH(totalExpenditure!$A82,gDP!$B$6:$B$271)))</f>
        <v>46093268057.221367</v>
      </c>
      <c r="CF82" s="77">
        <f>IF(INDEX([2]pivotTable!AG$310:AG$615,MATCH(totalExpenditure!$A82,[2]pivotTable!$A$310:$A$615,0))/100*INDEX(gDP!AV$6:AV$271,MATCH(totalExpenditure!$A82,gDP!$B$6:$B$271))=0,"",INDEX([2]pivotTable!AG$310:AG$615,MATCH(totalExpenditure!$A82,[2]pivotTable!$A$310:$A$615,0))/100*INDEX(gDP!AV$6:AV$271,MATCH(totalExpenditure!$A82,gDP!$B$6:$B$271)))</f>
        <v>57734251990.753723</v>
      </c>
      <c r="CG82" s="77">
        <f>IF(INDEX([2]pivotTable!AH$310:AH$615,MATCH(totalExpenditure!$A82,[2]pivotTable!$A$310:$A$615,0))/100*INDEX(gDP!AW$6:AW$271,MATCH(totalExpenditure!$A82,gDP!$B$6:$B$271))=0,"",INDEX([2]pivotTable!AH$310:AH$615,MATCH(totalExpenditure!$A82,[2]pivotTable!$A$310:$A$615,0))/100*INDEX(gDP!AW$6:AW$271,MATCH(totalExpenditure!$A82,gDP!$B$6:$B$271)))</f>
        <v>65072738676.175163</v>
      </c>
      <c r="CH82" s="77">
        <f>IF(INDEX([2]pivotTable!AI$310:AI$615,MATCH(totalExpenditure!$A82,[2]pivotTable!$A$310:$A$615,0))/100*INDEX(gDP!AX$6:AX$271,MATCH(totalExpenditure!$A82,gDP!$B$6:$B$271))=0,"",INDEX([2]pivotTable!AI$310:AI$615,MATCH(totalExpenditure!$A82,[2]pivotTable!$A$310:$A$615,0))/100*INDEX(gDP!AX$6:AX$271,MATCH(totalExpenditure!$A82,gDP!$B$6:$B$271)))</f>
        <v>66567440542.804749</v>
      </c>
      <c r="CI82" s="77">
        <f>IF(INDEX([2]pivotTable!AJ$310:AJ$615,MATCH(totalExpenditure!$A82,[2]pivotTable!$A$310:$A$615,0))/100*INDEX(gDP!AY$6:AY$271,MATCH(totalExpenditure!$A82,gDP!$B$6:$B$271))=0,"",INDEX([2]pivotTable!AJ$310:AJ$615,MATCH(totalExpenditure!$A82,[2]pivotTable!$A$310:$A$615,0))/100*INDEX(gDP!AY$6:AY$271,MATCH(totalExpenditure!$A82,gDP!$B$6:$B$271)))</f>
        <v>68919925772.749588</v>
      </c>
      <c r="CJ82" s="77">
        <f>IF(INDEX([2]pivotTable!AK$310:AK$615,MATCH(totalExpenditure!$A82,[2]pivotTable!$A$310:$A$615,0))/100*INDEX(gDP!AZ$6:AZ$271,MATCH(totalExpenditure!$A82,gDP!$B$6:$B$271))=0,"",INDEX([2]pivotTable!AK$310:AK$615,MATCH(totalExpenditure!$A82,[2]pivotTable!$A$310:$A$615,0))/100*INDEX(gDP!AZ$6:AZ$271,MATCH(totalExpenditure!$A82,gDP!$B$6:$B$271)))</f>
        <v>77955323514.004852</v>
      </c>
      <c r="CK82" s="77">
        <f>IF(INDEX([2]pivotTable!AL$310:AL$615,MATCH(totalExpenditure!$A82,[2]pivotTable!$A$310:$A$615,0))/100*INDEX(gDP!BA$6:BA$271,MATCH(totalExpenditure!$A82,gDP!$B$6:$B$271))=0,"",INDEX([2]pivotTable!AL$310:AL$615,MATCH(totalExpenditure!$A82,[2]pivotTable!$A$310:$A$615,0))/100*INDEX(gDP!BA$6:BA$271,MATCH(totalExpenditure!$A82,gDP!$B$6:$B$271)))</f>
        <v>90839417205.671722</v>
      </c>
      <c r="CL82" s="77">
        <f>IF(INDEX([2]pivotTable!AM$310:AM$615,MATCH(totalExpenditure!$A82,[2]pivotTable!$A$310:$A$615,0))/100*INDEX(gDP!BB$6:BB$271,MATCH(totalExpenditure!$A82,gDP!$B$6:$B$271))=0,"",INDEX([2]pivotTable!AM$310:AM$615,MATCH(totalExpenditure!$A82,[2]pivotTable!$A$310:$A$615,0))/100*INDEX(gDP!BB$6:BB$271,MATCH(totalExpenditure!$A82,gDP!$B$6:$B$271)))</f>
        <v>90209638055.529785</v>
      </c>
      <c r="CM82" s="77">
        <f>IF(INDEX([2]pivotTable!AN$310:AN$615,MATCH(totalExpenditure!$A82,[2]pivotTable!$A$310:$A$615,0))/100*INDEX(gDP!BC$6:BC$271,MATCH(totalExpenditure!$A82,gDP!$B$6:$B$271))=0,"",INDEX([2]pivotTable!AN$310:AN$615,MATCH(totalExpenditure!$A82,[2]pivotTable!$A$310:$A$615,0))/100*INDEX(gDP!BC$6:BC$271,MATCH(totalExpenditure!$A82,gDP!$B$6:$B$271)))</f>
        <v>89142831627.331772</v>
      </c>
      <c r="CN82" s="77">
        <f>IF(INDEX([2]pivotTable!AO$310:AO$615,MATCH(totalExpenditure!$A82,[2]pivotTable!$A$310:$A$615,0))/100*INDEX(gDP!BD$6:BD$271,MATCH(totalExpenditure!$A82,gDP!$B$6:$B$271))=0,"",INDEX([2]pivotTable!AO$310:AO$615,MATCH(totalExpenditure!$A82,[2]pivotTable!$A$310:$A$615,0))/100*INDEX(gDP!BD$6:BD$271,MATCH(totalExpenditure!$A82,gDP!$B$6:$B$271)))</f>
        <v>94263683131.608185</v>
      </c>
      <c r="CO82" s="77">
        <f>IF(INDEX([2]pivotTable!AP$310:AP$615,MATCH(totalExpenditure!$A82,[2]pivotTable!$A$310:$A$615,0))/100*INDEX(gDP!BE$6:BE$271,MATCH(totalExpenditure!$A82,gDP!$B$6:$B$271))=0,"",INDEX([2]pivotTable!AP$310:AP$615,MATCH(totalExpenditure!$A82,[2]pivotTable!$A$310:$A$615,0))/100*INDEX(gDP!BE$6:BE$271,MATCH(totalExpenditure!$A82,gDP!$B$6:$B$271)))</f>
        <v>87487697973.130386</v>
      </c>
      <c r="CP82" s="77">
        <f>IF(INDEX([2]pivotTable!AQ$310:AQ$615,MATCH(totalExpenditure!$A82,[2]pivotTable!$A$310:$A$615,0))/100*INDEX(gDP!BF$6:BF$271,MATCH(totalExpenditure!$A82,gDP!$B$6:$B$271))=0,"",INDEX([2]pivotTable!AQ$310:AQ$615,MATCH(totalExpenditure!$A82,[2]pivotTable!$A$310:$A$615,0))/100*INDEX(gDP!BF$6:BF$271,MATCH(totalExpenditure!$A82,gDP!$B$6:$B$271)))</f>
        <v>91948374738.859268</v>
      </c>
      <c r="CQ82" s="77">
        <f>IF(INDEX([2]pivotTable!AR$310:AR$615,MATCH(totalExpenditure!$A82,[2]pivotTable!$A$310:$A$615,0))/100*INDEX(gDP!BG$6:BG$271,MATCH(totalExpenditure!$A82,gDP!$B$6:$B$271))=0,"",INDEX([2]pivotTable!AR$310:AR$615,MATCH(totalExpenditure!$A82,[2]pivotTable!$A$310:$A$615,0))/100*INDEX(gDP!BG$6:BG$271,MATCH(totalExpenditure!$A82,gDP!$B$6:$B$271)))</f>
        <v>93390038776.899216</v>
      </c>
      <c r="CR82" s="77">
        <f>IF(INDEX([2]pivotTable!AS$310:AS$615,MATCH(totalExpenditure!$A82,[2]pivotTable!$A$310:$A$615,0))/100*INDEX(gDP!BH$6:BH$271,MATCH(totalExpenditure!$A82,gDP!$B$6:$B$271))=0,"",INDEX([2]pivotTable!AS$310:AS$615,MATCH(totalExpenditure!$A82,[2]pivotTable!$A$310:$A$615,0))/100*INDEX(gDP!BH$6:BH$271,MATCH(totalExpenditure!$A82,gDP!$B$6:$B$271)))</f>
        <v>79517549767.097504</v>
      </c>
      <c r="CS82" s="77">
        <f>IF(INDEX([2]pivotTable!AT$310:AT$615,MATCH(totalExpenditure!$A82,[2]pivotTable!$A$310:$A$615,0))/100*INDEX(gDP!BI$6:BI$271,MATCH(totalExpenditure!$A82,gDP!$B$6:$B$271))=0,"",INDEX([2]pivotTable!AT$310:AT$615,MATCH(totalExpenditure!$A82,[2]pivotTable!$A$310:$A$615,0))/100*INDEX(gDP!BI$6:BI$271,MATCH(totalExpenditure!$A82,gDP!$B$6:$B$271)))</f>
        <v>80618637633.541733</v>
      </c>
      <c r="CT82" s="77">
        <f>IF(INDEX([2]pivotTable!AU$310:AU$615,MATCH(totalExpenditure!$A82,[2]pivotTable!$A$310:$A$615,0))/100*INDEX(gDP!BJ$6:BJ$271,MATCH(totalExpenditure!$A82,gDP!$B$6:$B$271))=0,"",INDEX([2]pivotTable!AU$310:AU$615,MATCH(totalExpenditure!$A82,[2]pivotTable!$A$310:$A$615,0))/100*INDEX(gDP!BJ$6:BJ$271,MATCH(totalExpenditure!$A82,gDP!$B$6:$B$271)))</f>
        <v>85120954282.482925</v>
      </c>
      <c r="CU82" s="77">
        <f>IF(INDEX([2]pivotTable!AV$310:AV$615,MATCH(totalExpenditure!$A82,[2]pivotTable!$A$310:$A$615,0))/100*INDEX(gDP!BK$6:BK$271,MATCH(totalExpenditure!$A82,gDP!$B$6:$B$271))=0,"",INDEX([2]pivotTable!AV$310:AV$615,MATCH(totalExpenditure!$A82,[2]pivotTable!$A$310:$A$615,0))/100*INDEX(gDP!BK$6:BK$271,MATCH(totalExpenditure!$A82,gDP!$B$6:$B$271)))</f>
        <v>90706098559.266464</v>
      </c>
      <c r="CV82" s="77">
        <f>IF(INDEX([2]pivotTable!AW$310:AW$615,MATCH(totalExpenditure!$A82,[2]pivotTable!$A$310:$A$615,0))/100*INDEX(gDP!BL$6:BL$271,MATCH(totalExpenditure!$A82,gDP!$B$6:$B$271))=0,"",INDEX([2]pivotTable!AW$310:AW$615,MATCH(totalExpenditure!$A82,[2]pivotTable!$A$310:$A$615,0))/100*INDEX(gDP!BL$6:BL$271,MATCH(totalExpenditure!$A82,gDP!$B$6:$B$271)))</f>
        <v>89506944091.952866</v>
      </c>
      <c r="CW82" s="77">
        <f>IF(INDEX([2]pivotTable!AX$310:AX$615,MATCH(totalExpenditure!$A82,[2]pivotTable!$A$310:$A$615,0))/100*INDEX(gDP!BM$6:BM$271,MATCH(totalExpenditure!$A82,gDP!$B$6:$B$271))=0,"",INDEX([2]pivotTable!AX$310:AX$615,MATCH(totalExpenditure!$A82,[2]pivotTable!$A$310:$A$615,0))/100*INDEX(gDP!BM$6:BM$271,MATCH(totalExpenditure!$A82,gDP!$B$6:$B$271)))</f>
        <v>93983363551.74498</v>
      </c>
      <c r="CX82" s="77">
        <f>IF(INDEX([2]pivotTable!AY$310:AY$615,MATCH(totalExpenditure!$A82,[2]pivotTable!$A$310:$A$615,0))/100*INDEX(gDP!BN$6:BN$271,MATCH(totalExpenditure!$A82,gDP!$B$6:$B$271))=0,"",INDEX([2]pivotTable!AY$310:AY$615,MATCH(totalExpenditure!$A82,[2]pivotTable!$A$310:$A$615,0))/100*INDEX(gDP!BN$6:BN$271,MATCH(totalExpenditure!$A82,gDP!$B$6:$B$271)))</f>
        <v>101505904597.54816</v>
      </c>
      <c r="CY82" s="77" t="str">
        <f>IF(INDEX([2]pivotTable!AZ$310:AZ$615,MATCH(totalExpenditure!$A82,[2]pivotTable!$A$310:$A$615,0))/100*INDEX(gDP!BO$6:BO$271,MATCH(totalExpenditure!$A82,gDP!$B$6:$B$271))=0,"",INDEX([2]pivotTable!AZ$310:AZ$615,MATCH(totalExpenditure!$A82,[2]pivotTable!$A$310:$A$615,0))/100*INDEX(gDP!BO$6:BO$271,MATCH(totalExpenditure!$A82,gDP!$B$6:$B$271)))</f>
        <v/>
      </c>
      <c r="CZ82" s="77" t="str">
        <f>IF(B82="","",IF(BA82="","",B82-B82+INDEX(gDP!Q$6:Q$271,MATCH(totalExpenditure!$A82,gDP!$B$6:$B$271))))</f>
        <v/>
      </c>
      <c r="DA82" s="77" t="str">
        <f>IF(C82="","",IF(BB82="","",C82-C82+INDEX(gDP!R$6:R$271,MATCH(totalExpenditure!$A82,gDP!$B$6:$B$271))))</f>
        <v/>
      </c>
      <c r="DB82" s="77" t="str">
        <f>IF(D82="","",IF(BC82="","",D82-D82+INDEX(gDP!S$6:S$271,MATCH(totalExpenditure!$A82,gDP!$B$6:$B$271))))</f>
        <v/>
      </c>
      <c r="DC82" s="77" t="str">
        <f>IF(E82="","",IF(BD82="","",E82-E82+INDEX(gDP!T$6:T$271,MATCH(totalExpenditure!$A82,gDP!$B$6:$B$271))))</f>
        <v/>
      </c>
      <c r="DD82" s="77" t="str">
        <f>IF(F82="","",IF(BE82="","",F82-F82+INDEX(gDP!U$6:U$271,MATCH(totalExpenditure!$A82,gDP!$B$6:$B$271))))</f>
        <v/>
      </c>
      <c r="DE82" s="77" t="str">
        <f>IF(G82="","",IF(BF82="","",G82-G82+INDEX(gDP!V$6:V$271,MATCH(totalExpenditure!$A82,gDP!$B$6:$B$271))))</f>
        <v/>
      </c>
      <c r="DF82" s="77" t="str">
        <f>IF(H82="","",IF(BG82="","",H82-H82+INDEX(gDP!W$6:W$271,MATCH(totalExpenditure!$A82,gDP!$B$6:$B$271))))</f>
        <v/>
      </c>
      <c r="DG82" s="77" t="str">
        <f>IF(I82="","",IF(BH82="","",I82-I82+INDEX(gDP!X$6:X$271,MATCH(totalExpenditure!$A82,gDP!$B$6:$B$271))))</f>
        <v/>
      </c>
      <c r="DH82" s="77" t="str">
        <f>IF(J82="","",IF(BI82="","",J82-J82+INDEX(gDP!Y$6:Y$271,MATCH(totalExpenditure!$A82,gDP!$B$6:$B$271))))</f>
        <v/>
      </c>
      <c r="DI82" s="77" t="str">
        <f>IF(K82="","",IF(BJ82="","",K82-K82+INDEX(gDP!Z$6:Z$271,MATCH(totalExpenditure!$A82,gDP!$B$6:$B$271))))</f>
        <v/>
      </c>
      <c r="DJ82" s="77" t="str">
        <f>IF(L82="","",IF(BK82="","",L82-L82+INDEX(gDP!AA$6:AA$271,MATCH(totalExpenditure!$A82,gDP!$B$6:$B$271))))</f>
        <v/>
      </c>
      <c r="DK82" s="77" t="str">
        <f>IF(M82="","",IF(BL82="","",M82-M82+INDEX(gDP!AB$6:AB$271,MATCH(totalExpenditure!$A82,gDP!$B$6:$B$271))))</f>
        <v/>
      </c>
      <c r="DL82" s="77" t="str">
        <f>IF(N82="","",IF(BM82="","",N82-N82+INDEX(gDP!AC$6:AC$271,MATCH(totalExpenditure!$A82,gDP!$B$6:$B$271))))</f>
        <v/>
      </c>
      <c r="DM82" s="77" t="str">
        <f>IF(O82="","",IF(BN82="","",O82-O82+INDEX(gDP!AD$6:AD$271,MATCH(totalExpenditure!$A82,gDP!$B$6:$B$271))))</f>
        <v/>
      </c>
      <c r="DN82" s="77" t="str">
        <f>IF(P82="","",IF(BO82="","",P82-P82+INDEX(gDP!AE$6:AE$271,MATCH(totalExpenditure!$A82,gDP!$B$6:$B$271))))</f>
        <v/>
      </c>
      <c r="DO82" s="77" t="str">
        <f>IF(Q82="","",IF(BP82="","",Q82-Q82+INDEX(gDP!AF$6:AF$271,MATCH(totalExpenditure!$A82,gDP!$B$6:$B$271))))</f>
        <v/>
      </c>
      <c r="DP82" s="77" t="str">
        <f>IF(R82="","",IF(BQ82="","",R82-R82+INDEX(gDP!AG$6:AG$271,MATCH(totalExpenditure!$A82,gDP!$B$6:$B$271))))</f>
        <v/>
      </c>
      <c r="DQ82" s="77" t="str">
        <f>IF(S82="","",IF(BR82="","",S82-S82+INDEX(gDP!AH$6:AH$271,MATCH(totalExpenditure!$A82,gDP!$B$6:$B$271))))</f>
        <v/>
      </c>
      <c r="DR82" s="77">
        <f>IF(T82="","",IF(BS82="","",T82-T82+INDEX(gDP!AI$6:AI$271,MATCH(totalExpenditure!$A82,gDP!$B$6:$B$271))))</f>
        <v>1269179616913.6299</v>
      </c>
      <c r="DS82" s="77">
        <f>IF(U82="","",IF(BT82="","",U82-U82+INDEX(gDP!AJ$6:AJ$271,MATCH(totalExpenditure!$A82,gDP!$B$6:$B$271))))</f>
        <v>1269276828275.78</v>
      </c>
      <c r="DT82" s="77">
        <f>IF(V82="","",IF(BU82="","",V82-V82+INDEX(gDP!AK$6:AK$271,MATCH(totalExpenditure!$A82,gDP!$B$6:$B$271))))</f>
        <v>1401465923172.24</v>
      </c>
      <c r="DU82" s="77">
        <f>IF(W82="","",IF(BV82="","",W82-W82+INDEX(gDP!AL$6:AL$271,MATCH(totalExpenditure!$A82,gDP!$B$6:$B$271))))</f>
        <v>1322815612694</v>
      </c>
      <c r="DV82" s="77" t="str">
        <f>IF(X82="","",IF(BW82="","",X82-X82+INDEX(gDP!AM$6:AM$271,MATCH(totalExpenditure!$A82,gDP!$B$6:$B$271))))</f>
        <v/>
      </c>
      <c r="DW82" s="77">
        <f>IF(Y82="","",IF(BX82="","",Y82-Y82+INDEX(gDP!AN$6:AN$271,MATCH(totalExpenditure!$A82,gDP!$B$6:$B$271))))</f>
        <v>1601094756209.75</v>
      </c>
      <c r="DX82" s="77">
        <f>IF(Z82="","",IF(BY82="","",Z82-Z82+INDEX(gDP!AO$6:AO$271,MATCH(totalExpenditure!$A82,gDP!$B$6:$B$271))))</f>
        <v>1605675086549.5601</v>
      </c>
      <c r="DY82" s="77">
        <f>IF(AA82="","",IF(BZ82="","",AA82-AA82+INDEX(gDP!AP$6:AP$271,MATCH(totalExpenditure!$A82,gDP!$B$6:$B$271))))</f>
        <v>1452884917959.0901</v>
      </c>
      <c r="DZ82" s="77">
        <f>IF(AB82="","",IF(CA82="","",AB82-AB82+INDEX(gDP!AQ$6:AQ$271,MATCH(totalExpenditure!$A82,gDP!$B$6:$B$271))))</f>
        <v>1503108739159.4399</v>
      </c>
      <c r="EA82" s="77">
        <f>IF(AC82="","",IF(CB82="","",AC82-AC82+INDEX(gDP!AR$6:AR$271,MATCH(totalExpenditure!$A82,gDP!$B$6:$B$271))))</f>
        <v>1493151737698.46</v>
      </c>
      <c r="EB82" s="77">
        <f>IF(AD82="","",IF(CC82="","",AD82-AD82+INDEX(gDP!AS$6:AS$271,MATCH(totalExpenditure!$A82,gDP!$B$6:$B$271))))</f>
        <v>1365639660792.1599</v>
      </c>
      <c r="EC82" s="77">
        <f>IF(AE82="","",IF(CD82="","",AE82-AE82+INDEX(gDP!AT$6:AT$271,MATCH(totalExpenditure!$A82,gDP!$B$6:$B$271))))</f>
        <v>1377657339291.3401</v>
      </c>
      <c r="ED82" s="77">
        <f>IF(AF82="","",IF(CE82="","",AF82-AF82+INDEX(gDP!AU$6:AU$271,MATCH(totalExpenditure!$A82,gDP!$B$6:$B$271))))</f>
        <v>1501409382971.3799</v>
      </c>
      <c r="EE82" s="77">
        <f>IF(AG82="","",IF(CF82="","",AG82-AG82+INDEX(gDP!AV$6:AV$271,MATCH(totalExpenditure!$A82,gDP!$B$6:$B$271))))</f>
        <v>1844544792036.8601</v>
      </c>
      <c r="EF82" s="77">
        <f>IF(AH82="","",IF(CG82="","",AH82-AH82+INDEX(gDP!AW$6:AW$271,MATCH(totalExpenditure!$A82,gDP!$B$6:$B$271))))</f>
        <v>2119633181634.3701</v>
      </c>
      <c r="EG82" s="77">
        <f>IF(AI82="","",IF(CH82="","",AI82-AI82+INDEX(gDP!AX$6:AX$271,MATCH(totalExpenditure!$A82,gDP!$B$6:$B$271))))</f>
        <v>2196945232435.8</v>
      </c>
      <c r="EH82" s="77">
        <f>IF(AJ82="","",IF(CI82="","",AJ82-AJ82+INDEX(gDP!AY$6:AY$271,MATCH(totalExpenditure!$A82,gDP!$B$6:$B$271))))</f>
        <v>2320536221304.7002</v>
      </c>
      <c r="EI82" s="77">
        <f>IF(AK82="","",IF(CJ82="","",AK82-AK82+INDEX(gDP!AZ$6:AZ$271,MATCH(totalExpenditure!$A82,gDP!$B$6:$B$271))))</f>
        <v>2660591246211.77</v>
      </c>
      <c r="EJ82" s="77">
        <f>IF(AL82="","",IF(CK82="","",AL82-AL82+INDEX(gDP!BA$6:BA$271,MATCH(totalExpenditure!$A82,gDP!$B$6:$B$271))))</f>
        <v>2930303780828.1201</v>
      </c>
      <c r="EK82" s="77">
        <f>IF(AM82="","",IF(CL82="","",AM82-AM82+INDEX(gDP!BB$6:BB$271,MATCH(totalExpenditure!$A82,gDP!$B$6:$B$271))))</f>
        <v>2700887366932.0298</v>
      </c>
      <c r="EL82" s="77">
        <f>IF(AN82="","",IF(CM82="","",AN82-AN82+INDEX(gDP!BC$6:BC$271,MATCH(totalExpenditure!$A82,gDP!$B$6:$B$271))))</f>
        <v>2645187882116.6699</v>
      </c>
      <c r="EM82" s="77">
        <f>IF(AO82="","",IF(CN82="","",AO82-AO82+INDEX(gDP!BD$6:BD$271,MATCH(totalExpenditure!$A82,gDP!$B$6:$B$271))))</f>
        <v>2865157541994.1699</v>
      </c>
      <c r="EN82" s="77">
        <f>IF(AP82="","",IF(CO82="","",AP82-AP82+INDEX(gDP!BE$6:BE$271,MATCH(totalExpenditure!$A82,gDP!$B$6:$B$271))))</f>
        <v>2683671716967.1899</v>
      </c>
      <c r="EO82" s="77">
        <f>IF(AQ82="","",IF(CP82="","",AQ82-AQ82+INDEX(gDP!BF$6:BF$271,MATCH(totalExpenditure!$A82,gDP!$B$6:$B$271))))</f>
        <v>2811876903329.0298</v>
      </c>
      <c r="EP82" s="77">
        <f>IF(AR82="","",IF(CQ82="","",AR82-AR82+INDEX(gDP!BG$6:BG$271,MATCH(totalExpenditure!$A82,gDP!$B$6:$B$271))))</f>
        <v>2855964488590.1899</v>
      </c>
      <c r="EQ82" s="77">
        <f>IF(AS82="","",IF(CR82="","",AS82-AS82+INDEX(gDP!BH$6:BH$271,MATCH(totalExpenditure!$A82,gDP!$B$6:$B$271))))</f>
        <v>2439188643162.5</v>
      </c>
      <c r="ER82" s="77">
        <f>IF(AT82="","",IF(CS82="","",AT82-AT82+INDEX(gDP!BI$6:BI$271,MATCH(totalExpenditure!$A82,gDP!$B$6:$B$271))))</f>
        <v>2472964344587.1699</v>
      </c>
      <c r="ES82" s="77">
        <f>IF(AU82="","",IF(CT82="","",AU82-AU82+INDEX(gDP!BJ$6:BJ$271,MATCH(totalExpenditure!$A82,gDP!$B$6:$B$271))))</f>
        <v>2595151045197.6499</v>
      </c>
      <c r="ET82" s="77">
        <f>IF(AV82="","",IF(CU82="","",AV82-AV82+INDEX(gDP!BK$6:BK$271,MATCH(totalExpenditure!$A82,gDP!$B$6:$B$271))))</f>
        <v>2790956878746.6602</v>
      </c>
      <c r="EU82" s="77">
        <f>IF(AW82="","",IF(CV82="","",AW82-AW82+INDEX(gDP!BL$6:BL$271,MATCH(totalExpenditure!$A82,gDP!$B$6:$B$271))))</f>
        <v>2728870246705.8799</v>
      </c>
      <c r="EV82" s="77">
        <f>IF(AX82="","",IF(CW82="","",AX82-AX82+INDEX(gDP!BM$6:BM$271,MATCH(totalExpenditure!$A82,gDP!$B$6:$B$271))))</f>
        <v>2647418691598.4502</v>
      </c>
      <c r="EW82" s="77">
        <f>IF(AY82="","",IF(CX82="","",AY82-AY82+INDEX(gDP!BN$6:BN$271,MATCH(totalExpenditure!$A82,gDP!$B$6:$B$271))))</f>
        <v>2959355819170.5</v>
      </c>
      <c r="EX82" s="77" t="str">
        <f>IF(AZ82="","",IF(CY82="","",AZ82-AZ82+INDEX(gDP!BO$6:BO$271,MATCH(totalExpenditure!$A82,gDP!$B$6:$B$271))))</f>
        <v/>
      </c>
    </row>
    <row r="83" spans="1:154" x14ac:dyDescent="0.35">
      <c r="A83" t="s">
        <v>375</v>
      </c>
      <c r="B83" s="77" t="e">
        <f>IF(INDEX([2]pivotTable!B$3:B$308,MATCH(totalExpenditure!$A83,[2]pivotTable!$A$3:$A$308,0))/100*INDEX(gDP!Q$6:Q$271,MATCH(totalExpenditure!$A83,gDP!$B$6:$B$271))=0,"",INDEX([2]pivotTable!B$3:B$308,MATCH(totalExpenditure!$A83,[2]pivotTable!$A$3:$A$308,0))/100*INDEX(gDP!Q$6:Q$271,MATCH(totalExpenditure!$A83,gDP!$B$6:$B$271)))</f>
        <v>#N/A</v>
      </c>
      <c r="C83" s="77" t="e">
        <f>IF(INDEX([2]pivotTable!C$3:C$308,MATCH(totalExpenditure!$A83,[2]pivotTable!$A$3:$A$308,0))/100*INDEX(gDP!R$6:R$271,MATCH(totalExpenditure!$A83,gDP!$B$6:$B$271))=0,"",INDEX([2]pivotTable!C$3:C$308,MATCH(totalExpenditure!$A83,[2]pivotTable!$A$3:$A$308,0))/100*INDEX(gDP!R$6:R$271,MATCH(totalExpenditure!$A83,gDP!$B$6:$B$271)))</f>
        <v>#N/A</v>
      </c>
      <c r="D83" s="77" t="e">
        <f>IF(INDEX([2]pivotTable!D$3:D$308,MATCH(totalExpenditure!$A83,[2]pivotTable!$A$3:$A$308,0))/100*INDEX(gDP!S$6:S$271,MATCH(totalExpenditure!$A83,gDP!$B$6:$B$271))=0,"",INDEX([2]pivotTable!D$3:D$308,MATCH(totalExpenditure!$A83,[2]pivotTable!$A$3:$A$308,0))/100*INDEX(gDP!S$6:S$271,MATCH(totalExpenditure!$A83,gDP!$B$6:$B$271)))</f>
        <v>#N/A</v>
      </c>
      <c r="E83" s="77" t="e">
        <f>IF(INDEX([2]pivotTable!E$3:E$308,MATCH(totalExpenditure!$A83,[2]pivotTable!$A$3:$A$308,0))/100*INDEX(gDP!T$6:T$271,MATCH(totalExpenditure!$A83,gDP!$B$6:$B$271))=0,"",INDEX([2]pivotTable!E$3:E$308,MATCH(totalExpenditure!$A83,[2]pivotTable!$A$3:$A$308,0))/100*INDEX(gDP!T$6:T$271,MATCH(totalExpenditure!$A83,gDP!$B$6:$B$271)))</f>
        <v>#N/A</v>
      </c>
      <c r="F83" s="77" t="e">
        <f>IF(INDEX([2]pivotTable!F$3:F$308,MATCH(totalExpenditure!$A83,[2]pivotTable!$A$3:$A$308,0))/100*INDEX(gDP!U$6:U$271,MATCH(totalExpenditure!$A83,gDP!$B$6:$B$271))=0,"",INDEX([2]pivotTable!F$3:F$308,MATCH(totalExpenditure!$A83,[2]pivotTable!$A$3:$A$308,0))/100*INDEX(gDP!U$6:U$271,MATCH(totalExpenditure!$A83,gDP!$B$6:$B$271)))</f>
        <v>#N/A</v>
      </c>
      <c r="G83" s="77" t="e">
        <f>IF(INDEX([2]pivotTable!G$3:G$308,MATCH(totalExpenditure!$A83,[2]pivotTable!$A$3:$A$308,0))/100*INDEX(gDP!V$6:V$271,MATCH(totalExpenditure!$A83,gDP!$B$6:$B$271))=0,"",INDEX([2]pivotTable!G$3:G$308,MATCH(totalExpenditure!$A83,[2]pivotTable!$A$3:$A$308,0))/100*INDEX(gDP!V$6:V$271,MATCH(totalExpenditure!$A83,gDP!$B$6:$B$271)))</f>
        <v>#N/A</v>
      </c>
      <c r="H83" s="77" t="e">
        <f>IF(INDEX([2]pivotTable!H$3:H$308,MATCH(totalExpenditure!$A83,[2]pivotTable!$A$3:$A$308,0))/100*INDEX(gDP!W$6:W$271,MATCH(totalExpenditure!$A83,gDP!$B$6:$B$271))=0,"",INDEX([2]pivotTable!H$3:H$308,MATCH(totalExpenditure!$A83,[2]pivotTable!$A$3:$A$308,0))/100*INDEX(gDP!W$6:W$271,MATCH(totalExpenditure!$A83,gDP!$B$6:$B$271)))</f>
        <v>#N/A</v>
      </c>
      <c r="I83" s="77" t="e">
        <f>IF(INDEX([2]pivotTable!I$3:I$308,MATCH(totalExpenditure!$A83,[2]pivotTable!$A$3:$A$308,0))/100*INDEX(gDP!X$6:X$271,MATCH(totalExpenditure!$A83,gDP!$B$6:$B$271))=0,"",INDEX([2]pivotTable!I$3:I$308,MATCH(totalExpenditure!$A83,[2]pivotTable!$A$3:$A$308,0))/100*INDEX(gDP!X$6:X$271,MATCH(totalExpenditure!$A83,gDP!$B$6:$B$271)))</f>
        <v>#N/A</v>
      </c>
      <c r="J83" s="77" t="e">
        <f>IF(INDEX([2]pivotTable!J$3:J$308,MATCH(totalExpenditure!$A83,[2]pivotTable!$A$3:$A$308,0))/100*INDEX(gDP!Y$6:Y$271,MATCH(totalExpenditure!$A83,gDP!$B$6:$B$271))=0,"",INDEX([2]pivotTable!J$3:J$308,MATCH(totalExpenditure!$A83,[2]pivotTable!$A$3:$A$308,0))/100*INDEX(gDP!Y$6:Y$271,MATCH(totalExpenditure!$A83,gDP!$B$6:$B$271)))</f>
        <v>#N/A</v>
      </c>
      <c r="K83" s="77" t="e">
        <f>IF(INDEX([2]pivotTable!K$3:K$308,MATCH(totalExpenditure!$A83,[2]pivotTable!$A$3:$A$308,0))/100*INDEX(gDP!Z$6:Z$271,MATCH(totalExpenditure!$A83,gDP!$B$6:$B$271))=0,"",INDEX([2]pivotTable!K$3:K$308,MATCH(totalExpenditure!$A83,[2]pivotTable!$A$3:$A$308,0))/100*INDEX(gDP!Z$6:Z$271,MATCH(totalExpenditure!$A83,gDP!$B$6:$B$271)))</f>
        <v>#N/A</v>
      </c>
      <c r="L83" s="77" t="e">
        <f>IF(INDEX([2]pivotTable!L$3:L$308,MATCH(totalExpenditure!$A83,[2]pivotTable!$A$3:$A$308,0))/100*INDEX(gDP!AA$6:AA$271,MATCH(totalExpenditure!$A83,gDP!$B$6:$B$271))=0,"",INDEX([2]pivotTable!L$3:L$308,MATCH(totalExpenditure!$A83,[2]pivotTable!$A$3:$A$308,0))/100*INDEX(gDP!AA$6:AA$271,MATCH(totalExpenditure!$A83,gDP!$B$6:$B$271)))</f>
        <v>#N/A</v>
      </c>
      <c r="M83" s="77" t="e">
        <f>IF(INDEX([2]pivotTable!M$3:M$308,MATCH(totalExpenditure!$A83,[2]pivotTable!$A$3:$A$308,0))/100*INDEX(gDP!AB$6:AB$271,MATCH(totalExpenditure!$A83,gDP!$B$6:$B$271))=0,"",INDEX([2]pivotTable!M$3:M$308,MATCH(totalExpenditure!$A83,[2]pivotTable!$A$3:$A$308,0))/100*INDEX(gDP!AB$6:AB$271,MATCH(totalExpenditure!$A83,gDP!$B$6:$B$271)))</f>
        <v>#N/A</v>
      </c>
      <c r="N83" s="77" t="e">
        <f>IF(INDEX([2]pivotTable!N$3:N$308,MATCH(totalExpenditure!$A83,[2]pivotTable!$A$3:$A$308,0))/100*INDEX(gDP!AC$6:AC$271,MATCH(totalExpenditure!$A83,gDP!$B$6:$B$271))=0,"",INDEX([2]pivotTable!N$3:N$308,MATCH(totalExpenditure!$A83,[2]pivotTable!$A$3:$A$308,0))/100*INDEX(gDP!AC$6:AC$271,MATCH(totalExpenditure!$A83,gDP!$B$6:$B$271)))</f>
        <v>#N/A</v>
      </c>
      <c r="O83" s="77" t="e">
        <f>IF(INDEX([2]pivotTable!O$3:O$308,MATCH(totalExpenditure!$A83,[2]pivotTable!$A$3:$A$308,0))/100*INDEX(gDP!AD$6:AD$271,MATCH(totalExpenditure!$A83,gDP!$B$6:$B$271))=0,"",INDEX([2]pivotTable!O$3:O$308,MATCH(totalExpenditure!$A83,[2]pivotTable!$A$3:$A$308,0))/100*INDEX(gDP!AD$6:AD$271,MATCH(totalExpenditure!$A83,gDP!$B$6:$B$271)))</f>
        <v>#N/A</v>
      </c>
      <c r="P83" s="77" t="e">
        <f>IF(INDEX([2]pivotTable!P$3:P$308,MATCH(totalExpenditure!$A83,[2]pivotTable!$A$3:$A$308,0))/100*INDEX(gDP!AE$6:AE$271,MATCH(totalExpenditure!$A83,gDP!$B$6:$B$271))=0,"",INDEX([2]pivotTable!P$3:P$308,MATCH(totalExpenditure!$A83,[2]pivotTable!$A$3:$A$308,0))/100*INDEX(gDP!AE$6:AE$271,MATCH(totalExpenditure!$A83,gDP!$B$6:$B$271)))</f>
        <v>#N/A</v>
      </c>
      <c r="Q83" s="77" t="e">
        <f>IF(INDEX([2]pivotTable!Q$3:Q$308,MATCH(totalExpenditure!$A83,[2]pivotTable!$A$3:$A$308,0))/100*INDEX(gDP!AF$6:AF$271,MATCH(totalExpenditure!$A83,gDP!$B$6:$B$271))=0,"",INDEX([2]pivotTable!Q$3:Q$308,MATCH(totalExpenditure!$A83,[2]pivotTable!$A$3:$A$308,0))/100*INDEX(gDP!AF$6:AF$271,MATCH(totalExpenditure!$A83,gDP!$B$6:$B$271)))</f>
        <v>#N/A</v>
      </c>
      <c r="R83" s="77" t="e">
        <f>IF(INDEX([2]pivotTable!R$3:R$308,MATCH(totalExpenditure!$A83,[2]pivotTable!$A$3:$A$308,0))/100*INDEX(gDP!AG$6:AG$271,MATCH(totalExpenditure!$A83,gDP!$B$6:$B$271))=0,"",INDEX([2]pivotTable!R$3:R$308,MATCH(totalExpenditure!$A83,[2]pivotTable!$A$3:$A$308,0))/100*INDEX(gDP!AG$6:AG$271,MATCH(totalExpenditure!$A83,gDP!$B$6:$B$271)))</f>
        <v>#N/A</v>
      </c>
      <c r="S83" s="77" t="e">
        <f>IF(INDEX([2]pivotTable!S$3:S$308,MATCH(totalExpenditure!$A83,[2]pivotTable!$A$3:$A$308,0))/100*INDEX(gDP!AH$6:AH$271,MATCH(totalExpenditure!$A83,gDP!$B$6:$B$271))=0,"",INDEX([2]pivotTable!S$3:S$308,MATCH(totalExpenditure!$A83,[2]pivotTable!$A$3:$A$308,0))/100*INDEX(gDP!AH$6:AH$271,MATCH(totalExpenditure!$A83,gDP!$B$6:$B$271)))</f>
        <v>#N/A</v>
      </c>
      <c r="T83" s="77" t="e">
        <f>IF(INDEX([2]pivotTable!T$3:T$308,MATCH(totalExpenditure!$A83,[2]pivotTable!$A$3:$A$308,0))/100*INDEX(gDP!AI$6:AI$271,MATCH(totalExpenditure!$A83,gDP!$B$6:$B$271))=0,"",INDEX([2]pivotTable!T$3:T$308,MATCH(totalExpenditure!$A83,[2]pivotTable!$A$3:$A$308,0))/100*INDEX(gDP!AI$6:AI$271,MATCH(totalExpenditure!$A83,gDP!$B$6:$B$271)))</f>
        <v>#N/A</v>
      </c>
      <c r="U83" s="77" t="e">
        <f>IF(INDEX([2]pivotTable!U$3:U$308,MATCH(totalExpenditure!$A83,[2]pivotTable!$A$3:$A$308,0))/100*INDEX(gDP!AJ$6:AJ$271,MATCH(totalExpenditure!$A83,gDP!$B$6:$B$271))=0,"",INDEX([2]pivotTable!U$3:U$308,MATCH(totalExpenditure!$A83,[2]pivotTable!$A$3:$A$308,0))/100*INDEX(gDP!AJ$6:AJ$271,MATCH(totalExpenditure!$A83,gDP!$B$6:$B$271)))</f>
        <v>#N/A</v>
      </c>
      <c r="V83" s="77" t="e">
        <f>IF(INDEX([2]pivotTable!V$3:V$308,MATCH(totalExpenditure!$A83,[2]pivotTable!$A$3:$A$308,0))/100*INDEX(gDP!AK$6:AK$271,MATCH(totalExpenditure!$A83,gDP!$B$6:$B$271))=0,"",INDEX([2]pivotTable!V$3:V$308,MATCH(totalExpenditure!$A83,[2]pivotTable!$A$3:$A$308,0))/100*INDEX(gDP!AK$6:AK$271,MATCH(totalExpenditure!$A83,gDP!$B$6:$B$271)))</f>
        <v>#N/A</v>
      </c>
      <c r="W83" s="77" t="e">
        <f>IF(INDEX([2]pivotTable!W$3:W$308,MATCH(totalExpenditure!$A83,[2]pivotTable!$A$3:$A$308,0))/100*INDEX(gDP!AL$6:AL$271,MATCH(totalExpenditure!$A83,gDP!$B$6:$B$271))=0,"",INDEX([2]pivotTable!W$3:W$308,MATCH(totalExpenditure!$A83,[2]pivotTable!$A$3:$A$308,0))/100*INDEX(gDP!AL$6:AL$271,MATCH(totalExpenditure!$A83,gDP!$B$6:$B$271)))</f>
        <v>#N/A</v>
      </c>
      <c r="X83" s="77" t="e">
        <f>IF(INDEX([2]pivotTable!X$3:X$308,MATCH(totalExpenditure!$A83,[2]pivotTable!$A$3:$A$308,0))/100*INDEX(gDP!AM$6:AM$271,MATCH(totalExpenditure!$A83,gDP!$B$6:$B$271))=0,"",INDEX([2]pivotTable!X$3:X$308,MATCH(totalExpenditure!$A83,[2]pivotTable!$A$3:$A$308,0))/100*INDEX(gDP!AM$6:AM$271,MATCH(totalExpenditure!$A83,gDP!$B$6:$B$271)))</f>
        <v>#N/A</v>
      </c>
      <c r="Y83" s="77" t="e">
        <f>IF(INDEX([2]pivotTable!Y$3:Y$308,MATCH(totalExpenditure!$A83,[2]pivotTable!$A$3:$A$308,0))/100*INDEX(gDP!AN$6:AN$271,MATCH(totalExpenditure!$A83,gDP!$B$6:$B$271))=0,"",INDEX([2]pivotTable!Y$3:Y$308,MATCH(totalExpenditure!$A83,[2]pivotTable!$A$3:$A$308,0))/100*INDEX(gDP!AN$6:AN$271,MATCH(totalExpenditure!$A83,gDP!$B$6:$B$271)))</f>
        <v>#N/A</v>
      </c>
      <c r="Z83" s="77" t="e">
        <f>IF(INDEX([2]pivotTable!Z$3:Z$308,MATCH(totalExpenditure!$A83,[2]pivotTable!$A$3:$A$308,0))/100*INDEX(gDP!AO$6:AO$271,MATCH(totalExpenditure!$A83,gDP!$B$6:$B$271))=0,"",INDEX([2]pivotTable!Z$3:Z$308,MATCH(totalExpenditure!$A83,[2]pivotTable!$A$3:$A$308,0))/100*INDEX(gDP!AO$6:AO$271,MATCH(totalExpenditure!$A83,gDP!$B$6:$B$271)))</f>
        <v>#N/A</v>
      </c>
      <c r="AA83" s="77" t="e">
        <f>IF(INDEX([2]pivotTable!AA$3:AA$308,MATCH(totalExpenditure!$A83,[2]pivotTable!$A$3:$A$308,0))/100*INDEX(gDP!AP$6:AP$271,MATCH(totalExpenditure!$A83,gDP!$B$6:$B$271))=0,"",INDEX([2]pivotTable!AA$3:AA$308,MATCH(totalExpenditure!$A83,[2]pivotTable!$A$3:$A$308,0))/100*INDEX(gDP!AP$6:AP$271,MATCH(totalExpenditure!$A83,gDP!$B$6:$B$271)))</f>
        <v>#N/A</v>
      </c>
      <c r="AB83" s="77" t="e">
        <f>IF(INDEX([2]pivotTable!AB$3:AB$308,MATCH(totalExpenditure!$A83,[2]pivotTable!$A$3:$A$308,0))/100*INDEX(gDP!AQ$6:AQ$271,MATCH(totalExpenditure!$A83,gDP!$B$6:$B$271))=0,"",INDEX([2]pivotTable!AB$3:AB$308,MATCH(totalExpenditure!$A83,[2]pivotTable!$A$3:$A$308,0))/100*INDEX(gDP!AQ$6:AQ$271,MATCH(totalExpenditure!$A83,gDP!$B$6:$B$271)))</f>
        <v>#N/A</v>
      </c>
      <c r="AC83" s="77" t="e">
        <f>IF(INDEX([2]pivotTable!AC$3:AC$308,MATCH(totalExpenditure!$A83,[2]pivotTable!$A$3:$A$308,0))/100*INDEX(gDP!AR$6:AR$271,MATCH(totalExpenditure!$A83,gDP!$B$6:$B$271))=0,"",INDEX([2]pivotTable!AC$3:AC$308,MATCH(totalExpenditure!$A83,[2]pivotTable!$A$3:$A$308,0))/100*INDEX(gDP!AR$6:AR$271,MATCH(totalExpenditure!$A83,gDP!$B$6:$B$271)))</f>
        <v>#N/A</v>
      </c>
      <c r="AD83" s="77" t="e">
        <f>IF(INDEX([2]pivotTable!AD$3:AD$308,MATCH(totalExpenditure!$A83,[2]pivotTable!$A$3:$A$308,0))/100*INDEX(gDP!AS$6:AS$271,MATCH(totalExpenditure!$A83,gDP!$B$6:$B$271))=0,"",INDEX([2]pivotTable!AD$3:AD$308,MATCH(totalExpenditure!$A83,[2]pivotTable!$A$3:$A$308,0))/100*INDEX(gDP!AS$6:AS$271,MATCH(totalExpenditure!$A83,gDP!$B$6:$B$271)))</f>
        <v>#N/A</v>
      </c>
      <c r="AE83" s="77" t="e">
        <f>IF(INDEX([2]pivotTable!AE$3:AE$308,MATCH(totalExpenditure!$A83,[2]pivotTable!$A$3:$A$308,0))/100*INDEX(gDP!AT$6:AT$271,MATCH(totalExpenditure!$A83,gDP!$B$6:$B$271))=0,"",INDEX([2]pivotTable!AE$3:AE$308,MATCH(totalExpenditure!$A83,[2]pivotTable!$A$3:$A$308,0))/100*INDEX(gDP!AT$6:AT$271,MATCH(totalExpenditure!$A83,gDP!$B$6:$B$271)))</f>
        <v>#N/A</v>
      </c>
      <c r="AF83" s="77" t="e">
        <f>IF(INDEX([2]pivotTable!AF$3:AF$308,MATCH(totalExpenditure!$A83,[2]pivotTable!$A$3:$A$308,0))/100*INDEX(gDP!AU$6:AU$271,MATCH(totalExpenditure!$A83,gDP!$B$6:$B$271))=0,"",INDEX([2]pivotTable!AF$3:AF$308,MATCH(totalExpenditure!$A83,[2]pivotTable!$A$3:$A$308,0))/100*INDEX(gDP!AU$6:AU$271,MATCH(totalExpenditure!$A83,gDP!$B$6:$B$271)))</f>
        <v>#N/A</v>
      </c>
      <c r="AG83" s="77" t="e">
        <f>IF(INDEX([2]pivotTable!AG$3:AG$308,MATCH(totalExpenditure!$A83,[2]pivotTable!$A$3:$A$308,0))/100*INDEX(gDP!AV$6:AV$271,MATCH(totalExpenditure!$A83,gDP!$B$6:$B$271))=0,"",INDEX([2]pivotTable!AG$3:AG$308,MATCH(totalExpenditure!$A83,[2]pivotTable!$A$3:$A$308,0))/100*INDEX(gDP!AV$6:AV$271,MATCH(totalExpenditure!$A83,gDP!$B$6:$B$271)))</f>
        <v>#N/A</v>
      </c>
      <c r="AH83" s="77" t="e">
        <f>IF(INDEX([2]pivotTable!AH$3:AH$308,MATCH(totalExpenditure!$A83,[2]pivotTable!$A$3:$A$308,0))/100*INDEX(gDP!AW$6:AW$271,MATCH(totalExpenditure!$A83,gDP!$B$6:$B$271))=0,"",INDEX([2]pivotTable!AH$3:AH$308,MATCH(totalExpenditure!$A83,[2]pivotTable!$A$3:$A$308,0))/100*INDEX(gDP!AW$6:AW$271,MATCH(totalExpenditure!$A83,gDP!$B$6:$B$271)))</f>
        <v>#N/A</v>
      </c>
      <c r="AI83" s="77" t="e">
        <f>IF(INDEX([2]pivotTable!AI$3:AI$308,MATCH(totalExpenditure!$A83,[2]pivotTable!$A$3:$A$308,0))/100*INDEX(gDP!AX$6:AX$271,MATCH(totalExpenditure!$A83,gDP!$B$6:$B$271))=0,"",INDEX([2]pivotTable!AI$3:AI$308,MATCH(totalExpenditure!$A83,[2]pivotTable!$A$3:$A$308,0))/100*INDEX(gDP!AX$6:AX$271,MATCH(totalExpenditure!$A83,gDP!$B$6:$B$271)))</f>
        <v>#N/A</v>
      </c>
      <c r="AJ83" s="77" t="e">
        <f>IF(INDEX([2]pivotTable!AJ$3:AJ$308,MATCH(totalExpenditure!$A83,[2]pivotTable!$A$3:$A$308,0))/100*INDEX(gDP!AY$6:AY$271,MATCH(totalExpenditure!$A83,gDP!$B$6:$B$271))=0,"",INDEX([2]pivotTable!AJ$3:AJ$308,MATCH(totalExpenditure!$A83,[2]pivotTable!$A$3:$A$308,0))/100*INDEX(gDP!AY$6:AY$271,MATCH(totalExpenditure!$A83,gDP!$B$6:$B$271)))</f>
        <v>#N/A</v>
      </c>
      <c r="AK83" s="77" t="e">
        <f>IF(INDEX([2]pivotTable!AK$3:AK$308,MATCH(totalExpenditure!$A83,[2]pivotTable!$A$3:$A$308,0))/100*INDEX(gDP!AZ$6:AZ$271,MATCH(totalExpenditure!$A83,gDP!$B$6:$B$271))=0,"",INDEX([2]pivotTable!AK$3:AK$308,MATCH(totalExpenditure!$A83,[2]pivotTable!$A$3:$A$308,0))/100*INDEX(gDP!AZ$6:AZ$271,MATCH(totalExpenditure!$A83,gDP!$B$6:$B$271)))</f>
        <v>#N/A</v>
      </c>
      <c r="AL83" s="77" t="e">
        <f>IF(INDEX([2]pivotTable!AL$3:AL$308,MATCH(totalExpenditure!$A83,[2]pivotTable!$A$3:$A$308,0))/100*INDEX(gDP!BA$6:BA$271,MATCH(totalExpenditure!$A83,gDP!$B$6:$B$271))=0,"",INDEX([2]pivotTable!AL$3:AL$308,MATCH(totalExpenditure!$A83,[2]pivotTable!$A$3:$A$308,0))/100*INDEX(gDP!BA$6:BA$271,MATCH(totalExpenditure!$A83,gDP!$B$6:$B$271)))</f>
        <v>#N/A</v>
      </c>
      <c r="AM83" s="77" t="e">
        <f>IF(INDEX([2]pivotTable!AM$3:AM$308,MATCH(totalExpenditure!$A83,[2]pivotTable!$A$3:$A$308,0))/100*INDEX(gDP!BB$6:BB$271,MATCH(totalExpenditure!$A83,gDP!$B$6:$B$271))=0,"",INDEX([2]pivotTable!AM$3:AM$308,MATCH(totalExpenditure!$A83,[2]pivotTable!$A$3:$A$308,0))/100*INDEX(gDP!BB$6:BB$271,MATCH(totalExpenditure!$A83,gDP!$B$6:$B$271)))</f>
        <v>#N/A</v>
      </c>
      <c r="AN83" s="77" t="e">
        <f>IF(INDEX([2]pivotTable!AN$3:AN$308,MATCH(totalExpenditure!$A83,[2]pivotTable!$A$3:$A$308,0))/100*INDEX(gDP!BC$6:BC$271,MATCH(totalExpenditure!$A83,gDP!$B$6:$B$271))=0,"",INDEX([2]pivotTable!AN$3:AN$308,MATCH(totalExpenditure!$A83,[2]pivotTable!$A$3:$A$308,0))/100*INDEX(gDP!BC$6:BC$271,MATCH(totalExpenditure!$A83,gDP!$B$6:$B$271)))</f>
        <v>#N/A</v>
      </c>
      <c r="AO83" s="77" t="e">
        <f>IF(INDEX([2]pivotTable!AO$3:AO$308,MATCH(totalExpenditure!$A83,[2]pivotTable!$A$3:$A$308,0))/100*INDEX(gDP!BD$6:BD$271,MATCH(totalExpenditure!$A83,gDP!$B$6:$B$271))=0,"",INDEX([2]pivotTable!AO$3:AO$308,MATCH(totalExpenditure!$A83,[2]pivotTable!$A$3:$A$308,0))/100*INDEX(gDP!BD$6:BD$271,MATCH(totalExpenditure!$A83,gDP!$B$6:$B$271)))</f>
        <v>#N/A</v>
      </c>
      <c r="AP83" s="77" t="e">
        <f>IF(INDEX([2]pivotTable!AP$3:AP$308,MATCH(totalExpenditure!$A83,[2]pivotTable!$A$3:$A$308,0))/100*INDEX(gDP!BE$6:BE$271,MATCH(totalExpenditure!$A83,gDP!$B$6:$B$271))=0,"",INDEX([2]pivotTable!AP$3:AP$308,MATCH(totalExpenditure!$A83,[2]pivotTable!$A$3:$A$308,0))/100*INDEX(gDP!BE$6:BE$271,MATCH(totalExpenditure!$A83,gDP!$B$6:$B$271)))</f>
        <v>#N/A</v>
      </c>
      <c r="AQ83" s="77" t="e">
        <f>IF(INDEX([2]pivotTable!AQ$3:AQ$308,MATCH(totalExpenditure!$A83,[2]pivotTable!$A$3:$A$308,0))/100*INDEX(gDP!BF$6:BF$271,MATCH(totalExpenditure!$A83,gDP!$B$6:$B$271))=0,"",INDEX([2]pivotTable!AQ$3:AQ$308,MATCH(totalExpenditure!$A83,[2]pivotTable!$A$3:$A$308,0))/100*INDEX(gDP!BF$6:BF$271,MATCH(totalExpenditure!$A83,gDP!$B$6:$B$271)))</f>
        <v>#N/A</v>
      </c>
      <c r="AR83" s="77" t="e">
        <f>IF(INDEX([2]pivotTable!AR$3:AR$308,MATCH(totalExpenditure!$A83,[2]pivotTable!$A$3:$A$308,0))/100*INDEX(gDP!BG$6:BG$271,MATCH(totalExpenditure!$A83,gDP!$B$6:$B$271))=0,"",INDEX([2]pivotTable!AR$3:AR$308,MATCH(totalExpenditure!$A83,[2]pivotTable!$A$3:$A$308,0))/100*INDEX(gDP!BG$6:BG$271,MATCH(totalExpenditure!$A83,gDP!$B$6:$B$271)))</f>
        <v>#N/A</v>
      </c>
      <c r="AS83" s="77" t="e">
        <f>IF(INDEX([2]pivotTable!AS$3:AS$308,MATCH(totalExpenditure!$A83,[2]pivotTable!$A$3:$A$308,0))/100*INDEX(gDP!BH$6:BH$271,MATCH(totalExpenditure!$A83,gDP!$B$6:$B$271))=0,"",INDEX([2]pivotTable!AS$3:AS$308,MATCH(totalExpenditure!$A83,[2]pivotTable!$A$3:$A$308,0))/100*INDEX(gDP!BH$6:BH$271,MATCH(totalExpenditure!$A83,gDP!$B$6:$B$271)))</f>
        <v>#N/A</v>
      </c>
      <c r="AT83" s="77" t="e">
        <f>IF(INDEX([2]pivotTable!AT$3:AT$308,MATCH(totalExpenditure!$A83,[2]pivotTable!$A$3:$A$308,0))/100*INDEX(gDP!BI$6:BI$271,MATCH(totalExpenditure!$A83,gDP!$B$6:$B$271))=0,"",INDEX([2]pivotTable!AT$3:AT$308,MATCH(totalExpenditure!$A83,[2]pivotTable!$A$3:$A$308,0))/100*INDEX(gDP!BI$6:BI$271,MATCH(totalExpenditure!$A83,gDP!$B$6:$B$271)))</f>
        <v>#N/A</v>
      </c>
      <c r="AU83" s="77" t="e">
        <f>IF(INDEX([2]pivotTable!AU$3:AU$308,MATCH(totalExpenditure!$A83,[2]pivotTable!$A$3:$A$308,0))/100*INDEX(gDP!BJ$6:BJ$271,MATCH(totalExpenditure!$A83,gDP!$B$6:$B$271))=0,"",INDEX([2]pivotTable!AU$3:AU$308,MATCH(totalExpenditure!$A83,[2]pivotTable!$A$3:$A$308,0))/100*INDEX(gDP!BJ$6:BJ$271,MATCH(totalExpenditure!$A83,gDP!$B$6:$B$271)))</f>
        <v>#N/A</v>
      </c>
      <c r="AV83" s="77" t="e">
        <f>IF(INDEX([2]pivotTable!AV$3:AV$308,MATCH(totalExpenditure!$A83,[2]pivotTable!$A$3:$A$308,0))/100*INDEX(gDP!BK$6:BK$271,MATCH(totalExpenditure!$A83,gDP!$B$6:$B$271))=0,"",INDEX([2]pivotTable!AV$3:AV$308,MATCH(totalExpenditure!$A83,[2]pivotTable!$A$3:$A$308,0))/100*INDEX(gDP!BK$6:BK$271,MATCH(totalExpenditure!$A83,gDP!$B$6:$B$271)))</f>
        <v>#N/A</v>
      </c>
      <c r="AW83" s="77" t="e">
        <f>IF(INDEX([2]pivotTable!AW$3:AW$308,MATCH(totalExpenditure!$A83,[2]pivotTable!$A$3:$A$308,0))/100*INDEX(gDP!BL$6:BL$271,MATCH(totalExpenditure!$A83,gDP!$B$6:$B$271))=0,"",INDEX([2]pivotTable!AW$3:AW$308,MATCH(totalExpenditure!$A83,[2]pivotTable!$A$3:$A$308,0))/100*INDEX(gDP!BL$6:BL$271,MATCH(totalExpenditure!$A83,gDP!$B$6:$B$271)))</f>
        <v>#N/A</v>
      </c>
      <c r="AX83" s="77" t="e">
        <f>IF(INDEX([2]pivotTable!AX$3:AX$308,MATCH(totalExpenditure!$A83,[2]pivotTable!$A$3:$A$308,0))/100*INDEX(gDP!BM$6:BM$271,MATCH(totalExpenditure!$A83,gDP!$B$6:$B$271))=0,"",INDEX([2]pivotTable!AX$3:AX$308,MATCH(totalExpenditure!$A83,[2]pivotTable!$A$3:$A$308,0))/100*INDEX(gDP!BM$6:BM$271,MATCH(totalExpenditure!$A83,gDP!$B$6:$B$271)))</f>
        <v>#N/A</v>
      </c>
      <c r="AY83" s="77" t="e">
        <f>IF(INDEX([2]pivotTable!AY$3:AY$308,MATCH(totalExpenditure!$A83,[2]pivotTable!$A$3:$A$308,0))/100*INDEX(gDP!BN$6:BN$271,MATCH(totalExpenditure!$A83,gDP!$B$6:$B$271))=0,"",INDEX([2]pivotTable!AY$3:AY$308,MATCH(totalExpenditure!$A83,[2]pivotTable!$A$3:$A$308,0))/100*INDEX(gDP!BN$6:BN$271,MATCH(totalExpenditure!$A83,gDP!$B$6:$B$271)))</f>
        <v>#N/A</v>
      </c>
      <c r="AZ83" s="77" t="e">
        <f>IF(INDEX([2]pivotTable!AZ$3:AZ$308,MATCH(totalExpenditure!$A83,[2]pivotTable!$A$3:$A$308,0))/100*INDEX(gDP!BO$6:BO$271,MATCH(totalExpenditure!$A83,gDP!$B$6:$B$271))=0,"",INDEX([2]pivotTable!AZ$3:AZ$308,MATCH(totalExpenditure!$A83,[2]pivotTable!$A$3:$A$308,0))/100*INDEX(gDP!BO$6:BO$271,MATCH(totalExpenditure!$A83,gDP!$B$6:$B$271)))</f>
        <v>#N/A</v>
      </c>
      <c r="BA83" s="77" t="e">
        <f>IF(INDEX([2]pivotTable!B$310:B$615,MATCH(totalExpenditure!$A83,[2]pivotTable!$A$310:$A$615,0))/100*INDEX(gDP!Q$6:Q$271,MATCH(totalExpenditure!$A83,gDP!$B$6:$B$271))=0,"",INDEX([2]pivotTable!B$310:B$615,MATCH(totalExpenditure!$A83,[2]pivotTable!$A$310:$A$615,0))/100*INDEX(gDP!Q$6:Q$271,MATCH(totalExpenditure!$A83,gDP!$B$6:$B$271)))</f>
        <v>#N/A</v>
      </c>
      <c r="BB83" s="77" t="e">
        <f>IF(INDEX([2]pivotTable!C$310:C$615,MATCH(totalExpenditure!$A83,[2]pivotTable!$A$310:$A$615,0))/100*INDEX(gDP!R$6:R$271,MATCH(totalExpenditure!$A83,gDP!$B$6:$B$271))=0,"",INDEX([2]pivotTable!C$310:C$615,MATCH(totalExpenditure!$A83,[2]pivotTable!$A$310:$A$615,0))/100*INDEX(gDP!R$6:R$271,MATCH(totalExpenditure!$A83,gDP!$B$6:$B$271)))</f>
        <v>#N/A</v>
      </c>
      <c r="BC83" s="77" t="e">
        <f>IF(INDEX([2]pivotTable!D$310:D$615,MATCH(totalExpenditure!$A83,[2]pivotTable!$A$310:$A$615,0))/100*INDEX(gDP!S$6:S$271,MATCH(totalExpenditure!$A83,gDP!$B$6:$B$271))=0,"",INDEX([2]pivotTable!D$310:D$615,MATCH(totalExpenditure!$A83,[2]pivotTable!$A$310:$A$615,0))/100*INDEX(gDP!S$6:S$271,MATCH(totalExpenditure!$A83,gDP!$B$6:$B$271)))</f>
        <v>#N/A</v>
      </c>
      <c r="BD83" s="77" t="e">
        <f>IF(INDEX([2]pivotTable!E$310:E$615,MATCH(totalExpenditure!$A83,[2]pivotTable!$A$310:$A$615,0))/100*INDEX(gDP!T$6:T$271,MATCH(totalExpenditure!$A83,gDP!$B$6:$B$271))=0,"",INDEX([2]pivotTable!E$310:E$615,MATCH(totalExpenditure!$A83,[2]pivotTable!$A$310:$A$615,0))/100*INDEX(gDP!T$6:T$271,MATCH(totalExpenditure!$A83,gDP!$B$6:$B$271)))</f>
        <v>#N/A</v>
      </c>
      <c r="BE83" s="77" t="e">
        <f>IF(INDEX([2]pivotTable!F$310:F$615,MATCH(totalExpenditure!$A83,[2]pivotTable!$A$310:$A$615,0))/100*INDEX(gDP!U$6:U$271,MATCH(totalExpenditure!$A83,gDP!$B$6:$B$271))=0,"",INDEX([2]pivotTable!F$310:F$615,MATCH(totalExpenditure!$A83,[2]pivotTable!$A$310:$A$615,0))/100*INDEX(gDP!U$6:U$271,MATCH(totalExpenditure!$A83,gDP!$B$6:$B$271)))</f>
        <v>#N/A</v>
      </c>
      <c r="BF83" s="77" t="e">
        <f>IF(INDEX([2]pivotTable!G$310:G$615,MATCH(totalExpenditure!$A83,[2]pivotTable!$A$310:$A$615,0))/100*INDEX(gDP!V$6:V$271,MATCH(totalExpenditure!$A83,gDP!$B$6:$B$271))=0,"",INDEX([2]pivotTable!G$310:G$615,MATCH(totalExpenditure!$A83,[2]pivotTable!$A$310:$A$615,0))/100*INDEX(gDP!V$6:V$271,MATCH(totalExpenditure!$A83,gDP!$B$6:$B$271)))</f>
        <v>#N/A</v>
      </c>
      <c r="BG83" s="77" t="e">
        <f>IF(INDEX([2]pivotTable!H$310:H$615,MATCH(totalExpenditure!$A83,[2]pivotTable!$A$310:$A$615,0))/100*INDEX(gDP!W$6:W$271,MATCH(totalExpenditure!$A83,gDP!$B$6:$B$271))=0,"",INDEX([2]pivotTable!H$310:H$615,MATCH(totalExpenditure!$A83,[2]pivotTable!$A$310:$A$615,0))/100*INDEX(gDP!W$6:W$271,MATCH(totalExpenditure!$A83,gDP!$B$6:$B$271)))</f>
        <v>#N/A</v>
      </c>
      <c r="BH83" s="77" t="e">
        <f>IF(INDEX([2]pivotTable!I$310:I$615,MATCH(totalExpenditure!$A83,[2]pivotTable!$A$310:$A$615,0))/100*INDEX(gDP!X$6:X$271,MATCH(totalExpenditure!$A83,gDP!$B$6:$B$271))=0,"",INDEX([2]pivotTable!I$310:I$615,MATCH(totalExpenditure!$A83,[2]pivotTable!$A$310:$A$615,0))/100*INDEX(gDP!X$6:X$271,MATCH(totalExpenditure!$A83,gDP!$B$6:$B$271)))</f>
        <v>#N/A</v>
      </c>
      <c r="BI83" s="77" t="e">
        <f>IF(INDEX([2]pivotTable!J$310:J$615,MATCH(totalExpenditure!$A83,[2]pivotTable!$A$310:$A$615,0))/100*INDEX(gDP!Y$6:Y$271,MATCH(totalExpenditure!$A83,gDP!$B$6:$B$271))=0,"",INDEX([2]pivotTable!J$310:J$615,MATCH(totalExpenditure!$A83,[2]pivotTable!$A$310:$A$615,0))/100*INDEX(gDP!Y$6:Y$271,MATCH(totalExpenditure!$A83,gDP!$B$6:$B$271)))</f>
        <v>#N/A</v>
      </c>
      <c r="BJ83" s="77" t="e">
        <f>IF(INDEX([2]pivotTable!K$310:K$615,MATCH(totalExpenditure!$A83,[2]pivotTable!$A$310:$A$615,0))/100*INDEX(gDP!Z$6:Z$271,MATCH(totalExpenditure!$A83,gDP!$B$6:$B$271))=0,"",INDEX([2]pivotTable!K$310:K$615,MATCH(totalExpenditure!$A83,[2]pivotTable!$A$310:$A$615,0))/100*INDEX(gDP!Z$6:Z$271,MATCH(totalExpenditure!$A83,gDP!$B$6:$B$271)))</f>
        <v>#N/A</v>
      </c>
      <c r="BK83" s="77" t="e">
        <f>IF(INDEX([2]pivotTable!L$310:L$615,MATCH(totalExpenditure!$A83,[2]pivotTable!$A$310:$A$615,0))/100*INDEX(gDP!AA$6:AA$271,MATCH(totalExpenditure!$A83,gDP!$B$6:$B$271))=0,"",INDEX([2]pivotTable!L$310:L$615,MATCH(totalExpenditure!$A83,[2]pivotTable!$A$310:$A$615,0))/100*INDEX(gDP!AA$6:AA$271,MATCH(totalExpenditure!$A83,gDP!$B$6:$B$271)))</f>
        <v>#N/A</v>
      </c>
      <c r="BL83" s="77" t="e">
        <f>IF(INDEX([2]pivotTable!M$310:M$615,MATCH(totalExpenditure!$A83,[2]pivotTable!$A$310:$A$615,0))/100*INDEX(gDP!AB$6:AB$271,MATCH(totalExpenditure!$A83,gDP!$B$6:$B$271))=0,"",INDEX([2]pivotTable!M$310:M$615,MATCH(totalExpenditure!$A83,[2]pivotTable!$A$310:$A$615,0))/100*INDEX(gDP!AB$6:AB$271,MATCH(totalExpenditure!$A83,gDP!$B$6:$B$271)))</f>
        <v>#N/A</v>
      </c>
      <c r="BM83" s="77" t="e">
        <f>IF(INDEX([2]pivotTable!N$310:N$615,MATCH(totalExpenditure!$A83,[2]pivotTable!$A$310:$A$615,0))/100*INDEX(gDP!AC$6:AC$271,MATCH(totalExpenditure!$A83,gDP!$B$6:$B$271))=0,"",INDEX([2]pivotTable!N$310:N$615,MATCH(totalExpenditure!$A83,[2]pivotTable!$A$310:$A$615,0))/100*INDEX(gDP!AC$6:AC$271,MATCH(totalExpenditure!$A83,gDP!$B$6:$B$271)))</f>
        <v>#N/A</v>
      </c>
      <c r="BN83" s="77" t="e">
        <f>IF(INDEX([2]pivotTable!O$310:O$615,MATCH(totalExpenditure!$A83,[2]pivotTable!$A$310:$A$615,0))/100*INDEX(gDP!AD$6:AD$271,MATCH(totalExpenditure!$A83,gDP!$B$6:$B$271))=0,"",INDEX([2]pivotTable!O$310:O$615,MATCH(totalExpenditure!$A83,[2]pivotTable!$A$310:$A$615,0))/100*INDEX(gDP!AD$6:AD$271,MATCH(totalExpenditure!$A83,gDP!$B$6:$B$271)))</f>
        <v>#N/A</v>
      </c>
      <c r="BO83" s="77" t="e">
        <f>IF(INDEX([2]pivotTable!P$310:P$615,MATCH(totalExpenditure!$A83,[2]pivotTable!$A$310:$A$615,0))/100*INDEX(gDP!AE$6:AE$271,MATCH(totalExpenditure!$A83,gDP!$B$6:$B$271))=0,"",INDEX([2]pivotTable!P$310:P$615,MATCH(totalExpenditure!$A83,[2]pivotTable!$A$310:$A$615,0))/100*INDEX(gDP!AE$6:AE$271,MATCH(totalExpenditure!$A83,gDP!$B$6:$B$271)))</f>
        <v>#N/A</v>
      </c>
      <c r="BP83" s="77" t="e">
        <f>IF(INDEX([2]pivotTable!Q$310:Q$615,MATCH(totalExpenditure!$A83,[2]pivotTable!$A$310:$A$615,0))/100*INDEX(gDP!AF$6:AF$271,MATCH(totalExpenditure!$A83,gDP!$B$6:$B$271))=0,"",INDEX([2]pivotTable!Q$310:Q$615,MATCH(totalExpenditure!$A83,[2]pivotTable!$A$310:$A$615,0))/100*INDEX(gDP!AF$6:AF$271,MATCH(totalExpenditure!$A83,gDP!$B$6:$B$271)))</f>
        <v>#N/A</v>
      </c>
      <c r="BQ83" s="77" t="e">
        <f>IF(INDEX([2]pivotTable!R$310:R$615,MATCH(totalExpenditure!$A83,[2]pivotTable!$A$310:$A$615,0))/100*INDEX(gDP!AG$6:AG$271,MATCH(totalExpenditure!$A83,gDP!$B$6:$B$271))=0,"",INDEX([2]pivotTable!R$310:R$615,MATCH(totalExpenditure!$A83,[2]pivotTable!$A$310:$A$615,0))/100*INDEX(gDP!AG$6:AG$271,MATCH(totalExpenditure!$A83,gDP!$B$6:$B$271)))</f>
        <v>#N/A</v>
      </c>
      <c r="BR83" s="77" t="e">
        <f>IF(INDEX([2]pivotTable!S$310:S$615,MATCH(totalExpenditure!$A83,[2]pivotTable!$A$310:$A$615,0))/100*INDEX(gDP!AH$6:AH$271,MATCH(totalExpenditure!$A83,gDP!$B$6:$B$271))=0,"",INDEX([2]pivotTable!S$310:S$615,MATCH(totalExpenditure!$A83,[2]pivotTable!$A$310:$A$615,0))/100*INDEX(gDP!AH$6:AH$271,MATCH(totalExpenditure!$A83,gDP!$B$6:$B$271)))</f>
        <v>#N/A</v>
      </c>
      <c r="BS83" s="77" t="e">
        <f>IF(INDEX([2]pivotTable!T$310:T$615,MATCH(totalExpenditure!$A83,[2]pivotTable!$A$310:$A$615,0))/100*INDEX(gDP!AI$6:AI$271,MATCH(totalExpenditure!$A83,gDP!$B$6:$B$271))=0,"",INDEX([2]pivotTable!T$310:T$615,MATCH(totalExpenditure!$A83,[2]pivotTable!$A$310:$A$615,0))/100*INDEX(gDP!AI$6:AI$271,MATCH(totalExpenditure!$A83,gDP!$B$6:$B$271)))</f>
        <v>#N/A</v>
      </c>
      <c r="BT83" s="77" t="e">
        <f>IF(INDEX([2]pivotTable!U$310:U$615,MATCH(totalExpenditure!$A83,[2]pivotTable!$A$310:$A$615,0))/100*INDEX(gDP!AJ$6:AJ$271,MATCH(totalExpenditure!$A83,gDP!$B$6:$B$271))=0,"",INDEX([2]pivotTable!U$310:U$615,MATCH(totalExpenditure!$A83,[2]pivotTable!$A$310:$A$615,0))/100*INDEX(gDP!AJ$6:AJ$271,MATCH(totalExpenditure!$A83,gDP!$B$6:$B$271)))</f>
        <v>#N/A</v>
      </c>
      <c r="BU83" s="77" t="e">
        <f>IF(INDEX([2]pivotTable!V$310:V$615,MATCH(totalExpenditure!$A83,[2]pivotTable!$A$310:$A$615,0))/100*INDEX(gDP!AK$6:AK$271,MATCH(totalExpenditure!$A83,gDP!$B$6:$B$271))=0,"",INDEX([2]pivotTable!V$310:V$615,MATCH(totalExpenditure!$A83,[2]pivotTable!$A$310:$A$615,0))/100*INDEX(gDP!AK$6:AK$271,MATCH(totalExpenditure!$A83,gDP!$B$6:$B$271)))</f>
        <v>#N/A</v>
      </c>
      <c r="BV83" s="77" t="e">
        <f>IF(INDEX([2]pivotTable!W$310:W$615,MATCH(totalExpenditure!$A83,[2]pivotTable!$A$310:$A$615,0))/100*INDEX(gDP!AL$6:AL$271,MATCH(totalExpenditure!$A83,gDP!$B$6:$B$271))=0,"",INDEX([2]pivotTable!W$310:W$615,MATCH(totalExpenditure!$A83,[2]pivotTable!$A$310:$A$615,0))/100*INDEX(gDP!AL$6:AL$271,MATCH(totalExpenditure!$A83,gDP!$B$6:$B$271)))</f>
        <v>#N/A</v>
      </c>
      <c r="BW83" s="77" t="e">
        <f>IF(INDEX([2]pivotTable!X$310:X$615,MATCH(totalExpenditure!$A83,[2]pivotTable!$A$310:$A$615,0))/100*INDEX(gDP!AM$6:AM$271,MATCH(totalExpenditure!$A83,gDP!$B$6:$B$271))=0,"",INDEX([2]pivotTable!X$310:X$615,MATCH(totalExpenditure!$A83,[2]pivotTable!$A$310:$A$615,0))/100*INDEX(gDP!AM$6:AM$271,MATCH(totalExpenditure!$A83,gDP!$B$6:$B$271)))</f>
        <v>#N/A</v>
      </c>
      <c r="BX83" s="77" t="e">
        <f>IF(INDEX([2]pivotTable!Y$310:Y$615,MATCH(totalExpenditure!$A83,[2]pivotTable!$A$310:$A$615,0))/100*INDEX(gDP!AN$6:AN$271,MATCH(totalExpenditure!$A83,gDP!$B$6:$B$271))=0,"",INDEX([2]pivotTable!Y$310:Y$615,MATCH(totalExpenditure!$A83,[2]pivotTable!$A$310:$A$615,0))/100*INDEX(gDP!AN$6:AN$271,MATCH(totalExpenditure!$A83,gDP!$B$6:$B$271)))</f>
        <v>#N/A</v>
      </c>
      <c r="BY83" s="77" t="e">
        <f>IF(INDEX([2]pivotTable!Z$310:Z$615,MATCH(totalExpenditure!$A83,[2]pivotTable!$A$310:$A$615,0))/100*INDEX(gDP!AO$6:AO$271,MATCH(totalExpenditure!$A83,gDP!$B$6:$B$271))=0,"",INDEX([2]pivotTable!Z$310:Z$615,MATCH(totalExpenditure!$A83,[2]pivotTable!$A$310:$A$615,0))/100*INDEX(gDP!AO$6:AO$271,MATCH(totalExpenditure!$A83,gDP!$B$6:$B$271)))</f>
        <v>#N/A</v>
      </c>
      <c r="BZ83" s="77" t="e">
        <f>IF(INDEX([2]pivotTable!AA$310:AA$615,MATCH(totalExpenditure!$A83,[2]pivotTable!$A$310:$A$615,0))/100*INDEX(gDP!AP$6:AP$271,MATCH(totalExpenditure!$A83,gDP!$B$6:$B$271))=0,"",INDEX([2]pivotTable!AA$310:AA$615,MATCH(totalExpenditure!$A83,[2]pivotTable!$A$310:$A$615,0))/100*INDEX(gDP!AP$6:AP$271,MATCH(totalExpenditure!$A83,gDP!$B$6:$B$271)))</f>
        <v>#N/A</v>
      </c>
      <c r="CA83" s="77" t="e">
        <f>IF(INDEX([2]pivotTable!AB$310:AB$615,MATCH(totalExpenditure!$A83,[2]pivotTable!$A$310:$A$615,0))/100*INDEX(gDP!AQ$6:AQ$271,MATCH(totalExpenditure!$A83,gDP!$B$6:$B$271))=0,"",INDEX([2]pivotTable!AB$310:AB$615,MATCH(totalExpenditure!$A83,[2]pivotTable!$A$310:$A$615,0))/100*INDEX(gDP!AQ$6:AQ$271,MATCH(totalExpenditure!$A83,gDP!$B$6:$B$271)))</f>
        <v>#N/A</v>
      </c>
      <c r="CB83" s="77" t="e">
        <f>IF(INDEX([2]pivotTable!AC$310:AC$615,MATCH(totalExpenditure!$A83,[2]pivotTable!$A$310:$A$615,0))/100*INDEX(gDP!AR$6:AR$271,MATCH(totalExpenditure!$A83,gDP!$B$6:$B$271))=0,"",INDEX([2]pivotTable!AC$310:AC$615,MATCH(totalExpenditure!$A83,[2]pivotTable!$A$310:$A$615,0))/100*INDEX(gDP!AR$6:AR$271,MATCH(totalExpenditure!$A83,gDP!$B$6:$B$271)))</f>
        <v>#N/A</v>
      </c>
      <c r="CC83" s="77" t="e">
        <f>IF(INDEX([2]pivotTable!AD$310:AD$615,MATCH(totalExpenditure!$A83,[2]pivotTable!$A$310:$A$615,0))/100*INDEX(gDP!AS$6:AS$271,MATCH(totalExpenditure!$A83,gDP!$B$6:$B$271))=0,"",INDEX([2]pivotTable!AD$310:AD$615,MATCH(totalExpenditure!$A83,[2]pivotTable!$A$310:$A$615,0))/100*INDEX(gDP!AS$6:AS$271,MATCH(totalExpenditure!$A83,gDP!$B$6:$B$271)))</f>
        <v>#N/A</v>
      </c>
      <c r="CD83" s="77" t="e">
        <f>IF(INDEX([2]pivotTable!AE$310:AE$615,MATCH(totalExpenditure!$A83,[2]pivotTable!$A$310:$A$615,0))/100*INDEX(gDP!AT$6:AT$271,MATCH(totalExpenditure!$A83,gDP!$B$6:$B$271))=0,"",INDEX([2]pivotTable!AE$310:AE$615,MATCH(totalExpenditure!$A83,[2]pivotTable!$A$310:$A$615,0))/100*INDEX(gDP!AT$6:AT$271,MATCH(totalExpenditure!$A83,gDP!$B$6:$B$271)))</f>
        <v>#N/A</v>
      </c>
      <c r="CE83" s="77" t="e">
        <f>IF(INDEX([2]pivotTable!AF$310:AF$615,MATCH(totalExpenditure!$A83,[2]pivotTable!$A$310:$A$615,0))/100*INDEX(gDP!AU$6:AU$271,MATCH(totalExpenditure!$A83,gDP!$B$6:$B$271))=0,"",INDEX([2]pivotTable!AF$310:AF$615,MATCH(totalExpenditure!$A83,[2]pivotTable!$A$310:$A$615,0))/100*INDEX(gDP!AU$6:AU$271,MATCH(totalExpenditure!$A83,gDP!$B$6:$B$271)))</f>
        <v>#N/A</v>
      </c>
      <c r="CF83" s="77" t="e">
        <f>IF(INDEX([2]pivotTable!AG$310:AG$615,MATCH(totalExpenditure!$A83,[2]pivotTable!$A$310:$A$615,0))/100*INDEX(gDP!AV$6:AV$271,MATCH(totalExpenditure!$A83,gDP!$B$6:$B$271))=0,"",INDEX([2]pivotTable!AG$310:AG$615,MATCH(totalExpenditure!$A83,[2]pivotTable!$A$310:$A$615,0))/100*INDEX(gDP!AV$6:AV$271,MATCH(totalExpenditure!$A83,gDP!$B$6:$B$271)))</f>
        <v>#N/A</v>
      </c>
      <c r="CG83" s="77" t="e">
        <f>IF(INDEX([2]pivotTable!AH$310:AH$615,MATCH(totalExpenditure!$A83,[2]pivotTable!$A$310:$A$615,0))/100*INDEX(gDP!AW$6:AW$271,MATCH(totalExpenditure!$A83,gDP!$B$6:$B$271))=0,"",INDEX([2]pivotTable!AH$310:AH$615,MATCH(totalExpenditure!$A83,[2]pivotTable!$A$310:$A$615,0))/100*INDEX(gDP!AW$6:AW$271,MATCH(totalExpenditure!$A83,gDP!$B$6:$B$271)))</f>
        <v>#N/A</v>
      </c>
      <c r="CH83" s="77" t="e">
        <f>IF(INDEX([2]pivotTable!AI$310:AI$615,MATCH(totalExpenditure!$A83,[2]pivotTable!$A$310:$A$615,0))/100*INDEX(gDP!AX$6:AX$271,MATCH(totalExpenditure!$A83,gDP!$B$6:$B$271))=0,"",INDEX([2]pivotTable!AI$310:AI$615,MATCH(totalExpenditure!$A83,[2]pivotTable!$A$310:$A$615,0))/100*INDEX(gDP!AX$6:AX$271,MATCH(totalExpenditure!$A83,gDP!$B$6:$B$271)))</f>
        <v>#N/A</v>
      </c>
      <c r="CI83" s="77" t="e">
        <f>IF(INDEX([2]pivotTable!AJ$310:AJ$615,MATCH(totalExpenditure!$A83,[2]pivotTable!$A$310:$A$615,0))/100*INDEX(gDP!AY$6:AY$271,MATCH(totalExpenditure!$A83,gDP!$B$6:$B$271))=0,"",INDEX([2]pivotTable!AJ$310:AJ$615,MATCH(totalExpenditure!$A83,[2]pivotTable!$A$310:$A$615,0))/100*INDEX(gDP!AY$6:AY$271,MATCH(totalExpenditure!$A83,gDP!$B$6:$B$271)))</f>
        <v>#N/A</v>
      </c>
      <c r="CJ83" s="77" t="e">
        <f>IF(INDEX([2]pivotTable!AK$310:AK$615,MATCH(totalExpenditure!$A83,[2]pivotTable!$A$310:$A$615,0))/100*INDEX(gDP!AZ$6:AZ$271,MATCH(totalExpenditure!$A83,gDP!$B$6:$B$271))=0,"",INDEX([2]pivotTable!AK$310:AK$615,MATCH(totalExpenditure!$A83,[2]pivotTable!$A$310:$A$615,0))/100*INDEX(gDP!AZ$6:AZ$271,MATCH(totalExpenditure!$A83,gDP!$B$6:$B$271)))</f>
        <v>#N/A</v>
      </c>
      <c r="CK83" s="77" t="e">
        <f>IF(INDEX([2]pivotTable!AL$310:AL$615,MATCH(totalExpenditure!$A83,[2]pivotTable!$A$310:$A$615,0))/100*INDEX(gDP!BA$6:BA$271,MATCH(totalExpenditure!$A83,gDP!$B$6:$B$271))=0,"",INDEX([2]pivotTable!AL$310:AL$615,MATCH(totalExpenditure!$A83,[2]pivotTable!$A$310:$A$615,0))/100*INDEX(gDP!BA$6:BA$271,MATCH(totalExpenditure!$A83,gDP!$B$6:$B$271)))</f>
        <v>#N/A</v>
      </c>
      <c r="CL83" s="77" t="e">
        <f>IF(INDEX([2]pivotTable!AM$310:AM$615,MATCH(totalExpenditure!$A83,[2]pivotTable!$A$310:$A$615,0))/100*INDEX(gDP!BB$6:BB$271,MATCH(totalExpenditure!$A83,gDP!$B$6:$B$271))=0,"",INDEX([2]pivotTable!AM$310:AM$615,MATCH(totalExpenditure!$A83,[2]pivotTable!$A$310:$A$615,0))/100*INDEX(gDP!BB$6:BB$271,MATCH(totalExpenditure!$A83,gDP!$B$6:$B$271)))</f>
        <v>#N/A</v>
      </c>
      <c r="CM83" s="77" t="e">
        <f>IF(INDEX([2]pivotTable!AN$310:AN$615,MATCH(totalExpenditure!$A83,[2]pivotTable!$A$310:$A$615,0))/100*INDEX(gDP!BC$6:BC$271,MATCH(totalExpenditure!$A83,gDP!$B$6:$B$271))=0,"",INDEX([2]pivotTable!AN$310:AN$615,MATCH(totalExpenditure!$A83,[2]pivotTable!$A$310:$A$615,0))/100*INDEX(gDP!BC$6:BC$271,MATCH(totalExpenditure!$A83,gDP!$B$6:$B$271)))</f>
        <v>#N/A</v>
      </c>
      <c r="CN83" s="77" t="e">
        <f>IF(INDEX([2]pivotTable!AO$310:AO$615,MATCH(totalExpenditure!$A83,[2]pivotTable!$A$310:$A$615,0))/100*INDEX(gDP!BD$6:BD$271,MATCH(totalExpenditure!$A83,gDP!$B$6:$B$271))=0,"",INDEX([2]pivotTable!AO$310:AO$615,MATCH(totalExpenditure!$A83,[2]pivotTable!$A$310:$A$615,0))/100*INDEX(gDP!BD$6:BD$271,MATCH(totalExpenditure!$A83,gDP!$B$6:$B$271)))</f>
        <v>#N/A</v>
      </c>
      <c r="CO83" s="77" t="e">
        <f>IF(INDEX([2]pivotTable!AP$310:AP$615,MATCH(totalExpenditure!$A83,[2]pivotTable!$A$310:$A$615,0))/100*INDEX(gDP!BE$6:BE$271,MATCH(totalExpenditure!$A83,gDP!$B$6:$B$271))=0,"",INDEX([2]pivotTable!AP$310:AP$615,MATCH(totalExpenditure!$A83,[2]pivotTable!$A$310:$A$615,0))/100*INDEX(gDP!BE$6:BE$271,MATCH(totalExpenditure!$A83,gDP!$B$6:$B$271)))</f>
        <v>#N/A</v>
      </c>
      <c r="CP83" s="77" t="e">
        <f>IF(INDEX([2]pivotTable!AQ$310:AQ$615,MATCH(totalExpenditure!$A83,[2]pivotTable!$A$310:$A$615,0))/100*INDEX(gDP!BF$6:BF$271,MATCH(totalExpenditure!$A83,gDP!$B$6:$B$271))=0,"",INDEX([2]pivotTable!AQ$310:AQ$615,MATCH(totalExpenditure!$A83,[2]pivotTable!$A$310:$A$615,0))/100*INDEX(gDP!BF$6:BF$271,MATCH(totalExpenditure!$A83,gDP!$B$6:$B$271)))</f>
        <v>#N/A</v>
      </c>
      <c r="CQ83" s="77" t="e">
        <f>IF(INDEX([2]pivotTable!AR$310:AR$615,MATCH(totalExpenditure!$A83,[2]pivotTable!$A$310:$A$615,0))/100*INDEX(gDP!BG$6:BG$271,MATCH(totalExpenditure!$A83,gDP!$B$6:$B$271))=0,"",INDEX([2]pivotTable!AR$310:AR$615,MATCH(totalExpenditure!$A83,[2]pivotTable!$A$310:$A$615,0))/100*INDEX(gDP!BG$6:BG$271,MATCH(totalExpenditure!$A83,gDP!$B$6:$B$271)))</f>
        <v>#N/A</v>
      </c>
      <c r="CR83" s="77" t="e">
        <f>IF(INDEX([2]pivotTable!AS$310:AS$615,MATCH(totalExpenditure!$A83,[2]pivotTable!$A$310:$A$615,0))/100*INDEX(gDP!BH$6:BH$271,MATCH(totalExpenditure!$A83,gDP!$B$6:$B$271))=0,"",INDEX([2]pivotTable!AS$310:AS$615,MATCH(totalExpenditure!$A83,[2]pivotTable!$A$310:$A$615,0))/100*INDEX(gDP!BH$6:BH$271,MATCH(totalExpenditure!$A83,gDP!$B$6:$B$271)))</f>
        <v>#N/A</v>
      </c>
      <c r="CS83" s="77" t="e">
        <f>IF(INDEX([2]pivotTable!AT$310:AT$615,MATCH(totalExpenditure!$A83,[2]pivotTable!$A$310:$A$615,0))/100*INDEX(gDP!BI$6:BI$271,MATCH(totalExpenditure!$A83,gDP!$B$6:$B$271))=0,"",INDEX([2]pivotTable!AT$310:AT$615,MATCH(totalExpenditure!$A83,[2]pivotTable!$A$310:$A$615,0))/100*INDEX(gDP!BI$6:BI$271,MATCH(totalExpenditure!$A83,gDP!$B$6:$B$271)))</f>
        <v>#N/A</v>
      </c>
      <c r="CT83" s="77" t="e">
        <f>IF(INDEX([2]pivotTable!AU$310:AU$615,MATCH(totalExpenditure!$A83,[2]pivotTable!$A$310:$A$615,0))/100*INDEX(gDP!BJ$6:BJ$271,MATCH(totalExpenditure!$A83,gDP!$B$6:$B$271))=0,"",INDEX([2]pivotTable!AU$310:AU$615,MATCH(totalExpenditure!$A83,[2]pivotTable!$A$310:$A$615,0))/100*INDEX(gDP!BJ$6:BJ$271,MATCH(totalExpenditure!$A83,gDP!$B$6:$B$271)))</f>
        <v>#N/A</v>
      </c>
      <c r="CU83" s="77" t="e">
        <f>IF(INDEX([2]pivotTable!AV$310:AV$615,MATCH(totalExpenditure!$A83,[2]pivotTable!$A$310:$A$615,0))/100*INDEX(gDP!BK$6:BK$271,MATCH(totalExpenditure!$A83,gDP!$B$6:$B$271))=0,"",INDEX([2]pivotTable!AV$310:AV$615,MATCH(totalExpenditure!$A83,[2]pivotTable!$A$310:$A$615,0))/100*INDEX(gDP!BK$6:BK$271,MATCH(totalExpenditure!$A83,gDP!$B$6:$B$271)))</f>
        <v>#N/A</v>
      </c>
      <c r="CV83" s="77" t="e">
        <f>IF(INDEX([2]pivotTable!AW$310:AW$615,MATCH(totalExpenditure!$A83,[2]pivotTable!$A$310:$A$615,0))/100*INDEX(gDP!BL$6:BL$271,MATCH(totalExpenditure!$A83,gDP!$B$6:$B$271))=0,"",INDEX([2]pivotTable!AW$310:AW$615,MATCH(totalExpenditure!$A83,[2]pivotTable!$A$310:$A$615,0))/100*INDEX(gDP!BL$6:BL$271,MATCH(totalExpenditure!$A83,gDP!$B$6:$B$271)))</f>
        <v>#N/A</v>
      </c>
      <c r="CW83" s="77" t="e">
        <f>IF(INDEX([2]pivotTable!AX$310:AX$615,MATCH(totalExpenditure!$A83,[2]pivotTable!$A$310:$A$615,0))/100*INDEX(gDP!BM$6:BM$271,MATCH(totalExpenditure!$A83,gDP!$B$6:$B$271))=0,"",INDEX([2]pivotTable!AX$310:AX$615,MATCH(totalExpenditure!$A83,[2]pivotTable!$A$310:$A$615,0))/100*INDEX(gDP!BM$6:BM$271,MATCH(totalExpenditure!$A83,gDP!$B$6:$B$271)))</f>
        <v>#N/A</v>
      </c>
      <c r="CX83" s="77" t="e">
        <f>IF(INDEX([2]pivotTable!AY$310:AY$615,MATCH(totalExpenditure!$A83,[2]pivotTable!$A$310:$A$615,0))/100*INDEX(gDP!BN$6:BN$271,MATCH(totalExpenditure!$A83,gDP!$B$6:$B$271))=0,"",INDEX([2]pivotTable!AY$310:AY$615,MATCH(totalExpenditure!$A83,[2]pivotTable!$A$310:$A$615,0))/100*INDEX(gDP!BN$6:BN$271,MATCH(totalExpenditure!$A83,gDP!$B$6:$B$271)))</f>
        <v>#N/A</v>
      </c>
      <c r="CY83" s="77" t="e">
        <f>IF(INDEX([2]pivotTable!AZ$310:AZ$615,MATCH(totalExpenditure!$A83,[2]pivotTable!$A$310:$A$615,0))/100*INDEX(gDP!BO$6:BO$271,MATCH(totalExpenditure!$A83,gDP!$B$6:$B$271))=0,"",INDEX([2]pivotTable!AZ$310:AZ$615,MATCH(totalExpenditure!$A83,[2]pivotTable!$A$310:$A$615,0))/100*INDEX(gDP!BO$6:BO$271,MATCH(totalExpenditure!$A83,gDP!$B$6:$B$271)))</f>
        <v>#N/A</v>
      </c>
      <c r="CZ83" s="77" t="e">
        <f>IF(B83="","",IF(BA83="","",B83-B83+INDEX(gDP!Q$6:Q$271,MATCH(totalExpenditure!$A83,gDP!$B$6:$B$271))))</f>
        <v>#N/A</v>
      </c>
      <c r="DA83" s="77" t="e">
        <f>IF(C83="","",IF(BB83="","",C83-C83+INDEX(gDP!R$6:R$271,MATCH(totalExpenditure!$A83,gDP!$B$6:$B$271))))</f>
        <v>#N/A</v>
      </c>
      <c r="DB83" s="77" t="e">
        <f>IF(D83="","",IF(BC83="","",D83-D83+INDEX(gDP!S$6:S$271,MATCH(totalExpenditure!$A83,gDP!$B$6:$B$271))))</f>
        <v>#N/A</v>
      </c>
      <c r="DC83" s="77" t="e">
        <f>IF(E83="","",IF(BD83="","",E83-E83+INDEX(gDP!T$6:T$271,MATCH(totalExpenditure!$A83,gDP!$B$6:$B$271))))</f>
        <v>#N/A</v>
      </c>
      <c r="DD83" s="77" t="e">
        <f>IF(F83="","",IF(BE83="","",F83-F83+INDEX(gDP!U$6:U$271,MATCH(totalExpenditure!$A83,gDP!$B$6:$B$271))))</f>
        <v>#N/A</v>
      </c>
      <c r="DE83" s="77" t="e">
        <f>IF(G83="","",IF(BF83="","",G83-G83+INDEX(gDP!V$6:V$271,MATCH(totalExpenditure!$A83,gDP!$B$6:$B$271))))</f>
        <v>#N/A</v>
      </c>
      <c r="DF83" s="77" t="e">
        <f>IF(H83="","",IF(BG83="","",H83-H83+INDEX(gDP!W$6:W$271,MATCH(totalExpenditure!$A83,gDP!$B$6:$B$271))))</f>
        <v>#N/A</v>
      </c>
      <c r="DG83" s="77" t="e">
        <f>IF(I83="","",IF(BH83="","",I83-I83+INDEX(gDP!X$6:X$271,MATCH(totalExpenditure!$A83,gDP!$B$6:$B$271))))</f>
        <v>#N/A</v>
      </c>
      <c r="DH83" s="77" t="e">
        <f>IF(J83="","",IF(BI83="","",J83-J83+INDEX(gDP!Y$6:Y$271,MATCH(totalExpenditure!$A83,gDP!$B$6:$B$271))))</f>
        <v>#N/A</v>
      </c>
      <c r="DI83" s="77" t="e">
        <f>IF(K83="","",IF(BJ83="","",K83-K83+INDEX(gDP!Z$6:Z$271,MATCH(totalExpenditure!$A83,gDP!$B$6:$B$271))))</f>
        <v>#N/A</v>
      </c>
      <c r="DJ83" s="77" t="e">
        <f>IF(L83="","",IF(BK83="","",L83-L83+INDEX(gDP!AA$6:AA$271,MATCH(totalExpenditure!$A83,gDP!$B$6:$B$271))))</f>
        <v>#N/A</v>
      </c>
      <c r="DK83" s="77" t="e">
        <f>IF(M83="","",IF(BL83="","",M83-M83+INDEX(gDP!AB$6:AB$271,MATCH(totalExpenditure!$A83,gDP!$B$6:$B$271))))</f>
        <v>#N/A</v>
      </c>
      <c r="DL83" s="77" t="e">
        <f>IF(N83="","",IF(BM83="","",N83-N83+INDEX(gDP!AC$6:AC$271,MATCH(totalExpenditure!$A83,gDP!$B$6:$B$271))))</f>
        <v>#N/A</v>
      </c>
      <c r="DM83" s="77" t="e">
        <f>IF(O83="","",IF(BN83="","",O83-O83+INDEX(gDP!AD$6:AD$271,MATCH(totalExpenditure!$A83,gDP!$B$6:$B$271))))</f>
        <v>#N/A</v>
      </c>
      <c r="DN83" s="77" t="e">
        <f>IF(P83="","",IF(BO83="","",P83-P83+INDEX(gDP!AE$6:AE$271,MATCH(totalExpenditure!$A83,gDP!$B$6:$B$271))))</f>
        <v>#N/A</v>
      </c>
      <c r="DO83" s="77" t="e">
        <f>IF(Q83="","",IF(BP83="","",Q83-Q83+INDEX(gDP!AF$6:AF$271,MATCH(totalExpenditure!$A83,gDP!$B$6:$B$271))))</f>
        <v>#N/A</v>
      </c>
      <c r="DP83" s="77" t="e">
        <f>IF(R83="","",IF(BQ83="","",R83-R83+INDEX(gDP!AG$6:AG$271,MATCH(totalExpenditure!$A83,gDP!$B$6:$B$271))))</f>
        <v>#N/A</v>
      </c>
      <c r="DQ83" s="77" t="e">
        <f>IF(S83="","",IF(BR83="","",S83-S83+INDEX(gDP!AH$6:AH$271,MATCH(totalExpenditure!$A83,gDP!$B$6:$B$271))))</f>
        <v>#N/A</v>
      </c>
      <c r="DR83" s="77" t="e">
        <f>IF(T83="","",IF(BS83="","",T83-T83+INDEX(gDP!AI$6:AI$271,MATCH(totalExpenditure!$A83,gDP!$B$6:$B$271))))</f>
        <v>#N/A</v>
      </c>
      <c r="DS83" s="77" t="e">
        <f>IF(U83="","",IF(BT83="","",U83-U83+INDEX(gDP!AJ$6:AJ$271,MATCH(totalExpenditure!$A83,gDP!$B$6:$B$271))))</f>
        <v>#N/A</v>
      </c>
      <c r="DT83" s="77" t="e">
        <f>IF(V83="","",IF(BU83="","",V83-V83+INDEX(gDP!AK$6:AK$271,MATCH(totalExpenditure!$A83,gDP!$B$6:$B$271))))</f>
        <v>#N/A</v>
      </c>
      <c r="DU83" s="77" t="e">
        <f>IF(W83="","",IF(BV83="","",W83-W83+INDEX(gDP!AL$6:AL$271,MATCH(totalExpenditure!$A83,gDP!$B$6:$B$271))))</f>
        <v>#N/A</v>
      </c>
      <c r="DV83" s="77" t="e">
        <f>IF(X83="","",IF(BW83="","",X83-X83+INDEX(gDP!AM$6:AM$271,MATCH(totalExpenditure!$A83,gDP!$B$6:$B$271))))</f>
        <v>#N/A</v>
      </c>
      <c r="DW83" s="77" t="e">
        <f>IF(Y83="","",IF(BX83="","",Y83-Y83+INDEX(gDP!AN$6:AN$271,MATCH(totalExpenditure!$A83,gDP!$B$6:$B$271))))</f>
        <v>#N/A</v>
      </c>
      <c r="DX83" s="77" t="e">
        <f>IF(Z83="","",IF(BY83="","",Z83-Z83+INDEX(gDP!AO$6:AO$271,MATCH(totalExpenditure!$A83,gDP!$B$6:$B$271))))</f>
        <v>#N/A</v>
      </c>
      <c r="DY83" s="77" t="e">
        <f>IF(AA83="","",IF(BZ83="","",AA83-AA83+INDEX(gDP!AP$6:AP$271,MATCH(totalExpenditure!$A83,gDP!$B$6:$B$271))))</f>
        <v>#N/A</v>
      </c>
      <c r="DZ83" s="77" t="e">
        <f>IF(AB83="","",IF(CA83="","",AB83-AB83+INDEX(gDP!AQ$6:AQ$271,MATCH(totalExpenditure!$A83,gDP!$B$6:$B$271))))</f>
        <v>#N/A</v>
      </c>
      <c r="EA83" s="77" t="e">
        <f>IF(AC83="","",IF(CB83="","",AC83-AC83+INDEX(gDP!AR$6:AR$271,MATCH(totalExpenditure!$A83,gDP!$B$6:$B$271))))</f>
        <v>#N/A</v>
      </c>
      <c r="EB83" s="77" t="e">
        <f>IF(AD83="","",IF(CC83="","",AD83-AD83+INDEX(gDP!AS$6:AS$271,MATCH(totalExpenditure!$A83,gDP!$B$6:$B$271))))</f>
        <v>#N/A</v>
      </c>
      <c r="EC83" s="77" t="e">
        <f>IF(AE83="","",IF(CD83="","",AE83-AE83+INDEX(gDP!AT$6:AT$271,MATCH(totalExpenditure!$A83,gDP!$B$6:$B$271))))</f>
        <v>#N/A</v>
      </c>
      <c r="ED83" s="77" t="e">
        <f>IF(AF83="","",IF(CE83="","",AF83-AF83+INDEX(gDP!AU$6:AU$271,MATCH(totalExpenditure!$A83,gDP!$B$6:$B$271))))</f>
        <v>#N/A</v>
      </c>
      <c r="EE83" s="77" t="e">
        <f>IF(AG83="","",IF(CF83="","",AG83-AG83+INDEX(gDP!AV$6:AV$271,MATCH(totalExpenditure!$A83,gDP!$B$6:$B$271))))</f>
        <v>#N/A</v>
      </c>
      <c r="EF83" s="77" t="e">
        <f>IF(AH83="","",IF(CG83="","",AH83-AH83+INDEX(gDP!AW$6:AW$271,MATCH(totalExpenditure!$A83,gDP!$B$6:$B$271))))</f>
        <v>#N/A</v>
      </c>
      <c r="EG83" s="77" t="e">
        <f>IF(AI83="","",IF(CH83="","",AI83-AI83+INDEX(gDP!AX$6:AX$271,MATCH(totalExpenditure!$A83,gDP!$B$6:$B$271))))</f>
        <v>#N/A</v>
      </c>
      <c r="EH83" s="77" t="e">
        <f>IF(AJ83="","",IF(CI83="","",AJ83-AJ83+INDEX(gDP!AY$6:AY$271,MATCH(totalExpenditure!$A83,gDP!$B$6:$B$271))))</f>
        <v>#N/A</v>
      </c>
      <c r="EI83" s="77" t="e">
        <f>IF(AK83="","",IF(CJ83="","",AK83-AK83+INDEX(gDP!AZ$6:AZ$271,MATCH(totalExpenditure!$A83,gDP!$B$6:$B$271))))</f>
        <v>#N/A</v>
      </c>
      <c r="EJ83" s="77" t="e">
        <f>IF(AL83="","",IF(CK83="","",AL83-AL83+INDEX(gDP!BA$6:BA$271,MATCH(totalExpenditure!$A83,gDP!$B$6:$B$271))))</f>
        <v>#N/A</v>
      </c>
      <c r="EK83" s="77" t="e">
        <f>IF(AM83="","",IF(CL83="","",AM83-AM83+INDEX(gDP!BB$6:BB$271,MATCH(totalExpenditure!$A83,gDP!$B$6:$B$271))))</f>
        <v>#N/A</v>
      </c>
      <c r="EL83" s="77" t="e">
        <f>IF(AN83="","",IF(CM83="","",AN83-AN83+INDEX(gDP!BC$6:BC$271,MATCH(totalExpenditure!$A83,gDP!$B$6:$B$271))))</f>
        <v>#N/A</v>
      </c>
      <c r="EM83" s="77" t="e">
        <f>IF(AO83="","",IF(CN83="","",AO83-AO83+INDEX(gDP!BD$6:BD$271,MATCH(totalExpenditure!$A83,gDP!$B$6:$B$271))))</f>
        <v>#N/A</v>
      </c>
      <c r="EN83" s="77" t="e">
        <f>IF(AP83="","",IF(CO83="","",AP83-AP83+INDEX(gDP!BE$6:BE$271,MATCH(totalExpenditure!$A83,gDP!$B$6:$B$271))))</f>
        <v>#N/A</v>
      </c>
      <c r="EO83" s="77" t="e">
        <f>IF(AQ83="","",IF(CP83="","",AQ83-AQ83+INDEX(gDP!BF$6:BF$271,MATCH(totalExpenditure!$A83,gDP!$B$6:$B$271))))</f>
        <v>#N/A</v>
      </c>
      <c r="EP83" s="77" t="e">
        <f>IF(AR83="","",IF(CQ83="","",AR83-AR83+INDEX(gDP!BG$6:BG$271,MATCH(totalExpenditure!$A83,gDP!$B$6:$B$271))))</f>
        <v>#N/A</v>
      </c>
      <c r="EQ83" s="77" t="e">
        <f>IF(AS83="","",IF(CR83="","",AS83-AS83+INDEX(gDP!BH$6:BH$271,MATCH(totalExpenditure!$A83,gDP!$B$6:$B$271))))</f>
        <v>#N/A</v>
      </c>
      <c r="ER83" s="77" t="e">
        <f>IF(AT83="","",IF(CS83="","",AT83-AT83+INDEX(gDP!BI$6:BI$271,MATCH(totalExpenditure!$A83,gDP!$B$6:$B$271))))</f>
        <v>#N/A</v>
      </c>
      <c r="ES83" s="77" t="e">
        <f>IF(AU83="","",IF(CT83="","",AU83-AU83+INDEX(gDP!BJ$6:BJ$271,MATCH(totalExpenditure!$A83,gDP!$B$6:$B$271))))</f>
        <v>#N/A</v>
      </c>
      <c r="ET83" s="77" t="e">
        <f>IF(AV83="","",IF(CU83="","",AV83-AV83+INDEX(gDP!BK$6:BK$271,MATCH(totalExpenditure!$A83,gDP!$B$6:$B$271))))</f>
        <v>#N/A</v>
      </c>
      <c r="EU83" s="77" t="e">
        <f>IF(AW83="","",IF(CV83="","",AW83-AW83+INDEX(gDP!BL$6:BL$271,MATCH(totalExpenditure!$A83,gDP!$B$6:$B$271))))</f>
        <v>#N/A</v>
      </c>
      <c r="EV83" s="77" t="e">
        <f>IF(AX83="","",IF(CW83="","",AX83-AX83+INDEX(gDP!BM$6:BM$271,MATCH(totalExpenditure!$A83,gDP!$B$6:$B$271))))</f>
        <v>#N/A</v>
      </c>
      <c r="EW83" s="77" t="e">
        <f>IF(AY83="","",IF(CX83="","",AY83-AY83+INDEX(gDP!BN$6:BN$271,MATCH(totalExpenditure!$A83,gDP!$B$6:$B$271))))</f>
        <v>#N/A</v>
      </c>
      <c r="EX83" s="77" t="e">
        <f>IF(AZ83="","",IF(CY83="","",AZ83-AZ83+INDEX(gDP!BO$6:BO$271,MATCH(totalExpenditure!$A83,gDP!$B$6:$B$271))))</f>
        <v>#N/A</v>
      </c>
    </row>
    <row r="84" spans="1:154" x14ac:dyDescent="0.35">
      <c r="A84" t="s">
        <v>377</v>
      </c>
      <c r="B84" s="77" t="str">
        <f>IF(INDEX([2]pivotTable!B$3:B$308,MATCH(totalExpenditure!$A84,[2]pivotTable!$A$3:$A$308,0))/100*INDEX(gDP!Q$6:Q$271,MATCH(totalExpenditure!$A84,gDP!$B$6:$B$271))=0,"",INDEX([2]pivotTable!B$3:B$308,MATCH(totalExpenditure!$A84,[2]pivotTable!$A$3:$A$308,0))/100*INDEX(gDP!Q$6:Q$271,MATCH(totalExpenditure!$A84,gDP!$B$6:$B$271)))</f>
        <v/>
      </c>
      <c r="C84" s="77" t="str">
        <f>IF(INDEX([2]pivotTable!C$3:C$308,MATCH(totalExpenditure!$A84,[2]pivotTable!$A$3:$A$308,0))/100*INDEX(gDP!R$6:R$271,MATCH(totalExpenditure!$A84,gDP!$B$6:$B$271))=0,"",INDEX([2]pivotTable!C$3:C$308,MATCH(totalExpenditure!$A84,[2]pivotTable!$A$3:$A$308,0))/100*INDEX(gDP!R$6:R$271,MATCH(totalExpenditure!$A84,gDP!$B$6:$B$271)))</f>
        <v/>
      </c>
      <c r="D84" s="77" t="str">
        <f>IF(INDEX([2]pivotTable!D$3:D$308,MATCH(totalExpenditure!$A84,[2]pivotTable!$A$3:$A$308,0))/100*INDEX(gDP!S$6:S$271,MATCH(totalExpenditure!$A84,gDP!$B$6:$B$271))=0,"",INDEX([2]pivotTable!D$3:D$308,MATCH(totalExpenditure!$A84,[2]pivotTable!$A$3:$A$308,0))/100*INDEX(gDP!S$6:S$271,MATCH(totalExpenditure!$A84,gDP!$B$6:$B$271)))</f>
        <v/>
      </c>
      <c r="E84" s="77" t="str">
        <f>IF(INDEX([2]pivotTable!E$3:E$308,MATCH(totalExpenditure!$A84,[2]pivotTable!$A$3:$A$308,0))/100*INDEX(gDP!T$6:T$271,MATCH(totalExpenditure!$A84,gDP!$B$6:$B$271))=0,"",INDEX([2]pivotTable!E$3:E$308,MATCH(totalExpenditure!$A84,[2]pivotTable!$A$3:$A$308,0))/100*INDEX(gDP!T$6:T$271,MATCH(totalExpenditure!$A84,gDP!$B$6:$B$271)))</f>
        <v/>
      </c>
      <c r="F84" s="77" t="str">
        <f>IF(INDEX([2]pivotTable!F$3:F$308,MATCH(totalExpenditure!$A84,[2]pivotTable!$A$3:$A$308,0))/100*INDEX(gDP!U$6:U$271,MATCH(totalExpenditure!$A84,gDP!$B$6:$B$271))=0,"",INDEX([2]pivotTable!F$3:F$308,MATCH(totalExpenditure!$A84,[2]pivotTable!$A$3:$A$308,0))/100*INDEX(gDP!U$6:U$271,MATCH(totalExpenditure!$A84,gDP!$B$6:$B$271)))</f>
        <v/>
      </c>
      <c r="G84" s="77" t="str">
        <f>IF(INDEX([2]pivotTable!G$3:G$308,MATCH(totalExpenditure!$A84,[2]pivotTable!$A$3:$A$308,0))/100*INDEX(gDP!V$6:V$271,MATCH(totalExpenditure!$A84,gDP!$B$6:$B$271))=0,"",INDEX([2]pivotTable!G$3:G$308,MATCH(totalExpenditure!$A84,[2]pivotTable!$A$3:$A$308,0))/100*INDEX(gDP!V$6:V$271,MATCH(totalExpenditure!$A84,gDP!$B$6:$B$271)))</f>
        <v/>
      </c>
      <c r="H84" s="77" t="str">
        <f>IF(INDEX([2]pivotTable!H$3:H$308,MATCH(totalExpenditure!$A84,[2]pivotTable!$A$3:$A$308,0))/100*INDEX(gDP!W$6:W$271,MATCH(totalExpenditure!$A84,gDP!$B$6:$B$271))=0,"",INDEX([2]pivotTable!H$3:H$308,MATCH(totalExpenditure!$A84,[2]pivotTable!$A$3:$A$308,0))/100*INDEX(gDP!W$6:W$271,MATCH(totalExpenditure!$A84,gDP!$B$6:$B$271)))</f>
        <v/>
      </c>
      <c r="I84" s="77" t="str">
        <f>IF(INDEX([2]pivotTable!I$3:I$308,MATCH(totalExpenditure!$A84,[2]pivotTable!$A$3:$A$308,0))/100*INDEX(gDP!X$6:X$271,MATCH(totalExpenditure!$A84,gDP!$B$6:$B$271))=0,"",INDEX([2]pivotTable!I$3:I$308,MATCH(totalExpenditure!$A84,[2]pivotTable!$A$3:$A$308,0))/100*INDEX(gDP!X$6:X$271,MATCH(totalExpenditure!$A84,gDP!$B$6:$B$271)))</f>
        <v/>
      </c>
      <c r="J84" s="77" t="str">
        <f>IF(INDEX([2]pivotTable!J$3:J$308,MATCH(totalExpenditure!$A84,[2]pivotTable!$A$3:$A$308,0))/100*INDEX(gDP!Y$6:Y$271,MATCH(totalExpenditure!$A84,gDP!$B$6:$B$271))=0,"",INDEX([2]pivotTable!J$3:J$308,MATCH(totalExpenditure!$A84,[2]pivotTable!$A$3:$A$308,0))/100*INDEX(gDP!Y$6:Y$271,MATCH(totalExpenditure!$A84,gDP!$B$6:$B$271)))</f>
        <v/>
      </c>
      <c r="K84" s="77" t="str">
        <f>IF(INDEX([2]pivotTable!K$3:K$308,MATCH(totalExpenditure!$A84,[2]pivotTable!$A$3:$A$308,0))/100*INDEX(gDP!Z$6:Z$271,MATCH(totalExpenditure!$A84,gDP!$B$6:$B$271))=0,"",INDEX([2]pivotTable!K$3:K$308,MATCH(totalExpenditure!$A84,[2]pivotTable!$A$3:$A$308,0))/100*INDEX(gDP!Z$6:Z$271,MATCH(totalExpenditure!$A84,gDP!$B$6:$B$271)))</f>
        <v/>
      </c>
      <c r="L84" s="77" t="str">
        <f>IF(INDEX([2]pivotTable!L$3:L$308,MATCH(totalExpenditure!$A84,[2]pivotTable!$A$3:$A$308,0))/100*INDEX(gDP!AA$6:AA$271,MATCH(totalExpenditure!$A84,gDP!$B$6:$B$271))=0,"",INDEX([2]pivotTable!L$3:L$308,MATCH(totalExpenditure!$A84,[2]pivotTable!$A$3:$A$308,0))/100*INDEX(gDP!AA$6:AA$271,MATCH(totalExpenditure!$A84,gDP!$B$6:$B$271)))</f>
        <v/>
      </c>
      <c r="M84" s="77" t="str">
        <f>IF(INDEX([2]pivotTable!M$3:M$308,MATCH(totalExpenditure!$A84,[2]pivotTable!$A$3:$A$308,0))/100*INDEX(gDP!AB$6:AB$271,MATCH(totalExpenditure!$A84,gDP!$B$6:$B$271))=0,"",INDEX([2]pivotTable!M$3:M$308,MATCH(totalExpenditure!$A84,[2]pivotTable!$A$3:$A$308,0))/100*INDEX(gDP!AB$6:AB$271,MATCH(totalExpenditure!$A84,gDP!$B$6:$B$271)))</f>
        <v/>
      </c>
      <c r="N84" s="77" t="str">
        <f>IF(INDEX([2]pivotTable!N$3:N$308,MATCH(totalExpenditure!$A84,[2]pivotTable!$A$3:$A$308,0))/100*INDEX(gDP!AC$6:AC$271,MATCH(totalExpenditure!$A84,gDP!$B$6:$B$271))=0,"",INDEX([2]pivotTable!N$3:N$308,MATCH(totalExpenditure!$A84,[2]pivotTable!$A$3:$A$308,0))/100*INDEX(gDP!AC$6:AC$271,MATCH(totalExpenditure!$A84,gDP!$B$6:$B$271)))</f>
        <v/>
      </c>
      <c r="O84" s="77" t="str">
        <f>IF(INDEX([2]pivotTable!O$3:O$308,MATCH(totalExpenditure!$A84,[2]pivotTable!$A$3:$A$308,0))/100*INDEX(gDP!AD$6:AD$271,MATCH(totalExpenditure!$A84,gDP!$B$6:$B$271))=0,"",INDEX([2]pivotTable!O$3:O$308,MATCH(totalExpenditure!$A84,[2]pivotTable!$A$3:$A$308,0))/100*INDEX(gDP!AD$6:AD$271,MATCH(totalExpenditure!$A84,gDP!$B$6:$B$271)))</f>
        <v/>
      </c>
      <c r="P84" s="77" t="str">
        <f>IF(INDEX([2]pivotTable!P$3:P$308,MATCH(totalExpenditure!$A84,[2]pivotTable!$A$3:$A$308,0))/100*INDEX(gDP!AE$6:AE$271,MATCH(totalExpenditure!$A84,gDP!$B$6:$B$271))=0,"",INDEX([2]pivotTable!P$3:P$308,MATCH(totalExpenditure!$A84,[2]pivotTable!$A$3:$A$308,0))/100*INDEX(gDP!AE$6:AE$271,MATCH(totalExpenditure!$A84,gDP!$B$6:$B$271)))</f>
        <v/>
      </c>
      <c r="Q84" s="77" t="str">
        <f>IF(INDEX([2]pivotTable!Q$3:Q$308,MATCH(totalExpenditure!$A84,[2]pivotTable!$A$3:$A$308,0))/100*INDEX(gDP!AF$6:AF$271,MATCH(totalExpenditure!$A84,gDP!$B$6:$B$271))=0,"",INDEX([2]pivotTable!Q$3:Q$308,MATCH(totalExpenditure!$A84,[2]pivotTable!$A$3:$A$308,0))/100*INDEX(gDP!AF$6:AF$271,MATCH(totalExpenditure!$A84,gDP!$B$6:$B$271)))</f>
        <v/>
      </c>
      <c r="R84" s="77" t="str">
        <f>IF(INDEX([2]pivotTable!R$3:R$308,MATCH(totalExpenditure!$A84,[2]pivotTable!$A$3:$A$308,0))/100*INDEX(gDP!AG$6:AG$271,MATCH(totalExpenditure!$A84,gDP!$B$6:$B$271))=0,"",INDEX([2]pivotTable!R$3:R$308,MATCH(totalExpenditure!$A84,[2]pivotTable!$A$3:$A$308,0))/100*INDEX(gDP!AG$6:AG$271,MATCH(totalExpenditure!$A84,gDP!$B$6:$B$271)))</f>
        <v/>
      </c>
      <c r="S84" s="77" t="str">
        <f>IF(INDEX([2]pivotTable!S$3:S$308,MATCH(totalExpenditure!$A84,[2]pivotTable!$A$3:$A$308,0))/100*INDEX(gDP!AH$6:AH$271,MATCH(totalExpenditure!$A84,gDP!$B$6:$B$271))=0,"",INDEX([2]pivotTable!S$3:S$308,MATCH(totalExpenditure!$A84,[2]pivotTable!$A$3:$A$308,0))/100*INDEX(gDP!AH$6:AH$271,MATCH(totalExpenditure!$A84,gDP!$B$6:$B$271)))</f>
        <v/>
      </c>
      <c r="T84" s="77" t="str">
        <f>IF(INDEX([2]pivotTable!T$3:T$308,MATCH(totalExpenditure!$A84,[2]pivotTable!$A$3:$A$308,0))/100*INDEX(gDP!AI$6:AI$271,MATCH(totalExpenditure!$A84,gDP!$B$6:$B$271))=0,"",INDEX([2]pivotTable!T$3:T$308,MATCH(totalExpenditure!$A84,[2]pivotTable!$A$3:$A$308,0))/100*INDEX(gDP!AI$6:AI$271,MATCH(totalExpenditure!$A84,gDP!$B$6:$B$271)))</f>
        <v/>
      </c>
      <c r="U84" s="77" t="str">
        <f>IF(INDEX([2]pivotTable!U$3:U$308,MATCH(totalExpenditure!$A84,[2]pivotTable!$A$3:$A$308,0))/100*INDEX(gDP!AJ$6:AJ$271,MATCH(totalExpenditure!$A84,gDP!$B$6:$B$271))=0,"",INDEX([2]pivotTable!U$3:U$308,MATCH(totalExpenditure!$A84,[2]pivotTable!$A$3:$A$308,0))/100*INDEX(gDP!AJ$6:AJ$271,MATCH(totalExpenditure!$A84,gDP!$B$6:$B$271)))</f>
        <v/>
      </c>
      <c r="V84" s="77" t="str">
        <f>IF(INDEX([2]pivotTable!V$3:V$308,MATCH(totalExpenditure!$A84,[2]pivotTable!$A$3:$A$308,0))/100*INDEX(gDP!AK$6:AK$271,MATCH(totalExpenditure!$A84,gDP!$B$6:$B$271))=0,"",INDEX([2]pivotTable!V$3:V$308,MATCH(totalExpenditure!$A84,[2]pivotTable!$A$3:$A$308,0))/100*INDEX(gDP!AK$6:AK$271,MATCH(totalExpenditure!$A84,gDP!$B$6:$B$271)))</f>
        <v/>
      </c>
      <c r="W84" s="77" t="str">
        <f>IF(INDEX([2]pivotTable!W$3:W$308,MATCH(totalExpenditure!$A84,[2]pivotTable!$A$3:$A$308,0))/100*INDEX(gDP!AL$6:AL$271,MATCH(totalExpenditure!$A84,gDP!$B$6:$B$271))=0,"",INDEX([2]pivotTable!W$3:W$308,MATCH(totalExpenditure!$A84,[2]pivotTable!$A$3:$A$308,0))/100*INDEX(gDP!AL$6:AL$271,MATCH(totalExpenditure!$A84,gDP!$B$6:$B$271)))</f>
        <v/>
      </c>
      <c r="X84" s="77" t="str">
        <f>IF(INDEX([2]pivotTable!X$3:X$308,MATCH(totalExpenditure!$A84,[2]pivotTable!$A$3:$A$308,0))/100*INDEX(gDP!AM$6:AM$271,MATCH(totalExpenditure!$A84,gDP!$B$6:$B$271))=0,"",INDEX([2]pivotTable!X$3:X$308,MATCH(totalExpenditure!$A84,[2]pivotTable!$A$3:$A$308,0))/100*INDEX(gDP!AM$6:AM$271,MATCH(totalExpenditure!$A84,gDP!$B$6:$B$271)))</f>
        <v/>
      </c>
      <c r="Y84" s="77" t="str">
        <f>IF(INDEX([2]pivotTable!Y$3:Y$308,MATCH(totalExpenditure!$A84,[2]pivotTable!$A$3:$A$308,0))/100*INDEX(gDP!AN$6:AN$271,MATCH(totalExpenditure!$A84,gDP!$B$6:$B$271))=0,"",INDEX([2]pivotTable!Y$3:Y$308,MATCH(totalExpenditure!$A84,[2]pivotTable!$A$3:$A$308,0))/100*INDEX(gDP!AN$6:AN$271,MATCH(totalExpenditure!$A84,gDP!$B$6:$B$271)))</f>
        <v/>
      </c>
      <c r="Z84" s="77" t="str">
        <f>IF(INDEX([2]pivotTable!Z$3:Z$308,MATCH(totalExpenditure!$A84,[2]pivotTable!$A$3:$A$308,0))/100*INDEX(gDP!AO$6:AO$271,MATCH(totalExpenditure!$A84,gDP!$B$6:$B$271))=0,"",INDEX([2]pivotTable!Z$3:Z$308,MATCH(totalExpenditure!$A84,[2]pivotTable!$A$3:$A$308,0))/100*INDEX(gDP!AO$6:AO$271,MATCH(totalExpenditure!$A84,gDP!$B$6:$B$271)))</f>
        <v/>
      </c>
      <c r="AA84" s="77" t="str">
        <f>IF(INDEX([2]pivotTable!AA$3:AA$308,MATCH(totalExpenditure!$A84,[2]pivotTable!$A$3:$A$308,0))/100*INDEX(gDP!AP$6:AP$271,MATCH(totalExpenditure!$A84,gDP!$B$6:$B$271))=0,"",INDEX([2]pivotTable!AA$3:AA$308,MATCH(totalExpenditure!$A84,[2]pivotTable!$A$3:$A$308,0))/100*INDEX(gDP!AP$6:AP$271,MATCH(totalExpenditure!$A84,gDP!$B$6:$B$271)))</f>
        <v/>
      </c>
      <c r="AB84" s="77" t="str">
        <f>IF(INDEX([2]pivotTable!AB$3:AB$308,MATCH(totalExpenditure!$A84,[2]pivotTable!$A$3:$A$308,0))/100*INDEX(gDP!AQ$6:AQ$271,MATCH(totalExpenditure!$A84,gDP!$B$6:$B$271))=0,"",INDEX([2]pivotTable!AB$3:AB$308,MATCH(totalExpenditure!$A84,[2]pivotTable!$A$3:$A$308,0))/100*INDEX(gDP!AQ$6:AQ$271,MATCH(totalExpenditure!$A84,gDP!$B$6:$B$271)))</f>
        <v/>
      </c>
      <c r="AC84" s="77" t="str">
        <f>IF(INDEX([2]pivotTable!AC$3:AC$308,MATCH(totalExpenditure!$A84,[2]pivotTable!$A$3:$A$308,0))/100*INDEX(gDP!AR$6:AR$271,MATCH(totalExpenditure!$A84,gDP!$B$6:$B$271))=0,"",INDEX([2]pivotTable!AC$3:AC$308,MATCH(totalExpenditure!$A84,[2]pivotTable!$A$3:$A$308,0))/100*INDEX(gDP!AR$6:AR$271,MATCH(totalExpenditure!$A84,gDP!$B$6:$B$271)))</f>
        <v/>
      </c>
      <c r="AD84" s="77" t="str">
        <f>IF(INDEX([2]pivotTable!AD$3:AD$308,MATCH(totalExpenditure!$A84,[2]pivotTable!$A$3:$A$308,0))/100*INDEX(gDP!AS$6:AS$271,MATCH(totalExpenditure!$A84,gDP!$B$6:$B$271))=0,"",INDEX([2]pivotTable!AD$3:AD$308,MATCH(totalExpenditure!$A84,[2]pivotTable!$A$3:$A$308,0))/100*INDEX(gDP!AS$6:AS$271,MATCH(totalExpenditure!$A84,gDP!$B$6:$B$271)))</f>
        <v/>
      </c>
      <c r="AE84" s="77" t="str">
        <f>IF(INDEX([2]pivotTable!AE$3:AE$308,MATCH(totalExpenditure!$A84,[2]pivotTable!$A$3:$A$308,0))/100*INDEX(gDP!AT$6:AT$271,MATCH(totalExpenditure!$A84,gDP!$B$6:$B$271))=0,"",INDEX([2]pivotTable!AE$3:AE$308,MATCH(totalExpenditure!$A84,[2]pivotTable!$A$3:$A$308,0))/100*INDEX(gDP!AT$6:AT$271,MATCH(totalExpenditure!$A84,gDP!$B$6:$B$271)))</f>
        <v/>
      </c>
      <c r="AF84" s="77" t="str">
        <f>IF(INDEX([2]pivotTable!AF$3:AF$308,MATCH(totalExpenditure!$A84,[2]pivotTable!$A$3:$A$308,0))/100*INDEX(gDP!AU$6:AU$271,MATCH(totalExpenditure!$A84,gDP!$B$6:$B$271))=0,"",INDEX([2]pivotTable!AF$3:AF$308,MATCH(totalExpenditure!$A84,[2]pivotTable!$A$3:$A$308,0))/100*INDEX(gDP!AU$6:AU$271,MATCH(totalExpenditure!$A84,gDP!$B$6:$B$271)))</f>
        <v/>
      </c>
      <c r="AG84" s="77" t="str">
        <f>IF(INDEX([2]pivotTable!AG$3:AG$308,MATCH(totalExpenditure!$A84,[2]pivotTable!$A$3:$A$308,0))/100*INDEX(gDP!AV$6:AV$271,MATCH(totalExpenditure!$A84,gDP!$B$6:$B$271))=0,"",INDEX([2]pivotTable!AG$3:AG$308,MATCH(totalExpenditure!$A84,[2]pivotTable!$A$3:$A$308,0))/100*INDEX(gDP!AV$6:AV$271,MATCH(totalExpenditure!$A84,gDP!$B$6:$B$271)))</f>
        <v/>
      </c>
      <c r="AH84" s="77" t="str">
        <f>IF(INDEX([2]pivotTable!AH$3:AH$308,MATCH(totalExpenditure!$A84,[2]pivotTable!$A$3:$A$308,0))/100*INDEX(gDP!AW$6:AW$271,MATCH(totalExpenditure!$A84,gDP!$B$6:$B$271))=0,"",INDEX([2]pivotTable!AH$3:AH$308,MATCH(totalExpenditure!$A84,[2]pivotTable!$A$3:$A$308,0))/100*INDEX(gDP!AW$6:AW$271,MATCH(totalExpenditure!$A84,gDP!$B$6:$B$271)))</f>
        <v/>
      </c>
      <c r="AI84" s="77" t="str">
        <f>IF(INDEX([2]pivotTable!AI$3:AI$308,MATCH(totalExpenditure!$A84,[2]pivotTable!$A$3:$A$308,0))/100*INDEX(gDP!AX$6:AX$271,MATCH(totalExpenditure!$A84,gDP!$B$6:$B$271))=0,"",INDEX([2]pivotTable!AI$3:AI$308,MATCH(totalExpenditure!$A84,[2]pivotTable!$A$3:$A$308,0))/100*INDEX(gDP!AX$6:AX$271,MATCH(totalExpenditure!$A84,gDP!$B$6:$B$271)))</f>
        <v/>
      </c>
      <c r="AJ84" s="77" t="str">
        <f>IF(INDEX([2]pivotTable!AJ$3:AJ$308,MATCH(totalExpenditure!$A84,[2]pivotTable!$A$3:$A$308,0))/100*INDEX(gDP!AY$6:AY$271,MATCH(totalExpenditure!$A84,gDP!$B$6:$B$271))=0,"",INDEX([2]pivotTable!AJ$3:AJ$308,MATCH(totalExpenditure!$A84,[2]pivotTable!$A$3:$A$308,0))/100*INDEX(gDP!AY$6:AY$271,MATCH(totalExpenditure!$A84,gDP!$B$6:$B$271)))</f>
        <v/>
      </c>
      <c r="AK84" s="77" t="str">
        <f>IF(INDEX([2]pivotTable!AK$3:AK$308,MATCH(totalExpenditure!$A84,[2]pivotTable!$A$3:$A$308,0))/100*INDEX(gDP!AZ$6:AZ$271,MATCH(totalExpenditure!$A84,gDP!$B$6:$B$271))=0,"",INDEX([2]pivotTable!AK$3:AK$308,MATCH(totalExpenditure!$A84,[2]pivotTable!$A$3:$A$308,0))/100*INDEX(gDP!AZ$6:AZ$271,MATCH(totalExpenditure!$A84,gDP!$B$6:$B$271)))</f>
        <v/>
      </c>
      <c r="AL84" s="77" t="str">
        <f>IF(INDEX([2]pivotTable!AL$3:AL$308,MATCH(totalExpenditure!$A84,[2]pivotTable!$A$3:$A$308,0))/100*INDEX(gDP!BA$6:BA$271,MATCH(totalExpenditure!$A84,gDP!$B$6:$B$271))=0,"",INDEX([2]pivotTable!AL$3:AL$308,MATCH(totalExpenditure!$A84,[2]pivotTable!$A$3:$A$308,0))/100*INDEX(gDP!BA$6:BA$271,MATCH(totalExpenditure!$A84,gDP!$B$6:$B$271)))</f>
        <v/>
      </c>
      <c r="AM84" s="77" t="str">
        <f>IF(INDEX([2]pivotTable!AM$3:AM$308,MATCH(totalExpenditure!$A84,[2]pivotTable!$A$3:$A$308,0))/100*INDEX(gDP!BB$6:BB$271,MATCH(totalExpenditure!$A84,gDP!$B$6:$B$271))=0,"",INDEX([2]pivotTable!AM$3:AM$308,MATCH(totalExpenditure!$A84,[2]pivotTable!$A$3:$A$308,0))/100*INDEX(gDP!BB$6:BB$271,MATCH(totalExpenditure!$A84,gDP!$B$6:$B$271)))</f>
        <v/>
      </c>
      <c r="AN84" s="77" t="str">
        <f>IF(INDEX([2]pivotTable!AN$3:AN$308,MATCH(totalExpenditure!$A84,[2]pivotTable!$A$3:$A$308,0))/100*INDEX(gDP!BC$6:BC$271,MATCH(totalExpenditure!$A84,gDP!$B$6:$B$271))=0,"",INDEX([2]pivotTable!AN$3:AN$308,MATCH(totalExpenditure!$A84,[2]pivotTable!$A$3:$A$308,0))/100*INDEX(gDP!BC$6:BC$271,MATCH(totalExpenditure!$A84,gDP!$B$6:$B$271)))</f>
        <v/>
      </c>
      <c r="AO84" s="77" t="str">
        <f>IF(INDEX([2]pivotTable!AO$3:AO$308,MATCH(totalExpenditure!$A84,[2]pivotTable!$A$3:$A$308,0))/100*INDEX(gDP!BD$6:BD$271,MATCH(totalExpenditure!$A84,gDP!$B$6:$B$271))=0,"",INDEX([2]pivotTable!AO$3:AO$308,MATCH(totalExpenditure!$A84,[2]pivotTable!$A$3:$A$308,0))/100*INDEX(gDP!BD$6:BD$271,MATCH(totalExpenditure!$A84,gDP!$B$6:$B$271)))</f>
        <v/>
      </c>
      <c r="AP84" s="77" t="str">
        <f>IF(INDEX([2]pivotTable!AP$3:AP$308,MATCH(totalExpenditure!$A84,[2]pivotTable!$A$3:$A$308,0))/100*INDEX(gDP!BE$6:BE$271,MATCH(totalExpenditure!$A84,gDP!$B$6:$B$271))=0,"",INDEX([2]pivotTable!AP$3:AP$308,MATCH(totalExpenditure!$A84,[2]pivotTable!$A$3:$A$308,0))/100*INDEX(gDP!BE$6:BE$271,MATCH(totalExpenditure!$A84,gDP!$B$6:$B$271)))</f>
        <v/>
      </c>
      <c r="AQ84" s="77" t="str">
        <f>IF(INDEX([2]pivotTable!AQ$3:AQ$308,MATCH(totalExpenditure!$A84,[2]pivotTable!$A$3:$A$308,0))/100*INDEX(gDP!BF$6:BF$271,MATCH(totalExpenditure!$A84,gDP!$B$6:$B$271))=0,"",INDEX([2]pivotTable!AQ$3:AQ$308,MATCH(totalExpenditure!$A84,[2]pivotTable!$A$3:$A$308,0))/100*INDEX(gDP!BF$6:BF$271,MATCH(totalExpenditure!$A84,gDP!$B$6:$B$271)))</f>
        <v/>
      </c>
      <c r="AR84" s="77" t="str">
        <f>IF(INDEX([2]pivotTable!AR$3:AR$308,MATCH(totalExpenditure!$A84,[2]pivotTable!$A$3:$A$308,0))/100*INDEX(gDP!BG$6:BG$271,MATCH(totalExpenditure!$A84,gDP!$B$6:$B$271))=0,"",INDEX([2]pivotTable!AR$3:AR$308,MATCH(totalExpenditure!$A84,[2]pivotTable!$A$3:$A$308,0))/100*INDEX(gDP!BG$6:BG$271,MATCH(totalExpenditure!$A84,gDP!$B$6:$B$271)))</f>
        <v/>
      </c>
      <c r="AS84" s="77" t="str">
        <f>IF(INDEX([2]pivotTable!AS$3:AS$308,MATCH(totalExpenditure!$A84,[2]pivotTable!$A$3:$A$308,0))/100*INDEX(gDP!BH$6:BH$271,MATCH(totalExpenditure!$A84,gDP!$B$6:$B$271))=0,"",INDEX([2]pivotTable!AS$3:AS$308,MATCH(totalExpenditure!$A84,[2]pivotTable!$A$3:$A$308,0))/100*INDEX(gDP!BH$6:BH$271,MATCH(totalExpenditure!$A84,gDP!$B$6:$B$271)))</f>
        <v/>
      </c>
      <c r="AT84" s="77" t="str">
        <f>IF(INDEX([2]pivotTable!AT$3:AT$308,MATCH(totalExpenditure!$A84,[2]pivotTable!$A$3:$A$308,0))/100*INDEX(gDP!BI$6:BI$271,MATCH(totalExpenditure!$A84,gDP!$B$6:$B$271))=0,"",INDEX([2]pivotTable!AT$3:AT$308,MATCH(totalExpenditure!$A84,[2]pivotTable!$A$3:$A$308,0))/100*INDEX(gDP!BI$6:BI$271,MATCH(totalExpenditure!$A84,gDP!$B$6:$B$271)))</f>
        <v/>
      </c>
      <c r="AU84" s="77" t="str">
        <f>IF(INDEX([2]pivotTable!AU$3:AU$308,MATCH(totalExpenditure!$A84,[2]pivotTable!$A$3:$A$308,0))/100*INDEX(gDP!BJ$6:BJ$271,MATCH(totalExpenditure!$A84,gDP!$B$6:$B$271))=0,"",INDEX([2]pivotTable!AU$3:AU$308,MATCH(totalExpenditure!$A84,[2]pivotTable!$A$3:$A$308,0))/100*INDEX(gDP!BJ$6:BJ$271,MATCH(totalExpenditure!$A84,gDP!$B$6:$B$271)))</f>
        <v/>
      </c>
      <c r="AV84" s="77" t="str">
        <f>IF(INDEX([2]pivotTable!AV$3:AV$308,MATCH(totalExpenditure!$A84,[2]pivotTable!$A$3:$A$308,0))/100*INDEX(gDP!BK$6:BK$271,MATCH(totalExpenditure!$A84,gDP!$B$6:$B$271))=0,"",INDEX([2]pivotTable!AV$3:AV$308,MATCH(totalExpenditure!$A84,[2]pivotTable!$A$3:$A$308,0))/100*INDEX(gDP!BK$6:BK$271,MATCH(totalExpenditure!$A84,gDP!$B$6:$B$271)))</f>
        <v/>
      </c>
      <c r="AW84" s="77" t="str">
        <f>IF(INDEX([2]pivotTable!AW$3:AW$308,MATCH(totalExpenditure!$A84,[2]pivotTable!$A$3:$A$308,0))/100*INDEX(gDP!BL$6:BL$271,MATCH(totalExpenditure!$A84,gDP!$B$6:$B$271))=0,"",INDEX([2]pivotTable!AW$3:AW$308,MATCH(totalExpenditure!$A84,[2]pivotTable!$A$3:$A$308,0))/100*INDEX(gDP!BL$6:BL$271,MATCH(totalExpenditure!$A84,gDP!$B$6:$B$271)))</f>
        <v/>
      </c>
      <c r="AX84" s="77" t="str">
        <f>IF(INDEX([2]pivotTable!AX$3:AX$308,MATCH(totalExpenditure!$A84,[2]pivotTable!$A$3:$A$308,0))/100*INDEX(gDP!BM$6:BM$271,MATCH(totalExpenditure!$A84,gDP!$B$6:$B$271))=0,"",INDEX([2]pivotTable!AX$3:AX$308,MATCH(totalExpenditure!$A84,[2]pivotTable!$A$3:$A$308,0))/100*INDEX(gDP!BM$6:BM$271,MATCH(totalExpenditure!$A84,gDP!$B$6:$B$271)))</f>
        <v/>
      </c>
      <c r="AY84" s="77" t="str">
        <f>IF(INDEX([2]pivotTable!AY$3:AY$308,MATCH(totalExpenditure!$A84,[2]pivotTable!$A$3:$A$308,0))/100*INDEX(gDP!BN$6:BN$271,MATCH(totalExpenditure!$A84,gDP!$B$6:$B$271))=0,"",INDEX([2]pivotTable!AY$3:AY$308,MATCH(totalExpenditure!$A84,[2]pivotTable!$A$3:$A$308,0))/100*INDEX(gDP!BN$6:BN$271,MATCH(totalExpenditure!$A84,gDP!$B$6:$B$271)))</f>
        <v/>
      </c>
      <c r="AZ84" s="77" t="str">
        <f>IF(INDEX([2]pivotTable!AZ$3:AZ$308,MATCH(totalExpenditure!$A84,[2]pivotTable!$A$3:$A$308,0))/100*INDEX(gDP!BO$6:BO$271,MATCH(totalExpenditure!$A84,gDP!$B$6:$B$271))=0,"",INDEX([2]pivotTable!AZ$3:AZ$308,MATCH(totalExpenditure!$A84,[2]pivotTable!$A$3:$A$308,0))/100*INDEX(gDP!BO$6:BO$271,MATCH(totalExpenditure!$A84,gDP!$B$6:$B$271)))</f>
        <v/>
      </c>
      <c r="BA84" s="77" t="str">
        <f>IF(INDEX([2]pivotTable!B$310:B$615,MATCH(totalExpenditure!$A84,[2]pivotTable!$A$310:$A$615,0))/100*INDEX(gDP!Q$6:Q$271,MATCH(totalExpenditure!$A84,gDP!$B$6:$B$271))=0,"",INDEX([2]pivotTable!B$310:B$615,MATCH(totalExpenditure!$A84,[2]pivotTable!$A$310:$A$615,0))/100*INDEX(gDP!Q$6:Q$271,MATCH(totalExpenditure!$A84,gDP!$B$6:$B$271)))</f>
        <v/>
      </c>
      <c r="BB84" s="77" t="str">
        <f>IF(INDEX([2]pivotTable!C$310:C$615,MATCH(totalExpenditure!$A84,[2]pivotTable!$A$310:$A$615,0))/100*INDEX(gDP!R$6:R$271,MATCH(totalExpenditure!$A84,gDP!$B$6:$B$271))=0,"",INDEX([2]pivotTable!C$310:C$615,MATCH(totalExpenditure!$A84,[2]pivotTable!$A$310:$A$615,0))/100*INDEX(gDP!R$6:R$271,MATCH(totalExpenditure!$A84,gDP!$B$6:$B$271)))</f>
        <v/>
      </c>
      <c r="BC84" s="77" t="str">
        <f>IF(INDEX([2]pivotTable!D$310:D$615,MATCH(totalExpenditure!$A84,[2]pivotTable!$A$310:$A$615,0))/100*INDEX(gDP!S$6:S$271,MATCH(totalExpenditure!$A84,gDP!$B$6:$B$271))=0,"",INDEX([2]pivotTable!D$310:D$615,MATCH(totalExpenditure!$A84,[2]pivotTable!$A$310:$A$615,0))/100*INDEX(gDP!S$6:S$271,MATCH(totalExpenditure!$A84,gDP!$B$6:$B$271)))</f>
        <v/>
      </c>
      <c r="BD84" s="77" t="str">
        <f>IF(INDEX([2]pivotTable!E$310:E$615,MATCH(totalExpenditure!$A84,[2]pivotTable!$A$310:$A$615,0))/100*INDEX(gDP!T$6:T$271,MATCH(totalExpenditure!$A84,gDP!$B$6:$B$271))=0,"",INDEX([2]pivotTable!E$310:E$615,MATCH(totalExpenditure!$A84,[2]pivotTable!$A$310:$A$615,0))/100*INDEX(gDP!T$6:T$271,MATCH(totalExpenditure!$A84,gDP!$B$6:$B$271)))</f>
        <v/>
      </c>
      <c r="BE84" s="77" t="str">
        <f>IF(INDEX([2]pivotTable!F$310:F$615,MATCH(totalExpenditure!$A84,[2]pivotTable!$A$310:$A$615,0))/100*INDEX(gDP!U$6:U$271,MATCH(totalExpenditure!$A84,gDP!$B$6:$B$271))=0,"",INDEX([2]pivotTable!F$310:F$615,MATCH(totalExpenditure!$A84,[2]pivotTable!$A$310:$A$615,0))/100*INDEX(gDP!U$6:U$271,MATCH(totalExpenditure!$A84,gDP!$B$6:$B$271)))</f>
        <v/>
      </c>
      <c r="BF84" s="77" t="str">
        <f>IF(INDEX([2]pivotTable!G$310:G$615,MATCH(totalExpenditure!$A84,[2]pivotTable!$A$310:$A$615,0))/100*INDEX(gDP!V$6:V$271,MATCH(totalExpenditure!$A84,gDP!$B$6:$B$271))=0,"",INDEX([2]pivotTable!G$310:G$615,MATCH(totalExpenditure!$A84,[2]pivotTable!$A$310:$A$615,0))/100*INDEX(gDP!V$6:V$271,MATCH(totalExpenditure!$A84,gDP!$B$6:$B$271)))</f>
        <v/>
      </c>
      <c r="BG84" s="77" t="str">
        <f>IF(INDEX([2]pivotTable!H$310:H$615,MATCH(totalExpenditure!$A84,[2]pivotTable!$A$310:$A$615,0))/100*INDEX(gDP!W$6:W$271,MATCH(totalExpenditure!$A84,gDP!$B$6:$B$271))=0,"",INDEX([2]pivotTable!H$310:H$615,MATCH(totalExpenditure!$A84,[2]pivotTable!$A$310:$A$615,0))/100*INDEX(gDP!W$6:W$271,MATCH(totalExpenditure!$A84,gDP!$B$6:$B$271)))</f>
        <v/>
      </c>
      <c r="BH84" s="77" t="str">
        <f>IF(INDEX([2]pivotTable!I$310:I$615,MATCH(totalExpenditure!$A84,[2]pivotTable!$A$310:$A$615,0))/100*INDEX(gDP!X$6:X$271,MATCH(totalExpenditure!$A84,gDP!$B$6:$B$271))=0,"",INDEX([2]pivotTable!I$310:I$615,MATCH(totalExpenditure!$A84,[2]pivotTable!$A$310:$A$615,0))/100*INDEX(gDP!X$6:X$271,MATCH(totalExpenditure!$A84,gDP!$B$6:$B$271)))</f>
        <v/>
      </c>
      <c r="BI84" s="77" t="str">
        <f>IF(INDEX([2]pivotTable!J$310:J$615,MATCH(totalExpenditure!$A84,[2]pivotTable!$A$310:$A$615,0))/100*INDEX(gDP!Y$6:Y$271,MATCH(totalExpenditure!$A84,gDP!$B$6:$B$271))=0,"",INDEX([2]pivotTable!J$310:J$615,MATCH(totalExpenditure!$A84,[2]pivotTable!$A$310:$A$615,0))/100*INDEX(gDP!Y$6:Y$271,MATCH(totalExpenditure!$A84,gDP!$B$6:$B$271)))</f>
        <v/>
      </c>
      <c r="BJ84" s="77" t="str">
        <f>IF(INDEX([2]pivotTable!K$310:K$615,MATCH(totalExpenditure!$A84,[2]pivotTable!$A$310:$A$615,0))/100*INDEX(gDP!Z$6:Z$271,MATCH(totalExpenditure!$A84,gDP!$B$6:$B$271))=0,"",INDEX([2]pivotTable!K$310:K$615,MATCH(totalExpenditure!$A84,[2]pivotTable!$A$310:$A$615,0))/100*INDEX(gDP!Z$6:Z$271,MATCH(totalExpenditure!$A84,gDP!$B$6:$B$271)))</f>
        <v/>
      </c>
      <c r="BK84" s="77" t="str">
        <f>IF(INDEX([2]pivotTable!L$310:L$615,MATCH(totalExpenditure!$A84,[2]pivotTable!$A$310:$A$615,0))/100*INDEX(gDP!AA$6:AA$271,MATCH(totalExpenditure!$A84,gDP!$B$6:$B$271))=0,"",INDEX([2]pivotTable!L$310:L$615,MATCH(totalExpenditure!$A84,[2]pivotTable!$A$310:$A$615,0))/100*INDEX(gDP!AA$6:AA$271,MATCH(totalExpenditure!$A84,gDP!$B$6:$B$271)))</f>
        <v/>
      </c>
      <c r="BL84" s="77" t="str">
        <f>IF(INDEX([2]pivotTable!M$310:M$615,MATCH(totalExpenditure!$A84,[2]pivotTable!$A$310:$A$615,0))/100*INDEX(gDP!AB$6:AB$271,MATCH(totalExpenditure!$A84,gDP!$B$6:$B$271))=0,"",INDEX([2]pivotTable!M$310:M$615,MATCH(totalExpenditure!$A84,[2]pivotTable!$A$310:$A$615,0))/100*INDEX(gDP!AB$6:AB$271,MATCH(totalExpenditure!$A84,gDP!$B$6:$B$271)))</f>
        <v/>
      </c>
      <c r="BM84" s="77" t="str">
        <f>IF(INDEX([2]pivotTable!N$310:N$615,MATCH(totalExpenditure!$A84,[2]pivotTable!$A$310:$A$615,0))/100*INDEX(gDP!AC$6:AC$271,MATCH(totalExpenditure!$A84,gDP!$B$6:$B$271))=0,"",INDEX([2]pivotTable!N$310:N$615,MATCH(totalExpenditure!$A84,[2]pivotTable!$A$310:$A$615,0))/100*INDEX(gDP!AC$6:AC$271,MATCH(totalExpenditure!$A84,gDP!$B$6:$B$271)))</f>
        <v/>
      </c>
      <c r="BN84" s="77" t="str">
        <f>IF(INDEX([2]pivotTable!O$310:O$615,MATCH(totalExpenditure!$A84,[2]pivotTable!$A$310:$A$615,0))/100*INDEX(gDP!AD$6:AD$271,MATCH(totalExpenditure!$A84,gDP!$B$6:$B$271))=0,"",INDEX([2]pivotTable!O$310:O$615,MATCH(totalExpenditure!$A84,[2]pivotTable!$A$310:$A$615,0))/100*INDEX(gDP!AD$6:AD$271,MATCH(totalExpenditure!$A84,gDP!$B$6:$B$271)))</f>
        <v/>
      </c>
      <c r="BO84" s="77" t="str">
        <f>IF(INDEX([2]pivotTable!P$310:P$615,MATCH(totalExpenditure!$A84,[2]pivotTable!$A$310:$A$615,0))/100*INDEX(gDP!AE$6:AE$271,MATCH(totalExpenditure!$A84,gDP!$B$6:$B$271))=0,"",INDEX([2]pivotTable!P$310:P$615,MATCH(totalExpenditure!$A84,[2]pivotTable!$A$310:$A$615,0))/100*INDEX(gDP!AE$6:AE$271,MATCH(totalExpenditure!$A84,gDP!$B$6:$B$271)))</f>
        <v/>
      </c>
      <c r="BP84" s="77" t="str">
        <f>IF(INDEX([2]pivotTable!Q$310:Q$615,MATCH(totalExpenditure!$A84,[2]pivotTable!$A$310:$A$615,0))/100*INDEX(gDP!AF$6:AF$271,MATCH(totalExpenditure!$A84,gDP!$B$6:$B$271))=0,"",INDEX([2]pivotTable!Q$310:Q$615,MATCH(totalExpenditure!$A84,[2]pivotTable!$A$310:$A$615,0))/100*INDEX(gDP!AF$6:AF$271,MATCH(totalExpenditure!$A84,gDP!$B$6:$B$271)))</f>
        <v/>
      </c>
      <c r="BQ84" s="77" t="str">
        <f>IF(INDEX([2]pivotTable!R$310:R$615,MATCH(totalExpenditure!$A84,[2]pivotTable!$A$310:$A$615,0))/100*INDEX(gDP!AG$6:AG$271,MATCH(totalExpenditure!$A84,gDP!$B$6:$B$271))=0,"",INDEX([2]pivotTable!R$310:R$615,MATCH(totalExpenditure!$A84,[2]pivotTable!$A$310:$A$615,0))/100*INDEX(gDP!AG$6:AG$271,MATCH(totalExpenditure!$A84,gDP!$B$6:$B$271)))</f>
        <v/>
      </c>
      <c r="BR84" s="77" t="str">
        <f>IF(INDEX([2]pivotTable!S$310:S$615,MATCH(totalExpenditure!$A84,[2]pivotTable!$A$310:$A$615,0))/100*INDEX(gDP!AH$6:AH$271,MATCH(totalExpenditure!$A84,gDP!$B$6:$B$271))=0,"",INDEX([2]pivotTable!S$310:S$615,MATCH(totalExpenditure!$A84,[2]pivotTable!$A$310:$A$615,0))/100*INDEX(gDP!AH$6:AH$271,MATCH(totalExpenditure!$A84,gDP!$B$6:$B$271)))</f>
        <v/>
      </c>
      <c r="BS84" s="77" t="str">
        <f>IF(INDEX([2]pivotTable!T$310:T$615,MATCH(totalExpenditure!$A84,[2]pivotTable!$A$310:$A$615,0))/100*INDEX(gDP!AI$6:AI$271,MATCH(totalExpenditure!$A84,gDP!$B$6:$B$271))=0,"",INDEX([2]pivotTable!T$310:T$615,MATCH(totalExpenditure!$A84,[2]pivotTable!$A$310:$A$615,0))/100*INDEX(gDP!AI$6:AI$271,MATCH(totalExpenditure!$A84,gDP!$B$6:$B$271)))</f>
        <v/>
      </c>
      <c r="BT84" s="77" t="str">
        <f>IF(INDEX([2]pivotTable!U$310:U$615,MATCH(totalExpenditure!$A84,[2]pivotTable!$A$310:$A$615,0))/100*INDEX(gDP!AJ$6:AJ$271,MATCH(totalExpenditure!$A84,gDP!$B$6:$B$271))=0,"",INDEX([2]pivotTable!U$310:U$615,MATCH(totalExpenditure!$A84,[2]pivotTable!$A$310:$A$615,0))/100*INDEX(gDP!AJ$6:AJ$271,MATCH(totalExpenditure!$A84,gDP!$B$6:$B$271)))</f>
        <v/>
      </c>
      <c r="BU84" s="77" t="str">
        <f>IF(INDEX([2]pivotTable!V$310:V$615,MATCH(totalExpenditure!$A84,[2]pivotTable!$A$310:$A$615,0))/100*INDEX(gDP!AK$6:AK$271,MATCH(totalExpenditure!$A84,gDP!$B$6:$B$271))=0,"",INDEX([2]pivotTable!V$310:V$615,MATCH(totalExpenditure!$A84,[2]pivotTable!$A$310:$A$615,0))/100*INDEX(gDP!AK$6:AK$271,MATCH(totalExpenditure!$A84,gDP!$B$6:$B$271)))</f>
        <v/>
      </c>
      <c r="BV84" s="77" t="str">
        <f>IF(INDEX([2]pivotTable!W$310:W$615,MATCH(totalExpenditure!$A84,[2]pivotTable!$A$310:$A$615,0))/100*INDEX(gDP!AL$6:AL$271,MATCH(totalExpenditure!$A84,gDP!$B$6:$B$271))=0,"",INDEX([2]pivotTable!W$310:W$615,MATCH(totalExpenditure!$A84,[2]pivotTable!$A$310:$A$615,0))/100*INDEX(gDP!AL$6:AL$271,MATCH(totalExpenditure!$A84,gDP!$B$6:$B$271)))</f>
        <v/>
      </c>
      <c r="BW84" s="77" t="str">
        <f>IF(INDEX([2]pivotTable!X$310:X$615,MATCH(totalExpenditure!$A84,[2]pivotTable!$A$310:$A$615,0))/100*INDEX(gDP!AM$6:AM$271,MATCH(totalExpenditure!$A84,gDP!$B$6:$B$271))=0,"",INDEX([2]pivotTable!X$310:X$615,MATCH(totalExpenditure!$A84,[2]pivotTable!$A$310:$A$615,0))/100*INDEX(gDP!AM$6:AM$271,MATCH(totalExpenditure!$A84,gDP!$B$6:$B$271)))</f>
        <v/>
      </c>
      <c r="BX84" s="77" t="str">
        <f>IF(INDEX([2]pivotTable!Y$310:Y$615,MATCH(totalExpenditure!$A84,[2]pivotTable!$A$310:$A$615,0))/100*INDEX(gDP!AN$6:AN$271,MATCH(totalExpenditure!$A84,gDP!$B$6:$B$271))=0,"",INDEX([2]pivotTable!Y$310:Y$615,MATCH(totalExpenditure!$A84,[2]pivotTable!$A$310:$A$615,0))/100*INDEX(gDP!AN$6:AN$271,MATCH(totalExpenditure!$A84,gDP!$B$6:$B$271)))</f>
        <v/>
      </c>
      <c r="BY84" s="77" t="str">
        <f>IF(INDEX([2]pivotTable!Z$310:Z$615,MATCH(totalExpenditure!$A84,[2]pivotTable!$A$310:$A$615,0))/100*INDEX(gDP!AO$6:AO$271,MATCH(totalExpenditure!$A84,gDP!$B$6:$B$271))=0,"",INDEX([2]pivotTable!Z$310:Z$615,MATCH(totalExpenditure!$A84,[2]pivotTable!$A$310:$A$615,0))/100*INDEX(gDP!AO$6:AO$271,MATCH(totalExpenditure!$A84,gDP!$B$6:$B$271)))</f>
        <v/>
      </c>
      <c r="BZ84" s="77" t="str">
        <f>IF(INDEX([2]pivotTable!AA$310:AA$615,MATCH(totalExpenditure!$A84,[2]pivotTable!$A$310:$A$615,0))/100*INDEX(gDP!AP$6:AP$271,MATCH(totalExpenditure!$A84,gDP!$B$6:$B$271))=0,"",INDEX([2]pivotTable!AA$310:AA$615,MATCH(totalExpenditure!$A84,[2]pivotTable!$A$310:$A$615,0))/100*INDEX(gDP!AP$6:AP$271,MATCH(totalExpenditure!$A84,gDP!$B$6:$B$271)))</f>
        <v/>
      </c>
      <c r="CA84" s="77" t="str">
        <f>IF(INDEX([2]pivotTable!AB$310:AB$615,MATCH(totalExpenditure!$A84,[2]pivotTable!$A$310:$A$615,0))/100*INDEX(gDP!AQ$6:AQ$271,MATCH(totalExpenditure!$A84,gDP!$B$6:$B$271))=0,"",INDEX([2]pivotTable!AB$310:AB$615,MATCH(totalExpenditure!$A84,[2]pivotTable!$A$310:$A$615,0))/100*INDEX(gDP!AQ$6:AQ$271,MATCH(totalExpenditure!$A84,gDP!$B$6:$B$271)))</f>
        <v/>
      </c>
      <c r="CB84" s="77" t="str">
        <f>IF(INDEX([2]pivotTable!AC$310:AC$615,MATCH(totalExpenditure!$A84,[2]pivotTable!$A$310:$A$615,0))/100*INDEX(gDP!AR$6:AR$271,MATCH(totalExpenditure!$A84,gDP!$B$6:$B$271))=0,"",INDEX([2]pivotTable!AC$310:AC$615,MATCH(totalExpenditure!$A84,[2]pivotTable!$A$310:$A$615,0))/100*INDEX(gDP!AR$6:AR$271,MATCH(totalExpenditure!$A84,gDP!$B$6:$B$271)))</f>
        <v/>
      </c>
      <c r="CC84" s="77" t="str">
        <f>IF(INDEX([2]pivotTable!AD$310:AD$615,MATCH(totalExpenditure!$A84,[2]pivotTable!$A$310:$A$615,0))/100*INDEX(gDP!AS$6:AS$271,MATCH(totalExpenditure!$A84,gDP!$B$6:$B$271))=0,"",INDEX([2]pivotTable!AD$310:AD$615,MATCH(totalExpenditure!$A84,[2]pivotTable!$A$310:$A$615,0))/100*INDEX(gDP!AS$6:AS$271,MATCH(totalExpenditure!$A84,gDP!$B$6:$B$271)))</f>
        <v/>
      </c>
      <c r="CD84" s="77" t="str">
        <f>IF(INDEX([2]pivotTable!AE$310:AE$615,MATCH(totalExpenditure!$A84,[2]pivotTable!$A$310:$A$615,0))/100*INDEX(gDP!AT$6:AT$271,MATCH(totalExpenditure!$A84,gDP!$B$6:$B$271))=0,"",INDEX([2]pivotTable!AE$310:AE$615,MATCH(totalExpenditure!$A84,[2]pivotTable!$A$310:$A$615,0))/100*INDEX(gDP!AT$6:AT$271,MATCH(totalExpenditure!$A84,gDP!$B$6:$B$271)))</f>
        <v/>
      </c>
      <c r="CE84" s="77" t="str">
        <f>IF(INDEX([2]pivotTable!AF$310:AF$615,MATCH(totalExpenditure!$A84,[2]pivotTable!$A$310:$A$615,0))/100*INDEX(gDP!AU$6:AU$271,MATCH(totalExpenditure!$A84,gDP!$B$6:$B$271))=0,"",INDEX([2]pivotTable!AF$310:AF$615,MATCH(totalExpenditure!$A84,[2]pivotTable!$A$310:$A$615,0))/100*INDEX(gDP!AU$6:AU$271,MATCH(totalExpenditure!$A84,gDP!$B$6:$B$271)))</f>
        <v/>
      </c>
      <c r="CF84" s="77" t="str">
        <f>IF(INDEX([2]pivotTable!AG$310:AG$615,MATCH(totalExpenditure!$A84,[2]pivotTable!$A$310:$A$615,0))/100*INDEX(gDP!AV$6:AV$271,MATCH(totalExpenditure!$A84,gDP!$B$6:$B$271))=0,"",INDEX([2]pivotTable!AG$310:AG$615,MATCH(totalExpenditure!$A84,[2]pivotTable!$A$310:$A$615,0))/100*INDEX(gDP!AV$6:AV$271,MATCH(totalExpenditure!$A84,gDP!$B$6:$B$271)))</f>
        <v/>
      </c>
      <c r="CG84" s="77" t="str">
        <f>IF(INDEX([2]pivotTable!AH$310:AH$615,MATCH(totalExpenditure!$A84,[2]pivotTable!$A$310:$A$615,0))/100*INDEX(gDP!AW$6:AW$271,MATCH(totalExpenditure!$A84,gDP!$B$6:$B$271))=0,"",INDEX([2]pivotTable!AH$310:AH$615,MATCH(totalExpenditure!$A84,[2]pivotTable!$A$310:$A$615,0))/100*INDEX(gDP!AW$6:AW$271,MATCH(totalExpenditure!$A84,gDP!$B$6:$B$271)))</f>
        <v/>
      </c>
      <c r="CH84" s="77" t="str">
        <f>IF(INDEX([2]pivotTable!AI$310:AI$615,MATCH(totalExpenditure!$A84,[2]pivotTable!$A$310:$A$615,0))/100*INDEX(gDP!AX$6:AX$271,MATCH(totalExpenditure!$A84,gDP!$B$6:$B$271))=0,"",INDEX([2]pivotTable!AI$310:AI$615,MATCH(totalExpenditure!$A84,[2]pivotTable!$A$310:$A$615,0))/100*INDEX(gDP!AX$6:AX$271,MATCH(totalExpenditure!$A84,gDP!$B$6:$B$271)))</f>
        <v/>
      </c>
      <c r="CI84" s="77" t="str">
        <f>IF(INDEX([2]pivotTable!AJ$310:AJ$615,MATCH(totalExpenditure!$A84,[2]pivotTable!$A$310:$A$615,0))/100*INDEX(gDP!AY$6:AY$271,MATCH(totalExpenditure!$A84,gDP!$B$6:$B$271))=0,"",INDEX([2]pivotTable!AJ$310:AJ$615,MATCH(totalExpenditure!$A84,[2]pivotTable!$A$310:$A$615,0))/100*INDEX(gDP!AY$6:AY$271,MATCH(totalExpenditure!$A84,gDP!$B$6:$B$271)))</f>
        <v/>
      </c>
      <c r="CJ84" s="77" t="str">
        <f>IF(INDEX([2]pivotTable!AK$310:AK$615,MATCH(totalExpenditure!$A84,[2]pivotTable!$A$310:$A$615,0))/100*INDEX(gDP!AZ$6:AZ$271,MATCH(totalExpenditure!$A84,gDP!$B$6:$B$271))=0,"",INDEX([2]pivotTable!AK$310:AK$615,MATCH(totalExpenditure!$A84,[2]pivotTable!$A$310:$A$615,0))/100*INDEX(gDP!AZ$6:AZ$271,MATCH(totalExpenditure!$A84,gDP!$B$6:$B$271)))</f>
        <v/>
      </c>
      <c r="CK84" s="77">
        <f>IF(INDEX([2]pivotTable!AL$310:AL$615,MATCH(totalExpenditure!$A84,[2]pivotTable!$A$310:$A$615,0))/100*INDEX(gDP!BA$6:BA$271,MATCH(totalExpenditure!$A84,gDP!$B$6:$B$271))=0,"",INDEX([2]pivotTable!AL$310:AL$615,MATCH(totalExpenditure!$A84,[2]pivotTable!$A$310:$A$615,0))/100*INDEX(gDP!BA$6:BA$271,MATCH(totalExpenditure!$A84,gDP!$B$6:$B$271)))</f>
        <v>7183861.2300000004</v>
      </c>
      <c r="CL84" s="77">
        <f>IF(INDEX([2]pivotTable!AM$310:AM$615,MATCH(totalExpenditure!$A84,[2]pivotTable!$A$310:$A$615,0))/100*INDEX(gDP!BB$6:BB$271,MATCH(totalExpenditure!$A84,gDP!$B$6:$B$271))=0,"",INDEX([2]pivotTable!AM$310:AM$615,MATCH(totalExpenditure!$A84,[2]pivotTable!$A$310:$A$615,0))/100*INDEX(gDP!BB$6:BB$271,MATCH(totalExpenditure!$A84,gDP!$B$6:$B$271)))</f>
        <v>7035143.459999999</v>
      </c>
      <c r="CM84" s="77">
        <f>IF(INDEX([2]pivotTable!AN$310:AN$615,MATCH(totalExpenditure!$A84,[2]pivotTable!$A$310:$A$615,0))/100*INDEX(gDP!BC$6:BC$271,MATCH(totalExpenditure!$A84,gDP!$B$6:$B$271))=0,"",INDEX([2]pivotTable!AN$310:AN$615,MATCH(totalExpenditure!$A84,[2]pivotTable!$A$310:$A$615,0))/100*INDEX(gDP!BC$6:BC$271,MATCH(totalExpenditure!$A84,gDP!$B$6:$B$271)))</f>
        <v>7423602.5</v>
      </c>
      <c r="CN84" s="77">
        <f>IF(INDEX([2]pivotTable!AO$310:AO$615,MATCH(totalExpenditure!$A84,[2]pivotTable!$A$310:$A$615,0))/100*INDEX(gDP!BD$6:BD$271,MATCH(totalExpenditure!$A84,gDP!$B$6:$B$271))=0,"",INDEX([2]pivotTable!AO$310:AO$615,MATCH(totalExpenditure!$A84,[2]pivotTable!$A$310:$A$615,0))/100*INDEX(gDP!BD$6:BD$271,MATCH(totalExpenditure!$A84,gDP!$B$6:$B$271)))</f>
        <v>7533498.7199999997</v>
      </c>
      <c r="CO84" s="77">
        <f>IF(INDEX([2]pivotTable!AP$310:AP$615,MATCH(totalExpenditure!$A84,[2]pivotTable!$A$310:$A$615,0))/100*INDEX(gDP!BE$6:BE$271,MATCH(totalExpenditure!$A84,gDP!$B$6:$B$271))=0,"",INDEX([2]pivotTable!AP$310:AP$615,MATCH(totalExpenditure!$A84,[2]pivotTable!$A$310:$A$615,0))/100*INDEX(gDP!BE$6:BE$271,MATCH(totalExpenditure!$A84,gDP!$B$6:$B$271)))</f>
        <v>8213942.3699999992</v>
      </c>
      <c r="CP84" s="77">
        <f>IF(INDEX([2]pivotTable!AQ$310:AQ$615,MATCH(totalExpenditure!$A84,[2]pivotTable!$A$310:$A$615,0))/100*INDEX(gDP!BF$6:BF$271,MATCH(totalExpenditure!$A84,gDP!$B$6:$B$271))=0,"",INDEX([2]pivotTable!AQ$310:AQ$615,MATCH(totalExpenditure!$A84,[2]pivotTable!$A$310:$A$615,0))/100*INDEX(gDP!BF$6:BF$271,MATCH(totalExpenditure!$A84,gDP!$B$6:$B$271)))</f>
        <v>8374460.1600000001</v>
      </c>
      <c r="CQ84" s="77">
        <f>IF(INDEX([2]pivotTable!AR$310:AR$615,MATCH(totalExpenditure!$A84,[2]pivotTable!$A$310:$A$615,0))/100*INDEX(gDP!BG$6:BG$271,MATCH(totalExpenditure!$A84,gDP!$B$6:$B$271))=0,"",INDEX([2]pivotTable!AR$310:AR$615,MATCH(totalExpenditure!$A84,[2]pivotTable!$A$310:$A$615,0))/100*INDEX(gDP!BG$6:BG$271,MATCH(totalExpenditure!$A84,gDP!$B$6:$B$271)))</f>
        <v>7981780</v>
      </c>
      <c r="CR84" s="77">
        <f>IF(INDEX([2]pivotTable!AS$310:AS$615,MATCH(totalExpenditure!$A84,[2]pivotTable!$A$310:$A$615,0))/100*INDEX(gDP!BH$6:BH$271,MATCH(totalExpenditure!$A84,gDP!$B$6:$B$271))=0,"",INDEX([2]pivotTable!AS$310:AS$615,MATCH(totalExpenditure!$A84,[2]pivotTable!$A$310:$A$615,0))/100*INDEX(gDP!BH$6:BH$271,MATCH(totalExpenditure!$A84,gDP!$B$6:$B$271)))</f>
        <v>9747888.9199999999</v>
      </c>
      <c r="CS84" s="77">
        <f>IF(INDEX([2]pivotTable!AT$310:AT$615,MATCH(totalExpenditure!$A84,[2]pivotTable!$A$310:$A$615,0))/100*INDEX(gDP!BI$6:BI$271,MATCH(totalExpenditure!$A84,gDP!$B$6:$B$271))=0,"",INDEX([2]pivotTable!AT$310:AT$615,MATCH(totalExpenditure!$A84,[2]pivotTable!$A$310:$A$615,0))/100*INDEX(gDP!BI$6:BI$271,MATCH(totalExpenditure!$A84,gDP!$B$6:$B$271)))</f>
        <v>8222500</v>
      </c>
      <c r="CT84" s="77">
        <f>IF(INDEX([2]pivotTable!AU$310:AU$615,MATCH(totalExpenditure!$A84,[2]pivotTable!$A$310:$A$615,0))/100*INDEX(gDP!BJ$6:BJ$271,MATCH(totalExpenditure!$A84,gDP!$B$6:$B$271))=0,"",INDEX([2]pivotTable!AU$310:AU$615,MATCH(totalExpenditure!$A84,[2]pivotTable!$A$310:$A$615,0))/100*INDEX(gDP!BJ$6:BJ$271,MATCH(totalExpenditure!$A84,gDP!$B$6:$B$271)))</f>
        <v>9549400</v>
      </c>
      <c r="CU84" s="77">
        <f>IF(INDEX([2]pivotTable!AV$310:AV$615,MATCH(totalExpenditure!$A84,[2]pivotTable!$A$310:$A$615,0))/100*INDEX(gDP!BK$6:BK$271,MATCH(totalExpenditure!$A84,gDP!$B$6:$B$271))=0,"",INDEX([2]pivotTable!AV$310:AV$615,MATCH(totalExpenditure!$A84,[2]pivotTable!$A$310:$A$615,0))/100*INDEX(gDP!BK$6:BK$271,MATCH(totalExpenditure!$A84,gDP!$B$6:$B$271)))</f>
        <v>11956000</v>
      </c>
      <c r="CV84" s="77">
        <f>IF(INDEX([2]pivotTable!AW$310:AW$615,MATCH(totalExpenditure!$A84,[2]pivotTable!$A$310:$A$615,0))/100*INDEX(gDP!BL$6:BL$271,MATCH(totalExpenditure!$A84,gDP!$B$6:$B$271))=0,"",INDEX([2]pivotTable!AW$310:AW$615,MATCH(totalExpenditure!$A84,[2]pivotTable!$A$310:$A$615,0))/100*INDEX(gDP!BL$6:BL$271,MATCH(totalExpenditure!$A84,gDP!$B$6:$B$271)))</f>
        <v>11544199.999999998</v>
      </c>
      <c r="CW84" s="77">
        <f>IF(INDEX([2]pivotTable!AX$310:AX$615,MATCH(totalExpenditure!$A84,[2]pivotTable!$A$310:$A$615,0))/100*INDEX(gDP!BM$6:BM$271,MATCH(totalExpenditure!$A84,gDP!$B$6:$B$271))=0,"",INDEX([2]pivotTable!AX$310:AX$615,MATCH(totalExpenditure!$A84,[2]pivotTable!$A$310:$A$615,0))/100*INDEX(gDP!BM$6:BM$271,MATCH(totalExpenditure!$A84,gDP!$B$6:$B$271)))</f>
        <v>9895200</v>
      </c>
      <c r="CX84" s="77" t="str">
        <f>IF(INDEX([2]pivotTable!AY$310:AY$615,MATCH(totalExpenditure!$A84,[2]pivotTable!$A$310:$A$615,0))/100*INDEX(gDP!BN$6:BN$271,MATCH(totalExpenditure!$A84,gDP!$B$6:$B$271))=0,"",INDEX([2]pivotTable!AY$310:AY$615,MATCH(totalExpenditure!$A84,[2]pivotTable!$A$310:$A$615,0))/100*INDEX(gDP!BN$6:BN$271,MATCH(totalExpenditure!$A84,gDP!$B$6:$B$271)))</f>
        <v/>
      </c>
      <c r="CY84" s="77" t="str">
        <f>IF(INDEX([2]pivotTable!AZ$310:AZ$615,MATCH(totalExpenditure!$A84,[2]pivotTable!$A$310:$A$615,0))/100*INDEX(gDP!BO$6:BO$271,MATCH(totalExpenditure!$A84,gDP!$B$6:$B$271))=0,"",INDEX([2]pivotTable!AZ$310:AZ$615,MATCH(totalExpenditure!$A84,[2]pivotTable!$A$310:$A$615,0))/100*INDEX(gDP!BO$6:BO$271,MATCH(totalExpenditure!$A84,gDP!$B$6:$B$271)))</f>
        <v/>
      </c>
      <c r="CZ84" s="77" t="str">
        <f>IF(B84="","",IF(BA84="","",B84-B84+INDEX(gDP!Q$6:Q$271,MATCH(totalExpenditure!$A84,gDP!$B$6:$B$271))))</f>
        <v/>
      </c>
      <c r="DA84" s="77" t="str">
        <f>IF(C84="","",IF(BB84="","",C84-C84+INDEX(gDP!R$6:R$271,MATCH(totalExpenditure!$A84,gDP!$B$6:$B$271))))</f>
        <v/>
      </c>
      <c r="DB84" s="77" t="str">
        <f>IF(D84="","",IF(BC84="","",D84-D84+INDEX(gDP!S$6:S$271,MATCH(totalExpenditure!$A84,gDP!$B$6:$B$271))))</f>
        <v/>
      </c>
      <c r="DC84" s="77" t="str">
        <f>IF(E84="","",IF(BD84="","",E84-E84+INDEX(gDP!T$6:T$271,MATCH(totalExpenditure!$A84,gDP!$B$6:$B$271))))</f>
        <v/>
      </c>
      <c r="DD84" s="77" t="str">
        <f>IF(F84="","",IF(BE84="","",F84-F84+INDEX(gDP!U$6:U$271,MATCH(totalExpenditure!$A84,gDP!$B$6:$B$271))))</f>
        <v/>
      </c>
      <c r="DE84" s="77" t="str">
        <f>IF(G84="","",IF(BF84="","",G84-G84+INDEX(gDP!V$6:V$271,MATCH(totalExpenditure!$A84,gDP!$B$6:$B$271))))</f>
        <v/>
      </c>
      <c r="DF84" s="77" t="str">
        <f>IF(H84="","",IF(BG84="","",H84-H84+INDEX(gDP!W$6:W$271,MATCH(totalExpenditure!$A84,gDP!$B$6:$B$271))))</f>
        <v/>
      </c>
      <c r="DG84" s="77" t="str">
        <f>IF(I84="","",IF(BH84="","",I84-I84+INDEX(gDP!X$6:X$271,MATCH(totalExpenditure!$A84,gDP!$B$6:$B$271))))</f>
        <v/>
      </c>
      <c r="DH84" s="77" t="str">
        <f>IF(J84="","",IF(BI84="","",J84-J84+INDEX(gDP!Y$6:Y$271,MATCH(totalExpenditure!$A84,gDP!$B$6:$B$271))))</f>
        <v/>
      </c>
      <c r="DI84" s="77" t="str">
        <f>IF(K84="","",IF(BJ84="","",K84-K84+INDEX(gDP!Z$6:Z$271,MATCH(totalExpenditure!$A84,gDP!$B$6:$B$271))))</f>
        <v/>
      </c>
      <c r="DJ84" s="77" t="str">
        <f>IF(L84="","",IF(BK84="","",L84-L84+INDEX(gDP!AA$6:AA$271,MATCH(totalExpenditure!$A84,gDP!$B$6:$B$271))))</f>
        <v/>
      </c>
      <c r="DK84" s="77" t="str">
        <f>IF(M84="","",IF(BL84="","",M84-M84+INDEX(gDP!AB$6:AB$271,MATCH(totalExpenditure!$A84,gDP!$B$6:$B$271))))</f>
        <v/>
      </c>
      <c r="DL84" s="77" t="str">
        <f>IF(N84="","",IF(BM84="","",N84-N84+INDEX(gDP!AC$6:AC$271,MATCH(totalExpenditure!$A84,gDP!$B$6:$B$271))))</f>
        <v/>
      </c>
      <c r="DM84" s="77" t="str">
        <f>IF(O84="","",IF(BN84="","",O84-O84+INDEX(gDP!AD$6:AD$271,MATCH(totalExpenditure!$A84,gDP!$B$6:$B$271))))</f>
        <v/>
      </c>
      <c r="DN84" s="77" t="str">
        <f>IF(P84="","",IF(BO84="","",P84-P84+INDEX(gDP!AE$6:AE$271,MATCH(totalExpenditure!$A84,gDP!$B$6:$B$271))))</f>
        <v/>
      </c>
      <c r="DO84" s="77" t="str">
        <f>IF(Q84="","",IF(BP84="","",Q84-Q84+INDEX(gDP!AF$6:AF$271,MATCH(totalExpenditure!$A84,gDP!$B$6:$B$271))))</f>
        <v/>
      </c>
      <c r="DP84" s="77" t="str">
        <f>IF(R84="","",IF(BQ84="","",R84-R84+INDEX(gDP!AG$6:AG$271,MATCH(totalExpenditure!$A84,gDP!$B$6:$B$271))))</f>
        <v/>
      </c>
      <c r="DQ84" s="77" t="str">
        <f>IF(S84="","",IF(BR84="","",S84-S84+INDEX(gDP!AH$6:AH$271,MATCH(totalExpenditure!$A84,gDP!$B$6:$B$271))))</f>
        <v/>
      </c>
      <c r="DR84" s="77" t="str">
        <f>IF(T84="","",IF(BS84="","",T84-T84+INDEX(gDP!AI$6:AI$271,MATCH(totalExpenditure!$A84,gDP!$B$6:$B$271))))</f>
        <v/>
      </c>
      <c r="DS84" s="77" t="str">
        <f>IF(U84="","",IF(BT84="","",U84-U84+INDEX(gDP!AJ$6:AJ$271,MATCH(totalExpenditure!$A84,gDP!$B$6:$B$271))))</f>
        <v/>
      </c>
      <c r="DT84" s="77" t="str">
        <f>IF(V84="","",IF(BU84="","",V84-V84+INDEX(gDP!AK$6:AK$271,MATCH(totalExpenditure!$A84,gDP!$B$6:$B$271))))</f>
        <v/>
      </c>
      <c r="DU84" s="77" t="str">
        <f>IF(W84="","",IF(BV84="","",W84-W84+INDEX(gDP!AL$6:AL$271,MATCH(totalExpenditure!$A84,gDP!$B$6:$B$271))))</f>
        <v/>
      </c>
      <c r="DV84" s="77" t="str">
        <f>IF(X84="","",IF(BW84="","",X84-X84+INDEX(gDP!AM$6:AM$271,MATCH(totalExpenditure!$A84,gDP!$B$6:$B$271))))</f>
        <v/>
      </c>
      <c r="DW84" s="77" t="str">
        <f>IF(Y84="","",IF(BX84="","",Y84-Y84+INDEX(gDP!AN$6:AN$271,MATCH(totalExpenditure!$A84,gDP!$B$6:$B$271))))</f>
        <v/>
      </c>
      <c r="DX84" s="77" t="str">
        <f>IF(Z84="","",IF(BY84="","",Z84-Z84+INDEX(gDP!AO$6:AO$271,MATCH(totalExpenditure!$A84,gDP!$B$6:$B$271))))</f>
        <v/>
      </c>
      <c r="DY84" s="77" t="str">
        <f>IF(AA84="","",IF(BZ84="","",AA84-AA84+INDEX(gDP!AP$6:AP$271,MATCH(totalExpenditure!$A84,gDP!$B$6:$B$271))))</f>
        <v/>
      </c>
      <c r="DZ84" s="77" t="str">
        <f>IF(AB84="","",IF(CA84="","",AB84-AB84+INDEX(gDP!AQ$6:AQ$271,MATCH(totalExpenditure!$A84,gDP!$B$6:$B$271))))</f>
        <v/>
      </c>
      <c r="EA84" s="77" t="str">
        <f>IF(AC84="","",IF(CB84="","",AC84-AC84+INDEX(gDP!AR$6:AR$271,MATCH(totalExpenditure!$A84,gDP!$B$6:$B$271))))</f>
        <v/>
      </c>
      <c r="EB84" s="77" t="str">
        <f>IF(AD84="","",IF(CC84="","",AD84-AD84+INDEX(gDP!AS$6:AS$271,MATCH(totalExpenditure!$A84,gDP!$B$6:$B$271))))</f>
        <v/>
      </c>
      <c r="EC84" s="77" t="str">
        <f>IF(AE84="","",IF(CD84="","",AE84-AE84+INDEX(gDP!AT$6:AT$271,MATCH(totalExpenditure!$A84,gDP!$B$6:$B$271))))</f>
        <v/>
      </c>
      <c r="ED84" s="77" t="str">
        <f>IF(AF84="","",IF(CE84="","",AF84-AF84+INDEX(gDP!AU$6:AU$271,MATCH(totalExpenditure!$A84,gDP!$B$6:$B$271))))</f>
        <v/>
      </c>
      <c r="EE84" s="77" t="str">
        <f>IF(AG84="","",IF(CF84="","",AG84-AG84+INDEX(gDP!AV$6:AV$271,MATCH(totalExpenditure!$A84,gDP!$B$6:$B$271))))</f>
        <v/>
      </c>
      <c r="EF84" s="77" t="str">
        <f>IF(AH84="","",IF(CG84="","",AH84-AH84+INDEX(gDP!AW$6:AW$271,MATCH(totalExpenditure!$A84,gDP!$B$6:$B$271))))</f>
        <v/>
      </c>
      <c r="EG84" s="77" t="str">
        <f>IF(AI84="","",IF(CH84="","",AI84-AI84+INDEX(gDP!AX$6:AX$271,MATCH(totalExpenditure!$A84,gDP!$B$6:$B$271))))</f>
        <v/>
      </c>
      <c r="EH84" s="77" t="str">
        <f>IF(AJ84="","",IF(CI84="","",AJ84-AJ84+INDEX(gDP!AY$6:AY$271,MATCH(totalExpenditure!$A84,gDP!$B$6:$B$271))))</f>
        <v/>
      </c>
      <c r="EI84" s="77" t="str">
        <f>IF(AK84="","",IF(CJ84="","",AK84-AK84+INDEX(gDP!AZ$6:AZ$271,MATCH(totalExpenditure!$A84,gDP!$B$6:$B$271))))</f>
        <v/>
      </c>
      <c r="EJ84" s="77" t="str">
        <f>IF(AL84="","",IF(CK84="","",AL84-AL84+INDEX(gDP!BA$6:BA$271,MATCH(totalExpenditure!$A84,gDP!$B$6:$B$271))))</f>
        <v/>
      </c>
      <c r="EK84" s="77" t="str">
        <f>IF(AM84="","",IF(CL84="","",AM84-AM84+INDEX(gDP!BB$6:BB$271,MATCH(totalExpenditure!$A84,gDP!$B$6:$B$271))))</f>
        <v/>
      </c>
      <c r="EL84" s="77" t="str">
        <f>IF(AN84="","",IF(CM84="","",AN84-AN84+INDEX(gDP!BC$6:BC$271,MATCH(totalExpenditure!$A84,gDP!$B$6:$B$271))))</f>
        <v/>
      </c>
      <c r="EM84" s="77" t="str">
        <f>IF(AO84="","",IF(CN84="","",AO84-AO84+INDEX(gDP!BD$6:BD$271,MATCH(totalExpenditure!$A84,gDP!$B$6:$B$271))))</f>
        <v/>
      </c>
      <c r="EN84" s="77" t="str">
        <f>IF(AP84="","",IF(CO84="","",AP84-AP84+INDEX(gDP!BE$6:BE$271,MATCH(totalExpenditure!$A84,gDP!$B$6:$B$271))))</f>
        <v/>
      </c>
      <c r="EO84" s="77" t="str">
        <f>IF(AQ84="","",IF(CP84="","",AQ84-AQ84+INDEX(gDP!BF$6:BF$271,MATCH(totalExpenditure!$A84,gDP!$B$6:$B$271))))</f>
        <v/>
      </c>
      <c r="EP84" s="77" t="str">
        <f>IF(AR84="","",IF(CQ84="","",AR84-AR84+INDEX(gDP!BG$6:BG$271,MATCH(totalExpenditure!$A84,gDP!$B$6:$B$271))))</f>
        <v/>
      </c>
      <c r="EQ84" s="77" t="str">
        <f>IF(AS84="","",IF(CR84="","",AS84-AS84+INDEX(gDP!BH$6:BH$271,MATCH(totalExpenditure!$A84,gDP!$B$6:$B$271))))</f>
        <v/>
      </c>
      <c r="ER84" s="77" t="str">
        <f>IF(AT84="","",IF(CS84="","",AT84-AT84+INDEX(gDP!BI$6:BI$271,MATCH(totalExpenditure!$A84,gDP!$B$6:$B$271))))</f>
        <v/>
      </c>
      <c r="ES84" s="77" t="str">
        <f>IF(AU84="","",IF(CT84="","",AU84-AU84+INDEX(gDP!BJ$6:BJ$271,MATCH(totalExpenditure!$A84,gDP!$B$6:$B$271))))</f>
        <v/>
      </c>
      <c r="ET84" s="77" t="str">
        <f>IF(AV84="","",IF(CU84="","",AV84-AV84+INDEX(gDP!BK$6:BK$271,MATCH(totalExpenditure!$A84,gDP!$B$6:$B$271))))</f>
        <v/>
      </c>
      <c r="EU84" s="77" t="str">
        <f>IF(AW84="","",IF(CV84="","",AW84-AW84+INDEX(gDP!BL$6:BL$271,MATCH(totalExpenditure!$A84,gDP!$B$6:$B$271))))</f>
        <v/>
      </c>
      <c r="EV84" s="77" t="str">
        <f>IF(AX84="","",IF(CW84="","",AX84-AX84+INDEX(gDP!BM$6:BM$271,MATCH(totalExpenditure!$A84,gDP!$B$6:$B$271))))</f>
        <v/>
      </c>
      <c r="EW84" s="77" t="str">
        <f>IF(AY84="","",IF(CX84="","",AY84-AY84+INDEX(gDP!BN$6:BN$271,MATCH(totalExpenditure!$A84,gDP!$B$6:$B$271))))</f>
        <v/>
      </c>
      <c r="EX84" s="77" t="str">
        <f>IF(AZ84="","",IF(CY84="","",AZ84-AZ84+INDEX(gDP!BO$6:BO$271,MATCH(totalExpenditure!$A84,gDP!$B$6:$B$271))))</f>
        <v/>
      </c>
    </row>
    <row r="85" spans="1:154" x14ac:dyDescent="0.35">
      <c r="A85" t="s">
        <v>379</v>
      </c>
      <c r="B85" s="77" t="e">
        <f>IF(INDEX([2]pivotTable!B$3:B$308,MATCH(totalExpenditure!$A85,[2]pivotTable!$A$3:$A$308,0))/100*INDEX(gDP!Q$6:Q$271,MATCH(totalExpenditure!$A85,gDP!$B$6:$B$271))=0,"",INDEX([2]pivotTable!B$3:B$308,MATCH(totalExpenditure!$A85,[2]pivotTable!$A$3:$A$308,0))/100*INDEX(gDP!Q$6:Q$271,MATCH(totalExpenditure!$A85,gDP!$B$6:$B$271)))</f>
        <v>#N/A</v>
      </c>
      <c r="C85" s="77" t="e">
        <f>IF(INDEX([2]pivotTable!C$3:C$308,MATCH(totalExpenditure!$A85,[2]pivotTable!$A$3:$A$308,0))/100*INDEX(gDP!R$6:R$271,MATCH(totalExpenditure!$A85,gDP!$B$6:$B$271))=0,"",INDEX([2]pivotTable!C$3:C$308,MATCH(totalExpenditure!$A85,[2]pivotTable!$A$3:$A$308,0))/100*INDEX(gDP!R$6:R$271,MATCH(totalExpenditure!$A85,gDP!$B$6:$B$271)))</f>
        <v>#N/A</v>
      </c>
      <c r="D85" s="77" t="e">
        <f>IF(INDEX([2]pivotTable!D$3:D$308,MATCH(totalExpenditure!$A85,[2]pivotTable!$A$3:$A$308,0))/100*INDEX(gDP!S$6:S$271,MATCH(totalExpenditure!$A85,gDP!$B$6:$B$271))=0,"",INDEX([2]pivotTable!D$3:D$308,MATCH(totalExpenditure!$A85,[2]pivotTable!$A$3:$A$308,0))/100*INDEX(gDP!S$6:S$271,MATCH(totalExpenditure!$A85,gDP!$B$6:$B$271)))</f>
        <v>#N/A</v>
      </c>
      <c r="E85" s="77" t="e">
        <f>IF(INDEX([2]pivotTable!E$3:E$308,MATCH(totalExpenditure!$A85,[2]pivotTable!$A$3:$A$308,0))/100*INDEX(gDP!T$6:T$271,MATCH(totalExpenditure!$A85,gDP!$B$6:$B$271))=0,"",INDEX([2]pivotTable!E$3:E$308,MATCH(totalExpenditure!$A85,[2]pivotTable!$A$3:$A$308,0))/100*INDEX(gDP!T$6:T$271,MATCH(totalExpenditure!$A85,gDP!$B$6:$B$271)))</f>
        <v>#N/A</v>
      </c>
      <c r="F85" s="77" t="e">
        <f>IF(INDEX([2]pivotTable!F$3:F$308,MATCH(totalExpenditure!$A85,[2]pivotTable!$A$3:$A$308,0))/100*INDEX(gDP!U$6:U$271,MATCH(totalExpenditure!$A85,gDP!$B$6:$B$271))=0,"",INDEX([2]pivotTable!F$3:F$308,MATCH(totalExpenditure!$A85,[2]pivotTable!$A$3:$A$308,0))/100*INDEX(gDP!U$6:U$271,MATCH(totalExpenditure!$A85,gDP!$B$6:$B$271)))</f>
        <v>#N/A</v>
      </c>
      <c r="G85" s="77" t="e">
        <f>IF(INDEX([2]pivotTable!G$3:G$308,MATCH(totalExpenditure!$A85,[2]pivotTable!$A$3:$A$308,0))/100*INDEX(gDP!V$6:V$271,MATCH(totalExpenditure!$A85,gDP!$B$6:$B$271))=0,"",INDEX([2]pivotTable!G$3:G$308,MATCH(totalExpenditure!$A85,[2]pivotTable!$A$3:$A$308,0))/100*INDEX(gDP!V$6:V$271,MATCH(totalExpenditure!$A85,gDP!$B$6:$B$271)))</f>
        <v>#N/A</v>
      </c>
      <c r="H85" s="77" t="e">
        <f>IF(INDEX([2]pivotTable!H$3:H$308,MATCH(totalExpenditure!$A85,[2]pivotTable!$A$3:$A$308,0))/100*INDEX(gDP!W$6:W$271,MATCH(totalExpenditure!$A85,gDP!$B$6:$B$271))=0,"",INDEX([2]pivotTable!H$3:H$308,MATCH(totalExpenditure!$A85,[2]pivotTable!$A$3:$A$308,0))/100*INDEX(gDP!W$6:W$271,MATCH(totalExpenditure!$A85,gDP!$B$6:$B$271)))</f>
        <v>#N/A</v>
      </c>
      <c r="I85" s="77" t="e">
        <f>IF(INDEX([2]pivotTable!I$3:I$308,MATCH(totalExpenditure!$A85,[2]pivotTable!$A$3:$A$308,0))/100*INDEX(gDP!X$6:X$271,MATCH(totalExpenditure!$A85,gDP!$B$6:$B$271))=0,"",INDEX([2]pivotTable!I$3:I$308,MATCH(totalExpenditure!$A85,[2]pivotTable!$A$3:$A$308,0))/100*INDEX(gDP!X$6:X$271,MATCH(totalExpenditure!$A85,gDP!$B$6:$B$271)))</f>
        <v>#N/A</v>
      </c>
      <c r="J85" s="77" t="e">
        <f>IF(INDEX([2]pivotTable!J$3:J$308,MATCH(totalExpenditure!$A85,[2]pivotTable!$A$3:$A$308,0))/100*INDEX(gDP!Y$6:Y$271,MATCH(totalExpenditure!$A85,gDP!$B$6:$B$271))=0,"",INDEX([2]pivotTable!J$3:J$308,MATCH(totalExpenditure!$A85,[2]pivotTable!$A$3:$A$308,0))/100*INDEX(gDP!Y$6:Y$271,MATCH(totalExpenditure!$A85,gDP!$B$6:$B$271)))</f>
        <v>#N/A</v>
      </c>
      <c r="K85" s="77" t="e">
        <f>IF(INDEX([2]pivotTable!K$3:K$308,MATCH(totalExpenditure!$A85,[2]pivotTable!$A$3:$A$308,0))/100*INDEX(gDP!Z$6:Z$271,MATCH(totalExpenditure!$A85,gDP!$B$6:$B$271))=0,"",INDEX([2]pivotTable!K$3:K$308,MATCH(totalExpenditure!$A85,[2]pivotTable!$A$3:$A$308,0))/100*INDEX(gDP!Z$6:Z$271,MATCH(totalExpenditure!$A85,gDP!$B$6:$B$271)))</f>
        <v>#N/A</v>
      </c>
      <c r="L85" s="77" t="e">
        <f>IF(INDEX([2]pivotTable!L$3:L$308,MATCH(totalExpenditure!$A85,[2]pivotTable!$A$3:$A$308,0))/100*INDEX(gDP!AA$6:AA$271,MATCH(totalExpenditure!$A85,gDP!$B$6:$B$271))=0,"",INDEX([2]pivotTable!L$3:L$308,MATCH(totalExpenditure!$A85,[2]pivotTable!$A$3:$A$308,0))/100*INDEX(gDP!AA$6:AA$271,MATCH(totalExpenditure!$A85,gDP!$B$6:$B$271)))</f>
        <v>#N/A</v>
      </c>
      <c r="M85" s="77" t="e">
        <f>IF(INDEX([2]pivotTable!M$3:M$308,MATCH(totalExpenditure!$A85,[2]pivotTable!$A$3:$A$308,0))/100*INDEX(gDP!AB$6:AB$271,MATCH(totalExpenditure!$A85,gDP!$B$6:$B$271))=0,"",INDEX([2]pivotTable!M$3:M$308,MATCH(totalExpenditure!$A85,[2]pivotTable!$A$3:$A$308,0))/100*INDEX(gDP!AB$6:AB$271,MATCH(totalExpenditure!$A85,gDP!$B$6:$B$271)))</f>
        <v>#N/A</v>
      </c>
      <c r="N85" s="77" t="e">
        <f>IF(INDEX([2]pivotTable!N$3:N$308,MATCH(totalExpenditure!$A85,[2]pivotTable!$A$3:$A$308,0))/100*INDEX(gDP!AC$6:AC$271,MATCH(totalExpenditure!$A85,gDP!$B$6:$B$271))=0,"",INDEX([2]pivotTable!N$3:N$308,MATCH(totalExpenditure!$A85,[2]pivotTable!$A$3:$A$308,0))/100*INDEX(gDP!AC$6:AC$271,MATCH(totalExpenditure!$A85,gDP!$B$6:$B$271)))</f>
        <v>#N/A</v>
      </c>
      <c r="O85" s="77" t="e">
        <f>IF(INDEX([2]pivotTable!O$3:O$308,MATCH(totalExpenditure!$A85,[2]pivotTable!$A$3:$A$308,0))/100*INDEX(gDP!AD$6:AD$271,MATCH(totalExpenditure!$A85,gDP!$B$6:$B$271))=0,"",INDEX([2]pivotTable!O$3:O$308,MATCH(totalExpenditure!$A85,[2]pivotTable!$A$3:$A$308,0))/100*INDEX(gDP!AD$6:AD$271,MATCH(totalExpenditure!$A85,gDP!$B$6:$B$271)))</f>
        <v>#N/A</v>
      </c>
      <c r="P85" s="77" t="e">
        <f>IF(INDEX([2]pivotTable!P$3:P$308,MATCH(totalExpenditure!$A85,[2]pivotTable!$A$3:$A$308,0))/100*INDEX(gDP!AE$6:AE$271,MATCH(totalExpenditure!$A85,gDP!$B$6:$B$271))=0,"",INDEX([2]pivotTable!P$3:P$308,MATCH(totalExpenditure!$A85,[2]pivotTable!$A$3:$A$308,0))/100*INDEX(gDP!AE$6:AE$271,MATCH(totalExpenditure!$A85,gDP!$B$6:$B$271)))</f>
        <v>#N/A</v>
      </c>
      <c r="Q85" s="77" t="e">
        <f>IF(INDEX([2]pivotTable!Q$3:Q$308,MATCH(totalExpenditure!$A85,[2]pivotTable!$A$3:$A$308,0))/100*INDEX(gDP!AF$6:AF$271,MATCH(totalExpenditure!$A85,gDP!$B$6:$B$271))=0,"",INDEX([2]pivotTable!Q$3:Q$308,MATCH(totalExpenditure!$A85,[2]pivotTable!$A$3:$A$308,0))/100*INDEX(gDP!AF$6:AF$271,MATCH(totalExpenditure!$A85,gDP!$B$6:$B$271)))</f>
        <v>#N/A</v>
      </c>
      <c r="R85" s="77" t="e">
        <f>IF(INDEX([2]pivotTable!R$3:R$308,MATCH(totalExpenditure!$A85,[2]pivotTable!$A$3:$A$308,0))/100*INDEX(gDP!AG$6:AG$271,MATCH(totalExpenditure!$A85,gDP!$B$6:$B$271))=0,"",INDEX([2]pivotTable!R$3:R$308,MATCH(totalExpenditure!$A85,[2]pivotTable!$A$3:$A$308,0))/100*INDEX(gDP!AG$6:AG$271,MATCH(totalExpenditure!$A85,gDP!$B$6:$B$271)))</f>
        <v>#N/A</v>
      </c>
      <c r="S85" s="77" t="e">
        <f>IF(INDEX([2]pivotTable!S$3:S$308,MATCH(totalExpenditure!$A85,[2]pivotTable!$A$3:$A$308,0))/100*INDEX(gDP!AH$6:AH$271,MATCH(totalExpenditure!$A85,gDP!$B$6:$B$271))=0,"",INDEX([2]pivotTable!S$3:S$308,MATCH(totalExpenditure!$A85,[2]pivotTable!$A$3:$A$308,0))/100*INDEX(gDP!AH$6:AH$271,MATCH(totalExpenditure!$A85,gDP!$B$6:$B$271)))</f>
        <v>#N/A</v>
      </c>
      <c r="T85" s="77" t="e">
        <f>IF(INDEX([2]pivotTable!T$3:T$308,MATCH(totalExpenditure!$A85,[2]pivotTable!$A$3:$A$308,0))/100*INDEX(gDP!AI$6:AI$271,MATCH(totalExpenditure!$A85,gDP!$B$6:$B$271))=0,"",INDEX([2]pivotTable!T$3:T$308,MATCH(totalExpenditure!$A85,[2]pivotTable!$A$3:$A$308,0))/100*INDEX(gDP!AI$6:AI$271,MATCH(totalExpenditure!$A85,gDP!$B$6:$B$271)))</f>
        <v>#N/A</v>
      </c>
      <c r="U85" s="77" t="e">
        <f>IF(INDEX([2]pivotTable!U$3:U$308,MATCH(totalExpenditure!$A85,[2]pivotTable!$A$3:$A$308,0))/100*INDEX(gDP!AJ$6:AJ$271,MATCH(totalExpenditure!$A85,gDP!$B$6:$B$271))=0,"",INDEX([2]pivotTable!U$3:U$308,MATCH(totalExpenditure!$A85,[2]pivotTable!$A$3:$A$308,0))/100*INDEX(gDP!AJ$6:AJ$271,MATCH(totalExpenditure!$A85,gDP!$B$6:$B$271)))</f>
        <v>#N/A</v>
      </c>
      <c r="V85" s="77" t="e">
        <f>IF(INDEX([2]pivotTable!V$3:V$308,MATCH(totalExpenditure!$A85,[2]pivotTable!$A$3:$A$308,0))/100*INDEX(gDP!AK$6:AK$271,MATCH(totalExpenditure!$A85,gDP!$B$6:$B$271))=0,"",INDEX([2]pivotTable!V$3:V$308,MATCH(totalExpenditure!$A85,[2]pivotTable!$A$3:$A$308,0))/100*INDEX(gDP!AK$6:AK$271,MATCH(totalExpenditure!$A85,gDP!$B$6:$B$271)))</f>
        <v>#N/A</v>
      </c>
      <c r="W85" s="77" t="e">
        <f>IF(INDEX([2]pivotTable!W$3:W$308,MATCH(totalExpenditure!$A85,[2]pivotTable!$A$3:$A$308,0))/100*INDEX(gDP!AL$6:AL$271,MATCH(totalExpenditure!$A85,gDP!$B$6:$B$271))=0,"",INDEX([2]pivotTable!W$3:W$308,MATCH(totalExpenditure!$A85,[2]pivotTable!$A$3:$A$308,0))/100*INDEX(gDP!AL$6:AL$271,MATCH(totalExpenditure!$A85,gDP!$B$6:$B$271)))</f>
        <v>#N/A</v>
      </c>
      <c r="X85" s="77" t="e">
        <f>IF(INDEX([2]pivotTable!X$3:X$308,MATCH(totalExpenditure!$A85,[2]pivotTable!$A$3:$A$308,0))/100*INDEX(gDP!AM$6:AM$271,MATCH(totalExpenditure!$A85,gDP!$B$6:$B$271))=0,"",INDEX([2]pivotTable!X$3:X$308,MATCH(totalExpenditure!$A85,[2]pivotTable!$A$3:$A$308,0))/100*INDEX(gDP!AM$6:AM$271,MATCH(totalExpenditure!$A85,gDP!$B$6:$B$271)))</f>
        <v>#N/A</v>
      </c>
      <c r="Y85" s="77" t="e">
        <f>IF(INDEX([2]pivotTable!Y$3:Y$308,MATCH(totalExpenditure!$A85,[2]pivotTable!$A$3:$A$308,0))/100*INDEX(gDP!AN$6:AN$271,MATCH(totalExpenditure!$A85,gDP!$B$6:$B$271))=0,"",INDEX([2]pivotTable!Y$3:Y$308,MATCH(totalExpenditure!$A85,[2]pivotTable!$A$3:$A$308,0))/100*INDEX(gDP!AN$6:AN$271,MATCH(totalExpenditure!$A85,gDP!$B$6:$B$271)))</f>
        <v>#N/A</v>
      </c>
      <c r="Z85" s="77" t="e">
        <f>IF(INDEX([2]pivotTable!Z$3:Z$308,MATCH(totalExpenditure!$A85,[2]pivotTable!$A$3:$A$308,0))/100*INDEX(gDP!AO$6:AO$271,MATCH(totalExpenditure!$A85,gDP!$B$6:$B$271))=0,"",INDEX([2]pivotTable!Z$3:Z$308,MATCH(totalExpenditure!$A85,[2]pivotTable!$A$3:$A$308,0))/100*INDEX(gDP!AO$6:AO$271,MATCH(totalExpenditure!$A85,gDP!$B$6:$B$271)))</f>
        <v>#N/A</v>
      </c>
      <c r="AA85" s="77" t="e">
        <f>IF(INDEX([2]pivotTable!AA$3:AA$308,MATCH(totalExpenditure!$A85,[2]pivotTable!$A$3:$A$308,0))/100*INDEX(gDP!AP$6:AP$271,MATCH(totalExpenditure!$A85,gDP!$B$6:$B$271))=0,"",INDEX([2]pivotTable!AA$3:AA$308,MATCH(totalExpenditure!$A85,[2]pivotTable!$A$3:$A$308,0))/100*INDEX(gDP!AP$6:AP$271,MATCH(totalExpenditure!$A85,gDP!$B$6:$B$271)))</f>
        <v>#N/A</v>
      </c>
      <c r="AB85" s="77" t="e">
        <f>IF(INDEX([2]pivotTable!AB$3:AB$308,MATCH(totalExpenditure!$A85,[2]pivotTable!$A$3:$A$308,0))/100*INDEX(gDP!AQ$6:AQ$271,MATCH(totalExpenditure!$A85,gDP!$B$6:$B$271))=0,"",INDEX([2]pivotTable!AB$3:AB$308,MATCH(totalExpenditure!$A85,[2]pivotTable!$A$3:$A$308,0))/100*INDEX(gDP!AQ$6:AQ$271,MATCH(totalExpenditure!$A85,gDP!$B$6:$B$271)))</f>
        <v>#N/A</v>
      </c>
      <c r="AC85" s="77" t="e">
        <f>IF(INDEX([2]pivotTable!AC$3:AC$308,MATCH(totalExpenditure!$A85,[2]pivotTable!$A$3:$A$308,0))/100*INDEX(gDP!AR$6:AR$271,MATCH(totalExpenditure!$A85,gDP!$B$6:$B$271))=0,"",INDEX([2]pivotTable!AC$3:AC$308,MATCH(totalExpenditure!$A85,[2]pivotTable!$A$3:$A$308,0))/100*INDEX(gDP!AR$6:AR$271,MATCH(totalExpenditure!$A85,gDP!$B$6:$B$271)))</f>
        <v>#N/A</v>
      </c>
      <c r="AD85" s="77" t="e">
        <f>IF(INDEX([2]pivotTable!AD$3:AD$308,MATCH(totalExpenditure!$A85,[2]pivotTable!$A$3:$A$308,0))/100*INDEX(gDP!AS$6:AS$271,MATCH(totalExpenditure!$A85,gDP!$B$6:$B$271))=0,"",INDEX([2]pivotTable!AD$3:AD$308,MATCH(totalExpenditure!$A85,[2]pivotTable!$A$3:$A$308,0))/100*INDEX(gDP!AS$6:AS$271,MATCH(totalExpenditure!$A85,gDP!$B$6:$B$271)))</f>
        <v>#N/A</v>
      </c>
      <c r="AE85" s="77" t="e">
        <f>IF(INDEX([2]pivotTable!AE$3:AE$308,MATCH(totalExpenditure!$A85,[2]pivotTable!$A$3:$A$308,0))/100*INDEX(gDP!AT$6:AT$271,MATCH(totalExpenditure!$A85,gDP!$B$6:$B$271))=0,"",INDEX([2]pivotTable!AE$3:AE$308,MATCH(totalExpenditure!$A85,[2]pivotTable!$A$3:$A$308,0))/100*INDEX(gDP!AT$6:AT$271,MATCH(totalExpenditure!$A85,gDP!$B$6:$B$271)))</f>
        <v>#N/A</v>
      </c>
      <c r="AF85" s="77" t="e">
        <f>IF(INDEX([2]pivotTable!AF$3:AF$308,MATCH(totalExpenditure!$A85,[2]pivotTable!$A$3:$A$308,0))/100*INDEX(gDP!AU$6:AU$271,MATCH(totalExpenditure!$A85,gDP!$B$6:$B$271))=0,"",INDEX([2]pivotTable!AF$3:AF$308,MATCH(totalExpenditure!$A85,[2]pivotTable!$A$3:$A$308,0))/100*INDEX(gDP!AU$6:AU$271,MATCH(totalExpenditure!$A85,gDP!$B$6:$B$271)))</f>
        <v>#N/A</v>
      </c>
      <c r="AG85" s="77" t="e">
        <f>IF(INDEX([2]pivotTable!AG$3:AG$308,MATCH(totalExpenditure!$A85,[2]pivotTable!$A$3:$A$308,0))/100*INDEX(gDP!AV$6:AV$271,MATCH(totalExpenditure!$A85,gDP!$B$6:$B$271))=0,"",INDEX([2]pivotTable!AG$3:AG$308,MATCH(totalExpenditure!$A85,[2]pivotTable!$A$3:$A$308,0))/100*INDEX(gDP!AV$6:AV$271,MATCH(totalExpenditure!$A85,gDP!$B$6:$B$271)))</f>
        <v>#N/A</v>
      </c>
      <c r="AH85" s="77" t="e">
        <f>IF(INDEX([2]pivotTable!AH$3:AH$308,MATCH(totalExpenditure!$A85,[2]pivotTable!$A$3:$A$308,0))/100*INDEX(gDP!AW$6:AW$271,MATCH(totalExpenditure!$A85,gDP!$B$6:$B$271))=0,"",INDEX([2]pivotTable!AH$3:AH$308,MATCH(totalExpenditure!$A85,[2]pivotTable!$A$3:$A$308,0))/100*INDEX(gDP!AW$6:AW$271,MATCH(totalExpenditure!$A85,gDP!$B$6:$B$271)))</f>
        <v>#N/A</v>
      </c>
      <c r="AI85" s="77" t="e">
        <f>IF(INDEX([2]pivotTable!AI$3:AI$308,MATCH(totalExpenditure!$A85,[2]pivotTable!$A$3:$A$308,0))/100*INDEX(gDP!AX$6:AX$271,MATCH(totalExpenditure!$A85,gDP!$B$6:$B$271))=0,"",INDEX([2]pivotTable!AI$3:AI$308,MATCH(totalExpenditure!$A85,[2]pivotTable!$A$3:$A$308,0))/100*INDEX(gDP!AX$6:AX$271,MATCH(totalExpenditure!$A85,gDP!$B$6:$B$271)))</f>
        <v>#N/A</v>
      </c>
      <c r="AJ85" s="77" t="e">
        <f>IF(INDEX([2]pivotTable!AJ$3:AJ$308,MATCH(totalExpenditure!$A85,[2]pivotTable!$A$3:$A$308,0))/100*INDEX(gDP!AY$6:AY$271,MATCH(totalExpenditure!$A85,gDP!$B$6:$B$271))=0,"",INDEX([2]pivotTable!AJ$3:AJ$308,MATCH(totalExpenditure!$A85,[2]pivotTable!$A$3:$A$308,0))/100*INDEX(gDP!AY$6:AY$271,MATCH(totalExpenditure!$A85,gDP!$B$6:$B$271)))</f>
        <v>#N/A</v>
      </c>
      <c r="AK85" s="77" t="e">
        <f>IF(INDEX([2]pivotTable!AK$3:AK$308,MATCH(totalExpenditure!$A85,[2]pivotTable!$A$3:$A$308,0))/100*INDEX(gDP!AZ$6:AZ$271,MATCH(totalExpenditure!$A85,gDP!$B$6:$B$271))=0,"",INDEX([2]pivotTable!AK$3:AK$308,MATCH(totalExpenditure!$A85,[2]pivotTable!$A$3:$A$308,0))/100*INDEX(gDP!AZ$6:AZ$271,MATCH(totalExpenditure!$A85,gDP!$B$6:$B$271)))</f>
        <v>#N/A</v>
      </c>
      <c r="AL85" s="77" t="e">
        <f>IF(INDEX([2]pivotTable!AL$3:AL$308,MATCH(totalExpenditure!$A85,[2]pivotTable!$A$3:$A$308,0))/100*INDEX(gDP!BA$6:BA$271,MATCH(totalExpenditure!$A85,gDP!$B$6:$B$271))=0,"",INDEX([2]pivotTable!AL$3:AL$308,MATCH(totalExpenditure!$A85,[2]pivotTable!$A$3:$A$308,0))/100*INDEX(gDP!BA$6:BA$271,MATCH(totalExpenditure!$A85,gDP!$B$6:$B$271)))</f>
        <v>#N/A</v>
      </c>
      <c r="AM85" s="77" t="e">
        <f>IF(INDEX([2]pivotTable!AM$3:AM$308,MATCH(totalExpenditure!$A85,[2]pivotTable!$A$3:$A$308,0))/100*INDEX(gDP!BB$6:BB$271,MATCH(totalExpenditure!$A85,gDP!$B$6:$B$271))=0,"",INDEX([2]pivotTable!AM$3:AM$308,MATCH(totalExpenditure!$A85,[2]pivotTable!$A$3:$A$308,0))/100*INDEX(gDP!BB$6:BB$271,MATCH(totalExpenditure!$A85,gDP!$B$6:$B$271)))</f>
        <v>#N/A</v>
      </c>
      <c r="AN85" s="77" t="e">
        <f>IF(INDEX([2]pivotTable!AN$3:AN$308,MATCH(totalExpenditure!$A85,[2]pivotTable!$A$3:$A$308,0))/100*INDEX(gDP!BC$6:BC$271,MATCH(totalExpenditure!$A85,gDP!$B$6:$B$271))=0,"",INDEX([2]pivotTable!AN$3:AN$308,MATCH(totalExpenditure!$A85,[2]pivotTable!$A$3:$A$308,0))/100*INDEX(gDP!BC$6:BC$271,MATCH(totalExpenditure!$A85,gDP!$B$6:$B$271)))</f>
        <v>#N/A</v>
      </c>
      <c r="AO85" s="77" t="e">
        <f>IF(INDEX([2]pivotTable!AO$3:AO$308,MATCH(totalExpenditure!$A85,[2]pivotTable!$A$3:$A$308,0))/100*INDEX(gDP!BD$6:BD$271,MATCH(totalExpenditure!$A85,gDP!$B$6:$B$271))=0,"",INDEX([2]pivotTable!AO$3:AO$308,MATCH(totalExpenditure!$A85,[2]pivotTable!$A$3:$A$308,0))/100*INDEX(gDP!BD$6:BD$271,MATCH(totalExpenditure!$A85,gDP!$B$6:$B$271)))</f>
        <v>#N/A</v>
      </c>
      <c r="AP85" s="77" t="e">
        <f>IF(INDEX([2]pivotTable!AP$3:AP$308,MATCH(totalExpenditure!$A85,[2]pivotTable!$A$3:$A$308,0))/100*INDEX(gDP!BE$6:BE$271,MATCH(totalExpenditure!$A85,gDP!$B$6:$B$271))=0,"",INDEX([2]pivotTable!AP$3:AP$308,MATCH(totalExpenditure!$A85,[2]pivotTable!$A$3:$A$308,0))/100*INDEX(gDP!BE$6:BE$271,MATCH(totalExpenditure!$A85,gDP!$B$6:$B$271)))</f>
        <v>#N/A</v>
      </c>
      <c r="AQ85" s="77" t="e">
        <f>IF(INDEX([2]pivotTable!AQ$3:AQ$308,MATCH(totalExpenditure!$A85,[2]pivotTable!$A$3:$A$308,0))/100*INDEX(gDP!BF$6:BF$271,MATCH(totalExpenditure!$A85,gDP!$B$6:$B$271))=0,"",INDEX([2]pivotTable!AQ$3:AQ$308,MATCH(totalExpenditure!$A85,[2]pivotTable!$A$3:$A$308,0))/100*INDEX(gDP!BF$6:BF$271,MATCH(totalExpenditure!$A85,gDP!$B$6:$B$271)))</f>
        <v>#N/A</v>
      </c>
      <c r="AR85" s="77" t="e">
        <f>IF(INDEX([2]pivotTable!AR$3:AR$308,MATCH(totalExpenditure!$A85,[2]pivotTable!$A$3:$A$308,0))/100*INDEX(gDP!BG$6:BG$271,MATCH(totalExpenditure!$A85,gDP!$B$6:$B$271))=0,"",INDEX([2]pivotTable!AR$3:AR$308,MATCH(totalExpenditure!$A85,[2]pivotTable!$A$3:$A$308,0))/100*INDEX(gDP!BG$6:BG$271,MATCH(totalExpenditure!$A85,gDP!$B$6:$B$271)))</f>
        <v>#N/A</v>
      </c>
      <c r="AS85" s="77" t="e">
        <f>IF(INDEX([2]pivotTable!AS$3:AS$308,MATCH(totalExpenditure!$A85,[2]pivotTable!$A$3:$A$308,0))/100*INDEX(gDP!BH$6:BH$271,MATCH(totalExpenditure!$A85,gDP!$B$6:$B$271))=0,"",INDEX([2]pivotTable!AS$3:AS$308,MATCH(totalExpenditure!$A85,[2]pivotTable!$A$3:$A$308,0))/100*INDEX(gDP!BH$6:BH$271,MATCH(totalExpenditure!$A85,gDP!$B$6:$B$271)))</f>
        <v>#N/A</v>
      </c>
      <c r="AT85" s="77" t="e">
        <f>IF(INDEX([2]pivotTable!AT$3:AT$308,MATCH(totalExpenditure!$A85,[2]pivotTable!$A$3:$A$308,0))/100*INDEX(gDP!BI$6:BI$271,MATCH(totalExpenditure!$A85,gDP!$B$6:$B$271))=0,"",INDEX([2]pivotTable!AT$3:AT$308,MATCH(totalExpenditure!$A85,[2]pivotTable!$A$3:$A$308,0))/100*INDEX(gDP!BI$6:BI$271,MATCH(totalExpenditure!$A85,gDP!$B$6:$B$271)))</f>
        <v>#N/A</v>
      </c>
      <c r="AU85" s="77" t="e">
        <f>IF(INDEX([2]pivotTable!AU$3:AU$308,MATCH(totalExpenditure!$A85,[2]pivotTable!$A$3:$A$308,0))/100*INDEX(gDP!BJ$6:BJ$271,MATCH(totalExpenditure!$A85,gDP!$B$6:$B$271))=0,"",INDEX([2]pivotTable!AU$3:AU$308,MATCH(totalExpenditure!$A85,[2]pivotTable!$A$3:$A$308,0))/100*INDEX(gDP!BJ$6:BJ$271,MATCH(totalExpenditure!$A85,gDP!$B$6:$B$271)))</f>
        <v>#N/A</v>
      </c>
      <c r="AV85" s="77" t="e">
        <f>IF(INDEX([2]pivotTable!AV$3:AV$308,MATCH(totalExpenditure!$A85,[2]pivotTable!$A$3:$A$308,0))/100*INDEX(gDP!BK$6:BK$271,MATCH(totalExpenditure!$A85,gDP!$B$6:$B$271))=0,"",INDEX([2]pivotTable!AV$3:AV$308,MATCH(totalExpenditure!$A85,[2]pivotTable!$A$3:$A$308,0))/100*INDEX(gDP!BK$6:BK$271,MATCH(totalExpenditure!$A85,gDP!$B$6:$B$271)))</f>
        <v>#N/A</v>
      </c>
      <c r="AW85" s="77" t="e">
        <f>IF(INDEX([2]pivotTable!AW$3:AW$308,MATCH(totalExpenditure!$A85,[2]pivotTable!$A$3:$A$308,0))/100*INDEX(gDP!BL$6:BL$271,MATCH(totalExpenditure!$A85,gDP!$B$6:$B$271))=0,"",INDEX([2]pivotTable!AW$3:AW$308,MATCH(totalExpenditure!$A85,[2]pivotTable!$A$3:$A$308,0))/100*INDEX(gDP!BL$6:BL$271,MATCH(totalExpenditure!$A85,gDP!$B$6:$B$271)))</f>
        <v>#N/A</v>
      </c>
      <c r="AX85" s="77" t="e">
        <f>IF(INDEX([2]pivotTable!AX$3:AX$308,MATCH(totalExpenditure!$A85,[2]pivotTable!$A$3:$A$308,0))/100*INDEX(gDP!BM$6:BM$271,MATCH(totalExpenditure!$A85,gDP!$B$6:$B$271))=0,"",INDEX([2]pivotTable!AX$3:AX$308,MATCH(totalExpenditure!$A85,[2]pivotTable!$A$3:$A$308,0))/100*INDEX(gDP!BM$6:BM$271,MATCH(totalExpenditure!$A85,gDP!$B$6:$B$271)))</f>
        <v>#N/A</v>
      </c>
      <c r="AY85" s="77" t="e">
        <f>IF(INDEX([2]pivotTable!AY$3:AY$308,MATCH(totalExpenditure!$A85,[2]pivotTable!$A$3:$A$308,0))/100*INDEX(gDP!BN$6:BN$271,MATCH(totalExpenditure!$A85,gDP!$B$6:$B$271))=0,"",INDEX([2]pivotTable!AY$3:AY$308,MATCH(totalExpenditure!$A85,[2]pivotTable!$A$3:$A$308,0))/100*INDEX(gDP!BN$6:BN$271,MATCH(totalExpenditure!$A85,gDP!$B$6:$B$271)))</f>
        <v>#N/A</v>
      </c>
      <c r="AZ85" s="77" t="e">
        <f>IF(INDEX([2]pivotTable!AZ$3:AZ$308,MATCH(totalExpenditure!$A85,[2]pivotTable!$A$3:$A$308,0))/100*INDEX(gDP!BO$6:BO$271,MATCH(totalExpenditure!$A85,gDP!$B$6:$B$271))=0,"",INDEX([2]pivotTable!AZ$3:AZ$308,MATCH(totalExpenditure!$A85,[2]pivotTable!$A$3:$A$308,0))/100*INDEX(gDP!BO$6:BO$271,MATCH(totalExpenditure!$A85,gDP!$B$6:$B$271)))</f>
        <v>#N/A</v>
      </c>
      <c r="BA85" s="77" t="e">
        <f>IF(INDEX([2]pivotTable!B$310:B$615,MATCH(totalExpenditure!$A85,[2]pivotTable!$A$310:$A$615,0))/100*INDEX(gDP!Q$6:Q$271,MATCH(totalExpenditure!$A85,gDP!$B$6:$B$271))=0,"",INDEX([2]pivotTable!B$310:B$615,MATCH(totalExpenditure!$A85,[2]pivotTable!$A$310:$A$615,0))/100*INDEX(gDP!Q$6:Q$271,MATCH(totalExpenditure!$A85,gDP!$B$6:$B$271)))</f>
        <v>#N/A</v>
      </c>
      <c r="BB85" s="77" t="e">
        <f>IF(INDEX([2]pivotTable!C$310:C$615,MATCH(totalExpenditure!$A85,[2]pivotTable!$A$310:$A$615,0))/100*INDEX(gDP!R$6:R$271,MATCH(totalExpenditure!$A85,gDP!$B$6:$B$271))=0,"",INDEX([2]pivotTable!C$310:C$615,MATCH(totalExpenditure!$A85,[2]pivotTable!$A$310:$A$615,0))/100*INDEX(gDP!R$6:R$271,MATCH(totalExpenditure!$A85,gDP!$B$6:$B$271)))</f>
        <v>#N/A</v>
      </c>
      <c r="BC85" s="77" t="e">
        <f>IF(INDEX([2]pivotTable!D$310:D$615,MATCH(totalExpenditure!$A85,[2]pivotTable!$A$310:$A$615,0))/100*INDEX(gDP!S$6:S$271,MATCH(totalExpenditure!$A85,gDP!$B$6:$B$271))=0,"",INDEX([2]pivotTable!D$310:D$615,MATCH(totalExpenditure!$A85,[2]pivotTable!$A$310:$A$615,0))/100*INDEX(gDP!S$6:S$271,MATCH(totalExpenditure!$A85,gDP!$B$6:$B$271)))</f>
        <v>#N/A</v>
      </c>
      <c r="BD85" s="77" t="e">
        <f>IF(INDEX([2]pivotTable!E$310:E$615,MATCH(totalExpenditure!$A85,[2]pivotTable!$A$310:$A$615,0))/100*INDEX(gDP!T$6:T$271,MATCH(totalExpenditure!$A85,gDP!$B$6:$B$271))=0,"",INDEX([2]pivotTable!E$310:E$615,MATCH(totalExpenditure!$A85,[2]pivotTable!$A$310:$A$615,0))/100*INDEX(gDP!T$6:T$271,MATCH(totalExpenditure!$A85,gDP!$B$6:$B$271)))</f>
        <v>#N/A</v>
      </c>
      <c r="BE85" s="77" t="e">
        <f>IF(INDEX([2]pivotTable!F$310:F$615,MATCH(totalExpenditure!$A85,[2]pivotTable!$A$310:$A$615,0))/100*INDEX(gDP!U$6:U$271,MATCH(totalExpenditure!$A85,gDP!$B$6:$B$271))=0,"",INDEX([2]pivotTable!F$310:F$615,MATCH(totalExpenditure!$A85,[2]pivotTable!$A$310:$A$615,0))/100*INDEX(gDP!U$6:U$271,MATCH(totalExpenditure!$A85,gDP!$B$6:$B$271)))</f>
        <v>#N/A</v>
      </c>
      <c r="BF85" s="77" t="e">
        <f>IF(INDEX([2]pivotTable!G$310:G$615,MATCH(totalExpenditure!$A85,[2]pivotTable!$A$310:$A$615,0))/100*INDEX(gDP!V$6:V$271,MATCH(totalExpenditure!$A85,gDP!$B$6:$B$271))=0,"",INDEX([2]pivotTable!G$310:G$615,MATCH(totalExpenditure!$A85,[2]pivotTable!$A$310:$A$615,0))/100*INDEX(gDP!V$6:V$271,MATCH(totalExpenditure!$A85,gDP!$B$6:$B$271)))</f>
        <v>#N/A</v>
      </c>
      <c r="BG85" s="77" t="e">
        <f>IF(INDEX([2]pivotTable!H$310:H$615,MATCH(totalExpenditure!$A85,[2]pivotTable!$A$310:$A$615,0))/100*INDEX(gDP!W$6:W$271,MATCH(totalExpenditure!$A85,gDP!$B$6:$B$271))=0,"",INDEX([2]pivotTable!H$310:H$615,MATCH(totalExpenditure!$A85,[2]pivotTable!$A$310:$A$615,0))/100*INDEX(gDP!W$6:W$271,MATCH(totalExpenditure!$A85,gDP!$B$6:$B$271)))</f>
        <v>#N/A</v>
      </c>
      <c r="BH85" s="77" t="e">
        <f>IF(INDEX([2]pivotTable!I$310:I$615,MATCH(totalExpenditure!$A85,[2]pivotTable!$A$310:$A$615,0))/100*INDEX(gDP!X$6:X$271,MATCH(totalExpenditure!$A85,gDP!$B$6:$B$271))=0,"",INDEX([2]pivotTable!I$310:I$615,MATCH(totalExpenditure!$A85,[2]pivotTable!$A$310:$A$615,0))/100*INDEX(gDP!X$6:X$271,MATCH(totalExpenditure!$A85,gDP!$B$6:$B$271)))</f>
        <v>#N/A</v>
      </c>
      <c r="BI85" s="77" t="e">
        <f>IF(INDEX([2]pivotTable!J$310:J$615,MATCH(totalExpenditure!$A85,[2]pivotTable!$A$310:$A$615,0))/100*INDEX(gDP!Y$6:Y$271,MATCH(totalExpenditure!$A85,gDP!$B$6:$B$271))=0,"",INDEX([2]pivotTable!J$310:J$615,MATCH(totalExpenditure!$A85,[2]pivotTable!$A$310:$A$615,0))/100*INDEX(gDP!Y$6:Y$271,MATCH(totalExpenditure!$A85,gDP!$B$6:$B$271)))</f>
        <v>#N/A</v>
      </c>
      <c r="BJ85" s="77" t="e">
        <f>IF(INDEX([2]pivotTable!K$310:K$615,MATCH(totalExpenditure!$A85,[2]pivotTable!$A$310:$A$615,0))/100*INDEX(gDP!Z$6:Z$271,MATCH(totalExpenditure!$A85,gDP!$B$6:$B$271))=0,"",INDEX([2]pivotTable!K$310:K$615,MATCH(totalExpenditure!$A85,[2]pivotTable!$A$310:$A$615,0))/100*INDEX(gDP!Z$6:Z$271,MATCH(totalExpenditure!$A85,gDP!$B$6:$B$271)))</f>
        <v>#N/A</v>
      </c>
      <c r="BK85" s="77" t="e">
        <f>IF(INDEX([2]pivotTable!L$310:L$615,MATCH(totalExpenditure!$A85,[2]pivotTable!$A$310:$A$615,0))/100*INDEX(gDP!AA$6:AA$271,MATCH(totalExpenditure!$A85,gDP!$B$6:$B$271))=0,"",INDEX([2]pivotTable!L$310:L$615,MATCH(totalExpenditure!$A85,[2]pivotTable!$A$310:$A$615,0))/100*INDEX(gDP!AA$6:AA$271,MATCH(totalExpenditure!$A85,gDP!$B$6:$B$271)))</f>
        <v>#N/A</v>
      </c>
      <c r="BL85" s="77" t="e">
        <f>IF(INDEX([2]pivotTable!M$310:M$615,MATCH(totalExpenditure!$A85,[2]pivotTable!$A$310:$A$615,0))/100*INDEX(gDP!AB$6:AB$271,MATCH(totalExpenditure!$A85,gDP!$B$6:$B$271))=0,"",INDEX([2]pivotTable!M$310:M$615,MATCH(totalExpenditure!$A85,[2]pivotTable!$A$310:$A$615,0))/100*INDEX(gDP!AB$6:AB$271,MATCH(totalExpenditure!$A85,gDP!$B$6:$B$271)))</f>
        <v>#N/A</v>
      </c>
      <c r="BM85" s="77" t="e">
        <f>IF(INDEX([2]pivotTable!N$310:N$615,MATCH(totalExpenditure!$A85,[2]pivotTable!$A$310:$A$615,0))/100*INDEX(gDP!AC$6:AC$271,MATCH(totalExpenditure!$A85,gDP!$B$6:$B$271))=0,"",INDEX([2]pivotTable!N$310:N$615,MATCH(totalExpenditure!$A85,[2]pivotTable!$A$310:$A$615,0))/100*INDEX(gDP!AC$6:AC$271,MATCH(totalExpenditure!$A85,gDP!$B$6:$B$271)))</f>
        <v>#N/A</v>
      </c>
      <c r="BN85" s="77" t="e">
        <f>IF(INDEX([2]pivotTable!O$310:O$615,MATCH(totalExpenditure!$A85,[2]pivotTable!$A$310:$A$615,0))/100*INDEX(gDP!AD$6:AD$271,MATCH(totalExpenditure!$A85,gDP!$B$6:$B$271))=0,"",INDEX([2]pivotTable!O$310:O$615,MATCH(totalExpenditure!$A85,[2]pivotTable!$A$310:$A$615,0))/100*INDEX(gDP!AD$6:AD$271,MATCH(totalExpenditure!$A85,gDP!$B$6:$B$271)))</f>
        <v>#N/A</v>
      </c>
      <c r="BO85" s="77" t="e">
        <f>IF(INDEX([2]pivotTable!P$310:P$615,MATCH(totalExpenditure!$A85,[2]pivotTable!$A$310:$A$615,0))/100*INDEX(gDP!AE$6:AE$271,MATCH(totalExpenditure!$A85,gDP!$B$6:$B$271))=0,"",INDEX([2]pivotTable!P$310:P$615,MATCH(totalExpenditure!$A85,[2]pivotTable!$A$310:$A$615,0))/100*INDEX(gDP!AE$6:AE$271,MATCH(totalExpenditure!$A85,gDP!$B$6:$B$271)))</f>
        <v>#N/A</v>
      </c>
      <c r="BP85" s="77" t="e">
        <f>IF(INDEX([2]pivotTable!Q$310:Q$615,MATCH(totalExpenditure!$A85,[2]pivotTable!$A$310:$A$615,0))/100*INDEX(gDP!AF$6:AF$271,MATCH(totalExpenditure!$A85,gDP!$B$6:$B$271))=0,"",INDEX([2]pivotTable!Q$310:Q$615,MATCH(totalExpenditure!$A85,[2]pivotTable!$A$310:$A$615,0))/100*INDEX(gDP!AF$6:AF$271,MATCH(totalExpenditure!$A85,gDP!$B$6:$B$271)))</f>
        <v>#N/A</v>
      </c>
      <c r="BQ85" s="77" t="e">
        <f>IF(INDEX([2]pivotTable!R$310:R$615,MATCH(totalExpenditure!$A85,[2]pivotTable!$A$310:$A$615,0))/100*INDEX(gDP!AG$6:AG$271,MATCH(totalExpenditure!$A85,gDP!$B$6:$B$271))=0,"",INDEX([2]pivotTable!R$310:R$615,MATCH(totalExpenditure!$A85,[2]pivotTable!$A$310:$A$615,0))/100*INDEX(gDP!AG$6:AG$271,MATCH(totalExpenditure!$A85,gDP!$B$6:$B$271)))</f>
        <v>#N/A</v>
      </c>
      <c r="BR85" s="77" t="e">
        <f>IF(INDEX([2]pivotTable!S$310:S$615,MATCH(totalExpenditure!$A85,[2]pivotTable!$A$310:$A$615,0))/100*INDEX(gDP!AH$6:AH$271,MATCH(totalExpenditure!$A85,gDP!$B$6:$B$271))=0,"",INDEX([2]pivotTable!S$310:S$615,MATCH(totalExpenditure!$A85,[2]pivotTable!$A$310:$A$615,0))/100*INDEX(gDP!AH$6:AH$271,MATCH(totalExpenditure!$A85,gDP!$B$6:$B$271)))</f>
        <v>#N/A</v>
      </c>
      <c r="BS85" s="77" t="e">
        <f>IF(INDEX([2]pivotTable!T$310:T$615,MATCH(totalExpenditure!$A85,[2]pivotTable!$A$310:$A$615,0))/100*INDEX(gDP!AI$6:AI$271,MATCH(totalExpenditure!$A85,gDP!$B$6:$B$271))=0,"",INDEX([2]pivotTable!T$310:T$615,MATCH(totalExpenditure!$A85,[2]pivotTable!$A$310:$A$615,0))/100*INDEX(gDP!AI$6:AI$271,MATCH(totalExpenditure!$A85,gDP!$B$6:$B$271)))</f>
        <v>#N/A</v>
      </c>
      <c r="BT85" s="77" t="e">
        <f>IF(INDEX([2]pivotTable!U$310:U$615,MATCH(totalExpenditure!$A85,[2]pivotTable!$A$310:$A$615,0))/100*INDEX(gDP!AJ$6:AJ$271,MATCH(totalExpenditure!$A85,gDP!$B$6:$B$271))=0,"",INDEX([2]pivotTable!U$310:U$615,MATCH(totalExpenditure!$A85,[2]pivotTable!$A$310:$A$615,0))/100*INDEX(gDP!AJ$6:AJ$271,MATCH(totalExpenditure!$A85,gDP!$B$6:$B$271)))</f>
        <v>#N/A</v>
      </c>
      <c r="BU85" s="77" t="e">
        <f>IF(INDEX([2]pivotTable!V$310:V$615,MATCH(totalExpenditure!$A85,[2]pivotTable!$A$310:$A$615,0))/100*INDEX(gDP!AK$6:AK$271,MATCH(totalExpenditure!$A85,gDP!$B$6:$B$271))=0,"",INDEX([2]pivotTable!V$310:V$615,MATCH(totalExpenditure!$A85,[2]pivotTable!$A$310:$A$615,0))/100*INDEX(gDP!AK$6:AK$271,MATCH(totalExpenditure!$A85,gDP!$B$6:$B$271)))</f>
        <v>#N/A</v>
      </c>
      <c r="BV85" s="77" t="e">
        <f>IF(INDEX([2]pivotTable!W$310:W$615,MATCH(totalExpenditure!$A85,[2]pivotTable!$A$310:$A$615,0))/100*INDEX(gDP!AL$6:AL$271,MATCH(totalExpenditure!$A85,gDP!$B$6:$B$271))=0,"",INDEX([2]pivotTable!W$310:W$615,MATCH(totalExpenditure!$A85,[2]pivotTable!$A$310:$A$615,0))/100*INDEX(gDP!AL$6:AL$271,MATCH(totalExpenditure!$A85,gDP!$B$6:$B$271)))</f>
        <v>#N/A</v>
      </c>
      <c r="BW85" s="77" t="e">
        <f>IF(INDEX([2]pivotTable!X$310:X$615,MATCH(totalExpenditure!$A85,[2]pivotTable!$A$310:$A$615,0))/100*INDEX(gDP!AM$6:AM$271,MATCH(totalExpenditure!$A85,gDP!$B$6:$B$271))=0,"",INDEX([2]pivotTable!X$310:X$615,MATCH(totalExpenditure!$A85,[2]pivotTable!$A$310:$A$615,0))/100*INDEX(gDP!AM$6:AM$271,MATCH(totalExpenditure!$A85,gDP!$B$6:$B$271)))</f>
        <v>#N/A</v>
      </c>
      <c r="BX85" s="77" t="e">
        <f>IF(INDEX([2]pivotTable!Y$310:Y$615,MATCH(totalExpenditure!$A85,[2]pivotTable!$A$310:$A$615,0))/100*INDEX(gDP!AN$6:AN$271,MATCH(totalExpenditure!$A85,gDP!$B$6:$B$271))=0,"",INDEX([2]pivotTable!Y$310:Y$615,MATCH(totalExpenditure!$A85,[2]pivotTable!$A$310:$A$615,0))/100*INDEX(gDP!AN$6:AN$271,MATCH(totalExpenditure!$A85,gDP!$B$6:$B$271)))</f>
        <v>#N/A</v>
      </c>
      <c r="BY85" s="77" t="e">
        <f>IF(INDEX([2]pivotTable!Z$310:Z$615,MATCH(totalExpenditure!$A85,[2]pivotTable!$A$310:$A$615,0))/100*INDEX(gDP!AO$6:AO$271,MATCH(totalExpenditure!$A85,gDP!$B$6:$B$271))=0,"",INDEX([2]pivotTable!Z$310:Z$615,MATCH(totalExpenditure!$A85,[2]pivotTable!$A$310:$A$615,0))/100*INDEX(gDP!AO$6:AO$271,MATCH(totalExpenditure!$A85,gDP!$B$6:$B$271)))</f>
        <v>#N/A</v>
      </c>
      <c r="BZ85" s="77" t="e">
        <f>IF(INDEX([2]pivotTable!AA$310:AA$615,MATCH(totalExpenditure!$A85,[2]pivotTable!$A$310:$A$615,0))/100*INDEX(gDP!AP$6:AP$271,MATCH(totalExpenditure!$A85,gDP!$B$6:$B$271))=0,"",INDEX([2]pivotTable!AA$310:AA$615,MATCH(totalExpenditure!$A85,[2]pivotTable!$A$310:$A$615,0))/100*INDEX(gDP!AP$6:AP$271,MATCH(totalExpenditure!$A85,gDP!$B$6:$B$271)))</f>
        <v>#N/A</v>
      </c>
      <c r="CA85" s="77" t="e">
        <f>IF(INDEX([2]pivotTable!AB$310:AB$615,MATCH(totalExpenditure!$A85,[2]pivotTable!$A$310:$A$615,0))/100*INDEX(gDP!AQ$6:AQ$271,MATCH(totalExpenditure!$A85,gDP!$B$6:$B$271))=0,"",INDEX([2]pivotTable!AB$310:AB$615,MATCH(totalExpenditure!$A85,[2]pivotTable!$A$310:$A$615,0))/100*INDEX(gDP!AQ$6:AQ$271,MATCH(totalExpenditure!$A85,gDP!$B$6:$B$271)))</f>
        <v>#N/A</v>
      </c>
      <c r="CB85" s="77" t="e">
        <f>IF(INDEX([2]pivotTable!AC$310:AC$615,MATCH(totalExpenditure!$A85,[2]pivotTable!$A$310:$A$615,0))/100*INDEX(gDP!AR$6:AR$271,MATCH(totalExpenditure!$A85,gDP!$B$6:$B$271))=0,"",INDEX([2]pivotTable!AC$310:AC$615,MATCH(totalExpenditure!$A85,[2]pivotTable!$A$310:$A$615,0))/100*INDEX(gDP!AR$6:AR$271,MATCH(totalExpenditure!$A85,gDP!$B$6:$B$271)))</f>
        <v>#N/A</v>
      </c>
      <c r="CC85" s="77" t="e">
        <f>IF(INDEX([2]pivotTable!AD$310:AD$615,MATCH(totalExpenditure!$A85,[2]pivotTable!$A$310:$A$615,0))/100*INDEX(gDP!AS$6:AS$271,MATCH(totalExpenditure!$A85,gDP!$B$6:$B$271))=0,"",INDEX([2]pivotTable!AD$310:AD$615,MATCH(totalExpenditure!$A85,[2]pivotTable!$A$310:$A$615,0))/100*INDEX(gDP!AS$6:AS$271,MATCH(totalExpenditure!$A85,gDP!$B$6:$B$271)))</f>
        <v>#N/A</v>
      </c>
      <c r="CD85" s="77" t="e">
        <f>IF(INDEX([2]pivotTable!AE$310:AE$615,MATCH(totalExpenditure!$A85,[2]pivotTable!$A$310:$A$615,0))/100*INDEX(gDP!AT$6:AT$271,MATCH(totalExpenditure!$A85,gDP!$B$6:$B$271))=0,"",INDEX([2]pivotTable!AE$310:AE$615,MATCH(totalExpenditure!$A85,[2]pivotTable!$A$310:$A$615,0))/100*INDEX(gDP!AT$6:AT$271,MATCH(totalExpenditure!$A85,gDP!$B$6:$B$271)))</f>
        <v>#N/A</v>
      </c>
      <c r="CE85" s="77" t="e">
        <f>IF(INDEX([2]pivotTable!AF$310:AF$615,MATCH(totalExpenditure!$A85,[2]pivotTable!$A$310:$A$615,0))/100*INDEX(gDP!AU$6:AU$271,MATCH(totalExpenditure!$A85,gDP!$B$6:$B$271))=0,"",INDEX([2]pivotTable!AF$310:AF$615,MATCH(totalExpenditure!$A85,[2]pivotTable!$A$310:$A$615,0))/100*INDEX(gDP!AU$6:AU$271,MATCH(totalExpenditure!$A85,gDP!$B$6:$B$271)))</f>
        <v>#N/A</v>
      </c>
      <c r="CF85" s="77" t="e">
        <f>IF(INDEX([2]pivotTable!AG$310:AG$615,MATCH(totalExpenditure!$A85,[2]pivotTable!$A$310:$A$615,0))/100*INDEX(gDP!AV$6:AV$271,MATCH(totalExpenditure!$A85,gDP!$B$6:$B$271))=0,"",INDEX([2]pivotTable!AG$310:AG$615,MATCH(totalExpenditure!$A85,[2]pivotTable!$A$310:$A$615,0))/100*INDEX(gDP!AV$6:AV$271,MATCH(totalExpenditure!$A85,gDP!$B$6:$B$271)))</f>
        <v>#N/A</v>
      </c>
      <c r="CG85" s="77" t="e">
        <f>IF(INDEX([2]pivotTable!AH$310:AH$615,MATCH(totalExpenditure!$A85,[2]pivotTable!$A$310:$A$615,0))/100*INDEX(gDP!AW$6:AW$271,MATCH(totalExpenditure!$A85,gDP!$B$6:$B$271))=0,"",INDEX([2]pivotTable!AH$310:AH$615,MATCH(totalExpenditure!$A85,[2]pivotTable!$A$310:$A$615,0))/100*INDEX(gDP!AW$6:AW$271,MATCH(totalExpenditure!$A85,gDP!$B$6:$B$271)))</f>
        <v>#N/A</v>
      </c>
      <c r="CH85" s="77" t="e">
        <f>IF(INDEX([2]pivotTable!AI$310:AI$615,MATCH(totalExpenditure!$A85,[2]pivotTable!$A$310:$A$615,0))/100*INDEX(gDP!AX$6:AX$271,MATCH(totalExpenditure!$A85,gDP!$B$6:$B$271))=0,"",INDEX([2]pivotTable!AI$310:AI$615,MATCH(totalExpenditure!$A85,[2]pivotTable!$A$310:$A$615,0))/100*INDEX(gDP!AX$6:AX$271,MATCH(totalExpenditure!$A85,gDP!$B$6:$B$271)))</f>
        <v>#N/A</v>
      </c>
      <c r="CI85" s="77" t="e">
        <f>IF(INDEX([2]pivotTable!AJ$310:AJ$615,MATCH(totalExpenditure!$A85,[2]pivotTable!$A$310:$A$615,0))/100*INDEX(gDP!AY$6:AY$271,MATCH(totalExpenditure!$A85,gDP!$B$6:$B$271))=0,"",INDEX([2]pivotTable!AJ$310:AJ$615,MATCH(totalExpenditure!$A85,[2]pivotTable!$A$310:$A$615,0))/100*INDEX(gDP!AY$6:AY$271,MATCH(totalExpenditure!$A85,gDP!$B$6:$B$271)))</f>
        <v>#N/A</v>
      </c>
      <c r="CJ85" s="77" t="e">
        <f>IF(INDEX([2]pivotTable!AK$310:AK$615,MATCH(totalExpenditure!$A85,[2]pivotTable!$A$310:$A$615,0))/100*INDEX(gDP!AZ$6:AZ$271,MATCH(totalExpenditure!$A85,gDP!$B$6:$B$271))=0,"",INDEX([2]pivotTable!AK$310:AK$615,MATCH(totalExpenditure!$A85,[2]pivotTable!$A$310:$A$615,0))/100*INDEX(gDP!AZ$6:AZ$271,MATCH(totalExpenditure!$A85,gDP!$B$6:$B$271)))</f>
        <v>#N/A</v>
      </c>
      <c r="CK85" s="77" t="e">
        <f>IF(INDEX([2]pivotTable!AL$310:AL$615,MATCH(totalExpenditure!$A85,[2]pivotTable!$A$310:$A$615,0))/100*INDEX(gDP!BA$6:BA$271,MATCH(totalExpenditure!$A85,gDP!$B$6:$B$271))=0,"",INDEX([2]pivotTable!AL$310:AL$615,MATCH(totalExpenditure!$A85,[2]pivotTable!$A$310:$A$615,0))/100*INDEX(gDP!BA$6:BA$271,MATCH(totalExpenditure!$A85,gDP!$B$6:$B$271)))</f>
        <v>#N/A</v>
      </c>
      <c r="CL85" s="77" t="e">
        <f>IF(INDEX([2]pivotTable!AM$310:AM$615,MATCH(totalExpenditure!$A85,[2]pivotTable!$A$310:$A$615,0))/100*INDEX(gDP!BB$6:BB$271,MATCH(totalExpenditure!$A85,gDP!$B$6:$B$271))=0,"",INDEX([2]pivotTable!AM$310:AM$615,MATCH(totalExpenditure!$A85,[2]pivotTable!$A$310:$A$615,0))/100*INDEX(gDP!BB$6:BB$271,MATCH(totalExpenditure!$A85,gDP!$B$6:$B$271)))</f>
        <v>#N/A</v>
      </c>
      <c r="CM85" s="77" t="e">
        <f>IF(INDEX([2]pivotTable!AN$310:AN$615,MATCH(totalExpenditure!$A85,[2]pivotTable!$A$310:$A$615,0))/100*INDEX(gDP!BC$6:BC$271,MATCH(totalExpenditure!$A85,gDP!$B$6:$B$271))=0,"",INDEX([2]pivotTable!AN$310:AN$615,MATCH(totalExpenditure!$A85,[2]pivotTable!$A$310:$A$615,0))/100*INDEX(gDP!BC$6:BC$271,MATCH(totalExpenditure!$A85,gDP!$B$6:$B$271)))</f>
        <v>#N/A</v>
      </c>
      <c r="CN85" s="77" t="e">
        <f>IF(INDEX([2]pivotTable!AO$310:AO$615,MATCH(totalExpenditure!$A85,[2]pivotTable!$A$310:$A$615,0))/100*INDEX(gDP!BD$6:BD$271,MATCH(totalExpenditure!$A85,gDP!$B$6:$B$271))=0,"",INDEX([2]pivotTable!AO$310:AO$615,MATCH(totalExpenditure!$A85,[2]pivotTable!$A$310:$A$615,0))/100*INDEX(gDP!BD$6:BD$271,MATCH(totalExpenditure!$A85,gDP!$B$6:$B$271)))</f>
        <v>#N/A</v>
      </c>
      <c r="CO85" s="77" t="e">
        <f>IF(INDEX([2]pivotTable!AP$310:AP$615,MATCH(totalExpenditure!$A85,[2]pivotTable!$A$310:$A$615,0))/100*INDEX(gDP!BE$6:BE$271,MATCH(totalExpenditure!$A85,gDP!$B$6:$B$271))=0,"",INDEX([2]pivotTable!AP$310:AP$615,MATCH(totalExpenditure!$A85,[2]pivotTable!$A$310:$A$615,0))/100*INDEX(gDP!BE$6:BE$271,MATCH(totalExpenditure!$A85,gDP!$B$6:$B$271)))</f>
        <v>#N/A</v>
      </c>
      <c r="CP85" s="77" t="e">
        <f>IF(INDEX([2]pivotTable!AQ$310:AQ$615,MATCH(totalExpenditure!$A85,[2]pivotTable!$A$310:$A$615,0))/100*INDEX(gDP!BF$6:BF$271,MATCH(totalExpenditure!$A85,gDP!$B$6:$B$271))=0,"",INDEX([2]pivotTable!AQ$310:AQ$615,MATCH(totalExpenditure!$A85,[2]pivotTable!$A$310:$A$615,0))/100*INDEX(gDP!BF$6:BF$271,MATCH(totalExpenditure!$A85,gDP!$B$6:$B$271)))</f>
        <v>#N/A</v>
      </c>
      <c r="CQ85" s="77" t="e">
        <f>IF(INDEX([2]pivotTable!AR$310:AR$615,MATCH(totalExpenditure!$A85,[2]pivotTable!$A$310:$A$615,0))/100*INDEX(gDP!BG$6:BG$271,MATCH(totalExpenditure!$A85,gDP!$B$6:$B$271))=0,"",INDEX([2]pivotTable!AR$310:AR$615,MATCH(totalExpenditure!$A85,[2]pivotTable!$A$310:$A$615,0))/100*INDEX(gDP!BG$6:BG$271,MATCH(totalExpenditure!$A85,gDP!$B$6:$B$271)))</f>
        <v>#N/A</v>
      </c>
      <c r="CR85" s="77" t="e">
        <f>IF(INDEX([2]pivotTable!AS$310:AS$615,MATCH(totalExpenditure!$A85,[2]pivotTable!$A$310:$A$615,0))/100*INDEX(gDP!BH$6:BH$271,MATCH(totalExpenditure!$A85,gDP!$B$6:$B$271))=0,"",INDEX([2]pivotTable!AS$310:AS$615,MATCH(totalExpenditure!$A85,[2]pivotTable!$A$310:$A$615,0))/100*INDEX(gDP!BH$6:BH$271,MATCH(totalExpenditure!$A85,gDP!$B$6:$B$271)))</f>
        <v>#N/A</v>
      </c>
      <c r="CS85" s="77" t="e">
        <f>IF(INDEX([2]pivotTable!AT$310:AT$615,MATCH(totalExpenditure!$A85,[2]pivotTable!$A$310:$A$615,0))/100*INDEX(gDP!BI$6:BI$271,MATCH(totalExpenditure!$A85,gDP!$B$6:$B$271))=0,"",INDEX([2]pivotTable!AT$310:AT$615,MATCH(totalExpenditure!$A85,[2]pivotTable!$A$310:$A$615,0))/100*INDEX(gDP!BI$6:BI$271,MATCH(totalExpenditure!$A85,gDP!$B$6:$B$271)))</f>
        <v>#N/A</v>
      </c>
      <c r="CT85" s="77" t="e">
        <f>IF(INDEX([2]pivotTable!AU$310:AU$615,MATCH(totalExpenditure!$A85,[2]pivotTable!$A$310:$A$615,0))/100*INDEX(gDP!BJ$6:BJ$271,MATCH(totalExpenditure!$A85,gDP!$B$6:$B$271))=0,"",INDEX([2]pivotTable!AU$310:AU$615,MATCH(totalExpenditure!$A85,[2]pivotTable!$A$310:$A$615,0))/100*INDEX(gDP!BJ$6:BJ$271,MATCH(totalExpenditure!$A85,gDP!$B$6:$B$271)))</f>
        <v>#N/A</v>
      </c>
      <c r="CU85" s="77" t="e">
        <f>IF(INDEX([2]pivotTable!AV$310:AV$615,MATCH(totalExpenditure!$A85,[2]pivotTable!$A$310:$A$615,0))/100*INDEX(gDP!BK$6:BK$271,MATCH(totalExpenditure!$A85,gDP!$B$6:$B$271))=0,"",INDEX([2]pivotTable!AV$310:AV$615,MATCH(totalExpenditure!$A85,[2]pivotTable!$A$310:$A$615,0))/100*INDEX(gDP!BK$6:BK$271,MATCH(totalExpenditure!$A85,gDP!$B$6:$B$271)))</f>
        <v>#N/A</v>
      </c>
      <c r="CV85" s="77" t="e">
        <f>IF(INDEX([2]pivotTable!AW$310:AW$615,MATCH(totalExpenditure!$A85,[2]pivotTable!$A$310:$A$615,0))/100*INDEX(gDP!BL$6:BL$271,MATCH(totalExpenditure!$A85,gDP!$B$6:$B$271))=0,"",INDEX([2]pivotTable!AW$310:AW$615,MATCH(totalExpenditure!$A85,[2]pivotTable!$A$310:$A$615,0))/100*INDEX(gDP!BL$6:BL$271,MATCH(totalExpenditure!$A85,gDP!$B$6:$B$271)))</f>
        <v>#N/A</v>
      </c>
      <c r="CW85" s="77" t="e">
        <f>IF(INDEX([2]pivotTable!AX$310:AX$615,MATCH(totalExpenditure!$A85,[2]pivotTable!$A$310:$A$615,0))/100*INDEX(gDP!BM$6:BM$271,MATCH(totalExpenditure!$A85,gDP!$B$6:$B$271))=0,"",INDEX([2]pivotTable!AX$310:AX$615,MATCH(totalExpenditure!$A85,[2]pivotTable!$A$310:$A$615,0))/100*INDEX(gDP!BM$6:BM$271,MATCH(totalExpenditure!$A85,gDP!$B$6:$B$271)))</f>
        <v>#N/A</v>
      </c>
      <c r="CX85" s="77" t="e">
        <f>IF(INDEX([2]pivotTable!AY$310:AY$615,MATCH(totalExpenditure!$A85,[2]pivotTable!$A$310:$A$615,0))/100*INDEX(gDP!BN$6:BN$271,MATCH(totalExpenditure!$A85,gDP!$B$6:$B$271))=0,"",INDEX([2]pivotTable!AY$310:AY$615,MATCH(totalExpenditure!$A85,[2]pivotTable!$A$310:$A$615,0))/100*INDEX(gDP!BN$6:BN$271,MATCH(totalExpenditure!$A85,gDP!$B$6:$B$271)))</f>
        <v>#N/A</v>
      </c>
      <c r="CY85" s="77" t="e">
        <f>IF(INDEX([2]pivotTable!AZ$310:AZ$615,MATCH(totalExpenditure!$A85,[2]pivotTable!$A$310:$A$615,0))/100*INDEX(gDP!BO$6:BO$271,MATCH(totalExpenditure!$A85,gDP!$B$6:$B$271))=0,"",INDEX([2]pivotTable!AZ$310:AZ$615,MATCH(totalExpenditure!$A85,[2]pivotTable!$A$310:$A$615,0))/100*INDEX(gDP!BO$6:BO$271,MATCH(totalExpenditure!$A85,gDP!$B$6:$B$271)))</f>
        <v>#N/A</v>
      </c>
      <c r="CZ85" s="77" t="e">
        <f>IF(B85="","",IF(BA85="","",B85-B85+INDEX(gDP!Q$6:Q$271,MATCH(totalExpenditure!$A85,gDP!$B$6:$B$271))))</f>
        <v>#N/A</v>
      </c>
      <c r="DA85" s="77" t="e">
        <f>IF(C85="","",IF(BB85="","",C85-C85+INDEX(gDP!R$6:R$271,MATCH(totalExpenditure!$A85,gDP!$B$6:$B$271))))</f>
        <v>#N/A</v>
      </c>
      <c r="DB85" s="77" t="e">
        <f>IF(D85="","",IF(BC85="","",D85-D85+INDEX(gDP!S$6:S$271,MATCH(totalExpenditure!$A85,gDP!$B$6:$B$271))))</f>
        <v>#N/A</v>
      </c>
      <c r="DC85" s="77" t="e">
        <f>IF(E85="","",IF(BD85="","",E85-E85+INDEX(gDP!T$6:T$271,MATCH(totalExpenditure!$A85,gDP!$B$6:$B$271))))</f>
        <v>#N/A</v>
      </c>
      <c r="DD85" s="77" t="e">
        <f>IF(F85="","",IF(BE85="","",F85-F85+INDEX(gDP!U$6:U$271,MATCH(totalExpenditure!$A85,gDP!$B$6:$B$271))))</f>
        <v>#N/A</v>
      </c>
      <c r="DE85" s="77" t="e">
        <f>IF(G85="","",IF(BF85="","",G85-G85+INDEX(gDP!V$6:V$271,MATCH(totalExpenditure!$A85,gDP!$B$6:$B$271))))</f>
        <v>#N/A</v>
      </c>
      <c r="DF85" s="77" t="e">
        <f>IF(H85="","",IF(BG85="","",H85-H85+INDEX(gDP!W$6:W$271,MATCH(totalExpenditure!$A85,gDP!$B$6:$B$271))))</f>
        <v>#N/A</v>
      </c>
      <c r="DG85" s="77" t="e">
        <f>IF(I85="","",IF(BH85="","",I85-I85+INDEX(gDP!X$6:X$271,MATCH(totalExpenditure!$A85,gDP!$B$6:$B$271))))</f>
        <v>#N/A</v>
      </c>
      <c r="DH85" s="77" t="e">
        <f>IF(J85="","",IF(BI85="","",J85-J85+INDEX(gDP!Y$6:Y$271,MATCH(totalExpenditure!$A85,gDP!$B$6:$B$271))))</f>
        <v>#N/A</v>
      </c>
      <c r="DI85" s="77" t="e">
        <f>IF(K85="","",IF(BJ85="","",K85-K85+INDEX(gDP!Z$6:Z$271,MATCH(totalExpenditure!$A85,gDP!$B$6:$B$271))))</f>
        <v>#N/A</v>
      </c>
      <c r="DJ85" s="77" t="e">
        <f>IF(L85="","",IF(BK85="","",L85-L85+INDEX(gDP!AA$6:AA$271,MATCH(totalExpenditure!$A85,gDP!$B$6:$B$271))))</f>
        <v>#N/A</v>
      </c>
      <c r="DK85" s="77" t="e">
        <f>IF(M85="","",IF(BL85="","",M85-M85+INDEX(gDP!AB$6:AB$271,MATCH(totalExpenditure!$A85,gDP!$B$6:$B$271))))</f>
        <v>#N/A</v>
      </c>
      <c r="DL85" s="77" t="e">
        <f>IF(N85="","",IF(BM85="","",N85-N85+INDEX(gDP!AC$6:AC$271,MATCH(totalExpenditure!$A85,gDP!$B$6:$B$271))))</f>
        <v>#N/A</v>
      </c>
      <c r="DM85" s="77" t="e">
        <f>IF(O85="","",IF(BN85="","",O85-O85+INDEX(gDP!AD$6:AD$271,MATCH(totalExpenditure!$A85,gDP!$B$6:$B$271))))</f>
        <v>#N/A</v>
      </c>
      <c r="DN85" s="77" t="e">
        <f>IF(P85="","",IF(BO85="","",P85-P85+INDEX(gDP!AE$6:AE$271,MATCH(totalExpenditure!$A85,gDP!$B$6:$B$271))))</f>
        <v>#N/A</v>
      </c>
      <c r="DO85" s="77" t="e">
        <f>IF(Q85="","",IF(BP85="","",Q85-Q85+INDEX(gDP!AF$6:AF$271,MATCH(totalExpenditure!$A85,gDP!$B$6:$B$271))))</f>
        <v>#N/A</v>
      </c>
      <c r="DP85" s="77" t="e">
        <f>IF(R85="","",IF(BQ85="","",R85-R85+INDEX(gDP!AG$6:AG$271,MATCH(totalExpenditure!$A85,gDP!$B$6:$B$271))))</f>
        <v>#N/A</v>
      </c>
      <c r="DQ85" s="77" t="e">
        <f>IF(S85="","",IF(BR85="","",S85-S85+INDEX(gDP!AH$6:AH$271,MATCH(totalExpenditure!$A85,gDP!$B$6:$B$271))))</f>
        <v>#N/A</v>
      </c>
      <c r="DR85" s="77" t="e">
        <f>IF(T85="","",IF(BS85="","",T85-T85+INDEX(gDP!AI$6:AI$271,MATCH(totalExpenditure!$A85,gDP!$B$6:$B$271))))</f>
        <v>#N/A</v>
      </c>
      <c r="DS85" s="77" t="e">
        <f>IF(U85="","",IF(BT85="","",U85-U85+INDEX(gDP!AJ$6:AJ$271,MATCH(totalExpenditure!$A85,gDP!$B$6:$B$271))))</f>
        <v>#N/A</v>
      </c>
      <c r="DT85" s="77" t="e">
        <f>IF(V85="","",IF(BU85="","",V85-V85+INDEX(gDP!AK$6:AK$271,MATCH(totalExpenditure!$A85,gDP!$B$6:$B$271))))</f>
        <v>#N/A</v>
      </c>
      <c r="DU85" s="77" t="e">
        <f>IF(W85="","",IF(BV85="","",W85-W85+INDEX(gDP!AL$6:AL$271,MATCH(totalExpenditure!$A85,gDP!$B$6:$B$271))))</f>
        <v>#N/A</v>
      </c>
      <c r="DV85" s="77" t="e">
        <f>IF(X85="","",IF(BW85="","",X85-X85+INDEX(gDP!AM$6:AM$271,MATCH(totalExpenditure!$A85,gDP!$B$6:$B$271))))</f>
        <v>#N/A</v>
      </c>
      <c r="DW85" s="77" t="e">
        <f>IF(Y85="","",IF(BX85="","",Y85-Y85+INDEX(gDP!AN$6:AN$271,MATCH(totalExpenditure!$A85,gDP!$B$6:$B$271))))</f>
        <v>#N/A</v>
      </c>
      <c r="DX85" s="77" t="e">
        <f>IF(Z85="","",IF(BY85="","",Z85-Z85+INDEX(gDP!AO$6:AO$271,MATCH(totalExpenditure!$A85,gDP!$B$6:$B$271))))</f>
        <v>#N/A</v>
      </c>
      <c r="DY85" s="77" t="e">
        <f>IF(AA85="","",IF(BZ85="","",AA85-AA85+INDEX(gDP!AP$6:AP$271,MATCH(totalExpenditure!$A85,gDP!$B$6:$B$271))))</f>
        <v>#N/A</v>
      </c>
      <c r="DZ85" s="77" t="e">
        <f>IF(AB85="","",IF(CA85="","",AB85-AB85+INDEX(gDP!AQ$6:AQ$271,MATCH(totalExpenditure!$A85,gDP!$B$6:$B$271))))</f>
        <v>#N/A</v>
      </c>
      <c r="EA85" s="77" t="e">
        <f>IF(AC85="","",IF(CB85="","",AC85-AC85+INDEX(gDP!AR$6:AR$271,MATCH(totalExpenditure!$A85,gDP!$B$6:$B$271))))</f>
        <v>#N/A</v>
      </c>
      <c r="EB85" s="77" t="e">
        <f>IF(AD85="","",IF(CC85="","",AD85-AD85+INDEX(gDP!AS$6:AS$271,MATCH(totalExpenditure!$A85,gDP!$B$6:$B$271))))</f>
        <v>#N/A</v>
      </c>
      <c r="EC85" s="77" t="e">
        <f>IF(AE85="","",IF(CD85="","",AE85-AE85+INDEX(gDP!AT$6:AT$271,MATCH(totalExpenditure!$A85,gDP!$B$6:$B$271))))</f>
        <v>#N/A</v>
      </c>
      <c r="ED85" s="77" t="e">
        <f>IF(AF85="","",IF(CE85="","",AF85-AF85+INDEX(gDP!AU$6:AU$271,MATCH(totalExpenditure!$A85,gDP!$B$6:$B$271))))</f>
        <v>#N/A</v>
      </c>
      <c r="EE85" s="77" t="e">
        <f>IF(AG85="","",IF(CF85="","",AG85-AG85+INDEX(gDP!AV$6:AV$271,MATCH(totalExpenditure!$A85,gDP!$B$6:$B$271))))</f>
        <v>#N/A</v>
      </c>
      <c r="EF85" s="77" t="e">
        <f>IF(AH85="","",IF(CG85="","",AH85-AH85+INDEX(gDP!AW$6:AW$271,MATCH(totalExpenditure!$A85,gDP!$B$6:$B$271))))</f>
        <v>#N/A</v>
      </c>
      <c r="EG85" s="77" t="e">
        <f>IF(AI85="","",IF(CH85="","",AI85-AI85+INDEX(gDP!AX$6:AX$271,MATCH(totalExpenditure!$A85,gDP!$B$6:$B$271))))</f>
        <v>#N/A</v>
      </c>
      <c r="EH85" s="77" t="e">
        <f>IF(AJ85="","",IF(CI85="","",AJ85-AJ85+INDEX(gDP!AY$6:AY$271,MATCH(totalExpenditure!$A85,gDP!$B$6:$B$271))))</f>
        <v>#N/A</v>
      </c>
      <c r="EI85" s="77" t="e">
        <f>IF(AK85="","",IF(CJ85="","",AK85-AK85+INDEX(gDP!AZ$6:AZ$271,MATCH(totalExpenditure!$A85,gDP!$B$6:$B$271))))</f>
        <v>#N/A</v>
      </c>
      <c r="EJ85" s="77" t="e">
        <f>IF(AL85="","",IF(CK85="","",AL85-AL85+INDEX(gDP!BA$6:BA$271,MATCH(totalExpenditure!$A85,gDP!$B$6:$B$271))))</f>
        <v>#N/A</v>
      </c>
      <c r="EK85" s="77" t="e">
        <f>IF(AM85="","",IF(CL85="","",AM85-AM85+INDEX(gDP!BB$6:BB$271,MATCH(totalExpenditure!$A85,gDP!$B$6:$B$271))))</f>
        <v>#N/A</v>
      </c>
      <c r="EL85" s="77" t="e">
        <f>IF(AN85="","",IF(CM85="","",AN85-AN85+INDEX(gDP!BC$6:BC$271,MATCH(totalExpenditure!$A85,gDP!$B$6:$B$271))))</f>
        <v>#N/A</v>
      </c>
      <c r="EM85" s="77" t="e">
        <f>IF(AO85="","",IF(CN85="","",AO85-AO85+INDEX(gDP!BD$6:BD$271,MATCH(totalExpenditure!$A85,gDP!$B$6:$B$271))))</f>
        <v>#N/A</v>
      </c>
      <c r="EN85" s="77" t="e">
        <f>IF(AP85="","",IF(CO85="","",AP85-AP85+INDEX(gDP!BE$6:BE$271,MATCH(totalExpenditure!$A85,gDP!$B$6:$B$271))))</f>
        <v>#N/A</v>
      </c>
      <c r="EO85" s="77" t="e">
        <f>IF(AQ85="","",IF(CP85="","",AQ85-AQ85+INDEX(gDP!BF$6:BF$271,MATCH(totalExpenditure!$A85,gDP!$B$6:$B$271))))</f>
        <v>#N/A</v>
      </c>
      <c r="EP85" s="77" t="e">
        <f>IF(AR85="","",IF(CQ85="","",AR85-AR85+INDEX(gDP!BG$6:BG$271,MATCH(totalExpenditure!$A85,gDP!$B$6:$B$271))))</f>
        <v>#N/A</v>
      </c>
      <c r="EQ85" s="77" t="e">
        <f>IF(AS85="","",IF(CR85="","",AS85-AS85+INDEX(gDP!BH$6:BH$271,MATCH(totalExpenditure!$A85,gDP!$B$6:$B$271))))</f>
        <v>#N/A</v>
      </c>
      <c r="ER85" s="77" t="e">
        <f>IF(AT85="","",IF(CS85="","",AT85-AT85+INDEX(gDP!BI$6:BI$271,MATCH(totalExpenditure!$A85,gDP!$B$6:$B$271))))</f>
        <v>#N/A</v>
      </c>
      <c r="ES85" s="77" t="e">
        <f>IF(AU85="","",IF(CT85="","",AU85-AU85+INDEX(gDP!BJ$6:BJ$271,MATCH(totalExpenditure!$A85,gDP!$B$6:$B$271))))</f>
        <v>#N/A</v>
      </c>
      <c r="ET85" s="77" t="e">
        <f>IF(AV85="","",IF(CU85="","",AV85-AV85+INDEX(gDP!BK$6:BK$271,MATCH(totalExpenditure!$A85,gDP!$B$6:$B$271))))</f>
        <v>#N/A</v>
      </c>
      <c r="EU85" s="77" t="e">
        <f>IF(AW85="","",IF(CV85="","",AW85-AW85+INDEX(gDP!BL$6:BL$271,MATCH(totalExpenditure!$A85,gDP!$B$6:$B$271))))</f>
        <v>#N/A</v>
      </c>
      <c r="EV85" s="77" t="e">
        <f>IF(AX85="","",IF(CW85="","",AX85-AX85+INDEX(gDP!BM$6:BM$271,MATCH(totalExpenditure!$A85,gDP!$B$6:$B$271))))</f>
        <v>#N/A</v>
      </c>
      <c r="EW85" s="77" t="e">
        <f>IF(AY85="","",IF(CX85="","",AY85-AY85+INDEX(gDP!BN$6:BN$271,MATCH(totalExpenditure!$A85,gDP!$B$6:$B$271))))</f>
        <v>#N/A</v>
      </c>
      <c r="EX85" s="77" t="e">
        <f>IF(AZ85="","",IF(CY85="","",AZ85-AZ85+INDEX(gDP!BO$6:BO$271,MATCH(totalExpenditure!$A85,gDP!$B$6:$B$271))))</f>
        <v>#N/A</v>
      </c>
    </row>
    <row r="86" spans="1:154" x14ac:dyDescent="0.35">
      <c r="A86" t="s">
        <v>381</v>
      </c>
      <c r="B86" s="77" t="str">
        <f>IF(INDEX([2]pivotTable!B$3:B$308,MATCH(totalExpenditure!$A86,[2]pivotTable!$A$3:$A$308,0))/100*INDEX(gDP!Q$6:Q$271,MATCH(totalExpenditure!$A86,gDP!$B$6:$B$271))=0,"",INDEX([2]pivotTable!B$3:B$308,MATCH(totalExpenditure!$A86,[2]pivotTable!$A$3:$A$308,0))/100*INDEX(gDP!Q$6:Q$271,MATCH(totalExpenditure!$A86,gDP!$B$6:$B$271)))</f>
        <v/>
      </c>
      <c r="C86" s="77" t="str">
        <f>IF(INDEX([2]pivotTable!C$3:C$308,MATCH(totalExpenditure!$A86,[2]pivotTable!$A$3:$A$308,0))/100*INDEX(gDP!R$6:R$271,MATCH(totalExpenditure!$A86,gDP!$B$6:$B$271))=0,"",INDEX([2]pivotTable!C$3:C$308,MATCH(totalExpenditure!$A86,[2]pivotTable!$A$3:$A$308,0))/100*INDEX(gDP!R$6:R$271,MATCH(totalExpenditure!$A86,gDP!$B$6:$B$271)))</f>
        <v/>
      </c>
      <c r="D86" s="77" t="str">
        <f>IF(INDEX([2]pivotTable!D$3:D$308,MATCH(totalExpenditure!$A86,[2]pivotTable!$A$3:$A$308,0))/100*INDEX(gDP!S$6:S$271,MATCH(totalExpenditure!$A86,gDP!$B$6:$B$271))=0,"",INDEX([2]pivotTable!D$3:D$308,MATCH(totalExpenditure!$A86,[2]pivotTable!$A$3:$A$308,0))/100*INDEX(gDP!S$6:S$271,MATCH(totalExpenditure!$A86,gDP!$B$6:$B$271)))</f>
        <v/>
      </c>
      <c r="E86" s="77" t="str">
        <f>IF(INDEX([2]pivotTable!E$3:E$308,MATCH(totalExpenditure!$A86,[2]pivotTable!$A$3:$A$308,0))/100*INDEX(gDP!T$6:T$271,MATCH(totalExpenditure!$A86,gDP!$B$6:$B$271))=0,"",INDEX([2]pivotTable!E$3:E$308,MATCH(totalExpenditure!$A86,[2]pivotTable!$A$3:$A$308,0))/100*INDEX(gDP!T$6:T$271,MATCH(totalExpenditure!$A86,gDP!$B$6:$B$271)))</f>
        <v/>
      </c>
      <c r="F86" s="77" t="str">
        <f>IF(INDEX([2]pivotTable!F$3:F$308,MATCH(totalExpenditure!$A86,[2]pivotTable!$A$3:$A$308,0))/100*INDEX(gDP!U$6:U$271,MATCH(totalExpenditure!$A86,gDP!$B$6:$B$271))=0,"",INDEX([2]pivotTable!F$3:F$308,MATCH(totalExpenditure!$A86,[2]pivotTable!$A$3:$A$308,0))/100*INDEX(gDP!U$6:U$271,MATCH(totalExpenditure!$A86,gDP!$B$6:$B$271)))</f>
        <v/>
      </c>
      <c r="G86" s="77" t="str">
        <f>IF(INDEX([2]pivotTable!G$3:G$308,MATCH(totalExpenditure!$A86,[2]pivotTable!$A$3:$A$308,0))/100*INDEX(gDP!V$6:V$271,MATCH(totalExpenditure!$A86,gDP!$B$6:$B$271))=0,"",INDEX([2]pivotTable!G$3:G$308,MATCH(totalExpenditure!$A86,[2]pivotTable!$A$3:$A$308,0))/100*INDEX(gDP!V$6:V$271,MATCH(totalExpenditure!$A86,gDP!$B$6:$B$271)))</f>
        <v/>
      </c>
      <c r="H86" s="77" t="str">
        <f>IF(INDEX([2]pivotTable!H$3:H$308,MATCH(totalExpenditure!$A86,[2]pivotTable!$A$3:$A$308,0))/100*INDEX(gDP!W$6:W$271,MATCH(totalExpenditure!$A86,gDP!$B$6:$B$271))=0,"",INDEX([2]pivotTable!H$3:H$308,MATCH(totalExpenditure!$A86,[2]pivotTable!$A$3:$A$308,0))/100*INDEX(gDP!W$6:W$271,MATCH(totalExpenditure!$A86,gDP!$B$6:$B$271)))</f>
        <v/>
      </c>
      <c r="I86" s="77" t="str">
        <f>IF(INDEX([2]pivotTable!I$3:I$308,MATCH(totalExpenditure!$A86,[2]pivotTable!$A$3:$A$308,0))/100*INDEX(gDP!X$6:X$271,MATCH(totalExpenditure!$A86,gDP!$B$6:$B$271))=0,"",INDEX([2]pivotTable!I$3:I$308,MATCH(totalExpenditure!$A86,[2]pivotTable!$A$3:$A$308,0))/100*INDEX(gDP!X$6:X$271,MATCH(totalExpenditure!$A86,gDP!$B$6:$B$271)))</f>
        <v/>
      </c>
      <c r="J86" s="77" t="str">
        <f>IF(INDEX([2]pivotTable!J$3:J$308,MATCH(totalExpenditure!$A86,[2]pivotTable!$A$3:$A$308,0))/100*INDEX(gDP!Y$6:Y$271,MATCH(totalExpenditure!$A86,gDP!$B$6:$B$271))=0,"",INDEX([2]pivotTable!J$3:J$308,MATCH(totalExpenditure!$A86,[2]pivotTable!$A$3:$A$308,0))/100*INDEX(gDP!Y$6:Y$271,MATCH(totalExpenditure!$A86,gDP!$B$6:$B$271)))</f>
        <v/>
      </c>
      <c r="K86" s="77" t="str">
        <f>IF(INDEX([2]pivotTable!K$3:K$308,MATCH(totalExpenditure!$A86,[2]pivotTable!$A$3:$A$308,0))/100*INDEX(gDP!Z$6:Z$271,MATCH(totalExpenditure!$A86,gDP!$B$6:$B$271))=0,"",INDEX([2]pivotTable!K$3:K$308,MATCH(totalExpenditure!$A86,[2]pivotTable!$A$3:$A$308,0))/100*INDEX(gDP!Z$6:Z$271,MATCH(totalExpenditure!$A86,gDP!$B$6:$B$271)))</f>
        <v/>
      </c>
      <c r="L86" s="77" t="str">
        <f>IF(INDEX([2]pivotTable!L$3:L$308,MATCH(totalExpenditure!$A86,[2]pivotTable!$A$3:$A$308,0))/100*INDEX(gDP!AA$6:AA$271,MATCH(totalExpenditure!$A86,gDP!$B$6:$B$271))=0,"",INDEX([2]pivotTable!L$3:L$308,MATCH(totalExpenditure!$A86,[2]pivotTable!$A$3:$A$308,0))/100*INDEX(gDP!AA$6:AA$271,MATCH(totalExpenditure!$A86,gDP!$B$6:$B$271)))</f>
        <v/>
      </c>
      <c r="M86" s="77" t="str">
        <f>IF(INDEX([2]pivotTable!M$3:M$308,MATCH(totalExpenditure!$A86,[2]pivotTable!$A$3:$A$308,0))/100*INDEX(gDP!AB$6:AB$271,MATCH(totalExpenditure!$A86,gDP!$B$6:$B$271))=0,"",INDEX([2]pivotTable!M$3:M$308,MATCH(totalExpenditure!$A86,[2]pivotTable!$A$3:$A$308,0))/100*INDEX(gDP!AB$6:AB$271,MATCH(totalExpenditure!$A86,gDP!$B$6:$B$271)))</f>
        <v/>
      </c>
      <c r="N86" s="77" t="str">
        <f>IF(INDEX([2]pivotTable!N$3:N$308,MATCH(totalExpenditure!$A86,[2]pivotTable!$A$3:$A$308,0))/100*INDEX(gDP!AC$6:AC$271,MATCH(totalExpenditure!$A86,gDP!$B$6:$B$271))=0,"",INDEX([2]pivotTable!N$3:N$308,MATCH(totalExpenditure!$A86,[2]pivotTable!$A$3:$A$308,0))/100*INDEX(gDP!AC$6:AC$271,MATCH(totalExpenditure!$A86,gDP!$B$6:$B$271)))</f>
        <v/>
      </c>
      <c r="O86" s="77" t="str">
        <f>IF(INDEX([2]pivotTable!O$3:O$308,MATCH(totalExpenditure!$A86,[2]pivotTable!$A$3:$A$308,0))/100*INDEX(gDP!AD$6:AD$271,MATCH(totalExpenditure!$A86,gDP!$B$6:$B$271))=0,"",INDEX([2]pivotTable!O$3:O$308,MATCH(totalExpenditure!$A86,[2]pivotTable!$A$3:$A$308,0))/100*INDEX(gDP!AD$6:AD$271,MATCH(totalExpenditure!$A86,gDP!$B$6:$B$271)))</f>
        <v/>
      </c>
      <c r="P86" s="77" t="str">
        <f>IF(INDEX([2]pivotTable!P$3:P$308,MATCH(totalExpenditure!$A86,[2]pivotTable!$A$3:$A$308,0))/100*INDEX(gDP!AE$6:AE$271,MATCH(totalExpenditure!$A86,gDP!$B$6:$B$271))=0,"",INDEX([2]pivotTable!P$3:P$308,MATCH(totalExpenditure!$A86,[2]pivotTable!$A$3:$A$308,0))/100*INDEX(gDP!AE$6:AE$271,MATCH(totalExpenditure!$A86,gDP!$B$6:$B$271)))</f>
        <v/>
      </c>
      <c r="Q86" s="77" t="str">
        <f>IF(INDEX([2]pivotTable!Q$3:Q$308,MATCH(totalExpenditure!$A86,[2]pivotTable!$A$3:$A$308,0))/100*INDEX(gDP!AF$6:AF$271,MATCH(totalExpenditure!$A86,gDP!$B$6:$B$271))=0,"",INDEX([2]pivotTable!Q$3:Q$308,MATCH(totalExpenditure!$A86,[2]pivotTable!$A$3:$A$308,0))/100*INDEX(gDP!AF$6:AF$271,MATCH(totalExpenditure!$A86,gDP!$B$6:$B$271)))</f>
        <v/>
      </c>
      <c r="R86" s="77" t="str">
        <f>IF(INDEX([2]pivotTable!R$3:R$308,MATCH(totalExpenditure!$A86,[2]pivotTable!$A$3:$A$308,0))/100*INDEX(gDP!AG$6:AG$271,MATCH(totalExpenditure!$A86,gDP!$B$6:$B$271))=0,"",INDEX([2]pivotTable!R$3:R$308,MATCH(totalExpenditure!$A86,[2]pivotTable!$A$3:$A$308,0))/100*INDEX(gDP!AG$6:AG$271,MATCH(totalExpenditure!$A86,gDP!$B$6:$B$271)))</f>
        <v/>
      </c>
      <c r="S86" s="77" t="str">
        <f>IF(INDEX([2]pivotTable!S$3:S$308,MATCH(totalExpenditure!$A86,[2]pivotTable!$A$3:$A$308,0))/100*INDEX(gDP!AH$6:AH$271,MATCH(totalExpenditure!$A86,gDP!$B$6:$B$271))=0,"",INDEX([2]pivotTable!S$3:S$308,MATCH(totalExpenditure!$A86,[2]pivotTable!$A$3:$A$308,0))/100*INDEX(gDP!AH$6:AH$271,MATCH(totalExpenditure!$A86,gDP!$B$6:$B$271)))</f>
        <v/>
      </c>
      <c r="T86" s="77">
        <f>IF(INDEX([2]pivotTable!T$3:T$308,MATCH(totalExpenditure!$A86,[2]pivotTable!$A$3:$A$308,0))/100*INDEX(gDP!AI$6:AI$271,MATCH(totalExpenditure!$A86,gDP!$B$6:$B$271))=0,"",INDEX([2]pivotTable!T$3:T$308,MATCH(totalExpenditure!$A86,[2]pivotTable!$A$3:$A$308,0))/100*INDEX(gDP!AI$6:AI$271,MATCH(totalExpenditure!$A86,gDP!$B$6:$B$271)))</f>
        <v>73351666015.625305</v>
      </c>
      <c r="U86" s="77">
        <f>IF(INDEX([2]pivotTable!U$3:U$308,MATCH(totalExpenditure!$A86,[2]pivotTable!$A$3:$A$308,0))/100*INDEX(gDP!AJ$6:AJ$271,MATCH(totalExpenditure!$A86,gDP!$B$6:$B$271))=0,"",INDEX([2]pivotTable!U$3:U$308,MATCH(totalExpenditure!$A86,[2]pivotTable!$A$3:$A$308,0))/100*INDEX(gDP!AJ$6:AJ$271,MATCH(totalExpenditure!$A86,gDP!$B$6:$B$271)))</f>
        <v>79195844444.444351</v>
      </c>
      <c r="V86" s="77">
        <f>IF(INDEX([2]pivotTable!V$3:V$308,MATCH(totalExpenditure!$A86,[2]pivotTable!$A$3:$A$308,0))/100*INDEX(gDP!AK$6:AK$271,MATCH(totalExpenditure!$A86,gDP!$B$6:$B$271))=0,"",INDEX([2]pivotTable!V$3:V$308,MATCH(totalExpenditure!$A86,[2]pivotTable!$A$3:$A$308,0))/100*INDEX(gDP!AK$6:AK$271,MATCH(totalExpenditure!$A86,gDP!$B$6:$B$271)))</f>
        <v>75380243945.243973</v>
      </c>
      <c r="W86" s="77">
        <f>IF(INDEX([2]pivotTable!W$3:W$308,MATCH(totalExpenditure!$A86,[2]pivotTable!$A$3:$A$308,0))/100*INDEX(gDP!AL$6:AL$271,MATCH(totalExpenditure!$A86,gDP!$B$6:$B$271))=0,"",INDEX([2]pivotTable!W$3:W$308,MATCH(totalExpenditure!$A86,[2]pivotTable!$A$3:$A$308,0))/100*INDEX(gDP!AL$6:AL$271,MATCH(totalExpenditure!$A86,gDP!$B$6:$B$271)))</f>
        <v>63258767846.430786</v>
      </c>
      <c r="X86" s="77">
        <f>IF(INDEX([2]pivotTable!X$3:X$308,MATCH(totalExpenditure!$A86,[2]pivotTable!$A$3:$A$308,0))/100*INDEX(gDP!AM$6:AM$271,MATCH(totalExpenditure!$A86,gDP!$B$6:$B$271))=0,"",INDEX([2]pivotTable!X$3:X$308,MATCH(totalExpenditure!$A86,[2]pivotTable!$A$3:$A$308,0))/100*INDEX(gDP!AM$6:AM$271,MATCH(totalExpenditure!$A86,gDP!$B$6:$B$271)))</f>
        <v>63183131925.313667</v>
      </c>
      <c r="Y86" s="77">
        <f>IF(INDEX([2]pivotTable!Y$3:Y$308,MATCH(totalExpenditure!$A86,[2]pivotTable!$A$3:$A$308,0))/100*INDEX(gDP!AN$6:AN$271,MATCH(totalExpenditure!$A86,gDP!$B$6:$B$271))=0,"",INDEX([2]pivotTable!Y$3:Y$308,MATCH(totalExpenditure!$A86,[2]pivotTable!$A$3:$A$308,0))/100*INDEX(gDP!AN$6:AN$271,MATCH(totalExpenditure!$A86,gDP!$B$6:$B$271)))</f>
        <v>142623882752.09067</v>
      </c>
      <c r="Z86" s="77">
        <f>IF(INDEX([2]pivotTable!Z$3:Z$308,MATCH(totalExpenditure!$A86,[2]pivotTable!$A$3:$A$308,0))/100*INDEX(gDP!AO$6:AO$271,MATCH(totalExpenditure!$A86,gDP!$B$6:$B$271))=0,"",INDEX([2]pivotTable!Z$3:Z$308,MATCH(totalExpenditure!$A86,[2]pivotTable!$A$3:$A$308,0))/100*INDEX(gDP!AO$6:AO$271,MATCH(totalExpenditure!$A86,gDP!$B$6:$B$271)))</f>
        <v>144236019968.7984</v>
      </c>
      <c r="AA86" s="77">
        <f>IF(INDEX([2]pivotTable!AA$3:AA$308,MATCH(totalExpenditure!$A86,[2]pivotTable!$A$3:$A$308,0))/100*INDEX(gDP!AP$6:AP$271,MATCH(totalExpenditure!$A86,gDP!$B$6:$B$271))=0,"",INDEX([2]pivotTable!AA$3:AA$308,MATCH(totalExpenditure!$A86,[2]pivotTable!$A$3:$A$308,0))/100*INDEX(gDP!AP$6:AP$271,MATCH(totalExpenditure!$A86,gDP!$B$6:$B$271)))</f>
        <v>152345003274.39395</v>
      </c>
      <c r="AB86" s="77">
        <f>IF(INDEX([2]pivotTable!AB$3:AB$308,MATCH(totalExpenditure!$A86,[2]pivotTable!$A$3:$A$308,0))/100*INDEX(gDP!AQ$6:AQ$271,MATCH(totalExpenditure!$A86,gDP!$B$6:$B$271))=0,"",INDEX([2]pivotTable!AB$3:AB$308,MATCH(totalExpenditure!$A86,[2]pivotTable!$A$3:$A$308,0))/100*INDEX(gDP!AQ$6:AQ$271,MATCH(totalExpenditure!$A86,gDP!$B$6:$B$271)))</f>
        <v>152139933752.89822</v>
      </c>
      <c r="AC86" s="77">
        <f>IF(INDEX([2]pivotTable!AC$3:AC$308,MATCH(totalExpenditure!$A86,[2]pivotTable!$A$3:$A$308,0))/100*INDEX(gDP!AR$6:AR$271,MATCH(totalExpenditure!$A86,gDP!$B$6:$B$271))=0,"",INDEX([2]pivotTable!AC$3:AC$308,MATCH(totalExpenditure!$A86,[2]pivotTable!$A$3:$A$308,0))/100*INDEX(gDP!AR$6:AR$271,MATCH(totalExpenditure!$A86,gDP!$B$6:$B$271)))</f>
        <v>142621672868.46796</v>
      </c>
      <c r="AD86" s="77">
        <f>IF(INDEX([2]pivotTable!AD$3:AD$308,MATCH(totalExpenditure!$A86,[2]pivotTable!$A$3:$A$308,0))/100*INDEX(gDP!AS$6:AS$271,MATCH(totalExpenditure!$A86,gDP!$B$6:$B$271))=0,"",INDEX([2]pivotTable!AD$3:AD$308,MATCH(totalExpenditure!$A86,[2]pivotTable!$A$3:$A$308,0))/100*INDEX(gDP!AS$6:AS$271,MATCH(totalExpenditure!$A86,gDP!$B$6:$B$271)))</f>
        <v>143902213345.43799</v>
      </c>
      <c r="AE86" s="77">
        <f>IF(INDEX([2]pivotTable!AE$3:AE$308,MATCH(totalExpenditure!$A86,[2]pivotTable!$A$3:$A$308,0))/100*INDEX(gDP!AT$6:AT$271,MATCH(totalExpenditure!$A86,gDP!$B$6:$B$271))=0,"",INDEX([2]pivotTable!AE$3:AE$308,MATCH(totalExpenditure!$A86,[2]pivotTable!$A$3:$A$308,0))/100*INDEX(gDP!AT$6:AT$271,MATCH(totalExpenditure!$A86,gDP!$B$6:$B$271)))</f>
        <v>136110749244.27834</v>
      </c>
      <c r="AF86" s="77">
        <f>IF(INDEX([2]pivotTable!AF$3:AF$308,MATCH(totalExpenditure!$A86,[2]pivotTable!$A$3:$A$308,0))/100*INDEX(gDP!AU$6:AU$271,MATCH(totalExpenditure!$A86,gDP!$B$6:$B$271))=0,"",INDEX([2]pivotTable!AF$3:AF$308,MATCH(totalExpenditure!$A86,[2]pivotTable!$A$3:$A$308,0))/100*INDEX(gDP!AU$6:AU$271,MATCH(totalExpenditure!$A86,gDP!$B$6:$B$271)))</f>
        <v>153037053806.95474</v>
      </c>
      <c r="AG86" s="77">
        <f>IF(INDEX([2]pivotTable!AG$3:AG$308,MATCH(totalExpenditure!$A86,[2]pivotTable!$A$3:$A$308,0))/100*INDEX(gDP!AV$6:AV$271,MATCH(totalExpenditure!$A86,gDP!$B$6:$B$271))=0,"",INDEX([2]pivotTable!AG$3:AG$308,MATCH(totalExpenditure!$A86,[2]pivotTable!$A$3:$A$308,0))/100*INDEX(gDP!AV$6:AV$271,MATCH(totalExpenditure!$A86,gDP!$B$6:$B$271)))</f>
        <v>184281730285.71457</v>
      </c>
      <c r="AH86" s="77">
        <f>IF(INDEX([2]pivotTable!AH$3:AH$308,MATCH(totalExpenditure!$A86,[2]pivotTable!$A$3:$A$308,0))/100*INDEX(gDP!AW$6:AW$271,MATCH(totalExpenditure!$A86,gDP!$B$6:$B$271))=0,"",INDEX([2]pivotTable!AH$3:AH$308,MATCH(totalExpenditure!$A86,[2]pivotTable!$A$3:$A$308,0))/100*INDEX(gDP!AW$6:AW$271,MATCH(totalExpenditure!$A86,gDP!$B$6:$B$271)))</f>
        <v>224959680153.78949</v>
      </c>
      <c r="AI86" s="77">
        <f>IF(INDEX([2]pivotTable!AI$3:AI$308,MATCH(totalExpenditure!$A86,[2]pivotTable!$A$3:$A$308,0))/100*INDEX(gDP!AX$6:AX$271,MATCH(totalExpenditure!$A86,gDP!$B$6:$B$271))=0,"",INDEX([2]pivotTable!AI$3:AI$308,MATCH(totalExpenditure!$A86,[2]pivotTable!$A$3:$A$308,0))/100*INDEX(gDP!AX$6:AX$271,MATCH(totalExpenditure!$A86,gDP!$B$6:$B$271)))</f>
        <v>229140518000</v>
      </c>
      <c r="AJ86" s="77">
        <f>IF(INDEX([2]pivotTable!AJ$3:AJ$308,MATCH(totalExpenditure!$A86,[2]pivotTable!$A$3:$A$308,0))/100*INDEX(gDP!AY$6:AY$271,MATCH(totalExpenditure!$A86,gDP!$B$6:$B$271))=0,"",INDEX([2]pivotTable!AJ$3:AJ$308,MATCH(totalExpenditure!$A86,[2]pivotTable!$A$3:$A$308,0))/100*INDEX(gDP!AY$6:AY$271,MATCH(totalExpenditure!$A86,gDP!$B$6:$B$271)))</f>
        <v>245113963201.4722</v>
      </c>
      <c r="AK86" s="77">
        <f>IF(INDEX([2]pivotTable!AK$3:AK$308,MATCH(totalExpenditure!$A86,[2]pivotTable!$A$3:$A$308,0))/100*INDEX(gDP!AZ$6:AZ$271,MATCH(totalExpenditure!$A86,gDP!$B$6:$B$271))=0,"",INDEX([2]pivotTable!AK$3:AK$308,MATCH(totalExpenditure!$A86,[2]pivotTable!$A$3:$A$308,0))/100*INDEX(gDP!AZ$6:AZ$271,MATCH(totalExpenditure!$A86,gDP!$B$6:$B$271)))</f>
        <v>263620520408.16299</v>
      </c>
      <c r="AL86" s="77">
        <f>IF(INDEX([2]pivotTable!AL$3:AL$308,MATCH(totalExpenditure!$A86,[2]pivotTable!$A$3:$A$308,0))/100*INDEX(gDP!BA$6:BA$271,MATCH(totalExpenditure!$A86,gDP!$B$6:$B$271))=0,"",INDEX([2]pivotTable!AL$3:AL$308,MATCH(totalExpenditure!$A86,[2]pivotTable!$A$3:$A$308,0))/100*INDEX(gDP!BA$6:BA$271,MATCH(totalExpenditure!$A86,gDP!$B$6:$B$271)))</f>
        <v>272142352941.17627</v>
      </c>
      <c r="AM86" s="77">
        <f>IF(INDEX([2]pivotTable!AM$3:AM$308,MATCH(totalExpenditure!$A86,[2]pivotTable!$A$3:$A$308,0))/100*INDEX(gDP!BB$6:BB$271,MATCH(totalExpenditure!$A86,gDP!$B$6:$B$271))=0,"",INDEX([2]pivotTable!AM$3:AM$308,MATCH(totalExpenditure!$A86,[2]pivotTable!$A$3:$A$308,0))/100*INDEX(gDP!BB$6:BB$271,MATCH(totalExpenditure!$A86,gDP!$B$6:$B$271)))</f>
        <v>242490420626.26572</v>
      </c>
      <c r="AN86" s="77">
        <f>IF(INDEX([2]pivotTable!AN$3:AN$308,MATCH(totalExpenditure!$A86,[2]pivotTable!$A$3:$A$308,0))/100*INDEX(gDP!BC$6:BC$271,MATCH(totalExpenditure!$A86,gDP!$B$6:$B$271))=0,"",INDEX([2]pivotTable!AN$3:AN$308,MATCH(totalExpenditure!$A86,[2]pivotTable!$A$3:$A$308,0))/100*INDEX(gDP!BC$6:BC$271,MATCH(totalExpenditure!$A86,gDP!$B$6:$B$271)))</f>
        <v>250785193955.03723</v>
      </c>
      <c r="AO86" s="77">
        <f>IF(INDEX([2]pivotTable!AO$3:AO$308,MATCH(totalExpenditure!$A86,[2]pivotTable!$A$3:$A$308,0))/100*INDEX(gDP!BD$6:BD$271,MATCH(totalExpenditure!$A86,gDP!$B$6:$B$271))=0,"",INDEX([2]pivotTable!AO$3:AO$308,MATCH(totalExpenditure!$A86,[2]pivotTable!$A$3:$A$308,0))/100*INDEX(gDP!BD$6:BD$271,MATCH(totalExpenditure!$A86,gDP!$B$6:$B$271)))</f>
        <v>261052971813.15085</v>
      </c>
      <c r="AP86" s="77">
        <f>IF(INDEX([2]pivotTable!AP$3:AP$308,MATCH(totalExpenditure!$A86,[2]pivotTable!$A$3:$A$308,0))/100*INDEX(gDP!BE$6:BE$271,MATCH(totalExpenditure!$A86,gDP!$B$6:$B$271))=0,"",INDEX([2]pivotTable!AP$3:AP$308,MATCH(totalExpenditure!$A86,[2]pivotTable!$A$3:$A$308,0))/100*INDEX(gDP!BE$6:BE$271,MATCH(totalExpenditure!$A86,gDP!$B$6:$B$271)))</f>
        <v>254466434301.77618</v>
      </c>
      <c r="AQ86" s="77">
        <f>IF(INDEX([2]pivotTable!AQ$3:AQ$308,MATCH(totalExpenditure!$A86,[2]pivotTable!$A$3:$A$308,0))/100*INDEX(gDP!BF$6:BF$271,MATCH(totalExpenditure!$A86,gDP!$B$6:$B$271))=0,"",INDEX([2]pivotTable!AQ$3:AQ$308,MATCH(totalExpenditure!$A86,[2]pivotTable!$A$3:$A$308,0))/100*INDEX(gDP!BF$6:BF$271,MATCH(totalExpenditure!$A86,gDP!$B$6:$B$271)))</f>
        <v>244231652172.25723</v>
      </c>
      <c r="AR86" s="77">
        <f>IF(INDEX([2]pivotTable!AR$3:AR$308,MATCH(totalExpenditure!$A86,[2]pivotTable!$A$3:$A$308,0))/100*INDEX(gDP!BG$6:BG$271,MATCH(totalExpenditure!$A86,gDP!$B$6:$B$271))=0,"",INDEX([2]pivotTable!AR$3:AR$308,MATCH(totalExpenditure!$A86,[2]pivotTable!$A$3:$A$308,0))/100*INDEX(gDP!BG$6:BG$271,MATCH(totalExpenditure!$A86,gDP!$B$6:$B$271)))</f>
        <v>256209609526.23154</v>
      </c>
      <c r="AS86" s="77">
        <f>IF(INDEX([2]pivotTable!AS$3:AS$308,MATCH(totalExpenditure!$A86,[2]pivotTable!$A$3:$A$308,0))/100*INDEX(gDP!BH$6:BH$271,MATCH(totalExpenditure!$A86,gDP!$B$6:$B$271))=0,"",INDEX([2]pivotTable!AS$3:AS$308,MATCH(totalExpenditure!$A86,[2]pivotTable!$A$3:$A$308,0))/100*INDEX(gDP!BH$6:BH$271,MATCH(totalExpenditure!$A86,gDP!$B$6:$B$271)))</f>
        <v>231012189018.32999</v>
      </c>
      <c r="AT86" s="77">
        <f>IF(INDEX([2]pivotTable!AT$3:AT$308,MATCH(totalExpenditure!$A86,[2]pivotTable!$A$3:$A$308,0))/100*INDEX(gDP!BI$6:BI$271,MATCH(totalExpenditure!$A86,gDP!$B$6:$B$271))=0,"",INDEX([2]pivotTable!AT$3:AT$308,MATCH(totalExpenditure!$A86,[2]pivotTable!$A$3:$A$308,0))/100*INDEX(gDP!BI$6:BI$271,MATCH(totalExpenditure!$A86,gDP!$B$6:$B$271)))</f>
        <v>201414081860.78079</v>
      </c>
      <c r="AU86" s="77">
        <f>IF(INDEX([2]pivotTable!AU$3:AU$308,MATCH(totalExpenditure!$A86,[2]pivotTable!$A$3:$A$308,0))/100*INDEX(gDP!BJ$6:BJ$271,MATCH(totalExpenditure!$A86,gDP!$B$6:$B$271))=0,"",INDEX([2]pivotTable!AU$3:AU$308,MATCH(totalExpenditure!$A86,[2]pivotTable!$A$3:$A$308,0))/100*INDEX(gDP!BJ$6:BJ$271,MATCH(totalExpenditure!$A86,gDP!$B$6:$B$271)))</f>
        <v>198330955872.81223</v>
      </c>
      <c r="AV86" s="77">
        <f>IF(INDEX([2]pivotTable!AV$3:AV$308,MATCH(totalExpenditure!$A86,[2]pivotTable!$A$3:$A$308,0))/100*INDEX(gDP!BK$6:BK$271,MATCH(totalExpenditure!$A86,gDP!$B$6:$B$271))=0,"",INDEX([2]pivotTable!AV$3:AV$308,MATCH(totalExpenditure!$A86,[2]pivotTable!$A$3:$A$308,0))/100*INDEX(gDP!BK$6:BK$271,MATCH(totalExpenditure!$A86,gDP!$B$6:$B$271)))</f>
        <v>209033577303.95432</v>
      </c>
      <c r="AW86" s="77">
        <f>IF(INDEX([2]pivotTable!AW$3:AW$308,MATCH(totalExpenditure!$A86,[2]pivotTable!$A$3:$A$308,0))/100*INDEX(gDP!BL$6:BL$271,MATCH(totalExpenditure!$A86,gDP!$B$6:$B$271))=0,"",INDEX([2]pivotTable!AW$3:AW$308,MATCH(totalExpenditure!$A86,[2]pivotTable!$A$3:$A$308,0))/100*INDEX(gDP!BL$6:BL$271,MATCH(totalExpenditure!$A86,gDP!$B$6:$B$271)))</f>
        <v>222694899579.29999</v>
      </c>
      <c r="AX86" s="77">
        <f>IF(INDEX([2]pivotTable!AX$3:AX$308,MATCH(totalExpenditure!$A86,[2]pivotTable!$A$3:$A$308,0))/100*INDEX(gDP!BM$6:BM$271,MATCH(totalExpenditure!$A86,gDP!$B$6:$B$271))=0,"",INDEX([2]pivotTable!AX$3:AX$308,MATCH(totalExpenditure!$A86,[2]pivotTable!$A$3:$A$308,0))/100*INDEX(gDP!BM$6:BM$271,MATCH(totalExpenditure!$A86,gDP!$B$6:$B$271)))</f>
        <v>228234437708.06052</v>
      </c>
      <c r="AY86" s="77">
        <f>IF(INDEX([2]pivotTable!AY$3:AY$308,MATCH(totalExpenditure!$A86,[2]pivotTable!$A$3:$A$308,0))/100*INDEX(gDP!BN$6:BN$271,MATCH(totalExpenditure!$A86,gDP!$B$6:$B$271))=0,"",INDEX([2]pivotTable!AY$3:AY$308,MATCH(totalExpenditure!$A86,[2]pivotTable!$A$3:$A$308,0))/100*INDEX(gDP!BN$6:BN$271,MATCH(totalExpenditure!$A86,gDP!$B$6:$B$271)))</f>
        <v>265771420849.94202</v>
      </c>
      <c r="AZ86" s="77" t="str">
        <f>IF(INDEX([2]pivotTable!AZ$3:AZ$308,MATCH(totalExpenditure!$A86,[2]pivotTable!$A$3:$A$308,0))/100*INDEX(gDP!BO$6:BO$271,MATCH(totalExpenditure!$A86,gDP!$B$6:$B$271))=0,"",INDEX([2]pivotTable!AZ$3:AZ$308,MATCH(totalExpenditure!$A86,[2]pivotTable!$A$3:$A$308,0))/100*INDEX(gDP!BO$6:BO$271,MATCH(totalExpenditure!$A86,gDP!$B$6:$B$271)))</f>
        <v/>
      </c>
      <c r="BA86" s="77" t="str">
        <f>IF(INDEX([2]pivotTable!B$310:B$615,MATCH(totalExpenditure!$A86,[2]pivotTable!$A$310:$A$615,0))/100*INDEX(gDP!Q$6:Q$271,MATCH(totalExpenditure!$A86,gDP!$B$6:$B$271))=0,"",INDEX([2]pivotTable!B$310:B$615,MATCH(totalExpenditure!$A86,[2]pivotTable!$A$310:$A$615,0))/100*INDEX(gDP!Q$6:Q$271,MATCH(totalExpenditure!$A86,gDP!$B$6:$B$271)))</f>
        <v/>
      </c>
      <c r="BB86" s="77" t="str">
        <f>IF(INDEX([2]pivotTable!C$310:C$615,MATCH(totalExpenditure!$A86,[2]pivotTable!$A$310:$A$615,0))/100*INDEX(gDP!R$6:R$271,MATCH(totalExpenditure!$A86,gDP!$B$6:$B$271))=0,"",INDEX([2]pivotTable!C$310:C$615,MATCH(totalExpenditure!$A86,[2]pivotTable!$A$310:$A$615,0))/100*INDEX(gDP!R$6:R$271,MATCH(totalExpenditure!$A86,gDP!$B$6:$B$271)))</f>
        <v/>
      </c>
      <c r="BC86" s="77" t="str">
        <f>IF(INDEX([2]pivotTable!D$310:D$615,MATCH(totalExpenditure!$A86,[2]pivotTable!$A$310:$A$615,0))/100*INDEX(gDP!S$6:S$271,MATCH(totalExpenditure!$A86,gDP!$B$6:$B$271))=0,"",INDEX([2]pivotTable!D$310:D$615,MATCH(totalExpenditure!$A86,[2]pivotTable!$A$310:$A$615,0))/100*INDEX(gDP!S$6:S$271,MATCH(totalExpenditure!$A86,gDP!$B$6:$B$271)))</f>
        <v/>
      </c>
      <c r="BD86" s="77" t="str">
        <f>IF(INDEX([2]pivotTable!E$310:E$615,MATCH(totalExpenditure!$A86,[2]pivotTable!$A$310:$A$615,0))/100*INDEX(gDP!T$6:T$271,MATCH(totalExpenditure!$A86,gDP!$B$6:$B$271))=0,"",INDEX([2]pivotTable!E$310:E$615,MATCH(totalExpenditure!$A86,[2]pivotTable!$A$310:$A$615,0))/100*INDEX(gDP!T$6:T$271,MATCH(totalExpenditure!$A86,gDP!$B$6:$B$271)))</f>
        <v/>
      </c>
      <c r="BE86" s="77" t="str">
        <f>IF(INDEX([2]pivotTable!F$310:F$615,MATCH(totalExpenditure!$A86,[2]pivotTable!$A$310:$A$615,0))/100*INDEX(gDP!U$6:U$271,MATCH(totalExpenditure!$A86,gDP!$B$6:$B$271))=0,"",INDEX([2]pivotTable!F$310:F$615,MATCH(totalExpenditure!$A86,[2]pivotTable!$A$310:$A$615,0))/100*INDEX(gDP!U$6:U$271,MATCH(totalExpenditure!$A86,gDP!$B$6:$B$271)))</f>
        <v/>
      </c>
      <c r="BF86" s="77" t="str">
        <f>IF(INDEX([2]pivotTable!G$310:G$615,MATCH(totalExpenditure!$A86,[2]pivotTable!$A$310:$A$615,0))/100*INDEX(gDP!V$6:V$271,MATCH(totalExpenditure!$A86,gDP!$B$6:$B$271))=0,"",INDEX([2]pivotTable!G$310:G$615,MATCH(totalExpenditure!$A86,[2]pivotTable!$A$310:$A$615,0))/100*INDEX(gDP!V$6:V$271,MATCH(totalExpenditure!$A86,gDP!$B$6:$B$271)))</f>
        <v/>
      </c>
      <c r="BG86" s="77" t="str">
        <f>IF(INDEX([2]pivotTable!H$310:H$615,MATCH(totalExpenditure!$A86,[2]pivotTable!$A$310:$A$615,0))/100*INDEX(gDP!W$6:W$271,MATCH(totalExpenditure!$A86,gDP!$B$6:$B$271))=0,"",INDEX([2]pivotTable!H$310:H$615,MATCH(totalExpenditure!$A86,[2]pivotTable!$A$310:$A$615,0))/100*INDEX(gDP!W$6:W$271,MATCH(totalExpenditure!$A86,gDP!$B$6:$B$271)))</f>
        <v/>
      </c>
      <c r="BH86" s="77" t="str">
        <f>IF(INDEX([2]pivotTable!I$310:I$615,MATCH(totalExpenditure!$A86,[2]pivotTable!$A$310:$A$615,0))/100*INDEX(gDP!X$6:X$271,MATCH(totalExpenditure!$A86,gDP!$B$6:$B$271))=0,"",INDEX([2]pivotTable!I$310:I$615,MATCH(totalExpenditure!$A86,[2]pivotTable!$A$310:$A$615,0))/100*INDEX(gDP!X$6:X$271,MATCH(totalExpenditure!$A86,gDP!$B$6:$B$271)))</f>
        <v/>
      </c>
      <c r="BI86" s="77" t="str">
        <f>IF(INDEX([2]pivotTable!J$310:J$615,MATCH(totalExpenditure!$A86,[2]pivotTable!$A$310:$A$615,0))/100*INDEX(gDP!Y$6:Y$271,MATCH(totalExpenditure!$A86,gDP!$B$6:$B$271))=0,"",INDEX([2]pivotTable!J$310:J$615,MATCH(totalExpenditure!$A86,[2]pivotTable!$A$310:$A$615,0))/100*INDEX(gDP!Y$6:Y$271,MATCH(totalExpenditure!$A86,gDP!$B$6:$B$271)))</f>
        <v/>
      </c>
      <c r="BJ86" s="77" t="str">
        <f>IF(INDEX([2]pivotTable!K$310:K$615,MATCH(totalExpenditure!$A86,[2]pivotTable!$A$310:$A$615,0))/100*INDEX(gDP!Z$6:Z$271,MATCH(totalExpenditure!$A86,gDP!$B$6:$B$271))=0,"",INDEX([2]pivotTable!K$310:K$615,MATCH(totalExpenditure!$A86,[2]pivotTable!$A$310:$A$615,0))/100*INDEX(gDP!Z$6:Z$271,MATCH(totalExpenditure!$A86,gDP!$B$6:$B$271)))</f>
        <v/>
      </c>
      <c r="BK86" s="77" t="str">
        <f>IF(INDEX([2]pivotTable!L$310:L$615,MATCH(totalExpenditure!$A86,[2]pivotTable!$A$310:$A$615,0))/100*INDEX(gDP!AA$6:AA$271,MATCH(totalExpenditure!$A86,gDP!$B$6:$B$271))=0,"",INDEX([2]pivotTable!L$310:L$615,MATCH(totalExpenditure!$A86,[2]pivotTable!$A$310:$A$615,0))/100*INDEX(gDP!AA$6:AA$271,MATCH(totalExpenditure!$A86,gDP!$B$6:$B$271)))</f>
        <v/>
      </c>
      <c r="BL86" s="77" t="str">
        <f>IF(INDEX([2]pivotTable!M$310:M$615,MATCH(totalExpenditure!$A86,[2]pivotTable!$A$310:$A$615,0))/100*INDEX(gDP!AB$6:AB$271,MATCH(totalExpenditure!$A86,gDP!$B$6:$B$271))=0,"",INDEX([2]pivotTable!M$310:M$615,MATCH(totalExpenditure!$A86,[2]pivotTable!$A$310:$A$615,0))/100*INDEX(gDP!AB$6:AB$271,MATCH(totalExpenditure!$A86,gDP!$B$6:$B$271)))</f>
        <v/>
      </c>
      <c r="BM86" s="77" t="str">
        <f>IF(INDEX([2]pivotTable!N$310:N$615,MATCH(totalExpenditure!$A86,[2]pivotTable!$A$310:$A$615,0))/100*INDEX(gDP!AC$6:AC$271,MATCH(totalExpenditure!$A86,gDP!$B$6:$B$271))=0,"",INDEX([2]pivotTable!N$310:N$615,MATCH(totalExpenditure!$A86,[2]pivotTable!$A$310:$A$615,0))/100*INDEX(gDP!AC$6:AC$271,MATCH(totalExpenditure!$A86,gDP!$B$6:$B$271)))</f>
        <v/>
      </c>
      <c r="BN86" s="77" t="str">
        <f>IF(INDEX([2]pivotTable!O$310:O$615,MATCH(totalExpenditure!$A86,[2]pivotTable!$A$310:$A$615,0))/100*INDEX(gDP!AD$6:AD$271,MATCH(totalExpenditure!$A86,gDP!$B$6:$B$271))=0,"",INDEX([2]pivotTable!O$310:O$615,MATCH(totalExpenditure!$A86,[2]pivotTable!$A$310:$A$615,0))/100*INDEX(gDP!AD$6:AD$271,MATCH(totalExpenditure!$A86,gDP!$B$6:$B$271)))</f>
        <v/>
      </c>
      <c r="BO86" s="77" t="str">
        <f>IF(INDEX([2]pivotTable!P$310:P$615,MATCH(totalExpenditure!$A86,[2]pivotTable!$A$310:$A$615,0))/100*INDEX(gDP!AE$6:AE$271,MATCH(totalExpenditure!$A86,gDP!$B$6:$B$271))=0,"",INDEX([2]pivotTable!P$310:P$615,MATCH(totalExpenditure!$A86,[2]pivotTable!$A$310:$A$615,0))/100*INDEX(gDP!AE$6:AE$271,MATCH(totalExpenditure!$A86,gDP!$B$6:$B$271)))</f>
        <v/>
      </c>
      <c r="BP86" s="77" t="str">
        <f>IF(INDEX([2]pivotTable!Q$310:Q$615,MATCH(totalExpenditure!$A86,[2]pivotTable!$A$310:$A$615,0))/100*INDEX(gDP!AF$6:AF$271,MATCH(totalExpenditure!$A86,gDP!$B$6:$B$271))=0,"",INDEX([2]pivotTable!Q$310:Q$615,MATCH(totalExpenditure!$A86,[2]pivotTable!$A$310:$A$615,0))/100*INDEX(gDP!AF$6:AF$271,MATCH(totalExpenditure!$A86,gDP!$B$6:$B$271)))</f>
        <v/>
      </c>
      <c r="BQ86" s="77" t="str">
        <f>IF(INDEX([2]pivotTable!R$310:R$615,MATCH(totalExpenditure!$A86,[2]pivotTable!$A$310:$A$615,0))/100*INDEX(gDP!AG$6:AG$271,MATCH(totalExpenditure!$A86,gDP!$B$6:$B$271))=0,"",INDEX([2]pivotTable!R$310:R$615,MATCH(totalExpenditure!$A86,[2]pivotTable!$A$310:$A$615,0))/100*INDEX(gDP!AG$6:AG$271,MATCH(totalExpenditure!$A86,gDP!$B$6:$B$271)))</f>
        <v/>
      </c>
      <c r="BR86" s="77" t="str">
        <f>IF(INDEX([2]pivotTable!S$310:S$615,MATCH(totalExpenditure!$A86,[2]pivotTable!$A$310:$A$615,0))/100*INDEX(gDP!AH$6:AH$271,MATCH(totalExpenditure!$A86,gDP!$B$6:$B$271))=0,"",INDEX([2]pivotTable!S$310:S$615,MATCH(totalExpenditure!$A86,[2]pivotTable!$A$310:$A$615,0))/100*INDEX(gDP!AH$6:AH$271,MATCH(totalExpenditure!$A86,gDP!$B$6:$B$271)))</f>
        <v/>
      </c>
      <c r="BS86" s="77">
        <f>IF(INDEX([2]pivotTable!T$310:T$615,MATCH(totalExpenditure!$A86,[2]pivotTable!$A$310:$A$615,0))/100*INDEX(gDP!AI$6:AI$271,MATCH(totalExpenditure!$A86,gDP!$B$6:$B$271))=0,"",INDEX([2]pivotTable!T$310:T$615,MATCH(totalExpenditure!$A86,[2]pivotTable!$A$310:$A$615,0))/100*INDEX(gDP!AI$6:AI$271,MATCH(totalExpenditure!$A86,gDP!$B$6:$B$271)))</f>
        <v>33560300248.579689</v>
      </c>
      <c r="BT86" s="77">
        <f>IF(INDEX([2]pivotTable!U$310:U$615,MATCH(totalExpenditure!$A86,[2]pivotTable!$A$310:$A$615,0))/100*INDEX(gDP!AJ$6:AJ$271,MATCH(totalExpenditure!$A86,gDP!$B$6:$B$271))=0,"",INDEX([2]pivotTable!U$310:U$615,MATCH(totalExpenditure!$A86,[2]pivotTable!$A$310:$A$615,0))/100*INDEX(gDP!AJ$6:AJ$271,MATCH(totalExpenditure!$A86,gDP!$B$6:$B$271)))</f>
        <v>38169425749.559044</v>
      </c>
      <c r="BU86" s="77">
        <f>IF(INDEX([2]pivotTable!V$310:V$615,MATCH(totalExpenditure!$A86,[2]pivotTable!$A$310:$A$615,0))/100*INDEX(gDP!AK$6:AK$271,MATCH(totalExpenditure!$A86,gDP!$B$6:$B$271))=0,"",INDEX([2]pivotTable!V$310:V$615,MATCH(totalExpenditure!$A86,[2]pivotTable!$A$310:$A$615,0))/100*INDEX(gDP!AK$6:AK$271,MATCH(totalExpenditure!$A86,gDP!$B$6:$B$271)))</f>
        <v>41406049491.0495</v>
      </c>
      <c r="BV86" s="77">
        <f>IF(INDEX([2]pivotTable!W$310:W$615,MATCH(totalExpenditure!$A86,[2]pivotTable!$A$310:$A$615,0))/100*INDEX(gDP!AL$6:AL$271,MATCH(totalExpenditure!$A86,gDP!$B$6:$B$271))=0,"",INDEX([2]pivotTable!W$310:W$615,MATCH(totalExpenditure!$A86,[2]pivotTable!$A$310:$A$615,0))/100*INDEX(gDP!AL$6:AL$271,MATCH(totalExpenditure!$A86,gDP!$B$6:$B$271)))</f>
        <v>36724049790.042023</v>
      </c>
      <c r="BW86" s="77">
        <f>IF(INDEX([2]pivotTable!X$310:X$615,MATCH(totalExpenditure!$A86,[2]pivotTable!$A$310:$A$615,0))/100*INDEX(gDP!AM$6:AM$271,MATCH(totalExpenditure!$A86,gDP!$B$6:$B$271))=0,"",INDEX([2]pivotTable!X$310:X$615,MATCH(totalExpenditure!$A86,[2]pivotTable!$A$310:$A$615,0))/100*INDEX(gDP!AM$6:AM$271,MATCH(totalExpenditure!$A86,gDP!$B$6:$B$271)))</f>
        <v>40487385981.022293</v>
      </c>
      <c r="BX86" s="77">
        <f>IF(INDEX([2]pivotTable!Y$310:Y$615,MATCH(totalExpenditure!$A86,[2]pivotTable!$A$310:$A$615,0))/100*INDEX(gDP!AN$6:AN$271,MATCH(totalExpenditure!$A86,gDP!$B$6:$B$271))=0,"",INDEX([2]pivotTable!Y$310:Y$615,MATCH(totalExpenditure!$A86,[2]pivotTable!$A$310:$A$615,0))/100*INDEX(gDP!AN$6:AN$271,MATCH(totalExpenditure!$A86,gDP!$B$6:$B$271)))</f>
        <v>88585427647.151505</v>
      </c>
      <c r="BY86" s="77">
        <f>IF(INDEX([2]pivotTable!Z$310:Z$615,MATCH(totalExpenditure!$A86,[2]pivotTable!$A$310:$A$615,0))/100*INDEX(gDP!AO$6:AO$271,MATCH(totalExpenditure!$A86,gDP!$B$6:$B$271))=0,"",INDEX([2]pivotTable!Z$310:Z$615,MATCH(totalExpenditure!$A86,[2]pivotTable!$A$310:$A$615,0))/100*INDEX(gDP!AO$6:AO$271,MATCH(totalExpenditure!$A86,gDP!$B$6:$B$271)))</f>
        <v>90289477067.082443</v>
      </c>
      <c r="BZ86" s="77">
        <f>IF(INDEX([2]pivotTable!AA$310:AA$615,MATCH(totalExpenditure!$A86,[2]pivotTable!$A$310:$A$615,0))/100*INDEX(gDP!AP$6:AP$271,MATCH(totalExpenditure!$A86,gDP!$B$6:$B$271))=0,"",INDEX([2]pivotTable!AA$310:AA$615,MATCH(totalExpenditure!$A86,[2]pivotTable!$A$310:$A$615,0))/100*INDEX(gDP!AP$6:AP$271,MATCH(totalExpenditure!$A86,gDP!$B$6:$B$271)))</f>
        <v>95996083005.893738</v>
      </c>
      <c r="CA86" s="77">
        <f>IF(INDEX([2]pivotTable!AB$310:AB$615,MATCH(totalExpenditure!$A86,[2]pivotTable!$A$310:$A$615,0))/100*INDEX(gDP!AQ$6:AQ$271,MATCH(totalExpenditure!$A86,gDP!$B$6:$B$271))=0,"",INDEX([2]pivotTable!AB$310:AB$615,MATCH(totalExpenditure!$A86,[2]pivotTable!$A$310:$A$615,0))/100*INDEX(gDP!AQ$6:AQ$271,MATCH(totalExpenditure!$A86,gDP!$B$6:$B$271)))</f>
        <v>101206129844.31927</v>
      </c>
      <c r="CB86" s="77">
        <f>IF(INDEX([2]pivotTable!AC$310:AC$615,MATCH(totalExpenditure!$A86,[2]pivotTable!$A$310:$A$615,0))/100*INDEX(gDP!AR$6:AR$271,MATCH(totalExpenditure!$A86,gDP!$B$6:$B$271))=0,"",INDEX([2]pivotTable!AC$310:AC$615,MATCH(totalExpenditure!$A86,[2]pivotTable!$A$310:$A$615,0))/100*INDEX(gDP!AR$6:AR$271,MATCH(totalExpenditure!$A86,gDP!$B$6:$B$271)))</f>
        <v>111059243488.1088</v>
      </c>
      <c r="CC86" s="77">
        <f>IF(INDEX([2]pivotTable!AD$310:AD$615,MATCH(totalExpenditure!$A86,[2]pivotTable!$A$310:$A$615,0))/100*INDEX(gDP!AS$6:AS$271,MATCH(totalExpenditure!$A86,gDP!$B$6:$B$271))=0,"",INDEX([2]pivotTable!AD$310:AD$615,MATCH(totalExpenditure!$A86,[2]pivotTable!$A$310:$A$615,0))/100*INDEX(gDP!AS$6:AS$271,MATCH(totalExpenditure!$A86,gDP!$B$6:$B$271)))</f>
        <v>112756711151.46011</v>
      </c>
      <c r="CD86" s="77">
        <f>IF(INDEX([2]pivotTable!AE$310:AE$615,MATCH(totalExpenditure!$A86,[2]pivotTable!$A$310:$A$615,0))/100*INDEX(gDP!AT$6:AT$271,MATCH(totalExpenditure!$A86,gDP!$B$6:$B$271))=0,"",INDEX([2]pivotTable!AE$310:AE$615,MATCH(totalExpenditure!$A86,[2]pivotTable!$A$310:$A$615,0))/100*INDEX(gDP!AT$6:AT$271,MATCH(totalExpenditure!$A86,gDP!$B$6:$B$271)))</f>
        <v>119117528429.5381</v>
      </c>
      <c r="CE86" s="77">
        <f>IF(INDEX([2]pivotTable!AF$310:AF$615,MATCH(totalExpenditure!$A86,[2]pivotTable!$A$310:$A$615,0))/100*INDEX(gDP!AU$6:AU$271,MATCH(totalExpenditure!$A86,gDP!$B$6:$B$271))=0,"",INDEX([2]pivotTable!AF$310:AF$615,MATCH(totalExpenditure!$A86,[2]pivotTable!$A$310:$A$615,0))/100*INDEX(gDP!AU$6:AU$271,MATCH(totalExpenditure!$A86,gDP!$B$6:$B$271)))</f>
        <v>142858393285.37201</v>
      </c>
      <c r="CF86" s="77">
        <f>IF(INDEX([2]pivotTable!AG$310:AG$615,MATCH(totalExpenditure!$A86,[2]pivotTable!$A$310:$A$615,0))/100*INDEX(gDP!AV$6:AV$271,MATCH(totalExpenditure!$A86,gDP!$B$6:$B$271))=0,"",INDEX([2]pivotTable!AG$310:AG$615,MATCH(totalExpenditure!$A86,[2]pivotTable!$A$310:$A$615,0))/100*INDEX(gDP!AV$6:AV$271,MATCH(totalExpenditure!$A86,gDP!$B$6:$B$271)))</f>
        <v>165791924571.42883</v>
      </c>
      <c r="CG86" s="77">
        <f>IF(INDEX([2]pivotTable!AH$310:AH$615,MATCH(totalExpenditure!$A86,[2]pivotTable!$A$310:$A$615,0))/100*INDEX(gDP!AW$6:AW$271,MATCH(totalExpenditure!$A86,gDP!$B$6:$B$271))=0,"",INDEX([2]pivotTable!AH$310:AH$615,MATCH(totalExpenditure!$A86,[2]pivotTable!$A$310:$A$615,0))/100*INDEX(gDP!AW$6:AW$271,MATCH(totalExpenditure!$A86,gDP!$B$6:$B$271)))</f>
        <v>208735462101.79385</v>
      </c>
      <c r="CH86" s="77">
        <f>IF(INDEX([2]pivotTable!AI$310:AI$615,MATCH(totalExpenditure!$A86,[2]pivotTable!$A$310:$A$615,0))/100*INDEX(gDP!AX$6:AX$271,MATCH(totalExpenditure!$A86,gDP!$B$6:$B$271))=0,"",INDEX([2]pivotTable!AI$310:AI$615,MATCH(totalExpenditure!$A86,[2]pivotTable!$A$310:$A$615,0))/100*INDEX(gDP!AX$6:AX$271,MATCH(totalExpenditure!$A86,gDP!$B$6:$B$271)))</f>
        <v>217950525999.99997</v>
      </c>
      <c r="CI86" s="77">
        <f>IF(INDEX([2]pivotTable!AJ$310:AJ$615,MATCH(totalExpenditure!$A86,[2]pivotTable!$A$310:$A$615,0))/100*INDEX(gDP!AY$6:AY$271,MATCH(totalExpenditure!$A86,gDP!$B$6:$B$271))=0,"",INDEX([2]pivotTable!AJ$310:AJ$615,MATCH(totalExpenditure!$A86,[2]pivotTable!$A$310:$A$615,0))/100*INDEX(gDP!AY$6:AY$271,MATCH(totalExpenditure!$A86,gDP!$B$6:$B$271)))</f>
        <v>225342339650.41422</v>
      </c>
      <c r="CJ86" s="77">
        <f>IF(INDEX([2]pivotTable!AK$310:AK$615,MATCH(totalExpenditure!$A86,[2]pivotTable!$A$310:$A$615,0))/100*INDEX(gDP!AZ$6:AZ$271,MATCH(totalExpenditure!$A86,gDP!$B$6:$B$271))=0,"",INDEX([2]pivotTable!AK$310:AK$615,MATCH(totalExpenditure!$A86,[2]pivotTable!$A$310:$A$615,0))/100*INDEX(gDP!AZ$6:AZ$271,MATCH(totalExpenditure!$A86,gDP!$B$6:$B$271)))</f>
        <v>255894244897.95898</v>
      </c>
      <c r="CK86" s="77">
        <f>IF(INDEX([2]pivotTable!AL$310:AL$615,MATCH(totalExpenditure!$A86,[2]pivotTable!$A$310:$A$615,0))/100*INDEX(gDP!BA$6:BA$271,MATCH(totalExpenditure!$A86,gDP!$B$6:$B$271))=0,"",INDEX([2]pivotTable!AL$310:AL$615,MATCH(totalExpenditure!$A86,[2]pivotTable!$A$310:$A$615,0))/100*INDEX(gDP!BA$6:BA$271,MATCH(totalExpenditure!$A86,gDP!$B$6:$B$271)))</f>
        <v>250757647058.82333</v>
      </c>
      <c r="CL86" s="77">
        <f>IF(INDEX([2]pivotTable!AM$310:AM$615,MATCH(totalExpenditure!$A86,[2]pivotTable!$A$310:$A$615,0))/100*INDEX(gDP!BB$6:BB$271,MATCH(totalExpenditure!$A86,gDP!$B$6:$B$271))=0,"",INDEX([2]pivotTable!AM$310:AM$615,MATCH(totalExpenditure!$A86,[2]pivotTable!$A$310:$A$615,0))/100*INDEX(gDP!BB$6:BB$271,MATCH(totalExpenditure!$A86,gDP!$B$6:$B$271)))</f>
        <v>221498712572.0517</v>
      </c>
      <c r="CM86" s="77">
        <f>IF(INDEX([2]pivotTable!AN$310:AN$615,MATCH(totalExpenditure!$A86,[2]pivotTable!$A$310:$A$615,0))/100*INDEX(gDP!BC$6:BC$271,MATCH(totalExpenditure!$A86,gDP!$B$6:$B$271))=0,"",INDEX([2]pivotTable!AN$310:AN$615,MATCH(totalExpenditure!$A86,[2]pivotTable!$A$310:$A$615,0))/100*INDEX(gDP!BC$6:BC$271,MATCH(totalExpenditure!$A86,gDP!$B$6:$B$271)))</f>
        <v>220959402800.82071</v>
      </c>
      <c r="CN86" s="77">
        <f>IF(INDEX([2]pivotTable!AO$310:AO$615,MATCH(totalExpenditure!$A86,[2]pivotTable!$A$310:$A$615,0))/100*INDEX(gDP!BD$6:BD$271,MATCH(totalExpenditure!$A86,gDP!$B$6:$B$271))=0,"",INDEX([2]pivotTable!AO$310:AO$615,MATCH(totalExpenditure!$A86,[2]pivotTable!$A$310:$A$615,0))/100*INDEX(gDP!BD$6:BD$271,MATCH(totalExpenditure!$A86,gDP!$B$6:$B$271)))</f>
        <v>218698459039.38455</v>
      </c>
      <c r="CO86" s="77">
        <f>IF(INDEX([2]pivotTable!AP$310:AP$615,MATCH(totalExpenditure!$A86,[2]pivotTable!$A$310:$A$615,0))/100*INDEX(gDP!BE$6:BE$271,MATCH(totalExpenditure!$A86,gDP!$B$6:$B$271))=0,"",INDEX([2]pivotTable!AP$310:AP$615,MATCH(totalExpenditure!$A86,[2]pivotTable!$A$310:$A$615,0))/100*INDEX(gDP!BE$6:BE$271,MATCH(totalExpenditure!$A86,gDP!$B$6:$B$271)))</f>
        <v>222252066555.06198</v>
      </c>
      <c r="CP86" s="77">
        <f>IF(INDEX([2]pivotTable!AQ$310:AQ$615,MATCH(totalExpenditure!$A86,[2]pivotTable!$A$310:$A$615,0))/100*INDEX(gDP!BF$6:BF$271,MATCH(totalExpenditure!$A86,gDP!$B$6:$B$271))=0,"",INDEX([2]pivotTable!AQ$310:AQ$615,MATCH(totalExpenditure!$A86,[2]pivotTable!$A$310:$A$615,0))/100*INDEX(gDP!BF$6:BF$271,MATCH(totalExpenditure!$A86,gDP!$B$6:$B$271)))</f>
        <v>222788280202.74319</v>
      </c>
      <c r="CQ86" s="77">
        <f>IF(INDEX([2]pivotTable!AR$310:AR$615,MATCH(totalExpenditure!$A86,[2]pivotTable!$A$310:$A$615,0))/100*INDEX(gDP!BG$6:BG$271,MATCH(totalExpenditure!$A86,gDP!$B$6:$B$271))=0,"",INDEX([2]pivotTable!AR$310:AR$615,MATCH(totalExpenditure!$A86,[2]pivotTable!$A$310:$A$615,0))/100*INDEX(gDP!BG$6:BG$271,MATCH(totalExpenditure!$A86,gDP!$B$6:$B$271)))</f>
        <v>234756651790.78156</v>
      </c>
      <c r="CR86" s="77">
        <f>IF(INDEX([2]pivotTable!AS$310:AS$615,MATCH(totalExpenditure!$A86,[2]pivotTable!$A$310:$A$615,0))/100*INDEX(gDP!BH$6:BH$271,MATCH(totalExpenditure!$A86,gDP!$B$6:$B$271))=0,"",INDEX([2]pivotTable!AS$310:AS$615,MATCH(totalExpenditure!$A86,[2]pivotTable!$A$310:$A$615,0))/100*INDEX(gDP!BH$6:BH$271,MATCH(totalExpenditure!$A86,gDP!$B$6:$B$271)))</f>
        <v>221935664481.48816</v>
      </c>
      <c r="CS86" s="77">
        <f>IF(INDEX([2]pivotTable!AT$310:AT$615,MATCH(totalExpenditure!$A86,[2]pivotTable!$A$310:$A$615,0))/100*INDEX(gDP!BI$6:BI$271,MATCH(totalExpenditure!$A86,gDP!$B$6:$B$271))=0,"",INDEX([2]pivotTable!AT$310:AT$615,MATCH(totalExpenditure!$A86,[2]pivotTable!$A$310:$A$615,0))/100*INDEX(gDP!BI$6:BI$271,MATCH(totalExpenditure!$A86,gDP!$B$6:$B$271)))</f>
        <v>196573690040.36148</v>
      </c>
      <c r="CT86" s="77">
        <f>IF(INDEX([2]pivotTable!AU$310:AU$615,MATCH(totalExpenditure!$A86,[2]pivotTable!$A$310:$A$615,0))/100*INDEX(gDP!BJ$6:BJ$271,MATCH(totalExpenditure!$A86,gDP!$B$6:$B$271))=0,"",INDEX([2]pivotTable!AU$310:AU$615,MATCH(totalExpenditure!$A86,[2]pivotTable!$A$310:$A$615,0))/100*INDEX(gDP!BJ$6:BJ$271,MATCH(totalExpenditure!$A86,gDP!$B$6:$B$271)))</f>
        <v>194578748599.54276</v>
      </c>
      <c r="CU86" s="77">
        <f>IF(INDEX([2]pivotTable!AV$310:AV$615,MATCH(totalExpenditure!$A86,[2]pivotTable!$A$310:$A$615,0))/100*INDEX(gDP!BK$6:BK$271,MATCH(totalExpenditure!$A86,gDP!$B$6:$B$271))=0,"",INDEX([2]pivotTable!AV$310:AV$615,MATCH(totalExpenditure!$A86,[2]pivotTable!$A$310:$A$615,0))/100*INDEX(gDP!BK$6:BK$271,MATCH(totalExpenditure!$A86,gDP!$B$6:$B$271)))</f>
        <v>208746443269.19617</v>
      </c>
      <c r="CV86" s="77">
        <f>IF(INDEX([2]pivotTable!AW$310:AW$615,MATCH(totalExpenditure!$A86,[2]pivotTable!$A$310:$A$615,0))/100*INDEX(gDP!BL$6:BL$271,MATCH(totalExpenditure!$A86,gDP!$B$6:$B$271))=0,"",INDEX([2]pivotTable!AW$310:AW$615,MATCH(totalExpenditure!$A86,[2]pivotTable!$A$310:$A$615,0))/100*INDEX(gDP!BL$6:BL$271,MATCH(totalExpenditure!$A86,gDP!$B$6:$B$271)))</f>
        <v>204160753007.3992</v>
      </c>
      <c r="CW86" s="77">
        <f>IF(INDEX([2]pivotTable!AX$310:AX$615,MATCH(totalExpenditure!$A86,[2]pivotTable!$A$310:$A$615,0))/100*INDEX(gDP!BM$6:BM$271,MATCH(totalExpenditure!$A86,gDP!$B$6:$B$271))=0,"",INDEX([2]pivotTable!AX$310:AX$615,MATCH(totalExpenditure!$A86,[2]pivotTable!$A$310:$A$615,0))/100*INDEX(gDP!BM$6:BM$271,MATCH(totalExpenditure!$A86,gDP!$B$6:$B$271)))</f>
        <v>217443211338.88507</v>
      </c>
      <c r="CX86" s="77">
        <f>IF(INDEX([2]pivotTable!AY$310:AY$615,MATCH(totalExpenditure!$A86,[2]pivotTable!$A$310:$A$615,0))/100*INDEX(gDP!BN$6:BN$271,MATCH(totalExpenditure!$A86,gDP!$B$6:$B$271))=0,"",INDEX([2]pivotTable!AY$310:AY$615,MATCH(totalExpenditure!$A86,[2]pivotTable!$A$310:$A$615,0))/100*INDEX(gDP!BN$6:BN$271,MATCH(totalExpenditure!$A86,gDP!$B$6:$B$271)))</f>
        <v>257603504842.7334</v>
      </c>
      <c r="CY86" s="77" t="str">
        <f>IF(INDEX([2]pivotTable!AZ$310:AZ$615,MATCH(totalExpenditure!$A86,[2]pivotTable!$A$310:$A$615,0))/100*INDEX(gDP!BO$6:BO$271,MATCH(totalExpenditure!$A86,gDP!$B$6:$B$271))=0,"",INDEX([2]pivotTable!AZ$310:AZ$615,MATCH(totalExpenditure!$A86,[2]pivotTable!$A$310:$A$615,0))/100*INDEX(gDP!BO$6:BO$271,MATCH(totalExpenditure!$A86,gDP!$B$6:$B$271)))</f>
        <v/>
      </c>
      <c r="CZ86" s="77" t="str">
        <f>IF(B86="","",IF(BA86="","",B86-B86+INDEX(gDP!Q$6:Q$271,MATCH(totalExpenditure!$A86,gDP!$B$6:$B$271))))</f>
        <v/>
      </c>
      <c r="DA86" s="77" t="str">
        <f>IF(C86="","",IF(BB86="","",C86-C86+INDEX(gDP!R$6:R$271,MATCH(totalExpenditure!$A86,gDP!$B$6:$B$271))))</f>
        <v/>
      </c>
      <c r="DB86" s="77" t="str">
        <f>IF(D86="","",IF(BC86="","",D86-D86+INDEX(gDP!S$6:S$271,MATCH(totalExpenditure!$A86,gDP!$B$6:$B$271))))</f>
        <v/>
      </c>
      <c r="DC86" s="77" t="str">
        <f>IF(E86="","",IF(BD86="","",E86-E86+INDEX(gDP!T$6:T$271,MATCH(totalExpenditure!$A86,gDP!$B$6:$B$271))))</f>
        <v/>
      </c>
      <c r="DD86" s="77" t="str">
        <f>IF(F86="","",IF(BE86="","",F86-F86+INDEX(gDP!U$6:U$271,MATCH(totalExpenditure!$A86,gDP!$B$6:$B$271))))</f>
        <v/>
      </c>
      <c r="DE86" s="77" t="str">
        <f>IF(G86="","",IF(BF86="","",G86-G86+INDEX(gDP!V$6:V$271,MATCH(totalExpenditure!$A86,gDP!$B$6:$B$271))))</f>
        <v/>
      </c>
      <c r="DF86" s="77" t="str">
        <f>IF(H86="","",IF(BG86="","",H86-H86+INDEX(gDP!W$6:W$271,MATCH(totalExpenditure!$A86,gDP!$B$6:$B$271))))</f>
        <v/>
      </c>
      <c r="DG86" s="77" t="str">
        <f>IF(I86="","",IF(BH86="","",I86-I86+INDEX(gDP!X$6:X$271,MATCH(totalExpenditure!$A86,gDP!$B$6:$B$271))))</f>
        <v/>
      </c>
      <c r="DH86" s="77" t="str">
        <f>IF(J86="","",IF(BI86="","",J86-J86+INDEX(gDP!Y$6:Y$271,MATCH(totalExpenditure!$A86,gDP!$B$6:$B$271))))</f>
        <v/>
      </c>
      <c r="DI86" s="77" t="str">
        <f>IF(K86="","",IF(BJ86="","",K86-K86+INDEX(gDP!Z$6:Z$271,MATCH(totalExpenditure!$A86,gDP!$B$6:$B$271))))</f>
        <v/>
      </c>
      <c r="DJ86" s="77" t="str">
        <f>IF(L86="","",IF(BK86="","",L86-L86+INDEX(gDP!AA$6:AA$271,MATCH(totalExpenditure!$A86,gDP!$B$6:$B$271))))</f>
        <v/>
      </c>
      <c r="DK86" s="77" t="str">
        <f>IF(M86="","",IF(BL86="","",M86-M86+INDEX(gDP!AB$6:AB$271,MATCH(totalExpenditure!$A86,gDP!$B$6:$B$271))))</f>
        <v/>
      </c>
      <c r="DL86" s="77" t="str">
        <f>IF(N86="","",IF(BM86="","",N86-N86+INDEX(gDP!AC$6:AC$271,MATCH(totalExpenditure!$A86,gDP!$B$6:$B$271))))</f>
        <v/>
      </c>
      <c r="DM86" s="77" t="str">
        <f>IF(O86="","",IF(BN86="","",O86-O86+INDEX(gDP!AD$6:AD$271,MATCH(totalExpenditure!$A86,gDP!$B$6:$B$271))))</f>
        <v/>
      </c>
      <c r="DN86" s="77" t="str">
        <f>IF(P86="","",IF(BO86="","",P86-P86+INDEX(gDP!AE$6:AE$271,MATCH(totalExpenditure!$A86,gDP!$B$6:$B$271))))</f>
        <v/>
      </c>
      <c r="DO86" s="77" t="str">
        <f>IF(Q86="","",IF(BP86="","",Q86-Q86+INDEX(gDP!AF$6:AF$271,MATCH(totalExpenditure!$A86,gDP!$B$6:$B$271))))</f>
        <v/>
      </c>
      <c r="DP86" s="77" t="str">
        <f>IF(R86="","",IF(BQ86="","",R86-R86+INDEX(gDP!AG$6:AG$271,MATCH(totalExpenditure!$A86,gDP!$B$6:$B$271))))</f>
        <v/>
      </c>
      <c r="DQ86" s="77" t="str">
        <f>IF(S86="","",IF(BR86="","",S86-S86+INDEX(gDP!AH$6:AH$271,MATCH(totalExpenditure!$A86,gDP!$B$6:$B$271))))</f>
        <v/>
      </c>
      <c r="DR86" s="77">
        <f>IF(T86="","",IF(BS86="","",T86-T86+INDEX(gDP!AI$6:AI$271,MATCH(totalExpenditure!$A86,gDP!$B$6:$B$271))))</f>
        <v>1093169389204.55</v>
      </c>
      <c r="DS86" s="77">
        <f>IF(U86="","",IF(BT86="","",U86-U86+INDEX(gDP!AJ$6:AJ$271,MATCH(totalExpenditure!$A86,gDP!$B$6:$B$271))))</f>
        <v>1142797178130.51</v>
      </c>
      <c r="DT86" s="77">
        <f>IF(V86="","",IF(BU86="","",V86-V86+INDEX(gDP!AK$6:AK$271,MATCH(totalExpenditure!$A86,gDP!$B$6:$B$271))))</f>
        <v>1179659529659.53</v>
      </c>
      <c r="DU86" s="77">
        <f>IF(W86="","",IF(BV86="","",W86-W86+INDEX(gDP!AL$6:AL$271,MATCH(totalExpenditure!$A86,gDP!$B$6:$B$271))))</f>
        <v>1061388722255.55</v>
      </c>
      <c r="DV86" s="77">
        <f>IF(X86="","",IF(BW86="","",X86-X86+INDEX(gDP!AM$6:AM$271,MATCH(totalExpenditure!$A86,gDP!$B$6:$B$271))))</f>
        <v>1140489745944.29</v>
      </c>
      <c r="DW86" s="77">
        <f>IF(Y86="","",IF(BX86="","",Y86-Y86+INDEX(gDP!AN$6:AN$271,MATCH(totalExpenditure!$A86,gDP!$B$6:$B$271))))</f>
        <v>1344240176739.78</v>
      </c>
      <c r="DX86" s="77">
        <f>IF(Z86="","",IF(BY86="","",Z86-Z86+INDEX(gDP!AO$6:AO$271,MATCH(totalExpenditure!$A86,gDP!$B$6:$B$271))))</f>
        <v>1419645865834.6299</v>
      </c>
      <c r="DY86" s="77">
        <f>IF(AA86="","",IF(BZ86="","",AA86-AA86+INDEX(gDP!AP$6:AP$271,MATCH(totalExpenditure!$A86,gDP!$B$6:$B$271))))</f>
        <v>1560911918795.02</v>
      </c>
      <c r="DZ86" s="77">
        <f>IF(AB86="","",IF(CA86="","",AB86-AB86+INDEX(gDP!AQ$6:AQ$271,MATCH(totalExpenditure!$A86,gDP!$B$6:$B$271))))</f>
        <v>1653694932096.72</v>
      </c>
      <c r="EA86" s="77">
        <f>IF(AC86="","",IF(CB86="","",AC86-AC86+INDEX(gDP!AR$6:AR$271,MATCH(totalExpenditure!$A86,gDP!$B$6:$B$271))))</f>
        <v>1687830448147.55</v>
      </c>
      <c r="EB86" s="77">
        <f>IF(AD86="","",IF(CC86="","",AD86-AD86+INDEX(gDP!AS$6:AS$271,MATCH(totalExpenditure!$A86,gDP!$B$6:$B$271))))</f>
        <v>1665534876683.3101</v>
      </c>
      <c r="EC86" s="77">
        <f>IF(AE86="","",IF(CD86="","",AE86-AE86+INDEX(gDP!AT$6:AT$271,MATCH(totalExpenditure!$A86,gDP!$B$6:$B$271))))</f>
        <v>1649827263567.01</v>
      </c>
      <c r="ED86" s="77">
        <f>IF(AF86="","",IF(CE86="","",AF86-AF86+INDEX(gDP!AU$6:AU$271,MATCH(totalExpenditure!$A86,gDP!$B$6:$B$271))))</f>
        <v>1785729916067.1499</v>
      </c>
      <c r="EE86" s="77">
        <f>IF(AG86="","",IF(CF86="","",AG86-AG86+INDEX(gDP!AV$6:AV$271,MATCH(totalExpenditure!$A86,gDP!$B$6:$B$271))))</f>
        <v>2054422857142.8601</v>
      </c>
      <c r="EF86" s="77">
        <f>IF(AH86="","",IF(CG86="","",AH86-AH86+INDEX(gDP!AW$6:AW$271,MATCH(totalExpenditure!$A86,gDP!$B$6:$B$271))))</f>
        <v>2421525082387.3999</v>
      </c>
      <c r="EG86" s="77">
        <f>IF(AI86="","",IF(CH86="","",AI86-AI86+INDEX(gDP!AX$6:AX$271,MATCH(totalExpenditure!$A86,gDP!$B$6:$B$271))))</f>
        <v>2543180000000</v>
      </c>
      <c r="EH86" s="77">
        <f>IF(AJ86="","",IF(CI86="","",AJ86-AJ86+INDEX(gDP!AY$6:AY$271,MATCH(totalExpenditure!$A86,gDP!$B$6:$B$271))))</f>
        <v>2708441582336.71</v>
      </c>
      <c r="EI86" s="77">
        <f>IF(AK86="","",IF(CJ86="","",AK86-AK86+INDEX(gDP!AZ$6:AZ$271,MATCH(totalExpenditure!$A86,gDP!$B$6:$B$271))))</f>
        <v>3090510204081.6299</v>
      </c>
      <c r="EJ86" s="77">
        <f>IF(AL86="","",IF(CK86="","",AL86-AL86+INDEX(gDP!BA$6:BA$271,MATCH(totalExpenditure!$A86,gDP!$B$6:$B$271))))</f>
        <v>2929411764705.8799</v>
      </c>
      <c r="EK86" s="77">
        <f>IF(AM86="","",IF(CL86="","",AM86-AM86+INDEX(gDP!BB$6:BB$271,MATCH(totalExpenditure!$A86,gDP!$B$6:$B$271))))</f>
        <v>2412840006231.5</v>
      </c>
      <c r="EL86" s="77">
        <f>IF(AN86="","",IF(CM86="","",AN86-AN86+INDEX(gDP!BC$6:BC$271,MATCH(totalExpenditure!$A86,gDP!$B$6:$B$271))))</f>
        <v>2485482596184.71</v>
      </c>
      <c r="EM86" s="77">
        <f>IF(AO86="","",IF(CN86="","",AO86-AO86+INDEX(gDP!BD$6:BD$271,MATCH(totalExpenditure!$A86,gDP!$B$6:$B$271))))</f>
        <v>2663805834828.0698</v>
      </c>
      <c r="EN86" s="77">
        <f>IF(AP86="","",IF(CO86="","",AP86-AP86+INDEX(gDP!BE$6:BE$271,MATCH(totalExpenditure!$A86,gDP!$B$6:$B$271))))</f>
        <v>2707089726614.6401</v>
      </c>
      <c r="EO86" s="77">
        <f>IF(AQ86="","",IF(CP86="","",AQ86-AQ86+INDEX(gDP!BF$6:BF$271,MATCH(totalExpenditure!$A86,gDP!$B$6:$B$271))))</f>
        <v>2784853502534.29</v>
      </c>
      <c r="EP86" s="77">
        <f>IF(AR86="","",IF(CQ86="","",AR86-AR86+INDEX(gDP!BG$6:BG$271,MATCH(totalExpenditure!$A86,gDP!$B$6:$B$271))))</f>
        <v>3064708247921.4302</v>
      </c>
      <c r="EQ86" s="77">
        <f>IF(AS86="","",IF(CR86="","",AS86-AS86+INDEX(gDP!BH$6:BH$271,MATCH(totalExpenditure!$A86,gDP!$B$6:$B$271))))</f>
        <v>2927911140916.73</v>
      </c>
      <c r="ER86" s="77">
        <f>IF(AT86="","",IF(CS86="","",AT86-AT86+INDEX(gDP!BI$6:BI$271,MATCH(totalExpenditure!$A86,gDP!$B$6:$B$271))))</f>
        <v>2689106566899.6099</v>
      </c>
      <c r="ES86" s="77">
        <f>IF(AU86="","",IF(CT86="","",AU86-AU86+INDEX(gDP!BJ$6:BJ$271,MATCH(totalExpenditure!$A86,gDP!$B$6:$B$271))))</f>
        <v>2680148052335.2998</v>
      </c>
      <c r="ET86" s="77">
        <f>IF(AV86="","",IF(CU86="","",AV86-AV86+INDEX(gDP!BK$6:BK$271,MATCH(totalExpenditure!$A86,gDP!$B$6:$B$271))))</f>
        <v>2871340347581.79</v>
      </c>
      <c r="EU86" s="77">
        <f>IF(AW86="","",IF(CV86="","",AW86-AW86+INDEX(gDP!BL$6:BL$271,MATCH(totalExpenditure!$A86,gDP!$B$6:$B$271))))</f>
        <v>2851407164907.8101</v>
      </c>
      <c r="EV86" s="77">
        <f>IF(AX86="","",IF(CW86="","",AX86-AX86+INDEX(gDP!BM$6:BM$271,MATCH(totalExpenditure!$A86,gDP!$B$6:$B$271))))</f>
        <v>2697806592293.8599</v>
      </c>
      <c r="EW86" s="77">
        <f>IF(AY86="","",IF(CX86="","",AY86-AY86+INDEX(gDP!BN$6:BN$271,MATCH(totalExpenditure!$A86,gDP!$B$6:$B$271))))</f>
        <v>3141506156618.7002</v>
      </c>
      <c r="EX86" s="77" t="str">
        <f>IF(AZ86="","",IF(CY86="","",AZ86-AZ86+INDEX(gDP!BO$6:BO$271,MATCH(totalExpenditure!$A86,gDP!$B$6:$B$271))))</f>
        <v/>
      </c>
    </row>
    <row r="87" spans="1:154" x14ac:dyDescent="0.35">
      <c r="A87" t="s">
        <v>383</v>
      </c>
      <c r="B87" s="77" t="str">
        <f>IF(INDEX([2]pivotTable!B$3:B$308,MATCH(totalExpenditure!$A87,[2]pivotTable!$A$3:$A$308,0))/100*INDEX(gDP!Q$6:Q$271,MATCH(totalExpenditure!$A87,gDP!$B$6:$B$271))=0,"",INDEX([2]pivotTable!B$3:B$308,MATCH(totalExpenditure!$A87,[2]pivotTable!$A$3:$A$308,0))/100*INDEX(gDP!Q$6:Q$271,MATCH(totalExpenditure!$A87,gDP!$B$6:$B$271)))</f>
        <v/>
      </c>
      <c r="C87" s="77" t="str">
        <f>IF(INDEX([2]pivotTable!C$3:C$308,MATCH(totalExpenditure!$A87,[2]pivotTable!$A$3:$A$308,0))/100*INDEX(gDP!R$6:R$271,MATCH(totalExpenditure!$A87,gDP!$B$6:$B$271))=0,"",INDEX([2]pivotTable!C$3:C$308,MATCH(totalExpenditure!$A87,[2]pivotTable!$A$3:$A$308,0))/100*INDEX(gDP!R$6:R$271,MATCH(totalExpenditure!$A87,gDP!$B$6:$B$271)))</f>
        <v/>
      </c>
      <c r="D87" s="77" t="str">
        <f>IF(INDEX([2]pivotTable!D$3:D$308,MATCH(totalExpenditure!$A87,[2]pivotTable!$A$3:$A$308,0))/100*INDEX(gDP!S$6:S$271,MATCH(totalExpenditure!$A87,gDP!$B$6:$B$271))=0,"",INDEX([2]pivotTable!D$3:D$308,MATCH(totalExpenditure!$A87,[2]pivotTable!$A$3:$A$308,0))/100*INDEX(gDP!S$6:S$271,MATCH(totalExpenditure!$A87,gDP!$B$6:$B$271)))</f>
        <v/>
      </c>
      <c r="E87" s="77" t="str">
        <f>IF(INDEX([2]pivotTable!E$3:E$308,MATCH(totalExpenditure!$A87,[2]pivotTable!$A$3:$A$308,0))/100*INDEX(gDP!T$6:T$271,MATCH(totalExpenditure!$A87,gDP!$B$6:$B$271))=0,"",INDEX([2]pivotTable!E$3:E$308,MATCH(totalExpenditure!$A87,[2]pivotTable!$A$3:$A$308,0))/100*INDEX(gDP!T$6:T$271,MATCH(totalExpenditure!$A87,gDP!$B$6:$B$271)))</f>
        <v/>
      </c>
      <c r="F87" s="77" t="str">
        <f>IF(INDEX([2]pivotTable!F$3:F$308,MATCH(totalExpenditure!$A87,[2]pivotTable!$A$3:$A$308,0))/100*INDEX(gDP!U$6:U$271,MATCH(totalExpenditure!$A87,gDP!$B$6:$B$271))=0,"",INDEX([2]pivotTable!F$3:F$308,MATCH(totalExpenditure!$A87,[2]pivotTable!$A$3:$A$308,0))/100*INDEX(gDP!U$6:U$271,MATCH(totalExpenditure!$A87,gDP!$B$6:$B$271)))</f>
        <v/>
      </c>
      <c r="G87" s="77" t="str">
        <f>IF(INDEX([2]pivotTable!G$3:G$308,MATCH(totalExpenditure!$A87,[2]pivotTable!$A$3:$A$308,0))/100*INDEX(gDP!V$6:V$271,MATCH(totalExpenditure!$A87,gDP!$B$6:$B$271))=0,"",INDEX([2]pivotTable!G$3:G$308,MATCH(totalExpenditure!$A87,[2]pivotTable!$A$3:$A$308,0))/100*INDEX(gDP!V$6:V$271,MATCH(totalExpenditure!$A87,gDP!$B$6:$B$271)))</f>
        <v/>
      </c>
      <c r="H87" s="77" t="str">
        <f>IF(INDEX([2]pivotTable!H$3:H$308,MATCH(totalExpenditure!$A87,[2]pivotTable!$A$3:$A$308,0))/100*INDEX(gDP!W$6:W$271,MATCH(totalExpenditure!$A87,gDP!$B$6:$B$271))=0,"",INDEX([2]pivotTable!H$3:H$308,MATCH(totalExpenditure!$A87,[2]pivotTable!$A$3:$A$308,0))/100*INDEX(gDP!W$6:W$271,MATCH(totalExpenditure!$A87,gDP!$B$6:$B$271)))</f>
        <v/>
      </c>
      <c r="I87" s="77" t="str">
        <f>IF(INDEX([2]pivotTable!I$3:I$308,MATCH(totalExpenditure!$A87,[2]pivotTable!$A$3:$A$308,0))/100*INDEX(gDP!X$6:X$271,MATCH(totalExpenditure!$A87,gDP!$B$6:$B$271))=0,"",INDEX([2]pivotTable!I$3:I$308,MATCH(totalExpenditure!$A87,[2]pivotTable!$A$3:$A$308,0))/100*INDEX(gDP!X$6:X$271,MATCH(totalExpenditure!$A87,gDP!$B$6:$B$271)))</f>
        <v/>
      </c>
      <c r="J87" s="77" t="str">
        <f>IF(INDEX([2]pivotTable!J$3:J$308,MATCH(totalExpenditure!$A87,[2]pivotTable!$A$3:$A$308,0))/100*INDEX(gDP!Y$6:Y$271,MATCH(totalExpenditure!$A87,gDP!$B$6:$B$271))=0,"",INDEX([2]pivotTable!J$3:J$308,MATCH(totalExpenditure!$A87,[2]pivotTable!$A$3:$A$308,0))/100*INDEX(gDP!Y$6:Y$271,MATCH(totalExpenditure!$A87,gDP!$B$6:$B$271)))</f>
        <v/>
      </c>
      <c r="K87" s="77" t="str">
        <f>IF(INDEX([2]pivotTable!K$3:K$308,MATCH(totalExpenditure!$A87,[2]pivotTable!$A$3:$A$308,0))/100*INDEX(gDP!Z$6:Z$271,MATCH(totalExpenditure!$A87,gDP!$B$6:$B$271))=0,"",INDEX([2]pivotTable!K$3:K$308,MATCH(totalExpenditure!$A87,[2]pivotTable!$A$3:$A$308,0))/100*INDEX(gDP!Z$6:Z$271,MATCH(totalExpenditure!$A87,gDP!$B$6:$B$271)))</f>
        <v/>
      </c>
      <c r="L87" s="77" t="str">
        <f>IF(INDEX([2]pivotTable!L$3:L$308,MATCH(totalExpenditure!$A87,[2]pivotTable!$A$3:$A$308,0))/100*INDEX(gDP!AA$6:AA$271,MATCH(totalExpenditure!$A87,gDP!$B$6:$B$271))=0,"",INDEX([2]pivotTable!L$3:L$308,MATCH(totalExpenditure!$A87,[2]pivotTable!$A$3:$A$308,0))/100*INDEX(gDP!AA$6:AA$271,MATCH(totalExpenditure!$A87,gDP!$B$6:$B$271)))</f>
        <v/>
      </c>
      <c r="M87" s="77" t="str">
        <f>IF(INDEX([2]pivotTable!M$3:M$308,MATCH(totalExpenditure!$A87,[2]pivotTable!$A$3:$A$308,0))/100*INDEX(gDP!AB$6:AB$271,MATCH(totalExpenditure!$A87,gDP!$B$6:$B$271))=0,"",INDEX([2]pivotTable!M$3:M$308,MATCH(totalExpenditure!$A87,[2]pivotTable!$A$3:$A$308,0))/100*INDEX(gDP!AB$6:AB$271,MATCH(totalExpenditure!$A87,gDP!$B$6:$B$271)))</f>
        <v/>
      </c>
      <c r="N87" s="77" t="str">
        <f>IF(INDEX([2]pivotTable!N$3:N$308,MATCH(totalExpenditure!$A87,[2]pivotTable!$A$3:$A$308,0))/100*INDEX(gDP!AC$6:AC$271,MATCH(totalExpenditure!$A87,gDP!$B$6:$B$271))=0,"",INDEX([2]pivotTable!N$3:N$308,MATCH(totalExpenditure!$A87,[2]pivotTable!$A$3:$A$308,0))/100*INDEX(gDP!AC$6:AC$271,MATCH(totalExpenditure!$A87,gDP!$B$6:$B$271)))</f>
        <v/>
      </c>
      <c r="O87" s="77" t="str">
        <f>IF(INDEX([2]pivotTable!O$3:O$308,MATCH(totalExpenditure!$A87,[2]pivotTable!$A$3:$A$308,0))/100*INDEX(gDP!AD$6:AD$271,MATCH(totalExpenditure!$A87,gDP!$B$6:$B$271))=0,"",INDEX([2]pivotTable!O$3:O$308,MATCH(totalExpenditure!$A87,[2]pivotTable!$A$3:$A$308,0))/100*INDEX(gDP!AD$6:AD$271,MATCH(totalExpenditure!$A87,gDP!$B$6:$B$271)))</f>
        <v/>
      </c>
      <c r="P87" s="77" t="str">
        <f>IF(INDEX([2]pivotTable!P$3:P$308,MATCH(totalExpenditure!$A87,[2]pivotTable!$A$3:$A$308,0))/100*INDEX(gDP!AE$6:AE$271,MATCH(totalExpenditure!$A87,gDP!$B$6:$B$271))=0,"",INDEX([2]pivotTable!P$3:P$308,MATCH(totalExpenditure!$A87,[2]pivotTable!$A$3:$A$308,0))/100*INDEX(gDP!AE$6:AE$271,MATCH(totalExpenditure!$A87,gDP!$B$6:$B$271)))</f>
        <v/>
      </c>
      <c r="Q87" s="77" t="str">
        <f>IF(INDEX([2]pivotTable!Q$3:Q$308,MATCH(totalExpenditure!$A87,[2]pivotTable!$A$3:$A$308,0))/100*INDEX(gDP!AF$6:AF$271,MATCH(totalExpenditure!$A87,gDP!$B$6:$B$271))=0,"",INDEX([2]pivotTable!Q$3:Q$308,MATCH(totalExpenditure!$A87,[2]pivotTable!$A$3:$A$308,0))/100*INDEX(gDP!AF$6:AF$271,MATCH(totalExpenditure!$A87,gDP!$B$6:$B$271)))</f>
        <v/>
      </c>
      <c r="R87" s="77" t="str">
        <f>IF(INDEX([2]pivotTable!R$3:R$308,MATCH(totalExpenditure!$A87,[2]pivotTable!$A$3:$A$308,0))/100*INDEX(gDP!AG$6:AG$271,MATCH(totalExpenditure!$A87,gDP!$B$6:$B$271))=0,"",INDEX([2]pivotTable!R$3:R$308,MATCH(totalExpenditure!$A87,[2]pivotTable!$A$3:$A$308,0))/100*INDEX(gDP!AG$6:AG$271,MATCH(totalExpenditure!$A87,gDP!$B$6:$B$271)))</f>
        <v/>
      </c>
      <c r="S87" s="77" t="str">
        <f>IF(INDEX([2]pivotTable!S$3:S$308,MATCH(totalExpenditure!$A87,[2]pivotTable!$A$3:$A$308,0))/100*INDEX(gDP!AH$6:AH$271,MATCH(totalExpenditure!$A87,gDP!$B$6:$B$271))=0,"",INDEX([2]pivotTable!S$3:S$308,MATCH(totalExpenditure!$A87,[2]pivotTable!$A$3:$A$308,0))/100*INDEX(gDP!AH$6:AH$271,MATCH(totalExpenditure!$A87,gDP!$B$6:$B$271)))</f>
        <v/>
      </c>
      <c r="T87" s="77" t="str">
        <f>IF(INDEX([2]pivotTable!T$3:T$308,MATCH(totalExpenditure!$A87,[2]pivotTable!$A$3:$A$308,0))/100*INDEX(gDP!AI$6:AI$271,MATCH(totalExpenditure!$A87,gDP!$B$6:$B$271))=0,"",INDEX([2]pivotTable!T$3:T$308,MATCH(totalExpenditure!$A87,[2]pivotTable!$A$3:$A$308,0))/100*INDEX(gDP!AI$6:AI$271,MATCH(totalExpenditure!$A87,gDP!$B$6:$B$271)))</f>
        <v/>
      </c>
      <c r="U87" s="77" t="str">
        <f>IF(INDEX([2]pivotTable!U$3:U$308,MATCH(totalExpenditure!$A87,[2]pivotTable!$A$3:$A$308,0))/100*INDEX(gDP!AJ$6:AJ$271,MATCH(totalExpenditure!$A87,gDP!$B$6:$B$271))=0,"",INDEX([2]pivotTable!U$3:U$308,MATCH(totalExpenditure!$A87,[2]pivotTable!$A$3:$A$308,0))/100*INDEX(gDP!AJ$6:AJ$271,MATCH(totalExpenditure!$A87,gDP!$B$6:$B$271)))</f>
        <v/>
      </c>
      <c r="V87" s="77" t="str">
        <f>IF(INDEX([2]pivotTable!V$3:V$308,MATCH(totalExpenditure!$A87,[2]pivotTable!$A$3:$A$308,0))/100*INDEX(gDP!AK$6:AK$271,MATCH(totalExpenditure!$A87,gDP!$B$6:$B$271))=0,"",INDEX([2]pivotTable!V$3:V$308,MATCH(totalExpenditure!$A87,[2]pivotTable!$A$3:$A$308,0))/100*INDEX(gDP!AK$6:AK$271,MATCH(totalExpenditure!$A87,gDP!$B$6:$B$271)))</f>
        <v/>
      </c>
      <c r="W87" s="77" t="str">
        <f>IF(INDEX([2]pivotTable!W$3:W$308,MATCH(totalExpenditure!$A87,[2]pivotTable!$A$3:$A$308,0))/100*INDEX(gDP!AL$6:AL$271,MATCH(totalExpenditure!$A87,gDP!$B$6:$B$271))=0,"",INDEX([2]pivotTable!W$3:W$308,MATCH(totalExpenditure!$A87,[2]pivotTable!$A$3:$A$308,0))/100*INDEX(gDP!AL$6:AL$271,MATCH(totalExpenditure!$A87,gDP!$B$6:$B$271)))</f>
        <v/>
      </c>
      <c r="X87" s="77" t="str">
        <f>IF(INDEX([2]pivotTable!X$3:X$308,MATCH(totalExpenditure!$A87,[2]pivotTable!$A$3:$A$308,0))/100*INDEX(gDP!AM$6:AM$271,MATCH(totalExpenditure!$A87,gDP!$B$6:$B$271))=0,"",INDEX([2]pivotTable!X$3:X$308,MATCH(totalExpenditure!$A87,[2]pivotTable!$A$3:$A$308,0))/100*INDEX(gDP!AM$6:AM$271,MATCH(totalExpenditure!$A87,gDP!$B$6:$B$271)))</f>
        <v/>
      </c>
      <c r="Y87" s="77">
        <f>IF(INDEX([2]pivotTable!Y$3:Y$308,MATCH(totalExpenditure!$A87,[2]pivotTable!$A$3:$A$308,0))/100*INDEX(gDP!AN$6:AN$271,MATCH(totalExpenditure!$A87,gDP!$B$6:$B$271))=0,"",INDEX([2]pivotTable!Y$3:Y$308,MATCH(totalExpenditure!$A87,[2]pivotTable!$A$3:$A$308,0))/100*INDEX(gDP!AN$6:AN$271,MATCH(totalExpenditure!$A87,gDP!$B$6:$B$271)))</f>
        <v>168629902.64702606</v>
      </c>
      <c r="Z87" s="77">
        <f>IF(INDEX([2]pivotTable!Z$3:Z$308,MATCH(totalExpenditure!$A87,[2]pivotTable!$A$3:$A$308,0))/100*INDEX(gDP!AO$6:AO$271,MATCH(totalExpenditure!$A87,gDP!$B$6:$B$271))=0,"",INDEX([2]pivotTable!Z$3:Z$308,MATCH(totalExpenditure!$A87,[2]pivotTable!$A$3:$A$308,0))/100*INDEX(gDP!AO$6:AO$271,MATCH(totalExpenditure!$A87,gDP!$B$6:$B$271)))</f>
        <v>216962837.0269618</v>
      </c>
      <c r="AA87" s="77">
        <f>IF(INDEX([2]pivotTable!AA$3:AA$308,MATCH(totalExpenditure!$A87,[2]pivotTable!$A$3:$A$308,0))/100*INDEX(gDP!AP$6:AP$271,MATCH(totalExpenditure!$A87,gDP!$B$6:$B$271))=0,"",INDEX([2]pivotTable!AA$3:AA$308,MATCH(totalExpenditure!$A87,[2]pivotTable!$A$3:$A$308,0))/100*INDEX(gDP!AP$6:AP$271,MATCH(totalExpenditure!$A87,gDP!$B$6:$B$271)))</f>
        <v>202908069.36416164</v>
      </c>
      <c r="AB87" s="77">
        <f>IF(INDEX([2]pivotTable!AB$3:AB$308,MATCH(totalExpenditure!$A87,[2]pivotTable!$A$3:$A$308,0))/100*INDEX(gDP!AQ$6:AQ$271,MATCH(totalExpenditure!$A87,gDP!$B$6:$B$271))=0,"",INDEX([2]pivotTable!AB$3:AB$308,MATCH(totalExpenditure!$A87,[2]pivotTable!$A$3:$A$308,0))/100*INDEX(gDP!AQ$6:AQ$271,MATCH(totalExpenditure!$A87,gDP!$B$6:$B$271)))</f>
        <v>158632532.19668505</v>
      </c>
      <c r="AC87" s="77">
        <f>IF(INDEX([2]pivotTable!AC$3:AC$308,MATCH(totalExpenditure!$A87,[2]pivotTable!$A$3:$A$308,0))/100*INDEX(gDP!AR$6:AR$271,MATCH(totalExpenditure!$A87,gDP!$B$6:$B$271))=0,"",INDEX([2]pivotTable!AC$3:AC$308,MATCH(totalExpenditure!$A87,[2]pivotTable!$A$3:$A$308,0))/100*INDEX(gDP!AR$6:AR$271,MATCH(totalExpenditure!$A87,gDP!$B$6:$B$271)))</f>
        <v>76720709.186438128</v>
      </c>
      <c r="AD87" s="77">
        <f>IF(INDEX([2]pivotTable!AD$3:AD$308,MATCH(totalExpenditure!$A87,[2]pivotTable!$A$3:$A$308,0))/100*INDEX(gDP!AS$6:AS$271,MATCH(totalExpenditure!$A87,gDP!$B$6:$B$271))=0,"",INDEX([2]pivotTable!AD$3:AD$308,MATCH(totalExpenditure!$A87,[2]pivotTable!$A$3:$A$308,0))/100*INDEX(gDP!AS$6:AS$271,MATCH(totalExpenditure!$A87,gDP!$B$6:$B$271)))</f>
        <v>58092031.368580736</v>
      </c>
      <c r="AE87" s="77">
        <f>IF(INDEX([2]pivotTable!AE$3:AE$308,MATCH(totalExpenditure!$A87,[2]pivotTable!$A$3:$A$308,0))/100*INDEX(gDP!AT$6:AT$271,MATCH(totalExpenditure!$A87,gDP!$B$6:$B$271))=0,"",INDEX([2]pivotTable!AE$3:AE$308,MATCH(totalExpenditure!$A87,[2]pivotTable!$A$3:$A$308,0))/100*INDEX(gDP!AT$6:AT$271,MATCH(totalExpenditure!$A87,gDP!$B$6:$B$271)))</f>
        <v>68896492.406960517</v>
      </c>
      <c r="AF87" s="77">
        <f>IF(INDEX([2]pivotTable!AF$3:AF$308,MATCH(totalExpenditure!$A87,[2]pivotTable!$A$3:$A$308,0))/100*INDEX(gDP!AU$6:AU$271,MATCH(totalExpenditure!$A87,gDP!$B$6:$B$271))=0,"",INDEX([2]pivotTable!AF$3:AF$308,MATCH(totalExpenditure!$A87,[2]pivotTable!$A$3:$A$308,0))/100*INDEX(gDP!AU$6:AU$271,MATCH(totalExpenditure!$A87,gDP!$B$6:$B$271)))</f>
        <v>86252473.612898007</v>
      </c>
      <c r="AG87" s="77">
        <f>IF(INDEX([2]pivotTable!AG$3:AG$308,MATCH(totalExpenditure!$A87,[2]pivotTable!$A$3:$A$308,0))/100*INDEX(gDP!AV$6:AV$271,MATCH(totalExpenditure!$A87,gDP!$B$6:$B$271))=0,"",INDEX([2]pivotTable!AG$3:AG$308,MATCH(totalExpenditure!$A87,[2]pivotTable!$A$3:$A$308,0))/100*INDEX(gDP!AV$6:AV$271,MATCH(totalExpenditure!$A87,gDP!$B$6:$B$271)))</f>
        <v>110960305.73485903</v>
      </c>
      <c r="AH87" s="77">
        <f>IF(INDEX([2]pivotTable!AH$3:AH$308,MATCH(totalExpenditure!$A87,[2]pivotTable!$A$3:$A$308,0))/100*INDEX(gDP!AW$6:AW$271,MATCH(totalExpenditure!$A87,gDP!$B$6:$B$271))=0,"",INDEX([2]pivotTable!AH$3:AH$308,MATCH(totalExpenditure!$A87,[2]pivotTable!$A$3:$A$308,0))/100*INDEX(gDP!AW$6:AW$271,MATCH(totalExpenditure!$A87,gDP!$B$6:$B$271)))</f>
        <v>323923080.13355565</v>
      </c>
      <c r="AI87" s="77">
        <f>IF(INDEX([2]pivotTable!AI$3:AI$308,MATCH(totalExpenditure!$A87,[2]pivotTable!$A$3:$A$308,0))/100*INDEX(gDP!AX$6:AX$271,MATCH(totalExpenditure!$A87,gDP!$B$6:$B$271))=0,"",INDEX([2]pivotTable!AI$3:AI$308,MATCH(totalExpenditure!$A87,[2]pivotTable!$A$3:$A$308,0))/100*INDEX(gDP!AX$6:AX$271,MATCH(totalExpenditure!$A87,gDP!$B$6:$B$271)))</f>
        <v>843034934.55804312</v>
      </c>
      <c r="AJ87" s="77">
        <f>IF(INDEX([2]pivotTable!AJ$3:AJ$308,MATCH(totalExpenditure!$A87,[2]pivotTable!$A$3:$A$308,0))/100*INDEX(gDP!AY$6:AY$271,MATCH(totalExpenditure!$A87,gDP!$B$6:$B$271))=0,"",INDEX([2]pivotTable!AJ$3:AJ$308,MATCH(totalExpenditure!$A87,[2]pivotTable!$A$3:$A$308,0))/100*INDEX(gDP!AY$6:AY$271,MATCH(totalExpenditure!$A87,gDP!$B$6:$B$271)))</f>
        <v>1575383999.2855663</v>
      </c>
      <c r="AK87" s="77">
        <f>IF(INDEX([2]pivotTable!AK$3:AK$308,MATCH(totalExpenditure!$A87,[2]pivotTable!$A$3:$A$308,0))/100*INDEX(gDP!AZ$6:AZ$271,MATCH(totalExpenditure!$A87,gDP!$B$6:$B$271))=0,"",INDEX([2]pivotTable!AK$3:AK$308,MATCH(totalExpenditure!$A87,[2]pivotTable!$A$3:$A$308,0))/100*INDEX(gDP!AZ$6:AZ$271,MATCH(totalExpenditure!$A87,gDP!$B$6:$B$271)))</f>
        <v>3486263484.0513968</v>
      </c>
      <c r="AL87" s="77">
        <f>IF(INDEX([2]pivotTable!AL$3:AL$308,MATCH(totalExpenditure!$A87,[2]pivotTable!$A$3:$A$308,0))/100*INDEX(gDP!BA$6:BA$271,MATCH(totalExpenditure!$A87,gDP!$B$6:$B$271))=0,"",INDEX([2]pivotTable!AL$3:AL$308,MATCH(totalExpenditure!$A87,[2]pivotTable!$A$3:$A$308,0))/100*INDEX(gDP!BA$6:BA$271,MATCH(totalExpenditure!$A87,gDP!$B$6:$B$271)))</f>
        <v>4047104404.9069281</v>
      </c>
      <c r="AM87" s="77">
        <f>IF(INDEX([2]pivotTable!AM$3:AM$308,MATCH(totalExpenditure!$A87,[2]pivotTable!$A$3:$A$308,0))/100*INDEX(gDP!BB$6:BB$271,MATCH(totalExpenditure!$A87,gDP!$B$6:$B$271))=0,"",INDEX([2]pivotTable!AM$3:AM$308,MATCH(totalExpenditure!$A87,[2]pivotTable!$A$3:$A$308,0))/100*INDEX(gDP!BB$6:BB$271,MATCH(totalExpenditure!$A87,gDP!$B$6:$B$271)))</f>
        <v>2433323934.8764725</v>
      </c>
      <c r="AN87" s="77">
        <f>IF(INDEX([2]pivotTable!AN$3:AN$308,MATCH(totalExpenditure!$A87,[2]pivotTable!$A$3:$A$308,0))/100*INDEX(gDP!BC$6:BC$271,MATCH(totalExpenditure!$A87,gDP!$B$6:$B$271))=0,"",INDEX([2]pivotTable!AN$3:AN$308,MATCH(totalExpenditure!$A87,[2]pivotTable!$A$3:$A$308,0))/100*INDEX(gDP!BC$6:BC$271,MATCH(totalExpenditure!$A87,gDP!$B$6:$B$271)))</f>
        <v>1535965824.7407043</v>
      </c>
      <c r="AO87" s="77">
        <f>IF(INDEX([2]pivotTable!AO$3:AO$308,MATCH(totalExpenditure!$A87,[2]pivotTable!$A$3:$A$308,0))/100*INDEX(gDP!BD$6:BD$271,MATCH(totalExpenditure!$A87,gDP!$B$6:$B$271))=0,"",INDEX([2]pivotTable!AO$3:AO$308,MATCH(totalExpenditure!$A87,[2]pivotTable!$A$3:$A$308,0))/100*INDEX(gDP!BD$6:BD$271,MATCH(totalExpenditure!$A87,gDP!$B$6:$B$271)))</f>
        <v>1745612764.9355624</v>
      </c>
      <c r="AP87" s="77">
        <f>IF(INDEX([2]pivotTable!AP$3:AP$308,MATCH(totalExpenditure!$A87,[2]pivotTable!$A$3:$A$308,0))/100*INDEX(gDP!BE$6:BE$271,MATCH(totalExpenditure!$A87,gDP!$B$6:$B$271))=0,"",INDEX([2]pivotTable!AP$3:AP$308,MATCH(totalExpenditure!$A87,[2]pivotTable!$A$3:$A$308,0))/100*INDEX(gDP!BE$6:BE$271,MATCH(totalExpenditure!$A87,gDP!$B$6:$B$271)))</f>
        <v>1777290041.8953331</v>
      </c>
      <c r="AQ87" s="77">
        <f>IF(INDEX([2]pivotTable!AQ$3:AQ$308,MATCH(totalExpenditure!$A87,[2]pivotTable!$A$3:$A$308,0))/100*INDEX(gDP!BF$6:BF$271,MATCH(totalExpenditure!$A87,gDP!$B$6:$B$271))=0,"",INDEX([2]pivotTable!AQ$3:AQ$308,MATCH(totalExpenditure!$A87,[2]pivotTable!$A$3:$A$308,0))/100*INDEX(gDP!BF$6:BF$271,MATCH(totalExpenditure!$A87,gDP!$B$6:$B$271)))</f>
        <v>1555568220.7593081</v>
      </c>
      <c r="AR87" s="77">
        <f>IF(INDEX([2]pivotTable!AR$3:AR$308,MATCH(totalExpenditure!$A87,[2]pivotTable!$A$3:$A$308,0))/100*INDEX(gDP!BG$6:BG$271,MATCH(totalExpenditure!$A87,gDP!$B$6:$B$271))=0,"",INDEX([2]pivotTable!AR$3:AR$308,MATCH(totalExpenditure!$A87,[2]pivotTable!$A$3:$A$308,0))/100*INDEX(gDP!BG$6:BG$271,MATCH(totalExpenditure!$A87,gDP!$B$6:$B$271)))</f>
        <v>1487586051.050396</v>
      </c>
      <c r="AS87" s="77">
        <f>IF(INDEX([2]pivotTable!AS$3:AS$308,MATCH(totalExpenditure!$A87,[2]pivotTable!$A$3:$A$308,0))/100*INDEX(gDP!BH$6:BH$271,MATCH(totalExpenditure!$A87,gDP!$B$6:$B$271))=0,"",INDEX([2]pivotTable!AS$3:AS$308,MATCH(totalExpenditure!$A87,[2]pivotTable!$A$3:$A$308,0))/100*INDEX(gDP!BH$6:BH$271,MATCH(totalExpenditure!$A87,gDP!$B$6:$B$271)))</f>
        <v>1187456099.6094885</v>
      </c>
      <c r="AT87" s="77">
        <f>IF(INDEX([2]pivotTable!AT$3:AT$308,MATCH(totalExpenditure!$A87,[2]pivotTable!$A$3:$A$308,0))/100*INDEX(gDP!BI$6:BI$271,MATCH(totalExpenditure!$A87,gDP!$B$6:$B$271))=0,"",INDEX([2]pivotTable!AT$3:AT$308,MATCH(totalExpenditure!$A87,[2]pivotTable!$A$3:$A$308,0))/100*INDEX(gDP!BI$6:BI$271,MATCH(totalExpenditure!$A87,gDP!$B$6:$B$271)))</f>
        <v>1260275190.400238</v>
      </c>
      <c r="AU87" s="77">
        <f>IF(INDEX([2]pivotTable!AU$3:AU$308,MATCH(totalExpenditure!$A87,[2]pivotTable!$A$3:$A$308,0))/100*INDEX(gDP!BJ$6:BJ$271,MATCH(totalExpenditure!$A87,gDP!$B$6:$B$271))=0,"",INDEX([2]pivotTable!AU$3:AU$308,MATCH(totalExpenditure!$A87,[2]pivotTable!$A$3:$A$308,0))/100*INDEX(gDP!BJ$6:BJ$271,MATCH(totalExpenditure!$A87,gDP!$B$6:$B$271)))</f>
        <v>1131703713.267199</v>
      </c>
      <c r="AV87" s="77">
        <f>IF(INDEX([2]pivotTable!AV$3:AV$308,MATCH(totalExpenditure!$A87,[2]pivotTable!$A$3:$A$308,0))/100*INDEX(gDP!BK$6:BK$271,MATCH(totalExpenditure!$A87,gDP!$B$6:$B$271))=0,"",INDEX([2]pivotTable!AV$3:AV$308,MATCH(totalExpenditure!$A87,[2]pivotTable!$A$3:$A$308,0))/100*INDEX(gDP!BK$6:BK$271,MATCH(totalExpenditure!$A87,gDP!$B$6:$B$271)))</f>
        <v>1172616689.682385</v>
      </c>
      <c r="AW87" s="77">
        <f>IF(INDEX([2]pivotTable!AW$3:AW$308,MATCH(totalExpenditure!$A87,[2]pivotTable!$A$3:$A$308,0))/100*INDEX(gDP!BL$6:BL$271,MATCH(totalExpenditure!$A87,gDP!$B$6:$B$271))=0,"",INDEX([2]pivotTable!AW$3:AW$308,MATCH(totalExpenditure!$A87,[2]pivotTable!$A$3:$A$308,0))/100*INDEX(gDP!BL$6:BL$271,MATCH(totalExpenditure!$A87,gDP!$B$6:$B$271)))</f>
        <v>1153547247.446084</v>
      </c>
      <c r="AX87" s="77">
        <f>IF(INDEX([2]pivotTable!AX$3:AX$308,MATCH(totalExpenditure!$A87,[2]pivotTable!$A$3:$A$308,0))/100*INDEX(gDP!BM$6:BM$271,MATCH(totalExpenditure!$A87,gDP!$B$6:$B$271))=0,"",INDEX([2]pivotTable!AX$3:AX$308,MATCH(totalExpenditure!$A87,[2]pivotTable!$A$3:$A$308,0))/100*INDEX(gDP!BM$6:BM$271,MATCH(totalExpenditure!$A87,gDP!$B$6:$B$271)))</f>
        <v>1181602148.1171842</v>
      </c>
      <c r="AY87" s="77">
        <f>IF(INDEX([2]pivotTable!AY$3:AY$308,MATCH(totalExpenditure!$A87,[2]pivotTable!$A$3:$A$308,0))/100*INDEX(gDP!BN$6:BN$271,MATCH(totalExpenditure!$A87,gDP!$B$6:$B$271))=0,"",INDEX([2]pivotTable!AY$3:AY$308,MATCH(totalExpenditure!$A87,[2]pivotTable!$A$3:$A$308,0))/100*INDEX(gDP!BN$6:BN$271,MATCH(totalExpenditure!$A87,gDP!$B$6:$B$271)))</f>
        <v>1317832779.657861</v>
      </c>
      <c r="AZ87" s="77" t="str">
        <f>IF(INDEX([2]pivotTable!AZ$3:AZ$308,MATCH(totalExpenditure!$A87,[2]pivotTable!$A$3:$A$308,0))/100*INDEX(gDP!BO$6:BO$271,MATCH(totalExpenditure!$A87,gDP!$B$6:$B$271))=0,"",INDEX([2]pivotTable!AZ$3:AZ$308,MATCH(totalExpenditure!$A87,[2]pivotTable!$A$3:$A$308,0))/100*INDEX(gDP!BO$6:BO$271,MATCH(totalExpenditure!$A87,gDP!$B$6:$B$271)))</f>
        <v/>
      </c>
      <c r="BA87" s="77" t="str">
        <f>IF(INDEX([2]pivotTable!B$310:B$615,MATCH(totalExpenditure!$A87,[2]pivotTable!$A$310:$A$615,0))/100*INDEX(gDP!Q$6:Q$271,MATCH(totalExpenditure!$A87,gDP!$B$6:$B$271))=0,"",INDEX([2]pivotTable!B$310:B$615,MATCH(totalExpenditure!$A87,[2]pivotTable!$A$310:$A$615,0))/100*INDEX(gDP!Q$6:Q$271,MATCH(totalExpenditure!$A87,gDP!$B$6:$B$271)))</f>
        <v/>
      </c>
      <c r="BB87" s="77" t="str">
        <f>IF(INDEX([2]pivotTable!C$310:C$615,MATCH(totalExpenditure!$A87,[2]pivotTable!$A$310:$A$615,0))/100*INDEX(gDP!R$6:R$271,MATCH(totalExpenditure!$A87,gDP!$B$6:$B$271))=0,"",INDEX([2]pivotTable!C$310:C$615,MATCH(totalExpenditure!$A87,[2]pivotTable!$A$310:$A$615,0))/100*INDEX(gDP!R$6:R$271,MATCH(totalExpenditure!$A87,gDP!$B$6:$B$271)))</f>
        <v/>
      </c>
      <c r="BC87" s="77" t="str">
        <f>IF(INDEX([2]pivotTable!D$310:D$615,MATCH(totalExpenditure!$A87,[2]pivotTable!$A$310:$A$615,0))/100*INDEX(gDP!S$6:S$271,MATCH(totalExpenditure!$A87,gDP!$B$6:$B$271))=0,"",INDEX([2]pivotTable!D$310:D$615,MATCH(totalExpenditure!$A87,[2]pivotTable!$A$310:$A$615,0))/100*INDEX(gDP!S$6:S$271,MATCH(totalExpenditure!$A87,gDP!$B$6:$B$271)))</f>
        <v/>
      </c>
      <c r="BD87" s="77" t="str">
        <f>IF(INDEX([2]pivotTable!E$310:E$615,MATCH(totalExpenditure!$A87,[2]pivotTable!$A$310:$A$615,0))/100*INDEX(gDP!T$6:T$271,MATCH(totalExpenditure!$A87,gDP!$B$6:$B$271))=0,"",INDEX([2]pivotTable!E$310:E$615,MATCH(totalExpenditure!$A87,[2]pivotTable!$A$310:$A$615,0))/100*INDEX(gDP!T$6:T$271,MATCH(totalExpenditure!$A87,gDP!$B$6:$B$271)))</f>
        <v/>
      </c>
      <c r="BE87" s="77" t="str">
        <f>IF(INDEX([2]pivotTable!F$310:F$615,MATCH(totalExpenditure!$A87,[2]pivotTable!$A$310:$A$615,0))/100*INDEX(gDP!U$6:U$271,MATCH(totalExpenditure!$A87,gDP!$B$6:$B$271))=0,"",INDEX([2]pivotTable!F$310:F$615,MATCH(totalExpenditure!$A87,[2]pivotTable!$A$310:$A$615,0))/100*INDEX(gDP!U$6:U$271,MATCH(totalExpenditure!$A87,gDP!$B$6:$B$271)))</f>
        <v/>
      </c>
      <c r="BF87" s="77" t="str">
        <f>IF(INDEX([2]pivotTable!G$310:G$615,MATCH(totalExpenditure!$A87,[2]pivotTable!$A$310:$A$615,0))/100*INDEX(gDP!V$6:V$271,MATCH(totalExpenditure!$A87,gDP!$B$6:$B$271))=0,"",INDEX([2]pivotTable!G$310:G$615,MATCH(totalExpenditure!$A87,[2]pivotTable!$A$310:$A$615,0))/100*INDEX(gDP!V$6:V$271,MATCH(totalExpenditure!$A87,gDP!$B$6:$B$271)))</f>
        <v/>
      </c>
      <c r="BG87" s="77" t="str">
        <f>IF(INDEX([2]pivotTable!H$310:H$615,MATCH(totalExpenditure!$A87,[2]pivotTable!$A$310:$A$615,0))/100*INDEX(gDP!W$6:W$271,MATCH(totalExpenditure!$A87,gDP!$B$6:$B$271))=0,"",INDEX([2]pivotTable!H$310:H$615,MATCH(totalExpenditure!$A87,[2]pivotTable!$A$310:$A$615,0))/100*INDEX(gDP!W$6:W$271,MATCH(totalExpenditure!$A87,gDP!$B$6:$B$271)))</f>
        <v/>
      </c>
      <c r="BH87" s="77" t="str">
        <f>IF(INDEX([2]pivotTable!I$310:I$615,MATCH(totalExpenditure!$A87,[2]pivotTable!$A$310:$A$615,0))/100*INDEX(gDP!X$6:X$271,MATCH(totalExpenditure!$A87,gDP!$B$6:$B$271))=0,"",INDEX([2]pivotTable!I$310:I$615,MATCH(totalExpenditure!$A87,[2]pivotTable!$A$310:$A$615,0))/100*INDEX(gDP!X$6:X$271,MATCH(totalExpenditure!$A87,gDP!$B$6:$B$271)))</f>
        <v/>
      </c>
      <c r="BI87" s="77" t="str">
        <f>IF(INDEX([2]pivotTable!J$310:J$615,MATCH(totalExpenditure!$A87,[2]pivotTable!$A$310:$A$615,0))/100*INDEX(gDP!Y$6:Y$271,MATCH(totalExpenditure!$A87,gDP!$B$6:$B$271))=0,"",INDEX([2]pivotTable!J$310:J$615,MATCH(totalExpenditure!$A87,[2]pivotTable!$A$310:$A$615,0))/100*INDEX(gDP!Y$6:Y$271,MATCH(totalExpenditure!$A87,gDP!$B$6:$B$271)))</f>
        <v/>
      </c>
      <c r="BJ87" s="77" t="str">
        <f>IF(INDEX([2]pivotTable!K$310:K$615,MATCH(totalExpenditure!$A87,[2]pivotTable!$A$310:$A$615,0))/100*INDEX(gDP!Z$6:Z$271,MATCH(totalExpenditure!$A87,gDP!$B$6:$B$271))=0,"",INDEX([2]pivotTable!K$310:K$615,MATCH(totalExpenditure!$A87,[2]pivotTable!$A$310:$A$615,0))/100*INDEX(gDP!Z$6:Z$271,MATCH(totalExpenditure!$A87,gDP!$B$6:$B$271)))</f>
        <v/>
      </c>
      <c r="BK87" s="77" t="str">
        <f>IF(INDEX([2]pivotTable!L$310:L$615,MATCH(totalExpenditure!$A87,[2]pivotTable!$A$310:$A$615,0))/100*INDEX(gDP!AA$6:AA$271,MATCH(totalExpenditure!$A87,gDP!$B$6:$B$271))=0,"",INDEX([2]pivotTable!L$310:L$615,MATCH(totalExpenditure!$A87,[2]pivotTable!$A$310:$A$615,0))/100*INDEX(gDP!AA$6:AA$271,MATCH(totalExpenditure!$A87,gDP!$B$6:$B$271)))</f>
        <v/>
      </c>
      <c r="BL87" s="77" t="str">
        <f>IF(INDEX([2]pivotTable!M$310:M$615,MATCH(totalExpenditure!$A87,[2]pivotTable!$A$310:$A$615,0))/100*INDEX(gDP!AB$6:AB$271,MATCH(totalExpenditure!$A87,gDP!$B$6:$B$271))=0,"",INDEX([2]pivotTable!M$310:M$615,MATCH(totalExpenditure!$A87,[2]pivotTable!$A$310:$A$615,0))/100*INDEX(gDP!AB$6:AB$271,MATCH(totalExpenditure!$A87,gDP!$B$6:$B$271)))</f>
        <v/>
      </c>
      <c r="BM87" s="77" t="str">
        <f>IF(INDEX([2]pivotTable!N$310:N$615,MATCH(totalExpenditure!$A87,[2]pivotTable!$A$310:$A$615,0))/100*INDEX(gDP!AC$6:AC$271,MATCH(totalExpenditure!$A87,gDP!$B$6:$B$271))=0,"",INDEX([2]pivotTable!N$310:N$615,MATCH(totalExpenditure!$A87,[2]pivotTable!$A$310:$A$615,0))/100*INDEX(gDP!AC$6:AC$271,MATCH(totalExpenditure!$A87,gDP!$B$6:$B$271)))</f>
        <v/>
      </c>
      <c r="BN87" s="77" t="str">
        <f>IF(INDEX([2]pivotTable!O$310:O$615,MATCH(totalExpenditure!$A87,[2]pivotTable!$A$310:$A$615,0))/100*INDEX(gDP!AD$6:AD$271,MATCH(totalExpenditure!$A87,gDP!$B$6:$B$271))=0,"",INDEX([2]pivotTable!O$310:O$615,MATCH(totalExpenditure!$A87,[2]pivotTable!$A$310:$A$615,0))/100*INDEX(gDP!AD$6:AD$271,MATCH(totalExpenditure!$A87,gDP!$B$6:$B$271)))</f>
        <v/>
      </c>
      <c r="BO87" s="77" t="str">
        <f>IF(INDEX([2]pivotTable!P$310:P$615,MATCH(totalExpenditure!$A87,[2]pivotTable!$A$310:$A$615,0))/100*INDEX(gDP!AE$6:AE$271,MATCH(totalExpenditure!$A87,gDP!$B$6:$B$271))=0,"",INDEX([2]pivotTable!P$310:P$615,MATCH(totalExpenditure!$A87,[2]pivotTable!$A$310:$A$615,0))/100*INDEX(gDP!AE$6:AE$271,MATCH(totalExpenditure!$A87,gDP!$B$6:$B$271)))</f>
        <v/>
      </c>
      <c r="BP87" s="77" t="str">
        <f>IF(INDEX([2]pivotTable!Q$310:Q$615,MATCH(totalExpenditure!$A87,[2]pivotTable!$A$310:$A$615,0))/100*INDEX(gDP!AF$6:AF$271,MATCH(totalExpenditure!$A87,gDP!$B$6:$B$271))=0,"",INDEX([2]pivotTable!Q$310:Q$615,MATCH(totalExpenditure!$A87,[2]pivotTable!$A$310:$A$615,0))/100*INDEX(gDP!AF$6:AF$271,MATCH(totalExpenditure!$A87,gDP!$B$6:$B$271)))</f>
        <v/>
      </c>
      <c r="BQ87" s="77" t="str">
        <f>IF(INDEX([2]pivotTable!R$310:R$615,MATCH(totalExpenditure!$A87,[2]pivotTable!$A$310:$A$615,0))/100*INDEX(gDP!AG$6:AG$271,MATCH(totalExpenditure!$A87,gDP!$B$6:$B$271))=0,"",INDEX([2]pivotTable!R$310:R$615,MATCH(totalExpenditure!$A87,[2]pivotTable!$A$310:$A$615,0))/100*INDEX(gDP!AG$6:AG$271,MATCH(totalExpenditure!$A87,gDP!$B$6:$B$271)))</f>
        <v/>
      </c>
      <c r="BR87" s="77" t="str">
        <f>IF(INDEX([2]pivotTable!S$310:S$615,MATCH(totalExpenditure!$A87,[2]pivotTable!$A$310:$A$615,0))/100*INDEX(gDP!AH$6:AH$271,MATCH(totalExpenditure!$A87,gDP!$B$6:$B$271))=0,"",INDEX([2]pivotTable!S$310:S$615,MATCH(totalExpenditure!$A87,[2]pivotTable!$A$310:$A$615,0))/100*INDEX(gDP!AH$6:AH$271,MATCH(totalExpenditure!$A87,gDP!$B$6:$B$271)))</f>
        <v/>
      </c>
      <c r="BS87" s="77" t="str">
        <f>IF(INDEX([2]pivotTable!T$310:T$615,MATCH(totalExpenditure!$A87,[2]pivotTable!$A$310:$A$615,0))/100*INDEX(gDP!AI$6:AI$271,MATCH(totalExpenditure!$A87,gDP!$B$6:$B$271))=0,"",INDEX([2]pivotTable!T$310:T$615,MATCH(totalExpenditure!$A87,[2]pivotTable!$A$310:$A$615,0))/100*INDEX(gDP!AI$6:AI$271,MATCH(totalExpenditure!$A87,gDP!$B$6:$B$271)))</f>
        <v/>
      </c>
      <c r="BT87" s="77" t="str">
        <f>IF(INDEX([2]pivotTable!U$310:U$615,MATCH(totalExpenditure!$A87,[2]pivotTable!$A$310:$A$615,0))/100*INDEX(gDP!AJ$6:AJ$271,MATCH(totalExpenditure!$A87,gDP!$B$6:$B$271))=0,"",INDEX([2]pivotTable!U$310:U$615,MATCH(totalExpenditure!$A87,[2]pivotTable!$A$310:$A$615,0))/100*INDEX(gDP!AJ$6:AJ$271,MATCH(totalExpenditure!$A87,gDP!$B$6:$B$271)))</f>
        <v/>
      </c>
      <c r="BU87" s="77" t="str">
        <f>IF(INDEX([2]pivotTable!V$310:V$615,MATCH(totalExpenditure!$A87,[2]pivotTable!$A$310:$A$615,0))/100*INDEX(gDP!AK$6:AK$271,MATCH(totalExpenditure!$A87,gDP!$B$6:$B$271))=0,"",INDEX([2]pivotTable!V$310:V$615,MATCH(totalExpenditure!$A87,[2]pivotTable!$A$310:$A$615,0))/100*INDEX(gDP!AK$6:AK$271,MATCH(totalExpenditure!$A87,gDP!$B$6:$B$271)))</f>
        <v/>
      </c>
      <c r="BV87" s="77" t="str">
        <f>IF(INDEX([2]pivotTable!W$310:W$615,MATCH(totalExpenditure!$A87,[2]pivotTable!$A$310:$A$615,0))/100*INDEX(gDP!AL$6:AL$271,MATCH(totalExpenditure!$A87,gDP!$B$6:$B$271))=0,"",INDEX([2]pivotTable!W$310:W$615,MATCH(totalExpenditure!$A87,[2]pivotTable!$A$310:$A$615,0))/100*INDEX(gDP!AL$6:AL$271,MATCH(totalExpenditure!$A87,gDP!$B$6:$B$271)))</f>
        <v/>
      </c>
      <c r="BW87" s="77" t="str">
        <f>IF(INDEX([2]pivotTable!X$310:X$615,MATCH(totalExpenditure!$A87,[2]pivotTable!$A$310:$A$615,0))/100*INDEX(gDP!AM$6:AM$271,MATCH(totalExpenditure!$A87,gDP!$B$6:$B$271))=0,"",INDEX([2]pivotTable!X$310:X$615,MATCH(totalExpenditure!$A87,[2]pivotTable!$A$310:$A$615,0))/100*INDEX(gDP!AM$6:AM$271,MATCH(totalExpenditure!$A87,gDP!$B$6:$B$271)))</f>
        <v/>
      </c>
      <c r="BX87" s="77">
        <f>IF(INDEX([2]pivotTable!Y$310:Y$615,MATCH(totalExpenditure!$A87,[2]pivotTable!$A$310:$A$615,0))/100*INDEX(gDP!AN$6:AN$271,MATCH(totalExpenditure!$A87,gDP!$B$6:$B$271))=0,"",INDEX([2]pivotTable!Y$310:Y$615,MATCH(totalExpenditure!$A87,[2]pivotTable!$A$310:$A$615,0))/100*INDEX(gDP!AN$6:AN$271,MATCH(totalExpenditure!$A87,gDP!$B$6:$B$271)))</f>
        <v>169707410.01218277</v>
      </c>
      <c r="BY87" s="77">
        <f>IF(INDEX([2]pivotTable!Z$310:Z$615,MATCH(totalExpenditure!$A87,[2]pivotTable!$A$310:$A$615,0))/100*INDEX(gDP!AO$6:AO$271,MATCH(totalExpenditure!$A87,gDP!$B$6:$B$271))=0,"",INDEX([2]pivotTable!Z$310:Z$615,MATCH(totalExpenditure!$A87,[2]pivotTable!$A$310:$A$615,0))/100*INDEX(gDP!AO$6:AO$271,MATCH(totalExpenditure!$A87,gDP!$B$6:$B$271)))</f>
        <v>222224417.95343596</v>
      </c>
      <c r="BZ87" s="77">
        <f>IF(INDEX([2]pivotTable!AA$310:AA$615,MATCH(totalExpenditure!$A87,[2]pivotTable!$A$310:$A$615,0))/100*INDEX(gDP!AP$6:AP$271,MATCH(totalExpenditure!$A87,gDP!$B$6:$B$271))=0,"",INDEX([2]pivotTable!AA$310:AA$615,MATCH(totalExpenditure!$A87,[2]pivotTable!$A$310:$A$615,0))/100*INDEX(gDP!AP$6:AP$271,MATCH(totalExpenditure!$A87,gDP!$B$6:$B$271)))</f>
        <v>288564763.00578016</v>
      </c>
      <c r="CA87" s="77">
        <f>IF(INDEX([2]pivotTable!AB$310:AB$615,MATCH(totalExpenditure!$A87,[2]pivotTable!$A$310:$A$615,0))/100*INDEX(gDP!AQ$6:AQ$271,MATCH(totalExpenditure!$A87,gDP!$B$6:$B$271))=0,"",INDEX([2]pivotTable!AB$310:AB$615,MATCH(totalExpenditure!$A87,[2]pivotTable!$A$310:$A$615,0))/100*INDEX(gDP!AQ$6:AQ$271,MATCH(totalExpenditure!$A87,gDP!$B$6:$B$271)))</f>
        <v>197296953.4838042</v>
      </c>
      <c r="CB87" s="77">
        <f>IF(INDEX([2]pivotTable!AC$310:AC$615,MATCH(totalExpenditure!$A87,[2]pivotTable!$A$310:$A$615,0))/100*INDEX(gDP!AR$6:AR$271,MATCH(totalExpenditure!$A87,gDP!$B$6:$B$271))=0,"",INDEX([2]pivotTable!AC$310:AC$615,MATCH(totalExpenditure!$A87,[2]pivotTable!$A$310:$A$615,0))/100*INDEX(gDP!AR$6:AR$271,MATCH(totalExpenditure!$A87,gDP!$B$6:$B$271)))</f>
        <v>212801967.08647072</v>
      </c>
      <c r="CC87" s="77">
        <f>IF(INDEX([2]pivotTable!AD$310:AD$615,MATCH(totalExpenditure!$A87,[2]pivotTable!$A$310:$A$615,0))/100*INDEX(gDP!AS$6:AS$271,MATCH(totalExpenditure!$A87,gDP!$B$6:$B$271))=0,"",INDEX([2]pivotTable!AD$310:AD$615,MATCH(totalExpenditure!$A87,[2]pivotTable!$A$310:$A$615,0))/100*INDEX(gDP!AS$6:AS$271,MATCH(totalExpenditure!$A87,gDP!$B$6:$B$271)))</f>
        <v>136974895.01644301</v>
      </c>
      <c r="CD87" s="77">
        <f>IF(INDEX([2]pivotTable!AE$310:AE$615,MATCH(totalExpenditure!$A87,[2]pivotTable!$A$310:$A$615,0))/100*INDEX(gDP!AT$6:AT$271,MATCH(totalExpenditure!$A87,gDP!$B$6:$B$271))=0,"",INDEX([2]pivotTable!AE$310:AE$615,MATCH(totalExpenditure!$A87,[2]pivotTable!$A$310:$A$615,0))/100*INDEX(gDP!AT$6:AT$271,MATCH(totalExpenditure!$A87,gDP!$B$6:$B$271)))</f>
        <v>160329220.64797351</v>
      </c>
      <c r="CE87" s="77">
        <f>IF(INDEX([2]pivotTable!AF$310:AF$615,MATCH(totalExpenditure!$A87,[2]pivotTable!$A$310:$A$615,0))/100*INDEX(gDP!AU$6:AU$271,MATCH(totalExpenditure!$A87,gDP!$B$6:$B$271))=0,"",INDEX([2]pivotTable!AF$310:AF$615,MATCH(totalExpenditure!$A87,[2]pivotTable!$A$310:$A$615,0))/100*INDEX(gDP!AU$6:AU$271,MATCH(totalExpenditure!$A87,gDP!$B$6:$B$271)))</f>
        <v>159940610.51840538</v>
      </c>
      <c r="CF87" s="77">
        <f>IF(INDEX([2]pivotTable!AG$310:AG$615,MATCH(totalExpenditure!$A87,[2]pivotTable!$A$310:$A$615,0))/100*INDEX(gDP!AV$6:AV$271,MATCH(totalExpenditure!$A87,gDP!$B$6:$B$271))=0,"",INDEX([2]pivotTable!AG$310:AG$615,MATCH(totalExpenditure!$A87,[2]pivotTable!$A$310:$A$615,0))/100*INDEX(gDP!AV$6:AV$271,MATCH(totalExpenditure!$A87,gDP!$B$6:$B$271)))</f>
        <v>200367170.78740731</v>
      </c>
      <c r="CG87" s="77">
        <f>IF(INDEX([2]pivotTable!AH$310:AH$615,MATCH(totalExpenditure!$A87,[2]pivotTable!$A$310:$A$615,0))/100*INDEX(gDP!AW$6:AW$271,MATCH(totalExpenditure!$A87,gDP!$B$6:$B$271))=0,"",INDEX([2]pivotTable!AH$310:AH$615,MATCH(totalExpenditure!$A87,[2]pivotTable!$A$310:$A$615,0))/100*INDEX(gDP!AW$6:AW$271,MATCH(totalExpenditure!$A87,gDP!$B$6:$B$271)))</f>
        <v>516636811.35225332</v>
      </c>
      <c r="CH87" s="77">
        <f>IF(INDEX([2]pivotTable!AI$310:AI$615,MATCH(totalExpenditure!$A87,[2]pivotTable!$A$310:$A$615,0))/100*INDEX(gDP!AX$6:AX$271,MATCH(totalExpenditure!$A87,gDP!$B$6:$B$271))=0,"",INDEX([2]pivotTable!AI$310:AI$615,MATCH(totalExpenditure!$A87,[2]pivotTable!$A$310:$A$615,0))/100*INDEX(gDP!AX$6:AX$271,MATCH(totalExpenditure!$A87,gDP!$B$6:$B$271)))</f>
        <v>594932638.22803342</v>
      </c>
      <c r="CI87" s="77">
        <f>IF(INDEX([2]pivotTable!AJ$310:AJ$615,MATCH(totalExpenditure!$A87,[2]pivotTable!$A$310:$A$615,0))/100*INDEX(gDP!AY$6:AY$271,MATCH(totalExpenditure!$A87,gDP!$B$6:$B$271))=0,"",INDEX([2]pivotTable!AJ$310:AJ$615,MATCH(totalExpenditure!$A87,[2]pivotTable!$A$310:$A$615,0))/100*INDEX(gDP!AY$6:AY$271,MATCH(totalExpenditure!$A87,gDP!$B$6:$B$271)))</f>
        <v>820996577.79877102</v>
      </c>
      <c r="CJ87" s="77">
        <f>IF(INDEX([2]pivotTable!AK$310:AK$615,MATCH(totalExpenditure!$A87,[2]pivotTable!$A$310:$A$615,0))/100*INDEX(gDP!AZ$6:AZ$271,MATCH(totalExpenditure!$A87,gDP!$B$6:$B$271))=0,"",INDEX([2]pivotTable!AK$310:AK$615,MATCH(totalExpenditure!$A87,[2]pivotTable!$A$310:$A$615,0))/100*INDEX(gDP!AZ$6:AZ$271,MATCH(totalExpenditure!$A87,gDP!$B$6:$B$271)))</f>
        <v>1641911077.6944718</v>
      </c>
      <c r="CK87" s="77">
        <f>IF(INDEX([2]pivotTable!AL$310:AL$615,MATCH(totalExpenditure!$A87,[2]pivotTable!$A$310:$A$615,0))/100*INDEX(gDP!BA$6:BA$271,MATCH(totalExpenditure!$A87,gDP!$B$6:$B$271))=0,"",INDEX([2]pivotTable!AL$310:AL$615,MATCH(totalExpenditure!$A87,[2]pivotTable!$A$310:$A$615,0))/100*INDEX(gDP!BA$6:BA$271,MATCH(totalExpenditure!$A87,gDP!$B$6:$B$271)))</f>
        <v>2599973490.6009727</v>
      </c>
      <c r="CL87" s="77">
        <f>IF(INDEX([2]pivotTable!AM$310:AM$615,MATCH(totalExpenditure!$A87,[2]pivotTable!$A$310:$A$615,0))/100*INDEX(gDP!BB$6:BB$271,MATCH(totalExpenditure!$A87,gDP!$B$6:$B$271))=0,"",INDEX([2]pivotTable!AM$310:AM$615,MATCH(totalExpenditure!$A87,[2]pivotTable!$A$310:$A$615,0))/100*INDEX(gDP!BB$6:BB$271,MATCH(totalExpenditure!$A87,gDP!$B$6:$B$271)))</f>
        <v>2019874204.3487887</v>
      </c>
      <c r="CM87" s="77">
        <f>IF(INDEX([2]pivotTable!AN$310:AN$615,MATCH(totalExpenditure!$A87,[2]pivotTable!$A$310:$A$615,0))/100*INDEX(gDP!BC$6:BC$271,MATCH(totalExpenditure!$A87,gDP!$B$6:$B$271))=0,"",INDEX([2]pivotTable!AN$310:AN$615,MATCH(totalExpenditure!$A87,[2]pivotTable!$A$310:$A$615,0))/100*INDEX(gDP!BC$6:BC$271,MATCH(totalExpenditure!$A87,gDP!$B$6:$B$271)))</f>
        <v>1936112261.2831852</v>
      </c>
      <c r="CN87" s="77">
        <f>IF(INDEX([2]pivotTable!AO$310:AO$615,MATCH(totalExpenditure!$A87,[2]pivotTable!$A$310:$A$615,0))/100*INDEX(gDP!BD$6:BD$271,MATCH(totalExpenditure!$A87,gDP!$B$6:$B$271))=0,"",INDEX([2]pivotTable!AO$310:AO$615,MATCH(totalExpenditure!$A87,[2]pivotTable!$A$310:$A$615,0))/100*INDEX(gDP!BD$6:BD$271,MATCH(totalExpenditure!$A87,gDP!$B$6:$B$271)))</f>
        <v>2093806800.4945176</v>
      </c>
      <c r="CO87" s="77">
        <f>IF(INDEX([2]pivotTable!AP$310:AP$615,MATCH(totalExpenditure!$A87,[2]pivotTable!$A$310:$A$615,0))/100*INDEX(gDP!BE$6:BE$271,MATCH(totalExpenditure!$A87,gDP!$B$6:$B$271))=0,"",INDEX([2]pivotTable!AP$310:AP$615,MATCH(totalExpenditure!$A87,[2]pivotTable!$A$310:$A$615,0))/100*INDEX(gDP!BE$6:BE$271,MATCH(totalExpenditure!$A87,gDP!$B$6:$B$271)))</f>
        <v>2196270964.3193278</v>
      </c>
      <c r="CP87" s="77">
        <f>IF(INDEX([2]pivotTable!AQ$310:AQ$615,MATCH(totalExpenditure!$A87,[2]pivotTable!$A$310:$A$615,0))/100*INDEX(gDP!BF$6:BF$271,MATCH(totalExpenditure!$A87,gDP!$B$6:$B$271))=0,"",INDEX([2]pivotTable!AQ$310:AQ$615,MATCH(totalExpenditure!$A87,[2]pivotTable!$A$310:$A$615,0))/100*INDEX(gDP!BF$6:BF$271,MATCH(totalExpenditure!$A87,gDP!$B$6:$B$271)))</f>
        <v>2469990080.2597117</v>
      </c>
      <c r="CQ87" s="77">
        <f>IF(INDEX([2]pivotTable!AR$310:AR$615,MATCH(totalExpenditure!$A87,[2]pivotTable!$A$310:$A$615,0))/100*INDEX(gDP!BG$6:BG$271,MATCH(totalExpenditure!$A87,gDP!$B$6:$B$271))=0,"",INDEX([2]pivotTable!AR$310:AR$615,MATCH(totalExpenditure!$A87,[2]pivotTable!$A$310:$A$615,0))/100*INDEX(gDP!BG$6:BG$271,MATCH(totalExpenditure!$A87,gDP!$B$6:$B$271)))</f>
        <v>2587106175.739819</v>
      </c>
      <c r="CR87" s="77">
        <f>IF(INDEX([2]pivotTable!AS$310:AS$615,MATCH(totalExpenditure!$A87,[2]pivotTable!$A$310:$A$615,0))/100*INDEX(gDP!BH$6:BH$271,MATCH(totalExpenditure!$A87,gDP!$B$6:$B$271))=0,"",INDEX([2]pivotTable!AS$310:AS$615,MATCH(totalExpenditure!$A87,[2]pivotTable!$A$310:$A$615,0))/100*INDEX(gDP!BH$6:BH$271,MATCH(totalExpenditure!$A87,gDP!$B$6:$B$271)))</f>
        <v>2344464606.9212985</v>
      </c>
      <c r="CS87" s="77">
        <f>IF(INDEX([2]pivotTable!AT$310:AT$615,MATCH(totalExpenditure!$A87,[2]pivotTable!$A$310:$A$615,0))/100*INDEX(gDP!BI$6:BI$271,MATCH(totalExpenditure!$A87,gDP!$B$6:$B$271))=0,"",INDEX([2]pivotTable!AT$310:AT$615,MATCH(totalExpenditure!$A87,[2]pivotTable!$A$310:$A$615,0))/100*INDEX(gDP!BI$6:BI$271,MATCH(totalExpenditure!$A87,gDP!$B$6:$B$271)))</f>
        <v>2322860154.85534</v>
      </c>
      <c r="CT87" s="77">
        <f>IF(INDEX([2]pivotTable!AU$310:AU$615,MATCH(totalExpenditure!$A87,[2]pivotTable!$A$310:$A$615,0))/100*INDEX(gDP!BJ$6:BJ$271,MATCH(totalExpenditure!$A87,gDP!$B$6:$B$271))=0,"",INDEX([2]pivotTable!AU$310:AU$615,MATCH(totalExpenditure!$A87,[2]pivotTable!$A$310:$A$615,0))/100*INDEX(gDP!BJ$6:BJ$271,MATCH(totalExpenditure!$A87,gDP!$B$6:$B$271)))</f>
        <v>2260112801.4593844</v>
      </c>
      <c r="CU87" s="77">
        <f>IF(INDEX([2]pivotTable!AV$310:AV$615,MATCH(totalExpenditure!$A87,[2]pivotTable!$A$310:$A$615,0))/100*INDEX(gDP!BK$6:BK$271,MATCH(totalExpenditure!$A87,gDP!$B$6:$B$271))=0,"",INDEX([2]pivotTable!AV$310:AV$615,MATCH(totalExpenditure!$A87,[2]pivotTable!$A$310:$A$615,0))/100*INDEX(gDP!BK$6:BK$271,MATCH(totalExpenditure!$A87,gDP!$B$6:$B$271)))</f>
        <v>2243188873.5450816</v>
      </c>
      <c r="CV87" s="77">
        <f>IF(INDEX([2]pivotTable!AW$310:AW$615,MATCH(totalExpenditure!$A87,[2]pivotTable!$A$310:$A$615,0))/100*INDEX(gDP!BL$6:BL$271,MATCH(totalExpenditure!$A87,gDP!$B$6:$B$271))=0,"",INDEX([2]pivotTable!AW$310:AW$615,MATCH(totalExpenditure!$A87,[2]pivotTable!$A$310:$A$615,0))/100*INDEX(gDP!BL$6:BL$271,MATCH(totalExpenditure!$A87,gDP!$B$6:$B$271)))</f>
        <v>2104253618.0476737</v>
      </c>
      <c r="CW87" s="77">
        <f>IF(INDEX([2]pivotTable!AX$310:AX$615,MATCH(totalExpenditure!$A87,[2]pivotTable!$A$310:$A$615,0))/100*INDEX(gDP!BM$6:BM$271,MATCH(totalExpenditure!$A87,gDP!$B$6:$B$271))=0,"",INDEX([2]pivotTable!AX$310:AX$615,MATCH(totalExpenditure!$A87,[2]pivotTable!$A$310:$A$615,0))/100*INDEX(gDP!BM$6:BM$271,MATCH(totalExpenditure!$A87,gDP!$B$6:$B$271)))</f>
        <v>1929309740.4894402</v>
      </c>
      <c r="CX87" s="77">
        <f>IF(INDEX([2]pivotTable!AY$310:AY$615,MATCH(totalExpenditure!$A87,[2]pivotTable!$A$310:$A$615,0))/100*INDEX(gDP!BN$6:BN$271,MATCH(totalExpenditure!$A87,gDP!$B$6:$B$271))=0,"",INDEX([2]pivotTable!AY$310:AY$615,MATCH(totalExpenditure!$A87,[2]pivotTable!$A$310:$A$615,0))/100*INDEX(gDP!BN$6:BN$271,MATCH(totalExpenditure!$A87,gDP!$B$6:$B$271)))</f>
        <v>2062530845.41588</v>
      </c>
      <c r="CY87" s="77" t="str">
        <f>IF(INDEX([2]pivotTable!AZ$310:AZ$615,MATCH(totalExpenditure!$A87,[2]pivotTable!$A$310:$A$615,0))/100*INDEX(gDP!BO$6:BO$271,MATCH(totalExpenditure!$A87,gDP!$B$6:$B$271))=0,"",INDEX([2]pivotTable!AZ$310:AZ$615,MATCH(totalExpenditure!$A87,[2]pivotTable!$A$310:$A$615,0))/100*INDEX(gDP!BO$6:BO$271,MATCH(totalExpenditure!$A87,gDP!$B$6:$B$271)))</f>
        <v/>
      </c>
      <c r="CZ87" s="77" t="str">
        <f>IF(B87="","",IF(BA87="","",B87-B87+INDEX(gDP!Q$6:Q$271,MATCH(totalExpenditure!$A87,gDP!$B$6:$B$271))))</f>
        <v/>
      </c>
      <c r="DA87" s="77" t="str">
        <f>IF(C87="","",IF(BB87="","",C87-C87+INDEX(gDP!R$6:R$271,MATCH(totalExpenditure!$A87,gDP!$B$6:$B$271))))</f>
        <v/>
      </c>
      <c r="DB87" s="77" t="str">
        <f>IF(D87="","",IF(BC87="","",D87-D87+INDEX(gDP!S$6:S$271,MATCH(totalExpenditure!$A87,gDP!$B$6:$B$271))))</f>
        <v/>
      </c>
      <c r="DC87" s="77" t="str">
        <f>IF(E87="","",IF(BD87="","",E87-E87+INDEX(gDP!T$6:T$271,MATCH(totalExpenditure!$A87,gDP!$B$6:$B$271))))</f>
        <v/>
      </c>
      <c r="DD87" s="77" t="str">
        <f>IF(F87="","",IF(BE87="","",F87-F87+INDEX(gDP!U$6:U$271,MATCH(totalExpenditure!$A87,gDP!$B$6:$B$271))))</f>
        <v/>
      </c>
      <c r="DE87" s="77" t="str">
        <f>IF(G87="","",IF(BF87="","",G87-G87+INDEX(gDP!V$6:V$271,MATCH(totalExpenditure!$A87,gDP!$B$6:$B$271))))</f>
        <v/>
      </c>
      <c r="DF87" s="77" t="str">
        <f>IF(H87="","",IF(BG87="","",H87-H87+INDEX(gDP!W$6:W$271,MATCH(totalExpenditure!$A87,gDP!$B$6:$B$271))))</f>
        <v/>
      </c>
      <c r="DG87" s="77" t="str">
        <f>IF(I87="","",IF(BH87="","",I87-I87+INDEX(gDP!X$6:X$271,MATCH(totalExpenditure!$A87,gDP!$B$6:$B$271))))</f>
        <v/>
      </c>
      <c r="DH87" s="77" t="str">
        <f>IF(J87="","",IF(BI87="","",J87-J87+INDEX(gDP!Y$6:Y$271,MATCH(totalExpenditure!$A87,gDP!$B$6:$B$271))))</f>
        <v/>
      </c>
      <c r="DI87" s="77" t="str">
        <f>IF(K87="","",IF(BJ87="","",K87-K87+INDEX(gDP!Z$6:Z$271,MATCH(totalExpenditure!$A87,gDP!$B$6:$B$271))))</f>
        <v/>
      </c>
      <c r="DJ87" s="77" t="str">
        <f>IF(L87="","",IF(BK87="","",L87-L87+INDEX(gDP!AA$6:AA$271,MATCH(totalExpenditure!$A87,gDP!$B$6:$B$271))))</f>
        <v/>
      </c>
      <c r="DK87" s="77" t="str">
        <f>IF(M87="","",IF(BL87="","",M87-M87+INDEX(gDP!AB$6:AB$271,MATCH(totalExpenditure!$A87,gDP!$B$6:$B$271))))</f>
        <v/>
      </c>
      <c r="DL87" s="77" t="str">
        <f>IF(N87="","",IF(BM87="","",N87-N87+INDEX(gDP!AC$6:AC$271,MATCH(totalExpenditure!$A87,gDP!$B$6:$B$271))))</f>
        <v/>
      </c>
      <c r="DM87" s="77" t="str">
        <f>IF(O87="","",IF(BN87="","",O87-O87+INDEX(gDP!AD$6:AD$271,MATCH(totalExpenditure!$A87,gDP!$B$6:$B$271))))</f>
        <v/>
      </c>
      <c r="DN87" s="77" t="str">
        <f>IF(P87="","",IF(BO87="","",P87-P87+INDEX(gDP!AE$6:AE$271,MATCH(totalExpenditure!$A87,gDP!$B$6:$B$271))))</f>
        <v/>
      </c>
      <c r="DO87" s="77" t="str">
        <f>IF(Q87="","",IF(BP87="","",Q87-Q87+INDEX(gDP!AF$6:AF$271,MATCH(totalExpenditure!$A87,gDP!$B$6:$B$271))))</f>
        <v/>
      </c>
      <c r="DP87" s="77" t="str">
        <f>IF(R87="","",IF(BQ87="","",R87-R87+INDEX(gDP!AG$6:AG$271,MATCH(totalExpenditure!$A87,gDP!$B$6:$B$271))))</f>
        <v/>
      </c>
      <c r="DQ87" s="77" t="str">
        <f>IF(S87="","",IF(BR87="","",S87-S87+INDEX(gDP!AH$6:AH$271,MATCH(totalExpenditure!$A87,gDP!$B$6:$B$271))))</f>
        <v/>
      </c>
      <c r="DR87" s="77" t="str">
        <f>IF(T87="","",IF(BS87="","",T87-T87+INDEX(gDP!AI$6:AI$271,MATCH(totalExpenditure!$A87,gDP!$B$6:$B$271))))</f>
        <v/>
      </c>
      <c r="DS87" s="77" t="str">
        <f>IF(U87="","",IF(BT87="","",U87-U87+INDEX(gDP!AJ$6:AJ$271,MATCH(totalExpenditure!$A87,gDP!$B$6:$B$271))))</f>
        <v/>
      </c>
      <c r="DT87" s="77" t="str">
        <f>IF(V87="","",IF(BU87="","",V87-V87+INDEX(gDP!AK$6:AK$271,MATCH(totalExpenditure!$A87,gDP!$B$6:$B$271))))</f>
        <v/>
      </c>
      <c r="DU87" s="77" t="str">
        <f>IF(W87="","",IF(BV87="","",W87-W87+INDEX(gDP!AL$6:AL$271,MATCH(totalExpenditure!$A87,gDP!$B$6:$B$271))))</f>
        <v/>
      </c>
      <c r="DV87" s="77" t="str">
        <f>IF(X87="","",IF(BW87="","",X87-X87+INDEX(gDP!AM$6:AM$271,MATCH(totalExpenditure!$A87,gDP!$B$6:$B$271))))</f>
        <v/>
      </c>
      <c r="DW87" s="77">
        <f>IF(Y87="","",IF(BX87="","",Y87-Y87+INDEX(gDP!AN$6:AN$271,MATCH(totalExpenditure!$A87,gDP!$B$6:$B$271))))</f>
        <v>2693768412.8917899</v>
      </c>
      <c r="DX87" s="77">
        <f>IF(Z87="","",IF(BY87="","",Z87-Z87+INDEX(gDP!AO$6:AO$271,MATCH(totalExpenditure!$A87,gDP!$B$6:$B$271))))</f>
        <v>3095047603.8083</v>
      </c>
      <c r="DY87" s="77">
        <f>IF(AA87="","",IF(BZ87="","",AA87-AA87+INDEX(gDP!AP$6:AP$271,MATCH(totalExpenditure!$A87,gDP!$B$6:$B$271))))</f>
        <v>3510520231.21387</v>
      </c>
      <c r="DZ87" s="77">
        <f>IF(AB87="","",IF(CA87="","",AB87-AB87+INDEX(gDP!AQ$6:AQ$271,MATCH(totalExpenditure!$A87,gDP!$B$6:$B$271))))</f>
        <v>3613497316.5531902</v>
      </c>
      <c r="EA87" s="77">
        <f>IF(AC87="","",IF(CB87="","",AC87-AC87+INDEX(gDP!AR$6:AR$271,MATCH(totalExpenditure!$A87,gDP!$B$6:$B$271))))</f>
        <v>2800025882.7167201</v>
      </c>
      <c r="EB87" s="77">
        <f>IF(AD87="","",IF(CC87="","",AD87-AD87+INDEX(gDP!AS$6:AS$271,MATCH(totalExpenditure!$A87,gDP!$B$6:$B$271))))</f>
        <v>3057475335.1884599</v>
      </c>
      <c r="EC87" s="77">
        <f>IF(AE87="","",IF(CD87="","",AE87-AE87+INDEX(gDP!AT$6:AT$271,MATCH(totalExpenditure!$A87,gDP!$B$6:$B$271))))</f>
        <v>3219462262.0075002</v>
      </c>
      <c r="ED87" s="77">
        <f>IF(AF87="","",IF(CE87="","",AF87-AF87+INDEX(gDP!AU$6:AU$271,MATCH(totalExpenditure!$A87,gDP!$B$6:$B$271))))</f>
        <v>3395766677.6731501</v>
      </c>
      <c r="EE87" s="77">
        <f>IF(AG87="","",IF(CF87="","",AG87-AG87+INDEX(gDP!AV$6:AV$271,MATCH(totalExpenditure!$A87,gDP!$B$6:$B$271))))</f>
        <v>3991377904.1316199</v>
      </c>
      <c r="EF87" s="77">
        <f>IF(AH87="","",IF(CG87="","",AH87-AH87+INDEX(gDP!AW$6:AW$271,MATCH(totalExpenditure!$A87,gDP!$B$6:$B$271))))</f>
        <v>5125365191.98664</v>
      </c>
      <c r="EG87" s="77">
        <f>IF(AI87="","",IF(CH87="","",AI87-AI87+INDEX(gDP!AX$6:AX$271,MATCH(totalExpenditure!$A87,gDP!$B$6:$B$271))))</f>
        <v>6410912049.8710499</v>
      </c>
      <c r="EH87" s="77">
        <f>IF(AJ87="","",IF(CI87="","",AJ87-AJ87+INDEX(gDP!AY$6:AY$271,MATCH(totalExpenditure!$A87,gDP!$B$6:$B$271))))</f>
        <v>7745250733.9506702</v>
      </c>
      <c r="EI87" s="77">
        <f>IF(AK87="","",IF(CJ87="","",AK87-AK87+INDEX(gDP!AZ$6:AZ$271,MATCH(totalExpenditure!$A87,gDP!$B$6:$B$271))))</f>
        <v>10172931088.5655</v>
      </c>
      <c r="EJ87" s="77">
        <f>IF(AL87="","",IF(CK87="","",AL87-AL87+INDEX(gDP!BA$6:BA$271,MATCH(totalExpenditure!$A87,gDP!$B$6:$B$271))))</f>
        <v>12795145130.910299</v>
      </c>
      <c r="EK87" s="77">
        <f>IF(AM87="","",IF(CL87="","",AM87-AM87+INDEX(gDP!BB$6:BB$271,MATCH(totalExpenditure!$A87,gDP!$B$6:$B$271))))</f>
        <v>10766920065.8251</v>
      </c>
      <c r="EL87" s="77">
        <f>IF(AN87="","",IF(CM87="","",AN87-AN87+INDEX(gDP!BC$6:BC$271,MATCH(totalExpenditure!$A87,gDP!$B$6:$B$271))))</f>
        <v>12426907967.157801</v>
      </c>
      <c r="EM87" s="77">
        <f>IF(AO87="","",IF(CN87="","",AO87-AO87+INDEX(gDP!BD$6:BD$271,MATCH(totalExpenditure!$A87,gDP!$B$6:$B$271))))</f>
        <v>15475290469.2869</v>
      </c>
      <c r="EN87" s="77">
        <f>IF(AP87="","",IF(CO87="","",AP87-AP87+INDEX(gDP!BE$6:BE$271,MATCH(totalExpenditure!$A87,gDP!$B$6:$B$271))))</f>
        <v>16894392033.225599</v>
      </c>
      <c r="EO87" s="77">
        <f>IF(AQ87="","",IF(CP87="","",AQ87-AQ87+INDEX(gDP!BF$6:BF$271,MATCH(totalExpenditure!$A87,gDP!$B$6:$B$271))))</f>
        <v>17517660143.685902</v>
      </c>
      <c r="EP87" s="77">
        <f>IF(AR87="","",IF(CQ87="","",AR87-AR87+INDEX(gDP!BG$6:BG$271,MATCH(totalExpenditure!$A87,gDP!$B$6:$B$271))))</f>
        <v>17966015109.304298</v>
      </c>
      <c r="EQ87" s="77">
        <f>IF(AS87="","",IF(CR87="","",AS87-AS87+INDEX(gDP!BH$6:BH$271,MATCH(totalExpenditure!$A87,gDP!$B$6:$B$271))))</f>
        <v>15223796148.8396</v>
      </c>
      <c r="ER87" s="77">
        <f>IF(AT87="","",IF(CS87="","",AT87-AT87+INDEX(gDP!BI$6:BI$271,MATCH(totalExpenditure!$A87,gDP!$B$6:$B$271))))</f>
        <v>15444548901.963699</v>
      </c>
      <c r="ES87" s="77">
        <f>IF(AU87="","",IF(CT87="","",AU87-AU87+INDEX(gDP!BJ$6:BJ$271,MATCH(totalExpenditure!$A87,gDP!$B$6:$B$271))))</f>
        <v>16473125375.068399</v>
      </c>
      <c r="ET87" s="77">
        <f>IF(AV87="","",IF(CU87="","",AV87-AV87+INDEX(gDP!BK$6:BK$271,MATCH(totalExpenditure!$A87,gDP!$B$6:$B$271))))</f>
        <v>17902544880.647099</v>
      </c>
      <c r="EU87" s="77">
        <f>IF(AW87="","",IF(CV87="","",AW87-AW87+INDEX(gDP!BL$6:BL$271,MATCH(totalExpenditure!$A87,gDP!$B$6:$B$271))))</f>
        <v>17638337116.912601</v>
      </c>
      <c r="EV87" s="77">
        <f>IF(AX87="","",IF(CW87="","",AX87-AX87+INDEX(gDP!BM$6:BM$271,MATCH(totalExpenditure!$A87,gDP!$B$6:$B$271))))</f>
        <v>16010869215.68</v>
      </c>
      <c r="EW87" s="77">
        <f>IF(AY87="","",IF(CX87="","",AY87-AY87+INDEX(gDP!BN$6:BN$271,MATCH(totalExpenditure!$A87,gDP!$B$6:$B$271))))</f>
        <v>18853115588.8106</v>
      </c>
      <c r="EX87" s="77" t="str">
        <f>IF(AZ87="","",IF(CY87="","",AZ87-AZ87+INDEX(gDP!BO$6:BO$271,MATCH(totalExpenditure!$A87,gDP!$B$6:$B$271))))</f>
        <v/>
      </c>
    </row>
    <row r="88" spans="1:154" x14ac:dyDescent="0.35">
      <c r="A88" t="s">
        <v>385</v>
      </c>
      <c r="B88" s="77" t="str">
        <f>IF(INDEX([2]pivotTable!B$3:B$308,MATCH(totalExpenditure!$A88,[2]pivotTable!$A$3:$A$308,0))/100*INDEX(gDP!Q$6:Q$271,MATCH(totalExpenditure!$A88,gDP!$B$6:$B$271))=0,"",INDEX([2]pivotTable!B$3:B$308,MATCH(totalExpenditure!$A88,[2]pivotTable!$A$3:$A$308,0))/100*INDEX(gDP!Q$6:Q$271,MATCH(totalExpenditure!$A88,gDP!$B$6:$B$271)))</f>
        <v/>
      </c>
      <c r="C88" s="77" t="str">
        <f>IF(INDEX([2]pivotTable!C$3:C$308,MATCH(totalExpenditure!$A88,[2]pivotTable!$A$3:$A$308,0))/100*INDEX(gDP!R$6:R$271,MATCH(totalExpenditure!$A88,gDP!$B$6:$B$271))=0,"",INDEX([2]pivotTable!C$3:C$308,MATCH(totalExpenditure!$A88,[2]pivotTable!$A$3:$A$308,0))/100*INDEX(gDP!R$6:R$271,MATCH(totalExpenditure!$A88,gDP!$B$6:$B$271)))</f>
        <v/>
      </c>
      <c r="D88" s="77" t="str">
        <f>IF(INDEX([2]pivotTable!D$3:D$308,MATCH(totalExpenditure!$A88,[2]pivotTable!$A$3:$A$308,0))/100*INDEX(gDP!S$6:S$271,MATCH(totalExpenditure!$A88,gDP!$B$6:$B$271))=0,"",INDEX([2]pivotTable!D$3:D$308,MATCH(totalExpenditure!$A88,[2]pivotTable!$A$3:$A$308,0))/100*INDEX(gDP!S$6:S$271,MATCH(totalExpenditure!$A88,gDP!$B$6:$B$271)))</f>
        <v/>
      </c>
      <c r="E88" s="77" t="str">
        <f>IF(INDEX([2]pivotTable!E$3:E$308,MATCH(totalExpenditure!$A88,[2]pivotTable!$A$3:$A$308,0))/100*INDEX(gDP!T$6:T$271,MATCH(totalExpenditure!$A88,gDP!$B$6:$B$271))=0,"",INDEX([2]pivotTable!E$3:E$308,MATCH(totalExpenditure!$A88,[2]pivotTable!$A$3:$A$308,0))/100*INDEX(gDP!T$6:T$271,MATCH(totalExpenditure!$A88,gDP!$B$6:$B$271)))</f>
        <v/>
      </c>
      <c r="F88" s="77" t="str">
        <f>IF(INDEX([2]pivotTable!F$3:F$308,MATCH(totalExpenditure!$A88,[2]pivotTable!$A$3:$A$308,0))/100*INDEX(gDP!U$6:U$271,MATCH(totalExpenditure!$A88,gDP!$B$6:$B$271))=0,"",INDEX([2]pivotTable!F$3:F$308,MATCH(totalExpenditure!$A88,[2]pivotTable!$A$3:$A$308,0))/100*INDEX(gDP!U$6:U$271,MATCH(totalExpenditure!$A88,gDP!$B$6:$B$271)))</f>
        <v/>
      </c>
      <c r="G88" s="77" t="str">
        <f>IF(INDEX([2]pivotTable!G$3:G$308,MATCH(totalExpenditure!$A88,[2]pivotTable!$A$3:$A$308,0))/100*INDEX(gDP!V$6:V$271,MATCH(totalExpenditure!$A88,gDP!$B$6:$B$271))=0,"",INDEX([2]pivotTable!G$3:G$308,MATCH(totalExpenditure!$A88,[2]pivotTable!$A$3:$A$308,0))/100*INDEX(gDP!V$6:V$271,MATCH(totalExpenditure!$A88,gDP!$B$6:$B$271)))</f>
        <v/>
      </c>
      <c r="H88" s="77" t="str">
        <f>IF(INDEX([2]pivotTable!H$3:H$308,MATCH(totalExpenditure!$A88,[2]pivotTable!$A$3:$A$308,0))/100*INDEX(gDP!W$6:W$271,MATCH(totalExpenditure!$A88,gDP!$B$6:$B$271))=0,"",INDEX([2]pivotTable!H$3:H$308,MATCH(totalExpenditure!$A88,[2]pivotTable!$A$3:$A$308,0))/100*INDEX(gDP!W$6:W$271,MATCH(totalExpenditure!$A88,gDP!$B$6:$B$271)))</f>
        <v/>
      </c>
      <c r="I88" s="77" t="str">
        <f>IF(INDEX([2]pivotTable!I$3:I$308,MATCH(totalExpenditure!$A88,[2]pivotTable!$A$3:$A$308,0))/100*INDEX(gDP!X$6:X$271,MATCH(totalExpenditure!$A88,gDP!$B$6:$B$271))=0,"",INDEX([2]pivotTable!I$3:I$308,MATCH(totalExpenditure!$A88,[2]pivotTable!$A$3:$A$308,0))/100*INDEX(gDP!X$6:X$271,MATCH(totalExpenditure!$A88,gDP!$B$6:$B$271)))</f>
        <v/>
      </c>
      <c r="J88" s="77" t="str">
        <f>IF(INDEX([2]pivotTable!J$3:J$308,MATCH(totalExpenditure!$A88,[2]pivotTable!$A$3:$A$308,0))/100*INDEX(gDP!Y$6:Y$271,MATCH(totalExpenditure!$A88,gDP!$B$6:$B$271))=0,"",INDEX([2]pivotTable!J$3:J$308,MATCH(totalExpenditure!$A88,[2]pivotTable!$A$3:$A$308,0))/100*INDEX(gDP!Y$6:Y$271,MATCH(totalExpenditure!$A88,gDP!$B$6:$B$271)))</f>
        <v/>
      </c>
      <c r="K88" s="77" t="str">
        <f>IF(INDEX([2]pivotTable!K$3:K$308,MATCH(totalExpenditure!$A88,[2]pivotTable!$A$3:$A$308,0))/100*INDEX(gDP!Z$6:Z$271,MATCH(totalExpenditure!$A88,gDP!$B$6:$B$271))=0,"",INDEX([2]pivotTable!K$3:K$308,MATCH(totalExpenditure!$A88,[2]pivotTable!$A$3:$A$308,0))/100*INDEX(gDP!Z$6:Z$271,MATCH(totalExpenditure!$A88,gDP!$B$6:$B$271)))</f>
        <v/>
      </c>
      <c r="L88" s="77" t="str">
        <f>IF(INDEX([2]pivotTable!L$3:L$308,MATCH(totalExpenditure!$A88,[2]pivotTable!$A$3:$A$308,0))/100*INDEX(gDP!AA$6:AA$271,MATCH(totalExpenditure!$A88,gDP!$B$6:$B$271))=0,"",INDEX([2]pivotTable!L$3:L$308,MATCH(totalExpenditure!$A88,[2]pivotTable!$A$3:$A$308,0))/100*INDEX(gDP!AA$6:AA$271,MATCH(totalExpenditure!$A88,gDP!$B$6:$B$271)))</f>
        <v/>
      </c>
      <c r="M88" s="77" t="str">
        <f>IF(INDEX([2]pivotTable!M$3:M$308,MATCH(totalExpenditure!$A88,[2]pivotTable!$A$3:$A$308,0))/100*INDEX(gDP!AB$6:AB$271,MATCH(totalExpenditure!$A88,gDP!$B$6:$B$271))=0,"",INDEX([2]pivotTable!M$3:M$308,MATCH(totalExpenditure!$A88,[2]pivotTable!$A$3:$A$308,0))/100*INDEX(gDP!AB$6:AB$271,MATCH(totalExpenditure!$A88,gDP!$B$6:$B$271)))</f>
        <v/>
      </c>
      <c r="N88" s="77" t="str">
        <f>IF(INDEX([2]pivotTable!N$3:N$308,MATCH(totalExpenditure!$A88,[2]pivotTable!$A$3:$A$308,0))/100*INDEX(gDP!AC$6:AC$271,MATCH(totalExpenditure!$A88,gDP!$B$6:$B$271))=0,"",INDEX([2]pivotTable!N$3:N$308,MATCH(totalExpenditure!$A88,[2]pivotTable!$A$3:$A$308,0))/100*INDEX(gDP!AC$6:AC$271,MATCH(totalExpenditure!$A88,gDP!$B$6:$B$271)))</f>
        <v/>
      </c>
      <c r="O88" s="77" t="str">
        <f>IF(INDEX([2]pivotTable!O$3:O$308,MATCH(totalExpenditure!$A88,[2]pivotTable!$A$3:$A$308,0))/100*INDEX(gDP!AD$6:AD$271,MATCH(totalExpenditure!$A88,gDP!$B$6:$B$271))=0,"",INDEX([2]pivotTable!O$3:O$308,MATCH(totalExpenditure!$A88,[2]pivotTable!$A$3:$A$308,0))/100*INDEX(gDP!AD$6:AD$271,MATCH(totalExpenditure!$A88,gDP!$B$6:$B$271)))</f>
        <v/>
      </c>
      <c r="P88" s="77" t="str">
        <f>IF(INDEX([2]pivotTable!P$3:P$308,MATCH(totalExpenditure!$A88,[2]pivotTable!$A$3:$A$308,0))/100*INDEX(gDP!AE$6:AE$271,MATCH(totalExpenditure!$A88,gDP!$B$6:$B$271))=0,"",INDEX([2]pivotTable!P$3:P$308,MATCH(totalExpenditure!$A88,[2]pivotTable!$A$3:$A$308,0))/100*INDEX(gDP!AE$6:AE$271,MATCH(totalExpenditure!$A88,gDP!$B$6:$B$271)))</f>
        <v/>
      </c>
      <c r="Q88" s="77" t="str">
        <f>IF(INDEX([2]pivotTable!Q$3:Q$308,MATCH(totalExpenditure!$A88,[2]pivotTable!$A$3:$A$308,0))/100*INDEX(gDP!AF$6:AF$271,MATCH(totalExpenditure!$A88,gDP!$B$6:$B$271))=0,"",INDEX([2]pivotTable!Q$3:Q$308,MATCH(totalExpenditure!$A88,[2]pivotTable!$A$3:$A$308,0))/100*INDEX(gDP!AF$6:AF$271,MATCH(totalExpenditure!$A88,gDP!$B$6:$B$271)))</f>
        <v/>
      </c>
      <c r="R88" s="77" t="str">
        <f>IF(INDEX([2]pivotTable!R$3:R$308,MATCH(totalExpenditure!$A88,[2]pivotTable!$A$3:$A$308,0))/100*INDEX(gDP!AG$6:AG$271,MATCH(totalExpenditure!$A88,gDP!$B$6:$B$271))=0,"",INDEX([2]pivotTable!R$3:R$308,MATCH(totalExpenditure!$A88,[2]pivotTable!$A$3:$A$308,0))/100*INDEX(gDP!AG$6:AG$271,MATCH(totalExpenditure!$A88,gDP!$B$6:$B$271)))</f>
        <v/>
      </c>
      <c r="S88" s="77" t="str">
        <f>IF(INDEX([2]pivotTable!S$3:S$308,MATCH(totalExpenditure!$A88,[2]pivotTable!$A$3:$A$308,0))/100*INDEX(gDP!AH$6:AH$271,MATCH(totalExpenditure!$A88,gDP!$B$6:$B$271))=0,"",INDEX([2]pivotTable!S$3:S$308,MATCH(totalExpenditure!$A88,[2]pivotTable!$A$3:$A$308,0))/100*INDEX(gDP!AH$6:AH$271,MATCH(totalExpenditure!$A88,gDP!$B$6:$B$271)))</f>
        <v/>
      </c>
      <c r="T88" s="77">
        <f>IF(INDEX([2]pivotTable!T$3:T$308,MATCH(totalExpenditure!$A88,[2]pivotTable!$A$3:$A$308,0))/100*INDEX(gDP!AI$6:AI$271,MATCH(totalExpenditure!$A88,gDP!$B$6:$B$271))=0,"",INDEX([2]pivotTable!T$3:T$308,MATCH(totalExpenditure!$A88,[2]pivotTable!$A$3:$A$308,0))/100*INDEX(gDP!AI$6:AI$271,MATCH(totalExpenditure!$A88,gDP!$B$6:$B$271)))</f>
        <v>11189302.489575673</v>
      </c>
      <c r="U88" s="77">
        <f>IF(INDEX([2]pivotTable!U$3:U$308,MATCH(totalExpenditure!$A88,[2]pivotTable!$A$3:$A$308,0))/100*INDEX(gDP!AJ$6:AJ$271,MATCH(totalExpenditure!$A88,gDP!$B$6:$B$271))=0,"",INDEX([2]pivotTable!U$3:U$308,MATCH(totalExpenditure!$A88,[2]pivotTable!$A$3:$A$308,0))/100*INDEX(gDP!AJ$6:AJ$271,MATCH(totalExpenditure!$A88,gDP!$B$6:$B$271)))</f>
        <v>16507963.169491075</v>
      </c>
      <c r="V88" s="77">
        <f>IF(INDEX([2]pivotTable!V$3:V$308,MATCH(totalExpenditure!$A88,[2]pivotTable!$A$3:$A$308,0))/100*INDEX(gDP!AK$6:AK$271,MATCH(totalExpenditure!$A88,gDP!$B$6:$B$271))=0,"",INDEX([2]pivotTable!V$3:V$308,MATCH(totalExpenditure!$A88,[2]pivotTable!$A$3:$A$308,0))/100*INDEX(gDP!AK$6:AK$271,MATCH(totalExpenditure!$A88,gDP!$B$6:$B$271)))</f>
        <v>20531532.562664546</v>
      </c>
      <c r="W88" s="77">
        <f>IF(INDEX([2]pivotTable!W$3:W$308,MATCH(totalExpenditure!$A88,[2]pivotTable!$A$3:$A$308,0))/100*INDEX(gDP!AL$6:AL$271,MATCH(totalExpenditure!$A88,gDP!$B$6:$B$271))=0,"",INDEX([2]pivotTable!W$3:W$308,MATCH(totalExpenditure!$A88,[2]pivotTable!$A$3:$A$308,0))/100*INDEX(gDP!AL$6:AL$271,MATCH(totalExpenditure!$A88,gDP!$B$6:$B$271)))</f>
        <v>26860153.227173913</v>
      </c>
      <c r="X88" s="77" t="str">
        <f>IF(INDEX([2]pivotTable!X$3:X$308,MATCH(totalExpenditure!$A88,[2]pivotTable!$A$3:$A$308,0))/100*INDEX(gDP!AM$6:AM$271,MATCH(totalExpenditure!$A88,gDP!$B$6:$B$271))=0,"",INDEX([2]pivotTable!X$3:X$308,MATCH(totalExpenditure!$A88,[2]pivotTable!$A$3:$A$308,0))/100*INDEX(gDP!AM$6:AM$271,MATCH(totalExpenditure!$A88,gDP!$B$6:$B$271)))</f>
        <v/>
      </c>
      <c r="Y88" s="77" t="str">
        <f>IF(INDEX([2]pivotTable!Y$3:Y$308,MATCH(totalExpenditure!$A88,[2]pivotTable!$A$3:$A$308,0))/100*INDEX(gDP!AN$6:AN$271,MATCH(totalExpenditure!$A88,gDP!$B$6:$B$271))=0,"",INDEX([2]pivotTable!Y$3:Y$308,MATCH(totalExpenditure!$A88,[2]pivotTable!$A$3:$A$308,0))/100*INDEX(gDP!AN$6:AN$271,MATCH(totalExpenditure!$A88,gDP!$B$6:$B$271)))</f>
        <v/>
      </c>
      <c r="Z88" s="77" t="str">
        <f>IF(INDEX([2]pivotTable!Z$3:Z$308,MATCH(totalExpenditure!$A88,[2]pivotTable!$A$3:$A$308,0))/100*INDEX(gDP!AO$6:AO$271,MATCH(totalExpenditure!$A88,gDP!$B$6:$B$271))=0,"",INDEX([2]pivotTable!Z$3:Z$308,MATCH(totalExpenditure!$A88,[2]pivotTable!$A$3:$A$308,0))/100*INDEX(gDP!AO$6:AO$271,MATCH(totalExpenditure!$A88,gDP!$B$6:$B$271)))</f>
        <v/>
      </c>
      <c r="AA88" s="77" t="str">
        <f>IF(INDEX([2]pivotTable!AA$3:AA$308,MATCH(totalExpenditure!$A88,[2]pivotTable!$A$3:$A$308,0))/100*INDEX(gDP!AP$6:AP$271,MATCH(totalExpenditure!$A88,gDP!$B$6:$B$271))=0,"",INDEX([2]pivotTable!AA$3:AA$308,MATCH(totalExpenditure!$A88,[2]pivotTable!$A$3:$A$308,0))/100*INDEX(gDP!AP$6:AP$271,MATCH(totalExpenditure!$A88,gDP!$B$6:$B$271)))</f>
        <v/>
      </c>
      <c r="AB88" s="77" t="str">
        <f>IF(INDEX([2]pivotTable!AB$3:AB$308,MATCH(totalExpenditure!$A88,[2]pivotTable!$A$3:$A$308,0))/100*INDEX(gDP!AQ$6:AQ$271,MATCH(totalExpenditure!$A88,gDP!$B$6:$B$271))=0,"",INDEX([2]pivotTable!AB$3:AB$308,MATCH(totalExpenditure!$A88,[2]pivotTable!$A$3:$A$308,0))/100*INDEX(gDP!AQ$6:AQ$271,MATCH(totalExpenditure!$A88,gDP!$B$6:$B$271)))</f>
        <v/>
      </c>
      <c r="AC88" s="77" t="str">
        <f>IF(INDEX([2]pivotTable!AC$3:AC$308,MATCH(totalExpenditure!$A88,[2]pivotTable!$A$3:$A$308,0))/100*INDEX(gDP!AR$6:AR$271,MATCH(totalExpenditure!$A88,gDP!$B$6:$B$271))=0,"",INDEX([2]pivotTable!AC$3:AC$308,MATCH(totalExpenditure!$A88,[2]pivotTable!$A$3:$A$308,0))/100*INDEX(gDP!AR$6:AR$271,MATCH(totalExpenditure!$A88,gDP!$B$6:$B$271)))</f>
        <v/>
      </c>
      <c r="AD88" s="77" t="str">
        <f>IF(INDEX([2]pivotTable!AD$3:AD$308,MATCH(totalExpenditure!$A88,[2]pivotTable!$A$3:$A$308,0))/100*INDEX(gDP!AS$6:AS$271,MATCH(totalExpenditure!$A88,gDP!$B$6:$B$271))=0,"",INDEX([2]pivotTable!AD$3:AD$308,MATCH(totalExpenditure!$A88,[2]pivotTable!$A$3:$A$308,0))/100*INDEX(gDP!AS$6:AS$271,MATCH(totalExpenditure!$A88,gDP!$B$6:$B$271)))</f>
        <v/>
      </c>
      <c r="AE88" s="77">
        <f>IF(INDEX([2]pivotTable!AE$3:AE$308,MATCH(totalExpenditure!$A88,[2]pivotTable!$A$3:$A$308,0))/100*INDEX(gDP!AT$6:AT$271,MATCH(totalExpenditure!$A88,gDP!$B$6:$B$271))=0,"",INDEX([2]pivotTable!AE$3:AE$308,MATCH(totalExpenditure!$A88,[2]pivotTable!$A$3:$A$308,0))/100*INDEX(gDP!AT$6:AT$271,MATCH(totalExpenditure!$A88,gDP!$B$6:$B$271)))</f>
        <v>17539080.41965365</v>
      </c>
      <c r="AF88" s="77">
        <f>IF(INDEX([2]pivotTable!AF$3:AF$308,MATCH(totalExpenditure!$A88,[2]pivotTable!$A$3:$A$308,0))/100*INDEX(gDP!AU$6:AU$271,MATCH(totalExpenditure!$A88,gDP!$B$6:$B$271))=0,"",INDEX([2]pivotTable!AF$3:AF$308,MATCH(totalExpenditure!$A88,[2]pivotTable!$A$3:$A$308,0))/100*INDEX(gDP!AU$6:AU$271,MATCH(totalExpenditure!$A88,gDP!$B$6:$B$271)))</f>
        <v>16032114.404410806</v>
      </c>
      <c r="AG88" s="77" t="str">
        <f>IF(INDEX([2]pivotTable!AG$3:AG$308,MATCH(totalExpenditure!$A88,[2]pivotTable!$A$3:$A$308,0))/100*INDEX(gDP!AV$6:AV$271,MATCH(totalExpenditure!$A88,gDP!$B$6:$B$271))=0,"",INDEX([2]pivotTable!AG$3:AG$308,MATCH(totalExpenditure!$A88,[2]pivotTable!$A$3:$A$308,0))/100*INDEX(gDP!AV$6:AV$271,MATCH(totalExpenditure!$A88,gDP!$B$6:$B$271)))</f>
        <v/>
      </c>
      <c r="AH88" s="77" t="str">
        <f>IF(INDEX([2]pivotTable!AH$3:AH$308,MATCH(totalExpenditure!$A88,[2]pivotTable!$A$3:$A$308,0))/100*INDEX(gDP!AW$6:AW$271,MATCH(totalExpenditure!$A88,gDP!$B$6:$B$271))=0,"",INDEX([2]pivotTable!AH$3:AH$308,MATCH(totalExpenditure!$A88,[2]pivotTable!$A$3:$A$308,0))/100*INDEX(gDP!AW$6:AW$271,MATCH(totalExpenditure!$A88,gDP!$B$6:$B$271)))</f>
        <v/>
      </c>
      <c r="AI88" s="77" t="str">
        <f>IF(INDEX([2]pivotTable!AI$3:AI$308,MATCH(totalExpenditure!$A88,[2]pivotTable!$A$3:$A$308,0))/100*INDEX(gDP!AX$6:AX$271,MATCH(totalExpenditure!$A88,gDP!$B$6:$B$271))=0,"",INDEX([2]pivotTable!AI$3:AI$308,MATCH(totalExpenditure!$A88,[2]pivotTable!$A$3:$A$308,0))/100*INDEX(gDP!AX$6:AX$271,MATCH(totalExpenditure!$A88,gDP!$B$6:$B$271)))</f>
        <v/>
      </c>
      <c r="AJ88" s="77" t="str">
        <f>IF(INDEX([2]pivotTable!AJ$3:AJ$308,MATCH(totalExpenditure!$A88,[2]pivotTable!$A$3:$A$308,0))/100*INDEX(gDP!AY$6:AY$271,MATCH(totalExpenditure!$A88,gDP!$B$6:$B$271))=0,"",INDEX([2]pivotTable!AJ$3:AJ$308,MATCH(totalExpenditure!$A88,[2]pivotTable!$A$3:$A$308,0))/100*INDEX(gDP!AY$6:AY$271,MATCH(totalExpenditure!$A88,gDP!$B$6:$B$271)))</f>
        <v/>
      </c>
      <c r="AK88" s="77" t="str">
        <f>IF(INDEX([2]pivotTable!AK$3:AK$308,MATCH(totalExpenditure!$A88,[2]pivotTable!$A$3:$A$308,0))/100*INDEX(gDP!AZ$6:AZ$271,MATCH(totalExpenditure!$A88,gDP!$B$6:$B$271))=0,"",INDEX([2]pivotTable!AK$3:AK$308,MATCH(totalExpenditure!$A88,[2]pivotTable!$A$3:$A$308,0))/100*INDEX(gDP!AZ$6:AZ$271,MATCH(totalExpenditure!$A88,gDP!$B$6:$B$271)))</f>
        <v/>
      </c>
      <c r="AL88" s="77" t="str">
        <f>IF(INDEX([2]pivotTable!AL$3:AL$308,MATCH(totalExpenditure!$A88,[2]pivotTable!$A$3:$A$308,0))/100*INDEX(gDP!BA$6:BA$271,MATCH(totalExpenditure!$A88,gDP!$B$6:$B$271))=0,"",INDEX([2]pivotTable!AL$3:AL$308,MATCH(totalExpenditure!$A88,[2]pivotTable!$A$3:$A$308,0))/100*INDEX(gDP!BA$6:BA$271,MATCH(totalExpenditure!$A88,gDP!$B$6:$B$271)))</f>
        <v/>
      </c>
      <c r="AM88" s="77" t="str">
        <f>IF(INDEX([2]pivotTable!AM$3:AM$308,MATCH(totalExpenditure!$A88,[2]pivotTable!$A$3:$A$308,0))/100*INDEX(gDP!BB$6:BB$271,MATCH(totalExpenditure!$A88,gDP!$B$6:$B$271))=0,"",INDEX([2]pivotTable!AM$3:AM$308,MATCH(totalExpenditure!$A88,[2]pivotTable!$A$3:$A$308,0))/100*INDEX(gDP!BB$6:BB$271,MATCH(totalExpenditure!$A88,gDP!$B$6:$B$271)))</f>
        <v/>
      </c>
      <c r="AN88" s="77" t="str">
        <f>IF(INDEX([2]pivotTable!AN$3:AN$308,MATCH(totalExpenditure!$A88,[2]pivotTable!$A$3:$A$308,0))/100*INDEX(gDP!BC$6:BC$271,MATCH(totalExpenditure!$A88,gDP!$B$6:$B$271))=0,"",INDEX([2]pivotTable!AN$3:AN$308,MATCH(totalExpenditure!$A88,[2]pivotTable!$A$3:$A$308,0))/100*INDEX(gDP!BC$6:BC$271,MATCH(totalExpenditure!$A88,gDP!$B$6:$B$271)))</f>
        <v/>
      </c>
      <c r="AO88" s="77" t="str">
        <f>IF(INDEX([2]pivotTable!AO$3:AO$308,MATCH(totalExpenditure!$A88,[2]pivotTable!$A$3:$A$308,0))/100*INDEX(gDP!BD$6:BD$271,MATCH(totalExpenditure!$A88,gDP!$B$6:$B$271))=0,"",INDEX([2]pivotTable!AO$3:AO$308,MATCH(totalExpenditure!$A88,[2]pivotTable!$A$3:$A$308,0))/100*INDEX(gDP!BD$6:BD$271,MATCH(totalExpenditure!$A88,gDP!$B$6:$B$271)))</f>
        <v/>
      </c>
      <c r="AP88" s="77" t="str">
        <f>IF(INDEX([2]pivotTable!AP$3:AP$308,MATCH(totalExpenditure!$A88,[2]pivotTable!$A$3:$A$308,0))/100*INDEX(gDP!BE$6:BE$271,MATCH(totalExpenditure!$A88,gDP!$B$6:$B$271))=0,"",INDEX([2]pivotTable!AP$3:AP$308,MATCH(totalExpenditure!$A88,[2]pivotTable!$A$3:$A$308,0))/100*INDEX(gDP!BE$6:BE$271,MATCH(totalExpenditure!$A88,gDP!$B$6:$B$271)))</f>
        <v/>
      </c>
      <c r="AQ88" s="77" t="str">
        <f>IF(INDEX([2]pivotTable!AQ$3:AQ$308,MATCH(totalExpenditure!$A88,[2]pivotTable!$A$3:$A$308,0))/100*INDEX(gDP!BF$6:BF$271,MATCH(totalExpenditure!$A88,gDP!$B$6:$B$271))=0,"",INDEX([2]pivotTable!AQ$3:AQ$308,MATCH(totalExpenditure!$A88,[2]pivotTable!$A$3:$A$308,0))/100*INDEX(gDP!BF$6:BF$271,MATCH(totalExpenditure!$A88,gDP!$B$6:$B$271)))</f>
        <v/>
      </c>
      <c r="AR88" s="77" t="str">
        <f>IF(INDEX([2]pivotTable!AR$3:AR$308,MATCH(totalExpenditure!$A88,[2]pivotTable!$A$3:$A$308,0))/100*INDEX(gDP!BG$6:BG$271,MATCH(totalExpenditure!$A88,gDP!$B$6:$B$271))=0,"",INDEX([2]pivotTable!AR$3:AR$308,MATCH(totalExpenditure!$A88,[2]pivotTable!$A$3:$A$308,0))/100*INDEX(gDP!BG$6:BG$271,MATCH(totalExpenditure!$A88,gDP!$B$6:$B$271)))</f>
        <v/>
      </c>
      <c r="AS88" s="77" t="str">
        <f>IF(INDEX([2]pivotTable!AS$3:AS$308,MATCH(totalExpenditure!$A88,[2]pivotTable!$A$3:$A$308,0))/100*INDEX(gDP!BH$6:BH$271,MATCH(totalExpenditure!$A88,gDP!$B$6:$B$271))=0,"",INDEX([2]pivotTable!AS$3:AS$308,MATCH(totalExpenditure!$A88,[2]pivotTable!$A$3:$A$308,0))/100*INDEX(gDP!BH$6:BH$271,MATCH(totalExpenditure!$A88,gDP!$B$6:$B$271)))</f>
        <v/>
      </c>
      <c r="AT88" s="77" t="str">
        <f>IF(INDEX([2]pivotTable!AT$3:AT$308,MATCH(totalExpenditure!$A88,[2]pivotTable!$A$3:$A$308,0))/100*INDEX(gDP!BI$6:BI$271,MATCH(totalExpenditure!$A88,gDP!$B$6:$B$271))=0,"",INDEX([2]pivotTable!AT$3:AT$308,MATCH(totalExpenditure!$A88,[2]pivotTable!$A$3:$A$308,0))/100*INDEX(gDP!BI$6:BI$271,MATCH(totalExpenditure!$A88,gDP!$B$6:$B$271)))</f>
        <v/>
      </c>
      <c r="AU88" s="77" t="str">
        <f>IF(INDEX([2]pivotTable!AU$3:AU$308,MATCH(totalExpenditure!$A88,[2]pivotTable!$A$3:$A$308,0))/100*INDEX(gDP!BJ$6:BJ$271,MATCH(totalExpenditure!$A88,gDP!$B$6:$B$271))=0,"",INDEX([2]pivotTable!AU$3:AU$308,MATCH(totalExpenditure!$A88,[2]pivotTable!$A$3:$A$308,0))/100*INDEX(gDP!BJ$6:BJ$271,MATCH(totalExpenditure!$A88,gDP!$B$6:$B$271)))</f>
        <v/>
      </c>
      <c r="AV88" s="77" t="str">
        <f>IF(INDEX([2]pivotTable!AV$3:AV$308,MATCH(totalExpenditure!$A88,[2]pivotTable!$A$3:$A$308,0))/100*INDEX(gDP!BK$6:BK$271,MATCH(totalExpenditure!$A88,gDP!$B$6:$B$271))=0,"",INDEX([2]pivotTable!AV$3:AV$308,MATCH(totalExpenditure!$A88,[2]pivotTable!$A$3:$A$308,0))/100*INDEX(gDP!BK$6:BK$271,MATCH(totalExpenditure!$A88,gDP!$B$6:$B$271)))</f>
        <v/>
      </c>
      <c r="AW88" s="77" t="str">
        <f>IF(INDEX([2]pivotTable!AW$3:AW$308,MATCH(totalExpenditure!$A88,[2]pivotTable!$A$3:$A$308,0))/100*INDEX(gDP!BL$6:BL$271,MATCH(totalExpenditure!$A88,gDP!$B$6:$B$271))=0,"",INDEX([2]pivotTable!AW$3:AW$308,MATCH(totalExpenditure!$A88,[2]pivotTable!$A$3:$A$308,0))/100*INDEX(gDP!BL$6:BL$271,MATCH(totalExpenditure!$A88,gDP!$B$6:$B$271)))</f>
        <v/>
      </c>
      <c r="AX88" s="77" t="str">
        <f>IF(INDEX([2]pivotTable!AX$3:AX$308,MATCH(totalExpenditure!$A88,[2]pivotTable!$A$3:$A$308,0))/100*INDEX(gDP!BM$6:BM$271,MATCH(totalExpenditure!$A88,gDP!$B$6:$B$271))=0,"",INDEX([2]pivotTable!AX$3:AX$308,MATCH(totalExpenditure!$A88,[2]pivotTable!$A$3:$A$308,0))/100*INDEX(gDP!BM$6:BM$271,MATCH(totalExpenditure!$A88,gDP!$B$6:$B$271)))</f>
        <v/>
      </c>
      <c r="AY88" s="77" t="str">
        <f>IF(INDEX([2]pivotTable!AY$3:AY$308,MATCH(totalExpenditure!$A88,[2]pivotTable!$A$3:$A$308,0))/100*INDEX(gDP!BN$6:BN$271,MATCH(totalExpenditure!$A88,gDP!$B$6:$B$271))=0,"",INDEX([2]pivotTable!AY$3:AY$308,MATCH(totalExpenditure!$A88,[2]pivotTable!$A$3:$A$308,0))/100*INDEX(gDP!BN$6:BN$271,MATCH(totalExpenditure!$A88,gDP!$B$6:$B$271)))</f>
        <v/>
      </c>
      <c r="AZ88" s="77" t="str">
        <f>IF(INDEX([2]pivotTable!AZ$3:AZ$308,MATCH(totalExpenditure!$A88,[2]pivotTable!$A$3:$A$308,0))/100*INDEX(gDP!BO$6:BO$271,MATCH(totalExpenditure!$A88,gDP!$B$6:$B$271))=0,"",INDEX([2]pivotTable!AZ$3:AZ$308,MATCH(totalExpenditure!$A88,[2]pivotTable!$A$3:$A$308,0))/100*INDEX(gDP!BO$6:BO$271,MATCH(totalExpenditure!$A88,gDP!$B$6:$B$271)))</f>
        <v/>
      </c>
      <c r="BA88" s="77" t="str">
        <f>IF(INDEX([2]pivotTable!B$310:B$615,MATCH(totalExpenditure!$A88,[2]pivotTable!$A$310:$A$615,0))/100*INDEX(gDP!Q$6:Q$271,MATCH(totalExpenditure!$A88,gDP!$B$6:$B$271))=0,"",INDEX([2]pivotTable!B$310:B$615,MATCH(totalExpenditure!$A88,[2]pivotTable!$A$310:$A$615,0))/100*INDEX(gDP!Q$6:Q$271,MATCH(totalExpenditure!$A88,gDP!$B$6:$B$271)))</f>
        <v/>
      </c>
      <c r="BB88" s="77" t="str">
        <f>IF(INDEX([2]pivotTable!C$310:C$615,MATCH(totalExpenditure!$A88,[2]pivotTable!$A$310:$A$615,0))/100*INDEX(gDP!R$6:R$271,MATCH(totalExpenditure!$A88,gDP!$B$6:$B$271))=0,"",INDEX([2]pivotTable!C$310:C$615,MATCH(totalExpenditure!$A88,[2]pivotTable!$A$310:$A$615,0))/100*INDEX(gDP!R$6:R$271,MATCH(totalExpenditure!$A88,gDP!$B$6:$B$271)))</f>
        <v/>
      </c>
      <c r="BC88" s="77" t="str">
        <f>IF(INDEX([2]pivotTable!D$310:D$615,MATCH(totalExpenditure!$A88,[2]pivotTable!$A$310:$A$615,0))/100*INDEX(gDP!S$6:S$271,MATCH(totalExpenditure!$A88,gDP!$B$6:$B$271))=0,"",INDEX([2]pivotTable!D$310:D$615,MATCH(totalExpenditure!$A88,[2]pivotTable!$A$310:$A$615,0))/100*INDEX(gDP!S$6:S$271,MATCH(totalExpenditure!$A88,gDP!$B$6:$B$271)))</f>
        <v/>
      </c>
      <c r="BD88" s="77" t="str">
        <f>IF(INDEX([2]pivotTable!E$310:E$615,MATCH(totalExpenditure!$A88,[2]pivotTable!$A$310:$A$615,0))/100*INDEX(gDP!T$6:T$271,MATCH(totalExpenditure!$A88,gDP!$B$6:$B$271))=0,"",INDEX([2]pivotTable!E$310:E$615,MATCH(totalExpenditure!$A88,[2]pivotTable!$A$310:$A$615,0))/100*INDEX(gDP!T$6:T$271,MATCH(totalExpenditure!$A88,gDP!$B$6:$B$271)))</f>
        <v/>
      </c>
      <c r="BE88" s="77" t="str">
        <f>IF(INDEX([2]pivotTable!F$310:F$615,MATCH(totalExpenditure!$A88,[2]pivotTable!$A$310:$A$615,0))/100*INDEX(gDP!U$6:U$271,MATCH(totalExpenditure!$A88,gDP!$B$6:$B$271))=0,"",INDEX([2]pivotTable!F$310:F$615,MATCH(totalExpenditure!$A88,[2]pivotTable!$A$310:$A$615,0))/100*INDEX(gDP!U$6:U$271,MATCH(totalExpenditure!$A88,gDP!$B$6:$B$271)))</f>
        <v/>
      </c>
      <c r="BF88" s="77" t="str">
        <f>IF(INDEX([2]pivotTable!G$310:G$615,MATCH(totalExpenditure!$A88,[2]pivotTable!$A$310:$A$615,0))/100*INDEX(gDP!V$6:V$271,MATCH(totalExpenditure!$A88,gDP!$B$6:$B$271))=0,"",INDEX([2]pivotTable!G$310:G$615,MATCH(totalExpenditure!$A88,[2]pivotTable!$A$310:$A$615,0))/100*INDEX(gDP!V$6:V$271,MATCH(totalExpenditure!$A88,gDP!$B$6:$B$271)))</f>
        <v/>
      </c>
      <c r="BG88" s="77" t="str">
        <f>IF(INDEX([2]pivotTable!H$310:H$615,MATCH(totalExpenditure!$A88,[2]pivotTable!$A$310:$A$615,0))/100*INDEX(gDP!W$6:W$271,MATCH(totalExpenditure!$A88,gDP!$B$6:$B$271))=0,"",INDEX([2]pivotTable!H$310:H$615,MATCH(totalExpenditure!$A88,[2]pivotTable!$A$310:$A$615,0))/100*INDEX(gDP!W$6:W$271,MATCH(totalExpenditure!$A88,gDP!$B$6:$B$271)))</f>
        <v/>
      </c>
      <c r="BH88" s="77" t="str">
        <f>IF(INDEX([2]pivotTable!I$310:I$615,MATCH(totalExpenditure!$A88,[2]pivotTable!$A$310:$A$615,0))/100*INDEX(gDP!X$6:X$271,MATCH(totalExpenditure!$A88,gDP!$B$6:$B$271))=0,"",INDEX([2]pivotTable!I$310:I$615,MATCH(totalExpenditure!$A88,[2]pivotTable!$A$310:$A$615,0))/100*INDEX(gDP!X$6:X$271,MATCH(totalExpenditure!$A88,gDP!$B$6:$B$271)))</f>
        <v/>
      </c>
      <c r="BI88" s="77" t="str">
        <f>IF(INDEX([2]pivotTable!J$310:J$615,MATCH(totalExpenditure!$A88,[2]pivotTable!$A$310:$A$615,0))/100*INDEX(gDP!Y$6:Y$271,MATCH(totalExpenditure!$A88,gDP!$B$6:$B$271))=0,"",INDEX([2]pivotTable!J$310:J$615,MATCH(totalExpenditure!$A88,[2]pivotTable!$A$310:$A$615,0))/100*INDEX(gDP!Y$6:Y$271,MATCH(totalExpenditure!$A88,gDP!$B$6:$B$271)))</f>
        <v/>
      </c>
      <c r="BJ88" s="77" t="str">
        <f>IF(INDEX([2]pivotTable!K$310:K$615,MATCH(totalExpenditure!$A88,[2]pivotTable!$A$310:$A$615,0))/100*INDEX(gDP!Z$6:Z$271,MATCH(totalExpenditure!$A88,gDP!$B$6:$B$271))=0,"",INDEX([2]pivotTable!K$310:K$615,MATCH(totalExpenditure!$A88,[2]pivotTable!$A$310:$A$615,0))/100*INDEX(gDP!Z$6:Z$271,MATCH(totalExpenditure!$A88,gDP!$B$6:$B$271)))</f>
        <v/>
      </c>
      <c r="BK88" s="77" t="str">
        <f>IF(INDEX([2]pivotTable!L$310:L$615,MATCH(totalExpenditure!$A88,[2]pivotTable!$A$310:$A$615,0))/100*INDEX(gDP!AA$6:AA$271,MATCH(totalExpenditure!$A88,gDP!$B$6:$B$271))=0,"",INDEX([2]pivotTable!L$310:L$615,MATCH(totalExpenditure!$A88,[2]pivotTable!$A$310:$A$615,0))/100*INDEX(gDP!AA$6:AA$271,MATCH(totalExpenditure!$A88,gDP!$B$6:$B$271)))</f>
        <v/>
      </c>
      <c r="BL88" s="77" t="str">
        <f>IF(INDEX([2]pivotTable!M$310:M$615,MATCH(totalExpenditure!$A88,[2]pivotTable!$A$310:$A$615,0))/100*INDEX(gDP!AB$6:AB$271,MATCH(totalExpenditure!$A88,gDP!$B$6:$B$271))=0,"",INDEX([2]pivotTable!M$310:M$615,MATCH(totalExpenditure!$A88,[2]pivotTable!$A$310:$A$615,0))/100*INDEX(gDP!AB$6:AB$271,MATCH(totalExpenditure!$A88,gDP!$B$6:$B$271)))</f>
        <v/>
      </c>
      <c r="BM88" s="77" t="str">
        <f>IF(INDEX([2]pivotTable!N$310:N$615,MATCH(totalExpenditure!$A88,[2]pivotTable!$A$310:$A$615,0))/100*INDEX(gDP!AC$6:AC$271,MATCH(totalExpenditure!$A88,gDP!$B$6:$B$271))=0,"",INDEX([2]pivotTable!N$310:N$615,MATCH(totalExpenditure!$A88,[2]pivotTable!$A$310:$A$615,0))/100*INDEX(gDP!AC$6:AC$271,MATCH(totalExpenditure!$A88,gDP!$B$6:$B$271)))</f>
        <v/>
      </c>
      <c r="BN88" s="77" t="str">
        <f>IF(INDEX([2]pivotTable!O$310:O$615,MATCH(totalExpenditure!$A88,[2]pivotTable!$A$310:$A$615,0))/100*INDEX(gDP!AD$6:AD$271,MATCH(totalExpenditure!$A88,gDP!$B$6:$B$271))=0,"",INDEX([2]pivotTable!O$310:O$615,MATCH(totalExpenditure!$A88,[2]pivotTable!$A$310:$A$615,0))/100*INDEX(gDP!AD$6:AD$271,MATCH(totalExpenditure!$A88,gDP!$B$6:$B$271)))</f>
        <v/>
      </c>
      <c r="BO88" s="77" t="str">
        <f>IF(INDEX([2]pivotTable!P$310:P$615,MATCH(totalExpenditure!$A88,[2]pivotTable!$A$310:$A$615,0))/100*INDEX(gDP!AE$6:AE$271,MATCH(totalExpenditure!$A88,gDP!$B$6:$B$271))=0,"",INDEX([2]pivotTable!P$310:P$615,MATCH(totalExpenditure!$A88,[2]pivotTable!$A$310:$A$615,0))/100*INDEX(gDP!AE$6:AE$271,MATCH(totalExpenditure!$A88,gDP!$B$6:$B$271)))</f>
        <v/>
      </c>
      <c r="BP88" s="77" t="str">
        <f>IF(INDEX([2]pivotTable!Q$310:Q$615,MATCH(totalExpenditure!$A88,[2]pivotTable!$A$310:$A$615,0))/100*INDEX(gDP!AF$6:AF$271,MATCH(totalExpenditure!$A88,gDP!$B$6:$B$271))=0,"",INDEX([2]pivotTable!Q$310:Q$615,MATCH(totalExpenditure!$A88,[2]pivotTable!$A$310:$A$615,0))/100*INDEX(gDP!AF$6:AF$271,MATCH(totalExpenditure!$A88,gDP!$B$6:$B$271)))</f>
        <v/>
      </c>
      <c r="BQ88" s="77" t="str">
        <f>IF(INDEX([2]pivotTable!R$310:R$615,MATCH(totalExpenditure!$A88,[2]pivotTable!$A$310:$A$615,0))/100*INDEX(gDP!AG$6:AG$271,MATCH(totalExpenditure!$A88,gDP!$B$6:$B$271))=0,"",INDEX([2]pivotTable!R$310:R$615,MATCH(totalExpenditure!$A88,[2]pivotTable!$A$310:$A$615,0))/100*INDEX(gDP!AG$6:AG$271,MATCH(totalExpenditure!$A88,gDP!$B$6:$B$271)))</f>
        <v/>
      </c>
      <c r="BR88" s="77" t="str">
        <f>IF(INDEX([2]pivotTable!S$310:S$615,MATCH(totalExpenditure!$A88,[2]pivotTable!$A$310:$A$615,0))/100*INDEX(gDP!AH$6:AH$271,MATCH(totalExpenditure!$A88,gDP!$B$6:$B$271))=0,"",INDEX([2]pivotTable!S$310:S$615,MATCH(totalExpenditure!$A88,[2]pivotTable!$A$310:$A$615,0))/100*INDEX(gDP!AH$6:AH$271,MATCH(totalExpenditure!$A88,gDP!$B$6:$B$271)))</f>
        <v/>
      </c>
      <c r="BS88" s="77" t="str">
        <f>IF(INDEX([2]pivotTable!T$310:T$615,MATCH(totalExpenditure!$A88,[2]pivotTable!$A$310:$A$615,0))/100*INDEX(gDP!AI$6:AI$271,MATCH(totalExpenditure!$A88,gDP!$B$6:$B$271))=0,"",INDEX([2]pivotTable!T$310:T$615,MATCH(totalExpenditure!$A88,[2]pivotTable!$A$310:$A$615,0))/100*INDEX(gDP!AI$6:AI$271,MATCH(totalExpenditure!$A88,gDP!$B$6:$B$271)))</f>
        <v/>
      </c>
      <c r="BT88" s="77">
        <f>IF(INDEX([2]pivotTable!U$310:U$615,MATCH(totalExpenditure!$A88,[2]pivotTable!$A$310:$A$615,0))/100*INDEX(gDP!AJ$6:AJ$271,MATCH(totalExpenditure!$A88,gDP!$B$6:$B$271))=0,"",INDEX([2]pivotTable!U$310:U$615,MATCH(totalExpenditure!$A88,[2]pivotTable!$A$310:$A$615,0))/100*INDEX(gDP!AJ$6:AJ$271,MATCH(totalExpenditure!$A88,gDP!$B$6:$B$271)))</f>
        <v>18488918.749830004</v>
      </c>
      <c r="BU88" s="77">
        <f>IF(INDEX([2]pivotTable!V$310:V$615,MATCH(totalExpenditure!$A88,[2]pivotTable!$A$310:$A$615,0))/100*INDEX(gDP!AK$6:AK$271,MATCH(totalExpenditure!$A88,gDP!$B$6:$B$271))=0,"",INDEX([2]pivotTable!V$310:V$615,MATCH(totalExpenditure!$A88,[2]pivotTable!$A$310:$A$615,0))/100*INDEX(gDP!AK$6:AK$271,MATCH(totalExpenditure!$A88,gDP!$B$6:$B$271)))</f>
        <v>19248311.777498011</v>
      </c>
      <c r="BV88" s="77">
        <f>IF(INDEX([2]pivotTable!W$310:W$615,MATCH(totalExpenditure!$A88,[2]pivotTable!$A$310:$A$615,0))/100*INDEX(gDP!AL$6:AL$271,MATCH(totalExpenditure!$A88,gDP!$B$6:$B$271))=0,"",INDEX([2]pivotTable!W$310:W$615,MATCH(totalExpenditure!$A88,[2]pivotTable!$A$310:$A$615,0))/100*INDEX(gDP!AL$6:AL$271,MATCH(totalExpenditure!$A88,gDP!$B$6:$B$271)))</f>
        <v>21488122.581739128</v>
      </c>
      <c r="BW88" s="77" t="str">
        <f>IF(INDEX([2]pivotTable!X$310:X$615,MATCH(totalExpenditure!$A88,[2]pivotTable!$A$310:$A$615,0))/100*INDEX(gDP!AM$6:AM$271,MATCH(totalExpenditure!$A88,gDP!$B$6:$B$271))=0,"",INDEX([2]pivotTable!X$310:X$615,MATCH(totalExpenditure!$A88,[2]pivotTable!$A$310:$A$615,0))/100*INDEX(gDP!AM$6:AM$271,MATCH(totalExpenditure!$A88,gDP!$B$6:$B$271)))</f>
        <v/>
      </c>
      <c r="BX88" s="77" t="str">
        <f>IF(INDEX([2]pivotTable!Y$310:Y$615,MATCH(totalExpenditure!$A88,[2]pivotTable!$A$310:$A$615,0))/100*INDEX(gDP!AN$6:AN$271,MATCH(totalExpenditure!$A88,gDP!$B$6:$B$271))=0,"",INDEX([2]pivotTable!Y$310:Y$615,MATCH(totalExpenditure!$A88,[2]pivotTable!$A$310:$A$615,0))/100*INDEX(gDP!AN$6:AN$271,MATCH(totalExpenditure!$A88,gDP!$B$6:$B$271)))</f>
        <v/>
      </c>
      <c r="BY88" s="77" t="str">
        <f>IF(INDEX([2]pivotTable!Z$310:Z$615,MATCH(totalExpenditure!$A88,[2]pivotTable!$A$310:$A$615,0))/100*INDEX(gDP!AO$6:AO$271,MATCH(totalExpenditure!$A88,gDP!$B$6:$B$271))=0,"",INDEX([2]pivotTable!Z$310:Z$615,MATCH(totalExpenditure!$A88,[2]pivotTable!$A$310:$A$615,0))/100*INDEX(gDP!AO$6:AO$271,MATCH(totalExpenditure!$A88,gDP!$B$6:$B$271)))</f>
        <v/>
      </c>
      <c r="BZ88" s="77" t="str">
        <f>IF(INDEX([2]pivotTable!AA$310:AA$615,MATCH(totalExpenditure!$A88,[2]pivotTable!$A$310:$A$615,0))/100*INDEX(gDP!AP$6:AP$271,MATCH(totalExpenditure!$A88,gDP!$B$6:$B$271))=0,"",INDEX([2]pivotTable!AA$310:AA$615,MATCH(totalExpenditure!$A88,[2]pivotTable!$A$310:$A$615,0))/100*INDEX(gDP!AP$6:AP$271,MATCH(totalExpenditure!$A88,gDP!$B$6:$B$271)))</f>
        <v/>
      </c>
      <c r="CA88" s="77" t="str">
        <f>IF(INDEX([2]pivotTable!AB$310:AB$615,MATCH(totalExpenditure!$A88,[2]pivotTable!$A$310:$A$615,0))/100*INDEX(gDP!AQ$6:AQ$271,MATCH(totalExpenditure!$A88,gDP!$B$6:$B$271))=0,"",INDEX([2]pivotTable!AB$310:AB$615,MATCH(totalExpenditure!$A88,[2]pivotTable!$A$310:$A$615,0))/100*INDEX(gDP!AQ$6:AQ$271,MATCH(totalExpenditure!$A88,gDP!$B$6:$B$271)))</f>
        <v/>
      </c>
      <c r="CB88" s="77" t="str">
        <f>IF(INDEX([2]pivotTable!AC$310:AC$615,MATCH(totalExpenditure!$A88,[2]pivotTable!$A$310:$A$615,0))/100*INDEX(gDP!AR$6:AR$271,MATCH(totalExpenditure!$A88,gDP!$B$6:$B$271))=0,"",INDEX([2]pivotTable!AC$310:AC$615,MATCH(totalExpenditure!$A88,[2]pivotTable!$A$310:$A$615,0))/100*INDEX(gDP!AR$6:AR$271,MATCH(totalExpenditure!$A88,gDP!$B$6:$B$271)))</f>
        <v/>
      </c>
      <c r="CC88" s="77" t="str">
        <f>IF(INDEX([2]pivotTable!AD$310:AD$615,MATCH(totalExpenditure!$A88,[2]pivotTable!$A$310:$A$615,0))/100*INDEX(gDP!AS$6:AS$271,MATCH(totalExpenditure!$A88,gDP!$B$6:$B$271))=0,"",INDEX([2]pivotTable!AD$310:AD$615,MATCH(totalExpenditure!$A88,[2]pivotTable!$A$310:$A$615,0))/100*INDEX(gDP!AS$6:AS$271,MATCH(totalExpenditure!$A88,gDP!$B$6:$B$271)))</f>
        <v/>
      </c>
      <c r="CD88" s="77">
        <f>IF(INDEX([2]pivotTable!AE$310:AE$615,MATCH(totalExpenditure!$A88,[2]pivotTable!$A$310:$A$615,0))/100*INDEX(gDP!AT$6:AT$271,MATCH(totalExpenditure!$A88,gDP!$B$6:$B$271))=0,"",INDEX([2]pivotTable!AE$310:AE$615,MATCH(totalExpenditure!$A88,[2]pivotTable!$A$310:$A$615,0))/100*INDEX(gDP!AT$6:AT$271,MATCH(totalExpenditure!$A88,gDP!$B$6:$B$271)))</f>
        <v>26574364.272202503</v>
      </c>
      <c r="CE88" s="77">
        <f>IF(INDEX([2]pivotTable!AF$310:AF$615,MATCH(totalExpenditure!$A88,[2]pivotTable!$A$310:$A$615,0))/100*INDEX(gDP!AU$6:AU$271,MATCH(totalExpenditure!$A88,gDP!$B$6:$B$271))=0,"",INDEX([2]pivotTable!AF$310:AF$615,MATCH(totalExpenditure!$A88,[2]pivotTable!$A$310:$A$615,0))/100*INDEX(gDP!AU$6:AU$271,MATCH(totalExpenditure!$A88,gDP!$B$6:$B$271)))</f>
        <v>30830989.239251554</v>
      </c>
      <c r="CF88" s="77" t="str">
        <f>IF(INDEX([2]pivotTable!AG$310:AG$615,MATCH(totalExpenditure!$A88,[2]pivotTable!$A$310:$A$615,0))/100*INDEX(gDP!AV$6:AV$271,MATCH(totalExpenditure!$A88,gDP!$B$6:$B$271))=0,"",INDEX([2]pivotTable!AG$310:AG$615,MATCH(totalExpenditure!$A88,[2]pivotTable!$A$310:$A$615,0))/100*INDEX(gDP!AV$6:AV$271,MATCH(totalExpenditure!$A88,gDP!$B$6:$B$271)))</f>
        <v/>
      </c>
      <c r="CG88" s="77" t="str">
        <f>IF(INDEX([2]pivotTable!AH$310:AH$615,MATCH(totalExpenditure!$A88,[2]pivotTable!$A$310:$A$615,0))/100*INDEX(gDP!AW$6:AW$271,MATCH(totalExpenditure!$A88,gDP!$B$6:$B$271))=0,"",INDEX([2]pivotTable!AH$310:AH$615,MATCH(totalExpenditure!$A88,[2]pivotTable!$A$310:$A$615,0))/100*INDEX(gDP!AW$6:AW$271,MATCH(totalExpenditure!$A88,gDP!$B$6:$B$271)))</f>
        <v/>
      </c>
      <c r="CH88" s="77" t="str">
        <f>IF(INDEX([2]pivotTable!AI$310:AI$615,MATCH(totalExpenditure!$A88,[2]pivotTable!$A$310:$A$615,0))/100*INDEX(gDP!AX$6:AX$271,MATCH(totalExpenditure!$A88,gDP!$B$6:$B$271))=0,"",INDEX([2]pivotTable!AI$310:AI$615,MATCH(totalExpenditure!$A88,[2]pivotTable!$A$310:$A$615,0))/100*INDEX(gDP!AX$6:AX$271,MATCH(totalExpenditure!$A88,gDP!$B$6:$B$271)))</f>
        <v/>
      </c>
      <c r="CI88" s="77" t="str">
        <f>IF(INDEX([2]pivotTable!AJ$310:AJ$615,MATCH(totalExpenditure!$A88,[2]pivotTable!$A$310:$A$615,0))/100*INDEX(gDP!AY$6:AY$271,MATCH(totalExpenditure!$A88,gDP!$B$6:$B$271))=0,"",INDEX([2]pivotTable!AJ$310:AJ$615,MATCH(totalExpenditure!$A88,[2]pivotTable!$A$310:$A$615,0))/100*INDEX(gDP!AY$6:AY$271,MATCH(totalExpenditure!$A88,gDP!$B$6:$B$271)))</f>
        <v/>
      </c>
      <c r="CJ88" s="77" t="str">
        <f>IF(INDEX([2]pivotTable!AK$310:AK$615,MATCH(totalExpenditure!$A88,[2]pivotTable!$A$310:$A$615,0))/100*INDEX(gDP!AZ$6:AZ$271,MATCH(totalExpenditure!$A88,gDP!$B$6:$B$271))=0,"",INDEX([2]pivotTable!AK$310:AK$615,MATCH(totalExpenditure!$A88,[2]pivotTable!$A$310:$A$615,0))/100*INDEX(gDP!AZ$6:AZ$271,MATCH(totalExpenditure!$A88,gDP!$B$6:$B$271)))</f>
        <v/>
      </c>
      <c r="CK88" s="77" t="str">
        <f>IF(INDEX([2]pivotTable!AL$310:AL$615,MATCH(totalExpenditure!$A88,[2]pivotTable!$A$310:$A$615,0))/100*INDEX(gDP!BA$6:BA$271,MATCH(totalExpenditure!$A88,gDP!$B$6:$B$271))=0,"",INDEX([2]pivotTable!AL$310:AL$615,MATCH(totalExpenditure!$A88,[2]pivotTable!$A$310:$A$615,0))/100*INDEX(gDP!BA$6:BA$271,MATCH(totalExpenditure!$A88,gDP!$B$6:$B$271)))</f>
        <v/>
      </c>
      <c r="CL88" s="77" t="str">
        <f>IF(INDEX([2]pivotTable!AM$310:AM$615,MATCH(totalExpenditure!$A88,[2]pivotTable!$A$310:$A$615,0))/100*INDEX(gDP!BB$6:BB$271,MATCH(totalExpenditure!$A88,gDP!$B$6:$B$271))=0,"",INDEX([2]pivotTable!AM$310:AM$615,MATCH(totalExpenditure!$A88,[2]pivotTable!$A$310:$A$615,0))/100*INDEX(gDP!BB$6:BB$271,MATCH(totalExpenditure!$A88,gDP!$B$6:$B$271)))</f>
        <v/>
      </c>
      <c r="CM88" s="77" t="str">
        <f>IF(INDEX([2]pivotTable!AN$310:AN$615,MATCH(totalExpenditure!$A88,[2]pivotTable!$A$310:$A$615,0))/100*INDEX(gDP!BC$6:BC$271,MATCH(totalExpenditure!$A88,gDP!$B$6:$B$271))=0,"",INDEX([2]pivotTable!AN$310:AN$615,MATCH(totalExpenditure!$A88,[2]pivotTable!$A$310:$A$615,0))/100*INDEX(gDP!BC$6:BC$271,MATCH(totalExpenditure!$A88,gDP!$B$6:$B$271)))</f>
        <v/>
      </c>
      <c r="CN88" s="77" t="str">
        <f>IF(INDEX([2]pivotTable!AO$310:AO$615,MATCH(totalExpenditure!$A88,[2]pivotTable!$A$310:$A$615,0))/100*INDEX(gDP!BD$6:BD$271,MATCH(totalExpenditure!$A88,gDP!$B$6:$B$271))=0,"",INDEX([2]pivotTable!AO$310:AO$615,MATCH(totalExpenditure!$A88,[2]pivotTable!$A$310:$A$615,0))/100*INDEX(gDP!BD$6:BD$271,MATCH(totalExpenditure!$A88,gDP!$B$6:$B$271)))</f>
        <v/>
      </c>
      <c r="CO88" s="77" t="str">
        <f>IF(INDEX([2]pivotTable!AP$310:AP$615,MATCH(totalExpenditure!$A88,[2]pivotTable!$A$310:$A$615,0))/100*INDEX(gDP!BE$6:BE$271,MATCH(totalExpenditure!$A88,gDP!$B$6:$B$271))=0,"",INDEX([2]pivotTable!AP$310:AP$615,MATCH(totalExpenditure!$A88,[2]pivotTable!$A$310:$A$615,0))/100*INDEX(gDP!BE$6:BE$271,MATCH(totalExpenditure!$A88,gDP!$B$6:$B$271)))</f>
        <v/>
      </c>
      <c r="CP88" s="77" t="str">
        <f>IF(INDEX([2]pivotTable!AQ$310:AQ$615,MATCH(totalExpenditure!$A88,[2]pivotTable!$A$310:$A$615,0))/100*INDEX(gDP!BF$6:BF$271,MATCH(totalExpenditure!$A88,gDP!$B$6:$B$271))=0,"",INDEX([2]pivotTable!AQ$310:AQ$615,MATCH(totalExpenditure!$A88,[2]pivotTable!$A$310:$A$615,0))/100*INDEX(gDP!BF$6:BF$271,MATCH(totalExpenditure!$A88,gDP!$B$6:$B$271)))</f>
        <v/>
      </c>
      <c r="CQ88" s="77" t="str">
        <f>IF(INDEX([2]pivotTable!AR$310:AR$615,MATCH(totalExpenditure!$A88,[2]pivotTable!$A$310:$A$615,0))/100*INDEX(gDP!BG$6:BG$271,MATCH(totalExpenditure!$A88,gDP!$B$6:$B$271))=0,"",INDEX([2]pivotTable!AR$310:AR$615,MATCH(totalExpenditure!$A88,[2]pivotTable!$A$310:$A$615,0))/100*INDEX(gDP!BG$6:BG$271,MATCH(totalExpenditure!$A88,gDP!$B$6:$B$271)))</f>
        <v/>
      </c>
      <c r="CR88" s="77" t="str">
        <f>IF(INDEX([2]pivotTable!AS$310:AS$615,MATCH(totalExpenditure!$A88,[2]pivotTable!$A$310:$A$615,0))/100*INDEX(gDP!BH$6:BH$271,MATCH(totalExpenditure!$A88,gDP!$B$6:$B$271))=0,"",INDEX([2]pivotTable!AS$310:AS$615,MATCH(totalExpenditure!$A88,[2]pivotTable!$A$310:$A$615,0))/100*INDEX(gDP!BH$6:BH$271,MATCH(totalExpenditure!$A88,gDP!$B$6:$B$271)))</f>
        <v/>
      </c>
      <c r="CS88" s="77" t="str">
        <f>IF(INDEX([2]pivotTable!AT$310:AT$615,MATCH(totalExpenditure!$A88,[2]pivotTable!$A$310:$A$615,0))/100*INDEX(gDP!BI$6:BI$271,MATCH(totalExpenditure!$A88,gDP!$B$6:$B$271))=0,"",INDEX([2]pivotTable!AT$310:AT$615,MATCH(totalExpenditure!$A88,[2]pivotTable!$A$310:$A$615,0))/100*INDEX(gDP!BI$6:BI$271,MATCH(totalExpenditure!$A88,gDP!$B$6:$B$271)))</f>
        <v/>
      </c>
      <c r="CT88" s="77" t="str">
        <f>IF(INDEX([2]pivotTable!AU$310:AU$615,MATCH(totalExpenditure!$A88,[2]pivotTable!$A$310:$A$615,0))/100*INDEX(gDP!BJ$6:BJ$271,MATCH(totalExpenditure!$A88,gDP!$B$6:$B$271))=0,"",INDEX([2]pivotTable!AU$310:AU$615,MATCH(totalExpenditure!$A88,[2]pivotTable!$A$310:$A$615,0))/100*INDEX(gDP!BJ$6:BJ$271,MATCH(totalExpenditure!$A88,gDP!$B$6:$B$271)))</f>
        <v/>
      </c>
      <c r="CU88" s="77" t="str">
        <f>IF(INDEX([2]pivotTable!AV$310:AV$615,MATCH(totalExpenditure!$A88,[2]pivotTable!$A$310:$A$615,0))/100*INDEX(gDP!BK$6:BK$271,MATCH(totalExpenditure!$A88,gDP!$B$6:$B$271))=0,"",INDEX([2]pivotTable!AV$310:AV$615,MATCH(totalExpenditure!$A88,[2]pivotTable!$A$310:$A$615,0))/100*INDEX(gDP!BK$6:BK$271,MATCH(totalExpenditure!$A88,gDP!$B$6:$B$271)))</f>
        <v/>
      </c>
      <c r="CV88" s="77" t="str">
        <f>IF(INDEX([2]pivotTable!AW$310:AW$615,MATCH(totalExpenditure!$A88,[2]pivotTable!$A$310:$A$615,0))/100*INDEX(gDP!BL$6:BL$271,MATCH(totalExpenditure!$A88,gDP!$B$6:$B$271))=0,"",INDEX([2]pivotTable!AW$310:AW$615,MATCH(totalExpenditure!$A88,[2]pivotTable!$A$310:$A$615,0))/100*INDEX(gDP!BL$6:BL$271,MATCH(totalExpenditure!$A88,gDP!$B$6:$B$271)))</f>
        <v/>
      </c>
      <c r="CW88" s="77" t="str">
        <f>IF(INDEX([2]pivotTable!AX$310:AX$615,MATCH(totalExpenditure!$A88,[2]pivotTable!$A$310:$A$615,0))/100*INDEX(gDP!BM$6:BM$271,MATCH(totalExpenditure!$A88,gDP!$B$6:$B$271))=0,"",INDEX([2]pivotTable!AX$310:AX$615,MATCH(totalExpenditure!$A88,[2]pivotTable!$A$310:$A$615,0))/100*INDEX(gDP!BM$6:BM$271,MATCH(totalExpenditure!$A88,gDP!$B$6:$B$271)))</f>
        <v/>
      </c>
      <c r="CX88" s="77" t="str">
        <f>IF(INDEX([2]pivotTable!AY$310:AY$615,MATCH(totalExpenditure!$A88,[2]pivotTable!$A$310:$A$615,0))/100*INDEX(gDP!BN$6:BN$271,MATCH(totalExpenditure!$A88,gDP!$B$6:$B$271))=0,"",INDEX([2]pivotTable!AY$310:AY$615,MATCH(totalExpenditure!$A88,[2]pivotTable!$A$310:$A$615,0))/100*INDEX(gDP!BN$6:BN$271,MATCH(totalExpenditure!$A88,gDP!$B$6:$B$271)))</f>
        <v/>
      </c>
      <c r="CY88" s="77" t="str">
        <f>IF(INDEX([2]pivotTable!AZ$310:AZ$615,MATCH(totalExpenditure!$A88,[2]pivotTable!$A$310:$A$615,0))/100*INDEX(gDP!BO$6:BO$271,MATCH(totalExpenditure!$A88,gDP!$B$6:$B$271))=0,"",INDEX([2]pivotTable!AZ$310:AZ$615,MATCH(totalExpenditure!$A88,[2]pivotTable!$A$310:$A$615,0))/100*INDEX(gDP!BO$6:BO$271,MATCH(totalExpenditure!$A88,gDP!$B$6:$B$271)))</f>
        <v/>
      </c>
      <c r="CZ88" s="77" t="str">
        <f>IF(B88="","",IF(BA88="","",B88-B88+INDEX(gDP!Q$6:Q$271,MATCH(totalExpenditure!$A88,gDP!$B$6:$B$271))))</f>
        <v/>
      </c>
      <c r="DA88" s="77" t="str">
        <f>IF(C88="","",IF(BB88="","",C88-C88+INDEX(gDP!R$6:R$271,MATCH(totalExpenditure!$A88,gDP!$B$6:$B$271))))</f>
        <v/>
      </c>
      <c r="DB88" s="77" t="str">
        <f>IF(D88="","",IF(BC88="","",D88-D88+INDEX(gDP!S$6:S$271,MATCH(totalExpenditure!$A88,gDP!$B$6:$B$271))))</f>
        <v/>
      </c>
      <c r="DC88" s="77" t="str">
        <f>IF(E88="","",IF(BD88="","",E88-E88+INDEX(gDP!T$6:T$271,MATCH(totalExpenditure!$A88,gDP!$B$6:$B$271))))</f>
        <v/>
      </c>
      <c r="DD88" s="77" t="str">
        <f>IF(F88="","",IF(BE88="","",F88-F88+INDEX(gDP!U$6:U$271,MATCH(totalExpenditure!$A88,gDP!$B$6:$B$271))))</f>
        <v/>
      </c>
      <c r="DE88" s="77" t="str">
        <f>IF(G88="","",IF(BF88="","",G88-G88+INDEX(gDP!V$6:V$271,MATCH(totalExpenditure!$A88,gDP!$B$6:$B$271))))</f>
        <v/>
      </c>
      <c r="DF88" s="77" t="str">
        <f>IF(H88="","",IF(BG88="","",H88-H88+INDEX(gDP!W$6:W$271,MATCH(totalExpenditure!$A88,gDP!$B$6:$B$271))))</f>
        <v/>
      </c>
      <c r="DG88" s="77" t="str">
        <f>IF(I88="","",IF(BH88="","",I88-I88+INDEX(gDP!X$6:X$271,MATCH(totalExpenditure!$A88,gDP!$B$6:$B$271))))</f>
        <v/>
      </c>
      <c r="DH88" s="77" t="str">
        <f>IF(J88="","",IF(BI88="","",J88-J88+INDEX(gDP!Y$6:Y$271,MATCH(totalExpenditure!$A88,gDP!$B$6:$B$271))))</f>
        <v/>
      </c>
      <c r="DI88" s="77" t="str">
        <f>IF(K88="","",IF(BJ88="","",K88-K88+INDEX(gDP!Z$6:Z$271,MATCH(totalExpenditure!$A88,gDP!$B$6:$B$271))))</f>
        <v/>
      </c>
      <c r="DJ88" s="77" t="str">
        <f>IF(L88="","",IF(BK88="","",L88-L88+INDEX(gDP!AA$6:AA$271,MATCH(totalExpenditure!$A88,gDP!$B$6:$B$271))))</f>
        <v/>
      </c>
      <c r="DK88" s="77" t="str">
        <f>IF(M88="","",IF(BL88="","",M88-M88+INDEX(gDP!AB$6:AB$271,MATCH(totalExpenditure!$A88,gDP!$B$6:$B$271))))</f>
        <v/>
      </c>
      <c r="DL88" s="77" t="str">
        <f>IF(N88="","",IF(BM88="","",N88-N88+INDEX(gDP!AC$6:AC$271,MATCH(totalExpenditure!$A88,gDP!$B$6:$B$271))))</f>
        <v/>
      </c>
      <c r="DM88" s="77" t="str">
        <f>IF(O88="","",IF(BN88="","",O88-O88+INDEX(gDP!AD$6:AD$271,MATCH(totalExpenditure!$A88,gDP!$B$6:$B$271))))</f>
        <v/>
      </c>
      <c r="DN88" s="77" t="str">
        <f>IF(P88="","",IF(BO88="","",P88-P88+INDEX(gDP!AE$6:AE$271,MATCH(totalExpenditure!$A88,gDP!$B$6:$B$271))))</f>
        <v/>
      </c>
      <c r="DO88" s="77" t="str">
        <f>IF(Q88="","",IF(BP88="","",Q88-Q88+INDEX(gDP!AF$6:AF$271,MATCH(totalExpenditure!$A88,gDP!$B$6:$B$271))))</f>
        <v/>
      </c>
      <c r="DP88" s="77" t="str">
        <f>IF(R88="","",IF(BQ88="","",R88-R88+INDEX(gDP!AG$6:AG$271,MATCH(totalExpenditure!$A88,gDP!$B$6:$B$271))))</f>
        <v/>
      </c>
      <c r="DQ88" s="77" t="str">
        <f>IF(S88="","",IF(BR88="","",S88-S88+INDEX(gDP!AH$6:AH$271,MATCH(totalExpenditure!$A88,gDP!$B$6:$B$271))))</f>
        <v/>
      </c>
      <c r="DR88" s="77" t="str">
        <f>IF(T88="","",IF(BS88="","",T88-T88+INDEX(gDP!AI$6:AI$271,MATCH(totalExpenditure!$A88,gDP!$B$6:$B$271))))</f>
        <v/>
      </c>
      <c r="DS88" s="77">
        <f>IF(U88="","",IF(BT88="","",U88-U88+INDEX(gDP!AJ$6:AJ$271,MATCH(totalExpenditure!$A88,gDP!$B$6:$B$271))))</f>
        <v>6603185267.7964296</v>
      </c>
      <c r="DT88" s="77">
        <f>IF(V88="","",IF(BU88="","",V88-V88+INDEX(gDP!AK$6:AK$271,MATCH(totalExpenditure!$A88,gDP!$B$6:$B$271))))</f>
        <v>6416103925.8326702</v>
      </c>
      <c r="DU88" s="77">
        <f>IF(W88="","",IF(BV88="","",W88-W88+INDEX(gDP!AL$6:AL$271,MATCH(totalExpenditure!$A88,gDP!$B$6:$B$271))))</f>
        <v>5968922939.3719797</v>
      </c>
      <c r="DV88" s="77" t="str">
        <f>IF(X88="","",IF(BW88="","",X88-X88+INDEX(gDP!AM$6:AM$271,MATCH(totalExpenditure!$A88,gDP!$B$6:$B$271))))</f>
        <v/>
      </c>
      <c r="DW88" s="77" t="str">
        <f>IF(Y88="","",IF(BX88="","",Y88-Y88+INDEX(gDP!AN$6:AN$271,MATCH(totalExpenditure!$A88,gDP!$B$6:$B$271))))</f>
        <v/>
      </c>
      <c r="DX88" s="77" t="str">
        <f>IF(Z88="","",IF(BY88="","",Z88-Z88+INDEX(gDP!AO$6:AO$271,MATCH(totalExpenditure!$A88,gDP!$B$6:$B$271))))</f>
        <v/>
      </c>
      <c r="DY88" s="77" t="str">
        <f>IF(AA88="","",IF(BZ88="","",AA88-AA88+INDEX(gDP!AP$6:AP$271,MATCH(totalExpenditure!$A88,gDP!$B$6:$B$271))))</f>
        <v/>
      </c>
      <c r="DZ88" s="77" t="str">
        <f>IF(AB88="","",IF(CA88="","",AB88-AB88+INDEX(gDP!AQ$6:AQ$271,MATCH(totalExpenditure!$A88,gDP!$B$6:$B$271))))</f>
        <v/>
      </c>
      <c r="EA88" s="77" t="str">
        <f>IF(AC88="","",IF(CB88="","",AC88-AC88+INDEX(gDP!AR$6:AR$271,MATCH(totalExpenditure!$A88,gDP!$B$6:$B$271))))</f>
        <v/>
      </c>
      <c r="EB88" s="77" t="str">
        <f>IF(AD88="","",IF(CC88="","",AD88-AD88+INDEX(gDP!AS$6:AS$271,MATCH(totalExpenditure!$A88,gDP!$B$6:$B$271))))</f>
        <v/>
      </c>
      <c r="EC88" s="77">
        <f>IF(AE88="","",IF(CD88="","",AE88-AE88+INDEX(gDP!AT$6:AT$271,MATCH(totalExpenditure!$A88,gDP!$B$6:$B$271))))</f>
        <v>5314872854.4405003</v>
      </c>
      <c r="ED88" s="77">
        <f>IF(AF88="","",IF(CE88="","",AF88-AF88+INDEX(gDP!AU$6:AU$271,MATCH(totalExpenditure!$A88,gDP!$B$6:$B$271))))</f>
        <v>6166197847.8503103</v>
      </c>
      <c r="EE88" s="77" t="str">
        <f>IF(AG88="","",IF(CF88="","",AG88-AG88+INDEX(gDP!AV$6:AV$271,MATCH(totalExpenditure!$A88,gDP!$B$6:$B$271))))</f>
        <v/>
      </c>
      <c r="EF88" s="77" t="str">
        <f>IF(AH88="","",IF(CG88="","",AH88-AH88+INDEX(gDP!AW$6:AW$271,MATCH(totalExpenditure!$A88,gDP!$B$6:$B$271))))</f>
        <v/>
      </c>
      <c r="EG88" s="77" t="str">
        <f>IF(AI88="","",IF(CH88="","",AI88-AI88+INDEX(gDP!AX$6:AX$271,MATCH(totalExpenditure!$A88,gDP!$B$6:$B$271))))</f>
        <v/>
      </c>
      <c r="EH88" s="77" t="str">
        <f>IF(AJ88="","",IF(CI88="","",AJ88-AJ88+INDEX(gDP!AY$6:AY$271,MATCH(totalExpenditure!$A88,gDP!$B$6:$B$271))))</f>
        <v/>
      </c>
      <c r="EI88" s="77" t="str">
        <f>IF(AK88="","",IF(CJ88="","",AK88-AK88+INDEX(gDP!AZ$6:AZ$271,MATCH(totalExpenditure!$A88,gDP!$B$6:$B$271))))</f>
        <v/>
      </c>
      <c r="EJ88" s="77" t="str">
        <f>IF(AL88="","",IF(CK88="","",AL88-AL88+INDEX(gDP!BA$6:BA$271,MATCH(totalExpenditure!$A88,gDP!$B$6:$B$271))))</f>
        <v/>
      </c>
      <c r="EK88" s="77" t="str">
        <f>IF(AM88="","",IF(CL88="","",AM88-AM88+INDEX(gDP!BB$6:BB$271,MATCH(totalExpenditure!$A88,gDP!$B$6:$B$271))))</f>
        <v/>
      </c>
      <c r="EL88" s="77" t="str">
        <f>IF(AN88="","",IF(CM88="","",AN88-AN88+INDEX(gDP!BC$6:BC$271,MATCH(totalExpenditure!$A88,gDP!$B$6:$B$271))))</f>
        <v/>
      </c>
      <c r="EM88" s="77" t="str">
        <f>IF(AO88="","",IF(CN88="","",AO88-AO88+INDEX(gDP!BD$6:BD$271,MATCH(totalExpenditure!$A88,gDP!$B$6:$B$271))))</f>
        <v/>
      </c>
      <c r="EN88" s="77" t="str">
        <f>IF(AP88="","",IF(CO88="","",AP88-AP88+INDEX(gDP!BE$6:BE$271,MATCH(totalExpenditure!$A88,gDP!$B$6:$B$271))))</f>
        <v/>
      </c>
      <c r="EO88" s="77" t="str">
        <f>IF(AQ88="","",IF(CP88="","",AQ88-AQ88+INDEX(gDP!BF$6:BF$271,MATCH(totalExpenditure!$A88,gDP!$B$6:$B$271))))</f>
        <v/>
      </c>
      <c r="EP88" s="77" t="str">
        <f>IF(AR88="","",IF(CQ88="","",AR88-AR88+INDEX(gDP!BG$6:BG$271,MATCH(totalExpenditure!$A88,gDP!$B$6:$B$271))))</f>
        <v/>
      </c>
      <c r="EQ88" s="77" t="str">
        <f>IF(AS88="","",IF(CR88="","",AS88-AS88+INDEX(gDP!BH$6:BH$271,MATCH(totalExpenditure!$A88,gDP!$B$6:$B$271))))</f>
        <v/>
      </c>
      <c r="ER88" s="77" t="str">
        <f>IF(AT88="","",IF(CS88="","",AT88-AT88+INDEX(gDP!BI$6:BI$271,MATCH(totalExpenditure!$A88,gDP!$B$6:$B$271))))</f>
        <v/>
      </c>
      <c r="ES88" s="77" t="str">
        <f>IF(AU88="","",IF(CT88="","",AU88-AU88+INDEX(gDP!BJ$6:BJ$271,MATCH(totalExpenditure!$A88,gDP!$B$6:$B$271))))</f>
        <v/>
      </c>
      <c r="ET88" s="77" t="str">
        <f>IF(AV88="","",IF(CU88="","",AV88-AV88+INDEX(gDP!BK$6:BK$271,MATCH(totalExpenditure!$A88,gDP!$B$6:$B$271))))</f>
        <v/>
      </c>
      <c r="EU88" s="77" t="str">
        <f>IF(AW88="","",IF(CV88="","",AW88-AW88+INDEX(gDP!BL$6:BL$271,MATCH(totalExpenditure!$A88,gDP!$B$6:$B$271))))</f>
        <v/>
      </c>
      <c r="EV88" s="77" t="str">
        <f>IF(AX88="","",IF(CW88="","",AX88-AX88+INDEX(gDP!BM$6:BM$271,MATCH(totalExpenditure!$A88,gDP!$B$6:$B$271))))</f>
        <v/>
      </c>
      <c r="EW88" s="77" t="str">
        <f>IF(AY88="","",IF(CX88="","",AY88-AY88+INDEX(gDP!BN$6:BN$271,MATCH(totalExpenditure!$A88,gDP!$B$6:$B$271))))</f>
        <v/>
      </c>
      <c r="EX88" s="77" t="str">
        <f>IF(AZ88="","",IF(CY88="","",AZ88-AZ88+INDEX(gDP!BO$6:BO$271,MATCH(totalExpenditure!$A88,gDP!$B$6:$B$271))))</f>
        <v/>
      </c>
    </row>
    <row r="89" spans="1:154" x14ac:dyDescent="0.35">
      <c r="A89" t="s">
        <v>387</v>
      </c>
      <c r="B89" s="77" t="e">
        <f>IF(INDEX([2]pivotTable!B$3:B$308,MATCH(totalExpenditure!$A89,[2]pivotTable!$A$3:$A$308,0))/100*INDEX(gDP!Q$6:Q$271,MATCH(totalExpenditure!$A89,gDP!$B$6:$B$271))=0,"",INDEX([2]pivotTable!B$3:B$308,MATCH(totalExpenditure!$A89,[2]pivotTable!$A$3:$A$308,0))/100*INDEX(gDP!Q$6:Q$271,MATCH(totalExpenditure!$A89,gDP!$B$6:$B$271)))</f>
        <v>#N/A</v>
      </c>
      <c r="C89" s="77" t="e">
        <f>IF(INDEX([2]pivotTable!C$3:C$308,MATCH(totalExpenditure!$A89,[2]pivotTable!$A$3:$A$308,0))/100*INDEX(gDP!R$6:R$271,MATCH(totalExpenditure!$A89,gDP!$B$6:$B$271))=0,"",INDEX([2]pivotTable!C$3:C$308,MATCH(totalExpenditure!$A89,[2]pivotTable!$A$3:$A$308,0))/100*INDEX(gDP!R$6:R$271,MATCH(totalExpenditure!$A89,gDP!$B$6:$B$271)))</f>
        <v>#N/A</v>
      </c>
      <c r="D89" s="77" t="e">
        <f>IF(INDEX([2]pivotTable!D$3:D$308,MATCH(totalExpenditure!$A89,[2]pivotTable!$A$3:$A$308,0))/100*INDEX(gDP!S$6:S$271,MATCH(totalExpenditure!$A89,gDP!$B$6:$B$271))=0,"",INDEX([2]pivotTable!D$3:D$308,MATCH(totalExpenditure!$A89,[2]pivotTable!$A$3:$A$308,0))/100*INDEX(gDP!S$6:S$271,MATCH(totalExpenditure!$A89,gDP!$B$6:$B$271)))</f>
        <v>#N/A</v>
      </c>
      <c r="E89" s="77" t="e">
        <f>IF(INDEX([2]pivotTable!E$3:E$308,MATCH(totalExpenditure!$A89,[2]pivotTable!$A$3:$A$308,0))/100*INDEX(gDP!T$6:T$271,MATCH(totalExpenditure!$A89,gDP!$B$6:$B$271))=0,"",INDEX([2]pivotTable!E$3:E$308,MATCH(totalExpenditure!$A89,[2]pivotTable!$A$3:$A$308,0))/100*INDEX(gDP!T$6:T$271,MATCH(totalExpenditure!$A89,gDP!$B$6:$B$271)))</f>
        <v>#N/A</v>
      </c>
      <c r="F89" s="77" t="e">
        <f>IF(INDEX([2]pivotTable!F$3:F$308,MATCH(totalExpenditure!$A89,[2]pivotTable!$A$3:$A$308,0))/100*INDEX(gDP!U$6:U$271,MATCH(totalExpenditure!$A89,gDP!$B$6:$B$271))=0,"",INDEX([2]pivotTable!F$3:F$308,MATCH(totalExpenditure!$A89,[2]pivotTable!$A$3:$A$308,0))/100*INDEX(gDP!U$6:U$271,MATCH(totalExpenditure!$A89,gDP!$B$6:$B$271)))</f>
        <v>#N/A</v>
      </c>
      <c r="G89" s="77" t="e">
        <f>IF(INDEX([2]pivotTable!G$3:G$308,MATCH(totalExpenditure!$A89,[2]pivotTable!$A$3:$A$308,0))/100*INDEX(gDP!V$6:V$271,MATCH(totalExpenditure!$A89,gDP!$B$6:$B$271))=0,"",INDEX([2]pivotTable!G$3:G$308,MATCH(totalExpenditure!$A89,[2]pivotTable!$A$3:$A$308,0))/100*INDEX(gDP!V$6:V$271,MATCH(totalExpenditure!$A89,gDP!$B$6:$B$271)))</f>
        <v>#N/A</v>
      </c>
      <c r="H89" s="77" t="e">
        <f>IF(INDEX([2]pivotTable!H$3:H$308,MATCH(totalExpenditure!$A89,[2]pivotTable!$A$3:$A$308,0))/100*INDEX(gDP!W$6:W$271,MATCH(totalExpenditure!$A89,gDP!$B$6:$B$271))=0,"",INDEX([2]pivotTable!H$3:H$308,MATCH(totalExpenditure!$A89,[2]pivotTable!$A$3:$A$308,0))/100*INDEX(gDP!W$6:W$271,MATCH(totalExpenditure!$A89,gDP!$B$6:$B$271)))</f>
        <v>#N/A</v>
      </c>
      <c r="I89" s="77" t="e">
        <f>IF(INDEX([2]pivotTable!I$3:I$308,MATCH(totalExpenditure!$A89,[2]pivotTable!$A$3:$A$308,0))/100*INDEX(gDP!X$6:X$271,MATCH(totalExpenditure!$A89,gDP!$B$6:$B$271))=0,"",INDEX([2]pivotTable!I$3:I$308,MATCH(totalExpenditure!$A89,[2]pivotTable!$A$3:$A$308,0))/100*INDEX(gDP!X$6:X$271,MATCH(totalExpenditure!$A89,gDP!$B$6:$B$271)))</f>
        <v>#N/A</v>
      </c>
      <c r="J89" s="77" t="e">
        <f>IF(INDEX([2]pivotTable!J$3:J$308,MATCH(totalExpenditure!$A89,[2]pivotTable!$A$3:$A$308,0))/100*INDEX(gDP!Y$6:Y$271,MATCH(totalExpenditure!$A89,gDP!$B$6:$B$271))=0,"",INDEX([2]pivotTable!J$3:J$308,MATCH(totalExpenditure!$A89,[2]pivotTable!$A$3:$A$308,0))/100*INDEX(gDP!Y$6:Y$271,MATCH(totalExpenditure!$A89,gDP!$B$6:$B$271)))</f>
        <v>#N/A</v>
      </c>
      <c r="K89" s="77" t="e">
        <f>IF(INDEX([2]pivotTable!K$3:K$308,MATCH(totalExpenditure!$A89,[2]pivotTable!$A$3:$A$308,0))/100*INDEX(gDP!Z$6:Z$271,MATCH(totalExpenditure!$A89,gDP!$B$6:$B$271))=0,"",INDEX([2]pivotTable!K$3:K$308,MATCH(totalExpenditure!$A89,[2]pivotTable!$A$3:$A$308,0))/100*INDEX(gDP!Z$6:Z$271,MATCH(totalExpenditure!$A89,gDP!$B$6:$B$271)))</f>
        <v>#N/A</v>
      </c>
      <c r="L89" s="77" t="e">
        <f>IF(INDEX([2]pivotTable!L$3:L$308,MATCH(totalExpenditure!$A89,[2]pivotTable!$A$3:$A$308,0))/100*INDEX(gDP!AA$6:AA$271,MATCH(totalExpenditure!$A89,gDP!$B$6:$B$271))=0,"",INDEX([2]pivotTable!L$3:L$308,MATCH(totalExpenditure!$A89,[2]pivotTable!$A$3:$A$308,0))/100*INDEX(gDP!AA$6:AA$271,MATCH(totalExpenditure!$A89,gDP!$B$6:$B$271)))</f>
        <v>#N/A</v>
      </c>
      <c r="M89" s="77" t="e">
        <f>IF(INDEX([2]pivotTable!M$3:M$308,MATCH(totalExpenditure!$A89,[2]pivotTable!$A$3:$A$308,0))/100*INDEX(gDP!AB$6:AB$271,MATCH(totalExpenditure!$A89,gDP!$B$6:$B$271))=0,"",INDEX([2]pivotTable!M$3:M$308,MATCH(totalExpenditure!$A89,[2]pivotTable!$A$3:$A$308,0))/100*INDEX(gDP!AB$6:AB$271,MATCH(totalExpenditure!$A89,gDP!$B$6:$B$271)))</f>
        <v>#N/A</v>
      </c>
      <c r="N89" s="77" t="e">
        <f>IF(INDEX([2]pivotTable!N$3:N$308,MATCH(totalExpenditure!$A89,[2]pivotTable!$A$3:$A$308,0))/100*INDEX(gDP!AC$6:AC$271,MATCH(totalExpenditure!$A89,gDP!$B$6:$B$271))=0,"",INDEX([2]pivotTable!N$3:N$308,MATCH(totalExpenditure!$A89,[2]pivotTable!$A$3:$A$308,0))/100*INDEX(gDP!AC$6:AC$271,MATCH(totalExpenditure!$A89,gDP!$B$6:$B$271)))</f>
        <v>#N/A</v>
      </c>
      <c r="O89" s="77" t="e">
        <f>IF(INDEX([2]pivotTable!O$3:O$308,MATCH(totalExpenditure!$A89,[2]pivotTable!$A$3:$A$308,0))/100*INDEX(gDP!AD$6:AD$271,MATCH(totalExpenditure!$A89,gDP!$B$6:$B$271))=0,"",INDEX([2]pivotTable!O$3:O$308,MATCH(totalExpenditure!$A89,[2]pivotTable!$A$3:$A$308,0))/100*INDEX(gDP!AD$6:AD$271,MATCH(totalExpenditure!$A89,gDP!$B$6:$B$271)))</f>
        <v>#N/A</v>
      </c>
      <c r="P89" s="77" t="e">
        <f>IF(INDEX([2]pivotTable!P$3:P$308,MATCH(totalExpenditure!$A89,[2]pivotTable!$A$3:$A$308,0))/100*INDEX(gDP!AE$6:AE$271,MATCH(totalExpenditure!$A89,gDP!$B$6:$B$271))=0,"",INDEX([2]pivotTable!P$3:P$308,MATCH(totalExpenditure!$A89,[2]pivotTable!$A$3:$A$308,0))/100*INDEX(gDP!AE$6:AE$271,MATCH(totalExpenditure!$A89,gDP!$B$6:$B$271)))</f>
        <v>#N/A</v>
      </c>
      <c r="Q89" s="77" t="e">
        <f>IF(INDEX([2]pivotTable!Q$3:Q$308,MATCH(totalExpenditure!$A89,[2]pivotTable!$A$3:$A$308,0))/100*INDEX(gDP!AF$6:AF$271,MATCH(totalExpenditure!$A89,gDP!$B$6:$B$271))=0,"",INDEX([2]pivotTable!Q$3:Q$308,MATCH(totalExpenditure!$A89,[2]pivotTable!$A$3:$A$308,0))/100*INDEX(gDP!AF$6:AF$271,MATCH(totalExpenditure!$A89,gDP!$B$6:$B$271)))</f>
        <v>#N/A</v>
      </c>
      <c r="R89" s="77" t="e">
        <f>IF(INDEX([2]pivotTable!R$3:R$308,MATCH(totalExpenditure!$A89,[2]pivotTable!$A$3:$A$308,0))/100*INDEX(gDP!AG$6:AG$271,MATCH(totalExpenditure!$A89,gDP!$B$6:$B$271))=0,"",INDEX([2]pivotTable!R$3:R$308,MATCH(totalExpenditure!$A89,[2]pivotTable!$A$3:$A$308,0))/100*INDEX(gDP!AG$6:AG$271,MATCH(totalExpenditure!$A89,gDP!$B$6:$B$271)))</f>
        <v>#N/A</v>
      </c>
      <c r="S89" s="77" t="e">
        <f>IF(INDEX([2]pivotTable!S$3:S$308,MATCH(totalExpenditure!$A89,[2]pivotTable!$A$3:$A$308,0))/100*INDEX(gDP!AH$6:AH$271,MATCH(totalExpenditure!$A89,gDP!$B$6:$B$271))=0,"",INDEX([2]pivotTable!S$3:S$308,MATCH(totalExpenditure!$A89,[2]pivotTable!$A$3:$A$308,0))/100*INDEX(gDP!AH$6:AH$271,MATCH(totalExpenditure!$A89,gDP!$B$6:$B$271)))</f>
        <v>#N/A</v>
      </c>
      <c r="T89" s="77" t="e">
        <f>IF(INDEX([2]pivotTable!T$3:T$308,MATCH(totalExpenditure!$A89,[2]pivotTable!$A$3:$A$308,0))/100*INDEX(gDP!AI$6:AI$271,MATCH(totalExpenditure!$A89,gDP!$B$6:$B$271))=0,"",INDEX([2]pivotTable!T$3:T$308,MATCH(totalExpenditure!$A89,[2]pivotTable!$A$3:$A$308,0))/100*INDEX(gDP!AI$6:AI$271,MATCH(totalExpenditure!$A89,gDP!$B$6:$B$271)))</f>
        <v>#N/A</v>
      </c>
      <c r="U89" s="77" t="e">
        <f>IF(INDEX([2]pivotTable!U$3:U$308,MATCH(totalExpenditure!$A89,[2]pivotTable!$A$3:$A$308,0))/100*INDEX(gDP!AJ$6:AJ$271,MATCH(totalExpenditure!$A89,gDP!$B$6:$B$271))=0,"",INDEX([2]pivotTable!U$3:U$308,MATCH(totalExpenditure!$A89,[2]pivotTable!$A$3:$A$308,0))/100*INDEX(gDP!AJ$6:AJ$271,MATCH(totalExpenditure!$A89,gDP!$B$6:$B$271)))</f>
        <v>#N/A</v>
      </c>
      <c r="V89" s="77" t="e">
        <f>IF(INDEX([2]pivotTable!V$3:V$308,MATCH(totalExpenditure!$A89,[2]pivotTable!$A$3:$A$308,0))/100*INDEX(gDP!AK$6:AK$271,MATCH(totalExpenditure!$A89,gDP!$B$6:$B$271))=0,"",INDEX([2]pivotTable!V$3:V$308,MATCH(totalExpenditure!$A89,[2]pivotTable!$A$3:$A$308,0))/100*INDEX(gDP!AK$6:AK$271,MATCH(totalExpenditure!$A89,gDP!$B$6:$B$271)))</f>
        <v>#N/A</v>
      </c>
      <c r="W89" s="77" t="e">
        <f>IF(INDEX([2]pivotTable!W$3:W$308,MATCH(totalExpenditure!$A89,[2]pivotTable!$A$3:$A$308,0))/100*INDEX(gDP!AL$6:AL$271,MATCH(totalExpenditure!$A89,gDP!$B$6:$B$271))=0,"",INDEX([2]pivotTable!W$3:W$308,MATCH(totalExpenditure!$A89,[2]pivotTable!$A$3:$A$308,0))/100*INDEX(gDP!AL$6:AL$271,MATCH(totalExpenditure!$A89,gDP!$B$6:$B$271)))</f>
        <v>#N/A</v>
      </c>
      <c r="X89" s="77" t="e">
        <f>IF(INDEX([2]pivotTable!X$3:X$308,MATCH(totalExpenditure!$A89,[2]pivotTable!$A$3:$A$308,0))/100*INDEX(gDP!AM$6:AM$271,MATCH(totalExpenditure!$A89,gDP!$B$6:$B$271))=0,"",INDEX([2]pivotTable!X$3:X$308,MATCH(totalExpenditure!$A89,[2]pivotTable!$A$3:$A$308,0))/100*INDEX(gDP!AM$6:AM$271,MATCH(totalExpenditure!$A89,gDP!$B$6:$B$271)))</f>
        <v>#N/A</v>
      </c>
      <c r="Y89" s="77" t="e">
        <f>IF(INDEX([2]pivotTable!Y$3:Y$308,MATCH(totalExpenditure!$A89,[2]pivotTable!$A$3:$A$308,0))/100*INDEX(gDP!AN$6:AN$271,MATCH(totalExpenditure!$A89,gDP!$B$6:$B$271))=0,"",INDEX([2]pivotTable!Y$3:Y$308,MATCH(totalExpenditure!$A89,[2]pivotTable!$A$3:$A$308,0))/100*INDEX(gDP!AN$6:AN$271,MATCH(totalExpenditure!$A89,gDP!$B$6:$B$271)))</f>
        <v>#N/A</v>
      </c>
      <c r="Z89" s="77" t="e">
        <f>IF(INDEX([2]pivotTable!Z$3:Z$308,MATCH(totalExpenditure!$A89,[2]pivotTable!$A$3:$A$308,0))/100*INDEX(gDP!AO$6:AO$271,MATCH(totalExpenditure!$A89,gDP!$B$6:$B$271))=0,"",INDEX([2]pivotTable!Z$3:Z$308,MATCH(totalExpenditure!$A89,[2]pivotTable!$A$3:$A$308,0))/100*INDEX(gDP!AO$6:AO$271,MATCH(totalExpenditure!$A89,gDP!$B$6:$B$271)))</f>
        <v>#N/A</v>
      </c>
      <c r="AA89" s="77" t="e">
        <f>IF(INDEX([2]pivotTable!AA$3:AA$308,MATCH(totalExpenditure!$A89,[2]pivotTable!$A$3:$A$308,0))/100*INDEX(gDP!AP$6:AP$271,MATCH(totalExpenditure!$A89,gDP!$B$6:$B$271))=0,"",INDEX([2]pivotTable!AA$3:AA$308,MATCH(totalExpenditure!$A89,[2]pivotTable!$A$3:$A$308,0))/100*INDEX(gDP!AP$6:AP$271,MATCH(totalExpenditure!$A89,gDP!$B$6:$B$271)))</f>
        <v>#N/A</v>
      </c>
      <c r="AB89" s="77" t="e">
        <f>IF(INDEX([2]pivotTable!AB$3:AB$308,MATCH(totalExpenditure!$A89,[2]pivotTable!$A$3:$A$308,0))/100*INDEX(gDP!AQ$6:AQ$271,MATCH(totalExpenditure!$A89,gDP!$B$6:$B$271))=0,"",INDEX([2]pivotTable!AB$3:AB$308,MATCH(totalExpenditure!$A89,[2]pivotTable!$A$3:$A$308,0))/100*INDEX(gDP!AQ$6:AQ$271,MATCH(totalExpenditure!$A89,gDP!$B$6:$B$271)))</f>
        <v>#N/A</v>
      </c>
      <c r="AC89" s="77" t="e">
        <f>IF(INDEX([2]pivotTable!AC$3:AC$308,MATCH(totalExpenditure!$A89,[2]pivotTable!$A$3:$A$308,0))/100*INDEX(gDP!AR$6:AR$271,MATCH(totalExpenditure!$A89,gDP!$B$6:$B$271))=0,"",INDEX([2]pivotTable!AC$3:AC$308,MATCH(totalExpenditure!$A89,[2]pivotTable!$A$3:$A$308,0))/100*INDEX(gDP!AR$6:AR$271,MATCH(totalExpenditure!$A89,gDP!$B$6:$B$271)))</f>
        <v>#N/A</v>
      </c>
      <c r="AD89" s="77" t="e">
        <f>IF(INDEX([2]pivotTable!AD$3:AD$308,MATCH(totalExpenditure!$A89,[2]pivotTable!$A$3:$A$308,0))/100*INDEX(gDP!AS$6:AS$271,MATCH(totalExpenditure!$A89,gDP!$B$6:$B$271))=0,"",INDEX([2]pivotTable!AD$3:AD$308,MATCH(totalExpenditure!$A89,[2]pivotTable!$A$3:$A$308,0))/100*INDEX(gDP!AS$6:AS$271,MATCH(totalExpenditure!$A89,gDP!$B$6:$B$271)))</f>
        <v>#N/A</v>
      </c>
      <c r="AE89" s="77" t="e">
        <f>IF(INDEX([2]pivotTable!AE$3:AE$308,MATCH(totalExpenditure!$A89,[2]pivotTable!$A$3:$A$308,0))/100*INDEX(gDP!AT$6:AT$271,MATCH(totalExpenditure!$A89,gDP!$B$6:$B$271))=0,"",INDEX([2]pivotTable!AE$3:AE$308,MATCH(totalExpenditure!$A89,[2]pivotTable!$A$3:$A$308,0))/100*INDEX(gDP!AT$6:AT$271,MATCH(totalExpenditure!$A89,gDP!$B$6:$B$271)))</f>
        <v>#N/A</v>
      </c>
      <c r="AF89" s="77" t="e">
        <f>IF(INDEX([2]pivotTable!AF$3:AF$308,MATCH(totalExpenditure!$A89,[2]pivotTable!$A$3:$A$308,0))/100*INDEX(gDP!AU$6:AU$271,MATCH(totalExpenditure!$A89,gDP!$B$6:$B$271))=0,"",INDEX([2]pivotTable!AF$3:AF$308,MATCH(totalExpenditure!$A89,[2]pivotTable!$A$3:$A$308,0))/100*INDEX(gDP!AU$6:AU$271,MATCH(totalExpenditure!$A89,gDP!$B$6:$B$271)))</f>
        <v>#N/A</v>
      </c>
      <c r="AG89" s="77" t="e">
        <f>IF(INDEX([2]pivotTable!AG$3:AG$308,MATCH(totalExpenditure!$A89,[2]pivotTable!$A$3:$A$308,0))/100*INDEX(gDP!AV$6:AV$271,MATCH(totalExpenditure!$A89,gDP!$B$6:$B$271))=0,"",INDEX([2]pivotTable!AG$3:AG$308,MATCH(totalExpenditure!$A89,[2]pivotTable!$A$3:$A$308,0))/100*INDEX(gDP!AV$6:AV$271,MATCH(totalExpenditure!$A89,gDP!$B$6:$B$271)))</f>
        <v>#N/A</v>
      </c>
      <c r="AH89" s="77" t="e">
        <f>IF(INDEX([2]pivotTable!AH$3:AH$308,MATCH(totalExpenditure!$A89,[2]pivotTable!$A$3:$A$308,0))/100*INDEX(gDP!AW$6:AW$271,MATCH(totalExpenditure!$A89,gDP!$B$6:$B$271))=0,"",INDEX([2]pivotTable!AH$3:AH$308,MATCH(totalExpenditure!$A89,[2]pivotTable!$A$3:$A$308,0))/100*INDEX(gDP!AW$6:AW$271,MATCH(totalExpenditure!$A89,gDP!$B$6:$B$271)))</f>
        <v>#N/A</v>
      </c>
      <c r="AI89" s="77" t="e">
        <f>IF(INDEX([2]pivotTable!AI$3:AI$308,MATCH(totalExpenditure!$A89,[2]pivotTable!$A$3:$A$308,0))/100*INDEX(gDP!AX$6:AX$271,MATCH(totalExpenditure!$A89,gDP!$B$6:$B$271))=0,"",INDEX([2]pivotTable!AI$3:AI$308,MATCH(totalExpenditure!$A89,[2]pivotTable!$A$3:$A$308,0))/100*INDEX(gDP!AX$6:AX$271,MATCH(totalExpenditure!$A89,gDP!$B$6:$B$271)))</f>
        <v>#N/A</v>
      </c>
      <c r="AJ89" s="77" t="e">
        <f>IF(INDEX([2]pivotTable!AJ$3:AJ$308,MATCH(totalExpenditure!$A89,[2]pivotTable!$A$3:$A$308,0))/100*INDEX(gDP!AY$6:AY$271,MATCH(totalExpenditure!$A89,gDP!$B$6:$B$271))=0,"",INDEX([2]pivotTable!AJ$3:AJ$308,MATCH(totalExpenditure!$A89,[2]pivotTable!$A$3:$A$308,0))/100*INDEX(gDP!AY$6:AY$271,MATCH(totalExpenditure!$A89,gDP!$B$6:$B$271)))</f>
        <v>#N/A</v>
      </c>
      <c r="AK89" s="77" t="e">
        <f>IF(INDEX([2]pivotTable!AK$3:AK$308,MATCH(totalExpenditure!$A89,[2]pivotTable!$A$3:$A$308,0))/100*INDEX(gDP!AZ$6:AZ$271,MATCH(totalExpenditure!$A89,gDP!$B$6:$B$271))=0,"",INDEX([2]pivotTable!AK$3:AK$308,MATCH(totalExpenditure!$A89,[2]pivotTable!$A$3:$A$308,0))/100*INDEX(gDP!AZ$6:AZ$271,MATCH(totalExpenditure!$A89,gDP!$B$6:$B$271)))</f>
        <v>#N/A</v>
      </c>
      <c r="AL89" s="77" t="e">
        <f>IF(INDEX([2]pivotTable!AL$3:AL$308,MATCH(totalExpenditure!$A89,[2]pivotTable!$A$3:$A$308,0))/100*INDEX(gDP!BA$6:BA$271,MATCH(totalExpenditure!$A89,gDP!$B$6:$B$271))=0,"",INDEX([2]pivotTable!AL$3:AL$308,MATCH(totalExpenditure!$A89,[2]pivotTable!$A$3:$A$308,0))/100*INDEX(gDP!BA$6:BA$271,MATCH(totalExpenditure!$A89,gDP!$B$6:$B$271)))</f>
        <v>#N/A</v>
      </c>
      <c r="AM89" s="77" t="e">
        <f>IF(INDEX([2]pivotTable!AM$3:AM$308,MATCH(totalExpenditure!$A89,[2]pivotTable!$A$3:$A$308,0))/100*INDEX(gDP!BB$6:BB$271,MATCH(totalExpenditure!$A89,gDP!$B$6:$B$271))=0,"",INDEX([2]pivotTable!AM$3:AM$308,MATCH(totalExpenditure!$A89,[2]pivotTable!$A$3:$A$308,0))/100*INDEX(gDP!BB$6:BB$271,MATCH(totalExpenditure!$A89,gDP!$B$6:$B$271)))</f>
        <v>#N/A</v>
      </c>
      <c r="AN89" s="77" t="e">
        <f>IF(INDEX([2]pivotTable!AN$3:AN$308,MATCH(totalExpenditure!$A89,[2]pivotTable!$A$3:$A$308,0))/100*INDEX(gDP!BC$6:BC$271,MATCH(totalExpenditure!$A89,gDP!$B$6:$B$271))=0,"",INDEX([2]pivotTable!AN$3:AN$308,MATCH(totalExpenditure!$A89,[2]pivotTable!$A$3:$A$308,0))/100*INDEX(gDP!BC$6:BC$271,MATCH(totalExpenditure!$A89,gDP!$B$6:$B$271)))</f>
        <v>#N/A</v>
      </c>
      <c r="AO89" s="77" t="e">
        <f>IF(INDEX([2]pivotTable!AO$3:AO$308,MATCH(totalExpenditure!$A89,[2]pivotTable!$A$3:$A$308,0))/100*INDEX(gDP!BD$6:BD$271,MATCH(totalExpenditure!$A89,gDP!$B$6:$B$271))=0,"",INDEX([2]pivotTable!AO$3:AO$308,MATCH(totalExpenditure!$A89,[2]pivotTable!$A$3:$A$308,0))/100*INDEX(gDP!BD$6:BD$271,MATCH(totalExpenditure!$A89,gDP!$B$6:$B$271)))</f>
        <v>#N/A</v>
      </c>
      <c r="AP89" s="77" t="e">
        <f>IF(INDEX([2]pivotTable!AP$3:AP$308,MATCH(totalExpenditure!$A89,[2]pivotTable!$A$3:$A$308,0))/100*INDEX(gDP!BE$6:BE$271,MATCH(totalExpenditure!$A89,gDP!$B$6:$B$271))=0,"",INDEX([2]pivotTable!AP$3:AP$308,MATCH(totalExpenditure!$A89,[2]pivotTable!$A$3:$A$308,0))/100*INDEX(gDP!BE$6:BE$271,MATCH(totalExpenditure!$A89,gDP!$B$6:$B$271)))</f>
        <v>#N/A</v>
      </c>
      <c r="AQ89" s="77" t="e">
        <f>IF(INDEX([2]pivotTable!AQ$3:AQ$308,MATCH(totalExpenditure!$A89,[2]pivotTable!$A$3:$A$308,0))/100*INDEX(gDP!BF$6:BF$271,MATCH(totalExpenditure!$A89,gDP!$B$6:$B$271))=0,"",INDEX([2]pivotTable!AQ$3:AQ$308,MATCH(totalExpenditure!$A89,[2]pivotTable!$A$3:$A$308,0))/100*INDEX(gDP!BF$6:BF$271,MATCH(totalExpenditure!$A89,gDP!$B$6:$B$271)))</f>
        <v>#N/A</v>
      </c>
      <c r="AR89" s="77" t="e">
        <f>IF(INDEX([2]pivotTable!AR$3:AR$308,MATCH(totalExpenditure!$A89,[2]pivotTable!$A$3:$A$308,0))/100*INDEX(gDP!BG$6:BG$271,MATCH(totalExpenditure!$A89,gDP!$B$6:$B$271))=0,"",INDEX([2]pivotTable!AR$3:AR$308,MATCH(totalExpenditure!$A89,[2]pivotTable!$A$3:$A$308,0))/100*INDEX(gDP!BG$6:BG$271,MATCH(totalExpenditure!$A89,gDP!$B$6:$B$271)))</f>
        <v>#N/A</v>
      </c>
      <c r="AS89" s="77" t="e">
        <f>IF(INDEX([2]pivotTable!AS$3:AS$308,MATCH(totalExpenditure!$A89,[2]pivotTable!$A$3:$A$308,0))/100*INDEX(gDP!BH$6:BH$271,MATCH(totalExpenditure!$A89,gDP!$B$6:$B$271))=0,"",INDEX([2]pivotTable!AS$3:AS$308,MATCH(totalExpenditure!$A89,[2]pivotTable!$A$3:$A$308,0))/100*INDEX(gDP!BH$6:BH$271,MATCH(totalExpenditure!$A89,gDP!$B$6:$B$271)))</f>
        <v>#N/A</v>
      </c>
      <c r="AT89" s="77" t="e">
        <f>IF(INDEX([2]pivotTable!AT$3:AT$308,MATCH(totalExpenditure!$A89,[2]pivotTable!$A$3:$A$308,0))/100*INDEX(gDP!BI$6:BI$271,MATCH(totalExpenditure!$A89,gDP!$B$6:$B$271))=0,"",INDEX([2]pivotTable!AT$3:AT$308,MATCH(totalExpenditure!$A89,[2]pivotTable!$A$3:$A$308,0))/100*INDEX(gDP!BI$6:BI$271,MATCH(totalExpenditure!$A89,gDP!$B$6:$B$271)))</f>
        <v>#N/A</v>
      </c>
      <c r="AU89" s="77" t="e">
        <f>IF(INDEX([2]pivotTable!AU$3:AU$308,MATCH(totalExpenditure!$A89,[2]pivotTable!$A$3:$A$308,0))/100*INDEX(gDP!BJ$6:BJ$271,MATCH(totalExpenditure!$A89,gDP!$B$6:$B$271))=0,"",INDEX([2]pivotTable!AU$3:AU$308,MATCH(totalExpenditure!$A89,[2]pivotTable!$A$3:$A$308,0))/100*INDEX(gDP!BJ$6:BJ$271,MATCH(totalExpenditure!$A89,gDP!$B$6:$B$271)))</f>
        <v>#N/A</v>
      </c>
      <c r="AV89" s="77" t="e">
        <f>IF(INDEX([2]pivotTable!AV$3:AV$308,MATCH(totalExpenditure!$A89,[2]pivotTable!$A$3:$A$308,0))/100*INDEX(gDP!BK$6:BK$271,MATCH(totalExpenditure!$A89,gDP!$B$6:$B$271))=0,"",INDEX([2]pivotTable!AV$3:AV$308,MATCH(totalExpenditure!$A89,[2]pivotTable!$A$3:$A$308,0))/100*INDEX(gDP!BK$6:BK$271,MATCH(totalExpenditure!$A89,gDP!$B$6:$B$271)))</f>
        <v>#N/A</v>
      </c>
      <c r="AW89" s="77" t="e">
        <f>IF(INDEX([2]pivotTable!AW$3:AW$308,MATCH(totalExpenditure!$A89,[2]pivotTable!$A$3:$A$308,0))/100*INDEX(gDP!BL$6:BL$271,MATCH(totalExpenditure!$A89,gDP!$B$6:$B$271))=0,"",INDEX([2]pivotTable!AW$3:AW$308,MATCH(totalExpenditure!$A89,[2]pivotTable!$A$3:$A$308,0))/100*INDEX(gDP!BL$6:BL$271,MATCH(totalExpenditure!$A89,gDP!$B$6:$B$271)))</f>
        <v>#N/A</v>
      </c>
      <c r="AX89" s="77" t="e">
        <f>IF(INDEX([2]pivotTable!AX$3:AX$308,MATCH(totalExpenditure!$A89,[2]pivotTable!$A$3:$A$308,0))/100*INDEX(gDP!BM$6:BM$271,MATCH(totalExpenditure!$A89,gDP!$B$6:$B$271))=0,"",INDEX([2]pivotTable!AX$3:AX$308,MATCH(totalExpenditure!$A89,[2]pivotTable!$A$3:$A$308,0))/100*INDEX(gDP!BM$6:BM$271,MATCH(totalExpenditure!$A89,gDP!$B$6:$B$271)))</f>
        <v>#N/A</v>
      </c>
      <c r="AY89" s="77" t="e">
        <f>IF(INDEX([2]pivotTable!AY$3:AY$308,MATCH(totalExpenditure!$A89,[2]pivotTable!$A$3:$A$308,0))/100*INDEX(gDP!BN$6:BN$271,MATCH(totalExpenditure!$A89,gDP!$B$6:$B$271))=0,"",INDEX([2]pivotTable!AY$3:AY$308,MATCH(totalExpenditure!$A89,[2]pivotTable!$A$3:$A$308,0))/100*INDEX(gDP!BN$6:BN$271,MATCH(totalExpenditure!$A89,gDP!$B$6:$B$271)))</f>
        <v>#N/A</v>
      </c>
      <c r="AZ89" s="77" t="e">
        <f>IF(INDEX([2]pivotTable!AZ$3:AZ$308,MATCH(totalExpenditure!$A89,[2]pivotTable!$A$3:$A$308,0))/100*INDEX(gDP!BO$6:BO$271,MATCH(totalExpenditure!$A89,gDP!$B$6:$B$271))=0,"",INDEX([2]pivotTable!AZ$3:AZ$308,MATCH(totalExpenditure!$A89,[2]pivotTable!$A$3:$A$308,0))/100*INDEX(gDP!BO$6:BO$271,MATCH(totalExpenditure!$A89,gDP!$B$6:$B$271)))</f>
        <v>#N/A</v>
      </c>
      <c r="BA89" s="77" t="e">
        <f>IF(INDEX([2]pivotTable!B$310:B$615,MATCH(totalExpenditure!$A89,[2]pivotTable!$A$310:$A$615,0))/100*INDEX(gDP!Q$6:Q$271,MATCH(totalExpenditure!$A89,gDP!$B$6:$B$271))=0,"",INDEX([2]pivotTable!B$310:B$615,MATCH(totalExpenditure!$A89,[2]pivotTable!$A$310:$A$615,0))/100*INDEX(gDP!Q$6:Q$271,MATCH(totalExpenditure!$A89,gDP!$B$6:$B$271)))</f>
        <v>#N/A</v>
      </c>
      <c r="BB89" s="77" t="e">
        <f>IF(INDEX([2]pivotTable!C$310:C$615,MATCH(totalExpenditure!$A89,[2]pivotTable!$A$310:$A$615,0))/100*INDEX(gDP!R$6:R$271,MATCH(totalExpenditure!$A89,gDP!$B$6:$B$271))=0,"",INDEX([2]pivotTable!C$310:C$615,MATCH(totalExpenditure!$A89,[2]pivotTable!$A$310:$A$615,0))/100*INDEX(gDP!R$6:R$271,MATCH(totalExpenditure!$A89,gDP!$B$6:$B$271)))</f>
        <v>#N/A</v>
      </c>
      <c r="BC89" s="77" t="e">
        <f>IF(INDEX([2]pivotTable!D$310:D$615,MATCH(totalExpenditure!$A89,[2]pivotTable!$A$310:$A$615,0))/100*INDEX(gDP!S$6:S$271,MATCH(totalExpenditure!$A89,gDP!$B$6:$B$271))=0,"",INDEX([2]pivotTable!D$310:D$615,MATCH(totalExpenditure!$A89,[2]pivotTable!$A$310:$A$615,0))/100*INDEX(gDP!S$6:S$271,MATCH(totalExpenditure!$A89,gDP!$B$6:$B$271)))</f>
        <v>#N/A</v>
      </c>
      <c r="BD89" s="77" t="e">
        <f>IF(INDEX([2]pivotTable!E$310:E$615,MATCH(totalExpenditure!$A89,[2]pivotTable!$A$310:$A$615,0))/100*INDEX(gDP!T$6:T$271,MATCH(totalExpenditure!$A89,gDP!$B$6:$B$271))=0,"",INDEX([2]pivotTable!E$310:E$615,MATCH(totalExpenditure!$A89,[2]pivotTable!$A$310:$A$615,0))/100*INDEX(gDP!T$6:T$271,MATCH(totalExpenditure!$A89,gDP!$B$6:$B$271)))</f>
        <v>#N/A</v>
      </c>
      <c r="BE89" s="77" t="e">
        <f>IF(INDEX([2]pivotTable!F$310:F$615,MATCH(totalExpenditure!$A89,[2]pivotTable!$A$310:$A$615,0))/100*INDEX(gDP!U$6:U$271,MATCH(totalExpenditure!$A89,gDP!$B$6:$B$271))=0,"",INDEX([2]pivotTable!F$310:F$615,MATCH(totalExpenditure!$A89,[2]pivotTable!$A$310:$A$615,0))/100*INDEX(gDP!U$6:U$271,MATCH(totalExpenditure!$A89,gDP!$B$6:$B$271)))</f>
        <v>#N/A</v>
      </c>
      <c r="BF89" s="77" t="e">
        <f>IF(INDEX([2]pivotTable!G$310:G$615,MATCH(totalExpenditure!$A89,[2]pivotTable!$A$310:$A$615,0))/100*INDEX(gDP!V$6:V$271,MATCH(totalExpenditure!$A89,gDP!$B$6:$B$271))=0,"",INDEX([2]pivotTable!G$310:G$615,MATCH(totalExpenditure!$A89,[2]pivotTable!$A$310:$A$615,0))/100*INDEX(gDP!V$6:V$271,MATCH(totalExpenditure!$A89,gDP!$B$6:$B$271)))</f>
        <v>#N/A</v>
      </c>
      <c r="BG89" s="77" t="e">
        <f>IF(INDEX([2]pivotTable!H$310:H$615,MATCH(totalExpenditure!$A89,[2]pivotTable!$A$310:$A$615,0))/100*INDEX(gDP!W$6:W$271,MATCH(totalExpenditure!$A89,gDP!$B$6:$B$271))=0,"",INDEX([2]pivotTable!H$310:H$615,MATCH(totalExpenditure!$A89,[2]pivotTable!$A$310:$A$615,0))/100*INDEX(gDP!W$6:W$271,MATCH(totalExpenditure!$A89,gDP!$B$6:$B$271)))</f>
        <v>#N/A</v>
      </c>
      <c r="BH89" s="77" t="e">
        <f>IF(INDEX([2]pivotTable!I$310:I$615,MATCH(totalExpenditure!$A89,[2]pivotTable!$A$310:$A$615,0))/100*INDEX(gDP!X$6:X$271,MATCH(totalExpenditure!$A89,gDP!$B$6:$B$271))=0,"",INDEX([2]pivotTable!I$310:I$615,MATCH(totalExpenditure!$A89,[2]pivotTable!$A$310:$A$615,0))/100*INDEX(gDP!X$6:X$271,MATCH(totalExpenditure!$A89,gDP!$B$6:$B$271)))</f>
        <v>#N/A</v>
      </c>
      <c r="BI89" s="77" t="e">
        <f>IF(INDEX([2]pivotTable!J$310:J$615,MATCH(totalExpenditure!$A89,[2]pivotTable!$A$310:$A$615,0))/100*INDEX(gDP!Y$6:Y$271,MATCH(totalExpenditure!$A89,gDP!$B$6:$B$271))=0,"",INDEX([2]pivotTable!J$310:J$615,MATCH(totalExpenditure!$A89,[2]pivotTable!$A$310:$A$615,0))/100*INDEX(gDP!Y$6:Y$271,MATCH(totalExpenditure!$A89,gDP!$B$6:$B$271)))</f>
        <v>#N/A</v>
      </c>
      <c r="BJ89" s="77" t="e">
        <f>IF(INDEX([2]pivotTable!K$310:K$615,MATCH(totalExpenditure!$A89,[2]pivotTable!$A$310:$A$615,0))/100*INDEX(gDP!Z$6:Z$271,MATCH(totalExpenditure!$A89,gDP!$B$6:$B$271))=0,"",INDEX([2]pivotTable!K$310:K$615,MATCH(totalExpenditure!$A89,[2]pivotTable!$A$310:$A$615,0))/100*INDEX(gDP!Z$6:Z$271,MATCH(totalExpenditure!$A89,gDP!$B$6:$B$271)))</f>
        <v>#N/A</v>
      </c>
      <c r="BK89" s="77" t="e">
        <f>IF(INDEX([2]pivotTable!L$310:L$615,MATCH(totalExpenditure!$A89,[2]pivotTable!$A$310:$A$615,0))/100*INDEX(gDP!AA$6:AA$271,MATCH(totalExpenditure!$A89,gDP!$B$6:$B$271))=0,"",INDEX([2]pivotTable!L$310:L$615,MATCH(totalExpenditure!$A89,[2]pivotTable!$A$310:$A$615,0))/100*INDEX(gDP!AA$6:AA$271,MATCH(totalExpenditure!$A89,gDP!$B$6:$B$271)))</f>
        <v>#N/A</v>
      </c>
      <c r="BL89" s="77" t="e">
        <f>IF(INDEX([2]pivotTable!M$310:M$615,MATCH(totalExpenditure!$A89,[2]pivotTable!$A$310:$A$615,0))/100*INDEX(gDP!AB$6:AB$271,MATCH(totalExpenditure!$A89,gDP!$B$6:$B$271))=0,"",INDEX([2]pivotTable!M$310:M$615,MATCH(totalExpenditure!$A89,[2]pivotTable!$A$310:$A$615,0))/100*INDEX(gDP!AB$6:AB$271,MATCH(totalExpenditure!$A89,gDP!$B$6:$B$271)))</f>
        <v>#N/A</v>
      </c>
      <c r="BM89" s="77" t="e">
        <f>IF(INDEX([2]pivotTable!N$310:N$615,MATCH(totalExpenditure!$A89,[2]pivotTable!$A$310:$A$615,0))/100*INDEX(gDP!AC$6:AC$271,MATCH(totalExpenditure!$A89,gDP!$B$6:$B$271))=0,"",INDEX([2]pivotTable!N$310:N$615,MATCH(totalExpenditure!$A89,[2]pivotTable!$A$310:$A$615,0))/100*INDEX(gDP!AC$6:AC$271,MATCH(totalExpenditure!$A89,gDP!$B$6:$B$271)))</f>
        <v>#N/A</v>
      </c>
      <c r="BN89" s="77" t="e">
        <f>IF(INDEX([2]pivotTable!O$310:O$615,MATCH(totalExpenditure!$A89,[2]pivotTable!$A$310:$A$615,0))/100*INDEX(gDP!AD$6:AD$271,MATCH(totalExpenditure!$A89,gDP!$B$6:$B$271))=0,"",INDEX([2]pivotTable!O$310:O$615,MATCH(totalExpenditure!$A89,[2]pivotTable!$A$310:$A$615,0))/100*INDEX(gDP!AD$6:AD$271,MATCH(totalExpenditure!$A89,gDP!$B$6:$B$271)))</f>
        <v>#N/A</v>
      </c>
      <c r="BO89" s="77" t="e">
        <f>IF(INDEX([2]pivotTable!P$310:P$615,MATCH(totalExpenditure!$A89,[2]pivotTable!$A$310:$A$615,0))/100*INDEX(gDP!AE$6:AE$271,MATCH(totalExpenditure!$A89,gDP!$B$6:$B$271))=0,"",INDEX([2]pivotTable!P$310:P$615,MATCH(totalExpenditure!$A89,[2]pivotTable!$A$310:$A$615,0))/100*INDEX(gDP!AE$6:AE$271,MATCH(totalExpenditure!$A89,gDP!$B$6:$B$271)))</f>
        <v>#N/A</v>
      </c>
      <c r="BP89" s="77" t="e">
        <f>IF(INDEX([2]pivotTable!Q$310:Q$615,MATCH(totalExpenditure!$A89,[2]pivotTable!$A$310:$A$615,0))/100*INDEX(gDP!AF$6:AF$271,MATCH(totalExpenditure!$A89,gDP!$B$6:$B$271))=0,"",INDEX([2]pivotTable!Q$310:Q$615,MATCH(totalExpenditure!$A89,[2]pivotTable!$A$310:$A$615,0))/100*INDEX(gDP!AF$6:AF$271,MATCH(totalExpenditure!$A89,gDP!$B$6:$B$271)))</f>
        <v>#N/A</v>
      </c>
      <c r="BQ89" s="77" t="e">
        <f>IF(INDEX([2]pivotTable!R$310:R$615,MATCH(totalExpenditure!$A89,[2]pivotTable!$A$310:$A$615,0))/100*INDEX(gDP!AG$6:AG$271,MATCH(totalExpenditure!$A89,gDP!$B$6:$B$271))=0,"",INDEX([2]pivotTable!R$310:R$615,MATCH(totalExpenditure!$A89,[2]pivotTable!$A$310:$A$615,0))/100*INDEX(gDP!AG$6:AG$271,MATCH(totalExpenditure!$A89,gDP!$B$6:$B$271)))</f>
        <v>#N/A</v>
      </c>
      <c r="BR89" s="77" t="e">
        <f>IF(INDEX([2]pivotTable!S$310:S$615,MATCH(totalExpenditure!$A89,[2]pivotTable!$A$310:$A$615,0))/100*INDEX(gDP!AH$6:AH$271,MATCH(totalExpenditure!$A89,gDP!$B$6:$B$271))=0,"",INDEX([2]pivotTable!S$310:S$615,MATCH(totalExpenditure!$A89,[2]pivotTable!$A$310:$A$615,0))/100*INDEX(gDP!AH$6:AH$271,MATCH(totalExpenditure!$A89,gDP!$B$6:$B$271)))</f>
        <v>#N/A</v>
      </c>
      <c r="BS89" s="77" t="e">
        <f>IF(INDEX([2]pivotTable!T$310:T$615,MATCH(totalExpenditure!$A89,[2]pivotTable!$A$310:$A$615,0))/100*INDEX(gDP!AI$6:AI$271,MATCH(totalExpenditure!$A89,gDP!$B$6:$B$271))=0,"",INDEX([2]pivotTable!T$310:T$615,MATCH(totalExpenditure!$A89,[2]pivotTable!$A$310:$A$615,0))/100*INDEX(gDP!AI$6:AI$271,MATCH(totalExpenditure!$A89,gDP!$B$6:$B$271)))</f>
        <v>#N/A</v>
      </c>
      <c r="BT89" s="77" t="e">
        <f>IF(INDEX([2]pivotTable!U$310:U$615,MATCH(totalExpenditure!$A89,[2]pivotTable!$A$310:$A$615,0))/100*INDEX(gDP!AJ$6:AJ$271,MATCH(totalExpenditure!$A89,gDP!$B$6:$B$271))=0,"",INDEX([2]pivotTable!U$310:U$615,MATCH(totalExpenditure!$A89,[2]pivotTable!$A$310:$A$615,0))/100*INDEX(gDP!AJ$6:AJ$271,MATCH(totalExpenditure!$A89,gDP!$B$6:$B$271)))</f>
        <v>#N/A</v>
      </c>
      <c r="BU89" s="77" t="e">
        <f>IF(INDEX([2]pivotTable!V$310:V$615,MATCH(totalExpenditure!$A89,[2]pivotTable!$A$310:$A$615,0))/100*INDEX(gDP!AK$6:AK$271,MATCH(totalExpenditure!$A89,gDP!$B$6:$B$271))=0,"",INDEX([2]pivotTable!V$310:V$615,MATCH(totalExpenditure!$A89,[2]pivotTable!$A$310:$A$615,0))/100*INDEX(gDP!AK$6:AK$271,MATCH(totalExpenditure!$A89,gDP!$B$6:$B$271)))</f>
        <v>#N/A</v>
      </c>
      <c r="BV89" s="77" t="e">
        <f>IF(INDEX([2]pivotTable!W$310:W$615,MATCH(totalExpenditure!$A89,[2]pivotTable!$A$310:$A$615,0))/100*INDEX(gDP!AL$6:AL$271,MATCH(totalExpenditure!$A89,gDP!$B$6:$B$271))=0,"",INDEX([2]pivotTable!W$310:W$615,MATCH(totalExpenditure!$A89,[2]pivotTable!$A$310:$A$615,0))/100*INDEX(gDP!AL$6:AL$271,MATCH(totalExpenditure!$A89,gDP!$B$6:$B$271)))</f>
        <v>#N/A</v>
      </c>
      <c r="BW89" s="77" t="e">
        <f>IF(INDEX([2]pivotTable!X$310:X$615,MATCH(totalExpenditure!$A89,[2]pivotTable!$A$310:$A$615,0))/100*INDEX(gDP!AM$6:AM$271,MATCH(totalExpenditure!$A89,gDP!$B$6:$B$271))=0,"",INDEX([2]pivotTable!X$310:X$615,MATCH(totalExpenditure!$A89,[2]pivotTable!$A$310:$A$615,0))/100*INDEX(gDP!AM$6:AM$271,MATCH(totalExpenditure!$A89,gDP!$B$6:$B$271)))</f>
        <v>#N/A</v>
      </c>
      <c r="BX89" s="77" t="e">
        <f>IF(INDEX([2]pivotTable!Y$310:Y$615,MATCH(totalExpenditure!$A89,[2]pivotTable!$A$310:$A$615,0))/100*INDEX(gDP!AN$6:AN$271,MATCH(totalExpenditure!$A89,gDP!$B$6:$B$271))=0,"",INDEX([2]pivotTable!Y$310:Y$615,MATCH(totalExpenditure!$A89,[2]pivotTable!$A$310:$A$615,0))/100*INDEX(gDP!AN$6:AN$271,MATCH(totalExpenditure!$A89,gDP!$B$6:$B$271)))</f>
        <v>#N/A</v>
      </c>
      <c r="BY89" s="77" t="e">
        <f>IF(INDEX([2]pivotTable!Z$310:Z$615,MATCH(totalExpenditure!$A89,[2]pivotTable!$A$310:$A$615,0))/100*INDEX(gDP!AO$6:AO$271,MATCH(totalExpenditure!$A89,gDP!$B$6:$B$271))=0,"",INDEX([2]pivotTable!Z$310:Z$615,MATCH(totalExpenditure!$A89,[2]pivotTable!$A$310:$A$615,0))/100*INDEX(gDP!AO$6:AO$271,MATCH(totalExpenditure!$A89,gDP!$B$6:$B$271)))</f>
        <v>#N/A</v>
      </c>
      <c r="BZ89" s="77" t="e">
        <f>IF(INDEX([2]pivotTable!AA$310:AA$615,MATCH(totalExpenditure!$A89,[2]pivotTable!$A$310:$A$615,0))/100*INDEX(gDP!AP$6:AP$271,MATCH(totalExpenditure!$A89,gDP!$B$6:$B$271))=0,"",INDEX([2]pivotTable!AA$310:AA$615,MATCH(totalExpenditure!$A89,[2]pivotTable!$A$310:$A$615,0))/100*INDEX(gDP!AP$6:AP$271,MATCH(totalExpenditure!$A89,gDP!$B$6:$B$271)))</f>
        <v>#N/A</v>
      </c>
      <c r="CA89" s="77" t="e">
        <f>IF(INDEX([2]pivotTable!AB$310:AB$615,MATCH(totalExpenditure!$A89,[2]pivotTable!$A$310:$A$615,0))/100*INDEX(gDP!AQ$6:AQ$271,MATCH(totalExpenditure!$A89,gDP!$B$6:$B$271))=0,"",INDEX([2]pivotTable!AB$310:AB$615,MATCH(totalExpenditure!$A89,[2]pivotTable!$A$310:$A$615,0))/100*INDEX(gDP!AQ$6:AQ$271,MATCH(totalExpenditure!$A89,gDP!$B$6:$B$271)))</f>
        <v>#N/A</v>
      </c>
      <c r="CB89" s="77" t="e">
        <f>IF(INDEX([2]pivotTable!AC$310:AC$615,MATCH(totalExpenditure!$A89,[2]pivotTable!$A$310:$A$615,0))/100*INDEX(gDP!AR$6:AR$271,MATCH(totalExpenditure!$A89,gDP!$B$6:$B$271))=0,"",INDEX([2]pivotTable!AC$310:AC$615,MATCH(totalExpenditure!$A89,[2]pivotTable!$A$310:$A$615,0))/100*INDEX(gDP!AR$6:AR$271,MATCH(totalExpenditure!$A89,gDP!$B$6:$B$271)))</f>
        <v>#N/A</v>
      </c>
      <c r="CC89" s="77" t="e">
        <f>IF(INDEX([2]pivotTable!AD$310:AD$615,MATCH(totalExpenditure!$A89,[2]pivotTable!$A$310:$A$615,0))/100*INDEX(gDP!AS$6:AS$271,MATCH(totalExpenditure!$A89,gDP!$B$6:$B$271))=0,"",INDEX([2]pivotTable!AD$310:AD$615,MATCH(totalExpenditure!$A89,[2]pivotTable!$A$310:$A$615,0))/100*INDEX(gDP!AS$6:AS$271,MATCH(totalExpenditure!$A89,gDP!$B$6:$B$271)))</f>
        <v>#N/A</v>
      </c>
      <c r="CD89" s="77" t="e">
        <f>IF(INDEX([2]pivotTable!AE$310:AE$615,MATCH(totalExpenditure!$A89,[2]pivotTable!$A$310:$A$615,0))/100*INDEX(gDP!AT$6:AT$271,MATCH(totalExpenditure!$A89,gDP!$B$6:$B$271))=0,"",INDEX([2]pivotTable!AE$310:AE$615,MATCH(totalExpenditure!$A89,[2]pivotTable!$A$310:$A$615,0))/100*INDEX(gDP!AT$6:AT$271,MATCH(totalExpenditure!$A89,gDP!$B$6:$B$271)))</f>
        <v>#N/A</v>
      </c>
      <c r="CE89" s="77" t="e">
        <f>IF(INDEX([2]pivotTable!AF$310:AF$615,MATCH(totalExpenditure!$A89,[2]pivotTable!$A$310:$A$615,0))/100*INDEX(gDP!AU$6:AU$271,MATCH(totalExpenditure!$A89,gDP!$B$6:$B$271))=0,"",INDEX([2]pivotTable!AF$310:AF$615,MATCH(totalExpenditure!$A89,[2]pivotTable!$A$310:$A$615,0))/100*INDEX(gDP!AU$6:AU$271,MATCH(totalExpenditure!$A89,gDP!$B$6:$B$271)))</f>
        <v>#N/A</v>
      </c>
      <c r="CF89" s="77" t="e">
        <f>IF(INDEX([2]pivotTable!AG$310:AG$615,MATCH(totalExpenditure!$A89,[2]pivotTable!$A$310:$A$615,0))/100*INDEX(gDP!AV$6:AV$271,MATCH(totalExpenditure!$A89,gDP!$B$6:$B$271))=0,"",INDEX([2]pivotTable!AG$310:AG$615,MATCH(totalExpenditure!$A89,[2]pivotTable!$A$310:$A$615,0))/100*INDEX(gDP!AV$6:AV$271,MATCH(totalExpenditure!$A89,gDP!$B$6:$B$271)))</f>
        <v>#N/A</v>
      </c>
      <c r="CG89" s="77" t="e">
        <f>IF(INDEX([2]pivotTable!AH$310:AH$615,MATCH(totalExpenditure!$A89,[2]pivotTable!$A$310:$A$615,0))/100*INDEX(gDP!AW$6:AW$271,MATCH(totalExpenditure!$A89,gDP!$B$6:$B$271))=0,"",INDEX([2]pivotTable!AH$310:AH$615,MATCH(totalExpenditure!$A89,[2]pivotTable!$A$310:$A$615,0))/100*INDEX(gDP!AW$6:AW$271,MATCH(totalExpenditure!$A89,gDP!$B$6:$B$271)))</f>
        <v>#N/A</v>
      </c>
      <c r="CH89" s="77" t="e">
        <f>IF(INDEX([2]pivotTable!AI$310:AI$615,MATCH(totalExpenditure!$A89,[2]pivotTable!$A$310:$A$615,0))/100*INDEX(gDP!AX$6:AX$271,MATCH(totalExpenditure!$A89,gDP!$B$6:$B$271))=0,"",INDEX([2]pivotTable!AI$310:AI$615,MATCH(totalExpenditure!$A89,[2]pivotTable!$A$310:$A$615,0))/100*INDEX(gDP!AX$6:AX$271,MATCH(totalExpenditure!$A89,gDP!$B$6:$B$271)))</f>
        <v>#N/A</v>
      </c>
      <c r="CI89" s="77" t="e">
        <f>IF(INDEX([2]pivotTable!AJ$310:AJ$615,MATCH(totalExpenditure!$A89,[2]pivotTable!$A$310:$A$615,0))/100*INDEX(gDP!AY$6:AY$271,MATCH(totalExpenditure!$A89,gDP!$B$6:$B$271))=0,"",INDEX([2]pivotTable!AJ$310:AJ$615,MATCH(totalExpenditure!$A89,[2]pivotTable!$A$310:$A$615,0))/100*INDEX(gDP!AY$6:AY$271,MATCH(totalExpenditure!$A89,gDP!$B$6:$B$271)))</f>
        <v>#N/A</v>
      </c>
      <c r="CJ89" s="77" t="e">
        <f>IF(INDEX([2]pivotTable!AK$310:AK$615,MATCH(totalExpenditure!$A89,[2]pivotTable!$A$310:$A$615,0))/100*INDEX(gDP!AZ$6:AZ$271,MATCH(totalExpenditure!$A89,gDP!$B$6:$B$271))=0,"",INDEX([2]pivotTable!AK$310:AK$615,MATCH(totalExpenditure!$A89,[2]pivotTable!$A$310:$A$615,0))/100*INDEX(gDP!AZ$6:AZ$271,MATCH(totalExpenditure!$A89,gDP!$B$6:$B$271)))</f>
        <v>#N/A</v>
      </c>
      <c r="CK89" s="77" t="e">
        <f>IF(INDEX([2]pivotTable!AL$310:AL$615,MATCH(totalExpenditure!$A89,[2]pivotTable!$A$310:$A$615,0))/100*INDEX(gDP!BA$6:BA$271,MATCH(totalExpenditure!$A89,gDP!$B$6:$B$271))=0,"",INDEX([2]pivotTable!AL$310:AL$615,MATCH(totalExpenditure!$A89,[2]pivotTable!$A$310:$A$615,0))/100*INDEX(gDP!BA$6:BA$271,MATCH(totalExpenditure!$A89,gDP!$B$6:$B$271)))</f>
        <v>#N/A</v>
      </c>
      <c r="CL89" s="77" t="e">
        <f>IF(INDEX([2]pivotTable!AM$310:AM$615,MATCH(totalExpenditure!$A89,[2]pivotTable!$A$310:$A$615,0))/100*INDEX(gDP!BB$6:BB$271,MATCH(totalExpenditure!$A89,gDP!$B$6:$B$271))=0,"",INDEX([2]pivotTable!AM$310:AM$615,MATCH(totalExpenditure!$A89,[2]pivotTable!$A$310:$A$615,0))/100*INDEX(gDP!BB$6:BB$271,MATCH(totalExpenditure!$A89,gDP!$B$6:$B$271)))</f>
        <v>#N/A</v>
      </c>
      <c r="CM89" s="77" t="e">
        <f>IF(INDEX([2]pivotTable!AN$310:AN$615,MATCH(totalExpenditure!$A89,[2]pivotTable!$A$310:$A$615,0))/100*INDEX(gDP!BC$6:BC$271,MATCH(totalExpenditure!$A89,gDP!$B$6:$B$271))=0,"",INDEX([2]pivotTable!AN$310:AN$615,MATCH(totalExpenditure!$A89,[2]pivotTable!$A$310:$A$615,0))/100*INDEX(gDP!BC$6:BC$271,MATCH(totalExpenditure!$A89,gDP!$B$6:$B$271)))</f>
        <v>#N/A</v>
      </c>
      <c r="CN89" s="77" t="e">
        <f>IF(INDEX([2]pivotTable!AO$310:AO$615,MATCH(totalExpenditure!$A89,[2]pivotTable!$A$310:$A$615,0))/100*INDEX(gDP!BD$6:BD$271,MATCH(totalExpenditure!$A89,gDP!$B$6:$B$271))=0,"",INDEX([2]pivotTable!AO$310:AO$615,MATCH(totalExpenditure!$A89,[2]pivotTable!$A$310:$A$615,0))/100*INDEX(gDP!BD$6:BD$271,MATCH(totalExpenditure!$A89,gDP!$B$6:$B$271)))</f>
        <v>#N/A</v>
      </c>
      <c r="CO89" s="77" t="e">
        <f>IF(INDEX([2]pivotTable!AP$310:AP$615,MATCH(totalExpenditure!$A89,[2]pivotTable!$A$310:$A$615,0))/100*INDEX(gDP!BE$6:BE$271,MATCH(totalExpenditure!$A89,gDP!$B$6:$B$271))=0,"",INDEX([2]pivotTable!AP$310:AP$615,MATCH(totalExpenditure!$A89,[2]pivotTable!$A$310:$A$615,0))/100*INDEX(gDP!BE$6:BE$271,MATCH(totalExpenditure!$A89,gDP!$B$6:$B$271)))</f>
        <v>#N/A</v>
      </c>
      <c r="CP89" s="77" t="e">
        <f>IF(INDEX([2]pivotTable!AQ$310:AQ$615,MATCH(totalExpenditure!$A89,[2]pivotTable!$A$310:$A$615,0))/100*INDEX(gDP!BF$6:BF$271,MATCH(totalExpenditure!$A89,gDP!$B$6:$B$271))=0,"",INDEX([2]pivotTable!AQ$310:AQ$615,MATCH(totalExpenditure!$A89,[2]pivotTable!$A$310:$A$615,0))/100*INDEX(gDP!BF$6:BF$271,MATCH(totalExpenditure!$A89,gDP!$B$6:$B$271)))</f>
        <v>#N/A</v>
      </c>
      <c r="CQ89" s="77" t="e">
        <f>IF(INDEX([2]pivotTable!AR$310:AR$615,MATCH(totalExpenditure!$A89,[2]pivotTable!$A$310:$A$615,0))/100*INDEX(gDP!BG$6:BG$271,MATCH(totalExpenditure!$A89,gDP!$B$6:$B$271))=0,"",INDEX([2]pivotTable!AR$310:AR$615,MATCH(totalExpenditure!$A89,[2]pivotTable!$A$310:$A$615,0))/100*INDEX(gDP!BG$6:BG$271,MATCH(totalExpenditure!$A89,gDP!$B$6:$B$271)))</f>
        <v>#N/A</v>
      </c>
      <c r="CR89" s="77" t="e">
        <f>IF(INDEX([2]pivotTable!AS$310:AS$615,MATCH(totalExpenditure!$A89,[2]pivotTable!$A$310:$A$615,0))/100*INDEX(gDP!BH$6:BH$271,MATCH(totalExpenditure!$A89,gDP!$B$6:$B$271))=0,"",INDEX([2]pivotTable!AS$310:AS$615,MATCH(totalExpenditure!$A89,[2]pivotTable!$A$310:$A$615,0))/100*INDEX(gDP!BH$6:BH$271,MATCH(totalExpenditure!$A89,gDP!$B$6:$B$271)))</f>
        <v>#N/A</v>
      </c>
      <c r="CS89" s="77" t="e">
        <f>IF(INDEX([2]pivotTable!AT$310:AT$615,MATCH(totalExpenditure!$A89,[2]pivotTable!$A$310:$A$615,0))/100*INDEX(gDP!BI$6:BI$271,MATCH(totalExpenditure!$A89,gDP!$B$6:$B$271))=0,"",INDEX([2]pivotTable!AT$310:AT$615,MATCH(totalExpenditure!$A89,[2]pivotTable!$A$310:$A$615,0))/100*INDEX(gDP!BI$6:BI$271,MATCH(totalExpenditure!$A89,gDP!$B$6:$B$271)))</f>
        <v>#N/A</v>
      </c>
      <c r="CT89" s="77" t="e">
        <f>IF(INDEX([2]pivotTable!AU$310:AU$615,MATCH(totalExpenditure!$A89,[2]pivotTable!$A$310:$A$615,0))/100*INDEX(gDP!BJ$6:BJ$271,MATCH(totalExpenditure!$A89,gDP!$B$6:$B$271))=0,"",INDEX([2]pivotTable!AU$310:AU$615,MATCH(totalExpenditure!$A89,[2]pivotTable!$A$310:$A$615,0))/100*INDEX(gDP!BJ$6:BJ$271,MATCH(totalExpenditure!$A89,gDP!$B$6:$B$271)))</f>
        <v>#N/A</v>
      </c>
      <c r="CU89" s="77" t="e">
        <f>IF(INDEX([2]pivotTable!AV$310:AV$615,MATCH(totalExpenditure!$A89,[2]pivotTable!$A$310:$A$615,0))/100*INDEX(gDP!BK$6:BK$271,MATCH(totalExpenditure!$A89,gDP!$B$6:$B$271))=0,"",INDEX([2]pivotTable!AV$310:AV$615,MATCH(totalExpenditure!$A89,[2]pivotTable!$A$310:$A$615,0))/100*INDEX(gDP!BK$6:BK$271,MATCH(totalExpenditure!$A89,gDP!$B$6:$B$271)))</f>
        <v>#N/A</v>
      </c>
      <c r="CV89" s="77" t="e">
        <f>IF(INDEX([2]pivotTable!AW$310:AW$615,MATCH(totalExpenditure!$A89,[2]pivotTable!$A$310:$A$615,0))/100*INDEX(gDP!BL$6:BL$271,MATCH(totalExpenditure!$A89,gDP!$B$6:$B$271))=0,"",INDEX([2]pivotTable!AW$310:AW$615,MATCH(totalExpenditure!$A89,[2]pivotTable!$A$310:$A$615,0))/100*INDEX(gDP!BL$6:BL$271,MATCH(totalExpenditure!$A89,gDP!$B$6:$B$271)))</f>
        <v>#N/A</v>
      </c>
      <c r="CW89" s="77" t="e">
        <f>IF(INDEX([2]pivotTable!AX$310:AX$615,MATCH(totalExpenditure!$A89,[2]pivotTable!$A$310:$A$615,0))/100*INDEX(gDP!BM$6:BM$271,MATCH(totalExpenditure!$A89,gDP!$B$6:$B$271))=0,"",INDEX([2]pivotTable!AX$310:AX$615,MATCH(totalExpenditure!$A89,[2]pivotTable!$A$310:$A$615,0))/100*INDEX(gDP!BM$6:BM$271,MATCH(totalExpenditure!$A89,gDP!$B$6:$B$271)))</f>
        <v>#N/A</v>
      </c>
      <c r="CX89" s="77" t="e">
        <f>IF(INDEX([2]pivotTable!AY$310:AY$615,MATCH(totalExpenditure!$A89,[2]pivotTable!$A$310:$A$615,0))/100*INDEX(gDP!BN$6:BN$271,MATCH(totalExpenditure!$A89,gDP!$B$6:$B$271))=0,"",INDEX([2]pivotTable!AY$310:AY$615,MATCH(totalExpenditure!$A89,[2]pivotTable!$A$310:$A$615,0))/100*INDEX(gDP!BN$6:BN$271,MATCH(totalExpenditure!$A89,gDP!$B$6:$B$271)))</f>
        <v>#N/A</v>
      </c>
      <c r="CY89" s="77" t="e">
        <f>IF(INDEX([2]pivotTable!AZ$310:AZ$615,MATCH(totalExpenditure!$A89,[2]pivotTable!$A$310:$A$615,0))/100*INDEX(gDP!BO$6:BO$271,MATCH(totalExpenditure!$A89,gDP!$B$6:$B$271))=0,"",INDEX([2]pivotTable!AZ$310:AZ$615,MATCH(totalExpenditure!$A89,[2]pivotTable!$A$310:$A$615,0))/100*INDEX(gDP!BO$6:BO$271,MATCH(totalExpenditure!$A89,gDP!$B$6:$B$271)))</f>
        <v>#N/A</v>
      </c>
      <c r="CZ89" s="77" t="e">
        <f>IF(B89="","",IF(BA89="","",B89-B89+INDEX(gDP!Q$6:Q$271,MATCH(totalExpenditure!$A89,gDP!$B$6:$B$271))))</f>
        <v>#N/A</v>
      </c>
      <c r="DA89" s="77" t="e">
        <f>IF(C89="","",IF(BB89="","",C89-C89+INDEX(gDP!R$6:R$271,MATCH(totalExpenditure!$A89,gDP!$B$6:$B$271))))</f>
        <v>#N/A</v>
      </c>
      <c r="DB89" s="77" t="e">
        <f>IF(D89="","",IF(BC89="","",D89-D89+INDEX(gDP!S$6:S$271,MATCH(totalExpenditure!$A89,gDP!$B$6:$B$271))))</f>
        <v>#N/A</v>
      </c>
      <c r="DC89" s="77" t="e">
        <f>IF(E89="","",IF(BD89="","",E89-E89+INDEX(gDP!T$6:T$271,MATCH(totalExpenditure!$A89,gDP!$B$6:$B$271))))</f>
        <v>#N/A</v>
      </c>
      <c r="DD89" s="77" t="e">
        <f>IF(F89="","",IF(BE89="","",F89-F89+INDEX(gDP!U$6:U$271,MATCH(totalExpenditure!$A89,gDP!$B$6:$B$271))))</f>
        <v>#N/A</v>
      </c>
      <c r="DE89" s="77" t="e">
        <f>IF(G89="","",IF(BF89="","",G89-G89+INDEX(gDP!V$6:V$271,MATCH(totalExpenditure!$A89,gDP!$B$6:$B$271))))</f>
        <v>#N/A</v>
      </c>
      <c r="DF89" s="77" t="e">
        <f>IF(H89="","",IF(BG89="","",H89-H89+INDEX(gDP!W$6:W$271,MATCH(totalExpenditure!$A89,gDP!$B$6:$B$271))))</f>
        <v>#N/A</v>
      </c>
      <c r="DG89" s="77" t="e">
        <f>IF(I89="","",IF(BH89="","",I89-I89+INDEX(gDP!X$6:X$271,MATCH(totalExpenditure!$A89,gDP!$B$6:$B$271))))</f>
        <v>#N/A</v>
      </c>
      <c r="DH89" s="77" t="e">
        <f>IF(J89="","",IF(BI89="","",J89-J89+INDEX(gDP!Y$6:Y$271,MATCH(totalExpenditure!$A89,gDP!$B$6:$B$271))))</f>
        <v>#N/A</v>
      </c>
      <c r="DI89" s="77" t="e">
        <f>IF(K89="","",IF(BJ89="","",K89-K89+INDEX(gDP!Z$6:Z$271,MATCH(totalExpenditure!$A89,gDP!$B$6:$B$271))))</f>
        <v>#N/A</v>
      </c>
      <c r="DJ89" s="77" t="e">
        <f>IF(L89="","",IF(BK89="","",L89-L89+INDEX(gDP!AA$6:AA$271,MATCH(totalExpenditure!$A89,gDP!$B$6:$B$271))))</f>
        <v>#N/A</v>
      </c>
      <c r="DK89" s="77" t="e">
        <f>IF(M89="","",IF(BL89="","",M89-M89+INDEX(gDP!AB$6:AB$271,MATCH(totalExpenditure!$A89,gDP!$B$6:$B$271))))</f>
        <v>#N/A</v>
      </c>
      <c r="DL89" s="77" t="e">
        <f>IF(N89="","",IF(BM89="","",N89-N89+INDEX(gDP!AC$6:AC$271,MATCH(totalExpenditure!$A89,gDP!$B$6:$B$271))))</f>
        <v>#N/A</v>
      </c>
      <c r="DM89" s="77" t="e">
        <f>IF(O89="","",IF(BN89="","",O89-O89+INDEX(gDP!AD$6:AD$271,MATCH(totalExpenditure!$A89,gDP!$B$6:$B$271))))</f>
        <v>#N/A</v>
      </c>
      <c r="DN89" s="77" t="e">
        <f>IF(P89="","",IF(BO89="","",P89-P89+INDEX(gDP!AE$6:AE$271,MATCH(totalExpenditure!$A89,gDP!$B$6:$B$271))))</f>
        <v>#N/A</v>
      </c>
      <c r="DO89" s="77" t="e">
        <f>IF(Q89="","",IF(BP89="","",Q89-Q89+INDEX(gDP!AF$6:AF$271,MATCH(totalExpenditure!$A89,gDP!$B$6:$B$271))))</f>
        <v>#N/A</v>
      </c>
      <c r="DP89" s="77" t="e">
        <f>IF(R89="","",IF(BQ89="","",R89-R89+INDEX(gDP!AG$6:AG$271,MATCH(totalExpenditure!$A89,gDP!$B$6:$B$271))))</f>
        <v>#N/A</v>
      </c>
      <c r="DQ89" s="77" t="e">
        <f>IF(S89="","",IF(BR89="","",S89-S89+INDEX(gDP!AH$6:AH$271,MATCH(totalExpenditure!$A89,gDP!$B$6:$B$271))))</f>
        <v>#N/A</v>
      </c>
      <c r="DR89" s="77" t="e">
        <f>IF(T89="","",IF(BS89="","",T89-T89+INDEX(gDP!AI$6:AI$271,MATCH(totalExpenditure!$A89,gDP!$B$6:$B$271))))</f>
        <v>#N/A</v>
      </c>
      <c r="DS89" s="77" t="e">
        <f>IF(U89="","",IF(BT89="","",U89-U89+INDEX(gDP!AJ$6:AJ$271,MATCH(totalExpenditure!$A89,gDP!$B$6:$B$271))))</f>
        <v>#N/A</v>
      </c>
      <c r="DT89" s="77" t="e">
        <f>IF(V89="","",IF(BU89="","",V89-V89+INDEX(gDP!AK$6:AK$271,MATCH(totalExpenditure!$A89,gDP!$B$6:$B$271))))</f>
        <v>#N/A</v>
      </c>
      <c r="DU89" s="77" t="e">
        <f>IF(W89="","",IF(BV89="","",W89-W89+INDEX(gDP!AL$6:AL$271,MATCH(totalExpenditure!$A89,gDP!$B$6:$B$271))))</f>
        <v>#N/A</v>
      </c>
      <c r="DV89" s="77" t="e">
        <f>IF(X89="","",IF(BW89="","",X89-X89+INDEX(gDP!AM$6:AM$271,MATCH(totalExpenditure!$A89,gDP!$B$6:$B$271))))</f>
        <v>#N/A</v>
      </c>
      <c r="DW89" s="77" t="e">
        <f>IF(Y89="","",IF(BX89="","",Y89-Y89+INDEX(gDP!AN$6:AN$271,MATCH(totalExpenditure!$A89,gDP!$B$6:$B$271))))</f>
        <v>#N/A</v>
      </c>
      <c r="DX89" s="77" t="e">
        <f>IF(Z89="","",IF(BY89="","",Z89-Z89+INDEX(gDP!AO$6:AO$271,MATCH(totalExpenditure!$A89,gDP!$B$6:$B$271))))</f>
        <v>#N/A</v>
      </c>
      <c r="DY89" s="77" t="e">
        <f>IF(AA89="","",IF(BZ89="","",AA89-AA89+INDEX(gDP!AP$6:AP$271,MATCH(totalExpenditure!$A89,gDP!$B$6:$B$271))))</f>
        <v>#N/A</v>
      </c>
      <c r="DZ89" s="77" t="e">
        <f>IF(AB89="","",IF(CA89="","",AB89-AB89+INDEX(gDP!AQ$6:AQ$271,MATCH(totalExpenditure!$A89,gDP!$B$6:$B$271))))</f>
        <v>#N/A</v>
      </c>
      <c r="EA89" s="77" t="e">
        <f>IF(AC89="","",IF(CB89="","",AC89-AC89+INDEX(gDP!AR$6:AR$271,MATCH(totalExpenditure!$A89,gDP!$B$6:$B$271))))</f>
        <v>#N/A</v>
      </c>
      <c r="EB89" s="77" t="e">
        <f>IF(AD89="","",IF(CC89="","",AD89-AD89+INDEX(gDP!AS$6:AS$271,MATCH(totalExpenditure!$A89,gDP!$B$6:$B$271))))</f>
        <v>#N/A</v>
      </c>
      <c r="EC89" s="77" t="e">
        <f>IF(AE89="","",IF(CD89="","",AE89-AE89+INDEX(gDP!AT$6:AT$271,MATCH(totalExpenditure!$A89,gDP!$B$6:$B$271))))</f>
        <v>#N/A</v>
      </c>
      <c r="ED89" s="77" t="e">
        <f>IF(AF89="","",IF(CE89="","",AF89-AF89+INDEX(gDP!AU$6:AU$271,MATCH(totalExpenditure!$A89,gDP!$B$6:$B$271))))</f>
        <v>#N/A</v>
      </c>
      <c r="EE89" s="77" t="e">
        <f>IF(AG89="","",IF(CF89="","",AG89-AG89+INDEX(gDP!AV$6:AV$271,MATCH(totalExpenditure!$A89,gDP!$B$6:$B$271))))</f>
        <v>#N/A</v>
      </c>
      <c r="EF89" s="77" t="e">
        <f>IF(AH89="","",IF(CG89="","",AH89-AH89+INDEX(gDP!AW$6:AW$271,MATCH(totalExpenditure!$A89,gDP!$B$6:$B$271))))</f>
        <v>#N/A</v>
      </c>
      <c r="EG89" s="77" t="e">
        <f>IF(AI89="","",IF(CH89="","",AI89-AI89+INDEX(gDP!AX$6:AX$271,MATCH(totalExpenditure!$A89,gDP!$B$6:$B$271))))</f>
        <v>#N/A</v>
      </c>
      <c r="EH89" s="77" t="e">
        <f>IF(AJ89="","",IF(CI89="","",AJ89-AJ89+INDEX(gDP!AY$6:AY$271,MATCH(totalExpenditure!$A89,gDP!$B$6:$B$271))))</f>
        <v>#N/A</v>
      </c>
      <c r="EI89" s="77" t="e">
        <f>IF(AK89="","",IF(CJ89="","",AK89-AK89+INDEX(gDP!AZ$6:AZ$271,MATCH(totalExpenditure!$A89,gDP!$B$6:$B$271))))</f>
        <v>#N/A</v>
      </c>
      <c r="EJ89" s="77" t="e">
        <f>IF(AL89="","",IF(CK89="","",AL89-AL89+INDEX(gDP!BA$6:BA$271,MATCH(totalExpenditure!$A89,gDP!$B$6:$B$271))))</f>
        <v>#N/A</v>
      </c>
      <c r="EK89" s="77" t="e">
        <f>IF(AM89="","",IF(CL89="","",AM89-AM89+INDEX(gDP!BB$6:BB$271,MATCH(totalExpenditure!$A89,gDP!$B$6:$B$271))))</f>
        <v>#N/A</v>
      </c>
      <c r="EL89" s="77" t="e">
        <f>IF(AN89="","",IF(CM89="","",AN89-AN89+INDEX(gDP!BC$6:BC$271,MATCH(totalExpenditure!$A89,gDP!$B$6:$B$271))))</f>
        <v>#N/A</v>
      </c>
      <c r="EM89" s="77" t="e">
        <f>IF(AO89="","",IF(CN89="","",AO89-AO89+INDEX(gDP!BD$6:BD$271,MATCH(totalExpenditure!$A89,gDP!$B$6:$B$271))))</f>
        <v>#N/A</v>
      </c>
      <c r="EN89" s="77" t="e">
        <f>IF(AP89="","",IF(CO89="","",AP89-AP89+INDEX(gDP!BE$6:BE$271,MATCH(totalExpenditure!$A89,gDP!$B$6:$B$271))))</f>
        <v>#N/A</v>
      </c>
      <c r="EO89" s="77" t="e">
        <f>IF(AQ89="","",IF(CP89="","",AQ89-AQ89+INDEX(gDP!BF$6:BF$271,MATCH(totalExpenditure!$A89,gDP!$B$6:$B$271))))</f>
        <v>#N/A</v>
      </c>
      <c r="EP89" s="77" t="e">
        <f>IF(AR89="","",IF(CQ89="","",AR89-AR89+INDEX(gDP!BG$6:BG$271,MATCH(totalExpenditure!$A89,gDP!$B$6:$B$271))))</f>
        <v>#N/A</v>
      </c>
      <c r="EQ89" s="77" t="e">
        <f>IF(AS89="","",IF(CR89="","",AS89-AS89+INDEX(gDP!BH$6:BH$271,MATCH(totalExpenditure!$A89,gDP!$B$6:$B$271))))</f>
        <v>#N/A</v>
      </c>
      <c r="ER89" s="77" t="e">
        <f>IF(AT89="","",IF(CS89="","",AT89-AT89+INDEX(gDP!BI$6:BI$271,MATCH(totalExpenditure!$A89,gDP!$B$6:$B$271))))</f>
        <v>#N/A</v>
      </c>
      <c r="ES89" s="77" t="e">
        <f>IF(AU89="","",IF(CT89="","",AU89-AU89+INDEX(gDP!BJ$6:BJ$271,MATCH(totalExpenditure!$A89,gDP!$B$6:$B$271))))</f>
        <v>#N/A</v>
      </c>
      <c r="ET89" s="77" t="e">
        <f>IF(AV89="","",IF(CU89="","",AV89-AV89+INDEX(gDP!BK$6:BK$271,MATCH(totalExpenditure!$A89,gDP!$B$6:$B$271))))</f>
        <v>#N/A</v>
      </c>
      <c r="EU89" s="77" t="e">
        <f>IF(AW89="","",IF(CV89="","",AW89-AW89+INDEX(gDP!BL$6:BL$271,MATCH(totalExpenditure!$A89,gDP!$B$6:$B$271))))</f>
        <v>#N/A</v>
      </c>
      <c r="EV89" s="77" t="e">
        <f>IF(AX89="","",IF(CW89="","",AX89-AX89+INDEX(gDP!BM$6:BM$271,MATCH(totalExpenditure!$A89,gDP!$B$6:$B$271))))</f>
        <v>#N/A</v>
      </c>
      <c r="EW89" s="77" t="e">
        <f>IF(AY89="","",IF(CX89="","",AY89-AY89+INDEX(gDP!BN$6:BN$271,MATCH(totalExpenditure!$A89,gDP!$B$6:$B$271))))</f>
        <v>#N/A</v>
      </c>
      <c r="EX89" s="77" t="e">
        <f>IF(AZ89="","",IF(CY89="","",AZ89-AZ89+INDEX(gDP!BO$6:BO$271,MATCH(totalExpenditure!$A89,gDP!$B$6:$B$271))))</f>
        <v>#N/A</v>
      </c>
    </row>
    <row r="90" spans="1:154" x14ac:dyDescent="0.35">
      <c r="A90" t="s">
        <v>389</v>
      </c>
      <c r="B90" s="77" t="e">
        <f>IF(INDEX([2]pivotTable!B$3:B$308,MATCH(totalExpenditure!$A90,[2]pivotTable!$A$3:$A$308,0))/100*INDEX(gDP!Q$6:Q$271,MATCH(totalExpenditure!$A90,gDP!$B$6:$B$271))=0,"",INDEX([2]pivotTable!B$3:B$308,MATCH(totalExpenditure!$A90,[2]pivotTable!$A$3:$A$308,0))/100*INDEX(gDP!Q$6:Q$271,MATCH(totalExpenditure!$A90,gDP!$B$6:$B$271)))</f>
        <v>#N/A</v>
      </c>
      <c r="C90" s="77" t="e">
        <f>IF(INDEX([2]pivotTable!C$3:C$308,MATCH(totalExpenditure!$A90,[2]pivotTable!$A$3:$A$308,0))/100*INDEX(gDP!R$6:R$271,MATCH(totalExpenditure!$A90,gDP!$B$6:$B$271))=0,"",INDEX([2]pivotTable!C$3:C$308,MATCH(totalExpenditure!$A90,[2]pivotTable!$A$3:$A$308,0))/100*INDEX(gDP!R$6:R$271,MATCH(totalExpenditure!$A90,gDP!$B$6:$B$271)))</f>
        <v>#N/A</v>
      </c>
      <c r="D90" s="77" t="e">
        <f>IF(INDEX([2]pivotTable!D$3:D$308,MATCH(totalExpenditure!$A90,[2]pivotTable!$A$3:$A$308,0))/100*INDEX(gDP!S$6:S$271,MATCH(totalExpenditure!$A90,gDP!$B$6:$B$271))=0,"",INDEX([2]pivotTable!D$3:D$308,MATCH(totalExpenditure!$A90,[2]pivotTable!$A$3:$A$308,0))/100*INDEX(gDP!S$6:S$271,MATCH(totalExpenditure!$A90,gDP!$B$6:$B$271)))</f>
        <v>#N/A</v>
      </c>
      <c r="E90" s="77" t="e">
        <f>IF(INDEX([2]pivotTable!E$3:E$308,MATCH(totalExpenditure!$A90,[2]pivotTable!$A$3:$A$308,0))/100*INDEX(gDP!T$6:T$271,MATCH(totalExpenditure!$A90,gDP!$B$6:$B$271))=0,"",INDEX([2]pivotTable!E$3:E$308,MATCH(totalExpenditure!$A90,[2]pivotTable!$A$3:$A$308,0))/100*INDEX(gDP!T$6:T$271,MATCH(totalExpenditure!$A90,gDP!$B$6:$B$271)))</f>
        <v>#N/A</v>
      </c>
      <c r="F90" s="77" t="e">
        <f>IF(INDEX([2]pivotTable!F$3:F$308,MATCH(totalExpenditure!$A90,[2]pivotTable!$A$3:$A$308,0))/100*INDEX(gDP!U$6:U$271,MATCH(totalExpenditure!$A90,gDP!$B$6:$B$271))=0,"",INDEX([2]pivotTable!F$3:F$308,MATCH(totalExpenditure!$A90,[2]pivotTable!$A$3:$A$308,0))/100*INDEX(gDP!U$6:U$271,MATCH(totalExpenditure!$A90,gDP!$B$6:$B$271)))</f>
        <v>#N/A</v>
      </c>
      <c r="G90" s="77" t="e">
        <f>IF(INDEX([2]pivotTable!G$3:G$308,MATCH(totalExpenditure!$A90,[2]pivotTable!$A$3:$A$308,0))/100*INDEX(gDP!V$6:V$271,MATCH(totalExpenditure!$A90,gDP!$B$6:$B$271))=0,"",INDEX([2]pivotTable!G$3:G$308,MATCH(totalExpenditure!$A90,[2]pivotTable!$A$3:$A$308,0))/100*INDEX(gDP!V$6:V$271,MATCH(totalExpenditure!$A90,gDP!$B$6:$B$271)))</f>
        <v>#N/A</v>
      </c>
      <c r="H90" s="77" t="e">
        <f>IF(INDEX([2]pivotTable!H$3:H$308,MATCH(totalExpenditure!$A90,[2]pivotTable!$A$3:$A$308,0))/100*INDEX(gDP!W$6:W$271,MATCH(totalExpenditure!$A90,gDP!$B$6:$B$271))=0,"",INDEX([2]pivotTable!H$3:H$308,MATCH(totalExpenditure!$A90,[2]pivotTable!$A$3:$A$308,0))/100*INDEX(gDP!W$6:W$271,MATCH(totalExpenditure!$A90,gDP!$B$6:$B$271)))</f>
        <v>#N/A</v>
      </c>
      <c r="I90" s="77" t="e">
        <f>IF(INDEX([2]pivotTable!I$3:I$308,MATCH(totalExpenditure!$A90,[2]pivotTable!$A$3:$A$308,0))/100*INDEX(gDP!X$6:X$271,MATCH(totalExpenditure!$A90,gDP!$B$6:$B$271))=0,"",INDEX([2]pivotTable!I$3:I$308,MATCH(totalExpenditure!$A90,[2]pivotTable!$A$3:$A$308,0))/100*INDEX(gDP!X$6:X$271,MATCH(totalExpenditure!$A90,gDP!$B$6:$B$271)))</f>
        <v>#N/A</v>
      </c>
      <c r="J90" s="77" t="e">
        <f>IF(INDEX([2]pivotTable!J$3:J$308,MATCH(totalExpenditure!$A90,[2]pivotTable!$A$3:$A$308,0))/100*INDEX(gDP!Y$6:Y$271,MATCH(totalExpenditure!$A90,gDP!$B$6:$B$271))=0,"",INDEX([2]pivotTable!J$3:J$308,MATCH(totalExpenditure!$A90,[2]pivotTable!$A$3:$A$308,0))/100*INDEX(gDP!Y$6:Y$271,MATCH(totalExpenditure!$A90,gDP!$B$6:$B$271)))</f>
        <v>#N/A</v>
      </c>
      <c r="K90" s="77" t="e">
        <f>IF(INDEX([2]pivotTable!K$3:K$308,MATCH(totalExpenditure!$A90,[2]pivotTable!$A$3:$A$308,0))/100*INDEX(gDP!Z$6:Z$271,MATCH(totalExpenditure!$A90,gDP!$B$6:$B$271))=0,"",INDEX([2]pivotTable!K$3:K$308,MATCH(totalExpenditure!$A90,[2]pivotTable!$A$3:$A$308,0))/100*INDEX(gDP!Z$6:Z$271,MATCH(totalExpenditure!$A90,gDP!$B$6:$B$271)))</f>
        <v>#N/A</v>
      </c>
      <c r="L90" s="77" t="e">
        <f>IF(INDEX([2]pivotTable!L$3:L$308,MATCH(totalExpenditure!$A90,[2]pivotTable!$A$3:$A$308,0))/100*INDEX(gDP!AA$6:AA$271,MATCH(totalExpenditure!$A90,gDP!$B$6:$B$271))=0,"",INDEX([2]pivotTable!L$3:L$308,MATCH(totalExpenditure!$A90,[2]pivotTable!$A$3:$A$308,0))/100*INDEX(gDP!AA$6:AA$271,MATCH(totalExpenditure!$A90,gDP!$B$6:$B$271)))</f>
        <v>#N/A</v>
      </c>
      <c r="M90" s="77" t="e">
        <f>IF(INDEX([2]pivotTable!M$3:M$308,MATCH(totalExpenditure!$A90,[2]pivotTable!$A$3:$A$308,0))/100*INDEX(gDP!AB$6:AB$271,MATCH(totalExpenditure!$A90,gDP!$B$6:$B$271))=0,"",INDEX([2]pivotTable!M$3:M$308,MATCH(totalExpenditure!$A90,[2]pivotTable!$A$3:$A$308,0))/100*INDEX(gDP!AB$6:AB$271,MATCH(totalExpenditure!$A90,gDP!$B$6:$B$271)))</f>
        <v>#N/A</v>
      </c>
      <c r="N90" s="77" t="e">
        <f>IF(INDEX([2]pivotTable!N$3:N$308,MATCH(totalExpenditure!$A90,[2]pivotTable!$A$3:$A$308,0))/100*INDEX(gDP!AC$6:AC$271,MATCH(totalExpenditure!$A90,gDP!$B$6:$B$271))=0,"",INDEX([2]pivotTable!N$3:N$308,MATCH(totalExpenditure!$A90,[2]pivotTable!$A$3:$A$308,0))/100*INDEX(gDP!AC$6:AC$271,MATCH(totalExpenditure!$A90,gDP!$B$6:$B$271)))</f>
        <v>#N/A</v>
      </c>
      <c r="O90" s="77" t="e">
        <f>IF(INDEX([2]pivotTable!O$3:O$308,MATCH(totalExpenditure!$A90,[2]pivotTable!$A$3:$A$308,0))/100*INDEX(gDP!AD$6:AD$271,MATCH(totalExpenditure!$A90,gDP!$B$6:$B$271))=0,"",INDEX([2]pivotTable!O$3:O$308,MATCH(totalExpenditure!$A90,[2]pivotTable!$A$3:$A$308,0))/100*INDEX(gDP!AD$6:AD$271,MATCH(totalExpenditure!$A90,gDP!$B$6:$B$271)))</f>
        <v>#N/A</v>
      </c>
      <c r="P90" s="77" t="e">
        <f>IF(INDEX([2]pivotTable!P$3:P$308,MATCH(totalExpenditure!$A90,[2]pivotTable!$A$3:$A$308,0))/100*INDEX(gDP!AE$6:AE$271,MATCH(totalExpenditure!$A90,gDP!$B$6:$B$271))=0,"",INDEX([2]pivotTable!P$3:P$308,MATCH(totalExpenditure!$A90,[2]pivotTable!$A$3:$A$308,0))/100*INDEX(gDP!AE$6:AE$271,MATCH(totalExpenditure!$A90,gDP!$B$6:$B$271)))</f>
        <v>#N/A</v>
      </c>
      <c r="Q90" s="77" t="e">
        <f>IF(INDEX([2]pivotTable!Q$3:Q$308,MATCH(totalExpenditure!$A90,[2]pivotTable!$A$3:$A$308,0))/100*INDEX(gDP!AF$6:AF$271,MATCH(totalExpenditure!$A90,gDP!$B$6:$B$271))=0,"",INDEX([2]pivotTable!Q$3:Q$308,MATCH(totalExpenditure!$A90,[2]pivotTable!$A$3:$A$308,0))/100*INDEX(gDP!AF$6:AF$271,MATCH(totalExpenditure!$A90,gDP!$B$6:$B$271)))</f>
        <v>#N/A</v>
      </c>
      <c r="R90" s="77" t="e">
        <f>IF(INDEX([2]pivotTable!R$3:R$308,MATCH(totalExpenditure!$A90,[2]pivotTable!$A$3:$A$308,0))/100*INDEX(gDP!AG$6:AG$271,MATCH(totalExpenditure!$A90,gDP!$B$6:$B$271))=0,"",INDEX([2]pivotTable!R$3:R$308,MATCH(totalExpenditure!$A90,[2]pivotTable!$A$3:$A$308,0))/100*INDEX(gDP!AG$6:AG$271,MATCH(totalExpenditure!$A90,gDP!$B$6:$B$271)))</f>
        <v>#N/A</v>
      </c>
      <c r="S90" s="77" t="e">
        <f>IF(INDEX([2]pivotTable!S$3:S$308,MATCH(totalExpenditure!$A90,[2]pivotTable!$A$3:$A$308,0))/100*INDEX(gDP!AH$6:AH$271,MATCH(totalExpenditure!$A90,gDP!$B$6:$B$271))=0,"",INDEX([2]pivotTable!S$3:S$308,MATCH(totalExpenditure!$A90,[2]pivotTable!$A$3:$A$308,0))/100*INDEX(gDP!AH$6:AH$271,MATCH(totalExpenditure!$A90,gDP!$B$6:$B$271)))</f>
        <v>#N/A</v>
      </c>
      <c r="T90" s="77" t="e">
        <f>IF(INDEX([2]pivotTable!T$3:T$308,MATCH(totalExpenditure!$A90,[2]pivotTable!$A$3:$A$308,0))/100*INDEX(gDP!AI$6:AI$271,MATCH(totalExpenditure!$A90,gDP!$B$6:$B$271))=0,"",INDEX([2]pivotTable!T$3:T$308,MATCH(totalExpenditure!$A90,[2]pivotTable!$A$3:$A$308,0))/100*INDEX(gDP!AI$6:AI$271,MATCH(totalExpenditure!$A90,gDP!$B$6:$B$271)))</f>
        <v>#N/A</v>
      </c>
      <c r="U90" s="77" t="e">
        <f>IF(INDEX([2]pivotTable!U$3:U$308,MATCH(totalExpenditure!$A90,[2]pivotTable!$A$3:$A$308,0))/100*INDEX(gDP!AJ$6:AJ$271,MATCH(totalExpenditure!$A90,gDP!$B$6:$B$271))=0,"",INDEX([2]pivotTable!U$3:U$308,MATCH(totalExpenditure!$A90,[2]pivotTable!$A$3:$A$308,0))/100*INDEX(gDP!AJ$6:AJ$271,MATCH(totalExpenditure!$A90,gDP!$B$6:$B$271)))</f>
        <v>#N/A</v>
      </c>
      <c r="V90" s="77" t="e">
        <f>IF(INDEX([2]pivotTable!V$3:V$308,MATCH(totalExpenditure!$A90,[2]pivotTable!$A$3:$A$308,0))/100*INDEX(gDP!AK$6:AK$271,MATCH(totalExpenditure!$A90,gDP!$B$6:$B$271))=0,"",INDEX([2]pivotTable!V$3:V$308,MATCH(totalExpenditure!$A90,[2]pivotTable!$A$3:$A$308,0))/100*INDEX(gDP!AK$6:AK$271,MATCH(totalExpenditure!$A90,gDP!$B$6:$B$271)))</f>
        <v>#N/A</v>
      </c>
      <c r="W90" s="77" t="e">
        <f>IF(INDEX([2]pivotTable!W$3:W$308,MATCH(totalExpenditure!$A90,[2]pivotTable!$A$3:$A$308,0))/100*INDEX(gDP!AL$6:AL$271,MATCH(totalExpenditure!$A90,gDP!$B$6:$B$271))=0,"",INDEX([2]pivotTable!W$3:W$308,MATCH(totalExpenditure!$A90,[2]pivotTable!$A$3:$A$308,0))/100*INDEX(gDP!AL$6:AL$271,MATCH(totalExpenditure!$A90,gDP!$B$6:$B$271)))</f>
        <v>#N/A</v>
      </c>
      <c r="X90" s="77" t="e">
        <f>IF(INDEX([2]pivotTable!X$3:X$308,MATCH(totalExpenditure!$A90,[2]pivotTable!$A$3:$A$308,0))/100*INDEX(gDP!AM$6:AM$271,MATCH(totalExpenditure!$A90,gDP!$B$6:$B$271))=0,"",INDEX([2]pivotTable!X$3:X$308,MATCH(totalExpenditure!$A90,[2]pivotTable!$A$3:$A$308,0))/100*INDEX(gDP!AM$6:AM$271,MATCH(totalExpenditure!$A90,gDP!$B$6:$B$271)))</f>
        <v>#N/A</v>
      </c>
      <c r="Y90" s="77" t="e">
        <f>IF(INDEX([2]pivotTable!Y$3:Y$308,MATCH(totalExpenditure!$A90,[2]pivotTable!$A$3:$A$308,0))/100*INDEX(gDP!AN$6:AN$271,MATCH(totalExpenditure!$A90,gDP!$B$6:$B$271))=0,"",INDEX([2]pivotTable!Y$3:Y$308,MATCH(totalExpenditure!$A90,[2]pivotTable!$A$3:$A$308,0))/100*INDEX(gDP!AN$6:AN$271,MATCH(totalExpenditure!$A90,gDP!$B$6:$B$271)))</f>
        <v>#N/A</v>
      </c>
      <c r="Z90" s="77" t="e">
        <f>IF(INDEX([2]pivotTable!Z$3:Z$308,MATCH(totalExpenditure!$A90,[2]pivotTable!$A$3:$A$308,0))/100*INDEX(gDP!AO$6:AO$271,MATCH(totalExpenditure!$A90,gDP!$B$6:$B$271))=0,"",INDEX([2]pivotTable!Z$3:Z$308,MATCH(totalExpenditure!$A90,[2]pivotTable!$A$3:$A$308,0))/100*INDEX(gDP!AO$6:AO$271,MATCH(totalExpenditure!$A90,gDP!$B$6:$B$271)))</f>
        <v>#N/A</v>
      </c>
      <c r="AA90" s="77" t="e">
        <f>IF(INDEX([2]pivotTable!AA$3:AA$308,MATCH(totalExpenditure!$A90,[2]pivotTable!$A$3:$A$308,0))/100*INDEX(gDP!AP$6:AP$271,MATCH(totalExpenditure!$A90,gDP!$B$6:$B$271))=0,"",INDEX([2]pivotTable!AA$3:AA$308,MATCH(totalExpenditure!$A90,[2]pivotTable!$A$3:$A$308,0))/100*INDEX(gDP!AP$6:AP$271,MATCH(totalExpenditure!$A90,gDP!$B$6:$B$271)))</f>
        <v>#N/A</v>
      </c>
      <c r="AB90" s="77" t="e">
        <f>IF(INDEX([2]pivotTable!AB$3:AB$308,MATCH(totalExpenditure!$A90,[2]pivotTable!$A$3:$A$308,0))/100*INDEX(gDP!AQ$6:AQ$271,MATCH(totalExpenditure!$A90,gDP!$B$6:$B$271))=0,"",INDEX([2]pivotTable!AB$3:AB$308,MATCH(totalExpenditure!$A90,[2]pivotTable!$A$3:$A$308,0))/100*INDEX(gDP!AQ$6:AQ$271,MATCH(totalExpenditure!$A90,gDP!$B$6:$B$271)))</f>
        <v>#N/A</v>
      </c>
      <c r="AC90" s="77" t="e">
        <f>IF(INDEX([2]pivotTable!AC$3:AC$308,MATCH(totalExpenditure!$A90,[2]pivotTable!$A$3:$A$308,0))/100*INDEX(gDP!AR$6:AR$271,MATCH(totalExpenditure!$A90,gDP!$B$6:$B$271))=0,"",INDEX([2]pivotTable!AC$3:AC$308,MATCH(totalExpenditure!$A90,[2]pivotTable!$A$3:$A$308,0))/100*INDEX(gDP!AR$6:AR$271,MATCH(totalExpenditure!$A90,gDP!$B$6:$B$271)))</f>
        <v>#N/A</v>
      </c>
      <c r="AD90" s="77" t="e">
        <f>IF(INDEX([2]pivotTable!AD$3:AD$308,MATCH(totalExpenditure!$A90,[2]pivotTable!$A$3:$A$308,0))/100*INDEX(gDP!AS$6:AS$271,MATCH(totalExpenditure!$A90,gDP!$B$6:$B$271))=0,"",INDEX([2]pivotTable!AD$3:AD$308,MATCH(totalExpenditure!$A90,[2]pivotTable!$A$3:$A$308,0))/100*INDEX(gDP!AS$6:AS$271,MATCH(totalExpenditure!$A90,gDP!$B$6:$B$271)))</f>
        <v>#N/A</v>
      </c>
      <c r="AE90" s="77" t="e">
        <f>IF(INDEX([2]pivotTable!AE$3:AE$308,MATCH(totalExpenditure!$A90,[2]pivotTable!$A$3:$A$308,0))/100*INDEX(gDP!AT$6:AT$271,MATCH(totalExpenditure!$A90,gDP!$B$6:$B$271))=0,"",INDEX([2]pivotTable!AE$3:AE$308,MATCH(totalExpenditure!$A90,[2]pivotTable!$A$3:$A$308,0))/100*INDEX(gDP!AT$6:AT$271,MATCH(totalExpenditure!$A90,gDP!$B$6:$B$271)))</f>
        <v>#N/A</v>
      </c>
      <c r="AF90" s="77" t="e">
        <f>IF(INDEX([2]pivotTable!AF$3:AF$308,MATCH(totalExpenditure!$A90,[2]pivotTable!$A$3:$A$308,0))/100*INDEX(gDP!AU$6:AU$271,MATCH(totalExpenditure!$A90,gDP!$B$6:$B$271))=0,"",INDEX([2]pivotTable!AF$3:AF$308,MATCH(totalExpenditure!$A90,[2]pivotTable!$A$3:$A$308,0))/100*INDEX(gDP!AU$6:AU$271,MATCH(totalExpenditure!$A90,gDP!$B$6:$B$271)))</f>
        <v>#N/A</v>
      </c>
      <c r="AG90" s="77" t="e">
        <f>IF(INDEX([2]pivotTable!AG$3:AG$308,MATCH(totalExpenditure!$A90,[2]pivotTable!$A$3:$A$308,0))/100*INDEX(gDP!AV$6:AV$271,MATCH(totalExpenditure!$A90,gDP!$B$6:$B$271))=0,"",INDEX([2]pivotTable!AG$3:AG$308,MATCH(totalExpenditure!$A90,[2]pivotTable!$A$3:$A$308,0))/100*INDEX(gDP!AV$6:AV$271,MATCH(totalExpenditure!$A90,gDP!$B$6:$B$271)))</f>
        <v>#N/A</v>
      </c>
      <c r="AH90" s="77" t="e">
        <f>IF(INDEX([2]pivotTable!AH$3:AH$308,MATCH(totalExpenditure!$A90,[2]pivotTable!$A$3:$A$308,0))/100*INDEX(gDP!AW$6:AW$271,MATCH(totalExpenditure!$A90,gDP!$B$6:$B$271))=0,"",INDEX([2]pivotTable!AH$3:AH$308,MATCH(totalExpenditure!$A90,[2]pivotTable!$A$3:$A$308,0))/100*INDEX(gDP!AW$6:AW$271,MATCH(totalExpenditure!$A90,gDP!$B$6:$B$271)))</f>
        <v>#N/A</v>
      </c>
      <c r="AI90" s="77" t="e">
        <f>IF(INDEX([2]pivotTable!AI$3:AI$308,MATCH(totalExpenditure!$A90,[2]pivotTable!$A$3:$A$308,0))/100*INDEX(gDP!AX$6:AX$271,MATCH(totalExpenditure!$A90,gDP!$B$6:$B$271))=0,"",INDEX([2]pivotTable!AI$3:AI$308,MATCH(totalExpenditure!$A90,[2]pivotTable!$A$3:$A$308,0))/100*INDEX(gDP!AX$6:AX$271,MATCH(totalExpenditure!$A90,gDP!$B$6:$B$271)))</f>
        <v>#N/A</v>
      </c>
      <c r="AJ90" s="77" t="e">
        <f>IF(INDEX([2]pivotTable!AJ$3:AJ$308,MATCH(totalExpenditure!$A90,[2]pivotTable!$A$3:$A$308,0))/100*INDEX(gDP!AY$6:AY$271,MATCH(totalExpenditure!$A90,gDP!$B$6:$B$271))=0,"",INDEX([2]pivotTable!AJ$3:AJ$308,MATCH(totalExpenditure!$A90,[2]pivotTable!$A$3:$A$308,0))/100*INDEX(gDP!AY$6:AY$271,MATCH(totalExpenditure!$A90,gDP!$B$6:$B$271)))</f>
        <v>#N/A</v>
      </c>
      <c r="AK90" s="77" t="e">
        <f>IF(INDEX([2]pivotTable!AK$3:AK$308,MATCH(totalExpenditure!$A90,[2]pivotTable!$A$3:$A$308,0))/100*INDEX(gDP!AZ$6:AZ$271,MATCH(totalExpenditure!$A90,gDP!$B$6:$B$271))=0,"",INDEX([2]pivotTable!AK$3:AK$308,MATCH(totalExpenditure!$A90,[2]pivotTable!$A$3:$A$308,0))/100*INDEX(gDP!AZ$6:AZ$271,MATCH(totalExpenditure!$A90,gDP!$B$6:$B$271)))</f>
        <v>#N/A</v>
      </c>
      <c r="AL90" s="77" t="e">
        <f>IF(INDEX([2]pivotTable!AL$3:AL$308,MATCH(totalExpenditure!$A90,[2]pivotTable!$A$3:$A$308,0))/100*INDEX(gDP!BA$6:BA$271,MATCH(totalExpenditure!$A90,gDP!$B$6:$B$271))=0,"",INDEX([2]pivotTable!AL$3:AL$308,MATCH(totalExpenditure!$A90,[2]pivotTable!$A$3:$A$308,0))/100*INDEX(gDP!BA$6:BA$271,MATCH(totalExpenditure!$A90,gDP!$B$6:$B$271)))</f>
        <v>#N/A</v>
      </c>
      <c r="AM90" s="77" t="e">
        <f>IF(INDEX([2]pivotTable!AM$3:AM$308,MATCH(totalExpenditure!$A90,[2]pivotTable!$A$3:$A$308,0))/100*INDEX(gDP!BB$6:BB$271,MATCH(totalExpenditure!$A90,gDP!$B$6:$B$271))=0,"",INDEX([2]pivotTable!AM$3:AM$308,MATCH(totalExpenditure!$A90,[2]pivotTable!$A$3:$A$308,0))/100*INDEX(gDP!BB$6:BB$271,MATCH(totalExpenditure!$A90,gDP!$B$6:$B$271)))</f>
        <v>#N/A</v>
      </c>
      <c r="AN90" s="77" t="e">
        <f>IF(INDEX([2]pivotTable!AN$3:AN$308,MATCH(totalExpenditure!$A90,[2]pivotTable!$A$3:$A$308,0))/100*INDEX(gDP!BC$6:BC$271,MATCH(totalExpenditure!$A90,gDP!$B$6:$B$271))=0,"",INDEX([2]pivotTable!AN$3:AN$308,MATCH(totalExpenditure!$A90,[2]pivotTable!$A$3:$A$308,0))/100*INDEX(gDP!BC$6:BC$271,MATCH(totalExpenditure!$A90,gDP!$B$6:$B$271)))</f>
        <v>#N/A</v>
      </c>
      <c r="AO90" s="77" t="e">
        <f>IF(INDEX([2]pivotTable!AO$3:AO$308,MATCH(totalExpenditure!$A90,[2]pivotTable!$A$3:$A$308,0))/100*INDEX(gDP!BD$6:BD$271,MATCH(totalExpenditure!$A90,gDP!$B$6:$B$271))=0,"",INDEX([2]pivotTable!AO$3:AO$308,MATCH(totalExpenditure!$A90,[2]pivotTable!$A$3:$A$308,0))/100*INDEX(gDP!BD$6:BD$271,MATCH(totalExpenditure!$A90,gDP!$B$6:$B$271)))</f>
        <v>#N/A</v>
      </c>
      <c r="AP90" s="77" t="e">
        <f>IF(INDEX([2]pivotTable!AP$3:AP$308,MATCH(totalExpenditure!$A90,[2]pivotTable!$A$3:$A$308,0))/100*INDEX(gDP!BE$6:BE$271,MATCH(totalExpenditure!$A90,gDP!$B$6:$B$271))=0,"",INDEX([2]pivotTable!AP$3:AP$308,MATCH(totalExpenditure!$A90,[2]pivotTable!$A$3:$A$308,0))/100*INDEX(gDP!BE$6:BE$271,MATCH(totalExpenditure!$A90,gDP!$B$6:$B$271)))</f>
        <v>#N/A</v>
      </c>
      <c r="AQ90" s="77" t="e">
        <f>IF(INDEX([2]pivotTable!AQ$3:AQ$308,MATCH(totalExpenditure!$A90,[2]pivotTable!$A$3:$A$308,0))/100*INDEX(gDP!BF$6:BF$271,MATCH(totalExpenditure!$A90,gDP!$B$6:$B$271))=0,"",INDEX([2]pivotTable!AQ$3:AQ$308,MATCH(totalExpenditure!$A90,[2]pivotTable!$A$3:$A$308,0))/100*INDEX(gDP!BF$6:BF$271,MATCH(totalExpenditure!$A90,gDP!$B$6:$B$271)))</f>
        <v>#N/A</v>
      </c>
      <c r="AR90" s="77" t="e">
        <f>IF(INDEX([2]pivotTable!AR$3:AR$308,MATCH(totalExpenditure!$A90,[2]pivotTable!$A$3:$A$308,0))/100*INDEX(gDP!BG$6:BG$271,MATCH(totalExpenditure!$A90,gDP!$B$6:$B$271))=0,"",INDEX([2]pivotTable!AR$3:AR$308,MATCH(totalExpenditure!$A90,[2]pivotTable!$A$3:$A$308,0))/100*INDEX(gDP!BG$6:BG$271,MATCH(totalExpenditure!$A90,gDP!$B$6:$B$271)))</f>
        <v>#N/A</v>
      </c>
      <c r="AS90" s="77" t="e">
        <f>IF(INDEX([2]pivotTable!AS$3:AS$308,MATCH(totalExpenditure!$A90,[2]pivotTable!$A$3:$A$308,0))/100*INDEX(gDP!BH$6:BH$271,MATCH(totalExpenditure!$A90,gDP!$B$6:$B$271))=0,"",INDEX([2]pivotTable!AS$3:AS$308,MATCH(totalExpenditure!$A90,[2]pivotTable!$A$3:$A$308,0))/100*INDEX(gDP!BH$6:BH$271,MATCH(totalExpenditure!$A90,gDP!$B$6:$B$271)))</f>
        <v>#N/A</v>
      </c>
      <c r="AT90" s="77" t="e">
        <f>IF(INDEX([2]pivotTable!AT$3:AT$308,MATCH(totalExpenditure!$A90,[2]pivotTable!$A$3:$A$308,0))/100*INDEX(gDP!BI$6:BI$271,MATCH(totalExpenditure!$A90,gDP!$B$6:$B$271))=0,"",INDEX([2]pivotTable!AT$3:AT$308,MATCH(totalExpenditure!$A90,[2]pivotTable!$A$3:$A$308,0))/100*INDEX(gDP!BI$6:BI$271,MATCH(totalExpenditure!$A90,gDP!$B$6:$B$271)))</f>
        <v>#N/A</v>
      </c>
      <c r="AU90" s="77" t="e">
        <f>IF(INDEX([2]pivotTable!AU$3:AU$308,MATCH(totalExpenditure!$A90,[2]pivotTable!$A$3:$A$308,0))/100*INDEX(gDP!BJ$6:BJ$271,MATCH(totalExpenditure!$A90,gDP!$B$6:$B$271))=0,"",INDEX([2]pivotTable!AU$3:AU$308,MATCH(totalExpenditure!$A90,[2]pivotTable!$A$3:$A$308,0))/100*INDEX(gDP!BJ$6:BJ$271,MATCH(totalExpenditure!$A90,gDP!$B$6:$B$271)))</f>
        <v>#N/A</v>
      </c>
      <c r="AV90" s="77" t="e">
        <f>IF(INDEX([2]pivotTable!AV$3:AV$308,MATCH(totalExpenditure!$A90,[2]pivotTable!$A$3:$A$308,0))/100*INDEX(gDP!BK$6:BK$271,MATCH(totalExpenditure!$A90,gDP!$B$6:$B$271))=0,"",INDEX([2]pivotTable!AV$3:AV$308,MATCH(totalExpenditure!$A90,[2]pivotTable!$A$3:$A$308,0))/100*INDEX(gDP!BK$6:BK$271,MATCH(totalExpenditure!$A90,gDP!$B$6:$B$271)))</f>
        <v>#N/A</v>
      </c>
      <c r="AW90" s="77" t="e">
        <f>IF(INDEX([2]pivotTable!AW$3:AW$308,MATCH(totalExpenditure!$A90,[2]pivotTable!$A$3:$A$308,0))/100*INDEX(gDP!BL$6:BL$271,MATCH(totalExpenditure!$A90,gDP!$B$6:$B$271))=0,"",INDEX([2]pivotTable!AW$3:AW$308,MATCH(totalExpenditure!$A90,[2]pivotTable!$A$3:$A$308,0))/100*INDEX(gDP!BL$6:BL$271,MATCH(totalExpenditure!$A90,gDP!$B$6:$B$271)))</f>
        <v>#N/A</v>
      </c>
      <c r="AX90" s="77" t="e">
        <f>IF(INDEX([2]pivotTable!AX$3:AX$308,MATCH(totalExpenditure!$A90,[2]pivotTable!$A$3:$A$308,0))/100*INDEX(gDP!BM$6:BM$271,MATCH(totalExpenditure!$A90,gDP!$B$6:$B$271))=0,"",INDEX([2]pivotTable!AX$3:AX$308,MATCH(totalExpenditure!$A90,[2]pivotTable!$A$3:$A$308,0))/100*INDEX(gDP!BM$6:BM$271,MATCH(totalExpenditure!$A90,gDP!$B$6:$B$271)))</f>
        <v>#N/A</v>
      </c>
      <c r="AY90" s="77" t="e">
        <f>IF(INDEX([2]pivotTable!AY$3:AY$308,MATCH(totalExpenditure!$A90,[2]pivotTable!$A$3:$A$308,0))/100*INDEX(gDP!BN$6:BN$271,MATCH(totalExpenditure!$A90,gDP!$B$6:$B$271))=0,"",INDEX([2]pivotTable!AY$3:AY$308,MATCH(totalExpenditure!$A90,[2]pivotTable!$A$3:$A$308,0))/100*INDEX(gDP!BN$6:BN$271,MATCH(totalExpenditure!$A90,gDP!$B$6:$B$271)))</f>
        <v>#N/A</v>
      </c>
      <c r="AZ90" s="77" t="e">
        <f>IF(INDEX([2]pivotTable!AZ$3:AZ$308,MATCH(totalExpenditure!$A90,[2]pivotTable!$A$3:$A$308,0))/100*INDEX(gDP!BO$6:BO$271,MATCH(totalExpenditure!$A90,gDP!$B$6:$B$271))=0,"",INDEX([2]pivotTable!AZ$3:AZ$308,MATCH(totalExpenditure!$A90,[2]pivotTable!$A$3:$A$308,0))/100*INDEX(gDP!BO$6:BO$271,MATCH(totalExpenditure!$A90,gDP!$B$6:$B$271)))</f>
        <v>#N/A</v>
      </c>
      <c r="BA90" s="77" t="e">
        <f>IF(INDEX([2]pivotTable!B$310:B$615,MATCH(totalExpenditure!$A90,[2]pivotTable!$A$310:$A$615,0))/100*INDEX(gDP!Q$6:Q$271,MATCH(totalExpenditure!$A90,gDP!$B$6:$B$271))=0,"",INDEX([2]pivotTable!B$310:B$615,MATCH(totalExpenditure!$A90,[2]pivotTable!$A$310:$A$615,0))/100*INDEX(gDP!Q$6:Q$271,MATCH(totalExpenditure!$A90,gDP!$B$6:$B$271)))</f>
        <v>#N/A</v>
      </c>
      <c r="BB90" s="77" t="e">
        <f>IF(INDEX([2]pivotTable!C$310:C$615,MATCH(totalExpenditure!$A90,[2]pivotTable!$A$310:$A$615,0))/100*INDEX(gDP!R$6:R$271,MATCH(totalExpenditure!$A90,gDP!$B$6:$B$271))=0,"",INDEX([2]pivotTable!C$310:C$615,MATCH(totalExpenditure!$A90,[2]pivotTable!$A$310:$A$615,0))/100*INDEX(gDP!R$6:R$271,MATCH(totalExpenditure!$A90,gDP!$B$6:$B$271)))</f>
        <v>#N/A</v>
      </c>
      <c r="BC90" s="77" t="e">
        <f>IF(INDEX([2]pivotTable!D$310:D$615,MATCH(totalExpenditure!$A90,[2]pivotTable!$A$310:$A$615,0))/100*INDEX(gDP!S$6:S$271,MATCH(totalExpenditure!$A90,gDP!$B$6:$B$271))=0,"",INDEX([2]pivotTable!D$310:D$615,MATCH(totalExpenditure!$A90,[2]pivotTable!$A$310:$A$615,0))/100*INDEX(gDP!S$6:S$271,MATCH(totalExpenditure!$A90,gDP!$B$6:$B$271)))</f>
        <v>#N/A</v>
      </c>
      <c r="BD90" s="77" t="e">
        <f>IF(INDEX([2]pivotTable!E$310:E$615,MATCH(totalExpenditure!$A90,[2]pivotTable!$A$310:$A$615,0))/100*INDEX(gDP!T$6:T$271,MATCH(totalExpenditure!$A90,gDP!$B$6:$B$271))=0,"",INDEX([2]pivotTable!E$310:E$615,MATCH(totalExpenditure!$A90,[2]pivotTable!$A$310:$A$615,0))/100*INDEX(gDP!T$6:T$271,MATCH(totalExpenditure!$A90,gDP!$B$6:$B$271)))</f>
        <v>#N/A</v>
      </c>
      <c r="BE90" s="77" t="e">
        <f>IF(INDEX([2]pivotTable!F$310:F$615,MATCH(totalExpenditure!$A90,[2]pivotTable!$A$310:$A$615,0))/100*INDEX(gDP!U$6:U$271,MATCH(totalExpenditure!$A90,gDP!$B$6:$B$271))=0,"",INDEX([2]pivotTable!F$310:F$615,MATCH(totalExpenditure!$A90,[2]pivotTable!$A$310:$A$615,0))/100*INDEX(gDP!U$6:U$271,MATCH(totalExpenditure!$A90,gDP!$B$6:$B$271)))</f>
        <v>#N/A</v>
      </c>
      <c r="BF90" s="77" t="e">
        <f>IF(INDEX([2]pivotTable!G$310:G$615,MATCH(totalExpenditure!$A90,[2]pivotTable!$A$310:$A$615,0))/100*INDEX(gDP!V$6:V$271,MATCH(totalExpenditure!$A90,gDP!$B$6:$B$271))=0,"",INDEX([2]pivotTable!G$310:G$615,MATCH(totalExpenditure!$A90,[2]pivotTable!$A$310:$A$615,0))/100*INDEX(gDP!V$6:V$271,MATCH(totalExpenditure!$A90,gDP!$B$6:$B$271)))</f>
        <v>#N/A</v>
      </c>
      <c r="BG90" s="77" t="e">
        <f>IF(INDEX([2]pivotTable!H$310:H$615,MATCH(totalExpenditure!$A90,[2]pivotTable!$A$310:$A$615,0))/100*INDEX(gDP!W$6:W$271,MATCH(totalExpenditure!$A90,gDP!$B$6:$B$271))=0,"",INDEX([2]pivotTable!H$310:H$615,MATCH(totalExpenditure!$A90,[2]pivotTable!$A$310:$A$615,0))/100*INDEX(gDP!W$6:W$271,MATCH(totalExpenditure!$A90,gDP!$B$6:$B$271)))</f>
        <v>#N/A</v>
      </c>
      <c r="BH90" s="77" t="e">
        <f>IF(INDEX([2]pivotTable!I$310:I$615,MATCH(totalExpenditure!$A90,[2]pivotTable!$A$310:$A$615,0))/100*INDEX(gDP!X$6:X$271,MATCH(totalExpenditure!$A90,gDP!$B$6:$B$271))=0,"",INDEX([2]pivotTable!I$310:I$615,MATCH(totalExpenditure!$A90,[2]pivotTable!$A$310:$A$615,0))/100*INDEX(gDP!X$6:X$271,MATCH(totalExpenditure!$A90,gDP!$B$6:$B$271)))</f>
        <v>#N/A</v>
      </c>
      <c r="BI90" s="77" t="e">
        <f>IF(INDEX([2]pivotTable!J$310:J$615,MATCH(totalExpenditure!$A90,[2]pivotTable!$A$310:$A$615,0))/100*INDEX(gDP!Y$6:Y$271,MATCH(totalExpenditure!$A90,gDP!$B$6:$B$271))=0,"",INDEX([2]pivotTable!J$310:J$615,MATCH(totalExpenditure!$A90,[2]pivotTable!$A$310:$A$615,0))/100*INDEX(gDP!Y$6:Y$271,MATCH(totalExpenditure!$A90,gDP!$B$6:$B$271)))</f>
        <v>#N/A</v>
      </c>
      <c r="BJ90" s="77" t="e">
        <f>IF(INDEX([2]pivotTable!K$310:K$615,MATCH(totalExpenditure!$A90,[2]pivotTable!$A$310:$A$615,0))/100*INDEX(gDP!Z$6:Z$271,MATCH(totalExpenditure!$A90,gDP!$B$6:$B$271))=0,"",INDEX([2]pivotTable!K$310:K$615,MATCH(totalExpenditure!$A90,[2]pivotTable!$A$310:$A$615,0))/100*INDEX(gDP!Z$6:Z$271,MATCH(totalExpenditure!$A90,gDP!$B$6:$B$271)))</f>
        <v>#N/A</v>
      </c>
      <c r="BK90" s="77" t="e">
        <f>IF(INDEX([2]pivotTable!L$310:L$615,MATCH(totalExpenditure!$A90,[2]pivotTable!$A$310:$A$615,0))/100*INDEX(gDP!AA$6:AA$271,MATCH(totalExpenditure!$A90,gDP!$B$6:$B$271))=0,"",INDEX([2]pivotTable!L$310:L$615,MATCH(totalExpenditure!$A90,[2]pivotTable!$A$310:$A$615,0))/100*INDEX(gDP!AA$6:AA$271,MATCH(totalExpenditure!$A90,gDP!$B$6:$B$271)))</f>
        <v>#N/A</v>
      </c>
      <c r="BL90" s="77" t="e">
        <f>IF(INDEX([2]pivotTable!M$310:M$615,MATCH(totalExpenditure!$A90,[2]pivotTable!$A$310:$A$615,0))/100*INDEX(gDP!AB$6:AB$271,MATCH(totalExpenditure!$A90,gDP!$B$6:$B$271))=0,"",INDEX([2]pivotTable!M$310:M$615,MATCH(totalExpenditure!$A90,[2]pivotTable!$A$310:$A$615,0))/100*INDEX(gDP!AB$6:AB$271,MATCH(totalExpenditure!$A90,gDP!$B$6:$B$271)))</f>
        <v>#N/A</v>
      </c>
      <c r="BM90" s="77" t="e">
        <f>IF(INDEX([2]pivotTable!N$310:N$615,MATCH(totalExpenditure!$A90,[2]pivotTable!$A$310:$A$615,0))/100*INDEX(gDP!AC$6:AC$271,MATCH(totalExpenditure!$A90,gDP!$B$6:$B$271))=0,"",INDEX([2]pivotTable!N$310:N$615,MATCH(totalExpenditure!$A90,[2]pivotTable!$A$310:$A$615,0))/100*INDEX(gDP!AC$6:AC$271,MATCH(totalExpenditure!$A90,gDP!$B$6:$B$271)))</f>
        <v>#N/A</v>
      </c>
      <c r="BN90" s="77" t="e">
        <f>IF(INDEX([2]pivotTable!O$310:O$615,MATCH(totalExpenditure!$A90,[2]pivotTable!$A$310:$A$615,0))/100*INDEX(gDP!AD$6:AD$271,MATCH(totalExpenditure!$A90,gDP!$B$6:$B$271))=0,"",INDEX([2]pivotTable!O$310:O$615,MATCH(totalExpenditure!$A90,[2]pivotTable!$A$310:$A$615,0))/100*INDEX(gDP!AD$6:AD$271,MATCH(totalExpenditure!$A90,gDP!$B$6:$B$271)))</f>
        <v>#N/A</v>
      </c>
      <c r="BO90" s="77" t="e">
        <f>IF(INDEX([2]pivotTable!P$310:P$615,MATCH(totalExpenditure!$A90,[2]pivotTable!$A$310:$A$615,0))/100*INDEX(gDP!AE$6:AE$271,MATCH(totalExpenditure!$A90,gDP!$B$6:$B$271))=0,"",INDEX([2]pivotTable!P$310:P$615,MATCH(totalExpenditure!$A90,[2]pivotTable!$A$310:$A$615,0))/100*INDEX(gDP!AE$6:AE$271,MATCH(totalExpenditure!$A90,gDP!$B$6:$B$271)))</f>
        <v>#N/A</v>
      </c>
      <c r="BP90" s="77" t="e">
        <f>IF(INDEX([2]pivotTable!Q$310:Q$615,MATCH(totalExpenditure!$A90,[2]pivotTable!$A$310:$A$615,0))/100*INDEX(gDP!AF$6:AF$271,MATCH(totalExpenditure!$A90,gDP!$B$6:$B$271))=0,"",INDEX([2]pivotTable!Q$310:Q$615,MATCH(totalExpenditure!$A90,[2]pivotTable!$A$310:$A$615,0))/100*INDEX(gDP!AF$6:AF$271,MATCH(totalExpenditure!$A90,gDP!$B$6:$B$271)))</f>
        <v>#N/A</v>
      </c>
      <c r="BQ90" s="77" t="e">
        <f>IF(INDEX([2]pivotTable!R$310:R$615,MATCH(totalExpenditure!$A90,[2]pivotTable!$A$310:$A$615,0))/100*INDEX(gDP!AG$6:AG$271,MATCH(totalExpenditure!$A90,gDP!$B$6:$B$271))=0,"",INDEX([2]pivotTable!R$310:R$615,MATCH(totalExpenditure!$A90,[2]pivotTable!$A$310:$A$615,0))/100*INDEX(gDP!AG$6:AG$271,MATCH(totalExpenditure!$A90,gDP!$B$6:$B$271)))</f>
        <v>#N/A</v>
      </c>
      <c r="BR90" s="77" t="e">
        <f>IF(INDEX([2]pivotTable!S$310:S$615,MATCH(totalExpenditure!$A90,[2]pivotTable!$A$310:$A$615,0))/100*INDEX(gDP!AH$6:AH$271,MATCH(totalExpenditure!$A90,gDP!$B$6:$B$271))=0,"",INDEX([2]pivotTable!S$310:S$615,MATCH(totalExpenditure!$A90,[2]pivotTable!$A$310:$A$615,0))/100*INDEX(gDP!AH$6:AH$271,MATCH(totalExpenditure!$A90,gDP!$B$6:$B$271)))</f>
        <v>#N/A</v>
      </c>
      <c r="BS90" s="77" t="e">
        <f>IF(INDEX([2]pivotTable!T$310:T$615,MATCH(totalExpenditure!$A90,[2]pivotTable!$A$310:$A$615,0))/100*INDEX(gDP!AI$6:AI$271,MATCH(totalExpenditure!$A90,gDP!$B$6:$B$271))=0,"",INDEX([2]pivotTable!T$310:T$615,MATCH(totalExpenditure!$A90,[2]pivotTable!$A$310:$A$615,0))/100*INDEX(gDP!AI$6:AI$271,MATCH(totalExpenditure!$A90,gDP!$B$6:$B$271)))</f>
        <v>#N/A</v>
      </c>
      <c r="BT90" s="77" t="e">
        <f>IF(INDEX([2]pivotTable!U$310:U$615,MATCH(totalExpenditure!$A90,[2]pivotTable!$A$310:$A$615,0))/100*INDEX(gDP!AJ$6:AJ$271,MATCH(totalExpenditure!$A90,gDP!$B$6:$B$271))=0,"",INDEX([2]pivotTable!U$310:U$615,MATCH(totalExpenditure!$A90,[2]pivotTable!$A$310:$A$615,0))/100*INDEX(gDP!AJ$6:AJ$271,MATCH(totalExpenditure!$A90,gDP!$B$6:$B$271)))</f>
        <v>#N/A</v>
      </c>
      <c r="BU90" s="77" t="e">
        <f>IF(INDEX([2]pivotTable!V$310:V$615,MATCH(totalExpenditure!$A90,[2]pivotTable!$A$310:$A$615,0))/100*INDEX(gDP!AK$6:AK$271,MATCH(totalExpenditure!$A90,gDP!$B$6:$B$271))=0,"",INDEX([2]pivotTable!V$310:V$615,MATCH(totalExpenditure!$A90,[2]pivotTable!$A$310:$A$615,0))/100*INDEX(gDP!AK$6:AK$271,MATCH(totalExpenditure!$A90,gDP!$B$6:$B$271)))</f>
        <v>#N/A</v>
      </c>
      <c r="BV90" s="77" t="e">
        <f>IF(INDEX([2]pivotTable!W$310:W$615,MATCH(totalExpenditure!$A90,[2]pivotTable!$A$310:$A$615,0))/100*INDEX(gDP!AL$6:AL$271,MATCH(totalExpenditure!$A90,gDP!$B$6:$B$271))=0,"",INDEX([2]pivotTable!W$310:W$615,MATCH(totalExpenditure!$A90,[2]pivotTable!$A$310:$A$615,0))/100*INDEX(gDP!AL$6:AL$271,MATCH(totalExpenditure!$A90,gDP!$B$6:$B$271)))</f>
        <v>#N/A</v>
      </c>
      <c r="BW90" s="77" t="e">
        <f>IF(INDEX([2]pivotTable!X$310:X$615,MATCH(totalExpenditure!$A90,[2]pivotTable!$A$310:$A$615,0))/100*INDEX(gDP!AM$6:AM$271,MATCH(totalExpenditure!$A90,gDP!$B$6:$B$271))=0,"",INDEX([2]pivotTable!X$310:X$615,MATCH(totalExpenditure!$A90,[2]pivotTable!$A$310:$A$615,0))/100*INDEX(gDP!AM$6:AM$271,MATCH(totalExpenditure!$A90,gDP!$B$6:$B$271)))</f>
        <v>#N/A</v>
      </c>
      <c r="BX90" s="77" t="e">
        <f>IF(INDEX([2]pivotTable!Y$310:Y$615,MATCH(totalExpenditure!$A90,[2]pivotTable!$A$310:$A$615,0))/100*INDEX(gDP!AN$6:AN$271,MATCH(totalExpenditure!$A90,gDP!$B$6:$B$271))=0,"",INDEX([2]pivotTable!Y$310:Y$615,MATCH(totalExpenditure!$A90,[2]pivotTable!$A$310:$A$615,0))/100*INDEX(gDP!AN$6:AN$271,MATCH(totalExpenditure!$A90,gDP!$B$6:$B$271)))</f>
        <v>#N/A</v>
      </c>
      <c r="BY90" s="77" t="e">
        <f>IF(INDEX([2]pivotTable!Z$310:Z$615,MATCH(totalExpenditure!$A90,[2]pivotTable!$A$310:$A$615,0))/100*INDEX(gDP!AO$6:AO$271,MATCH(totalExpenditure!$A90,gDP!$B$6:$B$271))=0,"",INDEX([2]pivotTable!Z$310:Z$615,MATCH(totalExpenditure!$A90,[2]pivotTable!$A$310:$A$615,0))/100*INDEX(gDP!AO$6:AO$271,MATCH(totalExpenditure!$A90,gDP!$B$6:$B$271)))</f>
        <v>#N/A</v>
      </c>
      <c r="BZ90" s="77" t="e">
        <f>IF(INDEX([2]pivotTable!AA$310:AA$615,MATCH(totalExpenditure!$A90,[2]pivotTable!$A$310:$A$615,0))/100*INDEX(gDP!AP$6:AP$271,MATCH(totalExpenditure!$A90,gDP!$B$6:$B$271))=0,"",INDEX([2]pivotTable!AA$310:AA$615,MATCH(totalExpenditure!$A90,[2]pivotTable!$A$310:$A$615,0))/100*INDEX(gDP!AP$6:AP$271,MATCH(totalExpenditure!$A90,gDP!$B$6:$B$271)))</f>
        <v>#N/A</v>
      </c>
      <c r="CA90" s="77" t="e">
        <f>IF(INDEX([2]pivotTable!AB$310:AB$615,MATCH(totalExpenditure!$A90,[2]pivotTable!$A$310:$A$615,0))/100*INDEX(gDP!AQ$6:AQ$271,MATCH(totalExpenditure!$A90,gDP!$B$6:$B$271))=0,"",INDEX([2]pivotTable!AB$310:AB$615,MATCH(totalExpenditure!$A90,[2]pivotTable!$A$310:$A$615,0))/100*INDEX(gDP!AQ$6:AQ$271,MATCH(totalExpenditure!$A90,gDP!$B$6:$B$271)))</f>
        <v>#N/A</v>
      </c>
      <c r="CB90" s="77" t="e">
        <f>IF(INDEX([2]pivotTable!AC$310:AC$615,MATCH(totalExpenditure!$A90,[2]pivotTable!$A$310:$A$615,0))/100*INDEX(gDP!AR$6:AR$271,MATCH(totalExpenditure!$A90,gDP!$B$6:$B$271))=0,"",INDEX([2]pivotTable!AC$310:AC$615,MATCH(totalExpenditure!$A90,[2]pivotTable!$A$310:$A$615,0))/100*INDEX(gDP!AR$6:AR$271,MATCH(totalExpenditure!$A90,gDP!$B$6:$B$271)))</f>
        <v>#N/A</v>
      </c>
      <c r="CC90" s="77" t="e">
        <f>IF(INDEX([2]pivotTable!AD$310:AD$615,MATCH(totalExpenditure!$A90,[2]pivotTable!$A$310:$A$615,0))/100*INDEX(gDP!AS$6:AS$271,MATCH(totalExpenditure!$A90,gDP!$B$6:$B$271))=0,"",INDEX([2]pivotTable!AD$310:AD$615,MATCH(totalExpenditure!$A90,[2]pivotTable!$A$310:$A$615,0))/100*INDEX(gDP!AS$6:AS$271,MATCH(totalExpenditure!$A90,gDP!$B$6:$B$271)))</f>
        <v>#N/A</v>
      </c>
      <c r="CD90" s="77" t="e">
        <f>IF(INDEX([2]pivotTable!AE$310:AE$615,MATCH(totalExpenditure!$A90,[2]pivotTable!$A$310:$A$615,0))/100*INDEX(gDP!AT$6:AT$271,MATCH(totalExpenditure!$A90,gDP!$B$6:$B$271))=0,"",INDEX([2]pivotTable!AE$310:AE$615,MATCH(totalExpenditure!$A90,[2]pivotTable!$A$310:$A$615,0))/100*INDEX(gDP!AT$6:AT$271,MATCH(totalExpenditure!$A90,gDP!$B$6:$B$271)))</f>
        <v>#N/A</v>
      </c>
      <c r="CE90" s="77" t="e">
        <f>IF(INDEX([2]pivotTable!AF$310:AF$615,MATCH(totalExpenditure!$A90,[2]pivotTable!$A$310:$A$615,0))/100*INDEX(gDP!AU$6:AU$271,MATCH(totalExpenditure!$A90,gDP!$B$6:$B$271))=0,"",INDEX([2]pivotTable!AF$310:AF$615,MATCH(totalExpenditure!$A90,[2]pivotTable!$A$310:$A$615,0))/100*INDEX(gDP!AU$6:AU$271,MATCH(totalExpenditure!$A90,gDP!$B$6:$B$271)))</f>
        <v>#N/A</v>
      </c>
      <c r="CF90" s="77" t="e">
        <f>IF(INDEX([2]pivotTable!AG$310:AG$615,MATCH(totalExpenditure!$A90,[2]pivotTable!$A$310:$A$615,0))/100*INDEX(gDP!AV$6:AV$271,MATCH(totalExpenditure!$A90,gDP!$B$6:$B$271))=0,"",INDEX([2]pivotTable!AG$310:AG$615,MATCH(totalExpenditure!$A90,[2]pivotTable!$A$310:$A$615,0))/100*INDEX(gDP!AV$6:AV$271,MATCH(totalExpenditure!$A90,gDP!$B$6:$B$271)))</f>
        <v>#N/A</v>
      </c>
      <c r="CG90" s="77" t="e">
        <f>IF(INDEX([2]pivotTable!AH$310:AH$615,MATCH(totalExpenditure!$A90,[2]pivotTable!$A$310:$A$615,0))/100*INDEX(gDP!AW$6:AW$271,MATCH(totalExpenditure!$A90,gDP!$B$6:$B$271))=0,"",INDEX([2]pivotTable!AH$310:AH$615,MATCH(totalExpenditure!$A90,[2]pivotTable!$A$310:$A$615,0))/100*INDEX(gDP!AW$6:AW$271,MATCH(totalExpenditure!$A90,gDP!$B$6:$B$271)))</f>
        <v>#N/A</v>
      </c>
      <c r="CH90" s="77" t="e">
        <f>IF(INDEX([2]pivotTable!AI$310:AI$615,MATCH(totalExpenditure!$A90,[2]pivotTable!$A$310:$A$615,0))/100*INDEX(gDP!AX$6:AX$271,MATCH(totalExpenditure!$A90,gDP!$B$6:$B$271))=0,"",INDEX([2]pivotTable!AI$310:AI$615,MATCH(totalExpenditure!$A90,[2]pivotTable!$A$310:$A$615,0))/100*INDEX(gDP!AX$6:AX$271,MATCH(totalExpenditure!$A90,gDP!$B$6:$B$271)))</f>
        <v>#N/A</v>
      </c>
      <c r="CI90" s="77" t="e">
        <f>IF(INDEX([2]pivotTable!AJ$310:AJ$615,MATCH(totalExpenditure!$A90,[2]pivotTable!$A$310:$A$615,0))/100*INDEX(gDP!AY$6:AY$271,MATCH(totalExpenditure!$A90,gDP!$B$6:$B$271))=0,"",INDEX([2]pivotTable!AJ$310:AJ$615,MATCH(totalExpenditure!$A90,[2]pivotTable!$A$310:$A$615,0))/100*INDEX(gDP!AY$6:AY$271,MATCH(totalExpenditure!$A90,gDP!$B$6:$B$271)))</f>
        <v>#N/A</v>
      </c>
      <c r="CJ90" s="77" t="e">
        <f>IF(INDEX([2]pivotTable!AK$310:AK$615,MATCH(totalExpenditure!$A90,[2]pivotTable!$A$310:$A$615,0))/100*INDEX(gDP!AZ$6:AZ$271,MATCH(totalExpenditure!$A90,gDP!$B$6:$B$271))=0,"",INDEX([2]pivotTable!AK$310:AK$615,MATCH(totalExpenditure!$A90,[2]pivotTable!$A$310:$A$615,0))/100*INDEX(gDP!AZ$6:AZ$271,MATCH(totalExpenditure!$A90,gDP!$B$6:$B$271)))</f>
        <v>#N/A</v>
      </c>
      <c r="CK90" s="77" t="e">
        <f>IF(INDEX([2]pivotTable!AL$310:AL$615,MATCH(totalExpenditure!$A90,[2]pivotTable!$A$310:$A$615,0))/100*INDEX(gDP!BA$6:BA$271,MATCH(totalExpenditure!$A90,gDP!$B$6:$B$271))=0,"",INDEX([2]pivotTable!AL$310:AL$615,MATCH(totalExpenditure!$A90,[2]pivotTable!$A$310:$A$615,0))/100*INDEX(gDP!BA$6:BA$271,MATCH(totalExpenditure!$A90,gDP!$B$6:$B$271)))</f>
        <v>#N/A</v>
      </c>
      <c r="CL90" s="77" t="e">
        <f>IF(INDEX([2]pivotTable!AM$310:AM$615,MATCH(totalExpenditure!$A90,[2]pivotTable!$A$310:$A$615,0))/100*INDEX(gDP!BB$6:BB$271,MATCH(totalExpenditure!$A90,gDP!$B$6:$B$271))=0,"",INDEX([2]pivotTable!AM$310:AM$615,MATCH(totalExpenditure!$A90,[2]pivotTable!$A$310:$A$615,0))/100*INDEX(gDP!BB$6:BB$271,MATCH(totalExpenditure!$A90,gDP!$B$6:$B$271)))</f>
        <v>#N/A</v>
      </c>
      <c r="CM90" s="77" t="e">
        <f>IF(INDEX([2]pivotTable!AN$310:AN$615,MATCH(totalExpenditure!$A90,[2]pivotTable!$A$310:$A$615,0))/100*INDEX(gDP!BC$6:BC$271,MATCH(totalExpenditure!$A90,gDP!$B$6:$B$271))=0,"",INDEX([2]pivotTable!AN$310:AN$615,MATCH(totalExpenditure!$A90,[2]pivotTable!$A$310:$A$615,0))/100*INDEX(gDP!BC$6:BC$271,MATCH(totalExpenditure!$A90,gDP!$B$6:$B$271)))</f>
        <v>#N/A</v>
      </c>
      <c r="CN90" s="77" t="e">
        <f>IF(INDEX([2]pivotTable!AO$310:AO$615,MATCH(totalExpenditure!$A90,[2]pivotTable!$A$310:$A$615,0))/100*INDEX(gDP!BD$6:BD$271,MATCH(totalExpenditure!$A90,gDP!$B$6:$B$271))=0,"",INDEX([2]pivotTable!AO$310:AO$615,MATCH(totalExpenditure!$A90,[2]pivotTable!$A$310:$A$615,0))/100*INDEX(gDP!BD$6:BD$271,MATCH(totalExpenditure!$A90,gDP!$B$6:$B$271)))</f>
        <v>#N/A</v>
      </c>
      <c r="CO90" s="77" t="e">
        <f>IF(INDEX([2]pivotTable!AP$310:AP$615,MATCH(totalExpenditure!$A90,[2]pivotTable!$A$310:$A$615,0))/100*INDEX(gDP!BE$6:BE$271,MATCH(totalExpenditure!$A90,gDP!$B$6:$B$271))=0,"",INDEX([2]pivotTable!AP$310:AP$615,MATCH(totalExpenditure!$A90,[2]pivotTable!$A$310:$A$615,0))/100*INDEX(gDP!BE$6:BE$271,MATCH(totalExpenditure!$A90,gDP!$B$6:$B$271)))</f>
        <v>#N/A</v>
      </c>
      <c r="CP90" s="77" t="e">
        <f>IF(INDEX([2]pivotTable!AQ$310:AQ$615,MATCH(totalExpenditure!$A90,[2]pivotTable!$A$310:$A$615,0))/100*INDEX(gDP!BF$6:BF$271,MATCH(totalExpenditure!$A90,gDP!$B$6:$B$271))=0,"",INDEX([2]pivotTable!AQ$310:AQ$615,MATCH(totalExpenditure!$A90,[2]pivotTable!$A$310:$A$615,0))/100*INDEX(gDP!BF$6:BF$271,MATCH(totalExpenditure!$A90,gDP!$B$6:$B$271)))</f>
        <v>#N/A</v>
      </c>
      <c r="CQ90" s="77" t="e">
        <f>IF(INDEX([2]pivotTable!AR$310:AR$615,MATCH(totalExpenditure!$A90,[2]pivotTable!$A$310:$A$615,0))/100*INDEX(gDP!BG$6:BG$271,MATCH(totalExpenditure!$A90,gDP!$B$6:$B$271))=0,"",INDEX([2]pivotTable!AR$310:AR$615,MATCH(totalExpenditure!$A90,[2]pivotTable!$A$310:$A$615,0))/100*INDEX(gDP!BG$6:BG$271,MATCH(totalExpenditure!$A90,gDP!$B$6:$B$271)))</f>
        <v>#N/A</v>
      </c>
      <c r="CR90" s="77" t="e">
        <f>IF(INDEX([2]pivotTable!AS$310:AS$615,MATCH(totalExpenditure!$A90,[2]pivotTable!$A$310:$A$615,0))/100*INDEX(gDP!BH$6:BH$271,MATCH(totalExpenditure!$A90,gDP!$B$6:$B$271))=0,"",INDEX([2]pivotTable!AS$310:AS$615,MATCH(totalExpenditure!$A90,[2]pivotTable!$A$310:$A$615,0))/100*INDEX(gDP!BH$6:BH$271,MATCH(totalExpenditure!$A90,gDP!$B$6:$B$271)))</f>
        <v>#N/A</v>
      </c>
      <c r="CS90" s="77" t="e">
        <f>IF(INDEX([2]pivotTable!AT$310:AT$615,MATCH(totalExpenditure!$A90,[2]pivotTable!$A$310:$A$615,0))/100*INDEX(gDP!BI$6:BI$271,MATCH(totalExpenditure!$A90,gDP!$B$6:$B$271))=0,"",INDEX([2]pivotTable!AT$310:AT$615,MATCH(totalExpenditure!$A90,[2]pivotTable!$A$310:$A$615,0))/100*INDEX(gDP!BI$6:BI$271,MATCH(totalExpenditure!$A90,gDP!$B$6:$B$271)))</f>
        <v>#N/A</v>
      </c>
      <c r="CT90" s="77" t="e">
        <f>IF(INDEX([2]pivotTable!AU$310:AU$615,MATCH(totalExpenditure!$A90,[2]pivotTable!$A$310:$A$615,0))/100*INDEX(gDP!BJ$6:BJ$271,MATCH(totalExpenditure!$A90,gDP!$B$6:$B$271))=0,"",INDEX([2]pivotTable!AU$310:AU$615,MATCH(totalExpenditure!$A90,[2]pivotTable!$A$310:$A$615,0))/100*INDEX(gDP!BJ$6:BJ$271,MATCH(totalExpenditure!$A90,gDP!$B$6:$B$271)))</f>
        <v>#N/A</v>
      </c>
      <c r="CU90" s="77" t="e">
        <f>IF(INDEX([2]pivotTable!AV$310:AV$615,MATCH(totalExpenditure!$A90,[2]pivotTable!$A$310:$A$615,0))/100*INDEX(gDP!BK$6:BK$271,MATCH(totalExpenditure!$A90,gDP!$B$6:$B$271))=0,"",INDEX([2]pivotTable!AV$310:AV$615,MATCH(totalExpenditure!$A90,[2]pivotTable!$A$310:$A$615,0))/100*INDEX(gDP!BK$6:BK$271,MATCH(totalExpenditure!$A90,gDP!$B$6:$B$271)))</f>
        <v>#N/A</v>
      </c>
      <c r="CV90" s="77" t="e">
        <f>IF(INDEX([2]pivotTable!AW$310:AW$615,MATCH(totalExpenditure!$A90,[2]pivotTable!$A$310:$A$615,0))/100*INDEX(gDP!BL$6:BL$271,MATCH(totalExpenditure!$A90,gDP!$B$6:$B$271))=0,"",INDEX([2]pivotTable!AW$310:AW$615,MATCH(totalExpenditure!$A90,[2]pivotTable!$A$310:$A$615,0))/100*INDEX(gDP!BL$6:BL$271,MATCH(totalExpenditure!$A90,gDP!$B$6:$B$271)))</f>
        <v>#N/A</v>
      </c>
      <c r="CW90" s="77" t="e">
        <f>IF(INDEX([2]pivotTable!AX$310:AX$615,MATCH(totalExpenditure!$A90,[2]pivotTable!$A$310:$A$615,0))/100*INDEX(gDP!BM$6:BM$271,MATCH(totalExpenditure!$A90,gDP!$B$6:$B$271))=0,"",INDEX([2]pivotTable!AX$310:AX$615,MATCH(totalExpenditure!$A90,[2]pivotTable!$A$310:$A$615,0))/100*INDEX(gDP!BM$6:BM$271,MATCH(totalExpenditure!$A90,gDP!$B$6:$B$271)))</f>
        <v>#N/A</v>
      </c>
      <c r="CX90" s="77" t="e">
        <f>IF(INDEX([2]pivotTable!AY$310:AY$615,MATCH(totalExpenditure!$A90,[2]pivotTable!$A$310:$A$615,0))/100*INDEX(gDP!BN$6:BN$271,MATCH(totalExpenditure!$A90,gDP!$B$6:$B$271))=0,"",INDEX([2]pivotTable!AY$310:AY$615,MATCH(totalExpenditure!$A90,[2]pivotTable!$A$310:$A$615,0))/100*INDEX(gDP!BN$6:BN$271,MATCH(totalExpenditure!$A90,gDP!$B$6:$B$271)))</f>
        <v>#N/A</v>
      </c>
      <c r="CY90" s="77" t="e">
        <f>IF(INDEX([2]pivotTable!AZ$310:AZ$615,MATCH(totalExpenditure!$A90,[2]pivotTable!$A$310:$A$615,0))/100*INDEX(gDP!BO$6:BO$271,MATCH(totalExpenditure!$A90,gDP!$B$6:$B$271))=0,"",INDEX([2]pivotTable!AZ$310:AZ$615,MATCH(totalExpenditure!$A90,[2]pivotTable!$A$310:$A$615,0))/100*INDEX(gDP!BO$6:BO$271,MATCH(totalExpenditure!$A90,gDP!$B$6:$B$271)))</f>
        <v>#N/A</v>
      </c>
      <c r="CZ90" s="77" t="e">
        <f>IF(B90="","",IF(BA90="","",B90-B90+INDEX(gDP!Q$6:Q$271,MATCH(totalExpenditure!$A90,gDP!$B$6:$B$271))))</f>
        <v>#N/A</v>
      </c>
      <c r="DA90" s="77" t="e">
        <f>IF(C90="","",IF(BB90="","",C90-C90+INDEX(gDP!R$6:R$271,MATCH(totalExpenditure!$A90,gDP!$B$6:$B$271))))</f>
        <v>#N/A</v>
      </c>
      <c r="DB90" s="77" t="e">
        <f>IF(D90="","",IF(BC90="","",D90-D90+INDEX(gDP!S$6:S$271,MATCH(totalExpenditure!$A90,gDP!$B$6:$B$271))))</f>
        <v>#N/A</v>
      </c>
      <c r="DC90" s="77" t="e">
        <f>IF(E90="","",IF(BD90="","",E90-E90+INDEX(gDP!T$6:T$271,MATCH(totalExpenditure!$A90,gDP!$B$6:$B$271))))</f>
        <v>#N/A</v>
      </c>
      <c r="DD90" s="77" t="e">
        <f>IF(F90="","",IF(BE90="","",F90-F90+INDEX(gDP!U$6:U$271,MATCH(totalExpenditure!$A90,gDP!$B$6:$B$271))))</f>
        <v>#N/A</v>
      </c>
      <c r="DE90" s="77" t="e">
        <f>IF(G90="","",IF(BF90="","",G90-G90+INDEX(gDP!V$6:V$271,MATCH(totalExpenditure!$A90,gDP!$B$6:$B$271))))</f>
        <v>#N/A</v>
      </c>
      <c r="DF90" s="77" t="e">
        <f>IF(H90="","",IF(BG90="","",H90-H90+INDEX(gDP!W$6:W$271,MATCH(totalExpenditure!$A90,gDP!$B$6:$B$271))))</f>
        <v>#N/A</v>
      </c>
      <c r="DG90" s="77" t="e">
        <f>IF(I90="","",IF(BH90="","",I90-I90+INDEX(gDP!X$6:X$271,MATCH(totalExpenditure!$A90,gDP!$B$6:$B$271))))</f>
        <v>#N/A</v>
      </c>
      <c r="DH90" s="77" t="e">
        <f>IF(J90="","",IF(BI90="","",J90-J90+INDEX(gDP!Y$6:Y$271,MATCH(totalExpenditure!$A90,gDP!$B$6:$B$271))))</f>
        <v>#N/A</v>
      </c>
      <c r="DI90" s="77" t="e">
        <f>IF(K90="","",IF(BJ90="","",K90-K90+INDEX(gDP!Z$6:Z$271,MATCH(totalExpenditure!$A90,gDP!$B$6:$B$271))))</f>
        <v>#N/A</v>
      </c>
      <c r="DJ90" s="77" t="e">
        <f>IF(L90="","",IF(BK90="","",L90-L90+INDEX(gDP!AA$6:AA$271,MATCH(totalExpenditure!$A90,gDP!$B$6:$B$271))))</f>
        <v>#N/A</v>
      </c>
      <c r="DK90" s="77" t="e">
        <f>IF(M90="","",IF(BL90="","",M90-M90+INDEX(gDP!AB$6:AB$271,MATCH(totalExpenditure!$A90,gDP!$B$6:$B$271))))</f>
        <v>#N/A</v>
      </c>
      <c r="DL90" s="77" t="e">
        <f>IF(N90="","",IF(BM90="","",N90-N90+INDEX(gDP!AC$6:AC$271,MATCH(totalExpenditure!$A90,gDP!$B$6:$B$271))))</f>
        <v>#N/A</v>
      </c>
      <c r="DM90" s="77" t="e">
        <f>IF(O90="","",IF(BN90="","",O90-O90+INDEX(gDP!AD$6:AD$271,MATCH(totalExpenditure!$A90,gDP!$B$6:$B$271))))</f>
        <v>#N/A</v>
      </c>
      <c r="DN90" s="77" t="e">
        <f>IF(P90="","",IF(BO90="","",P90-P90+INDEX(gDP!AE$6:AE$271,MATCH(totalExpenditure!$A90,gDP!$B$6:$B$271))))</f>
        <v>#N/A</v>
      </c>
      <c r="DO90" s="77" t="e">
        <f>IF(Q90="","",IF(BP90="","",Q90-Q90+INDEX(gDP!AF$6:AF$271,MATCH(totalExpenditure!$A90,gDP!$B$6:$B$271))))</f>
        <v>#N/A</v>
      </c>
      <c r="DP90" s="77" t="e">
        <f>IF(R90="","",IF(BQ90="","",R90-R90+INDEX(gDP!AG$6:AG$271,MATCH(totalExpenditure!$A90,gDP!$B$6:$B$271))))</f>
        <v>#N/A</v>
      </c>
      <c r="DQ90" s="77" t="e">
        <f>IF(S90="","",IF(BR90="","",S90-S90+INDEX(gDP!AH$6:AH$271,MATCH(totalExpenditure!$A90,gDP!$B$6:$B$271))))</f>
        <v>#N/A</v>
      </c>
      <c r="DR90" s="77" t="e">
        <f>IF(T90="","",IF(BS90="","",T90-T90+INDEX(gDP!AI$6:AI$271,MATCH(totalExpenditure!$A90,gDP!$B$6:$B$271))))</f>
        <v>#N/A</v>
      </c>
      <c r="DS90" s="77" t="e">
        <f>IF(U90="","",IF(BT90="","",U90-U90+INDEX(gDP!AJ$6:AJ$271,MATCH(totalExpenditure!$A90,gDP!$B$6:$B$271))))</f>
        <v>#N/A</v>
      </c>
      <c r="DT90" s="77" t="e">
        <f>IF(V90="","",IF(BU90="","",V90-V90+INDEX(gDP!AK$6:AK$271,MATCH(totalExpenditure!$A90,gDP!$B$6:$B$271))))</f>
        <v>#N/A</v>
      </c>
      <c r="DU90" s="77" t="e">
        <f>IF(W90="","",IF(BV90="","",W90-W90+INDEX(gDP!AL$6:AL$271,MATCH(totalExpenditure!$A90,gDP!$B$6:$B$271))))</f>
        <v>#N/A</v>
      </c>
      <c r="DV90" s="77" t="e">
        <f>IF(X90="","",IF(BW90="","",X90-X90+INDEX(gDP!AM$6:AM$271,MATCH(totalExpenditure!$A90,gDP!$B$6:$B$271))))</f>
        <v>#N/A</v>
      </c>
      <c r="DW90" s="77" t="e">
        <f>IF(Y90="","",IF(BX90="","",Y90-Y90+INDEX(gDP!AN$6:AN$271,MATCH(totalExpenditure!$A90,gDP!$B$6:$B$271))))</f>
        <v>#N/A</v>
      </c>
      <c r="DX90" s="77" t="e">
        <f>IF(Z90="","",IF(BY90="","",Z90-Z90+INDEX(gDP!AO$6:AO$271,MATCH(totalExpenditure!$A90,gDP!$B$6:$B$271))))</f>
        <v>#N/A</v>
      </c>
      <c r="DY90" s="77" t="e">
        <f>IF(AA90="","",IF(BZ90="","",AA90-AA90+INDEX(gDP!AP$6:AP$271,MATCH(totalExpenditure!$A90,gDP!$B$6:$B$271))))</f>
        <v>#N/A</v>
      </c>
      <c r="DZ90" s="77" t="e">
        <f>IF(AB90="","",IF(CA90="","",AB90-AB90+INDEX(gDP!AQ$6:AQ$271,MATCH(totalExpenditure!$A90,gDP!$B$6:$B$271))))</f>
        <v>#N/A</v>
      </c>
      <c r="EA90" s="77" t="e">
        <f>IF(AC90="","",IF(CB90="","",AC90-AC90+INDEX(gDP!AR$6:AR$271,MATCH(totalExpenditure!$A90,gDP!$B$6:$B$271))))</f>
        <v>#N/A</v>
      </c>
      <c r="EB90" s="77" t="e">
        <f>IF(AD90="","",IF(CC90="","",AD90-AD90+INDEX(gDP!AS$6:AS$271,MATCH(totalExpenditure!$A90,gDP!$B$6:$B$271))))</f>
        <v>#N/A</v>
      </c>
      <c r="EC90" s="77" t="e">
        <f>IF(AE90="","",IF(CD90="","",AE90-AE90+INDEX(gDP!AT$6:AT$271,MATCH(totalExpenditure!$A90,gDP!$B$6:$B$271))))</f>
        <v>#N/A</v>
      </c>
      <c r="ED90" s="77" t="e">
        <f>IF(AF90="","",IF(CE90="","",AF90-AF90+INDEX(gDP!AU$6:AU$271,MATCH(totalExpenditure!$A90,gDP!$B$6:$B$271))))</f>
        <v>#N/A</v>
      </c>
      <c r="EE90" s="77" t="e">
        <f>IF(AG90="","",IF(CF90="","",AG90-AG90+INDEX(gDP!AV$6:AV$271,MATCH(totalExpenditure!$A90,gDP!$B$6:$B$271))))</f>
        <v>#N/A</v>
      </c>
      <c r="EF90" s="77" t="e">
        <f>IF(AH90="","",IF(CG90="","",AH90-AH90+INDEX(gDP!AW$6:AW$271,MATCH(totalExpenditure!$A90,gDP!$B$6:$B$271))))</f>
        <v>#N/A</v>
      </c>
      <c r="EG90" s="77" t="e">
        <f>IF(AI90="","",IF(CH90="","",AI90-AI90+INDEX(gDP!AX$6:AX$271,MATCH(totalExpenditure!$A90,gDP!$B$6:$B$271))))</f>
        <v>#N/A</v>
      </c>
      <c r="EH90" s="77" t="e">
        <f>IF(AJ90="","",IF(CI90="","",AJ90-AJ90+INDEX(gDP!AY$6:AY$271,MATCH(totalExpenditure!$A90,gDP!$B$6:$B$271))))</f>
        <v>#N/A</v>
      </c>
      <c r="EI90" s="77" t="e">
        <f>IF(AK90="","",IF(CJ90="","",AK90-AK90+INDEX(gDP!AZ$6:AZ$271,MATCH(totalExpenditure!$A90,gDP!$B$6:$B$271))))</f>
        <v>#N/A</v>
      </c>
      <c r="EJ90" s="77" t="e">
        <f>IF(AL90="","",IF(CK90="","",AL90-AL90+INDEX(gDP!BA$6:BA$271,MATCH(totalExpenditure!$A90,gDP!$B$6:$B$271))))</f>
        <v>#N/A</v>
      </c>
      <c r="EK90" s="77" t="e">
        <f>IF(AM90="","",IF(CL90="","",AM90-AM90+INDEX(gDP!BB$6:BB$271,MATCH(totalExpenditure!$A90,gDP!$B$6:$B$271))))</f>
        <v>#N/A</v>
      </c>
      <c r="EL90" s="77" t="e">
        <f>IF(AN90="","",IF(CM90="","",AN90-AN90+INDEX(gDP!BC$6:BC$271,MATCH(totalExpenditure!$A90,gDP!$B$6:$B$271))))</f>
        <v>#N/A</v>
      </c>
      <c r="EM90" s="77" t="e">
        <f>IF(AO90="","",IF(CN90="","",AO90-AO90+INDEX(gDP!BD$6:BD$271,MATCH(totalExpenditure!$A90,gDP!$B$6:$B$271))))</f>
        <v>#N/A</v>
      </c>
      <c r="EN90" s="77" t="e">
        <f>IF(AP90="","",IF(CO90="","",AP90-AP90+INDEX(gDP!BE$6:BE$271,MATCH(totalExpenditure!$A90,gDP!$B$6:$B$271))))</f>
        <v>#N/A</v>
      </c>
      <c r="EO90" s="77" t="e">
        <f>IF(AQ90="","",IF(CP90="","",AQ90-AQ90+INDEX(gDP!BF$6:BF$271,MATCH(totalExpenditure!$A90,gDP!$B$6:$B$271))))</f>
        <v>#N/A</v>
      </c>
      <c r="EP90" s="77" t="e">
        <f>IF(AR90="","",IF(CQ90="","",AR90-AR90+INDEX(gDP!BG$6:BG$271,MATCH(totalExpenditure!$A90,gDP!$B$6:$B$271))))</f>
        <v>#N/A</v>
      </c>
      <c r="EQ90" s="77" t="e">
        <f>IF(AS90="","",IF(CR90="","",AS90-AS90+INDEX(gDP!BH$6:BH$271,MATCH(totalExpenditure!$A90,gDP!$B$6:$B$271))))</f>
        <v>#N/A</v>
      </c>
      <c r="ER90" s="77" t="e">
        <f>IF(AT90="","",IF(CS90="","",AT90-AT90+INDEX(gDP!BI$6:BI$271,MATCH(totalExpenditure!$A90,gDP!$B$6:$B$271))))</f>
        <v>#N/A</v>
      </c>
      <c r="ES90" s="77" t="e">
        <f>IF(AU90="","",IF(CT90="","",AU90-AU90+INDEX(gDP!BJ$6:BJ$271,MATCH(totalExpenditure!$A90,gDP!$B$6:$B$271))))</f>
        <v>#N/A</v>
      </c>
      <c r="ET90" s="77" t="e">
        <f>IF(AV90="","",IF(CU90="","",AV90-AV90+INDEX(gDP!BK$6:BK$271,MATCH(totalExpenditure!$A90,gDP!$B$6:$B$271))))</f>
        <v>#N/A</v>
      </c>
      <c r="EU90" s="77" t="e">
        <f>IF(AW90="","",IF(CV90="","",AW90-AW90+INDEX(gDP!BL$6:BL$271,MATCH(totalExpenditure!$A90,gDP!$B$6:$B$271))))</f>
        <v>#N/A</v>
      </c>
      <c r="EV90" s="77" t="e">
        <f>IF(AX90="","",IF(CW90="","",AX90-AX90+INDEX(gDP!BM$6:BM$271,MATCH(totalExpenditure!$A90,gDP!$B$6:$B$271))))</f>
        <v>#N/A</v>
      </c>
      <c r="EW90" s="77" t="e">
        <f>IF(AY90="","",IF(CX90="","",AY90-AY90+INDEX(gDP!BN$6:BN$271,MATCH(totalExpenditure!$A90,gDP!$B$6:$B$271))))</f>
        <v>#N/A</v>
      </c>
      <c r="EX90" s="77" t="e">
        <f>IF(AZ90="","",IF(CY90="","",AZ90-AZ90+INDEX(gDP!BO$6:BO$271,MATCH(totalExpenditure!$A90,gDP!$B$6:$B$271))))</f>
        <v>#N/A</v>
      </c>
    </row>
    <row r="91" spans="1:154" x14ac:dyDescent="0.35">
      <c r="A91" t="s">
        <v>391</v>
      </c>
      <c r="B91" s="77" t="str">
        <f>IF(INDEX([2]pivotTable!B$3:B$308,MATCH(totalExpenditure!$A91,[2]pivotTable!$A$3:$A$308,0))/100*INDEX(gDP!Q$6:Q$271,MATCH(totalExpenditure!$A91,gDP!$B$6:$B$271))=0,"",INDEX([2]pivotTable!B$3:B$308,MATCH(totalExpenditure!$A91,[2]pivotTable!$A$3:$A$308,0))/100*INDEX(gDP!Q$6:Q$271,MATCH(totalExpenditure!$A91,gDP!$B$6:$B$271)))</f>
        <v/>
      </c>
      <c r="C91" s="77" t="str">
        <f>IF(INDEX([2]pivotTable!C$3:C$308,MATCH(totalExpenditure!$A91,[2]pivotTable!$A$3:$A$308,0))/100*INDEX(gDP!R$6:R$271,MATCH(totalExpenditure!$A91,gDP!$B$6:$B$271))=0,"",INDEX([2]pivotTable!C$3:C$308,MATCH(totalExpenditure!$A91,[2]pivotTable!$A$3:$A$308,0))/100*INDEX(gDP!R$6:R$271,MATCH(totalExpenditure!$A91,gDP!$B$6:$B$271)))</f>
        <v/>
      </c>
      <c r="D91" s="77" t="str">
        <f>IF(INDEX([2]pivotTable!D$3:D$308,MATCH(totalExpenditure!$A91,[2]pivotTable!$A$3:$A$308,0))/100*INDEX(gDP!S$6:S$271,MATCH(totalExpenditure!$A91,gDP!$B$6:$B$271))=0,"",INDEX([2]pivotTable!D$3:D$308,MATCH(totalExpenditure!$A91,[2]pivotTable!$A$3:$A$308,0))/100*INDEX(gDP!S$6:S$271,MATCH(totalExpenditure!$A91,gDP!$B$6:$B$271)))</f>
        <v/>
      </c>
      <c r="E91" s="77" t="str">
        <f>IF(INDEX([2]pivotTable!E$3:E$308,MATCH(totalExpenditure!$A91,[2]pivotTable!$A$3:$A$308,0))/100*INDEX(gDP!T$6:T$271,MATCH(totalExpenditure!$A91,gDP!$B$6:$B$271))=0,"",INDEX([2]pivotTable!E$3:E$308,MATCH(totalExpenditure!$A91,[2]pivotTable!$A$3:$A$308,0))/100*INDEX(gDP!T$6:T$271,MATCH(totalExpenditure!$A91,gDP!$B$6:$B$271)))</f>
        <v/>
      </c>
      <c r="F91" s="77" t="str">
        <f>IF(INDEX([2]pivotTable!F$3:F$308,MATCH(totalExpenditure!$A91,[2]pivotTable!$A$3:$A$308,0))/100*INDEX(gDP!U$6:U$271,MATCH(totalExpenditure!$A91,gDP!$B$6:$B$271))=0,"",INDEX([2]pivotTable!F$3:F$308,MATCH(totalExpenditure!$A91,[2]pivotTable!$A$3:$A$308,0))/100*INDEX(gDP!U$6:U$271,MATCH(totalExpenditure!$A91,gDP!$B$6:$B$271)))</f>
        <v/>
      </c>
      <c r="G91" s="77" t="str">
        <f>IF(INDEX([2]pivotTable!G$3:G$308,MATCH(totalExpenditure!$A91,[2]pivotTable!$A$3:$A$308,0))/100*INDEX(gDP!V$6:V$271,MATCH(totalExpenditure!$A91,gDP!$B$6:$B$271))=0,"",INDEX([2]pivotTable!G$3:G$308,MATCH(totalExpenditure!$A91,[2]pivotTable!$A$3:$A$308,0))/100*INDEX(gDP!V$6:V$271,MATCH(totalExpenditure!$A91,gDP!$B$6:$B$271)))</f>
        <v/>
      </c>
      <c r="H91" s="77" t="str">
        <f>IF(INDEX([2]pivotTable!H$3:H$308,MATCH(totalExpenditure!$A91,[2]pivotTable!$A$3:$A$308,0))/100*INDEX(gDP!W$6:W$271,MATCH(totalExpenditure!$A91,gDP!$B$6:$B$271))=0,"",INDEX([2]pivotTable!H$3:H$308,MATCH(totalExpenditure!$A91,[2]pivotTable!$A$3:$A$308,0))/100*INDEX(gDP!W$6:W$271,MATCH(totalExpenditure!$A91,gDP!$B$6:$B$271)))</f>
        <v/>
      </c>
      <c r="I91" s="77" t="str">
        <f>IF(INDEX([2]pivotTable!I$3:I$308,MATCH(totalExpenditure!$A91,[2]pivotTable!$A$3:$A$308,0))/100*INDEX(gDP!X$6:X$271,MATCH(totalExpenditure!$A91,gDP!$B$6:$B$271))=0,"",INDEX([2]pivotTable!I$3:I$308,MATCH(totalExpenditure!$A91,[2]pivotTable!$A$3:$A$308,0))/100*INDEX(gDP!X$6:X$271,MATCH(totalExpenditure!$A91,gDP!$B$6:$B$271)))</f>
        <v/>
      </c>
      <c r="J91" s="77" t="str">
        <f>IF(INDEX([2]pivotTable!J$3:J$308,MATCH(totalExpenditure!$A91,[2]pivotTable!$A$3:$A$308,0))/100*INDEX(gDP!Y$6:Y$271,MATCH(totalExpenditure!$A91,gDP!$B$6:$B$271))=0,"",INDEX([2]pivotTable!J$3:J$308,MATCH(totalExpenditure!$A91,[2]pivotTable!$A$3:$A$308,0))/100*INDEX(gDP!Y$6:Y$271,MATCH(totalExpenditure!$A91,gDP!$B$6:$B$271)))</f>
        <v/>
      </c>
      <c r="K91" s="77" t="str">
        <f>IF(INDEX([2]pivotTable!K$3:K$308,MATCH(totalExpenditure!$A91,[2]pivotTable!$A$3:$A$308,0))/100*INDEX(gDP!Z$6:Z$271,MATCH(totalExpenditure!$A91,gDP!$B$6:$B$271))=0,"",INDEX([2]pivotTable!K$3:K$308,MATCH(totalExpenditure!$A91,[2]pivotTable!$A$3:$A$308,0))/100*INDEX(gDP!Z$6:Z$271,MATCH(totalExpenditure!$A91,gDP!$B$6:$B$271)))</f>
        <v/>
      </c>
      <c r="L91" s="77" t="str">
        <f>IF(INDEX([2]pivotTable!L$3:L$308,MATCH(totalExpenditure!$A91,[2]pivotTable!$A$3:$A$308,0))/100*INDEX(gDP!AA$6:AA$271,MATCH(totalExpenditure!$A91,gDP!$B$6:$B$271))=0,"",INDEX([2]pivotTable!L$3:L$308,MATCH(totalExpenditure!$A91,[2]pivotTable!$A$3:$A$308,0))/100*INDEX(gDP!AA$6:AA$271,MATCH(totalExpenditure!$A91,gDP!$B$6:$B$271)))</f>
        <v/>
      </c>
      <c r="M91" s="77" t="str">
        <f>IF(INDEX([2]pivotTable!M$3:M$308,MATCH(totalExpenditure!$A91,[2]pivotTable!$A$3:$A$308,0))/100*INDEX(gDP!AB$6:AB$271,MATCH(totalExpenditure!$A91,gDP!$B$6:$B$271))=0,"",INDEX([2]pivotTable!M$3:M$308,MATCH(totalExpenditure!$A91,[2]pivotTable!$A$3:$A$308,0))/100*INDEX(gDP!AB$6:AB$271,MATCH(totalExpenditure!$A91,gDP!$B$6:$B$271)))</f>
        <v/>
      </c>
      <c r="N91" s="77" t="str">
        <f>IF(INDEX([2]pivotTable!N$3:N$308,MATCH(totalExpenditure!$A91,[2]pivotTable!$A$3:$A$308,0))/100*INDEX(gDP!AC$6:AC$271,MATCH(totalExpenditure!$A91,gDP!$B$6:$B$271))=0,"",INDEX([2]pivotTable!N$3:N$308,MATCH(totalExpenditure!$A91,[2]pivotTable!$A$3:$A$308,0))/100*INDEX(gDP!AC$6:AC$271,MATCH(totalExpenditure!$A91,gDP!$B$6:$B$271)))</f>
        <v/>
      </c>
      <c r="O91" s="77" t="str">
        <f>IF(INDEX([2]pivotTable!O$3:O$308,MATCH(totalExpenditure!$A91,[2]pivotTable!$A$3:$A$308,0))/100*INDEX(gDP!AD$6:AD$271,MATCH(totalExpenditure!$A91,gDP!$B$6:$B$271))=0,"",INDEX([2]pivotTable!O$3:O$308,MATCH(totalExpenditure!$A91,[2]pivotTable!$A$3:$A$308,0))/100*INDEX(gDP!AD$6:AD$271,MATCH(totalExpenditure!$A91,gDP!$B$6:$B$271)))</f>
        <v/>
      </c>
      <c r="P91" s="77" t="str">
        <f>IF(INDEX([2]pivotTable!P$3:P$308,MATCH(totalExpenditure!$A91,[2]pivotTable!$A$3:$A$308,0))/100*INDEX(gDP!AE$6:AE$271,MATCH(totalExpenditure!$A91,gDP!$B$6:$B$271))=0,"",INDEX([2]pivotTable!P$3:P$308,MATCH(totalExpenditure!$A91,[2]pivotTable!$A$3:$A$308,0))/100*INDEX(gDP!AE$6:AE$271,MATCH(totalExpenditure!$A91,gDP!$B$6:$B$271)))</f>
        <v/>
      </c>
      <c r="Q91" s="77" t="str">
        <f>IF(INDEX([2]pivotTable!Q$3:Q$308,MATCH(totalExpenditure!$A91,[2]pivotTable!$A$3:$A$308,0))/100*INDEX(gDP!AF$6:AF$271,MATCH(totalExpenditure!$A91,gDP!$B$6:$B$271))=0,"",INDEX([2]pivotTable!Q$3:Q$308,MATCH(totalExpenditure!$A91,[2]pivotTable!$A$3:$A$308,0))/100*INDEX(gDP!AF$6:AF$271,MATCH(totalExpenditure!$A91,gDP!$B$6:$B$271)))</f>
        <v/>
      </c>
      <c r="R91" s="77" t="str">
        <f>IF(INDEX([2]pivotTable!R$3:R$308,MATCH(totalExpenditure!$A91,[2]pivotTable!$A$3:$A$308,0))/100*INDEX(gDP!AG$6:AG$271,MATCH(totalExpenditure!$A91,gDP!$B$6:$B$271))=0,"",INDEX([2]pivotTable!R$3:R$308,MATCH(totalExpenditure!$A91,[2]pivotTable!$A$3:$A$308,0))/100*INDEX(gDP!AG$6:AG$271,MATCH(totalExpenditure!$A91,gDP!$B$6:$B$271)))</f>
        <v/>
      </c>
      <c r="S91" s="77" t="str">
        <f>IF(INDEX([2]pivotTable!S$3:S$308,MATCH(totalExpenditure!$A91,[2]pivotTable!$A$3:$A$308,0))/100*INDEX(gDP!AH$6:AH$271,MATCH(totalExpenditure!$A91,gDP!$B$6:$B$271))=0,"",INDEX([2]pivotTable!S$3:S$308,MATCH(totalExpenditure!$A91,[2]pivotTable!$A$3:$A$308,0))/100*INDEX(gDP!AH$6:AH$271,MATCH(totalExpenditure!$A91,gDP!$B$6:$B$271)))</f>
        <v/>
      </c>
      <c r="T91" s="77">
        <f>IF(INDEX([2]pivotTable!T$3:T$308,MATCH(totalExpenditure!$A91,[2]pivotTable!$A$3:$A$308,0))/100*INDEX(gDP!AI$6:AI$271,MATCH(totalExpenditure!$A91,gDP!$B$6:$B$271))=0,"",INDEX([2]pivotTable!T$3:T$308,MATCH(totalExpenditure!$A91,[2]pivotTable!$A$3:$A$308,0))/100*INDEX(gDP!AI$6:AI$271,MATCH(totalExpenditure!$A91,gDP!$B$6:$B$271)))</f>
        <v>3995254.5630202419</v>
      </c>
      <c r="U91" s="77" t="str">
        <f>IF(INDEX([2]pivotTable!U$3:U$308,MATCH(totalExpenditure!$A91,[2]pivotTable!$A$3:$A$308,0))/100*INDEX(gDP!AJ$6:AJ$271,MATCH(totalExpenditure!$A91,gDP!$B$6:$B$271))=0,"",INDEX([2]pivotTable!U$3:U$308,MATCH(totalExpenditure!$A91,[2]pivotTable!$A$3:$A$308,0))/100*INDEX(gDP!AJ$6:AJ$271,MATCH(totalExpenditure!$A91,gDP!$B$6:$B$271)))</f>
        <v/>
      </c>
      <c r="V91" s="77" t="str">
        <f>IF(INDEX([2]pivotTable!V$3:V$308,MATCH(totalExpenditure!$A91,[2]pivotTable!$A$3:$A$308,0))/100*INDEX(gDP!AK$6:AK$271,MATCH(totalExpenditure!$A91,gDP!$B$6:$B$271))=0,"",INDEX([2]pivotTable!V$3:V$308,MATCH(totalExpenditure!$A91,[2]pivotTable!$A$3:$A$308,0))/100*INDEX(gDP!AK$6:AK$271,MATCH(totalExpenditure!$A91,gDP!$B$6:$B$271)))</f>
        <v/>
      </c>
      <c r="W91" s="77" t="str">
        <f>IF(INDEX([2]pivotTable!W$3:W$308,MATCH(totalExpenditure!$A91,[2]pivotTable!$A$3:$A$308,0))/100*INDEX(gDP!AL$6:AL$271,MATCH(totalExpenditure!$A91,gDP!$B$6:$B$271))=0,"",INDEX([2]pivotTable!W$3:W$308,MATCH(totalExpenditure!$A91,[2]pivotTable!$A$3:$A$308,0))/100*INDEX(gDP!AL$6:AL$271,MATCH(totalExpenditure!$A91,gDP!$B$6:$B$271)))</f>
        <v/>
      </c>
      <c r="X91" s="77" t="str">
        <f>IF(INDEX([2]pivotTable!X$3:X$308,MATCH(totalExpenditure!$A91,[2]pivotTable!$A$3:$A$308,0))/100*INDEX(gDP!AM$6:AM$271,MATCH(totalExpenditure!$A91,gDP!$B$6:$B$271))=0,"",INDEX([2]pivotTable!X$3:X$308,MATCH(totalExpenditure!$A91,[2]pivotTable!$A$3:$A$308,0))/100*INDEX(gDP!AM$6:AM$271,MATCH(totalExpenditure!$A91,gDP!$B$6:$B$271)))</f>
        <v/>
      </c>
      <c r="Y91" s="77" t="str">
        <f>IF(INDEX([2]pivotTable!Y$3:Y$308,MATCH(totalExpenditure!$A91,[2]pivotTable!$A$3:$A$308,0))/100*INDEX(gDP!AN$6:AN$271,MATCH(totalExpenditure!$A91,gDP!$B$6:$B$271))=0,"",INDEX([2]pivotTable!Y$3:Y$308,MATCH(totalExpenditure!$A91,[2]pivotTable!$A$3:$A$308,0))/100*INDEX(gDP!AN$6:AN$271,MATCH(totalExpenditure!$A91,gDP!$B$6:$B$271)))</f>
        <v/>
      </c>
      <c r="Z91" s="77" t="str">
        <f>IF(INDEX([2]pivotTable!Z$3:Z$308,MATCH(totalExpenditure!$A91,[2]pivotTable!$A$3:$A$308,0))/100*INDEX(gDP!AO$6:AO$271,MATCH(totalExpenditure!$A91,gDP!$B$6:$B$271))=0,"",INDEX([2]pivotTable!Z$3:Z$308,MATCH(totalExpenditure!$A91,[2]pivotTable!$A$3:$A$308,0))/100*INDEX(gDP!AO$6:AO$271,MATCH(totalExpenditure!$A91,gDP!$B$6:$B$271)))</f>
        <v/>
      </c>
      <c r="AA91" s="77" t="str">
        <f>IF(INDEX([2]pivotTable!AA$3:AA$308,MATCH(totalExpenditure!$A91,[2]pivotTable!$A$3:$A$308,0))/100*INDEX(gDP!AP$6:AP$271,MATCH(totalExpenditure!$A91,gDP!$B$6:$B$271))=0,"",INDEX([2]pivotTable!AA$3:AA$308,MATCH(totalExpenditure!$A91,[2]pivotTable!$A$3:$A$308,0))/100*INDEX(gDP!AP$6:AP$271,MATCH(totalExpenditure!$A91,gDP!$B$6:$B$271)))</f>
        <v/>
      </c>
      <c r="AB91" s="77" t="str">
        <f>IF(INDEX([2]pivotTable!AB$3:AB$308,MATCH(totalExpenditure!$A91,[2]pivotTable!$A$3:$A$308,0))/100*INDEX(gDP!AQ$6:AQ$271,MATCH(totalExpenditure!$A91,gDP!$B$6:$B$271))=0,"",INDEX([2]pivotTable!AB$3:AB$308,MATCH(totalExpenditure!$A91,[2]pivotTable!$A$3:$A$308,0))/100*INDEX(gDP!AQ$6:AQ$271,MATCH(totalExpenditure!$A91,gDP!$B$6:$B$271)))</f>
        <v/>
      </c>
      <c r="AC91" s="77" t="str">
        <f>IF(INDEX([2]pivotTable!AC$3:AC$308,MATCH(totalExpenditure!$A91,[2]pivotTable!$A$3:$A$308,0))/100*INDEX(gDP!AR$6:AR$271,MATCH(totalExpenditure!$A91,gDP!$B$6:$B$271))=0,"",INDEX([2]pivotTable!AC$3:AC$308,MATCH(totalExpenditure!$A91,[2]pivotTable!$A$3:$A$308,0))/100*INDEX(gDP!AR$6:AR$271,MATCH(totalExpenditure!$A91,gDP!$B$6:$B$271)))</f>
        <v/>
      </c>
      <c r="AD91" s="77" t="str">
        <f>IF(INDEX([2]pivotTable!AD$3:AD$308,MATCH(totalExpenditure!$A91,[2]pivotTable!$A$3:$A$308,0))/100*INDEX(gDP!AS$6:AS$271,MATCH(totalExpenditure!$A91,gDP!$B$6:$B$271))=0,"",INDEX([2]pivotTable!AD$3:AD$308,MATCH(totalExpenditure!$A91,[2]pivotTable!$A$3:$A$308,0))/100*INDEX(gDP!AS$6:AS$271,MATCH(totalExpenditure!$A91,gDP!$B$6:$B$271)))</f>
        <v/>
      </c>
      <c r="AE91" s="77" t="str">
        <f>IF(INDEX([2]pivotTable!AE$3:AE$308,MATCH(totalExpenditure!$A91,[2]pivotTable!$A$3:$A$308,0))/100*INDEX(gDP!AT$6:AT$271,MATCH(totalExpenditure!$A91,gDP!$B$6:$B$271))=0,"",INDEX([2]pivotTable!AE$3:AE$308,MATCH(totalExpenditure!$A91,[2]pivotTable!$A$3:$A$308,0))/100*INDEX(gDP!AT$6:AT$271,MATCH(totalExpenditure!$A91,gDP!$B$6:$B$271)))</f>
        <v/>
      </c>
      <c r="AF91" s="77" t="str">
        <f>IF(INDEX([2]pivotTable!AF$3:AF$308,MATCH(totalExpenditure!$A91,[2]pivotTable!$A$3:$A$308,0))/100*INDEX(gDP!AU$6:AU$271,MATCH(totalExpenditure!$A91,gDP!$B$6:$B$271))=0,"",INDEX([2]pivotTable!AF$3:AF$308,MATCH(totalExpenditure!$A91,[2]pivotTable!$A$3:$A$308,0))/100*INDEX(gDP!AU$6:AU$271,MATCH(totalExpenditure!$A91,gDP!$B$6:$B$271)))</f>
        <v/>
      </c>
      <c r="AG91" s="77" t="str">
        <f>IF(INDEX([2]pivotTable!AG$3:AG$308,MATCH(totalExpenditure!$A91,[2]pivotTable!$A$3:$A$308,0))/100*INDEX(gDP!AV$6:AV$271,MATCH(totalExpenditure!$A91,gDP!$B$6:$B$271))=0,"",INDEX([2]pivotTable!AG$3:AG$308,MATCH(totalExpenditure!$A91,[2]pivotTable!$A$3:$A$308,0))/100*INDEX(gDP!AV$6:AV$271,MATCH(totalExpenditure!$A91,gDP!$B$6:$B$271)))</f>
        <v/>
      </c>
      <c r="AH91" s="77" t="str">
        <f>IF(INDEX([2]pivotTable!AH$3:AH$308,MATCH(totalExpenditure!$A91,[2]pivotTable!$A$3:$A$308,0))/100*INDEX(gDP!AW$6:AW$271,MATCH(totalExpenditure!$A91,gDP!$B$6:$B$271))=0,"",INDEX([2]pivotTable!AH$3:AH$308,MATCH(totalExpenditure!$A91,[2]pivotTable!$A$3:$A$308,0))/100*INDEX(gDP!AW$6:AW$271,MATCH(totalExpenditure!$A91,gDP!$B$6:$B$271)))</f>
        <v/>
      </c>
      <c r="AI91" s="77" t="str">
        <f>IF(INDEX([2]pivotTable!AI$3:AI$308,MATCH(totalExpenditure!$A91,[2]pivotTable!$A$3:$A$308,0))/100*INDEX(gDP!AX$6:AX$271,MATCH(totalExpenditure!$A91,gDP!$B$6:$B$271))=0,"",INDEX([2]pivotTable!AI$3:AI$308,MATCH(totalExpenditure!$A91,[2]pivotTable!$A$3:$A$308,0))/100*INDEX(gDP!AX$6:AX$271,MATCH(totalExpenditure!$A91,gDP!$B$6:$B$271)))</f>
        <v/>
      </c>
      <c r="AJ91" s="77" t="str">
        <f>IF(INDEX([2]pivotTable!AJ$3:AJ$308,MATCH(totalExpenditure!$A91,[2]pivotTable!$A$3:$A$308,0))/100*INDEX(gDP!AY$6:AY$271,MATCH(totalExpenditure!$A91,gDP!$B$6:$B$271))=0,"",INDEX([2]pivotTable!AJ$3:AJ$308,MATCH(totalExpenditure!$A91,[2]pivotTable!$A$3:$A$308,0))/100*INDEX(gDP!AY$6:AY$271,MATCH(totalExpenditure!$A91,gDP!$B$6:$B$271)))</f>
        <v/>
      </c>
      <c r="AK91" s="77" t="str">
        <f>IF(INDEX([2]pivotTable!AK$3:AK$308,MATCH(totalExpenditure!$A91,[2]pivotTable!$A$3:$A$308,0))/100*INDEX(gDP!AZ$6:AZ$271,MATCH(totalExpenditure!$A91,gDP!$B$6:$B$271))=0,"",INDEX([2]pivotTable!AK$3:AK$308,MATCH(totalExpenditure!$A91,[2]pivotTable!$A$3:$A$308,0))/100*INDEX(gDP!AZ$6:AZ$271,MATCH(totalExpenditure!$A91,gDP!$B$6:$B$271)))</f>
        <v/>
      </c>
      <c r="AL91" s="77" t="str">
        <f>IF(INDEX([2]pivotTable!AL$3:AL$308,MATCH(totalExpenditure!$A91,[2]pivotTable!$A$3:$A$308,0))/100*INDEX(gDP!BA$6:BA$271,MATCH(totalExpenditure!$A91,gDP!$B$6:$B$271))=0,"",INDEX([2]pivotTable!AL$3:AL$308,MATCH(totalExpenditure!$A91,[2]pivotTable!$A$3:$A$308,0))/100*INDEX(gDP!BA$6:BA$271,MATCH(totalExpenditure!$A91,gDP!$B$6:$B$271)))</f>
        <v/>
      </c>
      <c r="AM91" s="77" t="str">
        <f>IF(INDEX([2]pivotTable!AM$3:AM$308,MATCH(totalExpenditure!$A91,[2]pivotTable!$A$3:$A$308,0))/100*INDEX(gDP!BB$6:BB$271,MATCH(totalExpenditure!$A91,gDP!$B$6:$B$271))=0,"",INDEX([2]pivotTable!AM$3:AM$308,MATCH(totalExpenditure!$A91,[2]pivotTable!$A$3:$A$308,0))/100*INDEX(gDP!BB$6:BB$271,MATCH(totalExpenditure!$A91,gDP!$B$6:$B$271)))</f>
        <v/>
      </c>
      <c r="AN91" s="77" t="str">
        <f>IF(INDEX([2]pivotTable!AN$3:AN$308,MATCH(totalExpenditure!$A91,[2]pivotTable!$A$3:$A$308,0))/100*INDEX(gDP!BC$6:BC$271,MATCH(totalExpenditure!$A91,gDP!$B$6:$B$271))=0,"",INDEX([2]pivotTable!AN$3:AN$308,MATCH(totalExpenditure!$A91,[2]pivotTable!$A$3:$A$308,0))/100*INDEX(gDP!BC$6:BC$271,MATCH(totalExpenditure!$A91,gDP!$B$6:$B$271)))</f>
        <v/>
      </c>
      <c r="AO91" s="77" t="str">
        <f>IF(INDEX([2]pivotTable!AO$3:AO$308,MATCH(totalExpenditure!$A91,[2]pivotTable!$A$3:$A$308,0))/100*INDEX(gDP!BD$6:BD$271,MATCH(totalExpenditure!$A91,gDP!$B$6:$B$271))=0,"",INDEX([2]pivotTable!AO$3:AO$308,MATCH(totalExpenditure!$A91,[2]pivotTable!$A$3:$A$308,0))/100*INDEX(gDP!BD$6:BD$271,MATCH(totalExpenditure!$A91,gDP!$B$6:$B$271)))</f>
        <v/>
      </c>
      <c r="AP91" s="77" t="str">
        <f>IF(INDEX([2]pivotTable!AP$3:AP$308,MATCH(totalExpenditure!$A91,[2]pivotTable!$A$3:$A$308,0))/100*INDEX(gDP!BE$6:BE$271,MATCH(totalExpenditure!$A91,gDP!$B$6:$B$271))=0,"",INDEX([2]pivotTable!AP$3:AP$308,MATCH(totalExpenditure!$A91,[2]pivotTable!$A$3:$A$308,0))/100*INDEX(gDP!BE$6:BE$271,MATCH(totalExpenditure!$A91,gDP!$B$6:$B$271)))</f>
        <v/>
      </c>
      <c r="AQ91" s="77" t="str">
        <f>IF(INDEX([2]pivotTable!AQ$3:AQ$308,MATCH(totalExpenditure!$A91,[2]pivotTable!$A$3:$A$308,0))/100*INDEX(gDP!BF$6:BF$271,MATCH(totalExpenditure!$A91,gDP!$B$6:$B$271))=0,"",INDEX([2]pivotTable!AQ$3:AQ$308,MATCH(totalExpenditure!$A91,[2]pivotTable!$A$3:$A$308,0))/100*INDEX(gDP!BF$6:BF$271,MATCH(totalExpenditure!$A91,gDP!$B$6:$B$271)))</f>
        <v/>
      </c>
      <c r="AR91" s="77" t="str">
        <f>IF(INDEX([2]pivotTable!AR$3:AR$308,MATCH(totalExpenditure!$A91,[2]pivotTable!$A$3:$A$308,0))/100*INDEX(gDP!BG$6:BG$271,MATCH(totalExpenditure!$A91,gDP!$B$6:$B$271))=0,"",INDEX([2]pivotTable!AR$3:AR$308,MATCH(totalExpenditure!$A91,[2]pivotTable!$A$3:$A$308,0))/100*INDEX(gDP!BG$6:BG$271,MATCH(totalExpenditure!$A91,gDP!$B$6:$B$271)))</f>
        <v/>
      </c>
      <c r="AS91" s="77" t="str">
        <f>IF(INDEX([2]pivotTable!AS$3:AS$308,MATCH(totalExpenditure!$A91,[2]pivotTable!$A$3:$A$308,0))/100*INDEX(gDP!BH$6:BH$271,MATCH(totalExpenditure!$A91,gDP!$B$6:$B$271))=0,"",INDEX([2]pivotTable!AS$3:AS$308,MATCH(totalExpenditure!$A91,[2]pivotTable!$A$3:$A$308,0))/100*INDEX(gDP!BH$6:BH$271,MATCH(totalExpenditure!$A91,gDP!$B$6:$B$271)))</f>
        <v/>
      </c>
      <c r="AT91" s="77" t="str">
        <f>IF(INDEX([2]pivotTable!AT$3:AT$308,MATCH(totalExpenditure!$A91,[2]pivotTable!$A$3:$A$308,0))/100*INDEX(gDP!BI$6:BI$271,MATCH(totalExpenditure!$A91,gDP!$B$6:$B$271))=0,"",INDEX([2]pivotTable!AT$3:AT$308,MATCH(totalExpenditure!$A91,[2]pivotTable!$A$3:$A$308,0))/100*INDEX(gDP!BI$6:BI$271,MATCH(totalExpenditure!$A91,gDP!$B$6:$B$271)))</f>
        <v/>
      </c>
      <c r="AU91" s="77" t="str">
        <f>IF(INDEX([2]pivotTable!AU$3:AU$308,MATCH(totalExpenditure!$A91,[2]pivotTable!$A$3:$A$308,0))/100*INDEX(gDP!BJ$6:BJ$271,MATCH(totalExpenditure!$A91,gDP!$B$6:$B$271))=0,"",INDEX([2]pivotTable!AU$3:AU$308,MATCH(totalExpenditure!$A91,[2]pivotTable!$A$3:$A$308,0))/100*INDEX(gDP!BJ$6:BJ$271,MATCH(totalExpenditure!$A91,gDP!$B$6:$B$271)))</f>
        <v/>
      </c>
      <c r="AV91" s="77" t="str">
        <f>IF(INDEX([2]pivotTable!AV$3:AV$308,MATCH(totalExpenditure!$A91,[2]pivotTable!$A$3:$A$308,0))/100*INDEX(gDP!BK$6:BK$271,MATCH(totalExpenditure!$A91,gDP!$B$6:$B$271))=0,"",INDEX([2]pivotTable!AV$3:AV$308,MATCH(totalExpenditure!$A91,[2]pivotTable!$A$3:$A$308,0))/100*INDEX(gDP!BK$6:BK$271,MATCH(totalExpenditure!$A91,gDP!$B$6:$B$271)))</f>
        <v/>
      </c>
      <c r="AW91" s="77" t="str">
        <f>IF(INDEX([2]pivotTable!AW$3:AW$308,MATCH(totalExpenditure!$A91,[2]pivotTable!$A$3:$A$308,0))/100*INDEX(gDP!BL$6:BL$271,MATCH(totalExpenditure!$A91,gDP!$B$6:$B$271))=0,"",INDEX([2]pivotTable!AW$3:AW$308,MATCH(totalExpenditure!$A91,[2]pivotTable!$A$3:$A$308,0))/100*INDEX(gDP!BL$6:BL$271,MATCH(totalExpenditure!$A91,gDP!$B$6:$B$271)))</f>
        <v/>
      </c>
      <c r="AX91" s="77" t="str">
        <f>IF(INDEX([2]pivotTable!AX$3:AX$308,MATCH(totalExpenditure!$A91,[2]pivotTable!$A$3:$A$308,0))/100*INDEX(gDP!BM$6:BM$271,MATCH(totalExpenditure!$A91,gDP!$B$6:$B$271))=0,"",INDEX([2]pivotTable!AX$3:AX$308,MATCH(totalExpenditure!$A91,[2]pivotTable!$A$3:$A$308,0))/100*INDEX(gDP!BM$6:BM$271,MATCH(totalExpenditure!$A91,gDP!$B$6:$B$271)))</f>
        <v/>
      </c>
      <c r="AY91" s="77" t="str">
        <f>IF(INDEX([2]pivotTable!AY$3:AY$308,MATCH(totalExpenditure!$A91,[2]pivotTable!$A$3:$A$308,0))/100*INDEX(gDP!BN$6:BN$271,MATCH(totalExpenditure!$A91,gDP!$B$6:$B$271))=0,"",INDEX([2]pivotTable!AY$3:AY$308,MATCH(totalExpenditure!$A91,[2]pivotTable!$A$3:$A$308,0))/100*INDEX(gDP!BN$6:BN$271,MATCH(totalExpenditure!$A91,gDP!$B$6:$B$271)))</f>
        <v/>
      </c>
      <c r="AZ91" s="77" t="str">
        <f>IF(INDEX([2]pivotTable!AZ$3:AZ$308,MATCH(totalExpenditure!$A91,[2]pivotTable!$A$3:$A$308,0))/100*INDEX(gDP!BO$6:BO$271,MATCH(totalExpenditure!$A91,gDP!$B$6:$B$271))=0,"",INDEX([2]pivotTable!AZ$3:AZ$308,MATCH(totalExpenditure!$A91,[2]pivotTable!$A$3:$A$308,0))/100*INDEX(gDP!BO$6:BO$271,MATCH(totalExpenditure!$A91,gDP!$B$6:$B$271)))</f>
        <v/>
      </c>
      <c r="BA91" s="77" t="str">
        <f>IF(INDEX([2]pivotTable!B$310:B$615,MATCH(totalExpenditure!$A91,[2]pivotTable!$A$310:$A$615,0))/100*INDEX(gDP!Q$6:Q$271,MATCH(totalExpenditure!$A91,gDP!$B$6:$B$271))=0,"",INDEX([2]pivotTable!B$310:B$615,MATCH(totalExpenditure!$A91,[2]pivotTable!$A$310:$A$615,0))/100*INDEX(gDP!Q$6:Q$271,MATCH(totalExpenditure!$A91,gDP!$B$6:$B$271)))</f>
        <v/>
      </c>
      <c r="BB91" s="77" t="str">
        <f>IF(INDEX([2]pivotTable!C$310:C$615,MATCH(totalExpenditure!$A91,[2]pivotTable!$A$310:$A$615,0))/100*INDEX(gDP!R$6:R$271,MATCH(totalExpenditure!$A91,gDP!$B$6:$B$271))=0,"",INDEX([2]pivotTable!C$310:C$615,MATCH(totalExpenditure!$A91,[2]pivotTable!$A$310:$A$615,0))/100*INDEX(gDP!R$6:R$271,MATCH(totalExpenditure!$A91,gDP!$B$6:$B$271)))</f>
        <v/>
      </c>
      <c r="BC91" s="77" t="str">
        <f>IF(INDEX([2]pivotTable!D$310:D$615,MATCH(totalExpenditure!$A91,[2]pivotTable!$A$310:$A$615,0))/100*INDEX(gDP!S$6:S$271,MATCH(totalExpenditure!$A91,gDP!$B$6:$B$271))=0,"",INDEX([2]pivotTable!D$310:D$615,MATCH(totalExpenditure!$A91,[2]pivotTable!$A$310:$A$615,0))/100*INDEX(gDP!S$6:S$271,MATCH(totalExpenditure!$A91,gDP!$B$6:$B$271)))</f>
        <v/>
      </c>
      <c r="BD91" s="77" t="str">
        <f>IF(INDEX([2]pivotTable!E$310:E$615,MATCH(totalExpenditure!$A91,[2]pivotTable!$A$310:$A$615,0))/100*INDEX(gDP!T$6:T$271,MATCH(totalExpenditure!$A91,gDP!$B$6:$B$271))=0,"",INDEX([2]pivotTable!E$310:E$615,MATCH(totalExpenditure!$A91,[2]pivotTable!$A$310:$A$615,0))/100*INDEX(gDP!T$6:T$271,MATCH(totalExpenditure!$A91,gDP!$B$6:$B$271)))</f>
        <v/>
      </c>
      <c r="BE91" s="77" t="str">
        <f>IF(INDEX([2]pivotTable!F$310:F$615,MATCH(totalExpenditure!$A91,[2]pivotTable!$A$310:$A$615,0))/100*INDEX(gDP!U$6:U$271,MATCH(totalExpenditure!$A91,gDP!$B$6:$B$271))=0,"",INDEX([2]pivotTable!F$310:F$615,MATCH(totalExpenditure!$A91,[2]pivotTable!$A$310:$A$615,0))/100*INDEX(gDP!U$6:U$271,MATCH(totalExpenditure!$A91,gDP!$B$6:$B$271)))</f>
        <v/>
      </c>
      <c r="BF91" s="77" t="str">
        <f>IF(INDEX([2]pivotTable!G$310:G$615,MATCH(totalExpenditure!$A91,[2]pivotTable!$A$310:$A$615,0))/100*INDEX(gDP!V$6:V$271,MATCH(totalExpenditure!$A91,gDP!$B$6:$B$271))=0,"",INDEX([2]pivotTable!G$310:G$615,MATCH(totalExpenditure!$A91,[2]pivotTable!$A$310:$A$615,0))/100*INDEX(gDP!V$6:V$271,MATCH(totalExpenditure!$A91,gDP!$B$6:$B$271)))</f>
        <v/>
      </c>
      <c r="BG91" s="77" t="str">
        <f>IF(INDEX([2]pivotTable!H$310:H$615,MATCH(totalExpenditure!$A91,[2]pivotTable!$A$310:$A$615,0))/100*INDEX(gDP!W$6:W$271,MATCH(totalExpenditure!$A91,gDP!$B$6:$B$271))=0,"",INDEX([2]pivotTable!H$310:H$615,MATCH(totalExpenditure!$A91,[2]pivotTable!$A$310:$A$615,0))/100*INDEX(gDP!W$6:W$271,MATCH(totalExpenditure!$A91,gDP!$B$6:$B$271)))</f>
        <v/>
      </c>
      <c r="BH91" s="77" t="str">
        <f>IF(INDEX([2]pivotTable!I$310:I$615,MATCH(totalExpenditure!$A91,[2]pivotTable!$A$310:$A$615,0))/100*INDEX(gDP!X$6:X$271,MATCH(totalExpenditure!$A91,gDP!$B$6:$B$271))=0,"",INDEX([2]pivotTable!I$310:I$615,MATCH(totalExpenditure!$A91,[2]pivotTable!$A$310:$A$615,0))/100*INDEX(gDP!X$6:X$271,MATCH(totalExpenditure!$A91,gDP!$B$6:$B$271)))</f>
        <v/>
      </c>
      <c r="BI91" s="77" t="str">
        <f>IF(INDEX([2]pivotTable!J$310:J$615,MATCH(totalExpenditure!$A91,[2]pivotTable!$A$310:$A$615,0))/100*INDEX(gDP!Y$6:Y$271,MATCH(totalExpenditure!$A91,gDP!$B$6:$B$271))=0,"",INDEX([2]pivotTable!J$310:J$615,MATCH(totalExpenditure!$A91,[2]pivotTable!$A$310:$A$615,0))/100*INDEX(gDP!Y$6:Y$271,MATCH(totalExpenditure!$A91,gDP!$B$6:$B$271)))</f>
        <v/>
      </c>
      <c r="BJ91" s="77" t="str">
        <f>IF(INDEX([2]pivotTable!K$310:K$615,MATCH(totalExpenditure!$A91,[2]pivotTable!$A$310:$A$615,0))/100*INDEX(gDP!Z$6:Z$271,MATCH(totalExpenditure!$A91,gDP!$B$6:$B$271))=0,"",INDEX([2]pivotTable!K$310:K$615,MATCH(totalExpenditure!$A91,[2]pivotTable!$A$310:$A$615,0))/100*INDEX(gDP!Z$6:Z$271,MATCH(totalExpenditure!$A91,gDP!$B$6:$B$271)))</f>
        <v/>
      </c>
      <c r="BK91" s="77" t="str">
        <f>IF(INDEX([2]pivotTable!L$310:L$615,MATCH(totalExpenditure!$A91,[2]pivotTable!$A$310:$A$615,0))/100*INDEX(gDP!AA$6:AA$271,MATCH(totalExpenditure!$A91,gDP!$B$6:$B$271))=0,"",INDEX([2]pivotTable!L$310:L$615,MATCH(totalExpenditure!$A91,[2]pivotTable!$A$310:$A$615,0))/100*INDEX(gDP!AA$6:AA$271,MATCH(totalExpenditure!$A91,gDP!$B$6:$B$271)))</f>
        <v/>
      </c>
      <c r="BL91" s="77" t="str">
        <f>IF(INDEX([2]pivotTable!M$310:M$615,MATCH(totalExpenditure!$A91,[2]pivotTable!$A$310:$A$615,0))/100*INDEX(gDP!AB$6:AB$271,MATCH(totalExpenditure!$A91,gDP!$B$6:$B$271))=0,"",INDEX([2]pivotTable!M$310:M$615,MATCH(totalExpenditure!$A91,[2]pivotTable!$A$310:$A$615,0))/100*INDEX(gDP!AB$6:AB$271,MATCH(totalExpenditure!$A91,gDP!$B$6:$B$271)))</f>
        <v/>
      </c>
      <c r="BM91" s="77" t="str">
        <f>IF(INDEX([2]pivotTable!N$310:N$615,MATCH(totalExpenditure!$A91,[2]pivotTable!$A$310:$A$615,0))/100*INDEX(gDP!AC$6:AC$271,MATCH(totalExpenditure!$A91,gDP!$B$6:$B$271))=0,"",INDEX([2]pivotTable!N$310:N$615,MATCH(totalExpenditure!$A91,[2]pivotTable!$A$310:$A$615,0))/100*INDEX(gDP!AC$6:AC$271,MATCH(totalExpenditure!$A91,gDP!$B$6:$B$271)))</f>
        <v/>
      </c>
      <c r="BN91" s="77" t="str">
        <f>IF(INDEX([2]pivotTable!O$310:O$615,MATCH(totalExpenditure!$A91,[2]pivotTable!$A$310:$A$615,0))/100*INDEX(gDP!AD$6:AD$271,MATCH(totalExpenditure!$A91,gDP!$B$6:$B$271))=0,"",INDEX([2]pivotTable!O$310:O$615,MATCH(totalExpenditure!$A91,[2]pivotTable!$A$310:$A$615,0))/100*INDEX(gDP!AD$6:AD$271,MATCH(totalExpenditure!$A91,gDP!$B$6:$B$271)))</f>
        <v/>
      </c>
      <c r="BO91" s="77" t="str">
        <f>IF(INDEX([2]pivotTable!P$310:P$615,MATCH(totalExpenditure!$A91,[2]pivotTable!$A$310:$A$615,0))/100*INDEX(gDP!AE$6:AE$271,MATCH(totalExpenditure!$A91,gDP!$B$6:$B$271))=0,"",INDEX([2]pivotTable!P$310:P$615,MATCH(totalExpenditure!$A91,[2]pivotTable!$A$310:$A$615,0))/100*INDEX(gDP!AE$6:AE$271,MATCH(totalExpenditure!$A91,gDP!$B$6:$B$271)))</f>
        <v/>
      </c>
      <c r="BP91" s="77" t="str">
        <f>IF(INDEX([2]pivotTable!Q$310:Q$615,MATCH(totalExpenditure!$A91,[2]pivotTable!$A$310:$A$615,0))/100*INDEX(gDP!AF$6:AF$271,MATCH(totalExpenditure!$A91,gDP!$B$6:$B$271))=0,"",INDEX([2]pivotTable!Q$310:Q$615,MATCH(totalExpenditure!$A91,[2]pivotTable!$A$310:$A$615,0))/100*INDEX(gDP!AF$6:AF$271,MATCH(totalExpenditure!$A91,gDP!$B$6:$B$271)))</f>
        <v/>
      </c>
      <c r="BQ91" s="77" t="str">
        <f>IF(INDEX([2]pivotTable!R$310:R$615,MATCH(totalExpenditure!$A91,[2]pivotTable!$A$310:$A$615,0))/100*INDEX(gDP!AG$6:AG$271,MATCH(totalExpenditure!$A91,gDP!$B$6:$B$271))=0,"",INDEX([2]pivotTable!R$310:R$615,MATCH(totalExpenditure!$A91,[2]pivotTable!$A$310:$A$615,0))/100*INDEX(gDP!AG$6:AG$271,MATCH(totalExpenditure!$A91,gDP!$B$6:$B$271)))</f>
        <v/>
      </c>
      <c r="BR91" s="77" t="str">
        <f>IF(INDEX([2]pivotTable!S$310:S$615,MATCH(totalExpenditure!$A91,[2]pivotTable!$A$310:$A$615,0))/100*INDEX(gDP!AH$6:AH$271,MATCH(totalExpenditure!$A91,gDP!$B$6:$B$271))=0,"",INDEX([2]pivotTable!S$310:S$615,MATCH(totalExpenditure!$A91,[2]pivotTable!$A$310:$A$615,0))/100*INDEX(gDP!AH$6:AH$271,MATCH(totalExpenditure!$A91,gDP!$B$6:$B$271)))</f>
        <v/>
      </c>
      <c r="BS91" s="77">
        <f>IF(INDEX([2]pivotTable!T$310:T$615,MATCH(totalExpenditure!$A91,[2]pivotTable!$A$310:$A$615,0))/100*INDEX(gDP!AI$6:AI$271,MATCH(totalExpenditure!$A91,gDP!$B$6:$B$271))=0,"",INDEX([2]pivotTable!T$310:T$615,MATCH(totalExpenditure!$A91,[2]pivotTable!$A$310:$A$615,0))/100*INDEX(gDP!AI$6:AI$271,MATCH(totalExpenditure!$A91,gDP!$B$6:$B$271)))</f>
        <v>4185504.7803069199</v>
      </c>
      <c r="BT91" s="77" t="str">
        <f>IF(INDEX([2]pivotTable!U$310:U$615,MATCH(totalExpenditure!$A91,[2]pivotTable!$A$310:$A$615,0))/100*INDEX(gDP!AJ$6:AJ$271,MATCH(totalExpenditure!$A91,gDP!$B$6:$B$271))=0,"",INDEX([2]pivotTable!U$310:U$615,MATCH(totalExpenditure!$A91,[2]pivotTable!$A$310:$A$615,0))/100*INDEX(gDP!AJ$6:AJ$271,MATCH(totalExpenditure!$A91,gDP!$B$6:$B$271)))</f>
        <v/>
      </c>
      <c r="BU91" s="77" t="str">
        <f>IF(INDEX([2]pivotTable!V$310:V$615,MATCH(totalExpenditure!$A91,[2]pivotTable!$A$310:$A$615,0))/100*INDEX(gDP!AK$6:AK$271,MATCH(totalExpenditure!$A91,gDP!$B$6:$B$271))=0,"",INDEX([2]pivotTable!V$310:V$615,MATCH(totalExpenditure!$A91,[2]pivotTable!$A$310:$A$615,0))/100*INDEX(gDP!AK$6:AK$271,MATCH(totalExpenditure!$A91,gDP!$B$6:$B$271)))</f>
        <v/>
      </c>
      <c r="BV91" s="77" t="str">
        <f>IF(INDEX([2]pivotTable!W$310:W$615,MATCH(totalExpenditure!$A91,[2]pivotTable!$A$310:$A$615,0))/100*INDEX(gDP!AL$6:AL$271,MATCH(totalExpenditure!$A91,gDP!$B$6:$B$271))=0,"",INDEX([2]pivotTable!W$310:W$615,MATCH(totalExpenditure!$A91,[2]pivotTable!$A$310:$A$615,0))/100*INDEX(gDP!AL$6:AL$271,MATCH(totalExpenditure!$A91,gDP!$B$6:$B$271)))</f>
        <v/>
      </c>
      <c r="BW91" s="77" t="str">
        <f>IF(INDEX([2]pivotTable!X$310:X$615,MATCH(totalExpenditure!$A91,[2]pivotTable!$A$310:$A$615,0))/100*INDEX(gDP!AM$6:AM$271,MATCH(totalExpenditure!$A91,gDP!$B$6:$B$271))=0,"",INDEX([2]pivotTable!X$310:X$615,MATCH(totalExpenditure!$A91,[2]pivotTable!$A$310:$A$615,0))/100*INDEX(gDP!AM$6:AM$271,MATCH(totalExpenditure!$A91,gDP!$B$6:$B$271)))</f>
        <v/>
      </c>
      <c r="BX91" s="77" t="str">
        <f>IF(INDEX([2]pivotTable!Y$310:Y$615,MATCH(totalExpenditure!$A91,[2]pivotTable!$A$310:$A$615,0))/100*INDEX(gDP!AN$6:AN$271,MATCH(totalExpenditure!$A91,gDP!$B$6:$B$271))=0,"",INDEX([2]pivotTable!Y$310:Y$615,MATCH(totalExpenditure!$A91,[2]pivotTable!$A$310:$A$615,0))/100*INDEX(gDP!AN$6:AN$271,MATCH(totalExpenditure!$A91,gDP!$B$6:$B$271)))</f>
        <v/>
      </c>
      <c r="BY91" s="77" t="str">
        <f>IF(INDEX([2]pivotTable!Z$310:Z$615,MATCH(totalExpenditure!$A91,[2]pivotTable!$A$310:$A$615,0))/100*INDEX(gDP!AO$6:AO$271,MATCH(totalExpenditure!$A91,gDP!$B$6:$B$271))=0,"",INDEX([2]pivotTable!Z$310:Z$615,MATCH(totalExpenditure!$A91,[2]pivotTable!$A$310:$A$615,0))/100*INDEX(gDP!AO$6:AO$271,MATCH(totalExpenditure!$A91,gDP!$B$6:$B$271)))</f>
        <v/>
      </c>
      <c r="BZ91" s="77" t="str">
        <f>IF(INDEX([2]pivotTable!AA$310:AA$615,MATCH(totalExpenditure!$A91,[2]pivotTable!$A$310:$A$615,0))/100*INDEX(gDP!AP$6:AP$271,MATCH(totalExpenditure!$A91,gDP!$B$6:$B$271))=0,"",INDEX([2]pivotTable!AA$310:AA$615,MATCH(totalExpenditure!$A91,[2]pivotTable!$A$310:$A$615,0))/100*INDEX(gDP!AP$6:AP$271,MATCH(totalExpenditure!$A91,gDP!$B$6:$B$271)))</f>
        <v/>
      </c>
      <c r="CA91" s="77" t="str">
        <f>IF(INDEX([2]pivotTable!AB$310:AB$615,MATCH(totalExpenditure!$A91,[2]pivotTable!$A$310:$A$615,0))/100*INDEX(gDP!AQ$6:AQ$271,MATCH(totalExpenditure!$A91,gDP!$B$6:$B$271))=0,"",INDEX([2]pivotTable!AB$310:AB$615,MATCH(totalExpenditure!$A91,[2]pivotTable!$A$310:$A$615,0))/100*INDEX(gDP!AQ$6:AQ$271,MATCH(totalExpenditure!$A91,gDP!$B$6:$B$271)))</f>
        <v/>
      </c>
      <c r="CB91" s="77" t="str">
        <f>IF(INDEX([2]pivotTable!AC$310:AC$615,MATCH(totalExpenditure!$A91,[2]pivotTable!$A$310:$A$615,0))/100*INDEX(gDP!AR$6:AR$271,MATCH(totalExpenditure!$A91,gDP!$B$6:$B$271))=0,"",INDEX([2]pivotTable!AC$310:AC$615,MATCH(totalExpenditure!$A91,[2]pivotTable!$A$310:$A$615,0))/100*INDEX(gDP!AR$6:AR$271,MATCH(totalExpenditure!$A91,gDP!$B$6:$B$271)))</f>
        <v/>
      </c>
      <c r="CC91" s="77" t="str">
        <f>IF(INDEX([2]pivotTable!AD$310:AD$615,MATCH(totalExpenditure!$A91,[2]pivotTable!$A$310:$A$615,0))/100*INDEX(gDP!AS$6:AS$271,MATCH(totalExpenditure!$A91,gDP!$B$6:$B$271))=0,"",INDEX([2]pivotTable!AD$310:AD$615,MATCH(totalExpenditure!$A91,[2]pivotTable!$A$310:$A$615,0))/100*INDEX(gDP!AS$6:AS$271,MATCH(totalExpenditure!$A91,gDP!$B$6:$B$271)))</f>
        <v/>
      </c>
      <c r="CD91" s="77" t="str">
        <f>IF(INDEX([2]pivotTable!AE$310:AE$615,MATCH(totalExpenditure!$A91,[2]pivotTable!$A$310:$A$615,0))/100*INDEX(gDP!AT$6:AT$271,MATCH(totalExpenditure!$A91,gDP!$B$6:$B$271))=0,"",INDEX([2]pivotTable!AE$310:AE$615,MATCH(totalExpenditure!$A91,[2]pivotTable!$A$310:$A$615,0))/100*INDEX(gDP!AT$6:AT$271,MATCH(totalExpenditure!$A91,gDP!$B$6:$B$271)))</f>
        <v/>
      </c>
      <c r="CE91" s="77" t="str">
        <f>IF(INDEX([2]pivotTable!AF$310:AF$615,MATCH(totalExpenditure!$A91,[2]pivotTable!$A$310:$A$615,0))/100*INDEX(gDP!AU$6:AU$271,MATCH(totalExpenditure!$A91,gDP!$B$6:$B$271))=0,"",INDEX([2]pivotTable!AF$310:AF$615,MATCH(totalExpenditure!$A91,[2]pivotTable!$A$310:$A$615,0))/100*INDEX(gDP!AU$6:AU$271,MATCH(totalExpenditure!$A91,gDP!$B$6:$B$271)))</f>
        <v/>
      </c>
      <c r="CF91" s="77" t="str">
        <f>IF(INDEX([2]pivotTable!AG$310:AG$615,MATCH(totalExpenditure!$A91,[2]pivotTable!$A$310:$A$615,0))/100*INDEX(gDP!AV$6:AV$271,MATCH(totalExpenditure!$A91,gDP!$B$6:$B$271))=0,"",INDEX([2]pivotTable!AG$310:AG$615,MATCH(totalExpenditure!$A91,[2]pivotTable!$A$310:$A$615,0))/100*INDEX(gDP!AV$6:AV$271,MATCH(totalExpenditure!$A91,gDP!$B$6:$B$271)))</f>
        <v/>
      </c>
      <c r="CG91" s="77" t="str">
        <f>IF(INDEX([2]pivotTable!AH$310:AH$615,MATCH(totalExpenditure!$A91,[2]pivotTable!$A$310:$A$615,0))/100*INDEX(gDP!AW$6:AW$271,MATCH(totalExpenditure!$A91,gDP!$B$6:$B$271))=0,"",INDEX([2]pivotTable!AH$310:AH$615,MATCH(totalExpenditure!$A91,[2]pivotTable!$A$310:$A$615,0))/100*INDEX(gDP!AW$6:AW$271,MATCH(totalExpenditure!$A91,gDP!$B$6:$B$271)))</f>
        <v/>
      </c>
      <c r="CH91" s="77" t="str">
        <f>IF(INDEX([2]pivotTable!AI$310:AI$615,MATCH(totalExpenditure!$A91,[2]pivotTable!$A$310:$A$615,0))/100*INDEX(gDP!AX$6:AX$271,MATCH(totalExpenditure!$A91,gDP!$B$6:$B$271))=0,"",INDEX([2]pivotTable!AI$310:AI$615,MATCH(totalExpenditure!$A91,[2]pivotTable!$A$310:$A$615,0))/100*INDEX(gDP!AX$6:AX$271,MATCH(totalExpenditure!$A91,gDP!$B$6:$B$271)))</f>
        <v/>
      </c>
      <c r="CI91" s="77" t="str">
        <f>IF(INDEX([2]pivotTable!AJ$310:AJ$615,MATCH(totalExpenditure!$A91,[2]pivotTable!$A$310:$A$615,0))/100*INDEX(gDP!AY$6:AY$271,MATCH(totalExpenditure!$A91,gDP!$B$6:$B$271))=0,"",INDEX([2]pivotTable!AJ$310:AJ$615,MATCH(totalExpenditure!$A91,[2]pivotTable!$A$310:$A$615,0))/100*INDEX(gDP!AY$6:AY$271,MATCH(totalExpenditure!$A91,gDP!$B$6:$B$271)))</f>
        <v/>
      </c>
      <c r="CJ91" s="77" t="str">
        <f>IF(INDEX([2]pivotTable!AK$310:AK$615,MATCH(totalExpenditure!$A91,[2]pivotTable!$A$310:$A$615,0))/100*INDEX(gDP!AZ$6:AZ$271,MATCH(totalExpenditure!$A91,gDP!$B$6:$B$271))=0,"",INDEX([2]pivotTable!AK$310:AK$615,MATCH(totalExpenditure!$A91,[2]pivotTable!$A$310:$A$615,0))/100*INDEX(gDP!AZ$6:AZ$271,MATCH(totalExpenditure!$A91,gDP!$B$6:$B$271)))</f>
        <v/>
      </c>
      <c r="CK91" s="77" t="str">
        <f>IF(INDEX([2]pivotTable!AL$310:AL$615,MATCH(totalExpenditure!$A91,[2]pivotTable!$A$310:$A$615,0))/100*INDEX(gDP!BA$6:BA$271,MATCH(totalExpenditure!$A91,gDP!$B$6:$B$271))=0,"",INDEX([2]pivotTable!AL$310:AL$615,MATCH(totalExpenditure!$A91,[2]pivotTable!$A$310:$A$615,0))/100*INDEX(gDP!BA$6:BA$271,MATCH(totalExpenditure!$A91,gDP!$B$6:$B$271)))</f>
        <v/>
      </c>
      <c r="CL91" s="77" t="str">
        <f>IF(INDEX([2]pivotTable!AM$310:AM$615,MATCH(totalExpenditure!$A91,[2]pivotTable!$A$310:$A$615,0))/100*INDEX(gDP!BB$6:BB$271,MATCH(totalExpenditure!$A91,gDP!$B$6:$B$271))=0,"",INDEX([2]pivotTable!AM$310:AM$615,MATCH(totalExpenditure!$A91,[2]pivotTable!$A$310:$A$615,0))/100*INDEX(gDP!BB$6:BB$271,MATCH(totalExpenditure!$A91,gDP!$B$6:$B$271)))</f>
        <v/>
      </c>
      <c r="CM91" s="77" t="str">
        <f>IF(INDEX([2]pivotTable!AN$310:AN$615,MATCH(totalExpenditure!$A91,[2]pivotTable!$A$310:$A$615,0))/100*INDEX(gDP!BC$6:BC$271,MATCH(totalExpenditure!$A91,gDP!$B$6:$B$271))=0,"",INDEX([2]pivotTable!AN$310:AN$615,MATCH(totalExpenditure!$A91,[2]pivotTable!$A$310:$A$615,0))/100*INDEX(gDP!BC$6:BC$271,MATCH(totalExpenditure!$A91,gDP!$B$6:$B$271)))</f>
        <v/>
      </c>
      <c r="CN91" s="77" t="str">
        <f>IF(INDEX([2]pivotTable!AO$310:AO$615,MATCH(totalExpenditure!$A91,[2]pivotTable!$A$310:$A$615,0))/100*INDEX(gDP!BD$6:BD$271,MATCH(totalExpenditure!$A91,gDP!$B$6:$B$271))=0,"",INDEX([2]pivotTable!AO$310:AO$615,MATCH(totalExpenditure!$A91,[2]pivotTable!$A$310:$A$615,0))/100*INDEX(gDP!BD$6:BD$271,MATCH(totalExpenditure!$A91,gDP!$B$6:$B$271)))</f>
        <v/>
      </c>
      <c r="CO91" s="77" t="str">
        <f>IF(INDEX([2]pivotTable!AP$310:AP$615,MATCH(totalExpenditure!$A91,[2]pivotTable!$A$310:$A$615,0))/100*INDEX(gDP!BE$6:BE$271,MATCH(totalExpenditure!$A91,gDP!$B$6:$B$271))=0,"",INDEX([2]pivotTable!AP$310:AP$615,MATCH(totalExpenditure!$A91,[2]pivotTable!$A$310:$A$615,0))/100*INDEX(gDP!BE$6:BE$271,MATCH(totalExpenditure!$A91,gDP!$B$6:$B$271)))</f>
        <v/>
      </c>
      <c r="CP91" s="77" t="str">
        <f>IF(INDEX([2]pivotTable!AQ$310:AQ$615,MATCH(totalExpenditure!$A91,[2]pivotTable!$A$310:$A$615,0))/100*INDEX(gDP!BF$6:BF$271,MATCH(totalExpenditure!$A91,gDP!$B$6:$B$271))=0,"",INDEX([2]pivotTable!AQ$310:AQ$615,MATCH(totalExpenditure!$A91,[2]pivotTable!$A$310:$A$615,0))/100*INDEX(gDP!BF$6:BF$271,MATCH(totalExpenditure!$A91,gDP!$B$6:$B$271)))</f>
        <v/>
      </c>
      <c r="CQ91" s="77" t="str">
        <f>IF(INDEX([2]pivotTable!AR$310:AR$615,MATCH(totalExpenditure!$A91,[2]pivotTable!$A$310:$A$615,0))/100*INDEX(gDP!BG$6:BG$271,MATCH(totalExpenditure!$A91,gDP!$B$6:$B$271))=0,"",INDEX([2]pivotTable!AR$310:AR$615,MATCH(totalExpenditure!$A91,[2]pivotTable!$A$310:$A$615,0))/100*INDEX(gDP!BG$6:BG$271,MATCH(totalExpenditure!$A91,gDP!$B$6:$B$271)))</f>
        <v/>
      </c>
      <c r="CR91" s="77" t="str">
        <f>IF(INDEX([2]pivotTable!AS$310:AS$615,MATCH(totalExpenditure!$A91,[2]pivotTable!$A$310:$A$615,0))/100*INDEX(gDP!BH$6:BH$271,MATCH(totalExpenditure!$A91,gDP!$B$6:$B$271))=0,"",INDEX([2]pivotTable!AS$310:AS$615,MATCH(totalExpenditure!$A91,[2]pivotTable!$A$310:$A$615,0))/100*INDEX(gDP!BH$6:BH$271,MATCH(totalExpenditure!$A91,gDP!$B$6:$B$271)))</f>
        <v/>
      </c>
      <c r="CS91" s="77" t="str">
        <f>IF(INDEX([2]pivotTable!AT$310:AT$615,MATCH(totalExpenditure!$A91,[2]pivotTable!$A$310:$A$615,0))/100*INDEX(gDP!BI$6:BI$271,MATCH(totalExpenditure!$A91,gDP!$B$6:$B$271))=0,"",INDEX([2]pivotTable!AT$310:AT$615,MATCH(totalExpenditure!$A91,[2]pivotTable!$A$310:$A$615,0))/100*INDEX(gDP!BI$6:BI$271,MATCH(totalExpenditure!$A91,gDP!$B$6:$B$271)))</f>
        <v/>
      </c>
      <c r="CT91" s="77" t="str">
        <f>IF(INDEX([2]pivotTable!AU$310:AU$615,MATCH(totalExpenditure!$A91,[2]pivotTable!$A$310:$A$615,0))/100*INDEX(gDP!BJ$6:BJ$271,MATCH(totalExpenditure!$A91,gDP!$B$6:$B$271))=0,"",INDEX([2]pivotTable!AU$310:AU$615,MATCH(totalExpenditure!$A91,[2]pivotTable!$A$310:$A$615,0))/100*INDEX(gDP!BJ$6:BJ$271,MATCH(totalExpenditure!$A91,gDP!$B$6:$B$271)))</f>
        <v/>
      </c>
      <c r="CU91" s="77" t="str">
        <f>IF(INDEX([2]pivotTable!AV$310:AV$615,MATCH(totalExpenditure!$A91,[2]pivotTable!$A$310:$A$615,0))/100*INDEX(gDP!BK$6:BK$271,MATCH(totalExpenditure!$A91,gDP!$B$6:$B$271))=0,"",INDEX([2]pivotTable!AV$310:AV$615,MATCH(totalExpenditure!$A91,[2]pivotTable!$A$310:$A$615,0))/100*INDEX(gDP!BK$6:BK$271,MATCH(totalExpenditure!$A91,gDP!$B$6:$B$271)))</f>
        <v/>
      </c>
      <c r="CV91" s="77" t="str">
        <f>IF(INDEX([2]pivotTable!AW$310:AW$615,MATCH(totalExpenditure!$A91,[2]pivotTable!$A$310:$A$615,0))/100*INDEX(gDP!BL$6:BL$271,MATCH(totalExpenditure!$A91,gDP!$B$6:$B$271))=0,"",INDEX([2]pivotTable!AW$310:AW$615,MATCH(totalExpenditure!$A91,[2]pivotTable!$A$310:$A$615,0))/100*INDEX(gDP!BL$6:BL$271,MATCH(totalExpenditure!$A91,gDP!$B$6:$B$271)))</f>
        <v/>
      </c>
      <c r="CW91" s="77" t="str">
        <f>IF(INDEX([2]pivotTable!AX$310:AX$615,MATCH(totalExpenditure!$A91,[2]pivotTable!$A$310:$A$615,0))/100*INDEX(gDP!BM$6:BM$271,MATCH(totalExpenditure!$A91,gDP!$B$6:$B$271))=0,"",INDEX([2]pivotTable!AX$310:AX$615,MATCH(totalExpenditure!$A91,[2]pivotTable!$A$310:$A$615,0))/100*INDEX(gDP!BM$6:BM$271,MATCH(totalExpenditure!$A91,gDP!$B$6:$B$271)))</f>
        <v/>
      </c>
      <c r="CX91" s="77" t="str">
        <f>IF(INDEX([2]pivotTable!AY$310:AY$615,MATCH(totalExpenditure!$A91,[2]pivotTable!$A$310:$A$615,0))/100*INDEX(gDP!BN$6:BN$271,MATCH(totalExpenditure!$A91,gDP!$B$6:$B$271))=0,"",INDEX([2]pivotTable!AY$310:AY$615,MATCH(totalExpenditure!$A91,[2]pivotTable!$A$310:$A$615,0))/100*INDEX(gDP!BN$6:BN$271,MATCH(totalExpenditure!$A91,gDP!$B$6:$B$271)))</f>
        <v/>
      </c>
      <c r="CY91" s="77" t="str">
        <f>IF(INDEX([2]pivotTable!AZ$310:AZ$615,MATCH(totalExpenditure!$A91,[2]pivotTable!$A$310:$A$615,0))/100*INDEX(gDP!BO$6:BO$271,MATCH(totalExpenditure!$A91,gDP!$B$6:$B$271))=0,"",INDEX([2]pivotTable!AZ$310:AZ$615,MATCH(totalExpenditure!$A91,[2]pivotTable!$A$310:$A$615,0))/100*INDEX(gDP!BO$6:BO$271,MATCH(totalExpenditure!$A91,gDP!$B$6:$B$271)))</f>
        <v/>
      </c>
      <c r="CZ91" s="77" t="str">
        <f>IF(B91="","",IF(BA91="","",B91-B91+INDEX(gDP!Q$6:Q$271,MATCH(totalExpenditure!$A91,gDP!$B$6:$B$271))))</f>
        <v/>
      </c>
      <c r="DA91" s="77" t="str">
        <f>IF(C91="","",IF(BB91="","",C91-C91+INDEX(gDP!R$6:R$271,MATCH(totalExpenditure!$A91,gDP!$B$6:$B$271))))</f>
        <v/>
      </c>
      <c r="DB91" s="77" t="str">
        <f>IF(D91="","",IF(BC91="","",D91-D91+INDEX(gDP!S$6:S$271,MATCH(totalExpenditure!$A91,gDP!$B$6:$B$271))))</f>
        <v/>
      </c>
      <c r="DC91" s="77" t="str">
        <f>IF(E91="","",IF(BD91="","",E91-E91+INDEX(gDP!T$6:T$271,MATCH(totalExpenditure!$A91,gDP!$B$6:$B$271))))</f>
        <v/>
      </c>
      <c r="DD91" s="77" t="str">
        <f>IF(F91="","",IF(BE91="","",F91-F91+INDEX(gDP!U$6:U$271,MATCH(totalExpenditure!$A91,gDP!$B$6:$B$271))))</f>
        <v/>
      </c>
      <c r="DE91" s="77" t="str">
        <f>IF(G91="","",IF(BF91="","",G91-G91+INDEX(gDP!V$6:V$271,MATCH(totalExpenditure!$A91,gDP!$B$6:$B$271))))</f>
        <v/>
      </c>
      <c r="DF91" s="77" t="str">
        <f>IF(H91="","",IF(BG91="","",H91-H91+INDEX(gDP!W$6:W$271,MATCH(totalExpenditure!$A91,gDP!$B$6:$B$271))))</f>
        <v/>
      </c>
      <c r="DG91" s="77" t="str">
        <f>IF(I91="","",IF(BH91="","",I91-I91+INDEX(gDP!X$6:X$271,MATCH(totalExpenditure!$A91,gDP!$B$6:$B$271))))</f>
        <v/>
      </c>
      <c r="DH91" s="77" t="str">
        <f>IF(J91="","",IF(BI91="","",J91-J91+INDEX(gDP!Y$6:Y$271,MATCH(totalExpenditure!$A91,gDP!$B$6:$B$271))))</f>
        <v/>
      </c>
      <c r="DI91" s="77" t="str">
        <f>IF(K91="","",IF(BJ91="","",K91-K91+INDEX(gDP!Z$6:Z$271,MATCH(totalExpenditure!$A91,gDP!$B$6:$B$271))))</f>
        <v/>
      </c>
      <c r="DJ91" s="77" t="str">
        <f>IF(L91="","",IF(BK91="","",L91-L91+INDEX(gDP!AA$6:AA$271,MATCH(totalExpenditure!$A91,gDP!$B$6:$B$271))))</f>
        <v/>
      </c>
      <c r="DK91" s="77" t="str">
        <f>IF(M91="","",IF(BL91="","",M91-M91+INDEX(gDP!AB$6:AB$271,MATCH(totalExpenditure!$A91,gDP!$B$6:$B$271))))</f>
        <v/>
      </c>
      <c r="DL91" s="77" t="str">
        <f>IF(N91="","",IF(BM91="","",N91-N91+INDEX(gDP!AC$6:AC$271,MATCH(totalExpenditure!$A91,gDP!$B$6:$B$271))))</f>
        <v/>
      </c>
      <c r="DM91" s="77" t="str">
        <f>IF(O91="","",IF(BN91="","",O91-O91+INDEX(gDP!AD$6:AD$271,MATCH(totalExpenditure!$A91,gDP!$B$6:$B$271))))</f>
        <v/>
      </c>
      <c r="DN91" s="77" t="str">
        <f>IF(P91="","",IF(BO91="","",P91-P91+INDEX(gDP!AE$6:AE$271,MATCH(totalExpenditure!$A91,gDP!$B$6:$B$271))))</f>
        <v/>
      </c>
      <c r="DO91" s="77" t="str">
        <f>IF(Q91="","",IF(BP91="","",Q91-Q91+INDEX(gDP!AF$6:AF$271,MATCH(totalExpenditure!$A91,gDP!$B$6:$B$271))))</f>
        <v/>
      </c>
      <c r="DP91" s="77" t="str">
        <f>IF(R91="","",IF(BQ91="","",R91-R91+INDEX(gDP!AG$6:AG$271,MATCH(totalExpenditure!$A91,gDP!$B$6:$B$271))))</f>
        <v/>
      </c>
      <c r="DQ91" s="77" t="str">
        <f>IF(S91="","",IF(BR91="","",S91-S91+INDEX(gDP!AH$6:AH$271,MATCH(totalExpenditure!$A91,gDP!$B$6:$B$271))))</f>
        <v/>
      </c>
      <c r="DR91" s="77">
        <f>IF(T91="","",IF(BS91="","",T91-T91+INDEX(gDP!AI$6:AI$271,MATCH(totalExpenditure!$A91,gDP!$B$6:$B$271))))</f>
        <v>317083695.47779697</v>
      </c>
      <c r="DS91" s="77" t="str">
        <f>IF(U91="","",IF(BT91="","",U91-U91+INDEX(gDP!AJ$6:AJ$271,MATCH(totalExpenditure!$A91,gDP!$B$6:$B$271))))</f>
        <v/>
      </c>
      <c r="DT91" s="77" t="str">
        <f>IF(V91="","",IF(BU91="","",V91-V91+INDEX(gDP!AK$6:AK$271,MATCH(totalExpenditure!$A91,gDP!$B$6:$B$271))))</f>
        <v/>
      </c>
      <c r="DU91" s="77" t="str">
        <f>IF(W91="","",IF(BV91="","",W91-W91+INDEX(gDP!AL$6:AL$271,MATCH(totalExpenditure!$A91,gDP!$B$6:$B$271))))</f>
        <v/>
      </c>
      <c r="DV91" s="77" t="str">
        <f>IF(X91="","",IF(BW91="","",X91-X91+INDEX(gDP!AM$6:AM$271,MATCH(totalExpenditure!$A91,gDP!$B$6:$B$271))))</f>
        <v/>
      </c>
      <c r="DW91" s="77" t="str">
        <f>IF(Y91="","",IF(BX91="","",Y91-Y91+INDEX(gDP!AN$6:AN$271,MATCH(totalExpenditure!$A91,gDP!$B$6:$B$271))))</f>
        <v/>
      </c>
      <c r="DX91" s="77" t="str">
        <f>IF(Z91="","",IF(BY91="","",Z91-Z91+INDEX(gDP!AO$6:AO$271,MATCH(totalExpenditure!$A91,gDP!$B$6:$B$271))))</f>
        <v/>
      </c>
      <c r="DY91" s="77" t="str">
        <f>IF(AA91="","",IF(BZ91="","",AA91-AA91+INDEX(gDP!AP$6:AP$271,MATCH(totalExpenditure!$A91,gDP!$B$6:$B$271))))</f>
        <v/>
      </c>
      <c r="DZ91" s="77" t="str">
        <f>IF(AB91="","",IF(CA91="","",AB91-AB91+INDEX(gDP!AQ$6:AQ$271,MATCH(totalExpenditure!$A91,gDP!$B$6:$B$271))))</f>
        <v/>
      </c>
      <c r="EA91" s="77" t="str">
        <f>IF(AC91="","",IF(CB91="","",AC91-AC91+INDEX(gDP!AR$6:AR$271,MATCH(totalExpenditure!$A91,gDP!$B$6:$B$271))))</f>
        <v/>
      </c>
      <c r="EB91" s="77" t="str">
        <f>IF(AD91="","",IF(CC91="","",AD91-AD91+INDEX(gDP!AS$6:AS$271,MATCH(totalExpenditure!$A91,gDP!$B$6:$B$271))))</f>
        <v/>
      </c>
      <c r="EC91" s="77" t="str">
        <f>IF(AE91="","",IF(CD91="","",AE91-AE91+INDEX(gDP!AT$6:AT$271,MATCH(totalExpenditure!$A91,gDP!$B$6:$B$271))))</f>
        <v/>
      </c>
      <c r="ED91" s="77" t="str">
        <f>IF(AF91="","",IF(CE91="","",AF91-AF91+INDEX(gDP!AU$6:AU$271,MATCH(totalExpenditure!$A91,gDP!$B$6:$B$271))))</f>
        <v/>
      </c>
      <c r="EE91" s="77" t="str">
        <f>IF(AG91="","",IF(CF91="","",AG91-AG91+INDEX(gDP!AV$6:AV$271,MATCH(totalExpenditure!$A91,gDP!$B$6:$B$271))))</f>
        <v/>
      </c>
      <c r="EF91" s="77" t="str">
        <f>IF(AH91="","",IF(CG91="","",AH91-AH91+INDEX(gDP!AW$6:AW$271,MATCH(totalExpenditure!$A91,gDP!$B$6:$B$271))))</f>
        <v/>
      </c>
      <c r="EG91" s="77" t="str">
        <f>IF(AI91="","",IF(CH91="","",AI91-AI91+INDEX(gDP!AX$6:AX$271,MATCH(totalExpenditure!$A91,gDP!$B$6:$B$271))))</f>
        <v/>
      </c>
      <c r="EH91" s="77" t="str">
        <f>IF(AJ91="","",IF(CI91="","",AJ91-AJ91+INDEX(gDP!AY$6:AY$271,MATCH(totalExpenditure!$A91,gDP!$B$6:$B$271))))</f>
        <v/>
      </c>
      <c r="EI91" s="77" t="str">
        <f>IF(AK91="","",IF(CJ91="","",AK91-AK91+INDEX(gDP!AZ$6:AZ$271,MATCH(totalExpenditure!$A91,gDP!$B$6:$B$271))))</f>
        <v/>
      </c>
      <c r="EJ91" s="77" t="str">
        <f>IF(AL91="","",IF(CK91="","",AL91-AL91+INDEX(gDP!BA$6:BA$271,MATCH(totalExpenditure!$A91,gDP!$B$6:$B$271))))</f>
        <v/>
      </c>
      <c r="EK91" s="77" t="str">
        <f>IF(AM91="","",IF(CL91="","",AM91-AM91+INDEX(gDP!BB$6:BB$271,MATCH(totalExpenditure!$A91,gDP!$B$6:$B$271))))</f>
        <v/>
      </c>
      <c r="EL91" s="77" t="str">
        <f>IF(AN91="","",IF(CM91="","",AN91-AN91+INDEX(gDP!BC$6:BC$271,MATCH(totalExpenditure!$A91,gDP!$B$6:$B$271))))</f>
        <v/>
      </c>
      <c r="EM91" s="77" t="str">
        <f>IF(AO91="","",IF(CN91="","",AO91-AO91+INDEX(gDP!BD$6:BD$271,MATCH(totalExpenditure!$A91,gDP!$B$6:$B$271))))</f>
        <v/>
      </c>
      <c r="EN91" s="77" t="str">
        <f>IF(AP91="","",IF(CO91="","",AP91-AP91+INDEX(gDP!BE$6:BE$271,MATCH(totalExpenditure!$A91,gDP!$B$6:$B$271))))</f>
        <v/>
      </c>
      <c r="EO91" s="77" t="str">
        <f>IF(AQ91="","",IF(CP91="","",AQ91-AQ91+INDEX(gDP!BF$6:BF$271,MATCH(totalExpenditure!$A91,gDP!$B$6:$B$271))))</f>
        <v/>
      </c>
      <c r="EP91" s="77" t="str">
        <f>IF(AR91="","",IF(CQ91="","",AR91-AR91+INDEX(gDP!BG$6:BG$271,MATCH(totalExpenditure!$A91,gDP!$B$6:$B$271))))</f>
        <v/>
      </c>
      <c r="EQ91" s="77" t="str">
        <f>IF(AS91="","",IF(CR91="","",AS91-AS91+INDEX(gDP!BH$6:BH$271,MATCH(totalExpenditure!$A91,gDP!$B$6:$B$271))))</f>
        <v/>
      </c>
      <c r="ER91" s="77" t="str">
        <f>IF(AT91="","",IF(CS91="","",AT91-AT91+INDEX(gDP!BI$6:BI$271,MATCH(totalExpenditure!$A91,gDP!$B$6:$B$271))))</f>
        <v/>
      </c>
      <c r="ES91" s="77" t="str">
        <f>IF(AU91="","",IF(CT91="","",AU91-AU91+INDEX(gDP!BJ$6:BJ$271,MATCH(totalExpenditure!$A91,gDP!$B$6:$B$271))))</f>
        <v/>
      </c>
      <c r="ET91" s="77" t="str">
        <f>IF(AV91="","",IF(CU91="","",AV91-AV91+INDEX(gDP!BK$6:BK$271,MATCH(totalExpenditure!$A91,gDP!$B$6:$B$271))))</f>
        <v/>
      </c>
      <c r="EU91" s="77" t="str">
        <f>IF(AW91="","",IF(CV91="","",AW91-AW91+INDEX(gDP!BL$6:BL$271,MATCH(totalExpenditure!$A91,gDP!$B$6:$B$271))))</f>
        <v/>
      </c>
      <c r="EV91" s="77" t="str">
        <f>IF(AX91="","",IF(CW91="","",AX91-AX91+INDEX(gDP!BM$6:BM$271,MATCH(totalExpenditure!$A91,gDP!$B$6:$B$271))))</f>
        <v/>
      </c>
      <c r="EW91" s="77" t="str">
        <f>IF(AY91="","",IF(CX91="","",AY91-AY91+INDEX(gDP!BN$6:BN$271,MATCH(totalExpenditure!$A91,gDP!$B$6:$B$271))))</f>
        <v/>
      </c>
      <c r="EX91" s="77" t="str">
        <f>IF(AZ91="","",IF(CY91="","",AZ91-AZ91+INDEX(gDP!BO$6:BO$271,MATCH(totalExpenditure!$A91,gDP!$B$6:$B$271))))</f>
        <v/>
      </c>
    </row>
    <row r="92" spans="1:154" x14ac:dyDescent="0.35">
      <c r="A92" t="s">
        <v>393</v>
      </c>
      <c r="B92" s="77" t="e">
        <f>IF(INDEX([2]pivotTable!B$3:B$308,MATCH(totalExpenditure!$A92,[2]pivotTable!$A$3:$A$308,0))/100*INDEX(gDP!Q$6:Q$271,MATCH(totalExpenditure!$A92,gDP!$B$6:$B$271))=0,"",INDEX([2]pivotTable!B$3:B$308,MATCH(totalExpenditure!$A92,[2]pivotTable!$A$3:$A$308,0))/100*INDEX(gDP!Q$6:Q$271,MATCH(totalExpenditure!$A92,gDP!$B$6:$B$271)))</f>
        <v>#N/A</v>
      </c>
      <c r="C92" s="77" t="e">
        <f>IF(INDEX([2]pivotTable!C$3:C$308,MATCH(totalExpenditure!$A92,[2]pivotTable!$A$3:$A$308,0))/100*INDEX(gDP!R$6:R$271,MATCH(totalExpenditure!$A92,gDP!$B$6:$B$271))=0,"",INDEX([2]pivotTable!C$3:C$308,MATCH(totalExpenditure!$A92,[2]pivotTable!$A$3:$A$308,0))/100*INDEX(gDP!R$6:R$271,MATCH(totalExpenditure!$A92,gDP!$B$6:$B$271)))</f>
        <v>#N/A</v>
      </c>
      <c r="D92" s="77" t="e">
        <f>IF(INDEX([2]pivotTable!D$3:D$308,MATCH(totalExpenditure!$A92,[2]pivotTable!$A$3:$A$308,0))/100*INDEX(gDP!S$6:S$271,MATCH(totalExpenditure!$A92,gDP!$B$6:$B$271))=0,"",INDEX([2]pivotTable!D$3:D$308,MATCH(totalExpenditure!$A92,[2]pivotTable!$A$3:$A$308,0))/100*INDEX(gDP!S$6:S$271,MATCH(totalExpenditure!$A92,gDP!$B$6:$B$271)))</f>
        <v>#N/A</v>
      </c>
      <c r="E92" s="77" t="e">
        <f>IF(INDEX([2]pivotTable!E$3:E$308,MATCH(totalExpenditure!$A92,[2]pivotTable!$A$3:$A$308,0))/100*INDEX(gDP!T$6:T$271,MATCH(totalExpenditure!$A92,gDP!$B$6:$B$271))=0,"",INDEX([2]pivotTable!E$3:E$308,MATCH(totalExpenditure!$A92,[2]pivotTable!$A$3:$A$308,0))/100*INDEX(gDP!T$6:T$271,MATCH(totalExpenditure!$A92,gDP!$B$6:$B$271)))</f>
        <v>#N/A</v>
      </c>
      <c r="F92" s="77" t="e">
        <f>IF(INDEX([2]pivotTable!F$3:F$308,MATCH(totalExpenditure!$A92,[2]pivotTable!$A$3:$A$308,0))/100*INDEX(gDP!U$6:U$271,MATCH(totalExpenditure!$A92,gDP!$B$6:$B$271))=0,"",INDEX([2]pivotTable!F$3:F$308,MATCH(totalExpenditure!$A92,[2]pivotTable!$A$3:$A$308,0))/100*INDEX(gDP!U$6:U$271,MATCH(totalExpenditure!$A92,gDP!$B$6:$B$271)))</f>
        <v>#N/A</v>
      </c>
      <c r="G92" s="77" t="e">
        <f>IF(INDEX([2]pivotTable!G$3:G$308,MATCH(totalExpenditure!$A92,[2]pivotTable!$A$3:$A$308,0))/100*INDEX(gDP!V$6:V$271,MATCH(totalExpenditure!$A92,gDP!$B$6:$B$271))=0,"",INDEX([2]pivotTable!G$3:G$308,MATCH(totalExpenditure!$A92,[2]pivotTable!$A$3:$A$308,0))/100*INDEX(gDP!V$6:V$271,MATCH(totalExpenditure!$A92,gDP!$B$6:$B$271)))</f>
        <v>#N/A</v>
      </c>
      <c r="H92" s="77" t="e">
        <f>IF(INDEX([2]pivotTable!H$3:H$308,MATCH(totalExpenditure!$A92,[2]pivotTable!$A$3:$A$308,0))/100*INDEX(gDP!W$6:W$271,MATCH(totalExpenditure!$A92,gDP!$B$6:$B$271))=0,"",INDEX([2]pivotTable!H$3:H$308,MATCH(totalExpenditure!$A92,[2]pivotTable!$A$3:$A$308,0))/100*INDEX(gDP!W$6:W$271,MATCH(totalExpenditure!$A92,gDP!$B$6:$B$271)))</f>
        <v>#N/A</v>
      </c>
      <c r="I92" s="77" t="e">
        <f>IF(INDEX([2]pivotTable!I$3:I$308,MATCH(totalExpenditure!$A92,[2]pivotTable!$A$3:$A$308,0))/100*INDEX(gDP!X$6:X$271,MATCH(totalExpenditure!$A92,gDP!$B$6:$B$271))=0,"",INDEX([2]pivotTable!I$3:I$308,MATCH(totalExpenditure!$A92,[2]pivotTable!$A$3:$A$308,0))/100*INDEX(gDP!X$6:X$271,MATCH(totalExpenditure!$A92,gDP!$B$6:$B$271)))</f>
        <v>#N/A</v>
      </c>
      <c r="J92" s="77" t="e">
        <f>IF(INDEX([2]pivotTable!J$3:J$308,MATCH(totalExpenditure!$A92,[2]pivotTable!$A$3:$A$308,0))/100*INDEX(gDP!Y$6:Y$271,MATCH(totalExpenditure!$A92,gDP!$B$6:$B$271))=0,"",INDEX([2]pivotTable!J$3:J$308,MATCH(totalExpenditure!$A92,[2]pivotTable!$A$3:$A$308,0))/100*INDEX(gDP!Y$6:Y$271,MATCH(totalExpenditure!$A92,gDP!$B$6:$B$271)))</f>
        <v>#N/A</v>
      </c>
      <c r="K92" s="77" t="e">
        <f>IF(INDEX([2]pivotTable!K$3:K$308,MATCH(totalExpenditure!$A92,[2]pivotTable!$A$3:$A$308,0))/100*INDEX(gDP!Z$6:Z$271,MATCH(totalExpenditure!$A92,gDP!$B$6:$B$271))=0,"",INDEX([2]pivotTable!K$3:K$308,MATCH(totalExpenditure!$A92,[2]pivotTable!$A$3:$A$308,0))/100*INDEX(gDP!Z$6:Z$271,MATCH(totalExpenditure!$A92,gDP!$B$6:$B$271)))</f>
        <v>#N/A</v>
      </c>
      <c r="L92" s="77" t="e">
        <f>IF(INDEX([2]pivotTable!L$3:L$308,MATCH(totalExpenditure!$A92,[2]pivotTable!$A$3:$A$308,0))/100*INDEX(gDP!AA$6:AA$271,MATCH(totalExpenditure!$A92,gDP!$B$6:$B$271))=0,"",INDEX([2]pivotTable!L$3:L$308,MATCH(totalExpenditure!$A92,[2]pivotTable!$A$3:$A$308,0))/100*INDEX(gDP!AA$6:AA$271,MATCH(totalExpenditure!$A92,gDP!$B$6:$B$271)))</f>
        <v>#N/A</v>
      </c>
      <c r="M92" s="77" t="e">
        <f>IF(INDEX([2]pivotTable!M$3:M$308,MATCH(totalExpenditure!$A92,[2]pivotTable!$A$3:$A$308,0))/100*INDEX(gDP!AB$6:AB$271,MATCH(totalExpenditure!$A92,gDP!$B$6:$B$271))=0,"",INDEX([2]pivotTable!M$3:M$308,MATCH(totalExpenditure!$A92,[2]pivotTable!$A$3:$A$308,0))/100*INDEX(gDP!AB$6:AB$271,MATCH(totalExpenditure!$A92,gDP!$B$6:$B$271)))</f>
        <v>#N/A</v>
      </c>
      <c r="N92" s="77" t="e">
        <f>IF(INDEX([2]pivotTable!N$3:N$308,MATCH(totalExpenditure!$A92,[2]pivotTable!$A$3:$A$308,0))/100*INDEX(gDP!AC$6:AC$271,MATCH(totalExpenditure!$A92,gDP!$B$6:$B$271))=0,"",INDEX([2]pivotTable!N$3:N$308,MATCH(totalExpenditure!$A92,[2]pivotTable!$A$3:$A$308,0))/100*INDEX(gDP!AC$6:AC$271,MATCH(totalExpenditure!$A92,gDP!$B$6:$B$271)))</f>
        <v>#N/A</v>
      </c>
      <c r="O92" s="77" t="e">
        <f>IF(INDEX([2]pivotTable!O$3:O$308,MATCH(totalExpenditure!$A92,[2]pivotTable!$A$3:$A$308,0))/100*INDEX(gDP!AD$6:AD$271,MATCH(totalExpenditure!$A92,gDP!$B$6:$B$271))=0,"",INDEX([2]pivotTable!O$3:O$308,MATCH(totalExpenditure!$A92,[2]pivotTable!$A$3:$A$308,0))/100*INDEX(gDP!AD$6:AD$271,MATCH(totalExpenditure!$A92,gDP!$B$6:$B$271)))</f>
        <v>#N/A</v>
      </c>
      <c r="P92" s="77" t="e">
        <f>IF(INDEX([2]pivotTable!P$3:P$308,MATCH(totalExpenditure!$A92,[2]pivotTable!$A$3:$A$308,0))/100*INDEX(gDP!AE$6:AE$271,MATCH(totalExpenditure!$A92,gDP!$B$6:$B$271))=0,"",INDEX([2]pivotTable!P$3:P$308,MATCH(totalExpenditure!$A92,[2]pivotTable!$A$3:$A$308,0))/100*INDEX(gDP!AE$6:AE$271,MATCH(totalExpenditure!$A92,gDP!$B$6:$B$271)))</f>
        <v>#N/A</v>
      </c>
      <c r="Q92" s="77" t="e">
        <f>IF(INDEX([2]pivotTable!Q$3:Q$308,MATCH(totalExpenditure!$A92,[2]pivotTable!$A$3:$A$308,0))/100*INDEX(gDP!AF$6:AF$271,MATCH(totalExpenditure!$A92,gDP!$B$6:$B$271))=0,"",INDEX([2]pivotTable!Q$3:Q$308,MATCH(totalExpenditure!$A92,[2]pivotTable!$A$3:$A$308,0))/100*INDEX(gDP!AF$6:AF$271,MATCH(totalExpenditure!$A92,gDP!$B$6:$B$271)))</f>
        <v>#N/A</v>
      </c>
      <c r="R92" s="77" t="e">
        <f>IF(INDEX([2]pivotTable!R$3:R$308,MATCH(totalExpenditure!$A92,[2]pivotTable!$A$3:$A$308,0))/100*INDEX(gDP!AG$6:AG$271,MATCH(totalExpenditure!$A92,gDP!$B$6:$B$271))=0,"",INDEX([2]pivotTable!R$3:R$308,MATCH(totalExpenditure!$A92,[2]pivotTable!$A$3:$A$308,0))/100*INDEX(gDP!AG$6:AG$271,MATCH(totalExpenditure!$A92,gDP!$B$6:$B$271)))</f>
        <v>#N/A</v>
      </c>
      <c r="S92" s="77" t="e">
        <f>IF(INDEX([2]pivotTable!S$3:S$308,MATCH(totalExpenditure!$A92,[2]pivotTable!$A$3:$A$308,0))/100*INDEX(gDP!AH$6:AH$271,MATCH(totalExpenditure!$A92,gDP!$B$6:$B$271))=0,"",INDEX([2]pivotTable!S$3:S$308,MATCH(totalExpenditure!$A92,[2]pivotTable!$A$3:$A$308,0))/100*INDEX(gDP!AH$6:AH$271,MATCH(totalExpenditure!$A92,gDP!$B$6:$B$271)))</f>
        <v>#N/A</v>
      </c>
      <c r="T92" s="77" t="e">
        <f>IF(INDEX([2]pivotTable!T$3:T$308,MATCH(totalExpenditure!$A92,[2]pivotTable!$A$3:$A$308,0))/100*INDEX(gDP!AI$6:AI$271,MATCH(totalExpenditure!$A92,gDP!$B$6:$B$271))=0,"",INDEX([2]pivotTable!T$3:T$308,MATCH(totalExpenditure!$A92,[2]pivotTable!$A$3:$A$308,0))/100*INDEX(gDP!AI$6:AI$271,MATCH(totalExpenditure!$A92,gDP!$B$6:$B$271)))</f>
        <v>#N/A</v>
      </c>
      <c r="U92" s="77" t="e">
        <f>IF(INDEX([2]pivotTable!U$3:U$308,MATCH(totalExpenditure!$A92,[2]pivotTable!$A$3:$A$308,0))/100*INDEX(gDP!AJ$6:AJ$271,MATCH(totalExpenditure!$A92,gDP!$B$6:$B$271))=0,"",INDEX([2]pivotTable!U$3:U$308,MATCH(totalExpenditure!$A92,[2]pivotTable!$A$3:$A$308,0))/100*INDEX(gDP!AJ$6:AJ$271,MATCH(totalExpenditure!$A92,gDP!$B$6:$B$271)))</f>
        <v>#N/A</v>
      </c>
      <c r="V92" s="77" t="e">
        <f>IF(INDEX([2]pivotTable!V$3:V$308,MATCH(totalExpenditure!$A92,[2]pivotTable!$A$3:$A$308,0))/100*INDEX(gDP!AK$6:AK$271,MATCH(totalExpenditure!$A92,gDP!$B$6:$B$271))=0,"",INDEX([2]pivotTable!V$3:V$308,MATCH(totalExpenditure!$A92,[2]pivotTable!$A$3:$A$308,0))/100*INDEX(gDP!AK$6:AK$271,MATCH(totalExpenditure!$A92,gDP!$B$6:$B$271)))</f>
        <v>#N/A</v>
      </c>
      <c r="W92" s="77" t="e">
        <f>IF(INDEX([2]pivotTable!W$3:W$308,MATCH(totalExpenditure!$A92,[2]pivotTable!$A$3:$A$308,0))/100*INDEX(gDP!AL$6:AL$271,MATCH(totalExpenditure!$A92,gDP!$B$6:$B$271))=0,"",INDEX([2]pivotTable!W$3:W$308,MATCH(totalExpenditure!$A92,[2]pivotTable!$A$3:$A$308,0))/100*INDEX(gDP!AL$6:AL$271,MATCH(totalExpenditure!$A92,gDP!$B$6:$B$271)))</f>
        <v>#N/A</v>
      </c>
      <c r="X92" s="77" t="e">
        <f>IF(INDEX([2]pivotTable!X$3:X$308,MATCH(totalExpenditure!$A92,[2]pivotTable!$A$3:$A$308,0))/100*INDEX(gDP!AM$6:AM$271,MATCH(totalExpenditure!$A92,gDP!$B$6:$B$271))=0,"",INDEX([2]pivotTable!X$3:X$308,MATCH(totalExpenditure!$A92,[2]pivotTable!$A$3:$A$308,0))/100*INDEX(gDP!AM$6:AM$271,MATCH(totalExpenditure!$A92,gDP!$B$6:$B$271)))</f>
        <v>#N/A</v>
      </c>
      <c r="Y92" s="77" t="e">
        <f>IF(INDEX([2]pivotTable!Y$3:Y$308,MATCH(totalExpenditure!$A92,[2]pivotTable!$A$3:$A$308,0))/100*INDEX(gDP!AN$6:AN$271,MATCH(totalExpenditure!$A92,gDP!$B$6:$B$271))=0,"",INDEX([2]pivotTable!Y$3:Y$308,MATCH(totalExpenditure!$A92,[2]pivotTable!$A$3:$A$308,0))/100*INDEX(gDP!AN$6:AN$271,MATCH(totalExpenditure!$A92,gDP!$B$6:$B$271)))</f>
        <v>#N/A</v>
      </c>
      <c r="Z92" s="77" t="e">
        <f>IF(INDEX([2]pivotTable!Z$3:Z$308,MATCH(totalExpenditure!$A92,[2]pivotTable!$A$3:$A$308,0))/100*INDEX(gDP!AO$6:AO$271,MATCH(totalExpenditure!$A92,gDP!$B$6:$B$271))=0,"",INDEX([2]pivotTable!Z$3:Z$308,MATCH(totalExpenditure!$A92,[2]pivotTable!$A$3:$A$308,0))/100*INDEX(gDP!AO$6:AO$271,MATCH(totalExpenditure!$A92,gDP!$B$6:$B$271)))</f>
        <v>#N/A</v>
      </c>
      <c r="AA92" s="77" t="e">
        <f>IF(INDEX([2]pivotTable!AA$3:AA$308,MATCH(totalExpenditure!$A92,[2]pivotTable!$A$3:$A$308,0))/100*INDEX(gDP!AP$6:AP$271,MATCH(totalExpenditure!$A92,gDP!$B$6:$B$271))=0,"",INDEX([2]pivotTable!AA$3:AA$308,MATCH(totalExpenditure!$A92,[2]pivotTable!$A$3:$A$308,0))/100*INDEX(gDP!AP$6:AP$271,MATCH(totalExpenditure!$A92,gDP!$B$6:$B$271)))</f>
        <v>#N/A</v>
      </c>
      <c r="AB92" s="77" t="e">
        <f>IF(INDEX([2]pivotTable!AB$3:AB$308,MATCH(totalExpenditure!$A92,[2]pivotTable!$A$3:$A$308,0))/100*INDEX(gDP!AQ$6:AQ$271,MATCH(totalExpenditure!$A92,gDP!$B$6:$B$271))=0,"",INDEX([2]pivotTable!AB$3:AB$308,MATCH(totalExpenditure!$A92,[2]pivotTable!$A$3:$A$308,0))/100*INDEX(gDP!AQ$6:AQ$271,MATCH(totalExpenditure!$A92,gDP!$B$6:$B$271)))</f>
        <v>#N/A</v>
      </c>
      <c r="AC92" s="77" t="e">
        <f>IF(INDEX([2]pivotTable!AC$3:AC$308,MATCH(totalExpenditure!$A92,[2]pivotTable!$A$3:$A$308,0))/100*INDEX(gDP!AR$6:AR$271,MATCH(totalExpenditure!$A92,gDP!$B$6:$B$271))=0,"",INDEX([2]pivotTable!AC$3:AC$308,MATCH(totalExpenditure!$A92,[2]pivotTable!$A$3:$A$308,0))/100*INDEX(gDP!AR$6:AR$271,MATCH(totalExpenditure!$A92,gDP!$B$6:$B$271)))</f>
        <v>#N/A</v>
      </c>
      <c r="AD92" s="77" t="e">
        <f>IF(INDEX([2]pivotTable!AD$3:AD$308,MATCH(totalExpenditure!$A92,[2]pivotTable!$A$3:$A$308,0))/100*INDEX(gDP!AS$6:AS$271,MATCH(totalExpenditure!$A92,gDP!$B$6:$B$271))=0,"",INDEX([2]pivotTable!AD$3:AD$308,MATCH(totalExpenditure!$A92,[2]pivotTable!$A$3:$A$308,0))/100*INDEX(gDP!AS$6:AS$271,MATCH(totalExpenditure!$A92,gDP!$B$6:$B$271)))</f>
        <v>#N/A</v>
      </c>
      <c r="AE92" s="77" t="e">
        <f>IF(INDEX([2]pivotTable!AE$3:AE$308,MATCH(totalExpenditure!$A92,[2]pivotTable!$A$3:$A$308,0))/100*INDEX(gDP!AT$6:AT$271,MATCH(totalExpenditure!$A92,gDP!$B$6:$B$271))=0,"",INDEX([2]pivotTable!AE$3:AE$308,MATCH(totalExpenditure!$A92,[2]pivotTable!$A$3:$A$308,0))/100*INDEX(gDP!AT$6:AT$271,MATCH(totalExpenditure!$A92,gDP!$B$6:$B$271)))</f>
        <v>#N/A</v>
      </c>
      <c r="AF92" s="77" t="e">
        <f>IF(INDEX([2]pivotTable!AF$3:AF$308,MATCH(totalExpenditure!$A92,[2]pivotTable!$A$3:$A$308,0))/100*INDEX(gDP!AU$6:AU$271,MATCH(totalExpenditure!$A92,gDP!$B$6:$B$271))=0,"",INDEX([2]pivotTable!AF$3:AF$308,MATCH(totalExpenditure!$A92,[2]pivotTable!$A$3:$A$308,0))/100*INDEX(gDP!AU$6:AU$271,MATCH(totalExpenditure!$A92,gDP!$B$6:$B$271)))</f>
        <v>#N/A</v>
      </c>
      <c r="AG92" s="77" t="e">
        <f>IF(INDEX([2]pivotTable!AG$3:AG$308,MATCH(totalExpenditure!$A92,[2]pivotTable!$A$3:$A$308,0))/100*INDEX(gDP!AV$6:AV$271,MATCH(totalExpenditure!$A92,gDP!$B$6:$B$271))=0,"",INDEX([2]pivotTable!AG$3:AG$308,MATCH(totalExpenditure!$A92,[2]pivotTable!$A$3:$A$308,0))/100*INDEX(gDP!AV$6:AV$271,MATCH(totalExpenditure!$A92,gDP!$B$6:$B$271)))</f>
        <v>#N/A</v>
      </c>
      <c r="AH92" s="77" t="e">
        <f>IF(INDEX([2]pivotTable!AH$3:AH$308,MATCH(totalExpenditure!$A92,[2]pivotTable!$A$3:$A$308,0))/100*INDEX(gDP!AW$6:AW$271,MATCH(totalExpenditure!$A92,gDP!$B$6:$B$271))=0,"",INDEX([2]pivotTable!AH$3:AH$308,MATCH(totalExpenditure!$A92,[2]pivotTable!$A$3:$A$308,0))/100*INDEX(gDP!AW$6:AW$271,MATCH(totalExpenditure!$A92,gDP!$B$6:$B$271)))</f>
        <v>#N/A</v>
      </c>
      <c r="AI92" s="77" t="e">
        <f>IF(INDEX([2]pivotTable!AI$3:AI$308,MATCH(totalExpenditure!$A92,[2]pivotTable!$A$3:$A$308,0))/100*INDEX(gDP!AX$6:AX$271,MATCH(totalExpenditure!$A92,gDP!$B$6:$B$271))=0,"",INDEX([2]pivotTable!AI$3:AI$308,MATCH(totalExpenditure!$A92,[2]pivotTable!$A$3:$A$308,0))/100*INDEX(gDP!AX$6:AX$271,MATCH(totalExpenditure!$A92,gDP!$B$6:$B$271)))</f>
        <v>#N/A</v>
      </c>
      <c r="AJ92" s="77" t="e">
        <f>IF(INDEX([2]pivotTable!AJ$3:AJ$308,MATCH(totalExpenditure!$A92,[2]pivotTable!$A$3:$A$308,0))/100*INDEX(gDP!AY$6:AY$271,MATCH(totalExpenditure!$A92,gDP!$B$6:$B$271))=0,"",INDEX([2]pivotTable!AJ$3:AJ$308,MATCH(totalExpenditure!$A92,[2]pivotTable!$A$3:$A$308,0))/100*INDEX(gDP!AY$6:AY$271,MATCH(totalExpenditure!$A92,gDP!$B$6:$B$271)))</f>
        <v>#N/A</v>
      </c>
      <c r="AK92" s="77" t="e">
        <f>IF(INDEX([2]pivotTable!AK$3:AK$308,MATCH(totalExpenditure!$A92,[2]pivotTable!$A$3:$A$308,0))/100*INDEX(gDP!AZ$6:AZ$271,MATCH(totalExpenditure!$A92,gDP!$B$6:$B$271))=0,"",INDEX([2]pivotTable!AK$3:AK$308,MATCH(totalExpenditure!$A92,[2]pivotTable!$A$3:$A$308,0))/100*INDEX(gDP!AZ$6:AZ$271,MATCH(totalExpenditure!$A92,gDP!$B$6:$B$271)))</f>
        <v>#N/A</v>
      </c>
      <c r="AL92" s="77" t="e">
        <f>IF(INDEX([2]pivotTable!AL$3:AL$308,MATCH(totalExpenditure!$A92,[2]pivotTable!$A$3:$A$308,0))/100*INDEX(gDP!BA$6:BA$271,MATCH(totalExpenditure!$A92,gDP!$B$6:$B$271))=0,"",INDEX([2]pivotTable!AL$3:AL$308,MATCH(totalExpenditure!$A92,[2]pivotTable!$A$3:$A$308,0))/100*INDEX(gDP!BA$6:BA$271,MATCH(totalExpenditure!$A92,gDP!$B$6:$B$271)))</f>
        <v>#N/A</v>
      </c>
      <c r="AM92" s="77" t="e">
        <f>IF(INDEX([2]pivotTable!AM$3:AM$308,MATCH(totalExpenditure!$A92,[2]pivotTable!$A$3:$A$308,0))/100*INDEX(gDP!BB$6:BB$271,MATCH(totalExpenditure!$A92,gDP!$B$6:$B$271))=0,"",INDEX([2]pivotTable!AM$3:AM$308,MATCH(totalExpenditure!$A92,[2]pivotTable!$A$3:$A$308,0))/100*INDEX(gDP!BB$6:BB$271,MATCH(totalExpenditure!$A92,gDP!$B$6:$B$271)))</f>
        <v>#N/A</v>
      </c>
      <c r="AN92" s="77" t="e">
        <f>IF(INDEX([2]pivotTable!AN$3:AN$308,MATCH(totalExpenditure!$A92,[2]pivotTable!$A$3:$A$308,0))/100*INDEX(gDP!BC$6:BC$271,MATCH(totalExpenditure!$A92,gDP!$B$6:$B$271))=0,"",INDEX([2]pivotTable!AN$3:AN$308,MATCH(totalExpenditure!$A92,[2]pivotTable!$A$3:$A$308,0))/100*INDEX(gDP!BC$6:BC$271,MATCH(totalExpenditure!$A92,gDP!$B$6:$B$271)))</f>
        <v>#N/A</v>
      </c>
      <c r="AO92" s="77" t="e">
        <f>IF(INDEX([2]pivotTable!AO$3:AO$308,MATCH(totalExpenditure!$A92,[2]pivotTable!$A$3:$A$308,0))/100*INDEX(gDP!BD$6:BD$271,MATCH(totalExpenditure!$A92,gDP!$B$6:$B$271))=0,"",INDEX([2]pivotTable!AO$3:AO$308,MATCH(totalExpenditure!$A92,[2]pivotTable!$A$3:$A$308,0))/100*INDEX(gDP!BD$6:BD$271,MATCH(totalExpenditure!$A92,gDP!$B$6:$B$271)))</f>
        <v>#N/A</v>
      </c>
      <c r="AP92" s="77" t="e">
        <f>IF(INDEX([2]pivotTable!AP$3:AP$308,MATCH(totalExpenditure!$A92,[2]pivotTable!$A$3:$A$308,0))/100*INDEX(gDP!BE$6:BE$271,MATCH(totalExpenditure!$A92,gDP!$B$6:$B$271))=0,"",INDEX([2]pivotTable!AP$3:AP$308,MATCH(totalExpenditure!$A92,[2]pivotTable!$A$3:$A$308,0))/100*INDEX(gDP!BE$6:BE$271,MATCH(totalExpenditure!$A92,gDP!$B$6:$B$271)))</f>
        <v>#N/A</v>
      </c>
      <c r="AQ92" s="77" t="e">
        <f>IF(INDEX([2]pivotTable!AQ$3:AQ$308,MATCH(totalExpenditure!$A92,[2]pivotTable!$A$3:$A$308,0))/100*INDEX(gDP!BF$6:BF$271,MATCH(totalExpenditure!$A92,gDP!$B$6:$B$271))=0,"",INDEX([2]pivotTable!AQ$3:AQ$308,MATCH(totalExpenditure!$A92,[2]pivotTable!$A$3:$A$308,0))/100*INDEX(gDP!BF$6:BF$271,MATCH(totalExpenditure!$A92,gDP!$B$6:$B$271)))</f>
        <v>#N/A</v>
      </c>
      <c r="AR92" s="77" t="e">
        <f>IF(INDEX([2]pivotTable!AR$3:AR$308,MATCH(totalExpenditure!$A92,[2]pivotTable!$A$3:$A$308,0))/100*INDEX(gDP!BG$6:BG$271,MATCH(totalExpenditure!$A92,gDP!$B$6:$B$271))=0,"",INDEX([2]pivotTable!AR$3:AR$308,MATCH(totalExpenditure!$A92,[2]pivotTable!$A$3:$A$308,0))/100*INDEX(gDP!BG$6:BG$271,MATCH(totalExpenditure!$A92,gDP!$B$6:$B$271)))</f>
        <v>#N/A</v>
      </c>
      <c r="AS92" s="77" t="e">
        <f>IF(INDEX([2]pivotTable!AS$3:AS$308,MATCH(totalExpenditure!$A92,[2]pivotTable!$A$3:$A$308,0))/100*INDEX(gDP!BH$6:BH$271,MATCH(totalExpenditure!$A92,gDP!$B$6:$B$271))=0,"",INDEX([2]pivotTable!AS$3:AS$308,MATCH(totalExpenditure!$A92,[2]pivotTable!$A$3:$A$308,0))/100*INDEX(gDP!BH$6:BH$271,MATCH(totalExpenditure!$A92,gDP!$B$6:$B$271)))</f>
        <v>#N/A</v>
      </c>
      <c r="AT92" s="77" t="e">
        <f>IF(INDEX([2]pivotTable!AT$3:AT$308,MATCH(totalExpenditure!$A92,[2]pivotTable!$A$3:$A$308,0))/100*INDEX(gDP!BI$6:BI$271,MATCH(totalExpenditure!$A92,gDP!$B$6:$B$271))=0,"",INDEX([2]pivotTable!AT$3:AT$308,MATCH(totalExpenditure!$A92,[2]pivotTable!$A$3:$A$308,0))/100*INDEX(gDP!BI$6:BI$271,MATCH(totalExpenditure!$A92,gDP!$B$6:$B$271)))</f>
        <v>#N/A</v>
      </c>
      <c r="AU92" s="77" t="e">
        <f>IF(INDEX([2]pivotTable!AU$3:AU$308,MATCH(totalExpenditure!$A92,[2]pivotTable!$A$3:$A$308,0))/100*INDEX(gDP!BJ$6:BJ$271,MATCH(totalExpenditure!$A92,gDP!$B$6:$B$271))=0,"",INDEX([2]pivotTable!AU$3:AU$308,MATCH(totalExpenditure!$A92,[2]pivotTable!$A$3:$A$308,0))/100*INDEX(gDP!BJ$6:BJ$271,MATCH(totalExpenditure!$A92,gDP!$B$6:$B$271)))</f>
        <v>#N/A</v>
      </c>
      <c r="AV92" s="77" t="e">
        <f>IF(INDEX([2]pivotTable!AV$3:AV$308,MATCH(totalExpenditure!$A92,[2]pivotTable!$A$3:$A$308,0))/100*INDEX(gDP!BK$6:BK$271,MATCH(totalExpenditure!$A92,gDP!$B$6:$B$271))=0,"",INDEX([2]pivotTable!AV$3:AV$308,MATCH(totalExpenditure!$A92,[2]pivotTable!$A$3:$A$308,0))/100*INDEX(gDP!BK$6:BK$271,MATCH(totalExpenditure!$A92,gDP!$B$6:$B$271)))</f>
        <v>#N/A</v>
      </c>
      <c r="AW92" s="77" t="e">
        <f>IF(INDEX([2]pivotTable!AW$3:AW$308,MATCH(totalExpenditure!$A92,[2]pivotTable!$A$3:$A$308,0))/100*INDEX(gDP!BL$6:BL$271,MATCH(totalExpenditure!$A92,gDP!$B$6:$B$271))=0,"",INDEX([2]pivotTable!AW$3:AW$308,MATCH(totalExpenditure!$A92,[2]pivotTable!$A$3:$A$308,0))/100*INDEX(gDP!BL$6:BL$271,MATCH(totalExpenditure!$A92,gDP!$B$6:$B$271)))</f>
        <v>#N/A</v>
      </c>
      <c r="AX92" s="77" t="e">
        <f>IF(INDEX([2]pivotTable!AX$3:AX$308,MATCH(totalExpenditure!$A92,[2]pivotTable!$A$3:$A$308,0))/100*INDEX(gDP!BM$6:BM$271,MATCH(totalExpenditure!$A92,gDP!$B$6:$B$271))=0,"",INDEX([2]pivotTable!AX$3:AX$308,MATCH(totalExpenditure!$A92,[2]pivotTable!$A$3:$A$308,0))/100*INDEX(gDP!BM$6:BM$271,MATCH(totalExpenditure!$A92,gDP!$B$6:$B$271)))</f>
        <v>#N/A</v>
      </c>
      <c r="AY92" s="77" t="e">
        <f>IF(INDEX([2]pivotTable!AY$3:AY$308,MATCH(totalExpenditure!$A92,[2]pivotTable!$A$3:$A$308,0))/100*INDEX(gDP!BN$6:BN$271,MATCH(totalExpenditure!$A92,gDP!$B$6:$B$271))=0,"",INDEX([2]pivotTable!AY$3:AY$308,MATCH(totalExpenditure!$A92,[2]pivotTable!$A$3:$A$308,0))/100*INDEX(gDP!BN$6:BN$271,MATCH(totalExpenditure!$A92,gDP!$B$6:$B$271)))</f>
        <v>#N/A</v>
      </c>
      <c r="AZ92" s="77" t="e">
        <f>IF(INDEX([2]pivotTable!AZ$3:AZ$308,MATCH(totalExpenditure!$A92,[2]pivotTable!$A$3:$A$308,0))/100*INDEX(gDP!BO$6:BO$271,MATCH(totalExpenditure!$A92,gDP!$B$6:$B$271))=0,"",INDEX([2]pivotTable!AZ$3:AZ$308,MATCH(totalExpenditure!$A92,[2]pivotTable!$A$3:$A$308,0))/100*INDEX(gDP!BO$6:BO$271,MATCH(totalExpenditure!$A92,gDP!$B$6:$B$271)))</f>
        <v>#N/A</v>
      </c>
      <c r="BA92" s="77" t="e">
        <f>IF(INDEX([2]pivotTable!B$310:B$615,MATCH(totalExpenditure!$A92,[2]pivotTable!$A$310:$A$615,0))/100*INDEX(gDP!Q$6:Q$271,MATCH(totalExpenditure!$A92,gDP!$B$6:$B$271))=0,"",INDEX([2]pivotTable!B$310:B$615,MATCH(totalExpenditure!$A92,[2]pivotTable!$A$310:$A$615,0))/100*INDEX(gDP!Q$6:Q$271,MATCH(totalExpenditure!$A92,gDP!$B$6:$B$271)))</f>
        <v>#N/A</v>
      </c>
      <c r="BB92" s="77" t="e">
        <f>IF(INDEX([2]pivotTable!C$310:C$615,MATCH(totalExpenditure!$A92,[2]pivotTable!$A$310:$A$615,0))/100*INDEX(gDP!R$6:R$271,MATCH(totalExpenditure!$A92,gDP!$B$6:$B$271))=0,"",INDEX([2]pivotTable!C$310:C$615,MATCH(totalExpenditure!$A92,[2]pivotTable!$A$310:$A$615,0))/100*INDEX(gDP!R$6:R$271,MATCH(totalExpenditure!$A92,gDP!$B$6:$B$271)))</f>
        <v>#N/A</v>
      </c>
      <c r="BC92" s="77" t="e">
        <f>IF(INDEX([2]pivotTable!D$310:D$615,MATCH(totalExpenditure!$A92,[2]pivotTable!$A$310:$A$615,0))/100*INDEX(gDP!S$6:S$271,MATCH(totalExpenditure!$A92,gDP!$B$6:$B$271))=0,"",INDEX([2]pivotTable!D$310:D$615,MATCH(totalExpenditure!$A92,[2]pivotTable!$A$310:$A$615,0))/100*INDEX(gDP!S$6:S$271,MATCH(totalExpenditure!$A92,gDP!$B$6:$B$271)))</f>
        <v>#N/A</v>
      </c>
      <c r="BD92" s="77" t="e">
        <f>IF(INDEX([2]pivotTable!E$310:E$615,MATCH(totalExpenditure!$A92,[2]pivotTable!$A$310:$A$615,0))/100*INDEX(gDP!T$6:T$271,MATCH(totalExpenditure!$A92,gDP!$B$6:$B$271))=0,"",INDEX([2]pivotTable!E$310:E$615,MATCH(totalExpenditure!$A92,[2]pivotTable!$A$310:$A$615,0))/100*INDEX(gDP!T$6:T$271,MATCH(totalExpenditure!$A92,gDP!$B$6:$B$271)))</f>
        <v>#N/A</v>
      </c>
      <c r="BE92" s="77" t="e">
        <f>IF(INDEX([2]pivotTable!F$310:F$615,MATCH(totalExpenditure!$A92,[2]pivotTable!$A$310:$A$615,0))/100*INDEX(gDP!U$6:U$271,MATCH(totalExpenditure!$A92,gDP!$B$6:$B$271))=0,"",INDEX([2]pivotTable!F$310:F$615,MATCH(totalExpenditure!$A92,[2]pivotTable!$A$310:$A$615,0))/100*INDEX(gDP!U$6:U$271,MATCH(totalExpenditure!$A92,gDP!$B$6:$B$271)))</f>
        <v>#N/A</v>
      </c>
      <c r="BF92" s="77" t="e">
        <f>IF(INDEX([2]pivotTable!G$310:G$615,MATCH(totalExpenditure!$A92,[2]pivotTable!$A$310:$A$615,0))/100*INDEX(gDP!V$6:V$271,MATCH(totalExpenditure!$A92,gDP!$B$6:$B$271))=0,"",INDEX([2]pivotTable!G$310:G$615,MATCH(totalExpenditure!$A92,[2]pivotTable!$A$310:$A$615,0))/100*INDEX(gDP!V$6:V$271,MATCH(totalExpenditure!$A92,gDP!$B$6:$B$271)))</f>
        <v>#N/A</v>
      </c>
      <c r="BG92" s="77" t="e">
        <f>IF(INDEX([2]pivotTable!H$310:H$615,MATCH(totalExpenditure!$A92,[2]pivotTable!$A$310:$A$615,0))/100*INDEX(gDP!W$6:W$271,MATCH(totalExpenditure!$A92,gDP!$B$6:$B$271))=0,"",INDEX([2]pivotTable!H$310:H$615,MATCH(totalExpenditure!$A92,[2]pivotTable!$A$310:$A$615,0))/100*INDEX(gDP!W$6:W$271,MATCH(totalExpenditure!$A92,gDP!$B$6:$B$271)))</f>
        <v>#N/A</v>
      </c>
      <c r="BH92" s="77" t="e">
        <f>IF(INDEX([2]pivotTable!I$310:I$615,MATCH(totalExpenditure!$A92,[2]pivotTable!$A$310:$A$615,0))/100*INDEX(gDP!X$6:X$271,MATCH(totalExpenditure!$A92,gDP!$B$6:$B$271))=0,"",INDEX([2]pivotTable!I$310:I$615,MATCH(totalExpenditure!$A92,[2]pivotTable!$A$310:$A$615,0))/100*INDEX(gDP!X$6:X$271,MATCH(totalExpenditure!$A92,gDP!$B$6:$B$271)))</f>
        <v>#N/A</v>
      </c>
      <c r="BI92" s="77" t="e">
        <f>IF(INDEX([2]pivotTable!J$310:J$615,MATCH(totalExpenditure!$A92,[2]pivotTable!$A$310:$A$615,0))/100*INDEX(gDP!Y$6:Y$271,MATCH(totalExpenditure!$A92,gDP!$B$6:$B$271))=0,"",INDEX([2]pivotTable!J$310:J$615,MATCH(totalExpenditure!$A92,[2]pivotTable!$A$310:$A$615,0))/100*INDEX(gDP!Y$6:Y$271,MATCH(totalExpenditure!$A92,gDP!$B$6:$B$271)))</f>
        <v>#N/A</v>
      </c>
      <c r="BJ92" s="77" t="e">
        <f>IF(INDEX([2]pivotTable!K$310:K$615,MATCH(totalExpenditure!$A92,[2]pivotTable!$A$310:$A$615,0))/100*INDEX(gDP!Z$6:Z$271,MATCH(totalExpenditure!$A92,gDP!$B$6:$B$271))=0,"",INDEX([2]pivotTable!K$310:K$615,MATCH(totalExpenditure!$A92,[2]pivotTable!$A$310:$A$615,0))/100*INDEX(gDP!Z$6:Z$271,MATCH(totalExpenditure!$A92,gDP!$B$6:$B$271)))</f>
        <v>#N/A</v>
      </c>
      <c r="BK92" s="77" t="e">
        <f>IF(INDEX([2]pivotTable!L$310:L$615,MATCH(totalExpenditure!$A92,[2]pivotTable!$A$310:$A$615,0))/100*INDEX(gDP!AA$6:AA$271,MATCH(totalExpenditure!$A92,gDP!$B$6:$B$271))=0,"",INDEX([2]pivotTable!L$310:L$615,MATCH(totalExpenditure!$A92,[2]pivotTable!$A$310:$A$615,0))/100*INDEX(gDP!AA$6:AA$271,MATCH(totalExpenditure!$A92,gDP!$B$6:$B$271)))</f>
        <v>#N/A</v>
      </c>
      <c r="BL92" s="77" t="e">
        <f>IF(INDEX([2]pivotTable!M$310:M$615,MATCH(totalExpenditure!$A92,[2]pivotTable!$A$310:$A$615,0))/100*INDEX(gDP!AB$6:AB$271,MATCH(totalExpenditure!$A92,gDP!$B$6:$B$271))=0,"",INDEX([2]pivotTable!M$310:M$615,MATCH(totalExpenditure!$A92,[2]pivotTable!$A$310:$A$615,0))/100*INDEX(gDP!AB$6:AB$271,MATCH(totalExpenditure!$A92,gDP!$B$6:$B$271)))</f>
        <v>#N/A</v>
      </c>
      <c r="BM92" s="77" t="e">
        <f>IF(INDEX([2]pivotTable!N$310:N$615,MATCH(totalExpenditure!$A92,[2]pivotTable!$A$310:$A$615,0))/100*INDEX(gDP!AC$6:AC$271,MATCH(totalExpenditure!$A92,gDP!$B$6:$B$271))=0,"",INDEX([2]pivotTable!N$310:N$615,MATCH(totalExpenditure!$A92,[2]pivotTable!$A$310:$A$615,0))/100*INDEX(gDP!AC$6:AC$271,MATCH(totalExpenditure!$A92,gDP!$B$6:$B$271)))</f>
        <v>#N/A</v>
      </c>
      <c r="BN92" s="77" t="e">
        <f>IF(INDEX([2]pivotTable!O$310:O$615,MATCH(totalExpenditure!$A92,[2]pivotTable!$A$310:$A$615,0))/100*INDEX(gDP!AD$6:AD$271,MATCH(totalExpenditure!$A92,gDP!$B$6:$B$271))=0,"",INDEX([2]pivotTable!O$310:O$615,MATCH(totalExpenditure!$A92,[2]pivotTable!$A$310:$A$615,0))/100*INDEX(gDP!AD$6:AD$271,MATCH(totalExpenditure!$A92,gDP!$B$6:$B$271)))</f>
        <v>#N/A</v>
      </c>
      <c r="BO92" s="77" t="e">
        <f>IF(INDEX([2]pivotTable!P$310:P$615,MATCH(totalExpenditure!$A92,[2]pivotTable!$A$310:$A$615,0))/100*INDEX(gDP!AE$6:AE$271,MATCH(totalExpenditure!$A92,gDP!$B$6:$B$271))=0,"",INDEX([2]pivotTable!P$310:P$615,MATCH(totalExpenditure!$A92,[2]pivotTable!$A$310:$A$615,0))/100*INDEX(gDP!AE$6:AE$271,MATCH(totalExpenditure!$A92,gDP!$B$6:$B$271)))</f>
        <v>#N/A</v>
      </c>
      <c r="BP92" s="77" t="e">
        <f>IF(INDEX([2]pivotTable!Q$310:Q$615,MATCH(totalExpenditure!$A92,[2]pivotTable!$A$310:$A$615,0))/100*INDEX(gDP!AF$6:AF$271,MATCH(totalExpenditure!$A92,gDP!$B$6:$B$271))=0,"",INDEX([2]pivotTable!Q$310:Q$615,MATCH(totalExpenditure!$A92,[2]pivotTable!$A$310:$A$615,0))/100*INDEX(gDP!AF$6:AF$271,MATCH(totalExpenditure!$A92,gDP!$B$6:$B$271)))</f>
        <v>#N/A</v>
      </c>
      <c r="BQ92" s="77" t="e">
        <f>IF(INDEX([2]pivotTable!R$310:R$615,MATCH(totalExpenditure!$A92,[2]pivotTable!$A$310:$A$615,0))/100*INDEX(gDP!AG$6:AG$271,MATCH(totalExpenditure!$A92,gDP!$B$6:$B$271))=0,"",INDEX([2]pivotTable!R$310:R$615,MATCH(totalExpenditure!$A92,[2]pivotTable!$A$310:$A$615,0))/100*INDEX(gDP!AG$6:AG$271,MATCH(totalExpenditure!$A92,gDP!$B$6:$B$271)))</f>
        <v>#N/A</v>
      </c>
      <c r="BR92" s="77" t="e">
        <f>IF(INDEX([2]pivotTable!S$310:S$615,MATCH(totalExpenditure!$A92,[2]pivotTable!$A$310:$A$615,0))/100*INDEX(gDP!AH$6:AH$271,MATCH(totalExpenditure!$A92,gDP!$B$6:$B$271))=0,"",INDEX([2]pivotTable!S$310:S$615,MATCH(totalExpenditure!$A92,[2]pivotTable!$A$310:$A$615,0))/100*INDEX(gDP!AH$6:AH$271,MATCH(totalExpenditure!$A92,gDP!$B$6:$B$271)))</f>
        <v>#N/A</v>
      </c>
      <c r="BS92" s="77" t="e">
        <f>IF(INDEX([2]pivotTable!T$310:T$615,MATCH(totalExpenditure!$A92,[2]pivotTable!$A$310:$A$615,0))/100*INDEX(gDP!AI$6:AI$271,MATCH(totalExpenditure!$A92,gDP!$B$6:$B$271))=0,"",INDEX([2]pivotTable!T$310:T$615,MATCH(totalExpenditure!$A92,[2]pivotTable!$A$310:$A$615,0))/100*INDEX(gDP!AI$6:AI$271,MATCH(totalExpenditure!$A92,gDP!$B$6:$B$271)))</f>
        <v>#N/A</v>
      </c>
      <c r="BT92" s="77" t="e">
        <f>IF(INDEX([2]pivotTable!U$310:U$615,MATCH(totalExpenditure!$A92,[2]pivotTable!$A$310:$A$615,0))/100*INDEX(gDP!AJ$6:AJ$271,MATCH(totalExpenditure!$A92,gDP!$B$6:$B$271))=0,"",INDEX([2]pivotTable!U$310:U$615,MATCH(totalExpenditure!$A92,[2]pivotTable!$A$310:$A$615,0))/100*INDEX(gDP!AJ$6:AJ$271,MATCH(totalExpenditure!$A92,gDP!$B$6:$B$271)))</f>
        <v>#N/A</v>
      </c>
      <c r="BU92" s="77" t="e">
        <f>IF(INDEX([2]pivotTable!V$310:V$615,MATCH(totalExpenditure!$A92,[2]pivotTable!$A$310:$A$615,0))/100*INDEX(gDP!AK$6:AK$271,MATCH(totalExpenditure!$A92,gDP!$B$6:$B$271))=0,"",INDEX([2]pivotTable!V$310:V$615,MATCH(totalExpenditure!$A92,[2]pivotTable!$A$310:$A$615,0))/100*INDEX(gDP!AK$6:AK$271,MATCH(totalExpenditure!$A92,gDP!$B$6:$B$271)))</f>
        <v>#N/A</v>
      </c>
      <c r="BV92" s="77" t="e">
        <f>IF(INDEX([2]pivotTable!W$310:W$615,MATCH(totalExpenditure!$A92,[2]pivotTable!$A$310:$A$615,0))/100*INDEX(gDP!AL$6:AL$271,MATCH(totalExpenditure!$A92,gDP!$B$6:$B$271))=0,"",INDEX([2]pivotTable!W$310:W$615,MATCH(totalExpenditure!$A92,[2]pivotTable!$A$310:$A$615,0))/100*INDEX(gDP!AL$6:AL$271,MATCH(totalExpenditure!$A92,gDP!$B$6:$B$271)))</f>
        <v>#N/A</v>
      </c>
      <c r="BW92" s="77" t="e">
        <f>IF(INDEX([2]pivotTable!X$310:X$615,MATCH(totalExpenditure!$A92,[2]pivotTable!$A$310:$A$615,0))/100*INDEX(gDP!AM$6:AM$271,MATCH(totalExpenditure!$A92,gDP!$B$6:$B$271))=0,"",INDEX([2]pivotTable!X$310:X$615,MATCH(totalExpenditure!$A92,[2]pivotTable!$A$310:$A$615,0))/100*INDEX(gDP!AM$6:AM$271,MATCH(totalExpenditure!$A92,gDP!$B$6:$B$271)))</f>
        <v>#N/A</v>
      </c>
      <c r="BX92" s="77" t="e">
        <f>IF(INDEX([2]pivotTable!Y$310:Y$615,MATCH(totalExpenditure!$A92,[2]pivotTable!$A$310:$A$615,0))/100*INDEX(gDP!AN$6:AN$271,MATCH(totalExpenditure!$A92,gDP!$B$6:$B$271))=0,"",INDEX([2]pivotTable!Y$310:Y$615,MATCH(totalExpenditure!$A92,[2]pivotTable!$A$310:$A$615,0))/100*INDEX(gDP!AN$6:AN$271,MATCH(totalExpenditure!$A92,gDP!$B$6:$B$271)))</f>
        <v>#N/A</v>
      </c>
      <c r="BY92" s="77" t="e">
        <f>IF(INDEX([2]pivotTable!Z$310:Z$615,MATCH(totalExpenditure!$A92,[2]pivotTable!$A$310:$A$615,0))/100*INDEX(gDP!AO$6:AO$271,MATCH(totalExpenditure!$A92,gDP!$B$6:$B$271))=0,"",INDEX([2]pivotTable!Z$310:Z$615,MATCH(totalExpenditure!$A92,[2]pivotTable!$A$310:$A$615,0))/100*INDEX(gDP!AO$6:AO$271,MATCH(totalExpenditure!$A92,gDP!$B$6:$B$271)))</f>
        <v>#N/A</v>
      </c>
      <c r="BZ92" s="77" t="e">
        <f>IF(INDEX([2]pivotTable!AA$310:AA$615,MATCH(totalExpenditure!$A92,[2]pivotTable!$A$310:$A$615,0))/100*INDEX(gDP!AP$6:AP$271,MATCH(totalExpenditure!$A92,gDP!$B$6:$B$271))=0,"",INDEX([2]pivotTable!AA$310:AA$615,MATCH(totalExpenditure!$A92,[2]pivotTable!$A$310:$A$615,0))/100*INDEX(gDP!AP$6:AP$271,MATCH(totalExpenditure!$A92,gDP!$B$6:$B$271)))</f>
        <v>#N/A</v>
      </c>
      <c r="CA92" s="77" t="e">
        <f>IF(INDEX([2]pivotTable!AB$310:AB$615,MATCH(totalExpenditure!$A92,[2]pivotTable!$A$310:$A$615,0))/100*INDEX(gDP!AQ$6:AQ$271,MATCH(totalExpenditure!$A92,gDP!$B$6:$B$271))=0,"",INDEX([2]pivotTable!AB$310:AB$615,MATCH(totalExpenditure!$A92,[2]pivotTable!$A$310:$A$615,0))/100*INDEX(gDP!AQ$6:AQ$271,MATCH(totalExpenditure!$A92,gDP!$B$6:$B$271)))</f>
        <v>#N/A</v>
      </c>
      <c r="CB92" s="77" t="e">
        <f>IF(INDEX([2]pivotTable!AC$310:AC$615,MATCH(totalExpenditure!$A92,[2]pivotTable!$A$310:$A$615,0))/100*INDEX(gDP!AR$6:AR$271,MATCH(totalExpenditure!$A92,gDP!$B$6:$B$271))=0,"",INDEX([2]pivotTable!AC$310:AC$615,MATCH(totalExpenditure!$A92,[2]pivotTable!$A$310:$A$615,0))/100*INDEX(gDP!AR$6:AR$271,MATCH(totalExpenditure!$A92,gDP!$B$6:$B$271)))</f>
        <v>#N/A</v>
      </c>
      <c r="CC92" s="77" t="e">
        <f>IF(INDEX([2]pivotTable!AD$310:AD$615,MATCH(totalExpenditure!$A92,[2]pivotTable!$A$310:$A$615,0))/100*INDEX(gDP!AS$6:AS$271,MATCH(totalExpenditure!$A92,gDP!$B$6:$B$271))=0,"",INDEX([2]pivotTable!AD$310:AD$615,MATCH(totalExpenditure!$A92,[2]pivotTable!$A$310:$A$615,0))/100*INDEX(gDP!AS$6:AS$271,MATCH(totalExpenditure!$A92,gDP!$B$6:$B$271)))</f>
        <v>#N/A</v>
      </c>
      <c r="CD92" s="77" t="e">
        <f>IF(INDEX([2]pivotTable!AE$310:AE$615,MATCH(totalExpenditure!$A92,[2]pivotTable!$A$310:$A$615,0))/100*INDEX(gDP!AT$6:AT$271,MATCH(totalExpenditure!$A92,gDP!$B$6:$B$271))=0,"",INDEX([2]pivotTable!AE$310:AE$615,MATCH(totalExpenditure!$A92,[2]pivotTable!$A$310:$A$615,0))/100*INDEX(gDP!AT$6:AT$271,MATCH(totalExpenditure!$A92,gDP!$B$6:$B$271)))</f>
        <v>#N/A</v>
      </c>
      <c r="CE92" s="77" t="e">
        <f>IF(INDEX([2]pivotTable!AF$310:AF$615,MATCH(totalExpenditure!$A92,[2]pivotTable!$A$310:$A$615,0))/100*INDEX(gDP!AU$6:AU$271,MATCH(totalExpenditure!$A92,gDP!$B$6:$B$271))=0,"",INDEX([2]pivotTable!AF$310:AF$615,MATCH(totalExpenditure!$A92,[2]pivotTable!$A$310:$A$615,0))/100*INDEX(gDP!AU$6:AU$271,MATCH(totalExpenditure!$A92,gDP!$B$6:$B$271)))</f>
        <v>#N/A</v>
      </c>
      <c r="CF92" s="77" t="e">
        <f>IF(INDEX([2]pivotTable!AG$310:AG$615,MATCH(totalExpenditure!$A92,[2]pivotTable!$A$310:$A$615,0))/100*INDEX(gDP!AV$6:AV$271,MATCH(totalExpenditure!$A92,gDP!$B$6:$B$271))=0,"",INDEX([2]pivotTable!AG$310:AG$615,MATCH(totalExpenditure!$A92,[2]pivotTable!$A$310:$A$615,0))/100*INDEX(gDP!AV$6:AV$271,MATCH(totalExpenditure!$A92,gDP!$B$6:$B$271)))</f>
        <v>#N/A</v>
      </c>
      <c r="CG92" s="77" t="e">
        <f>IF(INDEX([2]pivotTable!AH$310:AH$615,MATCH(totalExpenditure!$A92,[2]pivotTable!$A$310:$A$615,0))/100*INDEX(gDP!AW$6:AW$271,MATCH(totalExpenditure!$A92,gDP!$B$6:$B$271))=0,"",INDEX([2]pivotTable!AH$310:AH$615,MATCH(totalExpenditure!$A92,[2]pivotTable!$A$310:$A$615,0))/100*INDEX(gDP!AW$6:AW$271,MATCH(totalExpenditure!$A92,gDP!$B$6:$B$271)))</f>
        <v>#N/A</v>
      </c>
      <c r="CH92" s="77" t="e">
        <f>IF(INDEX([2]pivotTable!AI$310:AI$615,MATCH(totalExpenditure!$A92,[2]pivotTable!$A$310:$A$615,0))/100*INDEX(gDP!AX$6:AX$271,MATCH(totalExpenditure!$A92,gDP!$B$6:$B$271))=0,"",INDEX([2]pivotTable!AI$310:AI$615,MATCH(totalExpenditure!$A92,[2]pivotTable!$A$310:$A$615,0))/100*INDEX(gDP!AX$6:AX$271,MATCH(totalExpenditure!$A92,gDP!$B$6:$B$271)))</f>
        <v>#N/A</v>
      </c>
      <c r="CI92" s="77" t="e">
        <f>IF(INDEX([2]pivotTable!AJ$310:AJ$615,MATCH(totalExpenditure!$A92,[2]pivotTable!$A$310:$A$615,0))/100*INDEX(gDP!AY$6:AY$271,MATCH(totalExpenditure!$A92,gDP!$B$6:$B$271))=0,"",INDEX([2]pivotTable!AJ$310:AJ$615,MATCH(totalExpenditure!$A92,[2]pivotTable!$A$310:$A$615,0))/100*INDEX(gDP!AY$6:AY$271,MATCH(totalExpenditure!$A92,gDP!$B$6:$B$271)))</f>
        <v>#N/A</v>
      </c>
      <c r="CJ92" s="77" t="e">
        <f>IF(INDEX([2]pivotTable!AK$310:AK$615,MATCH(totalExpenditure!$A92,[2]pivotTable!$A$310:$A$615,0))/100*INDEX(gDP!AZ$6:AZ$271,MATCH(totalExpenditure!$A92,gDP!$B$6:$B$271))=0,"",INDEX([2]pivotTable!AK$310:AK$615,MATCH(totalExpenditure!$A92,[2]pivotTable!$A$310:$A$615,0))/100*INDEX(gDP!AZ$6:AZ$271,MATCH(totalExpenditure!$A92,gDP!$B$6:$B$271)))</f>
        <v>#N/A</v>
      </c>
      <c r="CK92" s="77" t="e">
        <f>IF(INDEX([2]pivotTable!AL$310:AL$615,MATCH(totalExpenditure!$A92,[2]pivotTable!$A$310:$A$615,0))/100*INDEX(gDP!BA$6:BA$271,MATCH(totalExpenditure!$A92,gDP!$B$6:$B$271))=0,"",INDEX([2]pivotTable!AL$310:AL$615,MATCH(totalExpenditure!$A92,[2]pivotTable!$A$310:$A$615,0))/100*INDEX(gDP!BA$6:BA$271,MATCH(totalExpenditure!$A92,gDP!$B$6:$B$271)))</f>
        <v>#N/A</v>
      </c>
      <c r="CL92" s="77" t="e">
        <f>IF(INDEX([2]pivotTable!AM$310:AM$615,MATCH(totalExpenditure!$A92,[2]pivotTable!$A$310:$A$615,0))/100*INDEX(gDP!BB$6:BB$271,MATCH(totalExpenditure!$A92,gDP!$B$6:$B$271))=0,"",INDEX([2]pivotTable!AM$310:AM$615,MATCH(totalExpenditure!$A92,[2]pivotTable!$A$310:$A$615,0))/100*INDEX(gDP!BB$6:BB$271,MATCH(totalExpenditure!$A92,gDP!$B$6:$B$271)))</f>
        <v>#N/A</v>
      </c>
      <c r="CM92" s="77" t="e">
        <f>IF(INDEX([2]pivotTable!AN$310:AN$615,MATCH(totalExpenditure!$A92,[2]pivotTable!$A$310:$A$615,0))/100*INDEX(gDP!BC$6:BC$271,MATCH(totalExpenditure!$A92,gDP!$B$6:$B$271))=0,"",INDEX([2]pivotTable!AN$310:AN$615,MATCH(totalExpenditure!$A92,[2]pivotTable!$A$310:$A$615,0))/100*INDEX(gDP!BC$6:BC$271,MATCH(totalExpenditure!$A92,gDP!$B$6:$B$271)))</f>
        <v>#N/A</v>
      </c>
      <c r="CN92" s="77" t="e">
        <f>IF(INDEX([2]pivotTable!AO$310:AO$615,MATCH(totalExpenditure!$A92,[2]pivotTable!$A$310:$A$615,0))/100*INDEX(gDP!BD$6:BD$271,MATCH(totalExpenditure!$A92,gDP!$B$6:$B$271))=0,"",INDEX([2]pivotTable!AO$310:AO$615,MATCH(totalExpenditure!$A92,[2]pivotTable!$A$310:$A$615,0))/100*INDEX(gDP!BD$6:BD$271,MATCH(totalExpenditure!$A92,gDP!$B$6:$B$271)))</f>
        <v>#N/A</v>
      </c>
      <c r="CO92" s="77" t="e">
        <f>IF(INDEX([2]pivotTable!AP$310:AP$615,MATCH(totalExpenditure!$A92,[2]pivotTable!$A$310:$A$615,0))/100*INDEX(gDP!BE$6:BE$271,MATCH(totalExpenditure!$A92,gDP!$B$6:$B$271))=0,"",INDEX([2]pivotTable!AP$310:AP$615,MATCH(totalExpenditure!$A92,[2]pivotTable!$A$310:$A$615,0))/100*INDEX(gDP!BE$6:BE$271,MATCH(totalExpenditure!$A92,gDP!$B$6:$B$271)))</f>
        <v>#N/A</v>
      </c>
      <c r="CP92" s="77" t="e">
        <f>IF(INDEX([2]pivotTable!AQ$310:AQ$615,MATCH(totalExpenditure!$A92,[2]pivotTable!$A$310:$A$615,0))/100*INDEX(gDP!BF$6:BF$271,MATCH(totalExpenditure!$A92,gDP!$B$6:$B$271))=0,"",INDEX([2]pivotTable!AQ$310:AQ$615,MATCH(totalExpenditure!$A92,[2]pivotTable!$A$310:$A$615,0))/100*INDEX(gDP!BF$6:BF$271,MATCH(totalExpenditure!$A92,gDP!$B$6:$B$271)))</f>
        <v>#N/A</v>
      </c>
      <c r="CQ92" s="77" t="e">
        <f>IF(INDEX([2]pivotTable!AR$310:AR$615,MATCH(totalExpenditure!$A92,[2]pivotTable!$A$310:$A$615,0))/100*INDEX(gDP!BG$6:BG$271,MATCH(totalExpenditure!$A92,gDP!$B$6:$B$271))=0,"",INDEX([2]pivotTable!AR$310:AR$615,MATCH(totalExpenditure!$A92,[2]pivotTable!$A$310:$A$615,0))/100*INDEX(gDP!BG$6:BG$271,MATCH(totalExpenditure!$A92,gDP!$B$6:$B$271)))</f>
        <v>#N/A</v>
      </c>
      <c r="CR92" s="77" t="e">
        <f>IF(INDEX([2]pivotTable!AS$310:AS$615,MATCH(totalExpenditure!$A92,[2]pivotTable!$A$310:$A$615,0))/100*INDEX(gDP!BH$6:BH$271,MATCH(totalExpenditure!$A92,gDP!$B$6:$B$271))=0,"",INDEX([2]pivotTable!AS$310:AS$615,MATCH(totalExpenditure!$A92,[2]pivotTable!$A$310:$A$615,0))/100*INDEX(gDP!BH$6:BH$271,MATCH(totalExpenditure!$A92,gDP!$B$6:$B$271)))</f>
        <v>#N/A</v>
      </c>
      <c r="CS92" s="77" t="e">
        <f>IF(INDEX([2]pivotTable!AT$310:AT$615,MATCH(totalExpenditure!$A92,[2]pivotTable!$A$310:$A$615,0))/100*INDEX(gDP!BI$6:BI$271,MATCH(totalExpenditure!$A92,gDP!$B$6:$B$271))=0,"",INDEX([2]pivotTable!AT$310:AT$615,MATCH(totalExpenditure!$A92,[2]pivotTable!$A$310:$A$615,0))/100*INDEX(gDP!BI$6:BI$271,MATCH(totalExpenditure!$A92,gDP!$B$6:$B$271)))</f>
        <v>#N/A</v>
      </c>
      <c r="CT92" s="77" t="e">
        <f>IF(INDEX([2]pivotTable!AU$310:AU$615,MATCH(totalExpenditure!$A92,[2]pivotTable!$A$310:$A$615,0))/100*INDEX(gDP!BJ$6:BJ$271,MATCH(totalExpenditure!$A92,gDP!$B$6:$B$271))=0,"",INDEX([2]pivotTable!AU$310:AU$615,MATCH(totalExpenditure!$A92,[2]pivotTable!$A$310:$A$615,0))/100*INDEX(gDP!BJ$6:BJ$271,MATCH(totalExpenditure!$A92,gDP!$B$6:$B$271)))</f>
        <v>#N/A</v>
      </c>
      <c r="CU92" s="77" t="e">
        <f>IF(INDEX([2]pivotTable!AV$310:AV$615,MATCH(totalExpenditure!$A92,[2]pivotTable!$A$310:$A$615,0))/100*INDEX(gDP!BK$6:BK$271,MATCH(totalExpenditure!$A92,gDP!$B$6:$B$271))=0,"",INDEX([2]pivotTable!AV$310:AV$615,MATCH(totalExpenditure!$A92,[2]pivotTable!$A$310:$A$615,0))/100*INDEX(gDP!BK$6:BK$271,MATCH(totalExpenditure!$A92,gDP!$B$6:$B$271)))</f>
        <v>#N/A</v>
      </c>
      <c r="CV92" s="77" t="e">
        <f>IF(INDEX([2]pivotTable!AW$310:AW$615,MATCH(totalExpenditure!$A92,[2]pivotTable!$A$310:$A$615,0))/100*INDEX(gDP!BL$6:BL$271,MATCH(totalExpenditure!$A92,gDP!$B$6:$B$271))=0,"",INDEX([2]pivotTable!AW$310:AW$615,MATCH(totalExpenditure!$A92,[2]pivotTable!$A$310:$A$615,0))/100*INDEX(gDP!BL$6:BL$271,MATCH(totalExpenditure!$A92,gDP!$B$6:$B$271)))</f>
        <v>#N/A</v>
      </c>
      <c r="CW92" s="77" t="e">
        <f>IF(INDEX([2]pivotTable!AX$310:AX$615,MATCH(totalExpenditure!$A92,[2]pivotTable!$A$310:$A$615,0))/100*INDEX(gDP!BM$6:BM$271,MATCH(totalExpenditure!$A92,gDP!$B$6:$B$271))=0,"",INDEX([2]pivotTable!AX$310:AX$615,MATCH(totalExpenditure!$A92,[2]pivotTable!$A$310:$A$615,0))/100*INDEX(gDP!BM$6:BM$271,MATCH(totalExpenditure!$A92,gDP!$B$6:$B$271)))</f>
        <v>#N/A</v>
      </c>
      <c r="CX92" s="77" t="e">
        <f>IF(INDEX([2]pivotTable!AY$310:AY$615,MATCH(totalExpenditure!$A92,[2]pivotTable!$A$310:$A$615,0))/100*INDEX(gDP!BN$6:BN$271,MATCH(totalExpenditure!$A92,gDP!$B$6:$B$271))=0,"",INDEX([2]pivotTable!AY$310:AY$615,MATCH(totalExpenditure!$A92,[2]pivotTable!$A$310:$A$615,0))/100*INDEX(gDP!BN$6:BN$271,MATCH(totalExpenditure!$A92,gDP!$B$6:$B$271)))</f>
        <v>#N/A</v>
      </c>
      <c r="CY92" s="77" t="e">
        <f>IF(INDEX([2]pivotTable!AZ$310:AZ$615,MATCH(totalExpenditure!$A92,[2]pivotTable!$A$310:$A$615,0))/100*INDEX(gDP!BO$6:BO$271,MATCH(totalExpenditure!$A92,gDP!$B$6:$B$271))=0,"",INDEX([2]pivotTable!AZ$310:AZ$615,MATCH(totalExpenditure!$A92,[2]pivotTable!$A$310:$A$615,0))/100*INDEX(gDP!BO$6:BO$271,MATCH(totalExpenditure!$A92,gDP!$B$6:$B$271)))</f>
        <v>#N/A</v>
      </c>
      <c r="CZ92" s="77" t="e">
        <f>IF(B92="","",IF(BA92="","",B92-B92+INDEX(gDP!Q$6:Q$271,MATCH(totalExpenditure!$A92,gDP!$B$6:$B$271))))</f>
        <v>#N/A</v>
      </c>
      <c r="DA92" s="77" t="e">
        <f>IF(C92="","",IF(BB92="","",C92-C92+INDEX(gDP!R$6:R$271,MATCH(totalExpenditure!$A92,gDP!$B$6:$B$271))))</f>
        <v>#N/A</v>
      </c>
      <c r="DB92" s="77" t="e">
        <f>IF(D92="","",IF(BC92="","",D92-D92+INDEX(gDP!S$6:S$271,MATCH(totalExpenditure!$A92,gDP!$B$6:$B$271))))</f>
        <v>#N/A</v>
      </c>
      <c r="DC92" s="77" t="e">
        <f>IF(E92="","",IF(BD92="","",E92-E92+INDEX(gDP!T$6:T$271,MATCH(totalExpenditure!$A92,gDP!$B$6:$B$271))))</f>
        <v>#N/A</v>
      </c>
      <c r="DD92" s="77" t="e">
        <f>IF(F92="","",IF(BE92="","",F92-F92+INDEX(gDP!U$6:U$271,MATCH(totalExpenditure!$A92,gDP!$B$6:$B$271))))</f>
        <v>#N/A</v>
      </c>
      <c r="DE92" s="77" t="e">
        <f>IF(G92="","",IF(BF92="","",G92-G92+INDEX(gDP!V$6:V$271,MATCH(totalExpenditure!$A92,gDP!$B$6:$B$271))))</f>
        <v>#N/A</v>
      </c>
      <c r="DF92" s="77" t="e">
        <f>IF(H92="","",IF(BG92="","",H92-H92+INDEX(gDP!W$6:W$271,MATCH(totalExpenditure!$A92,gDP!$B$6:$B$271))))</f>
        <v>#N/A</v>
      </c>
      <c r="DG92" s="77" t="e">
        <f>IF(I92="","",IF(BH92="","",I92-I92+INDEX(gDP!X$6:X$271,MATCH(totalExpenditure!$A92,gDP!$B$6:$B$271))))</f>
        <v>#N/A</v>
      </c>
      <c r="DH92" s="77" t="e">
        <f>IF(J92="","",IF(BI92="","",J92-J92+INDEX(gDP!Y$6:Y$271,MATCH(totalExpenditure!$A92,gDP!$B$6:$B$271))))</f>
        <v>#N/A</v>
      </c>
      <c r="DI92" s="77" t="e">
        <f>IF(K92="","",IF(BJ92="","",K92-K92+INDEX(gDP!Z$6:Z$271,MATCH(totalExpenditure!$A92,gDP!$B$6:$B$271))))</f>
        <v>#N/A</v>
      </c>
      <c r="DJ92" s="77" t="e">
        <f>IF(L92="","",IF(BK92="","",L92-L92+INDEX(gDP!AA$6:AA$271,MATCH(totalExpenditure!$A92,gDP!$B$6:$B$271))))</f>
        <v>#N/A</v>
      </c>
      <c r="DK92" s="77" t="e">
        <f>IF(M92="","",IF(BL92="","",M92-M92+INDEX(gDP!AB$6:AB$271,MATCH(totalExpenditure!$A92,gDP!$B$6:$B$271))))</f>
        <v>#N/A</v>
      </c>
      <c r="DL92" s="77" t="e">
        <f>IF(N92="","",IF(BM92="","",N92-N92+INDEX(gDP!AC$6:AC$271,MATCH(totalExpenditure!$A92,gDP!$B$6:$B$271))))</f>
        <v>#N/A</v>
      </c>
      <c r="DM92" s="77" t="e">
        <f>IF(O92="","",IF(BN92="","",O92-O92+INDEX(gDP!AD$6:AD$271,MATCH(totalExpenditure!$A92,gDP!$B$6:$B$271))))</f>
        <v>#N/A</v>
      </c>
      <c r="DN92" s="77" t="e">
        <f>IF(P92="","",IF(BO92="","",P92-P92+INDEX(gDP!AE$6:AE$271,MATCH(totalExpenditure!$A92,gDP!$B$6:$B$271))))</f>
        <v>#N/A</v>
      </c>
      <c r="DO92" s="77" t="e">
        <f>IF(Q92="","",IF(BP92="","",Q92-Q92+INDEX(gDP!AF$6:AF$271,MATCH(totalExpenditure!$A92,gDP!$B$6:$B$271))))</f>
        <v>#N/A</v>
      </c>
      <c r="DP92" s="77" t="e">
        <f>IF(R92="","",IF(BQ92="","",R92-R92+INDEX(gDP!AG$6:AG$271,MATCH(totalExpenditure!$A92,gDP!$B$6:$B$271))))</f>
        <v>#N/A</v>
      </c>
      <c r="DQ92" s="77" t="e">
        <f>IF(S92="","",IF(BR92="","",S92-S92+INDEX(gDP!AH$6:AH$271,MATCH(totalExpenditure!$A92,gDP!$B$6:$B$271))))</f>
        <v>#N/A</v>
      </c>
      <c r="DR92" s="77" t="e">
        <f>IF(T92="","",IF(BS92="","",T92-T92+INDEX(gDP!AI$6:AI$271,MATCH(totalExpenditure!$A92,gDP!$B$6:$B$271))))</f>
        <v>#N/A</v>
      </c>
      <c r="DS92" s="77" t="e">
        <f>IF(U92="","",IF(BT92="","",U92-U92+INDEX(gDP!AJ$6:AJ$271,MATCH(totalExpenditure!$A92,gDP!$B$6:$B$271))))</f>
        <v>#N/A</v>
      </c>
      <c r="DT92" s="77" t="e">
        <f>IF(V92="","",IF(BU92="","",V92-V92+INDEX(gDP!AK$6:AK$271,MATCH(totalExpenditure!$A92,gDP!$B$6:$B$271))))</f>
        <v>#N/A</v>
      </c>
      <c r="DU92" s="77" t="e">
        <f>IF(W92="","",IF(BV92="","",W92-W92+INDEX(gDP!AL$6:AL$271,MATCH(totalExpenditure!$A92,gDP!$B$6:$B$271))))</f>
        <v>#N/A</v>
      </c>
      <c r="DV92" s="77" t="e">
        <f>IF(X92="","",IF(BW92="","",X92-X92+INDEX(gDP!AM$6:AM$271,MATCH(totalExpenditure!$A92,gDP!$B$6:$B$271))))</f>
        <v>#N/A</v>
      </c>
      <c r="DW92" s="77" t="e">
        <f>IF(Y92="","",IF(BX92="","",Y92-Y92+INDEX(gDP!AN$6:AN$271,MATCH(totalExpenditure!$A92,gDP!$B$6:$B$271))))</f>
        <v>#N/A</v>
      </c>
      <c r="DX92" s="77" t="e">
        <f>IF(Z92="","",IF(BY92="","",Z92-Z92+INDEX(gDP!AO$6:AO$271,MATCH(totalExpenditure!$A92,gDP!$B$6:$B$271))))</f>
        <v>#N/A</v>
      </c>
      <c r="DY92" s="77" t="e">
        <f>IF(AA92="","",IF(BZ92="","",AA92-AA92+INDEX(gDP!AP$6:AP$271,MATCH(totalExpenditure!$A92,gDP!$B$6:$B$271))))</f>
        <v>#N/A</v>
      </c>
      <c r="DZ92" s="77" t="e">
        <f>IF(AB92="","",IF(CA92="","",AB92-AB92+INDEX(gDP!AQ$6:AQ$271,MATCH(totalExpenditure!$A92,gDP!$B$6:$B$271))))</f>
        <v>#N/A</v>
      </c>
      <c r="EA92" s="77" t="e">
        <f>IF(AC92="","",IF(CB92="","",AC92-AC92+INDEX(gDP!AR$6:AR$271,MATCH(totalExpenditure!$A92,gDP!$B$6:$B$271))))</f>
        <v>#N/A</v>
      </c>
      <c r="EB92" s="77" t="e">
        <f>IF(AD92="","",IF(CC92="","",AD92-AD92+INDEX(gDP!AS$6:AS$271,MATCH(totalExpenditure!$A92,gDP!$B$6:$B$271))))</f>
        <v>#N/A</v>
      </c>
      <c r="EC92" s="77" t="e">
        <f>IF(AE92="","",IF(CD92="","",AE92-AE92+INDEX(gDP!AT$6:AT$271,MATCH(totalExpenditure!$A92,gDP!$B$6:$B$271))))</f>
        <v>#N/A</v>
      </c>
      <c r="ED92" s="77" t="e">
        <f>IF(AF92="","",IF(CE92="","",AF92-AF92+INDEX(gDP!AU$6:AU$271,MATCH(totalExpenditure!$A92,gDP!$B$6:$B$271))))</f>
        <v>#N/A</v>
      </c>
      <c r="EE92" s="77" t="e">
        <f>IF(AG92="","",IF(CF92="","",AG92-AG92+INDEX(gDP!AV$6:AV$271,MATCH(totalExpenditure!$A92,gDP!$B$6:$B$271))))</f>
        <v>#N/A</v>
      </c>
      <c r="EF92" s="77" t="e">
        <f>IF(AH92="","",IF(CG92="","",AH92-AH92+INDEX(gDP!AW$6:AW$271,MATCH(totalExpenditure!$A92,gDP!$B$6:$B$271))))</f>
        <v>#N/A</v>
      </c>
      <c r="EG92" s="77" t="e">
        <f>IF(AI92="","",IF(CH92="","",AI92-AI92+INDEX(gDP!AX$6:AX$271,MATCH(totalExpenditure!$A92,gDP!$B$6:$B$271))))</f>
        <v>#N/A</v>
      </c>
      <c r="EH92" s="77" t="e">
        <f>IF(AJ92="","",IF(CI92="","",AJ92-AJ92+INDEX(gDP!AY$6:AY$271,MATCH(totalExpenditure!$A92,gDP!$B$6:$B$271))))</f>
        <v>#N/A</v>
      </c>
      <c r="EI92" s="77" t="e">
        <f>IF(AK92="","",IF(CJ92="","",AK92-AK92+INDEX(gDP!AZ$6:AZ$271,MATCH(totalExpenditure!$A92,gDP!$B$6:$B$271))))</f>
        <v>#N/A</v>
      </c>
      <c r="EJ92" s="77" t="e">
        <f>IF(AL92="","",IF(CK92="","",AL92-AL92+INDEX(gDP!BA$6:BA$271,MATCH(totalExpenditure!$A92,gDP!$B$6:$B$271))))</f>
        <v>#N/A</v>
      </c>
      <c r="EK92" s="77" t="e">
        <f>IF(AM92="","",IF(CL92="","",AM92-AM92+INDEX(gDP!BB$6:BB$271,MATCH(totalExpenditure!$A92,gDP!$B$6:$B$271))))</f>
        <v>#N/A</v>
      </c>
      <c r="EL92" s="77" t="e">
        <f>IF(AN92="","",IF(CM92="","",AN92-AN92+INDEX(gDP!BC$6:BC$271,MATCH(totalExpenditure!$A92,gDP!$B$6:$B$271))))</f>
        <v>#N/A</v>
      </c>
      <c r="EM92" s="77" t="e">
        <f>IF(AO92="","",IF(CN92="","",AO92-AO92+INDEX(gDP!BD$6:BD$271,MATCH(totalExpenditure!$A92,gDP!$B$6:$B$271))))</f>
        <v>#N/A</v>
      </c>
      <c r="EN92" s="77" t="e">
        <f>IF(AP92="","",IF(CO92="","",AP92-AP92+INDEX(gDP!BE$6:BE$271,MATCH(totalExpenditure!$A92,gDP!$B$6:$B$271))))</f>
        <v>#N/A</v>
      </c>
      <c r="EO92" s="77" t="e">
        <f>IF(AQ92="","",IF(CP92="","",AQ92-AQ92+INDEX(gDP!BF$6:BF$271,MATCH(totalExpenditure!$A92,gDP!$B$6:$B$271))))</f>
        <v>#N/A</v>
      </c>
      <c r="EP92" s="77" t="e">
        <f>IF(AR92="","",IF(CQ92="","",AR92-AR92+INDEX(gDP!BG$6:BG$271,MATCH(totalExpenditure!$A92,gDP!$B$6:$B$271))))</f>
        <v>#N/A</v>
      </c>
      <c r="EQ92" s="77" t="e">
        <f>IF(AS92="","",IF(CR92="","",AS92-AS92+INDEX(gDP!BH$6:BH$271,MATCH(totalExpenditure!$A92,gDP!$B$6:$B$271))))</f>
        <v>#N/A</v>
      </c>
      <c r="ER92" s="77" t="e">
        <f>IF(AT92="","",IF(CS92="","",AT92-AT92+INDEX(gDP!BI$6:BI$271,MATCH(totalExpenditure!$A92,gDP!$B$6:$B$271))))</f>
        <v>#N/A</v>
      </c>
      <c r="ES92" s="77" t="e">
        <f>IF(AU92="","",IF(CT92="","",AU92-AU92+INDEX(gDP!BJ$6:BJ$271,MATCH(totalExpenditure!$A92,gDP!$B$6:$B$271))))</f>
        <v>#N/A</v>
      </c>
      <c r="ET92" s="77" t="e">
        <f>IF(AV92="","",IF(CU92="","",AV92-AV92+INDEX(gDP!BK$6:BK$271,MATCH(totalExpenditure!$A92,gDP!$B$6:$B$271))))</f>
        <v>#N/A</v>
      </c>
      <c r="EU92" s="77" t="e">
        <f>IF(AW92="","",IF(CV92="","",AW92-AW92+INDEX(gDP!BL$6:BL$271,MATCH(totalExpenditure!$A92,gDP!$B$6:$B$271))))</f>
        <v>#N/A</v>
      </c>
      <c r="EV92" s="77" t="e">
        <f>IF(AX92="","",IF(CW92="","",AX92-AX92+INDEX(gDP!BM$6:BM$271,MATCH(totalExpenditure!$A92,gDP!$B$6:$B$271))))</f>
        <v>#N/A</v>
      </c>
      <c r="EW92" s="77" t="e">
        <f>IF(AY92="","",IF(CX92="","",AY92-AY92+INDEX(gDP!BN$6:BN$271,MATCH(totalExpenditure!$A92,gDP!$B$6:$B$271))))</f>
        <v>#N/A</v>
      </c>
      <c r="EX92" s="77" t="e">
        <f>IF(AZ92="","",IF(CY92="","",AZ92-AZ92+INDEX(gDP!BO$6:BO$271,MATCH(totalExpenditure!$A92,gDP!$B$6:$B$271))))</f>
        <v>#N/A</v>
      </c>
    </row>
    <row r="93" spans="1:154" x14ac:dyDescent="0.35">
      <c r="A93" t="s">
        <v>395</v>
      </c>
      <c r="B93" s="77" t="str">
        <f>IF(INDEX([2]pivotTable!B$3:B$308,MATCH(totalExpenditure!$A93,[2]pivotTable!$A$3:$A$308,0))/100*INDEX(gDP!Q$6:Q$271,MATCH(totalExpenditure!$A93,gDP!$B$6:$B$271))=0,"",INDEX([2]pivotTable!B$3:B$308,MATCH(totalExpenditure!$A93,[2]pivotTable!$A$3:$A$308,0))/100*INDEX(gDP!Q$6:Q$271,MATCH(totalExpenditure!$A93,gDP!$B$6:$B$271)))</f>
        <v/>
      </c>
      <c r="C93" s="77" t="str">
        <f>IF(INDEX([2]pivotTable!C$3:C$308,MATCH(totalExpenditure!$A93,[2]pivotTable!$A$3:$A$308,0))/100*INDEX(gDP!R$6:R$271,MATCH(totalExpenditure!$A93,gDP!$B$6:$B$271))=0,"",INDEX([2]pivotTable!C$3:C$308,MATCH(totalExpenditure!$A93,[2]pivotTable!$A$3:$A$308,0))/100*INDEX(gDP!R$6:R$271,MATCH(totalExpenditure!$A93,gDP!$B$6:$B$271)))</f>
        <v/>
      </c>
      <c r="D93" s="77" t="str">
        <f>IF(INDEX([2]pivotTable!D$3:D$308,MATCH(totalExpenditure!$A93,[2]pivotTable!$A$3:$A$308,0))/100*INDEX(gDP!S$6:S$271,MATCH(totalExpenditure!$A93,gDP!$B$6:$B$271))=0,"",INDEX([2]pivotTable!D$3:D$308,MATCH(totalExpenditure!$A93,[2]pivotTable!$A$3:$A$308,0))/100*INDEX(gDP!S$6:S$271,MATCH(totalExpenditure!$A93,gDP!$B$6:$B$271)))</f>
        <v/>
      </c>
      <c r="E93" s="77" t="str">
        <f>IF(INDEX([2]pivotTable!E$3:E$308,MATCH(totalExpenditure!$A93,[2]pivotTable!$A$3:$A$308,0))/100*INDEX(gDP!T$6:T$271,MATCH(totalExpenditure!$A93,gDP!$B$6:$B$271))=0,"",INDEX([2]pivotTable!E$3:E$308,MATCH(totalExpenditure!$A93,[2]pivotTable!$A$3:$A$308,0))/100*INDEX(gDP!T$6:T$271,MATCH(totalExpenditure!$A93,gDP!$B$6:$B$271)))</f>
        <v/>
      </c>
      <c r="F93" s="77" t="str">
        <f>IF(INDEX([2]pivotTable!F$3:F$308,MATCH(totalExpenditure!$A93,[2]pivotTable!$A$3:$A$308,0))/100*INDEX(gDP!U$6:U$271,MATCH(totalExpenditure!$A93,gDP!$B$6:$B$271))=0,"",INDEX([2]pivotTable!F$3:F$308,MATCH(totalExpenditure!$A93,[2]pivotTable!$A$3:$A$308,0))/100*INDEX(gDP!U$6:U$271,MATCH(totalExpenditure!$A93,gDP!$B$6:$B$271)))</f>
        <v/>
      </c>
      <c r="G93" s="77" t="str">
        <f>IF(INDEX([2]pivotTable!G$3:G$308,MATCH(totalExpenditure!$A93,[2]pivotTable!$A$3:$A$308,0))/100*INDEX(gDP!V$6:V$271,MATCH(totalExpenditure!$A93,gDP!$B$6:$B$271))=0,"",INDEX([2]pivotTable!G$3:G$308,MATCH(totalExpenditure!$A93,[2]pivotTable!$A$3:$A$308,0))/100*INDEX(gDP!V$6:V$271,MATCH(totalExpenditure!$A93,gDP!$B$6:$B$271)))</f>
        <v/>
      </c>
      <c r="H93" s="77" t="str">
        <f>IF(INDEX([2]pivotTable!H$3:H$308,MATCH(totalExpenditure!$A93,[2]pivotTable!$A$3:$A$308,0))/100*INDEX(gDP!W$6:W$271,MATCH(totalExpenditure!$A93,gDP!$B$6:$B$271))=0,"",INDEX([2]pivotTable!H$3:H$308,MATCH(totalExpenditure!$A93,[2]pivotTable!$A$3:$A$308,0))/100*INDEX(gDP!W$6:W$271,MATCH(totalExpenditure!$A93,gDP!$B$6:$B$271)))</f>
        <v/>
      </c>
      <c r="I93" s="77" t="str">
        <f>IF(INDEX([2]pivotTable!I$3:I$308,MATCH(totalExpenditure!$A93,[2]pivotTable!$A$3:$A$308,0))/100*INDEX(gDP!X$6:X$271,MATCH(totalExpenditure!$A93,gDP!$B$6:$B$271))=0,"",INDEX([2]pivotTable!I$3:I$308,MATCH(totalExpenditure!$A93,[2]pivotTable!$A$3:$A$308,0))/100*INDEX(gDP!X$6:X$271,MATCH(totalExpenditure!$A93,gDP!$B$6:$B$271)))</f>
        <v/>
      </c>
      <c r="J93" s="77" t="str">
        <f>IF(INDEX([2]pivotTable!J$3:J$308,MATCH(totalExpenditure!$A93,[2]pivotTable!$A$3:$A$308,0))/100*INDEX(gDP!Y$6:Y$271,MATCH(totalExpenditure!$A93,gDP!$B$6:$B$271))=0,"",INDEX([2]pivotTable!J$3:J$308,MATCH(totalExpenditure!$A93,[2]pivotTable!$A$3:$A$308,0))/100*INDEX(gDP!Y$6:Y$271,MATCH(totalExpenditure!$A93,gDP!$B$6:$B$271)))</f>
        <v/>
      </c>
      <c r="K93" s="77" t="str">
        <f>IF(INDEX([2]pivotTable!K$3:K$308,MATCH(totalExpenditure!$A93,[2]pivotTable!$A$3:$A$308,0))/100*INDEX(gDP!Z$6:Z$271,MATCH(totalExpenditure!$A93,gDP!$B$6:$B$271))=0,"",INDEX([2]pivotTable!K$3:K$308,MATCH(totalExpenditure!$A93,[2]pivotTable!$A$3:$A$308,0))/100*INDEX(gDP!Z$6:Z$271,MATCH(totalExpenditure!$A93,gDP!$B$6:$B$271)))</f>
        <v/>
      </c>
      <c r="L93" s="77" t="str">
        <f>IF(INDEX([2]pivotTable!L$3:L$308,MATCH(totalExpenditure!$A93,[2]pivotTable!$A$3:$A$308,0))/100*INDEX(gDP!AA$6:AA$271,MATCH(totalExpenditure!$A93,gDP!$B$6:$B$271))=0,"",INDEX([2]pivotTable!L$3:L$308,MATCH(totalExpenditure!$A93,[2]pivotTable!$A$3:$A$308,0))/100*INDEX(gDP!AA$6:AA$271,MATCH(totalExpenditure!$A93,gDP!$B$6:$B$271)))</f>
        <v/>
      </c>
      <c r="M93" s="77" t="str">
        <f>IF(INDEX([2]pivotTable!M$3:M$308,MATCH(totalExpenditure!$A93,[2]pivotTable!$A$3:$A$308,0))/100*INDEX(gDP!AB$6:AB$271,MATCH(totalExpenditure!$A93,gDP!$B$6:$B$271))=0,"",INDEX([2]pivotTable!M$3:M$308,MATCH(totalExpenditure!$A93,[2]pivotTable!$A$3:$A$308,0))/100*INDEX(gDP!AB$6:AB$271,MATCH(totalExpenditure!$A93,gDP!$B$6:$B$271)))</f>
        <v/>
      </c>
      <c r="N93" s="77" t="str">
        <f>IF(INDEX([2]pivotTable!N$3:N$308,MATCH(totalExpenditure!$A93,[2]pivotTable!$A$3:$A$308,0))/100*INDEX(gDP!AC$6:AC$271,MATCH(totalExpenditure!$A93,gDP!$B$6:$B$271))=0,"",INDEX([2]pivotTable!N$3:N$308,MATCH(totalExpenditure!$A93,[2]pivotTable!$A$3:$A$308,0))/100*INDEX(gDP!AC$6:AC$271,MATCH(totalExpenditure!$A93,gDP!$B$6:$B$271)))</f>
        <v/>
      </c>
      <c r="O93" s="77" t="str">
        <f>IF(INDEX([2]pivotTable!O$3:O$308,MATCH(totalExpenditure!$A93,[2]pivotTable!$A$3:$A$308,0))/100*INDEX(gDP!AD$6:AD$271,MATCH(totalExpenditure!$A93,gDP!$B$6:$B$271))=0,"",INDEX([2]pivotTable!O$3:O$308,MATCH(totalExpenditure!$A93,[2]pivotTable!$A$3:$A$308,0))/100*INDEX(gDP!AD$6:AD$271,MATCH(totalExpenditure!$A93,gDP!$B$6:$B$271)))</f>
        <v/>
      </c>
      <c r="P93" s="77" t="str">
        <f>IF(INDEX([2]pivotTable!P$3:P$308,MATCH(totalExpenditure!$A93,[2]pivotTable!$A$3:$A$308,0))/100*INDEX(gDP!AE$6:AE$271,MATCH(totalExpenditure!$A93,gDP!$B$6:$B$271))=0,"",INDEX([2]pivotTable!P$3:P$308,MATCH(totalExpenditure!$A93,[2]pivotTable!$A$3:$A$308,0))/100*INDEX(gDP!AE$6:AE$271,MATCH(totalExpenditure!$A93,gDP!$B$6:$B$271)))</f>
        <v/>
      </c>
      <c r="Q93" s="77" t="str">
        <f>IF(INDEX([2]pivotTable!Q$3:Q$308,MATCH(totalExpenditure!$A93,[2]pivotTable!$A$3:$A$308,0))/100*INDEX(gDP!AF$6:AF$271,MATCH(totalExpenditure!$A93,gDP!$B$6:$B$271))=0,"",INDEX([2]pivotTable!Q$3:Q$308,MATCH(totalExpenditure!$A93,[2]pivotTable!$A$3:$A$308,0))/100*INDEX(gDP!AF$6:AF$271,MATCH(totalExpenditure!$A93,gDP!$B$6:$B$271)))</f>
        <v/>
      </c>
      <c r="R93" s="77" t="str">
        <f>IF(INDEX([2]pivotTable!R$3:R$308,MATCH(totalExpenditure!$A93,[2]pivotTable!$A$3:$A$308,0))/100*INDEX(gDP!AG$6:AG$271,MATCH(totalExpenditure!$A93,gDP!$B$6:$B$271))=0,"",INDEX([2]pivotTable!R$3:R$308,MATCH(totalExpenditure!$A93,[2]pivotTable!$A$3:$A$308,0))/100*INDEX(gDP!AG$6:AG$271,MATCH(totalExpenditure!$A93,gDP!$B$6:$B$271)))</f>
        <v/>
      </c>
      <c r="S93" s="77" t="str">
        <f>IF(INDEX([2]pivotTable!S$3:S$308,MATCH(totalExpenditure!$A93,[2]pivotTable!$A$3:$A$308,0))/100*INDEX(gDP!AH$6:AH$271,MATCH(totalExpenditure!$A93,gDP!$B$6:$B$271))=0,"",INDEX([2]pivotTable!S$3:S$308,MATCH(totalExpenditure!$A93,[2]pivotTable!$A$3:$A$308,0))/100*INDEX(gDP!AH$6:AH$271,MATCH(totalExpenditure!$A93,gDP!$B$6:$B$271)))</f>
        <v/>
      </c>
      <c r="T93" s="77" t="str">
        <f>IF(INDEX([2]pivotTable!T$3:T$308,MATCH(totalExpenditure!$A93,[2]pivotTable!$A$3:$A$308,0))/100*INDEX(gDP!AI$6:AI$271,MATCH(totalExpenditure!$A93,gDP!$B$6:$B$271))=0,"",INDEX([2]pivotTable!T$3:T$308,MATCH(totalExpenditure!$A93,[2]pivotTable!$A$3:$A$308,0))/100*INDEX(gDP!AI$6:AI$271,MATCH(totalExpenditure!$A93,gDP!$B$6:$B$271)))</f>
        <v/>
      </c>
      <c r="U93" s="77" t="str">
        <f>IF(INDEX([2]pivotTable!U$3:U$308,MATCH(totalExpenditure!$A93,[2]pivotTable!$A$3:$A$308,0))/100*INDEX(gDP!AJ$6:AJ$271,MATCH(totalExpenditure!$A93,gDP!$B$6:$B$271))=0,"",INDEX([2]pivotTable!U$3:U$308,MATCH(totalExpenditure!$A93,[2]pivotTable!$A$3:$A$308,0))/100*INDEX(gDP!AJ$6:AJ$271,MATCH(totalExpenditure!$A93,gDP!$B$6:$B$271)))</f>
        <v/>
      </c>
      <c r="V93" s="77" t="str">
        <f>IF(INDEX([2]pivotTable!V$3:V$308,MATCH(totalExpenditure!$A93,[2]pivotTable!$A$3:$A$308,0))/100*INDEX(gDP!AK$6:AK$271,MATCH(totalExpenditure!$A93,gDP!$B$6:$B$271))=0,"",INDEX([2]pivotTable!V$3:V$308,MATCH(totalExpenditure!$A93,[2]pivotTable!$A$3:$A$308,0))/100*INDEX(gDP!AK$6:AK$271,MATCH(totalExpenditure!$A93,gDP!$B$6:$B$271)))</f>
        <v/>
      </c>
      <c r="W93" s="77" t="str">
        <f>IF(INDEX([2]pivotTable!W$3:W$308,MATCH(totalExpenditure!$A93,[2]pivotTable!$A$3:$A$308,0))/100*INDEX(gDP!AL$6:AL$271,MATCH(totalExpenditure!$A93,gDP!$B$6:$B$271))=0,"",INDEX([2]pivotTable!W$3:W$308,MATCH(totalExpenditure!$A93,[2]pivotTable!$A$3:$A$308,0))/100*INDEX(gDP!AL$6:AL$271,MATCH(totalExpenditure!$A93,gDP!$B$6:$B$271)))</f>
        <v/>
      </c>
      <c r="X93" s="77" t="str">
        <f>IF(INDEX([2]pivotTable!X$3:X$308,MATCH(totalExpenditure!$A93,[2]pivotTable!$A$3:$A$308,0))/100*INDEX(gDP!AM$6:AM$271,MATCH(totalExpenditure!$A93,gDP!$B$6:$B$271))=0,"",INDEX([2]pivotTable!X$3:X$308,MATCH(totalExpenditure!$A93,[2]pivotTable!$A$3:$A$308,0))/100*INDEX(gDP!AM$6:AM$271,MATCH(totalExpenditure!$A93,gDP!$B$6:$B$271)))</f>
        <v/>
      </c>
      <c r="Y93" s="77" t="str">
        <f>IF(INDEX([2]pivotTable!Y$3:Y$308,MATCH(totalExpenditure!$A93,[2]pivotTable!$A$3:$A$308,0))/100*INDEX(gDP!AN$6:AN$271,MATCH(totalExpenditure!$A93,gDP!$B$6:$B$271))=0,"",INDEX([2]pivotTable!Y$3:Y$308,MATCH(totalExpenditure!$A93,[2]pivotTable!$A$3:$A$308,0))/100*INDEX(gDP!AN$6:AN$271,MATCH(totalExpenditure!$A93,gDP!$B$6:$B$271)))</f>
        <v/>
      </c>
      <c r="Z93" s="77" t="str">
        <f>IF(INDEX([2]pivotTable!Z$3:Z$308,MATCH(totalExpenditure!$A93,[2]pivotTable!$A$3:$A$308,0))/100*INDEX(gDP!AO$6:AO$271,MATCH(totalExpenditure!$A93,gDP!$B$6:$B$271))=0,"",INDEX([2]pivotTable!Z$3:Z$308,MATCH(totalExpenditure!$A93,[2]pivotTable!$A$3:$A$308,0))/100*INDEX(gDP!AO$6:AO$271,MATCH(totalExpenditure!$A93,gDP!$B$6:$B$271)))</f>
        <v/>
      </c>
      <c r="AA93" s="77" t="str">
        <f>IF(INDEX([2]pivotTable!AA$3:AA$308,MATCH(totalExpenditure!$A93,[2]pivotTable!$A$3:$A$308,0))/100*INDEX(gDP!AP$6:AP$271,MATCH(totalExpenditure!$A93,gDP!$B$6:$B$271))=0,"",INDEX([2]pivotTable!AA$3:AA$308,MATCH(totalExpenditure!$A93,[2]pivotTable!$A$3:$A$308,0))/100*INDEX(gDP!AP$6:AP$271,MATCH(totalExpenditure!$A93,gDP!$B$6:$B$271)))</f>
        <v/>
      </c>
      <c r="AB93" s="77" t="str">
        <f>IF(INDEX([2]pivotTable!AB$3:AB$308,MATCH(totalExpenditure!$A93,[2]pivotTable!$A$3:$A$308,0))/100*INDEX(gDP!AQ$6:AQ$271,MATCH(totalExpenditure!$A93,gDP!$B$6:$B$271))=0,"",INDEX([2]pivotTable!AB$3:AB$308,MATCH(totalExpenditure!$A93,[2]pivotTable!$A$3:$A$308,0))/100*INDEX(gDP!AQ$6:AQ$271,MATCH(totalExpenditure!$A93,gDP!$B$6:$B$271)))</f>
        <v/>
      </c>
      <c r="AC93" s="77" t="str">
        <f>IF(INDEX([2]pivotTable!AC$3:AC$308,MATCH(totalExpenditure!$A93,[2]pivotTable!$A$3:$A$308,0))/100*INDEX(gDP!AR$6:AR$271,MATCH(totalExpenditure!$A93,gDP!$B$6:$B$271))=0,"",INDEX([2]pivotTable!AC$3:AC$308,MATCH(totalExpenditure!$A93,[2]pivotTable!$A$3:$A$308,0))/100*INDEX(gDP!AR$6:AR$271,MATCH(totalExpenditure!$A93,gDP!$B$6:$B$271)))</f>
        <v/>
      </c>
      <c r="AD93" s="77" t="str">
        <f>IF(INDEX([2]pivotTable!AD$3:AD$308,MATCH(totalExpenditure!$A93,[2]pivotTable!$A$3:$A$308,0))/100*INDEX(gDP!AS$6:AS$271,MATCH(totalExpenditure!$A93,gDP!$B$6:$B$271))=0,"",INDEX([2]pivotTable!AD$3:AD$308,MATCH(totalExpenditure!$A93,[2]pivotTable!$A$3:$A$308,0))/100*INDEX(gDP!AS$6:AS$271,MATCH(totalExpenditure!$A93,gDP!$B$6:$B$271)))</f>
        <v/>
      </c>
      <c r="AE93" s="77" t="str">
        <f>IF(INDEX([2]pivotTable!AE$3:AE$308,MATCH(totalExpenditure!$A93,[2]pivotTable!$A$3:$A$308,0))/100*INDEX(gDP!AT$6:AT$271,MATCH(totalExpenditure!$A93,gDP!$B$6:$B$271))=0,"",INDEX([2]pivotTable!AE$3:AE$308,MATCH(totalExpenditure!$A93,[2]pivotTable!$A$3:$A$308,0))/100*INDEX(gDP!AT$6:AT$271,MATCH(totalExpenditure!$A93,gDP!$B$6:$B$271)))</f>
        <v/>
      </c>
      <c r="AF93" s="77" t="str">
        <f>IF(INDEX([2]pivotTable!AF$3:AF$308,MATCH(totalExpenditure!$A93,[2]pivotTable!$A$3:$A$308,0))/100*INDEX(gDP!AU$6:AU$271,MATCH(totalExpenditure!$A93,gDP!$B$6:$B$271))=0,"",INDEX([2]pivotTable!AF$3:AF$308,MATCH(totalExpenditure!$A93,[2]pivotTable!$A$3:$A$308,0))/100*INDEX(gDP!AU$6:AU$271,MATCH(totalExpenditure!$A93,gDP!$B$6:$B$271)))</f>
        <v/>
      </c>
      <c r="AG93" s="77" t="str">
        <f>IF(INDEX([2]pivotTable!AG$3:AG$308,MATCH(totalExpenditure!$A93,[2]pivotTable!$A$3:$A$308,0))/100*INDEX(gDP!AV$6:AV$271,MATCH(totalExpenditure!$A93,gDP!$B$6:$B$271))=0,"",INDEX([2]pivotTable!AG$3:AG$308,MATCH(totalExpenditure!$A93,[2]pivotTable!$A$3:$A$308,0))/100*INDEX(gDP!AV$6:AV$271,MATCH(totalExpenditure!$A93,gDP!$B$6:$B$271)))</f>
        <v/>
      </c>
      <c r="AH93" s="77" t="str">
        <f>IF(INDEX([2]pivotTable!AH$3:AH$308,MATCH(totalExpenditure!$A93,[2]pivotTable!$A$3:$A$308,0))/100*INDEX(gDP!AW$6:AW$271,MATCH(totalExpenditure!$A93,gDP!$B$6:$B$271))=0,"",INDEX([2]pivotTable!AH$3:AH$308,MATCH(totalExpenditure!$A93,[2]pivotTable!$A$3:$A$308,0))/100*INDEX(gDP!AW$6:AW$271,MATCH(totalExpenditure!$A93,gDP!$B$6:$B$271)))</f>
        <v/>
      </c>
      <c r="AI93" s="77" t="str">
        <f>IF(INDEX([2]pivotTable!AI$3:AI$308,MATCH(totalExpenditure!$A93,[2]pivotTable!$A$3:$A$308,0))/100*INDEX(gDP!AX$6:AX$271,MATCH(totalExpenditure!$A93,gDP!$B$6:$B$271))=0,"",INDEX([2]pivotTable!AI$3:AI$308,MATCH(totalExpenditure!$A93,[2]pivotTable!$A$3:$A$308,0))/100*INDEX(gDP!AX$6:AX$271,MATCH(totalExpenditure!$A93,gDP!$B$6:$B$271)))</f>
        <v/>
      </c>
      <c r="AJ93" s="77" t="str">
        <f>IF(INDEX([2]pivotTable!AJ$3:AJ$308,MATCH(totalExpenditure!$A93,[2]pivotTable!$A$3:$A$308,0))/100*INDEX(gDP!AY$6:AY$271,MATCH(totalExpenditure!$A93,gDP!$B$6:$B$271))=0,"",INDEX([2]pivotTable!AJ$3:AJ$308,MATCH(totalExpenditure!$A93,[2]pivotTable!$A$3:$A$308,0))/100*INDEX(gDP!AY$6:AY$271,MATCH(totalExpenditure!$A93,gDP!$B$6:$B$271)))</f>
        <v/>
      </c>
      <c r="AK93" s="77">
        <f>IF(INDEX([2]pivotTable!AK$3:AK$308,MATCH(totalExpenditure!$A93,[2]pivotTable!$A$3:$A$308,0))/100*INDEX(gDP!AZ$6:AZ$271,MATCH(totalExpenditure!$A93,gDP!$B$6:$B$271))=0,"",INDEX([2]pivotTable!AK$3:AK$308,MATCH(totalExpenditure!$A93,[2]pivotTable!$A$3:$A$308,0))/100*INDEX(gDP!AZ$6:AZ$271,MATCH(totalExpenditure!$A93,gDP!$B$6:$B$271)))</f>
        <v>196075781.3810595</v>
      </c>
      <c r="AL93" s="77">
        <f>IF(INDEX([2]pivotTable!AL$3:AL$308,MATCH(totalExpenditure!$A93,[2]pivotTable!$A$3:$A$308,0))/100*INDEX(gDP!BA$6:BA$271,MATCH(totalExpenditure!$A93,gDP!$B$6:$B$271))=0,"",INDEX([2]pivotTable!AL$3:AL$308,MATCH(totalExpenditure!$A93,[2]pivotTable!$A$3:$A$308,0))/100*INDEX(gDP!BA$6:BA$271,MATCH(totalExpenditure!$A93,gDP!$B$6:$B$271)))</f>
        <v>292298424.33754194</v>
      </c>
      <c r="AM93" s="77">
        <f>IF(INDEX([2]pivotTable!AM$3:AM$308,MATCH(totalExpenditure!$A93,[2]pivotTable!$A$3:$A$308,0))/100*INDEX(gDP!BB$6:BB$271,MATCH(totalExpenditure!$A93,gDP!$B$6:$B$271))=0,"",INDEX([2]pivotTable!AM$3:AM$308,MATCH(totalExpenditure!$A93,[2]pivotTable!$A$3:$A$308,0))/100*INDEX(gDP!BB$6:BB$271,MATCH(totalExpenditure!$A93,gDP!$B$6:$B$271)))</f>
        <v>371186540.77850193</v>
      </c>
      <c r="AN93" s="77" t="str">
        <f>IF(INDEX([2]pivotTable!AN$3:AN$308,MATCH(totalExpenditure!$A93,[2]pivotTable!$A$3:$A$308,0))/100*INDEX(gDP!BC$6:BC$271,MATCH(totalExpenditure!$A93,gDP!$B$6:$B$271))=0,"",INDEX([2]pivotTable!AN$3:AN$308,MATCH(totalExpenditure!$A93,[2]pivotTable!$A$3:$A$308,0))/100*INDEX(gDP!BC$6:BC$271,MATCH(totalExpenditure!$A93,gDP!$B$6:$B$271)))</f>
        <v/>
      </c>
      <c r="AO93" s="77" t="str">
        <f>IF(INDEX([2]pivotTable!AO$3:AO$308,MATCH(totalExpenditure!$A93,[2]pivotTable!$A$3:$A$308,0))/100*INDEX(gDP!BD$6:BD$271,MATCH(totalExpenditure!$A93,gDP!$B$6:$B$271))=0,"",INDEX([2]pivotTable!AO$3:AO$308,MATCH(totalExpenditure!$A93,[2]pivotTable!$A$3:$A$308,0))/100*INDEX(gDP!BD$6:BD$271,MATCH(totalExpenditure!$A93,gDP!$B$6:$B$271)))</f>
        <v/>
      </c>
      <c r="AP93" s="77" t="str">
        <f>IF(INDEX([2]pivotTable!AP$3:AP$308,MATCH(totalExpenditure!$A93,[2]pivotTable!$A$3:$A$308,0))/100*INDEX(gDP!BE$6:BE$271,MATCH(totalExpenditure!$A93,gDP!$B$6:$B$271))=0,"",INDEX([2]pivotTable!AP$3:AP$308,MATCH(totalExpenditure!$A93,[2]pivotTable!$A$3:$A$308,0))/100*INDEX(gDP!BE$6:BE$271,MATCH(totalExpenditure!$A93,gDP!$B$6:$B$271)))</f>
        <v/>
      </c>
      <c r="AQ93" s="77" t="str">
        <f>IF(INDEX([2]pivotTable!AQ$3:AQ$308,MATCH(totalExpenditure!$A93,[2]pivotTable!$A$3:$A$308,0))/100*INDEX(gDP!BF$6:BF$271,MATCH(totalExpenditure!$A93,gDP!$B$6:$B$271))=0,"",INDEX([2]pivotTable!AQ$3:AQ$308,MATCH(totalExpenditure!$A93,[2]pivotTable!$A$3:$A$308,0))/100*INDEX(gDP!BF$6:BF$271,MATCH(totalExpenditure!$A93,gDP!$B$6:$B$271)))</f>
        <v/>
      </c>
      <c r="AR93" s="77" t="str">
        <f>IF(INDEX([2]pivotTable!AR$3:AR$308,MATCH(totalExpenditure!$A93,[2]pivotTable!$A$3:$A$308,0))/100*INDEX(gDP!BG$6:BG$271,MATCH(totalExpenditure!$A93,gDP!$B$6:$B$271))=0,"",INDEX([2]pivotTable!AR$3:AR$308,MATCH(totalExpenditure!$A93,[2]pivotTable!$A$3:$A$308,0))/100*INDEX(gDP!BG$6:BG$271,MATCH(totalExpenditure!$A93,gDP!$B$6:$B$271)))</f>
        <v/>
      </c>
      <c r="AS93" s="77" t="str">
        <f>IF(INDEX([2]pivotTable!AS$3:AS$308,MATCH(totalExpenditure!$A93,[2]pivotTable!$A$3:$A$308,0))/100*INDEX(gDP!BH$6:BH$271,MATCH(totalExpenditure!$A93,gDP!$B$6:$B$271))=0,"",INDEX([2]pivotTable!AS$3:AS$308,MATCH(totalExpenditure!$A93,[2]pivotTable!$A$3:$A$308,0))/100*INDEX(gDP!BH$6:BH$271,MATCH(totalExpenditure!$A93,gDP!$B$6:$B$271)))</f>
        <v/>
      </c>
      <c r="AT93" s="77" t="str">
        <f>IF(INDEX([2]pivotTable!AT$3:AT$308,MATCH(totalExpenditure!$A93,[2]pivotTable!$A$3:$A$308,0))/100*INDEX(gDP!BI$6:BI$271,MATCH(totalExpenditure!$A93,gDP!$B$6:$B$271))=0,"",INDEX([2]pivotTable!AT$3:AT$308,MATCH(totalExpenditure!$A93,[2]pivotTable!$A$3:$A$308,0))/100*INDEX(gDP!BI$6:BI$271,MATCH(totalExpenditure!$A93,gDP!$B$6:$B$271)))</f>
        <v/>
      </c>
      <c r="AU93" s="77" t="str">
        <f>IF(INDEX([2]pivotTable!AU$3:AU$308,MATCH(totalExpenditure!$A93,[2]pivotTable!$A$3:$A$308,0))/100*INDEX(gDP!BJ$6:BJ$271,MATCH(totalExpenditure!$A93,gDP!$B$6:$B$271))=0,"",INDEX([2]pivotTable!AU$3:AU$308,MATCH(totalExpenditure!$A93,[2]pivotTable!$A$3:$A$308,0))/100*INDEX(gDP!BJ$6:BJ$271,MATCH(totalExpenditure!$A93,gDP!$B$6:$B$271)))</f>
        <v/>
      </c>
      <c r="AV93" s="77" t="str">
        <f>IF(INDEX([2]pivotTable!AV$3:AV$308,MATCH(totalExpenditure!$A93,[2]pivotTable!$A$3:$A$308,0))/100*INDEX(gDP!BK$6:BK$271,MATCH(totalExpenditure!$A93,gDP!$B$6:$B$271))=0,"",INDEX([2]pivotTable!AV$3:AV$308,MATCH(totalExpenditure!$A93,[2]pivotTable!$A$3:$A$308,0))/100*INDEX(gDP!BK$6:BK$271,MATCH(totalExpenditure!$A93,gDP!$B$6:$B$271)))</f>
        <v/>
      </c>
      <c r="AW93" s="77" t="str">
        <f>IF(INDEX([2]pivotTable!AW$3:AW$308,MATCH(totalExpenditure!$A93,[2]pivotTable!$A$3:$A$308,0))/100*INDEX(gDP!BL$6:BL$271,MATCH(totalExpenditure!$A93,gDP!$B$6:$B$271))=0,"",INDEX([2]pivotTable!AW$3:AW$308,MATCH(totalExpenditure!$A93,[2]pivotTable!$A$3:$A$308,0))/100*INDEX(gDP!BL$6:BL$271,MATCH(totalExpenditure!$A93,gDP!$B$6:$B$271)))</f>
        <v/>
      </c>
      <c r="AX93" s="77" t="str">
        <f>IF(INDEX([2]pivotTable!AX$3:AX$308,MATCH(totalExpenditure!$A93,[2]pivotTable!$A$3:$A$308,0))/100*INDEX(gDP!BM$6:BM$271,MATCH(totalExpenditure!$A93,gDP!$B$6:$B$271))=0,"",INDEX([2]pivotTable!AX$3:AX$308,MATCH(totalExpenditure!$A93,[2]pivotTable!$A$3:$A$308,0))/100*INDEX(gDP!BM$6:BM$271,MATCH(totalExpenditure!$A93,gDP!$B$6:$B$271)))</f>
        <v/>
      </c>
      <c r="AY93" s="77" t="str">
        <f>IF(INDEX([2]pivotTable!AY$3:AY$308,MATCH(totalExpenditure!$A93,[2]pivotTable!$A$3:$A$308,0))/100*INDEX(gDP!BN$6:BN$271,MATCH(totalExpenditure!$A93,gDP!$B$6:$B$271))=0,"",INDEX([2]pivotTable!AY$3:AY$308,MATCH(totalExpenditure!$A93,[2]pivotTable!$A$3:$A$308,0))/100*INDEX(gDP!BN$6:BN$271,MATCH(totalExpenditure!$A93,gDP!$B$6:$B$271)))</f>
        <v/>
      </c>
      <c r="AZ93" s="77" t="str">
        <f>IF(INDEX([2]pivotTable!AZ$3:AZ$308,MATCH(totalExpenditure!$A93,[2]pivotTable!$A$3:$A$308,0))/100*INDEX(gDP!BO$6:BO$271,MATCH(totalExpenditure!$A93,gDP!$B$6:$B$271))=0,"",INDEX([2]pivotTable!AZ$3:AZ$308,MATCH(totalExpenditure!$A93,[2]pivotTable!$A$3:$A$308,0))/100*INDEX(gDP!BO$6:BO$271,MATCH(totalExpenditure!$A93,gDP!$B$6:$B$271)))</f>
        <v/>
      </c>
      <c r="BA93" s="77" t="str">
        <f>IF(INDEX([2]pivotTable!B$310:B$615,MATCH(totalExpenditure!$A93,[2]pivotTable!$A$310:$A$615,0))/100*INDEX(gDP!Q$6:Q$271,MATCH(totalExpenditure!$A93,gDP!$B$6:$B$271))=0,"",INDEX([2]pivotTable!B$310:B$615,MATCH(totalExpenditure!$A93,[2]pivotTable!$A$310:$A$615,0))/100*INDEX(gDP!Q$6:Q$271,MATCH(totalExpenditure!$A93,gDP!$B$6:$B$271)))</f>
        <v/>
      </c>
      <c r="BB93" s="77" t="str">
        <f>IF(INDEX([2]pivotTable!C$310:C$615,MATCH(totalExpenditure!$A93,[2]pivotTable!$A$310:$A$615,0))/100*INDEX(gDP!R$6:R$271,MATCH(totalExpenditure!$A93,gDP!$B$6:$B$271))=0,"",INDEX([2]pivotTable!C$310:C$615,MATCH(totalExpenditure!$A93,[2]pivotTable!$A$310:$A$615,0))/100*INDEX(gDP!R$6:R$271,MATCH(totalExpenditure!$A93,gDP!$B$6:$B$271)))</f>
        <v/>
      </c>
      <c r="BC93" s="77" t="str">
        <f>IF(INDEX([2]pivotTable!D$310:D$615,MATCH(totalExpenditure!$A93,[2]pivotTable!$A$310:$A$615,0))/100*INDEX(gDP!S$6:S$271,MATCH(totalExpenditure!$A93,gDP!$B$6:$B$271))=0,"",INDEX([2]pivotTable!D$310:D$615,MATCH(totalExpenditure!$A93,[2]pivotTable!$A$310:$A$615,0))/100*INDEX(gDP!S$6:S$271,MATCH(totalExpenditure!$A93,gDP!$B$6:$B$271)))</f>
        <v/>
      </c>
      <c r="BD93" s="77" t="str">
        <f>IF(INDEX([2]pivotTable!E$310:E$615,MATCH(totalExpenditure!$A93,[2]pivotTable!$A$310:$A$615,0))/100*INDEX(gDP!T$6:T$271,MATCH(totalExpenditure!$A93,gDP!$B$6:$B$271))=0,"",INDEX([2]pivotTable!E$310:E$615,MATCH(totalExpenditure!$A93,[2]pivotTable!$A$310:$A$615,0))/100*INDEX(gDP!T$6:T$271,MATCH(totalExpenditure!$A93,gDP!$B$6:$B$271)))</f>
        <v/>
      </c>
      <c r="BE93" s="77" t="str">
        <f>IF(INDEX([2]pivotTable!F$310:F$615,MATCH(totalExpenditure!$A93,[2]pivotTable!$A$310:$A$615,0))/100*INDEX(gDP!U$6:U$271,MATCH(totalExpenditure!$A93,gDP!$B$6:$B$271))=0,"",INDEX([2]pivotTable!F$310:F$615,MATCH(totalExpenditure!$A93,[2]pivotTable!$A$310:$A$615,0))/100*INDEX(gDP!U$6:U$271,MATCH(totalExpenditure!$A93,gDP!$B$6:$B$271)))</f>
        <v/>
      </c>
      <c r="BF93" s="77" t="str">
        <f>IF(INDEX([2]pivotTable!G$310:G$615,MATCH(totalExpenditure!$A93,[2]pivotTable!$A$310:$A$615,0))/100*INDEX(gDP!V$6:V$271,MATCH(totalExpenditure!$A93,gDP!$B$6:$B$271))=0,"",INDEX([2]pivotTable!G$310:G$615,MATCH(totalExpenditure!$A93,[2]pivotTable!$A$310:$A$615,0))/100*INDEX(gDP!V$6:V$271,MATCH(totalExpenditure!$A93,gDP!$B$6:$B$271)))</f>
        <v/>
      </c>
      <c r="BG93" s="77" t="str">
        <f>IF(INDEX([2]pivotTable!H$310:H$615,MATCH(totalExpenditure!$A93,[2]pivotTable!$A$310:$A$615,0))/100*INDEX(gDP!W$6:W$271,MATCH(totalExpenditure!$A93,gDP!$B$6:$B$271))=0,"",INDEX([2]pivotTable!H$310:H$615,MATCH(totalExpenditure!$A93,[2]pivotTable!$A$310:$A$615,0))/100*INDEX(gDP!W$6:W$271,MATCH(totalExpenditure!$A93,gDP!$B$6:$B$271)))</f>
        <v/>
      </c>
      <c r="BH93" s="77" t="str">
        <f>IF(INDEX([2]pivotTable!I$310:I$615,MATCH(totalExpenditure!$A93,[2]pivotTable!$A$310:$A$615,0))/100*INDEX(gDP!X$6:X$271,MATCH(totalExpenditure!$A93,gDP!$B$6:$B$271))=0,"",INDEX([2]pivotTable!I$310:I$615,MATCH(totalExpenditure!$A93,[2]pivotTable!$A$310:$A$615,0))/100*INDEX(gDP!X$6:X$271,MATCH(totalExpenditure!$A93,gDP!$B$6:$B$271)))</f>
        <v/>
      </c>
      <c r="BI93" s="77" t="str">
        <f>IF(INDEX([2]pivotTable!J$310:J$615,MATCH(totalExpenditure!$A93,[2]pivotTable!$A$310:$A$615,0))/100*INDEX(gDP!Y$6:Y$271,MATCH(totalExpenditure!$A93,gDP!$B$6:$B$271))=0,"",INDEX([2]pivotTable!J$310:J$615,MATCH(totalExpenditure!$A93,[2]pivotTable!$A$310:$A$615,0))/100*INDEX(gDP!Y$6:Y$271,MATCH(totalExpenditure!$A93,gDP!$B$6:$B$271)))</f>
        <v/>
      </c>
      <c r="BJ93" s="77" t="str">
        <f>IF(INDEX([2]pivotTable!K$310:K$615,MATCH(totalExpenditure!$A93,[2]pivotTable!$A$310:$A$615,0))/100*INDEX(gDP!Z$6:Z$271,MATCH(totalExpenditure!$A93,gDP!$B$6:$B$271))=0,"",INDEX([2]pivotTable!K$310:K$615,MATCH(totalExpenditure!$A93,[2]pivotTable!$A$310:$A$615,0))/100*INDEX(gDP!Z$6:Z$271,MATCH(totalExpenditure!$A93,gDP!$B$6:$B$271)))</f>
        <v/>
      </c>
      <c r="BK93" s="77" t="str">
        <f>IF(INDEX([2]pivotTable!L$310:L$615,MATCH(totalExpenditure!$A93,[2]pivotTable!$A$310:$A$615,0))/100*INDEX(gDP!AA$6:AA$271,MATCH(totalExpenditure!$A93,gDP!$B$6:$B$271))=0,"",INDEX([2]pivotTable!L$310:L$615,MATCH(totalExpenditure!$A93,[2]pivotTable!$A$310:$A$615,0))/100*INDEX(gDP!AA$6:AA$271,MATCH(totalExpenditure!$A93,gDP!$B$6:$B$271)))</f>
        <v/>
      </c>
      <c r="BL93" s="77" t="str">
        <f>IF(INDEX([2]pivotTable!M$310:M$615,MATCH(totalExpenditure!$A93,[2]pivotTable!$A$310:$A$615,0))/100*INDEX(gDP!AB$6:AB$271,MATCH(totalExpenditure!$A93,gDP!$B$6:$B$271))=0,"",INDEX([2]pivotTable!M$310:M$615,MATCH(totalExpenditure!$A93,[2]pivotTable!$A$310:$A$615,0))/100*INDEX(gDP!AB$6:AB$271,MATCH(totalExpenditure!$A93,gDP!$B$6:$B$271)))</f>
        <v/>
      </c>
      <c r="BM93" s="77" t="str">
        <f>IF(INDEX([2]pivotTable!N$310:N$615,MATCH(totalExpenditure!$A93,[2]pivotTable!$A$310:$A$615,0))/100*INDEX(gDP!AC$6:AC$271,MATCH(totalExpenditure!$A93,gDP!$B$6:$B$271))=0,"",INDEX([2]pivotTable!N$310:N$615,MATCH(totalExpenditure!$A93,[2]pivotTable!$A$310:$A$615,0))/100*INDEX(gDP!AC$6:AC$271,MATCH(totalExpenditure!$A93,gDP!$B$6:$B$271)))</f>
        <v/>
      </c>
      <c r="BN93" s="77" t="str">
        <f>IF(INDEX([2]pivotTable!O$310:O$615,MATCH(totalExpenditure!$A93,[2]pivotTable!$A$310:$A$615,0))/100*INDEX(gDP!AD$6:AD$271,MATCH(totalExpenditure!$A93,gDP!$B$6:$B$271))=0,"",INDEX([2]pivotTable!O$310:O$615,MATCH(totalExpenditure!$A93,[2]pivotTable!$A$310:$A$615,0))/100*INDEX(gDP!AD$6:AD$271,MATCH(totalExpenditure!$A93,gDP!$B$6:$B$271)))</f>
        <v/>
      </c>
      <c r="BO93" s="77" t="str">
        <f>IF(INDEX([2]pivotTable!P$310:P$615,MATCH(totalExpenditure!$A93,[2]pivotTable!$A$310:$A$615,0))/100*INDEX(gDP!AE$6:AE$271,MATCH(totalExpenditure!$A93,gDP!$B$6:$B$271))=0,"",INDEX([2]pivotTable!P$310:P$615,MATCH(totalExpenditure!$A93,[2]pivotTable!$A$310:$A$615,0))/100*INDEX(gDP!AE$6:AE$271,MATCH(totalExpenditure!$A93,gDP!$B$6:$B$271)))</f>
        <v/>
      </c>
      <c r="BP93" s="77" t="str">
        <f>IF(INDEX([2]pivotTable!Q$310:Q$615,MATCH(totalExpenditure!$A93,[2]pivotTable!$A$310:$A$615,0))/100*INDEX(gDP!AF$6:AF$271,MATCH(totalExpenditure!$A93,gDP!$B$6:$B$271))=0,"",INDEX([2]pivotTable!Q$310:Q$615,MATCH(totalExpenditure!$A93,[2]pivotTable!$A$310:$A$615,0))/100*INDEX(gDP!AF$6:AF$271,MATCH(totalExpenditure!$A93,gDP!$B$6:$B$271)))</f>
        <v/>
      </c>
      <c r="BQ93" s="77" t="str">
        <f>IF(INDEX([2]pivotTable!R$310:R$615,MATCH(totalExpenditure!$A93,[2]pivotTable!$A$310:$A$615,0))/100*INDEX(gDP!AG$6:AG$271,MATCH(totalExpenditure!$A93,gDP!$B$6:$B$271))=0,"",INDEX([2]pivotTable!R$310:R$615,MATCH(totalExpenditure!$A93,[2]pivotTable!$A$310:$A$615,0))/100*INDEX(gDP!AG$6:AG$271,MATCH(totalExpenditure!$A93,gDP!$B$6:$B$271)))</f>
        <v/>
      </c>
      <c r="BR93" s="77" t="str">
        <f>IF(INDEX([2]pivotTable!S$310:S$615,MATCH(totalExpenditure!$A93,[2]pivotTable!$A$310:$A$615,0))/100*INDEX(gDP!AH$6:AH$271,MATCH(totalExpenditure!$A93,gDP!$B$6:$B$271))=0,"",INDEX([2]pivotTable!S$310:S$615,MATCH(totalExpenditure!$A93,[2]pivotTable!$A$310:$A$615,0))/100*INDEX(gDP!AH$6:AH$271,MATCH(totalExpenditure!$A93,gDP!$B$6:$B$271)))</f>
        <v/>
      </c>
      <c r="BS93" s="77" t="str">
        <f>IF(INDEX([2]pivotTable!T$310:T$615,MATCH(totalExpenditure!$A93,[2]pivotTable!$A$310:$A$615,0))/100*INDEX(gDP!AI$6:AI$271,MATCH(totalExpenditure!$A93,gDP!$B$6:$B$271))=0,"",INDEX([2]pivotTable!T$310:T$615,MATCH(totalExpenditure!$A93,[2]pivotTable!$A$310:$A$615,0))/100*INDEX(gDP!AI$6:AI$271,MATCH(totalExpenditure!$A93,gDP!$B$6:$B$271)))</f>
        <v/>
      </c>
      <c r="BT93" s="77" t="str">
        <f>IF(INDEX([2]pivotTable!U$310:U$615,MATCH(totalExpenditure!$A93,[2]pivotTable!$A$310:$A$615,0))/100*INDEX(gDP!AJ$6:AJ$271,MATCH(totalExpenditure!$A93,gDP!$B$6:$B$271))=0,"",INDEX([2]pivotTable!U$310:U$615,MATCH(totalExpenditure!$A93,[2]pivotTable!$A$310:$A$615,0))/100*INDEX(gDP!AJ$6:AJ$271,MATCH(totalExpenditure!$A93,gDP!$B$6:$B$271)))</f>
        <v/>
      </c>
      <c r="BU93" s="77" t="str">
        <f>IF(INDEX([2]pivotTable!V$310:V$615,MATCH(totalExpenditure!$A93,[2]pivotTable!$A$310:$A$615,0))/100*INDEX(gDP!AK$6:AK$271,MATCH(totalExpenditure!$A93,gDP!$B$6:$B$271))=0,"",INDEX([2]pivotTable!V$310:V$615,MATCH(totalExpenditure!$A93,[2]pivotTable!$A$310:$A$615,0))/100*INDEX(gDP!AK$6:AK$271,MATCH(totalExpenditure!$A93,gDP!$B$6:$B$271)))</f>
        <v/>
      </c>
      <c r="BV93" s="77" t="str">
        <f>IF(INDEX([2]pivotTable!W$310:W$615,MATCH(totalExpenditure!$A93,[2]pivotTable!$A$310:$A$615,0))/100*INDEX(gDP!AL$6:AL$271,MATCH(totalExpenditure!$A93,gDP!$B$6:$B$271))=0,"",INDEX([2]pivotTable!W$310:W$615,MATCH(totalExpenditure!$A93,[2]pivotTable!$A$310:$A$615,0))/100*INDEX(gDP!AL$6:AL$271,MATCH(totalExpenditure!$A93,gDP!$B$6:$B$271)))</f>
        <v/>
      </c>
      <c r="BW93" s="77" t="str">
        <f>IF(INDEX([2]pivotTable!X$310:X$615,MATCH(totalExpenditure!$A93,[2]pivotTable!$A$310:$A$615,0))/100*INDEX(gDP!AM$6:AM$271,MATCH(totalExpenditure!$A93,gDP!$B$6:$B$271))=0,"",INDEX([2]pivotTable!X$310:X$615,MATCH(totalExpenditure!$A93,[2]pivotTable!$A$310:$A$615,0))/100*INDEX(gDP!AM$6:AM$271,MATCH(totalExpenditure!$A93,gDP!$B$6:$B$271)))</f>
        <v/>
      </c>
      <c r="BX93" s="77" t="str">
        <f>IF(INDEX([2]pivotTable!Y$310:Y$615,MATCH(totalExpenditure!$A93,[2]pivotTable!$A$310:$A$615,0))/100*INDEX(gDP!AN$6:AN$271,MATCH(totalExpenditure!$A93,gDP!$B$6:$B$271))=0,"",INDEX([2]pivotTable!Y$310:Y$615,MATCH(totalExpenditure!$A93,[2]pivotTable!$A$310:$A$615,0))/100*INDEX(gDP!AN$6:AN$271,MATCH(totalExpenditure!$A93,gDP!$B$6:$B$271)))</f>
        <v/>
      </c>
      <c r="BY93" s="77" t="str">
        <f>IF(INDEX([2]pivotTable!Z$310:Z$615,MATCH(totalExpenditure!$A93,[2]pivotTable!$A$310:$A$615,0))/100*INDEX(gDP!AO$6:AO$271,MATCH(totalExpenditure!$A93,gDP!$B$6:$B$271))=0,"",INDEX([2]pivotTable!Z$310:Z$615,MATCH(totalExpenditure!$A93,[2]pivotTable!$A$310:$A$615,0))/100*INDEX(gDP!AO$6:AO$271,MATCH(totalExpenditure!$A93,gDP!$B$6:$B$271)))</f>
        <v/>
      </c>
      <c r="BZ93" s="77" t="str">
        <f>IF(INDEX([2]pivotTable!AA$310:AA$615,MATCH(totalExpenditure!$A93,[2]pivotTable!$A$310:$A$615,0))/100*INDEX(gDP!AP$6:AP$271,MATCH(totalExpenditure!$A93,gDP!$B$6:$B$271))=0,"",INDEX([2]pivotTable!AA$310:AA$615,MATCH(totalExpenditure!$A93,[2]pivotTable!$A$310:$A$615,0))/100*INDEX(gDP!AP$6:AP$271,MATCH(totalExpenditure!$A93,gDP!$B$6:$B$271)))</f>
        <v/>
      </c>
      <c r="CA93" s="77" t="str">
        <f>IF(INDEX([2]pivotTable!AB$310:AB$615,MATCH(totalExpenditure!$A93,[2]pivotTable!$A$310:$A$615,0))/100*INDEX(gDP!AQ$6:AQ$271,MATCH(totalExpenditure!$A93,gDP!$B$6:$B$271))=0,"",INDEX([2]pivotTable!AB$310:AB$615,MATCH(totalExpenditure!$A93,[2]pivotTable!$A$310:$A$615,0))/100*INDEX(gDP!AQ$6:AQ$271,MATCH(totalExpenditure!$A93,gDP!$B$6:$B$271)))</f>
        <v/>
      </c>
      <c r="CB93" s="77" t="str">
        <f>IF(INDEX([2]pivotTable!AC$310:AC$615,MATCH(totalExpenditure!$A93,[2]pivotTable!$A$310:$A$615,0))/100*INDEX(gDP!AR$6:AR$271,MATCH(totalExpenditure!$A93,gDP!$B$6:$B$271))=0,"",INDEX([2]pivotTable!AC$310:AC$615,MATCH(totalExpenditure!$A93,[2]pivotTable!$A$310:$A$615,0))/100*INDEX(gDP!AR$6:AR$271,MATCH(totalExpenditure!$A93,gDP!$B$6:$B$271)))</f>
        <v/>
      </c>
      <c r="CC93" s="77" t="str">
        <f>IF(INDEX([2]pivotTable!AD$310:AD$615,MATCH(totalExpenditure!$A93,[2]pivotTable!$A$310:$A$615,0))/100*INDEX(gDP!AS$6:AS$271,MATCH(totalExpenditure!$A93,gDP!$B$6:$B$271))=0,"",INDEX([2]pivotTable!AD$310:AD$615,MATCH(totalExpenditure!$A93,[2]pivotTable!$A$310:$A$615,0))/100*INDEX(gDP!AS$6:AS$271,MATCH(totalExpenditure!$A93,gDP!$B$6:$B$271)))</f>
        <v/>
      </c>
      <c r="CD93" s="77" t="str">
        <f>IF(INDEX([2]pivotTable!AE$310:AE$615,MATCH(totalExpenditure!$A93,[2]pivotTable!$A$310:$A$615,0))/100*INDEX(gDP!AT$6:AT$271,MATCH(totalExpenditure!$A93,gDP!$B$6:$B$271))=0,"",INDEX([2]pivotTable!AE$310:AE$615,MATCH(totalExpenditure!$A93,[2]pivotTable!$A$310:$A$615,0))/100*INDEX(gDP!AT$6:AT$271,MATCH(totalExpenditure!$A93,gDP!$B$6:$B$271)))</f>
        <v/>
      </c>
      <c r="CE93" s="77" t="str">
        <f>IF(INDEX([2]pivotTable!AF$310:AF$615,MATCH(totalExpenditure!$A93,[2]pivotTable!$A$310:$A$615,0))/100*INDEX(gDP!AU$6:AU$271,MATCH(totalExpenditure!$A93,gDP!$B$6:$B$271))=0,"",INDEX([2]pivotTable!AF$310:AF$615,MATCH(totalExpenditure!$A93,[2]pivotTable!$A$310:$A$615,0))/100*INDEX(gDP!AU$6:AU$271,MATCH(totalExpenditure!$A93,gDP!$B$6:$B$271)))</f>
        <v/>
      </c>
      <c r="CF93" s="77" t="str">
        <f>IF(INDEX([2]pivotTable!AG$310:AG$615,MATCH(totalExpenditure!$A93,[2]pivotTable!$A$310:$A$615,0))/100*INDEX(gDP!AV$6:AV$271,MATCH(totalExpenditure!$A93,gDP!$B$6:$B$271))=0,"",INDEX([2]pivotTable!AG$310:AG$615,MATCH(totalExpenditure!$A93,[2]pivotTable!$A$310:$A$615,0))/100*INDEX(gDP!AV$6:AV$271,MATCH(totalExpenditure!$A93,gDP!$B$6:$B$271)))</f>
        <v/>
      </c>
      <c r="CG93" s="77" t="str">
        <f>IF(INDEX([2]pivotTable!AH$310:AH$615,MATCH(totalExpenditure!$A93,[2]pivotTable!$A$310:$A$615,0))/100*INDEX(gDP!AW$6:AW$271,MATCH(totalExpenditure!$A93,gDP!$B$6:$B$271))=0,"",INDEX([2]pivotTable!AH$310:AH$615,MATCH(totalExpenditure!$A93,[2]pivotTable!$A$310:$A$615,0))/100*INDEX(gDP!AW$6:AW$271,MATCH(totalExpenditure!$A93,gDP!$B$6:$B$271)))</f>
        <v/>
      </c>
      <c r="CH93" s="77" t="str">
        <f>IF(INDEX([2]pivotTable!AI$310:AI$615,MATCH(totalExpenditure!$A93,[2]pivotTable!$A$310:$A$615,0))/100*INDEX(gDP!AX$6:AX$271,MATCH(totalExpenditure!$A93,gDP!$B$6:$B$271))=0,"",INDEX([2]pivotTable!AI$310:AI$615,MATCH(totalExpenditure!$A93,[2]pivotTable!$A$310:$A$615,0))/100*INDEX(gDP!AX$6:AX$271,MATCH(totalExpenditure!$A93,gDP!$B$6:$B$271)))</f>
        <v/>
      </c>
      <c r="CI93" s="77" t="str">
        <f>IF(INDEX([2]pivotTable!AJ$310:AJ$615,MATCH(totalExpenditure!$A93,[2]pivotTable!$A$310:$A$615,0))/100*INDEX(gDP!AY$6:AY$271,MATCH(totalExpenditure!$A93,gDP!$B$6:$B$271))=0,"",INDEX([2]pivotTable!AJ$310:AJ$615,MATCH(totalExpenditure!$A93,[2]pivotTable!$A$310:$A$615,0))/100*INDEX(gDP!AY$6:AY$271,MATCH(totalExpenditure!$A93,gDP!$B$6:$B$271)))</f>
        <v/>
      </c>
      <c r="CJ93" s="77">
        <f>IF(INDEX([2]pivotTable!AK$310:AK$615,MATCH(totalExpenditure!$A93,[2]pivotTable!$A$310:$A$615,0))/100*INDEX(gDP!AZ$6:AZ$271,MATCH(totalExpenditure!$A93,gDP!$B$6:$B$271))=0,"",INDEX([2]pivotTable!AK$310:AK$615,MATCH(totalExpenditure!$A93,[2]pivotTable!$A$310:$A$615,0))/100*INDEX(gDP!AZ$6:AZ$271,MATCH(totalExpenditure!$A93,gDP!$B$6:$B$271)))</f>
        <v>75815968.800676346</v>
      </c>
      <c r="CK93" s="77">
        <f>IF(INDEX([2]pivotTable!AL$310:AL$615,MATCH(totalExpenditure!$A93,[2]pivotTable!$A$310:$A$615,0))/100*INDEX(gDP!BA$6:BA$271,MATCH(totalExpenditure!$A93,gDP!$B$6:$B$271))=0,"",INDEX([2]pivotTable!AL$310:AL$615,MATCH(totalExpenditure!$A93,[2]pivotTable!$A$310:$A$615,0))/100*INDEX(gDP!BA$6:BA$271,MATCH(totalExpenditure!$A93,gDP!$B$6:$B$271)))</f>
        <v>140224244.10787484</v>
      </c>
      <c r="CL93" s="77">
        <f>IF(INDEX([2]pivotTable!AM$310:AM$615,MATCH(totalExpenditure!$A93,[2]pivotTable!$A$310:$A$615,0))/100*INDEX(gDP!BB$6:BB$271,MATCH(totalExpenditure!$A93,gDP!$B$6:$B$271))=0,"",INDEX([2]pivotTable!AM$310:AM$615,MATCH(totalExpenditure!$A93,[2]pivotTable!$A$310:$A$615,0))/100*INDEX(gDP!BB$6:BB$271,MATCH(totalExpenditure!$A93,gDP!$B$6:$B$271)))</f>
        <v>36066708.415724881</v>
      </c>
      <c r="CM93" s="77" t="str">
        <f>IF(INDEX([2]pivotTable!AN$310:AN$615,MATCH(totalExpenditure!$A93,[2]pivotTable!$A$310:$A$615,0))/100*INDEX(gDP!BC$6:BC$271,MATCH(totalExpenditure!$A93,gDP!$B$6:$B$271))=0,"",INDEX([2]pivotTable!AN$310:AN$615,MATCH(totalExpenditure!$A93,[2]pivotTable!$A$310:$A$615,0))/100*INDEX(gDP!BC$6:BC$271,MATCH(totalExpenditure!$A93,gDP!$B$6:$B$271)))</f>
        <v/>
      </c>
      <c r="CN93" s="77" t="str">
        <f>IF(INDEX([2]pivotTable!AO$310:AO$615,MATCH(totalExpenditure!$A93,[2]pivotTable!$A$310:$A$615,0))/100*INDEX(gDP!BD$6:BD$271,MATCH(totalExpenditure!$A93,gDP!$B$6:$B$271))=0,"",INDEX([2]pivotTable!AO$310:AO$615,MATCH(totalExpenditure!$A93,[2]pivotTable!$A$310:$A$615,0))/100*INDEX(gDP!BD$6:BD$271,MATCH(totalExpenditure!$A93,gDP!$B$6:$B$271)))</f>
        <v/>
      </c>
      <c r="CO93" s="77" t="str">
        <f>IF(INDEX([2]pivotTable!AP$310:AP$615,MATCH(totalExpenditure!$A93,[2]pivotTable!$A$310:$A$615,0))/100*INDEX(gDP!BE$6:BE$271,MATCH(totalExpenditure!$A93,gDP!$B$6:$B$271))=0,"",INDEX([2]pivotTable!AP$310:AP$615,MATCH(totalExpenditure!$A93,[2]pivotTable!$A$310:$A$615,0))/100*INDEX(gDP!BE$6:BE$271,MATCH(totalExpenditure!$A93,gDP!$B$6:$B$271)))</f>
        <v/>
      </c>
      <c r="CP93" s="77" t="str">
        <f>IF(INDEX([2]pivotTable!AQ$310:AQ$615,MATCH(totalExpenditure!$A93,[2]pivotTable!$A$310:$A$615,0))/100*INDEX(gDP!BF$6:BF$271,MATCH(totalExpenditure!$A93,gDP!$B$6:$B$271))=0,"",INDEX([2]pivotTable!AQ$310:AQ$615,MATCH(totalExpenditure!$A93,[2]pivotTable!$A$310:$A$615,0))/100*INDEX(gDP!BF$6:BF$271,MATCH(totalExpenditure!$A93,gDP!$B$6:$B$271)))</f>
        <v/>
      </c>
      <c r="CQ93" s="77" t="str">
        <f>IF(INDEX([2]pivotTable!AR$310:AR$615,MATCH(totalExpenditure!$A93,[2]pivotTable!$A$310:$A$615,0))/100*INDEX(gDP!BG$6:BG$271,MATCH(totalExpenditure!$A93,gDP!$B$6:$B$271))=0,"",INDEX([2]pivotTable!AR$310:AR$615,MATCH(totalExpenditure!$A93,[2]pivotTable!$A$310:$A$615,0))/100*INDEX(gDP!BG$6:BG$271,MATCH(totalExpenditure!$A93,gDP!$B$6:$B$271)))</f>
        <v/>
      </c>
      <c r="CR93" s="77" t="str">
        <f>IF(INDEX([2]pivotTable!AS$310:AS$615,MATCH(totalExpenditure!$A93,[2]pivotTable!$A$310:$A$615,0))/100*INDEX(gDP!BH$6:BH$271,MATCH(totalExpenditure!$A93,gDP!$B$6:$B$271))=0,"",INDEX([2]pivotTable!AS$310:AS$615,MATCH(totalExpenditure!$A93,[2]pivotTable!$A$310:$A$615,0))/100*INDEX(gDP!BH$6:BH$271,MATCH(totalExpenditure!$A93,gDP!$B$6:$B$271)))</f>
        <v/>
      </c>
      <c r="CS93" s="77" t="str">
        <f>IF(INDEX([2]pivotTable!AT$310:AT$615,MATCH(totalExpenditure!$A93,[2]pivotTable!$A$310:$A$615,0))/100*INDEX(gDP!BI$6:BI$271,MATCH(totalExpenditure!$A93,gDP!$B$6:$B$271))=0,"",INDEX([2]pivotTable!AT$310:AT$615,MATCH(totalExpenditure!$A93,[2]pivotTable!$A$310:$A$615,0))/100*INDEX(gDP!BI$6:BI$271,MATCH(totalExpenditure!$A93,gDP!$B$6:$B$271)))</f>
        <v/>
      </c>
      <c r="CT93" s="77" t="str">
        <f>IF(INDEX([2]pivotTable!AU$310:AU$615,MATCH(totalExpenditure!$A93,[2]pivotTable!$A$310:$A$615,0))/100*INDEX(gDP!BJ$6:BJ$271,MATCH(totalExpenditure!$A93,gDP!$B$6:$B$271))=0,"",INDEX([2]pivotTable!AU$310:AU$615,MATCH(totalExpenditure!$A93,[2]pivotTable!$A$310:$A$615,0))/100*INDEX(gDP!BJ$6:BJ$271,MATCH(totalExpenditure!$A93,gDP!$B$6:$B$271)))</f>
        <v/>
      </c>
      <c r="CU93" s="77" t="str">
        <f>IF(INDEX([2]pivotTable!AV$310:AV$615,MATCH(totalExpenditure!$A93,[2]pivotTable!$A$310:$A$615,0))/100*INDEX(gDP!BK$6:BK$271,MATCH(totalExpenditure!$A93,gDP!$B$6:$B$271))=0,"",INDEX([2]pivotTable!AV$310:AV$615,MATCH(totalExpenditure!$A93,[2]pivotTable!$A$310:$A$615,0))/100*INDEX(gDP!BK$6:BK$271,MATCH(totalExpenditure!$A93,gDP!$B$6:$B$271)))</f>
        <v/>
      </c>
      <c r="CV93" s="77" t="str">
        <f>IF(INDEX([2]pivotTable!AW$310:AW$615,MATCH(totalExpenditure!$A93,[2]pivotTable!$A$310:$A$615,0))/100*INDEX(gDP!BL$6:BL$271,MATCH(totalExpenditure!$A93,gDP!$B$6:$B$271))=0,"",INDEX([2]pivotTable!AW$310:AW$615,MATCH(totalExpenditure!$A93,[2]pivotTable!$A$310:$A$615,0))/100*INDEX(gDP!BL$6:BL$271,MATCH(totalExpenditure!$A93,gDP!$B$6:$B$271)))</f>
        <v/>
      </c>
      <c r="CW93" s="77" t="str">
        <f>IF(INDEX([2]pivotTable!AX$310:AX$615,MATCH(totalExpenditure!$A93,[2]pivotTable!$A$310:$A$615,0))/100*INDEX(gDP!BM$6:BM$271,MATCH(totalExpenditure!$A93,gDP!$B$6:$B$271))=0,"",INDEX([2]pivotTable!AX$310:AX$615,MATCH(totalExpenditure!$A93,[2]pivotTable!$A$310:$A$615,0))/100*INDEX(gDP!BM$6:BM$271,MATCH(totalExpenditure!$A93,gDP!$B$6:$B$271)))</f>
        <v/>
      </c>
      <c r="CX93" s="77" t="str">
        <f>IF(INDEX([2]pivotTable!AY$310:AY$615,MATCH(totalExpenditure!$A93,[2]pivotTable!$A$310:$A$615,0))/100*INDEX(gDP!BN$6:BN$271,MATCH(totalExpenditure!$A93,gDP!$B$6:$B$271))=0,"",INDEX([2]pivotTable!AY$310:AY$615,MATCH(totalExpenditure!$A93,[2]pivotTable!$A$310:$A$615,0))/100*INDEX(gDP!BN$6:BN$271,MATCH(totalExpenditure!$A93,gDP!$B$6:$B$271)))</f>
        <v/>
      </c>
      <c r="CY93" s="77" t="str">
        <f>IF(INDEX([2]pivotTable!AZ$310:AZ$615,MATCH(totalExpenditure!$A93,[2]pivotTable!$A$310:$A$615,0))/100*INDEX(gDP!BO$6:BO$271,MATCH(totalExpenditure!$A93,gDP!$B$6:$B$271))=0,"",INDEX([2]pivotTable!AZ$310:AZ$615,MATCH(totalExpenditure!$A93,[2]pivotTable!$A$310:$A$615,0))/100*INDEX(gDP!BO$6:BO$271,MATCH(totalExpenditure!$A93,gDP!$B$6:$B$271)))</f>
        <v/>
      </c>
      <c r="CZ93" s="77" t="str">
        <f>IF(B93="","",IF(BA93="","",B93-B93+INDEX(gDP!Q$6:Q$271,MATCH(totalExpenditure!$A93,gDP!$B$6:$B$271))))</f>
        <v/>
      </c>
      <c r="DA93" s="77" t="str">
        <f>IF(C93="","",IF(BB93="","",C93-C93+INDEX(gDP!R$6:R$271,MATCH(totalExpenditure!$A93,gDP!$B$6:$B$271))))</f>
        <v/>
      </c>
      <c r="DB93" s="77" t="str">
        <f>IF(D93="","",IF(BC93="","",D93-D93+INDEX(gDP!S$6:S$271,MATCH(totalExpenditure!$A93,gDP!$B$6:$B$271))))</f>
        <v/>
      </c>
      <c r="DC93" s="77" t="str">
        <f>IF(E93="","",IF(BD93="","",E93-E93+INDEX(gDP!T$6:T$271,MATCH(totalExpenditure!$A93,gDP!$B$6:$B$271))))</f>
        <v/>
      </c>
      <c r="DD93" s="77" t="str">
        <f>IF(F93="","",IF(BE93="","",F93-F93+INDEX(gDP!U$6:U$271,MATCH(totalExpenditure!$A93,gDP!$B$6:$B$271))))</f>
        <v/>
      </c>
      <c r="DE93" s="77" t="str">
        <f>IF(G93="","",IF(BF93="","",G93-G93+INDEX(gDP!V$6:V$271,MATCH(totalExpenditure!$A93,gDP!$B$6:$B$271))))</f>
        <v/>
      </c>
      <c r="DF93" s="77" t="str">
        <f>IF(H93="","",IF(BG93="","",H93-H93+INDEX(gDP!W$6:W$271,MATCH(totalExpenditure!$A93,gDP!$B$6:$B$271))))</f>
        <v/>
      </c>
      <c r="DG93" s="77" t="str">
        <f>IF(I93="","",IF(BH93="","",I93-I93+INDEX(gDP!X$6:X$271,MATCH(totalExpenditure!$A93,gDP!$B$6:$B$271))))</f>
        <v/>
      </c>
      <c r="DH93" s="77" t="str">
        <f>IF(J93="","",IF(BI93="","",J93-J93+INDEX(gDP!Y$6:Y$271,MATCH(totalExpenditure!$A93,gDP!$B$6:$B$271))))</f>
        <v/>
      </c>
      <c r="DI93" s="77" t="str">
        <f>IF(K93="","",IF(BJ93="","",K93-K93+INDEX(gDP!Z$6:Z$271,MATCH(totalExpenditure!$A93,gDP!$B$6:$B$271))))</f>
        <v/>
      </c>
      <c r="DJ93" s="77" t="str">
        <f>IF(L93="","",IF(BK93="","",L93-L93+INDEX(gDP!AA$6:AA$271,MATCH(totalExpenditure!$A93,gDP!$B$6:$B$271))))</f>
        <v/>
      </c>
      <c r="DK93" s="77" t="str">
        <f>IF(M93="","",IF(BL93="","",M93-M93+INDEX(gDP!AB$6:AB$271,MATCH(totalExpenditure!$A93,gDP!$B$6:$B$271))))</f>
        <v/>
      </c>
      <c r="DL93" s="77" t="str">
        <f>IF(N93="","",IF(BM93="","",N93-N93+INDEX(gDP!AC$6:AC$271,MATCH(totalExpenditure!$A93,gDP!$B$6:$B$271))))</f>
        <v/>
      </c>
      <c r="DM93" s="77" t="str">
        <f>IF(O93="","",IF(BN93="","",O93-O93+INDEX(gDP!AD$6:AD$271,MATCH(totalExpenditure!$A93,gDP!$B$6:$B$271))))</f>
        <v/>
      </c>
      <c r="DN93" s="77" t="str">
        <f>IF(P93="","",IF(BO93="","",P93-P93+INDEX(gDP!AE$6:AE$271,MATCH(totalExpenditure!$A93,gDP!$B$6:$B$271))))</f>
        <v/>
      </c>
      <c r="DO93" s="77" t="str">
        <f>IF(Q93="","",IF(BP93="","",Q93-Q93+INDEX(gDP!AF$6:AF$271,MATCH(totalExpenditure!$A93,gDP!$B$6:$B$271))))</f>
        <v/>
      </c>
      <c r="DP93" s="77" t="str">
        <f>IF(R93="","",IF(BQ93="","",R93-R93+INDEX(gDP!AG$6:AG$271,MATCH(totalExpenditure!$A93,gDP!$B$6:$B$271))))</f>
        <v/>
      </c>
      <c r="DQ93" s="77" t="str">
        <f>IF(S93="","",IF(BR93="","",S93-S93+INDEX(gDP!AH$6:AH$271,MATCH(totalExpenditure!$A93,gDP!$B$6:$B$271))))</f>
        <v/>
      </c>
      <c r="DR93" s="77" t="str">
        <f>IF(T93="","",IF(BS93="","",T93-T93+INDEX(gDP!AI$6:AI$271,MATCH(totalExpenditure!$A93,gDP!$B$6:$B$271))))</f>
        <v/>
      </c>
      <c r="DS93" s="77" t="str">
        <f>IF(U93="","",IF(BT93="","",U93-U93+INDEX(gDP!AJ$6:AJ$271,MATCH(totalExpenditure!$A93,gDP!$B$6:$B$271))))</f>
        <v/>
      </c>
      <c r="DT93" s="77" t="str">
        <f>IF(V93="","",IF(BU93="","",V93-V93+INDEX(gDP!AK$6:AK$271,MATCH(totalExpenditure!$A93,gDP!$B$6:$B$271))))</f>
        <v/>
      </c>
      <c r="DU93" s="77" t="str">
        <f>IF(W93="","",IF(BV93="","",W93-W93+INDEX(gDP!AL$6:AL$271,MATCH(totalExpenditure!$A93,gDP!$B$6:$B$271))))</f>
        <v/>
      </c>
      <c r="DV93" s="77" t="str">
        <f>IF(X93="","",IF(BW93="","",X93-X93+INDEX(gDP!AM$6:AM$271,MATCH(totalExpenditure!$A93,gDP!$B$6:$B$271))))</f>
        <v/>
      </c>
      <c r="DW93" s="77" t="str">
        <f>IF(Y93="","",IF(BX93="","",Y93-Y93+INDEX(gDP!AN$6:AN$271,MATCH(totalExpenditure!$A93,gDP!$B$6:$B$271))))</f>
        <v/>
      </c>
      <c r="DX93" s="77" t="str">
        <f>IF(Z93="","",IF(BY93="","",Z93-Z93+INDEX(gDP!AO$6:AO$271,MATCH(totalExpenditure!$A93,gDP!$B$6:$B$271))))</f>
        <v/>
      </c>
      <c r="DY93" s="77" t="str">
        <f>IF(AA93="","",IF(BZ93="","",AA93-AA93+INDEX(gDP!AP$6:AP$271,MATCH(totalExpenditure!$A93,gDP!$B$6:$B$271))))</f>
        <v/>
      </c>
      <c r="DZ93" s="77" t="str">
        <f>IF(AB93="","",IF(CA93="","",AB93-AB93+INDEX(gDP!AQ$6:AQ$271,MATCH(totalExpenditure!$A93,gDP!$B$6:$B$271))))</f>
        <v/>
      </c>
      <c r="EA93" s="77" t="str">
        <f>IF(AC93="","",IF(CB93="","",AC93-AC93+INDEX(gDP!AR$6:AR$271,MATCH(totalExpenditure!$A93,gDP!$B$6:$B$271))))</f>
        <v/>
      </c>
      <c r="EB93" s="77" t="str">
        <f>IF(AD93="","",IF(CC93="","",AD93-AD93+INDEX(gDP!AS$6:AS$271,MATCH(totalExpenditure!$A93,gDP!$B$6:$B$271))))</f>
        <v/>
      </c>
      <c r="EC93" s="77" t="str">
        <f>IF(AE93="","",IF(CD93="","",AE93-AE93+INDEX(gDP!AT$6:AT$271,MATCH(totalExpenditure!$A93,gDP!$B$6:$B$271))))</f>
        <v/>
      </c>
      <c r="ED93" s="77" t="str">
        <f>IF(AF93="","",IF(CE93="","",AF93-AF93+INDEX(gDP!AU$6:AU$271,MATCH(totalExpenditure!$A93,gDP!$B$6:$B$271))))</f>
        <v/>
      </c>
      <c r="EE93" s="77" t="str">
        <f>IF(AG93="","",IF(CF93="","",AG93-AG93+INDEX(gDP!AV$6:AV$271,MATCH(totalExpenditure!$A93,gDP!$B$6:$B$271))))</f>
        <v/>
      </c>
      <c r="EF93" s="77" t="str">
        <f>IF(AH93="","",IF(CG93="","",AH93-AH93+INDEX(gDP!AW$6:AW$271,MATCH(totalExpenditure!$A93,gDP!$B$6:$B$271))))</f>
        <v/>
      </c>
      <c r="EG93" s="77" t="str">
        <f>IF(AI93="","",IF(CH93="","",AI93-AI93+INDEX(gDP!AX$6:AX$271,MATCH(totalExpenditure!$A93,gDP!$B$6:$B$271))))</f>
        <v/>
      </c>
      <c r="EH93" s="77" t="str">
        <f>IF(AJ93="","",IF(CI93="","",AJ93-AJ93+INDEX(gDP!AY$6:AY$271,MATCH(totalExpenditure!$A93,gDP!$B$6:$B$271))))</f>
        <v/>
      </c>
      <c r="EI93" s="77">
        <f>IF(AK93="","",IF(CJ93="","",AK93-AK93+INDEX(gDP!AZ$6:AZ$271,MATCH(totalExpenditure!$A93,gDP!$B$6:$B$271))))</f>
        <v>13071718758.737301</v>
      </c>
      <c r="EJ93" s="77">
        <f>IF(AL93="","",IF(CK93="","",AL93-AL93+INDEX(gDP!BA$6:BA$271,MATCH(totalExpenditure!$A93,gDP!$B$6:$B$271))))</f>
        <v>19749893536.3204</v>
      </c>
      <c r="EK93" s="77">
        <f>IF(AM93="","",IF(CL93="","",AM93-AM93+INDEX(gDP!BB$6:BB$271,MATCH(totalExpenditure!$A93,gDP!$B$6:$B$271))))</f>
        <v>15027795173.2187</v>
      </c>
      <c r="EL93" s="77" t="str">
        <f>IF(AN93="","",IF(CM93="","",AN93-AN93+INDEX(gDP!BC$6:BC$271,MATCH(totalExpenditure!$A93,gDP!$B$6:$B$271))))</f>
        <v/>
      </c>
      <c r="EM93" s="77" t="str">
        <f>IF(AO93="","",IF(CN93="","",AO93-AO93+INDEX(gDP!BD$6:BD$271,MATCH(totalExpenditure!$A93,gDP!$B$6:$B$271))))</f>
        <v/>
      </c>
      <c r="EN93" s="77" t="str">
        <f>IF(AP93="","",IF(CO93="","",AP93-AP93+INDEX(gDP!BE$6:BE$271,MATCH(totalExpenditure!$A93,gDP!$B$6:$B$271))))</f>
        <v/>
      </c>
      <c r="EO93" s="77" t="str">
        <f>IF(AQ93="","",IF(CP93="","",AQ93-AQ93+INDEX(gDP!BF$6:BF$271,MATCH(totalExpenditure!$A93,gDP!$B$6:$B$271))))</f>
        <v/>
      </c>
      <c r="EP93" s="77" t="str">
        <f>IF(AR93="","",IF(CQ93="","",AR93-AR93+INDEX(gDP!BG$6:BG$271,MATCH(totalExpenditure!$A93,gDP!$B$6:$B$271))))</f>
        <v/>
      </c>
      <c r="EQ93" s="77" t="str">
        <f>IF(AS93="","",IF(CR93="","",AS93-AS93+INDEX(gDP!BH$6:BH$271,MATCH(totalExpenditure!$A93,gDP!$B$6:$B$271))))</f>
        <v/>
      </c>
      <c r="ER93" s="77" t="str">
        <f>IF(AT93="","",IF(CS93="","",AT93-AT93+INDEX(gDP!BI$6:BI$271,MATCH(totalExpenditure!$A93,gDP!$B$6:$B$271))))</f>
        <v/>
      </c>
      <c r="ES93" s="77" t="str">
        <f>IF(AU93="","",IF(CT93="","",AU93-AU93+INDEX(gDP!BJ$6:BJ$271,MATCH(totalExpenditure!$A93,gDP!$B$6:$B$271))))</f>
        <v/>
      </c>
      <c r="ET93" s="77" t="str">
        <f>IF(AV93="","",IF(CU93="","",AV93-AV93+INDEX(gDP!BK$6:BK$271,MATCH(totalExpenditure!$A93,gDP!$B$6:$B$271))))</f>
        <v/>
      </c>
      <c r="EU93" s="77" t="str">
        <f>IF(AW93="","",IF(CV93="","",AW93-AW93+INDEX(gDP!BL$6:BL$271,MATCH(totalExpenditure!$A93,gDP!$B$6:$B$271))))</f>
        <v/>
      </c>
      <c r="EV93" s="77" t="str">
        <f>IF(AX93="","",IF(CW93="","",AX93-AX93+INDEX(gDP!BM$6:BM$271,MATCH(totalExpenditure!$A93,gDP!$B$6:$B$271))))</f>
        <v/>
      </c>
      <c r="EW93" s="77" t="str">
        <f>IF(AY93="","",IF(CX93="","",AY93-AY93+INDEX(gDP!BN$6:BN$271,MATCH(totalExpenditure!$A93,gDP!$B$6:$B$271))))</f>
        <v/>
      </c>
      <c r="EX93" s="77" t="str">
        <f>IF(AZ93="","",IF(CY93="","",AZ93-AZ93+INDEX(gDP!BO$6:BO$271,MATCH(totalExpenditure!$A93,gDP!$B$6:$B$271))))</f>
        <v/>
      </c>
    </row>
    <row r="94" spans="1:154" x14ac:dyDescent="0.35">
      <c r="A94" t="s">
        <v>397</v>
      </c>
      <c r="B94" s="77" t="str">
        <f>IF(INDEX([2]pivotTable!B$3:B$308,MATCH(totalExpenditure!$A94,[2]pivotTable!$A$3:$A$308,0))/100*INDEX(gDP!Q$6:Q$271,MATCH(totalExpenditure!$A94,gDP!$B$6:$B$271))=0,"",INDEX([2]pivotTable!B$3:B$308,MATCH(totalExpenditure!$A94,[2]pivotTable!$A$3:$A$308,0))/100*INDEX(gDP!Q$6:Q$271,MATCH(totalExpenditure!$A94,gDP!$B$6:$B$271)))</f>
        <v/>
      </c>
      <c r="C94" s="77" t="str">
        <f>IF(INDEX([2]pivotTable!C$3:C$308,MATCH(totalExpenditure!$A94,[2]pivotTable!$A$3:$A$308,0))/100*INDEX(gDP!R$6:R$271,MATCH(totalExpenditure!$A94,gDP!$B$6:$B$271))=0,"",INDEX([2]pivotTable!C$3:C$308,MATCH(totalExpenditure!$A94,[2]pivotTable!$A$3:$A$308,0))/100*INDEX(gDP!R$6:R$271,MATCH(totalExpenditure!$A94,gDP!$B$6:$B$271)))</f>
        <v/>
      </c>
      <c r="D94" s="77" t="str">
        <f>IF(INDEX([2]pivotTable!D$3:D$308,MATCH(totalExpenditure!$A94,[2]pivotTable!$A$3:$A$308,0))/100*INDEX(gDP!S$6:S$271,MATCH(totalExpenditure!$A94,gDP!$B$6:$B$271))=0,"",INDEX([2]pivotTable!D$3:D$308,MATCH(totalExpenditure!$A94,[2]pivotTable!$A$3:$A$308,0))/100*INDEX(gDP!S$6:S$271,MATCH(totalExpenditure!$A94,gDP!$B$6:$B$271)))</f>
        <v/>
      </c>
      <c r="E94" s="77" t="str">
        <f>IF(INDEX([2]pivotTable!E$3:E$308,MATCH(totalExpenditure!$A94,[2]pivotTable!$A$3:$A$308,0))/100*INDEX(gDP!T$6:T$271,MATCH(totalExpenditure!$A94,gDP!$B$6:$B$271))=0,"",INDEX([2]pivotTable!E$3:E$308,MATCH(totalExpenditure!$A94,[2]pivotTable!$A$3:$A$308,0))/100*INDEX(gDP!T$6:T$271,MATCH(totalExpenditure!$A94,gDP!$B$6:$B$271)))</f>
        <v/>
      </c>
      <c r="F94" s="77" t="str">
        <f>IF(INDEX([2]pivotTable!F$3:F$308,MATCH(totalExpenditure!$A94,[2]pivotTable!$A$3:$A$308,0))/100*INDEX(gDP!U$6:U$271,MATCH(totalExpenditure!$A94,gDP!$B$6:$B$271))=0,"",INDEX([2]pivotTable!F$3:F$308,MATCH(totalExpenditure!$A94,[2]pivotTable!$A$3:$A$308,0))/100*INDEX(gDP!U$6:U$271,MATCH(totalExpenditure!$A94,gDP!$B$6:$B$271)))</f>
        <v/>
      </c>
      <c r="G94" s="77" t="str">
        <f>IF(INDEX([2]pivotTable!G$3:G$308,MATCH(totalExpenditure!$A94,[2]pivotTable!$A$3:$A$308,0))/100*INDEX(gDP!V$6:V$271,MATCH(totalExpenditure!$A94,gDP!$B$6:$B$271))=0,"",INDEX([2]pivotTable!G$3:G$308,MATCH(totalExpenditure!$A94,[2]pivotTable!$A$3:$A$308,0))/100*INDEX(gDP!V$6:V$271,MATCH(totalExpenditure!$A94,gDP!$B$6:$B$271)))</f>
        <v/>
      </c>
      <c r="H94" s="77" t="str">
        <f>IF(INDEX([2]pivotTable!H$3:H$308,MATCH(totalExpenditure!$A94,[2]pivotTable!$A$3:$A$308,0))/100*INDEX(gDP!W$6:W$271,MATCH(totalExpenditure!$A94,gDP!$B$6:$B$271))=0,"",INDEX([2]pivotTable!H$3:H$308,MATCH(totalExpenditure!$A94,[2]pivotTable!$A$3:$A$308,0))/100*INDEX(gDP!W$6:W$271,MATCH(totalExpenditure!$A94,gDP!$B$6:$B$271)))</f>
        <v/>
      </c>
      <c r="I94" s="77" t="str">
        <f>IF(INDEX([2]pivotTable!I$3:I$308,MATCH(totalExpenditure!$A94,[2]pivotTable!$A$3:$A$308,0))/100*INDEX(gDP!X$6:X$271,MATCH(totalExpenditure!$A94,gDP!$B$6:$B$271))=0,"",INDEX([2]pivotTable!I$3:I$308,MATCH(totalExpenditure!$A94,[2]pivotTable!$A$3:$A$308,0))/100*INDEX(gDP!X$6:X$271,MATCH(totalExpenditure!$A94,gDP!$B$6:$B$271)))</f>
        <v/>
      </c>
      <c r="J94" s="77" t="str">
        <f>IF(INDEX([2]pivotTable!J$3:J$308,MATCH(totalExpenditure!$A94,[2]pivotTable!$A$3:$A$308,0))/100*INDEX(gDP!Y$6:Y$271,MATCH(totalExpenditure!$A94,gDP!$B$6:$B$271))=0,"",INDEX([2]pivotTable!J$3:J$308,MATCH(totalExpenditure!$A94,[2]pivotTable!$A$3:$A$308,0))/100*INDEX(gDP!Y$6:Y$271,MATCH(totalExpenditure!$A94,gDP!$B$6:$B$271)))</f>
        <v/>
      </c>
      <c r="K94" s="77" t="str">
        <f>IF(INDEX([2]pivotTable!K$3:K$308,MATCH(totalExpenditure!$A94,[2]pivotTable!$A$3:$A$308,0))/100*INDEX(gDP!Z$6:Z$271,MATCH(totalExpenditure!$A94,gDP!$B$6:$B$271))=0,"",INDEX([2]pivotTable!K$3:K$308,MATCH(totalExpenditure!$A94,[2]pivotTable!$A$3:$A$308,0))/100*INDEX(gDP!Z$6:Z$271,MATCH(totalExpenditure!$A94,gDP!$B$6:$B$271)))</f>
        <v/>
      </c>
      <c r="L94" s="77" t="str">
        <f>IF(INDEX([2]pivotTable!L$3:L$308,MATCH(totalExpenditure!$A94,[2]pivotTable!$A$3:$A$308,0))/100*INDEX(gDP!AA$6:AA$271,MATCH(totalExpenditure!$A94,gDP!$B$6:$B$271))=0,"",INDEX([2]pivotTable!L$3:L$308,MATCH(totalExpenditure!$A94,[2]pivotTable!$A$3:$A$308,0))/100*INDEX(gDP!AA$6:AA$271,MATCH(totalExpenditure!$A94,gDP!$B$6:$B$271)))</f>
        <v/>
      </c>
      <c r="M94" s="77" t="str">
        <f>IF(INDEX([2]pivotTable!M$3:M$308,MATCH(totalExpenditure!$A94,[2]pivotTable!$A$3:$A$308,0))/100*INDEX(gDP!AB$6:AB$271,MATCH(totalExpenditure!$A94,gDP!$B$6:$B$271))=0,"",INDEX([2]pivotTable!M$3:M$308,MATCH(totalExpenditure!$A94,[2]pivotTable!$A$3:$A$308,0))/100*INDEX(gDP!AB$6:AB$271,MATCH(totalExpenditure!$A94,gDP!$B$6:$B$271)))</f>
        <v/>
      </c>
      <c r="N94" s="77" t="str">
        <f>IF(INDEX([2]pivotTable!N$3:N$308,MATCH(totalExpenditure!$A94,[2]pivotTable!$A$3:$A$308,0))/100*INDEX(gDP!AC$6:AC$271,MATCH(totalExpenditure!$A94,gDP!$B$6:$B$271))=0,"",INDEX([2]pivotTable!N$3:N$308,MATCH(totalExpenditure!$A94,[2]pivotTable!$A$3:$A$308,0))/100*INDEX(gDP!AC$6:AC$271,MATCH(totalExpenditure!$A94,gDP!$B$6:$B$271)))</f>
        <v/>
      </c>
      <c r="O94" s="77" t="str">
        <f>IF(INDEX([2]pivotTable!O$3:O$308,MATCH(totalExpenditure!$A94,[2]pivotTable!$A$3:$A$308,0))/100*INDEX(gDP!AD$6:AD$271,MATCH(totalExpenditure!$A94,gDP!$B$6:$B$271))=0,"",INDEX([2]pivotTable!O$3:O$308,MATCH(totalExpenditure!$A94,[2]pivotTable!$A$3:$A$308,0))/100*INDEX(gDP!AD$6:AD$271,MATCH(totalExpenditure!$A94,gDP!$B$6:$B$271)))</f>
        <v/>
      </c>
      <c r="P94" s="77" t="str">
        <f>IF(INDEX([2]pivotTable!P$3:P$308,MATCH(totalExpenditure!$A94,[2]pivotTable!$A$3:$A$308,0))/100*INDEX(gDP!AE$6:AE$271,MATCH(totalExpenditure!$A94,gDP!$B$6:$B$271))=0,"",INDEX([2]pivotTable!P$3:P$308,MATCH(totalExpenditure!$A94,[2]pivotTable!$A$3:$A$308,0))/100*INDEX(gDP!AE$6:AE$271,MATCH(totalExpenditure!$A94,gDP!$B$6:$B$271)))</f>
        <v/>
      </c>
      <c r="Q94" s="77" t="str">
        <f>IF(INDEX([2]pivotTable!Q$3:Q$308,MATCH(totalExpenditure!$A94,[2]pivotTable!$A$3:$A$308,0))/100*INDEX(gDP!AF$6:AF$271,MATCH(totalExpenditure!$A94,gDP!$B$6:$B$271))=0,"",INDEX([2]pivotTable!Q$3:Q$308,MATCH(totalExpenditure!$A94,[2]pivotTable!$A$3:$A$308,0))/100*INDEX(gDP!AF$6:AF$271,MATCH(totalExpenditure!$A94,gDP!$B$6:$B$271)))</f>
        <v/>
      </c>
      <c r="R94" s="77" t="str">
        <f>IF(INDEX([2]pivotTable!R$3:R$308,MATCH(totalExpenditure!$A94,[2]pivotTable!$A$3:$A$308,0))/100*INDEX(gDP!AG$6:AG$271,MATCH(totalExpenditure!$A94,gDP!$B$6:$B$271))=0,"",INDEX([2]pivotTable!R$3:R$308,MATCH(totalExpenditure!$A94,[2]pivotTable!$A$3:$A$308,0))/100*INDEX(gDP!AG$6:AG$271,MATCH(totalExpenditure!$A94,gDP!$B$6:$B$271)))</f>
        <v/>
      </c>
      <c r="S94" s="77" t="str">
        <f>IF(INDEX([2]pivotTable!S$3:S$308,MATCH(totalExpenditure!$A94,[2]pivotTable!$A$3:$A$308,0))/100*INDEX(gDP!AH$6:AH$271,MATCH(totalExpenditure!$A94,gDP!$B$6:$B$271))=0,"",INDEX([2]pivotTable!S$3:S$308,MATCH(totalExpenditure!$A94,[2]pivotTable!$A$3:$A$308,0))/100*INDEX(gDP!AH$6:AH$271,MATCH(totalExpenditure!$A94,gDP!$B$6:$B$271)))</f>
        <v/>
      </c>
      <c r="T94" s="77">
        <f>IF(INDEX([2]pivotTable!T$3:T$308,MATCH(totalExpenditure!$A94,[2]pivotTable!$A$3:$A$308,0))/100*INDEX(gDP!AI$6:AI$271,MATCH(totalExpenditure!$A94,gDP!$B$6:$B$271))=0,"",INDEX([2]pivotTable!T$3:T$308,MATCH(totalExpenditure!$A94,[2]pivotTable!$A$3:$A$308,0))/100*INDEX(gDP!AI$6:AI$271,MATCH(totalExpenditure!$A94,gDP!$B$6:$B$271)))</f>
        <v>3152093162.5107489</v>
      </c>
      <c r="U94" s="77">
        <f>IF(INDEX([2]pivotTable!U$3:U$308,MATCH(totalExpenditure!$A94,[2]pivotTable!$A$3:$A$308,0))/100*INDEX(gDP!AJ$6:AJ$271,MATCH(totalExpenditure!$A94,gDP!$B$6:$B$271))=0,"",INDEX([2]pivotTable!U$3:U$308,MATCH(totalExpenditure!$A94,[2]pivotTable!$A$3:$A$308,0))/100*INDEX(gDP!AJ$6:AJ$271,MATCH(totalExpenditure!$A94,gDP!$B$6:$B$271)))</f>
        <v>2702181072.1630187</v>
      </c>
      <c r="V94" s="77">
        <f>IF(INDEX([2]pivotTable!V$3:V$308,MATCH(totalExpenditure!$A94,[2]pivotTable!$A$3:$A$308,0))/100*INDEX(gDP!AK$6:AK$271,MATCH(totalExpenditure!$A94,gDP!$B$6:$B$271))=0,"",INDEX([2]pivotTable!V$3:V$308,MATCH(totalExpenditure!$A94,[2]pivotTable!$A$3:$A$308,0))/100*INDEX(gDP!AK$6:AK$271,MATCH(totalExpenditure!$A94,gDP!$B$6:$B$271)))</f>
        <v>2789392148.730792</v>
      </c>
      <c r="W94" s="77">
        <f>IF(INDEX([2]pivotTable!W$3:W$308,MATCH(totalExpenditure!$A94,[2]pivotTable!$A$3:$A$308,0))/100*INDEX(gDP!AL$6:AL$271,MATCH(totalExpenditure!$A94,gDP!$B$6:$B$271))=0,"",INDEX([2]pivotTable!W$3:W$308,MATCH(totalExpenditure!$A94,[2]pivotTable!$A$3:$A$308,0))/100*INDEX(gDP!AL$6:AL$271,MATCH(totalExpenditure!$A94,gDP!$B$6:$B$271)))</f>
        <v>2687583761.1474452</v>
      </c>
      <c r="X94" s="77">
        <f>IF(INDEX([2]pivotTable!X$3:X$308,MATCH(totalExpenditure!$A94,[2]pivotTable!$A$3:$A$308,0))/100*INDEX(gDP!AM$6:AM$271,MATCH(totalExpenditure!$A94,gDP!$B$6:$B$271))=0,"",INDEX([2]pivotTable!X$3:X$308,MATCH(totalExpenditure!$A94,[2]pivotTable!$A$3:$A$308,0))/100*INDEX(gDP!AM$6:AM$271,MATCH(totalExpenditure!$A94,gDP!$B$6:$B$271)))</f>
        <v>2810103427.3876371</v>
      </c>
      <c r="Y94" s="77">
        <f>IF(INDEX([2]pivotTable!Y$3:Y$308,MATCH(totalExpenditure!$A94,[2]pivotTable!$A$3:$A$308,0))/100*INDEX(gDP!AN$6:AN$271,MATCH(totalExpenditure!$A94,gDP!$B$6:$B$271))=0,"",INDEX([2]pivotTable!Y$3:Y$308,MATCH(totalExpenditure!$A94,[2]pivotTable!$A$3:$A$308,0))/100*INDEX(gDP!AN$6:AN$271,MATCH(totalExpenditure!$A94,gDP!$B$6:$B$271)))</f>
        <v>3777842899.8382092</v>
      </c>
      <c r="Z94" s="77">
        <f>IF(INDEX([2]pivotTable!Z$3:Z$308,MATCH(totalExpenditure!$A94,[2]pivotTable!$A$3:$A$308,0))/100*INDEX(gDP!AO$6:AO$271,MATCH(totalExpenditure!$A94,gDP!$B$6:$B$271))=0,"",INDEX([2]pivotTable!Z$3:Z$308,MATCH(totalExpenditure!$A94,[2]pivotTable!$A$3:$A$308,0))/100*INDEX(gDP!AO$6:AO$271,MATCH(totalExpenditure!$A94,gDP!$B$6:$B$271)))</f>
        <v>5921981463.4767838</v>
      </c>
      <c r="AA94" s="77">
        <f>IF(INDEX([2]pivotTable!AA$3:AA$308,MATCH(totalExpenditure!$A94,[2]pivotTable!$A$3:$A$308,0))/100*INDEX(gDP!AP$6:AP$271,MATCH(totalExpenditure!$A94,gDP!$B$6:$B$271))=0,"",INDEX([2]pivotTable!AA$3:AA$308,MATCH(totalExpenditure!$A94,[2]pivotTable!$A$3:$A$308,0))/100*INDEX(gDP!AP$6:AP$271,MATCH(totalExpenditure!$A94,gDP!$B$6:$B$271)))</f>
        <v>5468620325.7207165</v>
      </c>
      <c r="AB94" s="77">
        <f>IF(INDEX([2]pivotTable!AB$3:AB$308,MATCH(totalExpenditure!$A94,[2]pivotTable!$A$3:$A$308,0))/100*INDEX(gDP!AQ$6:AQ$271,MATCH(totalExpenditure!$A94,gDP!$B$6:$B$271))=0,"",INDEX([2]pivotTable!AB$3:AB$308,MATCH(totalExpenditure!$A94,[2]pivotTable!$A$3:$A$308,0))/100*INDEX(gDP!AQ$6:AQ$271,MATCH(totalExpenditure!$A94,gDP!$B$6:$B$271)))</f>
        <v>7712464410.9304876</v>
      </c>
      <c r="AC94" s="77">
        <f>IF(INDEX([2]pivotTable!AC$3:AC$308,MATCH(totalExpenditure!$A94,[2]pivotTable!$A$3:$A$308,0))/100*INDEX(gDP!AR$6:AR$271,MATCH(totalExpenditure!$A94,gDP!$B$6:$B$271))=0,"",INDEX([2]pivotTable!AC$3:AC$308,MATCH(totalExpenditure!$A94,[2]pivotTable!$A$3:$A$308,0))/100*INDEX(gDP!AR$6:AR$271,MATCH(totalExpenditure!$A94,gDP!$B$6:$B$271)))</f>
        <v>9639007969.8574314</v>
      </c>
      <c r="AD94" s="77">
        <f>IF(INDEX([2]pivotTable!AD$3:AD$308,MATCH(totalExpenditure!$A94,[2]pivotTable!$A$3:$A$308,0))/100*INDEX(gDP!AS$6:AS$271,MATCH(totalExpenditure!$A94,gDP!$B$6:$B$271))=0,"",INDEX([2]pivotTable!AD$3:AD$308,MATCH(totalExpenditure!$A94,[2]pivotTable!$A$3:$A$308,0))/100*INDEX(gDP!AS$6:AS$271,MATCH(totalExpenditure!$A94,gDP!$B$6:$B$271)))</f>
        <v>6288063869.4906158</v>
      </c>
      <c r="AE94" s="77">
        <f>IF(INDEX([2]pivotTable!AE$3:AE$308,MATCH(totalExpenditure!$A94,[2]pivotTable!$A$3:$A$308,0))/100*INDEX(gDP!AT$6:AT$271,MATCH(totalExpenditure!$A94,gDP!$B$6:$B$271))=0,"",INDEX([2]pivotTable!AE$3:AE$308,MATCH(totalExpenditure!$A94,[2]pivotTable!$A$3:$A$308,0))/100*INDEX(gDP!AT$6:AT$271,MATCH(totalExpenditure!$A94,gDP!$B$6:$B$271)))</f>
        <v>7088083351.71768</v>
      </c>
      <c r="AF94" s="77">
        <f>IF(INDEX([2]pivotTable!AF$3:AF$308,MATCH(totalExpenditure!$A94,[2]pivotTable!$A$3:$A$308,0))/100*INDEX(gDP!AU$6:AU$271,MATCH(totalExpenditure!$A94,gDP!$B$6:$B$271))=0,"",INDEX([2]pivotTable!AF$3:AF$308,MATCH(totalExpenditure!$A94,[2]pivotTable!$A$3:$A$308,0))/100*INDEX(gDP!AU$6:AU$271,MATCH(totalExpenditure!$A94,gDP!$B$6:$B$271)))</f>
        <v>8995636648.7607231</v>
      </c>
      <c r="AG94" s="77">
        <f>IF(INDEX([2]pivotTable!AG$3:AG$308,MATCH(totalExpenditure!$A94,[2]pivotTable!$A$3:$A$308,0))/100*INDEX(gDP!AV$6:AV$271,MATCH(totalExpenditure!$A94,gDP!$B$6:$B$271))=0,"",INDEX([2]pivotTable!AG$3:AG$308,MATCH(totalExpenditure!$A94,[2]pivotTable!$A$3:$A$308,0))/100*INDEX(gDP!AV$6:AV$271,MATCH(totalExpenditure!$A94,gDP!$B$6:$B$271)))</f>
        <v>14894442321.389105</v>
      </c>
      <c r="AH94" s="77">
        <f>IF(INDEX([2]pivotTable!AH$3:AH$308,MATCH(totalExpenditure!$A94,[2]pivotTable!$A$3:$A$308,0))/100*INDEX(gDP!AW$6:AW$271,MATCH(totalExpenditure!$A94,gDP!$B$6:$B$271))=0,"",INDEX([2]pivotTable!AH$3:AH$308,MATCH(totalExpenditure!$A94,[2]pivotTable!$A$3:$A$308,0))/100*INDEX(gDP!AW$6:AW$271,MATCH(totalExpenditure!$A94,gDP!$B$6:$B$271)))</f>
        <v>14313235596.825945</v>
      </c>
      <c r="AI94" s="77">
        <f>IF(INDEX([2]pivotTable!AI$3:AI$308,MATCH(totalExpenditure!$A94,[2]pivotTable!$A$3:$A$308,0))/100*INDEX(gDP!AX$6:AX$271,MATCH(totalExpenditure!$A94,gDP!$B$6:$B$271))=0,"",INDEX([2]pivotTable!AI$3:AI$308,MATCH(totalExpenditure!$A94,[2]pivotTable!$A$3:$A$308,0))/100*INDEX(gDP!AX$6:AX$271,MATCH(totalExpenditure!$A94,gDP!$B$6:$B$271)))</f>
        <v>13434847883.479239</v>
      </c>
      <c r="AJ94" s="77">
        <f>IF(INDEX([2]pivotTable!AJ$3:AJ$308,MATCH(totalExpenditure!$A94,[2]pivotTable!$A$3:$A$308,0))/100*INDEX(gDP!AY$6:AY$271,MATCH(totalExpenditure!$A94,gDP!$B$6:$B$271))=0,"",INDEX([2]pivotTable!AJ$3:AJ$308,MATCH(totalExpenditure!$A94,[2]pivotTable!$A$3:$A$308,0))/100*INDEX(gDP!AY$6:AY$271,MATCH(totalExpenditure!$A94,gDP!$B$6:$B$271)))</f>
        <v>14224429880.599796</v>
      </c>
      <c r="AK94" s="77">
        <f>IF(INDEX([2]pivotTable!AK$3:AK$308,MATCH(totalExpenditure!$A94,[2]pivotTable!$A$3:$A$308,0))/100*INDEX(gDP!AZ$6:AZ$271,MATCH(totalExpenditure!$A94,gDP!$B$6:$B$271))=0,"",INDEX([2]pivotTable!AK$3:AK$308,MATCH(totalExpenditure!$A94,[2]pivotTable!$A$3:$A$308,0))/100*INDEX(gDP!AZ$6:AZ$271,MATCH(totalExpenditure!$A94,gDP!$B$6:$B$271)))</f>
        <v>17794777888.930901</v>
      </c>
      <c r="AL94" s="77">
        <f>IF(INDEX([2]pivotTable!AL$3:AL$308,MATCH(totalExpenditure!$A94,[2]pivotTable!$A$3:$A$308,0))/100*INDEX(gDP!BA$6:BA$271,MATCH(totalExpenditure!$A94,gDP!$B$6:$B$271))=0,"",INDEX([2]pivotTable!AL$3:AL$308,MATCH(totalExpenditure!$A94,[2]pivotTable!$A$3:$A$308,0))/100*INDEX(gDP!BA$6:BA$271,MATCH(totalExpenditure!$A94,gDP!$B$6:$B$271)))</f>
        <v>21496884844.437679</v>
      </c>
      <c r="AM94" s="77">
        <f>IF(INDEX([2]pivotTable!AM$3:AM$308,MATCH(totalExpenditure!$A94,[2]pivotTable!$A$3:$A$308,0))/100*INDEX(gDP!BB$6:BB$271,MATCH(totalExpenditure!$A94,gDP!$B$6:$B$271))=0,"",INDEX([2]pivotTable!AM$3:AM$308,MATCH(totalExpenditure!$A94,[2]pivotTable!$A$3:$A$308,0))/100*INDEX(gDP!BB$6:BB$271,MATCH(totalExpenditure!$A94,gDP!$B$6:$B$271)))</f>
        <v>22197669516.969357</v>
      </c>
      <c r="AN94" s="77">
        <f>IF(INDEX([2]pivotTable!AN$3:AN$308,MATCH(totalExpenditure!$A94,[2]pivotTable!$A$3:$A$308,0))/100*INDEX(gDP!BC$6:BC$271,MATCH(totalExpenditure!$A94,gDP!$B$6:$B$271))=0,"",INDEX([2]pivotTable!AN$3:AN$308,MATCH(totalExpenditure!$A94,[2]pivotTable!$A$3:$A$308,0))/100*INDEX(gDP!BC$6:BC$271,MATCH(totalExpenditure!$A94,gDP!$B$6:$B$271)))</f>
        <v>16104172938.855352</v>
      </c>
      <c r="AO94" s="77">
        <f>IF(INDEX([2]pivotTable!AO$3:AO$308,MATCH(totalExpenditure!$A94,[2]pivotTable!$A$3:$A$308,0))/100*INDEX(gDP!BD$6:BD$271,MATCH(totalExpenditure!$A94,gDP!$B$6:$B$271))=0,"",INDEX([2]pivotTable!AO$3:AO$308,MATCH(totalExpenditure!$A94,[2]pivotTable!$A$3:$A$308,0))/100*INDEX(gDP!BD$6:BD$271,MATCH(totalExpenditure!$A94,gDP!$B$6:$B$271)))</f>
        <v>13810201969.919981</v>
      </c>
      <c r="AP94" s="77">
        <f>IF(INDEX([2]pivotTable!AP$3:AP$308,MATCH(totalExpenditure!$A94,[2]pivotTable!$A$3:$A$308,0))/100*INDEX(gDP!BE$6:BE$271,MATCH(totalExpenditure!$A94,gDP!$B$6:$B$271))=0,"",INDEX([2]pivotTable!AP$3:AP$308,MATCH(totalExpenditure!$A94,[2]pivotTable!$A$3:$A$308,0))/100*INDEX(gDP!BE$6:BE$271,MATCH(totalExpenditure!$A94,gDP!$B$6:$B$271)))</f>
        <v>11859436049.536991</v>
      </c>
      <c r="AQ94" s="77">
        <f>IF(INDEX([2]pivotTable!AQ$3:AQ$308,MATCH(totalExpenditure!$A94,[2]pivotTable!$A$3:$A$308,0))/100*INDEX(gDP!BF$6:BF$271,MATCH(totalExpenditure!$A94,gDP!$B$6:$B$271))=0,"",INDEX([2]pivotTable!AQ$3:AQ$308,MATCH(totalExpenditure!$A94,[2]pivotTable!$A$3:$A$308,0))/100*INDEX(gDP!BF$6:BF$271,MATCH(totalExpenditure!$A94,gDP!$B$6:$B$271)))</f>
        <v>10320812210.208817</v>
      </c>
      <c r="AR94" s="77">
        <f>IF(INDEX([2]pivotTable!AR$3:AR$308,MATCH(totalExpenditure!$A94,[2]pivotTable!$A$3:$A$308,0))/100*INDEX(gDP!BG$6:BG$271,MATCH(totalExpenditure!$A94,gDP!$B$6:$B$271))=0,"",INDEX([2]pivotTable!AR$3:AR$308,MATCH(totalExpenditure!$A94,[2]pivotTable!$A$3:$A$308,0))/100*INDEX(gDP!BG$6:BG$271,MATCH(totalExpenditure!$A94,gDP!$B$6:$B$271)))</f>
        <v>12620555935.478989</v>
      </c>
      <c r="AS94" s="77">
        <f>IF(INDEX([2]pivotTable!AS$3:AS$308,MATCH(totalExpenditure!$A94,[2]pivotTable!$A$3:$A$308,0))/100*INDEX(gDP!BH$6:BH$271,MATCH(totalExpenditure!$A94,gDP!$B$6:$B$271))=0,"",INDEX([2]pivotTable!AS$3:AS$308,MATCH(totalExpenditure!$A94,[2]pivotTable!$A$3:$A$308,0))/100*INDEX(gDP!BH$6:BH$271,MATCH(totalExpenditure!$A94,gDP!$B$6:$B$271)))</f>
        <v>9862449760.9701004</v>
      </c>
      <c r="AT94" s="77">
        <f>IF(INDEX([2]pivotTable!AT$3:AT$308,MATCH(totalExpenditure!$A94,[2]pivotTable!$A$3:$A$308,0))/100*INDEX(gDP!BI$6:BI$271,MATCH(totalExpenditure!$A94,gDP!$B$6:$B$271))=0,"",INDEX([2]pivotTable!AT$3:AT$308,MATCH(totalExpenditure!$A94,[2]pivotTable!$A$3:$A$308,0))/100*INDEX(gDP!BI$6:BI$271,MATCH(totalExpenditure!$A94,gDP!$B$6:$B$271)))</f>
        <v>8189481415.2859602</v>
      </c>
      <c r="AU94" s="77">
        <f>IF(INDEX([2]pivotTable!AU$3:AU$308,MATCH(totalExpenditure!$A94,[2]pivotTable!$A$3:$A$308,0))/100*INDEX(gDP!BJ$6:BJ$271,MATCH(totalExpenditure!$A94,gDP!$B$6:$B$271))=0,"",INDEX([2]pivotTable!AU$3:AU$308,MATCH(totalExpenditure!$A94,[2]pivotTable!$A$3:$A$308,0))/100*INDEX(gDP!BJ$6:BJ$271,MATCH(totalExpenditure!$A94,gDP!$B$6:$B$271)))</f>
        <v>10152095825.487375</v>
      </c>
      <c r="AV94" s="77">
        <f>IF(INDEX([2]pivotTable!AV$3:AV$308,MATCH(totalExpenditure!$A94,[2]pivotTable!$A$3:$A$308,0))/100*INDEX(gDP!BK$6:BK$271,MATCH(totalExpenditure!$A94,gDP!$B$6:$B$271))=0,"",INDEX([2]pivotTable!AV$3:AV$308,MATCH(totalExpenditure!$A94,[2]pivotTable!$A$3:$A$308,0))/100*INDEX(gDP!BK$6:BK$271,MATCH(totalExpenditure!$A94,gDP!$B$6:$B$271)))</f>
        <v>9627044904.7918396</v>
      </c>
      <c r="AW94" s="77">
        <f>IF(INDEX([2]pivotTable!AW$3:AW$308,MATCH(totalExpenditure!$A94,[2]pivotTable!$A$3:$A$308,0))/100*INDEX(gDP!BL$6:BL$271,MATCH(totalExpenditure!$A94,gDP!$B$6:$B$271))=0,"",INDEX([2]pivotTable!AW$3:AW$308,MATCH(totalExpenditure!$A94,[2]pivotTable!$A$3:$A$308,0))/100*INDEX(gDP!BL$6:BL$271,MATCH(totalExpenditure!$A94,gDP!$B$6:$B$271)))</f>
        <v>8128009331.2188139</v>
      </c>
      <c r="AX94" s="77">
        <f>IF(INDEX([2]pivotTable!AX$3:AX$308,MATCH(totalExpenditure!$A94,[2]pivotTable!$A$3:$A$308,0))/100*INDEX(gDP!BM$6:BM$271,MATCH(totalExpenditure!$A94,gDP!$B$6:$B$271))=0,"",INDEX([2]pivotTable!AX$3:AX$308,MATCH(totalExpenditure!$A94,[2]pivotTable!$A$3:$A$308,0))/100*INDEX(gDP!BM$6:BM$271,MATCH(totalExpenditure!$A94,gDP!$B$6:$B$271)))</f>
        <v>9687889336.4800968</v>
      </c>
      <c r="AY94" s="77">
        <f>IF(INDEX([2]pivotTable!AY$3:AY$308,MATCH(totalExpenditure!$A94,[2]pivotTable!$A$3:$A$308,0))/100*INDEX(gDP!BN$6:BN$271,MATCH(totalExpenditure!$A94,gDP!$B$6:$B$271))=0,"",INDEX([2]pivotTable!AY$3:AY$308,MATCH(totalExpenditure!$A94,[2]pivotTable!$A$3:$A$308,0))/100*INDEX(gDP!BN$6:BN$271,MATCH(totalExpenditure!$A94,gDP!$B$6:$B$271)))</f>
        <v>11849662970.754351</v>
      </c>
      <c r="AZ94" s="77" t="str">
        <f>IF(INDEX([2]pivotTable!AZ$3:AZ$308,MATCH(totalExpenditure!$A94,[2]pivotTable!$A$3:$A$308,0))/100*INDEX(gDP!BO$6:BO$271,MATCH(totalExpenditure!$A94,gDP!$B$6:$B$271))=0,"",INDEX([2]pivotTable!AZ$3:AZ$308,MATCH(totalExpenditure!$A94,[2]pivotTable!$A$3:$A$308,0))/100*INDEX(gDP!BO$6:BO$271,MATCH(totalExpenditure!$A94,gDP!$B$6:$B$271)))</f>
        <v/>
      </c>
      <c r="BA94" s="77" t="str">
        <f>IF(INDEX([2]pivotTable!B$310:B$615,MATCH(totalExpenditure!$A94,[2]pivotTable!$A$310:$A$615,0))/100*INDEX(gDP!Q$6:Q$271,MATCH(totalExpenditure!$A94,gDP!$B$6:$B$271))=0,"",INDEX([2]pivotTable!B$310:B$615,MATCH(totalExpenditure!$A94,[2]pivotTable!$A$310:$A$615,0))/100*INDEX(gDP!Q$6:Q$271,MATCH(totalExpenditure!$A94,gDP!$B$6:$B$271)))</f>
        <v/>
      </c>
      <c r="BB94" s="77" t="str">
        <f>IF(INDEX([2]pivotTable!C$310:C$615,MATCH(totalExpenditure!$A94,[2]pivotTable!$A$310:$A$615,0))/100*INDEX(gDP!R$6:R$271,MATCH(totalExpenditure!$A94,gDP!$B$6:$B$271))=0,"",INDEX([2]pivotTable!C$310:C$615,MATCH(totalExpenditure!$A94,[2]pivotTable!$A$310:$A$615,0))/100*INDEX(gDP!R$6:R$271,MATCH(totalExpenditure!$A94,gDP!$B$6:$B$271)))</f>
        <v/>
      </c>
      <c r="BC94" s="77" t="str">
        <f>IF(INDEX([2]pivotTable!D$310:D$615,MATCH(totalExpenditure!$A94,[2]pivotTable!$A$310:$A$615,0))/100*INDEX(gDP!S$6:S$271,MATCH(totalExpenditure!$A94,gDP!$B$6:$B$271))=0,"",INDEX([2]pivotTable!D$310:D$615,MATCH(totalExpenditure!$A94,[2]pivotTable!$A$310:$A$615,0))/100*INDEX(gDP!S$6:S$271,MATCH(totalExpenditure!$A94,gDP!$B$6:$B$271)))</f>
        <v/>
      </c>
      <c r="BD94" s="77" t="str">
        <f>IF(INDEX([2]pivotTable!E$310:E$615,MATCH(totalExpenditure!$A94,[2]pivotTable!$A$310:$A$615,0))/100*INDEX(gDP!T$6:T$271,MATCH(totalExpenditure!$A94,gDP!$B$6:$B$271))=0,"",INDEX([2]pivotTable!E$310:E$615,MATCH(totalExpenditure!$A94,[2]pivotTable!$A$310:$A$615,0))/100*INDEX(gDP!T$6:T$271,MATCH(totalExpenditure!$A94,gDP!$B$6:$B$271)))</f>
        <v/>
      </c>
      <c r="BE94" s="77" t="str">
        <f>IF(INDEX([2]pivotTable!F$310:F$615,MATCH(totalExpenditure!$A94,[2]pivotTable!$A$310:$A$615,0))/100*INDEX(gDP!U$6:U$271,MATCH(totalExpenditure!$A94,gDP!$B$6:$B$271))=0,"",INDEX([2]pivotTable!F$310:F$615,MATCH(totalExpenditure!$A94,[2]pivotTable!$A$310:$A$615,0))/100*INDEX(gDP!U$6:U$271,MATCH(totalExpenditure!$A94,gDP!$B$6:$B$271)))</f>
        <v/>
      </c>
      <c r="BF94" s="77" t="str">
        <f>IF(INDEX([2]pivotTable!G$310:G$615,MATCH(totalExpenditure!$A94,[2]pivotTable!$A$310:$A$615,0))/100*INDEX(gDP!V$6:V$271,MATCH(totalExpenditure!$A94,gDP!$B$6:$B$271))=0,"",INDEX([2]pivotTable!G$310:G$615,MATCH(totalExpenditure!$A94,[2]pivotTable!$A$310:$A$615,0))/100*INDEX(gDP!V$6:V$271,MATCH(totalExpenditure!$A94,gDP!$B$6:$B$271)))</f>
        <v/>
      </c>
      <c r="BG94" s="77" t="str">
        <f>IF(INDEX([2]pivotTable!H$310:H$615,MATCH(totalExpenditure!$A94,[2]pivotTable!$A$310:$A$615,0))/100*INDEX(gDP!W$6:W$271,MATCH(totalExpenditure!$A94,gDP!$B$6:$B$271))=0,"",INDEX([2]pivotTable!H$310:H$615,MATCH(totalExpenditure!$A94,[2]pivotTable!$A$310:$A$615,0))/100*INDEX(gDP!W$6:W$271,MATCH(totalExpenditure!$A94,gDP!$B$6:$B$271)))</f>
        <v/>
      </c>
      <c r="BH94" s="77" t="str">
        <f>IF(INDEX([2]pivotTable!I$310:I$615,MATCH(totalExpenditure!$A94,[2]pivotTable!$A$310:$A$615,0))/100*INDEX(gDP!X$6:X$271,MATCH(totalExpenditure!$A94,gDP!$B$6:$B$271))=0,"",INDEX([2]pivotTable!I$310:I$615,MATCH(totalExpenditure!$A94,[2]pivotTable!$A$310:$A$615,0))/100*INDEX(gDP!X$6:X$271,MATCH(totalExpenditure!$A94,gDP!$B$6:$B$271)))</f>
        <v/>
      </c>
      <c r="BI94" s="77" t="str">
        <f>IF(INDEX([2]pivotTable!J$310:J$615,MATCH(totalExpenditure!$A94,[2]pivotTable!$A$310:$A$615,0))/100*INDEX(gDP!Y$6:Y$271,MATCH(totalExpenditure!$A94,gDP!$B$6:$B$271))=0,"",INDEX([2]pivotTable!J$310:J$615,MATCH(totalExpenditure!$A94,[2]pivotTable!$A$310:$A$615,0))/100*INDEX(gDP!Y$6:Y$271,MATCH(totalExpenditure!$A94,gDP!$B$6:$B$271)))</f>
        <v/>
      </c>
      <c r="BJ94" s="77" t="str">
        <f>IF(INDEX([2]pivotTable!K$310:K$615,MATCH(totalExpenditure!$A94,[2]pivotTable!$A$310:$A$615,0))/100*INDEX(gDP!Z$6:Z$271,MATCH(totalExpenditure!$A94,gDP!$B$6:$B$271))=0,"",INDEX([2]pivotTable!K$310:K$615,MATCH(totalExpenditure!$A94,[2]pivotTable!$A$310:$A$615,0))/100*INDEX(gDP!Z$6:Z$271,MATCH(totalExpenditure!$A94,gDP!$B$6:$B$271)))</f>
        <v/>
      </c>
      <c r="BK94" s="77" t="str">
        <f>IF(INDEX([2]pivotTable!L$310:L$615,MATCH(totalExpenditure!$A94,[2]pivotTable!$A$310:$A$615,0))/100*INDEX(gDP!AA$6:AA$271,MATCH(totalExpenditure!$A94,gDP!$B$6:$B$271))=0,"",INDEX([2]pivotTable!L$310:L$615,MATCH(totalExpenditure!$A94,[2]pivotTable!$A$310:$A$615,0))/100*INDEX(gDP!AA$6:AA$271,MATCH(totalExpenditure!$A94,gDP!$B$6:$B$271)))</f>
        <v/>
      </c>
      <c r="BL94" s="77" t="str">
        <f>IF(INDEX([2]pivotTable!M$310:M$615,MATCH(totalExpenditure!$A94,[2]pivotTable!$A$310:$A$615,0))/100*INDEX(gDP!AB$6:AB$271,MATCH(totalExpenditure!$A94,gDP!$B$6:$B$271))=0,"",INDEX([2]pivotTable!M$310:M$615,MATCH(totalExpenditure!$A94,[2]pivotTable!$A$310:$A$615,0))/100*INDEX(gDP!AB$6:AB$271,MATCH(totalExpenditure!$A94,gDP!$B$6:$B$271)))</f>
        <v/>
      </c>
      <c r="BM94" s="77" t="str">
        <f>IF(INDEX([2]pivotTable!N$310:N$615,MATCH(totalExpenditure!$A94,[2]pivotTable!$A$310:$A$615,0))/100*INDEX(gDP!AC$6:AC$271,MATCH(totalExpenditure!$A94,gDP!$B$6:$B$271))=0,"",INDEX([2]pivotTable!N$310:N$615,MATCH(totalExpenditure!$A94,[2]pivotTable!$A$310:$A$615,0))/100*INDEX(gDP!AC$6:AC$271,MATCH(totalExpenditure!$A94,gDP!$B$6:$B$271)))</f>
        <v/>
      </c>
      <c r="BN94" s="77" t="str">
        <f>IF(INDEX([2]pivotTable!O$310:O$615,MATCH(totalExpenditure!$A94,[2]pivotTable!$A$310:$A$615,0))/100*INDEX(gDP!AD$6:AD$271,MATCH(totalExpenditure!$A94,gDP!$B$6:$B$271))=0,"",INDEX([2]pivotTable!O$310:O$615,MATCH(totalExpenditure!$A94,[2]pivotTable!$A$310:$A$615,0))/100*INDEX(gDP!AD$6:AD$271,MATCH(totalExpenditure!$A94,gDP!$B$6:$B$271)))</f>
        <v/>
      </c>
      <c r="BO94" s="77" t="str">
        <f>IF(INDEX([2]pivotTable!P$310:P$615,MATCH(totalExpenditure!$A94,[2]pivotTable!$A$310:$A$615,0))/100*INDEX(gDP!AE$6:AE$271,MATCH(totalExpenditure!$A94,gDP!$B$6:$B$271))=0,"",INDEX([2]pivotTable!P$310:P$615,MATCH(totalExpenditure!$A94,[2]pivotTable!$A$310:$A$615,0))/100*INDEX(gDP!AE$6:AE$271,MATCH(totalExpenditure!$A94,gDP!$B$6:$B$271)))</f>
        <v/>
      </c>
      <c r="BP94" s="77" t="str">
        <f>IF(INDEX([2]pivotTable!Q$310:Q$615,MATCH(totalExpenditure!$A94,[2]pivotTable!$A$310:$A$615,0))/100*INDEX(gDP!AF$6:AF$271,MATCH(totalExpenditure!$A94,gDP!$B$6:$B$271))=0,"",INDEX([2]pivotTable!Q$310:Q$615,MATCH(totalExpenditure!$A94,[2]pivotTable!$A$310:$A$615,0))/100*INDEX(gDP!AF$6:AF$271,MATCH(totalExpenditure!$A94,gDP!$B$6:$B$271)))</f>
        <v/>
      </c>
      <c r="BQ94" s="77" t="str">
        <f>IF(INDEX([2]pivotTable!R$310:R$615,MATCH(totalExpenditure!$A94,[2]pivotTable!$A$310:$A$615,0))/100*INDEX(gDP!AG$6:AG$271,MATCH(totalExpenditure!$A94,gDP!$B$6:$B$271))=0,"",INDEX([2]pivotTable!R$310:R$615,MATCH(totalExpenditure!$A94,[2]pivotTable!$A$310:$A$615,0))/100*INDEX(gDP!AG$6:AG$271,MATCH(totalExpenditure!$A94,gDP!$B$6:$B$271)))</f>
        <v/>
      </c>
      <c r="BR94" s="77" t="str">
        <f>IF(INDEX([2]pivotTable!S$310:S$615,MATCH(totalExpenditure!$A94,[2]pivotTable!$A$310:$A$615,0))/100*INDEX(gDP!AH$6:AH$271,MATCH(totalExpenditure!$A94,gDP!$B$6:$B$271))=0,"",INDEX([2]pivotTable!S$310:S$615,MATCH(totalExpenditure!$A94,[2]pivotTable!$A$310:$A$615,0))/100*INDEX(gDP!AH$6:AH$271,MATCH(totalExpenditure!$A94,gDP!$B$6:$B$271)))</f>
        <v/>
      </c>
      <c r="BS94" s="77">
        <f>IF(INDEX([2]pivotTable!T$310:T$615,MATCH(totalExpenditure!$A94,[2]pivotTable!$A$310:$A$615,0))/100*INDEX(gDP!AI$6:AI$271,MATCH(totalExpenditure!$A94,gDP!$B$6:$B$271))=0,"",INDEX([2]pivotTable!T$310:T$615,MATCH(totalExpenditure!$A94,[2]pivotTable!$A$310:$A$615,0))/100*INDEX(gDP!AI$6:AI$271,MATCH(totalExpenditure!$A94,gDP!$B$6:$B$271)))</f>
        <v>792917845.22785938</v>
      </c>
      <c r="BT94" s="77">
        <f>IF(INDEX([2]pivotTable!U$310:U$615,MATCH(totalExpenditure!$A94,[2]pivotTable!$A$310:$A$615,0))/100*INDEX(gDP!AJ$6:AJ$271,MATCH(totalExpenditure!$A94,gDP!$B$6:$B$271))=0,"",INDEX([2]pivotTable!U$310:U$615,MATCH(totalExpenditure!$A94,[2]pivotTable!$A$310:$A$615,0))/100*INDEX(gDP!AJ$6:AJ$271,MATCH(totalExpenditure!$A94,gDP!$B$6:$B$271)))</f>
        <v>778059919.61114168</v>
      </c>
      <c r="BU94" s="77">
        <f>IF(INDEX([2]pivotTable!V$310:V$615,MATCH(totalExpenditure!$A94,[2]pivotTable!$A$310:$A$615,0))/100*INDEX(gDP!AK$6:AK$271,MATCH(totalExpenditure!$A94,gDP!$B$6:$B$271))=0,"",INDEX([2]pivotTable!V$310:V$615,MATCH(totalExpenditure!$A94,[2]pivotTable!$A$310:$A$615,0))/100*INDEX(gDP!AK$6:AK$271,MATCH(totalExpenditure!$A94,gDP!$B$6:$B$271)))</f>
        <v>871685046.47837245</v>
      </c>
      <c r="BV94" s="77">
        <f>IF(INDEX([2]pivotTable!W$310:W$615,MATCH(totalExpenditure!$A94,[2]pivotTable!$A$310:$A$615,0))/100*INDEX(gDP!AL$6:AL$271,MATCH(totalExpenditure!$A94,gDP!$B$6:$B$271))=0,"",INDEX([2]pivotTable!W$310:W$615,MATCH(totalExpenditure!$A94,[2]pivotTable!$A$310:$A$615,0))/100*INDEX(gDP!AL$6:AL$271,MATCH(totalExpenditure!$A94,gDP!$B$6:$B$271)))</f>
        <v>805187037.75267577</v>
      </c>
      <c r="BW94" s="77">
        <f>IF(INDEX([2]pivotTable!X$310:X$615,MATCH(totalExpenditure!$A94,[2]pivotTable!$A$310:$A$615,0))/100*INDEX(gDP!AM$6:AM$271,MATCH(totalExpenditure!$A94,gDP!$B$6:$B$271))=0,"",INDEX([2]pivotTable!X$310:X$615,MATCH(totalExpenditure!$A94,[2]pivotTable!$A$310:$A$615,0))/100*INDEX(gDP!AM$6:AM$271,MATCH(totalExpenditure!$A94,gDP!$B$6:$B$271)))</f>
        <v>851193154.35393167</v>
      </c>
      <c r="BX94" s="77">
        <f>IF(INDEX([2]pivotTable!Y$310:Y$615,MATCH(totalExpenditure!$A94,[2]pivotTable!$A$310:$A$615,0))/100*INDEX(gDP!AN$6:AN$271,MATCH(totalExpenditure!$A94,gDP!$B$6:$B$271))=0,"",INDEX([2]pivotTable!Y$310:Y$615,MATCH(totalExpenditure!$A94,[2]pivotTable!$A$310:$A$615,0))/100*INDEX(gDP!AN$6:AN$271,MATCH(totalExpenditure!$A94,gDP!$B$6:$B$271)))</f>
        <v>2573313279.5999393</v>
      </c>
      <c r="BY94" s="77">
        <f>IF(INDEX([2]pivotTable!Z$310:Z$615,MATCH(totalExpenditure!$A94,[2]pivotTable!$A$310:$A$615,0))/100*INDEX(gDP!AO$6:AO$271,MATCH(totalExpenditure!$A94,gDP!$B$6:$B$271))=0,"",INDEX([2]pivotTable!Z$310:Z$615,MATCH(totalExpenditure!$A94,[2]pivotTable!$A$310:$A$615,0))/100*INDEX(gDP!AO$6:AO$271,MATCH(totalExpenditure!$A94,gDP!$B$6:$B$271)))</f>
        <v>2654681345.6964893</v>
      </c>
      <c r="BZ94" s="77">
        <f>IF(INDEX([2]pivotTable!AA$310:AA$615,MATCH(totalExpenditure!$A94,[2]pivotTable!$A$310:$A$615,0))/100*INDEX(gDP!AP$6:AP$271,MATCH(totalExpenditure!$A94,gDP!$B$6:$B$271))=0,"",INDEX([2]pivotTable!AA$310:AA$615,MATCH(totalExpenditure!$A94,[2]pivotTable!$A$310:$A$615,0))/100*INDEX(gDP!AP$6:AP$271,MATCH(totalExpenditure!$A94,gDP!$B$6:$B$271)))</f>
        <v>2662731362.7854805</v>
      </c>
      <c r="CA94" s="77">
        <f>IF(INDEX([2]pivotTable!AB$310:AB$615,MATCH(totalExpenditure!$A94,[2]pivotTable!$A$310:$A$615,0))/100*INDEX(gDP!AQ$6:AQ$271,MATCH(totalExpenditure!$A94,gDP!$B$6:$B$271))=0,"",INDEX([2]pivotTable!AB$310:AB$615,MATCH(totalExpenditure!$A94,[2]pivotTable!$A$310:$A$615,0))/100*INDEX(gDP!AQ$6:AQ$271,MATCH(totalExpenditure!$A94,gDP!$B$6:$B$271)))</f>
        <v>2628592739.3058968</v>
      </c>
      <c r="CB94" s="77">
        <f>IF(INDEX([2]pivotTable!AC$310:AC$615,MATCH(totalExpenditure!$A94,[2]pivotTable!$A$310:$A$615,0))/100*INDEX(gDP!AR$6:AR$271,MATCH(totalExpenditure!$A94,gDP!$B$6:$B$271))=0,"",INDEX([2]pivotTable!AC$310:AC$615,MATCH(totalExpenditure!$A94,[2]pivotTable!$A$310:$A$615,0))/100*INDEX(gDP!AR$6:AR$271,MATCH(totalExpenditure!$A94,gDP!$B$6:$B$271)))</f>
        <v>2880295280.9337296</v>
      </c>
      <c r="CC94" s="77">
        <f>IF(INDEX([2]pivotTable!AD$310:AD$615,MATCH(totalExpenditure!$A94,[2]pivotTable!$A$310:$A$615,0))/100*INDEX(gDP!AS$6:AS$271,MATCH(totalExpenditure!$A94,gDP!$B$6:$B$271))=0,"",INDEX([2]pivotTable!AD$310:AD$615,MATCH(totalExpenditure!$A94,[2]pivotTable!$A$310:$A$615,0))/100*INDEX(gDP!AS$6:AS$271,MATCH(totalExpenditure!$A94,gDP!$B$6:$B$271)))</f>
        <v>2791795991.8485308</v>
      </c>
      <c r="CD94" s="77">
        <f>IF(INDEX([2]pivotTable!AE$310:AE$615,MATCH(totalExpenditure!$A94,[2]pivotTable!$A$310:$A$615,0))/100*INDEX(gDP!AT$6:AT$271,MATCH(totalExpenditure!$A94,gDP!$B$6:$B$271))=0,"",INDEX([2]pivotTable!AE$310:AE$615,MATCH(totalExpenditure!$A94,[2]pivotTable!$A$310:$A$615,0))/100*INDEX(gDP!AT$6:AT$271,MATCH(totalExpenditure!$A94,gDP!$B$6:$B$271)))</f>
        <v>4089278856.7601995</v>
      </c>
      <c r="CE94" s="77">
        <f>IF(INDEX([2]pivotTable!AF$310:AF$615,MATCH(totalExpenditure!$A94,[2]pivotTable!$A$310:$A$615,0))/100*INDEX(gDP!AU$6:AU$271,MATCH(totalExpenditure!$A94,gDP!$B$6:$B$271))=0,"",INDEX([2]pivotTable!AF$310:AF$615,MATCH(totalExpenditure!$A94,[2]pivotTable!$A$310:$A$615,0))/100*INDEX(gDP!AU$6:AU$271,MATCH(totalExpenditure!$A94,gDP!$B$6:$B$271)))</f>
        <v>4698751789.0434017</v>
      </c>
      <c r="CF94" s="77">
        <f>IF(INDEX([2]pivotTable!AG$310:AG$615,MATCH(totalExpenditure!$A94,[2]pivotTable!$A$310:$A$615,0))/100*INDEX(gDP!AV$6:AV$271,MATCH(totalExpenditure!$A94,gDP!$B$6:$B$271))=0,"",INDEX([2]pivotTable!AG$310:AG$615,MATCH(totalExpenditure!$A94,[2]pivotTable!$A$310:$A$615,0))/100*INDEX(gDP!AV$6:AV$271,MATCH(totalExpenditure!$A94,gDP!$B$6:$B$271)))</f>
        <v>6071104207.0879498</v>
      </c>
      <c r="CG94" s="77">
        <f>IF(INDEX([2]pivotTable!AH$310:AH$615,MATCH(totalExpenditure!$A94,[2]pivotTable!$A$310:$A$615,0))/100*INDEX(gDP!AW$6:AW$271,MATCH(totalExpenditure!$A94,gDP!$B$6:$B$271))=0,"",INDEX([2]pivotTable!AH$310:AH$615,MATCH(totalExpenditure!$A94,[2]pivotTable!$A$310:$A$615,0))/100*INDEX(gDP!AW$6:AW$271,MATCH(totalExpenditure!$A94,gDP!$B$6:$B$271)))</f>
        <v>7710833991.5560646</v>
      </c>
      <c r="CH94" s="77">
        <f>IF(INDEX([2]pivotTable!AI$310:AI$615,MATCH(totalExpenditure!$A94,[2]pivotTable!$A$310:$A$615,0))/100*INDEX(gDP!AX$6:AX$271,MATCH(totalExpenditure!$A94,gDP!$B$6:$B$271))=0,"",INDEX([2]pivotTable!AI$310:AI$615,MATCH(totalExpenditure!$A94,[2]pivotTable!$A$310:$A$615,0))/100*INDEX(gDP!AX$6:AX$271,MATCH(totalExpenditure!$A94,gDP!$B$6:$B$271)))</f>
        <v>7733713172.7777176</v>
      </c>
      <c r="CI94" s="77">
        <f>IF(INDEX([2]pivotTable!AJ$310:AJ$615,MATCH(totalExpenditure!$A94,[2]pivotTable!$A$310:$A$615,0))/100*INDEX(gDP!AY$6:AY$271,MATCH(totalExpenditure!$A94,gDP!$B$6:$B$271))=0,"",INDEX([2]pivotTable!AJ$310:AJ$615,MATCH(totalExpenditure!$A94,[2]pivotTable!$A$310:$A$615,0))/100*INDEX(gDP!AY$6:AY$271,MATCH(totalExpenditure!$A94,gDP!$B$6:$B$271)))</f>
        <v>7878145780.0245018</v>
      </c>
      <c r="CJ94" s="77">
        <f>IF(INDEX([2]pivotTable!AK$310:AK$615,MATCH(totalExpenditure!$A94,[2]pivotTable!$A$310:$A$615,0))/100*INDEX(gDP!AZ$6:AZ$271,MATCH(totalExpenditure!$A94,gDP!$B$6:$B$271))=0,"",INDEX([2]pivotTable!AK$310:AK$615,MATCH(totalExpenditure!$A94,[2]pivotTable!$A$310:$A$615,0))/100*INDEX(gDP!AZ$6:AZ$271,MATCH(totalExpenditure!$A94,gDP!$B$6:$B$271)))</f>
        <v>9630865452.4321365</v>
      </c>
      <c r="CK94" s="77">
        <f>IF(INDEX([2]pivotTable!AL$310:AL$615,MATCH(totalExpenditure!$A94,[2]pivotTable!$A$310:$A$615,0))/100*INDEX(gDP!BA$6:BA$271,MATCH(totalExpenditure!$A94,gDP!$B$6:$B$271))=0,"",INDEX([2]pivotTable!AL$310:AL$615,MATCH(totalExpenditure!$A94,[2]pivotTable!$A$310:$A$615,0))/100*INDEX(gDP!BA$6:BA$271,MATCH(totalExpenditure!$A94,gDP!$B$6:$B$271)))</f>
        <v>11389078063.27824</v>
      </c>
      <c r="CL94" s="77">
        <f>IF(INDEX([2]pivotTable!AM$310:AM$615,MATCH(totalExpenditure!$A94,[2]pivotTable!$A$310:$A$615,0))/100*INDEX(gDP!BB$6:BB$271,MATCH(totalExpenditure!$A94,gDP!$B$6:$B$271))=0,"",INDEX([2]pivotTable!AM$310:AM$615,MATCH(totalExpenditure!$A94,[2]pivotTable!$A$310:$A$615,0))/100*INDEX(gDP!BB$6:BB$271,MATCH(totalExpenditure!$A94,gDP!$B$6:$B$271)))</f>
        <v>11927106009.117865</v>
      </c>
      <c r="CM94" s="77">
        <f>IF(INDEX([2]pivotTable!AN$310:AN$615,MATCH(totalExpenditure!$A94,[2]pivotTable!$A$310:$A$615,0))/100*INDEX(gDP!BC$6:BC$271,MATCH(totalExpenditure!$A94,gDP!$B$6:$B$271))=0,"",INDEX([2]pivotTable!AN$310:AN$615,MATCH(totalExpenditure!$A94,[2]pivotTable!$A$310:$A$615,0))/100*INDEX(gDP!BC$6:BC$271,MATCH(totalExpenditure!$A94,gDP!$B$6:$B$271)))</f>
        <v>10696498630.974037</v>
      </c>
      <c r="CN94" s="77">
        <f>IF(INDEX([2]pivotTable!AO$310:AO$615,MATCH(totalExpenditure!$A94,[2]pivotTable!$A$310:$A$615,0))/100*INDEX(gDP!BD$6:BD$271,MATCH(totalExpenditure!$A94,gDP!$B$6:$B$271))=0,"",INDEX([2]pivotTable!AO$310:AO$615,MATCH(totalExpenditure!$A94,[2]pivotTable!$A$310:$A$615,0))/100*INDEX(gDP!BD$6:BD$271,MATCH(totalExpenditure!$A94,gDP!$B$6:$B$271)))</f>
        <v>9989756752.8314629</v>
      </c>
      <c r="CO94" s="77">
        <f>IF(INDEX([2]pivotTable!AP$310:AP$615,MATCH(totalExpenditure!$A94,[2]pivotTable!$A$310:$A$615,0))/100*INDEX(gDP!BE$6:BE$271,MATCH(totalExpenditure!$A94,gDP!$B$6:$B$271))=0,"",INDEX([2]pivotTable!AP$310:AP$615,MATCH(totalExpenditure!$A94,[2]pivotTable!$A$310:$A$615,0))/100*INDEX(gDP!BE$6:BE$271,MATCH(totalExpenditure!$A94,gDP!$B$6:$B$271)))</f>
        <v>9100301948.2161388</v>
      </c>
      <c r="CP94" s="77">
        <f>IF(INDEX([2]pivotTable!AQ$310:AQ$615,MATCH(totalExpenditure!$A94,[2]pivotTable!$A$310:$A$615,0))/100*INDEX(gDP!BF$6:BF$271,MATCH(totalExpenditure!$A94,gDP!$B$6:$B$271))=0,"",INDEX([2]pivotTable!AQ$310:AQ$615,MATCH(totalExpenditure!$A94,[2]pivotTable!$A$310:$A$615,0))/100*INDEX(gDP!BF$6:BF$271,MATCH(totalExpenditure!$A94,gDP!$B$6:$B$271)))</f>
        <v>8935147607.912262</v>
      </c>
      <c r="CQ94" s="77">
        <f>IF(INDEX([2]pivotTable!AR$310:AR$615,MATCH(totalExpenditure!$A94,[2]pivotTable!$A$310:$A$615,0))/100*INDEX(gDP!BG$6:BG$271,MATCH(totalExpenditure!$A94,gDP!$B$6:$B$271))=0,"",INDEX([2]pivotTable!AR$310:AR$615,MATCH(totalExpenditure!$A94,[2]pivotTable!$A$310:$A$615,0))/100*INDEX(gDP!BG$6:BG$271,MATCH(totalExpenditure!$A94,gDP!$B$6:$B$271)))</f>
        <v>10006970657.795841</v>
      </c>
      <c r="CR94" s="77">
        <f>IF(INDEX([2]pivotTable!AS$310:AS$615,MATCH(totalExpenditure!$A94,[2]pivotTable!$A$310:$A$615,0))/100*INDEX(gDP!BH$6:BH$271,MATCH(totalExpenditure!$A94,gDP!$B$6:$B$271))=0,"",INDEX([2]pivotTable!AS$310:AS$615,MATCH(totalExpenditure!$A94,[2]pivotTable!$A$310:$A$615,0))/100*INDEX(gDP!BH$6:BH$271,MATCH(totalExpenditure!$A94,gDP!$B$6:$B$271)))</f>
        <v>8179571428.7410746</v>
      </c>
      <c r="CS94" s="77">
        <f>IF(INDEX([2]pivotTable!AT$310:AT$615,MATCH(totalExpenditure!$A94,[2]pivotTable!$A$310:$A$615,0))/100*INDEX(gDP!BI$6:BI$271,MATCH(totalExpenditure!$A94,gDP!$B$6:$B$271))=0,"",INDEX([2]pivotTable!AT$310:AT$615,MATCH(totalExpenditure!$A94,[2]pivotTable!$A$310:$A$615,0))/100*INDEX(gDP!BI$6:BI$271,MATCH(totalExpenditure!$A94,gDP!$B$6:$B$271)))</f>
        <v>8382629561.8728933</v>
      </c>
      <c r="CT94" s="77">
        <f>IF(INDEX([2]pivotTable!AU$310:AU$615,MATCH(totalExpenditure!$A94,[2]pivotTable!$A$310:$A$615,0))/100*INDEX(gDP!BJ$6:BJ$271,MATCH(totalExpenditure!$A94,gDP!$B$6:$B$271))=0,"",INDEX([2]pivotTable!AU$310:AU$615,MATCH(totalExpenditure!$A94,[2]pivotTable!$A$310:$A$615,0))/100*INDEX(gDP!BJ$6:BJ$271,MATCH(totalExpenditure!$A94,gDP!$B$6:$B$271)))</f>
        <v>8593309458.5818329</v>
      </c>
      <c r="CU94" s="77">
        <f>IF(INDEX([2]pivotTable!AV$310:AV$615,MATCH(totalExpenditure!$A94,[2]pivotTable!$A$310:$A$615,0))/100*INDEX(gDP!BK$6:BK$271,MATCH(totalExpenditure!$A94,gDP!$B$6:$B$271))=0,"",INDEX([2]pivotTable!AV$310:AV$615,MATCH(totalExpenditure!$A94,[2]pivotTable!$A$310:$A$615,0))/100*INDEX(gDP!BK$6:BK$271,MATCH(totalExpenditure!$A94,gDP!$B$6:$B$271)))</f>
        <v>9669454794.2402611</v>
      </c>
      <c r="CV94" s="77">
        <f>IF(INDEX([2]pivotTable!AW$310:AW$615,MATCH(totalExpenditure!$A94,[2]pivotTable!$A$310:$A$615,0))/100*INDEX(gDP!BL$6:BL$271,MATCH(totalExpenditure!$A94,gDP!$B$6:$B$271))=0,"",INDEX([2]pivotTable!AW$310:AW$615,MATCH(totalExpenditure!$A94,[2]pivotTable!$A$310:$A$615,0))/100*INDEX(gDP!BL$6:BL$271,MATCH(totalExpenditure!$A94,gDP!$B$6:$B$271)))</f>
        <v>8620615957.3532867</v>
      </c>
      <c r="CW94" s="77">
        <f>IF(INDEX([2]pivotTable!AX$310:AX$615,MATCH(totalExpenditure!$A94,[2]pivotTable!$A$310:$A$615,0))/100*INDEX(gDP!BM$6:BM$271,MATCH(totalExpenditure!$A94,gDP!$B$6:$B$271))=0,"",INDEX([2]pivotTable!AX$310:AX$615,MATCH(totalExpenditure!$A94,[2]pivotTable!$A$310:$A$615,0))/100*INDEX(gDP!BM$6:BM$271,MATCH(totalExpenditure!$A94,gDP!$B$6:$B$271)))</f>
        <v>8971664054.7947979</v>
      </c>
      <c r="CX94" s="77">
        <f>IF(INDEX([2]pivotTable!AY$310:AY$615,MATCH(totalExpenditure!$A94,[2]pivotTable!$A$310:$A$615,0))/100*INDEX(gDP!BN$6:BN$271,MATCH(totalExpenditure!$A94,gDP!$B$6:$B$271))=0,"",INDEX([2]pivotTable!AY$310:AY$615,MATCH(totalExpenditure!$A94,[2]pivotTable!$A$310:$A$615,0))/100*INDEX(gDP!BN$6:BN$271,MATCH(totalExpenditure!$A94,gDP!$B$6:$B$271)))</f>
        <v>9380983185.1805286</v>
      </c>
      <c r="CY94" s="77" t="str">
        <f>IF(INDEX([2]pivotTable!AZ$310:AZ$615,MATCH(totalExpenditure!$A94,[2]pivotTable!$A$310:$A$615,0))/100*INDEX(gDP!BO$6:BO$271,MATCH(totalExpenditure!$A94,gDP!$B$6:$B$271))=0,"",INDEX([2]pivotTable!AZ$310:AZ$615,MATCH(totalExpenditure!$A94,[2]pivotTable!$A$310:$A$615,0))/100*INDEX(gDP!BO$6:BO$271,MATCH(totalExpenditure!$A94,gDP!$B$6:$B$271)))</f>
        <v/>
      </c>
      <c r="CZ94" s="77" t="str">
        <f>IF(B94="","",IF(BA94="","",B94-B94+INDEX(gDP!Q$6:Q$271,MATCH(totalExpenditure!$A94,gDP!$B$6:$B$271))))</f>
        <v/>
      </c>
      <c r="DA94" s="77" t="str">
        <f>IF(C94="","",IF(BB94="","",C94-C94+INDEX(gDP!R$6:R$271,MATCH(totalExpenditure!$A94,gDP!$B$6:$B$271))))</f>
        <v/>
      </c>
      <c r="DB94" s="77" t="str">
        <f>IF(D94="","",IF(BC94="","",D94-D94+INDEX(gDP!S$6:S$271,MATCH(totalExpenditure!$A94,gDP!$B$6:$B$271))))</f>
        <v/>
      </c>
      <c r="DC94" s="77" t="str">
        <f>IF(E94="","",IF(BD94="","",E94-E94+INDEX(gDP!T$6:T$271,MATCH(totalExpenditure!$A94,gDP!$B$6:$B$271))))</f>
        <v/>
      </c>
      <c r="DD94" s="77" t="str">
        <f>IF(F94="","",IF(BE94="","",F94-F94+INDEX(gDP!U$6:U$271,MATCH(totalExpenditure!$A94,gDP!$B$6:$B$271))))</f>
        <v/>
      </c>
      <c r="DE94" s="77" t="str">
        <f>IF(G94="","",IF(BF94="","",G94-G94+INDEX(gDP!V$6:V$271,MATCH(totalExpenditure!$A94,gDP!$B$6:$B$271))))</f>
        <v/>
      </c>
      <c r="DF94" s="77" t="str">
        <f>IF(H94="","",IF(BG94="","",H94-H94+INDEX(gDP!W$6:W$271,MATCH(totalExpenditure!$A94,gDP!$B$6:$B$271))))</f>
        <v/>
      </c>
      <c r="DG94" s="77" t="str">
        <f>IF(I94="","",IF(BH94="","",I94-I94+INDEX(gDP!X$6:X$271,MATCH(totalExpenditure!$A94,gDP!$B$6:$B$271))))</f>
        <v/>
      </c>
      <c r="DH94" s="77" t="str">
        <f>IF(J94="","",IF(BI94="","",J94-J94+INDEX(gDP!Y$6:Y$271,MATCH(totalExpenditure!$A94,gDP!$B$6:$B$271))))</f>
        <v/>
      </c>
      <c r="DI94" s="77" t="str">
        <f>IF(K94="","",IF(BJ94="","",K94-K94+INDEX(gDP!Z$6:Z$271,MATCH(totalExpenditure!$A94,gDP!$B$6:$B$271))))</f>
        <v/>
      </c>
      <c r="DJ94" s="77" t="str">
        <f>IF(L94="","",IF(BK94="","",L94-L94+INDEX(gDP!AA$6:AA$271,MATCH(totalExpenditure!$A94,gDP!$B$6:$B$271))))</f>
        <v/>
      </c>
      <c r="DK94" s="77" t="str">
        <f>IF(M94="","",IF(BL94="","",M94-M94+INDEX(gDP!AB$6:AB$271,MATCH(totalExpenditure!$A94,gDP!$B$6:$B$271))))</f>
        <v/>
      </c>
      <c r="DL94" s="77" t="str">
        <f>IF(N94="","",IF(BM94="","",N94-N94+INDEX(gDP!AC$6:AC$271,MATCH(totalExpenditure!$A94,gDP!$B$6:$B$271))))</f>
        <v/>
      </c>
      <c r="DM94" s="77" t="str">
        <f>IF(O94="","",IF(BN94="","",O94-O94+INDEX(gDP!AD$6:AD$271,MATCH(totalExpenditure!$A94,gDP!$B$6:$B$271))))</f>
        <v/>
      </c>
      <c r="DN94" s="77" t="str">
        <f>IF(P94="","",IF(BO94="","",P94-P94+INDEX(gDP!AE$6:AE$271,MATCH(totalExpenditure!$A94,gDP!$B$6:$B$271))))</f>
        <v/>
      </c>
      <c r="DO94" s="77" t="str">
        <f>IF(Q94="","",IF(BP94="","",Q94-Q94+INDEX(gDP!AF$6:AF$271,MATCH(totalExpenditure!$A94,gDP!$B$6:$B$271))))</f>
        <v/>
      </c>
      <c r="DP94" s="77" t="str">
        <f>IF(R94="","",IF(BQ94="","",R94-R94+INDEX(gDP!AG$6:AG$271,MATCH(totalExpenditure!$A94,gDP!$B$6:$B$271))))</f>
        <v/>
      </c>
      <c r="DQ94" s="77" t="str">
        <f>IF(S94="","",IF(BR94="","",S94-S94+INDEX(gDP!AH$6:AH$271,MATCH(totalExpenditure!$A94,gDP!$B$6:$B$271))))</f>
        <v/>
      </c>
      <c r="DR94" s="77">
        <f>IF(T94="","",IF(BS94="","",T94-T94+INDEX(gDP!AI$6:AI$271,MATCH(totalExpenditure!$A94,gDP!$B$6:$B$271))))</f>
        <v>97891092003.439407</v>
      </c>
      <c r="DS94" s="77">
        <f>IF(U94="","",IF(BT94="","",U94-U94+INDEX(gDP!AJ$6:AJ$271,MATCH(totalExpenditure!$A94,gDP!$B$6:$B$271))))</f>
        <v>105143232379.884</v>
      </c>
      <c r="DT94" s="77">
        <f>IF(V94="","",IF(BU94="","",V94-V94+INDEX(gDP!AK$6:AK$271,MATCH(totalExpenditure!$A94,gDP!$B$6:$B$271))))</f>
        <v>116224672863.783</v>
      </c>
      <c r="DU94" s="77">
        <f>IF(W94="","",IF(BV94="","",W94-W94+INDEX(gDP!AL$6:AL$271,MATCH(totalExpenditure!$A94,gDP!$B$6:$B$271))))</f>
        <v>108809059155.767</v>
      </c>
      <c r="DV94" s="77">
        <f>IF(X94="","",IF(BW94="","",X94-X94+INDEX(gDP!AM$6:AM$271,MATCH(totalExpenditure!$A94,gDP!$B$6:$B$271))))</f>
        <v>116601801966.29201</v>
      </c>
      <c r="DW94" s="77">
        <f>IF(Y94="","",IF(BX94="","",Y94-Y94+INDEX(gDP!AN$6:AN$271,MATCH(totalExpenditure!$A94,gDP!$B$6:$B$271))))</f>
        <v>136878365936.16701</v>
      </c>
      <c r="DX94" s="77">
        <f>IF(Z94="","",IF(BY94="","",Z94-Z94+INDEX(gDP!AO$6:AO$271,MATCH(totalExpenditure!$A94,gDP!$B$6:$B$271))))</f>
        <v>145861612400.90601</v>
      </c>
      <c r="DY94" s="77">
        <f>IF(AA94="","",IF(BZ94="","",AA94-AA94+INDEX(gDP!AP$6:AP$271,MATCH(totalExpenditure!$A94,gDP!$B$6:$B$271))))</f>
        <v>143157600149.75699</v>
      </c>
      <c r="DZ94" s="77">
        <f>IF(AB94="","",IF(CA94="","",AB94-AB94+INDEX(gDP!AQ$6:AQ$271,MATCH(totalExpenditure!$A94,gDP!$B$6:$B$271))))</f>
        <v>144428172489.33499</v>
      </c>
      <c r="EA94" s="77">
        <f>IF(AC94="","",IF(CB94="","",AC94-AC94+INDEX(gDP!AR$6:AR$271,MATCH(totalExpenditure!$A94,gDP!$B$6:$B$271))))</f>
        <v>142588875293.74899</v>
      </c>
      <c r="EB94" s="77">
        <f>IF(AD94="","",IF(CC94="","",AD94-AD94+INDEX(gDP!AS$6:AS$271,MATCH(totalExpenditure!$A94,gDP!$B$6:$B$271))))</f>
        <v>130457756628.436</v>
      </c>
      <c r="EC94" s="77">
        <f>IF(AE94="","",IF(CD94="","",AE94-AE94+INDEX(gDP!AT$6:AT$271,MATCH(totalExpenditure!$A94,gDP!$B$6:$B$271))))</f>
        <v>136309295225.34</v>
      </c>
      <c r="ED94" s="77">
        <f>IF(AF94="","",IF(CE94="","",AF94-AF94+INDEX(gDP!AU$6:AU$271,MATCH(totalExpenditure!$A94,gDP!$B$6:$B$271))))</f>
        <v>154564203586.95401</v>
      </c>
      <c r="EE94" s="77">
        <f>IF(AG94="","",IF(CF94="","",AG94-AG94+INDEX(gDP!AV$6:AV$271,MATCH(totalExpenditure!$A94,gDP!$B$6:$B$271))))</f>
        <v>202370140236.26501</v>
      </c>
      <c r="EF94" s="77">
        <f>IF(AH94="","",IF(CG94="","",AH94-AH94+INDEX(gDP!AW$6:AW$271,MATCH(totalExpenditure!$A94,gDP!$B$6:$B$271))))</f>
        <v>240963562236.12701</v>
      </c>
      <c r="EG94" s="77">
        <f>IF(AI94="","",IF(CH94="","",AI94-AI94+INDEX(gDP!AX$6:AX$271,MATCH(totalExpenditure!$A94,gDP!$B$6:$B$271))))</f>
        <v>247875422204.414</v>
      </c>
      <c r="EH94" s="77">
        <f>IF(AJ94="","",IF(CI94="","",AJ94-AJ94+INDEX(gDP!AY$6:AY$271,MATCH(totalExpenditure!$A94,gDP!$B$6:$B$271))))</f>
        <v>273546728473.073</v>
      </c>
      <c r="EI94" s="77">
        <f>IF(AK94="","",IF(CJ94="","",AK94-AK94+INDEX(gDP!AZ$6:AZ$271,MATCH(totalExpenditure!$A94,gDP!$B$6:$B$271))))</f>
        <v>318902829550.73297</v>
      </c>
      <c r="EJ94" s="77">
        <f>IF(AL94="","",IF(CK94="","",AL94-AL94+INDEX(gDP!BA$6:BA$271,MATCH(totalExpenditure!$A94,gDP!$B$6:$B$271))))</f>
        <v>355908689477.44501</v>
      </c>
      <c r="EK94" s="77">
        <f>IF(AM94="","",IF(CL94="","",AM94-AM94+INDEX(gDP!BB$6:BB$271,MATCH(totalExpenditure!$A94,gDP!$B$6:$B$271))))</f>
        <v>331308500253.27399</v>
      </c>
      <c r="EL94" s="77">
        <f>IF(AN94="","",IF(CM94="","",AN94-AN94+INDEX(gDP!BC$6:BC$271,MATCH(totalExpenditure!$A94,gDP!$B$6:$B$271))))</f>
        <v>297124961971.50098</v>
      </c>
      <c r="EM94" s="77">
        <f>IF(AO94="","",IF(CN94="","",AO94-AO94+INDEX(gDP!BD$6:BD$271,MATCH(totalExpenditure!$A94,gDP!$B$6:$B$271))))</f>
        <v>282995942006.55701</v>
      </c>
      <c r="EN94" s="77">
        <f>IF(AP94="","",IF(CO94="","",AP94-AP94+INDEX(gDP!BE$6:BE$271,MATCH(totalExpenditure!$A94,gDP!$B$6:$B$271))))</f>
        <v>242029307133.40799</v>
      </c>
      <c r="EO94" s="77">
        <f>IF(AQ94="","",IF(CP94="","",AQ94-AQ94+INDEX(gDP!BF$6:BF$271,MATCH(totalExpenditure!$A94,gDP!$B$6:$B$271))))</f>
        <v>238907690051.13</v>
      </c>
      <c r="EP94" s="77">
        <f>IF(AR94="","",IF(CQ94="","",AR94-AR94+INDEX(gDP!BG$6:BG$271,MATCH(totalExpenditure!$A94,gDP!$B$6:$B$271))))</f>
        <v>235458133124.608</v>
      </c>
      <c r="EQ94" s="77">
        <f>IF(AS94="","",IF(CR94="","",AS94-AS94+INDEX(gDP!BH$6:BH$271,MATCH(totalExpenditure!$A94,gDP!$B$6:$B$271))))</f>
        <v>195683527003.375</v>
      </c>
      <c r="ER94" s="77">
        <f>IF(AT94="","",IF(CS94="","",AT94-AT94+INDEX(gDP!BI$6:BI$271,MATCH(totalExpenditure!$A94,gDP!$B$6:$B$271))))</f>
        <v>193148146586.93301</v>
      </c>
      <c r="ES94" s="77">
        <f>IF(AU94="","",IF(CT94="","",AU94-AU94+INDEX(gDP!BJ$6:BJ$271,MATCH(totalExpenditure!$A94,gDP!$B$6:$B$271))))</f>
        <v>199844406013.53101</v>
      </c>
      <c r="ET94" s="77">
        <f>IF(AV94="","",IF(CU94="","",AV94-AV94+INDEX(gDP!BK$6:BK$271,MATCH(totalExpenditure!$A94,gDP!$B$6:$B$271))))</f>
        <v>212049447242.11099</v>
      </c>
      <c r="EU94" s="77">
        <f>IF(AW94="","",IF(CV94="","",AW94-AW94+INDEX(gDP!BL$6:BL$271,MATCH(totalExpenditure!$A94,gDP!$B$6:$B$271))))</f>
        <v>205252760889.36401</v>
      </c>
      <c r="EV94" s="77">
        <f>IF(AX94="","",IF(CW94="","",AX94-AX94+INDEX(gDP!BM$6:BM$271,MATCH(totalExpenditure!$A94,gDP!$B$6:$B$271))))</f>
        <v>188480337285.60501</v>
      </c>
      <c r="EW94" s="77">
        <f>IF(AY94="","",IF(CX94="","",AY94-AY94+INDEX(gDP!BN$6:BN$271,MATCH(totalExpenditure!$A94,gDP!$B$6:$B$271))))</f>
        <v>214667807441.202</v>
      </c>
      <c r="EX94" s="77" t="str">
        <f>IF(AZ94="","",IF(CY94="","",AZ94-AZ94+INDEX(gDP!BO$6:BO$271,MATCH(totalExpenditure!$A94,gDP!$B$6:$B$271))))</f>
        <v/>
      </c>
    </row>
    <row r="95" spans="1:154" x14ac:dyDescent="0.35">
      <c r="A95" t="s">
        <v>399</v>
      </c>
      <c r="B95" s="77" t="str">
        <f>IF(INDEX([2]pivotTable!B$3:B$308,MATCH(totalExpenditure!$A95,[2]pivotTable!$A$3:$A$308,0))/100*INDEX(gDP!Q$6:Q$271,MATCH(totalExpenditure!$A95,gDP!$B$6:$B$271))=0,"",INDEX([2]pivotTable!B$3:B$308,MATCH(totalExpenditure!$A95,[2]pivotTable!$A$3:$A$308,0))/100*INDEX(gDP!Q$6:Q$271,MATCH(totalExpenditure!$A95,gDP!$B$6:$B$271)))</f>
        <v/>
      </c>
      <c r="C95" s="77" t="str">
        <f>IF(INDEX([2]pivotTable!C$3:C$308,MATCH(totalExpenditure!$A95,[2]pivotTable!$A$3:$A$308,0))/100*INDEX(gDP!R$6:R$271,MATCH(totalExpenditure!$A95,gDP!$B$6:$B$271))=0,"",INDEX([2]pivotTable!C$3:C$308,MATCH(totalExpenditure!$A95,[2]pivotTable!$A$3:$A$308,0))/100*INDEX(gDP!R$6:R$271,MATCH(totalExpenditure!$A95,gDP!$B$6:$B$271)))</f>
        <v/>
      </c>
      <c r="D95" s="77" t="str">
        <f>IF(INDEX([2]pivotTable!D$3:D$308,MATCH(totalExpenditure!$A95,[2]pivotTable!$A$3:$A$308,0))/100*INDEX(gDP!S$6:S$271,MATCH(totalExpenditure!$A95,gDP!$B$6:$B$271))=0,"",INDEX([2]pivotTable!D$3:D$308,MATCH(totalExpenditure!$A95,[2]pivotTable!$A$3:$A$308,0))/100*INDEX(gDP!S$6:S$271,MATCH(totalExpenditure!$A95,gDP!$B$6:$B$271)))</f>
        <v/>
      </c>
      <c r="E95" s="77" t="str">
        <f>IF(INDEX([2]pivotTable!E$3:E$308,MATCH(totalExpenditure!$A95,[2]pivotTable!$A$3:$A$308,0))/100*INDEX(gDP!T$6:T$271,MATCH(totalExpenditure!$A95,gDP!$B$6:$B$271))=0,"",INDEX([2]pivotTable!E$3:E$308,MATCH(totalExpenditure!$A95,[2]pivotTable!$A$3:$A$308,0))/100*INDEX(gDP!T$6:T$271,MATCH(totalExpenditure!$A95,gDP!$B$6:$B$271)))</f>
        <v/>
      </c>
      <c r="F95" s="77" t="str">
        <f>IF(INDEX([2]pivotTable!F$3:F$308,MATCH(totalExpenditure!$A95,[2]pivotTable!$A$3:$A$308,0))/100*INDEX(gDP!U$6:U$271,MATCH(totalExpenditure!$A95,gDP!$B$6:$B$271))=0,"",INDEX([2]pivotTable!F$3:F$308,MATCH(totalExpenditure!$A95,[2]pivotTable!$A$3:$A$308,0))/100*INDEX(gDP!U$6:U$271,MATCH(totalExpenditure!$A95,gDP!$B$6:$B$271)))</f>
        <v/>
      </c>
      <c r="G95" s="77" t="str">
        <f>IF(INDEX([2]pivotTable!G$3:G$308,MATCH(totalExpenditure!$A95,[2]pivotTable!$A$3:$A$308,0))/100*INDEX(gDP!V$6:V$271,MATCH(totalExpenditure!$A95,gDP!$B$6:$B$271))=0,"",INDEX([2]pivotTable!G$3:G$308,MATCH(totalExpenditure!$A95,[2]pivotTable!$A$3:$A$308,0))/100*INDEX(gDP!V$6:V$271,MATCH(totalExpenditure!$A95,gDP!$B$6:$B$271)))</f>
        <v/>
      </c>
      <c r="H95" s="77" t="str">
        <f>IF(INDEX([2]pivotTable!H$3:H$308,MATCH(totalExpenditure!$A95,[2]pivotTable!$A$3:$A$308,0))/100*INDEX(gDP!W$6:W$271,MATCH(totalExpenditure!$A95,gDP!$B$6:$B$271))=0,"",INDEX([2]pivotTable!H$3:H$308,MATCH(totalExpenditure!$A95,[2]pivotTable!$A$3:$A$308,0))/100*INDEX(gDP!W$6:W$271,MATCH(totalExpenditure!$A95,gDP!$B$6:$B$271)))</f>
        <v/>
      </c>
      <c r="I95" s="77" t="str">
        <f>IF(INDEX([2]pivotTable!I$3:I$308,MATCH(totalExpenditure!$A95,[2]pivotTable!$A$3:$A$308,0))/100*INDEX(gDP!X$6:X$271,MATCH(totalExpenditure!$A95,gDP!$B$6:$B$271))=0,"",INDEX([2]pivotTable!I$3:I$308,MATCH(totalExpenditure!$A95,[2]pivotTable!$A$3:$A$308,0))/100*INDEX(gDP!X$6:X$271,MATCH(totalExpenditure!$A95,gDP!$B$6:$B$271)))</f>
        <v/>
      </c>
      <c r="J95" s="77" t="str">
        <f>IF(INDEX([2]pivotTable!J$3:J$308,MATCH(totalExpenditure!$A95,[2]pivotTable!$A$3:$A$308,0))/100*INDEX(gDP!Y$6:Y$271,MATCH(totalExpenditure!$A95,gDP!$B$6:$B$271))=0,"",INDEX([2]pivotTable!J$3:J$308,MATCH(totalExpenditure!$A95,[2]pivotTable!$A$3:$A$308,0))/100*INDEX(gDP!Y$6:Y$271,MATCH(totalExpenditure!$A95,gDP!$B$6:$B$271)))</f>
        <v/>
      </c>
      <c r="K95" s="77" t="str">
        <f>IF(INDEX([2]pivotTable!K$3:K$308,MATCH(totalExpenditure!$A95,[2]pivotTable!$A$3:$A$308,0))/100*INDEX(gDP!Z$6:Z$271,MATCH(totalExpenditure!$A95,gDP!$B$6:$B$271))=0,"",INDEX([2]pivotTable!K$3:K$308,MATCH(totalExpenditure!$A95,[2]pivotTable!$A$3:$A$308,0))/100*INDEX(gDP!Z$6:Z$271,MATCH(totalExpenditure!$A95,gDP!$B$6:$B$271)))</f>
        <v/>
      </c>
      <c r="L95" s="77" t="str">
        <f>IF(INDEX([2]pivotTable!L$3:L$308,MATCH(totalExpenditure!$A95,[2]pivotTable!$A$3:$A$308,0))/100*INDEX(gDP!AA$6:AA$271,MATCH(totalExpenditure!$A95,gDP!$B$6:$B$271))=0,"",INDEX([2]pivotTable!L$3:L$308,MATCH(totalExpenditure!$A95,[2]pivotTable!$A$3:$A$308,0))/100*INDEX(gDP!AA$6:AA$271,MATCH(totalExpenditure!$A95,gDP!$B$6:$B$271)))</f>
        <v/>
      </c>
      <c r="M95" s="77" t="str">
        <f>IF(INDEX([2]pivotTable!M$3:M$308,MATCH(totalExpenditure!$A95,[2]pivotTable!$A$3:$A$308,0))/100*INDEX(gDP!AB$6:AB$271,MATCH(totalExpenditure!$A95,gDP!$B$6:$B$271))=0,"",INDEX([2]pivotTable!M$3:M$308,MATCH(totalExpenditure!$A95,[2]pivotTable!$A$3:$A$308,0))/100*INDEX(gDP!AB$6:AB$271,MATCH(totalExpenditure!$A95,gDP!$B$6:$B$271)))</f>
        <v/>
      </c>
      <c r="N95" s="77" t="str">
        <f>IF(INDEX([2]pivotTable!N$3:N$308,MATCH(totalExpenditure!$A95,[2]pivotTable!$A$3:$A$308,0))/100*INDEX(gDP!AC$6:AC$271,MATCH(totalExpenditure!$A95,gDP!$B$6:$B$271))=0,"",INDEX([2]pivotTable!N$3:N$308,MATCH(totalExpenditure!$A95,[2]pivotTable!$A$3:$A$308,0))/100*INDEX(gDP!AC$6:AC$271,MATCH(totalExpenditure!$A95,gDP!$B$6:$B$271)))</f>
        <v/>
      </c>
      <c r="O95" s="77" t="str">
        <f>IF(INDEX([2]pivotTable!O$3:O$308,MATCH(totalExpenditure!$A95,[2]pivotTable!$A$3:$A$308,0))/100*INDEX(gDP!AD$6:AD$271,MATCH(totalExpenditure!$A95,gDP!$B$6:$B$271))=0,"",INDEX([2]pivotTable!O$3:O$308,MATCH(totalExpenditure!$A95,[2]pivotTable!$A$3:$A$308,0))/100*INDEX(gDP!AD$6:AD$271,MATCH(totalExpenditure!$A95,gDP!$B$6:$B$271)))</f>
        <v/>
      </c>
      <c r="P95" s="77" t="str">
        <f>IF(INDEX([2]pivotTable!P$3:P$308,MATCH(totalExpenditure!$A95,[2]pivotTable!$A$3:$A$308,0))/100*INDEX(gDP!AE$6:AE$271,MATCH(totalExpenditure!$A95,gDP!$B$6:$B$271))=0,"",INDEX([2]pivotTable!P$3:P$308,MATCH(totalExpenditure!$A95,[2]pivotTable!$A$3:$A$308,0))/100*INDEX(gDP!AE$6:AE$271,MATCH(totalExpenditure!$A95,gDP!$B$6:$B$271)))</f>
        <v/>
      </c>
      <c r="Q95" s="77" t="str">
        <f>IF(INDEX([2]pivotTable!Q$3:Q$308,MATCH(totalExpenditure!$A95,[2]pivotTable!$A$3:$A$308,0))/100*INDEX(gDP!AF$6:AF$271,MATCH(totalExpenditure!$A95,gDP!$B$6:$B$271))=0,"",INDEX([2]pivotTable!Q$3:Q$308,MATCH(totalExpenditure!$A95,[2]pivotTable!$A$3:$A$308,0))/100*INDEX(gDP!AF$6:AF$271,MATCH(totalExpenditure!$A95,gDP!$B$6:$B$271)))</f>
        <v/>
      </c>
      <c r="R95" s="77" t="str">
        <f>IF(INDEX([2]pivotTable!R$3:R$308,MATCH(totalExpenditure!$A95,[2]pivotTable!$A$3:$A$308,0))/100*INDEX(gDP!AG$6:AG$271,MATCH(totalExpenditure!$A95,gDP!$B$6:$B$271))=0,"",INDEX([2]pivotTable!R$3:R$308,MATCH(totalExpenditure!$A95,[2]pivotTable!$A$3:$A$308,0))/100*INDEX(gDP!AG$6:AG$271,MATCH(totalExpenditure!$A95,gDP!$B$6:$B$271)))</f>
        <v/>
      </c>
      <c r="S95" s="77" t="str">
        <f>IF(INDEX([2]pivotTable!S$3:S$308,MATCH(totalExpenditure!$A95,[2]pivotTable!$A$3:$A$308,0))/100*INDEX(gDP!AH$6:AH$271,MATCH(totalExpenditure!$A95,gDP!$B$6:$B$271))=0,"",INDEX([2]pivotTable!S$3:S$308,MATCH(totalExpenditure!$A95,[2]pivotTable!$A$3:$A$308,0))/100*INDEX(gDP!AH$6:AH$271,MATCH(totalExpenditure!$A95,gDP!$B$6:$B$271)))</f>
        <v/>
      </c>
      <c r="T95" s="77" t="str">
        <f>IF(INDEX([2]pivotTable!T$3:T$308,MATCH(totalExpenditure!$A95,[2]pivotTable!$A$3:$A$308,0))/100*INDEX(gDP!AI$6:AI$271,MATCH(totalExpenditure!$A95,gDP!$B$6:$B$271))=0,"",INDEX([2]pivotTable!T$3:T$308,MATCH(totalExpenditure!$A95,[2]pivotTable!$A$3:$A$308,0))/100*INDEX(gDP!AI$6:AI$271,MATCH(totalExpenditure!$A95,gDP!$B$6:$B$271)))</f>
        <v/>
      </c>
      <c r="U95" s="77" t="str">
        <f>IF(INDEX([2]pivotTable!U$3:U$308,MATCH(totalExpenditure!$A95,[2]pivotTable!$A$3:$A$308,0))/100*INDEX(gDP!AJ$6:AJ$271,MATCH(totalExpenditure!$A95,gDP!$B$6:$B$271))=0,"",INDEX([2]pivotTable!U$3:U$308,MATCH(totalExpenditure!$A95,[2]pivotTable!$A$3:$A$308,0))/100*INDEX(gDP!AJ$6:AJ$271,MATCH(totalExpenditure!$A95,gDP!$B$6:$B$271)))</f>
        <v/>
      </c>
      <c r="V95" s="77" t="str">
        <f>IF(INDEX([2]pivotTable!V$3:V$308,MATCH(totalExpenditure!$A95,[2]pivotTable!$A$3:$A$308,0))/100*INDEX(gDP!AK$6:AK$271,MATCH(totalExpenditure!$A95,gDP!$B$6:$B$271))=0,"",INDEX([2]pivotTable!V$3:V$308,MATCH(totalExpenditure!$A95,[2]pivotTable!$A$3:$A$308,0))/100*INDEX(gDP!AK$6:AK$271,MATCH(totalExpenditure!$A95,gDP!$B$6:$B$271)))</f>
        <v/>
      </c>
      <c r="W95" s="77" t="str">
        <f>IF(INDEX([2]pivotTable!W$3:W$308,MATCH(totalExpenditure!$A95,[2]pivotTable!$A$3:$A$308,0))/100*INDEX(gDP!AL$6:AL$271,MATCH(totalExpenditure!$A95,gDP!$B$6:$B$271))=0,"",INDEX([2]pivotTable!W$3:W$308,MATCH(totalExpenditure!$A95,[2]pivotTable!$A$3:$A$308,0))/100*INDEX(gDP!AL$6:AL$271,MATCH(totalExpenditure!$A95,gDP!$B$6:$B$271)))</f>
        <v/>
      </c>
      <c r="X95" s="77" t="str">
        <f>IF(INDEX([2]pivotTable!X$3:X$308,MATCH(totalExpenditure!$A95,[2]pivotTable!$A$3:$A$308,0))/100*INDEX(gDP!AM$6:AM$271,MATCH(totalExpenditure!$A95,gDP!$B$6:$B$271))=0,"",INDEX([2]pivotTable!X$3:X$308,MATCH(totalExpenditure!$A95,[2]pivotTable!$A$3:$A$308,0))/100*INDEX(gDP!AM$6:AM$271,MATCH(totalExpenditure!$A95,gDP!$B$6:$B$271)))</f>
        <v/>
      </c>
      <c r="Y95" s="77" t="str">
        <f>IF(INDEX([2]pivotTable!Y$3:Y$308,MATCH(totalExpenditure!$A95,[2]pivotTable!$A$3:$A$308,0))/100*INDEX(gDP!AN$6:AN$271,MATCH(totalExpenditure!$A95,gDP!$B$6:$B$271))=0,"",INDEX([2]pivotTable!Y$3:Y$308,MATCH(totalExpenditure!$A95,[2]pivotTable!$A$3:$A$308,0))/100*INDEX(gDP!AN$6:AN$271,MATCH(totalExpenditure!$A95,gDP!$B$6:$B$271)))</f>
        <v/>
      </c>
      <c r="Z95" s="77" t="str">
        <f>IF(INDEX([2]pivotTable!Z$3:Z$308,MATCH(totalExpenditure!$A95,[2]pivotTable!$A$3:$A$308,0))/100*INDEX(gDP!AO$6:AO$271,MATCH(totalExpenditure!$A95,gDP!$B$6:$B$271))=0,"",INDEX([2]pivotTable!Z$3:Z$308,MATCH(totalExpenditure!$A95,[2]pivotTable!$A$3:$A$308,0))/100*INDEX(gDP!AO$6:AO$271,MATCH(totalExpenditure!$A95,gDP!$B$6:$B$271)))</f>
        <v/>
      </c>
      <c r="AA95" s="77" t="str">
        <f>IF(INDEX([2]pivotTable!AA$3:AA$308,MATCH(totalExpenditure!$A95,[2]pivotTable!$A$3:$A$308,0))/100*INDEX(gDP!AP$6:AP$271,MATCH(totalExpenditure!$A95,gDP!$B$6:$B$271))=0,"",INDEX([2]pivotTable!AA$3:AA$308,MATCH(totalExpenditure!$A95,[2]pivotTable!$A$3:$A$308,0))/100*INDEX(gDP!AP$6:AP$271,MATCH(totalExpenditure!$A95,gDP!$B$6:$B$271)))</f>
        <v/>
      </c>
      <c r="AB95" s="77" t="str">
        <f>IF(INDEX([2]pivotTable!AB$3:AB$308,MATCH(totalExpenditure!$A95,[2]pivotTable!$A$3:$A$308,0))/100*INDEX(gDP!AQ$6:AQ$271,MATCH(totalExpenditure!$A95,gDP!$B$6:$B$271))=0,"",INDEX([2]pivotTable!AB$3:AB$308,MATCH(totalExpenditure!$A95,[2]pivotTable!$A$3:$A$308,0))/100*INDEX(gDP!AQ$6:AQ$271,MATCH(totalExpenditure!$A95,gDP!$B$6:$B$271)))</f>
        <v/>
      </c>
      <c r="AC95" s="77" t="str">
        <f>IF(INDEX([2]pivotTable!AC$3:AC$308,MATCH(totalExpenditure!$A95,[2]pivotTable!$A$3:$A$308,0))/100*INDEX(gDP!AR$6:AR$271,MATCH(totalExpenditure!$A95,gDP!$B$6:$B$271))=0,"",INDEX([2]pivotTable!AC$3:AC$308,MATCH(totalExpenditure!$A95,[2]pivotTable!$A$3:$A$308,0))/100*INDEX(gDP!AR$6:AR$271,MATCH(totalExpenditure!$A95,gDP!$B$6:$B$271)))</f>
        <v/>
      </c>
      <c r="AD95" s="77" t="str">
        <f>IF(INDEX([2]pivotTable!AD$3:AD$308,MATCH(totalExpenditure!$A95,[2]pivotTable!$A$3:$A$308,0))/100*INDEX(gDP!AS$6:AS$271,MATCH(totalExpenditure!$A95,gDP!$B$6:$B$271))=0,"",INDEX([2]pivotTable!AD$3:AD$308,MATCH(totalExpenditure!$A95,[2]pivotTable!$A$3:$A$308,0))/100*INDEX(gDP!AS$6:AS$271,MATCH(totalExpenditure!$A95,gDP!$B$6:$B$271)))</f>
        <v/>
      </c>
      <c r="AE95" s="77" t="str">
        <f>IF(INDEX([2]pivotTable!AE$3:AE$308,MATCH(totalExpenditure!$A95,[2]pivotTable!$A$3:$A$308,0))/100*INDEX(gDP!AT$6:AT$271,MATCH(totalExpenditure!$A95,gDP!$B$6:$B$271))=0,"",INDEX([2]pivotTable!AE$3:AE$308,MATCH(totalExpenditure!$A95,[2]pivotTable!$A$3:$A$308,0))/100*INDEX(gDP!AT$6:AT$271,MATCH(totalExpenditure!$A95,gDP!$B$6:$B$271)))</f>
        <v/>
      </c>
      <c r="AF95" s="77" t="str">
        <f>IF(INDEX([2]pivotTable!AF$3:AF$308,MATCH(totalExpenditure!$A95,[2]pivotTable!$A$3:$A$308,0))/100*INDEX(gDP!AU$6:AU$271,MATCH(totalExpenditure!$A95,gDP!$B$6:$B$271))=0,"",INDEX([2]pivotTable!AF$3:AF$308,MATCH(totalExpenditure!$A95,[2]pivotTable!$A$3:$A$308,0))/100*INDEX(gDP!AU$6:AU$271,MATCH(totalExpenditure!$A95,gDP!$B$6:$B$271)))</f>
        <v/>
      </c>
      <c r="AG95" s="77" t="str">
        <f>IF(INDEX([2]pivotTable!AG$3:AG$308,MATCH(totalExpenditure!$A95,[2]pivotTable!$A$3:$A$308,0))/100*INDEX(gDP!AV$6:AV$271,MATCH(totalExpenditure!$A95,gDP!$B$6:$B$271))=0,"",INDEX([2]pivotTable!AG$3:AG$308,MATCH(totalExpenditure!$A95,[2]pivotTable!$A$3:$A$308,0))/100*INDEX(gDP!AV$6:AV$271,MATCH(totalExpenditure!$A95,gDP!$B$6:$B$271)))</f>
        <v/>
      </c>
      <c r="AH95" s="77" t="str">
        <f>IF(INDEX([2]pivotTable!AH$3:AH$308,MATCH(totalExpenditure!$A95,[2]pivotTable!$A$3:$A$308,0))/100*INDEX(gDP!AW$6:AW$271,MATCH(totalExpenditure!$A95,gDP!$B$6:$B$271))=0,"",INDEX([2]pivotTable!AH$3:AH$308,MATCH(totalExpenditure!$A95,[2]pivotTable!$A$3:$A$308,0))/100*INDEX(gDP!AW$6:AW$271,MATCH(totalExpenditure!$A95,gDP!$B$6:$B$271)))</f>
        <v/>
      </c>
      <c r="AI95" s="77" t="str">
        <f>IF(INDEX([2]pivotTable!AI$3:AI$308,MATCH(totalExpenditure!$A95,[2]pivotTable!$A$3:$A$308,0))/100*INDEX(gDP!AX$6:AX$271,MATCH(totalExpenditure!$A95,gDP!$B$6:$B$271))=0,"",INDEX([2]pivotTable!AI$3:AI$308,MATCH(totalExpenditure!$A95,[2]pivotTable!$A$3:$A$308,0))/100*INDEX(gDP!AX$6:AX$271,MATCH(totalExpenditure!$A95,gDP!$B$6:$B$271)))</f>
        <v/>
      </c>
      <c r="AJ95" s="77" t="str">
        <f>IF(INDEX([2]pivotTable!AJ$3:AJ$308,MATCH(totalExpenditure!$A95,[2]pivotTable!$A$3:$A$308,0))/100*INDEX(gDP!AY$6:AY$271,MATCH(totalExpenditure!$A95,gDP!$B$6:$B$271))=0,"",INDEX([2]pivotTable!AJ$3:AJ$308,MATCH(totalExpenditure!$A95,[2]pivotTable!$A$3:$A$308,0))/100*INDEX(gDP!AY$6:AY$271,MATCH(totalExpenditure!$A95,gDP!$B$6:$B$271)))</f>
        <v/>
      </c>
      <c r="AK95" s="77" t="str">
        <f>IF(INDEX([2]pivotTable!AK$3:AK$308,MATCH(totalExpenditure!$A95,[2]pivotTable!$A$3:$A$308,0))/100*INDEX(gDP!AZ$6:AZ$271,MATCH(totalExpenditure!$A95,gDP!$B$6:$B$271))=0,"",INDEX([2]pivotTable!AK$3:AK$308,MATCH(totalExpenditure!$A95,[2]pivotTable!$A$3:$A$308,0))/100*INDEX(gDP!AZ$6:AZ$271,MATCH(totalExpenditure!$A95,gDP!$B$6:$B$271)))</f>
        <v/>
      </c>
      <c r="AL95" s="77" t="str">
        <f>IF(INDEX([2]pivotTable!AL$3:AL$308,MATCH(totalExpenditure!$A95,[2]pivotTable!$A$3:$A$308,0))/100*INDEX(gDP!BA$6:BA$271,MATCH(totalExpenditure!$A95,gDP!$B$6:$B$271))=0,"",INDEX([2]pivotTable!AL$3:AL$308,MATCH(totalExpenditure!$A95,[2]pivotTable!$A$3:$A$308,0))/100*INDEX(gDP!BA$6:BA$271,MATCH(totalExpenditure!$A95,gDP!$B$6:$B$271)))</f>
        <v/>
      </c>
      <c r="AM95" s="77" t="str">
        <f>IF(INDEX([2]pivotTable!AM$3:AM$308,MATCH(totalExpenditure!$A95,[2]pivotTable!$A$3:$A$308,0))/100*INDEX(gDP!BB$6:BB$271,MATCH(totalExpenditure!$A95,gDP!$B$6:$B$271))=0,"",INDEX([2]pivotTable!AM$3:AM$308,MATCH(totalExpenditure!$A95,[2]pivotTable!$A$3:$A$308,0))/100*INDEX(gDP!BB$6:BB$271,MATCH(totalExpenditure!$A95,gDP!$B$6:$B$271)))</f>
        <v/>
      </c>
      <c r="AN95" s="77" t="str">
        <f>IF(INDEX([2]pivotTable!AN$3:AN$308,MATCH(totalExpenditure!$A95,[2]pivotTable!$A$3:$A$308,0))/100*INDEX(gDP!BC$6:BC$271,MATCH(totalExpenditure!$A95,gDP!$B$6:$B$271))=0,"",INDEX([2]pivotTable!AN$3:AN$308,MATCH(totalExpenditure!$A95,[2]pivotTable!$A$3:$A$308,0))/100*INDEX(gDP!BC$6:BC$271,MATCH(totalExpenditure!$A95,gDP!$B$6:$B$271)))</f>
        <v/>
      </c>
      <c r="AO95" s="77" t="str">
        <f>IF(INDEX([2]pivotTable!AO$3:AO$308,MATCH(totalExpenditure!$A95,[2]pivotTable!$A$3:$A$308,0))/100*INDEX(gDP!BD$6:BD$271,MATCH(totalExpenditure!$A95,gDP!$B$6:$B$271))=0,"",INDEX([2]pivotTable!AO$3:AO$308,MATCH(totalExpenditure!$A95,[2]pivotTable!$A$3:$A$308,0))/100*INDEX(gDP!BD$6:BD$271,MATCH(totalExpenditure!$A95,gDP!$B$6:$B$271)))</f>
        <v/>
      </c>
      <c r="AP95" s="77" t="str">
        <f>IF(INDEX([2]pivotTable!AP$3:AP$308,MATCH(totalExpenditure!$A95,[2]pivotTable!$A$3:$A$308,0))/100*INDEX(gDP!BE$6:BE$271,MATCH(totalExpenditure!$A95,gDP!$B$6:$B$271))=0,"",INDEX([2]pivotTable!AP$3:AP$308,MATCH(totalExpenditure!$A95,[2]pivotTable!$A$3:$A$308,0))/100*INDEX(gDP!BE$6:BE$271,MATCH(totalExpenditure!$A95,gDP!$B$6:$B$271)))</f>
        <v/>
      </c>
      <c r="AQ95" s="77" t="str">
        <f>IF(INDEX([2]pivotTable!AQ$3:AQ$308,MATCH(totalExpenditure!$A95,[2]pivotTable!$A$3:$A$308,0))/100*INDEX(gDP!BF$6:BF$271,MATCH(totalExpenditure!$A95,gDP!$B$6:$B$271))=0,"",INDEX([2]pivotTable!AQ$3:AQ$308,MATCH(totalExpenditure!$A95,[2]pivotTable!$A$3:$A$308,0))/100*INDEX(gDP!BF$6:BF$271,MATCH(totalExpenditure!$A95,gDP!$B$6:$B$271)))</f>
        <v/>
      </c>
      <c r="AR95" s="77" t="str">
        <f>IF(INDEX([2]pivotTable!AR$3:AR$308,MATCH(totalExpenditure!$A95,[2]pivotTable!$A$3:$A$308,0))/100*INDEX(gDP!BG$6:BG$271,MATCH(totalExpenditure!$A95,gDP!$B$6:$B$271))=0,"",INDEX([2]pivotTable!AR$3:AR$308,MATCH(totalExpenditure!$A95,[2]pivotTable!$A$3:$A$308,0))/100*INDEX(gDP!BG$6:BG$271,MATCH(totalExpenditure!$A95,gDP!$B$6:$B$271)))</f>
        <v/>
      </c>
      <c r="AS95" s="77" t="str">
        <f>IF(INDEX([2]pivotTable!AS$3:AS$308,MATCH(totalExpenditure!$A95,[2]pivotTable!$A$3:$A$308,0))/100*INDEX(gDP!BH$6:BH$271,MATCH(totalExpenditure!$A95,gDP!$B$6:$B$271))=0,"",INDEX([2]pivotTable!AS$3:AS$308,MATCH(totalExpenditure!$A95,[2]pivotTable!$A$3:$A$308,0))/100*INDEX(gDP!BH$6:BH$271,MATCH(totalExpenditure!$A95,gDP!$B$6:$B$271)))</f>
        <v/>
      </c>
      <c r="AT95" s="77" t="str">
        <f>IF(INDEX([2]pivotTable!AT$3:AT$308,MATCH(totalExpenditure!$A95,[2]pivotTable!$A$3:$A$308,0))/100*INDEX(gDP!BI$6:BI$271,MATCH(totalExpenditure!$A95,gDP!$B$6:$B$271))=0,"",INDEX([2]pivotTable!AT$3:AT$308,MATCH(totalExpenditure!$A95,[2]pivotTable!$A$3:$A$308,0))/100*INDEX(gDP!BI$6:BI$271,MATCH(totalExpenditure!$A95,gDP!$B$6:$B$271)))</f>
        <v/>
      </c>
      <c r="AU95" s="77" t="str">
        <f>IF(INDEX([2]pivotTable!AU$3:AU$308,MATCH(totalExpenditure!$A95,[2]pivotTable!$A$3:$A$308,0))/100*INDEX(gDP!BJ$6:BJ$271,MATCH(totalExpenditure!$A95,gDP!$B$6:$B$271))=0,"",INDEX([2]pivotTable!AU$3:AU$308,MATCH(totalExpenditure!$A95,[2]pivotTable!$A$3:$A$308,0))/100*INDEX(gDP!BJ$6:BJ$271,MATCH(totalExpenditure!$A95,gDP!$B$6:$B$271)))</f>
        <v/>
      </c>
      <c r="AV95" s="77" t="str">
        <f>IF(INDEX([2]pivotTable!AV$3:AV$308,MATCH(totalExpenditure!$A95,[2]pivotTable!$A$3:$A$308,0))/100*INDEX(gDP!BK$6:BK$271,MATCH(totalExpenditure!$A95,gDP!$B$6:$B$271))=0,"",INDEX([2]pivotTable!AV$3:AV$308,MATCH(totalExpenditure!$A95,[2]pivotTable!$A$3:$A$308,0))/100*INDEX(gDP!BK$6:BK$271,MATCH(totalExpenditure!$A95,gDP!$B$6:$B$271)))</f>
        <v/>
      </c>
      <c r="AW95" s="77" t="str">
        <f>IF(INDEX([2]pivotTable!AW$3:AW$308,MATCH(totalExpenditure!$A95,[2]pivotTable!$A$3:$A$308,0))/100*INDEX(gDP!BL$6:BL$271,MATCH(totalExpenditure!$A95,gDP!$B$6:$B$271))=0,"",INDEX([2]pivotTable!AW$3:AW$308,MATCH(totalExpenditure!$A95,[2]pivotTable!$A$3:$A$308,0))/100*INDEX(gDP!BL$6:BL$271,MATCH(totalExpenditure!$A95,gDP!$B$6:$B$271)))</f>
        <v/>
      </c>
      <c r="AX95" s="77" t="str">
        <f>IF(INDEX([2]pivotTable!AX$3:AX$308,MATCH(totalExpenditure!$A95,[2]pivotTable!$A$3:$A$308,0))/100*INDEX(gDP!BM$6:BM$271,MATCH(totalExpenditure!$A95,gDP!$B$6:$B$271))=0,"",INDEX([2]pivotTable!AX$3:AX$308,MATCH(totalExpenditure!$A95,[2]pivotTable!$A$3:$A$308,0))/100*INDEX(gDP!BM$6:BM$271,MATCH(totalExpenditure!$A95,gDP!$B$6:$B$271)))</f>
        <v/>
      </c>
      <c r="AY95" s="77" t="str">
        <f>IF(INDEX([2]pivotTable!AY$3:AY$308,MATCH(totalExpenditure!$A95,[2]pivotTable!$A$3:$A$308,0))/100*INDEX(gDP!BN$6:BN$271,MATCH(totalExpenditure!$A95,gDP!$B$6:$B$271))=0,"",INDEX([2]pivotTable!AY$3:AY$308,MATCH(totalExpenditure!$A95,[2]pivotTable!$A$3:$A$308,0))/100*INDEX(gDP!BN$6:BN$271,MATCH(totalExpenditure!$A95,gDP!$B$6:$B$271)))</f>
        <v/>
      </c>
      <c r="AZ95" s="77" t="str">
        <f>IF(INDEX([2]pivotTable!AZ$3:AZ$308,MATCH(totalExpenditure!$A95,[2]pivotTable!$A$3:$A$308,0))/100*INDEX(gDP!BO$6:BO$271,MATCH(totalExpenditure!$A95,gDP!$B$6:$B$271))=0,"",INDEX([2]pivotTable!AZ$3:AZ$308,MATCH(totalExpenditure!$A95,[2]pivotTable!$A$3:$A$308,0))/100*INDEX(gDP!BO$6:BO$271,MATCH(totalExpenditure!$A95,gDP!$B$6:$B$271)))</f>
        <v/>
      </c>
      <c r="BA95" s="77" t="str">
        <f>IF(INDEX([2]pivotTable!B$310:B$615,MATCH(totalExpenditure!$A95,[2]pivotTable!$A$310:$A$615,0))/100*INDEX(gDP!Q$6:Q$271,MATCH(totalExpenditure!$A95,gDP!$B$6:$B$271))=0,"",INDEX([2]pivotTable!B$310:B$615,MATCH(totalExpenditure!$A95,[2]pivotTable!$A$310:$A$615,0))/100*INDEX(gDP!Q$6:Q$271,MATCH(totalExpenditure!$A95,gDP!$B$6:$B$271)))</f>
        <v/>
      </c>
      <c r="BB95" s="77" t="str">
        <f>IF(INDEX([2]pivotTable!C$310:C$615,MATCH(totalExpenditure!$A95,[2]pivotTable!$A$310:$A$615,0))/100*INDEX(gDP!R$6:R$271,MATCH(totalExpenditure!$A95,gDP!$B$6:$B$271))=0,"",INDEX([2]pivotTable!C$310:C$615,MATCH(totalExpenditure!$A95,[2]pivotTable!$A$310:$A$615,0))/100*INDEX(gDP!R$6:R$271,MATCH(totalExpenditure!$A95,gDP!$B$6:$B$271)))</f>
        <v/>
      </c>
      <c r="BC95" s="77" t="str">
        <f>IF(INDEX([2]pivotTable!D$310:D$615,MATCH(totalExpenditure!$A95,[2]pivotTable!$A$310:$A$615,0))/100*INDEX(gDP!S$6:S$271,MATCH(totalExpenditure!$A95,gDP!$B$6:$B$271))=0,"",INDEX([2]pivotTable!D$310:D$615,MATCH(totalExpenditure!$A95,[2]pivotTable!$A$310:$A$615,0))/100*INDEX(gDP!S$6:S$271,MATCH(totalExpenditure!$A95,gDP!$B$6:$B$271)))</f>
        <v/>
      </c>
      <c r="BD95" s="77" t="str">
        <f>IF(INDEX([2]pivotTable!E$310:E$615,MATCH(totalExpenditure!$A95,[2]pivotTable!$A$310:$A$615,0))/100*INDEX(gDP!T$6:T$271,MATCH(totalExpenditure!$A95,gDP!$B$6:$B$271))=0,"",INDEX([2]pivotTable!E$310:E$615,MATCH(totalExpenditure!$A95,[2]pivotTable!$A$310:$A$615,0))/100*INDEX(gDP!T$6:T$271,MATCH(totalExpenditure!$A95,gDP!$B$6:$B$271)))</f>
        <v/>
      </c>
      <c r="BE95" s="77" t="str">
        <f>IF(INDEX([2]pivotTable!F$310:F$615,MATCH(totalExpenditure!$A95,[2]pivotTable!$A$310:$A$615,0))/100*INDEX(gDP!U$6:U$271,MATCH(totalExpenditure!$A95,gDP!$B$6:$B$271))=0,"",INDEX([2]pivotTable!F$310:F$615,MATCH(totalExpenditure!$A95,[2]pivotTable!$A$310:$A$615,0))/100*INDEX(gDP!U$6:U$271,MATCH(totalExpenditure!$A95,gDP!$B$6:$B$271)))</f>
        <v/>
      </c>
      <c r="BF95" s="77" t="str">
        <f>IF(INDEX([2]pivotTable!G$310:G$615,MATCH(totalExpenditure!$A95,[2]pivotTable!$A$310:$A$615,0))/100*INDEX(gDP!V$6:V$271,MATCH(totalExpenditure!$A95,gDP!$B$6:$B$271))=0,"",INDEX([2]pivotTable!G$310:G$615,MATCH(totalExpenditure!$A95,[2]pivotTable!$A$310:$A$615,0))/100*INDEX(gDP!V$6:V$271,MATCH(totalExpenditure!$A95,gDP!$B$6:$B$271)))</f>
        <v/>
      </c>
      <c r="BG95" s="77" t="str">
        <f>IF(INDEX([2]pivotTable!H$310:H$615,MATCH(totalExpenditure!$A95,[2]pivotTable!$A$310:$A$615,0))/100*INDEX(gDP!W$6:W$271,MATCH(totalExpenditure!$A95,gDP!$B$6:$B$271))=0,"",INDEX([2]pivotTable!H$310:H$615,MATCH(totalExpenditure!$A95,[2]pivotTable!$A$310:$A$615,0))/100*INDEX(gDP!W$6:W$271,MATCH(totalExpenditure!$A95,gDP!$B$6:$B$271)))</f>
        <v/>
      </c>
      <c r="BH95" s="77" t="str">
        <f>IF(INDEX([2]pivotTable!I$310:I$615,MATCH(totalExpenditure!$A95,[2]pivotTable!$A$310:$A$615,0))/100*INDEX(gDP!X$6:X$271,MATCH(totalExpenditure!$A95,gDP!$B$6:$B$271))=0,"",INDEX([2]pivotTable!I$310:I$615,MATCH(totalExpenditure!$A95,[2]pivotTable!$A$310:$A$615,0))/100*INDEX(gDP!X$6:X$271,MATCH(totalExpenditure!$A95,gDP!$B$6:$B$271)))</f>
        <v/>
      </c>
      <c r="BI95" s="77" t="str">
        <f>IF(INDEX([2]pivotTable!J$310:J$615,MATCH(totalExpenditure!$A95,[2]pivotTable!$A$310:$A$615,0))/100*INDEX(gDP!Y$6:Y$271,MATCH(totalExpenditure!$A95,gDP!$B$6:$B$271))=0,"",INDEX([2]pivotTable!J$310:J$615,MATCH(totalExpenditure!$A95,[2]pivotTable!$A$310:$A$615,0))/100*INDEX(gDP!Y$6:Y$271,MATCH(totalExpenditure!$A95,gDP!$B$6:$B$271)))</f>
        <v/>
      </c>
      <c r="BJ95" s="77" t="str">
        <f>IF(INDEX([2]pivotTable!K$310:K$615,MATCH(totalExpenditure!$A95,[2]pivotTable!$A$310:$A$615,0))/100*INDEX(gDP!Z$6:Z$271,MATCH(totalExpenditure!$A95,gDP!$B$6:$B$271))=0,"",INDEX([2]pivotTable!K$310:K$615,MATCH(totalExpenditure!$A95,[2]pivotTable!$A$310:$A$615,0))/100*INDEX(gDP!Z$6:Z$271,MATCH(totalExpenditure!$A95,gDP!$B$6:$B$271)))</f>
        <v/>
      </c>
      <c r="BK95" s="77" t="str">
        <f>IF(INDEX([2]pivotTable!L$310:L$615,MATCH(totalExpenditure!$A95,[2]pivotTable!$A$310:$A$615,0))/100*INDEX(gDP!AA$6:AA$271,MATCH(totalExpenditure!$A95,gDP!$B$6:$B$271))=0,"",INDEX([2]pivotTable!L$310:L$615,MATCH(totalExpenditure!$A95,[2]pivotTable!$A$310:$A$615,0))/100*INDEX(gDP!AA$6:AA$271,MATCH(totalExpenditure!$A95,gDP!$B$6:$B$271)))</f>
        <v/>
      </c>
      <c r="BL95" s="77" t="str">
        <f>IF(INDEX([2]pivotTable!M$310:M$615,MATCH(totalExpenditure!$A95,[2]pivotTable!$A$310:$A$615,0))/100*INDEX(gDP!AB$6:AB$271,MATCH(totalExpenditure!$A95,gDP!$B$6:$B$271))=0,"",INDEX([2]pivotTable!M$310:M$615,MATCH(totalExpenditure!$A95,[2]pivotTable!$A$310:$A$615,0))/100*INDEX(gDP!AB$6:AB$271,MATCH(totalExpenditure!$A95,gDP!$B$6:$B$271)))</f>
        <v/>
      </c>
      <c r="BM95" s="77" t="str">
        <f>IF(INDEX([2]pivotTable!N$310:N$615,MATCH(totalExpenditure!$A95,[2]pivotTable!$A$310:$A$615,0))/100*INDEX(gDP!AC$6:AC$271,MATCH(totalExpenditure!$A95,gDP!$B$6:$B$271))=0,"",INDEX([2]pivotTable!N$310:N$615,MATCH(totalExpenditure!$A95,[2]pivotTable!$A$310:$A$615,0))/100*INDEX(gDP!AC$6:AC$271,MATCH(totalExpenditure!$A95,gDP!$B$6:$B$271)))</f>
        <v/>
      </c>
      <c r="BN95" s="77" t="str">
        <f>IF(INDEX([2]pivotTable!O$310:O$615,MATCH(totalExpenditure!$A95,[2]pivotTable!$A$310:$A$615,0))/100*INDEX(gDP!AD$6:AD$271,MATCH(totalExpenditure!$A95,gDP!$B$6:$B$271))=0,"",INDEX([2]pivotTable!O$310:O$615,MATCH(totalExpenditure!$A95,[2]pivotTable!$A$310:$A$615,0))/100*INDEX(gDP!AD$6:AD$271,MATCH(totalExpenditure!$A95,gDP!$B$6:$B$271)))</f>
        <v/>
      </c>
      <c r="BO95" s="77" t="str">
        <f>IF(INDEX([2]pivotTable!P$310:P$615,MATCH(totalExpenditure!$A95,[2]pivotTable!$A$310:$A$615,0))/100*INDEX(gDP!AE$6:AE$271,MATCH(totalExpenditure!$A95,gDP!$B$6:$B$271))=0,"",INDEX([2]pivotTable!P$310:P$615,MATCH(totalExpenditure!$A95,[2]pivotTable!$A$310:$A$615,0))/100*INDEX(gDP!AE$6:AE$271,MATCH(totalExpenditure!$A95,gDP!$B$6:$B$271)))</f>
        <v/>
      </c>
      <c r="BP95" s="77" t="str">
        <f>IF(INDEX([2]pivotTable!Q$310:Q$615,MATCH(totalExpenditure!$A95,[2]pivotTable!$A$310:$A$615,0))/100*INDEX(gDP!AF$6:AF$271,MATCH(totalExpenditure!$A95,gDP!$B$6:$B$271))=0,"",INDEX([2]pivotTable!Q$310:Q$615,MATCH(totalExpenditure!$A95,[2]pivotTable!$A$310:$A$615,0))/100*INDEX(gDP!AF$6:AF$271,MATCH(totalExpenditure!$A95,gDP!$B$6:$B$271)))</f>
        <v/>
      </c>
      <c r="BQ95" s="77" t="str">
        <f>IF(INDEX([2]pivotTable!R$310:R$615,MATCH(totalExpenditure!$A95,[2]pivotTable!$A$310:$A$615,0))/100*INDEX(gDP!AG$6:AG$271,MATCH(totalExpenditure!$A95,gDP!$B$6:$B$271))=0,"",INDEX([2]pivotTable!R$310:R$615,MATCH(totalExpenditure!$A95,[2]pivotTable!$A$310:$A$615,0))/100*INDEX(gDP!AG$6:AG$271,MATCH(totalExpenditure!$A95,gDP!$B$6:$B$271)))</f>
        <v/>
      </c>
      <c r="BR95" s="77" t="str">
        <f>IF(INDEX([2]pivotTable!S$310:S$615,MATCH(totalExpenditure!$A95,[2]pivotTable!$A$310:$A$615,0))/100*INDEX(gDP!AH$6:AH$271,MATCH(totalExpenditure!$A95,gDP!$B$6:$B$271))=0,"",INDEX([2]pivotTable!S$310:S$615,MATCH(totalExpenditure!$A95,[2]pivotTable!$A$310:$A$615,0))/100*INDEX(gDP!AH$6:AH$271,MATCH(totalExpenditure!$A95,gDP!$B$6:$B$271)))</f>
        <v/>
      </c>
      <c r="BS95" s="77" t="str">
        <f>IF(INDEX([2]pivotTable!T$310:T$615,MATCH(totalExpenditure!$A95,[2]pivotTable!$A$310:$A$615,0))/100*INDEX(gDP!AI$6:AI$271,MATCH(totalExpenditure!$A95,gDP!$B$6:$B$271))=0,"",INDEX([2]pivotTable!T$310:T$615,MATCH(totalExpenditure!$A95,[2]pivotTable!$A$310:$A$615,0))/100*INDEX(gDP!AI$6:AI$271,MATCH(totalExpenditure!$A95,gDP!$B$6:$B$271)))</f>
        <v/>
      </c>
      <c r="BT95" s="77">
        <f>IF(INDEX([2]pivotTable!U$310:U$615,MATCH(totalExpenditure!$A95,[2]pivotTable!$A$310:$A$615,0))/100*INDEX(gDP!AJ$6:AJ$271,MATCH(totalExpenditure!$A95,gDP!$B$6:$B$271))=0,"",INDEX([2]pivotTable!U$310:U$615,MATCH(totalExpenditure!$A95,[2]pivotTable!$A$310:$A$615,0))/100*INDEX(gDP!AJ$6:AJ$271,MATCH(totalExpenditure!$A95,gDP!$B$6:$B$271)))</f>
        <v>5955006.200000002</v>
      </c>
      <c r="BU95" s="77">
        <f>IF(INDEX([2]pivotTable!V$310:V$615,MATCH(totalExpenditure!$A95,[2]pivotTable!$A$310:$A$615,0))/100*INDEX(gDP!AK$6:AK$271,MATCH(totalExpenditure!$A95,gDP!$B$6:$B$271))=0,"",INDEX([2]pivotTable!V$310:V$615,MATCH(totalExpenditure!$A95,[2]pivotTable!$A$310:$A$615,0))/100*INDEX(gDP!AK$6:AK$271,MATCH(totalExpenditure!$A95,gDP!$B$6:$B$271)))</f>
        <v>5924064.4888888802</v>
      </c>
      <c r="BV95" s="77">
        <f>IF(INDEX([2]pivotTable!W$310:W$615,MATCH(totalExpenditure!$A95,[2]pivotTable!$A$310:$A$615,0))/100*INDEX(gDP!AL$6:AL$271,MATCH(totalExpenditure!$A95,gDP!$B$6:$B$271))=0,"",INDEX([2]pivotTable!W$310:W$615,MATCH(totalExpenditure!$A95,[2]pivotTable!$A$310:$A$615,0))/100*INDEX(gDP!AL$6:AL$271,MATCH(totalExpenditure!$A95,gDP!$B$6:$B$271)))</f>
        <v>7094699.0407407368</v>
      </c>
      <c r="BW95" s="77">
        <f>IF(INDEX([2]pivotTable!X$310:X$615,MATCH(totalExpenditure!$A95,[2]pivotTable!$A$310:$A$615,0))/100*INDEX(gDP!AM$6:AM$271,MATCH(totalExpenditure!$A95,gDP!$B$6:$B$271))=0,"",INDEX([2]pivotTable!X$310:X$615,MATCH(totalExpenditure!$A95,[2]pivotTable!$A$310:$A$615,0))/100*INDEX(gDP!AM$6:AM$271,MATCH(totalExpenditure!$A95,gDP!$B$6:$B$271)))</f>
        <v>7249993.4703703746</v>
      </c>
      <c r="BX95" s="77">
        <f>IF(INDEX([2]pivotTable!Y$310:Y$615,MATCH(totalExpenditure!$A95,[2]pivotTable!$A$310:$A$615,0))/100*INDEX(gDP!AN$6:AN$271,MATCH(totalExpenditure!$A95,gDP!$B$6:$B$271))=0,"",INDEX([2]pivotTable!Y$310:Y$615,MATCH(totalExpenditure!$A95,[2]pivotTable!$A$310:$A$615,0))/100*INDEX(gDP!AN$6:AN$271,MATCH(totalExpenditure!$A95,gDP!$B$6:$B$271)))</f>
        <v>7801533.4222222315</v>
      </c>
      <c r="BY95" s="77" t="str">
        <f>IF(INDEX([2]pivotTable!Z$310:Z$615,MATCH(totalExpenditure!$A95,[2]pivotTable!$A$310:$A$615,0))/100*INDEX(gDP!AO$6:AO$271,MATCH(totalExpenditure!$A95,gDP!$B$6:$B$271))=0,"",INDEX([2]pivotTable!Z$310:Z$615,MATCH(totalExpenditure!$A95,[2]pivotTable!$A$310:$A$615,0))/100*INDEX(gDP!AO$6:AO$271,MATCH(totalExpenditure!$A95,gDP!$B$6:$B$271)))</f>
        <v/>
      </c>
      <c r="BZ95" s="77" t="str">
        <f>IF(INDEX([2]pivotTable!AA$310:AA$615,MATCH(totalExpenditure!$A95,[2]pivotTable!$A$310:$A$615,0))/100*INDEX(gDP!AP$6:AP$271,MATCH(totalExpenditure!$A95,gDP!$B$6:$B$271))=0,"",INDEX([2]pivotTable!AA$310:AA$615,MATCH(totalExpenditure!$A95,[2]pivotTable!$A$310:$A$615,0))/100*INDEX(gDP!AP$6:AP$271,MATCH(totalExpenditure!$A95,gDP!$B$6:$B$271)))</f>
        <v/>
      </c>
      <c r="CA95" s="77" t="str">
        <f>IF(INDEX([2]pivotTable!AB$310:AB$615,MATCH(totalExpenditure!$A95,[2]pivotTable!$A$310:$A$615,0))/100*INDEX(gDP!AQ$6:AQ$271,MATCH(totalExpenditure!$A95,gDP!$B$6:$B$271))=0,"",INDEX([2]pivotTable!AB$310:AB$615,MATCH(totalExpenditure!$A95,[2]pivotTable!$A$310:$A$615,0))/100*INDEX(gDP!AQ$6:AQ$271,MATCH(totalExpenditure!$A95,gDP!$B$6:$B$271)))</f>
        <v/>
      </c>
      <c r="CB95" s="77" t="str">
        <f>IF(INDEX([2]pivotTable!AC$310:AC$615,MATCH(totalExpenditure!$A95,[2]pivotTable!$A$310:$A$615,0))/100*INDEX(gDP!AR$6:AR$271,MATCH(totalExpenditure!$A95,gDP!$B$6:$B$271))=0,"",INDEX([2]pivotTable!AC$310:AC$615,MATCH(totalExpenditure!$A95,[2]pivotTable!$A$310:$A$615,0))/100*INDEX(gDP!AR$6:AR$271,MATCH(totalExpenditure!$A95,gDP!$B$6:$B$271)))</f>
        <v/>
      </c>
      <c r="CC95" s="77" t="str">
        <f>IF(INDEX([2]pivotTable!AD$310:AD$615,MATCH(totalExpenditure!$A95,[2]pivotTable!$A$310:$A$615,0))/100*INDEX(gDP!AS$6:AS$271,MATCH(totalExpenditure!$A95,gDP!$B$6:$B$271))=0,"",INDEX([2]pivotTable!AD$310:AD$615,MATCH(totalExpenditure!$A95,[2]pivotTable!$A$310:$A$615,0))/100*INDEX(gDP!AS$6:AS$271,MATCH(totalExpenditure!$A95,gDP!$B$6:$B$271)))</f>
        <v/>
      </c>
      <c r="CD95" s="77" t="str">
        <f>IF(INDEX([2]pivotTable!AE$310:AE$615,MATCH(totalExpenditure!$A95,[2]pivotTable!$A$310:$A$615,0))/100*INDEX(gDP!AT$6:AT$271,MATCH(totalExpenditure!$A95,gDP!$B$6:$B$271))=0,"",INDEX([2]pivotTable!AE$310:AE$615,MATCH(totalExpenditure!$A95,[2]pivotTable!$A$310:$A$615,0))/100*INDEX(gDP!AT$6:AT$271,MATCH(totalExpenditure!$A95,gDP!$B$6:$B$271)))</f>
        <v/>
      </c>
      <c r="CE95" s="77" t="str">
        <f>IF(INDEX([2]pivotTable!AF$310:AF$615,MATCH(totalExpenditure!$A95,[2]pivotTable!$A$310:$A$615,0))/100*INDEX(gDP!AU$6:AU$271,MATCH(totalExpenditure!$A95,gDP!$B$6:$B$271))=0,"",INDEX([2]pivotTable!AF$310:AF$615,MATCH(totalExpenditure!$A95,[2]pivotTable!$A$310:$A$615,0))/100*INDEX(gDP!AU$6:AU$271,MATCH(totalExpenditure!$A95,gDP!$B$6:$B$271)))</f>
        <v/>
      </c>
      <c r="CF95" s="77" t="str">
        <f>IF(INDEX([2]pivotTable!AG$310:AG$615,MATCH(totalExpenditure!$A95,[2]pivotTable!$A$310:$A$615,0))/100*INDEX(gDP!AV$6:AV$271,MATCH(totalExpenditure!$A95,gDP!$B$6:$B$271))=0,"",INDEX([2]pivotTable!AG$310:AG$615,MATCH(totalExpenditure!$A95,[2]pivotTable!$A$310:$A$615,0))/100*INDEX(gDP!AV$6:AV$271,MATCH(totalExpenditure!$A95,gDP!$B$6:$B$271)))</f>
        <v/>
      </c>
      <c r="CG95" s="77" t="str">
        <f>IF(INDEX([2]pivotTable!AH$310:AH$615,MATCH(totalExpenditure!$A95,[2]pivotTable!$A$310:$A$615,0))/100*INDEX(gDP!AW$6:AW$271,MATCH(totalExpenditure!$A95,gDP!$B$6:$B$271))=0,"",INDEX([2]pivotTable!AH$310:AH$615,MATCH(totalExpenditure!$A95,[2]pivotTable!$A$310:$A$615,0))/100*INDEX(gDP!AW$6:AW$271,MATCH(totalExpenditure!$A95,gDP!$B$6:$B$271)))</f>
        <v/>
      </c>
      <c r="CH95" s="77" t="str">
        <f>IF(INDEX([2]pivotTable!AI$310:AI$615,MATCH(totalExpenditure!$A95,[2]pivotTable!$A$310:$A$615,0))/100*INDEX(gDP!AX$6:AX$271,MATCH(totalExpenditure!$A95,gDP!$B$6:$B$271))=0,"",INDEX([2]pivotTable!AI$310:AI$615,MATCH(totalExpenditure!$A95,[2]pivotTable!$A$310:$A$615,0))/100*INDEX(gDP!AX$6:AX$271,MATCH(totalExpenditure!$A95,gDP!$B$6:$B$271)))</f>
        <v/>
      </c>
      <c r="CI95" s="77" t="str">
        <f>IF(INDEX([2]pivotTable!AJ$310:AJ$615,MATCH(totalExpenditure!$A95,[2]pivotTable!$A$310:$A$615,0))/100*INDEX(gDP!AY$6:AY$271,MATCH(totalExpenditure!$A95,gDP!$B$6:$B$271))=0,"",INDEX([2]pivotTable!AJ$310:AJ$615,MATCH(totalExpenditure!$A95,[2]pivotTable!$A$310:$A$615,0))/100*INDEX(gDP!AY$6:AY$271,MATCH(totalExpenditure!$A95,gDP!$B$6:$B$271)))</f>
        <v/>
      </c>
      <c r="CJ95" s="77" t="str">
        <f>IF(INDEX([2]pivotTable!AK$310:AK$615,MATCH(totalExpenditure!$A95,[2]pivotTable!$A$310:$A$615,0))/100*INDEX(gDP!AZ$6:AZ$271,MATCH(totalExpenditure!$A95,gDP!$B$6:$B$271))=0,"",INDEX([2]pivotTable!AK$310:AK$615,MATCH(totalExpenditure!$A95,[2]pivotTable!$A$310:$A$615,0))/100*INDEX(gDP!AZ$6:AZ$271,MATCH(totalExpenditure!$A95,gDP!$B$6:$B$271)))</f>
        <v/>
      </c>
      <c r="CK95" s="77" t="str">
        <f>IF(INDEX([2]pivotTable!AL$310:AL$615,MATCH(totalExpenditure!$A95,[2]pivotTable!$A$310:$A$615,0))/100*INDEX(gDP!BA$6:BA$271,MATCH(totalExpenditure!$A95,gDP!$B$6:$B$271))=0,"",INDEX([2]pivotTable!AL$310:AL$615,MATCH(totalExpenditure!$A95,[2]pivotTable!$A$310:$A$615,0))/100*INDEX(gDP!BA$6:BA$271,MATCH(totalExpenditure!$A95,gDP!$B$6:$B$271)))</f>
        <v/>
      </c>
      <c r="CL95" s="77" t="str">
        <f>IF(INDEX([2]pivotTable!AM$310:AM$615,MATCH(totalExpenditure!$A95,[2]pivotTable!$A$310:$A$615,0))/100*INDEX(gDP!BB$6:BB$271,MATCH(totalExpenditure!$A95,gDP!$B$6:$B$271))=0,"",INDEX([2]pivotTable!AM$310:AM$615,MATCH(totalExpenditure!$A95,[2]pivotTable!$A$310:$A$615,0))/100*INDEX(gDP!BB$6:BB$271,MATCH(totalExpenditure!$A95,gDP!$B$6:$B$271)))</f>
        <v/>
      </c>
      <c r="CM95" s="77" t="str">
        <f>IF(INDEX([2]pivotTable!AN$310:AN$615,MATCH(totalExpenditure!$A95,[2]pivotTable!$A$310:$A$615,0))/100*INDEX(gDP!BC$6:BC$271,MATCH(totalExpenditure!$A95,gDP!$B$6:$B$271))=0,"",INDEX([2]pivotTable!AN$310:AN$615,MATCH(totalExpenditure!$A95,[2]pivotTable!$A$310:$A$615,0))/100*INDEX(gDP!BC$6:BC$271,MATCH(totalExpenditure!$A95,gDP!$B$6:$B$271)))</f>
        <v/>
      </c>
      <c r="CN95" s="77" t="str">
        <f>IF(INDEX([2]pivotTable!AO$310:AO$615,MATCH(totalExpenditure!$A95,[2]pivotTable!$A$310:$A$615,0))/100*INDEX(gDP!BD$6:BD$271,MATCH(totalExpenditure!$A95,gDP!$B$6:$B$271))=0,"",INDEX([2]pivotTable!AO$310:AO$615,MATCH(totalExpenditure!$A95,[2]pivotTable!$A$310:$A$615,0))/100*INDEX(gDP!BD$6:BD$271,MATCH(totalExpenditure!$A95,gDP!$B$6:$B$271)))</f>
        <v/>
      </c>
      <c r="CO95" s="77" t="str">
        <f>IF(INDEX([2]pivotTable!AP$310:AP$615,MATCH(totalExpenditure!$A95,[2]pivotTable!$A$310:$A$615,0))/100*INDEX(gDP!BE$6:BE$271,MATCH(totalExpenditure!$A95,gDP!$B$6:$B$271))=0,"",INDEX([2]pivotTable!AP$310:AP$615,MATCH(totalExpenditure!$A95,[2]pivotTable!$A$310:$A$615,0))/100*INDEX(gDP!BE$6:BE$271,MATCH(totalExpenditure!$A95,gDP!$B$6:$B$271)))</f>
        <v/>
      </c>
      <c r="CP95" s="77" t="str">
        <f>IF(INDEX([2]pivotTable!AQ$310:AQ$615,MATCH(totalExpenditure!$A95,[2]pivotTable!$A$310:$A$615,0))/100*INDEX(gDP!BF$6:BF$271,MATCH(totalExpenditure!$A95,gDP!$B$6:$B$271))=0,"",INDEX([2]pivotTable!AQ$310:AQ$615,MATCH(totalExpenditure!$A95,[2]pivotTable!$A$310:$A$615,0))/100*INDEX(gDP!BF$6:BF$271,MATCH(totalExpenditure!$A95,gDP!$B$6:$B$271)))</f>
        <v/>
      </c>
      <c r="CQ95" s="77" t="str">
        <f>IF(INDEX([2]pivotTable!AR$310:AR$615,MATCH(totalExpenditure!$A95,[2]pivotTable!$A$310:$A$615,0))/100*INDEX(gDP!BG$6:BG$271,MATCH(totalExpenditure!$A95,gDP!$B$6:$B$271))=0,"",INDEX([2]pivotTable!AR$310:AR$615,MATCH(totalExpenditure!$A95,[2]pivotTable!$A$310:$A$615,0))/100*INDEX(gDP!BG$6:BG$271,MATCH(totalExpenditure!$A95,gDP!$B$6:$B$271)))</f>
        <v/>
      </c>
      <c r="CR95" s="77" t="str">
        <f>IF(INDEX([2]pivotTable!AS$310:AS$615,MATCH(totalExpenditure!$A95,[2]pivotTable!$A$310:$A$615,0))/100*INDEX(gDP!BH$6:BH$271,MATCH(totalExpenditure!$A95,gDP!$B$6:$B$271))=0,"",INDEX([2]pivotTable!AS$310:AS$615,MATCH(totalExpenditure!$A95,[2]pivotTable!$A$310:$A$615,0))/100*INDEX(gDP!BH$6:BH$271,MATCH(totalExpenditure!$A95,gDP!$B$6:$B$271)))</f>
        <v/>
      </c>
      <c r="CS95" s="77" t="str">
        <f>IF(INDEX([2]pivotTable!AT$310:AT$615,MATCH(totalExpenditure!$A95,[2]pivotTable!$A$310:$A$615,0))/100*INDEX(gDP!BI$6:BI$271,MATCH(totalExpenditure!$A95,gDP!$B$6:$B$271))=0,"",INDEX([2]pivotTable!AT$310:AT$615,MATCH(totalExpenditure!$A95,[2]pivotTable!$A$310:$A$615,0))/100*INDEX(gDP!BI$6:BI$271,MATCH(totalExpenditure!$A95,gDP!$B$6:$B$271)))</f>
        <v/>
      </c>
      <c r="CT95" s="77" t="str">
        <f>IF(INDEX([2]pivotTable!AU$310:AU$615,MATCH(totalExpenditure!$A95,[2]pivotTable!$A$310:$A$615,0))/100*INDEX(gDP!BJ$6:BJ$271,MATCH(totalExpenditure!$A95,gDP!$B$6:$B$271))=0,"",INDEX([2]pivotTable!AU$310:AU$615,MATCH(totalExpenditure!$A95,[2]pivotTable!$A$310:$A$615,0))/100*INDEX(gDP!BJ$6:BJ$271,MATCH(totalExpenditure!$A95,gDP!$B$6:$B$271)))</f>
        <v/>
      </c>
      <c r="CU95" s="77" t="str">
        <f>IF(INDEX([2]pivotTable!AV$310:AV$615,MATCH(totalExpenditure!$A95,[2]pivotTable!$A$310:$A$615,0))/100*INDEX(gDP!BK$6:BK$271,MATCH(totalExpenditure!$A95,gDP!$B$6:$B$271))=0,"",INDEX([2]pivotTable!AV$310:AV$615,MATCH(totalExpenditure!$A95,[2]pivotTable!$A$310:$A$615,0))/100*INDEX(gDP!BK$6:BK$271,MATCH(totalExpenditure!$A95,gDP!$B$6:$B$271)))</f>
        <v/>
      </c>
      <c r="CV95" s="77" t="str">
        <f>IF(INDEX([2]pivotTable!AW$310:AW$615,MATCH(totalExpenditure!$A95,[2]pivotTable!$A$310:$A$615,0))/100*INDEX(gDP!BL$6:BL$271,MATCH(totalExpenditure!$A95,gDP!$B$6:$B$271))=0,"",INDEX([2]pivotTable!AW$310:AW$615,MATCH(totalExpenditure!$A95,[2]pivotTable!$A$310:$A$615,0))/100*INDEX(gDP!BL$6:BL$271,MATCH(totalExpenditure!$A95,gDP!$B$6:$B$271)))</f>
        <v/>
      </c>
      <c r="CW95" s="77" t="str">
        <f>IF(INDEX([2]pivotTable!AX$310:AX$615,MATCH(totalExpenditure!$A95,[2]pivotTable!$A$310:$A$615,0))/100*INDEX(gDP!BM$6:BM$271,MATCH(totalExpenditure!$A95,gDP!$B$6:$B$271))=0,"",INDEX([2]pivotTable!AX$310:AX$615,MATCH(totalExpenditure!$A95,[2]pivotTable!$A$310:$A$615,0))/100*INDEX(gDP!BM$6:BM$271,MATCH(totalExpenditure!$A95,gDP!$B$6:$B$271)))</f>
        <v/>
      </c>
      <c r="CX95" s="77" t="str">
        <f>IF(INDEX([2]pivotTable!AY$310:AY$615,MATCH(totalExpenditure!$A95,[2]pivotTable!$A$310:$A$615,0))/100*INDEX(gDP!BN$6:BN$271,MATCH(totalExpenditure!$A95,gDP!$B$6:$B$271))=0,"",INDEX([2]pivotTable!AY$310:AY$615,MATCH(totalExpenditure!$A95,[2]pivotTable!$A$310:$A$615,0))/100*INDEX(gDP!BN$6:BN$271,MATCH(totalExpenditure!$A95,gDP!$B$6:$B$271)))</f>
        <v/>
      </c>
      <c r="CY95" s="77" t="str">
        <f>IF(INDEX([2]pivotTable!AZ$310:AZ$615,MATCH(totalExpenditure!$A95,[2]pivotTable!$A$310:$A$615,0))/100*INDEX(gDP!BO$6:BO$271,MATCH(totalExpenditure!$A95,gDP!$B$6:$B$271))=0,"",INDEX([2]pivotTable!AZ$310:AZ$615,MATCH(totalExpenditure!$A95,[2]pivotTable!$A$310:$A$615,0))/100*INDEX(gDP!BO$6:BO$271,MATCH(totalExpenditure!$A95,gDP!$B$6:$B$271)))</f>
        <v/>
      </c>
      <c r="CZ95" s="77" t="str">
        <f>IF(B95="","",IF(BA95="","",B95-B95+INDEX(gDP!Q$6:Q$271,MATCH(totalExpenditure!$A95,gDP!$B$6:$B$271))))</f>
        <v/>
      </c>
      <c r="DA95" s="77" t="str">
        <f>IF(C95="","",IF(BB95="","",C95-C95+INDEX(gDP!R$6:R$271,MATCH(totalExpenditure!$A95,gDP!$B$6:$B$271))))</f>
        <v/>
      </c>
      <c r="DB95" s="77" t="str">
        <f>IF(D95="","",IF(BC95="","",D95-D95+INDEX(gDP!S$6:S$271,MATCH(totalExpenditure!$A95,gDP!$B$6:$B$271))))</f>
        <v/>
      </c>
      <c r="DC95" s="77" t="str">
        <f>IF(E95="","",IF(BD95="","",E95-E95+INDEX(gDP!T$6:T$271,MATCH(totalExpenditure!$A95,gDP!$B$6:$B$271))))</f>
        <v/>
      </c>
      <c r="DD95" s="77" t="str">
        <f>IF(F95="","",IF(BE95="","",F95-F95+INDEX(gDP!U$6:U$271,MATCH(totalExpenditure!$A95,gDP!$B$6:$B$271))))</f>
        <v/>
      </c>
      <c r="DE95" s="77" t="str">
        <f>IF(G95="","",IF(BF95="","",G95-G95+INDEX(gDP!V$6:V$271,MATCH(totalExpenditure!$A95,gDP!$B$6:$B$271))))</f>
        <v/>
      </c>
      <c r="DF95" s="77" t="str">
        <f>IF(H95="","",IF(BG95="","",H95-H95+INDEX(gDP!W$6:W$271,MATCH(totalExpenditure!$A95,gDP!$B$6:$B$271))))</f>
        <v/>
      </c>
      <c r="DG95" s="77" t="str">
        <f>IF(I95="","",IF(BH95="","",I95-I95+INDEX(gDP!X$6:X$271,MATCH(totalExpenditure!$A95,gDP!$B$6:$B$271))))</f>
        <v/>
      </c>
      <c r="DH95" s="77" t="str">
        <f>IF(J95="","",IF(BI95="","",J95-J95+INDEX(gDP!Y$6:Y$271,MATCH(totalExpenditure!$A95,gDP!$B$6:$B$271))))</f>
        <v/>
      </c>
      <c r="DI95" s="77" t="str">
        <f>IF(K95="","",IF(BJ95="","",K95-K95+INDEX(gDP!Z$6:Z$271,MATCH(totalExpenditure!$A95,gDP!$B$6:$B$271))))</f>
        <v/>
      </c>
      <c r="DJ95" s="77" t="str">
        <f>IF(L95="","",IF(BK95="","",L95-L95+INDEX(gDP!AA$6:AA$271,MATCH(totalExpenditure!$A95,gDP!$B$6:$B$271))))</f>
        <v/>
      </c>
      <c r="DK95" s="77" t="str">
        <f>IF(M95="","",IF(BL95="","",M95-M95+INDEX(gDP!AB$6:AB$271,MATCH(totalExpenditure!$A95,gDP!$B$6:$B$271))))</f>
        <v/>
      </c>
      <c r="DL95" s="77" t="str">
        <f>IF(N95="","",IF(BM95="","",N95-N95+INDEX(gDP!AC$6:AC$271,MATCH(totalExpenditure!$A95,gDP!$B$6:$B$271))))</f>
        <v/>
      </c>
      <c r="DM95" s="77" t="str">
        <f>IF(O95="","",IF(BN95="","",O95-O95+INDEX(gDP!AD$6:AD$271,MATCH(totalExpenditure!$A95,gDP!$B$6:$B$271))))</f>
        <v/>
      </c>
      <c r="DN95" s="77" t="str">
        <f>IF(P95="","",IF(BO95="","",P95-P95+INDEX(gDP!AE$6:AE$271,MATCH(totalExpenditure!$A95,gDP!$B$6:$B$271))))</f>
        <v/>
      </c>
      <c r="DO95" s="77" t="str">
        <f>IF(Q95="","",IF(BP95="","",Q95-Q95+INDEX(gDP!AF$6:AF$271,MATCH(totalExpenditure!$A95,gDP!$B$6:$B$271))))</f>
        <v/>
      </c>
      <c r="DP95" s="77" t="str">
        <f>IF(R95="","",IF(BQ95="","",R95-R95+INDEX(gDP!AG$6:AG$271,MATCH(totalExpenditure!$A95,gDP!$B$6:$B$271))))</f>
        <v/>
      </c>
      <c r="DQ95" s="77" t="str">
        <f>IF(S95="","",IF(BR95="","",S95-S95+INDEX(gDP!AH$6:AH$271,MATCH(totalExpenditure!$A95,gDP!$B$6:$B$271))))</f>
        <v/>
      </c>
      <c r="DR95" s="77" t="str">
        <f>IF(T95="","",IF(BS95="","",T95-T95+INDEX(gDP!AI$6:AI$271,MATCH(totalExpenditure!$A95,gDP!$B$6:$B$271))))</f>
        <v/>
      </c>
      <c r="DS95" s="77" t="str">
        <f>IF(U95="","",IF(BT95="","",U95-U95+INDEX(gDP!AJ$6:AJ$271,MATCH(totalExpenditure!$A95,gDP!$B$6:$B$271))))</f>
        <v/>
      </c>
      <c r="DT95" s="77" t="str">
        <f>IF(V95="","",IF(BU95="","",V95-V95+INDEX(gDP!AK$6:AK$271,MATCH(totalExpenditure!$A95,gDP!$B$6:$B$271))))</f>
        <v/>
      </c>
      <c r="DU95" s="77" t="str">
        <f>IF(W95="","",IF(BV95="","",W95-W95+INDEX(gDP!AL$6:AL$271,MATCH(totalExpenditure!$A95,gDP!$B$6:$B$271))))</f>
        <v/>
      </c>
      <c r="DV95" s="77" t="str">
        <f>IF(X95="","",IF(BW95="","",X95-X95+INDEX(gDP!AM$6:AM$271,MATCH(totalExpenditure!$A95,gDP!$B$6:$B$271))))</f>
        <v/>
      </c>
      <c r="DW95" s="77" t="str">
        <f>IF(Y95="","",IF(BX95="","",Y95-Y95+INDEX(gDP!AN$6:AN$271,MATCH(totalExpenditure!$A95,gDP!$B$6:$B$271))))</f>
        <v/>
      </c>
      <c r="DX95" s="77" t="str">
        <f>IF(Z95="","",IF(BY95="","",Z95-Z95+INDEX(gDP!AO$6:AO$271,MATCH(totalExpenditure!$A95,gDP!$B$6:$B$271))))</f>
        <v/>
      </c>
      <c r="DY95" s="77" t="str">
        <f>IF(AA95="","",IF(BZ95="","",AA95-AA95+INDEX(gDP!AP$6:AP$271,MATCH(totalExpenditure!$A95,gDP!$B$6:$B$271))))</f>
        <v/>
      </c>
      <c r="DZ95" s="77" t="str">
        <f>IF(AB95="","",IF(CA95="","",AB95-AB95+INDEX(gDP!AQ$6:AQ$271,MATCH(totalExpenditure!$A95,gDP!$B$6:$B$271))))</f>
        <v/>
      </c>
      <c r="EA95" s="77" t="str">
        <f>IF(AC95="","",IF(CB95="","",AC95-AC95+INDEX(gDP!AR$6:AR$271,MATCH(totalExpenditure!$A95,gDP!$B$6:$B$271))))</f>
        <v/>
      </c>
      <c r="EB95" s="77" t="str">
        <f>IF(AD95="","",IF(CC95="","",AD95-AD95+INDEX(gDP!AS$6:AS$271,MATCH(totalExpenditure!$A95,gDP!$B$6:$B$271))))</f>
        <v/>
      </c>
      <c r="EC95" s="77" t="str">
        <f>IF(AE95="","",IF(CD95="","",AE95-AE95+INDEX(gDP!AT$6:AT$271,MATCH(totalExpenditure!$A95,gDP!$B$6:$B$271))))</f>
        <v/>
      </c>
      <c r="ED95" s="77" t="str">
        <f>IF(AF95="","",IF(CE95="","",AF95-AF95+INDEX(gDP!AU$6:AU$271,MATCH(totalExpenditure!$A95,gDP!$B$6:$B$271))))</f>
        <v/>
      </c>
      <c r="EE95" s="77" t="str">
        <f>IF(AG95="","",IF(CF95="","",AG95-AG95+INDEX(gDP!AV$6:AV$271,MATCH(totalExpenditure!$A95,gDP!$B$6:$B$271))))</f>
        <v/>
      </c>
      <c r="EF95" s="77" t="str">
        <f>IF(AH95="","",IF(CG95="","",AH95-AH95+INDEX(gDP!AW$6:AW$271,MATCH(totalExpenditure!$A95,gDP!$B$6:$B$271))))</f>
        <v/>
      </c>
      <c r="EG95" s="77" t="str">
        <f>IF(AI95="","",IF(CH95="","",AI95-AI95+INDEX(gDP!AX$6:AX$271,MATCH(totalExpenditure!$A95,gDP!$B$6:$B$271))))</f>
        <v/>
      </c>
      <c r="EH95" s="77" t="str">
        <f>IF(AJ95="","",IF(CI95="","",AJ95-AJ95+INDEX(gDP!AY$6:AY$271,MATCH(totalExpenditure!$A95,gDP!$B$6:$B$271))))</f>
        <v/>
      </c>
      <c r="EI95" s="77" t="str">
        <f>IF(AK95="","",IF(CJ95="","",AK95-AK95+INDEX(gDP!AZ$6:AZ$271,MATCH(totalExpenditure!$A95,gDP!$B$6:$B$271))))</f>
        <v/>
      </c>
      <c r="EJ95" s="77" t="str">
        <f>IF(AL95="","",IF(CK95="","",AL95-AL95+INDEX(gDP!BA$6:BA$271,MATCH(totalExpenditure!$A95,gDP!$B$6:$B$271))))</f>
        <v/>
      </c>
      <c r="EK95" s="77" t="str">
        <f>IF(AM95="","",IF(CL95="","",AM95-AM95+INDEX(gDP!BB$6:BB$271,MATCH(totalExpenditure!$A95,gDP!$B$6:$B$271))))</f>
        <v/>
      </c>
      <c r="EL95" s="77" t="str">
        <f>IF(AN95="","",IF(CM95="","",AN95-AN95+INDEX(gDP!BC$6:BC$271,MATCH(totalExpenditure!$A95,gDP!$B$6:$B$271))))</f>
        <v/>
      </c>
      <c r="EM95" s="77" t="str">
        <f>IF(AO95="","",IF(CN95="","",AO95-AO95+INDEX(gDP!BD$6:BD$271,MATCH(totalExpenditure!$A95,gDP!$B$6:$B$271))))</f>
        <v/>
      </c>
      <c r="EN95" s="77" t="str">
        <f>IF(AP95="","",IF(CO95="","",AP95-AP95+INDEX(gDP!BE$6:BE$271,MATCH(totalExpenditure!$A95,gDP!$B$6:$B$271))))</f>
        <v/>
      </c>
      <c r="EO95" s="77" t="str">
        <f>IF(AQ95="","",IF(CP95="","",AQ95-AQ95+INDEX(gDP!BF$6:BF$271,MATCH(totalExpenditure!$A95,gDP!$B$6:$B$271))))</f>
        <v/>
      </c>
      <c r="EP95" s="77" t="str">
        <f>IF(AR95="","",IF(CQ95="","",AR95-AR95+INDEX(gDP!BG$6:BG$271,MATCH(totalExpenditure!$A95,gDP!$B$6:$B$271))))</f>
        <v/>
      </c>
      <c r="EQ95" s="77" t="str">
        <f>IF(AS95="","",IF(CR95="","",AS95-AS95+INDEX(gDP!BH$6:BH$271,MATCH(totalExpenditure!$A95,gDP!$B$6:$B$271))))</f>
        <v/>
      </c>
      <c r="ER95" s="77" t="str">
        <f>IF(AT95="","",IF(CS95="","",AT95-AT95+INDEX(gDP!BI$6:BI$271,MATCH(totalExpenditure!$A95,gDP!$B$6:$B$271))))</f>
        <v/>
      </c>
      <c r="ES95" s="77" t="str">
        <f>IF(AU95="","",IF(CT95="","",AU95-AU95+INDEX(gDP!BJ$6:BJ$271,MATCH(totalExpenditure!$A95,gDP!$B$6:$B$271))))</f>
        <v/>
      </c>
      <c r="ET95" s="77" t="str">
        <f>IF(AV95="","",IF(CU95="","",AV95-AV95+INDEX(gDP!BK$6:BK$271,MATCH(totalExpenditure!$A95,gDP!$B$6:$B$271))))</f>
        <v/>
      </c>
      <c r="EU95" s="77" t="str">
        <f>IF(AW95="","",IF(CV95="","",AW95-AW95+INDEX(gDP!BL$6:BL$271,MATCH(totalExpenditure!$A95,gDP!$B$6:$B$271))))</f>
        <v/>
      </c>
      <c r="EV95" s="77" t="str">
        <f>IF(AX95="","",IF(CW95="","",AX95-AX95+INDEX(gDP!BM$6:BM$271,MATCH(totalExpenditure!$A95,gDP!$B$6:$B$271))))</f>
        <v/>
      </c>
      <c r="EW95" s="77" t="str">
        <f>IF(AY95="","",IF(CX95="","",AY95-AY95+INDEX(gDP!BN$6:BN$271,MATCH(totalExpenditure!$A95,gDP!$B$6:$B$271))))</f>
        <v/>
      </c>
      <c r="EX95" s="77" t="str">
        <f>IF(AZ95="","",IF(CY95="","",AZ95-AZ95+INDEX(gDP!BO$6:BO$271,MATCH(totalExpenditure!$A95,gDP!$B$6:$B$271))))</f>
        <v/>
      </c>
    </row>
    <row r="96" spans="1:154" x14ac:dyDescent="0.35">
      <c r="A96" t="s">
        <v>401</v>
      </c>
      <c r="B96" s="77" t="e">
        <f>IF(INDEX([2]pivotTable!B$3:B$308,MATCH(totalExpenditure!$A96,[2]pivotTable!$A$3:$A$308,0))/100*INDEX(gDP!Q$6:Q$271,MATCH(totalExpenditure!$A96,gDP!$B$6:$B$271))=0,"",INDEX([2]pivotTable!B$3:B$308,MATCH(totalExpenditure!$A96,[2]pivotTable!$A$3:$A$308,0))/100*INDEX(gDP!Q$6:Q$271,MATCH(totalExpenditure!$A96,gDP!$B$6:$B$271)))</f>
        <v>#N/A</v>
      </c>
      <c r="C96" s="77" t="e">
        <f>IF(INDEX([2]pivotTable!C$3:C$308,MATCH(totalExpenditure!$A96,[2]pivotTable!$A$3:$A$308,0))/100*INDEX(gDP!R$6:R$271,MATCH(totalExpenditure!$A96,gDP!$B$6:$B$271))=0,"",INDEX([2]pivotTable!C$3:C$308,MATCH(totalExpenditure!$A96,[2]pivotTable!$A$3:$A$308,0))/100*INDEX(gDP!R$6:R$271,MATCH(totalExpenditure!$A96,gDP!$B$6:$B$271)))</f>
        <v>#N/A</v>
      </c>
      <c r="D96" s="77" t="e">
        <f>IF(INDEX([2]pivotTable!D$3:D$308,MATCH(totalExpenditure!$A96,[2]pivotTable!$A$3:$A$308,0))/100*INDEX(gDP!S$6:S$271,MATCH(totalExpenditure!$A96,gDP!$B$6:$B$271))=0,"",INDEX([2]pivotTable!D$3:D$308,MATCH(totalExpenditure!$A96,[2]pivotTable!$A$3:$A$308,0))/100*INDEX(gDP!S$6:S$271,MATCH(totalExpenditure!$A96,gDP!$B$6:$B$271)))</f>
        <v>#N/A</v>
      </c>
      <c r="E96" s="77" t="e">
        <f>IF(INDEX([2]pivotTable!E$3:E$308,MATCH(totalExpenditure!$A96,[2]pivotTable!$A$3:$A$308,0))/100*INDEX(gDP!T$6:T$271,MATCH(totalExpenditure!$A96,gDP!$B$6:$B$271))=0,"",INDEX([2]pivotTable!E$3:E$308,MATCH(totalExpenditure!$A96,[2]pivotTable!$A$3:$A$308,0))/100*INDEX(gDP!T$6:T$271,MATCH(totalExpenditure!$A96,gDP!$B$6:$B$271)))</f>
        <v>#N/A</v>
      </c>
      <c r="F96" s="77" t="e">
        <f>IF(INDEX([2]pivotTable!F$3:F$308,MATCH(totalExpenditure!$A96,[2]pivotTable!$A$3:$A$308,0))/100*INDEX(gDP!U$6:U$271,MATCH(totalExpenditure!$A96,gDP!$B$6:$B$271))=0,"",INDEX([2]pivotTable!F$3:F$308,MATCH(totalExpenditure!$A96,[2]pivotTable!$A$3:$A$308,0))/100*INDEX(gDP!U$6:U$271,MATCH(totalExpenditure!$A96,gDP!$B$6:$B$271)))</f>
        <v>#N/A</v>
      </c>
      <c r="G96" s="77" t="e">
        <f>IF(INDEX([2]pivotTable!G$3:G$308,MATCH(totalExpenditure!$A96,[2]pivotTable!$A$3:$A$308,0))/100*INDEX(gDP!V$6:V$271,MATCH(totalExpenditure!$A96,gDP!$B$6:$B$271))=0,"",INDEX([2]pivotTable!G$3:G$308,MATCH(totalExpenditure!$A96,[2]pivotTable!$A$3:$A$308,0))/100*INDEX(gDP!V$6:V$271,MATCH(totalExpenditure!$A96,gDP!$B$6:$B$271)))</f>
        <v>#N/A</v>
      </c>
      <c r="H96" s="77" t="e">
        <f>IF(INDEX([2]pivotTable!H$3:H$308,MATCH(totalExpenditure!$A96,[2]pivotTable!$A$3:$A$308,0))/100*INDEX(gDP!W$6:W$271,MATCH(totalExpenditure!$A96,gDP!$B$6:$B$271))=0,"",INDEX([2]pivotTable!H$3:H$308,MATCH(totalExpenditure!$A96,[2]pivotTable!$A$3:$A$308,0))/100*INDEX(gDP!W$6:W$271,MATCH(totalExpenditure!$A96,gDP!$B$6:$B$271)))</f>
        <v>#N/A</v>
      </c>
      <c r="I96" s="77" t="e">
        <f>IF(INDEX([2]pivotTable!I$3:I$308,MATCH(totalExpenditure!$A96,[2]pivotTable!$A$3:$A$308,0))/100*INDEX(gDP!X$6:X$271,MATCH(totalExpenditure!$A96,gDP!$B$6:$B$271))=0,"",INDEX([2]pivotTable!I$3:I$308,MATCH(totalExpenditure!$A96,[2]pivotTable!$A$3:$A$308,0))/100*INDEX(gDP!X$6:X$271,MATCH(totalExpenditure!$A96,gDP!$B$6:$B$271)))</f>
        <v>#N/A</v>
      </c>
      <c r="J96" s="77" t="e">
        <f>IF(INDEX([2]pivotTable!J$3:J$308,MATCH(totalExpenditure!$A96,[2]pivotTable!$A$3:$A$308,0))/100*INDEX(gDP!Y$6:Y$271,MATCH(totalExpenditure!$A96,gDP!$B$6:$B$271))=0,"",INDEX([2]pivotTable!J$3:J$308,MATCH(totalExpenditure!$A96,[2]pivotTable!$A$3:$A$308,0))/100*INDEX(gDP!Y$6:Y$271,MATCH(totalExpenditure!$A96,gDP!$B$6:$B$271)))</f>
        <v>#N/A</v>
      </c>
      <c r="K96" s="77" t="e">
        <f>IF(INDEX([2]pivotTable!K$3:K$308,MATCH(totalExpenditure!$A96,[2]pivotTable!$A$3:$A$308,0))/100*INDEX(gDP!Z$6:Z$271,MATCH(totalExpenditure!$A96,gDP!$B$6:$B$271))=0,"",INDEX([2]pivotTable!K$3:K$308,MATCH(totalExpenditure!$A96,[2]pivotTable!$A$3:$A$308,0))/100*INDEX(gDP!Z$6:Z$271,MATCH(totalExpenditure!$A96,gDP!$B$6:$B$271)))</f>
        <v>#N/A</v>
      </c>
      <c r="L96" s="77" t="e">
        <f>IF(INDEX([2]pivotTable!L$3:L$308,MATCH(totalExpenditure!$A96,[2]pivotTable!$A$3:$A$308,0))/100*INDEX(gDP!AA$6:AA$271,MATCH(totalExpenditure!$A96,gDP!$B$6:$B$271))=0,"",INDEX([2]pivotTable!L$3:L$308,MATCH(totalExpenditure!$A96,[2]pivotTable!$A$3:$A$308,0))/100*INDEX(gDP!AA$6:AA$271,MATCH(totalExpenditure!$A96,gDP!$B$6:$B$271)))</f>
        <v>#N/A</v>
      </c>
      <c r="M96" s="77" t="e">
        <f>IF(INDEX([2]pivotTable!M$3:M$308,MATCH(totalExpenditure!$A96,[2]pivotTable!$A$3:$A$308,0))/100*INDEX(gDP!AB$6:AB$271,MATCH(totalExpenditure!$A96,gDP!$B$6:$B$271))=0,"",INDEX([2]pivotTable!M$3:M$308,MATCH(totalExpenditure!$A96,[2]pivotTable!$A$3:$A$308,0))/100*INDEX(gDP!AB$6:AB$271,MATCH(totalExpenditure!$A96,gDP!$B$6:$B$271)))</f>
        <v>#N/A</v>
      </c>
      <c r="N96" s="77" t="e">
        <f>IF(INDEX([2]pivotTable!N$3:N$308,MATCH(totalExpenditure!$A96,[2]pivotTable!$A$3:$A$308,0))/100*INDEX(gDP!AC$6:AC$271,MATCH(totalExpenditure!$A96,gDP!$B$6:$B$271))=0,"",INDEX([2]pivotTable!N$3:N$308,MATCH(totalExpenditure!$A96,[2]pivotTable!$A$3:$A$308,0))/100*INDEX(gDP!AC$6:AC$271,MATCH(totalExpenditure!$A96,gDP!$B$6:$B$271)))</f>
        <v>#N/A</v>
      </c>
      <c r="O96" s="77" t="e">
        <f>IF(INDEX([2]pivotTable!O$3:O$308,MATCH(totalExpenditure!$A96,[2]pivotTable!$A$3:$A$308,0))/100*INDEX(gDP!AD$6:AD$271,MATCH(totalExpenditure!$A96,gDP!$B$6:$B$271))=0,"",INDEX([2]pivotTable!O$3:O$308,MATCH(totalExpenditure!$A96,[2]pivotTable!$A$3:$A$308,0))/100*INDEX(gDP!AD$6:AD$271,MATCH(totalExpenditure!$A96,gDP!$B$6:$B$271)))</f>
        <v>#N/A</v>
      </c>
      <c r="P96" s="77" t="e">
        <f>IF(INDEX([2]pivotTable!P$3:P$308,MATCH(totalExpenditure!$A96,[2]pivotTable!$A$3:$A$308,0))/100*INDEX(gDP!AE$6:AE$271,MATCH(totalExpenditure!$A96,gDP!$B$6:$B$271))=0,"",INDEX([2]pivotTable!P$3:P$308,MATCH(totalExpenditure!$A96,[2]pivotTable!$A$3:$A$308,0))/100*INDEX(gDP!AE$6:AE$271,MATCH(totalExpenditure!$A96,gDP!$B$6:$B$271)))</f>
        <v>#N/A</v>
      </c>
      <c r="Q96" s="77" t="e">
        <f>IF(INDEX([2]pivotTable!Q$3:Q$308,MATCH(totalExpenditure!$A96,[2]pivotTable!$A$3:$A$308,0))/100*INDEX(gDP!AF$6:AF$271,MATCH(totalExpenditure!$A96,gDP!$B$6:$B$271))=0,"",INDEX([2]pivotTable!Q$3:Q$308,MATCH(totalExpenditure!$A96,[2]pivotTable!$A$3:$A$308,0))/100*INDEX(gDP!AF$6:AF$271,MATCH(totalExpenditure!$A96,gDP!$B$6:$B$271)))</f>
        <v>#N/A</v>
      </c>
      <c r="R96" s="77" t="e">
        <f>IF(INDEX([2]pivotTable!R$3:R$308,MATCH(totalExpenditure!$A96,[2]pivotTable!$A$3:$A$308,0))/100*INDEX(gDP!AG$6:AG$271,MATCH(totalExpenditure!$A96,gDP!$B$6:$B$271))=0,"",INDEX([2]pivotTable!R$3:R$308,MATCH(totalExpenditure!$A96,[2]pivotTable!$A$3:$A$308,0))/100*INDEX(gDP!AG$6:AG$271,MATCH(totalExpenditure!$A96,gDP!$B$6:$B$271)))</f>
        <v>#N/A</v>
      </c>
      <c r="S96" s="77" t="e">
        <f>IF(INDEX([2]pivotTable!S$3:S$308,MATCH(totalExpenditure!$A96,[2]pivotTable!$A$3:$A$308,0))/100*INDEX(gDP!AH$6:AH$271,MATCH(totalExpenditure!$A96,gDP!$B$6:$B$271))=0,"",INDEX([2]pivotTable!S$3:S$308,MATCH(totalExpenditure!$A96,[2]pivotTable!$A$3:$A$308,0))/100*INDEX(gDP!AH$6:AH$271,MATCH(totalExpenditure!$A96,gDP!$B$6:$B$271)))</f>
        <v>#N/A</v>
      </c>
      <c r="T96" s="77" t="e">
        <f>IF(INDEX([2]pivotTable!T$3:T$308,MATCH(totalExpenditure!$A96,[2]pivotTable!$A$3:$A$308,0))/100*INDEX(gDP!AI$6:AI$271,MATCH(totalExpenditure!$A96,gDP!$B$6:$B$271))=0,"",INDEX([2]pivotTable!T$3:T$308,MATCH(totalExpenditure!$A96,[2]pivotTable!$A$3:$A$308,0))/100*INDEX(gDP!AI$6:AI$271,MATCH(totalExpenditure!$A96,gDP!$B$6:$B$271)))</f>
        <v>#N/A</v>
      </c>
      <c r="U96" s="77" t="e">
        <f>IF(INDEX([2]pivotTable!U$3:U$308,MATCH(totalExpenditure!$A96,[2]pivotTable!$A$3:$A$308,0))/100*INDEX(gDP!AJ$6:AJ$271,MATCH(totalExpenditure!$A96,gDP!$B$6:$B$271))=0,"",INDEX([2]pivotTable!U$3:U$308,MATCH(totalExpenditure!$A96,[2]pivotTable!$A$3:$A$308,0))/100*INDEX(gDP!AJ$6:AJ$271,MATCH(totalExpenditure!$A96,gDP!$B$6:$B$271)))</f>
        <v>#N/A</v>
      </c>
      <c r="V96" s="77" t="e">
        <f>IF(INDEX([2]pivotTable!V$3:V$308,MATCH(totalExpenditure!$A96,[2]pivotTable!$A$3:$A$308,0))/100*INDEX(gDP!AK$6:AK$271,MATCH(totalExpenditure!$A96,gDP!$B$6:$B$271))=0,"",INDEX([2]pivotTable!V$3:V$308,MATCH(totalExpenditure!$A96,[2]pivotTable!$A$3:$A$308,0))/100*INDEX(gDP!AK$6:AK$271,MATCH(totalExpenditure!$A96,gDP!$B$6:$B$271)))</f>
        <v>#N/A</v>
      </c>
      <c r="W96" s="77" t="e">
        <f>IF(INDEX([2]pivotTable!W$3:W$308,MATCH(totalExpenditure!$A96,[2]pivotTable!$A$3:$A$308,0))/100*INDEX(gDP!AL$6:AL$271,MATCH(totalExpenditure!$A96,gDP!$B$6:$B$271))=0,"",INDEX([2]pivotTable!W$3:W$308,MATCH(totalExpenditure!$A96,[2]pivotTable!$A$3:$A$308,0))/100*INDEX(gDP!AL$6:AL$271,MATCH(totalExpenditure!$A96,gDP!$B$6:$B$271)))</f>
        <v>#N/A</v>
      </c>
      <c r="X96" s="77" t="e">
        <f>IF(INDEX([2]pivotTable!X$3:X$308,MATCH(totalExpenditure!$A96,[2]pivotTable!$A$3:$A$308,0))/100*INDEX(gDP!AM$6:AM$271,MATCH(totalExpenditure!$A96,gDP!$B$6:$B$271))=0,"",INDEX([2]pivotTable!X$3:X$308,MATCH(totalExpenditure!$A96,[2]pivotTable!$A$3:$A$308,0))/100*INDEX(gDP!AM$6:AM$271,MATCH(totalExpenditure!$A96,gDP!$B$6:$B$271)))</f>
        <v>#N/A</v>
      </c>
      <c r="Y96" s="77" t="e">
        <f>IF(INDEX([2]pivotTable!Y$3:Y$308,MATCH(totalExpenditure!$A96,[2]pivotTable!$A$3:$A$308,0))/100*INDEX(gDP!AN$6:AN$271,MATCH(totalExpenditure!$A96,gDP!$B$6:$B$271))=0,"",INDEX([2]pivotTable!Y$3:Y$308,MATCH(totalExpenditure!$A96,[2]pivotTable!$A$3:$A$308,0))/100*INDEX(gDP!AN$6:AN$271,MATCH(totalExpenditure!$A96,gDP!$B$6:$B$271)))</f>
        <v>#N/A</v>
      </c>
      <c r="Z96" s="77" t="e">
        <f>IF(INDEX([2]pivotTable!Z$3:Z$308,MATCH(totalExpenditure!$A96,[2]pivotTable!$A$3:$A$308,0))/100*INDEX(gDP!AO$6:AO$271,MATCH(totalExpenditure!$A96,gDP!$B$6:$B$271))=0,"",INDEX([2]pivotTable!Z$3:Z$308,MATCH(totalExpenditure!$A96,[2]pivotTable!$A$3:$A$308,0))/100*INDEX(gDP!AO$6:AO$271,MATCH(totalExpenditure!$A96,gDP!$B$6:$B$271)))</f>
        <v>#N/A</v>
      </c>
      <c r="AA96" s="77" t="e">
        <f>IF(INDEX([2]pivotTable!AA$3:AA$308,MATCH(totalExpenditure!$A96,[2]pivotTable!$A$3:$A$308,0))/100*INDEX(gDP!AP$6:AP$271,MATCH(totalExpenditure!$A96,gDP!$B$6:$B$271))=0,"",INDEX([2]pivotTable!AA$3:AA$308,MATCH(totalExpenditure!$A96,[2]pivotTable!$A$3:$A$308,0))/100*INDEX(gDP!AP$6:AP$271,MATCH(totalExpenditure!$A96,gDP!$B$6:$B$271)))</f>
        <v>#N/A</v>
      </c>
      <c r="AB96" s="77" t="e">
        <f>IF(INDEX([2]pivotTable!AB$3:AB$308,MATCH(totalExpenditure!$A96,[2]pivotTable!$A$3:$A$308,0))/100*INDEX(gDP!AQ$6:AQ$271,MATCH(totalExpenditure!$A96,gDP!$B$6:$B$271))=0,"",INDEX([2]pivotTable!AB$3:AB$308,MATCH(totalExpenditure!$A96,[2]pivotTable!$A$3:$A$308,0))/100*INDEX(gDP!AQ$6:AQ$271,MATCH(totalExpenditure!$A96,gDP!$B$6:$B$271)))</f>
        <v>#N/A</v>
      </c>
      <c r="AC96" s="77" t="e">
        <f>IF(INDEX([2]pivotTable!AC$3:AC$308,MATCH(totalExpenditure!$A96,[2]pivotTable!$A$3:$A$308,0))/100*INDEX(gDP!AR$6:AR$271,MATCH(totalExpenditure!$A96,gDP!$B$6:$B$271))=0,"",INDEX([2]pivotTable!AC$3:AC$308,MATCH(totalExpenditure!$A96,[2]pivotTable!$A$3:$A$308,0))/100*INDEX(gDP!AR$6:AR$271,MATCH(totalExpenditure!$A96,gDP!$B$6:$B$271)))</f>
        <v>#N/A</v>
      </c>
      <c r="AD96" s="77" t="e">
        <f>IF(INDEX([2]pivotTable!AD$3:AD$308,MATCH(totalExpenditure!$A96,[2]pivotTable!$A$3:$A$308,0))/100*INDEX(gDP!AS$6:AS$271,MATCH(totalExpenditure!$A96,gDP!$B$6:$B$271))=0,"",INDEX([2]pivotTable!AD$3:AD$308,MATCH(totalExpenditure!$A96,[2]pivotTable!$A$3:$A$308,0))/100*INDEX(gDP!AS$6:AS$271,MATCH(totalExpenditure!$A96,gDP!$B$6:$B$271)))</f>
        <v>#N/A</v>
      </c>
      <c r="AE96" s="77" t="e">
        <f>IF(INDEX([2]pivotTable!AE$3:AE$308,MATCH(totalExpenditure!$A96,[2]pivotTable!$A$3:$A$308,0))/100*INDEX(gDP!AT$6:AT$271,MATCH(totalExpenditure!$A96,gDP!$B$6:$B$271))=0,"",INDEX([2]pivotTable!AE$3:AE$308,MATCH(totalExpenditure!$A96,[2]pivotTable!$A$3:$A$308,0))/100*INDEX(gDP!AT$6:AT$271,MATCH(totalExpenditure!$A96,gDP!$B$6:$B$271)))</f>
        <v>#N/A</v>
      </c>
      <c r="AF96" s="77" t="e">
        <f>IF(INDEX([2]pivotTable!AF$3:AF$308,MATCH(totalExpenditure!$A96,[2]pivotTable!$A$3:$A$308,0))/100*INDEX(gDP!AU$6:AU$271,MATCH(totalExpenditure!$A96,gDP!$B$6:$B$271))=0,"",INDEX([2]pivotTable!AF$3:AF$308,MATCH(totalExpenditure!$A96,[2]pivotTable!$A$3:$A$308,0))/100*INDEX(gDP!AU$6:AU$271,MATCH(totalExpenditure!$A96,gDP!$B$6:$B$271)))</f>
        <v>#N/A</v>
      </c>
      <c r="AG96" s="77" t="e">
        <f>IF(INDEX([2]pivotTable!AG$3:AG$308,MATCH(totalExpenditure!$A96,[2]pivotTable!$A$3:$A$308,0))/100*INDEX(gDP!AV$6:AV$271,MATCH(totalExpenditure!$A96,gDP!$B$6:$B$271))=0,"",INDEX([2]pivotTable!AG$3:AG$308,MATCH(totalExpenditure!$A96,[2]pivotTable!$A$3:$A$308,0))/100*INDEX(gDP!AV$6:AV$271,MATCH(totalExpenditure!$A96,gDP!$B$6:$B$271)))</f>
        <v>#N/A</v>
      </c>
      <c r="AH96" s="77" t="e">
        <f>IF(INDEX([2]pivotTable!AH$3:AH$308,MATCH(totalExpenditure!$A96,[2]pivotTable!$A$3:$A$308,0))/100*INDEX(gDP!AW$6:AW$271,MATCH(totalExpenditure!$A96,gDP!$B$6:$B$271))=0,"",INDEX([2]pivotTable!AH$3:AH$308,MATCH(totalExpenditure!$A96,[2]pivotTable!$A$3:$A$308,0))/100*INDEX(gDP!AW$6:AW$271,MATCH(totalExpenditure!$A96,gDP!$B$6:$B$271)))</f>
        <v>#N/A</v>
      </c>
      <c r="AI96" s="77" t="e">
        <f>IF(INDEX([2]pivotTable!AI$3:AI$308,MATCH(totalExpenditure!$A96,[2]pivotTable!$A$3:$A$308,0))/100*INDEX(gDP!AX$6:AX$271,MATCH(totalExpenditure!$A96,gDP!$B$6:$B$271))=0,"",INDEX([2]pivotTable!AI$3:AI$308,MATCH(totalExpenditure!$A96,[2]pivotTable!$A$3:$A$308,0))/100*INDEX(gDP!AX$6:AX$271,MATCH(totalExpenditure!$A96,gDP!$B$6:$B$271)))</f>
        <v>#N/A</v>
      </c>
      <c r="AJ96" s="77" t="e">
        <f>IF(INDEX([2]pivotTable!AJ$3:AJ$308,MATCH(totalExpenditure!$A96,[2]pivotTable!$A$3:$A$308,0))/100*INDEX(gDP!AY$6:AY$271,MATCH(totalExpenditure!$A96,gDP!$B$6:$B$271))=0,"",INDEX([2]pivotTable!AJ$3:AJ$308,MATCH(totalExpenditure!$A96,[2]pivotTable!$A$3:$A$308,0))/100*INDEX(gDP!AY$6:AY$271,MATCH(totalExpenditure!$A96,gDP!$B$6:$B$271)))</f>
        <v>#N/A</v>
      </c>
      <c r="AK96" s="77" t="e">
        <f>IF(INDEX([2]pivotTable!AK$3:AK$308,MATCH(totalExpenditure!$A96,[2]pivotTable!$A$3:$A$308,0))/100*INDEX(gDP!AZ$6:AZ$271,MATCH(totalExpenditure!$A96,gDP!$B$6:$B$271))=0,"",INDEX([2]pivotTable!AK$3:AK$308,MATCH(totalExpenditure!$A96,[2]pivotTable!$A$3:$A$308,0))/100*INDEX(gDP!AZ$6:AZ$271,MATCH(totalExpenditure!$A96,gDP!$B$6:$B$271)))</f>
        <v>#N/A</v>
      </c>
      <c r="AL96" s="77" t="e">
        <f>IF(INDEX([2]pivotTable!AL$3:AL$308,MATCH(totalExpenditure!$A96,[2]pivotTable!$A$3:$A$308,0))/100*INDEX(gDP!BA$6:BA$271,MATCH(totalExpenditure!$A96,gDP!$B$6:$B$271))=0,"",INDEX([2]pivotTable!AL$3:AL$308,MATCH(totalExpenditure!$A96,[2]pivotTable!$A$3:$A$308,0))/100*INDEX(gDP!BA$6:BA$271,MATCH(totalExpenditure!$A96,gDP!$B$6:$B$271)))</f>
        <v>#N/A</v>
      </c>
      <c r="AM96" s="77" t="e">
        <f>IF(INDEX([2]pivotTable!AM$3:AM$308,MATCH(totalExpenditure!$A96,[2]pivotTable!$A$3:$A$308,0))/100*INDEX(gDP!BB$6:BB$271,MATCH(totalExpenditure!$A96,gDP!$B$6:$B$271))=0,"",INDEX([2]pivotTable!AM$3:AM$308,MATCH(totalExpenditure!$A96,[2]pivotTable!$A$3:$A$308,0))/100*INDEX(gDP!BB$6:BB$271,MATCH(totalExpenditure!$A96,gDP!$B$6:$B$271)))</f>
        <v>#N/A</v>
      </c>
      <c r="AN96" s="77" t="e">
        <f>IF(INDEX([2]pivotTable!AN$3:AN$308,MATCH(totalExpenditure!$A96,[2]pivotTable!$A$3:$A$308,0))/100*INDEX(gDP!BC$6:BC$271,MATCH(totalExpenditure!$A96,gDP!$B$6:$B$271))=0,"",INDEX([2]pivotTable!AN$3:AN$308,MATCH(totalExpenditure!$A96,[2]pivotTable!$A$3:$A$308,0))/100*INDEX(gDP!BC$6:BC$271,MATCH(totalExpenditure!$A96,gDP!$B$6:$B$271)))</f>
        <v>#N/A</v>
      </c>
      <c r="AO96" s="77" t="e">
        <f>IF(INDEX([2]pivotTable!AO$3:AO$308,MATCH(totalExpenditure!$A96,[2]pivotTable!$A$3:$A$308,0))/100*INDEX(gDP!BD$6:BD$271,MATCH(totalExpenditure!$A96,gDP!$B$6:$B$271))=0,"",INDEX([2]pivotTable!AO$3:AO$308,MATCH(totalExpenditure!$A96,[2]pivotTable!$A$3:$A$308,0))/100*INDEX(gDP!BD$6:BD$271,MATCH(totalExpenditure!$A96,gDP!$B$6:$B$271)))</f>
        <v>#N/A</v>
      </c>
      <c r="AP96" s="77" t="e">
        <f>IF(INDEX([2]pivotTable!AP$3:AP$308,MATCH(totalExpenditure!$A96,[2]pivotTable!$A$3:$A$308,0))/100*INDEX(gDP!BE$6:BE$271,MATCH(totalExpenditure!$A96,gDP!$B$6:$B$271))=0,"",INDEX([2]pivotTable!AP$3:AP$308,MATCH(totalExpenditure!$A96,[2]pivotTable!$A$3:$A$308,0))/100*INDEX(gDP!BE$6:BE$271,MATCH(totalExpenditure!$A96,gDP!$B$6:$B$271)))</f>
        <v>#N/A</v>
      </c>
      <c r="AQ96" s="77" t="e">
        <f>IF(INDEX([2]pivotTable!AQ$3:AQ$308,MATCH(totalExpenditure!$A96,[2]pivotTable!$A$3:$A$308,0))/100*INDEX(gDP!BF$6:BF$271,MATCH(totalExpenditure!$A96,gDP!$B$6:$B$271))=0,"",INDEX([2]pivotTable!AQ$3:AQ$308,MATCH(totalExpenditure!$A96,[2]pivotTable!$A$3:$A$308,0))/100*INDEX(gDP!BF$6:BF$271,MATCH(totalExpenditure!$A96,gDP!$B$6:$B$271)))</f>
        <v>#N/A</v>
      </c>
      <c r="AR96" s="77" t="e">
        <f>IF(INDEX([2]pivotTable!AR$3:AR$308,MATCH(totalExpenditure!$A96,[2]pivotTable!$A$3:$A$308,0))/100*INDEX(gDP!BG$6:BG$271,MATCH(totalExpenditure!$A96,gDP!$B$6:$B$271))=0,"",INDEX([2]pivotTable!AR$3:AR$308,MATCH(totalExpenditure!$A96,[2]pivotTable!$A$3:$A$308,0))/100*INDEX(gDP!BG$6:BG$271,MATCH(totalExpenditure!$A96,gDP!$B$6:$B$271)))</f>
        <v>#N/A</v>
      </c>
      <c r="AS96" s="77" t="e">
        <f>IF(INDEX([2]pivotTable!AS$3:AS$308,MATCH(totalExpenditure!$A96,[2]pivotTable!$A$3:$A$308,0))/100*INDEX(gDP!BH$6:BH$271,MATCH(totalExpenditure!$A96,gDP!$B$6:$B$271))=0,"",INDEX([2]pivotTable!AS$3:AS$308,MATCH(totalExpenditure!$A96,[2]pivotTable!$A$3:$A$308,0))/100*INDEX(gDP!BH$6:BH$271,MATCH(totalExpenditure!$A96,gDP!$B$6:$B$271)))</f>
        <v>#N/A</v>
      </c>
      <c r="AT96" s="77" t="e">
        <f>IF(INDEX([2]pivotTable!AT$3:AT$308,MATCH(totalExpenditure!$A96,[2]pivotTable!$A$3:$A$308,0))/100*INDEX(gDP!BI$6:BI$271,MATCH(totalExpenditure!$A96,gDP!$B$6:$B$271))=0,"",INDEX([2]pivotTable!AT$3:AT$308,MATCH(totalExpenditure!$A96,[2]pivotTable!$A$3:$A$308,0))/100*INDEX(gDP!BI$6:BI$271,MATCH(totalExpenditure!$A96,gDP!$B$6:$B$271)))</f>
        <v>#N/A</v>
      </c>
      <c r="AU96" s="77" t="e">
        <f>IF(INDEX([2]pivotTable!AU$3:AU$308,MATCH(totalExpenditure!$A96,[2]pivotTable!$A$3:$A$308,0))/100*INDEX(gDP!BJ$6:BJ$271,MATCH(totalExpenditure!$A96,gDP!$B$6:$B$271))=0,"",INDEX([2]pivotTable!AU$3:AU$308,MATCH(totalExpenditure!$A96,[2]pivotTable!$A$3:$A$308,0))/100*INDEX(gDP!BJ$6:BJ$271,MATCH(totalExpenditure!$A96,gDP!$B$6:$B$271)))</f>
        <v>#N/A</v>
      </c>
      <c r="AV96" s="77" t="e">
        <f>IF(INDEX([2]pivotTable!AV$3:AV$308,MATCH(totalExpenditure!$A96,[2]pivotTable!$A$3:$A$308,0))/100*INDEX(gDP!BK$6:BK$271,MATCH(totalExpenditure!$A96,gDP!$B$6:$B$271))=0,"",INDEX([2]pivotTable!AV$3:AV$308,MATCH(totalExpenditure!$A96,[2]pivotTable!$A$3:$A$308,0))/100*INDEX(gDP!BK$6:BK$271,MATCH(totalExpenditure!$A96,gDP!$B$6:$B$271)))</f>
        <v>#N/A</v>
      </c>
      <c r="AW96" s="77" t="e">
        <f>IF(INDEX([2]pivotTable!AW$3:AW$308,MATCH(totalExpenditure!$A96,[2]pivotTable!$A$3:$A$308,0))/100*INDEX(gDP!BL$6:BL$271,MATCH(totalExpenditure!$A96,gDP!$B$6:$B$271))=0,"",INDEX([2]pivotTable!AW$3:AW$308,MATCH(totalExpenditure!$A96,[2]pivotTable!$A$3:$A$308,0))/100*INDEX(gDP!BL$6:BL$271,MATCH(totalExpenditure!$A96,gDP!$B$6:$B$271)))</f>
        <v>#N/A</v>
      </c>
      <c r="AX96" s="77" t="e">
        <f>IF(INDEX([2]pivotTable!AX$3:AX$308,MATCH(totalExpenditure!$A96,[2]pivotTable!$A$3:$A$308,0))/100*INDEX(gDP!BM$6:BM$271,MATCH(totalExpenditure!$A96,gDP!$B$6:$B$271))=0,"",INDEX([2]pivotTable!AX$3:AX$308,MATCH(totalExpenditure!$A96,[2]pivotTable!$A$3:$A$308,0))/100*INDEX(gDP!BM$6:BM$271,MATCH(totalExpenditure!$A96,gDP!$B$6:$B$271)))</f>
        <v>#N/A</v>
      </c>
      <c r="AY96" s="77" t="e">
        <f>IF(INDEX([2]pivotTable!AY$3:AY$308,MATCH(totalExpenditure!$A96,[2]pivotTable!$A$3:$A$308,0))/100*INDEX(gDP!BN$6:BN$271,MATCH(totalExpenditure!$A96,gDP!$B$6:$B$271))=0,"",INDEX([2]pivotTable!AY$3:AY$308,MATCH(totalExpenditure!$A96,[2]pivotTable!$A$3:$A$308,0))/100*INDEX(gDP!BN$6:BN$271,MATCH(totalExpenditure!$A96,gDP!$B$6:$B$271)))</f>
        <v>#N/A</v>
      </c>
      <c r="AZ96" s="77" t="e">
        <f>IF(INDEX([2]pivotTable!AZ$3:AZ$308,MATCH(totalExpenditure!$A96,[2]pivotTable!$A$3:$A$308,0))/100*INDEX(gDP!BO$6:BO$271,MATCH(totalExpenditure!$A96,gDP!$B$6:$B$271))=0,"",INDEX([2]pivotTable!AZ$3:AZ$308,MATCH(totalExpenditure!$A96,[2]pivotTable!$A$3:$A$308,0))/100*INDEX(gDP!BO$6:BO$271,MATCH(totalExpenditure!$A96,gDP!$B$6:$B$271)))</f>
        <v>#N/A</v>
      </c>
      <c r="BA96" s="77" t="e">
        <f>IF(INDEX([2]pivotTable!B$310:B$615,MATCH(totalExpenditure!$A96,[2]pivotTable!$A$310:$A$615,0))/100*INDEX(gDP!Q$6:Q$271,MATCH(totalExpenditure!$A96,gDP!$B$6:$B$271))=0,"",INDEX([2]pivotTable!B$310:B$615,MATCH(totalExpenditure!$A96,[2]pivotTable!$A$310:$A$615,0))/100*INDEX(gDP!Q$6:Q$271,MATCH(totalExpenditure!$A96,gDP!$B$6:$B$271)))</f>
        <v>#N/A</v>
      </c>
      <c r="BB96" s="77" t="e">
        <f>IF(INDEX([2]pivotTable!C$310:C$615,MATCH(totalExpenditure!$A96,[2]pivotTable!$A$310:$A$615,0))/100*INDEX(gDP!R$6:R$271,MATCH(totalExpenditure!$A96,gDP!$B$6:$B$271))=0,"",INDEX([2]pivotTable!C$310:C$615,MATCH(totalExpenditure!$A96,[2]pivotTable!$A$310:$A$615,0))/100*INDEX(gDP!R$6:R$271,MATCH(totalExpenditure!$A96,gDP!$B$6:$B$271)))</f>
        <v>#N/A</v>
      </c>
      <c r="BC96" s="77" t="e">
        <f>IF(INDEX([2]pivotTable!D$310:D$615,MATCH(totalExpenditure!$A96,[2]pivotTable!$A$310:$A$615,0))/100*INDEX(gDP!S$6:S$271,MATCH(totalExpenditure!$A96,gDP!$B$6:$B$271))=0,"",INDEX([2]pivotTable!D$310:D$615,MATCH(totalExpenditure!$A96,[2]pivotTable!$A$310:$A$615,0))/100*INDEX(gDP!S$6:S$271,MATCH(totalExpenditure!$A96,gDP!$B$6:$B$271)))</f>
        <v>#N/A</v>
      </c>
      <c r="BD96" s="77" t="e">
        <f>IF(INDEX([2]pivotTable!E$310:E$615,MATCH(totalExpenditure!$A96,[2]pivotTable!$A$310:$A$615,0))/100*INDEX(gDP!T$6:T$271,MATCH(totalExpenditure!$A96,gDP!$B$6:$B$271))=0,"",INDEX([2]pivotTable!E$310:E$615,MATCH(totalExpenditure!$A96,[2]pivotTable!$A$310:$A$615,0))/100*INDEX(gDP!T$6:T$271,MATCH(totalExpenditure!$A96,gDP!$B$6:$B$271)))</f>
        <v>#N/A</v>
      </c>
      <c r="BE96" s="77" t="e">
        <f>IF(INDEX([2]pivotTable!F$310:F$615,MATCH(totalExpenditure!$A96,[2]pivotTable!$A$310:$A$615,0))/100*INDEX(gDP!U$6:U$271,MATCH(totalExpenditure!$A96,gDP!$B$6:$B$271))=0,"",INDEX([2]pivotTable!F$310:F$615,MATCH(totalExpenditure!$A96,[2]pivotTable!$A$310:$A$615,0))/100*INDEX(gDP!U$6:U$271,MATCH(totalExpenditure!$A96,gDP!$B$6:$B$271)))</f>
        <v>#N/A</v>
      </c>
      <c r="BF96" s="77" t="e">
        <f>IF(INDEX([2]pivotTable!G$310:G$615,MATCH(totalExpenditure!$A96,[2]pivotTable!$A$310:$A$615,0))/100*INDEX(gDP!V$6:V$271,MATCH(totalExpenditure!$A96,gDP!$B$6:$B$271))=0,"",INDEX([2]pivotTable!G$310:G$615,MATCH(totalExpenditure!$A96,[2]pivotTable!$A$310:$A$615,0))/100*INDEX(gDP!V$6:V$271,MATCH(totalExpenditure!$A96,gDP!$B$6:$B$271)))</f>
        <v>#N/A</v>
      </c>
      <c r="BG96" s="77" t="e">
        <f>IF(INDEX([2]pivotTable!H$310:H$615,MATCH(totalExpenditure!$A96,[2]pivotTable!$A$310:$A$615,0))/100*INDEX(gDP!W$6:W$271,MATCH(totalExpenditure!$A96,gDP!$B$6:$B$271))=0,"",INDEX([2]pivotTable!H$310:H$615,MATCH(totalExpenditure!$A96,[2]pivotTable!$A$310:$A$615,0))/100*INDEX(gDP!W$6:W$271,MATCH(totalExpenditure!$A96,gDP!$B$6:$B$271)))</f>
        <v>#N/A</v>
      </c>
      <c r="BH96" s="77" t="e">
        <f>IF(INDEX([2]pivotTable!I$310:I$615,MATCH(totalExpenditure!$A96,[2]pivotTable!$A$310:$A$615,0))/100*INDEX(gDP!X$6:X$271,MATCH(totalExpenditure!$A96,gDP!$B$6:$B$271))=0,"",INDEX([2]pivotTable!I$310:I$615,MATCH(totalExpenditure!$A96,[2]pivotTable!$A$310:$A$615,0))/100*INDEX(gDP!X$6:X$271,MATCH(totalExpenditure!$A96,gDP!$B$6:$B$271)))</f>
        <v>#N/A</v>
      </c>
      <c r="BI96" s="77" t="e">
        <f>IF(INDEX([2]pivotTable!J$310:J$615,MATCH(totalExpenditure!$A96,[2]pivotTable!$A$310:$A$615,0))/100*INDEX(gDP!Y$6:Y$271,MATCH(totalExpenditure!$A96,gDP!$B$6:$B$271))=0,"",INDEX([2]pivotTable!J$310:J$615,MATCH(totalExpenditure!$A96,[2]pivotTable!$A$310:$A$615,0))/100*INDEX(gDP!Y$6:Y$271,MATCH(totalExpenditure!$A96,gDP!$B$6:$B$271)))</f>
        <v>#N/A</v>
      </c>
      <c r="BJ96" s="77" t="e">
        <f>IF(INDEX([2]pivotTable!K$310:K$615,MATCH(totalExpenditure!$A96,[2]pivotTable!$A$310:$A$615,0))/100*INDEX(gDP!Z$6:Z$271,MATCH(totalExpenditure!$A96,gDP!$B$6:$B$271))=0,"",INDEX([2]pivotTable!K$310:K$615,MATCH(totalExpenditure!$A96,[2]pivotTable!$A$310:$A$615,0))/100*INDEX(gDP!Z$6:Z$271,MATCH(totalExpenditure!$A96,gDP!$B$6:$B$271)))</f>
        <v>#N/A</v>
      </c>
      <c r="BK96" s="77" t="e">
        <f>IF(INDEX([2]pivotTable!L$310:L$615,MATCH(totalExpenditure!$A96,[2]pivotTable!$A$310:$A$615,0))/100*INDEX(gDP!AA$6:AA$271,MATCH(totalExpenditure!$A96,gDP!$B$6:$B$271))=0,"",INDEX([2]pivotTable!L$310:L$615,MATCH(totalExpenditure!$A96,[2]pivotTable!$A$310:$A$615,0))/100*INDEX(gDP!AA$6:AA$271,MATCH(totalExpenditure!$A96,gDP!$B$6:$B$271)))</f>
        <v>#N/A</v>
      </c>
      <c r="BL96" s="77" t="e">
        <f>IF(INDEX([2]pivotTable!M$310:M$615,MATCH(totalExpenditure!$A96,[2]pivotTable!$A$310:$A$615,0))/100*INDEX(gDP!AB$6:AB$271,MATCH(totalExpenditure!$A96,gDP!$B$6:$B$271))=0,"",INDEX([2]pivotTable!M$310:M$615,MATCH(totalExpenditure!$A96,[2]pivotTable!$A$310:$A$615,0))/100*INDEX(gDP!AB$6:AB$271,MATCH(totalExpenditure!$A96,gDP!$B$6:$B$271)))</f>
        <v>#N/A</v>
      </c>
      <c r="BM96" s="77" t="e">
        <f>IF(INDEX([2]pivotTable!N$310:N$615,MATCH(totalExpenditure!$A96,[2]pivotTable!$A$310:$A$615,0))/100*INDEX(gDP!AC$6:AC$271,MATCH(totalExpenditure!$A96,gDP!$B$6:$B$271))=0,"",INDEX([2]pivotTable!N$310:N$615,MATCH(totalExpenditure!$A96,[2]pivotTable!$A$310:$A$615,0))/100*INDEX(gDP!AC$6:AC$271,MATCH(totalExpenditure!$A96,gDP!$B$6:$B$271)))</f>
        <v>#N/A</v>
      </c>
      <c r="BN96" s="77" t="e">
        <f>IF(INDEX([2]pivotTable!O$310:O$615,MATCH(totalExpenditure!$A96,[2]pivotTable!$A$310:$A$615,0))/100*INDEX(gDP!AD$6:AD$271,MATCH(totalExpenditure!$A96,gDP!$B$6:$B$271))=0,"",INDEX([2]pivotTable!O$310:O$615,MATCH(totalExpenditure!$A96,[2]pivotTable!$A$310:$A$615,0))/100*INDEX(gDP!AD$6:AD$271,MATCH(totalExpenditure!$A96,gDP!$B$6:$B$271)))</f>
        <v>#N/A</v>
      </c>
      <c r="BO96" s="77" t="e">
        <f>IF(INDEX([2]pivotTable!P$310:P$615,MATCH(totalExpenditure!$A96,[2]pivotTable!$A$310:$A$615,0))/100*INDEX(gDP!AE$6:AE$271,MATCH(totalExpenditure!$A96,gDP!$B$6:$B$271))=0,"",INDEX([2]pivotTable!P$310:P$615,MATCH(totalExpenditure!$A96,[2]pivotTable!$A$310:$A$615,0))/100*INDEX(gDP!AE$6:AE$271,MATCH(totalExpenditure!$A96,gDP!$B$6:$B$271)))</f>
        <v>#N/A</v>
      </c>
      <c r="BP96" s="77" t="e">
        <f>IF(INDEX([2]pivotTable!Q$310:Q$615,MATCH(totalExpenditure!$A96,[2]pivotTable!$A$310:$A$615,0))/100*INDEX(gDP!AF$6:AF$271,MATCH(totalExpenditure!$A96,gDP!$B$6:$B$271))=0,"",INDEX([2]pivotTable!Q$310:Q$615,MATCH(totalExpenditure!$A96,[2]pivotTable!$A$310:$A$615,0))/100*INDEX(gDP!AF$6:AF$271,MATCH(totalExpenditure!$A96,gDP!$B$6:$B$271)))</f>
        <v>#N/A</v>
      </c>
      <c r="BQ96" s="77" t="e">
        <f>IF(INDEX([2]pivotTable!R$310:R$615,MATCH(totalExpenditure!$A96,[2]pivotTable!$A$310:$A$615,0))/100*INDEX(gDP!AG$6:AG$271,MATCH(totalExpenditure!$A96,gDP!$B$6:$B$271))=0,"",INDEX([2]pivotTable!R$310:R$615,MATCH(totalExpenditure!$A96,[2]pivotTable!$A$310:$A$615,0))/100*INDEX(gDP!AG$6:AG$271,MATCH(totalExpenditure!$A96,gDP!$B$6:$B$271)))</f>
        <v>#N/A</v>
      </c>
      <c r="BR96" s="77" t="e">
        <f>IF(INDEX([2]pivotTable!S$310:S$615,MATCH(totalExpenditure!$A96,[2]pivotTable!$A$310:$A$615,0))/100*INDEX(gDP!AH$6:AH$271,MATCH(totalExpenditure!$A96,gDP!$B$6:$B$271))=0,"",INDEX([2]pivotTable!S$310:S$615,MATCH(totalExpenditure!$A96,[2]pivotTable!$A$310:$A$615,0))/100*INDEX(gDP!AH$6:AH$271,MATCH(totalExpenditure!$A96,gDP!$B$6:$B$271)))</f>
        <v>#N/A</v>
      </c>
      <c r="BS96" s="77" t="e">
        <f>IF(INDEX([2]pivotTable!T$310:T$615,MATCH(totalExpenditure!$A96,[2]pivotTable!$A$310:$A$615,0))/100*INDEX(gDP!AI$6:AI$271,MATCH(totalExpenditure!$A96,gDP!$B$6:$B$271))=0,"",INDEX([2]pivotTable!T$310:T$615,MATCH(totalExpenditure!$A96,[2]pivotTable!$A$310:$A$615,0))/100*INDEX(gDP!AI$6:AI$271,MATCH(totalExpenditure!$A96,gDP!$B$6:$B$271)))</f>
        <v>#N/A</v>
      </c>
      <c r="BT96" s="77" t="e">
        <f>IF(INDEX([2]pivotTable!U$310:U$615,MATCH(totalExpenditure!$A96,[2]pivotTable!$A$310:$A$615,0))/100*INDEX(gDP!AJ$6:AJ$271,MATCH(totalExpenditure!$A96,gDP!$B$6:$B$271))=0,"",INDEX([2]pivotTable!U$310:U$615,MATCH(totalExpenditure!$A96,[2]pivotTable!$A$310:$A$615,0))/100*INDEX(gDP!AJ$6:AJ$271,MATCH(totalExpenditure!$A96,gDP!$B$6:$B$271)))</f>
        <v>#N/A</v>
      </c>
      <c r="BU96" s="77" t="e">
        <f>IF(INDEX([2]pivotTable!V$310:V$615,MATCH(totalExpenditure!$A96,[2]pivotTable!$A$310:$A$615,0))/100*INDEX(gDP!AK$6:AK$271,MATCH(totalExpenditure!$A96,gDP!$B$6:$B$271))=0,"",INDEX([2]pivotTable!V$310:V$615,MATCH(totalExpenditure!$A96,[2]pivotTable!$A$310:$A$615,0))/100*INDEX(gDP!AK$6:AK$271,MATCH(totalExpenditure!$A96,gDP!$B$6:$B$271)))</f>
        <v>#N/A</v>
      </c>
      <c r="BV96" s="77" t="e">
        <f>IF(INDEX([2]pivotTable!W$310:W$615,MATCH(totalExpenditure!$A96,[2]pivotTable!$A$310:$A$615,0))/100*INDEX(gDP!AL$6:AL$271,MATCH(totalExpenditure!$A96,gDP!$B$6:$B$271))=0,"",INDEX([2]pivotTable!W$310:W$615,MATCH(totalExpenditure!$A96,[2]pivotTable!$A$310:$A$615,0))/100*INDEX(gDP!AL$6:AL$271,MATCH(totalExpenditure!$A96,gDP!$B$6:$B$271)))</f>
        <v>#N/A</v>
      </c>
      <c r="BW96" s="77" t="e">
        <f>IF(INDEX([2]pivotTable!X$310:X$615,MATCH(totalExpenditure!$A96,[2]pivotTable!$A$310:$A$615,0))/100*INDEX(gDP!AM$6:AM$271,MATCH(totalExpenditure!$A96,gDP!$B$6:$B$271))=0,"",INDEX([2]pivotTable!X$310:X$615,MATCH(totalExpenditure!$A96,[2]pivotTable!$A$310:$A$615,0))/100*INDEX(gDP!AM$6:AM$271,MATCH(totalExpenditure!$A96,gDP!$B$6:$B$271)))</f>
        <v>#N/A</v>
      </c>
      <c r="BX96" s="77" t="e">
        <f>IF(INDEX([2]pivotTable!Y$310:Y$615,MATCH(totalExpenditure!$A96,[2]pivotTable!$A$310:$A$615,0))/100*INDEX(gDP!AN$6:AN$271,MATCH(totalExpenditure!$A96,gDP!$B$6:$B$271))=0,"",INDEX([2]pivotTable!Y$310:Y$615,MATCH(totalExpenditure!$A96,[2]pivotTable!$A$310:$A$615,0))/100*INDEX(gDP!AN$6:AN$271,MATCH(totalExpenditure!$A96,gDP!$B$6:$B$271)))</f>
        <v>#N/A</v>
      </c>
      <c r="BY96" s="77" t="e">
        <f>IF(INDEX([2]pivotTable!Z$310:Z$615,MATCH(totalExpenditure!$A96,[2]pivotTable!$A$310:$A$615,0))/100*INDEX(gDP!AO$6:AO$271,MATCH(totalExpenditure!$A96,gDP!$B$6:$B$271))=0,"",INDEX([2]pivotTable!Z$310:Z$615,MATCH(totalExpenditure!$A96,[2]pivotTable!$A$310:$A$615,0))/100*INDEX(gDP!AO$6:AO$271,MATCH(totalExpenditure!$A96,gDP!$B$6:$B$271)))</f>
        <v>#N/A</v>
      </c>
      <c r="BZ96" s="77" t="e">
        <f>IF(INDEX([2]pivotTable!AA$310:AA$615,MATCH(totalExpenditure!$A96,[2]pivotTable!$A$310:$A$615,0))/100*INDEX(gDP!AP$6:AP$271,MATCH(totalExpenditure!$A96,gDP!$B$6:$B$271))=0,"",INDEX([2]pivotTable!AA$310:AA$615,MATCH(totalExpenditure!$A96,[2]pivotTable!$A$310:$A$615,0))/100*INDEX(gDP!AP$6:AP$271,MATCH(totalExpenditure!$A96,gDP!$B$6:$B$271)))</f>
        <v>#N/A</v>
      </c>
      <c r="CA96" s="77" t="e">
        <f>IF(INDEX([2]pivotTable!AB$310:AB$615,MATCH(totalExpenditure!$A96,[2]pivotTable!$A$310:$A$615,0))/100*INDEX(gDP!AQ$6:AQ$271,MATCH(totalExpenditure!$A96,gDP!$B$6:$B$271))=0,"",INDEX([2]pivotTable!AB$310:AB$615,MATCH(totalExpenditure!$A96,[2]pivotTable!$A$310:$A$615,0))/100*INDEX(gDP!AQ$6:AQ$271,MATCH(totalExpenditure!$A96,gDP!$B$6:$B$271)))</f>
        <v>#N/A</v>
      </c>
      <c r="CB96" s="77" t="e">
        <f>IF(INDEX([2]pivotTable!AC$310:AC$615,MATCH(totalExpenditure!$A96,[2]pivotTable!$A$310:$A$615,0))/100*INDEX(gDP!AR$6:AR$271,MATCH(totalExpenditure!$A96,gDP!$B$6:$B$271))=0,"",INDEX([2]pivotTable!AC$310:AC$615,MATCH(totalExpenditure!$A96,[2]pivotTable!$A$310:$A$615,0))/100*INDEX(gDP!AR$6:AR$271,MATCH(totalExpenditure!$A96,gDP!$B$6:$B$271)))</f>
        <v>#N/A</v>
      </c>
      <c r="CC96" s="77" t="e">
        <f>IF(INDEX([2]pivotTable!AD$310:AD$615,MATCH(totalExpenditure!$A96,[2]pivotTable!$A$310:$A$615,0))/100*INDEX(gDP!AS$6:AS$271,MATCH(totalExpenditure!$A96,gDP!$B$6:$B$271))=0,"",INDEX([2]pivotTable!AD$310:AD$615,MATCH(totalExpenditure!$A96,[2]pivotTable!$A$310:$A$615,0))/100*INDEX(gDP!AS$6:AS$271,MATCH(totalExpenditure!$A96,gDP!$B$6:$B$271)))</f>
        <v>#N/A</v>
      </c>
      <c r="CD96" s="77" t="e">
        <f>IF(INDEX([2]pivotTable!AE$310:AE$615,MATCH(totalExpenditure!$A96,[2]pivotTable!$A$310:$A$615,0))/100*INDEX(gDP!AT$6:AT$271,MATCH(totalExpenditure!$A96,gDP!$B$6:$B$271))=0,"",INDEX([2]pivotTable!AE$310:AE$615,MATCH(totalExpenditure!$A96,[2]pivotTable!$A$310:$A$615,0))/100*INDEX(gDP!AT$6:AT$271,MATCH(totalExpenditure!$A96,gDP!$B$6:$B$271)))</f>
        <v>#N/A</v>
      </c>
      <c r="CE96" s="77" t="e">
        <f>IF(INDEX([2]pivotTable!AF$310:AF$615,MATCH(totalExpenditure!$A96,[2]pivotTable!$A$310:$A$615,0))/100*INDEX(gDP!AU$6:AU$271,MATCH(totalExpenditure!$A96,gDP!$B$6:$B$271))=0,"",INDEX([2]pivotTable!AF$310:AF$615,MATCH(totalExpenditure!$A96,[2]pivotTable!$A$310:$A$615,0))/100*INDEX(gDP!AU$6:AU$271,MATCH(totalExpenditure!$A96,gDP!$B$6:$B$271)))</f>
        <v>#N/A</v>
      </c>
      <c r="CF96" s="77" t="e">
        <f>IF(INDEX([2]pivotTable!AG$310:AG$615,MATCH(totalExpenditure!$A96,[2]pivotTable!$A$310:$A$615,0))/100*INDEX(gDP!AV$6:AV$271,MATCH(totalExpenditure!$A96,gDP!$B$6:$B$271))=0,"",INDEX([2]pivotTable!AG$310:AG$615,MATCH(totalExpenditure!$A96,[2]pivotTable!$A$310:$A$615,0))/100*INDEX(gDP!AV$6:AV$271,MATCH(totalExpenditure!$A96,gDP!$B$6:$B$271)))</f>
        <v>#N/A</v>
      </c>
      <c r="CG96" s="77" t="e">
        <f>IF(INDEX([2]pivotTable!AH$310:AH$615,MATCH(totalExpenditure!$A96,[2]pivotTable!$A$310:$A$615,0))/100*INDEX(gDP!AW$6:AW$271,MATCH(totalExpenditure!$A96,gDP!$B$6:$B$271))=0,"",INDEX([2]pivotTable!AH$310:AH$615,MATCH(totalExpenditure!$A96,[2]pivotTable!$A$310:$A$615,0))/100*INDEX(gDP!AW$6:AW$271,MATCH(totalExpenditure!$A96,gDP!$B$6:$B$271)))</f>
        <v>#N/A</v>
      </c>
      <c r="CH96" s="77" t="e">
        <f>IF(INDEX([2]pivotTable!AI$310:AI$615,MATCH(totalExpenditure!$A96,[2]pivotTable!$A$310:$A$615,0))/100*INDEX(gDP!AX$6:AX$271,MATCH(totalExpenditure!$A96,gDP!$B$6:$B$271))=0,"",INDEX([2]pivotTable!AI$310:AI$615,MATCH(totalExpenditure!$A96,[2]pivotTable!$A$310:$A$615,0))/100*INDEX(gDP!AX$6:AX$271,MATCH(totalExpenditure!$A96,gDP!$B$6:$B$271)))</f>
        <v>#N/A</v>
      </c>
      <c r="CI96" s="77" t="e">
        <f>IF(INDEX([2]pivotTable!AJ$310:AJ$615,MATCH(totalExpenditure!$A96,[2]pivotTable!$A$310:$A$615,0))/100*INDEX(gDP!AY$6:AY$271,MATCH(totalExpenditure!$A96,gDP!$B$6:$B$271))=0,"",INDEX([2]pivotTable!AJ$310:AJ$615,MATCH(totalExpenditure!$A96,[2]pivotTable!$A$310:$A$615,0))/100*INDEX(gDP!AY$6:AY$271,MATCH(totalExpenditure!$A96,gDP!$B$6:$B$271)))</f>
        <v>#N/A</v>
      </c>
      <c r="CJ96" s="77" t="e">
        <f>IF(INDEX([2]pivotTable!AK$310:AK$615,MATCH(totalExpenditure!$A96,[2]pivotTable!$A$310:$A$615,0))/100*INDEX(gDP!AZ$6:AZ$271,MATCH(totalExpenditure!$A96,gDP!$B$6:$B$271))=0,"",INDEX([2]pivotTable!AK$310:AK$615,MATCH(totalExpenditure!$A96,[2]pivotTable!$A$310:$A$615,0))/100*INDEX(gDP!AZ$6:AZ$271,MATCH(totalExpenditure!$A96,gDP!$B$6:$B$271)))</f>
        <v>#N/A</v>
      </c>
      <c r="CK96" s="77" t="e">
        <f>IF(INDEX([2]pivotTable!AL$310:AL$615,MATCH(totalExpenditure!$A96,[2]pivotTable!$A$310:$A$615,0))/100*INDEX(gDP!BA$6:BA$271,MATCH(totalExpenditure!$A96,gDP!$B$6:$B$271))=0,"",INDEX([2]pivotTable!AL$310:AL$615,MATCH(totalExpenditure!$A96,[2]pivotTable!$A$310:$A$615,0))/100*INDEX(gDP!BA$6:BA$271,MATCH(totalExpenditure!$A96,gDP!$B$6:$B$271)))</f>
        <v>#N/A</v>
      </c>
      <c r="CL96" s="77" t="e">
        <f>IF(INDEX([2]pivotTable!AM$310:AM$615,MATCH(totalExpenditure!$A96,[2]pivotTable!$A$310:$A$615,0))/100*INDEX(gDP!BB$6:BB$271,MATCH(totalExpenditure!$A96,gDP!$B$6:$B$271))=0,"",INDEX([2]pivotTable!AM$310:AM$615,MATCH(totalExpenditure!$A96,[2]pivotTable!$A$310:$A$615,0))/100*INDEX(gDP!BB$6:BB$271,MATCH(totalExpenditure!$A96,gDP!$B$6:$B$271)))</f>
        <v>#N/A</v>
      </c>
      <c r="CM96" s="77" t="e">
        <f>IF(INDEX([2]pivotTable!AN$310:AN$615,MATCH(totalExpenditure!$A96,[2]pivotTable!$A$310:$A$615,0))/100*INDEX(gDP!BC$6:BC$271,MATCH(totalExpenditure!$A96,gDP!$B$6:$B$271))=0,"",INDEX([2]pivotTable!AN$310:AN$615,MATCH(totalExpenditure!$A96,[2]pivotTable!$A$310:$A$615,0))/100*INDEX(gDP!BC$6:BC$271,MATCH(totalExpenditure!$A96,gDP!$B$6:$B$271)))</f>
        <v>#N/A</v>
      </c>
      <c r="CN96" s="77" t="e">
        <f>IF(INDEX([2]pivotTable!AO$310:AO$615,MATCH(totalExpenditure!$A96,[2]pivotTable!$A$310:$A$615,0))/100*INDEX(gDP!BD$6:BD$271,MATCH(totalExpenditure!$A96,gDP!$B$6:$B$271))=0,"",INDEX([2]pivotTable!AO$310:AO$615,MATCH(totalExpenditure!$A96,[2]pivotTable!$A$310:$A$615,0))/100*INDEX(gDP!BD$6:BD$271,MATCH(totalExpenditure!$A96,gDP!$B$6:$B$271)))</f>
        <v>#N/A</v>
      </c>
      <c r="CO96" s="77" t="e">
        <f>IF(INDEX([2]pivotTable!AP$310:AP$615,MATCH(totalExpenditure!$A96,[2]pivotTable!$A$310:$A$615,0))/100*INDEX(gDP!BE$6:BE$271,MATCH(totalExpenditure!$A96,gDP!$B$6:$B$271))=0,"",INDEX([2]pivotTable!AP$310:AP$615,MATCH(totalExpenditure!$A96,[2]pivotTable!$A$310:$A$615,0))/100*INDEX(gDP!BE$6:BE$271,MATCH(totalExpenditure!$A96,gDP!$B$6:$B$271)))</f>
        <v>#N/A</v>
      </c>
      <c r="CP96" s="77" t="e">
        <f>IF(INDEX([2]pivotTable!AQ$310:AQ$615,MATCH(totalExpenditure!$A96,[2]pivotTable!$A$310:$A$615,0))/100*INDEX(gDP!BF$6:BF$271,MATCH(totalExpenditure!$A96,gDP!$B$6:$B$271))=0,"",INDEX([2]pivotTable!AQ$310:AQ$615,MATCH(totalExpenditure!$A96,[2]pivotTable!$A$310:$A$615,0))/100*INDEX(gDP!BF$6:BF$271,MATCH(totalExpenditure!$A96,gDP!$B$6:$B$271)))</f>
        <v>#N/A</v>
      </c>
      <c r="CQ96" s="77" t="e">
        <f>IF(INDEX([2]pivotTable!AR$310:AR$615,MATCH(totalExpenditure!$A96,[2]pivotTable!$A$310:$A$615,0))/100*INDEX(gDP!BG$6:BG$271,MATCH(totalExpenditure!$A96,gDP!$B$6:$B$271))=0,"",INDEX([2]pivotTable!AR$310:AR$615,MATCH(totalExpenditure!$A96,[2]pivotTable!$A$310:$A$615,0))/100*INDEX(gDP!BG$6:BG$271,MATCH(totalExpenditure!$A96,gDP!$B$6:$B$271)))</f>
        <v>#N/A</v>
      </c>
      <c r="CR96" s="77" t="e">
        <f>IF(INDEX([2]pivotTable!AS$310:AS$615,MATCH(totalExpenditure!$A96,[2]pivotTable!$A$310:$A$615,0))/100*INDEX(gDP!BH$6:BH$271,MATCH(totalExpenditure!$A96,gDP!$B$6:$B$271))=0,"",INDEX([2]pivotTable!AS$310:AS$615,MATCH(totalExpenditure!$A96,[2]pivotTable!$A$310:$A$615,0))/100*INDEX(gDP!BH$6:BH$271,MATCH(totalExpenditure!$A96,gDP!$B$6:$B$271)))</f>
        <v>#N/A</v>
      </c>
      <c r="CS96" s="77" t="e">
        <f>IF(INDEX([2]pivotTable!AT$310:AT$615,MATCH(totalExpenditure!$A96,[2]pivotTable!$A$310:$A$615,0))/100*INDEX(gDP!BI$6:BI$271,MATCH(totalExpenditure!$A96,gDP!$B$6:$B$271))=0,"",INDEX([2]pivotTable!AT$310:AT$615,MATCH(totalExpenditure!$A96,[2]pivotTable!$A$310:$A$615,0))/100*INDEX(gDP!BI$6:BI$271,MATCH(totalExpenditure!$A96,gDP!$B$6:$B$271)))</f>
        <v>#N/A</v>
      </c>
      <c r="CT96" s="77" t="e">
        <f>IF(INDEX([2]pivotTable!AU$310:AU$615,MATCH(totalExpenditure!$A96,[2]pivotTable!$A$310:$A$615,0))/100*INDEX(gDP!BJ$6:BJ$271,MATCH(totalExpenditure!$A96,gDP!$B$6:$B$271))=0,"",INDEX([2]pivotTable!AU$310:AU$615,MATCH(totalExpenditure!$A96,[2]pivotTable!$A$310:$A$615,0))/100*INDEX(gDP!BJ$6:BJ$271,MATCH(totalExpenditure!$A96,gDP!$B$6:$B$271)))</f>
        <v>#N/A</v>
      </c>
      <c r="CU96" s="77" t="e">
        <f>IF(INDEX([2]pivotTable!AV$310:AV$615,MATCH(totalExpenditure!$A96,[2]pivotTable!$A$310:$A$615,0))/100*INDEX(gDP!BK$6:BK$271,MATCH(totalExpenditure!$A96,gDP!$B$6:$B$271))=0,"",INDEX([2]pivotTable!AV$310:AV$615,MATCH(totalExpenditure!$A96,[2]pivotTable!$A$310:$A$615,0))/100*INDEX(gDP!BK$6:BK$271,MATCH(totalExpenditure!$A96,gDP!$B$6:$B$271)))</f>
        <v>#N/A</v>
      </c>
      <c r="CV96" s="77" t="e">
        <f>IF(INDEX([2]pivotTable!AW$310:AW$615,MATCH(totalExpenditure!$A96,[2]pivotTable!$A$310:$A$615,0))/100*INDEX(gDP!BL$6:BL$271,MATCH(totalExpenditure!$A96,gDP!$B$6:$B$271))=0,"",INDEX([2]pivotTable!AW$310:AW$615,MATCH(totalExpenditure!$A96,[2]pivotTable!$A$310:$A$615,0))/100*INDEX(gDP!BL$6:BL$271,MATCH(totalExpenditure!$A96,gDP!$B$6:$B$271)))</f>
        <v>#N/A</v>
      </c>
      <c r="CW96" s="77" t="e">
        <f>IF(INDEX([2]pivotTable!AX$310:AX$615,MATCH(totalExpenditure!$A96,[2]pivotTable!$A$310:$A$615,0))/100*INDEX(gDP!BM$6:BM$271,MATCH(totalExpenditure!$A96,gDP!$B$6:$B$271))=0,"",INDEX([2]pivotTable!AX$310:AX$615,MATCH(totalExpenditure!$A96,[2]pivotTable!$A$310:$A$615,0))/100*INDEX(gDP!BM$6:BM$271,MATCH(totalExpenditure!$A96,gDP!$B$6:$B$271)))</f>
        <v>#N/A</v>
      </c>
      <c r="CX96" s="77" t="e">
        <f>IF(INDEX([2]pivotTable!AY$310:AY$615,MATCH(totalExpenditure!$A96,[2]pivotTable!$A$310:$A$615,0))/100*INDEX(gDP!BN$6:BN$271,MATCH(totalExpenditure!$A96,gDP!$B$6:$B$271))=0,"",INDEX([2]pivotTable!AY$310:AY$615,MATCH(totalExpenditure!$A96,[2]pivotTable!$A$310:$A$615,0))/100*INDEX(gDP!BN$6:BN$271,MATCH(totalExpenditure!$A96,gDP!$B$6:$B$271)))</f>
        <v>#N/A</v>
      </c>
      <c r="CY96" s="77" t="e">
        <f>IF(INDEX([2]pivotTable!AZ$310:AZ$615,MATCH(totalExpenditure!$A96,[2]pivotTable!$A$310:$A$615,0))/100*INDEX(gDP!BO$6:BO$271,MATCH(totalExpenditure!$A96,gDP!$B$6:$B$271))=0,"",INDEX([2]pivotTable!AZ$310:AZ$615,MATCH(totalExpenditure!$A96,[2]pivotTable!$A$310:$A$615,0))/100*INDEX(gDP!BO$6:BO$271,MATCH(totalExpenditure!$A96,gDP!$B$6:$B$271)))</f>
        <v>#N/A</v>
      </c>
      <c r="CZ96" s="77" t="e">
        <f>IF(B96="","",IF(BA96="","",B96-B96+INDEX(gDP!Q$6:Q$271,MATCH(totalExpenditure!$A96,gDP!$B$6:$B$271))))</f>
        <v>#N/A</v>
      </c>
      <c r="DA96" s="77" t="e">
        <f>IF(C96="","",IF(BB96="","",C96-C96+INDEX(gDP!R$6:R$271,MATCH(totalExpenditure!$A96,gDP!$B$6:$B$271))))</f>
        <v>#N/A</v>
      </c>
      <c r="DB96" s="77" t="e">
        <f>IF(D96="","",IF(BC96="","",D96-D96+INDEX(gDP!S$6:S$271,MATCH(totalExpenditure!$A96,gDP!$B$6:$B$271))))</f>
        <v>#N/A</v>
      </c>
      <c r="DC96" s="77" t="e">
        <f>IF(E96="","",IF(BD96="","",E96-E96+INDEX(gDP!T$6:T$271,MATCH(totalExpenditure!$A96,gDP!$B$6:$B$271))))</f>
        <v>#N/A</v>
      </c>
      <c r="DD96" s="77" t="e">
        <f>IF(F96="","",IF(BE96="","",F96-F96+INDEX(gDP!U$6:U$271,MATCH(totalExpenditure!$A96,gDP!$B$6:$B$271))))</f>
        <v>#N/A</v>
      </c>
      <c r="DE96" s="77" t="e">
        <f>IF(G96="","",IF(BF96="","",G96-G96+INDEX(gDP!V$6:V$271,MATCH(totalExpenditure!$A96,gDP!$B$6:$B$271))))</f>
        <v>#N/A</v>
      </c>
      <c r="DF96" s="77" t="e">
        <f>IF(H96="","",IF(BG96="","",H96-H96+INDEX(gDP!W$6:W$271,MATCH(totalExpenditure!$A96,gDP!$B$6:$B$271))))</f>
        <v>#N/A</v>
      </c>
      <c r="DG96" s="77" t="e">
        <f>IF(I96="","",IF(BH96="","",I96-I96+INDEX(gDP!X$6:X$271,MATCH(totalExpenditure!$A96,gDP!$B$6:$B$271))))</f>
        <v>#N/A</v>
      </c>
      <c r="DH96" s="77" t="e">
        <f>IF(J96="","",IF(BI96="","",J96-J96+INDEX(gDP!Y$6:Y$271,MATCH(totalExpenditure!$A96,gDP!$B$6:$B$271))))</f>
        <v>#N/A</v>
      </c>
      <c r="DI96" s="77" t="e">
        <f>IF(K96="","",IF(BJ96="","",K96-K96+INDEX(gDP!Z$6:Z$271,MATCH(totalExpenditure!$A96,gDP!$B$6:$B$271))))</f>
        <v>#N/A</v>
      </c>
      <c r="DJ96" s="77" t="e">
        <f>IF(L96="","",IF(BK96="","",L96-L96+INDEX(gDP!AA$6:AA$271,MATCH(totalExpenditure!$A96,gDP!$B$6:$B$271))))</f>
        <v>#N/A</v>
      </c>
      <c r="DK96" s="77" t="e">
        <f>IF(M96="","",IF(BL96="","",M96-M96+INDEX(gDP!AB$6:AB$271,MATCH(totalExpenditure!$A96,gDP!$B$6:$B$271))))</f>
        <v>#N/A</v>
      </c>
      <c r="DL96" s="77" t="e">
        <f>IF(N96="","",IF(BM96="","",N96-N96+INDEX(gDP!AC$6:AC$271,MATCH(totalExpenditure!$A96,gDP!$B$6:$B$271))))</f>
        <v>#N/A</v>
      </c>
      <c r="DM96" s="77" t="e">
        <f>IF(O96="","",IF(BN96="","",O96-O96+INDEX(gDP!AD$6:AD$271,MATCH(totalExpenditure!$A96,gDP!$B$6:$B$271))))</f>
        <v>#N/A</v>
      </c>
      <c r="DN96" s="77" t="e">
        <f>IF(P96="","",IF(BO96="","",P96-P96+INDEX(gDP!AE$6:AE$271,MATCH(totalExpenditure!$A96,gDP!$B$6:$B$271))))</f>
        <v>#N/A</v>
      </c>
      <c r="DO96" s="77" t="e">
        <f>IF(Q96="","",IF(BP96="","",Q96-Q96+INDEX(gDP!AF$6:AF$271,MATCH(totalExpenditure!$A96,gDP!$B$6:$B$271))))</f>
        <v>#N/A</v>
      </c>
      <c r="DP96" s="77" t="e">
        <f>IF(R96="","",IF(BQ96="","",R96-R96+INDEX(gDP!AG$6:AG$271,MATCH(totalExpenditure!$A96,gDP!$B$6:$B$271))))</f>
        <v>#N/A</v>
      </c>
      <c r="DQ96" s="77" t="e">
        <f>IF(S96="","",IF(BR96="","",S96-S96+INDEX(gDP!AH$6:AH$271,MATCH(totalExpenditure!$A96,gDP!$B$6:$B$271))))</f>
        <v>#N/A</v>
      </c>
      <c r="DR96" s="77" t="e">
        <f>IF(T96="","",IF(BS96="","",T96-T96+INDEX(gDP!AI$6:AI$271,MATCH(totalExpenditure!$A96,gDP!$B$6:$B$271))))</f>
        <v>#N/A</v>
      </c>
      <c r="DS96" s="77" t="e">
        <f>IF(U96="","",IF(BT96="","",U96-U96+INDEX(gDP!AJ$6:AJ$271,MATCH(totalExpenditure!$A96,gDP!$B$6:$B$271))))</f>
        <v>#N/A</v>
      </c>
      <c r="DT96" s="77" t="e">
        <f>IF(V96="","",IF(BU96="","",V96-V96+INDEX(gDP!AK$6:AK$271,MATCH(totalExpenditure!$A96,gDP!$B$6:$B$271))))</f>
        <v>#N/A</v>
      </c>
      <c r="DU96" s="77" t="e">
        <f>IF(W96="","",IF(BV96="","",W96-W96+INDEX(gDP!AL$6:AL$271,MATCH(totalExpenditure!$A96,gDP!$B$6:$B$271))))</f>
        <v>#N/A</v>
      </c>
      <c r="DV96" s="77" t="e">
        <f>IF(X96="","",IF(BW96="","",X96-X96+INDEX(gDP!AM$6:AM$271,MATCH(totalExpenditure!$A96,gDP!$B$6:$B$271))))</f>
        <v>#N/A</v>
      </c>
      <c r="DW96" s="77" t="e">
        <f>IF(Y96="","",IF(BX96="","",Y96-Y96+INDEX(gDP!AN$6:AN$271,MATCH(totalExpenditure!$A96,gDP!$B$6:$B$271))))</f>
        <v>#N/A</v>
      </c>
      <c r="DX96" s="77" t="e">
        <f>IF(Z96="","",IF(BY96="","",Z96-Z96+INDEX(gDP!AO$6:AO$271,MATCH(totalExpenditure!$A96,gDP!$B$6:$B$271))))</f>
        <v>#N/A</v>
      </c>
      <c r="DY96" s="77" t="e">
        <f>IF(AA96="","",IF(BZ96="","",AA96-AA96+INDEX(gDP!AP$6:AP$271,MATCH(totalExpenditure!$A96,gDP!$B$6:$B$271))))</f>
        <v>#N/A</v>
      </c>
      <c r="DZ96" s="77" t="e">
        <f>IF(AB96="","",IF(CA96="","",AB96-AB96+INDEX(gDP!AQ$6:AQ$271,MATCH(totalExpenditure!$A96,gDP!$B$6:$B$271))))</f>
        <v>#N/A</v>
      </c>
      <c r="EA96" s="77" t="e">
        <f>IF(AC96="","",IF(CB96="","",AC96-AC96+INDEX(gDP!AR$6:AR$271,MATCH(totalExpenditure!$A96,gDP!$B$6:$B$271))))</f>
        <v>#N/A</v>
      </c>
      <c r="EB96" s="77" t="e">
        <f>IF(AD96="","",IF(CC96="","",AD96-AD96+INDEX(gDP!AS$6:AS$271,MATCH(totalExpenditure!$A96,gDP!$B$6:$B$271))))</f>
        <v>#N/A</v>
      </c>
      <c r="EC96" s="77" t="e">
        <f>IF(AE96="","",IF(CD96="","",AE96-AE96+INDEX(gDP!AT$6:AT$271,MATCH(totalExpenditure!$A96,gDP!$B$6:$B$271))))</f>
        <v>#N/A</v>
      </c>
      <c r="ED96" s="77" t="e">
        <f>IF(AF96="","",IF(CE96="","",AF96-AF96+INDEX(gDP!AU$6:AU$271,MATCH(totalExpenditure!$A96,gDP!$B$6:$B$271))))</f>
        <v>#N/A</v>
      </c>
      <c r="EE96" s="77" t="e">
        <f>IF(AG96="","",IF(CF96="","",AG96-AG96+INDEX(gDP!AV$6:AV$271,MATCH(totalExpenditure!$A96,gDP!$B$6:$B$271))))</f>
        <v>#N/A</v>
      </c>
      <c r="EF96" s="77" t="e">
        <f>IF(AH96="","",IF(CG96="","",AH96-AH96+INDEX(gDP!AW$6:AW$271,MATCH(totalExpenditure!$A96,gDP!$B$6:$B$271))))</f>
        <v>#N/A</v>
      </c>
      <c r="EG96" s="77" t="e">
        <f>IF(AI96="","",IF(CH96="","",AI96-AI96+INDEX(gDP!AX$6:AX$271,MATCH(totalExpenditure!$A96,gDP!$B$6:$B$271))))</f>
        <v>#N/A</v>
      </c>
      <c r="EH96" s="77" t="e">
        <f>IF(AJ96="","",IF(CI96="","",AJ96-AJ96+INDEX(gDP!AY$6:AY$271,MATCH(totalExpenditure!$A96,gDP!$B$6:$B$271))))</f>
        <v>#N/A</v>
      </c>
      <c r="EI96" s="77" t="e">
        <f>IF(AK96="","",IF(CJ96="","",AK96-AK96+INDEX(gDP!AZ$6:AZ$271,MATCH(totalExpenditure!$A96,gDP!$B$6:$B$271))))</f>
        <v>#N/A</v>
      </c>
      <c r="EJ96" s="77" t="e">
        <f>IF(AL96="","",IF(CK96="","",AL96-AL96+INDEX(gDP!BA$6:BA$271,MATCH(totalExpenditure!$A96,gDP!$B$6:$B$271))))</f>
        <v>#N/A</v>
      </c>
      <c r="EK96" s="77" t="e">
        <f>IF(AM96="","",IF(CL96="","",AM96-AM96+INDEX(gDP!BB$6:BB$271,MATCH(totalExpenditure!$A96,gDP!$B$6:$B$271))))</f>
        <v>#N/A</v>
      </c>
      <c r="EL96" s="77" t="e">
        <f>IF(AN96="","",IF(CM96="","",AN96-AN96+INDEX(gDP!BC$6:BC$271,MATCH(totalExpenditure!$A96,gDP!$B$6:$B$271))))</f>
        <v>#N/A</v>
      </c>
      <c r="EM96" s="77" t="e">
        <f>IF(AO96="","",IF(CN96="","",AO96-AO96+INDEX(gDP!BD$6:BD$271,MATCH(totalExpenditure!$A96,gDP!$B$6:$B$271))))</f>
        <v>#N/A</v>
      </c>
      <c r="EN96" s="77" t="e">
        <f>IF(AP96="","",IF(CO96="","",AP96-AP96+INDEX(gDP!BE$6:BE$271,MATCH(totalExpenditure!$A96,gDP!$B$6:$B$271))))</f>
        <v>#N/A</v>
      </c>
      <c r="EO96" s="77" t="e">
        <f>IF(AQ96="","",IF(CP96="","",AQ96-AQ96+INDEX(gDP!BF$6:BF$271,MATCH(totalExpenditure!$A96,gDP!$B$6:$B$271))))</f>
        <v>#N/A</v>
      </c>
      <c r="EP96" s="77" t="e">
        <f>IF(AR96="","",IF(CQ96="","",AR96-AR96+INDEX(gDP!BG$6:BG$271,MATCH(totalExpenditure!$A96,gDP!$B$6:$B$271))))</f>
        <v>#N/A</v>
      </c>
      <c r="EQ96" s="77" t="e">
        <f>IF(AS96="","",IF(CR96="","",AS96-AS96+INDEX(gDP!BH$6:BH$271,MATCH(totalExpenditure!$A96,gDP!$B$6:$B$271))))</f>
        <v>#N/A</v>
      </c>
      <c r="ER96" s="77" t="e">
        <f>IF(AT96="","",IF(CS96="","",AT96-AT96+INDEX(gDP!BI$6:BI$271,MATCH(totalExpenditure!$A96,gDP!$B$6:$B$271))))</f>
        <v>#N/A</v>
      </c>
      <c r="ES96" s="77" t="e">
        <f>IF(AU96="","",IF(CT96="","",AU96-AU96+INDEX(gDP!BJ$6:BJ$271,MATCH(totalExpenditure!$A96,gDP!$B$6:$B$271))))</f>
        <v>#N/A</v>
      </c>
      <c r="ET96" s="77" t="e">
        <f>IF(AV96="","",IF(CU96="","",AV96-AV96+INDEX(gDP!BK$6:BK$271,MATCH(totalExpenditure!$A96,gDP!$B$6:$B$271))))</f>
        <v>#N/A</v>
      </c>
      <c r="EU96" s="77" t="e">
        <f>IF(AW96="","",IF(CV96="","",AW96-AW96+INDEX(gDP!BL$6:BL$271,MATCH(totalExpenditure!$A96,gDP!$B$6:$B$271))))</f>
        <v>#N/A</v>
      </c>
      <c r="EV96" s="77" t="e">
        <f>IF(AX96="","",IF(CW96="","",AX96-AX96+INDEX(gDP!BM$6:BM$271,MATCH(totalExpenditure!$A96,gDP!$B$6:$B$271))))</f>
        <v>#N/A</v>
      </c>
      <c r="EW96" s="77" t="e">
        <f>IF(AY96="","",IF(CX96="","",AY96-AY96+INDEX(gDP!BN$6:BN$271,MATCH(totalExpenditure!$A96,gDP!$B$6:$B$271))))</f>
        <v>#N/A</v>
      </c>
      <c r="EX96" s="77" t="e">
        <f>IF(AZ96="","",IF(CY96="","",AZ96-AZ96+INDEX(gDP!BO$6:BO$271,MATCH(totalExpenditure!$A96,gDP!$B$6:$B$271))))</f>
        <v>#N/A</v>
      </c>
    </row>
    <row r="97" spans="1:154" x14ac:dyDescent="0.35">
      <c r="A97" t="s">
        <v>403</v>
      </c>
      <c r="B97" s="77" t="str">
        <f>IF(INDEX([2]pivotTable!B$3:B$308,MATCH(totalExpenditure!$A97,[2]pivotTable!$A$3:$A$308,0))/100*INDEX(gDP!Q$6:Q$271,MATCH(totalExpenditure!$A97,gDP!$B$6:$B$271))=0,"",INDEX([2]pivotTable!B$3:B$308,MATCH(totalExpenditure!$A97,[2]pivotTable!$A$3:$A$308,0))/100*INDEX(gDP!Q$6:Q$271,MATCH(totalExpenditure!$A97,gDP!$B$6:$B$271)))</f>
        <v/>
      </c>
      <c r="C97" s="77" t="str">
        <f>IF(INDEX([2]pivotTable!C$3:C$308,MATCH(totalExpenditure!$A97,[2]pivotTable!$A$3:$A$308,0))/100*INDEX(gDP!R$6:R$271,MATCH(totalExpenditure!$A97,gDP!$B$6:$B$271))=0,"",INDEX([2]pivotTable!C$3:C$308,MATCH(totalExpenditure!$A97,[2]pivotTable!$A$3:$A$308,0))/100*INDEX(gDP!R$6:R$271,MATCH(totalExpenditure!$A97,gDP!$B$6:$B$271)))</f>
        <v/>
      </c>
      <c r="D97" s="77" t="str">
        <f>IF(INDEX([2]pivotTable!D$3:D$308,MATCH(totalExpenditure!$A97,[2]pivotTable!$A$3:$A$308,0))/100*INDEX(gDP!S$6:S$271,MATCH(totalExpenditure!$A97,gDP!$B$6:$B$271))=0,"",INDEX([2]pivotTable!D$3:D$308,MATCH(totalExpenditure!$A97,[2]pivotTable!$A$3:$A$308,0))/100*INDEX(gDP!S$6:S$271,MATCH(totalExpenditure!$A97,gDP!$B$6:$B$271)))</f>
        <v/>
      </c>
      <c r="E97" s="77" t="str">
        <f>IF(INDEX([2]pivotTable!E$3:E$308,MATCH(totalExpenditure!$A97,[2]pivotTable!$A$3:$A$308,0))/100*INDEX(gDP!T$6:T$271,MATCH(totalExpenditure!$A97,gDP!$B$6:$B$271))=0,"",INDEX([2]pivotTable!E$3:E$308,MATCH(totalExpenditure!$A97,[2]pivotTable!$A$3:$A$308,0))/100*INDEX(gDP!T$6:T$271,MATCH(totalExpenditure!$A97,gDP!$B$6:$B$271)))</f>
        <v/>
      </c>
      <c r="F97" s="77" t="str">
        <f>IF(INDEX([2]pivotTable!F$3:F$308,MATCH(totalExpenditure!$A97,[2]pivotTable!$A$3:$A$308,0))/100*INDEX(gDP!U$6:U$271,MATCH(totalExpenditure!$A97,gDP!$B$6:$B$271))=0,"",INDEX([2]pivotTable!F$3:F$308,MATCH(totalExpenditure!$A97,[2]pivotTable!$A$3:$A$308,0))/100*INDEX(gDP!U$6:U$271,MATCH(totalExpenditure!$A97,gDP!$B$6:$B$271)))</f>
        <v/>
      </c>
      <c r="G97" s="77" t="str">
        <f>IF(INDEX([2]pivotTable!G$3:G$308,MATCH(totalExpenditure!$A97,[2]pivotTable!$A$3:$A$308,0))/100*INDEX(gDP!V$6:V$271,MATCH(totalExpenditure!$A97,gDP!$B$6:$B$271))=0,"",INDEX([2]pivotTable!G$3:G$308,MATCH(totalExpenditure!$A97,[2]pivotTable!$A$3:$A$308,0))/100*INDEX(gDP!V$6:V$271,MATCH(totalExpenditure!$A97,gDP!$B$6:$B$271)))</f>
        <v/>
      </c>
      <c r="H97" s="77" t="str">
        <f>IF(INDEX([2]pivotTable!H$3:H$308,MATCH(totalExpenditure!$A97,[2]pivotTable!$A$3:$A$308,0))/100*INDEX(gDP!W$6:W$271,MATCH(totalExpenditure!$A97,gDP!$B$6:$B$271))=0,"",INDEX([2]pivotTable!H$3:H$308,MATCH(totalExpenditure!$A97,[2]pivotTable!$A$3:$A$308,0))/100*INDEX(gDP!W$6:W$271,MATCH(totalExpenditure!$A97,gDP!$B$6:$B$271)))</f>
        <v/>
      </c>
      <c r="I97" s="77" t="str">
        <f>IF(INDEX([2]pivotTable!I$3:I$308,MATCH(totalExpenditure!$A97,[2]pivotTable!$A$3:$A$308,0))/100*INDEX(gDP!X$6:X$271,MATCH(totalExpenditure!$A97,gDP!$B$6:$B$271))=0,"",INDEX([2]pivotTable!I$3:I$308,MATCH(totalExpenditure!$A97,[2]pivotTable!$A$3:$A$308,0))/100*INDEX(gDP!X$6:X$271,MATCH(totalExpenditure!$A97,gDP!$B$6:$B$271)))</f>
        <v/>
      </c>
      <c r="J97" s="77" t="str">
        <f>IF(INDEX([2]pivotTable!J$3:J$308,MATCH(totalExpenditure!$A97,[2]pivotTable!$A$3:$A$308,0))/100*INDEX(gDP!Y$6:Y$271,MATCH(totalExpenditure!$A97,gDP!$B$6:$B$271))=0,"",INDEX([2]pivotTable!J$3:J$308,MATCH(totalExpenditure!$A97,[2]pivotTable!$A$3:$A$308,0))/100*INDEX(gDP!Y$6:Y$271,MATCH(totalExpenditure!$A97,gDP!$B$6:$B$271)))</f>
        <v/>
      </c>
      <c r="K97" s="77" t="str">
        <f>IF(INDEX([2]pivotTable!K$3:K$308,MATCH(totalExpenditure!$A97,[2]pivotTable!$A$3:$A$308,0))/100*INDEX(gDP!Z$6:Z$271,MATCH(totalExpenditure!$A97,gDP!$B$6:$B$271))=0,"",INDEX([2]pivotTable!K$3:K$308,MATCH(totalExpenditure!$A97,[2]pivotTable!$A$3:$A$308,0))/100*INDEX(gDP!Z$6:Z$271,MATCH(totalExpenditure!$A97,gDP!$B$6:$B$271)))</f>
        <v/>
      </c>
      <c r="L97" s="77" t="str">
        <f>IF(INDEX([2]pivotTable!L$3:L$308,MATCH(totalExpenditure!$A97,[2]pivotTable!$A$3:$A$308,0))/100*INDEX(gDP!AA$6:AA$271,MATCH(totalExpenditure!$A97,gDP!$B$6:$B$271))=0,"",INDEX([2]pivotTable!L$3:L$308,MATCH(totalExpenditure!$A97,[2]pivotTable!$A$3:$A$308,0))/100*INDEX(gDP!AA$6:AA$271,MATCH(totalExpenditure!$A97,gDP!$B$6:$B$271)))</f>
        <v/>
      </c>
      <c r="M97" s="77" t="str">
        <f>IF(INDEX([2]pivotTable!M$3:M$308,MATCH(totalExpenditure!$A97,[2]pivotTable!$A$3:$A$308,0))/100*INDEX(gDP!AB$6:AB$271,MATCH(totalExpenditure!$A97,gDP!$B$6:$B$271))=0,"",INDEX([2]pivotTable!M$3:M$308,MATCH(totalExpenditure!$A97,[2]pivotTable!$A$3:$A$308,0))/100*INDEX(gDP!AB$6:AB$271,MATCH(totalExpenditure!$A97,gDP!$B$6:$B$271)))</f>
        <v/>
      </c>
      <c r="N97" s="77" t="str">
        <f>IF(INDEX([2]pivotTable!N$3:N$308,MATCH(totalExpenditure!$A97,[2]pivotTable!$A$3:$A$308,0))/100*INDEX(gDP!AC$6:AC$271,MATCH(totalExpenditure!$A97,gDP!$B$6:$B$271))=0,"",INDEX([2]pivotTable!N$3:N$308,MATCH(totalExpenditure!$A97,[2]pivotTable!$A$3:$A$308,0))/100*INDEX(gDP!AC$6:AC$271,MATCH(totalExpenditure!$A97,gDP!$B$6:$B$271)))</f>
        <v/>
      </c>
      <c r="O97" s="77" t="str">
        <f>IF(INDEX([2]pivotTable!O$3:O$308,MATCH(totalExpenditure!$A97,[2]pivotTable!$A$3:$A$308,0))/100*INDEX(gDP!AD$6:AD$271,MATCH(totalExpenditure!$A97,gDP!$B$6:$B$271))=0,"",INDEX([2]pivotTable!O$3:O$308,MATCH(totalExpenditure!$A97,[2]pivotTable!$A$3:$A$308,0))/100*INDEX(gDP!AD$6:AD$271,MATCH(totalExpenditure!$A97,gDP!$B$6:$B$271)))</f>
        <v/>
      </c>
      <c r="P97" s="77" t="str">
        <f>IF(INDEX([2]pivotTable!P$3:P$308,MATCH(totalExpenditure!$A97,[2]pivotTable!$A$3:$A$308,0))/100*INDEX(gDP!AE$6:AE$271,MATCH(totalExpenditure!$A97,gDP!$B$6:$B$271))=0,"",INDEX([2]pivotTable!P$3:P$308,MATCH(totalExpenditure!$A97,[2]pivotTable!$A$3:$A$308,0))/100*INDEX(gDP!AE$6:AE$271,MATCH(totalExpenditure!$A97,gDP!$B$6:$B$271)))</f>
        <v/>
      </c>
      <c r="Q97" s="77" t="str">
        <f>IF(INDEX([2]pivotTable!Q$3:Q$308,MATCH(totalExpenditure!$A97,[2]pivotTable!$A$3:$A$308,0))/100*INDEX(gDP!AF$6:AF$271,MATCH(totalExpenditure!$A97,gDP!$B$6:$B$271))=0,"",INDEX([2]pivotTable!Q$3:Q$308,MATCH(totalExpenditure!$A97,[2]pivotTable!$A$3:$A$308,0))/100*INDEX(gDP!AF$6:AF$271,MATCH(totalExpenditure!$A97,gDP!$B$6:$B$271)))</f>
        <v/>
      </c>
      <c r="R97" s="77" t="str">
        <f>IF(INDEX([2]pivotTable!R$3:R$308,MATCH(totalExpenditure!$A97,[2]pivotTable!$A$3:$A$308,0))/100*INDEX(gDP!AG$6:AG$271,MATCH(totalExpenditure!$A97,gDP!$B$6:$B$271))=0,"",INDEX([2]pivotTable!R$3:R$308,MATCH(totalExpenditure!$A97,[2]pivotTable!$A$3:$A$308,0))/100*INDEX(gDP!AG$6:AG$271,MATCH(totalExpenditure!$A97,gDP!$B$6:$B$271)))</f>
        <v/>
      </c>
      <c r="S97" s="77" t="str">
        <f>IF(INDEX([2]pivotTable!S$3:S$308,MATCH(totalExpenditure!$A97,[2]pivotTable!$A$3:$A$308,0))/100*INDEX(gDP!AH$6:AH$271,MATCH(totalExpenditure!$A97,gDP!$B$6:$B$271))=0,"",INDEX([2]pivotTable!S$3:S$308,MATCH(totalExpenditure!$A97,[2]pivotTable!$A$3:$A$308,0))/100*INDEX(gDP!AH$6:AH$271,MATCH(totalExpenditure!$A97,gDP!$B$6:$B$271)))</f>
        <v/>
      </c>
      <c r="T97" s="77">
        <f>IF(INDEX([2]pivotTable!T$3:T$308,MATCH(totalExpenditure!$A97,[2]pivotTable!$A$3:$A$308,0))/100*INDEX(gDP!AI$6:AI$271,MATCH(totalExpenditure!$A97,gDP!$B$6:$B$271))=0,"",INDEX([2]pivotTable!T$3:T$308,MATCH(totalExpenditure!$A97,[2]pivotTable!$A$3:$A$308,0))/100*INDEX(gDP!AI$6:AI$271,MATCH(totalExpenditure!$A97,gDP!$B$6:$B$271)))</f>
        <v>113987932.99371035</v>
      </c>
      <c r="U97" s="77">
        <f>IF(INDEX([2]pivotTable!U$3:U$308,MATCH(totalExpenditure!$A97,[2]pivotTable!$A$3:$A$308,0))/100*INDEX(gDP!AJ$6:AJ$271,MATCH(totalExpenditure!$A97,gDP!$B$6:$B$271))=0,"",INDEX([2]pivotTable!U$3:U$308,MATCH(totalExpenditure!$A97,[2]pivotTable!$A$3:$A$308,0))/100*INDEX(gDP!AJ$6:AJ$271,MATCH(totalExpenditure!$A97,gDP!$B$6:$B$271)))</f>
        <v>135448346.06512776</v>
      </c>
      <c r="V97" s="77">
        <f>IF(INDEX([2]pivotTable!V$3:V$308,MATCH(totalExpenditure!$A97,[2]pivotTable!$A$3:$A$308,0))/100*INDEX(gDP!AK$6:AK$271,MATCH(totalExpenditure!$A97,gDP!$B$6:$B$271))=0,"",INDEX([2]pivotTable!V$3:V$308,MATCH(totalExpenditure!$A97,[2]pivotTable!$A$3:$A$308,0))/100*INDEX(gDP!AK$6:AK$271,MATCH(totalExpenditure!$A97,gDP!$B$6:$B$271)))</f>
        <v>156611723.81315252</v>
      </c>
      <c r="W97" s="77">
        <f>IF(INDEX([2]pivotTable!W$3:W$308,MATCH(totalExpenditure!$A97,[2]pivotTable!$A$3:$A$308,0))/100*INDEX(gDP!AL$6:AL$271,MATCH(totalExpenditure!$A97,gDP!$B$6:$B$271))=0,"",INDEX([2]pivotTable!W$3:W$308,MATCH(totalExpenditure!$A97,[2]pivotTable!$A$3:$A$308,0))/100*INDEX(gDP!AL$6:AL$271,MATCH(totalExpenditure!$A97,gDP!$B$6:$B$271)))</f>
        <v>159600242.22042179</v>
      </c>
      <c r="X97" s="77">
        <f>IF(INDEX([2]pivotTable!X$3:X$308,MATCH(totalExpenditure!$A97,[2]pivotTable!$A$3:$A$308,0))/100*INDEX(gDP!AM$6:AM$271,MATCH(totalExpenditure!$A97,gDP!$B$6:$B$271))=0,"",INDEX([2]pivotTable!X$3:X$308,MATCH(totalExpenditure!$A97,[2]pivotTable!$A$3:$A$308,0))/100*INDEX(gDP!AM$6:AM$271,MATCH(totalExpenditure!$A97,gDP!$B$6:$B$271)))</f>
        <v>181765266.35045379</v>
      </c>
      <c r="Y97" s="77" t="str">
        <f>IF(INDEX([2]pivotTable!Y$3:Y$308,MATCH(totalExpenditure!$A97,[2]pivotTable!$A$3:$A$308,0))/100*INDEX(gDP!AN$6:AN$271,MATCH(totalExpenditure!$A97,gDP!$B$6:$B$271))=0,"",INDEX([2]pivotTable!Y$3:Y$308,MATCH(totalExpenditure!$A97,[2]pivotTable!$A$3:$A$308,0))/100*INDEX(gDP!AN$6:AN$271,MATCH(totalExpenditure!$A97,gDP!$B$6:$B$271)))</f>
        <v/>
      </c>
      <c r="Z97" s="77" t="str">
        <f>IF(INDEX([2]pivotTable!Z$3:Z$308,MATCH(totalExpenditure!$A97,[2]pivotTable!$A$3:$A$308,0))/100*INDEX(gDP!AO$6:AO$271,MATCH(totalExpenditure!$A97,gDP!$B$6:$B$271))=0,"",INDEX([2]pivotTable!Z$3:Z$308,MATCH(totalExpenditure!$A97,[2]pivotTable!$A$3:$A$308,0))/100*INDEX(gDP!AO$6:AO$271,MATCH(totalExpenditure!$A97,gDP!$B$6:$B$271)))</f>
        <v/>
      </c>
      <c r="AA97" s="77" t="str">
        <f>IF(INDEX([2]pivotTable!AA$3:AA$308,MATCH(totalExpenditure!$A97,[2]pivotTable!$A$3:$A$308,0))/100*INDEX(gDP!AP$6:AP$271,MATCH(totalExpenditure!$A97,gDP!$B$6:$B$271))=0,"",INDEX([2]pivotTable!AA$3:AA$308,MATCH(totalExpenditure!$A97,[2]pivotTable!$A$3:$A$308,0))/100*INDEX(gDP!AP$6:AP$271,MATCH(totalExpenditure!$A97,gDP!$B$6:$B$271)))</f>
        <v/>
      </c>
      <c r="AB97" s="77" t="str">
        <f>IF(INDEX([2]pivotTable!AB$3:AB$308,MATCH(totalExpenditure!$A97,[2]pivotTable!$A$3:$A$308,0))/100*INDEX(gDP!AQ$6:AQ$271,MATCH(totalExpenditure!$A97,gDP!$B$6:$B$271))=0,"",INDEX([2]pivotTable!AB$3:AB$308,MATCH(totalExpenditure!$A97,[2]pivotTable!$A$3:$A$308,0))/100*INDEX(gDP!AQ$6:AQ$271,MATCH(totalExpenditure!$A97,gDP!$B$6:$B$271)))</f>
        <v/>
      </c>
      <c r="AC97" s="77" t="str">
        <f>IF(INDEX([2]pivotTable!AC$3:AC$308,MATCH(totalExpenditure!$A97,[2]pivotTable!$A$3:$A$308,0))/100*INDEX(gDP!AR$6:AR$271,MATCH(totalExpenditure!$A97,gDP!$B$6:$B$271))=0,"",INDEX([2]pivotTable!AC$3:AC$308,MATCH(totalExpenditure!$A97,[2]pivotTable!$A$3:$A$308,0))/100*INDEX(gDP!AR$6:AR$271,MATCH(totalExpenditure!$A97,gDP!$B$6:$B$271)))</f>
        <v/>
      </c>
      <c r="AD97" s="77">
        <f>IF(INDEX([2]pivotTable!AD$3:AD$308,MATCH(totalExpenditure!$A97,[2]pivotTable!$A$3:$A$308,0))/100*INDEX(gDP!AS$6:AS$271,MATCH(totalExpenditure!$A97,gDP!$B$6:$B$271))=0,"",INDEX([2]pivotTable!AD$3:AD$308,MATCH(totalExpenditure!$A97,[2]pivotTable!$A$3:$A$308,0))/100*INDEX(gDP!AS$6:AS$271,MATCH(totalExpenditure!$A97,gDP!$B$6:$B$271)))</f>
        <v>148524753.53139117</v>
      </c>
      <c r="AE97" s="77">
        <f>IF(INDEX([2]pivotTable!AE$3:AE$308,MATCH(totalExpenditure!$A97,[2]pivotTable!$A$3:$A$308,0))/100*INDEX(gDP!AT$6:AT$271,MATCH(totalExpenditure!$A97,gDP!$B$6:$B$271))=0,"",INDEX([2]pivotTable!AE$3:AE$308,MATCH(totalExpenditure!$A97,[2]pivotTable!$A$3:$A$308,0))/100*INDEX(gDP!AT$6:AT$271,MATCH(totalExpenditure!$A97,gDP!$B$6:$B$271)))</f>
        <v>167487504.25171494</v>
      </c>
      <c r="AF97" s="77">
        <f>IF(INDEX([2]pivotTable!AF$3:AF$308,MATCH(totalExpenditure!$A97,[2]pivotTable!$A$3:$A$308,0))/100*INDEX(gDP!AU$6:AU$271,MATCH(totalExpenditure!$A97,gDP!$B$6:$B$271))=0,"",INDEX([2]pivotTable!AF$3:AF$308,MATCH(totalExpenditure!$A97,[2]pivotTable!$A$3:$A$308,0))/100*INDEX(gDP!AU$6:AU$271,MATCH(totalExpenditure!$A97,gDP!$B$6:$B$271)))</f>
        <v>126754077.144355</v>
      </c>
      <c r="AG97" s="77">
        <f>IF(INDEX([2]pivotTable!AG$3:AG$308,MATCH(totalExpenditure!$A97,[2]pivotTable!$A$3:$A$308,0))/100*INDEX(gDP!AV$6:AV$271,MATCH(totalExpenditure!$A97,gDP!$B$6:$B$271))=0,"",INDEX([2]pivotTable!AG$3:AG$308,MATCH(totalExpenditure!$A97,[2]pivotTable!$A$3:$A$308,0))/100*INDEX(gDP!AV$6:AV$271,MATCH(totalExpenditure!$A97,gDP!$B$6:$B$271)))</f>
        <v>144561557.05272716</v>
      </c>
      <c r="AH97" s="77">
        <f>IF(INDEX([2]pivotTable!AH$3:AH$308,MATCH(totalExpenditure!$A97,[2]pivotTable!$A$3:$A$308,0))/100*INDEX(gDP!AW$6:AW$271,MATCH(totalExpenditure!$A97,gDP!$B$6:$B$271))=0,"",INDEX([2]pivotTable!AH$3:AH$308,MATCH(totalExpenditure!$A97,[2]pivotTable!$A$3:$A$308,0))/100*INDEX(gDP!AW$6:AW$271,MATCH(totalExpenditure!$A97,gDP!$B$6:$B$271)))</f>
        <v>91951462.569162697</v>
      </c>
      <c r="AI97" s="77">
        <f>IF(INDEX([2]pivotTable!AI$3:AI$308,MATCH(totalExpenditure!$A97,[2]pivotTable!$A$3:$A$308,0))/100*INDEX(gDP!AX$6:AX$271,MATCH(totalExpenditure!$A97,gDP!$B$6:$B$271))=0,"",INDEX([2]pivotTable!AI$3:AI$308,MATCH(totalExpenditure!$A97,[2]pivotTable!$A$3:$A$308,0))/100*INDEX(gDP!AX$6:AX$271,MATCH(totalExpenditure!$A97,gDP!$B$6:$B$271)))</f>
        <v>85706845.740550414</v>
      </c>
      <c r="AJ97" s="77">
        <f>IF(INDEX([2]pivotTable!AJ$3:AJ$308,MATCH(totalExpenditure!$A97,[2]pivotTable!$A$3:$A$308,0))/100*INDEX(gDP!AY$6:AY$271,MATCH(totalExpenditure!$A97,gDP!$B$6:$B$271))=0,"",INDEX([2]pivotTable!AJ$3:AJ$308,MATCH(totalExpenditure!$A97,[2]pivotTable!$A$3:$A$308,0))/100*INDEX(gDP!AY$6:AY$271,MATCH(totalExpenditure!$A97,gDP!$B$6:$B$271)))</f>
        <v>104104863.89514363</v>
      </c>
      <c r="AK97" s="77">
        <f>IF(INDEX([2]pivotTable!AK$3:AK$308,MATCH(totalExpenditure!$A97,[2]pivotTable!$A$3:$A$308,0))/100*INDEX(gDP!AZ$6:AZ$271,MATCH(totalExpenditure!$A97,gDP!$B$6:$B$271))=0,"",INDEX([2]pivotTable!AK$3:AK$308,MATCH(totalExpenditure!$A97,[2]pivotTable!$A$3:$A$308,0))/100*INDEX(gDP!AZ$6:AZ$271,MATCH(totalExpenditure!$A97,gDP!$B$6:$B$271)))</f>
        <v>107417122.63713248</v>
      </c>
      <c r="AL97" s="77">
        <f>IF(INDEX([2]pivotTable!AL$3:AL$308,MATCH(totalExpenditure!$A97,[2]pivotTable!$A$3:$A$308,0))/100*INDEX(gDP!BA$6:BA$271,MATCH(totalExpenditure!$A97,gDP!$B$6:$B$271))=0,"",INDEX([2]pivotTable!AL$3:AL$308,MATCH(totalExpenditure!$A97,[2]pivotTable!$A$3:$A$308,0))/100*INDEX(gDP!BA$6:BA$271,MATCH(totalExpenditure!$A97,gDP!$B$6:$B$271)))</f>
        <v>115511160.67294979</v>
      </c>
      <c r="AM97" s="77">
        <f>IF(INDEX([2]pivotTable!AM$3:AM$308,MATCH(totalExpenditure!$A97,[2]pivotTable!$A$3:$A$308,0))/100*INDEX(gDP!BB$6:BB$271,MATCH(totalExpenditure!$A97,gDP!$B$6:$B$271))=0,"",INDEX([2]pivotTable!AM$3:AM$308,MATCH(totalExpenditure!$A97,[2]pivotTable!$A$3:$A$308,0))/100*INDEX(gDP!BB$6:BB$271,MATCH(totalExpenditure!$A97,gDP!$B$6:$B$271)))</f>
        <v>111378444.7939149</v>
      </c>
      <c r="AN97" s="77">
        <f>IF(INDEX([2]pivotTable!AN$3:AN$308,MATCH(totalExpenditure!$A97,[2]pivotTable!$A$3:$A$308,0))/100*INDEX(gDP!BC$6:BC$271,MATCH(totalExpenditure!$A97,gDP!$B$6:$B$271))=0,"",INDEX([2]pivotTable!AN$3:AN$308,MATCH(totalExpenditure!$A97,[2]pivotTable!$A$3:$A$308,0))/100*INDEX(gDP!BC$6:BC$271,MATCH(totalExpenditure!$A97,gDP!$B$6:$B$271)))</f>
        <v>117962077.42811258</v>
      </c>
      <c r="AO97" s="77">
        <f>IF(INDEX([2]pivotTable!AO$3:AO$308,MATCH(totalExpenditure!$A97,[2]pivotTable!$A$3:$A$308,0))/100*INDEX(gDP!BD$6:BD$271,MATCH(totalExpenditure!$A97,gDP!$B$6:$B$271))=0,"",INDEX([2]pivotTable!AO$3:AO$308,MATCH(totalExpenditure!$A97,[2]pivotTable!$A$3:$A$308,0))/100*INDEX(gDP!BD$6:BD$271,MATCH(totalExpenditure!$A97,gDP!$B$6:$B$271)))</f>
        <v>154690820.69838771</v>
      </c>
      <c r="AP97" s="77">
        <f>IF(INDEX([2]pivotTable!AP$3:AP$308,MATCH(totalExpenditure!$A97,[2]pivotTable!$A$3:$A$308,0))/100*INDEX(gDP!BE$6:BE$271,MATCH(totalExpenditure!$A97,gDP!$B$6:$B$271))=0,"",INDEX([2]pivotTable!AP$3:AP$308,MATCH(totalExpenditure!$A97,[2]pivotTable!$A$3:$A$308,0))/100*INDEX(gDP!BE$6:BE$271,MATCH(totalExpenditure!$A97,gDP!$B$6:$B$271)))</f>
        <v>168619360.25622943</v>
      </c>
      <c r="AQ97" s="77">
        <f>IF(INDEX([2]pivotTable!AQ$3:AQ$308,MATCH(totalExpenditure!$A97,[2]pivotTable!$A$3:$A$308,0))/100*INDEX(gDP!BF$6:BF$271,MATCH(totalExpenditure!$A97,gDP!$B$6:$B$271))=0,"",INDEX([2]pivotTable!AQ$3:AQ$308,MATCH(totalExpenditure!$A97,[2]pivotTable!$A$3:$A$308,0))/100*INDEX(gDP!BF$6:BF$271,MATCH(totalExpenditure!$A97,gDP!$B$6:$B$271)))</f>
        <v>196086851.19693542</v>
      </c>
      <c r="AR97" s="77">
        <f>IF(INDEX([2]pivotTable!AR$3:AR$308,MATCH(totalExpenditure!$A97,[2]pivotTable!$A$3:$A$308,0))/100*INDEX(gDP!BG$6:BG$271,MATCH(totalExpenditure!$A97,gDP!$B$6:$B$271))=0,"",INDEX([2]pivotTable!AR$3:AR$308,MATCH(totalExpenditure!$A97,[2]pivotTable!$A$3:$A$308,0))/100*INDEX(gDP!BG$6:BG$271,MATCH(totalExpenditure!$A97,gDP!$B$6:$B$271)))</f>
        <v>769433635.67807662</v>
      </c>
      <c r="AS97" s="77">
        <f>IF(INDEX([2]pivotTable!AS$3:AS$308,MATCH(totalExpenditure!$A97,[2]pivotTable!$A$3:$A$308,0))/100*INDEX(gDP!BH$6:BH$271,MATCH(totalExpenditure!$A97,gDP!$B$6:$B$271))=0,"",INDEX([2]pivotTable!AS$3:AS$308,MATCH(totalExpenditure!$A97,[2]pivotTable!$A$3:$A$308,0))/100*INDEX(gDP!BH$6:BH$271,MATCH(totalExpenditure!$A97,gDP!$B$6:$B$271)))</f>
        <v>771107202.51240575</v>
      </c>
      <c r="AT97" s="77">
        <f>IF(INDEX([2]pivotTable!AT$3:AT$308,MATCH(totalExpenditure!$A97,[2]pivotTable!$A$3:$A$308,0))/100*INDEX(gDP!BI$6:BI$271,MATCH(totalExpenditure!$A97,gDP!$B$6:$B$271))=0,"",INDEX([2]pivotTable!AT$3:AT$308,MATCH(totalExpenditure!$A97,[2]pivotTable!$A$3:$A$308,0))/100*INDEX(gDP!BI$6:BI$271,MATCH(totalExpenditure!$A97,gDP!$B$6:$B$271)))</f>
        <v>871904925.79083169</v>
      </c>
      <c r="AU97" s="77">
        <f>IF(INDEX([2]pivotTable!AU$3:AU$308,MATCH(totalExpenditure!$A97,[2]pivotTable!$A$3:$A$308,0))/100*INDEX(gDP!BJ$6:BJ$271,MATCH(totalExpenditure!$A97,gDP!$B$6:$B$271))=0,"",INDEX([2]pivotTable!AU$3:AU$308,MATCH(totalExpenditure!$A97,[2]pivotTable!$A$3:$A$308,0))/100*INDEX(gDP!BJ$6:BJ$271,MATCH(totalExpenditure!$A97,gDP!$B$6:$B$271)))</f>
        <v>781025919.32241178</v>
      </c>
      <c r="AV97" s="77">
        <f>IF(INDEX([2]pivotTable!AV$3:AV$308,MATCH(totalExpenditure!$A97,[2]pivotTable!$A$3:$A$308,0))/100*INDEX(gDP!BK$6:BK$271,MATCH(totalExpenditure!$A97,gDP!$B$6:$B$271))=0,"",INDEX([2]pivotTable!AV$3:AV$308,MATCH(totalExpenditure!$A97,[2]pivotTable!$A$3:$A$308,0))/100*INDEX(gDP!BK$6:BK$271,MATCH(totalExpenditure!$A97,gDP!$B$6:$B$271)))</f>
        <v>791946351.31427538</v>
      </c>
      <c r="AW97" s="77">
        <f>IF(INDEX([2]pivotTable!AW$3:AW$308,MATCH(totalExpenditure!$A97,[2]pivotTable!$A$3:$A$308,0))/100*INDEX(gDP!BL$6:BL$271,MATCH(totalExpenditure!$A97,gDP!$B$6:$B$271))=0,"",INDEX([2]pivotTable!AW$3:AW$308,MATCH(totalExpenditure!$A97,[2]pivotTable!$A$3:$A$308,0))/100*INDEX(gDP!BL$6:BL$271,MATCH(totalExpenditure!$A97,gDP!$B$6:$B$271)))</f>
        <v>895198880.2003144</v>
      </c>
      <c r="AX97" s="77">
        <f>IF(INDEX([2]pivotTable!AX$3:AX$308,MATCH(totalExpenditure!$A97,[2]pivotTable!$A$3:$A$308,0))/100*INDEX(gDP!BM$6:BM$271,MATCH(totalExpenditure!$A97,gDP!$B$6:$B$271))=0,"",INDEX([2]pivotTable!AX$3:AX$308,MATCH(totalExpenditure!$A97,[2]pivotTable!$A$3:$A$308,0))/100*INDEX(gDP!BM$6:BM$271,MATCH(totalExpenditure!$A97,gDP!$B$6:$B$271)))</f>
        <v>870410050.30790055</v>
      </c>
      <c r="AY97" s="77">
        <f>IF(INDEX([2]pivotTable!AY$3:AY$308,MATCH(totalExpenditure!$A97,[2]pivotTable!$A$3:$A$308,0))/100*INDEX(gDP!BN$6:BN$271,MATCH(totalExpenditure!$A97,gDP!$B$6:$B$271))=0,"",INDEX([2]pivotTable!AY$3:AY$308,MATCH(totalExpenditure!$A97,[2]pivotTable!$A$3:$A$308,0))/100*INDEX(gDP!BN$6:BN$271,MATCH(totalExpenditure!$A97,gDP!$B$6:$B$271)))</f>
        <v>929373301.54111767</v>
      </c>
      <c r="AZ97" s="77" t="str">
        <f>IF(INDEX([2]pivotTable!AZ$3:AZ$308,MATCH(totalExpenditure!$A97,[2]pivotTable!$A$3:$A$308,0))/100*INDEX(gDP!BO$6:BO$271,MATCH(totalExpenditure!$A97,gDP!$B$6:$B$271))=0,"",INDEX([2]pivotTable!AZ$3:AZ$308,MATCH(totalExpenditure!$A97,[2]pivotTable!$A$3:$A$308,0))/100*INDEX(gDP!BO$6:BO$271,MATCH(totalExpenditure!$A97,gDP!$B$6:$B$271)))</f>
        <v/>
      </c>
      <c r="BA97" s="77" t="str">
        <f>IF(INDEX([2]pivotTable!B$310:B$615,MATCH(totalExpenditure!$A97,[2]pivotTable!$A$310:$A$615,0))/100*INDEX(gDP!Q$6:Q$271,MATCH(totalExpenditure!$A97,gDP!$B$6:$B$271))=0,"",INDEX([2]pivotTable!B$310:B$615,MATCH(totalExpenditure!$A97,[2]pivotTable!$A$310:$A$615,0))/100*INDEX(gDP!Q$6:Q$271,MATCH(totalExpenditure!$A97,gDP!$B$6:$B$271)))</f>
        <v/>
      </c>
      <c r="BB97" s="77" t="str">
        <f>IF(INDEX([2]pivotTable!C$310:C$615,MATCH(totalExpenditure!$A97,[2]pivotTable!$A$310:$A$615,0))/100*INDEX(gDP!R$6:R$271,MATCH(totalExpenditure!$A97,gDP!$B$6:$B$271))=0,"",INDEX([2]pivotTable!C$310:C$615,MATCH(totalExpenditure!$A97,[2]pivotTable!$A$310:$A$615,0))/100*INDEX(gDP!R$6:R$271,MATCH(totalExpenditure!$A97,gDP!$B$6:$B$271)))</f>
        <v/>
      </c>
      <c r="BC97" s="77" t="str">
        <f>IF(INDEX([2]pivotTable!D$310:D$615,MATCH(totalExpenditure!$A97,[2]pivotTable!$A$310:$A$615,0))/100*INDEX(gDP!S$6:S$271,MATCH(totalExpenditure!$A97,gDP!$B$6:$B$271))=0,"",INDEX([2]pivotTable!D$310:D$615,MATCH(totalExpenditure!$A97,[2]pivotTable!$A$310:$A$615,0))/100*INDEX(gDP!S$6:S$271,MATCH(totalExpenditure!$A97,gDP!$B$6:$B$271)))</f>
        <v/>
      </c>
      <c r="BD97" s="77" t="str">
        <f>IF(INDEX([2]pivotTable!E$310:E$615,MATCH(totalExpenditure!$A97,[2]pivotTable!$A$310:$A$615,0))/100*INDEX(gDP!T$6:T$271,MATCH(totalExpenditure!$A97,gDP!$B$6:$B$271))=0,"",INDEX([2]pivotTable!E$310:E$615,MATCH(totalExpenditure!$A97,[2]pivotTable!$A$310:$A$615,0))/100*INDEX(gDP!T$6:T$271,MATCH(totalExpenditure!$A97,gDP!$B$6:$B$271)))</f>
        <v/>
      </c>
      <c r="BE97" s="77" t="str">
        <f>IF(INDEX([2]pivotTable!F$310:F$615,MATCH(totalExpenditure!$A97,[2]pivotTable!$A$310:$A$615,0))/100*INDEX(gDP!U$6:U$271,MATCH(totalExpenditure!$A97,gDP!$B$6:$B$271))=0,"",INDEX([2]pivotTable!F$310:F$615,MATCH(totalExpenditure!$A97,[2]pivotTable!$A$310:$A$615,0))/100*INDEX(gDP!U$6:U$271,MATCH(totalExpenditure!$A97,gDP!$B$6:$B$271)))</f>
        <v/>
      </c>
      <c r="BF97" s="77" t="str">
        <f>IF(INDEX([2]pivotTable!G$310:G$615,MATCH(totalExpenditure!$A97,[2]pivotTable!$A$310:$A$615,0))/100*INDEX(gDP!V$6:V$271,MATCH(totalExpenditure!$A97,gDP!$B$6:$B$271))=0,"",INDEX([2]pivotTable!G$310:G$615,MATCH(totalExpenditure!$A97,[2]pivotTable!$A$310:$A$615,0))/100*INDEX(gDP!V$6:V$271,MATCH(totalExpenditure!$A97,gDP!$B$6:$B$271)))</f>
        <v/>
      </c>
      <c r="BG97" s="77" t="str">
        <f>IF(INDEX([2]pivotTable!H$310:H$615,MATCH(totalExpenditure!$A97,[2]pivotTable!$A$310:$A$615,0))/100*INDEX(gDP!W$6:W$271,MATCH(totalExpenditure!$A97,gDP!$B$6:$B$271))=0,"",INDEX([2]pivotTable!H$310:H$615,MATCH(totalExpenditure!$A97,[2]pivotTable!$A$310:$A$615,0))/100*INDEX(gDP!W$6:W$271,MATCH(totalExpenditure!$A97,gDP!$B$6:$B$271)))</f>
        <v/>
      </c>
      <c r="BH97" s="77" t="str">
        <f>IF(INDEX([2]pivotTable!I$310:I$615,MATCH(totalExpenditure!$A97,[2]pivotTable!$A$310:$A$615,0))/100*INDEX(gDP!X$6:X$271,MATCH(totalExpenditure!$A97,gDP!$B$6:$B$271))=0,"",INDEX([2]pivotTable!I$310:I$615,MATCH(totalExpenditure!$A97,[2]pivotTable!$A$310:$A$615,0))/100*INDEX(gDP!X$6:X$271,MATCH(totalExpenditure!$A97,gDP!$B$6:$B$271)))</f>
        <v/>
      </c>
      <c r="BI97" s="77" t="str">
        <f>IF(INDEX([2]pivotTable!J$310:J$615,MATCH(totalExpenditure!$A97,[2]pivotTable!$A$310:$A$615,0))/100*INDEX(gDP!Y$6:Y$271,MATCH(totalExpenditure!$A97,gDP!$B$6:$B$271))=0,"",INDEX([2]pivotTable!J$310:J$615,MATCH(totalExpenditure!$A97,[2]pivotTable!$A$310:$A$615,0))/100*INDEX(gDP!Y$6:Y$271,MATCH(totalExpenditure!$A97,gDP!$B$6:$B$271)))</f>
        <v/>
      </c>
      <c r="BJ97" s="77" t="str">
        <f>IF(INDEX([2]pivotTable!K$310:K$615,MATCH(totalExpenditure!$A97,[2]pivotTable!$A$310:$A$615,0))/100*INDEX(gDP!Z$6:Z$271,MATCH(totalExpenditure!$A97,gDP!$B$6:$B$271))=0,"",INDEX([2]pivotTable!K$310:K$615,MATCH(totalExpenditure!$A97,[2]pivotTable!$A$310:$A$615,0))/100*INDEX(gDP!Z$6:Z$271,MATCH(totalExpenditure!$A97,gDP!$B$6:$B$271)))</f>
        <v/>
      </c>
      <c r="BK97" s="77" t="str">
        <f>IF(INDEX([2]pivotTable!L$310:L$615,MATCH(totalExpenditure!$A97,[2]pivotTable!$A$310:$A$615,0))/100*INDEX(gDP!AA$6:AA$271,MATCH(totalExpenditure!$A97,gDP!$B$6:$B$271))=0,"",INDEX([2]pivotTable!L$310:L$615,MATCH(totalExpenditure!$A97,[2]pivotTable!$A$310:$A$615,0))/100*INDEX(gDP!AA$6:AA$271,MATCH(totalExpenditure!$A97,gDP!$B$6:$B$271)))</f>
        <v/>
      </c>
      <c r="BL97" s="77" t="str">
        <f>IF(INDEX([2]pivotTable!M$310:M$615,MATCH(totalExpenditure!$A97,[2]pivotTable!$A$310:$A$615,0))/100*INDEX(gDP!AB$6:AB$271,MATCH(totalExpenditure!$A97,gDP!$B$6:$B$271))=0,"",INDEX([2]pivotTable!M$310:M$615,MATCH(totalExpenditure!$A97,[2]pivotTable!$A$310:$A$615,0))/100*INDEX(gDP!AB$6:AB$271,MATCH(totalExpenditure!$A97,gDP!$B$6:$B$271)))</f>
        <v/>
      </c>
      <c r="BM97" s="77" t="str">
        <f>IF(INDEX([2]pivotTable!N$310:N$615,MATCH(totalExpenditure!$A97,[2]pivotTable!$A$310:$A$615,0))/100*INDEX(gDP!AC$6:AC$271,MATCH(totalExpenditure!$A97,gDP!$B$6:$B$271))=0,"",INDEX([2]pivotTable!N$310:N$615,MATCH(totalExpenditure!$A97,[2]pivotTable!$A$310:$A$615,0))/100*INDEX(gDP!AC$6:AC$271,MATCH(totalExpenditure!$A97,gDP!$B$6:$B$271)))</f>
        <v/>
      </c>
      <c r="BN97" s="77" t="str">
        <f>IF(INDEX([2]pivotTable!O$310:O$615,MATCH(totalExpenditure!$A97,[2]pivotTable!$A$310:$A$615,0))/100*INDEX(gDP!AD$6:AD$271,MATCH(totalExpenditure!$A97,gDP!$B$6:$B$271))=0,"",INDEX([2]pivotTable!O$310:O$615,MATCH(totalExpenditure!$A97,[2]pivotTable!$A$310:$A$615,0))/100*INDEX(gDP!AD$6:AD$271,MATCH(totalExpenditure!$A97,gDP!$B$6:$B$271)))</f>
        <v/>
      </c>
      <c r="BO97" s="77" t="str">
        <f>IF(INDEX([2]pivotTable!P$310:P$615,MATCH(totalExpenditure!$A97,[2]pivotTable!$A$310:$A$615,0))/100*INDEX(gDP!AE$6:AE$271,MATCH(totalExpenditure!$A97,gDP!$B$6:$B$271))=0,"",INDEX([2]pivotTable!P$310:P$615,MATCH(totalExpenditure!$A97,[2]pivotTable!$A$310:$A$615,0))/100*INDEX(gDP!AE$6:AE$271,MATCH(totalExpenditure!$A97,gDP!$B$6:$B$271)))</f>
        <v/>
      </c>
      <c r="BP97" s="77" t="str">
        <f>IF(INDEX([2]pivotTable!Q$310:Q$615,MATCH(totalExpenditure!$A97,[2]pivotTable!$A$310:$A$615,0))/100*INDEX(gDP!AF$6:AF$271,MATCH(totalExpenditure!$A97,gDP!$B$6:$B$271))=0,"",INDEX([2]pivotTable!Q$310:Q$615,MATCH(totalExpenditure!$A97,[2]pivotTable!$A$310:$A$615,0))/100*INDEX(gDP!AF$6:AF$271,MATCH(totalExpenditure!$A97,gDP!$B$6:$B$271)))</f>
        <v/>
      </c>
      <c r="BQ97" s="77" t="str">
        <f>IF(INDEX([2]pivotTable!R$310:R$615,MATCH(totalExpenditure!$A97,[2]pivotTable!$A$310:$A$615,0))/100*INDEX(gDP!AG$6:AG$271,MATCH(totalExpenditure!$A97,gDP!$B$6:$B$271))=0,"",INDEX([2]pivotTable!R$310:R$615,MATCH(totalExpenditure!$A97,[2]pivotTable!$A$310:$A$615,0))/100*INDEX(gDP!AG$6:AG$271,MATCH(totalExpenditure!$A97,gDP!$B$6:$B$271)))</f>
        <v/>
      </c>
      <c r="BR97" s="77" t="str">
        <f>IF(INDEX([2]pivotTable!S$310:S$615,MATCH(totalExpenditure!$A97,[2]pivotTable!$A$310:$A$615,0))/100*INDEX(gDP!AH$6:AH$271,MATCH(totalExpenditure!$A97,gDP!$B$6:$B$271))=0,"",INDEX([2]pivotTable!S$310:S$615,MATCH(totalExpenditure!$A97,[2]pivotTable!$A$310:$A$615,0))/100*INDEX(gDP!AH$6:AH$271,MATCH(totalExpenditure!$A97,gDP!$B$6:$B$271)))</f>
        <v/>
      </c>
      <c r="BS97" s="77" t="str">
        <f>IF(INDEX([2]pivotTable!T$310:T$615,MATCH(totalExpenditure!$A97,[2]pivotTable!$A$310:$A$615,0))/100*INDEX(gDP!AI$6:AI$271,MATCH(totalExpenditure!$A97,gDP!$B$6:$B$271))=0,"",INDEX([2]pivotTable!T$310:T$615,MATCH(totalExpenditure!$A97,[2]pivotTable!$A$310:$A$615,0))/100*INDEX(gDP!AI$6:AI$271,MATCH(totalExpenditure!$A97,gDP!$B$6:$B$271)))</f>
        <v/>
      </c>
      <c r="BT97" s="77" t="str">
        <f>IF(INDEX([2]pivotTable!U$310:U$615,MATCH(totalExpenditure!$A97,[2]pivotTable!$A$310:$A$615,0))/100*INDEX(gDP!AJ$6:AJ$271,MATCH(totalExpenditure!$A97,gDP!$B$6:$B$271))=0,"",INDEX([2]pivotTable!U$310:U$615,MATCH(totalExpenditure!$A97,[2]pivotTable!$A$310:$A$615,0))/100*INDEX(gDP!AJ$6:AJ$271,MATCH(totalExpenditure!$A97,gDP!$B$6:$B$271)))</f>
        <v/>
      </c>
      <c r="BU97" s="77" t="str">
        <f>IF(INDEX([2]pivotTable!V$310:V$615,MATCH(totalExpenditure!$A97,[2]pivotTable!$A$310:$A$615,0))/100*INDEX(gDP!AK$6:AK$271,MATCH(totalExpenditure!$A97,gDP!$B$6:$B$271))=0,"",INDEX([2]pivotTable!V$310:V$615,MATCH(totalExpenditure!$A97,[2]pivotTable!$A$310:$A$615,0))/100*INDEX(gDP!AK$6:AK$271,MATCH(totalExpenditure!$A97,gDP!$B$6:$B$271)))</f>
        <v/>
      </c>
      <c r="BV97" s="77" t="str">
        <f>IF(INDEX([2]pivotTable!W$310:W$615,MATCH(totalExpenditure!$A97,[2]pivotTable!$A$310:$A$615,0))/100*INDEX(gDP!AL$6:AL$271,MATCH(totalExpenditure!$A97,gDP!$B$6:$B$271))=0,"",INDEX([2]pivotTable!W$310:W$615,MATCH(totalExpenditure!$A97,[2]pivotTable!$A$310:$A$615,0))/100*INDEX(gDP!AL$6:AL$271,MATCH(totalExpenditure!$A97,gDP!$B$6:$B$271)))</f>
        <v/>
      </c>
      <c r="BW97" s="77" t="str">
        <f>IF(INDEX([2]pivotTable!X$310:X$615,MATCH(totalExpenditure!$A97,[2]pivotTable!$A$310:$A$615,0))/100*INDEX(gDP!AM$6:AM$271,MATCH(totalExpenditure!$A97,gDP!$B$6:$B$271))=0,"",INDEX([2]pivotTable!X$310:X$615,MATCH(totalExpenditure!$A97,[2]pivotTable!$A$310:$A$615,0))/100*INDEX(gDP!AM$6:AM$271,MATCH(totalExpenditure!$A97,gDP!$B$6:$B$271)))</f>
        <v/>
      </c>
      <c r="BX97" s="77" t="str">
        <f>IF(INDEX([2]pivotTable!Y$310:Y$615,MATCH(totalExpenditure!$A97,[2]pivotTable!$A$310:$A$615,0))/100*INDEX(gDP!AN$6:AN$271,MATCH(totalExpenditure!$A97,gDP!$B$6:$B$271))=0,"",INDEX([2]pivotTable!Y$310:Y$615,MATCH(totalExpenditure!$A97,[2]pivotTable!$A$310:$A$615,0))/100*INDEX(gDP!AN$6:AN$271,MATCH(totalExpenditure!$A97,gDP!$B$6:$B$271)))</f>
        <v/>
      </c>
      <c r="BY97" s="77" t="str">
        <f>IF(INDEX([2]pivotTable!Z$310:Z$615,MATCH(totalExpenditure!$A97,[2]pivotTable!$A$310:$A$615,0))/100*INDEX(gDP!AO$6:AO$271,MATCH(totalExpenditure!$A97,gDP!$B$6:$B$271))=0,"",INDEX([2]pivotTable!Z$310:Z$615,MATCH(totalExpenditure!$A97,[2]pivotTable!$A$310:$A$615,0))/100*INDEX(gDP!AO$6:AO$271,MATCH(totalExpenditure!$A97,gDP!$B$6:$B$271)))</f>
        <v/>
      </c>
      <c r="BZ97" s="77" t="str">
        <f>IF(INDEX([2]pivotTable!AA$310:AA$615,MATCH(totalExpenditure!$A97,[2]pivotTable!$A$310:$A$615,0))/100*INDEX(gDP!AP$6:AP$271,MATCH(totalExpenditure!$A97,gDP!$B$6:$B$271))=0,"",INDEX([2]pivotTable!AA$310:AA$615,MATCH(totalExpenditure!$A97,[2]pivotTable!$A$310:$A$615,0))/100*INDEX(gDP!AP$6:AP$271,MATCH(totalExpenditure!$A97,gDP!$B$6:$B$271)))</f>
        <v/>
      </c>
      <c r="CA97" s="77" t="str">
        <f>IF(INDEX([2]pivotTable!AB$310:AB$615,MATCH(totalExpenditure!$A97,[2]pivotTable!$A$310:$A$615,0))/100*INDEX(gDP!AQ$6:AQ$271,MATCH(totalExpenditure!$A97,gDP!$B$6:$B$271))=0,"",INDEX([2]pivotTable!AB$310:AB$615,MATCH(totalExpenditure!$A97,[2]pivotTable!$A$310:$A$615,0))/100*INDEX(gDP!AQ$6:AQ$271,MATCH(totalExpenditure!$A97,gDP!$B$6:$B$271)))</f>
        <v/>
      </c>
      <c r="CB97" s="77" t="str">
        <f>IF(INDEX([2]pivotTable!AC$310:AC$615,MATCH(totalExpenditure!$A97,[2]pivotTable!$A$310:$A$615,0))/100*INDEX(gDP!AR$6:AR$271,MATCH(totalExpenditure!$A97,gDP!$B$6:$B$271))=0,"",INDEX([2]pivotTable!AC$310:AC$615,MATCH(totalExpenditure!$A97,[2]pivotTable!$A$310:$A$615,0))/100*INDEX(gDP!AR$6:AR$271,MATCH(totalExpenditure!$A97,gDP!$B$6:$B$271)))</f>
        <v/>
      </c>
      <c r="CC97" s="77">
        <f>IF(INDEX([2]pivotTable!AD$310:AD$615,MATCH(totalExpenditure!$A97,[2]pivotTable!$A$310:$A$615,0))/100*INDEX(gDP!AS$6:AS$271,MATCH(totalExpenditure!$A97,gDP!$B$6:$B$271))=0,"",INDEX([2]pivotTable!AD$310:AD$615,MATCH(totalExpenditure!$A97,[2]pivotTable!$A$310:$A$615,0))/100*INDEX(gDP!AS$6:AS$271,MATCH(totalExpenditure!$A97,gDP!$B$6:$B$271)))</f>
        <v>256542756.09967566</v>
      </c>
      <c r="CD97" s="77">
        <f>IF(INDEX([2]pivotTable!AE$310:AE$615,MATCH(totalExpenditure!$A97,[2]pivotTable!$A$310:$A$615,0))/100*INDEX(gDP!AT$6:AT$271,MATCH(totalExpenditure!$A97,gDP!$B$6:$B$271))=0,"",INDEX([2]pivotTable!AE$310:AE$615,MATCH(totalExpenditure!$A97,[2]pivotTable!$A$310:$A$615,0))/100*INDEX(gDP!AT$6:AT$271,MATCH(totalExpenditure!$A97,gDP!$B$6:$B$271)))</f>
        <v>266875693.58789739</v>
      </c>
      <c r="CE97" s="77">
        <f>IF(INDEX([2]pivotTable!AF$310:AF$615,MATCH(totalExpenditure!$A97,[2]pivotTable!$A$310:$A$615,0))/100*INDEX(gDP!AU$6:AU$271,MATCH(totalExpenditure!$A97,gDP!$B$6:$B$271))=0,"",INDEX([2]pivotTable!AF$310:AF$615,MATCH(totalExpenditure!$A97,[2]pivotTable!$A$310:$A$615,0))/100*INDEX(gDP!AU$6:AU$271,MATCH(totalExpenditure!$A97,gDP!$B$6:$B$271)))</f>
        <v>267819098.48242754</v>
      </c>
      <c r="CF97" s="77">
        <f>IF(INDEX([2]pivotTable!AG$310:AG$615,MATCH(totalExpenditure!$A97,[2]pivotTable!$A$310:$A$615,0))/100*INDEX(gDP!AV$6:AV$271,MATCH(totalExpenditure!$A97,gDP!$B$6:$B$271))=0,"",INDEX([2]pivotTable!AG$310:AG$615,MATCH(totalExpenditure!$A97,[2]pivotTable!$A$310:$A$615,0))/100*INDEX(gDP!AV$6:AV$271,MATCH(totalExpenditure!$A97,gDP!$B$6:$B$271)))</f>
        <v>321487641.80382609</v>
      </c>
      <c r="CG97" s="77">
        <f>IF(INDEX([2]pivotTable!AH$310:AH$615,MATCH(totalExpenditure!$A97,[2]pivotTable!$A$310:$A$615,0))/100*INDEX(gDP!AW$6:AW$271,MATCH(totalExpenditure!$A97,gDP!$B$6:$B$271))=0,"",INDEX([2]pivotTable!AH$310:AH$615,MATCH(totalExpenditure!$A97,[2]pivotTable!$A$310:$A$615,0))/100*INDEX(gDP!AW$6:AW$271,MATCH(totalExpenditure!$A97,gDP!$B$6:$B$271)))</f>
        <v>311220334.84947371</v>
      </c>
      <c r="CH97" s="77">
        <f>IF(INDEX([2]pivotTable!AI$310:AI$615,MATCH(totalExpenditure!$A97,[2]pivotTable!$A$310:$A$615,0))/100*INDEX(gDP!AX$6:AX$271,MATCH(totalExpenditure!$A97,gDP!$B$6:$B$271))=0,"",INDEX([2]pivotTable!AI$310:AI$615,MATCH(totalExpenditure!$A97,[2]pivotTable!$A$310:$A$615,0))/100*INDEX(gDP!AX$6:AX$271,MATCH(totalExpenditure!$A97,gDP!$B$6:$B$271)))</f>
        <v>348184060.82098603</v>
      </c>
      <c r="CI97" s="77">
        <f>IF(INDEX([2]pivotTable!AJ$310:AJ$615,MATCH(totalExpenditure!$A97,[2]pivotTable!$A$310:$A$615,0))/100*INDEX(gDP!AY$6:AY$271,MATCH(totalExpenditure!$A97,gDP!$B$6:$B$271))=0,"",INDEX([2]pivotTable!AJ$310:AJ$615,MATCH(totalExpenditure!$A97,[2]pivotTable!$A$310:$A$615,0))/100*INDEX(gDP!AY$6:AY$271,MATCH(totalExpenditure!$A97,gDP!$B$6:$B$271)))</f>
        <v>395598482.80154586</v>
      </c>
      <c r="CJ97" s="77">
        <f>IF(INDEX([2]pivotTable!AK$310:AK$615,MATCH(totalExpenditure!$A97,[2]pivotTable!$A$310:$A$615,0))/100*INDEX(gDP!AZ$6:AZ$271,MATCH(totalExpenditure!$A97,gDP!$B$6:$B$271))=0,"",INDEX([2]pivotTable!AK$310:AK$615,MATCH(totalExpenditure!$A97,[2]pivotTable!$A$310:$A$615,0))/100*INDEX(gDP!AZ$6:AZ$271,MATCH(totalExpenditure!$A97,gDP!$B$6:$B$271)))</f>
        <v>453165986.12540269</v>
      </c>
      <c r="CK97" s="77">
        <f>IF(INDEX([2]pivotTable!AL$310:AL$615,MATCH(totalExpenditure!$A97,[2]pivotTable!$A$310:$A$615,0))/100*INDEX(gDP!BA$6:BA$271,MATCH(totalExpenditure!$A97,gDP!$B$6:$B$271))=0,"",INDEX([2]pivotTable!AL$310:AL$615,MATCH(totalExpenditure!$A97,[2]pivotTable!$A$310:$A$615,0))/100*INDEX(gDP!BA$6:BA$271,MATCH(totalExpenditure!$A97,gDP!$B$6:$B$271)))</f>
        <v>558303943.25259066</v>
      </c>
      <c r="CL97" s="77">
        <f>IF(INDEX([2]pivotTable!AM$310:AM$615,MATCH(totalExpenditure!$A97,[2]pivotTable!$A$310:$A$615,0))/100*INDEX(gDP!BB$6:BB$271,MATCH(totalExpenditure!$A97,gDP!$B$6:$B$271))=0,"",INDEX([2]pivotTable!AM$310:AM$615,MATCH(totalExpenditure!$A97,[2]pivotTable!$A$310:$A$615,0))/100*INDEX(gDP!BB$6:BB$271,MATCH(totalExpenditure!$A97,gDP!$B$6:$B$271)))</f>
        <v>523478690.53139997</v>
      </c>
      <c r="CM97" s="77">
        <f>IF(INDEX([2]pivotTable!AN$310:AN$615,MATCH(totalExpenditure!$A97,[2]pivotTable!$A$310:$A$615,0))/100*INDEX(gDP!BC$6:BC$271,MATCH(totalExpenditure!$A97,gDP!$B$6:$B$271))=0,"",INDEX([2]pivotTable!AN$310:AN$615,MATCH(totalExpenditure!$A97,[2]pivotTable!$A$310:$A$615,0))/100*INDEX(gDP!BC$6:BC$271,MATCH(totalExpenditure!$A97,gDP!$B$6:$B$271)))</f>
        <v>553201466.55942464</v>
      </c>
      <c r="CN97" s="77">
        <f>IF(INDEX([2]pivotTable!AO$310:AO$615,MATCH(totalExpenditure!$A97,[2]pivotTable!$A$310:$A$615,0))/100*INDEX(gDP!BD$6:BD$271,MATCH(totalExpenditure!$A97,gDP!$B$6:$B$271))=0,"",INDEX([2]pivotTable!AO$310:AO$615,MATCH(totalExpenditure!$A97,[2]pivotTable!$A$310:$A$615,0))/100*INDEX(gDP!BD$6:BD$271,MATCH(totalExpenditure!$A97,gDP!$B$6:$B$271)))</f>
        <v>660951688.43856561</v>
      </c>
      <c r="CO97" s="77">
        <f>IF(INDEX([2]pivotTable!AP$310:AP$615,MATCH(totalExpenditure!$A97,[2]pivotTable!$A$310:$A$615,0))/100*INDEX(gDP!BE$6:BE$271,MATCH(totalExpenditure!$A97,gDP!$B$6:$B$271))=0,"",INDEX([2]pivotTable!AP$310:AP$615,MATCH(totalExpenditure!$A97,[2]pivotTable!$A$310:$A$615,0))/100*INDEX(gDP!BE$6:BE$271,MATCH(totalExpenditure!$A97,gDP!$B$6:$B$271)))</f>
        <v>729030763.46075654</v>
      </c>
      <c r="CP97" s="77">
        <f>IF(INDEX([2]pivotTable!AQ$310:AQ$615,MATCH(totalExpenditure!$A97,[2]pivotTable!$A$310:$A$615,0))/100*INDEX(gDP!BF$6:BF$271,MATCH(totalExpenditure!$A97,gDP!$B$6:$B$271))=0,"",INDEX([2]pivotTable!AQ$310:AQ$615,MATCH(totalExpenditure!$A97,[2]pivotTable!$A$310:$A$615,0))/100*INDEX(gDP!BF$6:BF$271,MATCH(totalExpenditure!$A97,gDP!$B$6:$B$271)))</f>
        <v>816145272.54940689</v>
      </c>
      <c r="CQ97" s="77">
        <f>IF(INDEX([2]pivotTable!AR$310:AR$615,MATCH(totalExpenditure!$A97,[2]pivotTable!$A$310:$A$615,0))/100*INDEX(gDP!BG$6:BG$271,MATCH(totalExpenditure!$A97,gDP!$B$6:$B$271))=0,"",INDEX([2]pivotTable!AR$310:AR$615,MATCH(totalExpenditure!$A97,[2]pivotTable!$A$310:$A$615,0))/100*INDEX(gDP!BG$6:BG$271,MATCH(totalExpenditure!$A97,gDP!$B$6:$B$271)))</f>
        <v>4408334063.0578527</v>
      </c>
      <c r="CR97" s="77">
        <f>IF(INDEX([2]pivotTable!AS$310:AS$615,MATCH(totalExpenditure!$A97,[2]pivotTable!$A$310:$A$615,0))/100*INDEX(gDP!BH$6:BH$271,MATCH(totalExpenditure!$A97,gDP!$B$6:$B$271))=0,"",INDEX([2]pivotTable!AS$310:AS$615,MATCH(totalExpenditure!$A97,[2]pivotTable!$A$310:$A$615,0))/100*INDEX(gDP!BH$6:BH$271,MATCH(totalExpenditure!$A97,gDP!$B$6:$B$271)))</f>
        <v>4527145511.5244474</v>
      </c>
      <c r="CS97" s="77">
        <f>IF(INDEX([2]pivotTable!AT$310:AT$615,MATCH(totalExpenditure!$A97,[2]pivotTable!$A$310:$A$615,0))/100*INDEX(gDP!BI$6:BI$271,MATCH(totalExpenditure!$A97,gDP!$B$6:$B$271))=0,"",INDEX([2]pivotTable!AT$310:AT$615,MATCH(totalExpenditure!$A97,[2]pivotTable!$A$310:$A$615,0))/100*INDEX(gDP!BI$6:BI$271,MATCH(totalExpenditure!$A97,gDP!$B$6:$B$271)))</f>
        <v>4993637302.2565813</v>
      </c>
      <c r="CT97" s="77">
        <f>IF(INDEX([2]pivotTable!AU$310:AU$615,MATCH(totalExpenditure!$A97,[2]pivotTable!$A$310:$A$615,0))/100*INDEX(gDP!BJ$6:BJ$271,MATCH(totalExpenditure!$A97,gDP!$B$6:$B$271))=0,"",INDEX([2]pivotTable!AU$310:AU$615,MATCH(totalExpenditure!$A97,[2]pivotTable!$A$310:$A$615,0))/100*INDEX(gDP!BJ$6:BJ$271,MATCH(totalExpenditure!$A97,gDP!$B$6:$B$271)))</f>
        <v>5560331315.5430412</v>
      </c>
      <c r="CU97" s="77">
        <f>IF(INDEX([2]pivotTable!AV$310:AV$615,MATCH(totalExpenditure!$A97,[2]pivotTable!$A$310:$A$615,0))/100*INDEX(gDP!BK$6:BK$271,MATCH(totalExpenditure!$A97,gDP!$B$6:$B$271))=0,"",INDEX([2]pivotTable!AV$310:AV$615,MATCH(totalExpenditure!$A97,[2]pivotTable!$A$310:$A$615,0))/100*INDEX(gDP!BK$6:BK$271,MATCH(totalExpenditure!$A97,gDP!$B$6:$B$271)))</f>
        <v>5888267778.7533617</v>
      </c>
      <c r="CV97" s="77">
        <f>IF(INDEX([2]pivotTable!AW$310:AW$615,MATCH(totalExpenditure!$A97,[2]pivotTable!$A$310:$A$615,0))/100*INDEX(gDP!BL$6:BL$271,MATCH(totalExpenditure!$A97,gDP!$B$6:$B$271))=0,"",INDEX([2]pivotTable!AW$310:AW$615,MATCH(totalExpenditure!$A97,[2]pivotTable!$A$310:$A$615,0))/100*INDEX(gDP!BL$6:BL$271,MATCH(totalExpenditure!$A97,gDP!$B$6:$B$271)))</f>
        <v>5926833965.4641504</v>
      </c>
      <c r="CW97" s="77">
        <f>IF(INDEX([2]pivotTable!AX$310:AX$615,MATCH(totalExpenditure!$A97,[2]pivotTable!$A$310:$A$615,0))/100*INDEX(gDP!BM$6:BM$271,MATCH(totalExpenditure!$A97,gDP!$B$6:$B$271))=0,"",INDEX([2]pivotTable!AX$310:AX$615,MATCH(totalExpenditure!$A97,[2]pivotTable!$A$310:$A$615,0))/100*INDEX(gDP!BM$6:BM$271,MATCH(totalExpenditure!$A97,gDP!$B$6:$B$271)))</f>
        <v>6271615273.200676</v>
      </c>
      <c r="CX97" s="77">
        <f>IF(INDEX([2]pivotTable!AY$310:AY$615,MATCH(totalExpenditure!$A97,[2]pivotTable!$A$310:$A$615,0))/100*INDEX(gDP!BN$6:BN$271,MATCH(totalExpenditure!$A97,gDP!$B$6:$B$271))=0,"",INDEX([2]pivotTable!AY$310:AY$615,MATCH(totalExpenditure!$A97,[2]pivotTable!$A$310:$A$615,0))/100*INDEX(gDP!BN$6:BN$271,MATCH(totalExpenditure!$A97,gDP!$B$6:$B$271)))</f>
        <v>7004720994.9487934</v>
      </c>
      <c r="CY97" s="77" t="str">
        <f>IF(INDEX([2]pivotTable!AZ$310:AZ$615,MATCH(totalExpenditure!$A97,[2]pivotTable!$A$310:$A$615,0))/100*INDEX(gDP!BO$6:BO$271,MATCH(totalExpenditure!$A97,gDP!$B$6:$B$271))=0,"",INDEX([2]pivotTable!AZ$310:AZ$615,MATCH(totalExpenditure!$A97,[2]pivotTable!$A$310:$A$615,0))/100*INDEX(gDP!BO$6:BO$271,MATCH(totalExpenditure!$A97,gDP!$B$6:$B$271)))</f>
        <v/>
      </c>
      <c r="CZ97" s="77" t="str">
        <f>IF(B97="","",IF(BA97="","",B97-B97+INDEX(gDP!Q$6:Q$271,MATCH(totalExpenditure!$A97,gDP!$B$6:$B$271))))</f>
        <v/>
      </c>
      <c r="DA97" s="77" t="str">
        <f>IF(C97="","",IF(BB97="","",C97-C97+INDEX(gDP!R$6:R$271,MATCH(totalExpenditure!$A97,gDP!$B$6:$B$271))))</f>
        <v/>
      </c>
      <c r="DB97" s="77" t="str">
        <f>IF(D97="","",IF(BC97="","",D97-D97+INDEX(gDP!S$6:S$271,MATCH(totalExpenditure!$A97,gDP!$B$6:$B$271))))</f>
        <v/>
      </c>
      <c r="DC97" s="77" t="str">
        <f>IF(E97="","",IF(BD97="","",E97-E97+INDEX(gDP!T$6:T$271,MATCH(totalExpenditure!$A97,gDP!$B$6:$B$271))))</f>
        <v/>
      </c>
      <c r="DD97" s="77" t="str">
        <f>IF(F97="","",IF(BE97="","",F97-F97+INDEX(gDP!U$6:U$271,MATCH(totalExpenditure!$A97,gDP!$B$6:$B$271))))</f>
        <v/>
      </c>
      <c r="DE97" s="77" t="str">
        <f>IF(G97="","",IF(BF97="","",G97-G97+INDEX(gDP!V$6:V$271,MATCH(totalExpenditure!$A97,gDP!$B$6:$B$271))))</f>
        <v/>
      </c>
      <c r="DF97" s="77" t="str">
        <f>IF(H97="","",IF(BG97="","",H97-H97+INDEX(gDP!W$6:W$271,MATCH(totalExpenditure!$A97,gDP!$B$6:$B$271))))</f>
        <v/>
      </c>
      <c r="DG97" s="77" t="str">
        <f>IF(I97="","",IF(BH97="","",I97-I97+INDEX(gDP!X$6:X$271,MATCH(totalExpenditure!$A97,gDP!$B$6:$B$271))))</f>
        <v/>
      </c>
      <c r="DH97" s="77" t="str">
        <f>IF(J97="","",IF(BI97="","",J97-J97+INDEX(gDP!Y$6:Y$271,MATCH(totalExpenditure!$A97,gDP!$B$6:$B$271))))</f>
        <v/>
      </c>
      <c r="DI97" s="77" t="str">
        <f>IF(K97="","",IF(BJ97="","",K97-K97+INDEX(gDP!Z$6:Z$271,MATCH(totalExpenditure!$A97,gDP!$B$6:$B$271))))</f>
        <v/>
      </c>
      <c r="DJ97" s="77" t="str">
        <f>IF(L97="","",IF(BK97="","",L97-L97+INDEX(gDP!AA$6:AA$271,MATCH(totalExpenditure!$A97,gDP!$B$6:$B$271))))</f>
        <v/>
      </c>
      <c r="DK97" s="77" t="str">
        <f>IF(M97="","",IF(BL97="","",M97-M97+INDEX(gDP!AB$6:AB$271,MATCH(totalExpenditure!$A97,gDP!$B$6:$B$271))))</f>
        <v/>
      </c>
      <c r="DL97" s="77" t="str">
        <f>IF(N97="","",IF(BM97="","",N97-N97+INDEX(gDP!AC$6:AC$271,MATCH(totalExpenditure!$A97,gDP!$B$6:$B$271))))</f>
        <v/>
      </c>
      <c r="DM97" s="77" t="str">
        <f>IF(O97="","",IF(BN97="","",O97-O97+INDEX(gDP!AD$6:AD$271,MATCH(totalExpenditure!$A97,gDP!$B$6:$B$271))))</f>
        <v/>
      </c>
      <c r="DN97" s="77" t="str">
        <f>IF(P97="","",IF(BO97="","",P97-P97+INDEX(gDP!AE$6:AE$271,MATCH(totalExpenditure!$A97,gDP!$B$6:$B$271))))</f>
        <v/>
      </c>
      <c r="DO97" s="77" t="str">
        <f>IF(Q97="","",IF(BP97="","",Q97-Q97+INDEX(gDP!AF$6:AF$271,MATCH(totalExpenditure!$A97,gDP!$B$6:$B$271))))</f>
        <v/>
      </c>
      <c r="DP97" s="77" t="str">
        <f>IF(R97="","",IF(BQ97="","",R97-R97+INDEX(gDP!AG$6:AG$271,MATCH(totalExpenditure!$A97,gDP!$B$6:$B$271))))</f>
        <v/>
      </c>
      <c r="DQ97" s="77" t="str">
        <f>IF(S97="","",IF(BR97="","",S97-S97+INDEX(gDP!AH$6:AH$271,MATCH(totalExpenditure!$A97,gDP!$B$6:$B$271))))</f>
        <v/>
      </c>
      <c r="DR97" s="77" t="str">
        <f>IF(T97="","",IF(BS97="","",T97-T97+INDEX(gDP!AI$6:AI$271,MATCH(totalExpenditure!$A97,gDP!$B$6:$B$271))))</f>
        <v/>
      </c>
      <c r="DS97" s="77" t="str">
        <f>IF(U97="","",IF(BT97="","",U97-U97+INDEX(gDP!AJ$6:AJ$271,MATCH(totalExpenditure!$A97,gDP!$B$6:$B$271))))</f>
        <v/>
      </c>
      <c r="DT97" s="77" t="str">
        <f>IF(V97="","",IF(BU97="","",V97-V97+INDEX(gDP!AK$6:AK$271,MATCH(totalExpenditure!$A97,gDP!$B$6:$B$271))))</f>
        <v/>
      </c>
      <c r="DU97" s="77" t="str">
        <f>IF(W97="","",IF(BV97="","",W97-W97+INDEX(gDP!AL$6:AL$271,MATCH(totalExpenditure!$A97,gDP!$B$6:$B$271))))</f>
        <v/>
      </c>
      <c r="DV97" s="77" t="str">
        <f>IF(X97="","",IF(BW97="","",X97-X97+INDEX(gDP!AM$6:AM$271,MATCH(totalExpenditure!$A97,gDP!$B$6:$B$271))))</f>
        <v/>
      </c>
      <c r="DW97" s="77" t="str">
        <f>IF(Y97="","",IF(BX97="","",Y97-Y97+INDEX(gDP!AN$6:AN$271,MATCH(totalExpenditure!$A97,gDP!$B$6:$B$271))))</f>
        <v/>
      </c>
      <c r="DX97" s="77" t="str">
        <f>IF(Z97="","",IF(BY97="","",Z97-Z97+INDEX(gDP!AO$6:AO$271,MATCH(totalExpenditure!$A97,gDP!$B$6:$B$271))))</f>
        <v/>
      </c>
      <c r="DY97" s="77" t="str">
        <f>IF(AA97="","",IF(BZ97="","",AA97-AA97+INDEX(gDP!AP$6:AP$271,MATCH(totalExpenditure!$A97,gDP!$B$6:$B$271))))</f>
        <v/>
      </c>
      <c r="DZ97" s="77" t="str">
        <f>IF(AB97="","",IF(CA97="","",AB97-AB97+INDEX(gDP!AQ$6:AQ$271,MATCH(totalExpenditure!$A97,gDP!$B$6:$B$271))))</f>
        <v/>
      </c>
      <c r="EA97" s="77" t="str">
        <f>IF(AC97="","",IF(CB97="","",AC97-AC97+INDEX(gDP!AR$6:AR$271,MATCH(totalExpenditure!$A97,gDP!$B$6:$B$271))))</f>
        <v/>
      </c>
      <c r="EB97" s="77">
        <f>IF(AD97="","",IF(CC97="","",AD97-AD97+INDEX(gDP!AS$6:AS$271,MATCH(totalExpenditure!$A97,gDP!$B$6:$B$271))))</f>
        <v>19288929030.0508</v>
      </c>
      <c r="EC97" s="77">
        <f>IF(AE97="","",IF(CD97="","",AE97-AE97+INDEX(gDP!AT$6:AT$271,MATCH(totalExpenditure!$A97,gDP!$B$6:$B$271))))</f>
        <v>18405220247.4412</v>
      </c>
      <c r="ED97" s="77">
        <f>IF(AF97="","",IF(CE97="","",AF97-AF97+INDEX(gDP!AU$6:AU$271,MATCH(totalExpenditure!$A97,gDP!$B$6:$B$271))))</f>
        <v>20444205991.025002</v>
      </c>
      <c r="EE97" s="77">
        <f>IF(AG97="","",IF(CF97="","",AG97-AG97+INDEX(gDP!AV$6:AV$271,MATCH(totalExpenditure!$A97,gDP!$B$6:$B$271))))</f>
        <v>21576351798.914501</v>
      </c>
      <c r="EF97" s="77">
        <f>IF(AH97="","",IF(CG97="","",AH97-AH97+INDEX(gDP!AW$6:AW$271,MATCH(totalExpenditure!$A97,gDP!$B$6:$B$271))))</f>
        <v>23577298094.657101</v>
      </c>
      <c r="EG97" s="77">
        <f>IF(AI97="","",IF(CH97="","",AI97-AI97+INDEX(gDP!AX$6:AX$271,MATCH(totalExpenditure!$A97,gDP!$B$6:$B$271))))</f>
        <v>26783389293.922001</v>
      </c>
      <c r="EH97" s="77">
        <f>IF(AJ97="","",IF(CI97="","",AJ97-AJ97+INDEX(gDP!AY$6:AY$271,MATCH(totalExpenditure!$A97,gDP!$B$6:$B$271))))</f>
        <v>29744246827.183899</v>
      </c>
      <c r="EI97" s="77">
        <f>IF(AK97="","",IF(CJ97="","",AK97-AK97+INDEX(gDP!AZ$6:AZ$271,MATCH(totalExpenditure!$A97,gDP!$B$6:$B$271))))</f>
        <v>33567850824.103901</v>
      </c>
      <c r="EJ97" s="77">
        <f>IF(AL97="","",IF(CK97="","",AL97-AL97+INDEX(gDP!BA$6:BA$271,MATCH(totalExpenditure!$A97,gDP!$B$6:$B$271))))</f>
        <v>38503720224.316597</v>
      </c>
      <c r="EK97" s="77">
        <f>IF(AM97="","",IF(CL97="","",AM97-AM97+INDEX(gDP!BB$6:BB$271,MATCH(totalExpenditure!$A97,gDP!$B$6:$B$271))))</f>
        <v>37126148264.638298</v>
      </c>
      <c r="EL97" s="77">
        <f>IF(AN97="","",IF(CM97="","",AN97-AN97+INDEX(gDP!BC$6:BC$271,MATCH(totalExpenditure!$A97,gDP!$B$6:$B$271))))</f>
        <v>40676578423.487099</v>
      </c>
      <c r="EM97" s="77">
        <f>IF(AO97="","",IF(CN97="","",AO97-AO97+INDEX(gDP!BD$6:BD$271,MATCH(totalExpenditure!$A97,gDP!$B$6:$B$271))))</f>
        <v>46876006272.238701</v>
      </c>
      <c r="EN97" s="77">
        <f>IF(AP97="","",IF(CO97="","",AP97-AP97+INDEX(gDP!BE$6:BE$271,MATCH(totalExpenditure!$A97,gDP!$B$6:$B$271))))</f>
        <v>49593929487.126297</v>
      </c>
      <c r="EO97" s="77">
        <f>IF(AQ97="","",IF(CP97="","",AQ97-AQ97+INDEX(gDP!BF$6:BF$271,MATCH(totalExpenditure!$A97,gDP!$B$6:$B$271))))</f>
        <v>52996446269.442001</v>
      </c>
      <c r="EP97" s="77">
        <f>IF(AR97="","",IF(CQ97="","",AR97-AR97+INDEX(gDP!BG$6:BG$271,MATCH(totalExpenditure!$A97,gDP!$B$6:$B$271))))</f>
        <v>57852153058.501999</v>
      </c>
      <c r="EQ97" s="77">
        <f>IF(AS97="","",IF(CR97="","",AS97-AS97+INDEX(gDP!BH$6:BH$271,MATCH(totalExpenditure!$A97,gDP!$B$6:$B$271))))</f>
        <v>62186064718.742401</v>
      </c>
      <c r="ER97" s="77">
        <f>IF(AT97="","",IF(CS97="","",AT97-AT97+INDEX(gDP!BI$6:BI$271,MATCH(totalExpenditure!$A97,gDP!$B$6:$B$271))))</f>
        <v>66053403469.002403</v>
      </c>
      <c r="ES97" s="77">
        <f>IF(AU97="","",IF(CT97="","",AU97-AU97+INDEX(gDP!BJ$6:BJ$271,MATCH(totalExpenditure!$A97,gDP!$B$6:$B$271))))</f>
        <v>71653754066.276306</v>
      </c>
      <c r="ET97" s="77">
        <f>IF(AV97="","",IF(CU97="","",AV97-AV97+INDEX(gDP!BK$6:BK$271,MATCH(totalExpenditure!$A97,gDP!$B$6:$B$271))))</f>
        <v>73328365862.432907</v>
      </c>
      <c r="EU97" s="77">
        <f>IF(AW97="","",IF(CV97="","",AW97-AW97+INDEX(gDP!BL$6:BL$271,MATCH(totalExpenditure!$A97,gDP!$B$6:$B$271))))</f>
        <v>77172317258.647797</v>
      </c>
      <c r="EV97" s="77">
        <f>IF(AX97="","",IF(CW97="","",AX97-AX97+INDEX(gDP!BM$6:BM$271,MATCH(totalExpenditure!$A97,gDP!$B$6:$B$271))))</f>
        <v>77715183063.205399</v>
      </c>
      <c r="EW97" s="77">
        <f>IF(AY97="","",IF(CX97="","",AY97-AY97+INDEX(gDP!BN$6:BN$271,MATCH(totalExpenditure!$A97,gDP!$B$6:$B$271))))</f>
        <v>86053083476.029404</v>
      </c>
      <c r="EX97" s="77" t="str">
        <f>IF(AZ97="","",IF(CY97="","",AZ97-AZ97+INDEX(gDP!BO$6:BO$271,MATCH(totalExpenditure!$A97,gDP!$B$6:$B$271))))</f>
        <v/>
      </c>
    </row>
    <row r="98" spans="1:154" x14ac:dyDescent="0.35">
      <c r="A98" t="s">
        <v>405</v>
      </c>
      <c r="B98" s="77" t="e">
        <f>IF(INDEX([2]pivotTable!B$3:B$308,MATCH(totalExpenditure!$A98,[2]pivotTable!$A$3:$A$308,0))/100*INDEX(gDP!Q$6:Q$271,MATCH(totalExpenditure!$A98,gDP!$B$6:$B$271))=0,"",INDEX([2]pivotTable!B$3:B$308,MATCH(totalExpenditure!$A98,[2]pivotTable!$A$3:$A$308,0))/100*INDEX(gDP!Q$6:Q$271,MATCH(totalExpenditure!$A98,gDP!$B$6:$B$271)))</f>
        <v>#N/A</v>
      </c>
      <c r="C98" s="77" t="e">
        <f>IF(INDEX([2]pivotTable!C$3:C$308,MATCH(totalExpenditure!$A98,[2]pivotTable!$A$3:$A$308,0))/100*INDEX(gDP!R$6:R$271,MATCH(totalExpenditure!$A98,gDP!$B$6:$B$271))=0,"",INDEX([2]pivotTable!C$3:C$308,MATCH(totalExpenditure!$A98,[2]pivotTable!$A$3:$A$308,0))/100*INDEX(gDP!R$6:R$271,MATCH(totalExpenditure!$A98,gDP!$B$6:$B$271)))</f>
        <v>#N/A</v>
      </c>
      <c r="D98" s="77" t="e">
        <f>IF(INDEX([2]pivotTable!D$3:D$308,MATCH(totalExpenditure!$A98,[2]pivotTable!$A$3:$A$308,0))/100*INDEX(gDP!S$6:S$271,MATCH(totalExpenditure!$A98,gDP!$B$6:$B$271))=0,"",INDEX([2]pivotTable!D$3:D$308,MATCH(totalExpenditure!$A98,[2]pivotTable!$A$3:$A$308,0))/100*INDEX(gDP!S$6:S$271,MATCH(totalExpenditure!$A98,gDP!$B$6:$B$271)))</f>
        <v>#N/A</v>
      </c>
      <c r="E98" s="77" t="e">
        <f>IF(INDEX([2]pivotTable!E$3:E$308,MATCH(totalExpenditure!$A98,[2]pivotTable!$A$3:$A$308,0))/100*INDEX(gDP!T$6:T$271,MATCH(totalExpenditure!$A98,gDP!$B$6:$B$271))=0,"",INDEX([2]pivotTable!E$3:E$308,MATCH(totalExpenditure!$A98,[2]pivotTable!$A$3:$A$308,0))/100*INDEX(gDP!T$6:T$271,MATCH(totalExpenditure!$A98,gDP!$B$6:$B$271)))</f>
        <v>#N/A</v>
      </c>
      <c r="F98" s="77" t="e">
        <f>IF(INDEX([2]pivotTable!F$3:F$308,MATCH(totalExpenditure!$A98,[2]pivotTable!$A$3:$A$308,0))/100*INDEX(gDP!U$6:U$271,MATCH(totalExpenditure!$A98,gDP!$B$6:$B$271))=0,"",INDEX([2]pivotTable!F$3:F$308,MATCH(totalExpenditure!$A98,[2]pivotTable!$A$3:$A$308,0))/100*INDEX(gDP!U$6:U$271,MATCH(totalExpenditure!$A98,gDP!$B$6:$B$271)))</f>
        <v>#N/A</v>
      </c>
      <c r="G98" s="77" t="e">
        <f>IF(INDEX([2]pivotTable!G$3:G$308,MATCH(totalExpenditure!$A98,[2]pivotTable!$A$3:$A$308,0))/100*INDEX(gDP!V$6:V$271,MATCH(totalExpenditure!$A98,gDP!$B$6:$B$271))=0,"",INDEX([2]pivotTable!G$3:G$308,MATCH(totalExpenditure!$A98,[2]pivotTable!$A$3:$A$308,0))/100*INDEX(gDP!V$6:V$271,MATCH(totalExpenditure!$A98,gDP!$B$6:$B$271)))</f>
        <v>#N/A</v>
      </c>
      <c r="H98" s="77" t="e">
        <f>IF(INDEX([2]pivotTable!H$3:H$308,MATCH(totalExpenditure!$A98,[2]pivotTable!$A$3:$A$308,0))/100*INDEX(gDP!W$6:W$271,MATCH(totalExpenditure!$A98,gDP!$B$6:$B$271))=0,"",INDEX([2]pivotTable!H$3:H$308,MATCH(totalExpenditure!$A98,[2]pivotTable!$A$3:$A$308,0))/100*INDEX(gDP!W$6:W$271,MATCH(totalExpenditure!$A98,gDP!$B$6:$B$271)))</f>
        <v>#N/A</v>
      </c>
      <c r="I98" s="77" t="e">
        <f>IF(INDEX([2]pivotTable!I$3:I$308,MATCH(totalExpenditure!$A98,[2]pivotTable!$A$3:$A$308,0))/100*INDEX(gDP!X$6:X$271,MATCH(totalExpenditure!$A98,gDP!$B$6:$B$271))=0,"",INDEX([2]pivotTable!I$3:I$308,MATCH(totalExpenditure!$A98,[2]pivotTable!$A$3:$A$308,0))/100*INDEX(gDP!X$6:X$271,MATCH(totalExpenditure!$A98,gDP!$B$6:$B$271)))</f>
        <v>#N/A</v>
      </c>
      <c r="J98" s="77" t="e">
        <f>IF(INDEX([2]pivotTable!J$3:J$308,MATCH(totalExpenditure!$A98,[2]pivotTable!$A$3:$A$308,0))/100*INDEX(gDP!Y$6:Y$271,MATCH(totalExpenditure!$A98,gDP!$B$6:$B$271))=0,"",INDEX([2]pivotTable!J$3:J$308,MATCH(totalExpenditure!$A98,[2]pivotTable!$A$3:$A$308,0))/100*INDEX(gDP!Y$6:Y$271,MATCH(totalExpenditure!$A98,gDP!$B$6:$B$271)))</f>
        <v>#N/A</v>
      </c>
      <c r="K98" s="77" t="e">
        <f>IF(INDEX([2]pivotTable!K$3:K$308,MATCH(totalExpenditure!$A98,[2]pivotTable!$A$3:$A$308,0))/100*INDEX(gDP!Z$6:Z$271,MATCH(totalExpenditure!$A98,gDP!$B$6:$B$271))=0,"",INDEX([2]pivotTable!K$3:K$308,MATCH(totalExpenditure!$A98,[2]pivotTable!$A$3:$A$308,0))/100*INDEX(gDP!Z$6:Z$271,MATCH(totalExpenditure!$A98,gDP!$B$6:$B$271)))</f>
        <v>#N/A</v>
      </c>
      <c r="L98" s="77" t="e">
        <f>IF(INDEX([2]pivotTable!L$3:L$308,MATCH(totalExpenditure!$A98,[2]pivotTable!$A$3:$A$308,0))/100*INDEX(gDP!AA$6:AA$271,MATCH(totalExpenditure!$A98,gDP!$B$6:$B$271))=0,"",INDEX([2]pivotTable!L$3:L$308,MATCH(totalExpenditure!$A98,[2]pivotTable!$A$3:$A$308,0))/100*INDEX(gDP!AA$6:AA$271,MATCH(totalExpenditure!$A98,gDP!$B$6:$B$271)))</f>
        <v>#N/A</v>
      </c>
      <c r="M98" s="77" t="e">
        <f>IF(INDEX([2]pivotTable!M$3:M$308,MATCH(totalExpenditure!$A98,[2]pivotTable!$A$3:$A$308,0))/100*INDEX(gDP!AB$6:AB$271,MATCH(totalExpenditure!$A98,gDP!$B$6:$B$271))=0,"",INDEX([2]pivotTable!M$3:M$308,MATCH(totalExpenditure!$A98,[2]pivotTable!$A$3:$A$308,0))/100*INDEX(gDP!AB$6:AB$271,MATCH(totalExpenditure!$A98,gDP!$B$6:$B$271)))</f>
        <v>#N/A</v>
      </c>
      <c r="N98" s="77" t="e">
        <f>IF(INDEX([2]pivotTable!N$3:N$308,MATCH(totalExpenditure!$A98,[2]pivotTable!$A$3:$A$308,0))/100*INDEX(gDP!AC$6:AC$271,MATCH(totalExpenditure!$A98,gDP!$B$6:$B$271))=0,"",INDEX([2]pivotTable!N$3:N$308,MATCH(totalExpenditure!$A98,[2]pivotTable!$A$3:$A$308,0))/100*INDEX(gDP!AC$6:AC$271,MATCH(totalExpenditure!$A98,gDP!$B$6:$B$271)))</f>
        <v>#N/A</v>
      </c>
      <c r="O98" s="77" t="e">
        <f>IF(INDEX([2]pivotTable!O$3:O$308,MATCH(totalExpenditure!$A98,[2]pivotTable!$A$3:$A$308,0))/100*INDEX(gDP!AD$6:AD$271,MATCH(totalExpenditure!$A98,gDP!$B$6:$B$271))=0,"",INDEX([2]pivotTable!O$3:O$308,MATCH(totalExpenditure!$A98,[2]pivotTable!$A$3:$A$308,0))/100*INDEX(gDP!AD$6:AD$271,MATCH(totalExpenditure!$A98,gDP!$B$6:$B$271)))</f>
        <v>#N/A</v>
      </c>
      <c r="P98" s="77" t="e">
        <f>IF(INDEX([2]pivotTable!P$3:P$308,MATCH(totalExpenditure!$A98,[2]pivotTable!$A$3:$A$308,0))/100*INDEX(gDP!AE$6:AE$271,MATCH(totalExpenditure!$A98,gDP!$B$6:$B$271))=0,"",INDEX([2]pivotTable!P$3:P$308,MATCH(totalExpenditure!$A98,[2]pivotTable!$A$3:$A$308,0))/100*INDEX(gDP!AE$6:AE$271,MATCH(totalExpenditure!$A98,gDP!$B$6:$B$271)))</f>
        <v>#N/A</v>
      </c>
      <c r="Q98" s="77" t="e">
        <f>IF(INDEX([2]pivotTable!Q$3:Q$308,MATCH(totalExpenditure!$A98,[2]pivotTable!$A$3:$A$308,0))/100*INDEX(gDP!AF$6:AF$271,MATCH(totalExpenditure!$A98,gDP!$B$6:$B$271))=0,"",INDEX([2]pivotTable!Q$3:Q$308,MATCH(totalExpenditure!$A98,[2]pivotTable!$A$3:$A$308,0))/100*INDEX(gDP!AF$6:AF$271,MATCH(totalExpenditure!$A98,gDP!$B$6:$B$271)))</f>
        <v>#N/A</v>
      </c>
      <c r="R98" s="77" t="e">
        <f>IF(INDEX([2]pivotTable!R$3:R$308,MATCH(totalExpenditure!$A98,[2]pivotTable!$A$3:$A$308,0))/100*INDEX(gDP!AG$6:AG$271,MATCH(totalExpenditure!$A98,gDP!$B$6:$B$271))=0,"",INDEX([2]pivotTable!R$3:R$308,MATCH(totalExpenditure!$A98,[2]pivotTable!$A$3:$A$308,0))/100*INDEX(gDP!AG$6:AG$271,MATCH(totalExpenditure!$A98,gDP!$B$6:$B$271)))</f>
        <v>#N/A</v>
      </c>
      <c r="S98" s="77" t="e">
        <f>IF(INDEX([2]pivotTable!S$3:S$308,MATCH(totalExpenditure!$A98,[2]pivotTable!$A$3:$A$308,0))/100*INDEX(gDP!AH$6:AH$271,MATCH(totalExpenditure!$A98,gDP!$B$6:$B$271))=0,"",INDEX([2]pivotTable!S$3:S$308,MATCH(totalExpenditure!$A98,[2]pivotTable!$A$3:$A$308,0))/100*INDEX(gDP!AH$6:AH$271,MATCH(totalExpenditure!$A98,gDP!$B$6:$B$271)))</f>
        <v>#N/A</v>
      </c>
      <c r="T98" s="77" t="e">
        <f>IF(INDEX([2]pivotTable!T$3:T$308,MATCH(totalExpenditure!$A98,[2]pivotTable!$A$3:$A$308,0))/100*INDEX(gDP!AI$6:AI$271,MATCH(totalExpenditure!$A98,gDP!$B$6:$B$271))=0,"",INDEX([2]pivotTable!T$3:T$308,MATCH(totalExpenditure!$A98,[2]pivotTable!$A$3:$A$308,0))/100*INDEX(gDP!AI$6:AI$271,MATCH(totalExpenditure!$A98,gDP!$B$6:$B$271)))</f>
        <v>#N/A</v>
      </c>
      <c r="U98" s="77" t="e">
        <f>IF(INDEX([2]pivotTable!U$3:U$308,MATCH(totalExpenditure!$A98,[2]pivotTable!$A$3:$A$308,0))/100*INDEX(gDP!AJ$6:AJ$271,MATCH(totalExpenditure!$A98,gDP!$B$6:$B$271))=0,"",INDEX([2]pivotTable!U$3:U$308,MATCH(totalExpenditure!$A98,[2]pivotTable!$A$3:$A$308,0))/100*INDEX(gDP!AJ$6:AJ$271,MATCH(totalExpenditure!$A98,gDP!$B$6:$B$271)))</f>
        <v>#N/A</v>
      </c>
      <c r="V98" s="77" t="e">
        <f>IF(INDEX([2]pivotTable!V$3:V$308,MATCH(totalExpenditure!$A98,[2]pivotTable!$A$3:$A$308,0))/100*INDEX(gDP!AK$6:AK$271,MATCH(totalExpenditure!$A98,gDP!$B$6:$B$271))=0,"",INDEX([2]pivotTable!V$3:V$308,MATCH(totalExpenditure!$A98,[2]pivotTable!$A$3:$A$308,0))/100*INDEX(gDP!AK$6:AK$271,MATCH(totalExpenditure!$A98,gDP!$B$6:$B$271)))</f>
        <v>#N/A</v>
      </c>
      <c r="W98" s="77" t="e">
        <f>IF(INDEX([2]pivotTable!W$3:W$308,MATCH(totalExpenditure!$A98,[2]pivotTable!$A$3:$A$308,0))/100*INDEX(gDP!AL$6:AL$271,MATCH(totalExpenditure!$A98,gDP!$B$6:$B$271))=0,"",INDEX([2]pivotTable!W$3:W$308,MATCH(totalExpenditure!$A98,[2]pivotTable!$A$3:$A$308,0))/100*INDEX(gDP!AL$6:AL$271,MATCH(totalExpenditure!$A98,gDP!$B$6:$B$271)))</f>
        <v>#N/A</v>
      </c>
      <c r="X98" s="77" t="e">
        <f>IF(INDEX([2]pivotTable!X$3:X$308,MATCH(totalExpenditure!$A98,[2]pivotTable!$A$3:$A$308,0))/100*INDEX(gDP!AM$6:AM$271,MATCH(totalExpenditure!$A98,gDP!$B$6:$B$271))=0,"",INDEX([2]pivotTable!X$3:X$308,MATCH(totalExpenditure!$A98,[2]pivotTable!$A$3:$A$308,0))/100*INDEX(gDP!AM$6:AM$271,MATCH(totalExpenditure!$A98,gDP!$B$6:$B$271)))</f>
        <v>#N/A</v>
      </c>
      <c r="Y98" s="77" t="e">
        <f>IF(INDEX([2]pivotTable!Y$3:Y$308,MATCH(totalExpenditure!$A98,[2]pivotTable!$A$3:$A$308,0))/100*INDEX(gDP!AN$6:AN$271,MATCH(totalExpenditure!$A98,gDP!$B$6:$B$271))=0,"",INDEX([2]pivotTable!Y$3:Y$308,MATCH(totalExpenditure!$A98,[2]pivotTable!$A$3:$A$308,0))/100*INDEX(gDP!AN$6:AN$271,MATCH(totalExpenditure!$A98,gDP!$B$6:$B$271)))</f>
        <v>#N/A</v>
      </c>
      <c r="Z98" s="77" t="e">
        <f>IF(INDEX([2]pivotTable!Z$3:Z$308,MATCH(totalExpenditure!$A98,[2]pivotTable!$A$3:$A$308,0))/100*INDEX(gDP!AO$6:AO$271,MATCH(totalExpenditure!$A98,gDP!$B$6:$B$271))=0,"",INDEX([2]pivotTable!Z$3:Z$308,MATCH(totalExpenditure!$A98,[2]pivotTable!$A$3:$A$308,0))/100*INDEX(gDP!AO$6:AO$271,MATCH(totalExpenditure!$A98,gDP!$B$6:$B$271)))</f>
        <v>#N/A</v>
      </c>
      <c r="AA98" s="77" t="e">
        <f>IF(INDEX([2]pivotTable!AA$3:AA$308,MATCH(totalExpenditure!$A98,[2]pivotTable!$A$3:$A$308,0))/100*INDEX(gDP!AP$6:AP$271,MATCH(totalExpenditure!$A98,gDP!$B$6:$B$271))=0,"",INDEX([2]pivotTable!AA$3:AA$308,MATCH(totalExpenditure!$A98,[2]pivotTable!$A$3:$A$308,0))/100*INDEX(gDP!AP$6:AP$271,MATCH(totalExpenditure!$A98,gDP!$B$6:$B$271)))</f>
        <v>#N/A</v>
      </c>
      <c r="AB98" s="77" t="e">
        <f>IF(INDEX([2]pivotTable!AB$3:AB$308,MATCH(totalExpenditure!$A98,[2]pivotTable!$A$3:$A$308,0))/100*INDEX(gDP!AQ$6:AQ$271,MATCH(totalExpenditure!$A98,gDP!$B$6:$B$271))=0,"",INDEX([2]pivotTable!AB$3:AB$308,MATCH(totalExpenditure!$A98,[2]pivotTable!$A$3:$A$308,0))/100*INDEX(gDP!AQ$6:AQ$271,MATCH(totalExpenditure!$A98,gDP!$B$6:$B$271)))</f>
        <v>#N/A</v>
      </c>
      <c r="AC98" s="77" t="e">
        <f>IF(INDEX([2]pivotTable!AC$3:AC$308,MATCH(totalExpenditure!$A98,[2]pivotTable!$A$3:$A$308,0))/100*INDEX(gDP!AR$6:AR$271,MATCH(totalExpenditure!$A98,gDP!$B$6:$B$271))=0,"",INDEX([2]pivotTable!AC$3:AC$308,MATCH(totalExpenditure!$A98,[2]pivotTable!$A$3:$A$308,0))/100*INDEX(gDP!AR$6:AR$271,MATCH(totalExpenditure!$A98,gDP!$B$6:$B$271)))</f>
        <v>#N/A</v>
      </c>
      <c r="AD98" s="77" t="e">
        <f>IF(INDEX([2]pivotTable!AD$3:AD$308,MATCH(totalExpenditure!$A98,[2]pivotTable!$A$3:$A$308,0))/100*INDEX(gDP!AS$6:AS$271,MATCH(totalExpenditure!$A98,gDP!$B$6:$B$271))=0,"",INDEX([2]pivotTable!AD$3:AD$308,MATCH(totalExpenditure!$A98,[2]pivotTable!$A$3:$A$308,0))/100*INDEX(gDP!AS$6:AS$271,MATCH(totalExpenditure!$A98,gDP!$B$6:$B$271)))</f>
        <v>#N/A</v>
      </c>
      <c r="AE98" s="77" t="e">
        <f>IF(INDEX([2]pivotTable!AE$3:AE$308,MATCH(totalExpenditure!$A98,[2]pivotTable!$A$3:$A$308,0))/100*INDEX(gDP!AT$6:AT$271,MATCH(totalExpenditure!$A98,gDP!$B$6:$B$271))=0,"",INDEX([2]pivotTable!AE$3:AE$308,MATCH(totalExpenditure!$A98,[2]pivotTable!$A$3:$A$308,0))/100*INDEX(gDP!AT$6:AT$271,MATCH(totalExpenditure!$A98,gDP!$B$6:$B$271)))</f>
        <v>#N/A</v>
      </c>
      <c r="AF98" s="77" t="e">
        <f>IF(INDEX([2]pivotTable!AF$3:AF$308,MATCH(totalExpenditure!$A98,[2]pivotTable!$A$3:$A$308,0))/100*INDEX(gDP!AU$6:AU$271,MATCH(totalExpenditure!$A98,gDP!$B$6:$B$271))=0,"",INDEX([2]pivotTable!AF$3:AF$308,MATCH(totalExpenditure!$A98,[2]pivotTable!$A$3:$A$308,0))/100*INDEX(gDP!AU$6:AU$271,MATCH(totalExpenditure!$A98,gDP!$B$6:$B$271)))</f>
        <v>#N/A</v>
      </c>
      <c r="AG98" s="77" t="e">
        <f>IF(INDEX([2]pivotTable!AG$3:AG$308,MATCH(totalExpenditure!$A98,[2]pivotTable!$A$3:$A$308,0))/100*INDEX(gDP!AV$6:AV$271,MATCH(totalExpenditure!$A98,gDP!$B$6:$B$271))=0,"",INDEX([2]pivotTable!AG$3:AG$308,MATCH(totalExpenditure!$A98,[2]pivotTable!$A$3:$A$308,0))/100*INDEX(gDP!AV$6:AV$271,MATCH(totalExpenditure!$A98,gDP!$B$6:$B$271)))</f>
        <v>#N/A</v>
      </c>
      <c r="AH98" s="77" t="e">
        <f>IF(INDEX([2]pivotTable!AH$3:AH$308,MATCH(totalExpenditure!$A98,[2]pivotTable!$A$3:$A$308,0))/100*INDEX(gDP!AW$6:AW$271,MATCH(totalExpenditure!$A98,gDP!$B$6:$B$271))=0,"",INDEX([2]pivotTable!AH$3:AH$308,MATCH(totalExpenditure!$A98,[2]pivotTable!$A$3:$A$308,0))/100*INDEX(gDP!AW$6:AW$271,MATCH(totalExpenditure!$A98,gDP!$B$6:$B$271)))</f>
        <v>#N/A</v>
      </c>
      <c r="AI98" s="77" t="e">
        <f>IF(INDEX([2]pivotTable!AI$3:AI$308,MATCH(totalExpenditure!$A98,[2]pivotTable!$A$3:$A$308,0))/100*INDEX(gDP!AX$6:AX$271,MATCH(totalExpenditure!$A98,gDP!$B$6:$B$271))=0,"",INDEX([2]pivotTable!AI$3:AI$308,MATCH(totalExpenditure!$A98,[2]pivotTable!$A$3:$A$308,0))/100*INDEX(gDP!AX$6:AX$271,MATCH(totalExpenditure!$A98,gDP!$B$6:$B$271)))</f>
        <v>#N/A</v>
      </c>
      <c r="AJ98" s="77" t="e">
        <f>IF(INDEX([2]pivotTable!AJ$3:AJ$308,MATCH(totalExpenditure!$A98,[2]pivotTable!$A$3:$A$308,0))/100*INDEX(gDP!AY$6:AY$271,MATCH(totalExpenditure!$A98,gDP!$B$6:$B$271))=0,"",INDEX([2]pivotTable!AJ$3:AJ$308,MATCH(totalExpenditure!$A98,[2]pivotTable!$A$3:$A$308,0))/100*INDEX(gDP!AY$6:AY$271,MATCH(totalExpenditure!$A98,gDP!$B$6:$B$271)))</f>
        <v>#N/A</v>
      </c>
      <c r="AK98" s="77" t="e">
        <f>IF(INDEX([2]pivotTable!AK$3:AK$308,MATCH(totalExpenditure!$A98,[2]pivotTable!$A$3:$A$308,0))/100*INDEX(gDP!AZ$6:AZ$271,MATCH(totalExpenditure!$A98,gDP!$B$6:$B$271))=0,"",INDEX([2]pivotTable!AK$3:AK$308,MATCH(totalExpenditure!$A98,[2]pivotTable!$A$3:$A$308,0))/100*INDEX(gDP!AZ$6:AZ$271,MATCH(totalExpenditure!$A98,gDP!$B$6:$B$271)))</f>
        <v>#N/A</v>
      </c>
      <c r="AL98" s="77" t="e">
        <f>IF(INDEX([2]pivotTable!AL$3:AL$308,MATCH(totalExpenditure!$A98,[2]pivotTable!$A$3:$A$308,0))/100*INDEX(gDP!BA$6:BA$271,MATCH(totalExpenditure!$A98,gDP!$B$6:$B$271))=0,"",INDEX([2]pivotTable!AL$3:AL$308,MATCH(totalExpenditure!$A98,[2]pivotTable!$A$3:$A$308,0))/100*INDEX(gDP!BA$6:BA$271,MATCH(totalExpenditure!$A98,gDP!$B$6:$B$271)))</f>
        <v>#N/A</v>
      </c>
      <c r="AM98" s="77" t="e">
        <f>IF(INDEX([2]pivotTable!AM$3:AM$308,MATCH(totalExpenditure!$A98,[2]pivotTable!$A$3:$A$308,0))/100*INDEX(gDP!BB$6:BB$271,MATCH(totalExpenditure!$A98,gDP!$B$6:$B$271))=0,"",INDEX([2]pivotTable!AM$3:AM$308,MATCH(totalExpenditure!$A98,[2]pivotTable!$A$3:$A$308,0))/100*INDEX(gDP!BB$6:BB$271,MATCH(totalExpenditure!$A98,gDP!$B$6:$B$271)))</f>
        <v>#N/A</v>
      </c>
      <c r="AN98" s="77" t="e">
        <f>IF(INDEX([2]pivotTable!AN$3:AN$308,MATCH(totalExpenditure!$A98,[2]pivotTable!$A$3:$A$308,0))/100*INDEX(gDP!BC$6:BC$271,MATCH(totalExpenditure!$A98,gDP!$B$6:$B$271))=0,"",INDEX([2]pivotTable!AN$3:AN$308,MATCH(totalExpenditure!$A98,[2]pivotTable!$A$3:$A$308,0))/100*INDEX(gDP!BC$6:BC$271,MATCH(totalExpenditure!$A98,gDP!$B$6:$B$271)))</f>
        <v>#N/A</v>
      </c>
      <c r="AO98" s="77" t="e">
        <f>IF(INDEX([2]pivotTable!AO$3:AO$308,MATCH(totalExpenditure!$A98,[2]pivotTable!$A$3:$A$308,0))/100*INDEX(gDP!BD$6:BD$271,MATCH(totalExpenditure!$A98,gDP!$B$6:$B$271))=0,"",INDEX([2]pivotTable!AO$3:AO$308,MATCH(totalExpenditure!$A98,[2]pivotTable!$A$3:$A$308,0))/100*INDEX(gDP!BD$6:BD$271,MATCH(totalExpenditure!$A98,gDP!$B$6:$B$271)))</f>
        <v>#N/A</v>
      </c>
      <c r="AP98" s="77" t="e">
        <f>IF(INDEX([2]pivotTable!AP$3:AP$308,MATCH(totalExpenditure!$A98,[2]pivotTable!$A$3:$A$308,0))/100*INDEX(gDP!BE$6:BE$271,MATCH(totalExpenditure!$A98,gDP!$B$6:$B$271))=0,"",INDEX([2]pivotTable!AP$3:AP$308,MATCH(totalExpenditure!$A98,[2]pivotTable!$A$3:$A$308,0))/100*INDEX(gDP!BE$6:BE$271,MATCH(totalExpenditure!$A98,gDP!$B$6:$B$271)))</f>
        <v>#N/A</v>
      </c>
      <c r="AQ98" s="77" t="e">
        <f>IF(INDEX([2]pivotTable!AQ$3:AQ$308,MATCH(totalExpenditure!$A98,[2]pivotTable!$A$3:$A$308,0))/100*INDEX(gDP!BF$6:BF$271,MATCH(totalExpenditure!$A98,gDP!$B$6:$B$271))=0,"",INDEX([2]pivotTable!AQ$3:AQ$308,MATCH(totalExpenditure!$A98,[2]pivotTable!$A$3:$A$308,0))/100*INDEX(gDP!BF$6:BF$271,MATCH(totalExpenditure!$A98,gDP!$B$6:$B$271)))</f>
        <v>#N/A</v>
      </c>
      <c r="AR98" s="77" t="e">
        <f>IF(INDEX([2]pivotTable!AR$3:AR$308,MATCH(totalExpenditure!$A98,[2]pivotTable!$A$3:$A$308,0))/100*INDEX(gDP!BG$6:BG$271,MATCH(totalExpenditure!$A98,gDP!$B$6:$B$271))=0,"",INDEX([2]pivotTable!AR$3:AR$308,MATCH(totalExpenditure!$A98,[2]pivotTable!$A$3:$A$308,0))/100*INDEX(gDP!BG$6:BG$271,MATCH(totalExpenditure!$A98,gDP!$B$6:$B$271)))</f>
        <v>#N/A</v>
      </c>
      <c r="AS98" s="77" t="e">
        <f>IF(INDEX([2]pivotTable!AS$3:AS$308,MATCH(totalExpenditure!$A98,[2]pivotTable!$A$3:$A$308,0))/100*INDEX(gDP!BH$6:BH$271,MATCH(totalExpenditure!$A98,gDP!$B$6:$B$271))=0,"",INDEX([2]pivotTable!AS$3:AS$308,MATCH(totalExpenditure!$A98,[2]pivotTable!$A$3:$A$308,0))/100*INDEX(gDP!BH$6:BH$271,MATCH(totalExpenditure!$A98,gDP!$B$6:$B$271)))</f>
        <v>#N/A</v>
      </c>
      <c r="AT98" s="77" t="e">
        <f>IF(INDEX([2]pivotTable!AT$3:AT$308,MATCH(totalExpenditure!$A98,[2]pivotTable!$A$3:$A$308,0))/100*INDEX(gDP!BI$6:BI$271,MATCH(totalExpenditure!$A98,gDP!$B$6:$B$271))=0,"",INDEX([2]pivotTable!AT$3:AT$308,MATCH(totalExpenditure!$A98,[2]pivotTable!$A$3:$A$308,0))/100*INDEX(gDP!BI$6:BI$271,MATCH(totalExpenditure!$A98,gDP!$B$6:$B$271)))</f>
        <v>#N/A</v>
      </c>
      <c r="AU98" s="77" t="e">
        <f>IF(INDEX([2]pivotTable!AU$3:AU$308,MATCH(totalExpenditure!$A98,[2]pivotTable!$A$3:$A$308,0))/100*INDEX(gDP!BJ$6:BJ$271,MATCH(totalExpenditure!$A98,gDP!$B$6:$B$271))=0,"",INDEX([2]pivotTable!AU$3:AU$308,MATCH(totalExpenditure!$A98,[2]pivotTable!$A$3:$A$308,0))/100*INDEX(gDP!BJ$6:BJ$271,MATCH(totalExpenditure!$A98,gDP!$B$6:$B$271)))</f>
        <v>#N/A</v>
      </c>
      <c r="AV98" s="77" t="e">
        <f>IF(INDEX([2]pivotTable!AV$3:AV$308,MATCH(totalExpenditure!$A98,[2]pivotTable!$A$3:$A$308,0))/100*INDEX(gDP!BK$6:BK$271,MATCH(totalExpenditure!$A98,gDP!$B$6:$B$271))=0,"",INDEX([2]pivotTable!AV$3:AV$308,MATCH(totalExpenditure!$A98,[2]pivotTable!$A$3:$A$308,0))/100*INDEX(gDP!BK$6:BK$271,MATCH(totalExpenditure!$A98,gDP!$B$6:$B$271)))</f>
        <v>#N/A</v>
      </c>
      <c r="AW98" s="77" t="e">
        <f>IF(INDEX([2]pivotTable!AW$3:AW$308,MATCH(totalExpenditure!$A98,[2]pivotTable!$A$3:$A$308,0))/100*INDEX(gDP!BL$6:BL$271,MATCH(totalExpenditure!$A98,gDP!$B$6:$B$271))=0,"",INDEX([2]pivotTable!AW$3:AW$308,MATCH(totalExpenditure!$A98,[2]pivotTable!$A$3:$A$308,0))/100*INDEX(gDP!BL$6:BL$271,MATCH(totalExpenditure!$A98,gDP!$B$6:$B$271)))</f>
        <v>#N/A</v>
      </c>
      <c r="AX98" s="77" t="e">
        <f>IF(INDEX([2]pivotTable!AX$3:AX$308,MATCH(totalExpenditure!$A98,[2]pivotTable!$A$3:$A$308,0))/100*INDEX(gDP!BM$6:BM$271,MATCH(totalExpenditure!$A98,gDP!$B$6:$B$271))=0,"",INDEX([2]pivotTable!AX$3:AX$308,MATCH(totalExpenditure!$A98,[2]pivotTable!$A$3:$A$308,0))/100*INDEX(gDP!BM$6:BM$271,MATCH(totalExpenditure!$A98,gDP!$B$6:$B$271)))</f>
        <v>#N/A</v>
      </c>
      <c r="AY98" s="77" t="e">
        <f>IF(INDEX([2]pivotTable!AY$3:AY$308,MATCH(totalExpenditure!$A98,[2]pivotTable!$A$3:$A$308,0))/100*INDEX(gDP!BN$6:BN$271,MATCH(totalExpenditure!$A98,gDP!$B$6:$B$271))=0,"",INDEX([2]pivotTable!AY$3:AY$308,MATCH(totalExpenditure!$A98,[2]pivotTable!$A$3:$A$308,0))/100*INDEX(gDP!BN$6:BN$271,MATCH(totalExpenditure!$A98,gDP!$B$6:$B$271)))</f>
        <v>#N/A</v>
      </c>
      <c r="AZ98" s="77" t="e">
        <f>IF(INDEX([2]pivotTable!AZ$3:AZ$308,MATCH(totalExpenditure!$A98,[2]pivotTable!$A$3:$A$308,0))/100*INDEX(gDP!BO$6:BO$271,MATCH(totalExpenditure!$A98,gDP!$B$6:$B$271))=0,"",INDEX([2]pivotTable!AZ$3:AZ$308,MATCH(totalExpenditure!$A98,[2]pivotTable!$A$3:$A$308,0))/100*INDEX(gDP!BO$6:BO$271,MATCH(totalExpenditure!$A98,gDP!$B$6:$B$271)))</f>
        <v>#N/A</v>
      </c>
      <c r="BA98" s="77" t="e">
        <f>IF(INDEX([2]pivotTable!B$310:B$615,MATCH(totalExpenditure!$A98,[2]pivotTable!$A$310:$A$615,0))/100*INDEX(gDP!Q$6:Q$271,MATCH(totalExpenditure!$A98,gDP!$B$6:$B$271))=0,"",INDEX([2]pivotTable!B$310:B$615,MATCH(totalExpenditure!$A98,[2]pivotTable!$A$310:$A$615,0))/100*INDEX(gDP!Q$6:Q$271,MATCH(totalExpenditure!$A98,gDP!$B$6:$B$271)))</f>
        <v>#N/A</v>
      </c>
      <c r="BB98" s="77" t="e">
        <f>IF(INDEX([2]pivotTable!C$310:C$615,MATCH(totalExpenditure!$A98,[2]pivotTable!$A$310:$A$615,0))/100*INDEX(gDP!R$6:R$271,MATCH(totalExpenditure!$A98,gDP!$B$6:$B$271))=0,"",INDEX([2]pivotTable!C$310:C$615,MATCH(totalExpenditure!$A98,[2]pivotTable!$A$310:$A$615,0))/100*INDEX(gDP!R$6:R$271,MATCH(totalExpenditure!$A98,gDP!$B$6:$B$271)))</f>
        <v>#N/A</v>
      </c>
      <c r="BC98" s="77" t="e">
        <f>IF(INDEX([2]pivotTable!D$310:D$615,MATCH(totalExpenditure!$A98,[2]pivotTable!$A$310:$A$615,0))/100*INDEX(gDP!S$6:S$271,MATCH(totalExpenditure!$A98,gDP!$B$6:$B$271))=0,"",INDEX([2]pivotTable!D$310:D$615,MATCH(totalExpenditure!$A98,[2]pivotTable!$A$310:$A$615,0))/100*INDEX(gDP!S$6:S$271,MATCH(totalExpenditure!$A98,gDP!$B$6:$B$271)))</f>
        <v>#N/A</v>
      </c>
      <c r="BD98" s="77" t="e">
        <f>IF(INDEX([2]pivotTable!E$310:E$615,MATCH(totalExpenditure!$A98,[2]pivotTable!$A$310:$A$615,0))/100*INDEX(gDP!T$6:T$271,MATCH(totalExpenditure!$A98,gDP!$B$6:$B$271))=0,"",INDEX([2]pivotTable!E$310:E$615,MATCH(totalExpenditure!$A98,[2]pivotTable!$A$310:$A$615,0))/100*INDEX(gDP!T$6:T$271,MATCH(totalExpenditure!$A98,gDP!$B$6:$B$271)))</f>
        <v>#N/A</v>
      </c>
      <c r="BE98" s="77" t="e">
        <f>IF(INDEX([2]pivotTable!F$310:F$615,MATCH(totalExpenditure!$A98,[2]pivotTable!$A$310:$A$615,0))/100*INDEX(gDP!U$6:U$271,MATCH(totalExpenditure!$A98,gDP!$B$6:$B$271))=0,"",INDEX([2]pivotTable!F$310:F$615,MATCH(totalExpenditure!$A98,[2]pivotTable!$A$310:$A$615,0))/100*INDEX(gDP!U$6:U$271,MATCH(totalExpenditure!$A98,gDP!$B$6:$B$271)))</f>
        <v>#N/A</v>
      </c>
      <c r="BF98" s="77" t="e">
        <f>IF(INDEX([2]pivotTable!G$310:G$615,MATCH(totalExpenditure!$A98,[2]pivotTable!$A$310:$A$615,0))/100*INDEX(gDP!V$6:V$271,MATCH(totalExpenditure!$A98,gDP!$B$6:$B$271))=0,"",INDEX([2]pivotTable!G$310:G$615,MATCH(totalExpenditure!$A98,[2]pivotTable!$A$310:$A$615,0))/100*INDEX(gDP!V$6:V$271,MATCH(totalExpenditure!$A98,gDP!$B$6:$B$271)))</f>
        <v>#N/A</v>
      </c>
      <c r="BG98" s="77" t="e">
        <f>IF(INDEX([2]pivotTable!H$310:H$615,MATCH(totalExpenditure!$A98,[2]pivotTable!$A$310:$A$615,0))/100*INDEX(gDP!W$6:W$271,MATCH(totalExpenditure!$A98,gDP!$B$6:$B$271))=0,"",INDEX([2]pivotTable!H$310:H$615,MATCH(totalExpenditure!$A98,[2]pivotTable!$A$310:$A$615,0))/100*INDEX(gDP!W$6:W$271,MATCH(totalExpenditure!$A98,gDP!$B$6:$B$271)))</f>
        <v>#N/A</v>
      </c>
      <c r="BH98" s="77" t="e">
        <f>IF(INDEX([2]pivotTable!I$310:I$615,MATCH(totalExpenditure!$A98,[2]pivotTable!$A$310:$A$615,0))/100*INDEX(gDP!X$6:X$271,MATCH(totalExpenditure!$A98,gDP!$B$6:$B$271))=0,"",INDEX([2]pivotTable!I$310:I$615,MATCH(totalExpenditure!$A98,[2]pivotTable!$A$310:$A$615,0))/100*INDEX(gDP!X$6:X$271,MATCH(totalExpenditure!$A98,gDP!$B$6:$B$271)))</f>
        <v>#N/A</v>
      </c>
      <c r="BI98" s="77" t="e">
        <f>IF(INDEX([2]pivotTable!J$310:J$615,MATCH(totalExpenditure!$A98,[2]pivotTable!$A$310:$A$615,0))/100*INDEX(gDP!Y$6:Y$271,MATCH(totalExpenditure!$A98,gDP!$B$6:$B$271))=0,"",INDEX([2]pivotTable!J$310:J$615,MATCH(totalExpenditure!$A98,[2]pivotTable!$A$310:$A$615,0))/100*INDEX(gDP!Y$6:Y$271,MATCH(totalExpenditure!$A98,gDP!$B$6:$B$271)))</f>
        <v>#N/A</v>
      </c>
      <c r="BJ98" s="77" t="e">
        <f>IF(INDEX([2]pivotTable!K$310:K$615,MATCH(totalExpenditure!$A98,[2]pivotTable!$A$310:$A$615,0))/100*INDEX(gDP!Z$6:Z$271,MATCH(totalExpenditure!$A98,gDP!$B$6:$B$271))=0,"",INDEX([2]pivotTable!K$310:K$615,MATCH(totalExpenditure!$A98,[2]pivotTable!$A$310:$A$615,0))/100*INDEX(gDP!Z$6:Z$271,MATCH(totalExpenditure!$A98,gDP!$B$6:$B$271)))</f>
        <v>#N/A</v>
      </c>
      <c r="BK98" s="77" t="e">
        <f>IF(INDEX([2]pivotTable!L$310:L$615,MATCH(totalExpenditure!$A98,[2]pivotTable!$A$310:$A$615,0))/100*INDEX(gDP!AA$6:AA$271,MATCH(totalExpenditure!$A98,gDP!$B$6:$B$271))=0,"",INDEX([2]pivotTable!L$310:L$615,MATCH(totalExpenditure!$A98,[2]pivotTable!$A$310:$A$615,0))/100*INDEX(gDP!AA$6:AA$271,MATCH(totalExpenditure!$A98,gDP!$B$6:$B$271)))</f>
        <v>#N/A</v>
      </c>
      <c r="BL98" s="77" t="e">
        <f>IF(INDEX([2]pivotTable!M$310:M$615,MATCH(totalExpenditure!$A98,[2]pivotTable!$A$310:$A$615,0))/100*INDEX(gDP!AB$6:AB$271,MATCH(totalExpenditure!$A98,gDP!$B$6:$B$271))=0,"",INDEX([2]pivotTable!M$310:M$615,MATCH(totalExpenditure!$A98,[2]pivotTable!$A$310:$A$615,0))/100*INDEX(gDP!AB$6:AB$271,MATCH(totalExpenditure!$A98,gDP!$B$6:$B$271)))</f>
        <v>#N/A</v>
      </c>
      <c r="BM98" s="77" t="e">
        <f>IF(INDEX([2]pivotTable!N$310:N$615,MATCH(totalExpenditure!$A98,[2]pivotTable!$A$310:$A$615,0))/100*INDEX(gDP!AC$6:AC$271,MATCH(totalExpenditure!$A98,gDP!$B$6:$B$271))=0,"",INDEX([2]pivotTable!N$310:N$615,MATCH(totalExpenditure!$A98,[2]pivotTable!$A$310:$A$615,0))/100*INDEX(gDP!AC$6:AC$271,MATCH(totalExpenditure!$A98,gDP!$B$6:$B$271)))</f>
        <v>#N/A</v>
      </c>
      <c r="BN98" s="77" t="e">
        <f>IF(INDEX([2]pivotTable!O$310:O$615,MATCH(totalExpenditure!$A98,[2]pivotTable!$A$310:$A$615,0))/100*INDEX(gDP!AD$6:AD$271,MATCH(totalExpenditure!$A98,gDP!$B$6:$B$271))=0,"",INDEX([2]pivotTable!O$310:O$615,MATCH(totalExpenditure!$A98,[2]pivotTable!$A$310:$A$615,0))/100*INDEX(gDP!AD$6:AD$271,MATCH(totalExpenditure!$A98,gDP!$B$6:$B$271)))</f>
        <v>#N/A</v>
      </c>
      <c r="BO98" s="77" t="e">
        <f>IF(INDEX([2]pivotTable!P$310:P$615,MATCH(totalExpenditure!$A98,[2]pivotTable!$A$310:$A$615,0))/100*INDEX(gDP!AE$6:AE$271,MATCH(totalExpenditure!$A98,gDP!$B$6:$B$271))=0,"",INDEX([2]pivotTable!P$310:P$615,MATCH(totalExpenditure!$A98,[2]pivotTable!$A$310:$A$615,0))/100*INDEX(gDP!AE$6:AE$271,MATCH(totalExpenditure!$A98,gDP!$B$6:$B$271)))</f>
        <v>#N/A</v>
      </c>
      <c r="BP98" s="77" t="e">
        <f>IF(INDEX([2]pivotTable!Q$310:Q$615,MATCH(totalExpenditure!$A98,[2]pivotTable!$A$310:$A$615,0))/100*INDEX(gDP!AF$6:AF$271,MATCH(totalExpenditure!$A98,gDP!$B$6:$B$271))=0,"",INDEX([2]pivotTable!Q$310:Q$615,MATCH(totalExpenditure!$A98,[2]pivotTable!$A$310:$A$615,0))/100*INDEX(gDP!AF$6:AF$271,MATCH(totalExpenditure!$A98,gDP!$B$6:$B$271)))</f>
        <v>#N/A</v>
      </c>
      <c r="BQ98" s="77" t="e">
        <f>IF(INDEX([2]pivotTable!R$310:R$615,MATCH(totalExpenditure!$A98,[2]pivotTable!$A$310:$A$615,0))/100*INDEX(gDP!AG$6:AG$271,MATCH(totalExpenditure!$A98,gDP!$B$6:$B$271))=0,"",INDEX([2]pivotTable!R$310:R$615,MATCH(totalExpenditure!$A98,[2]pivotTable!$A$310:$A$615,0))/100*INDEX(gDP!AG$6:AG$271,MATCH(totalExpenditure!$A98,gDP!$B$6:$B$271)))</f>
        <v>#N/A</v>
      </c>
      <c r="BR98" s="77" t="e">
        <f>IF(INDEX([2]pivotTable!S$310:S$615,MATCH(totalExpenditure!$A98,[2]pivotTable!$A$310:$A$615,0))/100*INDEX(gDP!AH$6:AH$271,MATCH(totalExpenditure!$A98,gDP!$B$6:$B$271))=0,"",INDEX([2]pivotTable!S$310:S$615,MATCH(totalExpenditure!$A98,[2]pivotTable!$A$310:$A$615,0))/100*INDEX(gDP!AH$6:AH$271,MATCH(totalExpenditure!$A98,gDP!$B$6:$B$271)))</f>
        <v>#N/A</v>
      </c>
      <c r="BS98" s="77" t="e">
        <f>IF(INDEX([2]pivotTable!T$310:T$615,MATCH(totalExpenditure!$A98,[2]pivotTable!$A$310:$A$615,0))/100*INDEX(gDP!AI$6:AI$271,MATCH(totalExpenditure!$A98,gDP!$B$6:$B$271))=0,"",INDEX([2]pivotTable!T$310:T$615,MATCH(totalExpenditure!$A98,[2]pivotTable!$A$310:$A$615,0))/100*INDEX(gDP!AI$6:AI$271,MATCH(totalExpenditure!$A98,gDP!$B$6:$B$271)))</f>
        <v>#N/A</v>
      </c>
      <c r="BT98" s="77" t="e">
        <f>IF(INDEX([2]pivotTable!U$310:U$615,MATCH(totalExpenditure!$A98,[2]pivotTable!$A$310:$A$615,0))/100*INDEX(gDP!AJ$6:AJ$271,MATCH(totalExpenditure!$A98,gDP!$B$6:$B$271))=0,"",INDEX([2]pivotTable!U$310:U$615,MATCH(totalExpenditure!$A98,[2]pivotTable!$A$310:$A$615,0))/100*INDEX(gDP!AJ$6:AJ$271,MATCH(totalExpenditure!$A98,gDP!$B$6:$B$271)))</f>
        <v>#N/A</v>
      </c>
      <c r="BU98" s="77" t="e">
        <f>IF(INDEX([2]pivotTable!V$310:V$615,MATCH(totalExpenditure!$A98,[2]pivotTable!$A$310:$A$615,0))/100*INDEX(gDP!AK$6:AK$271,MATCH(totalExpenditure!$A98,gDP!$B$6:$B$271))=0,"",INDEX([2]pivotTable!V$310:V$615,MATCH(totalExpenditure!$A98,[2]pivotTable!$A$310:$A$615,0))/100*INDEX(gDP!AK$6:AK$271,MATCH(totalExpenditure!$A98,gDP!$B$6:$B$271)))</f>
        <v>#N/A</v>
      </c>
      <c r="BV98" s="77" t="e">
        <f>IF(INDEX([2]pivotTable!W$310:W$615,MATCH(totalExpenditure!$A98,[2]pivotTable!$A$310:$A$615,0))/100*INDEX(gDP!AL$6:AL$271,MATCH(totalExpenditure!$A98,gDP!$B$6:$B$271))=0,"",INDEX([2]pivotTable!W$310:W$615,MATCH(totalExpenditure!$A98,[2]pivotTable!$A$310:$A$615,0))/100*INDEX(gDP!AL$6:AL$271,MATCH(totalExpenditure!$A98,gDP!$B$6:$B$271)))</f>
        <v>#N/A</v>
      </c>
      <c r="BW98" s="77" t="e">
        <f>IF(INDEX([2]pivotTable!X$310:X$615,MATCH(totalExpenditure!$A98,[2]pivotTable!$A$310:$A$615,0))/100*INDEX(gDP!AM$6:AM$271,MATCH(totalExpenditure!$A98,gDP!$B$6:$B$271))=0,"",INDEX([2]pivotTable!X$310:X$615,MATCH(totalExpenditure!$A98,[2]pivotTable!$A$310:$A$615,0))/100*INDEX(gDP!AM$6:AM$271,MATCH(totalExpenditure!$A98,gDP!$B$6:$B$271)))</f>
        <v>#N/A</v>
      </c>
      <c r="BX98" s="77" t="e">
        <f>IF(INDEX([2]pivotTable!Y$310:Y$615,MATCH(totalExpenditure!$A98,[2]pivotTable!$A$310:$A$615,0))/100*INDEX(gDP!AN$6:AN$271,MATCH(totalExpenditure!$A98,gDP!$B$6:$B$271))=0,"",INDEX([2]pivotTable!Y$310:Y$615,MATCH(totalExpenditure!$A98,[2]pivotTable!$A$310:$A$615,0))/100*INDEX(gDP!AN$6:AN$271,MATCH(totalExpenditure!$A98,gDP!$B$6:$B$271)))</f>
        <v>#N/A</v>
      </c>
      <c r="BY98" s="77" t="e">
        <f>IF(INDEX([2]pivotTable!Z$310:Z$615,MATCH(totalExpenditure!$A98,[2]pivotTable!$A$310:$A$615,0))/100*INDEX(gDP!AO$6:AO$271,MATCH(totalExpenditure!$A98,gDP!$B$6:$B$271))=0,"",INDEX([2]pivotTable!Z$310:Z$615,MATCH(totalExpenditure!$A98,[2]pivotTable!$A$310:$A$615,0))/100*INDEX(gDP!AO$6:AO$271,MATCH(totalExpenditure!$A98,gDP!$B$6:$B$271)))</f>
        <v>#N/A</v>
      </c>
      <c r="BZ98" s="77" t="e">
        <f>IF(INDEX([2]pivotTable!AA$310:AA$615,MATCH(totalExpenditure!$A98,[2]pivotTable!$A$310:$A$615,0))/100*INDEX(gDP!AP$6:AP$271,MATCH(totalExpenditure!$A98,gDP!$B$6:$B$271))=0,"",INDEX([2]pivotTable!AA$310:AA$615,MATCH(totalExpenditure!$A98,[2]pivotTable!$A$310:$A$615,0))/100*INDEX(gDP!AP$6:AP$271,MATCH(totalExpenditure!$A98,gDP!$B$6:$B$271)))</f>
        <v>#N/A</v>
      </c>
      <c r="CA98" s="77" t="e">
        <f>IF(INDEX([2]pivotTable!AB$310:AB$615,MATCH(totalExpenditure!$A98,[2]pivotTable!$A$310:$A$615,0))/100*INDEX(gDP!AQ$6:AQ$271,MATCH(totalExpenditure!$A98,gDP!$B$6:$B$271))=0,"",INDEX([2]pivotTable!AB$310:AB$615,MATCH(totalExpenditure!$A98,[2]pivotTable!$A$310:$A$615,0))/100*INDEX(gDP!AQ$6:AQ$271,MATCH(totalExpenditure!$A98,gDP!$B$6:$B$271)))</f>
        <v>#N/A</v>
      </c>
      <c r="CB98" s="77" t="e">
        <f>IF(INDEX([2]pivotTable!AC$310:AC$615,MATCH(totalExpenditure!$A98,[2]pivotTable!$A$310:$A$615,0))/100*INDEX(gDP!AR$6:AR$271,MATCH(totalExpenditure!$A98,gDP!$B$6:$B$271))=0,"",INDEX([2]pivotTable!AC$310:AC$615,MATCH(totalExpenditure!$A98,[2]pivotTable!$A$310:$A$615,0))/100*INDEX(gDP!AR$6:AR$271,MATCH(totalExpenditure!$A98,gDP!$B$6:$B$271)))</f>
        <v>#N/A</v>
      </c>
      <c r="CC98" s="77" t="e">
        <f>IF(INDEX([2]pivotTable!AD$310:AD$615,MATCH(totalExpenditure!$A98,[2]pivotTable!$A$310:$A$615,0))/100*INDEX(gDP!AS$6:AS$271,MATCH(totalExpenditure!$A98,gDP!$B$6:$B$271))=0,"",INDEX([2]pivotTable!AD$310:AD$615,MATCH(totalExpenditure!$A98,[2]pivotTable!$A$310:$A$615,0))/100*INDEX(gDP!AS$6:AS$271,MATCH(totalExpenditure!$A98,gDP!$B$6:$B$271)))</f>
        <v>#N/A</v>
      </c>
      <c r="CD98" s="77" t="e">
        <f>IF(INDEX([2]pivotTable!AE$310:AE$615,MATCH(totalExpenditure!$A98,[2]pivotTable!$A$310:$A$615,0))/100*INDEX(gDP!AT$6:AT$271,MATCH(totalExpenditure!$A98,gDP!$B$6:$B$271))=0,"",INDEX([2]pivotTable!AE$310:AE$615,MATCH(totalExpenditure!$A98,[2]pivotTable!$A$310:$A$615,0))/100*INDEX(gDP!AT$6:AT$271,MATCH(totalExpenditure!$A98,gDP!$B$6:$B$271)))</f>
        <v>#N/A</v>
      </c>
      <c r="CE98" s="77" t="e">
        <f>IF(INDEX([2]pivotTable!AF$310:AF$615,MATCH(totalExpenditure!$A98,[2]pivotTable!$A$310:$A$615,0))/100*INDEX(gDP!AU$6:AU$271,MATCH(totalExpenditure!$A98,gDP!$B$6:$B$271))=0,"",INDEX([2]pivotTable!AF$310:AF$615,MATCH(totalExpenditure!$A98,[2]pivotTable!$A$310:$A$615,0))/100*INDEX(gDP!AU$6:AU$271,MATCH(totalExpenditure!$A98,gDP!$B$6:$B$271)))</f>
        <v>#N/A</v>
      </c>
      <c r="CF98" s="77" t="e">
        <f>IF(INDEX([2]pivotTable!AG$310:AG$615,MATCH(totalExpenditure!$A98,[2]pivotTable!$A$310:$A$615,0))/100*INDEX(gDP!AV$6:AV$271,MATCH(totalExpenditure!$A98,gDP!$B$6:$B$271))=0,"",INDEX([2]pivotTable!AG$310:AG$615,MATCH(totalExpenditure!$A98,[2]pivotTable!$A$310:$A$615,0))/100*INDEX(gDP!AV$6:AV$271,MATCH(totalExpenditure!$A98,gDP!$B$6:$B$271)))</f>
        <v>#N/A</v>
      </c>
      <c r="CG98" s="77" t="e">
        <f>IF(INDEX([2]pivotTable!AH$310:AH$615,MATCH(totalExpenditure!$A98,[2]pivotTable!$A$310:$A$615,0))/100*INDEX(gDP!AW$6:AW$271,MATCH(totalExpenditure!$A98,gDP!$B$6:$B$271))=0,"",INDEX([2]pivotTable!AH$310:AH$615,MATCH(totalExpenditure!$A98,[2]pivotTable!$A$310:$A$615,0))/100*INDEX(gDP!AW$6:AW$271,MATCH(totalExpenditure!$A98,gDP!$B$6:$B$271)))</f>
        <v>#N/A</v>
      </c>
      <c r="CH98" s="77" t="e">
        <f>IF(INDEX([2]pivotTable!AI$310:AI$615,MATCH(totalExpenditure!$A98,[2]pivotTable!$A$310:$A$615,0))/100*INDEX(gDP!AX$6:AX$271,MATCH(totalExpenditure!$A98,gDP!$B$6:$B$271))=0,"",INDEX([2]pivotTable!AI$310:AI$615,MATCH(totalExpenditure!$A98,[2]pivotTable!$A$310:$A$615,0))/100*INDEX(gDP!AX$6:AX$271,MATCH(totalExpenditure!$A98,gDP!$B$6:$B$271)))</f>
        <v>#N/A</v>
      </c>
      <c r="CI98" s="77" t="e">
        <f>IF(INDEX([2]pivotTable!AJ$310:AJ$615,MATCH(totalExpenditure!$A98,[2]pivotTable!$A$310:$A$615,0))/100*INDEX(gDP!AY$6:AY$271,MATCH(totalExpenditure!$A98,gDP!$B$6:$B$271))=0,"",INDEX([2]pivotTable!AJ$310:AJ$615,MATCH(totalExpenditure!$A98,[2]pivotTable!$A$310:$A$615,0))/100*INDEX(gDP!AY$6:AY$271,MATCH(totalExpenditure!$A98,gDP!$B$6:$B$271)))</f>
        <v>#N/A</v>
      </c>
      <c r="CJ98" s="77" t="e">
        <f>IF(INDEX([2]pivotTable!AK$310:AK$615,MATCH(totalExpenditure!$A98,[2]pivotTable!$A$310:$A$615,0))/100*INDEX(gDP!AZ$6:AZ$271,MATCH(totalExpenditure!$A98,gDP!$B$6:$B$271))=0,"",INDEX([2]pivotTable!AK$310:AK$615,MATCH(totalExpenditure!$A98,[2]pivotTable!$A$310:$A$615,0))/100*INDEX(gDP!AZ$6:AZ$271,MATCH(totalExpenditure!$A98,gDP!$B$6:$B$271)))</f>
        <v>#N/A</v>
      </c>
      <c r="CK98" s="77" t="e">
        <f>IF(INDEX([2]pivotTable!AL$310:AL$615,MATCH(totalExpenditure!$A98,[2]pivotTable!$A$310:$A$615,0))/100*INDEX(gDP!BA$6:BA$271,MATCH(totalExpenditure!$A98,gDP!$B$6:$B$271))=0,"",INDEX([2]pivotTable!AL$310:AL$615,MATCH(totalExpenditure!$A98,[2]pivotTable!$A$310:$A$615,0))/100*INDEX(gDP!BA$6:BA$271,MATCH(totalExpenditure!$A98,gDP!$B$6:$B$271)))</f>
        <v>#N/A</v>
      </c>
      <c r="CL98" s="77" t="e">
        <f>IF(INDEX([2]pivotTable!AM$310:AM$615,MATCH(totalExpenditure!$A98,[2]pivotTable!$A$310:$A$615,0))/100*INDEX(gDP!BB$6:BB$271,MATCH(totalExpenditure!$A98,gDP!$B$6:$B$271))=0,"",INDEX([2]pivotTable!AM$310:AM$615,MATCH(totalExpenditure!$A98,[2]pivotTable!$A$310:$A$615,0))/100*INDEX(gDP!BB$6:BB$271,MATCH(totalExpenditure!$A98,gDP!$B$6:$B$271)))</f>
        <v>#N/A</v>
      </c>
      <c r="CM98" s="77" t="e">
        <f>IF(INDEX([2]pivotTable!AN$310:AN$615,MATCH(totalExpenditure!$A98,[2]pivotTable!$A$310:$A$615,0))/100*INDEX(gDP!BC$6:BC$271,MATCH(totalExpenditure!$A98,gDP!$B$6:$B$271))=0,"",INDEX([2]pivotTable!AN$310:AN$615,MATCH(totalExpenditure!$A98,[2]pivotTable!$A$310:$A$615,0))/100*INDEX(gDP!BC$6:BC$271,MATCH(totalExpenditure!$A98,gDP!$B$6:$B$271)))</f>
        <v>#N/A</v>
      </c>
      <c r="CN98" s="77" t="e">
        <f>IF(INDEX([2]pivotTable!AO$310:AO$615,MATCH(totalExpenditure!$A98,[2]pivotTable!$A$310:$A$615,0))/100*INDEX(gDP!BD$6:BD$271,MATCH(totalExpenditure!$A98,gDP!$B$6:$B$271))=0,"",INDEX([2]pivotTable!AO$310:AO$615,MATCH(totalExpenditure!$A98,[2]pivotTable!$A$310:$A$615,0))/100*INDEX(gDP!BD$6:BD$271,MATCH(totalExpenditure!$A98,gDP!$B$6:$B$271)))</f>
        <v>#N/A</v>
      </c>
      <c r="CO98" s="77" t="e">
        <f>IF(INDEX([2]pivotTable!AP$310:AP$615,MATCH(totalExpenditure!$A98,[2]pivotTable!$A$310:$A$615,0))/100*INDEX(gDP!BE$6:BE$271,MATCH(totalExpenditure!$A98,gDP!$B$6:$B$271))=0,"",INDEX([2]pivotTable!AP$310:AP$615,MATCH(totalExpenditure!$A98,[2]pivotTable!$A$310:$A$615,0))/100*INDEX(gDP!BE$6:BE$271,MATCH(totalExpenditure!$A98,gDP!$B$6:$B$271)))</f>
        <v>#N/A</v>
      </c>
      <c r="CP98" s="77" t="e">
        <f>IF(INDEX([2]pivotTable!AQ$310:AQ$615,MATCH(totalExpenditure!$A98,[2]pivotTable!$A$310:$A$615,0))/100*INDEX(gDP!BF$6:BF$271,MATCH(totalExpenditure!$A98,gDP!$B$6:$B$271))=0,"",INDEX([2]pivotTable!AQ$310:AQ$615,MATCH(totalExpenditure!$A98,[2]pivotTable!$A$310:$A$615,0))/100*INDEX(gDP!BF$6:BF$271,MATCH(totalExpenditure!$A98,gDP!$B$6:$B$271)))</f>
        <v>#N/A</v>
      </c>
      <c r="CQ98" s="77" t="e">
        <f>IF(INDEX([2]pivotTable!AR$310:AR$615,MATCH(totalExpenditure!$A98,[2]pivotTable!$A$310:$A$615,0))/100*INDEX(gDP!BG$6:BG$271,MATCH(totalExpenditure!$A98,gDP!$B$6:$B$271))=0,"",INDEX([2]pivotTable!AR$310:AR$615,MATCH(totalExpenditure!$A98,[2]pivotTable!$A$310:$A$615,0))/100*INDEX(gDP!BG$6:BG$271,MATCH(totalExpenditure!$A98,gDP!$B$6:$B$271)))</f>
        <v>#N/A</v>
      </c>
      <c r="CR98" s="77" t="e">
        <f>IF(INDEX([2]pivotTable!AS$310:AS$615,MATCH(totalExpenditure!$A98,[2]pivotTable!$A$310:$A$615,0))/100*INDEX(gDP!BH$6:BH$271,MATCH(totalExpenditure!$A98,gDP!$B$6:$B$271))=0,"",INDEX([2]pivotTable!AS$310:AS$615,MATCH(totalExpenditure!$A98,[2]pivotTable!$A$310:$A$615,0))/100*INDEX(gDP!BH$6:BH$271,MATCH(totalExpenditure!$A98,gDP!$B$6:$B$271)))</f>
        <v>#N/A</v>
      </c>
      <c r="CS98" s="77" t="e">
        <f>IF(INDEX([2]pivotTable!AT$310:AT$615,MATCH(totalExpenditure!$A98,[2]pivotTable!$A$310:$A$615,0))/100*INDEX(gDP!BI$6:BI$271,MATCH(totalExpenditure!$A98,gDP!$B$6:$B$271))=0,"",INDEX([2]pivotTable!AT$310:AT$615,MATCH(totalExpenditure!$A98,[2]pivotTable!$A$310:$A$615,0))/100*INDEX(gDP!BI$6:BI$271,MATCH(totalExpenditure!$A98,gDP!$B$6:$B$271)))</f>
        <v>#N/A</v>
      </c>
      <c r="CT98" s="77" t="e">
        <f>IF(INDEX([2]pivotTable!AU$310:AU$615,MATCH(totalExpenditure!$A98,[2]pivotTable!$A$310:$A$615,0))/100*INDEX(gDP!BJ$6:BJ$271,MATCH(totalExpenditure!$A98,gDP!$B$6:$B$271))=0,"",INDEX([2]pivotTable!AU$310:AU$615,MATCH(totalExpenditure!$A98,[2]pivotTable!$A$310:$A$615,0))/100*INDEX(gDP!BJ$6:BJ$271,MATCH(totalExpenditure!$A98,gDP!$B$6:$B$271)))</f>
        <v>#N/A</v>
      </c>
      <c r="CU98" s="77" t="e">
        <f>IF(INDEX([2]pivotTable!AV$310:AV$615,MATCH(totalExpenditure!$A98,[2]pivotTable!$A$310:$A$615,0))/100*INDEX(gDP!BK$6:BK$271,MATCH(totalExpenditure!$A98,gDP!$B$6:$B$271))=0,"",INDEX([2]pivotTable!AV$310:AV$615,MATCH(totalExpenditure!$A98,[2]pivotTable!$A$310:$A$615,0))/100*INDEX(gDP!BK$6:BK$271,MATCH(totalExpenditure!$A98,gDP!$B$6:$B$271)))</f>
        <v>#N/A</v>
      </c>
      <c r="CV98" s="77" t="e">
        <f>IF(INDEX([2]pivotTable!AW$310:AW$615,MATCH(totalExpenditure!$A98,[2]pivotTable!$A$310:$A$615,0))/100*INDEX(gDP!BL$6:BL$271,MATCH(totalExpenditure!$A98,gDP!$B$6:$B$271))=0,"",INDEX([2]pivotTable!AW$310:AW$615,MATCH(totalExpenditure!$A98,[2]pivotTable!$A$310:$A$615,0))/100*INDEX(gDP!BL$6:BL$271,MATCH(totalExpenditure!$A98,gDP!$B$6:$B$271)))</f>
        <v>#N/A</v>
      </c>
      <c r="CW98" s="77" t="e">
        <f>IF(INDEX([2]pivotTable!AX$310:AX$615,MATCH(totalExpenditure!$A98,[2]pivotTable!$A$310:$A$615,0))/100*INDEX(gDP!BM$6:BM$271,MATCH(totalExpenditure!$A98,gDP!$B$6:$B$271))=0,"",INDEX([2]pivotTable!AX$310:AX$615,MATCH(totalExpenditure!$A98,[2]pivotTable!$A$310:$A$615,0))/100*INDEX(gDP!BM$6:BM$271,MATCH(totalExpenditure!$A98,gDP!$B$6:$B$271)))</f>
        <v>#N/A</v>
      </c>
      <c r="CX98" s="77" t="e">
        <f>IF(INDEX([2]pivotTable!AY$310:AY$615,MATCH(totalExpenditure!$A98,[2]pivotTable!$A$310:$A$615,0))/100*INDEX(gDP!BN$6:BN$271,MATCH(totalExpenditure!$A98,gDP!$B$6:$B$271))=0,"",INDEX([2]pivotTable!AY$310:AY$615,MATCH(totalExpenditure!$A98,[2]pivotTable!$A$310:$A$615,0))/100*INDEX(gDP!BN$6:BN$271,MATCH(totalExpenditure!$A98,gDP!$B$6:$B$271)))</f>
        <v>#N/A</v>
      </c>
      <c r="CY98" s="77" t="e">
        <f>IF(INDEX([2]pivotTable!AZ$310:AZ$615,MATCH(totalExpenditure!$A98,[2]pivotTable!$A$310:$A$615,0))/100*INDEX(gDP!BO$6:BO$271,MATCH(totalExpenditure!$A98,gDP!$B$6:$B$271))=0,"",INDEX([2]pivotTable!AZ$310:AZ$615,MATCH(totalExpenditure!$A98,[2]pivotTable!$A$310:$A$615,0))/100*INDEX(gDP!BO$6:BO$271,MATCH(totalExpenditure!$A98,gDP!$B$6:$B$271)))</f>
        <v>#N/A</v>
      </c>
      <c r="CZ98" s="77" t="e">
        <f>IF(B98="","",IF(BA98="","",B98-B98+INDEX(gDP!Q$6:Q$271,MATCH(totalExpenditure!$A98,gDP!$B$6:$B$271))))</f>
        <v>#N/A</v>
      </c>
      <c r="DA98" s="77" t="e">
        <f>IF(C98="","",IF(BB98="","",C98-C98+INDEX(gDP!R$6:R$271,MATCH(totalExpenditure!$A98,gDP!$B$6:$B$271))))</f>
        <v>#N/A</v>
      </c>
      <c r="DB98" s="77" t="e">
        <f>IF(D98="","",IF(BC98="","",D98-D98+INDEX(gDP!S$6:S$271,MATCH(totalExpenditure!$A98,gDP!$B$6:$B$271))))</f>
        <v>#N/A</v>
      </c>
      <c r="DC98" s="77" t="e">
        <f>IF(E98="","",IF(BD98="","",E98-E98+INDEX(gDP!T$6:T$271,MATCH(totalExpenditure!$A98,gDP!$B$6:$B$271))))</f>
        <v>#N/A</v>
      </c>
      <c r="DD98" s="77" t="e">
        <f>IF(F98="","",IF(BE98="","",F98-F98+INDEX(gDP!U$6:U$271,MATCH(totalExpenditure!$A98,gDP!$B$6:$B$271))))</f>
        <v>#N/A</v>
      </c>
      <c r="DE98" s="77" t="e">
        <f>IF(G98="","",IF(BF98="","",G98-G98+INDEX(gDP!V$6:V$271,MATCH(totalExpenditure!$A98,gDP!$B$6:$B$271))))</f>
        <v>#N/A</v>
      </c>
      <c r="DF98" s="77" t="e">
        <f>IF(H98="","",IF(BG98="","",H98-H98+INDEX(gDP!W$6:W$271,MATCH(totalExpenditure!$A98,gDP!$B$6:$B$271))))</f>
        <v>#N/A</v>
      </c>
      <c r="DG98" s="77" t="e">
        <f>IF(I98="","",IF(BH98="","",I98-I98+INDEX(gDP!X$6:X$271,MATCH(totalExpenditure!$A98,gDP!$B$6:$B$271))))</f>
        <v>#N/A</v>
      </c>
      <c r="DH98" s="77" t="e">
        <f>IF(J98="","",IF(BI98="","",J98-J98+INDEX(gDP!Y$6:Y$271,MATCH(totalExpenditure!$A98,gDP!$B$6:$B$271))))</f>
        <v>#N/A</v>
      </c>
      <c r="DI98" s="77" t="e">
        <f>IF(K98="","",IF(BJ98="","",K98-K98+INDEX(gDP!Z$6:Z$271,MATCH(totalExpenditure!$A98,gDP!$B$6:$B$271))))</f>
        <v>#N/A</v>
      </c>
      <c r="DJ98" s="77" t="e">
        <f>IF(L98="","",IF(BK98="","",L98-L98+INDEX(gDP!AA$6:AA$271,MATCH(totalExpenditure!$A98,gDP!$B$6:$B$271))))</f>
        <v>#N/A</v>
      </c>
      <c r="DK98" s="77" t="e">
        <f>IF(M98="","",IF(BL98="","",M98-M98+INDEX(gDP!AB$6:AB$271,MATCH(totalExpenditure!$A98,gDP!$B$6:$B$271))))</f>
        <v>#N/A</v>
      </c>
      <c r="DL98" s="77" t="e">
        <f>IF(N98="","",IF(BM98="","",N98-N98+INDEX(gDP!AC$6:AC$271,MATCH(totalExpenditure!$A98,gDP!$B$6:$B$271))))</f>
        <v>#N/A</v>
      </c>
      <c r="DM98" s="77" t="e">
        <f>IF(O98="","",IF(BN98="","",O98-O98+INDEX(gDP!AD$6:AD$271,MATCH(totalExpenditure!$A98,gDP!$B$6:$B$271))))</f>
        <v>#N/A</v>
      </c>
      <c r="DN98" s="77" t="e">
        <f>IF(P98="","",IF(BO98="","",P98-P98+INDEX(gDP!AE$6:AE$271,MATCH(totalExpenditure!$A98,gDP!$B$6:$B$271))))</f>
        <v>#N/A</v>
      </c>
      <c r="DO98" s="77" t="e">
        <f>IF(Q98="","",IF(BP98="","",Q98-Q98+INDEX(gDP!AF$6:AF$271,MATCH(totalExpenditure!$A98,gDP!$B$6:$B$271))))</f>
        <v>#N/A</v>
      </c>
      <c r="DP98" s="77" t="e">
        <f>IF(R98="","",IF(BQ98="","",R98-R98+INDEX(gDP!AG$6:AG$271,MATCH(totalExpenditure!$A98,gDP!$B$6:$B$271))))</f>
        <v>#N/A</v>
      </c>
      <c r="DQ98" s="77" t="e">
        <f>IF(S98="","",IF(BR98="","",S98-S98+INDEX(gDP!AH$6:AH$271,MATCH(totalExpenditure!$A98,gDP!$B$6:$B$271))))</f>
        <v>#N/A</v>
      </c>
      <c r="DR98" s="77" t="e">
        <f>IF(T98="","",IF(BS98="","",T98-T98+INDEX(gDP!AI$6:AI$271,MATCH(totalExpenditure!$A98,gDP!$B$6:$B$271))))</f>
        <v>#N/A</v>
      </c>
      <c r="DS98" s="77" t="e">
        <f>IF(U98="","",IF(BT98="","",U98-U98+INDEX(gDP!AJ$6:AJ$271,MATCH(totalExpenditure!$A98,gDP!$B$6:$B$271))))</f>
        <v>#N/A</v>
      </c>
      <c r="DT98" s="77" t="e">
        <f>IF(V98="","",IF(BU98="","",V98-V98+INDEX(gDP!AK$6:AK$271,MATCH(totalExpenditure!$A98,gDP!$B$6:$B$271))))</f>
        <v>#N/A</v>
      </c>
      <c r="DU98" s="77" t="e">
        <f>IF(W98="","",IF(BV98="","",W98-W98+INDEX(gDP!AL$6:AL$271,MATCH(totalExpenditure!$A98,gDP!$B$6:$B$271))))</f>
        <v>#N/A</v>
      </c>
      <c r="DV98" s="77" t="e">
        <f>IF(X98="","",IF(BW98="","",X98-X98+INDEX(gDP!AM$6:AM$271,MATCH(totalExpenditure!$A98,gDP!$B$6:$B$271))))</f>
        <v>#N/A</v>
      </c>
      <c r="DW98" s="77" t="e">
        <f>IF(Y98="","",IF(BX98="","",Y98-Y98+INDEX(gDP!AN$6:AN$271,MATCH(totalExpenditure!$A98,gDP!$B$6:$B$271))))</f>
        <v>#N/A</v>
      </c>
      <c r="DX98" s="77" t="e">
        <f>IF(Z98="","",IF(BY98="","",Z98-Z98+INDEX(gDP!AO$6:AO$271,MATCH(totalExpenditure!$A98,gDP!$B$6:$B$271))))</f>
        <v>#N/A</v>
      </c>
      <c r="DY98" s="77" t="e">
        <f>IF(AA98="","",IF(BZ98="","",AA98-AA98+INDEX(gDP!AP$6:AP$271,MATCH(totalExpenditure!$A98,gDP!$B$6:$B$271))))</f>
        <v>#N/A</v>
      </c>
      <c r="DZ98" s="77" t="e">
        <f>IF(AB98="","",IF(CA98="","",AB98-AB98+INDEX(gDP!AQ$6:AQ$271,MATCH(totalExpenditure!$A98,gDP!$B$6:$B$271))))</f>
        <v>#N/A</v>
      </c>
      <c r="EA98" s="77" t="e">
        <f>IF(AC98="","",IF(CB98="","",AC98-AC98+INDEX(gDP!AR$6:AR$271,MATCH(totalExpenditure!$A98,gDP!$B$6:$B$271))))</f>
        <v>#N/A</v>
      </c>
      <c r="EB98" s="77" t="e">
        <f>IF(AD98="","",IF(CC98="","",AD98-AD98+INDEX(gDP!AS$6:AS$271,MATCH(totalExpenditure!$A98,gDP!$B$6:$B$271))))</f>
        <v>#N/A</v>
      </c>
      <c r="EC98" s="77" t="e">
        <f>IF(AE98="","",IF(CD98="","",AE98-AE98+INDEX(gDP!AT$6:AT$271,MATCH(totalExpenditure!$A98,gDP!$B$6:$B$271))))</f>
        <v>#N/A</v>
      </c>
      <c r="ED98" s="77" t="e">
        <f>IF(AF98="","",IF(CE98="","",AF98-AF98+INDEX(gDP!AU$6:AU$271,MATCH(totalExpenditure!$A98,gDP!$B$6:$B$271))))</f>
        <v>#N/A</v>
      </c>
      <c r="EE98" s="77" t="e">
        <f>IF(AG98="","",IF(CF98="","",AG98-AG98+INDEX(gDP!AV$6:AV$271,MATCH(totalExpenditure!$A98,gDP!$B$6:$B$271))))</f>
        <v>#N/A</v>
      </c>
      <c r="EF98" s="77" t="e">
        <f>IF(AH98="","",IF(CG98="","",AH98-AH98+INDEX(gDP!AW$6:AW$271,MATCH(totalExpenditure!$A98,gDP!$B$6:$B$271))))</f>
        <v>#N/A</v>
      </c>
      <c r="EG98" s="77" t="e">
        <f>IF(AI98="","",IF(CH98="","",AI98-AI98+INDEX(gDP!AX$6:AX$271,MATCH(totalExpenditure!$A98,gDP!$B$6:$B$271))))</f>
        <v>#N/A</v>
      </c>
      <c r="EH98" s="77" t="e">
        <f>IF(AJ98="","",IF(CI98="","",AJ98-AJ98+INDEX(gDP!AY$6:AY$271,MATCH(totalExpenditure!$A98,gDP!$B$6:$B$271))))</f>
        <v>#N/A</v>
      </c>
      <c r="EI98" s="77" t="e">
        <f>IF(AK98="","",IF(CJ98="","",AK98-AK98+INDEX(gDP!AZ$6:AZ$271,MATCH(totalExpenditure!$A98,gDP!$B$6:$B$271))))</f>
        <v>#N/A</v>
      </c>
      <c r="EJ98" s="77" t="e">
        <f>IF(AL98="","",IF(CK98="","",AL98-AL98+INDEX(gDP!BA$6:BA$271,MATCH(totalExpenditure!$A98,gDP!$B$6:$B$271))))</f>
        <v>#N/A</v>
      </c>
      <c r="EK98" s="77" t="e">
        <f>IF(AM98="","",IF(CL98="","",AM98-AM98+INDEX(gDP!BB$6:BB$271,MATCH(totalExpenditure!$A98,gDP!$B$6:$B$271))))</f>
        <v>#N/A</v>
      </c>
      <c r="EL98" s="77" t="e">
        <f>IF(AN98="","",IF(CM98="","",AN98-AN98+INDEX(gDP!BC$6:BC$271,MATCH(totalExpenditure!$A98,gDP!$B$6:$B$271))))</f>
        <v>#N/A</v>
      </c>
      <c r="EM98" s="77" t="e">
        <f>IF(AO98="","",IF(CN98="","",AO98-AO98+INDEX(gDP!BD$6:BD$271,MATCH(totalExpenditure!$A98,gDP!$B$6:$B$271))))</f>
        <v>#N/A</v>
      </c>
      <c r="EN98" s="77" t="e">
        <f>IF(AP98="","",IF(CO98="","",AP98-AP98+INDEX(gDP!BE$6:BE$271,MATCH(totalExpenditure!$A98,gDP!$B$6:$B$271))))</f>
        <v>#N/A</v>
      </c>
      <c r="EO98" s="77" t="e">
        <f>IF(AQ98="","",IF(CP98="","",AQ98-AQ98+INDEX(gDP!BF$6:BF$271,MATCH(totalExpenditure!$A98,gDP!$B$6:$B$271))))</f>
        <v>#N/A</v>
      </c>
      <c r="EP98" s="77" t="e">
        <f>IF(AR98="","",IF(CQ98="","",AR98-AR98+INDEX(gDP!BG$6:BG$271,MATCH(totalExpenditure!$A98,gDP!$B$6:$B$271))))</f>
        <v>#N/A</v>
      </c>
      <c r="EQ98" s="77" t="e">
        <f>IF(AS98="","",IF(CR98="","",AS98-AS98+INDEX(gDP!BH$6:BH$271,MATCH(totalExpenditure!$A98,gDP!$B$6:$B$271))))</f>
        <v>#N/A</v>
      </c>
      <c r="ER98" s="77" t="e">
        <f>IF(AT98="","",IF(CS98="","",AT98-AT98+INDEX(gDP!BI$6:BI$271,MATCH(totalExpenditure!$A98,gDP!$B$6:$B$271))))</f>
        <v>#N/A</v>
      </c>
      <c r="ES98" s="77" t="e">
        <f>IF(AU98="","",IF(CT98="","",AU98-AU98+INDEX(gDP!BJ$6:BJ$271,MATCH(totalExpenditure!$A98,gDP!$B$6:$B$271))))</f>
        <v>#N/A</v>
      </c>
      <c r="ET98" s="77" t="e">
        <f>IF(AV98="","",IF(CU98="","",AV98-AV98+INDEX(gDP!BK$6:BK$271,MATCH(totalExpenditure!$A98,gDP!$B$6:$B$271))))</f>
        <v>#N/A</v>
      </c>
      <c r="EU98" s="77" t="e">
        <f>IF(AW98="","",IF(CV98="","",AW98-AW98+INDEX(gDP!BL$6:BL$271,MATCH(totalExpenditure!$A98,gDP!$B$6:$B$271))))</f>
        <v>#N/A</v>
      </c>
      <c r="EV98" s="77" t="e">
        <f>IF(AX98="","",IF(CW98="","",AX98-AX98+INDEX(gDP!BM$6:BM$271,MATCH(totalExpenditure!$A98,gDP!$B$6:$B$271))))</f>
        <v>#N/A</v>
      </c>
      <c r="EW98" s="77" t="e">
        <f>IF(AY98="","",IF(CX98="","",AY98-AY98+INDEX(gDP!BN$6:BN$271,MATCH(totalExpenditure!$A98,gDP!$B$6:$B$271))))</f>
        <v>#N/A</v>
      </c>
      <c r="EX98" s="77" t="e">
        <f>IF(AZ98="","",IF(CY98="","",AZ98-AZ98+INDEX(gDP!BO$6:BO$271,MATCH(totalExpenditure!$A98,gDP!$B$6:$B$271))))</f>
        <v>#N/A</v>
      </c>
    </row>
    <row r="99" spans="1:154" x14ac:dyDescent="0.35">
      <c r="A99" t="s">
        <v>407</v>
      </c>
      <c r="B99" s="77" t="e">
        <f>IF(INDEX([2]pivotTable!B$3:B$308,MATCH(totalExpenditure!$A99,[2]pivotTable!$A$3:$A$308,0))/100*INDEX(gDP!Q$6:Q$271,MATCH(totalExpenditure!$A99,gDP!$B$6:$B$271))=0,"",INDEX([2]pivotTable!B$3:B$308,MATCH(totalExpenditure!$A99,[2]pivotTable!$A$3:$A$308,0))/100*INDEX(gDP!Q$6:Q$271,MATCH(totalExpenditure!$A99,gDP!$B$6:$B$271)))</f>
        <v>#N/A</v>
      </c>
      <c r="C99" s="77" t="e">
        <f>IF(INDEX([2]pivotTable!C$3:C$308,MATCH(totalExpenditure!$A99,[2]pivotTable!$A$3:$A$308,0))/100*INDEX(gDP!R$6:R$271,MATCH(totalExpenditure!$A99,gDP!$B$6:$B$271))=0,"",INDEX([2]pivotTable!C$3:C$308,MATCH(totalExpenditure!$A99,[2]pivotTable!$A$3:$A$308,0))/100*INDEX(gDP!R$6:R$271,MATCH(totalExpenditure!$A99,gDP!$B$6:$B$271)))</f>
        <v>#N/A</v>
      </c>
      <c r="D99" s="77" t="e">
        <f>IF(INDEX([2]pivotTable!D$3:D$308,MATCH(totalExpenditure!$A99,[2]pivotTable!$A$3:$A$308,0))/100*INDEX(gDP!S$6:S$271,MATCH(totalExpenditure!$A99,gDP!$B$6:$B$271))=0,"",INDEX([2]pivotTable!D$3:D$308,MATCH(totalExpenditure!$A99,[2]pivotTable!$A$3:$A$308,0))/100*INDEX(gDP!S$6:S$271,MATCH(totalExpenditure!$A99,gDP!$B$6:$B$271)))</f>
        <v>#N/A</v>
      </c>
      <c r="E99" s="77" t="e">
        <f>IF(INDEX([2]pivotTable!E$3:E$308,MATCH(totalExpenditure!$A99,[2]pivotTable!$A$3:$A$308,0))/100*INDEX(gDP!T$6:T$271,MATCH(totalExpenditure!$A99,gDP!$B$6:$B$271))=0,"",INDEX([2]pivotTable!E$3:E$308,MATCH(totalExpenditure!$A99,[2]pivotTable!$A$3:$A$308,0))/100*INDEX(gDP!T$6:T$271,MATCH(totalExpenditure!$A99,gDP!$B$6:$B$271)))</f>
        <v>#N/A</v>
      </c>
      <c r="F99" s="77" t="e">
        <f>IF(INDEX([2]pivotTable!F$3:F$308,MATCH(totalExpenditure!$A99,[2]pivotTable!$A$3:$A$308,0))/100*INDEX(gDP!U$6:U$271,MATCH(totalExpenditure!$A99,gDP!$B$6:$B$271))=0,"",INDEX([2]pivotTable!F$3:F$308,MATCH(totalExpenditure!$A99,[2]pivotTable!$A$3:$A$308,0))/100*INDEX(gDP!U$6:U$271,MATCH(totalExpenditure!$A99,gDP!$B$6:$B$271)))</f>
        <v>#N/A</v>
      </c>
      <c r="G99" s="77" t="e">
        <f>IF(INDEX([2]pivotTable!G$3:G$308,MATCH(totalExpenditure!$A99,[2]pivotTable!$A$3:$A$308,0))/100*INDEX(gDP!V$6:V$271,MATCH(totalExpenditure!$A99,gDP!$B$6:$B$271))=0,"",INDEX([2]pivotTable!G$3:G$308,MATCH(totalExpenditure!$A99,[2]pivotTable!$A$3:$A$308,0))/100*INDEX(gDP!V$6:V$271,MATCH(totalExpenditure!$A99,gDP!$B$6:$B$271)))</f>
        <v>#N/A</v>
      </c>
      <c r="H99" s="77" t="e">
        <f>IF(INDEX([2]pivotTable!H$3:H$308,MATCH(totalExpenditure!$A99,[2]pivotTable!$A$3:$A$308,0))/100*INDEX(gDP!W$6:W$271,MATCH(totalExpenditure!$A99,gDP!$B$6:$B$271))=0,"",INDEX([2]pivotTable!H$3:H$308,MATCH(totalExpenditure!$A99,[2]pivotTable!$A$3:$A$308,0))/100*INDEX(gDP!W$6:W$271,MATCH(totalExpenditure!$A99,gDP!$B$6:$B$271)))</f>
        <v>#N/A</v>
      </c>
      <c r="I99" s="77" t="e">
        <f>IF(INDEX([2]pivotTable!I$3:I$308,MATCH(totalExpenditure!$A99,[2]pivotTable!$A$3:$A$308,0))/100*INDEX(gDP!X$6:X$271,MATCH(totalExpenditure!$A99,gDP!$B$6:$B$271))=0,"",INDEX([2]pivotTable!I$3:I$308,MATCH(totalExpenditure!$A99,[2]pivotTable!$A$3:$A$308,0))/100*INDEX(gDP!X$6:X$271,MATCH(totalExpenditure!$A99,gDP!$B$6:$B$271)))</f>
        <v>#N/A</v>
      </c>
      <c r="J99" s="77" t="e">
        <f>IF(INDEX([2]pivotTable!J$3:J$308,MATCH(totalExpenditure!$A99,[2]pivotTable!$A$3:$A$308,0))/100*INDEX(gDP!Y$6:Y$271,MATCH(totalExpenditure!$A99,gDP!$B$6:$B$271))=0,"",INDEX([2]pivotTable!J$3:J$308,MATCH(totalExpenditure!$A99,[2]pivotTable!$A$3:$A$308,0))/100*INDEX(gDP!Y$6:Y$271,MATCH(totalExpenditure!$A99,gDP!$B$6:$B$271)))</f>
        <v>#N/A</v>
      </c>
      <c r="K99" s="77" t="e">
        <f>IF(INDEX([2]pivotTable!K$3:K$308,MATCH(totalExpenditure!$A99,[2]pivotTable!$A$3:$A$308,0))/100*INDEX(gDP!Z$6:Z$271,MATCH(totalExpenditure!$A99,gDP!$B$6:$B$271))=0,"",INDEX([2]pivotTable!K$3:K$308,MATCH(totalExpenditure!$A99,[2]pivotTable!$A$3:$A$308,0))/100*INDEX(gDP!Z$6:Z$271,MATCH(totalExpenditure!$A99,gDP!$B$6:$B$271)))</f>
        <v>#N/A</v>
      </c>
      <c r="L99" s="77" t="e">
        <f>IF(INDEX([2]pivotTable!L$3:L$308,MATCH(totalExpenditure!$A99,[2]pivotTable!$A$3:$A$308,0))/100*INDEX(gDP!AA$6:AA$271,MATCH(totalExpenditure!$A99,gDP!$B$6:$B$271))=0,"",INDEX([2]pivotTable!L$3:L$308,MATCH(totalExpenditure!$A99,[2]pivotTable!$A$3:$A$308,0))/100*INDEX(gDP!AA$6:AA$271,MATCH(totalExpenditure!$A99,gDP!$B$6:$B$271)))</f>
        <v>#N/A</v>
      </c>
      <c r="M99" s="77" t="e">
        <f>IF(INDEX([2]pivotTable!M$3:M$308,MATCH(totalExpenditure!$A99,[2]pivotTable!$A$3:$A$308,0))/100*INDEX(gDP!AB$6:AB$271,MATCH(totalExpenditure!$A99,gDP!$B$6:$B$271))=0,"",INDEX([2]pivotTable!M$3:M$308,MATCH(totalExpenditure!$A99,[2]pivotTable!$A$3:$A$308,0))/100*INDEX(gDP!AB$6:AB$271,MATCH(totalExpenditure!$A99,gDP!$B$6:$B$271)))</f>
        <v>#N/A</v>
      </c>
      <c r="N99" s="77" t="e">
        <f>IF(INDEX([2]pivotTable!N$3:N$308,MATCH(totalExpenditure!$A99,[2]pivotTable!$A$3:$A$308,0))/100*INDEX(gDP!AC$6:AC$271,MATCH(totalExpenditure!$A99,gDP!$B$6:$B$271))=0,"",INDEX([2]pivotTable!N$3:N$308,MATCH(totalExpenditure!$A99,[2]pivotTable!$A$3:$A$308,0))/100*INDEX(gDP!AC$6:AC$271,MATCH(totalExpenditure!$A99,gDP!$B$6:$B$271)))</f>
        <v>#N/A</v>
      </c>
      <c r="O99" s="77" t="e">
        <f>IF(INDEX([2]pivotTable!O$3:O$308,MATCH(totalExpenditure!$A99,[2]pivotTable!$A$3:$A$308,0))/100*INDEX(gDP!AD$6:AD$271,MATCH(totalExpenditure!$A99,gDP!$B$6:$B$271))=0,"",INDEX([2]pivotTable!O$3:O$308,MATCH(totalExpenditure!$A99,[2]pivotTable!$A$3:$A$308,0))/100*INDEX(gDP!AD$6:AD$271,MATCH(totalExpenditure!$A99,gDP!$B$6:$B$271)))</f>
        <v>#N/A</v>
      </c>
      <c r="P99" s="77" t="e">
        <f>IF(INDEX([2]pivotTable!P$3:P$308,MATCH(totalExpenditure!$A99,[2]pivotTable!$A$3:$A$308,0))/100*INDEX(gDP!AE$6:AE$271,MATCH(totalExpenditure!$A99,gDP!$B$6:$B$271))=0,"",INDEX([2]pivotTable!P$3:P$308,MATCH(totalExpenditure!$A99,[2]pivotTable!$A$3:$A$308,0))/100*INDEX(gDP!AE$6:AE$271,MATCH(totalExpenditure!$A99,gDP!$B$6:$B$271)))</f>
        <v>#N/A</v>
      </c>
      <c r="Q99" s="77" t="e">
        <f>IF(INDEX([2]pivotTable!Q$3:Q$308,MATCH(totalExpenditure!$A99,[2]pivotTable!$A$3:$A$308,0))/100*INDEX(gDP!AF$6:AF$271,MATCH(totalExpenditure!$A99,gDP!$B$6:$B$271))=0,"",INDEX([2]pivotTable!Q$3:Q$308,MATCH(totalExpenditure!$A99,[2]pivotTable!$A$3:$A$308,0))/100*INDEX(gDP!AF$6:AF$271,MATCH(totalExpenditure!$A99,gDP!$B$6:$B$271)))</f>
        <v>#N/A</v>
      </c>
      <c r="R99" s="77" t="e">
        <f>IF(INDEX([2]pivotTable!R$3:R$308,MATCH(totalExpenditure!$A99,[2]pivotTable!$A$3:$A$308,0))/100*INDEX(gDP!AG$6:AG$271,MATCH(totalExpenditure!$A99,gDP!$B$6:$B$271))=0,"",INDEX([2]pivotTable!R$3:R$308,MATCH(totalExpenditure!$A99,[2]pivotTable!$A$3:$A$308,0))/100*INDEX(gDP!AG$6:AG$271,MATCH(totalExpenditure!$A99,gDP!$B$6:$B$271)))</f>
        <v>#N/A</v>
      </c>
      <c r="S99" s="77" t="e">
        <f>IF(INDEX([2]pivotTable!S$3:S$308,MATCH(totalExpenditure!$A99,[2]pivotTable!$A$3:$A$308,0))/100*INDEX(gDP!AH$6:AH$271,MATCH(totalExpenditure!$A99,gDP!$B$6:$B$271))=0,"",INDEX([2]pivotTable!S$3:S$308,MATCH(totalExpenditure!$A99,[2]pivotTable!$A$3:$A$308,0))/100*INDEX(gDP!AH$6:AH$271,MATCH(totalExpenditure!$A99,gDP!$B$6:$B$271)))</f>
        <v>#N/A</v>
      </c>
      <c r="T99" s="77" t="e">
        <f>IF(INDEX([2]pivotTable!T$3:T$308,MATCH(totalExpenditure!$A99,[2]pivotTable!$A$3:$A$308,0))/100*INDEX(gDP!AI$6:AI$271,MATCH(totalExpenditure!$A99,gDP!$B$6:$B$271))=0,"",INDEX([2]pivotTable!T$3:T$308,MATCH(totalExpenditure!$A99,[2]pivotTable!$A$3:$A$308,0))/100*INDEX(gDP!AI$6:AI$271,MATCH(totalExpenditure!$A99,gDP!$B$6:$B$271)))</f>
        <v>#N/A</v>
      </c>
      <c r="U99" s="77" t="e">
        <f>IF(INDEX([2]pivotTable!U$3:U$308,MATCH(totalExpenditure!$A99,[2]pivotTable!$A$3:$A$308,0))/100*INDEX(gDP!AJ$6:AJ$271,MATCH(totalExpenditure!$A99,gDP!$B$6:$B$271))=0,"",INDEX([2]pivotTable!U$3:U$308,MATCH(totalExpenditure!$A99,[2]pivotTable!$A$3:$A$308,0))/100*INDEX(gDP!AJ$6:AJ$271,MATCH(totalExpenditure!$A99,gDP!$B$6:$B$271)))</f>
        <v>#N/A</v>
      </c>
      <c r="V99" s="77" t="e">
        <f>IF(INDEX([2]pivotTable!V$3:V$308,MATCH(totalExpenditure!$A99,[2]pivotTable!$A$3:$A$308,0))/100*INDEX(gDP!AK$6:AK$271,MATCH(totalExpenditure!$A99,gDP!$B$6:$B$271))=0,"",INDEX([2]pivotTable!V$3:V$308,MATCH(totalExpenditure!$A99,[2]pivotTable!$A$3:$A$308,0))/100*INDEX(gDP!AK$6:AK$271,MATCH(totalExpenditure!$A99,gDP!$B$6:$B$271)))</f>
        <v>#N/A</v>
      </c>
      <c r="W99" s="77" t="e">
        <f>IF(INDEX([2]pivotTable!W$3:W$308,MATCH(totalExpenditure!$A99,[2]pivotTable!$A$3:$A$308,0))/100*INDEX(gDP!AL$6:AL$271,MATCH(totalExpenditure!$A99,gDP!$B$6:$B$271))=0,"",INDEX([2]pivotTable!W$3:W$308,MATCH(totalExpenditure!$A99,[2]pivotTable!$A$3:$A$308,0))/100*INDEX(gDP!AL$6:AL$271,MATCH(totalExpenditure!$A99,gDP!$B$6:$B$271)))</f>
        <v>#N/A</v>
      </c>
      <c r="X99" s="77" t="e">
        <f>IF(INDEX([2]pivotTable!X$3:X$308,MATCH(totalExpenditure!$A99,[2]pivotTable!$A$3:$A$308,0))/100*INDEX(gDP!AM$6:AM$271,MATCH(totalExpenditure!$A99,gDP!$B$6:$B$271))=0,"",INDEX([2]pivotTable!X$3:X$308,MATCH(totalExpenditure!$A99,[2]pivotTable!$A$3:$A$308,0))/100*INDEX(gDP!AM$6:AM$271,MATCH(totalExpenditure!$A99,gDP!$B$6:$B$271)))</f>
        <v>#N/A</v>
      </c>
      <c r="Y99" s="77" t="e">
        <f>IF(INDEX([2]pivotTable!Y$3:Y$308,MATCH(totalExpenditure!$A99,[2]pivotTable!$A$3:$A$308,0))/100*INDEX(gDP!AN$6:AN$271,MATCH(totalExpenditure!$A99,gDP!$B$6:$B$271))=0,"",INDEX([2]pivotTable!Y$3:Y$308,MATCH(totalExpenditure!$A99,[2]pivotTable!$A$3:$A$308,0))/100*INDEX(gDP!AN$6:AN$271,MATCH(totalExpenditure!$A99,gDP!$B$6:$B$271)))</f>
        <v>#N/A</v>
      </c>
      <c r="Z99" s="77" t="e">
        <f>IF(INDEX([2]pivotTable!Z$3:Z$308,MATCH(totalExpenditure!$A99,[2]pivotTable!$A$3:$A$308,0))/100*INDEX(gDP!AO$6:AO$271,MATCH(totalExpenditure!$A99,gDP!$B$6:$B$271))=0,"",INDEX([2]pivotTable!Z$3:Z$308,MATCH(totalExpenditure!$A99,[2]pivotTable!$A$3:$A$308,0))/100*INDEX(gDP!AO$6:AO$271,MATCH(totalExpenditure!$A99,gDP!$B$6:$B$271)))</f>
        <v>#N/A</v>
      </c>
      <c r="AA99" s="77" t="e">
        <f>IF(INDEX([2]pivotTable!AA$3:AA$308,MATCH(totalExpenditure!$A99,[2]pivotTable!$A$3:$A$308,0))/100*INDEX(gDP!AP$6:AP$271,MATCH(totalExpenditure!$A99,gDP!$B$6:$B$271))=0,"",INDEX([2]pivotTable!AA$3:AA$308,MATCH(totalExpenditure!$A99,[2]pivotTable!$A$3:$A$308,0))/100*INDEX(gDP!AP$6:AP$271,MATCH(totalExpenditure!$A99,gDP!$B$6:$B$271)))</f>
        <v>#N/A</v>
      </c>
      <c r="AB99" s="77" t="e">
        <f>IF(INDEX([2]pivotTable!AB$3:AB$308,MATCH(totalExpenditure!$A99,[2]pivotTable!$A$3:$A$308,0))/100*INDEX(gDP!AQ$6:AQ$271,MATCH(totalExpenditure!$A99,gDP!$B$6:$B$271))=0,"",INDEX([2]pivotTable!AB$3:AB$308,MATCH(totalExpenditure!$A99,[2]pivotTable!$A$3:$A$308,0))/100*INDEX(gDP!AQ$6:AQ$271,MATCH(totalExpenditure!$A99,gDP!$B$6:$B$271)))</f>
        <v>#N/A</v>
      </c>
      <c r="AC99" s="77" t="e">
        <f>IF(INDEX([2]pivotTable!AC$3:AC$308,MATCH(totalExpenditure!$A99,[2]pivotTable!$A$3:$A$308,0))/100*INDEX(gDP!AR$6:AR$271,MATCH(totalExpenditure!$A99,gDP!$B$6:$B$271))=0,"",INDEX([2]pivotTable!AC$3:AC$308,MATCH(totalExpenditure!$A99,[2]pivotTable!$A$3:$A$308,0))/100*INDEX(gDP!AR$6:AR$271,MATCH(totalExpenditure!$A99,gDP!$B$6:$B$271)))</f>
        <v>#N/A</v>
      </c>
      <c r="AD99" s="77" t="e">
        <f>IF(INDEX([2]pivotTable!AD$3:AD$308,MATCH(totalExpenditure!$A99,[2]pivotTable!$A$3:$A$308,0))/100*INDEX(gDP!AS$6:AS$271,MATCH(totalExpenditure!$A99,gDP!$B$6:$B$271))=0,"",INDEX([2]pivotTable!AD$3:AD$308,MATCH(totalExpenditure!$A99,[2]pivotTable!$A$3:$A$308,0))/100*INDEX(gDP!AS$6:AS$271,MATCH(totalExpenditure!$A99,gDP!$B$6:$B$271)))</f>
        <v>#N/A</v>
      </c>
      <c r="AE99" s="77" t="e">
        <f>IF(INDEX([2]pivotTable!AE$3:AE$308,MATCH(totalExpenditure!$A99,[2]pivotTable!$A$3:$A$308,0))/100*INDEX(gDP!AT$6:AT$271,MATCH(totalExpenditure!$A99,gDP!$B$6:$B$271))=0,"",INDEX([2]pivotTable!AE$3:AE$308,MATCH(totalExpenditure!$A99,[2]pivotTable!$A$3:$A$308,0))/100*INDEX(gDP!AT$6:AT$271,MATCH(totalExpenditure!$A99,gDP!$B$6:$B$271)))</f>
        <v>#N/A</v>
      </c>
      <c r="AF99" s="77" t="e">
        <f>IF(INDEX([2]pivotTable!AF$3:AF$308,MATCH(totalExpenditure!$A99,[2]pivotTable!$A$3:$A$308,0))/100*INDEX(gDP!AU$6:AU$271,MATCH(totalExpenditure!$A99,gDP!$B$6:$B$271))=0,"",INDEX([2]pivotTable!AF$3:AF$308,MATCH(totalExpenditure!$A99,[2]pivotTable!$A$3:$A$308,0))/100*INDEX(gDP!AU$6:AU$271,MATCH(totalExpenditure!$A99,gDP!$B$6:$B$271)))</f>
        <v>#N/A</v>
      </c>
      <c r="AG99" s="77" t="e">
        <f>IF(INDEX([2]pivotTable!AG$3:AG$308,MATCH(totalExpenditure!$A99,[2]pivotTable!$A$3:$A$308,0))/100*INDEX(gDP!AV$6:AV$271,MATCH(totalExpenditure!$A99,gDP!$B$6:$B$271))=0,"",INDEX([2]pivotTable!AG$3:AG$308,MATCH(totalExpenditure!$A99,[2]pivotTable!$A$3:$A$308,0))/100*INDEX(gDP!AV$6:AV$271,MATCH(totalExpenditure!$A99,gDP!$B$6:$B$271)))</f>
        <v>#N/A</v>
      </c>
      <c r="AH99" s="77" t="e">
        <f>IF(INDEX([2]pivotTable!AH$3:AH$308,MATCH(totalExpenditure!$A99,[2]pivotTable!$A$3:$A$308,0))/100*INDEX(gDP!AW$6:AW$271,MATCH(totalExpenditure!$A99,gDP!$B$6:$B$271))=0,"",INDEX([2]pivotTable!AH$3:AH$308,MATCH(totalExpenditure!$A99,[2]pivotTable!$A$3:$A$308,0))/100*INDEX(gDP!AW$6:AW$271,MATCH(totalExpenditure!$A99,gDP!$B$6:$B$271)))</f>
        <v>#N/A</v>
      </c>
      <c r="AI99" s="77" t="e">
        <f>IF(INDEX([2]pivotTable!AI$3:AI$308,MATCH(totalExpenditure!$A99,[2]pivotTable!$A$3:$A$308,0))/100*INDEX(gDP!AX$6:AX$271,MATCH(totalExpenditure!$A99,gDP!$B$6:$B$271))=0,"",INDEX([2]pivotTable!AI$3:AI$308,MATCH(totalExpenditure!$A99,[2]pivotTable!$A$3:$A$308,0))/100*INDEX(gDP!AX$6:AX$271,MATCH(totalExpenditure!$A99,gDP!$B$6:$B$271)))</f>
        <v>#N/A</v>
      </c>
      <c r="AJ99" s="77" t="e">
        <f>IF(INDEX([2]pivotTable!AJ$3:AJ$308,MATCH(totalExpenditure!$A99,[2]pivotTable!$A$3:$A$308,0))/100*INDEX(gDP!AY$6:AY$271,MATCH(totalExpenditure!$A99,gDP!$B$6:$B$271))=0,"",INDEX([2]pivotTable!AJ$3:AJ$308,MATCH(totalExpenditure!$A99,[2]pivotTable!$A$3:$A$308,0))/100*INDEX(gDP!AY$6:AY$271,MATCH(totalExpenditure!$A99,gDP!$B$6:$B$271)))</f>
        <v>#N/A</v>
      </c>
      <c r="AK99" s="77" t="e">
        <f>IF(INDEX([2]pivotTable!AK$3:AK$308,MATCH(totalExpenditure!$A99,[2]pivotTable!$A$3:$A$308,0))/100*INDEX(gDP!AZ$6:AZ$271,MATCH(totalExpenditure!$A99,gDP!$B$6:$B$271))=0,"",INDEX([2]pivotTable!AK$3:AK$308,MATCH(totalExpenditure!$A99,[2]pivotTable!$A$3:$A$308,0))/100*INDEX(gDP!AZ$6:AZ$271,MATCH(totalExpenditure!$A99,gDP!$B$6:$B$271)))</f>
        <v>#N/A</v>
      </c>
      <c r="AL99" s="77" t="e">
        <f>IF(INDEX([2]pivotTable!AL$3:AL$308,MATCH(totalExpenditure!$A99,[2]pivotTable!$A$3:$A$308,0))/100*INDEX(gDP!BA$6:BA$271,MATCH(totalExpenditure!$A99,gDP!$B$6:$B$271))=0,"",INDEX([2]pivotTable!AL$3:AL$308,MATCH(totalExpenditure!$A99,[2]pivotTable!$A$3:$A$308,0))/100*INDEX(gDP!BA$6:BA$271,MATCH(totalExpenditure!$A99,gDP!$B$6:$B$271)))</f>
        <v>#N/A</v>
      </c>
      <c r="AM99" s="77" t="e">
        <f>IF(INDEX([2]pivotTable!AM$3:AM$308,MATCH(totalExpenditure!$A99,[2]pivotTable!$A$3:$A$308,0))/100*INDEX(gDP!BB$6:BB$271,MATCH(totalExpenditure!$A99,gDP!$B$6:$B$271))=0,"",INDEX([2]pivotTable!AM$3:AM$308,MATCH(totalExpenditure!$A99,[2]pivotTable!$A$3:$A$308,0))/100*INDEX(gDP!BB$6:BB$271,MATCH(totalExpenditure!$A99,gDP!$B$6:$B$271)))</f>
        <v>#N/A</v>
      </c>
      <c r="AN99" s="77" t="e">
        <f>IF(INDEX([2]pivotTable!AN$3:AN$308,MATCH(totalExpenditure!$A99,[2]pivotTable!$A$3:$A$308,0))/100*INDEX(gDP!BC$6:BC$271,MATCH(totalExpenditure!$A99,gDP!$B$6:$B$271))=0,"",INDEX([2]pivotTable!AN$3:AN$308,MATCH(totalExpenditure!$A99,[2]pivotTable!$A$3:$A$308,0))/100*INDEX(gDP!BC$6:BC$271,MATCH(totalExpenditure!$A99,gDP!$B$6:$B$271)))</f>
        <v>#N/A</v>
      </c>
      <c r="AO99" s="77" t="e">
        <f>IF(INDEX([2]pivotTable!AO$3:AO$308,MATCH(totalExpenditure!$A99,[2]pivotTable!$A$3:$A$308,0))/100*INDEX(gDP!BD$6:BD$271,MATCH(totalExpenditure!$A99,gDP!$B$6:$B$271))=0,"",INDEX([2]pivotTable!AO$3:AO$308,MATCH(totalExpenditure!$A99,[2]pivotTable!$A$3:$A$308,0))/100*INDEX(gDP!BD$6:BD$271,MATCH(totalExpenditure!$A99,gDP!$B$6:$B$271)))</f>
        <v>#N/A</v>
      </c>
      <c r="AP99" s="77" t="e">
        <f>IF(INDEX([2]pivotTable!AP$3:AP$308,MATCH(totalExpenditure!$A99,[2]pivotTable!$A$3:$A$308,0))/100*INDEX(gDP!BE$6:BE$271,MATCH(totalExpenditure!$A99,gDP!$B$6:$B$271))=0,"",INDEX([2]pivotTable!AP$3:AP$308,MATCH(totalExpenditure!$A99,[2]pivotTable!$A$3:$A$308,0))/100*INDEX(gDP!BE$6:BE$271,MATCH(totalExpenditure!$A99,gDP!$B$6:$B$271)))</f>
        <v>#N/A</v>
      </c>
      <c r="AQ99" s="77" t="e">
        <f>IF(INDEX([2]pivotTable!AQ$3:AQ$308,MATCH(totalExpenditure!$A99,[2]pivotTable!$A$3:$A$308,0))/100*INDEX(gDP!BF$6:BF$271,MATCH(totalExpenditure!$A99,gDP!$B$6:$B$271))=0,"",INDEX([2]pivotTable!AQ$3:AQ$308,MATCH(totalExpenditure!$A99,[2]pivotTable!$A$3:$A$308,0))/100*INDEX(gDP!BF$6:BF$271,MATCH(totalExpenditure!$A99,gDP!$B$6:$B$271)))</f>
        <v>#N/A</v>
      </c>
      <c r="AR99" s="77" t="e">
        <f>IF(INDEX([2]pivotTable!AR$3:AR$308,MATCH(totalExpenditure!$A99,[2]pivotTable!$A$3:$A$308,0))/100*INDEX(gDP!BG$6:BG$271,MATCH(totalExpenditure!$A99,gDP!$B$6:$B$271))=0,"",INDEX([2]pivotTable!AR$3:AR$308,MATCH(totalExpenditure!$A99,[2]pivotTable!$A$3:$A$308,0))/100*INDEX(gDP!BG$6:BG$271,MATCH(totalExpenditure!$A99,gDP!$B$6:$B$271)))</f>
        <v>#N/A</v>
      </c>
      <c r="AS99" s="77" t="e">
        <f>IF(INDEX([2]pivotTable!AS$3:AS$308,MATCH(totalExpenditure!$A99,[2]pivotTable!$A$3:$A$308,0))/100*INDEX(gDP!BH$6:BH$271,MATCH(totalExpenditure!$A99,gDP!$B$6:$B$271))=0,"",INDEX([2]pivotTable!AS$3:AS$308,MATCH(totalExpenditure!$A99,[2]pivotTable!$A$3:$A$308,0))/100*INDEX(gDP!BH$6:BH$271,MATCH(totalExpenditure!$A99,gDP!$B$6:$B$271)))</f>
        <v>#N/A</v>
      </c>
      <c r="AT99" s="77" t="e">
        <f>IF(INDEX([2]pivotTable!AT$3:AT$308,MATCH(totalExpenditure!$A99,[2]pivotTable!$A$3:$A$308,0))/100*INDEX(gDP!BI$6:BI$271,MATCH(totalExpenditure!$A99,gDP!$B$6:$B$271))=0,"",INDEX([2]pivotTable!AT$3:AT$308,MATCH(totalExpenditure!$A99,[2]pivotTable!$A$3:$A$308,0))/100*INDEX(gDP!BI$6:BI$271,MATCH(totalExpenditure!$A99,gDP!$B$6:$B$271)))</f>
        <v>#N/A</v>
      </c>
      <c r="AU99" s="77" t="e">
        <f>IF(INDEX([2]pivotTable!AU$3:AU$308,MATCH(totalExpenditure!$A99,[2]pivotTable!$A$3:$A$308,0))/100*INDEX(gDP!BJ$6:BJ$271,MATCH(totalExpenditure!$A99,gDP!$B$6:$B$271))=0,"",INDEX([2]pivotTable!AU$3:AU$308,MATCH(totalExpenditure!$A99,[2]pivotTable!$A$3:$A$308,0))/100*INDEX(gDP!BJ$6:BJ$271,MATCH(totalExpenditure!$A99,gDP!$B$6:$B$271)))</f>
        <v>#N/A</v>
      </c>
      <c r="AV99" s="77" t="e">
        <f>IF(INDEX([2]pivotTable!AV$3:AV$308,MATCH(totalExpenditure!$A99,[2]pivotTable!$A$3:$A$308,0))/100*INDEX(gDP!BK$6:BK$271,MATCH(totalExpenditure!$A99,gDP!$B$6:$B$271))=0,"",INDEX([2]pivotTable!AV$3:AV$308,MATCH(totalExpenditure!$A99,[2]pivotTable!$A$3:$A$308,0))/100*INDEX(gDP!BK$6:BK$271,MATCH(totalExpenditure!$A99,gDP!$B$6:$B$271)))</f>
        <v>#N/A</v>
      </c>
      <c r="AW99" s="77" t="e">
        <f>IF(INDEX([2]pivotTable!AW$3:AW$308,MATCH(totalExpenditure!$A99,[2]pivotTable!$A$3:$A$308,0))/100*INDEX(gDP!BL$6:BL$271,MATCH(totalExpenditure!$A99,gDP!$B$6:$B$271))=0,"",INDEX([2]pivotTable!AW$3:AW$308,MATCH(totalExpenditure!$A99,[2]pivotTable!$A$3:$A$308,0))/100*INDEX(gDP!BL$6:BL$271,MATCH(totalExpenditure!$A99,gDP!$B$6:$B$271)))</f>
        <v>#N/A</v>
      </c>
      <c r="AX99" s="77" t="e">
        <f>IF(INDEX([2]pivotTable!AX$3:AX$308,MATCH(totalExpenditure!$A99,[2]pivotTable!$A$3:$A$308,0))/100*INDEX(gDP!BM$6:BM$271,MATCH(totalExpenditure!$A99,gDP!$B$6:$B$271))=0,"",INDEX([2]pivotTable!AX$3:AX$308,MATCH(totalExpenditure!$A99,[2]pivotTable!$A$3:$A$308,0))/100*INDEX(gDP!BM$6:BM$271,MATCH(totalExpenditure!$A99,gDP!$B$6:$B$271)))</f>
        <v>#N/A</v>
      </c>
      <c r="AY99" s="77" t="e">
        <f>IF(INDEX([2]pivotTable!AY$3:AY$308,MATCH(totalExpenditure!$A99,[2]pivotTable!$A$3:$A$308,0))/100*INDEX(gDP!BN$6:BN$271,MATCH(totalExpenditure!$A99,gDP!$B$6:$B$271))=0,"",INDEX([2]pivotTable!AY$3:AY$308,MATCH(totalExpenditure!$A99,[2]pivotTable!$A$3:$A$308,0))/100*INDEX(gDP!BN$6:BN$271,MATCH(totalExpenditure!$A99,gDP!$B$6:$B$271)))</f>
        <v>#N/A</v>
      </c>
      <c r="AZ99" s="77" t="e">
        <f>IF(INDEX([2]pivotTable!AZ$3:AZ$308,MATCH(totalExpenditure!$A99,[2]pivotTable!$A$3:$A$308,0))/100*INDEX(gDP!BO$6:BO$271,MATCH(totalExpenditure!$A99,gDP!$B$6:$B$271))=0,"",INDEX([2]pivotTable!AZ$3:AZ$308,MATCH(totalExpenditure!$A99,[2]pivotTable!$A$3:$A$308,0))/100*INDEX(gDP!BO$6:BO$271,MATCH(totalExpenditure!$A99,gDP!$B$6:$B$271)))</f>
        <v>#N/A</v>
      </c>
      <c r="BA99" s="77" t="e">
        <f>IF(INDEX([2]pivotTable!B$310:B$615,MATCH(totalExpenditure!$A99,[2]pivotTable!$A$310:$A$615,0))/100*INDEX(gDP!Q$6:Q$271,MATCH(totalExpenditure!$A99,gDP!$B$6:$B$271))=0,"",INDEX([2]pivotTable!B$310:B$615,MATCH(totalExpenditure!$A99,[2]pivotTable!$A$310:$A$615,0))/100*INDEX(gDP!Q$6:Q$271,MATCH(totalExpenditure!$A99,gDP!$B$6:$B$271)))</f>
        <v>#N/A</v>
      </c>
      <c r="BB99" s="77" t="e">
        <f>IF(INDEX([2]pivotTable!C$310:C$615,MATCH(totalExpenditure!$A99,[2]pivotTable!$A$310:$A$615,0))/100*INDEX(gDP!R$6:R$271,MATCH(totalExpenditure!$A99,gDP!$B$6:$B$271))=0,"",INDEX([2]pivotTable!C$310:C$615,MATCH(totalExpenditure!$A99,[2]pivotTable!$A$310:$A$615,0))/100*INDEX(gDP!R$6:R$271,MATCH(totalExpenditure!$A99,gDP!$B$6:$B$271)))</f>
        <v>#N/A</v>
      </c>
      <c r="BC99" s="77" t="e">
        <f>IF(INDEX([2]pivotTable!D$310:D$615,MATCH(totalExpenditure!$A99,[2]pivotTable!$A$310:$A$615,0))/100*INDEX(gDP!S$6:S$271,MATCH(totalExpenditure!$A99,gDP!$B$6:$B$271))=0,"",INDEX([2]pivotTable!D$310:D$615,MATCH(totalExpenditure!$A99,[2]pivotTable!$A$310:$A$615,0))/100*INDEX(gDP!S$6:S$271,MATCH(totalExpenditure!$A99,gDP!$B$6:$B$271)))</f>
        <v>#N/A</v>
      </c>
      <c r="BD99" s="77" t="e">
        <f>IF(INDEX([2]pivotTable!E$310:E$615,MATCH(totalExpenditure!$A99,[2]pivotTable!$A$310:$A$615,0))/100*INDEX(gDP!T$6:T$271,MATCH(totalExpenditure!$A99,gDP!$B$6:$B$271))=0,"",INDEX([2]pivotTable!E$310:E$615,MATCH(totalExpenditure!$A99,[2]pivotTable!$A$310:$A$615,0))/100*INDEX(gDP!T$6:T$271,MATCH(totalExpenditure!$A99,gDP!$B$6:$B$271)))</f>
        <v>#N/A</v>
      </c>
      <c r="BE99" s="77" t="e">
        <f>IF(INDEX([2]pivotTable!F$310:F$615,MATCH(totalExpenditure!$A99,[2]pivotTable!$A$310:$A$615,0))/100*INDEX(gDP!U$6:U$271,MATCH(totalExpenditure!$A99,gDP!$B$6:$B$271))=0,"",INDEX([2]pivotTable!F$310:F$615,MATCH(totalExpenditure!$A99,[2]pivotTable!$A$310:$A$615,0))/100*INDEX(gDP!U$6:U$271,MATCH(totalExpenditure!$A99,gDP!$B$6:$B$271)))</f>
        <v>#N/A</v>
      </c>
      <c r="BF99" s="77" t="e">
        <f>IF(INDEX([2]pivotTable!G$310:G$615,MATCH(totalExpenditure!$A99,[2]pivotTable!$A$310:$A$615,0))/100*INDEX(gDP!V$6:V$271,MATCH(totalExpenditure!$A99,gDP!$B$6:$B$271))=0,"",INDEX([2]pivotTable!G$310:G$615,MATCH(totalExpenditure!$A99,[2]pivotTable!$A$310:$A$615,0))/100*INDEX(gDP!V$6:V$271,MATCH(totalExpenditure!$A99,gDP!$B$6:$B$271)))</f>
        <v>#N/A</v>
      </c>
      <c r="BG99" s="77" t="e">
        <f>IF(INDEX([2]pivotTable!H$310:H$615,MATCH(totalExpenditure!$A99,[2]pivotTable!$A$310:$A$615,0))/100*INDEX(gDP!W$6:W$271,MATCH(totalExpenditure!$A99,gDP!$B$6:$B$271))=0,"",INDEX([2]pivotTable!H$310:H$615,MATCH(totalExpenditure!$A99,[2]pivotTable!$A$310:$A$615,0))/100*INDEX(gDP!W$6:W$271,MATCH(totalExpenditure!$A99,gDP!$B$6:$B$271)))</f>
        <v>#N/A</v>
      </c>
      <c r="BH99" s="77" t="e">
        <f>IF(INDEX([2]pivotTable!I$310:I$615,MATCH(totalExpenditure!$A99,[2]pivotTable!$A$310:$A$615,0))/100*INDEX(gDP!X$6:X$271,MATCH(totalExpenditure!$A99,gDP!$B$6:$B$271))=0,"",INDEX([2]pivotTable!I$310:I$615,MATCH(totalExpenditure!$A99,[2]pivotTable!$A$310:$A$615,0))/100*INDEX(gDP!X$6:X$271,MATCH(totalExpenditure!$A99,gDP!$B$6:$B$271)))</f>
        <v>#N/A</v>
      </c>
      <c r="BI99" s="77" t="e">
        <f>IF(INDEX([2]pivotTable!J$310:J$615,MATCH(totalExpenditure!$A99,[2]pivotTable!$A$310:$A$615,0))/100*INDEX(gDP!Y$6:Y$271,MATCH(totalExpenditure!$A99,gDP!$B$6:$B$271))=0,"",INDEX([2]pivotTable!J$310:J$615,MATCH(totalExpenditure!$A99,[2]pivotTable!$A$310:$A$615,0))/100*INDEX(gDP!Y$6:Y$271,MATCH(totalExpenditure!$A99,gDP!$B$6:$B$271)))</f>
        <v>#N/A</v>
      </c>
      <c r="BJ99" s="77" t="e">
        <f>IF(INDEX([2]pivotTable!K$310:K$615,MATCH(totalExpenditure!$A99,[2]pivotTable!$A$310:$A$615,0))/100*INDEX(gDP!Z$6:Z$271,MATCH(totalExpenditure!$A99,gDP!$B$6:$B$271))=0,"",INDEX([2]pivotTable!K$310:K$615,MATCH(totalExpenditure!$A99,[2]pivotTable!$A$310:$A$615,0))/100*INDEX(gDP!Z$6:Z$271,MATCH(totalExpenditure!$A99,gDP!$B$6:$B$271)))</f>
        <v>#N/A</v>
      </c>
      <c r="BK99" s="77" t="e">
        <f>IF(INDEX([2]pivotTable!L$310:L$615,MATCH(totalExpenditure!$A99,[2]pivotTable!$A$310:$A$615,0))/100*INDEX(gDP!AA$6:AA$271,MATCH(totalExpenditure!$A99,gDP!$B$6:$B$271))=0,"",INDEX([2]pivotTable!L$310:L$615,MATCH(totalExpenditure!$A99,[2]pivotTable!$A$310:$A$615,0))/100*INDEX(gDP!AA$6:AA$271,MATCH(totalExpenditure!$A99,gDP!$B$6:$B$271)))</f>
        <v>#N/A</v>
      </c>
      <c r="BL99" s="77" t="e">
        <f>IF(INDEX([2]pivotTable!M$310:M$615,MATCH(totalExpenditure!$A99,[2]pivotTable!$A$310:$A$615,0))/100*INDEX(gDP!AB$6:AB$271,MATCH(totalExpenditure!$A99,gDP!$B$6:$B$271))=0,"",INDEX([2]pivotTable!M$310:M$615,MATCH(totalExpenditure!$A99,[2]pivotTable!$A$310:$A$615,0))/100*INDEX(gDP!AB$6:AB$271,MATCH(totalExpenditure!$A99,gDP!$B$6:$B$271)))</f>
        <v>#N/A</v>
      </c>
      <c r="BM99" s="77" t="e">
        <f>IF(INDEX([2]pivotTable!N$310:N$615,MATCH(totalExpenditure!$A99,[2]pivotTable!$A$310:$A$615,0))/100*INDEX(gDP!AC$6:AC$271,MATCH(totalExpenditure!$A99,gDP!$B$6:$B$271))=0,"",INDEX([2]pivotTable!N$310:N$615,MATCH(totalExpenditure!$A99,[2]pivotTable!$A$310:$A$615,0))/100*INDEX(gDP!AC$6:AC$271,MATCH(totalExpenditure!$A99,gDP!$B$6:$B$271)))</f>
        <v>#N/A</v>
      </c>
      <c r="BN99" s="77" t="e">
        <f>IF(INDEX([2]pivotTable!O$310:O$615,MATCH(totalExpenditure!$A99,[2]pivotTable!$A$310:$A$615,0))/100*INDEX(gDP!AD$6:AD$271,MATCH(totalExpenditure!$A99,gDP!$B$6:$B$271))=0,"",INDEX([2]pivotTable!O$310:O$615,MATCH(totalExpenditure!$A99,[2]pivotTable!$A$310:$A$615,0))/100*INDEX(gDP!AD$6:AD$271,MATCH(totalExpenditure!$A99,gDP!$B$6:$B$271)))</f>
        <v>#N/A</v>
      </c>
      <c r="BO99" s="77" t="e">
        <f>IF(INDEX([2]pivotTable!P$310:P$615,MATCH(totalExpenditure!$A99,[2]pivotTable!$A$310:$A$615,0))/100*INDEX(gDP!AE$6:AE$271,MATCH(totalExpenditure!$A99,gDP!$B$6:$B$271))=0,"",INDEX([2]pivotTable!P$310:P$615,MATCH(totalExpenditure!$A99,[2]pivotTable!$A$310:$A$615,0))/100*INDEX(gDP!AE$6:AE$271,MATCH(totalExpenditure!$A99,gDP!$B$6:$B$271)))</f>
        <v>#N/A</v>
      </c>
      <c r="BP99" s="77" t="e">
        <f>IF(INDEX([2]pivotTable!Q$310:Q$615,MATCH(totalExpenditure!$A99,[2]pivotTable!$A$310:$A$615,0))/100*INDEX(gDP!AF$6:AF$271,MATCH(totalExpenditure!$A99,gDP!$B$6:$B$271))=0,"",INDEX([2]pivotTable!Q$310:Q$615,MATCH(totalExpenditure!$A99,[2]pivotTable!$A$310:$A$615,0))/100*INDEX(gDP!AF$6:AF$271,MATCH(totalExpenditure!$A99,gDP!$B$6:$B$271)))</f>
        <v>#N/A</v>
      </c>
      <c r="BQ99" s="77" t="e">
        <f>IF(INDEX([2]pivotTable!R$310:R$615,MATCH(totalExpenditure!$A99,[2]pivotTable!$A$310:$A$615,0))/100*INDEX(gDP!AG$6:AG$271,MATCH(totalExpenditure!$A99,gDP!$B$6:$B$271))=0,"",INDEX([2]pivotTable!R$310:R$615,MATCH(totalExpenditure!$A99,[2]pivotTable!$A$310:$A$615,0))/100*INDEX(gDP!AG$6:AG$271,MATCH(totalExpenditure!$A99,gDP!$B$6:$B$271)))</f>
        <v>#N/A</v>
      </c>
      <c r="BR99" s="77" t="e">
        <f>IF(INDEX([2]pivotTable!S$310:S$615,MATCH(totalExpenditure!$A99,[2]pivotTable!$A$310:$A$615,0))/100*INDEX(gDP!AH$6:AH$271,MATCH(totalExpenditure!$A99,gDP!$B$6:$B$271))=0,"",INDEX([2]pivotTable!S$310:S$615,MATCH(totalExpenditure!$A99,[2]pivotTable!$A$310:$A$615,0))/100*INDEX(gDP!AH$6:AH$271,MATCH(totalExpenditure!$A99,gDP!$B$6:$B$271)))</f>
        <v>#N/A</v>
      </c>
      <c r="BS99" s="77" t="e">
        <f>IF(INDEX([2]pivotTable!T$310:T$615,MATCH(totalExpenditure!$A99,[2]pivotTable!$A$310:$A$615,0))/100*INDEX(gDP!AI$6:AI$271,MATCH(totalExpenditure!$A99,gDP!$B$6:$B$271))=0,"",INDEX([2]pivotTable!T$310:T$615,MATCH(totalExpenditure!$A99,[2]pivotTable!$A$310:$A$615,0))/100*INDEX(gDP!AI$6:AI$271,MATCH(totalExpenditure!$A99,gDP!$B$6:$B$271)))</f>
        <v>#N/A</v>
      </c>
      <c r="BT99" s="77" t="e">
        <f>IF(INDEX([2]pivotTable!U$310:U$615,MATCH(totalExpenditure!$A99,[2]pivotTable!$A$310:$A$615,0))/100*INDEX(gDP!AJ$6:AJ$271,MATCH(totalExpenditure!$A99,gDP!$B$6:$B$271))=0,"",INDEX([2]pivotTable!U$310:U$615,MATCH(totalExpenditure!$A99,[2]pivotTable!$A$310:$A$615,0))/100*INDEX(gDP!AJ$6:AJ$271,MATCH(totalExpenditure!$A99,gDP!$B$6:$B$271)))</f>
        <v>#N/A</v>
      </c>
      <c r="BU99" s="77" t="e">
        <f>IF(INDEX([2]pivotTable!V$310:V$615,MATCH(totalExpenditure!$A99,[2]pivotTable!$A$310:$A$615,0))/100*INDEX(gDP!AK$6:AK$271,MATCH(totalExpenditure!$A99,gDP!$B$6:$B$271))=0,"",INDEX([2]pivotTable!V$310:V$615,MATCH(totalExpenditure!$A99,[2]pivotTable!$A$310:$A$615,0))/100*INDEX(gDP!AK$6:AK$271,MATCH(totalExpenditure!$A99,gDP!$B$6:$B$271)))</f>
        <v>#N/A</v>
      </c>
      <c r="BV99" s="77" t="e">
        <f>IF(INDEX([2]pivotTable!W$310:W$615,MATCH(totalExpenditure!$A99,[2]pivotTable!$A$310:$A$615,0))/100*INDEX(gDP!AL$6:AL$271,MATCH(totalExpenditure!$A99,gDP!$B$6:$B$271))=0,"",INDEX([2]pivotTable!W$310:W$615,MATCH(totalExpenditure!$A99,[2]pivotTable!$A$310:$A$615,0))/100*INDEX(gDP!AL$6:AL$271,MATCH(totalExpenditure!$A99,gDP!$B$6:$B$271)))</f>
        <v>#N/A</v>
      </c>
      <c r="BW99" s="77" t="e">
        <f>IF(INDEX([2]pivotTable!X$310:X$615,MATCH(totalExpenditure!$A99,[2]pivotTable!$A$310:$A$615,0))/100*INDEX(gDP!AM$6:AM$271,MATCH(totalExpenditure!$A99,gDP!$B$6:$B$271))=0,"",INDEX([2]pivotTable!X$310:X$615,MATCH(totalExpenditure!$A99,[2]pivotTable!$A$310:$A$615,0))/100*INDEX(gDP!AM$6:AM$271,MATCH(totalExpenditure!$A99,gDP!$B$6:$B$271)))</f>
        <v>#N/A</v>
      </c>
      <c r="BX99" s="77" t="e">
        <f>IF(INDEX([2]pivotTable!Y$310:Y$615,MATCH(totalExpenditure!$A99,[2]pivotTable!$A$310:$A$615,0))/100*INDEX(gDP!AN$6:AN$271,MATCH(totalExpenditure!$A99,gDP!$B$6:$B$271))=0,"",INDEX([2]pivotTable!Y$310:Y$615,MATCH(totalExpenditure!$A99,[2]pivotTable!$A$310:$A$615,0))/100*INDEX(gDP!AN$6:AN$271,MATCH(totalExpenditure!$A99,gDP!$B$6:$B$271)))</f>
        <v>#N/A</v>
      </c>
      <c r="BY99" s="77" t="e">
        <f>IF(INDEX([2]pivotTable!Z$310:Z$615,MATCH(totalExpenditure!$A99,[2]pivotTable!$A$310:$A$615,0))/100*INDEX(gDP!AO$6:AO$271,MATCH(totalExpenditure!$A99,gDP!$B$6:$B$271))=0,"",INDEX([2]pivotTable!Z$310:Z$615,MATCH(totalExpenditure!$A99,[2]pivotTable!$A$310:$A$615,0))/100*INDEX(gDP!AO$6:AO$271,MATCH(totalExpenditure!$A99,gDP!$B$6:$B$271)))</f>
        <v>#N/A</v>
      </c>
      <c r="BZ99" s="77" t="e">
        <f>IF(INDEX([2]pivotTable!AA$310:AA$615,MATCH(totalExpenditure!$A99,[2]pivotTable!$A$310:$A$615,0))/100*INDEX(gDP!AP$6:AP$271,MATCH(totalExpenditure!$A99,gDP!$B$6:$B$271))=0,"",INDEX([2]pivotTable!AA$310:AA$615,MATCH(totalExpenditure!$A99,[2]pivotTable!$A$310:$A$615,0))/100*INDEX(gDP!AP$6:AP$271,MATCH(totalExpenditure!$A99,gDP!$B$6:$B$271)))</f>
        <v>#N/A</v>
      </c>
      <c r="CA99" s="77" t="e">
        <f>IF(INDEX([2]pivotTable!AB$310:AB$615,MATCH(totalExpenditure!$A99,[2]pivotTable!$A$310:$A$615,0))/100*INDEX(gDP!AQ$6:AQ$271,MATCH(totalExpenditure!$A99,gDP!$B$6:$B$271))=0,"",INDEX([2]pivotTable!AB$310:AB$615,MATCH(totalExpenditure!$A99,[2]pivotTable!$A$310:$A$615,0))/100*INDEX(gDP!AQ$6:AQ$271,MATCH(totalExpenditure!$A99,gDP!$B$6:$B$271)))</f>
        <v>#N/A</v>
      </c>
      <c r="CB99" s="77" t="e">
        <f>IF(INDEX([2]pivotTable!AC$310:AC$615,MATCH(totalExpenditure!$A99,[2]pivotTable!$A$310:$A$615,0))/100*INDEX(gDP!AR$6:AR$271,MATCH(totalExpenditure!$A99,gDP!$B$6:$B$271))=0,"",INDEX([2]pivotTable!AC$310:AC$615,MATCH(totalExpenditure!$A99,[2]pivotTable!$A$310:$A$615,0))/100*INDEX(gDP!AR$6:AR$271,MATCH(totalExpenditure!$A99,gDP!$B$6:$B$271)))</f>
        <v>#N/A</v>
      </c>
      <c r="CC99" s="77" t="e">
        <f>IF(INDEX([2]pivotTable!AD$310:AD$615,MATCH(totalExpenditure!$A99,[2]pivotTable!$A$310:$A$615,0))/100*INDEX(gDP!AS$6:AS$271,MATCH(totalExpenditure!$A99,gDP!$B$6:$B$271))=0,"",INDEX([2]pivotTable!AD$310:AD$615,MATCH(totalExpenditure!$A99,[2]pivotTable!$A$310:$A$615,0))/100*INDEX(gDP!AS$6:AS$271,MATCH(totalExpenditure!$A99,gDP!$B$6:$B$271)))</f>
        <v>#N/A</v>
      </c>
      <c r="CD99" s="77" t="e">
        <f>IF(INDEX([2]pivotTable!AE$310:AE$615,MATCH(totalExpenditure!$A99,[2]pivotTable!$A$310:$A$615,0))/100*INDEX(gDP!AT$6:AT$271,MATCH(totalExpenditure!$A99,gDP!$B$6:$B$271))=0,"",INDEX([2]pivotTable!AE$310:AE$615,MATCH(totalExpenditure!$A99,[2]pivotTable!$A$310:$A$615,0))/100*INDEX(gDP!AT$6:AT$271,MATCH(totalExpenditure!$A99,gDP!$B$6:$B$271)))</f>
        <v>#N/A</v>
      </c>
      <c r="CE99" s="77" t="e">
        <f>IF(INDEX([2]pivotTable!AF$310:AF$615,MATCH(totalExpenditure!$A99,[2]pivotTable!$A$310:$A$615,0))/100*INDEX(gDP!AU$6:AU$271,MATCH(totalExpenditure!$A99,gDP!$B$6:$B$271))=0,"",INDEX([2]pivotTable!AF$310:AF$615,MATCH(totalExpenditure!$A99,[2]pivotTable!$A$310:$A$615,0))/100*INDEX(gDP!AU$6:AU$271,MATCH(totalExpenditure!$A99,gDP!$B$6:$B$271)))</f>
        <v>#N/A</v>
      </c>
      <c r="CF99" s="77" t="e">
        <f>IF(INDEX([2]pivotTable!AG$310:AG$615,MATCH(totalExpenditure!$A99,[2]pivotTable!$A$310:$A$615,0))/100*INDEX(gDP!AV$6:AV$271,MATCH(totalExpenditure!$A99,gDP!$B$6:$B$271))=0,"",INDEX([2]pivotTable!AG$310:AG$615,MATCH(totalExpenditure!$A99,[2]pivotTable!$A$310:$A$615,0))/100*INDEX(gDP!AV$6:AV$271,MATCH(totalExpenditure!$A99,gDP!$B$6:$B$271)))</f>
        <v>#N/A</v>
      </c>
      <c r="CG99" s="77" t="e">
        <f>IF(INDEX([2]pivotTable!AH$310:AH$615,MATCH(totalExpenditure!$A99,[2]pivotTable!$A$310:$A$615,0))/100*INDEX(gDP!AW$6:AW$271,MATCH(totalExpenditure!$A99,gDP!$B$6:$B$271))=0,"",INDEX([2]pivotTable!AH$310:AH$615,MATCH(totalExpenditure!$A99,[2]pivotTable!$A$310:$A$615,0))/100*INDEX(gDP!AW$6:AW$271,MATCH(totalExpenditure!$A99,gDP!$B$6:$B$271)))</f>
        <v>#N/A</v>
      </c>
      <c r="CH99" s="77" t="e">
        <f>IF(INDEX([2]pivotTable!AI$310:AI$615,MATCH(totalExpenditure!$A99,[2]pivotTable!$A$310:$A$615,0))/100*INDEX(gDP!AX$6:AX$271,MATCH(totalExpenditure!$A99,gDP!$B$6:$B$271))=0,"",INDEX([2]pivotTable!AI$310:AI$615,MATCH(totalExpenditure!$A99,[2]pivotTable!$A$310:$A$615,0))/100*INDEX(gDP!AX$6:AX$271,MATCH(totalExpenditure!$A99,gDP!$B$6:$B$271)))</f>
        <v>#N/A</v>
      </c>
      <c r="CI99" s="77" t="e">
        <f>IF(INDEX([2]pivotTable!AJ$310:AJ$615,MATCH(totalExpenditure!$A99,[2]pivotTable!$A$310:$A$615,0))/100*INDEX(gDP!AY$6:AY$271,MATCH(totalExpenditure!$A99,gDP!$B$6:$B$271))=0,"",INDEX([2]pivotTable!AJ$310:AJ$615,MATCH(totalExpenditure!$A99,[2]pivotTable!$A$310:$A$615,0))/100*INDEX(gDP!AY$6:AY$271,MATCH(totalExpenditure!$A99,gDP!$B$6:$B$271)))</f>
        <v>#N/A</v>
      </c>
      <c r="CJ99" s="77" t="e">
        <f>IF(INDEX([2]pivotTable!AK$310:AK$615,MATCH(totalExpenditure!$A99,[2]pivotTable!$A$310:$A$615,0))/100*INDEX(gDP!AZ$6:AZ$271,MATCH(totalExpenditure!$A99,gDP!$B$6:$B$271))=0,"",INDEX([2]pivotTable!AK$310:AK$615,MATCH(totalExpenditure!$A99,[2]pivotTable!$A$310:$A$615,0))/100*INDEX(gDP!AZ$6:AZ$271,MATCH(totalExpenditure!$A99,gDP!$B$6:$B$271)))</f>
        <v>#N/A</v>
      </c>
      <c r="CK99" s="77" t="e">
        <f>IF(INDEX([2]pivotTable!AL$310:AL$615,MATCH(totalExpenditure!$A99,[2]pivotTable!$A$310:$A$615,0))/100*INDEX(gDP!BA$6:BA$271,MATCH(totalExpenditure!$A99,gDP!$B$6:$B$271))=0,"",INDEX([2]pivotTable!AL$310:AL$615,MATCH(totalExpenditure!$A99,[2]pivotTable!$A$310:$A$615,0))/100*INDEX(gDP!BA$6:BA$271,MATCH(totalExpenditure!$A99,gDP!$B$6:$B$271)))</f>
        <v>#N/A</v>
      </c>
      <c r="CL99" s="77" t="e">
        <f>IF(INDEX([2]pivotTable!AM$310:AM$615,MATCH(totalExpenditure!$A99,[2]pivotTable!$A$310:$A$615,0))/100*INDEX(gDP!BB$6:BB$271,MATCH(totalExpenditure!$A99,gDP!$B$6:$B$271))=0,"",INDEX([2]pivotTable!AM$310:AM$615,MATCH(totalExpenditure!$A99,[2]pivotTable!$A$310:$A$615,0))/100*INDEX(gDP!BB$6:BB$271,MATCH(totalExpenditure!$A99,gDP!$B$6:$B$271)))</f>
        <v>#N/A</v>
      </c>
      <c r="CM99" s="77" t="e">
        <f>IF(INDEX([2]pivotTable!AN$310:AN$615,MATCH(totalExpenditure!$A99,[2]pivotTable!$A$310:$A$615,0))/100*INDEX(gDP!BC$6:BC$271,MATCH(totalExpenditure!$A99,gDP!$B$6:$B$271))=0,"",INDEX([2]pivotTable!AN$310:AN$615,MATCH(totalExpenditure!$A99,[2]pivotTable!$A$310:$A$615,0))/100*INDEX(gDP!BC$6:BC$271,MATCH(totalExpenditure!$A99,gDP!$B$6:$B$271)))</f>
        <v>#N/A</v>
      </c>
      <c r="CN99" s="77" t="e">
        <f>IF(INDEX([2]pivotTable!AO$310:AO$615,MATCH(totalExpenditure!$A99,[2]pivotTable!$A$310:$A$615,0))/100*INDEX(gDP!BD$6:BD$271,MATCH(totalExpenditure!$A99,gDP!$B$6:$B$271))=0,"",INDEX([2]pivotTable!AO$310:AO$615,MATCH(totalExpenditure!$A99,[2]pivotTable!$A$310:$A$615,0))/100*INDEX(gDP!BD$6:BD$271,MATCH(totalExpenditure!$A99,gDP!$B$6:$B$271)))</f>
        <v>#N/A</v>
      </c>
      <c r="CO99" s="77" t="e">
        <f>IF(INDEX([2]pivotTable!AP$310:AP$615,MATCH(totalExpenditure!$A99,[2]pivotTable!$A$310:$A$615,0))/100*INDEX(gDP!BE$6:BE$271,MATCH(totalExpenditure!$A99,gDP!$B$6:$B$271))=0,"",INDEX([2]pivotTable!AP$310:AP$615,MATCH(totalExpenditure!$A99,[2]pivotTable!$A$310:$A$615,0))/100*INDEX(gDP!BE$6:BE$271,MATCH(totalExpenditure!$A99,gDP!$B$6:$B$271)))</f>
        <v>#N/A</v>
      </c>
      <c r="CP99" s="77" t="e">
        <f>IF(INDEX([2]pivotTable!AQ$310:AQ$615,MATCH(totalExpenditure!$A99,[2]pivotTable!$A$310:$A$615,0))/100*INDEX(gDP!BF$6:BF$271,MATCH(totalExpenditure!$A99,gDP!$B$6:$B$271))=0,"",INDEX([2]pivotTable!AQ$310:AQ$615,MATCH(totalExpenditure!$A99,[2]pivotTable!$A$310:$A$615,0))/100*INDEX(gDP!BF$6:BF$271,MATCH(totalExpenditure!$A99,gDP!$B$6:$B$271)))</f>
        <v>#N/A</v>
      </c>
      <c r="CQ99" s="77" t="e">
        <f>IF(INDEX([2]pivotTable!AR$310:AR$615,MATCH(totalExpenditure!$A99,[2]pivotTable!$A$310:$A$615,0))/100*INDEX(gDP!BG$6:BG$271,MATCH(totalExpenditure!$A99,gDP!$B$6:$B$271))=0,"",INDEX([2]pivotTable!AR$310:AR$615,MATCH(totalExpenditure!$A99,[2]pivotTable!$A$310:$A$615,0))/100*INDEX(gDP!BG$6:BG$271,MATCH(totalExpenditure!$A99,gDP!$B$6:$B$271)))</f>
        <v>#N/A</v>
      </c>
      <c r="CR99" s="77" t="e">
        <f>IF(INDEX([2]pivotTable!AS$310:AS$615,MATCH(totalExpenditure!$A99,[2]pivotTable!$A$310:$A$615,0))/100*INDEX(gDP!BH$6:BH$271,MATCH(totalExpenditure!$A99,gDP!$B$6:$B$271))=0,"",INDEX([2]pivotTable!AS$310:AS$615,MATCH(totalExpenditure!$A99,[2]pivotTable!$A$310:$A$615,0))/100*INDEX(gDP!BH$6:BH$271,MATCH(totalExpenditure!$A99,gDP!$B$6:$B$271)))</f>
        <v>#N/A</v>
      </c>
      <c r="CS99" s="77" t="e">
        <f>IF(INDEX([2]pivotTable!AT$310:AT$615,MATCH(totalExpenditure!$A99,[2]pivotTable!$A$310:$A$615,0))/100*INDEX(gDP!BI$6:BI$271,MATCH(totalExpenditure!$A99,gDP!$B$6:$B$271))=0,"",INDEX([2]pivotTable!AT$310:AT$615,MATCH(totalExpenditure!$A99,[2]pivotTable!$A$310:$A$615,0))/100*INDEX(gDP!BI$6:BI$271,MATCH(totalExpenditure!$A99,gDP!$B$6:$B$271)))</f>
        <v>#N/A</v>
      </c>
      <c r="CT99" s="77" t="e">
        <f>IF(INDEX([2]pivotTable!AU$310:AU$615,MATCH(totalExpenditure!$A99,[2]pivotTable!$A$310:$A$615,0))/100*INDEX(gDP!BJ$6:BJ$271,MATCH(totalExpenditure!$A99,gDP!$B$6:$B$271))=0,"",INDEX([2]pivotTable!AU$310:AU$615,MATCH(totalExpenditure!$A99,[2]pivotTable!$A$310:$A$615,0))/100*INDEX(gDP!BJ$6:BJ$271,MATCH(totalExpenditure!$A99,gDP!$B$6:$B$271)))</f>
        <v>#N/A</v>
      </c>
      <c r="CU99" s="77" t="e">
        <f>IF(INDEX([2]pivotTable!AV$310:AV$615,MATCH(totalExpenditure!$A99,[2]pivotTable!$A$310:$A$615,0))/100*INDEX(gDP!BK$6:BK$271,MATCH(totalExpenditure!$A99,gDP!$B$6:$B$271))=0,"",INDEX([2]pivotTable!AV$310:AV$615,MATCH(totalExpenditure!$A99,[2]pivotTable!$A$310:$A$615,0))/100*INDEX(gDP!BK$6:BK$271,MATCH(totalExpenditure!$A99,gDP!$B$6:$B$271)))</f>
        <v>#N/A</v>
      </c>
      <c r="CV99" s="77" t="e">
        <f>IF(INDEX([2]pivotTable!AW$310:AW$615,MATCH(totalExpenditure!$A99,[2]pivotTable!$A$310:$A$615,0))/100*INDEX(gDP!BL$6:BL$271,MATCH(totalExpenditure!$A99,gDP!$B$6:$B$271))=0,"",INDEX([2]pivotTable!AW$310:AW$615,MATCH(totalExpenditure!$A99,[2]pivotTable!$A$310:$A$615,0))/100*INDEX(gDP!BL$6:BL$271,MATCH(totalExpenditure!$A99,gDP!$B$6:$B$271)))</f>
        <v>#N/A</v>
      </c>
      <c r="CW99" s="77" t="e">
        <f>IF(INDEX([2]pivotTable!AX$310:AX$615,MATCH(totalExpenditure!$A99,[2]pivotTable!$A$310:$A$615,0))/100*INDEX(gDP!BM$6:BM$271,MATCH(totalExpenditure!$A99,gDP!$B$6:$B$271))=0,"",INDEX([2]pivotTable!AX$310:AX$615,MATCH(totalExpenditure!$A99,[2]pivotTable!$A$310:$A$615,0))/100*INDEX(gDP!BM$6:BM$271,MATCH(totalExpenditure!$A99,gDP!$B$6:$B$271)))</f>
        <v>#N/A</v>
      </c>
      <c r="CX99" s="77" t="e">
        <f>IF(INDEX([2]pivotTable!AY$310:AY$615,MATCH(totalExpenditure!$A99,[2]pivotTable!$A$310:$A$615,0))/100*INDEX(gDP!BN$6:BN$271,MATCH(totalExpenditure!$A99,gDP!$B$6:$B$271))=0,"",INDEX([2]pivotTable!AY$310:AY$615,MATCH(totalExpenditure!$A99,[2]pivotTable!$A$310:$A$615,0))/100*INDEX(gDP!BN$6:BN$271,MATCH(totalExpenditure!$A99,gDP!$B$6:$B$271)))</f>
        <v>#N/A</v>
      </c>
      <c r="CY99" s="77" t="e">
        <f>IF(INDEX([2]pivotTable!AZ$310:AZ$615,MATCH(totalExpenditure!$A99,[2]pivotTable!$A$310:$A$615,0))/100*INDEX(gDP!BO$6:BO$271,MATCH(totalExpenditure!$A99,gDP!$B$6:$B$271))=0,"",INDEX([2]pivotTable!AZ$310:AZ$615,MATCH(totalExpenditure!$A99,[2]pivotTable!$A$310:$A$615,0))/100*INDEX(gDP!BO$6:BO$271,MATCH(totalExpenditure!$A99,gDP!$B$6:$B$271)))</f>
        <v>#N/A</v>
      </c>
      <c r="CZ99" s="77" t="e">
        <f>IF(B99="","",IF(BA99="","",B99-B99+INDEX(gDP!Q$6:Q$271,MATCH(totalExpenditure!$A99,gDP!$B$6:$B$271))))</f>
        <v>#N/A</v>
      </c>
      <c r="DA99" s="77" t="e">
        <f>IF(C99="","",IF(BB99="","",C99-C99+INDEX(gDP!R$6:R$271,MATCH(totalExpenditure!$A99,gDP!$B$6:$B$271))))</f>
        <v>#N/A</v>
      </c>
      <c r="DB99" s="77" t="e">
        <f>IF(D99="","",IF(BC99="","",D99-D99+INDEX(gDP!S$6:S$271,MATCH(totalExpenditure!$A99,gDP!$B$6:$B$271))))</f>
        <v>#N/A</v>
      </c>
      <c r="DC99" s="77" t="e">
        <f>IF(E99="","",IF(BD99="","",E99-E99+INDEX(gDP!T$6:T$271,MATCH(totalExpenditure!$A99,gDP!$B$6:$B$271))))</f>
        <v>#N/A</v>
      </c>
      <c r="DD99" s="77" t="e">
        <f>IF(F99="","",IF(BE99="","",F99-F99+INDEX(gDP!U$6:U$271,MATCH(totalExpenditure!$A99,gDP!$B$6:$B$271))))</f>
        <v>#N/A</v>
      </c>
      <c r="DE99" s="77" t="e">
        <f>IF(G99="","",IF(BF99="","",G99-G99+INDEX(gDP!V$6:V$271,MATCH(totalExpenditure!$A99,gDP!$B$6:$B$271))))</f>
        <v>#N/A</v>
      </c>
      <c r="DF99" s="77" t="e">
        <f>IF(H99="","",IF(BG99="","",H99-H99+INDEX(gDP!W$6:W$271,MATCH(totalExpenditure!$A99,gDP!$B$6:$B$271))))</f>
        <v>#N/A</v>
      </c>
      <c r="DG99" s="77" t="e">
        <f>IF(I99="","",IF(BH99="","",I99-I99+INDEX(gDP!X$6:X$271,MATCH(totalExpenditure!$A99,gDP!$B$6:$B$271))))</f>
        <v>#N/A</v>
      </c>
      <c r="DH99" s="77" t="e">
        <f>IF(J99="","",IF(BI99="","",J99-J99+INDEX(gDP!Y$6:Y$271,MATCH(totalExpenditure!$A99,gDP!$B$6:$B$271))))</f>
        <v>#N/A</v>
      </c>
      <c r="DI99" s="77" t="e">
        <f>IF(K99="","",IF(BJ99="","",K99-K99+INDEX(gDP!Z$6:Z$271,MATCH(totalExpenditure!$A99,gDP!$B$6:$B$271))))</f>
        <v>#N/A</v>
      </c>
      <c r="DJ99" s="77" t="e">
        <f>IF(L99="","",IF(BK99="","",L99-L99+INDEX(gDP!AA$6:AA$271,MATCH(totalExpenditure!$A99,gDP!$B$6:$B$271))))</f>
        <v>#N/A</v>
      </c>
      <c r="DK99" s="77" t="e">
        <f>IF(M99="","",IF(BL99="","",M99-M99+INDEX(gDP!AB$6:AB$271,MATCH(totalExpenditure!$A99,gDP!$B$6:$B$271))))</f>
        <v>#N/A</v>
      </c>
      <c r="DL99" s="77" t="e">
        <f>IF(N99="","",IF(BM99="","",N99-N99+INDEX(gDP!AC$6:AC$271,MATCH(totalExpenditure!$A99,gDP!$B$6:$B$271))))</f>
        <v>#N/A</v>
      </c>
      <c r="DM99" s="77" t="e">
        <f>IF(O99="","",IF(BN99="","",O99-O99+INDEX(gDP!AD$6:AD$271,MATCH(totalExpenditure!$A99,gDP!$B$6:$B$271))))</f>
        <v>#N/A</v>
      </c>
      <c r="DN99" s="77" t="e">
        <f>IF(P99="","",IF(BO99="","",P99-P99+INDEX(gDP!AE$6:AE$271,MATCH(totalExpenditure!$A99,gDP!$B$6:$B$271))))</f>
        <v>#N/A</v>
      </c>
      <c r="DO99" s="77" t="e">
        <f>IF(Q99="","",IF(BP99="","",Q99-Q99+INDEX(gDP!AF$6:AF$271,MATCH(totalExpenditure!$A99,gDP!$B$6:$B$271))))</f>
        <v>#N/A</v>
      </c>
      <c r="DP99" s="77" t="e">
        <f>IF(R99="","",IF(BQ99="","",R99-R99+INDEX(gDP!AG$6:AG$271,MATCH(totalExpenditure!$A99,gDP!$B$6:$B$271))))</f>
        <v>#N/A</v>
      </c>
      <c r="DQ99" s="77" t="e">
        <f>IF(S99="","",IF(BR99="","",S99-S99+INDEX(gDP!AH$6:AH$271,MATCH(totalExpenditure!$A99,gDP!$B$6:$B$271))))</f>
        <v>#N/A</v>
      </c>
      <c r="DR99" s="77" t="e">
        <f>IF(T99="","",IF(BS99="","",T99-T99+INDEX(gDP!AI$6:AI$271,MATCH(totalExpenditure!$A99,gDP!$B$6:$B$271))))</f>
        <v>#N/A</v>
      </c>
      <c r="DS99" s="77" t="e">
        <f>IF(U99="","",IF(BT99="","",U99-U99+INDEX(gDP!AJ$6:AJ$271,MATCH(totalExpenditure!$A99,gDP!$B$6:$B$271))))</f>
        <v>#N/A</v>
      </c>
      <c r="DT99" s="77" t="e">
        <f>IF(V99="","",IF(BU99="","",V99-V99+INDEX(gDP!AK$6:AK$271,MATCH(totalExpenditure!$A99,gDP!$B$6:$B$271))))</f>
        <v>#N/A</v>
      </c>
      <c r="DU99" s="77" t="e">
        <f>IF(W99="","",IF(BV99="","",W99-W99+INDEX(gDP!AL$6:AL$271,MATCH(totalExpenditure!$A99,gDP!$B$6:$B$271))))</f>
        <v>#N/A</v>
      </c>
      <c r="DV99" s="77" t="e">
        <f>IF(X99="","",IF(BW99="","",X99-X99+INDEX(gDP!AM$6:AM$271,MATCH(totalExpenditure!$A99,gDP!$B$6:$B$271))))</f>
        <v>#N/A</v>
      </c>
      <c r="DW99" s="77" t="e">
        <f>IF(Y99="","",IF(BX99="","",Y99-Y99+INDEX(gDP!AN$6:AN$271,MATCH(totalExpenditure!$A99,gDP!$B$6:$B$271))))</f>
        <v>#N/A</v>
      </c>
      <c r="DX99" s="77" t="e">
        <f>IF(Z99="","",IF(BY99="","",Z99-Z99+INDEX(gDP!AO$6:AO$271,MATCH(totalExpenditure!$A99,gDP!$B$6:$B$271))))</f>
        <v>#N/A</v>
      </c>
      <c r="DY99" s="77" t="e">
        <f>IF(AA99="","",IF(BZ99="","",AA99-AA99+INDEX(gDP!AP$6:AP$271,MATCH(totalExpenditure!$A99,gDP!$B$6:$B$271))))</f>
        <v>#N/A</v>
      </c>
      <c r="DZ99" s="77" t="e">
        <f>IF(AB99="","",IF(CA99="","",AB99-AB99+INDEX(gDP!AQ$6:AQ$271,MATCH(totalExpenditure!$A99,gDP!$B$6:$B$271))))</f>
        <v>#N/A</v>
      </c>
      <c r="EA99" s="77" t="e">
        <f>IF(AC99="","",IF(CB99="","",AC99-AC99+INDEX(gDP!AR$6:AR$271,MATCH(totalExpenditure!$A99,gDP!$B$6:$B$271))))</f>
        <v>#N/A</v>
      </c>
      <c r="EB99" s="77" t="e">
        <f>IF(AD99="","",IF(CC99="","",AD99-AD99+INDEX(gDP!AS$6:AS$271,MATCH(totalExpenditure!$A99,gDP!$B$6:$B$271))))</f>
        <v>#N/A</v>
      </c>
      <c r="EC99" s="77" t="e">
        <f>IF(AE99="","",IF(CD99="","",AE99-AE99+INDEX(gDP!AT$6:AT$271,MATCH(totalExpenditure!$A99,gDP!$B$6:$B$271))))</f>
        <v>#N/A</v>
      </c>
      <c r="ED99" s="77" t="e">
        <f>IF(AF99="","",IF(CE99="","",AF99-AF99+INDEX(gDP!AU$6:AU$271,MATCH(totalExpenditure!$A99,gDP!$B$6:$B$271))))</f>
        <v>#N/A</v>
      </c>
      <c r="EE99" s="77" t="e">
        <f>IF(AG99="","",IF(CF99="","",AG99-AG99+INDEX(gDP!AV$6:AV$271,MATCH(totalExpenditure!$A99,gDP!$B$6:$B$271))))</f>
        <v>#N/A</v>
      </c>
      <c r="EF99" s="77" t="e">
        <f>IF(AH99="","",IF(CG99="","",AH99-AH99+INDEX(gDP!AW$6:AW$271,MATCH(totalExpenditure!$A99,gDP!$B$6:$B$271))))</f>
        <v>#N/A</v>
      </c>
      <c r="EG99" s="77" t="e">
        <f>IF(AI99="","",IF(CH99="","",AI99-AI99+INDEX(gDP!AX$6:AX$271,MATCH(totalExpenditure!$A99,gDP!$B$6:$B$271))))</f>
        <v>#N/A</v>
      </c>
      <c r="EH99" s="77" t="e">
        <f>IF(AJ99="","",IF(CI99="","",AJ99-AJ99+INDEX(gDP!AY$6:AY$271,MATCH(totalExpenditure!$A99,gDP!$B$6:$B$271))))</f>
        <v>#N/A</v>
      </c>
      <c r="EI99" s="77" t="e">
        <f>IF(AK99="","",IF(CJ99="","",AK99-AK99+INDEX(gDP!AZ$6:AZ$271,MATCH(totalExpenditure!$A99,gDP!$B$6:$B$271))))</f>
        <v>#N/A</v>
      </c>
      <c r="EJ99" s="77" t="e">
        <f>IF(AL99="","",IF(CK99="","",AL99-AL99+INDEX(gDP!BA$6:BA$271,MATCH(totalExpenditure!$A99,gDP!$B$6:$B$271))))</f>
        <v>#N/A</v>
      </c>
      <c r="EK99" s="77" t="e">
        <f>IF(AM99="","",IF(CL99="","",AM99-AM99+INDEX(gDP!BB$6:BB$271,MATCH(totalExpenditure!$A99,gDP!$B$6:$B$271))))</f>
        <v>#N/A</v>
      </c>
      <c r="EL99" s="77" t="e">
        <f>IF(AN99="","",IF(CM99="","",AN99-AN99+INDEX(gDP!BC$6:BC$271,MATCH(totalExpenditure!$A99,gDP!$B$6:$B$271))))</f>
        <v>#N/A</v>
      </c>
      <c r="EM99" s="77" t="e">
        <f>IF(AO99="","",IF(CN99="","",AO99-AO99+INDEX(gDP!BD$6:BD$271,MATCH(totalExpenditure!$A99,gDP!$B$6:$B$271))))</f>
        <v>#N/A</v>
      </c>
      <c r="EN99" s="77" t="e">
        <f>IF(AP99="","",IF(CO99="","",AP99-AP99+INDEX(gDP!BE$6:BE$271,MATCH(totalExpenditure!$A99,gDP!$B$6:$B$271))))</f>
        <v>#N/A</v>
      </c>
      <c r="EO99" s="77" t="e">
        <f>IF(AQ99="","",IF(CP99="","",AQ99-AQ99+INDEX(gDP!BF$6:BF$271,MATCH(totalExpenditure!$A99,gDP!$B$6:$B$271))))</f>
        <v>#N/A</v>
      </c>
      <c r="EP99" s="77" t="e">
        <f>IF(AR99="","",IF(CQ99="","",AR99-AR99+INDEX(gDP!BG$6:BG$271,MATCH(totalExpenditure!$A99,gDP!$B$6:$B$271))))</f>
        <v>#N/A</v>
      </c>
      <c r="EQ99" s="77" t="e">
        <f>IF(AS99="","",IF(CR99="","",AS99-AS99+INDEX(gDP!BH$6:BH$271,MATCH(totalExpenditure!$A99,gDP!$B$6:$B$271))))</f>
        <v>#N/A</v>
      </c>
      <c r="ER99" s="77" t="e">
        <f>IF(AT99="","",IF(CS99="","",AT99-AT99+INDEX(gDP!BI$6:BI$271,MATCH(totalExpenditure!$A99,gDP!$B$6:$B$271))))</f>
        <v>#N/A</v>
      </c>
      <c r="ES99" s="77" t="e">
        <f>IF(AU99="","",IF(CT99="","",AU99-AU99+INDEX(gDP!BJ$6:BJ$271,MATCH(totalExpenditure!$A99,gDP!$B$6:$B$271))))</f>
        <v>#N/A</v>
      </c>
      <c r="ET99" s="77" t="e">
        <f>IF(AV99="","",IF(CU99="","",AV99-AV99+INDEX(gDP!BK$6:BK$271,MATCH(totalExpenditure!$A99,gDP!$B$6:$B$271))))</f>
        <v>#N/A</v>
      </c>
      <c r="EU99" s="77" t="e">
        <f>IF(AW99="","",IF(CV99="","",AW99-AW99+INDEX(gDP!BL$6:BL$271,MATCH(totalExpenditure!$A99,gDP!$B$6:$B$271))))</f>
        <v>#N/A</v>
      </c>
      <c r="EV99" s="77" t="e">
        <f>IF(AX99="","",IF(CW99="","",AX99-AX99+INDEX(gDP!BM$6:BM$271,MATCH(totalExpenditure!$A99,gDP!$B$6:$B$271))))</f>
        <v>#N/A</v>
      </c>
      <c r="EW99" s="77" t="e">
        <f>IF(AY99="","",IF(CX99="","",AY99-AY99+INDEX(gDP!BN$6:BN$271,MATCH(totalExpenditure!$A99,gDP!$B$6:$B$271))))</f>
        <v>#N/A</v>
      </c>
      <c r="EX99" s="77" t="e">
        <f>IF(AZ99="","",IF(CY99="","",AZ99-AZ99+INDEX(gDP!BO$6:BO$271,MATCH(totalExpenditure!$A99,gDP!$B$6:$B$271))))</f>
        <v>#N/A</v>
      </c>
    </row>
    <row r="100" spans="1:154" x14ac:dyDescent="0.35">
      <c r="A100" t="s">
        <v>409</v>
      </c>
      <c r="B100" s="77" t="e">
        <f>IF(INDEX([2]pivotTable!B$3:B$308,MATCH(totalExpenditure!$A100,[2]pivotTable!$A$3:$A$308,0))/100*INDEX(gDP!Q$6:Q$271,MATCH(totalExpenditure!$A100,gDP!$B$6:$B$271))=0,"",INDEX([2]pivotTable!B$3:B$308,MATCH(totalExpenditure!$A100,[2]pivotTable!$A$3:$A$308,0))/100*INDEX(gDP!Q$6:Q$271,MATCH(totalExpenditure!$A100,gDP!$B$6:$B$271)))</f>
        <v>#N/A</v>
      </c>
      <c r="C100" s="77" t="e">
        <f>IF(INDEX([2]pivotTable!C$3:C$308,MATCH(totalExpenditure!$A100,[2]pivotTable!$A$3:$A$308,0))/100*INDEX(gDP!R$6:R$271,MATCH(totalExpenditure!$A100,gDP!$B$6:$B$271))=0,"",INDEX([2]pivotTable!C$3:C$308,MATCH(totalExpenditure!$A100,[2]pivotTable!$A$3:$A$308,0))/100*INDEX(gDP!R$6:R$271,MATCH(totalExpenditure!$A100,gDP!$B$6:$B$271)))</f>
        <v>#N/A</v>
      </c>
      <c r="D100" s="77" t="e">
        <f>IF(INDEX([2]pivotTable!D$3:D$308,MATCH(totalExpenditure!$A100,[2]pivotTable!$A$3:$A$308,0))/100*INDEX(gDP!S$6:S$271,MATCH(totalExpenditure!$A100,gDP!$B$6:$B$271))=0,"",INDEX([2]pivotTable!D$3:D$308,MATCH(totalExpenditure!$A100,[2]pivotTable!$A$3:$A$308,0))/100*INDEX(gDP!S$6:S$271,MATCH(totalExpenditure!$A100,gDP!$B$6:$B$271)))</f>
        <v>#N/A</v>
      </c>
      <c r="E100" s="77" t="e">
        <f>IF(INDEX([2]pivotTable!E$3:E$308,MATCH(totalExpenditure!$A100,[2]pivotTable!$A$3:$A$308,0))/100*INDEX(gDP!T$6:T$271,MATCH(totalExpenditure!$A100,gDP!$B$6:$B$271))=0,"",INDEX([2]pivotTable!E$3:E$308,MATCH(totalExpenditure!$A100,[2]pivotTable!$A$3:$A$308,0))/100*INDEX(gDP!T$6:T$271,MATCH(totalExpenditure!$A100,gDP!$B$6:$B$271)))</f>
        <v>#N/A</v>
      </c>
      <c r="F100" s="77" t="e">
        <f>IF(INDEX([2]pivotTable!F$3:F$308,MATCH(totalExpenditure!$A100,[2]pivotTable!$A$3:$A$308,0))/100*INDEX(gDP!U$6:U$271,MATCH(totalExpenditure!$A100,gDP!$B$6:$B$271))=0,"",INDEX([2]pivotTable!F$3:F$308,MATCH(totalExpenditure!$A100,[2]pivotTable!$A$3:$A$308,0))/100*INDEX(gDP!U$6:U$271,MATCH(totalExpenditure!$A100,gDP!$B$6:$B$271)))</f>
        <v>#N/A</v>
      </c>
      <c r="G100" s="77" t="e">
        <f>IF(INDEX([2]pivotTable!G$3:G$308,MATCH(totalExpenditure!$A100,[2]pivotTable!$A$3:$A$308,0))/100*INDEX(gDP!V$6:V$271,MATCH(totalExpenditure!$A100,gDP!$B$6:$B$271))=0,"",INDEX([2]pivotTable!G$3:G$308,MATCH(totalExpenditure!$A100,[2]pivotTable!$A$3:$A$308,0))/100*INDEX(gDP!V$6:V$271,MATCH(totalExpenditure!$A100,gDP!$B$6:$B$271)))</f>
        <v>#N/A</v>
      </c>
      <c r="H100" s="77" t="e">
        <f>IF(INDEX([2]pivotTable!H$3:H$308,MATCH(totalExpenditure!$A100,[2]pivotTable!$A$3:$A$308,0))/100*INDEX(gDP!W$6:W$271,MATCH(totalExpenditure!$A100,gDP!$B$6:$B$271))=0,"",INDEX([2]pivotTable!H$3:H$308,MATCH(totalExpenditure!$A100,[2]pivotTable!$A$3:$A$308,0))/100*INDEX(gDP!W$6:W$271,MATCH(totalExpenditure!$A100,gDP!$B$6:$B$271)))</f>
        <v>#N/A</v>
      </c>
      <c r="I100" s="77" t="e">
        <f>IF(INDEX([2]pivotTable!I$3:I$308,MATCH(totalExpenditure!$A100,[2]pivotTable!$A$3:$A$308,0))/100*INDEX(gDP!X$6:X$271,MATCH(totalExpenditure!$A100,gDP!$B$6:$B$271))=0,"",INDEX([2]pivotTable!I$3:I$308,MATCH(totalExpenditure!$A100,[2]pivotTable!$A$3:$A$308,0))/100*INDEX(gDP!X$6:X$271,MATCH(totalExpenditure!$A100,gDP!$B$6:$B$271)))</f>
        <v>#N/A</v>
      </c>
      <c r="J100" s="77" t="e">
        <f>IF(INDEX([2]pivotTable!J$3:J$308,MATCH(totalExpenditure!$A100,[2]pivotTable!$A$3:$A$308,0))/100*INDEX(gDP!Y$6:Y$271,MATCH(totalExpenditure!$A100,gDP!$B$6:$B$271))=0,"",INDEX([2]pivotTable!J$3:J$308,MATCH(totalExpenditure!$A100,[2]pivotTable!$A$3:$A$308,0))/100*INDEX(gDP!Y$6:Y$271,MATCH(totalExpenditure!$A100,gDP!$B$6:$B$271)))</f>
        <v>#N/A</v>
      </c>
      <c r="K100" s="77" t="e">
        <f>IF(INDEX([2]pivotTable!K$3:K$308,MATCH(totalExpenditure!$A100,[2]pivotTable!$A$3:$A$308,0))/100*INDEX(gDP!Z$6:Z$271,MATCH(totalExpenditure!$A100,gDP!$B$6:$B$271))=0,"",INDEX([2]pivotTable!K$3:K$308,MATCH(totalExpenditure!$A100,[2]pivotTable!$A$3:$A$308,0))/100*INDEX(gDP!Z$6:Z$271,MATCH(totalExpenditure!$A100,gDP!$B$6:$B$271)))</f>
        <v>#N/A</v>
      </c>
      <c r="L100" s="77" t="e">
        <f>IF(INDEX([2]pivotTable!L$3:L$308,MATCH(totalExpenditure!$A100,[2]pivotTable!$A$3:$A$308,0))/100*INDEX(gDP!AA$6:AA$271,MATCH(totalExpenditure!$A100,gDP!$B$6:$B$271))=0,"",INDEX([2]pivotTable!L$3:L$308,MATCH(totalExpenditure!$A100,[2]pivotTable!$A$3:$A$308,0))/100*INDEX(gDP!AA$6:AA$271,MATCH(totalExpenditure!$A100,gDP!$B$6:$B$271)))</f>
        <v>#N/A</v>
      </c>
      <c r="M100" s="77" t="e">
        <f>IF(INDEX([2]pivotTable!M$3:M$308,MATCH(totalExpenditure!$A100,[2]pivotTable!$A$3:$A$308,0))/100*INDEX(gDP!AB$6:AB$271,MATCH(totalExpenditure!$A100,gDP!$B$6:$B$271))=0,"",INDEX([2]pivotTable!M$3:M$308,MATCH(totalExpenditure!$A100,[2]pivotTable!$A$3:$A$308,0))/100*INDEX(gDP!AB$6:AB$271,MATCH(totalExpenditure!$A100,gDP!$B$6:$B$271)))</f>
        <v>#N/A</v>
      </c>
      <c r="N100" s="77" t="e">
        <f>IF(INDEX([2]pivotTable!N$3:N$308,MATCH(totalExpenditure!$A100,[2]pivotTable!$A$3:$A$308,0))/100*INDEX(gDP!AC$6:AC$271,MATCH(totalExpenditure!$A100,gDP!$B$6:$B$271))=0,"",INDEX([2]pivotTable!N$3:N$308,MATCH(totalExpenditure!$A100,[2]pivotTable!$A$3:$A$308,0))/100*INDEX(gDP!AC$6:AC$271,MATCH(totalExpenditure!$A100,gDP!$B$6:$B$271)))</f>
        <v>#N/A</v>
      </c>
      <c r="O100" s="77" t="e">
        <f>IF(INDEX([2]pivotTable!O$3:O$308,MATCH(totalExpenditure!$A100,[2]pivotTable!$A$3:$A$308,0))/100*INDEX(gDP!AD$6:AD$271,MATCH(totalExpenditure!$A100,gDP!$B$6:$B$271))=0,"",INDEX([2]pivotTable!O$3:O$308,MATCH(totalExpenditure!$A100,[2]pivotTable!$A$3:$A$308,0))/100*INDEX(gDP!AD$6:AD$271,MATCH(totalExpenditure!$A100,gDP!$B$6:$B$271)))</f>
        <v>#N/A</v>
      </c>
      <c r="P100" s="77" t="e">
        <f>IF(INDEX([2]pivotTable!P$3:P$308,MATCH(totalExpenditure!$A100,[2]pivotTable!$A$3:$A$308,0))/100*INDEX(gDP!AE$6:AE$271,MATCH(totalExpenditure!$A100,gDP!$B$6:$B$271))=0,"",INDEX([2]pivotTable!P$3:P$308,MATCH(totalExpenditure!$A100,[2]pivotTable!$A$3:$A$308,0))/100*INDEX(gDP!AE$6:AE$271,MATCH(totalExpenditure!$A100,gDP!$B$6:$B$271)))</f>
        <v>#N/A</v>
      </c>
      <c r="Q100" s="77" t="e">
        <f>IF(INDEX([2]pivotTable!Q$3:Q$308,MATCH(totalExpenditure!$A100,[2]pivotTable!$A$3:$A$308,0))/100*INDEX(gDP!AF$6:AF$271,MATCH(totalExpenditure!$A100,gDP!$B$6:$B$271))=0,"",INDEX([2]pivotTable!Q$3:Q$308,MATCH(totalExpenditure!$A100,[2]pivotTable!$A$3:$A$308,0))/100*INDEX(gDP!AF$6:AF$271,MATCH(totalExpenditure!$A100,gDP!$B$6:$B$271)))</f>
        <v>#N/A</v>
      </c>
      <c r="R100" s="77" t="e">
        <f>IF(INDEX([2]pivotTable!R$3:R$308,MATCH(totalExpenditure!$A100,[2]pivotTable!$A$3:$A$308,0))/100*INDEX(gDP!AG$6:AG$271,MATCH(totalExpenditure!$A100,gDP!$B$6:$B$271))=0,"",INDEX([2]pivotTable!R$3:R$308,MATCH(totalExpenditure!$A100,[2]pivotTable!$A$3:$A$308,0))/100*INDEX(gDP!AG$6:AG$271,MATCH(totalExpenditure!$A100,gDP!$B$6:$B$271)))</f>
        <v>#N/A</v>
      </c>
      <c r="S100" s="77" t="e">
        <f>IF(INDEX([2]pivotTable!S$3:S$308,MATCH(totalExpenditure!$A100,[2]pivotTable!$A$3:$A$308,0))/100*INDEX(gDP!AH$6:AH$271,MATCH(totalExpenditure!$A100,gDP!$B$6:$B$271))=0,"",INDEX([2]pivotTable!S$3:S$308,MATCH(totalExpenditure!$A100,[2]pivotTable!$A$3:$A$308,0))/100*INDEX(gDP!AH$6:AH$271,MATCH(totalExpenditure!$A100,gDP!$B$6:$B$271)))</f>
        <v>#N/A</v>
      </c>
      <c r="T100" s="77" t="e">
        <f>IF(INDEX([2]pivotTable!T$3:T$308,MATCH(totalExpenditure!$A100,[2]pivotTable!$A$3:$A$308,0))/100*INDEX(gDP!AI$6:AI$271,MATCH(totalExpenditure!$A100,gDP!$B$6:$B$271))=0,"",INDEX([2]pivotTable!T$3:T$308,MATCH(totalExpenditure!$A100,[2]pivotTable!$A$3:$A$308,0))/100*INDEX(gDP!AI$6:AI$271,MATCH(totalExpenditure!$A100,gDP!$B$6:$B$271)))</f>
        <v>#N/A</v>
      </c>
      <c r="U100" s="77" t="e">
        <f>IF(INDEX([2]pivotTable!U$3:U$308,MATCH(totalExpenditure!$A100,[2]pivotTable!$A$3:$A$308,0))/100*INDEX(gDP!AJ$6:AJ$271,MATCH(totalExpenditure!$A100,gDP!$B$6:$B$271))=0,"",INDEX([2]pivotTable!U$3:U$308,MATCH(totalExpenditure!$A100,[2]pivotTable!$A$3:$A$308,0))/100*INDEX(gDP!AJ$6:AJ$271,MATCH(totalExpenditure!$A100,gDP!$B$6:$B$271)))</f>
        <v>#N/A</v>
      </c>
      <c r="V100" s="77" t="e">
        <f>IF(INDEX([2]pivotTable!V$3:V$308,MATCH(totalExpenditure!$A100,[2]pivotTable!$A$3:$A$308,0))/100*INDEX(gDP!AK$6:AK$271,MATCH(totalExpenditure!$A100,gDP!$B$6:$B$271))=0,"",INDEX([2]pivotTable!V$3:V$308,MATCH(totalExpenditure!$A100,[2]pivotTable!$A$3:$A$308,0))/100*INDEX(gDP!AK$6:AK$271,MATCH(totalExpenditure!$A100,gDP!$B$6:$B$271)))</f>
        <v>#N/A</v>
      </c>
      <c r="W100" s="77" t="e">
        <f>IF(INDEX([2]pivotTable!W$3:W$308,MATCH(totalExpenditure!$A100,[2]pivotTable!$A$3:$A$308,0))/100*INDEX(gDP!AL$6:AL$271,MATCH(totalExpenditure!$A100,gDP!$B$6:$B$271))=0,"",INDEX([2]pivotTable!W$3:W$308,MATCH(totalExpenditure!$A100,[2]pivotTable!$A$3:$A$308,0))/100*INDEX(gDP!AL$6:AL$271,MATCH(totalExpenditure!$A100,gDP!$B$6:$B$271)))</f>
        <v>#N/A</v>
      </c>
      <c r="X100" s="77" t="e">
        <f>IF(INDEX([2]pivotTable!X$3:X$308,MATCH(totalExpenditure!$A100,[2]pivotTable!$A$3:$A$308,0))/100*INDEX(gDP!AM$6:AM$271,MATCH(totalExpenditure!$A100,gDP!$B$6:$B$271))=0,"",INDEX([2]pivotTable!X$3:X$308,MATCH(totalExpenditure!$A100,[2]pivotTable!$A$3:$A$308,0))/100*INDEX(gDP!AM$6:AM$271,MATCH(totalExpenditure!$A100,gDP!$B$6:$B$271)))</f>
        <v>#N/A</v>
      </c>
      <c r="Y100" s="77" t="e">
        <f>IF(INDEX([2]pivotTable!Y$3:Y$308,MATCH(totalExpenditure!$A100,[2]pivotTable!$A$3:$A$308,0))/100*INDEX(gDP!AN$6:AN$271,MATCH(totalExpenditure!$A100,gDP!$B$6:$B$271))=0,"",INDEX([2]pivotTable!Y$3:Y$308,MATCH(totalExpenditure!$A100,[2]pivotTable!$A$3:$A$308,0))/100*INDEX(gDP!AN$6:AN$271,MATCH(totalExpenditure!$A100,gDP!$B$6:$B$271)))</f>
        <v>#N/A</v>
      </c>
      <c r="Z100" s="77" t="e">
        <f>IF(INDEX([2]pivotTable!Z$3:Z$308,MATCH(totalExpenditure!$A100,[2]pivotTable!$A$3:$A$308,0))/100*INDEX(gDP!AO$6:AO$271,MATCH(totalExpenditure!$A100,gDP!$B$6:$B$271))=0,"",INDEX([2]pivotTable!Z$3:Z$308,MATCH(totalExpenditure!$A100,[2]pivotTable!$A$3:$A$308,0))/100*INDEX(gDP!AO$6:AO$271,MATCH(totalExpenditure!$A100,gDP!$B$6:$B$271)))</f>
        <v>#N/A</v>
      </c>
      <c r="AA100" s="77" t="e">
        <f>IF(INDEX([2]pivotTable!AA$3:AA$308,MATCH(totalExpenditure!$A100,[2]pivotTable!$A$3:$A$308,0))/100*INDEX(gDP!AP$6:AP$271,MATCH(totalExpenditure!$A100,gDP!$B$6:$B$271))=0,"",INDEX([2]pivotTable!AA$3:AA$308,MATCH(totalExpenditure!$A100,[2]pivotTable!$A$3:$A$308,0))/100*INDEX(gDP!AP$6:AP$271,MATCH(totalExpenditure!$A100,gDP!$B$6:$B$271)))</f>
        <v>#N/A</v>
      </c>
      <c r="AB100" s="77" t="e">
        <f>IF(INDEX([2]pivotTable!AB$3:AB$308,MATCH(totalExpenditure!$A100,[2]pivotTable!$A$3:$A$308,0))/100*INDEX(gDP!AQ$6:AQ$271,MATCH(totalExpenditure!$A100,gDP!$B$6:$B$271))=0,"",INDEX([2]pivotTable!AB$3:AB$308,MATCH(totalExpenditure!$A100,[2]pivotTable!$A$3:$A$308,0))/100*INDEX(gDP!AQ$6:AQ$271,MATCH(totalExpenditure!$A100,gDP!$B$6:$B$271)))</f>
        <v>#N/A</v>
      </c>
      <c r="AC100" s="77" t="e">
        <f>IF(INDEX([2]pivotTable!AC$3:AC$308,MATCH(totalExpenditure!$A100,[2]pivotTable!$A$3:$A$308,0))/100*INDEX(gDP!AR$6:AR$271,MATCH(totalExpenditure!$A100,gDP!$B$6:$B$271))=0,"",INDEX([2]pivotTable!AC$3:AC$308,MATCH(totalExpenditure!$A100,[2]pivotTable!$A$3:$A$308,0))/100*INDEX(gDP!AR$6:AR$271,MATCH(totalExpenditure!$A100,gDP!$B$6:$B$271)))</f>
        <v>#N/A</v>
      </c>
      <c r="AD100" s="77" t="e">
        <f>IF(INDEX([2]pivotTable!AD$3:AD$308,MATCH(totalExpenditure!$A100,[2]pivotTable!$A$3:$A$308,0))/100*INDEX(gDP!AS$6:AS$271,MATCH(totalExpenditure!$A100,gDP!$B$6:$B$271))=0,"",INDEX([2]pivotTable!AD$3:AD$308,MATCH(totalExpenditure!$A100,[2]pivotTable!$A$3:$A$308,0))/100*INDEX(gDP!AS$6:AS$271,MATCH(totalExpenditure!$A100,gDP!$B$6:$B$271)))</f>
        <v>#N/A</v>
      </c>
      <c r="AE100" s="77" t="e">
        <f>IF(INDEX([2]pivotTable!AE$3:AE$308,MATCH(totalExpenditure!$A100,[2]pivotTable!$A$3:$A$308,0))/100*INDEX(gDP!AT$6:AT$271,MATCH(totalExpenditure!$A100,gDP!$B$6:$B$271))=0,"",INDEX([2]pivotTable!AE$3:AE$308,MATCH(totalExpenditure!$A100,[2]pivotTable!$A$3:$A$308,0))/100*INDEX(gDP!AT$6:AT$271,MATCH(totalExpenditure!$A100,gDP!$B$6:$B$271)))</f>
        <v>#N/A</v>
      </c>
      <c r="AF100" s="77" t="e">
        <f>IF(INDEX([2]pivotTable!AF$3:AF$308,MATCH(totalExpenditure!$A100,[2]pivotTable!$A$3:$A$308,0))/100*INDEX(gDP!AU$6:AU$271,MATCH(totalExpenditure!$A100,gDP!$B$6:$B$271))=0,"",INDEX([2]pivotTable!AF$3:AF$308,MATCH(totalExpenditure!$A100,[2]pivotTable!$A$3:$A$308,0))/100*INDEX(gDP!AU$6:AU$271,MATCH(totalExpenditure!$A100,gDP!$B$6:$B$271)))</f>
        <v>#N/A</v>
      </c>
      <c r="AG100" s="77" t="e">
        <f>IF(INDEX([2]pivotTable!AG$3:AG$308,MATCH(totalExpenditure!$A100,[2]pivotTable!$A$3:$A$308,0))/100*INDEX(gDP!AV$6:AV$271,MATCH(totalExpenditure!$A100,gDP!$B$6:$B$271))=0,"",INDEX([2]pivotTable!AG$3:AG$308,MATCH(totalExpenditure!$A100,[2]pivotTable!$A$3:$A$308,0))/100*INDEX(gDP!AV$6:AV$271,MATCH(totalExpenditure!$A100,gDP!$B$6:$B$271)))</f>
        <v>#N/A</v>
      </c>
      <c r="AH100" s="77" t="e">
        <f>IF(INDEX([2]pivotTable!AH$3:AH$308,MATCH(totalExpenditure!$A100,[2]pivotTable!$A$3:$A$308,0))/100*INDEX(gDP!AW$6:AW$271,MATCH(totalExpenditure!$A100,gDP!$B$6:$B$271))=0,"",INDEX([2]pivotTable!AH$3:AH$308,MATCH(totalExpenditure!$A100,[2]pivotTable!$A$3:$A$308,0))/100*INDEX(gDP!AW$6:AW$271,MATCH(totalExpenditure!$A100,gDP!$B$6:$B$271)))</f>
        <v>#N/A</v>
      </c>
      <c r="AI100" s="77" t="e">
        <f>IF(INDEX([2]pivotTable!AI$3:AI$308,MATCH(totalExpenditure!$A100,[2]pivotTable!$A$3:$A$308,0))/100*INDEX(gDP!AX$6:AX$271,MATCH(totalExpenditure!$A100,gDP!$B$6:$B$271))=0,"",INDEX([2]pivotTable!AI$3:AI$308,MATCH(totalExpenditure!$A100,[2]pivotTable!$A$3:$A$308,0))/100*INDEX(gDP!AX$6:AX$271,MATCH(totalExpenditure!$A100,gDP!$B$6:$B$271)))</f>
        <v>#N/A</v>
      </c>
      <c r="AJ100" s="77" t="e">
        <f>IF(INDEX([2]pivotTable!AJ$3:AJ$308,MATCH(totalExpenditure!$A100,[2]pivotTable!$A$3:$A$308,0))/100*INDEX(gDP!AY$6:AY$271,MATCH(totalExpenditure!$A100,gDP!$B$6:$B$271))=0,"",INDEX([2]pivotTable!AJ$3:AJ$308,MATCH(totalExpenditure!$A100,[2]pivotTable!$A$3:$A$308,0))/100*INDEX(gDP!AY$6:AY$271,MATCH(totalExpenditure!$A100,gDP!$B$6:$B$271)))</f>
        <v>#N/A</v>
      </c>
      <c r="AK100" s="77" t="e">
        <f>IF(INDEX([2]pivotTable!AK$3:AK$308,MATCH(totalExpenditure!$A100,[2]pivotTable!$A$3:$A$308,0))/100*INDEX(gDP!AZ$6:AZ$271,MATCH(totalExpenditure!$A100,gDP!$B$6:$B$271))=0,"",INDEX([2]pivotTable!AK$3:AK$308,MATCH(totalExpenditure!$A100,[2]pivotTable!$A$3:$A$308,0))/100*INDEX(gDP!AZ$6:AZ$271,MATCH(totalExpenditure!$A100,gDP!$B$6:$B$271)))</f>
        <v>#N/A</v>
      </c>
      <c r="AL100" s="77" t="e">
        <f>IF(INDEX([2]pivotTable!AL$3:AL$308,MATCH(totalExpenditure!$A100,[2]pivotTable!$A$3:$A$308,0))/100*INDEX(gDP!BA$6:BA$271,MATCH(totalExpenditure!$A100,gDP!$B$6:$B$271))=0,"",INDEX([2]pivotTable!AL$3:AL$308,MATCH(totalExpenditure!$A100,[2]pivotTable!$A$3:$A$308,0))/100*INDEX(gDP!BA$6:BA$271,MATCH(totalExpenditure!$A100,gDP!$B$6:$B$271)))</f>
        <v>#N/A</v>
      </c>
      <c r="AM100" s="77" t="e">
        <f>IF(INDEX([2]pivotTable!AM$3:AM$308,MATCH(totalExpenditure!$A100,[2]pivotTable!$A$3:$A$308,0))/100*INDEX(gDP!BB$6:BB$271,MATCH(totalExpenditure!$A100,gDP!$B$6:$B$271))=0,"",INDEX([2]pivotTable!AM$3:AM$308,MATCH(totalExpenditure!$A100,[2]pivotTable!$A$3:$A$308,0))/100*INDEX(gDP!BB$6:BB$271,MATCH(totalExpenditure!$A100,gDP!$B$6:$B$271)))</f>
        <v>#N/A</v>
      </c>
      <c r="AN100" s="77" t="e">
        <f>IF(INDEX([2]pivotTable!AN$3:AN$308,MATCH(totalExpenditure!$A100,[2]pivotTable!$A$3:$A$308,0))/100*INDEX(gDP!BC$6:BC$271,MATCH(totalExpenditure!$A100,gDP!$B$6:$B$271))=0,"",INDEX([2]pivotTable!AN$3:AN$308,MATCH(totalExpenditure!$A100,[2]pivotTable!$A$3:$A$308,0))/100*INDEX(gDP!BC$6:BC$271,MATCH(totalExpenditure!$A100,gDP!$B$6:$B$271)))</f>
        <v>#N/A</v>
      </c>
      <c r="AO100" s="77" t="e">
        <f>IF(INDEX([2]pivotTable!AO$3:AO$308,MATCH(totalExpenditure!$A100,[2]pivotTable!$A$3:$A$308,0))/100*INDEX(gDP!BD$6:BD$271,MATCH(totalExpenditure!$A100,gDP!$B$6:$B$271))=0,"",INDEX([2]pivotTable!AO$3:AO$308,MATCH(totalExpenditure!$A100,[2]pivotTable!$A$3:$A$308,0))/100*INDEX(gDP!BD$6:BD$271,MATCH(totalExpenditure!$A100,gDP!$B$6:$B$271)))</f>
        <v>#N/A</v>
      </c>
      <c r="AP100" s="77" t="e">
        <f>IF(INDEX([2]pivotTable!AP$3:AP$308,MATCH(totalExpenditure!$A100,[2]pivotTable!$A$3:$A$308,0))/100*INDEX(gDP!BE$6:BE$271,MATCH(totalExpenditure!$A100,gDP!$B$6:$B$271))=0,"",INDEX([2]pivotTable!AP$3:AP$308,MATCH(totalExpenditure!$A100,[2]pivotTable!$A$3:$A$308,0))/100*INDEX(gDP!BE$6:BE$271,MATCH(totalExpenditure!$A100,gDP!$B$6:$B$271)))</f>
        <v>#N/A</v>
      </c>
      <c r="AQ100" s="77" t="e">
        <f>IF(INDEX([2]pivotTable!AQ$3:AQ$308,MATCH(totalExpenditure!$A100,[2]pivotTable!$A$3:$A$308,0))/100*INDEX(gDP!BF$6:BF$271,MATCH(totalExpenditure!$A100,gDP!$B$6:$B$271))=0,"",INDEX([2]pivotTable!AQ$3:AQ$308,MATCH(totalExpenditure!$A100,[2]pivotTable!$A$3:$A$308,0))/100*INDEX(gDP!BF$6:BF$271,MATCH(totalExpenditure!$A100,gDP!$B$6:$B$271)))</f>
        <v>#N/A</v>
      </c>
      <c r="AR100" s="77" t="e">
        <f>IF(INDEX([2]pivotTable!AR$3:AR$308,MATCH(totalExpenditure!$A100,[2]pivotTable!$A$3:$A$308,0))/100*INDEX(gDP!BG$6:BG$271,MATCH(totalExpenditure!$A100,gDP!$B$6:$B$271))=0,"",INDEX([2]pivotTable!AR$3:AR$308,MATCH(totalExpenditure!$A100,[2]pivotTable!$A$3:$A$308,0))/100*INDEX(gDP!BG$6:BG$271,MATCH(totalExpenditure!$A100,gDP!$B$6:$B$271)))</f>
        <v>#N/A</v>
      </c>
      <c r="AS100" s="77" t="e">
        <f>IF(INDEX([2]pivotTable!AS$3:AS$308,MATCH(totalExpenditure!$A100,[2]pivotTable!$A$3:$A$308,0))/100*INDEX(gDP!BH$6:BH$271,MATCH(totalExpenditure!$A100,gDP!$B$6:$B$271))=0,"",INDEX([2]pivotTable!AS$3:AS$308,MATCH(totalExpenditure!$A100,[2]pivotTable!$A$3:$A$308,0))/100*INDEX(gDP!BH$6:BH$271,MATCH(totalExpenditure!$A100,gDP!$B$6:$B$271)))</f>
        <v>#N/A</v>
      </c>
      <c r="AT100" s="77" t="e">
        <f>IF(INDEX([2]pivotTable!AT$3:AT$308,MATCH(totalExpenditure!$A100,[2]pivotTable!$A$3:$A$308,0))/100*INDEX(gDP!BI$6:BI$271,MATCH(totalExpenditure!$A100,gDP!$B$6:$B$271))=0,"",INDEX([2]pivotTable!AT$3:AT$308,MATCH(totalExpenditure!$A100,[2]pivotTable!$A$3:$A$308,0))/100*INDEX(gDP!BI$6:BI$271,MATCH(totalExpenditure!$A100,gDP!$B$6:$B$271)))</f>
        <v>#N/A</v>
      </c>
      <c r="AU100" s="77" t="e">
        <f>IF(INDEX([2]pivotTable!AU$3:AU$308,MATCH(totalExpenditure!$A100,[2]pivotTable!$A$3:$A$308,0))/100*INDEX(gDP!BJ$6:BJ$271,MATCH(totalExpenditure!$A100,gDP!$B$6:$B$271))=0,"",INDEX([2]pivotTable!AU$3:AU$308,MATCH(totalExpenditure!$A100,[2]pivotTable!$A$3:$A$308,0))/100*INDEX(gDP!BJ$6:BJ$271,MATCH(totalExpenditure!$A100,gDP!$B$6:$B$271)))</f>
        <v>#N/A</v>
      </c>
      <c r="AV100" s="77" t="e">
        <f>IF(INDEX([2]pivotTable!AV$3:AV$308,MATCH(totalExpenditure!$A100,[2]pivotTable!$A$3:$A$308,0))/100*INDEX(gDP!BK$6:BK$271,MATCH(totalExpenditure!$A100,gDP!$B$6:$B$271))=0,"",INDEX([2]pivotTable!AV$3:AV$308,MATCH(totalExpenditure!$A100,[2]pivotTable!$A$3:$A$308,0))/100*INDEX(gDP!BK$6:BK$271,MATCH(totalExpenditure!$A100,gDP!$B$6:$B$271)))</f>
        <v>#N/A</v>
      </c>
      <c r="AW100" s="77" t="e">
        <f>IF(INDEX([2]pivotTable!AW$3:AW$308,MATCH(totalExpenditure!$A100,[2]pivotTable!$A$3:$A$308,0))/100*INDEX(gDP!BL$6:BL$271,MATCH(totalExpenditure!$A100,gDP!$B$6:$B$271))=0,"",INDEX([2]pivotTable!AW$3:AW$308,MATCH(totalExpenditure!$A100,[2]pivotTable!$A$3:$A$308,0))/100*INDEX(gDP!BL$6:BL$271,MATCH(totalExpenditure!$A100,gDP!$B$6:$B$271)))</f>
        <v>#N/A</v>
      </c>
      <c r="AX100" s="77" t="e">
        <f>IF(INDEX([2]pivotTable!AX$3:AX$308,MATCH(totalExpenditure!$A100,[2]pivotTable!$A$3:$A$308,0))/100*INDEX(gDP!BM$6:BM$271,MATCH(totalExpenditure!$A100,gDP!$B$6:$B$271))=0,"",INDEX([2]pivotTable!AX$3:AX$308,MATCH(totalExpenditure!$A100,[2]pivotTable!$A$3:$A$308,0))/100*INDEX(gDP!BM$6:BM$271,MATCH(totalExpenditure!$A100,gDP!$B$6:$B$271)))</f>
        <v>#N/A</v>
      </c>
      <c r="AY100" s="77" t="e">
        <f>IF(INDEX([2]pivotTable!AY$3:AY$308,MATCH(totalExpenditure!$A100,[2]pivotTable!$A$3:$A$308,0))/100*INDEX(gDP!BN$6:BN$271,MATCH(totalExpenditure!$A100,gDP!$B$6:$B$271))=0,"",INDEX([2]pivotTable!AY$3:AY$308,MATCH(totalExpenditure!$A100,[2]pivotTable!$A$3:$A$308,0))/100*INDEX(gDP!BN$6:BN$271,MATCH(totalExpenditure!$A100,gDP!$B$6:$B$271)))</f>
        <v>#N/A</v>
      </c>
      <c r="AZ100" s="77" t="e">
        <f>IF(INDEX([2]pivotTable!AZ$3:AZ$308,MATCH(totalExpenditure!$A100,[2]pivotTable!$A$3:$A$308,0))/100*INDEX(gDP!BO$6:BO$271,MATCH(totalExpenditure!$A100,gDP!$B$6:$B$271))=0,"",INDEX([2]pivotTable!AZ$3:AZ$308,MATCH(totalExpenditure!$A100,[2]pivotTable!$A$3:$A$308,0))/100*INDEX(gDP!BO$6:BO$271,MATCH(totalExpenditure!$A100,gDP!$B$6:$B$271)))</f>
        <v>#N/A</v>
      </c>
      <c r="BA100" s="77" t="e">
        <f>IF(INDEX([2]pivotTable!B$310:B$615,MATCH(totalExpenditure!$A100,[2]pivotTable!$A$310:$A$615,0))/100*INDEX(gDP!Q$6:Q$271,MATCH(totalExpenditure!$A100,gDP!$B$6:$B$271))=0,"",INDEX([2]pivotTable!B$310:B$615,MATCH(totalExpenditure!$A100,[2]pivotTable!$A$310:$A$615,0))/100*INDEX(gDP!Q$6:Q$271,MATCH(totalExpenditure!$A100,gDP!$B$6:$B$271)))</f>
        <v>#N/A</v>
      </c>
      <c r="BB100" s="77" t="e">
        <f>IF(INDEX([2]pivotTable!C$310:C$615,MATCH(totalExpenditure!$A100,[2]pivotTable!$A$310:$A$615,0))/100*INDEX(gDP!R$6:R$271,MATCH(totalExpenditure!$A100,gDP!$B$6:$B$271))=0,"",INDEX([2]pivotTable!C$310:C$615,MATCH(totalExpenditure!$A100,[2]pivotTable!$A$310:$A$615,0))/100*INDEX(gDP!R$6:R$271,MATCH(totalExpenditure!$A100,gDP!$B$6:$B$271)))</f>
        <v>#N/A</v>
      </c>
      <c r="BC100" s="77" t="e">
        <f>IF(INDEX([2]pivotTable!D$310:D$615,MATCH(totalExpenditure!$A100,[2]pivotTable!$A$310:$A$615,0))/100*INDEX(gDP!S$6:S$271,MATCH(totalExpenditure!$A100,gDP!$B$6:$B$271))=0,"",INDEX([2]pivotTable!D$310:D$615,MATCH(totalExpenditure!$A100,[2]pivotTable!$A$310:$A$615,0))/100*INDEX(gDP!S$6:S$271,MATCH(totalExpenditure!$A100,gDP!$B$6:$B$271)))</f>
        <v>#N/A</v>
      </c>
      <c r="BD100" s="77" t="e">
        <f>IF(INDEX([2]pivotTable!E$310:E$615,MATCH(totalExpenditure!$A100,[2]pivotTable!$A$310:$A$615,0))/100*INDEX(gDP!T$6:T$271,MATCH(totalExpenditure!$A100,gDP!$B$6:$B$271))=0,"",INDEX([2]pivotTable!E$310:E$615,MATCH(totalExpenditure!$A100,[2]pivotTable!$A$310:$A$615,0))/100*INDEX(gDP!T$6:T$271,MATCH(totalExpenditure!$A100,gDP!$B$6:$B$271)))</f>
        <v>#N/A</v>
      </c>
      <c r="BE100" s="77" t="e">
        <f>IF(INDEX([2]pivotTable!F$310:F$615,MATCH(totalExpenditure!$A100,[2]pivotTable!$A$310:$A$615,0))/100*INDEX(gDP!U$6:U$271,MATCH(totalExpenditure!$A100,gDP!$B$6:$B$271))=0,"",INDEX([2]pivotTable!F$310:F$615,MATCH(totalExpenditure!$A100,[2]pivotTable!$A$310:$A$615,0))/100*INDEX(gDP!U$6:U$271,MATCH(totalExpenditure!$A100,gDP!$B$6:$B$271)))</f>
        <v>#N/A</v>
      </c>
      <c r="BF100" s="77" t="e">
        <f>IF(INDEX([2]pivotTable!G$310:G$615,MATCH(totalExpenditure!$A100,[2]pivotTable!$A$310:$A$615,0))/100*INDEX(gDP!V$6:V$271,MATCH(totalExpenditure!$A100,gDP!$B$6:$B$271))=0,"",INDEX([2]pivotTable!G$310:G$615,MATCH(totalExpenditure!$A100,[2]pivotTable!$A$310:$A$615,0))/100*INDEX(gDP!V$6:V$271,MATCH(totalExpenditure!$A100,gDP!$B$6:$B$271)))</f>
        <v>#N/A</v>
      </c>
      <c r="BG100" s="77" t="e">
        <f>IF(INDEX([2]pivotTable!H$310:H$615,MATCH(totalExpenditure!$A100,[2]pivotTable!$A$310:$A$615,0))/100*INDEX(gDP!W$6:W$271,MATCH(totalExpenditure!$A100,gDP!$B$6:$B$271))=0,"",INDEX([2]pivotTable!H$310:H$615,MATCH(totalExpenditure!$A100,[2]pivotTable!$A$310:$A$615,0))/100*INDEX(gDP!W$6:W$271,MATCH(totalExpenditure!$A100,gDP!$B$6:$B$271)))</f>
        <v>#N/A</v>
      </c>
      <c r="BH100" s="77" t="e">
        <f>IF(INDEX([2]pivotTable!I$310:I$615,MATCH(totalExpenditure!$A100,[2]pivotTable!$A$310:$A$615,0))/100*INDEX(gDP!X$6:X$271,MATCH(totalExpenditure!$A100,gDP!$B$6:$B$271))=0,"",INDEX([2]pivotTable!I$310:I$615,MATCH(totalExpenditure!$A100,[2]pivotTable!$A$310:$A$615,0))/100*INDEX(gDP!X$6:X$271,MATCH(totalExpenditure!$A100,gDP!$B$6:$B$271)))</f>
        <v>#N/A</v>
      </c>
      <c r="BI100" s="77" t="e">
        <f>IF(INDEX([2]pivotTable!J$310:J$615,MATCH(totalExpenditure!$A100,[2]pivotTable!$A$310:$A$615,0))/100*INDEX(gDP!Y$6:Y$271,MATCH(totalExpenditure!$A100,gDP!$B$6:$B$271))=0,"",INDEX([2]pivotTable!J$310:J$615,MATCH(totalExpenditure!$A100,[2]pivotTable!$A$310:$A$615,0))/100*INDEX(gDP!Y$6:Y$271,MATCH(totalExpenditure!$A100,gDP!$B$6:$B$271)))</f>
        <v>#N/A</v>
      </c>
      <c r="BJ100" s="77" t="e">
        <f>IF(INDEX([2]pivotTable!K$310:K$615,MATCH(totalExpenditure!$A100,[2]pivotTable!$A$310:$A$615,0))/100*INDEX(gDP!Z$6:Z$271,MATCH(totalExpenditure!$A100,gDP!$B$6:$B$271))=0,"",INDEX([2]pivotTable!K$310:K$615,MATCH(totalExpenditure!$A100,[2]pivotTable!$A$310:$A$615,0))/100*INDEX(gDP!Z$6:Z$271,MATCH(totalExpenditure!$A100,gDP!$B$6:$B$271)))</f>
        <v>#N/A</v>
      </c>
      <c r="BK100" s="77" t="e">
        <f>IF(INDEX([2]pivotTable!L$310:L$615,MATCH(totalExpenditure!$A100,[2]pivotTable!$A$310:$A$615,0))/100*INDEX(gDP!AA$6:AA$271,MATCH(totalExpenditure!$A100,gDP!$B$6:$B$271))=0,"",INDEX([2]pivotTable!L$310:L$615,MATCH(totalExpenditure!$A100,[2]pivotTable!$A$310:$A$615,0))/100*INDEX(gDP!AA$6:AA$271,MATCH(totalExpenditure!$A100,gDP!$B$6:$B$271)))</f>
        <v>#N/A</v>
      </c>
      <c r="BL100" s="77" t="e">
        <f>IF(INDEX([2]pivotTable!M$310:M$615,MATCH(totalExpenditure!$A100,[2]pivotTable!$A$310:$A$615,0))/100*INDEX(gDP!AB$6:AB$271,MATCH(totalExpenditure!$A100,gDP!$B$6:$B$271))=0,"",INDEX([2]pivotTable!M$310:M$615,MATCH(totalExpenditure!$A100,[2]pivotTable!$A$310:$A$615,0))/100*INDEX(gDP!AB$6:AB$271,MATCH(totalExpenditure!$A100,gDP!$B$6:$B$271)))</f>
        <v>#N/A</v>
      </c>
      <c r="BM100" s="77" t="e">
        <f>IF(INDEX([2]pivotTable!N$310:N$615,MATCH(totalExpenditure!$A100,[2]pivotTable!$A$310:$A$615,0))/100*INDEX(gDP!AC$6:AC$271,MATCH(totalExpenditure!$A100,gDP!$B$6:$B$271))=0,"",INDEX([2]pivotTable!N$310:N$615,MATCH(totalExpenditure!$A100,[2]pivotTable!$A$310:$A$615,0))/100*INDEX(gDP!AC$6:AC$271,MATCH(totalExpenditure!$A100,gDP!$B$6:$B$271)))</f>
        <v>#N/A</v>
      </c>
      <c r="BN100" s="77" t="e">
        <f>IF(INDEX([2]pivotTable!O$310:O$615,MATCH(totalExpenditure!$A100,[2]pivotTable!$A$310:$A$615,0))/100*INDEX(gDP!AD$6:AD$271,MATCH(totalExpenditure!$A100,gDP!$B$6:$B$271))=0,"",INDEX([2]pivotTable!O$310:O$615,MATCH(totalExpenditure!$A100,[2]pivotTable!$A$310:$A$615,0))/100*INDEX(gDP!AD$6:AD$271,MATCH(totalExpenditure!$A100,gDP!$B$6:$B$271)))</f>
        <v>#N/A</v>
      </c>
      <c r="BO100" s="77" t="e">
        <f>IF(INDEX([2]pivotTable!P$310:P$615,MATCH(totalExpenditure!$A100,[2]pivotTable!$A$310:$A$615,0))/100*INDEX(gDP!AE$6:AE$271,MATCH(totalExpenditure!$A100,gDP!$B$6:$B$271))=0,"",INDEX([2]pivotTable!P$310:P$615,MATCH(totalExpenditure!$A100,[2]pivotTable!$A$310:$A$615,0))/100*INDEX(gDP!AE$6:AE$271,MATCH(totalExpenditure!$A100,gDP!$B$6:$B$271)))</f>
        <v>#N/A</v>
      </c>
      <c r="BP100" s="77" t="e">
        <f>IF(INDEX([2]pivotTable!Q$310:Q$615,MATCH(totalExpenditure!$A100,[2]pivotTable!$A$310:$A$615,0))/100*INDEX(gDP!AF$6:AF$271,MATCH(totalExpenditure!$A100,gDP!$B$6:$B$271))=0,"",INDEX([2]pivotTable!Q$310:Q$615,MATCH(totalExpenditure!$A100,[2]pivotTable!$A$310:$A$615,0))/100*INDEX(gDP!AF$6:AF$271,MATCH(totalExpenditure!$A100,gDP!$B$6:$B$271)))</f>
        <v>#N/A</v>
      </c>
      <c r="BQ100" s="77" t="e">
        <f>IF(INDEX([2]pivotTable!R$310:R$615,MATCH(totalExpenditure!$A100,[2]pivotTable!$A$310:$A$615,0))/100*INDEX(gDP!AG$6:AG$271,MATCH(totalExpenditure!$A100,gDP!$B$6:$B$271))=0,"",INDEX([2]pivotTable!R$310:R$615,MATCH(totalExpenditure!$A100,[2]pivotTable!$A$310:$A$615,0))/100*INDEX(gDP!AG$6:AG$271,MATCH(totalExpenditure!$A100,gDP!$B$6:$B$271)))</f>
        <v>#N/A</v>
      </c>
      <c r="BR100" s="77" t="e">
        <f>IF(INDEX([2]pivotTable!S$310:S$615,MATCH(totalExpenditure!$A100,[2]pivotTable!$A$310:$A$615,0))/100*INDEX(gDP!AH$6:AH$271,MATCH(totalExpenditure!$A100,gDP!$B$6:$B$271))=0,"",INDEX([2]pivotTable!S$310:S$615,MATCH(totalExpenditure!$A100,[2]pivotTable!$A$310:$A$615,0))/100*INDEX(gDP!AH$6:AH$271,MATCH(totalExpenditure!$A100,gDP!$B$6:$B$271)))</f>
        <v>#N/A</v>
      </c>
      <c r="BS100" s="77" t="e">
        <f>IF(INDEX([2]pivotTable!T$310:T$615,MATCH(totalExpenditure!$A100,[2]pivotTable!$A$310:$A$615,0))/100*INDEX(gDP!AI$6:AI$271,MATCH(totalExpenditure!$A100,gDP!$B$6:$B$271))=0,"",INDEX([2]pivotTable!T$310:T$615,MATCH(totalExpenditure!$A100,[2]pivotTable!$A$310:$A$615,0))/100*INDEX(gDP!AI$6:AI$271,MATCH(totalExpenditure!$A100,gDP!$B$6:$B$271)))</f>
        <v>#N/A</v>
      </c>
      <c r="BT100" s="77" t="e">
        <f>IF(INDEX([2]pivotTable!U$310:U$615,MATCH(totalExpenditure!$A100,[2]pivotTable!$A$310:$A$615,0))/100*INDEX(gDP!AJ$6:AJ$271,MATCH(totalExpenditure!$A100,gDP!$B$6:$B$271))=0,"",INDEX([2]pivotTable!U$310:U$615,MATCH(totalExpenditure!$A100,[2]pivotTable!$A$310:$A$615,0))/100*INDEX(gDP!AJ$6:AJ$271,MATCH(totalExpenditure!$A100,gDP!$B$6:$B$271)))</f>
        <v>#N/A</v>
      </c>
      <c r="BU100" s="77" t="e">
        <f>IF(INDEX([2]pivotTable!V$310:V$615,MATCH(totalExpenditure!$A100,[2]pivotTable!$A$310:$A$615,0))/100*INDEX(gDP!AK$6:AK$271,MATCH(totalExpenditure!$A100,gDP!$B$6:$B$271))=0,"",INDEX([2]pivotTable!V$310:V$615,MATCH(totalExpenditure!$A100,[2]pivotTable!$A$310:$A$615,0))/100*INDEX(gDP!AK$6:AK$271,MATCH(totalExpenditure!$A100,gDP!$B$6:$B$271)))</f>
        <v>#N/A</v>
      </c>
      <c r="BV100" s="77" t="e">
        <f>IF(INDEX([2]pivotTable!W$310:W$615,MATCH(totalExpenditure!$A100,[2]pivotTable!$A$310:$A$615,0))/100*INDEX(gDP!AL$6:AL$271,MATCH(totalExpenditure!$A100,gDP!$B$6:$B$271))=0,"",INDEX([2]pivotTable!W$310:W$615,MATCH(totalExpenditure!$A100,[2]pivotTable!$A$310:$A$615,0))/100*INDEX(gDP!AL$6:AL$271,MATCH(totalExpenditure!$A100,gDP!$B$6:$B$271)))</f>
        <v>#N/A</v>
      </c>
      <c r="BW100" s="77" t="e">
        <f>IF(INDEX([2]pivotTable!X$310:X$615,MATCH(totalExpenditure!$A100,[2]pivotTable!$A$310:$A$615,0))/100*INDEX(gDP!AM$6:AM$271,MATCH(totalExpenditure!$A100,gDP!$B$6:$B$271))=0,"",INDEX([2]pivotTable!X$310:X$615,MATCH(totalExpenditure!$A100,[2]pivotTable!$A$310:$A$615,0))/100*INDEX(gDP!AM$6:AM$271,MATCH(totalExpenditure!$A100,gDP!$B$6:$B$271)))</f>
        <v>#N/A</v>
      </c>
      <c r="BX100" s="77" t="e">
        <f>IF(INDEX([2]pivotTable!Y$310:Y$615,MATCH(totalExpenditure!$A100,[2]pivotTable!$A$310:$A$615,0))/100*INDEX(gDP!AN$6:AN$271,MATCH(totalExpenditure!$A100,gDP!$B$6:$B$271))=0,"",INDEX([2]pivotTable!Y$310:Y$615,MATCH(totalExpenditure!$A100,[2]pivotTable!$A$310:$A$615,0))/100*INDEX(gDP!AN$6:AN$271,MATCH(totalExpenditure!$A100,gDP!$B$6:$B$271)))</f>
        <v>#N/A</v>
      </c>
      <c r="BY100" s="77" t="e">
        <f>IF(INDEX([2]pivotTable!Z$310:Z$615,MATCH(totalExpenditure!$A100,[2]pivotTable!$A$310:$A$615,0))/100*INDEX(gDP!AO$6:AO$271,MATCH(totalExpenditure!$A100,gDP!$B$6:$B$271))=0,"",INDEX([2]pivotTable!Z$310:Z$615,MATCH(totalExpenditure!$A100,[2]pivotTable!$A$310:$A$615,0))/100*INDEX(gDP!AO$6:AO$271,MATCH(totalExpenditure!$A100,gDP!$B$6:$B$271)))</f>
        <v>#N/A</v>
      </c>
      <c r="BZ100" s="77" t="e">
        <f>IF(INDEX([2]pivotTable!AA$310:AA$615,MATCH(totalExpenditure!$A100,[2]pivotTable!$A$310:$A$615,0))/100*INDEX(gDP!AP$6:AP$271,MATCH(totalExpenditure!$A100,gDP!$B$6:$B$271))=0,"",INDEX([2]pivotTable!AA$310:AA$615,MATCH(totalExpenditure!$A100,[2]pivotTable!$A$310:$A$615,0))/100*INDEX(gDP!AP$6:AP$271,MATCH(totalExpenditure!$A100,gDP!$B$6:$B$271)))</f>
        <v>#N/A</v>
      </c>
      <c r="CA100" s="77" t="e">
        <f>IF(INDEX([2]pivotTable!AB$310:AB$615,MATCH(totalExpenditure!$A100,[2]pivotTable!$A$310:$A$615,0))/100*INDEX(gDP!AQ$6:AQ$271,MATCH(totalExpenditure!$A100,gDP!$B$6:$B$271))=0,"",INDEX([2]pivotTable!AB$310:AB$615,MATCH(totalExpenditure!$A100,[2]pivotTable!$A$310:$A$615,0))/100*INDEX(gDP!AQ$6:AQ$271,MATCH(totalExpenditure!$A100,gDP!$B$6:$B$271)))</f>
        <v>#N/A</v>
      </c>
      <c r="CB100" s="77" t="e">
        <f>IF(INDEX([2]pivotTable!AC$310:AC$615,MATCH(totalExpenditure!$A100,[2]pivotTable!$A$310:$A$615,0))/100*INDEX(gDP!AR$6:AR$271,MATCH(totalExpenditure!$A100,gDP!$B$6:$B$271))=0,"",INDEX([2]pivotTable!AC$310:AC$615,MATCH(totalExpenditure!$A100,[2]pivotTable!$A$310:$A$615,0))/100*INDEX(gDP!AR$6:AR$271,MATCH(totalExpenditure!$A100,gDP!$B$6:$B$271)))</f>
        <v>#N/A</v>
      </c>
      <c r="CC100" s="77" t="e">
        <f>IF(INDEX([2]pivotTable!AD$310:AD$615,MATCH(totalExpenditure!$A100,[2]pivotTable!$A$310:$A$615,0))/100*INDEX(gDP!AS$6:AS$271,MATCH(totalExpenditure!$A100,gDP!$B$6:$B$271))=0,"",INDEX([2]pivotTable!AD$310:AD$615,MATCH(totalExpenditure!$A100,[2]pivotTable!$A$310:$A$615,0))/100*INDEX(gDP!AS$6:AS$271,MATCH(totalExpenditure!$A100,gDP!$B$6:$B$271)))</f>
        <v>#N/A</v>
      </c>
      <c r="CD100" s="77" t="e">
        <f>IF(INDEX([2]pivotTable!AE$310:AE$615,MATCH(totalExpenditure!$A100,[2]pivotTable!$A$310:$A$615,0))/100*INDEX(gDP!AT$6:AT$271,MATCH(totalExpenditure!$A100,gDP!$B$6:$B$271))=0,"",INDEX([2]pivotTable!AE$310:AE$615,MATCH(totalExpenditure!$A100,[2]pivotTable!$A$310:$A$615,0))/100*INDEX(gDP!AT$6:AT$271,MATCH(totalExpenditure!$A100,gDP!$B$6:$B$271)))</f>
        <v>#N/A</v>
      </c>
      <c r="CE100" s="77" t="e">
        <f>IF(INDEX([2]pivotTable!AF$310:AF$615,MATCH(totalExpenditure!$A100,[2]pivotTable!$A$310:$A$615,0))/100*INDEX(gDP!AU$6:AU$271,MATCH(totalExpenditure!$A100,gDP!$B$6:$B$271))=0,"",INDEX([2]pivotTable!AF$310:AF$615,MATCH(totalExpenditure!$A100,[2]pivotTable!$A$310:$A$615,0))/100*INDEX(gDP!AU$6:AU$271,MATCH(totalExpenditure!$A100,gDP!$B$6:$B$271)))</f>
        <v>#N/A</v>
      </c>
      <c r="CF100" s="77" t="e">
        <f>IF(INDEX([2]pivotTable!AG$310:AG$615,MATCH(totalExpenditure!$A100,[2]pivotTable!$A$310:$A$615,0))/100*INDEX(gDP!AV$6:AV$271,MATCH(totalExpenditure!$A100,gDP!$B$6:$B$271))=0,"",INDEX([2]pivotTable!AG$310:AG$615,MATCH(totalExpenditure!$A100,[2]pivotTable!$A$310:$A$615,0))/100*INDEX(gDP!AV$6:AV$271,MATCH(totalExpenditure!$A100,gDP!$B$6:$B$271)))</f>
        <v>#N/A</v>
      </c>
      <c r="CG100" s="77" t="e">
        <f>IF(INDEX([2]pivotTable!AH$310:AH$615,MATCH(totalExpenditure!$A100,[2]pivotTable!$A$310:$A$615,0))/100*INDEX(gDP!AW$6:AW$271,MATCH(totalExpenditure!$A100,gDP!$B$6:$B$271))=0,"",INDEX([2]pivotTable!AH$310:AH$615,MATCH(totalExpenditure!$A100,[2]pivotTable!$A$310:$A$615,0))/100*INDEX(gDP!AW$6:AW$271,MATCH(totalExpenditure!$A100,gDP!$B$6:$B$271)))</f>
        <v>#N/A</v>
      </c>
      <c r="CH100" s="77" t="e">
        <f>IF(INDEX([2]pivotTable!AI$310:AI$615,MATCH(totalExpenditure!$A100,[2]pivotTable!$A$310:$A$615,0))/100*INDEX(gDP!AX$6:AX$271,MATCH(totalExpenditure!$A100,gDP!$B$6:$B$271))=0,"",INDEX([2]pivotTable!AI$310:AI$615,MATCH(totalExpenditure!$A100,[2]pivotTable!$A$310:$A$615,0))/100*INDEX(gDP!AX$6:AX$271,MATCH(totalExpenditure!$A100,gDP!$B$6:$B$271)))</f>
        <v>#N/A</v>
      </c>
      <c r="CI100" s="77" t="e">
        <f>IF(INDEX([2]pivotTable!AJ$310:AJ$615,MATCH(totalExpenditure!$A100,[2]pivotTable!$A$310:$A$615,0))/100*INDEX(gDP!AY$6:AY$271,MATCH(totalExpenditure!$A100,gDP!$B$6:$B$271))=0,"",INDEX([2]pivotTable!AJ$310:AJ$615,MATCH(totalExpenditure!$A100,[2]pivotTable!$A$310:$A$615,0))/100*INDEX(gDP!AY$6:AY$271,MATCH(totalExpenditure!$A100,gDP!$B$6:$B$271)))</f>
        <v>#N/A</v>
      </c>
      <c r="CJ100" s="77" t="e">
        <f>IF(INDEX([2]pivotTable!AK$310:AK$615,MATCH(totalExpenditure!$A100,[2]pivotTable!$A$310:$A$615,0))/100*INDEX(gDP!AZ$6:AZ$271,MATCH(totalExpenditure!$A100,gDP!$B$6:$B$271))=0,"",INDEX([2]pivotTable!AK$310:AK$615,MATCH(totalExpenditure!$A100,[2]pivotTable!$A$310:$A$615,0))/100*INDEX(gDP!AZ$6:AZ$271,MATCH(totalExpenditure!$A100,gDP!$B$6:$B$271)))</f>
        <v>#N/A</v>
      </c>
      <c r="CK100" s="77" t="e">
        <f>IF(INDEX([2]pivotTable!AL$310:AL$615,MATCH(totalExpenditure!$A100,[2]pivotTable!$A$310:$A$615,0))/100*INDEX(gDP!BA$6:BA$271,MATCH(totalExpenditure!$A100,gDP!$B$6:$B$271))=0,"",INDEX([2]pivotTable!AL$310:AL$615,MATCH(totalExpenditure!$A100,[2]pivotTable!$A$310:$A$615,0))/100*INDEX(gDP!BA$6:BA$271,MATCH(totalExpenditure!$A100,gDP!$B$6:$B$271)))</f>
        <v>#N/A</v>
      </c>
      <c r="CL100" s="77" t="e">
        <f>IF(INDEX([2]pivotTable!AM$310:AM$615,MATCH(totalExpenditure!$A100,[2]pivotTable!$A$310:$A$615,0))/100*INDEX(gDP!BB$6:BB$271,MATCH(totalExpenditure!$A100,gDP!$B$6:$B$271))=0,"",INDEX([2]pivotTable!AM$310:AM$615,MATCH(totalExpenditure!$A100,[2]pivotTable!$A$310:$A$615,0))/100*INDEX(gDP!BB$6:BB$271,MATCH(totalExpenditure!$A100,gDP!$B$6:$B$271)))</f>
        <v>#N/A</v>
      </c>
      <c r="CM100" s="77" t="e">
        <f>IF(INDEX([2]pivotTable!AN$310:AN$615,MATCH(totalExpenditure!$A100,[2]pivotTable!$A$310:$A$615,0))/100*INDEX(gDP!BC$6:BC$271,MATCH(totalExpenditure!$A100,gDP!$B$6:$B$271))=0,"",INDEX([2]pivotTable!AN$310:AN$615,MATCH(totalExpenditure!$A100,[2]pivotTable!$A$310:$A$615,0))/100*INDEX(gDP!BC$6:BC$271,MATCH(totalExpenditure!$A100,gDP!$B$6:$B$271)))</f>
        <v>#N/A</v>
      </c>
      <c r="CN100" s="77" t="e">
        <f>IF(INDEX([2]pivotTable!AO$310:AO$615,MATCH(totalExpenditure!$A100,[2]pivotTable!$A$310:$A$615,0))/100*INDEX(gDP!BD$6:BD$271,MATCH(totalExpenditure!$A100,gDP!$B$6:$B$271))=0,"",INDEX([2]pivotTable!AO$310:AO$615,MATCH(totalExpenditure!$A100,[2]pivotTable!$A$310:$A$615,0))/100*INDEX(gDP!BD$6:BD$271,MATCH(totalExpenditure!$A100,gDP!$B$6:$B$271)))</f>
        <v>#N/A</v>
      </c>
      <c r="CO100" s="77" t="e">
        <f>IF(INDEX([2]pivotTable!AP$310:AP$615,MATCH(totalExpenditure!$A100,[2]pivotTable!$A$310:$A$615,0))/100*INDEX(gDP!BE$6:BE$271,MATCH(totalExpenditure!$A100,gDP!$B$6:$B$271))=0,"",INDEX([2]pivotTable!AP$310:AP$615,MATCH(totalExpenditure!$A100,[2]pivotTable!$A$310:$A$615,0))/100*INDEX(gDP!BE$6:BE$271,MATCH(totalExpenditure!$A100,gDP!$B$6:$B$271)))</f>
        <v>#N/A</v>
      </c>
      <c r="CP100" s="77" t="e">
        <f>IF(INDEX([2]pivotTable!AQ$310:AQ$615,MATCH(totalExpenditure!$A100,[2]pivotTable!$A$310:$A$615,0))/100*INDEX(gDP!BF$6:BF$271,MATCH(totalExpenditure!$A100,gDP!$B$6:$B$271))=0,"",INDEX([2]pivotTable!AQ$310:AQ$615,MATCH(totalExpenditure!$A100,[2]pivotTable!$A$310:$A$615,0))/100*INDEX(gDP!BF$6:BF$271,MATCH(totalExpenditure!$A100,gDP!$B$6:$B$271)))</f>
        <v>#N/A</v>
      </c>
      <c r="CQ100" s="77" t="e">
        <f>IF(INDEX([2]pivotTable!AR$310:AR$615,MATCH(totalExpenditure!$A100,[2]pivotTable!$A$310:$A$615,0))/100*INDEX(gDP!BG$6:BG$271,MATCH(totalExpenditure!$A100,gDP!$B$6:$B$271))=0,"",INDEX([2]pivotTable!AR$310:AR$615,MATCH(totalExpenditure!$A100,[2]pivotTable!$A$310:$A$615,0))/100*INDEX(gDP!BG$6:BG$271,MATCH(totalExpenditure!$A100,gDP!$B$6:$B$271)))</f>
        <v>#N/A</v>
      </c>
      <c r="CR100" s="77" t="e">
        <f>IF(INDEX([2]pivotTable!AS$310:AS$615,MATCH(totalExpenditure!$A100,[2]pivotTable!$A$310:$A$615,0))/100*INDEX(gDP!BH$6:BH$271,MATCH(totalExpenditure!$A100,gDP!$B$6:$B$271))=0,"",INDEX([2]pivotTable!AS$310:AS$615,MATCH(totalExpenditure!$A100,[2]pivotTable!$A$310:$A$615,0))/100*INDEX(gDP!BH$6:BH$271,MATCH(totalExpenditure!$A100,gDP!$B$6:$B$271)))</f>
        <v>#N/A</v>
      </c>
      <c r="CS100" s="77" t="e">
        <f>IF(INDEX([2]pivotTable!AT$310:AT$615,MATCH(totalExpenditure!$A100,[2]pivotTable!$A$310:$A$615,0))/100*INDEX(gDP!BI$6:BI$271,MATCH(totalExpenditure!$A100,gDP!$B$6:$B$271))=0,"",INDEX([2]pivotTable!AT$310:AT$615,MATCH(totalExpenditure!$A100,[2]pivotTable!$A$310:$A$615,0))/100*INDEX(gDP!BI$6:BI$271,MATCH(totalExpenditure!$A100,gDP!$B$6:$B$271)))</f>
        <v>#N/A</v>
      </c>
      <c r="CT100" s="77" t="e">
        <f>IF(INDEX([2]pivotTable!AU$310:AU$615,MATCH(totalExpenditure!$A100,[2]pivotTable!$A$310:$A$615,0))/100*INDEX(gDP!BJ$6:BJ$271,MATCH(totalExpenditure!$A100,gDP!$B$6:$B$271))=0,"",INDEX([2]pivotTable!AU$310:AU$615,MATCH(totalExpenditure!$A100,[2]pivotTable!$A$310:$A$615,0))/100*INDEX(gDP!BJ$6:BJ$271,MATCH(totalExpenditure!$A100,gDP!$B$6:$B$271)))</f>
        <v>#N/A</v>
      </c>
      <c r="CU100" s="77" t="e">
        <f>IF(INDEX([2]pivotTable!AV$310:AV$615,MATCH(totalExpenditure!$A100,[2]pivotTable!$A$310:$A$615,0))/100*INDEX(gDP!BK$6:BK$271,MATCH(totalExpenditure!$A100,gDP!$B$6:$B$271))=0,"",INDEX([2]pivotTable!AV$310:AV$615,MATCH(totalExpenditure!$A100,[2]pivotTable!$A$310:$A$615,0))/100*INDEX(gDP!BK$6:BK$271,MATCH(totalExpenditure!$A100,gDP!$B$6:$B$271)))</f>
        <v>#N/A</v>
      </c>
      <c r="CV100" s="77" t="e">
        <f>IF(INDEX([2]pivotTable!AW$310:AW$615,MATCH(totalExpenditure!$A100,[2]pivotTable!$A$310:$A$615,0))/100*INDEX(gDP!BL$6:BL$271,MATCH(totalExpenditure!$A100,gDP!$B$6:$B$271))=0,"",INDEX([2]pivotTable!AW$310:AW$615,MATCH(totalExpenditure!$A100,[2]pivotTable!$A$310:$A$615,0))/100*INDEX(gDP!BL$6:BL$271,MATCH(totalExpenditure!$A100,gDP!$B$6:$B$271)))</f>
        <v>#N/A</v>
      </c>
      <c r="CW100" s="77" t="e">
        <f>IF(INDEX([2]pivotTable!AX$310:AX$615,MATCH(totalExpenditure!$A100,[2]pivotTable!$A$310:$A$615,0))/100*INDEX(gDP!BM$6:BM$271,MATCH(totalExpenditure!$A100,gDP!$B$6:$B$271))=0,"",INDEX([2]pivotTable!AX$310:AX$615,MATCH(totalExpenditure!$A100,[2]pivotTable!$A$310:$A$615,0))/100*INDEX(gDP!BM$6:BM$271,MATCH(totalExpenditure!$A100,gDP!$B$6:$B$271)))</f>
        <v>#N/A</v>
      </c>
      <c r="CX100" s="77" t="e">
        <f>IF(INDEX([2]pivotTable!AY$310:AY$615,MATCH(totalExpenditure!$A100,[2]pivotTable!$A$310:$A$615,0))/100*INDEX(gDP!BN$6:BN$271,MATCH(totalExpenditure!$A100,gDP!$B$6:$B$271))=0,"",INDEX([2]pivotTable!AY$310:AY$615,MATCH(totalExpenditure!$A100,[2]pivotTable!$A$310:$A$615,0))/100*INDEX(gDP!BN$6:BN$271,MATCH(totalExpenditure!$A100,gDP!$B$6:$B$271)))</f>
        <v>#N/A</v>
      </c>
      <c r="CY100" s="77" t="e">
        <f>IF(INDEX([2]pivotTable!AZ$310:AZ$615,MATCH(totalExpenditure!$A100,[2]pivotTable!$A$310:$A$615,0))/100*INDEX(gDP!BO$6:BO$271,MATCH(totalExpenditure!$A100,gDP!$B$6:$B$271))=0,"",INDEX([2]pivotTable!AZ$310:AZ$615,MATCH(totalExpenditure!$A100,[2]pivotTable!$A$310:$A$615,0))/100*INDEX(gDP!BO$6:BO$271,MATCH(totalExpenditure!$A100,gDP!$B$6:$B$271)))</f>
        <v>#N/A</v>
      </c>
      <c r="CZ100" s="77" t="e">
        <f>IF(B100="","",IF(BA100="","",B100-B100+INDEX(gDP!Q$6:Q$271,MATCH(totalExpenditure!$A100,gDP!$B$6:$B$271))))</f>
        <v>#N/A</v>
      </c>
      <c r="DA100" s="77" t="e">
        <f>IF(C100="","",IF(BB100="","",C100-C100+INDEX(gDP!R$6:R$271,MATCH(totalExpenditure!$A100,gDP!$B$6:$B$271))))</f>
        <v>#N/A</v>
      </c>
      <c r="DB100" s="77" t="e">
        <f>IF(D100="","",IF(BC100="","",D100-D100+INDEX(gDP!S$6:S$271,MATCH(totalExpenditure!$A100,gDP!$B$6:$B$271))))</f>
        <v>#N/A</v>
      </c>
      <c r="DC100" s="77" t="e">
        <f>IF(E100="","",IF(BD100="","",E100-E100+INDEX(gDP!T$6:T$271,MATCH(totalExpenditure!$A100,gDP!$B$6:$B$271))))</f>
        <v>#N/A</v>
      </c>
      <c r="DD100" s="77" t="e">
        <f>IF(F100="","",IF(BE100="","",F100-F100+INDEX(gDP!U$6:U$271,MATCH(totalExpenditure!$A100,gDP!$B$6:$B$271))))</f>
        <v>#N/A</v>
      </c>
      <c r="DE100" s="77" t="e">
        <f>IF(G100="","",IF(BF100="","",G100-G100+INDEX(gDP!V$6:V$271,MATCH(totalExpenditure!$A100,gDP!$B$6:$B$271))))</f>
        <v>#N/A</v>
      </c>
      <c r="DF100" s="77" t="e">
        <f>IF(H100="","",IF(BG100="","",H100-H100+INDEX(gDP!W$6:W$271,MATCH(totalExpenditure!$A100,gDP!$B$6:$B$271))))</f>
        <v>#N/A</v>
      </c>
      <c r="DG100" s="77" t="e">
        <f>IF(I100="","",IF(BH100="","",I100-I100+INDEX(gDP!X$6:X$271,MATCH(totalExpenditure!$A100,gDP!$B$6:$B$271))))</f>
        <v>#N/A</v>
      </c>
      <c r="DH100" s="77" t="e">
        <f>IF(J100="","",IF(BI100="","",J100-J100+INDEX(gDP!Y$6:Y$271,MATCH(totalExpenditure!$A100,gDP!$B$6:$B$271))))</f>
        <v>#N/A</v>
      </c>
      <c r="DI100" s="77" t="e">
        <f>IF(K100="","",IF(BJ100="","",K100-K100+INDEX(gDP!Z$6:Z$271,MATCH(totalExpenditure!$A100,gDP!$B$6:$B$271))))</f>
        <v>#N/A</v>
      </c>
      <c r="DJ100" s="77" t="e">
        <f>IF(L100="","",IF(BK100="","",L100-L100+INDEX(gDP!AA$6:AA$271,MATCH(totalExpenditure!$A100,gDP!$B$6:$B$271))))</f>
        <v>#N/A</v>
      </c>
      <c r="DK100" s="77" t="e">
        <f>IF(M100="","",IF(BL100="","",M100-M100+INDEX(gDP!AB$6:AB$271,MATCH(totalExpenditure!$A100,gDP!$B$6:$B$271))))</f>
        <v>#N/A</v>
      </c>
      <c r="DL100" s="77" t="e">
        <f>IF(N100="","",IF(BM100="","",N100-N100+INDEX(gDP!AC$6:AC$271,MATCH(totalExpenditure!$A100,gDP!$B$6:$B$271))))</f>
        <v>#N/A</v>
      </c>
      <c r="DM100" s="77" t="e">
        <f>IF(O100="","",IF(BN100="","",O100-O100+INDEX(gDP!AD$6:AD$271,MATCH(totalExpenditure!$A100,gDP!$B$6:$B$271))))</f>
        <v>#N/A</v>
      </c>
      <c r="DN100" s="77" t="e">
        <f>IF(P100="","",IF(BO100="","",P100-P100+INDEX(gDP!AE$6:AE$271,MATCH(totalExpenditure!$A100,gDP!$B$6:$B$271))))</f>
        <v>#N/A</v>
      </c>
      <c r="DO100" s="77" t="e">
        <f>IF(Q100="","",IF(BP100="","",Q100-Q100+INDEX(gDP!AF$6:AF$271,MATCH(totalExpenditure!$A100,gDP!$B$6:$B$271))))</f>
        <v>#N/A</v>
      </c>
      <c r="DP100" s="77" t="e">
        <f>IF(R100="","",IF(BQ100="","",R100-R100+INDEX(gDP!AG$6:AG$271,MATCH(totalExpenditure!$A100,gDP!$B$6:$B$271))))</f>
        <v>#N/A</v>
      </c>
      <c r="DQ100" s="77" t="e">
        <f>IF(S100="","",IF(BR100="","",S100-S100+INDEX(gDP!AH$6:AH$271,MATCH(totalExpenditure!$A100,gDP!$B$6:$B$271))))</f>
        <v>#N/A</v>
      </c>
      <c r="DR100" s="77" t="e">
        <f>IF(T100="","",IF(BS100="","",T100-T100+INDEX(gDP!AI$6:AI$271,MATCH(totalExpenditure!$A100,gDP!$B$6:$B$271))))</f>
        <v>#N/A</v>
      </c>
      <c r="DS100" s="77" t="e">
        <f>IF(U100="","",IF(BT100="","",U100-U100+INDEX(gDP!AJ$6:AJ$271,MATCH(totalExpenditure!$A100,gDP!$B$6:$B$271))))</f>
        <v>#N/A</v>
      </c>
      <c r="DT100" s="77" t="e">
        <f>IF(V100="","",IF(BU100="","",V100-V100+INDEX(gDP!AK$6:AK$271,MATCH(totalExpenditure!$A100,gDP!$B$6:$B$271))))</f>
        <v>#N/A</v>
      </c>
      <c r="DU100" s="77" t="e">
        <f>IF(W100="","",IF(BV100="","",W100-W100+INDEX(gDP!AL$6:AL$271,MATCH(totalExpenditure!$A100,gDP!$B$6:$B$271))))</f>
        <v>#N/A</v>
      </c>
      <c r="DV100" s="77" t="e">
        <f>IF(X100="","",IF(BW100="","",X100-X100+INDEX(gDP!AM$6:AM$271,MATCH(totalExpenditure!$A100,gDP!$B$6:$B$271))))</f>
        <v>#N/A</v>
      </c>
      <c r="DW100" s="77" t="e">
        <f>IF(Y100="","",IF(BX100="","",Y100-Y100+INDEX(gDP!AN$6:AN$271,MATCH(totalExpenditure!$A100,gDP!$B$6:$B$271))))</f>
        <v>#N/A</v>
      </c>
      <c r="DX100" s="77" t="e">
        <f>IF(Z100="","",IF(BY100="","",Z100-Z100+INDEX(gDP!AO$6:AO$271,MATCH(totalExpenditure!$A100,gDP!$B$6:$B$271))))</f>
        <v>#N/A</v>
      </c>
      <c r="DY100" s="77" t="e">
        <f>IF(AA100="","",IF(BZ100="","",AA100-AA100+INDEX(gDP!AP$6:AP$271,MATCH(totalExpenditure!$A100,gDP!$B$6:$B$271))))</f>
        <v>#N/A</v>
      </c>
      <c r="DZ100" s="77" t="e">
        <f>IF(AB100="","",IF(CA100="","",AB100-AB100+INDEX(gDP!AQ$6:AQ$271,MATCH(totalExpenditure!$A100,gDP!$B$6:$B$271))))</f>
        <v>#N/A</v>
      </c>
      <c r="EA100" s="77" t="e">
        <f>IF(AC100="","",IF(CB100="","",AC100-AC100+INDEX(gDP!AR$6:AR$271,MATCH(totalExpenditure!$A100,gDP!$B$6:$B$271))))</f>
        <v>#N/A</v>
      </c>
      <c r="EB100" s="77" t="e">
        <f>IF(AD100="","",IF(CC100="","",AD100-AD100+INDEX(gDP!AS$6:AS$271,MATCH(totalExpenditure!$A100,gDP!$B$6:$B$271))))</f>
        <v>#N/A</v>
      </c>
      <c r="EC100" s="77" t="e">
        <f>IF(AE100="","",IF(CD100="","",AE100-AE100+INDEX(gDP!AT$6:AT$271,MATCH(totalExpenditure!$A100,gDP!$B$6:$B$271))))</f>
        <v>#N/A</v>
      </c>
      <c r="ED100" s="77" t="e">
        <f>IF(AF100="","",IF(CE100="","",AF100-AF100+INDEX(gDP!AU$6:AU$271,MATCH(totalExpenditure!$A100,gDP!$B$6:$B$271))))</f>
        <v>#N/A</v>
      </c>
      <c r="EE100" s="77" t="e">
        <f>IF(AG100="","",IF(CF100="","",AG100-AG100+INDEX(gDP!AV$6:AV$271,MATCH(totalExpenditure!$A100,gDP!$B$6:$B$271))))</f>
        <v>#N/A</v>
      </c>
      <c r="EF100" s="77" t="e">
        <f>IF(AH100="","",IF(CG100="","",AH100-AH100+INDEX(gDP!AW$6:AW$271,MATCH(totalExpenditure!$A100,gDP!$B$6:$B$271))))</f>
        <v>#N/A</v>
      </c>
      <c r="EG100" s="77" t="e">
        <f>IF(AI100="","",IF(CH100="","",AI100-AI100+INDEX(gDP!AX$6:AX$271,MATCH(totalExpenditure!$A100,gDP!$B$6:$B$271))))</f>
        <v>#N/A</v>
      </c>
      <c r="EH100" s="77" t="e">
        <f>IF(AJ100="","",IF(CI100="","",AJ100-AJ100+INDEX(gDP!AY$6:AY$271,MATCH(totalExpenditure!$A100,gDP!$B$6:$B$271))))</f>
        <v>#N/A</v>
      </c>
      <c r="EI100" s="77" t="e">
        <f>IF(AK100="","",IF(CJ100="","",AK100-AK100+INDEX(gDP!AZ$6:AZ$271,MATCH(totalExpenditure!$A100,gDP!$B$6:$B$271))))</f>
        <v>#N/A</v>
      </c>
      <c r="EJ100" s="77" t="e">
        <f>IF(AL100="","",IF(CK100="","",AL100-AL100+INDEX(gDP!BA$6:BA$271,MATCH(totalExpenditure!$A100,gDP!$B$6:$B$271))))</f>
        <v>#N/A</v>
      </c>
      <c r="EK100" s="77" t="e">
        <f>IF(AM100="","",IF(CL100="","",AM100-AM100+INDEX(gDP!BB$6:BB$271,MATCH(totalExpenditure!$A100,gDP!$B$6:$B$271))))</f>
        <v>#N/A</v>
      </c>
      <c r="EL100" s="77" t="e">
        <f>IF(AN100="","",IF(CM100="","",AN100-AN100+INDEX(gDP!BC$6:BC$271,MATCH(totalExpenditure!$A100,gDP!$B$6:$B$271))))</f>
        <v>#N/A</v>
      </c>
      <c r="EM100" s="77" t="e">
        <f>IF(AO100="","",IF(CN100="","",AO100-AO100+INDEX(gDP!BD$6:BD$271,MATCH(totalExpenditure!$A100,gDP!$B$6:$B$271))))</f>
        <v>#N/A</v>
      </c>
      <c r="EN100" s="77" t="e">
        <f>IF(AP100="","",IF(CO100="","",AP100-AP100+INDEX(gDP!BE$6:BE$271,MATCH(totalExpenditure!$A100,gDP!$B$6:$B$271))))</f>
        <v>#N/A</v>
      </c>
      <c r="EO100" s="77" t="e">
        <f>IF(AQ100="","",IF(CP100="","",AQ100-AQ100+INDEX(gDP!BF$6:BF$271,MATCH(totalExpenditure!$A100,gDP!$B$6:$B$271))))</f>
        <v>#N/A</v>
      </c>
      <c r="EP100" s="77" t="e">
        <f>IF(AR100="","",IF(CQ100="","",AR100-AR100+INDEX(gDP!BG$6:BG$271,MATCH(totalExpenditure!$A100,gDP!$B$6:$B$271))))</f>
        <v>#N/A</v>
      </c>
      <c r="EQ100" s="77" t="e">
        <f>IF(AS100="","",IF(CR100="","",AS100-AS100+INDEX(gDP!BH$6:BH$271,MATCH(totalExpenditure!$A100,gDP!$B$6:$B$271))))</f>
        <v>#N/A</v>
      </c>
      <c r="ER100" s="77" t="e">
        <f>IF(AT100="","",IF(CS100="","",AT100-AT100+INDEX(gDP!BI$6:BI$271,MATCH(totalExpenditure!$A100,gDP!$B$6:$B$271))))</f>
        <v>#N/A</v>
      </c>
      <c r="ES100" s="77" t="e">
        <f>IF(AU100="","",IF(CT100="","",AU100-AU100+INDEX(gDP!BJ$6:BJ$271,MATCH(totalExpenditure!$A100,gDP!$B$6:$B$271))))</f>
        <v>#N/A</v>
      </c>
      <c r="ET100" s="77" t="e">
        <f>IF(AV100="","",IF(CU100="","",AV100-AV100+INDEX(gDP!BK$6:BK$271,MATCH(totalExpenditure!$A100,gDP!$B$6:$B$271))))</f>
        <v>#N/A</v>
      </c>
      <c r="EU100" s="77" t="e">
        <f>IF(AW100="","",IF(CV100="","",AW100-AW100+INDEX(gDP!BL$6:BL$271,MATCH(totalExpenditure!$A100,gDP!$B$6:$B$271))))</f>
        <v>#N/A</v>
      </c>
      <c r="EV100" s="77" t="e">
        <f>IF(AX100="","",IF(CW100="","",AX100-AX100+INDEX(gDP!BM$6:BM$271,MATCH(totalExpenditure!$A100,gDP!$B$6:$B$271))))</f>
        <v>#N/A</v>
      </c>
      <c r="EW100" s="77" t="e">
        <f>IF(AY100="","",IF(CX100="","",AY100-AY100+INDEX(gDP!BN$6:BN$271,MATCH(totalExpenditure!$A100,gDP!$B$6:$B$271))))</f>
        <v>#N/A</v>
      </c>
      <c r="EX100" s="77" t="e">
        <f>IF(AZ100="","",IF(CY100="","",AZ100-AZ100+INDEX(gDP!BO$6:BO$271,MATCH(totalExpenditure!$A100,gDP!$B$6:$B$271))))</f>
        <v>#N/A</v>
      </c>
    </row>
    <row r="101" spans="1:154" x14ac:dyDescent="0.35">
      <c r="A101" t="s">
        <v>411</v>
      </c>
      <c r="B101" s="77" t="str">
        <f>IF(INDEX([2]pivotTable!B$3:B$308,MATCH(totalExpenditure!$A101,[2]pivotTable!$A$3:$A$308,0))/100*INDEX(gDP!Q$6:Q$271,MATCH(totalExpenditure!$A101,gDP!$B$6:$B$271))=0,"",INDEX([2]pivotTable!B$3:B$308,MATCH(totalExpenditure!$A101,[2]pivotTable!$A$3:$A$308,0))/100*INDEX(gDP!Q$6:Q$271,MATCH(totalExpenditure!$A101,gDP!$B$6:$B$271)))</f>
        <v/>
      </c>
      <c r="C101" s="77" t="str">
        <f>IF(INDEX([2]pivotTable!C$3:C$308,MATCH(totalExpenditure!$A101,[2]pivotTable!$A$3:$A$308,0))/100*INDEX(gDP!R$6:R$271,MATCH(totalExpenditure!$A101,gDP!$B$6:$B$271))=0,"",INDEX([2]pivotTable!C$3:C$308,MATCH(totalExpenditure!$A101,[2]pivotTable!$A$3:$A$308,0))/100*INDEX(gDP!R$6:R$271,MATCH(totalExpenditure!$A101,gDP!$B$6:$B$271)))</f>
        <v/>
      </c>
      <c r="D101" s="77" t="str">
        <f>IF(INDEX([2]pivotTable!D$3:D$308,MATCH(totalExpenditure!$A101,[2]pivotTable!$A$3:$A$308,0))/100*INDEX(gDP!S$6:S$271,MATCH(totalExpenditure!$A101,gDP!$B$6:$B$271))=0,"",INDEX([2]pivotTable!D$3:D$308,MATCH(totalExpenditure!$A101,[2]pivotTable!$A$3:$A$308,0))/100*INDEX(gDP!S$6:S$271,MATCH(totalExpenditure!$A101,gDP!$B$6:$B$271)))</f>
        <v/>
      </c>
      <c r="E101" s="77" t="str">
        <f>IF(INDEX([2]pivotTable!E$3:E$308,MATCH(totalExpenditure!$A101,[2]pivotTable!$A$3:$A$308,0))/100*INDEX(gDP!T$6:T$271,MATCH(totalExpenditure!$A101,gDP!$B$6:$B$271))=0,"",INDEX([2]pivotTable!E$3:E$308,MATCH(totalExpenditure!$A101,[2]pivotTable!$A$3:$A$308,0))/100*INDEX(gDP!T$6:T$271,MATCH(totalExpenditure!$A101,gDP!$B$6:$B$271)))</f>
        <v/>
      </c>
      <c r="F101" s="77" t="str">
        <f>IF(INDEX([2]pivotTable!F$3:F$308,MATCH(totalExpenditure!$A101,[2]pivotTable!$A$3:$A$308,0))/100*INDEX(gDP!U$6:U$271,MATCH(totalExpenditure!$A101,gDP!$B$6:$B$271))=0,"",INDEX([2]pivotTable!F$3:F$308,MATCH(totalExpenditure!$A101,[2]pivotTable!$A$3:$A$308,0))/100*INDEX(gDP!U$6:U$271,MATCH(totalExpenditure!$A101,gDP!$B$6:$B$271)))</f>
        <v/>
      </c>
      <c r="G101" s="77" t="str">
        <f>IF(INDEX([2]pivotTable!G$3:G$308,MATCH(totalExpenditure!$A101,[2]pivotTable!$A$3:$A$308,0))/100*INDEX(gDP!V$6:V$271,MATCH(totalExpenditure!$A101,gDP!$B$6:$B$271))=0,"",INDEX([2]pivotTable!G$3:G$308,MATCH(totalExpenditure!$A101,[2]pivotTable!$A$3:$A$308,0))/100*INDEX(gDP!V$6:V$271,MATCH(totalExpenditure!$A101,gDP!$B$6:$B$271)))</f>
        <v/>
      </c>
      <c r="H101" s="77" t="str">
        <f>IF(INDEX([2]pivotTable!H$3:H$308,MATCH(totalExpenditure!$A101,[2]pivotTable!$A$3:$A$308,0))/100*INDEX(gDP!W$6:W$271,MATCH(totalExpenditure!$A101,gDP!$B$6:$B$271))=0,"",INDEX([2]pivotTable!H$3:H$308,MATCH(totalExpenditure!$A101,[2]pivotTable!$A$3:$A$308,0))/100*INDEX(gDP!W$6:W$271,MATCH(totalExpenditure!$A101,gDP!$B$6:$B$271)))</f>
        <v/>
      </c>
      <c r="I101" s="77" t="str">
        <f>IF(INDEX([2]pivotTable!I$3:I$308,MATCH(totalExpenditure!$A101,[2]pivotTable!$A$3:$A$308,0))/100*INDEX(gDP!X$6:X$271,MATCH(totalExpenditure!$A101,gDP!$B$6:$B$271))=0,"",INDEX([2]pivotTable!I$3:I$308,MATCH(totalExpenditure!$A101,[2]pivotTable!$A$3:$A$308,0))/100*INDEX(gDP!X$6:X$271,MATCH(totalExpenditure!$A101,gDP!$B$6:$B$271)))</f>
        <v/>
      </c>
      <c r="J101" s="77" t="str">
        <f>IF(INDEX([2]pivotTable!J$3:J$308,MATCH(totalExpenditure!$A101,[2]pivotTable!$A$3:$A$308,0))/100*INDEX(gDP!Y$6:Y$271,MATCH(totalExpenditure!$A101,gDP!$B$6:$B$271))=0,"",INDEX([2]pivotTable!J$3:J$308,MATCH(totalExpenditure!$A101,[2]pivotTable!$A$3:$A$308,0))/100*INDEX(gDP!Y$6:Y$271,MATCH(totalExpenditure!$A101,gDP!$B$6:$B$271)))</f>
        <v/>
      </c>
      <c r="K101" s="77" t="str">
        <f>IF(INDEX([2]pivotTable!K$3:K$308,MATCH(totalExpenditure!$A101,[2]pivotTable!$A$3:$A$308,0))/100*INDEX(gDP!Z$6:Z$271,MATCH(totalExpenditure!$A101,gDP!$B$6:$B$271))=0,"",INDEX([2]pivotTable!K$3:K$308,MATCH(totalExpenditure!$A101,[2]pivotTable!$A$3:$A$308,0))/100*INDEX(gDP!Z$6:Z$271,MATCH(totalExpenditure!$A101,gDP!$B$6:$B$271)))</f>
        <v/>
      </c>
      <c r="L101" s="77" t="str">
        <f>IF(INDEX([2]pivotTable!L$3:L$308,MATCH(totalExpenditure!$A101,[2]pivotTable!$A$3:$A$308,0))/100*INDEX(gDP!AA$6:AA$271,MATCH(totalExpenditure!$A101,gDP!$B$6:$B$271))=0,"",INDEX([2]pivotTable!L$3:L$308,MATCH(totalExpenditure!$A101,[2]pivotTable!$A$3:$A$308,0))/100*INDEX(gDP!AA$6:AA$271,MATCH(totalExpenditure!$A101,gDP!$B$6:$B$271)))</f>
        <v/>
      </c>
      <c r="M101" s="77" t="str">
        <f>IF(INDEX([2]pivotTable!M$3:M$308,MATCH(totalExpenditure!$A101,[2]pivotTable!$A$3:$A$308,0))/100*INDEX(gDP!AB$6:AB$271,MATCH(totalExpenditure!$A101,gDP!$B$6:$B$271))=0,"",INDEX([2]pivotTable!M$3:M$308,MATCH(totalExpenditure!$A101,[2]pivotTable!$A$3:$A$308,0))/100*INDEX(gDP!AB$6:AB$271,MATCH(totalExpenditure!$A101,gDP!$B$6:$B$271)))</f>
        <v/>
      </c>
      <c r="N101" s="77" t="str">
        <f>IF(INDEX([2]pivotTable!N$3:N$308,MATCH(totalExpenditure!$A101,[2]pivotTable!$A$3:$A$308,0))/100*INDEX(gDP!AC$6:AC$271,MATCH(totalExpenditure!$A101,gDP!$B$6:$B$271))=0,"",INDEX([2]pivotTable!N$3:N$308,MATCH(totalExpenditure!$A101,[2]pivotTable!$A$3:$A$308,0))/100*INDEX(gDP!AC$6:AC$271,MATCH(totalExpenditure!$A101,gDP!$B$6:$B$271)))</f>
        <v/>
      </c>
      <c r="O101" s="77" t="str">
        <f>IF(INDEX([2]pivotTable!O$3:O$308,MATCH(totalExpenditure!$A101,[2]pivotTable!$A$3:$A$308,0))/100*INDEX(gDP!AD$6:AD$271,MATCH(totalExpenditure!$A101,gDP!$B$6:$B$271))=0,"",INDEX([2]pivotTable!O$3:O$308,MATCH(totalExpenditure!$A101,[2]pivotTable!$A$3:$A$308,0))/100*INDEX(gDP!AD$6:AD$271,MATCH(totalExpenditure!$A101,gDP!$B$6:$B$271)))</f>
        <v/>
      </c>
      <c r="P101" s="77" t="str">
        <f>IF(INDEX([2]pivotTable!P$3:P$308,MATCH(totalExpenditure!$A101,[2]pivotTable!$A$3:$A$308,0))/100*INDEX(gDP!AE$6:AE$271,MATCH(totalExpenditure!$A101,gDP!$B$6:$B$271))=0,"",INDEX([2]pivotTable!P$3:P$308,MATCH(totalExpenditure!$A101,[2]pivotTable!$A$3:$A$308,0))/100*INDEX(gDP!AE$6:AE$271,MATCH(totalExpenditure!$A101,gDP!$B$6:$B$271)))</f>
        <v/>
      </c>
      <c r="Q101" s="77" t="str">
        <f>IF(INDEX([2]pivotTable!Q$3:Q$308,MATCH(totalExpenditure!$A101,[2]pivotTable!$A$3:$A$308,0))/100*INDEX(gDP!AF$6:AF$271,MATCH(totalExpenditure!$A101,gDP!$B$6:$B$271))=0,"",INDEX([2]pivotTable!Q$3:Q$308,MATCH(totalExpenditure!$A101,[2]pivotTable!$A$3:$A$308,0))/100*INDEX(gDP!AF$6:AF$271,MATCH(totalExpenditure!$A101,gDP!$B$6:$B$271)))</f>
        <v/>
      </c>
      <c r="R101" s="77" t="str">
        <f>IF(INDEX([2]pivotTable!R$3:R$308,MATCH(totalExpenditure!$A101,[2]pivotTable!$A$3:$A$308,0))/100*INDEX(gDP!AG$6:AG$271,MATCH(totalExpenditure!$A101,gDP!$B$6:$B$271))=0,"",INDEX([2]pivotTable!R$3:R$308,MATCH(totalExpenditure!$A101,[2]pivotTable!$A$3:$A$308,0))/100*INDEX(gDP!AG$6:AG$271,MATCH(totalExpenditure!$A101,gDP!$B$6:$B$271)))</f>
        <v/>
      </c>
      <c r="S101" s="77" t="str">
        <f>IF(INDEX([2]pivotTable!S$3:S$308,MATCH(totalExpenditure!$A101,[2]pivotTable!$A$3:$A$308,0))/100*INDEX(gDP!AH$6:AH$271,MATCH(totalExpenditure!$A101,gDP!$B$6:$B$271))=0,"",INDEX([2]pivotTable!S$3:S$308,MATCH(totalExpenditure!$A101,[2]pivotTable!$A$3:$A$308,0))/100*INDEX(gDP!AH$6:AH$271,MATCH(totalExpenditure!$A101,gDP!$B$6:$B$271)))</f>
        <v/>
      </c>
      <c r="T101" s="77" t="str">
        <f>IF(INDEX([2]pivotTable!T$3:T$308,MATCH(totalExpenditure!$A101,[2]pivotTable!$A$3:$A$308,0))/100*INDEX(gDP!AI$6:AI$271,MATCH(totalExpenditure!$A101,gDP!$B$6:$B$271))=0,"",INDEX([2]pivotTable!T$3:T$308,MATCH(totalExpenditure!$A101,[2]pivotTable!$A$3:$A$308,0))/100*INDEX(gDP!AI$6:AI$271,MATCH(totalExpenditure!$A101,gDP!$B$6:$B$271)))</f>
        <v/>
      </c>
      <c r="U101" s="77" t="str">
        <f>IF(INDEX([2]pivotTable!U$3:U$308,MATCH(totalExpenditure!$A101,[2]pivotTable!$A$3:$A$308,0))/100*INDEX(gDP!AJ$6:AJ$271,MATCH(totalExpenditure!$A101,gDP!$B$6:$B$271))=0,"",INDEX([2]pivotTable!U$3:U$308,MATCH(totalExpenditure!$A101,[2]pivotTable!$A$3:$A$308,0))/100*INDEX(gDP!AJ$6:AJ$271,MATCH(totalExpenditure!$A101,gDP!$B$6:$B$271)))</f>
        <v/>
      </c>
      <c r="V101" s="77" t="str">
        <f>IF(INDEX([2]pivotTable!V$3:V$308,MATCH(totalExpenditure!$A101,[2]pivotTable!$A$3:$A$308,0))/100*INDEX(gDP!AK$6:AK$271,MATCH(totalExpenditure!$A101,gDP!$B$6:$B$271))=0,"",INDEX([2]pivotTable!V$3:V$308,MATCH(totalExpenditure!$A101,[2]pivotTable!$A$3:$A$308,0))/100*INDEX(gDP!AK$6:AK$271,MATCH(totalExpenditure!$A101,gDP!$B$6:$B$271)))</f>
        <v/>
      </c>
      <c r="W101" s="77" t="str">
        <f>IF(INDEX([2]pivotTable!W$3:W$308,MATCH(totalExpenditure!$A101,[2]pivotTable!$A$3:$A$308,0))/100*INDEX(gDP!AL$6:AL$271,MATCH(totalExpenditure!$A101,gDP!$B$6:$B$271))=0,"",INDEX([2]pivotTable!W$3:W$308,MATCH(totalExpenditure!$A101,[2]pivotTable!$A$3:$A$308,0))/100*INDEX(gDP!AL$6:AL$271,MATCH(totalExpenditure!$A101,gDP!$B$6:$B$271)))</f>
        <v/>
      </c>
      <c r="X101" s="77" t="str">
        <f>IF(INDEX([2]pivotTable!X$3:X$308,MATCH(totalExpenditure!$A101,[2]pivotTable!$A$3:$A$308,0))/100*INDEX(gDP!AM$6:AM$271,MATCH(totalExpenditure!$A101,gDP!$B$6:$B$271))=0,"",INDEX([2]pivotTable!X$3:X$308,MATCH(totalExpenditure!$A101,[2]pivotTable!$A$3:$A$308,0))/100*INDEX(gDP!AM$6:AM$271,MATCH(totalExpenditure!$A101,gDP!$B$6:$B$271)))</f>
        <v/>
      </c>
      <c r="Y101" s="77" t="str">
        <f>IF(INDEX([2]pivotTable!Y$3:Y$308,MATCH(totalExpenditure!$A101,[2]pivotTable!$A$3:$A$308,0))/100*INDEX(gDP!AN$6:AN$271,MATCH(totalExpenditure!$A101,gDP!$B$6:$B$271))=0,"",INDEX([2]pivotTable!Y$3:Y$308,MATCH(totalExpenditure!$A101,[2]pivotTable!$A$3:$A$308,0))/100*INDEX(gDP!AN$6:AN$271,MATCH(totalExpenditure!$A101,gDP!$B$6:$B$271)))</f>
        <v/>
      </c>
      <c r="Z101" s="77" t="str">
        <f>IF(INDEX([2]pivotTable!Z$3:Z$308,MATCH(totalExpenditure!$A101,[2]pivotTable!$A$3:$A$308,0))/100*INDEX(gDP!AO$6:AO$271,MATCH(totalExpenditure!$A101,gDP!$B$6:$B$271))=0,"",INDEX([2]pivotTable!Z$3:Z$308,MATCH(totalExpenditure!$A101,[2]pivotTable!$A$3:$A$308,0))/100*INDEX(gDP!AO$6:AO$271,MATCH(totalExpenditure!$A101,gDP!$B$6:$B$271)))</f>
        <v/>
      </c>
      <c r="AA101" s="77" t="str">
        <f>IF(INDEX([2]pivotTable!AA$3:AA$308,MATCH(totalExpenditure!$A101,[2]pivotTable!$A$3:$A$308,0))/100*INDEX(gDP!AP$6:AP$271,MATCH(totalExpenditure!$A101,gDP!$B$6:$B$271))=0,"",INDEX([2]pivotTable!AA$3:AA$308,MATCH(totalExpenditure!$A101,[2]pivotTable!$A$3:$A$308,0))/100*INDEX(gDP!AP$6:AP$271,MATCH(totalExpenditure!$A101,gDP!$B$6:$B$271)))</f>
        <v/>
      </c>
      <c r="AB101" s="77" t="str">
        <f>IF(INDEX([2]pivotTable!AB$3:AB$308,MATCH(totalExpenditure!$A101,[2]pivotTable!$A$3:$A$308,0))/100*INDEX(gDP!AQ$6:AQ$271,MATCH(totalExpenditure!$A101,gDP!$B$6:$B$271))=0,"",INDEX([2]pivotTable!AB$3:AB$308,MATCH(totalExpenditure!$A101,[2]pivotTable!$A$3:$A$308,0))/100*INDEX(gDP!AQ$6:AQ$271,MATCH(totalExpenditure!$A101,gDP!$B$6:$B$271)))</f>
        <v/>
      </c>
      <c r="AC101" s="77" t="str">
        <f>IF(INDEX([2]pivotTable!AC$3:AC$308,MATCH(totalExpenditure!$A101,[2]pivotTable!$A$3:$A$308,0))/100*INDEX(gDP!AR$6:AR$271,MATCH(totalExpenditure!$A101,gDP!$B$6:$B$271))=0,"",INDEX([2]pivotTable!AC$3:AC$308,MATCH(totalExpenditure!$A101,[2]pivotTable!$A$3:$A$308,0))/100*INDEX(gDP!AR$6:AR$271,MATCH(totalExpenditure!$A101,gDP!$B$6:$B$271)))</f>
        <v/>
      </c>
      <c r="AD101" s="77" t="str">
        <f>IF(INDEX([2]pivotTable!AD$3:AD$308,MATCH(totalExpenditure!$A101,[2]pivotTable!$A$3:$A$308,0))/100*INDEX(gDP!AS$6:AS$271,MATCH(totalExpenditure!$A101,gDP!$B$6:$B$271))=0,"",INDEX([2]pivotTable!AD$3:AD$308,MATCH(totalExpenditure!$A101,[2]pivotTable!$A$3:$A$308,0))/100*INDEX(gDP!AS$6:AS$271,MATCH(totalExpenditure!$A101,gDP!$B$6:$B$271)))</f>
        <v/>
      </c>
      <c r="AE101" s="77" t="str">
        <f>IF(INDEX([2]pivotTable!AE$3:AE$308,MATCH(totalExpenditure!$A101,[2]pivotTable!$A$3:$A$308,0))/100*INDEX(gDP!AT$6:AT$271,MATCH(totalExpenditure!$A101,gDP!$B$6:$B$271))=0,"",INDEX([2]pivotTable!AE$3:AE$308,MATCH(totalExpenditure!$A101,[2]pivotTable!$A$3:$A$308,0))/100*INDEX(gDP!AT$6:AT$271,MATCH(totalExpenditure!$A101,gDP!$B$6:$B$271)))</f>
        <v/>
      </c>
      <c r="AF101" s="77" t="str">
        <f>IF(INDEX([2]pivotTable!AF$3:AF$308,MATCH(totalExpenditure!$A101,[2]pivotTable!$A$3:$A$308,0))/100*INDEX(gDP!AU$6:AU$271,MATCH(totalExpenditure!$A101,gDP!$B$6:$B$271))=0,"",INDEX([2]pivotTable!AF$3:AF$308,MATCH(totalExpenditure!$A101,[2]pivotTable!$A$3:$A$308,0))/100*INDEX(gDP!AU$6:AU$271,MATCH(totalExpenditure!$A101,gDP!$B$6:$B$271)))</f>
        <v/>
      </c>
      <c r="AG101" s="77" t="str">
        <f>IF(INDEX([2]pivotTable!AG$3:AG$308,MATCH(totalExpenditure!$A101,[2]pivotTable!$A$3:$A$308,0))/100*INDEX(gDP!AV$6:AV$271,MATCH(totalExpenditure!$A101,gDP!$B$6:$B$271))=0,"",INDEX([2]pivotTable!AG$3:AG$308,MATCH(totalExpenditure!$A101,[2]pivotTable!$A$3:$A$308,0))/100*INDEX(gDP!AV$6:AV$271,MATCH(totalExpenditure!$A101,gDP!$B$6:$B$271)))</f>
        <v/>
      </c>
      <c r="AH101" s="77" t="str">
        <f>IF(INDEX([2]pivotTable!AH$3:AH$308,MATCH(totalExpenditure!$A101,[2]pivotTable!$A$3:$A$308,0))/100*INDEX(gDP!AW$6:AW$271,MATCH(totalExpenditure!$A101,gDP!$B$6:$B$271))=0,"",INDEX([2]pivotTable!AH$3:AH$308,MATCH(totalExpenditure!$A101,[2]pivotTable!$A$3:$A$308,0))/100*INDEX(gDP!AW$6:AW$271,MATCH(totalExpenditure!$A101,gDP!$B$6:$B$271)))</f>
        <v/>
      </c>
      <c r="AI101" s="77" t="str">
        <f>IF(INDEX([2]pivotTable!AI$3:AI$308,MATCH(totalExpenditure!$A101,[2]pivotTable!$A$3:$A$308,0))/100*INDEX(gDP!AX$6:AX$271,MATCH(totalExpenditure!$A101,gDP!$B$6:$B$271))=0,"",INDEX([2]pivotTable!AI$3:AI$308,MATCH(totalExpenditure!$A101,[2]pivotTable!$A$3:$A$308,0))/100*INDEX(gDP!AX$6:AX$271,MATCH(totalExpenditure!$A101,gDP!$B$6:$B$271)))</f>
        <v/>
      </c>
      <c r="AJ101" s="77" t="str">
        <f>IF(INDEX([2]pivotTable!AJ$3:AJ$308,MATCH(totalExpenditure!$A101,[2]pivotTable!$A$3:$A$308,0))/100*INDEX(gDP!AY$6:AY$271,MATCH(totalExpenditure!$A101,gDP!$B$6:$B$271))=0,"",INDEX([2]pivotTable!AJ$3:AJ$308,MATCH(totalExpenditure!$A101,[2]pivotTable!$A$3:$A$308,0))/100*INDEX(gDP!AY$6:AY$271,MATCH(totalExpenditure!$A101,gDP!$B$6:$B$271)))</f>
        <v/>
      </c>
      <c r="AK101" s="77" t="str">
        <f>IF(INDEX([2]pivotTable!AK$3:AK$308,MATCH(totalExpenditure!$A101,[2]pivotTable!$A$3:$A$308,0))/100*INDEX(gDP!AZ$6:AZ$271,MATCH(totalExpenditure!$A101,gDP!$B$6:$B$271))=0,"",INDEX([2]pivotTable!AK$3:AK$308,MATCH(totalExpenditure!$A101,[2]pivotTable!$A$3:$A$308,0))/100*INDEX(gDP!AZ$6:AZ$271,MATCH(totalExpenditure!$A101,gDP!$B$6:$B$271)))</f>
        <v/>
      </c>
      <c r="AL101" s="77" t="str">
        <f>IF(INDEX([2]pivotTable!AL$3:AL$308,MATCH(totalExpenditure!$A101,[2]pivotTable!$A$3:$A$308,0))/100*INDEX(gDP!BA$6:BA$271,MATCH(totalExpenditure!$A101,gDP!$B$6:$B$271))=0,"",INDEX([2]pivotTable!AL$3:AL$308,MATCH(totalExpenditure!$A101,[2]pivotTable!$A$3:$A$308,0))/100*INDEX(gDP!BA$6:BA$271,MATCH(totalExpenditure!$A101,gDP!$B$6:$B$271)))</f>
        <v/>
      </c>
      <c r="AM101" s="77" t="str">
        <f>IF(INDEX([2]pivotTable!AM$3:AM$308,MATCH(totalExpenditure!$A101,[2]pivotTable!$A$3:$A$308,0))/100*INDEX(gDP!BB$6:BB$271,MATCH(totalExpenditure!$A101,gDP!$B$6:$B$271))=0,"",INDEX([2]pivotTable!AM$3:AM$308,MATCH(totalExpenditure!$A101,[2]pivotTable!$A$3:$A$308,0))/100*INDEX(gDP!BB$6:BB$271,MATCH(totalExpenditure!$A101,gDP!$B$6:$B$271)))</f>
        <v/>
      </c>
      <c r="AN101" s="77" t="str">
        <f>IF(INDEX([2]pivotTable!AN$3:AN$308,MATCH(totalExpenditure!$A101,[2]pivotTable!$A$3:$A$308,0))/100*INDEX(gDP!BC$6:BC$271,MATCH(totalExpenditure!$A101,gDP!$B$6:$B$271))=0,"",INDEX([2]pivotTable!AN$3:AN$308,MATCH(totalExpenditure!$A101,[2]pivotTable!$A$3:$A$308,0))/100*INDEX(gDP!BC$6:BC$271,MATCH(totalExpenditure!$A101,gDP!$B$6:$B$271)))</f>
        <v/>
      </c>
      <c r="AO101" s="77" t="str">
        <f>IF(INDEX([2]pivotTable!AO$3:AO$308,MATCH(totalExpenditure!$A101,[2]pivotTable!$A$3:$A$308,0))/100*INDEX(gDP!BD$6:BD$271,MATCH(totalExpenditure!$A101,gDP!$B$6:$B$271))=0,"",INDEX([2]pivotTable!AO$3:AO$308,MATCH(totalExpenditure!$A101,[2]pivotTable!$A$3:$A$308,0))/100*INDEX(gDP!BD$6:BD$271,MATCH(totalExpenditure!$A101,gDP!$B$6:$B$271)))</f>
        <v/>
      </c>
      <c r="AP101" s="77" t="str">
        <f>IF(INDEX([2]pivotTable!AP$3:AP$308,MATCH(totalExpenditure!$A101,[2]pivotTable!$A$3:$A$308,0))/100*INDEX(gDP!BE$6:BE$271,MATCH(totalExpenditure!$A101,gDP!$B$6:$B$271))=0,"",INDEX([2]pivotTable!AP$3:AP$308,MATCH(totalExpenditure!$A101,[2]pivotTable!$A$3:$A$308,0))/100*INDEX(gDP!BE$6:BE$271,MATCH(totalExpenditure!$A101,gDP!$B$6:$B$271)))</f>
        <v/>
      </c>
      <c r="AQ101" s="77" t="str">
        <f>IF(INDEX([2]pivotTable!AQ$3:AQ$308,MATCH(totalExpenditure!$A101,[2]pivotTable!$A$3:$A$308,0))/100*INDEX(gDP!BF$6:BF$271,MATCH(totalExpenditure!$A101,gDP!$B$6:$B$271))=0,"",INDEX([2]pivotTable!AQ$3:AQ$308,MATCH(totalExpenditure!$A101,[2]pivotTable!$A$3:$A$308,0))/100*INDEX(gDP!BF$6:BF$271,MATCH(totalExpenditure!$A101,gDP!$B$6:$B$271)))</f>
        <v/>
      </c>
      <c r="AR101" s="77" t="str">
        <f>IF(INDEX([2]pivotTable!AR$3:AR$308,MATCH(totalExpenditure!$A101,[2]pivotTable!$A$3:$A$308,0))/100*INDEX(gDP!BG$6:BG$271,MATCH(totalExpenditure!$A101,gDP!$B$6:$B$271))=0,"",INDEX([2]pivotTable!AR$3:AR$308,MATCH(totalExpenditure!$A101,[2]pivotTable!$A$3:$A$308,0))/100*INDEX(gDP!BG$6:BG$271,MATCH(totalExpenditure!$A101,gDP!$B$6:$B$271)))</f>
        <v/>
      </c>
      <c r="AS101" s="77" t="str">
        <f>IF(INDEX([2]pivotTable!AS$3:AS$308,MATCH(totalExpenditure!$A101,[2]pivotTable!$A$3:$A$308,0))/100*INDEX(gDP!BH$6:BH$271,MATCH(totalExpenditure!$A101,gDP!$B$6:$B$271))=0,"",INDEX([2]pivotTable!AS$3:AS$308,MATCH(totalExpenditure!$A101,[2]pivotTable!$A$3:$A$308,0))/100*INDEX(gDP!BH$6:BH$271,MATCH(totalExpenditure!$A101,gDP!$B$6:$B$271)))</f>
        <v/>
      </c>
      <c r="AT101" s="77" t="str">
        <f>IF(INDEX([2]pivotTable!AT$3:AT$308,MATCH(totalExpenditure!$A101,[2]pivotTable!$A$3:$A$308,0))/100*INDEX(gDP!BI$6:BI$271,MATCH(totalExpenditure!$A101,gDP!$B$6:$B$271))=0,"",INDEX([2]pivotTable!AT$3:AT$308,MATCH(totalExpenditure!$A101,[2]pivotTable!$A$3:$A$308,0))/100*INDEX(gDP!BI$6:BI$271,MATCH(totalExpenditure!$A101,gDP!$B$6:$B$271)))</f>
        <v/>
      </c>
      <c r="AU101" s="77" t="str">
        <f>IF(INDEX([2]pivotTable!AU$3:AU$308,MATCH(totalExpenditure!$A101,[2]pivotTable!$A$3:$A$308,0))/100*INDEX(gDP!BJ$6:BJ$271,MATCH(totalExpenditure!$A101,gDP!$B$6:$B$271))=0,"",INDEX([2]pivotTable!AU$3:AU$308,MATCH(totalExpenditure!$A101,[2]pivotTable!$A$3:$A$308,0))/100*INDEX(gDP!BJ$6:BJ$271,MATCH(totalExpenditure!$A101,gDP!$B$6:$B$271)))</f>
        <v/>
      </c>
      <c r="AV101" s="77" t="str">
        <f>IF(INDEX([2]pivotTable!AV$3:AV$308,MATCH(totalExpenditure!$A101,[2]pivotTable!$A$3:$A$308,0))/100*INDEX(gDP!BK$6:BK$271,MATCH(totalExpenditure!$A101,gDP!$B$6:$B$271))=0,"",INDEX([2]pivotTable!AV$3:AV$308,MATCH(totalExpenditure!$A101,[2]pivotTable!$A$3:$A$308,0))/100*INDEX(gDP!BK$6:BK$271,MATCH(totalExpenditure!$A101,gDP!$B$6:$B$271)))</f>
        <v/>
      </c>
      <c r="AW101" s="77" t="str">
        <f>IF(INDEX([2]pivotTable!AW$3:AW$308,MATCH(totalExpenditure!$A101,[2]pivotTable!$A$3:$A$308,0))/100*INDEX(gDP!BL$6:BL$271,MATCH(totalExpenditure!$A101,gDP!$B$6:$B$271))=0,"",INDEX([2]pivotTable!AW$3:AW$308,MATCH(totalExpenditure!$A101,[2]pivotTable!$A$3:$A$308,0))/100*INDEX(gDP!BL$6:BL$271,MATCH(totalExpenditure!$A101,gDP!$B$6:$B$271)))</f>
        <v/>
      </c>
      <c r="AX101" s="77" t="str">
        <f>IF(INDEX([2]pivotTable!AX$3:AX$308,MATCH(totalExpenditure!$A101,[2]pivotTable!$A$3:$A$308,0))/100*INDEX(gDP!BM$6:BM$271,MATCH(totalExpenditure!$A101,gDP!$B$6:$B$271))=0,"",INDEX([2]pivotTable!AX$3:AX$308,MATCH(totalExpenditure!$A101,[2]pivotTable!$A$3:$A$308,0))/100*INDEX(gDP!BM$6:BM$271,MATCH(totalExpenditure!$A101,gDP!$B$6:$B$271)))</f>
        <v/>
      </c>
      <c r="AY101" s="77" t="str">
        <f>IF(INDEX([2]pivotTable!AY$3:AY$308,MATCH(totalExpenditure!$A101,[2]pivotTable!$A$3:$A$308,0))/100*INDEX(gDP!BN$6:BN$271,MATCH(totalExpenditure!$A101,gDP!$B$6:$B$271))=0,"",INDEX([2]pivotTable!AY$3:AY$308,MATCH(totalExpenditure!$A101,[2]pivotTable!$A$3:$A$308,0))/100*INDEX(gDP!BN$6:BN$271,MATCH(totalExpenditure!$A101,gDP!$B$6:$B$271)))</f>
        <v/>
      </c>
      <c r="AZ101" s="77" t="str">
        <f>IF(INDEX([2]pivotTable!AZ$3:AZ$308,MATCH(totalExpenditure!$A101,[2]pivotTable!$A$3:$A$308,0))/100*INDEX(gDP!BO$6:BO$271,MATCH(totalExpenditure!$A101,gDP!$B$6:$B$271))=0,"",INDEX([2]pivotTable!AZ$3:AZ$308,MATCH(totalExpenditure!$A101,[2]pivotTable!$A$3:$A$308,0))/100*INDEX(gDP!BO$6:BO$271,MATCH(totalExpenditure!$A101,gDP!$B$6:$B$271)))</f>
        <v/>
      </c>
      <c r="BA101" s="77" t="str">
        <f>IF(INDEX([2]pivotTable!B$310:B$615,MATCH(totalExpenditure!$A101,[2]pivotTable!$A$310:$A$615,0))/100*INDEX(gDP!Q$6:Q$271,MATCH(totalExpenditure!$A101,gDP!$B$6:$B$271))=0,"",INDEX([2]pivotTable!B$310:B$615,MATCH(totalExpenditure!$A101,[2]pivotTable!$A$310:$A$615,0))/100*INDEX(gDP!Q$6:Q$271,MATCH(totalExpenditure!$A101,gDP!$B$6:$B$271)))</f>
        <v/>
      </c>
      <c r="BB101" s="77" t="str">
        <f>IF(INDEX([2]pivotTable!C$310:C$615,MATCH(totalExpenditure!$A101,[2]pivotTable!$A$310:$A$615,0))/100*INDEX(gDP!R$6:R$271,MATCH(totalExpenditure!$A101,gDP!$B$6:$B$271))=0,"",INDEX([2]pivotTable!C$310:C$615,MATCH(totalExpenditure!$A101,[2]pivotTable!$A$310:$A$615,0))/100*INDEX(gDP!R$6:R$271,MATCH(totalExpenditure!$A101,gDP!$B$6:$B$271)))</f>
        <v/>
      </c>
      <c r="BC101" s="77" t="str">
        <f>IF(INDEX([2]pivotTable!D$310:D$615,MATCH(totalExpenditure!$A101,[2]pivotTable!$A$310:$A$615,0))/100*INDEX(gDP!S$6:S$271,MATCH(totalExpenditure!$A101,gDP!$B$6:$B$271))=0,"",INDEX([2]pivotTable!D$310:D$615,MATCH(totalExpenditure!$A101,[2]pivotTable!$A$310:$A$615,0))/100*INDEX(gDP!S$6:S$271,MATCH(totalExpenditure!$A101,gDP!$B$6:$B$271)))</f>
        <v/>
      </c>
      <c r="BD101" s="77" t="str">
        <f>IF(INDEX([2]pivotTable!E$310:E$615,MATCH(totalExpenditure!$A101,[2]pivotTable!$A$310:$A$615,0))/100*INDEX(gDP!T$6:T$271,MATCH(totalExpenditure!$A101,gDP!$B$6:$B$271))=0,"",INDEX([2]pivotTable!E$310:E$615,MATCH(totalExpenditure!$A101,[2]pivotTable!$A$310:$A$615,0))/100*INDEX(gDP!T$6:T$271,MATCH(totalExpenditure!$A101,gDP!$B$6:$B$271)))</f>
        <v/>
      </c>
      <c r="BE101" s="77" t="str">
        <f>IF(INDEX([2]pivotTable!F$310:F$615,MATCH(totalExpenditure!$A101,[2]pivotTable!$A$310:$A$615,0))/100*INDEX(gDP!U$6:U$271,MATCH(totalExpenditure!$A101,gDP!$B$6:$B$271))=0,"",INDEX([2]pivotTable!F$310:F$615,MATCH(totalExpenditure!$A101,[2]pivotTable!$A$310:$A$615,0))/100*INDEX(gDP!U$6:U$271,MATCH(totalExpenditure!$A101,gDP!$B$6:$B$271)))</f>
        <v/>
      </c>
      <c r="BF101" s="77" t="str">
        <f>IF(INDEX([2]pivotTable!G$310:G$615,MATCH(totalExpenditure!$A101,[2]pivotTable!$A$310:$A$615,0))/100*INDEX(gDP!V$6:V$271,MATCH(totalExpenditure!$A101,gDP!$B$6:$B$271))=0,"",INDEX([2]pivotTable!G$310:G$615,MATCH(totalExpenditure!$A101,[2]pivotTable!$A$310:$A$615,0))/100*INDEX(gDP!V$6:V$271,MATCH(totalExpenditure!$A101,gDP!$B$6:$B$271)))</f>
        <v/>
      </c>
      <c r="BG101" s="77" t="str">
        <f>IF(INDEX([2]pivotTable!H$310:H$615,MATCH(totalExpenditure!$A101,[2]pivotTable!$A$310:$A$615,0))/100*INDEX(gDP!W$6:W$271,MATCH(totalExpenditure!$A101,gDP!$B$6:$B$271))=0,"",INDEX([2]pivotTable!H$310:H$615,MATCH(totalExpenditure!$A101,[2]pivotTable!$A$310:$A$615,0))/100*INDEX(gDP!W$6:W$271,MATCH(totalExpenditure!$A101,gDP!$B$6:$B$271)))</f>
        <v/>
      </c>
      <c r="BH101" s="77" t="str">
        <f>IF(INDEX([2]pivotTable!I$310:I$615,MATCH(totalExpenditure!$A101,[2]pivotTable!$A$310:$A$615,0))/100*INDEX(gDP!X$6:X$271,MATCH(totalExpenditure!$A101,gDP!$B$6:$B$271))=0,"",INDEX([2]pivotTable!I$310:I$615,MATCH(totalExpenditure!$A101,[2]pivotTable!$A$310:$A$615,0))/100*INDEX(gDP!X$6:X$271,MATCH(totalExpenditure!$A101,gDP!$B$6:$B$271)))</f>
        <v/>
      </c>
      <c r="BI101" s="77" t="str">
        <f>IF(INDEX([2]pivotTable!J$310:J$615,MATCH(totalExpenditure!$A101,[2]pivotTable!$A$310:$A$615,0))/100*INDEX(gDP!Y$6:Y$271,MATCH(totalExpenditure!$A101,gDP!$B$6:$B$271))=0,"",INDEX([2]pivotTable!J$310:J$615,MATCH(totalExpenditure!$A101,[2]pivotTable!$A$310:$A$615,0))/100*INDEX(gDP!Y$6:Y$271,MATCH(totalExpenditure!$A101,gDP!$B$6:$B$271)))</f>
        <v/>
      </c>
      <c r="BJ101" s="77" t="str">
        <f>IF(INDEX([2]pivotTable!K$310:K$615,MATCH(totalExpenditure!$A101,[2]pivotTable!$A$310:$A$615,0))/100*INDEX(gDP!Z$6:Z$271,MATCH(totalExpenditure!$A101,gDP!$B$6:$B$271))=0,"",INDEX([2]pivotTable!K$310:K$615,MATCH(totalExpenditure!$A101,[2]pivotTable!$A$310:$A$615,0))/100*INDEX(gDP!Z$6:Z$271,MATCH(totalExpenditure!$A101,gDP!$B$6:$B$271)))</f>
        <v/>
      </c>
      <c r="BK101" s="77" t="str">
        <f>IF(INDEX([2]pivotTable!L$310:L$615,MATCH(totalExpenditure!$A101,[2]pivotTable!$A$310:$A$615,0))/100*INDEX(gDP!AA$6:AA$271,MATCH(totalExpenditure!$A101,gDP!$B$6:$B$271))=0,"",INDEX([2]pivotTable!L$310:L$615,MATCH(totalExpenditure!$A101,[2]pivotTable!$A$310:$A$615,0))/100*INDEX(gDP!AA$6:AA$271,MATCH(totalExpenditure!$A101,gDP!$B$6:$B$271)))</f>
        <v/>
      </c>
      <c r="BL101" s="77" t="str">
        <f>IF(INDEX([2]pivotTable!M$310:M$615,MATCH(totalExpenditure!$A101,[2]pivotTable!$A$310:$A$615,0))/100*INDEX(gDP!AB$6:AB$271,MATCH(totalExpenditure!$A101,gDP!$B$6:$B$271))=0,"",INDEX([2]pivotTable!M$310:M$615,MATCH(totalExpenditure!$A101,[2]pivotTable!$A$310:$A$615,0))/100*INDEX(gDP!AB$6:AB$271,MATCH(totalExpenditure!$A101,gDP!$B$6:$B$271)))</f>
        <v/>
      </c>
      <c r="BM101" s="77" t="str">
        <f>IF(INDEX([2]pivotTable!N$310:N$615,MATCH(totalExpenditure!$A101,[2]pivotTable!$A$310:$A$615,0))/100*INDEX(gDP!AC$6:AC$271,MATCH(totalExpenditure!$A101,gDP!$B$6:$B$271))=0,"",INDEX([2]pivotTable!N$310:N$615,MATCH(totalExpenditure!$A101,[2]pivotTable!$A$310:$A$615,0))/100*INDEX(gDP!AC$6:AC$271,MATCH(totalExpenditure!$A101,gDP!$B$6:$B$271)))</f>
        <v/>
      </c>
      <c r="BN101" s="77" t="str">
        <f>IF(INDEX([2]pivotTable!O$310:O$615,MATCH(totalExpenditure!$A101,[2]pivotTable!$A$310:$A$615,0))/100*INDEX(gDP!AD$6:AD$271,MATCH(totalExpenditure!$A101,gDP!$B$6:$B$271))=0,"",INDEX([2]pivotTable!O$310:O$615,MATCH(totalExpenditure!$A101,[2]pivotTable!$A$310:$A$615,0))/100*INDEX(gDP!AD$6:AD$271,MATCH(totalExpenditure!$A101,gDP!$B$6:$B$271)))</f>
        <v/>
      </c>
      <c r="BO101" s="77" t="str">
        <f>IF(INDEX([2]pivotTable!P$310:P$615,MATCH(totalExpenditure!$A101,[2]pivotTable!$A$310:$A$615,0))/100*INDEX(gDP!AE$6:AE$271,MATCH(totalExpenditure!$A101,gDP!$B$6:$B$271))=0,"",INDEX([2]pivotTable!P$310:P$615,MATCH(totalExpenditure!$A101,[2]pivotTable!$A$310:$A$615,0))/100*INDEX(gDP!AE$6:AE$271,MATCH(totalExpenditure!$A101,gDP!$B$6:$B$271)))</f>
        <v/>
      </c>
      <c r="BP101" s="77" t="str">
        <f>IF(INDEX([2]pivotTable!Q$310:Q$615,MATCH(totalExpenditure!$A101,[2]pivotTable!$A$310:$A$615,0))/100*INDEX(gDP!AF$6:AF$271,MATCH(totalExpenditure!$A101,gDP!$B$6:$B$271))=0,"",INDEX([2]pivotTable!Q$310:Q$615,MATCH(totalExpenditure!$A101,[2]pivotTable!$A$310:$A$615,0))/100*INDEX(gDP!AF$6:AF$271,MATCH(totalExpenditure!$A101,gDP!$B$6:$B$271)))</f>
        <v/>
      </c>
      <c r="BQ101" s="77" t="str">
        <f>IF(INDEX([2]pivotTable!R$310:R$615,MATCH(totalExpenditure!$A101,[2]pivotTable!$A$310:$A$615,0))/100*INDEX(gDP!AG$6:AG$271,MATCH(totalExpenditure!$A101,gDP!$B$6:$B$271))=0,"",INDEX([2]pivotTable!R$310:R$615,MATCH(totalExpenditure!$A101,[2]pivotTable!$A$310:$A$615,0))/100*INDEX(gDP!AG$6:AG$271,MATCH(totalExpenditure!$A101,gDP!$B$6:$B$271)))</f>
        <v/>
      </c>
      <c r="BR101" s="77" t="str">
        <f>IF(INDEX([2]pivotTable!S$310:S$615,MATCH(totalExpenditure!$A101,[2]pivotTable!$A$310:$A$615,0))/100*INDEX(gDP!AH$6:AH$271,MATCH(totalExpenditure!$A101,gDP!$B$6:$B$271))=0,"",INDEX([2]pivotTable!S$310:S$615,MATCH(totalExpenditure!$A101,[2]pivotTable!$A$310:$A$615,0))/100*INDEX(gDP!AH$6:AH$271,MATCH(totalExpenditure!$A101,gDP!$B$6:$B$271)))</f>
        <v/>
      </c>
      <c r="BS101" s="77" t="str">
        <f>IF(INDEX([2]pivotTable!T$310:T$615,MATCH(totalExpenditure!$A101,[2]pivotTable!$A$310:$A$615,0))/100*INDEX(gDP!AI$6:AI$271,MATCH(totalExpenditure!$A101,gDP!$B$6:$B$271))=0,"",INDEX([2]pivotTable!T$310:T$615,MATCH(totalExpenditure!$A101,[2]pivotTable!$A$310:$A$615,0))/100*INDEX(gDP!AI$6:AI$271,MATCH(totalExpenditure!$A101,gDP!$B$6:$B$271)))</f>
        <v/>
      </c>
      <c r="BT101" s="77" t="str">
        <f>IF(INDEX([2]pivotTable!U$310:U$615,MATCH(totalExpenditure!$A101,[2]pivotTable!$A$310:$A$615,0))/100*INDEX(gDP!AJ$6:AJ$271,MATCH(totalExpenditure!$A101,gDP!$B$6:$B$271))=0,"",INDEX([2]pivotTable!U$310:U$615,MATCH(totalExpenditure!$A101,[2]pivotTable!$A$310:$A$615,0))/100*INDEX(gDP!AJ$6:AJ$271,MATCH(totalExpenditure!$A101,gDP!$B$6:$B$271)))</f>
        <v/>
      </c>
      <c r="BU101" s="77" t="str">
        <f>IF(INDEX([2]pivotTable!V$310:V$615,MATCH(totalExpenditure!$A101,[2]pivotTable!$A$310:$A$615,0))/100*INDEX(gDP!AK$6:AK$271,MATCH(totalExpenditure!$A101,gDP!$B$6:$B$271))=0,"",INDEX([2]pivotTable!V$310:V$615,MATCH(totalExpenditure!$A101,[2]pivotTable!$A$310:$A$615,0))/100*INDEX(gDP!AK$6:AK$271,MATCH(totalExpenditure!$A101,gDP!$B$6:$B$271)))</f>
        <v/>
      </c>
      <c r="BV101" s="77" t="str">
        <f>IF(INDEX([2]pivotTable!W$310:W$615,MATCH(totalExpenditure!$A101,[2]pivotTable!$A$310:$A$615,0))/100*INDEX(gDP!AL$6:AL$271,MATCH(totalExpenditure!$A101,gDP!$B$6:$B$271))=0,"",INDEX([2]pivotTable!W$310:W$615,MATCH(totalExpenditure!$A101,[2]pivotTable!$A$310:$A$615,0))/100*INDEX(gDP!AL$6:AL$271,MATCH(totalExpenditure!$A101,gDP!$B$6:$B$271)))</f>
        <v/>
      </c>
      <c r="BW101" s="77" t="str">
        <f>IF(INDEX([2]pivotTable!X$310:X$615,MATCH(totalExpenditure!$A101,[2]pivotTable!$A$310:$A$615,0))/100*INDEX(gDP!AM$6:AM$271,MATCH(totalExpenditure!$A101,gDP!$B$6:$B$271))=0,"",INDEX([2]pivotTable!X$310:X$615,MATCH(totalExpenditure!$A101,[2]pivotTable!$A$310:$A$615,0))/100*INDEX(gDP!AM$6:AM$271,MATCH(totalExpenditure!$A101,gDP!$B$6:$B$271)))</f>
        <v/>
      </c>
      <c r="BX101" s="77" t="str">
        <f>IF(INDEX([2]pivotTable!Y$310:Y$615,MATCH(totalExpenditure!$A101,[2]pivotTable!$A$310:$A$615,0))/100*INDEX(gDP!AN$6:AN$271,MATCH(totalExpenditure!$A101,gDP!$B$6:$B$271))=0,"",INDEX([2]pivotTable!Y$310:Y$615,MATCH(totalExpenditure!$A101,[2]pivotTable!$A$310:$A$615,0))/100*INDEX(gDP!AN$6:AN$271,MATCH(totalExpenditure!$A101,gDP!$B$6:$B$271)))</f>
        <v/>
      </c>
      <c r="BY101" s="77" t="str">
        <f>IF(INDEX([2]pivotTable!Z$310:Z$615,MATCH(totalExpenditure!$A101,[2]pivotTable!$A$310:$A$615,0))/100*INDEX(gDP!AO$6:AO$271,MATCH(totalExpenditure!$A101,gDP!$B$6:$B$271))=0,"",INDEX([2]pivotTable!Z$310:Z$615,MATCH(totalExpenditure!$A101,[2]pivotTable!$A$310:$A$615,0))/100*INDEX(gDP!AO$6:AO$271,MATCH(totalExpenditure!$A101,gDP!$B$6:$B$271)))</f>
        <v/>
      </c>
      <c r="BZ101" s="77" t="str">
        <f>IF(INDEX([2]pivotTable!AA$310:AA$615,MATCH(totalExpenditure!$A101,[2]pivotTable!$A$310:$A$615,0))/100*INDEX(gDP!AP$6:AP$271,MATCH(totalExpenditure!$A101,gDP!$B$6:$B$271))=0,"",INDEX([2]pivotTable!AA$310:AA$615,MATCH(totalExpenditure!$A101,[2]pivotTable!$A$310:$A$615,0))/100*INDEX(gDP!AP$6:AP$271,MATCH(totalExpenditure!$A101,gDP!$B$6:$B$271)))</f>
        <v/>
      </c>
      <c r="CA101" s="77" t="str">
        <f>IF(INDEX([2]pivotTable!AB$310:AB$615,MATCH(totalExpenditure!$A101,[2]pivotTable!$A$310:$A$615,0))/100*INDEX(gDP!AQ$6:AQ$271,MATCH(totalExpenditure!$A101,gDP!$B$6:$B$271))=0,"",INDEX([2]pivotTable!AB$310:AB$615,MATCH(totalExpenditure!$A101,[2]pivotTable!$A$310:$A$615,0))/100*INDEX(gDP!AQ$6:AQ$271,MATCH(totalExpenditure!$A101,gDP!$B$6:$B$271)))</f>
        <v/>
      </c>
      <c r="CB101" s="77" t="str">
        <f>IF(INDEX([2]pivotTable!AC$310:AC$615,MATCH(totalExpenditure!$A101,[2]pivotTable!$A$310:$A$615,0))/100*INDEX(gDP!AR$6:AR$271,MATCH(totalExpenditure!$A101,gDP!$B$6:$B$271))=0,"",INDEX([2]pivotTable!AC$310:AC$615,MATCH(totalExpenditure!$A101,[2]pivotTable!$A$310:$A$615,0))/100*INDEX(gDP!AR$6:AR$271,MATCH(totalExpenditure!$A101,gDP!$B$6:$B$271)))</f>
        <v/>
      </c>
      <c r="CC101" s="77" t="str">
        <f>IF(INDEX([2]pivotTable!AD$310:AD$615,MATCH(totalExpenditure!$A101,[2]pivotTable!$A$310:$A$615,0))/100*INDEX(gDP!AS$6:AS$271,MATCH(totalExpenditure!$A101,gDP!$B$6:$B$271))=0,"",INDEX([2]pivotTable!AD$310:AD$615,MATCH(totalExpenditure!$A101,[2]pivotTable!$A$310:$A$615,0))/100*INDEX(gDP!AS$6:AS$271,MATCH(totalExpenditure!$A101,gDP!$B$6:$B$271)))</f>
        <v/>
      </c>
      <c r="CD101" s="77" t="str">
        <f>IF(INDEX([2]pivotTable!AE$310:AE$615,MATCH(totalExpenditure!$A101,[2]pivotTable!$A$310:$A$615,0))/100*INDEX(gDP!AT$6:AT$271,MATCH(totalExpenditure!$A101,gDP!$B$6:$B$271))=0,"",INDEX([2]pivotTable!AE$310:AE$615,MATCH(totalExpenditure!$A101,[2]pivotTable!$A$310:$A$615,0))/100*INDEX(gDP!AT$6:AT$271,MATCH(totalExpenditure!$A101,gDP!$B$6:$B$271)))</f>
        <v/>
      </c>
      <c r="CE101" s="77">
        <f>IF(INDEX([2]pivotTable!AF$310:AF$615,MATCH(totalExpenditure!$A101,[2]pivotTable!$A$310:$A$615,0))/100*INDEX(gDP!AU$6:AU$271,MATCH(totalExpenditure!$A101,gDP!$B$6:$B$271))=0,"",INDEX([2]pivotTable!AF$310:AF$615,MATCH(totalExpenditure!$A101,[2]pivotTable!$A$310:$A$615,0))/100*INDEX(gDP!AU$6:AU$271,MATCH(totalExpenditure!$A101,gDP!$B$6:$B$271)))</f>
        <v>3643040168.2695136</v>
      </c>
      <c r="CF101" s="77">
        <f>IF(INDEX([2]pivotTable!AG$310:AG$615,MATCH(totalExpenditure!$A101,[2]pivotTable!$A$310:$A$615,0))/100*INDEX(gDP!AV$6:AV$271,MATCH(totalExpenditure!$A101,gDP!$B$6:$B$271))=0,"",INDEX([2]pivotTable!AG$310:AG$615,MATCH(totalExpenditure!$A101,[2]pivotTable!$A$310:$A$615,0))/100*INDEX(gDP!AV$6:AV$271,MATCH(totalExpenditure!$A101,gDP!$B$6:$B$271)))</f>
        <v>3582759405.4002047</v>
      </c>
      <c r="CG101" s="77">
        <f>IF(INDEX([2]pivotTable!AH$310:AH$615,MATCH(totalExpenditure!$A101,[2]pivotTable!$A$310:$A$615,0))/100*INDEX(gDP!AW$6:AW$271,MATCH(totalExpenditure!$A101,gDP!$B$6:$B$271))=0,"",INDEX([2]pivotTable!AH$310:AH$615,MATCH(totalExpenditure!$A101,[2]pivotTable!$A$310:$A$615,0))/100*INDEX(gDP!AW$6:AW$271,MATCH(totalExpenditure!$A101,gDP!$B$6:$B$271)))</f>
        <v>3483455238.8289757</v>
      </c>
      <c r="CH101" s="77">
        <f>IF(INDEX([2]pivotTable!AI$310:AI$615,MATCH(totalExpenditure!$A101,[2]pivotTable!$A$310:$A$615,0))/100*INDEX(gDP!AX$6:AX$271,MATCH(totalExpenditure!$A101,gDP!$B$6:$B$271))=0,"",INDEX([2]pivotTable!AI$310:AI$615,MATCH(totalExpenditure!$A101,[2]pivotTable!$A$310:$A$615,0))/100*INDEX(gDP!AX$6:AX$271,MATCH(totalExpenditure!$A101,gDP!$B$6:$B$271)))</f>
        <v>3014050574.9207358</v>
      </c>
      <c r="CI101" s="77">
        <f>IF(INDEX([2]pivotTable!AJ$310:AJ$615,MATCH(totalExpenditure!$A101,[2]pivotTable!$A$310:$A$615,0))/100*INDEX(gDP!AY$6:AY$271,MATCH(totalExpenditure!$A101,gDP!$B$6:$B$271))=0,"",INDEX([2]pivotTable!AJ$310:AJ$615,MATCH(totalExpenditure!$A101,[2]pivotTable!$A$310:$A$615,0))/100*INDEX(gDP!AY$6:AY$271,MATCH(totalExpenditure!$A101,gDP!$B$6:$B$271)))</f>
        <v>3309456073.5278416</v>
      </c>
      <c r="CJ101" s="77">
        <f>IF(INDEX([2]pivotTable!AK$310:AK$615,MATCH(totalExpenditure!$A101,[2]pivotTable!$A$310:$A$615,0))/100*INDEX(gDP!AZ$6:AZ$271,MATCH(totalExpenditure!$A101,gDP!$B$6:$B$271))=0,"",INDEX([2]pivotTable!AK$310:AK$615,MATCH(totalExpenditure!$A101,[2]pivotTable!$A$310:$A$615,0))/100*INDEX(gDP!AZ$6:AZ$271,MATCH(totalExpenditure!$A101,gDP!$B$6:$B$271)))</f>
        <v>3681786834.3661194</v>
      </c>
      <c r="CK101" s="77">
        <f>IF(INDEX([2]pivotTable!AL$310:AL$615,MATCH(totalExpenditure!$A101,[2]pivotTable!$A$310:$A$615,0))/100*INDEX(gDP!BA$6:BA$271,MATCH(totalExpenditure!$A101,gDP!$B$6:$B$271))=0,"",INDEX([2]pivotTable!AL$310:AL$615,MATCH(totalExpenditure!$A101,[2]pivotTable!$A$310:$A$615,0))/100*INDEX(gDP!BA$6:BA$271,MATCH(totalExpenditure!$A101,gDP!$B$6:$B$271)))</f>
        <v>3727738735.3754783</v>
      </c>
      <c r="CL101" s="77">
        <f>IF(INDEX([2]pivotTable!AM$310:AM$615,MATCH(totalExpenditure!$A101,[2]pivotTable!$A$310:$A$615,0))/100*INDEX(gDP!BB$6:BB$271,MATCH(totalExpenditure!$A101,gDP!$B$6:$B$271))=0,"",INDEX([2]pivotTable!AM$310:AM$615,MATCH(totalExpenditure!$A101,[2]pivotTable!$A$310:$A$615,0))/100*INDEX(gDP!BB$6:BB$271,MATCH(totalExpenditure!$A101,gDP!$B$6:$B$271)))</f>
        <v>4002693778.824142</v>
      </c>
      <c r="CM101" s="77">
        <f>IF(INDEX([2]pivotTable!AN$310:AN$615,MATCH(totalExpenditure!$A101,[2]pivotTable!$A$310:$A$615,0))/100*INDEX(gDP!BC$6:BC$271,MATCH(totalExpenditure!$A101,gDP!$B$6:$B$271))=0,"",INDEX([2]pivotTable!AN$310:AN$615,MATCH(totalExpenditure!$A101,[2]pivotTable!$A$310:$A$615,0))/100*INDEX(gDP!BC$6:BC$271,MATCH(totalExpenditure!$A101,gDP!$B$6:$B$271)))</f>
        <v>4024040569.6003218</v>
      </c>
      <c r="CN101" s="77">
        <f>IF(INDEX([2]pivotTable!AO$310:AO$615,MATCH(totalExpenditure!$A101,[2]pivotTable!$A$310:$A$615,0))/100*INDEX(gDP!BD$6:BD$271,MATCH(totalExpenditure!$A101,gDP!$B$6:$B$271))=0,"",INDEX([2]pivotTable!AO$310:AO$615,MATCH(totalExpenditure!$A101,[2]pivotTable!$A$310:$A$615,0))/100*INDEX(gDP!BD$6:BD$271,MATCH(totalExpenditure!$A101,gDP!$B$6:$B$271)))</f>
        <v>4274434224.049336</v>
      </c>
      <c r="CO101" s="77">
        <f>IF(INDEX([2]pivotTable!AP$310:AP$615,MATCH(totalExpenditure!$A101,[2]pivotTable!$A$310:$A$615,0))/100*INDEX(gDP!BE$6:BE$271,MATCH(totalExpenditure!$A101,gDP!$B$6:$B$271))=0,"",INDEX([2]pivotTable!AP$310:AP$615,MATCH(totalExpenditure!$A101,[2]pivotTable!$A$310:$A$615,0))/100*INDEX(gDP!BE$6:BE$271,MATCH(totalExpenditure!$A101,gDP!$B$6:$B$271)))</f>
        <v>4596005152.8946981</v>
      </c>
      <c r="CP101" s="77">
        <f>IF(INDEX([2]pivotTable!AQ$310:AQ$615,MATCH(totalExpenditure!$A101,[2]pivotTable!$A$310:$A$615,0))/100*INDEX(gDP!BF$6:BF$271,MATCH(totalExpenditure!$A101,gDP!$B$6:$B$271))=0,"",INDEX([2]pivotTable!AQ$310:AQ$615,MATCH(totalExpenditure!$A101,[2]pivotTable!$A$310:$A$615,0))/100*INDEX(gDP!BF$6:BF$271,MATCH(totalExpenditure!$A101,gDP!$B$6:$B$271)))</f>
        <v>4797125709.1284084</v>
      </c>
      <c r="CQ101" s="77">
        <f>IF(INDEX([2]pivotTable!AR$310:AR$615,MATCH(totalExpenditure!$A101,[2]pivotTable!$A$310:$A$615,0))/100*INDEX(gDP!BG$6:BG$271,MATCH(totalExpenditure!$A101,gDP!$B$6:$B$271))=0,"",INDEX([2]pivotTable!AR$310:AR$615,MATCH(totalExpenditure!$A101,[2]pivotTable!$A$310:$A$615,0))/100*INDEX(gDP!BG$6:BG$271,MATCH(totalExpenditure!$A101,gDP!$B$6:$B$271)))</f>
        <v>5304571926.8158531</v>
      </c>
      <c r="CR101" s="77">
        <f>IF(INDEX([2]pivotTable!AS$310:AS$615,MATCH(totalExpenditure!$A101,[2]pivotTable!$A$310:$A$615,0))/100*INDEX(gDP!BH$6:BH$271,MATCH(totalExpenditure!$A101,gDP!$B$6:$B$271))=0,"",INDEX([2]pivotTable!AS$310:AS$615,MATCH(totalExpenditure!$A101,[2]pivotTable!$A$310:$A$615,0))/100*INDEX(gDP!BH$6:BH$271,MATCH(totalExpenditure!$A101,gDP!$B$6:$B$271)))</f>
        <v>5909265391.6857471</v>
      </c>
      <c r="CS101" s="77">
        <f>IF(INDEX([2]pivotTable!AT$310:AT$615,MATCH(totalExpenditure!$A101,[2]pivotTable!$A$310:$A$615,0))/100*INDEX(gDP!BI$6:BI$271,MATCH(totalExpenditure!$A101,gDP!$B$6:$B$271))=0,"",INDEX([2]pivotTable!AT$310:AT$615,MATCH(totalExpenditure!$A101,[2]pivotTable!$A$310:$A$615,0))/100*INDEX(gDP!BI$6:BI$271,MATCH(totalExpenditure!$A101,gDP!$B$6:$B$271)))</f>
        <v>5807571747.8823729</v>
      </c>
      <c r="CT101" s="77">
        <f>IF(INDEX([2]pivotTable!AU$310:AU$615,MATCH(totalExpenditure!$A101,[2]pivotTable!$A$310:$A$615,0))/100*INDEX(gDP!BJ$6:BJ$271,MATCH(totalExpenditure!$A101,gDP!$B$6:$B$271))=0,"",INDEX([2]pivotTable!AU$310:AU$615,MATCH(totalExpenditure!$A101,[2]pivotTable!$A$310:$A$615,0))/100*INDEX(gDP!BJ$6:BJ$271,MATCH(totalExpenditure!$A101,gDP!$B$6:$B$271)))</f>
        <v>6245301198.4807281</v>
      </c>
      <c r="CU101" s="77">
        <f>IF(INDEX([2]pivotTable!AV$310:AV$615,MATCH(totalExpenditure!$A101,[2]pivotTable!$A$310:$A$615,0))/100*INDEX(gDP!BK$6:BK$271,MATCH(totalExpenditure!$A101,gDP!$B$6:$B$271))=0,"",INDEX([2]pivotTable!AV$310:AV$615,MATCH(totalExpenditure!$A101,[2]pivotTable!$A$310:$A$615,0))/100*INDEX(gDP!BK$6:BK$271,MATCH(totalExpenditure!$A101,gDP!$B$6:$B$271)))</f>
        <v>6872890348.9187937</v>
      </c>
      <c r="CV101" s="77">
        <f>IF(INDEX([2]pivotTable!AW$310:AW$615,MATCH(totalExpenditure!$A101,[2]pivotTable!$A$310:$A$615,0))/100*INDEX(gDP!BL$6:BL$271,MATCH(totalExpenditure!$A101,gDP!$B$6:$B$271))=0,"",INDEX([2]pivotTable!AW$310:AW$615,MATCH(totalExpenditure!$A101,[2]pivotTable!$A$310:$A$615,0))/100*INDEX(gDP!BL$6:BL$271,MATCH(totalExpenditure!$A101,gDP!$B$6:$B$271)))</f>
        <v>7370413264.9694958</v>
      </c>
      <c r="CW101" s="77">
        <f>IF(INDEX([2]pivotTable!AX$310:AX$615,MATCH(totalExpenditure!$A101,[2]pivotTable!$A$310:$A$615,0))/100*INDEX(gDP!BM$6:BM$271,MATCH(totalExpenditure!$A101,gDP!$B$6:$B$271))=0,"",INDEX([2]pivotTable!AX$310:AX$615,MATCH(totalExpenditure!$A101,[2]pivotTable!$A$310:$A$615,0))/100*INDEX(gDP!BM$6:BM$271,MATCH(totalExpenditure!$A101,gDP!$B$6:$B$271)))</f>
        <v>11003686471.92285</v>
      </c>
      <c r="CX101" s="77" t="str">
        <f>IF(INDEX([2]pivotTable!AY$310:AY$615,MATCH(totalExpenditure!$A101,[2]pivotTable!$A$310:$A$615,0))/100*INDEX(gDP!BN$6:BN$271,MATCH(totalExpenditure!$A101,gDP!$B$6:$B$271))=0,"",INDEX([2]pivotTable!AY$310:AY$615,MATCH(totalExpenditure!$A101,[2]pivotTable!$A$310:$A$615,0))/100*INDEX(gDP!BN$6:BN$271,MATCH(totalExpenditure!$A101,gDP!$B$6:$B$271)))</f>
        <v/>
      </c>
      <c r="CY101" s="77" t="str">
        <f>IF(INDEX([2]pivotTable!AZ$310:AZ$615,MATCH(totalExpenditure!$A101,[2]pivotTable!$A$310:$A$615,0))/100*INDEX(gDP!BO$6:BO$271,MATCH(totalExpenditure!$A101,gDP!$B$6:$B$271))=0,"",INDEX([2]pivotTable!AZ$310:AZ$615,MATCH(totalExpenditure!$A101,[2]pivotTable!$A$310:$A$615,0))/100*INDEX(gDP!BO$6:BO$271,MATCH(totalExpenditure!$A101,gDP!$B$6:$B$271)))</f>
        <v/>
      </c>
      <c r="CZ101" s="77" t="str">
        <f>IF(B101="","",IF(BA101="","",B101-B101+INDEX(gDP!Q$6:Q$271,MATCH(totalExpenditure!$A101,gDP!$B$6:$B$271))))</f>
        <v/>
      </c>
      <c r="DA101" s="77" t="str">
        <f>IF(C101="","",IF(BB101="","",C101-C101+INDEX(gDP!R$6:R$271,MATCH(totalExpenditure!$A101,gDP!$B$6:$B$271))))</f>
        <v/>
      </c>
      <c r="DB101" s="77" t="str">
        <f>IF(D101="","",IF(BC101="","",D101-D101+INDEX(gDP!S$6:S$271,MATCH(totalExpenditure!$A101,gDP!$B$6:$B$271))))</f>
        <v/>
      </c>
      <c r="DC101" s="77" t="str">
        <f>IF(E101="","",IF(BD101="","",E101-E101+INDEX(gDP!T$6:T$271,MATCH(totalExpenditure!$A101,gDP!$B$6:$B$271))))</f>
        <v/>
      </c>
      <c r="DD101" s="77" t="str">
        <f>IF(F101="","",IF(BE101="","",F101-F101+INDEX(gDP!U$6:U$271,MATCH(totalExpenditure!$A101,gDP!$B$6:$B$271))))</f>
        <v/>
      </c>
      <c r="DE101" s="77" t="str">
        <f>IF(G101="","",IF(BF101="","",G101-G101+INDEX(gDP!V$6:V$271,MATCH(totalExpenditure!$A101,gDP!$B$6:$B$271))))</f>
        <v/>
      </c>
      <c r="DF101" s="77" t="str">
        <f>IF(H101="","",IF(BG101="","",H101-H101+INDEX(gDP!W$6:W$271,MATCH(totalExpenditure!$A101,gDP!$B$6:$B$271))))</f>
        <v/>
      </c>
      <c r="DG101" s="77" t="str">
        <f>IF(I101="","",IF(BH101="","",I101-I101+INDEX(gDP!X$6:X$271,MATCH(totalExpenditure!$A101,gDP!$B$6:$B$271))))</f>
        <v/>
      </c>
      <c r="DH101" s="77" t="str">
        <f>IF(J101="","",IF(BI101="","",J101-J101+INDEX(gDP!Y$6:Y$271,MATCH(totalExpenditure!$A101,gDP!$B$6:$B$271))))</f>
        <v/>
      </c>
      <c r="DI101" s="77" t="str">
        <f>IF(K101="","",IF(BJ101="","",K101-K101+INDEX(gDP!Z$6:Z$271,MATCH(totalExpenditure!$A101,gDP!$B$6:$B$271))))</f>
        <v/>
      </c>
      <c r="DJ101" s="77" t="str">
        <f>IF(L101="","",IF(BK101="","",L101-L101+INDEX(gDP!AA$6:AA$271,MATCH(totalExpenditure!$A101,gDP!$B$6:$B$271))))</f>
        <v/>
      </c>
      <c r="DK101" s="77" t="str">
        <f>IF(M101="","",IF(BL101="","",M101-M101+INDEX(gDP!AB$6:AB$271,MATCH(totalExpenditure!$A101,gDP!$B$6:$B$271))))</f>
        <v/>
      </c>
      <c r="DL101" s="77" t="str">
        <f>IF(N101="","",IF(BM101="","",N101-N101+INDEX(gDP!AC$6:AC$271,MATCH(totalExpenditure!$A101,gDP!$B$6:$B$271))))</f>
        <v/>
      </c>
      <c r="DM101" s="77" t="str">
        <f>IF(O101="","",IF(BN101="","",O101-O101+INDEX(gDP!AD$6:AD$271,MATCH(totalExpenditure!$A101,gDP!$B$6:$B$271))))</f>
        <v/>
      </c>
      <c r="DN101" s="77" t="str">
        <f>IF(P101="","",IF(BO101="","",P101-P101+INDEX(gDP!AE$6:AE$271,MATCH(totalExpenditure!$A101,gDP!$B$6:$B$271))))</f>
        <v/>
      </c>
      <c r="DO101" s="77" t="str">
        <f>IF(Q101="","",IF(BP101="","",Q101-Q101+INDEX(gDP!AF$6:AF$271,MATCH(totalExpenditure!$A101,gDP!$B$6:$B$271))))</f>
        <v/>
      </c>
      <c r="DP101" s="77" t="str">
        <f>IF(R101="","",IF(BQ101="","",R101-R101+INDEX(gDP!AG$6:AG$271,MATCH(totalExpenditure!$A101,gDP!$B$6:$B$271))))</f>
        <v/>
      </c>
      <c r="DQ101" s="77" t="str">
        <f>IF(S101="","",IF(BR101="","",S101-S101+INDEX(gDP!AH$6:AH$271,MATCH(totalExpenditure!$A101,gDP!$B$6:$B$271))))</f>
        <v/>
      </c>
      <c r="DR101" s="77" t="str">
        <f>IF(T101="","",IF(BS101="","",T101-T101+INDEX(gDP!AI$6:AI$271,MATCH(totalExpenditure!$A101,gDP!$B$6:$B$271))))</f>
        <v/>
      </c>
      <c r="DS101" s="77" t="str">
        <f>IF(U101="","",IF(BT101="","",U101-U101+INDEX(gDP!AJ$6:AJ$271,MATCH(totalExpenditure!$A101,gDP!$B$6:$B$271))))</f>
        <v/>
      </c>
      <c r="DT101" s="77" t="str">
        <f>IF(V101="","",IF(BU101="","",V101-V101+INDEX(gDP!AK$6:AK$271,MATCH(totalExpenditure!$A101,gDP!$B$6:$B$271))))</f>
        <v/>
      </c>
      <c r="DU101" s="77" t="str">
        <f>IF(W101="","",IF(BV101="","",W101-W101+INDEX(gDP!AL$6:AL$271,MATCH(totalExpenditure!$A101,gDP!$B$6:$B$271))))</f>
        <v/>
      </c>
      <c r="DV101" s="77" t="str">
        <f>IF(X101="","",IF(BW101="","",X101-X101+INDEX(gDP!AM$6:AM$271,MATCH(totalExpenditure!$A101,gDP!$B$6:$B$271))))</f>
        <v/>
      </c>
      <c r="DW101" s="77" t="str">
        <f>IF(Y101="","",IF(BX101="","",Y101-Y101+INDEX(gDP!AN$6:AN$271,MATCH(totalExpenditure!$A101,gDP!$B$6:$B$271))))</f>
        <v/>
      </c>
      <c r="DX101" s="77" t="str">
        <f>IF(Z101="","",IF(BY101="","",Z101-Z101+INDEX(gDP!AO$6:AO$271,MATCH(totalExpenditure!$A101,gDP!$B$6:$B$271))))</f>
        <v/>
      </c>
      <c r="DY101" s="77" t="str">
        <f>IF(AA101="","",IF(BZ101="","",AA101-AA101+INDEX(gDP!AP$6:AP$271,MATCH(totalExpenditure!$A101,gDP!$B$6:$B$271))))</f>
        <v/>
      </c>
      <c r="DZ101" s="77" t="str">
        <f>IF(AB101="","",IF(CA101="","",AB101-AB101+INDEX(gDP!AQ$6:AQ$271,MATCH(totalExpenditure!$A101,gDP!$B$6:$B$271))))</f>
        <v/>
      </c>
      <c r="EA101" s="77" t="str">
        <f>IF(AC101="","",IF(CB101="","",AC101-AC101+INDEX(gDP!AR$6:AR$271,MATCH(totalExpenditure!$A101,gDP!$B$6:$B$271))))</f>
        <v/>
      </c>
      <c r="EB101" s="77" t="str">
        <f>IF(AD101="","",IF(CC101="","",AD101-AD101+INDEX(gDP!AS$6:AS$271,MATCH(totalExpenditure!$A101,gDP!$B$6:$B$271))))</f>
        <v/>
      </c>
      <c r="EC101" s="77" t="str">
        <f>IF(AE101="","",IF(CD101="","",AE101-AE101+INDEX(gDP!AT$6:AT$271,MATCH(totalExpenditure!$A101,gDP!$B$6:$B$271))))</f>
        <v/>
      </c>
      <c r="ED101" s="77" t="str">
        <f>IF(AF101="","",IF(CE101="","",AF101-AF101+INDEX(gDP!AU$6:AU$271,MATCH(totalExpenditure!$A101,gDP!$B$6:$B$271))))</f>
        <v/>
      </c>
      <c r="EE101" s="77" t="str">
        <f>IF(AG101="","",IF(CF101="","",AG101-AG101+INDEX(gDP!AV$6:AV$271,MATCH(totalExpenditure!$A101,gDP!$B$6:$B$271))))</f>
        <v/>
      </c>
      <c r="EF101" s="77" t="str">
        <f>IF(AH101="","",IF(CG101="","",AH101-AH101+INDEX(gDP!AW$6:AW$271,MATCH(totalExpenditure!$A101,gDP!$B$6:$B$271))))</f>
        <v/>
      </c>
      <c r="EG101" s="77" t="str">
        <f>IF(AI101="","",IF(CH101="","",AI101-AI101+INDEX(gDP!AX$6:AX$271,MATCH(totalExpenditure!$A101,gDP!$B$6:$B$271))))</f>
        <v/>
      </c>
      <c r="EH101" s="77" t="str">
        <f>IF(AJ101="","",IF(CI101="","",AJ101-AJ101+INDEX(gDP!AY$6:AY$271,MATCH(totalExpenditure!$A101,gDP!$B$6:$B$271))))</f>
        <v/>
      </c>
      <c r="EI101" s="77" t="str">
        <f>IF(AK101="","",IF(CJ101="","",AK101-AK101+INDEX(gDP!AZ$6:AZ$271,MATCH(totalExpenditure!$A101,gDP!$B$6:$B$271))))</f>
        <v/>
      </c>
      <c r="EJ101" s="77" t="str">
        <f>IF(AL101="","",IF(CK101="","",AL101-AL101+INDEX(gDP!BA$6:BA$271,MATCH(totalExpenditure!$A101,gDP!$B$6:$B$271))))</f>
        <v/>
      </c>
      <c r="EK101" s="77" t="str">
        <f>IF(AM101="","",IF(CL101="","",AM101-AM101+INDEX(gDP!BB$6:BB$271,MATCH(totalExpenditure!$A101,gDP!$B$6:$B$271))))</f>
        <v/>
      </c>
      <c r="EL101" s="77" t="str">
        <f>IF(AN101="","",IF(CM101="","",AN101-AN101+INDEX(gDP!BC$6:BC$271,MATCH(totalExpenditure!$A101,gDP!$B$6:$B$271))))</f>
        <v/>
      </c>
      <c r="EM101" s="77" t="str">
        <f>IF(AO101="","",IF(CN101="","",AO101-AO101+INDEX(gDP!BD$6:BD$271,MATCH(totalExpenditure!$A101,gDP!$B$6:$B$271))))</f>
        <v/>
      </c>
      <c r="EN101" s="77" t="str">
        <f>IF(AP101="","",IF(CO101="","",AP101-AP101+INDEX(gDP!BE$6:BE$271,MATCH(totalExpenditure!$A101,gDP!$B$6:$B$271))))</f>
        <v/>
      </c>
      <c r="EO101" s="77" t="str">
        <f>IF(AQ101="","",IF(CP101="","",AQ101-AQ101+INDEX(gDP!BF$6:BF$271,MATCH(totalExpenditure!$A101,gDP!$B$6:$B$271))))</f>
        <v/>
      </c>
      <c r="EP101" s="77" t="str">
        <f>IF(AR101="","",IF(CQ101="","",AR101-AR101+INDEX(gDP!BG$6:BG$271,MATCH(totalExpenditure!$A101,gDP!$B$6:$B$271))))</f>
        <v/>
      </c>
      <c r="EQ101" s="77" t="str">
        <f>IF(AS101="","",IF(CR101="","",AS101-AS101+INDEX(gDP!BH$6:BH$271,MATCH(totalExpenditure!$A101,gDP!$B$6:$B$271))))</f>
        <v/>
      </c>
      <c r="ER101" s="77" t="str">
        <f>IF(AT101="","",IF(CS101="","",AT101-AT101+INDEX(gDP!BI$6:BI$271,MATCH(totalExpenditure!$A101,gDP!$B$6:$B$271))))</f>
        <v/>
      </c>
      <c r="ES101" s="77" t="str">
        <f>IF(AU101="","",IF(CT101="","",AU101-AU101+INDEX(gDP!BJ$6:BJ$271,MATCH(totalExpenditure!$A101,gDP!$B$6:$B$271))))</f>
        <v/>
      </c>
      <c r="ET101" s="77" t="str">
        <f>IF(AV101="","",IF(CU101="","",AV101-AV101+INDEX(gDP!BK$6:BK$271,MATCH(totalExpenditure!$A101,gDP!$B$6:$B$271))))</f>
        <v/>
      </c>
      <c r="EU101" s="77" t="str">
        <f>IF(AW101="","",IF(CV101="","",AW101-AW101+INDEX(gDP!BL$6:BL$271,MATCH(totalExpenditure!$A101,gDP!$B$6:$B$271))))</f>
        <v/>
      </c>
      <c r="EV101" s="77" t="str">
        <f>IF(AX101="","",IF(CW101="","",AX101-AX101+INDEX(gDP!BM$6:BM$271,MATCH(totalExpenditure!$A101,gDP!$B$6:$B$271))))</f>
        <v/>
      </c>
      <c r="EW101" s="77" t="str">
        <f>IF(AY101="","",IF(CX101="","",AY101-AY101+INDEX(gDP!BN$6:BN$271,MATCH(totalExpenditure!$A101,gDP!$B$6:$B$271))))</f>
        <v/>
      </c>
      <c r="EX101" s="77" t="str">
        <f>IF(AZ101="","",IF(CY101="","",AZ101-AZ101+INDEX(gDP!BO$6:BO$271,MATCH(totalExpenditure!$A101,gDP!$B$6:$B$271))))</f>
        <v/>
      </c>
    </row>
    <row r="102" spans="1:154" x14ac:dyDescent="0.35">
      <c r="A102" t="s">
        <v>413</v>
      </c>
      <c r="B102" s="77" t="str">
        <f>IF(INDEX([2]pivotTable!B$3:B$308,MATCH(totalExpenditure!$A102,[2]pivotTable!$A$3:$A$308,0))/100*INDEX(gDP!Q$6:Q$271,MATCH(totalExpenditure!$A102,gDP!$B$6:$B$271))=0,"",INDEX([2]pivotTable!B$3:B$308,MATCH(totalExpenditure!$A102,[2]pivotTable!$A$3:$A$308,0))/100*INDEX(gDP!Q$6:Q$271,MATCH(totalExpenditure!$A102,gDP!$B$6:$B$271)))</f>
        <v/>
      </c>
      <c r="C102" s="77" t="str">
        <f>IF(INDEX([2]pivotTable!C$3:C$308,MATCH(totalExpenditure!$A102,[2]pivotTable!$A$3:$A$308,0))/100*INDEX(gDP!R$6:R$271,MATCH(totalExpenditure!$A102,gDP!$B$6:$B$271))=0,"",INDEX([2]pivotTable!C$3:C$308,MATCH(totalExpenditure!$A102,[2]pivotTable!$A$3:$A$308,0))/100*INDEX(gDP!R$6:R$271,MATCH(totalExpenditure!$A102,gDP!$B$6:$B$271)))</f>
        <v/>
      </c>
      <c r="D102" s="77" t="str">
        <f>IF(INDEX([2]pivotTable!D$3:D$308,MATCH(totalExpenditure!$A102,[2]pivotTable!$A$3:$A$308,0))/100*INDEX(gDP!S$6:S$271,MATCH(totalExpenditure!$A102,gDP!$B$6:$B$271))=0,"",INDEX([2]pivotTable!D$3:D$308,MATCH(totalExpenditure!$A102,[2]pivotTable!$A$3:$A$308,0))/100*INDEX(gDP!S$6:S$271,MATCH(totalExpenditure!$A102,gDP!$B$6:$B$271)))</f>
        <v/>
      </c>
      <c r="E102" s="77" t="str">
        <f>IF(INDEX([2]pivotTable!E$3:E$308,MATCH(totalExpenditure!$A102,[2]pivotTable!$A$3:$A$308,0))/100*INDEX(gDP!T$6:T$271,MATCH(totalExpenditure!$A102,gDP!$B$6:$B$271))=0,"",INDEX([2]pivotTable!E$3:E$308,MATCH(totalExpenditure!$A102,[2]pivotTable!$A$3:$A$308,0))/100*INDEX(gDP!T$6:T$271,MATCH(totalExpenditure!$A102,gDP!$B$6:$B$271)))</f>
        <v/>
      </c>
      <c r="F102" s="77" t="str">
        <f>IF(INDEX([2]pivotTable!F$3:F$308,MATCH(totalExpenditure!$A102,[2]pivotTable!$A$3:$A$308,0))/100*INDEX(gDP!U$6:U$271,MATCH(totalExpenditure!$A102,gDP!$B$6:$B$271))=0,"",INDEX([2]pivotTable!F$3:F$308,MATCH(totalExpenditure!$A102,[2]pivotTable!$A$3:$A$308,0))/100*INDEX(gDP!U$6:U$271,MATCH(totalExpenditure!$A102,gDP!$B$6:$B$271)))</f>
        <v/>
      </c>
      <c r="G102" s="77" t="str">
        <f>IF(INDEX([2]pivotTable!G$3:G$308,MATCH(totalExpenditure!$A102,[2]pivotTable!$A$3:$A$308,0))/100*INDEX(gDP!V$6:V$271,MATCH(totalExpenditure!$A102,gDP!$B$6:$B$271))=0,"",INDEX([2]pivotTable!G$3:G$308,MATCH(totalExpenditure!$A102,[2]pivotTable!$A$3:$A$308,0))/100*INDEX(gDP!V$6:V$271,MATCH(totalExpenditure!$A102,gDP!$B$6:$B$271)))</f>
        <v/>
      </c>
      <c r="H102" s="77" t="str">
        <f>IF(INDEX([2]pivotTable!H$3:H$308,MATCH(totalExpenditure!$A102,[2]pivotTable!$A$3:$A$308,0))/100*INDEX(gDP!W$6:W$271,MATCH(totalExpenditure!$A102,gDP!$B$6:$B$271))=0,"",INDEX([2]pivotTable!H$3:H$308,MATCH(totalExpenditure!$A102,[2]pivotTable!$A$3:$A$308,0))/100*INDEX(gDP!W$6:W$271,MATCH(totalExpenditure!$A102,gDP!$B$6:$B$271)))</f>
        <v/>
      </c>
      <c r="I102" s="77" t="str">
        <f>IF(INDEX([2]pivotTable!I$3:I$308,MATCH(totalExpenditure!$A102,[2]pivotTable!$A$3:$A$308,0))/100*INDEX(gDP!X$6:X$271,MATCH(totalExpenditure!$A102,gDP!$B$6:$B$271))=0,"",INDEX([2]pivotTable!I$3:I$308,MATCH(totalExpenditure!$A102,[2]pivotTable!$A$3:$A$308,0))/100*INDEX(gDP!X$6:X$271,MATCH(totalExpenditure!$A102,gDP!$B$6:$B$271)))</f>
        <v/>
      </c>
      <c r="J102" s="77" t="str">
        <f>IF(INDEX([2]pivotTable!J$3:J$308,MATCH(totalExpenditure!$A102,[2]pivotTable!$A$3:$A$308,0))/100*INDEX(gDP!Y$6:Y$271,MATCH(totalExpenditure!$A102,gDP!$B$6:$B$271))=0,"",INDEX([2]pivotTable!J$3:J$308,MATCH(totalExpenditure!$A102,[2]pivotTable!$A$3:$A$308,0))/100*INDEX(gDP!Y$6:Y$271,MATCH(totalExpenditure!$A102,gDP!$B$6:$B$271)))</f>
        <v/>
      </c>
      <c r="K102" s="77" t="str">
        <f>IF(INDEX([2]pivotTable!K$3:K$308,MATCH(totalExpenditure!$A102,[2]pivotTable!$A$3:$A$308,0))/100*INDEX(gDP!Z$6:Z$271,MATCH(totalExpenditure!$A102,gDP!$B$6:$B$271))=0,"",INDEX([2]pivotTable!K$3:K$308,MATCH(totalExpenditure!$A102,[2]pivotTable!$A$3:$A$308,0))/100*INDEX(gDP!Z$6:Z$271,MATCH(totalExpenditure!$A102,gDP!$B$6:$B$271)))</f>
        <v/>
      </c>
      <c r="L102" s="77" t="str">
        <f>IF(INDEX([2]pivotTable!L$3:L$308,MATCH(totalExpenditure!$A102,[2]pivotTable!$A$3:$A$308,0))/100*INDEX(gDP!AA$6:AA$271,MATCH(totalExpenditure!$A102,gDP!$B$6:$B$271))=0,"",INDEX([2]pivotTable!L$3:L$308,MATCH(totalExpenditure!$A102,[2]pivotTable!$A$3:$A$308,0))/100*INDEX(gDP!AA$6:AA$271,MATCH(totalExpenditure!$A102,gDP!$B$6:$B$271)))</f>
        <v/>
      </c>
      <c r="M102" s="77" t="str">
        <f>IF(INDEX([2]pivotTable!M$3:M$308,MATCH(totalExpenditure!$A102,[2]pivotTable!$A$3:$A$308,0))/100*INDEX(gDP!AB$6:AB$271,MATCH(totalExpenditure!$A102,gDP!$B$6:$B$271))=0,"",INDEX([2]pivotTable!M$3:M$308,MATCH(totalExpenditure!$A102,[2]pivotTable!$A$3:$A$308,0))/100*INDEX(gDP!AB$6:AB$271,MATCH(totalExpenditure!$A102,gDP!$B$6:$B$271)))</f>
        <v/>
      </c>
      <c r="N102" s="77" t="str">
        <f>IF(INDEX([2]pivotTable!N$3:N$308,MATCH(totalExpenditure!$A102,[2]pivotTable!$A$3:$A$308,0))/100*INDEX(gDP!AC$6:AC$271,MATCH(totalExpenditure!$A102,gDP!$B$6:$B$271))=0,"",INDEX([2]pivotTable!N$3:N$308,MATCH(totalExpenditure!$A102,[2]pivotTable!$A$3:$A$308,0))/100*INDEX(gDP!AC$6:AC$271,MATCH(totalExpenditure!$A102,gDP!$B$6:$B$271)))</f>
        <v/>
      </c>
      <c r="O102" s="77" t="str">
        <f>IF(INDEX([2]pivotTable!O$3:O$308,MATCH(totalExpenditure!$A102,[2]pivotTable!$A$3:$A$308,0))/100*INDEX(gDP!AD$6:AD$271,MATCH(totalExpenditure!$A102,gDP!$B$6:$B$271))=0,"",INDEX([2]pivotTable!O$3:O$308,MATCH(totalExpenditure!$A102,[2]pivotTable!$A$3:$A$308,0))/100*INDEX(gDP!AD$6:AD$271,MATCH(totalExpenditure!$A102,gDP!$B$6:$B$271)))</f>
        <v/>
      </c>
      <c r="P102" s="77" t="str">
        <f>IF(INDEX([2]pivotTable!P$3:P$308,MATCH(totalExpenditure!$A102,[2]pivotTable!$A$3:$A$308,0))/100*INDEX(gDP!AE$6:AE$271,MATCH(totalExpenditure!$A102,gDP!$B$6:$B$271))=0,"",INDEX([2]pivotTable!P$3:P$308,MATCH(totalExpenditure!$A102,[2]pivotTable!$A$3:$A$308,0))/100*INDEX(gDP!AE$6:AE$271,MATCH(totalExpenditure!$A102,gDP!$B$6:$B$271)))</f>
        <v/>
      </c>
      <c r="Q102" s="77" t="str">
        <f>IF(INDEX([2]pivotTable!Q$3:Q$308,MATCH(totalExpenditure!$A102,[2]pivotTable!$A$3:$A$308,0))/100*INDEX(gDP!AF$6:AF$271,MATCH(totalExpenditure!$A102,gDP!$B$6:$B$271))=0,"",INDEX([2]pivotTable!Q$3:Q$308,MATCH(totalExpenditure!$A102,[2]pivotTable!$A$3:$A$308,0))/100*INDEX(gDP!AF$6:AF$271,MATCH(totalExpenditure!$A102,gDP!$B$6:$B$271)))</f>
        <v/>
      </c>
      <c r="R102" s="77" t="str">
        <f>IF(INDEX([2]pivotTable!R$3:R$308,MATCH(totalExpenditure!$A102,[2]pivotTable!$A$3:$A$308,0))/100*INDEX(gDP!AG$6:AG$271,MATCH(totalExpenditure!$A102,gDP!$B$6:$B$271))=0,"",INDEX([2]pivotTable!R$3:R$308,MATCH(totalExpenditure!$A102,[2]pivotTable!$A$3:$A$308,0))/100*INDEX(gDP!AG$6:AG$271,MATCH(totalExpenditure!$A102,gDP!$B$6:$B$271)))</f>
        <v/>
      </c>
      <c r="S102" s="77" t="str">
        <f>IF(INDEX([2]pivotTable!S$3:S$308,MATCH(totalExpenditure!$A102,[2]pivotTable!$A$3:$A$308,0))/100*INDEX(gDP!AH$6:AH$271,MATCH(totalExpenditure!$A102,gDP!$B$6:$B$271))=0,"",INDEX([2]pivotTable!S$3:S$308,MATCH(totalExpenditure!$A102,[2]pivotTable!$A$3:$A$308,0))/100*INDEX(gDP!AH$6:AH$271,MATCH(totalExpenditure!$A102,gDP!$B$6:$B$271)))</f>
        <v/>
      </c>
      <c r="T102" s="77" t="str">
        <f>IF(INDEX([2]pivotTable!T$3:T$308,MATCH(totalExpenditure!$A102,[2]pivotTable!$A$3:$A$308,0))/100*INDEX(gDP!AI$6:AI$271,MATCH(totalExpenditure!$A102,gDP!$B$6:$B$271))=0,"",INDEX([2]pivotTable!T$3:T$308,MATCH(totalExpenditure!$A102,[2]pivotTable!$A$3:$A$308,0))/100*INDEX(gDP!AI$6:AI$271,MATCH(totalExpenditure!$A102,gDP!$B$6:$B$271)))</f>
        <v/>
      </c>
      <c r="U102" s="77" t="str">
        <f>IF(INDEX([2]pivotTable!U$3:U$308,MATCH(totalExpenditure!$A102,[2]pivotTable!$A$3:$A$308,0))/100*INDEX(gDP!AJ$6:AJ$271,MATCH(totalExpenditure!$A102,gDP!$B$6:$B$271))=0,"",INDEX([2]pivotTable!U$3:U$308,MATCH(totalExpenditure!$A102,[2]pivotTable!$A$3:$A$308,0))/100*INDEX(gDP!AJ$6:AJ$271,MATCH(totalExpenditure!$A102,gDP!$B$6:$B$271)))</f>
        <v/>
      </c>
      <c r="V102" s="77" t="str">
        <f>IF(INDEX([2]pivotTable!V$3:V$308,MATCH(totalExpenditure!$A102,[2]pivotTable!$A$3:$A$308,0))/100*INDEX(gDP!AK$6:AK$271,MATCH(totalExpenditure!$A102,gDP!$B$6:$B$271))=0,"",INDEX([2]pivotTable!V$3:V$308,MATCH(totalExpenditure!$A102,[2]pivotTable!$A$3:$A$308,0))/100*INDEX(gDP!AK$6:AK$271,MATCH(totalExpenditure!$A102,gDP!$B$6:$B$271)))</f>
        <v/>
      </c>
      <c r="W102" s="77" t="str">
        <f>IF(INDEX([2]pivotTable!W$3:W$308,MATCH(totalExpenditure!$A102,[2]pivotTable!$A$3:$A$308,0))/100*INDEX(gDP!AL$6:AL$271,MATCH(totalExpenditure!$A102,gDP!$B$6:$B$271))=0,"",INDEX([2]pivotTable!W$3:W$308,MATCH(totalExpenditure!$A102,[2]pivotTable!$A$3:$A$308,0))/100*INDEX(gDP!AL$6:AL$271,MATCH(totalExpenditure!$A102,gDP!$B$6:$B$271)))</f>
        <v/>
      </c>
      <c r="X102" s="77" t="str">
        <f>IF(INDEX([2]pivotTable!X$3:X$308,MATCH(totalExpenditure!$A102,[2]pivotTable!$A$3:$A$308,0))/100*INDEX(gDP!AM$6:AM$271,MATCH(totalExpenditure!$A102,gDP!$B$6:$B$271))=0,"",INDEX([2]pivotTable!X$3:X$308,MATCH(totalExpenditure!$A102,[2]pivotTable!$A$3:$A$308,0))/100*INDEX(gDP!AM$6:AM$271,MATCH(totalExpenditure!$A102,gDP!$B$6:$B$271)))</f>
        <v/>
      </c>
      <c r="Y102" s="77" t="str">
        <f>IF(INDEX([2]pivotTable!Y$3:Y$308,MATCH(totalExpenditure!$A102,[2]pivotTable!$A$3:$A$308,0))/100*INDEX(gDP!AN$6:AN$271,MATCH(totalExpenditure!$A102,gDP!$B$6:$B$271))=0,"",INDEX([2]pivotTable!Y$3:Y$308,MATCH(totalExpenditure!$A102,[2]pivotTable!$A$3:$A$308,0))/100*INDEX(gDP!AN$6:AN$271,MATCH(totalExpenditure!$A102,gDP!$B$6:$B$271)))</f>
        <v/>
      </c>
      <c r="Z102" s="77" t="str">
        <f>IF(INDEX([2]pivotTable!Z$3:Z$308,MATCH(totalExpenditure!$A102,[2]pivotTable!$A$3:$A$308,0))/100*INDEX(gDP!AO$6:AO$271,MATCH(totalExpenditure!$A102,gDP!$B$6:$B$271))=0,"",INDEX([2]pivotTable!Z$3:Z$308,MATCH(totalExpenditure!$A102,[2]pivotTable!$A$3:$A$308,0))/100*INDEX(gDP!AO$6:AO$271,MATCH(totalExpenditure!$A102,gDP!$B$6:$B$271)))</f>
        <v/>
      </c>
      <c r="AA102" s="77" t="str">
        <f>IF(INDEX([2]pivotTable!AA$3:AA$308,MATCH(totalExpenditure!$A102,[2]pivotTable!$A$3:$A$308,0))/100*INDEX(gDP!AP$6:AP$271,MATCH(totalExpenditure!$A102,gDP!$B$6:$B$271))=0,"",INDEX([2]pivotTable!AA$3:AA$308,MATCH(totalExpenditure!$A102,[2]pivotTable!$A$3:$A$308,0))/100*INDEX(gDP!AP$6:AP$271,MATCH(totalExpenditure!$A102,gDP!$B$6:$B$271)))</f>
        <v/>
      </c>
      <c r="AB102" s="77" t="str">
        <f>IF(INDEX([2]pivotTable!AB$3:AB$308,MATCH(totalExpenditure!$A102,[2]pivotTable!$A$3:$A$308,0))/100*INDEX(gDP!AQ$6:AQ$271,MATCH(totalExpenditure!$A102,gDP!$B$6:$B$271))=0,"",INDEX([2]pivotTable!AB$3:AB$308,MATCH(totalExpenditure!$A102,[2]pivotTable!$A$3:$A$308,0))/100*INDEX(gDP!AQ$6:AQ$271,MATCH(totalExpenditure!$A102,gDP!$B$6:$B$271)))</f>
        <v/>
      </c>
      <c r="AC102" s="77" t="str">
        <f>IF(INDEX([2]pivotTable!AC$3:AC$308,MATCH(totalExpenditure!$A102,[2]pivotTable!$A$3:$A$308,0))/100*INDEX(gDP!AR$6:AR$271,MATCH(totalExpenditure!$A102,gDP!$B$6:$B$271))=0,"",INDEX([2]pivotTable!AC$3:AC$308,MATCH(totalExpenditure!$A102,[2]pivotTable!$A$3:$A$308,0))/100*INDEX(gDP!AR$6:AR$271,MATCH(totalExpenditure!$A102,gDP!$B$6:$B$271)))</f>
        <v/>
      </c>
      <c r="AD102" s="77" t="str">
        <f>IF(INDEX([2]pivotTable!AD$3:AD$308,MATCH(totalExpenditure!$A102,[2]pivotTable!$A$3:$A$308,0))/100*INDEX(gDP!AS$6:AS$271,MATCH(totalExpenditure!$A102,gDP!$B$6:$B$271))=0,"",INDEX([2]pivotTable!AD$3:AD$308,MATCH(totalExpenditure!$A102,[2]pivotTable!$A$3:$A$308,0))/100*INDEX(gDP!AS$6:AS$271,MATCH(totalExpenditure!$A102,gDP!$B$6:$B$271)))</f>
        <v/>
      </c>
      <c r="AE102" s="77" t="str">
        <f>IF(INDEX([2]pivotTable!AE$3:AE$308,MATCH(totalExpenditure!$A102,[2]pivotTable!$A$3:$A$308,0))/100*INDEX(gDP!AT$6:AT$271,MATCH(totalExpenditure!$A102,gDP!$B$6:$B$271))=0,"",INDEX([2]pivotTable!AE$3:AE$308,MATCH(totalExpenditure!$A102,[2]pivotTable!$A$3:$A$308,0))/100*INDEX(gDP!AT$6:AT$271,MATCH(totalExpenditure!$A102,gDP!$B$6:$B$271)))</f>
        <v/>
      </c>
      <c r="AF102" s="77" t="str">
        <f>IF(INDEX([2]pivotTable!AF$3:AF$308,MATCH(totalExpenditure!$A102,[2]pivotTable!$A$3:$A$308,0))/100*INDEX(gDP!AU$6:AU$271,MATCH(totalExpenditure!$A102,gDP!$B$6:$B$271))=0,"",INDEX([2]pivotTable!AF$3:AF$308,MATCH(totalExpenditure!$A102,[2]pivotTable!$A$3:$A$308,0))/100*INDEX(gDP!AU$6:AU$271,MATCH(totalExpenditure!$A102,gDP!$B$6:$B$271)))</f>
        <v/>
      </c>
      <c r="AG102" s="77" t="str">
        <f>IF(INDEX([2]pivotTable!AG$3:AG$308,MATCH(totalExpenditure!$A102,[2]pivotTable!$A$3:$A$308,0))/100*INDEX(gDP!AV$6:AV$271,MATCH(totalExpenditure!$A102,gDP!$B$6:$B$271))=0,"",INDEX([2]pivotTable!AG$3:AG$308,MATCH(totalExpenditure!$A102,[2]pivotTable!$A$3:$A$308,0))/100*INDEX(gDP!AV$6:AV$271,MATCH(totalExpenditure!$A102,gDP!$B$6:$B$271)))</f>
        <v/>
      </c>
      <c r="AH102" s="77" t="str">
        <f>IF(INDEX([2]pivotTable!AH$3:AH$308,MATCH(totalExpenditure!$A102,[2]pivotTable!$A$3:$A$308,0))/100*INDEX(gDP!AW$6:AW$271,MATCH(totalExpenditure!$A102,gDP!$B$6:$B$271))=0,"",INDEX([2]pivotTable!AH$3:AH$308,MATCH(totalExpenditure!$A102,[2]pivotTable!$A$3:$A$308,0))/100*INDEX(gDP!AW$6:AW$271,MATCH(totalExpenditure!$A102,gDP!$B$6:$B$271)))</f>
        <v/>
      </c>
      <c r="AI102" s="77" t="str">
        <f>IF(INDEX([2]pivotTable!AI$3:AI$308,MATCH(totalExpenditure!$A102,[2]pivotTable!$A$3:$A$308,0))/100*INDEX(gDP!AX$6:AX$271,MATCH(totalExpenditure!$A102,gDP!$B$6:$B$271))=0,"",INDEX([2]pivotTable!AI$3:AI$308,MATCH(totalExpenditure!$A102,[2]pivotTable!$A$3:$A$308,0))/100*INDEX(gDP!AX$6:AX$271,MATCH(totalExpenditure!$A102,gDP!$B$6:$B$271)))</f>
        <v/>
      </c>
      <c r="AJ102" s="77" t="str">
        <f>IF(INDEX([2]pivotTable!AJ$3:AJ$308,MATCH(totalExpenditure!$A102,[2]pivotTable!$A$3:$A$308,0))/100*INDEX(gDP!AY$6:AY$271,MATCH(totalExpenditure!$A102,gDP!$B$6:$B$271))=0,"",INDEX([2]pivotTable!AJ$3:AJ$308,MATCH(totalExpenditure!$A102,[2]pivotTable!$A$3:$A$308,0))/100*INDEX(gDP!AY$6:AY$271,MATCH(totalExpenditure!$A102,gDP!$B$6:$B$271)))</f>
        <v/>
      </c>
      <c r="AK102" s="77" t="str">
        <f>IF(INDEX([2]pivotTable!AK$3:AK$308,MATCH(totalExpenditure!$A102,[2]pivotTable!$A$3:$A$308,0))/100*INDEX(gDP!AZ$6:AZ$271,MATCH(totalExpenditure!$A102,gDP!$B$6:$B$271))=0,"",INDEX([2]pivotTable!AK$3:AK$308,MATCH(totalExpenditure!$A102,[2]pivotTable!$A$3:$A$308,0))/100*INDEX(gDP!AZ$6:AZ$271,MATCH(totalExpenditure!$A102,gDP!$B$6:$B$271)))</f>
        <v/>
      </c>
      <c r="AL102" s="77" t="str">
        <f>IF(INDEX([2]pivotTable!AL$3:AL$308,MATCH(totalExpenditure!$A102,[2]pivotTable!$A$3:$A$308,0))/100*INDEX(gDP!BA$6:BA$271,MATCH(totalExpenditure!$A102,gDP!$B$6:$B$271))=0,"",INDEX([2]pivotTable!AL$3:AL$308,MATCH(totalExpenditure!$A102,[2]pivotTable!$A$3:$A$308,0))/100*INDEX(gDP!BA$6:BA$271,MATCH(totalExpenditure!$A102,gDP!$B$6:$B$271)))</f>
        <v/>
      </c>
      <c r="AM102" s="77" t="str">
        <f>IF(INDEX([2]pivotTable!AM$3:AM$308,MATCH(totalExpenditure!$A102,[2]pivotTable!$A$3:$A$308,0))/100*INDEX(gDP!BB$6:BB$271,MATCH(totalExpenditure!$A102,gDP!$B$6:$B$271))=0,"",INDEX([2]pivotTable!AM$3:AM$308,MATCH(totalExpenditure!$A102,[2]pivotTable!$A$3:$A$308,0))/100*INDEX(gDP!BB$6:BB$271,MATCH(totalExpenditure!$A102,gDP!$B$6:$B$271)))</f>
        <v/>
      </c>
      <c r="AN102" s="77" t="str">
        <f>IF(INDEX([2]pivotTable!AN$3:AN$308,MATCH(totalExpenditure!$A102,[2]pivotTable!$A$3:$A$308,0))/100*INDEX(gDP!BC$6:BC$271,MATCH(totalExpenditure!$A102,gDP!$B$6:$B$271))=0,"",INDEX([2]pivotTable!AN$3:AN$308,MATCH(totalExpenditure!$A102,[2]pivotTable!$A$3:$A$308,0))/100*INDEX(gDP!BC$6:BC$271,MATCH(totalExpenditure!$A102,gDP!$B$6:$B$271)))</f>
        <v/>
      </c>
      <c r="AO102" s="77" t="str">
        <f>IF(INDEX([2]pivotTable!AO$3:AO$308,MATCH(totalExpenditure!$A102,[2]pivotTable!$A$3:$A$308,0))/100*INDEX(gDP!BD$6:BD$271,MATCH(totalExpenditure!$A102,gDP!$B$6:$B$271))=0,"",INDEX([2]pivotTable!AO$3:AO$308,MATCH(totalExpenditure!$A102,[2]pivotTable!$A$3:$A$308,0))/100*INDEX(gDP!BD$6:BD$271,MATCH(totalExpenditure!$A102,gDP!$B$6:$B$271)))</f>
        <v/>
      </c>
      <c r="AP102" s="77" t="str">
        <f>IF(INDEX([2]pivotTable!AP$3:AP$308,MATCH(totalExpenditure!$A102,[2]pivotTable!$A$3:$A$308,0))/100*INDEX(gDP!BE$6:BE$271,MATCH(totalExpenditure!$A102,gDP!$B$6:$B$271))=0,"",INDEX([2]pivotTable!AP$3:AP$308,MATCH(totalExpenditure!$A102,[2]pivotTable!$A$3:$A$308,0))/100*INDEX(gDP!BE$6:BE$271,MATCH(totalExpenditure!$A102,gDP!$B$6:$B$271)))</f>
        <v/>
      </c>
      <c r="AQ102" s="77" t="str">
        <f>IF(INDEX([2]pivotTable!AQ$3:AQ$308,MATCH(totalExpenditure!$A102,[2]pivotTable!$A$3:$A$308,0))/100*INDEX(gDP!BF$6:BF$271,MATCH(totalExpenditure!$A102,gDP!$B$6:$B$271))=0,"",INDEX([2]pivotTable!AQ$3:AQ$308,MATCH(totalExpenditure!$A102,[2]pivotTable!$A$3:$A$308,0))/100*INDEX(gDP!BF$6:BF$271,MATCH(totalExpenditure!$A102,gDP!$B$6:$B$271)))</f>
        <v/>
      </c>
      <c r="AR102" s="77" t="str">
        <f>IF(INDEX([2]pivotTable!AR$3:AR$308,MATCH(totalExpenditure!$A102,[2]pivotTable!$A$3:$A$308,0))/100*INDEX(gDP!BG$6:BG$271,MATCH(totalExpenditure!$A102,gDP!$B$6:$B$271))=0,"",INDEX([2]pivotTable!AR$3:AR$308,MATCH(totalExpenditure!$A102,[2]pivotTable!$A$3:$A$308,0))/100*INDEX(gDP!BG$6:BG$271,MATCH(totalExpenditure!$A102,gDP!$B$6:$B$271)))</f>
        <v/>
      </c>
      <c r="AS102" s="77" t="str">
        <f>IF(INDEX([2]pivotTable!AS$3:AS$308,MATCH(totalExpenditure!$A102,[2]pivotTable!$A$3:$A$308,0))/100*INDEX(gDP!BH$6:BH$271,MATCH(totalExpenditure!$A102,gDP!$B$6:$B$271))=0,"",INDEX([2]pivotTable!AS$3:AS$308,MATCH(totalExpenditure!$A102,[2]pivotTable!$A$3:$A$308,0))/100*INDEX(gDP!BH$6:BH$271,MATCH(totalExpenditure!$A102,gDP!$B$6:$B$271)))</f>
        <v/>
      </c>
      <c r="AT102" s="77" t="str">
        <f>IF(INDEX([2]pivotTable!AT$3:AT$308,MATCH(totalExpenditure!$A102,[2]pivotTable!$A$3:$A$308,0))/100*INDEX(gDP!BI$6:BI$271,MATCH(totalExpenditure!$A102,gDP!$B$6:$B$271))=0,"",INDEX([2]pivotTable!AT$3:AT$308,MATCH(totalExpenditure!$A102,[2]pivotTable!$A$3:$A$308,0))/100*INDEX(gDP!BI$6:BI$271,MATCH(totalExpenditure!$A102,gDP!$B$6:$B$271)))</f>
        <v/>
      </c>
      <c r="AU102" s="77" t="str">
        <f>IF(INDEX([2]pivotTable!AU$3:AU$308,MATCH(totalExpenditure!$A102,[2]pivotTable!$A$3:$A$308,0))/100*INDEX(gDP!BJ$6:BJ$271,MATCH(totalExpenditure!$A102,gDP!$B$6:$B$271))=0,"",INDEX([2]pivotTable!AU$3:AU$308,MATCH(totalExpenditure!$A102,[2]pivotTable!$A$3:$A$308,0))/100*INDEX(gDP!BJ$6:BJ$271,MATCH(totalExpenditure!$A102,gDP!$B$6:$B$271)))</f>
        <v/>
      </c>
      <c r="AV102" s="77" t="str">
        <f>IF(INDEX([2]pivotTable!AV$3:AV$308,MATCH(totalExpenditure!$A102,[2]pivotTable!$A$3:$A$308,0))/100*INDEX(gDP!BK$6:BK$271,MATCH(totalExpenditure!$A102,gDP!$B$6:$B$271))=0,"",INDEX([2]pivotTable!AV$3:AV$308,MATCH(totalExpenditure!$A102,[2]pivotTable!$A$3:$A$308,0))/100*INDEX(gDP!BK$6:BK$271,MATCH(totalExpenditure!$A102,gDP!$B$6:$B$271)))</f>
        <v/>
      </c>
      <c r="AW102" s="77" t="str">
        <f>IF(INDEX([2]pivotTable!AW$3:AW$308,MATCH(totalExpenditure!$A102,[2]pivotTable!$A$3:$A$308,0))/100*INDEX(gDP!BL$6:BL$271,MATCH(totalExpenditure!$A102,gDP!$B$6:$B$271))=0,"",INDEX([2]pivotTable!AW$3:AW$308,MATCH(totalExpenditure!$A102,[2]pivotTable!$A$3:$A$308,0))/100*INDEX(gDP!BL$6:BL$271,MATCH(totalExpenditure!$A102,gDP!$B$6:$B$271)))</f>
        <v/>
      </c>
      <c r="AX102" s="77">
        <f>IF(INDEX([2]pivotTable!AX$3:AX$308,MATCH(totalExpenditure!$A102,[2]pivotTable!$A$3:$A$308,0))/100*INDEX(gDP!BM$6:BM$271,MATCH(totalExpenditure!$A102,gDP!$B$6:$B$271))=0,"",INDEX([2]pivotTable!AX$3:AX$308,MATCH(totalExpenditure!$A102,[2]pivotTable!$A$3:$A$308,0))/100*INDEX(gDP!BM$6:BM$271,MATCH(totalExpenditure!$A102,gDP!$B$6:$B$271)))</f>
        <v>338607371.01444751</v>
      </c>
      <c r="AY102" s="77" t="str">
        <f>IF(INDEX([2]pivotTable!AY$3:AY$308,MATCH(totalExpenditure!$A102,[2]pivotTable!$A$3:$A$308,0))/100*INDEX(gDP!BN$6:BN$271,MATCH(totalExpenditure!$A102,gDP!$B$6:$B$271))=0,"",INDEX([2]pivotTable!AY$3:AY$308,MATCH(totalExpenditure!$A102,[2]pivotTable!$A$3:$A$308,0))/100*INDEX(gDP!BN$6:BN$271,MATCH(totalExpenditure!$A102,gDP!$B$6:$B$271)))</f>
        <v/>
      </c>
      <c r="AZ102" s="77" t="str">
        <f>IF(INDEX([2]pivotTable!AZ$3:AZ$308,MATCH(totalExpenditure!$A102,[2]pivotTable!$A$3:$A$308,0))/100*INDEX(gDP!BO$6:BO$271,MATCH(totalExpenditure!$A102,gDP!$B$6:$B$271))=0,"",INDEX([2]pivotTable!AZ$3:AZ$308,MATCH(totalExpenditure!$A102,[2]pivotTable!$A$3:$A$308,0))/100*INDEX(gDP!BO$6:BO$271,MATCH(totalExpenditure!$A102,gDP!$B$6:$B$271)))</f>
        <v/>
      </c>
      <c r="BA102" s="77" t="str">
        <f>IF(INDEX([2]pivotTable!B$310:B$615,MATCH(totalExpenditure!$A102,[2]pivotTable!$A$310:$A$615,0))/100*INDEX(gDP!Q$6:Q$271,MATCH(totalExpenditure!$A102,gDP!$B$6:$B$271))=0,"",INDEX([2]pivotTable!B$310:B$615,MATCH(totalExpenditure!$A102,[2]pivotTable!$A$310:$A$615,0))/100*INDEX(gDP!Q$6:Q$271,MATCH(totalExpenditure!$A102,gDP!$B$6:$B$271)))</f>
        <v/>
      </c>
      <c r="BB102" s="77" t="str">
        <f>IF(INDEX([2]pivotTable!C$310:C$615,MATCH(totalExpenditure!$A102,[2]pivotTable!$A$310:$A$615,0))/100*INDEX(gDP!R$6:R$271,MATCH(totalExpenditure!$A102,gDP!$B$6:$B$271))=0,"",INDEX([2]pivotTable!C$310:C$615,MATCH(totalExpenditure!$A102,[2]pivotTable!$A$310:$A$615,0))/100*INDEX(gDP!R$6:R$271,MATCH(totalExpenditure!$A102,gDP!$B$6:$B$271)))</f>
        <v/>
      </c>
      <c r="BC102" s="77" t="str">
        <f>IF(INDEX([2]pivotTable!D$310:D$615,MATCH(totalExpenditure!$A102,[2]pivotTable!$A$310:$A$615,0))/100*INDEX(gDP!S$6:S$271,MATCH(totalExpenditure!$A102,gDP!$B$6:$B$271))=0,"",INDEX([2]pivotTable!D$310:D$615,MATCH(totalExpenditure!$A102,[2]pivotTable!$A$310:$A$615,0))/100*INDEX(gDP!S$6:S$271,MATCH(totalExpenditure!$A102,gDP!$B$6:$B$271)))</f>
        <v/>
      </c>
      <c r="BD102" s="77" t="str">
        <f>IF(INDEX([2]pivotTable!E$310:E$615,MATCH(totalExpenditure!$A102,[2]pivotTable!$A$310:$A$615,0))/100*INDEX(gDP!T$6:T$271,MATCH(totalExpenditure!$A102,gDP!$B$6:$B$271))=0,"",INDEX([2]pivotTable!E$310:E$615,MATCH(totalExpenditure!$A102,[2]pivotTable!$A$310:$A$615,0))/100*INDEX(gDP!T$6:T$271,MATCH(totalExpenditure!$A102,gDP!$B$6:$B$271)))</f>
        <v/>
      </c>
      <c r="BE102" s="77" t="str">
        <f>IF(INDEX([2]pivotTable!F$310:F$615,MATCH(totalExpenditure!$A102,[2]pivotTable!$A$310:$A$615,0))/100*INDEX(gDP!U$6:U$271,MATCH(totalExpenditure!$A102,gDP!$B$6:$B$271))=0,"",INDEX([2]pivotTable!F$310:F$615,MATCH(totalExpenditure!$A102,[2]pivotTable!$A$310:$A$615,0))/100*INDEX(gDP!U$6:U$271,MATCH(totalExpenditure!$A102,gDP!$B$6:$B$271)))</f>
        <v/>
      </c>
      <c r="BF102" s="77" t="str">
        <f>IF(INDEX([2]pivotTable!G$310:G$615,MATCH(totalExpenditure!$A102,[2]pivotTable!$A$310:$A$615,0))/100*INDEX(gDP!V$6:V$271,MATCH(totalExpenditure!$A102,gDP!$B$6:$B$271))=0,"",INDEX([2]pivotTable!G$310:G$615,MATCH(totalExpenditure!$A102,[2]pivotTable!$A$310:$A$615,0))/100*INDEX(gDP!V$6:V$271,MATCH(totalExpenditure!$A102,gDP!$B$6:$B$271)))</f>
        <v/>
      </c>
      <c r="BG102" s="77" t="str">
        <f>IF(INDEX([2]pivotTable!H$310:H$615,MATCH(totalExpenditure!$A102,[2]pivotTable!$A$310:$A$615,0))/100*INDEX(gDP!W$6:W$271,MATCH(totalExpenditure!$A102,gDP!$B$6:$B$271))=0,"",INDEX([2]pivotTable!H$310:H$615,MATCH(totalExpenditure!$A102,[2]pivotTable!$A$310:$A$615,0))/100*INDEX(gDP!W$6:W$271,MATCH(totalExpenditure!$A102,gDP!$B$6:$B$271)))</f>
        <v/>
      </c>
      <c r="BH102" s="77" t="str">
        <f>IF(INDEX([2]pivotTable!I$310:I$615,MATCH(totalExpenditure!$A102,[2]pivotTable!$A$310:$A$615,0))/100*INDEX(gDP!X$6:X$271,MATCH(totalExpenditure!$A102,gDP!$B$6:$B$271))=0,"",INDEX([2]pivotTable!I$310:I$615,MATCH(totalExpenditure!$A102,[2]pivotTable!$A$310:$A$615,0))/100*INDEX(gDP!X$6:X$271,MATCH(totalExpenditure!$A102,gDP!$B$6:$B$271)))</f>
        <v/>
      </c>
      <c r="BI102" s="77" t="str">
        <f>IF(INDEX([2]pivotTable!J$310:J$615,MATCH(totalExpenditure!$A102,[2]pivotTable!$A$310:$A$615,0))/100*INDEX(gDP!Y$6:Y$271,MATCH(totalExpenditure!$A102,gDP!$B$6:$B$271))=0,"",INDEX([2]pivotTable!J$310:J$615,MATCH(totalExpenditure!$A102,[2]pivotTable!$A$310:$A$615,0))/100*INDEX(gDP!Y$6:Y$271,MATCH(totalExpenditure!$A102,gDP!$B$6:$B$271)))</f>
        <v/>
      </c>
      <c r="BJ102" s="77" t="str">
        <f>IF(INDEX([2]pivotTable!K$310:K$615,MATCH(totalExpenditure!$A102,[2]pivotTable!$A$310:$A$615,0))/100*INDEX(gDP!Z$6:Z$271,MATCH(totalExpenditure!$A102,gDP!$B$6:$B$271))=0,"",INDEX([2]pivotTable!K$310:K$615,MATCH(totalExpenditure!$A102,[2]pivotTable!$A$310:$A$615,0))/100*INDEX(gDP!Z$6:Z$271,MATCH(totalExpenditure!$A102,gDP!$B$6:$B$271)))</f>
        <v/>
      </c>
      <c r="BK102" s="77" t="str">
        <f>IF(INDEX([2]pivotTable!L$310:L$615,MATCH(totalExpenditure!$A102,[2]pivotTable!$A$310:$A$615,0))/100*INDEX(gDP!AA$6:AA$271,MATCH(totalExpenditure!$A102,gDP!$B$6:$B$271))=0,"",INDEX([2]pivotTable!L$310:L$615,MATCH(totalExpenditure!$A102,[2]pivotTable!$A$310:$A$615,0))/100*INDEX(gDP!AA$6:AA$271,MATCH(totalExpenditure!$A102,gDP!$B$6:$B$271)))</f>
        <v/>
      </c>
      <c r="BL102" s="77" t="str">
        <f>IF(INDEX([2]pivotTable!M$310:M$615,MATCH(totalExpenditure!$A102,[2]pivotTable!$A$310:$A$615,0))/100*INDEX(gDP!AB$6:AB$271,MATCH(totalExpenditure!$A102,gDP!$B$6:$B$271))=0,"",INDEX([2]pivotTable!M$310:M$615,MATCH(totalExpenditure!$A102,[2]pivotTable!$A$310:$A$615,0))/100*INDEX(gDP!AB$6:AB$271,MATCH(totalExpenditure!$A102,gDP!$B$6:$B$271)))</f>
        <v/>
      </c>
      <c r="BM102" s="77" t="str">
        <f>IF(INDEX([2]pivotTable!N$310:N$615,MATCH(totalExpenditure!$A102,[2]pivotTable!$A$310:$A$615,0))/100*INDEX(gDP!AC$6:AC$271,MATCH(totalExpenditure!$A102,gDP!$B$6:$B$271))=0,"",INDEX([2]pivotTable!N$310:N$615,MATCH(totalExpenditure!$A102,[2]pivotTable!$A$310:$A$615,0))/100*INDEX(gDP!AC$6:AC$271,MATCH(totalExpenditure!$A102,gDP!$B$6:$B$271)))</f>
        <v/>
      </c>
      <c r="BN102" s="77" t="str">
        <f>IF(INDEX([2]pivotTable!O$310:O$615,MATCH(totalExpenditure!$A102,[2]pivotTable!$A$310:$A$615,0))/100*INDEX(gDP!AD$6:AD$271,MATCH(totalExpenditure!$A102,gDP!$B$6:$B$271))=0,"",INDEX([2]pivotTable!O$310:O$615,MATCH(totalExpenditure!$A102,[2]pivotTable!$A$310:$A$615,0))/100*INDEX(gDP!AD$6:AD$271,MATCH(totalExpenditure!$A102,gDP!$B$6:$B$271)))</f>
        <v/>
      </c>
      <c r="BO102" s="77" t="str">
        <f>IF(INDEX([2]pivotTable!P$310:P$615,MATCH(totalExpenditure!$A102,[2]pivotTable!$A$310:$A$615,0))/100*INDEX(gDP!AE$6:AE$271,MATCH(totalExpenditure!$A102,gDP!$B$6:$B$271))=0,"",INDEX([2]pivotTable!P$310:P$615,MATCH(totalExpenditure!$A102,[2]pivotTable!$A$310:$A$615,0))/100*INDEX(gDP!AE$6:AE$271,MATCH(totalExpenditure!$A102,gDP!$B$6:$B$271)))</f>
        <v/>
      </c>
      <c r="BP102" s="77" t="str">
        <f>IF(INDEX([2]pivotTable!Q$310:Q$615,MATCH(totalExpenditure!$A102,[2]pivotTable!$A$310:$A$615,0))/100*INDEX(gDP!AF$6:AF$271,MATCH(totalExpenditure!$A102,gDP!$B$6:$B$271))=0,"",INDEX([2]pivotTable!Q$310:Q$615,MATCH(totalExpenditure!$A102,[2]pivotTable!$A$310:$A$615,0))/100*INDEX(gDP!AF$6:AF$271,MATCH(totalExpenditure!$A102,gDP!$B$6:$B$271)))</f>
        <v/>
      </c>
      <c r="BQ102" s="77" t="str">
        <f>IF(INDEX([2]pivotTable!R$310:R$615,MATCH(totalExpenditure!$A102,[2]pivotTable!$A$310:$A$615,0))/100*INDEX(gDP!AG$6:AG$271,MATCH(totalExpenditure!$A102,gDP!$B$6:$B$271))=0,"",INDEX([2]pivotTable!R$310:R$615,MATCH(totalExpenditure!$A102,[2]pivotTable!$A$310:$A$615,0))/100*INDEX(gDP!AG$6:AG$271,MATCH(totalExpenditure!$A102,gDP!$B$6:$B$271)))</f>
        <v/>
      </c>
      <c r="BR102" s="77" t="str">
        <f>IF(INDEX([2]pivotTable!S$310:S$615,MATCH(totalExpenditure!$A102,[2]pivotTable!$A$310:$A$615,0))/100*INDEX(gDP!AH$6:AH$271,MATCH(totalExpenditure!$A102,gDP!$B$6:$B$271))=0,"",INDEX([2]pivotTable!S$310:S$615,MATCH(totalExpenditure!$A102,[2]pivotTable!$A$310:$A$615,0))/100*INDEX(gDP!AH$6:AH$271,MATCH(totalExpenditure!$A102,gDP!$B$6:$B$271)))</f>
        <v/>
      </c>
      <c r="BS102" s="77" t="str">
        <f>IF(INDEX([2]pivotTable!T$310:T$615,MATCH(totalExpenditure!$A102,[2]pivotTable!$A$310:$A$615,0))/100*INDEX(gDP!AI$6:AI$271,MATCH(totalExpenditure!$A102,gDP!$B$6:$B$271))=0,"",INDEX([2]pivotTable!T$310:T$615,MATCH(totalExpenditure!$A102,[2]pivotTable!$A$310:$A$615,0))/100*INDEX(gDP!AI$6:AI$271,MATCH(totalExpenditure!$A102,gDP!$B$6:$B$271)))</f>
        <v/>
      </c>
      <c r="BT102" s="77" t="str">
        <f>IF(INDEX([2]pivotTable!U$310:U$615,MATCH(totalExpenditure!$A102,[2]pivotTable!$A$310:$A$615,0))/100*INDEX(gDP!AJ$6:AJ$271,MATCH(totalExpenditure!$A102,gDP!$B$6:$B$271))=0,"",INDEX([2]pivotTable!U$310:U$615,MATCH(totalExpenditure!$A102,[2]pivotTable!$A$310:$A$615,0))/100*INDEX(gDP!AJ$6:AJ$271,MATCH(totalExpenditure!$A102,gDP!$B$6:$B$271)))</f>
        <v/>
      </c>
      <c r="BU102" s="77" t="str">
        <f>IF(INDEX([2]pivotTable!V$310:V$615,MATCH(totalExpenditure!$A102,[2]pivotTable!$A$310:$A$615,0))/100*INDEX(gDP!AK$6:AK$271,MATCH(totalExpenditure!$A102,gDP!$B$6:$B$271))=0,"",INDEX([2]pivotTable!V$310:V$615,MATCH(totalExpenditure!$A102,[2]pivotTable!$A$310:$A$615,0))/100*INDEX(gDP!AK$6:AK$271,MATCH(totalExpenditure!$A102,gDP!$B$6:$B$271)))</f>
        <v/>
      </c>
      <c r="BV102" s="77" t="str">
        <f>IF(INDEX([2]pivotTable!W$310:W$615,MATCH(totalExpenditure!$A102,[2]pivotTable!$A$310:$A$615,0))/100*INDEX(gDP!AL$6:AL$271,MATCH(totalExpenditure!$A102,gDP!$B$6:$B$271))=0,"",INDEX([2]pivotTable!W$310:W$615,MATCH(totalExpenditure!$A102,[2]pivotTable!$A$310:$A$615,0))/100*INDEX(gDP!AL$6:AL$271,MATCH(totalExpenditure!$A102,gDP!$B$6:$B$271)))</f>
        <v/>
      </c>
      <c r="BW102" s="77" t="str">
        <f>IF(INDEX([2]pivotTable!X$310:X$615,MATCH(totalExpenditure!$A102,[2]pivotTable!$A$310:$A$615,0))/100*INDEX(gDP!AM$6:AM$271,MATCH(totalExpenditure!$A102,gDP!$B$6:$B$271))=0,"",INDEX([2]pivotTable!X$310:X$615,MATCH(totalExpenditure!$A102,[2]pivotTable!$A$310:$A$615,0))/100*INDEX(gDP!AM$6:AM$271,MATCH(totalExpenditure!$A102,gDP!$B$6:$B$271)))</f>
        <v/>
      </c>
      <c r="BX102" s="77" t="str">
        <f>IF(INDEX([2]pivotTable!Y$310:Y$615,MATCH(totalExpenditure!$A102,[2]pivotTable!$A$310:$A$615,0))/100*INDEX(gDP!AN$6:AN$271,MATCH(totalExpenditure!$A102,gDP!$B$6:$B$271))=0,"",INDEX([2]pivotTable!Y$310:Y$615,MATCH(totalExpenditure!$A102,[2]pivotTable!$A$310:$A$615,0))/100*INDEX(gDP!AN$6:AN$271,MATCH(totalExpenditure!$A102,gDP!$B$6:$B$271)))</f>
        <v/>
      </c>
      <c r="BY102" s="77" t="str">
        <f>IF(INDEX([2]pivotTable!Z$310:Z$615,MATCH(totalExpenditure!$A102,[2]pivotTable!$A$310:$A$615,0))/100*INDEX(gDP!AO$6:AO$271,MATCH(totalExpenditure!$A102,gDP!$B$6:$B$271))=0,"",INDEX([2]pivotTable!Z$310:Z$615,MATCH(totalExpenditure!$A102,[2]pivotTable!$A$310:$A$615,0))/100*INDEX(gDP!AO$6:AO$271,MATCH(totalExpenditure!$A102,gDP!$B$6:$B$271)))</f>
        <v/>
      </c>
      <c r="BZ102" s="77" t="str">
        <f>IF(INDEX([2]pivotTable!AA$310:AA$615,MATCH(totalExpenditure!$A102,[2]pivotTable!$A$310:$A$615,0))/100*INDEX(gDP!AP$6:AP$271,MATCH(totalExpenditure!$A102,gDP!$B$6:$B$271))=0,"",INDEX([2]pivotTable!AA$310:AA$615,MATCH(totalExpenditure!$A102,[2]pivotTable!$A$310:$A$615,0))/100*INDEX(gDP!AP$6:AP$271,MATCH(totalExpenditure!$A102,gDP!$B$6:$B$271)))</f>
        <v/>
      </c>
      <c r="CA102" s="77" t="str">
        <f>IF(INDEX([2]pivotTable!AB$310:AB$615,MATCH(totalExpenditure!$A102,[2]pivotTable!$A$310:$A$615,0))/100*INDEX(gDP!AQ$6:AQ$271,MATCH(totalExpenditure!$A102,gDP!$B$6:$B$271))=0,"",INDEX([2]pivotTable!AB$310:AB$615,MATCH(totalExpenditure!$A102,[2]pivotTable!$A$310:$A$615,0))/100*INDEX(gDP!AQ$6:AQ$271,MATCH(totalExpenditure!$A102,gDP!$B$6:$B$271)))</f>
        <v/>
      </c>
      <c r="CB102" s="77" t="str">
        <f>IF(INDEX([2]pivotTable!AC$310:AC$615,MATCH(totalExpenditure!$A102,[2]pivotTable!$A$310:$A$615,0))/100*INDEX(gDP!AR$6:AR$271,MATCH(totalExpenditure!$A102,gDP!$B$6:$B$271))=0,"",INDEX([2]pivotTable!AC$310:AC$615,MATCH(totalExpenditure!$A102,[2]pivotTable!$A$310:$A$615,0))/100*INDEX(gDP!AR$6:AR$271,MATCH(totalExpenditure!$A102,gDP!$B$6:$B$271)))</f>
        <v/>
      </c>
      <c r="CC102" s="77" t="str">
        <f>IF(INDEX([2]pivotTable!AD$310:AD$615,MATCH(totalExpenditure!$A102,[2]pivotTable!$A$310:$A$615,0))/100*INDEX(gDP!AS$6:AS$271,MATCH(totalExpenditure!$A102,gDP!$B$6:$B$271))=0,"",INDEX([2]pivotTable!AD$310:AD$615,MATCH(totalExpenditure!$A102,[2]pivotTable!$A$310:$A$615,0))/100*INDEX(gDP!AS$6:AS$271,MATCH(totalExpenditure!$A102,gDP!$B$6:$B$271)))</f>
        <v/>
      </c>
      <c r="CD102" s="77" t="str">
        <f>IF(INDEX([2]pivotTable!AE$310:AE$615,MATCH(totalExpenditure!$A102,[2]pivotTable!$A$310:$A$615,0))/100*INDEX(gDP!AT$6:AT$271,MATCH(totalExpenditure!$A102,gDP!$B$6:$B$271))=0,"",INDEX([2]pivotTable!AE$310:AE$615,MATCH(totalExpenditure!$A102,[2]pivotTable!$A$310:$A$615,0))/100*INDEX(gDP!AT$6:AT$271,MATCH(totalExpenditure!$A102,gDP!$B$6:$B$271)))</f>
        <v/>
      </c>
      <c r="CE102" s="77" t="str">
        <f>IF(INDEX([2]pivotTable!AF$310:AF$615,MATCH(totalExpenditure!$A102,[2]pivotTable!$A$310:$A$615,0))/100*INDEX(gDP!AU$6:AU$271,MATCH(totalExpenditure!$A102,gDP!$B$6:$B$271))=0,"",INDEX([2]pivotTable!AF$310:AF$615,MATCH(totalExpenditure!$A102,[2]pivotTable!$A$310:$A$615,0))/100*INDEX(gDP!AU$6:AU$271,MATCH(totalExpenditure!$A102,gDP!$B$6:$B$271)))</f>
        <v/>
      </c>
      <c r="CF102" s="77" t="str">
        <f>IF(INDEX([2]pivotTable!AG$310:AG$615,MATCH(totalExpenditure!$A102,[2]pivotTable!$A$310:$A$615,0))/100*INDEX(gDP!AV$6:AV$271,MATCH(totalExpenditure!$A102,gDP!$B$6:$B$271))=0,"",INDEX([2]pivotTable!AG$310:AG$615,MATCH(totalExpenditure!$A102,[2]pivotTable!$A$310:$A$615,0))/100*INDEX(gDP!AV$6:AV$271,MATCH(totalExpenditure!$A102,gDP!$B$6:$B$271)))</f>
        <v/>
      </c>
      <c r="CG102" s="77" t="str">
        <f>IF(INDEX([2]pivotTable!AH$310:AH$615,MATCH(totalExpenditure!$A102,[2]pivotTable!$A$310:$A$615,0))/100*INDEX(gDP!AW$6:AW$271,MATCH(totalExpenditure!$A102,gDP!$B$6:$B$271))=0,"",INDEX([2]pivotTable!AH$310:AH$615,MATCH(totalExpenditure!$A102,[2]pivotTable!$A$310:$A$615,0))/100*INDEX(gDP!AW$6:AW$271,MATCH(totalExpenditure!$A102,gDP!$B$6:$B$271)))</f>
        <v/>
      </c>
      <c r="CH102" s="77" t="str">
        <f>IF(INDEX([2]pivotTable!AI$310:AI$615,MATCH(totalExpenditure!$A102,[2]pivotTable!$A$310:$A$615,0))/100*INDEX(gDP!AX$6:AX$271,MATCH(totalExpenditure!$A102,gDP!$B$6:$B$271))=0,"",INDEX([2]pivotTable!AI$310:AI$615,MATCH(totalExpenditure!$A102,[2]pivotTable!$A$310:$A$615,0))/100*INDEX(gDP!AX$6:AX$271,MATCH(totalExpenditure!$A102,gDP!$B$6:$B$271)))</f>
        <v/>
      </c>
      <c r="CI102" s="77" t="str">
        <f>IF(INDEX([2]pivotTable!AJ$310:AJ$615,MATCH(totalExpenditure!$A102,[2]pivotTable!$A$310:$A$615,0))/100*INDEX(gDP!AY$6:AY$271,MATCH(totalExpenditure!$A102,gDP!$B$6:$B$271))=0,"",INDEX([2]pivotTable!AJ$310:AJ$615,MATCH(totalExpenditure!$A102,[2]pivotTable!$A$310:$A$615,0))/100*INDEX(gDP!AY$6:AY$271,MATCH(totalExpenditure!$A102,gDP!$B$6:$B$271)))</f>
        <v/>
      </c>
      <c r="CJ102" s="77" t="str">
        <f>IF(INDEX([2]pivotTable!AK$310:AK$615,MATCH(totalExpenditure!$A102,[2]pivotTable!$A$310:$A$615,0))/100*INDEX(gDP!AZ$6:AZ$271,MATCH(totalExpenditure!$A102,gDP!$B$6:$B$271))=0,"",INDEX([2]pivotTable!AK$310:AK$615,MATCH(totalExpenditure!$A102,[2]pivotTable!$A$310:$A$615,0))/100*INDEX(gDP!AZ$6:AZ$271,MATCH(totalExpenditure!$A102,gDP!$B$6:$B$271)))</f>
        <v/>
      </c>
      <c r="CK102" s="77" t="str">
        <f>IF(INDEX([2]pivotTable!AL$310:AL$615,MATCH(totalExpenditure!$A102,[2]pivotTable!$A$310:$A$615,0))/100*INDEX(gDP!BA$6:BA$271,MATCH(totalExpenditure!$A102,gDP!$B$6:$B$271))=0,"",INDEX([2]pivotTable!AL$310:AL$615,MATCH(totalExpenditure!$A102,[2]pivotTable!$A$310:$A$615,0))/100*INDEX(gDP!BA$6:BA$271,MATCH(totalExpenditure!$A102,gDP!$B$6:$B$271)))</f>
        <v/>
      </c>
      <c r="CL102" s="77" t="str">
        <f>IF(INDEX([2]pivotTable!AM$310:AM$615,MATCH(totalExpenditure!$A102,[2]pivotTable!$A$310:$A$615,0))/100*INDEX(gDP!BB$6:BB$271,MATCH(totalExpenditure!$A102,gDP!$B$6:$B$271))=0,"",INDEX([2]pivotTable!AM$310:AM$615,MATCH(totalExpenditure!$A102,[2]pivotTable!$A$310:$A$615,0))/100*INDEX(gDP!BB$6:BB$271,MATCH(totalExpenditure!$A102,gDP!$B$6:$B$271)))</f>
        <v/>
      </c>
      <c r="CM102" s="77" t="str">
        <f>IF(INDEX([2]pivotTable!AN$310:AN$615,MATCH(totalExpenditure!$A102,[2]pivotTable!$A$310:$A$615,0))/100*INDEX(gDP!BC$6:BC$271,MATCH(totalExpenditure!$A102,gDP!$B$6:$B$271))=0,"",INDEX([2]pivotTable!AN$310:AN$615,MATCH(totalExpenditure!$A102,[2]pivotTable!$A$310:$A$615,0))/100*INDEX(gDP!BC$6:BC$271,MATCH(totalExpenditure!$A102,gDP!$B$6:$B$271)))</f>
        <v/>
      </c>
      <c r="CN102" s="77" t="str">
        <f>IF(INDEX([2]pivotTable!AO$310:AO$615,MATCH(totalExpenditure!$A102,[2]pivotTable!$A$310:$A$615,0))/100*INDEX(gDP!BD$6:BD$271,MATCH(totalExpenditure!$A102,gDP!$B$6:$B$271))=0,"",INDEX([2]pivotTable!AO$310:AO$615,MATCH(totalExpenditure!$A102,[2]pivotTable!$A$310:$A$615,0))/100*INDEX(gDP!BD$6:BD$271,MATCH(totalExpenditure!$A102,gDP!$B$6:$B$271)))</f>
        <v/>
      </c>
      <c r="CO102" s="77" t="str">
        <f>IF(INDEX([2]pivotTable!AP$310:AP$615,MATCH(totalExpenditure!$A102,[2]pivotTable!$A$310:$A$615,0))/100*INDEX(gDP!BE$6:BE$271,MATCH(totalExpenditure!$A102,gDP!$B$6:$B$271))=0,"",INDEX([2]pivotTable!AP$310:AP$615,MATCH(totalExpenditure!$A102,[2]pivotTable!$A$310:$A$615,0))/100*INDEX(gDP!BE$6:BE$271,MATCH(totalExpenditure!$A102,gDP!$B$6:$B$271)))</f>
        <v/>
      </c>
      <c r="CP102" s="77" t="str">
        <f>IF(INDEX([2]pivotTable!AQ$310:AQ$615,MATCH(totalExpenditure!$A102,[2]pivotTable!$A$310:$A$615,0))/100*INDEX(gDP!BF$6:BF$271,MATCH(totalExpenditure!$A102,gDP!$B$6:$B$271))=0,"",INDEX([2]pivotTable!AQ$310:AQ$615,MATCH(totalExpenditure!$A102,[2]pivotTable!$A$310:$A$615,0))/100*INDEX(gDP!BF$6:BF$271,MATCH(totalExpenditure!$A102,gDP!$B$6:$B$271)))</f>
        <v/>
      </c>
      <c r="CQ102" s="77" t="str">
        <f>IF(INDEX([2]pivotTable!AR$310:AR$615,MATCH(totalExpenditure!$A102,[2]pivotTable!$A$310:$A$615,0))/100*INDEX(gDP!BG$6:BG$271,MATCH(totalExpenditure!$A102,gDP!$B$6:$B$271))=0,"",INDEX([2]pivotTable!AR$310:AR$615,MATCH(totalExpenditure!$A102,[2]pivotTable!$A$310:$A$615,0))/100*INDEX(gDP!BG$6:BG$271,MATCH(totalExpenditure!$A102,gDP!$B$6:$B$271)))</f>
        <v/>
      </c>
      <c r="CR102" s="77" t="str">
        <f>IF(INDEX([2]pivotTable!AS$310:AS$615,MATCH(totalExpenditure!$A102,[2]pivotTable!$A$310:$A$615,0))/100*INDEX(gDP!BH$6:BH$271,MATCH(totalExpenditure!$A102,gDP!$B$6:$B$271))=0,"",INDEX([2]pivotTable!AS$310:AS$615,MATCH(totalExpenditure!$A102,[2]pivotTable!$A$310:$A$615,0))/100*INDEX(gDP!BH$6:BH$271,MATCH(totalExpenditure!$A102,gDP!$B$6:$B$271)))</f>
        <v/>
      </c>
      <c r="CS102" s="77" t="str">
        <f>IF(INDEX([2]pivotTable!AT$310:AT$615,MATCH(totalExpenditure!$A102,[2]pivotTable!$A$310:$A$615,0))/100*INDEX(gDP!BI$6:BI$271,MATCH(totalExpenditure!$A102,gDP!$B$6:$B$271))=0,"",INDEX([2]pivotTable!AT$310:AT$615,MATCH(totalExpenditure!$A102,[2]pivotTable!$A$310:$A$615,0))/100*INDEX(gDP!BI$6:BI$271,MATCH(totalExpenditure!$A102,gDP!$B$6:$B$271)))</f>
        <v/>
      </c>
      <c r="CT102" s="77" t="str">
        <f>IF(INDEX([2]pivotTable!AU$310:AU$615,MATCH(totalExpenditure!$A102,[2]pivotTable!$A$310:$A$615,0))/100*INDEX(gDP!BJ$6:BJ$271,MATCH(totalExpenditure!$A102,gDP!$B$6:$B$271))=0,"",INDEX([2]pivotTable!AU$310:AU$615,MATCH(totalExpenditure!$A102,[2]pivotTable!$A$310:$A$615,0))/100*INDEX(gDP!BJ$6:BJ$271,MATCH(totalExpenditure!$A102,gDP!$B$6:$B$271)))</f>
        <v/>
      </c>
      <c r="CU102" s="77" t="str">
        <f>IF(INDEX([2]pivotTable!AV$310:AV$615,MATCH(totalExpenditure!$A102,[2]pivotTable!$A$310:$A$615,0))/100*INDEX(gDP!BK$6:BK$271,MATCH(totalExpenditure!$A102,gDP!$B$6:$B$271))=0,"",INDEX([2]pivotTable!AV$310:AV$615,MATCH(totalExpenditure!$A102,[2]pivotTable!$A$310:$A$615,0))/100*INDEX(gDP!BK$6:BK$271,MATCH(totalExpenditure!$A102,gDP!$B$6:$B$271)))</f>
        <v/>
      </c>
      <c r="CV102" s="77" t="str">
        <f>IF(INDEX([2]pivotTable!AW$310:AW$615,MATCH(totalExpenditure!$A102,[2]pivotTable!$A$310:$A$615,0))/100*INDEX(gDP!BL$6:BL$271,MATCH(totalExpenditure!$A102,gDP!$B$6:$B$271))=0,"",INDEX([2]pivotTable!AW$310:AW$615,MATCH(totalExpenditure!$A102,[2]pivotTable!$A$310:$A$615,0))/100*INDEX(gDP!BL$6:BL$271,MATCH(totalExpenditure!$A102,gDP!$B$6:$B$271)))</f>
        <v/>
      </c>
      <c r="CW102" s="77">
        <f>IF(INDEX([2]pivotTable!AX$310:AX$615,MATCH(totalExpenditure!$A102,[2]pivotTable!$A$310:$A$615,0))/100*INDEX(gDP!BM$6:BM$271,MATCH(totalExpenditure!$A102,gDP!$B$6:$B$271))=0,"",INDEX([2]pivotTable!AX$310:AX$615,MATCH(totalExpenditure!$A102,[2]pivotTable!$A$310:$A$615,0))/100*INDEX(gDP!BM$6:BM$271,MATCH(totalExpenditure!$A102,gDP!$B$6:$B$271)))</f>
        <v>621169384.06788313</v>
      </c>
      <c r="CX102" s="77" t="str">
        <f>IF(INDEX([2]pivotTable!AY$310:AY$615,MATCH(totalExpenditure!$A102,[2]pivotTable!$A$310:$A$615,0))/100*INDEX(gDP!BN$6:BN$271,MATCH(totalExpenditure!$A102,gDP!$B$6:$B$271))=0,"",INDEX([2]pivotTable!AY$310:AY$615,MATCH(totalExpenditure!$A102,[2]pivotTable!$A$310:$A$615,0))/100*INDEX(gDP!BN$6:BN$271,MATCH(totalExpenditure!$A102,gDP!$B$6:$B$271)))</f>
        <v/>
      </c>
      <c r="CY102" s="77" t="str">
        <f>IF(INDEX([2]pivotTable!AZ$310:AZ$615,MATCH(totalExpenditure!$A102,[2]pivotTable!$A$310:$A$615,0))/100*INDEX(gDP!BO$6:BO$271,MATCH(totalExpenditure!$A102,gDP!$B$6:$B$271))=0,"",INDEX([2]pivotTable!AZ$310:AZ$615,MATCH(totalExpenditure!$A102,[2]pivotTable!$A$310:$A$615,0))/100*INDEX(gDP!BO$6:BO$271,MATCH(totalExpenditure!$A102,gDP!$B$6:$B$271)))</f>
        <v/>
      </c>
      <c r="CZ102" s="77" t="str">
        <f>IF(B102="","",IF(BA102="","",B102-B102+INDEX(gDP!Q$6:Q$271,MATCH(totalExpenditure!$A102,gDP!$B$6:$B$271))))</f>
        <v/>
      </c>
      <c r="DA102" s="77" t="str">
        <f>IF(C102="","",IF(BB102="","",C102-C102+INDEX(gDP!R$6:R$271,MATCH(totalExpenditure!$A102,gDP!$B$6:$B$271))))</f>
        <v/>
      </c>
      <c r="DB102" s="77" t="str">
        <f>IF(D102="","",IF(BC102="","",D102-D102+INDEX(gDP!S$6:S$271,MATCH(totalExpenditure!$A102,gDP!$B$6:$B$271))))</f>
        <v/>
      </c>
      <c r="DC102" s="77" t="str">
        <f>IF(E102="","",IF(BD102="","",E102-E102+INDEX(gDP!T$6:T$271,MATCH(totalExpenditure!$A102,gDP!$B$6:$B$271))))</f>
        <v/>
      </c>
      <c r="DD102" s="77" t="str">
        <f>IF(F102="","",IF(BE102="","",F102-F102+INDEX(gDP!U$6:U$271,MATCH(totalExpenditure!$A102,gDP!$B$6:$B$271))))</f>
        <v/>
      </c>
      <c r="DE102" s="77" t="str">
        <f>IF(G102="","",IF(BF102="","",G102-G102+INDEX(gDP!V$6:V$271,MATCH(totalExpenditure!$A102,gDP!$B$6:$B$271))))</f>
        <v/>
      </c>
      <c r="DF102" s="77" t="str">
        <f>IF(H102="","",IF(BG102="","",H102-H102+INDEX(gDP!W$6:W$271,MATCH(totalExpenditure!$A102,gDP!$B$6:$B$271))))</f>
        <v/>
      </c>
      <c r="DG102" s="77" t="str">
        <f>IF(I102="","",IF(BH102="","",I102-I102+INDEX(gDP!X$6:X$271,MATCH(totalExpenditure!$A102,gDP!$B$6:$B$271))))</f>
        <v/>
      </c>
      <c r="DH102" s="77" t="str">
        <f>IF(J102="","",IF(BI102="","",J102-J102+INDEX(gDP!Y$6:Y$271,MATCH(totalExpenditure!$A102,gDP!$B$6:$B$271))))</f>
        <v/>
      </c>
      <c r="DI102" s="77" t="str">
        <f>IF(K102="","",IF(BJ102="","",K102-K102+INDEX(gDP!Z$6:Z$271,MATCH(totalExpenditure!$A102,gDP!$B$6:$B$271))))</f>
        <v/>
      </c>
      <c r="DJ102" s="77" t="str">
        <f>IF(L102="","",IF(BK102="","",L102-L102+INDEX(gDP!AA$6:AA$271,MATCH(totalExpenditure!$A102,gDP!$B$6:$B$271))))</f>
        <v/>
      </c>
      <c r="DK102" s="77" t="str">
        <f>IF(M102="","",IF(BL102="","",M102-M102+INDEX(gDP!AB$6:AB$271,MATCH(totalExpenditure!$A102,gDP!$B$6:$B$271))))</f>
        <v/>
      </c>
      <c r="DL102" s="77" t="str">
        <f>IF(N102="","",IF(BM102="","",N102-N102+INDEX(gDP!AC$6:AC$271,MATCH(totalExpenditure!$A102,gDP!$B$6:$B$271))))</f>
        <v/>
      </c>
      <c r="DM102" s="77" t="str">
        <f>IF(O102="","",IF(BN102="","",O102-O102+INDEX(gDP!AD$6:AD$271,MATCH(totalExpenditure!$A102,gDP!$B$6:$B$271))))</f>
        <v/>
      </c>
      <c r="DN102" s="77" t="str">
        <f>IF(P102="","",IF(BO102="","",P102-P102+INDEX(gDP!AE$6:AE$271,MATCH(totalExpenditure!$A102,gDP!$B$6:$B$271))))</f>
        <v/>
      </c>
      <c r="DO102" s="77" t="str">
        <f>IF(Q102="","",IF(BP102="","",Q102-Q102+INDEX(gDP!AF$6:AF$271,MATCH(totalExpenditure!$A102,gDP!$B$6:$B$271))))</f>
        <v/>
      </c>
      <c r="DP102" s="77" t="str">
        <f>IF(R102="","",IF(BQ102="","",R102-R102+INDEX(gDP!AG$6:AG$271,MATCH(totalExpenditure!$A102,gDP!$B$6:$B$271))))</f>
        <v/>
      </c>
      <c r="DQ102" s="77" t="str">
        <f>IF(S102="","",IF(BR102="","",S102-S102+INDEX(gDP!AH$6:AH$271,MATCH(totalExpenditure!$A102,gDP!$B$6:$B$271))))</f>
        <v/>
      </c>
      <c r="DR102" s="77" t="str">
        <f>IF(T102="","",IF(BS102="","",T102-T102+INDEX(gDP!AI$6:AI$271,MATCH(totalExpenditure!$A102,gDP!$B$6:$B$271))))</f>
        <v/>
      </c>
      <c r="DS102" s="77" t="str">
        <f>IF(U102="","",IF(BT102="","",U102-U102+INDEX(gDP!AJ$6:AJ$271,MATCH(totalExpenditure!$A102,gDP!$B$6:$B$271))))</f>
        <v/>
      </c>
      <c r="DT102" s="77" t="str">
        <f>IF(V102="","",IF(BU102="","",V102-V102+INDEX(gDP!AK$6:AK$271,MATCH(totalExpenditure!$A102,gDP!$B$6:$B$271))))</f>
        <v/>
      </c>
      <c r="DU102" s="77" t="str">
        <f>IF(W102="","",IF(BV102="","",W102-W102+INDEX(gDP!AL$6:AL$271,MATCH(totalExpenditure!$A102,gDP!$B$6:$B$271))))</f>
        <v/>
      </c>
      <c r="DV102" s="77" t="str">
        <f>IF(X102="","",IF(BW102="","",X102-X102+INDEX(gDP!AM$6:AM$271,MATCH(totalExpenditure!$A102,gDP!$B$6:$B$271))))</f>
        <v/>
      </c>
      <c r="DW102" s="77" t="str">
        <f>IF(Y102="","",IF(BX102="","",Y102-Y102+INDEX(gDP!AN$6:AN$271,MATCH(totalExpenditure!$A102,gDP!$B$6:$B$271))))</f>
        <v/>
      </c>
      <c r="DX102" s="77" t="str">
        <f>IF(Z102="","",IF(BY102="","",Z102-Z102+INDEX(gDP!AO$6:AO$271,MATCH(totalExpenditure!$A102,gDP!$B$6:$B$271))))</f>
        <v/>
      </c>
      <c r="DY102" s="77" t="str">
        <f>IF(AA102="","",IF(BZ102="","",AA102-AA102+INDEX(gDP!AP$6:AP$271,MATCH(totalExpenditure!$A102,gDP!$B$6:$B$271))))</f>
        <v/>
      </c>
      <c r="DZ102" s="77" t="str">
        <f>IF(AB102="","",IF(CA102="","",AB102-AB102+INDEX(gDP!AQ$6:AQ$271,MATCH(totalExpenditure!$A102,gDP!$B$6:$B$271))))</f>
        <v/>
      </c>
      <c r="EA102" s="77" t="str">
        <f>IF(AC102="","",IF(CB102="","",AC102-AC102+INDEX(gDP!AR$6:AR$271,MATCH(totalExpenditure!$A102,gDP!$B$6:$B$271))))</f>
        <v/>
      </c>
      <c r="EB102" s="77" t="str">
        <f>IF(AD102="","",IF(CC102="","",AD102-AD102+INDEX(gDP!AS$6:AS$271,MATCH(totalExpenditure!$A102,gDP!$B$6:$B$271))))</f>
        <v/>
      </c>
      <c r="EC102" s="77" t="str">
        <f>IF(AE102="","",IF(CD102="","",AE102-AE102+INDEX(gDP!AT$6:AT$271,MATCH(totalExpenditure!$A102,gDP!$B$6:$B$271))))</f>
        <v/>
      </c>
      <c r="ED102" s="77" t="str">
        <f>IF(AF102="","",IF(CE102="","",AF102-AF102+INDEX(gDP!AU$6:AU$271,MATCH(totalExpenditure!$A102,gDP!$B$6:$B$271))))</f>
        <v/>
      </c>
      <c r="EE102" s="77" t="str">
        <f>IF(AG102="","",IF(CF102="","",AG102-AG102+INDEX(gDP!AV$6:AV$271,MATCH(totalExpenditure!$A102,gDP!$B$6:$B$271))))</f>
        <v/>
      </c>
      <c r="EF102" s="77" t="str">
        <f>IF(AH102="","",IF(CG102="","",AH102-AH102+INDEX(gDP!AW$6:AW$271,MATCH(totalExpenditure!$A102,gDP!$B$6:$B$271))))</f>
        <v/>
      </c>
      <c r="EG102" s="77" t="str">
        <f>IF(AI102="","",IF(CH102="","",AI102-AI102+INDEX(gDP!AX$6:AX$271,MATCH(totalExpenditure!$A102,gDP!$B$6:$B$271))))</f>
        <v/>
      </c>
      <c r="EH102" s="77" t="str">
        <f>IF(AJ102="","",IF(CI102="","",AJ102-AJ102+INDEX(gDP!AY$6:AY$271,MATCH(totalExpenditure!$A102,gDP!$B$6:$B$271))))</f>
        <v/>
      </c>
      <c r="EI102" s="77" t="str">
        <f>IF(AK102="","",IF(CJ102="","",AK102-AK102+INDEX(gDP!AZ$6:AZ$271,MATCH(totalExpenditure!$A102,gDP!$B$6:$B$271))))</f>
        <v/>
      </c>
      <c r="EJ102" s="77" t="str">
        <f>IF(AL102="","",IF(CK102="","",AL102-AL102+INDEX(gDP!BA$6:BA$271,MATCH(totalExpenditure!$A102,gDP!$B$6:$B$271))))</f>
        <v/>
      </c>
      <c r="EK102" s="77" t="str">
        <f>IF(AM102="","",IF(CL102="","",AM102-AM102+INDEX(gDP!BB$6:BB$271,MATCH(totalExpenditure!$A102,gDP!$B$6:$B$271))))</f>
        <v/>
      </c>
      <c r="EL102" s="77" t="str">
        <f>IF(AN102="","",IF(CM102="","",AN102-AN102+INDEX(gDP!BC$6:BC$271,MATCH(totalExpenditure!$A102,gDP!$B$6:$B$271))))</f>
        <v/>
      </c>
      <c r="EM102" s="77" t="str">
        <f>IF(AO102="","",IF(CN102="","",AO102-AO102+INDEX(gDP!BD$6:BD$271,MATCH(totalExpenditure!$A102,gDP!$B$6:$B$271))))</f>
        <v/>
      </c>
      <c r="EN102" s="77" t="str">
        <f>IF(AP102="","",IF(CO102="","",AP102-AP102+INDEX(gDP!BE$6:BE$271,MATCH(totalExpenditure!$A102,gDP!$B$6:$B$271))))</f>
        <v/>
      </c>
      <c r="EO102" s="77" t="str">
        <f>IF(AQ102="","",IF(CP102="","",AQ102-AQ102+INDEX(gDP!BF$6:BF$271,MATCH(totalExpenditure!$A102,gDP!$B$6:$B$271))))</f>
        <v/>
      </c>
      <c r="EP102" s="77" t="str">
        <f>IF(AR102="","",IF(CQ102="","",AR102-AR102+INDEX(gDP!BG$6:BG$271,MATCH(totalExpenditure!$A102,gDP!$B$6:$B$271))))</f>
        <v/>
      </c>
      <c r="EQ102" s="77" t="str">
        <f>IF(AS102="","",IF(CR102="","",AS102-AS102+INDEX(gDP!BH$6:BH$271,MATCH(totalExpenditure!$A102,gDP!$B$6:$B$271))))</f>
        <v/>
      </c>
      <c r="ER102" s="77" t="str">
        <f>IF(AT102="","",IF(CS102="","",AT102-AT102+INDEX(gDP!BI$6:BI$271,MATCH(totalExpenditure!$A102,gDP!$B$6:$B$271))))</f>
        <v/>
      </c>
      <c r="ES102" s="77" t="str">
        <f>IF(AU102="","",IF(CT102="","",AU102-AU102+INDEX(gDP!BJ$6:BJ$271,MATCH(totalExpenditure!$A102,gDP!$B$6:$B$271))))</f>
        <v/>
      </c>
      <c r="ET102" s="77" t="str">
        <f>IF(AV102="","",IF(CU102="","",AV102-AV102+INDEX(gDP!BK$6:BK$271,MATCH(totalExpenditure!$A102,gDP!$B$6:$B$271))))</f>
        <v/>
      </c>
      <c r="EU102" s="77" t="str">
        <f>IF(AW102="","",IF(CV102="","",AW102-AW102+INDEX(gDP!BL$6:BL$271,MATCH(totalExpenditure!$A102,gDP!$B$6:$B$271))))</f>
        <v/>
      </c>
      <c r="EV102" s="77">
        <f>IF(AX102="","",IF(CW102="","",AX102-AX102+INDEX(gDP!BM$6:BM$271,MATCH(totalExpenditure!$A102,gDP!$B$6:$B$271))))</f>
        <v>23352232483.755001</v>
      </c>
      <c r="EW102" s="77" t="str">
        <f>IF(AY102="","",IF(CX102="","",AY102-AY102+INDEX(gDP!BN$6:BN$271,MATCH(totalExpenditure!$A102,gDP!$B$6:$B$271))))</f>
        <v/>
      </c>
      <c r="EX102" s="77" t="str">
        <f>IF(AZ102="","",IF(CY102="","",AZ102-AZ102+INDEX(gDP!BO$6:BO$271,MATCH(totalExpenditure!$A102,gDP!$B$6:$B$271))))</f>
        <v/>
      </c>
    </row>
    <row r="103" spans="1:154" x14ac:dyDescent="0.35">
      <c r="A103" t="s">
        <v>415</v>
      </c>
      <c r="B103" s="77" t="e">
        <f>IF(INDEX([2]pivotTable!B$3:B$308,MATCH(totalExpenditure!$A103,[2]pivotTable!$A$3:$A$308,0))/100*INDEX(gDP!Q$6:Q$271,MATCH(totalExpenditure!$A103,gDP!$B$6:$B$271))=0,"",INDEX([2]pivotTable!B$3:B$308,MATCH(totalExpenditure!$A103,[2]pivotTable!$A$3:$A$308,0))/100*INDEX(gDP!Q$6:Q$271,MATCH(totalExpenditure!$A103,gDP!$B$6:$B$271)))</f>
        <v>#N/A</v>
      </c>
      <c r="C103" s="77" t="e">
        <f>IF(INDEX([2]pivotTable!C$3:C$308,MATCH(totalExpenditure!$A103,[2]pivotTable!$A$3:$A$308,0))/100*INDEX(gDP!R$6:R$271,MATCH(totalExpenditure!$A103,gDP!$B$6:$B$271))=0,"",INDEX([2]pivotTable!C$3:C$308,MATCH(totalExpenditure!$A103,[2]pivotTable!$A$3:$A$308,0))/100*INDEX(gDP!R$6:R$271,MATCH(totalExpenditure!$A103,gDP!$B$6:$B$271)))</f>
        <v>#N/A</v>
      </c>
      <c r="D103" s="77" t="e">
        <f>IF(INDEX([2]pivotTable!D$3:D$308,MATCH(totalExpenditure!$A103,[2]pivotTable!$A$3:$A$308,0))/100*INDEX(gDP!S$6:S$271,MATCH(totalExpenditure!$A103,gDP!$B$6:$B$271))=0,"",INDEX([2]pivotTable!D$3:D$308,MATCH(totalExpenditure!$A103,[2]pivotTable!$A$3:$A$308,0))/100*INDEX(gDP!S$6:S$271,MATCH(totalExpenditure!$A103,gDP!$B$6:$B$271)))</f>
        <v>#N/A</v>
      </c>
      <c r="E103" s="77" t="e">
        <f>IF(INDEX([2]pivotTable!E$3:E$308,MATCH(totalExpenditure!$A103,[2]pivotTable!$A$3:$A$308,0))/100*INDEX(gDP!T$6:T$271,MATCH(totalExpenditure!$A103,gDP!$B$6:$B$271))=0,"",INDEX([2]pivotTable!E$3:E$308,MATCH(totalExpenditure!$A103,[2]pivotTable!$A$3:$A$308,0))/100*INDEX(gDP!T$6:T$271,MATCH(totalExpenditure!$A103,gDP!$B$6:$B$271)))</f>
        <v>#N/A</v>
      </c>
      <c r="F103" s="77" t="e">
        <f>IF(INDEX([2]pivotTable!F$3:F$308,MATCH(totalExpenditure!$A103,[2]pivotTable!$A$3:$A$308,0))/100*INDEX(gDP!U$6:U$271,MATCH(totalExpenditure!$A103,gDP!$B$6:$B$271))=0,"",INDEX([2]pivotTable!F$3:F$308,MATCH(totalExpenditure!$A103,[2]pivotTable!$A$3:$A$308,0))/100*INDEX(gDP!U$6:U$271,MATCH(totalExpenditure!$A103,gDP!$B$6:$B$271)))</f>
        <v>#N/A</v>
      </c>
      <c r="G103" s="77" t="e">
        <f>IF(INDEX([2]pivotTable!G$3:G$308,MATCH(totalExpenditure!$A103,[2]pivotTable!$A$3:$A$308,0))/100*INDEX(gDP!V$6:V$271,MATCH(totalExpenditure!$A103,gDP!$B$6:$B$271))=0,"",INDEX([2]pivotTable!G$3:G$308,MATCH(totalExpenditure!$A103,[2]pivotTable!$A$3:$A$308,0))/100*INDEX(gDP!V$6:V$271,MATCH(totalExpenditure!$A103,gDP!$B$6:$B$271)))</f>
        <v>#N/A</v>
      </c>
      <c r="H103" s="77" t="e">
        <f>IF(INDEX([2]pivotTable!H$3:H$308,MATCH(totalExpenditure!$A103,[2]pivotTable!$A$3:$A$308,0))/100*INDEX(gDP!W$6:W$271,MATCH(totalExpenditure!$A103,gDP!$B$6:$B$271))=0,"",INDEX([2]pivotTable!H$3:H$308,MATCH(totalExpenditure!$A103,[2]pivotTable!$A$3:$A$308,0))/100*INDEX(gDP!W$6:W$271,MATCH(totalExpenditure!$A103,gDP!$B$6:$B$271)))</f>
        <v>#N/A</v>
      </c>
      <c r="I103" s="77" t="e">
        <f>IF(INDEX([2]pivotTable!I$3:I$308,MATCH(totalExpenditure!$A103,[2]pivotTable!$A$3:$A$308,0))/100*INDEX(gDP!X$6:X$271,MATCH(totalExpenditure!$A103,gDP!$B$6:$B$271))=0,"",INDEX([2]pivotTable!I$3:I$308,MATCH(totalExpenditure!$A103,[2]pivotTable!$A$3:$A$308,0))/100*INDEX(gDP!X$6:X$271,MATCH(totalExpenditure!$A103,gDP!$B$6:$B$271)))</f>
        <v>#N/A</v>
      </c>
      <c r="J103" s="77" t="e">
        <f>IF(INDEX([2]pivotTable!J$3:J$308,MATCH(totalExpenditure!$A103,[2]pivotTable!$A$3:$A$308,0))/100*INDEX(gDP!Y$6:Y$271,MATCH(totalExpenditure!$A103,gDP!$B$6:$B$271))=0,"",INDEX([2]pivotTable!J$3:J$308,MATCH(totalExpenditure!$A103,[2]pivotTable!$A$3:$A$308,0))/100*INDEX(gDP!Y$6:Y$271,MATCH(totalExpenditure!$A103,gDP!$B$6:$B$271)))</f>
        <v>#N/A</v>
      </c>
      <c r="K103" s="77" t="e">
        <f>IF(INDEX([2]pivotTable!K$3:K$308,MATCH(totalExpenditure!$A103,[2]pivotTable!$A$3:$A$308,0))/100*INDEX(gDP!Z$6:Z$271,MATCH(totalExpenditure!$A103,gDP!$B$6:$B$271))=0,"",INDEX([2]pivotTable!K$3:K$308,MATCH(totalExpenditure!$A103,[2]pivotTable!$A$3:$A$308,0))/100*INDEX(gDP!Z$6:Z$271,MATCH(totalExpenditure!$A103,gDP!$B$6:$B$271)))</f>
        <v>#N/A</v>
      </c>
      <c r="L103" s="77" t="e">
        <f>IF(INDEX([2]pivotTable!L$3:L$308,MATCH(totalExpenditure!$A103,[2]pivotTable!$A$3:$A$308,0))/100*INDEX(gDP!AA$6:AA$271,MATCH(totalExpenditure!$A103,gDP!$B$6:$B$271))=0,"",INDEX([2]pivotTable!L$3:L$308,MATCH(totalExpenditure!$A103,[2]pivotTable!$A$3:$A$308,0))/100*INDEX(gDP!AA$6:AA$271,MATCH(totalExpenditure!$A103,gDP!$B$6:$B$271)))</f>
        <v>#N/A</v>
      </c>
      <c r="M103" s="77" t="e">
        <f>IF(INDEX([2]pivotTable!M$3:M$308,MATCH(totalExpenditure!$A103,[2]pivotTable!$A$3:$A$308,0))/100*INDEX(gDP!AB$6:AB$271,MATCH(totalExpenditure!$A103,gDP!$B$6:$B$271))=0,"",INDEX([2]pivotTable!M$3:M$308,MATCH(totalExpenditure!$A103,[2]pivotTable!$A$3:$A$308,0))/100*INDEX(gDP!AB$6:AB$271,MATCH(totalExpenditure!$A103,gDP!$B$6:$B$271)))</f>
        <v>#N/A</v>
      </c>
      <c r="N103" s="77" t="e">
        <f>IF(INDEX([2]pivotTable!N$3:N$308,MATCH(totalExpenditure!$A103,[2]pivotTable!$A$3:$A$308,0))/100*INDEX(gDP!AC$6:AC$271,MATCH(totalExpenditure!$A103,gDP!$B$6:$B$271))=0,"",INDEX([2]pivotTable!N$3:N$308,MATCH(totalExpenditure!$A103,[2]pivotTable!$A$3:$A$308,0))/100*INDEX(gDP!AC$6:AC$271,MATCH(totalExpenditure!$A103,gDP!$B$6:$B$271)))</f>
        <v>#N/A</v>
      </c>
      <c r="O103" s="77" t="e">
        <f>IF(INDEX([2]pivotTable!O$3:O$308,MATCH(totalExpenditure!$A103,[2]pivotTable!$A$3:$A$308,0))/100*INDEX(gDP!AD$6:AD$271,MATCH(totalExpenditure!$A103,gDP!$B$6:$B$271))=0,"",INDEX([2]pivotTable!O$3:O$308,MATCH(totalExpenditure!$A103,[2]pivotTable!$A$3:$A$308,0))/100*INDEX(gDP!AD$6:AD$271,MATCH(totalExpenditure!$A103,gDP!$B$6:$B$271)))</f>
        <v>#N/A</v>
      </c>
      <c r="P103" s="77" t="e">
        <f>IF(INDEX([2]pivotTable!P$3:P$308,MATCH(totalExpenditure!$A103,[2]pivotTable!$A$3:$A$308,0))/100*INDEX(gDP!AE$6:AE$271,MATCH(totalExpenditure!$A103,gDP!$B$6:$B$271))=0,"",INDEX([2]pivotTable!P$3:P$308,MATCH(totalExpenditure!$A103,[2]pivotTable!$A$3:$A$308,0))/100*INDEX(gDP!AE$6:AE$271,MATCH(totalExpenditure!$A103,gDP!$B$6:$B$271)))</f>
        <v>#N/A</v>
      </c>
      <c r="Q103" s="77" t="e">
        <f>IF(INDEX([2]pivotTable!Q$3:Q$308,MATCH(totalExpenditure!$A103,[2]pivotTable!$A$3:$A$308,0))/100*INDEX(gDP!AF$6:AF$271,MATCH(totalExpenditure!$A103,gDP!$B$6:$B$271))=0,"",INDEX([2]pivotTable!Q$3:Q$308,MATCH(totalExpenditure!$A103,[2]pivotTable!$A$3:$A$308,0))/100*INDEX(gDP!AF$6:AF$271,MATCH(totalExpenditure!$A103,gDP!$B$6:$B$271)))</f>
        <v>#N/A</v>
      </c>
      <c r="R103" s="77" t="e">
        <f>IF(INDEX([2]pivotTable!R$3:R$308,MATCH(totalExpenditure!$A103,[2]pivotTable!$A$3:$A$308,0))/100*INDEX(gDP!AG$6:AG$271,MATCH(totalExpenditure!$A103,gDP!$B$6:$B$271))=0,"",INDEX([2]pivotTable!R$3:R$308,MATCH(totalExpenditure!$A103,[2]pivotTable!$A$3:$A$308,0))/100*INDEX(gDP!AG$6:AG$271,MATCH(totalExpenditure!$A103,gDP!$B$6:$B$271)))</f>
        <v>#N/A</v>
      </c>
      <c r="S103" s="77" t="e">
        <f>IF(INDEX([2]pivotTable!S$3:S$308,MATCH(totalExpenditure!$A103,[2]pivotTable!$A$3:$A$308,0))/100*INDEX(gDP!AH$6:AH$271,MATCH(totalExpenditure!$A103,gDP!$B$6:$B$271))=0,"",INDEX([2]pivotTable!S$3:S$308,MATCH(totalExpenditure!$A103,[2]pivotTable!$A$3:$A$308,0))/100*INDEX(gDP!AH$6:AH$271,MATCH(totalExpenditure!$A103,gDP!$B$6:$B$271)))</f>
        <v>#N/A</v>
      </c>
      <c r="T103" s="77" t="e">
        <f>IF(INDEX([2]pivotTable!T$3:T$308,MATCH(totalExpenditure!$A103,[2]pivotTable!$A$3:$A$308,0))/100*INDEX(gDP!AI$6:AI$271,MATCH(totalExpenditure!$A103,gDP!$B$6:$B$271))=0,"",INDEX([2]pivotTable!T$3:T$308,MATCH(totalExpenditure!$A103,[2]pivotTable!$A$3:$A$308,0))/100*INDEX(gDP!AI$6:AI$271,MATCH(totalExpenditure!$A103,gDP!$B$6:$B$271)))</f>
        <v>#N/A</v>
      </c>
      <c r="U103" s="77" t="e">
        <f>IF(INDEX([2]pivotTable!U$3:U$308,MATCH(totalExpenditure!$A103,[2]pivotTable!$A$3:$A$308,0))/100*INDEX(gDP!AJ$6:AJ$271,MATCH(totalExpenditure!$A103,gDP!$B$6:$B$271))=0,"",INDEX([2]pivotTable!U$3:U$308,MATCH(totalExpenditure!$A103,[2]pivotTable!$A$3:$A$308,0))/100*INDEX(gDP!AJ$6:AJ$271,MATCH(totalExpenditure!$A103,gDP!$B$6:$B$271)))</f>
        <v>#N/A</v>
      </c>
      <c r="V103" s="77" t="e">
        <f>IF(INDEX([2]pivotTable!V$3:V$308,MATCH(totalExpenditure!$A103,[2]pivotTable!$A$3:$A$308,0))/100*INDEX(gDP!AK$6:AK$271,MATCH(totalExpenditure!$A103,gDP!$B$6:$B$271))=0,"",INDEX([2]pivotTable!V$3:V$308,MATCH(totalExpenditure!$A103,[2]pivotTable!$A$3:$A$308,0))/100*INDEX(gDP!AK$6:AK$271,MATCH(totalExpenditure!$A103,gDP!$B$6:$B$271)))</f>
        <v>#N/A</v>
      </c>
      <c r="W103" s="77" t="e">
        <f>IF(INDEX([2]pivotTable!W$3:W$308,MATCH(totalExpenditure!$A103,[2]pivotTable!$A$3:$A$308,0))/100*INDEX(gDP!AL$6:AL$271,MATCH(totalExpenditure!$A103,gDP!$B$6:$B$271))=0,"",INDEX([2]pivotTable!W$3:W$308,MATCH(totalExpenditure!$A103,[2]pivotTable!$A$3:$A$308,0))/100*INDEX(gDP!AL$6:AL$271,MATCH(totalExpenditure!$A103,gDP!$B$6:$B$271)))</f>
        <v>#N/A</v>
      </c>
      <c r="X103" s="77" t="e">
        <f>IF(INDEX([2]pivotTable!X$3:X$308,MATCH(totalExpenditure!$A103,[2]pivotTable!$A$3:$A$308,0))/100*INDEX(gDP!AM$6:AM$271,MATCH(totalExpenditure!$A103,gDP!$B$6:$B$271))=0,"",INDEX([2]pivotTable!X$3:X$308,MATCH(totalExpenditure!$A103,[2]pivotTable!$A$3:$A$308,0))/100*INDEX(gDP!AM$6:AM$271,MATCH(totalExpenditure!$A103,gDP!$B$6:$B$271)))</f>
        <v>#N/A</v>
      </c>
      <c r="Y103" s="77" t="e">
        <f>IF(INDEX([2]pivotTable!Y$3:Y$308,MATCH(totalExpenditure!$A103,[2]pivotTable!$A$3:$A$308,0))/100*INDEX(gDP!AN$6:AN$271,MATCH(totalExpenditure!$A103,gDP!$B$6:$B$271))=0,"",INDEX([2]pivotTable!Y$3:Y$308,MATCH(totalExpenditure!$A103,[2]pivotTable!$A$3:$A$308,0))/100*INDEX(gDP!AN$6:AN$271,MATCH(totalExpenditure!$A103,gDP!$B$6:$B$271)))</f>
        <v>#N/A</v>
      </c>
      <c r="Z103" s="77" t="e">
        <f>IF(INDEX([2]pivotTable!Z$3:Z$308,MATCH(totalExpenditure!$A103,[2]pivotTable!$A$3:$A$308,0))/100*INDEX(gDP!AO$6:AO$271,MATCH(totalExpenditure!$A103,gDP!$B$6:$B$271))=0,"",INDEX([2]pivotTable!Z$3:Z$308,MATCH(totalExpenditure!$A103,[2]pivotTable!$A$3:$A$308,0))/100*INDEX(gDP!AO$6:AO$271,MATCH(totalExpenditure!$A103,gDP!$B$6:$B$271)))</f>
        <v>#N/A</v>
      </c>
      <c r="AA103" s="77" t="e">
        <f>IF(INDEX([2]pivotTable!AA$3:AA$308,MATCH(totalExpenditure!$A103,[2]pivotTable!$A$3:$A$308,0))/100*INDEX(gDP!AP$6:AP$271,MATCH(totalExpenditure!$A103,gDP!$B$6:$B$271))=0,"",INDEX([2]pivotTable!AA$3:AA$308,MATCH(totalExpenditure!$A103,[2]pivotTable!$A$3:$A$308,0))/100*INDEX(gDP!AP$6:AP$271,MATCH(totalExpenditure!$A103,gDP!$B$6:$B$271)))</f>
        <v>#N/A</v>
      </c>
      <c r="AB103" s="77" t="e">
        <f>IF(INDEX([2]pivotTable!AB$3:AB$308,MATCH(totalExpenditure!$A103,[2]pivotTable!$A$3:$A$308,0))/100*INDEX(gDP!AQ$6:AQ$271,MATCH(totalExpenditure!$A103,gDP!$B$6:$B$271))=0,"",INDEX([2]pivotTable!AB$3:AB$308,MATCH(totalExpenditure!$A103,[2]pivotTable!$A$3:$A$308,0))/100*INDEX(gDP!AQ$6:AQ$271,MATCH(totalExpenditure!$A103,gDP!$B$6:$B$271)))</f>
        <v>#N/A</v>
      </c>
      <c r="AC103" s="77" t="e">
        <f>IF(INDEX([2]pivotTable!AC$3:AC$308,MATCH(totalExpenditure!$A103,[2]pivotTable!$A$3:$A$308,0))/100*INDEX(gDP!AR$6:AR$271,MATCH(totalExpenditure!$A103,gDP!$B$6:$B$271))=0,"",INDEX([2]pivotTable!AC$3:AC$308,MATCH(totalExpenditure!$A103,[2]pivotTable!$A$3:$A$308,0))/100*INDEX(gDP!AR$6:AR$271,MATCH(totalExpenditure!$A103,gDP!$B$6:$B$271)))</f>
        <v>#N/A</v>
      </c>
      <c r="AD103" s="77" t="e">
        <f>IF(INDEX([2]pivotTable!AD$3:AD$308,MATCH(totalExpenditure!$A103,[2]pivotTable!$A$3:$A$308,0))/100*INDEX(gDP!AS$6:AS$271,MATCH(totalExpenditure!$A103,gDP!$B$6:$B$271))=0,"",INDEX([2]pivotTable!AD$3:AD$308,MATCH(totalExpenditure!$A103,[2]pivotTable!$A$3:$A$308,0))/100*INDEX(gDP!AS$6:AS$271,MATCH(totalExpenditure!$A103,gDP!$B$6:$B$271)))</f>
        <v>#N/A</v>
      </c>
      <c r="AE103" s="77" t="e">
        <f>IF(INDEX([2]pivotTable!AE$3:AE$308,MATCH(totalExpenditure!$A103,[2]pivotTable!$A$3:$A$308,0))/100*INDEX(gDP!AT$6:AT$271,MATCH(totalExpenditure!$A103,gDP!$B$6:$B$271))=0,"",INDEX([2]pivotTable!AE$3:AE$308,MATCH(totalExpenditure!$A103,[2]pivotTable!$A$3:$A$308,0))/100*INDEX(gDP!AT$6:AT$271,MATCH(totalExpenditure!$A103,gDP!$B$6:$B$271)))</f>
        <v>#N/A</v>
      </c>
      <c r="AF103" s="77" t="e">
        <f>IF(INDEX([2]pivotTable!AF$3:AF$308,MATCH(totalExpenditure!$A103,[2]pivotTable!$A$3:$A$308,0))/100*INDEX(gDP!AU$6:AU$271,MATCH(totalExpenditure!$A103,gDP!$B$6:$B$271))=0,"",INDEX([2]pivotTable!AF$3:AF$308,MATCH(totalExpenditure!$A103,[2]pivotTable!$A$3:$A$308,0))/100*INDEX(gDP!AU$6:AU$271,MATCH(totalExpenditure!$A103,gDP!$B$6:$B$271)))</f>
        <v>#N/A</v>
      </c>
      <c r="AG103" s="77" t="e">
        <f>IF(INDEX([2]pivotTable!AG$3:AG$308,MATCH(totalExpenditure!$A103,[2]pivotTable!$A$3:$A$308,0))/100*INDEX(gDP!AV$6:AV$271,MATCH(totalExpenditure!$A103,gDP!$B$6:$B$271))=0,"",INDEX([2]pivotTable!AG$3:AG$308,MATCH(totalExpenditure!$A103,[2]pivotTable!$A$3:$A$308,0))/100*INDEX(gDP!AV$6:AV$271,MATCH(totalExpenditure!$A103,gDP!$B$6:$B$271)))</f>
        <v>#N/A</v>
      </c>
      <c r="AH103" s="77" t="e">
        <f>IF(INDEX([2]pivotTable!AH$3:AH$308,MATCH(totalExpenditure!$A103,[2]pivotTable!$A$3:$A$308,0))/100*INDEX(gDP!AW$6:AW$271,MATCH(totalExpenditure!$A103,gDP!$B$6:$B$271))=0,"",INDEX([2]pivotTable!AH$3:AH$308,MATCH(totalExpenditure!$A103,[2]pivotTable!$A$3:$A$308,0))/100*INDEX(gDP!AW$6:AW$271,MATCH(totalExpenditure!$A103,gDP!$B$6:$B$271)))</f>
        <v>#N/A</v>
      </c>
      <c r="AI103" s="77" t="e">
        <f>IF(INDEX([2]pivotTable!AI$3:AI$308,MATCH(totalExpenditure!$A103,[2]pivotTable!$A$3:$A$308,0))/100*INDEX(gDP!AX$6:AX$271,MATCH(totalExpenditure!$A103,gDP!$B$6:$B$271))=0,"",INDEX([2]pivotTable!AI$3:AI$308,MATCH(totalExpenditure!$A103,[2]pivotTable!$A$3:$A$308,0))/100*INDEX(gDP!AX$6:AX$271,MATCH(totalExpenditure!$A103,gDP!$B$6:$B$271)))</f>
        <v>#N/A</v>
      </c>
      <c r="AJ103" s="77" t="e">
        <f>IF(INDEX([2]pivotTable!AJ$3:AJ$308,MATCH(totalExpenditure!$A103,[2]pivotTable!$A$3:$A$308,0))/100*INDEX(gDP!AY$6:AY$271,MATCH(totalExpenditure!$A103,gDP!$B$6:$B$271))=0,"",INDEX([2]pivotTable!AJ$3:AJ$308,MATCH(totalExpenditure!$A103,[2]pivotTable!$A$3:$A$308,0))/100*INDEX(gDP!AY$6:AY$271,MATCH(totalExpenditure!$A103,gDP!$B$6:$B$271)))</f>
        <v>#N/A</v>
      </c>
      <c r="AK103" s="77" t="e">
        <f>IF(INDEX([2]pivotTable!AK$3:AK$308,MATCH(totalExpenditure!$A103,[2]pivotTable!$A$3:$A$308,0))/100*INDEX(gDP!AZ$6:AZ$271,MATCH(totalExpenditure!$A103,gDP!$B$6:$B$271))=0,"",INDEX([2]pivotTable!AK$3:AK$308,MATCH(totalExpenditure!$A103,[2]pivotTable!$A$3:$A$308,0))/100*INDEX(gDP!AZ$6:AZ$271,MATCH(totalExpenditure!$A103,gDP!$B$6:$B$271)))</f>
        <v>#N/A</v>
      </c>
      <c r="AL103" s="77" t="e">
        <f>IF(INDEX([2]pivotTable!AL$3:AL$308,MATCH(totalExpenditure!$A103,[2]pivotTable!$A$3:$A$308,0))/100*INDEX(gDP!BA$6:BA$271,MATCH(totalExpenditure!$A103,gDP!$B$6:$B$271))=0,"",INDEX([2]pivotTable!AL$3:AL$308,MATCH(totalExpenditure!$A103,[2]pivotTable!$A$3:$A$308,0))/100*INDEX(gDP!BA$6:BA$271,MATCH(totalExpenditure!$A103,gDP!$B$6:$B$271)))</f>
        <v>#N/A</v>
      </c>
      <c r="AM103" s="77" t="e">
        <f>IF(INDEX([2]pivotTable!AM$3:AM$308,MATCH(totalExpenditure!$A103,[2]pivotTable!$A$3:$A$308,0))/100*INDEX(gDP!BB$6:BB$271,MATCH(totalExpenditure!$A103,gDP!$B$6:$B$271))=0,"",INDEX([2]pivotTable!AM$3:AM$308,MATCH(totalExpenditure!$A103,[2]pivotTable!$A$3:$A$308,0))/100*INDEX(gDP!BB$6:BB$271,MATCH(totalExpenditure!$A103,gDP!$B$6:$B$271)))</f>
        <v>#N/A</v>
      </c>
      <c r="AN103" s="77" t="e">
        <f>IF(INDEX([2]pivotTable!AN$3:AN$308,MATCH(totalExpenditure!$A103,[2]pivotTable!$A$3:$A$308,0))/100*INDEX(gDP!BC$6:BC$271,MATCH(totalExpenditure!$A103,gDP!$B$6:$B$271))=0,"",INDEX([2]pivotTable!AN$3:AN$308,MATCH(totalExpenditure!$A103,[2]pivotTable!$A$3:$A$308,0))/100*INDEX(gDP!BC$6:BC$271,MATCH(totalExpenditure!$A103,gDP!$B$6:$B$271)))</f>
        <v>#N/A</v>
      </c>
      <c r="AO103" s="77" t="e">
        <f>IF(INDEX([2]pivotTable!AO$3:AO$308,MATCH(totalExpenditure!$A103,[2]pivotTable!$A$3:$A$308,0))/100*INDEX(gDP!BD$6:BD$271,MATCH(totalExpenditure!$A103,gDP!$B$6:$B$271))=0,"",INDEX([2]pivotTable!AO$3:AO$308,MATCH(totalExpenditure!$A103,[2]pivotTable!$A$3:$A$308,0))/100*INDEX(gDP!BD$6:BD$271,MATCH(totalExpenditure!$A103,gDP!$B$6:$B$271)))</f>
        <v>#N/A</v>
      </c>
      <c r="AP103" s="77" t="e">
        <f>IF(INDEX([2]pivotTable!AP$3:AP$308,MATCH(totalExpenditure!$A103,[2]pivotTable!$A$3:$A$308,0))/100*INDEX(gDP!BE$6:BE$271,MATCH(totalExpenditure!$A103,gDP!$B$6:$B$271))=0,"",INDEX([2]pivotTable!AP$3:AP$308,MATCH(totalExpenditure!$A103,[2]pivotTable!$A$3:$A$308,0))/100*INDEX(gDP!BE$6:BE$271,MATCH(totalExpenditure!$A103,gDP!$B$6:$B$271)))</f>
        <v>#N/A</v>
      </c>
      <c r="AQ103" s="77" t="e">
        <f>IF(INDEX([2]pivotTable!AQ$3:AQ$308,MATCH(totalExpenditure!$A103,[2]pivotTable!$A$3:$A$308,0))/100*INDEX(gDP!BF$6:BF$271,MATCH(totalExpenditure!$A103,gDP!$B$6:$B$271))=0,"",INDEX([2]pivotTable!AQ$3:AQ$308,MATCH(totalExpenditure!$A103,[2]pivotTable!$A$3:$A$308,0))/100*INDEX(gDP!BF$6:BF$271,MATCH(totalExpenditure!$A103,gDP!$B$6:$B$271)))</f>
        <v>#N/A</v>
      </c>
      <c r="AR103" s="77" t="e">
        <f>IF(INDEX([2]pivotTable!AR$3:AR$308,MATCH(totalExpenditure!$A103,[2]pivotTable!$A$3:$A$308,0))/100*INDEX(gDP!BG$6:BG$271,MATCH(totalExpenditure!$A103,gDP!$B$6:$B$271))=0,"",INDEX([2]pivotTable!AR$3:AR$308,MATCH(totalExpenditure!$A103,[2]pivotTable!$A$3:$A$308,0))/100*INDEX(gDP!BG$6:BG$271,MATCH(totalExpenditure!$A103,gDP!$B$6:$B$271)))</f>
        <v>#N/A</v>
      </c>
      <c r="AS103" s="77" t="e">
        <f>IF(INDEX([2]pivotTable!AS$3:AS$308,MATCH(totalExpenditure!$A103,[2]pivotTable!$A$3:$A$308,0))/100*INDEX(gDP!BH$6:BH$271,MATCH(totalExpenditure!$A103,gDP!$B$6:$B$271))=0,"",INDEX([2]pivotTable!AS$3:AS$308,MATCH(totalExpenditure!$A103,[2]pivotTable!$A$3:$A$308,0))/100*INDEX(gDP!BH$6:BH$271,MATCH(totalExpenditure!$A103,gDP!$B$6:$B$271)))</f>
        <v>#N/A</v>
      </c>
      <c r="AT103" s="77" t="e">
        <f>IF(INDEX([2]pivotTable!AT$3:AT$308,MATCH(totalExpenditure!$A103,[2]pivotTable!$A$3:$A$308,0))/100*INDEX(gDP!BI$6:BI$271,MATCH(totalExpenditure!$A103,gDP!$B$6:$B$271))=0,"",INDEX([2]pivotTable!AT$3:AT$308,MATCH(totalExpenditure!$A103,[2]pivotTable!$A$3:$A$308,0))/100*INDEX(gDP!BI$6:BI$271,MATCH(totalExpenditure!$A103,gDP!$B$6:$B$271)))</f>
        <v>#N/A</v>
      </c>
      <c r="AU103" s="77" t="e">
        <f>IF(INDEX([2]pivotTable!AU$3:AU$308,MATCH(totalExpenditure!$A103,[2]pivotTable!$A$3:$A$308,0))/100*INDEX(gDP!BJ$6:BJ$271,MATCH(totalExpenditure!$A103,gDP!$B$6:$B$271))=0,"",INDEX([2]pivotTable!AU$3:AU$308,MATCH(totalExpenditure!$A103,[2]pivotTable!$A$3:$A$308,0))/100*INDEX(gDP!BJ$6:BJ$271,MATCH(totalExpenditure!$A103,gDP!$B$6:$B$271)))</f>
        <v>#N/A</v>
      </c>
      <c r="AV103" s="77" t="e">
        <f>IF(INDEX([2]pivotTable!AV$3:AV$308,MATCH(totalExpenditure!$A103,[2]pivotTable!$A$3:$A$308,0))/100*INDEX(gDP!BK$6:BK$271,MATCH(totalExpenditure!$A103,gDP!$B$6:$B$271))=0,"",INDEX([2]pivotTable!AV$3:AV$308,MATCH(totalExpenditure!$A103,[2]pivotTable!$A$3:$A$308,0))/100*INDEX(gDP!BK$6:BK$271,MATCH(totalExpenditure!$A103,gDP!$B$6:$B$271)))</f>
        <v>#N/A</v>
      </c>
      <c r="AW103" s="77" t="e">
        <f>IF(INDEX([2]pivotTable!AW$3:AW$308,MATCH(totalExpenditure!$A103,[2]pivotTable!$A$3:$A$308,0))/100*INDEX(gDP!BL$6:BL$271,MATCH(totalExpenditure!$A103,gDP!$B$6:$B$271))=0,"",INDEX([2]pivotTable!AW$3:AW$308,MATCH(totalExpenditure!$A103,[2]pivotTable!$A$3:$A$308,0))/100*INDEX(gDP!BL$6:BL$271,MATCH(totalExpenditure!$A103,gDP!$B$6:$B$271)))</f>
        <v>#N/A</v>
      </c>
      <c r="AX103" s="77" t="e">
        <f>IF(INDEX([2]pivotTable!AX$3:AX$308,MATCH(totalExpenditure!$A103,[2]pivotTable!$A$3:$A$308,0))/100*INDEX(gDP!BM$6:BM$271,MATCH(totalExpenditure!$A103,gDP!$B$6:$B$271))=0,"",INDEX([2]pivotTable!AX$3:AX$308,MATCH(totalExpenditure!$A103,[2]pivotTable!$A$3:$A$308,0))/100*INDEX(gDP!BM$6:BM$271,MATCH(totalExpenditure!$A103,gDP!$B$6:$B$271)))</f>
        <v>#N/A</v>
      </c>
      <c r="AY103" s="77" t="e">
        <f>IF(INDEX([2]pivotTable!AY$3:AY$308,MATCH(totalExpenditure!$A103,[2]pivotTable!$A$3:$A$308,0))/100*INDEX(gDP!BN$6:BN$271,MATCH(totalExpenditure!$A103,gDP!$B$6:$B$271))=0,"",INDEX([2]pivotTable!AY$3:AY$308,MATCH(totalExpenditure!$A103,[2]pivotTable!$A$3:$A$308,0))/100*INDEX(gDP!BN$6:BN$271,MATCH(totalExpenditure!$A103,gDP!$B$6:$B$271)))</f>
        <v>#N/A</v>
      </c>
      <c r="AZ103" s="77" t="e">
        <f>IF(INDEX([2]pivotTable!AZ$3:AZ$308,MATCH(totalExpenditure!$A103,[2]pivotTable!$A$3:$A$308,0))/100*INDEX(gDP!BO$6:BO$271,MATCH(totalExpenditure!$A103,gDP!$B$6:$B$271))=0,"",INDEX([2]pivotTable!AZ$3:AZ$308,MATCH(totalExpenditure!$A103,[2]pivotTable!$A$3:$A$308,0))/100*INDEX(gDP!BO$6:BO$271,MATCH(totalExpenditure!$A103,gDP!$B$6:$B$271)))</f>
        <v>#N/A</v>
      </c>
      <c r="BA103" s="77" t="e">
        <f>IF(INDEX([2]pivotTable!B$310:B$615,MATCH(totalExpenditure!$A103,[2]pivotTable!$A$310:$A$615,0))/100*INDEX(gDP!Q$6:Q$271,MATCH(totalExpenditure!$A103,gDP!$B$6:$B$271))=0,"",INDEX([2]pivotTable!B$310:B$615,MATCH(totalExpenditure!$A103,[2]pivotTable!$A$310:$A$615,0))/100*INDEX(gDP!Q$6:Q$271,MATCH(totalExpenditure!$A103,gDP!$B$6:$B$271)))</f>
        <v>#N/A</v>
      </c>
      <c r="BB103" s="77" t="e">
        <f>IF(INDEX([2]pivotTable!C$310:C$615,MATCH(totalExpenditure!$A103,[2]pivotTable!$A$310:$A$615,0))/100*INDEX(gDP!R$6:R$271,MATCH(totalExpenditure!$A103,gDP!$B$6:$B$271))=0,"",INDEX([2]pivotTable!C$310:C$615,MATCH(totalExpenditure!$A103,[2]pivotTable!$A$310:$A$615,0))/100*INDEX(gDP!R$6:R$271,MATCH(totalExpenditure!$A103,gDP!$B$6:$B$271)))</f>
        <v>#N/A</v>
      </c>
      <c r="BC103" s="77" t="e">
        <f>IF(INDEX([2]pivotTable!D$310:D$615,MATCH(totalExpenditure!$A103,[2]pivotTable!$A$310:$A$615,0))/100*INDEX(gDP!S$6:S$271,MATCH(totalExpenditure!$A103,gDP!$B$6:$B$271))=0,"",INDEX([2]pivotTable!D$310:D$615,MATCH(totalExpenditure!$A103,[2]pivotTable!$A$310:$A$615,0))/100*INDEX(gDP!S$6:S$271,MATCH(totalExpenditure!$A103,gDP!$B$6:$B$271)))</f>
        <v>#N/A</v>
      </c>
      <c r="BD103" s="77" t="e">
        <f>IF(INDEX([2]pivotTable!E$310:E$615,MATCH(totalExpenditure!$A103,[2]pivotTable!$A$310:$A$615,0))/100*INDEX(gDP!T$6:T$271,MATCH(totalExpenditure!$A103,gDP!$B$6:$B$271))=0,"",INDEX([2]pivotTable!E$310:E$615,MATCH(totalExpenditure!$A103,[2]pivotTable!$A$310:$A$615,0))/100*INDEX(gDP!T$6:T$271,MATCH(totalExpenditure!$A103,gDP!$B$6:$B$271)))</f>
        <v>#N/A</v>
      </c>
      <c r="BE103" s="77" t="e">
        <f>IF(INDEX([2]pivotTable!F$310:F$615,MATCH(totalExpenditure!$A103,[2]pivotTable!$A$310:$A$615,0))/100*INDEX(gDP!U$6:U$271,MATCH(totalExpenditure!$A103,gDP!$B$6:$B$271))=0,"",INDEX([2]pivotTable!F$310:F$615,MATCH(totalExpenditure!$A103,[2]pivotTable!$A$310:$A$615,0))/100*INDEX(gDP!U$6:U$271,MATCH(totalExpenditure!$A103,gDP!$B$6:$B$271)))</f>
        <v>#N/A</v>
      </c>
      <c r="BF103" s="77" t="e">
        <f>IF(INDEX([2]pivotTable!G$310:G$615,MATCH(totalExpenditure!$A103,[2]pivotTable!$A$310:$A$615,0))/100*INDEX(gDP!V$6:V$271,MATCH(totalExpenditure!$A103,gDP!$B$6:$B$271))=0,"",INDEX([2]pivotTable!G$310:G$615,MATCH(totalExpenditure!$A103,[2]pivotTable!$A$310:$A$615,0))/100*INDEX(gDP!V$6:V$271,MATCH(totalExpenditure!$A103,gDP!$B$6:$B$271)))</f>
        <v>#N/A</v>
      </c>
      <c r="BG103" s="77" t="e">
        <f>IF(INDEX([2]pivotTable!H$310:H$615,MATCH(totalExpenditure!$A103,[2]pivotTable!$A$310:$A$615,0))/100*INDEX(gDP!W$6:W$271,MATCH(totalExpenditure!$A103,gDP!$B$6:$B$271))=0,"",INDEX([2]pivotTable!H$310:H$615,MATCH(totalExpenditure!$A103,[2]pivotTable!$A$310:$A$615,0))/100*INDEX(gDP!W$6:W$271,MATCH(totalExpenditure!$A103,gDP!$B$6:$B$271)))</f>
        <v>#N/A</v>
      </c>
      <c r="BH103" s="77" t="e">
        <f>IF(INDEX([2]pivotTable!I$310:I$615,MATCH(totalExpenditure!$A103,[2]pivotTable!$A$310:$A$615,0))/100*INDEX(gDP!X$6:X$271,MATCH(totalExpenditure!$A103,gDP!$B$6:$B$271))=0,"",INDEX([2]pivotTable!I$310:I$615,MATCH(totalExpenditure!$A103,[2]pivotTable!$A$310:$A$615,0))/100*INDEX(gDP!X$6:X$271,MATCH(totalExpenditure!$A103,gDP!$B$6:$B$271)))</f>
        <v>#N/A</v>
      </c>
      <c r="BI103" s="77" t="e">
        <f>IF(INDEX([2]pivotTable!J$310:J$615,MATCH(totalExpenditure!$A103,[2]pivotTable!$A$310:$A$615,0))/100*INDEX(gDP!Y$6:Y$271,MATCH(totalExpenditure!$A103,gDP!$B$6:$B$271))=0,"",INDEX([2]pivotTable!J$310:J$615,MATCH(totalExpenditure!$A103,[2]pivotTable!$A$310:$A$615,0))/100*INDEX(gDP!Y$6:Y$271,MATCH(totalExpenditure!$A103,gDP!$B$6:$B$271)))</f>
        <v>#N/A</v>
      </c>
      <c r="BJ103" s="77" t="e">
        <f>IF(INDEX([2]pivotTable!K$310:K$615,MATCH(totalExpenditure!$A103,[2]pivotTable!$A$310:$A$615,0))/100*INDEX(gDP!Z$6:Z$271,MATCH(totalExpenditure!$A103,gDP!$B$6:$B$271))=0,"",INDEX([2]pivotTable!K$310:K$615,MATCH(totalExpenditure!$A103,[2]pivotTable!$A$310:$A$615,0))/100*INDEX(gDP!Z$6:Z$271,MATCH(totalExpenditure!$A103,gDP!$B$6:$B$271)))</f>
        <v>#N/A</v>
      </c>
      <c r="BK103" s="77" t="e">
        <f>IF(INDEX([2]pivotTable!L$310:L$615,MATCH(totalExpenditure!$A103,[2]pivotTable!$A$310:$A$615,0))/100*INDEX(gDP!AA$6:AA$271,MATCH(totalExpenditure!$A103,gDP!$B$6:$B$271))=0,"",INDEX([2]pivotTable!L$310:L$615,MATCH(totalExpenditure!$A103,[2]pivotTable!$A$310:$A$615,0))/100*INDEX(gDP!AA$6:AA$271,MATCH(totalExpenditure!$A103,gDP!$B$6:$B$271)))</f>
        <v>#N/A</v>
      </c>
      <c r="BL103" s="77" t="e">
        <f>IF(INDEX([2]pivotTable!M$310:M$615,MATCH(totalExpenditure!$A103,[2]pivotTable!$A$310:$A$615,0))/100*INDEX(gDP!AB$6:AB$271,MATCH(totalExpenditure!$A103,gDP!$B$6:$B$271))=0,"",INDEX([2]pivotTable!M$310:M$615,MATCH(totalExpenditure!$A103,[2]pivotTable!$A$310:$A$615,0))/100*INDEX(gDP!AB$6:AB$271,MATCH(totalExpenditure!$A103,gDP!$B$6:$B$271)))</f>
        <v>#N/A</v>
      </c>
      <c r="BM103" s="77" t="e">
        <f>IF(INDEX([2]pivotTable!N$310:N$615,MATCH(totalExpenditure!$A103,[2]pivotTable!$A$310:$A$615,0))/100*INDEX(gDP!AC$6:AC$271,MATCH(totalExpenditure!$A103,gDP!$B$6:$B$271))=0,"",INDEX([2]pivotTable!N$310:N$615,MATCH(totalExpenditure!$A103,[2]pivotTable!$A$310:$A$615,0))/100*INDEX(gDP!AC$6:AC$271,MATCH(totalExpenditure!$A103,gDP!$B$6:$B$271)))</f>
        <v>#N/A</v>
      </c>
      <c r="BN103" s="77" t="e">
        <f>IF(INDEX([2]pivotTable!O$310:O$615,MATCH(totalExpenditure!$A103,[2]pivotTable!$A$310:$A$615,0))/100*INDEX(gDP!AD$6:AD$271,MATCH(totalExpenditure!$A103,gDP!$B$6:$B$271))=0,"",INDEX([2]pivotTable!O$310:O$615,MATCH(totalExpenditure!$A103,[2]pivotTable!$A$310:$A$615,0))/100*INDEX(gDP!AD$6:AD$271,MATCH(totalExpenditure!$A103,gDP!$B$6:$B$271)))</f>
        <v>#N/A</v>
      </c>
      <c r="BO103" s="77" t="e">
        <f>IF(INDEX([2]pivotTable!P$310:P$615,MATCH(totalExpenditure!$A103,[2]pivotTable!$A$310:$A$615,0))/100*INDEX(gDP!AE$6:AE$271,MATCH(totalExpenditure!$A103,gDP!$B$6:$B$271))=0,"",INDEX([2]pivotTable!P$310:P$615,MATCH(totalExpenditure!$A103,[2]pivotTable!$A$310:$A$615,0))/100*INDEX(gDP!AE$6:AE$271,MATCH(totalExpenditure!$A103,gDP!$B$6:$B$271)))</f>
        <v>#N/A</v>
      </c>
      <c r="BP103" s="77" t="e">
        <f>IF(INDEX([2]pivotTable!Q$310:Q$615,MATCH(totalExpenditure!$A103,[2]pivotTable!$A$310:$A$615,0))/100*INDEX(gDP!AF$6:AF$271,MATCH(totalExpenditure!$A103,gDP!$B$6:$B$271))=0,"",INDEX([2]pivotTable!Q$310:Q$615,MATCH(totalExpenditure!$A103,[2]pivotTable!$A$310:$A$615,0))/100*INDEX(gDP!AF$6:AF$271,MATCH(totalExpenditure!$A103,gDP!$B$6:$B$271)))</f>
        <v>#N/A</v>
      </c>
      <c r="BQ103" s="77" t="e">
        <f>IF(INDEX([2]pivotTable!R$310:R$615,MATCH(totalExpenditure!$A103,[2]pivotTable!$A$310:$A$615,0))/100*INDEX(gDP!AG$6:AG$271,MATCH(totalExpenditure!$A103,gDP!$B$6:$B$271))=0,"",INDEX([2]pivotTable!R$310:R$615,MATCH(totalExpenditure!$A103,[2]pivotTable!$A$310:$A$615,0))/100*INDEX(gDP!AG$6:AG$271,MATCH(totalExpenditure!$A103,gDP!$B$6:$B$271)))</f>
        <v>#N/A</v>
      </c>
      <c r="BR103" s="77" t="e">
        <f>IF(INDEX([2]pivotTable!S$310:S$615,MATCH(totalExpenditure!$A103,[2]pivotTable!$A$310:$A$615,0))/100*INDEX(gDP!AH$6:AH$271,MATCH(totalExpenditure!$A103,gDP!$B$6:$B$271))=0,"",INDEX([2]pivotTable!S$310:S$615,MATCH(totalExpenditure!$A103,[2]pivotTable!$A$310:$A$615,0))/100*INDEX(gDP!AH$6:AH$271,MATCH(totalExpenditure!$A103,gDP!$B$6:$B$271)))</f>
        <v>#N/A</v>
      </c>
      <c r="BS103" s="77" t="e">
        <f>IF(INDEX([2]pivotTable!T$310:T$615,MATCH(totalExpenditure!$A103,[2]pivotTable!$A$310:$A$615,0))/100*INDEX(gDP!AI$6:AI$271,MATCH(totalExpenditure!$A103,gDP!$B$6:$B$271))=0,"",INDEX([2]pivotTable!T$310:T$615,MATCH(totalExpenditure!$A103,[2]pivotTable!$A$310:$A$615,0))/100*INDEX(gDP!AI$6:AI$271,MATCH(totalExpenditure!$A103,gDP!$B$6:$B$271)))</f>
        <v>#N/A</v>
      </c>
      <c r="BT103" s="77" t="e">
        <f>IF(INDEX([2]pivotTable!U$310:U$615,MATCH(totalExpenditure!$A103,[2]pivotTable!$A$310:$A$615,0))/100*INDEX(gDP!AJ$6:AJ$271,MATCH(totalExpenditure!$A103,gDP!$B$6:$B$271))=0,"",INDEX([2]pivotTable!U$310:U$615,MATCH(totalExpenditure!$A103,[2]pivotTable!$A$310:$A$615,0))/100*INDEX(gDP!AJ$6:AJ$271,MATCH(totalExpenditure!$A103,gDP!$B$6:$B$271)))</f>
        <v>#N/A</v>
      </c>
      <c r="BU103" s="77" t="e">
        <f>IF(INDEX([2]pivotTable!V$310:V$615,MATCH(totalExpenditure!$A103,[2]pivotTable!$A$310:$A$615,0))/100*INDEX(gDP!AK$6:AK$271,MATCH(totalExpenditure!$A103,gDP!$B$6:$B$271))=0,"",INDEX([2]pivotTable!V$310:V$615,MATCH(totalExpenditure!$A103,[2]pivotTable!$A$310:$A$615,0))/100*INDEX(gDP!AK$6:AK$271,MATCH(totalExpenditure!$A103,gDP!$B$6:$B$271)))</f>
        <v>#N/A</v>
      </c>
      <c r="BV103" s="77" t="e">
        <f>IF(INDEX([2]pivotTable!W$310:W$615,MATCH(totalExpenditure!$A103,[2]pivotTable!$A$310:$A$615,0))/100*INDEX(gDP!AL$6:AL$271,MATCH(totalExpenditure!$A103,gDP!$B$6:$B$271))=0,"",INDEX([2]pivotTable!W$310:W$615,MATCH(totalExpenditure!$A103,[2]pivotTable!$A$310:$A$615,0))/100*INDEX(gDP!AL$6:AL$271,MATCH(totalExpenditure!$A103,gDP!$B$6:$B$271)))</f>
        <v>#N/A</v>
      </c>
      <c r="BW103" s="77" t="e">
        <f>IF(INDEX([2]pivotTable!X$310:X$615,MATCH(totalExpenditure!$A103,[2]pivotTable!$A$310:$A$615,0))/100*INDEX(gDP!AM$6:AM$271,MATCH(totalExpenditure!$A103,gDP!$B$6:$B$271))=0,"",INDEX([2]pivotTable!X$310:X$615,MATCH(totalExpenditure!$A103,[2]pivotTable!$A$310:$A$615,0))/100*INDEX(gDP!AM$6:AM$271,MATCH(totalExpenditure!$A103,gDP!$B$6:$B$271)))</f>
        <v>#N/A</v>
      </c>
      <c r="BX103" s="77" t="e">
        <f>IF(INDEX([2]pivotTable!Y$310:Y$615,MATCH(totalExpenditure!$A103,[2]pivotTable!$A$310:$A$615,0))/100*INDEX(gDP!AN$6:AN$271,MATCH(totalExpenditure!$A103,gDP!$B$6:$B$271))=0,"",INDEX([2]pivotTable!Y$310:Y$615,MATCH(totalExpenditure!$A103,[2]pivotTable!$A$310:$A$615,0))/100*INDEX(gDP!AN$6:AN$271,MATCH(totalExpenditure!$A103,gDP!$B$6:$B$271)))</f>
        <v>#N/A</v>
      </c>
      <c r="BY103" s="77" t="e">
        <f>IF(INDEX([2]pivotTable!Z$310:Z$615,MATCH(totalExpenditure!$A103,[2]pivotTable!$A$310:$A$615,0))/100*INDEX(gDP!AO$6:AO$271,MATCH(totalExpenditure!$A103,gDP!$B$6:$B$271))=0,"",INDEX([2]pivotTable!Z$310:Z$615,MATCH(totalExpenditure!$A103,[2]pivotTable!$A$310:$A$615,0))/100*INDEX(gDP!AO$6:AO$271,MATCH(totalExpenditure!$A103,gDP!$B$6:$B$271)))</f>
        <v>#N/A</v>
      </c>
      <c r="BZ103" s="77" t="e">
        <f>IF(INDEX([2]pivotTable!AA$310:AA$615,MATCH(totalExpenditure!$A103,[2]pivotTable!$A$310:$A$615,0))/100*INDEX(gDP!AP$6:AP$271,MATCH(totalExpenditure!$A103,gDP!$B$6:$B$271))=0,"",INDEX([2]pivotTable!AA$310:AA$615,MATCH(totalExpenditure!$A103,[2]pivotTable!$A$310:$A$615,0))/100*INDEX(gDP!AP$6:AP$271,MATCH(totalExpenditure!$A103,gDP!$B$6:$B$271)))</f>
        <v>#N/A</v>
      </c>
      <c r="CA103" s="77" t="e">
        <f>IF(INDEX([2]pivotTable!AB$310:AB$615,MATCH(totalExpenditure!$A103,[2]pivotTable!$A$310:$A$615,0))/100*INDEX(gDP!AQ$6:AQ$271,MATCH(totalExpenditure!$A103,gDP!$B$6:$B$271))=0,"",INDEX([2]pivotTable!AB$310:AB$615,MATCH(totalExpenditure!$A103,[2]pivotTable!$A$310:$A$615,0))/100*INDEX(gDP!AQ$6:AQ$271,MATCH(totalExpenditure!$A103,gDP!$B$6:$B$271)))</f>
        <v>#N/A</v>
      </c>
      <c r="CB103" s="77" t="e">
        <f>IF(INDEX([2]pivotTable!AC$310:AC$615,MATCH(totalExpenditure!$A103,[2]pivotTable!$A$310:$A$615,0))/100*INDEX(gDP!AR$6:AR$271,MATCH(totalExpenditure!$A103,gDP!$B$6:$B$271))=0,"",INDEX([2]pivotTable!AC$310:AC$615,MATCH(totalExpenditure!$A103,[2]pivotTable!$A$310:$A$615,0))/100*INDEX(gDP!AR$6:AR$271,MATCH(totalExpenditure!$A103,gDP!$B$6:$B$271)))</f>
        <v>#N/A</v>
      </c>
      <c r="CC103" s="77" t="e">
        <f>IF(INDEX([2]pivotTable!AD$310:AD$615,MATCH(totalExpenditure!$A103,[2]pivotTable!$A$310:$A$615,0))/100*INDEX(gDP!AS$6:AS$271,MATCH(totalExpenditure!$A103,gDP!$B$6:$B$271))=0,"",INDEX([2]pivotTable!AD$310:AD$615,MATCH(totalExpenditure!$A103,[2]pivotTable!$A$310:$A$615,0))/100*INDEX(gDP!AS$6:AS$271,MATCH(totalExpenditure!$A103,gDP!$B$6:$B$271)))</f>
        <v>#N/A</v>
      </c>
      <c r="CD103" s="77" t="e">
        <f>IF(INDEX([2]pivotTable!AE$310:AE$615,MATCH(totalExpenditure!$A103,[2]pivotTable!$A$310:$A$615,0))/100*INDEX(gDP!AT$6:AT$271,MATCH(totalExpenditure!$A103,gDP!$B$6:$B$271))=0,"",INDEX([2]pivotTable!AE$310:AE$615,MATCH(totalExpenditure!$A103,[2]pivotTable!$A$310:$A$615,0))/100*INDEX(gDP!AT$6:AT$271,MATCH(totalExpenditure!$A103,gDP!$B$6:$B$271)))</f>
        <v>#N/A</v>
      </c>
      <c r="CE103" s="77" t="e">
        <f>IF(INDEX([2]pivotTable!AF$310:AF$615,MATCH(totalExpenditure!$A103,[2]pivotTable!$A$310:$A$615,0))/100*INDEX(gDP!AU$6:AU$271,MATCH(totalExpenditure!$A103,gDP!$B$6:$B$271))=0,"",INDEX([2]pivotTable!AF$310:AF$615,MATCH(totalExpenditure!$A103,[2]pivotTable!$A$310:$A$615,0))/100*INDEX(gDP!AU$6:AU$271,MATCH(totalExpenditure!$A103,gDP!$B$6:$B$271)))</f>
        <v>#N/A</v>
      </c>
      <c r="CF103" s="77" t="e">
        <f>IF(INDEX([2]pivotTable!AG$310:AG$615,MATCH(totalExpenditure!$A103,[2]pivotTable!$A$310:$A$615,0))/100*INDEX(gDP!AV$6:AV$271,MATCH(totalExpenditure!$A103,gDP!$B$6:$B$271))=0,"",INDEX([2]pivotTable!AG$310:AG$615,MATCH(totalExpenditure!$A103,[2]pivotTable!$A$310:$A$615,0))/100*INDEX(gDP!AV$6:AV$271,MATCH(totalExpenditure!$A103,gDP!$B$6:$B$271)))</f>
        <v>#N/A</v>
      </c>
      <c r="CG103" s="77" t="e">
        <f>IF(INDEX([2]pivotTable!AH$310:AH$615,MATCH(totalExpenditure!$A103,[2]pivotTable!$A$310:$A$615,0))/100*INDEX(gDP!AW$6:AW$271,MATCH(totalExpenditure!$A103,gDP!$B$6:$B$271))=0,"",INDEX([2]pivotTable!AH$310:AH$615,MATCH(totalExpenditure!$A103,[2]pivotTable!$A$310:$A$615,0))/100*INDEX(gDP!AW$6:AW$271,MATCH(totalExpenditure!$A103,gDP!$B$6:$B$271)))</f>
        <v>#N/A</v>
      </c>
      <c r="CH103" s="77" t="e">
        <f>IF(INDEX([2]pivotTable!AI$310:AI$615,MATCH(totalExpenditure!$A103,[2]pivotTable!$A$310:$A$615,0))/100*INDEX(gDP!AX$6:AX$271,MATCH(totalExpenditure!$A103,gDP!$B$6:$B$271))=0,"",INDEX([2]pivotTable!AI$310:AI$615,MATCH(totalExpenditure!$A103,[2]pivotTable!$A$310:$A$615,0))/100*INDEX(gDP!AX$6:AX$271,MATCH(totalExpenditure!$A103,gDP!$B$6:$B$271)))</f>
        <v>#N/A</v>
      </c>
      <c r="CI103" s="77" t="e">
        <f>IF(INDEX([2]pivotTable!AJ$310:AJ$615,MATCH(totalExpenditure!$A103,[2]pivotTable!$A$310:$A$615,0))/100*INDEX(gDP!AY$6:AY$271,MATCH(totalExpenditure!$A103,gDP!$B$6:$B$271))=0,"",INDEX([2]pivotTable!AJ$310:AJ$615,MATCH(totalExpenditure!$A103,[2]pivotTable!$A$310:$A$615,0))/100*INDEX(gDP!AY$6:AY$271,MATCH(totalExpenditure!$A103,gDP!$B$6:$B$271)))</f>
        <v>#N/A</v>
      </c>
      <c r="CJ103" s="77" t="e">
        <f>IF(INDEX([2]pivotTable!AK$310:AK$615,MATCH(totalExpenditure!$A103,[2]pivotTable!$A$310:$A$615,0))/100*INDEX(gDP!AZ$6:AZ$271,MATCH(totalExpenditure!$A103,gDP!$B$6:$B$271))=0,"",INDEX([2]pivotTable!AK$310:AK$615,MATCH(totalExpenditure!$A103,[2]pivotTable!$A$310:$A$615,0))/100*INDEX(gDP!AZ$6:AZ$271,MATCH(totalExpenditure!$A103,gDP!$B$6:$B$271)))</f>
        <v>#N/A</v>
      </c>
      <c r="CK103" s="77" t="e">
        <f>IF(INDEX([2]pivotTable!AL$310:AL$615,MATCH(totalExpenditure!$A103,[2]pivotTable!$A$310:$A$615,0))/100*INDEX(gDP!BA$6:BA$271,MATCH(totalExpenditure!$A103,gDP!$B$6:$B$271))=0,"",INDEX([2]pivotTable!AL$310:AL$615,MATCH(totalExpenditure!$A103,[2]pivotTable!$A$310:$A$615,0))/100*INDEX(gDP!BA$6:BA$271,MATCH(totalExpenditure!$A103,gDP!$B$6:$B$271)))</f>
        <v>#N/A</v>
      </c>
      <c r="CL103" s="77" t="e">
        <f>IF(INDEX([2]pivotTable!AM$310:AM$615,MATCH(totalExpenditure!$A103,[2]pivotTable!$A$310:$A$615,0))/100*INDEX(gDP!BB$6:BB$271,MATCH(totalExpenditure!$A103,gDP!$B$6:$B$271))=0,"",INDEX([2]pivotTable!AM$310:AM$615,MATCH(totalExpenditure!$A103,[2]pivotTable!$A$310:$A$615,0))/100*INDEX(gDP!BB$6:BB$271,MATCH(totalExpenditure!$A103,gDP!$B$6:$B$271)))</f>
        <v>#N/A</v>
      </c>
      <c r="CM103" s="77" t="e">
        <f>IF(INDEX([2]pivotTable!AN$310:AN$615,MATCH(totalExpenditure!$A103,[2]pivotTable!$A$310:$A$615,0))/100*INDEX(gDP!BC$6:BC$271,MATCH(totalExpenditure!$A103,gDP!$B$6:$B$271))=0,"",INDEX([2]pivotTable!AN$310:AN$615,MATCH(totalExpenditure!$A103,[2]pivotTable!$A$310:$A$615,0))/100*INDEX(gDP!BC$6:BC$271,MATCH(totalExpenditure!$A103,gDP!$B$6:$B$271)))</f>
        <v>#N/A</v>
      </c>
      <c r="CN103" s="77" t="e">
        <f>IF(INDEX([2]pivotTable!AO$310:AO$615,MATCH(totalExpenditure!$A103,[2]pivotTable!$A$310:$A$615,0))/100*INDEX(gDP!BD$6:BD$271,MATCH(totalExpenditure!$A103,gDP!$B$6:$B$271))=0,"",INDEX([2]pivotTable!AO$310:AO$615,MATCH(totalExpenditure!$A103,[2]pivotTable!$A$310:$A$615,0))/100*INDEX(gDP!BD$6:BD$271,MATCH(totalExpenditure!$A103,gDP!$B$6:$B$271)))</f>
        <v>#N/A</v>
      </c>
      <c r="CO103" s="77" t="e">
        <f>IF(INDEX([2]pivotTable!AP$310:AP$615,MATCH(totalExpenditure!$A103,[2]pivotTable!$A$310:$A$615,0))/100*INDEX(gDP!BE$6:BE$271,MATCH(totalExpenditure!$A103,gDP!$B$6:$B$271))=0,"",INDEX([2]pivotTable!AP$310:AP$615,MATCH(totalExpenditure!$A103,[2]pivotTable!$A$310:$A$615,0))/100*INDEX(gDP!BE$6:BE$271,MATCH(totalExpenditure!$A103,gDP!$B$6:$B$271)))</f>
        <v>#N/A</v>
      </c>
      <c r="CP103" s="77" t="e">
        <f>IF(INDEX([2]pivotTable!AQ$310:AQ$615,MATCH(totalExpenditure!$A103,[2]pivotTable!$A$310:$A$615,0))/100*INDEX(gDP!BF$6:BF$271,MATCH(totalExpenditure!$A103,gDP!$B$6:$B$271))=0,"",INDEX([2]pivotTable!AQ$310:AQ$615,MATCH(totalExpenditure!$A103,[2]pivotTable!$A$310:$A$615,0))/100*INDEX(gDP!BF$6:BF$271,MATCH(totalExpenditure!$A103,gDP!$B$6:$B$271)))</f>
        <v>#N/A</v>
      </c>
      <c r="CQ103" s="77" t="e">
        <f>IF(INDEX([2]pivotTable!AR$310:AR$615,MATCH(totalExpenditure!$A103,[2]pivotTable!$A$310:$A$615,0))/100*INDEX(gDP!BG$6:BG$271,MATCH(totalExpenditure!$A103,gDP!$B$6:$B$271))=0,"",INDEX([2]pivotTable!AR$310:AR$615,MATCH(totalExpenditure!$A103,[2]pivotTable!$A$310:$A$615,0))/100*INDEX(gDP!BG$6:BG$271,MATCH(totalExpenditure!$A103,gDP!$B$6:$B$271)))</f>
        <v>#N/A</v>
      </c>
      <c r="CR103" s="77" t="e">
        <f>IF(INDEX([2]pivotTable!AS$310:AS$615,MATCH(totalExpenditure!$A103,[2]pivotTable!$A$310:$A$615,0))/100*INDEX(gDP!BH$6:BH$271,MATCH(totalExpenditure!$A103,gDP!$B$6:$B$271))=0,"",INDEX([2]pivotTable!AS$310:AS$615,MATCH(totalExpenditure!$A103,[2]pivotTable!$A$310:$A$615,0))/100*INDEX(gDP!BH$6:BH$271,MATCH(totalExpenditure!$A103,gDP!$B$6:$B$271)))</f>
        <v>#N/A</v>
      </c>
      <c r="CS103" s="77" t="e">
        <f>IF(INDEX([2]pivotTable!AT$310:AT$615,MATCH(totalExpenditure!$A103,[2]pivotTable!$A$310:$A$615,0))/100*INDEX(gDP!BI$6:BI$271,MATCH(totalExpenditure!$A103,gDP!$B$6:$B$271))=0,"",INDEX([2]pivotTable!AT$310:AT$615,MATCH(totalExpenditure!$A103,[2]pivotTable!$A$310:$A$615,0))/100*INDEX(gDP!BI$6:BI$271,MATCH(totalExpenditure!$A103,gDP!$B$6:$B$271)))</f>
        <v>#N/A</v>
      </c>
      <c r="CT103" s="77" t="e">
        <f>IF(INDEX([2]pivotTable!AU$310:AU$615,MATCH(totalExpenditure!$A103,[2]pivotTable!$A$310:$A$615,0))/100*INDEX(gDP!BJ$6:BJ$271,MATCH(totalExpenditure!$A103,gDP!$B$6:$B$271))=0,"",INDEX([2]pivotTable!AU$310:AU$615,MATCH(totalExpenditure!$A103,[2]pivotTable!$A$310:$A$615,0))/100*INDEX(gDP!BJ$6:BJ$271,MATCH(totalExpenditure!$A103,gDP!$B$6:$B$271)))</f>
        <v>#N/A</v>
      </c>
      <c r="CU103" s="77" t="e">
        <f>IF(INDEX([2]pivotTable!AV$310:AV$615,MATCH(totalExpenditure!$A103,[2]pivotTable!$A$310:$A$615,0))/100*INDEX(gDP!BK$6:BK$271,MATCH(totalExpenditure!$A103,gDP!$B$6:$B$271))=0,"",INDEX([2]pivotTable!AV$310:AV$615,MATCH(totalExpenditure!$A103,[2]pivotTable!$A$310:$A$615,0))/100*INDEX(gDP!BK$6:BK$271,MATCH(totalExpenditure!$A103,gDP!$B$6:$B$271)))</f>
        <v>#N/A</v>
      </c>
      <c r="CV103" s="77" t="e">
        <f>IF(INDEX([2]pivotTable!AW$310:AW$615,MATCH(totalExpenditure!$A103,[2]pivotTable!$A$310:$A$615,0))/100*INDEX(gDP!BL$6:BL$271,MATCH(totalExpenditure!$A103,gDP!$B$6:$B$271))=0,"",INDEX([2]pivotTable!AW$310:AW$615,MATCH(totalExpenditure!$A103,[2]pivotTable!$A$310:$A$615,0))/100*INDEX(gDP!BL$6:BL$271,MATCH(totalExpenditure!$A103,gDP!$B$6:$B$271)))</f>
        <v>#N/A</v>
      </c>
      <c r="CW103" s="77" t="e">
        <f>IF(INDEX([2]pivotTable!AX$310:AX$615,MATCH(totalExpenditure!$A103,[2]pivotTable!$A$310:$A$615,0))/100*INDEX(gDP!BM$6:BM$271,MATCH(totalExpenditure!$A103,gDP!$B$6:$B$271))=0,"",INDEX([2]pivotTable!AX$310:AX$615,MATCH(totalExpenditure!$A103,[2]pivotTable!$A$310:$A$615,0))/100*INDEX(gDP!BM$6:BM$271,MATCH(totalExpenditure!$A103,gDP!$B$6:$B$271)))</f>
        <v>#N/A</v>
      </c>
      <c r="CX103" s="77" t="e">
        <f>IF(INDEX([2]pivotTable!AY$310:AY$615,MATCH(totalExpenditure!$A103,[2]pivotTable!$A$310:$A$615,0))/100*INDEX(gDP!BN$6:BN$271,MATCH(totalExpenditure!$A103,gDP!$B$6:$B$271))=0,"",INDEX([2]pivotTable!AY$310:AY$615,MATCH(totalExpenditure!$A103,[2]pivotTable!$A$310:$A$615,0))/100*INDEX(gDP!BN$6:BN$271,MATCH(totalExpenditure!$A103,gDP!$B$6:$B$271)))</f>
        <v>#N/A</v>
      </c>
      <c r="CY103" s="77" t="e">
        <f>IF(INDEX([2]pivotTable!AZ$310:AZ$615,MATCH(totalExpenditure!$A103,[2]pivotTable!$A$310:$A$615,0))/100*INDEX(gDP!BO$6:BO$271,MATCH(totalExpenditure!$A103,gDP!$B$6:$B$271))=0,"",INDEX([2]pivotTable!AZ$310:AZ$615,MATCH(totalExpenditure!$A103,[2]pivotTable!$A$310:$A$615,0))/100*INDEX(gDP!BO$6:BO$271,MATCH(totalExpenditure!$A103,gDP!$B$6:$B$271)))</f>
        <v>#N/A</v>
      </c>
      <c r="CZ103" s="77" t="e">
        <f>IF(B103="","",IF(BA103="","",B103-B103+INDEX(gDP!Q$6:Q$271,MATCH(totalExpenditure!$A103,gDP!$B$6:$B$271))))</f>
        <v>#N/A</v>
      </c>
      <c r="DA103" s="77" t="e">
        <f>IF(C103="","",IF(BB103="","",C103-C103+INDEX(gDP!R$6:R$271,MATCH(totalExpenditure!$A103,gDP!$B$6:$B$271))))</f>
        <v>#N/A</v>
      </c>
      <c r="DB103" s="77" t="e">
        <f>IF(D103="","",IF(BC103="","",D103-D103+INDEX(gDP!S$6:S$271,MATCH(totalExpenditure!$A103,gDP!$B$6:$B$271))))</f>
        <v>#N/A</v>
      </c>
      <c r="DC103" s="77" t="e">
        <f>IF(E103="","",IF(BD103="","",E103-E103+INDEX(gDP!T$6:T$271,MATCH(totalExpenditure!$A103,gDP!$B$6:$B$271))))</f>
        <v>#N/A</v>
      </c>
      <c r="DD103" s="77" t="e">
        <f>IF(F103="","",IF(BE103="","",F103-F103+INDEX(gDP!U$6:U$271,MATCH(totalExpenditure!$A103,gDP!$B$6:$B$271))))</f>
        <v>#N/A</v>
      </c>
      <c r="DE103" s="77" t="e">
        <f>IF(G103="","",IF(BF103="","",G103-G103+INDEX(gDP!V$6:V$271,MATCH(totalExpenditure!$A103,gDP!$B$6:$B$271))))</f>
        <v>#N/A</v>
      </c>
      <c r="DF103" s="77" t="e">
        <f>IF(H103="","",IF(BG103="","",H103-H103+INDEX(gDP!W$6:W$271,MATCH(totalExpenditure!$A103,gDP!$B$6:$B$271))))</f>
        <v>#N/A</v>
      </c>
      <c r="DG103" s="77" t="e">
        <f>IF(I103="","",IF(BH103="","",I103-I103+INDEX(gDP!X$6:X$271,MATCH(totalExpenditure!$A103,gDP!$B$6:$B$271))))</f>
        <v>#N/A</v>
      </c>
      <c r="DH103" s="77" t="e">
        <f>IF(J103="","",IF(BI103="","",J103-J103+INDEX(gDP!Y$6:Y$271,MATCH(totalExpenditure!$A103,gDP!$B$6:$B$271))))</f>
        <v>#N/A</v>
      </c>
      <c r="DI103" s="77" t="e">
        <f>IF(K103="","",IF(BJ103="","",K103-K103+INDEX(gDP!Z$6:Z$271,MATCH(totalExpenditure!$A103,gDP!$B$6:$B$271))))</f>
        <v>#N/A</v>
      </c>
      <c r="DJ103" s="77" t="e">
        <f>IF(L103="","",IF(BK103="","",L103-L103+INDEX(gDP!AA$6:AA$271,MATCH(totalExpenditure!$A103,gDP!$B$6:$B$271))))</f>
        <v>#N/A</v>
      </c>
      <c r="DK103" s="77" t="e">
        <f>IF(M103="","",IF(BL103="","",M103-M103+INDEX(gDP!AB$6:AB$271,MATCH(totalExpenditure!$A103,gDP!$B$6:$B$271))))</f>
        <v>#N/A</v>
      </c>
      <c r="DL103" s="77" t="e">
        <f>IF(N103="","",IF(BM103="","",N103-N103+INDEX(gDP!AC$6:AC$271,MATCH(totalExpenditure!$A103,gDP!$B$6:$B$271))))</f>
        <v>#N/A</v>
      </c>
      <c r="DM103" s="77" t="e">
        <f>IF(O103="","",IF(BN103="","",O103-O103+INDEX(gDP!AD$6:AD$271,MATCH(totalExpenditure!$A103,gDP!$B$6:$B$271))))</f>
        <v>#N/A</v>
      </c>
      <c r="DN103" s="77" t="e">
        <f>IF(P103="","",IF(BO103="","",P103-P103+INDEX(gDP!AE$6:AE$271,MATCH(totalExpenditure!$A103,gDP!$B$6:$B$271))))</f>
        <v>#N/A</v>
      </c>
      <c r="DO103" s="77" t="e">
        <f>IF(Q103="","",IF(BP103="","",Q103-Q103+INDEX(gDP!AF$6:AF$271,MATCH(totalExpenditure!$A103,gDP!$B$6:$B$271))))</f>
        <v>#N/A</v>
      </c>
      <c r="DP103" s="77" t="e">
        <f>IF(R103="","",IF(BQ103="","",R103-R103+INDEX(gDP!AG$6:AG$271,MATCH(totalExpenditure!$A103,gDP!$B$6:$B$271))))</f>
        <v>#N/A</v>
      </c>
      <c r="DQ103" s="77" t="e">
        <f>IF(S103="","",IF(BR103="","",S103-S103+INDEX(gDP!AH$6:AH$271,MATCH(totalExpenditure!$A103,gDP!$B$6:$B$271))))</f>
        <v>#N/A</v>
      </c>
      <c r="DR103" s="77" t="e">
        <f>IF(T103="","",IF(BS103="","",T103-T103+INDEX(gDP!AI$6:AI$271,MATCH(totalExpenditure!$A103,gDP!$B$6:$B$271))))</f>
        <v>#N/A</v>
      </c>
      <c r="DS103" s="77" t="e">
        <f>IF(U103="","",IF(BT103="","",U103-U103+INDEX(gDP!AJ$6:AJ$271,MATCH(totalExpenditure!$A103,gDP!$B$6:$B$271))))</f>
        <v>#N/A</v>
      </c>
      <c r="DT103" s="77" t="e">
        <f>IF(V103="","",IF(BU103="","",V103-V103+INDEX(gDP!AK$6:AK$271,MATCH(totalExpenditure!$A103,gDP!$B$6:$B$271))))</f>
        <v>#N/A</v>
      </c>
      <c r="DU103" s="77" t="e">
        <f>IF(W103="","",IF(BV103="","",W103-W103+INDEX(gDP!AL$6:AL$271,MATCH(totalExpenditure!$A103,gDP!$B$6:$B$271))))</f>
        <v>#N/A</v>
      </c>
      <c r="DV103" s="77" t="e">
        <f>IF(X103="","",IF(BW103="","",X103-X103+INDEX(gDP!AM$6:AM$271,MATCH(totalExpenditure!$A103,gDP!$B$6:$B$271))))</f>
        <v>#N/A</v>
      </c>
      <c r="DW103" s="77" t="e">
        <f>IF(Y103="","",IF(BX103="","",Y103-Y103+INDEX(gDP!AN$6:AN$271,MATCH(totalExpenditure!$A103,gDP!$B$6:$B$271))))</f>
        <v>#N/A</v>
      </c>
      <c r="DX103" s="77" t="e">
        <f>IF(Z103="","",IF(BY103="","",Z103-Z103+INDEX(gDP!AO$6:AO$271,MATCH(totalExpenditure!$A103,gDP!$B$6:$B$271))))</f>
        <v>#N/A</v>
      </c>
      <c r="DY103" s="77" t="e">
        <f>IF(AA103="","",IF(BZ103="","",AA103-AA103+INDEX(gDP!AP$6:AP$271,MATCH(totalExpenditure!$A103,gDP!$B$6:$B$271))))</f>
        <v>#N/A</v>
      </c>
      <c r="DZ103" s="77" t="e">
        <f>IF(AB103="","",IF(CA103="","",AB103-AB103+INDEX(gDP!AQ$6:AQ$271,MATCH(totalExpenditure!$A103,gDP!$B$6:$B$271))))</f>
        <v>#N/A</v>
      </c>
      <c r="EA103" s="77" t="e">
        <f>IF(AC103="","",IF(CB103="","",AC103-AC103+INDEX(gDP!AR$6:AR$271,MATCH(totalExpenditure!$A103,gDP!$B$6:$B$271))))</f>
        <v>#N/A</v>
      </c>
      <c r="EB103" s="77" t="e">
        <f>IF(AD103="","",IF(CC103="","",AD103-AD103+INDEX(gDP!AS$6:AS$271,MATCH(totalExpenditure!$A103,gDP!$B$6:$B$271))))</f>
        <v>#N/A</v>
      </c>
      <c r="EC103" s="77" t="e">
        <f>IF(AE103="","",IF(CD103="","",AE103-AE103+INDEX(gDP!AT$6:AT$271,MATCH(totalExpenditure!$A103,gDP!$B$6:$B$271))))</f>
        <v>#N/A</v>
      </c>
      <c r="ED103" s="77" t="e">
        <f>IF(AF103="","",IF(CE103="","",AF103-AF103+INDEX(gDP!AU$6:AU$271,MATCH(totalExpenditure!$A103,gDP!$B$6:$B$271))))</f>
        <v>#N/A</v>
      </c>
      <c r="EE103" s="77" t="e">
        <f>IF(AG103="","",IF(CF103="","",AG103-AG103+INDEX(gDP!AV$6:AV$271,MATCH(totalExpenditure!$A103,gDP!$B$6:$B$271))))</f>
        <v>#N/A</v>
      </c>
      <c r="EF103" s="77" t="e">
        <f>IF(AH103="","",IF(CG103="","",AH103-AH103+INDEX(gDP!AW$6:AW$271,MATCH(totalExpenditure!$A103,gDP!$B$6:$B$271))))</f>
        <v>#N/A</v>
      </c>
      <c r="EG103" s="77" t="e">
        <f>IF(AI103="","",IF(CH103="","",AI103-AI103+INDEX(gDP!AX$6:AX$271,MATCH(totalExpenditure!$A103,gDP!$B$6:$B$271))))</f>
        <v>#N/A</v>
      </c>
      <c r="EH103" s="77" t="e">
        <f>IF(AJ103="","",IF(CI103="","",AJ103-AJ103+INDEX(gDP!AY$6:AY$271,MATCH(totalExpenditure!$A103,gDP!$B$6:$B$271))))</f>
        <v>#N/A</v>
      </c>
      <c r="EI103" s="77" t="e">
        <f>IF(AK103="","",IF(CJ103="","",AK103-AK103+INDEX(gDP!AZ$6:AZ$271,MATCH(totalExpenditure!$A103,gDP!$B$6:$B$271))))</f>
        <v>#N/A</v>
      </c>
      <c r="EJ103" s="77" t="e">
        <f>IF(AL103="","",IF(CK103="","",AL103-AL103+INDEX(gDP!BA$6:BA$271,MATCH(totalExpenditure!$A103,gDP!$B$6:$B$271))))</f>
        <v>#N/A</v>
      </c>
      <c r="EK103" s="77" t="e">
        <f>IF(AM103="","",IF(CL103="","",AM103-AM103+INDEX(gDP!BB$6:BB$271,MATCH(totalExpenditure!$A103,gDP!$B$6:$B$271))))</f>
        <v>#N/A</v>
      </c>
      <c r="EL103" s="77" t="e">
        <f>IF(AN103="","",IF(CM103="","",AN103-AN103+INDEX(gDP!BC$6:BC$271,MATCH(totalExpenditure!$A103,gDP!$B$6:$B$271))))</f>
        <v>#N/A</v>
      </c>
      <c r="EM103" s="77" t="e">
        <f>IF(AO103="","",IF(CN103="","",AO103-AO103+INDEX(gDP!BD$6:BD$271,MATCH(totalExpenditure!$A103,gDP!$B$6:$B$271))))</f>
        <v>#N/A</v>
      </c>
      <c r="EN103" s="77" t="e">
        <f>IF(AP103="","",IF(CO103="","",AP103-AP103+INDEX(gDP!BE$6:BE$271,MATCH(totalExpenditure!$A103,gDP!$B$6:$B$271))))</f>
        <v>#N/A</v>
      </c>
      <c r="EO103" s="77" t="e">
        <f>IF(AQ103="","",IF(CP103="","",AQ103-AQ103+INDEX(gDP!BF$6:BF$271,MATCH(totalExpenditure!$A103,gDP!$B$6:$B$271))))</f>
        <v>#N/A</v>
      </c>
      <c r="EP103" s="77" t="e">
        <f>IF(AR103="","",IF(CQ103="","",AR103-AR103+INDEX(gDP!BG$6:BG$271,MATCH(totalExpenditure!$A103,gDP!$B$6:$B$271))))</f>
        <v>#N/A</v>
      </c>
      <c r="EQ103" s="77" t="e">
        <f>IF(AS103="","",IF(CR103="","",AS103-AS103+INDEX(gDP!BH$6:BH$271,MATCH(totalExpenditure!$A103,gDP!$B$6:$B$271))))</f>
        <v>#N/A</v>
      </c>
      <c r="ER103" s="77" t="e">
        <f>IF(AT103="","",IF(CS103="","",AT103-AT103+INDEX(gDP!BI$6:BI$271,MATCH(totalExpenditure!$A103,gDP!$B$6:$B$271))))</f>
        <v>#N/A</v>
      </c>
      <c r="ES103" s="77" t="e">
        <f>IF(AU103="","",IF(CT103="","",AU103-AU103+INDEX(gDP!BJ$6:BJ$271,MATCH(totalExpenditure!$A103,gDP!$B$6:$B$271))))</f>
        <v>#N/A</v>
      </c>
      <c r="ET103" s="77" t="e">
        <f>IF(AV103="","",IF(CU103="","",AV103-AV103+INDEX(gDP!BK$6:BK$271,MATCH(totalExpenditure!$A103,gDP!$B$6:$B$271))))</f>
        <v>#N/A</v>
      </c>
      <c r="EU103" s="77" t="e">
        <f>IF(AW103="","",IF(CV103="","",AW103-AW103+INDEX(gDP!BL$6:BL$271,MATCH(totalExpenditure!$A103,gDP!$B$6:$B$271))))</f>
        <v>#N/A</v>
      </c>
      <c r="EV103" s="77" t="e">
        <f>IF(AX103="","",IF(CW103="","",AX103-AX103+INDEX(gDP!BM$6:BM$271,MATCH(totalExpenditure!$A103,gDP!$B$6:$B$271))))</f>
        <v>#N/A</v>
      </c>
      <c r="EW103" s="77" t="e">
        <f>IF(AY103="","",IF(CX103="","",AY103-AY103+INDEX(gDP!BN$6:BN$271,MATCH(totalExpenditure!$A103,gDP!$B$6:$B$271))))</f>
        <v>#N/A</v>
      </c>
      <c r="EX103" s="77" t="e">
        <f>IF(AZ103="","",IF(CY103="","",AZ103-AZ103+INDEX(gDP!BO$6:BO$271,MATCH(totalExpenditure!$A103,gDP!$B$6:$B$271))))</f>
        <v>#N/A</v>
      </c>
    </row>
    <row r="104" spans="1:154" x14ac:dyDescent="0.35">
      <c r="A104" t="s">
        <v>417</v>
      </c>
      <c r="B104" s="77" t="str">
        <f>IF(INDEX([2]pivotTable!B$3:B$308,MATCH(totalExpenditure!$A104,[2]pivotTable!$A$3:$A$308,0))/100*INDEX(gDP!Q$6:Q$271,MATCH(totalExpenditure!$A104,gDP!$B$6:$B$271))=0,"",INDEX([2]pivotTable!B$3:B$308,MATCH(totalExpenditure!$A104,[2]pivotTable!$A$3:$A$308,0))/100*INDEX(gDP!Q$6:Q$271,MATCH(totalExpenditure!$A104,gDP!$B$6:$B$271)))</f>
        <v/>
      </c>
      <c r="C104" s="77" t="str">
        <f>IF(INDEX([2]pivotTable!C$3:C$308,MATCH(totalExpenditure!$A104,[2]pivotTable!$A$3:$A$308,0))/100*INDEX(gDP!R$6:R$271,MATCH(totalExpenditure!$A104,gDP!$B$6:$B$271))=0,"",INDEX([2]pivotTable!C$3:C$308,MATCH(totalExpenditure!$A104,[2]pivotTable!$A$3:$A$308,0))/100*INDEX(gDP!R$6:R$271,MATCH(totalExpenditure!$A104,gDP!$B$6:$B$271)))</f>
        <v/>
      </c>
      <c r="D104" s="77" t="str">
        <f>IF(INDEX([2]pivotTable!D$3:D$308,MATCH(totalExpenditure!$A104,[2]pivotTable!$A$3:$A$308,0))/100*INDEX(gDP!S$6:S$271,MATCH(totalExpenditure!$A104,gDP!$B$6:$B$271))=0,"",INDEX([2]pivotTable!D$3:D$308,MATCH(totalExpenditure!$A104,[2]pivotTable!$A$3:$A$308,0))/100*INDEX(gDP!S$6:S$271,MATCH(totalExpenditure!$A104,gDP!$B$6:$B$271)))</f>
        <v/>
      </c>
      <c r="E104" s="77" t="str">
        <f>IF(INDEX([2]pivotTable!E$3:E$308,MATCH(totalExpenditure!$A104,[2]pivotTable!$A$3:$A$308,0))/100*INDEX(gDP!T$6:T$271,MATCH(totalExpenditure!$A104,gDP!$B$6:$B$271))=0,"",INDEX([2]pivotTable!E$3:E$308,MATCH(totalExpenditure!$A104,[2]pivotTable!$A$3:$A$308,0))/100*INDEX(gDP!T$6:T$271,MATCH(totalExpenditure!$A104,gDP!$B$6:$B$271)))</f>
        <v/>
      </c>
      <c r="F104" s="77" t="str">
        <f>IF(INDEX([2]pivotTable!F$3:F$308,MATCH(totalExpenditure!$A104,[2]pivotTable!$A$3:$A$308,0))/100*INDEX(gDP!U$6:U$271,MATCH(totalExpenditure!$A104,gDP!$B$6:$B$271))=0,"",INDEX([2]pivotTable!F$3:F$308,MATCH(totalExpenditure!$A104,[2]pivotTable!$A$3:$A$308,0))/100*INDEX(gDP!U$6:U$271,MATCH(totalExpenditure!$A104,gDP!$B$6:$B$271)))</f>
        <v/>
      </c>
      <c r="G104" s="77" t="str">
        <f>IF(INDEX([2]pivotTable!G$3:G$308,MATCH(totalExpenditure!$A104,[2]pivotTable!$A$3:$A$308,0))/100*INDEX(gDP!V$6:V$271,MATCH(totalExpenditure!$A104,gDP!$B$6:$B$271))=0,"",INDEX([2]pivotTable!G$3:G$308,MATCH(totalExpenditure!$A104,[2]pivotTable!$A$3:$A$308,0))/100*INDEX(gDP!V$6:V$271,MATCH(totalExpenditure!$A104,gDP!$B$6:$B$271)))</f>
        <v/>
      </c>
      <c r="H104" s="77" t="str">
        <f>IF(INDEX([2]pivotTable!H$3:H$308,MATCH(totalExpenditure!$A104,[2]pivotTable!$A$3:$A$308,0))/100*INDEX(gDP!W$6:W$271,MATCH(totalExpenditure!$A104,gDP!$B$6:$B$271))=0,"",INDEX([2]pivotTable!H$3:H$308,MATCH(totalExpenditure!$A104,[2]pivotTable!$A$3:$A$308,0))/100*INDEX(gDP!W$6:W$271,MATCH(totalExpenditure!$A104,gDP!$B$6:$B$271)))</f>
        <v/>
      </c>
      <c r="I104" s="77" t="str">
        <f>IF(INDEX([2]pivotTable!I$3:I$308,MATCH(totalExpenditure!$A104,[2]pivotTable!$A$3:$A$308,0))/100*INDEX(gDP!X$6:X$271,MATCH(totalExpenditure!$A104,gDP!$B$6:$B$271))=0,"",INDEX([2]pivotTable!I$3:I$308,MATCH(totalExpenditure!$A104,[2]pivotTable!$A$3:$A$308,0))/100*INDEX(gDP!X$6:X$271,MATCH(totalExpenditure!$A104,gDP!$B$6:$B$271)))</f>
        <v/>
      </c>
      <c r="J104" s="77" t="str">
        <f>IF(INDEX([2]pivotTable!J$3:J$308,MATCH(totalExpenditure!$A104,[2]pivotTable!$A$3:$A$308,0))/100*INDEX(gDP!Y$6:Y$271,MATCH(totalExpenditure!$A104,gDP!$B$6:$B$271))=0,"",INDEX([2]pivotTable!J$3:J$308,MATCH(totalExpenditure!$A104,[2]pivotTable!$A$3:$A$308,0))/100*INDEX(gDP!Y$6:Y$271,MATCH(totalExpenditure!$A104,gDP!$B$6:$B$271)))</f>
        <v/>
      </c>
      <c r="K104" s="77" t="str">
        <f>IF(INDEX([2]pivotTable!K$3:K$308,MATCH(totalExpenditure!$A104,[2]pivotTable!$A$3:$A$308,0))/100*INDEX(gDP!Z$6:Z$271,MATCH(totalExpenditure!$A104,gDP!$B$6:$B$271))=0,"",INDEX([2]pivotTable!K$3:K$308,MATCH(totalExpenditure!$A104,[2]pivotTable!$A$3:$A$308,0))/100*INDEX(gDP!Z$6:Z$271,MATCH(totalExpenditure!$A104,gDP!$B$6:$B$271)))</f>
        <v/>
      </c>
      <c r="L104" s="77" t="str">
        <f>IF(INDEX([2]pivotTable!L$3:L$308,MATCH(totalExpenditure!$A104,[2]pivotTable!$A$3:$A$308,0))/100*INDEX(gDP!AA$6:AA$271,MATCH(totalExpenditure!$A104,gDP!$B$6:$B$271))=0,"",INDEX([2]pivotTable!L$3:L$308,MATCH(totalExpenditure!$A104,[2]pivotTable!$A$3:$A$308,0))/100*INDEX(gDP!AA$6:AA$271,MATCH(totalExpenditure!$A104,gDP!$B$6:$B$271)))</f>
        <v/>
      </c>
      <c r="M104" s="77" t="str">
        <f>IF(INDEX([2]pivotTable!M$3:M$308,MATCH(totalExpenditure!$A104,[2]pivotTable!$A$3:$A$308,0))/100*INDEX(gDP!AB$6:AB$271,MATCH(totalExpenditure!$A104,gDP!$B$6:$B$271))=0,"",INDEX([2]pivotTable!M$3:M$308,MATCH(totalExpenditure!$A104,[2]pivotTable!$A$3:$A$308,0))/100*INDEX(gDP!AB$6:AB$271,MATCH(totalExpenditure!$A104,gDP!$B$6:$B$271)))</f>
        <v/>
      </c>
      <c r="N104" s="77" t="str">
        <f>IF(INDEX([2]pivotTable!N$3:N$308,MATCH(totalExpenditure!$A104,[2]pivotTable!$A$3:$A$308,0))/100*INDEX(gDP!AC$6:AC$271,MATCH(totalExpenditure!$A104,gDP!$B$6:$B$271))=0,"",INDEX([2]pivotTable!N$3:N$308,MATCH(totalExpenditure!$A104,[2]pivotTable!$A$3:$A$308,0))/100*INDEX(gDP!AC$6:AC$271,MATCH(totalExpenditure!$A104,gDP!$B$6:$B$271)))</f>
        <v/>
      </c>
      <c r="O104" s="77" t="str">
        <f>IF(INDEX([2]pivotTable!O$3:O$308,MATCH(totalExpenditure!$A104,[2]pivotTable!$A$3:$A$308,0))/100*INDEX(gDP!AD$6:AD$271,MATCH(totalExpenditure!$A104,gDP!$B$6:$B$271))=0,"",INDEX([2]pivotTable!O$3:O$308,MATCH(totalExpenditure!$A104,[2]pivotTable!$A$3:$A$308,0))/100*INDEX(gDP!AD$6:AD$271,MATCH(totalExpenditure!$A104,gDP!$B$6:$B$271)))</f>
        <v/>
      </c>
      <c r="P104" s="77" t="str">
        <f>IF(INDEX([2]pivotTable!P$3:P$308,MATCH(totalExpenditure!$A104,[2]pivotTable!$A$3:$A$308,0))/100*INDEX(gDP!AE$6:AE$271,MATCH(totalExpenditure!$A104,gDP!$B$6:$B$271))=0,"",INDEX([2]pivotTable!P$3:P$308,MATCH(totalExpenditure!$A104,[2]pivotTable!$A$3:$A$308,0))/100*INDEX(gDP!AE$6:AE$271,MATCH(totalExpenditure!$A104,gDP!$B$6:$B$271)))</f>
        <v/>
      </c>
      <c r="Q104" s="77" t="str">
        <f>IF(INDEX([2]pivotTable!Q$3:Q$308,MATCH(totalExpenditure!$A104,[2]pivotTable!$A$3:$A$308,0))/100*INDEX(gDP!AF$6:AF$271,MATCH(totalExpenditure!$A104,gDP!$B$6:$B$271))=0,"",INDEX([2]pivotTable!Q$3:Q$308,MATCH(totalExpenditure!$A104,[2]pivotTable!$A$3:$A$308,0))/100*INDEX(gDP!AF$6:AF$271,MATCH(totalExpenditure!$A104,gDP!$B$6:$B$271)))</f>
        <v/>
      </c>
      <c r="R104" s="77" t="str">
        <f>IF(INDEX([2]pivotTable!R$3:R$308,MATCH(totalExpenditure!$A104,[2]pivotTable!$A$3:$A$308,0))/100*INDEX(gDP!AG$6:AG$271,MATCH(totalExpenditure!$A104,gDP!$B$6:$B$271))=0,"",INDEX([2]pivotTable!R$3:R$308,MATCH(totalExpenditure!$A104,[2]pivotTable!$A$3:$A$308,0))/100*INDEX(gDP!AG$6:AG$271,MATCH(totalExpenditure!$A104,gDP!$B$6:$B$271)))</f>
        <v/>
      </c>
      <c r="S104" s="77" t="str">
        <f>IF(INDEX([2]pivotTable!S$3:S$308,MATCH(totalExpenditure!$A104,[2]pivotTable!$A$3:$A$308,0))/100*INDEX(gDP!AH$6:AH$271,MATCH(totalExpenditure!$A104,gDP!$B$6:$B$271))=0,"",INDEX([2]pivotTable!S$3:S$308,MATCH(totalExpenditure!$A104,[2]pivotTable!$A$3:$A$308,0))/100*INDEX(gDP!AH$6:AH$271,MATCH(totalExpenditure!$A104,gDP!$B$6:$B$271)))</f>
        <v/>
      </c>
      <c r="T104" s="77" t="str">
        <f>IF(INDEX([2]pivotTable!T$3:T$308,MATCH(totalExpenditure!$A104,[2]pivotTable!$A$3:$A$308,0))/100*INDEX(gDP!AI$6:AI$271,MATCH(totalExpenditure!$A104,gDP!$B$6:$B$271))=0,"",INDEX([2]pivotTable!T$3:T$308,MATCH(totalExpenditure!$A104,[2]pivotTable!$A$3:$A$308,0))/100*INDEX(gDP!AI$6:AI$271,MATCH(totalExpenditure!$A104,gDP!$B$6:$B$271)))</f>
        <v/>
      </c>
      <c r="U104" s="77" t="str">
        <f>IF(INDEX([2]pivotTable!U$3:U$308,MATCH(totalExpenditure!$A104,[2]pivotTable!$A$3:$A$308,0))/100*INDEX(gDP!AJ$6:AJ$271,MATCH(totalExpenditure!$A104,gDP!$B$6:$B$271))=0,"",INDEX([2]pivotTable!U$3:U$308,MATCH(totalExpenditure!$A104,[2]pivotTable!$A$3:$A$308,0))/100*INDEX(gDP!AJ$6:AJ$271,MATCH(totalExpenditure!$A104,gDP!$B$6:$B$271)))</f>
        <v/>
      </c>
      <c r="V104" s="77">
        <f>IF(INDEX([2]pivotTable!V$3:V$308,MATCH(totalExpenditure!$A104,[2]pivotTable!$A$3:$A$308,0))/100*INDEX(gDP!AK$6:AK$271,MATCH(totalExpenditure!$A104,gDP!$B$6:$B$271))=0,"",INDEX([2]pivotTable!V$3:V$308,MATCH(totalExpenditure!$A104,[2]pivotTable!$A$3:$A$308,0))/100*INDEX(gDP!AK$6:AK$271,MATCH(totalExpenditure!$A104,gDP!$B$6:$B$271)))</f>
        <v>1255422210.1960344</v>
      </c>
      <c r="W104" s="77">
        <f>IF(INDEX([2]pivotTable!W$3:W$308,MATCH(totalExpenditure!$A104,[2]pivotTable!$A$3:$A$308,0))/100*INDEX(gDP!AL$6:AL$271,MATCH(totalExpenditure!$A104,gDP!$B$6:$B$271))=0,"",INDEX([2]pivotTable!W$3:W$308,MATCH(totalExpenditure!$A104,[2]pivotTable!$A$3:$A$308,0))/100*INDEX(gDP!AL$6:AL$271,MATCH(totalExpenditure!$A104,gDP!$B$6:$B$271)))</f>
        <v>1475013871.5593166</v>
      </c>
      <c r="X104" s="77">
        <f>IF(INDEX([2]pivotTable!X$3:X$308,MATCH(totalExpenditure!$A104,[2]pivotTable!$A$3:$A$308,0))/100*INDEX(gDP!AM$6:AM$271,MATCH(totalExpenditure!$A104,gDP!$B$6:$B$271))=0,"",INDEX([2]pivotTable!X$3:X$308,MATCH(totalExpenditure!$A104,[2]pivotTable!$A$3:$A$308,0))/100*INDEX(gDP!AM$6:AM$271,MATCH(totalExpenditure!$A104,gDP!$B$6:$B$271)))</f>
        <v>2048555979.8878195</v>
      </c>
      <c r="Y104" s="77">
        <f>IF(INDEX([2]pivotTable!Y$3:Y$308,MATCH(totalExpenditure!$A104,[2]pivotTable!$A$3:$A$308,0))/100*INDEX(gDP!AN$6:AN$271,MATCH(totalExpenditure!$A104,gDP!$B$6:$B$271))=0,"",INDEX([2]pivotTable!Y$3:Y$308,MATCH(totalExpenditure!$A104,[2]pivotTable!$A$3:$A$308,0))/100*INDEX(gDP!AN$6:AN$271,MATCH(totalExpenditure!$A104,gDP!$B$6:$B$271)))</f>
        <v>1216361058.7722208</v>
      </c>
      <c r="Z104" s="77">
        <f>IF(INDEX([2]pivotTable!Z$3:Z$308,MATCH(totalExpenditure!$A104,[2]pivotTable!$A$3:$A$308,0))/100*INDEX(gDP!AO$6:AO$271,MATCH(totalExpenditure!$A104,gDP!$B$6:$B$271))=0,"",INDEX([2]pivotTable!Z$3:Z$308,MATCH(totalExpenditure!$A104,[2]pivotTable!$A$3:$A$308,0))/100*INDEX(gDP!AO$6:AO$271,MATCH(totalExpenditure!$A104,gDP!$B$6:$B$271)))</f>
        <v>1144593079.2287056</v>
      </c>
      <c r="AA104" s="77">
        <f>IF(INDEX([2]pivotTable!AA$3:AA$308,MATCH(totalExpenditure!$A104,[2]pivotTable!$A$3:$A$308,0))/100*INDEX(gDP!AP$6:AP$271,MATCH(totalExpenditure!$A104,gDP!$B$6:$B$271))=0,"",INDEX([2]pivotTable!AA$3:AA$308,MATCH(totalExpenditure!$A104,[2]pivotTable!$A$3:$A$308,0))/100*INDEX(gDP!AP$6:AP$271,MATCH(totalExpenditure!$A104,gDP!$B$6:$B$271)))</f>
        <v>1097436727.221725</v>
      </c>
      <c r="AB104" s="77">
        <f>IF(INDEX([2]pivotTable!AB$3:AB$308,MATCH(totalExpenditure!$A104,[2]pivotTable!$A$3:$A$308,0))/100*INDEX(gDP!AQ$6:AQ$271,MATCH(totalExpenditure!$A104,gDP!$B$6:$B$271))=0,"",INDEX([2]pivotTable!AB$3:AB$308,MATCH(totalExpenditure!$A104,[2]pivotTable!$A$3:$A$308,0))/100*INDEX(gDP!AQ$6:AQ$271,MATCH(totalExpenditure!$A104,gDP!$B$6:$B$271)))</f>
        <v>1164835091.20275</v>
      </c>
      <c r="AC104" s="77">
        <f>IF(INDEX([2]pivotTable!AC$3:AC$308,MATCH(totalExpenditure!$A104,[2]pivotTable!$A$3:$A$308,0))/100*INDEX(gDP!AR$6:AR$271,MATCH(totalExpenditure!$A104,gDP!$B$6:$B$271))=0,"",INDEX([2]pivotTable!AC$3:AC$308,MATCH(totalExpenditure!$A104,[2]pivotTable!$A$3:$A$308,0))/100*INDEX(gDP!AR$6:AR$271,MATCH(totalExpenditure!$A104,gDP!$B$6:$B$271)))</f>
        <v>1098206048.3319156</v>
      </c>
      <c r="AD104" s="77">
        <f>IF(INDEX([2]pivotTable!AD$3:AD$308,MATCH(totalExpenditure!$A104,[2]pivotTable!$A$3:$A$308,0))/100*INDEX(gDP!AS$6:AS$271,MATCH(totalExpenditure!$A104,gDP!$B$6:$B$271))=0,"",INDEX([2]pivotTable!AD$3:AD$308,MATCH(totalExpenditure!$A104,[2]pivotTable!$A$3:$A$308,0))/100*INDEX(gDP!AS$6:AS$271,MATCH(totalExpenditure!$A104,gDP!$B$6:$B$271)))</f>
        <v>739089045.9213829</v>
      </c>
      <c r="AE104" s="77">
        <f>IF(INDEX([2]pivotTable!AE$3:AE$308,MATCH(totalExpenditure!$A104,[2]pivotTable!$A$3:$A$308,0))/100*INDEX(gDP!AT$6:AT$271,MATCH(totalExpenditure!$A104,gDP!$B$6:$B$271))=0,"",INDEX([2]pivotTable!AE$3:AE$308,MATCH(totalExpenditure!$A104,[2]pivotTable!$A$3:$A$308,0))/100*INDEX(gDP!AT$6:AT$271,MATCH(totalExpenditure!$A104,gDP!$B$6:$B$271)))</f>
        <v>751839496.31460738</v>
      </c>
      <c r="AF104" s="77">
        <f>IF(INDEX([2]pivotTable!AF$3:AF$308,MATCH(totalExpenditure!$A104,[2]pivotTable!$A$3:$A$308,0))/100*INDEX(gDP!AU$6:AU$271,MATCH(totalExpenditure!$A104,gDP!$B$6:$B$271))=0,"",INDEX([2]pivotTable!AF$3:AF$308,MATCH(totalExpenditure!$A104,[2]pivotTable!$A$3:$A$308,0))/100*INDEX(gDP!AU$6:AU$271,MATCH(totalExpenditure!$A104,gDP!$B$6:$B$271)))</f>
        <v>784009094.12498808</v>
      </c>
      <c r="AG104" s="77">
        <f>IF(INDEX([2]pivotTable!AG$3:AG$308,MATCH(totalExpenditure!$A104,[2]pivotTable!$A$3:$A$308,0))/100*INDEX(gDP!AV$6:AV$271,MATCH(totalExpenditure!$A104,gDP!$B$6:$B$271))=0,"",INDEX([2]pivotTable!AG$3:AG$308,MATCH(totalExpenditure!$A104,[2]pivotTable!$A$3:$A$308,0))/100*INDEX(gDP!AV$6:AV$271,MATCH(totalExpenditure!$A104,gDP!$B$6:$B$271)))</f>
        <v>980118647.46944976</v>
      </c>
      <c r="AH104" s="77">
        <f>IF(INDEX([2]pivotTable!AH$3:AH$308,MATCH(totalExpenditure!$A104,[2]pivotTable!$A$3:$A$308,0))/100*INDEX(gDP!AW$6:AW$271,MATCH(totalExpenditure!$A104,gDP!$B$6:$B$271))=0,"",INDEX([2]pivotTable!AH$3:AH$308,MATCH(totalExpenditure!$A104,[2]pivotTable!$A$3:$A$308,0))/100*INDEX(gDP!AW$6:AW$271,MATCH(totalExpenditure!$A104,gDP!$B$6:$B$271)))</f>
        <v>1347737297.825788</v>
      </c>
      <c r="AI104" s="77">
        <f>IF(INDEX([2]pivotTable!AI$3:AI$308,MATCH(totalExpenditure!$A104,[2]pivotTable!$A$3:$A$308,0))/100*INDEX(gDP!AX$6:AX$271,MATCH(totalExpenditure!$A104,gDP!$B$6:$B$271))=0,"",INDEX([2]pivotTable!AI$3:AI$308,MATCH(totalExpenditure!$A104,[2]pivotTable!$A$3:$A$308,0))/100*INDEX(gDP!AX$6:AX$271,MATCH(totalExpenditure!$A104,gDP!$B$6:$B$271)))</f>
        <v>1179672805.2461209</v>
      </c>
      <c r="AJ104" s="77">
        <f>IF(INDEX([2]pivotTable!AJ$3:AJ$308,MATCH(totalExpenditure!$A104,[2]pivotTable!$A$3:$A$308,0))/100*INDEX(gDP!AY$6:AY$271,MATCH(totalExpenditure!$A104,gDP!$B$6:$B$271))=0,"",INDEX([2]pivotTable!AJ$3:AJ$308,MATCH(totalExpenditure!$A104,[2]pivotTable!$A$3:$A$308,0))/100*INDEX(gDP!AY$6:AY$271,MATCH(totalExpenditure!$A104,gDP!$B$6:$B$271)))</f>
        <v>1259882002.0792747</v>
      </c>
      <c r="AK104" s="77">
        <f>IF(INDEX([2]pivotTable!AK$3:AK$308,MATCH(totalExpenditure!$A104,[2]pivotTable!$A$3:$A$308,0))/100*INDEX(gDP!AZ$6:AZ$271,MATCH(totalExpenditure!$A104,gDP!$B$6:$B$271))=0,"",INDEX([2]pivotTable!AK$3:AK$308,MATCH(totalExpenditure!$A104,[2]pivotTable!$A$3:$A$308,0))/100*INDEX(gDP!AZ$6:AZ$271,MATCH(totalExpenditure!$A104,gDP!$B$6:$B$271)))</f>
        <v>1530458573.4197128</v>
      </c>
      <c r="AL104" s="77">
        <f>IF(INDEX([2]pivotTable!AL$3:AL$308,MATCH(totalExpenditure!$A104,[2]pivotTable!$A$3:$A$308,0))/100*INDEX(gDP!BA$6:BA$271,MATCH(totalExpenditure!$A104,gDP!$B$6:$B$271))=0,"",INDEX([2]pivotTable!AL$3:AL$308,MATCH(totalExpenditure!$A104,[2]pivotTable!$A$3:$A$308,0))/100*INDEX(gDP!BA$6:BA$271,MATCH(totalExpenditure!$A104,gDP!$B$6:$B$271)))</f>
        <v>2069495236.1958051</v>
      </c>
      <c r="AM104" s="77">
        <f>IF(INDEX([2]pivotTable!AM$3:AM$308,MATCH(totalExpenditure!$A104,[2]pivotTable!$A$3:$A$308,0))/100*INDEX(gDP!BB$6:BB$271,MATCH(totalExpenditure!$A104,gDP!$B$6:$B$271))=0,"",INDEX([2]pivotTable!AM$3:AM$308,MATCH(totalExpenditure!$A104,[2]pivotTable!$A$3:$A$308,0))/100*INDEX(gDP!BB$6:BB$271,MATCH(totalExpenditure!$A104,gDP!$B$6:$B$271)))</f>
        <v>1837961104.4021268</v>
      </c>
      <c r="AN104" s="77">
        <f>IF(INDEX([2]pivotTable!AN$3:AN$308,MATCH(totalExpenditure!$A104,[2]pivotTable!$A$3:$A$308,0))/100*INDEX(gDP!BC$6:BC$271,MATCH(totalExpenditure!$A104,gDP!$B$6:$B$271))=0,"",INDEX([2]pivotTable!AN$3:AN$308,MATCH(totalExpenditure!$A104,[2]pivotTable!$A$3:$A$308,0))/100*INDEX(gDP!BC$6:BC$271,MATCH(totalExpenditure!$A104,gDP!$B$6:$B$271)))</f>
        <v>1594466602.5601926</v>
      </c>
      <c r="AO104" s="77">
        <f>IF(INDEX([2]pivotTable!AO$3:AO$308,MATCH(totalExpenditure!$A104,[2]pivotTable!$A$3:$A$308,0))/100*INDEX(gDP!BD$6:BD$271,MATCH(totalExpenditure!$A104,gDP!$B$6:$B$271))=0,"",INDEX([2]pivotTable!AO$3:AO$308,MATCH(totalExpenditure!$A104,[2]pivotTable!$A$3:$A$308,0))/100*INDEX(gDP!BD$6:BD$271,MATCH(totalExpenditure!$A104,gDP!$B$6:$B$271)))</f>
        <v>1782742433.5215776</v>
      </c>
      <c r="AP104" s="77">
        <f>IF(INDEX([2]pivotTable!AP$3:AP$308,MATCH(totalExpenditure!$A104,[2]pivotTable!$A$3:$A$308,0))/100*INDEX(gDP!BE$6:BE$271,MATCH(totalExpenditure!$A104,gDP!$B$6:$B$271))=0,"",INDEX([2]pivotTable!AP$3:AP$308,MATCH(totalExpenditure!$A104,[2]pivotTable!$A$3:$A$308,0))/100*INDEX(gDP!BE$6:BE$271,MATCH(totalExpenditure!$A104,gDP!$B$6:$B$271)))</f>
        <v>1641964751.2176709</v>
      </c>
      <c r="AQ104" s="77">
        <f>IF(INDEX([2]pivotTable!AQ$3:AQ$308,MATCH(totalExpenditure!$A104,[2]pivotTable!$A$3:$A$308,0))/100*INDEX(gDP!BF$6:BF$271,MATCH(totalExpenditure!$A104,gDP!$B$6:$B$271))=0,"",INDEX([2]pivotTable!AQ$3:AQ$308,MATCH(totalExpenditure!$A104,[2]pivotTable!$A$3:$A$308,0))/100*INDEX(gDP!BF$6:BF$271,MATCH(totalExpenditure!$A104,gDP!$B$6:$B$271)))</f>
        <v>1585071939.7573569</v>
      </c>
      <c r="AR104" s="77">
        <f>IF(INDEX([2]pivotTable!AR$3:AR$308,MATCH(totalExpenditure!$A104,[2]pivotTable!$A$3:$A$308,0))/100*INDEX(gDP!BG$6:BG$271,MATCH(totalExpenditure!$A104,gDP!$B$6:$B$271))=0,"",INDEX([2]pivotTable!AR$3:AR$308,MATCH(totalExpenditure!$A104,[2]pivotTable!$A$3:$A$308,0))/100*INDEX(gDP!BG$6:BG$271,MATCH(totalExpenditure!$A104,gDP!$B$6:$B$271)))</f>
        <v>1499133724.5675395</v>
      </c>
      <c r="AS104" s="77">
        <f>IF(INDEX([2]pivotTable!AS$3:AS$308,MATCH(totalExpenditure!$A104,[2]pivotTable!$A$3:$A$308,0))/100*INDEX(gDP!BH$6:BH$271,MATCH(totalExpenditure!$A104,gDP!$B$6:$B$271))=0,"",INDEX([2]pivotTable!AS$3:AS$308,MATCH(totalExpenditure!$A104,[2]pivotTable!$A$3:$A$308,0))/100*INDEX(gDP!BH$6:BH$271,MATCH(totalExpenditure!$A104,gDP!$B$6:$B$271)))</f>
        <v>1254874784.751478</v>
      </c>
      <c r="AT104" s="77">
        <f>IF(INDEX([2]pivotTable!AT$3:AT$308,MATCH(totalExpenditure!$A104,[2]pivotTable!$A$3:$A$308,0))/100*INDEX(gDP!BI$6:BI$271,MATCH(totalExpenditure!$A104,gDP!$B$6:$B$271))=0,"",INDEX([2]pivotTable!AT$3:AT$308,MATCH(totalExpenditure!$A104,[2]pivotTable!$A$3:$A$308,0))/100*INDEX(gDP!BI$6:BI$271,MATCH(totalExpenditure!$A104,gDP!$B$6:$B$271)))</f>
        <v>1213021363.0587635</v>
      </c>
      <c r="AU104" s="77">
        <f>IF(INDEX([2]pivotTable!AU$3:AU$308,MATCH(totalExpenditure!$A104,[2]pivotTable!$A$3:$A$308,0))/100*INDEX(gDP!BJ$6:BJ$271,MATCH(totalExpenditure!$A104,gDP!$B$6:$B$271))=0,"",INDEX([2]pivotTable!AU$3:AU$308,MATCH(totalExpenditure!$A104,[2]pivotTable!$A$3:$A$308,0))/100*INDEX(gDP!BJ$6:BJ$271,MATCH(totalExpenditure!$A104,gDP!$B$6:$B$271)))</f>
        <v>1216564916.6338108</v>
      </c>
      <c r="AV104" s="77">
        <f>IF(INDEX([2]pivotTable!AV$3:AV$308,MATCH(totalExpenditure!$A104,[2]pivotTable!$A$3:$A$308,0))/100*INDEX(gDP!BK$6:BK$271,MATCH(totalExpenditure!$A104,gDP!$B$6:$B$271))=0,"",INDEX([2]pivotTable!AV$3:AV$308,MATCH(totalExpenditure!$A104,[2]pivotTable!$A$3:$A$308,0))/100*INDEX(gDP!BK$6:BK$271,MATCH(totalExpenditure!$A104,gDP!$B$6:$B$271)))</f>
        <v>1360945207.7379115</v>
      </c>
      <c r="AW104" s="77">
        <f>IF(INDEX([2]pivotTable!AW$3:AW$308,MATCH(totalExpenditure!$A104,[2]pivotTable!$A$3:$A$308,0))/100*INDEX(gDP!BL$6:BL$271,MATCH(totalExpenditure!$A104,gDP!$B$6:$B$271))=0,"",INDEX([2]pivotTable!AW$3:AW$308,MATCH(totalExpenditure!$A104,[2]pivotTable!$A$3:$A$308,0))/100*INDEX(gDP!BL$6:BL$271,MATCH(totalExpenditure!$A104,gDP!$B$6:$B$271)))</f>
        <v>1323957174.3374803</v>
      </c>
      <c r="AX104" s="77">
        <f>IF(INDEX([2]pivotTable!AX$3:AX$308,MATCH(totalExpenditure!$A104,[2]pivotTable!$A$3:$A$308,0))/100*INDEX(gDP!BM$6:BM$271,MATCH(totalExpenditure!$A104,gDP!$B$6:$B$271))=0,"",INDEX([2]pivotTable!AX$3:AX$308,MATCH(totalExpenditure!$A104,[2]pivotTable!$A$3:$A$308,0))/100*INDEX(gDP!BM$6:BM$271,MATCH(totalExpenditure!$A104,gDP!$B$6:$B$271)))</f>
        <v>1280868619.7534437</v>
      </c>
      <c r="AY104" s="77">
        <f>IF(INDEX([2]pivotTable!AY$3:AY$308,MATCH(totalExpenditure!$A104,[2]pivotTable!$A$3:$A$308,0))/100*INDEX(gDP!BN$6:BN$271,MATCH(totalExpenditure!$A104,gDP!$B$6:$B$271))=0,"",INDEX([2]pivotTable!AY$3:AY$308,MATCH(totalExpenditure!$A104,[2]pivotTable!$A$3:$A$308,0))/100*INDEX(gDP!BN$6:BN$271,MATCH(totalExpenditure!$A104,gDP!$B$6:$B$271)))</f>
        <v>1392043327.029542</v>
      </c>
      <c r="AZ104" s="77" t="str">
        <f>IF(INDEX([2]pivotTable!AZ$3:AZ$308,MATCH(totalExpenditure!$A104,[2]pivotTable!$A$3:$A$308,0))/100*INDEX(gDP!BO$6:BO$271,MATCH(totalExpenditure!$A104,gDP!$B$6:$B$271))=0,"",INDEX([2]pivotTable!AZ$3:AZ$308,MATCH(totalExpenditure!$A104,[2]pivotTable!$A$3:$A$308,0))/100*INDEX(gDP!BO$6:BO$271,MATCH(totalExpenditure!$A104,gDP!$B$6:$B$271)))</f>
        <v/>
      </c>
      <c r="BA104" s="77" t="str">
        <f>IF(INDEX([2]pivotTable!B$310:B$615,MATCH(totalExpenditure!$A104,[2]pivotTable!$A$310:$A$615,0))/100*INDEX(gDP!Q$6:Q$271,MATCH(totalExpenditure!$A104,gDP!$B$6:$B$271))=0,"",INDEX([2]pivotTable!B$310:B$615,MATCH(totalExpenditure!$A104,[2]pivotTable!$A$310:$A$615,0))/100*INDEX(gDP!Q$6:Q$271,MATCH(totalExpenditure!$A104,gDP!$B$6:$B$271)))</f>
        <v/>
      </c>
      <c r="BB104" s="77" t="str">
        <f>IF(INDEX([2]pivotTable!C$310:C$615,MATCH(totalExpenditure!$A104,[2]pivotTable!$A$310:$A$615,0))/100*INDEX(gDP!R$6:R$271,MATCH(totalExpenditure!$A104,gDP!$B$6:$B$271))=0,"",INDEX([2]pivotTable!C$310:C$615,MATCH(totalExpenditure!$A104,[2]pivotTable!$A$310:$A$615,0))/100*INDEX(gDP!R$6:R$271,MATCH(totalExpenditure!$A104,gDP!$B$6:$B$271)))</f>
        <v/>
      </c>
      <c r="BC104" s="77" t="str">
        <f>IF(INDEX([2]pivotTable!D$310:D$615,MATCH(totalExpenditure!$A104,[2]pivotTable!$A$310:$A$615,0))/100*INDEX(gDP!S$6:S$271,MATCH(totalExpenditure!$A104,gDP!$B$6:$B$271))=0,"",INDEX([2]pivotTable!D$310:D$615,MATCH(totalExpenditure!$A104,[2]pivotTable!$A$310:$A$615,0))/100*INDEX(gDP!S$6:S$271,MATCH(totalExpenditure!$A104,gDP!$B$6:$B$271)))</f>
        <v/>
      </c>
      <c r="BD104" s="77" t="str">
        <f>IF(INDEX([2]pivotTable!E$310:E$615,MATCH(totalExpenditure!$A104,[2]pivotTable!$A$310:$A$615,0))/100*INDEX(gDP!T$6:T$271,MATCH(totalExpenditure!$A104,gDP!$B$6:$B$271))=0,"",INDEX([2]pivotTable!E$310:E$615,MATCH(totalExpenditure!$A104,[2]pivotTable!$A$310:$A$615,0))/100*INDEX(gDP!T$6:T$271,MATCH(totalExpenditure!$A104,gDP!$B$6:$B$271)))</f>
        <v/>
      </c>
      <c r="BE104" s="77" t="str">
        <f>IF(INDEX([2]pivotTable!F$310:F$615,MATCH(totalExpenditure!$A104,[2]pivotTable!$A$310:$A$615,0))/100*INDEX(gDP!U$6:U$271,MATCH(totalExpenditure!$A104,gDP!$B$6:$B$271))=0,"",INDEX([2]pivotTable!F$310:F$615,MATCH(totalExpenditure!$A104,[2]pivotTable!$A$310:$A$615,0))/100*INDEX(gDP!U$6:U$271,MATCH(totalExpenditure!$A104,gDP!$B$6:$B$271)))</f>
        <v/>
      </c>
      <c r="BF104" s="77" t="str">
        <f>IF(INDEX([2]pivotTable!G$310:G$615,MATCH(totalExpenditure!$A104,[2]pivotTable!$A$310:$A$615,0))/100*INDEX(gDP!V$6:V$271,MATCH(totalExpenditure!$A104,gDP!$B$6:$B$271))=0,"",INDEX([2]pivotTable!G$310:G$615,MATCH(totalExpenditure!$A104,[2]pivotTable!$A$310:$A$615,0))/100*INDEX(gDP!V$6:V$271,MATCH(totalExpenditure!$A104,gDP!$B$6:$B$271)))</f>
        <v/>
      </c>
      <c r="BG104" s="77" t="str">
        <f>IF(INDEX([2]pivotTable!H$310:H$615,MATCH(totalExpenditure!$A104,[2]pivotTable!$A$310:$A$615,0))/100*INDEX(gDP!W$6:W$271,MATCH(totalExpenditure!$A104,gDP!$B$6:$B$271))=0,"",INDEX([2]pivotTable!H$310:H$615,MATCH(totalExpenditure!$A104,[2]pivotTable!$A$310:$A$615,0))/100*INDEX(gDP!W$6:W$271,MATCH(totalExpenditure!$A104,gDP!$B$6:$B$271)))</f>
        <v/>
      </c>
      <c r="BH104" s="77" t="str">
        <f>IF(INDEX([2]pivotTable!I$310:I$615,MATCH(totalExpenditure!$A104,[2]pivotTable!$A$310:$A$615,0))/100*INDEX(gDP!X$6:X$271,MATCH(totalExpenditure!$A104,gDP!$B$6:$B$271))=0,"",INDEX([2]pivotTable!I$310:I$615,MATCH(totalExpenditure!$A104,[2]pivotTable!$A$310:$A$615,0))/100*INDEX(gDP!X$6:X$271,MATCH(totalExpenditure!$A104,gDP!$B$6:$B$271)))</f>
        <v/>
      </c>
      <c r="BI104" s="77" t="str">
        <f>IF(INDEX([2]pivotTable!J$310:J$615,MATCH(totalExpenditure!$A104,[2]pivotTable!$A$310:$A$615,0))/100*INDEX(gDP!Y$6:Y$271,MATCH(totalExpenditure!$A104,gDP!$B$6:$B$271))=0,"",INDEX([2]pivotTable!J$310:J$615,MATCH(totalExpenditure!$A104,[2]pivotTable!$A$310:$A$615,0))/100*INDEX(gDP!Y$6:Y$271,MATCH(totalExpenditure!$A104,gDP!$B$6:$B$271)))</f>
        <v/>
      </c>
      <c r="BJ104" s="77" t="str">
        <f>IF(INDEX([2]pivotTable!K$310:K$615,MATCH(totalExpenditure!$A104,[2]pivotTable!$A$310:$A$615,0))/100*INDEX(gDP!Z$6:Z$271,MATCH(totalExpenditure!$A104,gDP!$B$6:$B$271))=0,"",INDEX([2]pivotTable!K$310:K$615,MATCH(totalExpenditure!$A104,[2]pivotTable!$A$310:$A$615,0))/100*INDEX(gDP!Z$6:Z$271,MATCH(totalExpenditure!$A104,gDP!$B$6:$B$271)))</f>
        <v/>
      </c>
      <c r="BK104" s="77" t="str">
        <f>IF(INDEX([2]pivotTable!L$310:L$615,MATCH(totalExpenditure!$A104,[2]pivotTable!$A$310:$A$615,0))/100*INDEX(gDP!AA$6:AA$271,MATCH(totalExpenditure!$A104,gDP!$B$6:$B$271))=0,"",INDEX([2]pivotTable!L$310:L$615,MATCH(totalExpenditure!$A104,[2]pivotTable!$A$310:$A$615,0))/100*INDEX(gDP!AA$6:AA$271,MATCH(totalExpenditure!$A104,gDP!$B$6:$B$271)))</f>
        <v/>
      </c>
      <c r="BL104" s="77" t="str">
        <f>IF(INDEX([2]pivotTable!M$310:M$615,MATCH(totalExpenditure!$A104,[2]pivotTable!$A$310:$A$615,0))/100*INDEX(gDP!AB$6:AB$271,MATCH(totalExpenditure!$A104,gDP!$B$6:$B$271))=0,"",INDEX([2]pivotTable!M$310:M$615,MATCH(totalExpenditure!$A104,[2]pivotTable!$A$310:$A$615,0))/100*INDEX(gDP!AB$6:AB$271,MATCH(totalExpenditure!$A104,gDP!$B$6:$B$271)))</f>
        <v/>
      </c>
      <c r="BM104" s="77" t="str">
        <f>IF(INDEX([2]pivotTable!N$310:N$615,MATCH(totalExpenditure!$A104,[2]pivotTable!$A$310:$A$615,0))/100*INDEX(gDP!AC$6:AC$271,MATCH(totalExpenditure!$A104,gDP!$B$6:$B$271))=0,"",INDEX([2]pivotTable!N$310:N$615,MATCH(totalExpenditure!$A104,[2]pivotTable!$A$310:$A$615,0))/100*INDEX(gDP!AC$6:AC$271,MATCH(totalExpenditure!$A104,gDP!$B$6:$B$271)))</f>
        <v/>
      </c>
      <c r="BN104" s="77" t="str">
        <f>IF(INDEX([2]pivotTable!O$310:O$615,MATCH(totalExpenditure!$A104,[2]pivotTable!$A$310:$A$615,0))/100*INDEX(gDP!AD$6:AD$271,MATCH(totalExpenditure!$A104,gDP!$B$6:$B$271))=0,"",INDEX([2]pivotTable!O$310:O$615,MATCH(totalExpenditure!$A104,[2]pivotTable!$A$310:$A$615,0))/100*INDEX(gDP!AD$6:AD$271,MATCH(totalExpenditure!$A104,gDP!$B$6:$B$271)))</f>
        <v/>
      </c>
      <c r="BO104" s="77" t="str">
        <f>IF(INDEX([2]pivotTable!P$310:P$615,MATCH(totalExpenditure!$A104,[2]pivotTable!$A$310:$A$615,0))/100*INDEX(gDP!AE$6:AE$271,MATCH(totalExpenditure!$A104,gDP!$B$6:$B$271))=0,"",INDEX([2]pivotTable!P$310:P$615,MATCH(totalExpenditure!$A104,[2]pivotTable!$A$310:$A$615,0))/100*INDEX(gDP!AE$6:AE$271,MATCH(totalExpenditure!$A104,gDP!$B$6:$B$271)))</f>
        <v/>
      </c>
      <c r="BP104" s="77" t="str">
        <f>IF(INDEX([2]pivotTable!Q$310:Q$615,MATCH(totalExpenditure!$A104,[2]pivotTable!$A$310:$A$615,0))/100*INDEX(gDP!AF$6:AF$271,MATCH(totalExpenditure!$A104,gDP!$B$6:$B$271))=0,"",INDEX([2]pivotTable!Q$310:Q$615,MATCH(totalExpenditure!$A104,[2]pivotTable!$A$310:$A$615,0))/100*INDEX(gDP!AF$6:AF$271,MATCH(totalExpenditure!$A104,gDP!$B$6:$B$271)))</f>
        <v/>
      </c>
      <c r="BQ104" s="77" t="str">
        <f>IF(INDEX([2]pivotTable!R$310:R$615,MATCH(totalExpenditure!$A104,[2]pivotTable!$A$310:$A$615,0))/100*INDEX(gDP!AG$6:AG$271,MATCH(totalExpenditure!$A104,gDP!$B$6:$B$271))=0,"",INDEX([2]pivotTable!R$310:R$615,MATCH(totalExpenditure!$A104,[2]pivotTable!$A$310:$A$615,0))/100*INDEX(gDP!AG$6:AG$271,MATCH(totalExpenditure!$A104,gDP!$B$6:$B$271)))</f>
        <v/>
      </c>
      <c r="BR104" s="77" t="str">
        <f>IF(INDEX([2]pivotTable!S$310:S$615,MATCH(totalExpenditure!$A104,[2]pivotTable!$A$310:$A$615,0))/100*INDEX(gDP!AH$6:AH$271,MATCH(totalExpenditure!$A104,gDP!$B$6:$B$271))=0,"",INDEX([2]pivotTable!S$310:S$615,MATCH(totalExpenditure!$A104,[2]pivotTable!$A$310:$A$615,0))/100*INDEX(gDP!AH$6:AH$271,MATCH(totalExpenditure!$A104,gDP!$B$6:$B$271)))</f>
        <v/>
      </c>
      <c r="BS104" s="77" t="str">
        <f>IF(INDEX([2]pivotTable!T$310:T$615,MATCH(totalExpenditure!$A104,[2]pivotTable!$A$310:$A$615,0))/100*INDEX(gDP!AI$6:AI$271,MATCH(totalExpenditure!$A104,gDP!$B$6:$B$271))=0,"",INDEX([2]pivotTable!T$310:T$615,MATCH(totalExpenditure!$A104,[2]pivotTable!$A$310:$A$615,0))/100*INDEX(gDP!AI$6:AI$271,MATCH(totalExpenditure!$A104,gDP!$B$6:$B$271)))</f>
        <v/>
      </c>
      <c r="BT104" s="77" t="str">
        <f>IF(INDEX([2]pivotTable!U$310:U$615,MATCH(totalExpenditure!$A104,[2]pivotTable!$A$310:$A$615,0))/100*INDEX(gDP!AJ$6:AJ$271,MATCH(totalExpenditure!$A104,gDP!$B$6:$B$271))=0,"",INDEX([2]pivotTable!U$310:U$615,MATCH(totalExpenditure!$A104,[2]pivotTable!$A$310:$A$615,0))/100*INDEX(gDP!AJ$6:AJ$271,MATCH(totalExpenditure!$A104,gDP!$B$6:$B$271)))</f>
        <v/>
      </c>
      <c r="BU104" s="77">
        <f>IF(INDEX([2]pivotTable!V$310:V$615,MATCH(totalExpenditure!$A104,[2]pivotTable!$A$310:$A$615,0))/100*INDEX(gDP!AK$6:AK$271,MATCH(totalExpenditure!$A104,gDP!$B$6:$B$271))=0,"",INDEX([2]pivotTable!V$310:V$615,MATCH(totalExpenditure!$A104,[2]pivotTable!$A$310:$A$615,0))/100*INDEX(gDP!AK$6:AK$271,MATCH(totalExpenditure!$A104,gDP!$B$6:$B$271)))</f>
        <v>380237860.61774987</v>
      </c>
      <c r="BV104" s="77">
        <f>IF(INDEX([2]pivotTable!W$310:W$615,MATCH(totalExpenditure!$A104,[2]pivotTable!$A$310:$A$615,0))/100*INDEX(gDP!AL$6:AL$271,MATCH(totalExpenditure!$A104,gDP!$B$6:$B$271))=0,"",INDEX([2]pivotTable!W$310:W$615,MATCH(totalExpenditure!$A104,[2]pivotTable!$A$310:$A$615,0))/100*INDEX(gDP!AL$6:AL$271,MATCH(totalExpenditure!$A104,gDP!$B$6:$B$271)))</f>
        <v>439126267.10544538</v>
      </c>
      <c r="BW104" s="77">
        <f>IF(INDEX([2]pivotTable!X$310:X$615,MATCH(totalExpenditure!$A104,[2]pivotTable!$A$310:$A$615,0))/100*INDEX(gDP!AM$6:AM$271,MATCH(totalExpenditure!$A104,gDP!$B$6:$B$271))=0,"",INDEX([2]pivotTable!X$310:X$615,MATCH(totalExpenditure!$A104,[2]pivotTable!$A$310:$A$615,0))/100*INDEX(gDP!AM$6:AM$271,MATCH(totalExpenditure!$A104,gDP!$B$6:$B$271)))</f>
        <v>744107833.87101686</v>
      </c>
      <c r="BX104" s="77">
        <f>IF(INDEX([2]pivotTable!Y$310:Y$615,MATCH(totalExpenditure!$A104,[2]pivotTable!$A$310:$A$615,0))/100*INDEX(gDP!AN$6:AN$271,MATCH(totalExpenditure!$A104,gDP!$B$6:$B$271))=0,"",INDEX([2]pivotTable!Y$310:Y$615,MATCH(totalExpenditure!$A104,[2]pivotTable!$A$310:$A$615,0))/100*INDEX(gDP!AN$6:AN$271,MATCH(totalExpenditure!$A104,gDP!$B$6:$B$271)))</f>
        <v>1895154308.7986662</v>
      </c>
      <c r="BY104" s="77">
        <f>IF(INDEX([2]pivotTable!Z$310:Z$615,MATCH(totalExpenditure!$A104,[2]pivotTable!$A$310:$A$615,0))/100*INDEX(gDP!AO$6:AO$271,MATCH(totalExpenditure!$A104,gDP!$B$6:$B$271))=0,"",INDEX([2]pivotTable!Z$310:Z$615,MATCH(totalExpenditure!$A104,[2]pivotTable!$A$310:$A$615,0))/100*INDEX(gDP!AO$6:AO$271,MATCH(totalExpenditure!$A104,gDP!$B$6:$B$271)))</f>
        <v>1803820738.7844791</v>
      </c>
      <c r="BZ104" s="77">
        <f>IF(INDEX([2]pivotTable!AA$310:AA$615,MATCH(totalExpenditure!$A104,[2]pivotTable!$A$310:$A$615,0))/100*INDEX(gDP!AP$6:AP$271,MATCH(totalExpenditure!$A104,gDP!$B$6:$B$271))=0,"",INDEX([2]pivotTable!AA$310:AA$615,MATCH(totalExpenditure!$A104,[2]pivotTable!$A$310:$A$615,0))/100*INDEX(gDP!AP$6:AP$271,MATCH(totalExpenditure!$A104,gDP!$B$6:$B$271)))</f>
        <v>1701752105.6477852</v>
      </c>
      <c r="CA104" s="77">
        <f>IF(INDEX([2]pivotTable!AB$310:AB$615,MATCH(totalExpenditure!$A104,[2]pivotTable!$A$310:$A$615,0))/100*INDEX(gDP!AQ$6:AQ$271,MATCH(totalExpenditure!$A104,gDP!$B$6:$B$271))=0,"",INDEX([2]pivotTable!AB$310:AB$615,MATCH(totalExpenditure!$A104,[2]pivotTable!$A$310:$A$615,0))/100*INDEX(gDP!AQ$6:AQ$271,MATCH(totalExpenditure!$A104,gDP!$B$6:$B$271)))</f>
        <v>1822319787.1260803</v>
      </c>
      <c r="CB104" s="77">
        <f>IF(INDEX([2]pivotTable!AC$310:AC$615,MATCH(totalExpenditure!$A104,[2]pivotTable!$A$310:$A$615,0))/100*INDEX(gDP!AR$6:AR$271,MATCH(totalExpenditure!$A104,gDP!$B$6:$B$271))=0,"",INDEX([2]pivotTable!AC$310:AC$615,MATCH(totalExpenditure!$A104,[2]pivotTable!$A$310:$A$615,0))/100*INDEX(gDP!AR$6:AR$271,MATCH(totalExpenditure!$A104,gDP!$B$6:$B$271)))</f>
        <v>1763785471.5633798</v>
      </c>
      <c r="CC104" s="77">
        <f>IF(INDEX([2]pivotTable!AD$310:AD$615,MATCH(totalExpenditure!$A104,[2]pivotTable!$A$310:$A$615,0))/100*INDEX(gDP!AS$6:AS$271,MATCH(totalExpenditure!$A104,gDP!$B$6:$B$271))=0,"",INDEX([2]pivotTable!AD$310:AD$615,MATCH(totalExpenditure!$A104,[2]pivotTable!$A$310:$A$615,0))/100*INDEX(gDP!AS$6:AS$271,MATCH(totalExpenditure!$A104,gDP!$B$6:$B$271)))</f>
        <v>1363110336.190335</v>
      </c>
      <c r="CD104" s="77">
        <f>IF(INDEX([2]pivotTable!AE$310:AE$615,MATCH(totalExpenditure!$A104,[2]pivotTable!$A$310:$A$615,0))/100*INDEX(gDP!AT$6:AT$271,MATCH(totalExpenditure!$A104,gDP!$B$6:$B$271))=0,"",INDEX([2]pivotTable!AE$310:AE$615,MATCH(totalExpenditure!$A104,[2]pivotTable!$A$310:$A$615,0))/100*INDEX(gDP!AT$6:AT$271,MATCH(totalExpenditure!$A104,gDP!$B$6:$B$271)))</f>
        <v>1261522099.644449</v>
      </c>
      <c r="CE104" s="77">
        <f>IF(INDEX([2]pivotTable!AF$310:AF$615,MATCH(totalExpenditure!$A104,[2]pivotTable!$A$310:$A$615,0))/100*INDEX(gDP!AU$6:AU$271,MATCH(totalExpenditure!$A104,gDP!$B$6:$B$271))=0,"",INDEX([2]pivotTable!AF$310:AF$615,MATCH(totalExpenditure!$A104,[2]pivotTable!$A$310:$A$615,0))/100*INDEX(gDP!AU$6:AU$271,MATCH(totalExpenditure!$A104,gDP!$B$6:$B$271)))</f>
        <v>1386063859.2380335</v>
      </c>
      <c r="CF104" s="77">
        <f>IF(INDEX([2]pivotTable!AG$310:AG$615,MATCH(totalExpenditure!$A104,[2]pivotTable!$A$310:$A$615,0))/100*INDEX(gDP!AV$6:AV$271,MATCH(totalExpenditure!$A104,gDP!$B$6:$B$271))=0,"",INDEX([2]pivotTable!AG$310:AG$615,MATCH(totalExpenditure!$A104,[2]pivotTable!$A$310:$A$615,0))/100*INDEX(gDP!AV$6:AV$271,MATCH(totalExpenditure!$A104,gDP!$B$6:$B$271)))</f>
        <v>1727547256.3310447</v>
      </c>
      <c r="CG104" s="77">
        <f>IF(INDEX([2]pivotTable!AH$310:AH$615,MATCH(totalExpenditure!$A104,[2]pivotTable!$A$310:$A$615,0))/100*INDEX(gDP!AW$6:AW$271,MATCH(totalExpenditure!$A104,gDP!$B$6:$B$271))=0,"",INDEX([2]pivotTable!AH$310:AH$615,MATCH(totalExpenditure!$A104,[2]pivotTable!$A$310:$A$615,0))/100*INDEX(gDP!AW$6:AW$271,MATCH(totalExpenditure!$A104,gDP!$B$6:$B$271)))</f>
        <v>2050904583.6479385</v>
      </c>
      <c r="CH104" s="77">
        <f>IF(INDEX([2]pivotTable!AI$310:AI$615,MATCH(totalExpenditure!$A104,[2]pivotTable!$A$310:$A$615,0))/100*INDEX(gDP!AX$6:AX$271,MATCH(totalExpenditure!$A104,gDP!$B$6:$B$271))=0,"",INDEX([2]pivotTable!AI$310:AI$615,MATCH(totalExpenditure!$A104,[2]pivotTable!$A$310:$A$615,0))/100*INDEX(gDP!AX$6:AX$271,MATCH(totalExpenditure!$A104,gDP!$B$6:$B$271)))</f>
        <v>2089191532.954962</v>
      </c>
      <c r="CI104" s="77">
        <f>IF(INDEX([2]pivotTable!AJ$310:AJ$615,MATCH(totalExpenditure!$A104,[2]pivotTable!$A$310:$A$615,0))/100*INDEX(gDP!AY$6:AY$271,MATCH(totalExpenditure!$A104,gDP!$B$6:$B$271))=0,"",INDEX([2]pivotTable!AJ$310:AJ$615,MATCH(totalExpenditure!$A104,[2]pivotTable!$A$310:$A$615,0))/100*INDEX(gDP!AY$6:AY$271,MATCH(totalExpenditure!$A104,gDP!$B$6:$B$271)))</f>
        <v>2331277720.3829098</v>
      </c>
      <c r="CJ104" s="77">
        <f>IF(INDEX([2]pivotTable!AK$310:AK$615,MATCH(totalExpenditure!$A104,[2]pivotTable!$A$310:$A$615,0))/100*INDEX(gDP!AZ$6:AZ$271,MATCH(totalExpenditure!$A104,gDP!$B$6:$B$271))=0,"",INDEX([2]pivotTable!AK$310:AK$615,MATCH(totalExpenditure!$A104,[2]pivotTable!$A$310:$A$615,0))/100*INDEX(gDP!AZ$6:AZ$271,MATCH(totalExpenditure!$A104,gDP!$B$6:$B$271)))</f>
        <v>2740588608.2166944</v>
      </c>
      <c r="CK104" s="77">
        <f>IF(INDEX([2]pivotTable!AL$310:AL$615,MATCH(totalExpenditure!$A104,[2]pivotTable!$A$310:$A$615,0))/100*INDEX(gDP!BA$6:BA$271,MATCH(totalExpenditure!$A104,gDP!$B$6:$B$271))=0,"",INDEX([2]pivotTable!AL$310:AL$615,MATCH(totalExpenditure!$A104,[2]pivotTable!$A$310:$A$615,0))/100*INDEX(gDP!BA$6:BA$271,MATCH(totalExpenditure!$A104,gDP!$B$6:$B$271)))</f>
        <v>3193327086.3153815</v>
      </c>
      <c r="CL104" s="77">
        <f>IF(INDEX([2]pivotTable!AM$310:AM$615,MATCH(totalExpenditure!$A104,[2]pivotTable!$A$310:$A$615,0))/100*INDEX(gDP!BB$6:BB$271,MATCH(totalExpenditure!$A104,gDP!$B$6:$B$271))=0,"",INDEX([2]pivotTable!AM$310:AM$615,MATCH(totalExpenditure!$A104,[2]pivotTable!$A$310:$A$615,0))/100*INDEX(gDP!BB$6:BB$271,MATCH(totalExpenditure!$A104,gDP!$B$6:$B$271)))</f>
        <v>3148129324.0941834</v>
      </c>
      <c r="CM104" s="77">
        <f>IF(INDEX([2]pivotTable!AN$310:AN$615,MATCH(totalExpenditure!$A104,[2]pivotTable!$A$310:$A$615,0))/100*INDEX(gDP!BC$6:BC$271,MATCH(totalExpenditure!$A104,gDP!$B$6:$B$271))=0,"",INDEX([2]pivotTable!AN$310:AN$615,MATCH(totalExpenditure!$A104,[2]pivotTable!$A$310:$A$615,0))/100*INDEX(gDP!BC$6:BC$271,MATCH(totalExpenditure!$A104,gDP!$B$6:$B$271)))</f>
        <v>2894751175.1277299</v>
      </c>
      <c r="CN104" s="77">
        <f>IF(INDEX([2]pivotTable!AO$310:AO$615,MATCH(totalExpenditure!$A104,[2]pivotTable!$A$310:$A$615,0))/100*INDEX(gDP!BD$6:BD$271,MATCH(totalExpenditure!$A104,gDP!$B$6:$B$271))=0,"",INDEX([2]pivotTable!AO$310:AO$615,MATCH(totalExpenditure!$A104,[2]pivotTable!$A$310:$A$615,0))/100*INDEX(gDP!BD$6:BD$271,MATCH(totalExpenditure!$A104,gDP!$B$6:$B$271)))</f>
        <v>2950313182.236414</v>
      </c>
      <c r="CO104" s="77">
        <f>IF(INDEX([2]pivotTable!AP$310:AP$615,MATCH(totalExpenditure!$A104,[2]pivotTable!$A$310:$A$615,0))/100*INDEX(gDP!BE$6:BE$271,MATCH(totalExpenditure!$A104,gDP!$B$6:$B$271))=0,"",INDEX([2]pivotTable!AP$310:AP$615,MATCH(totalExpenditure!$A104,[2]pivotTable!$A$310:$A$615,0))/100*INDEX(gDP!BE$6:BE$271,MATCH(totalExpenditure!$A104,gDP!$B$6:$B$271)))</f>
        <v>2652404598.1208529</v>
      </c>
      <c r="CP104" s="77">
        <f>IF(INDEX([2]pivotTable!AQ$310:AQ$615,MATCH(totalExpenditure!$A104,[2]pivotTable!$A$310:$A$615,0))/100*INDEX(gDP!BF$6:BF$271,MATCH(totalExpenditure!$A104,gDP!$B$6:$B$271))=0,"",INDEX([2]pivotTable!AQ$310:AQ$615,MATCH(totalExpenditure!$A104,[2]pivotTable!$A$310:$A$615,0))/100*INDEX(gDP!BF$6:BF$271,MATCH(totalExpenditure!$A104,gDP!$B$6:$B$271)))</f>
        <v>2717266182.4411826</v>
      </c>
      <c r="CQ104" s="77">
        <f>IF(INDEX([2]pivotTable!AR$310:AR$615,MATCH(totalExpenditure!$A104,[2]pivotTable!$A$310:$A$615,0))/100*INDEX(gDP!BG$6:BG$271,MATCH(totalExpenditure!$A104,gDP!$B$6:$B$271))=0,"",INDEX([2]pivotTable!AR$310:AR$615,MATCH(totalExpenditure!$A104,[2]pivotTable!$A$310:$A$615,0))/100*INDEX(gDP!BG$6:BG$271,MATCH(totalExpenditure!$A104,gDP!$B$6:$B$271)))</f>
        <v>2563994584.4786091</v>
      </c>
      <c r="CR104" s="77">
        <f>IF(INDEX([2]pivotTable!AS$310:AS$615,MATCH(totalExpenditure!$A104,[2]pivotTable!$A$310:$A$615,0))/100*INDEX(gDP!BH$6:BH$271,MATCH(totalExpenditure!$A104,gDP!$B$6:$B$271))=0,"",INDEX([2]pivotTable!AS$310:AS$615,MATCH(totalExpenditure!$A104,[2]pivotTable!$A$310:$A$615,0))/100*INDEX(gDP!BH$6:BH$271,MATCH(totalExpenditure!$A104,gDP!$B$6:$B$271)))</f>
        <v>2224087016.8766036</v>
      </c>
      <c r="CS104" s="77">
        <f>IF(INDEX([2]pivotTable!AT$310:AT$615,MATCH(totalExpenditure!$A104,[2]pivotTable!$A$310:$A$615,0))/100*INDEX(gDP!BI$6:BI$271,MATCH(totalExpenditure!$A104,gDP!$B$6:$B$271))=0,"",INDEX([2]pivotTable!AT$310:AT$615,MATCH(totalExpenditure!$A104,[2]pivotTable!$A$310:$A$615,0))/100*INDEX(gDP!BI$6:BI$271,MATCH(totalExpenditure!$A104,gDP!$B$6:$B$271)))</f>
        <v>2220356494.9901714</v>
      </c>
      <c r="CT104" s="77">
        <f>IF(INDEX([2]pivotTable!AU$310:AU$615,MATCH(totalExpenditure!$A104,[2]pivotTable!$A$310:$A$615,0))/100*INDEX(gDP!BJ$6:BJ$271,MATCH(totalExpenditure!$A104,gDP!$B$6:$B$271))=0,"",INDEX([2]pivotTable!AU$310:AU$615,MATCH(totalExpenditure!$A104,[2]pivotTable!$A$310:$A$615,0))/100*INDEX(gDP!BJ$6:BJ$271,MATCH(totalExpenditure!$A104,gDP!$B$6:$B$271)))</f>
        <v>2286691463.672811</v>
      </c>
      <c r="CU104" s="77">
        <f>IF(INDEX([2]pivotTable!AV$310:AV$615,MATCH(totalExpenditure!$A104,[2]pivotTable!$A$310:$A$615,0))/100*INDEX(gDP!BK$6:BK$271,MATCH(totalExpenditure!$A104,gDP!$B$6:$B$271))=0,"",INDEX([2]pivotTable!AV$310:AV$615,MATCH(totalExpenditure!$A104,[2]pivotTable!$A$310:$A$615,0))/100*INDEX(gDP!BK$6:BK$271,MATCH(totalExpenditure!$A104,gDP!$B$6:$B$271)))</f>
        <v>2629098696.7664199</v>
      </c>
      <c r="CV104" s="77">
        <f>IF(INDEX([2]pivotTable!AW$310:AW$615,MATCH(totalExpenditure!$A104,[2]pivotTable!$A$310:$A$615,0))/100*INDEX(gDP!BL$6:BL$271,MATCH(totalExpenditure!$A104,gDP!$B$6:$B$271))=0,"",INDEX([2]pivotTable!AW$310:AW$615,MATCH(totalExpenditure!$A104,[2]pivotTable!$A$310:$A$615,0))/100*INDEX(gDP!BL$6:BL$271,MATCH(totalExpenditure!$A104,gDP!$B$6:$B$271)))</f>
        <v>2678847927.5146208</v>
      </c>
      <c r="CW104" s="77">
        <f>IF(INDEX([2]pivotTable!AX$310:AX$615,MATCH(totalExpenditure!$A104,[2]pivotTable!$A$310:$A$615,0))/100*INDEX(gDP!BM$6:BM$271,MATCH(totalExpenditure!$A104,gDP!$B$6:$B$271))=0,"",INDEX([2]pivotTable!AX$310:AX$615,MATCH(totalExpenditure!$A104,[2]pivotTable!$A$310:$A$615,0))/100*INDEX(gDP!BM$6:BM$271,MATCH(totalExpenditure!$A104,gDP!$B$6:$B$271)))</f>
        <v>2922709305.0737662</v>
      </c>
      <c r="CX104" s="77">
        <f>IF(INDEX([2]pivotTable!AY$310:AY$615,MATCH(totalExpenditure!$A104,[2]pivotTable!$A$310:$A$615,0))/100*INDEX(gDP!BN$6:BN$271,MATCH(totalExpenditure!$A104,gDP!$B$6:$B$271))=0,"",INDEX([2]pivotTable!AY$310:AY$615,MATCH(totalExpenditure!$A104,[2]pivotTable!$A$310:$A$615,0))/100*INDEX(gDP!BN$6:BN$271,MATCH(totalExpenditure!$A104,gDP!$B$6:$B$271)))</f>
        <v>3285222251.7897196</v>
      </c>
      <c r="CY104" s="77" t="str">
        <f>IF(INDEX([2]pivotTable!AZ$310:AZ$615,MATCH(totalExpenditure!$A104,[2]pivotTable!$A$310:$A$615,0))/100*INDEX(gDP!BO$6:BO$271,MATCH(totalExpenditure!$A104,gDP!$B$6:$B$271))=0,"",INDEX([2]pivotTable!AZ$310:AZ$615,MATCH(totalExpenditure!$A104,[2]pivotTable!$A$310:$A$615,0))/100*INDEX(gDP!BO$6:BO$271,MATCH(totalExpenditure!$A104,gDP!$B$6:$B$271)))</f>
        <v/>
      </c>
      <c r="CZ104" s="77" t="str">
        <f>IF(B104="","",IF(BA104="","",B104-B104+INDEX(gDP!Q$6:Q$271,MATCH(totalExpenditure!$A104,gDP!$B$6:$B$271))))</f>
        <v/>
      </c>
      <c r="DA104" s="77" t="str">
        <f>IF(C104="","",IF(BB104="","",C104-C104+INDEX(gDP!R$6:R$271,MATCH(totalExpenditure!$A104,gDP!$B$6:$B$271))))</f>
        <v/>
      </c>
      <c r="DB104" s="77" t="str">
        <f>IF(D104="","",IF(BC104="","",D104-D104+INDEX(gDP!S$6:S$271,MATCH(totalExpenditure!$A104,gDP!$B$6:$B$271))))</f>
        <v/>
      </c>
      <c r="DC104" s="77" t="str">
        <f>IF(E104="","",IF(BD104="","",E104-E104+INDEX(gDP!T$6:T$271,MATCH(totalExpenditure!$A104,gDP!$B$6:$B$271))))</f>
        <v/>
      </c>
      <c r="DD104" s="77" t="str">
        <f>IF(F104="","",IF(BE104="","",F104-F104+INDEX(gDP!U$6:U$271,MATCH(totalExpenditure!$A104,gDP!$B$6:$B$271))))</f>
        <v/>
      </c>
      <c r="DE104" s="77" t="str">
        <f>IF(G104="","",IF(BF104="","",G104-G104+INDEX(gDP!V$6:V$271,MATCH(totalExpenditure!$A104,gDP!$B$6:$B$271))))</f>
        <v/>
      </c>
      <c r="DF104" s="77" t="str">
        <f>IF(H104="","",IF(BG104="","",H104-H104+INDEX(gDP!W$6:W$271,MATCH(totalExpenditure!$A104,gDP!$B$6:$B$271))))</f>
        <v/>
      </c>
      <c r="DG104" s="77" t="str">
        <f>IF(I104="","",IF(BH104="","",I104-I104+INDEX(gDP!X$6:X$271,MATCH(totalExpenditure!$A104,gDP!$B$6:$B$271))))</f>
        <v/>
      </c>
      <c r="DH104" s="77" t="str">
        <f>IF(J104="","",IF(BI104="","",J104-J104+INDEX(gDP!Y$6:Y$271,MATCH(totalExpenditure!$A104,gDP!$B$6:$B$271))))</f>
        <v/>
      </c>
      <c r="DI104" s="77" t="str">
        <f>IF(K104="","",IF(BJ104="","",K104-K104+INDEX(gDP!Z$6:Z$271,MATCH(totalExpenditure!$A104,gDP!$B$6:$B$271))))</f>
        <v/>
      </c>
      <c r="DJ104" s="77" t="str">
        <f>IF(L104="","",IF(BK104="","",L104-L104+INDEX(gDP!AA$6:AA$271,MATCH(totalExpenditure!$A104,gDP!$B$6:$B$271))))</f>
        <v/>
      </c>
      <c r="DK104" s="77" t="str">
        <f>IF(M104="","",IF(BL104="","",M104-M104+INDEX(gDP!AB$6:AB$271,MATCH(totalExpenditure!$A104,gDP!$B$6:$B$271))))</f>
        <v/>
      </c>
      <c r="DL104" s="77" t="str">
        <f>IF(N104="","",IF(BM104="","",N104-N104+INDEX(gDP!AC$6:AC$271,MATCH(totalExpenditure!$A104,gDP!$B$6:$B$271))))</f>
        <v/>
      </c>
      <c r="DM104" s="77" t="str">
        <f>IF(O104="","",IF(BN104="","",O104-O104+INDEX(gDP!AD$6:AD$271,MATCH(totalExpenditure!$A104,gDP!$B$6:$B$271))))</f>
        <v/>
      </c>
      <c r="DN104" s="77" t="str">
        <f>IF(P104="","",IF(BO104="","",P104-P104+INDEX(gDP!AE$6:AE$271,MATCH(totalExpenditure!$A104,gDP!$B$6:$B$271))))</f>
        <v/>
      </c>
      <c r="DO104" s="77" t="str">
        <f>IF(Q104="","",IF(BP104="","",Q104-Q104+INDEX(gDP!AF$6:AF$271,MATCH(totalExpenditure!$A104,gDP!$B$6:$B$271))))</f>
        <v/>
      </c>
      <c r="DP104" s="77" t="str">
        <f>IF(R104="","",IF(BQ104="","",R104-R104+INDEX(gDP!AG$6:AG$271,MATCH(totalExpenditure!$A104,gDP!$B$6:$B$271))))</f>
        <v/>
      </c>
      <c r="DQ104" s="77" t="str">
        <f>IF(S104="","",IF(BR104="","",S104-S104+INDEX(gDP!AH$6:AH$271,MATCH(totalExpenditure!$A104,gDP!$B$6:$B$271))))</f>
        <v/>
      </c>
      <c r="DR104" s="77" t="str">
        <f>IF(T104="","",IF(BS104="","",T104-T104+INDEX(gDP!AI$6:AI$271,MATCH(totalExpenditure!$A104,gDP!$B$6:$B$271))))</f>
        <v/>
      </c>
      <c r="DS104" s="77" t="str">
        <f>IF(U104="","",IF(BT104="","",U104-U104+INDEX(gDP!AJ$6:AJ$271,MATCH(totalExpenditure!$A104,gDP!$B$6:$B$271))))</f>
        <v/>
      </c>
      <c r="DT104" s="77">
        <f>IF(V104="","",IF(BU104="","",V104-V104+INDEX(gDP!AK$6:AK$271,MATCH(totalExpenditure!$A104,gDP!$B$6:$B$271))))</f>
        <v>10621169290.9986</v>
      </c>
      <c r="DU104" s="77">
        <f>IF(W104="","",IF(BV104="","",W104-W104+INDEX(gDP!AL$6:AL$271,MATCH(totalExpenditure!$A104,gDP!$B$6:$B$271))))</f>
        <v>11259647874.4986</v>
      </c>
      <c r="DV104" s="77">
        <f>IF(X104="","",IF(BW104="","",X104-X104+INDEX(gDP!AM$6:AM$271,MATCH(totalExpenditure!$A104,gDP!$B$6:$B$271))))</f>
        <v>15062911616.822201</v>
      </c>
      <c r="DW104" s="77">
        <f>IF(Y104="","",IF(BX104="","",Y104-Y104+INDEX(gDP!AN$6:AN$271,MATCH(totalExpenditure!$A104,gDP!$B$6:$B$271))))</f>
        <v>22778296980.753201</v>
      </c>
      <c r="DX104" s="77">
        <f>IF(Z104="","",IF(BY104="","",Z104-Z104+INDEX(gDP!AO$6:AO$271,MATCH(totalExpenditure!$A104,gDP!$B$6:$B$271))))</f>
        <v>24147533317.061298</v>
      </c>
      <c r="DY104" s="77">
        <f>IF(AA104="","",IF(BZ104="","",AA104-AA104+INDEX(gDP!AP$6:AP$271,MATCH(totalExpenditure!$A104,gDP!$B$6:$B$271))))</f>
        <v>24172615137.0424</v>
      </c>
      <c r="DZ104" s="77">
        <f>IF(AB104="","",IF(CA104="","",AB104-AB104+INDEX(gDP!AQ$6:AQ$271,MATCH(totalExpenditure!$A104,gDP!$B$6:$B$271))))</f>
        <v>25885224248.950001</v>
      </c>
      <c r="EA104" s="77">
        <f>IF(AC104="","",IF(CB104="","",AC104-AC104+INDEX(gDP!AR$6:AR$271,MATCH(totalExpenditure!$A104,gDP!$B$6:$B$271))))</f>
        <v>23770693686.838001</v>
      </c>
      <c r="EB104" s="77">
        <f>IF(AD104="","",IF(CC104="","",AD104-AD104+INDEX(gDP!AS$6:AS$271,MATCH(totalExpenditure!$A104,gDP!$B$6:$B$271))))</f>
        <v>22128414548.544399</v>
      </c>
      <c r="EC104" s="77">
        <f>IF(AE104="","",IF(CD104="","",AE104-AE104+INDEX(gDP!AT$6:AT$271,MATCH(totalExpenditure!$A104,gDP!$B$6:$B$271))))</f>
        <v>23062561236.644402</v>
      </c>
      <c r="ED104" s="77">
        <f>IF(AF104="","",IF(CE104="","",AF104-AF104+INDEX(gDP!AU$6:AU$271,MATCH(totalExpenditure!$A104,gDP!$B$6:$B$271))))</f>
        <v>26757989560.5798</v>
      </c>
      <c r="EE104" s="77">
        <f>IF(AG104="","",IF(CF104="","",AG104-AG104+INDEX(gDP!AV$6:AV$271,MATCH(totalExpenditure!$A104,gDP!$B$6:$B$271))))</f>
        <v>35256066455.735603</v>
      </c>
      <c r="EF104" s="77">
        <f>IF(AH104="","",IF(CG104="","",AH104-AH104+INDEX(gDP!AW$6:AW$271,MATCH(totalExpenditure!$A104,gDP!$B$6:$B$271))))</f>
        <v>41855195584.651802</v>
      </c>
      <c r="EG104" s="77">
        <f>IF(AI104="","",IF(CH104="","",AI104-AI104+INDEX(gDP!AX$6:AX$271,MATCH(totalExpenditure!$A104,gDP!$B$6:$B$271))))</f>
        <v>45025679589.5466</v>
      </c>
      <c r="EH104" s="77">
        <f>IF(AJ104="","",IF(CI104="","",AJ104-AJ104+INDEX(gDP!AY$6:AY$271,MATCH(totalExpenditure!$A104,gDP!$B$6:$B$271))))</f>
        <v>49601653625.168297</v>
      </c>
      <c r="EI104" s="77">
        <f>IF(AK104="","",IF(CJ104="","",AK104-AK104+INDEX(gDP!AZ$6:AZ$271,MATCH(totalExpenditure!$A104,gDP!$B$6:$B$271))))</f>
        <v>59320099744.950104</v>
      </c>
      <c r="EJ104" s="77">
        <f>IF(AL104="","",IF(CK104="","",AL104-AL104+INDEX(gDP!BA$6:BA$271,MATCH(totalExpenditure!$A104,gDP!$B$6:$B$271))))</f>
        <v>68526332324.364403</v>
      </c>
      <c r="EK104" s="77">
        <f>IF(AM104="","",IF(CL104="","",AM104-AM104+INDEX(gDP!BB$6:BB$271,MATCH(totalExpenditure!$A104,gDP!$B$6:$B$271))))</f>
        <v>62093280554.1259</v>
      </c>
      <c r="EL104" s="77">
        <f>IF(AN104="","",IF(CM104="","",AN104-AN104+INDEX(gDP!BC$6:BC$271,MATCH(totalExpenditure!$A104,gDP!$B$6:$B$271))))</f>
        <v>58836405998.531097</v>
      </c>
      <c r="EM104" s="77">
        <f>IF(AO104="","",IF(CN104="","",AO104-AO104+INDEX(gDP!BD$6:BD$271,MATCH(totalExpenditure!$A104,gDP!$B$6:$B$271))))</f>
        <v>62772620898.647102</v>
      </c>
      <c r="EN104" s="77">
        <f>IF(AP104="","",IF(CO104="","",AP104-AP104+INDEX(gDP!BE$6:BE$271,MATCH(totalExpenditure!$A104,gDP!$B$6:$B$271))))</f>
        <v>57411354937.680801</v>
      </c>
      <c r="EO104" s="77">
        <f>IF(AQ104="","",IF(CP104="","",AQ104-AQ104+INDEX(gDP!BF$6:BF$271,MATCH(totalExpenditure!$A104,gDP!$B$6:$B$271))))</f>
        <v>59589170667.569801</v>
      </c>
      <c r="EP104" s="77">
        <f>IF(AR104="","",IF(CQ104="","",AR104-AR104+INDEX(gDP!BG$6:BG$271,MATCH(totalExpenditure!$A104,gDP!$B$6:$B$271))))</f>
        <v>59489433514.5849</v>
      </c>
      <c r="EQ104" s="77">
        <f>IF(AS104="","",IF(CR104="","",AS104-AS104+INDEX(gDP!BH$6:BH$271,MATCH(totalExpenditure!$A104,gDP!$B$6:$B$271))))</f>
        <v>51011170111.848701</v>
      </c>
      <c r="ER104" s="77">
        <f>IF(AT104="","",IF(CS104="","",AT104-AT104+INDEX(gDP!BI$6:BI$271,MATCH(totalExpenditure!$A104,gDP!$B$6:$B$271))))</f>
        <v>52740059263.4245</v>
      </c>
      <c r="ES104" s="77">
        <f>IF(AU104="","",IF(CT104="","",AU104-AU104+INDEX(gDP!BJ$6:BJ$271,MATCH(totalExpenditure!$A104,gDP!$B$6:$B$271))))</f>
        <v>56322449844.157898</v>
      </c>
      <c r="ET104" s="77">
        <f>IF(AV104="","",IF(CU104="","",AV104-AV104+INDEX(gDP!BK$6:BK$271,MATCH(totalExpenditure!$A104,gDP!$B$6:$B$271))))</f>
        <v>61861145806.2687</v>
      </c>
      <c r="EU104" s="77">
        <f>IF(AW104="","",IF(CV104="","",AW104-AW104+INDEX(gDP!BL$6:BL$271,MATCH(totalExpenditure!$A104,gDP!$B$6:$B$271))))</f>
        <v>61867157679.321503</v>
      </c>
      <c r="EV104" s="77">
        <f>IF(AX104="","",IF(CW104="","",AX104-AX104+INDEX(gDP!BM$6:BM$271,MATCH(totalExpenditure!$A104,gDP!$B$6:$B$271))))</f>
        <v>58221300897.883797</v>
      </c>
      <c r="EW104" s="77">
        <f>IF(AY104="","",IF(CX104="","",AY104-AY104+INDEX(gDP!BN$6:BN$271,MATCH(totalExpenditure!$A104,gDP!$B$6:$B$271))))</f>
        <v>69602166351.477097</v>
      </c>
      <c r="EX104" s="77" t="str">
        <f>IF(AZ104="","",IF(CY104="","",AZ104-AZ104+INDEX(gDP!BO$6:BO$271,MATCH(totalExpenditure!$A104,gDP!$B$6:$B$271))))</f>
        <v/>
      </c>
    </row>
    <row r="105" spans="1:154" x14ac:dyDescent="0.35">
      <c r="A105" t="s">
        <v>419</v>
      </c>
      <c r="B105" s="77" t="e">
        <f>IF(INDEX([2]pivotTable!B$3:B$308,MATCH(totalExpenditure!$A105,[2]pivotTable!$A$3:$A$308,0))/100*INDEX(gDP!Q$6:Q$271,MATCH(totalExpenditure!$A105,gDP!$B$6:$B$271))=0,"",INDEX([2]pivotTable!B$3:B$308,MATCH(totalExpenditure!$A105,[2]pivotTable!$A$3:$A$308,0))/100*INDEX(gDP!Q$6:Q$271,MATCH(totalExpenditure!$A105,gDP!$B$6:$B$271)))</f>
        <v>#N/A</v>
      </c>
      <c r="C105" s="77" t="e">
        <f>IF(INDEX([2]pivotTable!C$3:C$308,MATCH(totalExpenditure!$A105,[2]pivotTable!$A$3:$A$308,0))/100*INDEX(gDP!R$6:R$271,MATCH(totalExpenditure!$A105,gDP!$B$6:$B$271))=0,"",INDEX([2]pivotTable!C$3:C$308,MATCH(totalExpenditure!$A105,[2]pivotTable!$A$3:$A$308,0))/100*INDEX(gDP!R$6:R$271,MATCH(totalExpenditure!$A105,gDP!$B$6:$B$271)))</f>
        <v>#N/A</v>
      </c>
      <c r="D105" s="77" t="e">
        <f>IF(INDEX([2]pivotTable!D$3:D$308,MATCH(totalExpenditure!$A105,[2]pivotTable!$A$3:$A$308,0))/100*INDEX(gDP!S$6:S$271,MATCH(totalExpenditure!$A105,gDP!$B$6:$B$271))=0,"",INDEX([2]pivotTable!D$3:D$308,MATCH(totalExpenditure!$A105,[2]pivotTable!$A$3:$A$308,0))/100*INDEX(gDP!S$6:S$271,MATCH(totalExpenditure!$A105,gDP!$B$6:$B$271)))</f>
        <v>#N/A</v>
      </c>
      <c r="E105" s="77" t="e">
        <f>IF(INDEX([2]pivotTable!E$3:E$308,MATCH(totalExpenditure!$A105,[2]pivotTable!$A$3:$A$308,0))/100*INDEX(gDP!T$6:T$271,MATCH(totalExpenditure!$A105,gDP!$B$6:$B$271))=0,"",INDEX([2]pivotTable!E$3:E$308,MATCH(totalExpenditure!$A105,[2]pivotTable!$A$3:$A$308,0))/100*INDEX(gDP!T$6:T$271,MATCH(totalExpenditure!$A105,gDP!$B$6:$B$271)))</f>
        <v>#N/A</v>
      </c>
      <c r="F105" s="77" t="e">
        <f>IF(INDEX([2]pivotTable!F$3:F$308,MATCH(totalExpenditure!$A105,[2]pivotTable!$A$3:$A$308,0))/100*INDEX(gDP!U$6:U$271,MATCH(totalExpenditure!$A105,gDP!$B$6:$B$271))=0,"",INDEX([2]pivotTable!F$3:F$308,MATCH(totalExpenditure!$A105,[2]pivotTable!$A$3:$A$308,0))/100*INDEX(gDP!U$6:U$271,MATCH(totalExpenditure!$A105,gDP!$B$6:$B$271)))</f>
        <v>#N/A</v>
      </c>
      <c r="G105" s="77" t="e">
        <f>IF(INDEX([2]pivotTable!G$3:G$308,MATCH(totalExpenditure!$A105,[2]pivotTable!$A$3:$A$308,0))/100*INDEX(gDP!V$6:V$271,MATCH(totalExpenditure!$A105,gDP!$B$6:$B$271))=0,"",INDEX([2]pivotTable!G$3:G$308,MATCH(totalExpenditure!$A105,[2]pivotTable!$A$3:$A$308,0))/100*INDEX(gDP!V$6:V$271,MATCH(totalExpenditure!$A105,gDP!$B$6:$B$271)))</f>
        <v>#N/A</v>
      </c>
      <c r="H105" s="77" t="e">
        <f>IF(INDEX([2]pivotTable!H$3:H$308,MATCH(totalExpenditure!$A105,[2]pivotTable!$A$3:$A$308,0))/100*INDEX(gDP!W$6:W$271,MATCH(totalExpenditure!$A105,gDP!$B$6:$B$271))=0,"",INDEX([2]pivotTable!H$3:H$308,MATCH(totalExpenditure!$A105,[2]pivotTable!$A$3:$A$308,0))/100*INDEX(gDP!W$6:W$271,MATCH(totalExpenditure!$A105,gDP!$B$6:$B$271)))</f>
        <v>#N/A</v>
      </c>
      <c r="I105" s="77" t="e">
        <f>IF(INDEX([2]pivotTable!I$3:I$308,MATCH(totalExpenditure!$A105,[2]pivotTable!$A$3:$A$308,0))/100*INDEX(gDP!X$6:X$271,MATCH(totalExpenditure!$A105,gDP!$B$6:$B$271))=0,"",INDEX([2]pivotTable!I$3:I$308,MATCH(totalExpenditure!$A105,[2]pivotTable!$A$3:$A$308,0))/100*INDEX(gDP!X$6:X$271,MATCH(totalExpenditure!$A105,gDP!$B$6:$B$271)))</f>
        <v>#N/A</v>
      </c>
      <c r="J105" s="77" t="e">
        <f>IF(INDEX([2]pivotTable!J$3:J$308,MATCH(totalExpenditure!$A105,[2]pivotTable!$A$3:$A$308,0))/100*INDEX(gDP!Y$6:Y$271,MATCH(totalExpenditure!$A105,gDP!$B$6:$B$271))=0,"",INDEX([2]pivotTable!J$3:J$308,MATCH(totalExpenditure!$A105,[2]pivotTable!$A$3:$A$308,0))/100*INDEX(gDP!Y$6:Y$271,MATCH(totalExpenditure!$A105,gDP!$B$6:$B$271)))</f>
        <v>#N/A</v>
      </c>
      <c r="K105" s="77" t="e">
        <f>IF(INDEX([2]pivotTable!K$3:K$308,MATCH(totalExpenditure!$A105,[2]pivotTable!$A$3:$A$308,0))/100*INDEX(gDP!Z$6:Z$271,MATCH(totalExpenditure!$A105,gDP!$B$6:$B$271))=0,"",INDEX([2]pivotTable!K$3:K$308,MATCH(totalExpenditure!$A105,[2]pivotTable!$A$3:$A$308,0))/100*INDEX(gDP!Z$6:Z$271,MATCH(totalExpenditure!$A105,gDP!$B$6:$B$271)))</f>
        <v>#N/A</v>
      </c>
      <c r="L105" s="77" t="e">
        <f>IF(INDEX([2]pivotTable!L$3:L$308,MATCH(totalExpenditure!$A105,[2]pivotTable!$A$3:$A$308,0))/100*INDEX(gDP!AA$6:AA$271,MATCH(totalExpenditure!$A105,gDP!$B$6:$B$271))=0,"",INDEX([2]pivotTable!L$3:L$308,MATCH(totalExpenditure!$A105,[2]pivotTable!$A$3:$A$308,0))/100*INDEX(gDP!AA$6:AA$271,MATCH(totalExpenditure!$A105,gDP!$B$6:$B$271)))</f>
        <v>#N/A</v>
      </c>
      <c r="M105" s="77" t="e">
        <f>IF(INDEX([2]pivotTable!M$3:M$308,MATCH(totalExpenditure!$A105,[2]pivotTable!$A$3:$A$308,0))/100*INDEX(gDP!AB$6:AB$271,MATCH(totalExpenditure!$A105,gDP!$B$6:$B$271))=0,"",INDEX([2]pivotTable!M$3:M$308,MATCH(totalExpenditure!$A105,[2]pivotTable!$A$3:$A$308,0))/100*INDEX(gDP!AB$6:AB$271,MATCH(totalExpenditure!$A105,gDP!$B$6:$B$271)))</f>
        <v>#N/A</v>
      </c>
      <c r="N105" s="77" t="e">
        <f>IF(INDEX([2]pivotTable!N$3:N$308,MATCH(totalExpenditure!$A105,[2]pivotTable!$A$3:$A$308,0))/100*INDEX(gDP!AC$6:AC$271,MATCH(totalExpenditure!$A105,gDP!$B$6:$B$271))=0,"",INDEX([2]pivotTable!N$3:N$308,MATCH(totalExpenditure!$A105,[2]pivotTable!$A$3:$A$308,0))/100*INDEX(gDP!AC$6:AC$271,MATCH(totalExpenditure!$A105,gDP!$B$6:$B$271)))</f>
        <v>#N/A</v>
      </c>
      <c r="O105" s="77" t="e">
        <f>IF(INDEX([2]pivotTable!O$3:O$308,MATCH(totalExpenditure!$A105,[2]pivotTable!$A$3:$A$308,0))/100*INDEX(gDP!AD$6:AD$271,MATCH(totalExpenditure!$A105,gDP!$B$6:$B$271))=0,"",INDEX([2]pivotTable!O$3:O$308,MATCH(totalExpenditure!$A105,[2]pivotTable!$A$3:$A$308,0))/100*INDEX(gDP!AD$6:AD$271,MATCH(totalExpenditure!$A105,gDP!$B$6:$B$271)))</f>
        <v>#N/A</v>
      </c>
      <c r="P105" s="77" t="e">
        <f>IF(INDEX([2]pivotTable!P$3:P$308,MATCH(totalExpenditure!$A105,[2]pivotTable!$A$3:$A$308,0))/100*INDEX(gDP!AE$6:AE$271,MATCH(totalExpenditure!$A105,gDP!$B$6:$B$271))=0,"",INDEX([2]pivotTable!P$3:P$308,MATCH(totalExpenditure!$A105,[2]pivotTable!$A$3:$A$308,0))/100*INDEX(gDP!AE$6:AE$271,MATCH(totalExpenditure!$A105,gDP!$B$6:$B$271)))</f>
        <v>#N/A</v>
      </c>
      <c r="Q105" s="77" t="e">
        <f>IF(INDEX([2]pivotTable!Q$3:Q$308,MATCH(totalExpenditure!$A105,[2]pivotTable!$A$3:$A$308,0))/100*INDEX(gDP!AF$6:AF$271,MATCH(totalExpenditure!$A105,gDP!$B$6:$B$271))=0,"",INDEX([2]pivotTable!Q$3:Q$308,MATCH(totalExpenditure!$A105,[2]pivotTable!$A$3:$A$308,0))/100*INDEX(gDP!AF$6:AF$271,MATCH(totalExpenditure!$A105,gDP!$B$6:$B$271)))</f>
        <v>#N/A</v>
      </c>
      <c r="R105" s="77" t="e">
        <f>IF(INDEX([2]pivotTable!R$3:R$308,MATCH(totalExpenditure!$A105,[2]pivotTable!$A$3:$A$308,0))/100*INDEX(gDP!AG$6:AG$271,MATCH(totalExpenditure!$A105,gDP!$B$6:$B$271))=0,"",INDEX([2]pivotTable!R$3:R$308,MATCH(totalExpenditure!$A105,[2]pivotTable!$A$3:$A$308,0))/100*INDEX(gDP!AG$6:AG$271,MATCH(totalExpenditure!$A105,gDP!$B$6:$B$271)))</f>
        <v>#N/A</v>
      </c>
      <c r="S105" s="77" t="e">
        <f>IF(INDEX([2]pivotTable!S$3:S$308,MATCH(totalExpenditure!$A105,[2]pivotTable!$A$3:$A$308,0))/100*INDEX(gDP!AH$6:AH$271,MATCH(totalExpenditure!$A105,gDP!$B$6:$B$271))=0,"",INDEX([2]pivotTable!S$3:S$308,MATCH(totalExpenditure!$A105,[2]pivotTable!$A$3:$A$308,0))/100*INDEX(gDP!AH$6:AH$271,MATCH(totalExpenditure!$A105,gDP!$B$6:$B$271)))</f>
        <v>#N/A</v>
      </c>
      <c r="T105" s="77" t="e">
        <f>IF(INDEX([2]pivotTable!T$3:T$308,MATCH(totalExpenditure!$A105,[2]pivotTable!$A$3:$A$308,0))/100*INDEX(gDP!AI$6:AI$271,MATCH(totalExpenditure!$A105,gDP!$B$6:$B$271))=0,"",INDEX([2]pivotTable!T$3:T$308,MATCH(totalExpenditure!$A105,[2]pivotTable!$A$3:$A$308,0))/100*INDEX(gDP!AI$6:AI$271,MATCH(totalExpenditure!$A105,gDP!$B$6:$B$271)))</f>
        <v>#N/A</v>
      </c>
      <c r="U105" s="77" t="e">
        <f>IF(INDEX([2]pivotTable!U$3:U$308,MATCH(totalExpenditure!$A105,[2]pivotTable!$A$3:$A$308,0))/100*INDEX(gDP!AJ$6:AJ$271,MATCH(totalExpenditure!$A105,gDP!$B$6:$B$271))=0,"",INDEX([2]pivotTable!U$3:U$308,MATCH(totalExpenditure!$A105,[2]pivotTable!$A$3:$A$308,0))/100*INDEX(gDP!AJ$6:AJ$271,MATCH(totalExpenditure!$A105,gDP!$B$6:$B$271)))</f>
        <v>#N/A</v>
      </c>
      <c r="V105" s="77" t="e">
        <f>IF(INDEX([2]pivotTable!V$3:V$308,MATCH(totalExpenditure!$A105,[2]pivotTable!$A$3:$A$308,0))/100*INDEX(gDP!AK$6:AK$271,MATCH(totalExpenditure!$A105,gDP!$B$6:$B$271))=0,"",INDEX([2]pivotTable!V$3:V$308,MATCH(totalExpenditure!$A105,[2]pivotTable!$A$3:$A$308,0))/100*INDEX(gDP!AK$6:AK$271,MATCH(totalExpenditure!$A105,gDP!$B$6:$B$271)))</f>
        <v>#N/A</v>
      </c>
      <c r="W105" s="77" t="e">
        <f>IF(INDEX([2]pivotTable!W$3:W$308,MATCH(totalExpenditure!$A105,[2]pivotTable!$A$3:$A$308,0))/100*INDEX(gDP!AL$6:AL$271,MATCH(totalExpenditure!$A105,gDP!$B$6:$B$271))=0,"",INDEX([2]pivotTable!W$3:W$308,MATCH(totalExpenditure!$A105,[2]pivotTable!$A$3:$A$308,0))/100*INDEX(gDP!AL$6:AL$271,MATCH(totalExpenditure!$A105,gDP!$B$6:$B$271)))</f>
        <v>#N/A</v>
      </c>
      <c r="X105" s="77" t="e">
        <f>IF(INDEX([2]pivotTable!X$3:X$308,MATCH(totalExpenditure!$A105,[2]pivotTable!$A$3:$A$308,0))/100*INDEX(gDP!AM$6:AM$271,MATCH(totalExpenditure!$A105,gDP!$B$6:$B$271))=0,"",INDEX([2]pivotTable!X$3:X$308,MATCH(totalExpenditure!$A105,[2]pivotTable!$A$3:$A$308,0))/100*INDEX(gDP!AM$6:AM$271,MATCH(totalExpenditure!$A105,gDP!$B$6:$B$271)))</f>
        <v>#N/A</v>
      </c>
      <c r="Y105" s="77" t="e">
        <f>IF(INDEX([2]pivotTable!Y$3:Y$308,MATCH(totalExpenditure!$A105,[2]pivotTable!$A$3:$A$308,0))/100*INDEX(gDP!AN$6:AN$271,MATCH(totalExpenditure!$A105,gDP!$B$6:$B$271))=0,"",INDEX([2]pivotTable!Y$3:Y$308,MATCH(totalExpenditure!$A105,[2]pivotTable!$A$3:$A$308,0))/100*INDEX(gDP!AN$6:AN$271,MATCH(totalExpenditure!$A105,gDP!$B$6:$B$271)))</f>
        <v>#N/A</v>
      </c>
      <c r="Z105" s="77" t="e">
        <f>IF(INDEX([2]pivotTable!Z$3:Z$308,MATCH(totalExpenditure!$A105,[2]pivotTable!$A$3:$A$308,0))/100*INDEX(gDP!AO$6:AO$271,MATCH(totalExpenditure!$A105,gDP!$B$6:$B$271))=0,"",INDEX([2]pivotTable!Z$3:Z$308,MATCH(totalExpenditure!$A105,[2]pivotTable!$A$3:$A$308,0))/100*INDEX(gDP!AO$6:AO$271,MATCH(totalExpenditure!$A105,gDP!$B$6:$B$271)))</f>
        <v>#N/A</v>
      </c>
      <c r="AA105" s="77" t="e">
        <f>IF(INDEX([2]pivotTable!AA$3:AA$308,MATCH(totalExpenditure!$A105,[2]pivotTable!$A$3:$A$308,0))/100*INDEX(gDP!AP$6:AP$271,MATCH(totalExpenditure!$A105,gDP!$B$6:$B$271))=0,"",INDEX([2]pivotTable!AA$3:AA$308,MATCH(totalExpenditure!$A105,[2]pivotTable!$A$3:$A$308,0))/100*INDEX(gDP!AP$6:AP$271,MATCH(totalExpenditure!$A105,gDP!$B$6:$B$271)))</f>
        <v>#N/A</v>
      </c>
      <c r="AB105" s="77" t="e">
        <f>IF(INDEX([2]pivotTable!AB$3:AB$308,MATCH(totalExpenditure!$A105,[2]pivotTable!$A$3:$A$308,0))/100*INDEX(gDP!AQ$6:AQ$271,MATCH(totalExpenditure!$A105,gDP!$B$6:$B$271))=0,"",INDEX([2]pivotTable!AB$3:AB$308,MATCH(totalExpenditure!$A105,[2]pivotTable!$A$3:$A$308,0))/100*INDEX(gDP!AQ$6:AQ$271,MATCH(totalExpenditure!$A105,gDP!$B$6:$B$271)))</f>
        <v>#N/A</v>
      </c>
      <c r="AC105" s="77" t="e">
        <f>IF(INDEX([2]pivotTable!AC$3:AC$308,MATCH(totalExpenditure!$A105,[2]pivotTable!$A$3:$A$308,0))/100*INDEX(gDP!AR$6:AR$271,MATCH(totalExpenditure!$A105,gDP!$B$6:$B$271))=0,"",INDEX([2]pivotTable!AC$3:AC$308,MATCH(totalExpenditure!$A105,[2]pivotTable!$A$3:$A$308,0))/100*INDEX(gDP!AR$6:AR$271,MATCH(totalExpenditure!$A105,gDP!$B$6:$B$271)))</f>
        <v>#N/A</v>
      </c>
      <c r="AD105" s="77" t="e">
        <f>IF(INDEX([2]pivotTable!AD$3:AD$308,MATCH(totalExpenditure!$A105,[2]pivotTable!$A$3:$A$308,0))/100*INDEX(gDP!AS$6:AS$271,MATCH(totalExpenditure!$A105,gDP!$B$6:$B$271))=0,"",INDEX([2]pivotTable!AD$3:AD$308,MATCH(totalExpenditure!$A105,[2]pivotTable!$A$3:$A$308,0))/100*INDEX(gDP!AS$6:AS$271,MATCH(totalExpenditure!$A105,gDP!$B$6:$B$271)))</f>
        <v>#N/A</v>
      </c>
      <c r="AE105" s="77" t="e">
        <f>IF(INDEX([2]pivotTable!AE$3:AE$308,MATCH(totalExpenditure!$A105,[2]pivotTable!$A$3:$A$308,0))/100*INDEX(gDP!AT$6:AT$271,MATCH(totalExpenditure!$A105,gDP!$B$6:$B$271))=0,"",INDEX([2]pivotTable!AE$3:AE$308,MATCH(totalExpenditure!$A105,[2]pivotTable!$A$3:$A$308,0))/100*INDEX(gDP!AT$6:AT$271,MATCH(totalExpenditure!$A105,gDP!$B$6:$B$271)))</f>
        <v>#N/A</v>
      </c>
      <c r="AF105" s="77" t="e">
        <f>IF(INDEX([2]pivotTable!AF$3:AF$308,MATCH(totalExpenditure!$A105,[2]pivotTable!$A$3:$A$308,0))/100*INDEX(gDP!AU$6:AU$271,MATCH(totalExpenditure!$A105,gDP!$B$6:$B$271))=0,"",INDEX([2]pivotTable!AF$3:AF$308,MATCH(totalExpenditure!$A105,[2]pivotTable!$A$3:$A$308,0))/100*INDEX(gDP!AU$6:AU$271,MATCH(totalExpenditure!$A105,gDP!$B$6:$B$271)))</f>
        <v>#N/A</v>
      </c>
      <c r="AG105" s="77" t="e">
        <f>IF(INDEX([2]pivotTable!AG$3:AG$308,MATCH(totalExpenditure!$A105,[2]pivotTable!$A$3:$A$308,0))/100*INDEX(gDP!AV$6:AV$271,MATCH(totalExpenditure!$A105,gDP!$B$6:$B$271))=0,"",INDEX([2]pivotTable!AG$3:AG$308,MATCH(totalExpenditure!$A105,[2]pivotTable!$A$3:$A$308,0))/100*INDEX(gDP!AV$6:AV$271,MATCH(totalExpenditure!$A105,gDP!$B$6:$B$271)))</f>
        <v>#N/A</v>
      </c>
      <c r="AH105" s="77" t="e">
        <f>IF(INDEX([2]pivotTable!AH$3:AH$308,MATCH(totalExpenditure!$A105,[2]pivotTable!$A$3:$A$308,0))/100*INDEX(gDP!AW$6:AW$271,MATCH(totalExpenditure!$A105,gDP!$B$6:$B$271))=0,"",INDEX([2]pivotTable!AH$3:AH$308,MATCH(totalExpenditure!$A105,[2]pivotTable!$A$3:$A$308,0))/100*INDEX(gDP!AW$6:AW$271,MATCH(totalExpenditure!$A105,gDP!$B$6:$B$271)))</f>
        <v>#N/A</v>
      </c>
      <c r="AI105" s="77" t="e">
        <f>IF(INDEX([2]pivotTable!AI$3:AI$308,MATCH(totalExpenditure!$A105,[2]pivotTable!$A$3:$A$308,0))/100*INDEX(gDP!AX$6:AX$271,MATCH(totalExpenditure!$A105,gDP!$B$6:$B$271))=0,"",INDEX([2]pivotTable!AI$3:AI$308,MATCH(totalExpenditure!$A105,[2]pivotTable!$A$3:$A$308,0))/100*INDEX(gDP!AX$6:AX$271,MATCH(totalExpenditure!$A105,gDP!$B$6:$B$271)))</f>
        <v>#N/A</v>
      </c>
      <c r="AJ105" s="77" t="e">
        <f>IF(INDEX([2]pivotTable!AJ$3:AJ$308,MATCH(totalExpenditure!$A105,[2]pivotTable!$A$3:$A$308,0))/100*INDEX(gDP!AY$6:AY$271,MATCH(totalExpenditure!$A105,gDP!$B$6:$B$271))=0,"",INDEX([2]pivotTable!AJ$3:AJ$308,MATCH(totalExpenditure!$A105,[2]pivotTable!$A$3:$A$308,0))/100*INDEX(gDP!AY$6:AY$271,MATCH(totalExpenditure!$A105,gDP!$B$6:$B$271)))</f>
        <v>#N/A</v>
      </c>
      <c r="AK105" s="77" t="e">
        <f>IF(INDEX([2]pivotTable!AK$3:AK$308,MATCH(totalExpenditure!$A105,[2]pivotTable!$A$3:$A$308,0))/100*INDEX(gDP!AZ$6:AZ$271,MATCH(totalExpenditure!$A105,gDP!$B$6:$B$271))=0,"",INDEX([2]pivotTable!AK$3:AK$308,MATCH(totalExpenditure!$A105,[2]pivotTable!$A$3:$A$308,0))/100*INDEX(gDP!AZ$6:AZ$271,MATCH(totalExpenditure!$A105,gDP!$B$6:$B$271)))</f>
        <v>#N/A</v>
      </c>
      <c r="AL105" s="77" t="e">
        <f>IF(INDEX([2]pivotTable!AL$3:AL$308,MATCH(totalExpenditure!$A105,[2]pivotTable!$A$3:$A$308,0))/100*INDEX(gDP!BA$6:BA$271,MATCH(totalExpenditure!$A105,gDP!$B$6:$B$271))=0,"",INDEX([2]pivotTable!AL$3:AL$308,MATCH(totalExpenditure!$A105,[2]pivotTable!$A$3:$A$308,0))/100*INDEX(gDP!BA$6:BA$271,MATCH(totalExpenditure!$A105,gDP!$B$6:$B$271)))</f>
        <v>#N/A</v>
      </c>
      <c r="AM105" s="77" t="e">
        <f>IF(INDEX([2]pivotTable!AM$3:AM$308,MATCH(totalExpenditure!$A105,[2]pivotTable!$A$3:$A$308,0))/100*INDEX(gDP!BB$6:BB$271,MATCH(totalExpenditure!$A105,gDP!$B$6:$B$271))=0,"",INDEX([2]pivotTable!AM$3:AM$308,MATCH(totalExpenditure!$A105,[2]pivotTable!$A$3:$A$308,0))/100*INDEX(gDP!BB$6:BB$271,MATCH(totalExpenditure!$A105,gDP!$B$6:$B$271)))</f>
        <v>#N/A</v>
      </c>
      <c r="AN105" s="77" t="e">
        <f>IF(INDEX([2]pivotTable!AN$3:AN$308,MATCH(totalExpenditure!$A105,[2]pivotTable!$A$3:$A$308,0))/100*INDEX(gDP!BC$6:BC$271,MATCH(totalExpenditure!$A105,gDP!$B$6:$B$271))=0,"",INDEX([2]pivotTable!AN$3:AN$308,MATCH(totalExpenditure!$A105,[2]pivotTable!$A$3:$A$308,0))/100*INDEX(gDP!BC$6:BC$271,MATCH(totalExpenditure!$A105,gDP!$B$6:$B$271)))</f>
        <v>#N/A</v>
      </c>
      <c r="AO105" s="77" t="e">
        <f>IF(INDEX([2]pivotTable!AO$3:AO$308,MATCH(totalExpenditure!$A105,[2]pivotTable!$A$3:$A$308,0))/100*INDEX(gDP!BD$6:BD$271,MATCH(totalExpenditure!$A105,gDP!$B$6:$B$271))=0,"",INDEX([2]pivotTable!AO$3:AO$308,MATCH(totalExpenditure!$A105,[2]pivotTable!$A$3:$A$308,0))/100*INDEX(gDP!BD$6:BD$271,MATCH(totalExpenditure!$A105,gDP!$B$6:$B$271)))</f>
        <v>#N/A</v>
      </c>
      <c r="AP105" s="77" t="e">
        <f>IF(INDEX([2]pivotTable!AP$3:AP$308,MATCH(totalExpenditure!$A105,[2]pivotTable!$A$3:$A$308,0))/100*INDEX(gDP!BE$6:BE$271,MATCH(totalExpenditure!$A105,gDP!$B$6:$B$271))=0,"",INDEX([2]pivotTable!AP$3:AP$308,MATCH(totalExpenditure!$A105,[2]pivotTable!$A$3:$A$308,0))/100*INDEX(gDP!BE$6:BE$271,MATCH(totalExpenditure!$A105,gDP!$B$6:$B$271)))</f>
        <v>#N/A</v>
      </c>
      <c r="AQ105" s="77" t="e">
        <f>IF(INDEX([2]pivotTable!AQ$3:AQ$308,MATCH(totalExpenditure!$A105,[2]pivotTable!$A$3:$A$308,0))/100*INDEX(gDP!BF$6:BF$271,MATCH(totalExpenditure!$A105,gDP!$B$6:$B$271))=0,"",INDEX([2]pivotTable!AQ$3:AQ$308,MATCH(totalExpenditure!$A105,[2]pivotTable!$A$3:$A$308,0))/100*INDEX(gDP!BF$6:BF$271,MATCH(totalExpenditure!$A105,gDP!$B$6:$B$271)))</f>
        <v>#N/A</v>
      </c>
      <c r="AR105" s="77" t="e">
        <f>IF(INDEX([2]pivotTable!AR$3:AR$308,MATCH(totalExpenditure!$A105,[2]pivotTable!$A$3:$A$308,0))/100*INDEX(gDP!BG$6:BG$271,MATCH(totalExpenditure!$A105,gDP!$B$6:$B$271))=0,"",INDEX([2]pivotTable!AR$3:AR$308,MATCH(totalExpenditure!$A105,[2]pivotTable!$A$3:$A$308,0))/100*INDEX(gDP!BG$6:BG$271,MATCH(totalExpenditure!$A105,gDP!$B$6:$B$271)))</f>
        <v>#N/A</v>
      </c>
      <c r="AS105" s="77" t="e">
        <f>IF(INDEX([2]pivotTable!AS$3:AS$308,MATCH(totalExpenditure!$A105,[2]pivotTable!$A$3:$A$308,0))/100*INDEX(gDP!BH$6:BH$271,MATCH(totalExpenditure!$A105,gDP!$B$6:$B$271))=0,"",INDEX([2]pivotTable!AS$3:AS$308,MATCH(totalExpenditure!$A105,[2]pivotTable!$A$3:$A$308,0))/100*INDEX(gDP!BH$6:BH$271,MATCH(totalExpenditure!$A105,gDP!$B$6:$B$271)))</f>
        <v>#N/A</v>
      </c>
      <c r="AT105" s="77" t="e">
        <f>IF(INDEX([2]pivotTable!AT$3:AT$308,MATCH(totalExpenditure!$A105,[2]pivotTable!$A$3:$A$308,0))/100*INDEX(gDP!BI$6:BI$271,MATCH(totalExpenditure!$A105,gDP!$B$6:$B$271))=0,"",INDEX([2]pivotTable!AT$3:AT$308,MATCH(totalExpenditure!$A105,[2]pivotTable!$A$3:$A$308,0))/100*INDEX(gDP!BI$6:BI$271,MATCH(totalExpenditure!$A105,gDP!$B$6:$B$271)))</f>
        <v>#N/A</v>
      </c>
      <c r="AU105" s="77" t="e">
        <f>IF(INDEX([2]pivotTable!AU$3:AU$308,MATCH(totalExpenditure!$A105,[2]pivotTable!$A$3:$A$308,0))/100*INDEX(gDP!BJ$6:BJ$271,MATCH(totalExpenditure!$A105,gDP!$B$6:$B$271))=0,"",INDEX([2]pivotTable!AU$3:AU$308,MATCH(totalExpenditure!$A105,[2]pivotTable!$A$3:$A$308,0))/100*INDEX(gDP!BJ$6:BJ$271,MATCH(totalExpenditure!$A105,gDP!$B$6:$B$271)))</f>
        <v>#N/A</v>
      </c>
      <c r="AV105" s="77" t="e">
        <f>IF(INDEX([2]pivotTable!AV$3:AV$308,MATCH(totalExpenditure!$A105,[2]pivotTable!$A$3:$A$308,0))/100*INDEX(gDP!BK$6:BK$271,MATCH(totalExpenditure!$A105,gDP!$B$6:$B$271))=0,"",INDEX([2]pivotTable!AV$3:AV$308,MATCH(totalExpenditure!$A105,[2]pivotTable!$A$3:$A$308,0))/100*INDEX(gDP!BK$6:BK$271,MATCH(totalExpenditure!$A105,gDP!$B$6:$B$271)))</f>
        <v>#N/A</v>
      </c>
      <c r="AW105" s="77" t="e">
        <f>IF(INDEX([2]pivotTable!AW$3:AW$308,MATCH(totalExpenditure!$A105,[2]pivotTable!$A$3:$A$308,0))/100*INDEX(gDP!BL$6:BL$271,MATCH(totalExpenditure!$A105,gDP!$B$6:$B$271))=0,"",INDEX([2]pivotTable!AW$3:AW$308,MATCH(totalExpenditure!$A105,[2]pivotTable!$A$3:$A$308,0))/100*INDEX(gDP!BL$6:BL$271,MATCH(totalExpenditure!$A105,gDP!$B$6:$B$271)))</f>
        <v>#N/A</v>
      </c>
      <c r="AX105" s="77" t="e">
        <f>IF(INDEX([2]pivotTable!AX$3:AX$308,MATCH(totalExpenditure!$A105,[2]pivotTable!$A$3:$A$308,0))/100*INDEX(gDP!BM$6:BM$271,MATCH(totalExpenditure!$A105,gDP!$B$6:$B$271))=0,"",INDEX([2]pivotTable!AX$3:AX$308,MATCH(totalExpenditure!$A105,[2]pivotTable!$A$3:$A$308,0))/100*INDEX(gDP!BM$6:BM$271,MATCH(totalExpenditure!$A105,gDP!$B$6:$B$271)))</f>
        <v>#N/A</v>
      </c>
      <c r="AY105" s="77" t="e">
        <f>IF(INDEX([2]pivotTable!AY$3:AY$308,MATCH(totalExpenditure!$A105,[2]pivotTable!$A$3:$A$308,0))/100*INDEX(gDP!BN$6:BN$271,MATCH(totalExpenditure!$A105,gDP!$B$6:$B$271))=0,"",INDEX([2]pivotTable!AY$3:AY$308,MATCH(totalExpenditure!$A105,[2]pivotTable!$A$3:$A$308,0))/100*INDEX(gDP!BN$6:BN$271,MATCH(totalExpenditure!$A105,gDP!$B$6:$B$271)))</f>
        <v>#N/A</v>
      </c>
      <c r="AZ105" s="77" t="e">
        <f>IF(INDEX([2]pivotTable!AZ$3:AZ$308,MATCH(totalExpenditure!$A105,[2]pivotTable!$A$3:$A$308,0))/100*INDEX(gDP!BO$6:BO$271,MATCH(totalExpenditure!$A105,gDP!$B$6:$B$271))=0,"",INDEX([2]pivotTable!AZ$3:AZ$308,MATCH(totalExpenditure!$A105,[2]pivotTable!$A$3:$A$308,0))/100*INDEX(gDP!BO$6:BO$271,MATCH(totalExpenditure!$A105,gDP!$B$6:$B$271)))</f>
        <v>#N/A</v>
      </c>
      <c r="BA105" s="77" t="e">
        <f>IF(INDEX([2]pivotTable!B$310:B$615,MATCH(totalExpenditure!$A105,[2]pivotTable!$A$310:$A$615,0))/100*INDEX(gDP!Q$6:Q$271,MATCH(totalExpenditure!$A105,gDP!$B$6:$B$271))=0,"",INDEX([2]pivotTable!B$310:B$615,MATCH(totalExpenditure!$A105,[2]pivotTable!$A$310:$A$615,0))/100*INDEX(gDP!Q$6:Q$271,MATCH(totalExpenditure!$A105,gDP!$B$6:$B$271)))</f>
        <v>#N/A</v>
      </c>
      <c r="BB105" s="77" t="e">
        <f>IF(INDEX([2]pivotTable!C$310:C$615,MATCH(totalExpenditure!$A105,[2]pivotTable!$A$310:$A$615,0))/100*INDEX(gDP!R$6:R$271,MATCH(totalExpenditure!$A105,gDP!$B$6:$B$271))=0,"",INDEX([2]pivotTable!C$310:C$615,MATCH(totalExpenditure!$A105,[2]pivotTable!$A$310:$A$615,0))/100*INDEX(gDP!R$6:R$271,MATCH(totalExpenditure!$A105,gDP!$B$6:$B$271)))</f>
        <v>#N/A</v>
      </c>
      <c r="BC105" s="77" t="e">
        <f>IF(INDEX([2]pivotTable!D$310:D$615,MATCH(totalExpenditure!$A105,[2]pivotTable!$A$310:$A$615,0))/100*INDEX(gDP!S$6:S$271,MATCH(totalExpenditure!$A105,gDP!$B$6:$B$271))=0,"",INDEX([2]pivotTable!D$310:D$615,MATCH(totalExpenditure!$A105,[2]pivotTable!$A$310:$A$615,0))/100*INDEX(gDP!S$6:S$271,MATCH(totalExpenditure!$A105,gDP!$B$6:$B$271)))</f>
        <v>#N/A</v>
      </c>
      <c r="BD105" s="77" t="e">
        <f>IF(INDEX([2]pivotTable!E$310:E$615,MATCH(totalExpenditure!$A105,[2]pivotTable!$A$310:$A$615,0))/100*INDEX(gDP!T$6:T$271,MATCH(totalExpenditure!$A105,gDP!$B$6:$B$271))=0,"",INDEX([2]pivotTable!E$310:E$615,MATCH(totalExpenditure!$A105,[2]pivotTable!$A$310:$A$615,0))/100*INDEX(gDP!T$6:T$271,MATCH(totalExpenditure!$A105,gDP!$B$6:$B$271)))</f>
        <v>#N/A</v>
      </c>
      <c r="BE105" s="77" t="e">
        <f>IF(INDEX([2]pivotTable!F$310:F$615,MATCH(totalExpenditure!$A105,[2]pivotTable!$A$310:$A$615,0))/100*INDEX(gDP!U$6:U$271,MATCH(totalExpenditure!$A105,gDP!$B$6:$B$271))=0,"",INDEX([2]pivotTable!F$310:F$615,MATCH(totalExpenditure!$A105,[2]pivotTable!$A$310:$A$615,0))/100*INDEX(gDP!U$6:U$271,MATCH(totalExpenditure!$A105,gDP!$B$6:$B$271)))</f>
        <v>#N/A</v>
      </c>
      <c r="BF105" s="77" t="e">
        <f>IF(INDEX([2]pivotTable!G$310:G$615,MATCH(totalExpenditure!$A105,[2]pivotTable!$A$310:$A$615,0))/100*INDEX(gDP!V$6:V$271,MATCH(totalExpenditure!$A105,gDP!$B$6:$B$271))=0,"",INDEX([2]pivotTable!G$310:G$615,MATCH(totalExpenditure!$A105,[2]pivotTable!$A$310:$A$615,0))/100*INDEX(gDP!V$6:V$271,MATCH(totalExpenditure!$A105,gDP!$B$6:$B$271)))</f>
        <v>#N/A</v>
      </c>
      <c r="BG105" s="77" t="e">
        <f>IF(INDEX([2]pivotTable!H$310:H$615,MATCH(totalExpenditure!$A105,[2]pivotTable!$A$310:$A$615,0))/100*INDEX(gDP!W$6:W$271,MATCH(totalExpenditure!$A105,gDP!$B$6:$B$271))=0,"",INDEX([2]pivotTable!H$310:H$615,MATCH(totalExpenditure!$A105,[2]pivotTable!$A$310:$A$615,0))/100*INDEX(gDP!W$6:W$271,MATCH(totalExpenditure!$A105,gDP!$B$6:$B$271)))</f>
        <v>#N/A</v>
      </c>
      <c r="BH105" s="77" t="e">
        <f>IF(INDEX([2]pivotTable!I$310:I$615,MATCH(totalExpenditure!$A105,[2]pivotTable!$A$310:$A$615,0))/100*INDEX(gDP!X$6:X$271,MATCH(totalExpenditure!$A105,gDP!$B$6:$B$271))=0,"",INDEX([2]pivotTable!I$310:I$615,MATCH(totalExpenditure!$A105,[2]pivotTable!$A$310:$A$615,0))/100*INDEX(gDP!X$6:X$271,MATCH(totalExpenditure!$A105,gDP!$B$6:$B$271)))</f>
        <v>#N/A</v>
      </c>
      <c r="BI105" s="77" t="e">
        <f>IF(INDEX([2]pivotTable!J$310:J$615,MATCH(totalExpenditure!$A105,[2]pivotTable!$A$310:$A$615,0))/100*INDEX(gDP!Y$6:Y$271,MATCH(totalExpenditure!$A105,gDP!$B$6:$B$271))=0,"",INDEX([2]pivotTable!J$310:J$615,MATCH(totalExpenditure!$A105,[2]pivotTable!$A$310:$A$615,0))/100*INDEX(gDP!Y$6:Y$271,MATCH(totalExpenditure!$A105,gDP!$B$6:$B$271)))</f>
        <v>#N/A</v>
      </c>
      <c r="BJ105" s="77" t="e">
        <f>IF(INDEX([2]pivotTable!K$310:K$615,MATCH(totalExpenditure!$A105,[2]pivotTable!$A$310:$A$615,0))/100*INDEX(gDP!Z$6:Z$271,MATCH(totalExpenditure!$A105,gDP!$B$6:$B$271))=0,"",INDEX([2]pivotTable!K$310:K$615,MATCH(totalExpenditure!$A105,[2]pivotTable!$A$310:$A$615,0))/100*INDEX(gDP!Z$6:Z$271,MATCH(totalExpenditure!$A105,gDP!$B$6:$B$271)))</f>
        <v>#N/A</v>
      </c>
      <c r="BK105" s="77" t="e">
        <f>IF(INDEX([2]pivotTable!L$310:L$615,MATCH(totalExpenditure!$A105,[2]pivotTable!$A$310:$A$615,0))/100*INDEX(gDP!AA$6:AA$271,MATCH(totalExpenditure!$A105,gDP!$B$6:$B$271))=0,"",INDEX([2]pivotTable!L$310:L$615,MATCH(totalExpenditure!$A105,[2]pivotTable!$A$310:$A$615,0))/100*INDEX(gDP!AA$6:AA$271,MATCH(totalExpenditure!$A105,gDP!$B$6:$B$271)))</f>
        <v>#N/A</v>
      </c>
      <c r="BL105" s="77" t="e">
        <f>IF(INDEX([2]pivotTable!M$310:M$615,MATCH(totalExpenditure!$A105,[2]pivotTable!$A$310:$A$615,0))/100*INDEX(gDP!AB$6:AB$271,MATCH(totalExpenditure!$A105,gDP!$B$6:$B$271))=0,"",INDEX([2]pivotTable!M$310:M$615,MATCH(totalExpenditure!$A105,[2]pivotTable!$A$310:$A$615,0))/100*INDEX(gDP!AB$6:AB$271,MATCH(totalExpenditure!$A105,gDP!$B$6:$B$271)))</f>
        <v>#N/A</v>
      </c>
      <c r="BM105" s="77" t="e">
        <f>IF(INDEX([2]pivotTable!N$310:N$615,MATCH(totalExpenditure!$A105,[2]pivotTable!$A$310:$A$615,0))/100*INDEX(gDP!AC$6:AC$271,MATCH(totalExpenditure!$A105,gDP!$B$6:$B$271))=0,"",INDEX([2]pivotTable!N$310:N$615,MATCH(totalExpenditure!$A105,[2]pivotTable!$A$310:$A$615,0))/100*INDEX(gDP!AC$6:AC$271,MATCH(totalExpenditure!$A105,gDP!$B$6:$B$271)))</f>
        <v>#N/A</v>
      </c>
      <c r="BN105" s="77" t="e">
        <f>IF(INDEX([2]pivotTable!O$310:O$615,MATCH(totalExpenditure!$A105,[2]pivotTable!$A$310:$A$615,0))/100*INDEX(gDP!AD$6:AD$271,MATCH(totalExpenditure!$A105,gDP!$B$6:$B$271))=0,"",INDEX([2]pivotTable!O$310:O$615,MATCH(totalExpenditure!$A105,[2]pivotTable!$A$310:$A$615,0))/100*INDEX(gDP!AD$6:AD$271,MATCH(totalExpenditure!$A105,gDP!$B$6:$B$271)))</f>
        <v>#N/A</v>
      </c>
      <c r="BO105" s="77" t="e">
        <f>IF(INDEX([2]pivotTable!P$310:P$615,MATCH(totalExpenditure!$A105,[2]pivotTable!$A$310:$A$615,0))/100*INDEX(gDP!AE$6:AE$271,MATCH(totalExpenditure!$A105,gDP!$B$6:$B$271))=0,"",INDEX([2]pivotTable!P$310:P$615,MATCH(totalExpenditure!$A105,[2]pivotTable!$A$310:$A$615,0))/100*INDEX(gDP!AE$6:AE$271,MATCH(totalExpenditure!$A105,gDP!$B$6:$B$271)))</f>
        <v>#N/A</v>
      </c>
      <c r="BP105" s="77" t="e">
        <f>IF(INDEX([2]pivotTable!Q$310:Q$615,MATCH(totalExpenditure!$A105,[2]pivotTable!$A$310:$A$615,0))/100*INDEX(gDP!AF$6:AF$271,MATCH(totalExpenditure!$A105,gDP!$B$6:$B$271))=0,"",INDEX([2]pivotTable!Q$310:Q$615,MATCH(totalExpenditure!$A105,[2]pivotTable!$A$310:$A$615,0))/100*INDEX(gDP!AF$6:AF$271,MATCH(totalExpenditure!$A105,gDP!$B$6:$B$271)))</f>
        <v>#N/A</v>
      </c>
      <c r="BQ105" s="77" t="e">
        <f>IF(INDEX([2]pivotTable!R$310:R$615,MATCH(totalExpenditure!$A105,[2]pivotTable!$A$310:$A$615,0))/100*INDEX(gDP!AG$6:AG$271,MATCH(totalExpenditure!$A105,gDP!$B$6:$B$271))=0,"",INDEX([2]pivotTable!R$310:R$615,MATCH(totalExpenditure!$A105,[2]pivotTable!$A$310:$A$615,0))/100*INDEX(gDP!AG$6:AG$271,MATCH(totalExpenditure!$A105,gDP!$B$6:$B$271)))</f>
        <v>#N/A</v>
      </c>
      <c r="BR105" s="77" t="e">
        <f>IF(INDEX([2]pivotTable!S$310:S$615,MATCH(totalExpenditure!$A105,[2]pivotTable!$A$310:$A$615,0))/100*INDEX(gDP!AH$6:AH$271,MATCH(totalExpenditure!$A105,gDP!$B$6:$B$271))=0,"",INDEX([2]pivotTable!S$310:S$615,MATCH(totalExpenditure!$A105,[2]pivotTable!$A$310:$A$615,0))/100*INDEX(gDP!AH$6:AH$271,MATCH(totalExpenditure!$A105,gDP!$B$6:$B$271)))</f>
        <v>#N/A</v>
      </c>
      <c r="BS105" s="77" t="e">
        <f>IF(INDEX([2]pivotTable!T$310:T$615,MATCH(totalExpenditure!$A105,[2]pivotTable!$A$310:$A$615,0))/100*INDEX(gDP!AI$6:AI$271,MATCH(totalExpenditure!$A105,gDP!$B$6:$B$271))=0,"",INDEX([2]pivotTable!T$310:T$615,MATCH(totalExpenditure!$A105,[2]pivotTable!$A$310:$A$615,0))/100*INDEX(gDP!AI$6:AI$271,MATCH(totalExpenditure!$A105,gDP!$B$6:$B$271)))</f>
        <v>#N/A</v>
      </c>
      <c r="BT105" s="77" t="e">
        <f>IF(INDEX([2]pivotTable!U$310:U$615,MATCH(totalExpenditure!$A105,[2]pivotTable!$A$310:$A$615,0))/100*INDEX(gDP!AJ$6:AJ$271,MATCH(totalExpenditure!$A105,gDP!$B$6:$B$271))=0,"",INDEX([2]pivotTable!U$310:U$615,MATCH(totalExpenditure!$A105,[2]pivotTable!$A$310:$A$615,0))/100*INDEX(gDP!AJ$6:AJ$271,MATCH(totalExpenditure!$A105,gDP!$B$6:$B$271)))</f>
        <v>#N/A</v>
      </c>
      <c r="BU105" s="77" t="e">
        <f>IF(INDEX([2]pivotTable!V$310:V$615,MATCH(totalExpenditure!$A105,[2]pivotTable!$A$310:$A$615,0))/100*INDEX(gDP!AK$6:AK$271,MATCH(totalExpenditure!$A105,gDP!$B$6:$B$271))=0,"",INDEX([2]pivotTable!V$310:V$615,MATCH(totalExpenditure!$A105,[2]pivotTable!$A$310:$A$615,0))/100*INDEX(gDP!AK$6:AK$271,MATCH(totalExpenditure!$A105,gDP!$B$6:$B$271)))</f>
        <v>#N/A</v>
      </c>
      <c r="BV105" s="77" t="e">
        <f>IF(INDEX([2]pivotTable!W$310:W$615,MATCH(totalExpenditure!$A105,[2]pivotTable!$A$310:$A$615,0))/100*INDEX(gDP!AL$6:AL$271,MATCH(totalExpenditure!$A105,gDP!$B$6:$B$271))=0,"",INDEX([2]pivotTable!W$310:W$615,MATCH(totalExpenditure!$A105,[2]pivotTable!$A$310:$A$615,0))/100*INDEX(gDP!AL$6:AL$271,MATCH(totalExpenditure!$A105,gDP!$B$6:$B$271)))</f>
        <v>#N/A</v>
      </c>
      <c r="BW105" s="77" t="e">
        <f>IF(INDEX([2]pivotTable!X$310:X$615,MATCH(totalExpenditure!$A105,[2]pivotTable!$A$310:$A$615,0))/100*INDEX(gDP!AM$6:AM$271,MATCH(totalExpenditure!$A105,gDP!$B$6:$B$271))=0,"",INDEX([2]pivotTable!X$310:X$615,MATCH(totalExpenditure!$A105,[2]pivotTable!$A$310:$A$615,0))/100*INDEX(gDP!AM$6:AM$271,MATCH(totalExpenditure!$A105,gDP!$B$6:$B$271)))</f>
        <v>#N/A</v>
      </c>
      <c r="BX105" s="77" t="e">
        <f>IF(INDEX([2]pivotTable!Y$310:Y$615,MATCH(totalExpenditure!$A105,[2]pivotTable!$A$310:$A$615,0))/100*INDEX(gDP!AN$6:AN$271,MATCH(totalExpenditure!$A105,gDP!$B$6:$B$271))=0,"",INDEX([2]pivotTable!Y$310:Y$615,MATCH(totalExpenditure!$A105,[2]pivotTable!$A$310:$A$615,0))/100*INDEX(gDP!AN$6:AN$271,MATCH(totalExpenditure!$A105,gDP!$B$6:$B$271)))</f>
        <v>#N/A</v>
      </c>
      <c r="BY105" s="77" t="e">
        <f>IF(INDEX([2]pivotTable!Z$310:Z$615,MATCH(totalExpenditure!$A105,[2]pivotTable!$A$310:$A$615,0))/100*INDEX(gDP!AO$6:AO$271,MATCH(totalExpenditure!$A105,gDP!$B$6:$B$271))=0,"",INDEX([2]pivotTable!Z$310:Z$615,MATCH(totalExpenditure!$A105,[2]pivotTable!$A$310:$A$615,0))/100*INDEX(gDP!AO$6:AO$271,MATCH(totalExpenditure!$A105,gDP!$B$6:$B$271)))</f>
        <v>#N/A</v>
      </c>
      <c r="BZ105" s="77" t="e">
        <f>IF(INDEX([2]pivotTable!AA$310:AA$615,MATCH(totalExpenditure!$A105,[2]pivotTable!$A$310:$A$615,0))/100*INDEX(gDP!AP$6:AP$271,MATCH(totalExpenditure!$A105,gDP!$B$6:$B$271))=0,"",INDEX([2]pivotTable!AA$310:AA$615,MATCH(totalExpenditure!$A105,[2]pivotTable!$A$310:$A$615,0))/100*INDEX(gDP!AP$6:AP$271,MATCH(totalExpenditure!$A105,gDP!$B$6:$B$271)))</f>
        <v>#N/A</v>
      </c>
      <c r="CA105" s="77" t="e">
        <f>IF(INDEX([2]pivotTable!AB$310:AB$615,MATCH(totalExpenditure!$A105,[2]pivotTable!$A$310:$A$615,0))/100*INDEX(gDP!AQ$6:AQ$271,MATCH(totalExpenditure!$A105,gDP!$B$6:$B$271))=0,"",INDEX([2]pivotTable!AB$310:AB$615,MATCH(totalExpenditure!$A105,[2]pivotTable!$A$310:$A$615,0))/100*INDEX(gDP!AQ$6:AQ$271,MATCH(totalExpenditure!$A105,gDP!$B$6:$B$271)))</f>
        <v>#N/A</v>
      </c>
      <c r="CB105" s="77" t="e">
        <f>IF(INDEX([2]pivotTable!AC$310:AC$615,MATCH(totalExpenditure!$A105,[2]pivotTable!$A$310:$A$615,0))/100*INDEX(gDP!AR$6:AR$271,MATCH(totalExpenditure!$A105,gDP!$B$6:$B$271))=0,"",INDEX([2]pivotTable!AC$310:AC$615,MATCH(totalExpenditure!$A105,[2]pivotTable!$A$310:$A$615,0))/100*INDEX(gDP!AR$6:AR$271,MATCH(totalExpenditure!$A105,gDP!$B$6:$B$271)))</f>
        <v>#N/A</v>
      </c>
      <c r="CC105" s="77" t="e">
        <f>IF(INDEX([2]pivotTable!AD$310:AD$615,MATCH(totalExpenditure!$A105,[2]pivotTable!$A$310:$A$615,0))/100*INDEX(gDP!AS$6:AS$271,MATCH(totalExpenditure!$A105,gDP!$B$6:$B$271))=0,"",INDEX([2]pivotTable!AD$310:AD$615,MATCH(totalExpenditure!$A105,[2]pivotTable!$A$310:$A$615,0))/100*INDEX(gDP!AS$6:AS$271,MATCH(totalExpenditure!$A105,gDP!$B$6:$B$271)))</f>
        <v>#N/A</v>
      </c>
      <c r="CD105" s="77" t="e">
        <f>IF(INDEX([2]pivotTable!AE$310:AE$615,MATCH(totalExpenditure!$A105,[2]pivotTable!$A$310:$A$615,0))/100*INDEX(gDP!AT$6:AT$271,MATCH(totalExpenditure!$A105,gDP!$B$6:$B$271))=0,"",INDEX([2]pivotTable!AE$310:AE$615,MATCH(totalExpenditure!$A105,[2]pivotTable!$A$310:$A$615,0))/100*INDEX(gDP!AT$6:AT$271,MATCH(totalExpenditure!$A105,gDP!$B$6:$B$271)))</f>
        <v>#N/A</v>
      </c>
      <c r="CE105" s="77" t="e">
        <f>IF(INDEX([2]pivotTable!AF$310:AF$615,MATCH(totalExpenditure!$A105,[2]pivotTable!$A$310:$A$615,0))/100*INDEX(gDP!AU$6:AU$271,MATCH(totalExpenditure!$A105,gDP!$B$6:$B$271))=0,"",INDEX([2]pivotTable!AF$310:AF$615,MATCH(totalExpenditure!$A105,[2]pivotTable!$A$310:$A$615,0))/100*INDEX(gDP!AU$6:AU$271,MATCH(totalExpenditure!$A105,gDP!$B$6:$B$271)))</f>
        <v>#N/A</v>
      </c>
      <c r="CF105" s="77" t="e">
        <f>IF(INDEX([2]pivotTable!AG$310:AG$615,MATCH(totalExpenditure!$A105,[2]pivotTable!$A$310:$A$615,0))/100*INDEX(gDP!AV$6:AV$271,MATCH(totalExpenditure!$A105,gDP!$B$6:$B$271))=0,"",INDEX([2]pivotTable!AG$310:AG$615,MATCH(totalExpenditure!$A105,[2]pivotTable!$A$310:$A$615,0))/100*INDEX(gDP!AV$6:AV$271,MATCH(totalExpenditure!$A105,gDP!$B$6:$B$271)))</f>
        <v>#N/A</v>
      </c>
      <c r="CG105" s="77" t="e">
        <f>IF(INDEX([2]pivotTable!AH$310:AH$615,MATCH(totalExpenditure!$A105,[2]pivotTable!$A$310:$A$615,0))/100*INDEX(gDP!AW$6:AW$271,MATCH(totalExpenditure!$A105,gDP!$B$6:$B$271))=0,"",INDEX([2]pivotTable!AH$310:AH$615,MATCH(totalExpenditure!$A105,[2]pivotTable!$A$310:$A$615,0))/100*INDEX(gDP!AW$6:AW$271,MATCH(totalExpenditure!$A105,gDP!$B$6:$B$271)))</f>
        <v>#N/A</v>
      </c>
      <c r="CH105" s="77" t="e">
        <f>IF(INDEX([2]pivotTable!AI$310:AI$615,MATCH(totalExpenditure!$A105,[2]pivotTable!$A$310:$A$615,0))/100*INDEX(gDP!AX$6:AX$271,MATCH(totalExpenditure!$A105,gDP!$B$6:$B$271))=0,"",INDEX([2]pivotTable!AI$310:AI$615,MATCH(totalExpenditure!$A105,[2]pivotTable!$A$310:$A$615,0))/100*INDEX(gDP!AX$6:AX$271,MATCH(totalExpenditure!$A105,gDP!$B$6:$B$271)))</f>
        <v>#N/A</v>
      </c>
      <c r="CI105" s="77" t="e">
        <f>IF(INDEX([2]pivotTable!AJ$310:AJ$615,MATCH(totalExpenditure!$A105,[2]pivotTable!$A$310:$A$615,0))/100*INDEX(gDP!AY$6:AY$271,MATCH(totalExpenditure!$A105,gDP!$B$6:$B$271))=0,"",INDEX([2]pivotTable!AJ$310:AJ$615,MATCH(totalExpenditure!$A105,[2]pivotTable!$A$310:$A$615,0))/100*INDEX(gDP!AY$6:AY$271,MATCH(totalExpenditure!$A105,gDP!$B$6:$B$271)))</f>
        <v>#N/A</v>
      </c>
      <c r="CJ105" s="77" t="e">
        <f>IF(INDEX([2]pivotTable!AK$310:AK$615,MATCH(totalExpenditure!$A105,[2]pivotTable!$A$310:$A$615,0))/100*INDEX(gDP!AZ$6:AZ$271,MATCH(totalExpenditure!$A105,gDP!$B$6:$B$271))=0,"",INDEX([2]pivotTable!AK$310:AK$615,MATCH(totalExpenditure!$A105,[2]pivotTable!$A$310:$A$615,0))/100*INDEX(gDP!AZ$6:AZ$271,MATCH(totalExpenditure!$A105,gDP!$B$6:$B$271)))</f>
        <v>#N/A</v>
      </c>
      <c r="CK105" s="77" t="e">
        <f>IF(INDEX([2]pivotTable!AL$310:AL$615,MATCH(totalExpenditure!$A105,[2]pivotTable!$A$310:$A$615,0))/100*INDEX(gDP!BA$6:BA$271,MATCH(totalExpenditure!$A105,gDP!$B$6:$B$271))=0,"",INDEX([2]pivotTable!AL$310:AL$615,MATCH(totalExpenditure!$A105,[2]pivotTable!$A$310:$A$615,0))/100*INDEX(gDP!BA$6:BA$271,MATCH(totalExpenditure!$A105,gDP!$B$6:$B$271)))</f>
        <v>#N/A</v>
      </c>
      <c r="CL105" s="77" t="e">
        <f>IF(INDEX([2]pivotTable!AM$310:AM$615,MATCH(totalExpenditure!$A105,[2]pivotTable!$A$310:$A$615,0))/100*INDEX(gDP!BB$6:BB$271,MATCH(totalExpenditure!$A105,gDP!$B$6:$B$271))=0,"",INDEX([2]pivotTable!AM$310:AM$615,MATCH(totalExpenditure!$A105,[2]pivotTable!$A$310:$A$615,0))/100*INDEX(gDP!BB$6:BB$271,MATCH(totalExpenditure!$A105,gDP!$B$6:$B$271)))</f>
        <v>#N/A</v>
      </c>
      <c r="CM105" s="77" t="e">
        <f>IF(INDEX([2]pivotTable!AN$310:AN$615,MATCH(totalExpenditure!$A105,[2]pivotTable!$A$310:$A$615,0))/100*INDEX(gDP!BC$6:BC$271,MATCH(totalExpenditure!$A105,gDP!$B$6:$B$271))=0,"",INDEX([2]pivotTable!AN$310:AN$615,MATCH(totalExpenditure!$A105,[2]pivotTable!$A$310:$A$615,0))/100*INDEX(gDP!BC$6:BC$271,MATCH(totalExpenditure!$A105,gDP!$B$6:$B$271)))</f>
        <v>#N/A</v>
      </c>
      <c r="CN105" s="77" t="e">
        <f>IF(INDEX([2]pivotTable!AO$310:AO$615,MATCH(totalExpenditure!$A105,[2]pivotTable!$A$310:$A$615,0))/100*INDEX(gDP!BD$6:BD$271,MATCH(totalExpenditure!$A105,gDP!$B$6:$B$271))=0,"",INDEX([2]pivotTable!AO$310:AO$615,MATCH(totalExpenditure!$A105,[2]pivotTable!$A$310:$A$615,0))/100*INDEX(gDP!BD$6:BD$271,MATCH(totalExpenditure!$A105,gDP!$B$6:$B$271)))</f>
        <v>#N/A</v>
      </c>
      <c r="CO105" s="77" t="e">
        <f>IF(INDEX([2]pivotTable!AP$310:AP$615,MATCH(totalExpenditure!$A105,[2]pivotTable!$A$310:$A$615,0))/100*INDEX(gDP!BE$6:BE$271,MATCH(totalExpenditure!$A105,gDP!$B$6:$B$271))=0,"",INDEX([2]pivotTable!AP$310:AP$615,MATCH(totalExpenditure!$A105,[2]pivotTable!$A$310:$A$615,0))/100*INDEX(gDP!BE$6:BE$271,MATCH(totalExpenditure!$A105,gDP!$B$6:$B$271)))</f>
        <v>#N/A</v>
      </c>
      <c r="CP105" s="77" t="e">
        <f>IF(INDEX([2]pivotTable!AQ$310:AQ$615,MATCH(totalExpenditure!$A105,[2]pivotTable!$A$310:$A$615,0))/100*INDEX(gDP!BF$6:BF$271,MATCH(totalExpenditure!$A105,gDP!$B$6:$B$271))=0,"",INDEX([2]pivotTable!AQ$310:AQ$615,MATCH(totalExpenditure!$A105,[2]pivotTable!$A$310:$A$615,0))/100*INDEX(gDP!BF$6:BF$271,MATCH(totalExpenditure!$A105,gDP!$B$6:$B$271)))</f>
        <v>#N/A</v>
      </c>
      <c r="CQ105" s="77" t="e">
        <f>IF(INDEX([2]pivotTable!AR$310:AR$615,MATCH(totalExpenditure!$A105,[2]pivotTable!$A$310:$A$615,0))/100*INDEX(gDP!BG$6:BG$271,MATCH(totalExpenditure!$A105,gDP!$B$6:$B$271))=0,"",INDEX([2]pivotTable!AR$310:AR$615,MATCH(totalExpenditure!$A105,[2]pivotTable!$A$310:$A$615,0))/100*INDEX(gDP!BG$6:BG$271,MATCH(totalExpenditure!$A105,gDP!$B$6:$B$271)))</f>
        <v>#N/A</v>
      </c>
      <c r="CR105" s="77" t="e">
        <f>IF(INDEX([2]pivotTable!AS$310:AS$615,MATCH(totalExpenditure!$A105,[2]pivotTable!$A$310:$A$615,0))/100*INDEX(gDP!BH$6:BH$271,MATCH(totalExpenditure!$A105,gDP!$B$6:$B$271))=0,"",INDEX([2]pivotTable!AS$310:AS$615,MATCH(totalExpenditure!$A105,[2]pivotTable!$A$310:$A$615,0))/100*INDEX(gDP!BH$6:BH$271,MATCH(totalExpenditure!$A105,gDP!$B$6:$B$271)))</f>
        <v>#N/A</v>
      </c>
      <c r="CS105" s="77" t="e">
        <f>IF(INDEX([2]pivotTable!AT$310:AT$615,MATCH(totalExpenditure!$A105,[2]pivotTable!$A$310:$A$615,0))/100*INDEX(gDP!BI$6:BI$271,MATCH(totalExpenditure!$A105,gDP!$B$6:$B$271))=0,"",INDEX([2]pivotTable!AT$310:AT$615,MATCH(totalExpenditure!$A105,[2]pivotTable!$A$310:$A$615,0))/100*INDEX(gDP!BI$6:BI$271,MATCH(totalExpenditure!$A105,gDP!$B$6:$B$271)))</f>
        <v>#N/A</v>
      </c>
      <c r="CT105" s="77" t="e">
        <f>IF(INDEX([2]pivotTable!AU$310:AU$615,MATCH(totalExpenditure!$A105,[2]pivotTable!$A$310:$A$615,0))/100*INDEX(gDP!BJ$6:BJ$271,MATCH(totalExpenditure!$A105,gDP!$B$6:$B$271))=0,"",INDEX([2]pivotTable!AU$310:AU$615,MATCH(totalExpenditure!$A105,[2]pivotTable!$A$310:$A$615,0))/100*INDEX(gDP!BJ$6:BJ$271,MATCH(totalExpenditure!$A105,gDP!$B$6:$B$271)))</f>
        <v>#N/A</v>
      </c>
      <c r="CU105" s="77" t="e">
        <f>IF(INDEX([2]pivotTable!AV$310:AV$615,MATCH(totalExpenditure!$A105,[2]pivotTable!$A$310:$A$615,0))/100*INDEX(gDP!BK$6:BK$271,MATCH(totalExpenditure!$A105,gDP!$B$6:$B$271))=0,"",INDEX([2]pivotTable!AV$310:AV$615,MATCH(totalExpenditure!$A105,[2]pivotTable!$A$310:$A$615,0))/100*INDEX(gDP!BK$6:BK$271,MATCH(totalExpenditure!$A105,gDP!$B$6:$B$271)))</f>
        <v>#N/A</v>
      </c>
      <c r="CV105" s="77" t="e">
        <f>IF(INDEX([2]pivotTable!AW$310:AW$615,MATCH(totalExpenditure!$A105,[2]pivotTable!$A$310:$A$615,0))/100*INDEX(gDP!BL$6:BL$271,MATCH(totalExpenditure!$A105,gDP!$B$6:$B$271))=0,"",INDEX([2]pivotTable!AW$310:AW$615,MATCH(totalExpenditure!$A105,[2]pivotTable!$A$310:$A$615,0))/100*INDEX(gDP!BL$6:BL$271,MATCH(totalExpenditure!$A105,gDP!$B$6:$B$271)))</f>
        <v>#N/A</v>
      </c>
      <c r="CW105" s="77" t="e">
        <f>IF(INDEX([2]pivotTable!AX$310:AX$615,MATCH(totalExpenditure!$A105,[2]pivotTable!$A$310:$A$615,0))/100*INDEX(gDP!BM$6:BM$271,MATCH(totalExpenditure!$A105,gDP!$B$6:$B$271))=0,"",INDEX([2]pivotTable!AX$310:AX$615,MATCH(totalExpenditure!$A105,[2]pivotTable!$A$310:$A$615,0))/100*INDEX(gDP!BM$6:BM$271,MATCH(totalExpenditure!$A105,gDP!$B$6:$B$271)))</f>
        <v>#N/A</v>
      </c>
      <c r="CX105" s="77" t="e">
        <f>IF(INDEX([2]pivotTable!AY$310:AY$615,MATCH(totalExpenditure!$A105,[2]pivotTable!$A$310:$A$615,0))/100*INDEX(gDP!BN$6:BN$271,MATCH(totalExpenditure!$A105,gDP!$B$6:$B$271))=0,"",INDEX([2]pivotTable!AY$310:AY$615,MATCH(totalExpenditure!$A105,[2]pivotTable!$A$310:$A$615,0))/100*INDEX(gDP!BN$6:BN$271,MATCH(totalExpenditure!$A105,gDP!$B$6:$B$271)))</f>
        <v>#N/A</v>
      </c>
      <c r="CY105" s="77" t="e">
        <f>IF(INDEX([2]pivotTable!AZ$310:AZ$615,MATCH(totalExpenditure!$A105,[2]pivotTable!$A$310:$A$615,0))/100*INDEX(gDP!BO$6:BO$271,MATCH(totalExpenditure!$A105,gDP!$B$6:$B$271))=0,"",INDEX([2]pivotTable!AZ$310:AZ$615,MATCH(totalExpenditure!$A105,[2]pivotTable!$A$310:$A$615,0))/100*INDEX(gDP!BO$6:BO$271,MATCH(totalExpenditure!$A105,gDP!$B$6:$B$271)))</f>
        <v>#N/A</v>
      </c>
      <c r="CZ105" s="77" t="e">
        <f>IF(B105="","",IF(BA105="","",B105-B105+INDEX(gDP!Q$6:Q$271,MATCH(totalExpenditure!$A105,gDP!$B$6:$B$271))))</f>
        <v>#N/A</v>
      </c>
      <c r="DA105" s="77" t="e">
        <f>IF(C105="","",IF(BB105="","",C105-C105+INDEX(gDP!R$6:R$271,MATCH(totalExpenditure!$A105,gDP!$B$6:$B$271))))</f>
        <v>#N/A</v>
      </c>
      <c r="DB105" s="77" t="e">
        <f>IF(D105="","",IF(BC105="","",D105-D105+INDEX(gDP!S$6:S$271,MATCH(totalExpenditure!$A105,gDP!$B$6:$B$271))))</f>
        <v>#N/A</v>
      </c>
      <c r="DC105" s="77" t="e">
        <f>IF(E105="","",IF(BD105="","",E105-E105+INDEX(gDP!T$6:T$271,MATCH(totalExpenditure!$A105,gDP!$B$6:$B$271))))</f>
        <v>#N/A</v>
      </c>
      <c r="DD105" s="77" t="e">
        <f>IF(F105="","",IF(BE105="","",F105-F105+INDEX(gDP!U$6:U$271,MATCH(totalExpenditure!$A105,gDP!$B$6:$B$271))))</f>
        <v>#N/A</v>
      </c>
      <c r="DE105" s="77" t="e">
        <f>IF(G105="","",IF(BF105="","",G105-G105+INDEX(gDP!V$6:V$271,MATCH(totalExpenditure!$A105,gDP!$B$6:$B$271))))</f>
        <v>#N/A</v>
      </c>
      <c r="DF105" s="77" t="e">
        <f>IF(H105="","",IF(BG105="","",H105-H105+INDEX(gDP!W$6:W$271,MATCH(totalExpenditure!$A105,gDP!$B$6:$B$271))))</f>
        <v>#N/A</v>
      </c>
      <c r="DG105" s="77" t="e">
        <f>IF(I105="","",IF(BH105="","",I105-I105+INDEX(gDP!X$6:X$271,MATCH(totalExpenditure!$A105,gDP!$B$6:$B$271))))</f>
        <v>#N/A</v>
      </c>
      <c r="DH105" s="77" t="e">
        <f>IF(J105="","",IF(BI105="","",J105-J105+INDEX(gDP!Y$6:Y$271,MATCH(totalExpenditure!$A105,gDP!$B$6:$B$271))))</f>
        <v>#N/A</v>
      </c>
      <c r="DI105" s="77" t="e">
        <f>IF(K105="","",IF(BJ105="","",K105-K105+INDEX(gDP!Z$6:Z$271,MATCH(totalExpenditure!$A105,gDP!$B$6:$B$271))))</f>
        <v>#N/A</v>
      </c>
      <c r="DJ105" s="77" t="e">
        <f>IF(L105="","",IF(BK105="","",L105-L105+INDEX(gDP!AA$6:AA$271,MATCH(totalExpenditure!$A105,gDP!$B$6:$B$271))))</f>
        <v>#N/A</v>
      </c>
      <c r="DK105" s="77" t="e">
        <f>IF(M105="","",IF(BL105="","",M105-M105+INDEX(gDP!AB$6:AB$271,MATCH(totalExpenditure!$A105,gDP!$B$6:$B$271))))</f>
        <v>#N/A</v>
      </c>
      <c r="DL105" s="77" t="e">
        <f>IF(N105="","",IF(BM105="","",N105-N105+INDEX(gDP!AC$6:AC$271,MATCH(totalExpenditure!$A105,gDP!$B$6:$B$271))))</f>
        <v>#N/A</v>
      </c>
      <c r="DM105" s="77" t="e">
        <f>IF(O105="","",IF(BN105="","",O105-O105+INDEX(gDP!AD$6:AD$271,MATCH(totalExpenditure!$A105,gDP!$B$6:$B$271))))</f>
        <v>#N/A</v>
      </c>
      <c r="DN105" s="77" t="e">
        <f>IF(P105="","",IF(BO105="","",P105-P105+INDEX(gDP!AE$6:AE$271,MATCH(totalExpenditure!$A105,gDP!$B$6:$B$271))))</f>
        <v>#N/A</v>
      </c>
      <c r="DO105" s="77" t="e">
        <f>IF(Q105="","",IF(BP105="","",Q105-Q105+INDEX(gDP!AF$6:AF$271,MATCH(totalExpenditure!$A105,gDP!$B$6:$B$271))))</f>
        <v>#N/A</v>
      </c>
      <c r="DP105" s="77" t="e">
        <f>IF(R105="","",IF(BQ105="","",R105-R105+INDEX(gDP!AG$6:AG$271,MATCH(totalExpenditure!$A105,gDP!$B$6:$B$271))))</f>
        <v>#N/A</v>
      </c>
      <c r="DQ105" s="77" t="e">
        <f>IF(S105="","",IF(BR105="","",S105-S105+INDEX(gDP!AH$6:AH$271,MATCH(totalExpenditure!$A105,gDP!$B$6:$B$271))))</f>
        <v>#N/A</v>
      </c>
      <c r="DR105" s="77" t="e">
        <f>IF(T105="","",IF(BS105="","",T105-T105+INDEX(gDP!AI$6:AI$271,MATCH(totalExpenditure!$A105,gDP!$B$6:$B$271))))</f>
        <v>#N/A</v>
      </c>
      <c r="DS105" s="77" t="e">
        <f>IF(U105="","",IF(BT105="","",U105-U105+INDEX(gDP!AJ$6:AJ$271,MATCH(totalExpenditure!$A105,gDP!$B$6:$B$271))))</f>
        <v>#N/A</v>
      </c>
      <c r="DT105" s="77" t="e">
        <f>IF(V105="","",IF(BU105="","",V105-V105+INDEX(gDP!AK$6:AK$271,MATCH(totalExpenditure!$A105,gDP!$B$6:$B$271))))</f>
        <v>#N/A</v>
      </c>
      <c r="DU105" s="77" t="e">
        <f>IF(W105="","",IF(BV105="","",W105-W105+INDEX(gDP!AL$6:AL$271,MATCH(totalExpenditure!$A105,gDP!$B$6:$B$271))))</f>
        <v>#N/A</v>
      </c>
      <c r="DV105" s="77" t="e">
        <f>IF(X105="","",IF(BW105="","",X105-X105+INDEX(gDP!AM$6:AM$271,MATCH(totalExpenditure!$A105,gDP!$B$6:$B$271))))</f>
        <v>#N/A</v>
      </c>
      <c r="DW105" s="77" t="e">
        <f>IF(Y105="","",IF(BX105="","",Y105-Y105+INDEX(gDP!AN$6:AN$271,MATCH(totalExpenditure!$A105,gDP!$B$6:$B$271))))</f>
        <v>#N/A</v>
      </c>
      <c r="DX105" s="77" t="e">
        <f>IF(Z105="","",IF(BY105="","",Z105-Z105+INDEX(gDP!AO$6:AO$271,MATCH(totalExpenditure!$A105,gDP!$B$6:$B$271))))</f>
        <v>#N/A</v>
      </c>
      <c r="DY105" s="77" t="e">
        <f>IF(AA105="","",IF(BZ105="","",AA105-AA105+INDEX(gDP!AP$6:AP$271,MATCH(totalExpenditure!$A105,gDP!$B$6:$B$271))))</f>
        <v>#N/A</v>
      </c>
      <c r="DZ105" s="77" t="e">
        <f>IF(AB105="","",IF(CA105="","",AB105-AB105+INDEX(gDP!AQ$6:AQ$271,MATCH(totalExpenditure!$A105,gDP!$B$6:$B$271))))</f>
        <v>#N/A</v>
      </c>
      <c r="EA105" s="77" t="e">
        <f>IF(AC105="","",IF(CB105="","",AC105-AC105+INDEX(gDP!AR$6:AR$271,MATCH(totalExpenditure!$A105,gDP!$B$6:$B$271))))</f>
        <v>#N/A</v>
      </c>
      <c r="EB105" s="77" t="e">
        <f>IF(AD105="","",IF(CC105="","",AD105-AD105+INDEX(gDP!AS$6:AS$271,MATCH(totalExpenditure!$A105,gDP!$B$6:$B$271))))</f>
        <v>#N/A</v>
      </c>
      <c r="EC105" s="77" t="e">
        <f>IF(AE105="","",IF(CD105="","",AE105-AE105+INDEX(gDP!AT$6:AT$271,MATCH(totalExpenditure!$A105,gDP!$B$6:$B$271))))</f>
        <v>#N/A</v>
      </c>
      <c r="ED105" s="77" t="e">
        <f>IF(AF105="","",IF(CE105="","",AF105-AF105+INDEX(gDP!AU$6:AU$271,MATCH(totalExpenditure!$A105,gDP!$B$6:$B$271))))</f>
        <v>#N/A</v>
      </c>
      <c r="EE105" s="77" t="e">
        <f>IF(AG105="","",IF(CF105="","",AG105-AG105+INDEX(gDP!AV$6:AV$271,MATCH(totalExpenditure!$A105,gDP!$B$6:$B$271))))</f>
        <v>#N/A</v>
      </c>
      <c r="EF105" s="77" t="e">
        <f>IF(AH105="","",IF(CG105="","",AH105-AH105+INDEX(gDP!AW$6:AW$271,MATCH(totalExpenditure!$A105,gDP!$B$6:$B$271))))</f>
        <v>#N/A</v>
      </c>
      <c r="EG105" s="77" t="e">
        <f>IF(AI105="","",IF(CH105="","",AI105-AI105+INDEX(gDP!AX$6:AX$271,MATCH(totalExpenditure!$A105,gDP!$B$6:$B$271))))</f>
        <v>#N/A</v>
      </c>
      <c r="EH105" s="77" t="e">
        <f>IF(AJ105="","",IF(CI105="","",AJ105-AJ105+INDEX(gDP!AY$6:AY$271,MATCH(totalExpenditure!$A105,gDP!$B$6:$B$271))))</f>
        <v>#N/A</v>
      </c>
      <c r="EI105" s="77" t="e">
        <f>IF(AK105="","",IF(CJ105="","",AK105-AK105+INDEX(gDP!AZ$6:AZ$271,MATCH(totalExpenditure!$A105,gDP!$B$6:$B$271))))</f>
        <v>#N/A</v>
      </c>
      <c r="EJ105" s="77" t="e">
        <f>IF(AL105="","",IF(CK105="","",AL105-AL105+INDEX(gDP!BA$6:BA$271,MATCH(totalExpenditure!$A105,gDP!$B$6:$B$271))))</f>
        <v>#N/A</v>
      </c>
      <c r="EK105" s="77" t="e">
        <f>IF(AM105="","",IF(CL105="","",AM105-AM105+INDEX(gDP!BB$6:BB$271,MATCH(totalExpenditure!$A105,gDP!$B$6:$B$271))))</f>
        <v>#N/A</v>
      </c>
      <c r="EL105" s="77" t="e">
        <f>IF(AN105="","",IF(CM105="","",AN105-AN105+INDEX(gDP!BC$6:BC$271,MATCH(totalExpenditure!$A105,gDP!$B$6:$B$271))))</f>
        <v>#N/A</v>
      </c>
      <c r="EM105" s="77" t="e">
        <f>IF(AO105="","",IF(CN105="","",AO105-AO105+INDEX(gDP!BD$6:BD$271,MATCH(totalExpenditure!$A105,gDP!$B$6:$B$271))))</f>
        <v>#N/A</v>
      </c>
      <c r="EN105" s="77" t="e">
        <f>IF(AP105="","",IF(CO105="","",AP105-AP105+INDEX(gDP!BE$6:BE$271,MATCH(totalExpenditure!$A105,gDP!$B$6:$B$271))))</f>
        <v>#N/A</v>
      </c>
      <c r="EO105" s="77" t="e">
        <f>IF(AQ105="","",IF(CP105="","",AQ105-AQ105+INDEX(gDP!BF$6:BF$271,MATCH(totalExpenditure!$A105,gDP!$B$6:$B$271))))</f>
        <v>#N/A</v>
      </c>
      <c r="EP105" s="77" t="e">
        <f>IF(AR105="","",IF(CQ105="","",AR105-AR105+INDEX(gDP!BG$6:BG$271,MATCH(totalExpenditure!$A105,gDP!$B$6:$B$271))))</f>
        <v>#N/A</v>
      </c>
      <c r="EQ105" s="77" t="e">
        <f>IF(AS105="","",IF(CR105="","",AS105-AS105+INDEX(gDP!BH$6:BH$271,MATCH(totalExpenditure!$A105,gDP!$B$6:$B$271))))</f>
        <v>#N/A</v>
      </c>
      <c r="ER105" s="77" t="e">
        <f>IF(AT105="","",IF(CS105="","",AT105-AT105+INDEX(gDP!BI$6:BI$271,MATCH(totalExpenditure!$A105,gDP!$B$6:$B$271))))</f>
        <v>#N/A</v>
      </c>
      <c r="ES105" s="77" t="e">
        <f>IF(AU105="","",IF(CT105="","",AU105-AU105+INDEX(gDP!BJ$6:BJ$271,MATCH(totalExpenditure!$A105,gDP!$B$6:$B$271))))</f>
        <v>#N/A</v>
      </c>
      <c r="ET105" s="77" t="e">
        <f>IF(AV105="","",IF(CU105="","",AV105-AV105+INDEX(gDP!BK$6:BK$271,MATCH(totalExpenditure!$A105,gDP!$B$6:$B$271))))</f>
        <v>#N/A</v>
      </c>
      <c r="EU105" s="77" t="e">
        <f>IF(AW105="","",IF(CV105="","",AW105-AW105+INDEX(gDP!BL$6:BL$271,MATCH(totalExpenditure!$A105,gDP!$B$6:$B$271))))</f>
        <v>#N/A</v>
      </c>
      <c r="EV105" s="77" t="e">
        <f>IF(AX105="","",IF(CW105="","",AX105-AX105+INDEX(gDP!BM$6:BM$271,MATCH(totalExpenditure!$A105,gDP!$B$6:$B$271))))</f>
        <v>#N/A</v>
      </c>
      <c r="EW105" s="77" t="e">
        <f>IF(AY105="","",IF(CX105="","",AY105-AY105+INDEX(gDP!BN$6:BN$271,MATCH(totalExpenditure!$A105,gDP!$B$6:$B$271))))</f>
        <v>#N/A</v>
      </c>
      <c r="EX105" s="77" t="e">
        <f>IF(AZ105="","",IF(CY105="","",AZ105-AZ105+INDEX(gDP!BO$6:BO$271,MATCH(totalExpenditure!$A105,gDP!$B$6:$B$271))))</f>
        <v>#N/A</v>
      </c>
    </row>
    <row r="106" spans="1:154" x14ac:dyDescent="0.35">
      <c r="A106" t="s">
        <v>421</v>
      </c>
      <c r="B106" s="77" t="str">
        <f>IF(INDEX([2]pivotTable!B$3:B$308,MATCH(totalExpenditure!$A106,[2]pivotTable!$A$3:$A$308,0))/100*INDEX(gDP!Q$6:Q$271,MATCH(totalExpenditure!$A106,gDP!$B$6:$B$271))=0,"",INDEX([2]pivotTable!B$3:B$308,MATCH(totalExpenditure!$A106,[2]pivotTable!$A$3:$A$308,0))/100*INDEX(gDP!Q$6:Q$271,MATCH(totalExpenditure!$A106,gDP!$B$6:$B$271)))</f>
        <v/>
      </c>
      <c r="C106" s="77" t="str">
        <f>IF(INDEX([2]pivotTable!C$3:C$308,MATCH(totalExpenditure!$A106,[2]pivotTable!$A$3:$A$308,0))/100*INDEX(gDP!R$6:R$271,MATCH(totalExpenditure!$A106,gDP!$B$6:$B$271))=0,"",INDEX([2]pivotTable!C$3:C$308,MATCH(totalExpenditure!$A106,[2]pivotTable!$A$3:$A$308,0))/100*INDEX(gDP!R$6:R$271,MATCH(totalExpenditure!$A106,gDP!$B$6:$B$271)))</f>
        <v/>
      </c>
      <c r="D106" s="77" t="str">
        <f>IF(INDEX([2]pivotTable!D$3:D$308,MATCH(totalExpenditure!$A106,[2]pivotTable!$A$3:$A$308,0))/100*INDEX(gDP!S$6:S$271,MATCH(totalExpenditure!$A106,gDP!$B$6:$B$271))=0,"",INDEX([2]pivotTable!D$3:D$308,MATCH(totalExpenditure!$A106,[2]pivotTable!$A$3:$A$308,0))/100*INDEX(gDP!S$6:S$271,MATCH(totalExpenditure!$A106,gDP!$B$6:$B$271)))</f>
        <v/>
      </c>
      <c r="E106" s="77" t="str">
        <f>IF(INDEX([2]pivotTable!E$3:E$308,MATCH(totalExpenditure!$A106,[2]pivotTable!$A$3:$A$308,0))/100*INDEX(gDP!T$6:T$271,MATCH(totalExpenditure!$A106,gDP!$B$6:$B$271))=0,"",INDEX([2]pivotTable!E$3:E$308,MATCH(totalExpenditure!$A106,[2]pivotTable!$A$3:$A$308,0))/100*INDEX(gDP!T$6:T$271,MATCH(totalExpenditure!$A106,gDP!$B$6:$B$271)))</f>
        <v/>
      </c>
      <c r="F106" s="77" t="str">
        <f>IF(INDEX([2]pivotTable!F$3:F$308,MATCH(totalExpenditure!$A106,[2]pivotTable!$A$3:$A$308,0))/100*INDEX(gDP!U$6:U$271,MATCH(totalExpenditure!$A106,gDP!$B$6:$B$271))=0,"",INDEX([2]pivotTable!F$3:F$308,MATCH(totalExpenditure!$A106,[2]pivotTable!$A$3:$A$308,0))/100*INDEX(gDP!U$6:U$271,MATCH(totalExpenditure!$A106,gDP!$B$6:$B$271)))</f>
        <v/>
      </c>
      <c r="G106" s="77" t="str">
        <f>IF(INDEX([2]pivotTable!G$3:G$308,MATCH(totalExpenditure!$A106,[2]pivotTable!$A$3:$A$308,0))/100*INDEX(gDP!V$6:V$271,MATCH(totalExpenditure!$A106,gDP!$B$6:$B$271))=0,"",INDEX([2]pivotTable!G$3:G$308,MATCH(totalExpenditure!$A106,[2]pivotTable!$A$3:$A$308,0))/100*INDEX(gDP!V$6:V$271,MATCH(totalExpenditure!$A106,gDP!$B$6:$B$271)))</f>
        <v/>
      </c>
      <c r="H106" s="77" t="str">
        <f>IF(INDEX([2]pivotTable!H$3:H$308,MATCH(totalExpenditure!$A106,[2]pivotTable!$A$3:$A$308,0))/100*INDEX(gDP!W$6:W$271,MATCH(totalExpenditure!$A106,gDP!$B$6:$B$271))=0,"",INDEX([2]pivotTable!H$3:H$308,MATCH(totalExpenditure!$A106,[2]pivotTable!$A$3:$A$308,0))/100*INDEX(gDP!W$6:W$271,MATCH(totalExpenditure!$A106,gDP!$B$6:$B$271)))</f>
        <v/>
      </c>
      <c r="I106" s="77" t="str">
        <f>IF(INDEX([2]pivotTable!I$3:I$308,MATCH(totalExpenditure!$A106,[2]pivotTable!$A$3:$A$308,0))/100*INDEX(gDP!X$6:X$271,MATCH(totalExpenditure!$A106,gDP!$B$6:$B$271))=0,"",INDEX([2]pivotTable!I$3:I$308,MATCH(totalExpenditure!$A106,[2]pivotTable!$A$3:$A$308,0))/100*INDEX(gDP!X$6:X$271,MATCH(totalExpenditure!$A106,gDP!$B$6:$B$271)))</f>
        <v/>
      </c>
      <c r="J106" s="77" t="str">
        <f>IF(INDEX([2]pivotTable!J$3:J$308,MATCH(totalExpenditure!$A106,[2]pivotTable!$A$3:$A$308,0))/100*INDEX(gDP!Y$6:Y$271,MATCH(totalExpenditure!$A106,gDP!$B$6:$B$271))=0,"",INDEX([2]pivotTable!J$3:J$308,MATCH(totalExpenditure!$A106,[2]pivotTable!$A$3:$A$308,0))/100*INDEX(gDP!Y$6:Y$271,MATCH(totalExpenditure!$A106,gDP!$B$6:$B$271)))</f>
        <v/>
      </c>
      <c r="K106" s="77" t="str">
        <f>IF(INDEX([2]pivotTable!K$3:K$308,MATCH(totalExpenditure!$A106,[2]pivotTable!$A$3:$A$308,0))/100*INDEX(gDP!Z$6:Z$271,MATCH(totalExpenditure!$A106,gDP!$B$6:$B$271))=0,"",INDEX([2]pivotTable!K$3:K$308,MATCH(totalExpenditure!$A106,[2]pivotTable!$A$3:$A$308,0))/100*INDEX(gDP!Z$6:Z$271,MATCH(totalExpenditure!$A106,gDP!$B$6:$B$271)))</f>
        <v/>
      </c>
      <c r="L106" s="77" t="str">
        <f>IF(INDEX([2]pivotTable!L$3:L$308,MATCH(totalExpenditure!$A106,[2]pivotTable!$A$3:$A$308,0))/100*INDEX(gDP!AA$6:AA$271,MATCH(totalExpenditure!$A106,gDP!$B$6:$B$271))=0,"",INDEX([2]pivotTable!L$3:L$308,MATCH(totalExpenditure!$A106,[2]pivotTable!$A$3:$A$308,0))/100*INDEX(gDP!AA$6:AA$271,MATCH(totalExpenditure!$A106,gDP!$B$6:$B$271)))</f>
        <v/>
      </c>
      <c r="M106" s="77" t="str">
        <f>IF(INDEX([2]pivotTable!M$3:M$308,MATCH(totalExpenditure!$A106,[2]pivotTable!$A$3:$A$308,0))/100*INDEX(gDP!AB$6:AB$271,MATCH(totalExpenditure!$A106,gDP!$B$6:$B$271))=0,"",INDEX([2]pivotTable!M$3:M$308,MATCH(totalExpenditure!$A106,[2]pivotTable!$A$3:$A$308,0))/100*INDEX(gDP!AB$6:AB$271,MATCH(totalExpenditure!$A106,gDP!$B$6:$B$271)))</f>
        <v/>
      </c>
      <c r="N106" s="77" t="str">
        <f>IF(INDEX([2]pivotTable!N$3:N$308,MATCH(totalExpenditure!$A106,[2]pivotTable!$A$3:$A$308,0))/100*INDEX(gDP!AC$6:AC$271,MATCH(totalExpenditure!$A106,gDP!$B$6:$B$271))=0,"",INDEX([2]pivotTable!N$3:N$308,MATCH(totalExpenditure!$A106,[2]pivotTable!$A$3:$A$308,0))/100*INDEX(gDP!AC$6:AC$271,MATCH(totalExpenditure!$A106,gDP!$B$6:$B$271)))</f>
        <v/>
      </c>
      <c r="O106" s="77" t="str">
        <f>IF(INDEX([2]pivotTable!O$3:O$308,MATCH(totalExpenditure!$A106,[2]pivotTable!$A$3:$A$308,0))/100*INDEX(gDP!AD$6:AD$271,MATCH(totalExpenditure!$A106,gDP!$B$6:$B$271))=0,"",INDEX([2]pivotTable!O$3:O$308,MATCH(totalExpenditure!$A106,[2]pivotTable!$A$3:$A$308,0))/100*INDEX(gDP!AD$6:AD$271,MATCH(totalExpenditure!$A106,gDP!$B$6:$B$271)))</f>
        <v/>
      </c>
      <c r="P106" s="77" t="str">
        <f>IF(INDEX([2]pivotTable!P$3:P$308,MATCH(totalExpenditure!$A106,[2]pivotTable!$A$3:$A$308,0))/100*INDEX(gDP!AE$6:AE$271,MATCH(totalExpenditure!$A106,gDP!$B$6:$B$271))=0,"",INDEX([2]pivotTable!P$3:P$308,MATCH(totalExpenditure!$A106,[2]pivotTable!$A$3:$A$308,0))/100*INDEX(gDP!AE$6:AE$271,MATCH(totalExpenditure!$A106,gDP!$B$6:$B$271)))</f>
        <v/>
      </c>
      <c r="Q106" s="77" t="str">
        <f>IF(INDEX([2]pivotTable!Q$3:Q$308,MATCH(totalExpenditure!$A106,[2]pivotTable!$A$3:$A$308,0))/100*INDEX(gDP!AF$6:AF$271,MATCH(totalExpenditure!$A106,gDP!$B$6:$B$271))=0,"",INDEX([2]pivotTable!Q$3:Q$308,MATCH(totalExpenditure!$A106,[2]pivotTable!$A$3:$A$308,0))/100*INDEX(gDP!AF$6:AF$271,MATCH(totalExpenditure!$A106,gDP!$B$6:$B$271)))</f>
        <v/>
      </c>
      <c r="R106" s="77" t="str">
        <f>IF(INDEX([2]pivotTable!R$3:R$308,MATCH(totalExpenditure!$A106,[2]pivotTable!$A$3:$A$308,0))/100*INDEX(gDP!AG$6:AG$271,MATCH(totalExpenditure!$A106,gDP!$B$6:$B$271))=0,"",INDEX([2]pivotTable!R$3:R$308,MATCH(totalExpenditure!$A106,[2]pivotTable!$A$3:$A$308,0))/100*INDEX(gDP!AG$6:AG$271,MATCH(totalExpenditure!$A106,gDP!$B$6:$B$271)))</f>
        <v/>
      </c>
      <c r="S106" s="77" t="str">
        <f>IF(INDEX([2]pivotTable!S$3:S$308,MATCH(totalExpenditure!$A106,[2]pivotTable!$A$3:$A$308,0))/100*INDEX(gDP!AH$6:AH$271,MATCH(totalExpenditure!$A106,gDP!$B$6:$B$271))=0,"",INDEX([2]pivotTable!S$3:S$308,MATCH(totalExpenditure!$A106,[2]pivotTable!$A$3:$A$308,0))/100*INDEX(gDP!AH$6:AH$271,MATCH(totalExpenditure!$A106,gDP!$B$6:$B$271)))</f>
        <v/>
      </c>
      <c r="T106" s="77">
        <f>IF(INDEX([2]pivotTable!T$3:T$308,MATCH(totalExpenditure!$A106,[2]pivotTable!$A$3:$A$308,0))/100*INDEX(gDP!AI$6:AI$271,MATCH(totalExpenditure!$A106,gDP!$B$6:$B$271))=0,"",INDEX([2]pivotTable!T$3:T$308,MATCH(totalExpenditure!$A106,[2]pivotTable!$A$3:$A$308,0))/100*INDEX(gDP!AI$6:AI$271,MATCH(totalExpenditure!$A106,gDP!$B$6:$B$271)))</f>
        <v>1244045282.0264983</v>
      </c>
      <c r="U106" s="77">
        <f>IF(INDEX([2]pivotTable!U$3:U$308,MATCH(totalExpenditure!$A106,[2]pivotTable!$A$3:$A$308,0))/100*INDEX(gDP!AJ$6:AJ$271,MATCH(totalExpenditure!$A106,gDP!$B$6:$B$271))=0,"",INDEX([2]pivotTable!U$3:U$308,MATCH(totalExpenditure!$A106,[2]pivotTable!$A$3:$A$308,0))/100*INDEX(gDP!AJ$6:AJ$271,MATCH(totalExpenditure!$A106,gDP!$B$6:$B$271)))</f>
        <v>1035656376.8488671</v>
      </c>
      <c r="V106" s="77">
        <f>IF(INDEX([2]pivotTable!V$3:V$308,MATCH(totalExpenditure!$A106,[2]pivotTable!$A$3:$A$308,0))/100*INDEX(gDP!AK$6:AK$271,MATCH(totalExpenditure!$A106,gDP!$B$6:$B$271))=0,"",INDEX([2]pivotTable!V$3:V$308,MATCH(totalExpenditure!$A106,[2]pivotTable!$A$3:$A$308,0))/100*INDEX(gDP!AK$6:AK$271,MATCH(totalExpenditure!$A106,gDP!$B$6:$B$271)))</f>
        <v>1165790636.2587888</v>
      </c>
      <c r="W106" s="77">
        <f>IF(INDEX([2]pivotTable!W$3:W$308,MATCH(totalExpenditure!$A106,[2]pivotTable!$A$3:$A$308,0))/100*INDEX(gDP!AL$6:AL$271,MATCH(totalExpenditure!$A106,gDP!$B$6:$B$271))=0,"",INDEX([2]pivotTable!W$3:W$308,MATCH(totalExpenditure!$A106,[2]pivotTable!$A$3:$A$308,0))/100*INDEX(gDP!AL$6:AL$271,MATCH(totalExpenditure!$A106,gDP!$B$6:$B$271)))</f>
        <v>3310305647.5990462</v>
      </c>
      <c r="X106" s="77">
        <f>IF(INDEX([2]pivotTable!X$3:X$308,MATCH(totalExpenditure!$A106,[2]pivotTable!$A$3:$A$308,0))/100*INDEX(gDP!AM$6:AM$271,MATCH(totalExpenditure!$A106,gDP!$B$6:$B$271))=0,"",INDEX([2]pivotTable!X$3:X$308,MATCH(totalExpenditure!$A106,[2]pivotTable!$A$3:$A$308,0))/100*INDEX(gDP!AM$6:AM$271,MATCH(totalExpenditure!$A106,gDP!$B$6:$B$271)))</f>
        <v>1118016979.2421539</v>
      </c>
      <c r="Y106" s="77">
        <f>IF(INDEX([2]pivotTable!Y$3:Y$308,MATCH(totalExpenditure!$A106,[2]pivotTable!$A$3:$A$308,0))/100*INDEX(gDP!AN$6:AN$271,MATCH(totalExpenditure!$A106,gDP!$B$6:$B$271))=0,"",INDEX([2]pivotTable!Y$3:Y$308,MATCH(totalExpenditure!$A106,[2]pivotTable!$A$3:$A$308,0))/100*INDEX(gDP!AN$6:AN$271,MATCH(totalExpenditure!$A106,gDP!$B$6:$B$271)))</f>
        <v>919228419.13604128</v>
      </c>
      <c r="Z106" s="77">
        <f>IF(INDEX([2]pivotTable!Z$3:Z$308,MATCH(totalExpenditure!$A106,[2]pivotTable!$A$3:$A$308,0))/100*INDEX(gDP!AO$6:AO$271,MATCH(totalExpenditure!$A106,gDP!$B$6:$B$271))=0,"",INDEX([2]pivotTable!Z$3:Z$308,MATCH(totalExpenditure!$A106,[2]pivotTable!$A$3:$A$308,0))/100*INDEX(gDP!AO$6:AO$271,MATCH(totalExpenditure!$A106,gDP!$B$6:$B$271)))</f>
        <v>989165609.213956</v>
      </c>
      <c r="AA106" s="77">
        <f>IF(INDEX([2]pivotTable!AA$3:AA$308,MATCH(totalExpenditure!$A106,[2]pivotTable!$A$3:$A$308,0))/100*INDEX(gDP!AP$6:AP$271,MATCH(totalExpenditure!$A106,gDP!$B$6:$B$271))=0,"",INDEX([2]pivotTable!AA$3:AA$308,MATCH(totalExpenditure!$A106,[2]pivotTable!$A$3:$A$308,0))/100*INDEX(gDP!AP$6:AP$271,MATCH(totalExpenditure!$A106,gDP!$B$6:$B$271)))</f>
        <v>1329044377.2980464</v>
      </c>
      <c r="AB106" s="77">
        <f>IF(INDEX([2]pivotTable!AB$3:AB$308,MATCH(totalExpenditure!$A106,[2]pivotTable!$A$3:$A$308,0))/100*INDEX(gDP!AQ$6:AQ$271,MATCH(totalExpenditure!$A106,gDP!$B$6:$B$271))=0,"",INDEX([2]pivotTable!AB$3:AB$308,MATCH(totalExpenditure!$A106,[2]pivotTable!$A$3:$A$308,0))/100*INDEX(gDP!AQ$6:AQ$271,MATCH(totalExpenditure!$A106,gDP!$B$6:$B$271)))</f>
        <v>1144609501.6970487</v>
      </c>
      <c r="AC106" s="77">
        <f>IF(INDEX([2]pivotTable!AC$3:AC$308,MATCH(totalExpenditure!$A106,[2]pivotTable!$A$3:$A$308,0))/100*INDEX(gDP!AR$6:AR$271,MATCH(totalExpenditure!$A106,gDP!$B$6:$B$271))=0,"",INDEX([2]pivotTable!AC$3:AC$308,MATCH(totalExpenditure!$A106,[2]pivotTable!$A$3:$A$308,0))/100*INDEX(gDP!AR$6:AR$271,MATCH(totalExpenditure!$A106,gDP!$B$6:$B$271)))</f>
        <v>1256278532.4471271</v>
      </c>
      <c r="AD106" s="77">
        <f>IF(INDEX([2]pivotTable!AD$3:AD$308,MATCH(totalExpenditure!$A106,[2]pivotTable!$A$3:$A$308,0))/100*INDEX(gDP!AS$6:AS$271,MATCH(totalExpenditure!$A106,gDP!$B$6:$B$271))=0,"",INDEX([2]pivotTable!AD$3:AD$308,MATCH(totalExpenditure!$A106,[2]pivotTable!$A$3:$A$308,0))/100*INDEX(gDP!AS$6:AS$271,MATCH(totalExpenditure!$A106,gDP!$B$6:$B$271)))</f>
        <v>1142685422.5967042</v>
      </c>
      <c r="AE106" s="77">
        <f>IF(INDEX([2]pivotTable!AE$3:AE$308,MATCH(totalExpenditure!$A106,[2]pivotTable!$A$3:$A$308,0))/100*INDEX(gDP!AT$6:AT$271,MATCH(totalExpenditure!$A106,gDP!$B$6:$B$271))=0,"",INDEX([2]pivotTable!AE$3:AE$308,MATCH(totalExpenditure!$A106,[2]pivotTable!$A$3:$A$308,0))/100*INDEX(gDP!AT$6:AT$271,MATCH(totalExpenditure!$A106,gDP!$B$6:$B$271)))</f>
        <v>1279249740.3900688</v>
      </c>
      <c r="AF106" s="77">
        <f>IF(INDEX([2]pivotTable!AF$3:AF$308,MATCH(totalExpenditure!$A106,[2]pivotTable!$A$3:$A$308,0))/100*INDEX(gDP!AU$6:AU$271,MATCH(totalExpenditure!$A106,gDP!$B$6:$B$271))=0,"",INDEX([2]pivotTable!AF$3:AF$308,MATCH(totalExpenditure!$A106,[2]pivotTable!$A$3:$A$308,0))/100*INDEX(gDP!AU$6:AU$271,MATCH(totalExpenditure!$A106,gDP!$B$6:$B$271)))</f>
        <v>1899810627.9567518</v>
      </c>
      <c r="AG106" s="77">
        <f>IF(INDEX([2]pivotTable!AG$3:AG$308,MATCH(totalExpenditure!$A106,[2]pivotTable!$A$3:$A$308,0))/100*INDEX(gDP!AV$6:AV$271,MATCH(totalExpenditure!$A106,gDP!$B$6:$B$271))=0,"",INDEX([2]pivotTable!AG$3:AG$308,MATCH(totalExpenditure!$A106,[2]pivotTable!$A$3:$A$308,0))/100*INDEX(gDP!AV$6:AV$271,MATCH(totalExpenditure!$A106,gDP!$B$6:$B$271)))</f>
        <v>2200354620.7045989</v>
      </c>
      <c r="AH106" s="77">
        <f>IF(INDEX([2]pivotTable!AH$3:AH$308,MATCH(totalExpenditure!$A106,[2]pivotTable!$A$3:$A$308,0))/100*INDEX(gDP!AW$6:AW$271,MATCH(totalExpenditure!$A106,gDP!$B$6:$B$271))=0,"",INDEX([2]pivotTable!AH$3:AH$308,MATCH(totalExpenditure!$A106,[2]pivotTable!$A$3:$A$308,0))/100*INDEX(gDP!AW$6:AW$271,MATCH(totalExpenditure!$A106,gDP!$B$6:$B$271)))</f>
        <v>2727965490.7771282</v>
      </c>
      <c r="AI106" s="77">
        <f>IF(INDEX([2]pivotTable!AI$3:AI$308,MATCH(totalExpenditure!$A106,[2]pivotTable!$A$3:$A$308,0))/100*INDEX(gDP!AX$6:AX$271,MATCH(totalExpenditure!$A106,gDP!$B$6:$B$271))=0,"",INDEX([2]pivotTable!AI$3:AI$308,MATCH(totalExpenditure!$A106,[2]pivotTable!$A$3:$A$308,0))/100*INDEX(gDP!AX$6:AX$271,MATCH(totalExpenditure!$A106,gDP!$B$6:$B$271)))</f>
        <v>2920847883.9577489</v>
      </c>
      <c r="AJ106" s="77">
        <f>IF(INDEX([2]pivotTable!AJ$3:AJ$308,MATCH(totalExpenditure!$A106,[2]pivotTable!$A$3:$A$308,0))/100*INDEX(gDP!AY$6:AY$271,MATCH(totalExpenditure!$A106,gDP!$B$6:$B$271))=0,"",INDEX([2]pivotTable!AJ$3:AJ$308,MATCH(totalExpenditure!$A106,[2]pivotTable!$A$3:$A$308,0))/100*INDEX(gDP!AY$6:AY$271,MATCH(totalExpenditure!$A106,gDP!$B$6:$B$271)))</f>
        <v>3124321702.5524044</v>
      </c>
      <c r="AK106" s="77">
        <f>IF(INDEX([2]pivotTable!AK$3:AK$308,MATCH(totalExpenditure!$A106,[2]pivotTable!$A$3:$A$308,0))/100*INDEX(gDP!AZ$6:AZ$271,MATCH(totalExpenditure!$A106,gDP!$B$6:$B$271))=0,"",INDEX([2]pivotTable!AK$3:AK$308,MATCH(totalExpenditure!$A106,[2]pivotTable!$A$3:$A$308,0))/100*INDEX(gDP!AZ$6:AZ$271,MATCH(totalExpenditure!$A106,gDP!$B$6:$B$271)))</f>
        <v>3532705260.3719096</v>
      </c>
      <c r="AL106" s="77">
        <f>IF(INDEX([2]pivotTable!AL$3:AL$308,MATCH(totalExpenditure!$A106,[2]pivotTable!$A$3:$A$308,0))/100*INDEX(gDP!BA$6:BA$271,MATCH(totalExpenditure!$A106,gDP!$B$6:$B$271))=0,"",INDEX([2]pivotTable!AL$3:AL$308,MATCH(totalExpenditure!$A106,[2]pivotTable!$A$3:$A$308,0))/100*INDEX(gDP!BA$6:BA$271,MATCH(totalExpenditure!$A106,gDP!$B$6:$B$271)))</f>
        <v>3229842537.4448113</v>
      </c>
      <c r="AM106" s="77">
        <f>IF(INDEX([2]pivotTable!AM$3:AM$308,MATCH(totalExpenditure!$A106,[2]pivotTable!$A$3:$A$308,0))/100*INDEX(gDP!BB$6:BB$271,MATCH(totalExpenditure!$A106,gDP!$B$6:$B$271))=0,"",INDEX([2]pivotTable!AM$3:AM$308,MATCH(totalExpenditure!$A106,[2]pivotTable!$A$3:$A$308,0))/100*INDEX(gDP!BB$6:BB$271,MATCH(totalExpenditure!$A106,gDP!$B$6:$B$271)))</f>
        <v>2398567377.8563762</v>
      </c>
      <c r="AN106" s="77">
        <f>IF(INDEX([2]pivotTable!AN$3:AN$308,MATCH(totalExpenditure!$A106,[2]pivotTable!$A$3:$A$308,0))/100*INDEX(gDP!BC$6:BC$271,MATCH(totalExpenditure!$A106,gDP!$B$6:$B$271))=0,"",INDEX([2]pivotTable!AN$3:AN$308,MATCH(totalExpenditure!$A106,[2]pivotTable!$A$3:$A$308,0))/100*INDEX(gDP!BC$6:BC$271,MATCH(totalExpenditure!$A106,gDP!$B$6:$B$271)))</f>
        <v>3119338258.9076266</v>
      </c>
      <c r="AO106" s="77">
        <f>IF(INDEX([2]pivotTable!AO$3:AO$308,MATCH(totalExpenditure!$A106,[2]pivotTable!$A$3:$A$308,0))/100*INDEX(gDP!BD$6:BD$271,MATCH(totalExpenditure!$A106,gDP!$B$6:$B$271))=0,"",INDEX([2]pivotTable!AO$3:AO$308,MATCH(totalExpenditure!$A106,[2]pivotTable!$A$3:$A$308,0))/100*INDEX(gDP!BD$6:BD$271,MATCH(totalExpenditure!$A106,gDP!$B$6:$B$271)))</f>
        <v>2980787555.6439753</v>
      </c>
      <c r="AP106" s="77">
        <f>IF(INDEX([2]pivotTable!AP$3:AP$308,MATCH(totalExpenditure!$A106,[2]pivotTable!$A$3:$A$308,0))/100*INDEX(gDP!BE$6:BE$271,MATCH(totalExpenditure!$A106,gDP!$B$6:$B$271))=0,"",INDEX([2]pivotTable!AP$3:AP$308,MATCH(totalExpenditure!$A106,[2]pivotTable!$A$3:$A$308,0))/100*INDEX(gDP!BE$6:BE$271,MATCH(totalExpenditure!$A106,gDP!$B$6:$B$271)))</f>
        <v>1880688478.0009272</v>
      </c>
      <c r="AQ106" s="77">
        <f>IF(INDEX([2]pivotTable!AQ$3:AQ$308,MATCH(totalExpenditure!$A106,[2]pivotTable!$A$3:$A$308,0))/100*INDEX(gDP!BF$6:BF$271,MATCH(totalExpenditure!$A106,gDP!$B$6:$B$271))=0,"",INDEX([2]pivotTable!AQ$3:AQ$308,MATCH(totalExpenditure!$A106,[2]pivotTable!$A$3:$A$308,0))/100*INDEX(gDP!BF$6:BF$271,MATCH(totalExpenditure!$A106,gDP!$B$6:$B$271)))</f>
        <v>1818169830.3493543</v>
      </c>
      <c r="AR106" s="77">
        <f>IF(INDEX([2]pivotTable!AR$3:AR$308,MATCH(totalExpenditure!$A106,[2]pivotTable!$A$3:$A$308,0))/100*INDEX(gDP!BG$6:BG$271,MATCH(totalExpenditure!$A106,gDP!$B$6:$B$271))=0,"",INDEX([2]pivotTable!AR$3:AR$308,MATCH(totalExpenditure!$A106,[2]pivotTable!$A$3:$A$308,0))/100*INDEX(gDP!BG$6:BG$271,MATCH(totalExpenditure!$A106,gDP!$B$6:$B$271)))</f>
        <v>1664199350.5348942</v>
      </c>
      <c r="AS106" s="77">
        <f>IF(INDEX([2]pivotTable!AS$3:AS$308,MATCH(totalExpenditure!$A106,[2]pivotTable!$A$3:$A$308,0))/100*INDEX(gDP!BH$6:BH$271,MATCH(totalExpenditure!$A106,gDP!$B$6:$B$271))=0,"",INDEX([2]pivotTable!AS$3:AS$308,MATCH(totalExpenditure!$A106,[2]pivotTable!$A$3:$A$308,0))/100*INDEX(gDP!BH$6:BH$271,MATCH(totalExpenditure!$A106,gDP!$B$6:$B$271)))</f>
        <v>1677333837.6307847</v>
      </c>
      <c r="AT106" s="77">
        <f>IF(INDEX([2]pivotTable!AT$3:AT$308,MATCH(totalExpenditure!$A106,[2]pivotTable!$A$3:$A$308,0))/100*INDEX(gDP!BI$6:BI$271,MATCH(totalExpenditure!$A106,gDP!$B$6:$B$271))=0,"",INDEX([2]pivotTable!AT$3:AT$308,MATCH(totalExpenditure!$A106,[2]pivotTable!$A$3:$A$308,0))/100*INDEX(gDP!BI$6:BI$271,MATCH(totalExpenditure!$A106,gDP!$B$6:$B$271)))</f>
        <v>2006313234.9006085</v>
      </c>
      <c r="AU106" s="77">
        <f>IF(INDEX([2]pivotTable!AU$3:AU$308,MATCH(totalExpenditure!$A106,[2]pivotTable!$A$3:$A$308,0))/100*INDEX(gDP!BJ$6:BJ$271,MATCH(totalExpenditure!$A106,gDP!$B$6:$B$271))=0,"",INDEX([2]pivotTable!AU$3:AU$308,MATCH(totalExpenditure!$A106,[2]pivotTable!$A$3:$A$308,0))/100*INDEX(gDP!BJ$6:BJ$271,MATCH(totalExpenditure!$A106,gDP!$B$6:$B$271)))</f>
        <v>3076912214.8670096</v>
      </c>
      <c r="AV106" s="77">
        <f>IF(INDEX([2]pivotTable!AV$3:AV$308,MATCH(totalExpenditure!$A106,[2]pivotTable!$A$3:$A$308,0))/100*INDEX(gDP!BK$6:BK$271,MATCH(totalExpenditure!$A106,gDP!$B$6:$B$271))=0,"",INDEX([2]pivotTable!AV$3:AV$308,MATCH(totalExpenditure!$A106,[2]pivotTable!$A$3:$A$308,0))/100*INDEX(gDP!BK$6:BK$271,MATCH(totalExpenditure!$A106,gDP!$B$6:$B$271)))</f>
        <v>2986520959.4947186</v>
      </c>
      <c r="AW106" s="77">
        <f>IF(INDEX([2]pivotTable!AW$3:AW$308,MATCH(totalExpenditure!$A106,[2]pivotTable!$A$3:$A$308,0))/100*INDEX(gDP!BL$6:BL$271,MATCH(totalExpenditure!$A106,gDP!$B$6:$B$271))=0,"",INDEX([2]pivotTable!AW$3:AW$308,MATCH(totalExpenditure!$A106,[2]pivotTable!$A$3:$A$308,0))/100*INDEX(gDP!BL$6:BL$271,MATCH(totalExpenditure!$A106,gDP!$B$6:$B$271)))</f>
        <v>3346017390.7658439</v>
      </c>
      <c r="AX106" s="77">
        <f>IF(INDEX([2]pivotTable!AX$3:AX$308,MATCH(totalExpenditure!$A106,[2]pivotTable!$A$3:$A$308,0))/100*INDEX(gDP!BM$6:BM$271,MATCH(totalExpenditure!$A106,gDP!$B$6:$B$271))=0,"",INDEX([2]pivotTable!AX$3:AX$308,MATCH(totalExpenditure!$A106,[2]pivotTable!$A$3:$A$308,0))/100*INDEX(gDP!BM$6:BM$271,MATCH(totalExpenditure!$A106,gDP!$B$6:$B$271)))</f>
        <v>3428899230.0782366</v>
      </c>
      <c r="AY106" s="77">
        <f>IF(INDEX([2]pivotTable!AY$3:AY$308,MATCH(totalExpenditure!$A106,[2]pivotTable!$A$3:$A$308,0))/100*INDEX(gDP!BN$6:BN$271,MATCH(totalExpenditure!$A106,gDP!$B$6:$B$271))=0,"",INDEX([2]pivotTable!AY$3:AY$308,MATCH(totalExpenditure!$A106,[2]pivotTable!$A$3:$A$308,0))/100*INDEX(gDP!BN$6:BN$271,MATCH(totalExpenditure!$A106,gDP!$B$6:$B$271)))</f>
        <v>4042841988.4047408</v>
      </c>
      <c r="AZ106" s="77" t="str">
        <f>IF(INDEX([2]pivotTable!AZ$3:AZ$308,MATCH(totalExpenditure!$A106,[2]pivotTable!$A$3:$A$308,0))/100*INDEX(gDP!BO$6:BO$271,MATCH(totalExpenditure!$A106,gDP!$B$6:$B$271))=0,"",INDEX([2]pivotTable!AZ$3:AZ$308,MATCH(totalExpenditure!$A106,[2]pivotTable!$A$3:$A$308,0))/100*INDEX(gDP!BO$6:BO$271,MATCH(totalExpenditure!$A106,gDP!$B$6:$B$271)))</f>
        <v/>
      </c>
      <c r="BA106" s="77" t="str">
        <f>IF(INDEX([2]pivotTable!B$310:B$615,MATCH(totalExpenditure!$A106,[2]pivotTable!$A$310:$A$615,0))/100*INDEX(gDP!Q$6:Q$271,MATCH(totalExpenditure!$A106,gDP!$B$6:$B$271))=0,"",INDEX([2]pivotTable!B$310:B$615,MATCH(totalExpenditure!$A106,[2]pivotTable!$A$310:$A$615,0))/100*INDEX(gDP!Q$6:Q$271,MATCH(totalExpenditure!$A106,gDP!$B$6:$B$271)))</f>
        <v/>
      </c>
      <c r="BB106" s="77" t="str">
        <f>IF(INDEX([2]pivotTable!C$310:C$615,MATCH(totalExpenditure!$A106,[2]pivotTable!$A$310:$A$615,0))/100*INDEX(gDP!R$6:R$271,MATCH(totalExpenditure!$A106,gDP!$B$6:$B$271))=0,"",INDEX([2]pivotTable!C$310:C$615,MATCH(totalExpenditure!$A106,[2]pivotTable!$A$310:$A$615,0))/100*INDEX(gDP!R$6:R$271,MATCH(totalExpenditure!$A106,gDP!$B$6:$B$271)))</f>
        <v/>
      </c>
      <c r="BC106" s="77" t="str">
        <f>IF(INDEX([2]pivotTable!D$310:D$615,MATCH(totalExpenditure!$A106,[2]pivotTable!$A$310:$A$615,0))/100*INDEX(gDP!S$6:S$271,MATCH(totalExpenditure!$A106,gDP!$B$6:$B$271))=0,"",INDEX([2]pivotTable!D$310:D$615,MATCH(totalExpenditure!$A106,[2]pivotTable!$A$310:$A$615,0))/100*INDEX(gDP!S$6:S$271,MATCH(totalExpenditure!$A106,gDP!$B$6:$B$271)))</f>
        <v/>
      </c>
      <c r="BD106" s="77" t="str">
        <f>IF(INDEX([2]pivotTable!E$310:E$615,MATCH(totalExpenditure!$A106,[2]pivotTable!$A$310:$A$615,0))/100*INDEX(gDP!T$6:T$271,MATCH(totalExpenditure!$A106,gDP!$B$6:$B$271))=0,"",INDEX([2]pivotTable!E$310:E$615,MATCH(totalExpenditure!$A106,[2]pivotTable!$A$310:$A$615,0))/100*INDEX(gDP!T$6:T$271,MATCH(totalExpenditure!$A106,gDP!$B$6:$B$271)))</f>
        <v/>
      </c>
      <c r="BE106" s="77" t="str">
        <f>IF(INDEX([2]pivotTable!F$310:F$615,MATCH(totalExpenditure!$A106,[2]pivotTable!$A$310:$A$615,0))/100*INDEX(gDP!U$6:U$271,MATCH(totalExpenditure!$A106,gDP!$B$6:$B$271))=0,"",INDEX([2]pivotTable!F$310:F$615,MATCH(totalExpenditure!$A106,[2]pivotTable!$A$310:$A$615,0))/100*INDEX(gDP!U$6:U$271,MATCH(totalExpenditure!$A106,gDP!$B$6:$B$271)))</f>
        <v/>
      </c>
      <c r="BF106" s="77" t="str">
        <f>IF(INDEX([2]pivotTable!G$310:G$615,MATCH(totalExpenditure!$A106,[2]pivotTable!$A$310:$A$615,0))/100*INDEX(gDP!V$6:V$271,MATCH(totalExpenditure!$A106,gDP!$B$6:$B$271))=0,"",INDEX([2]pivotTable!G$310:G$615,MATCH(totalExpenditure!$A106,[2]pivotTable!$A$310:$A$615,0))/100*INDEX(gDP!V$6:V$271,MATCH(totalExpenditure!$A106,gDP!$B$6:$B$271)))</f>
        <v/>
      </c>
      <c r="BG106" s="77" t="str">
        <f>IF(INDEX([2]pivotTable!H$310:H$615,MATCH(totalExpenditure!$A106,[2]pivotTable!$A$310:$A$615,0))/100*INDEX(gDP!W$6:W$271,MATCH(totalExpenditure!$A106,gDP!$B$6:$B$271))=0,"",INDEX([2]pivotTable!H$310:H$615,MATCH(totalExpenditure!$A106,[2]pivotTable!$A$310:$A$615,0))/100*INDEX(gDP!W$6:W$271,MATCH(totalExpenditure!$A106,gDP!$B$6:$B$271)))</f>
        <v/>
      </c>
      <c r="BH106" s="77" t="str">
        <f>IF(INDEX([2]pivotTable!I$310:I$615,MATCH(totalExpenditure!$A106,[2]pivotTable!$A$310:$A$615,0))/100*INDEX(gDP!X$6:X$271,MATCH(totalExpenditure!$A106,gDP!$B$6:$B$271))=0,"",INDEX([2]pivotTable!I$310:I$615,MATCH(totalExpenditure!$A106,[2]pivotTable!$A$310:$A$615,0))/100*INDEX(gDP!X$6:X$271,MATCH(totalExpenditure!$A106,gDP!$B$6:$B$271)))</f>
        <v/>
      </c>
      <c r="BI106" s="77" t="str">
        <f>IF(INDEX([2]pivotTable!J$310:J$615,MATCH(totalExpenditure!$A106,[2]pivotTable!$A$310:$A$615,0))/100*INDEX(gDP!Y$6:Y$271,MATCH(totalExpenditure!$A106,gDP!$B$6:$B$271))=0,"",INDEX([2]pivotTable!J$310:J$615,MATCH(totalExpenditure!$A106,[2]pivotTable!$A$310:$A$615,0))/100*INDEX(gDP!Y$6:Y$271,MATCH(totalExpenditure!$A106,gDP!$B$6:$B$271)))</f>
        <v/>
      </c>
      <c r="BJ106" s="77" t="str">
        <f>IF(INDEX([2]pivotTable!K$310:K$615,MATCH(totalExpenditure!$A106,[2]pivotTable!$A$310:$A$615,0))/100*INDEX(gDP!Z$6:Z$271,MATCH(totalExpenditure!$A106,gDP!$B$6:$B$271))=0,"",INDEX([2]pivotTable!K$310:K$615,MATCH(totalExpenditure!$A106,[2]pivotTable!$A$310:$A$615,0))/100*INDEX(gDP!Z$6:Z$271,MATCH(totalExpenditure!$A106,gDP!$B$6:$B$271)))</f>
        <v/>
      </c>
      <c r="BK106" s="77" t="str">
        <f>IF(INDEX([2]pivotTable!L$310:L$615,MATCH(totalExpenditure!$A106,[2]pivotTable!$A$310:$A$615,0))/100*INDEX(gDP!AA$6:AA$271,MATCH(totalExpenditure!$A106,gDP!$B$6:$B$271))=0,"",INDEX([2]pivotTable!L$310:L$615,MATCH(totalExpenditure!$A106,[2]pivotTable!$A$310:$A$615,0))/100*INDEX(gDP!AA$6:AA$271,MATCH(totalExpenditure!$A106,gDP!$B$6:$B$271)))</f>
        <v/>
      </c>
      <c r="BL106" s="77" t="str">
        <f>IF(INDEX([2]pivotTable!M$310:M$615,MATCH(totalExpenditure!$A106,[2]pivotTable!$A$310:$A$615,0))/100*INDEX(gDP!AB$6:AB$271,MATCH(totalExpenditure!$A106,gDP!$B$6:$B$271))=0,"",INDEX([2]pivotTable!M$310:M$615,MATCH(totalExpenditure!$A106,[2]pivotTable!$A$310:$A$615,0))/100*INDEX(gDP!AB$6:AB$271,MATCH(totalExpenditure!$A106,gDP!$B$6:$B$271)))</f>
        <v/>
      </c>
      <c r="BM106" s="77" t="str">
        <f>IF(INDEX([2]pivotTable!N$310:N$615,MATCH(totalExpenditure!$A106,[2]pivotTable!$A$310:$A$615,0))/100*INDEX(gDP!AC$6:AC$271,MATCH(totalExpenditure!$A106,gDP!$B$6:$B$271))=0,"",INDEX([2]pivotTable!N$310:N$615,MATCH(totalExpenditure!$A106,[2]pivotTable!$A$310:$A$615,0))/100*INDEX(gDP!AC$6:AC$271,MATCH(totalExpenditure!$A106,gDP!$B$6:$B$271)))</f>
        <v/>
      </c>
      <c r="BN106" s="77" t="str">
        <f>IF(INDEX([2]pivotTable!O$310:O$615,MATCH(totalExpenditure!$A106,[2]pivotTable!$A$310:$A$615,0))/100*INDEX(gDP!AD$6:AD$271,MATCH(totalExpenditure!$A106,gDP!$B$6:$B$271))=0,"",INDEX([2]pivotTable!O$310:O$615,MATCH(totalExpenditure!$A106,[2]pivotTable!$A$310:$A$615,0))/100*INDEX(gDP!AD$6:AD$271,MATCH(totalExpenditure!$A106,gDP!$B$6:$B$271)))</f>
        <v/>
      </c>
      <c r="BO106" s="77" t="str">
        <f>IF(INDEX([2]pivotTable!P$310:P$615,MATCH(totalExpenditure!$A106,[2]pivotTable!$A$310:$A$615,0))/100*INDEX(gDP!AE$6:AE$271,MATCH(totalExpenditure!$A106,gDP!$B$6:$B$271))=0,"",INDEX([2]pivotTable!P$310:P$615,MATCH(totalExpenditure!$A106,[2]pivotTable!$A$310:$A$615,0))/100*INDEX(gDP!AE$6:AE$271,MATCH(totalExpenditure!$A106,gDP!$B$6:$B$271)))</f>
        <v/>
      </c>
      <c r="BP106" s="77" t="str">
        <f>IF(INDEX([2]pivotTable!Q$310:Q$615,MATCH(totalExpenditure!$A106,[2]pivotTable!$A$310:$A$615,0))/100*INDEX(gDP!AF$6:AF$271,MATCH(totalExpenditure!$A106,gDP!$B$6:$B$271))=0,"",INDEX([2]pivotTable!Q$310:Q$615,MATCH(totalExpenditure!$A106,[2]pivotTable!$A$310:$A$615,0))/100*INDEX(gDP!AF$6:AF$271,MATCH(totalExpenditure!$A106,gDP!$B$6:$B$271)))</f>
        <v/>
      </c>
      <c r="BQ106" s="77" t="str">
        <f>IF(INDEX([2]pivotTable!R$310:R$615,MATCH(totalExpenditure!$A106,[2]pivotTable!$A$310:$A$615,0))/100*INDEX(gDP!AG$6:AG$271,MATCH(totalExpenditure!$A106,gDP!$B$6:$B$271))=0,"",INDEX([2]pivotTable!R$310:R$615,MATCH(totalExpenditure!$A106,[2]pivotTable!$A$310:$A$615,0))/100*INDEX(gDP!AG$6:AG$271,MATCH(totalExpenditure!$A106,gDP!$B$6:$B$271)))</f>
        <v/>
      </c>
      <c r="BR106" s="77" t="str">
        <f>IF(INDEX([2]pivotTable!S$310:S$615,MATCH(totalExpenditure!$A106,[2]pivotTable!$A$310:$A$615,0))/100*INDEX(gDP!AH$6:AH$271,MATCH(totalExpenditure!$A106,gDP!$B$6:$B$271))=0,"",INDEX([2]pivotTable!S$310:S$615,MATCH(totalExpenditure!$A106,[2]pivotTable!$A$310:$A$615,0))/100*INDEX(gDP!AH$6:AH$271,MATCH(totalExpenditure!$A106,gDP!$B$6:$B$271)))</f>
        <v/>
      </c>
      <c r="BS106" s="77">
        <f>IF(INDEX([2]pivotTable!T$310:T$615,MATCH(totalExpenditure!$A106,[2]pivotTable!$A$310:$A$615,0))/100*INDEX(gDP!AI$6:AI$271,MATCH(totalExpenditure!$A106,gDP!$B$6:$B$271))=0,"",INDEX([2]pivotTable!T$310:T$615,MATCH(totalExpenditure!$A106,[2]pivotTable!$A$310:$A$615,0))/100*INDEX(gDP!AI$6:AI$271,MATCH(totalExpenditure!$A106,gDP!$B$6:$B$271)))</f>
        <v>1154693963.4279099</v>
      </c>
      <c r="BT106" s="77">
        <f>IF(INDEX([2]pivotTable!U$310:U$615,MATCH(totalExpenditure!$A106,[2]pivotTable!$A$310:$A$615,0))/100*INDEX(gDP!AJ$6:AJ$271,MATCH(totalExpenditure!$A106,gDP!$B$6:$B$271))=0,"",INDEX([2]pivotTable!U$310:U$615,MATCH(totalExpenditure!$A106,[2]pivotTable!$A$310:$A$615,0))/100*INDEX(gDP!AJ$6:AJ$271,MATCH(totalExpenditure!$A106,gDP!$B$6:$B$271)))</f>
        <v>1317160291.3614786</v>
      </c>
      <c r="BU106" s="77">
        <f>IF(INDEX([2]pivotTable!V$310:V$615,MATCH(totalExpenditure!$A106,[2]pivotTable!$A$310:$A$615,0))/100*INDEX(gDP!AK$6:AK$271,MATCH(totalExpenditure!$A106,gDP!$B$6:$B$271))=0,"",INDEX([2]pivotTable!V$310:V$615,MATCH(totalExpenditure!$A106,[2]pivotTable!$A$310:$A$615,0))/100*INDEX(gDP!AK$6:AK$271,MATCH(totalExpenditure!$A106,gDP!$B$6:$B$271)))</f>
        <v>1514365909.5587592</v>
      </c>
      <c r="BV106" s="77">
        <f>IF(INDEX([2]pivotTable!W$310:W$615,MATCH(totalExpenditure!$A106,[2]pivotTable!$A$310:$A$615,0))/100*INDEX(gDP!AL$6:AL$271,MATCH(totalExpenditure!$A106,gDP!$B$6:$B$271))=0,"",INDEX([2]pivotTable!W$310:W$615,MATCH(totalExpenditure!$A106,[2]pivotTable!$A$310:$A$615,0))/100*INDEX(gDP!AL$6:AL$271,MATCH(totalExpenditure!$A106,gDP!$B$6:$B$271)))</f>
        <v>1472584451.7198179</v>
      </c>
      <c r="BW106" s="77">
        <f>IF(INDEX([2]pivotTable!X$310:X$615,MATCH(totalExpenditure!$A106,[2]pivotTable!$A$310:$A$615,0))/100*INDEX(gDP!AM$6:AM$271,MATCH(totalExpenditure!$A106,gDP!$B$6:$B$271))=0,"",INDEX([2]pivotTable!X$310:X$615,MATCH(totalExpenditure!$A106,[2]pivotTable!$A$310:$A$615,0))/100*INDEX(gDP!AM$6:AM$271,MATCH(totalExpenditure!$A106,gDP!$B$6:$B$271)))</f>
        <v>1502200419.9855967</v>
      </c>
      <c r="BX106" s="77">
        <f>IF(INDEX([2]pivotTable!Y$310:Y$615,MATCH(totalExpenditure!$A106,[2]pivotTable!$A$310:$A$615,0))/100*INDEX(gDP!AN$6:AN$271,MATCH(totalExpenditure!$A106,gDP!$B$6:$B$271))=0,"",INDEX([2]pivotTable!Y$310:Y$615,MATCH(totalExpenditure!$A106,[2]pivotTable!$A$310:$A$615,0))/100*INDEX(gDP!AN$6:AN$271,MATCH(totalExpenditure!$A106,gDP!$B$6:$B$271)))</f>
        <v>1629541288.468437</v>
      </c>
      <c r="BY106" s="77">
        <f>IF(INDEX([2]pivotTable!Z$310:Z$615,MATCH(totalExpenditure!$A106,[2]pivotTable!$A$310:$A$615,0))/100*INDEX(gDP!AO$6:AO$271,MATCH(totalExpenditure!$A106,gDP!$B$6:$B$271))=0,"",INDEX([2]pivotTable!Z$310:Z$615,MATCH(totalExpenditure!$A106,[2]pivotTable!$A$310:$A$615,0))/100*INDEX(gDP!AO$6:AO$271,MATCH(totalExpenditure!$A106,gDP!$B$6:$B$271)))</f>
        <v>1661051683.3970206</v>
      </c>
      <c r="BZ106" s="77">
        <f>IF(INDEX([2]pivotTable!AA$310:AA$615,MATCH(totalExpenditure!$A106,[2]pivotTable!$A$310:$A$615,0))/100*INDEX(gDP!AP$6:AP$271,MATCH(totalExpenditure!$A106,gDP!$B$6:$B$271))=0,"",INDEX([2]pivotTable!AA$310:AA$615,MATCH(totalExpenditure!$A106,[2]pivotTable!$A$310:$A$615,0))/100*INDEX(gDP!AP$6:AP$271,MATCH(totalExpenditure!$A106,gDP!$B$6:$B$271)))</f>
        <v>1683771524.2637172</v>
      </c>
      <c r="CA106" s="77">
        <f>IF(INDEX([2]pivotTable!AB$310:AB$615,MATCH(totalExpenditure!$A106,[2]pivotTable!$A$310:$A$615,0))/100*INDEX(gDP!AQ$6:AQ$271,MATCH(totalExpenditure!$A106,gDP!$B$6:$B$271))=0,"",INDEX([2]pivotTable!AB$310:AB$615,MATCH(totalExpenditure!$A106,[2]pivotTable!$A$310:$A$615,0))/100*INDEX(gDP!AQ$6:AQ$271,MATCH(totalExpenditure!$A106,gDP!$B$6:$B$271)))</f>
        <v>1894694026.2134128</v>
      </c>
      <c r="CB106" s="77">
        <f>IF(INDEX([2]pivotTable!AC$310:AC$615,MATCH(totalExpenditure!$A106,[2]pivotTable!$A$310:$A$615,0))/100*INDEX(gDP!AR$6:AR$271,MATCH(totalExpenditure!$A106,gDP!$B$6:$B$271))=0,"",INDEX([2]pivotTable!AC$310:AC$615,MATCH(totalExpenditure!$A106,[2]pivotTable!$A$310:$A$615,0))/100*INDEX(gDP!AR$6:AR$271,MATCH(totalExpenditure!$A106,gDP!$B$6:$B$271)))</f>
        <v>1850066432.5490892</v>
      </c>
      <c r="CC106" s="77">
        <f>IF(INDEX([2]pivotTable!AD$310:AD$615,MATCH(totalExpenditure!$A106,[2]pivotTable!$A$310:$A$615,0))/100*INDEX(gDP!AS$6:AS$271,MATCH(totalExpenditure!$A106,gDP!$B$6:$B$271))=0,"",INDEX([2]pivotTable!AD$310:AD$615,MATCH(totalExpenditure!$A106,[2]pivotTable!$A$310:$A$615,0))/100*INDEX(gDP!AS$6:AS$271,MATCH(totalExpenditure!$A106,gDP!$B$6:$B$271)))</f>
        <v>1917067279.2324872</v>
      </c>
      <c r="CD106" s="77">
        <f>IF(INDEX([2]pivotTable!AE$310:AE$615,MATCH(totalExpenditure!$A106,[2]pivotTable!$A$310:$A$615,0))/100*INDEX(gDP!AT$6:AT$271,MATCH(totalExpenditure!$A106,gDP!$B$6:$B$271))=0,"",INDEX([2]pivotTable!AE$310:AE$615,MATCH(totalExpenditure!$A106,[2]pivotTable!$A$310:$A$615,0))/100*INDEX(gDP!AT$6:AT$271,MATCH(totalExpenditure!$A106,gDP!$B$6:$B$271)))</f>
        <v>2235999546.2280192</v>
      </c>
      <c r="CE106" s="77">
        <f>IF(INDEX([2]pivotTable!AF$310:AF$615,MATCH(totalExpenditure!$A106,[2]pivotTable!$A$310:$A$615,0))/100*INDEX(gDP!AU$6:AU$271,MATCH(totalExpenditure!$A106,gDP!$B$6:$B$271))=0,"",INDEX([2]pivotTable!AF$310:AF$615,MATCH(totalExpenditure!$A106,[2]pivotTable!$A$310:$A$615,0))/100*INDEX(gDP!AU$6:AU$271,MATCH(totalExpenditure!$A106,gDP!$B$6:$B$271)))</f>
        <v>3123532064.46982</v>
      </c>
      <c r="CF106" s="77">
        <f>IF(INDEX([2]pivotTable!AG$310:AG$615,MATCH(totalExpenditure!$A106,[2]pivotTable!$A$310:$A$615,0))/100*INDEX(gDP!AV$6:AV$271,MATCH(totalExpenditure!$A106,gDP!$B$6:$B$271))=0,"",INDEX([2]pivotTable!AG$310:AG$615,MATCH(totalExpenditure!$A106,[2]pivotTable!$A$310:$A$615,0))/100*INDEX(gDP!AV$6:AV$271,MATCH(totalExpenditure!$A106,gDP!$B$6:$B$271)))</f>
        <v>3616086663.4835267</v>
      </c>
      <c r="CG106" s="77">
        <f>IF(INDEX([2]pivotTable!AH$310:AH$615,MATCH(totalExpenditure!$A106,[2]pivotTable!$A$310:$A$615,0))/100*INDEX(gDP!AW$6:AW$271,MATCH(totalExpenditure!$A106,gDP!$B$6:$B$271))=0,"",INDEX([2]pivotTable!AH$310:AH$615,MATCH(totalExpenditure!$A106,[2]pivotTable!$A$310:$A$615,0))/100*INDEX(gDP!AW$6:AW$271,MATCH(totalExpenditure!$A106,gDP!$B$6:$B$271)))</f>
        <v>4123184482.2432923</v>
      </c>
      <c r="CH106" s="77">
        <f>IF(INDEX([2]pivotTable!AI$310:AI$615,MATCH(totalExpenditure!$A106,[2]pivotTable!$A$310:$A$615,0))/100*INDEX(gDP!AX$6:AX$271,MATCH(totalExpenditure!$A106,gDP!$B$6:$B$271))=0,"",INDEX([2]pivotTable!AI$310:AI$615,MATCH(totalExpenditure!$A106,[2]pivotTable!$A$310:$A$615,0))/100*INDEX(gDP!AX$6:AX$271,MATCH(totalExpenditure!$A106,gDP!$B$6:$B$271)))</f>
        <v>4505804100.0588531</v>
      </c>
      <c r="CI106" s="77">
        <f>IF(INDEX([2]pivotTable!AJ$310:AJ$615,MATCH(totalExpenditure!$A106,[2]pivotTable!$A$310:$A$615,0))/100*INDEX(gDP!AY$6:AY$271,MATCH(totalExpenditure!$A106,gDP!$B$6:$B$271))=0,"",INDEX([2]pivotTable!AJ$310:AJ$615,MATCH(totalExpenditure!$A106,[2]pivotTable!$A$310:$A$615,0))/100*INDEX(gDP!AY$6:AY$271,MATCH(totalExpenditure!$A106,gDP!$B$6:$B$271)))</f>
        <v>4883199105.4707937</v>
      </c>
      <c r="CJ106" s="77">
        <f>IF(INDEX([2]pivotTable!AK$310:AK$615,MATCH(totalExpenditure!$A106,[2]pivotTable!$A$310:$A$615,0))/100*INDEX(gDP!AZ$6:AZ$271,MATCH(totalExpenditure!$A106,gDP!$B$6:$B$271))=0,"",INDEX([2]pivotTable!AK$310:AK$615,MATCH(totalExpenditure!$A106,[2]pivotTable!$A$310:$A$615,0))/100*INDEX(gDP!AZ$6:AZ$271,MATCH(totalExpenditure!$A106,gDP!$B$6:$B$271)))</f>
        <v>5509337965.5800009</v>
      </c>
      <c r="CK106" s="77">
        <f>IF(INDEX([2]pivotTable!AL$310:AL$615,MATCH(totalExpenditure!$A106,[2]pivotTable!$A$310:$A$615,0))/100*INDEX(gDP!BA$6:BA$271,MATCH(totalExpenditure!$A106,gDP!$B$6:$B$271))=0,"",INDEX([2]pivotTable!AL$310:AL$615,MATCH(totalExpenditure!$A106,[2]pivotTable!$A$310:$A$615,0))/100*INDEX(gDP!BA$6:BA$271,MATCH(totalExpenditure!$A106,gDP!$B$6:$B$271)))</f>
        <v>6475517636.3476849</v>
      </c>
      <c r="CL106" s="77">
        <f>IF(INDEX([2]pivotTable!AM$310:AM$615,MATCH(totalExpenditure!$A106,[2]pivotTable!$A$310:$A$615,0))/100*INDEX(gDP!BB$6:BB$271,MATCH(totalExpenditure!$A106,gDP!$B$6:$B$271))=0,"",INDEX([2]pivotTable!AM$310:AM$615,MATCH(totalExpenditure!$A106,[2]pivotTable!$A$310:$A$615,0))/100*INDEX(gDP!BB$6:BB$271,MATCH(totalExpenditure!$A106,gDP!$B$6:$B$271)))</f>
        <v>5229663299.2606239</v>
      </c>
      <c r="CM106" s="77">
        <f>IF(INDEX([2]pivotTable!AN$310:AN$615,MATCH(totalExpenditure!$A106,[2]pivotTable!$A$310:$A$615,0))/100*INDEX(gDP!BC$6:BC$271,MATCH(totalExpenditure!$A106,gDP!$B$6:$B$271))=0,"",INDEX([2]pivotTable!AN$310:AN$615,MATCH(totalExpenditure!$A106,[2]pivotTable!$A$310:$A$615,0))/100*INDEX(gDP!BC$6:BC$271,MATCH(totalExpenditure!$A106,gDP!$B$6:$B$271)))</f>
        <v>4996228228.250351</v>
      </c>
      <c r="CN106" s="77">
        <f>IF(INDEX([2]pivotTable!AO$310:AO$615,MATCH(totalExpenditure!$A106,[2]pivotTable!$A$310:$A$615,0))/100*INDEX(gDP!BD$6:BD$271,MATCH(totalExpenditure!$A106,gDP!$B$6:$B$271))=0,"",INDEX([2]pivotTable!AO$310:AO$615,MATCH(totalExpenditure!$A106,[2]pivotTable!$A$310:$A$615,0))/100*INDEX(gDP!BD$6:BD$271,MATCH(totalExpenditure!$A106,gDP!$B$6:$B$271)))</f>
        <v>5564136770.5354204</v>
      </c>
      <c r="CO106" s="77">
        <f>IF(INDEX([2]pivotTable!AP$310:AP$615,MATCH(totalExpenditure!$A106,[2]pivotTable!$A$310:$A$615,0))/100*INDEX(gDP!BE$6:BE$271,MATCH(totalExpenditure!$A106,gDP!$B$6:$B$271))=0,"",INDEX([2]pivotTable!AP$310:AP$615,MATCH(totalExpenditure!$A106,[2]pivotTable!$A$310:$A$615,0))/100*INDEX(gDP!BE$6:BE$271,MATCH(totalExpenditure!$A106,gDP!$B$6:$B$271)))</f>
        <v>4946468325.7010689</v>
      </c>
      <c r="CP106" s="77">
        <f>IF(INDEX([2]pivotTable!AQ$310:AQ$615,MATCH(totalExpenditure!$A106,[2]pivotTable!$A$310:$A$615,0))/100*INDEX(gDP!BF$6:BF$271,MATCH(totalExpenditure!$A106,gDP!$B$6:$B$271))=0,"",INDEX([2]pivotTable!AQ$310:AQ$615,MATCH(totalExpenditure!$A106,[2]pivotTable!$A$310:$A$615,0))/100*INDEX(gDP!BF$6:BF$271,MATCH(totalExpenditure!$A106,gDP!$B$6:$B$271)))</f>
        <v>5481646354.1876049</v>
      </c>
      <c r="CQ106" s="77">
        <f>IF(INDEX([2]pivotTable!AR$310:AR$615,MATCH(totalExpenditure!$A106,[2]pivotTable!$A$310:$A$615,0))/100*INDEX(gDP!BG$6:BG$271,MATCH(totalExpenditure!$A106,gDP!$B$6:$B$271))=0,"",INDEX([2]pivotTable!AR$310:AR$615,MATCH(totalExpenditure!$A106,[2]pivotTable!$A$310:$A$615,0))/100*INDEX(gDP!BG$6:BG$271,MATCH(totalExpenditure!$A106,gDP!$B$6:$B$271)))</f>
        <v>5316975891.1157207</v>
      </c>
      <c r="CR106" s="77">
        <f>IF(INDEX([2]pivotTable!AS$310:AS$615,MATCH(totalExpenditure!$A106,[2]pivotTable!$A$310:$A$615,0))/100*INDEX(gDP!BH$6:BH$271,MATCH(totalExpenditure!$A106,gDP!$B$6:$B$271))=0,"",INDEX([2]pivotTable!AS$310:AS$615,MATCH(totalExpenditure!$A106,[2]pivotTable!$A$310:$A$615,0))/100*INDEX(gDP!BH$6:BH$271,MATCH(totalExpenditure!$A106,gDP!$B$6:$B$271)))</f>
        <v>5006966679.4948797</v>
      </c>
      <c r="CS106" s="77">
        <f>IF(INDEX([2]pivotTable!AT$310:AT$615,MATCH(totalExpenditure!$A106,[2]pivotTable!$A$310:$A$615,0))/100*INDEX(gDP!BI$6:BI$271,MATCH(totalExpenditure!$A106,gDP!$B$6:$B$271))=0,"",INDEX([2]pivotTable!AT$310:AT$615,MATCH(totalExpenditure!$A106,[2]pivotTable!$A$310:$A$615,0))/100*INDEX(gDP!BI$6:BI$271,MATCH(totalExpenditure!$A106,gDP!$B$6:$B$271)))</f>
        <v>5838885952.8517714</v>
      </c>
      <c r="CT106" s="77">
        <f>IF(INDEX([2]pivotTable!AU$310:AU$615,MATCH(totalExpenditure!$A106,[2]pivotTable!$A$310:$A$615,0))/100*INDEX(gDP!BJ$6:BJ$271,MATCH(totalExpenditure!$A106,gDP!$B$6:$B$271))=0,"",INDEX([2]pivotTable!AU$310:AU$615,MATCH(totalExpenditure!$A106,[2]pivotTable!$A$310:$A$615,0))/100*INDEX(gDP!BJ$6:BJ$271,MATCH(totalExpenditure!$A106,gDP!$B$6:$B$271)))</f>
        <v>6554538578.6469307</v>
      </c>
      <c r="CU106" s="77">
        <f>IF(INDEX([2]pivotTable!AV$310:AV$615,MATCH(totalExpenditure!$A106,[2]pivotTable!$A$310:$A$615,0))/100*INDEX(gDP!BK$6:BK$271,MATCH(totalExpenditure!$A106,gDP!$B$6:$B$271))=0,"",INDEX([2]pivotTable!AV$310:AV$615,MATCH(totalExpenditure!$A106,[2]pivotTable!$A$310:$A$615,0))/100*INDEX(gDP!BK$6:BK$271,MATCH(totalExpenditure!$A106,gDP!$B$6:$B$271)))</f>
        <v>7113057984.172904</v>
      </c>
      <c r="CV106" s="77">
        <f>IF(INDEX([2]pivotTable!AW$310:AW$615,MATCH(totalExpenditure!$A106,[2]pivotTable!$A$310:$A$615,0))/100*INDEX(gDP!BL$6:BL$271,MATCH(totalExpenditure!$A106,gDP!$B$6:$B$271))=0,"",INDEX([2]pivotTable!AW$310:AW$615,MATCH(totalExpenditure!$A106,[2]pivotTable!$A$310:$A$615,0))/100*INDEX(gDP!BL$6:BL$271,MATCH(totalExpenditure!$A106,gDP!$B$6:$B$271)))</f>
        <v>6987271610.1286736</v>
      </c>
      <c r="CW106" s="77">
        <f>IF(INDEX([2]pivotTable!AX$310:AX$615,MATCH(totalExpenditure!$A106,[2]pivotTable!$A$310:$A$615,0))/100*INDEX(gDP!BM$6:BM$271,MATCH(totalExpenditure!$A106,gDP!$B$6:$B$271))=0,"",INDEX([2]pivotTable!AX$310:AX$615,MATCH(totalExpenditure!$A106,[2]pivotTable!$A$310:$A$615,0))/100*INDEX(gDP!BM$6:BM$271,MATCH(totalExpenditure!$A106,gDP!$B$6:$B$271)))</f>
        <v>6731967295.7499332</v>
      </c>
      <c r="CX106" s="77">
        <f>IF(INDEX([2]pivotTable!AY$310:AY$615,MATCH(totalExpenditure!$A106,[2]pivotTable!$A$310:$A$615,0))/100*INDEX(gDP!BN$6:BN$271,MATCH(totalExpenditure!$A106,gDP!$B$6:$B$271))=0,"",INDEX([2]pivotTable!AY$310:AY$615,MATCH(totalExpenditure!$A106,[2]pivotTable!$A$310:$A$615,0))/100*INDEX(gDP!BN$6:BN$271,MATCH(totalExpenditure!$A106,gDP!$B$6:$B$271)))</f>
        <v>6665225980.8834915</v>
      </c>
      <c r="CY106" s="77" t="str">
        <f>IF(INDEX([2]pivotTable!AZ$310:AZ$615,MATCH(totalExpenditure!$A106,[2]pivotTable!$A$310:$A$615,0))/100*INDEX(gDP!BO$6:BO$271,MATCH(totalExpenditure!$A106,gDP!$B$6:$B$271))=0,"",INDEX([2]pivotTable!AZ$310:AZ$615,MATCH(totalExpenditure!$A106,[2]pivotTable!$A$310:$A$615,0))/100*INDEX(gDP!BO$6:BO$271,MATCH(totalExpenditure!$A106,gDP!$B$6:$B$271)))</f>
        <v/>
      </c>
      <c r="CZ106" s="77" t="str">
        <f>IF(B106="","",IF(BA106="","",B106-B106+INDEX(gDP!Q$6:Q$271,MATCH(totalExpenditure!$A106,gDP!$B$6:$B$271))))</f>
        <v/>
      </c>
      <c r="DA106" s="77" t="str">
        <f>IF(C106="","",IF(BB106="","",C106-C106+INDEX(gDP!R$6:R$271,MATCH(totalExpenditure!$A106,gDP!$B$6:$B$271))))</f>
        <v/>
      </c>
      <c r="DB106" s="77" t="str">
        <f>IF(D106="","",IF(BC106="","",D106-D106+INDEX(gDP!S$6:S$271,MATCH(totalExpenditure!$A106,gDP!$B$6:$B$271))))</f>
        <v/>
      </c>
      <c r="DC106" s="77" t="str">
        <f>IF(E106="","",IF(BD106="","",E106-E106+INDEX(gDP!T$6:T$271,MATCH(totalExpenditure!$A106,gDP!$B$6:$B$271))))</f>
        <v/>
      </c>
      <c r="DD106" s="77" t="str">
        <f>IF(F106="","",IF(BE106="","",F106-F106+INDEX(gDP!U$6:U$271,MATCH(totalExpenditure!$A106,gDP!$B$6:$B$271))))</f>
        <v/>
      </c>
      <c r="DE106" s="77" t="str">
        <f>IF(G106="","",IF(BF106="","",G106-G106+INDEX(gDP!V$6:V$271,MATCH(totalExpenditure!$A106,gDP!$B$6:$B$271))))</f>
        <v/>
      </c>
      <c r="DF106" s="77" t="str">
        <f>IF(H106="","",IF(BG106="","",H106-H106+INDEX(gDP!W$6:W$271,MATCH(totalExpenditure!$A106,gDP!$B$6:$B$271))))</f>
        <v/>
      </c>
      <c r="DG106" s="77" t="str">
        <f>IF(I106="","",IF(BH106="","",I106-I106+INDEX(gDP!X$6:X$271,MATCH(totalExpenditure!$A106,gDP!$B$6:$B$271))))</f>
        <v/>
      </c>
      <c r="DH106" s="77" t="str">
        <f>IF(J106="","",IF(BI106="","",J106-J106+INDEX(gDP!Y$6:Y$271,MATCH(totalExpenditure!$A106,gDP!$B$6:$B$271))))</f>
        <v/>
      </c>
      <c r="DI106" s="77" t="str">
        <f>IF(K106="","",IF(BJ106="","",K106-K106+INDEX(gDP!Z$6:Z$271,MATCH(totalExpenditure!$A106,gDP!$B$6:$B$271))))</f>
        <v/>
      </c>
      <c r="DJ106" s="77" t="str">
        <f>IF(L106="","",IF(BK106="","",L106-L106+INDEX(gDP!AA$6:AA$271,MATCH(totalExpenditure!$A106,gDP!$B$6:$B$271))))</f>
        <v/>
      </c>
      <c r="DK106" s="77" t="str">
        <f>IF(M106="","",IF(BL106="","",M106-M106+INDEX(gDP!AB$6:AB$271,MATCH(totalExpenditure!$A106,gDP!$B$6:$B$271))))</f>
        <v/>
      </c>
      <c r="DL106" s="77" t="str">
        <f>IF(N106="","",IF(BM106="","",N106-N106+INDEX(gDP!AC$6:AC$271,MATCH(totalExpenditure!$A106,gDP!$B$6:$B$271))))</f>
        <v/>
      </c>
      <c r="DM106" s="77" t="str">
        <f>IF(O106="","",IF(BN106="","",O106-O106+INDEX(gDP!AD$6:AD$271,MATCH(totalExpenditure!$A106,gDP!$B$6:$B$271))))</f>
        <v/>
      </c>
      <c r="DN106" s="77" t="str">
        <f>IF(P106="","",IF(BO106="","",P106-P106+INDEX(gDP!AE$6:AE$271,MATCH(totalExpenditure!$A106,gDP!$B$6:$B$271))))</f>
        <v/>
      </c>
      <c r="DO106" s="77" t="str">
        <f>IF(Q106="","",IF(BP106="","",Q106-Q106+INDEX(gDP!AF$6:AF$271,MATCH(totalExpenditure!$A106,gDP!$B$6:$B$271))))</f>
        <v/>
      </c>
      <c r="DP106" s="77" t="str">
        <f>IF(R106="","",IF(BQ106="","",R106-R106+INDEX(gDP!AG$6:AG$271,MATCH(totalExpenditure!$A106,gDP!$B$6:$B$271))))</f>
        <v/>
      </c>
      <c r="DQ106" s="77" t="str">
        <f>IF(S106="","",IF(BR106="","",S106-S106+INDEX(gDP!AH$6:AH$271,MATCH(totalExpenditure!$A106,gDP!$B$6:$B$271))))</f>
        <v/>
      </c>
      <c r="DR106" s="77">
        <f>IF(T106="","",IF(BS106="","",T106-T106+INDEX(gDP!AI$6:AI$271,MATCH(totalExpenditure!$A106,gDP!$B$6:$B$271))))</f>
        <v>34365891768.687798</v>
      </c>
      <c r="DS106" s="77">
        <f>IF(U106="","",IF(BT106="","",U106-U106+INDEX(gDP!AJ$6:AJ$271,MATCH(totalExpenditure!$A106,gDP!$B$6:$B$271))))</f>
        <v>34753569692.915001</v>
      </c>
      <c r="DT106" s="77">
        <f>IF(V106="","",IF(BU106="","",V106-V106+INDEX(gDP!AK$6:AK$271,MATCH(totalExpenditure!$A106,gDP!$B$6:$B$271))))</f>
        <v>38730585922.218903</v>
      </c>
      <c r="DU106" s="77">
        <f>IF(W106="","",IF(BV106="","",W106-W106+INDEX(gDP!AL$6:AL$271,MATCH(totalExpenditure!$A106,gDP!$B$6:$B$271))))</f>
        <v>40124916940.594498</v>
      </c>
      <c r="DV106" s="77">
        <f>IF(X106="","",IF(BW106="","",X106-X106+INDEX(gDP!AM$6:AM$271,MATCH(totalExpenditure!$A106,gDP!$B$6:$B$271))))</f>
        <v>43166678735.2183</v>
      </c>
      <c r="DW106" s="77">
        <f>IF(Y106="","",IF(BX106="","",Y106-Y106+INDEX(gDP!AN$6:AN$271,MATCH(totalExpenditure!$A106,gDP!$B$6:$B$271))))</f>
        <v>46425677734.143501</v>
      </c>
      <c r="DX106" s="77">
        <f>IF(Z106="","",IF(BY106="","",Z106-Z106+INDEX(gDP!AO$6:AO$271,MATCH(totalExpenditure!$A106,gDP!$B$6:$B$271))))</f>
        <v>46658755151.6017</v>
      </c>
      <c r="DY106" s="77">
        <f>IF(AA106="","",IF(BZ106="","",AA106-AA106+INDEX(gDP!AP$6:AP$271,MATCH(totalExpenditure!$A106,gDP!$B$6:$B$271))))</f>
        <v>47296952928.756104</v>
      </c>
      <c r="DZ106" s="77">
        <f>IF(AB106="","",IF(CA106="","",AB106-AB106+INDEX(gDP!AQ$6:AQ$271,MATCH(totalExpenditure!$A106,gDP!$B$6:$B$271))))</f>
        <v>48706787306.257401</v>
      </c>
      <c r="EA106" s="77">
        <f>IF(AC106="","",IF(CB106="","",AC106-AC106+INDEX(gDP!AR$6:AR$271,MATCH(totalExpenditure!$A106,gDP!$B$6:$B$271))))</f>
        <v>49073380173.715897</v>
      </c>
      <c r="EB106" s="77">
        <f>IF(AD106="","",IF(CC106="","",AD106-AD106+INDEX(gDP!AS$6:AS$271,MATCH(totalExpenditure!$A106,gDP!$B$6:$B$271))))</f>
        <v>47218405892.425797</v>
      </c>
      <c r="EC106" s="77">
        <f>IF(AE106="","",IF(CD106="","",AE106-AE106+INDEX(gDP!AT$6:AT$271,MATCH(totalExpenditure!$A106,gDP!$B$6:$B$271))))</f>
        <v>53749989092.019699</v>
      </c>
      <c r="ED106" s="77">
        <f>IF(AF106="","",IF(CE106="","",AF106-AF106+INDEX(gDP!AU$6:AU$271,MATCH(totalExpenditure!$A106,gDP!$B$6:$B$271))))</f>
        <v>67608919144.368401</v>
      </c>
      <c r="EE106" s="77">
        <f>IF(AG106="","",IF(CF106="","",AG106-AG106+INDEX(gDP!AV$6:AV$271,MATCH(totalExpenditure!$A106,gDP!$B$6:$B$271))))</f>
        <v>85285062818.007706</v>
      </c>
      <c r="EF106" s="77">
        <f>IF(AH106="","",IF(CG106="","",AH106-AH106+INDEX(gDP!AW$6:AW$271,MATCH(totalExpenditure!$A106,gDP!$B$6:$B$271))))</f>
        <v>104120820258.66901</v>
      </c>
      <c r="EG106" s="77">
        <f>IF(AI106="","",IF(CH106="","",AI106-AI106+INDEX(gDP!AX$6:AX$271,MATCH(totalExpenditure!$A106,gDP!$B$6:$B$271))))</f>
        <v>113211158292.936</v>
      </c>
      <c r="EH106" s="77">
        <f>IF(AJ106="","",IF(CI106="","",AJ106-AJ106+INDEX(gDP!AY$6:AY$271,MATCH(totalExpenditure!$A106,gDP!$B$6:$B$271))))</f>
        <v>115715618613.052</v>
      </c>
      <c r="EI106" s="77">
        <f>IF(AK106="","",IF(CJ106="","",AK106-AK106+INDEX(gDP!AZ$6:AZ$271,MATCH(totalExpenditure!$A106,gDP!$B$6:$B$271))))</f>
        <v>140186716681.42499</v>
      </c>
      <c r="EJ106" s="77">
        <f>IF(AL106="","",IF(CK106="","",AL106-AL106+INDEX(gDP!BA$6:BA$271,MATCH(totalExpenditure!$A106,gDP!$B$6:$B$271))))</f>
        <v>158325614580.62799</v>
      </c>
      <c r="EK106" s="77">
        <f>IF(AM106="","",IF(CL106="","",AM106-AM106+INDEX(gDP!BB$6:BB$271,MATCH(totalExpenditure!$A106,gDP!$B$6:$B$271))))</f>
        <v>131069255620.567</v>
      </c>
      <c r="EL106" s="77">
        <f>IF(AN106="","",IF(CM106="","",AN106-AN106+INDEX(gDP!BC$6:BC$271,MATCH(totalExpenditure!$A106,gDP!$B$6:$B$271))))</f>
        <v>132175349953.713</v>
      </c>
      <c r="EM106" s="77">
        <f>IF(AO106="","",IF(CN106="","",AO106-AO106+INDEX(gDP!BD$6:BD$271,MATCH(totalExpenditure!$A106,gDP!$B$6:$B$271))))</f>
        <v>141942264554.47501</v>
      </c>
      <c r="EN106" s="77">
        <f>IF(AP106="","",IF(CO106="","",AP106-AP106+INDEX(gDP!BE$6:BE$271,MATCH(totalExpenditure!$A106,gDP!$B$6:$B$271))))</f>
        <v>128814279315.132</v>
      </c>
      <c r="EO106" s="77">
        <f>IF(AQ106="","",IF(CP106="","",AQ106-AQ106+INDEX(gDP!BF$6:BF$271,MATCH(totalExpenditure!$A106,gDP!$B$6:$B$271))))</f>
        <v>135684315697.713</v>
      </c>
      <c r="EP106" s="77">
        <f>IF(AR106="","",IF(CQ106="","",AR106-AR106+INDEX(gDP!BG$6:BG$271,MATCH(totalExpenditure!$A106,gDP!$B$6:$B$271))))</f>
        <v>141033843265.66901</v>
      </c>
      <c r="EQ106" s="77">
        <f>IF(AS106="","",IF(CR106="","",AS106-AS106+INDEX(gDP!BH$6:BH$271,MATCH(totalExpenditure!$A106,gDP!$B$6:$B$271))))</f>
        <v>125174166987.37199</v>
      </c>
      <c r="ER106" s="77">
        <f>IF(AT106="","",IF(CS106="","",AT106-AT106+INDEX(gDP!BI$6:BI$271,MATCH(totalExpenditure!$A106,gDP!$B$6:$B$271))))</f>
        <v>128609822750.039</v>
      </c>
      <c r="ES106" s="77">
        <f>IF(AU106="","",IF(CT106="","",AU106-AU106+INDEX(gDP!BJ$6:BJ$271,MATCH(totalExpenditure!$A106,gDP!$B$6:$B$271))))</f>
        <v>143112196040.32599</v>
      </c>
      <c r="ET106" s="77">
        <f>IF(AV106="","",IF(CU106="","",AV106-AV106+INDEX(gDP!BK$6:BK$271,MATCH(totalExpenditure!$A106,gDP!$B$6:$B$271))))</f>
        <v>160565642983.58701</v>
      </c>
      <c r="EU106" s="77">
        <f>IF(AW106="","",IF(CV106="","",AW106-AW106+INDEX(gDP!BL$6:BL$271,MATCH(totalExpenditure!$A106,gDP!$B$6:$B$271))))</f>
        <v>164020460331.659</v>
      </c>
      <c r="EV106" s="77">
        <f>IF(AX106="","",IF(CW106="","",AX106-AX106+INDEX(gDP!BM$6:BM$271,MATCH(totalExpenditure!$A106,gDP!$B$6:$B$271))))</f>
        <v>157288955508.17599</v>
      </c>
      <c r="EW106" s="77">
        <f>IF(AY106="","",IF(CX106="","",AY106-AY106+INDEX(gDP!BN$6:BN$271,MATCH(totalExpenditure!$A106,gDP!$B$6:$B$271))))</f>
        <v>182109999477.69101</v>
      </c>
      <c r="EX106" s="77" t="str">
        <f>IF(AZ106="","",IF(CY106="","",AZ106-AZ106+INDEX(gDP!BO$6:BO$271,MATCH(totalExpenditure!$A106,gDP!$B$6:$B$271))))</f>
        <v/>
      </c>
    </row>
    <row r="107" spans="1:154" x14ac:dyDescent="0.35">
      <c r="A107" t="s">
        <v>423</v>
      </c>
      <c r="B107" s="77" t="e">
        <f>IF(INDEX([2]pivotTable!B$3:B$308,MATCH(totalExpenditure!$A107,[2]pivotTable!$A$3:$A$308,0))/100*INDEX(gDP!Q$6:Q$271,MATCH(totalExpenditure!$A107,gDP!$B$6:$B$271))=0,"",INDEX([2]pivotTable!B$3:B$308,MATCH(totalExpenditure!$A107,[2]pivotTable!$A$3:$A$308,0))/100*INDEX(gDP!Q$6:Q$271,MATCH(totalExpenditure!$A107,gDP!$B$6:$B$271)))</f>
        <v>#N/A</v>
      </c>
      <c r="C107" s="77" t="e">
        <f>IF(INDEX([2]pivotTable!C$3:C$308,MATCH(totalExpenditure!$A107,[2]pivotTable!$A$3:$A$308,0))/100*INDEX(gDP!R$6:R$271,MATCH(totalExpenditure!$A107,gDP!$B$6:$B$271))=0,"",INDEX([2]pivotTable!C$3:C$308,MATCH(totalExpenditure!$A107,[2]pivotTable!$A$3:$A$308,0))/100*INDEX(gDP!R$6:R$271,MATCH(totalExpenditure!$A107,gDP!$B$6:$B$271)))</f>
        <v>#N/A</v>
      </c>
      <c r="D107" s="77" t="e">
        <f>IF(INDEX([2]pivotTable!D$3:D$308,MATCH(totalExpenditure!$A107,[2]pivotTable!$A$3:$A$308,0))/100*INDEX(gDP!S$6:S$271,MATCH(totalExpenditure!$A107,gDP!$B$6:$B$271))=0,"",INDEX([2]pivotTable!D$3:D$308,MATCH(totalExpenditure!$A107,[2]pivotTable!$A$3:$A$308,0))/100*INDEX(gDP!S$6:S$271,MATCH(totalExpenditure!$A107,gDP!$B$6:$B$271)))</f>
        <v>#N/A</v>
      </c>
      <c r="E107" s="77" t="e">
        <f>IF(INDEX([2]pivotTable!E$3:E$308,MATCH(totalExpenditure!$A107,[2]pivotTable!$A$3:$A$308,0))/100*INDEX(gDP!T$6:T$271,MATCH(totalExpenditure!$A107,gDP!$B$6:$B$271))=0,"",INDEX([2]pivotTable!E$3:E$308,MATCH(totalExpenditure!$A107,[2]pivotTable!$A$3:$A$308,0))/100*INDEX(gDP!T$6:T$271,MATCH(totalExpenditure!$A107,gDP!$B$6:$B$271)))</f>
        <v>#N/A</v>
      </c>
      <c r="F107" s="77" t="e">
        <f>IF(INDEX([2]pivotTable!F$3:F$308,MATCH(totalExpenditure!$A107,[2]pivotTable!$A$3:$A$308,0))/100*INDEX(gDP!U$6:U$271,MATCH(totalExpenditure!$A107,gDP!$B$6:$B$271))=0,"",INDEX([2]pivotTable!F$3:F$308,MATCH(totalExpenditure!$A107,[2]pivotTable!$A$3:$A$308,0))/100*INDEX(gDP!U$6:U$271,MATCH(totalExpenditure!$A107,gDP!$B$6:$B$271)))</f>
        <v>#N/A</v>
      </c>
      <c r="G107" s="77" t="e">
        <f>IF(INDEX([2]pivotTable!G$3:G$308,MATCH(totalExpenditure!$A107,[2]pivotTable!$A$3:$A$308,0))/100*INDEX(gDP!V$6:V$271,MATCH(totalExpenditure!$A107,gDP!$B$6:$B$271))=0,"",INDEX([2]pivotTable!G$3:G$308,MATCH(totalExpenditure!$A107,[2]pivotTable!$A$3:$A$308,0))/100*INDEX(gDP!V$6:V$271,MATCH(totalExpenditure!$A107,gDP!$B$6:$B$271)))</f>
        <v>#N/A</v>
      </c>
      <c r="H107" s="77" t="e">
        <f>IF(INDEX([2]pivotTable!H$3:H$308,MATCH(totalExpenditure!$A107,[2]pivotTable!$A$3:$A$308,0))/100*INDEX(gDP!W$6:W$271,MATCH(totalExpenditure!$A107,gDP!$B$6:$B$271))=0,"",INDEX([2]pivotTable!H$3:H$308,MATCH(totalExpenditure!$A107,[2]pivotTable!$A$3:$A$308,0))/100*INDEX(gDP!W$6:W$271,MATCH(totalExpenditure!$A107,gDP!$B$6:$B$271)))</f>
        <v>#N/A</v>
      </c>
      <c r="I107" s="77" t="e">
        <f>IF(INDEX([2]pivotTable!I$3:I$308,MATCH(totalExpenditure!$A107,[2]pivotTable!$A$3:$A$308,0))/100*INDEX(gDP!X$6:X$271,MATCH(totalExpenditure!$A107,gDP!$B$6:$B$271))=0,"",INDEX([2]pivotTable!I$3:I$308,MATCH(totalExpenditure!$A107,[2]pivotTable!$A$3:$A$308,0))/100*INDEX(gDP!X$6:X$271,MATCH(totalExpenditure!$A107,gDP!$B$6:$B$271)))</f>
        <v>#N/A</v>
      </c>
      <c r="J107" s="77" t="e">
        <f>IF(INDEX([2]pivotTable!J$3:J$308,MATCH(totalExpenditure!$A107,[2]pivotTable!$A$3:$A$308,0))/100*INDEX(gDP!Y$6:Y$271,MATCH(totalExpenditure!$A107,gDP!$B$6:$B$271))=0,"",INDEX([2]pivotTable!J$3:J$308,MATCH(totalExpenditure!$A107,[2]pivotTable!$A$3:$A$308,0))/100*INDEX(gDP!Y$6:Y$271,MATCH(totalExpenditure!$A107,gDP!$B$6:$B$271)))</f>
        <v>#N/A</v>
      </c>
      <c r="K107" s="77" t="e">
        <f>IF(INDEX([2]pivotTable!K$3:K$308,MATCH(totalExpenditure!$A107,[2]pivotTable!$A$3:$A$308,0))/100*INDEX(gDP!Z$6:Z$271,MATCH(totalExpenditure!$A107,gDP!$B$6:$B$271))=0,"",INDEX([2]pivotTable!K$3:K$308,MATCH(totalExpenditure!$A107,[2]pivotTable!$A$3:$A$308,0))/100*INDEX(gDP!Z$6:Z$271,MATCH(totalExpenditure!$A107,gDP!$B$6:$B$271)))</f>
        <v>#N/A</v>
      </c>
      <c r="L107" s="77" t="e">
        <f>IF(INDEX([2]pivotTable!L$3:L$308,MATCH(totalExpenditure!$A107,[2]pivotTable!$A$3:$A$308,0))/100*INDEX(gDP!AA$6:AA$271,MATCH(totalExpenditure!$A107,gDP!$B$6:$B$271))=0,"",INDEX([2]pivotTable!L$3:L$308,MATCH(totalExpenditure!$A107,[2]pivotTable!$A$3:$A$308,0))/100*INDEX(gDP!AA$6:AA$271,MATCH(totalExpenditure!$A107,gDP!$B$6:$B$271)))</f>
        <v>#N/A</v>
      </c>
      <c r="M107" s="77" t="e">
        <f>IF(INDEX([2]pivotTable!M$3:M$308,MATCH(totalExpenditure!$A107,[2]pivotTable!$A$3:$A$308,0))/100*INDEX(gDP!AB$6:AB$271,MATCH(totalExpenditure!$A107,gDP!$B$6:$B$271))=0,"",INDEX([2]pivotTable!M$3:M$308,MATCH(totalExpenditure!$A107,[2]pivotTable!$A$3:$A$308,0))/100*INDEX(gDP!AB$6:AB$271,MATCH(totalExpenditure!$A107,gDP!$B$6:$B$271)))</f>
        <v>#N/A</v>
      </c>
      <c r="N107" s="77" t="e">
        <f>IF(INDEX([2]pivotTable!N$3:N$308,MATCH(totalExpenditure!$A107,[2]pivotTable!$A$3:$A$308,0))/100*INDEX(gDP!AC$6:AC$271,MATCH(totalExpenditure!$A107,gDP!$B$6:$B$271))=0,"",INDEX([2]pivotTable!N$3:N$308,MATCH(totalExpenditure!$A107,[2]pivotTable!$A$3:$A$308,0))/100*INDEX(gDP!AC$6:AC$271,MATCH(totalExpenditure!$A107,gDP!$B$6:$B$271)))</f>
        <v>#N/A</v>
      </c>
      <c r="O107" s="77" t="e">
        <f>IF(INDEX([2]pivotTable!O$3:O$308,MATCH(totalExpenditure!$A107,[2]pivotTable!$A$3:$A$308,0))/100*INDEX(gDP!AD$6:AD$271,MATCH(totalExpenditure!$A107,gDP!$B$6:$B$271))=0,"",INDEX([2]pivotTable!O$3:O$308,MATCH(totalExpenditure!$A107,[2]pivotTable!$A$3:$A$308,0))/100*INDEX(gDP!AD$6:AD$271,MATCH(totalExpenditure!$A107,gDP!$B$6:$B$271)))</f>
        <v>#N/A</v>
      </c>
      <c r="P107" s="77" t="e">
        <f>IF(INDEX([2]pivotTable!P$3:P$308,MATCH(totalExpenditure!$A107,[2]pivotTable!$A$3:$A$308,0))/100*INDEX(gDP!AE$6:AE$271,MATCH(totalExpenditure!$A107,gDP!$B$6:$B$271))=0,"",INDEX([2]pivotTable!P$3:P$308,MATCH(totalExpenditure!$A107,[2]pivotTable!$A$3:$A$308,0))/100*INDEX(gDP!AE$6:AE$271,MATCH(totalExpenditure!$A107,gDP!$B$6:$B$271)))</f>
        <v>#N/A</v>
      </c>
      <c r="Q107" s="77" t="e">
        <f>IF(INDEX([2]pivotTable!Q$3:Q$308,MATCH(totalExpenditure!$A107,[2]pivotTable!$A$3:$A$308,0))/100*INDEX(gDP!AF$6:AF$271,MATCH(totalExpenditure!$A107,gDP!$B$6:$B$271))=0,"",INDEX([2]pivotTable!Q$3:Q$308,MATCH(totalExpenditure!$A107,[2]pivotTable!$A$3:$A$308,0))/100*INDEX(gDP!AF$6:AF$271,MATCH(totalExpenditure!$A107,gDP!$B$6:$B$271)))</f>
        <v>#N/A</v>
      </c>
      <c r="R107" s="77" t="e">
        <f>IF(INDEX([2]pivotTable!R$3:R$308,MATCH(totalExpenditure!$A107,[2]pivotTable!$A$3:$A$308,0))/100*INDEX(gDP!AG$6:AG$271,MATCH(totalExpenditure!$A107,gDP!$B$6:$B$271))=0,"",INDEX([2]pivotTable!R$3:R$308,MATCH(totalExpenditure!$A107,[2]pivotTable!$A$3:$A$308,0))/100*INDEX(gDP!AG$6:AG$271,MATCH(totalExpenditure!$A107,gDP!$B$6:$B$271)))</f>
        <v>#N/A</v>
      </c>
      <c r="S107" s="77" t="e">
        <f>IF(INDEX([2]pivotTable!S$3:S$308,MATCH(totalExpenditure!$A107,[2]pivotTable!$A$3:$A$308,0))/100*INDEX(gDP!AH$6:AH$271,MATCH(totalExpenditure!$A107,gDP!$B$6:$B$271))=0,"",INDEX([2]pivotTable!S$3:S$308,MATCH(totalExpenditure!$A107,[2]pivotTable!$A$3:$A$308,0))/100*INDEX(gDP!AH$6:AH$271,MATCH(totalExpenditure!$A107,gDP!$B$6:$B$271)))</f>
        <v>#N/A</v>
      </c>
      <c r="T107" s="77" t="e">
        <f>IF(INDEX([2]pivotTable!T$3:T$308,MATCH(totalExpenditure!$A107,[2]pivotTable!$A$3:$A$308,0))/100*INDEX(gDP!AI$6:AI$271,MATCH(totalExpenditure!$A107,gDP!$B$6:$B$271))=0,"",INDEX([2]pivotTable!T$3:T$308,MATCH(totalExpenditure!$A107,[2]pivotTable!$A$3:$A$308,0))/100*INDEX(gDP!AI$6:AI$271,MATCH(totalExpenditure!$A107,gDP!$B$6:$B$271)))</f>
        <v>#N/A</v>
      </c>
      <c r="U107" s="77" t="e">
        <f>IF(INDEX([2]pivotTable!U$3:U$308,MATCH(totalExpenditure!$A107,[2]pivotTable!$A$3:$A$308,0))/100*INDEX(gDP!AJ$6:AJ$271,MATCH(totalExpenditure!$A107,gDP!$B$6:$B$271))=0,"",INDEX([2]pivotTable!U$3:U$308,MATCH(totalExpenditure!$A107,[2]pivotTable!$A$3:$A$308,0))/100*INDEX(gDP!AJ$6:AJ$271,MATCH(totalExpenditure!$A107,gDP!$B$6:$B$271)))</f>
        <v>#N/A</v>
      </c>
      <c r="V107" s="77" t="e">
        <f>IF(INDEX([2]pivotTable!V$3:V$308,MATCH(totalExpenditure!$A107,[2]pivotTable!$A$3:$A$308,0))/100*INDEX(gDP!AK$6:AK$271,MATCH(totalExpenditure!$A107,gDP!$B$6:$B$271))=0,"",INDEX([2]pivotTable!V$3:V$308,MATCH(totalExpenditure!$A107,[2]pivotTable!$A$3:$A$308,0))/100*INDEX(gDP!AK$6:AK$271,MATCH(totalExpenditure!$A107,gDP!$B$6:$B$271)))</f>
        <v>#N/A</v>
      </c>
      <c r="W107" s="77" t="e">
        <f>IF(INDEX([2]pivotTable!W$3:W$308,MATCH(totalExpenditure!$A107,[2]pivotTable!$A$3:$A$308,0))/100*INDEX(gDP!AL$6:AL$271,MATCH(totalExpenditure!$A107,gDP!$B$6:$B$271))=0,"",INDEX([2]pivotTable!W$3:W$308,MATCH(totalExpenditure!$A107,[2]pivotTable!$A$3:$A$308,0))/100*INDEX(gDP!AL$6:AL$271,MATCH(totalExpenditure!$A107,gDP!$B$6:$B$271)))</f>
        <v>#N/A</v>
      </c>
      <c r="X107" s="77" t="e">
        <f>IF(INDEX([2]pivotTable!X$3:X$308,MATCH(totalExpenditure!$A107,[2]pivotTable!$A$3:$A$308,0))/100*INDEX(gDP!AM$6:AM$271,MATCH(totalExpenditure!$A107,gDP!$B$6:$B$271))=0,"",INDEX([2]pivotTable!X$3:X$308,MATCH(totalExpenditure!$A107,[2]pivotTable!$A$3:$A$308,0))/100*INDEX(gDP!AM$6:AM$271,MATCH(totalExpenditure!$A107,gDP!$B$6:$B$271)))</f>
        <v>#N/A</v>
      </c>
      <c r="Y107" s="77" t="e">
        <f>IF(INDEX([2]pivotTable!Y$3:Y$308,MATCH(totalExpenditure!$A107,[2]pivotTable!$A$3:$A$308,0))/100*INDEX(gDP!AN$6:AN$271,MATCH(totalExpenditure!$A107,gDP!$B$6:$B$271))=0,"",INDEX([2]pivotTable!Y$3:Y$308,MATCH(totalExpenditure!$A107,[2]pivotTable!$A$3:$A$308,0))/100*INDEX(gDP!AN$6:AN$271,MATCH(totalExpenditure!$A107,gDP!$B$6:$B$271)))</f>
        <v>#N/A</v>
      </c>
      <c r="Z107" s="77" t="e">
        <f>IF(INDEX([2]pivotTable!Z$3:Z$308,MATCH(totalExpenditure!$A107,[2]pivotTable!$A$3:$A$308,0))/100*INDEX(gDP!AO$6:AO$271,MATCH(totalExpenditure!$A107,gDP!$B$6:$B$271))=0,"",INDEX([2]pivotTable!Z$3:Z$308,MATCH(totalExpenditure!$A107,[2]pivotTable!$A$3:$A$308,0))/100*INDEX(gDP!AO$6:AO$271,MATCH(totalExpenditure!$A107,gDP!$B$6:$B$271)))</f>
        <v>#N/A</v>
      </c>
      <c r="AA107" s="77" t="e">
        <f>IF(INDEX([2]pivotTable!AA$3:AA$308,MATCH(totalExpenditure!$A107,[2]pivotTable!$A$3:$A$308,0))/100*INDEX(gDP!AP$6:AP$271,MATCH(totalExpenditure!$A107,gDP!$B$6:$B$271))=0,"",INDEX([2]pivotTable!AA$3:AA$308,MATCH(totalExpenditure!$A107,[2]pivotTable!$A$3:$A$308,0))/100*INDEX(gDP!AP$6:AP$271,MATCH(totalExpenditure!$A107,gDP!$B$6:$B$271)))</f>
        <v>#N/A</v>
      </c>
      <c r="AB107" s="77" t="e">
        <f>IF(INDEX([2]pivotTable!AB$3:AB$308,MATCH(totalExpenditure!$A107,[2]pivotTable!$A$3:$A$308,0))/100*INDEX(gDP!AQ$6:AQ$271,MATCH(totalExpenditure!$A107,gDP!$B$6:$B$271))=0,"",INDEX([2]pivotTable!AB$3:AB$308,MATCH(totalExpenditure!$A107,[2]pivotTable!$A$3:$A$308,0))/100*INDEX(gDP!AQ$6:AQ$271,MATCH(totalExpenditure!$A107,gDP!$B$6:$B$271)))</f>
        <v>#N/A</v>
      </c>
      <c r="AC107" s="77" t="e">
        <f>IF(INDEX([2]pivotTable!AC$3:AC$308,MATCH(totalExpenditure!$A107,[2]pivotTable!$A$3:$A$308,0))/100*INDEX(gDP!AR$6:AR$271,MATCH(totalExpenditure!$A107,gDP!$B$6:$B$271))=0,"",INDEX([2]pivotTable!AC$3:AC$308,MATCH(totalExpenditure!$A107,[2]pivotTable!$A$3:$A$308,0))/100*INDEX(gDP!AR$6:AR$271,MATCH(totalExpenditure!$A107,gDP!$B$6:$B$271)))</f>
        <v>#N/A</v>
      </c>
      <c r="AD107" s="77" t="e">
        <f>IF(INDEX([2]pivotTable!AD$3:AD$308,MATCH(totalExpenditure!$A107,[2]pivotTable!$A$3:$A$308,0))/100*INDEX(gDP!AS$6:AS$271,MATCH(totalExpenditure!$A107,gDP!$B$6:$B$271))=0,"",INDEX([2]pivotTable!AD$3:AD$308,MATCH(totalExpenditure!$A107,[2]pivotTable!$A$3:$A$308,0))/100*INDEX(gDP!AS$6:AS$271,MATCH(totalExpenditure!$A107,gDP!$B$6:$B$271)))</f>
        <v>#N/A</v>
      </c>
      <c r="AE107" s="77" t="e">
        <f>IF(INDEX([2]pivotTable!AE$3:AE$308,MATCH(totalExpenditure!$A107,[2]pivotTable!$A$3:$A$308,0))/100*INDEX(gDP!AT$6:AT$271,MATCH(totalExpenditure!$A107,gDP!$B$6:$B$271))=0,"",INDEX([2]pivotTable!AE$3:AE$308,MATCH(totalExpenditure!$A107,[2]pivotTable!$A$3:$A$308,0))/100*INDEX(gDP!AT$6:AT$271,MATCH(totalExpenditure!$A107,gDP!$B$6:$B$271)))</f>
        <v>#N/A</v>
      </c>
      <c r="AF107" s="77" t="e">
        <f>IF(INDEX([2]pivotTable!AF$3:AF$308,MATCH(totalExpenditure!$A107,[2]pivotTable!$A$3:$A$308,0))/100*INDEX(gDP!AU$6:AU$271,MATCH(totalExpenditure!$A107,gDP!$B$6:$B$271))=0,"",INDEX([2]pivotTable!AF$3:AF$308,MATCH(totalExpenditure!$A107,[2]pivotTable!$A$3:$A$308,0))/100*INDEX(gDP!AU$6:AU$271,MATCH(totalExpenditure!$A107,gDP!$B$6:$B$271)))</f>
        <v>#N/A</v>
      </c>
      <c r="AG107" s="77" t="e">
        <f>IF(INDEX([2]pivotTable!AG$3:AG$308,MATCH(totalExpenditure!$A107,[2]pivotTable!$A$3:$A$308,0))/100*INDEX(gDP!AV$6:AV$271,MATCH(totalExpenditure!$A107,gDP!$B$6:$B$271))=0,"",INDEX([2]pivotTable!AG$3:AG$308,MATCH(totalExpenditure!$A107,[2]pivotTable!$A$3:$A$308,0))/100*INDEX(gDP!AV$6:AV$271,MATCH(totalExpenditure!$A107,gDP!$B$6:$B$271)))</f>
        <v>#N/A</v>
      </c>
      <c r="AH107" s="77" t="e">
        <f>IF(INDEX([2]pivotTable!AH$3:AH$308,MATCH(totalExpenditure!$A107,[2]pivotTable!$A$3:$A$308,0))/100*INDEX(gDP!AW$6:AW$271,MATCH(totalExpenditure!$A107,gDP!$B$6:$B$271))=0,"",INDEX([2]pivotTable!AH$3:AH$308,MATCH(totalExpenditure!$A107,[2]pivotTable!$A$3:$A$308,0))/100*INDEX(gDP!AW$6:AW$271,MATCH(totalExpenditure!$A107,gDP!$B$6:$B$271)))</f>
        <v>#N/A</v>
      </c>
      <c r="AI107" s="77" t="e">
        <f>IF(INDEX([2]pivotTable!AI$3:AI$308,MATCH(totalExpenditure!$A107,[2]pivotTable!$A$3:$A$308,0))/100*INDEX(gDP!AX$6:AX$271,MATCH(totalExpenditure!$A107,gDP!$B$6:$B$271))=0,"",INDEX([2]pivotTable!AI$3:AI$308,MATCH(totalExpenditure!$A107,[2]pivotTable!$A$3:$A$308,0))/100*INDEX(gDP!AX$6:AX$271,MATCH(totalExpenditure!$A107,gDP!$B$6:$B$271)))</f>
        <v>#N/A</v>
      </c>
      <c r="AJ107" s="77" t="e">
        <f>IF(INDEX([2]pivotTable!AJ$3:AJ$308,MATCH(totalExpenditure!$A107,[2]pivotTable!$A$3:$A$308,0))/100*INDEX(gDP!AY$6:AY$271,MATCH(totalExpenditure!$A107,gDP!$B$6:$B$271))=0,"",INDEX([2]pivotTable!AJ$3:AJ$308,MATCH(totalExpenditure!$A107,[2]pivotTable!$A$3:$A$308,0))/100*INDEX(gDP!AY$6:AY$271,MATCH(totalExpenditure!$A107,gDP!$B$6:$B$271)))</f>
        <v>#N/A</v>
      </c>
      <c r="AK107" s="77" t="e">
        <f>IF(INDEX([2]pivotTable!AK$3:AK$308,MATCH(totalExpenditure!$A107,[2]pivotTable!$A$3:$A$308,0))/100*INDEX(gDP!AZ$6:AZ$271,MATCH(totalExpenditure!$A107,gDP!$B$6:$B$271))=0,"",INDEX([2]pivotTable!AK$3:AK$308,MATCH(totalExpenditure!$A107,[2]pivotTable!$A$3:$A$308,0))/100*INDEX(gDP!AZ$6:AZ$271,MATCH(totalExpenditure!$A107,gDP!$B$6:$B$271)))</f>
        <v>#N/A</v>
      </c>
      <c r="AL107" s="77" t="e">
        <f>IF(INDEX([2]pivotTable!AL$3:AL$308,MATCH(totalExpenditure!$A107,[2]pivotTable!$A$3:$A$308,0))/100*INDEX(gDP!BA$6:BA$271,MATCH(totalExpenditure!$A107,gDP!$B$6:$B$271))=0,"",INDEX([2]pivotTable!AL$3:AL$308,MATCH(totalExpenditure!$A107,[2]pivotTable!$A$3:$A$308,0))/100*INDEX(gDP!BA$6:BA$271,MATCH(totalExpenditure!$A107,gDP!$B$6:$B$271)))</f>
        <v>#N/A</v>
      </c>
      <c r="AM107" s="77" t="e">
        <f>IF(INDEX([2]pivotTable!AM$3:AM$308,MATCH(totalExpenditure!$A107,[2]pivotTable!$A$3:$A$308,0))/100*INDEX(gDP!BB$6:BB$271,MATCH(totalExpenditure!$A107,gDP!$B$6:$B$271))=0,"",INDEX([2]pivotTable!AM$3:AM$308,MATCH(totalExpenditure!$A107,[2]pivotTable!$A$3:$A$308,0))/100*INDEX(gDP!BB$6:BB$271,MATCH(totalExpenditure!$A107,gDP!$B$6:$B$271)))</f>
        <v>#N/A</v>
      </c>
      <c r="AN107" s="77" t="e">
        <f>IF(INDEX([2]pivotTable!AN$3:AN$308,MATCH(totalExpenditure!$A107,[2]pivotTable!$A$3:$A$308,0))/100*INDEX(gDP!BC$6:BC$271,MATCH(totalExpenditure!$A107,gDP!$B$6:$B$271))=0,"",INDEX([2]pivotTable!AN$3:AN$308,MATCH(totalExpenditure!$A107,[2]pivotTable!$A$3:$A$308,0))/100*INDEX(gDP!BC$6:BC$271,MATCH(totalExpenditure!$A107,gDP!$B$6:$B$271)))</f>
        <v>#N/A</v>
      </c>
      <c r="AO107" s="77" t="e">
        <f>IF(INDEX([2]pivotTable!AO$3:AO$308,MATCH(totalExpenditure!$A107,[2]pivotTable!$A$3:$A$308,0))/100*INDEX(gDP!BD$6:BD$271,MATCH(totalExpenditure!$A107,gDP!$B$6:$B$271))=0,"",INDEX([2]pivotTable!AO$3:AO$308,MATCH(totalExpenditure!$A107,[2]pivotTable!$A$3:$A$308,0))/100*INDEX(gDP!BD$6:BD$271,MATCH(totalExpenditure!$A107,gDP!$B$6:$B$271)))</f>
        <v>#N/A</v>
      </c>
      <c r="AP107" s="77" t="e">
        <f>IF(INDEX([2]pivotTable!AP$3:AP$308,MATCH(totalExpenditure!$A107,[2]pivotTable!$A$3:$A$308,0))/100*INDEX(gDP!BE$6:BE$271,MATCH(totalExpenditure!$A107,gDP!$B$6:$B$271))=0,"",INDEX([2]pivotTable!AP$3:AP$308,MATCH(totalExpenditure!$A107,[2]pivotTable!$A$3:$A$308,0))/100*INDEX(gDP!BE$6:BE$271,MATCH(totalExpenditure!$A107,gDP!$B$6:$B$271)))</f>
        <v>#N/A</v>
      </c>
      <c r="AQ107" s="77" t="e">
        <f>IF(INDEX([2]pivotTable!AQ$3:AQ$308,MATCH(totalExpenditure!$A107,[2]pivotTable!$A$3:$A$308,0))/100*INDEX(gDP!BF$6:BF$271,MATCH(totalExpenditure!$A107,gDP!$B$6:$B$271))=0,"",INDEX([2]pivotTable!AQ$3:AQ$308,MATCH(totalExpenditure!$A107,[2]pivotTable!$A$3:$A$308,0))/100*INDEX(gDP!BF$6:BF$271,MATCH(totalExpenditure!$A107,gDP!$B$6:$B$271)))</f>
        <v>#N/A</v>
      </c>
      <c r="AR107" s="77" t="e">
        <f>IF(INDEX([2]pivotTable!AR$3:AR$308,MATCH(totalExpenditure!$A107,[2]pivotTable!$A$3:$A$308,0))/100*INDEX(gDP!BG$6:BG$271,MATCH(totalExpenditure!$A107,gDP!$B$6:$B$271))=0,"",INDEX([2]pivotTable!AR$3:AR$308,MATCH(totalExpenditure!$A107,[2]pivotTable!$A$3:$A$308,0))/100*INDEX(gDP!BG$6:BG$271,MATCH(totalExpenditure!$A107,gDP!$B$6:$B$271)))</f>
        <v>#N/A</v>
      </c>
      <c r="AS107" s="77" t="e">
        <f>IF(INDEX([2]pivotTable!AS$3:AS$308,MATCH(totalExpenditure!$A107,[2]pivotTable!$A$3:$A$308,0))/100*INDEX(gDP!BH$6:BH$271,MATCH(totalExpenditure!$A107,gDP!$B$6:$B$271))=0,"",INDEX([2]pivotTable!AS$3:AS$308,MATCH(totalExpenditure!$A107,[2]pivotTable!$A$3:$A$308,0))/100*INDEX(gDP!BH$6:BH$271,MATCH(totalExpenditure!$A107,gDP!$B$6:$B$271)))</f>
        <v>#N/A</v>
      </c>
      <c r="AT107" s="77" t="e">
        <f>IF(INDEX([2]pivotTable!AT$3:AT$308,MATCH(totalExpenditure!$A107,[2]pivotTable!$A$3:$A$308,0))/100*INDEX(gDP!BI$6:BI$271,MATCH(totalExpenditure!$A107,gDP!$B$6:$B$271))=0,"",INDEX([2]pivotTable!AT$3:AT$308,MATCH(totalExpenditure!$A107,[2]pivotTable!$A$3:$A$308,0))/100*INDEX(gDP!BI$6:BI$271,MATCH(totalExpenditure!$A107,gDP!$B$6:$B$271)))</f>
        <v>#N/A</v>
      </c>
      <c r="AU107" s="77" t="e">
        <f>IF(INDEX([2]pivotTable!AU$3:AU$308,MATCH(totalExpenditure!$A107,[2]pivotTable!$A$3:$A$308,0))/100*INDEX(gDP!BJ$6:BJ$271,MATCH(totalExpenditure!$A107,gDP!$B$6:$B$271))=0,"",INDEX([2]pivotTable!AU$3:AU$308,MATCH(totalExpenditure!$A107,[2]pivotTable!$A$3:$A$308,0))/100*INDEX(gDP!BJ$6:BJ$271,MATCH(totalExpenditure!$A107,gDP!$B$6:$B$271)))</f>
        <v>#N/A</v>
      </c>
      <c r="AV107" s="77" t="e">
        <f>IF(INDEX([2]pivotTable!AV$3:AV$308,MATCH(totalExpenditure!$A107,[2]pivotTable!$A$3:$A$308,0))/100*INDEX(gDP!BK$6:BK$271,MATCH(totalExpenditure!$A107,gDP!$B$6:$B$271))=0,"",INDEX([2]pivotTable!AV$3:AV$308,MATCH(totalExpenditure!$A107,[2]pivotTable!$A$3:$A$308,0))/100*INDEX(gDP!BK$6:BK$271,MATCH(totalExpenditure!$A107,gDP!$B$6:$B$271)))</f>
        <v>#N/A</v>
      </c>
      <c r="AW107" s="77" t="e">
        <f>IF(INDEX([2]pivotTable!AW$3:AW$308,MATCH(totalExpenditure!$A107,[2]pivotTable!$A$3:$A$308,0))/100*INDEX(gDP!BL$6:BL$271,MATCH(totalExpenditure!$A107,gDP!$B$6:$B$271))=0,"",INDEX([2]pivotTable!AW$3:AW$308,MATCH(totalExpenditure!$A107,[2]pivotTable!$A$3:$A$308,0))/100*INDEX(gDP!BL$6:BL$271,MATCH(totalExpenditure!$A107,gDP!$B$6:$B$271)))</f>
        <v>#N/A</v>
      </c>
      <c r="AX107" s="77" t="e">
        <f>IF(INDEX([2]pivotTable!AX$3:AX$308,MATCH(totalExpenditure!$A107,[2]pivotTable!$A$3:$A$308,0))/100*INDEX(gDP!BM$6:BM$271,MATCH(totalExpenditure!$A107,gDP!$B$6:$B$271))=0,"",INDEX([2]pivotTable!AX$3:AX$308,MATCH(totalExpenditure!$A107,[2]pivotTable!$A$3:$A$308,0))/100*INDEX(gDP!BM$6:BM$271,MATCH(totalExpenditure!$A107,gDP!$B$6:$B$271)))</f>
        <v>#N/A</v>
      </c>
      <c r="AY107" s="77" t="e">
        <f>IF(INDEX([2]pivotTable!AY$3:AY$308,MATCH(totalExpenditure!$A107,[2]pivotTable!$A$3:$A$308,0))/100*INDEX(gDP!BN$6:BN$271,MATCH(totalExpenditure!$A107,gDP!$B$6:$B$271))=0,"",INDEX([2]pivotTable!AY$3:AY$308,MATCH(totalExpenditure!$A107,[2]pivotTable!$A$3:$A$308,0))/100*INDEX(gDP!BN$6:BN$271,MATCH(totalExpenditure!$A107,gDP!$B$6:$B$271)))</f>
        <v>#N/A</v>
      </c>
      <c r="AZ107" s="77" t="e">
        <f>IF(INDEX([2]pivotTable!AZ$3:AZ$308,MATCH(totalExpenditure!$A107,[2]pivotTable!$A$3:$A$308,0))/100*INDEX(gDP!BO$6:BO$271,MATCH(totalExpenditure!$A107,gDP!$B$6:$B$271))=0,"",INDEX([2]pivotTable!AZ$3:AZ$308,MATCH(totalExpenditure!$A107,[2]pivotTable!$A$3:$A$308,0))/100*INDEX(gDP!BO$6:BO$271,MATCH(totalExpenditure!$A107,gDP!$B$6:$B$271)))</f>
        <v>#N/A</v>
      </c>
      <c r="BA107" s="77" t="e">
        <f>IF(INDEX([2]pivotTable!B$310:B$615,MATCH(totalExpenditure!$A107,[2]pivotTable!$A$310:$A$615,0))/100*INDEX(gDP!Q$6:Q$271,MATCH(totalExpenditure!$A107,gDP!$B$6:$B$271))=0,"",INDEX([2]pivotTable!B$310:B$615,MATCH(totalExpenditure!$A107,[2]pivotTable!$A$310:$A$615,0))/100*INDEX(gDP!Q$6:Q$271,MATCH(totalExpenditure!$A107,gDP!$B$6:$B$271)))</f>
        <v>#N/A</v>
      </c>
      <c r="BB107" s="77" t="e">
        <f>IF(INDEX([2]pivotTable!C$310:C$615,MATCH(totalExpenditure!$A107,[2]pivotTable!$A$310:$A$615,0))/100*INDEX(gDP!R$6:R$271,MATCH(totalExpenditure!$A107,gDP!$B$6:$B$271))=0,"",INDEX([2]pivotTable!C$310:C$615,MATCH(totalExpenditure!$A107,[2]pivotTable!$A$310:$A$615,0))/100*INDEX(gDP!R$6:R$271,MATCH(totalExpenditure!$A107,gDP!$B$6:$B$271)))</f>
        <v>#N/A</v>
      </c>
      <c r="BC107" s="77" t="e">
        <f>IF(INDEX([2]pivotTable!D$310:D$615,MATCH(totalExpenditure!$A107,[2]pivotTable!$A$310:$A$615,0))/100*INDEX(gDP!S$6:S$271,MATCH(totalExpenditure!$A107,gDP!$B$6:$B$271))=0,"",INDEX([2]pivotTable!D$310:D$615,MATCH(totalExpenditure!$A107,[2]pivotTable!$A$310:$A$615,0))/100*INDEX(gDP!S$6:S$271,MATCH(totalExpenditure!$A107,gDP!$B$6:$B$271)))</f>
        <v>#N/A</v>
      </c>
      <c r="BD107" s="77" t="e">
        <f>IF(INDEX([2]pivotTable!E$310:E$615,MATCH(totalExpenditure!$A107,[2]pivotTable!$A$310:$A$615,0))/100*INDEX(gDP!T$6:T$271,MATCH(totalExpenditure!$A107,gDP!$B$6:$B$271))=0,"",INDEX([2]pivotTable!E$310:E$615,MATCH(totalExpenditure!$A107,[2]pivotTable!$A$310:$A$615,0))/100*INDEX(gDP!T$6:T$271,MATCH(totalExpenditure!$A107,gDP!$B$6:$B$271)))</f>
        <v>#N/A</v>
      </c>
      <c r="BE107" s="77" t="e">
        <f>IF(INDEX([2]pivotTable!F$310:F$615,MATCH(totalExpenditure!$A107,[2]pivotTable!$A$310:$A$615,0))/100*INDEX(gDP!U$6:U$271,MATCH(totalExpenditure!$A107,gDP!$B$6:$B$271))=0,"",INDEX([2]pivotTable!F$310:F$615,MATCH(totalExpenditure!$A107,[2]pivotTable!$A$310:$A$615,0))/100*INDEX(gDP!U$6:U$271,MATCH(totalExpenditure!$A107,gDP!$B$6:$B$271)))</f>
        <v>#N/A</v>
      </c>
      <c r="BF107" s="77" t="e">
        <f>IF(INDEX([2]pivotTable!G$310:G$615,MATCH(totalExpenditure!$A107,[2]pivotTable!$A$310:$A$615,0))/100*INDEX(gDP!V$6:V$271,MATCH(totalExpenditure!$A107,gDP!$B$6:$B$271))=0,"",INDEX([2]pivotTable!G$310:G$615,MATCH(totalExpenditure!$A107,[2]pivotTable!$A$310:$A$615,0))/100*INDEX(gDP!V$6:V$271,MATCH(totalExpenditure!$A107,gDP!$B$6:$B$271)))</f>
        <v>#N/A</v>
      </c>
      <c r="BG107" s="77" t="e">
        <f>IF(INDEX([2]pivotTable!H$310:H$615,MATCH(totalExpenditure!$A107,[2]pivotTable!$A$310:$A$615,0))/100*INDEX(gDP!W$6:W$271,MATCH(totalExpenditure!$A107,gDP!$B$6:$B$271))=0,"",INDEX([2]pivotTable!H$310:H$615,MATCH(totalExpenditure!$A107,[2]pivotTable!$A$310:$A$615,0))/100*INDEX(gDP!W$6:W$271,MATCH(totalExpenditure!$A107,gDP!$B$6:$B$271)))</f>
        <v>#N/A</v>
      </c>
      <c r="BH107" s="77" t="e">
        <f>IF(INDEX([2]pivotTable!I$310:I$615,MATCH(totalExpenditure!$A107,[2]pivotTable!$A$310:$A$615,0))/100*INDEX(gDP!X$6:X$271,MATCH(totalExpenditure!$A107,gDP!$B$6:$B$271))=0,"",INDEX([2]pivotTable!I$310:I$615,MATCH(totalExpenditure!$A107,[2]pivotTable!$A$310:$A$615,0))/100*INDEX(gDP!X$6:X$271,MATCH(totalExpenditure!$A107,gDP!$B$6:$B$271)))</f>
        <v>#N/A</v>
      </c>
      <c r="BI107" s="77" t="e">
        <f>IF(INDEX([2]pivotTable!J$310:J$615,MATCH(totalExpenditure!$A107,[2]pivotTable!$A$310:$A$615,0))/100*INDEX(gDP!Y$6:Y$271,MATCH(totalExpenditure!$A107,gDP!$B$6:$B$271))=0,"",INDEX([2]pivotTable!J$310:J$615,MATCH(totalExpenditure!$A107,[2]pivotTable!$A$310:$A$615,0))/100*INDEX(gDP!Y$6:Y$271,MATCH(totalExpenditure!$A107,gDP!$B$6:$B$271)))</f>
        <v>#N/A</v>
      </c>
      <c r="BJ107" s="77" t="e">
        <f>IF(INDEX([2]pivotTable!K$310:K$615,MATCH(totalExpenditure!$A107,[2]pivotTable!$A$310:$A$615,0))/100*INDEX(gDP!Z$6:Z$271,MATCH(totalExpenditure!$A107,gDP!$B$6:$B$271))=0,"",INDEX([2]pivotTable!K$310:K$615,MATCH(totalExpenditure!$A107,[2]pivotTable!$A$310:$A$615,0))/100*INDEX(gDP!Z$6:Z$271,MATCH(totalExpenditure!$A107,gDP!$B$6:$B$271)))</f>
        <v>#N/A</v>
      </c>
      <c r="BK107" s="77" t="e">
        <f>IF(INDEX([2]pivotTable!L$310:L$615,MATCH(totalExpenditure!$A107,[2]pivotTable!$A$310:$A$615,0))/100*INDEX(gDP!AA$6:AA$271,MATCH(totalExpenditure!$A107,gDP!$B$6:$B$271))=0,"",INDEX([2]pivotTable!L$310:L$615,MATCH(totalExpenditure!$A107,[2]pivotTable!$A$310:$A$615,0))/100*INDEX(gDP!AA$6:AA$271,MATCH(totalExpenditure!$A107,gDP!$B$6:$B$271)))</f>
        <v>#N/A</v>
      </c>
      <c r="BL107" s="77" t="e">
        <f>IF(INDEX([2]pivotTable!M$310:M$615,MATCH(totalExpenditure!$A107,[2]pivotTable!$A$310:$A$615,0))/100*INDEX(gDP!AB$6:AB$271,MATCH(totalExpenditure!$A107,gDP!$B$6:$B$271))=0,"",INDEX([2]pivotTable!M$310:M$615,MATCH(totalExpenditure!$A107,[2]pivotTable!$A$310:$A$615,0))/100*INDEX(gDP!AB$6:AB$271,MATCH(totalExpenditure!$A107,gDP!$B$6:$B$271)))</f>
        <v>#N/A</v>
      </c>
      <c r="BM107" s="77" t="e">
        <f>IF(INDEX([2]pivotTable!N$310:N$615,MATCH(totalExpenditure!$A107,[2]pivotTable!$A$310:$A$615,0))/100*INDEX(gDP!AC$6:AC$271,MATCH(totalExpenditure!$A107,gDP!$B$6:$B$271))=0,"",INDEX([2]pivotTable!N$310:N$615,MATCH(totalExpenditure!$A107,[2]pivotTable!$A$310:$A$615,0))/100*INDEX(gDP!AC$6:AC$271,MATCH(totalExpenditure!$A107,gDP!$B$6:$B$271)))</f>
        <v>#N/A</v>
      </c>
      <c r="BN107" s="77" t="e">
        <f>IF(INDEX([2]pivotTable!O$310:O$615,MATCH(totalExpenditure!$A107,[2]pivotTable!$A$310:$A$615,0))/100*INDEX(gDP!AD$6:AD$271,MATCH(totalExpenditure!$A107,gDP!$B$6:$B$271))=0,"",INDEX([2]pivotTable!O$310:O$615,MATCH(totalExpenditure!$A107,[2]pivotTable!$A$310:$A$615,0))/100*INDEX(gDP!AD$6:AD$271,MATCH(totalExpenditure!$A107,gDP!$B$6:$B$271)))</f>
        <v>#N/A</v>
      </c>
      <c r="BO107" s="77" t="e">
        <f>IF(INDEX([2]pivotTable!P$310:P$615,MATCH(totalExpenditure!$A107,[2]pivotTable!$A$310:$A$615,0))/100*INDEX(gDP!AE$6:AE$271,MATCH(totalExpenditure!$A107,gDP!$B$6:$B$271))=0,"",INDEX([2]pivotTable!P$310:P$615,MATCH(totalExpenditure!$A107,[2]pivotTable!$A$310:$A$615,0))/100*INDEX(gDP!AE$6:AE$271,MATCH(totalExpenditure!$A107,gDP!$B$6:$B$271)))</f>
        <v>#N/A</v>
      </c>
      <c r="BP107" s="77" t="e">
        <f>IF(INDEX([2]pivotTable!Q$310:Q$615,MATCH(totalExpenditure!$A107,[2]pivotTable!$A$310:$A$615,0))/100*INDEX(gDP!AF$6:AF$271,MATCH(totalExpenditure!$A107,gDP!$B$6:$B$271))=0,"",INDEX([2]pivotTable!Q$310:Q$615,MATCH(totalExpenditure!$A107,[2]pivotTable!$A$310:$A$615,0))/100*INDEX(gDP!AF$6:AF$271,MATCH(totalExpenditure!$A107,gDP!$B$6:$B$271)))</f>
        <v>#N/A</v>
      </c>
      <c r="BQ107" s="77" t="e">
        <f>IF(INDEX([2]pivotTable!R$310:R$615,MATCH(totalExpenditure!$A107,[2]pivotTable!$A$310:$A$615,0))/100*INDEX(gDP!AG$6:AG$271,MATCH(totalExpenditure!$A107,gDP!$B$6:$B$271))=0,"",INDEX([2]pivotTable!R$310:R$615,MATCH(totalExpenditure!$A107,[2]pivotTable!$A$310:$A$615,0))/100*INDEX(gDP!AG$6:AG$271,MATCH(totalExpenditure!$A107,gDP!$B$6:$B$271)))</f>
        <v>#N/A</v>
      </c>
      <c r="BR107" s="77" t="e">
        <f>IF(INDEX([2]pivotTable!S$310:S$615,MATCH(totalExpenditure!$A107,[2]pivotTable!$A$310:$A$615,0))/100*INDEX(gDP!AH$6:AH$271,MATCH(totalExpenditure!$A107,gDP!$B$6:$B$271))=0,"",INDEX([2]pivotTable!S$310:S$615,MATCH(totalExpenditure!$A107,[2]pivotTable!$A$310:$A$615,0))/100*INDEX(gDP!AH$6:AH$271,MATCH(totalExpenditure!$A107,gDP!$B$6:$B$271)))</f>
        <v>#N/A</v>
      </c>
      <c r="BS107" s="77" t="e">
        <f>IF(INDEX([2]pivotTable!T$310:T$615,MATCH(totalExpenditure!$A107,[2]pivotTable!$A$310:$A$615,0))/100*INDEX(gDP!AI$6:AI$271,MATCH(totalExpenditure!$A107,gDP!$B$6:$B$271))=0,"",INDEX([2]pivotTable!T$310:T$615,MATCH(totalExpenditure!$A107,[2]pivotTable!$A$310:$A$615,0))/100*INDEX(gDP!AI$6:AI$271,MATCH(totalExpenditure!$A107,gDP!$B$6:$B$271)))</f>
        <v>#N/A</v>
      </c>
      <c r="BT107" s="77" t="e">
        <f>IF(INDEX([2]pivotTable!U$310:U$615,MATCH(totalExpenditure!$A107,[2]pivotTable!$A$310:$A$615,0))/100*INDEX(gDP!AJ$6:AJ$271,MATCH(totalExpenditure!$A107,gDP!$B$6:$B$271))=0,"",INDEX([2]pivotTable!U$310:U$615,MATCH(totalExpenditure!$A107,[2]pivotTable!$A$310:$A$615,0))/100*INDEX(gDP!AJ$6:AJ$271,MATCH(totalExpenditure!$A107,gDP!$B$6:$B$271)))</f>
        <v>#N/A</v>
      </c>
      <c r="BU107" s="77" t="e">
        <f>IF(INDEX([2]pivotTable!V$310:V$615,MATCH(totalExpenditure!$A107,[2]pivotTable!$A$310:$A$615,0))/100*INDEX(gDP!AK$6:AK$271,MATCH(totalExpenditure!$A107,gDP!$B$6:$B$271))=0,"",INDEX([2]pivotTable!V$310:V$615,MATCH(totalExpenditure!$A107,[2]pivotTable!$A$310:$A$615,0))/100*INDEX(gDP!AK$6:AK$271,MATCH(totalExpenditure!$A107,gDP!$B$6:$B$271)))</f>
        <v>#N/A</v>
      </c>
      <c r="BV107" s="77" t="e">
        <f>IF(INDEX([2]pivotTable!W$310:W$615,MATCH(totalExpenditure!$A107,[2]pivotTable!$A$310:$A$615,0))/100*INDEX(gDP!AL$6:AL$271,MATCH(totalExpenditure!$A107,gDP!$B$6:$B$271))=0,"",INDEX([2]pivotTable!W$310:W$615,MATCH(totalExpenditure!$A107,[2]pivotTable!$A$310:$A$615,0))/100*INDEX(gDP!AL$6:AL$271,MATCH(totalExpenditure!$A107,gDP!$B$6:$B$271)))</f>
        <v>#N/A</v>
      </c>
      <c r="BW107" s="77" t="e">
        <f>IF(INDEX([2]pivotTable!X$310:X$615,MATCH(totalExpenditure!$A107,[2]pivotTable!$A$310:$A$615,0))/100*INDEX(gDP!AM$6:AM$271,MATCH(totalExpenditure!$A107,gDP!$B$6:$B$271))=0,"",INDEX([2]pivotTable!X$310:X$615,MATCH(totalExpenditure!$A107,[2]pivotTable!$A$310:$A$615,0))/100*INDEX(gDP!AM$6:AM$271,MATCH(totalExpenditure!$A107,gDP!$B$6:$B$271)))</f>
        <v>#N/A</v>
      </c>
      <c r="BX107" s="77" t="e">
        <f>IF(INDEX([2]pivotTable!Y$310:Y$615,MATCH(totalExpenditure!$A107,[2]pivotTable!$A$310:$A$615,0))/100*INDEX(gDP!AN$6:AN$271,MATCH(totalExpenditure!$A107,gDP!$B$6:$B$271))=0,"",INDEX([2]pivotTable!Y$310:Y$615,MATCH(totalExpenditure!$A107,[2]pivotTable!$A$310:$A$615,0))/100*INDEX(gDP!AN$6:AN$271,MATCH(totalExpenditure!$A107,gDP!$B$6:$B$271)))</f>
        <v>#N/A</v>
      </c>
      <c r="BY107" s="77" t="e">
        <f>IF(INDEX([2]pivotTable!Z$310:Z$615,MATCH(totalExpenditure!$A107,[2]pivotTable!$A$310:$A$615,0))/100*INDEX(gDP!AO$6:AO$271,MATCH(totalExpenditure!$A107,gDP!$B$6:$B$271))=0,"",INDEX([2]pivotTable!Z$310:Z$615,MATCH(totalExpenditure!$A107,[2]pivotTable!$A$310:$A$615,0))/100*INDEX(gDP!AO$6:AO$271,MATCH(totalExpenditure!$A107,gDP!$B$6:$B$271)))</f>
        <v>#N/A</v>
      </c>
      <c r="BZ107" s="77" t="e">
        <f>IF(INDEX([2]pivotTable!AA$310:AA$615,MATCH(totalExpenditure!$A107,[2]pivotTable!$A$310:$A$615,0))/100*INDEX(gDP!AP$6:AP$271,MATCH(totalExpenditure!$A107,gDP!$B$6:$B$271))=0,"",INDEX([2]pivotTable!AA$310:AA$615,MATCH(totalExpenditure!$A107,[2]pivotTable!$A$310:$A$615,0))/100*INDEX(gDP!AP$6:AP$271,MATCH(totalExpenditure!$A107,gDP!$B$6:$B$271)))</f>
        <v>#N/A</v>
      </c>
      <c r="CA107" s="77" t="e">
        <f>IF(INDEX([2]pivotTable!AB$310:AB$615,MATCH(totalExpenditure!$A107,[2]pivotTable!$A$310:$A$615,0))/100*INDEX(gDP!AQ$6:AQ$271,MATCH(totalExpenditure!$A107,gDP!$B$6:$B$271))=0,"",INDEX([2]pivotTable!AB$310:AB$615,MATCH(totalExpenditure!$A107,[2]pivotTable!$A$310:$A$615,0))/100*INDEX(gDP!AQ$6:AQ$271,MATCH(totalExpenditure!$A107,gDP!$B$6:$B$271)))</f>
        <v>#N/A</v>
      </c>
      <c r="CB107" s="77" t="e">
        <f>IF(INDEX([2]pivotTable!AC$310:AC$615,MATCH(totalExpenditure!$A107,[2]pivotTable!$A$310:$A$615,0))/100*INDEX(gDP!AR$6:AR$271,MATCH(totalExpenditure!$A107,gDP!$B$6:$B$271))=0,"",INDEX([2]pivotTable!AC$310:AC$615,MATCH(totalExpenditure!$A107,[2]pivotTable!$A$310:$A$615,0))/100*INDEX(gDP!AR$6:AR$271,MATCH(totalExpenditure!$A107,gDP!$B$6:$B$271)))</f>
        <v>#N/A</v>
      </c>
      <c r="CC107" s="77" t="e">
        <f>IF(INDEX([2]pivotTable!AD$310:AD$615,MATCH(totalExpenditure!$A107,[2]pivotTable!$A$310:$A$615,0))/100*INDEX(gDP!AS$6:AS$271,MATCH(totalExpenditure!$A107,gDP!$B$6:$B$271))=0,"",INDEX([2]pivotTable!AD$310:AD$615,MATCH(totalExpenditure!$A107,[2]pivotTable!$A$310:$A$615,0))/100*INDEX(gDP!AS$6:AS$271,MATCH(totalExpenditure!$A107,gDP!$B$6:$B$271)))</f>
        <v>#N/A</v>
      </c>
      <c r="CD107" s="77" t="e">
        <f>IF(INDEX([2]pivotTable!AE$310:AE$615,MATCH(totalExpenditure!$A107,[2]pivotTable!$A$310:$A$615,0))/100*INDEX(gDP!AT$6:AT$271,MATCH(totalExpenditure!$A107,gDP!$B$6:$B$271))=0,"",INDEX([2]pivotTable!AE$310:AE$615,MATCH(totalExpenditure!$A107,[2]pivotTable!$A$310:$A$615,0))/100*INDEX(gDP!AT$6:AT$271,MATCH(totalExpenditure!$A107,gDP!$B$6:$B$271)))</f>
        <v>#N/A</v>
      </c>
      <c r="CE107" s="77" t="e">
        <f>IF(INDEX([2]pivotTable!AF$310:AF$615,MATCH(totalExpenditure!$A107,[2]pivotTable!$A$310:$A$615,0))/100*INDEX(gDP!AU$6:AU$271,MATCH(totalExpenditure!$A107,gDP!$B$6:$B$271))=0,"",INDEX([2]pivotTable!AF$310:AF$615,MATCH(totalExpenditure!$A107,[2]pivotTable!$A$310:$A$615,0))/100*INDEX(gDP!AU$6:AU$271,MATCH(totalExpenditure!$A107,gDP!$B$6:$B$271)))</f>
        <v>#N/A</v>
      </c>
      <c r="CF107" s="77" t="e">
        <f>IF(INDEX([2]pivotTable!AG$310:AG$615,MATCH(totalExpenditure!$A107,[2]pivotTable!$A$310:$A$615,0))/100*INDEX(gDP!AV$6:AV$271,MATCH(totalExpenditure!$A107,gDP!$B$6:$B$271))=0,"",INDEX([2]pivotTable!AG$310:AG$615,MATCH(totalExpenditure!$A107,[2]pivotTable!$A$310:$A$615,0))/100*INDEX(gDP!AV$6:AV$271,MATCH(totalExpenditure!$A107,gDP!$B$6:$B$271)))</f>
        <v>#N/A</v>
      </c>
      <c r="CG107" s="77" t="e">
        <f>IF(INDEX([2]pivotTable!AH$310:AH$615,MATCH(totalExpenditure!$A107,[2]pivotTable!$A$310:$A$615,0))/100*INDEX(gDP!AW$6:AW$271,MATCH(totalExpenditure!$A107,gDP!$B$6:$B$271))=0,"",INDEX([2]pivotTable!AH$310:AH$615,MATCH(totalExpenditure!$A107,[2]pivotTable!$A$310:$A$615,0))/100*INDEX(gDP!AW$6:AW$271,MATCH(totalExpenditure!$A107,gDP!$B$6:$B$271)))</f>
        <v>#N/A</v>
      </c>
      <c r="CH107" s="77" t="e">
        <f>IF(INDEX([2]pivotTable!AI$310:AI$615,MATCH(totalExpenditure!$A107,[2]pivotTable!$A$310:$A$615,0))/100*INDEX(gDP!AX$6:AX$271,MATCH(totalExpenditure!$A107,gDP!$B$6:$B$271))=0,"",INDEX([2]pivotTable!AI$310:AI$615,MATCH(totalExpenditure!$A107,[2]pivotTable!$A$310:$A$615,0))/100*INDEX(gDP!AX$6:AX$271,MATCH(totalExpenditure!$A107,gDP!$B$6:$B$271)))</f>
        <v>#N/A</v>
      </c>
      <c r="CI107" s="77" t="e">
        <f>IF(INDEX([2]pivotTable!AJ$310:AJ$615,MATCH(totalExpenditure!$A107,[2]pivotTable!$A$310:$A$615,0))/100*INDEX(gDP!AY$6:AY$271,MATCH(totalExpenditure!$A107,gDP!$B$6:$B$271))=0,"",INDEX([2]pivotTable!AJ$310:AJ$615,MATCH(totalExpenditure!$A107,[2]pivotTable!$A$310:$A$615,0))/100*INDEX(gDP!AY$6:AY$271,MATCH(totalExpenditure!$A107,gDP!$B$6:$B$271)))</f>
        <v>#N/A</v>
      </c>
      <c r="CJ107" s="77" t="e">
        <f>IF(INDEX([2]pivotTable!AK$310:AK$615,MATCH(totalExpenditure!$A107,[2]pivotTable!$A$310:$A$615,0))/100*INDEX(gDP!AZ$6:AZ$271,MATCH(totalExpenditure!$A107,gDP!$B$6:$B$271))=0,"",INDEX([2]pivotTable!AK$310:AK$615,MATCH(totalExpenditure!$A107,[2]pivotTable!$A$310:$A$615,0))/100*INDEX(gDP!AZ$6:AZ$271,MATCH(totalExpenditure!$A107,gDP!$B$6:$B$271)))</f>
        <v>#N/A</v>
      </c>
      <c r="CK107" s="77" t="e">
        <f>IF(INDEX([2]pivotTable!AL$310:AL$615,MATCH(totalExpenditure!$A107,[2]pivotTable!$A$310:$A$615,0))/100*INDEX(gDP!BA$6:BA$271,MATCH(totalExpenditure!$A107,gDP!$B$6:$B$271))=0,"",INDEX([2]pivotTable!AL$310:AL$615,MATCH(totalExpenditure!$A107,[2]pivotTable!$A$310:$A$615,0))/100*INDEX(gDP!BA$6:BA$271,MATCH(totalExpenditure!$A107,gDP!$B$6:$B$271)))</f>
        <v>#N/A</v>
      </c>
      <c r="CL107" s="77" t="e">
        <f>IF(INDEX([2]pivotTable!AM$310:AM$615,MATCH(totalExpenditure!$A107,[2]pivotTable!$A$310:$A$615,0))/100*INDEX(gDP!BB$6:BB$271,MATCH(totalExpenditure!$A107,gDP!$B$6:$B$271))=0,"",INDEX([2]pivotTable!AM$310:AM$615,MATCH(totalExpenditure!$A107,[2]pivotTable!$A$310:$A$615,0))/100*INDEX(gDP!BB$6:BB$271,MATCH(totalExpenditure!$A107,gDP!$B$6:$B$271)))</f>
        <v>#N/A</v>
      </c>
      <c r="CM107" s="77" t="e">
        <f>IF(INDEX([2]pivotTable!AN$310:AN$615,MATCH(totalExpenditure!$A107,[2]pivotTable!$A$310:$A$615,0))/100*INDEX(gDP!BC$6:BC$271,MATCH(totalExpenditure!$A107,gDP!$B$6:$B$271))=0,"",INDEX([2]pivotTable!AN$310:AN$615,MATCH(totalExpenditure!$A107,[2]pivotTable!$A$310:$A$615,0))/100*INDEX(gDP!BC$6:BC$271,MATCH(totalExpenditure!$A107,gDP!$B$6:$B$271)))</f>
        <v>#N/A</v>
      </c>
      <c r="CN107" s="77" t="e">
        <f>IF(INDEX([2]pivotTable!AO$310:AO$615,MATCH(totalExpenditure!$A107,[2]pivotTable!$A$310:$A$615,0))/100*INDEX(gDP!BD$6:BD$271,MATCH(totalExpenditure!$A107,gDP!$B$6:$B$271))=0,"",INDEX([2]pivotTable!AO$310:AO$615,MATCH(totalExpenditure!$A107,[2]pivotTable!$A$310:$A$615,0))/100*INDEX(gDP!BD$6:BD$271,MATCH(totalExpenditure!$A107,gDP!$B$6:$B$271)))</f>
        <v>#N/A</v>
      </c>
      <c r="CO107" s="77" t="e">
        <f>IF(INDEX([2]pivotTable!AP$310:AP$615,MATCH(totalExpenditure!$A107,[2]pivotTable!$A$310:$A$615,0))/100*INDEX(gDP!BE$6:BE$271,MATCH(totalExpenditure!$A107,gDP!$B$6:$B$271))=0,"",INDEX([2]pivotTable!AP$310:AP$615,MATCH(totalExpenditure!$A107,[2]pivotTable!$A$310:$A$615,0))/100*INDEX(gDP!BE$6:BE$271,MATCH(totalExpenditure!$A107,gDP!$B$6:$B$271)))</f>
        <v>#N/A</v>
      </c>
      <c r="CP107" s="77" t="e">
        <f>IF(INDEX([2]pivotTable!AQ$310:AQ$615,MATCH(totalExpenditure!$A107,[2]pivotTable!$A$310:$A$615,0))/100*INDEX(gDP!BF$6:BF$271,MATCH(totalExpenditure!$A107,gDP!$B$6:$B$271))=0,"",INDEX([2]pivotTable!AQ$310:AQ$615,MATCH(totalExpenditure!$A107,[2]pivotTable!$A$310:$A$615,0))/100*INDEX(gDP!BF$6:BF$271,MATCH(totalExpenditure!$A107,gDP!$B$6:$B$271)))</f>
        <v>#N/A</v>
      </c>
      <c r="CQ107" s="77" t="e">
        <f>IF(INDEX([2]pivotTable!AR$310:AR$615,MATCH(totalExpenditure!$A107,[2]pivotTable!$A$310:$A$615,0))/100*INDEX(gDP!BG$6:BG$271,MATCH(totalExpenditure!$A107,gDP!$B$6:$B$271))=0,"",INDEX([2]pivotTable!AR$310:AR$615,MATCH(totalExpenditure!$A107,[2]pivotTable!$A$310:$A$615,0))/100*INDEX(gDP!BG$6:BG$271,MATCH(totalExpenditure!$A107,gDP!$B$6:$B$271)))</f>
        <v>#N/A</v>
      </c>
      <c r="CR107" s="77" t="e">
        <f>IF(INDEX([2]pivotTable!AS$310:AS$615,MATCH(totalExpenditure!$A107,[2]pivotTable!$A$310:$A$615,0))/100*INDEX(gDP!BH$6:BH$271,MATCH(totalExpenditure!$A107,gDP!$B$6:$B$271))=0,"",INDEX([2]pivotTable!AS$310:AS$615,MATCH(totalExpenditure!$A107,[2]pivotTable!$A$310:$A$615,0))/100*INDEX(gDP!BH$6:BH$271,MATCH(totalExpenditure!$A107,gDP!$B$6:$B$271)))</f>
        <v>#N/A</v>
      </c>
      <c r="CS107" s="77" t="e">
        <f>IF(INDEX([2]pivotTable!AT$310:AT$615,MATCH(totalExpenditure!$A107,[2]pivotTable!$A$310:$A$615,0))/100*INDEX(gDP!BI$6:BI$271,MATCH(totalExpenditure!$A107,gDP!$B$6:$B$271))=0,"",INDEX([2]pivotTable!AT$310:AT$615,MATCH(totalExpenditure!$A107,[2]pivotTable!$A$310:$A$615,0))/100*INDEX(gDP!BI$6:BI$271,MATCH(totalExpenditure!$A107,gDP!$B$6:$B$271)))</f>
        <v>#N/A</v>
      </c>
      <c r="CT107" s="77" t="e">
        <f>IF(INDEX([2]pivotTable!AU$310:AU$615,MATCH(totalExpenditure!$A107,[2]pivotTable!$A$310:$A$615,0))/100*INDEX(gDP!BJ$6:BJ$271,MATCH(totalExpenditure!$A107,gDP!$B$6:$B$271))=0,"",INDEX([2]pivotTable!AU$310:AU$615,MATCH(totalExpenditure!$A107,[2]pivotTable!$A$310:$A$615,0))/100*INDEX(gDP!BJ$6:BJ$271,MATCH(totalExpenditure!$A107,gDP!$B$6:$B$271)))</f>
        <v>#N/A</v>
      </c>
      <c r="CU107" s="77" t="e">
        <f>IF(INDEX([2]pivotTable!AV$310:AV$615,MATCH(totalExpenditure!$A107,[2]pivotTable!$A$310:$A$615,0))/100*INDEX(gDP!BK$6:BK$271,MATCH(totalExpenditure!$A107,gDP!$B$6:$B$271))=0,"",INDEX([2]pivotTable!AV$310:AV$615,MATCH(totalExpenditure!$A107,[2]pivotTable!$A$310:$A$615,0))/100*INDEX(gDP!BK$6:BK$271,MATCH(totalExpenditure!$A107,gDP!$B$6:$B$271)))</f>
        <v>#N/A</v>
      </c>
      <c r="CV107" s="77" t="e">
        <f>IF(INDEX([2]pivotTable!AW$310:AW$615,MATCH(totalExpenditure!$A107,[2]pivotTable!$A$310:$A$615,0))/100*INDEX(gDP!BL$6:BL$271,MATCH(totalExpenditure!$A107,gDP!$B$6:$B$271))=0,"",INDEX([2]pivotTable!AW$310:AW$615,MATCH(totalExpenditure!$A107,[2]pivotTable!$A$310:$A$615,0))/100*INDEX(gDP!BL$6:BL$271,MATCH(totalExpenditure!$A107,gDP!$B$6:$B$271)))</f>
        <v>#N/A</v>
      </c>
      <c r="CW107" s="77" t="e">
        <f>IF(INDEX([2]pivotTable!AX$310:AX$615,MATCH(totalExpenditure!$A107,[2]pivotTable!$A$310:$A$615,0))/100*INDEX(gDP!BM$6:BM$271,MATCH(totalExpenditure!$A107,gDP!$B$6:$B$271))=0,"",INDEX([2]pivotTable!AX$310:AX$615,MATCH(totalExpenditure!$A107,[2]pivotTable!$A$310:$A$615,0))/100*INDEX(gDP!BM$6:BM$271,MATCH(totalExpenditure!$A107,gDP!$B$6:$B$271)))</f>
        <v>#N/A</v>
      </c>
      <c r="CX107" s="77" t="e">
        <f>IF(INDEX([2]pivotTable!AY$310:AY$615,MATCH(totalExpenditure!$A107,[2]pivotTable!$A$310:$A$615,0))/100*INDEX(gDP!BN$6:BN$271,MATCH(totalExpenditure!$A107,gDP!$B$6:$B$271))=0,"",INDEX([2]pivotTable!AY$310:AY$615,MATCH(totalExpenditure!$A107,[2]pivotTable!$A$310:$A$615,0))/100*INDEX(gDP!BN$6:BN$271,MATCH(totalExpenditure!$A107,gDP!$B$6:$B$271)))</f>
        <v>#N/A</v>
      </c>
      <c r="CY107" s="77" t="e">
        <f>IF(INDEX([2]pivotTable!AZ$310:AZ$615,MATCH(totalExpenditure!$A107,[2]pivotTable!$A$310:$A$615,0))/100*INDEX(gDP!BO$6:BO$271,MATCH(totalExpenditure!$A107,gDP!$B$6:$B$271))=0,"",INDEX([2]pivotTable!AZ$310:AZ$615,MATCH(totalExpenditure!$A107,[2]pivotTable!$A$310:$A$615,0))/100*INDEX(gDP!BO$6:BO$271,MATCH(totalExpenditure!$A107,gDP!$B$6:$B$271)))</f>
        <v>#N/A</v>
      </c>
      <c r="CZ107" s="77" t="e">
        <f>IF(B107="","",IF(BA107="","",B107-B107+INDEX(gDP!Q$6:Q$271,MATCH(totalExpenditure!$A107,gDP!$B$6:$B$271))))</f>
        <v>#N/A</v>
      </c>
      <c r="DA107" s="77" t="e">
        <f>IF(C107="","",IF(BB107="","",C107-C107+INDEX(gDP!R$6:R$271,MATCH(totalExpenditure!$A107,gDP!$B$6:$B$271))))</f>
        <v>#N/A</v>
      </c>
      <c r="DB107" s="77" t="e">
        <f>IF(D107="","",IF(BC107="","",D107-D107+INDEX(gDP!S$6:S$271,MATCH(totalExpenditure!$A107,gDP!$B$6:$B$271))))</f>
        <v>#N/A</v>
      </c>
      <c r="DC107" s="77" t="e">
        <f>IF(E107="","",IF(BD107="","",E107-E107+INDEX(gDP!T$6:T$271,MATCH(totalExpenditure!$A107,gDP!$B$6:$B$271))))</f>
        <v>#N/A</v>
      </c>
      <c r="DD107" s="77" t="e">
        <f>IF(F107="","",IF(BE107="","",F107-F107+INDEX(gDP!U$6:U$271,MATCH(totalExpenditure!$A107,gDP!$B$6:$B$271))))</f>
        <v>#N/A</v>
      </c>
      <c r="DE107" s="77" t="e">
        <f>IF(G107="","",IF(BF107="","",G107-G107+INDEX(gDP!V$6:V$271,MATCH(totalExpenditure!$A107,gDP!$B$6:$B$271))))</f>
        <v>#N/A</v>
      </c>
      <c r="DF107" s="77" t="e">
        <f>IF(H107="","",IF(BG107="","",H107-H107+INDEX(gDP!W$6:W$271,MATCH(totalExpenditure!$A107,gDP!$B$6:$B$271))))</f>
        <v>#N/A</v>
      </c>
      <c r="DG107" s="77" t="e">
        <f>IF(I107="","",IF(BH107="","",I107-I107+INDEX(gDP!X$6:X$271,MATCH(totalExpenditure!$A107,gDP!$B$6:$B$271))))</f>
        <v>#N/A</v>
      </c>
      <c r="DH107" s="77" t="e">
        <f>IF(J107="","",IF(BI107="","",J107-J107+INDEX(gDP!Y$6:Y$271,MATCH(totalExpenditure!$A107,gDP!$B$6:$B$271))))</f>
        <v>#N/A</v>
      </c>
      <c r="DI107" s="77" t="e">
        <f>IF(K107="","",IF(BJ107="","",K107-K107+INDEX(gDP!Z$6:Z$271,MATCH(totalExpenditure!$A107,gDP!$B$6:$B$271))))</f>
        <v>#N/A</v>
      </c>
      <c r="DJ107" s="77" t="e">
        <f>IF(L107="","",IF(BK107="","",L107-L107+INDEX(gDP!AA$6:AA$271,MATCH(totalExpenditure!$A107,gDP!$B$6:$B$271))))</f>
        <v>#N/A</v>
      </c>
      <c r="DK107" s="77" t="e">
        <f>IF(M107="","",IF(BL107="","",M107-M107+INDEX(gDP!AB$6:AB$271,MATCH(totalExpenditure!$A107,gDP!$B$6:$B$271))))</f>
        <v>#N/A</v>
      </c>
      <c r="DL107" s="77" t="e">
        <f>IF(N107="","",IF(BM107="","",N107-N107+INDEX(gDP!AC$6:AC$271,MATCH(totalExpenditure!$A107,gDP!$B$6:$B$271))))</f>
        <v>#N/A</v>
      </c>
      <c r="DM107" s="77" t="e">
        <f>IF(O107="","",IF(BN107="","",O107-O107+INDEX(gDP!AD$6:AD$271,MATCH(totalExpenditure!$A107,gDP!$B$6:$B$271))))</f>
        <v>#N/A</v>
      </c>
      <c r="DN107" s="77" t="e">
        <f>IF(P107="","",IF(BO107="","",P107-P107+INDEX(gDP!AE$6:AE$271,MATCH(totalExpenditure!$A107,gDP!$B$6:$B$271))))</f>
        <v>#N/A</v>
      </c>
      <c r="DO107" s="77" t="e">
        <f>IF(Q107="","",IF(BP107="","",Q107-Q107+INDEX(gDP!AF$6:AF$271,MATCH(totalExpenditure!$A107,gDP!$B$6:$B$271))))</f>
        <v>#N/A</v>
      </c>
      <c r="DP107" s="77" t="e">
        <f>IF(R107="","",IF(BQ107="","",R107-R107+INDEX(gDP!AG$6:AG$271,MATCH(totalExpenditure!$A107,gDP!$B$6:$B$271))))</f>
        <v>#N/A</v>
      </c>
      <c r="DQ107" s="77" t="e">
        <f>IF(S107="","",IF(BR107="","",S107-S107+INDEX(gDP!AH$6:AH$271,MATCH(totalExpenditure!$A107,gDP!$B$6:$B$271))))</f>
        <v>#N/A</v>
      </c>
      <c r="DR107" s="77" t="e">
        <f>IF(T107="","",IF(BS107="","",T107-T107+INDEX(gDP!AI$6:AI$271,MATCH(totalExpenditure!$A107,gDP!$B$6:$B$271))))</f>
        <v>#N/A</v>
      </c>
      <c r="DS107" s="77" t="e">
        <f>IF(U107="","",IF(BT107="","",U107-U107+INDEX(gDP!AJ$6:AJ$271,MATCH(totalExpenditure!$A107,gDP!$B$6:$B$271))))</f>
        <v>#N/A</v>
      </c>
      <c r="DT107" s="77" t="e">
        <f>IF(V107="","",IF(BU107="","",V107-V107+INDEX(gDP!AK$6:AK$271,MATCH(totalExpenditure!$A107,gDP!$B$6:$B$271))))</f>
        <v>#N/A</v>
      </c>
      <c r="DU107" s="77" t="e">
        <f>IF(W107="","",IF(BV107="","",W107-W107+INDEX(gDP!AL$6:AL$271,MATCH(totalExpenditure!$A107,gDP!$B$6:$B$271))))</f>
        <v>#N/A</v>
      </c>
      <c r="DV107" s="77" t="e">
        <f>IF(X107="","",IF(BW107="","",X107-X107+INDEX(gDP!AM$6:AM$271,MATCH(totalExpenditure!$A107,gDP!$B$6:$B$271))))</f>
        <v>#N/A</v>
      </c>
      <c r="DW107" s="77" t="e">
        <f>IF(Y107="","",IF(BX107="","",Y107-Y107+INDEX(gDP!AN$6:AN$271,MATCH(totalExpenditure!$A107,gDP!$B$6:$B$271))))</f>
        <v>#N/A</v>
      </c>
      <c r="DX107" s="77" t="e">
        <f>IF(Z107="","",IF(BY107="","",Z107-Z107+INDEX(gDP!AO$6:AO$271,MATCH(totalExpenditure!$A107,gDP!$B$6:$B$271))))</f>
        <v>#N/A</v>
      </c>
      <c r="DY107" s="77" t="e">
        <f>IF(AA107="","",IF(BZ107="","",AA107-AA107+INDEX(gDP!AP$6:AP$271,MATCH(totalExpenditure!$A107,gDP!$B$6:$B$271))))</f>
        <v>#N/A</v>
      </c>
      <c r="DZ107" s="77" t="e">
        <f>IF(AB107="","",IF(CA107="","",AB107-AB107+INDEX(gDP!AQ$6:AQ$271,MATCH(totalExpenditure!$A107,gDP!$B$6:$B$271))))</f>
        <v>#N/A</v>
      </c>
      <c r="EA107" s="77" t="e">
        <f>IF(AC107="","",IF(CB107="","",AC107-AC107+INDEX(gDP!AR$6:AR$271,MATCH(totalExpenditure!$A107,gDP!$B$6:$B$271))))</f>
        <v>#N/A</v>
      </c>
      <c r="EB107" s="77" t="e">
        <f>IF(AD107="","",IF(CC107="","",AD107-AD107+INDEX(gDP!AS$6:AS$271,MATCH(totalExpenditure!$A107,gDP!$B$6:$B$271))))</f>
        <v>#N/A</v>
      </c>
      <c r="EC107" s="77" t="e">
        <f>IF(AE107="","",IF(CD107="","",AE107-AE107+INDEX(gDP!AT$6:AT$271,MATCH(totalExpenditure!$A107,gDP!$B$6:$B$271))))</f>
        <v>#N/A</v>
      </c>
      <c r="ED107" s="77" t="e">
        <f>IF(AF107="","",IF(CE107="","",AF107-AF107+INDEX(gDP!AU$6:AU$271,MATCH(totalExpenditure!$A107,gDP!$B$6:$B$271))))</f>
        <v>#N/A</v>
      </c>
      <c r="EE107" s="77" t="e">
        <f>IF(AG107="","",IF(CF107="","",AG107-AG107+INDEX(gDP!AV$6:AV$271,MATCH(totalExpenditure!$A107,gDP!$B$6:$B$271))))</f>
        <v>#N/A</v>
      </c>
      <c r="EF107" s="77" t="e">
        <f>IF(AH107="","",IF(CG107="","",AH107-AH107+INDEX(gDP!AW$6:AW$271,MATCH(totalExpenditure!$A107,gDP!$B$6:$B$271))))</f>
        <v>#N/A</v>
      </c>
      <c r="EG107" s="77" t="e">
        <f>IF(AI107="","",IF(CH107="","",AI107-AI107+INDEX(gDP!AX$6:AX$271,MATCH(totalExpenditure!$A107,gDP!$B$6:$B$271))))</f>
        <v>#N/A</v>
      </c>
      <c r="EH107" s="77" t="e">
        <f>IF(AJ107="","",IF(CI107="","",AJ107-AJ107+INDEX(gDP!AY$6:AY$271,MATCH(totalExpenditure!$A107,gDP!$B$6:$B$271))))</f>
        <v>#N/A</v>
      </c>
      <c r="EI107" s="77" t="e">
        <f>IF(AK107="","",IF(CJ107="","",AK107-AK107+INDEX(gDP!AZ$6:AZ$271,MATCH(totalExpenditure!$A107,gDP!$B$6:$B$271))))</f>
        <v>#N/A</v>
      </c>
      <c r="EJ107" s="77" t="e">
        <f>IF(AL107="","",IF(CK107="","",AL107-AL107+INDEX(gDP!BA$6:BA$271,MATCH(totalExpenditure!$A107,gDP!$B$6:$B$271))))</f>
        <v>#N/A</v>
      </c>
      <c r="EK107" s="77" t="e">
        <f>IF(AM107="","",IF(CL107="","",AM107-AM107+INDEX(gDP!BB$6:BB$271,MATCH(totalExpenditure!$A107,gDP!$B$6:$B$271))))</f>
        <v>#N/A</v>
      </c>
      <c r="EL107" s="77" t="e">
        <f>IF(AN107="","",IF(CM107="","",AN107-AN107+INDEX(gDP!BC$6:BC$271,MATCH(totalExpenditure!$A107,gDP!$B$6:$B$271))))</f>
        <v>#N/A</v>
      </c>
      <c r="EM107" s="77" t="e">
        <f>IF(AO107="","",IF(CN107="","",AO107-AO107+INDEX(gDP!BD$6:BD$271,MATCH(totalExpenditure!$A107,gDP!$B$6:$B$271))))</f>
        <v>#N/A</v>
      </c>
      <c r="EN107" s="77" t="e">
        <f>IF(AP107="","",IF(CO107="","",AP107-AP107+INDEX(gDP!BE$6:BE$271,MATCH(totalExpenditure!$A107,gDP!$B$6:$B$271))))</f>
        <v>#N/A</v>
      </c>
      <c r="EO107" s="77" t="e">
        <f>IF(AQ107="","",IF(CP107="","",AQ107-AQ107+INDEX(gDP!BF$6:BF$271,MATCH(totalExpenditure!$A107,gDP!$B$6:$B$271))))</f>
        <v>#N/A</v>
      </c>
      <c r="EP107" s="77" t="e">
        <f>IF(AR107="","",IF(CQ107="","",AR107-AR107+INDEX(gDP!BG$6:BG$271,MATCH(totalExpenditure!$A107,gDP!$B$6:$B$271))))</f>
        <v>#N/A</v>
      </c>
      <c r="EQ107" s="77" t="e">
        <f>IF(AS107="","",IF(CR107="","",AS107-AS107+INDEX(gDP!BH$6:BH$271,MATCH(totalExpenditure!$A107,gDP!$B$6:$B$271))))</f>
        <v>#N/A</v>
      </c>
      <c r="ER107" s="77" t="e">
        <f>IF(AT107="","",IF(CS107="","",AT107-AT107+INDEX(gDP!BI$6:BI$271,MATCH(totalExpenditure!$A107,gDP!$B$6:$B$271))))</f>
        <v>#N/A</v>
      </c>
      <c r="ES107" s="77" t="e">
        <f>IF(AU107="","",IF(CT107="","",AU107-AU107+INDEX(gDP!BJ$6:BJ$271,MATCH(totalExpenditure!$A107,gDP!$B$6:$B$271))))</f>
        <v>#N/A</v>
      </c>
      <c r="ET107" s="77" t="e">
        <f>IF(AV107="","",IF(CU107="","",AV107-AV107+INDEX(gDP!BK$6:BK$271,MATCH(totalExpenditure!$A107,gDP!$B$6:$B$271))))</f>
        <v>#N/A</v>
      </c>
      <c r="EU107" s="77" t="e">
        <f>IF(AW107="","",IF(CV107="","",AW107-AW107+INDEX(gDP!BL$6:BL$271,MATCH(totalExpenditure!$A107,gDP!$B$6:$B$271))))</f>
        <v>#N/A</v>
      </c>
      <c r="EV107" s="77" t="e">
        <f>IF(AX107="","",IF(CW107="","",AX107-AX107+INDEX(gDP!BM$6:BM$271,MATCH(totalExpenditure!$A107,gDP!$B$6:$B$271))))</f>
        <v>#N/A</v>
      </c>
      <c r="EW107" s="77" t="e">
        <f>IF(AY107="","",IF(CX107="","",AY107-AY107+INDEX(gDP!BN$6:BN$271,MATCH(totalExpenditure!$A107,gDP!$B$6:$B$271))))</f>
        <v>#N/A</v>
      </c>
      <c r="EX107" s="77" t="e">
        <f>IF(AZ107="","",IF(CY107="","",AZ107-AZ107+INDEX(gDP!BO$6:BO$271,MATCH(totalExpenditure!$A107,gDP!$B$6:$B$271))))</f>
        <v>#N/A</v>
      </c>
    </row>
    <row r="108" spans="1:154" x14ac:dyDescent="0.35">
      <c r="A108" t="s">
        <v>425</v>
      </c>
      <c r="B108" s="77" t="e">
        <f>IF(INDEX([2]pivotTable!B$3:B$308,MATCH(totalExpenditure!$A108,[2]pivotTable!$A$3:$A$308,0))/100*INDEX(gDP!Q$6:Q$271,MATCH(totalExpenditure!$A108,gDP!$B$6:$B$271))=0,"",INDEX([2]pivotTable!B$3:B$308,MATCH(totalExpenditure!$A108,[2]pivotTable!$A$3:$A$308,0))/100*INDEX(gDP!Q$6:Q$271,MATCH(totalExpenditure!$A108,gDP!$B$6:$B$271)))</f>
        <v>#N/A</v>
      </c>
      <c r="C108" s="77" t="e">
        <f>IF(INDEX([2]pivotTable!C$3:C$308,MATCH(totalExpenditure!$A108,[2]pivotTable!$A$3:$A$308,0))/100*INDEX(gDP!R$6:R$271,MATCH(totalExpenditure!$A108,gDP!$B$6:$B$271))=0,"",INDEX([2]pivotTable!C$3:C$308,MATCH(totalExpenditure!$A108,[2]pivotTable!$A$3:$A$308,0))/100*INDEX(gDP!R$6:R$271,MATCH(totalExpenditure!$A108,gDP!$B$6:$B$271)))</f>
        <v>#N/A</v>
      </c>
      <c r="D108" s="77" t="e">
        <f>IF(INDEX([2]pivotTable!D$3:D$308,MATCH(totalExpenditure!$A108,[2]pivotTable!$A$3:$A$308,0))/100*INDEX(gDP!S$6:S$271,MATCH(totalExpenditure!$A108,gDP!$B$6:$B$271))=0,"",INDEX([2]pivotTable!D$3:D$308,MATCH(totalExpenditure!$A108,[2]pivotTable!$A$3:$A$308,0))/100*INDEX(gDP!S$6:S$271,MATCH(totalExpenditure!$A108,gDP!$B$6:$B$271)))</f>
        <v>#N/A</v>
      </c>
      <c r="E108" s="77" t="e">
        <f>IF(INDEX([2]pivotTable!E$3:E$308,MATCH(totalExpenditure!$A108,[2]pivotTable!$A$3:$A$308,0))/100*INDEX(gDP!T$6:T$271,MATCH(totalExpenditure!$A108,gDP!$B$6:$B$271))=0,"",INDEX([2]pivotTable!E$3:E$308,MATCH(totalExpenditure!$A108,[2]pivotTable!$A$3:$A$308,0))/100*INDEX(gDP!T$6:T$271,MATCH(totalExpenditure!$A108,gDP!$B$6:$B$271)))</f>
        <v>#N/A</v>
      </c>
      <c r="F108" s="77" t="e">
        <f>IF(INDEX([2]pivotTable!F$3:F$308,MATCH(totalExpenditure!$A108,[2]pivotTable!$A$3:$A$308,0))/100*INDEX(gDP!U$6:U$271,MATCH(totalExpenditure!$A108,gDP!$B$6:$B$271))=0,"",INDEX([2]pivotTable!F$3:F$308,MATCH(totalExpenditure!$A108,[2]pivotTable!$A$3:$A$308,0))/100*INDEX(gDP!U$6:U$271,MATCH(totalExpenditure!$A108,gDP!$B$6:$B$271)))</f>
        <v>#N/A</v>
      </c>
      <c r="G108" s="77" t="e">
        <f>IF(INDEX([2]pivotTable!G$3:G$308,MATCH(totalExpenditure!$A108,[2]pivotTable!$A$3:$A$308,0))/100*INDEX(gDP!V$6:V$271,MATCH(totalExpenditure!$A108,gDP!$B$6:$B$271))=0,"",INDEX([2]pivotTable!G$3:G$308,MATCH(totalExpenditure!$A108,[2]pivotTable!$A$3:$A$308,0))/100*INDEX(gDP!V$6:V$271,MATCH(totalExpenditure!$A108,gDP!$B$6:$B$271)))</f>
        <v>#N/A</v>
      </c>
      <c r="H108" s="77" t="e">
        <f>IF(INDEX([2]pivotTable!H$3:H$308,MATCH(totalExpenditure!$A108,[2]pivotTable!$A$3:$A$308,0))/100*INDEX(gDP!W$6:W$271,MATCH(totalExpenditure!$A108,gDP!$B$6:$B$271))=0,"",INDEX([2]pivotTable!H$3:H$308,MATCH(totalExpenditure!$A108,[2]pivotTable!$A$3:$A$308,0))/100*INDEX(gDP!W$6:W$271,MATCH(totalExpenditure!$A108,gDP!$B$6:$B$271)))</f>
        <v>#N/A</v>
      </c>
      <c r="I108" s="77" t="e">
        <f>IF(INDEX([2]pivotTable!I$3:I$308,MATCH(totalExpenditure!$A108,[2]pivotTable!$A$3:$A$308,0))/100*INDEX(gDP!X$6:X$271,MATCH(totalExpenditure!$A108,gDP!$B$6:$B$271))=0,"",INDEX([2]pivotTable!I$3:I$308,MATCH(totalExpenditure!$A108,[2]pivotTable!$A$3:$A$308,0))/100*INDEX(gDP!X$6:X$271,MATCH(totalExpenditure!$A108,gDP!$B$6:$B$271)))</f>
        <v>#N/A</v>
      </c>
      <c r="J108" s="77" t="e">
        <f>IF(INDEX([2]pivotTable!J$3:J$308,MATCH(totalExpenditure!$A108,[2]pivotTable!$A$3:$A$308,0))/100*INDEX(gDP!Y$6:Y$271,MATCH(totalExpenditure!$A108,gDP!$B$6:$B$271))=0,"",INDEX([2]pivotTable!J$3:J$308,MATCH(totalExpenditure!$A108,[2]pivotTable!$A$3:$A$308,0))/100*INDEX(gDP!Y$6:Y$271,MATCH(totalExpenditure!$A108,gDP!$B$6:$B$271)))</f>
        <v>#N/A</v>
      </c>
      <c r="K108" s="77" t="e">
        <f>IF(INDEX([2]pivotTable!K$3:K$308,MATCH(totalExpenditure!$A108,[2]pivotTable!$A$3:$A$308,0))/100*INDEX(gDP!Z$6:Z$271,MATCH(totalExpenditure!$A108,gDP!$B$6:$B$271))=0,"",INDEX([2]pivotTable!K$3:K$308,MATCH(totalExpenditure!$A108,[2]pivotTable!$A$3:$A$308,0))/100*INDEX(gDP!Z$6:Z$271,MATCH(totalExpenditure!$A108,gDP!$B$6:$B$271)))</f>
        <v>#N/A</v>
      </c>
      <c r="L108" s="77" t="e">
        <f>IF(INDEX([2]pivotTable!L$3:L$308,MATCH(totalExpenditure!$A108,[2]pivotTable!$A$3:$A$308,0))/100*INDEX(gDP!AA$6:AA$271,MATCH(totalExpenditure!$A108,gDP!$B$6:$B$271))=0,"",INDEX([2]pivotTable!L$3:L$308,MATCH(totalExpenditure!$A108,[2]pivotTable!$A$3:$A$308,0))/100*INDEX(gDP!AA$6:AA$271,MATCH(totalExpenditure!$A108,gDP!$B$6:$B$271)))</f>
        <v>#N/A</v>
      </c>
      <c r="M108" s="77" t="e">
        <f>IF(INDEX([2]pivotTable!M$3:M$308,MATCH(totalExpenditure!$A108,[2]pivotTable!$A$3:$A$308,0))/100*INDEX(gDP!AB$6:AB$271,MATCH(totalExpenditure!$A108,gDP!$B$6:$B$271))=0,"",INDEX([2]pivotTable!M$3:M$308,MATCH(totalExpenditure!$A108,[2]pivotTable!$A$3:$A$308,0))/100*INDEX(gDP!AB$6:AB$271,MATCH(totalExpenditure!$A108,gDP!$B$6:$B$271)))</f>
        <v>#N/A</v>
      </c>
      <c r="N108" s="77" t="e">
        <f>IF(INDEX([2]pivotTable!N$3:N$308,MATCH(totalExpenditure!$A108,[2]pivotTable!$A$3:$A$308,0))/100*INDEX(gDP!AC$6:AC$271,MATCH(totalExpenditure!$A108,gDP!$B$6:$B$271))=0,"",INDEX([2]pivotTable!N$3:N$308,MATCH(totalExpenditure!$A108,[2]pivotTable!$A$3:$A$308,0))/100*INDEX(gDP!AC$6:AC$271,MATCH(totalExpenditure!$A108,gDP!$B$6:$B$271)))</f>
        <v>#N/A</v>
      </c>
      <c r="O108" s="77" t="e">
        <f>IF(INDEX([2]pivotTable!O$3:O$308,MATCH(totalExpenditure!$A108,[2]pivotTable!$A$3:$A$308,0))/100*INDEX(gDP!AD$6:AD$271,MATCH(totalExpenditure!$A108,gDP!$B$6:$B$271))=0,"",INDEX([2]pivotTable!O$3:O$308,MATCH(totalExpenditure!$A108,[2]pivotTable!$A$3:$A$308,0))/100*INDEX(gDP!AD$6:AD$271,MATCH(totalExpenditure!$A108,gDP!$B$6:$B$271)))</f>
        <v>#N/A</v>
      </c>
      <c r="P108" s="77" t="e">
        <f>IF(INDEX([2]pivotTable!P$3:P$308,MATCH(totalExpenditure!$A108,[2]pivotTable!$A$3:$A$308,0))/100*INDEX(gDP!AE$6:AE$271,MATCH(totalExpenditure!$A108,gDP!$B$6:$B$271))=0,"",INDEX([2]pivotTable!P$3:P$308,MATCH(totalExpenditure!$A108,[2]pivotTable!$A$3:$A$308,0))/100*INDEX(gDP!AE$6:AE$271,MATCH(totalExpenditure!$A108,gDP!$B$6:$B$271)))</f>
        <v>#N/A</v>
      </c>
      <c r="Q108" s="77" t="e">
        <f>IF(INDEX([2]pivotTable!Q$3:Q$308,MATCH(totalExpenditure!$A108,[2]pivotTable!$A$3:$A$308,0))/100*INDEX(gDP!AF$6:AF$271,MATCH(totalExpenditure!$A108,gDP!$B$6:$B$271))=0,"",INDEX([2]pivotTable!Q$3:Q$308,MATCH(totalExpenditure!$A108,[2]pivotTable!$A$3:$A$308,0))/100*INDEX(gDP!AF$6:AF$271,MATCH(totalExpenditure!$A108,gDP!$B$6:$B$271)))</f>
        <v>#N/A</v>
      </c>
      <c r="R108" s="77" t="e">
        <f>IF(INDEX([2]pivotTable!R$3:R$308,MATCH(totalExpenditure!$A108,[2]pivotTable!$A$3:$A$308,0))/100*INDEX(gDP!AG$6:AG$271,MATCH(totalExpenditure!$A108,gDP!$B$6:$B$271))=0,"",INDEX([2]pivotTable!R$3:R$308,MATCH(totalExpenditure!$A108,[2]pivotTable!$A$3:$A$308,0))/100*INDEX(gDP!AG$6:AG$271,MATCH(totalExpenditure!$A108,gDP!$B$6:$B$271)))</f>
        <v>#N/A</v>
      </c>
      <c r="S108" s="77" t="e">
        <f>IF(INDEX([2]pivotTable!S$3:S$308,MATCH(totalExpenditure!$A108,[2]pivotTable!$A$3:$A$308,0))/100*INDEX(gDP!AH$6:AH$271,MATCH(totalExpenditure!$A108,gDP!$B$6:$B$271))=0,"",INDEX([2]pivotTable!S$3:S$308,MATCH(totalExpenditure!$A108,[2]pivotTable!$A$3:$A$308,0))/100*INDEX(gDP!AH$6:AH$271,MATCH(totalExpenditure!$A108,gDP!$B$6:$B$271)))</f>
        <v>#N/A</v>
      </c>
      <c r="T108" s="77" t="e">
        <f>IF(INDEX([2]pivotTable!T$3:T$308,MATCH(totalExpenditure!$A108,[2]pivotTable!$A$3:$A$308,0))/100*INDEX(gDP!AI$6:AI$271,MATCH(totalExpenditure!$A108,gDP!$B$6:$B$271))=0,"",INDEX([2]pivotTable!T$3:T$308,MATCH(totalExpenditure!$A108,[2]pivotTable!$A$3:$A$308,0))/100*INDEX(gDP!AI$6:AI$271,MATCH(totalExpenditure!$A108,gDP!$B$6:$B$271)))</f>
        <v>#N/A</v>
      </c>
      <c r="U108" s="77" t="e">
        <f>IF(INDEX([2]pivotTable!U$3:U$308,MATCH(totalExpenditure!$A108,[2]pivotTable!$A$3:$A$308,0))/100*INDEX(gDP!AJ$6:AJ$271,MATCH(totalExpenditure!$A108,gDP!$B$6:$B$271))=0,"",INDEX([2]pivotTable!U$3:U$308,MATCH(totalExpenditure!$A108,[2]pivotTable!$A$3:$A$308,0))/100*INDEX(gDP!AJ$6:AJ$271,MATCH(totalExpenditure!$A108,gDP!$B$6:$B$271)))</f>
        <v>#N/A</v>
      </c>
      <c r="V108" s="77" t="e">
        <f>IF(INDEX([2]pivotTable!V$3:V$308,MATCH(totalExpenditure!$A108,[2]pivotTable!$A$3:$A$308,0))/100*INDEX(gDP!AK$6:AK$271,MATCH(totalExpenditure!$A108,gDP!$B$6:$B$271))=0,"",INDEX([2]pivotTable!V$3:V$308,MATCH(totalExpenditure!$A108,[2]pivotTable!$A$3:$A$308,0))/100*INDEX(gDP!AK$6:AK$271,MATCH(totalExpenditure!$A108,gDP!$B$6:$B$271)))</f>
        <v>#N/A</v>
      </c>
      <c r="W108" s="77" t="e">
        <f>IF(INDEX([2]pivotTable!W$3:W$308,MATCH(totalExpenditure!$A108,[2]pivotTable!$A$3:$A$308,0))/100*INDEX(gDP!AL$6:AL$271,MATCH(totalExpenditure!$A108,gDP!$B$6:$B$271))=0,"",INDEX([2]pivotTable!W$3:W$308,MATCH(totalExpenditure!$A108,[2]pivotTable!$A$3:$A$308,0))/100*INDEX(gDP!AL$6:AL$271,MATCH(totalExpenditure!$A108,gDP!$B$6:$B$271)))</f>
        <v>#N/A</v>
      </c>
      <c r="X108" s="77" t="e">
        <f>IF(INDEX([2]pivotTable!X$3:X$308,MATCH(totalExpenditure!$A108,[2]pivotTable!$A$3:$A$308,0))/100*INDEX(gDP!AM$6:AM$271,MATCH(totalExpenditure!$A108,gDP!$B$6:$B$271))=0,"",INDEX([2]pivotTable!X$3:X$308,MATCH(totalExpenditure!$A108,[2]pivotTable!$A$3:$A$308,0))/100*INDEX(gDP!AM$6:AM$271,MATCH(totalExpenditure!$A108,gDP!$B$6:$B$271)))</f>
        <v>#N/A</v>
      </c>
      <c r="Y108" s="77" t="e">
        <f>IF(INDEX([2]pivotTable!Y$3:Y$308,MATCH(totalExpenditure!$A108,[2]pivotTable!$A$3:$A$308,0))/100*INDEX(gDP!AN$6:AN$271,MATCH(totalExpenditure!$A108,gDP!$B$6:$B$271))=0,"",INDEX([2]pivotTable!Y$3:Y$308,MATCH(totalExpenditure!$A108,[2]pivotTable!$A$3:$A$308,0))/100*INDEX(gDP!AN$6:AN$271,MATCH(totalExpenditure!$A108,gDP!$B$6:$B$271)))</f>
        <v>#N/A</v>
      </c>
      <c r="Z108" s="77" t="e">
        <f>IF(INDEX([2]pivotTable!Z$3:Z$308,MATCH(totalExpenditure!$A108,[2]pivotTable!$A$3:$A$308,0))/100*INDEX(gDP!AO$6:AO$271,MATCH(totalExpenditure!$A108,gDP!$B$6:$B$271))=0,"",INDEX([2]pivotTable!Z$3:Z$308,MATCH(totalExpenditure!$A108,[2]pivotTable!$A$3:$A$308,0))/100*INDEX(gDP!AO$6:AO$271,MATCH(totalExpenditure!$A108,gDP!$B$6:$B$271)))</f>
        <v>#N/A</v>
      </c>
      <c r="AA108" s="77" t="e">
        <f>IF(INDEX([2]pivotTable!AA$3:AA$308,MATCH(totalExpenditure!$A108,[2]pivotTable!$A$3:$A$308,0))/100*INDEX(gDP!AP$6:AP$271,MATCH(totalExpenditure!$A108,gDP!$B$6:$B$271))=0,"",INDEX([2]pivotTable!AA$3:AA$308,MATCH(totalExpenditure!$A108,[2]pivotTable!$A$3:$A$308,0))/100*INDEX(gDP!AP$6:AP$271,MATCH(totalExpenditure!$A108,gDP!$B$6:$B$271)))</f>
        <v>#N/A</v>
      </c>
      <c r="AB108" s="77" t="e">
        <f>IF(INDEX([2]pivotTable!AB$3:AB$308,MATCH(totalExpenditure!$A108,[2]pivotTable!$A$3:$A$308,0))/100*INDEX(gDP!AQ$6:AQ$271,MATCH(totalExpenditure!$A108,gDP!$B$6:$B$271))=0,"",INDEX([2]pivotTable!AB$3:AB$308,MATCH(totalExpenditure!$A108,[2]pivotTable!$A$3:$A$308,0))/100*INDEX(gDP!AQ$6:AQ$271,MATCH(totalExpenditure!$A108,gDP!$B$6:$B$271)))</f>
        <v>#N/A</v>
      </c>
      <c r="AC108" s="77" t="e">
        <f>IF(INDEX([2]pivotTable!AC$3:AC$308,MATCH(totalExpenditure!$A108,[2]pivotTable!$A$3:$A$308,0))/100*INDEX(gDP!AR$6:AR$271,MATCH(totalExpenditure!$A108,gDP!$B$6:$B$271))=0,"",INDEX([2]pivotTable!AC$3:AC$308,MATCH(totalExpenditure!$A108,[2]pivotTable!$A$3:$A$308,0))/100*INDEX(gDP!AR$6:AR$271,MATCH(totalExpenditure!$A108,gDP!$B$6:$B$271)))</f>
        <v>#N/A</v>
      </c>
      <c r="AD108" s="77" t="e">
        <f>IF(INDEX([2]pivotTable!AD$3:AD$308,MATCH(totalExpenditure!$A108,[2]pivotTable!$A$3:$A$308,0))/100*INDEX(gDP!AS$6:AS$271,MATCH(totalExpenditure!$A108,gDP!$B$6:$B$271))=0,"",INDEX([2]pivotTable!AD$3:AD$308,MATCH(totalExpenditure!$A108,[2]pivotTable!$A$3:$A$308,0))/100*INDEX(gDP!AS$6:AS$271,MATCH(totalExpenditure!$A108,gDP!$B$6:$B$271)))</f>
        <v>#N/A</v>
      </c>
      <c r="AE108" s="77" t="e">
        <f>IF(INDEX([2]pivotTable!AE$3:AE$308,MATCH(totalExpenditure!$A108,[2]pivotTable!$A$3:$A$308,0))/100*INDEX(gDP!AT$6:AT$271,MATCH(totalExpenditure!$A108,gDP!$B$6:$B$271))=0,"",INDEX([2]pivotTable!AE$3:AE$308,MATCH(totalExpenditure!$A108,[2]pivotTable!$A$3:$A$308,0))/100*INDEX(gDP!AT$6:AT$271,MATCH(totalExpenditure!$A108,gDP!$B$6:$B$271)))</f>
        <v>#N/A</v>
      </c>
      <c r="AF108" s="77" t="e">
        <f>IF(INDEX([2]pivotTable!AF$3:AF$308,MATCH(totalExpenditure!$A108,[2]pivotTable!$A$3:$A$308,0))/100*INDEX(gDP!AU$6:AU$271,MATCH(totalExpenditure!$A108,gDP!$B$6:$B$271))=0,"",INDEX([2]pivotTable!AF$3:AF$308,MATCH(totalExpenditure!$A108,[2]pivotTable!$A$3:$A$308,0))/100*INDEX(gDP!AU$6:AU$271,MATCH(totalExpenditure!$A108,gDP!$B$6:$B$271)))</f>
        <v>#N/A</v>
      </c>
      <c r="AG108" s="77" t="e">
        <f>IF(INDEX([2]pivotTable!AG$3:AG$308,MATCH(totalExpenditure!$A108,[2]pivotTable!$A$3:$A$308,0))/100*INDEX(gDP!AV$6:AV$271,MATCH(totalExpenditure!$A108,gDP!$B$6:$B$271))=0,"",INDEX([2]pivotTable!AG$3:AG$308,MATCH(totalExpenditure!$A108,[2]pivotTable!$A$3:$A$308,0))/100*INDEX(gDP!AV$6:AV$271,MATCH(totalExpenditure!$A108,gDP!$B$6:$B$271)))</f>
        <v>#N/A</v>
      </c>
      <c r="AH108" s="77" t="e">
        <f>IF(INDEX([2]pivotTable!AH$3:AH$308,MATCH(totalExpenditure!$A108,[2]pivotTable!$A$3:$A$308,0))/100*INDEX(gDP!AW$6:AW$271,MATCH(totalExpenditure!$A108,gDP!$B$6:$B$271))=0,"",INDEX([2]pivotTable!AH$3:AH$308,MATCH(totalExpenditure!$A108,[2]pivotTable!$A$3:$A$308,0))/100*INDEX(gDP!AW$6:AW$271,MATCH(totalExpenditure!$A108,gDP!$B$6:$B$271)))</f>
        <v>#N/A</v>
      </c>
      <c r="AI108" s="77" t="e">
        <f>IF(INDEX([2]pivotTable!AI$3:AI$308,MATCH(totalExpenditure!$A108,[2]pivotTable!$A$3:$A$308,0))/100*INDEX(gDP!AX$6:AX$271,MATCH(totalExpenditure!$A108,gDP!$B$6:$B$271))=0,"",INDEX([2]pivotTable!AI$3:AI$308,MATCH(totalExpenditure!$A108,[2]pivotTable!$A$3:$A$308,0))/100*INDEX(gDP!AX$6:AX$271,MATCH(totalExpenditure!$A108,gDP!$B$6:$B$271)))</f>
        <v>#N/A</v>
      </c>
      <c r="AJ108" s="77" t="e">
        <f>IF(INDEX([2]pivotTable!AJ$3:AJ$308,MATCH(totalExpenditure!$A108,[2]pivotTable!$A$3:$A$308,0))/100*INDEX(gDP!AY$6:AY$271,MATCH(totalExpenditure!$A108,gDP!$B$6:$B$271))=0,"",INDEX([2]pivotTable!AJ$3:AJ$308,MATCH(totalExpenditure!$A108,[2]pivotTable!$A$3:$A$308,0))/100*INDEX(gDP!AY$6:AY$271,MATCH(totalExpenditure!$A108,gDP!$B$6:$B$271)))</f>
        <v>#N/A</v>
      </c>
      <c r="AK108" s="77" t="e">
        <f>IF(INDEX([2]pivotTable!AK$3:AK$308,MATCH(totalExpenditure!$A108,[2]pivotTable!$A$3:$A$308,0))/100*INDEX(gDP!AZ$6:AZ$271,MATCH(totalExpenditure!$A108,gDP!$B$6:$B$271))=0,"",INDEX([2]pivotTable!AK$3:AK$308,MATCH(totalExpenditure!$A108,[2]pivotTable!$A$3:$A$308,0))/100*INDEX(gDP!AZ$6:AZ$271,MATCH(totalExpenditure!$A108,gDP!$B$6:$B$271)))</f>
        <v>#N/A</v>
      </c>
      <c r="AL108" s="77" t="e">
        <f>IF(INDEX([2]pivotTable!AL$3:AL$308,MATCH(totalExpenditure!$A108,[2]pivotTable!$A$3:$A$308,0))/100*INDEX(gDP!BA$6:BA$271,MATCH(totalExpenditure!$A108,gDP!$B$6:$B$271))=0,"",INDEX([2]pivotTable!AL$3:AL$308,MATCH(totalExpenditure!$A108,[2]pivotTable!$A$3:$A$308,0))/100*INDEX(gDP!BA$6:BA$271,MATCH(totalExpenditure!$A108,gDP!$B$6:$B$271)))</f>
        <v>#N/A</v>
      </c>
      <c r="AM108" s="77" t="e">
        <f>IF(INDEX([2]pivotTable!AM$3:AM$308,MATCH(totalExpenditure!$A108,[2]pivotTable!$A$3:$A$308,0))/100*INDEX(gDP!BB$6:BB$271,MATCH(totalExpenditure!$A108,gDP!$B$6:$B$271))=0,"",INDEX([2]pivotTable!AM$3:AM$308,MATCH(totalExpenditure!$A108,[2]pivotTable!$A$3:$A$308,0))/100*INDEX(gDP!BB$6:BB$271,MATCH(totalExpenditure!$A108,gDP!$B$6:$B$271)))</f>
        <v>#N/A</v>
      </c>
      <c r="AN108" s="77" t="e">
        <f>IF(INDEX([2]pivotTable!AN$3:AN$308,MATCH(totalExpenditure!$A108,[2]pivotTable!$A$3:$A$308,0))/100*INDEX(gDP!BC$6:BC$271,MATCH(totalExpenditure!$A108,gDP!$B$6:$B$271))=0,"",INDEX([2]pivotTable!AN$3:AN$308,MATCH(totalExpenditure!$A108,[2]pivotTable!$A$3:$A$308,0))/100*INDEX(gDP!BC$6:BC$271,MATCH(totalExpenditure!$A108,gDP!$B$6:$B$271)))</f>
        <v>#N/A</v>
      </c>
      <c r="AO108" s="77" t="e">
        <f>IF(INDEX([2]pivotTable!AO$3:AO$308,MATCH(totalExpenditure!$A108,[2]pivotTable!$A$3:$A$308,0))/100*INDEX(gDP!BD$6:BD$271,MATCH(totalExpenditure!$A108,gDP!$B$6:$B$271))=0,"",INDEX([2]pivotTable!AO$3:AO$308,MATCH(totalExpenditure!$A108,[2]pivotTable!$A$3:$A$308,0))/100*INDEX(gDP!BD$6:BD$271,MATCH(totalExpenditure!$A108,gDP!$B$6:$B$271)))</f>
        <v>#N/A</v>
      </c>
      <c r="AP108" s="77" t="e">
        <f>IF(INDEX([2]pivotTable!AP$3:AP$308,MATCH(totalExpenditure!$A108,[2]pivotTable!$A$3:$A$308,0))/100*INDEX(gDP!BE$6:BE$271,MATCH(totalExpenditure!$A108,gDP!$B$6:$B$271))=0,"",INDEX([2]pivotTable!AP$3:AP$308,MATCH(totalExpenditure!$A108,[2]pivotTable!$A$3:$A$308,0))/100*INDEX(gDP!BE$6:BE$271,MATCH(totalExpenditure!$A108,gDP!$B$6:$B$271)))</f>
        <v>#N/A</v>
      </c>
      <c r="AQ108" s="77" t="e">
        <f>IF(INDEX([2]pivotTable!AQ$3:AQ$308,MATCH(totalExpenditure!$A108,[2]pivotTable!$A$3:$A$308,0))/100*INDEX(gDP!BF$6:BF$271,MATCH(totalExpenditure!$A108,gDP!$B$6:$B$271))=0,"",INDEX([2]pivotTable!AQ$3:AQ$308,MATCH(totalExpenditure!$A108,[2]pivotTable!$A$3:$A$308,0))/100*INDEX(gDP!BF$6:BF$271,MATCH(totalExpenditure!$A108,gDP!$B$6:$B$271)))</f>
        <v>#N/A</v>
      </c>
      <c r="AR108" s="77" t="e">
        <f>IF(INDEX([2]pivotTable!AR$3:AR$308,MATCH(totalExpenditure!$A108,[2]pivotTable!$A$3:$A$308,0))/100*INDEX(gDP!BG$6:BG$271,MATCH(totalExpenditure!$A108,gDP!$B$6:$B$271))=0,"",INDEX([2]pivotTable!AR$3:AR$308,MATCH(totalExpenditure!$A108,[2]pivotTable!$A$3:$A$308,0))/100*INDEX(gDP!BG$6:BG$271,MATCH(totalExpenditure!$A108,gDP!$B$6:$B$271)))</f>
        <v>#N/A</v>
      </c>
      <c r="AS108" s="77" t="e">
        <f>IF(INDEX([2]pivotTable!AS$3:AS$308,MATCH(totalExpenditure!$A108,[2]pivotTable!$A$3:$A$308,0))/100*INDEX(gDP!BH$6:BH$271,MATCH(totalExpenditure!$A108,gDP!$B$6:$B$271))=0,"",INDEX([2]pivotTable!AS$3:AS$308,MATCH(totalExpenditure!$A108,[2]pivotTable!$A$3:$A$308,0))/100*INDEX(gDP!BH$6:BH$271,MATCH(totalExpenditure!$A108,gDP!$B$6:$B$271)))</f>
        <v>#N/A</v>
      </c>
      <c r="AT108" s="77" t="e">
        <f>IF(INDEX([2]pivotTable!AT$3:AT$308,MATCH(totalExpenditure!$A108,[2]pivotTable!$A$3:$A$308,0))/100*INDEX(gDP!BI$6:BI$271,MATCH(totalExpenditure!$A108,gDP!$B$6:$B$271))=0,"",INDEX([2]pivotTable!AT$3:AT$308,MATCH(totalExpenditure!$A108,[2]pivotTable!$A$3:$A$308,0))/100*INDEX(gDP!BI$6:BI$271,MATCH(totalExpenditure!$A108,gDP!$B$6:$B$271)))</f>
        <v>#N/A</v>
      </c>
      <c r="AU108" s="77" t="e">
        <f>IF(INDEX([2]pivotTable!AU$3:AU$308,MATCH(totalExpenditure!$A108,[2]pivotTable!$A$3:$A$308,0))/100*INDEX(gDP!BJ$6:BJ$271,MATCH(totalExpenditure!$A108,gDP!$B$6:$B$271))=0,"",INDEX([2]pivotTable!AU$3:AU$308,MATCH(totalExpenditure!$A108,[2]pivotTable!$A$3:$A$308,0))/100*INDEX(gDP!BJ$6:BJ$271,MATCH(totalExpenditure!$A108,gDP!$B$6:$B$271)))</f>
        <v>#N/A</v>
      </c>
      <c r="AV108" s="77" t="e">
        <f>IF(INDEX([2]pivotTable!AV$3:AV$308,MATCH(totalExpenditure!$A108,[2]pivotTable!$A$3:$A$308,0))/100*INDEX(gDP!BK$6:BK$271,MATCH(totalExpenditure!$A108,gDP!$B$6:$B$271))=0,"",INDEX([2]pivotTable!AV$3:AV$308,MATCH(totalExpenditure!$A108,[2]pivotTable!$A$3:$A$308,0))/100*INDEX(gDP!BK$6:BK$271,MATCH(totalExpenditure!$A108,gDP!$B$6:$B$271)))</f>
        <v>#N/A</v>
      </c>
      <c r="AW108" s="77" t="e">
        <f>IF(INDEX([2]pivotTable!AW$3:AW$308,MATCH(totalExpenditure!$A108,[2]pivotTable!$A$3:$A$308,0))/100*INDEX(gDP!BL$6:BL$271,MATCH(totalExpenditure!$A108,gDP!$B$6:$B$271))=0,"",INDEX([2]pivotTable!AW$3:AW$308,MATCH(totalExpenditure!$A108,[2]pivotTable!$A$3:$A$308,0))/100*INDEX(gDP!BL$6:BL$271,MATCH(totalExpenditure!$A108,gDP!$B$6:$B$271)))</f>
        <v>#N/A</v>
      </c>
      <c r="AX108" s="77" t="e">
        <f>IF(INDEX([2]pivotTable!AX$3:AX$308,MATCH(totalExpenditure!$A108,[2]pivotTable!$A$3:$A$308,0))/100*INDEX(gDP!BM$6:BM$271,MATCH(totalExpenditure!$A108,gDP!$B$6:$B$271))=0,"",INDEX([2]pivotTable!AX$3:AX$308,MATCH(totalExpenditure!$A108,[2]pivotTable!$A$3:$A$308,0))/100*INDEX(gDP!BM$6:BM$271,MATCH(totalExpenditure!$A108,gDP!$B$6:$B$271)))</f>
        <v>#N/A</v>
      </c>
      <c r="AY108" s="77" t="e">
        <f>IF(INDEX([2]pivotTable!AY$3:AY$308,MATCH(totalExpenditure!$A108,[2]pivotTable!$A$3:$A$308,0))/100*INDEX(gDP!BN$6:BN$271,MATCH(totalExpenditure!$A108,gDP!$B$6:$B$271))=0,"",INDEX([2]pivotTable!AY$3:AY$308,MATCH(totalExpenditure!$A108,[2]pivotTable!$A$3:$A$308,0))/100*INDEX(gDP!BN$6:BN$271,MATCH(totalExpenditure!$A108,gDP!$B$6:$B$271)))</f>
        <v>#N/A</v>
      </c>
      <c r="AZ108" s="77" t="e">
        <f>IF(INDEX([2]pivotTable!AZ$3:AZ$308,MATCH(totalExpenditure!$A108,[2]pivotTable!$A$3:$A$308,0))/100*INDEX(gDP!BO$6:BO$271,MATCH(totalExpenditure!$A108,gDP!$B$6:$B$271))=0,"",INDEX([2]pivotTable!AZ$3:AZ$308,MATCH(totalExpenditure!$A108,[2]pivotTable!$A$3:$A$308,0))/100*INDEX(gDP!BO$6:BO$271,MATCH(totalExpenditure!$A108,gDP!$B$6:$B$271)))</f>
        <v>#N/A</v>
      </c>
      <c r="BA108" s="77" t="e">
        <f>IF(INDEX([2]pivotTable!B$310:B$615,MATCH(totalExpenditure!$A108,[2]pivotTable!$A$310:$A$615,0))/100*INDEX(gDP!Q$6:Q$271,MATCH(totalExpenditure!$A108,gDP!$B$6:$B$271))=0,"",INDEX([2]pivotTable!B$310:B$615,MATCH(totalExpenditure!$A108,[2]pivotTable!$A$310:$A$615,0))/100*INDEX(gDP!Q$6:Q$271,MATCH(totalExpenditure!$A108,gDP!$B$6:$B$271)))</f>
        <v>#N/A</v>
      </c>
      <c r="BB108" s="77" t="e">
        <f>IF(INDEX([2]pivotTable!C$310:C$615,MATCH(totalExpenditure!$A108,[2]pivotTable!$A$310:$A$615,0))/100*INDEX(gDP!R$6:R$271,MATCH(totalExpenditure!$A108,gDP!$B$6:$B$271))=0,"",INDEX([2]pivotTable!C$310:C$615,MATCH(totalExpenditure!$A108,[2]pivotTable!$A$310:$A$615,0))/100*INDEX(gDP!R$6:R$271,MATCH(totalExpenditure!$A108,gDP!$B$6:$B$271)))</f>
        <v>#N/A</v>
      </c>
      <c r="BC108" s="77" t="e">
        <f>IF(INDEX([2]pivotTable!D$310:D$615,MATCH(totalExpenditure!$A108,[2]pivotTable!$A$310:$A$615,0))/100*INDEX(gDP!S$6:S$271,MATCH(totalExpenditure!$A108,gDP!$B$6:$B$271))=0,"",INDEX([2]pivotTable!D$310:D$615,MATCH(totalExpenditure!$A108,[2]pivotTable!$A$310:$A$615,0))/100*INDEX(gDP!S$6:S$271,MATCH(totalExpenditure!$A108,gDP!$B$6:$B$271)))</f>
        <v>#N/A</v>
      </c>
      <c r="BD108" s="77" t="e">
        <f>IF(INDEX([2]pivotTable!E$310:E$615,MATCH(totalExpenditure!$A108,[2]pivotTable!$A$310:$A$615,0))/100*INDEX(gDP!T$6:T$271,MATCH(totalExpenditure!$A108,gDP!$B$6:$B$271))=0,"",INDEX([2]pivotTable!E$310:E$615,MATCH(totalExpenditure!$A108,[2]pivotTable!$A$310:$A$615,0))/100*INDEX(gDP!T$6:T$271,MATCH(totalExpenditure!$A108,gDP!$B$6:$B$271)))</f>
        <v>#N/A</v>
      </c>
      <c r="BE108" s="77" t="e">
        <f>IF(INDEX([2]pivotTable!F$310:F$615,MATCH(totalExpenditure!$A108,[2]pivotTable!$A$310:$A$615,0))/100*INDEX(gDP!U$6:U$271,MATCH(totalExpenditure!$A108,gDP!$B$6:$B$271))=0,"",INDEX([2]pivotTable!F$310:F$615,MATCH(totalExpenditure!$A108,[2]pivotTable!$A$310:$A$615,0))/100*INDEX(gDP!U$6:U$271,MATCH(totalExpenditure!$A108,gDP!$B$6:$B$271)))</f>
        <v>#N/A</v>
      </c>
      <c r="BF108" s="77" t="e">
        <f>IF(INDEX([2]pivotTable!G$310:G$615,MATCH(totalExpenditure!$A108,[2]pivotTable!$A$310:$A$615,0))/100*INDEX(gDP!V$6:V$271,MATCH(totalExpenditure!$A108,gDP!$B$6:$B$271))=0,"",INDEX([2]pivotTable!G$310:G$615,MATCH(totalExpenditure!$A108,[2]pivotTable!$A$310:$A$615,0))/100*INDEX(gDP!V$6:V$271,MATCH(totalExpenditure!$A108,gDP!$B$6:$B$271)))</f>
        <v>#N/A</v>
      </c>
      <c r="BG108" s="77" t="e">
        <f>IF(INDEX([2]pivotTable!H$310:H$615,MATCH(totalExpenditure!$A108,[2]pivotTable!$A$310:$A$615,0))/100*INDEX(gDP!W$6:W$271,MATCH(totalExpenditure!$A108,gDP!$B$6:$B$271))=0,"",INDEX([2]pivotTable!H$310:H$615,MATCH(totalExpenditure!$A108,[2]pivotTable!$A$310:$A$615,0))/100*INDEX(gDP!W$6:W$271,MATCH(totalExpenditure!$A108,gDP!$B$6:$B$271)))</f>
        <v>#N/A</v>
      </c>
      <c r="BH108" s="77" t="e">
        <f>IF(INDEX([2]pivotTable!I$310:I$615,MATCH(totalExpenditure!$A108,[2]pivotTable!$A$310:$A$615,0))/100*INDEX(gDP!X$6:X$271,MATCH(totalExpenditure!$A108,gDP!$B$6:$B$271))=0,"",INDEX([2]pivotTable!I$310:I$615,MATCH(totalExpenditure!$A108,[2]pivotTable!$A$310:$A$615,0))/100*INDEX(gDP!X$6:X$271,MATCH(totalExpenditure!$A108,gDP!$B$6:$B$271)))</f>
        <v>#N/A</v>
      </c>
      <c r="BI108" s="77" t="e">
        <f>IF(INDEX([2]pivotTable!J$310:J$615,MATCH(totalExpenditure!$A108,[2]pivotTable!$A$310:$A$615,0))/100*INDEX(gDP!Y$6:Y$271,MATCH(totalExpenditure!$A108,gDP!$B$6:$B$271))=0,"",INDEX([2]pivotTable!J$310:J$615,MATCH(totalExpenditure!$A108,[2]pivotTable!$A$310:$A$615,0))/100*INDEX(gDP!Y$6:Y$271,MATCH(totalExpenditure!$A108,gDP!$B$6:$B$271)))</f>
        <v>#N/A</v>
      </c>
      <c r="BJ108" s="77" t="e">
        <f>IF(INDEX([2]pivotTable!K$310:K$615,MATCH(totalExpenditure!$A108,[2]pivotTable!$A$310:$A$615,0))/100*INDEX(gDP!Z$6:Z$271,MATCH(totalExpenditure!$A108,gDP!$B$6:$B$271))=0,"",INDEX([2]pivotTable!K$310:K$615,MATCH(totalExpenditure!$A108,[2]pivotTable!$A$310:$A$615,0))/100*INDEX(gDP!Z$6:Z$271,MATCH(totalExpenditure!$A108,gDP!$B$6:$B$271)))</f>
        <v>#N/A</v>
      </c>
      <c r="BK108" s="77" t="e">
        <f>IF(INDEX([2]pivotTable!L$310:L$615,MATCH(totalExpenditure!$A108,[2]pivotTable!$A$310:$A$615,0))/100*INDEX(gDP!AA$6:AA$271,MATCH(totalExpenditure!$A108,gDP!$B$6:$B$271))=0,"",INDEX([2]pivotTable!L$310:L$615,MATCH(totalExpenditure!$A108,[2]pivotTable!$A$310:$A$615,0))/100*INDEX(gDP!AA$6:AA$271,MATCH(totalExpenditure!$A108,gDP!$B$6:$B$271)))</f>
        <v>#N/A</v>
      </c>
      <c r="BL108" s="77" t="e">
        <f>IF(INDEX([2]pivotTable!M$310:M$615,MATCH(totalExpenditure!$A108,[2]pivotTable!$A$310:$A$615,0))/100*INDEX(gDP!AB$6:AB$271,MATCH(totalExpenditure!$A108,gDP!$B$6:$B$271))=0,"",INDEX([2]pivotTable!M$310:M$615,MATCH(totalExpenditure!$A108,[2]pivotTable!$A$310:$A$615,0))/100*INDEX(gDP!AB$6:AB$271,MATCH(totalExpenditure!$A108,gDP!$B$6:$B$271)))</f>
        <v>#N/A</v>
      </c>
      <c r="BM108" s="77" t="e">
        <f>IF(INDEX([2]pivotTable!N$310:N$615,MATCH(totalExpenditure!$A108,[2]pivotTable!$A$310:$A$615,0))/100*INDEX(gDP!AC$6:AC$271,MATCH(totalExpenditure!$A108,gDP!$B$6:$B$271))=0,"",INDEX([2]pivotTable!N$310:N$615,MATCH(totalExpenditure!$A108,[2]pivotTable!$A$310:$A$615,0))/100*INDEX(gDP!AC$6:AC$271,MATCH(totalExpenditure!$A108,gDP!$B$6:$B$271)))</f>
        <v>#N/A</v>
      </c>
      <c r="BN108" s="77" t="e">
        <f>IF(INDEX([2]pivotTable!O$310:O$615,MATCH(totalExpenditure!$A108,[2]pivotTable!$A$310:$A$615,0))/100*INDEX(gDP!AD$6:AD$271,MATCH(totalExpenditure!$A108,gDP!$B$6:$B$271))=0,"",INDEX([2]pivotTable!O$310:O$615,MATCH(totalExpenditure!$A108,[2]pivotTable!$A$310:$A$615,0))/100*INDEX(gDP!AD$6:AD$271,MATCH(totalExpenditure!$A108,gDP!$B$6:$B$271)))</f>
        <v>#N/A</v>
      </c>
      <c r="BO108" s="77" t="e">
        <f>IF(INDEX([2]pivotTable!P$310:P$615,MATCH(totalExpenditure!$A108,[2]pivotTable!$A$310:$A$615,0))/100*INDEX(gDP!AE$6:AE$271,MATCH(totalExpenditure!$A108,gDP!$B$6:$B$271))=0,"",INDEX([2]pivotTable!P$310:P$615,MATCH(totalExpenditure!$A108,[2]pivotTable!$A$310:$A$615,0))/100*INDEX(gDP!AE$6:AE$271,MATCH(totalExpenditure!$A108,gDP!$B$6:$B$271)))</f>
        <v>#N/A</v>
      </c>
      <c r="BP108" s="77" t="e">
        <f>IF(INDEX([2]pivotTable!Q$310:Q$615,MATCH(totalExpenditure!$A108,[2]pivotTable!$A$310:$A$615,0))/100*INDEX(gDP!AF$6:AF$271,MATCH(totalExpenditure!$A108,gDP!$B$6:$B$271))=0,"",INDEX([2]pivotTable!Q$310:Q$615,MATCH(totalExpenditure!$A108,[2]pivotTable!$A$310:$A$615,0))/100*INDEX(gDP!AF$6:AF$271,MATCH(totalExpenditure!$A108,gDP!$B$6:$B$271)))</f>
        <v>#N/A</v>
      </c>
      <c r="BQ108" s="77" t="e">
        <f>IF(INDEX([2]pivotTable!R$310:R$615,MATCH(totalExpenditure!$A108,[2]pivotTable!$A$310:$A$615,0))/100*INDEX(gDP!AG$6:AG$271,MATCH(totalExpenditure!$A108,gDP!$B$6:$B$271))=0,"",INDEX([2]pivotTable!R$310:R$615,MATCH(totalExpenditure!$A108,[2]pivotTable!$A$310:$A$615,0))/100*INDEX(gDP!AG$6:AG$271,MATCH(totalExpenditure!$A108,gDP!$B$6:$B$271)))</f>
        <v>#N/A</v>
      </c>
      <c r="BR108" s="77" t="e">
        <f>IF(INDEX([2]pivotTable!S$310:S$615,MATCH(totalExpenditure!$A108,[2]pivotTable!$A$310:$A$615,0))/100*INDEX(gDP!AH$6:AH$271,MATCH(totalExpenditure!$A108,gDP!$B$6:$B$271))=0,"",INDEX([2]pivotTable!S$310:S$615,MATCH(totalExpenditure!$A108,[2]pivotTable!$A$310:$A$615,0))/100*INDEX(gDP!AH$6:AH$271,MATCH(totalExpenditure!$A108,gDP!$B$6:$B$271)))</f>
        <v>#N/A</v>
      </c>
      <c r="BS108" s="77" t="e">
        <f>IF(INDEX([2]pivotTable!T$310:T$615,MATCH(totalExpenditure!$A108,[2]pivotTable!$A$310:$A$615,0))/100*INDEX(gDP!AI$6:AI$271,MATCH(totalExpenditure!$A108,gDP!$B$6:$B$271))=0,"",INDEX([2]pivotTable!T$310:T$615,MATCH(totalExpenditure!$A108,[2]pivotTable!$A$310:$A$615,0))/100*INDEX(gDP!AI$6:AI$271,MATCH(totalExpenditure!$A108,gDP!$B$6:$B$271)))</f>
        <v>#N/A</v>
      </c>
      <c r="BT108" s="77" t="e">
        <f>IF(INDEX([2]pivotTable!U$310:U$615,MATCH(totalExpenditure!$A108,[2]pivotTable!$A$310:$A$615,0))/100*INDEX(gDP!AJ$6:AJ$271,MATCH(totalExpenditure!$A108,gDP!$B$6:$B$271))=0,"",INDEX([2]pivotTable!U$310:U$615,MATCH(totalExpenditure!$A108,[2]pivotTable!$A$310:$A$615,0))/100*INDEX(gDP!AJ$6:AJ$271,MATCH(totalExpenditure!$A108,gDP!$B$6:$B$271)))</f>
        <v>#N/A</v>
      </c>
      <c r="BU108" s="77" t="e">
        <f>IF(INDEX([2]pivotTable!V$310:V$615,MATCH(totalExpenditure!$A108,[2]pivotTable!$A$310:$A$615,0))/100*INDEX(gDP!AK$6:AK$271,MATCH(totalExpenditure!$A108,gDP!$B$6:$B$271))=0,"",INDEX([2]pivotTable!V$310:V$615,MATCH(totalExpenditure!$A108,[2]pivotTable!$A$310:$A$615,0))/100*INDEX(gDP!AK$6:AK$271,MATCH(totalExpenditure!$A108,gDP!$B$6:$B$271)))</f>
        <v>#N/A</v>
      </c>
      <c r="BV108" s="77" t="e">
        <f>IF(INDEX([2]pivotTable!W$310:W$615,MATCH(totalExpenditure!$A108,[2]pivotTable!$A$310:$A$615,0))/100*INDEX(gDP!AL$6:AL$271,MATCH(totalExpenditure!$A108,gDP!$B$6:$B$271))=0,"",INDEX([2]pivotTable!W$310:W$615,MATCH(totalExpenditure!$A108,[2]pivotTable!$A$310:$A$615,0))/100*INDEX(gDP!AL$6:AL$271,MATCH(totalExpenditure!$A108,gDP!$B$6:$B$271)))</f>
        <v>#N/A</v>
      </c>
      <c r="BW108" s="77" t="e">
        <f>IF(INDEX([2]pivotTable!X$310:X$615,MATCH(totalExpenditure!$A108,[2]pivotTable!$A$310:$A$615,0))/100*INDEX(gDP!AM$6:AM$271,MATCH(totalExpenditure!$A108,gDP!$B$6:$B$271))=0,"",INDEX([2]pivotTable!X$310:X$615,MATCH(totalExpenditure!$A108,[2]pivotTable!$A$310:$A$615,0))/100*INDEX(gDP!AM$6:AM$271,MATCH(totalExpenditure!$A108,gDP!$B$6:$B$271)))</f>
        <v>#N/A</v>
      </c>
      <c r="BX108" s="77" t="e">
        <f>IF(INDEX([2]pivotTable!Y$310:Y$615,MATCH(totalExpenditure!$A108,[2]pivotTable!$A$310:$A$615,0))/100*INDEX(gDP!AN$6:AN$271,MATCH(totalExpenditure!$A108,gDP!$B$6:$B$271))=0,"",INDEX([2]pivotTable!Y$310:Y$615,MATCH(totalExpenditure!$A108,[2]pivotTable!$A$310:$A$615,0))/100*INDEX(gDP!AN$6:AN$271,MATCH(totalExpenditure!$A108,gDP!$B$6:$B$271)))</f>
        <v>#N/A</v>
      </c>
      <c r="BY108" s="77" t="e">
        <f>IF(INDEX([2]pivotTable!Z$310:Z$615,MATCH(totalExpenditure!$A108,[2]pivotTable!$A$310:$A$615,0))/100*INDEX(gDP!AO$6:AO$271,MATCH(totalExpenditure!$A108,gDP!$B$6:$B$271))=0,"",INDEX([2]pivotTable!Z$310:Z$615,MATCH(totalExpenditure!$A108,[2]pivotTable!$A$310:$A$615,0))/100*INDEX(gDP!AO$6:AO$271,MATCH(totalExpenditure!$A108,gDP!$B$6:$B$271)))</f>
        <v>#N/A</v>
      </c>
      <c r="BZ108" s="77" t="e">
        <f>IF(INDEX([2]pivotTable!AA$310:AA$615,MATCH(totalExpenditure!$A108,[2]pivotTable!$A$310:$A$615,0))/100*INDEX(gDP!AP$6:AP$271,MATCH(totalExpenditure!$A108,gDP!$B$6:$B$271))=0,"",INDEX([2]pivotTable!AA$310:AA$615,MATCH(totalExpenditure!$A108,[2]pivotTable!$A$310:$A$615,0))/100*INDEX(gDP!AP$6:AP$271,MATCH(totalExpenditure!$A108,gDP!$B$6:$B$271)))</f>
        <v>#N/A</v>
      </c>
      <c r="CA108" s="77" t="e">
        <f>IF(INDEX([2]pivotTable!AB$310:AB$615,MATCH(totalExpenditure!$A108,[2]pivotTable!$A$310:$A$615,0))/100*INDEX(gDP!AQ$6:AQ$271,MATCH(totalExpenditure!$A108,gDP!$B$6:$B$271))=0,"",INDEX([2]pivotTable!AB$310:AB$615,MATCH(totalExpenditure!$A108,[2]pivotTable!$A$310:$A$615,0))/100*INDEX(gDP!AQ$6:AQ$271,MATCH(totalExpenditure!$A108,gDP!$B$6:$B$271)))</f>
        <v>#N/A</v>
      </c>
      <c r="CB108" s="77" t="e">
        <f>IF(INDEX([2]pivotTable!AC$310:AC$615,MATCH(totalExpenditure!$A108,[2]pivotTable!$A$310:$A$615,0))/100*INDEX(gDP!AR$6:AR$271,MATCH(totalExpenditure!$A108,gDP!$B$6:$B$271))=0,"",INDEX([2]pivotTable!AC$310:AC$615,MATCH(totalExpenditure!$A108,[2]pivotTable!$A$310:$A$615,0))/100*INDEX(gDP!AR$6:AR$271,MATCH(totalExpenditure!$A108,gDP!$B$6:$B$271)))</f>
        <v>#N/A</v>
      </c>
      <c r="CC108" s="77" t="e">
        <f>IF(INDEX([2]pivotTable!AD$310:AD$615,MATCH(totalExpenditure!$A108,[2]pivotTable!$A$310:$A$615,0))/100*INDEX(gDP!AS$6:AS$271,MATCH(totalExpenditure!$A108,gDP!$B$6:$B$271))=0,"",INDEX([2]pivotTable!AD$310:AD$615,MATCH(totalExpenditure!$A108,[2]pivotTable!$A$310:$A$615,0))/100*INDEX(gDP!AS$6:AS$271,MATCH(totalExpenditure!$A108,gDP!$B$6:$B$271)))</f>
        <v>#N/A</v>
      </c>
      <c r="CD108" s="77" t="e">
        <f>IF(INDEX([2]pivotTable!AE$310:AE$615,MATCH(totalExpenditure!$A108,[2]pivotTable!$A$310:$A$615,0))/100*INDEX(gDP!AT$6:AT$271,MATCH(totalExpenditure!$A108,gDP!$B$6:$B$271))=0,"",INDEX([2]pivotTable!AE$310:AE$615,MATCH(totalExpenditure!$A108,[2]pivotTable!$A$310:$A$615,0))/100*INDEX(gDP!AT$6:AT$271,MATCH(totalExpenditure!$A108,gDP!$B$6:$B$271)))</f>
        <v>#N/A</v>
      </c>
      <c r="CE108" s="77" t="e">
        <f>IF(INDEX([2]pivotTable!AF$310:AF$615,MATCH(totalExpenditure!$A108,[2]pivotTable!$A$310:$A$615,0))/100*INDEX(gDP!AU$6:AU$271,MATCH(totalExpenditure!$A108,gDP!$B$6:$B$271))=0,"",INDEX([2]pivotTable!AF$310:AF$615,MATCH(totalExpenditure!$A108,[2]pivotTable!$A$310:$A$615,0))/100*INDEX(gDP!AU$6:AU$271,MATCH(totalExpenditure!$A108,gDP!$B$6:$B$271)))</f>
        <v>#N/A</v>
      </c>
      <c r="CF108" s="77" t="e">
        <f>IF(INDEX([2]pivotTable!AG$310:AG$615,MATCH(totalExpenditure!$A108,[2]pivotTable!$A$310:$A$615,0))/100*INDEX(gDP!AV$6:AV$271,MATCH(totalExpenditure!$A108,gDP!$B$6:$B$271))=0,"",INDEX([2]pivotTable!AG$310:AG$615,MATCH(totalExpenditure!$A108,[2]pivotTable!$A$310:$A$615,0))/100*INDEX(gDP!AV$6:AV$271,MATCH(totalExpenditure!$A108,gDP!$B$6:$B$271)))</f>
        <v>#N/A</v>
      </c>
      <c r="CG108" s="77" t="e">
        <f>IF(INDEX([2]pivotTable!AH$310:AH$615,MATCH(totalExpenditure!$A108,[2]pivotTable!$A$310:$A$615,0))/100*INDEX(gDP!AW$6:AW$271,MATCH(totalExpenditure!$A108,gDP!$B$6:$B$271))=0,"",INDEX([2]pivotTable!AH$310:AH$615,MATCH(totalExpenditure!$A108,[2]pivotTable!$A$310:$A$615,0))/100*INDEX(gDP!AW$6:AW$271,MATCH(totalExpenditure!$A108,gDP!$B$6:$B$271)))</f>
        <v>#N/A</v>
      </c>
      <c r="CH108" s="77" t="e">
        <f>IF(INDEX([2]pivotTable!AI$310:AI$615,MATCH(totalExpenditure!$A108,[2]pivotTable!$A$310:$A$615,0))/100*INDEX(gDP!AX$6:AX$271,MATCH(totalExpenditure!$A108,gDP!$B$6:$B$271))=0,"",INDEX([2]pivotTable!AI$310:AI$615,MATCH(totalExpenditure!$A108,[2]pivotTable!$A$310:$A$615,0))/100*INDEX(gDP!AX$6:AX$271,MATCH(totalExpenditure!$A108,gDP!$B$6:$B$271)))</f>
        <v>#N/A</v>
      </c>
      <c r="CI108" s="77" t="e">
        <f>IF(INDEX([2]pivotTable!AJ$310:AJ$615,MATCH(totalExpenditure!$A108,[2]pivotTable!$A$310:$A$615,0))/100*INDEX(gDP!AY$6:AY$271,MATCH(totalExpenditure!$A108,gDP!$B$6:$B$271))=0,"",INDEX([2]pivotTable!AJ$310:AJ$615,MATCH(totalExpenditure!$A108,[2]pivotTable!$A$310:$A$615,0))/100*INDEX(gDP!AY$6:AY$271,MATCH(totalExpenditure!$A108,gDP!$B$6:$B$271)))</f>
        <v>#N/A</v>
      </c>
      <c r="CJ108" s="77" t="e">
        <f>IF(INDEX([2]pivotTable!AK$310:AK$615,MATCH(totalExpenditure!$A108,[2]pivotTable!$A$310:$A$615,0))/100*INDEX(gDP!AZ$6:AZ$271,MATCH(totalExpenditure!$A108,gDP!$B$6:$B$271))=0,"",INDEX([2]pivotTable!AK$310:AK$615,MATCH(totalExpenditure!$A108,[2]pivotTable!$A$310:$A$615,0))/100*INDEX(gDP!AZ$6:AZ$271,MATCH(totalExpenditure!$A108,gDP!$B$6:$B$271)))</f>
        <v>#N/A</v>
      </c>
      <c r="CK108" s="77" t="e">
        <f>IF(INDEX([2]pivotTable!AL$310:AL$615,MATCH(totalExpenditure!$A108,[2]pivotTable!$A$310:$A$615,0))/100*INDEX(gDP!BA$6:BA$271,MATCH(totalExpenditure!$A108,gDP!$B$6:$B$271))=0,"",INDEX([2]pivotTable!AL$310:AL$615,MATCH(totalExpenditure!$A108,[2]pivotTable!$A$310:$A$615,0))/100*INDEX(gDP!BA$6:BA$271,MATCH(totalExpenditure!$A108,gDP!$B$6:$B$271)))</f>
        <v>#N/A</v>
      </c>
      <c r="CL108" s="77" t="e">
        <f>IF(INDEX([2]pivotTable!AM$310:AM$615,MATCH(totalExpenditure!$A108,[2]pivotTable!$A$310:$A$615,0))/100*INDEX(gDP!BB$6:BB$271,MATCH(totalExpenditure!$A108,gDP!$B$6:$B$271))=0,"",INDEX([2]pivotTable!AM$310:AM$615,MATCH(totalExpenditure!$A108,[2]pivotTable!$A$310:$A$615,0))/100*INDEX(gDP!BB$6:BB$271,MATCH(totalExpenditure!$A108,gDP!$B$6:$B$271)))</f>
        <v>#N/A</v>
      </c>
      <c r="CM108" s="77" t="e">
        <f>IF(INDEX([2]pivotTable!AN$310:AN$615,MATCH(totalExpenditure!$A108,[2]pivotTable!$A$310:$A$615,0))/100*INDEX(gDP!BC$6:BC$271,MATCH(totalExpenditure!$A108,gDP!$B$6:$B$271))=0,"",INDEX([2]pivotTable!AN$310:AN$615,MATCH(totalExpenditure!$A108,[2]pivotTable!$A$310:$A$615,0))/100*INDEX(gDP!BC$6:BC$271,MATCH(totalExpenditure!$A108,gDP!$B$6:$B$271)))</f>
        <v>#N/A</v>
      </c>
      <c r="CN108" s="77" t="e">
        <f>IF(INDEX([2]pivotTable!AO$310:AO$615,MATCH(totalExpenditure!$A108,[2]pivotTable!$A$310:$A$615,0))/100*INDEX(gDP!BD$6:BD$271,MATCH(totalExpenditure!$A108,gDP!$B$6:$B$271))=0,"",INDEX([2]pivotTable!AO$310:AO$615,MATCH(totalExpenditure!$A108,[2]pivotTable!$A$310:$A$615,0))/100*INDEX(gDP!BD$6:BD$271,MATCH(totalExpenditure!$A108,gDP!$B$6:$B$271)))</f>
        <v>#N/A</v>
      </c>
      <c r="CO108" s="77" t="e">
        <f>IF(INDEX([2]pivotTable!AP$310:AP$615,MATCH(totalExpenditure!$A108,[2]pivotTable!$A$310:$A$615,0))/100*INDEX(gDP!BE$6:BE$271,MATCH(totalExpenditure!$A108,gDP!$B$6:$B$271))=0,"",INDEX([2]pivotTable!AP$310:AP$615,MATCH(totalExpenditure!$A108,[2]pivotTable!$A$310:$A$615,0))/100*INDEX(gDP!BE$6:BE$271,MATCH(totalExpenditure!$A108,gDP!$B$6:$B$271)))</f>
        <v>#N/A</v>
      </c>
      <c r="CP108" s="77" t="e">
        <f>IF(INDEX([2]pivotTable!AQ$310:AQ$615,MATCH(totalExpenditure!$A108,[2]pivotTable!$A$310:$A$615,0))/100*INDEX(gDP!BF$6:BF$271,MATCH(totalExpenditure!$A108,gDP!$B$6:$B$271))=0,"",INDEX([2]pivotTable!AQ$310:AQ$615,MATCH(totalExpenditure!$A108,[2]pivotTable!$A$310:$A$615,0))/100*INDEX(gDP!BF$6:BF$271,MATCH(totalExpenditure!$A108,gDP!$B$6:$B$271)))</f>
        <v>#N/A</v>
      </c>
      <c r="CQ108" s="77" t="e">
        <f>IF(INDEX([2]pivotTable!AR$310:AR$615,MATCH(totalExpenditure!$A108,[2]pivotTable!$A$310:$A$615,0))/100*INDEX(gDP!BG$6:BG$271,MATCH(totalExpenditure!$A108,gDP!$B$6:$B$271))=0,"",INDEX([2]pivotTable!AR$310:AR$615,MATCH(totalExpenditure!$A108,[2]pivotTable!$A$310:$A$615,0))/100*INDEX(gDP!BG$6:BG$271,MATCH(totalExpenditure!$A108,gDP!$B$6:$B$271)))</f>
        <v>#N/A</v>
      </c>
      <c r="CR108" s="77" t="e">
        <f>IF(INDEX([2]pivotTable!AS$310:AS$615,MATCH(totalExpenditure!$A108,[2]pivotTable!$A$310:$A$615,0))/100*INDEX(gDP!BH$6:BH$271,MATCH(totalExpenditure!$A108,gDP!$B$6:$B$271))=0,"",INDEX([2]pivotTable!AS$310:AS$615,MATCH(totalExpenditure!$A108,[2]pivotTable!$A$310:$A$615,0))/100*INDEX(gDP!BH$6:BH$271,MATCH(totalExpenditure!$A108,gDP!$B$6:$B$271)))</f>
        <v>#N/A</v>
      </c>
      <c r="CS108" s="77" t="e">
        <f>IF(INDEX([2]pivotTable!AT$310:AT$615,MATCH(totalExpenditure!$A108,[2]pivotTable!$A$310:$A$615,0))/100*INDEX(gDP!BI$6:BI$271,MATCH(totalExpenditure!$A108,gDP!$B$6:$B$271))=0,"",INDEX([2]pivotTable!AT$310:AT$615,MATCH(totalExpenditure!$A108,[2]pivotTable!$A$310:$A$615,0))/100*INDEX(gDP!BI$6:BI$271,MATCH(totalExpenditure!$A108,gDP!$B$6:$B$271)))</f>
        <v>#N/A</v>
      </c>
      <c r="CT108" s="77" t="e">
        <f>IF(INDEX([2]pivotTable!AU$310:AU$615,MATCH(totalExpenditure!$A108,[2]pivotTable!$A$310:$A$615,0))/100*INDEX(gDP!BJ$6:BJ$271,MATCH(totalExpenditure!$A108,gDP!$B$6:$B$271))=0,"",INDEX([2]pivotTable!AU$310:AU$615,MATCH(totalExpenditure!$A108,[2]pivotTable!$A$310:$A$615,0))/100*INDEX(gDP!BJ$6:BJ$271,MATCH(totalExpenditure!$A108,gDP!$B$6:$B$271)))</f>
        <v>#N/A</v>
      </c>
      <c r="CU108" s="77" t="e">
        <f>IF(INDEX([2]pivotTable!AV$310:AV$615,MATCH(totalExpenditure!$A108,[2]pivotTable!$A$310:$A$615,0))/100*INDEX(gDP!BK$6:BK$271,MATCH(totalExpenditure!$A108,gDP!$B$6:$B$271))=0,"",INDEX([2]pivotTable!AV$310:AV$615,MATCH(totalExpenditure!$A108,[2]pivotTable!$A$310:$A$615,0))/100*INDEX(gDP!BK$6:BK$271,MATCH(totalExpenditure!$A108,gDP!$B$6:$B$271)))</f>
        <v>#N/A</v>
      </c>
      <c r="CV108" s="77" t="e">
        <f>IF(INDEX([2]pivotTable!AW$310:AW$615,MATCH(totalExpenditure!$A108,[2]pivotTable!$A$310:$A$615,0))/100*INDEX(gDP!BL$6:BL$271,MATCH(totalExpenditure!$A108,gDP!$B$6:$B$271))=0,"",INDEX([2]pivotTable!AW$310:AW$615,MATCH(totalExpenditure!$A108,[2]pivotTable!$A$310:$A$615,0))/100*INDEX(gDP!BL$6:BL$271,MATCH(totalExpenditure!$A108,gDP!$B$6:$B$271)))</f>
        <v>#N/A</v>
      </c>
      <c r="CW108" s="77" t="e">
        <f>IF(INDEX([2]pivotTable!AX$310:AX$615,MATCH(totalExpenditure!$A108,[2]pivotTable!$A$310:$A$615,0))/100*INDEX(gDP!BM$6:BM$271,MATCH(totalExpenditure!$A108,gDP!$B$6:$B$271))=0,"",INDEX([2]pivotTable!AX$310:AX$615,MATCH(totalExpenditure!$A108,[2]pivotTable!$A$310:$A$615,0))/100*INDEX(gDP!BM$6:BM$271,MATCH(totalExpenditure!$A108,gDP!$B$6:$B$271)))</f>
        <v>#N/A</v>
      </c>
      <c r="CX108" s="77" t="e">
        <f>IF(INDEX([2]pivotTable!AY$310:AY$615,MATCH(totalExpenditure!$A108,[2]pivotTable!$A$310:$A$615,0))/100*INDEX(gDP!BN$6:BN$271,MATCH(totalExpenditure!$A108,gDP!$B$6:$B$271))=0,"",INDEX([2]pivotTable!AY$310:AY$615,MATCH(totalExpenditure!$A108,[2]pivotTable!$A$310:$A$615,0))/100*INDEX(gDP!BN$6:BN$271,MATCH(totalExpenditure!$A108,gDP!$B$6:$B$271)))</f>
        <v>#N/A</v>
      </c>
      <c r="CY108" s="77" t="e">
        <f>IF(INDEX([2]pivotTable!AZ$310:AZ$615,MATCH(totalExpenditure!$A108,[2]pivotTable!$A$310:$A$615,0))/100*INDEX(gDP!BO$6:BO$271,MATCH(totalExpenditure!$A108,gDP!$B$6:$B$271))=0,"",INDEX([2]pivotTable!AZ$310:AZ$615,MATCH(totalExpenditure!$A108,[2]pivotTable!$A$310:$A$615,0))/100*INDEX(gDP!BO$6:BO$271,MATCH(totalExpenditure!$A108,gDP!$B$6:$B$271)))</f>
        <v>#N/A</v>
      </c>
      <c r="CZ108" s="77" t="e">
        <f>IF(B108="","",IF(BA108="","",B108-B108+INDEX(gDP!Q$6:Q$271,MATCH(totalExpenditure!$A108,gDP!$B$6:$B$271))))</f>
        <v>#N/A</v>
      </c>
      <c r="DA108" s="77" t="e">
        <f>IF(C108="","",IF(BB108="","",C108-C108+INDEX(gDP!R$6:R$271,MATCH(totalExpenditure!$A108,gDP!$B$6:$B$271))))</f>
        <v>#N/A</v>
      </c>
      <c r="DB108" s="77" t="e">
        <f>IF(D108="","",IF(BC108="","",D108-D108+INDEX(gDP!S$6:S$271,MATCH(totalExpenditure!$A108,gDP!$B$6:$B$271))))</f>
        <v>#N/A</v>
      </c>
      <c r="DC108" s="77" t="e">
        <f>IF(E108="","",IF(BD108="","",E108-E108+INDEX(gDP!T$6:T$271,MATCH(totalExpenditure!$A108,gDP!$B$6:$B$271))))</f>
        <v>#N/A</v>
      </c>
      <c r="DD108" s="77" t="e">
        <f>IF(F108="","",IF(BE108="","",F108-F108+INDEX(gDP!U$6:U$271,MATCH(totalExpenditure!$A108,gDP!$B$6:$B$271))))</f>
        <v>#N/A</v>
      </c>
      <c r="DE108" s="77" t="e">
        <f>IF(G108="","",IF(BF108="","",G108-G108+INDEX(gDP!V$6:V$271,MATCH(totalExpenditure!$A108,gDP!$B$6:$B$271))))</f>
        <v>#N/A</v>
      </c>
      <c r="DF108" s="77" t="e">
        <f>IF(H108="","",IF(BG108="","",H108-H108+INDEX(gDP!W$6:W$271,MATCH(totalExpenditure!$A108,gDP!$B$6:$B$271))))</f>
        <v>#N/A</v>
      </c>
      <c r="DG108" s="77" t="e">
        <f>IF(I108="","",IF(BH108="","",I108-I108+INDEX(gDP!X$6:X$271,MATCH(totalExpenditure!$A108,gDP!$B$6:$B$271))))</f>
        <v>#N/A</v>
      </c>
      <c r="DH108" s="77" t="e">
        <f>IF(J108="","",IF(BI108="","",J108-J108+INDEX(gDP!Y$6:Y$271,MATCH(totalExpenditure!$A108,gDP!$B$6:$B$271))))</f>
        <v>#N/A</v>
      </c>
      <c r="DI108" s="77" t="e">
        <f>IF(K108="","",IF(BJ108="","",K108-K108+INDEX(gDP!Z$6:Z$271,MATCH(totalExpenditure!$A108,gDP!$B$6:$B$271))))</f>
        <v>#N/A</v>
      </c>
      <c r="DJ108" s="77" t="e">
        <f>IF(L108="","",IF(BK108="","",L108-L108+INDEX(gDP!AA$6:AA$271,MATCH(totalExpenditure!$A108,gDP!$B$6:$B$271))))</f>
        <v>#N/A</v>
      </c>
      <c r="DK108" s="77" t="e">
        <f>IF(M108="","",IF(BL108="","",M108-M108+INDEX(gDP!AB$6:AB$271,MATCH(totalExpenditure!$A108,gDP!$B$6:$B$271))))</f>
        <v>#N/A</v>
      </c>
      <c r="DL108" s="77" t="e">
        <f>IF(N108="","",IF(BM108="","",N108-N108+INDEX(gDP!AC$6:AC$271,MATCH(totalExpenditure!$A108,gDP!$B$6:$B$271))))</f>
        <v>#N/A</v>
      </c>
      <c r="DM108" s="77" t="e">
        <f>IF(O108="","",IF(BN108="","",O108-O108+INDEX(gDP!AD$6:AD$271,MATCH(totalExpenditure!$A108,gDP!$B$6:$B$271))))</f>
        <v>#N/A</v>
      </c>
      <c r="DN108" s="77" t="e">
        <f>IF(P108="","",IF(BO108="","",P108-P108+INDEX(gDP!AE$6:AE$271,MATCH(totalExpenditure!$A108,gDP!$B$6:$B$271))))</f>
        <v>#N/A</v>
      </c>
      <c r="DO108" s="77" t="e">
        <f>IF(Q108="","",IF(BP108="","",Q108-Q108+INDEX(gDP!AF$6:AF$271,MATCH(totalExpenditure!$A108,gDP!$B$6:$B$271))))</f>
        <v>#N/A</v>
      </c>
      <c r="DP108" s="77" t="e">
        <f>IF(R108="","",IF(BQ108="","",R108-R108+INDEX(gDP!AG$6:AG$271,MATCH(totalExpenditure!$A108,gDP!$B$6:$B$271))))</f>
        <v>#N/A</v>
      </c>
      <c r="DQ108" s="77" t="e">
        <f>IF(S108="","",IF(BR108="","",S108-S108+INDEX(gDP!AH$6:AH$271,MATCH(totalExpenditure!$A108,gDP!$B$6:$B$271))))</f>
        <v>#N/A</v>
      </c>
      <c r="DR108" s="77" t="e">
        <f>IF(T108="","",IF(BS108="","",T108-T108+INDEX(gDP!AI$6:AI$271,MATCH(totalExpenditure!$A108,gDP!$B$6:$B$271))))</f>
        <v>#N/A</v>
      </c>
      <c r="DS108" s="77" t="e">
        <f>IF(U108="","",IF(BT108="","",U108-U108+INDEX(gDP!AJ$6:AJ$271,MATCH(totalExpenditure!$A108,gDP!$B$6:$B$271))))</f>
        <v>#N/A</v>
      </c>
      <c r="DT108" s="77" t="e">
        <f>IF(V108="","",IF(BU108="","",V108-V108+INDEX(gDP!AK$6:AK$271,MATCH(totalExpenditure!$A108,gDP!$B$6:$B$271))))</f>
        <v>#N/A</v>
      </c>
      <c r="DU108" s="77" t="e">
        <f>IF(W108="","",IF(BV108="","",W108-W108+INDEX(gDP!AL$6:AL$271,MATCH(totalExpenditure!$A108,gDP!$B$6:$B$271))))</f>
        <v>#N/A</v>
      </c>
      <c r="DV108" s="77" t="e">
        <f>IF(X108="","",IF(BW108="","",X108-X108+INDEX(gDP!AM$6:AM$271,MATCH(totalExpenditure!$A108,gDP!$B$6:$B$271))))</f>
        <v>#N/A</v>
      </c>
      <c r="DW108" s="77" t="e">
        <f>IF(Y108="","",IF(BX108="","",Y108-Y108+INDEX(gDP!AN$6:AN$271,MATCH(totalExpenditure!$A108,gDP!$B$6:$B$271))))</f>
        <v>#N/A</v>
      </c>
      <c r="DX108" s="77" t="e">
        <f>IF(Z108="","",IF(BY108="","",Z108-Z108+INDEX(gDP!AO$6:AO$271,MATCH(totalExpenditure!$A108,gDP!$B$6:$B$271))))</f>
        <v>#N/A</v>
      </c>
      <c r="DY108" s="77" t="e">
        <f>IF(AA108="","",IF(BZ108="","",AA108-AA108+INDEX(gDP!AP$6:AP$271,MATCH(totalExpenditure!$A108,gDP!$B$6:$B$271))))</f>
        <v>#N/A</v>
      </c>
      <c r="DZ108" s="77" t="e">
        <f>IF(AB108="","",IF(CA108="","",AB108-AB108+INDEX(gDP!AQ$6:AQ$271,MATCH(totalExpenditure!$A108,gDP!$B$6:$B$271))))</f>
        <v>#N/A</v>
      </c>
      <c r="EA108" s="77" t="e">
        <f>IF(AC108="","",IF(CB108="","",AC108-AC108+INDEX(gDP!AR$6:AR$271,MATCH(totalExpenditure!$A108,gDP!$B$6:$B$271))))</f>
        <v>#N/A</v>
      </c>
      <c r="EB108" s="77" t="e">
        <f>IF(AD108="","",IF(CC108="","",AD108-AD108+INDEX(gDP!AS$6:AS$271,MATCH(totalExpenditure!$A108,gDP!$B$6:$B$271))))</f>
        <v>#N/A</v>
      </c>
      <c r="EC108" s="77" t="e">
        <f>IF(AE108="","",IF(CD108="","",AE108-AE108+INDEX(gDP!AT$6:AT$271,MATCH(totalExpenditure!$A108,gDP!$B$6:$B$271))))</f>
        <v>#N/A</v>
      </c>
      <c r="ED108" s="77" t="e">
        <f>IF(AF108="","",IF(CE108="","",AF108-AF108+INDEX(gDP!AU$6:AU$271,MATCH(totalExpenditure!$A108,gDP!$B$6:$B$271))))</f>
        <v>#N/A</v>
      </c>
      <c r="EE108" s="77" t="e">
        <f>IF(AG108="","",IF(CF108="","",AG108-AG108+INDEX(gDP!AV$6:AV$271,MATCH(totalExpenditure!$A108,gDP!$B$6:$B$271))))</f>
        <v>#N/A</v>
      </c>
      <c r="EF108" s="77" t="e">
        <f>IF(AH108="","",IF(CG108="","",AH108-AH108+INDEX(gDP!AW$6:AW$271,MATCH(totalExpenditure!$A108,gDP!$B$6:$B$271))))</f>
        <v>#N/A</v>
      </c>
      <c r="EG108" s="77" t="e">
        <f>IF(AI108="","",IF(CH108="","",AI108-AI108+INDEX(gDP!AX$6:AX$271,MATCH(totalExpenditure!$A108,gDP!$B$6:$B$271))))</f>
        <v>#N/A</v>
      </c>
      <c r="EH108" s="77" t="e">
        <f>IF(AJ108="","",IF(CI108="","",AJ108-AJ108+INDEX(gDP!AY$6:AY$271,MATCH(totalExpenditure!$A108,gDP!$B$6:$B$271))))</f>
        <v>#N/A</v>
      </c>
      <c r="EI108" s="77" t="e">
        <f>IF(AK108="","",IF(CJ108="","",AK108-AK108+INDEX(gDP!AZ$6:AZ$271,MATCH(totalExpenditure!$A108,gDP!$B$6:$B$271))))</f>
        <v>#N/A</v>
      </c>
      <c r="EJ108" s="77" t="e">
        <f>IF(AL108="","",IF(CK108="","",AL108-AL108+INDEX(gDP!BA$6:BA$271,MATCH(totalExpenditure!$A108,gDP!$B$6:$B$271))))</f>
        <v>#N/A</v>
      </c>
      <c r="EK108" s="77" t="e">
        <f>IF(AM108="","",IF(CL108="","",AM108-AM108+INDEX(gDP!BB$6:BB$271,MATCH(totalExpenditure!$A108,gDP!$B$6:$B$271))))</f>
        <v>#N/A</v>
      </c>
      <c r="EL108" s="77" t="e">
        <f>IF(AN108="","",IF(CM108="","",AN108-AN108+INDEX(gDP!BC$6:BC$271,MATCH(totalExpenditure!$A108,gDP!$B$6:$B$271))))</f>
        <v>#N/A</v>
      </c>
      <c r="EM108" s="77" t="e">
        <f>IF(AO108="","",IF(CN108="","",AO108-AO108+INDEX(gDP!BD$6:BD$271,MATCH(totalExpenditure!$A108,gDP!$B$6:$B$271))))</f>
        <v>#N/A</v>
      </c>
      <c r="EN108" s="77" t="e">
        <f>IF(AP108="","",IF(CO108="","",AP108-AP108+INDEX(gDP!BE$6:BE$271,MATCH(totalExpenditure!$A108,gDP!$B$6:$B$271))))</f>
        <v>#N/A</v>
      </c>
      <c r="EO108" s="77" t="e">
        <f>IF(AQ108="","",IF(CP108="","",AQ108-AQ108+INDEX(gDP!BF$6:BF$271,MATCH(totalExpenditure!$A108,gDP!$B$6:$B$271))))</f>
        <v>#N/A</v>
      </c>
      <c r="EP108" s="77" t="e">
        <f>IF(AR108="","",IF(CQ108="","",AR108-AR108+INDEX(gDP!BG$6:BG$271,MATCH(totalExpenditure!$A108,gDP!$B$6:$B$271))))</f>
        <v>#N/A</v>
      </c>
      <c r="EQ108" s="77" t="e">
        <f>IF(AS108="","",IF(CR108="","",AS108-AS108+INDEX(gDP!BH$6:BH$271,MATCH(totalExpenditure!$A108,gDP!$B$6:$B$271))))</f>
        <v>#N/A</v>
      </c>
      <c r="ER108" s="77" t="e">
        <f>IF(AT108="","",IF(CS108="","",AT108-AT108+INDEX(gDP!BI$6:BI$271,MATCH(totalExpenditure!$A108,gDP!$B$6:$B$271))))</f>
        <v>#N/A</v>
      </c>
      <c r="ES108" s="77" t="e">
        <f>IF(AU108="","",IF(CT108="","",AU108-AU108+INDEX(gDP!BJ$6:BJ$271,MATCH(totalExpenditure!$A108,gDP!$B$6:$B$271))))</f>
        <v>#N/A</v>
      </c>
      <c r="ET108" s="77" t="e">
        <f>IF(AV108="","",IF(CU108="","",AV108-AV108+INDEX(gDP!BK$6:BK$271,MATCH(totalExpenditure!$A108,gDP!$B$6:$B$271))))</f>
        <v>#N/A</v>
      </c>
      <c r="EU108" s="77" t="e">
        <f>IF(AW108="","",IF(CV108="","",AW108-AW108+INDEX(gDP!BL$6:BL$271,MATCH(totalExpenditure!$A108,gDP!$B$6:$B$271))))</f>
        <v>#N/A</v>
      </c>
      <c r="EV108" s="77" t="e">
        <f>IF(AX108="","",IF(CW108="","",AX108-AX108+INDEX(gDP!BM$6:BM$271,MATCH(totalExpenditure!$A108,gDP!$B$6:$B$271))))</f>
        <v>#N/A</v>
      </c>
      <c r="EW108" s="77" t="e">
        <f>IF(AY108="","",IF(CX108="","",AY108-AY108+INDEX(gDP!BN$6:BN$271,MATCH(totalExpenditure!$A108,gDP!$B$6:$B$271))))</f>
        <v>#N/A</v>
      </c>
      <c r="EX108" s="77" t="e">
        <f>IF(AZ108="","",IF(CY108="","",AZ108-AZ108+INDEX(gDP!BO$6:BO$271,MATCH(totalExpenditure!$A108,gDP!$B$6:$B$271))))</f>
        <v>#N/A</v>
      </c>
    </row>
    <row r="109" spans="1:154" x14ac:dyDescent="0.35">
      <c r="A109" t="s">
        <v>427</v>
      </c>
      <c r="B109" s="77" t="e">
        <f>IF(INDEX([2]pivotTable!B$3:B$308,MATCH(totalExpenditure!$A109,[2]pivotTable!$A$3:$A$308,0))/100*INDEX(gDP!Q$6:Q$271,MATCH(totalExpenditure!$A109,gDP!$B$6:$B$271))=0,"",INDEX([2]pivotTable!B$3:B$308,MATCH(totalExpenditure!$A109,[2]pivotTable!$A$3:$A$308,0))/100*INDEX(gDP!Q$6:Q$271,MATCH(totalExpenditure!$A109,gDP!$B$6:$B$271)))</f>
        <v>#N/A</v>
      </c>
      <c r="C109" s="77" t="e">
        <f>IF(INDEX([2]pivotTable!C$3:C$308,MATCH(totalExpenditure!$A109,[2]pivotTable!$A$3:$A$308,0))/100*INDEX(gDP!R$6:R$271,MATCH(totalExpenditure!$A109,gDP!$B$6:$B$271))=0,"",INDEX([2]pivotTable!C$3:C$308,MATCH(totalExpenditure!$A109,[2]pivotTable!$A$3:$A$308,0))/100*INDEX(gDP!R$6:R$271,MATCH(totalExpenditure!$A109,gDP!$B$6:$B$271)))</f>
        <v>#N/A</v>
      </c>
      <c r="D109" s="77" t="e">
        <f>IF(INDEX([2]pivotTable!D$3:D$308,MATCH(totalExpenditure!$A109,[2]pivotTable!$A$3:$A$308,0))/100*INDEX(gDP!S$6:S$271,MATCH(totalExpenditure!$A109,gDP!$B$6:$B$271))=0,"",INDEX([2]pivotTable!D$3:D$308,MATCH(totalExpenditure!$A109,[2]pivotTable!$A$3:$A$308,0))/100*INDEX(gDP!S$6:S$271,MATCH(totalExpenditure!$A109,gDP!$B$6:$B$271)))</f>
        <v>#N/A</v>
      </c>
      <c r="E109" s="77" t="e">
        <f>IF(INDEX([2]pivotTable!E$3:E$308,MATCH(totalExpenditure!$A109,[2]pivotTable!$A$3:$A$308,0))/100*INDEX(gDP!T$6:T$271,MATCH(totalExpenditure!$A109,gDP!$B$6:$B$271))=0,"",INDEX([2]pivotTable!E$3:E$308,MATCH(totalExpenditure!$A109,[2]pivotTable!$A$3:$A$308,0))/100*INDEX(gDP!T$6:T$271,MATCH(totalExpenditure!$A109,gDP!$B$6:$B$271)))</f>
        <v>#N/A</v>
      </c>
      <c r="F109" s="77" t="e">
        <f>IF(INDEX([2]pivotTable!F$3:F$308,MATCH(totalExpenditure!$A109,[2]pivotTable!$A$3:$A$308,0))/100*INDEX(gDP!U$6:U$271,MATCH(totalExpenditure!$A109,gDP!$B$6:$B$271))=0,"",INDEX([2]pivotTable!F$3:F$308,MATCH(totalExpenditure!$A109,[2]pivotTable!$A$3:$A$308,0))/100*INDEX(gDP!U$6:U$271,MATCH(totalExpenditure!$A109,gDP!$B$6:$B$271)))</f>
        <v>#N/A</v>
      </c>
      <c r="G109" s="77" t="e">
        <f>IF(INDEX([2]pivotTable!G$3:G$308,MATCH(totalExpenditure!$A109,[2]pivotTable!$A$3:$A$308,0))/100*INDEX(gDP!V$6:V$271,MATCH(totalExpenditure!$A109,gDP!$B$6:$B$271))=0,"",INDEX([2]pivotTable!G$3:G$308,MATCH(totalExpenditure!$A109,[2]pivotTable!$A$3:$A$308,0))/100*INDEX(gDP!V$6:V$271,MATCH(totalExpenditure!$A109,gDP!$B$6:$B$271)))</f>
        <v>#N/A</v>
      </c>
      <c r="H109" s="77" t="e">
        <f>IF(INDEX([2]pivotTable!H$3:H$308,MATCH(totalExpenditure!$A109,[2]pivotTable!$A$3:$A$308,0))/100*INDEX(gDP!W$6:W$271,MATCH(totalExpenditure!$A109,gDP!$B$6:$B$271))=0,"",INDEX([2]pivotTable!H$3:H$308,MATCH(totalExpenditure!$A109,[2]pivotTable!$A$3:$A$308,0))/100*INDEX(gDP!W$6:W$271,MATCH(totalExpenditure!$A109,gDP!$B$6:$B$271)))</f>
        <v>#N/A</v>
      </c>
      <c r="I109" s="77" t="e">
        <f>IF(INDEX([2]pivotTable!I$3:I$308,MATCH(totalExpenditure!$A109,[2]pivotTable!$A$3:$A$308,0))/100*INDEX(gDP!X$6:X$271,MATCH(totalExpenditure!$A109,gDP!$B$6:$B$271))=0,"",INDEX([2]pivotTable!I$3:I$308,MATCH(totalExpenditure!$A109,[2]pivotTable!$A$3:$A$308,0))/100*INDEX(gDP!X$6:X$271,MATCH(totalExpenditure!$A109,gDP!$B$6:$B$271)))</f>
        <v>#N/A</v>
      </c>
      <c r="J109" s="77" t="e">
        <f>IF(INDEX([2]pivotTable!J$3:J$308,MATCH(totalExpenditure!$A109,[2]pivotTable!$A$3:$A$308,0))/100*INDEX(gDP!Y$6:Y$271,MATCH(totalExpenditure!$A109,gDP!$B$6:$B$271))=0,"",INDEX([2]pivotTable!J$3:J$308,MATCH(totalExpenditure!$A109,[2]pivotTable!$A$3:$A$308,0))/100*INDEX(gDP!Y$6:Y$271,MATCH(totalExpenditure!$A109,gDP!$B$6:$B$271)))</f>
        <v>#N/A</v>
      </c>
      <c r="K109" s="77" t="e">
        <f>IF(INDEX([2]pivotTable!K$3:K$308,MATCH(totalExpenditure!$A109,[2]pivotTable!$A$3:$A$308,0))/100*INDEX(gDP!Z$6:Z$271,MATCH(totalExpenditure!$A109,gDP!$B$6:$B$271))=0,"",INDEX([2]pivotTable!K$3:K$308,MATCH(totalExpenditure!$A109,[2]pivotTable!$A$3:$A$308,0))/100*INDEX(gDP!Z$6:Z$271,MATCH(totalExpenditure!$A109,gDP!$B$6:$B$271)))</f>
        <v>#N/A</v>
      </c>
      <c r="L109" s="77" t="e">
        <f>IF(INDEX([2]pivotTable!L$3:L$308,MATCH(totalExpenditure!$A109,[2]pivotTable!$A$3:$A$308,0))/100*INDEX(gDP!AA$6:AA$271,MATCH(totalExpenditure!$A109,gDP!$B$6:$B$271))=0,"",INDEX([2]pivotTable!L$3:L$308,MATCH(totalExpenditure!$A109,[2]pivotTable!$A$3:$A$308,0))/100*INDEX(gDP!AA$6:AA$271,MATCH(totalExpenditure!$A109,gDP!$B$6:$B$271)))</f>
        <v>#N/A</v>
      </c>
      <c r="M109" s="77" t="e">
        <f>IF(INDEX([2]pivotTable!M$3:M$308,MATCH(totalExpenditure!$A109,[2]pivotTable!$A$3:$A$308,0))/100*INDEX(gDP!AB$6:AB$271,MATCH(totalExpenditure!$A109,gDP!$B$6:$B$271))=0,"",INDEX([2]pivotTable!M$3:M$308,MATCH(totalExpenditure!$A109,[2]pivotTable!$A$3:$A$308,0))/100*INDEX(gDP!AB$6:AB$271,MATCH(totalExpenditure!$A109,gDP!$B$6:$B$271)))</f>
        <v>#N/A</v>
      </c>
      <c r="N109" s="77" t="e">
        <f>IF(INDEX([2]pivotTable!N$3:N$308,MATCH(totalExpenditure!$A109,[2]pivotTable!$A$3:$A$308,0))/100*INDEX(gDP!AC$6:AC$271,MATCH(totalExpenditure!$A109,gDP!$B$6:$B$271))=0,"",INDEX([2]pivotTable!N$3:N$308,MATCH(totalExpenditure!$A109,[2]pivotTable!$A$3:$A$308,0))/100*INDEX(gDP!AC$6:AC$271,MATCH(totalExpenditure!$A109,gDP!$B$6:$B$271)))</f>
        <v>#N/A</v>
      </c>
      <c r="O109" s="77" t="e">
        <f>IF(INDEX([2]pivotTable!O$3:O$308,MATCH(totalExpenditure!$A109,[2]pivotTable!$A$3:$A$308,0))/100*INDEX(gDP!AD$6:AD$271,MATCH(totalExpenditure!$A109,gDP!$B$6:$B$271))=0,"",INDEX([2]pivotTable!O$3:O$308,MATCH(totalExpenditure!$A109,[2]pivotTable!$A$3:$A$308,0))/100*INDEX(gDP!AD$6:AD$271,MATCH(totalExpenditure!$A109,gDP!$B$6:$B$271)))</f>
        <v>#N/A</v>
      </c>
      <c r="P109" s="77" t="e">
        <f>IF(INDEX([2]pivotTable!P$3:P$308,MATCH(totalExpenditure!$A109,[2]pivotTable!$A$3:$A$308,0))/100*INDEX(gDP!AE$6:AE$271,MATCH(totalExpenditure!$A109,gDP!$B$6:$B$271))=0,"",INDEX([2]pivotTable!P$3:P$308,MATCH(totalExpenditure!$A109,[2]pivotTable!$A$3:$A$308,0))/100*INDEX(gDP!AE$6:AE$271,MATCH(totalExpenditure!$A109,gDP!$B$6:$B$271)))</f>
        <v>#N/A</v>
      </c>
      <c r="Q109" s="77" t="e">
        <f>IF(INDEX([2]pivotTable!Q$3:Q$308,MATCH(totalExpenditure!$A109,[2]pivotTable!$A$3:$A$308,0))/100*INDEX(gDP!AF$6:AF$271,MATCH(totalExpenditure!$A109,gDP!$B$6:$B$271))=0,"",INDEX([2]pivotTable!Q$3:Q$308,MATCH(totalExpenditure!$A109,[2]pivotTable!$A$3:$A$308,0))/100*INDEX(gDP!AF$6:AF$271,MATCH(totalExpenditure!$A109,gDP!$B$6:$B$271)))</f>
        <v>#N/A</v>
      </c>
      <c r="R109" s="77" t="e">
        <f>IF(INDEX([2]pivotTable!R$3:R$308,MATCH(totalExpenditure!$A109,[2]pivotTable!$A$3:$A$308,0))/100*INDEX(gDP!AG$6:AG$271,MATCH(totalExpenditure!$A109,gDP!$B$6:$B$271))=0,"",INDEX([2]pivotTable!R$3:R$308,MATCH(totalExpenditure!$A109,[2]pivotTable!$A$3:$A$308,0))/100*INDEX(gDP!AG$6:AG$271,MATCH(totalExpenditure!$A109,gDP!$B$6:$B$271)))</f>
        <v>#N/A</v>
      </c>
      <c r="S109" s="77" t="e">
        <f>IF(INDEX([2]pivotTable!S$3:S$308,MATCH(totalExpenditure!$A109,[2]pivotTable!$A$3:$A$308,0))/100*INDEX(gDP!AH$6:AH$271,MATCH(totalExpenditure!$A109,gDP!$B$6:$B$271))=0,"",INDEX([2]pivotTable!S$3:S$308,MATCH(totalExpenditure!$A109,[2]pivotTable!$A$3:$A$308,0))/100*INDEX(gDP!AH$6:AH$271,MATCH(totalExpenditure!$A109,gDP!$B$6:$B$271)))</f>
        <v>#N/A</v>
      </c>
      <c r="T109" s="77" t="e">
        <f>IF(INDEX([2]pivotTable!T$3:T$308,MATCH(totalExpenditure!$A109,[2]pivotTable!$A$3:$A$308,0))/100*INDEX(gDP!AI$6:AI$271,MATCH(totalExpenditure!$A109,gDP!$B$6:$B$271))=0,"",INDEX([2]pivotTable!T$3:T$308,MATCH(totalExpenditure!$A109,[2]pivotTable!$A$3:$A$308,0))/100*INDEX(gDP!AI$6:AI$271,MATCH(totalExpenditure!$A109,gDP!$B$6:$B$271)))</f>
        <v>#N/A</v>
      </c>
      <c r="U109" s="77" t="e">
        <f>IF(INDEX([2]pivotTable!U$3:U$308,MATCH(totalExpenditure!$A109,[2]pivotTable!$A$3:$A$308,0))/100*INDEX(gDP!AJ$6:AJ$271,MATCH(totalExpenditure!$A109,gDP!$B$6:$B$271))=0,"",INDEX([2]pivotTable!U$3:U$308,MATCH(totalExpenditure!$A109,[2]pivotTable!$A$3:$A$308,0))/100*INDEX(gDP!AJ$6:AJ$271,MATCH(totalExpenditure!$A109,gDP!$B$6:$B$271)))</f>
        <v>#N/A</v>
      </c>
      <c r="V109" s="77" t="e">
        <f>IF(INDEX([2]pivotTable!V$3:V$308,MATCH(totalExpenditure!$A109,[2]pivotTable!$A$3:$A$308,0))/100*INDEX(gDP!AK$6:AK$271,MATCH(totalExpenditure!$A109,gDP!$B$6:$B$271))=0,"",INDEX([2]pivotTable!V$3:V$308,MATCH(totalExpenditure!$A109,[2]pivotTable!$A$3:$A$308,0))/100*INDEX(gDP!AK$6:AK$271,MATCH(totalExpenditure!$A109,gDP!$B$6:$B$271)))</f>
        <v>#N/A</v>
      </c>
      <c r="W109" s="77" t="e">
        <f>IF(INDEX([2]pivotTable!W$3:W$308,MATCH(totalExpenditure!$A109,[2]pivotTable!$A$3:$A$308,0))/100*INDEX(gDP!AL$6:AL$271,MATCH(totalExpenditure!$A109,gDP!$B$6:$B$271))=0,"",INDEX([2]pivotTable!W$3:W$308,MATCH(totalExpenditure!$A109,[2]pivotTable!$A$3:$A$308,0))/100*INDEX(gDP!AL$6:AL$271,MATCH(totalExpenditure!$A109,gDP!$B$6:$B$271)))</f>
        <v>#N/A</v>
      </c>
      <c r="X109" s="77" t="e">
        <f>IF(INDEX([2]pivotTable!X$3:X$308,MATCH(totalExpenditure!$A109,[2]pivotTable!$A$3:$A$308,0))/100*INDEX(gDP!AM$6:AM$271,MATCH(totalExpenditure!$A109,gDP!$B$6:$B$271))=0,"",INDEX([2]pivotTable!X$3:X$308,MATCH(totalExpenditure!$A109,[2]pivotTable!$A$3:$A$308,0))/100*INDEX(gDP!AM$6:AM$271,MATCH(totalExpenditure!$A109,gDP!$B$6:$B$271)))</f>
        <v>#N/A</v>
      </c>
      <c r="Y109" s="77" t="e">
        <f>IF(INDEX([2]pivotTable!Y$3:Y$308,MATCH(totalExpenditure!$A109,[2]pivotTable!$A$3:$A$308,0))/100*INDEX(gDP!AN$6:AN$271,MATCH(totalExpenditure!$A109,gDP!$B$6:$B$271))=0,"",INDEX([2]pivotTable!Y$3:Y$308,MATCH(totalExpenditure!$A109,[2]pivotTable!$A$3:$A$308,0))/100*INDEX(gDP!AN$6:AN$271,MATCH(totalExpenditure!$A109,gDP!$B$6:$B$271)))</f>
        <v>#N/A</v>
      </c>
      <c r="Z109" s="77" t="e">
        <f>IF(INDEX([2]pivotTable!Z$3:Z$308,MATCH(totalExpenditure!$A109,[2]pivotTable!$A$3:$A$308,0))/100*INDEX(gDP!AO$6:AO$271,MATCH(totalExpenditure!$A109,gDP!$B$6:$B$271))=0,"",INDEX([2]pivotTable!Z$3:Z$308,MATCH(totalExpenditure!$A109,[2]pivotTable!$A$3:$A$308,0))/100*INDEX(gDP!AO$6:AO$271,MATCH(totalExpenditure!$A109,gDP!$B$6:$B$271)))</f>
        <v>#N/A</v>
      </c>
      <c r="AA109" s="77" t="e">
        <f>IF(INDEX([2]pivotTable!AA$3:AA$308,MATCH(totalExpenditure!$A109,[2]pivotTable!$A$3:$A$308,0))/100*INDEX(gDP!AP$6:AP$271,MATCH(totalExpenditure!$A109,gDP!$B$6:$B$271))=0,"",INDEX([2]pivotTable!AA$3:AA$308,MATCH(totalExpenditure!$A109,[2]pivotTable!$A$3:$A$308,0))/100*INDEX(gDP!AP$6:AP$271,MATCH(totalExpenditure!$A109,gDP!$B$6:$B$271)))</f>
        <v>#N/A</v>
      </c>
      <c r="AB109" s="77" t="e">
        <f>IF(INDEX([2]pivotTable!AB$3:AB$308,MATCH(totalExpenditure!$A109,[2]pivotTable!$A$3:$A$308,0))/100*INDEX(gDP!AQ$6:AQ$271,MATCH(totalExpenditure!$A109,gDP!$B$6:$B$271))=0,"",INDEX([2]pivotTable!AB$3:AB$308,MATCH(totalExpenditure!$A109,[2]pivotTable!$A$3:$A$308,0))/100*INDEX(gDP!AQ$6:AQ$271,MATCH(totalExpenditure!$A109,gDP!$B$6:$B$271)))</f>
        <v>#N/A</v>
      </c>
      <c r="AC109" s="77" t="e">
        <f>IF(INDEX([2]pivotTable!AC$3:AC$308,MATCH(totalExpenditure!$A109,[2]pivotTable!$A$3:$A$308,0))/100*INDEX(gDP!AR$6:AR$271,MATCH(totalExpenditure!$A109,gDP!$B$6:$B$271))=0,"",INDEX([2]pivotTable!AC$3:AC$308,MATCH(totalExpenditure!$A109,[2]pivotTable!$A$3:$A$308,0))/100*INDEX(gDP!AR$6:AR$271,MATCH(totalExpenditure!$A109,gDP!$B$6:$B$271)))</f>
        <v>#N/A</v>
      </c>
      <c r="AD109" s="77" t="e">
        <f>IF(INDEX([2]pivotTable!AD$3:AD$308,MATCH(totalExpenditure!$A109,[2]pivotTable!$A$3:$A$308,0))/100*INDEX(gDP!AS$6:AS$271,MATCH(totalExpenditure!$A109,gDP!$B$6:$B$271))=0,"",INDEX([2]pivotTable!AD$3:AD$308,MATCH(totalExpenditure!$A109,[2]pivotTable!$A$3:$A$308,0))/100*INDEX(gDP!AS$6:AS$271,MATCH(totalExpenditure!$A109,gDP!$B$6:$B$271)))</f>
        <v>#N/A</v>
      </c>
      <c r="AE109" s="77" t="e">
        <f>IF(INDEX([2]pivotTable!AE$3:AE$308,MATCH(totalExpenditure!$A109,[2]pivotTable!$A$3:$A$308,0))/100*INDEX(gDP!AT$6:AT$271,MATCH(totalExpenditure!$A109,gDP!$B$6:$B$271))=0,"",INDEX([2]pivotTable!AE$3:AE$308,MATCH(totalExpenditure!$A109,[2]pivotTable!$A$3:$A$308,0))/100*INDEX(gDP!AT$6:AT$271,MATCH(totalExpenditure!$A109,gDP!$B$6:$B$271)))</f>
        <v>#N/A</v>
      </c>
      <c r="AF109" s="77" t="e">
        <f>IF(INDEX([2]pivotTable!AF$3:AF$308,MATCH(totalExpenditure!$A109,[2]pivotTable!$A$3:$A$308,0))/100*INDEX(gDP!AU$6:AU$271,MATCH(totalExpenditure!$A109,gDP!$B$6:$B$271))=0,"",INDEX([2]pivotTable!AF$3:AF$308,MATCH(totalExpenditure!$A109,[2]pivotTable!$A$3:$A$308,0))/100*INDEX(gDP!AU$6:AU$271,MATCH(totalExpenditure!$A109,gDP!$B$6:$B$271)))</f>
        <v>#N/A</v>
      </c>
      <c r="AG109" s="77" t="e">
        <f>IF(INDEX([2]pivotTable!AG$3:AG$308,MATCH(totalExpenditure!$A109,[2]pivotTable!$A$3:$A$308,0))/100*INDEX(gDP!AV$6:AV$271,MATCH(totalExpenditure!$A109,gDP!$B$6:$B$271))=0,"",INDEX([2]pivotTable!AG$3:AG$308,MATCH(totalExpenditure!$A109,[2]pivotTable!$A$3:$A$308,0))/100*INDEX(gDP!AV$6:AV$271,MATCH(totalExpenditure!$A109,gDP!$B$6:$B$271)))</f>
        <v>#N/A</v>
      </c>
      <c r="AH109" s="77" t="e">
        <f>IF(INDEX([2]pivotTable!AH$3:AH$308,MATCH(totalExpenditure!$A109,[2]pivotTable!$A$3:$A$308,0))/100*INDEX(gDP!AW$6:AW$271,MATCH(totalExpenditure!$A109,gDP!$B$6:$B$271))=0,"",INDEX([2]pivotTable!AH$3:AH$308,MATCH(totalExpenditure!$A109,[2]pivotTable!$A$3:$A$308,0))/100*INDEX(gDP!AW$6:AW$271,MATCH(totalExpenditure!$A109,gDP!$B$6:$B$271)))</f>
        <v>#N/A</v>
      </c>
      <c r="AI109" s="77" t="e">
        <f>IF(INDEX([2]pivotTable!AI$3:AI$308,MATCH(totalExpenditure!$A109,[2]pivotTable!$A$3:$A$308,0))/100*INDEX(gDP!AX$6:AX$271,MATCH(totalExpenditure!$A109,gDP!$B$6:$B$271))=0,"",INDEX([2]pivotTable!AI$3:AI$308,MATCH(totalExpenditure!$A109,[2]pivotTable!$A$3:$A$308,0))/100*INDEX(gDP!AX$6:AX$271,MATCH(totalExpenditure!$A109,gDP!$B$6:$B$271)))</f>
        <v>#N/A</v>
      </c>
      <c r="AJ109" s="77" t="e">
        <f>IF(INDEX([2]pivotTable!AJ$3:AJ$308,MATCH(totalExpenditure!$A109,[2]pivotTable!$A$3:$A$308,0))/100*INDEX(gDP!AY$6:AY$271,MATCH(totalExpenditure!$A109,gDP!$B$6:$B$271))=0,"",INDEX([2]pivotTable!AJ$3:AJ$308,MATCH(totalExpenditure!$A109,[2]pivotTable!$A$3:$A$308,0))/100*INDEX(gDP!AY$6:AY$271,MATCH(totalExpenditure!$A109,gDP!$B$6:$B$271)))</f>
        <v>#N/A</v>
      </c>
      <c r="AK109" s="77" t="e">
        <f>IF(INDEX([2]pivotTable!AK$3:AK$308,MATCH(totalExpenditure!$A109,[2]pivotTable!$A$3:$A$308,0))/100*INDEX(gDP!AZ$6:AZ$271,MATCH(totalExpenditure!$A109,gDP!$B$6:$B$271))=0,"",INDEX([2]pivotTable!AK$3:AK$308,MATCH(totalExpenditure!$A109,[2]pivotTable!$A$3:$A$308,0))/100*INDEX(gDP!AZ$6:AZ$271,MATCH(totalExpenditure!$A109,gDP!$B$6:$B$271)))</f>
        <v>#N/A</v>
      </c>
      <c r="AL109" s="77" t="e">
        <f>IF(INDEX([2]pivotTable!AL$3:AL$308,MATCH(totalExpenditure!$A109,[2]pivotTable!$A$3:$A$308,0))/100*INDEX(gDP!BA$6:BA$271,MATCH(totalExpenditure!$A109,gDP!$B$6:$B$271))=0,"",INDEX([2]pivotTable!AL$3:AL$308,MATCH(totalExpenditure!$A109,[2]pivotTable!$A$3:$A$308,0))/100*INDEX(gDP!BA$6:BA$271,MATCH(totalExpenditure!$A109,gDP!$B$6:$B$271)))</f>
        <v>#N/A</v>
      </c>
      <c r="AM109" s="77" t="e">
        <f>IF(INDEX([2]pivotTable!AM$3:AM$308,MATCH(totalExpenditure!$A109,[2]pivotTable!$A$3:$A$308,0))/100*INDEX(gDP!BB$6:BB$271,MATCH(totalExpenditure!$A109,gDP!$B$6:$B$271))=0,"",INDEX([2]pivotTable!AM$3:AM$308,MATCH(totalExpenditure!$A109,[2]pivotTable!$A$3:$A$308,0))/100*INDEX(gDP!BB$6:BB$271,MATCH(totalExpenditure!$A109,gDP!$B$6:$B$271)))</f>
        <v>#N/A</v>
      </c>
      <c r="AN109" s="77" t="e">
        <f>IF(INDEX([2]pivotTable!AN$3:AN$308,MATCH(totalExpenditure!$A109,[2]pivotTable!$A$3:$A$308,0))/100*INDEX(gDP!BC$6:BC$271,MATCH(totalExpenditure!$A109,gDP!$B$6:$B$271))=0,"",INDEX([2]pivotTable!AN$3:AN$308,MATCH(totalExpenditure!$A109,[2]pivotTable!$A$3:$A$308,0))/100*INDEX(gDP!BC$6:BC$271,MATCH(totalExpenditure!$A109,gDP!$B$6:$B$271)))</f>
        <v>#N/A</v>
      </c>
      <c r="AO109" s="77" t="e">
        <f>IF(INDEX([2]pivotTable!AO$3:AO$308,MATCH(totalExpenditure!$A109,[2]pivotTable!$A$3:$A$308,0))/100*INDEX(gDP!BD$6:BD$271,MATCH(totalExpenditure!$A109,gDP!$B$6:$B$271))=0,"",INDEX([2]pivotTable!AO$3:AO$308,MATCH(totalExpenditure!$A109,[2]pivotTable!$A$3:$A$308,0))/100*INDEX(gDP!BD$6:BD$271,MATCH(totalExpenditure!$A109,gDP!$B$6:$B$271)))</f>
        <v>#N/A</v>
      </c>
      <c r="AP109" s="77" t="e">
        <f>IF(INDEX([2]pivotTable!AP$3:AP$308,MATCH(totalExpenditure!$A109,[2]pivotTable!$A$3:$A$308,0))/100*INDEX(gDP!BE$6:BE$271,MATCH(totalExpenditure!$A109,gDP!$B$6:$B$271))=0,"",INDEX([2]pivotTable!AP$3:AP$308,MATCH(totalExpenditure!$A109,[2]pivotTable!$A$3:$A$308,0))/100*INDEX(gDP!BE$6:BE$271,MATCH(totalExpenditure!$A109,gDP!$B$6:$B$271)))</f>
        <v>#N/A</v>
      </c>
      <c r="AQ109" s="77" t="e">
        <f>IF(INDEX([2]pivotTable!AQ$3:AQ$308,MATCH(totalExpenditure!$A109,[2]pivotTable!$A$3:$A$308,0))/100*INDEX(gDP!BF$6:BF$271,MATCH(totalExpenditure!$A109,gDP!$B$6:$B$271))=0,"",INDEX([2]pivotTable!AQ$3:AQ$308,MATCH(totalExpenditure!$A109,[2]pivotTable!$A$3:$A$308,0))/100*INDEX(gDP!BF$6:BF$271,MATCH(totalExpenditure!$A109,gDP!$B$6:$B$271)))</f>
        <v>#N/A</v>
      </c>
      <c r="AR109" s="77" t="e">
        <f>IF(INDEX([2]pivotTable!AR$3:AR$308,MATCH(totalExpenditure!$A109,[2]pivotTable!$A$3:$A$308,0))/100*INDEX(gDP!BG$6:BG$271,MATCH(totalExpenditure!$A109,gDP!$B$6:$B$271))=0,"",INDEX([2]pivotTable!AR$3:AR$308,MATCH(totalExpenditure!$A109,[2]pivotTable!$A$3:$A$308,0))/100*INDEX(gDP!BG$6:BG$271,MATCH(totalExpenditure!$A109,gDP!$B$6:$B$271)))</f>
        <v>#N/A</v>
      </c>
      <c r="AS109" s="77" t="e">
        <f>IF(INDEX([2]pivotTable!AS$3:AS$308,MATCH(totalExpenditure!$A109,[2]pivotTable!$A$3:$A$308,0))/100*INDEX(gDP!BH$6:BH$271,MATCH(totalExpenditure!$A109,gDP!$B$6:$B$271))=0,"",INDEX([2]pivotTable!AS$3:AS$308,MATCH(totalExpenditure!$A109,[2]pivotTable!$A$3:$A$308,0))/100*INDEX(gDP!BH$6:BH$271,MATCH(totalExpenditure!$A109,gDP!$B$6:$B$271)))</f>
        <v>#N/A</v>
      </c>
      <c r="AT109" s="77" t="e">
        <f>IF(INDEX([2]pivotTable!AT$3:AT$308,MATCH(totalExpenditure!$A109,[2]pivotTable!$A$3:$A$308,0))/100*INDEX(gDP!BI$6:BI$271,MATCH(totalExpenditure!$A109,gDP!$B$6:$B$271))=0,"",INDEX([2]pivotTable!AT$3:AT$308,MATCH(totalExpenditure!$A109,[2]pivotTable!$A$3:$A$308,0))/100*INDEX(gDP!BI$6:BI$271,MATCH(totalExpenditure!$A109,gDP!$B$6:$B$271)))</f>
        <v>#N/A</v>
      </c>
      <c r="AU109" s="77" t="e">
        <f>IF(INDEX([2]pivotTable!AU$3:AU$308,MATCH(totalExpenditure!$A109,[2]pivotTable!$A$3:$A$308,0))/100*INDEX(gDP!BJ$6:BJ$271,MATCH(totalExpenditure!$A109,gDP!$B$6:$B$271))=0,"",INDEX([2]pivotTable!AU$3:AU$308,MATCH(totalExpenditure!$A109,[2]pivotTable!$A$3:$A$308,0))/100*INDEX(gDP!BJ$6:BJ$271,MATCH(totalExpenditure!$A109,gDP!$B$6:$B$271)))</f>
        <v>#N/A</v>
      </c>
      <c r="AV109" s="77" t="e">
        <f>IF(INDEX([2]pivotTable!AV$3:AV$308,MATCH(totalExpenditure!$A109,[2]pivotTable!$A$3:$A$308,0))/100*INDEX(gDP!BK$6:BK$271,MATCH(totalExpenditure!$A109,gDP!$B$6:$B$271))=0,"",INDEX([2]pivotTable!AV$3:AV$308,MATCH(totalExpenditure!$A109,[2]pivotTable!$A$3:$A$308,0))/100*INDEX(gDP!BK$6:BK$271,MATCH(totalExpenditure!$A109,gDP!$B$6:$B$271)))</f>
        <v>#N/A</v>
      </c>
      <c r="AW109" s="77" t="e">
        <f>IF(INDEX([2]pivotTable!AW$3:AW$308,MATCH(totalExpenditure!$A109,[2]pivotTable!$A$3:$A$308,0))/100*INDEX(gDP!BL$6:BL$271,MATCH(totalExpenditure!$A109,gDP!$B$6:$B$271))=0,"",INDEX([2]pivotTable!AW$3:AW$308,MATCH(totalExpenditure!$A109,[2]pivotTable!$A$3:$A$308,0))/100*INDEX(gDP!BL$6:BL$271,MATCH(totalExpenditure!$A109,gDP!$B$6:$B$271)))</f>
        <v>#N/A</v>
      </c>
      <c r="AX109" s="77" t="e">
        <f>IF(INDEX([2]pivotTable!AX$3:AX$308,MATCH(totalExpenditure!$A109,[2]pivotTable!$A$3:$A$308,0))/100*INDEX(gDP!BM$6:BM$271,MATCH(totalExpenditure!$A109,gDP!$B$6:$B$271))=0,"",INDEX([2]pivotTable!AX$3:AX$308,MATCH(totalExpenditure!$A109,[2]pivotTable!$A$3:$A$308,0))/100*INDEX(gDP!BM$6:BM$271,MATCH(totalExpenditure!$A109,gDP!$B$6:$B$271)))</f>
        <v>#N/A</v>
      </c>
      <c r="AY109" s="77" t="e">
        <f>IF(INDEX([2]pivotTable!AY$3:AY$308,MATCH(totalExpenditure!$A109,[2]pivotTable!$A$3:$A$308,0))/100*INDEX(gDP!BN$6:BN$271,MATCH(totalExpenditure!$A109,gDP!$B$6:$B$271))=0,"",INDEX([2]pivotTable!AY$3:AY$308,MATCH(totalExpenditure!$A109,[2]pivotTable!$A$3:$A$308,0))/100*INDEX(gDP!BN$6:BN$271,MATCH(totalExpenditure!$A109,gDP!$B$6:$B$271)))</f>
        <v>#N/A</v>
      </c>
      <c r="AZ109" s="77" t="e">
        <f>IF(INDEX([2]pivotTable!AZ$3:AZ$308,MATCH(totalExpenditure!$A109,[2]pivotTable!$A$3:$A$308,0))/100*INDEX(gDP!BO$6:BO$271,MATCH(totalExpenditure!$A109,gDP!$B$6:$B$271))=0,"",INDEX([2]pivotTable!AZ$3:AZ$308,MATCH(totalExpenditure!$A109,[2]pivotTable!$A$3:$A$308,0))/100*INDEX(gDP!BO$6:BO$271,MATCH(totalExpenditure!$A109,gDP!$B$6:$B$271)))</f>
        <v>#N/A</v>
      </c>
      <c r="BA109" s="77" t="e">
        <f>IF(INDEX([2]pivotTable!B$310:B$615,MATCH(totalExpenditure!$A109,[2]pivotTable!$A$310:$A$615,0))/100*INDEX(gDP!Q$6:Q$271,MATCH(totalExpenditure!$A109,gDP!$B$6:$B$271))=0,"",INDEX([2]pivotTable!B$310:B$615,MATCH(totalExpenditure!$A109,[2]pivotTable!$A$310:$A$615,0))/100*INDEX(gDP!Q$6:Q$271,MATCH(totalExpenditure!$A109,gDP!$B$6:$B$271)))</f>
        <v>#N/A</v>
      </c>
      <c r="BB109" s="77" t="e">
        <f>IF(INDEX([2]pivotTable!C$310:C$615,MATCH(totalExpenditure!$A109,[2]pivotTable!$A$310:$A$615,0))/100*INDEX(gDP!R$6:R$271,MATCH(totalExpenditure!$A109,gDP!$B$6:$B$271))=0,"",INDEX([2]pivotTable!C$310:C$615,MATCH(totalExpenditure!$A109,[2]pivotTable!$A$310:$A$615,0))/100*INDEX(gDP!R$6:R$271,MATCH(totalExpenditure!$A109,gDP!$B$6:$B$271)))</f>
        <v>#N/A</v>
      </c>
      <c r="BC109" s="77" t="e">
        <f>IF(INDEX([2]pivotTable!D$310:D$615,MATCH(totalExpenditure!$A109,[2]pivotTable!$A$310:$A$615,0))/100*INDEX(gDP!S$6:S$271,MATCH(totalExpenditure!$A109,gDP!$B$6:$B$271))=0,"",INDEX([2]pivotTable!D$310:D$615,MATCH(totalExpenditure!$A109,[2]pivotTable!$A$310:$A$615,0))/100*INDEX(gDP!S$6:S$271,MATCH(totalExpenditure!$A109,gDP!$B$6:$B$271)))</f>
        <v>#N/A</v>
      </c>
      <c r="BD109" s="77" t="e">
        <f>IF(INDEX([2]pivotTable!E$310:E$615,MATCH(totalExpenditure!$A109,[2]pivotTable!$A$310:$A$615,0))/100*INDEX(gDP!T$6:T$271,MATCH(totalExpenditure!$A109,gDP!$B$6:$B$271))=0,"",INDEX([2]pivotTable!E$310:E$615,MATCH(totalExpenditure!$A109,[2]pivotTable!$A$310:$A$615,0))/100*INDEX(gDP!T$6:T$271,MATCH(totalExpenditure!$A109,gDP!$B$6:$B$271)))</f>
        <v>#N/A</v>
      </c>
      <c r="BE109" s="77" t="e">
        <f>IF(INDEX([2]pivotTable!F$310:F$615,MATCH(totalExpenditure!$A109,[2]pivotTable!$A$310:$A$615,0))/100*INDEX(gDP!U$6:U$271,MATCH(totalExpenditure!$A109,gDP!$B$6:$B$271))=0,"",INDEX([2]pivotTable!F$310:F$615,MATCH(totalExpenditure!$A109,[2]pivotTable!$A$310:$A$615,0))/100*INDEX(gDP!U$6:U$271,MATCH(totalExpenditure!$A109,gDP!$B$6:$B$271)))</f>
        <v>#N/A</v>
      </c>
      <c r="BF109" s="77" t="e">
        <f>IF(INDEX([2]pivotTable!G$310:G$615,MATCH(totalExpenditure!$A109,[2]pivotTable!$A$310:$A$615,0))/100*INDEX(gDP!V$6:V$271,MATCH(totalExpenditure!$A109,gDP!$B$6:$B$271))=0,"",INDEX([2]pivotTable!G$310:G$615,MATCH(totalExpenditure!$A109,[2]pivotTable!$A$310:$A$615,0))/100*INDEX(gDP!V$6:V$271,MATCH(totalExpenditure!$A109,gDP!$B$6:$B$271)))</f>
        <v>#N/A</v>
      </c>
      <c r="BG109" s="77" t="e">
        <f>IF(INDEX([2]pivotTable!H$310:H$615,MATCH(totalExpenditure!$A109,[2]pivotTable!$A$310:$A$615,0))/100*INDEX(gDP!W$6:W$271,MATCH(totalExpenditure!$A109,gDP!$B$6:$B$271))=0,"",INDEX([2]pivotTable!H$310:H$615,MATCH(totalExpenditure!$A109,[2]pivotTable!$A$310:$A$615,0))/100*INDEX(gDP!W$6:W$271,MATCH(totalExpenditure!$A109,gDP!$B$6:$B$271)))</f>
        <v>#N/A</v>
      </c>
      <c r="BH109" s="77" t="e">
        <f>IF(INDEX([2]pivotTable!I$310:I$615,MATCH(totalExpenditure!$A109,[2]pivotTable!$A$310:$A$615,0))/100*INDEX(gDP!X$6:X$271,MATCH(totalExpenditure!$A109,gDP!$B$6:$B$271))=0,"",INDEX([2]pivotTable!I$310:I$615,MATCH(totalExpenditure!$A109,[2]pivotTable!$A$310:$A$615,0))/100*INDEX(gDP!X$6:X$271,MATCH(totalExpenditure!$A109,gDP!$B$6:$B$271)))</f>
        <v>#N/A</v>
      </c>
      <c r="BI109" s="77" t="e">
        <f>IF(INDEX([2]pivotTable!J$310:J$615,MATCH(totalExpenditure!$A109,[2]pivotTable!$A$310:$A$615,0))/100*INDEX(gDP!Y$6:Y$271,MATCH(totalExpenditure!$A109,gDP!$B$6:$B$271))=0,"",INDEX([2]pivotTable!J$310:J$615,MATCH(totalExpenditure!$A109,[2]pivotTable!$A$310:$A$615,0))/100*INDEX(gDP!Y$6:Y$271,MATCH(totalExpenditure!$A109,gDP!$B$6:$B$271)))</f>
        <v>#N/A</v>
      </c>
      <c r="BJ109" s="77" t="e">
        <f>IF(INDEX([2]pivotTable!K$310:K$615,MATCH(totalExpenditure!$A109,[2]pivotTable!$A$310:$A$615,0))/100*INDEX(gDP!Z$6:Z$271,MATCH(totalExpenditure!$A109,gDP!$B$6:$B$271))=0,"",INDEX([2]pivotTable!K$310:K$615,MATCH(totalExpenditure!$A109,[2]pivotTable!$A$310:$A$615,0))/100*INDEX(gDP!Z$6:Z$271,MATCH(totalExpenditure!$A109,gDP!$B$6:$B$271)))</f>
        <v>#N/A</v>
      </c>
      <c r="BK109" s="77" t="e">
        <f>IF(INDEX([2]pivotTable!L$310:L$615,MATCH(totalExpenditure!$A109,[2]pivotTable!$A$310:$A$615,0))/100*INDEX(gDP!AA$6:AA$271,MATCH(totalExpenditure!$A109,gDP!$B$6:$B$271))=0,"",INDEX([2]pivotTable!L$310:L$615,MATCH(totalExpenditure!$A109,[2]pivotTable!$A$310:$A$615,0))/100*INDEX(gDP!AA$6:AA$271,MATCH(totalExpenditure!$A109,gDP!$B$6:$B$271)))</f>
        <v>#N/A</v>
      </c>
      <c r="BL109" s="77" t="e">
        <f>IF(INDEX([2]pivotTable!M$310:M$615,MATCH(totalExpenditure!$A109,[2]pivotTable!$A$310:$A$615,0))/100*INDEX(gDP!AB$6:AB$271,MATCH(totalExpenditure!$A109,gDP!$B$6:$B$271))=0,"",INDEX([2]pivotTable!M$310:M$615,MATCH(totalExpenditure!$A109,[2]pivotTable!$A$310:$A$615,0))/100*INDEX(gDP!AB$6:AB$271,MATCH(totalExpenditure!$A109,gDP!$B$6:$B$271)))</f>
        <v>#N/A</v>
      </c>
      <c r="BM109" s="77" t="e">
        <f>IF(INDEX([2]pivotTable!N$310:N$615,MATCH(totalExpenditure!$A109,[2]pivotTable!$A$310:$A$615,0))/100*INDEX(gDP!AC$6:AC$271,MATCH(totalExpenditure!$A109,gDP!$B$6:$B$271))=0,"",INDEX([2]pivotTable!N$310:N$615,MATCH(totalExpenditure!$A109,[2]pivotTable!$A$310:$A$615,0))/100*INDEX(gDP!AC$6:AC$271,MATCH(totalExpenditure!$A109,gDP!$B$6:$B$271)))</f>
        <v>#N/A</v>
      </c>
      <c r="BN109" s="77" t="e">
        <f>IF(INDEX([2]pivotTable!O$310:O$615,MATCH(totalExpenditure!$A109,[2]pivotTable!$A$310:$A$615,0))/100*INDEX(gDP!AD$6:AD$271,MATCH(totalExpenditure!$A109,gDP!$B$6:$B$271))=0,"",INDEX([2]pivotTable!O$310:O$615,MATCH(totalExpenditure!$A109,[2]pivotTable!$A$310:$A$615,0))/100*INDEX(gDP!AD$6:AD$271,MATCH(totalExpenditure!$A109,gDP!$B$6:$B$271)))</f>
        <v>#N/A</v>
      </c>
      <c r="BO109" s="77" t="e">
        <f>IF(INDEX([2]pivotTable!P$310:P$615,MATCH(totalExpenditure!$A109,[2]pivotTable!$A$310:$A$615,0))/100*INDEX(gDP!AE$6:AE$271,MATCH(totalExpenditure!$A109,gDP!$B$6:$B$271))=0,"",INDEX([2]pivotTable!P$310:P$615,MATCH(totalExpenditure!$A109,[2]pivotTable!$A$310:$A$615,0))/100*INDEX(gDP!AE$6:AE$271,MATCH(totalExpenditure!$A109,gDP!$B$6:$B$271)))</f>
        <v>#N/A</v>
      </c>
      <c r="BP109" s="77" t="e">
        <f>IF(INDEX([2]pivotTable!Q$310:Q$615,MATCH(totalExpenditure!$A109,[2]pivotTable!$A$310:$A$615,0))/100*INDEX(gDP!AF$6:AF$271,MATCH(totalExpenditure!$A109,gDP!$B$6:$B$271))=0,"",INDEX([2]pivotTable!Q$310:Q$615,MATCH(totalExpenditure!$A109,[2]pivotTable!$A$310:$A$615,0))/100*INDEX(gDP!AF$6:AF$271,MATCH(totalExpenditure!$A109,gDP!$B$6:$B$271)))</f>
        <v>#N/A</v>
      </c>
      <c r="BQ109" s="77" t="e">
        <f>IF(INDEX([2]pivotTable!R$310:R$615,MATCH(totalExpenditure!$A109,[2]pivotTable!$A$310:$A$615,0))/100*INDEX(gDP!AG$6:AG$271,MATCH(totalExpenditure!$A109,gDP!$B$6:$B$271))=0,"",INDEX([2]pivotTable!R$310:R$615,MATCH(totalExpenditure!$A109,[2]pivotTable!$A$310:$A$615,0))/100*INDEX(gDP!AG$6:AG$271,MATCH(totalExpenditure!$A109,gDP!$B$6:$B$271)))</f>
        <v>#N/A</v>
      </c>
      <c r="BR109" s="77" t="e">
        <f>IF(INDEX([2]pivotTable!S$310:S$615,MATCH(totalExpenditure!$A109,[2]pivotTable!$A$310:$A$615,0))/100*INDEX(gDP!AH$6:AH$271,MATCH(totalExpenditure!$A109,gDP!$B$6:$B$271))=0,"",INDEX([2]pivotTable!S$310:S$615,MATCH(totalExpenditure!$A109,[2]pivotTable!$A$310:$A$615,0))/100*INDEX(gDP!AH$6:AH$271,MATCH(totalExpenditure!$A109,gDP!$B$6:$B$271)))</f>
        <v>#N/A</v>
      </c>
      <c r="BS109" s="77" t="e">
        <f>IF(INDEX([2]pivotTable!T$310:T$615,MATCH(totalExpenditure!$A109,[2]pivotTable!$A$310:$A$615,0))/100*INDEX(gDP!AI$6:AI$271,MATCH(totalExpenditure!$A109,gDP!$B$6:$B$271))=0,"",INDEX([2]pivotTable!T$310:T$615,MATCH(totalExpenditure!$A109,[2]pivotTable!$A$310:$A$615,0))/100*INDEX(gDP!AI$6:AI$271,MATCH(totalExpenditure!$A109,gDP!$B$6:$B$271)))</f>
        <v>#N/A</v>
      </c>
      <c r="BT109" s="77" t="e">
        <f>IF(INDEX([2]pivotTable!U$310:U$615,MATCH(totalExpenditure!$A109,[2]pivotTable!$A$310:$A$615,0))/100*INDEX(gDP!AJ$6:AJ$271,MATCH(totalExpenditure!$A109,gDP!$B$6:$B$271))=0,"",INDEX([2]pivotTable!U$310:U$615,MATCH(totalExpenditure!$A109,[2]pivotTable!$A$310:$A$615,0))/100*INDEX(gDP!AJ$6:AJ$271,MATCH(totalExpenditure!$A109,gDP!$B$6:$B$271)))</f>
        <v>#N/A</v>
      </c>
      <c r="BU109" s="77" t="e">
        <f>IF(INDEX([2]pivotTable!V$310:V$615,MATCH(totalExpenditure!$A109,[2]pivotTable!$A$310:$A$615,0))/100*INDEX(gDP!AK$6:AK$271,MATCH(totalExpenditure!$A109,gDP!$B$6:$B$271))=0,"",INDEX([2]pivotTable!V$310:V$615,MATCH(totalExpenditure!$A109,[2]pivotTable!$A$310:$A$615,0))/100*INDEX(gDP!AK$6:AK$271,MATCH(totalExpenditure!$A109,gDP!$B$6:$B$271)))</f>
        <v>#N/A</v>
      </c>
      <c r="BV109" s="77" t="e">
        <f>IF(INDEX([2]pivotTable!W$310:W$615,MATCH(totalExpenditure!$A109,[2]pivotTable!$A$310:$A$615,0))/100*INDEX(gDP!AL$6:AL$271,MATCH(totalExpenditure!$A109,gDP!$B$6:$B$271))=0,"",INDEX([2]pivotTable!W$310:W$615,MATCH(totalExpenditure!$A109,[2]pivotTable!$A$310:$A$615,0))/100*INDEX(gDP!AL$6:AL$271,MATCH(totalExpenditure!$A109,gDP!$B$6:$B$271)))</f>
        <v>#N/A</v>
      </c>
      <c r="BW109" s="77" t="e">
        <f>IF(INDEX([2]pivotTable!X$310:X$615,MATCH(totalExpenditure!$A109,[2]pivotTable!$A$310:$A$615,0))/100*INDEX(gDP!AM$6:AM$271,MATCH(totalExpenditure!$A109,gDP!$B$6:$B$271))=0,"",INDEX([2]pivotTable!X$310:X$615,MATCH(totalExpenditure!$A109,[2]pivotTable!$A$310:$A$615,0))/100*INDEX(gDP!AM$6:AM$271,MATCH(totalExpenditure!$A109,gDP!$B$6:$B$271)))</f>
        <v>#N/A</v>
      </c>
      <c r="BX109" s="77" t="e">
        <f>IF(INDEX([2]pivotTable!Y$310:Y$615,MATCH(totalExpenditure!$A109,[2]pivotTable!$A$310:$A$615,0))/100*INDEX(gDP!AN$6:AN$271,MATCH(totalExpenditure!$A109,gDP!$B$6:$B$271))=0,"",INDEX([2]pivotTable!Y$310:Y$615,MATCH(totalExpenditure!$A109,[2]pivotTable!$A$310:$A$615,0))/100*INDEX(gDP!AN$6:AN$271,MATCH(totalExpenditure!$A109,gDP!$B$6:$B$271)))</f>
        <v>#N/A</v>
      </c>
      <c r="BY109" s="77" t="e">
        <f>IF(INDEX([2]pivotTable!Z$310:Z$615,MATCH(totalExpenditure!$A109,[2]pivotTable!$A$310:$A$615,0))/100*INDEX(gDP!AO$6:AO$271,MATCH(totalExpenditure!$A109,gDP!$B$6:$B$271))=0,"",INDEX([2]pivotTable!Z$310:Z$615,MATCH(totalExpenditure!$A109,[2]pivotTable!$A$310:$A$615,0))/100*INDEX(gDP!AO$6:AO$271,MATCH(totalExpenditure!$A109,gDP!$B$6:$B$271)))</f>
        <v>#N/A</v>
      </c>
      <c r="BZ109" s="77" t="e">
        <f>IF(INDEX([2]pivotTable!AA$310:AA$615,MATCH(totalExpenditure!$A109,[2]pivotTable!$A$310:$A$615,0))/100*INDEX(gDP!AP$6:AP$271,MATCH(totalExpenditure!$A109,gDP!$B$6:$B$271))=0,"",INDEX([2]pivotTable!AA$310:AA$615,MATCH(totalExpenditure!$A109,[2]pivotTable!$A$310:$A$615,0))/100*INDEX(gDP!AP$6:AP$271,MATCH(totalExpenditure!$A109,gDP!$B$6:$B$271)))</f>
        <v>#N/A</v>
      </c>
      <c r="CA109" s="77" t="e">
        <f>IF(INDEX([2]pivotTable!AB$310:AB$615,MATCH(totalExpenditure!$A109,[2]pivotTable!$A$310:$A$615,0))/100*INDEX(gDP!AQ$6:AQ$271,MATCH(totalExpenditure!$A109,gDP!$B$6:$B$271))=0,"",INDEX([2]pivotTable!AB$310:AB$615,MATCH(totalExpenditure!$A109,[2]pivotTable!$A$310:$A$615,0))/100*INDEX(gDP!AQ$6:AQ$271,MATCH(totalExpenditure!$A109,gDP!$B$6:$B$271)))</f>
        <v>#N/A</v>
      </c>
      <c r="CB109" s="77" t="e">
        <f>IF(INDEX([2]pivotTable!AC$310:AC$615,MATCH(totalExpenditure!$A109,[2]pivotTable!$A$310:$A$615,0))/100*INDEX(gDP!AR$6:AR$271,MATCH(totalExpenditure!$A109,gDP!$B$6:$B$271))=0,"",INDEX([2]pivotTable!AC$310:AC$615,MATCH(totalExpenditure!$A109,[2]pivotTable!$A$310:$A$615,0))/100*INDEX(gDP!AR$6:AR$271,MATCH(totalExpenditure!$A109,gDP!$B$6:$B$271)))</f>
        <v>#N/A</v>
      </c>
      <c r="CC109" s="77" t="e">
        <f>IF(INDEX([2]pivotTable!AD$310:AD$615,MATCH(totalExpenditure!$A109,[2]pivotTable!$A$310:$A$615,0))/100*INDEX(gDP!AS$6:AS$271,MATCH(totalExpenditure!$A109,gDP!$B$6:$B$271))=0,"",INDEX([2]pivotTable!AD$310:AD$615,MATCH(totalExpenditure!$A109,[2]pivotTable!$A$310:$A$615,0))/100*INDEX(gDP!AS$6:AS$271,MATCH(totalExpenditure!$A109,gDP!$B$6:$B$271)))</f>
        <v>#N/A</v>
      </c>
      <c r="CD109" s="77" t="e">
        <f>IF(INDEX([2]pivotTable!AE$310:AE$615,MATCH(totalExpenditure!$A109,[2]pivotTable!$A$310:$A$615,0))/100*INDEX(gDP!AT$6:AT$271,MATCH(totalExpenditure!$A109,gDP!$B$6:$B$271))=0,"",INDEX([2]pivotTable!AE$310:AE$615,MATCH(totalExpenditure!$A109,[2]pivotTable!$A$310:$A$615,0))/100*INDEX(gDP!AT$6:AT$271,MATCH(totalExpenditure!$A109,gDP!$B$6:$B$271)))</f>
        <v>#N/A</v>
      </c>
      <c r="CE109" s="77" t="e">
        <f>IF(INDEX([2]pivotTable!AF$310:AF$615,MATCH(totalExpenditure!$A109,[2]pivotTable!$A$310:$A$615,0))/100*INDEX(gDP!AU$6:AU$271,MATCH(totalExpenditure!$A109,gDP!$B$6:$B$271))=0,"",INDEX([2]pivotTable!AF$310:AF$615,MATCH(totalExpenditure!$A109,[2]pivotTable!$A$310:$A$615,0))/100*INDEX(gDP!AU$6:AU$271,MATCH(totalExpenditure!$A109,gDP!$B$6:$B$271)))</f>
        <v>#N/A</v>
      </c>
      <c r="CF109" s="77" t="e">
        <f>IF(INDEX([2]pivotTable!AG$310:AG$615,MATCH(totalExpenditure!$A109,[2]pivotTable!$A$310:$A$615,0))/100*INDEX(gDP!AV$6:AV$271,MATCH(totalExpenditure!$A109,gDP!$B$6:$B$271))=0,"",INDEX([2]pivotTable!AG$310:AG$615,MATCH(totalExpenditure!$A109,[2]pivotTable!$A$310:$A$615,0))/100*INDEX(gDP!AV$6:AV$271,MATCH(totalExpenditure!$A109,gDP!$B$6:$B$271)))</f>
        <v>#N/A</v>
      </c>
      <c r="CG109" s="77" t="e">
        <f>IF(INDEX([2]pivotTable!AH$310:AH$615,MATCH(totalExpenditure!$A109,[2]pivotTable!$A$310:$A$615,0))/100*INDEX(gDP!AW$6:AW$271,MATCH(totalExpenditure!$A109,gDP!$B$6:$B$271))=0,"",INDEX([2]pivotTable!AH$310:AH$615,MATCH(totalExpenditure!$A109,[2]pivotTable!$A$310:$A$615,0))/100*INDEX(gDP!AW$6:AW$271,MATCH(totalExpenditure!$A109,gDP!$B$6:$B$271)))</f>
        <v>#N/A</v>
      </c>
      <c r="CH109" s="77" t="e">
        <f>IF(INDEX([2]pivotTable!AI$310:AI$615,MATCH(totalExpenditure!$A109,[2]pivotTable!$A$310:$A$615,0))/100*INDEX(gDP!AX$6:AX$271,MATCH(totalExpenditure!$A109,gDP!$B$6:$B$271))=0,"",INDEX([2]pivotTable!AI$310:AI$615,MATCH(totalExpenditure!$A109,[2]pivotTable!$A$310:$A$615,0))/100*INDEX(gDP!AX$6:AX$271,MATCH(totalExpenditure!$A109,gDP!$B$6:$B$271)))</f>
        <v>#N/A</v>
      </c>
      <c r="CI109" s="77" t="e">
        <f>IF(INDEX([2]pivotTable!AJ$310:AJ$615,MATCH(totalExpenditure!$A109,[2]pivotTable!$A$310:$A$615,0))/100*INDEX(gDP!AY$6:AY$271,MATCH(totalExpenditure!$A109,gDP!$B$6:$B$271))=0,"",INDEX([2]pivotTable!AJ$310:AJ$615,MATCH(totalExpenditure!$A109,[2]pivotTable!$A$310:$A$615,0))/100*INDEX(gDP!AY$6:AY$271,MATCH(totalExpenditure!$A109,gDP!$B$6:$B$271)))</f>
        <v>#N/A</v>
      </c>
      <c r="CJ109" s="77" t="e">
        <f>IF(INDEX([2]pivotTable!AK$310:AK$615,MATCH(totalExpenditure!$A109,[2]pivotTable!$A$310:$A$615,0))/100*INDEX(gDP!AZ$6:AZ$271,MATCH(totalExpenditure!$A109,gDP!$B$6:$B$271))=0,"",INDEX([2]pivotTable!AK$310:AK$615,MATCH(totalExpenditure!$A109,[2]pivotTable!$A$310:$A$615,0))/100*INDEX(gDP!AZ$6:AZ$271,MATCH(totalExpenditure!$A109,gDP!$B$6:$B$271)))</f>
        <v>#N/A</v>
      </c>
      <c r="CK109" s="77" t="e">
        <f>IF(INDEX([2]pivotTable!AL$310:AL$615,MATCH(totalExpenditure!$A109,[2]pivotTable!$A$310:$A$615,0))/100*INDEX(gDP!BA$6:BA$271,MATCH(totalExpenditure!$A109,gDP!$B$6:$B$271))=0,"",INDEX([2]pivotTable!AL$310:AL$615,MATCH(totalExpenditure!$A109,[2]pivotTable!$A$310:$A$615,0))/100*INDEX(gDP!BA$6:BA$271,MATCH(totalExpenditure!$A109,gDP!$B$6:$B$271)))</f>
        <v>#N/A</v>
      </c>
      <c r="CL109" s="77" t="e">
        <f>IF(INDEX([2]pivotTable!AM$310:AM$615,MATCH(totalExpenditure!$A109,[2]pivotTable!$A$310:$A$615,0))/100*INDEX(gDP!BB$6:BB$271,MATCH(totalExpenditure!$A109,gDP!$B$6:$B$271))=0,"",INDEX([2]pivotTable!AM$310:AM$615,MATCH(totalExpenditure!$A109,[2]pivotTable!$A$310:$A$615,0))/100*INDEX(gDP!BB$6:BB$271,MATCH(totalExpenditure!$A109,gDP!$B$6:$B$271)))</f>
        <v>#N/A</v>
      </c>
      <c r="CM109" s="77" t="e">
        <f>IF(INDEX([2]pivotTable!AN$310:AN$615,MATCH(totalExpenditure!$A109,[2]pivotTable!$A$310:$A$615,0))/100*INDEX(gDP!BC$6:BC$271,MATCH(totalExpenditure!$A109,gDP!$B$6:$B$271))=0,"",INDEX([2]pivotTable!AN$310:AN$615,MATCH(totalExpenditure!$A109,[2]pivotTable!$A$310:$A$615,0))/100*INDEX(gDP!BC$6:BC$271,MATCH(totalExpenditure!$A109,gDP!$B$6:$B$271)))</f>
        <v>#N/A</v>
      </c>
      <c r="CN109" s="77" t="e">
        <f>IF(INDEX([2]pivotTable!AO$310:AO$615,MATCH(totalExpenditure!$A109,[2]pivotTable!$A$310:$A$615,0))/100*INDEX(gDP!BD$6:BD$271,MATCH(totalExpenditure!$A109,gDP!$B$6:$B$271))=0,"",INDEX([2]pivotTable!AO$310:AO$615,MATCH(totalExpenditure!$A109,[2]pivotTable!$A$310:$A$615,0))/100*INDEX(gDP!BD$6:BD$271,MATCH(totalExpenditure!$A109,gDP!$B$6:$B$271)))</f>
        <v>#N/A</v>
      </c>
      <c r="CO109" s="77" t="e">
        <f>IF(INDEX([2]pivotTable!AP$310:AP$615,MATCH(totalExpenditure!$A109,[2]pivotTable!$A$310:$A$615,0))/100*INDEX(gDP!BE$6:BE$271,MATCH(totalExpenditure!$A109,gDP!$B$6:$B$271))=0,"",INDEX([2]pivotTable!AP$310:AP$615,MATCH(totalExpenditure!$A109,[2]pivotTable!$A$310:$A$615,0))/100*INDEX(gDP!BE$6:BE$271,MATCH(totalExpenditure!$A109,gDP!$B$6:$B$271)))</f>
        <v>#N/A</v>
      </c>
      <c r="CP109" s="77" t="e">
        <f>IF(INDEX([2]pivotTable!AQ$310:AQ$615,MATCH(totalExpenditure!$A109,[2]pivotTable!$A$310:$A$615,0))/100*INDEX(gDP!BF$6:BF$271,MATCH(totalExpenditure!$A109,gDP!$B$6:$B$271))=0,"",INDEX([2]pivotTable!AQ$310:AQ$615,MATCH(totalExpenditure!$A109,[2]pivotTable!$A$310:$A$615,0))/100*INDEX(gDP!BF$6:BF$271,MATCH(totalExpenditure!$A109,gDP!$B$6:$B$271)))</f>
        <v>#N/A</v>
      </c>
      <c r="CQ109" s="77" t="e">
        <f>IF(INDEX([2]pivotTable!AR$310:AR$615,MATCH(totalExpenditure!$A109,[2]pivotTable!$A$310:$A$615,0))/100*INDEX(gDP!BG$6:BG$271,MATCH(totalExpenditure!$A109,gDP!$B$6:$B$271))=0,"",INDEX([2]pivotTable!AR$310:AR$615,MATCH(totalExpenditure!$A109,[2]pivotTable!$A$310:$A$615,0))/100*INDEX(gDP!BG$6:BG$271,MATCH(totalExpenditure!$A109,gDP!$B$6:$B$271)))</f>
        <v>#N/A</v>
      </c>
      <c r="CR109" s="77" t="e">
        <f>IF(INDEX([2]pivotTable!AS$310:AS$615,MATCH(totalExpenditure!$A109,[2]pivotTable!$A$310:$A$615,0))/100*INDEX(gDP!BH$6:BH$271,MATCH(totalExpenditure!$A109,gDP!$B$6:$B$271))=0,"",INDEX([2]pivotTable!AS$310:AS$615,MATCH(totalExpenditure!$A109,[2]pivotTable!$A$310:$A$615,0))/100*INDEX(gDP!BH$6:BH$271,MATCH(totalExpenditure!$A109,gDP!$B$6:$B$271)))</f>
        <v>#N/A</v>
      </c>
      <c r="CS109" s="77" t="e">
        <f>IF(INDEX([2]pivotTable!AT$310:AT$615,MATCH(totalExpenditure!$A109,[2]pivotTable!$A$310:$A$615,0))/100*INDEX(gDP!BI$6:BI$271,MATCH(totalExpenditure!$A109,gDP!$B$6:$B$271))=0,"",INDEX([2]pivotTable!AT$310:AT$615,MATCH(totalExpenditure!$A109,[2]pivotTable!$A$310:$A$615,0))/100*INDEX(gDP!BI$6:BI$271,MATCH(totalExpenditure!$A109,gDP!$B$6:$B$271)))</f>
        <v>#N/A</v>
      </c>
      <c r="CT109" s="77" t="e">
        <f>IF(INDEX([2]pivotTable!AU$310:AU$615,MATCH(totalExpenditure!$A109,[2]pivotTable!$A$310:$A$615,0))/100*INDEX(gDP!BJ$6:BJ$271,MATCH(totalExpenditure!$A109,gDP!$B$6:$B$271))=0,"",INDEX([2]pivotTable!AU$310:AU$615,MATCH(totalExpenditure!$A109,[2]pivotTable!$A$310:$A$615,0))/100*INDEX(gDP!BJ$6:BJ$271,MATCH(totalExpenditure!$A109,gDP!$B$6:$B$271)))</f>
        <v>#N/A</v>
      </c>
      <c r="CU109" s="77" t="e">
        <f>IF(INDEX([2]pivotTable!AV$310:AV$615,MATCH(totalExpenditure!$A109,[2]pivotTable!$A$310:$A$615,0))/100*INDEX(gDP!BK$6:BK$271,MATCH(totalExpenditure!$A109,gDP!$B$6:$B$271))=0,"",INDEX([2]pivotTable!AV$310:AV$615,MATCH(totalExpenditure!$A109,[2]pivotTable!$A$310:$A$615,0))/100*INDEX(gDP!BK$6:BK$271,MATCH(totalExpenditure!$A109,gDP!$B$6:$B$271)))</f>
        <v>#N/A</v>
      </c>
      <c r="CV109" s="77" t="e">
        <f>IF(INDEX([2]pivotTable!AW$310:AW$615,MATCH(totalExpenditure!$A109,[2]pivotTable!$A$310:$A$615,0))/100*INDEX(gDP!BL$6:BL$271,MATCH(totalExpenditure!$A109,gDP!$B$6:$B$271))=0,"",INDEX([2]pivotTable!AW$310:AW$615,MATCH(totalExpenditure!$A109,[2]pivotTable!$A$310:$A$615,0))/100*INDEX(gDP!BL$6:BL$271,MATCH(totalExpenditure!$A109,gDP!$B$6:$B$271)))</f>
        <v>#N/A</v>
      </c>
      <c r="CW109" s="77" t="e">
        <f>IF(INDEX([2]pivotTable!AX$310:AX$615,MATCH(totalExpenditure!$A109,[2]pivotTable!$A$310:$A$615,0))/100*INDEX(gDP!BM$6:BM$271,MATCH(totalExpenditure!$A109,gDP!$B$6:$B$271))=0,"",INDEX([2]pivotTable!AX$310:AX$615,MATCH(totalExpenditure!$A109,[2]pivotTable!$A$310:$A$615,0))/100*INDEX(gDP!BM$6:BM$271,MATCH(totalExpenditure!$A109,gDP!$B$6:$B$271)))</f>
        <v>#N/A</v>
      </c>
      <c r="CX109" s="77" t="e">
        <f>IF(INDEX([2]pivotTable!AY$310:AY$615,MATCH(totalExpenditure!$A109,[2]pivotTable!$A$310:$A$615,0))/100*INDEX(gDP!BN$6:BN$271,MATCH(totalExpenditure!$A109,gDP!$B$6:$B$271))=0,"",INDEX([2]pivotTable!AY$310:AY$615,MATCH(totalExpenditure!$A109,[2]pivotTable!$A$310:$A$615,0))/100*INDEX(gDP!BN$6:BN$271,MATCH(totalExpenditure!$A109,gDP!$B$6:$B$271)))</f>
        <v>#N/A</v>
      </c>
      <c r="CY109" s="77" t="e">
        <f>IF(INDEX([2]pivotTable!AZ$310:AZ$615,MATCH(totalExpenditure!$A109,[2]pivotTable!$A$310:$A$615,0))/100*INDEX(gDP!BO$6:BO$271,MATCH(totalExpenditure!$A109,gDP!$B$6:$B$271))=0,"",INDEX([2]pivotTable!AZ$310:AZ$615,MATCH(totalExpenditure!$A109,[2]pivotTable!$A$310:$A$615,0))/100*INDEX(gDP!BO$6:BO$271,MATCH(totalExpenditure!$A109,gDP!$B$6:$B$271)))</f>
        <v>#N/A</v>
      </c>
      <c r="CZ109" s="77" t="e">
        <f>IF(B109="","",IF(BA109="","",B109-B109+INDEX(gDP!Q$6:Q$271,MATCH(totalExpenditure!$A109,gDP!$B$6:$B$271))))</f>
        <v>#N/A</v>
      </c>
      <c r="DA109" s="77" t="e">
        <f>IF(C109="","",IF(BB109="","",C109-C109+INDEX(gDP!R$6:R$271,MATCH(totalExpenditure!$A109,gDP!$B$6:$B$271))))</f>
        <v>#N/A</v>
      </c>
      <c r="DB109" s="77" t="e">
        <f>IF(D109="","",IF(BC109="","",D109-D109+INDEX(gDP!S$6:S$271,MATCH(totalExpenditure!$A109,gDP!$B$6:$B$271))))</f>
        <v>#N/A</v>
      </c>
      <c r="DC109" s="77" t="e">
        <f>IF(E109="","",IF(BD109="","",E109-E109+INDEX(gDP!T$6:T$271,MATCH(totalExpenditure!$A109,gDP!$B$6:$B$271))))</f>
        <v>#N/A</v>
      </c>
      <c r="DD109" s="77" t="e">
        <f>IF(F109="","",IF(BE109="","",F109-F109+INDEX(gDP!U$6:U$271,MATCH(totalExpenditure!$A109,gDP!$B$6:$B$271))))</f>
        <v>#N/A</v>
      </c>
      <c r="DE109" s="77" t="e">
        <f>IF(G109="","",IF(BF109="","",G109-G109+INDEX(gDP!V$6:V$271,MATCH(totalExpenditure!$A109,gDP!$B$6:$B$271))))</f>
        <v>#N/A</v>
      </c>
      <c r="DF109" s="77" t="e">
        <f>IF(H109="","",IF(BG109="","",H109-H109+INDEX(gDP!W$6:W$271,MATCH(totalExpenditure!$A109,gDP!$B$6:$B$271))))</f>
        <v>#N/A</v>
      </c>
      <c r="DG109" s="77" t="e">
        <f>IF(I109="","",IF(BH109="","",I109-I109+INDEX(gDP!X$6:X$271,MATCH(totalExpenditure!$A109,gDP!$B$6:$B$271))))</f>
        <v>#N/A</v>
      </c>
      <c r="DH109" s="77" t="e">
        <f>IF(J109="","",IF(BI109="","",J109-J109+INDEX(gDP!Y$6:Y$271,MATCH(totalExpenditure!$A109,gDP!$B$6:$B$271))))</f>
        <v>#N/A</v>
      </c>
      <c r="DI109" s="77" t="e">
        <f>IF(K109="","",IF(BJ109="","",K109-K109+INDEX(gDP!Z$6:Z$271,MATCH(totalExpenditure!$A109,gDP!$B$6:$B$271))))</f>
        <v>#N/A</v>
      </c>
      <c r="DJ109" s="77" t="e">
        <f>IF(L109="","",IF(BK109="","",L109-L109+INDEX(gDP!AA$6:AA$271,MATCH(totalExpenditure!$A109,gDP!$B$6:$B$271))))</f>
        <v>#N/A</v>
      </c>
      <c r="DK109" s="77" t="e">
        <f>IF(M109="","",IF(BL109="","",M109-M109+INDEX(gDP!AB$6:AB$271,MATCH(totalExpenditure!$A109,gDP!$B$6:$B$271))))</f>
        <v>#N/A</v>
      </c>
      <c r="DL109" s="77" t="e">
        <f>IF(N109="","",IF(BM109="","",N109-N109+INDEX(gDP!AC$6:AC$271,MATCH(totalExpenditure!$A109,gDP!$B$6:$B$271))))</f>
        <v>#N/A</v>
      </c>
      <c r="DM109" s="77" t="e">
        <f>IF(O109="","",IF(BN109="","",O109-O109+INDEX(gDP!AD$6:AD$271,MATCH(totalExpenditure!$A109,gDP!$B$6:$B$271))))</f>
        <v>#N/A</v>
      </c>
      <c r="DN109" s="77" t="e">
        <f>IF(P109="","",IF(BO109="","",P109-P109+INDEX(gDP!AE$6:AE$271,MATCH(totalExpenditure!$A109,gDP!$B$6:$B$271))))</f>
        <v>#N/A</v>
      </c>
      <c r="DO109" s="77" t="e">
        <f>IF(Q109="","",IF(BP109="","",Q109-Q109+INDEX(gDP!AF$6:AF$271,MATCH(totalExpenditure!$A109,gDP!$B$6:$B$271))))</f>
        <v>#N/A</v>
      </c>
      <c r="DP109" s="77" t="e">
        <f>IF(R109="","",IF(BQ109="","",R109-R109+INDEX(gDP!AG$6:AG$271,MATCH(totalExpenditure!$A109,gDP!$B$6:$B$271))))</f>
        <v>#N/A</v>
      </c>
      <c r="DQ109" s="77" t="e">
        <f>IF(S109="","",IF(BR109="","",S109-S109+INDEX(gDP!AH$6:AH$271,MATCH(totalExpenditure!$A109,gDP!$B$6:$B$271))))</f>
        <v>#N/A</v>
      </c>
      <c r="DR109" s="77" t="e">
        <f>IF(T109="","",IF(BS109="","",T109-T109+INDEX(gDP!AI$6:AI$271,MATCH(totalExpenditure!$A109,gDP!$B$6:$B$271))))</f>
        <v>#N/A</v>
      </c>
      <c r="DS109" s="77" t="e">
        <f>IF(U109="","",IF(BT109="","",U109-U109+INDEX(gDP!AJ$6:AJ$271,MATCH(totalExpenditure!$A109,gDP!$B$6:$B$271))))</f>
        <v>#N/A</v>
      </c>
      <c r="DT109" s="77" t="e">
        <f>IF(V109="","",IF(BU109="","",V109-V109+INDEX(gDP!AK$6:AK$271,MATCH(totalExpenditure!$A109,gDP!$B$6:$B$271))))</f>
        <v>#N/A</v>
      </c>
      <c r="DU109" s="77" t="e">
        <f>IF(W109="","",IF(BV109="","",W109-W109+INDEX(gDP!AL$6:AL$271,MATCH(totalExpenditure!$A109,gDP!$B$6:$B$271))))</f>
        <v>#N/A</v>
      </c>
      <c r="DV109" s="77" t="e">
        <f>IF(X109="","",IF(BW109="","",X109-X109+INDEX(gDP!AM$6:AM$271,MATCH(totalExpenditure!$A109,gDP!$B$6:$B$271))))</f>
        <v>#N/A</v>
      </c>
      <c r="DW109" s="77" t="e">
        <f>IF(Y109="","",IF(BX109="","",Y109-Y109+INDEX(gDP!AN$6:AN$271,MATCH(totalExpenditure!$A109,gDP!$B$6:$B$271))))</f>
        <v>#N/A</v>
      </c>
      <c r="DX109" s="77" t="e">
        <f>IF(Z109="","",IF(BY109="","",Z109-Z109+INDEX(gDP!AO$6:AO$271,MATCH(totalExpenditure!$A109,gDP!$B$6:$B$271))))</f>
        <v>#N/A</v>
      </c>
      <c r="DY109" s="77" t="e">
        <f>IF(AA109="","",IF(BZ109="","",AA109-AA109+INDEX(gDP!AP$6:AP$271,MATCH(totalExpenditure!$A109,gDP!$B$6:$B$271))))</f>
        <v>#N/A</v>
      </c>
      <c r="DZ109" s="77" t="e">
        <f>IF(AB109="","",IF(CA109="","",AB109-AB109+INDEX(gDP!AQ$6:AQ$271,MATCH(totalExpenditure!$A109,gDP!$B$6:$B$271))))</f>
        <v>#N/A</v>
      </c>
      <c r="EA109" s="77" t="e">
        <f>IF(AC109="","",IF(CB109="","",AC109-AC109+INDEX(gDP!AR$6:AR$271,MATCH(totalExpenditure!$A109,gDP!$B$6:$B$271))))</f>
        <v>#N/A</v>
      </c>
      <c r="EB109" s="77" t="e">
        <f>IF(AD109="","",IF(CC109="","",AD109-AD109+INDEX(gDP!AS$6:AS$271,MATCH(totalExpenditure!$A109,gDP!$B$6:$B$271))))</f>
        <v>#N/A</v>
      </c>
      <c r="EC109" s="77" t="e">
        <f>IF(AE109="","",IF(CD109="","",AE109-AE109+INDEX(gDP!AT$6:AT$271,MATCH(totalExpenditure!$A109,gDP!$B$6:$B$271))))</f>
        <v>#N/A</v>
      </c>
      <c r="ED109" s="77" t="e">
        <f>IF(AF109="","",IF(CE109="","",AF109-AF109+INDEX(gDP!AU$6:AU$271,MATCH(totalExpenditure!$A109,gDP!$B$6:$B$271))))</f>
        <v>#N/A</v>
      </c>
      <c r="EE109" s="77" t="e">
        <f>IF(AG109="","",IF(CF109="","",AG109-AG109+INDEX(gDP!AV$6:AV$271,MATCH(totalExpenditure!$A109,gDP!$B$6:$B$271))))</f>
        <v>#N/A</v>
      </c>
      <c r="EF109" s="77" t="e">
        <f>IF(AH109="","",IF(CG109="","",AH109-AH109+INDEX(gDP!AW$6:AW$271,MATCH(totalExpenditure!$A109,gDP!$B$6:$B$271))))</f>
        <v>#N/A</v>
      </c>
      <c r="EG109" s="77" t="e">
        <f>IF(AI109="","",IF(CH109="","",AI109-AI109+INDEX(gDP!AX$6:AX$271,MATCH(totalExpenditure!$A109,gDP!$B$6:$B$271))))</f>
        <v>#N/A</v>
      </c>
      <c r="EH109" s="77" t="e">
        <f>IF(AJ109="","",IF(CI109="","",AJ109-AJ109+INDEX(gDP!AY$6:AY$271,MATCH(totalExpenditure!$A109,gDP!$B$6:$B$271))))</f>
        <v>#N/A</v>
      </c>
      <c r="EI109" s="77" t="e">
        <f>IF(AK109="","",IF(CJ109="","",AK109-AK109+INDEX(gDP!AZ$6:AZ$271,MATCH(totalExpenditure!$A109,gDP!$B$6:$B$271))))</f>
        <v>#N/A</v>
      </c>
      <c r="EJ109" s="77" t="e">
        <f>IF(AL109="","",IF(CK109="","",AL109-AL109+INDEX(gDP!BA$6:BA$271,MATCH(totalExpenditure!$A109,gDP!$B$6:$B$271))))</f>
        <v>#N/A</v>
      </c>
      <c r="EK109" s="77" t="e">
        <f>IF(AM109="","",IF(CL109="","",AM109-AM109+INDEX(gDP!BB$6:BB$271,MATCH(totalExpenditure!$A109,gDP!$B$6:$B$271))))</f>
        <v>#N/A</v>
      </c>
      <c r="EL109" s="77" t="e">
        <f>IF(AN109="","",IF(CM109="","",AN109-AN109+INDEX(gDP!BC$6:BC$271,MATCH(totalExpenditure!$A109,gDP!$B$6:$B$271))))</f>
        <v>#N/A</v>
      </c>
      <c r="EM109" s="77" t="e">
        <f>IF(AO109="","",IF(CN109="","",AO109-AO109+INDEX(gDP!BD$6:BD$271,MATCH(totalExpenditure!$A109,gDP!$B$6:$B$271))))</f>
        <v>#N/A</v>
      </c>
      <c r="EN109" s="77" t="e">
        <f>IF(AP109="","",IF(CO109="","",AP109-AP109+INDEX(gDP!BE$6:BE$271,MATCH(totalExpenditure!$A109,gDP!$B$6:$B$271))))</f>
        <v>#N/A</v>
      </c>
      <c r="EO109" s="77" t="e">
        <f>IF(AQ109="","",IF(CP109="","",AQ109-AQ109+INDEX(gDP!BF$6:BF$271,MATCH(totalExpenditure!$A109,gDP!$B$6:$B$271))))</f>
        <v>#N/A</v>
      </c>
      <c r="EP109" s="77" t="e">
        <f>IF(AR109="","",IF(CQ109="","",AR109-AR109+INDEX(gDP!BG$6:BG$271,MATCH(totalExpenditure!$A109,gDP!$B$6:$B$271))))</f>
        <v>#N/A</v>
      </c>
      <c r="EQ109" s="77" t="e">
        <f>IF(AS109="","",IF(CR109="","",AS109-AS109+INDEX(gDP!BH$6:BH$271,MATCH(totalExpenditure!$A109,gDP!$B$6:$B$271))))</f>
        <v>#N/A</v>
      </c>
      <c r="ER109" s="77" t="e">
        <f>IF(AT109="","",IF(CS109="","",AT109-AT109+INDEX(gDP!BI$6:BI$271,MATCH(totalExpenditure!$A109,gDP!$B$6:$B$271))))</f>
        <v>#N/A</v>
      </c>
      <c r="ES109" s="77" t="e">
        <f>IF(AU109="","",IF(CT109="","",AU109-AU109+INDEX(gDP!BJ$6:BJ$271,MATCH(totalExpenditure!$A109,gDP!$B$6:$B$271))))</f>
        <v>#N/A</v>
      </c>
      <c r="ET109" s="77" t="e">
        <f>IF(AV109="","",IF(CU109="","",AV109-AV109+INDEX(gDP!BK$6:BK$271,MATCH(totalExpenditure!$A109,gDP!$B$6:$B$271))))</f>
        <v>#N/A</v>
      </c>
      <c r="EU109" s="77" t="e">
        <f>IF(AW109="","",IF(CV109="","",AW109-AW109+INDEX(gDP!BL$6:BL$271,MATCH(totalExpenditure!$A109,gDP!$B$6:$B$271))))</f>
        <v>#N/A</v>
      </c>
      <c r="EV109" s="77" t="e">
        <f>IF(AX109="","",IF(CW109="","",AX109-AX109+INDEX(gDP!BM$6:BM$271,MATCH(totalExpenditure!$A109,gDP!$B$6:$B$271))))</f>
        <v>#N/A</v>
      </c>
      <c r="EW109" s="77" t="e">
        <f>IF(AY109="","",IF(CX109="","",AY109-AY109+INDEX(gDP!BN$6:BN$271,MATCH(totalExpenditure!$A109,gDP!$B$6:$B$271))))</f>
        <v>#N/A</v>
      </c>
      <c r="EX109" s="77" t="e">
        <f>IF(AZ109="","",IF(CY109="","",AZ109-AZ109+INDEX(gDP!BO$6:BO$271,MATCH(totalExpenditure!$A109,gDP!$B$6:$B$271))))</f>
        <v>#N/A</v>
      </c>
    </row>
    <row r="110" spans="1:154" x14ac:dyDescent="0.35">
      <c r="A110" t="s">
        <v>429</v>
      </c>
      <c r="B110" s="77" t="e">
        <f>IF(INDEX([2]pivotTable!B$3:B$308,MATCH(totalExpenditure!$A110,[2]pivotTable!$A$3:$A$308,0))/100*INDEX(gDP!Q$6:Q$271,MATCH(totalExpenditure!$A110,gDP!$B$6:$B$271))=0,"",INDEX([2]pivotTable!B$3:B$308,MATCH(totalExpenditure!$A110,[2]pivotTable!$A$3:$A$308,0))/100*INDEX(gDP!Q$6:Q$271,MATCH(totalExpenditure!$A110,gDP!$B$6:$B$271)))</f>
        <v>#N/A</v>
      </c>
      <c r="C110" s="77" t="e">
        <f>IF(INDEX([2]pivotTable!C$3:C$308,MATCH(totalExpenditure!$A110,[2]pivotTable!$A$3:$A$308,0))/100*INDEX(gDP!R$6:R$271,MATCH(totalExpenditure!$A110,gDP!$B$6:$B$271))=0,"",INDEX([2]pivotTable!C$3:C$308,MATCH(totalExpenditure!$A110,[2]pivotTable!$A$3:$A$308,0))/100*INDEX(gDP!R$6:R$271,MATCH(totalExpenditure!$A110,gDP!$B$6:$B$271)))</f>
        <v>#N/A</v>
      </c>
      <c r="D110" s="77" t="e">
        <f>IF(INDEX([2]pivotTable!D$3:D$308,MATCH(totalExpenditure!$A110,[2]pivotTable!$A$3:$A$308,0))/100*INDEX(gDP!S$6:S$271,MATCH(totalExpenditure!$A110,gDP!$B$6:$B$271))=0,"",INDEX([2]pivotTable!D$3:D$308,MATCH(totalExpenditure!$A110,[2]pivotTable!$A$3:$A$308,0))/100*INDEX(gDP!S$6:S$271,MATCH(totalExpenditure!$A110,gDP!$B$6:$B$271)))</f>
        <v>#N/A</v>
      </c>
      <c r="E110" s="77" t="e">
        <f>IF(INDEX([2]pivotTable!E$3:E$308,MATCH(totalExpenditure!$A110,[2]pivotTable!$A$3:$A$308,0))/100*INDEX(gDP!T$6:T$271,MATCH(totalExpenditure!$A110,gDP!$B$6:$B$271))=0,"",INDEX([2]pivotTable!E$3:E$308,MATCH(totalExpenditure!$A110,[2]pivotTable!$A$3:$A$308,0))/100*INDEX(gDP!T$6:T$271,MATCH(totalExpenditure!$A110,gDP!$B$6:$B$271)))</f>
        <v>#N/A</v>
      </c>
      <c r="F110" s="77" t="e">
        <f>IF(INDEX([2]pivotTable!F$3:F$308,MATCH(totalExpenditure!$A110,[2]pivotTable!$A$3:$A$308,0))/100*INDEX(gDP!U$6:U$271,MATCH(totalExpenditure!$A110,gDP!$B$6:$B$271))=0,"",INDEX([2]pivotTable!F$3:F$308,MATCH(totalExpenditure!$A110,[2]pivotTable!$A$3:$A$308,0))/100*INDEX(gDP!U$6:U$271,MATCH(totalExpenditure!$A110,gDP!$B$6:$B$271)))</f>
        <v>#N/A</v>
      </c>
      <c r="G110" s="77" t="e">
        <f>IF(INDEX([2]pivotTable!G$3:G$308,MATCH(totalExpenditure!$A110,[2]pivotTable!$A$3:$A$308,0))/100*INDEX(gDP!V$6:V$271,MATCH(totalExpenditure!$A110,gDP!$B$6:$B$271))=0,"",INDEX([2]pivotTable!G$3:G$308,MATCH(totalExpenditure!$A110,[2]pivotTable!$A$3:$A$308,0))/100*INDEX(gDP!V$6:V$271,MATCH(totalExpenditure!$A110,gDP!$B$6:$B$271)))</f>
        <v>#N/A</v>
      </c>
      <c r="H110" s="77" t="e">
        <f>IF(INDEX([2]pivotTable!H$3:H$308,MATCH(totalExpenditure!$A110,[2]pivotTable!$A$3:$A$308,0))/100*INDEX(gDP!W$6:W$271,MATCH(totalExpenditure!$A110,gDP!$B$6:$B$271))=0,"",INDEX([2]pivotTable!H$3:H$308,MATCH(totalExpenditure!$A110,[2]pivotTable!$A$3:$A$308,0))/100*INDEX(gDP!W$6:W$271,MATCH(totalExpenditure!$A110,gDP!$B$6:$B$271)))</f>
        <v>#N/A</v>
      </c>
      <c r="I110" s="77" t="e">
        <f>IF(INDEX([2]pivotTable!I$3:I$308,MATCH(totalExpenditure!$A110,[2]pivotTable!$A$3:$A$308,0))/100*INDEX(gDP!X$6:X$271,MATCH(totalExpenditure!$A110,gDP!$B$6:$B$271))=0,"",INDEX([2]pivotTable!I$3:I$308,MATCH(totalExpenditure!$A110,[2]pivotTable!$A$3:$A$308,0))/100*INDEX(gDP!X$6:X$271,MATCH(totalExpenditure!$A110,gDP!$B$6:$B$271)))</f>
        <v>#N/A</v>
      </c>
      <c r="J110" s="77" t="e">
        <f>IF(INDEX([2]pivotTable!J$3:J$308,MATCH(totalExpenditure!$A110,[2]pivotTable!$A$3:$A$308,0))/100*INDEX(gDP!Y$6:Y$271,MATCH(totalExpenditure!$A110,gDP!$B$6:$B$271))=0,"",INDEX([2]pivotTable!J$3:J$308,MATCH(totalExpenditure!$A110,[2]pivotTable!$A$3:$A$308,0))/100*INDEX(gDP!Y$6:Y$271,MATCH(totalExpenditure!$A110,gDP!$B$6:$B$271)))</f>
        <v>#N/A</v>
      </c>
      <c r="K110" s="77" t="e">
        <f>IF(INDEX([2]pivotTable!K$3:K$308,MATCH(totalExpenditure!$A110,[2]pivotTable!$A$3:$A$308,0))/100*INDEX(gDP!Z$6:Z$271,MATCH(totalExpenditure!$A110,gDP!$B$6:$B$271))=0,"",INDEX([2]pivotTable!K$3:K$308,MATCH(totalExpenditure!$A110,[2]pivotTable!$A$3:$A$308,0))/100*INDEX(gDP!Z$6:Z$271,MATCH(totalExpenditure!$A110,gDP!$B$6:$B$271)))</f>
        <v>#N/A</v>
      </c>
      <c r="L110" s="77" t="e">
        <f>IF(INDEX([2]pivotTable!L$3:L$308,MATCH(totalExpenditure!$A110,[2]pivotTable!$A$3:$A$308,0))/100*INDEX(gDP!AA$6:AA$271,MATCH(totalExpenditure!$A110,gDP!$B$6:$B$271))=0,"",INDEX([2]pivotTable!L$3:L$308,MATCH(totalExpenditure!$A110,[2]pivotTable!$A$3:$A$308,0))/100*INDEX(gDP!AA$6:AA$271,MATCH(totalExpenditure!$A110,gDP!$B$6:$B$271)))</f>
        <v>#N/A</v>
      </c>
      <c r="M110" s="77" t="e">
        <f>IF(INDEX([2]pivotTable!M$3:M$308,MATCH(totalExpenditure!$A110,[2]pivotTable!$A$3:$A$308,0))/100*INDEX(gDP!AB$6:AB$271,MATCH(totalExpenditure!$A110,gDP!$B$6:$B$271))=0,"",INDEX([2]pivotTable!M$3:M$308,MATCH(totalExpenditure!$A110,[2]pivotTable!$A$3:$A$308,0))/100*INDEX(gDP!AB$6:AB$271,MATCH(totalExpenditure!$A110,gDP!$B$6:$B$271)))</f>
        <v>#N/A</v>
      </c>
      <c r="N110" s="77" t="e">
        <f>IF(INDEX([2]pivotTable!N$3:N$308,MATCH(totalExpenditure!$A110,[2]pivotTable!$A$3:$A$308,0))/100*INDEX(gDP!AC$6:AC$271,MATCH(totalExpenditure!$A110,gDP!$B$6:$B$271))=0,"",INDEX([2]pivotTable!N$3:N$308,MATCH(totalExpenditure!$A110,[2]pivotTable!$A$3:$A$308,0))/100*INDEX(gDP!AC$6:AC$271,MATCH(totalExpenditure!$A110,gDP!$B$6:$B$271)))</f>
        <v>#N/A</v>
      </c>
      <c r="O110" s="77" t="e">
        <f>IF(INDEX([2]pivotTable!O$3:O$308,MATCH(totalExpenditure!$A110,[2]pivotTable!$A$3:$A$308,0))/100*INDEX(gDP!AD$6:AD$271,MATCH(totalExpenditure!$A110,gDP!$B$6:$B$271))=0,"",INDEX([2]pivotTable!O$3:O$308,MATCH(totalExpenditure!$A110,[2]pivotTable!$A$3:$A$308,0))/100*INDEX(gDP!AD$6:AD$271,MATCH(totalExpenditure!$A110,gDP!$B$6:$B$271)))</f>
        <v>#N/A</v>
      </c>
      <c r="P110" s="77" t="e">
        <f>IF(INDEX([2]pivotTable!P$3:P$308,MATCH(totalExpenditure!$A110,[2]pivotTable!$A$3:$A$308,0))/100*INDEX(gDP!AE$6:AE$271,MATCH(totalExpenditure!$A110,gDP!$B$6:$B$271))=0,"",INDEX([2]pivotTable!P$3:P$308,MATCH(totalExpenditure!$A110,[2]pivotTable!$A$3:$A$308,0))/100*INDEX(gDP!AE$6:AE$271,MATCH(totalExpenditure!$A110,gDP!$B$6:$B$271)))</f>
        <v>#N/A</v>
      </c>
      <c r="Q110" s="77" t="e">
        <f>IF(INDEX([2]pivotTable!Q$3:Q$308,MATCH(totalExpenditure!$A110,[2]pivotTable!$A$3:$A$308,0))/100*INDEX(gDP!AF$6:AF$271,MATCH(totalExpenditure!$A110,gDP!$B$6:$B$271))=0,"",INDEX([2]pivotTable!Q$3:Q$308,MATCH(totalExpenditure!$A110,[2]pivotTable!$A$3:$A$308,0))/100*INDEX(gDP!AF$6:AF$271,MATCH(totalExpenditure!$A110,gDP!$B$6:$B$271)))</f>
        <v>#N/A</v>
      </c>
      <c r="R110" s="77" t="e">
        <f>IF(INDEX([2]pivotTable!R$3:R$308,MATCH(totalExpenditure!$A110,[2]pivotTable!$A$3:$A$308,0))/100*INDEX(gDP!AG$6:AG$271,MATCH(totalExpenditure!$A110,gDP!$B$6:$B$271))=0,"",INDEX([2]pivotTable!R$3:R$308,MATCH(totalExpenditure!$A110,[2]pivotTable!$A$3:$A$308,0))/100*INDEX(gDP!AG$6:AG$271,MATCH(totalExpenditure!$A110,gDP!$B$6:$B$271)))</f>
        <v>#N/A</v>
      </c>
      <c r="S110" s="77" t="e">
        <f>IF(INDEX([2]pivotTable!S$3:S$308,MATCH(totalExpenditure!$A110,[2]pivotTable!$A$3:$A$308,0))/100*INDEX(gDP!AH$6:AH$271,MATCH(totalExpenditure!$A110,gDP!$B$6:$B$271))=0,"",INDEX([2]pivotTable!S$3:S$308,MATCH(totalExpenditure!$A110,[2]pivotTable!$A$3:$A$308,0))/100*INDEX(gDP!AH$6:AH$271,MATCH(totalExpenditure!$A110,gDP!$B$6:$B$271)))</f>
        <v>#N/A</v>
      </c>
      <c r="T110" s="77" t="e">
        <f>IF(INDEX([2]pivotTable!T$3:T$308,MATCH(totalExpenditure!$A110,[2]pivotTable!$A$3:$A$308,0))/100*INDEX(gDP!AI$6:AI$271,MATCH(totalExpenditure!$A110,gDP!$B$6:$B$271))=0,"",INDEX([2]pivotTable!T$3:T$308,MATCH(totalExpenditure!$A110,[2]pivotTable!$A$3:$A$308,0))/100*INDEX(gDP!AI$6:AI$271,MATCH(totalExpenditure!$A110,gDP!$B$6:$B$271)))</f>
        <v>#N/A</v>
      </c>
      <c r="U110" s="77" t="e">
        <f>IF(INDEX([2]pivotTable!U$3:U$308,MATCH(totalExpenditure!$A110,[2]pivotTable!$A$3:$A$308,0))/100*INDEX(gDP!AJ$6:AJ$271,MATCH(totalExpenditure!$A110,gDP!$B$6:$B$271))=0,"",INDEX([2]pivotTable!U$3:U$308,MATCH(totalExpenditure!$A110,[2]pivotTable!$A$3:$A$308,0))/100*INDEX(gDP!AJ$6:AJ$271,MATCH(totalExpenditure!$A110,gDP!$B$6:$B$271)))</f>
        <v>#N/A</v>
      </c>
      <c r="V110" s="77" t="e">
        <f>IF(INDEX([2]pivotTable!V$3:V$308,MATCH(totalExpenditure!$A110,[2]pivotTable!$A$3:$A$308,0))/100*INDEX(gDP!AK$6:AK$271,MATCH(totalExpenditure!$A110,gDP!$B$6:$B$271))=0,"",INDEX([2]pivotTable!V$3:V$308,MATCH(totalExpenditure!$A110,[2]pivotTable!$A$3:$A$308,0))/100*INDEX(gDP!AK$6:AK$271,MATCH(totalExpenditure!$A110,gDP!$B$6:$B$271)))</f>
        <v>#N/A</v>
      </c>
      <c r="W110" s="77" t="e">
        <f>IF(INDEX([2]pivotTable!W$3:W$308,MATCH(totalExpenditure!$A110,[2]pivotTable!$A$3:$A$308,0))/100*INDEX(gDP!AL$6:AL$271,MATCH(totalExpenditure!$A110,gDP!$B$6:$B$271))=0,"",INDEX([2]pivotTable!W$3:W$308,MATCH(totalExpenditure!$A110,[2]pivotTable!$A$3:$A$308,0))/100*INDEX(gDP!AL$6:AL$271,MATCH(totalExpenditure!$A110,gDP!$B$6:$B$271)))</f>
        <v>#N/A</v>
      </c>
      <c r="X110" s="77" t="e">
        <f>IF(INDEX([2]pivotTable!X$3:X$308,MATCH(totalExpenditure!$A110,[2]pivotTable!$A$3:$A$308,0))/100*INDEX(gDP!AM$6:AM$271,MATCH(totalExpenditure!$A110,gDP!$B$6:$B$271))=0,"",INDEX([2]pivotTable!X$3:X$308,MATCH(totalExpenditure!$A110,[2]pivotTable!$A$3:$A$308,0))/100*INDEX(gDP!AM$6:AM$271,MATCH(totalExpenditure!$A110,gDP!$B$6:$B$271)))</f>
        <v>#N/A</v>
      </c>
      <c r="Y110" s="77" t="e">
        <f>IF(INDEX([2]pivotTable!Y$3:Y$308,MATCH(totalExpenditure!$A110,[2]pivotTable!$A$3:$A$308,0))/100*INDEX(gDP!AN$6:AN$271,MATCH(totalExpenditure!$A110,gDP!$B$6:$B$271))=0,"",INDEX([2]pivotTable!Y$3:Y$308,MATCH(totalExpenditure!$A110,[2]pivotTable!$A$3:$A$308,0))/100*INDEX(gDP!AN$6:AN$271,MATCH(totalExpenditure!$A110,gDP!$B$6:$B$271)))</f>
        <v>#N/A</v>
      </c>
      <c r="Z110" s="77" t="e">
        <f>IF(INDEX([2]pivotTable!Z$3:Z$308,MATCH(totalExpenditure!$A110,[2]pivotTable!$A$3:$A$308,0))/100*INDEX(gDP!AO$6:AO$271,MATCH(totalExpenditure!$A110,gDP!$B$6:$B$271))=0,"",INDEX([2]pivotTable!Z$3:Z$308,MATCH(totalExpenditure!$A110,[2]pivotTable!$A$3:$A$308,0))/100*INDEX(gDP!AO$6:AO$271,MATCH(totalExpenditure!$A110,gDP!$B$6:$B$271)))</f>
        <v>#N/A</v>
      </c>
      <c r="AA110" s="77" t="e">
        <f>IF(INDEX([2]pivotTable!AA$3:AA$308,MATCH(totalExpenditure!$A110,[2]pivotTable!$A$3:$A$308,0))/100*INDEX(gDP!AP$6:AP$271,MATCH(totalExpenditure!$A110,gDP!$B$6:$B$271))=0,"",INDEX([2]pivotTable!AA$3:AA$308,MATCH(totalExpenditure!$A110,[2]pivotTable!$A$3:$A$308,0))/100*INDEX(gDP!AP$6:AP$271,MATCH(totalExpenditure!$A110,gDP!$B$6:$B$271)))</f>
        <v>#N/A</v>
      </c>
      <c r="AB110" s="77" t="e">
        <f>IF(INDEX([2]pivotTable!AB$3:AB$308,MATCH(totalExpenditure!$A110,[2]pivotTable!$A$3:$A$308,0))/100*INDEX(gDP!AQ$6:AQ$271,MATCH(totalExpenditure!$A110,gDP!$B$6:$B$271))=0,"",INDEX([2]pivotTable!AB$3:AB$308,MATCH(totalExpenditure!$A110,[2]pivotTable!$A$3:$A$308,0))/100*INDEX(gDP!AQ$6:AQ$271,MATCH(totalExpenditure!$A110,gDP!$B$6:$B$271)))</f>
        <v>#N/A</v>
      </c>
      <c r="AC110" s="77" t="e">
        <f>IF(INDEX([2]pivotTable!AC$3:AC$308,MATCH(totalExpenditure!$A110,[2]pivotTable!$A$3:$A$308,0))/100*INDEX(gDP!AR$6:AR$271,MATCH(totalExpenditure!$A110,gDP!$B$6:$B$271))=0,"",INDEX([2]pivotTable!AC$3:AC$308,MATCH(totalExpenditure!$A110,[2]pivotTable!$A$3:$A$308,0))/100*INDEX(gDP!AR$6:AR$271,MATCH(totalExpenditure!$A110,gDP!$B$6:$B$271)))</f>
        <v>#N/A</v>
      </c>
      <c r="AD110" s="77" t="e">
        <f>IF(INDEX([2]pivotTable!AD$3:AD$308,MATCH(totalExpenditure!$A110,[2]pivotTable!$A$3:$A$308,0))/100*INDEX(gDP!AS$6:AS$271,MATCH(totalExpenditure!$A110,gDP!$B$6:$B$271))=0,"",INDEX([2]pivotTable!AD$3:AD$308,MATCH(totalExpenditure!$A110,[2]pivotTable!$A$3:$A$308,0))/100*INDEX(gDP!AS$6:AS$271,MATCH(totalExpenditure!$A110,gDP!$B$6:$B$271)))</f>
        <v>#N/A</v>
      </c>
      <c r="AE110" s="77" t="e">
        <f>IF(INDEX([2]pivotTable!AE$3:AE$308,MATCH(totalExpenditure!$A110,[2]pivotTable!$A$3:$A$308,0))/100*INDEX(gDP!AT$6:AT$271,MATCH(totalExpenditure!$A110,gDP!$B$6:$B$271))=0,"",INDEX([2]pivotTable!AE$3:AE$308,MATCH(totalExpenditure!$A110,[2]pivotTable!$A$3:$A$308,0))/100*INDEX(gDP!AT$6:AT$271,MATCH(totalExpenditure!$A110,gDP!$B$6:$B$271)))</f>
        <v>#N/A</v>
      </c>
      <c r="AF110" s="77" t="e">
        <f>IF(INDEX([2]pivotTable!AF$3:AF$308,MATCH(totalExpenditure!$A110,[2]pivotTable!$A$3:$A$308,0))/100*INDEX(gDP!AU$6:AU$271,MATCH(totalExpenditure!$A110,gDP!$B$6:$B$271))=0,"",INDEX([2]pivotTable!AF$3:AF$308,MATCH(totalExpenditure!$A110,[2]pivotTable!$A$3:$A$308,0))/100*INDEX(gDP!AU$6:AU$271,MATCH(totalExpenditure!$A110,gDP!$B$6:$B$271)))</f>
        <v>#N/A</v>
      </c>
      <c r="AG110" s="77" t="e">
        <f>IF(INDEX([2]pivotTable!AG$3:AG$308,MATCH(totalExpenditure!$A110,[2]pivotTable!$A$3:$A$308,0))/100*INDEX(gDP!AV$6:AV$271,MATCH(totalExpenditure!$A110,gDP!$B$6:$B$271))=0,"",INDEX([2]pivotTable!AG$3:AG$308,MATCH(totalExpenditure!$A110,[2]pivotTable!$A$3:$A$308,0))/100*INDEX(gDP!AV$6:AV$271,MATCH(totalExpenditure!$A110,gDP!$B$6:$B$271)))</f>
        <v>#N/A</v>
      </c>
      <c r="AH110" s="77" t="e">
        <f>IF(INDEX([2]pivotTable!AH$3:AH$308,MATCH(totalExpenditure!$A110,[2]pivotTable!$A$3:$A$308,0))/100*INDEX(gDP!AW$6:AW$271,MATCH(totalExpenditure!$A110,gDP!$B$6:$B$271))=0,"",INDEX([2]pivotTable!AH$3:AH$308,MATCH(totalExpenditure!$A110,[2]pivotTable!$A$3:$A$308,0))/100*INDEX(gDP!AW$6:AW$271,MATCH(totalExpenditure!$A110,gDP!$B$6:$B$271)))</f>
        <v>#N/A</v>
      </c>
      <c r="AI110" s="77" t="e">
        <f>IF(INDEX([2]pivotTable!AI$3:AI$308,MATCH(totalExpenditure!$A110,[2]pivotTable!$A$3:$A$308,0))/100*INDEX(gDP!AX$6:AX$271,MATCH(totalExpenditure!$A110,gDP!$B$6:$B$271))=0,"",INDEX([2]pivotTable!AI$3:AI$308,MATCH(totalExpenditure!$A110,[2]pivotTable!$A$3:$A$308,0))/100*INDEX(gDP!AX$6:AX$271,MATCH(totalExpenditure!$A110,gDP!$B$6:$B$271)))</f>
        <v>#N/A</v>
      </c>
      <c r="AJ110" s="77" t="e">
        <f>IF(INDEX([2]pivotTable!AJ$3:AJ$308,MATCH(totalExpenditure!$A110,[2]pivotTable!$A$3:$A$308,0))/100*INDEX(gDP!AY$6:AY$271,MATCH(totalExpenditure!$A110,gDP!$B$6:$B$271))=0,"",INDEX([2]pivotTable!AJ$3:AJ$308,MATCH(totalExpenditure!$A110,[2]pivotTable!$A$3:$A$308,0))/100*INDEX(gDP!AY$6:AY$271,MATCH(totalExpenditure!$A110,gDP!$B$6:$B$271)))</f>
        <v>#N/A</v>
      </c>
      <c r="AK110" s="77" t="e">
        <f>IF(INDEX([2]pivotTable!AK$3:AK$308,MATCH(totalExpenditure!$A110,[2]pivotTable!$A$3:$A$308,0))/100*INDEX(gDP!AZ$6:AZ$271,MATCH(totalExpenditure!$A110,gDP!$B$6:$B$271))=0,"",INDEX([2]pivotTable!AK$3:AK$308,MATCH(totalExpenditure!$A110,[2]pivotTable!$A$3:$A$308,0))/100*INDEX(gDP!AZ$6:AZ$271,MATCH(totalExpenditure!$A110,gDP!$B$6:$B$271)))</f>
        <v>#N/A</v>
      </c>
      <c r="AL110" s="77" t="e">
        <f>IF(INDEX([2]pivotTable!AL$3:AL$308,MATCH(totalExpenditure!$A110,[2]pivotTable!$A$3:$A$308,0))/100*INDEX(gDP!BA$6:BA$271,MATCH(totalExpenditure!$A110,gDP!$B$6:$B$271))=0,"",INDEX([2]pivotTable!AL$3:AL$308,MATCH(totalExpenditure!$A110,[2]pivotTable!$A$3:$A$308,0))/100*INDEX(gDP!BA$6:BA$271,MATCH(totalExpenditure!$A110,gDP!$B$6:$B$271)))</f>
        <v>#N/A</v>
      </c>
      <c r="AM110" s="77" t="e">
        <f>IF(INDEX([2]pivotTable!AM$3:AM$308,MATCH(totalExpenditure!$A110,[2]pivotTable!$A$3:$A$308,0))/100*INDEX(gDP!BB$6:BB$271,MATCH(totalExpenditure!$A110,gDP!$B$6:$B$271))=0,"",INDEX([2]pivotTable!AM$3:AM$308,MATCH(totalExpenditure!$A110,[2]pivotTable!$A$3:$A$308,0))/100*INDEX(gDP!BB$6:BB$271,MATCH(totalExpenditure!$A110,gDP!$B$6:$B$271)))</f>
        <v>#N/A</v>
      </c>
      <c r="AN110" s="77" t="e">
        <f>IF(INDEX([2]pivotTable!AN$3:AN$308,MATCH(totalExpenditure!$A110,[2]pivotTable!$A$3:$A$308,0))/100*INDEX(gDP!BC$6:BC$271,MATCH(totalExpenditure!$A110,gDP!$B$6:$B$271))=0,"",INDEX([2]pivotTable!AN$3:AN$308,MATCH(totalExpenditure!$A110,[2]pivotTable!$A$3:$A$308,0))/100*INDEX(gDP!BC$6:BC$271,MATCH(totalExpenditure!$A110,gDP!$B$6:$B$271)))</f>
        <v>#N/A</v>
      </c>
      <c r="AO110" s="77" t="e">
        <f>IF(INDEX([2]pivotTable!AO$3:AO$308,MATCH(totalExpenditure!$A110,[2]pivotTable!$A$3:$A$308,0))/100*INDEX(gDP!BD$6:BD$271,MATCH(totalExpenditure!$A110,gDP!$B$6:$B$271))=0,"",INDEX([2]pivotTable!AO$3:AO$308,MATCH(totalExpenditure!$A110,[2]pivotTable!$A$3:$A$308,0))/100*INDEX(gDP!BD$6:BD$271,MATCH(totalExpenditure!$A110,gDP!$B$6:$B$271)))</f>
        <v>#N/A</v>
      </c>
      <c r="AP110" s="77" t="e">
        <f>IF(INDEX([2]pivotTable!AP$3:AP$308,MATCH(totalExpenditure!$A110,[2]pivotTable!$A$3:$A$308,0))/100*INDEX(gDP!BE$6:BE$271,MATCH(totalExpenditure!$A110,gDP!$B$6:$B$271))=0,"",INDEX([2]pivotTable!AP$3:AP$308,MATCH(totalExpenditure!$A110,[2]pivotTable!$A$3:$A$308,0))/100*INDEX(gDP!BE$6:BE$271,MATCH(totalExpenditure!$A110,gDP!$B$6:$B$271)))</f>
        <v>#N/A</v>
      </c>
      <c r="AQ110" s="77" t="e">
        <f>IF(INDEX([2]pivotTable!AQ$3:AQ$308,MATCH(totalExpenditure!$A110,[2]pivotTable!$A$3:$A$308,0))/100*INDEX(gDP!BF$6:BF$271,MATCH(totalExpenditure!$A110,gDP!$B$6:$B$271))=0,"",INDEX([2]pivotTable!AQ$3:AQ$308,MATCH(totalExpenditure!$A110,[2]pivotTable!$A$3:$A$308,0))/100*INDEX(gDP!BF$6:BF$271,MATCH(totalExpenditure!$A110,gDP!$B$6:$B$271)))</f>
        <v>#N/A</v>
      </c>
      <c r="AR110" s="77" t="e">
        <f>IF(INDEX([2]pivotTable!AR$3:AR$308,MATCH(totalExpenditure!$A110,[2]pivotTable!$A$3:$A$308,0))/100*INDEX(gDP!BG$6:BG$271,MATCH(totalExpenditure!$A110,gDP!$B$6:$B$271))=0,"",INDEX([2]pivotTable!AR$3:AR$308,MATCH(totalExpenditure!$A110,[2]pivotTable!$A$3:$A$308,0))/100*INDEX(gDP!BG$6:BG$271,MATCH(totalExpenditure!$A110,gDP!$B$6:$B$271)))</f>
        <v>#N/A</v>
      </c>
      <c r="AS110" s="77" t="e">
        <f>IF(INDEX([2]pivotTable!AS$3:AS$308,MATCH(totalExpenditure!$A110,[2]pivotTable!$A$3:$A$308,0))/100*INDEX(gDP!BH$6:BH$271,MATCH(totalExpenditure!$A110,gDP!$B$6:$B$271))=0,"",INDEX([2]pivotTable!AS$3:AS$308,MATCH(totalExpenditure!$A110,[2]pivotTable!$A$3:$A$308,0))/100*INDEX(gDP!BH$6:BH$271,MATCH(totalExpenditure!$A110,gDP!$B$6:$B$271)))</f>
        <v>#N/A</v>
      </c>
      <c r="AT110" s="77" t="e">
        <f>IF(INDEX([2]pivotTable!AT$3:AT$308,MATCH(totalExpenditure!$A110,[2]pivotTable!$A$3:$A$308,0))/100*INDEX(gDP!BI$6:BI$271,MATCH(totalExpenditure!$A110,gDP!$B$6:$B$271))=0,"",INDEX([2]pivotTable!AT$3:AT$308,MATCH(totalExpenditure!$A110,[2]pivotTable!$A$3:$A$308,0))/100*INDEX(gDP!BI$6:BI$271,MATCH(totalExpenditure!$A110,gDP!$B$6:$B$271)))</f>
        <v>#N/A</v>
      </c>
      <c r="AU110" s="77" t="e">
        <f>IF(INDEX([2]pivotTable!AU$3:AU$308,MATCH(totalExpenditure!$A110,[2]pivotTable!$A$3:$A$308,0))/100*INDEX(gDP!BJ$6:BJ$271,MATCH(totalExpenditure!$A110,gDP!$B$6:$B$271))=0,"",INDEX([2]pivotTable!AU$3:AU$308,MATCH(totalExpenditure!$A110,[2]pivotTable!$A$3:$A$308,0))/100*INDEX(gDP!BJ$6:BJ$271,MATCH(totalExpenditure!$A110,gDP!$B$6:$B$271)))</f>
        <v>#N/A</v>
      </c>
      <c r="AV110" s="77" t="e">
        <f>IF(INDEX([2]pivotTable!AV$3:AV$308,MATCH(totalExpenditure!$A110,[2]pivotTable!$A$3:$A$308,0))/100*INDEX(gDP!BK$6:BK$271,MATCH(totalExpenditure!$A110,gDP!$B$6:$B$271))=0,"",INDEX([2]pivotTable!AV$3:AV$308,MATCH(totalExpenditure!$A110,[2]pivotTable!$A$3:$A$308,0))/100*INDEX(gDP!BK$6:BK$271,MATCH(totalExpenditure!$A110,gDP!$B$6:$B$271)))</f>
        <v>#N/A</v>
      </c>
      <c r="AW110" s="77" t="e">
        <f>IF(INDEX([2]pivotTable!AW$3:AW$308,MATCH(totalExpenditure!$A110,[2]pivotTable!$A$3:$A$308,0))/100*INDEX(gDP!BL$6:BL$271,MATCH(totalExpenditure!$A110,gDP!$B$6:$B$271))=0,"",INDEX([2]pivotTable!AW$3:AW$308,MATCH(totalExpenditure!$A110,[2]pivotTable!$A$3:$A$308,0))/100*INDEX(gDP!BL$6:BL$271,MATCH(totalExpenditure!$A110,gDP!$B$6:$B$271)))</f>
        <v>#N/A</v>
      </c>
      <c r="AX110" s="77" t="e">
        <f>IF(INDEX([2]pivotTable!AX$3:AX$308,MATCH(totalExpenditure!$A110,[2]pivotTable!$A$3:$A$308,0))/100*INDEX(gDP!BM$6:BM$271,MATCH(totalExpenditure!$A110,gDP!$B$6:$B$271))=0,"",INDEX([2]pivotTable!AX$3:AX$308,MATCH(totalExpenditure!$A110,[2]pivotTable!$A$3:$A$308,0))/100*INDEX(gDP!BM$6:BM$271,MATCH(totalExpenditure!$A110,gDP!$B$6:$B$271)))</f>
        <v>#N/A</v>
      </c>
      <c r="AY110" s="77" t="e">
        <f>IF(INDEX([2]pivotTable!AY$3:AY$308,MATCH(totalExpenditure!$A110,[2]pivotTable!$A$3:$A$308,0))/100*INDEX(gDP!BN$6:BN$271,MATCH(totalExpenditure!$A110,gDP!$B$6:$B$271))=0,"",INDEX([2]pivotTable!AY$3:AY$308,MATCH(totalExpenditure!$A110,[2]pivotTable!$A$3:$A$308,0))/100*INDEX(gDP!BN$6:BN$271,MATCH(totalExpenditure!$A110,gDP!$B$6:$B$271)))</f>
        <v>#N/A</v>
      </c>
      <c r="AZ110" s="77" t="e">
        <f>IF(INDEX([2]pivotTable!AZ$3:AZ$308,MATCH(totalExpenditure!$A110,[2]pivotTable!$A$3:$A$308,0))/100*INDEX(gDP!BO$6:BO$271,MATCH(totalExpenditure!$A110,gDP!$B$6:$B$271))=0,"",INDEX([2]pivotTable!AZ$3:AZ$308,MATCH(totalExpenditure!$A110,[2]pivotTable!$A$3:$A$308,0))/100*INDEX(gDP!BO$6:BO$271,MATCH(totalExpenditure!$A110,gDP!$B$6:$B$271)))</f>
        <v>#N/A</v>
      </c>
      <c r="BA110" s="77" t="e">
        <f>IF(INDEX([2]pivotTable!B$310:B$615,MATCH(totalExpenditure!$A110,[2]pivotTable!$A$310:$A$615,0))/100*INDEX(gDP!Q$6:Q$271,MATCH(totalExpenditure!$A110,gDP!$B$6:$B$271))=0,"",INDEX([2]pivotTable!B$310:B$615,MATCH(totalExpenditure!$A110,[2]pivotTable!$A$310:$A$615,0))/100*INDEX(gDP!Q$6:Q$271,MATCH(totalExpenditure!$A110,gDP!$B$6:$B$271)))</f>
        <v>#N/A</v>
      </c>
      <c r="BB110" s="77" t="e">
        <f>IF(INDEX([2]pivotTable!C$310:C$615,MATCH(totalExpenditure!$A110,[2]pivotTable!$A$310:$A$615,0))/100*INDEX(gDP!R$6:R$271,MATCH(totalExpenditure!$A110,gDP!$B$6:$B$271))=0,"",INDEX([2]pivotTable!C$310:C$615,MATCH(totalExpenditure!$A110,[2]pivotTable!$A$310:$A$615,0))/100*INDEX(gDP!R$6:R$271,MATCH(totalExpenditure!$A110,gDP!$B$6:$B$271)))</f>
        <v>#N/A</v>
      </c>
      <c r="BC110" s="77" t="e">
        <f>IF(INDEX([2]pivotTable!D$310:D$615,MATCH(totalExpenditure!$A110,[2]pivotTable!$A$310:$A$615,0))/100*INDEX(gDP!S$6:S$271,MATCH(totalExpenditure!$A110,gDP!$B$6:$B$271))=0,"",INDEX([2]pivotTable!D$310:D$615,MATCH(totalExpenditure!$A110,[2]pivotTable!$A$310:$A$615,0))/100*INDEX(gDP!S$6:S$271,MATCH(totalExpenditure!$A110,gDP!$B$6:$B$271)))</f>
        <v>#N/A</v>
      </c>
      <c r="BD110" s="77" t="e">
        <f>IF(INDEX([2]pivotTable!E$310:E$615,MATCH(totalExpenditure!$A110,[2]pivotTable!$A$310:$A$615,0))/100*INDEX(gDP!T$6:T$271,MATCH(totalExpenditure!$A110,gDP!$B$6:$B$271))=0,"",INDEX([2]pivotTable!E$310:E$615,MATCH(totalExpenditure!$A110,[2]pivotTable!$A$310:$A$615,0))/100*INDEX(gDP!T$6:T$271,MATCH(totalExpenditure!$A110,gDP!$B$6:$B$271)))</f>
        <v>#N/A</v>
      </c>
      <c r="BE110" s="77" t="e">
        <f>IF(INDEX([2]pivotTable!F$310:F$615,MATCH(totalExpenditure!$A110,[2]pivotTable!$A$310:$A$615,0))/100*INDEX(gDP!U$6:U$271,MATCH(totalExpenditure!$A110,gDP!$B$6:$B$271))=0,"",INDEX([2]pivotTable!F$310:F$615,MATCH(totalExpenditure!$A110,[2]pivotTable!$A$310:$A$615,0))/100*INDEX(gDP!U$6:U$271,MATCH(totalExpenditure!$A110,gDP!$B$6:$B$271)))</f>
        <v>#N/A</v>
      </c>
      <c r="BF110" s="77" t="e">
        <f>IF(INDEX([2]pivotTable!G$310:G$615,MATCH(totalExpenditure!$A110,[2]pivotTable!$A$310:$A$615,0))/100*INDEX(gDP!V$6:V$271,MATCH(totalExpenditure!$A110,gDP!$B$6:$B$271))=0,"",INDEX([2]pivotTable!G$310:G$615,MATCH(totalExpenditure!$A110,[2]pivotTable!$A$310:$A$615,0))/100*INDEX(gDP!V$6:V$271,MATCH(totalExpenditure!$A110,gDP!$B$6:$B$271)))</f>
        <v>#N/A</v>
      </c>
      <c r="BG110" s="77" t="e">
        <f>IF(INDEX([2]pivotTable!H$310:H$615,MATCH(totalExpenditure!$A110,[2]pivotTable!$A$310:$A$615,0))/100*INDEX(gDP!W$6:W$271,MATCH(totalExpenditure!$A110,gDP!$B$6:$B$271))=0,"",INDEX([2]pivotTable!H$310:H$615,MATCH(totalExpenditure!$A110,[2]pivotTable!$A$310:$A$615,0))/100*INDEX(gDP!W$6:W$271,MATCH(totalExpenditure!$A110,gDP!$B$6:$B$271)))</f>
        <v>#N/A</v>
      </c>
      <c r="BH110" s="77" t="e">
        <f>IF(INDEX([2]pivotTable!I$310:I$615,MATCH(totalExpenditure!$A110,[2]pivotTable!$A$310:$A$615,0))/100*INDEX(gDP!X$6:X$271,MATCH(totalExpenditure!$A110,gDP!$B$6:$B$271))=0,"",INDEX([2]pivotTable!I$310:I$615,MATCH(totalExpenditure!$A110,[2]pivotTable!$A$310:$A$615,0))/100*INDEX(gDP!X$6:X$271,MATCH(totalExpenditure!$A110,gDP!$B$6:$B$271)))</f>
        <v>#N/A</v>
      </c>
      <c r="BI110" s="77" t="e">
        <f>IF(INDEX([2]pivotTable!J$310:J$615,MATCH(totalExpenditure!$A110,[2]pivotTable!$A$310:$A$615,0))/100*INDEX(gDP!Y$6:Y$271,MATCH(totalExpenditure!$A110,gDP!$B$6:$B$271))=0,"",INDEX([2]pivotTable!J$310:J$615,MATCH(totalExpenditure!$A110,[2]pivotTable!$A$310:$A$615,0))/100*INDEX(gDP!Y$6:Y$271,MATCH(totalExpenditure!$A110,gDP!$B$6:$B$271)))</f>
        <v>#N/A</v>
      </c>
      <c r="BJ110" s="77" t="e">
        <f>IF(INDEX([2]pivotTable!K$310:K$615,MATCH(totalExpenditure!$A110,[2]pivotTable!$A$310:$A$615,0))/100*INDEX(gDP!Z$6:Z$271,MATCH(totalExpenditure!$A110,gDP!$B$6:$B$271))=0,"",INDEX([2]pivotTable!K$310:K$615,MATCH(totalExpenditure!$A110,[2]pivotTable!$A$310:$A$615,0))/100*INDEX(gDP!Z$6:Z$271,MATCH(totalExpenditure!$A110,gDP!$B$6:$B$271)))</f>
        <v>#N/A</v>
      </c>
      <c r="BK110" s="77" t="e">
        <f>IF(INDEX([2]pivotTable!L$310:L$615,MATCH(totalExpenditure!$A110,[2]pivotTable!$A$310:$A$615,0))/100*INDEX(gDP!AA$6:AA$271,MATCH(totalExpenditure!$A110,gDP!$B$6:$B$271))=0,"",INDEX([2]pivotTable!L$310:L$615,MATCH(totalExpenditure!$A110,[2]pivotTable!$A$310:$A$615,0))/100*INDEX(gDP!AA$6:AA$271,MATCH(totalExpenditure!$A110,gDP!$B$6:$B$271)))</f>
        <v>#N/A</v>
      </c>
      <c r="BL110" s="77" t="e">
        <f>IF(INDEX([2]pivotTable!M$310:M$615,MATCH(totalExpenditure!$A110,[2]pivotTable!$A$310:$A$615,0))/100*INDEX(gDP!AB$6:AB$271,MATCH(totalExpenditure!$A110,gDP!$B$6:$B$271))=0,"",INDEX([2]pivotTable!M$310:M$615,MATCH(totalExpenditure!$A110,[2]pivotTable!$A$310:$A$615,0))/100*INDEX(gDP!AB$6:AB$271,MATCH(totalExpenditure!$A110,gDP!$B$6:$B$271)))</f>
        <v>#N/A</v>
      </c>
      <c r="BM110" s="77" t="e">
        <f>IF(INDEX([2]pivotTable!N$310:N$615,MATCH(totalExpenditure!$A110,[2]pivotTable!$A$310:$A$615,0))/100*INDEX(gDP!AC$6:AC$271,MATCH(totalExpenditure!$A110,gDP!$B$6:$B$271))=0,"",INDEX([2]pivotTable!N$310:N$615,MATCH(totalExpenditure!$A110,[2]pivotTable!$A$310:$A$615,0))/100*INDEX(gDP!AC$6:AC$271,MATCH(totalExpenditure!$A110,gDP!$B$6:$B$271)))</f>
        <v>#N/A</v>
      </c>
      <c r="BN110" s="77" t="e">
        <f>IF(INDEX([2]pivotTable!O$310:O$615,MATCH(totalExpenditure!$A110,[2]pivotTable!$A$310:$A$615,0))/100*INDEX(gDP!AD$6:AD$271,MATCH(totalExpenditure!$A110,gDP!$B$6:$B$271))=0,"",INDEX([2]pivotTable!O$310:O$615,MATCH(totalExpenditure!$A110,[2]pivotTable!$A$310:$A$615,0))/100*INDEX(gDP!AD$6:AD$271,MATCH(totalExpenditure!$A110,gDP!$B$6:$B$271)))</f>
        <v>#N/A</v>
      </c>
      <c r="BO110" s="77" t="e">
        <f>IF(INDEX([2]pivotTable!P$310:P$615,MATCH(totalExpenditure!$A110,[2]pivotTable!$A$310:$A$615,0))/100*INDEX(gDP!AE$6:AE$271,MATCH(totalExpenditure!$A110,gDP!$B$6:$B$271))=0,"",INDEX([2]pivotTable!P$310:P$615,MATCH(totalExpenditure!$A110,[2]pivotTable!$A$310:$A$615,0))/100*INDEX(gDP!AE$6:AE$271,MATCH(totalExpenditure!$A110,gDP!$B$6:$B$271)))</f>
        <v>#N/A</v>
      </c>
      <c r="BP110" s="77" t="e">
        <f>IF(INDEX([2]pivotTable!Q$310:Q$615,MATCH(totalExpenditure!$A110,[2]pivotTable!$A$310:$A$615,0))/100*INDEX(gDP!AF$6:AF$271,MATCH(totalExpenditure!$A110,gDP!$B$6:$B$271))=0,"",INDEX([2]pivotTable!Q$310:Q$615,MATCH(totalExpenditure!$A110,[2]pivotTable!$A$310:$A$615,0))/100*INDEX(gDP!AF$6:AF$271,MATCH(totalExpenditure!$A110,gDP!$B$6:$B$271)))</f>
        <v>#N/A</v>
      </c>
      <c r="BQ110" s="77" t="e">
        <f>IF(INDEX([2]pivotTable!R$310:R$615,MATCH(totalExpenditure!$A110,[2]pivotTable!$A$310:$A$615,0))/100*INDEX(gDP!AG$6:AG$271,MATCH(totalExpenditure!$A110,gDP!$B$6:$B$271))=0,"",INDEX([2]pivotTable!R$310:R$615,MATCH(totalExpenditure!$A110,[2]pivotTable!$A$310:$A$615,0))/100*INDEX(gDP!AG$6:AG$271,MATCH(totalExpenditure!$A110,gDP!$B$6:$B$271)))</f>
        <v>#N/A</v>
      </c>
      <c r="BR110" s="77" t="e">
        <f>IF(INDEX([2]pivotTable!S$310:S$615,MATCH(totalExpenditure!$A110,[2]pivotTable!$A$310:$A$615,0))/100*INDEX(gDP!AH$6:AH$271,MATCH(totalExpenditure!$A110,gDP!$B$6:$B$271))=0,"",INDEX([2]pivotTable!S$310:S$615,MATCH(totalExpenditure!$A110,[2]pivotTable!$A$310:$A$615,0))/100*INDEX(gDP!AH$6:AH$271,MATCH(totalExpenditure!$A110,gDP!$B$6:$B$271)))</f>
        <v>#N/A</v>
      </c>
      <c r="BS110" s="77" t="e">
        <f>IF(INDEX([2]pivotTable!T$310:T$615,MATCH(totalExpenditure!$A110,[2]pivotTable!$A$310:$A$615,0))/100*INDEX(gDP!AI$6:AI$271,MATCH(totalExpenditure!$A110,gDP!$B$6:$B$271))=0,"",INDEX([2]pivotTable!T$310:T$615,MATCH(totalExpenditure!$A110,[2]pivotTable!$A$310:$A$615,0))/100*INDEX(gDP!AI$6:AI$271,MATCH(totalExpenditure!$A110,gDP!$B$6:$B$271)))</f>
        <v>#N/A</v>
      </c>
      <c r="BT110" s="77" t="e">
        <f>IF(INDEX([2]pivotTable!U$310:U$615,MATCH(totalExpenditure!$A110,[2]pivotTable!$A$310:$A$615,0))/100*INDEX(gDP!AJ$6:AJ$271,MATCH(totalExpenditure!$A110,gDP!$B$6:$B$271))=0,"",INDEX([2]pivotTable!U$310:U$615,MATCH(totalExpenditure!$A110,[2]pivotTable!$A$310:$A$615,0))/100*INDEX(gDP!AJ$6:AJ$271,MATCH(totalExpenditure!$A110,gDP!$B$6:$B$271)))</f>
        <v>#N/A</v>
      </c>
      <c r="BU110" s="77" t="e">
        <f>IF(INDEX([2]pivotTable!V$310:V$615,MATCH(totalExpenditure!$A110,[2]pivotTable!$A$310:$A$615,0))/100*INDEX(gDP!AK$6:AK$271,MATCH(totalExpenditure!$A110,gDP!$B$6:$B$271))=0,"",INDEX([2]pivotTable!V$310:V$615,MATCH(totalExpenditure!$A110,[2]pivotTable!$A$310:$A$615,0))/100*INDEX(gDP!AK$6:AK$271,MATCH(totalExpenditure!$A110,gDP!$B$6:$B$271)))</f>
        <v>#N/A</v>
      </c>
      <c r="BV110" s="77" t="e">
        <f>IF(INDEX([2]pivotTable!W$310:W$615,MATCH(totalExpenditure!$A110,[2]pivotTable!$A$310:$A$615,0))/100*INDEX(gDP!AL$6:AL$271,MATCH(totalExpenditure!$A110,gDP!$B$6:$B$271))=0,"",INDEX([2]pivotTable!W$310:W$615,MATCH(totalExpenditure!$A110,[2]pivotTable!$A$310:$A$615,0))/100*INDEX(gDP!AL$6:AL$271,MATCH(totalExpenditure!$A110,gDP!$B$6:$B$271)))</f>
        <v>#N/A</v>
      </c>
      <c r="BW110" s="77" t="e">
        <f>IF(INDEX([2]pivotTable!X$310:X$615,MATCH(totalExpenditure!$A110,[2]pivotTable!$A$310:$A$615,0))/100*INDEX(gDP!AM$6:AM$271,MATCH(totalExpenditure!$A110,gDP!$B$6:$B$271))=0,"",INDEX([2]pivotTable!X$310:X$615,MATCH(totalExpenditure!$A110,[2]pivotTable!$A$310:$A$615,0))/100*INDEX(gDP!AM$6:AM$271,MATCH(totalExpenditure!$A110,gDP!$B$6:$B$271)))</f>
        <v>#N/A</v>
      </c>
      <c r="BX110" s="77" t="e">
        <f>IF(INDEX([2]pivotTable!Y$310:Y$615,MATCH(totalExpenditure!$A110,[2]pivotTable!$A$310:$A$615,0))/100*INDEX(gDP!AN$6:AN$271,MATCH(totalExpenditure!$A110,gDP!$B$6:$B$271))=0,"",INDEX([2]pivotTable!Y$310:Y$615,MATCH(totalExpenditure!$A110,[2]pivotTable!$A$310:$A$615,0))/100*INDEX(gDP!AN$6:AN$271,MATCH(totalExpenditure!$A110,gDP!$B$6:$B$271)))</f>
        <v>#N/A</v>
      </c>
      <c r="BY110" s="77" t="e">
        <f>IF(INDEX([2]pivotTable!Z$310:Z$615,MATCH(totalExpenditure!$A110,[2]pivotTable!$A$310:$A$615,0))/100*INDEX(gDP!AO$6:AO$271,MATCH(totalExpenditure!$A110,gDP!$B$6:$B$271))=0,"",INDEX([2]pivotTable!Z$310:Z$615,MATCH(totalExpenditure!$A110,[2]pivotTable!$A$310:$A$615,0))/100*INDEX(gDP!AO$6:AO$271,MATCH(totalExpenditure!$A110,gDP!$B$6:$B$271)))</f>
        <v>#N/A</v>
      </c>
      <c r="BZ110" s="77" t="e">
        <f>IF(INDEX([2]pivotTable!AA$310:AA$615,MATCH(totalExpenditure!$A110,[2]pivotTable!$A$310:$A$615,0))/100*INDEX(gDP!AP$6:AP$271,MATCH(totalExpenditure!$A110,gDP!$B$6:$B$271))=0,"",INDEX([2]pivotTable!AA$310:AA$615,MATCH(totalExpenditure!$A110,[2]pivotTable!$A$310:$A$615,0))/100*INDEX(gDP!AP$6:AP$271,MATCH(totalExpenditure!$A110,gDP!$B$6:$B$271)))</f>
        <v>#N/A</v>
      </c>
      <c r="CA110" s="77" t="e">
        <f>IF(INDEX([2]pivotTable!AB$310:AB$615,MATCH(totalExpenditure!$A110,[2]pivotTable!$A$310:$A$615,0))/100*INDEX(gDP!AQ$6:AQ$271,MATCH(totalExpenditure!$A110,gDP!$B$6:$B$271))=0,"",INDEX([2]pivotTable!AB$310:AB$615,MATCH(totalExpenditure!$A110,[2]pivotTable!$A$310:$A$615,0))/100*INDEX(gDP!AQ$6:AQ$271,MATCH(totalExpenditure!$A110,gDP!$B$6:$B$271)))</f>
        <v>#N/A</v>
      </c>
      <c r="CB110" s="77" t="e">
        <f>IF(INDEX([2]pivotTable!AC$310:AC$615,MATCH(totalExpenditure!$A110,[2]pivotTable!$A$310:$A$615,0))/100*INDEX(gDP!AR$6:AR$271,MATCH(totalExpenditure!$A110,gDP!$B$6:$B$271))=0,"",INDEX([2]pivotTable!AC$310:AC$615,MATCH(totalExpenditure!$A110,[2]pivotTable!$A$310:$A$615,0))/100*INDEX(gDP!AR$6:AR$271,MATCH(totalExpenditure!$A110,gDP!$B$6:$B$271)))</f>
        <v>#N/A</v>
      </c>
      <c r="CC110" s="77" t="e">
        <f>IF(INDEX([2]pivotTable!AD$310:AD$615,MATCH(totalExpenditure!$A110,[2]pivotTable!$A$310:$A$615,0))/100*INDEX(gDP!AS$6:AS$271,MATCH(totalExpenditure!$A110,gDP!$B$6:$B$271))=0,"",INDEX([2]pivotTable!AD$310:AD$615,MATCH(totalExpenditure!$A110,[2]pivotTable!$A$310:$A$615,0))/100*INDEX(gDP!AS$6:AS$271,MATCH(totalExpenditure!$A110,gDP!$B$6:$B$271)))</f>
        <v>#N/A</v>
      </c>
      <c r="CD110" s="77" t="e">
        <f>IF(INDEX([2]pivotTable!AE$310:AE$615,MATCH(totalExpenditure!$A110,[2]pivotTable!$A$310:$A$615,0))/100*INDEX(gDP!AT$6:AT$271,MATCH(totalExpenditure!$A110,gDP!$B$6:$B$271))=0,"",INDEX([2]pivotTable!AE$310:AE$615,MATCH(totalExpenditure!$A110,[2]pivotTable!$A$310:$A$615,0))/100*INDEX(gDP!AT$6:AT$271,MATCH(totalExpenditure!$A110,gDP!$B$6:$B$271)))</f>
        <v>#N/A</v>
      </c>
      <c r="CE110" s="77" t="e">
        <f>IF(INDEX([2]pivotTable!AF$310:AF$615,MATCH(totalExpenditure!$A110,[2]pivotTable!$A$310:$A$615,0))/100*INDEX(gDP!AU$6:AU$271,MATCH(totalExpenditure!$A110,gDP!$B$6:$B$271))=0,"",INDEX([2]pivotTable!AF$310:AF$615,MATCH(totalExpenditure!$A110,[2]pivotTable!$A$310:$A$615,0))/100*INDEX(gDP!AU$6:AU$271,MATCH(totalExpenditure!$A110,gDP!$B$6:$B$271)))</f>
        <v>#N/A</v>
      </c>
      <c r="CF110" s="77" t="e">
        <f>IF(INDEX([2]pivotTable!AG$310:AG$615,MATCH(totalExpenditure!$A110,[2]pivotTable!$A$310:$A$615,0))/100*INDEX(gDP!AV$6:AV$271,MATCH(totalExpenditure!$A110,gDP!$B$6:$B$271))=0,"",INDEX([2]pivotTable!AG$310:AG$615,MATCH(totalExpenditure!$A110,[2]pivotTable!$A$310:$A$615,0))/100*INDEX(gDP!AV$6:AV$271,MATCH(totalExpenditure!$A110,gDP!$B$6:$B$271)))</f>
        <v>#N/A</v>
      </c>
      <c r="CG110" s="77" t="e">
        <f>IF(INDEX([2]pivotTable!AH$310:AH$615,MATCH(totalExpenditure!$A110,[2]pivotTable!$A$310:$A$615,0))/100*INDEX(gDP!AW$6:AW$271,MATCH(totalExpenditure!$A110,gDP!$B$6:$B$271))=0,"",INDEX([2]pivotTable!AH$310:AH$615,MATCH(totalExpenditure!$A110,[2]pivotTable!$A$310:$A$615,0))/100*INDEX(gDP!AW$6:AW$271,MATCH(totalExpenditure!$A110,gDP!$B$6:$B$271)))</f>
        <v>#N/A</v>
      </c>
      <c r="CH110" s="77" t="e">
        <f>IF(INDEX([2]pivotTable!AI$310:AI$615,MATCH(totalExpenditure!$A110,[2]pivotTable!$A$310:$A$615,0))/100*INDEX(gDP!AX$6:AX$271,MATCH(totalExpenditure!$A110,gDP!$B$6:$B$271))=0,"",INDEX([2]pivotTable!AI$310:AI$615,MATCH(totalExpenditure!$A110,[2]pivotTable!$A$310:$A$615,0))/100*INDEX(gDP!AX$6:AX$271,MATCH(totalExpenditure!$A110,gDP!$B$6:$B$271)))</f>
        <v>#N/A</v>
      </c>
      <c r="CI110" s="77" t="e">
        <f>IF(INDEX([2]pivotTable!AJ$310:AJ$615,MATCH(totalExpenditure!$A110,[2]pivotTable!$A$310:$A$615,0))/100*INDEX(gDP!AY$6:AY$271,MATCH(totalExpenditure!$A110,gDP!$B$6:$B$271))=0,"",INDEX([2]pivotTable!AJ$310:AJ$615,MATCH(totalExpenditure!$A110,[2]pivotTable!$A$310:$A$615,0))/100*INDEX(gDP!AY$6:AY$271,MATCH(totalExpenditure!$A110,gDP!$B$6:$B$271)))</f>
        <v>#N/A</v>
      </c>
      <c r="CJ110" s="77" t="e">
        <f>IF(INDEX([2]pivotTable!AK$310:AK$615,MATCH(totalExpenditure!$A110,[2]pivotTable!$A$310:$A$615,0))/100*INDEX(gDP!AZ$6:AZ$271,MATCH(totalExpenditure!$A110,gDP!$B$6:$B$271))=0,"",INDEX([2]pivotTable!AK$310:AK$615,MATCH(totalExpenditure!$A110,[2]pivotTable!$A$310:$A$615,0))/100*INDEX(gDP!AZ$6:AZ$271,MATCH(totalExpenditure!$A110,gDP!$B$6:$B$271)))</f>
        <v>#N/A</v>
      </c>
      <c r="CK110" s="77" t="e">
        <f>IF(INDEX([2]pivotTable!AL$310:AL$615,MATCH(totalExpenditure!$A110,[2]pivotTable!$A$310:$A$615,0))/100*INDEX(gDP!BA$6:BA$271,MATCH(totalExpenditure!$A110,gDP!$B$6:$B$271))=0,"",INDEX([2]pivotTable!AL$310:AL$615,MATCH(totalExpenditure!$A110,[2]pivotTable!$A$310:$A$615,0))/100*INDEX(gDP!BA$6:BA$271,MATCH(totalExpenditure!$A110,gDP!$B$6:$B$271)))</f>
        <v>#N/A</v>
      </c>
      <c r="CL110" s="77" t="e">
        <f>IF(INDEX([2]pivotTable!AM$310:AM$615,MATCH(totalExpenditure!$A110,[2]pivotTable!$A$310:$A$615,0))/100*INDEX(gDP!BB$6:BB$271,MATCH(totalExpenditure!$A110,gDP!$B$6:$B$271))=0,"",INDEX([2]pivotTable!AM$310:AM$615,MATCH(totalExpenditure!$A110,[2]pivotTable!$A$310:$A$615,0))/100*INDEX(gDP!BB$6:BB$271,MATCH(totalExpenditure!$A110,gDP!$B$6:$B$271)))</f>
        <v>#N/A</v>
      </c>
      <c r="CM110" s="77" t="e">
        <f>IF(INDEX([2]pivotTable!AN$310:AN$615,MATCH(totalExpenditure!$A110,[2]pivotTable!$A$310:$A$615,0))/100*INDEX(gDP!BC$6:BC$271,MATCH(totalExpenditure!$A110,gDP!$B$6:$B$271))=0,"",INDEX([2]pivotTable!AN$310:AN$615,MATCH(totalExpenditure!$A110,[2]pivotTable!$A$310:$A$615,0))/100*INDEX(gDP!BC$6:BC$271,MATCH(totalExpenditure!$A110,gDP!$B$6:$B$271)))</f>
        <v>#N/A</v>
      </c>
      <c r="CN110" s="77" t="e">
        <f>IF(INDEX([2]pivotTable!AO$310:AO$615,MATCH(totalExpenditure!$A110,[2]pivotTable!$A$310:$A$615,0))/100*INDEX(gDP!BD$6:BD$271,MATCH(totalExpenditure!$A110,gDP!$B$6:$B$271))=0,"",INDEX([2]pivotTable!AO$310:AO$615,MATCH(totalExpenditure!$A110,[2]pivotTable!$A$310:$A$615,0))/100*INDEX(gDP!BD$6:BD$271,MATCH(totalExpenditure!$A110,gDP!$B$6:$B$271)))</f>
        <v>#N/A</v>
      </c>
      <c r="CO110" s="77" t="e">
        <f>IF(INDEX([2]pivotTable!AP$310:AP$615,MATCH(totalExpenditure!$A110,[2]pivotTable!$A$310:$A$615,0))/100*INDEX(gDP!BE$6:BE$271,MATCH(totalExpenditure!$A110,gDP!$B$6:$B$271))=0,"",INDEX([2]pivotTable!AP$310:AP$615,MATCH(totalExpenditure!$A110,[2]pivotTable!$A$310:$A$615,0))/100*INDEX(gDP!BE$6:BE$271,MATCH(totalExpenditure!$A110,gDP!$B$6:$B$271)))</f>
        <v>#N/A</v>
      </c>
      <c r="CP110" s="77" t="e">
        <f>IF(INDEX([2]pivotTable!AQ$310:AQ$615,MATCH(totalExpenditure!$A110,[2]pivotTable!$A$310:$A$615,0))/100*INDEX(gDP!BF$6:BF$271,MATCH(totalExpenditure!$A110,gDP!$B$6:$B$271))=0,"",INDEX([2]pivotTable!AQ$310:AQ$615,MATCH(totalExpenditure!$A110,[2]pivotTable!$A$310:$A$615,0))/100*INDEX(gDP!BF$6:BF$271,MATCH(totalExpenditure!$A110,gDP!$B$6:$B$271)))</f>
        <v>#N/A</v>
      </c>
      <c r="CQ110" s="77" t="e">
        <f>IF(INDEX([2]pivotTable!AR$310:AR$615,MATCH(totalExpenditure!$A110,[2]pivotTable!$A$310:$A$615,0))/100*INDEX(gDP!BG$6:BG$271,MATCH(totalExpenditure!$A110,gDP!$B$6:$B$271))=0,"",INDEX([2]pivotTable!AR$310:AR$615,MATCH(totalExpenditure!$A110,[2]pivotTable!$A$310:$A$615,0))/100*INDEX(gDP!BG$6:BG$271,MATCH(totalExpenditure!$A110,gDP!$B$6:$B$271)))</f>
        <v>#N/A</v>
      </c>
      <c r="CR110" s="77" t="e">
        <f>IF(INDEX([2]pivotTable!AS$310:AS$615,MATCH(totalExpenditure!$A110,[2]pivotTable!$A$310:$A$615,0))/100*INDEX(gDP!BH$6:BH$271,MATCH(totalExpenditure!$A110,gDP!$B$6:$B$271))=0,"",INDEX([2]pivotTable!AS$310:AS$615,MATCH(totalExpenditure!$A110,[2]pivotTable!$A$310:$A$615,0))/100*INDEX(gDP!BH$6:BH$271,MATCH(totalExpenditure!$A110,gDP!$B$6:$B$271)))</f>
        <v>#N/A</v>
      </c>
      <c r="CS110" s="77" t="e">
        <f>IF(INDEX([2]pivotTable!AT$310:AT$615,MATCH(totalExpenditure!$A110,[2]pivotTable!$A$310:$A$615,0))/100*INDEX(gDP!BI$6:BI$271,MATCH(totalExpenditure!$A110,gDP!$B$6:$B$271))=0,"",INDEX([2]pivotTable!AT$310:AT$615,MATCH(totalExpenditure!$A110,[2]pivotTable!$A$310:$A$615,0))/100*INDEX(gDP!BI$6:BI$271,MATCH(totalExpenditure!$A110,gDP!$B$6:$B$271)))</f>
        <v>#N/A</v>
      </c>
      <c r="CT110" s="77" t="e">
        <f>IF(INDEX([2]pivotTable!AU$310:AU$615,MATCH(totalExpenditure!$A110,[2]pivotTable!$A$310:$A$615,0))/100*INDEX(gDP!BJ$6:BJ$271,MATCH(totalExpenditure!$A110,gDP!$B$6:$B$271))=0,"",INDEX([2]pivotTable!AU$310:AU$615,MATCH(totalExpenditure!$A110,[2]pivotTable!$A$310:$A$615,0))/100*INDEX(gDP!BJ$6:BJ$271,MATCH(totalExpenditure!$A110,gDP!$B$6:$B$271)))</f>
        <v>#N/A</v>
      </c>
      <c r="CU110" s="77" t="e">
        <f>IF(INDEX([2]pivotTable!AV$310:AV$615,MATCH(totalExpenditure!$A110,[2]pivotTable!$A$310:$A$615,0))/100*INDEX(gDP!BK$6:BK$271,MATCH(totalExpenditure!$A110,gDP!$B$6:$B$271))=0,"",INDEX([2]pivotTable!AV$310:AV$615,MATCH(totalExpenditure!$A110,[2]pivotTable!$A$310:$A$615,0))/100*INDEX(gDP!BK$6:BK$271,MATCH(totalExpenditure!$A110,gDP!$B$6:$B$271)))</f>
        <v>#N/A</v>
      </c>
      <c r="CV110" s="77" t="e">
        <f>IF(INDEX([2]pivotTable!AW$310:AW$615,MATCH(totalExpenditure!$A110,[2]pivotTable!$A$310:$A$615,0))/100*INDEX(gDP!BL$6:BL$271,MATCH(totalExpenditure!$A110,gDP!$B$6:$B$271))=0,"",INDEX([2]pivotTable!AW$310:AW$615,MATCH(totalExpenditure!$A110,[2]pivotTable!$A$310:$A$615,0))/100*INDEX(gDP!BL$6:BL$271,MATCH(totalExpenditure!$A110,gDP!$B$6:$B$271)))</f>
        <v>#N/A</v>
      </c>
      <c r="CW110" s="77" t="e">
        <f>IF(INDEX([2]pivotTable!AX$310:AX$615,MATCH(totalExpenditure!$A110,[2]pivotTable!$A$310:$A$615,0))/100*INDEX(gDP!BM$6:BM$271,MATCH(totalExpenditure!$A110,gDP!$B$6:$B$271))=0,"",INDEX([2]pivotTable!AX$310:AX$615,MATCH(totalExpenditure!$A110,[2]pivotTable!$A$310:$A$615,0))/100*INDEX(gDP!BM$6:BM$271,MATCH(totalExpenditure!$A110,gDP!$B$6:$B$271)))</f>
        <v>#N/A</v>
      </c>
      <c r="CX110" s="77" t="e">
        <f>IF(INDEX([2]pivotTable!AY$310:AY$615,MATCH(totalExpenditure!$A110,[2]pivotTable!$A$310:$A$615,0))/100*INDEX(gDP!BN$6:BN$271,MATCH(totalExpenditure!$A110,gDP!$B$6:$B$271))=0,"",INDEX([2]pivotTable!AY$310:AY$615,MATCH(totalExpenditure!$A110,[2]pivotTable!$A$310:$A$615,0))/100*INDEX(gDP!BN$6:BN$271,MATCH(totalExpenditure!$A110,gDP!$B$6:$B$271)))</f>
        <v>#N/A</v>
      </c>
      <c r="CY110" s="77" t="e">
        <f>IF(INDEX([2]pivotTable!AZ$310:AZ$615,MATCH(totalExpenditure!$A110,[2]pivotTable!$A$310:$A$615,0))/100*INDEX(gDP!BO$6:BO$271,MATCH(totalExpenditure!$A110,gDP!$B$6:$B$271))=0,"",INDEX([2]pivotTable!AZ$310:AZ$615,MATCH(totalExpenditure!$A110,[2]pivotTable!$A$310:$A$615,0))/100*INDEX(gDP!BO$6:BO$271,MATCH(totalExpenditure!$A110,gDP!$B$6:$B$271)))</f>
        <v>#N/A</v>
      </c>
      <c r="CZ110" s="77" t="e">
        <f>IF(B110="","",IF(BA110="","",B110-B110+INDEX(gDP!Q$6:Q$271,MATCH(totalExpenditure!$A110,gDP!$B$6:$B$271))))</f>
        <v>#N/A</v>
      </c>
      <c r="DA110" s="77" t="e">
        <f>IF(C110="","",IF(BB110="","",C110-C110+INDEX(gDP!R$6:R$271,MATCH(totalExpenditure!$A110,gDP!$B$6:$B$271))))</f>
        <v>#N/A</v>
      </c>
      <c r="DB110" s="77" t="e">
        <f>IF(D110="","",IF(BC110="","",D110-D110+INDEX(gDP!S$6:S$271,MATCH(totalExpenditure!$A110,gDP!$B$6:$B$271))))</f>
        <v>#N/A</v>
      </c>
      <c r="DC110" s="77" t="e">
        <f>IF(E110="","",IF(BD110="","",E110-E110+INDEX(gDP!T$6:T$271,MATCH(totalExpenditure!$A110,gDP!$B$6:$B$271))))</f>
        <v>#N/A</v>
      </c>
      <c r="DD110" s="77" t="e">
        <f>IF(F110="","",IF(BE110="","",F110-F110+INDEX(gDP!U$6:U$271,MATCH(totalExpenditure!$A110,gDP!$B$6:$B$271))))</f>
        <v>#N/A</v>
      </c>
      <c r="DE110" s="77" t="e">
        <f>IF(G110="","",IF(BF110="","",G110-G110+INDEX(gDP!V$6:V$271,MATCH(totalExpenditure!$A110,gDP!$B$6:$B$271))))</f>
        <v>#N/A</v>
      </c>
      <c r="DF110" s="77" t="e">
        <f>IF(H110="","",IF(BG110="","",H110-H110+INDEX(gDP!W$6:W$271,MATCH(totalExpenditure!$A110,gDP!$B$6:$B$271))))</f>
        <v>#N/A</v>
      </c>
      <c r="DG110" s="77" t="e">
        <f>IF(I110="","",IF(BH110="","",I110-I110+INDEX(gDP!X$6:X$271,MATCH(totalExpenditure!$A110,gDP!$B$6:$B$271))))</f>
        <v>#N/A</v>
      </c>
      <c r="DH110" s="77" t="e">
        <f>IF(J110="","",IF(BI110="","",J110-J110+INDEX(gDP!Y$6:Y$271,MATCH(totalExpenditure!$A110,gDP!$B$6:$B$271))))</f>
        <v>#N/A</v>
      </c>
      <c r="DI110" s="77" t="e">
        <f>IF(K110="","",IF(BJ110="","",K110-K110+INDEX(gDP!Z$6:Z$271,MATCH(totalExpenditure!$A110,gDP!$B$6:$B$271))))</f>
        <v>#N/A</v>
      </c>
      <c r="DJ110" s="77" t="e">
        <f>IF(L110="","",IF(BK110="","",L110-L110+INDEX(gDP!AA$6:AA$271,MATCH(totalExpenditure!$A110,gDP!$B$6:$B$271))))</f>
        <v>#N/A</v>
      </c>
      <c r="DK110" s="77" t="e">
        <f>IF(M110="","",IF(BL110="","",M110-M110+INDEX(gDP!AB$6:AB$271,MATCH(totalExpenditure!$A110,gDP!$B$6:$B$271))))</f>
        <v>#N/A</v>
      </c>
      <c r="DL110" s="77" t="e">
        <f>IF(N110="","",IF(BM110="","",N110-N110+INDEX(gDP!AC$6:AC$271,MATCH(totalExpenditure!$A110,gDP!$B$6:$B$271))))</f>
        <v>#N/A</v>
      </c>
      <c r="DM110" s="77" t="e">
        <f>IF(O110="","",IF(BN110="","",O110-O110+INDEX(gDP!AD$6:AD$271,MATCH(totalExpenditure!$A110,gDP!$B$6:$B$271))))</f>
        <v>#N/A</v>
      </c>
      <c r="DN110" s="77" t="e">
        <f>IF(P110="","",IF(BO110="","",P110-P110+INDEX(gDP!AE$6:AE$271,MATCH(totalExpenditure!$A110,gDP!$B$6:$B$271))))</f>
        <v>#N/A</v>
      </c>
      <c r="DO110" s="77" t="e">
        <f>IF(Q110="","",IF(BP110="","",Q110-Q110+INDEX(gDP!AF$6:AF$271,MATCH(totalExpenditure!$A110,gDP!$B$6:$B$271))))</f>
        <v>#N/A</v>
      </c>
      <c r="DP110" s="77" t="e">
        <f>IF(R110="","",IF(BQ110="","",R110-R110+INDEX(gDP!AG$6:AG$271,MATCH(totalExpenditure!$A110,gDP!$B$6:$B$271))))</f>
        <v>#N/A</v>
      </c>
      <c r="DQ110" s="77" t="e">
        <f>IF(S110="","",IF(BR110="","",S110-S110+INDEX(gDP!AH$6:AH$271,MATCH(totalExpenditure!$A110,gDP!$B$6:$B$271))))</f>
        <v>#N/A</v>
      </c>
      <c r="DR110" s="77" t="e">
        <f>IF(T110="","",IF(BS110="","",T110-T110+INDEX(gDP!AI$6:AI$271,MATCH(totalExpenditure!$A110,gDP!$B$6:$B$271))))</f>
        <v>#N/A</v>
      </c>
      <c r="DS110" s="77" t="e">
        <f>IF(U110="","",IF(BT110="","",U110-U110+INDEX(gDP!AJ$6:AJ$271,MATCH(totalExpenditure!$A110,gDP!$B$6:$B$271))))</f>
        <v>#N/A</v>
      </c>
      <c r="DT110" s="77" t="e">
        <f>IF(V110="","",IF(BU110="","",V110-V110+INDEX(gDP!AK$6:AK$271,MATCH(totalExpenditure!$A110,gDP!$B$6:$B$271))))</f>
        <v>#N/A</v>
      </c>
      <c r="DU110" s="77" t="e">
        <f>IF(W110="","",IF(BV110="","",W110-W110+INDEX(gDP!AL$6:AL$271,MATCH(totalExpenditure!$A110,gDP!$B$6:$B$271))))</f>
        <v>#N/A</v>
      </c>
      <c r="DV110" s="77" t="e">
        <f>IF(X110="","",IF(BW110="","",X110-X110+INDEX(gDP!AM$6:AM$271,MATCH(totalExpenditure!$A110,gDP!$B$6:$B$271))))</f>
        <v>#N/A</v>
      </c>
      <c r="DW110" s="77" t="e">
        <f>IF(Y110="","",IF(BX110="","",Y110-Y110+INDEX(gDP!AN$6:AN$271,MATCH(totalExpenditure!$A110,gDP!$B$6:$B$271))))</f>
        <v>#N/A</v>
      </c>
      <c r="DX110" s="77" t="e">
        <f>IF(Z110="","",IF(BY110="","",Z110-Z110+INDEX(gDP!AO$6:AO$271,MATCH(totalExpenditure!$A110,gDP!$B$6:$B$271))))</f>
        <v>#N/A</v>
      </c>
      <c r="DY110" s="77" t="e">
        <f>IF(AA110="","",IF(BZ110="","",AA110-AA110+INDEX(gDP!AP$6:AP$271,MATCH(totalExpenditure!$A110,gDP!$B$6:$B$271))))</f>
        <v>#N/A</v>
      </c>
      <c r="DZ110" s="77" t="e">
        <f>IF(AB110="","",IF(CA110="","",AB110-AB110+INDEX(gDP!AQ$6:AQ$271,MATCH(totalExpenditure!$A110,gDP!$B$6:$B$271))))</f>
        <v>#N/A</v>
      </c>
      <c r="EA110" s="77" t="e">
        <f>IF(AC110="","",IF(CB110="","",AC110-AC110+INDEX(gDP!AR$6:AR$271,MATCH(totalExpenditure!$A110,gDP!$B$6:$B$271))))</f>
        <v>#N/A</v>
      </c>
      <c r="EB110" s="77" t="e">
        <f>IF(AD110="","",IF(CC110="","",AD110-AD110+INDEX(gDP!AS$6:AS$271,MATCH(totalExpenditure!$A110,gDP!$B$6:$B$271))))</f>
        <v>#N/A</v>
      </c>
      <c r="EC110" s="77" t="e">
        <f>IF(AE110="","",IF(CD110="","",AE110-AE110+INDEX(gDP!AT$6:AT$271,MATCH(totalExpenditure!$A110,gDP!$B$6:$B$271))))</f>
        <v>#N/A</v>
      </c>
      <c r="ED110" s="77" t="e">
        <f>IF(AF110="","",IF(CE110="","",AF110-AF110+INDEX(gDP!AU$6:AU$271,MATCH(totalExpenditure!$A110,gDP!$B$6:$B$271))))</f>
        <v>#N/A</v>
      </c>
      <c r="EE110" s="77" t="e">
        <f>IF(AG110="","",IF(CF110="","",AG110-AG110+INDEX(gDP!AV$6:AV$271,MATCH(totalExpenditure!$A110,gDP!$B$6:$B$271))))</f>
        <v>#N/A</v>
      </c>
      <c r="EF110" s="77" t="e">
        <f>IF(AH110="","",IF(CG110="","",AH110-AH110+INDEX(gDP!AW$6:AW$271,MATCH(totalExpenditure!$A110,gDP!$B$6:$B$271))))</f>
        <v>#N/A</v>
      </c>
      <c r="EG110" s="77" t="e">
        <f>IF(AI110="","",IF(CH110="","",AI110-AI110+INDEX(gDP!AX$6:AX$271,MATCH(totalExpenditure!$A110,gDP!$B$6:$B$271))))</f>
        <v>#N/A</v>
      </c>
      <c r="EH110" s="77" t="e">
        <f>IF(AJ110="","",IF(CI110="","",AJ110-AJ110+INDEX(gDP!AY$6:AY$271,MATCH(totalExpenditure!$A110,gDP!$B$6:$B$271))))</f>
        <v>#N/A</v>
      </c>
      <c r="EI110" s="77" t="e">
        <f>IF(AK110="","",IF(CJ110="","",AK110-AK110+INDEX(gDP!AZ$6:AZ$271,MATCH(totalExpenditure!$A110,gDP!$B$6:$B$271))))</f>
        <v>#N/A</v>
      </c>
      <c r="EJ110" s="77" t="e">
        <f>IF(AL110="","",IF(CK110="","",AL110-AL110+INDEX(gDP!BA$6:BA$271,MATCH(totalExpenditure!$A110,gDP!$B$6:$B$271))))</f>
        <v>#N/A</v>
      </c>
      <c r="EK110" s="77" t="e">
        <f>IF(AM110="","",IF(CL110="","",AM110-AM110+INDEX(gDP!BB$6:BB$271,MATCH(totalExpenditure!$A110,gDP!$B$6:$B$271))))</f>
        <v>#N/A</v>
      </c>
      <c r="EL110" s="77" t="e">
        <f>IF(AN110="","",IF(CM110="","",AN110-AN110+INDEX(gDP!BC$6:BC$271,MATCH(totalExpenditure!$A110,gDP!$B$6:$B$271))))</f>
        <v>#N/A</v>
      </c>
      <c r="EM110" s="77" t="e">
        <f>IF(AO110="","",IF(CN110="","",AO110-AO110+INDEX(gDP!BD$6:BD$271,MATCH(totalExpenditure!$A110,gDP!$B$6:$B$271))))</f>
        <v>#N/A</v>
      </c>
      <c r="EN110" s="77" t="e">
        <f>IF(AP110="","",IF(CO110="","",AP110-AP110+INDEX(gDP!BE$6:BE$271,MATCH(totalExpenditure!$A110,gDP!$B$6:$B$271))))</f>
        <v>#N/A</v>
      </c>
      <c r="EO110" s="77" t="e">
        <f>IF(AQ110="","",IF(CP110="","",AQ110-AQ110+INDEX(gDP!BF$6:BF$271,MATCH(totalExpenditure!$A110,gDP!$B$6:$B$271))))</f>
        <v>#N/A</v>
      </c>
      <c r="EP110" s="77" t="e">
        <f>IF(AR110="","",IF(CQ110="","",AR110-AR110+INDEX(gDP!BG$6:BG$271,MATCH(totalExpenditure!$A110,gDP!$B$6:$B$271))))</f>
        <v>#N/A</v>
      </c>
      <c r="EQ110" s="77" t="e">
        <f>IF(AS110="","",IF(CR110="","",AS110-AS110+INDEX(gDP!BH$6:BH$271,MATCH(totalExpenditure!$A110,gDP!$B$6:$B$271))))</f>
        <v>#N/A</v>
      </c>
      <c r="ER110" s="77" t="e">
        <f>IF(AT110="","",IF(CS110="","",AT110-AT110+INDEX(gDP!BI$6:BI$271,MATCH(totalExpenditure!$A110,gDP!$B$6:$B$271))))</f>
        <v>#N/A</v>
      </c>
      <c r="ES110" s="77" t="e">
        <f>IF(AU110="","",IF(CT110="","",AU110-AU110+INDEX(gDP!BJ$6:BJ$271,MATCH(totalExpenditure!$A110,gDP!$B$6:$B$271))))</f>
        <v>#N/A</v>
      </c>
      <c r="ET110" s="77" t="e">
        <f>IF(AV110="","",IF(CU110="","",AV110-AV110+INDEX(gDP!BK$6:BK$271,MATCH(totalExpenditure!$A110,gDP!$B$6:$B$271))))</f>
        <v>#N/A</v>
      </c>
      <c r="EU110" s="77" t="e">
        <f>IF(AW110="","",IF(CV110="","",AW110-AW110+INDEX(gDP!BL$6:BL$271,MATCH(totalExpenditure!$A110,gDP!$B$6:$B$271))))</f>
        <v>#N/A</v>
      </c>
      <c r="EV110" s="77" t="e">
        <f>IF(AX110="","",IF(CW110="","",AX110-AX110+INDEX(gDP!BM$6:BM$271,MATCH(totalExpenditure!$A110,gDP!$B$6:$B$271))))</f>
        <v>#N/A</v>
      </c>
      <c r="EW110" s="77" t="e">
        <f>IF(AY110="","",IF(CX110="","",AY110-AY110+INDEX(gDP!BN$6:BN$271,MATCH(totalExpenditure!$A110,gDP!$B$6:$B$271))))</f>
        <v>#N/A</v>
      </c>
      <c r="EX110" s="77" t="e">
        <f>IF(AZ110="","",IF(CY110="","",AZ110-AZ110+INDEX(gDP!BO$6:BO$271,MATCH(totalExpenditure!$A110,gDP!$B$6:$B$271))))</f>
        <v>#N/A</v>
      </c>
    </row>
    <row r="111" spans="1:154" x14ac:dyDescent="0.35">
      <c r="A111" t="s">
        <v>431</v>
      </c>
      <c r="B111" s="77" t="str">
        <f>IF(INDEX([2]pivotTable!B$3:B$308,MATCH(totalExpenditure!$A111,[2]pivotTable!$A$3:$A$308,0))/100*INDEX(gDP!Q$6:Q$271,MATCH(totalExpenditure!$A111,gDP!$B$6:$B$271))=0,"",INDEX([2]pivotTable!B$3:B$308,MATCH(totalExpenditure!$A111,[2]pivotTable!$A$3:$A$308,0))/100*INDEX(gDP!Q$6:Q$271,MATCH(totalExpenditure!$A111,gDP!$B$6:$B$271)))</f>
        <v/>
      </c>
      <c r="C111" s="77" t="str">
        <f>IF(INDEX([2]pivotTable!C$3:C$308,MATCH(totalExpenditure!$A111,[2]pivotTable!$A$3:$A$308,0))/100*INDEX(gDP!R$6:R$271,MATCH(totalExpenditure!$A111,gDP!$B$6:$B$271))=0,"",INDEX([2]pivotTable!C$3:C$308,MATCH(totalExpenditure!$A111,[2]pivotTable!$A$3:$A$308,0))/100*INDEX(gDP!R$6:R$271,MATCH(totalExpenditure!$A111,gDP!$B$6:$B$271)))</f>
        <v/>
      </c>
      <c r="D111" s="77" t="str">
        <f>IF(INDEX([2]pivotTable!D$3:D$308,MATCH(totalExpenditure!$A111,[2]pivotTable!$A$3:$A$308,0))/100*INDEX(gDP!S$6:S$271,MATCH(totalExpenditure!$A111,gDP!$B$6:$B$271))=0,"",INDEX([2]pivotTable!D$3:D$308,MATCH(totalExpenditure!$A111,[2]pivotTable!$A$3:$A$308,0))/100*INDEX(gDP!S$6:S$271,MATCH(totalExpenditure!$A111,gDP!$B$6:$B$271)))</f>
        <v/>
      </c>
      <c r="E111" s="77" t="str">
        <f>IF(INDEX([2]pivotTable!E$3:E$308,MATCH(totalExpenditure!$A111,[2]pivotTable!$A$3:$A$308,0))/100*INDEX(gDP!T$6:T$271,MATCH(totalExpenditure!$A111,gDP!$B$6:$B$271))=0,"",INDEX([2]pivotTable!E$3:E$308,MATCH(totalExpenditure!$A111,[2]pivotTable!$A$3:$A$308,0))/100*INDEX(gDP!T$6:T$271,MATCH(totalExpenditure!$A111,gDP!$B$6:$B$271)))</f>
        <v/>
      </c>
      <c r="F111" s="77" t="str">
        <f>IF(INDEX([2]pivotTable!F$3:F$308,MATCH(totalExpenditure!$A111,[2]pivotTable!$A$3:$A$308,0))/100*INDEX(gDP!U$6:U$271,MATCH(totalExpenditure!$A111,gDP!$B$6:$B$271))=0,"",INDEX([2]pivotTable!F$3:F$308,MATCH(totalExpenditure!$A111,[2]pivotTable!$A$3:$A$308,0))/100*INDEX(gDP!U$6:U$271,MATCH(totalExpenditure!$A111,gDP!$B$6:$B$271)))</f>
        <v/>
      </c>
      <c r="G111" s="77" t="str">
        <f>IF(INDEX([2]pivotTable!G$3:G$308,MATCH(totalExpenditure!$A111,[2]pivotTable!$A$3:$A$308,0))/100*INDEX(gDP!V$6:V$271,MATCH(totalExpenditure!$A111,gDP!$B$6:$B$271))=0,"",INDEX([2]pivotTable!G$3:G$308,MATCH(totalExpenditure!$A111,[2]pivotTable!$A$3:$A$308,0))/100*INDEX(gDP!V$6:V$271,MATCH(totalExpenditure!$A111,gDP!$B$6:$B$271)))</f>
        <v/>
      </c>
      <c r="H111" s="77" t="str">
        <f>IF(INDEX([2]pivotTable!H$3:H$308,MATCH(totalExpenditure!$A111,[2]pivotTable!$A$3:$A$308,0))/100*INDEX(gDP!W$6:W$271,MATCH(totalExpenditure!$A111,gDP!$B$6:$B$271))=0,"",INDEX([2]pivotTable!H$3:H$308,MATCH(totalExpenditure!$A111,[2]pivotTable!$A$3:$A$308,0))/100*INDEX(gDP!W$6:W$271,MATCH(totalExpenditure!$A111,gDP!$B$6:$B$271)))</f>
        <v/>
      </c>
      <c r="I111" s="77" t="str">
        <f>IF(INDEX([2]pivotTable!I$3:I$308,MATCH(totalExpenditure!$A111,[2]pivotTable!$A$3:$A$308,0))/100*INDEX(gDP!X$6:X$271,MATCH(totalExpenditure!$A111,gDP!$B$6:$B$271))=0,"",INDEX([2]pivotTable!I$3:I$308,MATCH(totalExpenditure!$A111,[2]pivotTable!$A$3:$A$308,0))/100*INDEX(gDP!X$6:X$271,MATCH(totalExpenditure!$A111,gDP!$B$6:$B$271)))</f>
        <v/>
      </c>
      <c r="J111" s="77" t="str">
        <f>IF(INDEX([2]pivotTable!J$3:J$308,MATCH(totalExpenditure!$A111,[2]pivotTable!$A$3:$A$308,0))/100*INDEX(gDP!Y$6:Y$271,MATCH(totalExpenditure!$A111,gDP!$B$6:$B$271))=0,"",INDEX([2]pivotTable!J$3:J$308,MATCH(totalExpenditure!$A111,[2]pivotTable!$A$3:$A$308,0))/100*INDEX(gDP!Y$6:Y$271,MATCH(totalExpenditure!$A111,gDP!$B$6:$B$271)))</f>
        <v/>
      </c>
      <c r="K111" s="77" t="str">
        <f>IF(INDEX([2]pivotTable!K$3:K$308,MATCH(totalExpenditure!$A111,[2]pivotTable!$A$3:$A$308,0))/100*INDEX(gDP!Z$6:Z$271,MATCH(totalExpenditure!$A111,gDP!$B$6:$B$271))=0,"",INDEX([2]pivotTable!K$3:K$308,MATCH(totalExpenditure!$A111,[2]pivotTable!$A$3:$A$308,0))/100*INDEX(gDP!Z$6:Z$271,MATCH(totalExpenditure!$A111,gDP!$B$6:$B$271)))</f>
        <v/>
      </c>
      <c r="L111" s="77" t="str">
        <f>IF(INDEX([2]pivotTable!L$3:L$308,MATCH(totalExpenditure!$A111,[2]pivotTable!$A$3:$A$308,0))/100*INDEX(gDP!AA$6:AA$271,MATCH(totalExpenditure!$A111,gDP!$B$6:$B$271))=0,"",INDEX([2]pivotTable!L$3:L$308,MATCH(totalExpenditure!$A111,[2]pivotTable!$A$3:$A$308,0))/100*INDEX(gDP!AA$6:AA$271,MATCH(totalExpenditure!$A111,gDP!$B$6:$B$271)))</f>
        <v/>
      </c>
      <c r="M111" s="77" t="str">
        <f>IF(INDEX([2]pivotTable!M$3:M$308,MATCH(totalExpenditure!$A111,[2]pivotTable!$A$3:$A$308,0))/100*INDEX(gDP!AB$6:AB$271,MATCH(totalExpenditure!$A111,gDP!$B$6:$B$271))=0,"",INDEX([2]pivotTable!M$3:M$308,MATCH(totalExpenditure!$A111,[2]pivotTable!$A$3:$A$308,0))/100*INDEX(gDP!AB$6:AB$271,MATCH(totalExpenditure!$A111,gDP!$B$6:$B$271)))</f>
        <v/>
      </c>
      <c r="N111" s="77" t="str">
        <f>IF(INDEX([2]pivotTable!N$3:N$308,MATCH(totalExpenditure!$A111,[2]pivotTable!$A$3:$A$308,0))/100*INDEX(gDP!AC$6:AC$271,MATCH(totalExpenditure!$A111,gDP!$B$6:$B$271))=0,"",INDEX([2]pivotTable!N$3:N$308,MATCH(totalExpenditure!$A111,[2]pivotTable!$A$3:$A$308,0))/100*INDEX(gDP!AC$6:AC$271,MATCH(totalExpenditure!$A111,gDP!$B$6:$B$271)))</f>
        <v/>
      </c>
      <c r="O111" s="77" t="str">
        <f>IF(INDEX([2]pivotTable!O$3:O$308,MATCH(totalExpenditure!$A111,[2]pivotTable!$A$3:$A$308,0))/100*INDEX(gDP!AD$6:AD$271,MATCH(totalExpenditure!$A111,gDP!$B$6:$B$271))=0,"",INDEX([2]pivotTable!O$3:O$308,MATCH(totalExpenditure!$A111,[2]pivotTable!$A$3:$A$308,0))/100*INDEX(gDP!AD$6:AD$271,MATCH(totalExpenditure!$A111,gDP!$B$6:$B$271)))</f>
        <v/>
      </c>
      <c r="P111" s="77" t="str">
        <f>IF(INDEX([2]pivotTable!P$3:P$308,MATCH(totalExpenditure!$A111,[2]pivotTable!$A$3:$A$308,0))/100*INDEX(gDP!AE$6:AE$271,MATCH(totalExpenditure!$A111,gDP!$B$6:$B$271))=0,"",INDEX([2]pivotTable!P$3:P$308,MATCH(totalExpenditure!$A111,[2]pivotTable!$A$3:$A$308,0))/100*INDEX(gDP!AE$6:AE$271,MATCH(totalExpenditure!$A111,gDP!$B$6:$B$271)))</f>
        <v/>
      </c>
      <c r="Q111" s="77" t="str">
        <f>IF(INDEX([2]pivotTable!Q$3:Q$308,MATCH(totalExpenditure!$A111,[2]pivotTable!$A$3:$A$308,0))/100*INDEX(gDP!AF$6:AF$271,MATCH(totalExpenditure!$A111,gDP!$B$6:$B$271))=0,"",INDEX([2]pivotTable!Q$3:Q$308,MATCH(totalExpenditure!$A111,[2]pivotTable!$A$3:$A$308,0))/100*INDEX(gDP!AF$6:AF$271,MATCH(totalExpenditure!$A111,gDP!$B$6:$B$271)))</f>
        <v/>
      </c>
      <c r="R111" s="77" t="str">
        <f>IF(INDEX([2]pivotTable!R$3:R$308,MATCH(totalExpenditure!$A111,[2]pivotTable!$A$3:$A$308,0))/100*INDEX(gDP!AG$6:AG$271,MATCH(totalExpenditure!$A111,gDP!$B$6:$B$271))=0,"",INDEX([2]pivotTable!R$3:R$308,MATCH(totalExpenditure!$A111,[2]pivotTable!$A$3:$A$308,0))/100*INDEX(gDP!AG$6:AG$271,MATCH(totalExpenditure!$A111,gDP!$B$6:$B$271)))</f>
        <v/>
      </c>
      <c r="S111" s="77" t="str">
        <f>IF(INDEX([2]pivotTable!S$3:S$308,MATCH(totalExpenditure!$A111,[2]pivotTable!$A$3:$A$308,0))/100*INDEX(gDP!AH$6:AH$271,MATCH(totalExpenditure!$A111,gDP!$B$6:$B$271))=0,"",INDEX([2]pivotTable!S$3:S$308,MATCH(totalExpenditure!$A111,[2]pivotTable!$A$3:$A$308,0))/100*INDEX(gDP!AH$6:AH$271,MATCH(totalExpenditure!$A111,gDP!$B$6:$B$271)))</f>
        <v/>
      </c>
      <c r="T111" s="77">
        <f>IF(INDEX([2]pivotTable!T$3:T$308,MATCH(totalExpenditure!$A111,[2]pivotTable!$A$3:$A$308,0))/100*INDEX(gDP!AI$6:AI$271,MATCH(totalExpenditure!$A111,gDP!$B$6:$B$271))=0,"",INDEX([2]pivotTable!T$3:T$308,MATCH(totalExpenditure!$A111,[2]pivotTable!$A$3:$A$308,0))/100*INDEX(gDP!AI$6:AI$271,MATCH(totalExpenditure!$A111,gDP!$B$6:$B$271)))</f>
        <v>1082635418.8030872</v>
      </c>
      <c r="U111" s="77">
        <f>IF(INDEX([2]pivotTable!U$3:U$308,MATCH(totalExpenditure!$A111,[2]pivotTable!$A$3:$A$308,0))/100*INDEX(gDP!AJ$6:AJ$271,MATCH(totalExpenditure!$A111,gDP!$B$6:$B$271))=0,"",INDEX([2]pivotTable!U$3:U$308,MATCH(totalExpenditure!$A111,[2]pivotTable!$A$3:$A$308,0))/100*INDEX(gDP!AJ$6:AJ$271,MATCH(totalExpenditure!$A111,gDP!$B$6:$B$271)))</f>
        <v>1096246764.4410501</v>
      </c>
      <c r="V111" s="77">
        <f>IF(INDEX([2]pivotTable!V$3:V$308,MATCH(totalExpenditure!$A111,[2]pivotTable!$A$3:$A$308,0))/100*INDEX(gDP!AK$6:AK$271,MATCH(totalExpenditure!$A111,gDP!$B$6:$B$271))=0,"",INDEX([2]pivotTable!V$3:V$308,MATCH(totalExpenditure!$A111,[2]pivotTable!$A$3:$A$308,0))/100*INDEX(gDP!AK$6:AK$271,MATCH(totalExpenditure!$A111,gDP!$B$6:$B$271)))</f>
        <v>1254664272.4836471</v>
      </c>
      <c r="W111" s="77">
        <f>IF(INDEX([2]pivotTable!W$3:W$308,MATCH(totalExpenditure!$A111,[2]pivotTable!$A$3:$A$308,0))/100*INDEX(gDP!AL$6:AL$271,MATCH(totalExpenditure!$A111,gDP!$B$6:$B$271))=0,"",INDEX([2]pivotTable!W$3:W$308,MATCH(totalExpenditure!$A111,[2]pivotTable!$A$3:$A$308,0))/100*INDEX(gDP!AL$6:AL$271,MATCH(totalExpenditure!$A111,gDP!$B$6:$B$271)))</f>
        <v>1343056952.5630305</v>
      </c>
      <c r="X111" s="77">
        <f>IF(INDEX([2]pivotTable!X$3:X$308,MATCH(totalExpenditure!$A111,[2]pivotTable!$A$3:$A$308,0))/100*INDEX(gDP!AM$6:AM$271,MATCH(totalExpenditure!$A111,gDP!$B$6:$B$271))=0,"",INDEX([2]pivotTable!X$3:X$308,MATCH(totalExpenditure!$A111,[2]pivotTable!$A$3:$A$308,0))/100*INDEX(gDP!AM$6:AM$271,MATCH(totalExpenditure!$A111,gDP!$B$6:$B$271)))</f>
        <v>3254815448.3396921</v>
      </c>
      <c r="Y111" s="77">
        <f>IF(INDEX([2]pivotTable!Y$3:Y$308,MATCH(totalExpenditure!$A111,[2]pivotTable!$A$3:$A$308,0))/100*INDEX(gDP!AN$6:AN$271,MATCH(totalExpenditure!$A111,gDP!$B$6:$B$271))=0,"",INDEX([2]pivotTable!Y$3:Y$308,MATCH(totalExpenditure!$A111,[2]pivotTable!$A$3:$A$308,0))/100*INDEX(gDP!AN$6:AN$271,MATCH(totalExpenditure!$A111,gDP!$B$6:$B$271)))</f>
        <v>3517097299.7822008</v>
      </c>
      <c r="Z111" s="77">
        <f>IF(INDEX([2]pivotTable!Z$3:Z$308,MATCH(totalExpenditure!$A111,[2]pivotTable!$A$3:$A$308,0))/100*INDEX(gDP!AO$6:AO$271,MATCH(totalExpenditure!$A111,gDP!$B$6:$B$271))=0,"",INDEX([2]pivotTable!Z$3:Z$308,MATCH(totalExpenditure!$A111,[2]pivotTable!$A$3:$A$308,0))/100*INDEX(gDP!AO$6:AO$271,MATCH(totalExpenditure!$A111,gDP!$B$6:$B$271)))</f>
        <v>4047180292.8745193</v>
      </c>
      <c r="AA111" s="77">
        <f>IF(INDEX([2]pivotTable!AA$3:AA$308,MATCH(totalExpenditure!$A111,[2]pivotTable!$A$3:$A$308,0))/100*INDEX(gDP!AP$6:AP$271,MATCH(totalExpenditure!$A111,gDP!$B$6:$B$271))=0,"",INDEX([2]pivotTable!AA$3:AA$308,MATCH(totalExpenditure!$A111,[2]pivotTable!$A$3:$A$308,0))/100*INDEX(gDP!AP$6:AP$271,MATCH(totalExpenditure!$A111,gDP!$B$6:$B$271)))</f>
        <v>3710882776.085722</v>
      </c>
      <c r="AB111" s="77">
        <f>IF(INDEX([2]pivotTable!AB$3:AB$308,MATCH(totalExpenditure!$A111,[2]pivotTable!$A$3:$A$308,0))/100*INDEX(gDP!AQ$6:AQ$271,MATCH(totalExpenditure!$A111,gDP!$B$6:$B$271))=0,"",INDEX([2]pivotTable!AB$3:AB$308,MATCH(totalExpenditure!$A111,[2]pivotTable!$A$3:$A$308,0))/100*INDEX(gDP!AQ$6:AQ$271,MATCH(totalExpenditure!$A111,gDP!$B$6:$B$271)))</f>
        <v>1488950546.8143539</v>
      </c>
      <c r="AC111" s="77">
        <f>IF(INDEX([2]pivotTable!AC$3:AC$308,MATCH(totalExpenditure!$A111,[2]pivotTable!$A$3:$A$308,0))/100*INDEX(gDP!AR$6:AR$271,MATCH(totalExpenditure!$A111,gDP!$B$6:$B$271))=0,"",INDEX([2]pivotTable!AC$3:AC$308,MATCH(totalExpenditure!$A111,[2]pivotTable!$A$3:$A$308,0))/100*INDEX(gDP!AR$6:AR$271,MATCH(totalExpenditure!$A111,gDP!$B$6:$B$271)))</f>
        <v>1820017565.8010063</v>
      </c>
      <c r="AD111" s="77" t="str">
        <f>IF(INDEX([2]pivotTable!AD$3:AD$308,MATCH(totalExpenditure!$A111,[2]pivotTable!$A$3:$A$308,0))/100*INDEX(gDP!AS$6:AS$271,MATCH(totalExpenditure!$A111,gDP!$B$6:$B$271))=0,"",INDEX([2]pivotTable!AD$3:AD$308,MATCH(totalExpenditure!$A111,[2]pivotTable!$A$3:$A$308,0))/100*INDEX(gDP!AS$6:AS$271,MATCH(totalExpenditure!$A111,gDP!$B$6:$B$271)))</f>
        <v/>
      </c>
      <c r="AE111" s="77">
        <f>IF(INDEX([2]pivotTable!AE$3:AE$308,MATCH(totalExpenditure!$A111,[2]pivotTable!$A$3:$A$308,0))/100*INDEX(gDP!AT$6:AT$271,MATCH(totalExpenditure!$A111,gDP!$B$6:$B$271))=0,"",INDEX([2]pivotTable!AE$3:AE$308,MATCH(totalExpenditure!$A111,[2]pivotTable!$A$3:$A$308,0))/100*INDEX(gDP!AT$6:AT$271,MATCH(totalExpenditure!$A111,gDP!$B$6:$B$271)))</f>
        <v>1925363373.4189079</v>
      </c>
      <c r="AF111" s="77">
        <f>IF(INDEX([2]pivotTable!AF$3:AF$308,MATCH(totalExpenditure!$A111,[2]pivotTable!$A$3:$A$308,0))/100*INDEX(gDP!AU$6:AU$271,MATCH(totalExpenditure!$A111,gDP!$B$6:$B$271))=0,"",INDEX([2]pivotTable!AF$3:AF$308,MATCH(totalExpenditure!$A111,[2]pivotTable!$A$3:$A$308,0))/100*INDEX(gDP!AU$6:AU$271,MATCH(totalExpenditure!$A111,gDP!$B$6:$B$271)))</f>
        <v>3834947978.8375869</v>
      </c>
      <c r="AG111" s="77">
        <f>IF(INDEX([2]pivotTable!AG$3:AG$308,MATCH(totalExpenditure!$A111,[2]pivotTable!$A$3:$A$308,0))/100*INDEX(gDP!AV$6:AV$271,MATCH(totalExpenditure!$A111,gDP!$B$6:$B$271))=0,"",INDEX([2]pivotTable!AG$3:AG$308,MATCH(totalExpenditure!$A111,[2]pivotTable!$A$3:$A$308,0))/100*INDEX(gDP!AV$6:AV$271,MATCH(totalExpenditure!$A111,gDP!$B$6:$B$271)))</f>
        <v>5775402610.0656776</v>
      </c>
      <c r="AH111" s="77">
        <f>IF(INDEX([2]pivotTable!AH$3:AH$308,MATCH(totalExpenditure!$A111,[2]pivotTable!$A$3:$A$308,0))/100*INDEX(gDP!AW$6:AW$271,MATCH(totalExpenditure!$A111,gDP!$B$6:$B$271))=0,"",INDEX([2]pivotTable!AH$3:AH$308,MATCH(totalExpenditure!$A111,[2]pivotTable!$A$3:$A$308,0))/100*INDEX(gDP!AW$6:AW$271,MATCH(totalExpenditure!$A111,gDP!$B$6:$B$271)))</f>
        <v>6061350256.9726667</v>
      </c>
      <c r="AI111" s="77" t="str">
        <f>IF(INDEX([2]pivotTable!AI$3:AI$308,MATCH(totalExpenditure!$A111,[2]pivotTable!$A$3:$A$308,0))/100*INDEX(gDP!AX$6:AX$271,MATCH(totalExpenditure!$A111,gDP!$B$6:$B$271))=0,"",INDEX([2]pivotTable!AI$3:AI$308,MATCH(totalExpenditure!$A111,[2]pivotTable!$A$3:$A$308,0))/100*INDEX(gDP!AX$6:AX$271,MATCH(totalExpenditure!$A111,gDP!$B$6:$B$271)))</f>
        <v/>
      </c>
      <c r="AJ111" s="77" t="str">
        <f>IF(INDEX([2]pivotTable!AJ$3:AJ$308,MATCH(totalExpenditure!$A111,[2]pivotTable!$A$3:$A$308,0))/100*INDEX(gDP!AY$6:AY$271,MATCH(totalExpenditure!$A111,gDP!$B$6:$B$271))=0,"",INDEX([2]pivotTable!AJ$3:AJ$308,MATCH(totalExpenditure!$A111,[2]pivotTable!$A$3:$A$308,0))/100*INDEX(gDP!AY$6:AY$271,MATCH(totalExpenditure!$A111,gDP!$B$6:$B$271)))</f>
        <v/>
      </c>
      <c r="AK111" s="77" t="str">
        <f>IF(INDEX([2]pivotTable!AK$3:AK$308,MATCH(totalExpenditure!$A111,[2]pivotTable!$A$3:$A$308,0))/100*INDEX(gDP!AZ$6:AZ$271,MATCH(totalExpenditure!$A111,gDP!$B$6:$B$271))=0,"",INDEX([2]pivotTable!AK$3:AK$308,MATCH(totalExpenditure!$A111,[2]pivotTable!$A$3:$A$308,0))/100*INDEX(gDP!AZ$6:AZ$271,MATCH(totalExpenditure!$A111,gDP!$B$6:$B$271)))</f>
        <v/>
      </c>
      <c r="AL111" s="77">
        <f>IF(INDEX([2]pivotTable!AL$3:AL$308,MATCH(totalExpenditure!$A111,[2]pivotTable!$A$3:$A$308,0))/100*INDEX(gDP!BA$6:BA$271,MATCH(totalExpenditure!$A111,gDP!$B$6:$B$271))=0,"",INDEX([2]pivotTable!AL$3:AL$308,MATCH(totalExpenditure!$A111,[2]pivotTable!$A$3:$A$308,0))/100*INDEX(gDP!BA$6:BA$271,MATCH(totalExpenditure!$A111,gDP!$B$6:$B$271)))</f>
        <v>3316486127.4388876</v>
      </c>
      <c r="AM111" s="77">
        <f>IF(INDEX([2]pivotTable!AM$3:AM$308,MATCH(totalExpenditure!$A111,[2]pivotTable!$A$3:$A$308,0))/100*INDEX(gDP!BB$6:BB$271,MATCH(totalExpenditure!$A111,gDP!$B$6:$B$271))=0,"",INDEX([2]pivotTable!AM$3:AM$308,MATCH(totalExpenditure!$A111,[2]pivotTable!$A$3:$A$308,0))/100*INDEX(gDP!BB$6:BB$271,MATCH(totalExpenditure!$A111,gDP!$B$6:$B$271)))</f>
        <v>4748304753.4251299</v>
      </c>
      <c r="AN111" s="77">
        <f>IF(INDEX([2]pivotTable!AN$3:AN$308,MATCH(totalExpenditure!$A111,[2]pivotTable!$A$3:$A$308,0))/100*INDEX(gDP!BC$6:BC$271,MATCH(totalExpenditure!$A111,gDP!$B$6:$B$271))=0,"",INDEX([2]pivotTable!AN$3:AN$308,MATCH(totalExpenditure!$A111,[2]pivotTable!$A$3:$A$308,0))/100*INDEX(gDP!BC$6:BC$271,MATCH(totalExpenditure!$A111,gDP!$B$6:$B$271)))</f>
        <v>7475432160.4571657</v>
      </c>
      <c r="AO111" s="77">
        <f>IF(INDEX([2]pivotTable!AO$3:AO$308,MATCH(totalExpenditure!$A111,[2]pivotTable!$A$3:$A$308,0))/100*INDEX(gDP!BD$6:BD$271,MATCH(totalExpenditure!$A111,gDP!$B$6:$B$271))=0,"",INDEX([2]pivotTable!AO$3:AO$308,MATCH(totalExpenditure!$A111,[2]pivotTable!$A$3:$A$308,0))/100*INDEX(gDP!BD$6:BD$271,MATCH(totalExpenditure!$A111,gDP!$B$6:$B$271)))</f>
        <v>24645947285.94352</v>
      </c>
      <c r="AP111" s="77">
        <f>IF(INDEX([2]pivotTable!AP$3:AP$308,MATCH(totalExpenditure!$A111,[2]pivotTable!$A$3:$A$308,0))/100*INDEX(gDP!BE$6:BE$271,MATCH(totalExpenditure!$A111,gDP!$B$6:$B$271))=0,"",INDEX([2]pivotTable!AP$3:AP$308,MATCH(totalExpenditure!$A111,[2]pivotTable!$A$3:$A$308,0))/100*INDEX(gDP!BE$6:BE$271,MATCH(totalExpenditure!$A111,gDP!$B$6:$B$271)))</f>
        <v>25792144564.647438</v>
      </c>
      <c r="AQ111" s="77">
        <f>IF(INDEX([2]pivotTable!AQ$3:AQ$308,MATCH(totalExpenditure!$A111,[2]pivotTable!$A$3:$A$308,0))/100*INDEX(gDP!BF$6:BF$271,MATCH(totalExpenditure!$A111,gDP!$B$6:$B$271))=0,"",INDEX([2]pivotTable!AQ$3:AQ$308,MATCH(totalExpenditure!$A111,[2]pivotTable!$A$3:$A$308,0))/100*INDEX(gDP!BF$6:BF$271,MATCH(totalExpenditure!$A111,gDP!$B$6:$B$271)))</f>
        <v>32577111680.833244</v>
      </c>
      <c r="AR111" s="77">
        <f>IF(INDEX([2]pivotTable!AR$3:AR$308,MATCH(totalExpenditure!$A111,[2]pivotTable!$A$3:$A$308,0))/100*INDEX(gDP!BG$6:BG$271,MATCH(totalExpenditure!$A111,gDP!$B$6:$B$271))=0,"",INDEX([2]pivotTable!AR$3:AR$308,MATCH(totalExpenditure!$A111,[2]pivotTable!$A$3:$A$308,0))/100*INDEX(gDP!BG$6:BG$271,MATCH(totalExpenditure!$A111,gDP!$B$6:$B$271)))</f>
        <v>21646798559.464951</v>
      </c>
      <c r="AS111" s="77">
        <f>IF(INDEX([2]pivotTable!AS$3:AS$308,MATCH(totalExpenditure!$A111,[2]pivotTable!$A$3:$A$308,0))/100*INDEX(gDP!BH$6:BH$271,MATCH(totalExpenditure!$A111,gDP!$B$6:$B$271))=0,"",INDEX([2]pivotTable!AS$3:AS$308,MATCH(totalExpenditure!$A111,[2]pivotTable!$A$3:$A$308,0))/100*INDEX(gDP!BH$6:BH$271,MATCH(totalExpenditure!$A111,gDP!$B$6:$B$271)))</f>
        <v>23759576822.139507</v>
      </c>
      <c r="AT111" s="77">
        <f>IF(INDEX([2]pivotTable!AT$3:AT$308,MATCH(totalExpenditure!$A111,[2]pivotTable!$A$3:$A$308,0))/100*INDEX(gDP!BI$6:BI$271,MATCH(totalExpenditure!$A111,gDP!$B$6:$B$271))=0,"",INDEX([2]pivotTable!AT$3:AT$308,MATCH(totalExpenditure!$A111,[2]pivotTable!$A$3:$A$308,0))/100*INDEX(gDP!BI$6:BI$271,MATCH(totalExpenditure!$A111,gDP!$B$6:$B$271)))</f>
        <v>30192826594.821419</v>
      </c>
      <c r="AU111" s="77">
        <f>IF(INDEX([2]pivotTable!AU$3:AU$308,MATCH(totalExpenditure!$A111,[2]pivotTable!$A$3:$A$308,0))/100*INDEX(gDP!BJ$6:BJ$271,MATCH(totalExpenditure!$A111,gDP!$B$6:$B$271))=0,"",INDEX([2]pivotTable!AU$3:AU$308,MATCH(totalExpenditure!$A111,[2]pivotTable!$A$3:$A$308,0))/100*INDEX(gDP!BJ$6:BJ$271,MATCH(totalExpenditure!$A111,gDP!$B$6:$B$271)))</f>
        <v>26202963599.321033</v>
      </c>
      <c r="AV111" s="77">
        <f>IF(INDEX([2]pivotTable!AV$3:AV$308,MATCH(totalExpenditure!$A111,[2]pivotTable!$A$3:$A$308,0))/100*INDEX(gDP!BK$6:BK$271,MATCH(totalExpenditure!$A111,gDP!$B$6:$B$271))=0,"",INDEX([2]pivotTable!AV$3:AV$308,MATCH(totalExpenditure!$A111,[2]pivotTable!$A$3:$A$308,0))/100*INDEX(gDP!BK$6:BK$271,MATCH(totalExpenditure!$A111,gDP!$B$6:$B$271)))</f>
        <v>22513065112.554409</v>
      </c>
      <c r="AW111" s="77">
        <f>IF(INDEX([2]pivotTable!AW$3:AW$308,MATCH(totalExpenditure!$A111,[2]pivotTable!$A$3:$A$308,0))/100*INDEX(gDP!BL$6:BL$271,MATCH(totalExpenditure!$A111,gDP!$B$6:$B$271))=0,"",INDEX([2]pivotTable!AW$3:AW$308,MATCH(totalExpenditure!$A111,[2]pivotTable!$A$3:$A$308,0))/100*INDEX(gDP!BL$6:BL$271,MATCH(totalExpenditure!$A111,gDP!$B$6:$B$271)))</f>
        <v>24508287182.569378</v>
      </c>
      <c r="AX111" s="77">
        <f>IF(INDEX([2]pivotTable!AX$3:AX$308,MATCH(totalExpenditure!$A111,[2]pivotTable!$A$3:$A$308,0))/100*INDEX(gDP!BM$6:BM$271,MATCH(totalExpenditure!$A111,gDP!$B$6:$B$271))=0,"",INDEX([2]pivotTable!AX$3:AX$308,MATCH(totalExpenditure!$A111,[2]pivotTable!$A$3:$A$308,0))/100*INDEX(gDP!BM$6:BM$271,MATCH(totalExpenditure!$A111,gDP!$B$6:$B$271)))</f>
        <v>28276764300.049412</v>
      </c>
      <c r="AY111" s="77">
        <f>IF(INDEX([2]pivotTable!AY$3:AY$308,MATCH(totalExpenditure!$A111,[2]pivotTable!$A$3:$A$308,0))/100*INDEX(gDP!BN$6:BN$271,MATCH(totalExpenditure!$A111,gDP!$B$6:$B$271))=0,"",INDEX([2]pivotTable!AY$3:AY$308,MATCH(totalExpenditure!$A111,[2]pivotTable!$A$3:$A$308,0))/100*INDEX(gDP!BN$6:BN$271,MATCH(totalExpenditure!$A111,gDP!$B$6:$B$271)))</f>
        <v>26340515142.125404</v>
      </c>
      <c r="AZ111" s="77" t="str">
        <f>IF(INDEX([2]pivotTable!AZ$3:AZ$308,MATCH(totalExpenditure!$A111,[2]pivotTable!$A$3:$A$308,0))/100*INDEX(gDP!BO$6:BO$271,MATCH(totalExpenditure!$A111,gDP!$B$6:$B$271))=0,"",INDEX([2]pivotTable!AZ$3:AZ$308,MATCH(totalExpenditure!$A111,[2]pivotTable!$A$3:$A$308,0))/100*INDEX(gDP!BO$6:BO$271,MATCH(totalExpenditure!$A111,gDP!$B$6:$B$271)))</f>
        <v/>
      </c>
      <c r="BA111" s="77" t="str">
        <f>IF(INDEX([2]pivotTable!B$310:B$615,MATCH(totalExpenditure!$A111,[2]pivotTable!$A$310:$A$615,0))/100*INDEX(gDP!Q$6:Q$271,MATCH(totalExpenditure!$A111,gDP!$B$6:$B$271))=0,"",INDEX([2]pivotTable!B$310:B$615,MATCH(totalExpenditure!$A111,[2]pivotTable!$A$310:$A$615,0))/100*INDEX(gDP!Q$6:Q$271,MATCH(totalExpenditure!$A111,gDP!$B$6:$B$271)))</f>
        <v/>
      </c>
      <c r="BB111" s="77" t="str">
        <f>IF(INDEX([2]pivotTable!C$310:C$615,MATCH(totalExpenditure!$A111,[2]pivotTable!$A$310:$A$615,0))/100*INDEX(gDP!R$6:R$271,MATCH(totalExpenditure!$A111,gDP!$B$6:$B$271))=0,"",INDEX([2]pivotTable!C$310:C$615,MATCH(totalExpenditure!$A111,[2]pivotTable!$A$310:$A$615,0))/100*INDEX(gDP!R$6:R$271,MATCH(totalExpenditure!$A111,gDP!$B$6:$B$271)))</f>
        <v/>
      </c>
      <c r="BC111" s="77" t="str">
        <f>IF(INDEX([2]pivotTable!D$310:D$615,MATCH(totalExpenditure!$A111,[2]pivotTable!$A$310:$A$615,0))/100*INDEX(gDP!S$6:S$271,MATCH(totalExpenditure!$A111,gDP!$B$6:$B$271))=0,"",INDEX([2]pivotTable!D$310:D$615,MATCH(totalExpenditure!$A111,[2]pivotTable!$A$310:$A$615,0))/100*INDEX(gDP!S$6:S$271,MATCH(totalExpenditure!$A111,gDP!$B$6:$B$271)))</f>
        <v/>
      </c>
      <c r="BD111" s="77" t="str">
        <f>IF(INDEX([2]pivotTable!E$310:E$615,MATCH(totalExpenditure!$A111,[2]pivotTable!$A$310:$A$615,0))/100*INDEX(gDP!T$6:T$271,MATCH(totalExpenditure!$A111,gDP!$B$6:$B$271))=0,"",INDEX([2]pivotTable!E$310:E$615,MATCH(totalExpenditure!$A111,[2]pivotTable!$A$310:$A$615,0))/100*INDEX(gDP!T$6:T$271,MATCH(totalExpenditure!$A111,gDP!$B$6:$B$271)))</f>
        <v/>
      </c>
      <c r="BE111" s="77" t="str">
        <f>IF(INDEX([2]pivotTable!F$310:F$615,MATCH(totalExpenditure!$A111,[2]pivotTable!$A$310:$A$615,0))/100*INDEX(gDP!U$6:U$271,MATCH(totalExpenditure!$A111,gDP!$B$6:$B$271))=0,"",INDEX([2]pivotTable!F$310:F$615,MATCH(totalExpenditure!$A111,[2]pivotTable!$A$310:$A$615,0))/100*INDEX(gDP!U$6:U$271,MATCH(totalExpenditure!$A111,gDP!$B$6:$B$271)))</f>
        <v/>
      </c>
      <c r="BF111" s="77" t="str">
        <f>IF(INDEX([2]pivotTable!G$310:G$615,MATCH(totalExpenditure!$A111,[2]pivotTable!$A$310:$A$615,0))/100*INDEX(gDP!V$6:V$271,MATCH(totalExpenditure!$A111,gDP!$B$6:$B$271))=0,"",INDEX([2]pivotTable!G$310:G$615,MATCH(totalExpenditure!$A111,[2]pivotTable!$A$310:$A$615,0))/100*INDEX(gDP!V$6:V$271,MATCH(totalExpenditure!$A111,gDP!$B$6:$B$271)))</f>
        <v/>
      </c>
      <c r="BG111" s="77" t="str">
        <f>IF(INDEX([2]pivotTable!H$310:H$615,MATCH(totalExpenditure!$A111,[2]pivotTable!$A$310:$A$615,0))/100*INDEX(gDP!W$6:W$271,MATCH(totalExpenditure!$A111,gDP!$B$6:$B$271))=0,"",INDEX([2]pivotTable!H$310:H$615,MATCH(totalExpenditure!$A111,[2]pivotTable!$A$310:$A$615,0))/100*INDEX(gDP!W$6:W$271,MATCH(totalExpenditure!$A111,gDP!$B$6:$B$271)))</f>
        <v/>
      </c>
      <c r="BH111" s="77" t="str">
        <f>IF(INDEX([2]pivotTable!I$310:I$615,MATCH(totalExpenditure!$A111,[2]pivotTable!$A$310:$A$615,0))/100*INDEX(gDP!X$6:X$271,MATCH(totalExpenditure!$A111,gDP!$B$6:$B$271))=0,"",INDEX([2]pivotTable!I$310:I$615,MATCH(totalExpenditure!$A111,[2]pivotTable!$A$310:$A$615,0))/100*INDEX(gDP!X$6:X$271,MATCH(totalExpenditure!$A111,gDP!$B$6:$B$271)))</f>
        <v/>
      </c>
      <c r="BI111" s="77" t="str">
        <f>IF(INDEX([2]pivotTable!J$310:J$615,MATCH(totalExpenditure!$A111,[2]pivotTable!$A$310:$A$615,0))/100*INDEX(gDP!Y$6:Y$271,MATCH(totalExpenditure!$A111,gDP!$B$6:$B$271))=0,"",INDEX([2]pivotTable!J$310:J$615,MATCH(totalExpenditure!$A111,[2]pivotTable!$A$310:$A$615,0))/100*INDEX(gDP!Y$6:Y$271,MATCH(totalExpenditure!$A111,gDP!$B$6:$B$271)))</f>
        <v/>
      </c>
      <c r="BJ111" s="77" t="str">
        <f>IF(INDEX([2]pivotTable!K$310:K$615,MATCH(totalExpenditure!$A111,[2]pivotTable!$A$310:$A$615,0))/100*INDEX(gDP!Z$6:Z$271,MATCH(totalExpenditure!$A111,gDP!$B$6:$B$271))=0,"",INDEX([2]pivotTable!K$310:K$615,MATCH(totalExpenditure!$A111,[2]pivotTable!$A$310:$A$615,0))/100*INDEX(gDP!Z$6:Z$271,MATCH(totalExpenditure!$A111,gDP!$B$6:$B$271)))</f>
        <v/>
      </c>
      <c r="BK111" s="77" t="str">
        <f>IF(INDEX([2]pivotTable!L$310:L$615,MATCH(totalExpenditure!$A111,[2]pivotTable!$A$310:$A$615,0))/100*INDEX(gDP!AA$6:AA$271,MATCH(totalExpenditure!$A111,gDP!$B$6:$B$271))=0,"",INDEX([2]pivotTable!L$310:L$615,MATCH(totalExpenditure!$A111,[2]pivotTable!$A$310:$A$615,0))/100*INDEX(gDP!AA$6:AA$271,MATCH(totalExpenditure!$A111,gDP!$B$6:$B$271)))</f>
        <v/>
      </c>
      <c r="BL111" s="77" t="str">
        <f>IF(INDEX([2]pivotTable!M$310:M$615,MATCH(totalExpenditure!$A111,[2]pivotTable!$A$310:$A$615,0))/100*INDEX(gDP!AB$6:AB$271,MATCH(totalExpenditure!$A111,gDP!$B$6:$B$271))=0,"",INDEX([2]pivotTable!M$310:M$615,MATCH(totalExpenditure!$A111,[2]pivotTable!$A$310:$A$615,0))/100*INDEX(gDP!AB$6:AB$271,MATCH(totalExpenditure!$A111,gDP!$B$6:$B$271)))</f>
        <v/>
      </c>
      <c r="BM111" s="77" t="str">
        <f>IF(INDEX([2]pivotTable!N$310:N$615,MATCH(totalExpenditure!$A111,[2]pivotTable!$A$310:$A$615,0))/100*INDEX(gDP!AC$6:AC$271,MATCH(totalExpenditure!$A111,gDP!$B$6:$B$271))=0,"",INDEX([2]pivotTable!N$310:N$615,MATCH(totalExpenditure!$A111,[2]pivotTable!$A$310:$A$615,0))/100*INDEX(gDP!AC$6:AC$271,MATCH(totalExpenditure!$A111,gDP!$B$6:$B$271)))</f>
        <v/>
      </c>
      <c r="BN111" s="77" t="str">
        <f>IF(INDEX([2]pivotTable!O$310:O$615,MATCH(totalExpenditure!$A111,[2]pivotTable!$A$310:$A$615,0))/100*INDEX(gDP!AD$6:AD$271,MATCH(totalExpenditure!$A111,gDP!$B$6:$B$271))=0,"",INDEX([2]pivotTable!O$310:O$615,MATCH(totalExpenditure!$A111,[2]pivotTable!$A$310:$A$615,0))/100*INDEX(gDP!AD$6:AD$271,MATCH(totalExpenditure!$A111,gDP!$B$6:$B$271)))</f>
        <v/>
      </c>
      <c r="BO111" s="77" t="str">
        <f>IF(INDEX([2]pivotTable!P$310:P$615,MATCH(totalExpenditure!$A111,[2]pivotTable!$A$310:$A$615,0))/100*INDEX(gDP!AE$6:AE$271,MATCH(totalExpenditure!$A111,gDP!$B$6:$B$271))=0,"",INDEX([2]pivotTable!P$310:P$615,MATCH(totalExpenditure!$A111,[2]pivotTable!$A$310:$A$615,0))/100*INDEX(gDP!AE$6:AE$271,MATCH(totalExpenditure!$A111,gDP!$B$6:$B$271)))</f>
        <v/>
      </c>
      <c r="BP111" s="77" t="str">
        <f>IF(INDEX([2]pivotTable!Q$310:Q$615,MATCH(totalExpenditure!$A111,[2]pivotTable!$A$310:$A$615,0))/100*INDEX(gDP!AF$6:AF$271,MATCH(totalExpenditure!$A111,gDP!$B$6:$B$271))=0,"",INDEX([2]pivotTable!Q$310:Q$615,MATCH(totalExpenditure!$A111,[2]pivotTable!$A$310:$A$615,0))/100*INDEX(gDP!AF$6:AF$271,MATCH(totalExpenditure!$A111,gDP!$B$6:$B$271)))</f>
        <v/>
      </c>
      <c r="BQ111" s="77" t="str">
        <f>IF(INDEX([2]pivotTable!R$310:R$615,MATCH(totalExpenditure!$A111,[2]pivotTable!$A$310:$A$615,0))/100*INDEX(gDP!AG$6:AG$271,MATCH(totalExpenditure!$A111,gDP!$B$6:$B$271))=0,"",INDEX([2]pivotTable!R$310:R$615,MATCH(totalExpenditure!$A111,[2]pivotTable!$A$310:$A$615,0))/100*INDEX(gDP!AG$6:AG$271,MATCH(totalExpenditure!$A111,gDP!$B$6:$B$271)))</f>
        <v/>
      </c>
      <c r="BR111" s="77" t="str">
        <f>IF(INDEX([2]pivotTable!S$310:S$615,MATCH(totalExpenditure!$A111,[2]pivotTable!$A$310:$A$615,0))/100*INDEX(gDP!AH$6:AH$271,MATCH(totalExpenditure!$A111,gDP!$B$6:$B$271))=0,"",INDEX([2]pivotTable!S$310:S$615,MATCH(totalExpenditure!$A111,[2]pivotTable!$A$310:$A$615,0))/100*INDEX(gDP!AH$6:AH$271,MATCH(totalExpenditure!$A111,gDP!$B$6:$B$271)))</f>
        <v/>
      </c>
      <c r="BS111" s="77">
        <f>IF(INDEX([2]pivotTable!T$310:T$615,MATCH(totalExpenditure!$A111,[2]pivotTable!$A$310:$A$615,0))/100*INDEX(gDP!AI$6:AI$271,MATCH(totalExpenditure!$A111,gDP!$B$6:$B$271))=0,"",INDEX([2]pivotTable!T$310:T$615,MATCH(totalExpenditure!$A111,[2]pivotTable!$A$310:$A$615,0))/100*INDEX(gDP!AI$6:AI$271,MATCH(totalExpenditure!$A111,gDP!$B$6:$B$271)))</f>
        <v>233509600.13399923</v>
      </c>
      <c r="BT111" s="77">
        <f>IF(INDEX([2]pivotTable!U$310:U$615,MATCH(totalExpenditure!$A111,[2]pivotTable!$A$310:$A$615,0))/100*INDEX(gDP!AJ$6:AJ$271,MATCH(totalExpenditure!$A111,gDP!$B$6:$B$271))=0,"",INDEX([2]pivotTable!U$310:U$615,MATCH(totalExpenditure!$A111,[2]pivotTable!$A$310:$A$615,0))/100*INDEX(gDP!AJ$6:AJ$271,MATCH(totalExpenditure!$A111,gDP!$B$6:$B$271)))</f>
        <v>244906192.05597928</v>
      </c>
      <c r="BU111" s="77">
        <f>IF(INDEX([2]pivotTable!V$310:V$615,MATCH(totalExpenditure!$A111,[2]pivotTable!$A$310:$A$615,0))/100*INDEX(gDP!AK$6:AK$271,MATCH(totalExpenditure!$A111,gDP!$B$6:$B$271))=0,"",INDEX([2]pivotTable!V$310:V$615,MATCH(totalExpenditure!$A111,[2]pivotTable!$A$310:$A$615,0))/100*INDEX(gDP!AK$6:AK$271,MATCH(totalExpenditure!$A111,gDP!$B$6:$B$271)))</f>
        <v>281659326.47592086</v>
      </c>
      <c r="BV111" s="77">
        <f>IF(INDEX([2]pivotTable!W$310:W$615,MATCH(totalExpenditure!$A111,[2]pivotTable!$A$310:$A$615,0))/100*INDEX(gDP!AL$6:AL$271,MATCH(totalExpenditure!$A111,gDP!$B$6:$B$271))=0,"",INDEX([2]pivotTable!W$310:W$615,MATCH(totalExpenditure!$A111,[2]pivotTable!$A$310:$A$615,0))/100*INDEX(gDP!AL$6:AL$271,MATCH(totalExpenditure!$A111,gDP!$B$6:$B$271)))</f>
        <v>347614740.66337258</v>
      </c>
      <c r="BW111" s="77">
        <f>IF(INDEX([2]pivotTable!X$310:X$615,MATCH(totalExpenditure!$A111,[2]pivotTable!$A$310:$A$615,0))/100*INDEX(gDP!AM$6:AM$271,MATCH(totalExpenditure!$A111,gDP!$B$6:$B$271))=0,"",INDEX([2]pivotTable!X$310:X$615,MATCH(totalExpenditure!$A111,[2]pivotTable!$A$310:$A$615,0))/100*INDEX(gDP!AM$6:AM$271,MATCH(totalExpenditure!$A111,gDP!$B$6:$B$271)))</f>
        <v>955217577.2301271</v>
      </c>
      <c r="BX111" s="77">
        <f>IF(INDEX([2]pivotTable!Y$310:Y$615,MATCH(totalExpenditure!$A111,[2]pivotTable!$A$310:$A$615,0))/100*INDEX(gDP!AN$6:AN$271,MATCH(totalExpenditure!$A111,gDP!$B$6:$B$271))=0,"",INDEX([2]pivotTable!Y$310:Y$615,MATCH(totalExpenditure!$A111,[2]pivotTable!$A$310:$A$615,0))/100*INDEX(gDP!AN$6:AN$271,MATCH(totalExpenditure!$A111,gDP!$B$6:$B$271)))</f>
        <v>1414924201.0618048</v>
      </c>
      <c r="BY111" s="77">
        <f>IF(INDEX([2]pivotTable!Z$310:Z$615,MATCH(totalExpenditure!$A111,[2]pivotTable!$A$310:$A$615,0))/100*INDEX(gDP!AO$6:AO$271,MATCH(totalExpenditure!$A111,gDP!$B$6:$B$271))=0,"",INDEX([2]pivotTable!Z$310:Z$615,MATCH(totalExpenditure!$A111,[2]pivotTable!$A$310:$A$615,0))/100*INDEX(gDP!AO$6:AO$271,MATCH(totalExpenditure!$A111,gDP!$B$6:$B$271)))</f>
        <v>1659798659.4373028</v>
      </c>
      <c r="BZ111" s="77">
        <f>IF(INDEX([2]pivotTable!AA$310:AA$615,MATCH(totalExpenditure!$A111,[2]pivotTable!$A$310:$A$615,0))/100*INDEX(gDP!AP$6:AP$271,MATCH(totalExpenditure!$A111,gDP!$B$6:$B$271))=0,"",INDEX([2]pivotTable!AA$310:AA$615,MATCH(totalExpenditure!$A111,[2]pivotTable!$A$310:$A$615,0))/100*INDEX(gDP!AP$6:AP$271,MATCH(totalExpenditure!$A111,gDP!$B$6:$B$271)))</f>
        <v>1467093190.5455182</v>
      </c>
      <c r="CA111" s="77">
        <f>IF(INDEX([2]pivotTable!AB$310:AB$615,MATCH(totalExpenditure!$A111,[2]pivotTable!$A$310:$A$615,0))/100*INDEX(gDP!AQ$6:AQ$271,MATCH(totalExpenditure!$A111,gDP!$B$6:$B$271))=0,"",INDEX([2]pivotTable!AB$310:AB$615,MATCH(totalExpenditure!$A111,[2]pivotTable!$A$310:$A$615,0))/100*INDEX(gDP!AQ$6:AQ$271,MATCH(totalExpenditure!$A111,gDP!$B$6:$B$271)))</f>
        <v>515405958.51266098</v>
      </c>
      <c r="CB111" s="77">
        <f>IF(INDEX([2]pivotTable!AC$310:AC$615,MATCH(totalExpenditure!$A111,[2]pivotTable!$A$310:$A$615,0))/100*INDEX(gDP!AR$6:AR$271,MATCH(totalExpenditure!$A111,gDP!$B$6:$B$271))=0,"",INDEX([2]pivotTable!AC$310:AC$615,MATCH(totalExpenditure!$A111,[2]pivotTable!$A$310:$A$615,0))/100*INDEX(gDP!AR$6:AR$271,MATCH(totalExpenditure!$A111,gDP!$B$6:$B$271)))</f>
        <v>952009188.26514173</v>
      </c>
      <c r="CC111" s="77" t="str">
        <f>IF(INDEX([2]pivotTable!AD$310:AD$615,MATCH(totalExpenditure!$A111,[2]pivotTable!$A$310:$A$615,0))/100*INDEX(gDP!AS$6:AS$271,MATCH(totalExpenditure!$A111,gDP!$B$6:$B$271))=0,"",INDEX([2]pivotTable!AD$310:AD$615,MATCH(totalExpenditure!$A111,[2]pivotTable!$A$310:$A$615,0))/100*INDEX(gDP!AS$6:AS$271,MATCH(totalExpenditure!$A111,gDP!$B$6:$B$271)))</f>
        <v/>
      </c>
      <c r="CD111" s="77">
        <f>IF(INDEX([2]pivotTable!AE$310:AE$615,MATCH(totalExpenditure!$A111,[2]pivotTable!$A$310:$A$615,0))/100*INDEX(gDP!AT$6:AT$271,MATCH(totalExpenditure!$A111,gDP!$B$6:$B$271))=0,"",INDEX([2]pivotTable!AE$310:AE$615,MATCH(totalExpenditure!$A111,[2]pivotTable!$A$310:$A$615,0))/100*INDEX(gDP!AT$6:AT$271,MATCH(totalExpenditure!$A111,gDP!$B$6:$B$271)))</f>
        <v>1315664971.8362536</v>
      </c>
      <c r="CE111" s="77">
        <f>IF(INDEX([2]pivotTable!AF$310:AF$615,MATCH(totalExpenditure!$A111,[2]pivotTable!$A$310:$A$615,0))/100*INDEX(gDP!AU$6:AU$271,MATCH(totalExpenditure!$A111,gDP!$B$6:$B$271))=0,"",INDEX([2]pivotTable!AF$310:AF$615,MATCH(totalExpenditure!$A111,[2]pivotTable!$A$310:$A$615,0))/100*INDEX(gDP!AU$6:AU$271,MATCH(totalExpenditure!$A111,gDP!$B$6:$B$271)))</f>
        <v>430453344.56340265</v>
      </c>
      <c r="CF111" s="77">
        <f>IF(INDEX([2]pivotTable!AG$310:AG$615,MATCH(totalExpenditure!$A111,[2]pivotTable!$A$310:$A$615,0))/100*INDEX(gDP!AV$6:AV$271,MATCH(totalExpenditure!$A111,gDP!$B$6:$B$271))=0,"",INDEX([2]pivotTable!AG$310:AG$615,MATCH(totalExpenditure!$A111,[2]pivotTable!$A$310:$A$615,0))/100*INDEX(gDP!AV$6:AV$271,MATCH(totalExpenditure!$A111,gDP!$B$6:$B$271)))</f>
        <v>657362898.70666254</v>
      </c>
      <c r="CG111" s="77">
        <f>IF(INDEX([2]pivotTable!AH$310:AH$615,MATCH(totalExpenditure!$A111,[2]pivotTable!$A$310:$A$615,0))/100*INDEX(gDP!AW$6:AW$271,MATCH(totalExpenditure!$A111,gDP!$B$6:$B$271))=0,"",INDEX([2]pivotTable!AH$310:AH$615,MATCH(totalExpenditure!$A111,[2]pivotTable!$A$310:$A$615,0))/100*INDEX(gDP!AW$6:AW$271,MATCH(totalExpenditure!$A111,gDP!$B$6:$B$271)))</f>
        <v>667775875.76817513</v>
      </c>
      <c r="CH111" s="77" t="str">
        <f>IF(INDEX([2]pivotTable!AI$310:AI$615,MATCH(totalExpenditure!$A111,[2]pivotTable!$A$310:$A$615,0))/100*INDEX(gDP!AX$6:AX$271,MATCH(totalExpenditure!$A111,gDP!$B$6:$B$271))=0,"",INDEX([2]pivotTable!AI$310:AI$615,MATCH(totalExpenditure!$A111,[2]pivotTable!$A$310:$A$615,0))/100*INDEX(gDP!AX$6:AX$271,MATCH(totalExpenditure!$A111,gDP!$B$6:$B$271)))</f>
        <v/>
      </c>
      <c r="CI111" s="77" t="str">
        <f>IF(INDEX([2]pivotTable!AJ$310:AJ$615,MATCH(totalExpenditure!$A111,[2]pivotTable!$A$310:$A$615,0))/100*INDEX(gDP!AY$6:AY$271,MATCH(totalExpenditure!$A111,gDP!$B$6:$B$271))=0,"",INDEX([2]pivotTable!AJ$310:AJ$615,MATCH(totalExpenditure!$A111,[2]pivotTable!$A$310:$A$615,0))/100*INDEX(gDP!AY$6:AY$271,MATCH(totalExpenditure!$A111,gDP!$B$6:$B$271)))</f>
        <v/>
      </c>
      <c r="CJ111" s="77" t="str">
        <f>IF(INDEX([2]pivotTable!AK$310:AK$615,MATCH(totalExpenditure!$A111,[2]pivotTable!$A$310:$A$615,0))/100*INDEX(gDP!AZ$6:AZ$271,MATCH(totalExpenditure!$A111,gDP!$B$6:$B$271))=0,"",INDEX([2]pivotTable!AK$310:AK$615,MATCH(totalExpenditure!$A111,[2]pivotTable!$A$310:$A$615,0))/100*INDEX(gDP!AZ$6:AZ$271,MATCH(totalExpenditure!$A111,gDP!$B$6:$B$271)))</f>
        <v/>
      </c>
      <c r="CK111" s="77">
        <f>IF(INDEX([2]pivotTable!AL$310:AL$615,MATCH(totalExpenditure!$A111,[2]pivotTable!$A$310:$A$615,0))/100*INDEX(gDP!BA$6:BA$271,MATCH(totalExpenditure!$A111,gDP!$B$6:$B$271))=0,"",INDEX([2]pivotTable!AL$310:AL$615,MATCH(totalExpenditure!$A111,[2]pivotTable!$A$310:$A$615,0))/100*INDEX(gDP!BA$6:BA$271,MATCH(totalExpenditure!$A111,gDP!$B$6:$B$271)))</f>
        <v>3316486127.4388866</v>
      </c>
      <c r="CL111" s="77">
        <f>IF(INDEX([2]pivotTable!AM$310:AM$615,MATCH(totalExpenditure!$A111,[2]pivotTable!$A$310:$A$615,0))/100*INDEX(gDP!BB$6:BB$271,MATCH(totalExpenditure!$A111,gDP!$B$6:$B$271))=0,"",INDEX([2]pivotTable!AM$310:AM$615,MATCH(totalExpenditure!$A111,[2]pivotTable!$A$310:$A$615,0))/100*INDEX(gDP!BB$6:BB$271,MATCH(totalExpenditure!$A111,gDP!$B$6:$B$271)))</f>
        <v>5665590898.9731665</v>
      </c>
      <c r="CM111" s="77">
        <f>IF(INDEX([2]pivotTable!AN$310:AN$615,MATCH(totalExpenditure!$A111,[2]pivotTable!$A$310:$A$615,0))/100*INDEX(gDP!BC$6:BC$271,MATCH(totalExpenditure!$A111,gDP!$B$6:$B$271))=0,"",INDEX([2]pivotTable!AN$310:AN$615,MATCH(totalExpenditure!$A111,[2]pivotTable!$A$310:$A$615,0))/100*INDEX(gDP!BC$6:BC$271,MATCH(totalExpenditure!$A111,gDP!$B$6:$B$271)))</f>
        <v>6946866250.1218119</v>
      </c>
      <c r="CN111" s="77">
        <f>IF(INDEX([2]pivotTable!AO$310:AO$615,MATCH(totalExpenditure!$A111,[2]pivotTable!$A$310:$A$615,0))/100*INDEX(gDP!BD$6:BD$271,MATCH(totalExpenditure!$A111,gDP!$B$6:$B$271))=0,"",INDEX([2]pivotTable!AO$310:AO$615,MATCH(totalExpenditure!$A111,[2]pivotTable!$A$310:$A$615,0))/100*INDEX(gDP!BD$6:BD$271,MATCH(totalExpenditure!$A111,gDP!$B$6:$B$271)))</f>
        <v>11608598359.321224</v>
      </c>
      <c r="CO111" s="77">
        <f>IF(INDEX([2]pivotTable!AP$310:AP$615,MATCH(totalExpenditure!$A111,[2]pivotTable!$A$310:$A$615,0))/100*INDEX(gDP!BE$6:BE$271,MATCH(totalExpenditure!$A111,gDP!$B$6:$B$271))=0,"",INDEX([2]pivotTable!AP$310:AP$615,MATCH(totalExpenditure!$A111,[2]pivotTable!$A$310:$A$615,0))/100*INDEX(gDP!BE$6:BE$271,MATCH(totalExpenditure!$A111,gDP!$B$6:$B$271)))</f>
        <v>13400900734.656675</v>
      </c>
      <c r="CP111" s="77">
        <f>IF(INDEX([2]pivotTable!AQ$310:AQ$615,MATCH(totalExpenditure!$A111,[2]pivotTable!$A$310:$A$615,0))/100*INDEX(gDP!BF$6:BF$271,MATCH(totalExpenditure!$A111,gDP!$B$6:$B$271))=0,"",INDEX([2]pivotTable!AQ$310:AQ$615,MATCH(totalExpenditure!$A111,[2]pivotTable!$A$310:$A$615,0))/100*INDEX(gDP!BF$6:BF$271,MATCH(totalExpenditure!$A111,gDP!$B$6:$B$271)))</f>
        <v>14782891014.831894</v>
      </c>
      <c r="CQ111" s="77">
        <f>IF(INDEX([2]pivotTable!AR$310:AR$615,MATCH(totalExpenditure!$A111,[2]pivotTable!$A$310:$A$615,0))/100*INDEX(gDP!BG$6:BG$271,MATCH(totalExpenditure!$A111,gDP!$B$6:$B$271))=0,"",INDEX([2]pivotTable!AR$310:AR$615,MATCH(totalExpenditure!$A111,[2]pivotTable!$A$310:$A$615,0))/100*INDEX(gDP!BG$6:BG$271,MATCH(totalExpenditure!$A111,gDP!$B$6:$B$271)))</f>
        <v>11313347395.275919</v>
      </c>
      <c r="CR111" s="77">
        <f>IF(INDEX([2]pivotTable!AS$310:AS$615,MATCH(totalExpenditure!$A111,[2]pivotTable!$A$310:$A$615,0))/100*INDEX(gDP!BH$6:BH$271,MATCH(totalExpenditure!$A111,gDP!$B$6:$B$271))=0,"",INDEX([2]pivotTable!AS$310:AS$615,MATCH(totalExpenditure!$A111,[2]pivotTable!$A$310:$A$615,0))/100*INDEX(gDP!BH$6:BH$271,MATCH(totalExpenditure!$A111,gDP!$B$6:$B$271)))</f>
        <v>14031923992.785286</v>
      </c>
      <c r="CS111" s="77">
        <f>IF(INDEX([2]pivotTable!AT$310:AT$615,MATCH(totalExpenditure!$A111,[2]pivotTable!$A$310:$A$615,0))/100*INDEX(gDP!BI$6:BI$271,MATCH(totalExpenditure!$A111,gDP!$B$6:$B$271))=0,"",INDEX([2]pivotTable!AT$310:AT$615,MATCH(totalExpenditure!$A111,[2]pivotTable!$A$310:$A$615,0))/100*INDEX(gDP!BI$6:BI$271,MATCH(totalExpenditure!$A111,gDP!$B$6:$B$271)))</f>
        <v>35877278515.45137</v>
      </c>
      <c r="CT111" s="77">
        <f>IF(INDEX([2]pivotTable!AU$310:AU$615,MATCH(totalExpenditure!$A111,[2]pivotTable!$A$310:$A$615,0))/100*INDEX(gDP!BJ$6:BJ$271,MATCH(totalExpenditure!$A111,gDP!$B$6:$B$271))=0,"",INDEX([2]pivotTable!AU$310:AU$615,MATCH(totalExpenditure!$A111,[2]pivotTable!$A$310:$A$615,0))/100*INDEX(gDP!BJ$6:BJ$271,MATCH(totalExpenditure!$A111,gDP!$B$6:$B$271)))</f>
        <v>32093552315.447472</v>
      </c>
      <c r="CU111" s="77">
        <f>IF(INDEX([2]pivotTable!AV$310:AV$615,MATCH(totalExpenditure!$A111,[2]pivotTable!$A$310:$A$615,0))/100*INDEX(gDP!BK$6:BK$271,MATCH(totalExpenditure!$A111,gDP!$B$6:$B$271))=0,"",INDEX([2]pivotTable!AV$310:AV$615,MATCH(totalExpenditure!$A111,[2]pivotTable!$A$310:$A$615,0))/100*INDEX(gDP!BK$6:BK$271,MATCH(totalExpenditure!$A111,gDP!$B$6:$B$271)))</f>
        <v>32414644675.946396</v>
      </c>
      <c r="CV111" s="77">
        <f>IF(INDEX([2]pivotTable!AW$310:AW$615,MATCH(totalExpenditure!$A111,[2]pivotTable!$A$310:$A$615,0))/100*INDEX(gDP!BL$6:BL$271,MATCH(totalExpenditure!$A111,gDP!$B$6:$B$271))=0,"",INDEX([2]pivotTable!AW$310:AW$615,MATCH(totalExpenditure!$A111,[2]pivotTable!$A$310:$A$615,0))/100*INDEX(gDP!BL$6:BL$271,MATCH(totalExpenditure!$A111,gDP!$B$6:$B$271)))</f>
        <v>33684906127.641022</v>
      </c>
      <c r="CW111" s="77">
        <f>IF(INDEX([2]pivotTable!AX$310:AX$615,MATCH(totalExpenditure!$A111,[2]pivotTable!$A$310:$A$615,0))/100*INDEX(gDP!BM$6:BM$271,MATCH(totalExpenditure!$A111,gDP!$B$6:$B$271))=0,"",INDEX([2]pivotTable!AX$310:AX$615,MATCH(totalExpenditure!$A111,[2]pivotTable!$A$310:$A$615,0))/100*INDEX(gDP!BM$6:BM$271,MATCH(totalExpenditure!$A111,gDP!$B$6:$B$271)))</f>
        <v>34419282387.7006</v>
      </c>
      <c r="CX111" s="77">
        <f>IF(INDEX([2]pivotTable!AY$310:AY$615,MATCH(totalExpenditure!$A111,[2]pivotTable!$A$310:$A$615,0))/100*INDEX(gDP!BN$6:BN$271,MATCH(totalExpenditure!$A111,gDP!$B$6:$B$271))=0,"",INDEX([2]pivotTable!AY$310:AY$615,MATCH(totalExpenditure!$A111,[2]pivotTable!$A$310:$A$615,0))/100*INDEX(gDP!BN$6:BN$271,MATCH(totalExpenditure!$A111,gDP!$B$6:$B$271)))</f>
        <v>35951243639.927925</v>
      </c>
      <c r="CY111" s="77" t="str">
        <f>IF(INDEX([2]pivotTable!AZ$310:AZ$615,MATCH(totalExpenditure!$A111,[2]pivotTable!$A$310:$A$615,0))/100*INDEX(gDP!BO$6:BO$271,MATCH(totalExpenditure!$A111,gDP!$B$6:$B$271))=0,"",INDEX([2]pivotTable!AZ$310:AZ$615,MATCH(totalExpenditure!$A111,[2]pivotTable!$A$310:$A$615,0))/100*INDEX(gDP!BO$6:BO$271,MATCH(totalExpenditure!$A111,gDP!$B$6:$B$271)))</f>
        <v/>
      </c>
      <c r="CZ111" s="77" t="str">
        <f>IF(B111="","",IF(BA111="","",B111-B111+INDEX(gDP!Q$6:Q$271,MATCH(totalExpenditure!$A111,gDP!$B$6:$B$271))))</f>
        <v/>
      </c>
      <c r="DA111" s="77" t="str">
        <f>IF(C111="","",IF(BB111="","",C111-C111+INDEX(gDP!R$6:R$271,MATCH(totalExpenditure!$A111,gDP!$B$6:$B$271))))</f>
        <v/>
      </c>
      <c r="DB111" s="77" t="str">
        <f>IF(D111="","",IF(BC111="","",D111-D111+INDEX(gDP!S$6:S$271,MATCH(totalExpenditure!$A111,gDP!$B$6:$B$271))))</f>
        <v/>
      </c>
      <c r="DC111" s="77" t="str">
        <f>IF(E111="","",IF(BD111="","",E111-E111+INDEX(gDP!T$6:T$271,MATCH(totalExpenditure!$A111,gDP!$B$6:$B$271))))</f>
        <v/>
      </c>
      <c r="DD111" s="77" t="str">
        <f>IF(F111="","",IF(BE111="","",F111-F111+INDEX(gDP!U$6:U$271,MATCH(totalExpenditure!$A111,gDP!$B$6:$B$271))))</f>
        <v/>
      </c>
      <c r="DE111" s="77" t="str">
        <f>IF(G111="","",IF(BF111="","",G111-G111+INDEX(gDP!V$6:V$271,MATCH(totalExpenditure!$A111,gDP!$B$6:$B$271))))</f>
        <v/>
      </c>
      <c r="DF111" s="77" t="str">
        <f>IF(H111="","",IF(BG111="","",H111-H111+INDEX(gDP!W$6:W$271,MATCH(totalExpenditure!$A111,gDP!$B$6:$B$271))))</f>
        <v/>
      </c>
      <c r="DG111" s="77" t="str">
        <f>IF(I111="","",IF(BH111="","",I111-I111+INDEX(gDP!X$6:X$271,MATCH(totalExpenditure!$A111,gDP!$B$6:$B$271))))</f>
        <v/>
      </c>
      <c r="DH111" s="77" t="str">
        <f>IF(J111="","",IF(BI111="","",J111-J111+INDEX(gDP!Y$6:Y$271,MATCH(totalExpenditure!$A111,gDP!$B$6:$B$271))))</f>
        <v/>
      </c>
      <c r="DI111" s="77" t="str">
        <f>IF(K111="","",IF(BJ111="","",K111-K111+INDEX(gDP!Z$6:Z$271,MATCH(totalExpenditure!$A111,gDP!$B$6:$B$271))))</f>
        <v/>
      </c>
      <c r="DJ111" s="77" t="str">
        <f>IF(L111="","",IF(BK111="","",L111-L111+INDEX(gDP!AA$6:AA$271,MATCH(totalExpenditure!$A111,gDP!$B$6:$B$271))))</f>
        <v/>
      </c>
      <c r="DK111" s="77" t="str">
        <f>IF(M111="","",IF(BL111="","",M111-M111+INDEX(gDP!AB$6:AB$271,MATCH(totalExpenditure!$A111,gDP!$B$6:$B$271))))</f>
        <v/>
      </c>
      <c r="DL111" s="77" t="str">
        <f>IF(N111="","",IF(BM111="","",N111-N111+INDEX(gDP!AC$6:AC$271,MATCH(totalExpenditure!$A111,gDP!$B$6:$B$271))))</f>
        <v/>
      </c>
      <c r="DM111" s="77" t="str">
        <f>IF(O111="","",IF(BN111="","",O111-O111+INDEX(gDP!AD$6:AD$271,MATCH(totalExpenditure!$A111,gDP!$B$6:$B$271))))</f>
        <v/>
      </c>
      <c r="DN111" s="77" t="str">
        <f>IF(P111="","",IF(BO111="","",P111-P111+INDEX(gDP!AE$6:AE$271,MATCH(totalExpenditure!$A111,gDP!$B$6:$B$271))))</f>
        <v/>
      </c>
      <c r="DO111" s="77" t="str">
        <f>IF(Q111="","",IF(BP111="","",Q111-Q111+INDEX(gDP!AF$6:AF$271,MATCH(totalExpenditure!$A111,gDP!$B$6:$B$271))))</f>
        <v/>
      </c>
      <c r="DP111" s="77" t="str">
        <f>IF(R111="","",IF(BQ111="","",R111-R111+INDEX(gDP!AG$6:AG$271,MATCH(totalExpenditure!$A111,gDP!$B$6:$B$271))))</f>
        <v/>
      </c>
      <c r="DQ111" s="77" t="str">
        <f>IF(S111="","",IF(BR111="","",S111-S111+INDEX(gDP!AH$6:AH$271,MATCH(totalExpenditure!$A111,gDP!$B$6:$B$271))))</f>
        <v/>
      </c>
      <c r="DR111" s="77">
        <f>IF(T111="","",IF(BS111="","",T111-T111+INDEX(gDP!AI$6:AI$271,MATCH(totalExpenditure!$A111,gDP!$B$6:$B$271))))</f>
        <v>106140727333.636</v>
      </c>
      <c r="DS111" s="77">
        <f>IF(U111="","",IF(BT111="","",U111-U111+INDEX(gDP!AJ$6:AJ$271,MATCH(totalExpenditure!$A111,gDP!$B$6:$B$271))))</f>
        <v>116621996217.133</v>
      </c>
      <c r="DT111" s="77">
        <f>IF(V111="","",IF(BU111="","",V111-V111+INDEX(gDP!AK$6:AK$271,MATCH(totalExpenditure!$A111,gDP!$B$6:$B$271))))</f>
        <v>128026966579.964</v>
      </c>
      <c r="DU111" s="77">
        <f>IF(W111="","",IF(BV111="","",W111-W111+INDEX(gDP!AL$6:AL$271,MATCH(totalExpenditure!$A111,gDP!$B$6:$B$271))))</f>
        <v>158006700301.53299</v>
      </c>
      <c r="DV111" s="77">
        <f>IF(X111="","",IF(BW111="","",X111-X111+INDEX(gDP!AM$6:AM$271,MATCH(totalExpenditure!$A111,gDP!$B$6:$B$271))))</f>
        <v>176892143931.505</v>
      </c>
      <c r="DW111" s="77">
        <f>IF(Y111="","",IF(BX111="","",Y111-Y111+INDEX(gDP!AN$6:AN$271,MATCH(totalExpenditure!$A111,gDP!$B$6:$B$271))))</f>
        <v>202132028723.11499</v>
      </c>
      <c r="DX111" s="77">
        <f>IF(Z111="","",IF(BY111="","",Z111-Z111+INDEX(gDP!AO$6:AO$271,MATCH(totalExpenditure!$A111,gDP!$B$6:$B$271))))</f>
        <v>227369679374.97299</v>
      </c>
      <c r="DY111" s="77">
        <f>IF(AA111="","",IF(BZ111="","",AA111-AA111+INDEX(gDP!AP$6:AP$271,MATCH(totalExpenditure!$A111,gDP!$B$6:$B$271))))</f>
        <v>215748998609.63501</v>
      </c>
      <c r="DZ111" s="77">
        <f>IF(AB111="","",IF(CA111="","",AB111-AB111+INDEX(gDP!AQ$6:AQ$271,MATCH(totalExpenditure!$A111,gDP!$B$6:$B$271))))</f>
        <v>95445547872.714996</v>
      </c>
      <c r="EA111" s="77">
        <f>IF(AC111="","",IF(CB111="","",AC111-AC111+INDEX(gDP!AR$6:AR$271,MATCH(totalExpenditure!$A111,gDP!$B$6:$B$271))))</f>
        <v>140001351215.46201</v>
      </c>
      <c r="EB111" s="77" t="str">
        <f>IF(AD111="","",IF(CC111="","",AD111-AD111+INDEX(gDP!AS$6:AS$271,MATCH(totalExpenditure!$A111,gDP!$B$6:$B$271))))</f>
        <v/>
      </c>
      <c r="EC111" s="77">
        <f>IF(AE111="","",IF(CD111="","",AE111-AE111+INDEX(gDP!AT$6:AT$271,MATCH(totalExpenditure!$A111,gDP!$B$6:$B$271))))</f>
        <v>160446947784.909</v>
      </c>
      <c r="ED111" s="77">
        <f>IF(AF111="","",IF(CE111="","",AF111-AF111+INDEX(gDP!AU$6:AU$271,MATCH(totalExpenditure!$A111,gDP!$B$6:$B$271))))</f>
        <v>195660611165.18301</v>
      </c>
      <c r="EE111" s="77">
        <f>IF(AG111="","",IF(CF111="","",AG111-AG111+INDEX(gDP!AV$6:AV$271,MATCH(totalExpenditure!$A111,gDP!$B$6:$B$271))))</f>
        <v>234772463823.80801</v>
      </c>
      <c r="EF111" s="77">
        <f>IF(AH111="","",IF(CG111="","",AH111-AH111+INDEX(gDP!AW$6:AW$271,MATCH(totalExpenditure!$A111,gDP!$B$6:$B$271))))</f>
        <v>256836875295.452</v>
      </c>
      <c r="EG111" s="77" t="str">
        <f>IF(AI111="","",IF(CH111="","",AI111-AI111+INDEX(gDP!AX$6:AX$271,MATCH(totalExpenditure!$A111,gDP!$B$6:$B$271))))</f>
        <v/>
      </c>
      <c r="EH111" s="77" t="str">
        <f>IF(AJ111="","",IF(CI111="","",AJ111-AJ111+INDEX(gDP!AY$6:AY$271,MATCH(totalExpenditure!$A111,gDP!$B$6:$B$271))))</f>
        <v/>
      </c>
      <c r="EI111" s="77" t="str">
        <f>IF(AK111="","",IF(CJ111="","",AK111-AK111+INDEX(gDP!AZ$6:AZ$271,MATCH(totalExpenditure!$A111,gDP!$B$6:$B$271))))</f>
        <v/>
      </c>
      <c r="EJ111" s="77">
        <f>IF(AL111="","",IF(CK111="","",AL111-AL111+INDEX(gDP!BA$6:BA$271,MATCH(totalExpenditure!$A111,gDP!$B$6:$B$271))))</f>
        <v>510228634990.59802</v>
      </c>
      <c r="EK111" s="77">
        <f>IF(AM111="","",IF(CL111="","",AM111-AM111+INDEX(gDP!BB$6:BB$271,MATCH(totalExpenditure!$A111,gDP!$B$6:$B$271))))</f>
        <v>539580085616.492</v>
      </c>
      <c r="EL111" s="77">
        <f>IF(AN111="","",IF(CM111="","",AN111-AN111+INDEX(gDP!BC$6:BC$271,MATCH(totalExpenditure!$A111,gDP!$B$6:$B$271))))</f>
        <v>755094157621.93604</v>
      </c>
      <c r="EM111" s="77">
        <f>IF(AO111="","",IF(CN111="","",AO111-AO111+INDEX(gDP!BD$6:BD$271,MATCH(totalExpenditure!$A111,gDP!$B$6:$B$271))))</f>
        <v>892969104563.17102</v>
      </c>
      <c r="EN111" s="77">
        <f>IF(AP111="","",IF(CO111="","",AP111-AP111+INDEX(gDP!BE$6:BE$271,MATCH(totalExpenditure!$A111,gDP!$B$6:$B$271))))</f>
        <v>917869913332.64905</v>
      </c>
      <c r="EO111" s="77">
        <f>IF(AQ111="","",IF(CP111="","",AQ111-AQ111+INDEX(gDP!BF$6:BF$271,MATCH(totalExpenditure!$A111,gDP!$B$6:$B$271))))</f>
        <v>912524136718.01794</v>
      </c>
      <c r="EP111" s="77">
        <f>IF(AR111="","",IF(CQ111="","",AR111-AR111+INDEX(gDP!BG$6:BG$271,MATCH(totalExpenditure!$A111,gDP!$B$6:$B$271))))</f>
        <v>890814755533.53699</v>
      </c>
      <c r="EQ111" s="77">
        <f>IF(AS111="","",IF(CR111="","",AS111-AS111+INDEX(gDP!BH$6:BH$271,MATCH(totalExpenditure!$A111,gDP!$B$6:$B$271))))</f>
        <v>860854232686.21399</v>
      </c>
      <c r="ER111" s="77">
        <f>IF(AT111="","",IF(CS111="","",AT111-AT111+INDEX(gDP!BI$6:BI$271,MATCH(totalExpenditure!$A111,gDP!$B$6:$B$271))))</f>
        <v>931877364037.698</v>
      </c>
      <c r="ES111" s="77">
        <f>IF(AU111="","",IF(CT111="","",AU111-AU111+INDEX(gDP!BJ$6:BJ$271,MATCH(totalExpenditure!$A111,gDP!$B$6:$B$271))))</f>
        <v>1015618744159.73</v>
      </c>
      <c r="ET111" s="77">
        <f>IF(AV111="","",IF(CU111="","",AV111-AV111+INDEX(gDP!BK$6:BK$271,MATCH(totalExpenditure!$A111,gDP!$B$6:$B$271))))</f>
        <v>1042271532988.63</v>
      </c>
      <c r="EU111" s="77">
        <f>IF(AW111="","",IF(CV111="","",AW111-AW111+INDEX(gDP!BL$6:BL$271,MATCH(totalExpenditure!$A111,gDP!$B$6:$B$271))))</f>
        <v>1119099871350.2</v>
      </c>
      <c r="EV111" s="77">
        <f>IF(AX111="","",IF(CW111="","",AX111-AX111+INDEX(gDP!BM$6:BM$271,MATCH(totalExpenditure!$A111,gDP!$B$6:$B$271))))</f>
        <v>1059054842698.48</v>
      </c>
      <c r="EW111" s="77">
        <f>IF(AY111="","",IF(CX111="","",AY111-AY111+INDEX(gDP!BN$6:BN$271,MATCH(totalExpenditure!$A111,gDP!$B$6:$B$271))))</f>
        <v>1186509691086.73</v>
      </c>
      <c r="EX111" s="77" t="str">
        <f>IF(AZ111="","",IF(CY111="","",AZ111-AZ111+INDEX(gDP!BO$6:BO$271,MATCH(totalExpenditure!$A111,gDP!$B$6:$B$271))))</f>
        <v/>
      </c>
    </row>
    <row r="112" spans="1:154" x14ac:dyDescent="0.35">
      <c r="A112" t="s">
        <v>433</v>
      </c>
      <c r="B112" s="77" t="e">
        <f>IF(INDEX([2]pivotTable!B$3:B$308,MATCH(totalExpenditure!$A112,[2]pivotTable!$A$3:$A$308,0))/100*INDEX(gDP!Q$6:Q$271,MATCH(totalExpenditure!$A112,gDP!$B$6:$B$271))=0,"",INDEX([2]pivotTable!B$3:B$308,MATCH(totalExpenditure!$A112,[2]pivotTable!$A$3:$A$308,0))/100*INDEX(gDP!Q$6:Q$271,MATCH(totalExpenditure!$A112,gDP!$B$6:$B$271)))</f>
        <v>#N/A</v>
      </c>
      <c r="C112" s="77" t="e">
        <f>IF(INDEX([2]pivotTable!C$3:C$308,MATCH(totalExpenditure!$A112,[2]pivotTable!$A$3:$A$308,0))/100*INDEX(gDP!R$6:R$271,MATCH(totalExpenditure!$A112,gDP!$B$6:$B$271))=0,"",INDEX([2]pivotTable!C$3:C$308,MATCH(totalExpenditure!$A112,[2]pivotTable!$A$3:$A$308,0))/100*INDEX(gDP!R$6:R$271,MATCH(totalExpenditure!$A112,gDP!$B$6:$B$271)))</f>
        <v>#N/A</v>
      </c>
      <c r="D112" s="77" t="e">
        <f>IF(INDEX([2]pivotTable!D$3:D$308,MATCH(totalExpenditure!$A112,[2]pivotTable!$A$3:$A$308,0))/100*INDEX(gDP!S$6:S$271,MATCH(totalExpenditure!$A112,gDP!$B$6:$B$271))=0,"",INDEX([2]pivotTable!D$3:D$308,MATCH(totalExpenditure!$A112,[2]pivotTable!$A$3:$A$308,0))/100*INDEX(gDP!S$6:S$271,MATCH(totalExpenditure!$A112,gDP!$B$6:$B$271)))</f>
        <v>#N/A</v>
      </c>
      <c r="E112" s="77" t="e">
        <f>IF(INDEX([2]pivotTable!E$3:E$308,MATCH(totalExpenditure!$A112,[2]pivotTable!$A$3:$A$308,0))/100*INDEX(gDP!T$6:T$271,MATCH(totalExpenditure!$A112,gDP!$B$6:$B$271))=0,"",INDEX([2]pivotTable!E$3:E$308,MATCH(totalExpenditure!$A112,[2]pivotTable!$A$3:$A$308,0))/100*INDEX(gDP!T$6:T$271,MATCH(totalExpenditure!$A112,gDP!$B$6:$B$271)))</f>
        <v>#N/A</v>
      </c>
      <c r="F112" s="77" t="e">
        <f>IF(INDEX([2]pivotTable!F$3:F$308,MATCH(totalExpenditure!$A112,[2]pivotTable!$A$3:$A$308,0))/100*INDEX(gDP!U$6:U$271,MATCH(totalExpenditure!$A112,gDP!$B$6:$B$271))=0,"",INDEX([2]pivotTable!F$3:F$308,MATCH(totalExpenditure!$A112,[2]pivotTable!$A$3:$A$308,0))/100*INDEX(gDP!U$6:U$271,MATCH(totalExpenditure!$A112,gDP!$B$6:$B$271)))</f>
        <v>#N/A</v>
      </c>
      <c r="G112" s="77" t="e">
        <f>IF(INDEX([2]pivotTable!G$3:G$308,MATCH(totalExpenditure!$A112,[2]pivotTable!$A$3:$A$308,0))/100*INDEX(gDP!V$6:V$271,MATCH(totalExpenditure!$A112,gDP!$B$6:$B$271))=0,"",INDEX([2]pivotTable!G$3:G$308,MATCH(totalExpenditure!$A112,[2]pivotTable!$A$3:$A$308,0))/100*INDEX(gDP!V$6:V$271,MATCH(totalExpenditure!$A112,gDP!$B$6:$B$271)))</f>
        <v>#N/A</v>
      </c>
      <c r="H112" s="77" t="e">
        <f>IF(INDEX([2]pivotTable!H$3:H$308,MATCH(totalExpenditure!$A112,[2]pivotTable!$A$3:$A$308,0))/100*INDEX(gDP!W$6:W$271,MATCH(totalExpenditure!$A112,gDP!$B$6:$B$271))=0,"",INDEX([2]pivotTable!H$3:H$308,MATCH(totalExpenditure!$A112,[2]pivotTable!$A$3:$A$308,0))/100*INDEX(gDP!W$6:W$271,MATCH(totalExpenditure!$A112,gDP!$B$6:$B$271)))</f>
        <v>#N/A</v>
      </c>
      <c r="I112" s="77" t="e">
        <f>IF(INDEX([2]pivotTable!I$3:I$308,MATCH(totalExpenditure!$A112,[2]pivotTable!$A$3:$A$308,0))/100*INDEX(gDP!X$6:X$271,MATCH(totalExpenditure!$A112,gDP!$B$6:$B$271))=0,"",INDEX([2]pivotTable!I$3:I$308,MATCH(totalExpenditure!$A112,[2]pivotTable!$A$3:$A$308,0))/100*INDEX(gDP!X$6:X$271,MATCH(totalExpenditure!$A112,gDP!$B$6:$B$271)))</f>
        <v>#N/A</v>
      </c>
      <c r="J112" s="77" t="e">
        <f>IF(INDEX([2]pivotTable!J$3:J$308,MATCH(totalExpenditure!$A112,[2]pivotTable!$A$3:$A$308,0))/100*INDEX(gDP!Y$6:Y$271,MATCH(totalExpenditure!$A112,gDP!$B$6:$B$271))=0,"",INDEX([2]pivotTable!J$3:J$308,MATCH(totalExpenditure!$A112,[2]pivotTable!$A$3:$A$308,0))/100*INDEX(gDP!Y$6:Y$271,MATCH(totalExpenditure!$A112,gDP!$B$6:$B$271)))</f>
        <v>#N/A</v>
      </c>
      <c r="K112" s="77" t="e">
        <f>IF(INDEX([2]pivotTable!K$3:K$308,MATCH(totalExpenditure!$A112,[2]pivotTable!$A$3:$A$308,0))/100*INDEX(gDP!Z$6:Z$271,MATCH(totalExpenditure!$A112,gDP!$B$6:$B$271))=0,"",INDEX([2]pivotTable!K$3:K$308,MATCH(totalExpenditure!$A112,[2]pivotTable!$A$3:$A$308,0))/100*INDEX(gDP!Z$6:Z$271,MATCH(totalExpenditure!$A112,gDP!$B$6:$B$271)))</f>
        <v>#N/A</v>
      </c>
      <c r="L112" s="77" t="e">
        <f>IF(INDEX([2]pivotTable!L$3:L$308,MATCH(totalExpenditure!$A112,[2]pivotTable!$A$3:$A$308,0))/100*INDEX(gDP!AA$6:AA$271,MATCH(totalExpenditure!$A112,gDP!$B$6:$B$271))=0,"",INDEX([2]pivotTable!L$3:L$308,MATCH(totalExpenditure!$A112,[2]pivotTable!$A$3:$A$308,0))/100*INDEX(gDP!AA$6:AA$271,MATCH(totalExpenditure!$A112,gDP!$B$6:$B$271)))</f>
        <v>#N/A</v>
      </c>
      <c r="M112" s="77" t="e">
        <f>IF(INDEX([2]pivotTable!M$3:M$308,MATCH(totalExpenditure!$A112,[2]pivotTable!$A$3:$A$308,0))/100*INDEX(gDP!AB$6:AB$271,MATCH(totalExpenditure!$A112,gDP!$B$6:$B$271))=0,"",INDEX([2]pivotTable!M$3:M$308,MATCH(totalExpenditure!$A112,[2]pivotTable!$A$3:$A$308,0))/100*INDEX(gDP!AB$6:AB$271,MATCH(totalExpenditure!$A112,gDP!$B$6:$B$271)))</f>
        <v>#N/A</v>
      </c>
      <c r="N112" s="77" t="e">
        <f>IF(INDEX([2]pivotTable!N$3:N$308,MATCH(totalExpenditure!$A112,[2]pivotTable!$A$3:$A$308,0))/100*INDEX(gDP!AC$6:AC$271,MATCH(totalExpenditure!$A112,gDP!$B$6:$B$271))=0,"",INDEX([2]pivotTable!N$3:N$308,MATCH(totalExpenditure!$A112,[2]pivotTable!$A$3:$A$308,0))/100*INDEX(gDP!AC$6:AC$271,MATCH(totalExpenditure!$A112,gDP!$B$6:$B$271)))</f>
        <v>#N/A</v>
      </c>
      <c r="O112" s="77" t="e">
        <f>IF(INDEX([2]pivotTable!O$3:O$308,MATCH(totalExpenditure!$A112,[2]pivotTable!$A$3:$A$308,0))/100*INDEX(gDP!AD$6:AD$271,MATCH(totalExpenditure!$A112,gDP!$B$6:$B$271))=0,"",INDEX([2]pivotTable!O$3:O$308,MATCH(totalExpenditure!$A112,[2]pivotTable!$A$3:$A$308,0))/100*INDEX(gDP!AD$6:AD$271,MATCH(totalExpenditure!$A112,gDP!$B$6:$B$271)))</f>
        <v>#N/A</v>
      </c>
      <c r="P112" s="77" t="e">
        <f>IF(INDEX([2]pivotTable!P$3:P$308,MATCH(totalExpenditure!$A112,[2]pivotTable!$A$3:$A$308,0))/100*INDEX(gDP!AE$6:AE$271,MATCH(totalExpenditure!$A112,gDP!$B$6:$B$271))=0,"",INDEX([2]pivotTable!P$3:P$308,MATCH(totalExpenditure!$A112,[2]pivotTable!$A$3:$A$308,0))/100*INDEX(gDP!AE$6:AE$271,MATCH(totalExpenditure!$A112,gDP!$B$6:$B$271)))</f>
        <v>#N/A</v>
      </c>
      <c r="Q112" s="77" t="e">
        <f>IF(INDEX([2]pivotTable!Q$3:Q$308,MATCH(totalExpenditure!$A112,[2]pivotTable!$A$3:$A$308,0))/100*INDEX(gDP!AF$6:AF$271,MATCH(totalExpenditure!$A112,gDP!$B$6:$B$271))=0,"",INDEX([2]pivotTable!Q$3:Q$308,MATCH(totalExpenditure!$A112,[2]pivotTable!$A$3:$A$308,0))/100*INDEX(gDP!AF$6:AF$271,MATCH(totalExpenditure!$A112,gDP!$B$6:$B$271)))</f>
        <v>#N/A</v>
      </c>
      <c r="R112" s="77" t="e">
        <f>IF(INDEX([2]pivotTable!R$3:R$308,MATCH(totalExpenditure!$A112,[2]pivotTable!$A$3:$A$308,0))/100*INDEX(gDP!AG$6:AG$271,MATCH(totalExpenditure!$A112,gDP!$B$6:$B$271))=0,"",INDEX([2]pivotTable!R$3:R$308,MATCH(totalExpenditure!$A112,[2]pivotTable!$A$3:$A$308,0))/100*INDEX(gDP!AG$6:AG$271,MATCH(totalExpenditure!$A112,gDP!$B$6:$B$271)))</f>
        <v>#N/A</v>
      </c>
      <c r="S112" s="77" t="e">
        <f>IF(INDEX([2]pivotTable!S$3:S$308,MATCH(totalExpenditure!$A112,[2]pivotTable!$A$3:$A$308,0))/100*INDEX(gDP!AH$6:AH$271,MATCH(totalExpenditure!$A112,gDP!$B$6:$B$271))=0,"",INDEX([2]pivotTable!S$3:S$308,MATCH(totalExpenditure!$A112,[2]pivotTable!$A$3:$A$308,0))/100*INDEX(gDP!AH$6:AH$271,MATCH(totalExpenditure!$A112,gDP!$B$6:$B$271)))</f>
        <v>#N/A</v>
      </c>
      <c r="T112" s="77" t="e">
        <f>IF(INDEX([2]pivotTable!T$3:T$308,MATCH(totalExpenditure!$A112,[2]pivotTable!$A$3:$A$308,0))/100*INDEX(gDP!AI$6:AI$271,MATCH(totalExpenditure!$A112,gDP!$B$6:$B$271))=0,"",INDEX([2]pivotTable!T$3:T$308,MATCH(totalExpenditure!$A112,[2]pivotTable!$A$3:$A$308,0))/100*INDEX(gDP!AI$6:AI$271,MATCH(totalExpenditure!$A112,gDP!$B$6:$B$271)))</f>
        <v>#N/A</v>
      </c>
      <c r="U112" s="77" t="e">
        <f>IF(INDEX([2]pivotTable!U$3:U$308,MATCH(totalExpenditure!$A112,[2]pivotTable!$A$3:$A$308,0))/100*INDEX(gDP!AJ$6:AJ$271,MATCH(totalExpenditure!$A112,gDP!$B$6:$B$271))=0,"",INDEX([2]pivotTable!U$3:U$308,MATCH(totalExpenditure!$A112,[2]pivotTable!$A$3:$A$308,0))/100*INDEX(gDP!AJ$6:AJ$271,MATCH(totalExpenditure!$A112,gDP!$B$6:$B$271)))</f>
        <v>#N/A</v>
      </c>
      <c r="V112" s="77" t="e">
        <f>IF(INDEX([2]pivotTable!V$3:V$308,MATCH(totalExpenditure!$A112,[2]pivotTable!$A$3:$A$308,0))/100*INDEX(gDP!AK$6:AK$271,MATCH(totalExpenditure!$A112,gDP!$B$6:$B$271))=0,"",INDEX([2]pivotTable!V$3:V$308,MATCH(totalExpenditure!$A112,[2]pivotTable!$A$3:$A$308,0))/100*INDEX(gDP!AK$6:AK$271,MATCH(totalExpenditure!$A112,gDP!$B$6:$B$271)))</f>
        <v>#N/A</v>
      </c>
      <c r="W112" s="77" t="e">
        <f>IF(INDEX([2]pivotTable!W$3:W$308,MATCH(totalExpenditure!$A112,[2]pivotTable!$A$3:$A$308,0))/100*INDEX(gDP!AL$6:AL$271,MATCH(totalExpenditure!$A112,gDP!$B$6:$B$271))=0,"",INDEX([2]pivotTable!W$3:W$308,MATCH(totalExpenditure!$A112,[2]pivotTable!$A$3:$A$308,0))/100*INDEX(gDP!AL$6:AL$271,MATCH(totalExpenditure!$A112,gDP!$B$6:$B$271)))</f>
        <v>#N/A</v>
      </c>
      <c r="X112" s="77" t="e">
        <f>IF(INDEX([2]pivotTable!X$3:X$308,MATCH(totalExpenditure!$A112,[2]pivotTable!$A$3:$A$308,0))/100*INDEX(gDP!AM$6:AM$271,MATCH(totalExpenditure!$A112,gDP!$B$6:$B$271))=0,"",INDEX([2]pivotTable!X$3:X$308,MATCH(totalExpenditure!$A112,[2]pivotTable!$A$3:$A$308,0))/100*INDEX(gDP!AM$6:AM$271,MATCH(totalExpenditure!$A112,gDP!$B$6:$B$271)))</f>
        <v>#N/A</v>
      </c>
      <c r="Y112" s="77" t="e">
        <f>IF(INDEX([2]pivotTable!Y$3:Y$308,MATCH(totalExpenditure!$A112,[2]pivotTable!$A$3:$A$308,0))/100*INDEX(gDP!AN$6:AN$271,MATCH(totalExpenditure!$A112,gDP!$B$6:$B$271))=0,"",INDEX([2]pivotTable!Y$3:Y$308,MATCH(totalExpenditure!$A112,[2]pivotTable!$A$3:$A$308,0))/100*INDEX(gDP!AN$6:AN$271,MATCH(totalExpenditure!$A112,gDP!$B$6:$B$271)))</f>
        <v>#N/A</v>
      </c>
      <c r="Z112" s="77" t="e">
        <f>IF(INDEX([2]pivotTable!Z$3:Z$308,MATCH(totalExpenditure!$A112,[2]pivotTable!$A$3:$A$308,0))/100*INDEX(gDP!AO$6:AO$271,MATCH(totalExpenditure!$A112,gDP!$B$6:$B$271))=0,"",INDEX([2]pivotTable!Z$3:Z$308,MATCH(totalExpenditure!$A112,[2]pivotTable!$A$3:$A$308,0))/100*INDEX(gDP!AO$6:AO$271,MATCH(totalExpenditure!$A112,gDP!$B$6:$B$271)))</f>
        <v>#N/A</v>
      </c>
      <c r="AA112" s="77" t="e">
        <f>IF(INDEX([2]pivotTable!AA$3:AA$308,MATCH(totalExpenditure!$A112,[2]pivotTable!$A$3:$A$308,0))/100*INDEX(gDP!AP$6:AP$271,MATCH(totalExpenditure!$A112,gDP!$B$6:$B$271))=0,"",INDEX([2]pivotTable!AA$3:AA$308,MATCH(totalExpenditure!$A112,[2]pivotTable!$A$3:$A$308,0))/100*INDEX(gDP!AP$6:AP$271,MATCH(totalExpenditure!$A112,gDP!$B$6:$B$271)))</f>
        <v>#N/A</v>
      </c>
      <c r="AB112" s="77" t="e">
        <f>IF(INDEX([2]pivotTable!AB$3:AB$308,MATCH(totalExpenditure!$A112,[2]pivotTable!$A$3:$A$308,0))/100*INDEX(gDP!AQ$6:AQ$271,MATCH(totalExpenditure!$A112,gDP!$B$6:$B$271))=0,"",INDEX([2]pivotTable!AB$3:AB$308,MATCH(totalExpenditure!$A112,[2]pivotTable!$A$3:$A$308,0))/100*INDEX(gDP!AQ$6:AQ$271,MATCH(totalExpenditure!$A112,gDP!$B$6:$B$271)))</f>
        <v>#N/A</v>
      </c>
      <c r="AC112" s="77" t="e">
        <f>IF(INDEX([2]pivotTable!AC$3:AC$308,MATCH(totalExpenditure!$A112,[2]pivotTable!$A$3:$A$308,0))/100*INDEX(gDP!AR$6:AR$271,MATCH(totalExpenditure!$A112,gDP!$B$6:$B$271))=0,"",INDEX([2]pivotTable!AC$3:AC$308,MATCH(totalExpenditure!$A112,[2]pivotTable!$A$3:$A$308,0))/100*INDEX(gDP!AR$6:AR$271,MATCH(totalExpenditure!$A112,gDP!$B$6:$B$271)))</f>
        <v>#N/A</v>
      </c>
      <c r="AD112" s="77" t="e">
        <f>IF(INDEX([2]pivotTable!AD$3:AD$308,MATCH(totalExpenditure!$A112,[2]pivotTable!$A$3:$A$308,0))/100*INDEX(gDP!AS$6:AS$271,MATCH(totalExpenditure!$A112,gDP!$B$6:$B$271))=0,"",INDEX([2]pivotTable!AD$3:AD$308,MATCH(totalExpenditure!$A112,[2]pivotTable!$A$3:$A$308,0))/100*INDEX(gDP!AS$6:AS$271,MATCH(totalExpenditure!$A112,gDP!$B$6:$B$271)))</f>
        <v>#N/A</v>
      </c>
      <c r="AE112" s="77" t="e">
        <f>IF(INDEX([2]pivotTable!AE$3:AE$308,MATCH(totalExpenditure!$A112,[2]pivotTable!$A$3:$A$308,0))/100*INDEX(gDP!AT$6:AT$271,MATCH(totalExpenditure!$A112,gDP!$B$6:$B$271))=0,"",INDEX([2]pivotTable!AE$3:AE$308,MATCH(totalExpenditure!$A112,[2]pivotTable!$A$3:$A$308,0))/100*INDEX(gDP!AT$6:AT$271,MATCH(totalExpenditure!$A112,gDP!$B$6:$B$271)))</f>
        <v>#N/A</v>
      </c>
      <c r="AF112" s="77" t="e">
        <f>IF(INDEX([2]pivotTable!AF$3:AF$308,MATCH(totalExpenditure!$A112,[2]pivotTable!$A$3:$A$308,0))/100*INDEX(gDP!AU$6:AU$271,MATCH(totalExpenditure!$A112,gDP!$B$6:$B$271))=0,"",INDEX([2]pivotTable!AF$3:AF$308,MATCH(totalExpenditure!$A112,[2]pivotTable!$A$3:$A$308,0))/100*INDEX(gDP!AU$6:AU$271,MATCH(totalExpenditure!$A112,gDP!$B$6:$B$271)))</f>
        <v>#N/A</v>
      </c>
      <c r="AG112" s="77" t="e">
        <f>IF(INDEX([2]pivotTable!AG$3:AG$308,MATCH(totalExpenditure!$A112,[2]pivotTable!$A$3:$A$308,0))/100*INDEX(gDP!AV$6:AV$271,MATCH(totalExpenditure!$A112,gDP!$B$6:$B$271))=0,"",INDEX([2]pivotTable!AG$3:AG$308,MATCH(totalExpenditure!$A112,[2]pivotTable!$A$3:$A$308,0))/100*INDEX(gDP!AV$6:AV$271,MATCH(totalExpenditure!$A112,gDP!$B$6:$B$271)))</f>
        <v>#N/A</v>
      </c>
      <c r="AH112" s="77" t="e">
        <f>IF(INDEX([2]pivotTable!AH$3:AH$308,MATCH(totalExpenditure!$A112,[2]pivotTable!$A$3:$A$308,0))/100*INDEX(gDP!AW$6:AW$271,MATCH(totalExpenditure!$A112,gDP!$B$6:$B$271))=0,"",INDEX([2]pivotTable!AH$3:AH$308,MATCH(totalExpenditure!$A112,[2]pivotTable!$A$3:$A$308,0))/100*INDEX(gDP!AW$6:AW$271,MATCH(totalExpenditure!$A112,gDP!$B$6:$B$271)))</f>
        <v>#N/A</v>
      </c>
      <c r="AI112" s="77" t="e">
        <f>IF(INDEX([2]pivotTable!AI$3:AI$308,MATCH(totalExpenditure!$A112,[2]pivotTable!$A$3:$A$308,0))/100*INDEX(gDP!AX$6:AX$271,MATCH(totalExpenditure!$A112,gDP!$B$6:$B$271))=0,"",INDEX([2]pivotTable!AI$3:AI$308,MATCH(totalExpenditure!$A112,[2]pivotTable!$A$3:$A$308,0))/100*INDEX(gDP!AX$6:AX$271,MATCH(totalExpenditure!$A112,gDP!$B$6:$B$271)))</f>
        <v>#N/A</v>
      </c>
      <c r="AJ112" s="77" t="e">
        <f>IF(INDEX([2]pivotTable!AJ$3:AJ$308,MATCH(totalExpenditure!$A112,[2]pivotTable!$A$3:$A$308,0))/100*INDEX(gDP!AY$6:AY$271,MATCH(totalExpenditure!$A112,gDP!$B$6:$B$271))=0,"",INDEX([2]pivotTable!AJ$3:AJ$308,MATCH(totalExpenditure!$A112,[2]pivotTable!$A$3:$A$308,0))/100*INDEX(gDP!AY$6:AY$271,MATCH(totalExpenditure!$A112,gDP!$B$6:$B$271)))</f>
        <v>#N/A</v>
      </c>
      <c r="AK112" s="77" t="e">
        <f>IF(INDEX([2]pivotTable!AK$3:AK$308,MATCH(totalExpenditure!$A112,[2]pivotTable!$A$3:$A$308,0))/100*INDEX(gDP!AZ$6:AZ$271,MATCH(totalExpenditure!$A112,gDP!$B$6:$B$271))=0,"",INDEX([2]pivotTable!AK$3:AK$308,MATCH(totalExpenditure!$A112,[2]pivotTable!$A$3:$A$308,0))/100*INDEX(gDP!AZ$6:AZ$271,MATCH(totalExpenditure!$A112,gDP!$B$6:$B$271)))</f>
        <v>#N/A</v>
      </c>
      <c r="AL112" s="77" t="e">
        <f>IF(INDEX([2]pivotTable!AL$3:AL$308,MATCH(totalExpenditure!$A112,[2]pivotTable!$A$3:$A$308,0))/100*INDEX(gDP!BA$6:BA$271,MATCH(totalExpenditure!$A112,gDP!$B$6:$B$271))=0,"",INDEX([2]pivotTable!AL$3:AL$308,MATCH(totalExpenditure!$A112,[2]pivotTable!$A$3:$A$308,0))/100*INDEX(gDP!BA$6:BA$271,MATCH(totalExpenditure!$A112,gDP!$B$6:$B$271)))</f>
        <v>#N/A</v>
      </c>
      <c r="AM112" s="77" t="e">
        <f>IF(INDEX([2]pivotTable!AM$3:AM$308,MATCH(totalExpenditure!$A112,[2]pivotTable!$A$3:$A$308,0))/100*INDEX(gDP!BB$6:BB$271,MATCH(totalExpenditure!$A112,gDP!$B$6:$B$271))=0,"",INDEX([2]pivotTable!AM$3:AM$308,MATCH(totalExpenditure!$A112,[2]pivotTable!$A$3:$A$308,0))/100*INDEX(gDP!BB$6:BB$271,MATCH(totalExpenditure!$A112,gDP!$B$6:$B$271)))</f>
        <v>#N/A</v>
      </c>
      <c r="AN112" s="77" t="e">
        <f>IF(INDEX([2]pivotTable!AN$3:AN$308,MATCH(totalExpenditure!$A112,[2]pivotTable!$A$3:$A$308,0))/100*INDEX(gDP!BC$6:BC$271,MATCH(totalExpenditure!$A112,gDP!$B$6:$B$271))=0,"",INDEX([2]pivotTable!AN$3:AN$308,MATCH(totalExpenditure!$A112,[2]pivotTable!$A$3:$A$308,0))/100*INDEX(gDP!BC$6:BC$271,MATCH(totalExpenditure!$A112,gDP!$B$6:$B$271)))</f>
        <v>#N/A</v>
      </c>
      <c r="AO112" s="77" t="e">
        <f>IF(INDEX([2]pivotTable!AO$3:AO$308,MATCH(totalExpenditure!$A112,[2]pivotTable!$A$3:$A$308,0))/100*INDEX(gDP!BD$6:BD$271,MATCH(totalExpenditure!$A112,gDP!$B$6:$B$271))=0,"",INDEX([2]pivotTable!AO$3:AO$308,MATCH(totalExpenditure!$A112,[2]pivotTable!$A$3:$A$308,0))/100*INDEX(gDP!BD$6:BD$271,MATCH(totalExpenditure!$A112,gDP!$B$6:$B$271)))</f>
        <v>#N/A</v>
      </c>
      <c r="AP112" s="77" t="e">
        <f>IF(INDEX([2]pivotTable!AP$3:AP$308,MATCH(totalExpenditure!$A112,[2]pivotTable!$A$3:$A$308,0))/100*INDEX(gDP!BE$6:BE$271,MATCH(totalExpenditure!$A112,gDP!$B$6:$B$271))=0,"",INDEX([2]pivotTable!AP$3:AP$308,MATCH(totalExpenditure!$A112,[2]pivotTable!$A$3:$A$308,0))/100*INDEX(gDP!BE$6:BE$271,MATCH(totalExpenditure!$A112,gDP!$B$6:$B$271)))</f>
        <v>#N/A</v>
      </c>
      <c r="AQ112" s="77" t="e">
        <f>IF(INDEX([2]pivotTable!AQ$3:AQ$308,MATCH(totalExpenditure!$A112,[2]pivotTable!$A$3:$A$308,0))/100*INDEX(gDP!BF$6:BF$271,MATCH(totalExpenditure!$A112,gDP!$B$6:$B$271))=0,"",INDEX([2]pivotTable!AQ$3:AQ$308,MATCH(totalExpenditure!$A112,[2]pivotTable!$A$3:$A$308,0))/100*INDEX(gDP!BF$6:BF$271,MATCH(totalExpenditure!$A112,gDP!$B$6:$B$271)))</f>
        <v>#N/A</v>
      </c>
      <c r="AR112" s="77" t="e">
        <f>IF(INDEX([2]pivotTable!AR$3:AR$308,MATCH(totalExpenditure!$A112,[2]pivotTable!$A$3:$A$308,0))/100*INDEX(gDP!BG$6:BG$271,MATCH(totalExpenditure!$A112,gDP!$B$6:$B$271))=0,"",INDEX([2]pivotTable!AR$3:AR$308,MATCH(totalExpenditure!$A112,[2]pivotTable!$A$3:$A$308,0))/100*INDEX(gDP!BG$6:BG$271,MATCH(totalExpenditure!$A112,gDP!$B$6:$B$271)))</f>
        <v>#N/A</v>
      </c>
      <c r="AS112" s="77" t="e">
        <f>IF(INDEX([2]pivotTable!AS$3:AS$308,MATCH(totalExpenditure!$A112,[2]pivotTable!$A$3:$A$308,0))/100*INDEX(gDP!BH$6:BH$271,MATCH(totalExpenditure!$A112,gDP!$B$6:$B$271))=0,"",INDEX([2]pivotTable!AS$3:AS$308,MATCH(totalExpenditure!$A112,[2]pivotTable!$A$3:$A$308,0))/100*INDEX(gDP!BH$6:BH$271,MATCH(totalExpenditure!$A112,gDP!$B$6:$B$271)))</f>
        <v>#N/A</v>
      </c>
      <c r="AT112" s="77" t="e">
        <f>IF(INDEX([2]pivotTable!AT$3:AT$308,MATCH(totalExpenditure!$A112,[2]pivotTable!$A$3:$A$308,0))/100*INDEX(gDP!BI$6:BI$271,MATCH(totalExpenditure!$A112,gDP!$B$6:$B$271))=0,"",INDEX([2]pivotTable!AT$3:AT$308,MATCH(totalExpenditure!$A112,[2]pivotTable!$A$3:$A$308,0))/100*INDEX(gDP!BI$6:BI$271,MATCH(totalExpenditure!$A112,gDP!$B$6:$B$271)))</f>
        <v>#N/A</v>
      </c>
      <c r="AU112" s="77" t="e">
        <f>IF(INDEX([2]pivotTable!AU$3:AU$308,MATCH(totalExpenditure!$A112,[2]pivotTable!$A$3:$A$308,0))/100*INDEX(gDP!BJ$6:BJ$271,MATCH(totalExpenditure!$A112,gDP!$B$6:$B$271))=0,"",INDEX([2]pivotTable!AU$3:AU$308,MATCH(totalExpenditure!$A112,[2]pivotTable!$A$3:$A$308,0))/100*INDEX(gDP!BJ$6:BJ$271,MATCH(totalExpenditure!$A112,gDP!$B$6:$B$271)))</f>
        <v>#N/A</v>
      </c>
      <c r="AV112" s="77" t="e">
        <f>IF(INDEX([2]pivotTable!AV$3:AV$308,MATCH(totalExpenditure!$A112,[2]pivotTable!$A$3:$A$308,0))/100*INDEX(gDP!BK$6:BK$271,MATCH(totalExpenditure!$A112,gDP!$B$6:$B$271))=0,"",INDEX([2]pivotTable!AV$3:AV$308,MATCH(totalExpenditure!$A112,[2]pivotTable!$A$3:$A$308,0))/100*INDEX(gDP!BK$6:BK$271,MATCH(totalExpenditure!$A112,gDP!$B$6:$B$271)))</f>
        <v>#N/A</v>
      </c>
      <c r="AW112" s="77" t="e">
        <f>IF(INDEX([2]pivotTable!AW$3:AW$308,MATCH(totalExpenditure!$A112,[2]pivotTable!$A$3:$A$308,0))/100*INDEX(gDP!BL$6:BL$271,MATCH(totalExpenditure!$A112,gDP!$B$6:$B$271))=0,"",INDEX([2]pivotTable!AW$3:AW$308,MATCH(totalExpenditure!$A112,[2]pivotTable!$A$3:$A$308,0))/100*INDEX(gDP!BL$6:BL$271,MATCH(totalExpenditure!$A112,gDP!$B$6:$B$271)))</f>
        <v>#N/A</v>
      </c>
      <c r="AX112" s="77" t="e">
        <f>IF(INDEX([2]pivotTable!AX$3:AX$308,MATCH(totalExpenditure!$A112,[2]pivotTable!$A$3:$A$308,0))/100*INDEX(gDP!BM$6:BM$271,MATCH(totalExpenditure!$A112,gDP!$B$6:$B$271))=0,"",INDEX([2]pivotTable!AX$3:AX$308,MATCH(totalExpenditure!$A112,[2]pivotTable!$A$3:$A$308,0))/100*INDEX(gDP!BM$6:BM$271,MATCH(totalExpenditure!$A112,gDP!$B$6:$B$271)))</f>
        <v>#N/A</v>
      </c>
      <c r="AY112" s="77" t="e">
        <f>IF(INDEX([2]pivotTable!AY$3:AY$308,MATCH(totalExpenditure!$A112,[2]pivotTable!$A$3:$A$308,0))/100*INDEX(gDP!BN$6:BN$271,MATCH(totalExpenditure!$A112,gDP!$B$6:$B$271))=0,"",INDEX([2]pivotTable!AY$3:AY$308,MATCH(totalExpenditure!$A112,[2]pivotTable!$A$3:$A$308,0))/100*INDEX(gDP!BN$6:BN$271,MATCH(totalExpenditure!$A112,gDP!$B$6:$B$271)))</f>
        <v>#N/A</v>
      </c>
      <c r="AZ112" s="77" t="e">
        <f>IF(INDEX([2]pivotTable!AZ$3:AZ$308,MATCH(totalExpenditure!$A112,[2]pivotTable!$A$3:$A$308,0))/100*INDEX(gDP!BO$6:BO$271,MATCH(totalExpenditure!$A112,gDP!$B$6:$B$271))=0,"",INDEX([2]pivotTable!AZ$3:AZ$308,MATCH(totalExpenditure!$A112,[2]pivotTable!$A$3:$A$308,0))/100*INDEX(gDP!BO$6:BO$271,MATCH(totalExpenditure!$A112,gDP!$B$6:$B$271)))</f>
        <v>#N/A</v>
      </c>
      <c r="BA112" s="77" t="e">
        <f>IF(INDEX([2]pivotTable!B$310:B$615,MATCH(totalExpenditure!$A112,[2]pivotTable!$A$310:$A$615,0))/100*INDEX(gDP!Q$6:Q$271,MATCH(totalExpenditure!$A112,gDP!$B$6:$B$271))=0,"",INDEX([2]pivotTable!B$310:B$615,MATCH(totalExpenditure!$A112,[2]pivotTable!$A$310:$A$615,0))/100*INDEX(gDP!Q$6:Q$271,MATCH(totalExpenditure!$A112,gDP!$B$6:$B$271)))</f>
        <v>#N/A</v>
      </c>
      <c r="BB112" s="77" t="e">
        <f>IF(INDEX([2]pivotTable!C$310:C$615,MATCH(totalExpenditure!$A112,[2]pivotTable!$A$310:$A$615,0))/100*INDEX(gDP!R$6:R$271,MATCH(totalExpenditure!$A112,gDP!$B$6:$B$271))=0,"",INDEX([2]pivotTable!C$310:C$615,MATCH(totalExpenditure!$A112,[2]pivotTable!$A$310:$A$615,0))/100*INDEX(gDP!R$6:R$271,MATCH(totalExpenditure!$A112,gDP!$B$6:$B$271)))</f>
        <v>#N/A</v>
      </c>
      <c r="BC112" s="77" t="e">
        <f>IF(INDEX([2]pivotTable!D$310:D$615,MATCH(totalExpenditure!$A112,[2]pivotTable!$A$310:$A$615,0))/100*INDEX(gDP!S$6:S$271,MATCH(totalExpenditure!$A112,gDP!$B$6:$B$271))=0,"",INDEX([2]pivotTable!D$310:D$615,MATCH(totalExpenditure!$A112,[2]pivotTable!$A$310:$A$615,0))/100*INDEX(gDP!S$6:S$271,MATCH(totalExpenditure!$A112,gDP!$B$6:$B$271)))</f>
        <v>#N/A</v>
      </c>
      <c r="BD112" s="77" t="e">
        <f>IF(INDEX([2]pivotTable!E$310:E$615,MATCH(totalExpenditure!$A112,[2]pivotTable!$A$310:$A$615,0))/100*INDEX(gDP!T$6:T$271,MATCH(totalExpenditure!$A112,gDP!$B$6:$B$271))=0,"",INDEX([2]pivotTable!E$310:E$615,MATCH(totalExpenditure!$A112,[2]pivotTable!$A$310:$A$615,0))/100*INDEX(gDP!T$6:T$271,MATCH(totalExpenditure!$A112,gDP!$B$6:$B$271)))</f>
        <v>#N/A</v>
      </c>
      <c r="BE112" s="77" t="e">
        <f>IF(INDEX([2]pivotTable!F$310:F$615,MATCH(totalExpenditure!$A112,[2]pivotTable!$A$310:$A$615,0))/100*INDEX(gDP!U$6:U$271,MATCH(totalExpenditure!$A112,gDP!$B$6:$B$271))=0,"",INDEX([2]pivotTable!F$310:F$615,MATCH(totalExpenditure!$A112,[2]pivotTable!$A$310:$A$615,0))/100*INDEX(gDP!U$6:U$271,MATCH(totalExpenditure!$A112,gDP!$B$6:$B$271)))</f>
        <v>#N/A</v>
      </c>
      <c r="BF112" s="77" t="e">
        <f>IF(INDEX([2]pivotTable!G$310:G$615,MATCH(totalExpenditure!$A112,[2]pivotTable!$A$310:$A$615,0))/100*INDEX(gDP!V$6:V$271,MATCH(totalExpenditure!$A112,gDP!$B$6:$B$271))=0,"",INDEX([2]pivotTable!G$310:G$615,MATCH(totalExpenditure!$A112,[2]pivotTable!$A$310:$A$615,0))/100*INDEX(gDP!V$6:V$271,MATCH(totalExpenditure!$A112,gDP!$B$6:$B$271)))</f>
        <v>#N/A</v>
      </c>
      <c r="BG112" s="77" t="e">
        <f>IF(INDEX([2]pivotTable!H$310:H$615,MATCH(totalExpenditure!$A112,[2]pivotTable!$A$310:$A$615,0))/100*INDEX(gDP!W$6:W$271,MATCH(totalExpenditure!$A112,gDP!$B$6:$B$271))=0,"",INDEX([2]pivotTable!H$310:H$615,MATCH(totalExpenditure!$A112,[2]pivotTable!$A$310:$A$615,0))/100*INDEX(gDP!W$6:W$271,MATCH(totalExpenditure!$A112,gDP!$B$6:$B$271)))</f>
        <v>#N/A</v>
      </c>
      <c r="BH112" s="77" t="e">
        <f>IF(INDEX([2]pivotTable!I$310:I$615,MATCH(totalExpenditure!$A112,[2]pivotTable!$A$310:$A$615,0))/100*INDEX(gDP!X$6:X$271,MATCH(totalExpenditure!$A112,gDP!$B$6:$B$271))=0,"",INDEX([2]pivotTable!I$310:I$615,MATCH(totalExpenditure!$A112,[2]pivotTable!$A$310:$A$615,0))/100*INDEX(gDP!X$6:X$271,MATCH(totalExpenditure!$A112,gDP!$B$6:$B$271)))</f>
        <v>#N/A</v>
      </c>
      <c r="BI112" s="77" t="e">
        <f>IF(INDEX([2]pivotTable!J$310:J$615,MATCH(totalExpenditure!$A112,[2]pivotTable!$A$310:$A$615,0))/100*INDEX(gDP!Y$6:Y$271,MATCH(totalExpenditure!$A112,gDP!$B$6:$B$271))=0,"",INDEX([2]pivotTable!J$310:J$615,MATCH(totalExpenditure!$A112,[2]pivotTable!$A$310:$A$615,0))/100*INDEX(gDP!Y$6:Y$271,MATCH(totalExpenditure!$A112,gDP!$B$6:$B$271)))</f>
        <v>#N/A</v>
      </c>
      <c r="BJ112" s="77" t="e">
        <f>IF(INDEX([2]pivotTable!K$310:K$615,MATCH(totalExpenditure!$A112,[2]pivotTable!$A$310:$A$615,0))/100*INDEX(gDP!Z$6:Z$271,MATCH(totalExpenditure!$A112,gDP!$B$6:$B$271))=0,"",INDEX([2]pivotTable!K$310:K$615,MATCH(totalExpenditure!$A112,[2]pivotTable!$A$310:$A$615,0))/100*INDEX(gDP!Z$6:Z$271,MATCH(totalExpenditure!$A112,gDP!$B$6:$B$271)))</f>
        <v>#N/A</v>
      </c>
      <c r="BK112" s="77" t="e">
        <f>IF(INDEX([2]pivotTable!L$310:L$615,MATCH(totalExpenditure!$A112,[2]pivotTable!$A$310:$A$615,0))/100*INDEX(gDP!AA$6:AA$271,MATCH(totalExpenditure!$A112,gDP!$B$6:$B$271))=0,"",INDEX([2]pivotTable!L$310:L$615,MATCH(totalExpenditure!$A112,[2]pivotTable!$A$310:$A$615,0))/100*INDEX(gDP!AA$6:AA$271,MATCH(totalExpenditure!$A112,gDP!$B$6:$B$271)))</f>
        <v>#N/A</v>
      </c>
      <c r="BL112" s="77" t="e">
        <f>IF(INDEX([2]pivotTable!M$310:M$615,MATCH(totalExpenditure!$A112,[2]pivotTable!$A$310:$A$615,0))/100*INDEX(gDP!AB$6:AB$271,MATCH(totalExpenditure!$A112,gDP!$B$6:$B$271))=0,"",INDEX([2]pivotTable!M$310:M$615,MATCH(totalExpenditure!$A112,[2]pivotTable!$A$310:$A$615,0))/100*INDEX(gDP!AB$6:AB$271,MATCH(totalExpenditure!$A112,gDP!$B$6:$B$271)))</f>
        <v>#N/A</v>
      </c>
      <c r="BM112" s="77" t="e">
        <f>IF(INDEX([2]pivotTable!N$310:N$615,MATCH(totalExpenditure!$A112,[2]pivotTable!$A$310:$A$615,0))/100*INDEX(gDP!AC$6:AC$271,MATCH(totalExpenditure!$A112,gDP!$B$6:$B$271))=0,"",INDEX([2]pivotTable!N$310:N$615,MATCH(totalExpenditure!$A112,[2]pivotTable!$A$310:$A$615,0))/100*INDEX(gDP!AC$6:AC$271,MATCH(totalExpenditure!$A112,gDP!$B$6:$B$271)))</f>
        <v>#N/A</v>
      </c>
      <c r="BN112" s="77" t="e">
        <f>IF(INDEX([2]pivotTable!O$310:O$615,MATCH(totalExpenditure!$A112,[2]pivotTable!$A$310:$A$615,0))/100*INDEX(gDP!AD$6:AD$271,MATCH(totalExpenditure!$A112,gDP!$B$6:$B$271))=0,"",INDEX([2]pivotTable!O$310:O$615,MATCH(totalExpenditure!$A112,[2]pivotTable!$A$310:$A$615,0))/100*INDEX(gDP!AD$6:AD$271,MATCH(totalExpenditure!$A112,gDP!$B$6:$B$271)))</f>
        <v>#N/A</v>
      </c>
      <c r="BO112" s="77" t="e">
        <f>IF(INDEX([2]pivotTable!P$310:P$615,MATCH(totalExpenditure!$A112,[2]pivotTable!$A$310:$A$615,0))/100*INDEX(gDP!AE$6:AE$271,MATCH(totalExpenditure!$A112,gDP!$B$6:$B$271))=0,"",INDEX([2]pivotTable!P$310:P$615,MATCH(totalExpenditure!$A112,[2]pivotTable!$A$310:$A$615,0))/100*INDEX(gDP!AE$6:AE$271,MATCH(totalExpenditure!$A112,gDP!$B$6:$B$271)))</f>
        <v>#N/A</v>
      </c>
      <c r="BP112" s="77" t="e">
        <f>IF(INDEX([2]pivotTable!Q$310:Q$615,MATCH(totalExpenditure!$A112,[2]pivotTable!$A$310:$A$615,0))/100*INDEX(gDP!AF$6:AF$271,MATCH(totalExpenditure!$A112,gDP!$B$6:$B$271))=0,"",INDEX([2]pivotTable!Q$310:Q$615,MATCH(totalExpenditure!$A112,[2]pivotTable!$A$310:$A$615,0))/100*INDEX(gDP!AF$6:AF$271,MATCH(totalExpenditure!$A112,gDP!$B$6:$B$271)))</f>
        <v>#N/A</v>
      </c>
      <c r="BQ112" s="77" t="e">
        <f>IF(INDEX([2]pivotTable!R$310:R$615,MATCH(totalExpenditure!$A112,[2]pivotTable!$A$310:$A$615,0))/100*INDEX(gDP!AG$6:AG$271,MATCH(totalExpenditure!$A112,gDP!$B$6:$B$271))=0,"",INDEX([2]pivotTable!R$310:R$615,MATCH(totalExpenditure!$A112,[2]pivotTable!$A$310:$A$615,0))/100*INDEX(gDP!AG$6:AG$271,MATCH(totalExpenditure!$A112,gDP!$B$6:$B$271)))</f>
        <v>#N/A</v>
      </c>
      <c r="BR112" s="77" t="e">
        <f>IF(INDEX([2]pivotTable!S$310:S$615,MATCH(totalExpenditure!$A112,[2]pivotTable!$A$310:$A$615,0))/100*INDEX(gDP!AH$6:AH$271,MATCH(totalExpenditure!$A112,gDP!$B$6:$B$271))=0,"",INDEX([2]pivotTable!S$310:S$615,MATCH(totalExpenditure!$A112,[2]pivotTable!$A$310:$A$615,0))/100*INDEX(gDP!AH$6:AH$271,MATCH(totalExpenditure!$A112,gDP!$B$6:$B$271)))</f>
        <v>#N/A</v>
      </c>
      <c r="BS112" s="77" t="e">
        <f>IF(INDEX([2]pivotTable!T$310:T$615,MATCH(totalExpenditure!$A112,[2]pivotTable!$A$310:$A$615,0))/100*INDEX(gDP!AI$6:AI$271,MATCH(totalExpenditure!$A112,gDP!$B$6:$B$271))=0,"",INDEX([2]pivotTable!T$310:T$615,MATCH(totalExpenditure!$A112,[2]pivotTable!$A$310:$A$615,0))/100*INDEX(gDP!AI$6:AI$271,MATCH(totalExpenditure!$A112,gDP!$B$6:$B$271)))</f>
        <v>#N/A</v>
      </c>
      <c r="BT112" s="77" t="e">
        <f>IF(INDEX([2]pivotTable!U$310:U$615,MATCH(totalExpenditure!$A112,[2]pivotTable!$A$310:$A$615,0))/100*INDEX(gDP!AJ$6:AJ$271,MATCH(totalExpenditure!$A112,gDP!$B$6:$B$271))=0,"",INDEX([2]pivotTable!U$310:U$615,MATCH(totalExpenditure!$A112,[2]pivotTable!$A$310:$A$615,0))/100*INDEX(gDP!AJ$6:AJ$271,MATCH(totalExpenditure!$A112,gDP!$B$6:$B$271)))</f>
        <v>#N/A</v>
      </c>
      <c r="BU112" s="77" t="e">
        <f>IF(INDEX([2]pivotTable!V$310:V$615,MATCH(totalExpenditure!$A112,[2]pivotTable!$A$310:$A$615,0))/100*INDEX(gDP!AK$6:AK$271,MATCH(totalExpenditure!$A112,gDP!$B$6:$B$271))=0,"",INDEX([2]pivotTable!V$310:V$615,MATCH(totalExpenditure!$A112,[2]pivotTable!$A$310:$A$615,0))/100*INDEX(gDP!AK$6:AK$271,MATCH(totalExpenditure!$A112,gDP!$B$6:$B$271)))</f>
        <v>#N/A</v>
      </c>
      <c r="BV112" s="77" t="e">
        <f>IF(INDEX([2]pivotTable!W$310:W$615,MATCH(totalExpenditure!$A112,[2]pivotTable!$A$310:$A$615,0))/100*INDEX(gDP!AL$6:AL$271,MATCH(totalExpenditure!$A112,gDP!$B$6:$B$271))=0,"",INDEX([2]pivotTable!W$310:W$615,MATCH(totalExpenditure!$A112,[2]pivotTable!$A$310:$A$615,0))/100*INDEX(gDP!AL$6:AL$271,MATCH(totalExpenditure!$A112,gDP!$B$6:$B$271)))</f>
        <v>#N/A</v>
      </c>
      <c r="BW112" s="77" t="e">
        <f>IF(INDEX([2]pivotTable!X$310:X$615,MATCH(totalExpenditure!$A112,[2]pivotTable!$A$310:$A$615,0))/100*INDEX(gDP!AM$6:AM$271,MATCH(totalExpenditure!$A112,gDP!$B$6:$B$271))=0,"",INDEX([2]pivotTable!X$310:X$615,MATCH(totalExpenditure!$A112,[2]pivotTable!$A$310:$A$615,0))/100*INDEX(gDP!AM$6:AM$271,MATCH(totalExpenditure!$A112,gDP!$B$6:$B$271)))</f>
        <v>#N/A</v>
      </c>
      <c r="BX112" s="77" t="e">
        <f>IF(INDEX([2]pivotTable!Y$310:Y$615,MATCH(totalExpenditure!$A112,[2]pivotTable!$A$310:$A$615,0))/100*INDEX(gDP!AN$6:AN$271,MATCH(totalExpenditure!$A112,gDP!$B$6:$B$271))=0,"",INDEX([2]pivotTable!Y$310:Y$615,MATCH(totalExpenditure!$A112,[2]pivotTable!$A$310:$A$615,0))/100*INDEX(gDP!AN$6:AN$271,MATCH(totalExpenditure!$A112,gDP!$B$6:$B$271)))</f>
        <v>#N/A</v>
      </c>
      <c r="BY112" s="77" t="e">
        <f>IF(INDEX([2]pivotTable!Z$310:Z$615,MATCH(totalExpenditure!$A112,[2]pivotTable!$A$310:$A$615,0))/100*INDEX(gDP!AO$6:AO$271,MATCH(totalExpenditure!$A112,gDP!$B$6:$B$271))=0,"",INDEX([2]pivotTable!Z$310:Z$615,MATCH(totalExpenditure!$A112,[2]pivotTable!$A$310:$A$615,0))/100*INDEX(gDP!AO$6:AO$271,MATCH(totalExpenditure!$A112,gDP!$B$6:$B$271)))</f>
        <v>#N/A</v>
      </c>
      <c r="BZ112" s="77" t="e">
        <f>IF(INDEX([2]pivotTable!AA$310:AA$615,MATCH(totalExpenditure!$A112,[2]pivotTable!$A$310:$A$615,0))/100*INDEX(gDP!AP$6:AP$271,MATCH(totalExpenditure!$A112,gDP!$B$6:$B$271))=0,"",INDEX([2]pivotTable!AA$310:AA$615,MATCH(totalExpenditure!$A112,[2]pivotTable!$A$310:$A$615,0))/100*INDEX(gDP!AP$6:AP$271,MATCH(totalExpenditure!$A112,gDP!$B$6:$B$271)))</f>
        <v>#N/A</v>
      </c>
      <c r="CA112" s="77" t="e">
        <f>IF(INDEX([2]pivotTable!AB$310:AB$615,MATCH(totalExpenditure!$A112,[2]pivotTable!$A$310:$A$615,0))/100*INDEX(gDP!AQ$6:AQ$271,MATCH(totalExpenditure!$A112,gDP!$B$6:$B$271))=0,"",INDEX([2]pivotTable!AB$310:AB$615,MATCH(totalExpenditure!$A112,[2]pivotTable!$A$310:$A$615,0))/100*INDEX(gDP!AQ$6:AQ$271,MATCH(totalExpenditure!$A112,gDP!$B$6:$B$271)))</f>
        <v>#N/A</v>
      </c>
      <c r="CB112" s="77" t="e">
        <f>IF(INDEX([2]pivotTable!AC$310:AC$615,MATCH(totalExpenditure!$A112,[2]pivotTable!$A$310:$A$615,0))/100*INDEX(gDP!AR$6:AR$271,MATCH(totalExpenditure!$A112,gDP!$B$6:$B$271))=0,"",INDEX([2]pivotTable!AC$310:AC$615,MATCH(totalExpenditure!$A112,[2]pivotTable!$A$310:$A$615,0))/100*INDEX(gDP!AR$6:AR$271,MATCH(totalExpenditure!$A112,gDP!$B$6:$B$271)))</f>
        <v>#N/A</v>
      </c>
      <c r="CC112" s="77" t="e">
        <f>IF(INDEX([2]pivotTable!AD$310:AD$615,MATCH(totalExpenditure!$A112,[2]pivotTable!$A$310:$A$615,0))/100*INDEX(gDP!AS$6:AS$271,MATCH(totalExpenditure!$A112,gDP!$B$6:$B$271))=0,"",INDEX([2]pivotTable!AD$310:AD$615,MATCH(totalExpenditure!$A112,[2]pivotTable!$A$310:$A$615,0))/100*INDEX(gDP!AS$6:AS$271,MATCH(totalExpenditure!$A112,gDP!$B$6:$B$271)))</f>
        <v>#N/A</v>
      </c>
      <c r="CD112" s="77" t="e">
        <f>IF(INDEX([2]pivotTable!AE$310:AE$615,MATCH(totalExpenditure!$A112,[2]pivotTable!$A$310:$A$615,0))/100*INDEX(gDP!AT$6:AT$271,MATCH(totalExpenditure!$A112,gDP!$B$6:$B$271))=0,"",INDEX([2]pivotTable!AE$310:AE$615,MATCH(totalExpenditure!$A112,[2]pivotTable!$A$310:$A$615,0))/100*INDEX(gDP!AT$6:AT$271,MATCH(totalExpenditure!$A112,gDP!$B$6:$B$271)))</f>
        <v>#N/A</v>
      </c>
      <c r="CE112" s="77" t="e">
        <f>IF(INDEX([2]pivotTable!AF$310:AF$615,MATCH(totalExpenditure!$A112,[2]pivotTable!$A$310:$A$615,0))/100*INDEX(gDP!AU$6:AU$271,MATCH(totalExpenditure!$A112,gDP!$B$6:$B$271))=0,"",INDEX([2]pivotTable!AF$310:AF$615,MATCH(totalExpenditure!$A112,[2]pivotTable!$A$310:$A$615,0))/100*INDEX(gDP!AU$6:AU$271,MATCH(totalExpenditure!$A112,gDP!$B$6:$B$271)))</f>
        <v>#N/A</v>
      </c>
      <c r="CF112" s="77" t="e">
        <f>IF(INDEX([2]pivotTable!AG$310:AG$615,MATCH(totalExpenditure!$A112,[2]pivotTable!$A$310:$A$615,0))/100*INDEX(gDP!AV$6:AV$271,MATCH(totalExpenditure!$A112,gDP!$B$6:$B$271))=0,"",INDEX([2]pivotTable!AG$310:AG$615,MATCH(totalExpenditure!$A112,[2]pivotTable!$A$310:$A$615,0))/100*INDEX(gDP!AV$6:AV$271,MATCH(totalExpenditure!$A112,gDP!$B$6:$B$271)))</f>
        <v>#N/A</v>
      </c>
      <c r="CG112" s="77" t="e">
        <f>IF(INDEX([2]pivotTable!AH$310:AH$615,MATCH(totalExpenditure!$A112,[2]pivotTable!$A$310:$A$615,0))/100*INDEX(gDP!AW$6:AW$271,MATCH(totalExpenditure!$A112,gDP!$B$6:$B$271))=0,"",INDEX([2]pivotTable!AH$310:AH$615,MATCH(totalExpenditure!$A112,[2]pivotTable!$A$310:$A$615,0))/100*INDEX(gDP!AW$6:AW$271,MATCH(totalExpenditure!$A112,gDP!$B$6:$B$271)))</f>
        <v>#N/A</v>
      </c>
      <c r="CH112" s="77" t="e">
        <f>IF(INDEX([2]pivotTable!AI$310:AI$615,MATCH(totalExpenditure!$A112,[2]pivotTable!$A$310:$A$615,0))/100*INDEX(gDP!AX$6:AX$271,MATCH(totalExpenditure!$A112,gDP!$B$6:$B$271))=0,"",INDEX([2]pivotTable!AI$310:AI$615,MATCH(totalExpenditure!$A112,[2]pivotTable!$A$310:$A$615,0))/100*INDEX(gDP!AX$6:AX$271,MATCH(totalExpenditure!$A112,gDP!$B$6:$B$271)))</f>
        <v>#N/A</v>
      </c>
      <c r="CI112" s="77" t="e">
        <f>IF(INDEX([2]pivotTable!AJ$310:AJ$615,MATCH(totalExpenditure!$A112,[2]pivotTable!$A$310:$A$615,0))/100*INDEX(gDP!AY$6:AY$271,MATCH(totalExpenditure!$A112,gDP!$B$6:$B$271))=0,"",INDEX([2]pivotTable!AJ$310:AJ$615,MATCH(totalExpenditure!$A112,[2]pivotTable!$A$310:$A$615,0))/100*INDEX(gDP!AY$6:AY$271,MATCH(totalExpenditure!$A112,gDP!$B$6:$B$271)))</f>
        <v>#N/A</v>
      </c>
      <c r="CJ112" s="77" t="e">
        <f>IF(INDEX([2]pivotTable!AK$310:AK$615,MATCH(totalExpenditure!$A112,[2]pivotTable!$A$310:$A$615,0))/100*INDEX(gDP!AZ$6:AZ$271,MATCH(totalExpenditure!$A112,gDP!$B$6:$B$271))=0,"",INDEX([2]pivotTable!AK$310:AK$615,MATCH(totalExpenditure!$A112,[2]pivotTable!$A$310:$A$615,0))/100*INDEX(gDP!AZ$6:AZ$271,MATCH(totalExpenditure!$A112,gDP!$B$6:$B$271)))</f>
        <v>#N/A</v>
      </c>
      <c r="CK112" s="77" t="e">
        <f>IF(INDEX([2]pivotTable!AL$310:AL$615,MATCH(totalExpenditure!$A112,[2]pivotTable!$A$310:$A$615,0))/100*INDEX(gDP!BA$6:BA$271,MATCH(totalExpenditure!$A112,gDP!$B$6:$B$271))=0,"",INDEX([2]pivotTable!AL$310:AL$615,MATCH(totalExpenditure!$A112,[2]pivotTable!$A$310:$A$615,0))/100*INDEX(gDP!BA$6:BA$271,MATCH(totalExpenditure!$A112,gDP!$B$6:$B$271)))</f>
        <v>#N/A</v>
      </c>
      <c r="CL112" s="77" t="e">
        <f>IF(INDEX([2]pivotTable!AM$310:AM$615,MATCH(totalExpenditure!$A112,[2]pivotTable!$A$310:$A$615,0))/100*INDEX(gDP!BB$6:BB$271,MATCH(totalExpenditure!$A112,gDP!$B$6:$B$271))=0,"",INDEX([2]pivotTable!AM$310:AM$615,MATCH(totalExpenditure!$A112,[2]pivotTable!$A$310:$A$615,0))/100*INDEX(gDP!BB$6:BB$271,MATCH(totalExpenditure!$A112,gDP!$B$6:$B$271)))</f>
        <v>#N/A</v>
      </c>
      <c r="CM112" s="77" t="e">
        <f>IF(INDEX([2]pivotTable!AN$310:AN$615,MATCH(totalExpenditure!$A112,[2]pivotTable!$A$310:$A$615,0))/100*INDEX(gDP!BC$6:BC$271,MATCH(totalExpenditure!$A112,gDP!$B$6:$B$271))=0,"",INDEX([2]pivotTable!AN$310:AN$615,MATCH(totalExpenditure!$A112,[2]pivotTable!$A$310:$A$615,0))/100*INDEX(gDP!BC$6:BC$271,MATCH(totalExpenditure!$A112,gDP!$B$6:$B$271)))</f>
        <v>#N/A</v>
      </c>
      <c r="CN112" s="77" t="e">
        <f>IF(INDEX([2]pivotTable!AO$310:AO$615,MATCH(totalExpenditure!$A112,[2]pivotTable!$A$310:$A$615,0))/100*INDEX(gDP!BD$6:BD$271,MATCH(totalExpenditure!$A112,gDP!$B$6:$B$271))=0,"",INDEX([2]pivotTable!AO$310:AO$615,MATCH(totalExpenditure!$A112,[2]pivotTable!$A$310:$A$615,0))/100*INDEX(gDP!BD$6:BD$271,MATCH(totalExpenditure!$A112,gDP!$B$6:$B$271)))</f>
        <v>#N/A</v>
      </c>
      <c r="CO112" s="77" t="e">
        <f>IF(INDEX([2]pivotTable!AP$310:AP$615,MATCH(totalExpenditure!$A112,[2]pivotTable!$A$310:$A$615,0))/100*INDEX(gDP!BE$6:BE$271,MATCH(totalExpenditure!$A112,gDP!$B$6:$B$271))=0,"",INDEX([2]pivotTable!AP$310:AP$615,MATCH(totalExpenditure!$A112,[2]pivotTable!$A$310:$A$615,0))/100*INDEX(gDP!BE$6:BE$271,MATCH(totalExpenditure!$A112,gDP!$B$6:$B$271)))</f>
        <v>#N/A</v>
      </c>
      <c r="CP112" s="77" t="e">
        <f>IF(INDEX([2]pivotTable!AQ$310:AQ$615,MATCH(totalExpenditure!$A112,[2]pivotTable!$A$310:$A$615,0))/100*INDEX(gDP!BF$6:BF$271,MATCH(totalExpenditure!$A112,gDP!$B$6:$B$271))=0,"",INDEX([2]pivotTable!AQ$310:AQ$615,MATCH(totalExpenditure!$A112,[2]pivotTable!$A$310:$A$615,0))/100*INDEX(gDP!BF$6:BF$271,MATCH(totalExpenditure!$A112,gDP!$B$6:$B$271)))</f>
        <v>#N/A</v>
      </c>
      <c r="CQ112" s="77" t="e">
        <f>IF(INDEX([2]pivotTable!AR$310:AR$615,MATCH(totalExpenditure!$A112,[2]pivotTable!$A$310:$A$615,0))/100*INDEX(gDP!BG$6:BG$271,MATCH(totalExpenditure!$A112,gDP!$B$6:$B$271))=0,"",INDEX([2]pivotTable!AR$310:AR$615,MATCH(totalExpenditure!$A112,[2]pivotTable!$A$310:$A$615,0))/100*INDEX(gDP!BG$6:BG$271,MATCH(totalExpenditure!$A112,gDP!$B$6:$B$271)))</f>
        <v>#N/A</v>
      </c>
      <c r="CR112" s="77" t="e">
        <f>IF(INDEX([2]pivotTable!AS$310:AS$615,MATCH(totalExpenditure!$A112,[2]pivotTable!$A$310:$A$615,0))/100*INDEX(gDP!BH$6:BH$271,MATCH(totalExpenditure!$A112,gDP!$B$6:$B$271))=0,"",INDEX([2]pivotTable!AS$310:AS$615,MATCH(totalExpenditure!$A112,[2]pivotTable!$A$310:$A$615,0))/100*INDEX(gDP!BH$6:BH$271,MATCH(totalExpenditure!$A112,gDP!$B$6:$B$271)))</f>
        <v>#N/A</v>
      </c>
      <c r="CS112" s="77" t="e">
        <f>IF(INDEX([2]pivotTable!AT$310:AT$615,MATCH(totalExpenditure!$A112,[2]pivotTable!$A$310:$A$615,0))/100*INDEX(gDP!BI$6:BI$271,MATCH(totalExpenditure!$A112,gDP!$B$6:$B$271))=0,"",INDEX([2]pivotTable!AT$310:AT$615,MATCH(totalExpenditure!$A112,[2]pivotTable!$A$310:$A$615,0))/100*INDEX(gDP!BI$6:BI$271,MATCH(totalExpenditure!$A112,gDP!$B$6:$B$271)))</f>
        <v>#N/A</v>
      </c>
      <c r="CT112" s="77" t="e">
        <f>IF(INDEX([2]pivotTable!AU$310:AU$615,MATCH(totalExpenditure!$A112,[2]pivotTable!$A$310:$A$615,0))/100*INDEX(gDP!BJ$6:BJ$271,MATCH(totalExpenditure!$A112,gDP!$B$6:$B$271))=0,"",INDEX([2]pivotTable!AU$310:AU$615,MATCH(totalExpenditure!$A112,[2]pivotTable!$A$310:$A$615,0))/100*INDEX(gDP!BJ$6:BJ$271,MATCH(totalExpenditure!$A112,gDP!$B$6:$B$271)))</f>
        <v>#N/A</v>
      </c>
      <c r="CU112" s="77" t="e">
        <f>IF(INDEX([2]pivotTable!AV$310:AV$615,MATCH(totalExpenditure!$A112,[2]pivotTable!$A$310:$A$615,0))/100*INDEX(gDP!BK$6:BK$271,MATCH(totalExpenditure!$A112,gDP!$B$6:$B$271))=0,"",INDEX([2]pivotTable!AV$310:AV$615,MATCH(totalExpenditure!$A112,[2]pivotTable!$A$310:$A$615,0))/100*INDEX(gDP!BK$6:BK$271,MATCH(totalExpenditure!$A112,gDP!$B$6:$B$271)))</f>
        <v>#N/A</v>
      </c>
      <c r="CV112" s="77" t="e">
        <f>IF(INDEX([2]pivotTable!AW$310:AW$615,MATCH(totalExpenditure!$A112,[2]pivotTable!$A$310:$A$615,0))/100*INDEX(gDP!BL$6:BL$271,MATCH(totalExpenditure!$A112,gDP!$B$6:$B$271))=0,"",INDEX([2]pivotTable!AW$310:AW$615,MATCH(totalExpenditure!$A112,[2]pivotTable!$A$310:$A$615,0))/100*INDEX(gDP!BL$6:BL$271,MATCH(totalExpenditure!$A112,gDP!$B$6:$B$271)))</f>
        <v>#N/A</v>
      </c>
      <c r="CW112" s="77" t="e">
        <f>IF(INDEX([2]pivotTable!AX$310:AX$615,MATCH(totalExpenditure!$A112,[2]pivotTable!$A$310:$A$615,0))/100*INDEX(gDP!BM$6:BM$271,MATCH(totalExpenditure!$A112,gDP!$B$6:$B$271))=0,"",INDEX([2]pivotTable!AX$310:AX$615,MATCH(totalExpenditure!$A112,[2]pivotTable!$A$310:$A$615,0))/100*INDEX(gDP!BM$6:BM$271,MATCH(totalExpenditure!$A112,gDP!$B$6:$B$271)))</f>
        <v>#N/A</v>
      </c>
      <c r="CX112" s="77" t="e">
        <f>IF(INDEX([2]pivotTable!AY$310:AY$615,MATCH(totalExpenditure!$A112,[2]pivotTable!$A$310:$A$615,0))/100*INDEX(gDP!BN$6:BN$271,MATCH(totalExpenditure!$A112,gDP!$B$6:$B$271))=0,"",INDEX([2]pivotTable!AY$310:AY$615,MATCH(totalExpenditure!$A112,[2]pivotTable!$A$310:$A$615,0))/100*INDEX(gDP!BN$6:BN$271,MATCH(totalExpenditure!$A112,gDP!$B$6:$B$271)))</f>
        <v>#N/A</v>
      </c>
      <c r="CY112" s="77" t="e">
        <f>IF(INDEX([2]pivotTable!AZ$310:AZ$615,MATCH(totalExpenditure!$A112,[2]pivotTable!$A$310:$A$615,0))/100*INDEX(gDP!BO$6:BO$271,MATCH(totalExpenditure!$A112,gDP!$B$6:$B$271))=0,"",INDEX([2]pivotTable!AZ$310:AZ$615,MATCH(totalExpenditure!$A112,[2]pivotTable!$A$310:$A$615,0))/100*INDEX(gDP!BO$6:BO$271,MATCH(totalExpenditure!$A112,gDP!$B$6:$B$271)))</f>
        <v>#N/A</v>
      </c>
      <c r="CZ112" s="77" t="e">
        <f>IF(B112="","",IF(BA112="","",B112-B112+INDEX(gDP!Q$6:Q$271,MATCH(totalExpenditure!$A112,gDP!$B$6:$B$271))))</f>
        <v>#N/A</v>
      </c>
      <c r="DA112" s="77" t="e">
        <f>IF(C112="","",IF(BB112="","",C112-C112+INDEX(gDP!R$6:R$271,MATCH(totalExpenditure!$A112,gDP!$B$6:$B$271))))</f>
        <v>#N/A</v>
      </c>
      <c r="DB112" s="77" t="e">
        <f>IF(D112="","",IF(BC112="","",D112-D112+INDEX(gDP!S$6:S$271,MATCH(totalExpenditure!$A112,gDP!$B$6:$B$271))))</f>
        <v>#N/A</v>
      </c>
      <c r="DC112" s="77" t="e">
        <f>IF(E112="","",IF(BD112="","",E112-E112+INDEX(gDP!T$6:T$271,MATCH(totalExpenditure!$A112,gDP!$B$6:$B$271))))</f>
        <v>#N/A</v>
      </c>
      <c r="DD112" s="77" t="e">
        <f>IF(F112="","",IF(BE112="","",F112-F112+INDEX(gDP!U$6:U$271,MATCH(totalExpenditure!$A112,gDP!$B$6:$B$271))))</f>
        <v>#N/A</v>
      </c>
      <c r="DE112" s="77" t="e">
        <f>IF(G112="","",IF(BF112="","",G112-G112+INDEX(gDP!V$6:V$271,MATCH(totalExpenditure!$A112,gDP!$B$6:$B$271))))</f>
        <v>#N/A</v>
      </c>
      <c r="DF112" s="77" t="e">
        <f>IF(H112="","",IF(BG112="","",H112-H112+INDEX(gDP!W$6:W$271,MATCH(totalExpenditure!$A112,gDP!$B$6:$B$271))))</f>
        <v>#N/A</v>
      </c>
      <c r="DG112" s="77" t="e">
        <f>IF(I112="","",IF(BH112="","",I112-I112+INDEX(gDP!X$6:X$271,MATCH(totalExpenditure!$A112,gDP!$B$6:$B$271))))</f>
        <v>#N/A</v>
      </c>
      <c r="DH112" s="77" t="e">
        <f>IF(J112="","",IF(BI112="","",J112-J112+INDEX(gDP!Y$6:Y$271,MATCH(totalExpenditure!$A112,gDP!$B$6:$B$271))))</f>
        <v>#N/A</v>
      </c>
      <c r="DI112" s="77" t="e">
        <f>IF(K112="","",IF(BJ112="","",K112-K112+INDEX(gDP!Z$6:Z$271,MATCH(totalExpenditure!$A112,gDP!$B$6:$B$271))))</f>
        <v>#N/A</v>
      </c>
      <c r="DJ112" s="77" t="e">
        <f>IF(L112="","",IF(BK112="","",L112-L112+INDEX(gDP!AA$6:AA$271,MATCH(totalExpenditure!$A112,gDP!$B$6:$B$271))))</f>
        <v>#N/A</v>
      </c>
      <c r="DK112" s="77" t="e">
        <f>IF(M112="","",IF(BL112="","",M112-M112+INDEX(gDP!AB$6:AB$271,MATCH(totalExpenditure!$A112,gDP!$B$6:$B$271))))</f>
        <v>#N/A</v>
      </c>
      <c r="DL112" s="77" t="e">
        <f>IF(N112="","",IF(BM112="","",N112-N112+INDEX(gDP!AC$6:AC$271,MATCH(totalExpenditure!$A112,gDP!$B$6:$B$271))))</f>
        <v>#N/A</v>
      </c>
      <c r="DM112" s="77" t="e">
        <f>IF(O112="","",IF(BN112="","",O112-O112+INDEX(gDP!AD$6:AD$271,MATCH(totalExpenditure!$A112,gDP!$B$6:$B$271))))</f>
        <v>#N/A</v>
      </c>
      <c r="DN112" s="77" t="e">
        <f>IF(P112="","",IF(BO112="","",P112-P112+INDEX(gDP!AE$6:AE$271,MATCH(totalExpenditure!$A112,gDP!$B$6:$B$271))))</f>
        <v>#N/A</v>
      </c>
      <c r="DO112" s="77" t="e">
        <f>IF(Q112="","",IF(BP112="","",Q112-Q112+INDEX(gDP!AF$6:AF$271,MATCH(totalExpenditure!$A112,gDP!$B$6:$B$271))))</f>
        <v>#N/A</v>
      </c>
      <c r="DP112" s="77" t="e">
        <f>IF(R112="","",IF(BQ112="","",R112-R112+INDEX(gDP!AG$6:AG$271,MATCH(totalExpenditure!$A112,gDP!$B$6:$B$271))))</f>
        <v>#N/A</v>
      </c>
      <c r="DQ112" s="77" t="e">
        <f>IF(S112="","",IF(BR112="","",S112-S112+INDEX(gDP!AH$6:AH$271,MATCH(totalExpenditure!$A112,gDP!$B$6:$B$271))))</f>
        <v>#N/A</v>
      </c>
      <c r="DR112" s="77" t="e">
        <f>IF(T112="","",IF(BS112="","",T112-T112+INDEX(gDP!AI$6:AI$271,MATCH(totalExpenditure!$A112,gDP!$B$6:$B$271))))</f>
        <v>#N/A</v>
      </c>
      <c r="DS112" s="77" t="e">
        <f>IF(U112="","",IF(BT112="","",U112-U112+INDEX(gDP!AJ$6:AJ$271,MATCH(totalExpenditure!$A112,gDP!$B$6:$B$271))))</f>
        <v>#N/A</v>
      </c>
      <c r="DT112" s="77" t="e">
        <f>IF(V112="","",IF(BU112="","",V112-V112+INDEX(gDP!AK$6:AK$271,MATCH(totalExpenditure!$A112,gDP!$B$6:$B$271))))</f>
        <v>#N/A</v>
      </c>
      <c r="DU112" s="77" t="e">
        <f>IF(W112="","",IF(BV112="","",W112-W112+INDEX(gDP!AL$6:AL$271,MATCH(totalExpenditure!$A112,gDP!$B$6:$B$271))))</f>
        <v>#N/A</v>
      </c>
      <c r="DV112" s="77" t="e">
        <f>IF(X112="","",IF(BW112="","",X112-X112+INDEX(gDP!AM$6:AM$271,MATCH(totalExpenditure!$A112,gDP!$B$6:$B$271))))</f>
        <v>#N/A</v>
      </c>
      <c r="DW112" s="77" t="e">
        <f>IF(Y112="","",IF(BX112="","",Y112-Y112+INDEX(gDP!AN$6:AN$271,MATCH(totalExpenditure!$A112,gDP!$B$6:$B$271))))</f>
        <v>#N/A</v>
      </c>
      <c r="DX112" s="77" t="e">
        <f>IF(Z112="","",IF(BY112="","",Z112-Z112+INDEX(gDP!AO$6:AO$271,MATCH(totalExpenditure!$A112,gDP!$B$6:$B$271))))</f>
        <v>#N/A</v>
      </c>
      <c r="DY112" s="77" t="e">
        <f>IF(AA112="","",IF(BZ112="","",AA112-AA112+INDEX(gDP!AP$6:AP$271,MATCH(totalExpenditure!$A112,gDP!$B$6:$B$271))))</f>
        <v>#N/A</v>
      </c>
      <c r="DZ112" s="77" t="e">
        <f>IF(AB112="","",IF(CA112="","",AB112-AB112+INDEX(gDP!AQ$6:AQ$271,MATCH(totalExpenditure!$A112,gDP!$B$6:$B$271))))</f>
        <v>#N/A</v>
      </c>
      <c r="EA112" s="77" t="e">
        <f>IF(AC112="","",IF(CB112="","",AC112-AC112+INDEX(gDP!AR$6:AR$271,MATCH(totalExpenditure!$A112,gDP!$B$6:$B$271))))</f>
        <v>#N/A</v>
      </c>
      <c r="EB112" s="77" t="e">
        <f>IF(AD112="","",IF(CC112="","",AD112-AD112+INDEX(gDP!AS$6:AS$271,MATCH(totalExpenditure!$A112,gDP!$B$6:$B$271))))</f>
        <v>#N/A</v>
      </c>
      <c r="EC112" s="77" t="e">
        <f>IF(AE112="","",IF(CD112="","",AE112-AE112+INDEX(gDP!AT$6:AT$271,MATCH(totalExpenditure!$A112,gDP!$B$6:$B$271))))</f>
        <v>#N/A</v>
      </c>
      <c r="ED112" s="77" t="e">
        <f>IF(AF112="","",IF(CE112="","",AF112-AF112+INDEX(gDP!AU$6:AU$271,MATCH(totalExpenditure!$A112,gDP!$B$6:$B$271))))</f>
        <v>#N/A</v>
      </c>
      <c r="EE112" s="77" t="e">
        <f>IF(AG112="","",IF(CF112="","",AG112-AG112+INDEX(gDP!AV$6:AV$271,MATCH(totalExpenditure!$A112,gDP!$B$6:$B$271))))</f>
        <v>#N/A</v>
      </c>
      <c r="EF112" s="77" t="e">
        <f>IF(AH112="","",IF(CG112="","",AH112-AH112+INDEX(gDP!AW$6:AW$271,MATCH(totalExpenditure!$A112,gDP!$B$6:$B$271))))</f>
        <v>#N/A</v>
      </c>
      <c r="EG112" s="77" t="e">
        <f>IF(AI112="","",IF(CH112="","",AI112-AI112+INDEX(gDP!AX$6:AX$271,MATCH(totalExpenditure!$A112,gDP!$B$6:$B$271))))</f>
        <v>#N/A</v>
      </c>
      <c r="EH112" s="77" t="e">
        <f>IF(AJ112="","",IF(CI112="","",AJ112-AJ112+INDEX(gDP!AY$6:AY$271,MATCH(totalExpenditure!$A112,gDP!$B$6:$B$271))))</f>
        <v>#N/A</v>
      </c>
      <c r="EI112" s="77" t="e">
        <f>IF(AK112="","",IF(CJ112="","",AK112-AK112+INDEX(gDP!AZ$6:AZ$271,MATCH(totalExpenditure!$A112,gDP!$B$6:$B$271))))</f>
        <v>#N/A</v>
      </c>
      <c r="EJ112" s="77" t="e">
        <f>IF(AL112="","",IF(CK112="","",AL112-AL112+INDEX(gDP!BA$6:BA$271,MATCH(totalExpenditure!$A112,gDP!$B$6:$B$271))))</f>
        <v>#N/A</v>
      </c>
      <c r="EK112" s="77" t="e">
        <f>IF(AM112="","",IF(CL112="","",AM112-AM112+INDEX(gDP!BB$6:BB$271,MATCH(totalExpenditure!$A112,gDP!$B$6:$B$271))))</f>
        <v>#N/A</v>
      </c>
      <c r="EL112" s="77" t="e">
        <f>IF(AN112="","",IF(CM112="","",AN112-AN112+INDEX(gDP!BC$6:BC$271,MATCH(totalExpenditure!$A112,gDP!$B$6:$B$271))))</f>
        <v>#N/A</v>
      </c>
      <c r="EM112" s="77" t="e">
        <f>IF(AO112="","",IF(CN112="","",AO112-AO112+INDEX(gDP!BD$6:BD$271,MATCH(totalExpenditure!$A112,gDP!$B$6:$B$271))))</f>
        <v>#N/A</v>
      </c>
      <c r="EN112" s="77" t="e">
        <f>IF(AP112="","",IF(CO112="","",AP112-AP112+INDEX(gDP!BE$6:BE$271,MATCH(totalExpenditure!$A112,gDP!$B$6:$B$271))))</f>
        <v>#N/A</v>
      </c>
      <c r="EO112" s="77" t="e">
        <f>IF(AQ112="","",IF(CP112="","",AQ112-AQ112+INDEX(gDP!BF$6:BF$271,MATCH(totalExpenditure!$A112,gDP!$B$6:$B$271))))</f>
        <v>#N/A</v>
      </c>
      <c r="EP112" s="77" t="e">
        <f>IF(AR112="","",IF(CQ112="","",AR112-AR112+INDEX(gDP!BG$6:BG$271,MATCH(totalExpenditure!$A112,gDP!$B$6:$B$271))))</f>
        <v>#N/A</v>
      </c>
      <c r="EQ112" s="77" t="e">
        <f>IF(AS112="","",IF(CR112="","",AS112-AS112+INDEX(gDP!BH$6:BH$271,MATCH(totalExpenditure!$A112,gDP!$B$6:$B$271))))</f>
        <v>#N/A</v>
      </c>
      <c r="ER112" s="77" t="e">
        <f>IF(AT112="","",IF(CS112="","",AT112-AT112+INDEX(gDP!BI$6:BI$271,MATCH(totalExpenditure!$A112,gDP!$B$6:$B$271))))</f>
        <v>#N/A</v>
      </c>
      <c r="ES112" s="77" t="e">
        <f>IF(AU112="","",IF(CT112="","",AU112-AU112+INDEX(gDP!BJ$6:BJ$271,MATCH(totalExpenditure!$A112,gDP!$B$6:$B$271))))</f>
        <v>#N/A</v>
      </c>
      <c r="ET112" s="77" t="e">
        <f>IF(AV112="","",IF(CU112="","",AV112-AV112+INDEX(gDP!BK$6:BK$271,MATCH(totalExpenditure!$A112,gDP!$B$6:$B$271))))</f>
        <v>#N/A</v>
      </c>
      <c r="EU112" s="77" t="e">
        <f>IF(AW112="","",IF(CV112="","",AW112-AW112+INDEX(gDP!BL$6:BL$271,MATCH(totalExpenditure!$A112,gDP!$B$6:$B$271))))</f>
        <v>#N/A</v>
      </c>
      <c r="EV112" s="77" t="e">
        <f>IF(AX112="","",IF(CW112="","",AX112-AX112+INDEX(gDP!BM$6:BM$271,MATCH(totalExpenditure!$A112,gDP!$B$6:$B$271))))</f>
        <v>#N/A</v>
      </c>
      <c r="EW112" s="77" t="e">
        <f>IF(AY112="","",IF(CX112="","",AY112-AY112+INDEX(gDP!BN$6:BN$271,MATCH(totalExpenditure!$A112,gDP!$B$6:$B$271))))</f>
        <v>#N/A</v>
      </c>
      <c r="EX112" s="77" t="e">
        <f>IF(AZ112="","",IF(CY112="","",AZ112-AZ112+INDEX(gDP!BO$6:BO$271,MATCH(totalExpenditure!$A112,gDP!$B$6:$B$271))))</f>
        <v>#N/A</v>
      </c>
    </row>
    <row r="113" spans="1:154" x14ac:dyDescent="0.35">
      <c r="A113" t="s">
        <v>435</v>
      </c>
      <c r="B113" s="77" t="e">
        <f>IF(INDEX([2]pivotTable!B$3:B$308,MATCH(totalExpenditure!$A113,[2]pivotTable!$A$3:$A$308,0))/100*INDEX(gDP!Q$6:Q$271,MATCH(totalExpenditure!$A113,gDP!$B$6:$B$271))=0,"",INDEX([2]pivotTable!B$3:B$308,MATCH(totalExpenditure!$A113,[2]pivotTable!$A$3:$A$308,0))/100*INDEX(gDP!Q$6:Q$271,MATCH(totalExpenditure!$A113,gDP!$B$6:$B$271)))</f>
        <v>#N/A</v>
      </c>
      <c r="C113" s="77" t="e">
        <f>IF(INDEX([2]pivotTable!C$3:C$308,MATCH(totalExpenditure!$A113,[2]pivotTable!$A$3:$A$308,0))/100*INDEX(gDP!R$6:R$271,MATCH(totalExpenditure!$A113,gDP!$B$6:$B$271))=0,"",INDEX([2]pivotTable!C$3:C$308,MATCH(totalExpenditure!$A113,[2]pivotTable!$A$3:$A$308,0))/100*INDEX(gDP!R$6:R$271,MATCH(totalExpenditure!$A113,gDP!$B$6:$B$271)))</f>
        <v>#N/A</v>
      </c>
      <c r="D113" s="77" t="e">
        <f>IF(INDEX([2]pivotTable!D$3:D$308,MATCH(totalExpenditure!$A113,[2]pivotTable!$A$3:$A$308,0))/100*INDEX(gDP!S$6:S$271,MATCH(totalExpenditure!$A113,gDP!$B$6:$B$271))=0,"",INDEX([2]pivotTable!D$3:D$308,MATCH(totalExpenditure!$A113,[2]pivotTable!$A$3:$A$308,0))/100*INDEX(gDP!S$6:S$271,MATCH(totalExpenditure!$A113,gDP!$B$6:$B$271)))</f>
        <v>#N/A</v>
      </c>
      <c r="E113" s="77" t="e">
        <f>IF(INDEX([2]pivotTable!E$3:E$308,MATCH(totalExpenditure!$A113,[2]pivotTable!$A$3:$A$308,0))/100*INDEX(gDP!T$6:T$271,MATCH(totalExpenditure!$A113,gDP!$B$6:$B$271))=0,"",INDEX([2]pivotTable!E$3:E$308,MATCH(totalExpenditure!$A113,[2]pivotTable!$A$3:$A$308,0))/100*INDEX(gDP!T$6:T$271,MATCH(totalExpenditure!$A113,gDP!$B$6:$B$271)))</f>
        <v>#N/A</v>
      </c>
      <c r="F113" s="77" t="e">
        <f>IF(INDEX([2]pivotTable!F$3:F$308,MATCH(totalExpenditure!$A113,[2]pivotTable!$A$3:$A$308,0))/100*INDEX(gDP!U$6:U$271,MATCH(totalExpenditure!$A113,gDP!$B$6:$B$271))=0,"",INDEX([2]pivotTable!F$3:F$308,MATCH(totalExpenditure!$A113,[2]pivotTable!$A$3:$A$308,0))/100*INDEX(gDP!U$6:U$271,MATCH(totalExpenditure!$A113,gDP!$B$6:$B$271)))</f>
        <v>#N/A</v>
      </c>
      <c r="G113" s="77" t="e">
        <f>IF(INDEX([2]pivotTable!G$3:G$308,MATCH(totalExpenditure!$A113,[2]pivotTable!$A$3:$A$308,0))/100*INDEX(gDP!V$6:V$271,MATCH(totalExpenditure!$A113,gDP!$B$6:$B$271))=0,"",INDEX([2]pivotTable!G$3:G$308,MATCH(totalExpenditure!$A113,[2]pivotTable!$A$3:$A$308,0))/100*INDEX(gDP!V$6:V$271,MATCH(totalExpenditure!$A113,gDP!$B$6:$B$271)))</f>
        <v>#N/A</v>
      </c>
      <c r="H113" s="77" t="e">
        <f>IF(INDEX([2]pivotTable!H$3:H$308,MATCH(totalExpenditure!$A113,[2]pivotTable!$A$3:$A$308,0))/100*INDEX(gDP!W$6:W$271,MATCH(totalExpenditure!$A113,gDP!$B$6:$B$271))=0,"",INDEX([2]pivotTable!H$3:H$308,MATCH(totalExpenditure!$A113,[2]pivotTable!$A$3:$A$308,0))/100*INDEX(gDP!W$6:W$271,MATCH(totalExpenditure!$A113,gDP!$B$6:$B$271)))</f>
        <v>#N/A</v>
      </c>
      <c r="I113" s="77" t="e">
        <f>IF(INDEX([2]pivotTable!I$3:I$308,MATCH(totalExpenditure!$A113,[2]pivotTable!$A$3:$A$308,0))/100*INDEX(gDP!X$6:X$271,MATCH(totalExpenditure!$A113,gDP!$B$6:$B$271))=0,"",INDEX([2]pivotTable!I$3:I$308,MATCH(totalExpenditure!$A113,[2]pivotTable!$A$3:$A$308,0))/100*INDEX(gDP!X$6:X$271,MATCH(totalExpenditure!$A113,gDP!$B$6:$B$271)))</f>
        <v>#N/A</v>
      </c>
      <c r="J113" s="77" t="e">
        <f>IF(INDEX([2]pivotTable!J$3:J$308,MATCH(totalExpenditure!$A113,[2]pivotTable!$A$3:$A$308,0))/100*INDEX(gDP!Y$6:Y$271,MATCH(totalExpenditure!$A113,gDP!$B$6:$B$271))=0,"",INDEX([2]pivotTable!J$3:J$308,MATCH(totalExpenditure!$A113,[2]pivotTable!$A$3:$A$308,0))/100*INDEX(gDP!Y$6:Y$271,MATCH(totalExpenditure!$A113,gDP!$B$6:$B$271)))</f>
        <v>#N/A</v>
      </c>
      <c r="K113" s="77" t="e">
        <f>IF(INDEX([2]pivotTable!K$3:K$308,MATCH(totalExpenditure!$A113,[2]pivotTable!$A$3:$A$308,0))/100*INDEX(gDP!Z$6:Z$271,MATCH(totalExpenditure!$A113,gDP!$B$6:$B$271))=0,"",INDEX([2]pivotTable!K$3:K$308,MATCH(totalExpenditure!$A113,[2]pivotTable!$A$3:$A$308,0))/100*INDEX(gDP!Z$6:Z$271,MATCH(totalExpenditure!$A113,gDP!$B$6:$B$271)))</f>
        <v>#N/A</v>
      </c>
      <c r="L113" s="77" t="e">
        <f>IF(INDEX([2]pivotTable!L$3:L$308,MATCH(totalExpenditure!$A113,[2]pivotTable!$A$3:$A$308,0))/100*INDEX(gDP!AA$6:AA$271,MATCH(totalExpenditure!$A113,gDP!$B$6:$B$271))=0,"",INDEX([2]pivotTable!L$3:L$308,MATCH(totalExpenditure!$A113,[2]pivotTable!$A$3:$A$308,0))/100*INDEX(gDP!AA$6:AA$271,MATCH(totalExpenditure!$A113,gDP!$B$6:$B$271)))</f>
        <v>#N/A</v>
      </c>
      <c r="M113" s="77" t="e">
        <f>IF(INDEX([2]pivotTable!M$3:M$308,MATCH(totalExpenditure!$A113,[2]pivotTable!$A$3:$A$308,0))/100*INDEX(gDP!AB$6:AB$271,MATCH(totalExpenditure!$A113,gDP!$B$6:$B$271))=0,"",INDEX([2]pivotTable!M$3:M$308,MATCH(totalExpenditure!$A113,[2]pivotTable!$A$3:$A$308,0))/100*INDEX(gDP!AB$6:AB$271,MATCH(totalExpenditure!$A113,gDP!$B$6:$B$271)))</f>
        <v>#N/A</v>
      </c>
      <c r="N113" s="77" t="e">
        <f>IF(INDEX([2]pivotTable!N$3:N$308,MATCH(totalExpenditure!$A113,[2]pivotTable!$A$3:$A$308,0))/100*INDEX(gDP!AC$6:AC$271,MATCH(totalExpenditure!$A113,gDP!$B$6:$B$271))=0,"",INDEX([2]pivotTable!N$3:N$308,MATCH(totalExpenditure!$A113,[2]pivotTable!$A$3:$A$308,0))/100*INDEX(gDP!AC$6:AC$271,MATCH(totalExpenditure!$A113,gDP!$B$6:$B$271)))</f>
        <v>#N/A</v>
      </c>
      <c r="O113" s="77" t="e">
        <f>IF(INDEX([2]pivotTable!O$3:O$308,MATCH(totalExpenditure!$A113,[2]pivotTable!$A$3:$A$308,0))/100*INDEX(gDP!AD$6:AD$271,MATCH(totalExpenditure!$A113,gDP!$B$6:$B$271))=0,"",INDEX([2]pivotTable!O$3:O$308,MATCH(totalExpenditure!$A113,[2]pivotTable!$A$3:$A$308,0))/100*INDEX(gDP!AD$6:AD$271,MATCH(totalExpenditure!$A113,gDP!$B$6:$B$271)))</f>
        <v>#N/A</v>
      </c>
      <c r="P113" s="77" t="e">
        <f>IF(INDEX([2]pivotTable!P$3:P$308,MATCH(totalExpenditure!$A113,[2]pivotTable!$A$3:$A$308,0))/100*INDEX(gDP!AE$6:AE$271,MATCH(totalExpenditure!$A113,gDP!$B$6:$B$271))=0,"",INDEX([2]pivotTable!P$3:P$308,MATCH(totalExpenditure!$A113,[2]pivotTable!$A$3:$A$308,0))/100*INDEX(gDP!AE$6:AE$271,MATCH(totalExpenditure!$A113,gDP!$B$6:$B$271)))</f>
        <v>#N/A</v>
      </c>
      <c r="Q113" s="77" t="e">
        <f>IF(INDEX([2]pivotTable!Q$3:Q$308,MATCH(totalExpenditure!$A113,[2]pivotTable!$A$3:$A$308,0))/100*INDEX(gDP!AF$6:AF$271,MATCH(totalExpenditure!$A113,gDP!$B$6:$B$271))=0,"",INDEX([2]pivotTable!Q$3:Q$308,MATCH(totalExpenditure!$A113,[2]pivotTable!$A$3:$A$308,0))/100*INDEX(gDP!AF$6:AF$271,MATCH(totalExpenditure!$A113,gDP!$B$6:$B$271)))</f>
        <v>#N/A</v>
      </c>
      <c r="R113" s="77" t="e">
        <f>IF(INDEX([2]pivotTable!R$3:R$308,MATCH(totalExpenditure!$A113,[2]pivotTable!$A$3:$A$308,0))/100*INDEX(gDP!AG$6:AG$271,MATCH(totalExpenditure!$A113,gDP!$B$6:$B$271))=0,"",INDEX([2]pivotTable!R$3:R$308,MATCH(totalExpenditure!$A113,[2]pivotTable!$A$3:$A$308,0))/100*INDEX(gDP!AG$6:AG$271,MATCH(totalExpenditure!$A113,gDP!$B$6:$B$271)))</f>
        <v>#N/A</v>
      </c>
      <c r="S113" s="77" t="e">
        <f>IF(INDEX([2]pivotTable!S$3:S$308,MATCH(totalExpenditure!$A113,[2]pivotTable!$A$3:$A$308,0))/100*INDEX(gDP!AH$6:AH$271,MATCH(totalExpenditure!$A113,gDP!$B$6:$B$271))=0,"",INDEX([2]pivotTable!S$3:S$308,MATCH(totalExpenditure!$A113,[2]pivotTable!$A$3:$A$308,0))/100*INDEX(gDP!AH$6:AH$271,MATCH(totalExpenditure!$A113,gDP!$B$6:$B$271)))</f>
        <v>#N/A</v>
      </c>
      <c r="T113" s="77" t="e">
        <f>IF(INDEX([2]pivotTable!T$3:T$308,MATCH(totalExpenditure!$A113,[2]pivotTable!$A$3:$A$308,0))/100*INDEX(gDP!AI$6:AI$271,MATCH(totalExpenditure!$A113,gDP!$B$6:$B$271))=0,"",INDEX([2]pivotTable!T$3:T$308,MATCH(totalExpenditure!$A113,[2]pivotTable!$A$3:$A$308,0))/100*INDEX(gDP!AI$6:AI$271,MATCH(totalExpenditure!$A113,gDP!$B$6:$B$271)))</f>
        <v>#N/A</v>
      </c>
      <c r="U113" s="77" t="e">
        <f>IF(INDEX([2]pivotTable!U$3:U$308,MATCH(totalExpenditure!$A113,[2]pivotTable!$A$3:$A$308,0))/100*INDEX(gDP!AJ$6:AJ$271,MATCH(totalExpenditure!$A113,gDP!$B$6:$B$271))=0,"",INDEX([2]pivotTable!U$3:U$308,MATCH(totalExpenditure!$A113,[2]pivotTable!$A$3:$A$308,0))/100*INDEX(gDP!AJ$6:AJ$271,MATCH(totalExpenditure!$A113,gDP!$B$6:$B$271)))</f>
        <v>#N/A</v>
      </c>
      <c r="V113" s="77" t="e">
        <f>IF(INDEX([2]pivotTable!V$3:V$308,MATCH(totalExpenditure!$A113,[2]pivotTable!$A$3:$A$308,0))/100*INDEX(gDP!AK$6:AK$271,MATCH(totalExpenditure!$A113,gDP!$B$6:$B$271))=0,"",INDEX([2]pivotTable!V$3:V$308,MATCH(totalExpenditure!$A113,[2]pivotTable!$A$3:$A$308,0))/100*INDEX(gDP!AK$6:AK$271,MATCH(totalExpenditure!$A113,gDP!$B$6:$B$271)))</f>
        <v>#N/A</v>
      </c>
      <c r="W113" s="77" t="e">
        <f>IF(INDEX([2]pivotTable!W$3:W$308,MATCH(totalExpenditure!$A113,[2]pivotTable!$A$3:$A$308,0))/100*INDEX(gDP!AL$6:AL$271,MATCH(totalExpenditure!$A113,gDP!$B$6:$B$271))=0,"",INDEX([2]pivotTable!W$3:W$308,MATCH(totalExpenditure!$A113,[2]pivotTable!$A$3:$A$308,0))/100*INDEX(gDP!AL$6:AL$271,MATCH(totalExpenditure!$A113,gDP!$B$6:$B$271)))</f>
        <v>#N/A</v>
      </c>
      <c r="X113" s="77" t="e">
        <f>IF(INDEX([2]pivotTable!X$3:X$308,MATCH(totalExpenditure!$A113,[2]pivotTable!$A$3:$A$308,0))/100*INDEX(gDP!AM$6:AM$271,MATCH(totalExpenditure!$A113,gDP!$B$6:$B$271))=0,"",INDEX([2]pivotTable!X$3:X$308,MATCH(totalExpenditure!$A113,[2]pivotTable!$A$3:$A$308,0))/100*INDEX(gDP!AM$6:AM$271,MATCH(totalExpenditure!$A113,gDP!$B$6:$B$271)))</f>
        <v>#N/A</v>
      </c>
      <c r="Y113" s="77" t="e">
        <f>IF(INDEX([2]pivotTable!Y$3:Y$308,MATCH(totalExpenditure!$A113,[2]pivotTable!$A$3:$A$308,0))/100*INDEX(gDP!AN$6:AN$271,MATCH(totalExpenditure!$A113,gDP!$B$6:$B$271))=0,"",INDEX([2]pivotTable!Y$3:Y$308,MATCH(totalExpenditure!$A113,[2]pivotTable!$A$3:$A$308,0))/100*INDEX(gDP!AN$6:AN$271,MATCH(totalExpenditure!$A113,gDP!$B$6:$B$271)))</f>
        <v>#N/A</v>
      </c>
      <c r="Z113" s="77" t="e">
        <f>IF(INDEX([2]pivotTable!Z$3:Z$308,MATCH(totalExpenditure!$A113,[2]pivotTable!$A$3:$A$308,0))/100*INDEX(gDP!AO$6:AO$271,MATCH(totalExpenditure!$A113,gDP!$B$6:$B$271))=0,"",INDEX([2]pivotTable!Z$3:Z$308,MATCH(totalExpenditure!$A113,[2]pivotTable!$A$3:$A$308,0))/100*INDEX(gDP!AO$6:AO$271,MATCH(totalExpenditure!$A113,gDP!$B$6:$B$271)))</f>
        <v>#N/A</v>
      </c>
      <c r="AA113" s="77" t="e">
        <f>IF(INDEX([2]pivotTable!AA$3:AA$308,MATCH(totalExpenditure!$A113,[2]pivotTable!$A$3:$A$308,0))/100*INDEX(gDP!AP$6:AP$271,MATCH(totalExpenditure!$A113,gDP!$B$6:$B$271))=0,"",INDEX([2]pivotTable!AA$3:AA$308,MATCH(totalExpenditure!$A113,[2]pivotTable!$A$3:$A$308,0))/100*INDEX(gDP!AP$6:AP$271,MATCH(totalExpenditure!$A113,gDP!$B$6:$B$271)))</f>
        <v>#N/A</v>
      </c>
      <c r="AB113" s="77" t="e">
        <f>IF(INDEX([2]pivotTable!AB$3:AB$308,MATCH(totalExpenditure!$A113,[2]pivotTable!$A$3:$A$308,0))/100*INDEX(gDP!AQ$6:AQ$271,MATCH(totalExpenditure!$A113,gDP!$B$6:$B$271))=0,"",INDEX([2]pivotTable!AB$3:AB$308,MATCH(totalExpenditure!$A113,[2]pivotTable!$A$3:$A$308,0))/100*INDEX(gDP!AQ$6:AQ$271,MATCH(totalExpenditure!$A113,gDP!$B$6:$B$271)))</f>
        <v>#N/A</v>
      </c>
      <c r="AC113" s="77" t="e">
        <f>IF(INDEX([2]pivotTable!AC$3:AC$308,MATCH(totalExpenditure!$A113,[2]pivotTable!$A$3:$A$308,0))/100*INDEX(gDP!AR$6:AR$271,MATCH(totalExpenditure!$A113,gDP!$B$6:$B$271))=0,"",INDEX([2]pivotTable!AC$3:AC$308,MATCH(totalExpenditure!$A113,[2]pivotTable!$A$3:$A$308,0))/100*INDEX(gDP!AR$6:AR$271,MATCH(totalExpenditure!$A113,gDP!$B$6:$B$271)))</f>
        <v>#N/A</v>
      </c>
      <c r="AD113" s="77" t="e">
        <f>IF(INDEX([2]pivotTable!AD$3:AD$308,MATCH(totalExpenditure!$A113,[2]pivotTable!$A$3:$A$308,0))/100*INDEX(gDP!AS$6:AS$271,MATCH(totalExpenditure!$A113,gDP!$B$6:$B$271))=0,"",INDEX([2]pivotTable!AD$3:AD$308,MATCH(totalExpenditure!$A113,[2]pivotTable!$A$3:$A$308,0))/100*INDEX(gDP!AS$6:AS$271,MATCH(totalExpenditure!$A113,gDP!$B$6:$B$271)))</f>
        <v>#N/A</v>
      </c>
      <c r="AE113" s="77" t="e">
        <f>IF(INDEX([2]pivotTable!AE$3:AE$308,MATCH(totalExpenditure!$A113,[2]pivotTable!$A$3:$A$308,0))/100*INDEX(gDP!AT$6:AT$271,MATCH(totalExpenditure!$A113,gDP!$B$6:$B$271))=0,"",INDEX([2]pivotTable!AE$3:AE$308,MATCH(totalExpenditure!$A113,[2]pivotTable!$A$3:$A$308,0))/100*INDEX(gDP!AT$6:AT$271,MATCH(totalExpenditure!$A113,gDP!$B$6:$B$271)))</f>
        <v>#N/A</v>
      </c>
      <c r="AF113" s="77" t="e">
        <f>IF(INDEX([2]pivotTable!AF$3:AF$308,MATCH(totalExpenditure!$A113,[2]pivotTable!$A$3:$A$308,0))/100*INDEX(gDP!AU$6:AU$271,MATCH(totalExpenditure!$A113,gDP!$B$6:$B$271))=0,"",INDEX([2]pivotTable!AF$3:AF$308,MATCH(totalExpenditure!$A113,[2]pivotTable!$A$3:$A$308,0))/100*INDEX(gDP!AU$6:AU$271,MATCH(totalExpenditure!$A113,gDP!$B$6:$B$271)))</f>
        <v>#N/A</v>
      </c>
      <c r="AG113" s="77" t="e">
        <f>IF(INDEX([2]pivotTable!AG$3:AG$308,MATCH(totalExpenditure!$A113,[2]pivotTable!$A$3:$A$308,0))/100*INDEX(gDP!AV$6:AV$271,MATCH(totalExpenditure!$A113,gDP!$B$6:$B$271))=0,"",INDEX([2]pivotTable!AG$3:AG$308,MATCH(totalExpenditure!$A113,[2]pivotTable!$A$3:$A$308,0))/100*INDEX(gDP!AV$6:AV$271,MATCH(totalExpenditure!$A113,gDP!$B$6:$B$271)))</f>
        <v>#N/A</v>
      </c>
      <c r="AH113" s="77" t="e">
        <f>IF(INDEX([2]pivotTable!AH$3:AH$308,MATCH(totalExpenditure!$A113,[2]pivotTable!$A$3:$A$308,0))/100*INDEX(gDP!AW$6:AW$271,MATCH(totalExpenditure!$A113,gDP!$B$6:$B$271))=0,"",INDEX([2]pivotTable!AH$3:AH$308,MATCH(totalExpenditure!$A113,[2]pivotTable!$A$3:$A$308,0))/100*INDEX(gDP!AW$6:AW$271,MATCH(totalExpenditure!$A113,gDP!$B$6:$B$271)))</f>
        <v>#N/A</v>
      </c>
      <c r="AI113" s="77" t="e">
        <f>IF(INDEX([2]pivotTable!AI$3:AI$308,MATCH(totalExpenditure!$A113,[2]pivotTable!$A$3:$A$308,0))/100*INDEX(gDP!AX$6:AX$271,MATCH(totalExpenditure!$A113,gDP!$B$6:$B$271))=0,"",INDEX([2]pivotTable!AI$3:AI$308,MATCH(totalExpenditure!$A113,[2]pivotTable!$A$3:$A$308,0))/100*INDEX(gDP!AX$6:AX$271,MATCH(totalExpenditure!$A113,gDP!$B$6:$B$271)))</f>
        <v>#N/A</v>
      </c>
      <c r="AJ113" s="77" t="e">
        <f>IF(INDEX([2]pivotTable!AJ$3:AJ$308,MATCH(totalExpenditure!$A113,[2]pivotTable!$A$3:$A$308,0))/100*INDEX(gDP!AY$6:AY$271,MATCH(totalExpenditure!$A113,gDP!$B$6:$B$271))=0,"",INDEX([2]pivotTable!AJ$3:AJ$308,MATCH(totalExpenditure!$A113,[2]pivotTable!$A$3:$A$308,0))/100*INDEX(gDP!AY$6:AY$271,MATCH(totalExpenditure!$A113,gDP!$B$6:$B$271)))</f>
        <v>#N/A</v>
      </c>
      <c r="AK113" s="77" t="e">
        <f>IF(INDEX([2]pivotTable!AK$3:AK$308,MATCH(totalExpenditure!$A113,[2]pivotTable!$A$3:$A$308,0))/100*INDEX(gDP!AZ$6:AZ$271,MATCH(totalExpenditure!$A113,gDP!$B$6:$B$271))=0,"",INDEX([2]pivotTable!AK$3:AK$308,MATCH(totalExpenditure!$A113,[2]pivotTable!$A$3:$A$308,0))/100*INDEX(gDP!AZ$6:AZ$271,MATCH(totalExpenditure!$A113,gDP!$B$6:$B$271)))</f>
        <v>#N/A</v>
      </c>
      <c r="AL113" s="77" t="e">
        <f>IF(INDEX([2]pivotTable!AL$3:AL$308,MATCH(totalExpenditure!$A113,[2]pivotTable!$A$3:$A$308,0))/100*INDEX(gDP!BA$6:BA$271,MATCH(totalExpenditure!$A113,gDP!$B$6:$B$271))=0,"",INDEX([2]pivotTable!AL$3:AL$308,MATCH(totalExpenditure!$A113,[2]pivotTable!$A$3:$A$308,0))/100*INDEX(gDP!BA$6:BA$271,MATCH(totalExpenditure!$A113,gDP!$B$6:$B$271)))</f>
        <v>#N/A</v>
      </c>
      <c r="AM113" s="77" t="e">
        <f>IF(INDEX([2]pivotTable!AM$3:AM$308,MATCH(totalExpenditure!$A113,[2]pivotTable!$A$3:$A$308,0))/100*INDEX(gDP!BB$6:BB$271,MATCH(totalExpenditure!$A113,gDP!$B$6:$B$271))=0,"",INDEX([2]pivotTable!AM$3:AM$308,MATCH(totalExpenditure!$A113,[2]pivotTable!$A$3:$A$308,0))/100*INDEX(gDP!BB$6:BB$271,MATCH(totalExpenditure!$A113,gDP!$B$6:$B$271)))</f>
        <v>#N/A</v>
      </c>
      <c r="AN113" s="77" t="e">
        <f>IF(INDEX([2]pivotTable!AN$3:AN$308,MATCH(totalExpenditure!$A113,[2]pivotTable!$A$3:$A$308,0))/100*INDEX(gDP!BC$6:BC$271,MATCH(totalExpenditure!$A113,gDP!$B$6:$B$271))=0,"",INDEX([2]pivotTable!AN$3:AN$308,MATCH(totalExpenditure!$A113,[2]pivotTable!$A$3:$A$308,0))/100*INDEX(gDP!BC$6:BC$271,MATCH(totalExpenditure!$A113,gDP!$B$6:$B$271)))</f>
        <v>#N/A</v>
      </c>
      <c r="AO113" s="77" t="e">
        <f>IF(INDEX([2]pivotTable!AO$3:AO$308,MATCH(totalExpenditure!$A113,[2]pivotTable!$A$3:$A$308,0))/100*INDEX(gDP!BD$6:BD$271,MATCH(totalExpenditure!$A113,gDP!$B$6:$B$271))=0,"",INDEX([2]pivotTable!AO$3:AO$308,MATCH(totalExpenditure!$A113,[2]pivotTable!$A$3:$A$308,0))/100*INDEX(gDP!BD$6:BD$271,MATCH(totalExpenditure!$A113,gDP!$B$6:$B$271)))</f>
        <v>#N/A</v>
      </c>
      <c r="AP113" s="77" t="e">
        <f>IF(INDEX([2]pivotTable!AP$3:AP$308,MATCH(totalExpenditure!$A113,[2]pivotTable!$A$3:$A$308,0))/100*INDEX(gDP!BE$6:BE$271,MATCH(totalExpenditure!$A113,gDP!$B$6:$B$271))=0,"",INDEX([2]pivotTable!AP$3:AP$308,MATCH(totalExpenditure!$A113,[2]pivotTable!$A$3:$A$308,0))/100*INDEX(gDP!BE$6:BE$271,MATCH(totalExpenditure!$A113,gDP!$B$6:$B$271)))</f>
        <v>#N/A</v>
      </c>
      <c r="AQ113" s="77" t="e">
        <f>IF(INDEX([2]pivotTable!AQ$3:AQ$308,MATCH(totalExpenditure!$A113,[2]pivotTable!$A$3:$A$308,0))/100*INDEX(gDP!BF$6:BF$271,MATCH(totalExpenditure!$A113,gDP!$B$6:$B$271))=0,"",INDEX([2]pivotTable!AQ$3:AQ$308,MATCH(totalExpenditure!$A113,[2]pivotTable!$A$3:$A$308,0))/100*INDEX(gDP!BF$6:BF$271,MATCH(totalExpenditure!$A113,gDP!$B$6:$B$271)))</f>
        <v>#N/A</v>
      </c>
      <c r="AR113" s="77" t="e">
        <f>IF(INDEX([2]pivotTable!AR$3:AR$308,MATCH(totalExpenditure!$A113,[2]pivotTable!$A$3:$A$308,0))/100*INDEX(gDP!BG$6:BG$271,MATCH(totalExpenditure!$A113,gDP!$B$6:$B$271))=0,"",INDEX([2]pivotTable!AR$3:AR$308,MATCH(totalExpenditure!$A113,[2]pivotTable!$A$3:$A$308,0))/100*INDEX(gDP!BG$6:BG$271,MATCH(totalExpenditure!$A113,gDP!$B$6:$B$271)))</f>
        <v>#N/A</v>
      </c>
      <c r="AS113" s="77" t="e">
        <f>IF(INDEX([2]pivotTable!AS$3:AS$308,MATCH(totalExpenditure!$A113,[2]pivotTable!$A$3:$A$308,0))/100*INDEX(gDP!BH$6:BH$271,MATCH(totalExpenditure!$A113,gDP!$B$6:$B$271))=0,"",INDEX([2]pivotTable!AS$3:AS$308,MATCH(totalExpenditure!$A113,[2]pivotTable!$A$3:$A$308,0))/100*INDEX(gDP!BH$6:BH$271,MATCH(totalExpenditure!$A113,gDP!$B$6:$B$271)))</f>
        <v>#N/A</v>
      </c>
      <c r="AT113" s="77" t="e">
        <f>IF(INDEX([2]pivotTable!AT$3:AT$308,MATCH(totalExpenditure!$A113,[2]pivotTable!$A$3:$A$308,0))/100*INDEX(gDP!BI$6:BI$271,MATCH(totalExpenditure!$A113,gDP!$B$6:$B$271))=0,"",INDEX([2]pivotTable!AT$3:AT$308,MATCH(totalExpenditure!$A113,[2]pivotTable!$A$3:$A$308,0))/100*INDEX(gDP!BI$6:BI$271,MATCH(totalExpenditure!$A113,gDP!$B$6:$B$271)))</f>
        <v>#N/A</v>
      </c>
      <c r="AU113" s="77" t="e">
        <f>IF(INDEX([2]pivotTable!AU$3:AU$308,MATCH(totalExpenditure!$A113,[2]pivotTable!$A$3:$A$308,0))/100*INDEX(gDP!BJ$6:BJ$271,MATCH(totalExpenditure!$A113,gDP!$B$6:$B$271))=0,"",INDEX([2]pivotTable!AU$3:AU$308,MATCH(totalExpenditure!$A113,[2]pivotTable!$A$3:$A$308,0))/100*INDEX(gDP!BJ$6:BJ$271,MATCH(totalExpenditure!$A113,gDP!$B$6:$B$271)))</f>
        <v>#N/A</v>
      </c>
      <c r="AV113" s="77" t="e">
        <f>IF(INDEX([2]pivotTable!AV$3:AV$308,MATCH(totalExpenditure!$A113,[2]pivotTable!$A$3:$A$308,0))/100*INDEX(gDP!BK$6:BK$271,MATCH(totalExpenditure!$A113,gDP!$B$6:$B$271))=0,"",INDEX([2]pivotTable!AV$3:AV$308,MATCH(totalExpenditure!$A113,[2]pivotTable!$A$3:$A$308,0))/100*INDEX(gDP!BK$6:BK$271,MATCH(totalExpenditure!$A113,gDP!$B$6:$B$271)))</f>
        <v>#N/A</v>
      </c>
      <c r="AW113" s="77" t="e">
        <f>IF(INDEX([2]pivotTable!AW$3:AW$308,MATCH(totalExpenditure!$A113,[2]pivotTable!$A$3:$A$308,0))/100*INDEX(gDP!BL$6:BL$271,MATCH(totalExpenditure!$A113,gDP!$B$6:$B$271))=0,"",INDEX([2]pivotTable!AW$3:AW$308,MATCH(totalExpenditure!$A113,[2]pivotTable!$A$3:$A$308,0))/100*INDEX(gDP!BL$6:BL$271,MATCH(totalExpenditure!$A113,gDP!$B$6:$B$271)))</f>
        <v>#N/A</v>
      </c>
      <c r="AX113" s="77" t="e">
        <f>IF(INDEX([2]pivotTable!AX$3:AX$308,MATCH(totalExpenditure!$A113,[2]pivotTable!$A$3:$A$308,0))/100*INDEX(gDP!BM$6:BM$271,MATCH(totalExpenditure!$A113,gDP!$B$6:$B$271))=0,"",INDEX([2]pivotTable!AX$3:AX$308,MATCH(totalExpenditure!$A113,[2]pivotTable!$A$3:$A$308,0))/100*INDEX(gDP!BM$6:BM$271,MATCH(totalExpenditure!$A113,gDP!$B$6:$B$271)))</f>
        <v>#N/A</v>
      </c>
      <c r="AY113" s="77" t="e">
        <f>IF(INDEX([2]pivotTable!AY$3:AY$308,MATCH(totalExpenditure!$A113,[2]pivotTable!$A$3:$A$308,0))/100*INDEX(gDP!BN$6:BN$271,MATCH(totalExpenditure!$A113,gDP!$B$6:$B$271))=0,"",INDEX([2]pivotTable!AY$3:AY$308,MATCH(totalExpenditure!$A113,[2]pivotTable!$A$3:$A$308,0))/100*INDEX(gDP!BN$6:BN$271,MATCH(totalExpenditure!$A113,gDP!$B$6:$B$271)))</f>
        <v>#N/A</v>
      </c>
      <c r="AZ113" s="77" t="e">
        <f>IF(INDEX([2]pivotTable!AZ$3:AZ$308,MATCH(totalExpenditure!$A113,[2]pivotTable!$A$3:$A$308,0))/100*INDEX(gDP!BO$6:BO$271,MATCH(totalExpenditure!$A113,gDP!$B$6:$B$271))=0,"",INDEX([2]pivotTable!AZ$3:AZ$308,MATCH(totalExpenditure!$A113,[2]pivotTable!$A$3:$A$308,0))/100*INDEX(gDP!BO$6:BO$271,MATCH(totalExpenditure!$A113,gDP!$B$6:$B$271)))</f>
        <v>#N/A</v>
      </c>
      <c r="BA113" s="77" t="e">
        <f>IF(INDEX([2]pivotTable!B$310:B$615,MATCH(totalExpenditure!$A113,[2]pivotTable!$A$310:$A$615,0))/100*INDEX(gDP!Q$6:Q$271,MATCH(totalExpenditure!$A113,gDP!$B$6:$B$271))=0,"",INDEX([2]pivotTable!B$310:B$615,MATCH(totalExpenditure!$A113,[2]pivotTable!$A$310:$A$615,0))/100*INDEX(gDP!Q$6:Q$271,MATCH(totalExpenditure!$A113,gDP!$B$6:$B$271)))</f>
        <v>#N/A</v>
      </c>
      <c r="BB113" s="77" t="e">
        <f>IF(INDEX([2]pivotTable!C$310:C$615,MATCH(totalExpenditure!$A113,[2]pivotTable!$A$310:$A$615,0))/100*INDEX(gDP!R$6:R$271,MATCH(totalExpenditure!$A113,gDP!$B$6:$B$271))=0,"",INDEX([2]pivotTable!C$310:C$615,MATCH(totalExpenditure!$A113,[2]pivotTable!$A$310:$A$615,0))/100*INDEX(gDP!R$6:R$271,MATCH(totalExpenditure!$A113,gDP!$B$6:$B$271)))</f>
        <v>#N/A</v>
      </c>
      <c r="BC113" s="77" t="e">
        <f>IF(INDEX([2]pivotTable!D$310:D$615,MATCH(totalExpenditure!$A113,[2]pivotTable!$A$310:$A$615,0))/100*INDEX(gDP!S$6:S$271,MATCH(totalExpenditure!$A113,gDP!$B$6:$B$271))=0,"",INDEX([2]pivotTable!D$310:D$615,MATCH(totalExpenditure!$A113,[2]pivotTable!$A$310:$A$615,0))/100*INDEX(gDP!S$6:S$271,MATCH(totalExpenditure!$A113,gDP!$B$6:$B$271)))</f>
        <v>#N/A</v>
      </c>
      <c r="BD113" s="77" t="e">
        <f>IF(INDEX([2]pivotTable!E$310:E$615,MATCH(totalExpenditure!$A113,[2]pivotTable!$A$310:$A$615,0))/100*INDEX(gDP!T$6:T$271,MATCH(totalExpenditure!$A113,gDP!$B$6:$B$271))=0,"",INDEX([2]pivotTable!E$310:E$615,MATCH(totalExpenditure!$A113,[2]pivotTable!$A$310:$A$615,0))/100*INDEX(gDP!T$6:T$271,MATCH(totalExpenditure!$A113,gDP!$B$6:$B$271)))</f>
        <v>#N/A</v>
      </c>
      <c r="BE113" s="77" t="e">
        <f>IF(INDEX([2]pivotTable!F$310:F$615,MATCH(totalExpenditure!$A113,[2]pivotTable!$A$310:$A$615,0))/100*INDEX(gDP!U$6:U$271,MATCH(totalExpenditure!$A113,gDP!$B$6:$B$271))=0,"",INDEX([2]pivotTable!F$310:F$615,MATCH(totalExpenditure!$A113,[2]pivotTable!$A$310:$A$615,0))/100*INDEX(gDP!U$6:U$271,MATCH(totalExpenditure!$A113,gDP!$B$6:$B$271)))</f>
        <v>#N/A</v>
      </c>
      <c r="BF113" s="77" t="e">
        <f>IF(INDEX([2]pivotTable!G$310:G$615,MATCH(totalExpenditure!$A113,[2]pivotTable!$A$310:$A$615,0))/100*INDEX(gDP!V$6:V$271,MATCH(totalExpenditure!$A113,gDP!$B$6:$B$271))=0,"",INDEX([2]pivotTable!G$310:G$615,MATCH(totalExpenditure!$A113,[2]pivotTable!$A$310:$A$615,0))/100*INDEX(gDP!V$6:V$271,MATCH(totalExpenditure!$A113,gDP!$B$6:$B$271)))</f>
        <v>#N/A</v>
      </c>
      <c r="BG113" s="77" t="e">
        <f>IF(INDEX([2]pivotTable!H$310:H$615,MATCH(totalExpenditure!$A113,[2]pivotTable!$A$310:$A$615,0))/100*INDEX(gDP!W$6:W$271,MATCH(totalExpenditure!$A113,gDP!$B$6:$B$271))=0,"",INDEX([2]pivotTable!H$310:H$615,MATCH(totalExpenditure!$A113,[2]pivotTable!$A$310:$A$615,0))/100*INDEX(gDP!W$6:W$271,MATCH(totalExpenditure!$A113,gDP!$B$6:$B$271)))</f>
        <v>#N/A</v>
      </c>
      <c r="BH113" s="77" t="e">
        <f>IF(INDEX([2]pivotTable!I$310:I$615,MATCH(totalExpenditure!$A113,[2]pivotTable!$A$310:$A$615,0))/100*INDEX(gDP!X$6:X$271,MATCH(totalExpenditure!$A113,gDP!$B$6:$B$271))=0,"",INDEX([2]pivotTable!I$310:I$615,MATCH(totalExpenditure!$A113,[2]pivotTable!$A$310:$A$615,0))/100*INDEX(gDP!X$6:X$271,MATCH(totalExpenditure!$A113,gDP!$B$6:$B$271)))</f>
        <v>#N/A</v>
      </c>
      <c r="BI113" s="77" t="e">
        <f>IF(INDEX([2]pivotTable!J$310:J$615,MATCH(totalExpenditure!$A113,[2]pivotTable!$A$310:$A$615,0))/100*INDEX(gDP!Y$6:Y$271,MATCH(totalExpenditure!$A113,gDP!$B$6:$B$271))=0,"",INDEX([2]pivotTable!J$310:J$615,MATCH(totalExpenditure!$A113,[2]pivotTable!$A$310:$A$615,0))/100*INDEX(gDP!Y$6:Y$271,MATCH(totalExpenditure!$A113,gDP!$B$6:$B$271)))</f>
        <v>#N/A</v>
      </c>
      <c r="BJ113" s="77" t="e">
        <f>IF(INDEX([2]pivotTable!K$310:K$615,MATCH(totalExpenditure!$A113,[2]pivotTable!$A$310:$A$615,0))/100*INDEX(gDP!Z$6:Z$271,MATCH(totalExpenditure!$A113,gDP!$B$6:$B$271))=0,"",INDEX([2]pivotTable!K$310:K$615,MATCH(totalExpenditure!$A113,[2]pivotTable!$A$310:$A$615,0))/100*INDEX(gDP!Z$6:Z$271,MATCH(totalExpenditure!$A113,gDP!$B$6:$B$271)))</f>
        <v>#N/A</v>
      </c>
      <c r="BK113" s="77" t="e">
        <f>IF(INDEX([2]pivotTable!L$310:L$615,MATCH(totalExpenditure!$A113,[2]pivotTable!$A$310:$A$615,0))/100*INDEX(gDP!AA$6:AA$271,MATCH(totalExpenditure!$A113,gDP!$B$6:$B$271))=0,"",INDEX([2]pivotTable!L$310:L$615,MATCH(totalExpenditure!$A113,[2]pivotTable!$A$310:$A$615,0))/100*INDEX(gDP!AA$6:AA$271,MATCH(totalExpenditure!$A113,gDP!$B$6:$B$271)))</f>
        <v>#N/A</v>
      </c>
      <c r="BL113" s="77" t="e">
        <f>IF(INDEX([2]pivotTable!M$310:M$615,MATCH(totalExpenditure!$A113,[2]pivotTable!$A$310:$A$615,0))/100*INDEX(gDP!AB$6:AB$271,MATCH(totalExpenditure!$A113,gDP!$B$6:$B$271))=0,"",INDEX([2]pivotTable!M$310:M$615,MATCH(totalExpenditure!$A113,[2]pivotTable!$A$310:$A$615,0))/100*INDEX(gDP!AB$6:AB$271,MATCH(totalExpenditure!$A113,gDP!$B$6:$B$271)))</f>
        <v>#N/A</v>
      </c>
      <c r="BM113" s="77" t="e">
        <f>IF(INDEX([2]pivotTable!N$310:N$615,MATCH(totalExpenditure!$A113,[2]pivotTable!$A$310:$A$615,0))/100*INDEX(gDP!AC$6:AC$271,MATCH(totalExpenditure!$A113,gDP!$B$6:$B$271))=0,"",INDEX([2]pivotTable!N$310:N$615,MATCH(totalExpenditure!$A113,[2]pivotTable!$A$310:$A$615,0))/100*INDEX(gDP!AC$6:AC$271,MATCH(totalExpenditure!$A113,gDP!$B$6:$B$271)))</f>
        <v>#N/A</v>
      </c>
      <c r="BN113" s="77" t="e">
        <f>IF(INDEX([2]pivotTable!O$310:O$615,MATCH(totalExpenditure!$A113,[2]pivotTable!$A$310:$A$615,0))/100*INDEX(gDP!AD$6:AD$271,MATCH(totalExpenditure!$A113,gDP!$B$6:$B$271))=0,"",INDEX([2]pivotTable!O$310:O$615,MATCH(totalExpenditure!$A113,[2]pivotTable!$A$310:$A$615,0))/100*INDEX(gDP!AD$6:AD$271,MATCH(totalExpenditure!$A113,gDP!$B$6:$B$271)))</f>
        <v>#N/A</v>
      </c>
      <c r="BO113" s="77" t="e">
        <f>IF(INDEX([2]pivotTable!P$310:P$615,MATCH(totalExpenditure!$A113,[2]pivotTable!$A$310:$A$615,0))/100*INDEX(gDP!AE$6:AE$271,MATCH(totalExpenditure!$A113,gDP!$B$6:$B$271))=0,"",INDEX([2]pivotTable!P$310:P$615,MATCH(totalExpenditure!$A113,[2]pivotTable!$A$310:$A$615,0))/100*INDEX(gDP!AE$6:AE$271,MATCH(totalExpenditure!$A113,gDP!$B$6:$B$271)))</f>
        <v>#N/A</v>
      </c>
      <c r="BP113" s="77" t="e">
        <f>IF(INDEX([2]pivotTable!Q$310:Q$615,MATCH(totalExpenditure!$A113,[2]pivotTable!$A$310:$A$615,0))/100*INDEX(gDP!AF$6:AF$271,MATCH(totalExpenditure!$A113,gDP!$B$6:$B$271))=0,"",INDEX([2]pivotTable!Q$310:Q$615,MATCH(totalExpenditure!$A113,[2]pivotTable!$A$310:$A$615,0))/100*INDEX(gDP!AF$6:AF$271,MATCH(totalExpenditure!$A113,gDP!$B$6:$B$271)))</f>
        <v>#N/A</v>
      </c>
      <c r="BQ113" s="77" t="e">
        <f>IF(INDEX([2]pivotTable!R$310:R$615,MATCH(totalExpenditure!$A113,[2]pivotTable!$A$310:$A$615,0))/100*INDEX(gDP!AG$6:AG$271,MATCH(totalExpenditure!$A113,gDP!$B$6:$B$271))=0,"",INDEX([2]pivotTable!R$310:R$615,MATCH(totalExpenditure!$A113,[2]pivotTable!$A$310:$A$615,0))/100*INDEX(gDP!AG$6:AG$271,MATCH(totalExpenditure!$A113,gDP!$B$6:$B$271)))</f>
        <v>#N/A</v>
      </c>
      <c r="BR113" s="77" t="e">
        <f>IF(INDEX([2]pivotTable!S$310:S$615,MATCH(totalExpenditure!$A113,[2]pivotTable!$A$310:$A$615,0))/100*INDEX(gDP!AH$6:AH$271,MATCH(totalExpenditure!$A113,gDP!$B$6:$B$271))=0,"",INDEX([2]pivotTable!S$310:S$615,MATCH(totalExpenditure!$A113,[2]pivotTable!$A$310:$A$615,0))/100*INDEX(gDP!AH$6:AH$271,MATCH(totalExpenditure!$A113,gDP!$B$6:$B$271)))</f>
        <v>#N/A</v>
      </c>
      <c r="BS113" s="77" t="e">
        <f>IF(INDEX([2]pivotTable!T$310:T$615,MATCH(totalExpenditure!$A113,[2]pivotTable!$A$310:$A$615,0))/100*INDEX(gDP!AI$6:AI$271,MATCH(totalExpenditure!$A113,gDP!$B$6:$B$271))=0,"",INDEX([2]pivotTable!T$310:T$615,MATCH(totalExpenditure!$A113,[2]pivotTable!$A$310:$A$615,0))/100*INDEX(gDP!AI$6:AI$271,MATCH(totalExpenditure!$A113,gDP!$B$6:$B$271)))</f>
        <v>#N/A</v>
      </c>
      <c r="BT113" s="77" t="e">
        <f>IF(INDEX([2]pivotTable!U$310:U$615,MATCH(totalExpenditure!$A113,[2]pivotTable!$A$310:$A$615,0))/100*INDEX(gDP!AJ$6:AJ$271,MATCH(totalExpenditure!$A113,gDP!$B$6:$B$271))=0,"",INDEX([2]pivotTable!U$310:U$615,MATCH(totalExpenditure!$A113,[2]pivotTable!$A$310:$A$615,0))/100*INDEX(gDP!AJ$6:AJ$271,MATCH(totalExpenditure!$A113,gDP!$B$6:$B$271)))</f>
        <v>#N/A</v>
      </c>
      <c r="BU113" s="77" t="e">
        <f>IF(INDEX([2]pivotTable!V$310:V$615,MATCH(totalExpenditure!$A113,[2]pivotTable!$A$310:$A$615,0))/100*INDEX(gDP!AK$6:AK$271,MATCH(totalExpenditure!$A113,gDP!$B$6:$B$271))=0,"",INDEX([2]pivotTable!V$310:V$615,MATCH(totalExpenditure!$A113,[2]pivotTable!$A$310:$A$615,0))/100*INDEX(gDP!AK$6:AK$271,MATCH(totalExpenditure!$A113,gDP!$B$6:$B$271)))</f>
        <v>#N/A</v>
      </c>
      <c r="BV113" s="77" t="e">
        <f>IF(INDEX([2]pivotTable!W$310:W$615,MATCH(totalExpenditure!$A113,[2]pivotTable!$A$310:$A$615,0))/100*INDEX(gDP!AL$6:AL$271,MATCH(totalExpenditure!$A113,gDP!$B$6:$B$271))=0,"",INDEX([2]pivotTable!W$310:W$615,MATCH(totalExpenditure!$A113,[2]pivotTable!$A$310:$A$615,0))/100*INDEX(gDP!AL$6:AL$271,MATCH(totalExpenditure!$A113,gDP!$B$6:$B$271)))</f>
        <v>#N/A</v>
      </c>
      <c r="BW113" s="77" t="e">
        <f>IF(INDEX([2]pivotTable!X$310:X$615,MATCH(totalExpenditure!$A113,[2]pivotTable!$A$310:$A$615,0))/100*INDEX(gDP!AM$6:AM$271,MATCH(totalExpenditure!$A113,gDP!$B$6:$B$271))=0,"",INDEX([2]pivotTable!X$310:X$615,MATCH(totalExpenditure!$A113,[2]pivotTable!$A$310:$A$615,0))/100*INDEX(gDP!AM$6:AM$271,MATCH(totalExpenditure!$A113,gDP!$B$6:$B$271)))</f>
        <v>#N/A</v>
      </c>
      <c r="BX113" s="77" t="e">
        <f>IF(INDEX([2]pivotTable!Y$310:Y$615,MATCH(totalExpenditure!$A113,[2]pivotTable!$A$310:$A$615,0))/100*INDEX(gDP!AN$6:AN$271,MATCH(totalExpenditure!$A113,gDP!$B$6:$B$271))=0,"",INDEX([2]pivotTable!Y$310:Y$615,MATCH(totalExpenditure!$A113,[2]pivotTable!$A$310:$A$615,0))/100*INDEX(gDP!AN$6:AN$271,MATCH(totalExpenditure!$A113,gDP!$B$6:$B$271)))</f>
        <v>#N/A</v>
      </c>
      <c r="BY113" s="77" t="e">
        <f>IF(INDEX([2]pivotTable!Z$310:Z$615,MATCH(totalExpenditure!$A113,[2]pivotTable!$A$310:$A$615,0))/100*INDEX(gDP!AO$6:AO$271,MATCH(totalExpenditure!$A113,gDP!$B$6:$B$271))=0,"",INDEX([2]pivotTable!Z$310:Z$615,MATCH(totalExpenditure!$A113,[2]pivotTable!$A$310:$A$615,0))/100*INDEX(gDP!AO$6:AO$271,MATCH(totalExpenditure!$A113,gDP!$B$6:$B$271)))</f>
        <v>#N/A</v>
      </c>
      <c r="BZ113" s="77" t="e">
        <f>IF(INDEX([2]pivotTable!AA$310:AA$615,MATCH(totalExpenditure!$A113,[2]pivotTable!$A$310:$A$615,0))/100*INDEX(gDP!AP$6:AP$271,MATCH(totalExpenditure!$A113,gDP!$B$6:$B$271))=0,"",INDEX([2]pivotTable!AA$310:AA$615,MATCH(totalExpenditure!$A113,[2]pivotTable!$A$310:$A$615,0))/100*INDEX(gDP!AP$6:AP$271,MATCH(totalExpenditure!$A113,gDP!$B$6:$B$271)))</f>
        <v>#N/A</v>
      </c>
      <c r="CA113" s="77" t="e">
        <f>IF(INDEX([2]pivotTable!AB$310:AB$615,MATCH(totalExpenditure!$A113,[2]pivotTable!$A$310:$A$615,0))/100*INDEX(gDP!AQ$6:AQ$271,MATCH(totalExpenditure!$A113,gDP!$B$6:$B$271))=0,"",INDEX([2]pivotTable!AB$310:AB$615,MATCH(totalExpenditure!$A113,[2]pivotTable!$A$310:$A$615,0))/100*INDEX(gDP!AQ$6:AQ$271,MATCH(totalExpenditure!$A113,gDP!$B$6:$B$271)))</f>
        <v>#N/A</v>
      </c>
      <c r="CB113" s="77" t="e">
        <f>IF(INDEX([2]pivotTable!AC$310:AC$615,MATCH(totalExpenditure!$A113,[2]pivotTable!$A$310:$A$615,0))/100*INDEX(gDP!AR$6:AR$271,MATCH(totalExpenditure!$A113,gDP!$B$6:$B$271))=0,"",INDEX([2]pivotTable!AC$310:AC$615,MATCH(totalExpenditure!$A113,[2]pivotTable!$A$310:$A$615,0))/100*INDEX(gDP!AR$6:AR$271,MATCH(totalExpenditure!$A113,gDP!$B$6:$B$271)))</f>
        <v>#N/A</v>
      </c>
      <c r="CC113" s="77" t="e">
        <f>IF(INDEX([2]pivotTable!AD$310:AD$615,MATCH(totalExpenditure!$A113,[2]pivotTable!$A$310:$A$615,0))/100*INDEX(gDP!AS$6:AS$271,MATCH(totalExpenditure!$A113,gDP!$B$6:$B$271))=0,"",INDEX([2]pivotTable!AD$310:AD$615,MATCH(totalExpenditure!$A113,[2]pivotTable!$A$310:$A$615,0))/100*INDEX(gDP!AS$6:AS$271,MATCH(totalExpenditure!$A113,gDP!$B$6:$B$271)))</f>
        <v>#N/A</v>
      </c>
      <c r="CD113" s="77" t="e">
        <f>IF(INDEX([2]pivotTable!AE$310:AE$615,MATCH(totalExpenditure!$A113,[2]pivotTable!$A$310:$A$615,0))/100*INDEX(gDP!AT$6:AT$271,MATCH(totalExpenditure!$A113,gDP!$B$6:$B$271))=0,"",INDEX([2]pivotTable!AE$310:AE$615,MATCH(totalExpenditure!$A113,[2]pivotTable!$A$310:$A$615,0))/100*INDEX(gDP!AT$6:AT$271,MATCH(totalExpenditure!$A113,gDP!$B$6:$B$271)))</f>
        <v>#N/A</v>
      </c>
      <c r="CE113" s="77" t="e">
        <f>IF(INDEX([2]pivotTable!AF$310:AF$615,MATCH(totalExpenditure!$A113,[2]pivotTable!$A$310:$A$615,0))/100*INDEX(gDP!AU$6:AU$271,MATCH(totalExpenditure!$A113,gDP!$B$6:$B$271))=0,"",INDEX([2]pivotTable!AF$310:AF$615,MATCH(totalExpenditure!$A113,[2]pivotTable!$A$310:$A$615,0))/100*INDEX(gDP!AU$6:AU$271,MATCH(totalExpenditure!$A113,gDP!$B$6:$B$271)))</f>
        <v>#N/A</v>
      </c>
      <c r="CF113" s="77" t="e">
        <f>IF(INDEX([2]pivotTable!AG$310:AG$615,MATCH(totalExpenditure!$A113,[2]pivotTable!$A$310:$A$615,0))/100*INDEX(gDP!AV$6:AV$271,MATCH(totalExpenditure!$A113,gDP!$B$6:$B$271))=0,"",INDEX([2]pivotTable!AG$310:AG$615,MATCH(totalExpenditure!$A113,[2]pivotTable!$A$310:$A$615,0))/100*INDEX(gDP!AV$6:AV$271,MATCH(totalExpenditure!$A113,gDP!$B$6:$B$271)))</f>
        <v>#N/A</v>
      </c>
      <c r="CG113" s="77" t="e">
        <f>IF(INDEX([2]pivotTable!AH$310:AH$615,MATCH(totalExpenditure!$A113,[2]pivotTable!$A$310:$A$615,0))/100*INDEX(gDP!AW$6:AW$271,MATCH(totalExpenditure!$A113,gDP!$B$6:$B$271))=0,"",INDEX([2]pivotTable!AH$310:AH$615,MATCH(totalExpenditure!$A113,[2]pivotTable!$A$310:$A$615,0))/100*INDEX(gDP!AW$6:AW$271,MATCH(totalExpenditure!$A113,gDP!$B$6:$B$271)))</f>
        <v>#N/A</v>
      </c>
      <c r="CH113" s="77" t="e">
        <f>IF(INDEX([2]pivotTable!AI$310:AI$615,MATCH(totalExpenditure!$A113,[2]pivotTable!$A$310:$A$615,0))/100*INDEX(gDP!AX$6:AX$271,MATCH(totalExpenditure!$A113,gDP!$B$6:$B$271))=0,"",INDEX([2]pivotTable!AI$310:AI$615,MATCH(totalExpenditure!$A113,[2]pivotTable!$A$310:$A$615,0))/100*INDEX(gDP!AX$6:AX$271,MATCH(totalExpenditure!$A113,gDP!$B$6:$B$271)))</f>
        <v>#N/A</v>
      </c>
      <c r="CI113" s="77" t="e">
        <f>IF(INDEX([2]pivotTable!AJ$310:AJ$615,MATCH(totalExpenditure!$A113,[2]pivotTable!$A$310:$A$615,0))/100*INDEX(gDP!AY$6:AY$271,MATCH(totalExpenditure!$A113,gDP!$B$6:$B$271))=0,"",INDEX([2]pivotTable!AJ$310:AJ$615,MATCH(totalExpenditure!$A113,[2]pivotTable!$A$310:$A$615,0))/100*INDEX(gDP!AY$6:AY$271,MATCH(totalExpenditure!$A113,gDP!$B$6:$B$271)))</f>
        <v>#N/A</v>
      </c>
      <c r="CJ113" s="77" t="e">
        <f>IF(INDEX([2]pivotTable!AK$310:AK$615,MATCH(totalExpenditure!$A113,[2]pivotTable!$A$310:$A$615,0))/100*INDEX(gDP!AZ$6:AZ$271,MATCH(totalExpenditure!$A113,gDP!$B$6:$B$271))=0,"",INDEX([2]pivotTable!AK$310:AK$615,MATCH(totalExpenditure!$A113,[2]pivotTable!$A$310:$A$615,0))/100*INDEX(gDP!AZ$6:AZ$271,MATCH(totalExpenditure!$A113,gDP!$B$6:$B$271)))</f>
        <v>#N/A</v>
      </c>
      <c r="CK113" s="77" t="e">
        <f>IF(INDEX([2]pivotTable!AL$310:AL$615,MATCH(totalExpenditure!$A113,[2]pivotTable!$A$310:$A$615,0))/100*INDEX(gDP!BA$6:BA$271,MATCH(totalExpenditure!$A113,gDP!$B$6:$B$271))=0,"",INDEX([2]pivotTable!AL$310:AL$615,MATCH(totalExpenditure!$A113,[2]pivotTable!$A$310:$A$615,0))/100*INDEX(gDP!BA$6:BA$271,MATCH(totalExpenditure!$A113,gDP!$B$6:$B$271)))</f>
        <v>#N/A</v>
      </c>
      <c r="CL113" s="77" t="e">
        <f>IF(INDEX([2]pivotTable!AM$310:AM$615,MATCH(totalExpenditure!$A113,[2]pivotTable!$A$310:$A$615,0))/100*INDEX(gDP!BB$6:BB$271,MATCH(totalExpenditure!$A113,gDP!$B$6:$B$271))=0,"",INDEX([2]pivotTable!AM$310:AM$615,MATCH(totalExpenditure!$A113,[2]pivotTable!$A$310:$A$615,0))/100*INDEX(gDP!BB$6:BB$271,MATCH(totalExpenditure!$A113,gDP!$B$6:$B$271)))</f>
        <v>#N/A</v>
      </c>
      <c r="CM113" s="77" t="e">
        <f>IF(INDEX([2]pivotTable!AN$310:AN$615,MATCH(totalExpenditure!$A113,[2]pivotTable!$A$310:$A$615,0))/100*INDEX(gDP!BC$6:BC$271,MATCH(totalExpenditure!$A113,gDP!$B$6:$B$271))=0,"",INDEX([2]pivotTable!AN$310:AN$615,MATCH(totalExpenditure!$A113,[2]pivotTable!$A$310:$A$615,0))/100*INDEX(gDP!BC$6:BC$271,MATCH(totalExpenditure!$A113,gDP!$B$6:$B$271)))</f>
        <v>#N/A</v>
      </c>
      <c r="CN113" s="77" t="e">
        <f>IF(INDEX([2]pivotTable!AO$310:AO$615,MATCH(totalExpenditure!$A113,[2]pivotTable!$A$310:$A$615,0))/100*INDEX(gDP!BD$6:BD$271,MATCH(totalExpenditure!$A113,gDP!$B$6:$B$271))=0,"",INDEX([2]pivotTable!AO$310:AO$615,MATCH(totalExpenditure!$A113,[2]pivotTable!$A$310:$A$615,0))/100*INDEX(gDP!BD$6:BD$271,MATCH(totalExpenditure!$A113,gDP!$B$6:$B$271)))</f>
        <v>#N/A</v>
      </c>
      <c r="CO113" s="77" t="e">
        <f>IF(INDEX([2]pivotTable!AP$310:AP$615,MATCH(totalExpenditure!$A113,[2]pivotTable!$A$310:$A$615,0))/100*INDEX(gDP!BE$6:BE$271,MATCH(totalExpenditure!$A113,gDP!$B$6:$B$271))=0,"",INDEX([2]pivotTable!AP$310:AP$615,MATCH(totalExpenditure!$A113,[2]pivotTable!$A$310:$A$615,0))/100*INDEX(gDP!BE$6:BE$271,MATCH(totalExpenditure!$A113,gDP!$B$6:$B$271)))</f>
        <v>#N/A</v>
      </c>
      <c r="CP113" s="77" t="e">
        <f>IF(INDEX([2]pivotTable!AQ$310:AQ$615,MATCH(totalExpenditure!$A113,[2]pivotTable!$A$310:$A$615,0))/100*INDEX(gDP!BF$6:BF$271,MATCH(totalExpenditure!$A113,gDP!$B$6:$B$271))=0,"",INDEX([2]pivotTable!AQ$310:AQ$615,MATCH(totalExpenditure!$A113,[2]pivotTable!$A$310:$A$615,0))/100*INDEX(gDP!BF$6:BF$271,MATCH(totalExpenditure!$A113,gDP!$B$6:$B$271)))</f>
        <v>#N/A</v>
      </c>
      <c r="CQ113" s="77" t="e">
        <f>IF(INDEX([2]pivotTable!AR$310:AR$615,MATCH(totalExpenditure!$A113,[2]pivotTable!$A$310:$A$615,0))/100*INDEX(gDP!BG$6:BG$271,MATCH(totalExpenditure!$A113,gDP!$B$6:$B$271))=0,"",INDEX([2]pivotTable!AR$310:AR$615,MATCH(totalExpenditure!$A113,[2]pivotTable!$A$310:$A$615,0))/100*INDEX(gDP!BG$6:BG$271,MATCH(totalExpenditure!$A113,gDP!$B$6:$B$271)))</f>
        <v>#N/A</v>
      </c>
      <c r="CR113" s="77" t="e">
        <f>IF(INDEX([2]pivotTable!AS$310:AS$615,MATCH(totalExpenditure!$A113,[2]pivotTable!$A$310:$A$615,0))/100*INDEX(gDP!BH$6:BH$271,MATCH(totalExpenditure!$A113,gDP!$B$6:$B$271))=0,"",INDEX([2]pivotTable!AS$310:AS$615,MATCH(totalExpenditure!$A113,[2]pivotTable!$A$310:$A$615,0))/100*INDEX(gDP!BH$6:BH$271,MATCH(totalExpenditure!$A113,gDP!$B$6:$B$271)))</f>
        <v>#N/A</v>
      </c>
      <c r="CS113" s="77" t="e">
        <f>IF(INDEX([2]pivotTable!AT$310:AT$615,MATCH(totalExpenditure!$A113,[2]pivotTable!$A$310:$A$615,0))/100*INDEX(gDP!BI$6:BI$271,MATCH(totalExpenditure!$A113,gDP!$B$6:$B$271))=0,"",INDEX([2]pivotTable!AT$310:AT$615,MATCH(totalExpenditure!$A113,[2]pivotTable!$A$310:$A$615,0))/100*INDEX(gDP!BI$6:BI$271,MATCH(totalExpenditure!$A113,gDP!$B$6:$B$271)))</f>
        <v>#N/A</v>
      </c>
      <c r="CT113" s="77" t="e">
        <f>IF(INDEX([2]pivotTable!AU$310:AU$615,MATCH(totalExpenditure!$A113,[2]pivotTable!$A$310:$A$615,0))/100*INDEX(gDP!BJ$6:BJ$271,MATCH(totalExpenditure!$A113,gDP!$B$6:$B$271))=0,"",INDEX([2]pivotTable!AU$310:AU$615,MATCH(totalExpenditure!$A113,[2]pivotTable!$A$310:$A$615,0))/100*INDEX(gDP!BJ$6:BJ$271,MATCH(totalExpenditure!$A113,gDP!$B$6:$B$271)))</f>
        <v>#N/A</v>
      </c>
      <c r="CU113" s="77" t="e">
        <f>IF(INDEX([2]pivotTable!AV$310:AV$615,MATCH(totalExpenditure!$A113,[2]pivotTable!$A$310:$A$615,0))/100*INDEX(gDP!BK$6:BK$271,MATCH(totalExpenditure!$A113,gDP!$B$6:$B$271))=0,"",INDEX([2]pivotTable!AV$310:AV$615,MATCH(totalExpenditure!$A113,[2]pivotTable!$A$310:$A$615,0))/100*INDEX(gDP!BK$6:BK$271,MATCH(totalExpenditure!$A113,gDP!$B$6:$B$271)))</f>
        <v>#N/A</v>
      </c>
      <c r="CV113" s="77" t="e">
        <f>IF(INDEX([2]pivotTable!AW$310:AW$615,MATCH(totalExpenditure!$A113,[2]pivotTable!$A$310:$A$615,0))/100*INDEX(gDP!BL$6:BL$271,MATCH(totalExpenditure!$A113,gDP!$B$6:$B$271))=0,"",INDEX([2]pivotTable!AW$310:AW$615,MATCH(totalExpenditure!$A113,[2]pivotTable!$A$310:$A$615,0))/100*INDEX(gDP!BL$6:BL$271,MATCH(totalExpenditure!$A113,gDP!$B$6:$B$271)))</f>
        <v>#N/A</v>
      </c>
      <c r="CW113" s="77" t="e">
        <f>IF(INDEX([2]pivotTable!AX$310:AX$615,MATCH(totalExpenditure!$A113,[2]pivotTable!$A$310:$A$615,0))/100*INDEX(gDP!BM$6:BM$271,MATCH(totalExpenditure!$A113,gDP!$B$6:$B$271))=0,"",INDEX([2]pivotTable!AX$310:AX$615,MATCH(totalExpenditure!$A113,[2]pivotTable!$A$310:$A$615,0))/100*INDEX(gDP!BM$6:BM$271,MATCH(totalExpenditure!$A113,gDP!$B$6:$B$271)))</f>
        <v>#N/A</v>
      </c>
      <c r="CX113" s="77" t="e">
        <f>IF(INDEX([2]pivotTable!AY$310:AY$615,MATCH(totalExpenditure!$A113,[2]pivotTable!$A$310:$A$615,0))/100*INDEX(gDP!BN$6:BN$271,MATCH(totalExpenditure!$A113,gDP!$B$6:$B$271))=0,"",INDEX([2]pivotTable!AY$310:AY$615,MATCH(totalExpenditure!$A113,[2]pivotTable!$A$310:$A$615,0))/100*INDEX(gDP!BN$6:BN$271,MATCH(totalExpenditure!$A113,gDP!$B$6:$B$271)))</f>
        <v>#N/A</v>
      </c>
      <c r="CY113" s="77" t="e">
        <f>IF(INDEX([2]pivotTable!AZ$310:AZ$615,MATCH(totalExpenditure!$A113,[2]pivotTable!$A$310:$A$615,0))/100*INDEX(gDP!BO$6:BO$271,MATCH(totalExpenditure!$A113,gDP!$B$6:$B$271))=0,"",INDEX([2]pivotTable!AZ$310:AZ$615,MATCH(totalExpenditure!$A113,[2]pivotTable!$A$310:$A$615,0))/100*INDEX(gDP!BO$6:BO$271,MATCH(totalExpenditure!$A113,gDP!$B$6:$B$271)))</f>
        <v>#N/A</v>
      </c>
      <c r="CZ113" s="77" t="e">
        <f>IF(B113="","",IF(BA113="","",B113-B113+INDEX(gDP!Q$6:Q$271,MATCH(totalExpenditure!$A113,gDP!$B$6:$B$271))))</f>
        <v>#N/A</v>
      </c>
      <c r="DA113" s="77" t="e">
        <f>IF(C113="","",IF(BB113="","",C113-C113+INDEX(gDP!R$6:R$271,MATCH(totalExpenditure!$A113,gDP!$B$6:$B$271))))</f>
        <v>#N/A</v>
      </c>
      <c r="DB113" s="77" t="e">
        <f>IF(D113="","",IF(BC113="","",D113-D113+INDEX(gDP!S$6:S$271,MATCH(totalExpenditure!$A113,gDP!$B$6:$B$271))))</f>
        <v>#N/A</v>
      </c>
      <c r="DC113" s="77" t="e">
        <f>IF(E113="","",IF(BD113="","",E113-E113+INDEX(gDP!T$6:T$271,MATCH(totalExpenditure!$A113,gDP!$B$6:$B$271))))</f>
        <v>#N/A</v>
      </c>
      <c r="DD113" s="77" t="e">
        <f>IF(F113="","",IF(BE113="","",F113-F113+INDEX(gDP!U$6:U$271,MATCH(totalExpenditure!$A113,gDP!$B$6:$B$271))))</f>
        <v>#N/A</v>
      </c>
      <c r="DE113" s="77" t="e">
        <f>IF(G113="","",IF(BF113="","",G113-G113+INDEX(gDP!V$6:V$271,MATCH(totalExpenditure!$A113,gDP!$B$6:$B$271))))</f>
        <v>#N/A</v>
      </c>
      <c r="DF113" s="77" t="e">
        <f>IF(H113="","",IF(BG113="","",H113-H113+INDEX(gDP!W$6:W$271,MATCH(totalExpenditure!$A113,gDP!$B$6:$B$271))))</f>
        <v>#N/A</v>
      </c>
      <c r="DG113" s="77" t="e">
        <f>IF(I113="","",IF(BH113="","",I113-I113+INDEX(gDP!X$6:X$271,MATCH(totalExpenditure!$A113,gDP!$B$6:$B$271))))</f>
        <v>#N/A</v>
      </c>
      <c r="DH113" s="77" t="e">
        <f>IF(J113="","",IF(BI113="","",J113-J113+INDEX(gDP!Y$6:Y$271,MATCH(totalExpenditure!$A113,gDP!$B$6:$B$271))))</f>
        <v>#N/A</v>
      </c>
      <c r="DI113" s="77" t="e">
        <f>IF(K113="","",IF(BJ113="","",K113-K113+INDEX(gDP!Z$6:Z$271,MATCH(totalExpenditure!$A113,gDP!$B$6:$B$271))))</f>
        <v>#N/A</v>
      </c>
      <c r="DJ113" s="77" t="e">
        <f>IF(L113="","",IF(BK113="","",L113-L113+INDEX(gDP!AA$6:AA$271,MATCH(totalExpenditure!$A113,gDP!$B$6:$B$271))))</f>
        <v>#N/A</v>
      </c>
      <c r="DK113" s="77" t="e">
        <f>IF(M113="","",IF(BL113="","",M113-M113+INDEX(gDP!AB$6:AB$271,MATCH(totalExpenditure!$A113,gDP!$B$6:$B$271))))</f>
        <v>#N/A</v>
      </c>
      <c r="DL113" s="77" t="e">
        <f>IF(N113="","",IF(BM113="","",N113-N113+INDEX(gDP!AC$6:AC$271,MATCH(totalExpenditure!$A113,gDP!$B$6:$B$271))))</f>
        <v>#N/A</v>
      </c>
      <c r="DM113" s="77" t="e">
        <f>IF(O113="","",IF(BN113="","",O113-O113+INDEX(gDP!AD$6:AD$271,MATCH(totalExpenditure!$A113,gDP!$B$6:$B$271))))</f>
        <v>#N/A</v>
      </c>
      <c r="DN113" s="77" t="e">
        <f>IF(P113="","",IF(BO113="","",P113-P113+INDEX(gDP!AE$6:AE$271,MATCH(totalExpenditure!$A113,gDP!$B$6:$B$271))))</f>
        <v>#N/A</v>
      </c>
      <c r="DO113" s="77" t="e">
        <f>IF(Q113="","",IF(BP113="","",Q113-Q113+INDEX(gDP!AF$6:AF$271,MATCH(totalExpenditure!$A113,gDP!$B$6:$B$271))))</f>
        <v>#N/A</v>
      </c>
      <c r="DP113" s="77" t="e">
        <f>IF(R113="","",IF(BQ113="","",R113-R113+INDEX(gDP!AG$6:AG$271,MATCH(totalExpenditure!$A113,gDP!$B$6:$B$271))))</f>
        <v>#N/A</v>
      </c>
      <c r="DQ113" s="77" t="e">
        <f>IF(S113="","",IF(BR113="","",S113-S113+INDEX(gDP!AH$6:AH$271,MATCH(totalExpenditure!$A113,gDP!$B$6:$B$271))))</f>
        <v>#N/A</v>
      </c>
      <c r="DR113" s="77" t="e">
        <f>IF(T113="","",IF(BS113="","",T113-T113+INDEX(gDP!AI$6:AI$271,MATCH(totalExpenditure!$A113,gDP!$B$6:$B$271))))</f>
        <v>#N/A</v>
      </c>
      <c r="DS113" s="77" t="e">
        <f>IF(U113="","",IF(BT113="","",U113-U113+INDEX(gDP!AJ$6:AJ$271,MATCH(totalExpenditure!$A113,gDP!$B$6:$B$271))))</f>
        <v>#N/A</v>
      </c>
      <c r="DT113" s="77" t="e">
        <f>IF(V113="","",IF(BU113="","",V113-V113+INDEX(gDP!AK$6:AK$271,MATCH(totalExpenditure!$A113,gDP!$B$6:$B$271))))</f>
        <v>#N/A</v>
      </c>
      <c r="DU113" s="77" t="e">
        <f>IF(W113="","",IF(BV113="","",W113-W113+INDEX(gDP!AL$6:AL$271,MATCH(totalExpenditure!$A113,gDP!$B$6:$B$271))))</f>
        <v>#N/A</v>
      </c>
      <c r="DV113" s="77" t="e">
        <f>IF(X113="","",IF(BW113="","",X113-X113+INDEX(gDP!AM$6:AM$271,MATCH(totalExpenditure!$A113,gDP!$B$6:$B$271))))</f>
        <v>#N/A</v>
      </c>
      <c r="DW113" s="77" t="e">
        <f>IF(Y113="","",IF(BX113="","",Y113-Y113+INDEX(gDP!AN$6:AN$271,MATCH(totalExpenditure!$A113,gDP!$B$6:$B$271))))</f>
        <v>#N/A</v>
      </c>
      <c r="DX113" s="77" t="e">
        <f>IF(Z113="","",IF(BY113="","",Z113-Z113+INDEX(gDP!AO$6:AO$271,MATCH(totalExpenditure!$A113,gDP!$B$6:$B$271))))</f>
        <v>#N/A</v>
      </c>
      <c r="DY113" s="77" t="e">
        <f>IF(AA113="","",IF(BZ113="","",AA113-AA113+INDEX(gDP!AP$6:AP$271,MATCH(totalExpenditure!$A113,gDP!$B$6:$B$271))))</f>
        <v>#N/A</v>
      </c>
      <c r="DZ113" s="77" t="e">
        <f>IF(AB113="","",IF(CA113="","",AB113-AB113+INDEX(gDP!AQ$6:AQ$271,MATCH(totalExpenditure!$A113,gDP!$B$6:$B$271))))</f>
        <v>#N/A</v>
      </c>
      <c r="EA113" s="77" t="e">
        <f>IF(AC113="","",IF(CB113="","",AC113-AC113+INDEX(gDP!AR$6:AR$271,MATCH(totalExpenditure!$A113,gDP!$B$6:$B$271))))</f>
        <v>#N/A</v>
      </c>
      <c r="EB113" s="77" t="e">
        <f>IF(AD113="","",IF(CC113="","",AD113-AD113+INDEX(gDP!AS$6:AS$271,MATCH(totalExpenditure!$A113,gDP!$B$6:$B$271))))</f>
        <v>#N/A</v>
      </c>
      <c r="EC113" s="77" t="e">
        <f>IF(AE113="","",IF(CD113="","",AE113-AE113+INDEX(gDP!AT$6:AT$271,MATCH(totalExpenditure!$A113,gDP!$B$6:$B$271))))</f>
        <v>#N/A</v>
      </c>
      <c r="ED113" s="77" t="e">
        <f>IF(AF113="","",IF(CE113="","",AF113-AF113+INDEX(gDP!AU$6:AU$271,MATCH(totalExpenditure!$A113,gDP!$B$6:$B$271))))</f>
        <v>#N/A</v>
      </c>
      <c r="EE113" s="77" t="e">
        <f>IF(AG113="","",IF(CF113="","",AG113-AG113+INDEX(gDP!AV$6:AV$271,MATCH(totalExpenditure!$A113,gDP!$B$6:$B$271))))</f>
        <v>#N/A</v>
      </c>
      <c r="EF113" s="77" t="e">
        <f>IF(AH113="","",IF(CG113="","",AH113-AH113+INDEX(gDP!AW$6:AW$271,MATCH(totalExpenditure!$A113,gDP!$B$6:$B$271))))</f>
        <v>#N/A</v>
      </c>
      <c r="EG113" s="77" t="e">
        <f>IF(AI113="","",IF(CH113="","",AI113-AI113+INDEX(gDP!AX$6:AX$271,MATCH(totalExpenditure!$A113,gDP!$B$6:$B$271))))</f>
        <v>#N/A</v>
      </c>
      <c r="EH113" s="77" t="e">
        <f>IF(AJ113="","",IF(CI113="","",AJ113-AJ113+INDEX(gDP!AY$6:AY$271,MATCH(totalExpenditure!$A113,gDP!$B$6:$B$271))))</f>
        <v>#N/A</v>
      </c>
      <c r="EI113" s="77" t="e">
        <f>IF(AK113="","",IF(CJ113="","",AK113-AK113+INDEX(gDP!AZ$6:AZ$271,MATCH(totalExpenditure!$A113,gDP!$B$6:$B$271))))</f>
        <v>#N/A</v>
      </c>
      <c r="EJ113" s="77" t="e">
        <f>IF(AL113="","",IF(CK113="","",AL113-AL113+INDEX(gDP!BA$6:BA$271,MATCH(totalExpenditure!$A113,gDP!$B$6:$B$271))))</f>
        <v>#N/A</v>
      </c>
      <c r="EK113" s="77" t="e">
        <f>IF(AM113="","",IF(CL113="","",AM113-AM113+INDEX(gDP!BB$6:BB$271,MATCH(totalExpenditure!$A113,gDP!$B$6:$B$271))))</f>
        <v>#N/A</v>
      </c>
      <c r="EL113" s="77" t="e">
        <f>IF(AN113="","",IF(CM113="","",AN113-AN113+INDEX(gDP!BC$6:BC$271,MATCH(totalExpenditure!$A113,gDP!$B$6:$B$271))))</f>
        <v>#N/A</v>
      </c>
      <c r="EM113" s="77" t="e">
        <f>IF(AO113="","",IF(CN113="","",AO113-AO113+INDEX(gDP!BD$6:BD$271,MATCH(totalExpenditure!$A113,gDP!$B$6:$B$271))))</f>
        <v>#N/A</v>
      </c>
      <c r="EN113" s="77" t="e">
        <f>IF(AP113="","",IF(CO113="","",AP113-AP113+INDEX(gDP!BE$6:BE$271,MATCH(totalExpenditure!$A113,gDP!$B$6:$B$271))))</f>
        <v>#N/A</v>
      </c>
      <c r="EO113" s="77" t="e">
        <f>IF(AQ113="","",IF(CP113="","",AQ113-AQ113+INDEX(gDP!BF$6:BF$271,MATCH(totalExpenditure!$A113,gDP!$B$6:$B$271))))</f>
        <v>#N/A</v>
      </c>
      <c r="EP113" s="77" t="e">
        <f>IF(AR113="","",IF(CQ113="","",AR113-AR113+INDEX(gDP!BG$6:BG$271,MATCH(totalExpenditure!$A113,gDP!$B$6:$B$271))))</f>
        <v>#N/A</v>
      </c>
      <c r="EQ113" s="77" t="e">
        <f>IF(AS113="","",IF(CR113="","",AS113-AS113+INDEX(gDP!BH$6:BH$271,MATCH(totalExpenditure!$A113,gDP!$B$6:$B$271))))</f>
        <v>#N/A</v>
      </c>
      <c r="ER113" s="77" t="e">
        <f>IF(AT113="","",IF(CS113="","",AT113-AT113+INDEX(gDP!BI$6:BI$271,MATCH(totalExpenditure!$A113,gDP!$B$6:$B$271))))</f>
        <v>#N/A</v>
      </c>
      <c r="ES113" s="77" t="e">
        <f>IF(AU113="","",IF(CT113="","",AU113-AU113+INDEX(gDP!BJ$6:BJ$271,MATCH(totalExpenditure!$A113,gDP!$B$6:$B$271))))</f>
        <v>#N/A</v>
      </c>
      <c r="ET113" s="77" t="e">
        <f>IF(AV113="","",IF(CU113="","",AV113-AV113+INDEX(gDP!BK$6:BK$271,MATCH(totalExpenditure!$A113,gDP!$B$6:$B$271))))</f>
        <v>#N/A</v>
      </c>
      <c r="EU113" s="77" t="e">
        <f>IF(AW113="","",IF(CV113="","",AW113-AW113+INDEX(gDP!BL$6:BL$271,MATCH(totalExpenditure!$A113,gDP!$B$6:$B$271))))</f>
        <v>#N/A</v>
      </c>
      <c r="EV113" s="77" t="e">
        <f>IF(AX113="","",IF(CW113="","",AX113-AX113+INDEX(gDP!BM$6:BM$271,MATCH(totalExpenditure!$A113,gDP!$B$6:$B$271))))</f>
        <v>#N/A</v>
      </c>
      <c r="EW113" s="77" t="e">
        <f>IF(AY113="","",IF(CX113="","",AY113-AY113+INDEX(gDP!BN$6:BN$271,MATCH(totalExpenditure!$A113,gDP!$B$6:$B$271))))</f>
        <v>#N/A</v>
      </c>
      <c r="EX113" s="77" t="e">
        <f>IF(AZ113="","",IF(CY113="","",AZ113-AZ113+INDEX(gDP!BO$6:BO$271,MATCH(totalExpenditure!$A113,gDP!$B$6:$B$271))))</f>
        <v>#N/A</v>
      </c>
    </row>
    <row r="114" spans="1:154" x14ac:dyDescent="0.35">
      <c r="A114" t="s">
        <v>437</v>
      </c>
      <c r="B114" s="77" t="str">
        <f>IF(INDEX([2]pivotTable!B$3:B$308,MATCH(totalExpenditure!$A114,[2]pivotTable!$A$3:$A$308,0))/100*INDEX(gDP!Q$6:Q$271,MATCH(totalExpenditure!$A114,gDP!$B$6:$B$271))=0,"",INDEX([2]pivotTable!B$3:B$308,MATCH(totalExpenditure!$A114,[2]pivotTable!$A$3:$A$308,0))/100*INDEX(gDP!Q$6:Q$271,MATCH(totalExpenditure!$A114,gDP!$B$6:$B$271)))</f>
        <v/>
      </c>
      <c r="C114" s="77" t="str">
        <f>IF(INDEX([2]pivotTable!C$3:C$308,MATCH(totalExpenditure!$A114,[2]pivotTable!$A$3:$A$308,0))/100*INDEX(gDP!R$6:R$271,MATCH(totalExpenditure!$A114,gDP!$B$6:$B$271))=0,"",INDEX([2]pivotTable!C$3:C$308,MATCH(totalExpenditure!$A114,[2]pivotTable!$A$3:$A$308,0))/100*INDEX(gDP!R$6:R$271,MATCH(totalExpenditure!$A114,gDP!$B$6:$B$271)))</f>
        <v/>
      </c>
      <c r="D114" s="77" t="str">
        <f>IF(INDEX([2]pivotTable!D$3:D$308,MATCH(totalExpenditure!$A114,[2]pivotTable!$A$3:$A$308,0))/100*INDEX(gDP!S$6:S$271,MATCH(totalExpenditure!$A114,gDP!$B$6:$B$271))=0,"",INDEX([2]pivotTable!D$3:D$308,MATCH(totalExpenditure!$A114,[2]pivotTable!$A$3:$A$308,0))/100*INDEX(gDP!S$6:S$271,MATCH(totalExpenditure!$A114,gDP!$B$6:$B$271)))</f>
        <v/>
      </c>
      <c r="E114" s="77" t="str">
        <f>IF(INDEX([2]pivotTable!E$3:E$308,MATCH(totalExpenditure!$A114,[2]pivotTable!$A$3:$A$308,0))/100*INDEX(gDP!T$6:T$271,MATCH(totalExpenditure!$A114,gDP!$B$6:$B$271))=0,"",INDEX([2]pivotTable!E$3:E$308,MATCH(totalExpenditure!$A114,[2]pivotTable!$A$3:$A$308,0))/100*INDEX(gDP!T$6:T$271,MATCH(totalExpenditure!$A114,gDP!$B$6:$B$271)))</f>
        <v/>
      </c>
      <c r="F114" s="77" t="str">
        <f>IF(INDEX([2]pivotTable!F$3:F$308,MATCH(totalExpenditure!$A114,[2]pivotTable!$A$3:$A$308,0))/100*INDEX(gDP!U$6:U$271,MATCH(totalExpenditure!$A114,gDP!$B$6:$B$271))=0,"",INDEX([2]pivotTable!F$3:F$308,MATCH(totalExpenditure!$A114,[2]pivotTable!$A$3:$A$308,0))/100*INDEX(gDP!U$6:U$271,MATCH(totalExpenditure!$A114,gDP!$B$6:$B$271)))</f>
        <v/>
      </c>
      <c r="G114" s="77" t="str">
        <f>IF(INDEX([2]pivotTable!G$3:G$308,MATCH(totalExpenditure!$A114,[2]pivotTable!$A$3:$A$308,0))/100*INDEX(gDP!V$6:V$271,MATCH(totalExpenditure!$A114,gDP!$B$6:$B$271))=0,"",INDEX([2]pivotTable!G$3:G$308,MATCH(totalExpenditure!$A114,[2]pivotTable!$A$3:$A$308,0))/100*INDEX(gDP!V$6:V$271,MATCH(totalExpenditure!$A114,gDP!$B$6:$B$271)))</f>
        <v/>
      </c>
      <c r="H114" s="77" t="str">
        <f>IF(INDEX([2]pivotTable!H$3:H$308,MATCH(totalExpenditure!$A114,[2]pivotTable!$A$3:$A$308,0))/100*INDEX(gDP!W$6:W$271,MATCH(totalExpenditure!$A114,gDP!$B$6:$B$271))=0,"",INDEX([2]pivotTable!H$3:H$308,MATCH(totalExpenditure!$A114,[2]pivotTable!$A$3:$A$308,0))/100*INDEX(gDP!W$6:W$271,MATCH(totalExpenditure!$A114,gDP!$B$6:$B$271)))</f>
        <v/>
      </c>
      <c r="I114" s="77" t="str">
        <f>IF(INDEX([2]pivotTable!I$3:I$308,MATCH(totalExpenditure!$A114,[2]pivotTable!$A$3:$A$308,0))/100*INDEX(gDP!X$6:X$271,MATCH(totalExpenditure!$A114,gDP!$B$6:$B$271))=0,"",INDEX([2]pivotTable!I$3:I$308,MATCH(totalExpenditure!$A114,[2]pivotTable!$A$3:$A$308,0))/100*INDEX(gDP!X$6:X$271,MATCH(totalExpenditure!$A114,gDP!$B$6:$B$271)))</f>
        <v/>
      </c>
      <c r="J114" s="77" t="str">
        <f>IF(INDEX([2]pivotTable!J$3:J$308,MATCH(totalExpenditure!$A114,[2]pivotTable!$A$3:$A$308,0))/100*INDEX(gDP!Y$6:Y$271,MATCH(totalExpenditure!$A114,gDP!$B$6:$B$271))=0,"",INDEX([2]pivotTable!J$3:J$308,MATCH(totalExpenditure!$A114,[2]pivotTable!$A$3:$A$308,0))/100*INDEX(gDP!Y$6:Y$271,MATCH(totalExpenditure!$A114,gDP!$B$6:$B$271)))</f>
        <v/>
      </c>
      <c r="K114" s="77" t="str">
        <f>IF(INDEX([2]pivotTable!K$3:K$308,MATCH(totalExpenditure!$A114,[2]pivotTable!$A$3:$A$308,0))/100*INDEX(gDP!Z$6:Z$271,MATCH(totalExpenditure!$A114,gDP!$B$6:$B$271))=0,"",INDEX([2]pivotTable!K$3:K$308,MATCH(totalExpenditure!$A114,[2]pivotTable!$A$3:$A$308,0))/100*INDEX(gDP!Z$6:Z$271,MATCH(totalExpenditure!$A114,gDP!$B$6:$B$271)))</f>
        <v/>
      </c>
      <c r="L114" s="77" t="str">
        <f>IF(INDEX([2]pivotTable!L$3:L$308,MATCH(totalExpenditure!$A114,[2]pivotTable!$A$3:$A$308,0))/100*INDEX(gDP!AA$6:AA$271,MATCH(totalExpenditure!$A114,gDP!$B$6:$B$271))=0,"",INDEX([2]pivotTable!L$3:L$308,MATCH(totalExpenditure!$A114,[2]pivotTable!$A$3:$A$308,0))/100*INDEX(gDP!AA$6:AA$271,MATCH(totalExpenditure!$A114,gDP!$B$6:$B$271)))</f>
        <v/>
      </c>
      <c r="M114" s="77" t="str">
        <f>IF(INDEX([2]pivotTable!M$3:M$308,MATCH(totalExpenditure!$A114,[2]pivotTable!$A$3:$A$308,0))/100*INDEX(gDP!AB$6:AB$271,MATCH(totalExpenditure!$A114,gDP!$B$6:$B$271))=0,"",INDEX([2]pivotTable!M$3:M$308,MATCH(totalExpenditure!$A114,[2]pivotTable!$A$3:$A$308,0))/100*INDEX(gDP!AB$6:AB$271,MATCH(totalExpenditure!$A114,gDP!$B$6:$B$271)))</f>
        <v/>
      </c>
      <c r="N114" s="77" t="str">
        <f>IF(INDEX([2]pivotTable!N$3:N$308,MATCH(totalExpenditure!$A114,[2]pivotTable!$A$3:$A$308,0))/100*INDEX(gDP!AC$6:AC$271,MATCH(totalExpenditure!$A114,gDP!$B$6:$B$271))=0,"",INDEX([2]pivotTable!N$3:N$308,MATCH(totalExpenditure!$A114,[2]pivotTable!$A$3:$A$308,0))/100*INDEX(gDP!AC$6:AC$271,MATCH(totalExpenditure!$A114,gDP!$B$6:$B$271)))</f>
        <v/>
      </c>
      <c r="O114" s="77" t="str">
        <f>IF(INDEX([2]pivotTable!O$3:O$308,MATCH(totalExpenditure!$A114,[2]pivotTable!$A$3:$A$308,0))/100*INDEX(gDP!AD$6:AD$271,MATCH(totalExpenditure!$A114,gDP!$B$6:$B$271))=0,"",INDEX([2]pivotTable!O$3:O$308,MATCH(totalExpenditure!$A114,[2]pivotTable!$A$3:$A$308,0))/100*INDEX(gDP!AD$6:AD$271,MATCH(totalExpenditure!$A114,gDP!$B$6:$B$271)))</f>
        <v/>
      </c>
      <c r="P114" s="77" t="str">
        <f>IF(INDEX([2]pivotTable!P$3:P$308,MATCH(totalExpenditure!$A114,[2]pivotTable!$A$3:$A$308,0))/100*INDEX(gDP!AE$6:AE$271,MATCH(totalExpenditure!$A114,gDP!$B$6:$B$271))=0,"",INDEX([2]pivotTable!P$3:P$308,MATCH(totalExpenditure!$A114,[2]pivotTable!$A$3:$A$308,0))/100*INDEX(gDP!AE$6:AE$271,MATCH(totalExpenditure!$A114,gDP!$B$6:$B$271)))</f>
        <v/>
      </c>
      <c r="Q114" s="77" t="str">
        <f>IF(INDEX([2]pivotTable!Q$3:Q$308,MATCH(totalExpenditure!$A114,[2]pivotTable!$A$3:$A$308,0))/100*INDEX(gDP!AF$6:AF$271,MATCH(totalExpenditure!$A114,gDP!$B$6:$B$271))=0,"",INDEX([2]pivotTable!Q$3:Q$308,MATCH(totalExpenditure!$A114,[2]pivotTable!$A$3:$A$308,0))/100*INDEX(gDP!AF$6:AF$271,MATCH(totalExpenditure!$A114,gDP!$B$6:$B$271)))</f>
        <v/>
      </c>
      <c r="R114" s="77" t="str">
        <f>IF(INDEX([2]pivotTable!R$3:R$308,MATCH(totalExpenditure!$A114,[2]pivotTable!$A$3:$A$308,0))/100*INDEX(gDP!AG$6:AG$271,MATCH(totalExpenditure!$A114,gDP!$B$6:$B$271))=0,"",INDEX([2]pivotTable!R$3:R$308,MATCH(totalExpenditure!$A114,[2]pivotTable!$A$3:$A$308,0))/100*INDEX(gDP!AG$6:AG$271,MATCH(totalExpenditure!$A114,gDP!$B$6:$B$271)))</f>
        <v/>
      </c>
      <c r="S114" s="77" t="str">
        <f>IF(INDEX([2]pivotTable!S$3:S$308,MATCH(totalExpenditure!$A114,[2]pivotTable!$A$3:$A$308,0))/100*INDEX(gDP!AH$6:AH$271,MATCH(totalExpenditure!$A114,gDP!$B$6:$B$271))=0,"",INDEX([2]pivotTable!S$3:S$308,MATCH(totalExpenditure!$A114,[2]pivotTable!$A$3:$A$308,0))/100*INDEX(gDP!AH$6:AH$271,MATCH(totalExpenditure!$A114,gDP!$B$6:$B$271)))</f>
        <v/>
      </c>
      <c r="T114" s="77">
        <f>IF(INDEX([2]pivotTable!T$3:T$308,MATCH(totalExpenditure!$A114,[2]pivotTable!$A$3:$A$308,0))/100*INDEX(gDP!AI$6:AI$271,MATCH(totalExpenditure!$A114,gDP!$B$6:$B$271))=0,"",INDEX([2]pivotTable!T$3:T$308,MATCH(totalExpenditure!$A114,[2]pivotTable!$A$3:$A$308,0))/100*INDEX(gDP!AI$6:AI$271,MATCH(totalExpenditure!$A114,gDP!$B$6:$B$271)))</f>
        <v>8505944200.1309261</v>
      </c>
      <c r="U114" s="77">
        <f>IF(INDEX([2]pivotTable!U$3:U$308,MATCH(totalExpenditure!$A114,[2]pivotTable!$A$3:$A$308,0))/100*INDEX(gDP!AJ$6:AJ$271,MATCH(totalExpenditure!$A114,gDP!$B$6:$B$271))=0,"",INDEX([2]pivotTable!U$3:U$308,MATCH(totalExpenditure!$A114,[2]pivotTable!$A$3:$A$308,0))/100*INDEX(gDP!AJ$6:AJ$271,MATCH(totalExpenditure!$A114,gDP!$B$6:$B$271)))</f>
        <v>6617580876.0410376</v>
      </c>
      <c r="V114" s="77">
        <f>IF(INDEX([2]pivotTable!V$3:V$308,MATCH(totalExpenditure!$A114,[2]pivotTable!$A$3:$A$308,0))/100*INDEX(gDP!AK$6:AK$271,MATCH(totalExpenditure!$A114,gDP!$B$6:$B$271))=0,"",INDEX([2]pivotTable!V$3:V$308,MATCH(totalExpenditure!$A114,[2]pivotTable!$A$3:$A$308,0))/100*INDEX(gDP!AK$6:AK$271,MATCH(totalExpenditure!$A114,gDP!$B$6:$B$271)))</f>
        <v>6599964809.366498</v>
      </c>
      <c r="W114" s="77">
        <f>IF(INDEX([2]pivotTable!W$3:W$308,MATCH(totalExpenditure!$A114,[2]pivotTable!$A$3:$A$308,0))/100*INDEX(gDP!AL$6:AL$271,MATCH(totalExpenditure!$A114,gDP!$B$6:$B$271))=0,"",INDEX([2]pivotTable!W$3:W$308,MATCH(totalExpenditure!$A114,[2]pivotTable!$A$3:$A$308,0))/100*INDEX(gDP!AL$6:AL$271,MATCH(totalExpenditure!$A114,gDP!$B$6:$B$271)))</f>
        <v>6870672964.9702129</v>
      </c>
      <c r="X114" s="77">
        <f>IF(INDEX([2]pivotTable!X$3:X$308,MATCH(totalExpenditure!$A114,[2]pivotTable!$A$3:$A$308,0))/100*INDEX(gDP!AM$6:AM$271,MATCH(totalExpenditure!$A114,gDP!$B$6:$B$271))=0,"",INDEX([2]pivotTable!X$3:X$308,MATCH(totalExpenditure!$A114,[2]pivotTable!$A$3:$A$308,0))/100*INDEX(gDP!AM$6:AM$271,MATCH(totalExpenditure!$A114,gDP!$B$6:$B$271)))</f>
        <v>7298229009.1452675</v>
      </c>
      <c r="Y114" s="77">
        <f>IF(INDEX([2]pivotTable!Y$3:Y$308,MATCH(totalExpenditure!$A114,[2]pivotTable!$A$3:$A$308,0))/100*INDEX(gDP!AN$6:AN$271,MATCH(totalExpenditure!$A114,gDP!$B$6:$B$271))=0,"",INDEX([2]pivotTable!Y$3:Y$308,MATCH(totalExpenditure!$A114,[2]pivotTable!$A$3:$A$308,0))/100*INDEX(gDP!AN$6:AN$271,MATCH(totalExpenditure!$A114,gDP!$B$6:$B$271)))</f>
        <v>7890173821.1924095</v>
      </c>
      <c r="Z114" s="77">
        <f>IF(INDEX([2]pivotTable!Z$3:Z$308,MATCH(totalExpenditure!$A114,[2]pivotTable!$A$3:$A$308,0))/100*INDEX(gDP!AO$6:AO$271,MATCH(totalExpenditure!$A114,gDP!$B$6:$B$271))=0,"",INDEX([2]pivotTable!Z$3:Z$308,MATCH(totalExpenditure!$A114,[2]pivotTable!$A$3:$A$308,0))/100*INDEX(gDP!AO$6:AO$271,MATCH(totalExpenditure!$A114,gDP!$B$6:$B$271)))</f>
        <v>8250834190.2948351</v>
      </c>
      <c r="AA114" s="77">
        <f>IF(INDEX([2]pivotTable!AA$3:AA$308,MATCH(totalExpenditure!$A114,[2]pivotTable!$A$3:$A$308,0))/100*INDEX(gDP!AP$6:AP$271,MATCH(totalExpenditure!$A114,gDP!$B$6:$B$271))=0,"",INDEX([2]pivotTable!AA$3:AA$308,MATCH(totalExpenditure!$A114,[2]pivotTable!$A$3:$A$308,0))/100*INDEX(gDP!AP$6:AP$271,MATCH(totalExpenditure!$A114,gDP!$B$6:$B$271)))</f>
        <v>9357020180.8386517</v>
      </c>
      <c r="AB114" s="77">
        <f>IF(INDEX([2]pivotTable!AB$3:AB$308,MATCH(totalExpenditure!$A114,[2]pivotTable!$A$3:$A$308,0))/100*INDEX(gDP!AQ$6:AQ$271,MATCH(totalExpenditure!$A114,gDP!$B$6:$B$271))=0,"",INDEX([2]pivotTable!AB$3:AB$308,MATCH(totalExpenditure!$A114,[2]pivotTable!$A$3:$A$308,0))/100*INDEX(gDP!AQ$6:AQ$271,MATCH(totalExpenditure!$A114,gDP!$B$6:$B$271)))</f>
        <v>9396134374.1161842</v>
      </c>
      <c r="AC114" s="77">
        <f>IF(INDEX([2]pivotTable!AC$3:AC$308,MATCH(totalExpenditure!$A114,[2]pivotTable!$A$3:$A$308,0))/100*INDEX(gDP!AR$6:AR$271,MATCH(totalExpenditure!$A114,gDP!$B$6:$B$271))=0,"",INDEX([2]pivotTable!AC$3:AC$308,MATCH(totalExpenditure!$A114,[2]pivotTable!$A$3:$A$308,0))/100*INDEX(gDP!AR$6:AR$271,MATCH(totalExpenditure!$A114,gDP!$B$6:$B$271)))</f>
        <v>10782294736.471064</v>
      </c>
      <c r="AD114" s="77">
        <f>IF(INDEX([2]pivotTable!AD$3:AD$308,MATCH(totalExpenditure!$A114,[2]pivotTable!$A$3:$A$308,0))/100*INDEX(gDP!AS$6:AS$271,MATCH(totalExpenditure!$A114,gDP!$B$6:$B$271))=0,"",INDEX([2]pivotTable!AD$3:AD$308,MATCH(totalExpenditure!$A114,[2]pivotTable!$A$3:$A$308,0))/100*INDEX(gDP!AS$6:AS$271,MATCH(totalExpenditure!$A114,gDP!$B$6:$B$271)))</f>
        <v>10773096998.052534</v>
      </c>
      <c r="AE114" s="77">
        <f>IF(INDEX([2]pivotTable!AE$3:AE$308,MATCH(totalExpenditure!$A114,[2]pivotTable!$A$3:$A$308,0))/100*INDEX(gDP!AT$6:AT$271,MATCH(totalExpenditure!$A114,gDP!$B$6:$B$271))=0,"",INDEX([2]pivotTable!AE$3:AE$308,MATCH(totalExpenditure!$A114,[2]pivotTable!$A$3:$A$308,0))/100*INDEX(gDP!AT$6:AT$271,MATCH(totalExpenditure!$A114,gDP!$B$6:$B$271)))</f>
        <v>11262211229.536766</v>
      </c>
      <c r="AF114" s="77">
        <f>IF(INDEX([2]pivotTable!AF$3:AF$308,MATCH(totalExpenditure!$A114,[2]pivotTable!$A$3:$A$308,0))/100*INDEX(gDP!AU$6:AU$271,MATCH(totalExpenditure!$A114,gDP!$B$6:$B$271))=0,"",INDEX([2]pivotTable!AF$3:AF$308,MATCH(totalExpenditure!$A114,[2]pivotTable!$A$3:$A$308,0))/100*INDEX(gDP!AU$6:AU$271,MATCH(totalExpenditure!$A114,gDP!$B$6:$B$271)))</f>
        <v>11431648915.076382</v>
      </c>
      <c r="AG114" s="77">
        <f>IF(INDEX([2]pivotTable!AG$3:AG$308,MATCH(totalExpenditure!$A114,[2]pivotTable!$A$3:$A$308,0))/100*INDEX(gDP!AV$6:AV$271,MATCH(totalExpenditure!$A114,gDP!$B$6:$B$271))=0,"",INDEX([2]pivotTable!AG$3:AG$308,MATCH(totalExpenditure!$A114,[2]pivotTable!$A$3:$A$308,0))/100*INDEX(gDP!AV$6:AV$271,MATCH(totalExpenditure!$A114,gDP!$B$6:$B$271)))</f>
        <v>12944024638.154873</v>
      </c>
      <c r="AH114" s="77">
        <f>IF(INDEX([2]pivotTable!AH$3:AH$308,MATCH(totalExpenditure!$A114,[2]pivotTable!$A$3:$A$308,0))/100*INDEX(gDP!AW$6:AW$271,MATCH(totalExpenditure!$A114,gDP!$B$6:$B$271))=0,"",INDEX([2]pivotTable!AH$3:AH$308,MATCH(totalExpenditure!$A114,[2]pivotTable!$A$3:$A$308,0))/100*INDEX(gDP!AW$6:AW$271,MATCH(totalExpenditure!$A114,gDP!$B$6:$B$271)))</f>
        <v>16806919673.289364</v>
      </c>
      <c r="AI114" s="77">
        <f>IF(INDEX([2]pivotTable!AI$3:AI$308,MATCH(totalExpenditure!$A114,[2]pivotTable!$A$3:$A$308,0))/100*INDEX(gDP!AX$6:AX$271,MATCH(totalExpenditure!$A114,gDP!$B$6:$B$271))=0,"",INDEX([2]pivotTable!AI$3:AI$308,MATCH(totalExpenditure!$A114,[2]pivotTable!$A$3:$A$308,0))/100*INDEX(gDP!AX$6:AX$271,MATCH(totalExpenditure!$A114,gDP!$B$6:$B$271)))</f>
        <v>18048442797.251789</v>
      </c>
      <c r="AJ114" s="77">
        <f>IF(INDEX([2]pivotTable!AJ$3:AJ$308,MATCH(totalExpenditure!$A114,[2]pivotTable!$A$3:$A$308,0))/100*INDEX(gDP!AY$6:AY$271,MATCH(totalExpenditure!$A114,gDP!$B$6:$B$271))=0,"",INDEX([2]pivotTable!AJ$3:AJ$308,MATCH(totalExpenditure!$A114,[2]pivotTable!$A$3:$A$308,0))/100*INDEX(gDP!AY$6:AY$271,MATCH(totalExpenditure!$A114,gDP!$B$6:$B$271)))</f>
        <v>18899223764.633186</v>
      </c>
      <c r="AK114" s="77">
        <f>IF(INDEX([2]pivotTable!AK$3:AK$308,MATCH(totalExpenditure!$A114,[2]pivotTable!$A$3:$A$308,0))/100*INDEX(gDP!AZ$6:AZ$271,MATCH(totalExpenditure!$A114,gDP!$B$6:$B$271))=0,"",INDEX([2]pivotTable!AK$3:AK$308,MATCH(totalExpenditure!$A114,[2]pivotTable!$A$3:$A$308,0))/100*INDEX(gDP!AZ$6:AZ$271,MATCH(totalExpenditure!$A114,gDP!$B$6:$B$271)))</f>
        <v>22509624118.446762</v>
      </c>
      <c r="AL114" s="77">
        <f>IF(INDEX([2]pivotTable!AL$3:AL$308,MATCH(totalExpenditure!$A114,[2]pivotTable!$A$3:$A$308,0))/100*INDEX(gDP!BA$6:BA$271,MATCH(totalExpenditure!$A114,gDP!$B$6:$B$271))=0,"",INDEX([2]pivotTable!AL$3:AL$308,MATCH(totalExpenditure!$A114,[2]pivotTable!$A$3:$A$308,0))/100*INDEX(gDP!BA$6:BA$271,MATCH(totalExpenditure!$A114,gDP!$B$6:$B$271)))</f>
        <v>24577350349.621357</v>
      </c>
      <c r="AM114" s="77">
        <f>IF(INDEX([2]pivotTable!AM$3:AM$308,MATCH(totalExpenditure!$A114,[2]pivotTable!$A$3:$A$308,0))/100*INDEX(gDP!BB$6:BB$271,MATCH(totalExpenditure!$A114,gDP!$B$6:$B$271))=0,"",INDEX([2]pivotTable!AM$3:AM$308,MATCH(totalExpenditure!$A114,[2]pivotTable!$A$3:$A$308,0))/100*INDEX(gDP!BB$6:BB$271,MATCH(totalExpenditure!$A114,gDP!$B$6:$B$271)))</f>
        <v>29521536373.887802</v>
      </c>
      <c r="AN114" s="77">
        <f>IF(INDEX([2]pivotTable!AN$3:AN$308,MATCH(totalExpenditure!$A114,[2]pivotTable!$A$3:$A$308,0))/100*INDEX(gDP!BC$6:BC$271,MATCH(totalExpenditure!$A114,gDP!$B$6:$B$271))=0,"",INDEX([2]pivotTable!AN$3:AN$308,MATCH(totalExpenditure!$A114,[2]pivotTable!$A$3:$A$308,0))/100*INDEX(gDP!BC$6:BC$271,MATCH(totalExpenditure!$A114,gDP!$B$6:$B$271)))</f>
        <v>33512310389.6992</v>
      </c>
      <c r="AO114" s="77">
        <f>IF(INDEX([2]pivotTable!AO$3:AO$308,MATCH(totalExpenditure!$A114,[2]pivotTable!$A$3:$A$308,0))/100*INDEX(gDP!BD$6:BD$271,MATCH(totalExpenditure!$A114,gDP!$B$6:$B$271))=0,"",INDEX([2]pivotTable!AO$3:AO$308,MATCH(totalExpenditure!$A114,[2]pivotTable!$A$3:$A$308,0))/100*INDEX(gDP!BD$6:BD$271,MATCH(totalExpenditure!$A114,gDP!$B$6:$B$271)))</f>
        <v>32450322572.133312</v>
      </c>
      <c r="AP114" s="77">
        <f>IF(INDEX([2]pivotTable!AP$3:AP$308,MATCH(totalExpenditure!$A114,[2]pivotTable!$A$3:$A$308,0))/100*INDEX(gDP!BE$6:BE$271,MATCH(totalExpenditure!$A114,gDP!$B$6:$B$271))=0,"",INDEX([2]pivotTable!AP$3:AP$308,MATCH(totalExpenditure!$A114,[2]pivotTable!$A$3:$A$308,0))/100*INDEX(gDP!BE$6:BE$271,MATCH(totalExpenditure!$A114,gDP!$B$6:$B$271)))</f>
        <v>35456169253.972427</v>
      </c>
      <c r="AQ114" s="77">
        <f>IF(INDEX([2]pivotTable!AQ$3:AQ$308,MATCH(totalExpenditure!$A114,[2]pivotTable!$A$3:$A$308,0))/100*INDEX(gDP!BF$6:BF$271,MATCH(totalExpenditure!$A114,gDP!$B$6:$B$271))=0,"",INDEX([2]pivotTable!AQ$3:AQ$308,MATCH(totalExpenditure!$A114,[2]pivotTable!$A$3:$A$308,0))/100*INDEX(gDP!BF$6:BF$271,MATCH(totalExpenditure!$A114,gDP!$B$6:$B$271)))</f>
        <v>33978003589.472717</v>
      </c>
      <c r="AR114" s="77">
        <f>IF(INDEX([2]pivotTable!AR$3:AR$308,MATCH(totalExpenditure!$A114,[2]pivotTable!$A$3:$A$308,0))/100*INDEX(gDP!BG$6:BG$271,MATCH(totalExpenditure!$A114,gDP!$B$6:$B$271))=0,"",INDEX([2]pivotTable!AR$3:AR$308,MATCH(totalExpenditure!$A114,[2]pivotTable!$A$3:$A$308,0))/100*INDEX(gDP!BG$6:BG$271,MATCH(totalExpenditure!$A114,gDP!$B$6:$B$271)))</f>
        <v>35888626033.132751</v>
      </c>
      <c r="AS114" s="77">
        <f>IF(INDEX([2]pivotTable!AS$3:AS$308,MATCH(totalExpenditure!$A114,[2]pivotTable!$A$3:$A$308,0))/100*INDEX(gDP!BH$6:BH$271,MATCH(totalExpenditure!$A114,gDP!$B$6:$B$271))=0,"",INDEX([2]pivotTable!AS$3:AS$308,MATCH(totalExpenditure!$A114,[2]pivotTable!$A$3:$A$308,0))/100*INDEX(gDP!BH$6:BH$271,MATCH(totalExpenditure!$A114,gDP!$B$6:$B$271)))</f>
        <v>33657413760.710239</v>
      </c>
      <c r="AT114" s="77">
        <f>IF(INDEX([2]pivotTable!AT$3:AT$308,MATCH(totalExpenditure!$A114,[2]pivotTable!$A$3:$A$308,0))/100*INDEX(gDP!BI$6:BI$271,MATCH(totalExpenditure!$A114,gDP!$B$6:$B$271))=0,"",INDEX([2]pivotTable!AT$3:AT$308,MATCH(totalExpenditure!$A114,[2]pivotTable!$A$3:$A$308,0))/100*INDEX(gDP!BI$6:BI$271,MATCH(totalExpenditure!$A114,gDP!$B$6:$B$271)))</f>
        <v>37175709547.751457</v>
      </c>
      <c r="AU114" s="77">
        <f>IF(INDEX([2]pivotTable!AU$3:AU$308,MATCH(totalExpenditure!$A114,[2]pivotTable!$A$3:$A$308,0))/100*INDEX(gDP!BJ$6:BJ$271,MATCH(totalExpenditure!$A114,gDP!$B$6:$B$271))=0,"",INDEX([2]pivotTable!AU$3:AU$308,MATCH(totalExpenditure!$A114,[2]pivotTable!$A$3:$A$308,0))/100*INDEX(gDP!BJ$6:BJ$271,MATCH(totalExpenditure!$A114,gDP!$B$6:$B$271)))</f>
        <v>40832703646.436089</v>
      </c>
      <c r="AV114" s="77">
        <f>IF(INDEX([2]pivotTable!AV$3:AV$308,MATCH(totalExpenditure!$A114,[2]pivotTable!$A$3:$A$308,0))/100*INDEX(gDP!BK$6:BK$271,MATCH(totalExpenditure!$A114,gDP!$B$6:$B$271))=0,"",INDEX([2]pivotTable!AV$3:AV$308,MATCH(totalExpenditure!$A114,[2]pivotTable!$A$3:$A$308,0))/100*INDEX(gDP!BK$6:BK$271,MATCH(totalExpenditure!$A114,gDP!$B$6:$B$271)))</f>
        <v>39733065732.227661</v>
      </c>
      <c r="AW114" s="77" t="str">
        <f>IF(INDEX([2]pivotTable!AW$3:AW$308,MATCH(totalExpenditure!$A114,[2]pivotTable!$A$3:$A$308,0))/100*INDEX(gDP!BL$6:BL$271,MATCH(totalExpenditure!$A114,gDP!$B$6:$B$271))=0,"",INDEX([2]pivotTable!AW$3:AW$308,MATCH(totalExpenditure!$A114,[2]pivotTable!$A$3:$A$308,0))/100*INDEX(gDP!BL$6:BL$271,MATCH(totalExpenditure!$A114,gDP!$B$6:$B$271)))</f>
        <v/>
      </c>
      <c r="AX114" s="77" t="str">
        <f>IF(INDEX([2]pivotTable!AX$3:AX$308,MATCH(totalExpenditure!$A114,[2]pivotTable!$A$3:$A$308,0))/100*INDEX(gDP!BM$6:BM$271,MATCH(totalExpenditure!$A114,gDP!$B$6:$B$271))=0,"",INDEX([2]pivotTable!AX$3:AX$308,MATCH(totalExpenditure!$A114,[2]pivotTable!$A$3:$A$308,0))/100*INDEX(gDP!BM$6:BM$271,MATCH(totalExpenditure!$A114,gDP!$B$6:$B$271)))</f>
        <v/>
      </c>
      <c r="AY114" s="77" t="str">
        <f>IF(INDEX([2]pivotTable!AY$3:AY$308,MATCH(totalExpenditure!$A114,[2]pivotTable!$A$3:$A$308,0))/100*INDEX(gDP!BN$6:BN$271,MATCH(totalExpenditure!$A114,gDP!$B$6:$B$271))=0,"",INDEX([2]pivotTable!AY$3:AY$308,MATCH(totalExpenditure!$A114,[2]pivotTable!$A$3:$A$308,0))/100*INDEX(gDP!BN$6:BN$271,MATCH(totalExpenditure!$A114,gDP!$B$6:$B$271)))</f>
        <v/>
      </c>
      <c r="AZ114" s="77" t="str">
        <f>IF(INDEX([2]pivotTable!AZ$3:AZ$308,MATCH(totalExpenditure!$A114,[2]pivotTable!$A$3:$A$308,0))/100*INDEX(gDP!BO$6:BO$271,MATCH(totalExpenditure!$A114,gDP!$B$6:$B$271))=0,"",INDEX([2]pivotTable!AZ$3:AZ$308,MATCH(totalExpenditure!$A114,[2]pivotTable!$A$3:$A$308,0))/100*INDEX(gDP!BO$6:BO$271,MATCH(totalExpenditure!$A114,gDP!$B$6:$B$271)))</f>
        <v/>
      </c>
      <c r="BA114" s="77" t="str">
        <f>IF(INDEX([2]pivotTable!B$310:B$615,MATCH(totalExpenditure!$A114,[2]pivotTable!$A$310:$A$615,0))/100*INDEX(gDP!Q$6:Q$271,MATCH(totalExpenditure!$A114,gDP!$B$6:$B$271))=0,"",INDEX([2]pivotTable!B$310:B$615,MATCH(totalExpenditure!$A114,[2]pivotTable!$A$310:$A$615,0))/100*INDEX(gDP!Q$6:Q$271,MATCH(totalExpenditure!$A114,gDP!$B$6:$B$271)))</f>
        <v/>
      </c>
      <c r="BB114" s="77" t="str">
        <f>IF(INDEX([2]pivotTable!C$310:C$615,MATCH(totalExpenditure!$A114,[2]pivotTable!$A$310:$A$615,0))/100*INDEX(gDP!R$6:R$271,MATCH(totalExpenditure!$A114,gDP!$B$6:$B$271))=0,"",INDEX([2]pivotTable!C$310:C$615,MATCH(totalExpenditure!$A114,[2]pivotTable!$A$310:$A$615,0))/100*INDEX(gDP!R$6:R$271,MATCH(totalExpenditure!$A114,gDP!$B$6:$B$271)))</f>
        <v/>
      </c>
      <c r="BC114" s="77" t="str">
        <f>IF(INDEX([2]pivotTable!D$310:D$615,MATCH(totalExpenditure!$A114,[2]pivotTable!$A$310:$A$615,0))/100*INDEX(gDP!S$6:S$271,MATCH(totalExpenditure!$A114,gDP!$B$6:$B$271))=0,"",INDEX([2]pivotTable!D$310:D$615,MATCH(totalExpenditure!$A114,[2]pivotTable!$A$310:$A$615,0))/100*INDEX(gDP!S$6:S$271,MATCH(totalExpenditure!$A114,gDP!$B$6:$B$271)))</f>
        <v/>
      </c>
      <c r="BD114" s="77" t="str">
        <f>IF(INDEX([2]pivotTable!E$310:E$615,MATCH(totalExpenditure!$A114,[2]pivotTable!$A$310:$A$615,0))/100*INDEX(gDP!T$6:T$271,MATCH(totalExpenditure!$A114,gDP!$B$6:$B$271))=0,"",INDEX([2]pivotTable!E$310:E$615,MATCH(totalExpenditure!$A114,[2]pivotTable!$A$310:$A$615,0))/100*INDEX(gDP!T$6:T$271,MATCH(totalExpenditure!$A114,gDP!$B$6:$B$271)))</f>
        <v/>
      </c>
      <c r="BE114" s="77" t="str">
        <f>IF(INDEX([2]pivotTable!F$310:F$615,MATCH(totalExpenditure!$A114,[2]pivotTable!$A$310:$A$615,0))/100*INDEX(gDP!U$6:U$271,MATCH(totalExpenditure!$A114,gDP!$B$6:$B$271))=0,"",INDEX([2]pivotTable!F$310:F$615,MATCH(totalExpenditure!$A114,[2]pivotTable!$A$310:$A$615,0))/100*INDEX(gDP!U$6:U$271,MATCH(totalExpenditure!$A114,gDP!$B$6:$B$271)))</f>
        <v/>
      </c>
      <c r="BF114" s="77" t="str">
        <f>IF(INDEX([2]pivotTable!G$310:G$615,MATCH(totalExpenditure!$A114,[2]pivotTable!$A$310:$A$615,0))/100*INDEX(gDP!V$6:V$271,MATCH(totalExpenditure!$A114,gDP!$B$6:$B$271))=0,"",INDEX([2]pivotTable!G$310:G$615,MATCH(totalExpenditure!$A114,[2]pivotTable!$A$310:$A$615,0))/100*INDEX(gDP!V$6:V$271,MATCH(totalExpenditure!$A114,gDP!$B$6:$B$271)))</f>
        <v/>
      </c>
      <c r="BG114" s="77" t="str">
        <f>IF(INDEX([2]pivotTable!H$310:H$615,MATCH(totalExpenditure!$A114,[2]pivotTable!$A$310:$A$615,0))/100*INDEX(gDP!W$6:W$271,MATCH(totalExpenditure!$A114,gDP!$B$6:$B$271))=0,"",INDEX([2]pivotTable!H$310:H$615,MATCH(totalExpenditure!$A114,[2]pivotTable!$A$310:$A$615,0))/100*INDEX(gDP!W$6:W$271,MATCH(totalExpenditure!$A114,gDP!$B$6:$B$271)))</f>
        <v/>
      </c>
      <c r="BH114" s="77" t="str">
        <f>IF(INDEX([2]pivotTable!I$310:I$615,MATCH(totalExpenditure!$A114,[2]pivotTable!$A$310:$A$615,0))/100*INDEX(gDP!X$6:X$271,MATCH(totalExpenditure!$A114,gDP!$B$6:$B$271))=0,"",INDEX([2]pivotTable!I$310:I$615,MATCH(totalExpenditure!$A114,[2]pivotTable!$A$310:$A$615,0))/100*INDEX(gDP!X$6:X$271,MATCH(totalExpenditure!$A114,gDP!$B$6:$B$271)))</f>
        <v/>
      </c>
      <c r="BI114" s="77" t="str">
        <f>IF(INDEX([2]pivotTable!J$310:J$615,MATCH(totalExpenditure!$A114,[2]pivotTable!$A$310:$A$615,0))/100*INDEX(gDP!Y$6:Y$271,MATCH(totalExpenditure!$A114,gDP!$B$6:$B$271))=0,"",INDEX([2]pivotTable!J$310:J$615,MATCH(totalExpenditure!$A114,[2]pivotTable!$A$310:$A$615,0))/100*INDEX(gDP!Y$6:Y$271,MATCH(totalExpenditure!$A114,gDP!$B$6:$B$271)))</f>
        <v/>
      </c>
      <c r="BJ114" s="77" t="str">
        <f>IF(INDEX([2]pivotTable!K$310:K$615,MATCH(totalExpenditure!$A114,[2]pivotTable!$A$310:$A$615,0))/100*INDEX(gDP!Z$6:Z$271,MATCH(totalExpenditure!$A114,gDP!$B$6:$B$271))=0,"",INDEX([2]pivotTable!K$310:K$615,MATCH(totalExpenditure!$A114,[2]pivotTable!$A$310:$A$615,0))/100*INDEX(gDP!Z$6:Z$271,MATCH(totalExpenditure!$A114,gDP!$B$6:$B$271)))</f>
        <v/>
      </c>
      <c r="BK114" s="77" t="str">
        <f>IF(INDEX([2]pivotTable!L$310:L$615,MATCH(totalExpenditure!$A114,[2]pivotTable!$A$310:$A$615,0))/100*INDEX(gDP!AA$6:AA$271,MATCH(totalExpenditure!$A114,gDP!$B$6:$B$271))=0,"",INDEX([2]pivotTable!L$310:L$615,MATCH(totalExpenditure!$A114,[2]pivotTable!$A$310:$A$615,0))/100*INDEX(gDP!AA$6:AA$271,MATCH(totalExpenditure!$A114,gDP!$B$6:$B$271)))</f>
        <v/>
      </c>
      <c r="BL114" s="77" t="str">
        <f>IF(INDEX([2]pivotTable!M$310:M$615,MATCH(totalExpenditure!$A114,[2]pivotTable!$A$310:$A$615,0))/100*INDEX(gDP!AB$6:AB$271,MATCH(totalExpenditure!$A114,gDP!$B$6:$B$271))=0,"",INDEX([2]pivotTable!M$310:M$615,MATCH(totalExpenditure!$A114,[2]pivotTable!$A$310:$A$615,0))/100*INDEX(gDP!AB$6:AB$271,MATCH(totalExpenditure!$A114,gDP!$B$6:$B$271)))</f>
        <v/>
      </c>
      <c r="BM114" s="77" t="str">
        <f>IF(INDEX([2]pivotTable!N$310:N$615,MATCH(totalExpenditure!$A114,[2]pivotTable!$A$310:$A$615,0))/100*INDEX(gDP!AC$6:AC$271,MATCH(totalExpenditure!$A114,gDP!$B$6:$B$271))=0,"",INDEX([2]pivotTable!N$310:N$615,MATCH(totalExpenditure!$A114,[2]pivotTable!$A$310:$A$615,0))/100*INDEX(gDP!AC$6:AC$271,MATCH(totalExpenditure!$A114,gDP!$B$6:$B$271)))</f>
        <v/>
      </c>
      <c r="BN114" s="77" t="str">
        <f>IF(INDEX([2]pivotTable!O$310:O$615,MATCH(totalExpenditure!$A114,[2]pivotTable!$A$310:$A$615,0))/100*INDEX(gDP!AD$6:AD$271,MATCH(totalExpenditure!$A114,gDP!$B$6:$B$271))=0,"",INDEX([2]pivotTable!O$310:O$615,MATCH(totalExpenditure!$A114,[2]pivotTable!$A$310:$A$615,0))/100*INDEX(gDP!AD$6:AD$271,MATCH(totalExpenditure!$A114,gDP!$B$6:$B$271)))</f>
        <v/>
      </c>
      <c r="BO114" s="77" t="str">
        <f>IF(INDEX([2]pivotTable!P$310:P$615,MATCH(totalExpenditure!$A114,[2]pivotTable!$A$310:$A$615,0))/100*INDEX(gDP!AE$6:AE$271,MATCH(totalExpenditure!$A114,gDP!$B$6:$B$271))=0,"",INDEX([2]pivotTable!P$310:P$615,MATCH(totalExpenditure!$A114,[2]pivotTable!$A$310:$A$615,0))/100*INDEX(gDP!AE$6:AE$271,MATCH(totalExpenditure!$A114,gDP!$B$6:$B$271)))</f>
        <v/>
      </c>
      <c r="BP114" s="77" t="str">
        <f>IF(INDEX([2]pivotTable!Q$310:Q$615,MATCH(totalExpenditure!$A114,[2]pivotTable!$A$310:$A$615,0))/100*INDEX(gDP!AF$6:AF$271,MATCH(totalExpenditure!$A114,gDP!$B$6:$B$271))=0,"",INDEX([2]pivotTable!Q$310:Q$615,MATCH(totalExpenditure!$A114,[2]pivotTable!$A$310:$A$615,0))/100*INDEX(gDP!AF$6:AF$271,MATCH(totalExpenditure!$A114,gDP!$B$6:$B$271)))</f>
        <v/>
      </c>
      <c r="BQ114" s="77" t="str">
        <f>IF(INDEX([2]pivotTable!R$310:R$615,MATCH(totalExpenditure!$A114,[2]pivotTable!$A$310:$A$615,0))/100*INDEX(gDP!AG$6:AG$271,MATCH(totalExpenditure!$A114,gDP!$B$6:$B$271))=0,"",INDEX([2]pivotTable!R$310:R$615,MATCH(totalExpenditure!$A114,[2]pivotTable!$A$310:$A$615,0))/100*INDEX(gDP!AG$6:AG$271,MATCH(totalExpenditure!$A114,gDP!$B$6:$B$271)))</f>
        <v/>
      </c>
      <c r="BR114" s="77" t="str">
        <f>IF(INDEX([2]pivotTable!S$310:S$615,MATCH(totalExpenditure!$A114,[2]pivotTable!$A$310:$A$615,0))/100*INDEX(gDP!AH$6:AH$271,MATCH(totalExpenditure!$A114,gDP!$B$6:$B$271))=0,"",INDEX([2]pivotTable!S$310:S$615,MATCH(totalExpenditure!$A114,[2]pivotTable!$A$310:$A$615,0))/100*INDEX(gDP!AH$6:AH$271,MATCH(totalExpenditure!$A114,gDP!$B$6:$B$271)))</f>
        <v/>
      </c>
      <c r="BS114" s="77" t="str">
        <f>IF(INDEX([2]pivotTable!T$310:T$615,MATCH(totalExpenditure!$A114,[2]pivotTable!$A$310:$A$615,0))/100*INDEX(gDP!AI$6:AI$271,MATCH(totalExpenditure!$A114,gDP!$B$6:$B$271))=0,"",INDEX([2]pivotTable!T$310:T$615,MATCH(totalExpenditure!$A114,[2]pivotTable!$A$310:$A$615,0))/100*INDEX(gDP!AI$6:AI$271,MATCH(totalExpenditure!$A114,gDP!$B$6:$B$271)))</f>
        <v/>
      </c>
      <c r="BT114" s="77" t="str">
        <f>IF(INDEX([2]pivotTable!U$310:U$615,MATCH(totalExpenditure!$A114,[2]pivotTable!$A$310:$A$615,0))/100*INDEX(gDP!AJ$6:AJ$271,MATCH(totalExpenditure!$A114,gDP!$B$6:$B$271))=0,"",INDEX([2]pivotTable!U$310:U$615,MATCH(totalExpenditure!$A114,[2]pivotTable!$A$310:$A$615,0))/100*INDEX(gDP!AJ$6:AJ$271,MATCH(totalExpenditure!$A114,gDP!$B$6:$B$271)))</f>
        <v/>
      </c>
      <c r="BU114" s="77" t="str">
        <f>IF(INDEX([2]pivotTable!V$310:V$615,MATCH(totalExpenditure!$A114,[2]pivotTable!$A$310:$A$615,0))/100*INDEX(gDP!AK$6:AK$271,MATCH(totalExpenditure!$A114,gDP!$B$6:$B$271))=0,"",INDEX([2]pivotTable!V$310:V$615,MATCH(totalExpenditure!$A114,[2]pivotTable!$A$310:$A$615,0))/100*INDEX(gDP!AK$6:AK$271,MATCH(totalExpenditure!$A114,gDP!$B$6:$B$271)))</f>
        <v/>
      </c>
      <c r="BV114" s="77" t="str">
        <f>IF(INDEX([2]pivotTable!W$310:W$615,MATCH(totalExpenditure!$A114,[2]pivotTable!$A$310:$A$615,0))/100*INDEX(gDP!AL$6:AL$271,MATCH(totalExpenditure!$A114,gDP!$B$6:$B$271))=0,"",INDEX([2]pivotTable!W$310:W$615,MATCH(totalExpenditure!$A114,[2]pivotTable!$A$310:$A$615,0))/100*INDEX(gDP!AL$6:AL$271,MATCH(totalExpenditure!$A114,gDP!$B$6:$B$271)))</f>
        <v/>
      </c>
      <c r="BW114" s="77" t="str">
        <f>IF(INDEX([2]pivotTable!X$310:X$615,MATCH(totalExpenditure!$A114,[2]pivotTable!$A$310:$A$615,0))/100*INDEX(gDP!AM$6:AM$271,MATCH(totalExpenditure!$A114,gDP!$B$6:$B$271))=0,"",INDEX([2]pivotTable!X$310:X$615,MATCH(totalExpenditure!$A114,[2]pivotTable!$A$310:$A$615,0))/100*INDEX(gDP!AM$6:AM$271,MATCH(totalExpenditure!$A114,gDP!$B$6:$B$271)))</f>
        <v/>
      </c>
      <c r="BX114" s="77" t="str">
        <f>IF(INDEX([2]pivotTable!Y$310:Y$615,MATCH(totalExpenditure!$A114,[2]pivotTable!$A$310:$A$615,0))/100*INDEX(gDP!AN$6:AN$271,MATCH(totalExpenditure!$A114,gDP!$B$6:$B$271))=0,"",INDEX([2]pivotTable!Y$310:Y$615,MATCH(totalExpenditure!$A114,[2]pivotTable!$A$310:$A$615,0))/100*INDEX(gDP!AN$6:AN$271,MATCH(totalExpenditure!$A114,gDP!$B$6:$B$271)))</f>
        <v/>
      </c>
      <c r="BY114" s="77" t="str">
        <f>IF(INDEX([2]pivotTable!Z$310:Z$615,MATCH(totalExpenditure!$A114,[2]pivotTable!$A$310:$A$615,0))/100*INDEX(gDP!AO$6:AO$271,MATCH(totalExpenditure!$A114,gDP!$B$6:$B$271))=0,"",INDEX([2]pivotTable!Z$310:Z$615,MATCH(totalExpenditure!$A114,[2]pivotTable!$A$310:$A$615,0))/100*INDEX(gDP!AO$6:AO$271,MATCH(totalExpenditure!$A114,gDP!$B$6:$B$271)))</f>
        <v/>
      </c>
      <c r="BZ114" s="77" t="str">
        <f>IF(INDEX([2]pivotTable!AA$310:AA$615,MATCH(totalExpenditure!$A114,[2]pivotTable!$A$310:$A$615,0))/100*INDEX(gDP!AP$6:AP$271,MATCH(totalExpenditure!$A114,gDP!$B$6:$B$271))=0,"",INDEX([2]pivotTable!AA$310:AA$615,MATCH(totalExpenditure!$A114,[2]pivotTable!$A$310:$A$615,0))/100*INDEX(gDP!AP$6:AP$271,MATCH(totalExpenditure!$A114,gDP!$B$6:$B$271)))</f>
        <v/>
      </c>
      <c r="CA114" s="77" t="str">
        <f>IF(INDEX([2]pivotTable!AB$310:AB$615,MATCH(totalExpenditure!$A114,[2]pivotTable!$A$310:$A$615,0))/100*INDEX(gDP!AQ$6:AQ$271,MATCH(totalExpenditure!$A114,gDP!$B$6:$B$271))=0,"",INDEX([2]pivotTable!AB$310:AB$615,MATCH(totalExpenditure!$A114,[2]pivotTable!$A$310:$A$615,0))/100*INDEX(gDP!AQ$6:AQ$271,MATCH(totalExpenditure!$A114,gDP!$B$6:$B$271)))</f>
        <v/>
      </c>
      <c r="CB114" s="77">
        <f>IF(INDEX([2]pivotTable!AC$310:AC$615,MATCH(totalExpenditure!$A114,[2]pivotTable!$A$310:$A$615,0))/100*INDEX(gDP!AR$6:AR$271,MATCH(totalExpenditure!$A114,gDP!$B$6:$B$271))=0,"",INDEX([2]pivotTable!AC$310:AC$615,MATCH(totalExpenditure!$A114,[2]pivotTable!$A$310:$A$615,0))/100*INDEX(gDP!AR$6:AR$271,MATCH(totalExpenditure!$A114,gDP!$B$6:$B$271)))</f>
        <v>5918791578.7436905</v>
      </c>
      <c r="CC114" s="77">
        <f>IF(INDEX([2]pivotTable!AD$310:AD$615,MATCH(totalExpenditure!$A114,[2]pivotTable!$A$310:$A$615,0))/100*INDEX(gDP!AS$6:AS$271,MATCH(totalExpenditure!$A114,gDP!$B$6:$B$271))=0,"",INDEX([2]pivotTable!AD$310:AD$615,MATCH(totalExpenditure!$A114,[2]pivotTable!$A$310:$A$615,0))/100*INDEX(gDP!AS$6:AS$271,MATCH(totalExpenditure!$A114,gDP!$B$6:$B$271)))</f>
        <v>5808104468.5152788</v>
      </c>
      <c r="CD114" s="77">
        <f>IF(INDEX([2]pivotTable!AE$310:AE$615,MATCH(totalExpenditure!$A114,[2]pivotTable!$A$310:$A$615,0))/100*INDEX(gDP!AT$6:AT$271,MATCH(totalExpenditure!$A114,gDP!$B$6:$B$271))=0,"",INDEX([2]pivotTable!AE$310:AE$615,MATCH(totalExpenditure!$A114,[2]pivotTable!$A$310:$A$615,0))/100*INDEX(gDP!AT$6:AT$271,MATCH(totalExpenditure!$A114,gDP!$B$6:$B$271)))</f>
        <v>6407809837.4950571</v>
      </c>
      <c r="CE114" s="77">
        <f>IF(INDEX([2]pivotTable!AF$310:AF$615,MATCH(totalExpenditure!$A114,[2]pivotTable!$A$310:$A$615,0))/100*INDEX(gDP!AU$6:AU$271,MATCH(totalExpenditure!$A114,gDP!$B$6:$B$271))=0,"",INDEX([2]pivotTable!AF$310:AF$615,MATCH(totalExpenditure!$A114,[2]pivotTable!$A$310:$A$615,0))/100*INDEX(gDP!AU$6:AU$271,MATCH(totalExpenditure!$A114,gDP!$B$6:$B$271)))</f>
        <v>6333751425.9206991</v>
      </c>
      <c r="CF114" s="77">
        <f>IF(INDEX([2]pivotTable!AG$310:AG$615,MATCH(totalExpenditure!$A114,[2]pivotTable!$A$310:$A$615,0))/100*INDEX(gDP!AV$6:AV$271,MATCH(totalExpenditure!$A114,gDP!$B$6:$B$271))=0,"",INDEX([2]pivotTable!AG$310:AG$615,MATCH(totalExpenditure!$A114,[2]pivotTable!$A$310:$A$615,0))/100*INDEX(gDP!AV$6:AV$271,MATCH(totalExpenditure!$A114,gDP!$B$6:$B$271)))</f>
        <v>7231638178.1240835</v>
      </c>
      <c r="CG114" s="77">
        <f>IF(INDEX([2]pivotTable!AH$310:AH$615,MATCH(totalExpenditure!$A114,[2]pivotTable!$A$310:$A$615,0))/100*INDEX(gDP!AW$6:AW$271,MATCH(totalExpenditure!$A114,gDP!$B$6:$B$271))=0,"",INDEX([2]pivotTable!AH$310:AH$615,MATCH(totalExpenditure!$A114,[2]pivotTable!$A$310:$A$615,0))/100*INDEX(gDP!AW$6:AW$271,MATCH(totalExpenditure!$A114,gDP!$B$6:$B$271)))</f>
        <v>13899393485.083191</v>
      </c>
      <c r="CH114" s="77">
        <f>IF(INDEX([2]pivotTable!AI$310:AI$615,MATCH(totalExpenditure!$A114,[2]pivotTable!$A$310:$A$615,0))/100*INDEX(gDP!AX$6:AX$271,MATCH(totalExpenditure!$A114,gDP!$B$6:$B$271))=0,"",INDEX([2]pivotTable!AI$310:AI$615,MATCH(totalExpenditure!$A114,[2]pivotTable!$A$310:$A$615,0))/100*INDEX(gDP!AX$6:AX$271,MATCH(totalExpenditure!$A114,gDP!$B$6:$B$271)))</f>
        <v>16735828775.633478</v>
      </c>
      <c r="CI114" s="77">
        <f>IF(INDEX([2]pivotTable!AJ$310:AJ$615,MATCH(totalExpenditure!$A114,[2]pivotTable!$A$310:$A$615,0))/100*INDEX(gDP!AY$6:AY$271,MATCH(totalExpenditure!$A114,gDP!$B$6:$B$271))=0,"",INDEX([2]pivotTable!AJ$310:AJ$615,MATCH(totalExpenditure!$A114,[2]pivotTable!$A$310:$A$615,0))/100*INDEX(gDP!AY$6:AY$271,MATCH(totalExpenditure!$A114,gDP!$B$6:$B$271)))</f>
        <v>17676885909.209152</v>
      </c>
      <c r="CJ114" s="77">
        <f>IF(INDEX([2]pivotTable!AK$310:AK$615,MATCH(totalExpenditure!$A114,[2]pivotTable!$A$310:$A$615,0))/100*INDEX(gDP!AZ$6:AZ$271,MATCH(totalExpenditure!$A114,gDP!$B$6:$B$271))=0,"",INDEX([2]pivotTable!AK$310:AK$615,MATCH(totalExpenditure!$A114,[2]pivotTable!$A$310:$A$615,0))/100*INDEX(gDP!AZ$6:AZ$271,MATCH(totalExpenditure!$A114,gDP!$B$6:$B$271)))</f>
        <v>23483013269.514729</v>
      </c>
      <c r="CK114" s="77">
        <f>IF(INDEX([2]pivotTable!AL$310:AL$615,MATCH(totalExpenditure!$A114,[2]pivotTable!$A$310:$A$615,0))/100*INDEX(gDP!BA$6:BA$271,MATCH(totalExpenditure!$A114,gDP!$B$6:$B$271))=0,"",INDEX([2]pivotTable!AL$310:AL$615,MATCH(totalExpenditure!$A114,[2]pivotTable!$A$310:$A$615,0))/100*INDEX(gDP!BA$6:BA$271,MATCH(totalExpenditure!$A114,gDP!$B$6:$B$271)))</f>
        <v>25176797919.124321</v>
      </c>
      <c r="CL114" s="77">
        <f>IF(INDEX([2]pivotTable!AM$310:AM$615,MATCH(totalExpenditure!$A114,[2]pivotTable!$A$310:$A$615,0))/100*INDEX(gDP!BB$6:BB$271,MATCH(totalExpenditure!$A114,gDP!$B$6:$B$271))=0,"",INDEX([2]pivotTable!AM$310:AM$615,MATCH(totalExpenditure!$A114,[2]pivotTable!$A$310:$A$615,0))/100*INDEX(gDP!BB$6:BB$271,MATCH(totalExpenditure!$A114,gDP!$B$6:$B$271)))</f>
        <v>33413011623.173012</v>
      </c>
      <c r="CM114" s="77">
        <f>IF(INDEX([2]pivotTable!AN$310:AN$615,MATCH(totalExpenditure!$A114,[2]pivotTable!$A$310:$A$615,0))/100*INDEX(gDP!BC$6:BC$271,MATCH(totalExpenditure!$A114,gDP!$B$6:$B$271))=0,"",INDEX([2]pivotTable!AN$310:AN$615,MATCH(totalExpenditure!$A114,[2]pivotTable!$A$310:$A$615,0))/100*INDEX(gDP!BC$6:BC$271,MATCH(totalExpenditure!$A114,gDP!$B$6:$B$271)))</f>
        <v>38371595396.205582</v>
      </c>
      <c r="CN114" s="77" t="str">
        <f>IF(INDEX([2]pivotTable!AO$310:AO$615,MATCH(totalExpenditure!$A114,[2]pivotTable!$A$310:$A$615,0))/100*INDEX(gDP!BD$6:BD$271,MATCH(totalExpenditure!$A114,gDP!$B$6:$B$271))=0,"",INDEX([2]pivotTable!AO$310:AO$615,MATCH(totalExpenditure!$A114,[2]pivotTable!$A$310:$A$615,0))/100*INDEX(gDP!BD$6:BD$271,MATCH(totalExpenditure!$A114,gDP!$B$6:$B$271)))</f>
        <v/>
      </c>
      <c r="CO114" s="77">
        <f>IF(INDEX([2]pivotTable!AP$310:AP$615,MATCH(totalExpenditure!$A114,[2]pivotTable!$A$310:$A$615,0))/100*INDEX(gDP!BE$6:BE$271,MATCH(totalExpenditure!$A114,gDP!$B$6:$B$271))=0,"",INDEX([2]pivotTable!AP$310:AP$615,MATCH(totalExpenditure!$A114,[2]pivotTable!$A$310:$A$615,0))/100*INDEX(gDP!BE$6:BE$271,MATCH(totalExpenditure!$A114,gDP!$B$6:$B$271)))</f>
        <v>18824667181.232784</v>
      </c>
      <c r="CP114" s="77">
        <f>IF(INDEX([2]pivotTable!AQ$310:AQ$615,MATCH(totalExpenditure!$A114,[2]pivotTable!$A$310:$A$615,0))/100*INDEX(gDP!BF$6:BF$271,MATCH(totalExpenditure!$A114,gDP!$B$6:$B$271))=0,"",INDEX([2]pivotTable!AQ$310:AQ$615,MATCH(totalExpenditure!$A114,[2]pivotTable!$A$310:$A$615,0))/100*INDEX(gDP!BF$6:BF$271,MATCH(totalExpenditure!$A114,gDP!$B$6:$B$271)))</f>
        <v>20980953036.122498</v>
      </c>
      <c r="CQ114" s="77">
        <f>IF(INDEX([2]pivotTable!AR$310:AR$615,MATCH(totalExpenditure!$A114,[2]pivotTable!$A$310:$A$615,0))/100*INDEX(gDP!BG$6:BG$271,MATCH(totalExpenditure!$A114,gDP!$B$6:$B$271))=0,"",INDEX([2]pivotTable!AR$310:AR$615,MATCH(totalExpenditure!$A114,[2]pivotTable!$A$310:$A$615,0))/100*INDEX(gDP!BG$6:BG$271,MATCH(totalExpenditure!$A114,gDP!$B$6:$B$271)))</f>
        <v>24673430397.778767</v>
      </c>
      <c r="CR114" s="77">
        <f>IF(INDEX([2]pivotTable!AS$310:AS$615,MATCH(totalExpenditure!$A114,[2]pivotTable!$A$310:$A$615,0))/100*INDEX(gDP!BH$6:BH$271,MATCH(totalExpenditure!$A114,gDP!$B$6:$B$271))=0,"",INDEX([2]pivotTable!AS$310:AS$615,MATCH(totalExpenditure!$A114,[2]pivotTable!$A$310:$A$615,0))/100*INDEX(gDP!BH$6:BH$271,MATCH(totalExpenditure!$A114,gDP!$B$6:$B$271)))</f>
        <v>24822342648.5238</v>
      </c>
      <c r="CS114" s="77">
        <f>IF(INDEX([2]pivotTable!AT$310:AT$615,MATCH(totalExpenditure!$A114,[2]pivotTable!$A$310:$A$615,0))/100*INDEX(gDP!BI$6:BI$271,MATCH(totalExpenditure!$A114,gDP!$B$6:$B$271))=0,"",INDEX([2]pivotTable!AT$310:AT$615,MATCH(totalExpenditure!$A114,[2]pivotTable!$A$310:$A$615,0))/100*INDEX(gDP!BI$6:BI$271,MATCH(totalExpenditure!$A114,gDP!$B$6:$B$271)))</f>
        <v>27308082939.397671</v>
      </c>
      <c r="CT114" s="77">
        <f>IF(INDEX([2]pivotTable!AU$310:AU$615,MATCH(totalExpenditure!$A114,[2]pivotTable!$A$310:$A$615,0))/100*INDEX(gDP!BJ$6:BJ$271,MATCH(totalExpenditure!$A114,gDP!$B$6:$B$271))=0,"",INDEX([2]pivotTable!AU$310:AU$615,MATCH(totalExpenditure!$A114,[2]pivotTable!$A$310:$A$615,0))/100*INDEX(gDP!BJ$6:BJ$271,MATCH(totalExpenditure!$A114,gDP!$B$6:$B$271)))</f>
        <v>33938870563.271553</v>
      </c>
      <c r="CU114" s="77" t="str">
        <f>IF(INDEX([2]pivotTable!AV$310:AV$615,MATCH(totalExpenditure!$A114,[2]pivotTable!$A$310:$A$615,0))/100*INDEX(gDP!BK$6:BK$271,MATCH(totalExpenditure!$A114,gDP!$B$6:$B$271))=0,"",INDEX([2]pivotTable!AV$310:AV$615,MATCH(totalExpenditure!$A114,[2]pivotTable!$A$310:$A$615,0))/100*INDEX(gDP!BK$6:BK$271,MATCH(totalExpenditure!$A114,gDP!$B$6:$B$271)))</f>
        <v/>
      </c>
      <c r="CV114" s="77" t="str">
        <f>IF(INDEX([2]pivotTable!AW$310:AW$615,MATCH(totalExpenditure!$A114,[2]pivotTable!$A$310:$A$615,0))/100*INDEX(gDP!BL$6:BL$271,MATCH(totalExpenditure!$A114,gDP!$B$6:$B$271))=0,"",INDEX([2]pivotTable!AW$310:AW$615,MATCH(totalExpenditure!$A114,[2]pivotTable!$A$310:$A$615,0))/100*INDEX(gDP!BL$6:BL$271,MATCH(totalExpenditure!$A114,gDP!$B$6:$B$271)))</f>
        <v/>
      </c>
      <c r="CW114" s="77" t="str">
        <f>IF(INDEX([2]pivotTable!AX$310:AX$615,MATCH(totalExpenditure!$A114,[2]pivotTable!$A$310:$A$615,0))/100*INDEX(gDP!BM$6:BM$271,MATCH(totalExpenditure!$A114,gDP!$B$6:$B$271))=0,"",INDEX([2]pivotTable!AX$310:AX$615,MATCH(totalExpenditure!$A114,[2]pivotTable!$A$310:$A$615,0))/100*INDEX(gDP!BM$6:BM$271,MATCH(totalExpenditure!$A114,gDP!$B$6:$B$271)))</f>
        <v/>
      </c>
      <c r="CX114" s="77" t="str">
        <f>IF(INDEX([2]pivotTable!AY$310:AY$615,MATCH(totalExpenditure!$A114,[2]pivotTable!$A$310:$A$615,0))/100*INDEX(gDP!BN$6:BN$271,MATCH(totalExpenditure!$A114,gDP!$B$6:$B$271))=0,"",INDEX([2]pivotTable!AY$310:AY$615,MATCH(totalExpenditure!$A114,[2]pivotTable!$A$310:$A$615,0))/100*INDEX(gDP!BN$6:BN$271,MATCH(totalExpenditure!$A114,gDP!$B$6:$B$271)))</f>
        <v/>
      </c>
      <c r="CY114" s="77" t="str">
        <f>IF(INDEX([2]pivotTable!AZ$310:AZ$615,MATCH(totalExpenditure!$A114,[2]pivotTable!$A$310:$A$615,0))/100*INDEX(gDP!BO$6:BO$271,MATCH(totalExpenditure!$A114,gDP!$B$6:$B$271))=0,"",INDEX([2]pivotTable!AZ$310:AZ$615,MATCH(totalExpenditure!$A114,[2]pivotTable!$A$310:$A$615,0))/100*INDEX(gDP!BO$6:BO$271,MATCH(totalExpenditure!$A114,gDP!$B$6:$B$271)))</f>
        <v/>
      </c>
      <c r="CZ114" s="77" t="str">
        <f>IF(B114="","",IF(BA114="","",B114-B114+INDEX(gDP!Q$6:Q$271,MATCH(totalExpenditure!$A114,gDP!$B$6:$B$271))))</f>
        <v/>
      </c>
      <c r="DA114" s="77" t="str">
        <f>IF(C114="","",IF(BB114="","",C114-C114+INDEX(gDP!R$6:R$271,MATCH(totalExpenditure!$A114,gDP!$B$6:$B$271))))</f>
        <v/>
      </c>
      <c r="DB114" s="77" t="str">
        <f>IF(D114="","",IF(BC114="","",D114-D114+INDEX(gDP!S$6:S$271,MATCH(totalExpenditure!$A114,gDP!$B$6:$B$271))))</f>
        <v/>
      </c>
      <c r="DC114" s="77" t="str">
        <f>IF(E114="","",IF(BD114="","",E114-E114+INDEX(gDP!T$6:T$271,MATCH(totalExpenditure!$A114,gDP!$B$6:$B$271))))</f>
        <v/>
      </c>
      <c r="DD114" s="77" t="str">
        <f>IF(F114="","",IF(BE114="","",F114-F114+INDEX(gDP!U$6:U$271,MATCH(totalExpenditure!$A114,gDP!$B$6:$B$271))))</f>
        <v/>
      </c>
      <c r="DE114" s="77" t="str">
        <f>IF(G114="","",IF(BF114="","",G114-G114+INDEX(gDP!V$6:V$271,MATCH(totalExpenditure!$A114,gDP!$B$6:$B$271))))</f>
        <v/>
      </c>
      <c r="DF114" s="77" t="str">
        <f>IF(H114="","",IF(BG114="","",H114-H114+INDEX(gDP!W$6:W$271,MATCH(totalExpenditure!$A114,gDP!$B$6:$B$271))))</f>
        <v/>
      </c>
      <c r="DG114" s="77" t="str">
        <f>IF(I114="","",IF(BH114="","",I114-I114+INDEX(gDP!X$6:X$271,MATCH(totalExpenditure!$A114,gDP!$B$6:$B$271))))</f>
        <v/>
      </c>
      <c r="DH114" s="77" t="str">
        <f>IF(J114="","",IF(BI114="","",J114-J114+INDEX(gDP!Y$6:Y$271,MATCH(totalExpenditure!$A114,gDP!$B$6:$B$271))))</f>
        <v/>
      </c>
      <c r="DI114" s="77" t="str">
        <f>IF(K114="","",IF(BJ114="","",K114-K114+INDEX(gDP!Z$6:Z$271,MATCH(totalExpenditure!$A114,gDP!$B$6:$B$271))))</f>
        <v/>
      </c>
      <c r="DJ114" s="77" t="str">
        <f>IF(L114="","",IF(BK114="","",L114-L114+INDEX(gDP!AA$6:AA$271,MATCH(totalExpenditure!$A114,gDP!$B$6:$B$271))))</f>
        <v/>
      </c>
      <c r="DK114" s="77" t="str">
        <f>IF(M114="","",IF(BL114="","",M114-M114+INDEX(gDP!AB$6:AB$271,MATCH(totalExpenditure!$A114,gDP!$B$6:$B$271))))</f>
        <v/>
      </c>
      <c r="DL114" s="77" t="str">
        <f>IF(N114="","",IF(BM114="","",N114-N114+INDEX(gDP!AC$6:AC$271,MATCH(totalExpenditure!$A114,gDP!$B$6:$B$271))))</f>
        <v/>
      </c>
      <c r="DM114" s="77" t="str">
        <f>IF(O114="","",IF(BN114="","",O114-O114+INDEX(gDP!AD$6:AD$271,MATCH(totalExpenditure!$A114,gDP!$B$6:$B$271))))</f>
        <v/>
      </c>
      <c r="DN114" s="77" t="str">
        <f>IF(P114="","",IF(BO114="","",P114-P114+INDEX(gDP!AE$6:AE$271,MATCH(totalExpenditure!$A114,gDP!$B$6:$B$271))))</f>
        <v/>
      </c>
      <c r="DO114" s="77" t="str">
        <f>IF(Q114="","",IF(BP114="","",Q114-Q114+INDEX(gDP!AF$6:AF$271,MATCH(totalExpenditure!$A114,gDP!$B$6:$B$271))))</f>
        <v/>
      </c>
      <c r="DP114" s="77" t="str">
        <f>IF(R114="","",IF(BQ114="","",R114-R114+INDEX(gDP!AG$6:AG$271,MATCH(totalExpenditure!$A114,gDP!$B$6:$B$271))))</f>
        <v/>
      </c>
      <c r="DQ114" s="77" t="str">
        <f>IF(S114="","",IF(BR114="","",S114-S114+INDEX(gDP!AH$6:AH$271,MATCH(totalExpenditure!$A114,gDP!$B$6:$B$271))))</f>
        <v/>
      </c>
      <c r="DR114" s="77" t="str">
        <f>IF(T114="","",IF(BS114="","",T114-T114+INDEX(gDP!AI$6:AI$271,MATCH(totalExpenditure!$A114,gDP!$B$6:$B$271))))</f>
        <v/>
      </c>
      <c r="DS114" s="77" t="str">
        <f>IF(U114="","",IF(BT114="","",U114-U114+INDEX(gDP!AJ$6:AJ$271,MATCH(totalExpenditure!$A114,gDP!$B$6:$B$271))))</f>
        <v/>
      </c>
      <c r="DT114" s="77" t="str">
        <f>IF(V114="","",IF(BU114="","",V114-V114+INDEX(gDP!AK$6:AK$271,MATCH(totalExpenditure!$A114,gDP!$B$6:$B$271))))</f>
        <v/>
      </c>
      <c r="DU114" s="77" t="str">
        <f>IF(W114="","",IF(BV114="","",W114-W114+INDEX(gDP!AL$6:AL$271,MATCH(totalExpenditure!$A114,gDP!$B$6:$B$271))))</f>
        <v/>
      </c>
      <c r="DV114" s="77" t="str">
        <f>IF(X114="","",IF(BW114="","",X114-X114+INDEX(gDP!AM$6:AM$271,MATCH(totalExpenditure!$A114,gDP!$B$6:$B$271))))</f>
        <v/>
      </c>
      <c r="DW114" s="77" t="str">
        <f>IF(Y114="","",IF(BX114="","",Y114-Y114+INDEX(gDP!AN$6:AN$271,MATCH(totalExpenditure!$A114,gDP!$B$6:$B$271))))</f>
        <v/>
      </c>
      <c r="DX114" s="77" t="str">
        <f>IF(Z114="","",IF(BY114="","",Z114-Z114+INDEX(gDP!AO$6:AO$271,MATCH(totalExpenditure!$A114,gDP!$B$6:$B$271))))</f>
        <v/>
      </c>
      <c r="DY114" s="77" t="str">
        <f>IF(AA114="","",IF(BZ114="","",AA114-AA114+INDEX(gDP!AP$6:AP$271,MATCH(totalExpenditure!$A114,gDP!$B$6:$B$271))))</f>
        <v/>
      </c>
      <c r="DZ114" s="77" t="str">
        <f>IF(AB114="","",IF(CA114="","",AB114-AB114+INDEX(gDP!AQ$6:AQ$271,MATCH(totalExpenditure!$A114,gDP!$B$6:$B$271))))</f>
        <v/>
      </c>
      <c r="EA114" s="77">
        <f>IF(AC114="","",IF(CB114="","",AC114-AC114+INDEX(gDP!AR$6:AR$271,MATCH(totalExpenditure!$A114,gDP!$B$6:$B$271))))</f>
        <v>458821052615.78998</v>
      </c>
      <c r="EB114" s="77">
        <f>IF(AD114="","",IF(CC114="","",AD114-AD114+INDEX(gDP!AS$6:AS$271,MATCH(totalExpenditure!$A114,gDP!$B$6:$B$271))))</f>
        <v>468395521654.45801</v>
      </c>
      <c r="EC114" s="77">
        <f>IF(AE114="","",IF(CD114="","",AE114-AE114+INDEX(gDP!AT$6:AT$271,MATCH(totalExpenditure!$A114,gDP!$B$6:$B$271))))</f>
        <v>485440139204.17102</v>
      </c>
      <c r="ED114" s="77">
        <f>IF(AF114="","",IF(CE114="","",AF114-AF114+INDEX(gDP!AU$6:AU$271,MATCH(totalExpenditure!$A114,gDP!$B$6:$B$271))))</f>
        <v>514939140318.75598</v>
      </c>
      <c r="EE114" s="77">
        <f>IF(AG114="","",IF(CF114="","",AG114-AG114+INDEX(gDP!AV$6:AV$271,MATCH(totalExpenditure!$A114,gDP!$B$6:$B$271))))</f>
        <v>607700687237.31799</v>
      </c>
      <c r="EF114" s="77">
        <f>IF(AH114="","",IF(CG114="","",AH114-AH114+INDEX(gDP!AW$6:AW$271,MATCH(totalExpenditure!$A114,gDP!$B$6:$B$271))))</f>
        <v>709152728830.77502</v>
      </c>
      <c r="EG114" s="77">
        <f>IF(AI114="","",IF(CH114="","",AI114-AI114+INDEX(gDP!AX$6:AX$271,MATCH(totalExpenditure!$A114,gDP!$B$6:$B$271))))</f>
        <v>820383763511.44495</v>
      </c>
      <c r="EH114" s="77">
        <f>IF(AJ114="","",IF(CI114="","",AJ114-AJ114+INDEX(gDP!AY$6:AY$271,MATCH(totalExpenditure!$A114,gDP!$B$6:$B$271))))</f>
        <v>940259888787.72095</v>
      </c>
      <c r="EI114" s="77">
        <f>IF(AK114="","",IF(CJ114="","",AK114-AK114+INDEX(gDP!AZ$6:AZ$271,MATCH(totalExpenditure!$A114,gDP!$B$6:$B$271))))</f>
        <v>1216736438834.96</v>
      </c>
      <c r="EJ114" s="77">
        <f>IF(AL114="","",IF(CK114="","",AL114-AL114+INDEX(gDP!BA$6:BA$271,MATCH(totalExpenditure!$A114,gDP!$B$6:$B$271))))</f>
        <v>1198895139005.9199</v>
      </c>
      <c r="EK114" s="77">
        <f>IF(AM114="","",IF(CL114="","",AM114-AM114+INDEX(gDP!BB$6:BB$271,MATCH(totalExpenditure!$A114,gDP!$B$6:$B$271))))</f>
        <v>1341888016994.8999</v>
      </c>
      <c r="EL114" s="77">
        <f>IF(AN114="","",IF(CM114="","",AN114-AN114+INDEX(gDP!BC$6:BC$271,MATCH(totalExpenditure!$A114,gDP!$B$6:$B$271))))</f>
        <v>1675615519484.96</v>
      </c>
      <c r="EM114" s="77" t="str">
        <f>IF(AO114="","",IF(CN114="","",AO114-AO114+INDEX(gDP!BD$6:BD$271,MATCH(totalExpenditure!$A114,gDP!$B$6:$B$271))))</f>
        <v/>
      </c>
      <c r="EN114" s="77">
        <f>IF(AP114="","",IF(CO114="","",AP114-AP114+INDEX(gDP!BE$6:BE$271,MATCH(totalExpenditure!$A114,gDP!$B$6:$B$271))))</f>
        <v>1827637590410.95</v>
      </c>
      <c r="EO114" s="77">
        <f>IF(AQ114="","",IF(CP114="","",AQ114-AQ114+INDEX(gDP!BF$6:BF$271,MATCH(totalExpenditure!$A114,gDP!$B$6:$B$271))))</f>
        <v>1856721507621.46</v>
      </c>
      <c r="EP114" s="77">
        <f>IF(AR114="","",IF(CQ114="","",AR114-AR114+INDEX(gDP!BG$6:BG$271,MATCH(totalExpenditure!$A114,gDP!$B$6:$B$271))))</f>
        <v>2039126479155.27</v>
      </c>
      <c r="EQ114" s="77">
        <f>IF(AS114="","",IF(CR114="","",AS114-AS114+INDEX(gDP!BH$6:BH$271,MATCH(totalExpenditure!$A114,gDP!$B$6:$B$271))))</f>
        <v>2103588360044.3899</v>
      </c>
      <c r="ER114" s="77">
        <f>IF(AT114="","",IF(CS114="","",AT114-AT114+INDEX(gDP!BI$6:BI$271,MATCH(totalExpenditure!$A114,gDP!$B$6:$B$271))))</f>
        <v>2294796885663.6699</v>
      </c>
      <c r="ES114" s="77">
        <f>IF(AU114="","",IF(CT114="","",AU114-AU114+INDEX(gDP!BJ$6:BJ$271,MATCH(totalExpenditure!$A114,gDP!$B$6:$B$271))))</f>
        <v>2651474262755.5898</v>
      </c>
      <c r="ET114" s="77" t="str">
        <f>IF(AV114="","",IF(CU114="","",AV114-AV114+INDEX(gDP!BK$6:BK$271,MATCH(totalExpenditure!$A114,gDP!$B$6:$B$271))))</f>
        <v/>
      </c>
      <c r="EU114" s="77" t="str">
        <f>IF(AW114="","",IF(CV114="","",AW114-AW114+INDEX(gDP!BL$6:BL$271,MATCH(totalExpenditure!$A114,gDP!$B$6:$B$271))))</f>
        <v/>
      </c>
      <c r="EV114" s="77" t="str">
        <f>IF(AX114="","",IF(CW114="","",AX114-AX114+INDEX(gDP!BM$6:BM$271,MATCH(totalExpenditure!$A114,gDP!$B$6:$B$271))))</f>
        <v/>
      </c>
      <c r="EW114" s="77" t="str">
        <f>IF(AY114="","",IF(CX114="","",AY114-AY114+INDEX(gDP!BN$6:BN$271,MATCH(totalExpenditure!$A114,gDP!$B$6:$B$271))))</f>
        <v/>
      </c>
      <c r="EX114" s="77" t="str">
        <f>IF(AZ114="","",IF(CY114="","",AZ114-AZ114+INDEX(gDP!BO$6:BO$271,MATCH(totalExpenditure!$A114,gDP!$B$6:$B$271))))</f>
        <v/>
      </c>
    </row>
    <row r="115" spans="1:154" x14ac:dyDescent="0.35">
      <c r="A115" t="s">
        <v>439</v>
      </c>
      <c r="B115" s="77" t="e">
        <f>IF(INDEX([2]pivotTable!B$3:B$308,MATCH(totalExpenditure!$A115,[2]pivotTable!$A$3:$A$308,0))/100*INDEX(gDP!Q$6:Q$271,MATCH(totalExpenditure!$A115,gDP!$B$6:$B$271))=0,"",INDEX([2]pivotTable!B$3:B$308,MATCH(totalExpenditure!$A115,[2]pivotTable!$A$3:$A$308,0))/100*INDEX(gDP!Q$6:Q$271,MATCH(totalExpenditure!$A115,gDP!$B$6:$B$271)))</f>
        <v>#N/A</v>
      </c>
      <c r="C115" s="77" t="e">
        <f>IF(INDEX([2]pivotTable!C$3:C$308,MATCH(totalExpenditure!$A115,[2]pivotTable!$A$3:$A$308,0))/100*INDEX(gDP!R$6:R$271,MATCH(totalExpenditure!$A115,gDP!$B$6:$B$271))=0,"",INDEX([2]pivotTable!C$3:C$308,MATCH(totalExpenditure!$A115,[2]pivotTable!$A$3:$A$308,0))/100*INDEX(gDP!R$6:R$271,MATCH(totalExpenditure!$A115,gDP!$B$6:$B$271)))</f>
        <v>#N/A</v>
      </c>
      <c r="D115" s="77" t="e">
        <f>IF(INDEX([2]pivotTable!D$3:D$308,MATCH(totalExpenditure!$A115,[2]pivotTable!$A$3:$A$308,0))/100*INDEX(gDP!S$6:S$271,MATCH(totalExpenditure!$A115,gDP!$B$6:$B$271))=0,"",INDEX([2]pivotTable!D$3:D$308,MATCH(totalExpenditure!$A115,[2]pivotTable!$A$3:$A$308,0))/100*INDEX(gDP!S$6:S$271,MATCH(totalExpenditure!$A115,gDP!$B$6:$B$271)))</f>
        <v>#N/A</v>
      </c>
      <c r="E115" s="77" t="e">
        <f>IF(INDEX([2]pivotTable!E$3:E$308,MATCH(totalExpenditure!$A115,[2]pivotTable!$A$3:$A$308,0))/100*INDEX(gDP!T$6:T$271,MATCH(totalExpenditure!$A115,gDP!$B$6:$B$271))=0,"",INDEX([2]pivotTable!E$3:E$308,MATCH(totalExpenditure!$A115,[2]pivotTable!$A$3:$A$308,0))/100*INDEX(gDP!T$6:T$271,MATCH(totalExpenditure!$A115,gDP!$B$6:$B$271)))</f>
        <v>#N/A</v>
      </c>
      <c r="F115" s="77" t="e">
        <f>IF(INDEX([2]pivotTable!F$3:F$308,MATCH(totalExpenditure!$A115,[2]pivotTable!$A$3:$A$308,0))/100*INDEX(gDP!U$6:U$271,MATCH(totalExpenditure!$A115,gDP!$B$6:$B$271))=0,"",INDEX([2]pivotTable!F$3:F$308,MATCH(totalExpenditure!$A115,[2]pivotTable!$A$3:$A$308,0))/100*INDEX(gDP!U$6:U$271,MATCH(totalExpenditure!$A115,gDP!$B$6:$B$271)))</f>
        <v>#N/A</v>
      </c>
      <c r="G115" s="77" t="e">
        <f>IF(INDEX([2]pivotTable!G$3:G$308,MATCH(totalExpenditure!$A115,[2]pivotTable!$A$3:$A$308,0))/100*INDEX(gDP!V$6:V$271,MATCH(totalExpenditure!$A115,gDP!$B$6:$B$271))=0,"",INDEX([2]pivotTable!G$3:G$308,MATCH(totalExpenditure!$A115,[2]pivotTable!$A$3:$A$308,0))/100*INDEX(gDP!V$6:V$271,MATCH(totalExpenditure!$A115,gDP!$B$6:$B$271)))</f>
        <v>#N/A</v>
      </c>
      <c r="H115" s="77" t="e">
        <f>IF(INDEX([2]pivotTable!H$3:H$308,MATCH(totalExpenditure!$A115,[2]pivotTable!$A$3:$A$308,0))/100*INDEX(gDP!W$6:W$271,MATCH(totalExpenditure!$A115,gDP!$B$6:$B$271))=0,"",INDEX([2]pivotTable!H$3:H$308,MATCH(totalExpenditure!$A115,[2]pivotTable!$A$3:$A$308,0))/100*INDEX(gDP!W$6:W$271,MATCH(totalExpenditure!$A115,gDP!$B$6:$B$271)))</f>
        <v>#N/A</v>
      </c>
      <c r="I115" s="77" t="e">
        <f>IF(INDEX([2]pivotTable!I$3:I$308,MATCH(totalExpenditure!$A115,[2]pivotTable!$A$3:$A$308,0))/100*INDEX(gDP!X$6:X$271,MATCH(totalExpenditure!$A115,gDP!$B$6:$B$271))=0,"",INDEX([2]pivotTable!I$3:I$308,MATCH(totalExpenditure!$A115,[2]pivotTable!$A$3:$A$308,0))/100*INDEX(gDP!X$6:X$271,MATCH(totalExpenditure!$A115,gDP!$B$6:$B$271)))</f>
        <v>#N/A</v>
      </c>
      <c r="J115" s="77" t="e">
        <f>IF(INDEX([2]pivotTable!J$3:J$308,MATCH(totalExpenditure!$A115,[2]pivotTable!$A$3:$A$308,0))/100*INDEX(gDP!Y$6:Y$271,MATCH(totalExpenditure!$A115,gDP!$B$6:$B$271))=0,"",INDEX([2]pivotTable!J$3:J$308,MATCH(totalExpenditure!$A115,[2]pivotTable!$A$3:$A$308,0))/100*INDEX(gDP!Y$6:Y$271,MATCH(totalExpenditure!$A115,gDP!$B$6:$B$271)))</f>
        <v>#N/A</v>
      </c>
      <c r="K115" s="77" t="e">
        <f>IF(INDEX([2]pivotTable!K$3:K$308,MATCH(totalExpenditure!$A115,[2]pivotTable!$A$3:$A$308,0))/100*INDEX(gDP!Z$6:Z$271,MATCH(totalExpenditure!$A115,gDP!$B$6:$B$271))=0,"",INDEX([2]pivotTable!K$3:K$308,MATCH(totalExpenditure!$A115,[2]pivotTable!$A$3:$A$308,0))/100*INDEX(gDP!Z$6:Z$271,MATCH(totalExpenditure!$A115,gDP!$B$6:$B$271)))</f>
        <v>#N/A</v>
      </c>
      <c r="L115" s="77" t="e">
        <f>IF(INDEX([2]pivotTable!L$3:L$308,MATCH(totalExpenditure!$A115,[2]pivotTable!$A$3:$A$308,0))/100*INDEX(gDP!AA$6:AA$271,MATCH(totalExpenditure!$A115,gDP!$B$6:$B$271))=0,"",INDEX([2]pivotTable!L$3:L$308,MATCH(totalExpenditure!$A115,[2]pivotTable!$A$3:$A$308,0))/100*INDEX(gDP!AA$6:AA$271,MATCH(totalExpenditure!$A115,gDP!$B$6:$B$271)))</f>
        <v>#N/A</v>
      </c>
      <c r="M115" s="77" t="e">
        <f>IF(INDEX([2]pivotTable!M$3:M$308,MATCH(totalExpenditure!$A115,[2]pivotTable!$A$3:$A$308,0))/100*INDEX(gDP!AB$6:AB$271,MATCH(totalExpenditure!$A115,gDP!$B$6:$B$271))=0,"",INDEX([2]pivotTable!M$3:M$308,MATCH(totalExpenditure!$A115,[2]pivotTable!$A$3:$A$308,0))/100*INDEX(gDP!AB$6:AB$271,MATCH(totalExpenditure!$A115,gDP!$B$6:$B$271)))</f>
        <v>#N/A</v>
      </c>
      <c r="N115" s="77" t="e">
        <f>IF(INDEX([2]pivotTable!N$3:N$308,MATCH(totalExpenditure!$A115,[2]pivotTable!$A$3:$A$308,0))/100*INDEX(gDP!AC$6:AC$271,MATCH(totalExpenditure!$A115,gDP!$B$6:$B$271))=0,"",INDEX([2]pivotTable!N$3:N$308,MATCH(totalExpenditure!$A115,[2]pivotTable!$A$3:$A$308,0))/100*INDEX(gDP!AC$6:AC$271,MATCH(totalExpenditure!$A115,gDP!$B$6:$B$271)))</f>
        <v>#N/A</v>
      </c>
      <c r="O115" s="77" t="e">
        <f>IF(INDEX([2]pivotTable!O$3:O$308,MATCH(totalExpenditure!$A115,[2]pivotTable!$A$3:$A$308,0))/100*INDEX(gDP!AD$6:AD$271,MATCH(totalExpenditure!$A115,gDP!$B$6:$B$271))=0,"",INDEX([2]pivotTable!O$3:O$308,MATCH(totalExpenditure!$A115,[2]pivotTable!$A$3:$A$308,0))/100*INDEX(gDP!AD$6:AD$271,MATCH(totalExpenditure!$A115,gDP!$B$6:$B$271)))</f>
        <v>#N/A</v>
      </c>
      <c r="P115" s="77" t="e">
        <f>IF(INDEX([2]pivotTable!P$3:P$308,MATCH(totalExpenditure!$A115,[2]pivotTable!$A$3:$A$308,0))/100*INDEX(gDP!AE$6:AE$271,MATCH(totalExpenditure!$A115,gDP!$B$6:$B$271))=0,"",INDEX([2]pivotTable!P$3:P$308,MATCH(totalExpenditure!$A115,[2]pivotTable!$A$3:$A$308,0))/100*INDEX(gDP!AE$6:AE$271,MATCH(totalExpenditure!$A115,gDP!$B$6:$B$271)))</f>
        <v>#N/A</v>
      </c>
      <c r="Q115" s="77" t="e">
        <f>IF(INDEX([2]pivotTable!Q$3:Q$308,MATCH(totalExpenditure!$A115,[2]pivotTable!$A$3:$A$308,0))/100*INDEX(gDP!AF$6:AF$271,MATCH(totalExpenditure!$A115,gDP!$B$6:$B$271))=0,"",INDEX([2]pivotTable!Q$3:Q$308,MATCH(totalExpenditure!$A115,[2]pivotTable!$A$3:$A$308,0))/100*INDEX(gDP!AF$6:AF$271,MATCH(totalExpenditure!$A115,gDP!$B$6:$B$271)))</f>
        <v>#N/A</v>
      </c>
      <c r="R115" s="77" t="e">
        <f>IF(INDEX([2]pivotTable!R$3:R$308,MATCH(totalExpenditure!$A115,[2]pivotTable!$A$3:$A$308,0))/100*INDEX(gDP!AG$6:AG$271,MATCH(totalExpenditure!$A115,gDP!$B$6:$B$271))=0,"",INDEX([2]pivotTable!R$3:R$308,MATCH(totalExpenditure!$A115,[2]pivotTable!$A$3:$A$308,0))/100*INDEX(gDP!AG$6:AG$271,MATCH(totalExpenditure!$A115,gDP!$B$6:$B$271)))</f>
        <v>#N/A</v>
      </c>
      <c r="S115" s="77" t="e">
        <f>IF(INDEX([2]pivotTable!S$3:S$308,MATCH(totalExpenditure!$A115,[2]pivotTable!$A$3:$A$308,0))/100*INDEX(gDP!AH$6:AH$271,MATCH(totalExpenditure!$A115,gDP!$B$6:$B$271))=0,"",INDEX([2]pivotTable!S$3:S$308,MATCH(totalExpenditure!$A115,[2]pivotTable!$A$3:$A$308,0))/100*INDEX(gDP!AH$6:AH$271,MATCH(totalExpenditure!$A115,gDP!$B$6:$B$271)))</f>
        <v>#N/A</v>
      </c>
      <c r="T115" s="77" t="e">
        <f>IF(INDEX([2]pivotTable!T$3:T$308,MATCH(totalExpenditure!$A115,[2]pivotTable!$A$3:$A$308,0))/100*INDEX(gDP!AI$6:AI$271,MATCH(totalExpenditure!$A115,gDP!$B$6:$B$271))=0,"",INDEX([2]pivotTable!T$3:T$308,MATCH(totalExpenditure!$A115,[2]pivotTable!$A$3:$A$308,0))/100*INDEX(gDP!AI$6:AI$271,MATCH(totalExpenditure!$A115,gDP!$B$6:$B$271)))</f>
        <v>#N/A</v>
      </c>
      <c r="U115" s="77" t="e">
        <f>IF(INDEX([2]pivotTable!U$3:U$308,MATCH(totalExpenditure!$A115,[2]pivotTable!$A$3:$A$308,0))/100*INDEX(gDP!AJ$6:AJ$271,MATCH(totalExpenditure!$A115,gDP!$B$6:$B$271))=0,"",INDEX([2]pivotTable!U$3:U$308,MATCH(totalExpenditure!$A115,[2]pivotTable!$A$3:$A$308,0))/100*INDEX(gDP!AJ$6:AJ$271,MATCH(totalExpenditure!$A115,gDP!$B$6:$B$271)))</f>
        <v>#N/A</v>
      </c>
      <c r="V115" s="77" t="e">
        <f>IF(INDEX([2]pivotTable!V$3:V$308,MATCH(totalExpenditure!$A115,[2]pivotTable!$A$3:$A$308,0))/100*INDEX(gDP!AK$6:AK$271,MATCH(totalExpenditure!$A115,gDP!$B$6:$B$271))=0,"",INDEX([2]pivotTable!V$3:V$308,MATCH(totalExpenditure!$A115,[2]pivotTable!$A$3:$A$308,0))/100*INDEX(gDP!AK$6:AK$271,MATCH(totalExpenditure!$A115,gDP!$B$6:$B$271)))</f>
        <v>#N/A</v>
      </c>
      <c r="W115" s="77" t="e">
        <f>IF(INDEX([2]pivotTable!W$3:W$308,MATCH(totalExpenditure!$A115,[2]pivotTable!$A$3:$A$308,0))/100*INDEX(gDP!AL$6:AL$271,MATCH(totalExpenditure!$A115,gDP!$B$6:$B$271))=0,"",INDEX([2]pivotTable!W$3:W$308,MATCH(totalExpenditure!$A115,[2]pivotTable!$A$3:$A$308,0))/100*INDEX(gDP!AL$6:AL$271,MATCH(totalExpenditure!$A115,gDP!$B$6:$B$271)))</f>
        <v>#N/A</v>
      </c>
      <c r="X115" s="77" t="e">
        <f>IF(INDEX([2]pivotTable!X$3:X$308,MATCH(totalExpenditure!$A115,[2]pivotTable!$A$3:$A$308,0))/100*INDEX(gDP!AM$6:AM$271,MATCH(totalExpenditure!$A115,gDP!$B$6:$B$271))=0,"",INDEX([2]pivotTable!X$3:X$308,MATCH(totalExpenditure!$A115,[2]pivotTable!$A$3:$A$308,0))/100*INDEX(gDP!AM$6:AM$271,MATCH(totalExpenditure!$A115,gDP!$B$6:$B$271)))</f>
        <v>#N/A</v>
      </c>
      <c r="Y115" s="77" t="e">
        <f>IF(INDEX([2]pivotTable!Y$3:Y$308,MATCH(totalExpenditure!$A115,[2]pivotTable!$A$3:$A$308,0))/100*INDEX(gDP!AN$6:AN$271,MATCH(totalExpenditure!$A115,gDP!$B$6:$B$271))=0,"",INDEX([2]pivotTable!Y$3:Y$308,MATCH(totalExpenditure!$A115,[2]pivotTable!$A$3:$A$308,0))/100*INDEX(gDP!AN$6:AN$271,MATCH(totalExpenditure!$A115,gDP!$B$6:$B$271)))</f>
        <v>#N/A</v>
      </c>
      <c r="Z115" s="77" t="e">
        <f>IF(INDEX([2]pivotTable!Z$3:Z$308,MATCH(totalExpenditure!$A115,[2]pivotTable!$A$3:$A$308,0))/100*INDEX(gDP!AO$6:AO$271,MATCH(totalExpenditure!$A115,gDP!$B$6:$B$271))=0,"",INDEX([2]pivotTable!Z$3:Z$308,MATCH(totalExpenditure!$A115,[2]pivotTable!$A$3:$A$308,0))/100*INDEX(gDP!AO$6:AO$271,MATCH(totalExpenditure!$A115,gDP!$B$6:$B$271)))</f>
        <v>#N/A</v>
      </c>
      <c r="AA115" s="77" t="e">
        <f>IF(INDEX([2]pivotTable!AA$3:AA$308,MATCH(totalExpenditure!$A115,[2]pivotTable!$A$3:$A$308,0))/100*INDEX(gDP!AP$6:AP$271,MATCH(totalExpenditure!$A115,gDP!$B$6:$B$271))=0,"",INDEX([2]pivotTable!AA$3:AA$308,MATCH(totalExpenditure!$A115,[2]pivotTable!$A$3:$A$308,0))/100*INDEX(gDP!AP$6:AP$271,MATCH(totalExpenditure!$A115,gDP!$B$6:$B$271)))</f>
        <v>#N/A</v>
      </c>
      <c r="AB115" s="77" t="e">
        <f>IF(INDEX([2]pivotTable!AB$3:AB$308,MATCH(totalExpenditure!$A115,[2]pivotTable!$A$3:$A$308,0))/100*INDEX(gDP!AQ$6:AQ$271,MATCH(totalExpenditure!$A115,gDP!$B$6:$B$271))=0,"",INDEX([2]pivotTable!AB$3:AB$308,MATCH(totalExpenditure!$A115,[2]pivotTable!$A$3:$A$308,0))/100*INDEX(gDP!AQ$6:AQ$271,MATCH(totalExpenditure!$A115,gDP!$B$6:$B$271)))</f>
        <v>#N/A</v>
      </c>
      <c r="AC115" s="77" t="e">
        <f>IF(INDEX([2]pivotTable!AC$3:AC$308,MATCH(totalExpenditure!$A115,[2]pivotTable!$A$3:$A$308,0))/100*INDEX(gDP!AR$6:AR$271,MATCH(totalExpenditure!$A115,gDP!$B$6:$B$271))=0,"",INDEX([2]pivotTable!AC$3:AC$308,MATCH(totalExpenditure!$A115,[2]pivotTable!$A$3:$A$308,0))/100*INDEX(gDP!AR$6:AR$271,MATCH(totalExpenditure!$A115,gDP!$B$6:$B$271)))</f>
        <v>#N/A</v>
      </c>
      <c r="AD115" s="77" t="e">
        <f>IF(INDEX([2]pivotTable!AD$3:AD$308,MATCH(totalExpenditure!$A115,[2]pivotTable!$A$3:$A$308,0))/100*INDEX(gDP!AS$6:AS$271,MATCH(totalExpenditure!$A115,gDP!$B$6:$B$271))=0,"",INDEX([2]pivotTable!AD$3:AD$308,MATCH(totalExpenditure!$A115,[2]pivotTable!$A$3:$A$308,0))/100*INDEX(gDP!AS$6:AS$271,MATCH(totalExpenditure!$A115,gDP!$B$6:$B$271)))</f>
        <v>#N/A</v>
      </c>
      <c r="AE115" s="77" t="e">
        <f>IF(INDEX([2]pivotTable!AE$3:AE$308,MATCH(totalExpenditure!$A115,[2]pivotTable!$A$3:$A$308,0))/100*INDEX(gDP!AT$6:AT$271,MATCH(totalExpenditure!$A115,gDP!$B$6:$B$271))=0,"",INDEX([2]pivotTable!AE$3:AE$308,MATCH(totalExpenditure!$A115,[2]pivotTable!$A$3:$A$308,0))/100*INDEX(gDP!AT$6:AT$271,MATCH(totalExpenditure!$A115,gDP!$B$6:$B$271)))</f>
        <v>#N/A</v>
      </c>
      <c r="AF115" s="77" t="e">
        <f>IF(INDEX([2]pivotTable!AF$3:AF$308,MATCH(totalExpenditure!$A115,[2]pivotTable!$A$3:$A$308,0))/100*INDEX(gDP!AU$6:AU$271,MATCH(totalExpenditure!$A115,gDP!$B$6:$B$271))=0,"",INDEX([2]pivotTable!AF$3:AF$308,MATCH(totalExpenditure!$A115,[2]pivotTable!$A$3:$A$308,0))/100*INDEX(gDP!AU$6:AU$271,MATCH(totalExpenditure!$A115,gDP!$B$6:$B$271)))</f>
        <v>#N/A</v>
      </c>
      <c r="AG115" s="77" t="e">
        <f>IF(INDEX([2]pivotTable!AG$3:AG$308,MATCH(totalExpenditure!$A115,[2]pivotTable!$A$3:$A$308,0))/100*INDEX(gDP!AV$6:AV$271,MATCH(totalExpenditure!$A115,gDP!$B$6:$B$271))=0,"",INDEX([2]pivotTable!AG$3:AG$308,MATCH(totalExpenditure!$A115,[2]pivotTable!$A$3:$A$308,0))/100*INDEX(gDP!AV$6:AV$271,MATCH(totalExpenditure!$A115,gDP!$B$6:$B$271)))</f>
        <v>#N/A</v>
      </c>
      <c r="AH115" s="77" t="e">
        <f>IF(INDEX([2]pivotTable!AH$3:AH$308,MATCH(totalExpenditure!$A115,[2]pivotTable!$A$3:$A$308,0))/100*INDEX(gDP!AW$6:AW$271,MATCH(totalExpenditure!$A115,gDP!$B$6:$B$271))=0,"",INDEX([2]pivotTable!AH$3:AH$308,MATCH(totalExpenditure!$A115,[2]pivotTable!$A$3:$A$308,0))/100*INDEX(gDP!AW$6:AW$271,MATCH(totalExpenditure!$A115,gDP!$B$6:$B$271)))</f>
        <v>#N/A</v>
      </c>
      <c r="AI115" s="77" t="e">
        <f>IF(INDEX([2]pivotTable!AI$3:AI$308,MATCH(totalExpenditure!$A115,[2]pivotTable!$A$3:$A$308,0))/100*INDEX(gDP!AX$6:AX$271,MATCH(totalExpenditure!$A115,gDP!$B$6:$B$271))=0,"",INDEX([2]pivotTable!AI$3:AI$308,MATCH(totalExpenditure!$A115,[2]pivotTable!$A$3:$A$308,0))/100*INDEX(gDP!AX$6:AX$271,MATCH(totalExpenditure!$A115,gDP!$B$6:$B$271)))</f>
        <v>#N/A</v>
      </c>
      <c r="AJ115" s="77" t="e">
        <f>IF(INDEX([2]pivotTable!AJ$3:AJ$308,MATCH(totalExpenditure!$A115,[2]pivotTable!$A$3:$A$308,0))/100*INDEX(gDP!AY$6:AY$271,MATCH(totalExpenditure!$A115,gDP!$B$6:$B$271))=0,"",INDEX([2]pivotTable!AJ$3:AJ$308,MATCH(totalExpenditure!$A115,[2]pivotTable!$A$3:$A$308,0))/100*INDEX(gDP!AY$6:AY$271,MATCH(totalExpenditure!$A115,gDP!$B$6:$B$271)))</f>
        <v>#N/A</v>
      </c>
      <c r="AK115" s="77" t="e">
        <f>IF(INDEX([2]pivotTable!AK$3:AK$308,MATCH(totalExpenditure!$A115,[2]pivotTable!$A$3:$A$308,0))/100*INDEX(gDP!AZ$6:AZ$271,MATCH(totalExpenditure!$A115,gDP!$B$6:$B$271))=0,"",INDEX([2]pivotTable!AK$3:AK$308,MATCH(totalExpenditure!$A115,[2]pivotTable!$A$3:$A$308,0))/100*INDEX(gDP!AZ$6:AZ$271,MATCH(totalExpenditure!$A115,gDP!$B$6:$B$271)))</f>
        <v>#N/A</v>
      </c>
      <c r="AL115" s="77" t="e">
        <f>IF(INDEX([2]pivotTable!AL$3:AL$308,MATCH(totalExpenditure!$A115,[2]pivotTable!$A$3:$A$308,0))/100*INDEX(gDP!BA$6:BA$271,MATCH(totalExpenditure!$A115,gDP!$B$6:$B$271))=0,"",INDEX([2]pivotTable!AL$3:AL$308,MATCH(totalExpenditure!$A115,[2]pivotTable!$A$3:$A$308,0))/100*INDEX(gDP!BA$6:BA$271,MATCH(totalExpenditure!$A115,gDP!$B$6:$B$271)))</f>
        <v>#N/A</v>
      </c>
      <c r="AM115" s="77" t="e">
        <f>IF(INDEX([2]pivotTable!AM$3:AM$308,MATCH(totalExpenditure!$A115,[2]pivotTable!$A$3:$A$308,0))/100*INDEX(gDP!BB$6:BB$271,MATCH(totalExpenditure!$A115,gDP!$B$6:$B$271))=0,"",INDEX([2]pivotTable!AM$3:AM$308,MATCH(totalExpenditure!$A115,[2]pivotTable!$A$3:$A$308,0))/100*INDEX(gDP!BB$6:BB$271,MATCH(totalExpenditure!$A115,gDP!$B$6:$B$271)))</f>
        <v>#N/A</v>
      </c>
      <c r="AN115" s="77" t="e">
        <f>IF(INDEX([2]pivotTable!AN$3:AN$308,MATCH(totalExpenditure!$A115,[2]pivotTable!$A$3:$A$308,0))/100*INDEX(gDP!BC$6:BC$271,MATCH(totalExpenditure!$A115,gDP!$B$6:$B$271))=0,"",INDEX([2]pivotTable!AN$3:AN$308,MATCH(totalExpenditure!$A115,[2]pivotTable!$A$3:$A$308,0))/100*INDEX(gDP!BC$6:BC$271,MATCH(totalExpenditure!$A115,gDP!$B$6:$B$271)))</f>
        <v>#N/A</v>
      </c>
      <c r="AO115" s="77" t="e">
        <f>IF(INDEX([2]pivotTable!AO$3:AO$308,MATCH(totalExpenditure!$A115,[2]pivotTable!$A$3:$A$308,0))/100*INDEX(gDP!BD$6:BD$271,MATCH(totalExpenditure!$A115,gDP!$B$6:$B$271))=0,"",INDEX([2]pivotTable!AO$3:AO$308,MATCH(totalExpenditure!$A115,[2]pivotTable!$A$3:$A$308,0))/100*INDEX(gDP!BD$6:BD$271,MATCH(totalExpenditure!$A115,gDP!$B$6:$B$271)))</f>
        <v>#N/A</v>
      </c>
      <c r="AP115" s="77" t="e">
        <f>IF(INDEX([2]pivotTable!AP$3:AP$308,MATCH(totalExpenditure!$A115,[2]pivotTable!$A$3:$A$308,0))/100*INDEX(gDP!BE$6:BE$271,MATCH(totalExpenditure!$A115,gDP!$B$6:$B$271))=0,"",INDEX([2]pivotTable!AP$3:AP$308,MATCH(totalExpenditure!$A115,[2]pivotTable!$A$3:$A$308,0))/100*INDEX(gDP!BE$6:BE$271,MATCH(totalExpenditure!$A115,gDP!$B$6:$B$271)))</f>
        <v>#N/A</v>
      </c>
      <c r="AQ115" s="77" t="e">
        <f>IF(INDEX([2]pivotTable!AQ$3:AQ$308,MATCH(totalExpenditure!$A115,[2]pivotTable!$A$3:$A$308,0))/100*INDEX(gDP!BF$6:BF$271,MATCH(totalExpenditure!$A115,gDP!$B$6:$B$271))=0,"",INDEX([2]pivotTable!AQ$3:AQ$308,MATCH(totalExpenditure!$A115,[2]pivotTable!$A$3:$A$308,0))/100*INDEX(gDP!BF$6:BF$271,MATCH(totalExpenditure!$A115,gDP!$B$6:$B$271)))</f>
        <v>#N/A</v>
      </c>
      <c r="AR115" s="77" t="e">
        <f>IF(INDEX([2]pivotTable!AR$3:AR$308,MATCH(totalExpenditure!$A115,[2]pivotTable!$A$3:$A$308,0))/100*INDEX(gDP!BG$6:BG$271,MATCH(totalExpenditure!$A115,gDP!$B$6:$B$271))=0,"",INDEX([2]pivotTable!AR$3:AR$308,MATCH(totalExpenditure!$A115,[2]pivotTable!$A$3:$A$308,0))/100*INDEX(gDP!BG$6:BG$271,MATCH(totalExpenditure!$A115,gDP!$B$6:$B$271)))</f>
        <v>#N/A</v>
      </c>
      <c r="AS115" s="77" t="e">
        <f>IF(INDEX([2]pivotTable!AS$3:AS$308,MATCH(totalExpenditure!$A115,[2]pivotTable!$A$3:$A$308,0))/100*INDEX(gDP!BH$6:BH$271,MATCH(totalExpenditure!$A115,gDP!$B$6:$B$271))=0,"",INDEX([2]pivotTable!AS$3:AS$308,MATCH(totalExpenditure!$A115,[2]pivotTable!$A$3:$A$308,0))/100*INDEX(gDP!BH$6:BH$271,MATCH(totalExpenditure!$A115,gDP!$B$6:$B$271)))</f>
        <v>#N/A</v>
      </c>
      <c r="AT115" s="77" t="e">
        <f>IF(INDEX([2]pivotTable!AT$3:AT$308,MATCH(totalExpenditure!$A115,[2]pivotTable!$A$3:$A$308,0))/100*INDEX(gDP!BI$6:BI$271,MATCH(totalExpenditure!$A115,gDP!$B$6:$B$271))=0,"",INDEX([2]pivotTable!AT$3:AT$308,MATCH(totalExpenditure!$A115,[2]pivotTable!$A$3:$A$308,0))/100*INDEX(gDP!BI$6:BI$271,MATCH(totalExpenditure!$A115,gDP!$B$6:$B$271)))</f>
        <v>#N/A</v>
      </c>
      <c r="AU115" s="77" t="e">
        <f>IF(INDEX([2]pivotTable!AU$3:AU$308,MATCH(totalExpenditure!$A115,[2]pivotTable!$A$3:$A$308,0))/100*INDEX(gDP!BJ$6:BJ$271,MATCH(totalExpenditure!$A115,gDP!$B$6:$B$271))=0,"",INDEX([2]pivotTable!AU$3:AU$308,MATCH(totalExpenditure!$A115,[2]pivotTable!$A$3:$A$308,0))/100*INDEX(gDP!BJ$6:BJ$271,MATCH(totalExpenditure!$A115,gDP!$B$6:$B$271)))</f>
        <v>#N/A</v>
      </c>
      <c r="AV115" s="77" t="e">
        <f>IF(INDEX([2]pivotTable!AV$3:AV$308,MATCH(totalExpenditure!$A115,[2]pivotTable!$A$3:$A$308,0))/100*INDEX(gDP!BK$6:BK$271,MATCH(totalExpenditure!$A115,gDP!$B$6:$B$271))=0,"",INDEX([2]pivotTable!AV$3:AV$308,MATCH(totalExpenditure!$A115,[2]pivotTable!$A$3:$A$308,0))/100*INDEX(gDP!BK$6:BK$271,MATCH(totalExpenditure!$A115,gDP!$B$6:$B$271)))</f>
        <v>#N/A</v>
      </c>
      <c r="AW115" s="77" t="e">
        <f>IF(INDEX([2]pivotTable!AW$3:AW$308,MATCH(totalExpenditure!$A115,[2]pivotTable!$A$3:$A$308,0))/100*INDEX(gDP!BL$6:BL$271,MATCH(totalExpenditure!$A115,gDP!$B$6:$B$271))=0,"",INDEX([2]pivotTable!AW$3:AW$308,MATCH(totalExpenditure!$A115,[2]pivotTable!$A$3:$A$308,0))/100*INDEX(gDP!BL$6:BL$271,MATCH(totalExpenditure!$A115,gDP!$B$6:$B$271)))</f>
        <v>#N/A</v>
      </c>
      <c r="AX115" s="77" t="e">
        <f>IF(INDEX([2]pivotTable!AX$3:AX$308,MATCH(totalExpenditure!$A115,[2]pivotTable!$A$3:$A$308,0))/100*INDEX(gDP!BM$6:BM$271,MATCH(totalExpenditure!$A115,gDP!$B$6:$B$271))=0,"",INDEX([2]pivotTable!AX$3:AX$308,MATCH(totalExpenditure!$A115,[2]pivotTable!$A$3:$A$308,0))/100*INDEX(gDP!BM$6:BM$271,MATCH(totalExpenditure!$A115,gDP!$B$6:$B$271)))</f>
        <v>#N/A</v>
      </c>
      <c r="AY115" s="77" t="e">
        <f>IF(INDEX([2]pivotTable!AY$3:AY$308,MATCH(totalExpenditure!$A115,[2]pivotTable!$A$3:$A$308,0))/100*INDEX(gDP!BN$6:BN$271,MATCH(totalExpenditure!$A115,gDP!$B$6:$B$271))=0,"",INDEX([2]pivotTable!AY$3:AY$308,MATCH(totalExpenditure!$A115,[2]pivotTable!$A$3:$A$308,0))/100*INDEX(gDP!BN$6:BN$271,MATCH(totalExpenditure!$A115,gDP!$B$6:$B$271)))</f>
        <v>#N/A</v>
      </c>
      <c r="AZ115" s="77" t="e">
        <f>IF(INDEX([2]pivotTable!AZ$3:AZ$308,MATCH(totalExpenditure!$A115,[2]pivotTable!$A$3:$A$308,0))/100*INDEX(gDP!BO$6:BO$271,MATCH(totalExpenditure!$A115,gDP!$B$6:$B$271))=0,"",INDEX([2]pivotTable!AZ$3:AZ$308,MATCH(totalExpenditure!$A115,[2]pivotTable!$A$3:$A$308,0))/100*INDEX(gDP!BO$6:BO$271,MATCH(totalExpenditure!$A115,gDP!$B$6:$B$271)))</f>
        <v>#N/A</v>
      </c>
      <c r="BA115" s="77" t="e">
        <f>IF(INDEX([2]pivotTable!B$310:B$615,MATCH(totalExpenditure!$A115,[2]pivotTable!$A$310:$A$615,0))/100*INDEX(gDP!Q$6:Q$271,MATCH(totalExpenditure!$A115,gDP!$B$6:$B$271))=0,"",INDEX([2]pivotTable!B$310:B$615,MATCH(totalExpenditure!$A115,[2]pivotTable!$A$310:$A$615,0))/100*INDEX(gDP!Q$6:Q$271,MATCH(totalExpenditure!$A115,gDP!$B$6:$B$271)))</f>
        <v>#N/A</v>
      </c>
      <c r="BB115" s="77" t="e">
        <f>IF(INDEX([2]pivotTable!C$310:C$615,MATCH(totalExpenditure!$A115,[2]pivotTable!$A$310:$A$615,0))/100*INDEX(gDP!R$6:R$271,MATCH(totalExpenditure!$A115,gDP!$B$6:$B$271))=0,"",INDEX([2]pivotTable!C$310:C$615,MATCH(totalExpenditure!$A115,[2]pivotTable!$A$310:$A$615,0))/100*INDEX(gDP!R$6:R$271,MATCH(totalExpenditure!$A115,gDP!$B$6:$B$271)))</f>
        <v>#N/A</v>
      </c>
      <c r="BC115" s="77" t="e">
        <f>IF(INDEX([2]pivotTable!D$310:D$615,MATCH(totalExpenditure!$A115,[2]pivotTable!$A$310:$A$615,0))/100*INDEX(gDP!S$6:S$271,MATCH(totalExpenditure!$A115,gDP!$B$6:$B$271))=0,"",INDEX([2]pivotTable!D$310:D$615,MATCH(totalExpenditure!$A115,[2]pivotTable!$A$310:$A$615,0))/100*INDEX(gDP!S$6:S$271,MATCH(totalExpenditure!$A115,gDP!$B$6:$B$271)))</f>
        <v>#N/A</v>
      </c>
      <c r="BD115" s="77" t="e">
        <f>IF(INDEX([2]pivotTable!E$310:E$615,MATCH(totalExpenditure!$A115,[2]pivotTable!$A$310:$A$615,0))/100*INDEX(gDP!T$6:T$271,MATCH(totalExpenditure!$A115,gDP!$B$6:$B$271))=0,"",INDEX([2]pivotTable!E$310:E$615,MATCH(totalExpenditure!$A115,[2]pivotTable!$A$310:$A$615,0))/100*INDEX(gDP!T$6:T$271,MATCH(totalExpenditure!$A115,gDP!$B$6:$B$271)))</f>
        <v>#N/A</v>
      </c>
      <c r="BE115" s="77" t="e">
        <f>IF(INDEX([2]pivotTable!F$310:F$615,MATCH(totalExpenditure!$A115,[2]pivotTable!$A$310:$A$615,0))/100*INDEX(gDP!U$6:U$271,MATCH(totalExpenditure!$A115,gDP!$B$6:$B$271))=0,"",INDEX([2]pivotTable!F$310:F$615,MATCH(totalExpenditure!$A115,[2]pivotTable!$A$310:$A$615,0))/100*INDEX(gDP!U$6:U$271,MATCH(totalExpenditure!$A115,gDP!$B$6:$B$271)))</f>
        <v>#N/A</v>
      </c>
      <c r="BF115" s="77" t="e">
        <f>IF(INDEX([2]pivotTable!G$310:G$615,MATCH(totalExpenditure!$A115,[2]pivotTable!$A$310:$A$615,0))/100*INDEX(gDP!V$6:V$271,MATCH(totalExpenditure!$A115,gDP!$B$6:$B$271))=0,"",INDEX([2]pivotTable!G$310:G$615,MATCH(totalExpenditure!$A115,[2]pivotTable!$A$310:$A$615,0))/100*INDEX(gDP!V$6:V$271,MATCH(totalExpenditure!$A115,gDP!$B$6:$B$271)))</f>
        <v>#N/A</v>
      </c>
      <c r="BG115" s="77" t="e">
        <f>IF(INDEX([2]pivotTable!H$310:H$615,MATCH(totalExpenditure!$A115,[2]pivotTable!$A$310:$A$615,0))/100*INDEX(gDP!W$6:W$271,MATCH(totalExpenditure!$A115,gDP!$B$6:$B$271))=0,"",INDEX([2]pivotTable!H$310:H$615,MATCH(totalExpenditure!$A115,[2]pivotTable!$A$310:$A$615,0))/100*INDEX(gDP!W$6:W$271,MATCH(totalExpenditure!$A115,gDP!$B$6:$B$271)))</f>
        <v>#N/A</v>
      </c>
      <c r="BH115" s="77" t="e">
        <f>IF(INDEX([2]pivotTable!I$310:I$615,MATCH(totalExpenditure!$A115,[2]pivotTable!$A$310:$A$615,0))/100*INDEX(gDP!X$6:X$271,MATCH(totalExpenditure!$A115,gDP!$B$6:$B$271))=0,"",INDEX([2]pivotTable!I$310:I$615,MATCH(totalExpenditure!$A115,[2]pivotTable!$A$310:$A$615,0))/100*INDEX(gDP!X$6:X$271,MATCH(totalExpenditure!$A115,gDP!$B$6:$B$271)))</f>
        <v>#N/A</v>
      </c>
      <c r="BI115" s="77" t="e">
        <f>IF(INDEX([2]pivotTable!J$310:J$615,MATCH(totalExpenditure!$A115,[2]pivotTable!$A$310:$A$615,0))/100*INDEX(gDP!Y$6:Y$271,MATCH(totalExpenditure!$A115,gDP!$B$6:$B$271))=0,"",INDEX([2]pivotTable!J$310:J$615,MATCH(totalExpenditure!$A115,[2]pivotTable!$A$310:$A$615,0))/100*INDEX(gDP!Y$6:Y$271,MATCH(totalExpenditure!$A115,gDP!$B$6:$B$271)))</f>
        <v>#N/A</v>
      </c>
      <c r="BJ115" s="77" t="e">
        <f>IF(INDEX([2]pivotTable!K$310:K$615,MATCH(totalExpenditure!$A115,[2]pivotTable!$A$310:$A$615,0))/100*INDEX(gDP!Z$6:Z$271,MATCH(totalExpenditure!$A115,gDP!$B$6:$B$271))=0,"",INDEX([2]pivotTable!K$310:K$615,MATCH(totalExpenditure!$A115,[2]pivotTable!$A$310:$A$615,0))/100*INDEX(gDP!Z$6:Z$271,MATCH(totalExpenditure!$A115,gDP!$B$6:$B$271)))</f>
        <v>#N/A</v>
      </c>
      <c r="BK115" s="77" t="e">
        <f>IF(INDEX([2]pivotTable!L$310:L$615,MATCH(totalExpenditure!$A115,[2]pivotTable!$A$310:$A$615,0))/100*INDEX(gDP!AA$6:AA$271,MATCH(totalExpenditure!$A115,gDP!$B$6:$B$271))=0,"",INDEX([2]pivotTable!L$310:L$615,MATCH(totalExpenditure!$A115,[2]pivotTable!$A$310:$A$615,0))/100*INDEX(gDP!AA$6:AA$271,MATCH(totalExpenditure!$A115,gDP!$B$6:$B$271)))</f>
        <v>#N/A</v>
      </c>
      <c r="BL115" s="77" t="e">
        <f>IF(INDEX([2]pivotTable!M$310:M$615,MATCH(totalExpenditure!$A115,[2]pivotTable!$A$310:$A$615,0))/100*INDEX(gDP!AB$6:AB$271,MATCH(totalExpenditure!$A115,gDP!$B$6:$B$271))=0,"",INDEX([2]pivotTable!M$310:M$615,MATCH(totalExpenditure!$A115,[2]pivotTable!$A$310:$A$615,0))/100*INDEX(gDP!AB$6:AB$271,MATCH(totalExpenditure!$A115,gDP!$B$6:$B$271)))</f>
        <v>#N/A</v>
      </c>
      <c r="BM115" s="77" t="e">
        <f>IF(INDEX([2]pivotTable!N$310:N$615,MATCH(totalExpenditure!$A115,[2]pivotTable!$A$310:$A$615,0))/100*INDEX(gDP!AC$6:AC$271,MATCH(totalExpenditure!$A115,gDP!$B$6:$B$271))=0,"",INDEX([2]pivotTable!N$310:N$615,MATCH(totalExpenditure!$A115,[2]pivotTable!$A$310:$A$615,0))/100*INDEX(gDP!AC$6:AC$271,MATCH(totalExpenditure!$A115,gDP!$B$6:$B$271)))</f>
        <v>#N/A</v>
      </c>
      <c r="BN115" s="77" t="e">
        <f>IF(INDEX([2]pivotTable!O$310:O$615,MATCH(totalExpenditure!$A115,[2]pivotTable!$A$310:$A$615,0))/100*INDEX(gDP!AD$6:AD$271,MATCH(totalExpenditure!$A115,gDP!$B$6:$B$271))=0,"",INDEX([2]pivotTable!O$310:O$615,MATCH(totalExpenditure!$A115,[2]pivotTable!$A$310:$A$615,0))/100*INDEX(gDP!AD$6:AD$271,MATCH(totalExpenditure!$A115,gDP!$B$6:$B$271)))</f>
        <v>#N/A</v>
      </c>
      <c r="BO115" s="77" t="e">
        <f>IF(INDEX([2]pivotTable!P$310:P$615,MATCH(totalExpenditure!$A115,[2]pivotTable!$A$310:$A$615,0))/100*INDEX(gDP!AE$6:AE$271,MATCH(totalExpenditure!$A115,gDP!$B$6:$B$271))=0,"",INDEX([2]pivotTable!P$310:P$615,MATCH(totalExpenditure!$A115,[2]pivotTable!$A$310:$A$615,0))/100*INDEX(gDP!AE$6:AE$271,MATCH(totalExpenditure!$A115,gDP!$B$6:$B$271)))</f>
        <v>#N/A</v>
      </c>
      <c r="BP115" s="77" t="e">
        <f>IF(INDEX([2]pivotTable!Q$310:Q$615,MATCH(totalExpenditure!$A115,[2]pivotTable!$A$310:$A$615,0))/100*INDEX(gDP!AF$6:AF$271,MATCH(totalExpenditure!$A115,gDP!$B$6:$B$271))=0,"",INDEX([2]pivotTable!Q$310:Q$615,MATCH(totalExpenditure!$A115,[2]pivotTable!$A$310:$A$615,0))/100*INDEX(gDP!AF$6:AF$271,MATCH(totalExpenditure!$A115,gDP!$B$6:$B$271)))</f>
        <v>#N/A</v>
      </c>
      <c r="BQ115" s="77" t="e">
        <f>IF(INDEX([2]pivotTable!R$310:R$615,MATCH(totalExpenditure!$A115,[2]pivotTable!$A$310:$A$615,0))/100*INDEX(gDP!AG$6:AG$271,MATCH(totalExpenditure!$A115,gDP!$B$6:$B$271))=0,"",INDEX([2]pivotTable!R$310:R$615,MATCH(totalExpenditure!$A115,[2]pivotTable!$A$310:$A$615,0))/100*INDEX(gDP!AG$6:AG$271,MATCH(totalExpenditure!$A115,gDP!$B$6:$B$271)))</f>
        <v>#N/A</v>
      </c>
      <c r="BR115" s="77" t="e">
        <f>IF(INDEX([2]pivotTable!S$310:S$615,MATCH(totalExpenditure!$A115,[2]pivotTable!$A$310:$A$615,0))/100*INDEX(gDP!AH$6:AH$271,MATCH(totalExpenditure!$A115,gDP!$B$6:$B$271))=0,"",INDEX([2]pivotTable!S$310:S$615,MATCH(totalExpenditure!$A115,[2]pivotTable!$A$310:$A$615,0))/100*INDEX(gDP!AH$6:AH$271,MATCH(totalExpenditure!$A115,gDP!$B$6:$B$271)))</f>
        <v>#N/A</v>
      </c>
      <c r="BS115" s="77" t="e">
        <f>IF(INDEX([2]pivotTable!T$310:T$615,MATCH(totalExpenditure!$A115,[2]pivotTable!$A$310:$A$615,0))/100*INDEX(gDP!AI$6:AI$271,MATCH(totalExpenditure!$A115,gDP!$B$6:$B$271))=0,"",INDEX([2]pivotTable!T$310:T$615,MATCH(totalExpenditure!$A115,[2]pivotTable!$A$310:$A$615,0))/100*INDEX(gDP!AI$6:AI$271,MATCH(totalExpenditure!$A115,gDP!$B$6:$B$271)))</f>
        <v>#N/A</v>
      </c>
      <c r="BT115" s="77" t="e">
        <f>IF(INDEX([2]pivotTable!U$310:U$615,MATCH(totalExpenditure!$A115,[2]pivotTable!$A$310:$A$615,0))/100*INDEX(gDP!AJ$6:AJ$271,MATCH(totalExpenditure!$A115,gDP!$B$6:$B$271))=0,"",INDEX([2]pivotTable!U$310:U$615,MATCH(totalExpenditure!$A115,[2]pivotTable!$A$310:$A$615,0))/100*INDEX(gDP!AJ$6:AJ$271,MATCH(totalExpenditure!$A115,gDP!$B$6:$B$271)))</f>
        <v>#N/A</v>
      </c>
      <c r="BU115" s="77" t="e">
        <f>IF(INDEX([2]pivotTable!V$310:V$615,MATCH(totalExpenditure!$A115,[2]pivotTable!$A$310:$A$615,0))/100*INDEX(gDP!AK$6:AK$271,MATCH(totalExpenditure!$A115,gDP!$B$6:$B$271))=0,"",INDEX([2]pivotTable!V$310:V$615,MATCH(totalExpenditure!$A115,[2]pivotTable!$A$310:$A$615,0))/100*INDEX(gDP!AK$6:AK$271,MATCH(totalExpenditure!$A115,gDP!$B$6:$B$271)))</f>
        <v>#N/A</v>
      </c>
      <c r="BV115" s="77" t="e">
        <f>IF(INDEX([2]pivotTable!W$310:W$615,MATCH(totalExpenditure!$A115,[2]pivotTable!$A$310:$A$615,0))/100*INDEX(gDP!AL$6:AL$271,MATCH(totalExpenditure!$A115,gDP!$B$6:$B$271))=0,"",INDEX([2]pivotTable!W$310:W$615,MATCH(totalExpenditure!$A115,[2]pivotTable!$A$310:$A$615,0))/100*INDEX(gDP!AL$6:AL$271,MATCH(totalExpenditure!$A115,gDP!$B$6:$B$271)))</f>
        <v>#N/A</v>
      </c>
      <c r="BW115" s="77" t="e">
        <f>IF(INDEX([2]pivotTable!X$310:X$615,MATCH(totalExpenditure!$A115,[2]pivotTable!$A$310:$A$615,0))/100*INDEX(gDP!AM$6:AM$271,MATCH(totalExpenditure!$A115,gDP!$B$6:$B$271))=0,"",INDEX([2]pivotTable!X$310:X$615,MATCH(totalExpenditure!$A115,[2]pivotTable!$A$310:$A$615,0))/100*INDEX(gDP!AM$6:AM$271,MATCH(totalExpenditure!$A115,gDP!$B$6:$B$271)))</f>
        <v>#N/A</v>
      </c>
      <c r="BX115" s="77" t="e">
        <f>IF(INDEX([2]pivotTable!Y$310:Y$615,MATCH(totalExpenditure!$A115,[2]pivotTable!$A$310:$A$615,0))/100*INDEX(gDP!AN$6:AN$271,MATCH(totalExpenditure!$A115,gDP!$B$6:$B$271))=0,"",INDEX([2]pivotTable!Y$310:Y$615,MATCH(totalExpenditure!$A115,[2]pivotTable!$A$310:$A$615,0))/100*INDEX(gDP!AN$6:AN$271,MATCH(totalExpenditure!$A115,gDP!$B$6:$B$271)))</f>
        <v>#N/A</v>
      </c>
      <c r="BY115" s="77" t="e">
        <f>IF(INDEX([2]pivotTable!Z$310:Z$615,MATCH(totalExpenditure!$A115,[2]pivotTable!$A$310:$A$615,0))/100*INDEX(gDP!AO$6:AO$271,MATCH(totalExpenditure!$A115,gDP!$B$6:$B$271))=0,"",INDEX([2]pivotTable!Z$310:Z$615,MATCH(totalExpenditure!$A115,[2]pivotTable!$A$310:$A$615,0))/100*INDEX(gDP!AO$6:AO$271,MATCH(totalExpenditure!$A115,gDP!$B$6:$B$271)))</f>
        <v>#N/A</v>
      </c>
      <c r="BZ115" s="77" t="e">
        <f>IF(INDEX([2]pivotTable!AA$310:AA$615,MATCH(totalExpenditure!$A115,[2]pivotTable!$A$310:$A$615,0))/100*INDEX(gDP!AP$6:AP$271,MATCH(totalExpenditure!$A115,gDP!$B$6:$B$271))=0,"",INDEX([2]pivotTable!AA$310:AA$615,MATCH(totalExpenditure!$A115,[2]pivotTable!$A$310:$A$615,0))/100*INDEX(gDP!AP$6:AP$271,MATCH(totalExpenditure!$A115,gDP!$B$6:$B$271)))</f>
        <v>#N/A</v>
      </c>
      <c r="CA115" s="77" t="e">
        <f>IF(INDEX([2]pivotTable!AB$310:AB$615,MATCH(totalExpenditure!$A115,[2]pivotTable!$A$310:$A$615,0))/100*INDEX(gDP!AQ$6:AQ$271,MATCH(totalExpenditure!$A115,gDP!$B$6:$B$271))=0,"",INDEX([2]pivotTable!AB$310:AB$615,MATCH(totalExpenditure!$A115,[2]pivotTable!$A$310:$A$615,0))/100*INDEX(gDP!AQ$6:AQ$271,MATCH(totalExpenditure!$A115,gDP!$B$6:$B$271)))</f>
        <v>#N/A</v>
      </c>
      <c r="CB115" s="77" t="e">
        <f>IF(INDEX([2]pivotTable!AC$310:AC$615,MATCH(totalExpenditure!$A115,[2]pivotTable!$A$310:$A$615,0))/100*INDEX(gDP!AR$6:AR$271,MATCH(totalExpenditure!$A115,gDP!$B$6:$B$271))=0,"",INDEX([2]pivotTable!AC$310:AC$615,MATCH(totalExpenditure!$A115,[2]pivotTable!$A$310:$A$615,0))/100*INDEX(gDP!AR$6:AR$271,MATCH(totalExpenditure!$A115,gDP!$B$6:$B$271)))</f>
        <v>#N/A</v>
      </c>
      <c r="CC115" s="77" t="e">
        <f>IF(INDEX([2]pivotTable!AD$310:AD$615,MATCH(totalExpenditure!$A115,[2]pivotTable!$A$310:$A$615,0))/100*INDEX(gDP!AS$6:AS$271,MATCH(totalExpenditure!$A115,gDP!$B$6:$B$271))=0,"",INDEX([2]pivotTable!AD$310:AD$615,MATCH(totalExpenditure!$A115,[2]pivotTable!$A$310:$A$615,0))/100*INDEX(gDP!AS$6:AS$271,MATCH(totalExpenditure!$A115,gDP!$B$6:$B$271)))</f>
        <v>#N/A</v>
      </c>
      <c r="CD115" s="77" t="e">
        <f>IF(INDEX([2]pivotTable!AE$310:AE$615,MATCH(totalExpenditure!$A115,[2]pivotTable!$A$310:$A$615,0))/100*INDEX(gDP!AT$6:AT$271,MATCH(totalExpenditure!$A115,gDP!$B$6:$B$271))=0,"",INDEX([2]pivotTable!AE$310:AE$615,MATCH(totalExpenditure!$A115,[2]pivotTable!$A$310:$A$615,0))/100*INDEX(gDP!AT$6:AT$271,MATCH(totalExpenditure!$A115,gDP!$B$6:$B$271)))</f>
        <v>#N/A</v>
      </c>
      <c r="CE115" s="77" t="e">
        <f>IF(INDEX([2]pivotTable!AF$310:AF$615,MATCH(totalExpenditure!$A115,[2]pivotTable!$A$310:$A$615,0))/100*INDEX(gDP!AU$6:AU$271,MATCH(totalExpenditure!$A115,gDP!$B$6:$B$271))=0,"",INDEX([2]pivotTable!AF$310:AF$615,MATCH(totalExpenditure!$A115,[2]pivotTable!$A$310:$A$615,0))/100*INDEX(gDP!AU$6:AU$271,MATCH(totalExpenditure!$A115,gDP!$B$6:$B$271)))</f>
        <v>#N/A</v>
      </c>
      <c r="CF115" s="77" t="e">
        <f>IF(INDEX([2]pivotTable!AG$310:AG$615,MATCH(totalExpenditure!$A115,[2]pivotTable!$A$310:$A$615,0))/100*INDEX(gDP!AV$6:AV$271,MATCH(totalExpenditure!$A115,gDP!$B$6:$B$271))=0,"",INDEX([2]pivotTable!AG$310:AG$615,MATCH(totalExpenditure!$A115,[2]pivotTable!$A$310:$A$615,0))/100*INDEX(gDP!AV$6:AV$271,MATCH(totalExpenditure!$A115,gDP!$B$6:$B$271)))</f>
        <v>#N/A</v>
      </c>
      <c r="CG115" s="77" t="e">
        <f>IF(INDEX([2]pivotTable!AH$310:AH$615,MATCH(totalExpenditure!$A115,[2]pivotTable!$A$310:$A$615,0))/100*INDEX(gDP!AW$6:AW$271,MATCH(totalExpenditure!$A115,gDP!$B$6:$B$271))=0,"",INDEX([2]pivotTable!AH$310:AH$615,MATCH(totalExpenditure!$A115,[2]pivotTable!$A$310:$A$615,0))/100*INDEX(gDP!AW$6:AW$271,MATCH(totalExpenditure!$A115,gDP!$B$6:$B$271)))</f>
        <v>#N/A</v>
      </c>
      <c r="CH115" s="77" t="e">
        <f>IF(INDEX([2]pivotTable!AI$310:AI$615,MATCH(totalExpenditure!$A115,[2]pivotTable!$A$310:$A$615,0))/100*INDEX(gDP!AX$6:AX$271,MATCH(totalExpenditure!$A115,gDP!$B$6:$B$271))=0,"",INDEX([2]pivotTable!AI$310:AI$615,MATCH(totalExpenditure!$A115,[2]pivotTable!$A$310:$A$615,0))/100*INDEX(gDP!AX$6:AX$271,MATCH(totalExpenditure!$A115,gDP!$B$6:$B$271)))</f>
        <v>#N/A</v>
      </c>
      <c r="CI115" s="77" t="e">
        <f>IF(INDEX([2]pivotTable!AJ$310:AJ$615,MATCH(totalExpenditure!$A115,[2]pivotTable!$A$310:$A$615,0))/100*INDEX(gDP!AY$6:AY$271,MATCH(totalExpenditure!$A115,gDP!$B$6:$B$271))=0,"",INDEX([2]pivotTable!AJ$310:AJ$615,MATCH(totalExpenditure!$A115,[2]pivotTable!$A$310:$A$615,0))/100*INDEX(gDP!AY$6:AY$271,MATCH(totalExpenditure!$A115,gDP!$B$6:$B$271)))</f>
        <v>#N/A</v>
      </c>
      <c r="CJ115" s="77" t="e">
        <f>IF(INDEX([2]pivotTable!AK$310:AK$615,MATCH(totalExpenditure!$A115,[2]pivotTable!$A$310:$A$615,0))/100*INDEX(gDP!AZ$6:AZ$271,MATCH(totalExpenditure!$A115,gDP!$B$6:$B$271))=0,"",INDEX([2]pivotTable!AK$310:AK$615,MATCH(totalExpenditure!$A115,[2]pivotTable!$A$310:$A$615,0))/100*INDEX(gDP!AZ$6:AZ$271,MATCH(totalExpenditure!$A115,gDP!$B$6:$B$271)))</f>
        <v>#N/A</v>
      </c>
      <c r="CK115" s="77" t="e">
        <f>IF(INDEX([2]pivotTable!AL$310:AL$615,MATCH(totalExpenditure!$A115,[2]pivotTable!$A$310:$A$615,0))/100*INDEX(gDP!BA$6:BA$271,MATCH(totalExpenditure!$A115,gDP!$B$6:$B$271))=0,"",INDEX([2]pivotTable!AL$310:AL$615,MATCH(totalExpenditure!$A115,[2]pivotTable!$A$310:$A$615,0))/100*INDEX(gDP!BA$6:BA$271,MATCH(totalExpenditure!$A115,gDP!$B$6:$B$271)))</f>
        <v>#N/A</v>
      </c>
      <c r="CL115" s="77" t="e">
        <f>IF(INDEX([2]pivotTable!AM$310:AM$615,MATCH(totalExpenditure!$A115,[2]pivotTable!$A$310:$A$615,0))/100*INDEX(gDP!BB$6:BB$271,MATCH(totalExpenditure!$A115,gDP!$B$6:$B$271))=0,"",INDEX([2]pivotTable!AM$310:AM$615,MATCH(totalExpenditure!$A115,[2]pivotTable!$A$310:$A$615,0))/100*INDEX(gDP!BB$6:BB$271,MATCH(totalExpenditure!$A115,gDP!$B$6:$B$271)))</f>
        <v>#N/A</v>
      </c>
      <c r="CM115" s="77" t="e">
        <f>IF(INDEX([2]pivotTable!AN$310:AN$615,MATCH(totalExpenditure!$A115,[2]pivotTable!$A$310:$A$615,0))/100*INDEX(gDP!BC$6:BC$271,MATCH(totalExpenditure!$A115,gDP!$B$6:$B$271))=0,"",INDEX([2]pivotTable!AN$310:AN$615,MATCH(totalExpenditure!$A115,[2]pivotTable!$A$310:$A$615,0))/100*INDEX(gDP!BC$6:BC$271,MATCH(totalExpenditure!$A115,gDP!$B$6:$B$271)))</f>
        <v>#N/A</v>
      </c>
      <c r="CN115" s="77" t="e">
        <f>IF(INDEX([2]pivotTable!AO$310:AO$615,MATCH(totalExpenditure!$A115,[2]pivotTable!$A$310:$A$615,0))/100*INDEX(gDP!BD$6:BD$271,MATCH(totalExpenditure!$A115,gDP!$B$6:$B$271))=0,"",INDEX([2]pivotTable!AO$310:AO$615,MATCH(totalExpenditure!$A115,[2]pivotTable!$A$310:$A$615,0))/100*INDEX(gDP!BD$6:BD$271,MATCH(totalExpenditure!$A115,gDP!$B$6:$B$271)))</f>
        <v>#N/A</v>
      </c>
      <c r="CO115" s="77" t="e">
        <f>IF(INDEX([2]pivotTable!AP$310:AP$615,MATCH(totalExpenditure!$A115,[2]pivotTable!$A$310:$A$615,0))/100*INDEX(gDP!BE$6:BE$271,MATCH(totalExpenditure!$A115,gDP!$B$6:$B$271))=0,"",INDEX([2]pivotTable!AP$310:AP$615,MATCH(totalExpenditure!$A115,[2]pivotTable!$A$310:$A$615,0))/100*INDEX(gDP!BE$6:BE$271,MATCH(totalExpenditure!$A115,gDP!$B$6:$B$271)))</f>
        <v>#N/A</v>
      </c>
      <c r="CP115" s="77" t="e">
        <f>IF(INDEX([2]pivotTable!AQ$310:AQ$615,MATCH(totalExpenditure!$A115,[2]pivotTable!$A$310:$A$615,0))/100*INDEX(gDP!BF$6:BF$271,MATCH(totalExpenditure!$A115,gDP!$B$6:$B$271))=0,"",INDEX([2]pivotTable!AQ$310:AQ$615,MATCH(totalExpenditure!$A115,[2]pivotTable!$A$310:$A$615,0))/100*INDEX(gDP!BF$6:BF$271,MATCH(totalExpenditure!$A115,gDP!$B$6:$B$271)))</f>
        <v>#N/A</v>
      </c>
      <c r="CQ115" s="77" t="e">
        <f>IF(INDEX([2]pivotTable!AR$310:AR$615,MATCH(totalExpenditure!$A115,[2]pivotTable!$A$310:$A$615,0))/100*INDEX(gDP!BG$6:BG$271,MATCH(totalExpenditure!$A115,gDP!$B$6:$B$271))=0,"",INDEX([2]pivotTable!AR$310:AR$615,MATCH(totalExpenditure!$A115,[2]pivotTable!$A$310:$A$615,0))/100*INDEX(gDP!BG$6:BG$271,MATCH(totalExpenditure!$A115,gDP!$B$6:$B$271)))</f>
        <v>#N/A</v>
      </c>
      <c r="CR115" s="77" t="e">
        <f>IF(INDEX([2]pivotTable!AS$310:AS$615,MATCH(totalExpenditure!$A115,[2]pivotTable!$A$310:$A$615,0))/100*INDEX(gDP!BH$6:BH$271,MATCH(totalExpenditure!$A115,gDP!$B$6:$B$271))=0,"",INDEX([2]pivotTable!AS$310:AS$615,MATCH(totalExpenditure!$A115,[2]pivotTable!$A$310:$A$615,0))/100*INDEX(gDP!BH$6:BH$271,MATCH(totalExpenditure!$A115,gDP!$B$6:$B$271)))</f>
        <v>#N/A</v>
      </c>
      <c r="CS115" s="77" t="e">
        <f>IF(INDEX([2]pivotTable!AT$310:AT$615,MATCH(totalExpenditure!$A115,[2]pivotTable!$A$310:$A$615,0))/100*INDEX(gDP!BI$6:BI$271,MATCH(totalExpenditure!$A115,gDP!$B$6:$B$271))=0,"",INDEX([2]pivotTable!AT$310:AT$615,MATCH(totalExpenditure!$A115,[2]pivotTable!$A$310:$A$615,0))/100*INDEX(gDP!BI$6:BI$271,MATCH(totalExpenditure!$A115,gDP!$B$6:$B$271)))</f>
        <v>#N/A</v>
      </c>
      <c r="CT115" s="77" t="e">
        <f>IF(INDEX([2]pivotTable!AU$310:AU$615,MATCH(totalExpenditure!$A115,[2]pivotTable!$A$310:$A$615,0))/100*INDEX(gDP!BJ$6:BJ$271,MATCH(totalExpenditure!$A115,gDP!$B$6:$B$271))=0,"",INDEX([2]pivotTable!AU$310:AU$615,MATCH(totalExpenditure!$A115,[2]pivotTable!$A$310:$A$615,0))/100*INDEX(gDP!BJ$6:BJ$271,MATCH(totalExpenditure!$A115,gDP!$B$6:$B$271)))</f>
        <v>#N/A</v>
      </c>
      <c r="CU115" s="77" t="e">
        <f>IF(INDEX([2]pivotTable!AV$310:AV$615,MATCH(totalExpenditure!$A115,[2]pivotTable!$A$310:$A$615,0))/100*INDEX(gDP!BK$6:BK$271,MATCH(totalExpenditure!$A115,gDP!$B$6:$B$271))=0,"",INDEX([2]pivotTable!AV$310:AV$615,MATCH(totalExpenditure!$A115,[2]pivotTable!$A$310:$A$615,0))/100*INDEX(gDP!BK$6:BK$271,MATCH(totalExpenditure!$A115,gDP!$B$6:$B$271)))</f>
        <v>#N/A</v>
      </c>
      <c r="CV115" s="77" t="e">
        <f>IF(INDEX([2]pivotTable!AW$310:AW$615,MATCH(totalExpenditure!$A115,[2]pivotTable!$A$310:$A$615,0))/100*INDEX(gDP!BL$6:BL$271,MATCH(totalExpenditure!$A115,gDP!$B$6:$B$271))=0,"",INDEX([2]pivotTable!AW$310:AW$615,MATCH(totalExpenditure!$A115,[2]pivotTable!$A$310:$A$615,0))/100*INDEX(gDP!BL$6:BL$271,MATCH(totalExpenditure!$A115,gDP!$B$6:$B$271)))</f>
        <v>#N/A</v>
      </c>
      <c r="CW115" s="77" t="e">
        <f>IF(INDEX([2]pivotTable!AX$310:AX$615,MATCH(totalExpenditure!$A115,[2]pivotTable!$A$310:$A$615,0))/100*INDEX(gDP!BM$6:BM$271,MATCH(totalExpenditure!$A115,gDP!$B$6:$B$271))=0,"",INDEX([2]pivotTable!AX$310:AX$615,MATCH(totalExpenditure!$A115,[2]pivotTable!$A$310:$A$615,0))/100*INDEX(gDP!BM$6:BM$271,MATCH(totalExpenditure!$A115,gDP!$B$6:$B$271)))</f>
        <v>#N/A</v>
      </c>
      <c r="CX115" s="77" t="e">
        <f>IF(INDEX([2]pivotTable!AY$310:AY$615,MATCH(totalExpenditure!$A115,[2]pivotTable!$A$310:$A$615,0))/100*INDEX(gDP!BN$6:BN$271,MATCH(totalExpenditure!$A115,gDP!$B$6:$B$271))=0,"",INDEX([2]pivotTable!AY$310:AY$615,MATCH(totalExpenditure!$A115,[2]pivotTable!$A$310:$A$615,0))/100*INDEX(gDP!BN$6:BN$271,MATCH(totalExpenditure!$A115,gDP!$B$6:$B$271)))</f>
        <v>#N/A</v>
      </c>
      <c r="CY115" s="77" t="e">
        <f>IF(INDEX([2]pivotTable!AZ$310:AZ$615,MATCH(totalExpenditure!$A115,[2]pivotTable!$A$310:$A$615,0))/100*INDEX(gDP!BO$6:BO$271,MATCH(totalExpenditure!$A115,gDP!$B$6:$B$271))=0,"",INDEX([2]pivotTable!AZ$310:AZ$615,MATCH(totalExpenditure!$A115,[2]pivotTable!$A$310:$A$615,0))/100*INDEX(gDP!BO$6:BO$271,MATCH(totalExpenditure!$A115,gDP!$B$6:$B$271)))</f>
        <v>#N/A</v>
      </c>
      <c r="CZ115" s="77" t="e">
        <f>IF(B115="","",IF(BA115="","",B115-B115+INDEX(gDP!Q$6:Q$271,MATCH(totalExpenditure!$A115,gDP!$B$6:$B$271))))</f>
        <v>#N/A</v>
      </c>
      <c r="DA115" s="77" t="e">
        <f>IF(C115="","",IF(BB115="","",C115-C115+INDEX(gDP!R$6:R$271,MATCH(totalExpenditure!$A115,gDP!$B$6:$B$271))))</f>
        <v>#N/A</v>
      </c>
      <c r="DB115" s="77" t="e">
        <f>IF(D115="","",IF(BC115="","",D115-D115+INDEX(gDP!S$6:S$271,MATCH(totalExpenditure!$A115,gDP!$B$6:$B$271))))</f>
        <v>#N/A</v>
      </c>
      <c r="DC115" s="77" t="e">
        <f>IF(E115="","",IF(BD115="","",E115-E115+INDEX(gDP!T$6:T$271,MATCH(totalExpenditure!$A115,gDP!$B$6:$B$271))))</f>
        <v>#N/A</v>
      </c>
      <c r="DD115" s="77" t="e">
        <f>IF(F115="","",IF(BE115="","",F115-F115+INDEX(gDP!U$6:U$271,MATCH(totalExpenditure!$A115,gDP!$B$6:$B$271))))</f>
        <v>#N/A</v>
      </c>
      <c r="DE115" s="77" t="e">
        <f>IF(G115="","",IF(BF115="","",G115-G115+INDEX(gDP!V$6:V$271,MATCH(totalExpenditure!$A115,gDP!$B$6:$B$271))))</f>
        <v>#N/A</v>
      </c>
      <c r="DF115" s="77" t="e">
        <f>IF(H115="","",IF(BG115="","",H115-H115+INDEX(gDP!W$6:W$271,MATCH(totalExpenditure!$A115,gDP!$B$6:$B$271))))</f>
        <v>#N/A</v>
      </c>
      <c r="DG115" s="77" t="e">
        <f>IF(I115="","",IF(BH115="","",I115-I115+INDEX(gDP!X$6:X$271,MATCH(totalExpenditure!$A115,gDP!$B$6:$B$271))))</f>
        <v>#N/A</v>
      </c>
      <c r="DH115" s="77" t="e">
        <f>IF(J115="","",IF(BI115="","",J115-J115+INDEX(gDP!Y$6:Y$271,MATCH(totalExpenditure!$A115,gDP!$B$6:$B$271))))</f>
        <v>#N/A</v>
      </c>
      <c r="DI115" s="77" t="e">
        <f>IF(K115="","",IF(BJ115="","",K115-K115+INDEX(gDP!Z$6:Z$271,MATCH(totalExpenditure!$A115,gDP!$B$6:$B$271))))</f>
        <v>#N/A</v>
      </c>
      <c r="DJ115" s="77" t="e">
        <f>IF(L115="","",IF(BK115="","",L115-L115+INDEX(gDP!AA$6:AA$271,MATCH(totalExpenditure!$A115,gDP!$B$6:$B$271))))</f>
        <v>#N/A</v>
      </c>
      <c r="DK115" s="77" t="e">
        <f>IF(M115="","",IF(BL115="","",M115-M115+INDEX(gDP!AB$6:AB$271,MATCH(totalExpenditure!$A115,gDP!$B$6:$B$271))))</f>
        <v>#N/A</v>
      </c>
      <c r="DL115" s="77" t="e">
        <f>IF(N115="","",IF(BM115="","",N115-N115+INDEX(gDP!AC$6:AC$271,MATCH(totalExpenditure!$A115,gDP!$B$6:$B$271))))</f>
        <v>#N/A</v>
      </c>
      <c r="DM115" s="77" t="e">
        <f>IF(O115="","",IF(BN115="","",O115-O115+INDEX(gDP!AD$6:AD$271,MATCH(totalExpenditure!$A115,gDP!$B$6:$B$271))))</f>
        <v>#N/A</v>
      </c>
      <c r="DN115" s="77" t="e">
        <f>IF(P115="","",IF(BO115="","",P115-P115+INDEX(gDP!AE$6:AE$271,MATCH(totalExpenditure!$A115,gDP!$B$6:$B$271))))</f>
        <v>#N/A</v>
      </c>
      <c r="DO115" s="77" t="e">
        <f>IF(Q115="","",IF(BP115="","",Q115-Q115+INDEX(gDP!AF$6:AF$271,MATCH(totalExpenditure!$A115,gDP!$B$6:$B$271))))</f>
        <v>#N/A</v>
      </c>
      <c r="DP115" s="77" t="e">
        <f>IF(R115="","",IF(BQ115="","",R115-R115+INDEX(gDP!AG$6:AG$271,MATCH(totalExpenditure!$A115,gDP!$B$6:$B$271))))</f>
        <v>#N/A</v>
      </c>
      <c r="DQ115" s="77" t="e">
        <f>IF(S115="","",IF(BR115="","",S115-S115+INDEX(gDP!AH$6:AH$271,MATCH(totalExpenditure!$A115,gDP!$B$6:$B$271))))</f>
        <v>#N/A</v>
      </c>
      <c r="DR115" s="77" t="e">
        <f>IF(T115="","",IF(BS115="","",T115-T115+INDEX(gDP!AI$6:AI$271,MATCH(totalExpenditure!$A115,gDP!$B$6:$B$271))))</f>
        <v>#N/A</v>
      </c>
      <c r="DS115" s="77" t="e">
        <f>IF(U115="","",IF(BT115="","",U115-U115+INDEX(gDP!AJ$6:AJ$271,MATCH(totalExpenditure!$A115,gDP!$B$6:$B$271))))</f>
        <v>#N/A</v>
      </c>
      <c r="DT115" s="77" t="e">
        <f>IF(V115="","",IF(BU115="","",V115-V115+INDEX(gDP!AK$6:AK$271,MATCH(totalExpenditure!$A115,gDP!$B$6:$B$271))))</f>
        <v>#N/A</v>
      </c>
      <c r="DU115" s="77" t="e">
        <f>IF(W115="","",IF(BV115="","",W115-W115+INDEX(gDP!AL$6:AL$271,MATCH(totalExpenditure!$A115,gDP!$B$6:$B$271))))</f>
        <v>#N/A</v>
      </c>
      <c r="DV115" s="77" t="e">
        <f>IF(X115="","",IF(BW115="","",X115-X115+INDEX(gDP!AM$6:AM$271,MATCH(totalExpenditure!$A115,gDP!$B$6:$B$271))))</f>
        <v>#N/A</v>
      </c>
      <c r="DW115" s="77" t="e">
        <f>IF(Y115="","",IF(BX115="","",Y115-Y115+INDEX(gDP!AN$6:AN$271,MATCH(totalExpenditure!$A115,gDP!$B$6:$B$271))))</f>
        <v>#N/A</v>
      </c>
      <c r="DX115" s="77" t="e">
        <f>IF(Z115="","",IF(BY115="","",Z115-Z115+INDEX(gDP!AO$6:AO$271,MATCH(totalExpenditure!$A115,gDP!$B$6:$B$271))))</f>
        <v>#N/A</v>
      </c>
      <c r="DY115" s="77" t="e">
        <f>IF(AA115="","",IF(BZ115="","",AA115-AA115+INDEX(gDP!AP$6:AP$271,MATCH(totalExpenditure!$A115,gDP!$B$6:$B$271))))</f>
        <v>#N/A</v>
      </c>
      <c r="DZ115" s="77" t="e">
        <f>IF(AB115="","",IF(CA115="","",AB115-AB115+INDEX(gDP!AQ$6:AQ$271,MATCH(totalExpenditure!$A115,gDP!$B$6:$B$271))))</f>
        <v>#N/A</v>
      </c>
      <c r="EA115" s="77" t="e">
        <f>IF(AC115="","",IF(CB115="","",AC115-AC115+INDEX(gDP!AR$6:AR$271,MATCH(totalExpenditure!$A115,gDP!$B$6:$B$271))))</f>
        <v>#N/A</v>
      </c>
      <c r="EB115" s="77" t="e">
        <f>IF(AD115="","",IF(CC115="","",AD115-AD115+INDEX(gDP!AS$6:AS$271,MATCH(totalExpenditure!$A115,gDP!$B$6:$B$271))))</f>
        <v>#N/A</v>
      </c>
      <c r="EC115" s="77" t="e">
        <f>IF(AE115="","",IF(CD115="","",AE115-AE115+INDEX(gDP!AT$6:AT$271,MATCH(totalExpenditure!$A115,gDP!$B$6:$B$271))))</f>
        <v>#N/A</v>
      </c>
      <c r="ED115" s="77" t="e">
        <f>IF(AF115="","",IF(CE115="","",AF115-AF115+INDEX(gDP!AU$6:AU$271,MATCH(totalExpenditure!$A115,gDP!$B$6:$B$271))))</f>
        <v>#N/A</v>
      </c>
      <c r="EE115" s="77" t="e">
        <f>IF(AG115="","",IF(CF115="","",AG115-AG115+INDEX(gDP!AV$6:AV$271,MATCH(totalExpenditure!$A115,gDP!$B$6:$B$271))))</f>
        <v>#N/A</v>
      </c>
      <c r="EF115" s="77" t="e">
        <f>IF(AH115="","",IF(CG115="","",AH115-AH115+INDEX(gDP!AW$6:AW$271,MATCH(totalExpenditure!$A115,gDP!$B$6:$B$271))))</f>
        <v>#N/A</v>
      </c>
      <c r="EG115" s="77" t="e">
        <f>IF(AI115="","",IF(CH115="","",AI115-AI115+INDEX(gDP!AX$6:AX$271,MATCH(totalExpenditure!$A115,gDP!$B$6:$B$271))))</f>
        <v>#N/A</v>
      </c>
      <c r="EH115" s="77" t="e">
        <f>IF(AJ115="","",IF(CI115="","",AJ115-AJ115+INDEX(gDP!AY$6:AY$271,MATCH(totalExpenditure!$A115,gDP!$B$6:$B$271))))</f>
        <v>#N/A</v>
      </c>
      <c r="EI115" s="77" t="e">
        <f>IF(AK115="","",IF(CJ115="","",AK115-AK115+INDEX(gDP!AZ$6:AZ$271,MATCH(totalExpenditure!$A115,gDP!$B$6:$B$271))))</f>
        <v>#N/A</v>
      </c>
      <c r="EJ115" s="77" t="e">
        <f>IF(AL115="","",IF(CK115="","",AL115-AL115+INDEX(gDP!BA$6:BA$271,MATCH(totalExpenditure!$A115,gDP!$B$6:$B$271))))</f>
        <v>#N/A</v>
      </c>
      <c r="EK115" s="77" t="e">
        <f>IF(AM115="","",IF(CL115="","",AM115-AM115+INDEX(gDP!BB$6:BB$271,MATCH(totalExpenditure!$A115,gDP!$B$6:$B$271))))</f>
        <v>#N/A</v>
      </c>
      <c r="EL115" s="77" t="e">
        <f>IF(AN115="","",IF(CM115="","",AN115-AN115+INDEX(gDP!BC$6:BC$271,MATCH(totalExpenditure!$A115,gDP!$B$6:$B$271))))</f>
        <v>#N/A</v>
      </c>
      <c r="EM115" s="77" t="e">
        <f>IF(AO115="","",IF(CN115="","",AO115-AO115+INDEX(gDP!BD$6:BD$271,MATCH(totalExpenditure!$A115,gDP!$B$6:$B$271))))</f>
        <v>#N/A</v>
      </c>
      <c r="EN115" s="77" t="e">
        <f>IF(AP115="","",IF(CO115="","",AP115-AP115+INDEX(gDP!BE$6:BE$271,MATCH(totalExpenditure!$A115,gDP!$B$6:$B$271))))</f>
        <v>#N/A</v>
      </c>
      <c r="EO115" s="77" t="e">
        <f>IF(AQ115="","",IF(CP115="","",AQ115-AQ115+INDEX(gDP!BF$6:BF$271,MATCH(totalExpenditure!$A115,gDP!$B$6:$B$271))))</f>
        <v>#N/A</v>
      </c>
      <c r="EP115" s="77" t="e">
        <f>IF(AR115="","",IF(CQ115="","",AR115-AR115+INDEX(gDP!BG$6:BG$271,MATCH(totalExpenditure!$A115,gDP!$B$6:$B$271))))</f>
        <v>#N/A</v>
      </c>
      <c r="EQ115" s="77" t="e">
        <f>IF(AS115="","",IF(CR115="","",AS115-AS115+INDEX(gDP!BH$6:BH$271,MATCH(totalExpenditure!$A115,gDP!$B$6:$B$271))))</f>
        <v>#N/A</v>
      </c>
      <c r="ER115" s="77" t="e">
        <f>IF(AT115="","",IF(CS115="","",AT115-AT115+INDEX(gDP!BI$6:BI$271,MATCH(totalExpenditure!$A115,gDP!$B$6:$B$271))))</f>
        <v>#N/A</v>
      </c>
      <c r="ES115" s="77" t="e">
        <f>IF(AU115="","",IF(CT115="","",AU115-AU115+INDEX(gDP!BJ$6:BJ$271,MATCH(totalExpenditure!$A115,gDP!$B$6:$B$271))))</f>
        <v>#N/A</v>
      </c>
      <c r="ET115" s="77" t="e">
        <f>IF(AV115="","",IF(CU115="","",AV115-AV115+INDEX(gDP!BK$6:BK$271,MATCH(totalExpenditure!$A115,gDP!$B$6:$B$271))))</f>
        <v>#N/A</v>
      </c>
      <c r="EU115" s="77" t="e">
        <f>IF(AW115="","",IF(CV115="","",AW115-AW115+INDEX(gDP!BL$6:BL$271,MATCH(totalExpenditure!$A115,gDP!$B$6:$B$271))))</f>
        <v>#N/A</v>
      </c>
      <c r="EV115" s="77" t="e">
        <f>IF(AX115="","",IF(CW115="","",AX115-AX115+INDEX(gDP!BM$6:BM$271,MATCH(totalExpenditure!$A115,gDP!$B$6:$B$271))))</f>
        <v>#N/A</v>
      </c>
      <c r="EW115" s="77" t="e">
        <f>IF(AY115="","",IF(CX115="","",AY115-AY115+INDEX(gDP!BN$6:BN$271,MATCH(totalExpenditure!$A115,gDP!$B$6:$B$271))))</f>
        <v>#N/A</v>
      </c>
      <c r="EX115" s="77" t="e">
        <f>IF(AZ115="","",IF(CY115="","",AZ115-AZ115+INDEX(gDP!BO$6:BO$271,MATCH(totalExpenditure!$A115,gDP!$B$6:$B$271))))</f>
        <v>#N/A</v>
      </c>
    </row>
    <row r="116" spans="1:154" x14ac:dyDescent="0.35">
      <c r="A116" t="s">
        <v>441</v>
      </c>
      <c r="B116" s="77" t="str">
        <f>IF(INDEX([2]pivotTable!B$3:B$308,MATCH(totalExpenditure!$A116,[2]pivotTable!$A$3:$A$308,0))/100*INDEX(gDP!Q$6:Q$271,MATCH(totalExpenditure!$A116,gDP!$B$6:$B$271))=0,"",INDEX([2]pivotTable!B$3:B$308,MATCH(totalExpenditure!$A116,[2]pivotTable!$A$3:$A$308,0))/100*INDEX(gDP!Q$6:Q$271,MATCH(totalExpenditure!$A116,gDP!$B$6:$B$271)))</f>
        <v/>
      </c>
      <c r="C116" s="77" t="str">
        <f>IF(INDEX([2]pivotTable!C$3:C$308,MATCH(totalExpenditure!$A116,[2]pivotTable!$A$3:$A$308,0))/100*INDEX(gDP!R$6:R$271,MATCH(totalExpenditure!$A116,gDP!$B$6:$B$271))=0,"",INDEX([2]pivotTable!C$3:C$308,MATCH(totalExpenditure!$A116,[2]pivotTable!$A$3:$A$308,0))/100*INDEX(gDP!R$6:R$271,MATCH(totalExpenditure!$A116,gDP!$B$6:$B$271)))</f>
        <v/>
      </c>
      <c r="D116" s="77" t="str">
        <f>IF(INDEX([2]pivotTable!D$3:D$308,MATCH(totalExpenditure!$A116,[2]pivotTable!$A$3:$A$308,0))/100*INDEX(gDP!S$6:S$271,MATCH(totalExpenditure!$A116,gDP!$B$6:$B$271))=0,"",INDEX([2]pivotTable!D$3:D$308,MATCH(totalExpenditure!$A116,[2]pivotTable!$A$3:$A$308,0))/100*INDEX(gDP!S$6:S$271,MATCH(totalExpenditure!$A116,gDP!$B$6:$B$271)))</f>
        <v/>
      </c>
      <c r="E116" s="77" t="str">
        <f>IF(INDEX([2]pivotTable!E$3:E$308,MATCH(totalExpenditure!$A116,[2]pivotTable!$A$3:$A$308,0))/100*INDEX(gDP!T$6:T$271,MATCH(totalExpenditure!$A116,gDP!$B$6:$B$271))=0,"",INDEX([2]pivotTable!E$3:E$308,MATCH(totalExpenditure!$A116,[2]pivotTable!$A$3:$A$308,0))/100*INDEX(gDP!T$6:T$271,MATCH(totalExpenditure!$A116,gDP!$B$6:$B$271)))</f>
        <v/>
      </c>
      <c r="F116" s="77" t="str">
        <f>IF(INDEX([2]pivotTable!F$3:F$308,MATCH(totalExpenditure!$A116,[2]pivotTable!$A$3:$A$308,0))/100*INDEX(gDP!U$6:U$271,MATCH(totalExpenditure!$A116,gDP!$B$6:$B$271))=0,"",INDEX([2]pivotTable!F$3:F$308,MATCH(totalExpenditure!$A116,[2]pivotTable!$A$3:$A$308,0))/100*INDEX(gDP!U$6:U$271,MATCH(totalExpenditure!$A116,gDP!$B$6:$B$271)))</f>
        <v/>
      </c>
      <c r="G116" s="77" t="str">
        <f>IF(INDEX([2]pivotTable!G$3:G$308,MATCH(totalExpenditure!$A116,[2]pivotTable!$A$3:$A$308,0))/100*INDEX(gDP!V$6:V$271,MATCH(totalExpenditure!$A116,gDP!$B$6:$B$271))=0,"",INDEX([2]pivotTable!G$3:G$308,MATCH(totalExpenditure!$A116,[2]pivotTable!$A$3:$A$308,0))/100*INDEX(gDP!V$6:V$271,MATCH(totalExpenditure!$A116,gDP!$B$6:$B$271)))</f>
        <v/>
      </c>
      <c r="H116" s="77" t="str">
        <f>IF(INDEX([2]pivotTable!H$3:H$308,MATCH(totalExpenditure!$A116,[2]pivotTable!$A$3:$A$308,0))/100*INDEX(gDP!W$6:W$271,MATCH(totalExpenditure!$A116,gDP!$B$6:$B$271))=0,"",INDEX([2]pivotTable!H$3:H$308,MATCH(totalExpenditure!$A116,[2]pivotTable!$A$3:$A$308,0))/100*INDEX(gDP!W$6:W$271,MATCH(totalExpenditure!$A116,gDP!$B$6:$B$271)))</f>
        <v/>
      </c>
      <c r="I116" s="77" t="str">
        <f>IF(INDEX([2]pivotTable!I$3:I$308,MATCH(totalExpenditure!$A116,[2]pivotTable!$A$3:$A$308,0))/100*INDEX(gDP!X$6:X$271,MATCH(totalExpenditure!$A116,gDP!$B$6:$B$271))=0,"",INDEX([2]pivotTable!I$3:I$308,MATCH(totalExpenditure!$A116,[2]pivotTable!$A$3:$A$308,0))/100*INDEX(gDP!X$6:X$271,MATCH(totalExpenditure!$A116,gDP!$B$6:$B$271)))</f>
        <v/>
      </c>
      <c r="J116" s="77" t="str">
        <f>IF(INDEX([2]pivotTable!J$3:J$308,MATCH(totalExpenditure!$A116,[2]pivotTable!$A$3:$A$308,0))/100*INDEX(gDP!Y$6:Y$271,MATCH(totalExpenditure!$A116,gDP!$B$6:$B$271))=0,"",INDEX([2]pivotTable!J$3:J$308,MATCH(totalExpenditure!$A116,[2]pivotTable!$A$3:$A$308,0))/100*INDEX(gDP!Y$6:Y$271,MATCH(totalExpenditure!$A116,gDP!$B$6:$B$271)))</f>
        <v/>
      </c>
      <c r="K116" s="77" t="str">
        <f>IF(INDEX([2]pivotTable!K$3:K$308,MATCH(totalExpenditure!$A116,[2]pivotTable!$A$3:$A$308,0))/100*INDEX(gDP!Z$6:Z$271,MATCH(totalExpenditure!$A116,gDP!$B$6:$B$271))=0,"",INDEX([2]pivotTable!K$3:K$308,MATCH(totalExpenditure!$A116,[2]pivotTable!$A$3:$A$308,0))/100*INDEX(gDP!Z$6:Z$271,MATCH(totalExpenditure!$A116,gDP!$B$6:$B$271)))</f>
        <v/>
      </c>
      <c r="L116" s="77" t="str">
        <f>IF(INDEX([2]pivotTable!L$3:L$308,MATCH(totalExpenditure!$A116,[2]pivotTable!$A$3:$A$308,0))/100*INDEX(gDP!AA$6:AA$271,MATCH(totalExpenditure!$A116,gDP!$B$6:$B$271))=0,"",INDEX([2]pivotTable!L$3:L$308,MATCH(totalExpenditure!$A116,[2]pivotTable!$A$3:$A$308,0))/100*INDEX(gDP!AA$6:AA$271,MATCH(totalExpenditure!$A116,gDP!$B$6:$B$271)))</f>
        <v/>
      </c>
      <c r="M116" s="77" t="str">
        <f>IF(INDEX([2]pivotTable!M$3:M$308,MATCH(totalExpenditure!$A116,[2]pivotTable!$A$3:$A$308,0))/100*INDEX(gDP!AB$6:AB$271,MATCH(totalExpenditure!$A116,gDP!$B$6:$B$271))=0,"",INDEX([2]pivotTable!M$3:M$308,MATCH(totalExpenditure!$A116,[2]pivotTable!$A$3:$A$308,0))/100*INDEX(gDP!AB$6:AB$271,MATCH(totalExpenditure!$A116,gDP!$B$6:$B$271)))</f>
        <v/>
      </c>
      <c r="N116" s="77" t="str">
        <f>IF(INDEX([2]pivotTable!N$3:N$308,MATCH(totalExpenditure!$A116,[2]pivotTable!$A$3:$A$308,0))/100*INDEX(gDP!AC$6:AC$271,MATCH(totalExpenditure!$A116,gDP!$B$6:$B$271))=0,"",INDEX([2]pivotTable!N$3:N$308,MATCH(totalExpenditure!$A116,[2]pivotTable!$A$3:$A$308,0))/100*INDEX(gDP!AC$6:AC$271,MATCH(totalExpenditure!$A116,gDP!$B$6:$B$271)))</f>
        <v/>
      </c>
      <c r="O116" s="77" t="str">
        <f>IF(INDEX([2]pivotTable!O$3:O$308,MATCH(totalExpenditure!$A116,[2]pivotTable!$A$3:$A$308,0))/100*INDEX(gDP!AD$6:AD$271,MATCH(totalExpenditure!$A116,gDP!$B$6:$B$271))=0,"",INDEX([2]pivotTable!O$3:O$308,MATCH(totalExpenditure!$A116,[2]pivotTable!$A$3:$A$308,0))/100*INDEX(gDP!AD$6:AD$271,MATCH(totalExpenditure!$A116,gDP!$B$6:$B$271)))</f>
        <v/>
      </c>
      <c r="P116" s="77" t="str">
        <f>IF(INDEX([2]pivotTable!P$3:P$308,MATCH(totalExpenditure!$A116,[2]pivotTable!$A$3:$A$308,0))/100*INDEX(gDP!AE$6:AE$271,MATCH(totalExpenditure!$A116,gDP!$B$6:$B$271))=0,"",INDEX([2]pivotTable!P$3:P$308,MATCH(totalExpenditure!$A116,[2]pivotTable!$A$3:$A$308,0))/100*INDEX(gDP!AE$6:AE$271,MATCH(totalExpenditure!$A116,gDP!$B$6:$B$271)))</f>
        <v/>
      </c>
      <c r="Q116" s="77" t="str">
        <f>IF(INDEX([2]pivotTable!Q$3:Q$308,MATCH(totalExpenditure!$A116,[2]pivotTable!$A$3:$A$308,0))/100*INDEX(gDP!AF$6:AF$271,MATCH(totalExpenditure!$A116,gDP!$B$6:$B$271))=0,"",INDEX([2]pivotTable!Q$3:Q$308,MATCH(totalExpenditure!$A116,[2]pivotTable!$A$3:$A$308,0))/100*INDEX(gDP!AF$6:AF$271,MATCH(totalExpenditure!$A116,gDP!$B$6:$B$271)))</f>
        <v/>
      </c>
      <c r="R116" s="77" t="str">
        <f>IF(INDEX([2]pivotTable!R$3:R$308,MATCH(totalExpenditure!$A116,[2]pivotTable!$A$3:$A$308,0))/100*INDEX(gDP!AG$6:AG$271,MATCH(totalExpenditure!$A116,gDP!$B$6:$B$271))=0,"",INDEX([2]pivotTable!R$3:R$308,MATCH(totalExpenditure!$A116,[2]pivotTable!$A$3:$A$308,0))/100*INDEX(gDP!AG$6:AG$271,MATCH(totalExpenditure!$A116,gDP!$B$6:$B$271)))</f>
        <v/>
      </c>
      <c r="S116" s="77" t="str">
        <f>IF(INDEX([2]pivotTable!S$3:S$308,MATCH(totalExpenditure!$A116,[2]pivotTable!$A$3:$A$308,0))/100*INDEX(gDP!AH$6:AH$271,MATCH(totalExpenditure!$A116,gDP!$B$6:$B$271))=0,"",INDEX([2]pivotTable!S$3:S$308,MATCH(totalExpenditure!$A116,[2]pivotTable!$A$3:$A$308,0))/100*INDEX(gDP!AH$6:AH$271,MATCH(totalExpenditure!$A116,gDP!$B$6:$B$271)))</f>
        <v/>
      </c>
      <c r="T116" s="77">
        <f>IF(INDEX([2]pivotTable!T$3:T$308,MATCH(totalExpenditure!$A116,[2]pivotTable!$A$3:$A$308,0))/100*INDEX(gDP!AI$6:AI$271,MATCH(totalExpenditure!$A116,gDP!$B$6:$B$271))=0,"",INDEX([2]pivotTable!T$3:T$308,MATCH(totalExpenditure!$A116,[2]pivotTable!$A$3:$A$308,0))/100*INDEX(gDP!AI$6:AI$271,MATCH(totalExpenditure!$A116,gDP!$B$6:$B$271)))</f>
        <v>1212918557.2489252</v>
      </c>
      <c r="U116" s="77">
        <f>IF(INDEX([2]pivotTable!U$3:U$308,MATCH(totalExpenditure!$A116,[2]pivotTable!$A$3:$A$308,0))/100*INDEX(gDP!AJ$6:AJ$271,MATCH(totalExpenditure!$A116,gDP!$B$6:$B$271))=0,"",INDEX([2]pivotTable!U$3:U$308,MATCH(totalExpenditure!$A116,[2]pivotTable!$A$3:$A$308,0))/100*INDEX(gDP!AJ$6:AJ$271,MATCH(totalExpenditure!$A116,gDP!$B$6:$B$271)))</f>
        <v>1911840060.8442125</v>
      </c>
      <c r="V116" s="77">
        <f>IF(INDEX([2]pivotTable!V$3:V$308,MATCH(totalExpenditure!$A116,[2]pivotTable!$A$3:$A$308,0))/100*INDEX(gDP!AK$6:AK$271,MATCH(totalExpenditure!$A116,gDP!$B$6:$B$271))=0,"",INDEX([2]pivotTable!V$3:V$308,MATCH(totalExpenditure!$A116,[2]pivotTable!$A$3:$A$308,0))/100*INDEX(gDP!AK$6:AK$271,MATCH(totalExpenditure!$A116,gDP!$B$6:$B$271)))</f>
        <v>2046618495.2431998</v>
      </c>
      <c r="W116" s="77">
        <f>IF(INDEX([2]pivotTable!W$3:W$308,MATCH(totalExpenditure!$A116,[2]pivotTable!$A$3:$A$308,0))/100*INDEX(gDP!AL$6:AL$271,MATCH(totalExpenditure!$A116,gDP!$B$6:$B$271))=0,"",INDEX([2]pivotTable!W$3:W$308,MATCH(totalExpenditure!$A116,[2]pivotTable!$A$3:$A$308,0))/100*INDEX(gDP!AL$6:AL$271,MATCH(totalExpenditure!$A116,gDP!$B$6:$B$271)))</f>
        <v>1824128220.9559247</v>
      </c>
      <c r="X116" s="77">
        <f>IF(INDEX([2]pivotTable!X$3:X$308,MATCH(totalExpenditure!$A116,[2]pivotTable!$A$3:$A$308,0))/100*INDEX(gDP!AM$6:AM$271,MATCH(totalExpenditure!$A116,gDP!$B$6:$B$271))=0,"",INDEX([2]pivotTable!X$3:X$308,MATCH(totalExpenditure!$A116,[2]pivotTable!$A$3:$A$308,0))/100*INDEX(gDP!AM$6:AM$271,MATCH(totalExpenditure!$A116,gDP!$B$6:$B$271)))</f>
        <v>1313246089.5170801</v>
      </c>
      <c r="Y116" s="77">
        <f>IF(INDEX([2]pivotTable!Y$3:Y$308,MATCH(totalExpenditure!$A116,[2]pivotTable!$A$3:$A$308,0))/100*INDEX(gDP!AN$6:AN$271,MATCH(totalExpenditure!$A116,gDP!$B$6:$B$271))=0,"",INDEX([2]pivotTable!Y$3:Y$308,MATCH(totalExpenditure!$A116,[2]pivotTable!$A$3:$A$308,0))/100*INDEX(gDP!AN$6:AN$271,MATCH(totalExpenditure!$A116,gDP!$B$6:$B$271)))</f>
        <v>1161549030.3030295</v>
      </c>
      <c r="Z116" s="77">
        <f>IF(INDEX([2]pivotTable!Z$3:Z$308,MATCH(totalExpenditure!$A116,[2]pivotTable!$A$3:$A$308,0))/100*INDEX(gDP!AO$6:AO$271,MATCH(totalExpenditure!$A116,gDP!$B$6:$B$271))=0,"",INDEX([2]pivotTable!Z$3:Z$308,MATCH(totalExpenditure!$A116,[2]pivotTable!$A$3:$A$308,0))/100*INDEX(gDP!AO$6:AO$271,MATCH(totalExpenditure!$A116,gDP!$B$6:$B$271)))</f>
        <v>1189915344.758065</v>
      </c>
      <c r="AA116" s="77">
        <f>IF(INDEX([2]pivotTable!AA$3:AA$308,MATCH(totalExpenditure!$A116,[2]pivotTable!$A$3:$A$308,0))/100*INDEX(gDP!AP$6:AP$271,MATCH(totalExpenditure!$A116,gDP!$B$6:$B$271))=0,"",INDEX([2]pivotTable!AA$3:AA$308,MATCH(totalExpenditure!$A116,[2]pivotTable!$A$3:$A$308,0))/100*INDEX(gDP!AP$6:AP$271,MATCH(totalExpenditure!$A116,gDP!$B$6:$B$271)))</f>
        <v>1118564758.2378223</v>
      </c>
      <c r="AB116" s="77">
        <f>IF(INDEX([2]pivotTable!AB$3:AB$308,MATCH(totalExpenditure!$A116,[2]pivotTable!$A$3:$A$308,0))/100*INDEX(gDP!AQ$6:AQ$271,MATCH(totalExpenditure!$A116,gDP!$B$6:$B$271))=0,"",INDEX([2]pivotTable!AB$3:AB$308,MATCH(totalExpenditure!$A116,[2]pivotTable!$A$3:$A$308,0))/100*INDEX(gDP!AQ$6:AQ$271,MATCH(totalExpenditure!$A116,gDP!$B$6:$B$271)))</f>
        <v>1118472685.4323204</v>
      </c>
      <c r="AC116" s="77">
        <f>IF(INDEX([2]pivotTable!AC$3:AC$308,MATCH(totalExpenditure!$A116,[2]pivotTable!$A$3:$A$308,0))/100*INDEX(gDP!AR$6:AR$271,MATCH(totalExpenditure!$A116,gDP!$B$6:$B$271))=0,"",INDEX([2]pivotTable!AC$3:AC$308,MATCH(totalExpenditure!$A116,[2]pivotTable!$A$3:$A$308,0))/100*INDEX(gDP!AR$6:AR$271,MATCH(totalExpenditure!$A116,gDP!$B$6:$B$271)))</f>
        <v>1097722936.7153461</v>
      </c>
      <c r="AD116" s="77">
        <f>IF(INDEX([2]pivotTable!AD$3:AD$308,MATCH(totalExpenditure!$A116,[2]pivotTable!$A$3:$A$308,0))/100*INDEX(gDP!AS$6:AS$271,MATCH(totalExpenditure!$A116,gDP!$B$6:$B$271))=0,"",INDEX([2]pivotTable!AD$3:AD$308,MATCH(totalExpenditure!$A116,[2]pivotTable!$A$3:$A$308,0))/100*INDEX(gDP!AS$6:AS$271,MATCH(totalExpenditure!$A116,gDP!$B$6:$B$271)))</f>
        <v>1032138387.4280627</v>
      </c>
      <c r="AE116" s="77">
        <f>IF(INDEX([2]pivotTable!AE$3:AE$308,MATCH(totalExpenditure!$A116,[2]pivotTable!$A$3:$A$308,0))/100*INDEX(gDP!AT$6:AT$271,MATCH(totalExpenditure!$A116,gDP!$B$6:$B$271))=0,"",INDEX([2]pivotTable!AE$3:AE$308,MATCH(totalExpenditure!$A116,[2]pivotTable!$A$3:$A$308,0))/100*INDEX(gDP!AT$6:AT$271,MATCH(totalExpenditure!$A116,gDP!$B$6:$B$271)))</f>
        <v>1137205359.9888279</v>
      </c>
      <c r="AF116" s="77">
        <f>IF(INDEX([2]pivotTable!AF$3:AF$308,MATCH(totalExpenditure!$A116,[2]pivotTable!$A$3:$A$308,0))/100*INDEX(gDP!AU$6:AU$271,MATCH(totalExpenditure!$A116,gDP!$B$6:$B$271))=0,"",INDEX([2]pivotTable!AF$3:AF$308,MATCH(totalExpenditure!$A116,[2]pivotTable!$A$3:$A$308,0))/100*INDEX(gDP!AU$6:AU$271,MATCH(totalExpenditure!$A116,gDP!$B$6:$B$271)))</f>
        <v>1157364317.5956092</v>
      </c>
      <c r="AG116" s="77">
        <f>IF(INDEX([2]pivotTable!AG$3:AG$308,MATCH(totalExpenditure!$A116,[2]pivotTable!$A$3:$A$308,0))/100*INDEX(gDP!AV$6:AV$271,MATCH(totalExpenditure!$A116,gDP!$B$6:$B$271))=0,"",INDEX([2]pivotTable!AG$3:AG$308,MATCH(totalExpenditure!$A116,[2]pivotTable!$A$3:$A$308,0))/100*INDEX(gDP!AV$6:AV$271,MATCH(totalExpenditure!$A116,gDP!$B$6:$B$271)))</f>
        <v>1383234478.5806565</v>
      </c>
      <c r="AH116" s="77">
        <f>IF(INDEX([2]pivotTable!AH$3:AH$308,MATCH(totalExpenditure!$A116,[2]pivotTable!$A$3:$A$308,0))/100*INDEX(gDP!AW$6:AW$271,MATCH(totalExpenditure!$A116,gDP!$B$6:$B$271))=0,"",INDEX([2]pivotTable!AH$3:AH$308,MATCH(totalExpenditure!$A116,[2]pivotTable!$A$3:$A$308,0))/100*INDEX(gDP!AW$6:AW$271,MATCH(totalExpenditure!$A116,gDP!$B$6:$B$271)))</f>
        <v>1710474612.3613722</v>
      </c>
      <c r="AI116" s="77">
        <f>IF(INDEX([2]pivotTable!AI$3:AI$308,MATCH(totalExpenditure!$A116,[2]pivotTable!$A$3:$A$308,0))/100*INDEX(gDP!AX$6:AX$271,MATCH(totalExpenditure!$A116,gDP!$B$6:$B$271))=0,"",INDEX([2]pivotTable!AI$3:AI$308,MATCH(totalExpenditure!$A116,[2]pivotTable!$A$3:$A$308,0))/100*INDEX(gDP!AX$6:AX$271,MATCH(totalExpenditure!$A116,gDP!$B$6:$B$271)))</f>
        <v>1610265121.3848932</v>
      </c>
      <c r="AJ116" s="77">
        <f>IF(INDEX([2]pivotTable!AJ$3:AJ$308,MATCH(totalExpenditure!$A116,[2]pivotTable!$A$3:$A$308,0))/100*INDEX(gDP!AY$6:AY$271,MATCH(totalExpenditure!$A116,gDP!$B$6:$B$271))=0,"",INDEX([2]pivotTable!AJ$3:AJ$308,MATCH(totalExpenditure!$A116,[2]pivotTable!$A$3:$A$308,0))/100*INDEX(gDP!AY$6:AY$271,MATCH(totalExpenditure!$A116,gDP!$B$6:$B$271)))</f>
        <v>1718136567.0008645</v>
      </c>
      <c r="AK116" s="77">
        <f>IF(INDEX([2]pivotTable!AK$3:AK$308,MATCH(totalExpenditure!$A116,[2]pivotTable!$A$3:$A$308,0))/100*INDEX(gDP!AZ$6:AZ$271,MATCH(totalExpenditure!$A116,gDP!$B$6:$B$271))=0,"",INDEX([2]pivotTable!AK$3:AK$308,MATCH(totalExpenditure!$A116,[2]pivotTable!$A$3:$A$308,0))/100*INDEX(gDP!AZ$6:AZ$271,MATCH(totalExpenditure!$A116,gDP!$B$6:$B$271)))</f>
        <v>2052602523.5882001</v>
      </c>
      <c r="AL116" s="77">
        <f>IF(INDEX([2]pivotTable!AL$3:AL$308,MATCH(totalExpenditure!$A116,[2]pivotTable!$A$3:$A$308,0))/100*INDEX(gDP!BA$6:BA$271,MATCH(totalExpenditure!$A116,gDP!$B$6:$B$271))=0,"",INDEX([2]pivotTable!AL$3:AL$308,MATCH(totalExpenditure!$A116,[2]pivotTable!$A$3:$A$308,0))/100*INDEX(gDP!BA$6:BA$271,MATCH(totalExpenditure!$A116,gDP!$B$6:$B$271)))</f>
        <v>2451482495.9144607</v>
      </c>
      <c r="AM116" s="77">
        <f>IF(INDEX([2]pivotTable!AM$3:AM$308,MATCH(totalExpenditure!$A116,[2]pivotTable!$A$3:$A$308,0))/100*INDEX(gDP!BB$6:BB$271,MATCH(totalExpenditure!$A116,gDP!$B$6:$B$271))=0,"",INDEX([2]pivotTable!AM$3:AM$308,MATCH(totalExpenditure!$A116,[2]pivotTable!$A$3:$A$308,0))/100*INDEX(gDP!BB$6:BB$271,MATCH(totalExpenditure!$A116,gDP!$B$6:$B$271)))</f>
        <v>1986122173.1710379</v>
      </c>
      <c r="AN116" s="77">
        <f>IF(INDEX([2]pivotTable!AN$3:AN$308,MATCH(totalExpenditure!$A116,[2]pivotTable!$A$3:$A$308,0))/100*INDEX(gDP!BC$6:BC$271,MATCH(totalExpenditure!$A116,gDP!$B$6:$B$271))=0,"",INDEX([2]pivotTable!AN$3:AN$308,MATCH(totalExpenditure!$A116,[2]pivotTable!$A$3:$A$308,0))/100*INDEX(gDP!BC$6:BC$271,MATCH(totalExpenditure!$A116,gDP!$B$6:$B$271)))</f>
        <v>1597777638.3530424</v>
      </c>
      <c r="AO116" s="77">
        <f>IF(INDEX([2]pivotTable!AO$3:AO$308,MATCH(totalExpenditure!$A116,[2]pivotTable!$A$3:$A$308,0))/100*INDEX(gDP!BD$6:BD$271,MATCH(totalExpenditure!$A116,gDP!$B$6:$B$271))=0,"",INDEX([2]pivotTable!AO$3:AO$308,MATCH(totalExpenditure!$A116,[2]pivotTable!$A$3:$A$308,0))/100*INDEX(gDP!BD$6:BD$271,MATCH(totalExpenditure!$A116,gDP!$B$6:$B$271)))</f>
        <v>2080784556.7884316</v>
      </c>
      <c r="AP116" s="77">
        <f>IF(INDEX([2]pivotTable!AP$3:AP$308,MATCH(totalExpenditure!$A116,[2]pivotTable!$A$3:$A$308,0))/100*INDEX(gDP!BE$6:BE$271,MATCH(totalExpenditure!$A116,gDP!$B$6:$B$271))=0,"",INDEX([2]pivotTable!AP$3:AP$308,MATCH(totalExpenditure!$A116,[2]pivotTable!$A$3:$A$308,0))/100*INDEX(gDP!BE$6:BE$271,MATCH(totalExpenditure!$A116,gDP!$B$6:$B$271)))</f>
        <v>1823461617.4779639</v>
      </c>
      <c r="AQ116" s="77">
        <f>IF(INDEX([2]pivotTable!AQ$3:AQ$308,MATCH(totalExpenditure!$A116,[2]pivotTable!$A$3:$A$308,0))/100*INDEX(gDP!BF$6:BF$271,MATCH(totalExpenditure!$A116,gDP!$B$6:$B$271))=0,"",INDEX([2]pivotTable!AQ$3:AQ$308,MATCH(totalExpenditure!$A116,[2]pivotTable!$A$3:$A$308,0))/100*INDEX(gDP!BF$6:BF$271,MATCH(totalExpenditure!$A116,gDP!$B$6:$B$271)))</f>
        <v>1857277308.048209</v>
      </c>
      <c r="AR116" s="77">
        <f>IF(INDEX([2]pivotTable!AR$3:AR$308,MATCH(totalExpenditure!$A116,[2]pivotTable!$A$3:$A$308,0))/100*INDEX(gDP!BG$6:BG$271,MATCH(totalExpenditure!$A116,gDP!$B$6:$B$271))=0,"",INDEX([2]pivotTable!AR$3:AR$308,MATCH(totalExpenditure!$A116,[2]pivotTable!$A$3:$A$308,0))/100*INDEX(gDP!BG$6:BG$271,MATCH(totalExpenditure!$A116,gDP!$B$6:$B$271)))</f>
        <v>2025518691.890507</v>
      </c>
      <c r="AS116" s="77">
        <f>IF(INDEX([2]pivotTable!AS$3:AS$308,MATCH(totalExpenditure!$A116,[2]pivotTable!$A$3:$A$308,0))/100*INDEX(gDP!BH$6:BH$271,MATCH(totalExpenditure!$A116,gDP!$B$6:$B$271))=0,"",INDEX([2]pivotTable!AS$3:AS$308,MATCH(totalExpenditure!$A116,[2]pivotTable!$A$3:$A$308,0))/100*INDEX(gDP!BH$6:BH$271,MATCH(totalExpenditure!$A116,gDP!$B$6:$B$271)))</f>
        <v>1754185361.230536</v>
      </c>
      <c r="AT116" s="77">
        <f>IF(INDEX([2]pivotTable!AT$3:AT$308,MATCH(totalExpenditure!$A116,[2]pivotTable!$A$3:$A$308,0))/100*INDEX(gDP!BI$6:BI$271,MATCH(totalExpenditure!$A116,gDP!$B$6:$B$271))=0,"",INDEX([2]pivotTable!AT$3:AT$308,MATCH(totalExpenditure!$A116,[2]pivotTable!$A$3:$A$308,0))/100*INDEX(gDP!BI$6:BI$271,MATCH(totalExpenditure!$A116,gDP!$B$6:$B$271)))</f>
        <v>1821211516.5390277</v>
      </c>
      <c r="AU116" s="77">
        <f>IF(INDEX([2]pivotTable!AU$3:AU$308,MATCH(totalExpenditure!$A116,[2]pivotTable!$A$3:$A$308,0))/100*INDEX(gDP!BJ$6:BJ$271,MATCH(totalExpenditure!$A116,gDP!$B$6:$B$271))=0,"",INDEX([2]pivotTable!AU$3:AU$308,MATCH(totalExpenditure!$A116,[2]pivotTable!$A$3:$A$308,0))/100*INDEX(gDP!BJ$6:BJ$271,MATCH(totalExpenditure!$A116,gDP!$B$6:$B$271)))</f>
        <v>1821105781.1328385</v>
      </c>
      <c r="AV116" s="77">
        <f>IF(INDEX([2]pivotTable!AV$3:AV$308,MATCH(totalExpenditure!$A116,[2]pivotTable!$A$3:$A$308,0))/100*INDEX(gDP!BK$6:BK$271,MATCH(totalExpenditure!$A116,gDP!$B$6:$B$271))=0,"",INDEX([2]pivotTable!AV$3:AV$308,MATCH(totalExpenditure!$A116,[2]pivotTable!$A$3:$A$308,0))/100*INDEX(gDP!BK$6:BK$271,MATCH(totalExpenditure!$A116,gDP!$B$6:$B$271)))</f>
        <v>2242821475.6695247</v>
      </c>
      <c r="AW116" s="77">
        <f>IF(INDEX([2]pivotTable!AW$3:AW$308,MATCH(totalExpenditure!$A116,[2]pivotTable!$A$3:$A$308,0))/100*INDEX(gDP!BL$6:BL$271,MATCH(totalExpenditure!$A116,gDP!$B$6:$B$271))=0,"",INDEX([2]pivotTable!AW$3:AW$308,MATCH(totalExpenditure!$A116,[2]pivotTable!$A$3:$A$308,0))/100*INDEX(gDP!BL$6:BL$271,MATCH(totalExpenditure!$A116,gDP!$B$6:$B$271)))</f>
        <v>1914878448.0353088</v>
      </c>
      <c r="AX116" s="77">
        <f>IF(INDEX([2]pivotTable!AX$3:AX$308,MATCH(totalExpenditure!$A116,[2]pivotTable!$A$3:$A$308,0))/100*INDEX(gDP!BM$6:BM$271,MATCH(totalExpenditure!$A116,gDP!$B$6:$B$271))=0,"",INDEX([2]pivotTable!AX$3:AX$308,MATCH(totalExpenditure!$A116,[2]pivotTable!$A$3:$A$308,0))/100*INDEX(gDP!BM$6:BM$271,MATCH(totalExpenditure!$A116,gDP!$B$6:$B$271)))</f>
        <v>2100182570.3681712</v>
      </c>
      <c r="AY116" s="77">
        <f>IF(INDEX([2]pivotTable!AY$3:AY$308,MATCH(totalExpenditure!$A116,[2]pivotTable!$A$3:$A$308,0))/100*INDEX(gDP!BN$6:BN$271,MATCH(totalExpenditure!$A116,gDP!$B$6:$B$271))=0,"",INDEX([2]pivotTable!AY$3:AY$308,MATCH(totalExpenditure!$A116,[2]pivotTable!$A$3:$A$308,0))/100*INDEX(gDP!BN$6:BN$271,MATCH(totalExpenditure!$A116,gDP!$B$6:$B$271)))</f>
        <v>2156245471.308012</v>
      </c>
      <c r="AZ116" s="77" t="str">
        <f>IF(INDEX([2]pivotTable!AZ$3:AZ$308,MATCH(totalExpenditure!$A116,[2]pivotTable!$A$3:$A$308,0))/100*INDEX(gDP!BO$6:BO$271,MATCH(totalExpenditure!$A116,gDP!$B$6:$B$271))=0,"",INDEX([2]pivotTable!AZ$3:AZ$308,MATCH(totalExpenditure!$A116,[2]pivotTable!$A$3:$A$308,0))/100*INDEX(gDP!BO$6:BO$271,MATCH(totalExpenditure!$A116,gDP!$B$6:$B$271)))</f>
        <v/>
      </c>
      <c r="BA116" s="77" t="str">
        <f>IF(INDEX([2]pivotTable!B$310:B$615,MATCH(totalExpenditure!$A116,[2]pivotTable!$A$310:$A$615,0))/100*INDEX(gDP!Q$6:Q$271,MATCH(totalExpenditure!$A116,gDP!$B$6:$B$271))=0,"",INDEX([2]pivotTable!B$310:B$615,MATCH(totalExpenditure!$A116,[2]pivotTable!$A$310:$A$615,0))/100*INDEX(gDP!Q$6:Q$271,MATCH(totalExpenditure!$A116,gDP!$B$6:$B$271)))</f>
        <v/>
      </c>
      <c r="BB116" s="77" t="str">
        <f>IF(INDEX([2]pivotTable!C$310:C$615,MATCH(totalExpenditure!$A116,[2]pivotTable!$A$310:$A$615,0))/100*INDEX(gDP!R$6:R$271,MATCH(totalExpenditure!$A116,gDP!$B$6:$B$271))=0,"",INDEX([2]pivotTable!C$310:C$615,MATCH(totalExpenditure!$A116,[2]pivotTable!$A$310:$A$615,0))/100*INDEX(gDP!R$6:R$271,MATCH(totalExpenditure!$A116,gDP!$B$6:$B$271)))</f>
        <v/>
      </c>
      <c r="BC116" s="77" t="str">
        <f>IF(INDEX([2]pivotTable!D$310:D$615,MATCH(totalExpenditure!$A116,[2]pivotTable!$A$310:$A$615,0))/100*INDEX(gDP!S$6:S$271,MATCH(totalExpenditure!$A116,gDP!$B$6:$B$271))=0,"",INDEX([2]pivotTable!D$310:D$615,MATCH(totalExpenditure!$A116,[2]pivotTable!$A$310:$A$615,0))/100*INDEX(gDP!S$6:S$271,MATCH(totalExpenditure!$A116,gDP!$B$6:$B$271)))</f>
        <v/>
      </c>
      <c r="BD116" s="77" t="str">
        <f>IF(INDEX([2]pivotTable!E$310:E$615,MATCH(totalExpenditure!$A116,[2]pivotTable!$A$310:$A$615,0))/100*INDEX(gDP!T$6:T$271,MATCH(totalExpenditure!$A116,gDP!$B$6:$B$271))=0,"",INDEX([2]pivotTable!E$310:E$615,MATCH(totalExpenditure!$A116,[2]pivotTable!$A$310:$A$615,0))/100*INDEX(gDP!T$6:T$271,MATCH(totalExpenditure!$A116,gDP!$B$6:$B$271)))</f>
        <v/>
      </c>
      <c r="BE116" s="77" t="str">
        <f>IF(INDEX([2]pivotTable!F$310:F$615,MATCH(totalExpenditure!$A116,[2]pivotTable!$A$310:$A$615,0))/100*INDEX(gDP!U$6:U$271,MATCH(totalExpenditure!$A116,gDP!$B$6:$B$271))=0,"",INDEX([2]pivotTable!F$310:F$615,MATCH(totalExpenditure!$A116,[2]pivotTable!$A$310:$A$615,0))/100*INDEX(gDP!U$6:U$271,MATCH(totalExpenditure!$A116,gDP!$B$6:$B$271)))</f>
        <v/>
      </c>
      <c r="BF116" s="77" t="str">
        <f>IF(INDEX([2]pivotTable!G$310:G$615,MATCH(totalExpenditure!$A116,[2]pivotTable!$A$310:$A$615,0))/100*INDEX(gDP!V$6:V$271,MATCH(totalExpenditure!$A116,gDP!$B$6:$B$271))=0,"",INDEX([2]pivotTable!G$310:G$615,MATCH(totalExpenditure!$A116,[2]pivotTable!$A$310:$A$615,0))/100*INDEX(gDP!V$6:V$271,MATCH(totalExpenditure!$A116,gDP!$B$6:$B$271)))</f>
        <v/>
      </c>
      <c r="BG116" s="77" t="str">
        <f>IF(INDEX([2]pivotTable!H$310:H$615,MATCH(totalExpenditure!$A116,[2]pivotTable!$A$310:$A$615,0))/100*INDEX(gDP!W$6:W$271,MATCH(totalExpenditure!$A116,gDP!$B$6:$B$271))=0,"",INDEX([2]pivotTable!H$310:H$615,MATCH(totalExpenditure!$A116,[2]pivotTable!$A$310:$A$615,0))/100*INDEX(gDP!W$6:W$271,MATCH(totalExpenditure!$A116,gDP!$B$6:$B$271)))</f>
        <v/>
      </c>
      <c r="BH116" s="77" t="str">
        <f>IF(INDEX([2]pivotTable!I$310:I$615,MATCH(totalExpenditure!$A116,[2]pivotTable!$A$310:$A$615,0))/100*INDEX(gDP!X$6:X$271,MATCH(totalExpenditure!$A116,gDP!$B$6:$B$271))=0,"",INDEX([2]pivotTable!I$310:I$615,MATCH(totalExpenditure!$A116,[2]pivotTable!$A$310:$A$615,0))/100*INDEX(gDP!X$6:X$271,MATCH(totalExpenditure!$A116,gDP!$B$6:$B$271)))</f>
        <v/>
      </c>
      <c r="BI116" s="77" t="str">
        <f>IF(INDEX([2]pivotTable!J$310:J$615,MATCH(totalExpenditure!$A116,[2]pivotTable!$A$310:$A$615,0))/100*INDEX(gDP!Y$6:Y$271,MATCH(totalExpenditure!$A116,gDP!$B$6:$B$271))=0,"",INDEX([2]pivotTable!J$310:J$615,MATCH(totalExpenditure!$A116,[2]pivotTable!$A$310:$A$615,0))/100*INDEX(gDP!Y$6:Y$271,MATCH(totalExpenditure!$A116,gDP!$B$6:$B$271)))</f>
        <v/>
      </c>
      <c r="BJ116" s="77" t="str">
        <f>IF(INDEX([2]pivotTable!K$310:K$615,MATCH(totalExpenditure!$A116,[2]pivotTable!$A$310:$A$615,0))/100*INDEX(gDP!Z$6:Z$271,MATCH(totalExpenditure!$A116,gDP!$B$6:$B$271))=0,"",INDEX([2]pivotTable!K$310:K$615,MATCH(totalExpenditure!$A116,[2]pivotTable!$A$310:$A$615,0))/100*INDEX(gDP!Z$6:Z$271,MATCH(totalExpenditure!$A116,gDP!$B$6:$B$271)))</f>
        <v/>
      </c>
      <c r="BK116" s="77" t="str">
        <f>IF(INDEX([2]pivotTable!L$310:L$615,MATCH(totalExpenditure!$A116,[2]pivotTable!$A$310:$A$615,0))/100*INDEX(gDP!AA$6:AA$271,MATCH(totalExpenditure!$A116,gDP!$B$6:$B$271))=0,"",INDEX([2]pivotTable!L$310:L$615,MATCH(totalExpenditure!$A116,[2]pivotTable!$A$310:$A$615,0))/100*INDEX(gDP!AA$6:AA$271,MATCH(totalExpenditure!$A116,gDP!$B$6:$B$271)))</f>
        <v/>
      </c>
      <c r="BL116" s="77" t="str">
        <f>IF(INDEX([2]pivotTable!M$310:M$615,MATCH(totalExpenditure!$A116,[2]pivotTable!$A$310:$A$615,0))/100*INDEX(gDP!AB$6:AB$271,MATCH(totalExpenditure!$A116,gDP!$B$6:$B$271))=0,"",INDEX([2]pivotTable!M$310:M$615,MATCH(totalExpenditure!$A116,[2]pivotTable!$A$310:$A$615,0))/100*INDEX(gDP!AB$6:AB$271,MATCH(totalExpenditure!$A116,gDP!$B$6:$B$271)))</f>
        <v/>
      </c>
      <c r="BM116" s="77" t="str">
        <f>IF(INDEX([2]pivotTable!N$310:N$615,MATCH(totalExpenditure!$A116,[2]pivotTable!$A$310:$A$615,0))/100*INDEX(gDP!AC$6:AC$271,MATCH(totalExpenditure!$A116,gDP!$B$6:$B$271))=0,"",INDEX([2]pivotTable!N$310:N$615,MATCH(totalExpenditure!$A116,[2]pivotTable!$A$310:$A$615,0))/100*INDEX(gDP!AC$6:AC$271,MATCH(totalExpenditure!$A116,gDP!$B$6:$B$271)))</f>
        <v/>
      </c>
      <c r="BN116" s="77" t="str">
        <f>IF(INDEX([2]pivotTable!O$310:O$615,MATCH(totalExpenditure!$A116,[2]pivotTable!$A$310:$A$615,0))/100*INDEX(gDP!AD$6:AD$271,MATCH(totalExpenditure!$A116,gDP!$B$6:$B$271))=0,"",INDEX([2]pivotTable!O$310:O$615,MATCH(totalExpenditure!$A116,[2]pivotTable!$A$310:$A$615,0))/100*INDEX(gDP!AD$6:AD$271,MATCH(totalExpenditure!$A116,gDP!$B$6:$B$271)))</f>
        <v/>
      </c>
      <c r="BO116" s="77" t="str">
        <f>IF(INDEX([2]pivotTable!P$310:P$615,MATCH(totalExpenditure!$A116,[2]pivotTable!$A$310:$A$615,0))/100*INDEX(gDP!AE$6:AE$271,MATCH(totalExpenditure!$A116,gDP!$B$6:$B$271))=0,"",INDEX([2]pivotTable!P$310:P$615,MATCH(totalExpenditure!$A116,[2]pivotTable!$A$310:$A$615,0))/100*INDEX(gDP!AE$6:AE$271,MATCH(totalExpenditure!$A116,gDP!$B$6:$B$271)))</f>
        <v/>
      </c>
      <c r="BP116" s="77" t="str">
        <f>IF(INDEX([2]pivotTable!Q$310:Q$615,MATCH(totalExpenditure!$A116,[2]pivotTable!$A$310:$A$615,0))/100*INDEX(gDP!AF$6:AF$271,MATCH(totalExpenditure!$A116,gDP!$B$6:$B$271))=0,"",INDEX([2]pivotTable!Q$310:Q$615,MATCH(totalExpenditure!$A116,[2]pivotTable!$A$310:$A$615,0))/100*INDEX(gDP!AF$6:AF$271,MATCH(totalExpenditure!$A116,gDP!$B$6:$B$271)))</f>
        <v/>
      </c>
      <c r="BQ116" s="77" t="str">
        <f>IF(INDEX([2]pivotTable!R$310:R$615,MATCH(totalExpenditure!$A116,[2]pivotTable!$A$310:$A$615,0))/100*INDEX(gDP!AG$6:AG$271,MATCH(totalExpenditure!$A116,gDP!$B$6:$B$271))=0,"",INDEX([2]pivotTable!R$310:R$615,MATCH(totalExpenditure!$A116,[2]pivotTable!$A$310:$A$615,0))/100*INDEX(gDP!AG$6:AG$271,MATCH(totalExpenditure!$A116,gDP!$B$6:$B$271)))</f>
        <v/>
      </c>
      <c r="BR116" s="77" t="str">
        <f>IF(INDEX([2]pivotTable!S$310:S$615,MATCH(totalExpenditure!$A116,[2]pivotTable!$A$310:$A$615,0))/100*INDEX(gDP!AH$6:AH$271,MATCH(totalExpenditure!$A116,gDP!$B$6:$B$271))=0,"",INDEX([2]pivotTable!S$310:S$615,MATCH(totalExpenditure!$A116,[2]pivotTable!$A$310:$A$615,0))/100*INDEX(gDP!AH$6:AH$271,MATCH(totalExpenditure!$A116,gDP!$B$6:$B$271)))</f>
        <v/>
      </c>
      <c r="BS116" s="77">
        <f>IF(INDEX([2]pivotTable!T$310:T$615,MATCH(totalExpenditure!$A116,[2]pivotTable!$A$310:$A$615,0))/100*INDEX(gDP!AI$6:AI$271,MATCH(totalExpenditure!$A116,gDP!$B$6:$B$271))=0,"",INDEX([2]pivotTable!T$310:T$615,MATCH(totalExpenditure!$A116,[2]pivotTable!$A$310:$A$615,0))/100*INDEX(gDP!AI$6:AI$271,MATCH(totalExpenditure!$A116,gDP!$B$6:$B$271)))</f>
        <v>103541828.05783507</v>
      </c>
      <c r="BT116" s="77">
        <f>IF(INDEX([2]pivotTable!U$310:U$615,MATCH(totalExpenditure!$A116,[2]pivotTable!$A$310:$A$615,0))/100*INDEX(gDP!AJ$6:AJ$271,MATCH(totalExpenditure!$A116,gDP!$B$6:$B$271))=0,"",INDEX([2]pivotTable!U$310:U$615,MATCH(totalExpenditure!$A116,[2]pivotTable!$A$310:$A$615,0))/100*INDEX(gDP!AJ$6:AJ$271,MATCH(totalExpenditure!$A116,gDP!$B$6:$B$271)))</f>
        <v>104553753.32741787</v>
      </c>
      <c r="BU116" s="77">
        <f>IF(INDEX([2]pivotTable!V$310:V$615,MATCH(totalExpenditure!$A116,[2]pivotTable!$A$310:$A$615,0))/100*INDEX(gDP!AK$6:AK$271,MATCH(totalExpenditure!$A116,gDP!$B$6:$B$271))=0,"",INDEX([2]pivotTable!V$310:V$615,MATCH(totalExpenditure!$A116,[2]pivotTable!$A$310:$A$615,0))/100*INDEX(gDP!AK$6:AK$271,MATCH(totalExpenditure!$A116,gDP!$B$6:$B$271)))</f>
        <v>128612637.67921747</v>
      </c>
      <c r="BV116" s="77">
        <f>IF(INDEX([2]pivotTable!W$310:W$615,MATCH(totalExpenditure!$A116,[2]pivotTable!$A$310:$A$615,0))/100*INDEX(gDP!AL$6:AL$271,MATCH(totalExpenditure!$A116,gDP!$B$6:$B$271))=0,"",INDEX([2]pivotTable!W$310:W$615,MATCH(totalExpenditure!$A116,[2]pivotTable!$A$310:$A$615,0))/100*INDEX(gDP!AL$6:AL$271,MATCH(totalExpenditure!$A116,gDP!$B$6:$B$271)))</f>
        <v>125801946.27282239</v>
      </c>
      <c r="BW116" s="77">
        <f>IF(INDEX([2]pivotTable!X$310:X$615,MATCH(totalExpenditure!$A116,[2]pivotTable!$A$310:$A$615,0))/100*INDEX(gDP!AM$6:AM$271,MATCH(totalExpenditure!$A116,gDP!$B$6:$B$271))=0,"",INDEX([2]pivotTable!X$310:X$615,MATCH(totalExpenditure!$A116,[2]pivotTable!$A$310:$A$615,0))/100*INDEX(gDP!AM$6:AM$271,MATCH(totalExpenditure!$A116,gDP!$B$6:$B$271)))</f>
        <v>131324608.95170799</v>
      </c>
      <c r="BX116" s="77">
        <f>IF(INDEX([2]pivotTable!Y$310:Y$615,MATCH(totalExpenditure!$A116,[2]pivotTable!$A$310:$A$615,0))/100*INDEX(gDP!AN$6:AN$271,MATCH(totalExpenditure!$A116,gDP!$B$6:$B$271))=0,"",INDEX([2]pivotTable!Y$310:Y$615,MATCH(totalExpenditure!$A116,[2]pivotTable!$A$310:$A$615,0))/100*INDEX(gDP!AN$6:AN$271,MATCH(totalExpenditure!$A116,gDP!$B$6:$B$271)))</f>
        <v>2495947618.6868672</v>
      </c>
      <c r="BY116" s="77">
        <f>IF(INDEX([2]pivotTable!Z$310:Z$615,MATCH(totalExpenditure!$A116,[2]pivotTable!$A$310:$A$615,0))/100*INDEX(gDP!AO$6:AO$271,MATCH(totalExpenditure!$A116,gDP!$B$6:$B$271))=0,"",INDEX([2]pivotTable!Z$310:Z$615,MATCH(totalExpenditure!$A116,[2]pivotTable!$A$310:$A$615,0))/100*INDEX(gDP!AO$6:AO$271,MATCH(totalExpenditure!$A116,gDP!$B$6:$B$271)))</f>
        <v>2698151991.9354844</v>
      </c>
      <c r="BZ116" s="77">
        <f>IF(INDEX([2]pivotTable!AA$310:AA$615,MATCH(totalExpenditure!$A116,[2]pivotTable!$A$310:$A$615,0))/100*INDEX(gDP!AP$6:AP$271,MATCH(totalExpenditure!$A116,gDP!$B$6:$B$271))=0,"",INDEX([2]pivotTable!AA$310:AA$615,MATCH(totalExpenditure!$A116,[2]pivotTable!$A$310:$A$615,0))/100*INDEX(gDP!AP$6:AP$271,MATCH(totalExpenditure!$A116,gDP!$B$6:$B$271)))</f>
        <v>2841983052.4116516</v>
      </c>
      <c r="CA116" s="77">
        <f>IF(INDEX([2]pivotTable!AB$310:AB$615,MATCH(totalExpenditure!$A116,[2]pivotTable!$A$310:$A$615,0))/100*INDEX(gDP!AQ$6:AQ$271,MATCH(totalExpenditure!$A116,gDP!$B$6:$B$271))=0,"",INDEX([2]pivotTable!AB$310:AB$615,MATCH(totalExpenditure!$A116,[2]pivotTable!$A$310:$A$615,0))/100*INDEX(gDP!AQ$6:AQ$271,MATCH(totalExpenditure!$A116,gDP!$B$6:$B$271)))</f>
        <v>3147959413.0312886</v>
      </c>
      <c r="CB116" s="77">
        <f>IF(INDEX([2]pivotTable!AC$310:AC$615,MATCH(totalExpenditure!$A116,[2]pivotTable!$A$310:$A$615,0))/100*INDEX(gDP!AR$6:AR$271,MATCH(totalExpenditure!$A116,gDP!$B$6:$B$271))=0,"",INDEX([2]pivotTable!AC$310:AC$615,MATCH(totalExpenditure!$A116,[2]pivotTable!$A$310:$A$615,0))/100*INDEX(gDP!AR$6:AR$271,MATCH(totalExpenditure!$A116,gDP!$B$6:$B$271)))</f>
        <v>3085491497.7944865</v>
      </c>
      <c r="CC116" s="77">
        <f>IF(INDEX([2]pivotTable!AD$310:AD$615,MATCH(totalExpenditure!$A116,[2]pivotTable!$A$310:$A$615,0))/100*INDEX(gDP!AS$6:AS$271,MATCH(totalExpenditure!$A116,gDP!$B$6:$B$271))=0,"",INDEX([2]pivotTable!AD$310:AD$615,MATCH(totalExpenditure!$A116,[2]pivotTable!$A$310:$A$615,0))/100*INDEX(gDP!AS$6:AS$271,MATCH(totalExpenditure!$A116,gDP!$B$6:$B$271)))</f>
        <v>3006228312.8972697</v>
      </c>
      <c r="CD116" s="77">
        <f>IF(INDEX([2]pivotTable!AE$310:AE$615,MATCH(totalExpenditure!$A116,[2]pivotTable!$A$310:$A$615,0))/100*INDEX(gDP!AT$6:AT$271,MATCH(totalExpenditure!$A116,gDP!$B$6:$B$271))=0,"",INDEX([2]pivotTable!AE$310:AE$615,MATCH(totalExpenditure!$A116,[2]pivotTable!$A$310:$A$615,0))/100*INDEX(gDP!AT$6:AT$271,MATCH(totalExpenditure!$A116,gDP!$B$6:$B$271)))</f>
        <v>3356942745.3516364</v>
      </c>
      <c r="CE116" s="77">
        <f>IF(INDEX([2]pivotTable!AF$310:AF$615,MATCH(totalExpenditure!$A116,[2]pivotTable!$A$310:$A$615,0))/100*INDEX(gDP!AU$6:AU$271,MATCH(totalExpenditure!$A116,gDP!$B$6:$B$271))=0,"",INDEX([2]pivotTable!AF$310:AF$615,MATCH(totalExpenditure!$A116,[2]pivotTable!$A$310:$A$615,0))/100*INDEX(gDP!AU$6:AU$271,MATCH(totalExpenditure!$A116,gDP!$B$6:$B$271)))</f>
        <v>3742144626.8924694</v>
      </c>
      <c r="CF116" s="77">
        <f>IF(INDEX([2]pivotTable!AG$310:AG$615,MATCH(totalExpenditure!$A116,[2]pivotTable!$A$310:$A$615,0))/100*INDEX(gDP!AV$6:AV$271,MATCH(totalExpenditure!$A116,gDP!$B$6:$B$271))=0,"",INDEX([2]pivotTable!AG$310:AG$615,MATCH(totalExpenditure!$A116,[2]pivotTable!$A$310:$A$615,0))/100*INDEX(gDP!AV$6:AV$271,MATCH(totalExpenditure!$A116,gDP!$B$6:$B$271)))</f>
        <v>4742518212.2765369</v>
      </c>
      <c r="CG116" s="77">
        <f>IF(INDEX([2]pivotTable!AH$310:AH$615,MATCH(totalExpenditure!$A116,[2]pivotTable!$A$310:$A$615,0))/100*INDEX(gDP!AW$6:AW$271,MATCH(totalExpenditure!$A116,gDP!$B$6:$B$271))=0,"",INDEX([2]pivotTable!AH$310:AH$615,MATCH(totalExpenditure!$A116,[2]pivotTable!$A$310:$A$615,0))/100*INDEX(gDP!AW$6:AW$271,MATCH(totalExpenditure!$A116,gDP!$B$6:$B$271)))</f>
        <v>5617354124.6867781</v>
      </c>
      <c r="CH116" s="77">
        <f>IF(INDEX([2]pivotTable!AI$310:AI$615,MATCH(totalExpenditure!$A116,[2]pivotTable!$A$310:$A$615,0))/100*INDEX(gDP!AX$6:AX$271,MATCH(totalExpenditure!$A116,gDP!$B$6:$B$271))=0,"",INDEX([2]pivotTable!AI$310:AI$615,MATCH(totalExpenditure!$A116,[2]pivotTable!$A$310:$A$615,0))/100*INDEX(gDP!AX$6:AX$271,MATCH(totalExpenditure!$A116,gDP!$B$6:$B$271)))</f>
        <v>5911368011.399806</v>
      </c>
      <c r="CI116" s="77">
        <f>IF(INDEX([2]pivotTable!AJ$310:AJ$615,MATCH(totalExpenditure!$A116,[2]pivotTable!$A$310:$A$615,0))/100*INDEX(gDP!AY$6:AY$271,MATCH(totalExpenditure!$A116,gDP!$B$6:$B$271))=0,"",INDEX([2]pivotTable!AJ$310:AJ$615,MATCH(totalExpenditure!$A116,[2]pivotTable!$A$310:$A$615,0))/100*INDEX(gDP!AY$6:AY$271,MATCH(totalExpenditure!$A116,gDP!$B$6:$B$271)))</f>
        <v>6663583712.5574074</v>
      </c>
      <c r="CJ116" s="77">
        <f>IF(INDEX([2]pivotTable!AK$310:AK$615,MATCH(totalExpenditure!$A116,[2]pivotTable!$A$310:$A$615,0))/100*INDEX(gDP!AZ$6:AZ$271,MATCH(totalExpenditure!$A116,gDP!$B$6:$B$271))=0,"",INDEX([2]pivotTable!AK$310:AK$615,MATCH(totalExpenditure!$A116,[2]pivotTable!$A$310:$A$615,0))/100*INDEX(gDP!AZ$6:AZ$271,MATCH(totalExpenditure!$A116,gDP!$B$6:$B$271)))</f>
        <v>8210410094.3528004</v>
      </c>
      <c r="CK116" s="77">
        <f>IF(INDEX([2]pivotTable!AL$310:AL$615,MATCH(totalExpenditure!$A116,[2]pivotTable!$A$310:$A$615,0))/100*INDEX(gDP!BA$6:BA$271,MATCH(totalExpenditure!$A116,gDP!$B$6:$B$271))=0,"",INDEX([2]pivotTable!AL$310:AL$615,MATCH(totalExpenditure!$A116,[2]pivotTable!$A$310:$A$615,0))/100*INDEX(gDP!BA$6:BA$271,MATCH(totalExpenditure!$A116,gDP!$B$6:$B$271)))</f>
        <v>9585572006.4969921</v>
      </c>
      <c r="CL116" s="77">
        <f>IF(INDEX([2]pivotTable!AM$310:AM$615,MATCH(totalExpenditure!$A116,[2]pivotTable!$A$310:$A$615,0))/100*INDEX(gDP!BB$6:BB$271,MATCH(totalExpenditure!$A116,gDP!$B$6:$B$271))=0,"",INDEX([2]pivotTable!AM$310:AM$615,MATCH(totalExpenditure!$A116,[2]pivotTable!$A$310:$A$615,0))/100*INDEX(gDP!BB$6:BB$271,MATCH(totalExpenditure!$A116,gDP!$B$6:$B$271)))</f>
        <v>8299153366.464695</v>
      </c>
      <c r="CM116" s="77">
        <f>IF(INDEX([2]pivotTable!AN$310:AN$615,MATCH(totalExpenditure!$A116,[2]pivotTable!$A$310:$A$615,0))/100*INDEX(gDP!BC$6:BC$271,MATCH(totalExpenditure!$A116,gDP!$B$6:$B$271))=0,"",INDEX([2]pivotTable!AN$310:AN$615,MATCH(totalExpenditure!$A116,[2]pivotTable!$A$310:$A$615,0))/100*INDEX(gDP!BC$6:BC$271,MATCH(totalExpenditure!$A116,gDP!$B$6:$B$271)))</f>
        <v>7434104289.5592937</v>
      </c>
      <c r="CN116" s="77">
        <f>IF(INDEX([2]pivotTable!AO$310:AO$615,MATCH(totalExpenditure!$A116,[2]pivotTable!$A$310:$A$615,0))/100*INDEX(gDP!BD$6:BD$271,MATCH(totalExpenditure!$A116,gDP!$B$6:$B$271))=0,"",INDEX([2]pivotTable!AO$310:AO$615,MATCH(totalExpenditure!$A116,[2]pivotTable!$A$310:$A$615,0))/100*INDEX(gDP!BD$6:BD$271,MATCH(totalExpenditure!$A116,gDP!$B$6:$B$271)))</f>
        <v>8107884652.3135443</v>
      </c>
      <c r="CO116" s="77">
        <f>IF(INDEX([2]pivotTable!AP$310:AP$615,MATCH(totalExpenditure!$A116,[2]pivotTable!$A$310:$A$615,0))/100*INDEX(gDP!BE$6:BE$271,MATCH(totalExpenditure!$A116,gDP!$B$6:$B$271))=0,"",INDEX([2]pivotTable!AP$310:AP$615,MATCH(totalExpenditure!$A116,[2]pivotTable!$A$310:$A$615,0))/100*INDEX(gDP!BE$6:BE$271,MATCH(totalExpenditure!$A116,gDP!$B$6:$B$271)))</f>
        <v>6956168392.60112</v>
      </c>
      <c r="CP116" s="77">
        <f>IF(INDEX([2]pivotTable!AQ$310:AQ$615,MATCH(totalExpenditure!$A116,[2]pivotTable!$A$310:$A$615,0))/100*INDEX(gDP!BF$6:BF$271,MATCH(totalExpenditure!$A116,gDP!$B$6:$B$271))=0,"",INDEX([2]pivotTable!AQ$310:AQ$615,MATCH(totalExpenditure!$A116,[2]pivotTable!$A$310:$A$615,0))/100*INDEX(gDP!BF$6:BF$271,MATCH(totalExpenditure!$A116,gDP!$B$6:$B$271)))</f>
        <v>7024318024.0284824</v>
      </c>
      <c r="CQ116" s="77">
        <f>IF(INDEX([2]pivotTable!AR$310:AR$615,MATCH(totalExpenditure!$A116,[2]pivotTable!$A$310:$A$615,0))/100*INDEX(gDP!BG$6:BG$271,MATCH(totalExpenditure!$A116,gDP!$B$6:$B$271))=0,"",INDEX([2]pivotTable!AR$310:AR$615,MATCH(totalExpenditure!$A116,[2]pivotTable!$A$310:$A$615,0))/100*INDEX(gDP!BG$6:BG$271,MATCH(totalExpenditure!$A116,gDP!$B$6:$B$271)))</f>
        <v>7063347233.259203</v>
      </c>
      <c r="CR116" s="77">
        <f>IF(INDEX([2]pivotTable!AS$310:AS$615,MATCH(totalExpenditure!$A116,[2]pivotTable!$A$310:$A$615,0))/100*INDEX(gDP!BH$6:BH$271,MATCH(totalExpenditure!$A116,gDP!$B$6:$B$271))=0,"",INDEX([2]pivotTable!AS$310:AS$615,MATCH(totalExpenditure!$A116,[2]pivotTable!$A$310:$A$615,0))/100*INDEX(gDP!BH$6:BH$271,MATCH(totalExpenditure!$A116,gDP!$B$6:$B$271)))</f>
        <v>6227358032.3684025</v>
      </c>
      <c r="CS116" s="77">
        <f>IF(INDEX([2]pivotTable!AT$310:AT$615,MATCH(totalExpenditure!$A116,[2]pivotTable!$A$310:$A$615,0))/100*INDEX(gDP!BI$6:BI$271,MATCH(totalExpenditure!$A116,gDP!$B$6:$B$271))=0,"",INDEX([2]pivotTable!AT$310:AT$615,MATCH(totalExpenditure!$A116,[2]pivotTable!$A$310:$A$615,0))/100*INDEX(gDP!BI$6:BI$271,MATCH(totalExpenditure!$A116,gDP!$B$6:$B$271)))</f>
        <v>6448880124.1381969</v>
      </c>
      <c r="CT116" s="77">
        <f>IF(INDEX([2]pivotTable!AU$310:AU$615,MATCH(totalExpenditure!$A116,[2]pivotTable!$A$310:$A$615,0))/100*INDEX(gDP!BJ$6:BJ$271,MATCH(totalExpenditure!$A116,gDP!$B$6:$B$271))=0,"",INDEX([2]pivotTable!AU$310:AU$615,MATCH(totalExpenditure!$A116,[2]pivotTable!$A$310:$A$615,0))/100*INDEX(gDP!BJ$6:BJ$271,MATCH(totalExpenditure!$A116,gDP!$B$6:$B$271)))</f>
        <v>6879732950.9462786</v>
      </c>
      <c r="CU116" s="77">
        <f>IF(INDEX([2]pivotTable!AV$310:AV$615,MATCH(totalExpenditure!$A116,[2]pivotTable!$A$310:$A$615,0))/100*INDEX(gDP!BK$6:BK$271,MATCH(totalExpenditure!$A116,gDP!$B$6:$B$271))=0,"",INDEX([2]pivotTable!AV$310:AV$615,MATCH(totalExpenditure!$A116,[2]pivotTable!$A$310:$A$615,0))/100*INDEX(gDP!BK$6:BK$271,MATCH(totalExpenditure!$A116,gDP!$B$6:$B$271)))</f>
        <v>7733867157.4811211</v>
      </c>
      <c r="CV116" s="77">
        <f>IF(INDEX([2]pivotTable!AW$310:AW$615,MATCH(totalExpenditure!$A116,[2]pivotTable!$A$310:$A$615,0))/100*INDEX(gDP!BL$6:BL$271,MATCH(totalExpenditure!$A116,gDP!$B$6:$B$271))=0,"",INDEX([2]pivotTable!AW$310:AW$615,MATCH(totalExpenditure!$A116,[2]pivotTable!$A$310:$A$615,0))/100*INDEX(gDP!BL$6:BL$271,MATCH(totalExpenditure!$A116,gDP!$B$6:$B$271)))</f>
        <v>7579727190.1397638</v>
      </c>
      <c r="CW116" s="77">
        <f>IF(INDEX([2]pivotTable!AX$310:AX$615,MATCH(totalExpenditure!$A116,[2]pivotTable!$A$310:$A$615,0))/100*INDEX(gDP!BM$6:BM$271,MATCH(totalExpenditure!$A116,gDP!$B$6:$B$271))=0,"",INDEX([2]pivotTable!AX$310:AX$615,MATCH(totalExpenditure!$A116,[2]pivotTable!$A$310:$A$615,0))/100*INDEX(gDP!BM$6:BM$271,MATCH(totalExpenditure!$A116,gDP!$B$6:$B$271)))</f>
        <v>8100704199.9915171</v>
      </c>
      <c r="CX116" s="77">
        <f>IF(INDEX([2]pivotTable!AY$310:AY$615,MATCH(totalExpenditure!$A116,[2]pivotTable!$A$310:$A$615,0))/100*INDEX(gDP!BN$6:BN$271,MATCH(totalExpenditure!$A116,gDP!$B$6:$B$271))=0,"",INDEX([2]pivotTable!AY$310:AY$615,MATCH(totalExpenditure!$A116,[2]pivotTable!$A$310:$A$615,0))/100*INDEX(gDP!BN$6:BN$271,MATCH(totalExpenditure!$A116,gDP!$B$6:$B$271)))</f>
        <v>8573642707.3437614</v>
      </c>
      <c r="CY116" s="77" t="str">
        <f>IF(INDEX([2]pivotTable!AZ$310:AZ$615,MATCH(totalExpenditure!$A116,[2]pivotTable!$A$310:$A$615,0))/100*INDEX(gDP!BO$6:BO$271,MATCH(totalExpenditure!$A116,gDP!$B$6:$B$271))=0,"",INDEX([2]pivotTable!AZ$310:AZ$615,MATCH(totalExpenditure!$A116,[2]pivotTable!$A$310:$A$615,0))/100*INDEX(gDP!BO$6:BO$271,MATCH(totalExpenditure!$A116,gDP!$B$6:$B$271)))</f>
        <v/>
      </c>
      <c r="CZ116" s="77" t="str">
        <f>IF(B116="","",IF(BA116="","",B116-B116+INDEX(gDP!Q$6:Q$271,MATCH(totalExpenditure!$A116,gDP!$B$6:$B$271))))</f>
        <v/>
      </c>
      <c r="DA116" s="77" t="str">
        <f>IF(C116="","",IF(BB116="","",C116-C116+INDEX(gDP!R$6:R$271,MATCH(totalExpenditure!$A116,gDP!$B$6:$B$271))))</f>
        <v/>
      </c>
      <c r="DB116" s="77" t="str">
        <f>IF(D116="","",IF(BC116="","",D116-D116+INDEX(gDP!S$6:S$271,MATCH(totalExpenditure!$A116,gDP!$B$6:$B$271))))</f>
        <v/>
      </c>
      <c r="DC116" s="77" t="str">
        <f>IF(E116="","",IF(BD116="","",E116-E116+INDEX(gDP!T$6:T$271,MATCH(totalExpenditure!$A116,gDP!$B$6:$B$271))))</f>
        <v/>
      </c>
      <c r="DD116" s="77" t="str">
        <f>IF(F116="","",IF(BE116="","",F116-F116+INDEX(gDP!U$6:U$271,MATCH(totalExpenditure!$A116,gDP!$B$6:$B$271))))</f>
        <v/>
      </c>
      <c r="DE116" s="77" t="str">
        <f>IF(G116="","",IF(BF116="","",G116-G116+INDEX(gDP!V$6:V$271,MATCH(totalExpenditure!$A116,gDP!$B$6:$B$271))))</f>
        <v/>
      </c>
      <c r="DF116" s="77" t="str">
        <f>IF(H116="","",IF(BG116="","",H116-H116+INDEX(gDP!W$6:W$271,MATCH(totalExpenditure!$A116,gDP!$B$6:$B$271))))</f>
        <v/>
      </c>
      <c r="DG116" s="77" t="str">
        <f>IF(I116="","",IF(BH116="","",I116-I116+INDEX(gDP!X$6:X$271,MATCH(totalExpenditure!$A116,gDP!$B$6:$B$271))))</f>
        <v/>
      </c>
      <c r="DH116" s="77" t="str">
        <f>IF(J116="","",IF(BI116="","",J116-J116+INDEX(gDP!Y$6:Y$271,MATCH(totalExpenditure!$A116,gDP!$B$6:$B$271))))</f>
        <v/>
      </c>
      <c r="DI116" s="77" t="str">
        <f>IF(K116="","",IF(BJ116="","",K116-K116+INDEX(gDP!Z$6:Z$271,MATCH(totalExpenditure!$A116,gDP!$B$6:$B$271))))</f>
        <v/>
      </c>
      <c r="DJ116" s="77" t="str">
        <f>IF(L116="","",IF(BK116="","",L116-L116+INDEX(gDP!AA$6:AA$271,MATCH(totalExpenditure!$A116,gDP!$B$6:$B$271))))</f>
        <v/>
      </c>
      <c r="DK116" s="77" t="str">
        <f>IF(M116="","",IF(BL116="","",M116-M116+INDEX(gDP!AB$6:AB$271,MATCH(totalExpenditure!$A116,gDP!$B$6:$B$271))))</f>
        <v/>
      </c>
      <c r="DL116" s="77" t="str">
        <f>IF(N116="","",IF(BM116="","",N116-N116+INDEX(gDP!AC$6:AC$271,MATCH(totalExpenditure!$A116,gDP!$B$6:$B$271))))</f>
        <v/>
      </c>
      <c r="DM116" s="77" t="str">
        <f>IF(O116="","",IF(BN116="","",O116-O116+INDEX(gDP!AD$6:AD$271,MATCH(totalExpenditure!$A116,gDP!$B$6:$B$271))))</f>
        <v/>
      </c>
      <c r="DN116" s="77" t="str">
        <f>IF(P116="","",IF(BO116="","",P116-P116+INDEX(gDP!AE$6:AE$271,MATCH(totalExpenditure!$A116,gDP!$B$6:$B$271))))</f>
        <v/>
      </c>
      <c r="DO116" s="77" t="str">
        <f>IF(Q116="","",IF(BP116="","",Q116-Q116+INDEX(gDP!AF$6:AF$271,MATCH(totalExpenditure!$A116,gDP!$B$6:$B$271))))</f>
        <v/>
      </c>
      <c r="DP116" s="77" t="str">
        <f>IF(R116="","",IF(BQ116="","",R116-R116+INDEX(gDP!AG$6:AG$271,MATCH(totalExpenditure!$A116,gDP!$B$6:$B$271))))</f>
        <v/>
      </c>
      <c r="DQ116" s="77" t="str">
        <f>IF(S116="","",IF(BR116="","",S116-S116+INDEX(gDP!AH$6:AH$271,MATCH(totalExpenditure!$A116,gDP!$B$6:$B$271))))</f>
        <v/>
      </c>
      <c r="DR116" s="77">
        <f>IF(T116="","",IF(BS116="","",T116-T116+INDEX(gDP!AI$6:AI$271,MATCH(totalExpenditure!$A116,gDP!$B$6:$B$271))))</f>
        <v>49305632408.492897</v>
      </c>
      <c r="DS116" s="77">
        <f>IF(U116="","",IF(BT116="","",U116-U116+INDEX(gDP!AJ$6:AJ$271,MATCH(totalExpenditure!$A116,gDP!$B$6:$B$271))))</f>
        <v>49787501584.484703</v>
      </c>
      <c r="DT116" s="77">
        <f>IF(V116="","",IF(BU116="","",V116-V116+INDEX(gDP!AK$6:AK$271,MATCH(totalExpenditure!$A116,gDP!$B$6:$B$271))))</f>
        <v>55918538121.398903</v>
      </c>
      <c r="DU116" s="77">
        <f>IF(W116="","",IF(BV116="","",W116-W116+INDEX(gDP!AL$6:AL$271,MATCH(totalExpenditure!$A116,gDP!$B$6:$B$271))))</f>
        <v>52417477613.676003</v>
      </c>
      <c r="DV116" s="77">
        <f>IF(X116="","",IF(BW116="","",X116-X116+INDEX(gDP!AM$6:AM$271,MATCH(totalExpenditure!$A116,gDP!$B$6:$B$271))))</f>
        <v>57097656065.959999</v>
      </c>
      <c r="DW116" s="77">
        <f>IF(Y116="","",IF(BX116="","",Y116-Y116+INDEX(gDP!AN$6:AN$271,MATCH(totalExpenditure!$A116,gDP!$B$6:$B$271))))</f>
        <v>69139823232.323196</v>
      </c>
      <c r="DX116" s="77">
        <f>IF(Z116="","",IF(BY116="","",Z116-Z116+INDEX(gDP!AO$6:AO$271,MATCH(totalExpenditure!$A116,gDP!$B$6:$B$271))))</f>
        <v>75790786290.322601</v>
      </c>
      <c r="DY116" s="77">
        <f>IF(AA116="","",IF(BZ116="","",AA116-AA116+INDEX(gDP!AP$6:AP$271,MATCH(totalExpenditure!$A116,gDP!$B$6:$B$271))))</f>
        <v>82856648758.357193</v>
      </c>
      <c r="DZ116" s="77">
        <f>IF(AB116="","",IF(CA116="","",AB116-AB116+INDEX(gDP!AQ$6:AQ$271,MATCH(totalExpenditure!$A116,gDP!$B$6:$B$271))))</f>
        <v>90199410115.509705</v>
      </c>
      <c r="EA116" s="77">
        <f>IF(AC116="","",IF(CB116="","",AC116-AC116+INDEX(gDP!AR$6:AR$271,MATCH(totalExpenditure!$A116,gDP!$B$6:$B$271))))</f>
        <v>98893958262.643799</v>
      </c>
      <c r="EB116" s="77">
        <f>IF(AD116="","",IF(CC116="","",AD116-AD116+INDEX(gDP!AS$6:AS$271,MATCH(totalExpenditure!$A116,gDP!$B$6:$B$271))))</f>
        <v>100207610429.909</v>
      </c>
      <c r="EC116" s="77">
        <f>IF(AE116="","",IF(CD116="","",AE116-AE116+INDEX(gDP!AT$6:AT$271,MATCH(totalExpenditure!$A116,gDP!$B$6:$B$271))))</f>
        <v>109346669229.69501</v>
      </c>
      <c r="ED116" s="77">
        <f>IF(AF116="","",IF(CE116="","",AF116-AF116+INDEX(gDP!AU$6:AU$271,MATCH(totalExpenditure!$A116,gDP!$B$6:$B$271))))</f>
        <v>128596035288.401</v>
      </c>
      <c r="EE116" s="77">
        <f>IF(AG116="","",IF(CF116="","",AG116-AG116+INDEX(gDP!AV$6:AV$271,MATCH(totalExpenditure!$A116,gDP!$B$6:$B$271))))</f>
        <v>164670771259.60199</v>
      </c>
      <c r="EF116" s="77">
        <f>IF(AH116="","",IF(CG116="","",AH116-AH116+INDEX(gDP!AW$6:AW$271,MATCH(totalExpenditure!$A116,gDP!$B$6:$B$271))))</f>
        <v>194372115041.065</v>
      </c>
      <c r="EG116" s="77">
        <f>IF(AI116="","",IF(CH116="","",AI116-AI116+INDEX(gDP!AX$6:AX$271,MATCH(totalExpenditure!$A116,gDP!$B$6:$B$271))))</f>
        <v>211876989655.90701</v>
      </c>
      <c r="EH116" s="77">
        <f>IF(AJ116="","",IF(CI116="","",AJ116-AJ116+INDEX(gDP!AY$6:AY$271,MATCH(totalExpenditure!$A116,gDP!$B$6:$B$271))))</f>
        <v>232180617162.27899</v>
      </c>
      <c r="EI116" s="77">
        <f>IF(AK116="","",IF(CJ116="","",AK116-AK116+INDEX(gDP!AZ$6:AZ$271,MATCH(totalExpenditure!$A116,gDP!$B$6:$B$271))))</f>
        <v>270079279419.5</v>
      </c>
      <c r="EJ116" s="77">
        <f>IF(AL116="","",IF(CK116="","",AL116-AL116+INDEX(gDP!BA$6:BA$271,MATCH(totalExpenditure!$A116,gDP!$B$6:$B$271))))</f>
        <v>275447471451.06299</v>
      </c>
      <c r="EK116" s="77">
        <f>IF(AM116="","",IF(CL116="","",AM116-AM116+INDEX(gDP!BB$6:BB$271,MATCH(totalExpenditure!$A116,gDP!$B$6:$B$271))))</f>
        <v>236443115853.69501</v>
      </c>
      <c r="EL116" s="77">
        <f>IF(AN116="","",IF(CM116="","",AN116-AN116+INDEX(gDP!BC$6:BC$271,MATCH(totalExpenditure!$A116,gDP!$B$6:$B$271))))</f>
        <v>221913560882.367</v>
      </c>
      <c r="EM116" s="77">
        <f>IF(AO116="","",IF(CN116="","",AO116-AO116+INDEX(gDP!BD$6:BD$271,MATCH(totalExpenditure!$A116,gDP!$B$6:$B$271))))</f>
        <v>239170638711.314</v>
      </c>
      <c r="EN116" s="77">
        <f>IF(AP116="","",IF(CO116="","",AP116-AP116+INDEX(gDP!BE$6:BE$271,MATCH(totalExpenditure!$A116,gDP!$B$6:$B$271))))</f>
        <v>225118718207.15601</v>
      </c>
      <c r="EO116" s="77">
        <f>IF(AQ116="","",IF(CP116="","",AQ116-AQ116+INDEX(gDP!BF$6:BF$271,MATCH(totalExpenditure!$A116,gDP!$B$6:$B$271))))</f>
        <v>238112475390.79599</v>
      </c>
      <c r="EP116" s="77">
        <f>IF(AR116="","",IF(CQ116="","",AR116-AR116+INDEX(gDP!BG$6:BG$271,MATCH(totalExpenditure!$A116,gDP!$B$6:$B$271))))</f>
        <v>259681883575.70599</v>
      </c>
      <c r="EQ116" s="77">
        <f>IF(AS116="","",IF(CR116="","",AS116-AS116+INDEX(gDP!BH$6:BH$271,MATCH(totalExpenditure!$A116,gDP!$B$6:$B$271))))</f>
        <v>292364226871.75598</v>
      </c>
      <c r="ER116" s="77">
        <f>IF(AT116="","",IF(CS116="","",AT116-AT116+INDEX(gDP!BI$6:BI$271,MATCH(totalExpenditure!$A116,gDP!$B$6:$B$271))))</f>
        <v>298559265006.39801</v>
      </c>
      <c r="ES116" s="77">
        <f>IF(AU116="","",IF(CT116="","",AU116-AU116+INDEX(gDP!BJ$6:BJ$271,MATCH(totalExpenditure!$A116,gDP!$B$6:$B$271))))</f>
        <v>337241811320.896</v>
      </c>
      <c r="ET116" s="77">
        <f>IF(AV116="","",IF(CU116="","",AV116-AV116+INDEX(gDP!BK$6:BK$271,MATCH(totalExpenditure!$A116,gDP!$B$6:$B$271))))</f>
        <v>386693357874.05603</v>
      </c>
      <c r="EU116" s="77">
        <f>IF(AW116="","",IF(CV116="","",AW116-AW116+INDEX(gDP!BL$6:BL$271,MATCH(totalExpenditure!$A116,gDP!$B$6:$B$271))))</f>
        <v>398933010007.35602</v>
      </c>
      <c r="EV116" s="77">
        <f>IF(AX116="","",IF(CW116="","",AX116-AX116+INDEX(gDP!BM$6:BM$271,MATCH(totalExpenditure!$A116,gDP!$B$6:$B$271))))</f>
        <v>428608687830.23901</v>
      </c>
      <c r="EW116" s="77">
        <f>IF(AY116="","",IF(CX116="","",AY116-AY116+INDEX(gDP!BN$6:BN$271,MATCH(totalExpenditure!$A116,gDP!$B$6:$B$271))))</f>
        <v>513391778882.85999</v>
      </c>
      <c r="EX116" s="77" t="str">
        <f>IF(AZ116="","",IF(CY116="","",AZ116-AZ116+INDEX(gDP!BO$6:BO$271,MATCH(totalExpenditure!$A116,gDP!$B$6:$B$271))))</f>
        <v/>
      </c>
    </row>
    <row r="117" spans="1:154" x14ac:dyDescent="0.35">
      <c r="A117" t="s">
        <v>443</v>
      </c>
      <c r="B117" s="77" t="str">
        <f>IF(INDEX([2]pivotTable!B$3:B$308,MATCH(totalExpenditure!$A117,[2]pivotTable!$A$3:$A$308,0))/100*INDEX(gDP!Q$6:Q$271,MATCH(totalExpenditure!$A117,gDP!$B$6:$B$271))=0,"",INDEX([2]pivotTable!B$3:B$308,MATCH(totalExpenditure!$A117,[2]pivotTable!$A$3:$A$308,0))/100*INDEX(gDP!Q$6:Q$271,MATCH(totalExpenditure!$A117,gDP!$B$6:$B$271)))</f>
        <v/>
      </c>
      <c r="C117" s="77" t="str">
        <f>IF(INDEX([2]pivotTable!C$3:C$308,MATCH(totalExpenditure!$A117,[2]pivotTable!$A$3:$A$308,0))/100*INDEX(gDP!R$6:R$271,MATCH(totalExpenditure!$A117,gDP!$B$6:$B$271))=0,"",INDEX([2]pivotTable!C$3:C$308,MATCH(totalExpenditure!$A117,[2]pivotTable!$A$3:$A$308,0))/100*INDEX(gDP!R$6:R$271,MATCH(totalExpenditure!$A117,gDP!$B$6:$B$271)))</f>
        <v/>
      </c>
      <c r="D117" s="77" t="str">
        <f>IF(INDEX([2]pivotTable!D$3:D$308,MATCH(totalExpenditure!$A117,[2]pivotTable!$A$3:$A$308,0))/100*INDEX(gDP!S$6:S$271,MATCH(totalExpenditure!$A117,gDP!$B$6:$B$271))=0,"",INDEX([2]pivotTable!D$3:D$308,MATCH(totalExpenditure!$A117,[2]pivotTable!$A$3:$A$308,0))/100*INDEX(gDP!S$6:S$271,MATCH(totalExpenditure!$A117,gDP!$B$6:$B$271)))</f>
        <v/>
      </c>
      <c r="E117" s="77" t="str">
        <f>IF(INDEX([2]pivotTable!E$3:E$308,MATCH(totalExpenditure!$A117,[2]pivotTable!$A$3:$A$308,0))/100*INDEX(gDP!T$6:T$271,MATCH(totalExpenditure!$A117,gDP!$B$6:$B$271))=0,"",INDEX([2]pivotTable!E$3:E$308,MATCH(totalExpenditure!$A117,[2]pivotTable!$A$3:$A$308,0))/100*INDEX(gDP!T$6:T$271,MATCH(totalExpenditure!$A117,gDP!$B$6:$B$271)))</f>
        <v/>
      </c>
      <c r="F117" s="77" t="str">
        <f>IF(INDEX([2]pivotTable!F$3:F$308,MATCH(totalExpenditure!$A117,[2]pivotTable!$A$3:$A$308,0))/100*INDEX(gDP!U$6:U$271,MATCH(totalExpenditure!$A117,gDP!$B$6:$B$271))=0,"",INDEX([2]pivotTable!F$3:F$308,MATCH(totalExpenditure!$A117,[2]pivotTable!$A$3:$A$308,0))/100*INDEX(gDP!U$6:U$271,MATCH(totalExpenditure!$A117,gDP!$B$6:$B$271)))</f>
        <v/>
      </c>
      <c r="G117" s="77" t="str">
        <f>IF(INDEX([2]pivotTable!G$3:G$308,MATCH(totalExpenditure!$A117,[2]pivotTable!$A$3:$A$308,0))/100*INDEX(gDP!V$6:V$271,MATCH(totalExpenditure!$A117,gDP!$B$6:$B$271))=0,"",INDEX([2]pivotTable!G$3:G$308,MATCH(totalExpenditure!$A117,[2]pivotTable!$A$3:$A$308,0))/100*INDEX(gDP!V$6:V$271,MATCH(totalExpenditure!$A117,gDP!$B$6:$B$271)))</f>
        <v/>
      </c>
      <c r="H117" s="77" t="str">
        <f>IF(INDEX([2]pivotTable!H$3:H$308,MATCH(totalExpenditure!$A117,[2]pivotTable!$A$3:$A$308,0))/100*INDEX(gDP!W$6:W$271,MATCH(totalExpenditure!$A117,gDP!$B$6:$B$271))=0,"",INDEX([2]pivotTable!H$3:H$308,MATCH(totalExpenditure!$A117,[2]pivotTable!$A$3:$A$308,0))/100*INDEX(gDP!W$6:W$271,MATCH(totalExpenditure!$A117,gDP!$B$6:$B$271)))</f>
        <v/>
      </c>
      <c r="I117" s="77" t="str">
        <f>IF(INDEX([2]pivotTable!I$3:I$308,MATCH(totalExpenditure!$A117,[2]pivotTable!$A$3:$A$308,0))/100*INDEX(gDP!X$6:X$271,MATCH(totalExpenditure!$A117,gDP!$B$6:$B$271))=0,"",INDEX([2]pivotTable!I$3:I$308,MATCH(totalExpenditure!$A117,[2]pivotTable!$A$3:$A$308,0))/100*INDEX(gDP!X$6:X$271,MATCH(totalExpenditure!$A117,gDP!$B$6:$B$271)))</f>
        <v/>
      </c>
      <c r="J117" s="77" t="str">
        <f>IF(INDEX([2]pivotTable!J$3:J$308,MATCH(totalExpenditure!$A117,[2]pivotTable!$A$3:$A$308,0))/100*INDEX(gDP!Y$6:Y$271,MATCH(totalExpenditure!$A117,gDP!$B$6:$B$271))=0,"",INDEX([2]pivotTable!J$3:J$308,MATCH(totalExpenditure!$A117,[2]pivotTable!$A$3:$A$308,0))/100*INDEX(gDP!Y$6:Y$271,MATCH(totalExpenditure!$A117,gDP!$B$6:$B$271)))</f>
        <v/>
      </c>
      <c r="K117" s="77" t="str">
        <f>IF(INDEX([2]pivotTable!K$3:K$308,MATCH(totalExpenditure!$A117,[2]pivotTable!$A$3:$A$308,0))/100*INDEX(gDP!Z$6:Z$271,MATCH(totalExpenditure!$A117,gDP!$B$6:$B$271))=0,"",INDEX([2]pivotTable!K$3:K$308,MATCH(totalExpenditure!$A117,[2]pivotTable!$A$3:$A$308,0))/100*INDEX(gDP!Z$6:Z$271,MATCH(totalExpenditure!$A117,gDP!$B$6:$B$271)))</f>
        <v/>
      </c>
      <c r="L117" s="77" t="str">
        <f>IF(INDEX([2]pivotTable!L$3:L$308,MATCH(totalExpenditure!$A117,[2]pivotTable!$A$3:$A$308,0))/100*INDEX(gDP!AA$6:AA$271,MATCH(totalExpenditure!$A117,gDP!$B$6:$B$271))=0,"",INDEX([2]pivotTable!L$3:L$308,MATCH(totalExpenditure!$A117,[2]pivotTable!$A$3:$A$308,0))/100*INDEX(gDP!AA$6:AA$271,MATCH(totalExpenditure!$A117,gDP!$B$6:$B$271)))</f>
        <v/>
      </c>
      <c r="M117" s="77" t="str">
        <f>IF(INDEX([2]pivotTable!M$3:M$308,MATCH(totalExpenditure!$A117,[2]pivotTable!$A$3:$A$308,0))/100*INDEX(gDP!AB$6:AB$271,MATCH(totalExpenditure!$A117,gDP!$B$6:$B$271))=0,"",INDEX([2]pivotTable!M$3:M$308,MATCH(totalExpenditure!$A117,[2]pivotTable!$A$3:$A$308,0))/100*INDEX(gDP!AB$6:AB$271,MATCH(totalExpenditure!$A117,gDP!$B$6:$B$271)))</f>
        <v/>
      </c>
      <c r="N117" s="77" t="str">
        <f>IF(INDEX([2]pivotTable!N$3:N$308,MATCH(totalExpenditure!$A117,[2]pivotTable!$A$3:$A$308,0))/100*INDEX(gDP!AC$6:AC$271,MATCH(totalExpenditure!$A117,gDP!$B$6:$B$271))=0,"",INDEX([2]pivotTable!N$3:N$308,MATCH(totalExpenditure!$A117,[2]pivotTable!$A$3:$A$308,0))/100*INDEX(gDP!AC$6:AC$271,MATCH(totalExpenditure!$A117,gDP!$B$6:$B$271)))</f>
        <v/>
      </c>
      <c r="O117" s="77" t="str">
        <f>IF(INDEX([2]pivotTable!O$3:O$308,MATCH(totalExpenditure!$A117,[2]pivotTable!$A$3:$A$308,0))/100*INDEX(gDP!AD$6:AD$271,MATCH(totalExpenditure!$A117,gDP!$B$6:$B$271))=0,"",INDEX([2]pivotTable!O$3:O$308,MATCH(totalExpenditure!$A117,[2]pivotTable!$A$3:$A$308,0))/100*INDEX(gDP!AD$6:AD$271,MATCH(totalExpenditure!$A117,gDP!$B$6:$B$271)))</f>
        <v/>
      </c>
      <c r="P117" s="77" t="str">
        <f>IF(INDEX([2]pivotTable!P$3:P$308,MATCH(totalExpenditure!$A117,[2]pivotTable!$A$3:$A$308,0))/100*INDEX(gDP!AE$6:AE$271,MATCH(totalExpenditure!$A117,gDP!$B$6:$B$271))=0,"",INDEX([2]pivotTable!P$3:P$308,MATCH(totalExpenditure!$A117,[2]pivotTable!$A$3:$A$308,0))/100*INDEX(gDP!AE$6:AE$271,MATCH(totalExpenditure!$A117,gDP!$B$6:$B$271)))</f>
        <v/>
      </c>
      <c r="Q117" s="77" t="str">
        <f>IF(INDEX([2]pivotTable!Q$3:Q$308,MATCH(totalExpenditure!$A117,[2]pivotTable!$A$3:$A$308,0))/100*INDEX(gDP!AF$6:AF$271,MATCH(totalExpenditure!$A117,gDP!$B$6:$B$271))=0,"",INDEX([2]pivotTable!Q$3:Q$308,MATCH(totalExpenditure!$A117,[2]pivotTable!$A$3:$A$308,0))/100*INDEX(gDP!AF$6:AF$271,MATCH(totalExpenditure!$A117,gDP!$B$6:$B$271)))</f>
        <v/>
      </c>
      <c r="R117" s="77" t="str">
        <f>IF(INDEX([2]pivotTable!R$3:R$308,MATCH(totalExpenditure!$A117,[2]pivotTable!$A$3:$A$308,0))/100*INDEX(gDP!AG$6:AG$271,MATCH(totalExpenditure!$A117,gDP!$B$6:$B$271))=0,"",INDEX([2]pivotTable!R$3:R$308,MATCH(totalExpenditure!$A117,[2]pivotTable!$A$3:$A$308,0))/100*INDEX(gDP!AG$6:AG$271,MATCH(totalExpenditure!$A117,gDP!$B$6:$B$271)))</f>
        <v/>
      </c>
      <c r="S117" s="77" t="str">
        <f>IF(INDEX([2]pivotTable!S$3:S$308,MATCH(totalExpenditure!$A117,[2]pivotTable!$A$3:$A$308,0))/100*INDEX(gDP!AH$6:AH$271,MATCH(totalExpenditure!$A117,gDP!$B$6:$B$271))=0,"",INDEX([2]pivotTable!S$3:S$308,MATCH(totalExpenditure!$A117,[2]pivotTable!$A$3:$A$308,0))/100*INDEX(gDP!AH$6:AH$271,MATCH(totalExpenditure!$A117,gDP!$B$6:$B$271)))</f>
        <v/>
      </c>
      <c r="T117" s="77">
        <f>IF(INDEX([2]pivotTable!T$3:T$308,MATCH(totalExpenditure!$A117,[2]pivotTable!$A$3:$A$308,0))/100*INDEX(gDP!AI$6:AI$271,MATCH(totalExpenditure!$A117,gDP!$B$6:$B$271))=0,"",INDEX([2]pivotTable!T$3:T$308,MATCH(totalExpenditure!$A117,[2]pivotTable!$A$3:$A$308,0))/100*INDEX(gDP!AI$6:AI$271,MATCH(totalExpenditure!$A117,gDP!$B$6:$B$271)))</f>
        <v>7938123585.7079105</v>
      </c>
      <c r="U117" s="77" t="str">
        <f>IF(INDEX([2]pivotTable!U$3:U$308,MATCH(totalExpenditure!$A117,[2]pivotTable!$A$3:$A$308,0))/100*INDEX(gDP!AJ$6:AJ$271,MATCH(totalExpenditure!$A117,gDP!$B$6:$B$271))=0,"",INDEX([2]pivotTable!U$3:U$308,MATCH(totalExpenditure!$A117,[2]pivotTable!$A$3:$A$308,0))/100*INDEX(gDP!AJ$6:AJ$271,MATCH(totalExpenditure!$A117,gDP!$B$6:$B$271)))</f>
        <v/>
      </c>
      <c r="V117" s="77" t="str">
        <f>IF(INDEX([2]pivotTable!V$3:V$308,MATCH(totalExpenditure!$A117,[2]pivotTable!$A$3:$A$308,0))/100*INDEX(gDP!AK$6:AK$271,MATCH(totalExpenditure!$A117,gDP!$B$6:$B$271))=0,"",INDEX([2]pivotTable!V$3:V$308,MATCH(totalExpenditure!$A117,[2]pivotTable!$A$3:$A$308,0))/100*INDEX(gDP!AK$6:AK$271,MATCH(totalExpenditure!$A117,gDP!$B$6:$B$271)))</f>
        <v/>
      </c>
      <c r="W117" s="77">
        <f>IF(INDEX([2]pivotTable!W$3:W$308,MATCH(totalExpenditure!$A117,[2]pivotTable!$A$3:$A$308,0))/100*INDEX(gDP!AL$6:AL$271,MATCH(totalExpenditure!$A117,gDP!$B$6:$B$271))=0,"",INDEX([2]pivotTable!W$3:W$308,MATCH(totalExpenditure!$A117,[2]pivotTable!$A$3:$A$308,0))/100*INDEX(gDP!AL$6:AL$271,MATCH(totalExpenditure!$A117,gDP!$B$6:$B$271)))</f>
        <v>3270047871.7621603</v>
      </c>
      <c r="X117" s="77">
        <f>IF(INDEX([2]pivotTable!X$3:X$308,MATCH(totalExpenditure!$A117,[2]pivotTable!$A$3:$A$308,0))/100*INDEX(gDP!AM$6:AM$271,MATCH(totalExpenditure!$A117,gDP!$B$6:$B$271))=0,"",INDEX([2]pivotTable!X$3:X$308,MATCH(totalExpenditure!$A117,[2]pivotTable!$A$3:$A$308,0))/100*INDEX(gDP!AM$6:AM$271,MATCH(totalExpenditure!$A117,gDP!$B$6:$B$271)))</f>
        <v>5840710793.3028259</v>
      </c>
      <c r="Y117" s="77">
        <f>IF(INDEX([2]pivotTable!Y$3:Y$308,MATCH(totalExpenditure!$A117,[2]pivotTable!$A$3:$A$308,0))/100*INDEX(gDP!AN$6:AN$271,MATCH(totalExpenditure!$A117,gDP!$B$6:$B$271))=0,"",INDEX([2]pivotTable!Y$3:Y$308,MATCH(totalExpenditure!$A117,[2]pivotTable!$A$3:$A$308,0))/100*INDEX(gDP!AN$6:AN$271,MATCH(totalExpenditure!$A117,gDP!$B$6:$B$271)))</f>
        <v>5062009351.6121168</v>
      </c>
      <c r="Z117" s="77">
        <f>IF(INDEX([2]pivotTable!Z$3:Z$308,MATCH(totalExpenditure!$A117,[2]pivotTable!$A$3:$A$308,0))/100*INDEX(gDP!AO$6:AO$271,MATCH(totalExpenditure!$A117,gDP!$B$6:$B$271))=0,"",INDEX([2]pivotTable!Z$3:Z$308,MATCH(totalExpenditure!$A117,[2]pivotTable!$A$3:$A$308,0))/100*INDEX(gDP!AO$6:AO$271,MATCH(totalExpenditure!$A117,gDP!$B$6:$B$271)))</f>
        <v>7657690067.7809334</v>
      </c>
      <c r="AA117" s="77">
        <f>IF(INDEX([2]pivotTable!AA$3:AA$308,MATCH(totalExpenditure!$A117,[2]pivotTable!$A$3:$A$308,0))/100*INDEX(gDP!AP$6:AP$271,MATCH(totalExpenditure!$A117,gDP!$B$6:$B$271))=0,"",INDEX([2]pivotTable!AA$3:AA$308,MATCH(totalExpenditure!$A117,[2]pivotTable!$A$3:$A$308,0))/100*INDEX(gDP!AP$6:AP$271,MATCH(totalExpenditure!$A117,gDP!$B$6:$B$271)))</f>
        <v>7655367781.9233904</v>
      </c>
      <c r="AB117" s="77">
        <f>IF(INDEX([2]pivotTable!AB$3:AB$308,MATCH(totalExpenditure!$A117,[2]pivotTable!$A$3:$A$308,0))/100*INDEX(gDP!AQ$6:AQ$271,MATCH(totalExpenditure!$A117,gDP!$B$6:$B$271))=0,"",INDEX([2]pivotTable!AB$3:AB$308,MATCH(totalExpenditure!$A117,[2]pivotTable!$A$3:$A$308,0))/100*INDEX(gDP!AQ$6:AQ$271,MATCH(totalExpenditure!$A117,gDP!$B$6:$B$271)))</f>
        <v>8171519280.1571751</v>
      </c>
      <c r="AC117" s="77">
        <f>IF(INDEX([2]pivotTable!AC$3:AC$308,MATCH(totalExpenditure!$A117,[2]pivotTable!$A$3:$A$308,0))/100*INDEX(gDP!AR$6:AR$271,MATCH(totalExpenditure!$A117,gDP!$B$6:$B$271))=0,"",INDEX([2]pivotTable!AC$3:AC$308,MATCH(totalExpenditure!$A117,[2]pivotTable!$A$3:$A$308,0))/100*INDEX(gDP!AR$6:AR$271,MATCH(totalExpenditure!$A117,gDP!$B$6:$B$271)))</f>
        <v>11430384388.904074</v>
      </c>
      <c r="AD117" s="77">
        <f>IF(INDEX([2]pivotTable!AD$3:AD$308,MATCH(totalExpenditure!$A117,[2]pivotTable!$A$3:$A$308,0))/100*INDEX(gDP!AS$6:AS$271,MATCH(totalExpenditure!$A117,gDP!$B$6:$B$271))=0,"",INDEX([2]pivotTable!AD$3:AD$308,MATCH(totalExpenditure!$A117,[2]pivotTable!$A$3:$A$308,0))/100*INDEX(gDP!AS$6:AS$271,MATCH(totalExpenditure!$A117,gDP!$B$6:$B$271)))</f>
        <v>13841432695.320734</v>
      </c>
      <c r="AE117" s="77">
        <f>IF(INDEX([2]pivotTable!AE$3:AE$308,MATCH(totalExpenditure!$A117,[2]pivotTable!$A$3:$A$308,0))/100*INDEX(gDP!AT$6:AT$271,MATCH(totalExpenditure!$A117,gDP!$B$6:$B$271))=0,"",INDEX([2]pivotTable!AE$3:AE$308,MATCH(totalExpenditure!$A117,[2]pivotTable!$A$3:$A$308,0))/100*INDEX(gDP!AT$6:AT$271,MATCH(totalExpenditure!$A117,gDP!$B$6:$B$271)))</f>
        <v>21049184674.037224</v>
      </c>
      <c r="AF117" s="77">
        <f>IF(INDEX([2]pivotTable!AF$3:AF$308,MATCH(totalExpenditure!$A117,[2]pivotTable!$A$3:$A$308,0))/100*INDEX(gDP!AU$6:AU$271,MATCH(totalExpenditure!$A117,gDP!$B$6:$B$271))=0,"",INDEX([2]pivotTable!AF$3:AF$308,MATCH(totalExpenditure!$A117,[2]pivotTable!$A$3:$A$308,0))/100*INDEX(gDP!AU$6:AU$271,MATCH(totalExpenditure!$A117,gDP!$B$6:$B$271)))</f>
        <v>12090930245.41341</v>
      </c>
      <c r="AG117" s="77">
        <f>IF(INDEX([2]pivotTable!AG$3:AG$308,MATCH(totalExpenditure!$A117,[2]pivotTable!$A$3:$A$308,0))/100*INDEX(gDP!AV$6:AV$271,MATCH(totalExpenditure!$A117,gDP!$B$6:$B$271))=0,"",INDEX([2]pivotTable!AG$3:AG$308,MATCH(totalExpenditure!$A117,[2]pivotTable!$A$3:$A$308,0))/100*INDEX(gDP!AV$6:AV$271,MATCH(totalExpenditure!$A117,gDP!$B$6:$B$271)))</f>
        <v>18855295471.454708</v>
      </c>
      <c r="AH117" s="77">
        <f>IF(INDEX([2]pivotTable!AH$3:AH$308,MATCH(totalExpenditure!$A117,[2]pivotTable!$A$3:$A$308,0))/100*INDEX(gDP!AW$6:AW$271,MATCH(totalExpenditure!$A117,gDP!$B$6:$B$271))=0,"",INDEX([2]pivotTable!AH$3:AH$308,MATCH(totalExpenditure!$A117,[2]pivotTable!$A$3:$A$308,0))/100*INDEX(gDP!AW$6:AW$271,MATCH(totalExpenditure!$A117,gDP!$B$6:$B$271)))</f>
        <v>25674867928.518303</v>
      </c>
      <c r="AI117" s="77">
        <f>IF(INDEX([2]pivotTable!AI$3:AI$308,MATCH(totalExpenditure!$A117,[2]pivotTable!$A$3:$A$308,0))/100*INDEX(gDP!AX$6:AX$271,MATCH(totalExpenditure!$A117,gDP!$B$6:$B$271))=0,"",INDEX([2]pivotTable!AI$3:AI$308,MATCH(totalExpenditure!$A117,[2]pivotTable!$A$3:$A$308,0))/100*INDEX(gDP!AX$6:AX$271,MATCH(totalExpenditure!$A117,gDP!$B$6:$B$271)))</f>
        <v>34420725020.950363</v>
      </c>
      <c r="AJ117" s="77">
        <f>IF(INDEX([2]pivotTable!AJ$3:AJ$308,MATCH(totalExpenditure!$A117,[2]pivotTable!$A$3:$A$308,0))/100*INDEX(gDP!AY$6:AY$271,MATCH(totalExpenditure!$A117,gDP!$B$6:$B$271))=0,"",INDEX([2]pivotTable!AJ$3:AJ$308,MATCH(totalExpenditure!$A117,[2]pivotTable!$A$3:$A$308,0))/100*INDEX(gDP!AY$6:AY$271,MATCH(totalExpenditure!$A117,gDP!$B$6:$B$271)))</f>
        <v>38879641102.901222</v>
      </c>
      <c r="AK117" s="77">
        <f>IF(INDEX([2]pivotTable!AK$3:AK$308,MATCH(totalExpenditure!$A117,[2]pivotTable!$A$3:$A$308,0))/100*INDEX(gDP!AZ$6:AZ$271,MATCH(totalExpenditure!$A117,gDP!$B$6:$B$271))=0,"",INDEX([2]pivotTable!AK$3:AK$308,MATCH(totalExpenditure!$A117,[2]pivotTable!$A$3:$A$308,0))/100*INDEX(gDP!AZ$6:AZ$271,MATCH(totalExpenditure!$A117,gDP!$B$6:$B$271)))</f>
        <v>36667591833.263618</v>
      </c>
      <c r="AL117" s="77">
        <f>IF(INDEX([2]pivotTable!AL$3:AL$308,MATCH(totalExpenditure!$A117,[2]pivotTable!$A$3:$A$308,0))/100*INDEX(gDP!BA$6:BA$271,MATCH(totalExpenditure!$A117,gDP!$B$6:$B$271))=0,"",INDEX([2]pivotTable!AL$3:AL$308,MATCH(totalExpenditure!$A117,[2]pivotTable!$A$3:$A$308,0))/100*INDEX(gDP!BA$6:BA$271,MATCH(totalExpenditure!$A117,gDP!$B$6:$B$271)))</f>
        <v>34801172954.256287</v>
      </c>
      <c r="AM117" s="77">
        <f>IF(INDEX([2]pivotTable!AM$3:AM$308,MATCH(totalExpenditure!$A117,[2]pivotTable!$A$3:$A$308,0))/100*INDEX(gDP!BB$6:BB$271,MATCH(totalExpenditure!$A117,gDP!$B$6:$B$271))=0,"",INDEX([2]pivotTable!AM$3:AM$308,MATCH(totalExpenditure!$A117,[2]pivotTable!$A$3:$A$308,0))/100*INDEX(gDP!BB$6:BB$271,MATCH(totalExpenditure!$A117,gDP!$B$6:$B$271)))</f>
        <v>37683930828.555771</v>
      </c>
      <c r="AN117" s="77" t="str">
        <f>IF(INDEX([2]pivotTable!AN$3:AN$308,MATCH(totalExpenditure!$A117,[2]pivotTable!$A$3:$A$308,0))/100*INDEX(gDP!BC$6:BC$271,MATCH(totalExpenditure!$A117,gDP!$B$6:$B$271))=0,"",INDEX([2]pivotTable!AN$3:AN$308,MATCH(totalExpenditure!$A117,[2]pivotTable!$A$3:$A$308,0))/100*INDEX(gDP!BC$6:BC$271,MATCH(totalExpenditure!$A117,gDP!$B$6:$B$271)))</f>
        <v/>
      </c>
      <c r="AO117" s="77" t="str">
        <f>IF(INDEX([2]pivotTable!AO$3:AO$308,MATCH(totalExpenditure!$A117,[2]pivotTable!$A$3:$A$308,0))/100*INDEX(gDP!BD$6:BD$271,MATCH(totalExpenditure!$A117,gDP!$B$6:$B$271))=0,"",INDEX([2]pivotTable!AO$3:AO$308,MATCH(totalExpenditure!$A117,[2]pivotTable!$A$3:$A$308,0))/100*INDEX(gDP!BD$6:BD$271,MATCH(totalExpenditure!$A117,gDP!$B$6:$B$271)))</f>
        <v/>
      </c>
      <c r="AP117" s="77" t="str">
        <f>IF(INDEX([2]pivotTable!AP$3:AP$308,MATCH(totalExpenditure!$A117,[2]pivotTable!$A$3:$A$308,0))/100*INDEX(gDP!BE$6:BE$271,MATCH(totalExpenditure!$A117,gDP!$B$6:$B$271))=0,"",INDEX([2]pivotTable!AP$3:AP$308,MATCH(totalExpenditure!$A117,[2]pivotTable!$A$3:$A$308,0))/100*INDEX(gDP!BE$6:BE$271,MATCH(totalExpenditure!$A117,gDP!$B$6:$B$271)))</f>
        <v/>
      </c>
      <c r="AQ117" s="77" t="str">
        <f>IF(INDEX([2]pivotTable!AQ$3:AQ$308,MATCH(totalExpenditure!$A117,[2]pivotTable!$A$3:$A$308,0))/100*INDEX(gDP!BF$6:BF$271,MATCH(totalExpenditure!$A117,gDP!$B$6:$B$271))=0,"",INDEX([2]pivotTable!AQ$3:AQ$308,MATCH(totalExpenditure!$A117,[2]pivotTable!$A$3:$A$308,0))/100*INDEX(gDP!BF$6:BF$271,MATCH(totalExpenditure!$A117,gDP!$B$6:$B$271)))</f>
        <v/>
      </c>
      <c r="AR117" s="77" t="str">
        <f>IF(INDEX([2]pivotTable!AR$3:AR$308,MATCH(totalExpenditure!$A117,[2]pivotTable!$A$3:$A$308,0))/100*INDEX(gDP!BG$6:BG$271,MATCH(totalExpenditure!$A117,gDP!$B$6:$B$271))=0,"",INDEX([2]pivotTable!AR$3:AR$308,MATCH(totalExpenditure!$A117,[2]pivotTable!$A$3:$A$308,0))/100*INDEX(gDP!BG$6:BG$271,MATCH(totalExpenditure!$A117,gDP!$B$6:$B$271)))</f>
        <v/>
      </c>
      <c r="AS117" s="77" t="str">
        <f>IF(INDEX([2]pivotTable!AS$3:AS$308,MATCH(totalExpenditure!$A117,[2]pivotTable!$A$3:$A$308,0))/100*INDEX(gDP!BH$6:BH$271,MATCH(totalExpenditure!$A117,gDP!$B$6:$B$271))=0,"",INDEX([2]pivotTable!AS$3:AS$308,MATCH(totalExpenditure!$A117,[2]pivotTable!$A$3:$A$308,0))/100*INDEX(gDP!BH$6:BH$271,MATCH(totalExpenditure!$A117,gDP!$B$6:$B$271)))</f>
        <v/>
      </c>
      <c r="AT117" s="77" t="str">
        <f>IF(INDEX([2]pivotTable!AT$3:AT$308,MATCH(totalExpenditure!$A117,[2]pivotTable!$A$3:$A$308,0))/100*INDEX(gDP!BI$6:BI$271,MATCH(totalExpenditure!$A117,gDP!$B$6:$B$271))=0,"",INDEX([2]pivotTable!AT$3:AT$308,MATCH(totalExpenditure!$A117,[2]pivotTable!$A$3:$A$308,0))/100*INDEX(gDP!BI$6:BI$271,MATCH(totalExpenditure!$A117,gDP!$B$6:$B$271)))</f>
        <v/>
      </c>
      <c r="AU117" s="77" t="str">
        <f>IF(INDEX([2]pivotTable!AU$3:AU$308,MATCH(totalExpenditure!$A117,[2]pivotTable!$A$3:$A$308,0))/100*INDEX(gDP!BJ$6:BJ$271,MATCH(totalExpenditure!$A117,gDP!$B$6:$B$271))=0,"",INDEX([2]pivotTable!AU$3:AU$308,MATCH(totalExpenditure!$A117,[2]pivotTable!$A$3:$A$308,0))/100*INDEX(gDP!BJ$6:BJ$271,MATCH(totalExpenditure!$A117,gDP!$B$6:$B$271)))</f>
        <v/>
      </c>
      <c r="AV117" s="77" t="str">
        <f>IF(INDEX([2]pivotTable!AV$3:AV$308,MATCH(totalExpenditure!$A117,[2]pivotTable!$A$3:$A$308,0))/100*INDEX(gDP!BK$6:BK$271,MATCH(totalExpenditure!$A117,gDP!$B$6:$B$271))=0,"",INDEX([2]pivotTable!AV$3:AV$308,MATCH(totalExpenditure!$A117,[2]pivotTable!$A$3:$A$308,0))/100*INDEX(gDP!BK$6:BK$271,MATCH(totalExpenditure!$A117,gDP!$B$6:$B$271)))</f>
        <v/>
      </c>
      <c r="AW117" s="77" t="str">
        <f>IF(INDEX([2]pivotTable!AW$3:AW$308,MATCH(totalExpenditure!$A117,[2]pivotTable!$A$3:$A$308,0))/100*INDEX(gDP!BL$6:BL$271,MATCH(totalExpenditure!$A117,gDP!$B$6:$B$271))=0,"",INDEX([2]pivotTable!AW$3:AW$308,MATCH(totalExpenditure!$A117,[2]pivotTable!$A$3:$A$308,0))/100*INDEX(gDP!BL$6:BL$271,MATCH(totalExpenditure!$A117,gDP!$B$6:$B$271)))</f>
        <v/>
      </c>
      <c r="AX117" s="77" t="str">
        <f>IF(INDEX([2]pivotTable!AX$3:AX$308,MATCH(totalExpenditure!$A117,[2]pivotTable!$A$3:$A$308,0))/100*INDEX(gDP!BM$6:BM$271,MATCH(totalExpenditure!$A117,gDP!$B$6:$B$271))=0,"",INDEX([2]pivotTable!AX$3:AX$308,MATCH(totalExpenditure!$A117,[2]pivotTable!$A$3:$A$308,0))/100*INDEX(gDP!BM$6:BM$271,MATCH(totalExpenditure!$A117,gDP!$B$6:$B$271)))</f>
        <v/>
      </c>
      <c r="AY117" s="77" t="str">
        <f>IF(INDEX([2]pivotTable!AY$3:AY$308,MATCH(totalExpenditure!$A117,[2]pivotTable!$A$3:$A$308,0))/100*INDEX(gDP!BN$6:BN$271,MATCH(totalExpenditure!$A117,gDP!$B$6:$B$271))=0,"",INDEX([2]pivotTable!AY$3:AY$308,MATCH(totalExpenditure!$A117,[2]pivotTable!$A$3:$A$308,0))/100*INDEX(gDP!BN$6:BN$271,MATCH(totalExpenditure!$A117,gDP!$B$6:$B$271)))</f>
        <v/>
      </c>
      <c r="AZ117" s="77" t="str">
        <f>IF(INDEX([2]pivotTable!AZ$3:AZ$308,MATCH(totalExpenditure!$A117,[2]pivotTable!$A$3:$A$308,0))/100*INDEX(gDP!BO$6:BO$271,MATCH(totalExpenditure!$A117,gDP!$B$6:$B$271))=0,"",INDEX([2]pivotTable!AZ$3:AZ$308,MATCH(totalExpenditure!$A117,[2]pivotTable!$A$3:$A$308,0))/100*INDEX(gDP!BO$6:BO$271,MATCH(totalExpenditure!$A117,gDP!$B$6:$B$271)))</f>
        <v/>
      </c>
      <c r="BA117" s="77" t="str">
        <f>IF(INDEX([2]pivotTable!B$310:B$615,MATCH(totalExpenditure!$A117,[2]pivotTable!$A$310:$A$615,0))/100*INDEX(gDP!Q$6:Q$271,MATCH(totalExpenditure!$A117,gDP!$B$6:$B$271))=0,"",INDEX([2]pivotTable!B$310:B$615,MATCH(totalExpenditure!$A117,[2]pivotTable!$A$310:$A$615,0))/100*INDEX(gDP!Q$6:Q$271,MATCH(totalExpenditure!$A117,gDP!$B$6:$B$271)))</f>
        <v/>
      </c>
      <c r="BB117" s="77" t="str">
        <f>IF(INDEX([2]pivotTable!C$310:C$615,MATCH(totalExpenditure!$A117,[2]pivotTable!$A$310:$A$615,0))/100*INDEX(gDP!R$6:R$271,MATCH(totalExpenditure!$A117,gDP!$B$6:$B$271))=0,"",INDEX([2]pivotTable!C$310:C$615,MATCH(totalExpenditure!$A117,[2]pivotTable!$A$310:$A$615,0))/100*INDEX(gDP!R$6:R$271,MATCH(totalExpenditure!$A117,gDP!$B$6:$B$271)))</f>
        <v/>
      </c>
      <c r="BC117" s="77" t="str">
        <f>IF(INDEX([2]pivotTable!D$310:D$615,MATCH(totalExpenditure!$A117,[2]pivotTable!$A$310:$A$615,0))/100*INDEX(gDP!S$6:S$271,MATCH(totalExpenditure!$A117,gDP!$B$6:$B$271))=0,"",INDEX([2]pivotTable!D$310:D$615,MATCH(totalExpenditure!$A117,[2]pivotTable!$A$310:$A$615,0))/100*INDEX(gDP!S$6:S$271,MATCH(totalExpenditure!$A117,gDP!$B$6:$B$271)))</f>
        <v/>
      </c>
      <c r="BD117" s="77" t="str">
        <f>IF(INDEX([2]pivotTable!E$310:E$615,MATCH(totalExpenditure!$A117,[2]pivotTable!$A$310:$A$615,0))/100*INDEX(gDP!T$6:T$271,MATCH(totalExpenditure!$A117,gDP!$B$6:$B$271))=0,"",INDEX([2]pivotTable!E$310:E$615,MATCH(totalExpenditure!$A117,[2]pivotTable!$A$310:$A$615,0))/100*INDEX(gDP!T$6:T$271,MATCH(totalExpenditure!$A117,gDP!$B$6:$B$271)))</f>
        <v/>
      </c>
      <c r="BE117" s="77" t="str">
        <f>IF(INDEX([2]pivotTable!F$310:F$615,MATCH(totalExpenditure!$A117,[2]pivotTable!$A$310:$A$615,0))/100*INDEX(gDP!U$6:U$271,MATCH(totalExpenditure!$A117,gDP!$B$6:$B$271))=0,"",INDEX([2]pivotTable!F$310:F$615,MATCH(totalExpenditure!$A117,[2]pivotTable!$A$310:$A$615,0))/100*INDEX(gDP!U$6:U$271,MATCH(totalExpenditure!$A117,gDP!$B$6:$B$271)))</f>
        <v/>
      </c>
      <c r="BF117" s="77" t="str">
        <f>IF(INDEX([2]pivotTable!G$310:G$615,MATCH(totalExpenditure!$A117,[2]pivotTable!$A$310:$A$615,0))/100*INDEX(gDP!V$6:V$271,MATCH(totalExpenditure!$A117,gDP!$B$6:$B$271))=0,"",INDEX([2]pivotTable!G$310:G$615,MATCH(totalExpenditure!$A117,[2]pivotTable!$A$310:$A$615,0))/100*INDEX(gDP!V$6:V$271,MATCH(totalExpenditure!$A117,gDP!$B$6:$B$271)))</f>
        <v/>
      </c>
      <c r="BG117" s="77" t="str">
        <f>IF(INDEX([2]pivotTable!H$310:H$615,MATCH(totalExpenditure!$A117,[2]pivotTable!$A$310:$A$615,0))/100*INDEX(gDP!W$6:W$271,MATCH(totalExpenditure!$A117,gDP!$B$6:$B$271))=0,"",INDEX([2]pivotTable!H$310:H$615,MATCH(totalExpenditure!$A117,[2]pivotTable!$A$310:$A$615,0))/100*INDEX(gDP!W$6:W$271,MATCH(totalExpenditure!$A117,gDP!$B$6:$B$271)))</f>
        <v/>
      </c>
      <c r="BH117" s="77" t="str">
        <f>IF(INDEX([2]pivotTable!I$310:I$615,MATCH(totalExpenditure!$A117,[2]pivotTable!$A$310:$A$615,0))/100*INDEX(gDP!X$6:X$271,MATCH(totalExpenditure!$A117,gDP!$B$6:$B$271))=0,"",INDEX([2]pivotTable!I$310:I$615,MATCH(totalExpenditure!$A117,[2]pivotTable!$A$310:$A$615,0))/100*INDEX(gDP!X$6:X$271,MATCH(totalExpenditure!$A117,gDP!$B$6:$B$271)))</f>
        <v/>
      </c>
      <c r="BI117" s="77" t="str">
        <f>IF(INDEX([2]pivotTable!J$310:J$615,MATCH(totalExpenditure!$A117,[2]pivotTable!$A$310:$A$615,0))/100*INDEX(gDP!Y$6:Y$271,MATCH(totalExpenditure!$A117,gDP!$B$6:$B$271))=0,"",INDEX([2]pivotTable!J$310:J$615,MATCH(totalExpenditure!$A117,[2]pivotTable!$A$310:$A$615,0))/100*INDEX(gDP!Y$6:Y$271,MATCH(totalExpenditure!$A117,gDP!$B$6:$B$271)))</f>
        <v/>
      </c>
      <c r="BJ117" s="77" t="str">
        <f>IF(INDEX([2]pivotTable!K$310:K$615,MATCH(totalExpenditure!$A117,[2]pivotTable!$A$310:$A$615,0))/100*INDEX(gDP!Z$6:Z$271,MATCH(totalExpenditure!$A117,gDP!$B$6:$B$271))=0,"",INDEX([2]pivotTable!K$310:K$615,MATCH(totalExpenditure!$A117,[2]pivotTable!$A$310:$A$615,0))/100*INDEX(gDP!Z$6:Z$271,MATCH(totalExpenditure!$A117,gDP!$B$6:$B$271)))</f>
        <v/>
      </c>
      <c r="BK117" s="77" t="str">
        <f>IF(INDEX([2]pivotTable!L$310:L$615,MATCH(totalExpenditure!$A117,[2]pivotTable!$A$310:$A$615,0))/100*INDEX(gDP!AA$6:AA$271,MATCH(totalExpenditure!$A117,gDP!$B$6:$B$271))=0,"",INDEX([2]pivotTable!L$310:L$615,MATCH(totalExpenditure!$A117,[2]pivotTable!$A$310:$A$615,0))/100*INDEX(gDP!AA$6:AA$271,MATCH(totalExpenditure!$A117,gDP!$B$6:$B$271)))</f>
        <v/>
      </c>
      <c r="BL117" s="77" t="str">
        <f>IF(INDEX([2]pivotTable!M$310:M$615,MATCH(totalExpenditure!$A117,[2]pivotTable!$A$310:$A$615,0))/100*INDEX(gDP!AB$6:AB$271,MATCH(totalExpenditure!$A117,gDP!$B$6:$B$271))=0,"",INDEX([2]pivotTable!M$310:M$615,MATCH(totalExpenditure!$A117,[2]pivotTable!$A$310:$A$615,0))/100*INDEX(gDP!AB$6:AB$271,MATCH(totalExpenditure!$A117,gDP!$B$6:$B$271)))</f>
        <v/>
      </c>
      <c r="BM117" s="77" t="str">
        <f>IF(INDEX([2]pivotTable!N$310:N$615,MATCH(totalExpenditure!$A117,[2]pivotTable!$A$310:$A$615,0))/100*INDEX(gDP!AC$6:AC$271,MATCH(totalExpenditure!$A117,gDP!$B$6:$B$271))=0,"",INDEX([2]pivotTable!N$310:N$615,MATCH(totalExpenditure!$A117,[2]pivotTable!$A$310:$A$615,0))/100*INDEX(gDP!AC$6:AC$271,MATCH(totalExpenditure!$A117,gDP!$B$6:$B$271)))</f>
        <v/>
      </c>
      <c r="BN117" s="77" t="str">
        <f>IF(INDEX([2]pivotTable!O$310:O$615,MATCH(totalExpenditure!$A117,[2]pivotTable!$A$310:$A$615,0))/100*INDEX(gDP!AD$6:AD$271,MATCH(totalExpenditure!$A117,gDP!$B$6:$B$271))=0,"",INDEX([2]pivotTable!O$310:O$615,MATCH(totalExpenditure!$A117,[2]pivotTable!$A$310:$A$615,0))/100*INDEX(gDP!AD$6:AD$271,MATCH(totalExpenditure!$A117,gDP!$B$6:$B$271)))</f>
        <v/>
      </c>
      <c r="BO117" s="77" t="str">
        <f>IF(INDEX([2]pivotTable!P$310:P$615,MATCH(totalExpenditure!$A117,[2]pivotTable!$A$310:$A$615,0))/100*INDEX(gDP!AE$6:AE$271,MATCH(totalExpenditure!$A117,gDP!$B$6:$B$271))=0,"",INDEX([2]pivotTable!P$310:P$615,MATCH(totalExpenditure!$A117,[2]pivotTable!$A$310:$A$615,0))/100*INDEX(gDP!AE$6:AE$271,MATCH(totalExpenditure!$A117,gDP!$B$6:$B$271)))</f>
        <v/>
      </c>
      <c r="BP117" s="77" t="str">
        <f>IF(INDEX([2]pivotTable!Q$310:Q$615,MATCH(totalExpenditure!$A117,[2]pivotTable!$A$310:$A$615,0))/100*INDEX(gDP!AF$6:AF$271,MATCH(totalExpenditure!$A117,gDP!$B$6:$B$271))=0,"",INDEX([2]pivotTable!Q$310:Q$615,MATCH(totalExpenditure!$A117,[2]pivotTable!$A$310:$A$615,0))/100*INDEX(gDP!AF$6:AF$271,MATCH(totalExpenditure!$A117,gDP!$B$6:$B$271)))</f>
        <v/>
      </c>
      <c r="BQ117" s="77" t="str">
        <f>IF(INDEX([2]pivotTable!R$310:R$615,MATCH(totalExpenditure!$A117,[2]pivotTable!$A$310:$A$615,0))/100*INDEX(gDP!AG$6:AG$271,MATCH(totalExpenditure!$A117,gDP!$B$6:$B$271))=0,"",INDEX([2]pivotTable!R$310:R$615,MATCH(totalExpenditure!$A117,[2]pivotTable!$A$310:$A$615,0))/100*INDEX(gDP!AG$6:AG$271,MATCH(totalExpenditure!$A117,gDP!$B$6:$B$271)))</f>
        <v/>
      </c>
      <c r="BR117" s="77" t="str">
        <f>IF(INDEX([2]pivotTable!S$310:S$615,MATCH(totalExpenditure!$A117,[2]pivotTable!$A$310:$A$615,0))/100*INDEX(gDP!AH$6:AH$271,MATCH(totalExpenditure!$A117,gDP!$B$6:$B$271))=0,"",INDEX([2]pivotTable!S$310:S$615,MATCH(totalExpenditure!$A117,[2]pivotTable!$A$310:$A$615,0))/100*INDEX(gDP!AH$6:AH$271,MATCH(totalExpenditure!$A117,gDP!$B$6:$B$271)))</f>
        <v/>
      </c>
      <c r="BS117" s="77">
        <f>IF(INDEX([2]pivotTable!T$310:T$615,MATCH(totalExpenditure!$A117,[2]pivotTable!$A$310:$A$615,0))/100*INDEX(gDP!AI$6:AI$271,MATCH(totalExpenditure!$A117,gDP!$B$6:$B$271))=0,"",INDEX([2]pivotTable!T$310:T$615,MATCH(totalExpenditure!$A117,[2]pivotTable!$A$310:$A$615,0))/100*INDEX(gDP!AI$6:AI$271,MATCH(totalExpenditure!$A117,gDP!$B$6:$B$271)))</f>
        <v>3369958126.0080757</v>
      </c>
      <c r="BT117" s="77" t="str">
        <f>IF(INDEX([2]pivotTable!U$310:U$615,MATCH(totalExpenditure!$A117,[2]pivotTable!$A$310:$A$615,0))/100*INDEX(gDP!AJ$6:AJ$271,MATCH(totalExpenditure!$A117,gDP!$B$6:$B$271))=0,"",INDEX([2]pivotTable!U$310:U$615,MATCH(totalExpenditure!$A117,[2]pivotTable!$A$310:$A$615,0))/100*INDEX(gDP!AJ$6:AJ$271,MATCH(totalExpenditure!$A117,gDP!$B$6:$B$271)))</f>
        <v/>
      </c>
      <c r="BU117" s="77" t="str">
        <f>IF(INDEX([2]pivotTable!V$310:V$615,MATCH(totalExpenditure!$A117,[2]pivotTable!$A$310:$A$615,0))/100*INDEX(gDP!AK$6:AK$271,MATCH(totalExpenditure!$A117,gDP!$B$6:$B$271))=0,"",INDEX([2]pivotTable!V$310:V$615,MATCH(totalExpenditure!$A117,[2]pivotTable!$A$310:$A$615,0))/100*INDEX(gDP!AK$6:AK$271,MATCH(totalExpenditure!$A117,gDP!$B$6:$B$271)))</f>
        <v/>
      </c>
      <c r="BV117" s="77">
        <f>IF(INDEX([2]pivotTable!W$310:W$615,MATCH(totalExpenditure!$A117,[2]pivotTable!$A$310:$A$615,0))/100*INDEX(gDP!AL$6:AL$271,MATCH(totalExpenditure!$A117,gDP!$B$6:$B$271))=0,"",INDEX([2]pivotTable!W$310:W$615,MATCH(totalExpenditure!$A117,[2]pivotTable!$A$310:$A$615,0))/100*INDEX(gDP!AL$6:AL$271,MATCH(totalExpenditure!$A117,gDP!$B$6:$B$271)))</f>
        <v>1491600783.61081</v>
      </c>
      <c r="BW117" s="77">
        <f>IF(INDEX([2]pivotTable!X$310:X$615,MATCH(totalExpenditure!$A117,[2]pivotTable!$A$310:$A$615,0))/100*INDEX(gDP!AM$6:AM$271,MATCH(totalExpenditure!$A117,gDP!$B$6:$B$271))=0,"",INDEX([2]pivotTable!X$310:X$615,MATCH(totalExpenditure!$A117,[2]pivotTable!$A$310:$A$615,0))/100*INDEX(gDP!AM$6:AM$271,MATCH(totalExpenditure!$A117,gDP!$B$6:$B$271)))</f>
        <v>1637985314.7269921</v>
      </c>
      <c r="BX117" s="77">
        <f>IF(INDEX([2]pivotTable!Y$310:Y$615,MATCH(totalExpenditure!$A117,[2]pivotTable!$A$310:$A$615,0))/100*INDEX(gDP!AN$6:AN$271,MATCH(totalExpenditure!$A117,gDP!$B$6:$B$271))=0,"",INDEX([2]pivotTable!Y$310:Y$615,MATCH(totalExpenditure!$A117,[2]pivotTable!$A$310:$A$615,0))/100*INDEX(gDP!AN$6:AN$271,MATCH(totalExpenditure!$A117,gDP!$B$6:$B$271)))</f>
        <v>1851249134.3038597</v>
      </c>
      <c r="BY117" s="77">
        <f>IF(INDEX([2]pivotTable!Z$310:Z$615,MATCH(totalExpenditure!$A117,[2]pivotTable!$A$310:$A$615,0))/100*INDEX(gDP!AO$6:AO$271,MATCH(totalExpenditure!$A117,gDP!$B$6:$B$271))=0,"",INDEX([2]pivotTable!Z$310:Z$615,MATCH(totalExpenditure!$A117,[2]pivotTable!$A$310:$A$615,0))/100*INDEX(gDP!AO$6:AO$271,MATCH(totalExpenditure!$A117,gDP!$B$6:$B$271)))</f>
        <v>2781330826.5053387</v>
      </c>
      <c r="BZ117" s="77">
        <f>IF(INDEX([2]pivotTable!AA$310:AA$615,MATCH(totalExpenditure!$A117,[2]pivotTable!$A$310:$A$615,0))/100*INDEX(gDP!AP$6:AP$271,MATCH(totalExpenditure!$A117,gDP!$B$6:$B$271))=0,"",INDEX([2]pivotTable!AA$310:AA$615,MATCH(totalExpenditure!$A117,[2]pivotTable!$A$310:$A$615,0))/100*INDEX(gDP!AP$6:AP$271,MATCH(totalExpenditure!$A117,gDP!$B$6:$B$271)))</f>
        <v>2836587169.1948271</v>
      </c>
      <c r="CA117" s="77">
        <f>IF(INDEX([2]pivotTable!AB$310:AB$615,MATCH(totalExpenditure!$A117,[2]pivotTable!$A$310:$A$615,0))/100*INDEX(gDP!AQ$6:AQ$271,MATCH(totalExpenditure!$A117,gDP!$B$6:$B$271))=0,"",INDEX([2]pivotTable!AB$310:AB$615,MATCH(totalExpenditure!$A117,[2]pivotTable!$A$310:$A$615,0))/100*INDEX(gDP!AQ$6:AQ$271,MATCH(totalExpenditure!$A117,gDP!$B$6:$B$271)))</f>
        <v>3043642808.8034825</v>
      </c>
      <c r="CB117" s="77">
        <f>IF(INDEX([2]pivotTable!AC$310:AC$615,MATCH(totalExpenditure!$A117,[2]pivotTable!$A$310:$A$615,0))/100*INDEX(gDP!AR$6:AR$271,MATCH(totalExpenditure!$A117,gDP!$B$6:$B$271))=0,"",INDEX([2]pivotTable!AC$310:AC$615,MATCH(totalExpenditure!$A117,[2]pivotTable!$A$310:$A$615,0))/100*INDEX(gDP!AR$6:AR$271,MATCH(totalExpenditure!$A117,gDP!$B$6:$B$271)))</f>
        <v>4166853273.2459078</v>
      </c>
      <c r="CC117" s="77">
        <f>IF(INDEX([2]pivotTable!AD$310:AD$615,MATCH(totalExpenditure!$A117,[2]pivotTable!$A$310:$A$615,0))/100*INDEX(gDP!AS$6:AS$271,MATCH(totalExpenditure!$A117,gDP!$B$6:$B$271))=0,"",INDEX([2]pivotTable!AD$310:AD$615,MATCH(totalExpenditure!$A117,[2]pivotTable!$A$310:$A$615,0))/100*INDEX(gDP!AS$6:AS$271,MATCH(totalExpenditure!$A117,gDP!$B$6:$B$271)))</f>
        <v>5885074708.9368448</v>
      </c>
      <c r="CD117" s="77">
        <f>IF(INDEX([2]pivotTable!AE$310:AE$615,MATCH(totalExpenditure!$A117,[2]pivotTable!$A$310:$A$615,0))/100*INDEX(gDP!AT$6:AT$271,MATCH(totalExpenditure!$A117,gDP!$B$6:$B$271))=0,"",INDEX([2]pivotTable!AE$310:AE$615,MATCH(totalExpenditure!$A117,[2]pivotTable!$A$310:$A$615,0))/100*INDEX(gDP!AT$6:AT$271,MATCH(totalExpenditure!$A117,gDP!$B$6:$B$271)))</f>
        <v>8780009520.4543419</v>
      </c>
      <c r="CE117" s="77">
        <f>IF(INDEX([2]pivotTable!AF$310:AF$615,MATCH(totalExpenditure!$A117,[2]pivotTable!$A$310:$A$615,0))/100*INDEX(gDP!AU$6:AU$271,MATCH(totalExpenditure!$A117,gDP!$B$6:$B$271))=0,"",INDEX([2]pivotTable!AF$310:AF$615,MATCH(totalExpenditure!$A117,[2]pivotTable!$A$310:$A$615,0))/100*INDEX(gDP!AU$6:AU$271,MATCH(totalExpenditure!$A117,gDP!$B$6:$B$271)))</f>
        <v>6894402778.235733</v>
      </c>
      <c r="CF117" s="77">
        <f>IF(INDEX([2]pivotTable!AG$310:AG$615,MATCH(totalExpenditure!$A117,[2]pivotTable!$A$310:$A$615,0))/100*INDEX(gDP!AV$6:AV$271,MATCH(totalExpenditure!$A117,gDP!$B$6:$B$271))=0,"",INDEX([2]pivotTable!AG$310:AG$615,MATCH(totalExpenditure!$A117,[2]pivotTable!$A$310:$A$615,0))/100*INDEX(gDP!AV$6:AV$271,MATCH(totalExpenditure!$A117,gDP!$B$6:$B$271)))</f>
        <v>9765446188.7990208</v>
      </c>
      <c r="CG117" s="77">
        <f>IF(INDEX([2]pivotTable!AH$310:AH$615,MATCH(totalExpenditure!$A117,[2]pivotTable!$A$310:$A$615,0))/100*INDEX(gDP!AW$6:AW$271,MATCH(totalExpenditure!$A117,gDP!$B$6:$B$271))=0,"",INDEX([2]pivotTable!AH$310:AH$615,MATCH(totalExpenditure!$A117,[2]pivotTable!$A$310:$A$615,0))/100*INDEX(gDP!AW$6:AW$271,MATCH(totalExpenditure!$A117,gDP!$B$6:$B$271)))</f>
        <v>10642432301.976494</v>
      </c>
      <c r="CH117" s="77">
        <f>IF(INDEX([2]pivotTable!AI$310:AI$615,MATCH(totalExpenditure!$A117,[2]pivotTable!$A$310:$A$615,0))/100*INDEX(gDP!AX$6:AX$271,MATCH(totalExpenditure!$A117,gDP!$B$6:$B$271))=0,"",INDEX([2]pivotTable!AI$310:AI$615,MATCH(totalExpenditure!$A117,[2]pivotTable!$A$310:$A$615,0))/100*INDEX(gDP!AX$6:AX$271,MATCH(totalExpenditure!$A117,gDP!$B$6:$B$271)))</f>
        <v>10326217506.285105</v>
      </c>
      <c r="CI117" s="77">
        <f>IF(INDEX([2]pivotTable!AJ$310:AJ$615,MATCH(totalExpenditure!$A117,[2]pivotTable!$A$310:$A$615,0))/100*INDEX(gDP!AY$6:AY$271,MATCH(totalExpenditure!$A117,gDP!$B$6:$B$271))=0,"",INDEX([2]pivotTable!AJ$310:AJ$615,MATCH(totalExpenditure!$A117,[2]pivotTable!$A$310:$A$615,0))/100*INDEX(gDP!AY$6:AY$271,MATCH(totalExpenditure!$A117,gDP!$B$6:$B$271)))</f>
        <v>18747443381.124973</v>
      </c>
      <c r="CJ117" s="77">
        <f>IF(INDEX([2]pivotTable!AK$310:AK$615,MATCH(totalExpenditure!$A117,[2]pivotTable!$A$310:$A$615,0))/100*INDEX(gDP!AZ$6:AZ$271,MATCH(totalExpenditure!$A117,gDP!$B$6:$B$271))=0,"",INDEX([2]pivotTable!AK$310:AK$615,MATCH(totalExpenditure!$A117,[2]pivotTable!$A$310:$A$615,0))/100*INDEX(gDP!AZ$6:AZ$271,MATCH(totalExpenditure!$A117,gDP!$B$6:$B$271)))</f>
        <v>18893606478.97171</v>
      </c>
      <c r="CK117" s="77">
        <f>IF(INDEX([2]pivotTable!AL$310:AL$615,MATCH(totalExpenditure!$A117,[2]pivotTable!$A$310:$A$615,0))/100*INDEX(gDP!BA$6:BA$271,MATCH(totalExpenditure!$A117,gDP!$B$6:$B$271))=0,"",INDEX([2]pivotTable!AL$310:AL$615,MATCH(totalExpenditure!$A117,[2]pivotTable!$A$310:$A$615,0))/100*INDEX(gDP!BA$6:BA$271,MATCH(totalExpenditure!$A117,gDP!$B$6:$B$271)))</f>
        <v>19132398401.392086</v>
      </c>
      <c r="CL117" s="77">
        <f>IF(INDEX([2]pivotTable!AM$310:AM$615,MATCH(totalExpenditure!$A117,[2]pivotTable!$A$310:$A$615,0))/100*INDEX(gDP!BB$6:BB$271,MATCH(totalExpenditure!$A117,gDP!$B$6:$B$271))=0,"",INDEX([2]pivotTable!AM$310:AM$615,MATCH(totalExpenditure!$A117,[2]pivotTable!$A$310:$A$615,0))/100*INDEX(gDP!BB$6:BB$271,MATCH(totalExpenditure!$A117,gDP!$B$6:$B$271)))</f>
        <v>19987057235.035107</v>
      </c>
      <c r="CM117" s="77" t="str">
        <f>IF(INDEX([2]pivotTable!AN$310:AN$615,MATCH(totalExpenditure!$A117,[2]pivotTable!$A$310:$A$615,0))/100*INDEX(gDP!BC$6:BC$271,MATCH(totalExpenditure!$A117,gDP!$B$6:$B$271))=0,"",INDEX([2]pivotTable!AN$310:AN$615,MATCH(totalExpenditure!$A117,[2]pivotTable!$A$310:$A$615,0))/100*INDEX(gDP!BC$6:BC$271,MATCH(totalExpenditure!$A117,gDP!$B$6:$B$271)))</f>
        <v/>
      </c>
      <c r="CN117" s="77" t="str">
        <f>IF(INDEX([2]pivotTable!AO$310:AO$615,MATCH(totalExpenditure!$A117,[2]pivotTable!$A$310:$A$615,0))/100*INDEX(gDP!BD$6:BD$271,MATCH(totalExpenditure!$A117,gDP!$B$6:$B$271))=0,"",INDEX([2]pivotTable!AO$310:AO$615,MATCH(totalExpenditure!$A117,[2]pivotTable!$A$310:$A$615,0))/100*INDEX(gDP!BD$6:BD$271,MATCH(totalExpenditure!$A117,gDP!$B$6:$B$271)))</f>
        <v/>
      </c>
      <c r="CO117" s="77" t="str">
        <f>IF(INDEX([2]pivotTable!AP$310:AP$615,MATCH(totalExpenditure!$A117,[2]pivotTable!$A$310:$A$615,0))/100*INDEX(gDP!BE$6:BE$271,MATCH(totalExpenditure!$A117,gDP!$B$6:$B$271))=0,"",INDEX([2]pivotTable!AP$310:AP$615,MATCH(totalExpenditure!$A117,[2]pivotTable!$A$310:$A$615,0))/100*INDEX(gDP!BE$6:BE$271,MATCH(totalExpenditure!$A117,gDP!$B$6:$B$271)))</f>
        <v/>
      </c>
      <c r="CP117" s="77" t="str">
        <f>IF(INDEX([2]pivotTable!AQ$310:AQ$615,MATCH(totalExpenditure!$A117,[2]pivotTable!$A$310:$A$615,0))/100*INDEX(gDP!BF$6:BF$271,MATCH(totalExpenditure!$A117,gDP!$B$6:$B$271))=0,"",INDEX([2]pivotTable!AQ$310:AQ$615,MATCH(totalExpenditure!$A117,[2]pivotTable!$A$310:$A$615,0))/100*INDEX(gDP!BF$6:BF$271,MATCH(totalExpenditure!$A117,gDP!$B$6:$B$271)))</f>
        <v/>
      </c>
      <c r="CQ117" s="77" t="str">
        <f>IF(INDEX([2]pivotTable!AR$310:AR$615,MATCH(totalExpenditure!$A117,[2]pivotTable!$A$310:$A$615,0))/100*INDEX(gDP!BG$6:BG$271,MATCH(totalExpenditure!$A117,gDP!$B$6:$B$271))=0,"",INDEX([2]pivotTable!AR$310:AR$615,MATCH(totalExpenditure!$A117,[2]pivotTable!$A$310:$A$615,0))/100*INDEX(gDP!BG$6:BG$271,MATCH(totalExpenditure!$A117,gDP!$B$6:$B$271)))</f>
        <v/>
      </c>
      <c r="CR117" s="77" t="str">
        <f>IF(INDEX([2]pivotTable!AS$310:AS$615,MATCH(totalExpenditure!$A117,[2]pivotTable!$A$310:$A$615,0))/100*INDEX(gDP!BH$6:BH$271,MATCH(totalExpenditure!$A117,gDP!$B$6:$B$271))=0,"",INDEX([2]pivotTable!AS$310:AS$615,MATCH(totalExpenditure!$A117,[2]pivotTable!$A$310:$A$615,0))/100*INDEX(gDP!BH$6:BH$271,MATCH(totalExpenditure!$A117,gDP!$B$6:$B$271)))</f>
        <v/>
      </c>
      <c r="CS117" s="77" t="str">
        <f>IF(INDEX([2]pivotTable!AT$310:AT$615,MATCH(totalExpenditure!$A117,[2]pivotTable!$A$310:$A$615,0))/100*INDEX(gDP!BI$6:BI$271,MATCH(totalExpenditure!$A117,gDP!$B$6:$B$271))=0,"",INDEX([2]pivotTable!AT$310:AT$615,MATCH(totalExpenditure!$A117,[2]pivotTable!$A$310:$A$615,0))/100*INDEX(gDP!BI$6:BI$271,MATCH(totalExpenditure!$A117,gDP!$B$6:$B$271)))</f>
        <v/>
      </c>
      <c r="CT117" s="77" t="str">
        <f>IF(INDEX([2]pivotTable!AU$310:AU$615,MATCH(totalExpenditure!$A117,[2]pivotTable!$A$310:$A$615,0))/100*INDEX(gDP!BJ$6:BJ$271,MATCH(totalExpenditure!$A117,gDP!$B$6:$B$271))=0,"",INDEX([2]pivotTable!AU$310:AU$615,MATCH(totalExpenditure!$A117,[2]pivotTable!$A$310:$A$615,0))/100*INDEX(gDP!BJ$6:BJ$271,MATCH(totalExpenditure!$A117,gDP!$B$6:$B$271)))</f>
        <v/>
      </c>
      <c r="CU117" s="77" t="str">
        <f>IF(INDEX([2]pivotTable!AV$310:AV$615,MATCH(totalExpenditure!$A117,[2]pivotTable!$A$310:$A$615,0))/100*INDEX(gDP!BK$6:BK$271,MATCH(totalExpenditure!$A117,gDP!$B$6:$B$271))=0,"",INDEX([2]pivotTable!AV$310:AV$615,MATCH(totalExpenditure!$A117,[2]pivotTable!$A$310:$A$615,0))/100*INDEX(gDP!BK$6:BK$271,MATCH(totalExpenditure!$A117,gDP!$B$6:$B$271)))</f>
        <v/>
      </c>
      <c r="CV117" s="77" t="str">
        <f>IF(INDEX([2]pivotTable!AW$310:AW$615,MATCH(totalExpenditure!$A117,[2]pivotTable!$A$310:$A$615,0))/100*INDEX(gDP!BL$6:BL$271,MATCH(totalExpenditure!$A117,gDP!$B$6:$B$271))=0,"",INDEX([2]pivotTable!AW$310:AW$615,MATCH(totalExpenditure!$A117,[2]pivotTable!$A$310:$A$615,0))/100*INDEX(gDP!BL$6:BL$271,MATCH(totalExpenditure!$A117,gDP!$B$6:$B$271)))</f>
        <v/>
      </c>
      <c r="CW117" s="77" t="str">
        <f>IF(INDEX([2]pivotTable!AX$310:AX$615,MATCH(totalExpenditure!$A117,[2]pivotTable!$A$310:$A$615,0))/100*INDEX(gDP!BM$6:BM$271,MATCH(totalExpenditure!$A117,gDP!$B$6:$B$271))=0,"",INDEX([2]pivotTable!AX$310:AX$615,MATCH(totalExpenditure!$A117,[2]pivotTable!$A$310:$A$615,0))/100*INDEX(gDP!BM$6:BM$271,MATCH(totalExpenditure!$A117,gDP!$B$6:$B$271)))</f>
        <v/>
      </c>
      <c r="CX117" s="77" t="str">
        <f>IF(INDEX([2]pivotTable!AY$310:AY$615,MATCH(totalExpenditure!$A117,[2]pivotTable!$A$310:$A$615,0))/100*INDEX(gDP!BN$6:BN$271,MATCH(totalExpenditure!$A117,gDP!$B$6:$B$271))=0,"",INDEX([2]pivotTable!AY$310:AY$615,MATCH(totalExpenditure!$A117,[2]pivotTable!$A$310:$A$615,0))/100*INDEX(gDP!BN$6:BN$271,MATCH(totalExpenditure!$A117,gDP!$B$6:$B$271)))</f>
        <v/>
      </c>
      <c r="CY117" s="77" t="str">
        <f>IF(INDEX([2]pivotTable!AZ$310:AZ$615,MATCH(totalExpenditure!$A117,[2]pivotTable!$A$310:$A$615,0))/100*INDEX(gDP!BO$6:BO$271,MATCH(totalExpenditure!$A117,gDP!$B$6:$B$271))=0,"",INDEX([2]pivotTable!AZ$310:AZ$615,MATCH(totalExpenditure!$A117,[2]pivotTable!$A$310:$A$615,0))/100*INDEX(gDP!BO$6:BO$271,MATCH(totalExpenditure!$A117,gDP!$B$6:$B$271)))</f>
        <v/>
      </c>
      <c r="CZ117" s="77" t="str">
        <f>IF(B117="","",IF(BA117="","",B117-B117+INDEX(gDP!Q$6:Q$271,MATCH(totalExpenditure!$A117,gDP!$B$6:$B$271))))</f>
        <v/>
      </c>
      <c r="DA117" s="77" t="str">
        <f>IF(C117="","",IF(BB117="","",C117-C117+INDEX(gDP!R$6:R$271,MATCH(totalExpenditure!$A117,gDP!$B$6:$B$271))))</f>
        <v/>
      </c>
      <c r="DB117" s="77" t="str">
        <f>IF(D117="","",IF(BC117="","",D117-D117+INDEX(gDP!S$6:S$271,MATCH(totalExpenditure!$A117,gDP!$B$6:$B$271))))</f>
        <v/>
      </c>
      <c r="DC117" s="77" t="str">
        <f>IF(E117="","",IF(BD117="","",E117-E117+INDEX(gDP!T$6:T$271,MATCH(totalExpenditure!$A117,gDP!$B$6:$B$271))))</f>
        <v/>
      </c>
      <c r="DD117" s="77" t="str">
        <f>IF(F117="","",IF(BE117="","",F117-F117+INDEX(gDP!U$6:U$271,MATCH(totalExpenditure!$A117,gDP!$B$6:$B$271))))</f>
        <v/>
      </c>
      <c r="DE117" s="77" t="str">
        <f>IF(G117="","",IF(BF117="","",G117-G117+INDEX(gDP!V$6:V$271,MATCH(totalExpenditure!$A117,gDP!$B$6:$B$271))))</f>
        <v/>
      </c>
      <c r="DF117" s="77" t="str">
        <f>IF(H117="","",IF(BG117="","",H117-H117+INDEX(gDP!W$6:W$271,MATCH(totalExpenditure!$A117,gDP!$B$6:$B$271))))</f>
        <v/>
      </c>
      <c r="DG117" s="77" t="str">
        <f>IF(I117="","",IF(BH117="","",I117-I117+INDEX(gDP!X$6:X$271,MATCH(totalExpenditure!$A117,gDP!$B$6:$B$271))))</f>
        <v/>
      </c>
      <c r="DH117" s="77" t="str">
        <f>IF(J117="","",IF(BI117="","",J117-J117+INDEX(gDP!Y$6:Y$271,MATCH(totalExpenditure!$A117,gDP!$B$6:$B$271))))</f>
        <v/>
      </c>
      <c r="DI117" s="77" t="str">
        <f>IF(K117="","",IF(BJ117="","",K117-K117+INDEX(gDP!Z$6:Z$271,MATCH(totalExpenditure!$A117,gDP!$B$6:$B$271))))</f>
        <v/>
      </c>
      <c r="DJ117" s="77" t="str">
        <f>IF(L117="","",IF(BK117="","",L117-L117+INDEX(gDP!AA$6:AA$271,MATCH(totalExpenditure!$A117,gDP!$B$6:$B$271))))</f>
        <v/>
      </c>
      <c r="DK117" s="77" t="str">
        <f>IF(M117="","",IF(BL117="","",M117-M117+INDEX(gDP!AB$6:AB$271,MATCH(totalExpenditure!$A117,gDP!$B$6:$B$271))))</f>
        <v/>
      </c>
      <c r="DL117" s="77" t="str">
        <f>IF(N117="","",IF(BM117="","",N117-N117+INDEX(gDP!AC$6:AC$271,MATCH(totalExpenditure!$A117,gDP!$B$6:$B$271))))</f>
        <v/>
      </c>
      <c r="DM117" s="77" t="str">
        <f>IF(O117="","",IF(BN117="","",O117-O117+INDEX(gDP!AD$6:AD$271,MATCH(totalExpenditure!$A117,gDP!$B$6:$B$271))))</f>
        <v/>
      </c>
      <c r="DN117" s="77" t="str">
        <f>IF(P117="","",IF(BO117="","",P117-P117+INDEX(gDP!AE$6:AE$271,MATCH(totalExpenditure!$A117,gDP!$B$6:$B$271))))</f>
        <v/>
      </c>
      <c r="DO117" s="77" t="str">
        <f>IF(Q117="","",IF(BP117="","",Q117-Q117+INDEX(gDP!AF$6:AF$271,MATCH(totalExpenditure!$A117,gDP!$B$6:$B$271))))</f>
        <v/>
      </c>
      <c r="DP117" s="77" t="str">
        <f>IF(R117="","",IF(BQ117="","",R117-R117+INDEX(gDP!AG$6:AG$271,MATCH(totalExpenditure!$A117,gDP!$B$6:$B$271))))</f>
        <v/>
      </c>
      <c r="DQ117" s="77" t="str">
        <f>IF(S117="","",IF(BR117="","",S117-S117+INDEX(gDP!AH$6:AH$271,MATCH(totalExpenditure!$A117,gDP!$B$6:$B$271))))</f>
        <v/>
      </c>
      <c r="DR117" s="77">
        <f>IF(T117="","",IF(BS117="","",T117-T117+INDEX(gDP!AI$6:AI$271,MATCH(totalExpenditure!$A117,gDP!$B$6:$B$271))))</f>
        <v>124813263926.22501</v>
      </c>
      <c r="DS117" s="77" t="str">
        <f>IF(U117="","",IF(BT117="","",U117-U117+INDEX(gDP!AJ$6:AJ$271,MATCH(totalExpenditure!$A117,gDP!$B$6:$B$271))))</f>
        <v/>
      </c>
      <c r="DT117" s="77" t="str">
        <f>IF(V117="","",IF(BU117="","",V117-V117+INDEX(gDP!AK$6:AK$271,MATCH(totalExpenditure!$A117,gDP!$B$6:$B$271))))</f>
        <v/>
      </c>
      <c r="DU117" s="77">
        <f>IF(W117="","",IF(BV117="","",W117-W117+INDEX(gDP!AL$6:AL$271,MATCH(totalExpenditure!$A117,gDP!$B$6:$B$271))))</f>
        <v>63743623231.231201</v>
      </c>
      <c r="DV117" s="77">
        <f>IF(X117="","",IF(BW117="","",X117-X117+INDEX(gDP!AM$6:AM$271,MATCH(totalExpenditure!$A117,gDP!$B$6:$B$271))))</f>
        <v>71841461172.236496</v>
      </c>
      <c r="DW117" s="77">
        <f>IF(Y117="","",IF(BX117="","",Y117-Y117+INDEX(gDP!AN$6:AN$271,MATCH(totalExpenditure!$A117,gDP!$B$6:$B$271))))</f>
        <v>96419225744.992706</v>
      </c>
      <c r="DX117" s="77">
        <f>IF(Z117="","",IF(BY117="","",Z117-Z117+INDEX(gDP!AO$6:AO$271,MATCH(totalExpenditure!$A117,gDP!$B$6:$B$271))))</f>
        <v>120403931883.34801</v>
      </c>
      <c r="DY117" s="77">
        <f>IF(AA117="","",IF(BZ117="","",AA117-AA117+INDEX(gDP!AP$6:AP$271,MATCH(totalExpenditure!$A117,gDP!$B$6:$B$271))))</f>
        <v>113919163421.479</v>
      </c>
      <c r="DZ117" s="77">
        <f>IF(AB117="","",IF(CA117="","",AB117-AB117+INDEX(gDP!AQ$6:AQ$271,MATCH(totalExpenditure!$A117,gDP!$B$6:$B$271))))</f>
        <v>110276913362.44501</v>
      </c>
      <c r="EA117" s="77">
        <f>IF(AC117="","",IF(CB117="","",AC117-AC117+INDEX(gDP!AR$6:AR$271,MATCH(totalExpenditure!$A117,gDP!$B$6:$B$271))))</f>
        <v>113848450088.686</v>
      </c>
      <c r="EB117" s="77">
        <f>IF(AD117="","",IF(CC117="","",AD117-AD117+INDEX(gDP!AS$6:AS$271,MATCH(totalExpenditure!$A117,gDP!$B$6:$B$271))))</f>
        <v>109591707801.431</v>
      </c>
      <c r="EC117" s="77">
        <f>IF(AE117="","",IF(CD117="","",AE117-AE117+INDEX(gDP!AT$6:AT$271,MATCH(totalExpenditure!$A117,gDP!$B$6:$B$271))))</f>
        <v>126878750295.58299</v>
      </c>
      <c r="ED117" s="77">
        <f>IF(AF117="","",IF(CE117="","",AF117-AF117+INDEX(gDP!AU$6:AU$271,MATCH(totalExpenditure!$A117,gDP!$B$6:$B$271))))</f>
        <v>128626917504.39799</v>
      </c>
      <c r="EE117" s="77">
        <f>IF(AG117="","",IF(CF117="","",AG117-AG117+INDEX(gDP!AV$6:AV$271,MATCH(totalExpenditure!$A117,gDP!$B$6:$B$271))))</f>
        <v>153544751396.211</v>
      </c>
      <c r="EF117" s="77">
        <f>IF(AH117="","",IF(CG117="","",AH117-AH117+INDEX(gDP!AW$6:AW$271,MATCH(totalExpenditure!$A117,gDP!$B$6:$B$271))))</f>
        <v>190043433963.866</v>
      </c>
      <c r="EG117" s="77">
        <f>IF(AI117="","",IF(CH117="","",AI117-AI117+INDEX(gDP!AX$6:AX$271,MATCH(totalExpenditure!$A117,gDP!$B$6:$B$271))))</f>
        <v>226452138295.72601</v>
      </c>
      <c r="EH117" s="77">
        <f>IF(AJ117="","",IF(CI117="","",AJ117-AJ117+INDEX(gDP!AY$6:AY$271,MATCH(totalExpenditure!$A117,gDP!$B$6:$B$271))))</f>
        <v>266298911663.707</v>
      </c>
      <c r="EI117" s="77">
        <f>IF(AK117="","",IF(CJ117="","",AK117-AK117+INDEX(gDP!AZ$6:AZ$271,MATCH(totalExpenditure!$A117,gDP!$B$6:$B$271))))</f>
        <v>349881601462.43903</v>
      </c>
      <c r="EJ117" s="77">
        <f>IF(AL117="","",IF(CK117="","",AL117-AL117+INDEX(gDP!BA$6:BA$271,MATCH(totalExpenditure!$A117,gDP!$B$6:$B$271))))</f>
        <v>412336172443.79498</v>
      </c>
      <c r="EK117" s="77">
        <f>IF(AM117="","",IF(CL117="","",AM117-AM117+INDEX(gDP!BB$6:BB$271,MATCH(totalExpenditure!$A117,gDP!$B$6:$B$271))))</f>
        <v>416397025729.89801</v>
      </c>
      <c r="EL117" s="77" t="str">
        <f>IF(AN117="","",IF(CM117="","",AN117-AN117+INDEX(gDP!BC$6:BC$271,MATCH(totalExpenditure!$A117,gDP!$B$6:$B$271))))</f>
        <v/>
      </c>
      <c r="EM117" s="77" t="str">
        <f>IF(AO117="","",IF(CN117="","",AO117-AO117+INDEX(gDP!BD$6:BD$271,MATCH(totalExpenditure!$A117,gDP!$B$6:$B$271))))</f>
        <v/>
      </c>
      <c r="EN117" s="77" t="str">
        <f>IF(AP117="","",IF(CO117="","",AP117-AP117+INDEX(gDP!BE$6:BE$271,MATCH(totalExpenditure!$A117,gDP!$B$6:$B$271))))</f>
        <v/>
      </c>
      <c r="EO117" s="77" t="str">
        <f>IF(AQ117="","",IF(CP117="","",AQ117-AQ117+INDEX(gDP!BF$6:BF$271,MATCH(totalExpenditure!$A117,gDP!$B$6:$B$271))))</f>
        <v/>
      </c>
      <c r="EP117" s="77" t="str">
        <f>IF(AR117="","",IF(CQ117="","",AR117-AR117+INDEX(gDP!BG$6:BG$271,MATCH(totalExpenditure!$A117,gDP!$B$6:$B$271))))</f>
        <v/>
      </c>
      <c r="EQ117" s="77" t="str">
        <f>IF(AS117="","",IF(CR117="","",AS117-AS117+INDEX(gDP!BH$6:BH$271,MATCH(totalExpenditure!$A117,gDP!$B$6:$B$271))))</f>
        <v/>
      </c>
      <c r="ER117" s="77" t="str">
        <f>IF(AT117="","",IF(CS117="","",AT117-AT117+INDEX(gDP!BI$6:BI$271,MATCH(totalExpenditure!$A117,gDP!$B$6:$B$271))))</f>
        <v/>
      </c>
      <c r="ES117" s="77" t="str">
        <f>IF(AU117="","",IF(CT117="","",AU117-AU117+INDEX(gDP!BJ$6:BJ$271,MATCH(totalExpenditure!$A117,gDP!$B$6:$B$271))))</f>
        <v/>
      </c>
      <c r="ET117" s="77" t="str">
        <f>IF(AV117="","",IF(CU117="","",AV117-AV117+INDEX(gDP!BK$6:BK$271,MATCH(totalExpenditure!$A117,gDP!$B$6:$B$271))))</f>
        <v/>
      </c>
      <c r="EU117" s="77" t="str">
        <f>IF(AW117="","",IF(CV117="","",AW117-AW117+INDEX(gDP!BL$6:BL$271,MATCH(totalExpenditure!$A117,gDP!$B$6:$B$271))))</f>
        <v/>
      </c>
      <c r="EV117" s="77" t="str">
        <f>IF(AX117="","",IF(CW117="","",AX117-AX117+INDEX(gDP!BM$6:BM$271,MATCH(totalExpenditure!$A117,gDP!$B$6:$B$271))))</f>
        <v/>
      </c>
      <c r="EW117" s="77" t="str">
        <f>IF(AY117="","",IF(CX117="","",AY117-AY117+INDEX(gDP!BN$6:BN$271,MATCH(totalExpenditure!$A117,gDP!$B$6:$B$271))))</f>
        <v/>
      </c>
      <c r="EX117" s="77" t="str">
        <f>IF(AZ117="","",IF(CY117="","",AZ117-AZ117+INDEX(gDP!BO$6:BO$271,MATCH(totalExpenditure!$A117,gDP!$B$6:$B$271))))</f>
        <v/>
      </c>
    </row>
    <row r="118" spans="1:154" x14ac:dyDescent="0.35">
      <c r="A118" t="s">
        <v>445</v>
      </c>
      <c r="B118" s="77" t="e">
        <f>IF(INDEX([2]pivotTable!B$3:B$308,MATCH(totalExpenditure!$A118,[2]pivotTable!$A$3:$A$308,0))/100*INDEX(gDP!Q$6:Q$271,MATCH(totalExpenditure!$A118,gDP!$B$6:$B$271))=0,"",INDEX([2]pivotTable!B$3:B$308,MATCH(totalExpenditure!$A118,[2]pivotTable!$A$3:$A$308,0))/100*INDEX(gDP!Q$6:Q$271,MATCH(totalExpenditure!$A118,gDP!$B$6:$B$271)))</f>
        <v>#N/A</v>
      </c>
      <c r="C118" s="77" t="e">
        <f>IF(INDEX([2]pivotTable!C$3:C$308,MATCH(totalExpenditure!$A118,[2]pivotTable!$A$3:$A$308,0))/100*INDEX(gDP!R$6:R$271,MATCH(totalExpenditure!$A118,gDP!$B$6:$B$271))=0,"",INDEX([2]pivotTable!C$3:C$308,MATCH(totalExpenditure!$A118,[2]pivotTable!$A$3:$A$308,0))/100*INDEX(gDP!R$6:R$271,MATCH(totalExpenditure!$A118,gDP!$B$6:$B$271)))</f>
        <v>#N/A</v>
      </c>
      <c r="D118" s="77" t="e">
        <f>IF(INDEX([2]pivotTable!D$3:D$308,MATCH(totalExpenditure!$A118,[2]pivotTable!$A$3:$A$308,0))/100*INDEX(gDP!S$6:S$271,MATCH(totalExpenditure!$A118,gDP!$B$6:$B$271))=0,"",INDEX([2]pivotTable!D$3:D$308,MATCH(totalExpenditure!$A118,[2]pivotTable!$A$3:$A$308,0))/100*INDEX(gDP!S$6:S$271,MATCH(totalExpenditure!$A118,gDP!$B$6:$B$271)))</f>
        <v>#N/A</v>
      </c>
      <c r="E118" s="77" t="e">
        <f>IF(INDEX([2]pivotTable!E$3:E$308,MATCH(totalExpenditure!$A118,[2]pivotTable!$A$3:$A$308,0))/100*INDEX(gDP!T$6:T$271,MATCH(totalExpenditure!$A118,gDP!$B$6:$B$271))=0,"",INDEX([2]pivotTable!E$3:E$308,MATCH(totalExpenditure!$A118,[2]pivotTable!$A$3:$A$308,0))/100*INDEX(gDP!T$6:T$271,MATCH(totalExpenditure!$A118,gDP!$B$6:$B$271)))</f>
        <v>#N/A</v>
      </c>
      <c r="F118" s="77" t="e">
        <f>IF(INDEX([2]pivotTable!F$3:F$308,MATCH(totalExpenditure!$A118,[2]pivotTable!$A$3:$A$308,0))/100*INDEX(gDP!U$6:U$271,MATCH(totalExpenditure!$A118,gDP!$B$6:$B$271))=0,"",INDEX([2]pivotTable!F$3:F$308,MATCH(totalExpenditure!$A118,[2]pivotTable!$A$3:$A$308,0))/100*INDEX(gDP!U$6:U$271,MATCH(totalExpenditure!$A118,gDP!$B$6:$B$271)))</f>
        <v>#N/A</v>
      </c>
      <c r="G118" s="77" t="e">
        <f>IF(INDEX([2]pivotTable!G$3:G$308,MATCH(totalExpenditure!$A118,[2]pivotTable!$A$3:$A$308,0))/100*INDEX(gDP!V$6:V$271,MATCH(totalExpenditure!$A118,gDP!$B$6:$B$271))=0,"",INDEX([2]pivotTable!G$3:G$308,MATCH(totalExpenditure!$A118,[2]pivotTable!$A$3:$A$308,0))/100*INDEX(gDP!V$6:V$271,MATCH(totalExpenditure!$A118,gDP!$B$6:$B$271)))</f>
        <v>#N/A</v>
      </c>
      <c r="H118" s="77" t="e">
        <f>IF(INDEX([2]pivotTable!H$3:H$308,MATCH(totalExpenditure!$A118,[2]pivotTable!$A$3:$A$308,0))/100*INDEX(gDP!W$6:W$271,MATCH(totalExpenditure!$A118,gDP!$B$6:$B$271))=0,"",INDEX([2]pivotTable!H$3:H$308,MATCH(totalExpenditure!$A118,[2]pivotTable!$A$3:$A$308,0))/100*INDEX(gDP!W$6:W$271,MATCH(totalExpenditure!$A118,gDP!$B$6:$B$271)))</f>
        <v>#N/A</v>
      </c>
      <c r="I118" s="77" t="e">
        <f>IF(INDEX([2]pivotTable!I$3:I$308,MATCH(totalExpenditure!$A118,[2]pivotTable!$A$3:$A$308,0))/100*INDEX(gDP!X$6:X$271,MATCH(totalExpenditure!$A118,gDP!$B$6:$B$271))=0,"",INDEX([2]pivotTable!I$3:I$308,MATCH(totalExpenditure!$A118,[2]pivotTable!$A$3:$A$308,0))/100*INDEX(gDP!X$6:X$271,MATCH(totalExpenditure!$A118,gDP!$B$6:$B$271)))</f>
        <v>#N/A</v>
      </c>
      <c r="J118" s="77" t="e">
        <f>IF(INDEX([2]pivotTable!J$3:J$308,MATCH(totalExpenditure!$A118,[2]pivotTable!$A$3:$A$308,0))/100*INDEX(gDP!Y$6:Y$271,MATCH(totalExpenditure!$A118,gDP!$B$6:$B$271))=0,"",INDEX([2]pivotTable!J$3:J$308,MATCH(totalExpenditure!$A118,[2]pivotTable!$A$3:$A$308,0))/100*INDEX(gDP!Y$6:Y$271,MATCH(totalExpenditure!$A118,gDP!$B$6:$B$271)))</f>
        <v>#N/A</v>
      </c>
      <c r="K118" s="77" t="e">
        <f>IF(INDEX([2]pivotTable!K$3:K$308,MATCH(totalExpenditure!$A118,[2]pivotTable!$A$3:$A$308,0))/100*INDEX(gDP!Z$6:Z$271,MATCH(totalExpenditure!$A118,gDP!$B$6:$B$271))=0,"",INDEX([2]pivotTable!K$3:K$308,MATCH(totalExpenditure!$A118,[2]pivotTable!$A$3:$A$308,0))/100*INDEX(gDP!Z$6:Z$271,MATCH(totalExpenditure!$A118,gDP!$B$6:$B$271)))</f>
        <v>#N/A</v>
      </c>
      <c r="L118" s="77" t="e">
        <f>IF(INDEX([2]pivotTable!L$3:L$308,MATCH(totalExpenditure!$A118,[2]pivotTable!$A$3:$A$308,0))/100*INDEX(gDP!AA$6:AA$271,MATCH(totalExpenditure!$A118,gDP!$B$6:$B$271))=0,"",INDEX([2]pivotTable!L$3:L$308,MATCH(totalExpenditure!$A118,[2]pivotTable!$A$3:$A$308,0))/100*INDEX(gDP!AA$6:AA$271,MATCH(totalExpenditure!$A118,gDP!$B$6:$B$271)))</f>
        <v>#N/A</v>
      </c>
      <c r="M118" s="77" t="e">
        <f>IF(INDEX([2]pivotTable!M$3:M$308,MATCH(totalExpenditure!$A118,[2]pivotTable!$A$3:$A$308,0))/100*INDEX(gDP!AB$6:AB$271,MATCH(totalExpenditure!$A118,gDP!$B$6:$B$271))=0,"",INDEX([2]pivotTable!M$3:M$308,MATCH(totalExpenditure!$A118,[2]pivotTable!$A$3:$A$308,0))/100*INDEX(gDP!AB$6:AB$271,MATCH(totalExpenditure!$A118,gDP!$B$6:$B$271)))</f>
        <v>#N/A</v>
      </c>
      <c r="N118" s="77" t="e">
        <f>IF(INDEX([2]pivotTable!N$3:N$308,MATCH(totalExpenditure!$A118,[2]pivotTable!$A$3:$A$308,0))/100*INDEX(gDP!AC$6:AC$271,MATCH(totalExpenditure!$A118,gDP!$B$6:$B$271))=0,"",INDEX([2]pivotTable!N$3:N$308,MATCH(totalExpenditure!$A118,[2]pivotTable!$A$3:$A$308,0))/100*INDEX(gDP!AC$6:AC$271,MATCH(totalExpenditure!$A118,gDP!$B$6:$B$271)))</f>
        <v>#N/A</v>
      </c>
      <c r="O118" s="77" t="e">
        <f>IF(INDEX([2]pivotTable!O$3:O$308,MATCH(totalExpenditure!$A118,[2]pivotTable!$A$3:$A$308,0))/100*INDEX(gDP!AD$6:AD$271,MATCH(totalExpenditure!$A118,gDP!$B$6:$B$271))=0,"",INDEX([2]pivotTable!O$3:O$308,MATCH(totalExpenditure!$A118,[2]pivotTable!$A$3:$A$308,0))/100*INDEX(gDP!AD$6:AD$271,MATCH(totalExpenditure!$A118,gDP!$B$6:$B$271)))</f>
        <v>#N/A</v>
      </c>
      <c r="P118" s="77" t="e">
        <f>IF(INDEX([2]pivotTable!P$3:P$308,MATCH(totalExpenditure!$A118,[2]pivotTable!$A$3:$A$308,0))/100*INDEX(gDP!AE$6:AE$271,MATCH(totalExpenditure!$A118,gDP!$B$6:$B$271))=0,"",INDEX([2]pivotTable!P$3:P$308,MATCH(totalExpenditure!$A118,[2]pivotTable!$A$3:$A$308,0))/100*INDEX(gDP!AE$6:AE$271,MATCH(totalExpenditure!$A118,gDP!$B$6:$B$271)))</f>
        <v>#N/A</v>
      </c>
      <c r="Q118" s="77" t="e">
        <f>IF(INDEX([2]pivotTable!Q$3:Q$308,MATCH(totalExpenditure!$A118,[2]pivotTable!$A$3:$A$308,0))/100*INDEX(gDP!AF$6:AF$271,MATCH(totalExpenditure!$A118,gDP!$B$6:$B$271))=0,"",INDEX([2]pivotTable!Q$3:Q$308,MATCH(totalExpenditure!$A118,[2]pivotTable!$A$3:$A$308,0))/100*INDEX(gDP!AF$6:AF$271,MATCH(totalExpenditure!$A118,gDP!$B$6:$B$271)))</f>
        <v>#N/A</v>
      </c>
      <c r="R118" s="77" t="e">
        <f>IF(INDEX([2]pivotTable!R$3:R$308,MATCH(totalExpenditure!$A118,[2]pivotTable!$A$3:$A$308,0))/100*INDEX(gDP!AG$6:AG$271,MATCH(totalExpenditure!$A118,gDP!$B$6:$B$271))=0,"",INDEX([2]pivotTable!R$3:R$308,MATCH(totalExpenditure!$A118,[2]pivotTable!$A$3:$A$308,0))/100*INDEX(gDP!AG$6:AG$271,MATCH(totalExpenditure!$A118,gDP!$B$6:$B$271)))</f>
        <v>#N/A</v>
      </c>
      <c r="S118" s="77" t="e">
        <f>IF(INDEX([2]pivotTable!S$3:S$308,MATCH(totalExpenditure!$A118,[2]pivotTable!$A$3:$A$308,0))/100*INDEX(gDP!AH$6:AH$271,MATCH(totalExpenditure!$A118,gDP!$B$6:$B$271))=0,"",INDEX([2]pivotTable!S$3:S$308,MATCH(totalExpenditure!$A118,[2]pivotTable!$A$3:$A$308,0))/100*INDEX(gDP!AH$6:AH$271,MATCH(totalExpenditure!$A118,gDP!$B$6:$B$271)))</f>
        <v>#N/A</v>
      </c>
      <c r="T118" s="77" t="e">
        <f>IF(INDEX([2]pivotTable!T$3:T$308,MATCH(totalExpenditure!$A118,[2]pivotTable!$A$3:$A$308,0))/100*INDEX(gDP!AI$6:AI$271,MATCH(totalExpenditure!$A118,gDP!$B$6:$B$271))=0,"",INDEX([2]pivotTable!T$3:T$308,MATCH(totalExpenditure!$A118,[2]pivotTable!$A$3:$A$308,0))/100*INDEX(gDP!AI$6:AI$271,MATCH(totalExpenditure!$A118,gDP!$B$6:$B$271)))</f>
        <v>#N/A</v>
      </c>
      <c r="U118" s="77" t="e">
        <f>IF(INDEX([2]pivotTable!U$3:U$308,MATCH(totalExpenditure!$A118,[2]pivotTable!$A$3:$A$308,0))/100*INDEX(gDP!AJ$6:AJ$271,MATCH(totalExpenditure!$A118,gDP!$B$6:$B$271))=0,"",INDEX([2]pivotTable!U$3:U$308,MATCH(totalExpenditure!$A118,[2]pivotTable!$A$3:$A$308,0))/100*INDEX(gDP!AJ$6:AJ$271,MATCH(totalExpenditure!$A118,gDP!$B$6:$B$271)))</f>
        <v>#N/A</v>
      </c>
      <c r="V118" s="77" t="e">
        <f>IF(INDEX([2]pivotTable!V$3:V$308,MATCH(totalExpenditure!$A118,[2]pivotTable!$A$3:$A$308,0))/100*INDEX(gDP!AK$6:AK$271,MATCH(totalExpenditure!$A118,gDP!$B$6:$B$271))=0,"",INDEX([2]pivotTable!V$3:V$308,MATCH(totalExpenditure!$A118,[2]pivotTable!$A$3:$A$308,0))/100*INDEX(gDP!AK$6:AK$271,MATCH(totalExpenditure!$A118,gDP!$B$6:$B$271)))</f>
        <v>#N/A</v>
      </c>
      <c r="W118" s="77" t="e">
        <f>IF(INDEX([2]pivotTable!W$3:W$308,MATCH(totalExpenditure!$A118,[2]pivotTable!$A$3:$A$308,0))/100*INDEX(gDP!AL$6:AL$271,MATCH(totalExpenditure!$A118,gDP!$B$6:$B$271))=0,"",INDEX([2]pivotTable!W$3:W$308,MATCH(totalExpenditure!$A118,[2]pivotTable!$A$3:$A$308,0))/100*INDEX(gDP!AL$6:AL$271,MATCH(totalExpenditure!$A118,gDP!$B$6:$B$271)))</f>
        <v>#N/A</v>
      </c>
      <c r="X118" s="77" t="e">
        <f>IF(INDEX([2]pivotTable!X$3:X$308,MATCH(totalExpenditure!$A118,[2]pivotTable!$A$3:$A$308,0))/100*INDEX(gDP!AM$6:AM$271,MATCH(totalExpenditure!$A118,gDP!$B$6:$B$271))=0,"",INDEX([2]pivotTable!X$3:X$308,MATCH(totalExpenditure!$A118,[2]pivotTable!$A$3:$A$308,0))/100*INDEX(gDP!AM$6:AM$271,MATCH(totalExpenditure!$A118,gDP!$B$6:$B$271)))</f>
        <v>#N/A</v>
      </c>
      <c r="Y118" s="77" t="e">
        <f>IF(INDEX([2]pivotTable!Y$3:Y$308,MATCH(totalExpenditure!$A118,[2]pivotTable!$A$3:$A$308,0))/100*INDEX(gDP!AN$6:AN$271,MATCH(totalExpenditure!$A118,gDP!$B$6:$B$271))=0,"",INDEX([2]pivotTable!Y$3:Y$308,MATCH(totalExpenditure!$A118,[2]pivotTable!$A$3:$A$308,0))/100*INDEX(gDP!AN$6:AN$271,MATCH(totalExpenditure!$A118,gDP!$B$6:$B$271)))</f>
        <v>#N/A</v>
      </c>
      <c r="Z118" s="77" t="e">
        <f>IF(INDEX([2]pivotTable!Z$3:Z$308,MATCH(totalExpenditure!$A118,[2]pivotTable!$A$3:$A$308,0))/100*INDEX(gDP!AO$6:AO$271,MATCH(totalExpenditure!$A118,gDP!$B$6:$B$271))=0,"",INDEX([2]pivotTable!Z$3:Z$308,MATCH(totalExpenditure!$A118,[2]pivotTable!$A$3:$A$308,0))/100*INDEX(gDP!AO$6:AO$271,MATCH(totalExpenditure!$A118,gDP!$B$6:$B$271)))</f>
        <v>#N/A</v>
      </c>
      <c r="AA118" s="77" t="e">
        <f>IF(INDEX([2]pivotTable!AA$3:AA$308,MATCH(totalExpenditure!$A118,[2]pivotTable!$A$3:$A$308,0))/100*INDEX(gDP!AP$6:AP$271,MATCH(totalExpenditure!$A118,gDP!$B$6:$B$271))=0,"",INDEX([2]pivotTable!AA$3:AA$308,MATCH(totalExpenditure!$A118,[2]pivotTable!$A$3:$A$308,0))/100*INDEX(gDP!AP$6:AP$271,MATCH(totalExpenditure!$A118,gDP!$B$6:$B$271)))</f>
        <v>#N/A</v>
      </c>
      <c r="AB118" s="77" t="e">
        <f>IF(INDEX([2]pivotTable!AB$3:AB$308,MATCH(totalExpenditure!$A118,[2]pivotTable!$A$3:$A$308,0))/100*INDEX(gDP!AQ$6:AQ$271,MATCH(totalExpenditure!$A118,gDP!$B$6:$B$271))=0,"",INDEX([2]pivotTable!AB$3:AB$308,MATCH(totalExpenditure!$A118,[2]pivotTable!$A$3:$A$308,0))/100*INDEX(gDP!AQ$6:AQ$271,MATCH(totalExpenditure!$A118,gDP!$B$6:$B$271)))</f>
        <v>#N/A</v>
      </c>
      <c r="AC118" s="77" t="e">
        <f>IF(INDEX([2]pivotTable!AC$3:AC$308,MATCH(totalExpenditure!$A118,[2]pivotTable!$A$3:$A$308,0))/100*INDEX(gDP!AR$6:AR$271,MATCH(totalExpenditure!$A118,gDP!$B$6:$B$271))=0,"",INDEX([2]pivotTable!AC$3:AC$308,MATCH(totalExpenditure!$A118,[2]pivotTable!$A$3:$A$308,0))/100*INDEX(gDP!AR$6:AR$271,MATCH(totalExpenditure!$A118,gDP!$B$6:$B$271)))</f>
        <v>#N/A</v>
      </c>
      <c r="AD118" s="77" t="e">
        <f>IF(INDEX([2]pivotTable!AD$3:AD$308,MATCH(totalExpenditure!$A118,[2]pivotTable!$A$3:$A$308,0))/100*INDEX(gDP!AS$6:AS$271,MATCH(totalExpenditure!$A118,gDP!$B$6:$B$271))=0,"",INDEX([2]pivotTable!AD$3:AD$308,MATCH(totalExpenditure!$A118,[2]pivotTable!$A$3:$A$308,0))/100*INDEX(gDP!AS$6:AS$271,MATCH(totalExpenditure!$A118,gDP!$B$6:$B$271)))</f>
        <v>#N/A</v>
      </c>
      <c r="AE118" s="77" t="e">
        <f>IF(INDEX([2]pivotTable!AE$3:AE$308,MATCH(totalExpenditure!$A118,[2]pivotTable!$A$3:$A$308,0))/100*INDEX(gDP!AT$6:AT$271,MATCH(totalExpenditure!$A118,gDP!$B$6:$B$271))=0,"",INDEX([2]pivotTable!AE$3:AE$308,MATCH(totalExpenditure!$A118,[2]pivotTable!$A$3:$A$308,0))/100*INDEX(gDP!AT$6:AT$271,MATCH(totalExpenditure!$A118,gDP!$B$6:$B$271)))</f>
        <v>#N/A</v>
      </c>
      <c r="AF118" s="77" t="e">
        <f>IF(INDEX([2]pivotTable!AF$3:AF$308,MATCH(totalExpenditure!$A118,[2]pivotTable!$A$3:$A$308,0))/100*INDEX(gDP!AU$6:AU$271,MATCH(totalExpenditure!$A118,gDP!$B$6:$B$271))=0,"",INDEX([2]pivotTable!AF$3:AF$308,MATCH(totalExpenditure!$A118,[2]pivotTable!$A$3:$A$308,0))/100*INDEX(gDP!AU$6:AU$271,MATCH(totalExpenditure!$A118,gDP!$B$6:$B$271)))</f>
        <v>#N/A</v>
      </c>
      <c r="AG118" s="77" t="e">
        <f>IF(INDEX([2]pivotTable!AG$3:AG$308,MATCH(totalExpenditure!$A118,[2]pivotTable!$A$3:$A$308,0))/100*INDEX(gDP!AV$6:AV$271,MATCH(totalExpenditure!$A118,gDP!$B$6:$B$271))=0,"",INDEX([2]pivotTable!AG$3:AG$308,MATCH(totalExpenditure!$A118,[2]pivotTable!$A$3:$A$308,0))/100*INDEX(gDP!AV$6:AV$271,MATCH(totalExpenditure!$A118,gDP!$B$6:$B$271)))</f>
        <v>#N/A</v>
      </c>
      <c r="AH118" s="77" t="e">
        <f>IF(INDEX([2]pivotTable!AH$3:AH$308,MATCH(totalExpenditure!$A118,[2]pivotTable!$A$3:$A$308,0))/100*INDEX(gDP!AW$6:AW$271,MATCH(totalExpenditure!$A118,gDP!$B$6:$B$271))=0,"",INDEX([2]pivotTable!AH$3:AH$308,MATCH(totalExpenditure!$A118,[2]pivotTable!$A$3:$A$308,0))/100*INDEX(gDP!AW$6:AW$271,MATCH(totalExpenditure!$A118,gDP!$B$6:$B$271)))</f>
        <v>#N/A</v>
      </c>
      <c r="AI118" s="77" t="e">
        <f>IF(INDEX([2]pivotTable!AI$3:AI$308,MATCH(totalExpenditure!$A118,[2]pivotTable!$A$3:$A$308,0))/100*INDEX(gDP!AX$6:AX$271,MATCH(totalExpenditure!$A118,gDP!$B$6:$B$271))=0,"",INDEX([2]pivotTable!AI$3:AI$308,MATCH(totalExpenditure!$A118,[2]pivotTable!$A$3:$A$308,0))/100*INDEX(gDP!AX$6:AX$271,MATCH(totalExpenditure!$A118,gDP!$B$6:$B$271)))</f>
        <v>#N/A</v>
      </c>
      <c r="AJ118" s="77" t="e">
        <f>IF(INDEX([2]pivotTable!AJ$3:AJ$308,MATCH(totalExpenditure!$A118,[2]pivotTable!$A$3:$A$308,0))/100*INDEX(gDP!AY$6:AY$271,MATCH(totalExpenditure!$A118,gDP!$B$6:$B$271))=0,"",INDEX([2]pivotTable!AJ$3:AJ$308,MATCH(totalExpenditure!$A118,[2]pivotTable!$A$3:$A$308,0))/100*INDEX(gDP!AY$6:AY$271,MATCH(totalExpenditure!$A118,gDP!$B$6:$B$271)))</f>
        <v>#N/A</v>
      </c>
      <c r="AK118" s="77" t="e">
        <f>IF(INDEX([2]pivotTable!AK$3:AK$308,MATCH(totalExpenditure!$A118,[2]pivotTable!$A$3:$A$308,0))/100*INDEX(gDP!AZ$6:AZ$271,MATCH(totalExpenditure!$A118,gDP!$B$6:$B$271))=0,"",INDEX([2]pivotTable!AK$3:AK$308,MATCH(totalExpenditure!$A118,[2]pivotTable!$A$3:$A$308,0))/100*INDEX(gDP!AZ$6:AZ$271,MATCH(totalExpenditure!$A118,gDP!$B$6:$B$271)))</f>
        <v>#N/A</v>
      </c>
      <c r="AL118" s="77" t="e">
        <f>IF(INDEX([2]pivotTable!AL$3:AL$308,MATCH(totalExpenditure!$A118,[2]pivotTable!$A$3:$A$308,0))/100*INDEX(gDP!BA$6:BA$271,MATCH(totalExpenditure!$A118,gDP!$B$6:$B$271))=0,"",INDEX([2]pivotTable!AL$3:AL$308,MATCH(totalExpenditure!$A118,[2]pivotTable!$A$3:$A$308,0))/100*INDEX(gDP!BA$6:BA$271,MATCH(totalExpenditure!$A118,gDP!$B$6:$B$271)))</f>
        <v>#N/A</v>
      </c>
      <c r="AM118" s="77" t="e">
        <f>IF(INDEX([2]pivotTable!AM$3:AM$308,MATCH(totalExpenditure!$A118,[2]pivotTable!$A$3:$A$308,0))/100*INDEX(gDP!BB$6:BB$271,MATCH(totalExpenditure!$A118,gDP!$B$6:$B$271))=0,"",INDEX([2]pivotTable!AM$3:AM$308,MATCH(totalExpenditure!$A118,[2]pivotTable!$A$3:$A$308,0))/100*INDEX(gDP!BB$6:BB$271,MATCH(totalExpenditure!$A118,gDP!$B$6:$B$271)))</f>
        <v>#N/A</v>
      </c>
      <c r="AN118" s="77" t="e">
        <f>IF(INDEX([2]pivotTable!AN$3:AN$308,MATCH(totalExpenditure!$A118,[2]pivotTable!$A$3:$A$308,0))/100*INDEX(gDP!BC$6:BC$271,MATCH(totalExpenditure!$A118,gDP!$B$6:$B$271))=0,"",INDEX([2]pivotTable!AN$3:AN$308,MATCH(totalExpenditure!$A118,[2]pivotTable!$A$3:$A$308,0))/100*INDEX(gDP!BC$6:BC$271,MATCH(totalExpenditure!$A118,gDP!$B$6:$B$271)))</f>
        <v>#N/A</v>
      </c>
      <c r="AO118" s="77" t="e">
        <f>IF(INDEX([2]pivotTable!AO$3:AO$308,MATCH(totalExpenditure!$A118,[2]pivotTable!$A$3:$A$308,0))/100*INDEX(gDP!BD$6:BD$271,MATCH(totalExpenditure!$A118,gDP!$B$6:$B$271))=0,"",INDEX([2]pivotTable!AO$3:AO$308,MATCH(totalExpenditure!$A118,[2]pivotTable!$A$3:$A$308,0))/100*INDEX(gDP!BD$6:BD$271,MATCH(totalExpenditure!$A118,gDP!$B$6:$B$271)))</f>
        <v>#N/A</v>
      </c>
      <c r="AP118" s="77" t="e">
        <f>IF(INDEX([2]pivotTable!AP$3:AP$308,MATCH(totalExpenditure!$A118,[2]pivotTable!$A$3:$A$308,0))/100*INDEX(gDP!BE$6:BE$271,MATCH(totalExpenditure!$A118,gDP!$B$6:$B$271))=0,"",INDEX([2]pivotTable!AP$3:AP$308,MATCH(totalExpenditure!$A118,[2]pivotTable!$A$3:$A$308,0))/100*INDEX(gDP!BE$6:BE$271,MATCH(totalExpenditure!$A118,gDP!$B$6:$B$271)))</f>
        <v>#N/A</v>
      </c>
      <c r="AQ118" s="77" t="e">
        <f>IF(INDEX([2]pivotTable!AQ$3:AQ$308,MATCH(totalExpenditure!$A118,[2]pivotTable!$A$3:$A$308,0))/100*INDEX(gDP!BF$6:BF$271,MATCH(totalExpenditure!$A118,gDP!$B$6:$B$271))=0,"",INDEX([2]pivotTable!AQ$3:AQ$308,MATCH(totalExpenditure!$A118,[2]pivotTable!$A$3:$A$308,0))/100*INDEX(gDP!BF$6:BF$271,MATCH(totalExpenditure!$A118,gDP!$B$6:$B$271)))</f>
        <v>#N/A</v>
      </c>
      <c r="AR118" s="77" t="e">
        <f>IF(INDEX([2]pivotTable!AR$3:AR$308,MATCH(totalExpenditure!$A118,[2]pivotTable!$A$3:$A$308,0))/100*INDEX(gDP!BG$6:BG$271,MATCH(totalExpenditure!$A118,gDP!$B$6:$B$271))=0,"",INDEX([2]pivotTable!AR$3:AR$308,MATCH(totalExpenditure!$A118,[2]pivotTable!$A$3:$A$308,0))/100*INDEX(gDP!BG$6:BG$271,MATCH(totalExpenditure!$A118,gDP!$B$6:$B$271)))</f>
        <v>#N/A</v>
      </c>
      <c r="AS118" s="77" t="e">
        <f>IF(INDEX([2]pivotTable!AS$3:AS$308,MATCH(totalExpenditure!$A118,[2]pivotTable!$A$3:$A$308,0))/100*INDEX(gDP!BH$6:BH$271,MATCH(totalExpenditure!$A118,gDP!$B$6:$B$271))=0,"",INDEX([2]pivotTable!AS$3:AS$308,MATCH(totalExpenditure!$A118,[2]pivotTable!$A$3:$A$308,0))/100*INDEX(gDP!BH$6:BH$271,MATCH(totalExpenditure!$A118,gDP!$B$6:$B$271)))</f>
        <v>#N/A</v>
      </c>
      <c r="AT118" s="77" t="e">
        <f>IF(INDEX([2]pivotTable!AT$3:AT$308,MATCH(totalExpenditure!$A118,[2]pivotTable!$A$3:$A$308,0))/100*INDEX(gDP!BI$6:BI$271,MATCH(totalExpenditure!$A118,gDP!$B$6:$B$271))=0,"",INDEX([2]pivotTable!AT$3:AT$308,MATCH(totalExpenditure!$A118,[2]pivotTable!$A$3:$A$308,0))/100*INDEX(gDP!BI$6:BI$271,MATCH(totalExpenditure!$A118,gDP!$B$6:$B$271)))</f>
        <v>#N/A</v>
      </c>
      <c r="AU118" s="77" t="e">
        <f>IF(INDEX([2]pivotTable!AU$3:AU$308,MATCH(totalExpenditure!$A118,[2]pivotTable!$A$3:$A$308,0))/100*INDEX(gDP!BJ$6:BJ$271,MATCH(totalExpenditure!$A118,gDP!$B$6:$B$271))=0,"",INDEX([2]pivotTable!AU$3:AU$308,MATCH(totalExpenditure!$A118,[2]pivotTable!$A$3:$A$308,0))/100*INDEX(gDP!BJ$6:BJ$271,MATCH(totalExpenditure!$A118,gDP!$B$6:$B$271)))</f>
        <v>#N/A</v>
      </c>
      <c r="AV118" s="77" t="e">
        <f>IF(INDEX([2]pivotTable!AV$3:AV$308,MATCH(totalExpenditure!$A118,[2]pivotTable!$A$3:$A$308,0))/100*INDEX(gDP!BK$6:BK$271,MATCH(totalExpenditure!$A118,gDP!$B$6:$B$271))=0,"",INDEX([2]pivotTable!AV$3:AV$308,MATCH(totalExpenditure!$A118,[2]pivotTable!$A$3:$A$308,0))/100*INDEX(gDP!BK$6:BK$271,MATCH(totalExpenditure!$A118,gDP!$B$6:$B$271)))</f>
        <v>#N/A</v>
      </c>
      <c r="AW118" s="77" t="e">
        <f>IF(INDEX([2]pivotTable!AW$3:AW$308,MATCH(totalExpenditure!$A118,[2]pivotTable!$A$3:$A$308,0))/100*INDEX(gDP!BL$6:BL$271,MATCH(totalExpenditure!$A118,gDP!$B$6:$B$271))=0,"",INDEX([2]pivotTable!AW$3:AW$308,MATCH(totalExpenditure!$A118,[2]pivotTable!$A$3:$A$308,0))/100*INDEX(gDP!BL$6:BL$271,MATCH(totalExpenditure!$A118,gDP!$B$6:$B$271)))</f>
        <v>#N/A</v>
      </c>
      <c r="AX118" s="77" t="e">
        <f>IF(INDEX([2]pivotTable!AX$3:AX$308,MATCH(totalExpenditure!$A118,[2]pivotTable!$A$3:$A$308,0))/100*INDEX(gDP!BM$6:BM$271,MATCH(totalExpenditure!$A118,gDP!$B$6:$B$271))=0,"",INDEX([2]pivotTable!AX$3:AX$308,MATCH(totalExpenditure!$A118,[2]pivotTable!$A$3:$A$308,0))/100*INDEX(gDP!BM$6:BM$271,MATCH(totalExpenditure!$A118,gDP!$B$6:$B$271)))</f>
        <v>#N/A</v>
      </c>
      <c r="AY118" s="77" t="e">
        <f>IF(INDEX([2]pivotTable!AY$3:AY$308,MATCH(totalExpenditure!$A118,[2]pivotTable!$A$3:$A$308,0))/100*INDEX(gDP!BN$6:BN$271,MATCH(totalExpenditure!$A118,gDP!$B$6:$B$271))=0,"",INDEX([2]pivotTable!AY$3:AY$308,MATCH(totalExpenditure!$A118,[2]pivotTable!$A$3:$A$308,0))/100*INDEX(gDP!BN$6:BN$271,MATCH(totalExpenditure!$A118,gDP!$B$6:$B$271)))</f>
        <v>#N/A</v>
      </c>
      <c r="AZ118" s="77" t="e">
        <f>IF(INDEX([2]pivotTable!AZ$3:AZ$308,MATCH(totalExpenditure!$A118,[2]pivotTable!$A$3:$A$308,0))/100*INDEX(gDP!BO$6:BO$271,MATCH(totalExpenditure!$A118,gDP!$B$6:$B$271))=0,"",INDEX([2]pivotTable!AZ$3:AZ$308,MATCH(totalExpenditure!$A118,[2]pivotTable!$A$3:$A$308,0))/100*INDEX(gDP!BO$6:BO$271,MATCH(totalExpenditure!$A118,gDP!$B$6:$B$271)))</f>
        <v>#N/A</v>
      </c>
      <c r="BA118" s="77" t="e">
        <f>IF(INDEX([2]pivotTable!B$310:B$615,MATCH(totalExpenditure!$A118,[2]pivotTable!$A$310:$A$615,0))/100*INDEX(gDP!Q$6:Q$271,MATCH(totalExpenditure!$A118,gDP!$B$6:$B$271))=0,"",INDEX([2]pivotTable!B$310:B$615,MATCH(totalExpenditure!$A118,[2]pivotTable!$A$310:$A$615,0))/100*INDEX(gDP!Q$6:Q$271,MATCH(totalExpenditure!$A118,gDP!$B$6:$B$271)))</f>
        <v>#N/A</v>
      </c>
      <c r="BB118" s="77" t="e">
        <f>IF(INDEX([2]pivotTable!C$310:C$615,MATCH(totalExpenditure!$A118,[2]pivotTable!$A$310:$A$615,0))/100*INDEX(gDP!R$6:R$271,MATCH(totalExpenditure!$A118,gDP!$B$6:$B$271))=0,"",INDEX([2]pivotTable!C$310:C$615,MATCH(totalExpenditure!$A118,[2]pivotTable!$A$310:$A$615,0))/100*INDEX(gDP!R$6:R$271,MATCH(totalExpenditure!$A118,gDP!$B$6:$B$271)))</f>
        <v>#N/A</v>
      </c>
      <c r="BC118" s="77" t="e">
        <f>IF(INDEX([2]pivotTable!D$310:D$615,MATCH(totalExpenditure!$A118,[2]pivotTable!$A$310:$A$615,0))/100*INDEX(gDP!S$6:S$271,MATCH(totalExpenditure!$A118,gDP!$B$6:$B$271))=0,"",INDEX([2]pivotTable!D$310:D$615,MATCH(totalExpenditure!$A118,[2]pivotTable!$A$310:$A$615,0))/100*INDEX(gDP!S$6:S$271,MATCH(totalExpenditure!$A118,gDP!$B$6:$B$271)))</f>
        <v>#N/A</v>
      </c>
      <c r="BD118" s="77" t="e">
        <f>IF(INDEX([2]pivotTable!E$310:E$615,MATCH(totalExpenditure!$A118,[2]pivotTable!$A$310:$A$615,0))/100*INDEX(gDP!T$6:T$271,MATCH(totalExpenditure!$A118,gDP!$B$6:$B$271))=0,"",INDEX([2]pivotTable!E$310:E$615,MATCH(totalExpenditure!$A118,[2]pivotTable!$A$310:$A$615,0))/100*INDEX(gDP!T$6:T$271,MATCH(totalExpenditure!$A118,gDP!$B$6:$B$271)))</f>
        <v>#N/A</v>
      </c>
      <c r="BE118" s="77" t="e">
        <f>IF(INDEX([2]pivotTable!F$310:F$615,MATCH(totalExpenditure!$A118,[2]pivotTable!$A$310:$A$615,0))/100*INDEX(gDP!U$6:U$271,MATCH(totalExpenditure!$A118,gDP!$B$6:$B$271))=0,"",INDEX([2]pivotTable!F$310:F$615,MATCH(totalExpenditure!$A118,[2]pivotTable!$A$310:$A$615,0))/100*INDEX(gDP!U$6:U$271,MATCH(totalExpenditure!$A118,gDP!$B$6:$B$271)))</f>
        <v>#N/A</v>
      </c>
      <c r="BF118" s="77" t="e">
        <f>IF(INDEX([2]pivotTable!G$310:G$615,MATCH(totalExpenditure!$A118,[2]pivotTable!$A$310:$A$615,0))/100*INDEX(gDP!V$6:V$271,MATCH(totalExpenditure!$A118,gDP!$B$6:$B$271))=0,"",INDEX([2]pivotTable!G$310:G$615,MATCH(totalExpenditure!$A118,[2]pivotTable!$A$310:$A$615,0))/100*INDEX(gDP!V$6:V$271,MATCH(totalExpenditure!$A118,gDP!$B$6:$B$271)))</f>
        <v>#N/A</v>
      </c>
      <c r="BG118" s="77" t="e">
        <f>IF(INDEX([2]pivotTable!H$310:H$615,MATCH(totalExpenditure!$A118,[2]pivotTable!$A$310:$A$615,0))/100*INDEX(gDP!W$6:W$271,MATCH(totalExpenditure!$A118,gDP!$B$6:$B$271))=0,"",INDEX([2]pivotTable!H$310:H$615,MATCH(totalExpenditure!$A118,[2]pivotTable!$A$310:$A$615,0))/100*INDEX(gDP!W$6:W$271,MATCH(totalExpenditure!$A118,gDP!$B$6:$B$271)))</f>
        <v>#N/A</v>
      </c>
      <c r="BH118" s="77" t="e">
        <f>IF(INDEX([2]pivotTable!I$310:I$615,MATCH(totalExpenditure!$A118,[2]pivotTable!$A$310:$A$615,0))/100*INDEX(gDP!X$6:X$271,MATCH(totalExpenditure!$A118,gDP!$B$6:$B$271))=0,"",INDEX([2]pivotTable!I$310:I$615,MATCH(totalExpenditure!$A118,[2]pivotTable!$A$310:$A$615,0))/100*INDEX(gDP!X$6:X$271,MATCH(totalExpenditure!$A118,gDP!$B$6:$B$271)))</f>
        <v>#N/A</v>
      </c>
      <c r="BI118" s="77" t="e">
        <f>IF(INDEX([2]pivotTable!J$310:J$615,MATCH(totalExpenditure!$A118,[2]pivotTable!$A$310:$A$615,0))/100*INDEX(gDP!Y$6:Y$271,MATCH(totalExpenditure!$A118,gDP!$B$6:$B$271))=0,"",INDEX([2]pivotTable!J$310:J$615,MATCH(totalExpenditure!$A118,[2]pivotTable!$A$310:$A$615,0))/100*INDEX(gDP!Y$6:Y$271,MATCH(totalExpenditure!$A118,gDP!$B$6:$B$271)))</f>
        <v>#N/A</v>
      </c>
      <c r="BJ118" s="77" t="e">
        <f>IF(INDEX([2]pivotTable!K$310:K$615,MATCH(totalExpenditure!$A118,[2]pivotTable!$A$310:$A$615,0))/100*INDEX(gDP!Z$6:Z$271,MATCH(totalExpenditure!$A118,gDP!$B$6:$B$271))=0,"",INDEX([2]pivotTable!K$310:K$615,MATCH(totalExpenditure!$A118,[2]pivotTable!$A$310:$A$615,0))/100*INDEX(gDP!Z$6:Z$271,MATCH(totalExpenditure!$A118,gDP!$B$6:$B$271)))</f>
        <v>#N/A</v>
      </c>
      <c r="BK118" s="77" t="e">
        <f>IF(INDEX([2]pivotTable!L$310:L$615,MATCH(totalExpenditure!$A118,[2]pivotTable!$A$310:$A$615,0))/100*INDEX(gDP!AA$6:AA$271,MATCH(totalExpenditure!$A118,gDP!$B$6:$B$271))=0,"",INDEX([2]pivotTable!L$310:L$615,MATCH(totalExpenditure!$A118,[2]pivotTable!$A$310:$A$615,0))/100*INDEX(gDP!AA$6:AA$271,MATCH(totalExpenditure!$A118,gDP!$B$6:$B$271)))</f>
        <v>#N/A</v>
      </c>
      <c r="BL118" s="77" t="e">
        <f>IF(INDEX([2]pivotTable!M$310:M$615,MATCH(totalExpenditure!$A118,[2]pivotTable!$A$310:$A$615,0))/100*INDEX(gDP!AB$6:AB$271,MATCH(totalExpenditure!$A118,gDP!$B$6:$B$271))=0,"",INDEX([2]pivotTable!M$310:M$615,MATCH(totalExpenditure!$A118,[2]pivotTable!$A$310:$A$615,0))/100*INDEX(gDP!AB$6:AB$271,MATCH(totalExpenditure!$A118,gDP!$B$6:$B$271)))</f>
        <v>#N/A</v>
      </c>
      <c r="BM118" s="77" t="e">
        <f>IF(INDEX([2]pivotTable!N$310:N$615,MATCH(totalExpenditure!$A118,[2]pivotTable!$A$310:$A$615,0))/100*INDEX(gDP!AC$6:AC$271,MATCH(totalExpenditure!$A118,gDP!$B$6:$B$271))=0,"",INDEX([2]pivotTable!N$310:N$615,MATCH(totalExpenditure!$A118,[2]pivotTable!$A$310:$A$615,0))/100*INDEX(gDP!AC$6:AC$271,MATCH(totalExpenditure!$A118,gDP!$B$6:$B$271)))</f>
        <v>#N/A</v>
      </c>
      <c r="BN118" s="77" t="e">
        <f>IF(INDEX([2]pivotTable!O$310:O$615,MATCH(totalExpenditure!$A118,[2]pivotTable!$A$310:$A$615,0))/100*INDEX(gDP!AD$6:AD$271,MATCH(totalExpenditure!$A118,gDP!$B$6:$B$271))=0,"",INDEX([2]pivotTable!O$310:O$615,MATCH(totalExpenditure!$A118,[2]pivotTable!$A$310:$A$615,0))/100*INDEX(gDP!AD$6:AD$271,MATCH(totalExpenditure!$A118,gDP!$B$6:$B$271)))</f>
        <v>#N/A</v>
      </c>
      <c r="BO118" s="77" t="e">
        <f>IF(INDEX([2]pivotTable!P$310:P$615,MATCH(totalExpenditure!$A118,[2]pivotTable!$A$310:$A$615,0))/100*INDEX(gDP!AE$6:AE$271,MATCH(totalExpenditure!$A118,gDP!$B$6:$B$271))=0,"",INDEX([2]pivotTable!P$310:P$615,MATCH(totalExpenditure!$A118,[2]pivotTable!$A$310:$A$615,0))/100*INDEX(gDP!AE$6:AE$271,MATCH(totalExpenditure!$A118,gDP!$B$6:$B$271)))</f>
        <v>#N/A</v>
      </c>
      <c r="BP118" s="77" t="e">
        <f>IF(INDEX([2]pivotTable!Q$310:Q$615,MATCH(totalExpenditure!$A118,[2]pivotTable!$A$310:$A$615,0))/100*INDEX(gDP!AF$6:AF$271,MATCH(totalExpenditure!$A118,gDP!$B$6:$B$271))=0,"",INDEX([2]pivotTable!Q$310:Q$615,MATCH(totalExpenditure!$A118,[2]pivotTable!$A$310:$A$615,0))/100*INDEX(gDP!AF$6:AF$271,MATCH(totalExpenditure!$A118,gDP!$B$6:$B$271)))</f>
        <v>#N/A</v>
      </c>
      <c r="BQ118" s="77" t="e">
        <f>IF(INDEX([2]pivotTable!R$310:R$615,MATCH(totalExpenditure!$A118,[2]pivotTable!$A$310:$A$615,0))/100*INDEX(gDP!AG$6:AG$271,MATCH(totalExpenditure!$A118,gDP!$B$6:$B$271))=0,"",INDEX([2]pivotTable!R$310:R$615,MATCH(totalExpenditure!$A118,[2]pivotTable!$A$310:$A$615,0))/100*INDEX(gDP!AG$6:AG$271,MATCH(totalExpenditure!$A118,gDP!$B$6:$B$271)))</f>
        <v>#N/A</v>
      </c>
      <c r="BR118" s="77" t="e">
        <f>IF(INDEX([2]pivotTable!S$310:S$615,MATCH(totalExpenditure!$A118,[2]pivotTable!$A$310:$A$615,0))/100*INDEX(gDP!AH$6:AH$271,MATCH(totalExpenditure!$A118,gDP!$B$6:$B$271))=0,"",INDEX([2]pivotTable!S$310:S$615,MATCH(totalExpenditure!$A118,[2]pivotTable!$A$310:$A$615,0))/100*INDEX(gDP!AH$6:AH$271,MATCH(totalExpenditure!$A118,gDP!$B$6:$B$271)))</f>
        <v>#N/A</v>
      </c>
      <c r="BS118" s="77" t="e">
        <f>IF(INDEX([2]pivotTable!T$310:T$615,MATCH(totalExpenditure!$A118,[2]pivotTable!$A$310:$A$615,0))/100*INDEX(gDP!AI$6:AI$271,MATCH(totalExpenditure!$A118,gDP!$B$6:$B$271))=0,"",INDEX([2]pivotTable!T$310:T$615,MATCH(totalExpenditure!$A118,[2]pivotTable!$A$310:$A$615,0))/100*INDEX(gDP!AI$6:AI$271,MATCH(totalExpenditure!$A118,gDP!$B$6:$B$271)))</f>
        <v>#N/A</v>
      </c>
      <c r="BT118" s="77" t="e">
        <f>IF(INDEX([2]pivotTable!U$310:U$615,MATCH(totalExpenditure!$A118,[2]pivotTable!$A$310:$A$615,0))/100*INDEX(gDP!AJ$6:AJ$271,MATCH(totalExpenditure!$A118,gDP!$B$6:$B$271))=0,"",INDEX([2]pivotTable!U$310:U$615,MATCH(totalExpenditure!$A118,[2]pivotTable!$A$310:$A$615,0))/100*INDEX(gDP!AJ$6:AJ$271,MATCH(totalExpenditure!$A118,gDP!$B$6:$B$271)))</f>
        <v>#N/A</v>
      </c>
      <c r="BU118" s="77" t="e">
        <f>IF(INDEX([2]pivotTable!V$310:V$615,MATCH(totalExpenditure!$A118,[2]pivotTable!$A$310:$A$615,0))/100*INDEX(gDP!AK$6:AK$271,MATCH(totalExpenditure!$A118,gDP!$B$6:$B$271))=0,"",INDEX([2]pivotTable!V$310:V$615,MATCH(totalExpenditure!$A118,[2]pivotTable!$A$310:$A$615,0))/100*INDEX(gDP!AK$6:AK$271,MATCH(totalExpenditure!$A118,gDP!$B$6:$B$271)))</f>
        <v>#N/A</v>
      </c>
      <c r="BV118" s="77" t="e">
        <f>IF(INDEX([2]pivotTable!W$310:W$615,MATCH(totalExpenditure!$A118,[2]pivotTable!$A$310:$A$615,0))/100*INDEX(gDP!AL$6:AL$271,MATCH(totalExpenditure!$A118,gDP!$B$6:$B$271))=0,"",INDEX([2]pivotTable!W$310:W$615,MATCH(totalExpenditure!$A118,[2]pivotTable!$A$310:$A$615,0))/100*INDEX(gDP!AL$6:AL$271,MATCH(totalExpenditure!$A118,gDP!$B$6:$B$271)))</f>
        <v>#N/A</v>
      </c>
      <c r="BW118" s="77" t="e">
        <f>IF(INDEX([2]pivotTable!X$310:X$615,MATCH(totalExpenditure!$A118,[2]pivotTable!$A$310:$A$615,0))/100*INDEX(gDP!AM$6:AM$271,MATCH(totalExpenditure!$A118,gDP!$B$6:$B$271))=0,"",INDEX([2]pivotTable!X$310:X$615,MATCH(totalExpenditure!$A118,[2]pivotTable!$A$310:$A$615,0))/100*INDEX(gDP!AM$6:AM$271,MATCH(totalExpenditure!$A118,gDP!$B$6:$B$271)))</f>
        <v>#N/A</v>
      </c>
      <c r="BX118" s="77" t="e">
        <f>IF(INDEX([2]pivotTable!Y$310:Y$615,MATCH(totalExpenditure!$A118,[2]pivotTable!$A$310:$A$615,0))/100*INDEX(gDP!AN$6:AN$271,MATCH(totalExpenditure!$A118,gDP!$B$6:$B$271))=0,"",INDEX([2]pivotTable!Y$310:Y$615,MATCH(totalExpenditure!$A118,[2]pivotTable!$A$310:$A$615,0))/100*INDEX(gDP!AN$6:AN$271,MATCH(totalExpenditure!$A118,gDP!$B$6:$B$271)))</f>
        <v>#N/A</v>
      </c>
      <c r="BY118" s="77" t="e">
        <f>IF(INDEX([2]pivotTable!Z$310:Z$615,MATCH(totalExpenditure!$A118,[2]pivotTable!$A$310:$A$615,0))/100*INDEX(gDP!AO$6:AO$271,MATCH(totalExpenditure!$A118,gDP!$B$6:$B$271))=0,"",INDEX([2]pivotTable!Z$310:Z$615,MATCH(totalExpenditure!$A118,[2]pivotTable!$A$310:$A$615,0))/100*INDEX(gDP!AO$6:AO$271,MATCH(totalExpenditure!$A118,gDP!$B$6:$B$271)))</f>
        <v>#N/A</v>
      </c>
      <c r="BZ118" s="77" t="e">
        <f>IF(INDEX([2]pivotTable!AA$310:AA$615,MATCH(totalExpenditure!$A118,[2]pivotTable!$A$310:$A$615,0))/100*INDEX(gDP!AP$6:AP$271,MATCH(totalExpenditure!$A118,gDP!$B$6:$B$271))=0,"",INDEX([2]pivotTable!AA$310:AA$615,MATCH(totalExpenditure!$A118,[2]pivotTable!$A$310:$A$615,0))/100*INDEX(gDP!AP$6:AP$271,MATCH(totalExpenditure!$A118,gDP!$B$6:$B$271)))</f>
        <v>#N/A</v>
      </c>
      <c r="CA118" s="77" t="e">
        <f>IF(INDEX([2]pivotTable!AB$310:AB$615,MATCH(totalExpenditure!$A118,[2]pivotTable!$A$310:$A$615,0))/100*INDEX(gDP!AQ$6:AQ$271,MATCH(totalExpenditure!$A118,gDP!$B$6:$B$271))=0,"",INDEX([2]pivotTable!AB$310:AB$615,MATCH(totalExpenditure!$A118,[2]pivotTable!$A$310:$A$615,0))/100*INDEX(gDP!AQ$6:AQ$271,MATCH(totalExpenditure!$A118,gDP!$B$6:$B$271)))</f>
        <v>#N/A</v>
      </c>
      <c r="CB118" s="77" t="e">
        <f>IF(INDEX([2]pivotTable!AC$310:AC$615,MATCH(totalExpenditure!$A118,[2]pivotTable!$A$310:$A$615,0))/100*INDEX(gDP!AR$6:AR$271,MATCH(totalExpenditure!$A118,gDP!$B$6:$B$271))=0,"",INDEX([2]pivotTable!AC$310:AC$615,MATCH(totalExpenditure!$A118,[2]pivotTable!$A$310:$A$615,0))/100*INDEX(gDP!AR$6:AR$271,MATCH(totalExpenditure!$A118,gDP!$B$6:$B$271)))</f>
        <v>#N/A</v>
      </c>
      <c r="CC118" s="77" t="e">
        <f>IF(INDEX([2]pivotTable!AD$310:AD$615,MATCH(totalExpenditure!$A118,[2]pivotTable!$A$310:$A$615,0))/100*INDEX(gDP!AS$6:AS$271,MATCH(totalExpenditure!$A118,gDP!$B$6:$B$271))=0,"",INDEX([2]pivotTable!AD$310:AD$615,MATCH(totalExpenditure!$A118,[2]pivotTable!$A$310:$A$615,0))/100*INDEX(gDP!AS$6:AS$271,MATCH(totalExpenditure!$A118,gDP!$B$6:$B$271)))</f>
        <v>#N/A</v>
      </c>
      <c r="CD118" s="77" t="e">
        <f>IF(INDEX([2]pivotTable!AE$310:AE$615,MATCH(totalExpenditure!$A118,[2]pivotTable!$A$310:$A$615,0))/100*INDEX(gDP!AT$6:AT$271,MATCH(totalExpenditure!$A118,gDP!$B$6:$B$271))=0,"",INDEX([2]pivotTable!AE$310:AE$615,MATCH(totalExpenditure!$A118,[2]pivotTable!$A$310:$A$615,0))/100*INDEX(gDP!AT$6:AT$271,MATCH(totalExpenditure!$A118,gDP!$B$6:$B$271)))</f>
        <v>#N/A</v>
      </c>
      <c r="CE118" s="77" t="e">
        <f>IF(INDEX([2]pivotTable!AF$310:AF$615,MATCH(totalExpenditure!$A118,[2]pivotTable!$A$310:$A$615,0))/100*INDEX(gDP!AU$6:AU$271,MATCH(totalExpenditure!$A118,gDP!$B$6:$B$271))=0,"",INDEX([2]pivotTable!AF$310:AF$615,MATCH(totalExpenditure!$A118,[2]pivotTable!$A$310:$A$615,0))/100*INDEX(gDP!AU$6:AU$271,MATCH(totalExpenditure!$A118,gDP!$B$6:$B$271)))</f>
        <v>#N/A</v>
      </c>
      <c r="CF118" s="77" t="e">
        <f>IF(INDEX([2]pivotTable!AG$310:AG$615,MATCH(totalExpenditure!$A118,[2]pivotTable!$A$310:$A$615,0))/100*INDEX(gDP!AV$6:AV$271,MATCH(totalExpenditure!$A118,gDP!$B$6:$B$271))=0,"",INDEX([2]pivotTable!AG$310:AG$615,MATCH(totalExpenditure!$A118,[2]pivotTable!$A$310:$A$615,0))/100*INDEX(gDP!AV$6:AV$271,MATCH(totalExpenditure!$A118,gDP!$B$6:$B$271)))</f>
        <v>#N/A</v>
      </c>
      <c r="CG118" s="77" t="e">
        <f>IF(INDEX([2]pivotTable!AH$310:AH$615,MATCH(totalExpenditure!$A118,[2]pivotTable!$A$310:$A$615,0))/100*INDEX(gDP!AW$6:AW$271,MATCH(totalExpenditure!$A118,gDP!$B$6:$B$271))=0,"",INDEX([2]pivotTable!AH$310:AH$615,MATCH(totalExpenditure!$A118,[2]pivotTable!$A$310:$A$615,0))/100*INDEX(gDP!AW$6:AW$271,MATCH(totalExpenditure!$A118,gDP!$B$6:$B$271)))</f>
        <v>#N/A</v>
      </c>
      <c r="CH118" s="77" t="e">
        <f>IF(INDEX([2]pivotTable!AI$310:AI$615,MATCH(totalExpenditure!$A118,[2]pivotTable!$A$310:$A$615,0))/100*INDEX(gDP!AX$6:AX$271,MATCH(totalExpenditure!$A118,gDP!$B$6:$B$271))=0,"",INDEX([2]pivotTable!AI$310:AI$615,MATCH(totalExpenditure!$A118,[2]pivotTable!$A$310:$A$615,0))/100*INDEX(gDP!AX$6:AX$271,MATCH(totalExpenditure!$A118,gDP!$B$6:$B$271)))</f>
        <v>#N/A</v>
      </c>
      <c r="CI118" s="77" t="e">
        <f>IF(INDEX([2]pivotTable!AJ$310:AJ$615,MATCH(totalExpenditure!$A118,[2]pivotTable!$A$310:$A$615,0))/100*INDEX(gDP!AY$6:AY$271,MATCH(totalExpenditure!$A118,gDP!$B$6:$B$271))=0,"",INDEX([2]pivotTable!AJ$310:AJ$615,MATCH(totalExpenditure!$A118,[2]pivotTable!$A$310:$A$615,0))/100*INDEX(gDP!AY$6:AY$271,MATCH(totalExpenditure!$A118,gDP!$B$6:$B$271)))</f>
        <v>#N/A</v>
      </c>
      <c r="CJ118" s="77" t="e">
        <f>IF(INDEX([2]pivotTable!AK$310:AK$615,MATCH(totalExpenditure!$A118,[2]pivotTable!$A$310:$A$615,0))/100*INDEX(gDP!AZ$6:AZ$271,MATCH(totalExpenditure!$A118,gDP!$B$6:$B$271))=0,"",INDEX([2]pivotTable!AK$310:AK$615,MATCH(totalExpenditure!$A118,[2]pivotTable!$A$310:$A$615,0))/100*INDEX(gDP!AZ$6:AZ$271,MATCH(totalExpenditure!$A118,gDP!$B$6:$B$271)))</f>
        <v>#N/A</v>
      </c>
      <c r="CK118" s="77" t="e">
        <f>IF(INDEX([2]pivotTable!AL$310:AL$615,MATCH(totalExpenditure!$A118,[2]pivotTable!$A$310:$A$615,0))/100*INDEX(gDP!BA$6:BA$271,MATCH(totalExpenditure!$A118,gDP!$B$6:$B$271))=0,"",INDEX([2]pivotTable!AL$310:AL$615,MATCH(totalExpenditure!$A118,[2]pivotTable!$A$310:$A$615,0))/100*INDEX(gDP!BA$6:BA$271,MATCH(totalExpenditure!$A118,gDP!$B$6:$B$271)))</f>
        <v>#N/A</v>
      </c>
      <c r="CL118" s="77" t="e">
        <f>IF(INDEX([2]pivotTable!AM$310:AM$615,MATCH(totalExpenditure!$A118,[2]pivotTable!$A$310:$A$615,0))/100*INDEX(gDP!BB$6:BB$271,MATCH(totalExpenditure!$A118,gDP!$B$6:$B$271))=0,"",INDEX([2]pivotTable!AM$310:AM$615,MATCH(totalExpenditure!$A118,[2]pivotTable!$A$310:$A$615,0))/100*INDEX(gDP!BB$6:BB$271,MATCH(totalExpenditure!$A118,gDP!$B$6:$B$271)))</f>
        <v>#N/A</v>
      </c>
      <c r="CM118" s="77" t="e">
        <f>IF(INDEX([2]pivotTable!AN$310:AN$615,MATCH(totalExpenditure!$A118,[2]pivotTable!$A$310:$A$615,0))/100*INDEX(gDP!BC$6:BC$271,MATCH(totalExpenditure!$A118,gDP!$B$6:$B$271))=0,"",INDEX([2]pivotTable!AN$310:AN$615,MATCH(totalExpenditure!$A118,[2]pivotTable!$A$310:$A$615,0))/100*INDEX(gDP!BC$6:BC$271,MATCH(totalExpenditure!$A118,gDP!$B$6:$B$271)))</f>
        <v>#N/A</v>
      </c>
      <c r="CN118" s="77" t="e">
        <f>IF(INDEX([2]pivotTable!AO$310:AO$615,MATCH(totalExpenditure!$A118,[2]pivotTable!$A$310:$A$615,0))/100*INDEX(gDP!BD$6:BD$271,MATCH(totalExpenditure!$A118,gDP!$B$6:$B$271))=0,"",INDEX([2]pivotTable!AO$310:AO$615,MATCH(totalExpenditure!$A118,[2]pivotTable!$A$310:$A$615,0))/100*INDEX(gDP!BD$6:BD$271,MATCH(totalExpenditure!$A118,gDP!$B$6:$B$271)))</f>
        <v>#N/A</v>
      </c>
      <c r="CO118" s="77" t="e">
        <f>IF(INDEX([2]pivotTable!AP$310:AP$615,MATCH(totalExpenditure!$A118,[2]pivotTable!$A$310:$A$615,0))/100*INDEX(gDP!BE$6:BE$271,MATCH(totalExpenditure!$A118,gDP!$B$6:$B$271))=0,"",INDEX([2]pivotTable!AP$310:AP$615,MATCH(totalExpenditure!$A118,[2]pivotTable!$A$310:$A$615,0))/100*INDEX(gDP!BE$6:BE$271,MATCH(totalExpenditure!$A118,gDP!$B$6:$B$271)))</f>
        <v>#N/A</v>
      </c>
      <c r="CP118" s="77" t="e">
        <f>IF(INDEX([2]pivotTable!AQ$310:AQ$615,MATCH(totalExpenditure!$A118,[2]pivotTable!$A$310:$A$615,0))/100*INDEX(gDP!BF$6:BF$271,MATCH(totalExpenditure!$A118,gDP!$B$6:$B$271))=0,"",INDEX([2]pivotTable!AQ$310:AQ$615,MATCH(totalExpenditure!$A118,[2]pivotTable!$A$310:$A$615,0))/100*INDEX(gDP!BF$6:BF$271,MATCH(totalExpenditure!$A118,gDP!$B$6:$B$271)))</f>
        <v>#N/A</v>
      </c>
      <c r="CQ118" s="77" t="e">
        <f>IF(INDEX([2]pivotTable!AR$310:AR$615,MATCH(totalExpenditure!$A118,[2]pivotTable!$A$310:$A$615,0))/100*INDEX(gDP!BG$6:BG$271,MATCH(totalExpenditure!$A118,gDP!$B$6:$B$271))=0,"",INDEX([2]pivotTable!AR$310:AR$615,MATCH(totalExpenditure!$A118,[2]pivotTable!$A$310:$A$615,0))/100*INDEX(gDP!BG$6:BG$271,MATCH(totalExpenditure!$A118,gDP!$B$6:$B$271)))</f>
        <v>#N/A</v>
      </c>
      <c r="CR118" s="77" t="e">
        <f>IF(INDEX([2]pivotTable!AS$310:AS$615,MATCH(totalExpenditure!$A118,[2]pivotTable!$A$310:$A$615,0))/100*INDEX(gDP!BH$6:BH$271,MATCH(totalExpenditure!$A118,gDP!$B$6:$B$271))=0,"",INDEX([2]pivotTable!AS$310:AS$615,MATCH(totalExpenditure!$A118,[2]pivotTable!$A$310:$A$615,0))/100*INDEX(gDP!BH$6:BH$271,MATCH(totalExpenditure!$A118,gDP!$B$6:$B$271)))</f>
        <v>#N/A</v>
      </c>
      <c r="CS118" s="77" t="e">
        <f>IF(INDEX([2]pivotTable!AT$310:AT$615,MATCH(totalExpenditure!$A118,[2]pivotTable!$A$310:$A$615,0))/100*INDEX(gDP!BI$6:BI$271,MATCH(totalExpenditure!$A118,gDP!$B$6:$B$271))=0,"",INDEX([2]pivotTable!AT$310:AT$615,MATCH(totalExpenditure!$A118,[2]pivotTable!$A$310:$A$615,0))/100*INDEX(gDP!BI$6:BI$271,MATCH(totalExpenditure!$A118,gDP!$B$6:$B$271)))</f>
        <v>#N/A</v>
      </c>
      <c r="CT118" s="77" t="e">
        <f>IF(INDEX([2]pivotTable!AU$310:AU$615,MATCH(totalExpenditure!$A118,[2]pivotTable!$A$310:$A$615,0))/100*INDEX(gDP!BJ$6:BJ$271,MATCH(totalExpenditure!$A118,gDP!$B$6:$B$271))=0,"",INDEX([2]pivotTable!AU$310:AU$615,MATCH(totalExpenditure!$A118,[2]pivotTable!$A$310:$A$615,0))/100*INDEX(gDP!BJ$6:BJ$271,MATCH(totalExpenditure!$A118,gDP!$B$6:$B$271)))</f>
        <v>#N/A</v>
      </c>
      <c r="CU118" s="77" t="e">
        <f>IF(INDEX([2]pivotTable!AV$310:AV$615,MATCH(totalExpenditure!$A118,[2]pivotTable!$A$310:$A$615,0))/100*INDEX(gDP!BK$6:BK$271,MATCH(totalExpenditure!$A118,gDP!$B$6:$B$271))=0,"",INDEX([2]pivotTable!AV$310:AV$615,MATCH(totalExpenditure!$A118,[2]pivotTable!$A$310:$A$615,0))/100*INDEX(gDP!BK$6:BK$271,MATCH(totalExpenditure!$A118,gDP!$B$6:$B$271)))</f>
        <v>#N/A</v>
      </c>
      <c r="CV118" s="77" t="e">
        <f>IF(INDEX([2]pivotTable!AW$310:AW$615,MATCH(totalExpenditure!$A118,[2]pivotTable!$A$310:$A$615,0))/100*INDEX(gDP!BL$6:BL$271,MATCH(totalExpenditure!$A118,gDP!$B$6:$B$271))=0,"",INDEX([2]pivotTable!AW$310:AW$615,MATCH(totalExpenditure!$A118,[2]pivotTable!$A$310:$A$615,0))/100*INDEX(gDP!BL$6:BL$271,MATCH(totalExpenditure!$A118,gDP!$B$6:$B$271)))</f>
        <v>#N/A</v>
      </c>
      <c r="CW118" s="77" t="e">
        <f>IF(INDEX([2]pivotTable!AX$310:AX$615,MATCH(totalExpenditure!$A118,[2]pivotTable!$A$310:$A$615,0))/100*INDEX(gDP!BM$6:BM$271,MATCH(totalExpenditure!$A118,gDP!$B$6:$B$271))=0,"",INDEX([2]pivotTable!AX$310:AX$615,MATCH(totalExpenditure!$A118,[2]pivotTable!$A$310:$A$615,0))/100*INDEX(gDP!BM$6:BM$271,MATCH(totalExpenditure!$A118,gDP!$B$6:$B$271)))</f>
        <v>#N/A</v>
      </c>
      <c r="CX118" s="77" t="e">
        <f>IF(INDEX([2]pivotTable!AY$310:AY$615,MATCH(totalExpenditure!$A118,[2]pivotTable!$A$310:$A$615,0))/100*INDEX(gDP!BN$6:BN$271,MATCH(totalExpenditure!$A118,gDP!$B$6:$B$271))=0,"",INDEX([2]pivotTable!AY$310:AY$615,MATCH(totalExpenditure!$A118,[2]pivotTable!$A$310:$A$615,0))/100*INDEX(gDP!BN$6:BN$271,MATCH(totalExpenditure!$A118,gDP!$B$6:$B$271)))</f>
        <v>#N/A</v>
      </c>
      <c r="CY118" s="77" t="e">
        <f>IF(INDEX([2]pivotTable!AZ$310:AZ$615,MATCH(totalExpenditure!$A118,[2]pivotTable!$A$310:$A$615,0))/100*INDEX(gDP!BO$6:BO$271,MATCH(totalExpenditure!$A118,gDP!$B$6:$B$271))=0,"",INDEX([2]pivotTable!AZ$310:AZ$615,MATCH(totalExpenditure!$A118,[2]pivotTable!$A$310:$A$615,0))/100*INDEX(gDP!BO$6:BO$271,MATCH(totalExpenditure!$A118,gDP!$B$6:$B$271)))</f>
        <v>#N/A</v>
      </c>
      <c r="CZ118" s="77" t="e">
        <f>IF(B118="","",IF(BA118="","",B118-B118+INDEX(gDP!Q$6:Q$271,MATCH(totalExpenditure!$A118,gDP!$B$6:$B$271))))</f>
        <v>#N/A</v>
      </c>
      <c r="DA118" s="77" t="e">
        <f>IF(C118="","",IF(BB118="","",C118-C118+INDEX(gDP!R$6:R$271,MATCH(totalExpenditure!$A118,gDP!$B$6:$B$271))))</f>
        <v>#N/A</v>
      </c>
      <c r="DB118" s="77" t="e">
        <f>IF(D118="","",IF(BC118="","",D118-D118+INDEX(gDP!S$6:S$271,MATCH(totalExpenditure!$A118,gDP!$B$6:$B$271))))</f>
        <v>#N/A</v>
      </c>
      <c r="DC118" s="77" t="e">
        <f>IF(E118="","",IF(BD118="","",E118-E118+INDEX(gDP!T$6:T$271,MATCH(totalExpenditure!$A118,gDP!$B$6:$B$271))))</f>
        <v>#N/A</v>
      </c>
      <c r="DD118" s="77" t="e">
        <f>IF(F118="","",IF(BE118="","",F118-F118+INDEX(gDP!U$6:U$271,MATCH(totalExpenditure!$A118,gDP!$B$6:$B$271))))</f>
        <v>#N/A</v>
      </c>
      <c r="DE118" s="77" t="e">
        <f>IF(G118="","",IF(BF118="","",G118-G118+INDEX(gDP!V$6:V$271,MATCH(totalExpenditure!$A118,gDP!$B$6:$B$271))))</f>
        <v>#N/A</v>
      </c>
      <c r="DF118" s="77" t="e">
        <f>IF(H118="","",IF(BG118="","",H118-H118+INDEX(gDP!W$6:W$271,MATCH(totalExpenditure!$A118,gDP!$B$6:$B$271))))</f>
        <v>#N/A</v>
      </c>
      <c r="DG118" s="77" t="e">
        <f>IF(I118="","",IF(BH118="","",I118-I118+INDEX(gDP!X$6:X$271,MATCH(totalExpenditure!$A118,gDP!$B$6:$B$271))))</f>
        <v>#N/A</v>
      </c>
      <c r="DH118" s="77" t="e">
        <f>IF(J118="","",IF(BI118="","",J118-J118+INDEX(gDP!Y$6:Y$271,MATCH(totalExpenditure!$A118,gDP!$B$6:$B$271))))</f>
        <v>#N/A</v>
      </c>
      <c r="DI118" s="77" t="e">
        <f>IF(K118="","",IF(BJ118="","",K118-K118+INDEX(gDP!Z$6:Z$271,MATCH(totalExpenditure!$A118,gDP!$B$6:$B$271))))</f>
        <v>#N/A</v>
      </c>
      <c r="DJ118" s="77" t="e">
        <f>IF(L118="","",IF(BK118="","",L118-L118+INDEX(gDP!AA$6:AA$271,MATCH(totalExpenditure!$A118,gDP!$B$6:$B$271))))</f>
        <v>#N/A</v>
      </c>
      <c r="DK118" s="77" t="e">
        <f>IF(M118="","",IF(BL118="","",M118-M118+INDEX(gDP!AB$6:AB$271,MATCH(totalExpenditure!$A118,gDP!$B$6:$B$271))))</f>
        <v>#N/A</v>
      </c>
      <c r="DL118" s="77" t="e">
        <f>IF(N118="","",IF(BM118="","",N118-N118+INDEX(gDP!AC$6:AC$271,MATCH(totalExpenditure!$A118,gDP!$B$6:$B$271))))</f>
        <v>#N/A</v>
      </c>
      <c r="DM118" s="77" t="e">
        <f>IF(O118="","",IF(BN118="","",O118-O118+INDEX(gDP!AD$6:AD$271,MATCH(totalExpenditure!$A118,gDP!$B$6:$B$271))))</f>
        <v>#N/A</v>
      </c>
      <c r="DN118" s="77" t="e">
        <f>IF(P118="","",IF(BO118="","",P118-P118+INDEX(gDP!AE$6:AE$271,MATCH(totalExpenditure!$A118,gDP!$B$6:$B$271))))</f>
        <v>#N/A</v>
      </c>
      <c r="DO118" s="77" t="e">
        <f>IF(Q118="","",IF(BP118="","",Q118-Q118+INDEX(gDP!AF$6:AF$271,MATCH(totalExpenditure!$A118,gDP!$B$6:$B$271))))</f>
        <v>#N/A</v>
      </c>
      <c r="DP118" s="77" t="e">
        <f>IF(R118="","",IF(BQ118="","",R118-R118+INDEX(gDP!AG$6:AG$271,MATCH(totalExpenditure!$A118,gDP!$B$6:$B$271))))</f>
        <v>#N/A</v>
      </c>
      <c r="DQ118" s="77" t="e">
        <f>IF(S118="","",IF(BR118="","",S118-S118+INDEX(gDP!AH$6:AH$271,MATCH(totalExpenditure!$A118,gDP!$B$6:$B$271))))</f>
        <v>#N/A</v>
      </c>
      <c r="DR118" s="77" t="e">
        <f>IF(T118="","",IF(BS118="","",T118-T118+INDEX(gDP!AI$6:AI$271,MATCH(totalExpenditure!$A118,gDP!$B$6:$B$271))))</f>
        <v>#N/A</v>
      </c>
      <c r="DS118" s="77" t="e">
        <f>IF(U118="","",IF(BT118="","",U118-U118+INDEX(gDP!AJ$6:AJ$271,MATCH(totalExpenditure!$A118,gDP!$B$6:$B$271))))</f>
        <v>#N/A</v>
      </c>
      <c r="DT118" s="77" t="e">
        <f>IF(V118="","",IF(BU118="","",V118-V118+INDEX(gDP!AK$6:AK$271,MATCH(totalExpenditure!$A118,gDP!$B$6:$B$271))))</f>
        <v>#N/A</v>
      </c>
      <c r="DU118" s="77" t="e">
        <f>IF(W118="","",IF(BV118="","",W118-W118+INDEX(gDP!AL$6:AL$271,MATCH(totalExpenditure!$A118,gDP!$B$6:$B$271))))</f>
        <v>#N/A</v>
      </c>
      <c r="DV118" s="77" t="e">
        <f>IF(X118="","",IF(BW118="","",X118-X118+INDEX(gDP!AM$6:AM$271,MATCH(totalExpenditure!$A118,gDP!$B$6:$B$271))))</f>
        <v>#N/A</v>
      </c>
      <c r="DW118" s="77" t="e">
        <f>IF(Y118="","",IF(BX118="","",Y118-Y118+INDEX(gDP!AN$6:AN$271,MATCH(totalExpenditure!$A118,gDP!$B$6:$B$271))))</f>
        <v>#N/A</v>
      </c>
      <c r="DX118" s="77" t="e">
        <f>IF(Z118="","",IF(BY118="","",Z118-Z118+INDEX(gDP!AO$6:AO$271,MATCH(totalExpenditure!$A118,gDP!$B$6:$B$271))))</f>
        <v>#N/A</v>
      </c>
      <c r="DY118" s="77" t="e">
        <f>IF(AA118="","",IF(BZ118="","",AA118-AA118+INDEX(gDP!AP$6:AP$271,MATCH(totalExpenditure!$A118,gDP!$B$6:$B$271))))</f>
        <v>#N/A</v>
      </c>
      <c r="DZ118" s="77" t="e">
        <f>IF(AB118="","",IF(CA118="","",AB118-AB118+INDEX(gDP!AQ$6:AQ$271,MATCH(totalExpenditure!$A118,gDP!$B$6:$B$271))))</f>
        <v>#N/A</v>
      </c>
      <c r="EA118" s="77" t="e">
        <f>IF(AC118="","",IF(CB118="","",AC118-AC118+INDEX(gDP!AR$6:AR$271,MATCH(totalExpenditure!$A118,gDP!$B$6:$B$271))))</f>
        <v>#N/A</v>
      </c>
      <c r="EB118" s="77" t="e">
        <f>IF(AD118="","",IF(CC118="","",AD118-AD118+INDEX(gDP!AS$6:AS$271,MATCH(totalExpenditure!$A118,gDP!$B$6:$B$271))))</f>
        <v>#N/A</v>
      </c>
      <c r="EC118" s="77" t="e">
        <f>IF(AE118="","",IF(CD118="","",AE118-AE118+INDEX(gDP!AT$6:AT$271,MATCH(totalExpenditure!$A118,gDP!$B$6:$B$271))))</f>
        <v>#N/A</v>
      </c>
      <c r="ED118" s="77" t="e">
        <f>IF(AF118="","",IF(CE118="","",AF118-AF118+INDEX(gDP!AU$6:AU$271,MATCH(totalExpenditure!$A118,gDP!$B$6:$B$271))))</f>
        <v>#N/A</v>
      </c>
      <c r="EE118" s="77" t="e">
        <f>IF(AG118="","",IF(CF118="","",AG118-AG118+INDEX(gDP!AV$6:AV$271,MATCH(totalExpenditure!$A118,gDP!$B$6:$B$271))))</f>
        <v>#N/A</v>
      </c>
      <c r="EF118" s="77" t="e">
        <f>IF(AH118="","",IF(CG118="","",AH118-AH118+INDEX(gDP!AW$6:AW$271,MATCH(totalExpenditure!$A118,gDP!$B$6:$B$271))))</f>
        <v>#N/A</v>
      </c>
      <c r="EG118" s="77" t="e">
        <f>IF(AI118="","",IF(CH118="","",AI118-AI118+INDEX(gDP!AX$6:AX$271,MATCH(totalExpenditure!$A118,gDP!$B$6:$B$271))))</f>
        <v>#N/A</v>
      </c>
      <c r="EH118" s="77" t="e">
        <f>IF(AJ118="","",IF(CI118="","",AJ118-AJ118+INDEX(gDP!AY$6:AY$271,MATCH(totalExpenditure!$A118,gDP!$B$6:$B$271))))</f>
        <v>#N/A</v>
      </c>
      <c r="EI118" s="77" t="e">
        <f>IF(AK118="","",IF(CJ118="","",AK118-AK118+INDEX(gDP!AZ$6:AZ$271,MATCH(totalExpenditure!$A118,gDP!$B$6:$B$271))))</f>
        <v>#N/A</v>
      </c>
      <c r="EJ118" s="77" t="e">
        <f>IF(AL118="","",IF(CK118="","",AL118-AL118+INDEX(gDP!BA$6:BA$271,MATCH(totalExpenditure!$A118,gDP!$B$6:$B$271))))</f>
        <v>#N/A</v>
      </c>
      <c r="EK118" s="77" t="e">
        <f>IF(AM118="","",IF(CL118="","",AM118-AM118+INDEX(gDP!BB$6:BB$271,MATCH(totalExpenditure!$A118,gDP!$B$6:$B$271))))</f>
        <v>#N/A</v>
      </c>
      <c r="EL118" s="77" t="e">
        <f>IF(AN118="","",IF(CM118="","",AN118-AN118+INDEX(gDP!BC$6:BC$271,MATCH(totalExpenditure!$A118,gDP!$B$6:$B$271))))</f>
        <v>#N/A</v>
      </c>
      <c r="EM118" s="77" t="e">
        <f>IF(AO118="","",IF(CN118="","",AO118-AO118+INDEX(gDP!BD$6:BD$271,MATCH(totalExpenditure!$A118,gDP!$B$6:$B$271))))</f>
        <v>#N/A</v>
      </c>
      <c r="EN118" s="77" t="e">
        <f>IF(AP118="","",IF(CO118="","",AP118-AP118+INDEX(gDP!BE$6:BE$271,MATCH(totalExpenditure!$A118,gDP!$B$6:$B$271))))</f>
        <v>#N/A</v>
      </c>
      <c r="EO118" s="77" t="e">
        <f>IF(AQ118="","",IF(CP118="","",AQ118-AQ118+INDEX(gDP!BF$6:BF$271,MATCH(totalExpenditure!$A118,gDP!$B$6:$B$271))))</f>
        <v>#N/A</v>
      </c>
      <c r="EP118" s="77" t="e">
        <f>IF(AR118="","",IF(CQ118="","",AR118-AR118+INDEX(gDP!BG$6:BG$271,MATCH(totalExpenditure!$A118,gDP!$B$6:$B$271))))</f>
        <v>#N/A</v>
      </c>
      <c r="EQ118" s="77" t="e">
        <f>IF(AS118="","",IF(CR118="","",AS118-AS118+INDEX(gDP!BH$6:BH$271,MATCH(totalExpenditure!$A118,gDP!$B$6:$B$271))))</f>
        <v>#N/A</v>
      </c>
      <c r="ER118" s="77" t="e">
        <f>IF(AT118="","",IF(CS118="","",AT118-AT118+INDEX(gDP!BI$6:BI$271,MATCH(totalExpenditure!$A118,gDP!$B$6:$B$271))))</f>
        <v>#N/A</v>
      </c>
      <c r="ES118" s="77" t="e">
        <f>IF(AU118="","",IF(CT118="","",AU118-AU118+INDEX(gDP!BJ$6:BJ$271,MATCH(totalExpenditure!$A118,gDP!$B$6:$B$271))))</f>
        <v>#N/A</v>
      </c>
      <c r="ET118" s="77" t="e">
        <f>IF(AV118="","",IF(CU118="","",AV118-AV118+INDEX(gDP!BK$6:BK$271,MATCH(totalExpenditure!$A118,gDP!$B$6:$B$271))))</f>
        <v>#N/A</v>
      </c>
      <c r="EU118" s="77" t="e">
        <f>IF(AW118="","",IF(CV118="","",AW118-AW118+INDEX(gDP!BL$6:BL$271,MATCH(totalExpenditure!$A118,gDP!$B$6:$B$271))))</f>
        <v>#N/A</v>
      </c>
      <c r="EV118" s="77" t="e">
        <f>IF(AX118="","",IF(CW118="","",AX118-AX118+INDEX(gDP!BM$6:BM$271,MATCH(totalExpenditure!$A118,gDP!$B$6:$B$271))))</f>
        <v>#N/A</v>
      </c>
      <c r="EW118" s="77" t="e">
        <f>IF(AY118="","",IF(CX118="","",AY118-AY118+INDEX(gDP!BN$6:BN$271,MATCH(totalExpenditure!$A118,gDP!$B$6:$B$271))))</f>
        <v>#N/A</v>
      </c>
      <c r="EX118" s="77" t="e">
        <f>IF(AZ118="","",IF(CY118="","",AZ118-AZ118+INDEX(gDP!BO$6:BO$271,MATCH(totalExpenditure!$A118,gDP!$B$6:$B$271))))</f>
        <v>#N/A</v>
      </c>
    </row>
    <row r="119" spans="1:154" x14ac:dyDescent="0.35">
      <c r="A119" t="s">
        <v>447</v>
      </c>
      <c r="B119" s="77" t="str">
        <f>IF(INDEX([2]pivotTable!B$3:B$308,MATCH(totalExpenditure!$A119,[2]pivotTable!$A$3:$A$308,0))/100*INDEX(gDP!Q$6:Q$271,MATCH(totalExpenditure!$A119,gDP!$B$6:$B$271))=0,"",INDEX([2]pivotTable!B$3:B$308,MATCH(totalExpenditure!$A119,[2]pivotTable!$A$3:$A$308,0))/100*INDEX(gDP!Q$6:Q$271,MATCH(totalExpenditure!$A119,gDP!$B$6:$B$271)))</f>
        <v/>
      </c>
      <c r="C119" s="77" t="str">
        <f>IF(INDEX([2]pivotTable!C$3:C$308,MATCH(totalExpenditure!$A119,[2]pivotTable!$A$3:$A$308,0))/100*INDEX(gDP!R$6:R$271,MATCH(totalExpenditure!$A119,gDP!$B$6:$B$271))=0,"",INDEX([2]pivotTable!C$3:C$308,MATCH(totalExpenditure!$A119,[2]pivotTable!$A$3:$A$308,0))/100*INDEX(gDP!R$6:R$271,MATCH(totalExpenditure!$A119,gDP!$B$6:$B$271)))</f>
        <v/>
      </c>
      <c r="D119" s="77" t="str">
        <f>IF(INDEX([2]pivotTable!D$3:D$308,MATCH(totalExpenditure!$A119,[2]pivotTable!$A$3:$A$308,0))/100*INDEX(gDP!S$6:S$271,MATCH(totalExpenditure!$A119,gDP!$B$6:$B$271))=0,"",INDEX([2]pivotTable!D$3:D$308,MATCH(totalExpenditure!$A119,[2]pivotTable!$A$3:$A$308,0))/100*INDEX(gDP!S$6:S$271,MATCH(totalExpenditure!$A119,gDP!$B$6:$B$271)))</f>
        <v/>
      </c>
      <c r="E119" s="77" t="str">
        <f>IF(INDEX([2]pivotTable!E$3:E$308,MATCH(totalExpenditure!$A119,[2]pivotTable!$A$3:$A$308,0))/100*INDEX(gDP!T$6:T$271,MATCH(totalExpenditure!$A119,gDP!$B$6:$B$271))=0,"",INDEX([2]pivotTable!E$3:E$308,MATCH(totalExpenditure!$A119,[2]pivotTable!$A$3:$A$308,0))/100*INDEX(gDP!T$6:T$271,MATCH(totalExpenditure!$A119,gDP!$B$6:$B$271)))</f>
        <v/>
      </c>
      <c r="F119" s="77" t="str">
        <f>IF(INDEX([2]pivotTable!F$3:F$308,MATCH(totalExpenditure!$A119,[2]pivotTable!$A$3:$A$308,0))/100*INDEX(gDP!U$6:U$271,MATCH(totalExpenditure!$A119,gDP!$B$6:$B$271))=0,"",INDEX([2]pivotTable!F$3:F$308,MATCH(totalExpenditure!$A119,[2]pivotTable!$A$3:$A$308,0))/100*INDEX(gDP!U$6:U$271,MATCH(totalExpenditure!$A119,gDP!$B$6:$B$271)))</f>
        <v/>
      </c>
      <c r="G119" s="77" t="str">
        <f>IF(INDEX([2]pivotTable!G$3:G$308,MATCH(totalExpenditure!$A119,[2]pivotTable!$A$3:$A$308,0))/100*INDEX(gDP!V$6:V$271,MATCH(totalExpenditure!$A119,gDP!$B$6:$B$271))=0,"",INDEX([2]pivotTable!G$3:G$308,MATCH(totalExpenditure!$A119,[2]pivotTable!$A$3:$A$308,0))/100*INDEX(gDP!V$6:V$271,MATCH(totalExpenditure!$A119,gDP!$B$6:$B$271)))</f>
        <v/>
      </c>
      <c r="H119" s="77" t="str">
        <f>IF(INDEX([2]pivotTable!H$3:H$308,MATCH(totalExpenditure!$A119,[2]pivotTable!$A$3:$A$308,0))/100*INDEX(gDP!W$6:W$271,MATCH(totalExpenditure!$A119,gDP!$B$6:$B$271))=0,"",INDEX([2]pivotTable!H$3:H$308,MATCH(totalExpenditure!$A119,[2]pivotTable!$A$3:$A$308,0))/100*INDEX(gDP!W$6:W$271,MATCH(totalExpenditure!$A119,gDP!$B$6:$B$271)))</f>
        <v/>
      </c>
      <c r="I119" s="77" t="str">
        <f>IF(INDEX([2]pivotTable!I$3:I$308,MATCH(totalExpenditure!$A119,[2]pivotTable!$A$3:$A$308,0))/100*INDEX(gDP!X$6:X$271,MATCH(totalExpenditure!$A119,gDP!$B$6:$B$271))=0,"",INDEX([2]pivotTable!I$3:I$308,MATCH(totalExpenditure!$A119,[2]pivotTable!$A$3:$A$308,0))/100*INDEX(gDP!X$6:X$271,MATCH(totalExpenditure!$A119,gDP!$B$6:$B$271)))</f>
        <v/>
      </c>
      <c r="J119" s="77" t="str">
        <f>IF(INDEX([2]pivotTable!J$3:J$308,MATCH(totalExpenditure!$A119,[2]pivotTable!$A$3:$A$308,0))/100*INDEX(gDP!Y$6:Y$271,MATCH(totalExpenditure!$A119,gDP!$B$6:$B$271))=0,"",INDEX([2]pivotTable!J$3:J$308,MATCH(totalExpenditure!$A119,[2]pivotTable!$A$3:$A$308,0))/100*INDEX(gDP!Y$6:Y$271,MATCH(totalExpenditure!$A119,gDP!$B$6:$B$271)))</f>
        <v/>
      </c>
      <c r="K119" s="77" t="str">
        <f>IF(INDEX([2]pivotTable!K$3:K$308,MATCH(totalExpenditure!$A119,[2]pivotTable!$A$3:$A$308,0))/100*INDEX(gDP!Z$6:Z$271,MATCH(totalExpenditure!$A119,gDP!$B$6:$B$271))=0,"",INDEX([2]pivotTable!K$3:K$308,MATCH(totalExpenditure!$A119,[2]pivotTable!$A$3:$A$308,0))/100*INDEX(gDP!Z$6:Z$271,MATCH(totalExpenditure!$A119,gDP!$B$6:$B$271)))</f>
        <v/>
      </c>
      <c r="L119" s="77" t="str">
        <f>IF(INDEX([2]pivotTable!L$3:L$308,MATCH(totalExpenditure!$A119,[2]pivotTable!$A$3:$A$308,0))/100*INDEX(gDP!AA$6:AA$271,MATCH(totalExpenditure!$A119,gDP!$B$6:$B$271))=0,"",INDEX([2]pivotTable!L$3:L$308,MATCH(totalExpenditure!$A119,[2]pivotTable!$A$3:$A$308,0))/100*INDEX(gDP!AA$6:AA$271,MATCH(totalExpenditure!$A119,gDP!$B$6:$B$271)))</f>
        <v/>
      </c>
      <c r="M119" s="77" t="str">
        <f>IF(INDEX([2]pivotTable!M$3:M$308,MATCH(totalExpenditure!$A119,[2]pivotTable!$A$3:$A$308,0))/100*INDEX(gDP!AB$6:AB$271,MATCH(totalExpenditure!$A119,gDP!$B$6:$B$271))=0,"",INDEX([2]pivotTable!M$3:M$308,MATCH(totalExpenditure!$A119,[2]pivotTable!$A$3:$A$308,0))/100*INDEX(gDP!AB$6:AB$271,MATCH(totalExpenditure!$A119,gDP!$B$6:$B$271)))</f>
        <v/>
      </c>
      <c r="N119" s="77" t="str">
        <f>IF(INDEX([2]pivotTable!N$3:N$308,MATCH(totalExpenditure!$A119,[2]pivotTable!$A$3:$A$308,0))/100*INDEX(gDP!AC$6:AC$271,MATCH(totalExpenditure!$A119,gDP!$B$6:$B$271))=0,"",INDEX([2]pivotTable!N$3:N$308,MATCH(totalExpenditure!$A119,[2]pivotTable!$A$3:$A$308,0))/100*INDEX(gDP!AC$6:AC$271,MATCH(totalExpenditure!$A119,gDP!$B$6:$B$271)))</f>
        <v/>
      </c>
      <c r="O119" s="77" t="str">
        <f>IF(INDEX([2]pivotTable!O$3:O$308,MATCH(totalExpenditure!$A119,[2]pivotTable!$A$3:$A$308,0))/100*INDEX(gDP!AD$6:AD$271,MATCH(totalExpenditure!$A119,gDP!$B$6:$B$271))=0,"",INDEX([2]pivotTable!O$3:O$308,MATCH(totalExpenditure!$A119,[2]pivotTable!$A$3:$A$308,0))/100*INDEX(gDP!AD$6:AD$271,MATCH(totalExpenditure!$A119,gDP!$B$6:$B$271)))</f>
        <v/>
      </c>
      <c r="P119" s="77" t="str">
        <f>IF(INDEX([2]pivotTable!P$3:P$308,MATCH(totalExpenditure!$A119,[2]pivotTable!$A$3:$A$308,0))/100*INDEX(gDP!AE$6:AE$271,MATCH(totalExpenditure!$A119,gDP!$B$6:$B$271))=0,"",INDEX([2]pivotTable!P$3:P$308,MATCH(totalExpenditure!$A119,[2]pivotTable!$A$3:$A$308,0))/100*INDEX(gDP!AE$6:AE$271,MATCH(totalExpenditure!$A119,gDP!$B$6:$B$271)))</f>
        <v/>
      </c>
      <c r="Q119" s="77" t="str">
        <f>IF(INDEX([2]pivotTable!Q$3:Q$308,MATCH(totalExpenditure!$A119,[2]pivotTable!$A$3:$A$308,0))/100*INDEX(gDP!AF$6:AF$271,MATCH(totalExpenditure!$A119,gDP!$B$6:$B$271))=0,"",INDEX([2]pivotTable!Q$3:Q$308,MATCH(totalExpenditure!$A119,[2]pivotTable!$A$3:$A$308,0))/100*INDEX(gDP!AF$6:AF$271,MATCH(totalExpenditure!$A119,gDP!$B$6:$B$271)))</f>
        <v/>
      </c>
      <c r="R119" s="77" t="str">
        <f>IF(INDEX([2]pivotTable!R$3:R$308,MATCH(totalExpenditure!$A119,[2]pivotTable!$A$3:$A$308,0))/100*INDEX(gDP!AG$6:AG$271,MATCH(totalExpenditure!$A119,gDP!$B$6:$B$271))=0,"",INDEX([2]pivotTable!R$3:R$308,MATCH(totalExpenditure!$A119,[2]pivotTable!$A$3:$A$308,0))/100*INDEX(gDP!AG$6:AG$271,MATCH(totalExpenditure!$A119,gDP!$B$6:$B$271)))</f>
        <v/>
      </c>
      <c r="S119" s="77" t="str">
        <f>IF(INDEX([2]pivotTable!S$3:S$308,MATCH(totalExpenditure!$A119,[2]pivotTable!$A$3:$A$308,0))/100*INDEX(gDP!AH$6:AH$271,MATCH(totalExpenditure!$A119,gDP!$B$6:$B$271))=0,"",INDEX([2]pivotTable!S$3:S$308,MATCH(totalExpenditure!$A119,[2]pivotTable!$A$3:$A$308,0))/100*INDEX(gDP!AH$6:AH$271,MATCH(totalExpenditure!$A119,gDP!$B$6:$B$271)))</f>
        <v/>
      </c>
      <c r="T119" s="77" t="str">
        <f>IF(INDEX([2]pivotTable!T$3:T$308,MATCH(totalExpenditure!$A119,[2]pivotTable!$A$3:$A$308,0))/100*INDEX(gDP!AI$6:AI$271,MATCH(totalExpenditure!$A119,gDP!$B$6:$B$271))=0,"",INDEX([2]pivotTable!T$3:T$308,MATCH(totalExpenditure!$A119,[2]pivotTable!$A$3:$A$308,0))/100*INDEX(gDP!AI$6:AI$271,MATCH(totalExpenditure!$A119,gDP!$B$6:$B$271)))</f>
        <v/>
      </c>
      <c r="U119" s="77" t="str">
        <f>IF(INDEX([2]pivotTable!U$3:U$308,MATCH(totalExpenditure!$A119,[2]pivotTable!$A$3:$A$308,0))/100*INDEX(gDP!AJ$6:AJ$271,MATCH(totalExpenditure!$A119,gDP!$B$6:$B$271))=0,"",INDEX([2]pivotTable!U$3:U$308,MATCH(totalExpenditure!$A119,[2]pivotTable!$A$3:$A$308,0))/100*INDEX(gDP!AJ$6:AJ$271,MATCH(totalExpenditure!$A119,gDP!$B$6:$B$271)))</f>
        <v/>
      </c>
      <c r="V119" s="77" t="str">
        <f>IF(INDEX([2]pivotTable!V$3:V$308,MATCH(totalExpenditure!$A119,[2]pivotTable!$A$3:$A$308,0))/100*INDEX(gDP!AK$6:AK$271,MATCH(totalExpenditure!$A119,gDP!$B$6:$B$271))=0,"",INDEX([2]pivotTable!V$3:V$308,MATCH(totalExpenditure!$A119,[2]pivotTable!$A$3:$A$308,0))/100*INDEX(gDP!AK$6:AK$271,MATCH(totalExpenditure!$A119,gDP!$B$6:$B$271)))</f>
        <v/>
      </c>
      <c r="W119" s="77" t="str">
        <f>IF(INDEX([2]pivotTable!W$3:W$308,MATCH(totalExpenditure!$A119,[2]pivotTable!$A$3:$A$308,0))/100*INDEX(gDP!AL$6:AL$271,MATCH(totalExpenditure!$A119,gDP!$B$6:$B$271))=0,"",INDEX([2]pivotTable!W$3:W$308,MATCH(totalExpenditure!$A119,[2]pivotTable!$A$3:$A$308,0))/100*INDEX(gDP!AL$6:AL$271,MATCH(totalExpenditure!$A119,gDP!$B$6:$B$271)))</f>
        <v/>
      </c>
      <c r="X119" s="77" t="str">
        <f>IF(INDEX([2]pivotTable!X$3:X$308,MATCH(totalExpenditure!$A119,[2]pivotTable!$A$3:$A$308,0))/100*INDEX(gDP!AM$6:AM$271,MATCH(totalExpenditure!$A119,gDP!$B$6:$B$271))=0,"",INDEX([2]pivotTable!X$3:X$308,MATCH(totalExpenditure!$A119,[2]pivotTable!$A$3:$A$308,0))/100*INDEX(gDP!AM$6:AM$271,MATCH(totalExpenditure!$A119,gDP!$B$6:$B$271)))</f>
        <v/>
      </c>
      <c r="Y119" s="77" t="str">
        <f>IF(INDEX([2]pivotTable!Y$3:Y$308,MATCH(totalExpenditure!$A119,[2]pivotTable!$A$3:$A$308,0))/100*INDEX(gDP!AN$6:AN$271,MATCH(totalExpenditure!$A119,gDP!$B$6:$B$271))=0,"",INDEX([2]pivotTable!Y$3:Y$308,MATCH(totalExpenditure!$A119,[2]pivotTable!$A$3:$A$308,0))/100*INDEX(gDP!AN$6:AN$271,MATCH(totalExpenditure!$A119,gDP!$B$6:$B$271)))</f>
        <v/>
      </c>
      <c r="Z119" s="77" t="str">
        <f>IF(INDEX([2]pivotTable!Z$3:Z$308,MATCH(totalExpenditure!$A119,[2]pivotTable!$A$3:$A$308,0))/100*INDEX(gDP!AO$6:AO$271,MATCH(totalExpenditure!$A119,gDP!$B$6:$B$271))=0,"",INDEX([2]pivotTable!Z$3:Z$308,MATCH(totalExpenditure!$A119,[2]pivotTable!$A$3:$A$308,0))/100*INDEX(gDP!AO$6:AO$271,MATCH(totalExpenditure!$A119,gDP!$B$6:$B$271)))</f>
        <v/>
      </c>
      <c r="AA119" s="77" t="str">
        <f>IF(INDEX([2]pivotTable!AA$3:AA$308,MATCH(totalExpenditure!$A119,[2]pivotTable!$A$3:$A$308,0))/100*INDEX(gDP!AP$6:AP$271,MATCH(totalExpenditure!$A119,gDP!$B$6:$B$271))=0,"",INDEX([2]pivotTable!AA$3:AA$308,MATCH(totalExpenditure!$A119,[2]pivotTable!$A$3:$A$308,0))/100*INDEX(gDP!AP$6:AP$271,MATCH(totalExpenditure!$A119,gDP!$B$6:$B$271)))</f>
        <v/>
      </c>
      <c r="AB119" s="77" t="str">
        <f>IF(INDEX([2]pivotTable!AB$3:AB$308,MATCH(totalExpenditure!$A119,[2]pivotTable!$A$3:$A$308,0))/100*INDEX(gDP!AQ$6:AQ$271,MATCH(totalExpenditure!$A119,gDP!$B$6:$B$271))=0,"",INDEX([2]pivotTable!AB$3:AB$308,MATCH(totalExpenditure!$A119,[2]pivotTable!$A$3:$A$308,0))/100*INDEX(gDP!AQ$6:AQ$271,MATCH(totalExpenditure!$A119,gDP!$B$6:$B$271)))</f>
        <v/>
      </c>
      <c r="AC119" s="77" t="str">
        <f>IF(INDEX([2]pivotTable!AC$3:AC$308,MATCH(totalExpenditure!$A119,[2]pivotTable!$A$3:$A$308,0))/100*INDEX(gDP!AR$6:AR$271,MATCH(totalExpenditure!$A119,gDP!$B$6:$B$271))=0,"",INDEX([2]pivotTable!AC$3:AC$308,MATCH(totalExpenditure!$A119,[2]pivotTable!$A$3:$A$308,0))/100*INDEX(gDP!AR$6:AR$271,MATCH(totalExpenditure!$A119,gDP!$B$6:$B$271)))</f>
        <v/>
      </c>
      <c r="AD119" s="77" t="str">
        <f>IF(INDEX([2]pivotTable!AD$3:AD$308,MATCH(totalExpenditure!$A119,[2]pivotTable!$A$3:$A$308,0))/100*INDEX(gDP!AS$6:AS$271,MATCH(totalExpenditure!$A119,gDP!$B$6:$B$271))=0,"",INDEX([2]pivotTable!AD$3:AD$308,MATCH(totalExpenditure!$A119,[2]pivotTable!$A$3:$A$308,0))/100*INDEX(gDP!AS$6:AS$271,MATCH(totalExpenditure!$A119,gDP!$B$6:$B$271)))</f>
        <v/>
      </c>
      <c r="AE119" s="77">
        <f>IF(INDEX([2]pivotTable!AE$3:AE$308,MATCH(totalExpenditure!$A119,[2]pivotTable!$A$3:$A$308,0))/100*INDEX(gDP!AT$6:AT$271,MATCH(totalExpenditure!$A119,gDP!$B$6:$B$271))=0,"",INDEX([2]pivotTable!AE$3:AE$308,MATCH(totalExpenditure!$A119,[2]pivotTable!$A$3:$A$308,0))/100*INDEX(gDP!AT$6:AT$271,MATCH(totalExpenditure!$A119,gDP!$B$6:$B$271)))</f>
        <v>6587877.4436846562</v>
      </c>
      <c r="AF119" s="77">
        <f>IF(INDEX([2]pivotTable!AF$3:AF$308,MATCH(totalExpenditure!$A119,[2]pivotTable!$A$3:$A$308,0))/100*INDEX(gDP!AU$6:AU$271,MATCH(totalExpenditure!$A119,gDP!$B$6:$B$271))=0,"",INDEX([2]pivotTable!AF$3:AF$308,MATCH(totalExpenditure!$A119,[2]pivotTable!$A$3:$A$308,0))/100*INDEX(gDP!AU$6:AU$271,MATCH(totalExpenditure!$A119,gDP!$B$6:$B$271)))</f>
        <v>11182074.065831209</v>
      </c>
      <c r="AG119" s="77">
        <f>IF(INDEX([2]pivotTable!AG$3:AG$308,MATCH(totalExpenditure!$A119,[2]pivotTable!$A$3:$A$308,0))/100*INDEX(gDP!AV$6:AV$271,MATCH(totalExpenditure!$A119,gDP!$B$6:$B$271))=0,"",INDEX([2]pivotTable!AG$3:AG$308,MATCH(totalExpenditure!$A119,[2]pivotTable!$A$3:$A$308,0))/100*INDEX(gDP!AV$6:AV$271,MATCH(totalExpenditure!$A119,gDP!$B$6:$B$271)))</f>
        <v>18286932.86055088</v>
      </c>
      <c r="AH119" s="77">
        <f>IF(INDEX([2]pivotTable!AH$3:AH$308,MATCH(totalExpenditure!$A119,[2]pivotTable!$A$3:$A$308,0))/100*INDEX(gDP!AW$6:AW$271,MATCH(totalExpenditure!$A119,gDP!$B$6:$B$271))=0,"",INDEX([2]pivotTable!AH$3:AH$308,MATCH(totalExpenditure!$A119,[2]pivotTable!$A$3:$A$308,0))/100*INDEX(gDP!AW$6:AW$271,MATCH(totalExpenditure!$A119,gDP!$B$6:$B$271)))</f>
        <v>22120484.05723184</v>
      </c>
      <c r="AI119" s="77">
        <f>IF(INDEX([2]pivotTable!AI$3:AI$308,MATCH(totalExpenditure!$A119,[2]pivotTable!$A$3:$A$308,0))/100*INDEX(gDP!AX$6:AX$271,MATCH(totalExpenditure!$A119,gDP!$B$6:$B$271))=0,"",INDEX([2]pivotTable!AI$3:AI$308,MATCH(totalExpenditure!$A119,[2]pivotTable!$A$3:$A$308,0))/100*INDEX(gDP!AX$6:AX$271,MATCH(totalExpenditure!$A119,gDP!$B$6:$B$271)))</f>
        <v>15167666.760344639</v>
      </c>
      <c r="AJ119" s="77">
        <f>IF(INDEX([2]pivotTable!AJ$3:AJ$308,MATCH(totalExpenditure!$A119,[2]pivotTable!$A$3:$A$308,0))/100*INDEX(gDP!AY$6:AY$271,MATCH(totalExpenditure!$A119,gDP!$B$6:$B$271))=0,"",INDEX([2]pivotTable!AJ$3:AJ$308,MATCH(totalExpenditure!$A119,[2]pivotTable!$A$3:$A$308,0))/100*INDEX(gDP!AY$6:AY$271,MATCH(totalExpenditure!$A119,gDP!$B$6:$B$271)))</f>
        <v>41916764.525505841</v>
      </c>
      <c r="AK119" s="77">
        <f>IF(INDEX([2]pivotTable!AK$3:AK$308,MATCH(totalExpenditure!$A119,[2]pivotTable!$A$3:$A$308,0))/100*INDEX(gDP!AZ$6:AZ$271,MATCH(totalExpenditure!$A119,gDP!$B$6:$B$271))=0,"",INDEX([2]pivotTable!AK$3:AK$308,MATCH(totalExpenditure!$A119,[2]pivotTable!$A$3:$A$308,0))/100*INDEX(gDP!AZ$6:AZ$271,MATCH(totalExpenditure!$A119,gDP!$B$6:$B$271)))</f>
        <v>51966013.432206713</v>
      </c>
      <c r="AL119" s="77">
        <f>IF(INDEX([2]pivotTable!AL$3:AL$308,MATCH(totalExpenditure!$A119,[2]pivotTable!$A$3:$A$308,0))/100*INDEX(gDP!BA$6:BA$271,MATCH(totalExpenditure!$A119,gDP!$B$6:$B$271))=0,"",INDEX([2]pivotTable!AL$3:AL$308,MATCH(totalExpenditure!$A119,[2]pivotTable!$A$3:$A$308,0))/100*INDEX(gDP!BA$6:BA$271,MATCH(totalExpenditure!$A119,gDP!$B$6:$B$271)))</f>
        <v>43379095.168844402</v>
      </c>
      <c r="AM119" s="77">
        <f>IF(INDEX([2]pivotTable!AM$3:AM$308,MATCH(totalExpenditure!$A119,[2]pivotTable!$A$3:$A$308,0))/100*INDEX(gDP!BB$6:BB$271,MATCH(totalExpenditure!$A119,gDP!$B$6:$B$271))=0,"",INDEX([2]pivotTable!AM$3:AM$308,MATCH(totalExpenditure!$A119,[2]pivotTable!$A$3:$A$308,0))/100*INDEX(gDP!BB$6:BB$271,MATCH(totalExpenditure!$A119,gDP!$B$6:$B$271)))</f>
        <v>21047062.750731204</v>
      </c>
      <c r="AN119" s="77">
        <f>IF(INDEX([2]pivotTable!AN$3:AN$308,MATCH(totalExpenditure!$A119,[2]pivotTable!$A$3:$A$308,0))/100*INDEX(gDP!BC$6:BC$271,MATCH(totalExpenditure!$A119,gDP!$B$6:$B$271))=0,"",INDEX([2]pivotTable!AN$3:AN$308,MATCH(totalExpenditure!$A119,[2]pivotTable!$A$3:$A$308,0))/100*INDEX(gDP!BC$6:BC$271,MATCH(totalExpenditure!$A119,gDP!$B$6:$B$271)))</f>
        <v>22001859.068383679</v>
      </c>
      <c r="AO119" s="77">
        <f>IF(INDEX([2]pivotTable!AO$3:AO$308,MATCH(totalExpenditure!$A119,[2]pivotTable!$A$3:$A$308,0))/100*INDEX(gDP!BD$6:BD$271,MATCH(totalExpenditure!$A119,gDP!$B$6:$B$271))=0,"",INDEX([2]pivotTable!AO$3:AO$308,MATCH(totalExpenditure!$A119,[2]pivotTable!$A$3:$A$308,0))/100*INDEX(gDP!BD$6:BD$271,MATCH(totalExpenditure!$A119,gDP!$B$6:$B$271)))</f>
        <v>24354596.68149104</v>
      </c>
      <c r="AP119" s="77">
        <f>IF(INDEX([2]pivotTable!AP$3:AP$308,MATCH(totalExpenditure!$A119,[2]pivotTable!$A$3:$A$308,0))/100*INDEX(gDP!BE$6:BE$271,MATCH(totalExpenditure!$A119,gDP!$B$6:$B$271))=0,"",INDEX([2]pivotTable!AP$3:AP$308,MATCH(totalExpenditure!$A119,[2]pivotTable!$A$3:$A$308,0))/100*INDEX(gDP!BE$6:BE$271,MATCH(totalExpenditure!$A119,gDP!$B$6:$B$271)))</f>
        <v>11801206.50683544</v>
      </c>
      <c r="AQ119" s="77">
        <f>IF(INDEX([2]pivotTable!AQ$3:AQ$308,MATCH(totalExpenditure!$A119,[2]pivotTable!$A$3:$A$308,0))/100*INDEX(gDP!BF$6:BF$271,MATCH(totalExpenditure!$A119,gDP!$B$6:$B$271))=0,"",INDEX([2]pivotTable!AQ$3:AQ$308,MATCH(totalExpenditure!$A119,[2]pivotTable!$A$3:$A$308,0))/100*INDEX(gDP!BF$6:BF$271,MATCH(totalExpenditure!$A119,gDP!$B$6:$B$271)))</f>
        <v>19350072.618374038</v>
      </c>
      <c r="AR119" s="77">
        <f>IF(INDEX([2]pivotTable!AR$3:AR$308,MATCH(totalExpenditure!$A119,[2]pivotTable!$A$3:$A$308,0))/100*INDEX(gDP!BG$6:BG$271,MATCH(totalExpenditure!$A119,gDP!$B$6:$B$271))=0,"",INDEX([2]pivotTable!AR$3:AR$308,MATCH(totalExpenditure!$A119,[2]pivotTable!$A$3:$A$308,0))/100*INDEX(gDP!BG$6:BG$271,MATCH(totalExpenditure!$A119,gDP!$B$6:$B$271)))</f>
        <v>14294129.742312882</v>
      </c>
      <c r="AS119" s="77">
        <f>IF(INDEX([2]pivotTable!AS$3:AS$308,MATCH(totalExpenditure!$A119,[2]pivotTable!$A$3:$A$308,0))/100*INDEX(gDP!BH$6:BH$271,MATCH(totalExpenditure!$A119,gDP!$B$6:$B$271))=0,"",INDEX([2]pivotTable!AS$3:AS$308,MATCH(totalExpenditure!$A119,[2]pivotTable!$A$3:$A$308,0))/100*INDEX(gDP!BH$6:BH$271,MATCH(totalExpenditure!$A119,gDP!$B$6:$B$271)))</f>
        <v>14013768.415272962</v>
      </c>
      <c r="AT119" s="77">
        <f>IF(INDEX([2]pivotTable!AT$3:AT$308,MATCH(totalExpenditure!$A119,[2]pivotTable!$A$3:$A$308,0))/100*INDEX(gDP!BI$6:BI$271,MATCH(totalExpenditure!$A119,gDP!$B$6:$B$271))=0,"",INDEX([2]pivotTable!AT$3:AT$308,MATCH(totalExpenditure!$A119,[2]pivotTable!$A$3:$A$308,0))/100*INDEX(gDP!BI$6:BI$271,MATCH(totalExpenditure!$A119,gDP!$B$6:$B$271)))</f>
        <v>16634534.424761921</v>
      </c>
      <c r="AU119" s="77">
        <f>IF(INDEX([2]pivotTable!AU$3:AU$308,MATCH(totalExpenditure!$A119,[2]pivotTable!$A$3:$A$308,0))/100*INDEX(gDP!BJ$6:BJ$271,MATCH(totalExpenditure!$A119,gDP!$B$6:$B$271))=0,"",INDEX([2]pivotTable!AU$3:AU$308,MATCH(totalExpenditure!$A119,[2]pivotTable!$A$3:$A$308,0))/100*INDEX(gDP!BJ$6:BJ$271,MATCH(totalExpenditure!$A119,gDP!$B$6:$B$271)))</f>
        <v>59347884.425904714</v>
      </c>
      <c r="AV119" s="77">
        <f>IF(INDEX([2]pivotTable!AV$3:AV$308,MATCH(totalExpenditure!$A119,[2]pivotTable!$A$3:$A$308,0))/100*INDEX(gDP!BK$6:BK$271,MATCH(totalExpenditure!$A119,gDP!$B$6:$B$271))=0,"",INDEX([2]pivotTable!AV$3:AV$308,MATCH(totalExpenditure!$A119,[2]pivotTable!$A$3:$A$308,0))/100*INDEX(gDP!BK$6:BK$271,MATCH(totalExpenditure!$A119,gDP!$B$6:$B$271)))</f>
        <v>21008680.465654962</v>
      </c>
      <c r="AW119" s="77">
        <f>IF(INDEX([2]pivotTable!AW$3:AW$308,MATCH(totalExpenditure!$A119,[2]pivotTable!$A$3:$A$308,0))/100*INDEX(gDP!BL$6:BL$271,MATCH(totalExpenditure!$A119,gDP!$B$6:$B$271))=0,"",INDEX([2]pivotTable!AW$3:AW$308,MATCH(totalExpenditure!$A119,[2]pivotTable!$A$3:$A$308,0))/100*INDEX(gDP!BL$6:BL$271,MATCH(totalExpenditure!$A119,gDP!$B$6:$B$271)))</f>
        <v>69107762.218026578</v>
      </c>
      <c r="AX119" s="77">
        <f>IF(INDEX([2]pivotTable!AX$3:AX$308,MATCH(totalExpenditure!$A119,[2]pivotTable!$A$3:$A$308,0))/100*INDEX(gDP!BM$6:BM$271,MATCH(totalExpenditure!$A119,gDP!$B$6:$B$271))=0,"",INDEX([2]pivotTable!AX$3:AX$308,MATCH(totalExpenditure!$A119,[2]pivotTable!$A$3:$A$308,0))/100*INDEX(gDP!BM$6:BM$271,MATCH(totalExpenditure!$A119,gDP!$B$6:$B$271)))</f>
        <v>34607925.110505439</v>
      </c>
      <c r="AY119" s="77">
        <f>IF(INDEX([2]pivotTable!AY$3:AY$308,MATCH(totalExpenditure!$A119,[2]pivotTable!$A$3:$A$308,0))/100*INDEX(gDP!BN$6:BN$271,MATCH(totalExpenditure!$A119,gDP!$B$6:$B$271))=0,"",INDEX([2]pivotTable!AY$3:AY$308,MATCH(totalExpenditure!$A119,[2]pivotTable!$A$3:$A$308,0))/100*INDEX(gDP!BN$6:BN$271,MATCH(totalExpenditure!$A119,gDP!$B$6:$B$271)))</f>
        <v>41276593.574874081</v>
      </c>
      <c r="AZ119" s="77" t="str">
        <f>IF(INDEX([2]pivotTable!AZ$3:AZ$308,MATCH(totalExpenditure!$A119,[2]pivotTable!$A$3:$A$308,0))/100*INDEX(gDP!BO$6:BO$271,MATCH(totalExpenditure!$A119,gDP!$B$6:$B$271))=0,"",INDEX([2]pivotTable!AZ$3:AZ$308,MATCH(totalExpenditure!$A119,[2]pivotTable!$A$3:$A$308,0))/100*INDEX(gDP!BO$6:BO$271,MATCH(totalExpenditure!$A119,gDP!$B$6:$B$271)))</f>
        <v/>
      </c>
      <c r="BA119" s="77" t="str">
        <f>IF(INDEX([2]pivotTable!B$310:B$615,MATCH(totalExpenditure!$A119,[2]pivotTable!$A$310:$A$615,0))/100*INDEX(gDP!Q$6:Q$271,MATCH(totalExpenditure!$A119,gDP!$B$6:$B$271))=0,"",INDEX([2]pivotTable!B$310:B$615,MATCH(totalExpenditure!$A119,[2]pivotTable!$A$310:$A$615,0))/100*INDEX(gDP!Q$6:Q$271,MATCH(totalExpenditure!$A119,gDP!$B$6:$B$271)))</f>
        <v/>
      </c>
      <c r="BB119" s="77" t="str">
        <f>IF(INDEX([2]pivotTable!C$310:C$615,MATCH(totalExpenditure!$A119,[2]pivotTable!$A$310:$A$615,0))/100*INDEX(gDP!R$6:R$271,MATCH(totalExpenditure!$A119,gDP!$B$6:$B$271))=0,"",INDEX([2]pivotTable!C$310:C$615,MATCH(totalExpenditure!$A119,[2]pivotTable!$A$310:$A$615,0))/100*INDEX(gDP!R$6:R$271,MATCH(totalExpenditure!$A119,gDP!$B$6:$B$271)))</f>
        <v/>
      </c>
      <c r="BC119" s="77" t="str">
        <f>IF(INDEX([2]pivotTable!D$310:D$615,MATCH(totalExpenditure!$A119,[2]pivotTable!$A$310:$A$615,0))/100*INDEX(gDP!S$6:S$271,MATCH(totalExpenditure!$A119,gDP!$B$6:$B$271))=0,"",INDEX([2]pivotTable!D$310:D$615,MATCH(totalExpenditure!$A119,[2]pivotTable!$A$310:$A$615,0))/100*INDEX(gDP!S$6:S$271,MATCH(totalExpenditure!$A119,gDP!$B$6:$B$271)))</f>
        <v/>
      </c>
      <c r="BD119" s="77" t="str">
        <f>IF(INDEX([2]pivotTable!E$310:E$615,MATCH(totalExpenditure!$A119,[2]pivotTable!$A$310:$A$615,0))/100*INDEX(gDP!T$6:T$271,MATCH(totalExpenditure!$A119,gDP!$B$6:$B$271))=0,"",INDEX([2]pivotTable!E$310:E$615,MATCH(totalExpenditure!$A119,[2]pivotTable!$A$310:$A$615,0))/100*INDEX(gDP!T$6:T$271,MATCH(totalExpenditure!$A119,gDP!$B$6:$B$271)))</f>
        <v/>
      </c>
      <c r="BE119" s="77" t="str">
        <f>IF(INDEX([2]pivotTable!F$310:F$615,MATCH(totalExpenditure!$A119,[2]pivotTable!$A$310:$A$615,0))/100*INDEX(gDP!U$6:U$271,MATCH(totalExpenditure!$A119,gDP!$B$6:$B$271))=0,"",INDEX([2]pivotTable!F$310:F$615,MATCH(totalExpenditure!$A119,[2]pivotTable!$A$310:$A$615,0))/100*INDEX(gDP!U$6:U$271,MATCH(totalExpenditure!$A119,gDP!$B$6:$B$271)))</f>
        <v/>
      </c>
      <c r="BF119" s="77" t="str">
        <f>IF(INDEX([2]pivotTable!G$310:G$615,MATCH(totalExpenditure!$A119,[2]pivotTable!$A$310:$A$615,0))/100*INDEX(gDP!V$6:V$271,MATCH(totalExpenditure!$A119,gDP!$B$6:$B$271))=0,"",INDEX([2]pivotTable!G$310:G$615,MATCH(totalExpenditure!$A119,[2]pivotTable!$A$310:$A$615,0))/100*INDEX(gDP!V$6:V$271,MATCH(totalExpenditure!$A119,gDP!$B$6:$B$271)))</f>
        <v/>
      </c>
      <c r="BG119" s="77" t="str">
        <f>IF(INDEX([2]pivotTable!H$310:H$615,MATCH(totalExpenditure!$A119,[2]pivotTable!$A$310:$A$615,0))/100*INDEX(gDP!W$6:W$271,MATCH(totalExpenditure!$A119,gDP!$B$6:$B$271))=0,"",INDEX([2]pivotTable!H$310:H$615,MATCH(totalExpenditure!$A119,[2]pivotTable!$A$310:$A$615,0))/100*INDEX(gDP!W$6:W$271,MATCH(totalExpenditure!$A119,gDP!$B$6:$B$271)))</f>
        <v/>
      </c>
      <c r="BH119" s="77" t="str">
        <f>IF(INDEX([2]pivotTable!I$310:I$615,MATCH(totalExpenditure!$A119,[2]pivotTable!$A$310:$A$615,0))/100*INDEX(gDP!X$6:X$271,MATCH(totalExpenditure!$A119,gDP!$B$6:$B$271))=0,"",INDEX([2]pivotTable!I$310:I$615,MATCH(totalExpenditure!$A119,[2]pivotTable!$A$310:$A$615,0))/100*INDEX(gDP!X$6:X$271,MATCH(totalExpenditure!$A119,gDP!$B$6:$B$271)))</f>
        <v/>
      </c>
      <c r="BI119" s="77" t="str">
        <f>IF(INDEX([2]pivotTable!J$310:J$615,MATCH(totalExpenditure!$A119,[2]pivotTable!$A$310:$A$615,0))/100*INDEX(gDP!Y$6:Y$271,MATCH(totalExpenditure!$A119,gDP!$B$6:$B$271))=0,"",INDEX([2]pivotTable!J$310:J$615,MATCH(totalExpenditure!$A119,[2]pivotTable!$A$310:$A$615,0))/100*INDEX(gDP!Y$6:Y$271,MATCH(totalExpenditure!$A119,gDP!$B$6:$B$271)))</f>
        <v/>
      </c>
      <c r="BJ119" s="77" t="str">
        <f>IF(INDEX([2]pivotTable!K$310:K$615,MATCH(totalExpenditure!$A119,[2]pivotTable!$A$310:$A$615,0))/100*INDEX(gDP!Z$6:Z$271,MATCH(totalExpenditure!$A119,gDP!$B$6:$B$271))=0,"",INDEX([2]pivotTable!K$310:K$615,MATCH(totalExpenditure!$A119,[2]pivotTable!$A$310:$A$615,0))/100*INDEX(gDP!Z$6:Z$271,MATCH(totalExpenditure!$A119,gDP!$B$6:$B$271)))</f>
        <v/>
      </c>
      <c r="BK119" s="77" t="str">
        <f>IF(INDEX([2]pivotTable!L$310:L$615,MATCH(totalExpenditure!$A119,[2]pivotTable!$A$310:$A$615,0))/100*INDEX(gDP!AA$6:AA$271,MATCH(totalExpenditure!$A119,gDP!$B$6:$B$271))=0,"",INDEX([2]pivotTable!L$310:L$615,MATCH(totalExpenditure!$A119,[2]pivotTable!$A$310:$A$615,0))/100*INDEX(gDP!AA$6:AA$271,MATCH(totalExpenditure!$A119,gDP!$B$6:$B$271)))</f>
        <v/>
      </c>
      <c r="BL119" s="77" t="str">
        <f>IF(INDEX([2]pivotTable!M$310:M$615,MATCH(totalExpenditure!$A119,[2]pivotTable!$A$310:$A$615,0))/100*INDEX(gDP!AB$6:AB$271,MATCH(totalExpenditure!$A119,gDP!$B$6:$B$271))=0,"",INDEX([2]pivotTable!M$310:M$615,MATCH(totalExpenditure!$A119,[2]pivotTable!$A$310:$A$615,0))/100*INDEX(gDP!AB$6:AB$271,MATCH(totalExpenditure!$A119,gDP!$B$6:$B$271)))</f>
        <v/>
      </c>
      <c r="BM119" s="77" t="str">
        <f>IF(INDEX([2]pivotTable!N$310:N$615,MATCH(totalExpenditure!$A119,[2]pivotTable!$A$310:$A$615,0))/100*INDEX(gDP!AC$6:AC$271,MATCH(totalExpenditure!$A119,gDP!$B$6:$B$271))=0,"",INDEX([2]pivotTable!N$310:N$615,MATCH(totalExpenditure!$A119,[2]pivotTable!$A$310:$A$615,0))/100*INDEX(gDP!AC$6:AC$271,MATCH(totalExpenditure!$A119,gDP!$B$6:$B$271)))</f>
        <v/>
      </c>
      <c r="BN119" s="77" t="str">
        <f>IF(INDEX([2]pivotTable!O$310:O$615,MATCH(totalExpenditure!$A119,[2]pivotTable!$A$310:$A$615,0))/100*INDEX(gDP!AD$6:AD$271,MATCH(totalExpenditure!$A119,gDP!$B$6:$B$271))=0,"",INDEX([2]pivotTable!O$310:O$615,MATCH(totalExpenditure!$A119,[2]pivotTable!$A$310:$A$615,0))/100*INDEX(gDP!AD$6:AD$271,MATCH(totalExpenditure!$A119,gDP!$B$6:$B$271)))</f>
        <v/>
      </c>
      <c r="BO119" s="77" t="str">
        <f>IF(INDEX([2]pivotTable!P$310:P$615,MATCH(totalExpenditure!$A119,[2]pivotTable!$A$310:$A$615,0))/100*INDEX(gDP!AE$6:AE$271,MATCH(totalExpenditure!$A119,gDP!$B$6:$B$271))=0,"",INDEX([2]pivotTable!P$310:P$615,MATCH(totalExpenditure!$A119,[2]pivotTable!$A$310:$A$615,0))/100*INDEX(gDP!AE$6:AE$271,MATCH(totalExpenditure!$A119,gDP!$B$6:$B$271)))</f>
        <v/>
      </c>
      <c r="BP119" s="77" t="str">
        <f>IF(INDEX([2]pivotTable!Q$310:Q$615,MATCH(totalExpenditure!$A119,[2]pivotTable!$A$310:$A$615,0))/100*INDEX(gDP!AF$6:AF$271,MATCH(totalExpenditure!$A119,gDP!$B$6:$B$271))=0,"",INDEX([2]pivotTable!Q$310:Q$615,MATCH(totalExpenditure!$A119,[2]pivotTable!$A$310:$A$615,0))/100*INDEX(gDP!AF$6:AF$271,MATCH(totalExpenditure!$A119,gDP!$B$6:$B$271)))</f>
        <v/>
      </c>
      <c r="BQ119" s="77" t="str">
        <f>IF(INDEX([2]pivotTable!R$310:R$615,MATCH(totalExpenditure!$A119,[2]pivotTable!$A$310:$A$615,0))/100*INDEX(gDP!AG$6:AG$271,MATCH(totalExpenditure!$A119,gDP!$B$6:$B$271))=0,"",INDEX([2]pivotTable!R$310:R$615,MATCH(totalExpenditure!$A119,[2]pivotTable!$A$310:$A$615,0))/100*INDEX(gDP!AG$6:AG$271,MATCH(totalExpenditure!$A119,gDP!$B$6:$B$271)))</f>
        <v/>
      </c>
      <c r="BR119" s="77" t="str">
        <f>IF(INDEX([2]pivotTable!S$310:S$615,MATCH(totalExpenditure!$A119,[2]pivotTable!$A$310:$A$615,0))/100*INDEX(gDP!AH$6:AH$271,MATCH(totalExpenditure!$A119,gDP!$B$6:$B$271))=0,"",INDEX([2]pivotTable!S$310:S$615,MATCH(totalExpenditure!$A119,[2]pivotTable!$A$310:$A$615,0))/100*INDEX(gDP!AH$6:AH$271,MATCH(totalExpenditure!$A119,gDP!$B$6:$B$271)))</f>
        <v/>
      </c>
      <c r="BS119" s="77">
        <f>IF(INDEX([2]pivotTable!T$310:T$615,MATCH(totalExpenditure!$A119,[2]pivotTable!$A$310:$A$615,0))/100*INDEX(gDP!AI$6:AI$271,MATCH(totalExpenditure!$A119,gDP!$B$6:$B$271))=0,"",INDEX([2]pivotTable!T$310:T$615,MATCH(totalExpenditure!$A119,[2]pivotTable!$A$310:$A$615,0))/100*INDEX(gDP!AI$6:AI$271,MATCH(totalExpenditure!$A119,gDP!$B$6:$B$271)))</f>
        <v>243224486.96893489</v>
      </c>
      <c r="BT119" s="77">
        <f>IF(INDEX([2]pivotTable!U$310:U$615,MATCH(totalExpenditure!$A119,[2]pivotTable!$A$310:$A$615,0))/100*INDEX(gDP!AJ$6:AJ$271,MATCH(totalExpenditure!$A119,gDP!$B$6:$B$271))=0,"",INDEX([2]pivotTable!U$310:U$615,MATCH(totalExpenditure!$A119,[2]pivotTable!$A$310:$A$615,0))/100*INDEX(gDP!AJ$6:AJ$271,MATCH(totalExpenditure!$A119,gDP!$B$6:$B$271)))</f>
        <v>264642670.03693438</v>
      </c>
      <c r="BU119" s="77">
        <f>IF(INDEX([2]pivotTable!V$310:V$615,MATCH(totalExpenditure!$A119,[2]pivotTable!$A$310:$A$615,0))/100*INDEX(gDP!AK$6:AK$271,MATCH(totalExpenditure!$A119,gDP!$B$6:$B$271))=0,"",INDEX([2]pivotTable!V$310:V$615,MATCH(totalExpenditure!$A119,[2]pivotTable!$A$310:$A$615,0))/100*INDEX(gDP!AK$6:AK$271,MATCH(totalExpenditure!$A119,gDP!$B$6:$B$271)))</f>
        <v>295276938.47693771</v>
      </c>
      <c r="BV119" s="77">
        <f>IF(INDEX([2]pivotTable!W$310:W$615,MATCH(totalExpenditure!$A119,[2]pivotTable!$A$310:$A$615,0))/100*INDEX(gDP!AL$6:AL$271,MATCH(totalExpenditure!$A119,gDP!$B$6:$B$271))=0,"",INDEX([2]pivotTable!W$310:W$615,MATCH(totalExpenditure!$A119,[2]pivotTable!$A$310:$A$615,0))/100*INDEX(gDP!AL$6:AL$271,MATCH(totalExpenditure!$A119,gDP!$B$6:$B$271)))</f>
        <v>252474410.1847249</v>
      </c>
      <c r="BW119" s="77">
        <f>IF(INDEX([2]pivotTable!X$310:X$615,MATCH(totalExpenditure!$A119,[2]pivotTable!$A$310:$A$615,0))/100*INDEX(gDP!AM$6:AM$271,MATCH(totalExpenditure!$A119,gDP!$B$6:$B$271))=0,"",INDEX([2]pivotTable!X$310:X$615,MATCH(totalExpenditure!$A119,[2]pivotTable!$A$310:$A$615,0))/100*INDEX(gDP!AM$6:AM$271,MATCH(totalExpenditure!$A119,gDP!$B$6:$B$271)))</f>
        <v>271552064.56842881</v>
      </c>
      <c r="BX119" s="77">
        <f>IF(INDEX([2]pivotTable!Y$310:Y$615,MATCH(totalExpenditure!$A119,[2]pivotTable!$A$310:$A$615,0))/100*INDEX(gDP!AN$6:AN$271,MATCH(totalExpenditure!$A119,gDP!$B$6:$B$271))=0,"",INDEX([2]pivotTable!Y$310:Y$615,MATCH(totalExpenditure!$A119,[2]pivotTable!$A$310:$A$615,0))/100*INDEX(gDP!AN$6:AN$271,MATCH(totalExpenditure!$A119,gDP!$B$6:$B$271)))</f>
        <v>299904966.90611017</v>
      </c>
      <c r="BY119" s="77">
        <f>IF(INDEX([2]pivotTable!Z$310:Z$615,MATCH(totalExpenditure!$A119,[2]pivotTable!$A$310:$A$615,0))/100*INDEX(gDP!AO$6:AO$271,MATCH(totalExpenditure!$A119,gDP!$B$6:$B$271))=0,"",INDEX([2]pivotTable!Z$310:Z$615,MATCH(totalExpenditure!$A119,[2]pivotTable!$A$310:$A$615,0))/100*INDEX(gDP!AO$6:AO$271,MATCH(totalExpenditure!$A119,gDP!$B$6:$B$271)))</f>
        <v>305954589.55187964</v>
      </c>
      <c r="BZ119" s="77">
        <f>IF(INDEX([2]pivotTable!AA$310:AA$615,MATCH(totalExpenditure!$A119,[2]pivotTable!$A$310:$A$615,0))/100*INDEX(gDP!AP$6:AP$271,MATCH(totalExpenditure!$A119,gDP!$B$6:$B$271))=0,"",INDEX([2]pivotTable!AA$310:AA$615,MATCH(totalExpenditure!$A119,[2]pivotTable!$A$310:$A$615,0))/100*INDEX(gDP!AP$6:AP$271,MATCH(totalExpenditure!$A119,gDP!$B$6:$B$271)))</f>
        <v>300516015.13589442</v>
      </c>
      <c r="CA119" s="77">
        <f>IF(INDEX([2]pivotTable!AB$310:AB$615,MATCH(totalExpenditure!$A119,[2]pivotTable!$A$310:$A$615,0))/100*INDEX(gDP!AQ$6:AQ$271,MATCH(totalExpenditure!$A119,gDP!$B$6:$B$271))=0,"",INDEX([2]pivotTable!AB$310:AB$615,MATCH(totalExpenditure!$A119,[2]pivotTable!$A$310:$A$615,0))/100*INDEX(gDP!AQ$6:AQ$271,MATCH(totalExpenditure!$A119,gDP!$B$6:$B$271)))</f>
        <v>529780080.04419476</v>
      </c>
      <c r="CB119" s="77">
        <f>IF(INDEX([2]pivotTable!AC$310:AC$615,MATCH(totalExpenditure!$A119,[2]pivotTable!$A$310:$A$615,0))/100*INDEX(gDP!AR$6:AR$271,MATCH(totalExpenditure!$A119,gDP!$B$6:$B$271))=0,"",INDEX([2]pivotTable!AC$310:AC$615,MATCH(totalExpenditure!$A119,[2]pivotTable!$A$310:$A$615,0))/100*INDEX(gDP!AR$6:AR$271,MATCH(totalExpenditure!$A119,gDP!$B$6:$B$271)))</f>
        <v>579342069.52207279</v>
      </c>
      <c r="CC119" s="77">
        <f>IF(INDEX([2]pivotTable!AD$310:AD$615,MATCH(totalExpenditure!$A119,[2]pivotTable!$A$310:$A$615,0))/100*INDEX(gDP!AS$6:AS$271,MATCH(totalExpenditure!$A119,gDP!$B$6:$B$271))=0,"",INDEX([2]pivotTable!AD$310:AD$615,MATCH(totalExpenditure!$A119,[2]pivotTable!$A$310:$A$615,0))/100*INDEX(gDP!AS$6:AS$271,MATCH(totalExpenditure!$A119,gDP!$B$6:$B$271)))</f>
        <v>574934565.04401135</v>
      </c>
      <c r="CD119" s="77">
        <f>IF(INDEX([2]pivotTable!AE$310:AE$615,MATCH(totalExpenditure!$A119,[2]pivotTable!$A$310:$A$615,0))/100*INDEX(gDP!AT$6:AT$271,MATCH(totalExpenditure!$A119,gDP!$B$6:$B$271))=0,"",INDEX([2]pivotTable!AE$310:AE$615,MATCH(totalExpenditure!$A119,[2]pivotTable!$A$310:$A$615,0))/100*INDEX(gDP!AT$6:AT$271,MATCH(totalExpenditure!$A119,gDP!$B$6:$B$271)))</f>
        <v>439740819.36595076</v>
      </c>
      <c r="CE119" s="77">
        <f>IF(INDEX([2]pivotTable!AF$310:AF$615,MATCH(totalExpenditure!$A119,[2]pivotTable!$A$310:$A$615,0))/100*INDEX(gDP!AU$6:AU$271,MATCH(totalExpenditure!$A119,gDP!$B$6:$B$271))=0,"",INDEX([2]pivotTable!AF$310:AF$615,MATCH(totalExpenditure!$A119,[2]pivotTable!$A$310:$A$615,0))/100*INDEX(gDP!AU$6:AU$271,MATCH(totalExpenditure!$A119,gDP!$B$6:$B$271)))</f>
        <v>495738616.91851687</v>
      </c>
      <c r="CF119" s="77">
        <f>IF(INDEX([2]pivotTable!AG$310:AG$615,MATCH(totalExpenditure!$A119,[2]pivotTable!$A$310:$A$615,0))/100*INDEX(gDP!AV$6:AV$271,MATCH(totalExpenditure!$A119,gDP!$B$6:$B$271))=0,"",INDEX([2]pivotTable!AG$310:AG$615,MATCH(totalExpenditure!$A119,[2]pivotTable!$A$310:$A$615,0))/100*INDEX(gDP!AV$6:AV$271,MATCH(totalExpenditure!$A119,gDP!$B$6:$B$271)))</f>
        <v>645757316.63820291</v>
      </c>
      <c r="CG119" s="77">
        <f>IF(INDEX([2]pivotTable!AH$310:AH$615,MATCH(totalExpenditure!$A119,[2]pivotTable!$A$310:$A$615,0))/100*INDEX(gDP!AW$6:AW$271,MATCH(totalExpenditure!$A119,gDP!$B$6:$B$271))=0,"",INDEX([2]pivotTable!AH$310:AH$615,MATCH(totalExpenditure!$A119,[2]pivotTable!$A$310:$A$615,0))/100*INDEX(gDP!AW$6:AW$271,MATCH(totalExpenditure!$A119,gDP!$B$6:$B$271)))</f>
        <v>757626578.96019042</v>
      </c>
      <c r="CH119" s="77">
        <f>IF(INDEX([2]pivotTable!AI$310:AI$615,MATCH(totalExpenditure!$A119,[2]pivotTable!$A$310:$A$615,0))/100*INDEX(gDP!AX$6:AX$271,MATCH(totalExpenditure!$A119,gDP!$B$6:$B$271))=0,"",INDEX([2]pivotTable!AI$310:AI$615,MATCH(totalExpenditure!$A119,[2]pivotTable!$A$310:$A$615,0))/100*INDEX(gDP!AX$6:AX$271,MATCH(totalExpenditure!$A119,gDP!$B$6:$B$271)))</f>
        <v>707824448.81608319</v>
      </c>
      <c r="CI119" s="77">
        <f>IF(INDEX([2]pivotTable!AJ$310:AJ$615,MATCH(totalExpenditure!$A119,[2]pivotTable!$A$310:$A$615,0))/100*INDEX(gDP!AY$6:AY$271,MATCH(totalExpenditure!$A119,gDP!$B$6:$B$271))=0,"",INDEX([2]pivotTable!AJ$310:AJ$615,MATCH(totalExpenditure!$A119,[2]pivotTable!$A$310:$A$615,0))/100*INDEX(gDP!AY$6:AY$271,MATCH(totalExpenditure!$A119,gDP!$B$6:$B$271)))</f>
        <v>953606392.95525813</v>
      </c>
      <c r="CJ119" s="77">
        <f>IF(INDEX([2]pivotTable!AK$310:AK$615,MATCH(totalExpenditure!$A119,[2]pivotTable!$A$310:$A$615,0))/100*INDEX(gDP!AZ$6:AZ$271,MATCH(totalExpenditure!$A119,gDP!$B$6:$B$271))=0,"",INDEX([2]pivotTable!AK$310:AK$615,MATCH(totalExpenditure!$A119,[2]pivotTable!$A$310:$A$615,0))/100*INDEX(gDP!AZ$6:AZ$271,MATCH(totalExpenditure!$A119,gDP!$B$6:$B$271)))</f>
        <v>1199548810.0601051</v>
      </c>
      <c r="CK119" s="77">
        <f>IF(INDEX([2]pivotTable!AL$310:AL$615,MATCH(totalExpenditure!$A119,[2]pivotTable!$A$310:$A$615,0))/100*INDEX(gDP!BA$6:BA$271,MATCH(totalExpenditure!$A119,gDP!$B$6:$B$271))=0,"",INDEX([2]pivotTable!AL$310:AL$615,MATCH(totalExpenditure!$A119,[2]pivotTable!$A$310:$A$615,0))/100*INDEX(gDP!BA$6:BA$271,MATCH(totalExpenditure!$A119,gDP!$B$6:$B$271)))</f>
        <v>929035621.53275108</v>
      </c>
      <c r="CL119" s="77">
        <f>IF(INDEX([2]pivotTable!AM$310:AM$615,MATCH(totalExpenditure!$A119,[2]pivotTable!$A$310:$A$615,0))/100*INDEX(gDP!BB$6:BB$271,MATCH(totalExpenditure!$A119,gDP!$B$6:$B$271))=0,"",INDEX([2]pivotTable!AM$310:AM$615,MATCH(totalExpenditure!$A119,[2]pivotTable!$A$310:$A$615,0))/100*INDEX(gDP!BB$6:BB$271,MATCH(totalExpenditure!$A119,gDP!$B$6:$B$271)))</f>
        <v>770848673.24553037</v>
      </c>
      <c r="CM119" s="77">
        <f>IF(INDEX([2]pivotTable!AN$310:AN$615,MATCH(totalExpenditure!$A119,[2]pivotTable!$A$310:$A$615,0))/100*INDEX(gDP!BC$6:BC$271,MATCH(totalExpenditure!$A119,gDP!$B$6:$B$271))=0,"",INDEX([2]pivotTable!AN$310:AN$615,MATCH(totalExpenditure!$A119,[2]pivotTable!$A$310:$A$615,0))/100*INDEX(gDP!BC$6:BC$271,MATCH(totalExpenditure!$A119,gDP!$B$6:$B$271)))</f>
        <v>650429958.7090925</v>
      </c>
      <c r="CN119" s="77">
        <f>IF(INDEX([2]pivotTable!AO$310:AO$615,MATCH(totalExpenditure!$A119,[2]pivotTable!$A$310:$A$615,0))/100*INDEX(gDP!BD$6:BD$271,MATCH(totalExpenditure!$A119,gDP!$B$6:$B$271))=0,"",INDEX([2]pivotTable!AO$310:AO$615,MATCH(totalExpenditure!$A119,[2]pivotTable!$A$310:$A$615,0))/100*INDEX(gDP!BD$6:BD$271,MATCH(totalExpenditure!$A119,gDP!$B$6:$B$271)))</f>
        <v>971139542.67445517</v>
      </c>
      <c r="CO119" s="77">
        <f>IF(INDEX([2]pivotTable!AP$310:AP$615,MATCH(totalExpenditure!$A119,[2]pivotTable!$A$310:$A$615,0))/100*INDEX(gDP!BE$6:BE$271,MATCH(totalExpenditure!$A119,gDP!$B$6:$B$271))=0,"",INDEX([2]pivotTable!AP$310:AP$615,MATCH(totalExpenditure!$A119,[2]pivotTable!$A$310:$A$615,0))/100*INDEX(gDP!BE$6:BE$271,MATCH(totalExpenditure!$A119,gDP!$B$6:$B$271)))</f>
        <v>815758399.78499973</v>
      </c>
      <c r="CP119" s="77">
        <f>IF(INDEX([2]pivotTable!AQ$310:AQ$615,MATCH(totalExpenditure!$A119,[2]pivotTable!$A$310:$A$615,0))/100*INDEX(gDP!BF$6:BF$271,MATCH(totalExpenditure!$A119,gDP!$B$6:$B$271))=0,"",INDEX([2]pivotTable!AQ$310:AQ$615,MATCH(totalExpenditure!$A119,[2]pivotTable!$A$310:$A$615,0))/100*INDEX(gDP!BF$6:BF$271,MATCH(totalExpenditure!$A119,gDP!$B$6:$B$271)))</f>
        <v>875590785.98142529</v>
      </c>
      <c r="CQ119" s="77">
        <f>IF(INDEX([2]pivotTable!AR$310:AR$615,MATCH(totalExpenditure!$A119,[2]pivotTable!$A$310:$A$615,0))/100*INDEX(gDP!BG$6:BG$271,MATCH(totalExpenditure!$A119,gDP!$B$6:$B$271))=0,"",INDEX([2]pivotTable!AR$310:AR$615,MATCH(totalExpenditure!$A119,[2]pivotTable!$A$310:$A$615,0))/100*INDEX(gDP!BG$6:BG$271,MATCH(totalExpenditure!$A119,gDP!$B$6:$B$271)))</f>
        <v>1039897938.7532622</v>
      </c>
      <c r="CR119" s="77">
        <f>IF(INDEX([2]pivotTable!AS$310:AS$615,MATCH(totalExpenditure!$A119,[2]pivotTable!$A$310:$A$615,0))/100*INDEX(gDP!BH$6:BH$271,MATCH(totalExpenditure!$A119,gDP!$B$6:$B$271))=0,"",INDEX([2]pivotTable!AS$310:AS$615,MATCH(totalExpenditure!$A119,[2]pivotTable!$A$310:$A$615,0))/100*INDEX(gDP!BH$6:BH$271,MATCH(totalExpenditure!$A119,gDP!$B$6:$B$271)))</f>
        <v>1042274025.8859264</v>
      </c>
      <c r="CS119" s="77">
        <f>IF(INDEX([2]pivotTable!AT$310:AT$615,MATCH(totalExpenditure!$A119,[2]pivotTable!$A$310:$A$615,0))/100*INDEX(gDP!BI$6:BI$271,MATCH(totalExpenditure!$A119,gDP!$B$6:$B$271))=0,"",INDEX([2]pivotTable!AT$310:AT$615,MATCH(totalExpenditure!$A119,[2]pivotTable!$A$310:$A$615,0))/100*INDEX(gDP!BI$6:BI$271,MATCH(totalExpenditure!$A119,gDP!$B$6:$B$271)))</f>
        <v>1091641321.625001</v>
      </c>
      <c r="CT119" s="77">
        <f>IF(INDEX([2]pivotTable!AU$310:AU$615,MATCH(totalExpenditure!$A119,[2]pivotTable!$A$310:$A$615,0))/100*INDEX(gDP!BJ$6:BJ$271,MATCH(totalExpenditure!$A119,gDP!$B$6:$B$271))=0,"",INDEX([2]pivotTable!AU$310:AU$615,MATCH(totalExpenditure!$A119,[2]pivotTable!$A$310:$A$615,0))/100*INDEX(gDP!BJ$6:BJ$271,MATCH(totalExpenditure!$A119,gDP!$B$6:$B$271)))</f>
        <v>1431767711.7749512</v>
      </c>
      <c r="CU119" s="77">
        <f>IF(INDEX([2]pivotTable!AV$310:AV$615,MATCH(totalExpenditure!$A119,[2]pivotTable!$A$310:$A$615,0))/100*INDEX(gDP!BK$6:BK$271,MATCH(totalExpenditure!$A119,gDP!$B$6:$B$271))=0,"",INDEX([2]pivotTable!AV$310:AV$615,MATCH(totalExpenditure!$A119,[2]pivotTable!$A$310:$A$615,0))/100*INDEX(gDP!BK$6:BK$271,MATCH(totalExpenditure!$A119,gDP!$B$6:$B$271)))</f>
        <v>1486364142.9450886</v>
      </c>
      <c r="CV119" s="77">
        <f>IF(INDEX([2]pivotTable!AW$310:AW$615,MATCH(totalExpenditure!$A119,[2]pivotTable!$A$310:$A$615,0))/100*INDEX(gDP!BL$6:BL$271,MATCH(totalExpenditure!$A119,gDP!$B$6:$B$271))=0,"",INDEX([2]pivotTable!AW$310:AW$615,MATCH(totalExpenditure!$A119,[2]pivotTable!$A$310:$A$615,0))/100*INDEX(gDP!BL$6:BL$271,MATCH(totalExpenditure!$A119,gDP!$B$6:$B$271)))</f>
        <v>1409304722.3747559</v>
      </c>
      <c r="CW119" s="77">
        <f>IF(INDEX([2]pivotTable!AX$310:AX$615,MATCH(totalExpenditure!$A119,[2]pivotTable!$A$310:$A$615,0))/100*INDEX(gDP!BM$6:BM$271,MATCH(totalExpenditure!$A119,gDP!$B$6:$B$271))=0,"",INDEX([2]pivotTable!AX$310:AX$615,MATCH(totalExpenditure!$A119,[2]pivotTable!$A$310:$A$615,0))/100*INDEX(gDP!BM$6:BM$271,MATCH(totalExpenditure!$A119,gDP!$B$6:$B$271)))</f>
        <v>700810483.48773527</v>
      </c>
      <c r="CX119" s="77">
        <f>IF(INDEX([2]pivotTable!AY$310:AY$615,MATCH(totalExpenditure!$A119,[2]pivotTable!$A$310:$A$615,0))/100*INDEX(gDP!BN$6:BN$271,MATCH(totalExpenditure!$A119,gDP!$B$6:$B$271))=0,"",INDEX([2]pivotTable!AY$310:AY$615,MATCH(totalExpenditure!$A119,[2]pivotTable!$A$310:$A$615,0))/100*INDEX(gDP!BN$6:BN$271,MATCH(totalExpenditure!$A119,gDP!$B$6:$B$271)))</f>
        <v>871968039.26921487</v>
      </c>
      <c r="CY119" s="77" t="str">
        <f>IF(INDEX([2]pivotTable!AZ$310:AZ$615,MATCH(totalExpenditure!$A119,[2]pivotTable!$A$310:$A$615,0))/100*INDEX(gDP!BO$6:BO$271,MATCH(totalExpenditure!$A119,gDP!$B$6:$B$271))=0,"",INDEX([2]pivotTable!AZ$310:AZ$615,MATCH(totalExpenditure!$A119,[2]pivotTable!$A$310:$A$615,0))/100*INDEX(gDP!BO$6:BO$271,MATCH(totalExpenditure!$A119,gDP!$B$6:$B$271)))</f>
        <v/>
      </c>
      <c r="CZ119" s="77" t="str">
        <f>IF(B119="","",IF(BA119="","",B119-B119+INDEX(gDP!Q$6:Q$271,MATCH(totalExpenditure!$A119,gDP!$B$6:$B$271))))</f>
        <v/>
      </c>
      <c r="DA119" s="77" t="str">
        <f>IF(C119="","",IF(BB119="","",C119-C119+INDEX(gDP!R$6:R$271,MATCH(totalExpenditure!$A119,gDP!$B$6:$B$271))))</f>
        <v/>
      </c>
      <c r="DB119" s="77" t="str">
        <f>IF(D119="","",IF(BC119="","",D119-D119+INDEX(gDP!S$6:S$271,MATCH(totalExpenditure!$A119,gDP!$B$6:$B$271))))</f>
        <v/>
      </c>
      <c r="DC119" s="77" t="str">
        <f>IF(E119="","",IF(BD119="","",E119-E119+INDEX(gDP!T$6:T$271,MATCH(totalExpenditure!$A119,gDP!$B$6:$B$271))))</f>
        <v/>
      </c>
      <c r="DD119" s="77" t="str">
        <f>IF(F119="","",IF(BE119="","",F119-F119+INDEX(gDP!U$6:U$271,MATCH(totalExpenditure!$A119,gDP!$B$6:$B$271))))</f>
        <v/>
      </c>
      <c r="DE119" s="77" t="str">
        <f>IF(G119="","",IF(BF119="","",G119-G119+INDEX(gDP!V$6:V$271,MATCH(totalExpenditure!$A119,gDP!$B$6:$B$271))))</f>
        <v/>
      </c>
      <c r="DF119" s="77" t="str">
        <f>IF(H119="","",IF(BG119="","",H119-H119+INDEX(gDP!W$6:W$271,MATCH(totalExpenditure!$A119,gDP!$B$6:$B$271))))</f>
        <v/>
      </c>
      <c r="DG119" s="77" t="str">
        <f>IF(I119="","",IF(BH119="","",I119-I119+INDEX(gDP!X$6:X$271,MATCH(totalExpenditure!$A119,gDP!$B$6:$B$271))))</f>
        <v/>
      </c>
      <c r="DH119" s="77" t="str">
        <f>IF(J119="","",IF(BI119="","",J119-J119+INDEX(gDP!Y$6:Y$271,MATCH(totalExpenditure!$A119,gDP!$B$6:$B$271))))</f>
        <v/>
      </c>
      <c r="DI119" s="77" t="str">
        <f>IF(K119="","",IF(BJ119="","",K119-K119+INDEX(gDP!Z$6:Z$271,MATCH(totalExpenditure!$A119,gDP!$B$6:$B$271))))</f>
        <v/>
      </c>
      <c r="DJ119" s="77" t="str">
        <f>IF(L119="","",IF(BK119="","",L119-L119+INDEX(gDP!AA$6:AA$271,MATCH(totalExpenditure!$A119,gDP!$B$6:$B$271))))</f>
        <v/>
      </c>
      <c r="DK119" s="77" t="str">
        <f>IF(M119="","",IF(BL119="","",M119-M119+INDEX(gDP!AB$6:AB$271,MATCH(totalExpenditure!$A119,gDP!$B$6:$B$271))))</f>
        <v/>
      </c>
      <c r="DL119" s="77" t="str">
        <f>IF(N119="","",IF(BM119="","",N119-N119+INDEX(gDP!AC$6:AC$271,MATCH(totalExpenditure!$A119,gDP!$B$6:$B$271))))</f>
        <v/>
      </c>
      <c r="DM119" s="77" t="str">
        <f>IF(O119="","",IF(BN119="","",O119-O119+INDEX(gDP!AD$6:AD$271,MATCH(totalExpenditure!$A119,gDP!$B$6:$B$271))))</f>
        <v/>
      </c>
      <c r="DN119" s="77" t="str">
        <f>IF(P119="","",IF(BO119="","",P119-P119+INDEX(gDP!AE$6:AE$271,MATCH(totalExpenditure!$A119,gDP!$B$6:$B$271))))</f>
        <v/>
      </c>
      <c r="DO119" s="77" t="str">
        <f>IF(Q119="","",IF(BP119="","",Q119-Q119+INDEX(gDP!AF$6:AF$271,MATCH(totalExpenditure!$A119,gDP!$B$6:$B$271))))</f>
        <v/>
      </c>
      <c r="DP119" s="77" t="str">
        <f>IF(R119="","",IF(BQ119="","",R119-R119+INDEX(gDP!AG$6:AG$271,MATCH(totalExpenditure!$A119,gDP!$B$6:$B$271))))</f>
        <v/>
      </c>
      <c r="DQ119" s="77" t="str">
        <f>IF(S119="","",IF(BR119="","",S119-S119+INDEX(gDP!AH$6:AH$271,MATCH(totalExpenditure!$A119,gDP!$B$6:$B$271))))</f>
        <v/>
      </c>
      <c r="DR119" s="77" t="str">
        <f>IF(T119="","",IF(BS119="","",T119-T119+INDEX(gDP!AI$6:AI$271,MATCH(totalExpenditure!$A119,gDP!$B$6:$B$271))))</f>
        <v/>
      </c>
      <c r="DS119" s="77" t="str">
        <f>IF(U119="","",IF(BT119="","",U119-U119+INDEX(gDP!AJ$6:AJ$271,MATCH(totalExpenditure!$A119,gDP!$B$6:$B$271))))</f>
        <v/>
      </c>
      <c r="DT119" s="77" t="str">
        <f>IF(V119="","",IF(BU119="","",V119-V119+INDEX(gDP!AK$6:AK$271,MATCH(totalExpenditure!$A119,gDP!$B$6:$B$271))))</f>
        <v/>
      </c>
      <c r="DU119" s="77" t="str">
        <f>IF(W119="","",IF(BV119="","",W119-W119+INDEX(gDP!AL$6:AL$271,MATCH(totalExpenditure!$A119,gDP!$B$6:$B$271))))</f>
        <v/>
      </c>
      <c r="DV119" s="77" t="str">
        <f>IF(X119="","",IF(BW119="","",X119-X119+INDEX(gDP!AM$6:AM$271,MATCH(totalExpenditure!$A119,gDP!$B$6:$B$271))))</f>
        <v/>
      </c>
      <c r="DW119" s="77" t="str">
        <f>IF(Y119="","",IF(BX119="","",Y119-Y119+INDEX(gDP!AN$6:AN$271,MATCH(totalExpenditure!$A119,gDP!$B$6:$B$271))))</f>
        <v/>
      </c>
      <c r="DX119" s="77" t="str">
        <f>IF(Z119="","",IF(BY119="","",Z119-Z119+INDEX(gDP!AO$6:AO$271,MATCH(totalExpenditure!$A119,gDP!$B$6:$B$271))))</f>
        <v/>
      </c>
      <c r="DY119" s="77" t="str">
        <f>IF(AA119="","",IF(BZ119="","",AA119-AA119+INDEX(gDP!AP$6:AP$271,MATCH(totalExpenditure!$A119,gDP!$B$6:$B$271))))</f>
        <v/>
      </c>
      <c r="DZ119" s="77" t="str">
        <f>IF(AB119="","",IF(CA119="","",AB119-AB119+INDEX(gDP!AQ$6:AQ$271,MATCH(totalExpenditure!$A119,gDP!$B$6:$B$271))))</f>
        <v/>
      </c>
      <c r="EA119" s="77" t="str">
        <f>IF(AC119="","",IF(CB119="","",AC119-AC119+INDEX(gDP!AR$6:AR$271,MATCH(totalExpenditure!$A119,gDP!$B$6:$B$271))))</f>
        <v/>
      </c>
      <c r="EB119" s="77" t="str">
        <f>IF(AD119="","",IF(CC119="","",AD119-AD119+INDEX(gDP!AS$6:AS$271,MATCH(totalExpenditure!$A119,gDP!$B$6:$B$271))))</f>
        <v/>
      </c>
      <c r="EC119" s="77">
        <f>IF(AE119="","",IF(CD119="","",AE119-AE119+INDEX(gDP!AT$6:AT$271,MATCH(totalExpenditure!$A119,gDP!$B$6:$B$271))))</f>
        <v>8234846804.6058197</v>
      </c>
      <c r="ED119" s="77">
        <f>IF(AF119="","",IF(CE119="","",AF119-AF119+INDEX(gDP!AU$6:AU$271,MATCH(totalExpenditure!$A119,gDP!$B$6:$B$271))))</f>
        <v>9318395054.8593407</v>
      </c>
      <c r="EE119" s="77">
        <f>IF(AG119="","",IF(CF119="","",AG119-AG119+INDEX(gDP!AV$6:AV$271,MATCH(totalExpenditure!$A119,gDP!$B$6:$B$271))))</f>
        <v>11429333037.844299</v>
      </c>
      <c r="EF119" s="77">
        <f>IF(AH119="","",IF(CG119="","",AH119-AH119+INDEX(gDP!AW$6:AW$271,MATCH(totalExpenditure!$A119,gDP!$B$6:$B$271))))</f>
        <v>13825302535.769899</v>
      </c>
      <c r="EG119" s="77">
        <f>IF(AI119="","",IF(CH119="","",AI119-AI119+INDEX(gDP!AX$6:AX$271,MATCH(totalExpenditure!$A119,gDP!$B$6:$B$271))))</f>
        <v>16852963067.049601</v>
      </c>
      <c r="EH119" s="77">
        <f>IF(AJ119="","",IF(CI119="","",AJ119-AJ119+INDEX(gDP!AY$6:AY$271,MATCH(totalExpenditure!$A119,gDP!$B$6:$B$271))))</f>
        <v>17465318552.294102</v>
      </c>
      <c r="EI119" s="77">
        <f>IF(AK119="","",IF(CJ119="","",AK119-AK119+INDEX(gDP!AZ$6:AZ$271,MATCH(totalExpenditure!$A119,gDP!$B$6:$B$271))))</f>
        <v>21652505596.7528</v>
      </c>
      <c r="EJ119" s="77">
        <f>IF(AL119="","",IF(CK119="","",AL119-AL119+INDEX(gDP!BA$6:BA$271,MATCH(totalExpenditure!$A119,gDP!$B$6:$B$271))))</f>
        <v>18074622987.018501</v>
      </c>
      <c r="EK119" s="77">
        <f>IF(AM119="","",IF(CL119="","",AM119-AM119+INDEX(gDP!BB$6:BB$271,MATCH(totalExpenditure!$A119,gDP!$B$6:$B$271))))</f>
        <v>13154414219.207001</v>
      </c>
      <c r="EL119" s="77">
        <f>IF(AN119="","",IF(CM119="","",AN119-AN119+INDEX(gDP!BC$6:BC$271,MATCH(totalExpenditure!$A119,gDP!$B$6:$B$271))))</f>
        <v>13751161917.739799</v>
      </c>
      <c r="EM119" s="77">
        <f>IF(AO119="","",IF(CN119="","",AO119-AO119+INDEX(gDP!BD$6:BD$271,MATCH(totalExpenditure!$A119,gDP!$B$6:$B$271))))</f>
        <v>15221622925.9319</v>
      </c>
      <c r="EN119" s="77">
        <f>IF(AP119="","",IF(CO119="","",AP119-AP119+INDEX(gDP!BE$6:BE$271,MATCH(totalExpenditure!$A119,gDP!$B$6:$B$271))))</f>
        <v>14751508133.5443</v>
      </c>
      <c r="EO119" s="77">
        <f>IF(AQ119="","",IF(CP119="","",AQ119-AQ119+INDEX(gDP!BF$6:BF$271,MATCH(totalExpenditure!$A119,gDP!$B$6:$B$271))))</f>
        <v>16125060515.311701</v>
      </c>
      <c r="EP119" s="77">
        <f>IF(AR119="","",IF(CQ119="","",AR119-AR119+INDEX(gDP!BG$6:BG$271,MATCH(totalExpenditure!$A119,gDP!$B$6:$B$271))))</f>
        <v>17867662177.891102</v>
      </c>
      <c r="EQ119" s="77">
        <f>IF(AS119="","",IF(CR119="","",AS119-AS119+INDEX(gDP!BH$6:BH$271,MATCH(totalExpenditure!$A119,gDP!$B$6:$B$271))))</f>
        <v>17517210519.091202</v>
      </c>
      <c r="ER119" s="77">
        <f>IF(AT119="","",IF(CS119="","",AT119-AT119+INDEX(gDP!BI$6:BI$271,MATCH(totalExpenditure!$A119,gDP!$B$6:$B$271))))</f>
        <v>20793168030.9524</v>
      </c>
      <c r="ES119" s="77">
        <f>IF(AU119="","",IF(CT119="","",AU119-AU119+INDEX(gDP!BJ$6:BJ$271,MATCH(totalExpenditure!$A119,gDP!$B$6:$B$271))))</f>
        <v>24728285177.4603</v>
      </c>
      <c r="ET119" s="77">
        <f>IF(AV119="","",IF(CU119="","",AV119-AV119+INDEX(gDP!BK$6:BK$271,MATCH(totalExpenditure!$A119,gDP!$B$6:$B$271))))</f>
        <v>26260850582.068699</v>
      </c>
      <c r="EU119" s="77">
        <f>IF(AW119="","",IF(CV119="","",AW119-AW119+INDEX(gDP!BL$6:BL$271,MATCH(totalExpenditure!$A119,gDP!$B$6:$B$271))))</f>
        <v>24681343649.2952</v>
      </c>
      <c r="EV119" s="77">
        <f>IF(AX119="","",IF(CW119="","",AX119-AX119+INDEX(gDP!BM$6:BM$271,MATCH(totalExpenditure!$A119,gDP!$B$6:$B$271))))</f>
        <v>21629953194.065899</v>
      </c>
      <c r="EW119" s="77">
        <f>IF(AY119="","",IF(CX119="","",AY119-AY119+INDEX(gDP!BN$6:BN$271,MATCH(totalExpenditure!$A119,gDP!$B$6:$B$271))))</f>
        <v>25797870984.296299</v>
      </c>
      <c r="EX119" s="77" t="str">
        <f>IF(AZ119="","",IF(CY119="","",AZ119-AZ119+INDEX(gDP!BO$6:BO$271,MATCH(totalExpenditure!$A119,gDP!$B$6:$B$271))))</f>
        <v/>
      </c>
    </row>
    <row r="120" spans="1:154" x14ac:dyDescent="0.35">
      <c r="A120" t="s">
        <v>449</v>
      </c>
      <c r="B120" s="77" t="str">
        <f>IF(INDEX([2]pivotTable!B$3:B$308,MATCH(totalExpenditure!$A120,[2]pivotTable!$A$3:$A$308,0))/100*INDEX(gDP!Q$6:Q$271,MATCH(totalExpenditure!$A120,gDP!$B$6:$B$271))=0,"",INDEX([2]pivotTable!B$3:B$308,MATCH(totalExpenditure!$A120,[2]pivotTable!$A$3:$A$308,0))/100*INDEX(gDP!Q$6:Q$271,MATCH(totalExpenditure!$A120,gDP!$B$6:$B$271)))</f>
        <v/>
      </c>
      <c r="C120" s="77" t="str">
        <f>IF(INDEX([2]pivotTable!C$3:C$308,MATCH(totalExpenditure!$A120,[2]pivotTable!$A$3:$A$308,0))/100*INDEX(gDP!R$6:R$271,MATCH(totalExpenditure!$A120,gDP!$B$6:$B$271))=0,"",INDEX([2]pivotTable!C$3:C$308,MATCH(totalExpenditure!$A120,[2]pivotTable!$A$3:$A$308,0))/100*INDEX(gDP!R$6:R$271,MATCH(totalExpenditure!$A120,gDP!$B$6:$B$271)))</f>
        <v/>
      </c>
      <c r="D120" s="77" t="str">
        <f>IF(INDEX([2]pivotTable!D$3:D$308,MATCH(totalExpenditure!$A120,[2]pivotTable!$A$3:$A$308,0))/100*INDEX(gDP!S$6:S$271,MATCH(totalExpenditure!$A120,gDP!$B$6:$B$271))=0,"",INDEX([2]pivotTable!D$3:D$308,MATCH(totalExpenditure!$A120,[2]pivotTable!$A$3:$A$308,0))/100*INDEX(gDP!S$6:S$271,MATCH(totalExpenditure!$A120,gDP!$B$6:$B$271)))</f>
        <v/>
      </c>
      <c r="E120" s="77" t="str">
        <f>IF(INDEX([2]pivotTable!E$3:E$308,MATCH(totalExpenditure!$A120,[2]pivotTable!$A$3:$A$308,0))/100*INDEX(gDP!T$6:T$271,MATCH(totalExpenditure!$A120,gDP!$B$6:$B$271))=0,"",INDEX([2]pivotTable!E$3:E$308,MATCH(totalExpenditure!$A120,[2]pivotTable!$A$3:$A$308,0))/100*INDEX(gDP!T$6:T$271,MATCH(totalExpenditure!$A120,gDP!$B$6:$B$271)))</f>
        <v/>
      </c>
      <c r="F120" s="77" t="str">
        <f>IF(INDEX([2]pivotTable!F$3:F$308,MATCH(totalExpenditure!$A120,[2]pivotTable!$A$3:$A$308,0))/100*INDEX(gDP!U$6:U$271,MATCH(totalExpenditure!$A120,gDP!$B$6:$B$271))=0,"",INDEX([2]pivotTable!F$3:F$308,MATCH(totalExpenditure!$A120,[2]pivotTable!$A$3:$A$308,0))/100*INDEX(gDP!U$6:U$271,MATCH(totalExpenditure!$A120,gDP!$B$6:$B$271)))</f>
        <v/>
      </c>
      <c r="G120" s="77" t="str">
        <f>IF(INDEX([2]pivotTable!G$3:G$308,MATCH(totalExpenditure!$A120,[2]pivotTable!$A$3:$A$308,0))/100*INDEX(gDP!V$6:V$271,MATCH(totalExpenditure!$A120,gDP!$B$6:$B$271))=0,"",INDEX([2]pivotTable!G$3:G$308,MATCH(totalExpenditure!$A120,[2]pivotTable!$A$3:$A$308,0))/100*INDEX(gDP!V$6:V$271,MATCH(totalExpenditure!$A120,gDP!$B$6:$B$271)))</f>
        <v/>
      </c>
      <c r="H120" s="77" t="str">
        <f>IF(INDEX([2]pivotTable!H$3:H$308,MATCH(totalExpenditure!$A120,[2]pivotTable!$A$3:$A$308,0))/100*INDEX(gDP!W$6:W$271,MATCH(totalExpenditure!$A120,gDP!$B$6:$B$271))=0,"",INDEX([2]pivotTable!H$3:H$308,MATCH(totalExpenditure!$A120,[2]pivotTable!$A$3:$A$308,0))/100*INDEX(gDP!W$6:W$271,MATCH(totalExpenditure!$A120,gDP!$B$6:$B$271)))</f>
        <v/>
      </c>
      <c r="I120" s="77" t="str">
        <f>IF(INDEX([2]pivotTable!I$3:I$308,MATCH(totalExpenditure!$A120,[2]pivotTable!$A$3:$A$308,0))/100*INDEX(gDP!X$6:X$271,MATCH(totalExpenditure!$A120,gDP!$B$6:$B$271))=0,"",INDEX([2]pivotTable!I$3:I$308,MATCH(totalExpenditure!$A120,[2]pivotTable!$A$3:$A$308,0))/100*INDEX(gDP!X$6:X$271,MATCH(totalExpenditure!$A120,gDP!$B$6:$B$271)))</f>
        <v/>
      </c>
      <c r="J120" s="77" t="str">
        <f>IF(INDEX([2]pivotTable!J$3:J$308,MATCH(totalExpenditure!$A120,[2]pivotTable!$A$3:$A$308,0))/100*INDEX(gDP!Y$6:Y$271,MATCH(totalExpenditure!$A120,gDP!$B$6:$B$271))=0,"",INDEX([2]pivotTable!J$3:J$308,MATCH(totalExpenditure!$A120,[2]pivotTable!$A$3:$A$308,0))/100*INDEX(gDP!Y$6:Y$271,MATCH(totalExpenditure!$A120,gDP!$B$6:$B$271)))</f>
        <v/>
      </c>
      <c r="K120" s="77" t="str">
        <f>IF(INDEX([2]pivotTable!K$3:K$308,MATCH(totalExpenditure!$A120,[2]pivotTable!$A$3:$A$308,0))/100*INDEX(gDP!Z$6:Z$271,MATCH(totalExpenditure!$A120,gDP!$B$6:$B$271))=0,"",INDEX([2]pivotTable!K$3:K$308,MATCH(totalExpenditure!$A120,[2]pivotTable!$A$3:$A$308,0))/100*INDEX(gDP!Z$6:Z$271,MATCH(totalExpenditure!$A120,gDP!$B$6:$B$271)))</f>
        <v/>
      </c>
      <c r="L120" s="77" t="str">
        <f>IF(INDEX([2]pivotTable!L$3:L$308,MATCH(totalExpenditure!$A120,[2]pivotTable!$A$3:$A$308,0))/100*INDEX(gDP!AA$6:AA$271,MATCH(totalExpenditure!$A120,gDP!$B$6:$B$271))=0,"",INDEX([2]pivotTable!L$3:L$308,MATCH(totalExpenditure!$A120,[2]pivotTable!$A$3:$A$308,0))/100*INDEX(gDP!AA$6:AA$271,MATCH(totalExpenditure!$A120,gDP!$B$6:$B$271)))</f>
        <v/>
      </c>
      <c r="M120" s="77" t="str">
        <f>IF(INDEX([2]pivotTable!M$3:M$308,MATCH(totalExpenditure!$A120,[2]pivotTable!$A$3:$A$308,0))/100*INDEX(gDP!AB$6:AB$271,MATCH(totalExpenditure!$A120,gDP!$B$6:$B$271))=0,"",INDEX([2]pivotTable!M$3:M$308,MATCH(totalExpenditure!$A120,[2]pivotTable!$A$3:$A$308,0))/100*INDEX(gDP!AB$6:AB$271,MATCH(totalExpenditure!$A120,gDP!$B$6:$B$271)))</f>
        <v/>
      </c>
      <c r="N120" s="77" t="str">
        <f>IF(INDEX([2]pivotTable!N$3:N$308,MATCH(totalExpenditure!$A120,[2]pivotTable!$A$3:$A$308,0))/100*INDEX(gDP!AC$6:AC$271,MATCH(totalExpenditure!$A120,gDP!$B$6:$B$271))=0,"",INDEX([2]pivotTable!N$3:N$308,MATCH(totalExpenditure!$A120,[2]pivotTable!$A$3:$A$308,0))/100*INDEX(gDP!AC$6:AC$271,MATCH(totalExpenditure!$A120,gDP!$B$6:$B$271)))</f>
        <v/>
      </c>
      <c r="O120" s="77" t="str">
        <f>IF(INDEX([2]pivotTable!O$3:O$308,MATCH(totalExpenditure!$A120,[2]pivotTable!$A$3:$A$308,0))/100*INDEX(gDP!AD$6:AD$271,MATCH(totalExpenditure!$A120,gDP!$B$6:$B$271))=0,"",INDEX([2]pivotTable!O$3:O$308,MATCH(totalExpenditure!$A120,[2]pivotTable!$A$3:$A$308,0))/100*INDEX(gDP!AD$6:AD$271,MATCH(totalExpenditure!$A120,gDP!$B$6:$B$271)))</f>
        <v/>
      </c>
      <c r="P120" s="77" t="str">
        <f>IF(INDEX([2]pivotTable!P$3:P$308,MATCH(totalExpenditure!$A120,[2]pivotTable!$A$3:$A$308,0))/100*INDEX(gDP!AE$6:AE$271,MATCH(totalExpenditure!$A120,gDP!$B$6:$B$271))=0,"",INDEX([2]pivotTable!P$3:P$308,MATCH(totalExpenditure!$A120,[2]pivotTable!$A$3:$A$308,0))/100*INDEX(gDP!AE$6:AE$271,MATCH(totalExpenditure!$A120,gDP!$B$6:$B$271)))</f>
        <v/>
      </c>
      <c r="Q120" s="77" t="str">
        <f>IF(INDEX([2]pivotTable!Q$3:Q$308,MATCH(totalExpenditure!$A120,[2]pivotTable!$A$3:$A$308,0))/100*INDEX(gDP!AF$6:AF$271,MATCH(totalExpenditure!$A120,gDP!$B$6:$B$271))=0,"",INDEX([2]pivotTable!Q$3:Q$308,MATCH(totalExpenditure!$A120,[2]pivotTable!$A$3:$A$308,0))/100*INDEX(gDP!AF$6:AF$271,MATCH(totalExpenditure!$A120,gDP!$B$6:$B$271)))</f>
        <v/>
      </c>
      <c r="R120" s="77" t="str">
        <f>IF(INDEX([2]pivotTable!R$3:R$308,MATCH(totalExpenditure!$A120,[2]pivotTable!$A$3:$A$308,0))/100*INDEX(gDP!AG$6:AG$271,MATCH(totalExpenditure!$A120,gDP!$B$6:$B$271))=0,"",INDEX([2]pivotTable!R$3:R$308,MATCH(totalExpenditure!$A120,[2]pivotTable!$A$3:$A$308,0))/100*INDEX(gDP!AG$6:AG$271,MATCH(totalExpenditure!$A120,gDP!$B$6:$B$271)))</f>
        <v/>
      </c>
      <c r="S120" s="77" t="str">
        <f>IF(INDEX([2]pivotTable!S$3:S$308,MATCH(totalExpenditure!$A120,[2]pivotTable!$A$3:$A$308,0))/100*INDEX(gDP!AH$6:AH$271,MATCH(totalExpenditure!$A120,gDP!$B$6:$B$271))=0,"",INDEX([2]pivotTable!S$3:S$308,MATCH(totalExpenditure!$A120,[2]pivotTable!$A$3:$A$308,0))/100*INDEX(gDP!AH$6:AH$271,MATCH(totalExpenditure!$A120,gDP!$B$6:$B$271)))</f>
        <v/>
      </c>
      <c r="T120" s="77">
        <f>IF(INDEX([2]pivotTable!T$3:T$308,MATCH(totalExpenditure!$A120,[2]pivotTable!$A$3:$A$308,0))/100*INDEX(gDP!AI$6:AI$271,MATCH(totalExpenditure!$A120,gDP!$B$6:$B$271))=0,"",INDEX([2]pivotTable!T$3:T$308,MATCH(totalExpenditure!$A120,[2]pivotTable!$A$3:$A$308,0))/100*INDEX(gDP!AI$6:AI$271,MATCH(totalExpenditure!$A120,gDP!$B$6:$B$271)))</f>
        <v>13725826640.294361</v>
      </c>
      <c r="U120" s="77">
        <f>IF(INDEX([2]pivotTable!U$3:U$308,MATCH(totalExpenditure!$A120,[2]pivotTable!$A$3:$A$308,0))/100*INDEX(gDP!AJ$6:AJ$271,MATCH(totalExpenditure!$A120,gDP!$B$6:$B$271))=0,"",INDEX([2]pivotTable!U$3:U$308,MATCH(totalExpenditure!$A120,[2]pivotTable!$A$3:$A$308,0))/100*INDEX(gDP!AJ$6:AJ$271,MATCH(totalExpenditure!$A120,gDP!$B$6:$B$271)))</f>
        <v>10264070562.595947</v>
      </c>
      <c r="V120" s="77">
        <f>IF(INDEX([2]pivotTable!V$3:V$308,MATCH(totalExpenditure!$A120,[2]pivotTable!$A$3:$A$308,0))/100*INDEX(gDP!AK$6:AK$271,MATCH(totalExpenditure!$A120,gDP!$B$6:$B$271))=0,"",INDEX([2]pivotTable!V$3:V$308,MATCH(totalExpenditure!$A120,[2]pivotTable!$A$3:$A$308,0))/100*INDEX(gDP!AK$6:AK$271,MATCH(totalExpenditure!$A120,gDP!$B$6:$B$271)))</f>
        <v>14157233866.955681</v>
      </c>
      <c r="W120" s="77">
        <f>IF(INDEX([2]pivotTable!W$3:W$308,MATCH(totalExpenditure!$A120,[2]pivotTable!$A$3:$A$308,0))/100*INDEX(gDP!AL$6:AL$271,MATCH(totalExpenditure!$A120,gDP!$B$6:$B$271))=0,"",INDEX([2]pivotTable!W$3:W$308,MATCH(totalExpenditure!$A120,[2]pivotTable!$A$3:$A$308,0))/100*INDEX(gDP!AL$6:AL$271,MATCH(totalExpenditure!$A120,gDP!$B$6:$B$271)))</f>
        <v>12751371997.911732</v>
      </c>
      <c r="X120" s="77">
        <f>IF(INDEX([2]pivotTable!X$3:X$308,MATCH(totalExpenditure!$A120,[2]pivotTable!$A$3:$A$308,0))/100*INDEX(gDP!AM$6:AM$271,MATCH(totalExpenditure!$A120,gDP!$B$6:$B$271))=0,"",INDEX([2]pivotTable!X$3:X$308,MATCH(totalExpenditure!$A120,[2]pivotTable!$A$3:$A$308,0))/100*INDEX(gDP!AM$6:AM$271,MATCH(totalExpenditure!$A120,gDP!$B$6:$B$271)))</f>
        <v>13496941183.084091</v>
      </c>
      <c r="Y120" s="77">
        <f>IF(INDEX([2]pivotTable!Y$3:Y$308,MATCH(totalExpenditure!$A120,[2]pivotTable!$A$3:$A$308,0))/100*INDEX(gDP!AN$6:AN$271,MATCH(totalExpenditure!$A120,gDP!$B$6:$B$271))=0,"",INDEX([2]pivotTable!Y$3:Y$308,MATCH(totalExpenditure!$A120,[2]pivotTable!$A$3:$A$308,0))/100*INDEX(gDP!AN$6:AN$271,MATCH(totalExpenditure!$A120,gDP!$B$6:$B$271)))</f>
        <v>14999692593.896299</v>
      </c>
      <c r="Z120" s="77">
        <f>IF(INDEX([2]pivotTable!Z$3:Z$308,MATCH(totalExpenditure!$A120,[2]pivotTable!$A$3:$A$308,0))/100*INDEX(gDP!AO$6:AO$271,MATCH(totalExpenditure!$A120,gDP!$B$6:$B$271))=0,"",INDEX([2]pivotTable!Z$3:Z$308,MATCH(totalExpenditure!$A120,[2]pivotTable!$A$3:$A$308,0))/100*INDEX(gDP!AO$6:AO$271,MATCH(totalExpenditure!$A120,gDP!$B$6:$B$271)))</f>
        <v>16946867402.324814</v>
      </c>
      <c r="AA120" s="77">
        <f>IF(INDEX([2]pivotTable!AA$3:AA$308,MATCH(totalExpenditure!$A120,[2]pivotTable!$A$3:$A$308,0))/100*INDEX(gDP!AP$6:AP$271,MATCH(totalExpenditure!$A120,gDP!$B$6:$B$271))=0,"",INDEX([2]pivotTable!AA$3:AA$308,MATCH(totalExpenditure!$A120,[2]pivotTable!$A$3:$A$308,0))/100*INDEX(gDP!AP$6:AP$271,MATCH(totalExpenditure!$A120,gDP!$B$6:$B$271)))</f>
        <v>17210837914.535904</v>
      </c>
      <c r="AB120" s="77">
        <f>IF(INDEX([2]pivotTable!AB$3:AB$308,MATCH(totalExpenditure!$A120,[2]pivotTable!$A$3:$A$308,0))/100*INDEX(gDP!AQ$6:AQ$271,MATCH(totalExpenditure!$A120,gDP!$B$6:$B$271))=0,"",INDEX([2]pivotTable!AB$3:AB$308,MATCH(totalExpenditure!$A120,[2]pivotTable!$A$3:$A$308,0))/100*INDEX(gDP!AQ$6:AQ$271,MATCH(totalExpenditure!$A120,gDP!$B$6:$B$271)))</f>
        <v>17120084306.62355</v>
      </c>
      <c r="AC120" s="77">
        <f>IF(INDEX([2]pivotTable!AC$3:AC$308,MATCH(totalExpenditure!$A120,[2]pivotTable!$A$3:$A$308,0))/100*INDEX(gDP!AR$6:AR$271,MATCH(totalExpenditure!$A120,gDP!$B$6:$B$271))=0,"",INDEX([2]pivotTable!AC$3:AC$308,MATCH(totalExpenditure!$A120,[2]pivotTable!$A$3:$A$308,0))/100*INDEX(gDP!AR$6:AR$271,MATCH(totalExpenditure!$A120,gDP!$B$6:$B$271)))</f>
        <v>16481796369.108803</v>
      </c>
      <c r="AD120" s="77">
        <f>IF(INDEX([2]pivotTable!AD$3:AD$308,MATCH(totalExpenditure!$A120,[2]pivotTable!$A$3:$A$308,0))/100*INDEX(gDP!AS$6:AS$271,MATCH(totalExpenditure!$A120,gDP!$B$6:$B$271))=0,"",INDEX([2]pivotTable!AD$3:AD$308,MATCH(totalExpenditure!$A120,[2]pivotTable!$A$3:$A$308,0))/100*INDEX(gDP!AS$6:AS$271,MATCH(totalExpenditure!$A120,gDP!$B$6:$B$271)))</f>
        <v>40606677855.93409</v>
      </c>
      <c r="AE120" s="77">
        <f>IF(INDEX([2]pivotTable!AE$3:AE$308,MATCH(totalExpenditure!$A120,[2]pivotTable!$A$3:$A$308,0))/100*INDEX(gDP!AT$6:AT$271,MATCH(totalExpenditure!$A120,gDP!$B$6:$B$271))=0,"",INDEX([2]pivotTable!AE$3:AE$308,MATCH(totalExpenditure!$A120,[2]pivotTable!$A$3:$A$308,0))/100*INDEX(gDP!AT$6:AT$271,MATCH(totalExpenditure!$A120,gDP!$B$6:$B$271)))</f>
        <v>41427442459.733063</v>
      </c>
      <c r="AF120" s="77">
        <f>IF(INDEX([2]pivotTable!AF$3:AF$308,MATCH(totalExpenditure!$A120,[2]pivotTable!$A$3:$A$308,0))/100*INDEX(gDP!AU$6:AU$271,MATCH(totalExpenditure!$A120,gDP!$B$6:$B$271))=0,"",INDEX([2]pivotTable!AF$3:AF$308,MATCH(totalExpenditure!$A120,[2]pivotTable!$A$3:$A$308,0))/100*INDEX(gDP!AU$6:AU$271,MATCH(totalExpenditure!$A120,gDP!$B$6:$B$271)))</f>
        <v>42495599648.824303</v>
      </c>
      <c r="AG120" s="77">
        <f>IF(INDEX([2]pivotTable!AG$3:AG$308,MATCH(totalExpenditure!$A120,[2]pivotTable!$A$3:$A$308,0))/100*INDEX(gDP!AV$6:AV$271,MATCH(totalExpenditure!$A120,gDP!$B$6:$B$271))=0,"",INDEX([2]pivotTable!AG$3:AG$308,MATCH(totalExpenditure!$A120,[2]pivotTable!$A$3:$A$308,0))/100*INDEX(gDP!AV$6:AV$271,MATCH(totalExpenditure!$A120,gDP!$B$6:$B$271)))</f>
        <v>41622073340.286682</v>
      </c>
      <c r="AH120" s="77">
        <f>IF(INDEX([2]pivotTable!AH$3:AH$308,MATCH(totalExpenditure!$A120,[2]pivotTable!$A$3:$A$308,0))/100*INDEX(gDP!AW$6:AW$271,MATCH(totalExpenditure!$A120,gDP!$B$6:$B$271))=0,"",INDEX([2]pivotTable!AH$3:AH$308,MATCH(totalExpenditure!$A120,[2]pivotTable!$A$3:$A$308,0))/100*INDEX(gDP!AW$6:AW$271,MATCH(totalExpenditure!$A120,gDP!$B$6:$B$271)))</f>
        <v>43699616921.508308</v>
      </c>
      <c r="AI120" s="77">
        <f>IF(INDEX([2]pivotTable!AI$3:AI$308,MATCH(totalExpenditure!$A120,[2]pivotTable!$A$3:$A$308,0))/100*INDEX(gDP!AX$6:AX$271,MATCH(totalExpenditure!$A120,gDP!$B$6:$B$271))=0,"",INDEX([2]pivotTable!AI$3:AI$308,MATCH(totalExpenditure!$A120,[2]pivotTable!$A$3:$A$308,0))/100*INDEX(gDP!AX$6:AX$271,MATCH(totalExpenditure!$A120,gDP!$B$6:$B$271)))</f>
        <v>42624942050.538147</v>
      </c>
      <c r="AJ120" s="77">
        <f>IF(INDEX([2]pivotTable!AJ$3:AJ$308,MATCH(totalExpenditure!$A120,[2]pivotTable!$A$3:$A$308,0))/100*INDEX(gDP!AY$6:AY$271,MATCH(totalExpenditure!$A120,gDP!$B$6:$B$271))=0,"",INDEX([2]pivotTable!AJ$3:AJ$308,MATCH(totalExpenditure!$A120,[2]pivotTable!$A$3:$A$308,0))/100*INDEX(gDP!AY$6:AY$271,MATCH(totalExpenditure!$A120,gDP!$B$6:$B$271)))</f>
        <v>46553912064.006348</v>
      </c>
      <c r="AK120" s="77">
        <f>IF(INDEX([2]pivotTable!AK$3:AK$308,MATCH(totalExpenditure!$A120,[2]pivotTable!$A$3:$A$308,0))/100*INDEX(gDP!AZ$6:AZ$271,MATCH(totalExpenditure!$A120,gDP!$B$6:$B$271))=0,"",INDEX([2]pivotTable!AK$3:AK$308,MATCH(totalExpenditure!$A120,[2]pivotTable!$A$3:$A$308,0))/100*INDEX(gDP!AZ$6:AZ$271,MATCH(totalExpenditure!$A120,gDP!$B$6:$B$271)))</f>
        <v>49951745819.08905</v>
      </c>
      <c r="AL120" s="77">
        <f>IF(INDEX([2]pivotTable!AL$3:AL$308,MATCH(totalExpenditure!$A120,[2]pivotTable!$A$3:$A$308,0))/100*INDEX(gDP!BA$6:BA$271,MATCH(totalExpenditure!$A120,gDP!$B$6:$B$271))=0,"",INDEX([2]pivotTable!AL$3:AL$308,MATCH(totalExpenditure!$A120,[2]pivotTable!$A$3:$A$308,0))/100*INDEX(gDP!BA$6:BA$271,MATCH(totalExpenditure!$A120,gDP!$B$6:$B$271)))</f>
        <v>58154041897.826004</v>
      </c>
      <c r="AM120" s="77">
        <f>IF(INDEX([2]pivotTable!AM$3:AM$308,MATCH(totalExpenditure!$A120,[2]pivotTable!$A$3:$A$308,0))/100*INDEX(gDP!BB$6:BB$271,MATCH(totalExpenditure!$A120,gDP!$B$6:$B$271))=0,"",INDEX([2]pivotTable!AM$3:AM$308,MATCH(totalExpenditure!$A120,[2]pivotTable!$A$3:$A$308,0))/100*INDEX(gDP!BB$6:BB$271,MATCH(totalExpenditure!$A120,gDP!$B$6:$B$271)))</f>
        <v>52950116227.551407</v>
      </c>
      <c r="AN120" s="77">
        <f>IF(INDEX([2]pivotTable!AN$3:AN$308,MATCH(totalExpenditure!$A120,[2]pivotTable!$A$3:$A$308,0))/100*INDEX(gDP!BC$6:BC$271,MATCH(totalExpenditure!$A120,gDP!$B$6:$B$271))=0,"",INDEX([2]pivotTable!AN$3:AN$308,MATCH(totalExpenditure!$A120,[2]pivotTable!$A$3:$A$308,0))/100*INDEX(gDP!BC$6:BC$271,MATCH(totalExpenditure!$A120,gDP!$B$6:$B$271)))</f>
        <v>58184674929.947418</v>
      </c>
      <c r="AO120" s="77">
        <f>IF(INDEX([2]pivotTable!AO$3:AO$308,MATCH(totalExpenditure!$A120,[2]pivotTable!$A$3:$A$308,0))/100*INDEX(gDP!BD$6:BD$271,MATCH(totalExpenditure!$A120,gDP!$B$6:$B$271))=0,"",INDEX([2]pivotTable!AO$3:AO$308,MATCH(totalExpenditure!$A120,[2]pivotTable!$A$3:$A$308,0))/100*INDEX(gDP!BD$6:BD$271,MATCH(totalExpenditure!$A120,gDP!$B$6:$B$271)))</f>
        <v>63309707056.451866</v>
      </c>
      <c r="AP120" s="77">
        <f>IF(INDEX([2]pivotTable!AP$3:AP$308,MATCH(totalExpenditure!$A120,[2]pivotTable!$A$3:$A$308,0))/100*INDEX(gDP!BE$6:BE$271,MATCH(totalExpenditure!$A120,gDP!$B$6:$B$271))=0,"",INDEX([2]pivotTable!AP$3:AP$308,MATCH(totalExpenditure!$A120,[2]pivotTable!$A$3:$A$308,0))/100*INDEX(gDP!BE$6:BE$271,MATCH(totalExpenditure!$A120,gDP!$B$6:$B$271)))</f>
        <v>62134687315.359024</v>
      </c>
      <c r="AQ120" s="77">
        <f>IF(INDEX([2]pivotTable!AQ$3:AQ$308,MATCH(totalExpenditure!$A120,[2]pivotTable!$A$3:$A$308,0))/100*INDEX(gDP!BF$6:BF$271,MATCH(totalExpenditure!$A120,gDP!$B$6:$B$271))=0,"",INDEX([2]pivotTable!AQ$3:AQ$308,MATCH(totalExpenditure!$A120,[2]pivotTable!$A$3:$A$308,0))/100*INDEX(gDP!BF$6:BF$271,MATCH(totalExpenditure!$A120,gDP!$B$6:$B$271)))</f>
        <v>69103777885.005844</v>
      </c>
      <c r="AR120" s="77">
        <f>IF(INDEX([2]pivotTable!AR$3:AR$308,MATCH(totalExpenditure!$A120,[2]pivotTable!$A$3:$A$308,0))/100*INDEX(gDP!BG$6:BG$271,MATCH(totalExpenditure!$A120,gDP!$B$6:$B$271))=0,"",INDEX([2]pivotTable!AR$3:AR$308,MATCH(totalExpenditure!$A120,[2]pivotTable!$A$3:$A$308,0))/100*INDEX(gDP!BG$6:BG$271,MATCH(totalExpenditure!$A120,gDP!$B$6:$B$271)))</f>
        <v>74119028614.238617</v>
      </c>
      <c r="AS120" s="77">
        <f>IF(INDEX([2]pivotTable!AS$3:AS$308,MATCH(totalExpenditure!$A120,[2]pivotTable!$A$3:$A$308,0))/100*INDEX(gDP!BH$6:BH$271,MATCH(totalExpenditure!$A120,gDP!$B$6:$B$271))=0,"",INDEX([2]pivotTable!AS$3:AS$308,MATCH(totalExpenditure!$A120,[2]pivotTable!$A$3:$A$308,0))/100*INDEX(gDP!BH$6:BH$271,MATCH(totalExpenditure!$A120,gDP!$B$6:$B$271)))</f>
        <v>69967332237.46843</v>
      </c>
      <c r="AT120" s="77">
        <f>IF(INDEX([2]pivotTable!AT$3:AT$308,MATCH(totalExpenditure!$A120,[2]pivotTable!$A$3:$A$308,0))/100*INDEX(gDP!BI$6:BI$271,MATCH(totalExpenditure!$A120,gDP!$B$6:$B$271))=0,"",INDEX([2]pivotTable!AT$3:AT$308,MATCH(totalExpenditure!$A120,[2]pivotTable!$A$3:$A$308,0))/100*INDEX(gDP!BI$6:BI$271,MATCH(totalExpenditure!$A120,gDP!$B$6:$B$271)))</f>
        <v>72601968953.192627</v>
      </c>
      <c r="AU120" s="77">
        <f>IF(INDEX([2]pivotTable!AU$3:AU$308,MATCH(totalExpenditure!$A120,[2]pivotTable!$A$3:$A$308,0))/100*INDEX(gDP!BJ$6:BJ$271,MATCH(totalExpenditure!$A120,gDP!$B$6:$B$271))=0,"",INDEX([2]pivotTable!AU$3:AU$308,MATCH(totalExpenditure!$A120,[2]pivotTable!$A$3:$A$308,0))/100*INDEX(gDP!BJ$6:BJ$271,MATCH(totalExpenditure!$A120,gDP!$B$6:$B$271)))</f>
        <v>76736170561.619476</v>
      </c>
      <c r="AV120" s="77">
        <f>IF(INDEX([2]pivotTable!AV$3:AV$308,MATCH(totalExpenditure!$A120,[2]pivotTable!$A$3:$A$308,0))/100*INDEX(gDP!BK$6:BK$271,MATCH(totalExpenditure!$A120,gDP!$B$6:$B$271))=0,"",INDEX([2]pivotTable!AV$3:AV$308,MATCH(totalExpenditure!$A120,[2]pivotTable!$A$3:$A$308,0))/100*INDEX(gDP!BK$6:BK$271,MATCH(totalExpenditure!$A120,gDP!$B$6:$B$271)))</f>
        <v>81742061262.060898</v>
      </c>
      <c r="AW120" s="77">
        <f>IF(INDEX([2]pivotTable!AW$3:AW$308,MATCH(totalExpenditure!$A120,[2]pivotTable!$A$3:$A$308,0))/100*INDEX(gDP!BL$6:BL$271,MATCH(totalExpenditure!$A120,gDP!$B$6:$B$271))=0,"",INDEX([2]pivotTable!AW$3:AW$308,MATCH(totalExpenditure!$A120,[2]pivotTable!$A$3:$A$308,0))/100*INDEX(gDP!BL$6:BL$271,MATCH(totalExpenditure!$A120,gDP!$B$6:$B$271)))</f>
        <v>83150408113.715988</v>
      </c>
      <c r="AX120" s="77">
        <f>IF(INDEX([2]pivotTable!AX$3:AX$308,MATCH(totalExpenditure!$A120,[2]pivotTable!$A$3:$A$308,0))/100*INDEX(gDP!BM$6:BM$271,MATCH(totalExpenditure!$A120,gDP!$B$6:$B$271))=0,"",INDEX([2]pivotTable!AX$3:AX$308,MATCH(totalExpenditure!$A120,[2]pivotTable!$A$3:$A$308,0))/100*INDEX(gDP!BM$6:BM$271,MATCH(totalExpenditure!$A120,gDP!$B$6:$B$271)))</f>
        <v>85918348433.233414</v>
      </c>
      <c r="AY120" s="77">
        <f>IF(INDEX([2]pivotTable!AY$3:AY$308,MATCH(totalExpenditure!$A120,[2]pivotTable!$A$3:$A$308,0))/100*INDEX(gDP!BN$6:BN$271,MATCH(totalExpenditure!$A120,gDP!$B$6:$B$271))=0,"",INDEX([2]pivotTable!AY$3:AY$308,MATCH(totalExpenditure!$A120,[2]pivotTable!$A$3:$A$308,0))/100*INDEX(gDP!BN$6:BN$271,MATCH(totalExpenditure!$A120,gDP!$B$6:$B$271)))</f>
        <v>98584656958.360214</v>
      </c>
      <c r="AZ120" s="77" t="str">
        <f>IF(INDEX([2]pivotTable!AZ$3:AZ$308,MATCH(totalExpenditure!$A120,[2]pivotTable!$A$3:$A$308,0))/100*INDEX(gDP!BO$6:BO$271,MATCH(totalExpenditure!$A120,gDP!$B$6:$B$271))=0,"",INDEX([2]pivotTable!AZ$3:AZ$308,MATCH(totalExpenditure!$A120,[2]pivotTable!$A$3:$A$308,0))/100*INDEX(gDP!BO$6:BO$271,MATCH(totalExpenditure!$A120,gDP!$B$6:$B$271)))</f>
        <v/>
      </c>
      <c r="BA120" s="77" t="str">
        <f>IF(INDEX([2]pivotTable!B$310:B$615,MATCH(totalExpenditure!$A120,[2]pivotTable!$A$310:$A$615,0))/100*INDEX(gDP!Q$6:Q$271,MATCH(totalExpenditure!$A120,gDP!$B$6:$B$271))=0,"",INDEX([2]pivotTable!B$310:B$615,MATCH(totalExpenditure!$A120,[2]pivotTable!$A$310:$A$615,0))/100*INDEX(gDP!Q$6:Q$271,MATCH(totalExpenditure!$A120,gDP!$B$6:$B$271)))</f>
        <v/>
      </c>
      <c r="BB120" s="77" t="str">
        <f>IF(INDEX([2]pivotTable!C$310:C$615,MATCH(totalExpenditure!$A120,[2]pivotTable!$A$310:$A$615,0))/100*INDEX(gDP!R$6:R$271,MATCH(totalExpenditure!$A120,gDP!$B$6:$B$271))=0,"",INDEX([2]pivotTable!C$310:C$615,MATCH(totalExpenditure!$A120,[2]pivotTable!$A$310:$A$615,0))/100*INDEX(gDP!R$6:R$271,MATCH(totalExpenditure!$A120,gDP!$B$6:$B$271)))</f>
        <v/>
      </c>
      <c r="BC120" s="77" t="str">
        <f>IF(INDEX([2]pivotTable!D$310:D$615,MATCH(totalExpenditure!$A120,[2]pivotTable!$A$310:$A$615,0))/100*INDEX(gDP!S$6:S$271,MATCH(totalExpenditure!$A120,gDP!$B$6:$B$271))=0,"",INDEX([2]pivotTable!D$310:D$615,MATCH(totalExpenditure!$A120,[2]pivotTable!$A$310:$A$615,0))/100*INDEX(gDP!S$6:S$271,MATCH(totalExpenditure!$A120,gDP!$B$6:$B$271)))</f>
        <v/>
      </c>
      <c r="BD120" s="77" t="str">
        <f>IF(INDEX([2]pivotTable!E$310:E$615,MATCH(totalExpenditure!$A120,[2]pivotTable!$A$310:$A$615,0))/100*INDEX(gDP!T$6:T$271,MATCH(totalExpenditure!$A120,gDP!$B$6:$B$271))=0,"",INDEX([2]pivotTable!E$310:E$615,MATCH(totalExpenditure!$A120,[2]pivotTable!$A$310:$A$615,0))/100*INDEX(gDP!T$6:T$271,MATCH(totalExpenditure!$A120,gDP!$B$6:$B$271)))</f>
        <v/>
      </c>
      <c r="BE120" s="77" t="str">
        <f>IF(INDEX([2]pivotTable!F$310:F$615,MATCH(totalExpenditure!$A120,[2]pivotTable!$A$310:$A$615,0))/100*INDEX(gDP!U$6:U$271,MATCH(totalExpenditure!$A120,gDP!$B$6:$B$271))=0,"",INDEX([2]pivotTable!F$310:F$615,MATCH(totalExpenditure!$A120,[2]pivotTable!$A$310:$A$615,0))/100*INDEX(gDP!U$6:U$271,MATCH(totalExpenditure!$A120,gDP!$B$6:$B$271)))</f>
        <v/>
      </c>
      <c r="BF120" s="77" t="str">
        <f>IF(INDEX([2]pivotTable!G$310:G$615,MATCH(totalExpenditure!$A120,[2]pivotTable!$A$310:$A$615,0))/100*INDEX(gDP!V$6:V$271,MATCH(totalExpenditure!$A120,gDP!$B$6:$B$271))=0,"",INDEX([2]pivotTable!G$310:G$615,MATCH(totalExpenditure!$A120,[2]pivotTable!$A$310:$A$615,0))/100*INDEX(gDP!V$6:V$271,MATCH(totalExpenditure!$A120,gDP!$B$6:$B$271)))</f>
        <v/>
      </c>
      <c r="BG120" s="77" t="str">
        <f>IF(INDEX([2]pivotTable!H$310:H$615,MATCH(totalExpenditure!$A120,[2]pivotTable!$A$310:$A$615,0))/100*INDEX(gDP!W$6:W$271,MATCH(totalExpenditure!$A120,gDP!$B$6:$B$271))=0,"",INDEX([2]pivotTable!H$310:H$615,MATCH(totalExpenditure!$A120,[2]pivotTable!$A$310:$A$615,0))/100*INDEX(gDP!W$6:W$271,MATCH(totalExpenditure!$A120,gDP!$B$6:$B$271)))</f>
        <v/>
      </c>
      <c r="BH120" s="77" t="str">
        <f>IF(INDEX([2]pivotTable!I$310:I$615,MATCH(totalExpenditure!$A120,[2]pivotTable!$A$310:$A$615,0))/100*INDEX(gDP!X$6:X$271,MATCH(totalExpenditure!$A120,gDP!$B$6:$B$271))=0,"",INDEX([2]pivotTable!I$310:I$615,MATCH(totalExpenditure!$A120,[2]pivotTable!$A$310:$A$615,0))/100*INDEX(gDP!X$6:X$271,MATCH(totalExpenditure!$A120,gDP!$B$6:$B$271)))</f>
        <v/>
      </c>
      <c r="BI120" s="77" t="str">
        <f>IF(INDEX([2]pivotTable!J$310:J$615,MATCH(totalExpenditure!$A120,[2]pivotTable!$A$310:$A$615,0))/100*INDEX(gDP!Y$6:Y$271,MATCH(totalExpenditure!$A120,gDP!$B$6:$B$271))=0,"",INDEX([2]pivotTable!J$310:J$615,MATCH(totalExpenditure!$A120,[2]pivotTable!$A$310:$A$615,0))/100*INDEX(gDP!Y$6:Y$271,MATCH(totalExpenditure!$A120,gDP!$B$6:$B$271)))</f>
        <v/>
      </c>
      <c r="BJ120" s="77" t="str">
        <f>IF(INDEX([2]pivotTable!K$310:K$615,MATCH(totalExpenditure!$A120,[2]pivotTable!$A$310:$A$615,0))/100*INDEX(gDP!Z$6:Z$271,MATCH(totalExpenditure!$A120,gDP!$B$6:$B$271))=0,"",INDEX([2]pivotTable!K$310:K$615,MATCH(totalExpenditure!$A120,[2]pivotTable!$A$310:$A$615,0))/100*INDEX(gDP!Z$6:Z$271,MATCH(totalExpenditure!$A120,gDP!$B$6:$B$271)))</f>
        <v/>
      </c>
      <c r="BK120" s="77" t="str">
        <f>IF(INDEX([2]pivotTable!L$310:L$615,MATCH(totalExpenditure!$A120,[2]pivotTable!$A$310:$A$615,0))/100*INDEX(gDP!AA$6:AA$271,MATCH(totalExpenditure!$A120,gDP!$B$6:$B$271))=0,"",INDEX([2]pivotTable!L$310:L$615,MATCH(totalExpenditure!$A120,[2]pivotTable!$A$310:$A$615,0))/100*INDEX(gDP!AA$6:AA$271,MATCH(totalExpenditure!$A120,gDP!$B$6:$B$271)))</f>
        <v/>
      </c>
      <c r="BL120" s="77" t="str">
        <f>IF(INDEX([2]pivotTable!M$310:M$615,MATCH(totalExpenditure!$A120,[2]pivotTable!$A$310:$A$615,0))/100*INDEX(gDP!AB$6:AB$271,MATCH(totalExpenditure!$A120,gDP!$B$6:$B$271))=0,"",INDEX([2]pivotTable!M$310:M$615,MATCH(totalExpenditure!$A120,[2]pivotTable!$A$310:$A$615,0))/100*INDEX(gDP!AB$6:AB$271,MATCH(totalExpenditure!$A120,gDP!$B$6:$B$271)))</f>
        <v/>
      </c>
      <c r="BM120" s="77" t="str">
        <f>IF(INDEX([2]pivotTable!N$310:N$615,MATCH(totalExpenditure!$A120,[2]pivotTable!$A$310:$A$615,0))/100*INDEX(gDP!AC$6:AC$271,MATCH(totalExpenditure!$A120,gDP!$B$6:$B$271))=0,"",INDEX([2]pivotTable!N$310:N$615,MATCH(totalExpenditure!$A120,[2]pivotTable!$A$310:$A$615,0))/100*INDEX(gDP!AC$6:AC$271,MATCH(totalExpenditure!$A120,gDP!$B$6:$B$271)))</f>
        <v/>
      </c>
      <c r="BN120" s="77" t="str">
        <f>IF(INDEX([2]pivotTable!O$310:O$615,MATCH(totalExpenditure!$A120,[2]pivotTable!$A$310:$A$615,0))/100*INDEX(gDP!AD$6:AD$271,MATCH(totalExpenditure!$A120,gDP!$B$6:$B$271))=0,"",INDEX([2]pivotTable!O$310:O$615,MATCH(totalExpenditure!$A120,[2]pivotTable!$A$310:$A$615,0))/100*INDEX(gDP!AD$6:AD$271,MATCH(totalExpenditure!$A120,gDP!$B$6:$B$271)))</f>
        <v/>
      </c>
      <c r="BO120" s="77" t="str">
        <f>IF(INDEX([2]pivotTable!P$310:P$615,MATCH(totalExpenditure!$A120,[2]pivotTable!$A$310:$A$615,0))/100*INDEX(gDP!AE$6:AE$271,MATCH(totalExpenditure!$A120,gDP!$B$6:$B$271))=0,"",INDEX([2]pivotTable!P$310:P$615,MATCH(totalExpenditure!$A120,[2]pivotTable!$A$310:$A$615,0))/100*INDEX(gDP!AE$6:AE$271,MATCH(totalExpenditure!$A120,gDP!$B$6:$B$271)))</f>
        <v/>
      </c>
      <c r="BP120" s="77" t="str">
        <f>IF(INDEX([2]pivotTable!Q$310:Q$615,MATCH(totalExpenditure!$A120,[2]pivotTable!$A$310:$A$615,0))/100*INDEX(gDP!AF$6:AF$271,MATCH(totalExpenditure!$A120,gDP!$B$6:$B$271))=0,"",INDEX([2]pivotTable!Q$310:Q$615,MATCH(totalExpenditure!$A120,[2]pivotTable!$A$310:$A$615,0))/100*INDEX(gDP!AF$6:AF$271,MATCH(totalExpenditure!$A120,gDP!$B$6:$B$271)))</f>
        <v/>
      </c>
      <c r="BQ120" s="77" t="str">
        <f>IF(INDEX([2]pivotTable!R$310:R$615,MATCH(totalExpenditure!$A120,[2]pivotTable!$A$310:$A$615,0))/100*INDEX(gDP!AG$6:AG$271,MATCH(totalExpenditure!$A120,gDP!$B$6:$B$271))=0,"",INDEX([2]pivotTable!R$310:R$615,MATCH(totalExpenditure!$A120,[2]pivotTable!$A$310:$A$615,0))/100*INDEX(gDP!AG$6:AG$271,MATCH(totalExpenditure!$A120,gDP!$B$6:$B$271)))</f>
        <v/>
      </c>
      <c r="BR120" s="77" t="str">
        <f>IF(INDEX([2]pivotTable!S$310:S$615,MATCH(totalExpenditure!$A120,[2]pivotTable!$A$310:$A$615,0))/100*INDEX(gDP!AH$6:AH$271,MATCH(totalExpenditure!$A120,gDP!$B$6:$B$271))=0,"",INDEX([2]pivotTable!S$310:S$615,MATCH(totalExpenditure!$A120,[2]pivotTable!$A$310:$A$615,0))/100*INDEX(gDP!AH$6:AH$271,MATCH(totalExpenditure!$A120,gDP!$B$6:$B$271)))</f>
        <v/>
      </c>
      <c r="BS120" s="77">
        <f>IF(INDEX([2]pivotTable!T$310:T$615,MATCH(totalExpenditure!$A120,[2]pivotTable!$A$310:$A$615,0))/100*INDEX(gDP!AI$6:AI$271,MATCH(totalExpenditure!$A120,gDP!$B$6:$B$271))=0,"",INDEX([2]pivotTable!T$310:T$615,MATCH(totalExpenditure!$A120,[2]pivotTable!$A$310:$A$615,0))/100*INDEX(gDP!AI$6:AI$271,MATCH(totalExpenditure!$A120,gDP!$B$6:$B$271)))</f>
        <v>1455208934.0114417</v>
      </c>
      <c r="BT120" s="77">
        <f>IF(INDEX([2]pivotTable!U$310:U$615,MATCH(totalExpenditure!$A120,[2]pivotTable!$A$310:$A$615,0))/100*INDEX(gDP!AJ$6:AJ$271,MATCH(totalExpenditure!$A120,gDP!$B$6:$B$271))=0,"",INDEX([2]pivotTable!U$310:U$615,MATCH(totalExpenditure!$A120,[2]pivotTable!$A$310:$A$615,0))/100*INDEX(gDP!AJ$6:AJ$271,MATCH(totalExpenditure!$A120,gDP!$B$6:$B$271)))</f>
        <v>1185944879.3095732</v>
      </c>
      <c r="BU120" s="77">
        <f>IF(INDEX([2]pivotTable!V$310:V$615,MATCH(totalExpenditure!$A120,[2]pivotTable!$A$310:$A$615,0))/100*INDEX(gDP!AK$6:AK$271,MATCH(totalExpenditure!$A120,gDP!$B$6:$B$271))=0,"",INDEX([2]pivotTable!V$310:V$615,MATCH(totalExpenditure!$A120,[2]pivotTable!$A$310:$A$615,0))/100*INDEX(gDP!AK$6:AK$271,MATCH(totalExpenditure!$A120,gDP!$B$6:$B$271)))</f>
        <v>1698552054.3501523</v>
      </c>
      <c r="BV120" s="77">
        <f>IF(INDEX([2]pivotTable!W$310:W$615,MATCH(totalExpenditure!$A120,[2]pivotTable!$A$310:$A$615,0))/100*INDEX(gDP!AL$6:AL$271,MATCH(totalExpenditure!$A120,gDP!$B$6:$B$271))=0,"",INDEX([2]pivotTable!W$310:W$615,MATCH(totalExpenditure!$A120,[2]pivotTable!$A$310:$A$615,0))/100*INDEX(gDP!AL$6:AL$271,MATCH(totalExpenditure!$A120,gDP!$B$6:$B$271)))</f>
        <v>1746763287.3851688</v>
      </c>
      <c r="BW120" s="77">
        <f>IF(INDEX([2]pivotTable!X$310:X$615,MATCH(totalExpenditure!$A120,[2]pivotTable!$A$310:$A$615,0))/100*INDEX(gDP!AM$6:AM$271,MATCH(totalExpenditure!$A120,gDP!$B$6:$B$271))=0,"",INDEX([2]pivotTable!X$310:X$615,MATCH(totalExpenditure!$A120,[2]pivotTable!$A$310:$A$615,0))/100*INDEX(gDP!AM$6:AM$271,MATCH(totalExpenditure!$A120,gDP!$B$6:$B$271)))</f>
        <v>2129196603.7485597</v>
      </c>
      <c r="BX120" s="77">
        <f>IF(INDEX([2]pivotTable!Y$310:Y$615,MATCH(totalExpenditure!$A120,[2]pivotTable!$A$310:$A$615,0))/100*INDEX(gDP!AN$6:AN$271,MATCH(totalExpenditure!$A120,gDP!$B$6:$B$271))=0,"",INDEX([2]pivotTable!Y$310:Y$615,MATCH(totalExpenditure!$A120,[2]pivotTable!$A$310:$A$615,0))/100*INDEX(gDP!AN$6:AN$271,MATCH(totalExpenditure!$A120,gDP!$B$6:$B$271)))</f>
        <v>2601345289.0113854</v>
      </c>
      <c r="BY120" s="77">
        <f>IF(INDEX([2]pivotTable!Z$310:Z$615,MATCH(totalExpenditure!$A120,[2]pivotTable!$A$310:$A$615,0))/100*INDEX(gDP!AO$6:AO$271,MATCH(totalExpenditure!$A120,gDP!$B$6:$B$271))=0,"",INDEX([2]pivotTable!Z$310:Z$615,MATCH(totalExpenditure!$A120,[2]pivotTable!$A$310:$A$615,0))/100*INDEX(gDP!AO$6:AO$271,MATCH(totalExpenditure!$A120,gDP!$B$6:$B$271)))</f>
        <v>2931350037.1588864</v>
      </c>
      <c r="BZ120" s="77">
        <f>IF(INDEX([2]pivotTable!AA$310:AA$615,MATCH(totalExpenditure!$A120,[2]pivotTable!$A$310:$A$615,0))/100*INDEX(gDP!AP$6:AP$271,MATCH(totalExpenditure!$A120,gDP!$B$6:$B$271))=0,"",INDEX([2]pivotTable!AA$310:AA$615,MATCH(totalExpenditure!$A120,[2]pivotTable!$A$310:$A$615,0))/100*INDEX(gDP!AP$6:AP$271,MATCH(totalExpenditure!$A120,gDP!$B$6:$B$271)))</f>
        <v>3007142259.9292703</v>
      </c>
      <c r="CA120" s="77">
        <f>IF(INDEX([2]pivotTable!AB$310:AB$615,MATCH(totalExpenditure!$A120,[2]pivotTable!$A$310:$A$615,0))/100*INDEX(gDP!AQ$6:AQ$271,MATCH(totalExpenditure!$A120,gDP!$B$6:$B$271))=0,"",INDEX([2]pivotTable!AB$310:AB$615,MATCH(totalExpenditure!$A120,[2]pivotTable!$A$310:$A$615,0))/100*INDEX(gDP!AQ$6:AQ$271,MATCH(totalExpenditure!$A120,gDP!$B$6:$B$271)))</f>
        <v>3085456989.3423934</v>
      </c>
      <c r="CB120" s="77">
        <f>IF(INDEX([2]pivotTable!AC$310:AC$615,MATCH(totalExpenditure!$A120,[2]pivotTable!$A$310:$A$615,0))/100*INDEX(gDP!AR$6:AR$271,MATCH(totalExpenditure!$A120,gDP!$B$6:$B$271))=0,"",INDEX([2]pivotTable!AC$310:AC$615,MATCH(totalExpenditure!$A120,[2]pivotTable!$A$310:$A$615,0))/100*INDEX(gDP!AR$6:AR$271,MATCH(totalExpenditure!$A120,gDP!$B$6:$B$271)))</f>
        <v>3410026834.988029</v>
      </c>
      <c r="CC120" s="77">
        <f>IF(INDEX([2]pivotTable!AD$310:AD$615,MATCH(totalExpenditure!$A120,[2]pivotTable!$A$310:$A$615,0))/100*INDEX(gDP!AS$6:AS$271,MATCH(totalExpenditure!$A120,gDP!$B$6:$B$271))=0,"",INDEX([2]pivotTable!AD$310:AD$615,MATCH(totalExpenditure!$A120,[2]pivotTable!$A$310:$A$615,0))/100*INDEX(gDP!AS$6:AS$271,MATCH(totalExpenditure!$A120,gDP!$B$6:$B$271)))</f>
        <v>7495571021.3131266</v>
      </c>
      <c r="CD120" s="77">
        <f>IF(INDEX([2]pivotTable!AE$310:AE$615,MATCH(totalExpenditure!$A120,[2]pivotTable!$A$310:$A$615,0))/100*INDEX(gDP!AT$6:AT$271,MATCH(totalExpenditure!$A120,gDP!$B$6:$B$271))=0,"",INDEX([2]pivotTable!AE$310:AE$615,MATCH(totalExpenditure!$A120,[2]pivotTable!$A$310:$A$615,0))/100*INDEX(gDP!AT$6:AT$271,MATCH(totalExpenditure!$A120,gDP!$B$6:$B$271)))</f>
        <v>7889659174.9767866</v>
      </c>
      <c r="CE120" s="77">
        <f>IF(INDEX([2]pivotTable!AF$310:AF$615,MATCH(totalExpenditure!$A120,[2]pivotTable!$A$310:$A$615,0))/100*INDEX(gDP!AU$6:AU$271,MATCH(totalExpenditure!$A120,gDP!$B$6:$B$271))=0,"",INDEX([2]pivotTable!AF$310:AF$615,MATCH(totalExpenditure!$A120,[2]pivotTable!$A$310:$A$615,0))/100*INDEX(gDP!AU$6:AU$271,MATCH(totalExpenditure!$A120,gDP!$B$6:$B$271)))</f>
        <v>7728746492.9291973</v>
      </c>
      <c r="CF120" s="77">
        <f>IF(INDEX([2]pivotTable!AG$310:AG$615,MATCH(totalExpenditure!$A120,[2]pivotTable!$A$310:$A$615,0))/100*INDEX(gDP!AV$6:AV$271,MATCH(totalExpenditure!$A120,gDP!$B$6:$B$271))=0,"",INDEX([2]pivotTable!AG$310:AG$615,MATCH(totalExpenditure!$A120,[2]pivotTable!$A$310:$A$615,0))/100*INDEX(gDP!AV$6:AV$271,MATCH(totalExpenditure!$A120,gDP!$B$6:$B$271)))</f>
        <v>8048684844.6674252</v>
      </c>
      <c r="CG120" s="77">
        <f>IF(INDEX([2]pivotTable!AH$310:AH$615,MATCH(totalExpenditure!$A120,[2]pivotTable!$A$310:$A$615,0))/100*INDEX(gDP!AW$6:AW$271,MATCH(totalExpenditure!$A120,gDP!$B$6:$B$271))=0,"",INDEX([2]pivotTable!AH$310:AH$615,MATCH(totalExpenditure!$A120,[2]pivotTable!$A$310:$A$615,0))/100*INDEX(gDP!AW$6:AW$271,MATCH(totalExpenditure!$A120,gDP!$B$6:$B$271)))</f>
        <v>8552359365.484169</v>
      </c>
      <c r="CH120" s="77">
        <f>IF(INDEX([2]pivotTable!AI$310:AI$615,MATCH(totalExpenditure!$A120,[2]pivotTable!$A$310:$A$615,0))/100*INDEX(gDP!AX$6:AX$271,MATCH(totalExpenditure!$A120,gDP!$B$6:$B$271))=0,"",INDEX([2]pivotTable!AI$310:AI$615,MATCH(totalExpenditure!$A120,[2]pivotTable!$A$310:$A$615,0))/100*INDEX(gDP!AX$6:AX$271,MATCH(totalExpenditure!$A120,gDP!$B$6:$B$271)))</f>
        <v>8825039762.01618</v>
      </c>
      <c r="CI120" s="77">
        <f>IF(INDEX([2]pivotTable!AJ$310:AJ$615,MATCH(totalExpenditure!$A120,[2]pivotTable!$A$310:$A$615,0))/100*INDEX(gDP!AY$6:AY$271,MATCH(totalExpenditure!$A120,gDP!$B$6:$B$271))=0,"",INDEX([2]pivotTable!AJ$310:AJ$615,MATCH(totalExpenditure!$A120,[2]pivotTable!$A$310:$A$615,0))/100*INDEX(gDP!AY$6:AY$271,MATCH(totalExpenditure!$A120,gDP!$B$6:$B$271)))</f>
        <v>9393291050.4061909</v>
      </c>
      <c r="CJ120" s="77">
        <f>IF(INDEX([2]pivotTable!AK$310:AK$615,MATCH(totalExpenditure!$A120,[2]pivotTable!$A$310:$A$615,0))/100*INDEX(gDP!AZ$6:AZ$271,MATCH(totalExpenditure!$A120,gDP!$B$6:$B$271))=0,"",INDEX([2]pivotTable!AK$310:AK$615,MATCH(totalExpenditure!$A120,[2]pivotTable!$A$310:$A$615,0))/100*INDEX(gDP!AZ$6:AZ$271,MATCH(totalExpenditure!$A120,gDP!$B$6:$B$271)))</f>
        <v>10767049117.231798</v>
      </c>
      <c r="CK120" s="77">
        <f>IF(INDEX([2]pivotTable!AL$310:AL$615,MATCH(totalExpenditure!$A120,[2]pivotTable!$A$310:$A$615,0))/100*INDEX(gDP!BA$6:BA$271,MATCH(totalExpenditure!$A120,gDP!$B$6:$B$271))=0,"",INDEX([2]pivotTable!AL$310:AL$615,MATCH(totalExpenditure!$A120,[2]pivotTable!$A$310:$A$615,0))/100*INDEX(gDP!BA$6:BA$271,MATCH(totalExpenditure!$A120,gDP!$B$6:$B$271)))</f>
        <v>13165704593.478239</v>
      </c>
      <c r="CL120" s="77">
        <f>IF(INDEX([2]pivotTable!AM$310:AM$615,MATCH(totalExpenditure!$A120,[2]pivotTable!$A$310:$A$615,0))/100*INDEX(gDP!BB$6:BB$271,MATCH(totalExpenditure!$A120,gDP!$B$6:$B$271))=0,"",INDEX([2]pivotTable!AM$310:AM$615,MATCH(totalExpenditure!$A120,[2]pivotTable!$A$310:$A$615,0))/100*INDEX(gDP!BB$6:BB$271,MATCH(totalExpenditure!$A120,gDP!$B$6:$B$271)))</f>
        <v>12951369501.614855</v>
      </c>
      <c r="CM120" s="77">
        <f>IF(INDEX([2]pivotTable!AN$310:AN$615,MATCH(totalExpenditure!$A120,[2]pivotTable!$A$310:$A$615,0))/100*INDEX(gDP!BC$6:BC$271,MATCH(totalExpenditure!$A120,gDP!$B$6:$B$271))=0,"",INDEX([2]pivotTable!AN$310:AN$615,MATCH(totalExpenditure!$A120,[2]pivotTable!$A$310:$A$615,0))/100*INDEX(gDP!BC$6:BC$271,MATCH(totalExpenditure!$A120,gDP!$B$6:$B$271)))</f>
        <v>14540209630.179403</v>
      </c>
      <c r="CN120" s="77">
        <f>IF(INDEX([2]pivotTable!AO$310:AO$615,MATCH(totalExpenditure!$A120,[2]pivotTable!$A$310:$A$615,0))/100*INDEX(gDP!BD$6:BD$271,MATCH(totalExpenditure!$A120,gDP!$B$6:$B$271))=0,"",INDEX([2]pivotTable!AO$310:AO$615,MATCH(totalExpenditure!$A120,[2]pivotTable!$A$310:$A$615,0))/100*INDEX(gDP!BD$6:BD$271,MATCH(totalExpenditure!$A120,gDP!$B$6:$B$271)))</f>
        <v>16220944749.398537</v>
      </c>
      <c r="CO120" s="77">
        <f>IF(INDEX([2]pivotTable!AP$310:AP$615,MATCH(totalExpenditure!$A120,[2]pivotTable!$A$310:$A$615,0))/100*INDEX(gDP!BE$6:BE$271,MATCH(totalExpenditure!$A120,gDP!$B$6:$B$271))=0,"",INDEX([2]pivotTable!AP$310:AP$615,MATCH(totalExpenditure!$A120,[2]pivotTable!$A$310:$A$615,0))/100*INDEX(gDP!BE$6:BE$271,MATCH(totalExpenditure!$A120,gDP!$B$6:$B$271)))</f>
        <v>16681157084.241598</v>
      </c>
      <c r="CP120" s="77">
        <f>IF(INDEX([2]pivotTable!AQ$310:AQ$615,MATCH(totalExpenditure!$A120,[2]pivotTable!$A$310:$A$615,0))/100*INDEX(gDP!BF$6:BF$271,MATCH(totalExpenditure!$A120,gDP!$B$6:$B$271))=0,"",INDEX([2]pivotTable!AQ$310:AQ$615,MATCH(totalExpenditure!$A120,[2]pivotTable!$A$310:$A$615,0))/100*INDEX(gDP!BF$6:BF$271,MATCH(totalExpenditure!$A120,gDP!$B$6:$B$271)))</f>
        <v>19203764211.903824</v>
      </c>
      <c r="CQ120" s="77">
        <f>IF(INDEX([2]pivotTable!AR$310:AR$615,MATCH(totalExpenditure!$A120,[2]pivotTable!$A$310:$A$615,0))/100*INDEX(gDP!BG$6:BG$271,MATCH(totalExpenditure!$A120,gDP!$B$6:$B$271))=0,"",INDEX([2]pivotTable!AR$310:AR$615,MATCH(totalExpenditure!$A120,[2]pivotTable!$A$310:$A$615,0))/100*INDEX(gDP!BG$6:BG$271,MATCH(totalExpenditure!$A120,gDP!$B$6:$B$271)))</f>
        <v>19771360898.369843</v>
      </c>
      <c r="CR120" s="77">
        <f>IF(INDEX([2]pivotTable!AS$310:AS$615,MATCH(totalExpenditure!$A120,[2]pivotTable!$A$310:$A$615,0))/100*INDEX(gDP!BH$6:BH$271,MATCH(totalExpenditure!$A120,gDP!$B$6:$B$271))=0,"",INDEX([2]pivotTable!AS$310:AS$615,MATCH(totalExpenditure!$A120,[2]pivotTable!$A$310:$A$615,0))/100*INDEX(gDP!BH$6:BH$271,MATCH(totalExpenditure!$A120,gDP!$B$6:$B$271)))</f>
        <v>18599295169.80405</v>
      </c>
      <c r="CS120" s="77">
        <f>IF(INDEX([2]pivotTable!AT$310:AT$615,MATCH(totalExpenditure!$A120,[2]pivotTable!$A$310:$A$615,0))/100*INDEX(gDP!BI$6:BI$271,MATCH(totalExpenditure!$A120,gDP!$B$6:$B$271))=0,"",INDEX([2]pivotTable!AT$310:AT$615,MATCH(totalExpenditure!$A120,[2]pivotTable!$A$310:$A$615,0))/100*INDEX(gDP!BI$6:BI$271,MATCH(totalExpenditure!$A120,gDP!$B$6:$B$271)))</f>
        <v>20002583283.022457</v>
      </c>
      <c r="CT120" s="77">
        <f>IF(INDEX([2]pivotTable!AU$310:AU$615,MATCH(totalExpenditure!$A120,[2]pivotTable!$A$310:$A$615,0))/100*INDEX(gDP!BJ$6:BJ$271,MATCH(totalExpenditure!$A120,gDP!$B$6:$B$271))=0,"",INDEX([2]pivotTable!AU$310:AU$615,MATCH(totalExpenditure!$A120,[2]pivotTable!$A$310:$A$615,0))/100*INDEX(gDP!BJ$6:BJ$271,MATCH(totalExpenditure!$A120,gDP!$B$6:$B$271)))</f>
        <v>23321777327.551022</v>
      </c>
      <c r="CU120" s="77">
        <f>IF(INDEX([2]pivotTable!AV$310:AV$615,MATCH(totalExpenditure!$A120,[2]pivotTable!$A$310:$A$615,0))/100*INDEX(gDP!BK$6:BK$271,MATCH(totalExpenditure!$A120,gDP!$B$6:$B$271))=0,"",INDEX([2]pivotTable!AV$310:AV$615,MATCH(totalExpenditure!$A120,[2]pivotTable!$A$310:$A$615,0))/100*INDEX(gDP!BK$6:BK$271,MATCH(totalExpenditure!$A120,gDP!$B$6:$B$271)))</f>
        <v>24748633294.550236</v>
      </c>
      <c r="CV120" s="77">
        <f>IF(INDEX([2]pivotTable!AW$310:AW$615,MATCH(totalExpenditure!$A120,[2]pivotTable!$A$310:$A$615,0))/100*INDEX(gDP!BL$6:BL$271,MATCH(totalExpenditure!$A120,gDP!$B$6:$B$271))=0,"",INDEX([2]pivotTable!AW$310:AW$615,MATCH(totalExpenditure!$A120,[2]pivotTable!$A$310:$A$615,0))/100*INDEX(gDP!BL$6:BL$271,MATCH(totalExpenditure!$A120,gDP!$B$6:$B$271)))</f>
        <v>26039842231.158878</v>
      </c>
      <c r="CW120" s="77">
        <f>IF(INDEX([2]pivotTable!AX$310:AX$615,MATCH(totalExpenditure!$A120,[2]pivotTable!$A$310:$A$615,0))/100*INDEX(gDP!BM$6:BM$271,MATCH(totalExpenditure!$A120,gDP!$B$6:$B$271))=0,"",INDEX([2]pivotTable!AX$310:AX$615,MATCH(totalExpenditure!$A120,[2]pivotTable!$A$310:$A$615,0))/100*INDEX(gDP!BM$6:BM$271,MATCH(totalExpenditure!$A120,gDP!$B$6:$B$271)))</f>
        <v>27110359101.587845</v>
      </c>
      <c r="CX120" s="77">
        <f>IF(INDEX([2]pivotTable!AY$310:AY$615,MATCH(totalExpenditure!$A120,[2]pivotTable!$A$310:$A$615,0))/100*INDEX(gDP!BN$6:BN$271,MATCH(totalExpenditure!$A120,gDP!$B$6:$B$271))=0,"",INDEX([2]pivotTable!AY$310:AY$615,MATCH(totalExpenditure!$A120,[2]pivotTable!$A$310:$A$615,0))/100*INDEX(gDP!BN$6:BN$271,MATCH(totalExpenditure!$A120,gDP!$B$6:$B$271)))</f>
        <v>28676508243.0909</v>
      </c>
      <c r="CY120" s="77" t="str">
        <f>IF(INDEX([2]pivotTable!AZ$310:AZ$615,MATCH(totalExpenditure!$A120,[2]pivotTable!$A$310:$A$615,0))/100*INDEX(gDP!BO$6:BO$271,MATCH(totalExpenditure!$A120,gDP!$B$6:$B$271))=0,"",INDEX([2]pivotTable!AZ$310:AZ$615,MATCH(totalExpenditure!$A120,[2]pivotTable!$A$310:$A$615,0))/100*INDEX(gDP!BO$6:BO$271,MATCH(totalExpenditure!$A120,gDP!$B$6:$B$271)))</f>
        <v/>
      </c>
      <c r="CZ120" s="77" t="str">
        <f>IF(B120="","",IF(BA120="","",B120-B120+INDEX(gDP!Q$6:Q$271,MATCH(totalExpenditure!$A120,gDP!$B$6:$B$271))))</f>
        <v/>
      </c>
      <c r="DA120" s="77" t="str">
        <f>IF(C120="","",IF(BB120="","",C120-C120+INDEX(gDP!R$6:R$271,MATCH(totalExpenditure!$A120,gDP!$B$6:$B$271))))</f>
        <v/>
      </c>
      <c r="DB120" s="77" t="str">
        <f>IF(D120="","",IF(BC120="","",D120-D120+INDEX(gDP!S$6:S$271,MATCH(totalExpenditure!$A120,gDP!$B$6:$B$271))))</f>
        <v/>
      </c>
      <c r="DC120" s="77" t="str">
        <f>IF(E120="","",IF(BD120="","",E120-E120+INDEX(gDP!T$6:T$271,MATCH(totalExpenditure!$A120,gDP!$B$6:$B$271))))</f>
        <v/>
      </c>
      <c r="DD120" s="77" t="str">
        <f>IF(F120="","",IF(BE120="","",F120-F120+INDEX(gDP!U$6:U$271,MATCH(totalExpenditure!$A120,gDP!$B$6:$B$271))))</f>
        <v/>
      </c>
      <c r="DE120" s="77" t="str">
        <f>IF(G120="","",IF(BF120="","",G120-G120+INDEX(gDP!V$6:V$271,MATCH(totalExpenditure!$A120,gDP!$B$6:$B$271))))</f>
        <v/>
      </c>
      <c r="DF120" s="77" t="str">
        <f>IF(H120="","",IF(BG120="","",H120-H120+INDEX(gDP!W$6:W$271,MATCH(totalExpenditure!$A120,gDP!$B$6:$B$271))))</f>
        <v/>
      </c>
      <c r="DG120" s="77" t="str">
        <f>IF(I120="","",IF(BH120="","",I120-I120+INDEX(gDP!X$6:X$271,MATCH(totalExpenditure!$A120,gDP!$B$6:$B$271))))</f>
        <v/>
      </c>
      <c r="DH120" s="77" t="str">
        <f>IF(J120="","",IF(BI120="","",J120-J120+INDEX(gDP!Y$6:Y$271,MATCH(totalExpenditure!$A120,gDP!$B$6:$B$271))))</f>
        <v/>
      </c>
      <c r="DI120" s="77" t="str">
        <f>IF(K120="","",IF(BJ120="","",K120-K120+INDEX(gDP!Z$6:Z$271,MATCH(totalExpenditure!$A120,gDP!$B$6:$B$271))))</f>
        <v/>
      </c>
      <c r="DJ120" s="77" t="str">
        <f>IF(L120="","",IF(BK120="","",L120-L120+INDEX(gDP!AA$6:AA$271,MATCH(totalExpenditure!$A120,gDP!$B$6:$B$271))))</f>
        <v/>
      </c>
      <c r="DK120" s="77" t="str">
        <f>IF(M120="","",IF(BL120="","",M120-M120+INDEX(gDP!AB$6:AB$271,MATCH(totalExpenditure!$A120,gDP!$B$6:$B$271))))</f>
        <v/>
      </c>
      <c r="DL120" s="77" t="str">
        <f>IF(N120="","",IF(BM120="","",N120-N120+INDEX(gDP!AC$6:AC$271,MATCH(totalExpenditure!$A120,gDP!$B$6:$B$271))))</f>
        <v/>
      </c>
      <c r="DM120" s="77" t="str">
        <f>IF(O120="","",IF(BN120="","",O120-O120+INDEX(gDP!AD$6:AD$271,MATCH(totalExpenditure!$A120,gDP!$B$6:$B$271))))</f>
        <v/>
      </c>
      <c r="DN120" s="77" t="str">
        <f>IF(P120="","",IF(BO120="","",P120-P120+INDEX(gDP!AE$6:AE$271,MATCH(totalExpenditure!$A120,gDP!$B$6:$B$271))))</f>
        <v/>
      </c>
      <c r="DO120" s="77" t="str">
        <f>IF(Q120="","",IF(BP120="","",Q120-Q120+INDEX(gDP!AF$6:AF$271,MATCH(totalExpenditure!$A120,gDP!$B$6:$B$271))))</f>
        <v/>
      </c>
      <c r="DP120" s="77" t="str">
        <f>IF(R120="","",IF(BQ120="","",R120-R120+INDEX(gDP!AG$6:AG$271,MATCH(totalExpenditure!$A120,gDP!$B$6:$B$271))))</f>
        <v/>
      </c>
      <c r="DQ120" s="77" t="str">
        <f>IF(S120="","",IF(BR120="","",S120-S120+INDEX(gDP!AH$6:AH$271,MATCH(totalExpenditure!$A120,gDP!$B$6:$B$271))))</f>
        <v/>
      </c>
      <c r="DR120" s="77">
        <f>IF(T120="","",IF(BS120="","",T120-T120+INDEX(gDP!AI$6:AI$271,MATCH(totalExpenditure!$A120,gDP!$B$6:$B$271))))</f>
        <v>61661395508.959396</v>
      </c>
      <c r="DS120" s="77">
        <f>IF(U120="","",IF(BT120="","",U120-U120+INDEX(gDP!AJ$6:AJ$271,MATCH(totalExpenditure!$A120,gDP!$B$6:$B$271))))</f>
        <v>70591957101.7603</v>
      </c>
      <c r="DT120" s="77">
        <f>IF(V120="","",IF(BU120="","",V120-V120+INDEX(gDP!AK$6:AK$271,MATCH(totalExpenditure!$A120,gDP!$B$6:$B$271))))</f>
        <v>79002421132.565201</v>
      </c>
      <c r="DU120" s="77">
        <f>IF(W120="","",IF(BV120="","",W120-W120+INDEX(gDP!AL$6:AL$271,MATCH(totalExpenditure!$A120,gDP!$B$6:$B$271))))</f>
        <v>79398331244.780396</v>
      </c>
      <c r="DV120" s="77">
        <f>IF(X120="","",IF(BW120="","",X120-X120+INDEX(gDP!AM$6:AM$271,MATCH(totalExpenditure!$A120,gDP!$B$6:$B$271))))</f>
        <v>90220195074.091507</v>
      </c>
      <c r="DW120" s="77">
        <f>IF(Y120="","",IF(BX120="","",Y120-Y120+INDEX(gDP!AN$6:AN$271,MATCH(totalExpenditure!$A120,gDP!$B$6:$B$271))))</f>
        <v>104892955202.07201</v>
      </c>
      <c r="DX120" s="77">
        <f>IF(Z120="","",IF(BY120="","",Z120-Z120+INDEX(gDP!AO$6:AO$271,MATCH(totalExpenditure!$A120,gDP!$B$6:$B$271))))</f>
        <v>114505860826.519</v>
      </c>
      <c r="DY120" s="77">
        <f>IF(AA120="","",IF(BZ120="","",AA120-AA120+INDEX(gDP!AP$6:AP$271,MATCH(totalExpenditure!$A120,gDP!$B$6:$B$271))))</f>
        <v>118859377862.817</v>
      </c>
      <c r="DZ120" s="77">
        <f>IF(AB120="","",IF(CA120="","",AB120-AB120+INDEX(gDP!AQ$6:AQ$271,MATCH(totalExpenditure!$A120,gDP!$B$6:$B$271))))</f>
        <v>120056692192.311</v>
      </c>
      <c r="EA120" s="77">
        <f>IF(AC120="","",IF(CB120="","",AC120-AC120+INDEX(gDP!AR$6:AR$271,MATCH(totalExpenditure!$A120,gDP!$B$6:$B$271))))</f>
        <v>120922937410.923</v>
      </c>
      <c r="EB120" s="77">
        <f>IF(AD120="","",IF(CC120="","",AD120-AD120+INDEX(gDP!AS$6:AS$271,MATCH(totalExpenditure!$A120,gDP!$B$6:$B$271))))</f>
        <v>136035771711.672</v>
      </c>
      <c r="EC120" s="77">
        <f>IF(AE120="","",IF(CD120="","",AE120-AE120+INDEX(gDP!AT$6:AT$271,MATCH(totalExpenditure!$A120,gDP!$B$6:$B$271))))</f>
        <v>134635822098.58</v>
      </c>
      <c r="ED120" s="77">
        <f>IF(AF120="","",IF(CE120="","",AF120-AF120+INDEX(gDP!AU$6:AU$271,MATCH(totalExpenditure!$A120,gDP!$B$6:$B$271))))</f>
        <v>125060622862.93201</v>
      </c>
      <c r="EE120" s="77">
        <f>IF(AG120="","",IF(CF120="","",AG120-AG120+INDEX(gDP!AV$6:AV$271,MATCH(totalExpenditure!$A120,gDP!$B$6:$B$271))))</f>
        <v>131299915899.95799</v>
      </c>
      <c r="EF120" s="77">
        <f>IF(AH120="","",IF(CG120="","",AH120-AH120+INDEX(gDP!AW$6:AW$271,MATCH(totalExpenditure!$A120,gDP!$B$6:$B$271))))</f>
        <v>139973148371.263</v>
      </c>
      <c r="EG120" s="77">
        <f>IF(AI120="","",IF(CH120="","",AI120-AI120+INDEX(gDP!AX$6:AX$271,MATCH(totalExpenditure!$A120,gDP!$B$6:$B$271))))</f>
        <v>147083996033.603</v>
      </c>
      <c r="EH120" s="77">
        <f>IF(AJ120="","",IF(CI120="","",AJ120-AJ120+INDEX(gDP!AY$6:AY$271,MATCH(totalExpenditure!$A120,gDP!$B$6:$B$271))))</f>
        <v>158670456932.53699</v>
      </c>
      <c r="EI120" s="77">
        <f>IF(AK120="","",IF(CJ120="","",AK120-AK120+INDEX(gDP!AZ$6:AZ$271,MATCH(totalExpenditure!$A120,gDP!$B$6:$B$271))))</f>
        <v>184052121662.082</v>
      </c>
      <c r="EJ120" s="77">
        <f>IF(AL120="","",IF(CK120="","",AL120-AL120+INDEX(gDP!BA$6:BA$271,MATCH(totalExpenditure!$A120,gDP!$B$6:$B$271))))</f>
        <v>220531065217.39099</v>
      </c>
      <c r="EK120" s="77">
        <f>IF(AM120="","",IF(CL120="","",AM120-AM120+INDEX(gDP!BB$6:BB$271,MATCH(totalExpenditure!$A120,gDP!$B$6:$B$271))))</f>
        <v>211970040942.95999</v>
      </c>
      <c r="EL120" s="77">
        <f>IF(AN120="","",IF(CM120="","",AN120-AN120+INDEX(gDP!BC$6:BC$271,MATCH(totalExpenditure!$A120,gDP!$B$6:$B$271))))</f>
        <v>238364092298.02301</v>
      </c>
      <c r="EM120" s="77">
        <f>IF(AO120="","",IF(CN120="","",AO120-AO120+INDEX(gDP!BD$6:BD$271,MATCH(totalExpenditure!$A120,gDP!$B$6:$B$271))))</f>
        <v>266791854430.897</v>
      </c>
      <c r="EN120" s="77">
        <f>IF(AP120="","",IF(CO120="","",AP120-AP120+INDEX(gDP!BE$6:BE$271,MATCH(totalExpenditure!$A120,gDP!$B$6:$B$271))))</f>
        <v>262282344091.849</v>
      </c>
      <c r="EO120" s="77">
        <f>IF(AQ120="","",IF(CP120="","",AQ120-AQ120+INDEX(gDP!BF$6:BF$271,MATCH(totalExpenditure!$A120,gDP!$B$6:$B$271))))</f>
        <v>297732778479.12903</v>
      </c>
      <c r="EP120" s="77">
        <f>IF(AR120="","",IF(CQ120="","",AR120-AR120+INDEX(gDP!BG$6:BG$271,MATCH(totalExpenditure!$A120,gDP!$B$6:$B$271))))</f>
        <v>314330061977.263</v>
      </c>
      <c r="EQ120" s="77">
        <f>IF(AS120="","",IF(CR120="","",AS120-AS120+INDEX(gDP!BH$6:BH$271,MATCH(totalExpenditure!$A120,gDP!$B$6:$B$271))))</f>
        <v>303414276832.03998</v>
      </c>
      <c r="ER120" s="77">
        <f>IF(AT120="","",IF(CS120="","",AT120-AT120+INDEX(gDP!BI$6:BI$271,MATCH(totalExpenditure!$A120,gDP!$B$6:$B$271))))</f>
        <v>322102790386.83502</v>
      </c>
      <c r="ES120" s="77">
        <f>IF(AU120="","",IF(CT120="","",AU120-AU120+INDEX(gDP!BJ$6:BJ$271,MATCH(totalExpenditure!$A120,gDP!$B$6:$B$271))))</f>
        <v>358245427458.54102</v>
      </c>
      <c r="ET120" s="77">
        <f>IF(AV120="","",IF(CU120="","",AV120-AV120+INDEX(gDP!BK$6:BK$271,MATCH(totalExpenditure!$A120,gDP!$B$6:$B$271))))</f>
        <v>376691526553.276</v>
      </c>
      <c r="EU120" s="77">
        <f>IF(AW120="","",IF(CV120="","",AW120-AW120+INDEX(gDP!BL$6:BL$271,MATCH(totalExpenditure!$A120,gDP!$B$6:$B$271))))</f>
        <v>402470513619.14801</v>
      </c>
      <c r="EV120" s="77">
        <f>IF(AX120="","",IF(CW120="","",AX120-AX120+INDEX(gDP!BM$6:BM$271,MATCH(totalExpenditure!$A120,gDP!$B$6:$B$271))))</f>
        <v>413267669231.52197</v>
      </c>
      <c r="EW120" s="77">
        <f>IF(AY120="","",IF(CX120="","",AY120-AY120+INDEX(gDP!BN$6:BN$271,MATCH(totalExpenditure!$A120,gDP!$B$6:$B$271))))</f>
        <v>488526545878.89099</v>
      </c>
      <c r="EX120" s="77" t="str">
        <f>IF(AZ120="","",IF(CY120="","",AZ120-AZ120+INDEX(gDP!BO$6:BO$271,MATCH(totalExpenditure!$A120,gDP!$B$6:$B$271))))</f>
        <v/>
      </c>
    </row>
    <row r="121" spans="1:154" x14ac:dyDescent="0.35">
      <c r="A121" t="s">
        <v>451</v>
      </c>
      <c r="B121" s="77" t="str">
        <f>IF(INDEX([2]pivotTable!B$3:B$308,MATCH(totalExpenditure!$A121,[2]pivotTable!$A$3:$A$308,0))/100*INDEX(gDP!Q$6:Q$271,MATCH(totalExpenditure!$A121,gDP!$B$6:$B$271))=0,"",INDEX([2]pivotTable!B$3:B$308,MATCH(totalExpenditure!$A121,[2]pivotTable!$A$3:$A$308,0))/100*INDEX(gDP!Q$6:Q$271,MATCH(totalExpenditure!$A121,gDP!$B$6:$B$271)))</f>
        <v/>
      </c>
      <c r="C121" s="77" t="str">
        <f>IF(INDEX([2]pivotTable!C$3:C$308,MATCH(totalExpenditure!$A121,[2]pivotTable!$A$3:$A$308,0))/100*INDEX(gDP!R$6:R$271,MATCH(totalExpenditure!$A121,gDP!$B$6:$B$271))=0,"",INDEX([2]pivotTable!C$3:C$308,MATCH(totalExpenditure!$A121,[2]pivotTable!$A$3:$A$308,0))/100*INDEX(gDP!R$6:R$271,MATCH(totalExpenditure!$A121,gDP!$B$6:$B$271)))</f>
        <v/>
      </c>
      <c r="D121" s="77" t="str">
        <f>IF(INDEX([2]pivotTable!D$3:D$308,MATCH(totalExpenditure!$A121,[2]pivotTable!$A$3:$A$308,0))/100*INDEX(gDP!S$6:S$271,MATCH(totalExpenditure!$A121,gDP!$B$6:$B$271))=0,"",INDEX([2]pivotTable!D$3:D$308,MATCH(totalExpenditure!$A121,[2]pivotTable!$A$3:$A$308,0))/100*INDEX(gDP!S$6:S$271,MATCH(totalExpenditure!$A121,gDP!$B$6:$B$271)))</f>
        <v/>
      </c>
      <c r="E121" s="77" t="str">
        <f>IF(INDEX([2]pivotTable!E$3:E$308,MATCH(totalExpenditure!$A121,[2]pivotTable!$A$3:$A$308,0))/100*INDEX(gDP!T$6:T$271,MATCH(totalExpenditure!$A121,gDP!$B$6:$B$271))=0,"",INDEX([2]pivotTable!E$3:E$308,MATCH(totalExpenditure!$A121,[2]pivotTable!$A$3:$A$308,0))/100*INDEX(gDP!T$6:T$271,MATCH(totalExpenditure!$A121,gDP!$B$6:$B$271)))</f>
        <v/>
      </c>
      <c r="F121" s="77" t="str">
        <f>IF(INDEX([2]pivotTable!F$3:F$308,MATCH(totalExpenditure!$A121,[2]pivotTable!$A$3:$A$308,0))/100*INDEX(gDP!U$6:U$271,MATCH(totalExpenditure!$A121,gDP!$B$6:$B$271))=0,"",INDEX([2]pivotTable!F$3:F$308,MATCH(totalExpenditure!$A121,[2]pivotTable!$A$3:$A$308,0))/100*INDEX(gDP!U$6:U$271,MATCH(totalExpenditure!$A121,gDP!$B$6:$B$271)))</f>
        <v/>
      </c>
      <c r="G121" s="77" t="str">
        <f>IF(INDEX([2]pivotTable!G$3:G$308,MATCH(totalExpenditure!$A121,[2]pivotTable!$A$3:$A$308,0))/100*INDEX(gDP!V$6:V$271,MATCH(totalExpenditure!$A121,gDP!$B$6:$B$271))=0,"",INDEX([2]pivotTable!G$3:G$308,MATCH(totalExpenditure!$A121,[2]pivotTable!$A$3:$A$308,0))/100*INDEX(gDP!V$6:V$271,MATCH(totalExpenditure!$A121,gDP!$B$6:$B$271)))</f>
        <v/>
      </c>
      <c r="H121" s="77" t="str">
        <f>IF(INDEX([2]pivotTable!H$3:H$308,MATCH(totalExpenditure!$A121,[2]pivotTable!$A$3:$A$308,0))/100*INDEX(gDP!W$6:W$271,MATCH(totalExpenditure!$A121,gDP!$B$6:$B$271))=0,"",INDEX([2]pivotTable!H$3:H$308,MATCH(totalExpenditure!$A121,[2]pivotTable!$A$3:$A$308,0))/100*INDEX(gDP!W$6:W$271,MATCH(totalExpenditure!$A121,gDP!$B$6:$B$271)))</f>
        <v/>
      </c>
      <c r="I121" s="77" t="str">
        <f>IF(INDEX([2]pivotTable!I$3:I$308,MATCH(totalExpenditure!$A121,[2]pivotTable!$A$3:$A$308,0))/100*INDEX(gDP!X$6:X$271,MATCH(totalExpenditure!$A121,gDP!$B$6:$B$271))=0,"",INDEX([2]pivotTable!I$3:I$308,MATCH(totalExpenditure!$A121,[2]pivotTable!$A$3:$A$308,0))/100*INDEX(gDP!X$6:X$271,MATCH(totalExpenditure!$A121,gDP!$B$6:$B$271)))</f>
        <v/>
      </c>
      <c r="J121" s="77" t="str">
        <f>IF(INDEX([2]pivotTable!J$3:J$308,MATCH(totalExpenditure!$A121,[2]pivotTable!$A$3:$A$308,0))/100*INDEX(gDP!Y$6:Y$271,MATCH(totalExpenditure!$A121,gDP!$B$6:$B$271))=0,"",INDEX([2]pivotTable!J$3:J$308,MATCH(totalExpenditure!$A121,[2]pivotTable!$A$3:$A$308,0))/100*INDEX(gDP!Y$6:Y$271,MATCH(totalExpenditure!$A121,gDP!$B$6:$B$271)))</f>
        <v/>
      </c>
      <c r="K121" s="77" t="str">
        <f>IF(INDEX([2]pivotTable!K$3:K$308,MATCH(totalExpenditure!$A121,[2]pivotTable!$A$3:$A$308,0))/100*INDEX(gDP!Z$6:Z$271,MATCH(totalExpenditure!$A121,gDP!$B$6:$B$271))=0,"",INDEX([2]pivotTable!K$3:K$308,MATCH(totalExpenditure!$A121,[2]pivotTable!$A$3:$A$308,0))/100*INDEX(gDP!Z$6:Z$271,MATCH(totalExpenditure!$A121,gDP!$B$6:$B$271)))</f>
        <v/>
      </c>
      <c r="L121" s="77" t="str">
        <f>IF(INDEX([2]pivotTable!L$3:L$308,MATCH(totalExpenditure!$A121,[2]pivotTable!$A$3:$A$308,0))/100*INDEX(gDP!AA$6:AA$271,MATCH(totalExpenditure!$A121,gDP!$B$6:$B$271))=0,"",INDEX([2]pivotTable!L$3:L$308,MATCH(totalExpenditure!$A121,[2]pivotTable!$A$3:$A$308,0))/100*INDEX(gDP!AA$6:AA$271,MATCH(totalExpenditure!$A121,gDP!$B$6:$B$271)))</f>
        <v/>
      </c>
      <c r="M121" s="77" t="str">
        <f>IF(INDEX([2]pivotTable!M$3:M$308,MATCH(totalExpenditure!$A121,[2]pivotTable!$A$3:$A$308,0))/100*INDEX(gDP!AB$6:AB$271,MATCH(totalExpenditure!$A121,gDP!$B$6:$B$271))=0,"",INDEX([2]pivotTable!M$3:M$308,MATCH(totalExpenditure!$A121,[2]pivotTable!$A$3:$A$308,0))/100*INDEX(gDP!AB$6:AB$271,MATCH(totalExpenditure!$A121,gDP!$B$6:$B$271)))</f>
        <v/>
      </c>
      <c r="N121" s="77" t="str">
        <f>IF(INDEX([2]pivotTable!N$3:N$308,MATCH(totalExpenditure!$A121,[2]pivotTable!$A$3:$A$308,0))/100*INDEX(gDP!AC$6:AC$271,MATCH(totalExpenditure!$A121,gDP!$B$6:$B$271))=0,"",INDEX([2]pivotTable!N$3:N$308,MATCH(totalExpenditure!$A121,[2]pivotTable!$A$3:$A$308,0))/100*INDEX(gDP!AC$6:AC$271,MATCH(totalExpenditure!$A121,gDP!$B$6:$B$271)))</f>
        <v/>
      </c>
      <c r="O121" s="77" t="str">
        <f>IF(INDEX([2]pivotTable!O$3:O$308,MATCH(totalExpenditure!$A121,[2]pivotTable!$A$3:$A$308,0))/100*INDEX(gDP!AD$6:AD$271,MATCH(totalExpenditure!$A121,gDP!$B$6:$B$271))=0,"",INDEX([2]pivotTable!O$3:O$308,MATCH(totalExpenditure!$A121,[2]pivotTable!$A$3:$A$308,0))/100*INDEX(gDP!AD$6:AD$271,MATCH(totalExpenditure!$A121,gDP!$B$6:$B$271)))</f>
        <v/>
      </c>
      <c r="P121" s="77" t="str">
        <f>IF(INDEX([2]pivotTable!P$3:P$308,MATCH(totalExpenditure!$A121,[2]pivotTable!$A$3:$A$308,0))/100*INDEX(gDP!AE$6:AE$271,MATCH(totalExpenditure!$A121,gDP!$B$6:$B$271))=0,"",INDEX([2]pivotTable!P$3:P$308,MATCH(totalExpenditure!$A121,[2]pivotTable!$A$3:$A$308,0))/100*INDEX(gDP!AE$6:AE$271,MATCH(totalExpenditure!$A121,gDP!$B$6:$B$271)))</f>
        <v/>
      </c>
      <c r="Q121" s="77" t="str">
        <f>IF(INDEX([2]pivotTable!Q$3:Q$308,MATCH(totalExpenditure!$A121,[2]pivotTable!$A$3:$A$308,0))/100*INDEX(gDP!AF$6:AF$271,MATCH(totalExpenditure!$A121,gDP!$B$6:$B$271))=0,"",INDEX([2]pivotTable!Q$3:Q$308,MATCH(totalExpenditure!$A121,[2]pivotTable!$A$3:$A$308,0))/100*INDEX(gDP!AF$6:AF$271,MATCH(totalExpenditure!$A121,gDP!$B$6:$B$271)))</f>
        <v/>
      </c>
      <c r="R121" s="77" t="str">
        <f>IF(INDEX([2]pivotTable!R$3:R$308,MATCH(totalExpenditure!$A121,[2]pivotTable!$A$3:$A$308,0))/100*INDEX(gDP!AG$6:AG$271,MATCH(totalExpenditure!$A121,gDP!$B$6:$B$271))=0,"",INDEX([2]pivotTable!R$3:R$308,MATCH(totalExpenditure!$A121,[2]pivotTable!$A$3:$A$308,0))/100*INDEX(gDP!AG$6:AG$271,MATCH(totalExpenditure!$A121,gDP!$B$6:$B$271)))</f>
        <v/>
      </c>
      <c r="S121" s="77" t="str">
        <f>IF(INDEX([2]pivotTable!S$3:S$308,MATCH(totalExpenditure!$A121,[2]pivotTable!$A$3:$A$308,0))/100*INDEX(gDP!AH$6:AH$271,MATCH(totalExpenditure!$A121,gDP!$B$6:$B$271))=0,"",INDEX([2]pivotTable!S$3:S$308,MATCH(totalExpenditure!$A121,[2]pivotTable!$A$3:$A$308,0))/100*INDEX(gDP!AH$6:AH$271,MATCH(totalExpenditure!$A121,gDP!$B$6:$B$271)))</f>
        <v/>
      </c>
      <c r="T121" s="77" t="str">
        <f>IF(INDEX([2]pivotTable!T$3:T$308,MATCH(totalExpenditure!$A121,[2]pivotTable!$A$3:$A$308,0))/100*INDEX(gDP!AI$6:AI$271,MATCH(totalExpenditure!$A121,gDP!$B$6:$B$271))=0,"",INDEX([2]pivotTable!T$3:T$308,MATCH(totalExpenditure!$A121,[2]pivotTable!$A$3:$A$308,0))/100*INDEX(gDP!AI$6:AI$271,MATCH(totalExpenditure!$A121,gDP!$B$6:$B$271)))</f>
        <v/>
      </c>
      <c r="U121" s="77" t="str">
        <f>IF(INDEX([2]pivotTable!U$3:U$308,MATCH(totalExpenditure!$A121,[2]pivotTable!$A$3:$A$308,0))/100*INDEX(gDP!AJ$6:AJ$271,MATCH(totalExpenditure!$A121,gDP!$B$6:$B$271))=0,"",INDEX([2]pivotTable!U$3:U$308,MATCH(totalExpenditure!$A121,[2]pivotTable!$A$3:$A$308,0))/100*INDEX(gDP!AJ$6:AJ$271,MATCH(totalExpenditure!$A121,gDP!$B$6:$B$271)))</f>
        <v/>
      </c>
      <c r="V121" s="77" t="str">
        <f>IF(INDEX([2]pivotTable!V$3:V$308,MATCH(totalExpenditure!$A121,[2]pivotTable!$A$3:$A$308,0))/100*INDEX(gDP!AK$6:AK$271,MATCH(totalExpenditure!$A121,gDP!$B$6:$B$271))=0,"",INDEX([2]pivotTable!V$3:V$308,MATCH(totalExpenditure!$A121,[2]pivotTable!$A$3:$A$308,0))/100*INDEX(gDP!AK$6:AK$271,MATCH(totalExpenditure!$A121,gDP!$B$6:$B$271)))</f>
        <v/>
      </c>
      <c r="W121" s="77" t="str">
        <f>IF(INDEX([2]pivotTable!W$3:W$308,MATCH(totalExpenditure!$A121,[2]pivotTable!$A$3:$A$308,0))/100*INDEX(gDP!AL$6:AL$271,MATCH(totalExpenditure!$A121,gDP!$B$6:$B$271))=0,"",INDEX([2]pivotTable!W$3:W$308,MATCH(totalExpenditure!$A121,[2]pivotTable!$A$3:$A$308,0))/100*INDEX(gDP!AL$6:AL$271,MATCH(totalExpenditure!$A121,gDP!$B$6:$B$271)))</f>
        <v/>
      </c>
      <c r="X121" s="77" t="str">
        <f>IF(INDEX([2]pivotTable!X$3:X$308,MATCH(totalExpenditure!$A121,[2]pivotTable!$A$3:$A$308,0))/100*INDEX(gDP!AM$6:AM$271,MATCH(totalExpenditure!$A121,gDP!$B$6:$B$271))=0,"",INDEX([2]pivotTable!X$3:X$308,MATCH(totalExpenditure!$A121,[2]pivotTable!$A$3:$A$308,0))/100*INDEX(gDP!AM$6:AM$271,MATCH(totalExpenditure!$A121,gDP!$B$6:$B$271)))</f>
        <v/>
      </c>
      <c r="Y121" s="77">
        <f>IF(INDEX([2]pivotTable!Y$3:Y$308,MATCH(totalExpenditure!$A121,[2]pivotTable!$A$3:$A$308,0))/100*INDEX(gDP!AN$6:AN$271,MATCH(totalExpenditure!$A121,gDP!$B$6:$B$271))=0,"",INDEX([2]pivotTable!Y$3:Y$308,MATCH(totalExpenditure!$A121,[2]pivotTable!$A$3:$A$308,0))/100*INDEX(gDP!AN$6:AN$271,MATCH(totalExpenditure!$A121,gDP!$B$6:$B$271)))</f>
        <v>29366551765.125504</v>
      </c>
      <c r="Z121" s="77">
        <f>IF(INDEX([2]pivotTable!Z$3:Z$308,MATCH(totalExpenditure!$A121,[2]pivotTable!$A$3:$A$308,0))/100*INDEX(gDP!AO$6:AO$271,MATCH(totalExpenditure!$A121,gDP!$B$6:$B$271))=0,"",INDEX([2]pivotTable!Z$3:Z$308,MATCH(totalExpenditure!$A121,[2]pivotTable!$A$3:$A$308,0))/100*INDEX(gDP!AO$6:AO$271,MATCH(totalExpenditure!$A121,gDP!$B$6:$B$271)))</f>
        <v>31760721972.644081</v>
      </c>
      <c r="AA121" s="77">
        <f>IF(INDEX([2]pivotTable!AA$3:AA$308,MATCH(totalExpenditure!$A121,[2]pivotTable!$A$3:$A$308,0))/100*INDEX(gDP!AP$6:AP$271,MATCH(totalExpenditure!$A121,gDP!$B$6:$B$271))=0,"",INDEX([2]pivotTable!AA$3:AA$308,MATCH(totalExpenditure!$A121,[2]pivotTable!$A$3:$A$308,0))/100*INDEX(gDP!AP$6:AP$271,MATCH(totalExpenditure!$A121,gDP!$B$6:$B$271)))</f>
        <v>29308358663.028633</v>
      </c>
      <c r="AB121" s="77">
        <f>IF(INDEX([2]pivotTable!AB$3:AB$308,MATCH(totalExpenditure!$A121,[2]pivotTable!$A$3:$A$308,0))/100*INDEX(gDP!AQ$6:AQ$271,MATCH(totalExpenditure!$A121,gDP!$B$6:$B$271))=0,"",INDEX([2]pivotTable!AB$3:AB$308,MATCH(totalExpenditure!$A121,[2]pivotTable!$A$3:$A$308,0))/100*INDEX(gDP!AQ$6:AQ$271,MATCH(totalExpenditure!$A121,gDP!$B$6:$B$271)))</f>
        <v>27433134560.05344</v>
      </c>
      <c r="AC121" s="77">
        <f>IF(INDEX([2]pivotTable!AC$3:AC$308,MATCH(totalExpenditure!$A121,[2]pivotTable!$A$3:$A$308,0))/100*INDEX(gDP!AR$6:AR$271,MATCH(totalExpenditure!$A121,gDP!$B$6:$B$271))=0,"",INDEX([2]pivotTable!AC$3:AC$308,MATCH(totalExpenditure!$A121,[2]pivotTable!$A$3:$A$308,0))/100*INDEX(gDP!AR$6:AR$271,MATCH(totalExpenditure!$A121,gDP!$B$6:$B$271)))</f>
        <v>26802358520.443111</v>
      </c>
      <c r="AD121" s="77">
        <f>IF(INDEX([2]pivotTable!AD$3:AD$308,MATCH(totalExpenditure!$A121,[2]pivotTable!$A$3:$A$308,0))/100*INDEX(gDP!AS$6:AS$271,MATCH(totalExpenditure!$A121,gDP!$B$6:$B$271))=0,"",INDEX([2]pivotTable!AD$3:AD$308,MATCH(totalExpenditure!$A121,[2]pivotTable!$A$3:$A$308,0))/100*INDEX(gDP!AS$6:AS$271,MATCH(totalExpenditure!$A121,gDP!$B$6:$B$271)))</f>
        <v>25685562430.297955</v>
      </c>
      <c r="AE121" s="77">
        <f>IF(INDEX([2]pivotTable!AE$3:AE$308,MATCH(totalExpenditure!$A121,[2]pivotTable!$A$3:$A$308,0))/100*INDEX(gDP!AT$6:AT$271,MATCH(totalExpenditure!$A121,gDP!$B$6:$B$271))=0,"",INDEX([2]pivotTable!AE$3:AE$308,MATCH(totalExpenditure!$A121,[2]pivotTable!$A$3:$A$308,0))/100*INDEX(gDP!AT$6:AT$271,MATCH(totalExpenditure!$A121,gDP!$B$6:$B$271)))</f>
        <v>27331748169.719288</v>
      </c>
      <c r="AF121" s="77">
        <f>IF(INDEX([2]pivotTable!AF$3:AF$308,MATCH(totalExpenditure!$A121,[2]pivotTable!$A$3:$A$308,0))/100*INDEX(gDP!AU$6:AU$271,MATCH(totalExpenditure!$A121,gDP!$B$6:$B$271))=0,"",INDEX([2]pivotTable!AF$3:AF$308,MATCH(totalExpenditure!$A121,[2]pivotTable!$A$3:$A$308,0))/100*INDEX(gDP!AU$6:AU$271,MATCH(totalExpenditure!$A121,gDP!$B$6:$B$271)))</f>
        <v>29365694784.3339</v>
      </c>
      <c r="AG121" s="77">
        <f>IF(INDEX([2]pivotTable!AG$3:AG$308,MATCH(totalExpenditure!$A121,[2]pivotTable!$A$3:$A$308,0))/100*INDEX(gDP!AV$6:AV$271,MATCH(totalExpenditure!$A121,gDP!$B$6:$B$271))=0,"",INDEX([2]pivotTable!AG$3:AG$308,MATCH(totalExpenditure!$A121,[2]pivotTable!$A$3:$A$308,0))/100*INDEX(gDP!AV$6:AV$271,MATCH(totalExpenditure!$A121,gDP!$B$6:$B$271)))</f>
        <v>39440542676.262749</v>
      </c>
      <c r="AH121" s="77">
        <f>IF(INDEX([2]pivotTable!AH$3:AH$308,MATCH(totalExpenditure!$A121,[2]pivotTable!$A$3:$A$308,0))/100*INDEX(gDP!AW$6:AW$271,MATCH(totalExpenditure!$A121,gDP!$B$6:$B$271))=0,"",INDEX([2]pivotTable!AH$3:AH$308,MATCH(totalExpenditure!$A121,[2]pivotTable!$A$3:$A$308,0))/100*INDEX(gDP!AW$6:AW$271,MATCH(totalExpenditure!$A121,gDP!$B$6:$B$271)))</f>
        <v>46247499994.766342</v>
      </c>
      <c r="AI121" s="77">
        <f>IF(INDEX([2]pivotTable!AI$3:AI$308,MATCH(totalExpenditure!$A121,[2]pivotTable!$A$3:$A$308,0))/100*INDEX(gDP!AX$6:AX$271,MATCH(totalExpenditure!$A121,gDP!$B$6:$B$271))=0,"",INDEX([2]pivotTable!AI$3:AI$308,MATCH(totalExpenditure!$A121,[2]pivotTable!$A$3:$A$308,0))/100*INDEX(gDP!AX$6:AX$271,MATCH(totalExpenditure!$A121,gDP!$B$6:$B$271)))</f>
        <v>46827072109.533997</v>
      </c>
      <c r="AJ121" s="77">
        <f>IF(INDEX([2]pivotTable!AJ$3:AJ$308,MATCH(totalExpenditure!$A121,[2]pivotTable!$A$3:$A$308,0))/100*INDEX(gDP!AY$6:AY$271,MATCH(totalExpenditure!$A121,gDP!$B$6:$B$271))=0,"",INDEX([2]pivotTable!AJ$3:AJ$308,MATCH(totalExpenditure!$A121,[2]pivotTable!$A$3:$A$308,0))/100*INDEX(gDP!AY$6:AY$271,MATCH(totalExpenditure!$A121,gDP!$B$6:$B$271)))</f>
        <v>47179151609.229286</v>
      </c>
      <c r="AK121" s="77">
        <f>IF(INDEX([2]pivotTable!AK$3:AK$308,MATCH(totalExpenditure!$A121,[2]pivotTable!$A$3:$A$308,0))/100*INDEX(gDP!AZ$6:AZ$271,MATCH(totalExpenditure!$A121,gDP!$B$6:$B$271))=0,"",INDEX([2]pivotTable!AK$3:AK$308,MATCH(totalExpenditure!$A121,[2]pivotTable!$A$3:$A$308,0))/100*INDEX(gDP!AZ$6:AZ$271,MATCH(totalExpenditure!$A121,gDP!$B$6:$B$271)))</f>
        <v>52671839089.484741</v>
      </c>
      <c r="AL121" s="77">
        <f>IF(INDEX([2]pivotTable!AL$3:AL$308,MATCH(totalExpenditure!$A121,[2]pivotTable!$A$3:$A$308,0))/100*INDEX(gDP!BA$6:BA$271,MATCH(totalExpenditure!$A121,gDP!$B$6:$B$271))=0,"",INDEX([2]pivotTable!AL$3:AL$308,MATCH(totalExpenditure!$A121,[2]pivotTable!$A$3:$A$308,0))/100*INDEX(gDP!BA$6:BA$271,MATCH(totalExpenditure!$A121,gDP!$B$6:$B$271)))</f>
        <v>63106770136.427055</v>
      </c>
      <c r="AM121" s="77">
        <f>IF(INDEX([2]pivotTable!AM$3:AM$308,MATCH(totalExpenditure!$A121,[2]pivotTable!$A$3:$A$308,0))/100*INDEX(gDP!BB$6:BB$271,MATCH(totalExpenditure!$A121,gDP!$B$6:$B$271))=0,"",INDEX([2]pivotTable!AM$3:AM$308,MATCH(totalExpenditure!$A121,[2]pivotTable!$A$3:$A$308,0))/100*INDEX(gDP!BB$6:BB$271,MATCH(totalExpenditure!$A121,gDP!$B$6:$B$271)))</f>
        <v>65557878362.735168</v>
      </c>
      <c r="AN121" s="77">
        <f>IF(INDEX([2]pivotTable!AN$3:AN$308,MATCH(totalExpenditure!$A121,[2]pivotTable!$A$3:$A$308,0))/100*INDEX(gDP!BC$6:BC$271,MATCH(totalExpenditure!$A121,gDP!$B$6:$B$271))=0,"",INDEX([2]pivotTable!AN$3:AN$308,MATCH(totalExpenditure!$A121,[2]pivotTable!$A$3:$A$308,0))/100*INDEX(gDP!BC$6:BC$271,MATCH(totalExpenditure!$A121,gDP!$B$6:$B$271)))</f>
        <v>58529138773.484756</v>
      </c>
      <c r="AO121" s="77">
        <f>IF(INDEX([2]pivotTable!AO$3:AO$308,MATCH(totalExpenditure!$A121,[2]pivotTable!$A$3:$A$308,0))/100*INDEX(gDP!BD$6:BD$271,MATCH(totalExpenditure!$A121,gDP!$B$6:$B$271))=0,"",INDEX([2]pivotTable!AO$3:AO$308,MATCH(totalExpenditure!$A121,[2]pivotTable!$A$3:$A$308,0))/100*INDEX(gDP!BD$6:BD$271,MATCH(totalExpenditure!$A121,gDP!$B$6:$B$271)))</f>
        <v>62423844867.234406</v>
      </c>
      <c r="AP121" s="77">
        <f>IF(INDEX([2]pivotTable!AP$3:AP$308,MATCH(totalExpenditure!$A121,[2]pivotTable!$A$3:$A$308,0))/100*INDEX(gDP!BE$6:BE$271,MATCH(totalExpenditure!$A121,gDP!$B$6:$B$271))=0,"",INDEX([2]pivotTable!AP$3:AP$308,MATCH(totalExpenditure!$A121,[2]pivotTable!$A$3:$A$308,0))/100*INDEX(gDP!BE$6:BE$271,MATCH(totalExpenditure!$A121,gDP!$B$6:$B$271)))</f>
        <v>53426116014.632965</v>
      </c>
      <c r="AQ121" s="77">
        <f>IF(INDEX([2]pivotTable!AQ$3:AQ$308,MATCH(totalExpenditure!$A121,[2]pivotTable!$A$3:$A$308,0))/100*INDEX(gDP!BF$6:BF$271,MATCH(totalExpenditure!$A121,gDP!$B$6:$B$271))=0,"",INDEX([2]pivotTable!AQ$3:AQ$308,MATCH(totalExpenditure!$A121,[2]pivotTable!$A$3:$A$308,0))/100*INDEX(gDP!BF$6:BF$271,MATCH(totalExpenditure!$A121,gDP!$B$6:$B$271)))</f>
        <v>52262947900.884865</v>
      </c>
      <c r="AR121" s="77">
        <f>IF(INDEX([2]pivotTable!AR$3:AR$308,MATCH(totalExpenditure!$A121,[2]pivotTable!$A$3:$A$308,0))/100*INDEX(gDP!BG$6:BG$271,MATCH(totalExpenditure!$A121,gDP!$B$6:$B$271))=0,"",INDEX([2]pivotTable!AR$3:AR$308,MATCH(totalExpenditure!$A121,[2]pivotTable!$A$3:$A$308,0))/100*INDEX(gDP!BG$6:BG$271,MATCH(totalExpenditure!$A121,gDP!$B$6:$B$271)))</f>
        <v>51455828860.717651</v>
      </c>
      <c r="AS121" s="77">
        <f>IF(INDEX([2]pivotTable!AS$3:AS$308,MATCH(totalExpenditure!$A121,[2]pivotTable!$A$3:$A$308,0))/100*INDEX(gDP!BH$6:BH$271,MATCH(totalExpenditure!$A121,gDP!$B$6:$B$271))=0,"",INDEX([2]pivotTable!AS$3:AS$308,MATCH(totalExpenditure!$A121,[2]pivotTable!$A$3:$A$308,0))/100*INDEX(gDP!BH$6:BH$271,MATCH(totalExpenditure!$A121,gDP!$B$6:$B$271)))</f>
        <v>43711977523.241089</v>
      </c>
      <c r="AT121" s="77">
        <f>IF(INDEX([2]pivotTable!AT$3:AT$308,MATCH(totalExpenditure!$A121,[2]pivotTable!$A$3:$A$308,0))/100*INDEX(gDP!BI$6:BI$271,MATCH(totalExpenditure!$A121,gDP!$B$6:$B$271))=0,"",INDEX([2]pivotTable!AT$3:AT$308,MATCH(totalExpenditure!$A121,[2]pivotTable!$A$3:$A$308,0))/100*INDEX(gDP!BI$6:BI$271,MATCH(totalExpenditure!$A121,gDP!$B$6:$B$271)))</f>
        <v>48803863878.478287</v>
      </c>
      <c r="AU121" s="77">
        <f>IF(INDEX([2]pivotTable!AU$3:AU$308,MATCH(totalExpenditure!$A121,[2]pivotTable!$A$3:$A$308,0))/100*INDEX(gDP!BJ$6:BJ$271,MATCH(totalExpenditure!$A121,gDP!$B$6:$B$271))=0,"",INDEX([2]pivotTable!AU$3:AU$308,MATCH(totalExpenditure!$A121,[2]pivotTable!$A$3:$A$308,0))/100*INDEX(gDP!BJ$6:BJ$271,MATCH(totalExpenditure!$A121,gDP!$B$6:$B$271)))</f>
        <v>50221982652.271622</v>
      </c>
      <c r="AV121" s="77">
        <f>IF(INDEX([2]pivotTable!AV$3:AV$308,MATCH(totalExpenditure!$A121,[2]pivotTable!$A$3:$A$308,0))/100*INDEX(gDP!BK$6:BK$271,MATCH(totalExpenditure!$A121,gDP!$B$6:$B$271))=0,"",INDEX([2]pivotTable!AV$3:AV$308,MATCH(totalExpenditure!$A121,[2]pivotTable!$A$3:$A$308,0))/100*INDEX(gDP!BK$6:BK$271,MATCH(totalExpenditure!$A121,gDP!$B$6:$B$271)))</f>
        <v>52298310656.6745</v>
      </c>
      <c r="AW121" s="77">
        <f>IF(INDEX([2]pivotTable!AW$3:AW$308,MATCH(totalExpenditure!$A121,[2]pivotTable!$A$3:$A$308,0))/100*INDEX(gDP!BL$6:BL$271,MATCH(totalExpenditure!$A121,gDP!$B$6:$B$271))=0,"",INDEX([2]pivotTable!AW$3:AW$308,MATCH(totalExpenditure!$A121,[2]pivotTable!$A$3:$A$308,0))/100*INDEX(gDP!BL$6:BL$271,MATCH(totalExpenditure!$A121,gDP!$B$6:$B$271)))</f>
        <v>50684815410.451736</v>
      </c>
      <c r="AX121" s="77">
        <f>IF(INDEX([2]pivotTable!AX$3:AX$308,MATCH(totalExpenditure!$A121,[2]pivotTable!$A$3:$A$308,0))/100*INDEX(gDP!BM$6:BM$271,MATCH(totalExpenditure!$A121,gDP!$B$6:$B$271))=0,"",INDEX([2]pivotTable!AX$3:AX$308,MATCH(totalExpenditure!$A121,[2]pivotTable!$A$3:$A$308,0))/100*INDEX(gDP!BM$6:BM$271,MATCH(totalExpenditure!$A121,gDP!$B$6:$B$271)))</f>
        <v>51800702651.659149</v>
      </c>
      <c r="AY121" s="77">
        <f>IF(INDEX([2]pivotTable!AY$3:AY$308,MATCH(totalExpenditure!$A121,[2]pivotTable!$A$3:$A$308,0))/100*INDEX(gDP!BN$6:BN$271,MATCH(totalExpenditure!$A121,gDP!$B$6:$B$271))=0,"",INDEX([2]pivotTable!AY$3:AY$308,MATCH(totalExpenditure!$A121,[2]pivotTable!$A$3:$A$308,0))/100*INDEX(gDP!BN$6:BN$271,MATCH(totalExpenditure!$A121,gDP!$B$6:$B$271)))</f>
        <v>60336513824.858032</v>
      </c>
      <c r="AZ121" s="77" t="str">
        <f>IF(INDEX([2]pivotTable!AZ$3:AZ$308,MATCH(totalExpenditure!$A121,[2]pivotTable!$A$3:$A$308,0))/100*INDEX(gDP!BO$6:BO$271,MATCH(totalExpenditure!$A121,gDP!$B$6:$B$271))=0,"",INDEX([2]pivotTable!AZ$3:AZ$308,MATCH(totalExpenditure!$A121,[2]pivotTable!$A$3:$A$308,0))/100*INDEX(gDP!BO$6:BO$271,MATCH(totalExpenditure!$A121,gDP!$B$6:$B$271)))</f>
        <v/>
      </c>
      <c r="BA121" s="77" t="str">
        <f>IF(INDEX([2]pivotTable!B$310:B$615,MATCH(totalExpenditure!$A121,[2]pivotTable!$A$310:$A$615,0))/100*INDEX(gDP!Q$6:Q$271,MATCH(totalExpenditure!$A121,gDP!$B$6:$B$271))=0,"",INDEX([2]pivotTable!B$310:B$615,MATCH(totalExpenditure!$A121,[2]pivotTable!$A$310:$A$615,0))/100*INDEX(gDP!Q$6:Q$271,MATCH(totalExpenditure!$A121,gDP!$B$6:$B$271)))</f>
        <v/>
      </c>
      <c r="BB121" s="77" t="str">
        <f>IF(INDEX([2]pivotTable!C$310:C$615,MATCH(totalExpenditure!$A121,[2]pivotTable!$A$310:$A$615,0))/100*INDEX(gDP!R$6:R$271,MATCH(totalExpenditure!$A121,gDP!$B$6:$B$271))=0,"",INDEX([2]pivotTable!C$310:C$615,MATCH(totalExpenditure!$A121,[2]pivotTable!$A$310:$A$615,0))/100*INDEX(gDP!R$6:R$271,MATCH(totalExpenditure!$A121,gDP!$B$6:$B$271)))</f>
        <v/>
      </c>
      <c r="BC121" s="77" t="str">
        <f>IF(INDEX([2]pivotTable!D$310:D$615,MATCH(totalExpenditure!$A121,[2]pivotTable!$A$310:$A$615,0))/100*INDEX(gDP!S$6:S$271,MATCH(totalExpenditure!$A121,gDP!$B$6:$B$271))=0,"",INDEX([2]pivotTable!D$310:D$615,MATCH(totalExpenditure!$A121,[2]pivotTable!$A$310:$A$615,0))/100*INDEX(gDP!S$6:S$271,MATCH(totalExpenditure!$A121,gDP!$B$6:$B$271)))</f>
        <v/>
      </c>
      <c r="BD121" s="77" t="str">
        <f>IF(INDEX([2]pivotTable!E$310:E$615,MATCH(totalExpenditure!$A121,[2]pivotTable!$A$310:$A$615,0))/100*INDEX(gDP!T$6:T$271,MATCH(totalExpenditure!$A121,gDP!$B$6:$B$271))=0,"",INDEX([2]pivotTable!E$310:E$615,MATCH(totalExpenditure!$A121,[2]pivotTable!$A$310:$A$615,0))/100*INDEX(gDP!T$6:T$271,MATCH(totalExpenditure!$A121,gDP!$B$6:$B$271)))</f>
        <v/>
      </c>
      <c r="BE121" s="77" t="str">
        <f>IF(INDEX([2]pivotTable!F$310:F$615,MATCH(totalExpenditure!$A121,[2]pivotTable!$A$310:$A$615,0))/100*INDEX(gDP!U$6:U$271,MATCH(totalExpenditure!$A121,gDP!$B$6:$B$271))=0,"",INDEX([2]pivotTable!F$310:F$615,MATCH(totalExpenditure!$A121,[2]pivotTable!$A$310:$A$615,0))/100*INDEX(gDP!U$6:U$271,MATCH(totalExpenditure!$A121,gDP!$B$6:$B$271)))</f>
        <v/>
      </c>
      <c r="BF121" s="77" t="str">
        <f>IF(INDEX([2]pivotTable!G$310:G$615,MATCH(totalExpenditure!$A121,[2]pivotTable!$A$310:$A$615,0))/100*INDEX(gDP!V$6:V$271,MATCH(totalExpenditure!$A121,gDP!$B$6:$B$271))=0,"",INDEX([2]pivotTable!G$310:G$615,MATCH(totalExpenditure!$A121,[2]pivotTable!$A$310:$A$615,0))/100*INDEX(gDP!V$6:V$271,MATCH(totalExpenditure!$A121,gDP!$B$6:$B$271)))</f>
        <v/>
      </c>
      <c r="BG121" s="77" t="str">
        <f>IF(INDEX([2]pivotTable!H$310:H$615,MATCH(totalExpenditure!$A121,[2]pivotTable!$A$310:$A$615,0))/100*INDEX(gDP!W$6:W$271,MATCH(totalExpenditure!$A121,gDP!$B$6:$B$271))=0,"",INDEX([2]pivotTable!H$310:H$615,MATCH(totalExpenditure!$A121,[2]pivotTable!$A$310:$A$615,0))/100*INDEX(gDP!W$6:W$271,MATCH(totalExpenditure!$A121,gDP!$B$6:$B$271)))</f>
        <v/>
      </c>
      <c r="BH121" s="77" t="str">
        <f>IF(INDEX([2]pivotTable!I$310:I$615,MATCH(totalExpenditure!$A121,[2]pivotTable!$A$310:$A$615,0))/100*INDEX(gDP!X$6:X$271,MATCH(totalExpenditure!$A121,gDP!$B$6:$B$271))=0,"",INDEX([2]pivotTable!I$310:I$615,MATCH(totalExpenditure!$A121,[2]pivotTable!$A$310:$A$615,0))/100*INDEX(gDP!X$6:X$271,MATCH(totalExpenditure!$A121,gDP!$B$6:$B$271)))</f>
        <v/>
      </c>
      <c r="BI121" s="77" t="str">
        <f>IF(INDEX([2]pivotTable!J$310:J$615,MATCH(totalExpenditure!$A121,[2]pivotTable!$A$310:$A$615,0))/100*INDEX(gDP!Y$6:Y$271,MATCH(totalExpenditure!$A121,gDP!$B$6:$B$271))=0,"",INDEX([2]pivotTable!J$310:J$615,MATCH(totalExpenditure!$A121,[2]pivotTable!$A$310:$A$615,0))/100*INDEX(gDP!Y$6:Y$271,MATCH(totalExpenditure!$A121,gDP!$B$6:$B$271)))</f>
        <v/>
      </c>
      <c r="BJ121" s="77" t="str">
        <f>IF(INDEX([2]pivotTable!K$310:K$615,MATCH(totalExpenditure!$A121,[2]pivotTable!$A$310:$A$615,0))/100*INDEX(gDP!Z$6:Z$271,MATCH(totalExpenditure!$A121,gDP!$B$6:$B$271))=0,"",INDEX([2]pivotTable!K$310:K$615,MATCH(totalExpenditure!$A121,[2]pivotTable!$A$310:$A$615,0))/100*INDEX(gDP!Z$6:Z$271,MATCH(totalExpenditure!$A121,gDP!$B$6:$B$271)))</f>
        <v/>
      </c>
      <c r="BK121" s="77" t="str">
        <f>IF(INDEX([2]pivotTable!L$310:L$615,MATCH(totalExpenditure!$A121,[2]pivotTable!$A$310:$A$615,0))/100*INDEX(gDP!AA$6:AA$271,MATCH(totalExpenditure!$A121,gDP!$B$6:$B$271))=0,"",INDEX([2]pivotTable!L$310:L$615,MATCH(totalExpenditure!$A121,[2]pivotTable!$A$310:$A$615,0))/100*INDEX(gDP!AA$6:AA$271,MATCH(totalExpenditure!$A121,gDP!$B$6:$B$271)))</f>
        <v/>
      </c>
      <c r="BL121" s="77" t="str">
        <f>IF(INDEX([2]pivotTable!M$310:M$615,MATCH(totalExpenditure!$A121,[2]pivotTable!$A$310:$A$615,0))/100*INDEX(gDP!AB$6:AB$271,MATCH(totalExpenditure!$A121,gDP!$B$6:$B$271))=0,"",INDEX([2]pivotTable!M$310:M$615,MATCH(totalExpenditure!$A121,[2]pivotTable!$A$310:$A$615,0))/100*INDEX(gDP!AB$6:AB$271,MATCH(totalExpenditure!$A121,gDP!$B$6:$B$271)))</f>
        <v/>
      </c>
      <c r="BM121" s="77" t="str">
        <f>IF(INDEX([2]pivotTable!N$310:N$615,MATCH(totalExpenditure!$A121,[2]pivotTable!$A$310:$A$615,0))/100*INDEX(gDP!AC$6:AC$271,MATCH(totalExpenditure!$A121,gDP!$B$6:$B$271))=0,"",INDEX([2]pivotTable!N$310:N$615,MATCH(totalExpenditure!$A121,[2]pivotTable!$A$310:$A$615,0))/100*INDEX(gDP!AC$6:AC$271,MATCH(totalExpenditure!$A121,gDP!$B$6:$B$271)))</f>
        <v/>
      </c>
      <c r="BN121" s="77" t="str">
        <f>IF(INDEX([2]pivotTable!O$310:O$615,MATCH(totalExpenditure!$A121,[2]pivotTable!$A$310:$A$615,0))/100*INDEX(gDP!AD$6:AD$271,MATCH(totalExpenditure!$A121,gDP!$B$6:$B$271))=0,"",INDEX([2]pivotTable!O$310:O$615,MATCH(totalExpenditure!$A121,[2]pivotTable!$A$310:$A$615,0))/100*INDEX(gDP!AD$6:AD$271,MATCH(totalExpenditure!$A121,gDP!$B$6:$B$271)))</f>
        <v/>
      </c>
      <c r="BO121" s="77" t="str">
        <f>IF(INDEX([2]pivotTable!P$310:P$615,MATCH(totalExpenditure!$A121,[2]pivotTable!$A$310:$A$615,0))/100*INDEX(gDP!AE$6:AE$271,MATCH(totalExpenditure!$A121,gDP!$B$6:$B$271))=0,"",INDEX([2]pivotTable!P$310:P$615,MATCH(totalExpenditure!$A121,[2]pivotTable!$A$310:$A$615,0))/100*INDEX(gDP!AE$6:AE$271,MATCH(totalExpenditure!$A121,gDP!$B$6:$B$271)))</f>
        <v/>
      </c>
      <c r="BP121" s="77" t="str">
        <f>IF(INDEX([2]pivotTable!Q$310:Q$615,MATCH(totalExpenditure!$A121,[2]pivotTable!$A$310:$A$615,0))/100*INDEX(gDP!AF$6:AF$271,MATCH(totalExpenditure!$A121,gDP!$B$6:$B$271))=0,"",INDEX([2]pivotTable!Q$310:Q$615,MATCH(totalExpenditure!$A121,[2]pivotTable!$A$310:$A$615,0))/100*INDEX(gDP!AF$6:AF$271,MATCH(totalExpenditure!$A121,gDP!$B$6:$B$271)))</f>
        <v/>
      </c>
      <c r="BQ121" s="77" t="str">
        <f>IF(INDEX([2]pivotTable!R$310:R$615,MATCH(totalExpenditure!$A121,[2]pivotTable!$A$310:$A$615,0))/100*INDEX(gDP!AG$6:AG$271,MATCH(totalExpenditure!$A121,gDP!$B$6:$B$271))=0,"",INDEX([2]pivotTable!R$310:R$615,MATCH(totalExpenditure!$A121,[2]pivotTable!$A$310:$A$615,0))/100*INDEX(gDP!AG$6:AG$271,MATCH(totalExpenditure!$A121,gDP!$B$6:$B$271)))</f>
        <v/>
      </c>
      <c r="BR121" s="77" t="str">
        <f>IF(INDEX([2]pivotTable!S$310:S$615,MATCH(totalExpenditure!$A121,[2]pivotTable!$A$310:$A$615,0))/100*INDEX(gDP!AH$6:AH$271,MATCH(totalExpenditure!$A121,gDP!$B$6:$B$271))=0,"",INDEX([2]pivotTable!S$310:S$615,MATCH(totalExpenditure!$A121,[2]pivotTable!$A$310:$A$615,0))/100*INDEX(gDP!AH$6:AH$271,MATCH(totalExpenditure!$A121,gDP!$B$6:$B$271)))</f>
        <v/>
      </c>
      <c r="BS121" s="77" t="str">
        <f>IF(INDEX([2]pivotTable!T$310:T$615,MATCH(totalExpenditure!$A121,[2]pivotTable!$A$310:$A$615,0))/100*INDEX(gDP!AI$6:AI$271,MATCH(totalExpenditure!$A121,gDP!$B$6:$B$271))=0,"",INDEX([2]pivotTable!T$310:T$615,MATCH(totalExpenditure!$A121,[2]pivotTable!$A$310:$A$615,0))/100*INDEX(gDP!AI$6:AI$271,MATCH(totalExpenditure!$A121,gDP!$B$6:$B$271)))</f>
        <v/>
      </c>
      <c r="BT121" s="77" t="str">
        <f>IF(INDEX([2]pivotTable!U$310:U$615,MATCH(totalExpenditure!$A121,[2]pivotTable!$A$310:$A$615,0))/100*INDEX(gDP!AJ$6:AJ$271,MATCH(totalExpenditure!$A121,gDP!$B$6:$B$271))=0,"",INDEX([2]pivotTable!U$310:U$615,MATCH(totalExpenditure!$A121,[2]pivotTable!$A$310:$A$615,0))/100*INDEX(gDP!AJ$6:AJ$271,MATCH(totalExpenditure!$A121,gDP!$B$6:$B$271)))</f>
        <v/>
      </c>
      <c r="BU121" s="77" t="str">
        <f>IF(INDEX([2]pivotTable!V$310:V$615,MATCH(totalExpenditure!$A121,[2]pivotTable!$A$310:$A$615,0))/100*INDEX(gDP!AK$6:AK$271,MATCH(totalExpenditure!$A121,gDP!$B$6:$B$271))=0,"",INDEX([2]pivotTable!V$310:V$615,MATCH(totalExpenditure!$A121,[2]pivotTable!$A$310:$A$615,0))/100*INDEX(gDP!AK$6:AK$271,MATCH(totalExpenditure!$A121,gDP!$B$6:$B$271)))</f>
        <v/>
      </c>
      <c r="BV121" s="77" t="str">
        <f>IF(INDEX([2]pivotTable!W$310:W$615,MATCH(totalExpenditure!$A121,[2]pivotTable!$A$310:$A$615,0))/100*INDEX(gDP!AL$6:AL$271,MATCH(totalExpenditure!$A121,gDP!$B$6:$B$271))=0,"",INDEX([2]pivotTable!W$310:W$615,MATCH(totalExpenditure!$A121,[2]pivotTable!$A$310:$A$615,0))/100*INDEX(gDP!AL$6:AL$271,MATCH(totalExpenditure!$A121,gDP!$B$6:$B$271)))</f>
        <v/>
      </c>
      <c r="BW121" s="77" t="str">
        <f>IF(INDEX([2]pivotTable!X$310:X$615,MATCH(totalExpenditure!$A121,[2]pivotTable!$A$310:$A$615,0))/100*INDEX(gDP!AM$6:AM$271,MATCH(totalExpenditure!$A121,gDP!$B$6:$B$271))=0,"",INDEX([2]pivotTable!X$310:X$615,MATCH(totalExpenditure!$A121,[2]pivotTable!$A$310:$A$615,0))/100*INDEX(gDP!AM$6:AM$271,MATCH(totalExpenditure!$A121,gDP!$B$6:$B$271)))</f>
        <v/>
      </c>
      <c r="BX121" s="77">
        <f>IF(INDEX([2]pivotTable!Y$310:Y$615,MATCH(totalExpenditure!$A121,[2]pivotTable!$A$310:$A$615,0))/100*INDEX(gDP!AN$6:AN$271,MATCH(totalExpenditure!$A121,gDP!$B$6:$B$271))=0,"",INDEX([2]pivotTable!Y$310:Y$615,MATCH(totalExpenditure!$A121,[2]pivotTable!$A$310:$A$615,0))/100*INDEX(gDP!AN$6:AN$271,MATCH(totalExpenditure!$A121,gDP!$B$6:$B$271)))</f>
        <v>45224489718.293274</v>
      </c>
      <c r="BY121" s="77">
        <f>IF(INDEX([2]pivotTable!Z$310:Z$615,MATCH(totalExpenditure!$A121,[2]pivotTable!$A$310:$A$615,0))/100*INDEX(gDP!AO$6:AO$271,MATCH(totalExpenditure!$A121,gDP!$B$6:$B$271))=0,"",INDEX([2]pivotTable!Z$310:Z$615,MATCH(totalExpenditure!$A121,[2]pivotTable!$A$310:$A$615,0))/100*INDEX(gDP!AO$6:AO$271,MATCH(totalExpenditure!$A121,gDP!$B$6:$B$271)))</f>
        <v>53022031722.926483</v>
      </c>
      <c r="BZ121" s="77">
        <f>IF(INDEX([2]pivotTable!AA$310:AA$615,MATCH(totalExpenditure!$A121,[2]pivotTable!$A$310:$A$615,0))/100*INDEX(gDP!AP$6:AP$271,MATCH(totalExpenditure!$A121,gDP!$B$6:$B$271))=0,"",INDEX([2]pivotTable!AA$310:AA$615,MATCH(totalExpenditure!$A121,[2]pivotTable!$A$310:$A$615,0))/100*INDEX(gDP!AP$6:AP$271,MATCH(totalExpenditure!$A121,gDP!$B$6:$B$271)))</f>
        <v>49426808253.751686</v>
      </c>
      <c r="CA121" s="77">
        <f>IF(INDEX([2]pivotTable!AB$310:AB$615,MATCH(totalExpenditure!$A121,[2]pivotTable!$A$310:$A$615,0))/100*INDEX(gDP!AQ$6:AQ$271,MATCH(totalExpenditure!$A121,gDP!$B$6:$B$271))=0,"",INDEX([2]pivotTable!AB$310:AB$615,MATCH(totalExpenditure!$A121,[2]pivotTable!$A$310:$A$615,0))/100*INDEX(gDP!AQ$6:AQ$271,MATCH(totalExpenditure!$A121,gDP!$B$6:$B$271)))</f>
        <v>51564132552.693031</v>
      </c>
      <c r="CB121" s="77">
        <f>IF(INDEX([2]pivotTable!AC$310:AC$615,MATCH(totalExpenditure!$A121,[2]pivotTable!$A$310:$A$615,0))/100*INDEX(gDP!AR$6:AR$271,MATCH(totalExpenditure!$A121,gDP!$B$6:$B$271))=0,"",INDEX([2]pivotTable!AC$310:AC$615,MATCH(totalExpenditure!$A121,[2]pivotTable!$A$310:$A$615,0))/100*INDEX(gDP!AR$6:AR$271,MATCH(totalExpenditure!$A121,gDP!$B$6:$B$271)))</f>
        <v>49847377061.38485</v>
      </c>
      <c r="CC121" s="77">
        <f>IF(INDEX([2]pivotTable!AD$310:AD$615,MATCH(totalExpenditure!$A121,[2]pivotTable!$A$310:$A$615,0))/100*INDEX(gDP!AS$6:AS$271,MATCH(totalExpenditure!$A121,gDP!$B$6:$B$271))=0,"",INDEX([2]pivotTable!AD$310:AD$615,MATCH(totalExpenditure!$A121,[2]pivotTable!$A$310:$A$615,0))/100*INDEX(gDP!AS$6:AS$271,MATCH(totalExpenditure!$A121,gDP!$B$6:$B$271)))</f>
        <v>45637740389.547249</v>
      </c>
      <c r="CD121" s="77">
        <f>IF(INDEX([2]pivotTable!AE$310:AE$615,MATCH(totalExpenditure!$A121,[2]pivotTable!$A$310:$A$615,0))/100*INDEX(gDP!AT$6:AT$271,MATCH(totalExpenditure!$A121,gDP!$B$6:$B$271))=0,"",INDEX([2]pivotTable!AE$310:AE$615,MATCH(totalExpenditure!$A121,[2]pivotTable!$A$310:$A$615,0))/100*INDEX(gDP!AT$6:AT$271,MATCH(totalExpenditure!$A121,gDP!$B$6:$B$271)))</f>
        <v>42866459736.269135</v>
      </c>
      <c r="CE121" s="77">
        <f>IF(INDEX([2]pivotTable!AF$310:AF$615,MATCH(totalExpenditure!$A121,[2]pivotTable!$A$310:$A$615,0))/100*INDEX(gDP!AU$6:AU$271,MATCH(totalExpenditure!$A121,gDP!$B$6:$B$271))=0,"",INDEX([2]pivotTable!AF$310:AF$615,MATCH(totalExpenditure!$A121,[2]pivotTable!$A$310:$A$615,0))/100*INDEX(gDP!AU$6:AU$271,MATCH(totalExpenditure!$A121,gDP!$B$6:$B$271)))</f>
        <v>48644911794.918327</v>
      </c>
      <c r="CF121" s="77">
        <f>IF(INDEX([2]pivotTable!AG$310:AG$615,MATCH(totalExpenditure!$A121,[2]pivotTable!$A$310:$A$615,0))/100*INDEX(gDP!AV$6:AV$271,MATCH(totalExpenditure!$A121,gDP!$B$6:$B$271))=0,"",INDEX([2]pivotTable!AG$310:AG$615,MATCH(totalExpenditure!$A121,[2]pivotTable!$A$310:$A$615,0))/100*INDEX(gDP!AV$6:AV$271,MATCH(totalExpenditure!$A121,gDP!$B$6:$B$271)))</f>
        <v>62473819599.200188</v>
      </c>
      <c r="CG121" s="77">
        <f>IF(INDEX([2]pivotTable!AH$310:AH$615,MATCH(totalExpenditure!$A121,[2]pivotTable!$A$310:$A$615,0))/100*INDEX(gDP!AW$6:AW$271,MATCH(totalExpenditure!$A121,gDP!$B$6:$B$271))=0,"",INDEX([2]pivotTable!AH$310:AH$615,MATCH(totalExpenditure!$A121,[2]pivotTable!$A$310:$A$615,0))/100*INDEX(gDP!AW$6:AW$271,MATCH(totalExpenditure!$A121,gDP!$B$6:$B$271)))</f>
        <v>68648632804.731277</v>
      </c>
      <c r="CH121" s="77">
        <f>IF(INDEX([2]pivotTable!AI$310:AI$615,MATCH(totalExpenditure!$A121,[2]pivotTable!$A$310:$A$615,0))/100*INDEX(gDP!AX$6:AX$271,MATCH(totalExpenditure!$A121,gDP!$B$6:$B$271))=0,"",INDEX([2]pivotTable!AI$310:AI$615,MATCH(totalExpenditure!$A121,[2]pivotTable!$A$310:$A$615,0))/100*INDEX(gDP!AX$6:AX$271,MATCH(totalExpenditure!$A121,gDP!$B$6:$B$271)))</f>
        <v>71355538452.62323</v>
      </c>
      <c r="CI121" s="77">
        <f>IF(INDEX([2]pivotTable!AJ$310:AJ$615,MATCH(totalExpenditure!$A121,[2]pivotTable!$A$310:$A$615,0))/100*INDEX(gDP!AY$6:AY$271,MATCH(totalExpenditure!$A121,gDP!$B$6:$B$271))=0,"",INDEX([2]pivotTable!AJ$310:AJ$615,MATCH(totalExpenditure!$A121,[2]pivotTable!$A$310:$A$615,0))/100*INDEX(gDP!AY$6:AY$271,MATCH(totalExpenditure!$A121,gDP!$B$6:$B$271)))</f>
        <v>71548548101.599777</v>
      </c>
      <c r="CJ121" s="77">
        <f>IF(INDEX([2]pivotTable!AK$310:AK$615,MATCH(totalExpenditure!$A121,[2]pivotTable!$A$310:$A$615,0))/100*INDEX(gDP!AZ$6:AZ$271,MATCH(totalExpenditure!$A121,gDP!$B$6:$B$271))=0,"",INDEX([2]pivotTable!AK$310:AK$615,MATCH(totalExpenditure!$A121,[2]pivotTable!$A$310:$A$615,0))/100*INDEX(gDP!AZ$6:AZ$271,MATCH(totalExpenditure!$A121,gDP!$B$6:$B$271)))</f>
        <v>79892999627.327698</v>
      </c>
      <c r="CK121" s="77">
        <f>IF(INDEX([2]pivotTable!AL$310:AL$615,MATCH(totalExpenditure!$A121,[2]pivotTable!$A$310:$A$615,0))/100*INDEX(gDP!BA$6:BA$271,MATCH(totalExpenditure!$A121,gDP!$B$6:$B$271))=0,"",INDEX([2]pivotTable!AL$310:AL$615,MATCH(totalExpenditure!$A121,[2]pivotTable!$A$310:$A$615,0))/100*INDEX(gDP!BA$6:BA$271,MATCH(totalExpenditure!$A121,gDP!$B$6:$B$271)))</f>
        <v>84543802740.022507</v>
      </c>
      <c r="CL121" s="77">
        <f>IF(INDEX([2]pivotTable!AM$310:AM$615,MATCH(totalExpenditure!$A121,[2]pivotTable!$A$310:$A$615,0))/100*INDEX(gDP!BB$6:BB$271,MATCH(totalExpenditure!$A121,gDP!$B$6:$B$271))=0,"",INDEX([2]pivotTable!AM$310:AM$615,MATCH(totalExpenditure!$A121,[2]pivotTable!$A$310:$A$615,0))/100*INDEX(gDP!BB$6:BB$271,MATCH(totalExpenditure!$A121,gDP!$B$6:$B$271)))</f>
        <v>86457202001.862137</v>
      </c>
      <c r="CM121" s="77">
        <f>IF(INDEX([2]pivotTable!AN$310:AN$615,MATCH(totalExpenditure!$A121,[2]pivotTable!$A$310:$A$615,0))/100*INDEX(gDP!BC$6:BC$271,MATCH(totalExpenditure!$A121,gDP!$B$6:$B$271))=0,"",INDEX([2]pivotTable!AN$310:AN$615,MATCH(totalExpenditure!$A121,[2]pivotTable!$A$310:$A$615,0))/100*INDEX(gDP!BC$6:BC$271,MATCH(totalExpenditure!$A121,gDP!$B$6:$B$271)))</f>
        <v>82880678263.1828</v>
      </c>
      <c r="CN121" s="77">
        <f>IF(INDEX([2]pivotTable!AO$310:AO$615,MATCH(totalExpenditure!$A121,[2]pivotTable!$A$310:$A$615,0))/100*INDEX(gDP!BD$6:BD$271,MATCH(totalExpenditure!$A121,gDP!$B$6:$B$271))=0,"",INDEX([2]pivotTable!AO$310:AO$615,MATCH(totalExpenditure!$A121,[2]pivotTable!$A$310:$A$615,0))/100*INDEX(gDP!BD$6:BD$271,MATCH(totalExpenditure!$A121,gDP!$B$6:$B$271)))</f>
        <v>88586779848.354691</v>
      </c>
      <c r="CO121" s="77">
        <f>IF(INDEX([2]pivotTable!AP$310:AP$615,MATCH(totalExpenditure!$A121,[2]pivotTable!$A$310:$A$615,0))/100*INDEX(gDP!BE$6:BE$271,MATCH(totalExpenditure!$A121,gDP!$B$6:$B$271))=0,"",INDEX([2]pivotTable!AP$310:AP$615,MATCH(totalExpenditure!$A121,[2]pivotTable!$A$310:$A$615,0))/100*INDEX(gDP!BE$6:BE$271,MATCH(totalExpenditure!$A121,gDP!$B$6:$B$271)))</f>
        <v>78469607896.492157</v>
      </c>
      <c r="CP121" s="77">
        <f>IF(INDEX([2]pivotTable!AQ$310:AQ$615,MATCH(totalExpenditure!$A121,[2]pivotTable!$A$310:$A$615,0))/100*INDEX(gDP!BF$6:BF$271,MATCH(totalExpenditure!$A121,gDP!$B$6:$B$271))=0,"",INDEX([2]pivotTable!AQ$310:AQ$615,MATCH(totalExpenditure!$A121,[2]pivotTable!$A$310:$A$615,0))/100*INDEX(gDP!BF$6:BF$271,MATCH(totalExpenditure!$A121,gDP!$B$6:$B$271)))</f>
        <v>81178923173.915421</v>
      </c>
      <c r="CQ121" s="77">
        <f>IF(INDEX([2]pivotTable!AR$310:AR$615,MATCH(totalExpenditure!$A121,[2]pivotTable!$A$310:$A$615,0))/100*INDEX(gDP!BG$6:BG$271,MATCH(totalExpenditure!$A121,gDP!$B$6:$B$271))=0,"",INDEX([2]pivotTable!AR$310:AR$615,MATCH(totalExpenditure!$A121,[2]pivotTable!$A$310:$A$615,0))/100*INDEX(gDP!BG$6:BG$271,MATCH(totalExpenditure!$A121,gDP!$B$6:$B$271)))</f>
        <v>79994355791.871994</v>
      </c>
      <c r="CR121" s="77">
        <f>IF(INDEX([2]pivotTable!AS$310:AS$615,MATCH(totalExpenditure!$A121,[2]pivotTable!$A$310:$A$615,0))/100*INDEX(gDP!BH$6:BH$271,MATCH(totalExpenditure!$A121,gDP!$B$6:$B$271))=0,"",INDEX([2]pivotTable!AS$310:AS$615,MATCH(totalExpenditure!$A121,[2]pivotTable!$A$310:$A$615,0))/100*INDEX(gDP!BH$6:BH$271,MATCH(totalExpenditure!$A121,gDP!$B$6:$B$271)))</f>
        <v>67955595309.240364</v>
      </c>
      <c r="CS121" s="77">
        <f>IF(INDEX([2]pivotTable!AT$310:AT$615,MATCH(totalExpenditure!$A121,[2]pivotTable!$A$310:$A$615,0))/100*INDEX(gDP!BI$6:BI$271,MATCH(totalExpenditure!$A121,gDP!$B$6:$B$271))=0,"",INDEX([2]pivotTable!AT$310:AT$615,MATCH(totalExpenditure!$A121,[2]pivotTable!$A$310:$A$615,0))/100*INDEX(gDP!BI$6:BI$271,MATCH(totalExpenditure!$A121,gDP!$B$6:$B$271)))</f>
        <v>68137702261.106216</v>
      </c>
      <c r="CT121" s="77">
        <f>IF(INDEX([2]pivotTable!AU$310:AU$615,MATCH(totalExpenditure!$A121,[2]pivotTable!$A$310:$A$615,0))/100*INDEX(gDP!BJ$6:BJ$271,MATCH(totalExpenditure!$A121,gDP!$B$6:$B$271))=0,"",INDEX([2]pivotTable!AU$310:AU$615,MATCH(totalExpenditure!$A121,[2]pivotTable!$A$310:$A$615,0))/100*INDEX(gDP!BJ$6:BJ$271,MATCH(totalExpenditure!$A121,gDP!$B$6:$B$271)))</f>
        <v>71017022344.227844</v>
      </c>
      <c r="CU121" s="77">
        <f>IF(INDEX([2]pivotTable!AV$310:AV$615,MATCH(totalExpenditure!$A121,[2]pivotTable!$A$310:$A$615,0))/100*INDEX(gDP!BK$6:BK$271,MATCH(totalExpenditure!$A121,gDP!$B$6:$B$271))=0,"",INDEX([2]pivotTable!AV$310:AV$615,MATCH(totalExpenditure!$A121,[2]pivotTable!$A$310:$A$615,0))/100*INDEX(gDP!BK$6:BK$271,MATCH(totalExpenditure!$A121,gDP!$B$6:$B$271)))</f>
        <v>77192306529.251572</v>
      </c>
      <c r="CV121" s="77">
        <f>IF(INDEX([2]pivotTable!AW$310:AW$615,MATCH(totalExpenditure!$A121,[2]pivotTable!$A$310:$A$615,0))/100*INDEX(gDP!BL$6:BL$271,MATCH(totalExpenditure!$A121,gDP!$B$6:$B$271))=0,"",INDEX([2]pivotTable!AW$310:AW$615,MATCH(totalExpenditure!$A121,[2]pivotTable!$A$310:$A$615,0))/100*INDEX(gDP!BL$6:BL$271,MATCH(totalExpenditure!$A121,gDP!$B$6:$B$271)))</f>
        <v>73613660477.084671</v>
      </c>
      <c r="CW121" s="77">
        <f>IF(INDEX([2]pivotTable!AX$310:AX$615,MATCH(totalExpenditure!$A121,[2]pivotTable!$A$310:$A$615,0))/100*INDEX(gDP!BM$6:BM$271,MATCH(totalExpenditure!$A121,gDP!$B$6:$B$271))=0,"",INDEX([2]pivotTable!AX$310:AX$615,MATCH(totalExpenditure!$A121,[2]pivotTable!$A$310:$A$615,0))/100*INDEX(gDP!BM$6:BM$271,MATCH(totalExpenditure!$A121,gDP!$B$6:$B$271)))</f>
        <v>75898465423.676392</v>
      </c>
      <c r="CX121" s="77">
        <f>IF(INDEX([2]pivotTable!AY$310:AY$615,MATCH(totalExpenditure!$A121,[2]pivotTable!$A$310:$A$615,0))/100*INDEX(gDP!BN$6:BN$271,MATCH(totalExpenditure!$A121,gDP!$B$6:$B$271))=0,"",INDEX([2]pivotTable!AY$310:AY$615,MATCH(totalExpenditure!$A121,[2]pivotTable!$A$310:$A$615,0))/100*INDEX(gDP!BN$6:BN$271,MATCH(totalExpenditure!$A121,gDP!$B$6:$B$271)))</f>
        <v>81885268762.307343</v>
      </c>
      <c r="CY121" s="77" t="str">
        <f>IF(INDEX([2]pivotTable!AZ$310:AZ$615,MATCH(totalExpenditure!$A121,[2]pivotTable!$A$310:$A$615,0))/100*INDEX(gDP!BO$6:BO$271,MATCH(totalExpenditure!$A121,gDP!$B$6:$B$271))=0,"",INDEX([2]pivotTable!AZ$310:AZ$615,MATCH(totalExpenditure!$A121,[2]pivotTable!$A$310:$A$615,0))/100*INDEX(gDP!BO$6:BO$271,MATCH(totalExpenditure!$A121,gDP!$B$6:$B$271)))</f>
        <v/>
      </c>
      <c r="CZ121" s="77" t="str">
        <f>IF(B121="","",IF(BA121="","",B121-B121+INDEX(gDP!Q$6:Q$271,MATCH(totalExpenditure!$A121,gDP!$B$6:$B$271))))</f>
        <v/>
      </c>
      <c r="DA121" s="77" t="str">
        <f>IF(C121="","",IF(BB121="","",C121-C121+INDEX(gDP!R$6:R$271,MATCH(totalExpenditure!$A121,gDP!$B$6:$B$271))))</f>
        <v/>
      </c>
      <c r="DB121" s="77" t="str">
        <f>IF(D121="","",IF(BC121="","",D121-D121+INDEX(gDP!S$6:S$271,MATCH(totalExpenditure!$A121,gDP!$B$6:$B$271))))</f>
        <v/>
      </c>
      <c r="DC121" s="77" t="str">
        <f>IF(E121="","",IF(BD121="","",E121-E121+INDEX(gDP!T$6:T$271,MATCH(totalExpenditure!$A121,gDP!$B$6:$B$271))))</f>
        <v/>
      </c>
      <c r="DD121" s="77" t="str">
        <f>IF(F121="","",IF(BE121="","",F121-F121+INDEX(gDP!U$6:U$271,MATCH(totalExpenditure!$A121,gDP!$B$6:$B$271))))</f>
        <v/>
      </c>
      <c r="DE121" s="77" t="str">
        <f>IF(G121="","",IF(BF121="","",G121-G121+INDEX(gDP!V$6:V$271,MATCH(totalExpenditure!$A121,gDP!$B$6:$B$271))))</f>
        <v/>
      </c>
      <c r="DF121" s="77" t="str">
        <f>IF(H121="","",IF(BG121="","",H121-H121+INDEX(gDP!W$6:W$271,MATCH(totalExpenditure!$A121,gDP!$B$6:$B$271))))</f>
        <v/>
      </c>
      <c r="DG121" s="77" t="str">
        <f>IF(I121="","",IF(BH121="","",I121-I121+INDEX(gDP!X$6:X$271,MATCH(totalExpenditure!$A121,gDP!$B$6:$B$271))))</f>
        <v/>
      </c>
      <c r="DH121" s="77" t="str">
        <f>IF(J121="","",IF(BI121="","",J121-J121+INDEX(gDP!Y$6:Y$271,MATCH(totalExpenditure!$A121,gDP!$B$6:$B$271))))</f>
        <v/>
      </c>
      <c r="DI121" s="77" t="str">
        <f>IF(K121="","",IF(BJ121="","",K121-K121+INDEX(gDP!Z$6:Z$271,MATCH(totalExpenditure!$A121,gDP!$B$6:$B$271))))</f>
        <v/>
      </c>
      <c r="DJ121" s="77" t="str">
        <f>IF(L121="","",IF(BK121="","",L121-L121+INDEX(gDP!AA$6:AA$271,MATCH(totalExpenditure!$A121,gDP!$B$6:$B$271))))</f>
        <v/>
      </c>
      <c r="DK121" s="77" t="str">
        <f>IF(M121="","",IF(BL121="","",M121-M121+INDEX(gDP!AB$6:AB$271,MATCH(totalExpenditure!$A121,gDP!$B$6:$B$271))))</f>
        <v/>
      </c>
      <c r="DL121" s="77" t="str">
        <f>IF(N121="","",IF(BM121="","",N121-N121+INDEX(gDP!AC$6:AC$271,MATCH(totalExpenditure!$A121,gDP!$B$6:$B$271))))</f>
        <v/>
      </c>
      <c r="DM121" s="77" t="str">
        <f>IF(O121="","",IF(BN121="","",O121-O121+INDEX(gDP!AD$6:AD$271,MATCH(totalExpenditure!$A121,gDP!$B$6:$B$271))))</f>
        <v/>
      </c>
      <c r="DN121" s="77" t="str">
        <f>IF(P121="","",IF(BO121="","",P121-P121+INDEX(gDP!AE$6:AE$271,MATCH(totalExpenditure!$A121,gDP!$B$6:$B$271))))</f>
        <v/>
      </c>
      <c r="DO121" s="77" t="str">
        <f>IF(Q121="","",IF(BP121="","",Q121-Q121+INDEX(gDP!AF$6:AF$271,MATCH(totalExpenditure!$A121,gDP!$B$6:$B$271))))</f>
        <v/>
      </c>
      <c r="DP121" s="77" t="str">
        <f>IF(R121="","",IF(BQ121="","",R121-R121+INDEX(gDP!AG$6:AG$271,MATCH(totalExpenditure!$A121,gDP!$B$6:$B$271))))</f>
        <v/>
      </c>
      <c r="DQ121" s="77" t="str">
        <f>IF(S121="","",IF(BR121="","",S121-S121+INDEX(gDP!AH$6:AH$271,MATCH(totalExpenditure!$A121,gDP!$B$6:$B$271))))</f>
        <v/>
      </c>
      <c r="DR121" s="77" t="str">
        <f>IF(T121="","",IF(BS121="","",T121-T121+INDEX(gDP!AI$6:AI$271,MATCH(totalExpenditure!$A121,gDP!$B$6:$B$271))))</f>
        <v/>
      </c>
      <c r="DS121" s="77" t="str">
        <f>IF(U121="","",IF(BT121="","",U121-U121+INDEX(gDP!AJ$6:AJ$271,MATCH(totalExpenditure!$A121,gDP!$B$6:$B$271))))</f>
        <v/>
      </c>
      <c r="DT121" s="77" t="str">
        <f>IF(V121="","",IF(BU121="","",V121-V121+INDEX(gDP!AK$6:AK$271,MATCH(totalExpenditure!$A121,gDP!$B$6:$B$271))))</f>
        <v/>
      </c>
      <c r="DU121" s="77" t="str">
        <f>IF(W121="","",IF(BV121="","",W121-W121+INDEX(gDP!AL$6:AL$271,MATCH(totalExpenditure!$A121,gDP!$B$6:$B$271))))</f>
        <v/>
      </c>
      <c r="DV121" s="77" t="str">
        <f>IF(X121="","",IF(BW121="","",X121-X121+INDEX(gDP!AM$6:AM$271,MATCH(totalExpenditure!$A121,gDP!$B$6:$B$271))))</f>
        <v/>
      </c>
      <c r="DW121" s="77">
        <f>IF(Y121="","",IF(BX121="","",Y121-Y121+INDEX(gDP!AN$6:AN$271,MATCH(totalExpenditure!$A121,gDP!$B$6:$B$271))))</f>
        <v>1174662070605.02</v>
      </c>
      <c r="DX121" s="77">
        <f>IF(Z121="","",IF(BY121="","",Z121-Z121+INDEX(gDP!AO$6:AO$271,MATCH(totalExpenditure!$A121,gDP!$B$6:$B$271))))</f>
        <v>1312426527795.21</v>
      </c>
      <c r="DY121" s="77">
        <f>IF(AA121="","",IF(BZ121="","",AA121-AA121+INDEX(gDP!AP$6:AP$271,MATCH(totalExpenditure!$A121,gDP!$B$6:$B$271))))</f>
        <v>1241879604365.6201</v>
      </c>
      <c r="DZ121" s="77">
        <f>IF(AB121="","",IF(CA121="","",AB121-AB121+INDEX(gDP!AQ$6:AQ$271,MATCH(totalExpenditure!$A121,gDP!$B$6:$B$271))))</f>
        <v>1270052525928.3999</v>
      </c>
      <c r="EA121" s="77">
        <f>IF(AC121="","",IF(CB121="","",AC121-AC121+INDEX(gDP!AR$6:AR$271,MATCH(totalExpenditure!$A121,gDP!$B$6:$B$271))))</f>
        <v>1252446659833.79</v>
      </c>
      <c r="EB121" s="77">
        <f>IF(AD121="","",IF(CC121="","",AD121-AD121+INDEX(gDP!AS$6:AS$271,MATCH(totalExpenditure!$A121,gDP!$B$6:$B$271))))</f>
        <v>1146676894209.73</v>
      </c>
      <c r="EC121" s="77">
        <f>IF(AE121="","",IF(CD121="","",AE121-AE121+INDEX(gDP!AT$6:AT$271,MATCH(totalExpenditure!$A121,gDP!$B$6:$B$271))))</f>
        <v>1168023426056.3799</v>
      </c>
      <c r="ED121" s="77">
        <f>IF(AF121="","",IF(CE121="","",AF121-AF121+INDEX(gDP!AU$6:AU$271,MATCH(totalExpenditure!$A121,gDP!$B$6:$B$271))))</f>
        <v>1276769338449.3</v>
      </c>
      <c r="EE121" s="77">
        <f>IF(AG121="","",IF(CF121="","",AG121-AG121+INDEX(gDP!AV$6:AV$271,MATCH(totalExpenditure!$A121,gDP!$B$6:$B$271))))</f>
        <v>1577621707050.51</v>
      </c>
      <c r="EF121" s="77">
        <f>IF(AH121="","",IF(CG121="","",AH121-AH121+INDEX(gDP!AW$6:AW$271,MATCH(totalExpenditure!$A121,gDP!$B$6:$B$271))))</f>
        <v>1806542968545.5601</v>
      </c>
      <c r="EG121" s="77">
        <f>IF(AI121="","",IF(CH121="","",AI121-AI121+INDEX(gDP!AX$6:AX$271,MATCH(totalExpenditure!$A121,gDP!$B$6:$B$271))))</f>
        <v>1858217147203.73</v>
      </c>
      <c r="EH121" s="77">
        <f>IF(AJ121="","",IF(CI121="","",AJ121-AJ121+INDEX(gDP!AY$6:AY$271,MATCH(totalExpenditure!$A121,gDP!$B$6:$B$271))))</f>
        <v>1949551719389.6399</v>
      </c>
      <c r="EI121" s="77">
        <f>IF(AK121="","",IF(CJ121="","",AK121-AK121+INDEX(gDP!AZ$6:AZ$271,MATCH(totalExpenditure!$A121,gDP!$B$6:$B$271))))</f>
        <v>2213102482751.46</v>
      </c>
      <c r="EJ121" s="77">
        <f>IF(AL121="","",IF(CK121="","",AL121-AL121+INDEX(gDP!BA$6:BA$271,MATCH(totalExpenditure!$A121,gDP!$B$6:$B$271))))</f>
        <v>2408655348718.5898</v>
      </c>
      <c r="EK121" s="77">
        <f>IF(AM121="","",IF(CL121="","",AM121-AM121+INDEX(gDP!BB$6:BB$271,MATCH(totalExpenditure!$A121,gDP!$B$6:$B$271))))</f>
        <v>2199928804118.6299</v>
      </c>
      <c r="EL121" s="77">
        <f>IF(AN121="","",IF(CM121="","",AN121-AN121+INDEX(gDP!BC$6:BC$271,MATCH(totalExpenditure!$A121,gDP!$B$6:$B$271))))</f>
        <v>2136099955236.6699</v>
      </c>
      <c r="EM121" s="77">
        <f>IF(AO121="","",IF(CN121="","",AO121-AO121+INDEX(gDP!BD$6:BD$271,MATCH(totalExpenditure!$A121,gDP!$B$6:$B$271))))</f>
        <v>2294994296589.5</v>
      </c>
      <c r="EN121" s="77">
        <f>IF(AP121="","",IF(CO121="","",AP121-AP121+INDEX(gDP!BE$6:BE$271,MATCH(totalExpenditure!$A121,gDP!$B$6:$B$271))))</f>
        <v>2086957656821.6001</v>
      </c>
      <c r="EO121" s="77">
        <f>IF(AQ121="","",IF(CP121="","",AQ121-AQ121+INDEX(gDP!BF$6:BF$271,MATCH(totalExpenditure!$A121,gDP!$B$6:$B$271))))</f>
        <v>2141924094298.5601</v>
      </c>
      <c r="EP121" s="77">
        <f>IF(AR121="","",IF(CQ121="","",AR121-AR121+INDEX(gDP!BG$6:BG$271,MATCH(totalExpenditure!$A121,gDP!$B$6:$B$271))))</f>
        <v>2162009615996.54</v>
      </c>
      <c r="EQ121" s="77">
        <f>IF(AS121="","",IF(CR121="","",AS121-AS121+INDEX(gDP!BH$6:BH$271,MATCH(totalExpenditure!$A121,gDP!$B$6:$B$271))))</f>
        <v>1836637711060.55</v>
      </c>
      <c r="ER121" s="77">
        <f>IF(AT121="","",IF(CS121="","",AT121-AT121+INDEX(gDP!BI$6:BI$271,MATCH(totalExpenditure!$A121,gDP!$B$6:$B$271))))</f>
        <v>1877071687633.78</v>
      </c>
      <c r="ES121" s="77">
        <f>IF(AU121="","",IF(CT121="","",AU121-AU121+INDEX(gDP!BJ$6:BJ$271,MATCH(totalExpenditure!$A121,gDP!$B$6:$B$271))))</f>
        <v>1961796197354.3601</v>
      </c>
      <c r="ET121" s="77">
        <f>IF(AV121="","",IF(CU121="","",AV121-AV121+INDEX(gDP!BK$6:BK$271,MATCH(totalExpenditure!$A121,gDP!$B$6:$B$271))))</f>
        <v>2091932426266.98</v>
      </c>
      <c r="EU121" s="77">
        <f>IF(AW121="","",IF(CV121="","",AW121-AW121+INDEX(gDP!BL$6:BL$271,MATCH(totalExpenditure!$A121,gDP!$B$6:$B$271))))</f>
        <v>2011302198827.45</v>
      </c>
      <c r="EV121" s="77">
        <f>IF(AX121="","",IF(CW121="","",AX121-AX121+INDEX(gDP!BM$6:BM$271,MATCH(totalExpenditure!$A121,gDP!$B$6:$B$271))))</f>
        <v>1897461635591.9099</v>
      </c>
      <c r="EW121" s="77">
        <f>IF(AY121="","",IF(CX121="","",AY121-AY121+INDEX(gDP!BN$6:BN$271,MATCH(totalExpenditure!$A121,gDP!$B$6:$B$271))))</f>
        <v>2154875493744.9299</v>
      </c>
      <c r="EX121" s="77" t="str">
        <f>IF(AZ121="","",IF(CY121="","",AZ121-AZ121+INDEX(gDP!BO$6:BO$271,MATCH(totalExpenditure!$A121,gDP!$B$6:$B$271))))</f>
        <v/>
      </c>
    </row>
    <row r="122" spans="1:154" x14ac:dyDescent="0.35">
      <c r="A122" t="s">
        <v>453</v>
      </c>
      <c r="B122" s="77" t="str">
        <f>IF(INDEX([2]pivotTable!B$3:B$308,MATCH(totalExpenditure!$A122,[2]pivotTable!$A$3:$A$308,0))/100*INDEX(gDP!Q$6:Q$271,MATCH(totalExpenditure!$A122,gDP!$B$6:$B$271))=0,"",INDEX([2]pivotTable!B$3:B$308,MATCH(totalExpenditure!$A122,[2]pivotTable!$A$3:$A$308,0))/100*INDEX(gDP!Q$6:Q$271,MATCH(totalExpenditure!$A122,gDP!$B$6:$B$271)))</f>
        <v/>
      </c>
      <c r="C122" s="77" t="str">
        <f>IF(INDEX([2]pivotTable!C$3:C$308,MATCH(totalExpenditure!$A122,[2]pivotTable!$A$3:$A$308,0))/100*INDEX(gDP!R$6:R$271,MATCH(totalExpenditure!$A122,gDP!$B$6:$B$271))=0,"",INDEX([2]pivotTable!C$3:C$308,MATCH(totalExpenditure!$A122,[2]pivotTable!$A$3:$A$308,0))/100*INDEX(gDP!R$6:R$271,MATCH(totalExpenditure!$A122,gDP!$B$6:$B$271)))</f>
        <v/>
      </c>
      <c r="D122" s="77" t="str">
        <f>IF(INDEX([2]pivotTable!D$3:D$308,MATCH(totalExpenditure!$A122,[2]pivotTable!$A$3:$A$308,0))/100*INDEX(gDP!S$6:S$271,MATCH(totalExpenditure!$A122,gDP!$B$6:$B$271))=0,"",INDEX([2]pivotTable!D$3:D$308,MATCH(totalExpenditure!$A122,[2]pivotTable!$A$3:$A$308,0))/100*INDEX(gDP!S$6:S$271,MATCH(totalExpenditure!$A122,gDP!$B$6:$B$271)))</f>
        <v/>
      </c>
      <c r="E122" s="77" t="str">
        <f>IF(INDEX([2]pivotTable!E$3:E$308,MATCH(totalExpenditure!$A122,[2]pivotTable!$A$3:$A$308,0))/100*INDEX(gDP!T$6:T$271,MATCH(totalExpenditure!$A122,gDP!$B$6:$B$271))=0,"",INDEX([2]pivotTable!E$3:E$308,MATCH(totalExpenditure!$A122,[2]pivotTable!$A$3:$A$308,0))/100*INDEX(gDP!T$6:T$271,MATCH(totalExpenditure!$A122,gDP!$B$6:$B$271)))</f>
        <v/>
      </c>
      <c r="F122" s="77" t="str">
        <f>IF(INDEX([2]pivotTable!F$3:F$308,MATCH(totalExpenditure!$A122,[2]pivotTable!$A$3:$A$308,0))/100*INDEX(gDP!U$6:U$271,MATCH(totalExpenditure!$A122,gDP!$B$6:$B$271))=0,"",INDEX([2]pivotTable!F$3:F$308,MATCH(totalExpenditure!$A122,[2]pivotTable!$A$3:$A$308,0))/100*INDEX(gDP!U$6:U$271,MATCH(totalExpenditure!$A122,gDP!$B$6:$B$271)))</f>
        <v/>
      </c>
      <c r="G122" s="77" t="str">
        <f>IF(INDEX([2]pivotTable!G$3:G$308,MATCH(totalExpenditure!$A122,[2]pivotTable!$A$3:$A$308,0))/100*INDEX(gDP!V$6:V$271,MATCH(totalExpenditure!$A122,gDP!$B$6:$B$271))=0,"",INDEX([2]pivotTable!G$3:G$308,MATCH(totalExpenditure!$A122,[2]pivotTable!$A$3:$A$308,0))/100*INDEX(gDP!V$6:V$271,MATCH(totalExpenditure!$A122,gDP!$B$6:$B$271)))</f>
        <v/>
      </c>
      <c r="H122" s="77" t="str">
        <f>IF(INDEX([2]pivotTable!H$3:H$308,MATCH(totalExpenditure!$A122,[2]pivotTable!$A$3:$A$308,0))/100*INDEX(gDP!W$6:W$271,MATCH(totalExpenditure!$A122,gDP!$B$6:$B$271))=0,"",INDEX([2]pivotTable!H$3:H$308,MATCH(totalExpenditure!$A122,[2]pivotTable!$A$3:$A$308,0))/100*INDEX(gDP!W$6:W$271,MATCH(totalExpenditure!$A122,gDP!$B$6:$B$271)))</f>
        <v/>
      </c>
      <c r="I122" s="77" t="str">
        <f>IF(INDEX([2]pivotTable!I$3:I$308,MATCH(totalExpenditure!$A122,[2]pivotTable!$A$3:$A$308,0))/100*INDEX(gDP!X$6:X$271,MATCH(totalExpenditure!$A122,gDP!$B$6:$B$271))=0,"",INDEX([2]pivotTable!I$3:I$308,MATCH(totalExpenditure!$A122,[2]pivotTable!$A$3:$A$308,0))/100*INDEX(gDP!X$6:X$271,MATCH(totalExpenditure!$A122,gDP!$B$6:$B$271)))</f>
        <v/>
      </c>
      <c r="J122" s="77" t="str">
        <f>IF(INDEX([2]pivotTable!J$3:J$308,MATCH(totalExpenditure!$A122,[2]pivotTable!$A$3:$A$308,0))/100*INDEX(gDP!Y$6:Y$271,MATCH(totalExpenditure!$A122,gDP!$B$6:$B$271))=0,"",INDEX([2]pivotTable!J$3:J$308,MATCH(totalExpenditure!$A122,[2]pivotTable!$A$3:$A$308,0))/100*INDEX(gDP!Y$6:Y$271,MATCH(totalExpenditure!$A122,gDP!$B$6:$B$271)))</f>
        <v/>
      </c>
      <c r="K122" s="77" t="str">
        <f>IF(INDEX([2]pivotTable!K$3:K$308,MATCH(totalExpenditure!$A122,[2]pivotTable!$A$3:$A$308,0))/100*INDEX(gDP!Z$6:Z$271,MATCH(totalExpenditure!$A122,gDP!$B$6:$B$271))=0,"",INDEX([2]pivotTable!K$3:K$308,MATCH(totalExpenditure!$A122,[2]pivotTable!$A$3:$A$308,0))/100*INDEX(gDP!Z$6:Z$271,MATCH(totalExpenditure!$A122,gDP!$B$6:$B$271)))</f>
        <v/>
      </c>
      <c r="L122" s="77" t="str">
        <f>IF(INDEX([2]pivotTable!L$3:L$308,MATCH(totalExpenditure!$A122,[2]pivotTable!$A$3:$A$308,0))/100*INDEX(gDP!AA$6:AA$271,MATCH(totalExpenditure!$A122,gDP!$B$6:$B$271))=0,"",INDEX([2]pivotTable!L$3:L$308,MATCH(totalExpenditure!$A122,[2]pivotTable!$A$3:$A$308,0))/100*INDEX(gDP!AA$6:AA$271,MATCH(totalExpenditure!$A122,gDP!$B$6:$B$271)))</f>
        <v/>
      </c>
      <c r="M122" s="77" t="str">
        <f>IF(INDEX([2]pivotTable!M$3:M$308,MATCH(totalExpenditure!$A122,[2]pivotTable!$A$3:$A$308,0))/100*INDEX(gDP!AB$6:AB$271,MATCH(totalExpenditure!$A122,gDP!$B$6:$B$271))=0,"",INDEX([2]pivotTable!M$3:M$308,MATCH(totalExpenditure!$A122,[2]pivotTable!$A$3:$A$308,0))/100*INDEX(gDP!AB$6:AB$271,MATCH(totalExpenditure!$A122,gDP!$B$6:$B$271)))</f>
        <v/>
      </c>
      <c r="N122" s="77" t="str">
        <f>IF(INDEX([2]pivotTable!N$3:N$308,MATCH(totalExpenditure!$A122,[2]pivotTable!$A$3:$A$308,0))/100*INDEX(gDP!AC$6:AC$271,MATCH(totalExpenditure!$A122,gDP!$B$6:$B$271))=0,"",INDEX([2]pivotTable!N$3:N$308,MATCH(totalExpenditure!$A122,[2]pivotTable!$A$3:$A$308,0))/100*INDEX(gDP!AC$6:AC$271,MATCH(totalExpenditure!$A122,gDP!$B$6:$B$271)))</f>
        <v/>
      </c>
      <c r="O122" s="77" t="str">
        <f>IF(INDEX([2]pivotTable!O$3:O$308,MATCH(totalExpenditure!$A122,[2]pivotTable!$A$3:$A$308,0))/100*INDEX(gDP!AD$6:AD$271,MATCH(totalExpenditure!$A122,gDP!$B$6:$B$271))=0,"",INDEX([2]pivotTable!O$3:O$308,MATCH(totalExpenditure!$A122,[2]pivotTable!$A$3:$A$308,0))/100*INDEX(gDP!AD$6:AD$271,MATCH(totalExpenditure!$A122,gDP!$B$6:$B$271)))</f>
        <v/>
      </c>
      <c r="P122" s="77" t="str">
        <f>IF(INDEX([2]pivotTable!P$3:P$308,MATCH(totalExpenditure!$A122,[2]pivotTable!$A$3:$A$308,0))/100*INDEX(gDP!AE$6:AE$271,MATCH(totalExpenditure!$A122,gDP!$B$6:$B$271))=0,"",INDEX([2]pivotTable!P$3:P$308,MATCH(totalExpenditure!$A122,[2]pivotTable!$A$3:$A$308,0))/100*INDEX(gDP!AE$6:AE$271,MATCH(totalExpenditure!$A122,gDP!$B$6:$B$271)))</f>
        <v/>
      </c>
      <c r="Q122" s="77" t="str">
        <f>IF(INDEX([2]pivotTable!Q$3:Q$308,MATCH(totalExpenditure!$A122,[2]pivotTable!$A$3:$A$308,0))/100*INDEX(gDP!AF$6:AF$271,MATCH(totalExpenditure!$A122,gDP!$B$6:$B$271))=0,"",INDEX([2]pivotTable!Q$3:Q$308,MATCH(totalExpenditure!$A122,[2]pivotTable!$A$3:$A$308,0))/100*INDEX(gDP!AF$6:AF$271,MATCH(totalExpenditure!$A122,gDP!$B$6:$B$271)))</f>
        <v/>
      </c>
      <c r="R122" s="77" t="str">
        <f>IF(INDEX([2]pivotTable!R$3:R$308,MATCH(totalExpenditure!$A122,[2]pivotTable!$A$3:$A$308,0))/100*INDEX(gDP!AG$6:AG$271,MATCH(totalExpenditure!$A122,gDP!$B$6:$B$271))=0,"",INDEX([2]pivotTable!R$3:R$308,MATCH(totalExpenditure!$A122,[2]pivotTable!$A$3:$A$308,0))/100*INDEX(gDP!AG$6:AG$271,MATCH(totalExpenditure!$A122,gDP!$B$6:$B$271)))</f>
        <v/>
      </c>
      <c r="S122" s="77" t="str">
        <f>IF(INDEX([2]pivotTable!S$3:S$308,MATCH(totalExpenditure!$A122,[2]pivotTable!$A$3:$A$308,0))/100*INDEX(gDP!AH$6:AH$271,MATCH(totalExpenditure!$A122,gDP!$B$6:$B$271))=0,"",INDEX([2]pivotTable!S$3:S$308,MATCH(totalExpenditure!$A122,[2]pivotTable!$A$3:$A$308,0))/100*INDEX(gDP!AH$6:AH$271,MATCH(totalExpenditure!$A122,gDP!$B$6:$B$271)))</f>
        <v/>
      </c>
      <c r="T122" s="77" t="str">
        <f>IF(INDEX([2]pivotTable!T$3:T$308,MATCH(totalExpenditure!$A122,[2]pivotTable!$A$3:$A$308,0))/100*INDEX(gDP!AI$6:AI$271,MATCH(totalExpenditure!$A122,gDP!$B$6:$B$271))=0,"",INDEX([2]pivotTable!T$3:T$308,MATCH(totalExpenditure!$A122,[2]pivotTable!$A$3:$A$308,0))/100*INDEX(gDP!AI$6:AI$271,MATCH(totalExpenditure!$A122,gDP!$B$6:$B$271)))</f>
        <v/>
      </c>
      <c r="U122" s="77" t="str">
        <f>IF(INDEX([2]pivotTable!U$3:U$308,MATCH(totalExpenditure!$A122,[2]pivotTable!$A$3:$A$308,0))/100*INDEX(gDP!AJ$6:AJ$271,MATCH(totalExpenditure!$A122,gDP!$B$6:$B$271))=0,"",INDEX([2]pivotTable!U$3:U$308,MATCH(totalExpenditure!$A122,[2]pivotTable!$A$3:$A$308,0))/100*INDEX(gDP!AJ$6:AJ$271,MATCH(totalExpenditure!$A122,gDP!$B$6:$B$271)))</f>
        <v/>
      </c>
      <c r="V122" s="77">
        <f>IF(INDEX([2]pivotTable!V$3:V$308,MATCH(totalExpenditure!$A122,[2]pivotTable!$A$3:$A$308,0))/100*INDEX(gDP!AK$6:AK$271,MATCH(totalExpenditure!$A122,gDP!$B$6:$B$271))=0,"",INDEX([2]pivotTable!V$3:V$308,MATCH(totalExpenditure!$A122,[2]pivotTable!$A$3:$A$308,0))/100*INDEX(gDP!AK$6:AK$271,MATCH(totalExpenditure!$A122,gDP!$B$6:$B$271)))</f>
        <v>44546797.131570593</v>
      </c>
      <c r="W122" s="77">
        <f>IF(INDEX([2]pivotTable!W$3:W$308,MATCH(totalExpenditure!$A122,[2]pivotTable!$A$3:$A$308,0))/100*INDEX(gDP!AL$6:AL$271,MATCH(totalExpenditure!$A122,gDP!$B$6:$B$271))=0,"",INDEX([2]pivotTable!W$3:W$308,MATCH(totalExpenditure!$A122,[2]pivotTable!$A$3:$A$308,0))/100*INDEX(gDP!AL$6:AL$271,MATCH(totalExpenditure!$A122,gDP!$B$6:$B$271)))</f>
        <v>42976597.838351302</v>
      </c>
      <c r="X122" s="77">
        <f>IF(INDEX([2]pivotTable!X$3:X$308,MATCH(totalExpenditure!$A122,[2]pivotTable!$A$3:$A$308,0))/100*INDEX(gDP!AM$6:AM$271,MATCH(totalExpenditure!$A122,gDP!$B$6:$B$271))=0,"",INDEX([2]pivotTable!X$3:X$308,MATCH(totalExpenditure!$A122,[2]pivotTable!$A$3:$A$308,0))/100*INDEX(gDP!AM$6:AM$271,MATCH(totalExpenditure!$A122,gDP!$B$6:$B$271)))</f>
        <v>34351121.366291836</v>
      </c>
      <c r="Y122" s="77">
        <f>IF(INDEX([2]pivotTable!Y$3:Y$308,MATCH(totalExpenditure!$A122,[2]pivotTable!$A$3:$A$308,0))/100*INDEX(gDP!AN$6:AN$271,MATCH(totalExpenditure!$A122,gDP!$B$6:$B$271))=0,"",INDEX([2]pivotTable!Y$3:Y$308,MATCH(totalExpenditure!$A122,[2]pivotTable!$A$3:$A$308,0))/100*INDEX(gDP!AN$6:AN$271,MATCH(totalExpenditure!$A122,gDP!$B$6:$B$271)))</f>
        <v>36834115.599808641</v>
      </c>
      <c r="Z122" s="77">
        <f>IF(INDEX([2]pivotTable!Z$3:Z$308,MATCH(totalExpenditure!$A122,[2]pivotTable!$A$3:$A$308,0))/100*INDEX(gDP!AO$6:AO$271,MATCH(totalExpenditure!$A122,gDP!$B$6:$B$271))=0,"",INDEX([2]pivotTable!Z$3:Z$308,MATCH(totalExpenditure!$A122,[2]pivotTable!$A$3:$A$308,0))/100*INDEX(gDP!AO$6:AO$271,MATCH(totalExpenditure!$A122,gDP!$B$6:$B$271)))</f>
        <v>45102740.716901839</v>
      </c>
      <c r="AA122" s="77">
        <f>IF(INDEX([2]pivotTable!AA$3:AA$308,MATCH(totalExpenditure!$A122,[2]pivotTable!$A$3:$A$308,0))/100*INDEX(gDP!AP$6:AP$271,MATCH(totalExpenditure!$A122,gDP!$B$6:$B$271))=0,"",INDEX([2]pivotTable!AA$3:AA$308,MATCH(totalExpenditure!$A122,[2]pivotTable!$A$3:$A$308,0))/100*INDEX(gDP!AP$6:AP$271,MATCH(totalExpenditure!$A122,gDP!$B$6:$B$271)))</f>
        <v>57960287.892485403</v>
      </c>
      <c r="AB122" s="77">
        <f>IF(INDEX([2]pivotTable!AB$3:AB$308,MATCH(totalExpenditure!$A122,[2]pivotTable!$A$3:$A$308,0))/100*INDEX(gDP!AQ$6:AQ$271,MATCH(totalExpenditure!$A122,gDP!$B$6:$B$271))=0,"",INDEX([2]pivotTable!AB$3:AB$308,MATCH(totalExpenditure!$A122,[2]pivotTable!$A$3:$A$308,0))/100*INDEX(gDP!AQ$6:AQ$271,MATCH(totalExpenditure!$A122,gDP!$B$6:$B$271)))</f>
        <v>44814697.674418606</v>
      </c>
      <c r="AC122" s="77">
        <f>IF(INDEX([2]pivotTable!AC$3:AC$308,MATCH(totalExpenditure!$A122,[2]pivotTable!$A$3:$A$308,0))/100*INDEX(gDP!AR$6:AR$271,MATCH(totalExpenditure!$A122,gDP!$B$6:$B$271))=0,"",INDEX([2]pivotTable!AC$3:AC$308,MATCH(totalExpenditure!$A122,[2]pivotTable!$A$3:$A$308,0))/100*INDEX(gDP!AR$6:AR$271,MATCH(totalExpenditure!$A122,gDP!$B$6:$B$271)))</f>
        <v>46212701.586283855</v>
      </c>
      <c r="AD122" s="77">
        <f>IF(INDEX([2]pivotTable!AD$3:AD$308,MATCH(totalExpenditure!$A122,[2]pivotTable!$A$3:$A$308,0))/100*INDEX(gDP!AS$6:AS$271,MATCH(totalExpenditure!$A122,gDP!$B$6:$B$271))=0,"",INDEX([2]pivotTable!AD$3:AD$308,MATCH(totalExpenditure!$A122,[2]pivotTable!$A$3:$A$308,0))/100*INDEX(gDP!AS$6:AS$271,MATCH(totalExpenditure!$A122,gDP!$B$6:$B$271)))</f>
        <v>44124815.927157149</v>
      </c>
      <c r="AE122" s="77">
        <f>IF(INDEX([2]pivotTable!AE$3:AE$308,MATCH(totalExpenditure!$A122,[2]pivotTable!$A$3:$A$308,0))/100*INDEX(gDP!AT$6:AT$271,MATCH(totalExpenditure!$A122,gDP!$B$6:$B$271))=0,"",INDEX([2]pivotTable!AE$3:AE$308,MATCH(totalExpenditure!$A122,[2]pivotTable!$A$3:$A$308,0))/100*INDEX(gDP!AT$6:AT$271,MATCH(totalExpenditure!$A122,gDP!$B$6:$B$271)))</f>
        <v>47812584.721580528</v>
      </c>
      <c r="AF122" s="77">
        <f>IF(INDEX([2]pivotTable!AF$3:AF$308,MATCH(totalExpenditure!$A122,[2]pivotTable!$A$3:$A$308,0))/100*INDEX(gDP!AU$6:AU$271,MATCH(totalExpenditure!$A122,gDP!$B$6:$B$271))=0,"",INDEX([2]pivotTable!AF$3:AF$308,MATCH(totalExpenditure!$A122,[2]pivotTable!$A$3:$A$308,0))/100*INDEX(gDP!AU$6:AU$271,MATCH(totalExpenditure!$A122,gDP!$B$6:$B$271)))</f>
        <v>60257858.868056297</v>
      </c>
      <c r="AG122" s="77">
        <f>IF(INDEX([2]pivotTable!AG$3:AG$308,MATCH(totalExpenditure!$A122,[2]pivotTable!$A$3:$A$308,0))/100*INDEX(gDP!AV$6:AV$271,MATCH(totalExpenditure!$A122,gDP!$B$6:$B$271))=0,"",INDEX([2]pivotTable!AG$3:AG$308,MATCH(totalExpenditure!$A122,[2]pivotTable!$A$3:$A$308,0))/100*INDEX(gDP!AV$6:AV$271,MATCH(totalExpenditure!$A122,gDP!$B$6:$B$271)))</f>
        <v>56581408.864715159</v>
      </c>
      <c r="AH122" s="77">
        <f>IF(INDEX([2]pivotTable!AH$3:AH$308,MATCH(totalExpenditure!$A122,[2]pivotTable!$A$3:$A$308,0))/100*INDEX(gDP!AW$6:AW$271,MATCH(totalExpenditure!$A122,gDP!$B$6:$B$271))=0,"",INDEX([2]pivotTable!AH$3:AH$308,MATCH(totalExpenditure!$A122,[2]pivotTable!$A$3:$A$308,0))/100*INDEX(gDP!AW$6:AW$271,MATCH(totalExpenditure!$A122,gDP!$B$6:$B$271)))</f>
        <v>54943190.21131704</v>
      </c>
      <c r="AI122" s="77">
        <f>IF(INDEX([2]pivotTable!AI$3:AI$308,MATCH(totalExpenditure!$A122,[2]pivotTable!$A$3:$A$308,0))/100*INDEX(gDP!AX$6:AX$271,MATCH(totalExpenditure!$A122,gDP!$B$6:$B$271))=0,"",INDEX([2]pivotTable!AI$3:AI$308,MATCH(totalExpenditure!$A122,[2]pivotTable!$A$3:$A$308,0))/100*INDEX(gDP!AX$6:AX$271,MATCH(totalExpenditure!$A122,gDP!$B$6:$B$271)))</f>
        <v>60716875.199650742</v>
      </c>
      <c r="AJ122" s="77">
        <f>IF(INDEX([2]pivotTable!AJ$3:AJ$308,MATCH(totalExpenditure!$A122,[2]pivotTable!$A$3:$A$308,0))/100*INDEX(gDP!AY$6:AY$271,MATCH(totalExpenditure!$A122,gDP!$B$6:$B$271))=0,"",INDEX([2]pivotTable!AJ$3:AJ$308,MATCH(totalExpenditure!$A122,[2]pivotTable!$A$3:$A$308,0))/100*INDEX(gDP!AY$6:AY$271,MATCH(totalExpenditure!$A122,gDP!$B$6:$B$271)))</f>
        <v>77546164.084255755</v>
      </c>
      <c r="AK122" s="77">
        <f>IF(INDEX([2]pivotTable!AK$3:AK$308,MATCH(totalExpenditure!$A122,[2]pivotTable!$A$3:$A$308,0))/100*INDEX(gDP!AZ$6:AZ$271,MATCH(totalExpenditure!$A122,gDP!$B$6:$B$271))=0,"",INDEX([2]pivotTable!AK$3:AK$308,MATCH(totalExpenditure!$A122,[2]pivotTable!$A$3:$A$308,0))/100*INDEX(gDP!AZ$6:AZ$271,MATCH(totalExpenditure!$A122,gDP!$B$6:$B$271)))</f>
        <v>87037280.320854604</v>
      </c>
      <c r="AL122" s="77">
        <f>IF(INDEX([2]pivotTable!AL$3:AL$308,MATCH(totalExpenditure!$A122,[2]pivotTable!$A$3:$A$308,0))/100*INDEX(gDP!BA$6:BA$271,MATCH(totalExpenditure!$A122,gDP!$B$6:$B$271))=0,"",INDEX([2]pivotTable!AL$3:AL$308,MATCH(totalExpenditure!$A122,[2]pivotTable!$A$3:$A$308,0))/100*INDEX(gDP!BA$6:BA$271,MATCH(totalExpenditure!$A122,gDP!$B$6:$B$271)))</f>
        <v>146690596.26434883</v>
      </c>
      <c r="AM122" s="77">
        <f>IF(INDEX([2]pivotTable!AM$3:AM$308,MATCH(totalExpenditure!$A122,[2]pivotTable!$A$3:$A$308,0))/100*INDEX(gDP!BB$6:BB$271,MATCH(totalExpenditure!$A122,gDP!$B$6:$B$271))=0,"",INDEX([2]pivotTable!AM$3:AM$308,MATCH(totalExpenditure!$A122,[2]pivotTable!$A$3:$A$308,0))/100*INDEX(gDP!BB$6:BB$271,MATCH(totalExpenditure!$A122,gDP!$B$6:$B$271)))</f>
        <v>112720260.46793576</v>
      </c>
      <c r="AN122" s="77">
        <f>IF(INDEX([2]pivotTable!AN$3:AN$308,MATCH(totalExpenditure!$A122,[2]pivotTable!$A$3:$A$308,0))/100*INDEX(gDP!BC$6:BC$271,MATCH(totalExpenditure!$A122,gDP!$B$6:$B$271))=0,"",INDEX([2]pivotTable!AN$3:AN$308,MATCH(totalExpenditure!$A122,[2]pivotTable!$A$3:$A$308,0))/100*INDEX(gDP!BC$6:BC$271,MATCH(totalExpenditure!$A122,gDP!$B$6:$B$271)))</f>
        <v>116340839.19259472</v>
      </c>
      <c r="AO122" s="77">
        <f>IF(INDEX([2]pivotTable!AO$3:AO$308,MATCH(totalExpenditure!$A122,[2]pivotTable!$A$3:$A$308,0))/100*INDEX(gDP!BD$6:BD$271,MATCH(totalExpenditure!$A122,gDP!$B$6:$B$271))=0,"",INDEX([2]pivotTable!AO$3:AO$308,MATCH(totalExpenditure!$A122,[2]pivotTable!$A$3:$A$308,0))/100*INDEX(gDP!BD$6:BD$271,MATCH(totalExpenditure!$A122,gDP!$B$6:$B$271)))</f>
        <v>138668750.61260447</v>
      </c>
      <c r="AP122" s="77">
        <f>IF(INDEX([2]pivotTable!AP$3:AP$308,MATCH(totalExpenditure!$A122,[2]pivotTable!$A$3:$A$308,0))/100*INDEX(gDP!BE$6:BE$271,MATCH(totalExpenditure!$A122,gDP!$B$6:$B$271))=0,"",INDEX([2]pivotTable!AP$3:AP$308,MATCH(totalExpenditure!$A122,[2]pivotTable!$A$3:$A$308,0))/100*INDEX(gDP!BE$6:BE$271,MATCH(totalExpenditure!$A122,gDP!$B$6:$B$271)))</f>
        <v>139186613.621966</v>
      </c>
      <c r="AQ122" s="77">
        <f>IF(INDEX([2]pivotTable!AQ$3:AQ$308,MATCH(totalExpenditure!$A122,[2]pivotTable!$A$3:$A$308,0))/100*INDEX(gDP!BF$6:BF$271,MATCH(totalExpenditure!$A122,gDP!$B$6:$B$271))=0,"",INDEX([2]pivotTable!AQ$3:AQ$308,MATCH(totalExpenditure!$A122,[2]pivotTable!$A$3:$A$308,0))/100*INDEX(gDP!BF$6:BF$271,MATCH(totalExpenditure!$A122,gDP!$B$6:$B$271)))</f>
        <v>129804266.88877466</v>
      </c>
      <c r="AR122" s="77">
        <f>IF(INDEX([2]pivotTable!AR$3:AR$308,MATCH(totalExpenditure!$A122,[2]pivotTable!$A$3:$A$308,0))/100*INDEX(gDP!BG$6:BG$271,MATCH(totalExpenditure!$A122,gDP!$B$6:$B$271))=0,"",INDEX([2]pivotTable!AR$3:AR$308,MATCH(totalExpenditure!$A122,[2]pivotTable!$A$3:$A$308,0))/100*INDEX(gDP!BG$6:BG$271,MATCH(totalExpenditure!$A122,gDP!$B$6:$B$271)))</f>
        <v>122313115.58331272</v>
      </c>
      <c r="AS122" s="77">
        <f>IF(INDEX([2]pivotTable!AS$3:AS$308,MATCH(totalExpenditure!$A122,[2]pivotTable!$A$3:$A$308,0))/100*INDEX(gDP!BH$6:BH$271,MATCH(totalExpenditure!$A122,gDP!$B$6:$B$271))=0,"",INDEX([2]pivotTable!AS$3:AS$308,MATCH(totalExpenditure!$A122,[2]pivotTable!$A$3:$A$308,0))/100*INDEX(gDP!BH$6:BH$271,MATCH(totalExpenditure!$A122,gDP!$B$6:$B$271)))</f>
        <v>120605963.8030306</v>
      </c>
      <c r="AT122" s="77" t="str">
        <f>IF(INDEX([2]pivotTable!AT$3:AT$308,MATCH(totalExpenditure!$A122,[2]pivotTable!$A$3:$A$308,0))/100*INDEX(gDP!BI$6:BI$271,MATCH(totalExpenditure!$A122,gDP!$B$6:$B$271))=0,"",INDEX([2]pivotTable!AT$3:AT$308,MATCH(totalExpenditure!$A122,[2]pivotTable!$A$3:$A$308,0))/100*INDEX(gDP!BI$6:BI$271,MATCH(totalExpenditure!$A122,gDP!$B$6:$B$271)))</f>
        <v/>
      </c>
      <c r="AU122" s="77" t="str">
        <f>IF(INDEX([2]pivotTable!AU$3:AU$308,MATCH(totalExpenditure!$A122,[2]pivotTable!$A$3:$A$308,0))/100*INDEX(gDP!BJ$6:BJ$271,MATCH(totalExpenditure!$A122,gDP!$B$6:$B$271))=0,"",INDEX([2]pivotTable!AU$3:AU$308,MATCH(totalExpenditure!$A122,[2]pivotTable!$A$3:$A$308,0))/100*INDEX(gDP!BJ$6:BJ$271,MATCH(totalExpenditure!$A122,gDP!$B$6:$B$271)))</f>
        <v/>
      </c>
      <c r="AV122" s="77" t="str">
        <f>IF(INDEX([2]pivotTable!AV$3:AV$308,MATCH(totalExpenditure!$A122,[2]pivotTable!$A$3:$A$308,0))/100*INDEX(gDP!BK$6:BK$271,MATCH(totalExpenditure!$A122,gDP!$B$6:$B$271))=0,"",INDEX([2]pivotTable!AV$3:AV$308,MATCH(totalExpenditure!$A122,[2]pivotTable!$A$3:$A$308,0))/100*INDEX(gDP!BK$6:BK$271,MATCH(totalExpenditure!$A122,gDP!$B$6:$B$271)))</f>
        <v/>
      </c>
      <c r="AW122" s="77" t="str">
        <f>IF(INDEX([2]pivotTable!AW$3:AW$308,MATCH(totalExpenditure!$A122,[2]pivotTable!$A$3:$A$308,0))/100*INDEX(gDP!BL$6:BL$271,MATCH(totalExpenditure!$A122,gDP!$B$6:$B$271))=0,"",INDEX([2]pivotTable!AW$3:AW$308,MATCH(totalExpenditure!$A122,[2]pivotTable!$A$3:$A$308,0))/100*INDEX(gDP!BL$6:BL$271,MATCH(totalExpenditure!$A122,gDP!$B$6:$B$271)))</f>
        <v/>
      </c>
      <c r="AX122" s="77" t="str">
        <f>IF(INDEX([2]pivotTable!AX$3:AX$308,MATCH(totalExpenditure!$A122,[2]pivotTable!$A$3:$A$308,0))/100*INDEX(gDP!BM$6:BM$271,MATCH(totalExpenditure!$A122,gDP!$B$6:$B$271))=0,"",INDEX([2]pivotTable!AX$3:AX$308,MATCH(totalExpenditure!$A122,[2]pivotTable!$A$3:$A$308,0))/100*INDEX(gDP!BM$6:BM$271,MATCH(totalExpenditure!$A122,gDP!$B$6:$B$271)))</f>
        <v/>
      </c>
      <c r="AY122" s="77" t="str">
        <f>IF(INDEX([2]pivotTable!AY$3:AY$308,MATCH(totalExpenditure!$A122,[2]pivotTable!$A$3:$A$308,0))/100*INDEX(gDP!BN$6:BN$271,MATCH(totalExpenditure!$A122,gDP!$B$6:$B$271))=0,"",INDEX([2]pivotTable!AY$3:AY$308,MATCH(totalExpenditure!$A122,[2]pivotTable!$A$3:$A$308,0))/100*INDEX(gDP!BN$6:BN$271,MATCH(totalExpenditure!$A122,gDP!$B$6:$B$271)))</f>
        <v/>
      </c>
      <c r="AZ122" s="77" t="str">
        <f>IF(INDEX([2]pivotTable!AZ$3:AZ$308,MATCH(totalExpenditure!$A122,[2]pivotTable!$A$3:$A$308,0))/100*INDEX(gDP!BO$6:BO$271,MATCH(totalExpenditure!$A122,gDP!$B$6:$B$271))=0,"",INDEX([2]pivotTable!AZ$3:AZ$308,MATCH(totalExpenditure!$A122,[2]pivotTable!$A$3:$A$308,0))/100*INDEX(gDP!BO$6:BO$271,MATCH(totalExpenditure!$A122,gDP!$B$6:$B$271)))</f>
        <v/>
      </c>
      <c r="BA122" s="77" t="str">
        <f>IF(INDEX([2]pivotTable!B$310:B$615,MATCH(totalExpenditure!$A122,[2]pivotTable!$A$310:$A$615,0))/100*INDEX(gDP!Q$6:Q$271,MATCH(totalExpenditure!$A122,gDP!$B$6:$B$271))=0,"",INDEX([2]pivotTable!B$310:B$615,MATCH(totalExpenditure!$A122,[2]pivotTable!$A$310:$A$615,0))/100*INDEX(gDP!Q$6:Q$271,MATCH(totalExpenditure!$A122,gDP!$B$6:$B$271)))</f>
        <v/>
      </c>
      <c r="BB122" s="77" t="str">
        <f>IF(INDEX([2]pivotTable!C$310:C$615,MATCH(totalExpenditure!$A122,[2]pivotTable!$A$310:$A$615,0))/100*INDEX(gDP!R$6:R$271,MATCH(totalExpenditure!$A122,gDP!$B$6:$B$271))=0,"",INDEX([2]pivotTable!C$310:C$615,MATCH(totalExpenditure!$A122,[2]pivotTable!$A$310:$A$615,0))/100*INDEX(gDP!R$6:R$271,MATCH(totalExpenditure!$A122,gDP!$B$6:$B$271)))</f>
        <v/>
      </c>
      <c r="BC122" s="77" t="str">
        <f>IF(INDEX([2]pivotTable!D$310:D$615,MATCH(totalExpenditure!$A122,[2]pivotTable!$A$310:$A$615,0))/100*INDEX(gDP!S$6:S$271,MATCH(totalExpenditure!$A122,gDP!$B$6:$B$271))=0,"",INDEX([2]pivotTable!D$310:D$615,MATCH(totalExpenditure!$A122,[2]pivotTable!$A$310:$A$615,0))/100*INDEX(gDP!S$6:S$271,MATCH(totalExpenditure!$A122,gDP!$B$6:$B$271)))</f>
        <v/>
      </c>
      <c r="BD122" s="77" t="str">
        <f>IF(INDEX([2]pivotTable!E$310:E$615,MATCH(totalExpenditure!$A122,[2]pivotTable!$A$310:$A$615,0))/100*INDEX(gDP!T$6:T$271,MATCH(totalExpenditure!$A122,gDP!$B$6:$B$271))=0,"",INDEX([2]pivotTable!E$310:E$615,MATCH(totalExpenditure!$A122,[2]pivotTable!$A$310:$A$615,0))/100*INDEX(gDP!T$6:T$271,MATCH(totalExpenditure!$A122,gDP!$B$6:$B$271)))</f>
        <v/>
      </c>
      <c r="BE122" s="77" t="str">
        <f>IF(INDEX([2]pivotTable!F$310:F$615,MATCH(totalExpenditure!$A122,[2]pivotTable!$A$310:$A$615,0))/100*INDEX(gDP!U$6:U$271,MATCH(totalExpenditure!$A122,gDP!$B$6:$B$271))=0,"",INDEX([2]pivotTable!F$310:F$615,MATCH(totalExpenditure!$A122,[2]pivotTable!$A$310:$A$615,0))/100*INDEX(gDP!U$6:U$271,MATCH(totalExpenditure!$A122,gDP!$B$6:$B$271)))</f>
        <v/>
      </c>
      <c r="BF122" s="77" t="str">
        <f>IF(INDEX([2]pivotTable!G$310:G$615,MATCH(totalExpenditure!$A122,[2]pivotTable!$A$310:$A$615,0))/100*INDEX(gDP!V$6:V$271,MATCH(totalExpenditure!$A122,gDP!$B$6:$B$271))=0,"",INDEX([2]pivotTable!G$310:G$615,MATCH(totalExpenditure!$A122,[2]pivotTable!$A$310:$A$615,0))/100*INDEX(gDP!V$6:V$271,MATCH(totalExpenditure!$A122,gDP!$B$6:$B$271)))</f>
        <v/>
      </c>
      <c r="BG122" s="77" t="str">
        <f>IF(INDEX([2]pivotTable!H$310:H$615,MATCH(totalExpenditure!$A122,[2]pivotTable!$A$310:$A$615,0))/100*INDEX(gDP!W$6:W$271,MATCH(totalExpenditure!$A122,gDP!$B$6:$B$271))=0,"",INDEX([2]pivotTable!H$310:H$615,MATCH(totalExpenditure!$A122,[2]pivotTable!$A$310:$A$615,0))/100*INDEX(gDP!W$6:W$271,MATCH(totalExpenditure!$A122,gDP!$B$6:$B$271)))</f>
        <v/>
      </c>
      <c r="BH122" s="77" t="str">
        <f>IF(INDEX([2]pivotTable!I$310:I$615,MATCH(totalExpenditure!$A122,[2]pivotTable!$A$310:$A$615,0))/100*INDEX(gDP!X$6:X$271,MATCH(totalExpenditure!$A122,gDP!$B$6:$B$271))=0,"",INDEX([2]pivotTable!I$310:I$615,MATCH(totalExpenditure!$A122,[2]pivotTable!$A$310:$A$615,0))/100*INDEX(gDP!X$6:X$271,MATCH(totalExpenditure!$A122,gDP!$B$6:$B$271)))</f>
        <v/>
      </c>
      <c r="BI122" s="77" t="str">
        <f>IF(INDEX([2]pivotTable!J$310:J$615,MATCH(totalExpenditure!$A122,[2]pivotTable!$A$310:$A$615,0))/100*INDEX(gDP!Y$6:Y$271,MATCH(totalExpenditure!$A122,gDP!$B$6:$B$271))=0,"",INDEX([2]pivotTable!J$310:J$615,MATCH(totalExpenditure!$A122,[2]pivotTable!$A$310:$A$615,0))/100*INDEX(gDP!Y$6:Y$271,MATCH(totalExpenditure!$A122,gDP!$B$6:$B$271)))</f>
        <v/>
      </c>
      <c r="BJ122" s="77" t="str">
        <f>IF(INDEX([2]pivotTable!K$310:K$615,MATCH(totalExpenditure!$A122,[2]pivotTable!$A$310:$A$615,0))/100*INDEX(gDP!Z$6:Z$271,MATCH(totalExpenditure!$A122,gDP!$B$6:$B$271))=0,"",INDEX([2]pivotTable!K$310:K$615,MATCH(totalExpenditure!$A122,[2]pivotTable!$A$310:$A$615,0))/100*INDEX(gDP!Z$6:Z$271,MATCH(totalExpenditure!$A122,gDP!$B$6:$B$271)))</f>
        <v/>
      </c>
      <c r="BK122" s="77" t="str">
        <f>IF(INDEX([2]pivotTable!L$310:L$615,MATCH(totalExpenditure!$A122,[2]pivotTable!$A$310:$A$615,0))/100*INDEX(gDP!AA$6:AA$271,MATCH(totalExpenditure!$A122,gDP!$B$6:$B$271))=0,"",INDEX([2]pivotTable!L$310:L$615,MATCH(totalExpenditure!$A122,[2]pivotTable!$A$310:$A$615,0))/100*INDEX(gDP!AA$6:AA$271,MATCH(totalExpenditure!$A122,gDP!$B$6:$B$271)))</f>
        <v/>
      </c>
      <c r="BL122" s="77" t="str">
        <f>IF(INDEX([2]pivotTable!M$310:M$615,MATCH(totalExpenditure!$A122,[2]pivotTable!$A$310:$A$615,0))/100*INDEX(gDP!AB$6:AB$271,MATCH(totalExpenditure!$A122,gDP!$B$6:$B$271))=0,"",INDEX([2]pivotTable!M$310:M$615,MATCH(totalExpenditure!$A122,[2]pivotTable!$A$310:$A$615,0))/100*INDEX(gDP!AB$6:AB$271,MATCH(totalExpenditure!$A122,gDP!$B$6:$B$271)))</f>
        <v/>
      </c>
      <c r="BM122" s="77" t="str">
        <f>IF(INDEX([2]pivotTable!N$310:N$615,MATCH(totalExpenditure!$A122,[2]pivotTable!$A$310:$A$615,0))/100*INDEX(gDP!AC$6:AC$271,MATCH(totalExpenditure!$A122,gDP!$B$6:$B$271))=0,"",INDEX([2]pivotTable!N$310:N$615,MATCH(totalExpenditure!$A122,[2]pivotTable!$A$310:$A$615,0))/100*INDEX(gDP!AC$6:AC$271,MATCH(totalExpenditure!$A122,gDP!$B$6:$B$271)))</f>
        <v/>
      </c>
      <c r="BN122" s="77" t="str">
        <f>IF(INDEX([2]pivotTable!O$310:O$615,MATCH(totalExpenditure!$A122,[2]pivotTable!$A$310:$A$615,0))/100*INDEX(gDP!AD$6:AD$271,MATCH(totalExpenditure!$A122,gDP!$B$6:$B$271))=0,"",INDEX([2]pivotTable!O$310:O$615,MATCH(totalExpenditure!$A122,[2]pivotTable!$A$310:$A$615,0))/100*INDEX(gDP!AD$6:AD$271,MATCH(totalExpenditure!$A122,gDP!$B$6:$B$271)))</f>
        <v/>
      </c>
      <c r="BO122" s="77" t="str">
        <f>IF(INDEX([2]pivotTable!P$310:P$615,MATCH(totalExpenditure!$A122,[2]pivotTable!$A$310:$A$615,0))/100*INDEX(gDP!AE$6:AE$271,MATCH(totalExpenditure!$A122,gDP!$B$6:$B$271))=0,"",INDEX([2]pivotTable!P$310:P$615,MATCH(totalExpenditure!$A122,[2]pivotTable!$A$310:$A$615,0))/100*INDEX(gDP!AE$6:AE$271,MATCH(totalExpenditure!$A122,gDP!$B$6:$B$271)))</f>
        <v/>
      </c>
      <c r="BP122" s="77" t="str">
        <f>IF(INDEX([2]pivotTable!Q$310:Q$615,MATCH(totalExpenditure!$A122,[2]pivotTable!$A$310:$A$615,0))/100*INDEX(gDP!AF$6:AF$271,MATCH(totalExpenditure!$A122,gDP!$B$6:$B$271))=0,"",INDEX([2]pivotTable!Q$310:Q$615,MATCH(totalExpenditure!$A122,[2]pivotTable!$A$310:$A$615,0))/100*INDEX(gDP!AF$6:AF$271,MATCH(totalExpenditure!$A122,gDP!$B$6:$B$271)))</f>
        <v/>
      </c>
      <c r="BQ122" s="77" t="str">
        <f>IF(INDEX([2]pivotTable!R$310:R$615,MATCH(totalExpenditure!$A122,[2]pivotTable!$A$310:$A$615,0))/100*INDEX(gDP!AG$6:AG$271,MATCH(totalExpenditure!$A122,gDP!$B$6:$B$271))=0,"",INDEX([2]pivotTable!R$310:R$615,MATCH(totalExpenditure!$A122,[2]pivotTable!$A$310:$A$615,0))/100*INDEX(gDP!AG$6:AG$271,MATCH(totalExpenditure!$A122,gDP!$B$6:$B$271)))</f>
        <v/>
      </c>
      <c r="BR122" s="77" t="str">
        <f>IF(INDEX([2]pivotTable!S$310:S$615,MATCH(totalExpenditure!$A122,[2]pivotTable!$A$310:$A$615,0))/100*INDEX(gDP!AH$6:AH$271,MATCH(totalExpenditure!$A122,gDP!$B$6:$B$271))=0,"",INDEX([2]pivotTable!S$310:S$615,MATCH(totalExpenditure!$A122,[2]pivotTable!$A$310:$A$615,0))/100*INDEX(gDP!AH$6:AH$271,MATCH(totalExpenditure!$A122,gDP!$B$6:$B$271)))</f>
        <v/>
      </c>
      <c r="BS122" s="77" t="str">
        <f>IF(INDEX([2]pivotTable!T$310:T$615,MATCH(totalExpenditure!$A122,[2]pivotTable!$A$310:$A$615,0))/100*INDEX(gDP!AI$6:AI$271,MATCH(totalExpenditure!$A122,gDP!$B$6:$B$271))=0,"",INDEX([2]pivotTable!T$310:T$615,MATCH(totalExpenditure!$A122,[2]pivotTable!$A$310:$A$615,0))/100*INDEX(gDP!AI$6:AI$271,MATCH(totalExpenditure!$A122,gDP!$B$6:$B$271)))</f>
        <v/>
      </c>
      <c r="BT122" s="77" t="str">
        <f>IF(INDEX([2]pivotTable!U$310:U$615,MATCH(totalExpenditure!$A122,[2]pivotTable!$A$310:$A$615,0))/100*INDEX(gDP!AJ$6:AJ$271,MATCH(totalExpenditure!$A122,gDP!$B$6:$B$271))=0,"",INDEX([2]pivotTable!U$310:U$615,MATCH(totalExpenditure!$A122,[2]pivotTable!$A$310:$A$615,0))/100*INDEX(gDP!AJ$6:AJ$271,MATCH(totalExpenditure!$A122,gDP!$B$6:$B$271)))</f>
        <v/>
      </c>
      <c r="BU122" s="77">
        <f>IF(INDEX([2]pivotTable!V$310:V$615,MATCH(totalExpenditure!$A122,[2]pivotTable!$A$310:$A$615,0))/100*INDEX(gDP!AK$6:AK$271,MATCH(totalExpenditure!$A122,gDP!$B$6:$B$271))=0,"",INDEX([2]pivotTable!V$310:V$615,MATCH(totalExpenditure!$A122,[2]pivotTable!$A$310:$A$615,0))/100*INDEX(gDP!AK$6:AK$271,MATCH(totalExpenditure!$A122,gDP!$B$6:$B$271)))</f>
        <v>22980490.583746735</v>
      </c>
      <c r="BV122" s="77">
        <f>IF(INDEX([2]pivotTable!W$310:W$615,MATCH(totalExpenditure!$A122,[2]pivotTable!$A$310:$A$615,0))/100*INDEX(gDP!AL$6:AL$271,MATCH(totalExpenditure!$A122,gDP!$B$6:$B$271))=0,"",INDEX([2]pivotTable!W$310:W$615,MATCH(totalExpenditure!$A122,[2]pivotTable!$A$310:$A$615,0))/100*INDEX(gDP!AL$6:AL$271,MATCH(totalExpenditure!$A122,gDP!$B$6:$B$271)))</f>
        <v>127841778.37990575</v>
      </c>
      <c r="BW122" s="77">
        <f>IF(INDEX([2]pivotTable!X$310:X$615,MATCH(totalExpenditure!$A122,[2]pivotTable!$A$310:$A$615,0))/100*INDEX(gDP!AM$6:AM$271,MATCH(totalExpenditure!$A122,gDP!$B$6:$B$271))=0,"",INDEX([2]pivotTable!X$310:X$615,MATCH(totalExpenditure!$A122,[2]pivotTable!$A$310:$A$615,0))/100*INDEX(gDP!AM$6:AM$271,MATCH(totalExpenditure!$A122,gDP!$B$6:$B$271)))</f>
        <v>93238757.994220689</v>
      </c>
      <c r="BX122" s="77">
        <f>IF(INDEX([2]pivotTable!Y$310:Y$615,MATCH(totalExpenditure!$A122,[2]pivotTable!$A$310:$A$615,0))/100*INDEX(gDP!AN$6:AN$271,MATCH(totalExpenditure!$A122,gDP!$B$6:$B$271))=0,"",INDEX([2]pivotTable!Y$310:Y$615,MATCH(totalExpenditure!$A122,[2]pivotTable!$A$310:$A$615,0))/100*INDEX(gDP!AN$6:AN$271,MATCH(totalExpenditure!$A122,gDP!$B$6:$B$271)))</f>
        <v>115764363.31368428</v>
      </c>
      <c r="BY122" s="77">
        <f>IF(INDEX([2]pivotTable!Z$310:Z$615,MATCH(totalExpenditure!$A122,[2]pivotTable!$A$310:$A$615,0))/100*INDEX(gDP!AO$6:AO$271,MATCH(totalExpenditure!$A122,gDP!$B$6:$B$271))=0,"",INDEX([2]pivotTable!Z$310:Z$615,MATCH(totalExpenditure!$A122,[2]pivotTable!$A$310:$A$615,0))/100*INDEX(gDP!AO$6:AO$271,MATCH(totalExpenditure!$A122,gDP!$B$6:$B$271)))</f>
        <v>138265778.91902697</v>
      </c>
      <c r="BZ122" s="77">
        <f>IF(INDEX([2]pivotTable!AA$310:AA$615,MATCH(totalExpenditure!$A122,[2]pivotTable!$A$310:$A$615,0))/100*INDEX(gDP!AP$6:AP$271,MATCH(totalExpenditure!$A122,gDP!$B$6:$B$271))=0,"",INDEX([2]pivotTable!AA$310:AA$615,MATCH(totalExpenditure!$A122,[2]pivotTable!$A$310:$A$615,0))/100*INDEX(gDP!AP$6:AP$271,MATCH(totalExpenditure!$A122,gDP!$B$6:$B$271)))</f>
        <v>182280905.40100482</v>
      </c>
      <c r="CA122" s="77">
        <f>IF(INDEX([2]pivotTable!AB$310:AB$615,MATCH(totalExpenditure!$A122,[2]pivotTable!$A$310:$A$615,0))/100*INDEX(gDP!AQ$6:AQ$271,MATCH(totalExpenditure!$A122,gDP!$B$6:$B$271))=0,"",INDEX([2]pivotTable!AB$310:AB$615,MATCH(totalExpenditure!$A122,[2]pivotTable!$A$310:$A$615,0))/100*INDEX(gDP!AQ$6:AQ$271,MATCH(totalExpenditure!$A122,gDP!$B$6:$B$271)))</f>
        <v>194197023.25581393</v>
      </c>
      <c r="CB122" s="77">
        <f>IF(INDEX([2]pivotTable!AC$310:AC$615,MATCH(totalExpenditure!$A122,[2]pivotTable!$A$310:$A$615,0))/100*INDEX(gDP!AR$6:AR$271,MATCH(totalExpenditure!$A122,gDP!$B$6:$B$271))=0,"",INDEX([2]pivotTable!AC$310:AC$615,MATCH(totalExpenditure!$A122,[2]pivotTable!$A$310:$A$615,0))/100*INDEX(gDP!AR$6:AR$271,MATCH(totalExpenditure!$A122,gDP!$B$6:$B$271)))</f>
        <v>208845862.93801358</v>
      </c>
      <c r="CC122" s="77">
        <f>IF(INDEX([2]pivotTable!AD$310:AD$615,MATCH(totalExpenditure!$A122,[2]pivotTable!$A$310:$A$615,0))/100*INDEX(gDP!AS$6:AS$271,MATCH(totalExpenditure!$A122,gDP!$B$6:$B$271))=0,"",INDEX([2]pivotTable!AD$310:AD$615,MATCH(totalExpenditure!$A122,[2]pivotTable!$A$310:$A$615,0))/100*INDEX(gDP!AS$6:AS$271,MATCH(totalExpenditure!$A122,gDP!$B$6:$B$271)))</f>
        <v>201713444.23843271</v>
      </c>
      <c r="CD122" s="77">
        <f>IF(INDEX([2]pivotTable!AE$310:AE$615,MATCH(totalExpenditure!$A122,[2]pivotTable!$A$310:$A$615,0))/100*INDEX(gDP!AT$6:AT$271,MATCH(totalExpenditure!$A122,gDP!$B$6:$B$271))=0,"",INDEX([2]pivotTable!AE$310:AE$615,MATCH(totalExpenditure!$A122,[2]pivotTable!$A$310:$A$615,0))/100*INDEX(gDP!AT$6:AT$271,MATCH(totalExpenditure!$A122,gDP!$B$6:$B$271)))</f>
        <v>232626614.12615144</v>
      </c>
      <c r="CE122" s="77">
        <f>IF(INDEX([2]pivotTable!AF$310:AF$615,MATCH(totalExpenditure!$A122,[2]pivotTable!$A$310:$A$615,0))/100*INDEX(gDP!AU$6:AU$271,MATCH(totalExpenditure!$A122,gDP!$B$6:$B$271))=0,"",INDEX([2]pivotTable!AF$310:AF$615,MATCH(totalExpenditure!$A122,[2]pivotTable!$A$310:$A$615,0))/100*INDEX(gDP!AU$6:AU$271,MATCH(totalExpenditure!$A122,gDP!$B$6:$B$271)))</f>
        <v>268244662.05779898</v>
      </c>
      <c r="CF122" s="77">
        <f>IF(INDEX([2]pivotTable!AG$310:AG$615,MATCH(totalExpenditure!$A122,[2]pivotTable!$A$310:$A$615,0))/100*INDEX(gDP!AV$6:AV$271,MATCH(totalExpenditure!$A122,gDP!$B$6:$B$271))=0,"",INDEX([2]pivotTable!AG$310:AG$615,MATCH(totalExpenditure!$A122,[2]pivotTable!$A$310:$A$615,0))/100*INDEX(gDP!AV$6:AV$271,MATCH(totalExpenditure!$A122,gDP!$B$6:$B$271)))</f>
        <v>238584940.71288225</v>
      </c>
      <c r="CG122" s="77">
        <f>IF(INDEX([2]pivotTable!AH$310:AH$615,MATCH(totalExpenditure!$A122,[2]pivotTable!$A$310:$A$615,0))/100*INDEX(gDP!AW$6:AW$271,MATCH(totalExpenditure!$A122,gDP!$B$6:$B$271))=0,"",INDEX([2]pivotTable!AH$310:AH$615,MATCH(totalExpenditure!$A122,[2]pivotTable!$A$310:$A$615,0))/100*INDEX(gDP!AW$6:AW$271,MATCH(totalExpenditure!$A122,gDP!$B$6:$B$271)))</f>
        <v>237069691.09697908</v>
      </c>
      <c r="CH122" s="77">
        <f>IF(INDEX([2]pivotTable!AI$310:AI$615,MATCH(totalExpenditure!$A122,[2]pivotTable!$A$310:$A$615,0))/100*INDEX(gDP!AX$6:AX$271,MATCH(totalExpenditure!$A122,gDP!$B$6:$B$271))=0,"",INDEX([2]pivotTable!AI$310:AI$615,MATCH(totalExpenditure!$A122,[2]pivotTable!$A$310:$A$615,0))/100*INDEX(gDP!AX$6:AX$271,MATCH(totalExpenditure!$A122,gDP!$B$6:$B$271)))</f>
        <v>279972257.86505622</v>
      </c>
      <c r="CI122" s="77">
        <f>IF(INDEX([2]pivotTable!AJ$310:AJ$615,MATCH(totalExpenditure!$A122,[2]pivotTable!$A$310:$A$615,0))/100*INDEX(gDP!AY$6:AY$271,MATCH(totalExpenditure!$A122,gDP!$B$6:$B$271))=0,"",INDEX([2]pivotTable!AJ$310:AJ$615,MATCH(totalExpenditure!$A122,[2]pivotTable!$A$310:$A$615,0))/100*INDEX(gDP!AY$6:AY$271,MATCH(totalExpenditure!$A122,gDP!$B$6:$B$271)))</f>
        <v>348361229.42465663</v>
      </c>
      <c r="CJ122" s="77">
        <f>IF(INDEX([2]pivotTable!AK$310:AK$615,MATCH(totalExpenditure!$A122,[2]pivotTable!$A$310:$A$615,0))/100*INDEX(gDP!AZ$6:AZ$271,MATCH(totalExpenditure!$A122,gDP!$B$6:$B$271))=0,"",INDEX([2]pivotTable!AK$310:AK$615,MATCH(totalExpenditure!$A122,[2]pivotTable!$A$310:$A$615,0))/100*INDEX(gDP!AZ$6:AZ$271,MATCH(totalExpenditure!$A122,gDP!$B$6:$B$271)))</f>
        <v>382708041.41081661</v>
      </c>
      <c r="CK122" s="77">
        <f>IF(INDEX([2]pivotTable!AL$310:AL$615,MATCH(totalExpenditure!$A122,[2]pivotTable!$A$310:$A$615,0))/100*INDEX(gDP!BA$6:BA$271,MATCH(totalExpenditure!$A122,gDP!$B$6:$B$271))=0,"",INDEX([2]pivotTable!AL$310:AL$615,MATCH(totalExpenditure!$A122,[2]pivotTable!$A$310:$A$615,0))/100*INDEX(gDP!BA$6:BA$271,MATCH(totalExpenditure!$A122,gDP!$B$6:$B$271)))</f>
        <v>478458113.04913777</v>
      </c>
      <c r="CL122" s="77">
        <f>IF(INDEX([2]pivotTable!AM$310:AM$615,MATCH(totalExpenditure!$A122,[2]pivotTable!$A$310:$A$615,0))/100*INDEX(gDP!BB$6:BB$271,MATCH(totalExpenditure!$A122,gDP!$B$6:$B$271))=0,"",INDEX([2]pivotTable!AM$310:AM$615,MATCH(totalExpenditure!$A122,[2]pivotTable!$A$310:$A$615,0))/100*INDEX(gDP!BB$6:BB$271,MATCH(totalExpenditure!$A122,gDP!$B$6:$B$271)))</f>
        <v>366037835.06792039</v>
      </c>
      <c r="CM122" s="77">
        <f>IF(INDEX([2]pivotTable!AN$310:AN$615,MATCH(totalExpenditure!$A122,[2]pivotTable!$A$310:$A$615,0))/100*INDEX(gDP!BC$6:BC$271,MATCH(totalExpenditure!$A122,gDP!$B$6:$B$271))=0,"",INDEX([2]pivotTable!AN$310:AN$615,MATCH(totalExpenditure!$A122,[2]pivotTable!$A$310:$A$615,0))/100*INDEX(gDP!BC$6:BC$271,MATCH(totalExpenditure!$A122,gDP!$B$6:$B$271)))</f>
        <v>399260607.22913188</v>
      </c>
      <c r="CN122" s="77">
        <f>IF(INDEX([2]pivotTable!AO$310:AO$615,MATCH(totalExpenditure!$A122,[2]pivotTable!$A$310:$A$615,0))/100*INDEX(gDP!BD$6:BD$271,MATCH(totalExpenditure!$A122,gDP!$B$6:$B$271))=0,"",INDEX([2]pivotTable!AO$310:AO$615,MATCH(totalExpenditure!$A122,[2]pivotTable!$A$310:$A$615,0))/100*INDEX(gDP!BD$6:BD$271,MATCH(totalExpenditure!$A122,gDP!$B$6:$B$271)))</f>
        <v>466562567.16532552</v>
      </c>
      <c r="CO122" s="77">
        <f>IF(INDEX([2]pivotTable!AP$310:AP$615,MATCH(totalExpenditure!$A122,[2]pivotTable!$A$310:$A$615,0))/100*INDEX(gDP!BE$6:BE$271,MATCH(totalExpenditure!$A122,gDP!$B$6:$B$271))=0,"",INDEX([2]pivotTable!AP$310:AP$615,MATCH(totalExpenditure!$A122,[2]pivotTable!$A$310:$A$615,0))/100*INDEX(gDP!BE$6:BE$271,MATCH(totalExpenditure!$A122,gDP!$B$6:$B$271)))</f>
        <v>481230313.05466974</v>
      </c>
      <c r="CP122" s="77">
        <f>IF(INDEX([2]pivotTable!AQ$310:AQ$615,MATCH(totalExpenditure!$A122,[2]pivotTable!$A$310:$A$615,0))/100*INDEX(gDP!BF$6:BF$271,MATCH(totalExpenditure!$A122,gDP!$B$6:$B$271))=0,"",INDEX([2]pivotTable!AQ$310:AQ$615,MATCH(totalExpenditure!$A122,[2]pivotTable!$A$310:$A$615,0))/100*INDEX(gDP!BF$6:BF$271,MATCH(totalExpenditure!$A122,gDP!$B$6:$B$271)))</f>
        <v>436484677.6699456</v>
      </c>
      <c r="CQ122" s="77">
        <f>IF(INDEX([2]pivotTable!AR$310:AR$615,MATCH(totalExpenditure!$A122,[2]pivotTable!$A$310:$A$615,0))/100*INDEX(gDP!BG$6:BG$271,MATCH(totalExpenditure!$A122,gDP!$B$6:$B$271))=0,"",INDEX([2]pivotTable!AR$310:AR$615,MATCH(totalExpenditure!$A122,[2]pivotTable!$A$310:$A$615,0))/100*INDEX(gDP!BG$6:BG$271,MATCH(totalExpenditure!$A122,gDP!$B$6:$B$271)))</f>
        <v>425316061.00561017</v>
      </c>
      <c r="CR122" s="77">
        <f>IF(INDEX([2]pivotTable!AS$310:AS$615,MATCH(totalExpenditure!$A122,[2]pivotTable!$A$310:$A$615,0))/100*INDEX(gDP!BH$6:BH$271,MATCH(totalExpenditure!$A122,gDP!$B$6:$B$271))=0,"",INDEX([2]pivotTable!AS$310:AS$615,MATCH(totalExpenditure!$A122,[2]pivotTable!$A$310:$A$615,0))/100*INDEX(gDP!BH$6:BH$271,MATCH(totalExpenditure!$A122,gDP!$B$6:$B$271)))</f>
        <v>410060276.93030405</v>
      </c>
      <c r="CS122" s="77" t="str">
        <f>IF(INDEX([2]pivotTable!AT$310:AT$615,MATCH(totalExpenditure!$A122,[2]pivotTable!$A$310:$A$615,0))/100*INDEX(gDP!BI$6:BI$271,MATCH(totalExpenditure!$A122,gDP!$B$6:$B$271))=0,"",INDEX([2]pivotTable!AT$310:AT$615,MATCH(totalExpenditure!$A122,[2]pivotTable!$A$310:$A$615,0))/100*INDEX(gDP!BI$6:BI$271,MATCH(totalExpenditure!$A122,gDP!$B$6:$B$271)))</f>
        <v/>
      </c>
      <c r="CT122" s="77" t="str">
        <f>IF(INDEX([2]pivotTable!AU$310:AU$615,MATCH(totalExpenditure!$A122,[2]pivotTable!$A$310:$A$615,0))/100*INDEX(gDP!BJ$6:BJ$271,MATCH(totalExpenditure!$A122,gDP!$B$6:$B$271))=0,"",INDEX([2]pivotTable!AU$310:AU$615,MATCH(totalExpenditure!$A122,[2]pivotTable!$A$310:$A$615,0))/100*INDEX(gDP!BJ$6:BJ$271,MATCH(totalExpenditure!$A122,gDP!$B$6:$B$271)))</f>
        <v/>
      </c>
      <c r="CU122" s="77" t="str">
        <f>IF(INDEX([2]pivotTable!AV$310:AV$615,MATCH(totalExpenditure!$A122,[2]pivotTable!$A$310:$A$615,0))/100*INDEX(gDP!BK$6:BK$271,MATCH(totalExpenditure!$A122,gDP!$B$6:$B$271))=0,"",INDEX([2]pivotTable!AV$310:AV$615,MATCH(totalExpenditure!$A122,[2]pivotTable!$A$310:$A$615,0))/100*INDEX(gDP!BK$6:BK$271,MATCH(totalExpenditure!$A122,gDP!$B$6:$B$271)))</f>
        <v/>
      </c>
      <c r="CV122" s="77" t="str">
        <f>IF(INDEX([2]pivotTable!AW$310:AW$615,MATCH(totalExpenditure!$A122,[2]pivotTable!$A$310:$A$615,0))/100*INDEX(gDP!BL$6:BL$271,MATCH(totalExpenditure!$A122,gDP!$B$6:$B$271))=0,"",INDEX([2]pivotTable!AW$310:AW$615,MATCH(totalExpenditure!$A122,[2]pivotTable!$A$310:$A$615,0))/100*INDEX(gDP!BL$6:BL$271,MATCH(totalExpenditure!$A122,gDP!$B$6:$B$271)))</f>
        <v/>
      </c>
      <c r="CW122" s="77" t="str">
        <f>IF(INDEX([2]pivotTable!AX$310:AX$615,MATCH(totalExpenditure!$A122,[2]pivotTable!$A$310:$A$615,0))/100*INDEX(gDP!BM$6:BM$271,MATCH(totalExpenditure!$A122,gDP!$B$6:$B$271))=0,"",INDEX([2]pivotTable!AX$310:AX$615,MATCH(totalExpenditure!$A122,[2]pivotTable!$A$310:$A$615,0))/100*INDEX(gDP!BM$6:BM$271,MATCH(totalExpenditure!$A122,gDP!$B$6:$B$271)))</f>
        <v/>
      </c>
      <c r="CX122" s="77" t="str">
        <f>IF(INDEX([2]pivotTable!AY$310:AY$615,MATCH(totalExpenditure!$A122,[2]pivotTable!$A$310:$A$615,0))/100*INDEX(gDP!BN$6:BN$271,MATCH(totalExpenditure!$A122,gDP!$B$6:$B$271))=0,"",INDEX([2]pivotTable!AY$310:AY$615,MATCH(totalExpenditure!$A122,[2]pivotTable!$A$310:$A$615,0))/100*INDEX(gDP!BN$6:BN$271,MATCH(totalExpenditure!$A122,gDP!$B$6:$B$271)))</f>
        <v/>
      </c>
      <c r="CY122" s="77" t="str">
        <f>IF(INDEX([2]pivotTable!AZ$310:AZ$615,MATCH(totalExpenditure!$A122,[2]pivotTable!$A$310:$A$615,0))/100*INDEX(gDP!BO$6:BO$271,MATCH(totalExpenditure!$A122,gDP!$B$6:$B$271))=0,"",INDEX([2]pivotTable!AZ$310:AZ$615,MATCH(totalExpenditure!$A122,[2]pivotTable!$A$310:$A$615,0))/100*INDEX(gDP!BO$6:BO$271,MATCH(totalExpenditure!$A122,gDP!$B$6:$B$271)))</f>
        <v/>
      </c>
      <c r="CZ122" s="77" t="str">
        <f>IF(B122="","",IF(BA122="","",B122-B122+INDEX(gDP!Q$6:Q$271,MATCH(totalExpenditure!$A122,gDP!$B$6:$B$271))))</f>
        <v/>
      </c>
      <c r="DA122" s="77" t="str">
        <f>IF(C122="","",IF(BB122="","",C122-C122+INDEX(gDP!R$6:R$271,MATCH(totalExpenditure!$A122,gDP!$B$6:$B$271))))</f>
        <v/>
      </c>
      <c r="DB122" s="77" t="str">
        <f>IF(D122="","",IF(BC122="","",D122-D122+INDEX(gDP!S$6:S$271,MATCH(totalExpenditure!$A122,gDP!$B$6:$B$271))))</f>
        <v/>
      </c>
      <c r="DC122" s="77" t="str">
        <f>IF(E122="","",IF(BD122="","",E122-E122+INDEX(gDP!T$6:T$271,MATCH(totalExpenditure!$A122,gDP!$B$6:$B$271))))</f>
        <v/>
      </c>
      <c r="DD122" s="77" t="str">
        <f>IF(F122="","",IF(BE122="","",F122-F122+INDEX(gDP!U$6:U$271,MATCH(totalExpenditure!$A122,gDP!$B$6:$B$271))))</f>
        <v/>
      </c>
      <c r="DE122" s="77" t="str">
        <f>IF(G122="","",IF(BF122="","",G122-G122+INDEX(gDP!V$6:V$271,MATCH(totalExpenditure!$A122,gDP!$B$6:$B$271))))</f>
        <v/>
      </c>
      <c r="DF122" s="77" t="str">
        <f>IF(H122="","",IF(BG122="","",H122-H122+INDEX(gDP!W$6:W$271,MATCH(totalExpenditure!$A122,gDP!$B$6:$B$271))))</f>
        <v/>
      </c>
      <c r="DG122" s="77" t="str">
        <f>IF(I122="","",IF(BH122="","",I122-I122+INDEX(gDP!X$6:X$271,MATCH(totalExpenditure!$A122,gDP!$B$6:$B$271))))</f>
        <v/>
      </c>
      <c r="DH122" s="77" t="str">
        <f>IF(J122="","",IF(BI122="","",J122-J122+INDEX(gDP!Y$6:Y$271,MATCH(totalExpenditure!$A122,gDP!$B$6:$B$271))))</f>
        <v/>
      </c>
      <c r="DI122" s="77" t="str">
        <f>IF(K122="","",IF(BJ122="","",K122-K122+INDEX(gDP!Z$6:Z$271,MATCH(totalExpenditure!$A122,gDP!$B$6:$B$271))))</f>
        <v/>
      </c>
      <c r="DJ122" s="77" t="str">
        <f>IF(L122="","",IF(BK122="","",L122-L122+INDEX(gDP!AA$6:AA$271,MATCH(totalExpenditure!$A122,gDP!$B$6:$B$271))))</f>
        <v/>
      </c>
      <c r="DK122" s="77" t="str">
        <f>IF(M122="","",IF(BL122="","",M122-M122+INDEX(gDP!AB$6:AB$271,MATCH(totalExpenditure!$A122,gDP!$B$6:$B$271))))</f>
        <v/>
      </c>
      <c r="DL122" s="77" t="str">
        <f>IF(N122="","",IF(BM122="","",N122-N122+INDEX(gDP!AC$6:AC$271,MATCH(totalExpenditure!$A122,gDP!$B$6:$B$271))))</f>
        <v/>
      </c>
      <c r="DM122" s="77" t="str">
        <f>IF(O122="","",IF(BN122="","",O122-O122+INDEX(gDP!AD$6:AD$271,MATCH(totalExpenditure!$A122,gDP!$B$6:$B$271))))</f>
        <v/>
      </c>
      <c r="DN122" s="77" t="str">
        <f>IF(P122="","",IF(BO122="","",P122-P122+INDEX(gDP!AE$6:AE$271,MATCH(totalExpenditure!$A122,gDP!$B$6:$B$271))))</f>
        <v/>
      </c>
      <c r="DO122" s="77" t="str">
        <f>IF(Q122="","",IF(BP122="","",Q122-Q122+INDEX(gDP!AF$6:AF$271,MATCH(totalExpenditure!$A122,gDP!$B$6:$B$271))))</f>
        <v/>
      </c>
      <c r="DP122" s="77" t="str">
        <f>IF(R122="","",IF(BQ122="","",R122-R122+INDEX(gDP!AG$6:AG$271,MATCH(totalExpenditure!$A122,gDP!$B$6:$B$271))))</f>
        <v/>
      </c>
      <c r="DQ122" s="77" t="str">
        <f>IF(S122="","",IF(BR122="","",S122-S122+INDEX(gDP!AH$6:AH$271,MATCH(totalExpenditure!$A122,gDP!$B$6:$B$271))))</f>
        <v/>
      </c>
      <c r="DR122" s="77" t="str">
        <f>IF(T122="","",IF(BS122="","",T122-T122+INDEX(gDP!AI$6:AI$271,MATCH(totalExpenditure!$A122,gDP!$B$6:$B$271))))</f>
        <v/>
      </c>
      <c r="DS122" s="77" t="str">
        <f>IF(U122="","",IF(BT122="","",U122-U122+INDEX(gDP!AJ$6:AJ$271,MATCH(totalExpenditure!$A122,gDP!$B$6:$B$271))))</f>
        <v/>
      </c>
      <c r="DT122" s="77">
        <f>IF(V122="","",IF(BU122="","",V122-V122+INDEX(gDP!AK$6:AK$271,MATCH(totalExpenditure!$A122,gDP!$B$6:$B$271))))</f>
        <v>3535460089.8071899</v>
      </c>
      <c r="DU122" s="77">
        <f>IF(W122="","",IF(BV122="","",W122-W122+INDEX(gDP!AL$6:AL$271,MATCH(totalExpenditure!$A122,gDP!$B$6:$B$271))))</f>
        <v>5440075675.7406702</v>
      </c>
      <c r="DV122" s="77">
        <f>IF(X122="","",IF(BW122="","",X122-X122+INDEX(gDP!AM$6:AM$271,MATCH(totalExpenditure!$A122,gDP!$B$6:$B$271))))</f>
        <v>5452558947.0304499</v>
      </c>
      <c r="DW122" s="77">
        <f>IF(Y122="","",IF(BX122="","",Y122-Y122+INDEX(gDP!AN$6:AN$271,MATCH(totalExpenditure!$A122,gDP!$B$6:$B$271))))</f>
        <v>6577520642.8229704</v>
      </c>
      <c r="DX122" s="77">
        <f>IF(Z122="","",IF(BY122="","",Z122-Z122+INDEX(gDP!AO$6:AO$271,MATCH(totalExpenditure!$A122,gDP!$B$6:$B$271))))</f>
        <v>7393891920.8035803</v>
      </c>
      <c r="DY122" s="77">
        <f>IF(AA122="","",IF(BZ122="","",AA122-AA122+INDEX(gDP!AP$6:AP$271,MATCH(totalExpenditure!$A122,gDP!$B$6:$B$271))))</f>
        <v>8400041723.5486097</v>
      </c>
      <c r="DZ122" s="77">
        <f>IF(AB122="","",IF(CA122="","",AB122-AB122+INDEX(gDP!AQ$6:AQ$271,MATCH(totalExpenditure!$A122,gDP!$B$6:$B$271))))</f>
        <v>8787195622.4350204</v>
      </c>
      <c r="EA122" s="77">
        <f>IF(AC122="","",IF(CB122="","",AC122-AC122+INDEX(gDP!AR$6:AR$271,MATCH(totalExpenditure!$A122,gDP!$B$6:$B$271))))</f>
        <v>8887057997.3622799</v>
      </c>
      <c r="EB122" s="77">
        <f>IF(AD122="","",IF(CC122="","",AD122-AD122+INDEX(gDP!AS$6:AS$271,MATCH(totalExpenditure!$A122,gDP!$B$6:$B$271))))</f>
        <v>9005064474.9300308</v>
      </c>
      <c r="EC122" s="77">
        <f>IF(AE122="","",IF(CD122="","",AE122-AE122+INDEX(gDP!AT$6:AT$271,MATCH(totalExpenditure!$A122,gDP!$B$6:$B$271))))</f>
        <v>9194727831.0731792</v>
      </c>
      <c r="ED122" s="77">
        <f>IF(AF122="","",IF(CE122="","",AF122-AF122+INDEX(gDP!AU$6:AU$271,MATCH(totalExpenditure!$A122,gDP!$B$6:$B$271))))</f>
        <v>9719009494.8477898</v>
      </c>
      <c r="EE122" s="77">
        <f>IF(AG122="","",IF(CF122="","",AG122-AG122+INDEX(gDP!AV$6:AV$271,MATCH(totalExpenditure!$A122,gDP!$B$6:$B$271))))</f>
        <v>9430234810.7858601</v>
      </c>
      <c r="EF122" s="77">
        <f>IF(AH122="","",IF(CG122="","",AH122-AH122+INDEX(gDP!AW$6:AW$271,MATCH(totalExpenditure!$A122,gDP!$B$6:$B$271))))</f>
        <v>10174664853.947599</v>
      </c>
      <c r="EG122" s="77">
        <f>IF(AI122="","",IF(CH122="","",AI122-AI122+INDEX(gDP!AX$6:AX$271,MATCH(totalExpenditure!$A122,gDP!$B$6:$B$271))))</f>
        <v>11243865777.7131</v>
      </c>
      <c r="EH122" s="77">
        <f>IF(AJ122="","",IF(CI122="","",AJ122-AJ122+INDEX(gDP!AY$6:AY$271,MATCH(totalExpenditure!$A122,gDP!$B$6:$B$271))))</f>
        <v>11930179089.8855</v>
      </c>
      <c r="EI122" s="77">
        <f>IF(AK122="","",IF(CJ122="","",AK122-AK122+INDEX(gDP!AZ$6:AZ$271,MATCH(totalExpenditure!$A122,gDP!$B$6:$B$271))))</f>
        <v>12799600047.1845</v>
      </c>
      <c r="EJ122" s="77">
        <f>IF(AL122="","",IF(CK122="","",AL122-AL122+INDEX(gDP!BA$6:BA$271,MATCH(totalExpenditure!$A122,gDP!$B$6:$B$271))))</f>
        <v>13709401520.0326</v>
      </c>
      <c r="EK122" s="77">
        <f>IF(AM122="","",IF(CL122="","",AM122-AM122+INDEX(gDP!BB$6:BB$271,MATCH(totalExpenditure!$A122,gDP!$B$6:$B$271))))</f>
        <v>12120458114.8318</v>
      </c>
      <c r="EL122" s="77">
        <f>IF(AN122="","",IF(CM122="","",AN122-AN122+INDEX(gDP!BC$6:BC$271,MATCH(totalExpenditure!$A122,gDP!$B$6:$B$271))))</f>
        <v>13220549908.249399</v>
      </c>
      <c r="EM122" s="77">
        <f>IF(AO122="","",IF(CN122="","",AO122-AO122+INDEX(gDP!BD$6:BD$271,MATCH(totalExpenditure!$A122,gDP!$B$6:$B$271))))</f>
        <v>14444661522.146299</v>
      </c>
      <c r="EN122" s="77">
        <f>IF(AP122="","",IF(CO122="","",AP122-AP122+INDEX(gDP!BE$6:BE$271,MATCH(totalExpenditure!$A122,gDP!$B$6:$B$271))))</f>
        <v>14807086555.528299</v>
      </c>
      <c r="EO122" s="77">
        <f>IF(AQ122="","",IF(CP122="","",AQ122-AQ122+INDEX(gDP!BF$6:BF$271,MATCH(totalExpenditure!$A122,gDP!$B$6:$B$271))))</f>
        <v>14264205152.6126</v>
      </c>
      <c r="EP122" s="77">
        <f>IF(AR122="","",IF(CQ122="","",AR122-AR122+INDEX(gDP!BG$6:BG$271,MATCH(totalExpenditure!$A122,gDP!$B$6:$B$271))))</f>
        <v>13899217679.9219</v>
      </c>
      <c r="EQ122" s="77">
        <f>IF(AS122="","",IF(CR122="","",AS122-AS122+INDEX(gDP!BH$6:BH$271,MATCH(totalExpenditure!$A122,gDP!$B$6:$B$271))))</f>
        <v>14188936918.003599</v>
      </c>
      <c r="ER122" s="77" t="str">
        <f>IF(AT122="","",IF(CS122="","",AT122-AT122+INDEX(gDP!BI$6:BI$271,MATCH(totalExpenditure!$A122,gDP!$B$6:$B$271))))</f>
        <v/>
      </c>
      <c r="ES122" s="77" t="str">
        <f>IF(AU122="","",IF(CT122="","",AU122-AU122+INDEX(gDP!BJ$6:BJ$271,MATCH(totalExpenditure!$A122,gDP!$B$6:$B$271))))</f>
        <v/>
      </c>
      <c r="ET122" s="77" t="str">
        <f>IF(AV122="","",IF(CU122="","",AV122-AV122+INDEX(gDP!BK$6:BK$271,MATCH(totalExpenditure!$A122,gDP!$B$6:$B$271))))</f>
        <v/>
      </c>
      <c r="EU122" s="77" t="str">
        <f>IF(AW122="","",IF(CV122="","",AW122-AW122+INDEX(gDP!BL$6:BL$271,MATCH(totalExpenditure!$A122,gDP!$B$6:$B$271))))</f>
        <v/>
      </c>
      <c r="EV122" s="77" t="str">
        <f>IF(AX122="","",IF(CW122="","",AX122-AX122+INDEX(gDP!BM$6:BM$271,MATCH(totalExpenditure!$A122,gDP!$B$6:$B$271))))</f>
        <v/>
      </c>
      <c r="EW122" s="77" t="str">
        <f>IF(AY122="","",IF(CX122="","",AY122-AY122+INDEX(gDP!BN$6:BN$271,MATCH(totalExpenditure!$A122,gDP!$B$6:$B$271))))</f>
        <v/>
      </c>
      <c r="EX122" s="77" t="str">
        <f>IF(AZ122="","",IF(CY122="","",AZ122-AZ122+INDEX(gDP!BO$6:BO$271,MATCH(totalExpenditure!$A122,gDP!$B$6:$B$271))))</f>
        <v/>
      </c>
    </row>
    <row r="123" spans="1:154" x14ac:dyDescent="0.35">
      <c r="A123" t="s">
        <v>455</v>
      </c>
      <c r="B123" s="77" t="str">
        <f>IF(INDEX([2]pivotTable!B$3:B$308,MATCH(totalExpenditure!$A123,[2]pivotTable!$A$3:$A$308,0))/100*INDEX(gDP!Q$6:Q$271,MATCH(totalExpenditure!$A123,gDP!$B$6:$B$271))=0,"",INDEX([2]pivotTable!B$3:B$308,MATCH(totalExpenditure!$A123,[2]pivotTable!$A$3:$A$308,0))/100*INDEX(gDP!Q$6:Q$271,MATCH(totalExpenditure!$A123,gDP!$B$6:$B$271)))</f>
        <v/>
      </c>
      <c r="C123" s="77" t="str">
        <f>IF(INDEX([2]pivotTable!C$3:C$308,MATCH(totalExpenditure!$A123,[2]pivotTable!$A$3:$A$308,0))/100*INDEX(gDP!R$6:R$271,MATCH(totalExpenditure!$A123,gDP!$B$6:$B$271))=0,"",INDEX([2]pivotTable!C$3:C$308,MATCH(totalExpenditure!$A123,[2]pivotTable!$A$3:$A$308,0))/100*INDEX(gDP!R$6:R$271,MATCH(totalExpenditure!$A123,gDP!$B$6:$B$271)))</f>
        <v/>
      </c>
      <c r="D123" s="77" t="str">
        <f>IF(INDEX([2]pivotTable!D$3:D$308,MATCH(totalExpenditure!$A123,[2]pivotTable!$A$3:$A$308,0))/100*INDEX(gDP!S$6:S$271,MATCH(totalExpenditure!$A123,gDP!$B$6:$B$271))=0,"",INDEX([2]pivotTable!D$3:D$308,MATCH(totalExpenditure!$A123,[2]pivotTable!$A$3:$A$308,0))/100*INDEX(gDP!S$6:S$271,MATCH(totalExpenditure!$A123,gDP!$B$6:$B$271)))</f>
        <v/>
      </c>
      <c r="E123" s="77" t="str">
        <f>IF(INDEX([2]pivotTable!E$3:E$308,MATCH(totalExpenditure!$A123,[2]pivotTable!$A$3:$A$308,0))/100*INDEX(gDP!T$6:T$271,MATCH(totalExpenditure!$A123,gDP!$B$6:$B$271))=0,"",INDEX([2]pivotTable!E$3:E$308,MATCH(totalExpenditure!$A123,[2]pivotTable!$A$3:$A$308,0))/100*INDEX(gDP!T$6:T$271,MATCH(totalExpenditure!$A123,gDP!$B$6:$B$271)))</f>
        <v/>
      </c>
      <c r="F123" s="77" t="str">
        <f>IF(INDEX([2]pivotTable!F$3:F$308,MATCH(totalExpenditure!$A123,[2]pivotTable!$A$3:$A$308,0))/100*INDEX(gDP!U$6:U$271,MATCH(totalExpenditure!$A123,gDP!$B$6:$B$271))=0,"",INDEX([2]pivotTable!F$3:F$308,MATCH(totalExpenditure!$A123,[2]pivotTable!$A$3:$A$308,0))/100*INDEX(gDP!U$6:U$271,MATCH(totalExpenditure!$A123,gDP!$B$6:$B$271)))</f>
        <v/>
      </c>
      <c r="G123" s="77" t="str">
        <f>IF(INDEX([2]pivotTable!G$3:G$308,MATCH(totalExpenditure!$A123,[2]pivotTable!$A$3:$A$308,0))/100*INDEX(gDP!V$6:V$271,MATCH(totalExpenditure!$A123,gDP!$B$6:$B$271))=0,"",INDEX([2]pivotTable!G$3:G$308,MATCH(totalExpenditure!$A123,[2]pivotTable!$A$3:$A$308,0))/100*INDEX(gDP!V$6:V$271,MATCH(totalExpenditure!$A123,gDP!$B$6:$B$271)))</f>
        <v/>
      </c>
      <c r="H123" s="77" t="str">
        <f>IF(INDEX([2]pivotTable!H$3:H$308,MATCH(totalExpenditure!$A123,[2]pivotTable!$A$3:$A$308,0))/100*INDEX(gDP!W$6:W$271,MATCH(totalExpenditure!$A123,gDP!$B$6:$B$271))=0,"",INDEX([2]pivotTable!H$3:H$308,MATCH(totalExpenditure!$A123,[2]pivotTable!$A$3:$A$308,0))/100*INDEX(gDP!W$6:W$271,MATCH(totalExpenditure!$A123,gDP!$B$6:$B$271)))</f>
        <v/>
      </c>
      <c r="I123" s="77" t="str">
        <f>IF(INDEX([2]pivotTable!I$3:I$308,MATCH(totalExpenditure!$A123,[2]pivotTable!$A$3:$A$308,0))/100*INDEX(gDP!X$6:X$271,MATCH(totalExpenditure!$A123,gDP!$B$6:$B$271))=0,"",INDEX([2]pivotTable!I$3:I$308,MATCH(totalExpenditure!$A123,[2]pivotTable!$A$3:$A$308,0))/100*INDEX(gDP!X$6:X$271,MATCH(totalExpenditure!$A123,gDP!$B$6:$B$271)))</f>
        <v/>
      </c>
      <c r="J123" s="77" t="str">
        <f>IF(INDEX([2]pivotTable!J$3:J$308,MATCH(totalExpenditure!$A123,[2]pivotTable!$A$3:$A$308,0))/100*INDEX(gDP!Y$6:Y$271,MATCH(totalExpenditure!$A123,gDP!$B$6:$B$271))=0,"",INDEX([2]pivotTable!J$3:J$308,MATCH(totalExpenditure!$A123,[2]pivotTable!$A$3:$A$308,0))/100*INDEX(gDP!Y$6:Y$271,MATCH(totalExpenditure!$A123,gDP!$B$6:$B$271)))</f>
        <v/>
      </c>
      <c r="K123" s="77" t="str">
        <f>IF(INDEX([2]pivotTable!K$3:K$308,MATCH(totalExpenditure!$A123,[2]pivotTable!$A$3:$A$308,0))/100*INDEX(gDP!Z$6:Z$271,MATCH(totalExpenditure!$A123,gDP!$B$6:$B$271))=0,"",INDEX([2]pivotTable!K$3:K$308,MATCH(totalExpenditure!$A123,[2]pivotTable!$A$3:$A$308,0))/100*INDEX(gDP!Z$6:Z$271,MATCH(totalExpenditure!$A123,gDP!$B$6:$B$271)))</f>
        <v/>
      </c>
      <c r="L123" s="77" t="str">
        <f>IF(INDEX([2]pivotTable!L$3:L$308,MATCH(totalExpenditure!$A123,[2]pivotTable!$A$3:$A$308,0))/100*INDEX(gDP!AA$6:AA$271,MATCH(totalExpenditure!$A123,gDP!$B$6:$B$271))=0,"",INDEX([2]pivotTable!L$3:L$308,MATCH(totalExpenditure!$A123,[2]pivotTable!$A$3:$A$308,0))/100*INDEX(gDP!AA$6:AA$271,MATCH(totalExpenditure!$A123,gDP!$B$6:$B$271)))</f>
        <v/>
      </c>
      <c r="M123" s="77" t="str">
        <f>IF(INDEX([2]pivotTable!M$3:M$308,MATCH(totalExpenditure!$A123,[2]pivotTable!$A$3:$A$308,0))/100*INDEX(gDP!AB$6:AB$271,MATCH(totalExpenditure!$A123,gDP!$B$6:$B$271))=0,"",INDEX([2]pivotTable!M$3:M$308,MATCH(totalExpenditure!$A123,[2]pivotTable!$A$3:$A$308,0))/100*INDEX(gDP!AB$6:AB$271,MATCH(totalExpenditure!$A123,gDP!$B$6:$B$271)))</f>
        <v/>
      </c>
      <c r="N123" s="77" t="str">
        <f>IF(INDEX([2]pivotTable!N$3:N$308,MATCH(totalExpenditure!$A123,[2]pivotTable!$A$3:$A$308,0))/100*INDEX(gDP!AC$6:AC$271,MATCH(totalExpenditure!$A123,gDP!$B$6:$B$271))=0,"",INDEX([2]pivotTable!N$3:N$308,MATCH(totalExpenditure!$A123,[2]pivotTable!$A$3:$A$308,0))/100*INDEX(gDP!AC$6:AC$271,MATCH(totalExpenditure!$A123,gDP!$B$6:$B$271)))</f>
        <v/>
      </c>
      <c r="O123" s="77" t="str">
        <f>IF(INDEX([2]pivotTable!O$3:O$308,MATCH(totalExpenditure!$A123,[2]pivotTable!$A$3:$A$308,0))/100*INDEX(gDP!AD$6:AD$271,MATCH(totalExpenditure!$A123,gDP!$B$6:$B$271))=0,"",INDEX([2]pivotTable!O$3:O$308,MATCH(totalExpenditure!$A123,[2]pivotTable!$A$3:$A$308,0))/100*INDEX(gDP!AD$6:AD$271,MATCH(totalExpenditure!$A123,gDP!$B$6:$B$271)))</f>
        <v/>
      </c>
      <c r="P123" s="77" t="str">
        <f>IF(INDEX([2]pivotTable!P$3:P$308,MATCH(totalExpenditure!$A123,[2]pivotTable!$A$3:$A$308,0))/100*INDEX(gDP!AE$6:AE$271,MATCH(totalExpenditure!$A123,gDP!$B$6:$B$271))=0,"",INDEX([2]pivotTable!P$3:P$308,MATCH(totalExpenditure!$A123,[2]pivotTable!$A$3:$A$308,0))/100*INDEX(gDP!AE$6:AE$271,MATCH(totalExpenditure!$A123,gDP!$B$6:$B$271)))</f>
        <v/>
      </c>
      <c r="Q123" s="77" t="str">
        <f>IF(INDEX([2]pivotTable!Q$3:Q$308,MATCH(totalExpenditure!$A123,[2]pivotTable!$A$3:$A$308,0))/100*INDEX(gDP!AF$6:AF$271,MATCH(totalExpenditure!$A123,gDP!$B$6:$B$271))=0,"",INDEX([2]pivotTable!Q$3:Q$308,MATCH(totalExpenditure!$A123,[2]pivotTable!$A$3:$A$308,0))/100*INDEX(gDP!AF$6:AF$271,MATCH(totalExpenditure!$A123,gDP!$B$6:$B$271)))</f>
        <v/>
      </c>
      <c r="R123" s="77" t="str">
        <f>IF(INDEX([2]pivotTable!R$3:R$308,MATCH(totalExpenditure!$A123,[2]pivotTable!$A$3:$A$308,0))/100*INDEX(gDP!AG$6:AG$271,MATCH(totalExpenditure!$A123,gDP!$B$6:$B$271))=0,"",INDEX([2]pivotTable!R$3:R$308,MATCH(totalExpenditure!$A123,[2]pivotTable!$A$3:$A$308,0))/100*INDEX(gDP!AG$6:AG$271,MATCH(totalExpenditure!$A123,gDP!$B$6:$B$271)))</f>
        <v/>
      </c>
      <c r="S123" s="77" t="str">
        <f>IF(INDEX([2]pivotTable!S$3:S$308,MATCH(totalExpenditure!$A123,[2]pivotTable!$A$3:$A$308,0))/100*INDEX(gDP!AH$6:AH$271,MATCH(totalExpenditure!$A123,gDP!$B$6:$B$271))=0,"",INDEX([2]pivotTable!S$3:S$308,MATCH(totalExpenditure!$A123,[2]pivotTable!$A$3:$A$308,0))/100*INDEX(gDP!AH$6:AH$271,MATCH(totalExpenditure!$A123,gDP!$B$6:$B$271)))</f>
        <v/>
      </c>
      <c r="T123" s="77">
        <f>IF(INDEX([2]pivotTable!T$3:T$308,MATCH(totalExpenditure!$A123,[2]pivotTable!$A$3:$A$308,0))/100*INDEX(gDP!AI$6:AI$271,MATCH(totalExpenditure!$A123,gDP!$B$6:$B$271))=0,"",INDEX([2]pivotTable!T$3:T$308,MATCH(totalExpenditure!$A123,[2]pivotTable!$A$3:$A$308,0))/100*INDEX(gDP!AI$6:AI$271,MATCH(totalExpenditure!$A123,gDP!$B$6:$B$271)))</f>
        <v>299526300.56409991</v>
      </c>
      <c r="U123" s="77">
        <f>IF(INDEX([2]pivotTable!U$3:U$308,MATCH(totalExpenditure!$A123,[2]pivotTable!$A$3:$A$308,0))/100*INDEX(gDP!AJ$6:AJ$271,MATCH(totalExpenditure!$A123,gDP!$B$6:$B$271))=0,"",INDEX([2]pivotTable!U$3:U$308,MATCH(totalExpenditure!$A123,[2]pivotTable!$A$3:$A$308,0))/100*INDEX(gDP!AJ$6:AJ$271,MATCH(totalExpenditure!$A123,gDP!$B$6:$B$271)))</f>
        <v>401863215.37571287</v>
      </c>
      <c r="V123" s="77">
        <f>IF(INDEX([2]pivotTable!V$3:V$308,MATCH(totalExpenditure!$A123,[2]pivotTable!$A$3:$A$308,0))/100*INDEX(gDP!AK$6:AK$271,MATCH(totalExpenditure!$A123,gDP!$B$6:$B$271))=0,"",INDEX([2]pivotTable!V$3:V$308,MATCH(totalExpenditure!$A123,[2]pivotTable!$A$3:$A$308,0))/100*INDEX(gDP!AK$6:AK$271,MATCH(totalExpenditure!$A123,gDP!$B$6:$B$271)))</f>
        <v>337237907.79296815</v>
      </c>
      <c r="W123" s="77">
        <f>IF(INDEX([2]pivotTable!W$3:W$308,MATCH(totalExpenditure!$A123,[2]pivotTable!$A$3:$A$308,0))/100*INDEX(gDP!AL$6:AL$271,MATCH(totalExpenditure!$A123,gDP!$B$6:$B$271))=0,"",INDEX([2]pivotTable!W$3:W$308,MATCH(totalExpenditure!$A123,[2]pivotTable!$A$3:$A$308,0))/100*INDEX(gDP!AL$6:AL$271,MATCH(totalExpenditure!$A123,gDP!$B$6:$B$271)))</f>
        <v>362173454.32134777</v>
      </c>
      <c r="X123" s="77">
        <f>IF(INDEX([2]pivotTable!X$3:X$308,MATCH(totalExpenditure!$A123,[2]pivotTable!$A$3:$A$308,0))/100*INDEX(gDP!AM$6:AM$271,MATCH(totalExpenditure!$A123,gDP!$B$6:$B$271))=0,"",INDEX([2]pivotTable!X$3:X$308,MATCH(totalExpenditure!$A123,[2]pivotTable!$A$3:$A$308,0))/100*INDEX(gDP!AM$6:AM$271,MATCH(totalExpenditure!$A123,gDP!$B$6:$B$271)))</f>
        <v>377295906.68384123</v>
      </c>
      <c r="Y123" s="77">
        <f>IF(INDEX([2]pivotTable!Y$3:Y$308,MATCH(totalExpenditure!$A123,[2]pivotTable!$A$3:$A$308,0))/100*INDEX(gDP!AN$6:AN$271,MATCH(totalExpenditure!$A123,gDP!$B$6:$B$271))=0,"",INDEX([2]pivotTable!Y$3:Y$308,MATCH(totalExpenditure!$A123,[2]pivotTable!$A$3:$A$308,0))/100*INDEX(gDP!AN$6:AN$271,MATCH(totalExpenditure!$A123,gDP!$B$6:$B$271)))</f>
        <v>409710659.2465753</v>
      </c>
      <c r="Z123" s="77">
        <f>IF(INDEX([2]pivotTable!Z$3:Z$308,MATCH(totalExpenditure!$A123,[2]pivotTable!$A$3:$A$308,0))/100*INDEX(gDP!AO$6:AO$271,MATCH(totalExpenditure!$A123,gDP!$B$6:$B$271))=0,"",INDEX([2]pivotTable!Z$3:Z$308,MATCH(totalExpenditure!$A123,[2]pivotTable!$A$3:$A$308,0))/100*INDEX(gDP!AO$6:AO$271,MATCH(totalExpenditure!$A123,gDP!$B$6:$B$271)))</f>
        <v>387247447.10860372</v>
      </c>
      <c r="AA123" s="77">
        <f>IF(INDEX([2]pivotTable!AA$3:AA$308,MATCH(totalExpenditure!$A123,[2]pivotTable!$A$3:$A$308,0))/100*INDEX(gDP!AP$6:AP$271,MATCH(totalExpenditure!$A123,gDP!$B$6:$B$271))=0,"",INDEX([2]pivotTable!AA$3:AA$308,MATCH(totalExpenditure!$A123,[2]pivotTable!$A$3:$A$308,0))/100*INDEX(gDP!AP$6:AP$271,MATCH(totalExpenditure!$A123,gDP!$B$6:$B$271)))</f>
        <v>411563667.13681251</v>
      </c>
      <c r="AB123" s="77">
        <f>IF(INDEX([2]pivotTable!AB$3:AB$308,MATCH(totalExpenditure!$A123,[2]pivotTable!$A$3:$A$308,0))/100*INDEX(gDP!AQ$6:AQ$271,MATCH(totalExpenditure!$A123,gDP!$B$6:$B$271))=0,"",INDEX([2]pivotTable!AB$3:AB$308,MATCH(totalExpenditure!$A123,[2]pivotTable!$A$3:$A$308,0))/100*INDEX(gDP!AQ$6:AQ$271,MATCH(totalExpenditure!$A123,gDP!$B$6:$B$271)))</f>
        <v>459702933.70944965</v>
      </c>
      <c r="AC123" s="77">
        <f>IF(INDEX([2]pivotTable!AC$3:AC$308,MATCH(totalExpenditure!$A123,[2]pivotTable!$A$3:$A$308,0))/100*INDEX(gDP!AR$6:AR$271,MATCH(totalExpenditure!$A123,gDP!$B$6:$B$271))=0,"",INDEX([2]pivotTable!AC$3:AC$308,MATCH(totalExpenditure!$A123,[2]pivotTable!$A$3:$A$308,0))/100*INDEX(gDP!AR$6:AR$271,MATCH(totalExpenditure!$A123,gDP!$B$6:$B$271)))</f>
        <v>474325895.62764442</v>
      </c>
      <c r="AD123" s="77">
        <f>IF(INDEX([2]pivotTable!AD$3:AD$308,MATCH(totalExpenditure!$A123,[2]pivotTable!$A$3:$A$308,0))/100*INDEX(gDP!AS$6:AS$271,MATCH(totalExpenditure!$A123,gDP!$B$6:$B$271))=0,"",INDEX([2]pivotTable!AD$3:AD$308,MATCH(totalExpenditure!$A123,[2]pivotTable!$A$3:$A$308,0))/100*INDEX(gDP!AS$6:AS$271,MATCH(totalExpenditure!$A123,gDP!$B$6:$B$271)))</f>
        <v>487341495.06346941</v>
      </c>
      <c r="AE123" s="77">
        <f>IF(INDEX([2]pivotTable!AE$3:AE$308,MATCH(totalExpenditure!$A123,[2]pivotTable!$A$3:$A$308,0))/100*INDEX(gDP!AT$6:AT$271,MATCH(totalExpenditure!$A123,gDP!$B$6:$B$271))=0,"",INDEX([2]pivotTable!AE$3:AE$308,MATCH(totalExpenditure!$A123,[2]pivotTable!$A$3:$A$308,0))/100*INDEX(gDP!AT$6:AT$271,MATCH(totalExpenditure!$A123,gDP!$B$6:$B$271)))</f>
        <v>485591572.71754032</v>
      </c>
      <c r="AF123" s="77">
        <f>IF(INDEX([2]pivotTable!AF$3:AF$308,MATCH(totalExpenditure!$A123,[2]pivotTable!$A$3:$A$308,0))/100*INDEX(gDP!AU$6:AU$271,MATCH(totalExpenditure!$A123,gDP!$B$6:$B$271))=0,"",INDEX([2]pivotTable!AF$3:AF$308,MATCH(totalExpenditure!$A123,[2]pivotTable!$A$3:$A$308,0))/100*INDEX(gDP!AU$6:AU$271,MATCH(totalExpenditure!$A123,gDP!$B$6:$B$271)))</f>
        <v>600823413.25811017</v>
      </c>
      <c r="AG123" s="77">
        <f>IF(INDEX([2]pivotTable!AG$3:AG$308,MATCH(totalExpenditure!$A123,[2]pivotTable!$A$3:$A$308,0))/100*INDEX(gDP!AV$6:AV$271,MATCH(totalExpenditure!$A123,gDP!$B$6:$B$271))=0,"",INDEX([2]pivotTable!AG$3:AG$308,MATCH(totalExpenditure!$A123,[2]pivotTable!$A$3:$A$308,0))/100*INDEX(gDP!AV$6:AV$271,MATCH(totalExpenditure!$A123,gDP!$B$6:$B$271)))</f>
        <v>707576558.53314412</v>
      </c>
      <c r="AH123" s="77">
        <f>IF(INDEX([2]pivotTable!AH$3:AH$308,MATCH(totalExpenditure!$A123,[2]pivotTable!$A$3:$A$308,0))/100*INDEX(gDP!AW$6:AW$271,MATCH(totalExpenditure!$A123,gDP!$B$6:$B$271))=0,"",INDEX([2]pivotTable!AH$3:AH$308,MATCH(totalExpenditure!$A123,[2]pivotTable!$A$3:$A$308,0))/100*INDEX(gDP!AW$6:AW$271,MATCH(totalExpenditure!$A123,gDP!$B$6:$B$271)))</f>
        <v>580855867.41889954</v>
      </c>
      <c r="AI123" s="77">
        <f>IF(INDEX([2]pivotTable!AI$3:AI$308,MATCH(totalExpenditure!$A123,[2]pivotTable!$A$3:$A$308,0))/100*INDEX(gDP!AX$6:AX$271,MATCH(totalExpenditure!$A123,gDP!$B$6:$B$271))=0,"",INDEX([2]pivotTable!AI$3:AI$308,MATCH(totalExpenditure!$A123,[2]pivotTable!$A$3:$A$308,0))/100*INDEX(gDP!AX$6:AX$271,MATCH(totalExpenditure!$A123,gDP!$B$6:$B$271)))</f>
        <v>589165133.991539</v>
      </c>
      <c r="AJ123" s="77">
        <f>IF(INDEX([2]pivotTable!AJ$3:AJ$308,MATCH(totalExpenditure!$A123,[2]pivotTable!$A$3:$A$308,0))/100*INDEX(gDP!AY$6:AY$271,MATCH(totalExpenditure!$A123,gDP!$B$6:$B$271))=0,"",INDEX([2]pivotTable!AJ$3:AJ$308,MATCH(totalExpenditure!$A123,[2]pivotTable!$A$3:$A$308,0))/100*INDEX(gDP!AY$6:AY$271,MATCH(totalExpenditure!$A123,gDP!$B$6:$B$271)))</f>
        <v>680575571.22707868</v>
      </c>
      <c r="AK123" s="77">
        <f>IF(INDEX([2]pivotTable!AK$3:AK$308,MATCH(totalExpenditure!$A123,[2]pivotTable!$A$3:$A$308,0))/100*INDEX(gDP!AZ$6:AZ$271,MATCH(totalExpenditure!$A123,gDP!$B$6:$B$271))=0,"",INDEX([2]pivotTable!AK$3:AK$308,MATCH(totalExpenditure!$A123,[2]pivotTable!$A$3:$A$308,0))/100*INDEX(gDP!AZ$6:AZ$271,MATCH(totalExpenditure!$A123,gDP!$B$6:$B$271)))</f>
        <v>1036892496.4739057</v>
      </c>
      <c r="AL123" s="77">
        <f>IF(INDEX([2]pivotTable!AL$3:AL$308,MATCH(totalExpenditure!$A123,[2]pivotTable!$A$3:$A$308,0))/100*INDEX(gDP!BA$6:BA$271,MATCH(totalExpenditure!$A123,gDP!$B$6:$B$271))=0,"",INDEX([2]pivotTable!AL$3:AL$308,MATCH(totalExpenditure!$A123,[2]pivotTable!$A$3:$A$308,0))/100*INDEX(gDP!BA$6:BA$271,MATCH(totalExpenditure!$A123,gDP!$B$6:$B$271)))</f>
        <v>1341395986.5683479</v>
      </c>
      <c r="AM123" s="77">
        <f>IF(INDEX([2]pivotTable!AM$3:AM$308,MATCH(totalExpenditure!$A123,[2]pivotTable!$A$3:$A$308,0))/100*INDEX(gDP!BB$6:BB$271,MATCH(totalExpenditure!$A123,gDP!$B$6:$B$271))=0,"",INDEX([2]pivotTable!AM$3:AM$308,MATCH(totalExpenditure!$A123,[2]pivotTable!$A$3:$A$308,0))/100*INDEX(gDP!BB$6:BB$271,MATCH(totalExpenditure!$A123,gDP!$B$6:$B$271)))</f>
        <v>1403566510.4225338</v>
      </c>
      <c r="AN123" s="77">
        <f>IF(INDEX([2]pivotTable!AN$3:AN$308,MATCH(totalExpenditure!$A123,[2]pivotTable!$A$3:$A$308,0))/100*INDEX(gDP!BC$6:BC$271,MATCH(totalExpenditure!$A123,gDP!$B$6:$B$271))=0,"",INDEX([2]pivotTable!AN$3:AN$308,MATCH(totalExpenditure!$A123,[2]pivotTable!$A$3:$A$308,0))/100*INDEX(gDP!BC$6:BC$271,MATCH(totalExpenditure!$A123,gDP!$B$6:$B$271)))</f>
        <v>1367543732.9577458</v>
      </c>
      <c r="AO123" s="77">
        <f>IF(INDEX([2]pivotTable!AO$3:AO$308,MATCH(totalExpenditure!$A123,[2]pivotTable!$A$3:$A$308,0))/100*INDEX(gDP!BD$6:BD$271,MATCH(totalExpenditure!$A123,gDP!$B$6:$B$271))=0,"",INDEX([2]pivotTable!AO$3:AO$308,MATCH(totalExpenditure!$A123,[2]pivotTable!$A$3:$A$308,0))/100*INDEX(gDP!BD$6:BD$271,MATCH(totalExpenditure!$A123,gDP!$B$6:$B$271)))</f>
        <v>1384682595.3661983</v>
      </c>
      <c r="AP123" s="77">
        <f>IF(INDEX([2]pivotTable!AP$3:AP$308,MATCH(totalExpenditure!$A123,[2]pivotTable!$A$3:$A$308,0))/100*INDEX(gDP!BE$6:BE$271,MATCH(totalExpenditure!$A123,gDP!$B$6:$B$271))=0,"",INDEX([2]pivotTable!AP$3:AP$308,MATCH(totalExpenditure!$A123,[2]pivotTable!$A$3:$A$308,0))/100*INDEX(gDP!BE$6:BE$271,MATCH(totalExpenditure!$A123,gDP!$B$6:$B$271)))</f>
        <v>1246401730.5915475</v>
      </c>
      <c r="AQ123" s="77">
        <f>IF(INDEX([2]pivotTable!AQ$3:AQ$308,MATCH(totalExpenditure!$A123,[2]pivotTable!$A$3:$A$308,0))/100*INDEX(gDP!BF$6:BF$271,MATCH(totalExpenditure!$A123,gDP!$B$6:$B$271))=0,"",INDEX([2]pivotTable!AQ$3:AQ$308,MATCH(totalExpenditure!$A123,[2]pivotTable!$A$3:$A$308,0))/100*INDEX(gDP!BF$6:BF$271,MATCH(totalExpenditure!$A123,gDP!$B$6:$B$271)))</f>
        <v>1195569072.887325</v>
      </c>
      <c r="AR123" s="77">
        <f>IF(INDEX([2]pivotTable!AR$3:AR$308,MATCH(totalExpenditure!$A123,[2]pivotTable!$A$3:$A$308,0))/100*INDEX(gDP!BG$6:BG$271,MATCH(totalExpenditure!$A123,gDP!$B$6:$B$271))=0,"",INDEX([2]pivotTable!AR$3:AR$308,MATCH(totalExpenditure!$A123,[2]pivotTable!$A$3:$A$308,0))/100*INDEX(gDP!BG$6:BG$271,MATCH(totalExpenditure!$A123,gDP!$B$6:$B$271)))</f>
        <v>1267558937.1267619</v>
      </c>
      <c r="AS123" s="77">
        <f>IF(INDEX([2]pivotTable!AS$3:AS$308,MATCH(totalExpenditure!$A123,[2]pivotTable!$A$3:$A$308,0))/100*INDEX(gDP!BH$6:BH$271,MATCH(totalExpenditure!$A123,gDP!$B$6:$B$271))=0,"",INDEX([2]pivotTable!AS$3:AS$308,MATCH(totalExpenditure!$A123,[2]pivotTable!$A$3:$A$308,0))/100*INDEX(gDP!BH$6:BH$271,MATCH(totalExpenditure!$A123,gDP!$B$6:$B$271)))</f>
        <v>1319676011.7464774</v>
      </c>
      <c r="AT123" s="77">
        <f>IF(INDEX([2]pivotTable!AT$3:AT$308,MATCH(totalExpenditure!$A123,[2]pivotTable!$A$3:$A$308,0))/100*INDEX(gDP!BI$6:BI$271,MATCH(totalExpenditure!$A123,gDP!$B$6:$B$271))=0,"",INDEX([2]pivotTable!AT$3:AT$308,MATCH(totalExpenditure!$A123,[2]pivotTable!$A$3:$A$308,0))/100*INDEX(gDP!BI$6:BI$271,MATCH(totalExpenditure!$A123,gDP!$B$6:$B$271)))</f>
        <v>1444110350.7887337</v>
      </c>
      <c r="AU123" s="77">
        <f>IF(INDEX([2]pivotTable!AU$3:AU$308,MATCH(totalExpenditure!$A123,[2]pivotTable!$A$3:$A$308,0))/100*INDEX(gDP!BJ$6:BJ$271,MATCH(totalExpenditure!$A123,gDP!$B$6:$B$271))=0,"",INDEX([2]pivotTable!AU$3:AU$308,MATCH(totalExpenditure!$A123,[2]pivotTable!$A$3:$A$308,0))/100*INDEX(gDP!BJ$6:BJ$271,MATCH(totalExpenditure!$A123,gDP!$B$6:$B$271)))</f>
        <v>1614407313.5211284</v>
      </c>
      <c r="AV123" s="77">
        <f>IF(INDEX([2]pivotTable!AV$3:AV$308,MATCH(totalExpenditure!$A123,[2]pivotTable!$A$3:$A$308,0))/100*INDEX(gDP!BK$6:BK$271,MATCH(totalExpenditure!$A123,gDP!$B$6:$B$271))=0,"",INDEX([2]pivotTable!AV$3:AV$308,MATCH(totalExpenditure!$A123,[2]pivotTable!$A$3:$A$308,0))/100*INDEX(gDP!BK$6:BK$271,MATCH(totalExpenditure!$A123,gDP!$B$6:$B$271)))</f>
        <v>1721823169.9577484</v>
      </c>
      <c r="AW123" s="77">
        <f>IF(INDEX([2]pivotTable!AW$3:AW$308,MATCH(totalExpenditure!$A123,[2]pivotTable!$A$3:$A$308,0))/100*INDEX(gDP!BL$6:BL$271,MATCH(totalExpenditure!$A123,gDP!$B$6:$B$271))=0,"",INDEX([2]pivotTable!AW$3:AW$308,MATCH(totalExpenditure!$A123,[2]pivotTable!$A$3:$A$308,0))/100*INDEX(gDP!BL$6:BL$271,MATCH(totalExpenditure!$A123,gDP!$B$6:$B$271)))</f>
        <v>1731159577.4647908</v>
      </c>
      <c r="AX123" s="77">
        <f>IF(INDEX([2]pivotTable!AX$3:AX$308,MATCH(totalExpenditure!$A123,[2]pivotTable!$A$3:$A$308,0))/100*INDEX(gDP!BM$6:BM$271,MATCH(totalExpenditure!$A123,gDP!$B$6:$B$271))=0,"",INDEX([2]pivotTable!AX$3:AX$308,MATCH(totalExpenditure!$A123,[2]pivotTable!$A$3:$A$308,0))/100*INDEX(gDP!BM$6:BM$271,MATCH(totalExpenditure!$A123,gDP!$B$6:$B$271)))</f>
        <v>1669354634.366199</v>
      </c>
      <c r="AY123" s="77" t="str">
        <f>IF(INDEX([2]pivotTable!AY$3:AY$308,MATCH(totalExpenditure!$A123,[2]pivotTable!$A$3:$A$308,0))/100*INDEX(gDP!BN$6:BN$271,MATCH(totalExpenditure!$A123,gDP!$B$6:$B$271))=0,"",INDEX([2]pivotTable!AY$3:AY$308,MATCH(totalExpenditure!$A123,[2]pivotTable!$A$3:$A$308,0))/100*INDEX(gDP!BN$6:BN$271,MATCH(totalExpenditure!$A123,gDP!$B$6:$B$271)))</f>
        <v/>
      </c>
      <c r="AZ123" s="77" t="str">
        <f>IF(INDEX([2]pivotTable!AZ$3:AZ$308,MATCH(totalExpenditure!$A123,[2]pivotTable!$A$3:$A$308,0))/100*INDEX(gDP!BO$6:BO$271,MATCH(totalExpenditure!$A123,gDP!$B$6:$B$271))=0,"",INDEX([2]pivotTable!AZ$3:AZ$308,MATCH(totalExpenditure!$A123,[2]pivotTable!$A$3:$A$308,0))/100*INDEX(gDP!BO$6:BO$271,MATCH(totalExpenditure!$A123,gDP!$B$6:$B$271)))</f>
        <v/>
      </c>
      <c r="BA123" s="77" t="str">
        <f>IF(INDEX([2]pivotTable!B$310:B$615,MATCH(totalExpenditure!$A123,[2]pivotTable!$A$310:$A$615,0))/100*INDEX(gDP!Q$6:Q$271,MATCH(totalExpenditure!$A123,gDP!$B$6:$B$271))=0,"",INDEX([2]pivotTable!B$310:B$615,MATCH(totalExpenditure!$A123,[2]pivotTable!$A$310:$A$615,0))/100*INDEX(gDP!Q$6:Q$271,MATCH(totalExpenditure!$A123,gDP!$B$6:$B$271)))</f>
        <v/>
      </c>
      <c r="BB123" s="77" t="str">
        <f>IF(INDEX([2]pivotTable!C$310:C$615,MATCH(totalExpenditure!$A123,[2]pivotTable!$A$310:$A$615,0))/100*INDEX(gDP!R$6:R$271,MATCH(totalExpenditure!$A123,gDP!$B$6:$B$271))=0,"",INDEX([2]pivotTable!C$310:C$615,MATCH(totalExpenditure!$A123,[2]pivotTable!$A$310:$A$615,0))/100*INDEX(gDP!R$6:R$271,MATCH(totalExpenditure!$A123,gDP!$B$6:$B$271)))</f>
        <v/>
      </c>
      <c r="BC123" s="77" t="str">
        <f>IF(INDEX([2]pivotTable!D$310:D$615,MATCH(totalExpenditure!$A123,[2]pivotTable!$A$310:$A$615,0))/100*INDEX(gDP!S$6:S$271,MATCH(totalExpenditure!$A123,gDP!$B$6:$B$271))=0,"",INDEX([2]pivotTable!D$310:D$615,MATCH(totalExpenditure!$A123,[2]pivotTable!$A$310:$A$615,0))/100*INDEX(gDP!S$6:S$271,MATCH(totalExpenditure!$A123,gDP!$B$6:$B$271)))</f>
        <v/>
      </c>
      <c r="BD123" s="77" t="str">
        <f>IF(INDEX([2]pivotTable!E$310:E$615,MATCH(totalExpenditure!$A123,[2]pivotTable!$A$310:$A$615,0))/100*INDEX(gDP!T$6:T$271,MATCH(totalExpenditure!$A123,gDP!$B$6:$B$271))=0,"",INDEX([2]pivotTable!E$310:E$615,MATCH(totalExpenditure!$A123,[2]pivotTable!$A$310:$A$615,0))/100*INDEX(gDP!T$6:T$271,MATCH(totalExpenditure!$A123,gDP!$B$6:$B$271)))</f>
        <v/>
      </c>
      <c r="BE123" s="77" t="str">
        <f>IF(INDEX([2]pivotTable!F$310:F$615,MATCH(totalExpenditure!$A123,[2]pivotTable!$A$310:$A$615,0))/100*INDEX(gDP!U$6:U$271,MATCH(totalExpenditure!$A123,gDP!$B$6:$B$271))=0,"",INDEX([2]pivotTable!F$310:F$615,MATCH(totalExpenditure!$A123,[2]pivotTable!$A$310:$A$615,0))/100*INDEX(gDP!U$6:U$271,MATCH(totalExpenditure!$A123,gDP!$B$6:$B$271)))</f>
        <v/>
      </c>
      <c r="BF123" s="77" t="str">
        <f>IF(INDEX([2]pivotTable!G$310:G$615,MATCH(totalExpenditure!$A123,[2]pivotTable!$A$310:$A$615,0))/100*INDEX(gDP!V$6:V$271,MATCH(totalExpenditure!$A123,gDP!$B$6:$B$271))=0,"",INDEX([2]pivotTable!G$310:G$615,MATCH(totalExpenditure!$A123,[2]pivotTable!$A$310:$A$615,0))/100*INDEX(gDP!V$6:V$271,MATCH(totalExpenditure!$A123,gDP!$B$6:$B$271)))</f>
        <v/>
      </c>
      <c r="BG123" s="77" t="str">
        <f>IF(INDEX([2]pivotTable!H$310:H$615,MATCH(totalExpenditure!$A123,[2]pivotTable!$A$310:$A$615,0))/100*INDEX(gDP!W$6:W$271,MATCH(totalExpenditure!$A123,gDP!$B$6:$B$271))=0,"",INDEX([2]pivotTable!H$310:H$615,MATCH(totalExpenditure!$A123,[2]pivotTable!$A$310:$A$615,0))/100*INDEX(gDP!W$6:W$271,MATCH(totalExpenditure!$A123,gDP!$B$6:$B$271)))</f>
        <v/>
      </c>
      <c r="BH123" s="77" t="str">
        <f>IF(INDEX([2]pivotTable!I$310:I$615,MATCH(totalExpenditure!$A123,[2]pivotTable!$A$310:$A$615,0))/100*INDEX(gDP!X$6:X$271,MATCH(totalExpenditure!$A123,gDP!$B$6:$B$271))=0,"",INDEX([2]pivotTable!I$310:I$615,MATCH(totalExpenditure!$A123,[2]pivotTable!$A$310:$A$615,0))/100*INDEX(gDP!X$6:X$271,MATCH(totalExpenditure!$A123,gDP!$B$6:$B$271)))</f>
        <v/>
      </c>
      <c r="BI123" s="77" t="str">
        <f>IF(INDEX([2]pivotTable!J$310:J$615,MATCH(totalExpenditure!$A123,[2]pivotTable!$A$310:$A$615,0))/100*INDEX(gDP!Y$6:Y$271,MATCH(totalExpenditure!$A123,gDP!$B$6:$B$271))=0,"",INDEX([2]pivotTable!J$310:J$615,MATCH(totalExpenditure!$A123,[2]pivotTable!$A$310:$A$615,0))/100*INDEX(gDP!Y$6:Y$271,MATCH(totalExpenditure!$A123,gDP!$B$6:$B$271)))</f>
        <v/>
      </c>
      <c r="BJ123" s="77" t="str">
        <f>IF(INDEX([2]pivotTable!K$310:K$615,MATCH(totalExpenditure!$A123,[2]pivotTable!$A$310:$A$615,0))/100*INDEX(gDP!Z$6:Z$271,MATCH(totalExpenditure!$A123,gDP!$B$6:$B$271))=0,"",INDEX([2]pivotTable!K$310:K$615,MATCH(totalExpenditure!$A123,[2]pivotTable!$A$310:$A$615,0))/100*INDEX(gDP!Z$6:Z$271,MATCH(totalExpenditure!$A123,gDP!$B$6:$B$271)))</f>
        <v/>
      </c>
      <c r="BK123" s="77" t="str">
        <f>IF(INDEX([2]pivotTable!L$310:L$615,MATCH(totalExpenditure!$A123,[2]pivotTable!$A$310:$A$615,0))/100*INDEX(gDP!AA$6:AA$271,MATCH(totalExpenditure!$A123,gDP!$B$6:$B$271))=0,"",INDEX([2]pivotTable!L$310:L$615,MATCH(totalExpenditure!$A123,[2]pivotTable!$A$310:$A$615,0))/100*INDEX(gDP!AA$6:AA$271,MATCH(totalExpenditure!$A123,gDP!$B$6:$B$271)))</f>
        <v/>
      </c>
      <c r="BL123" s="77" t="str">
        <f>IF(INDEX([2]pivotTable!M$310:M$615,MATCH(totalExpenditure!$A123,[2]pivotTable!$A$310:$A$615,0))/100*INDEX(gDP!AB$6:AB$271,MATCH(totalExpenditure!$A123,gDP!$B$6:$B$271))=0,"",INDEX([2]pivotTable!M$310:M$615,MATCH(totalExpenditure!$A123,[2]pivotTable!$A$310:$A$615,0))/100*INDEX(gDP!AB$6:AB$271,MATCH(totalExpenditure!$A123,gDP!$B$6:$B$271)))</f>
        <v/>
      </c>
      <c r="BM123" s="77" t="str">
        <f>IF(INDEX([2]pivotTable!N$310:N$615,MATCH(totalExpenditure!$A123,[2]pivotTable!$A$310:$A$615,0))/100*INDEX(gDP!AC$6:AC$271,MATCH(totalExpenditure!$A123,gDP!$B$6:$B$271))=0,"",INDEX([2]pivotTable!N$310:N$615,MATCH(totalExpenditure!$A123,[2]pivotTable!$A$310:$A$615,0))/100*INDEX(gDP!AC$6:AC$271,MATCH(totalExpenditure!$A123,gDP!$B$6:$B$271)))</f>
        <v/>
      </c>
      <c r="BN123" s="77" t="str">
        <f>IF(INDEX([2]pivotTable!O$310:O$615,MATCH(totalExpenditure!$A123,[2]pivotTable!$A$310:$A$615,0))/100*INDEX(gDP!AD$6:AD$271,MATCH(totalExpenditure!$A123,gDP!$B$6:$B$271))=0,"",INDEX([2]pivotTable!O$310:O$615,MATCH(totalExpenditure!$A123,[2]pivotTable!$A$310:$A$615,0))/100*INDEX(gDP!AD$6:AD$271,MATCH(totalExpenditure!$A123,gDP!$B$6:$B$271)))</f>
        <v/>
      </c>
      <c r="BO123" s="77" t="str">
        <f>IF(INDEX([2]pivotTable!P$310:P$615,MATCH(totalExpenditure!$A123,[2]pivotTable!$A$310:$A$615,0))/100*INDEX(gDP!AE$6:AE$271,MATCH(totalExpenditure!$A123,gDP!$B$6:$B$271))=0,"",INDEX([2]pivotTable!P$310:P$615,MATCH(totalExpenditure!$A123,[2]pivotTable!$A$310:$A$615,0))/100*INDEX(gDP!AE$6:AE$271,MATCH(totalExpenditure!$A123,gDP!$B$6:$B$271)))</f>
        <v/>
      </c>
      <c r="BP123" s="77" t="str">
        <f>IF(INDEX([2]pivotTable!Q$310:Q$615,MATCH(totalExpenditure!$A123,[2]pivotTable!$A$310:$A$615,0))/100*INDEX(gDP!AF$6:AF$271,MATCH(totalExpenditure!$A123,gDP!$B$6:$B$271))=0,"",INDEX([2]pivotTable!Q$310:Q$615,MATCH(totalExpenditure!$A123,[2]pivotTable!$A$310:$A$615,0))/100*INDEX(gDP!AF$6:AF$271,MATCH(totalExpenditure!$A123,gDP!$B$6:$B$271)))</f>
        <v/>
      </c>
      <c r="BQ123" s="77" t="str">
        <f>IF(INDEX([2]pivotTable!R$310:R$615,MATCH(totalExpenditure!$A123,[2]pivotTable!$A$310:$A$615,0))/100*INDEX(gDP!AG$6:AG$271,MATCH(totalExpenditure!$A123,gDP!$B$6:$B$271))=0,"",INDEX([2]pivotTable!R$310:R$615,MATCH(totalExpenditure!$A123,[2]pivotTable!$A$310:$A$615,0))/100*INDEX(gDP!AG$6:AG$271,MATCH(totalExpenditure!$A123,gDP!$B$6:$B$271)))</f>
        <v/>
      </c>
      <c r="BR123" s="77" t="str">
        <f>IF(INDEX([2]pivotTable!S$310:S$615,MATCH(totalExpenditure!$A123,[2]pivotTable!$A$310:$A$615,0))/100*INDEX(gDP!AH$6:AH$271,MATCH(totalExpenditure!$A123,gDP!$B$6:$B$271))=0,"",INDEX([2]pivotTable!S$310:S$615,MATCH(totalExpenditure!$A123,[2]pivotTable!$A$310:$A$615,0))/100*INDEX(gDP!AH$6:AH$271,MATCH(totalExpenditure!$A123,gDP!$B$6:$B$271)))</f>
        <v/>
      </c>
      <c r="BS123" s="77">
        <f>IF(INDEX([2]pivotTable!T$310:T$615,MATCH(totalExpenditure!$A123,[2]pivotTable!$A$310:$A$615,0))/100*INDEX(gDP!AI$6:AI$271,MATCH(totalExpenditure!$A123,gDP!$B$6:$B$271))=0,"",INDEX([2]pivotTable!T$310:T$615,MATCH(totalExpenditure!$A123,[2]pivotTable!$A$310:$A$615,0))/100*INDEX(gDP!AI$6:AI$271,MATCH(totalExpenditure!$A123,gDP!$B$6:$B$271)))</f>
        <v>91521925.172363847</v>
      </c>
      <c r="BT123" s="77">
        <f>IF(INDEX([2]pivotTable!U$310:U$615,MATCH(totalExpenditure!$A123,[2]pivotTable!$A$310:$A$615,0))/100*INDEX(gDP!AJ$6:AJ$271,MATCH(totalExpenditure!$A123,gDP!$B$6:$B$271))=0,"",INDEX([2]pivotTable!U$310:U$615,MATCH(totalExpenditure!$A123,[2]pivotTable!$A$310:$A$615,0))/100*INDEX(gDP!AJ$6:AJ$271,MATCH(totalExpenditure!$A123,gDP!$B$6:$B$271)))</f>
        <v>87758237.303669184</v>
      </c>
      <c r="BU123" s="77">
        <f>IF(INDEX([2]pivotTable!V$310:V$615,MATCH(totalExpenditure!$A123,[2]pivotTable!$A$310:$A$615,0))/100*INDEX(gDP!AK$6:AK$271,MATCH(totalExpenditure!$A123,gDP!$B$6:$B$271))=0,"",INDEX([2]pivotTable!V$310:V$615,MATCH(totalExpenditure!$A123,[2]pivotTable!$A$310:$A$615,0))/100*INDEX(gDP!AK$6:AK$271,MATCH(totalExpenditure!$A123,gDP!$B$6:$B$271)))</f>
        <v>102499080.63628794</v>
      </c>
      <c r="BV123" s="77">
        <f>IF(INDEX([2]pivotTable!W$310:W$615,MATCH(totalExpenditure!$A123,[2]pivotTable!$A$310:$A$615,0))/100*INDEX(gDP!AL$6:AL$271,MATCH(totalExpenditure!$A123,gDP!$B$6:$B$271))=0,"",INDEX([2]pivotTable!W$310:W$615,MATCH(totalExpenditure!$A123,[2]pivotTable!$A$310:$A$615,0))/100*INDEX(gDP!AL$6:AL$271,MATCH(totalExpenditure!$A123,gDP!$B$6:$B$271)))</f>
        <v>141281285.5866558</v>
      </c>
      <c r="BW123" s="77">
        <f>IF(INDEX([2]pivotTable!X$310:X$615,MATCH(totalExpenditure!$A123,[2]pivotTable!$A$310:$A$615,0))/100*INDEX(gDP!AM$6:AM$271,MATCH(totalExpenditure!$A123,gDP!$B$6:$B$271))=0,"",INDEX([2]pivotTable!X$310:X$615,MATCH(totalExpenditure!$A123,[2]pivotTable!$A$310:$A$615,0))/100*INDEX(gDP!AM$6:AM$271,MATCH(totalExpenditure!$A123,gDP!$B$6:$B$271)))</f>
        <v>145929325.89094022</v>
      </c>
      <c r="BX123" s="77">
        <f>IF(INDEX([2]pivotTable!Y$310:Y$615,MATCH(totalExpenditure!$A123,[2]pivotTable!$A$310:$A$615,0))/100*INDEX(gDP!AN$6:AN$271,MATCH(totalExpenditure!$A123,gDP!$B$6:$B$271))=0,"",INDEX([2]pivotTable!Y$310:Y$615,MATCH(totalExpenditure!$A123,[2]pivotTable!$A$310:$A$615,0))/100*INDEX(gDP!AN$6:AN$271,MATCH(totalExpenditure!$A123,gDP!$B$6:$B$271)))</f>
        <v>167517166.09589043</v>
      </c>
      <c r="BY123" s="77">
        <f>IF(INDEX([2]pivotTable!Z$310:Z$615,MATCH(totalExpenditure!$A123,[2]pivotTable!$A$310:$A$615,0))/100*INDEX(gDP!AO$6:AO$271,MATCH(totalExpenditure!$A123,gDP!$B$6:$B$271))=0,"",INDEX([2]pivotTable!Z$310:Z$615,MATCH(totalExpenditure!$A123,[2]pivotTable!$A$310:$A$615,0))/100*INDEX(gDP!AO$6:AO$271,MATCH(totalExpenditure!$A123,gDP!$B$6:$B$271)))</f>
        <v>180115091.67842036</v>
      </c>
      <c r="BZ123" s="77">
        <f>IF(INDEX([2]pivotTable!AA$310:AA$615,MATCH(totalExpenditure!$A123,[2]pivotTable!$A$310:$A$615,0))/100*INDEX(gDP!AP$6:AP$271,MATCH(totalExpenditure!$A123,gDP!$B$6:$B$271))=0,"",INDEX([2]pivotTable!AA$310:AA$615,MATCH(totalExpenditure!$A123,[2]pivotTable!$A$310:$A$615,0))/100*INDEX(gDP!AP$6:AP$271,MATCH(totalExpenditure!$A123,gDP!$B$6:$B$271)))</f>
        <v>190565571.22708046</v>
      </c>
      <c r="CA123" s="77">
        <f>IF(INDEX([2]pivotTable!AB$310:AB$615,MATCH(totalExpenditure!$A123,[2]pivotTable!$A$310:$A$615,0))/100*INDEX(gDP!AQ$6:AQ$271,MATCH(totalExpenditure!$A123,gDP!$B$6:$B$271))=0,"",INDEX([2]pivotTable!AB$310:AB$615,MATCH(totalExpenditure!$A123,[2]pivotTable!$A$310:$A$615,0))/100*INDEX(gDP!AQ$6:AQ$271,MATCH(totalExpenditure!$A123,gDP!$B$6:$B$271)))</f>
        <v>204136586.74188986</v>
      </c>
      <c r="CB123" s="77">
        <f>IF(INDEX([2]pivotTable!AC$310:AC$615,MATCH(totalExpenditure!$A123,[2]pivotTable!$A$310:$A$615,0))/100*INDEX(gDP!AR$6:AR$271,MATCH(totalExpenditure!$A123,gDP!$B$6:$B$271))=0,"",INDEX([2]pivotTable!AC$310:AC$615,MATCH(totalExpenditure!$A123,[2]pivotTable!$A$310:$A$615,0))/100*INDEX(gDP!AR$6:AR$271,MATCH(totalExpenditure!$A123,gDP!$B$6:$B$271)))</f>
        <v>224123060.64880106</v>
      </c>
      <c r="CC123" s="77">
        <f>IF(INDEX([2]pivotTable!AD$310:AD$615,MATCH(totalExpenditure!$A123,[2]pivotTable!$A$310:$A$615,0))/100*INDEX(gDP!AS$6:AS$271,MATCH(totalExpenditure!$A123,gDP!$B$6:$B$271))=0,"",INDEX([2]pivotTable!AD$310:AD$615,MATCH(totalExpenditure!$A123,[2]pivotTable!$A$310:$A$615,0))/100*INDEX(gDP!AS$6:AS$271,MATCH(totalExpenditure!$A123,gDP!$B$6:$B$271)))</f>
        <v>234363878.70239761</v>
      </c>
      <c r="CD123" s="77">
        <f>IF(INDEX([2]pivotTable!AE$310:AE$615,MATCH(totalExpenditure!$A123,[2]pivotTable!$A$310:$A$615,0))/100*INDEX(gDP!AT$6:AT$271,MATCH(totalExpenditure!$A123,gDP!$B$6:$B$271))=0,"",INDEX([2]pivotTable!AE$310:AE$615,MATCH(totalExpenditure!$A123,[2]pivotTable!$A$310:$A$615,0))/100*INDEX(gDP!AT$6:AT$271,MATCH(totalExpenditure!$A123,gDP!$B$6:$B$271)))</f>
        <v>251322810.27894875</v>
      </c>
      <c r="CE123" s="77">
        <f>IF(INDEX([2]pivotTable!AF$310:AF$615,MATCH(totalExpenditure!$A123,[2]pivotTable!$A$310:$A$615,0))/100*INDEX(gDP!AU$6:AU$271,MATCH(totalExpenditure!$A123,gDP!$B$6:$B$271))=0,"",INDEX([2]pivotTable!AF$310:AF$615,MATCH(totalExpenditure!$A123,[2]pivotTable!$A$310:$A$615,0))/100*INDEX(gDP!AU$6:AU$271,MATCH(totalExpenditure!$A123,gDP!$B$6:$B$271)))</f>
        <v>252978279.26657274</v>
      </c>
      <c r="CF123" s="77">
        <f>IF(INDEX([2]pivotTable!AG$310:AG$615,MATCH(totalExpenditure!$A123,[2]pivotTable!$A$310:$A$615,0))/100*INDEX(gDP!AV$6:AV$271,MATCH(totalExpenditure!$A123,gDP!$B$6:$B$271))=0,"",INDEX([2]pivotTable!AG$310:AG$615,MATCH(totalExpenditure!$A123,[2]pivotTable!$A$310:$A$615,0))/100*INDEX(gDP!AV$6:AV$271,MATCH(totalExpenditure!$A123,gDP!$B$6:$B$271)))</f>
        <v>289555825.10578227</v>
      </c>
      <c r="CG123" s="77">
        <f>IF(INDEX([2]pivotTable!AH$310:AH$615,MATCH(totalExpenditure!$A123,[2]pivotTable!$A$310:$A$615,0))/100*INDEX(gDP!AW$6:AW$271,MATCH(totalExpenditure!$A123,gDP!$B$6:$B$271))=0,"",INDEX([2]pivotTable!AH$310:AH$615,MATCH(totalExpenditure!$A123,[2]pivotTable!$A$310:$A$615,0))/100*INDEX(gDP!AW$6:AW$271,MATCH(totalExpenditure!$A123,gDP!$B$6:$B$271)))</f>
        <v>357186417.48942155</v>
      </c>
      <c r="CH123" s="77">
        <f>IF(INDEX([2]pivotTable!AI$310:AI$615,MATCH(totalExpenditure!$A123,[2]pivotTable!$A$310:$A$615,0))/100*INDEX(gDP!AX$6:AX$271,MATCH(totalExpenditure!$A123,gDP!$B$6:$B$271))=0,"",INDEX([2]pivotTable!AI$310:AI$615,MATCH(totalExpenditure!$A123,[2]pivotTable!$A$310:$A$615,0))/100*INDEX(gDP!AX$6:AX$271,MATCH(totalExpenditure!$A123,gDP!$B$6:$B$271)))</f>
        <v>394035655.85331565</v>
      </c>
      <c r="CI123" s="77">
        <f>IF(INDEX([2]pivotTable!AJ$310:AJ$615,MATCH(totalExpenditure!$A123,[2]pivotTable!$A$310:$A$615,0))/100*INDEX(gDP!AY$6:AY$271,MATCH(totalExpenditure!$A123,gDP!$B$6:$B$271))=0,"",INDEX([2]pivotTable!AJ$310:AJ$615,MATCH(totalExpenditure!$A123,[2]pivotTable!$A$310:$A$615,0))/100*INDEX(gDP!AY$6:AY$271,MATCH(totalExpenditure!$A123,gDP!$B$6:$B$271)))</f>
        <v>447192355.43018228</v>
      </c>
      <c r="CJ123" s="77">
        <f>IF(INDEX([2]pivotTable!AK$310:AK$615,MATCH(totalExpenditure!$A123,[2]pivotTable!$A$310:$A$615,0))/100*INDEX(gDP!AZ$6:AZ$271,MATCH(totalExpenditure!$A123,gDP!$B$6:$B$271))=0,"",INDEX([2]pivotTable!AK$310:AK$615,MATCH(totalExpenditure!$A123,[2]pivotTable!$A$310:$A$615,0))/100*INDEX(gDP!AZ$6:AZ$271,MATCH(totalExpenditure!$A123,gDP!$B$6:$B$271)))</f>
        <v>545822947.81382167</v>
      </c>
      <c r="CK123" s="77">
        <f>IF(INDEX([2]pivotTable!AL$310:AL$615,MATCH(totalExpenditure!$A123,[2]pivotTable!$A$310:$A$615,0))/100*INDEX(gDP!BA$6:BA$271,MATCH(totalExpenditure!$A123,gDP!$B$6:$B$271))=0,"",INDEX([2]pivotTable!AL$310:AL$615,MATCH(totalExpenditure!$A123,[2]pivotTable!$A$310:$A$615,0))/100*INDEX(gDP!BA$6:BA$271,MATCH(totalExpenditure!$A123,gDP!$B$6:$B$271)))</f>
        <v>777193958.434026</v>
      </c>
      <c r="CL123" s="77">
        <f>IF(INDEX([2]pivotTable!AM$310:AM$615,MATCH(totalExpenditure!$A123,[2]pivotTable!$A$310:$A$615,0))/100*INDEX(gDP!BB$6:BB$271,MATCH(totalExpenditure!$A123,gDP!$B$6:$B$271))=0,"",INDEX([2]pivotTable!AM$310:AM$615,MATCH(totalExpenditure!$A123,[2]pivotTable!$A$310:$A$615,0))/100*INDEX(gDP!BB$6:BB$271,MATCH(totalExpenditure!$A123,gDP!$B$6:$B$271)))</f>
        <v>979061254.6478864</v>
      </c>
      <c r="CM123" s="77">
        <f>IF(INDEX([2]pivotTable!AN$310:AN$615,MATCH(totalExpenditure!$A123,[2]pivotTable!$A$310:$A$615,0))/100*INDEX(gDP!BC$6:BC$271,MATCH(totalExpenditure!$A123,gDP!$B$6:$B$271))=0,"",INDEX([2]pivotTable!AN$310:AN$615,MATCH(totalExpenditure!$A123,[2]pivotTable!$A$310:$A$615,0))/100*INDEX(gDP!BC$6:BC$271,MATCH(totalExpenditure!$A123,gDP!$B$6:$B$271)))</f>
        <v>1071785266.901408</v>
      </c>
      <c r="CN123" s="77">
        <f>IF(INDEX([2]pivotTable!AO$310:AO$615,MATCH(totalExpenditure!$A123,[2]pivotTable!$A$310:$A$615,0))/100*INDEX(gDP!BD$6:BD$271,MATCH(totalExpenditure!$A123,gDP!$B$6:$B$271))=0,"",INDEX([2]pivotTable!AO$310:AO$615,MATCH(totalExpenditure!$A123,[2]pivotTable!$A$310:$A$615,0))/100*INDEX(gDP!BD$6:BD$271,MATCH(totalExpenditure!$A123,gDP!$B$6:$B$271)))</f>
        <v>1189823210.9436629</v>
      </c>
      <c r="CO123" s="77">
        <f>IF(INDEX([2]pivotTable!AP$310:AP$615,MATCH(totalExpenditure!$A123,[2]pivotTable!$A$310:$A$615,0))/100*INDEX(gDP!BE$6:BE$271,MATCH(totalExpenditure!$A123,gDP!$B$6:$B$271))=0,"",INDEX([2]pivotTable!AP$310:AP$615,MATCH(totalExpenditure!$A123,[2]pivotTable!$A$310:$A$615,0))/100*INDEX(gDP!BE$6:BE$271,MATCH(totalExpenditure!$A123,gDP!$B$6:$B$271)))</f>
        <v>1243238274.4225335</v>
      </c>
      <c r="CP123" s="77">
        <f>IF(INDEX([2]pivotTable!AQ$310:AQ$615,MATCH(totalExpenditure!$A123,[2]pivotTable!$A$310:$A$615,0))/100*INDEX(gDP!BF$6:BF$271,MATCH(totalExpenditure!$A123,gDP!$B$6:$B$271))=0,"",INDEX([2]pivotTable!AQ$310:AQ$615,MATCH(totalExpenditure!$A123,[2]pivotTable!$A$310:$A$615,0))/100*INDEX(gDP!BF$6:BF$271,MATCH(totalExpenditure!$A123,gDP!$B$6:$B$271)))</f>
        <v>1295486949.2957757</v>
      </c>
      <c r="CQ123" s="77">
        <f>IF(INDEX([2]pivotTable!AR$310:AR$615,MATCH(totalExpenditure!$A123,[2]pivotTable!$A$310:$A$615,0))/100*INDEX(gDP!BG$6:BG$271,MATCH(totalExpenditure!$A123,gDP!$B$6:$B$271))=0,"",INDEX([2]pivotTable!AR$310:AR$615,MATCH(totalExpenditure!$A123,[2]pivotTable!$A$310:$A$615,0))/100*INDEX(gDP!BG$6:BG$271,MATCH(totalExpenditure!$A123,gDP!$B$6:$B$271)))</f>
        <v>1414949511.2112689</v>
      </c>
      <c r="CR123" s="77">
        <f>IF(INDEX([2]pivotTable!AS$310:AS$615,MATCH(totalExpenditure!$A123,[2]pivotTable!$A$310:$A$615,0))/100*INDEX(gDP!BH$6:BH$271,MATCH(totalExpenditure!$A123,gDP!$B$6:$B$271))=0,"",INDEX([2]pivotTable!AS$310:AS$615,MATCH(totalExpenditure!$A123,[2]pivotTable!$A$310:$A$615,0))/100*INDEX(gDP!BH$6:BH$271,MATCH(totalExpenditure!$A123,gDP!$B$6:$B$271)))</f>
        <v>1470165381.5070405</v>
      </c>
      <c r="CS123" s="77">
        <f>IF(INDEX([2]pivotTable!AT$310:AT$615,MATCH(totalExpenditure!$A123,[2]pivotTable!$A$310:$A$615,0))/100*INDEX(gDP!BI$6:BI$271,MATCH(totalExpenditure!$A123,gDP!$B$6:$B$271))=0,"",INDEX([2]pivotTable!AT$310:AT$615,MATCH(totalExpenditure!$A123,[2]pivotTable!$A$310:$A$615,0))/100*INDEX(gDP!BI$6:BI$271,MATCH(totalExpenditure!$A123,gDP!$B$6:$B$271)))</f>
        <v>1571766514.3943675</v>
      </c>
      <c r="CT123" s="77">
        <f>IF(INDEX([2]pivotTable!AU$310:AU$615,MATCH(totalExpenditure!$A123,[2]pivotTable!$A$310:$A$615,0))/100*INDEX(gDP!BJ$6:BJ$271,MATCH(totalExpenditure!$A123,gDP!$B$6:$B$271))=0,"",INDEX([2]pivotTable!AU$310:AU$615,MATCH(totalExpenditure!$A123,[2]pivotTable!$A$310:$A$615,0))/100*INDEX(gDP!BJ$6:BJ$271,MATCH(totalExpenditure!$A123,gDP!$B$6:$B$271)))</f>
        <v>1689302498.1690156</v>
      </c>
      <c r="CU123" s="77">
        <f>IF(INDEX([2]pivotTable!AV$310:AV$615,MATCH(totalExpenditure!$A123,[2]pivotTable!$A$310:$A$615,0))/100*INDEX(gDP!BK$6:BK$271,MATCH(totalExpenditure!$A123,gDP!$B$6:$B$271))=0,"",INDEX([2]pivotTable!AV$310:AV$615,MATCH(totalExpenditure!$A123,[2]pivotTable!$A$310:$A$615,0))/100*INDEX(gDP!BK$6:BK$271,MATCH(totalExpenditure!$A123,gDP!$B$6:$B$271)))</f>
        <v>1825913235.6478894</v>
      </c>
      <c r="CV123" s="77">
        <f>IF(INDEX([2]pivotTable!AW$310:AW$615,MATCH(totalExpenditure!$A123,[2]pivotTable!$A$310:$A$615,0))/100*INDEX(gDP!BL$6:BL$271,MATCH(totalExpenditure!$A123,gDP!$B$6:$B$271))=0,"",INDEX([2]pivotTable!AW$310:AW$615,MATCH(totalExpenditure!$A123,[2]pivotTable!$A$310:$A$615,0))/100*INDEX(gDP!BL$6:BL$271,MATCH(totalExpenditure!$A123,gDP!$B$6:$B$271)))</f>
        <v>1931422253.5211289</v>
      </c>
      <c r="CW123" s="77">
        <f>IF(INDEX([2]pivotTable!AX$310:AX$615,MATCH(totalExpenditure!$A123,[2]pivotTable!$A$310:$A$615,0))/100*INDEX(gDP!BM$6:BM$271,MATCH(totalExpenditure!$A123,gDP!$B$6:$B$271))=0,"",INDEX([2]pivotTable!AX$310:AX$615,MATCH(totalExpenditure!$A123,[2]pivotTable!$A$310:$A$615,0))/100*INDEX(gDP!BM$6:BM$271,MATCH(totalExpenditure!$A123,gDP!$B$6:$B$271)))</f>
        <v>2014587660.8450727</v>
      </c>
      <c r="CX123" s="77" t="str">
        <f>IF(INDEX([2]pivotTable!AY$310:AY$615,MATCH(totalExpenditure!$A123,[2]pivotTable!$A$310:$A$615,0))/100*INDEX(gDP!BN$6:BN$271,MATCH(totalExpenditure!$A123,gDP!$B$6:$B$271))=0,"",INDEX([2]pivotTable!AY$310:AY$615,MATCH(totalExpenditure!$A123,[2]pivotTable!$A$310:$A$615,0))/100*INDEX(gDP!BN$6:BN$271,MATCH(totalExpenditure!$A123,gDP!$B$6:$B$271)))</f>
        <v/>
      </c>
      <c r="CY123" s="77" t="str">
        <f>IF(INDEX([2]pivotTable!AZ$310:AZ$615,MATCH(totalExpenditure!$A123,[2]pivotTable!$A$310:$A$615,0))/100*INDEX(gDP!BO$6:BO$271,MATCH(totalExpenditure!$A123,gDP!$B$6:$B$271))=0,"",INDEX([2]pivotTable!AZ$310:AZ$615,MATCH(totalExpenditure!$A123,[2]pivotTable!$A$310:$A$615,0))/100*INDEX(gDP!BO$6:BO$271,MATCH(totalExpenditure!$A123,gDP!$B$6:$B$271)))</f>
        <v/>
      </c>
      <c r="CZ123" s="77" t="str">
        <f>IF(B123="","",IF(BA123="","",B123-B123+INDEX(gDP!Q$6:Q$271,MATCH(totalExpenditure!$A123,gDP!$B$6:$B$271))))</f>
        <v/>
      </c>
      <c r="DA123" s="77" t="str">
        <f>IF(C123="","",IF(BB123="","",C123-C123+INDEX(gDP!R$6:R$271,MATCH(totalExpenditure!$A123,gDP!$B$6:$B$271))))</f>
        <v/>
      </c>
      <c r="DB123" s="77" t="str">
        <f>IF(D123="","",IF(BC123="","",D123-D123+INDEX(gDP!S$6:S$271,MATCH(totalExpenditure!$A123,gDP!$B$6:$B$271))))</f>
        <v/>
      </c>
      <c r="DC123" s="77" t="str">
        <f>IF(E123="","",IF(BD123="","",E123-E123+INDEX(gDP!T$6:T$271,MATCH(totalExpenditure!$A123,gDP!$B$6:$B$271))))</f>
        <v/>
      </c>
      <c r="DD123" s="77" t="str">
        <f>IF(F123="","",IF(BE123="","",F123-F123+INDEX(gDP!U$6:U$271,MATCH(totalExpenditure!$A123,gDP!$B$6:$B$271))))</f>
        <v/>
      </c>
      <c r="DE123" s="77" t="str">
        <f>IF(G123="","",IF(BF123="","",G123-G123+INDEX(gDP!V$6:V$271,MATCH(totalExpenditure!$A123,gDP!$B$6:$B$271))))</f>
        <v/>
      </c>
      <c r="DF123" s="77" t="str">
        <f>IF(H123="","",IF(BG123="","",H123-H123+INDEX(gDP!W$6:W$271,MATCH(totalExpenditure!$A123,gDP!$B$6:$B$271))))</f>
        <v/>
      </c>
      <c r="DG123" s="77" t="str">
        <f>IF(I123="","",IF(BH123="","",I123-I123+INDEX(gDP!X$6:X$271,MATCH(totalExpenditure!$A123,gDP!$B$6:$B$271))))</f>
        <v/>
      </c>
      <c r="DH123" s="77" t="str">
        <f>IF(J123="","",IF(BI123="","",J123-J123+INDEX(gDP!Y$6:Y$271,MATCH(totalExpenditure!$A123,gDP!$B$6:$B$271))))</f>
        <v/>
      </c>
      <c r="DI123" s="77" t="str">
        <f>IF(K123="","",IF(BJ123="","",K123-K123+INDEX(gDP!Z$6:Z$271,MATCH(totalExpenditure!$A123,gDP!$B$6:$B$271))))</f>
        <v/>
      </c>
      <c r="DJ123" s="77" t="str">
        <f>IF(L123="","",IF(BK123="","",L123-L123+INDEX(gDP!AA$6:AA$271,MATCH(totalExpenditure!$A123,gDP!$B$6:$B$271))))</f>
        <v/>
      </c>
      <c r="DK123" s="77" t="str">
        <f>IF(M123="","",IF(BL123="","",M123-M123+INDEX(gDP!AB$6:AB$271,MATCH(totalExpenditure!$A123,gDP!$B$6:$B$271))))</f>
        <v/>
      </c>
      <c r="DL123" s="77" t="str">
        <f>IF(N123="","",IF(BM123="","",N123-N123+INDEX(gDP!AC$6:AC$271,MATCH(totalExpenditure!$A123,gDP!$B$6:$B$271))))</f>
        <v/>
      </c>
      <c r="DM123" s="77" t="str">
        <f>IF(O123="","",IF(BN123="","",O123-O123+INDEX(gDP!AD$6:AD$271,MATCH(totalExpenditure!$A123,gDP!$B$6:$B$271))))</f>
        <v/>
      </c>
      <c r="DN123" s="77" t="str">
        <f>IF(P123="","",IF(BO123="","",P123-P123+INDEX(gDP!AE$6:AE$271,MATCH(totalExpenditure!$A123,gDP!$B$6:$B$271))))</f>
        <v/>
      </c>
      <c r="DO123" s="77" t="str">
        <f>IF(Q123="","",IF(BP123="","",Q123-Q123+INDEX(gDP!AF$6:AF$271,MATCH(totalExpenditure!$A123,gDP!$B$6:$B$271))))</f>
        <v/>
      </c>
      <c r="DP123" s="77" t="str">
        <f>IF(R123="","",IF(BQ123="","",R123-R123+INDEX(gDP!AG$6:AG$271,MATCH(totalExpenditure!$A123,gDP!$B$6:$B$271))))</f>
        <v/>
      </c>
      <c r="DQ123" s="77" t="str">
        <f>IF(S123="","",IF(BR123="","",S123-S123+INDEX(gDP!AH$6:AH$271,MATCH(totalExpenditure!$A123,gDP!$B$6:$B$271))))</f>
        <v/>
      </c>
      <c r="DR123" s="77">
        <f>IF(T123="","",IF(BS123="","",T123-T123+INDEX(gDP!AI$6:AI$271,MATCH(totalExpenditure!$A123,gDP!$B$6:$B$271))))</f>
        <v>4160087507.8347201</v>
      </c>
      <c r="DS123" s="77">
        <f>IF(U123="","",IF(BT123="","",U123-U123+INDEX(gDP!AJ$6:AJ$271,MATCH(totalExpenditure!$A123,gDP!$B$6:$B$271))))</f>
        <v>4344467193.2509499</v>
      </c>
      <c r="DT123" s="77">
        <f>IF(V123="","",IF(BU123="","",V123-V123+INDEX(gDP!AK$6:AK$271,MATCH(totalExpenditure!$A123,gDP!$B$6:$B$271))))</f>
        <v>5310833193.5900497</v>
      </c>
      <c r="DU123" s="77">
        <f>IF(W123="","",IF(BV123="","",W123-W123+INDEX(gDP!AL$6:AL$271,MATCH(totalExpenditure!$A123,gDP!$B$6:$B$271))))</f>
        <v>5606400221.6926899</v>
      </c>
      <c r="DV123" s="77">
        <f>IF(X123="","",IF(BW123="","",X123-X123+INDEX(gDP!AM$6:AM$271,MATCH(totalExpenditure!$A123,gDP!$B$6:$B$271))))</f>
        <v>6236295978.2453098</v>
      </c>
      <c r="DW123" s="77">
        <f>IF(Y123="","",IF(BX123="","",Y123-Y123+INDEX(gDP!AN$6:AN$271,MATCH(totalExpenditure!$A123,gDP!$B$6:$B$271))))</f>
        <v>6727597031.9634705</v>
      </c>
      <c r="DX123" s="77">
        <f>IF(Z123="","",IF(BY123="","",Z123-Z123+INDEX(gDP!AO$6:AO$271,MATCH(totalExpenditure!$A123,gDP!$B$6:$B$271))))</f>
        <v>6927503526.0930901</v>
      </c>
      <c r="DY123" s="77">
        <f>IF(AA123="","",IF(BZ123="","",AA123-AA123+INDEX(gDP!AP$6:AP$271,MATCH(totalExpenditure!$A123,gDP!$B$6:$B$271))))</f>
        <v>7245839210.1551504</v>
      </c>
      <c r="DZ123" s="77">
        <f>IF(AB123="","",IF(CA123="","",AB123-AB123+INDEX(gDP!AQ$6:AQ$271,MATCH(totalExpenditure!$A123,gDP!$B$6:$B$271))))</f>
        <v>7912270803.9492197</v>
      </c>
      <c r="EA123" s="77">
        <f>IF(AC123="","",IF(CB123="","",AC123-AC123+INDEX(gDP!AR$6:AR$271,MATCH(totalExpenditure!$A123,gDP!$B$6:$B$271))))</f>
        <v>8149929478.1382198</v>
      </c>
      <c r="EB123" s="77">
        <f>IF(AD123="","",IF(CC123="","",AD123-AD123+INDEX(gDP!AS$6:AS$271,MATCH(totalExpenditure!$A123,gDP!$B$6:$B$271))))</f>
        <v>8460789844.8519001</v>
      </c>
      <c r="EC123" s="77">
        <f>IF(AE123="","",IF(CD123="","",AE123-AE123+INDEX(gDP!AT$6:AT$271,MATCH(totalExpenditure!$A123,gDP!$B$6:$B$271))))</f>
        <v>8975814652.8195992</v>
      </c>
      <c r="ED123" s="77">
        <f>IF(AF123="","",IF(CE123="","",AF123-AF123+INDEX(gDP!AU$6:AU$271,MATCH(totalExpenditure!$A123,gDP!$B$6:$B$271))))</f>
        <v>9582510578.2792702</v>
      </c>
      <c r="EE123" s="77">
        <f>IF(AG123="","",IF(CF123="","",AG123-AG123+INDEX(gDP!AV$6:AV$271,MATCH(totalExpenditure!$A123,gDP!$B$6:$B$271))))</f>
        <v>10195627644.569799</v>
      </c>
      <c r="EF123" s="77">
        <f>IF(AH123="","",IF(CG123="","",AH123-AH123+INDEX(gDP!AW$6:AW$271,MATCH(totalExpenditure!$A123,gDP!$B$6:$B$271))))</f>
        <v>11411706629.055</v>
      </c>
      <c r="EG123" s="77">
        <f>IF(AI123="","",IF(CH123="","",AI123-AI123+INDEX(gDP!AX$6:AX$271,MATCH(totalExpenditure!$A123,gDP!$B$6:$B$271))))</f>
        <v>12588998589.562799</v>
      </c>
      <c r="EH123" s="77">
        <f>IF(AJ123="","",IF(CI123="","",AJ123-AJ123+INDEX(gDP!AY$6:AY$271,MATCH(totalExpenditure!$A123,gDP!$B$6:$B$271))))</f>
        <v>15056981664.315901</v>
      </c>
      <c r="EI123" s="77">
        <f>IF(AK123="","",IF(CJ123="","",AK123-AK123+INDEX(gDP!AZ$6:AZ$271,MATCH(totalExpenditure!$A123,gDP!$B$6:$B$271))))</f>
        <v>17110437235.542999</v>
      </c>
      <c r="EJ123" s="77">
        <f>IF(AL123="","",IF(CK123="","",AL123-AL123+INDEX(gDP!BA$6:BA$271,MATCH(totalExpenditure!$A123,gDP!$B$6:$B$271))))</f>
        <v>22658715989.3302</v>
      </c>
      <c r="EK123" s="77">
        <f>IF(AM123="","",IF(CL123="","",AM123-AM123+INDEX(gDP!BB$6:BB$271,MATCH(totalExpenditure!$A123,gDP!$B$6:$B$271))))</f>
        <v>24537876056.338001</v>
      </c>
      <c r="EL123" s="77">
        <f>IF(AN123="","",IF(CM123="","",AN123-AN123+INDEX(gDP!BC$6:BC$271,MATCH(totalExpenditure!$A123,gDP!$B$6:$B$271))))</f>
        <v>27133804225.3521</v>
      </c>
      <c r="EM123" s="77">
        <f>IF(AO123="","",IF(CN123="","",AO123-AO123+INDEX(gDP!BD$6:BD$271,MATCH(totalExpenditure!$A123,gDP!$B$6:$B$271))))</f>
        <v>29524149154.9296</v>
      </c>
      <c r="EN123" s="77">
        <f>IF(AP123="","",IF(CO123="","",AP123-AP123+INDEX(gDP!BE$6:BE$271,MATCH(totalExpenditure!$A123,gDP!$B$6:$B$271))))</f>
        <v>31634561690.1408</v>
      </c>
      <c r="EO123" s="77">
        <f>IF(AQ123="","",IF(CP123="","",AQ123-AQ123+INDEX(gDP!BF$6:BF$271,MATCH(totalExpenditure!$A123,gDP!$B$6:$B$271))))</f>
        <v>34454440140.8451</v>
      </c>
      <c r="EP123" s="77">
        <f>IF(AR123="","",IF(CQ123="","",AR123-AR123+INDEX(gDP!BG$6:BG$271,MATCH(totalExpenditure!$A123,gDP!$B$6:$B$271))))</f>
        <v>36847643521.126801</v>
      </c>
      <c r="EQ123" s="77">
        <f>IF(AS123="","",IF(CR123="","",AS123-AS123+INDEX(gDP!BH$6:BH$271,MATCH(totalExpenditure!$A123,gDP!$B$6:$B$271))))</f>
        <v>38587017887.323898</v>
      </c>
      <c r="ER123" s="77">
        <f>IF(AT123="","",IF(CS123="","",AT123-AT123+INDEX(gDP!BI$6:BI$271,MATCH(totalExpenditure!$A123,gDP!$B$6:$B$271))))</f>
        <v>39892551126.760597</v>
      </c>
      <c r="ES123" s="77">
        <f>IF(AU123="","",IF(CT123="","",AU123-AU123+INDEX(gDP!BJ$6:BJ$271,MATCH(totalExpenditure!$A123,gDP!$B$6:$B$271))))</f>
        <v>41608435915.492996</v>
      </c>
      <c r="ET123" s="77">
        <f>IF(AV123="","",IF(CU123="","",AV123-AV123+INDEX(gDP!BK$6:BK$271,MATCH(totalExpenditure!$A123,gDP!$B$6:$B$271))))</f>
        <v>43370860704.225403</v>
      </c>
      <c r="EU123" s="77">
        <f>IF(AW123="","",IF(CV123="","",AW123-AW123+INDEX(gDP!BL$6:BL$271,MATCH(totalExpenditure!$A123,gDP!$B$6:$B$271))))</f>
        <v>44502816901.408501</v>
      </c>
      <c r="EV123" s="77">
        <f>IF(AX123="","",IF(CW123="","",AX123-AX123+INDEX(gDP!BM$6:BM$271,MATCH(totalExpenditure!$A123,gDP!$B$6:$B$271))))</f>
        <v>43700383098.591599</v>
      </c>
      <c r="EW123" s="77" t="str">
        <f>IF(AY123="","",IF(CX123="","",AY123-AY123+INDEX(gDP!BN$6:BN$271,MATCH(totalExpenditure!$A123,gDP!$B$6:$B$271))))</f>
        <v/>
      </c>
      <c r="EX123" s="77" t="str">
        <f>IF(AZ123="","",IF(CY123="","",AZ123-AZ123+INDEX(gDP!BO$6:BO$271,MATCH(totalExpenditure!$A123,gDP!$B$6:$B$271))))</f>
        <v/>
      </c>
    </row>
    <row r="124" spans="1:154" x14ac:dyDescent="0.35">
      <c r="A124" t="s">
        <v>457</v>
      </c>
      <c r="B124" s="77" t="str">
        <f>IF(INDEX([2]pivotTable!B$3:B$308,MATCH(totalExpenditure!$A124,[2]pivotTable!$A$3:$A$308,0))/100*INDEX(gDP!Q$6:Q$271,MATCH(totalExpenditure!$A124,gDP!$B$6:$B$271))=0,"",INDEX([2]pivotTable!B$3:B$308,MATCH(totalExpenditure!$A124,[2]pivotTable!$A$3:$A$308,0))/100*INDEX(gDP!Q$6:Q$271,MATCH(totalExpenditure!$A124,gDP!$B$6:$B$271)))</f>
        <v/>
      </c>
      <c r="C124" s="77" t="str">
        <f>IF(INDEX([2]pivotTable!C$3:C$308,MATCH(totalExpenditure!$A124,[2]pivotTable!$A$3:$A$308,0))/100*INDEX(gDP!R$6:R$271,MATCH(totalExpenditure!$A124,gDP!$B$6:$B$271))=0,"",INDEX([2]pivotTable!C$3:C$308,MATCH(totalExpenditure!$A124,[2]pivotTable!$A$3:$A$308,0))/100*INDEX(gDP!R$6:R$271,MATCH(totalExpenditure!$A124,gDP!$B$6:$B$271)))</f>
        <v/>
      </c>
      <c r="D124" s="77" t="str">
        <f>IF(INDEX([2]pivotTable!D$3:D$308,MATCH(totalExpenditure!$A124,[2]pivotTable!$A$3:$A$308,0))/100*INDEX(gDP!S$6:S$271,MATCH(totalExpenditure!$A124,gDP!$B$6:$B$271))=0,"",INDEX([2]pivotTable!D$3:D$308,MATCH(totalExpenditure!$A124,[2]pivotTable!$A$3:$A$308,0))/100*INDEX(gDP!S$6:S$271,MATCH(totalExpenditure!$A124,gDP!$B$6:$B$271)))</f>
        <v/>
      </c>
      <c r="E124" s="77" t="str">
        <f>IF(INDEX([2]pivotTable!E$3:E$308,MATCH(totalExpenditure!$A124,[2]pivotTable!$A$3:$A$308,0))/100*INDEX(gDP!T$6:T$271,MATCH(totalExpenditure!$A124,gDP!$B$6:$B$271))=0,"",INDEX([2]pivotTable!E$3:E$308,MATCH(totalExpenditure!$A124,[2]pivotTable!$A$3:$A$308,0))/100*INDEX(gDP!T$6:T$271,MATCH(totalExpenditure!$A124,gDP!$B$6:$B$271)))</f>
        <v/>
      </c>
      <c r="F124" s="77" t="str">
        <f>IF(INDEX([2]pivotTable!F$3:F$308,MATCH(totalExpenditure!$A124,[2]pivotTable!$A$3:$A$308,0))/100*INDEX(gDP!U$6:U$271,MATCH(totalExpenditure!$A124,gDP!$B$6:$B$271))=0,"",INDEX([2]pivotTable!F$3:F$308,MATCH(totalExpenditure!$A124,[2]pivotTable!$A$3:$A$308,0))/100*INDEX(gDP!U$6:U$271,MATCH(totalExpenditure!$A124,gDP!$B$6:$B$271)))</f>
        <v/>
      </c>
      <c r="G124" s="77" t="str">
        <f>IF(INDEX([2]pivotTable!G$3:G$308,MATCH(totalExpenditure!$A124,[2]pivotTable!$A$3:$A$308,0))/100*INDEX(gDP!V$6:V$271,MATCH(totalExpenditure!$A124,gDP!$B$6:$B$271))=0,"",INDEX([2]pivotTable!G$3:G$308,MATCH(totalExpenditure!$A124,[2]pivotTable!$A$3:$A$308,0))/100*INDEX(gDP!V$6:V$271,MATCH(totalExpenditure!$A124,gDP!$B$6:$B$271)))</f>
        <v/>
      </c>
      <c r="H124" s="77" t="str">
        <f>IF(INDEX([2]pivotTable!H$3:H$308,MATCH(totalExpenditure!$A124,[2]pivotTable!$A$3:$A$308,0))/100*INDEX(gDP!W$6:W$271,MATCH(totalExpenditure!$A124,gDP!$B$6:$B$271))=0,"",INDEX([2]pivotTable!H$3:H$308,MATCH(totalExpenditure!$A124,[2]pivotTable!$A$3:$A$308,0))/100*INDEX(gDP!W$6:W$271,MATCH(totalExpenditure!$A124,gDP!$B$6:$B$271)))</f>
        <v/>
      </c>
      <c r="I124" s="77" t="str">
        <f>IF(INDEX([2]pivotTable!I$3:I$308,MATCH(totalExpenditure!$A124,[2]pivotTable!$A$3:$A$308,0))/100*INDEX(gDP!X$6:X$271,MATCH(totalExpenditure!$A124,gDP!$B$6:$B$271))=0,"",INDEX([2]pivotTable!I$3:I$308,MATCH(totalExpenditure!$A124,[2]pivotTable!$A$3:$A$308,0))/100*INDEX(gDP!X$6:X$271,MATCH(totalExpenditure!$A124,gDP!$B$6:$B$271)))</f>
        <v/>
      </c>
      <c r="J124" s="77" t="str">
        <f>IF(INDEX([2]pivotTable!J$3:J$308,MATCH(totalExpenditure!$A124,[2]pivotTable!$A$3:$A$308,0))/100*INDEX(gDP!Y$6:Y$271,MATCH(totalExpenditure!$A124,gDP!$B$6:$B$271))=0,"",INDEX([2]pivotTable!J$3:J$308,MATCH(totalExpenditure!$A124,[2]pivotTable!$A$3:$A$308,0))/100*INDEX(gDP!Y$6:Y$271,MATCH(totalExpenditure!$A124,gDP!$B$6:$B$271)))</f>
        <v/>
      </c>
      <c r="K124" s="77" t="str">
        <f>IF(INDEX([2]pivotTable!K$3:K$308,MATCH(totalExpenditure!$A124,[2]pivotTable!$A$3:$A$308,0))/100*INDEX(gDP!Z$6:Z$271,MATCH(totalExpenditure!$A124,gDP!$B$6:$B$271))=0,"",INDEX([2]pivotTable!K$3:K$308,MATCH(totalExpenditure!$A124,[2]pivotTable!$A$3:$A$308,0))/100*INDEX(gDP!Z$6:Z$271,MATCH(totalExpenditure!$A124,gDP!$B$6:$B$271)))</f>
        <v/>
      </c>
      <c r="L124" s="77" t="str">
        <f>IF(INDEX([2]pivotTable!L$3:L$308,MATCH(totalExpenditure!$A124,[2]pivotTable!$A$3:$A$308,0))/100*INDEX(gDP!AA$6:AA$271,MATCH(totalExpenditure!$A124,gDP!$B$6:$B$271))=0,"",INDEX([2]pivotTable!L$3:L$308,MATCH(totalExpenditure!$A124,[2]pivotTable!$A$3:$A$308,0))/100*INDEX(gDP!AA$6:AA$271,MATCH(totalExpenditure!$A124,gDP!$B$6:$B$271)))</f>
        <v/>
      </c>
      <c r="M124" s="77" t="str">
        <f>IF(INDEX([2]pivotTable!M$3:M$308,MATCH(totalExpenditure!$A124,[2]pivotTable!$A$3:$A$308,0))/100*INDEX(gDP!AB$6:AB$271,MATCH(totalExpenditure!$A124,gDP!$B$6:$B$271))=0,"",INDEX([2]pivotTable!M$3:M$308,MATCH(totalExpenditure!$A124,[2]pivotTable!$A$3:$A$308,0))/100*INDEX(gDP!AB$6:AB$271,MATCH(totalExpenditure!$A124,gDP!$B$6:$B$271)))</f>
        <v/>
      </c>
      <c r="N124" s="77" t="str">
        <f>IF(INDEX([2]pivotTable!N$3:N$308,MATCH(totalExpenditure!$A124,[2]pivotTable!$A$3:$A$308,0))/100*INDEX(gDP!AC$6:AC$271,MATCH(totalExpenditure!$A124,gDP!$B$6:$B$271))=0,"",INDEX([2]pivotTable!N$3:N$308,MATCH(totalExpenditure!$A124,[2]pivotTable!$A$3:$A$308,0))/100*INDEX(gDP!AC$6:AC$271,MATCH(totalExpenditure!$A124,gDP!$B$6:$B$271)))</f>
        <v/>
      </c>
      <c r="O124" s="77" t="str">
        <f>IF(INDEX([2]pivotTable!O$3:O$308,MATCH(totalExpenditure!$A124,[2]pivotTable!$A$3:$A$308,0))/100*INDEX(gDP!AD$6:AD$271,MATCH(totalExpenditure!$A124,gDP!$B$6:$B$271))=0,"",INDEX([2]pivotTable!O$3:O$308,MATCH(totalExpenditure!$A124,[2]pivotTable!$A$3:$A$308,0))/100*INDEX(gDP!AD$6:AD$271,MATCH(totalExpenditure!$A124,gDP!$B$6:$B$271)))</f>
        <v/>
      </c>
      <c r="P124" s="77" t="str">
        <f>IF(INDEX([2]pivotTable!P$3:P$308,MATCH(totalExpenditure!$A124,[2]pivotTable!$A$3:$A$308,0))/100*INDEX(gDP!AE$6:AE$271,MATCH(totalExpenditure!$A124,gDP!$B$6:$B$271))=0,"",INDEX([2]pivotTable!P$3:P$308,MATCH(totalExpenditure!$A124,[2]pivotTable!$A$3:$A$308,0))/100*INDEX(gDP!AE$6:AE$271,MATCH(totalExpenditure!$A124,gDP!$B$6:$B$271)))</f>
        <v/>
      </c>
      <c r="Q124" s="77" t="str">
        <f>IF(INDEX([2]pivotTable!Q$3:Q$308,MATCH(totalExpenditure!$A124,[2]pivotTable!$A$3:$A$308,0))/100*INDEX(gDP!AF$6:AF$271,MATCH(totalExpenditure!$A124,gDP!$B$6:$B$271))=0,"",INDEX([2]pivotTable!Q$3:Q$308,MATCH(totalExpenditure!$A124,[2]pivotTable!$A$3:$A$308,0))/100*INDEX(gDP!AF$6:AF$271,MATCH(totalExpenditure!$A124,gDP!$B$6:$B$271)))</f>
        <v/>
      </c>
      <c r="R124" s="77" t="str">
        <f>IF(INDEX([2]pivotTable!R$3:R$308,MATCH(totalExpenditure!$A124,[2]pivotTable!$A$3:$A$308,0))/100*INDEX(gDP!AG$6:AG$271,MATCH(totalExpenditure!$A124,gDP!$B$6:$B$271))=0,"",INDEX([2]pivotTable!R$3:R$308,MATCH(totalExpenditure!$A124,[2]pivotTable!$A$3:$A$308,0))/100*INDEX(gDP!AG$6:AG$271,MATCH(totalExpenditure!$A124,gDP!$B$6:$B$271)))</f>
        <v/>
      </c>
      <c r="S124" s="77" t="str">
        <f>IF(INDEX([2]pivotTable!S$3:S$308,MATCH(totalExpenditure!$A124,[2]pivotTable!$A$3:$A$308,0))/100*INDEX(gDP!AH$6:AH$271,MATCH(totalExpenditure!$A124,gDP!$B$6:$B$271))=0,"",INDEX([2]pivotTable!S$3:S$308,MATCH(totalExpenditure!$A124,[2]pivotTable!$A$3:$A$308,0))/100*INDEX(gDP!AH$6:AH$271,MATCH(totalExpenditure!$A124,gDP!$B$6:$B$271)))</f>
        <v/>
      </c>
      <c r="T124" s="77" t="str">
        <f>IF(INDEX([2]pivotTable!T$3:T$308,MATCH(totalExpenditure!$A124,[2]pivotTable!$A$3:$A$308,0))/100*INDEX(gDP!AI$6:AI$271,MATCH(totalExpenditure!$A124,gDP!$B$6:$B$271))=0,"",INDEX([2]pivotTable!T$3:T$308,MATCH(totalExpenditure!$A124,[2]pivotTable!$A$3:$A$308,0))/100*INDEX(gDP!AI$6:AI$271,MATCH(totalExpenditure!$A124,gDP!$B$6:$B$271)))</f>
        <v/>
      </c>
      <c r="U124" s="77">
        <f>IF(INDEX([2]pivotTable!U$3:U$308,MATCH(totalExpenditure!$A124,[2]pivotTable!$A$3:$A$308,0))/100*INDEX(gDP!AJ$6:AJ$271,MATCH(totalExpenditure!$A124,gDP!$B$6:$B$271))=0,"",INDEX([2]pivotTable!U$3:U$308,MATCH(totalExpenditure!$A124,[2]pivotTable!$A$3:$A$308,0))/100*INDEX(gDP!AJ$6:AJ$271,MATCH(totalExpenditure!$A124,gDP!$B$6:$B$271)))</f>
        <v>66394796843.809616</v>
      </c>
      <c r="V124" s="77">
        <f>IF(INDEX([2]pivotTable!V$3:V$308,MATCH(totalExpenditure!$A124,[2]pivotTable!$A$3:$A$308,0))/100*INDEX(gDP!AK$6:AK$271,MATCH(totalExpenditure!$A124,gDP!$B$6:$B$271))=0,"",INDEX([2]pivotTable!V$3:V$308,MATCH(totalExpenditure!$A124,[2]pivotTable!$A$3:$A$308,0))/100*INDEX(gDP!AK$6:AK$271,MATCH(totalExpenditure!$A124,gDP!$B$6:$B$271)))</f>
        <v>72448793182.541412</v>
      </c>
      <c r="W124" s="77">
        <f>IF(INDEX([2]pivotTable!W$3:W$308,MATCH(totalExpenditure!$A124,[2]pivotTable!$A$3:$A$308,0))/100*INDEX(gDP!AL$6:AL$271,MATCH(totalExpenditure!$A124,gDP!$B$6:$B$271))=0,"",INDEX([2]pivotTable!W$3:W$308,MATCH(totalExpenditure!$A124,[2]pivotTable!$A$3:$A$308,0))/100*INDEX(gDP!AL$6:AL$271,MATCH(totalExpenditure!$A124,gDP!$B$6:$B$271)))</f>
        <v>83479704814.303802</v>
      </c>
      <c r="X124" s="77" t="str">
        <f>IF(INDEX([2]pivotTable!X$3:X$308,MATCH(totalExpenditure!$A124,[2]pivotTable!$A$3:$A$308,0))/100*INDEX(gDP!AM$6:AM$271,MATCH(totalExpenditure!$A124,gDP!$B$6:$B$271))=0,"",INDEX([2]pivotTable!X$3:X$308,MATCH(totalExpenditure!$A124,[2]pivotTable!$A$3:$A$308,0))/100*INDEX(gDP!AM$6:AM$271,MATCH(totalExpenditure!$A124,gDP!$B$6:$B$271)))</f>
        <v/>
      </c>
      <c r="Y124" s="77" t="str">
        <f>IF(INDEX([2]pivotTable!Y$3:Y$308,MATCH(totalExpenditure!$A124,[2]pivotTable!$A$3:$A$308,0))/100*INDEX(gDP!AN$6:AN$271,MATCH(totalExpenditure!$A124,gDP!$B$6:$B$271))=0,"",INDEX([2]pivotTable!Y$3:Y$308,MATCH(totalExpenditure!$A124,[2]pivotTable!$A$3:$A$308,0))/100*INDEX(gDP!AN$6:AN$271,MATCH(totalExpenditure!$A124,gDP!$B$6:$B$271)))</f>
        <v/>
      </c>
      <c r="Z124" s="77" t="str">
        <f>IF(INDEX([2]pivotTable!Z$3:Z$308,MATCH(totalExpenditure!$A124,[2]pivotTable!$A$3:$A$308,0))/100*INDEX(gDP!AO$6:AO$271,MATCH(totalExpenditure!$A124,gDP!$B$6:$B$271))=0,"",INDEX([2]pivotTable!Z$3:Z$308,MATCH(totalExpenditure!$A124,[2]pivotTable!$A$3:$A$308,0))/100*INDEX(gDP!AO$6:AO$271,MATCH(totalExpenditure!$A124,gDP!$B$6:$B$271)))</f>
        <v/>
      </c>
      <c r="AA124" s="77" t="str">
        <f>IF(INDEX([2]pivotTable!AA$3:AA$308,MATCH(totalExpenditure!$A124,[2]pivotTable!$A$3:$A$308,0))/100*INDEX(gDP!AP$6:AP$271,MATCH(totalExpenditure!$A124,gDP!$B$6:$B$271))=0,"",INDEX([2]pivotTable!AA$3:AA$308,MATCH(totalExpenditure!$A124,[2]pivotTable!$A$3:$A$308,0))/100*INDEX(gDP!AP$6:AP$271,MATCH(totalExpenditure!$A124,gDP!$B$6:$B$271)))</f>
        <v/>
      </c>
      <c r="AB124" s="77" t="str">
        <f>IF(INDEX([2]pivotTable!AB$3:AB$308,MATCH(totalExpenditure!$A124,[2]pivotTable!$A$3:$A$308,0))/100*INDEX(gDP!AQ$6:AQ$271,MATCH(totalExpenditure!$A124,gDP!$B$6:$B$271))=0,"",INDEX([2]pivotTable!AB$3:AB$308,MATCH(totalExpenditure!$A124,[2]pivotTable!$A$3:$A$308,0))/100*INDEX(gDP!AQ$6:AQ$271,MATCH(totalExpenditure!$A124,gDP!$B$6:$B$271)))</f>
        <v/>
      </c>
      <c r="AC124" s="77" t="str">
        <f>IF(INDEX([2]pivotTable!AC$3:AC$308,MATCH(totalExpenditure!$A124,[2]pivotTable!$A$3:$A$308,0))/100*INDEX(gDP!AR$6:AR$271,MATCH(totalExpenditure!$A124,gDP!$B$6:$B$271))=0,"",INDEX([2]pivotTable!AC$3:AC$308,MATCH(totalExpenditure!$A124,[2]pivotTable!$A$3:$A$308,0))/100*INDEX(gDP!AR$6:AR$271,MATCH(totalExpenditure!$A124,gDP!$B$6:$B$271)))</f>
        <v/>
      </c>
      <c r="AD124" s="77" t="str">
        <f>IF(INDEX([2]pivotTable!AD$3:AD$308,MATCH(totalExpenditure!$A124,[2]pivotTable!$A$3:$A$308,0))/100*INDEX(gDP!AS$6:AS$271,MATCH(totalExpenditure!$A124,gDP!$B$6:$B$271))=0,"",INDEX([2]pivotTable!AD$3:AD$308,MATCH(totalExpenditure!$A124,[2]pivotTable!$A$3:$A$308,0))/100*INDEX(gDP!AS$6:AS$271,MATCH(totalExpenditure!$A124,gDP!$B$6:$B$271)))</f>
        <v/>
      </c>
      <c r="AE124" s="77" t="str">
        <f>IF(INDEX([2]pivotTable!AE$3:AE$308,MATCH(totalExpenditure!$A124,[2]pivotTable!$A$3:$A$308,0))/100*INDEX(gDP!AT$6:AT$271,MATCH(totalExpenditure!$A124,gDP!$B$6:$B$271))=0,"",INDEX([2]pivotTable!AE$3:AE$308,MATCH(totalExpenditure!$A124,[2]pivotTable!$A$3:$A$308,0))/100*INDEX(gDP!AT$6:AT$271,MATCH(totalExpenditure!$A124,gDP!$B$6:$B$271)))</f>
        <v/>
      </c>
      <c r="AF124" s="77" t="str">
        <f>IF(INDEX([2]pivotTable!AF$3:AF$308,MATCH(totalExpenditure!$A124,[2]pivotTable!$A$3:$A$308,0))/100*INDEX(gDP!AU$6:AU$271,MATCH(totalExpenditure!$A124,gDP!$B$6:$B$271))=0,"",INDEX([2]pivotTable!AF$3:AF$308,MATCH(totalExpenditure!$A124,[2]pivotTable!$A$3:$A$308,0))/100*INDEX(gDP!AU$6:AU$271,MATCH(totalExpenditure!$A124,gDP!$B$6:$B$271)))</f>
        <v/>
      </c>
      <c r="AG124" s="77" t="str">
        <f>IF(INDEX([2]pivotTable!AG$3:AG$308,MATCH(totalExpenditure!$A124,[2]pivotTable!$A$3:$A$308,0))/100*INDEX(gDP!AV$6:AV$271,MATCH(totalExpenditure!$A124,gDP!$B$6:$B$271))=0,"",INDEX([2]pivotTable!AG$3:AG$308,MATCH(totalExpenditure!$A124,[2]pivotTable!$A$3:$A$308,0))/100*INDEX(gDP!AV$6:AV$271,MATCH(totalExpenditure!$A124,gDP!$B$6:$B$271)))</f>
        <v/>
      </c>
      <c r="AH124" s="77" t="str">
        <f>IF(INDEX([2]pivotTable!AH$3:AH$308,MATCH(totalExpenditure!$A124,[2]pivotTable!$A$3:$A$308,0))/100*INDEX(gDP!AW$6:AW$271,MATCH(totalExpenditure!$A124,gDP!$B$6:$B$271))=0,"",INDEX([2]pivotTable!AH$3:AH$308,MATCH(totalExpenditure!$A124,[2]pivotTable!$A$3:$A$308,0))/100*INDEX(gDP!AW$6:AW$271,MATCH(totalExpenditure!$A124,gDP!$B$6:$B$271)))</f>
        <v/>
      </c>
      <c r="AI124" s="77">
        <f>IF(INDEX([2]pivotTable!AI$3:AI$308,MATCH(totalExpenditure!$A124,[2]pivotTable!$A$3:$A$308,0))/100*INDEX(gDP!AX$6:AX$271,MATCH(totalExpenditure!$A124,gDP!$B$6:$B$271))=0,"",INDEX([2]pivotTable!AI$3:AI$308,MATCH(totalExpenditure!$A124,[2]pivotTable!$A$3:$A$308,0))/100*INDEX(gDP!AX$6:AX$271,MATCH(totalExpenditure!$A124,gDP!$B$6:$B$271)))</f>
        <v>81168646194.54863</v>
      </c>
      <c r="AJ124" s="77">
        <f>IF(INDEX([2]pivotTable!AJ$3:AJ$308,MATCH(totalExpenditure!$A124,[2]pivotTable!$A$3:$A$308,0))/100*INDEX(gDP!AY$6:AY$271,MATCH(totalExpenditure!$A124,gDP!$B$6:$B$271))=0,"",INDEX([2]pivotTable!AJ$3:AJ$308,MATCH(totalExpenditure!$A124,[2]pivotTable!$A$3:$A$308,0))/100*INDEX(gDP!AY$6:AY$271,MATCH(totalExpenditure!$A124,gDP!$B$6:$B$271)))</f>
        <v>75467275211.458694</v>
      </c>
      <c r="AK124" s="77">
        <f>IF(INDEX([2]pivotTable!AK$3:AK$308,MATCH(totalExpenditure!$A124,[2]pivotTable!$A$3:$A$308,0))/100*INDEX(gDP!AZ$6:AZ$271,MATCH(totalExpenditure!$A124,gDP!$B$6:$B$271))=0,"",INDEX([2]pivotTable!AK$3:AK$308,MATCH(totalExpenditure!$A124,[2]pivotTable!$A$3:$A$308,0))/100*INDEX(gDP!AZ$6:AZ$271,MATCH(totalExpenditure!$A124,gDP!$B$6:$B$271)))</f>
        <v>74191964909.747925</v>
      </c>
      <c r="AL124" s="77">
        <f>IF(INDEX([2]pivotTable!AL$3:AL$308,MATCH(totalExpenditure!$A124,[2]pivotTable!$A$3:$A$308,0))/100*INDEX(gDP!BA$6:BA$271,MATCH(totalExpenditure!$A124,gDP!$B$6:$B$271))=0,"",INDEX([2]pivotTable!AL$3:AL$308,MATCH(totalExpenditure!$A124,[2]pivotTable!$A$3:$A$308,0))/100*INDEX(gDP!BA$6:BA$271,MATCH(totalExpenditure!$A124,gDP!$B$6:$B$271)))</f>
        <v>83749537488.087723</v>
      </c>
      <c r="AM124" s="77">
        <f>IF(INDEX([2]pivotTable!AM$3:AM$308,MATCH(totalExpenditure!$A124,[2]pivotTable!$A$3:$A$308,0))/100*INDEX(gDP!BB$6:BB$271,MATCH(totalExpenditure!$A124,gDP!$B$6:$B$271))=0,"",INDEX([2]pivotTable!AM$3:AM$308,MATCH(totalExpenditure!$A124,[2]pivotTable!$A$3:$A$308,0))/100*INDEX(gDP!BB$6:BB$271,MATCH(totalExpenditure!$A124,gDP!$B$6:$B$271)))</f>
        <v>95739825435.689407</v>
      </c>
      <c r="AN124" s="77">
        <f>IF(INDEX([2]pivotTable!AN$3:AN$308,MATCH(totalExpenditure!$A124,[2]pivotTable!$A$3:$A$308,0))/100*INDEX(gDP!BC$6:BC$271,MATCH(totalExpenditure!$A124,gDP!$B$6:$B$271))=0,"",INDEX([2]pivotTable!AN$3:AN$308,MATCH(totalExpenditure!$A124,[2]pivotTable!$A$3:$A$308,0))/100*INDEX(gDP!BC$6:BC$271,MATCH(totalExpenditure!$A124,gDP!$B$6:$B$271)))</f>
        <v>96176498542.518936</v>
      </c>
      <c r="AO124" s="77">
        <f>IF(INDEX([2]pivotTable!AO$3:AO$308,MATCH(totalExpenditure!$A124,[2]pivotTable!$A$3:$A$308,0))/100*INDEX(gDP!BD$6:BD$271,MATCH(totalExpenditure!$A124,gDP!$B$6:$B$271))=0,"",INDEX([2]pivotTable!AO$3:AO$308,MATCH(totalExpenditure!$A124,[2]pivotTable!$A$3:$A$308,0))/100*INDEX(gDP!BD$6:BD$271,MATCH(totalExpenditure!$A124,gDP!$B$6:$B$271)))</f>
        <v>107210131364.27121</v>
      </c>
      <c r="AP124" s="77">
        <f>IF(INDEX([2]pivotTable!AP$3:AP$308,MATCH(totalExpenditure!$A124,[2]pivotTable!$A$3:$A$308,0))/100*INDEX(gDP!BE$6:BE$271,MATCH(totalExpenditure!$A124,gDP!$B$6:$B$271))=0,"",INDEX([2]pivotTable!AP$3:AP$308,MATCH(totalExpenditure!$A124,[2]pivotTable!$A$3:$A$308,0))/100*INDEX(gDP!BE$6:BE$271,MATCH(totalExpenditure!$A124,gDP!$B$6:$B$271)))</f>
        <v>111648061330.66954</v>
      </c>
      <c r="AQ124" s="77">
        <f>IF(INDEX([2]pivotTable!AQ$3:AQ$308,MATCH(totalExpenditure!$A124,[2]pivotTable!$A$3:$A$308,0))/100*INDEX(gDP!BF$6:BF$271,MATCH(totalExpenditure!$A124,gDP!$B$6:$B$271))=0,"",INDEX([2]pivotTable!AQ$3:AQ$308,MATCH(totalExpenditure!$A124,[2]pivotTable!$A$3:$A$308,0))/100*INDEX(gDP!BF$6:BF$271,MATCH(totalExpenditure!$A124,gDP!$B$6:$B$271)))</f>
        <v>90694510352.291519</v>
      </c>
      <c r="AR124" s="77">
        <f>IF(INDEX([2]pivotTable!AR$3:AR$308,MATCH(totalExpenditure!$A124,[2]pivotTable!$A$3:$A$308,0))/100*INDEX(gDP!BG$6:BG$271,MATCH(totalExpenditure!$A124,gDP!$B$6:$B$271))=0,"",INDEX([2]pivotTable!AR$3:AR$308,MATCH(totalExpenditure!$A124,[2]pivotTable!$A$3:$A$308,0))/100*INDEX(gDP!BG$6:BG$271,MATCH(totalExpenditure!$A124,gDP!$B$6:$B$271)))</f>
        <v>87656199855.823883</v>
      </c>
      <c r="AS124" s="77">
        <f>IF(INDEX([2]pivotTable!AS$3:AS$308,MATCH(totalExpenditure!$A124,[2]pivotTable!$A$3:$A$308,0))/100*INDEX(gDP!BH$6:BH$271,MATCH(totalExpenditure!$A124,gDP!$B$6:$B$271))=0,"",INDEX([2]pivotTable!AS$3:AS$308,MATCH(totalExpenditure!$A124,[2]pivotTable!$A$3:$A$308,0))/100*INDEX(gDP!BH$6:BH$271,MATCH(totalExpenditure!$A124,gDP!$B$6:$B$271)))</f>
        <v>76897300278.980301</v>
      </c>
      <c r="AT124" s="77">
        <f>IF(INDEX([2]pivotTable!AT$3:AT$308,MATCH(totalExpenditure!$A124,[2]pivotTable!$A$3:$A$308,0))/100*INDEX(gDP!BI$6:BI$271,MATCH(totalExpenditure!$A124,gDP!$B$6:$B$271))=0,"",INDEX([2]pivotTable!AT$3:AT$308,MATCH(totalExpenditure!$A124,[2]pivotTable!$A$3:$A$308,0))/100*INDEX(gDP!BI$6:BI$271,MATCH(totalExpenditure!$A124,gDP!$B$6:$B$271)))</f>
        <v>81059577566.216705</v>
      </c>
      <c r="AU124" s="77">
        <f>IF(INDEX([2]pivotTable!AU$3:AU$308,MATCH(totalExpenditure!$A124,[2]pivotTable!$A$3:$A$308,0))/100*INDEX(gDP!BJ$6:BJ$271,MATCH(totalExpenditure!$A124,gDP!$B$6:$B$271))=0,"",INDEX([2]pivotTable!AU$3:AU$308,MATCH(totalExpenditure!$A124,[2]pivotTable!$A$3:$A$308,0))/100*INDEX(gDP!BJ$6:BJ$271,MATCH(totalExpenditure!$A124,gDP!$B$6:$B$271)))</f>
        <v>87768905170.895279</v>
      </c>
      <c r="AV124" s="77">
        <f>IF(INDEX([2]pivotTable!AV$3:AV$308,MATCH(totalExpenditure!$A124,[2]pivotTable!$A$3:$A$308,0))/100*INDEX(gDP!BK$6:BK$271,MATCH(totalExpenditure!$A124,gDP!$B$6:$B$271))=0,"",INDEX([2]pivotTable!AV$3:AV$308,MATCH(totalExpenditure!$A124,[2]pivotTable!$A$3:$A$308,0))/100*INDEX(gDP!BK$6:BK$271,MATCH(totalExpenditure!$A124,gDP!$B$6:$B$271)))</f>
        <v>89727680719.982513</v>
      </c>
      <c r="AW124" s="77">
        <f>IF(INDEX([2]pivotTable!AW$3:AW$308,MATCH(totalExpenditure!$A124,[2]pivotTable!$A$3:$A$308,0))/100*INDEX(gDP!BL$6:BL$271,MATCH(totalExpenditure!$A124,gDP!$B$6:$B$271))=0,"",INDEX([2]pivotTable!AW$3:AW$308,MATCH(totalExpenditure!$A124,[2]pivotTable!$A$3:$A$308,0))/100*INDEX(gDP!BL$6:BL$271,MATCH(totalExpenditure!$A124,gDP!$B$6:$B$271)))</f>
        <v>93659287510.202133</v>
      </c>
      <c r="AX124" s="77">
        <f>IF(INDEX([2]pivotTable!AX$3:AX$308,MATCH(totalExpenditure!$A124,[2]pivotTable!$A$3:$A$308,0))/100*INDEX(gDP!BM$6:BM$271,MATCH(totalExpenditure!$A124,gDP!$B$6:$B$271))=0,"",INDEX([2]pivotTable!AX$3:AX$308,MATCH(totalExpenditure!$A124,[2]pivotTable!$A$3:$A$308,0))/100*INDEX(gDP!BM$6:BM$271,MATCH(totalExpenditure!$A124,gDP!$B$6:$B$271)))</f>
        <v>92517243811.079102</v>
      </c>
      <c r="AY124" s="77">
        <f>IF(INDEX([2]pivotTable!AY$3:AY$308,MATCH(totalExpenditure!$A124,[2]pivotTable!$A$3:$A$308,0))/100*INDEX(gDP!BN$6:BN$271,MATCH(totalExpenditure!$A124,gDP!$B$6:$B$271))=0,"",INDEX([2]pivotTable!AY$3:AY$308,MATCH(totalExpenditure!$A124,[2]pivotTable!$A$3:$A$308,0))/100*INDEX(gDP!BN$6:BN$271,MATCH(totalExpenditure!$A124,gDP!$B$6:$B$271)))</f>
        <v>102202801927.07512</v>
      </c>
      <c r="AZ124" s="77" t="str">
        <f>IF(INDEX([2]pivotTable!AZ$3:AZ$308,MATCH(totalExpenditure!$A124,[2]pivotTable!$A$3:$A$308,0))/100*INDEX(gDP!BO$6:BO$271,MATCH(totalExpenditure!$A124,gDP!$B$6:$B$271))=0,"",INDEX([2]pivotTable!AZ$3:AZ$308,MATCH(totalExpenditure!$A124,[2]pivotTable!$A$3:$A$308,0))/100*INDEX(gDP!BO$6:BO$271,MATCH(totalExpenditure!$A124,gDP!$B$6:$B$271)))</f>
        <v/>
      </c>
      <c r="BA124" s="77" t="str">
        <f>IF(INDEX([2]pivotTable!B$310:B$615,MATCH(totalExpenditure!$A124,[2]pivotTable!$A$310:$A$615,0))/100*INDEX(gDP!Q$6:Q$271,MATCH(totalExpenditure!$A124,gDP!$B$6:$B$271))=0,"",INDEX([2]pivotTable!B$310:B$615,MATCH(totalExpenditure!$A124,[2]pivotTable!$A$310:$A$615,0))/100*INDEX(gDP!Q$6:Q$271,MATCH(totalExpenditure!$A124,gDP!$B$6:$B$271)))</f>
        <v/>
      </c>
      <c r="BB124" s="77" t="str">
        <f>IF(INDEX([2]pivotTable!C$310:C$615,MATCH(totalExpenditure!$A124,[2]pivotTable!$A$310:$A$615,0))/100*INDEX(gDP!R$6:R$271,MATCH(totalExpenditure!$A124,gDP!$B$6:$B$271))=0,"",INDEX([2]pivotTable!C$310:C$615,MATCH(totalExpenditure!$A124,[2]pivotTable!$A$310:$A$615,0))/100*INDEX(gDP!R$6:R$271,MATCH(totalExpenditure!$A124,gDP!$B$6:$B$271)))</f>
        <v/>
      </c>
      <c r="BC124" s="77" t="str">
        <f>IF(INDEX([2]pivotTable!D$310:D$615,MATCH(totalExpenditure!$A124,[2]pivotTable!$A$310:$A$615,0))/100*INDEX(gDP!S$6:S$271,MATCH(totalExpenditure!$A124,gDP!$B$6:$B$271))=0,"",INDEX([2]pivotTable!D$310:D$615,MATCH(totalExpenditure!$A124,[2]pivotTable!$A$310:$A$615,0))/100*INDEX(gDP!S$6:S$271,MATCH(totalExpenditure!$A124,gDP!$B$6:$B$271)))</f>
        <v/>
      </c>
      <c r="BD124" s="77" t="str">
        <f>IF(INDEX([2]pivotTable!E$310:E$615,MATCH(totalExpenditure!$A124,[2]pivotTable!$A$310:$A$615,0))/100*INDEX(gDP!T$6:T$271,MATCH(totalExpenditure!$A124,gDP!$B$6:$B$271))=0,"",INDEX([2]pivotTable!E$310:E$615,MATCH(totalExpenditure!$A124,[2]pivotTable!$A$310:$A$615,0))/100*INDEX(gDP!T$6:T$271,MATCH(totalExpenditure!$A124,gDP!$B$6:$B$271)))</f>
        <v/>
      </c>
      <c r="BE124" s="77" t="str">
        <f>IF(INDEX([2]pivotTable!F$310:F$615,MATCH(totalExpenditure!$A124,[2]pivotTable!$A$310:$A$615,0))/100*INDEX(gDP!U$6:U$271,MATCH(totalExpenditure!$A124,gDP!$B$6:$B$271))=0,"",INDEX([2]pivotTable!F$310:F$615,MATCH(totalExpenditure!$A124,[2]pivotTable!$A$310:$A$615,0))/100*INDEX(gDP!U$6:U$271,MATCH(totalExpenditure!$A124,gDP!$B$6:$B$271)))</f>
        <v/>
      </c>
      <c r="BF124" s="77" t="str">
        <f>IF(INDEX([2]pivotTable!G$310:G$615,MATCH(totalExpenditure!$A124,[2]pivotTable!$A$310:$A$615,0))/100*INDEX(gDP!V$6:V$271,MATCH(totalExpenditure!$A124,gDP!$B$6:$B$271))=0,"",INDEX([2]pivotTable!G$310:G$615,MATCH(totalExpenditure!$A124,[2]pivotTable!$A$310:$A$615,0))/100*INDEX(gDP!V$6:V$271,MATCH(totalExpenditure!$A124,gDP!$B$6:$B$271)))</f>
        <v/>
      </c>
      <c r="BG124" s="77" t="str">
        <f>IF(INDEX([2]pivotTable!H$310:H$615,MATCH(totalExpenditure!$A124,[2]pivotTable!$A$310:$A$615,0))/100*INDEX(gDP!W$6:W$271,MATCH(totalExpenditure!$A124,gDP!$B$6:$B$271))=0,"",INDEX([2]pivotTable!H$310:H$615,MATCH(totalExpenditure!$A124,[2]pivotTable!$A$310:$A$615,0))/100*INDEX(gDP!W$6:W$271,MATCH(totalExpenditure!$A124,gDP!$B$6:$B$271)))</f>
        <v/>
      </c>
      <c r="BH124" s="77" t="str">
        <f>IF(INDEX([2]pivotTable!I$310:I$615,MATCH(totalExpenditure!$A124,[2]pivotTable!$A$310:$A$615,0))/100*INDEX(gDP!X$6:X$271,MATCH(totalExpenditure!$A124,gDP!$B$6:$B$271))=0,"",INDEX([2]pivotTable!I$310:I$615,MATCH(totalExpenditure!$A124,[2]pivotTable!$A$310:$A$615,0))/100*INDEX(gDP!X$6:X$271,MATCH(totalExpenditure!$A124,gDP!$B$6:$B$271)))</f>
        <v/>
      </c>
      <c r="BI124" s="77" t="str">
        <f>IF(INDEX([2]pivotTable!J$310:J$615,MATCH(totalExpenditure!$A124,[2]pivotTable!$A$310:$A$615,0))/100*INDEX(gDP!Y$6:Y$271,MATCH(totalExpenditure!$A124,gDP!$B$6:$B$271))=0,"",INDEX([2]pivotTable!J$310:J$615,MATCH(totalExpenditure!$A124,[2]pivotTable!$A$310:$A$615,0))/100*INDEX(gDP!Y$6:Y$271,MATCH(totalExpenditure!$A124,gDP!$B$6:$B$271)))</f>
        <v/>
      </c>
      <c r="BJ124" s="77" t="str">
        <f>IF(INDEX([2]pivotTable!K$310:K$615,MATCH(totalExpenditure!$A124,[2]pivotTable!$A$310:$A$615,0))/100*INDEX(gDP!Z$6:Z$271,MATCH(totalExpenditure!$A124,gDP!$B$6:$B$271))=0,"",INDEX([2]pivotTable!K$310:K$615,MATCH(totalExpenditure!$A124,[2]pivotTable!$A$310:$A$615,0))/100*INDEX(gDP!Z$6:Z$271,MATCH(totalExpenditure!$A124,gDP!$B$6:$B$271)))</f>
        <v/>
      </c>
      <c r="BK124" s="77" t="str">
        <f>IF(INDEX([2]pivotTable!L$310:L$615,MATCH(totalExpenditure!$A124,[2]pivotTable!$A$310:$A$615,0))/100*INDEX(gDP!AA$6:AA$271,MATCH(totalExpenditure!$A124,gDP!$B$6:$B$271))=0,"",INDEX([2]pivotTable!L$310:L$615,MATCH(totalExpenditure!$A124,[2]pivotTable!$A$310:$A$615,0))/100*INDEX(gDP!AA$6:AA$271,MATCH(totalExpenditure!$A124,gDP!$B$6:$B$271)))</f>
        <v/>
      </c>
      <c r="BL124" s="77" t="str">
        <f>IF(INDEX([2]pivotTable!M$310:M$615,MATCH(totalExpenditure!$A124,[2]pivotTable!$A$310:$A$615,0))/100*INDEX(gDP!AB$6:AB$271,MATCH(totalExpenditure!$A124,gDP!$B$6:$B$271))=0,"",INDEX([2]pivotTable!M$310:M$615,MATCH(totalExpenditure!$A124,[2]pivotTable!$A$310:$A$615,0))/100*INDEX(gDP!AB$6:AB$271,MATCH(totalExpenditure!$A124,gDP!$B$6:$B$271)))</f>
        <v/>
      </c>
      <c r="BM124" s="77" t="str">
        <f>IF(INDEX([2]pivotTable!N$310:N$615,MATCH(totalExpenditure!$A124,[2]pivotTable!$A$310:$A$615,0))/100*INDEX(gDP!AC$6:AC$271,MATCH(totalExpenditure!$A124,gDP!$B$6:$B$271))=0,"",INDEX([2]pivotTable!N$310:N$615,MATCH(totalExpenditure!$A124,[2]pivotTable!$A$310:$A$615,0))/100*INDEX(gDP!AC$6:AC$271,MATCH(totalExpenditure!$A124,gDP!$B$6:$B$271)))</f>
        <v/>
      </c>
      <c r="BN124" s="77" t="str">
        <f>IF(INDEX([2]pivotTable!O$310:O$615,MATCH(totalExpenditure!$A124,[2]pivotTable!$A$310:$A$615,0))/100*INDEX(gDP!AD$6:AD$271,MATCH(totalExpenditure!$A124,gDP!$B$6:$B$271))=0,"",INDEX([2]pivotTable!O$310:O$615,MATCH(totalExpenditure!$A124,[2]pivotTable!$A$310:$A$615,0))/100*INDEX(gDP!AD$6:AD$271,MATCH(totalExpenditure!$A124,gDP!$B$6:$B$271)))</f>
        <v/>
      </c>
      <c r="BO124" s="77" t="str">
        <f>IF(INDEX([2]pivotTable!P$310:P$615,MATCH(totalExpenditure!$A124,[2]pivotTable!$A$310:$A$615,0))/100*INDEX(gDP!AE$6:AE$271,MATCH(totalExpenditure!$A124,gDP!$B$6:$B$271))=0,"",INDEX([2]pivotTable!P$310:P$615,MATCH(totalExpenditure!$A124,[2]pivotTable!$A$310:$A$615,0))/100*INDEX(gDP!AE$6:AE$271,MATCH(totalExpenditure!$A124,gDP!$B$6:$B$271)))</f>
        <v/>
      </c>
      <c r="BP124" s="77" t="str">
        <f>IF(INDEX([2]pivotTable!Q$310:Q$615,MATCH(totalExpenditure!$A124,[2]pivotTable!$A$310:$A$615,0))/100*INDEX(gDP!AF$6:AF$271,MATCH(totalExpenditure!$A124,gDP!$B$6:$B$271))=0,"",INDEX([2]pivotTable!Q$310:Q$615,MATCH(totalExpenditure!$A124,[2]pivotTable!$A$310:$A$615,0))/100*INDEX(gDP!AF$6:AF$271,MATCH(totalExpenditure!$A124,gDP!$B$6:$B$271)))</f>
        <v/>
      </c>
      <c r="BQ124" s="77" t="str">
        <f>IF(INDEX([2]pivotTable!R$310:R$615,MATCH(totalExpenditure!$A124,[2]pivotTable!$A$310:$A$615,0))/100*INDEX(gDP!AG$6:AG$271,MATCH(totalExpenditure!$A124,gDP!$B$6:$B$271))=0,"",INDEX([2]pivotTable!R$310:R$615,MATCH(totalExpenditure!$A124,[2]pivotTable!$A$310:$A$615,0))/100*INDEX(gDP!AG$6:AG$271,MATCH(totalExpenditure!$A124,gDP!$B$6:$B$271)))</f>
        <v/>
      </c>
      <c r="BR124" s="77" t="str">
        <f>IF(INDEX([2]pivotTable!S$310:S$615,MATCH(totalExpenditure!$A124,[2]pivotTable!$A$310:$A$615,0))/100*INDEX(gDP!AH$6:AH$271,MATCH(totalExpenditure!$A124,gDP!$B$6:$B$271))=0,"",INDEX([2]pivotTable!S$310:S$615,MATCH(totalExpenditure!$A124,[2]pivotTable!$A$310:$A$615,0))/100*INDEX(gDP!AH$6:AH$271,MATCH(totalExpenditure!$A124,gDP!$B$6:$B$271)))</f>
        <v/>
      </c>
      <c r="BS124" s="77" t="str">
        <f>IF(INDEX([2]pivotTable!T$310:T$615,MATCH(totalExpenditure!$A124,[2]pivotTable!$A$310:$A$615,0))/100*INDEX(gDP!AI$6:AI$271,MATCH(totalExpenditure!$A124,gDP!$B$6:$B$271))=0,"",INDEX([2]pivotTable!T$310:T$615,MATCH(totalExpenditure!$A124,[2]pivotTable!$A$310:$A$615,0))/100*INDEX(gDP!AI$6:AI$271,MATCH(totalExpenditure!$A124,gDP!$B$6:$B$271)))</f>
        <v/>
      </c>
      <c r="BT124" s="77">
        <f>IF(INDEX([2]pivotTable!U$310:U$615,MATCH(totalExpenditure!$A124,[2]pivotTable!$A$310:$A$615,0))/100*INDEX(gDP!AJ$6:AJ$271,MATCH(totalExpenditure!$A124,gDP!$B$6:$B$271))=0,"",INDEX([2]pivotTable!U$310:U$615,MATCH(totalExpenditure!$A124,[2]pivotTable!$A$310:$A$615,0))/100*INDEX(gDP!AJ$6:AJ$271,MATCH(totalExpenditure!$A124,gDP!$B$6:$B$271)))</f>
        <v>18969941955.374176</v>
      </c>
      <c r="BU124" s="77">
        <f>IF(INDEX([2]pivotTable!V$310:V$615,MATCH(totalExpenditure!$A124,[2]pivotTable!$A$310:$A$615,0))/100*INDEX(gDP!AK$6:AK$271,MATCH(totalExpenditure!$A124,gDP!$B$6:$B$271))=0,"",INDEX([2]pivotTable!V$310:V$615,MATCH(totalExpenditure!$A124,[2]pivotTable!$A$310:$A$615,0))/100*INDEX(gDP!AK$6:AK$271,MATCH(totalExpenditure!$A124,gDP!$B$6:$B$271)))</f>
        <v>20699655195.011833</v>
      </c>
      <c r="BV124" s="77">
        <f>IF(INDEX([2]pivotTable!W$310:W$615,MATCH(totalExpenditure!$A124,[2]pivotTable!$A$310:$A$615,0))/100*INDEX(gDP!AL$6:AL$271,MATCH(totalExpenditure!$A124,gDP!$B$6:$B$271))=0,"",INDEX([2]pivotTable!W$310:W$615,MATCH(totalExpenditure!$A124,[2]pivotTable!$A$310:$A$615,0))/100*INDEX(gDP!AL$6:AL$271,MATCH(totalExpenditure!$A124,gDP!$B$6:$B$271)))</f>
        <v>25406866682.614204</v>
      </c>
      <c r="BW124" s="77" t="str">
        <f>IF(INDEX([2]pivotTable!X$310:X$615,MATCH(totalExpenditure!$A124,[2]pivotTable!$A$310:$A$615,0))/100*INDEX(gDP!AM$6:AM$271,MATCH(totalExpenditure!$A124,gDP!$B$6:$B$271))=0,"",INDEX([2]pivotTable!X$310:X$615,MATCH(totalExpenditure!$A124,[2]pivotTable!$A$310:$A$615,0))/100*INDEX(gDP!AM$6:AM$271,MATCH(totalExpenditure!$A124,gDP!$B$6:$B$271)))</f>
        <v/>
      </c>
      <c r="BX124" s="77" t="str">
        <f>IF(INDEX([2]pivotTable!Y$310:Y$615,MATCH(totalExpenditure!$A124,[2]pivotTable!$A$310:$A$615,0))/100*INDEX(gDP!AN$6:AN$271,MATCH(totalExpenditure!$A124,gDP!$B$6:$B$271))=0,"",INDEX([2]pivotTable!Y$310:Y$615,MATCH(totalExpenditure!$A124,[2]pivotTable!$A$310:$A$615,0))/100*INDEX(gDP!AN$6:AN$271,MATCH(totalExpenditure!$A124,gDP!$B$6:$B$271)))</f>
        <v/>
      </c>
      <c r="BY124" s="77" t="str">
        <f>IF(INDEX([2]pivotTable!Z$310:Z$615,MATCH(totalExpenditure!$A124,[2]pivotTable!$A$310:$A$615,0))/100*INDEX(gDP!AO$6:AO$271,MATCH(totalExpenditure!$A124,gDP!$B$6:$B$271))=0,"",INDEX([2]pivotTable!Z$310:Z$615,MATCH(totalExpenditure!$A124,[2]pivotTable!$A$310:$A$615,0))/100*INDEX(gDP!AO$6:AO$271,MATCH(totalExpenditure!$A124,gDP!$B$6:$B$271)))</f>
        <v/>
      </c>
      <c r="BZ124" s="77" t="str">
        <f>IF(INDEX([2]pivotTable!AA$310:AA$615,MATCH(totalExpenditure!$A124,[2]pivotTable!$A$310:$A$615,0))/100*INDEX(gDP!AP$6:AP$271,MATCH(totalExpenditure!$A124,gDP!$B$6:$B$271))=0,"",INDEX([2]pivotTable!AA$310:AA$615,MATCH(totalExpenditure!$A124,[2]pivotTable!$A$310:$A$615,0))/100*INDEX(gDP!AP$6:AP$271,MATCH(totalExpenditure!$A124,gDP!$B$6:$B$271)))</f>
        <v/>
      </c>
      <c r="CA124" s="77" t="str">
        <f>IF(INDEX([2]pivotTable!AB$310:AB$615,MATCH(totalExpenditure!$A124,[2]pivotTable!$A$310:$A$615,0))/100*INDEX(gDP!AQ$6:AQ$271,MATCH(totalExpenditure!$A124,gDP!$B$6:$B$271))=0,"",INDEX([2]pivotTable!AB$310:AB$615,MATCH(totalExpenditure!$A124,[2]pivotTable!$A$310:$A$615,0))/100*INDEX(gDP!AQ$6:AQ$271,MATCH(totalExpenditure!$A124,gDP!$B$6:$B$271)))</f>
        <v/>
      </c>
      <c r="CB124" s="77" t="str">
        <f>IF(INDEX([2]pivotTable!AC$310:AC$615,MATCH(totalExpenditure!$A124,[2]pivotTable!$A$310:$A$615,0))/100*INDEX(gDP!AR$6:AR$271,MATCH(totalExpenditure!$A124,gDP!$B$6:$B$271))=0,"",INDEX([2]pivotTable!AC$310:AC$615,MATCH(totalExpenditure!$A124,[2]pivotTable!$A$310:$A$615,0))/100*INDEX(gDP!AR$6:AR$271,MATCH(totalExpenditure!$A124,gDP!$B$6:$B$271)))</f>
        <v/>
      </c>
      <c r="CC124" s="77" t="str">
        <f>IF(INDEX([2]pivotTable!AD$310:AD$615,MATCH(totalExpenditure!$A124,[2]pivotTable!$A$310:$A$615,0))/100*INDEX(gDP!AS$6:AS$271,MATCH(totalExpenditure!$A124,gDP!$B$6:$B$271))=0,"",INDEX([2]pivotTable!AD$310:AD$615,MATCH(totalExpenditure!$A124,[2]pivotTable!$A$310:$A$615,0))/100*INDEX(gDP!AS$6:AS$271,MATCH(totalExpenditure!$A124,gDP!$B$6:$B$271)))</f>
        <v/>
      </c>
      <c r="CD124" s="77" t="str">
        <f>IF(INDEX([2]pivotTable!AE$310:AE$615,MATCH(totalExpenditure!$A124,[2]pivotTable!$A$310:$A$615,0))/100*INDEX(gDP!AT$6:AT$271,MATCH(totalExpenditure!$A124,gDP!$B$6:$B$271))=0,"",INDEX([2]pivotTable!AE$310:AE$615,MATCH(totalExpenditure!$A124,[2]pivotTable!$A$310:$A$615,0))/100*INDEX(gDP!AT$6:AT$271,MATCH(totalExpenditure!$A124,gDP!$B$6:$B$271)))</f>
        <v/>
      </c>
      <c r="CE124" s="77" t="str">
        <f>IF(INDEX([2]pivotTable!AF$310:AF$615,MATCH(totalExpenditure!$A124,[2]pivotTable!$A$310:$A$615,0))/100*INDEX(gDP!AU$6:AU$271,MATCH(totalExpenditure!$A124,gDP!$B$6:$B$271))=0,"",INDEX([2]pivotTable!AF$310:AF$615,MATCH(totalExpenditure!$A124,[2]pivotTable!$A$310:$A$615,0))/100*INDEX(gDP!AU$6:AU$271,MATCH(totalExpenditure!$A124,gDP!$B$6:$B$271)))</f>
        <v/>
      </c>
      <c r="CF124" s="77" t="str">
        <f>IF(INDEX([2]pivotTable!AG$310:AG$615,MATCH(totalExpenditure!$A124,[2]pivotTable!$A$310:$A$615,0))/100*INDEX(gDP!AV$6:AV$271,MATCH(totalExpenditure!$A124,gDP!$B$6:$B$271))=0,"",INDEX([2]pivotTable!AG$310:AG$615,MATCH(totalExpenditure!$A124,[2]pivotTable!$A$310:$A$615,0))/100*INDEX(gDP!AV$6:AV$271,MATCH(totalExpenditure!$A124,gDP!$B$6:$B$271)))</f>
        <v/>
      </c>
      <c r="CG124" s="77" t="str">
        <f>IF(INDEX([2]pivotTable!AH$310:AH$615,MATCH(totalExpenditure!$A124,[2]pivotTable!$A$310:$A$615,0))/100*INDEX(gDP!AW$6:AW$271,MATCH(totalExpenditure!$A124,gDP!$B$6:$B$271))=0,"",INDEX([2]pivotTable!AH$310:AH$615,MATCH(totalExpenditure!$A124,[2]pivotTable!$A$310:$A$615,0))/100*INDEX(gDP!AW$6:AW$271,MATCH(totalExpenditure!$A124,gDP!$B$6:$B$271)))</f>
        <v/>
      </c>
      <c r="CH124" s="77">
        <f>IF(INDEX([2]pivotTable!AI$310:AI$615,MATCH(totalExpenditure!$A124,[2]pivotTable!$A$310:$A$615,0))/100*INDEX(gDP!AX$6:AX$271,MATCH(totalExpenditure!$A124,gDP!$B$6:$B$271))=0,"",INDEX([2]pivotTable!AI$310:AI$615,MATCH(totalExpenditure!$A124,[2]pivotTable!$A$310:$A$615,0))/100*INDEX(gDP!AX$6:AX$271,MATCH(totalExpenditure!$A124,gDP!$B$6:$B$271)))</f>
        <v>116921502256.43315</v>
      </c>
      <c r="CI124" s="77">
        <f>IF(INDEX([2]pivotTable!AJ$310:AJ$615,MATCH(totalExpenditure!$A124,[2]pivotTable!$A$310:$A$615,0))/100*INDEX(gDP!AY$6:AY$271,MATCH(totalExpenditure!$A124,gDP!$B$6:$B$271))=0,"",INDEX([2]pivotTable!AJ$310:AJ$615,MATCH(totalExpenditure!$A124,[2]pivotTable!$A$310:$A$615,0))/100*INDEX(gDP!AY$6:AY$271,MATCH(totalExpenditure!$A124,gDP!$B$6:$B$271)))</f>
        <v>111360247568.12805</v>
      </c>
      <c r="CJ124" s="77">
        <f>IF(INDEX([2]pivotTable!AK$310:AK$615,MATCH(totalExpenditure!$A124,[2]pivotTable!$A$310:$A$615,0))/100*INDEX(gDP!AZ$6:AZ$271,MATCH(totalExpenditure!$A124,gDP!$B$6:$B$271))=0,"",INDEX([2]pivotTable!AK$310:AK$615,MATCH(totalExpenditure!$A124,[2]pivotTable!$A$310:$A$615,0))/100*INDEX(gDP!AZ$6:AZ$271,MATCH(totalExpenditure!$A124,gDP!$B$6:$B$271)))</f>
        <v>109914022088.5154</v>
      </c>
      <c r="CK124" s="77">
        <f>IF(INDEX([2]pivotTable!AL$310:AL$615,MATCH(totalExpenditure!$A124,[2]pivotTable!$A$310:$A$615,0))/100*INDEX(gDP!BA$6:BA$271,MATCH(totalExpenditure!$A124,gDP!$B$6:$B$271))=0,"",INDEX([2]pivotTable!AL$310:AL$615,MATCH(totalExpenditure!$A124,[2]pivotTable!$A$310:$A$615,0))/100*INDEX(gDP!BA$6:BA$271,MATCH(totalExpenditure!$A124,gDP!$B$6:$B$271)))</f>
        <v>122560298763.05516</v>
      </c>
      <c r="CL124" s="77">
        <f>IF(INDEX([2]pivotTable!AM$310:AM$615,MATCH(totalExpenditure!$A124,[2]pivotTable!$A$310:$A$615,0))/100*INDEX(gDP!BB$6:BB$271,MATCH(totalExpenditure!$A124,gDP!$B$6:$B$271))=0,"",INDEX([2]pivotTable!AM$310:AM$615,MATCH(totalExpenditure!$A124,[2]pivotTable!$A$310:$A$615,0))/100*INDEX(gDP!BB$6:BB$271,MATCH(totalExpenditure!$A124,gDP!$B$6:$B$271)))</f>
        <v>136997871756.04173</v>
      </c>
      <c r="CM124" s="77">
        <f>IF(INDEX([2]pivotTable!AN$310:AN$615,MATCH(totalExpenditure!$A124,[2]pivotTable!$A$310:$A$615,0))/100*INDEX(gDP!BC$6:BC$271,MATCH(totalExpenditure!$A124,gDP!$B$6:$B$271))=0,"",INDEX([2]pivotTable!AN$310:AN$615,MATCH(totalExpenditure!$A124,[2]pivotTable!$A$310:$A$615,0))/100*INDEX(gDP!BC$6:BC$271,MATCH(totalExpenditure!$A124,gDP!$B$6:$B$271)))</f>
        <v>139945443987.01859</v>
      </c>
      <c r="CN124" s="77">
        <f>IF(INDEX([2]pivotTable!AO$310:AO$615,MATCH(totalExpenditure!$A124,[2]pivotTable!$A$310:$A$615,0))/100*INDEX(gDP!BD$6:BD$271,MATCH(totalExpenditure!$A124,gDP!$B$6:$B$271))=0,"",INDEX([2]pivotTable!AO$310:AO$615,MATCH(totalExpenditure!$A124,[2]pivotTable!$A$310:$A$615,0))/100*INDEX(gDP!BD$6:BD$271,MATCH(totalExpenditure!$A124,gDP!$B$6:$B$271)))</f>
        <v>158945252894.70441</v>
      </c>
      <c r="CO124" s="77">
        <f>IF(INDEX([2]pivotTable!AP$310:AP$615,MATCH(totalExpenditure!$A124,[2]pivotTable!$A$310:$A$615,0))/100*INDEX(gDP!BE$6:BE$271,MATCH(totalExpenditure!$A124,gDP!$B$6:$B$271))=0,"",INDEX([2]pivotTable!AP$310:AP$615,MATCH(totalExpenditure!$A124,[2]pivotTable!$A$310:$A$615,0))/100*INDEX(gDP!BE$6:BE$271,MATCH(totalExpenditure!$A124,gDP!$B$6:$B$271)))</f>
        <v>158690783801.45728</v>
      </c>
      <c r="CP124" s="77">
        <f>IF(INDEX([2]pivotTable!AQ$310:AQ$615,MATCH(totalExpenditure!$A124,[2]pivotTable!$A$310:$A$615,0))/100*INDEX(gDP!BF$6:BF$271,MATCH(totalExpenditure!$A124,gDP!$B$6:$B$271))=0,"",INDEX([2]pivotTable!AQ$310:AQ$615,MATCH(totalExpenditure!$A124,[2]pivotTable!$A$310:$A$615,0))/100*INDEX(gDP!BF$6:BF$271,MATCH(totalExpenditure!$A124,gDP!$B$6:$B$271)))</f>
        <v>131350670165.38774</v>
      </c>
      <c r="CQ124" s="77">
        <f>IF(INDEX([2]pivotTable!AR$310:AR$615,MATCH(totalExpenditure!$A124,[2]pivotTable!$A$310:$A$615,0))/100*INDEX(gDP!BG$6:BG$271,MATCH(totalExpenditure!$A124,gDP!$B$6:$B$271))=0,"",INDEX([2]pivotTable!AR$310:AR$615,MATCH(totalExpenditure!$A124,[2]pivotTable!$A$310:$A$615,0))/100*INDEX(gDP!BG$6:BG$271,MATCH(totalExpenditure!$A124,gDP!$B$6:$B$271)))</f>
        <v>126832155098.65022</v>
      </c>
      <c r="CR124" s="77">
        <f>IF(INDEX([2]pivotTable!AS$310:AS$615,MATCH(totalExpenditure!$A124,[2]pivotTable!$A$310:$A$615,0))/100*INDEX(gDP!BH$6:BH$271,MATCH(totalExpenditure!$A124,gDP!$B$6:$B$271))=0,"",INDEX([2]pivotTable!AS$310:AS$615,MATCH(totalExpenditure!$A124,[2]pivotTable!$A$310:$A$615,0))/100*INDEX(gDP!BH$6:BH$271,MATCH(totalExpenditure!$A124,gDP!$B$6:$B$271)))</f>
        <v>112012252429.49733</v>
      </c>
      <c r="CS124" s="77">
        <f>IF(INDEX([2]pivotTable!AT$310:AT$615,MATCH(totalExpenditure!$A124,[2]pivotTable!$A$310:$A$615,0))/100*INDEX(gDP!BI$6:BI$271,MATCH(totalExpenditure!$A124,gDP!$B$6:$B$271))=0,"",INDEX([2]pivotTable!AT$310:AT$615,MATCH(totalExpenditure!$A124,[2]pivotTable!$A$310:$A$615,0))/100*INDEX(gDP!BI$6:BI$271,MATCH(totalExpenditure!$A124,gDP!$B$6:$B$271)))</f>
        <v>123090469637.58832</v>
      </c>
      <c r="CT124" s="77">
        <f>IF(INDEX([2]pivotTable!AU$310:AU$615,MATCH(totalExpenditure!$A124,[2]pivotTable!$A$310:$A$615,0))/100*INDEX(gDP!BJ$6:BJ$271,MATCH(totalExpenditure!$A124,gDP!$B$6:$B$271))=0,"",INDEX([2]pivotTable!AU$310:AU$615,MATCH(totalExpenditure!$A124,[2]pivotTable!$A$310:$A$615,0))/100*INDEX(gDP!BJ$6:BJ$271,MATCH(totalExpenditure!$A124,gDP!$B$6:$B$271)))</f>
        <v>117847013122.71892</v>
      </c>
      <c r="CU124" s="77">
        <f>IF(INDEX([2]pivotTable!AV$310:AV$615,MATCH(totalExpenditure!$A124,[2]pivotTable!$A$310:$A$615,0))/100*INDEX(gDP!BK$6:BK$271,MATCH(totalExpenditure!$A124,gDP!$B$6:$B$271))=0,"",INDEX([2]pivotTable!AV$310:AV$615,MATCH(totalExpenditure!$A124,[2]pivotTable!$A$310:$A$615,0))/100*INDEX(gDP!BK$6:BK$271,MATCH(totalExpenditure!$A124,gDP!$B$6:$B$271)))</f>
        <v>122493406825.59412</v>
      </c>
      <c r="CV124" s="77">
        <f>IF(INDEX([2]pivotTable!AW$310:AW$615,MATCH(totalExpenditure!$A124,[2]pivotTable!$A$310:$A$615,0))/100*INDEX(gDP!BL$6:BL$271,MATCH(totalExpenditure!$A124,gDP!$B$6:$B$271))=0,"",INDEX([2]pivotTable!AW$310:AW$615,MATCH(totalExpenditure!$A124,[2]pivotTable!$A$310:$A$615,0))/100*INDEX(gDP!BL$6:BL$271,MATCH(totalExpenditure!$A124,gDP!$B$6:$B$271)))</f>
        <v>127949846325.41275</v>
      </c>
      <c r="CW124" s="77">
        <f>IF(INDEX([2]pivotTable!AX$310:AX$615,MATCH(totalExpenditure!$A124,[2]pivotTable!$A$310:$A$615,0))/100*INDEX(gDP!BM$6:BM$271,MATCH(totalExpenditure!$A124,gDP!$B$6:$B$271))=0,"",INDEX([2]pivotTable!AX$310:AX$615,MATCH(totalExpenditure!$A124,[2]pivotTable!$A$310:$A$615,0))/100*INDEX(gDP!BM$6:BM$271,MATCH(totalExpenditure!$A124,gDP!$B$6:$B$271)))</f>
        <v>131445264431.04131</v>
      </c>
      <c r="CX124" s="77">
        <f>IF(INDEX([2]pivotTable!AY$310:AY$615,MATCH(totalExpenditure!$A124,[2]pivotTable!$A$310:$A$615,0))/100*INDEX(gDP!BN$6:BN$271,MATCH(totalExpenditure!$A124,gDP!$B$6:$B$271))=0,"",INDEX([2]pivotTable!AY$310:AY$615,MATCH(totalExpenditure!$A124,[2]pivotTable!$A$310:$A$615,0))/100*INDEX(gDP!BN$6:BN$271,MATCH(totalExpenditure!$A124,gDP!$B$6:$B$271)))</f>
        <v>126368981693.08299</v>
      </c>
      <c r="CY124" s="77" t="str">
        <f>IF(INDEX([2]pivotTable!AZ$310:AZ$615,MATCH(totalExpenditure!$A124,[2]pivotTable!$A$310:$A$615,0))/100*INDEX(gDP!BO$6:BO$271,MATCH(totalExpenditure!$A124,gDP!$B$6:$B$271))=0,"",INDEX([2]pivotTable!AZ$310:AZ$615,MATCH(totalExpenditure!$A124,[2]pivotTable!$A$310:$A$615,0))/100*INDEX(gDP!BO$6:BO$271,MATCH(totalExpenditure!$A124,gDP!$B$6:$B$271)))</f>
        <v/>
      </c>
      <c r="CZ124" s="77" t="str">
        <f>IF(B124="","",IF(BA124="","",B124-B124+INDEX(gDP!Q$6:Q$271,MATCH(totalExpenditure!$A124,gDP!$B$6:$B$271))))</f>
        <v/>
      </c>
      <c r="DA124" s="77" t="str">
        <f>IF(C124="","",IF(BB124="","",C124-C124+INDEX(gDP!R$6:R$271,MATCH(totalExpenditure!$A124,gDP!$B$6:$B$271))))</f>
        <v/>
      </c>
      <c r="DB124" s="77" t="str">
        <f>IF(D124="","",IF(BC124="","",D124-D124+INDEX(gDP!S$6:S$271,MATCH(totalExpenditure!$A124,gDP!$B$6:$B$271))))</f>
        <v/>
      </c>
      <c r="DC124" s="77" t="str">
        <f>IF(E124="","",IF(BD124="","",E124-E124+INDEX(gDP!T$6:T$271,MATCH(totalExpenditure!$A124,gDP!$B$6:$B$271))))</f>
        <v/>
      </c>
      <c r="DD124" s="77" t="str">
        <f>IF(F124="","",IF(BE124="","",F124-F124+INDEX(gDP!U$6:U$271,MATCH(totalExpenditure!$A124,gDP!$B$6:$B$271))))</f>
        <v/>
      </c>
      <c r="DE124" s="77" t="str">
        <f>IF(G124="","",IF(BF124="","",G124-G124+INDEX(gDP!V$6:V$271,MATCH(totalExpenditure!$A124,gDP!$B$6:$B$271))))</f>
        <v/>
      </c>
      <c r="DF124" s="77" t="str">
        <f>IF(H124="","",IF(BG124="","",H124-H124+INDEX(gDP!W$6:W$271,MATCH(totalExpenditure!$A124,gDP!$B$6:$B$271))))</f>
        <v/>
      </c>
      <c r="DG124" s="77" t="str">
        <f>IF(I124="","",IF(BH124="","",I124-I124+INDEX(gDP!X$6:X$271,MATCH(totalExpenditure!$A124,gDP!$B$6:$B$271))))</f>
        <v/>
      </c>
      <c r="DH124" s="77" t="str">
        <f>IF(J124="","",IF(BI124="","",J124-J124+INDEX(gDP!Y$6:Y$271,MATCH(totalExpenditure!$A124,gDP!$B$6:$B$271))))</f>
        <v/>
      </c>
      <c r="DI124" s="77" t="str">
        <f>IF(K124="","",IF(BJ124="","",K124-K124+INDEX(gDP!Z$6:Z$271,MATCH(totalExpenditure!$A124,gDP!$B$6:$B$271))))</f>
        <v/>
      </c>
      <c r="DJ124" s="77" t="str">
        <f>IF(L124="","",IF(BK124="","",L124-L124+INDEX(gDP!AA$6:AA$271,MATCH(totalExpenditure!$A124,gDP!$B$6:$B$271))))</f>
        <v/>
      </c>
      <c r="DK124" s="77" t="str">
        <f>IF(M124="","",IF(BL124="","",M124-M124+INDEX(gDP!AB$6:AB$271,MATCH(totalExpenditure!$A124,gDP!$B$6:$B$271))))</f>
        <v/>
      </c>
      <c r="DL124" s="77" t="str">
        <f>IF(N124="","",IF(BM124="","",N124-N124+INDEX(gDP!AC$6:AC$271,MATCH(totalExpenditure!$A124,gDP!$B$6:$B$271))))</f>
        <v/>
      </c>
      <c r="DM124" s="77" t="str">
        <f>IF(O124="","",IF(BN124="","",O124-O124+INDEX(gDP!AD$6:AD$271,MATCH(totalExpenditure!$A124,gDP!$B$6:$B$271))))</f>
        <v/>
      </c>
      <c r="DN124" s="77" t="str">
        <f>IF(P124="","",IF(BO124="","",P124-P124+INDEX(gDP!AE$6:AE$271,MATCH(totalExpenditure!$A124,gDP!$B$6:$B$271))))</f>
        <v/>
      </c>
      <c r="DO124" s="77" t="str">
        <f>IF(Q124="","",IF(BP124="","",Q124-Q124+INDEX(gDP!AF$6:AF$271,MATCH(totalExpenditure!$A124,gDP!$B$6:$B$271))))</f>
        <v/>
      </c>
      <c r="DP124" s="77" t="str">
        <f>IF(R124="","",IF(BQ124="","",R124-R124+INDEX(gDP!AG$6:AG$271,MATCH(totalExpenditure!$A124,gDP!$B$6:$B$271))))</f>
        <v/>
      </c>
      <c r="DQ124" s="77" t="str">
        <f>IF(S124="","",IF(BR124="","",S124-S124+INDEX(gDP!AH$6:AH$271,MATCH(totalExpenditure!$A124,gDP!$B$6:$B$271))))</f>
        <v/>
      </c>
      <c r="DR124" s="77" t="str">
        <f>IF(T124="","",IF(BS124="","",T124-T124+INDEX(gDP!AI$6:AI$271,MATCH(totalExpenditure!$A124,gDP!$B$6:$B$271))))</f>
        <v/>
      </c>
      <c r="DS124" s="77">
        <f>IF(U124="","",IF(BT124="","",U124-U124+INDEX(gDP!AJ$6:AJ$271,MATCH(totalExpenditure!$A124,gDP!$B$6:$B$271))))</f>
        <v>3648065760648.8799</v>
      </c>
      <c r="DT124" s="77">
        <f>IF(V124="","",IF(BU124="","",V124-V124+INDEX(gDP!AK$6:AK$271,MATCH(totalExpenditure!$A124,gDP!$B$6:$B$271))))</f>
        <v>3980702922117.6602</v>
      </c>
      <c r="DU124" s="77">
        <f>IF(W124="","",IF(BV124="","",W124-W124+INDEX(gDP!AL$6:AL$271,MATCH(totalExpenditure!$A124,gDP!$B$6:$B$271))))</f>
        <v>4536940479038.25</v>
      </c>
      <c r="DV124" s="77" t="str">
        <f>IF(X124="","",IF(BW124="","",X124-X124+INDEX(gDP!AM$6:AM$271,MATCH(totalExpenditure!$A124,gDP!$B$6:$B$271))))</f>
        <v/>
      </c>
      <c r="DW124" s="77" t="str">
        <f>IF(Y124="","",IF(BX124="","",Y124-Y124+INDEX(gDP!AN$6:AN$271,MATCH(totalExpenditure!$A124,gDP!$B$6:$B$271))))</f>
        <v/>
      </c>
      <c r="DX124" s="77" t="str">
        <f>IF(Z124="","",IF(BY124="","",Z124-Z124+INDEX(gDP!AO$6:AO$271,MATCH(totalExpenditure!$A124,gDP!$B$6:$B$271))))</f>
        <v/>
      </c>
      <c r="DY124" s="77" t="str">
        <f>IF(AA124="","",IF(BZ124="","",AA124-AA124+INDEX(gDP!AP$6:AP$271,MATCH(totalExpenditure!$A124,gDP!$B$6:$B$271))))</f>
        <v/>
      </c>
      <c r="DZ124" s="77" t="str">
        <f>IF(AB124="","",IF(CA124="","",AB124-AB124+INDEX(gDP!AQ$6:AQ$271,MATCH(totalExpenditure!$A124,gDP!$B$6:$B$271))))</f>
        <v/>
      </c>
      <c r="EA124" s="77" t="str">
        <f>IF(AC124="","",IF(CB124="","",AC124-AC124+INDEX(gDP!AR$6:AR$271,MATCH(totalExpenditure!$A124,gDP!$B$6:$B$271))))</f>
        <v/>
      </c>
      <c r="EB124" s="77" t="str">
        <f>IF(AD124="","",IF(CC124="","",AD124-AD124+INDEX(gDP!AS$6:AS$271,MATCH(totalExpenditure!$A124,gDP!$B$6:$B$271))))</f>
        <v/>
      </c>
      <c r="EC124" s="77" t="str">
        <f>IF(AE124="","",IF(CD124="","",AE124-AE124+INDEX(gDP!AT$6:AT$271,MATCH(totalExpenditure!$A124,gDP!$B$6:$B$271))))</f>
        <v/>
      </c>
      <c r="ED124" s="77" t="str">
        <f>IF(AF124="","",IF(CE124="","",AF124-AF124+INDEX(gDP!AU$6:AU$271,MATCH(totalExpenditure!$A124,gDP!$B$6:$B$271))))</f>
        <v/>
      </c>
      <c r="EE124" s="77" t="str">
        <f>IF(AG124="","",IF(CF124="","",AG124-AG124+INDEX(gDP!AV$6:AV$271,MATCH(totalExpenditure!$A124,gDP!$B$6:$B$271))))</f>
        <v/>
      </c>
      <c r="EF124" s="77" t="str">
        <f>IF(AH124="","",IF(CG124="","",AH124-AH124+INDEX(gDP!AW$6:AW$271,MATCH(totalExpenditure!$A124,gDP!$B$6:$B$271))))</f>
        <v/>
      </c>
      <c r="EG124" s="77">
        <f>IF(AI124="","",IF(CH124="","",AI124-AI124+INDEX(gDP!AX$6:AX$271,MATCH(totalExpenditure!$A124,gDP!$B$6:$B$271))))</f>
        <v>4831467035389.7998</v>
      </c>
      <c r="EH124" s="77">
        <f>IF(AJ124="","",IF(CI124="","",AJ124-AJ124+INDEX(gDP!AY$6:AY$271,MATCH(totalExpenditure!$A124,gDP!$B$6:$B$271))))</f>
        <v>4601663122649.9199</v>
      </c>
      <c r="EI124" s="77">
        <f>IF(AK124="","",IF(CJ124="","",AK124-AK124+INDEX(gDP!AZ$6:AZ$271,MATCH(totalExpenditure!$A124,gDP!$B$6:$B$271))))</f>
        <v>4579750920354.8096</v>
      </c>
      <c r="EJ124" s="77">
        <f>IF(AL124="","",IF(CK124="","",AL124-AL124+INDEX(gDP!BA$6:BA$271,MATCH(totalExpenditure!$A124,gDP!$B$6:$B$271))))</f>
        <v>5106679115127.2998</v>
      </c>
      <c r="EK124" s="77">
        <f>IF(AM124="","",IF(CL124="","",AM124-AM124+INDEX(gDP!BB$6:BB$271,MATCH(totalExpenditure!$A124,gDP!$B$6:$B$271))))</f>
        <v>5289493117993.8896</v>
      </c>
      <c r="EL124" s="77">
        <f>IF(AN124="","",IF(CM124="","",AN124-AN124+INDEX(gDP!BC$6:BC$271,MATCH(totalExpenditure!$A124,gDP!$B$6:$B$271))))</f>
        <v>5759071769013.1104</v>
      </c>
      <c r="EM124" s="77">
        <f>IF(AO124="","",IF(CN124="","",AO124-AO124+INDEX(gDP!BD$6:BD$271,MATCH(totalExpenditure!$A124,gDP!$B$6:$B$271))))</f>
        <v>6233147172341.3496</v>
      </c>
      <c r="EN124" s="77">
        <f>IF(AP124="","",IF(CO124="","",AP124-AP124+INDEX(gDP!BE$6:BE$271,MATCH(totalExpenditure!$A124,gDP!$B$6:$B$271))))</f>
        <v>6272362996105.0303</v>
      </c>
      <c r="EO124" s="77">
        <f>IF(AQ124="","",IF(CP124="","",AQ124-AQ124+INDEX(gDP!BF$6:BF$271,MATCH(totalExpenditure!$A124,gDP!$B$6:$B$271))))</f>
        <v>5212328181166.1797</v>
      </c>
      <c r="EP124" s="77">
        <f>IF(AR124="","",IF(CQ124="","",AR124-AR124+INDEX(gDP!BG$6:BG$271,MATCH(totalExpenditure!$A124,gDP!$B$6:$B$271))))</f>
        <v>4896994405353.29</v>
      </c>
      <c r="EQ124" s="77">
        <f>IF(AS124="","",IF(CR124="","",AS124-AS124+INDEX(gDP!BH$6:BH$271,MATCH(totalExpenditure!$A124,gDP!$B$6:$B$271))))</f>
        <v>4444930651964.1797</v>
      </c>
      <c r="ER124" s="77">
        <f>IF(AT124="","",IF(CS124="","",AT124-AT124+INDEX(gDP!BI$6:BI$271,MATCH(totalExpenditure!$A124,gDP!$B$6:$B$271))))</f>
        <v>5003677627544.2402</v>
      </c>
      <c r="ES124" s="77">
        <f>IF(AU124="","",IF(CT124="","",AU124-AU124+INDEX(gDP!BJ$6:BJ$271,MATCH(totalExpenditure!$A124,gDP!$B$6:$B$271))))</f>
        <v>4930837369151.4199</v>
      </c>
      <c r="ET124" s="77">
        <f>IF(AV124="","",IF(CU124="","",AV124-AV124+INDEX(gDP!BK$6:BK$271,MATCH(totalExpenditure!$A124,gDP!$B$6:$B$271))))</f>
        <v>5040880939324.8604</v>
      </c>
      <c r="EU124" s="77">
        <f>IF(AW124="","",IF(CV124="","",AW124-AW124+INDEX(gDP!BL$6:BL$271,MATCH(totalExpenditure!$A124,gDP!$B$6:$B$271))))</f>
        <v>5117993853016.5098</v>
      </c>
      <c r="EV124" s="77">
        <f>IF(AX124="","",IF(CW124="","",AX124-AX124+INDEX(gDP!BM$6:BM$271,MATCH(totalExpenditure!$A124,gDP!$B$6:$B$271))))</f>
        <v>5055587093501.5898</v>
      </c>
      <c r="EW124" s="77">
        <f>IF(AY124="","",IF(CX124="","",AY124-AY124+INDEX(gDP!BN$6:BN$271,MATCH(totalExpenditure!$A124,gDP!$B$6:$B$271))))</f>
        <v>5034620784584.9805</v>
      </c>
      <c r="EX124" s="77" t="str">
        <f>IF(AZ124="","",IF(CY124="","",AZ124-AZ124+INDEX(gDP!BO$6:BO$271,MATCH(totalExpenditure!$A124,gDP!$B$6:$B$271))))</f>
        <v/>
      </c>
    </row>
    <row r="125" spans="1:154" x14ac:dyDescent="0.35">
      <c r="A125" t="s">
        <v>459</v>
      </c>
      <c r="B125" s="77" t="str">
        <f>IF(INDEX([2]pivotTable!B$3:B$308,MATCH(totalExpenditure!$A125,[2]pivotTable!$A$3:$A$308,0))/100*INDEX(gDP!Q$6:Q$271,MATCH(totalExpenditure!$A125,gDP!$B$6:$B$271))=0,"",INDEX([2]pivotTable!B$3:B$308,MATCH(totalExpenditure!$A125,[2]pivotTable!$A$3:$A$308,0))/100*INDEX(gDP!Q$6:Q$271,MATCH(totalExpenditure!$A125,gDP!$B$6:$B$271)))</f>
        <v/>
      </c>
      <c r="C125" s="77" t="str">
        <f>IF(INDEX([2]pivotTable!C$3:C$308,MATCH(totalExpenditure!$A125,[2]pivotTable!$A$3:$A$308,0))/100*INDEX(gDP!R$6:R$271,MATCH(totalExpenditure!$A125,gDP!$B$6:$B$271))=0,"",INDEX([2]pivotTable!C$3:C$308,MATCH(totalExpenditure!$A125,[2]pivotTable!$A$3:$A$308,0))/100*INDEX(gDP!R$6:R$271,MATCH(totalExpenditure!$A125,gDP!$B$6:$B$271)))</f>
        <v/>
      </c>
      <c r="D125" s="77" t="str">
        <f>IF(INDEX([2]pivotTable!D$3:D$308,MATCH(totalExpenditure!$A125,[2]pivotTable!$A$3:$A$308,0))/100*INDEX(gDP!S$6:S$271,MATCH(totalExpenditure!$A125,gDP!$B$6:$B$271))=0,"",INDEX([2]pivotTable!D$3:D$308,MATCH(totalExpenditure!$A125,[2]pivotTable!$A$3:$A$308,0))/100*INDEX(gDP!S$6:S$271,MATCH(totalExpenditure!$A125,gDP!$B$6:$B$271)))</f>
        <v/>
      </c>
      <c r="E125" s="77" t="str">
        <f>IF(INDEX([2]pivotTable!E$3:E$308,MATCH(totalExpenditure!$A125,[2]pivotTable!$A$3:$A$308,0))/100*INDEX(gDP!T$6:T$271,MATCH(totalExpenditure!$A125,gDP!$B$6:$B$271))=0,"",INDEX([2]pivotTable!E$3:E$308,MATCH(totalExpenditure!$A125,[2]pivotTable!$A$3:$A$308,0))/100*INDEX(gDP!T$6:T$271,MATCH(totalExpenditure!$A125,gDP!$B$6:$B$271)))</f>
        <v/>
      </c>
      <c r="F125" s="77" t="str">
        <f>IF(INDEX([2]pivotTable!F$3:F$308,MATCH(totalExpenditure!$A125,[2]pivotTable!$A$3:$A$308,0))/100*INDEX(gDP!U$6:U$271,MATCH(totalExpenditure!$A125,gDP!$B$6:$B$271))=0,"",INDEX([2]pivotTable!F$3:F$308,MATCH(totalExpenditure!$A125,[2]pivotTable!$A$3:$A$308,0))/100*INDEX(gDP!U$6:U$271,MATCH(totalExpenditure!$A125,gDP!$B$6:$B$271)))</f>
        <v/>
      </c>
      <c r="G125" s="77" t="str">
        <f>IF(INDEX([2]pivotTable!G$3:G$308,MATCH(totalExpenditure!$A125,[2]pivotTable!$A$3:$A$308,0))/100*INDEX(gDP!V$6:V$271,MATCH(totalExpenditure!$A125,gDP!$B$6:$B$271))=0,"",INDEX([2]pivotTable!G$3:G$308,MATCH(totalExpenditure!$A125,[2]pivotTable!$A$3:$A$308,0))/100*INDEX(gDP!V$6:V$271,MATCH(totalExpenditure!$A125,gDP!$B$6:$B$271)))</f>
        <v/>
      </c>
      <c r="H125" s="77" t="str">
        <f>IF(INDEX([2]pivotTable!H$3:H$308,MATCH(totalExpenditure!$A125,[2]pivotTable!$A$3:$A$308,0))/100*INDEX(gDP!W$6:W$271,MATCH(totalExpenditure!$A125,gDP!$B$6:$B$271))=0,"",INDEX([2]pivotTable!H$3:H$308,MATCH(totalExpenditure!$A125,[2]pivotTable!$A$3:$A$308,0))/100*INDEX(gDP!W$6:W$271,MATCH(totalExpenditure!$A125,gDP!$B$6:$B$271)))</f>
        <v/>
      </c>
      <c r="I125" s="77" t="str">
        <f>IF(INDEX([2]pivotTable!I$3:I$308,MATCH(totalExpenditure!$A125,[2]pivotTable!$A$3:$A$308,0))/100*INDEX(gDP!X$6:X$271,MATCH(totalExpenditure!$A125,gDP!$B$6:$B$271))=0,"",INDEX([2]pivotTable!I$3:I$308,MATCH(totalExpenditure!$A125,[2]pivotTable!$A$3:$A$308,0))/100*INDEX(gDP!X$6:X$271,MATCH(totalExpenditure!$A125,gDP!$B$6:$B$271)))</f>
        <v/>
      </c>
      <c r="J125" s="77" t="str">
        <f>IF(INDEX([2]pivotTable!J$3:J$308,MATCH(totalExpenditure!$A125,[2]pivotTable!$A$3:$A$308,0))/100*INDEX(gDP!Y$6:Y$271,MATCH(totalExpenditure!$A125,gDP!$B$6:$B$271))=0,"",INDEX([2]pivotTable!J$3:J$308,MATCH(totalExpenditure!$A125,[2]pivotTable!$A$3:$A$308,0))/100*INDEX(gDP!Y$6:Y$271,MATCH(totalExpenditure!$A125,gDP!$B$6:$B$271)))</f>
        <v/>
      </c>
      <c r="K125" s="77" t="str">
        <f>IF(INDEX([2]pivotTable!K$3:K$308,MATCH(totalExpenditure!$A125,[2]pivotTable!$A$3:$A$308,0))/100*INDEX(gDP!Z$6:Z$271,MATCH(totalExpenditure!$A125,gDP!$B$6:$B$271))=0,"",INDEX([2]pivotTable!K$3:K$308,MATCH(totalExpenditure!$A125,[2]pivotTable!$A$3:$A$308,0))/100*INDEX(gDP!Z$6:Z$271,MATCH(totalExpenditure!$A125,gDP!$B$6:$B$271)))</f>
        <v/>
      </c>
      <c r="L125" s="77" t="str">
        <f>IF(INDEX([2]pivotTable!L$3:L$308,MATCH(totalExpenditure!$A125,[2]pivotTable!$A$3:$A$308,0))/100*INDEX(gDP!AA$6:AA$271,MATCH(totalExpenditure!$A125,gDP!$B$6:$B$271))=0,"",INDEX([2]pivotTable!L$3:L$308,MATCH(totalExpenditure!$A125,[2]pivotTable!$A$3:$A$308,0))/100*INDEX(gDP!AA$6:AA$271,MATCH(totalExpenditure!$A125,gDP!$B$6:$B$271)))</f>
        <v/>
      </c>
      <c r="M125" s="77" t="str">
        <f>IF(INDEX([2]pivotTable!M$3:M$308,MATCH(totalExpenditure!$A125,[2]pivotTable!$A$3:$A$308,0))/100*INDEX(gDP!AB$6:AB$271,MATCH(totalExpenditure!$A125,gDP!$B$6:$B$271))=0,"",INDEX([2]pivotTable!M$3:M$308,MATCH(totalExpenditure!$A125,[2]pivotTable!$A$3:$A$308,0))/100*INDEX(gDP!AB$6:AB$271,MATCH(totalExpenditure!$A125,gDP!$B$6:$B$271)))</f>
        <v/>
      </c>
      <c r="N125" s="77" t="str">
        <f>IF(INDEX([2]pivotTable!N$3:N$308,MATCH(totalExpenditure!$A125,[2]pivotTable!$A$3:$A$308,0))/100*INDEX(gDP!AC$6:AC$271,MATCH(totalExpenditure!$A125,gDP!$B$6:$B$271))=0,"",INDEX([2]pivotTable!N$3:N$308,MATCH(totalExpenditure!$A125,[2]pivotTable!$A$3:$A$308,0))/100*INDEX(gDP!AC$6:AC$271,MATCH(totalExpenditure!$A125,gDP!$B$6:$B$271)))</f>
        <v/>
      </c>
      <c r="O125" s="77" t="str">
        <f>IF(INDEX([2]pivotTable!O$3:O$308,MATCH(totalExpenditure!$A125,[2]pivotTable!$A$3:$A$308,0))/100*INDEX(gDP!AD$6:AD$271,MATCH(totalExpenditure!$A125,gDP!$B$6:$B$271))=0,"",INDEX([2]pivotTable!O$3:O$308,MATCH(totalExpenditure!$A125,[2]pivotTable!$A$3:$A$308,0))/100*INDEX(gDP!AD$6:AD$271,MATCH(totalExpenditure!$A125,gDP!$B$6:$B$271)))</f>
        <v/>
      </c>
      <c r="P125" s="77" t="str">
        <f>IF(INDEX([2]pivotTable!P$3:P$308,MATCH(totalExpenditure!$A125,[2]pivotTable!$A$3:$A$308,0))/100*INDEX(gDP!AE$6:AE$271,MATCH(totalExpenditure!$A125,gDP!$B$6:$B$271))=0,"",INDEX([2]pivotTable!P$3:P$308,MATCH(totalExpenditure!$A125,[2]pivotTable!$A$3:$A$308,0))/100*INDEX(gDP!AE$6:AE$271,MATCH(totalExpenditure!$A125,gDP!$B$6:$B$271)))</f>
        <v/>
      </c>
      <c r="Q125" s="77" t="str">
        <f>IF(INDEX([2]pivotTable!Q$3:Q$308,MATCH(totalExpenditure!$A125,[2]pivotTable!$A$3:$A$308,0))/100*INDEX(gDP!AF$6:AF$271,MATCH(totalExpenditure!$A125,gDP!$B$6:$B$271))=0,"",INDEX([2]pivotTable!Q$3:Q$308,MATCH(totalExpenditure!$A125,[2]pivotTable!$A$3:$A$308,0))/100*INDEX(gDP!AF$6:AF$271,MATCH(totalExpenditure!$A125,gDP!$B$6:$B$271)))</f>
        <v/>
      </c>
      <c r="R125" s="77" t="str">
        <f>IF(INDEX([2]pivotTable!R$3:R$308,MATCH(totalExpenditure!$A125,[2]pivotTable!$A$3:$A$308,0))/100*INDEX(gDP!AG$6:AG$271,MATCH(totalExpenditure!$A125,gDP!$B$6:$B$271))=0,"",INDEX([2]pivotTable!R$3:R$308,MATCH(totalExpenditure!$A125,[2]pivotTable!$A$3:$A$308,0))/100*INDEX(gDP!AG$6:AG$271,MATCH(totalExpenditure!$A125,gDP!$B$6:$B$271)))</f>
        <v/>
      </c>
      <c r="S125" s="77" t="str">
        <f>IF(INDEX([2]pivotTable!S$3:S$308,MATCH(totalExpenditure!$A125,[2]pivotTable!$A$3:$A$308,0))/100*INDEX(gDP!AH$6:AH$271,MATCH(totalExpenditure!$A125,gDP!$B$6:$B$271))=0,"",INDEX([2]pivotTable!S$3:S$308,MATCH(totalExpenditure!$A125,[2]pivotTable!$A$3:$A$308,0))/100*INDEX(gDP!AH$6:AH$271,MATCH(totalExpenditure!$A125,gDP!$B$6:$B$271)))</f>
        <v/>
      </c>
      <c r="T125" s="77" t="str">
        <f>IF(INDEX([2]pivotTable!T$3:T$308,MATCH(totalExpenditure!$A125,[2]pivotTable!$A$3:$A$308,0))/100*INDEX(gDP!AI$6:AI$271,MATCH(totalExpenditure!$A125,gDP!$B$6:$B$271))=0,"",INDEX([2]pivotTable!T$3:T$308,MATCH(totalExpenditure!$A125,[2]pivotTable!$A$3:$A$308,0))/100*INDEX(gDP!AI$6:AI$271,MATCH(totalExpenditure!$A125,gDP!$B$6:$B$271)))</f>
        <v/>
      </c>
      <c r="U125" s="77" t="str">
        <f>IF(INDEX([2]pivotTable!U$3:U$308,MATCH(totalExpenditure!$A125,[2]pivotTable!$A$3:$A$308,0))/100*INDEX(gDP!AJ$6:AJ$271,MATCH(totalExpenditure!$A125,gDP!$B$6:$B$271))=0,"",INDEX([2]pivotTable!U$3:U$308,MATCH(totalExpenditure!$A125,[2]pivotTable!$A$3:$A$308,0))/100*INDEX(gDP!AJ$6:AJ$271,MATCH(totalExpenditure!$A125,gDP!$B$6:$B$271)))</f>
        <v/>
      </c>
      <c r="V125" s="77" t="str">
        <f>IF(INDEX([2]pivotTable!V$3:V$308,MATCH(totalExpenditure!$A125,[2]pivotTable!$A$3:$A$308,0))/100*INDEX(gDP!AK$6:AK$271,MATCH(totalExpenditure!$A125,gDP!$B$6:$B$271))=0,"",INDEX([2]pivotTable!V$3:V$308,MATCH(totalExpenditure!$A125,[2]pivotTable!$A$3:$A$308,0))/100*INDEX(gDP!AK$6:AK$271,MATCH(totalExpenditure!$A125,gDP!$B$6:$B$271)))</f>
        <v/>
      </c>
      <c r="W125" s="77" t="str">
        <f>IF(INDEX([2]pivotTable!W$3:W$308,MATCH(totalExpenditure!$A125,[2]pivotTable!$A$3:$A$308,0))/100*INDEX(gDP!AL$6:AL$271,MATCH(totalExpenditure!$A125,gDP!$B$6:$B$271))=0,"",INDEX([2]pivotTable!W$3:W$308,MATCH(totalExpenditure!$A125,[2]pivotTable!$A$3:$A$308,0))/100*INDEX(gDP!AL$6:AL$271,MATCH(totalExpenditure!$A125,gDP!$B$6:$B$271)))</f>
        <v/>
      </c>
      <c r="X125" s="77" t="str">
        <f>IF(INDEX([2]pivotTable!X$3:X$308,MATCH(totalExpenditure!$A125,[2]pivotTable!$A$3:$A$308,0))/100*INDEX(gDP!AM$6:AM$271,MATCH(totalExpenditure!$A125,gDP!$B$6:$B$271))=0,"",INDEX([2]pivotTable!X$3:X$308,MATCH(totalExpenditure!$A125,[2]pivotTable!$A$3:$A$308,0))/100*INDEX(gDP!AM$6:AM$271,MATCH(totalExpenditure!$A125,gDP!$B$6:$B$271)))</f>
        <v/>
      </c>
      <c r="Y125" s="77" t="str">
        <f>IF(INDEX([2]pivotTable!Y$3:Y$308,MATCH(totalExpenditure!$A125,[2]pivotTable!$A$3:$A$308,0))/100*INDEX(gDP!AN$6:AN$271,MATCH(totalExpenditure!$A125,gDP!$B$6:$B$271))=0,"",INDEX([2]pivotTable!Y$3:Y$308,MATCH(totalExpenditure!$A125,[2]pivotTable!$A$3:$A$308,0))/100*INDEX(gDP!AN$6:AN$271,MATCH(totalExpenditure!$A125,gDP!$B$6:$B$271)))</f>
        <v/>
      </c>
      <c r="Z125" s="77" t="str">
        <f>IF(INDEX([2]pivotTable!Z$3:Z$308,MATCH(totalExpenditure!$A125,[2]pivotTable!$A$3:$A$308,0))/100*INDEX(gDP!AO$6:AO$271,MATCH(totalExpenditure!$A125,gDP!$B$6:$B$271))=0,"",INDEX([2]pivotTable!Z$3:Z$308,MATCH(totalExpenditure!$A125,[2]pivotTable!$A$3:$A$308,0))/100*INDEX(gDP!AO$6:AO$271,MATCH(totalExpenditure!$A125,gDP!$B$6:$B$271)))</f>
        <v/>
      </c>
      <c r="AA125" s="77">
        <f>IF(INDEX([2]pivotTable!AA$3:AA$308,MATCH(totalExpenditure!$A125,[2]pivotTable!$A$3:$A$308,0))/100*INDEX(gDP!AP$6:AP$271,MATCH(totalExpenditure!$A125,gDP!$B$6:$B$271))=0,"",INDEX([2]pivotTable!AA$3:AA$308,MATCH(totalExpenditure!$A125,[2]pivotTable!$A$3:$A$308,0))/100*INDEX(gDP!AP$6:AP$271,MATCH(totalExpenditure!$A125,gDP!$B$6:$B$271)))</f>
        <v>438885454.84672678</v>
      </c>
      <c r="AB125" s="77">
        <f>IF(INDEX([2]pivotTable!AB$3:AB$308,MATCH(totalExpenditure!$A125,[2]pivotTable!$A$3:$A$308,0))/100*INDEX(gDP!AQ$6:AQ$271,MATCH(totalExpenditure!$A125,gDP!$B$6:$B$271))=0,"",INDEX([2]pivotTable!AB$3:AB$308,MATCH(totalExpenditure!$A125,[2]pivotTable!$A$3:$A$308,0))/100*INDEX(gDP!AQ$6:AQ$271,MATCH(totalExpenditure!$A125,gDP!$B$6:$B$271)))</f>
        <v>449345483.79952168</v>
      </c>
      <c r="AC125" s="77">
        <f>IF(INDEX([2]pivotTable!AC$3:AC$308,MATCH(totalExpenditure!$A125,[2]pivotTable!$A$3:$A$308,0))/100*INDEX(gDP!AR$6:AR$271,MATCH(totalExpenditure!$A125,gDP!$B$6:$B$271))=0,"",INDEX([2]pivotTable!AC$3:AC$308,MATCH(totalExpenditure!$A125,[2]pivotTable!$A$3:$A$308,0))/100*INDEX(gDP!AR$6:AR$271,MATCH(totalExpenditure!$A125,gDP!$B$6:$B$271)))</f>
        <v>263184748.03576645</v>
      </c>
      <c r="AD125" s="77">
        <f>IF(INDEX([2]pivotTable!AD$3:AD$308,MATCH(totalExpenditure!$A125,[2]pivotTable!$A$3:$A$308,0))/100*INDEX(gDP!AS$6:AS$271,MATCH(totalExpenditure!$A125,gDP!$B$6:$B$271))=0,"",INDEX([2]pivotTable!AD$3:AD$308,MATCH(totalExpenditure!$A125,[2]pivotTable!$A$3:$A$308,0))/100*INDEX(gDP!AS$6:AS$271,MATCH(totalExpenditure!$A125,gDP!$B$6:$B$271)))</f>
        <v>287184253.39395893</v>
      </c>
      <c r="AE125" s="77">
        <f>IF(INDEX([2]pivotTable!AE$3:AE$308,MATCH(totalExpenditure!$A125,[2]pivotTable!$A$3:$A$308,0))/100*INDEX(gDP!AT$6:AT$271,MATCH(totalExpenditure!$A125,gDP!$B$6:$B$271))=0,"",INDEX([2]pivotTable!AE$3:AE$308,MATCH(totalExpenditure!$A125,[2]pivotTable!$A$3:$A$308,0))/100*INDEX(gDP!AT$6:AT$271,MATCH(totalExpenditure!$A125,gDP!$B$6:$B$271)))</f>
        <v>443053783.59763002</v>
      </c>
      <c r="AF125" s="77">
        <f>IF(INDEX([2]pivotTable!AF$3:AF$308,MATCH(totalExpenditure!$A125,[2]pivotTable!$A$3:$A$308,0))/100*INDEX(gDP!AU$6:AU$271,MATCH(totalExpenditure!$A125,gDP!$B$6:$B$271))=0,"",INDEX([2]pivotTable!AF$3:AF$308,MATCH(totalExpenditure!$A125,[2]pivotTable!$A$3:$A$308,0))/100*INDEX(gDP!AU$6:AU$271,MATCH(totalExpenditure!$A125,gDP!$B$6:$B$271)))</f>
        <v>492731970.54887396</v>
      </c>
      <c r="AG125" s="77">
        <f>IF(INDEX([2]pivotTable!AG$3:AG$308,MATCH(totalExpenditure!$A125,[2]pivotTable!$A$3:$A$308,0))/100*INDEX(gDP!AV$6:AV$271,MATCH(totalExpenditure!$A125,gDP!$B$6:$B$271))=0,"",INDEX([2]pivotTable!AG$3:AG$308,MATCH(totalExpenditure!$A125,[2]pivotTable!$A$3:$A$308,0))/100*INDEX(gDP!AV$6:AV$271,MATCH(totalExpenditure!$A125,gDP!$B$6:$B$271)))</f>
        <v>638257443.03225839</v>
      </c>
      <c r="AH125" s="77">
        <f>IF(INDEX([2]pivotTable!AH$3:AH$308,MATCH(totalExpenditure!$A125,[2]pivotTable!$A$3:$A$308,0))/100*INDEX(gDP!AW$6:AW$271,MATCH(totalExpenditure!$A125,gDP!$B$6:$B$271))=0,"",INDEX([2]pivotTable!AH$3:AH$308,MATCH(totalExpenditure!$A125,[2]pivotTable!$A$3:$A$308,0))/100*INDEX(gDP!AW$6:AW$271,MATCH(totalExpenditure!$A125,gDP!$B$6:$B$271)))</f>
        <v>854402610.65166998</v>
      </c>
      <c r="AI125" s="77">
        <f>IF(INDEX([2]pivotTable!AI$3:AI$308,MATCH(totalExpenditure!$A125,[2]pivotTable!$A$3:$A$308,0))/100*INDEX(gDP!AX$6:AX$271,MATCH(totalExpenditure!$A125,gDP!$B$6:$B$271))=0,"",INDEX([2]pivotTable!AI$3:AI$308,MATCH(totalExpenditure!$A125,[2]pivotTable!$A$3:$A$308,0))/100*INDEX(gDP!AX$6:AX$271,MATCH(totalExpenditure!$A125,gDP!$B$6:$B$271)))</f>
        <v>594086186.03251004</v>
      </c>
      <c r="AJ125" s="77">
        <f>IF(INDEX([2]pivotTable!AJ$3:AJ$308,MATCH(totalExpenditure!$A125,[2]pivotTable!$A$3:$A$308,0))/100*INDEX(gDP!AY$6:AY$271,MATCH(totalExpenditure!$A125,gDP!$B$6:$B$271))=0,"",INDEX([2]pivotTable!AJ$3:AJ$308,MATCH(totalExpenditure!$A125,[2]pivotTable!$A$3:$A$308,0))/100*INDEX(gDP!AY$6:AY$271,MATCH(totalExpenditure!$A125,gDP!$B$6:$B$271)))</f>
        <v>793837873.37417662</v>
      </c>
      <c r="AK125" s="77">
        <f>IF(INDEX([2]pivotTable!AK$3:AK$308,MATCH(totalExpenditure!$A125,[2]pivotTable!$A$3:$A$308,0))/100*INDEX(gDP!AZ$6:AZ$271,MATCH(totalExpenditure!$A125,gDP!$B$6:$B$271))=0,"",INDEX([2]pivotTable!AK$3:AK$308,MATCH(totalExpenditure!$A125,[2]pivotTable!$A$3:$A$308,0))/100*INDEX(gDP!AZ$6:AZ$271,MATCH(totalExpenditure!$A125,gDP!$B$6:$B$271)))</f>
        <v>1373533887.2647257</v>
      </c>
      <c r="AL125" s="77">
        <f>IF(INDEX([2]pivotTable!AL$3:AL$308,MATCH(totalExpenditure!$A125,[2]pivotTable!$A$3:$A$308,0))/100*INDEX(gDP!BA$6:BA$271,MATCH(totalExpenditure!$A125,gDP!$B$6:$B$271))=0,"",INDEX([2]pivotTable!AL$3:AL$308,MATCH(totalExpenditure!$A125,[2]pivotTable!$A$3:$A$308,0))/100*INDEX(gDP!BA$6:BA$271,MATCH(totalExpenditure!$A125,gDP!$B$6:$B$271)))</f>
        <v>1561267291.5681896</v>
      </c>
      <c r="AM125" s="77">
        <f>IF(INDEX([2]pivotTable!AM$3:AM$308,MATCH(totalExpenditure!$A125,[2]pivotTable!$A$3:$A$308,0))/100*INDEX(gDP!BB$6:BB$271,MATCH(totalExpenditure!$A125,gDP!$B$6:$B$271))=0,"",INDEX([2]pivotTable!AM$3:AM$308,MATCH(totalExpenditure!$A125,[2]pivotTable!$A$3:$A$308,0))/100*INDEX(gDP!BB$6:BB$271,MATCH(totalExpenditure!$A125,gDP!$B$6:$B$271)))</f>
        <v>1291457293.7434561</v>
      </c>
      <c r="AN125" s="77">
        <f>IF(INDEX([2]pivotTable!AN$3:AN$308,MATCH(totalExpenditure!$A125,[2]pivotTable!$A$3:$A$308,0))/100*INDEX(gDP!BC$6:BC$271,MATCH(totalExpenditure!$A125,gDP!$B$6:$B$271))=0,"",INDEX([2]pivotTable!AN$3:AN$308,MATCH(totalExpenditure!$A125,[2]pivotTable!$A$3:$A$308,0))/100*INDEX(gDP!BC$6:BC$271,MATCH(totalExpenditure!$A125,gDP!$B$6:$B$271)))</f>
        <v>5921893929.62572</v>
      </c>
      <c r="AO125" s="77">
        <f>IF(INDEX([2]pivotTable!AO$3:AO$308,MATCH(totalExpenditure!$A125,[2]pivotTable!$A$3:$A$308,0))/100*INDEX(gDP!BD$6:BD$271,MATCH(totalExpenditure!$A125,gDP!$B$6:$B$271))=0,"",INDEX([2]pivotTable!AO$3:AO$308,MATCH(totalExpenditure!$A125,[2]pivotTable!$A$3:$A$308,0))/100*INDEX(gDP!BD$6:BD$271,MATCH(totalExpenditure!$A125,gDP!$B$6:$B$271)))</f>
        <v>7107916544.3699207</v>
      </c>
      <c r="AP125" s="77">
        <f>IF(INDEX([2]pivotTable!AP$3:AP$308,MATCH(totalExpenditure!$A125,[2]pivotTable!$A$3:$A$308,0))/100*INDEX(gDP!BE$6:BE$271,MATCH(totalExpenditure!$A125,gDP!$B$6:$B$271))=0,"",INDEX([2]pivotTable!AP$3:AP$308,MATCH(totalExpenditure!$A125,[2]pivotTable!$A$3:$A$308,0))/100*INDEX(gDP!BE$6:BE$271,MATCH(totalExpenditure!$A125,gDP!$B$6:$B$271)))</f>
        <v>8964738318.1155052</v>
      </c>
      <c r="AQ125" s="77">
        <f>IF(INDEX([2]pivotTable!AQ$3:AQ$308,MATCH(totalExpenditure!$A125,[2]pivotTable!$A$3:$A$308,0))/100*INDEX(gDP!BF$6:BF$271,MATCH(totalExpenditure!$A125,gDP!$B$6:$B$271))=0,"",INDEX([2]pivotTable!AQ$3:AQ$308,MATCH(totalExpenditure!$A125,[2]pivotTable!$A$3:$A$308,0))/100*INDEX(gDP!BF$6:BF$271,MATCH(totalExpenditure!$A125,gDP!$B$6:$B$271)))</f>
        <v>10364595629.3181</v>
      </c>
      <c r="AR125" s="77">
        <f>IF(INDEX([2]pivotTable!AR$3:AR$308,MATCH(totalExpenditure!$A125,[2]pivotTable!$A$3:$A$308,0))/100*INDEX(gDP!BG$6:BG$271,MATCH(totalExpenditure!$A125,gDP!$B$6:$B$271))=0,"",INDEX([2]pivotTable!AR$3:AR$308,MATCH(totalExpenditure!$A125,[2]pivotTable!$A$3:$A$308,0))/100*INDEX(gDP!BG$6:BG$271,MATCH(totalExpenditure!$A125,gDP!$B$6:$B$271)))</f>
        <v>9432305139.1669788</v>
      </c>
      <c r="AS125" s="77">
        <f>IF(INDEX([2]pivotTable!AS$3:AS$308,MATCH(totalExpenditure!$A125,[2]pivotTable!$A$3:$A$308,0))/100*INDEX(gDP!BH$6:BH$271,MATCH(totalExpenditure!$A125,gDP!$B$6:$B$271))=0,"",INDEX([2]pivotTable!AS$3:AS$308,MATCH(totalExpenditure!$A125,[2]pivotTable!$A$3:$A$308,0))/100*INDEX(gDP!BH$6:BH$271,MATCH(totalExpenditure!$A125,gDP!$B$6:$B$271)))</f>
        <v>8076212126.1246405</v>
      </c>
      <c r="AT125" s="77">
        <f>IF(INDEX([2]pivotTable!AT$3:AT$308,MATCH(totalExpenditure!$A125,[2]pivotTable!$A$3:$A$308,0))/100*INDEX(gDP!BI$6:BI$271,MATCH(totalExpenditure!$A125,gDP!$B$6:$B$271))=0,"",INDEX([2]pivotTable!AT$3:AT$308,MATCH(totalExpenditure!$A125,[2]pivotTable!$A$3:$A$308,0))/100*INDEX(gDP!BI$6:BI$271,MATCH(totalExpenditure!$A125,gDP!$B$6:$B$271)))</f>
        <v>7509124108.6041546</v>
      </c>
      <c r="AU125" s="77">
        <f>IF(INDEX([2]pivotTable!AU$3:AU$308,MATCH(totalExpenditure!$A125,[2]pivotTable!$A$3:$A$308,0))/100*INDEX(gDP!BJ$6:BJ$271,MATCH(totalExpenditure!$A125,gDP!$B$6:$B$271))=0,"",INDEX([2]pivotTable!AU$3:AU$308,MATCH(totalExpenditure!$A125,[2]pivotTable!$A$3:$A$308,0))/100*INDEX(gDP!BJ$6:BJ$271,MATCH(totalExpenditure!$A125,gDP!$B$6:$B$271)))</f>
        <v>8640539861.2506714</v>
      </c>
      <c r="AV125" s="77">
        <f>IF(INDEX([2]pivotTable!AV$3:AV$308,MATCH(totalExpenditure!$A125,[2]pivotTable!$A$3:$A$308,0))/100*INDEX(gDP!BK$6:BK$271,MATCH(totalExpenditure!$A125,gDP!$B$6:$B$271))=0,"",INDEX([2]pivotTable!AV$3:AV$308,MATCH(totalExpenditure!$A125,[2]pivotTable!$A$3:$A$308,0))/100*INDEX(gDP!BK$6:BK$271,MATCH(totalExpenditure!$A125,gDP!$B$6:$B$271)))</f>
        <v>10114774741.743355</v>
      </c>
      <c r="AW125" s="77">
        <f>IF(INDEX([2]pivotTable!AW$3:AW$308,MATCH(totalExpenditure!$A125,[2]pivotTable!$A$3:$A$308,0))/100*INDEX(gDP!BL$6:BL$271,MATCH(totalExpenditure!$A125,gDP!$B$6:$B$271))=0,"",INDEX([2]pivotTable!AW$3:AW$308,MATCH(totalExpenditure!$A125,[2]pivotTable!$A$3:$A$308,0))/100*INDEX(gDP!BL$6:BL$271,MATCH(totalExpenditure!$A125,gDP!$B$6:$B$271)))</f>
        <v>11099864994.61001</v>
      </c>
      <c r="AX125" s="77">
        <f>IF(INDEX([2]pivotTable!AX$3:AX$308,MATCH(totalExpenditure!$A125,[2]pivotTable!$A$3:$A$308,0))/100*INDEX(gDP!BM$6:BM$271,MATCH(totalExpenditure!$A125,gDP!$B$6:$B$271))=0,"",INDEX([2]pivotTable!AX$3:AX$308,MATCH(totalExpenditure!$A125,[2]pivotTable!$A$3:$A$308,0))/100*INDEX(gDP!BM$6:BM$271,MATCH(totalExpenditure!$A125,gDP!$B$6:$B$271)))</f>
        <v>11034812598.061781</v>
      </c>
      <c r="AY125" s="77">
        <f>IF(INDEX([2]pivotTable!AY$3:AY$308,MATCH(totalExpenditure!$A125,[2]pivotTable!$A$3:$A$308,0))/100*INDEX(gDP!BN$6:BN$271,MATCH(totalExpenditure!$A125,gDP!$B$6:$B$271))=0,"",INDEX([2]pivotTable!AY$3:AY$308,MATCH(totalExpenditure!$A125,[2]pivotTable!$A$3:$A$308,0))/100*INDEX(gDP!BN$6:BN$271,MATCH(totalExpenditure!$A125,gDP!$B$6:$B$271)))</f>
        <v>10979152623.586086</v>
      </c>
      <c r="AZ125" s="77" t="str">
        <f>IF(INDEX([2]pivotTable!AZ$3:AZ$308,MATCH(totalExpenditure!$A125,[2]pivotTable!$A$3:$A$308,0))/100*INDEX(gDP!BO$6:BO$271,MATCH(totalExpenditure!$A125,gDP!$B$6:$B$271))=0,"",INDEX([2]pivotTable!AZ$3:AZ$308,MATCH(totalExpenditure!$A125,[2]pivotTable!$A$3:$A$308,0))/100*INDEX(gDP!BO$6:BO$271,MATCH(totalExpenditure!$A125,gDP!$B$6:$B$271)))</f>
        <v/>
      </c>
      <c r="BA125" s="77" t="str">
        <f>IF(INDEX([2]pivotTable!B$310:B$615,MATCH(totalExpenditure!$A125,[2]pivotTable!$A$310:$A$615,0))/100*INDEX(gDP!Q$6:Q$271,MATCH(totalExpenditure!$A125,gDP!$B$6:$B$271))=0,"",INDEX([2]pivotTable!B$310:B$615,MATCH(totalExpenditure!$A125,[2]pivotTable!$A$310:$A$615,0))/100*INDEX(gDP!Q$6:Q$271,MATCH(totalExpenditure!$A125,gDP!$B$6:$B$271)))</f>
        <v/>
      </c>
      <c r="BB125" s="77" t="str">
        <f>IF(INDEX([2]pivotTable!C$310:C$615,MATCH(totalExpenditure!$A125,[2]pivotTable!$A$310:$A$615,0))/100*INDEX(gDP!R$6:R$271,MATCH(totalExpenditure!$A125,gDP!$B$6:$B$271))=0,"",INDEX([2]pivotTable!C$310:C$615,MATCH(totalExpenditure!$A125,[2]pivotTable!$A$310:$A$615,0))/100*INDEX(gDP!R$6:R$271,MATCH(totalExpenditure!$A125,gDP!$B$6:$B$271)))</f>
        <v/>
      </c>
      <c r="BC125" s="77" t="str">
        <f>IF(INDEX([2]pivotTable!D$310:D$615,MATCH(totalExpenditure!$A125,[2]pivotTable!$A$310:$A$615,0))/100*INDEX(gDP!S$6:S$271,MATCH(totalExpenditure!$A125,gDP!$B$6:$B$271))=0,"",INDEX([2]pivotTable!D$310:D$615,MATCH(totalExpenditure!$A125,[2]pivotTable!$A$310:$A$615,0))/100*INDEX(gDP!S$6:S$271,MATCH(totalExpenditure!$A125,gDP!$B$6:$B$271)))</f>
        <v/>
      </c>
      <c r="BD125" s="77" t="str">
        <f>IF(INDEX([2]pivotTable!E$310:E$615,MATCH(totalExpenditure!$A125,[2]pivotTable!$A$310:$A$615,0))/100*INDEX(gDP!T$6:T$271,MATCH(totalExpenditure!$A125,gDP!$B$6:$B$271))=0,"",INDEX([2]pivotTable!E$310:E$615,MATCH(totalExpenditure!$A125,[2]pivotTable!$A$310:$A$615,0))/100*INDEX(gDP!T$6:T$271,MATCH(totalExpenditure!$A125,gDP!$B$6:$B$271)))</f>
        <v/>
      </c>
      <c r="BE125" s="77" t="str">
        <f>IF(INDEX([2]pivotTable!F$310:F$615,MATCH(totalExpenditure!$A125,[2]pivotTable!$A$310:$A$615,0))/100*INDEX(gDP!U$6:U$271,MATCH(totalExpenditure!$A125,gDP!$B$6:$B$271))=0,"",INDEX([2]pivotTable!F$310:F$615,MATCH(totalExpenditure!$A125,[2]pivotTable!$A$310:$A$615,0))/100*INDEX(gDP!U$6:U$271,MATCH(totalExpenditure!$A125,gDP!$B$6:$B$271)))</f>
        <v/>
      </c>
      <c r="BF125" s="77" t="str">
        <f>IF(INDEX([2]pivotTable!G$310:G$615,MATCH(totalExpenditure!$A125,[2]pivotTable!$A$310:$A$615,0))/100*INDEX(gDP!V$6:V$271,MATCH(totalExpenditure!$A125,gDP!$B$6:$B$271))=0,"",INDEX([2]pivotTable!G$310:G$615,MATCH(totalExpenditure!$A125,[2]pivotTable!$A$310:$A$615,0))/100*INDEX(gDP!V$6:V$271,MATCH(totalExpenditure!$A125,gDP!$B$6:$B$271)))</f>
        <v/>
      </c>
      <c r="BG125" s="77" t="str">
        <f>IF(INDEX([2]pivotTable!H$310:H$615,MATCH(totalExpenditure!$A125,[2]pivotTable!$A$310:$A$615,0))/100*INDEX(gDP!W$6:W$271,MATCH(totalExpenditure!$A125,gDP!$B$6:$B$271))=0,"",INDEX([2]pivotTable!H$310:H$615,MATCH(totalExpenditure!$A125,[2]pivotTable!$A$310:$A$615,0))/100*INDEX(gDP!W$6:W$271,MATCH(totalExpenditure!$A125,gDP!$B$6:$B$271)))</f>
        <v/>
      </c>
      <c r="BH125" s="77" t="str">
        <f>IF(INDEX([2]pivotTable!I$310:I$615,MATCH(totalExpenditure!$A125,[2]pivotTable!$A$310:$A$615,0))/100*INDEX(gDP!X$6:X$271,MATCH(totalExpenditure!$A125,gDP!$B$6:$B$271))=0,"",INDEX([2]pivotTable!I$310:I$615,MATCH(totalExpenditure!$A125,[2]pivotTable!$A$310:$A$615,0))/100*INDEX(gDP!X$6:X$271,MATCH(totalExpenditure!$A125,gDP!$B$6:$B$271)))</f>
        <v/>
      </c>
      <c r="BI125" s="77" t="str">
        <f>IF(INDEX([2]pivotTable!J$310:J$615,MATCH(totalExpenditure!$A125,[2]pivotTable!$A$310:$A$615,0))/100*INDEX(gDP!Y$6:Y$271,MATCH(totalExpenditure!$A125,gDP!$B$6:$B$271))=0,"",INDEX([2]pivotTable!J$310:J$615,MATCH(totalExpenditure!$A125,[2]pivotTable!$A$310:$A$615,0))/100*INDEX(gDP!Y$6:Y$271,MATCH(totalExpenditure!$A125,gDP!$B$6:$B$271)))</f>
        <v/>
      </c>
      <c r="BJ125" s="77" t="str">
        <f>IF(INDEX([2]pivotTable!K$310:K$615,MATCH(totalExpenditure!$A125,[2]pivotTable!$A$310:$A$615,0))/100*INDEX(gDP!Z$6:Z$271,MATCH(totalExpenditure!$A125,gDP!$B$6:$B$271))=0,"",INDEX([2]pivotTable!K$310:K$615,MATCH(totalExpenditure!$A125,[2]pivotTable!$A$310:$A$615,0))/100*INDEX(gDP!Z$6:Z$271,MATCH(totalExpenditure!$A125,gDP!$B$6:$B$271)))</f>
        <v/>
      </c>
      <c r="BK125" s="77" t="str">
        <f>IF(INDEX([2]pivotTable!L$310:L$615,MATCH(totalExpenditure!$A125,[2]pivotTable!$A$310:$A$615,0))/100*INDEX(gDP!AA$6:AA$271,MATCH(totalExpenditure!$A125,gDP!$B$6:$B$271))=0,"",INDEX([2]pivotTable!L$310:L$615,MATCH(totalExpenditure!$A125,[2]pivotTable!$A$310:$A$615,0))/100*INDEX(gDP!AA$6:AA$271,MATCH(totalExpenditure!$A125,gDP!$B$6:$B$271)))</f>
        <v/>
      </c>
      <c r="BL125" s="77" t="str">
        <f>IF(INDEX([2]pivotTable!M$310:M$615,MATCH(totalExpenditure!$A125,[2]pivotTable!$A$310:$A$615,0))/100*INDEX(gDP!AB$6:AB$271,MATCH(totalExpenditure!$A125,gDP!$B$6:$B$271))=0,"",INDEX([2]pivotTable!M$310:M$615,MATCH(totalExpenditure!$A125,[2]pivotTable!$A$310:$A$615,0))/100*INDEX(gDP!AB$6:AB$271,MATCH(totalExpenditure!$A125,gDP!$B$6:$B$271)))</f>
        <v/>
      </c>
      <c r="BM125" s="77" t="str">
        <f>IF(INDEX([2]pivotTable!N$310:N$615,MATCH(totalExpenditure!$A125,[2]pivotTable!$A$310:$A$615,0))/100*INDEX(gDP!AC$6:AC$271,MATCH(totalExpenditure!$A125,gDP!$B$6:$B$271))=0,"",INDEX([2]pivotTable!N$310:N$615,MATCH(totalExpenditure!$A125,[2]pivotTable!$A$310:$A$615,0))/100*INDEX(gDP!AC$6:AC$271,MATCH(totalExpenditure!$A125,gDP!$B$6:$B$271)))</f>
        <v/>
      </c>
      <c r="BN125" s="77" t="str">
        <f>IF(INDEX([2]pivotTable!O$310:O$615,MATCH(totalExpenditure!$A125,[2]pivotTable!$A$310:$A$615,0))/100*INDEX(gDP!AD$6:AD$271,MATCH(totalExpenditure!$A125,gDP!$B$6:$B$271))=0,"",INDEX([2]pivotTable!O$310:O$615,MATCH(totalExpenditure!$A125,[2]pivotTable!$A$310:$A$615,0))/100*INDEX(gDP!AD$6:AD$271,MATCH(totalExpenditure!$A125,gDP!$B$6:$B$271)))</f>
        <v/>
      </c>
      <c r="BO125" s="77" t="str">
        <f>IF(INDEX([2]pivotTable!P$310:P$615,MATCH(totalExpenditure!$A125,[2]pivotTable!$A$310:$A$615,0))/100*INDEX(gDP!AE$6:AE$271,MATCH(totalExpenditure!$A125,gDP!$B$6:$B$271))=0,"",INDEX([2]pivotTable!P$310:P$615,MATCH(totalExpenditure!$A125,[2]pivotTable!$A$310:$A$615,0))/100*INDEX(gDP!AE$6:AE$271,MATCH(totalExpenditure!$A125,gDP!$B$6:$B$271)))</f>
        <v/>
      </c>
      <c r="BP125" s="77" t="str">
        <f>IF(INDEX([2]pivotTable!Q$310:Q$615,MATCH(totalExpenditure!$A125,[2]pivotTable!$A$310:$A$615,0))/100*INDEX(gDP!AF$6:AF$271,MATCH(totalExpenditure!$A125,gDP!$B$6:$B$271))=0,"",INDEX([2]pivotTable!Q$310:Q$615,MATCH(totalExpenditure!$A125,[2]pivotTable!$A$310:$A$615,0))/100*INDEX(gDP!AF$6:AF$271,MATCH(totalExpenditure!$A125,gDP!$B$6:$B$271)))</f>
        <v/>
      </c>
      <c r="BQ125" s="77" t="str">
        <f>IF(INDEX([2]pivotTable!R$310:R$615,MATCH(totalExpenditure!$A125,[2]pivotTable!$A$310:$A$615,0))/100*INDEX(gDP!AG$6:AG$271,MATCH(totalExpenditure!$A125,gDP!$B$6:$B$271))=0,"",INDEX([2]pivotTable!R$310:R$615,MATCH(totalExpenditure!$A125,[2]pivotTable!$A$310:$A$615,0))/100*INDEX(gDP!AG$6:AG$271,MATCH(totalExpenditure!$A125,gDP!$B$6:$B$271)))</f>
        <v/>
      </c>
      <c r="BR125" s="77" t="str">
        <f>IF(INDEX([2]pivotTable!S$310:S$615,MATCH(totalExpenditure!$A125,[2]pivotTable!$A$310:$A$615,0))/100*INDEX(gDP!AH$6:AH$271,MATCH(totalExpenditure!$A125,gDP!$B$6:$B$271))=0,"",INDEX([2]pivotTable!S$310:S$615,MATCH(totalExpenditure!$A125,[2]pivotTable!$A$310:$A$615,0))/100*INDEX(gDP!AH$6:AH$271,MATCH(totalExpenditure!$A125,gDP!$B$6:$B$271)))</f>
        <v/>
      </c>
      <c r="BS125" s="77" t="str">
        <f>IF(INDEX([2]pivotTable!T$310:T$615,MATCH(totalExpenditure!$A125,[2]pivotTable!$A$310:$A$615,0))/100*INDEX(gDP!AI$6:AI$271,MATCH(totalExpenditure!$A125,gDP!$B$6:$B$271))=0,"",INDEX([2]pivotTable!T$310:T$615,MATCH(totalExpenditure!$A125,[2]pivotTable!$A$310:$A$615,0))/100*INDEX(gDP!AI$6:AI$271,MATCH(totalExpenditure!$A125,gDP!$B$6:$B$271)))</f>
        <v/>
      </c>
      <c r="BT125" s="77" t="str">
        <f>IF(INDEX([2]pivotTable!U$310:U$615,MATCH(totalExpenditure!$A125,[2]pivotTable!$A$310:$A$615,0))/100*INDEX(gDP!AJ$6:AJ$271,MATCH(totalExpenditure!$A125,gDP!$B$6:$B$271))=0,"",INDEX([2]pivotTable!U$310:U$615,MATCH(totalExpenditure!$A125,[2]pivotTable!$A$310:$A$615,0))/100*INDEX(gDP!AJ$6:AJ$271,MATCH(totalExpenditure!$A125,gDP!$B$6:$B$271)))</f>
        <v/>
      </c>
      <c r="BU125" s="77" t="str">
        <f>IF(INDEX([2]pivotTable!V$310:V$615,MATCH(totalExpenditure!$A125,[2]pivotTable!$A$310:$A$615,0))/100*INDEX(gDP!AK$6:AK$271,MATCH(totalExpenditure!$A125,gDP!$B$6:$B$271))=0,"",INDEX([2]pivotTable!V$310:V$615,MATCH(totalExpenditure!$A125,[2]pivotTable!$A$310:$A$615,0))/100*INDEX(gDP!AK$6:AK$271,MATCH(totalExpenditure!$A125,gDP!$B$6:$B$271)))</f>
        <v/>
      </c>
      <c r="BV125" s="77" t="str">
        <f>IF(INDEX([2]pivotTable!W$310:W$615,MATCH(totalExpenditure!$A125,[2]pivotTable!$A$310:$A$615,0))/100*INDEX(gDP!AL$6:AL$271,MATCH(totalExpenditure!$A125,gDP!$B$6:$B$271))=0,"",INDEX([2]pivotTable!W$310:W$615,MATCH(totalExpenditure!$A125,[2]pivotTable!$A$310:$A$615,0))/100*INDEX(gDP!AL$6:AL$271,MATCH(totalExpenditure!$A125,gDP!$B$6:$B$271)))</f>
        <v/>
      </c>
      <c r="BW125" s="77" t="str">
        <f>IF(INDEX([2]pivotTable!X$310:X$615,MATCH(totalExpenditure!$A125,[2]pivotTable!$A$310:$A$615,0))/100*INDEX(gDP!AM$6:AM$271,MATCH(totalExpenditure!$A125,gDP!$B$6:$B$271))=0,"",INDEX([2]pivotTable!X$310:X$615,MATCH(totalExpenditure!$A125,[2]pivotTable!$A$310:$A$615,0))/100*INDEX(gDP!AM$6:AM$271,MATCH(totalExpenditure!$A125,gDP!$B$6:$B$271)))</f>
        <v/>
      </c>
      <c r="BX125" s="77" t="str">
        <f>IF(INDEX([2]pivotTable!Y$310:Y$615,MATCH(totalExpenditure!$A125,[2]pivotTable!$A$310:$A$615,0))/100*INDEX(gDP!AN$6:AN$271,MATCH(totalExpenditure!$A125,gDP!$B$6:$B$271))=0,"",INDEX([2]pivotTable!Y$310:Y$615,MATCH(totalExpenditure!$A125,[2]pivotTable!$A$310:$A$615,0))/100*INDEX(gDP!AN$6:AN$271,MATCH(totalExpenditure!$A125,gDP!$B$6:$B$271)))</f>
        <v/>
      </c>
      <c r="BY125" s="77" t="str">
        <f>IF(INDEX([2]pivotTable!Z$310:Z$615,MATCH(totalExpenditure!$A125,[2]pivotTable!$A$310:$A$615,0))/100*INDEX(gDP!AO$6:AO$271,MATCH(totalExpenditure!$A125,gDP!$B$6:$B$271))=0,"",INDEX([2]pivotTable!Z$310:Z$615,MATCH(totalExpenditure!$A125,[2]pivotTable!$A$310:$A$615,0))/100*INDEX(gDP!AO$6:AO$271,MATCH(totalExpenditure!$A125,gDP!$B$6:$B$271)))</f>
        <v/>
      </c>
      <c r="BZ125" s="77">
        <f>IF(INDEX([2]pivotTable!AA$310:AA$615,MATCH(totalExpenditure!$A125,[2]pivotTable!$A$310:$A$615,0))/100*INDEX(gDP!AP$6:AP$271,MATCH(totalExpenditure!$A125,gDP!$B$6:$B$271))=0,"",INDEX([2]pivotTable!AA$310:AA$615,MATCH(totalExpenditure!$A125,[2]pivotTable!$A$310:$A$615,0))/100*INDEX(gDP!AP$6:AP$271,MATCH(totalExpenditure!$A125,gDP!$B$6:$B$271)))</f>
        <v>660544775.47638679</v>
      </c>
      <c r="CA125" s="77">
        <f>IF(INDEX([2]pivotTable!AB$310:AB$615,MATCH(totalExpenditure!$A125,[2]pivotTable!$A$310:$A$615,0))/100*INDEX(gDP!AQ$6:AQ$271,MATCH(totalExpenditure!$A125,gDP!$B$6:$B$271))=0,"",INDEX([2]pivotTable!AB$310:AB$615,MATCH(totalExpenditure!$A125,[2]pivotTable!$A$310:$A$615,0))/100*INDEX(gDP!AQ$6:AQ$271,MATCH(totalExpenditure!$A125,gDP!$B$6:$B$271)))</f>
        <v>697260233.48201644</v>
      </c>
      <c r="CB125" s="77">
        <f>IF(INDEX([2]pivotTable!AC$310:AC$615,MATCH(totalExpenditure!$A125,[2]pivotTable!$A$310:$A$615,0))/100*INDEX(gDP!AR$6:AR$271,MATCH(totalExpenditure!$A125,gDP!$B$6:$B$271))=0,"",INDEX([2]pivotTable!AC$310:AC$615,MATCH(totalExpenditure!$A125,[2]pivotTable!$A$310:$A$615,0))/100*INDEX(gDP!AR$6:AR$271,MATCH(totalExpenditure!$A125,gDP!$B$6:$B$271)))</f>
        <v>479131207.96254909</v>
      </c>
      <c r="CC125" s="77">
        <f>IF(INDEX([2]pivotTable!AD$310:AD$615,MATCH(totalExpenditure!$A125,[2]pivotTable!$A$310:$A$615,0))/100*INDEX(gDP!AS$6:AS$271,MATCH(totalExpenditure!$A125,gDP!$B$6:$B$271))=0,"",INDEX([2]pivotTable!AD$310:AD$615,MATCH(totalExpenditure!$A125,[2]pivotTable!$A$310:$A$615,0))/100*INDEX(gDP!AS$6:AS$271,MATCH(totalExpenditure!$A125,gDP!$B$6:$B$271)))</f>
        <v>671316057.29670644</v>
      </c>
      <c r="CD125" s="77">
        <f>IF(INDEX([2]pivotTable!AE$310:AE$615,MATCH(totalExpenditure!$A125,[2]pivotTable!$A$310:$A$615,0))/100*INDEX(gDP!AT$6:AT$271,MATCH(totalExpenditure!$A125,gDP!$B$6:$B$271))=0,"",INDEX([2]pivotTable!AE$310:AE$615,MATCH(totalExpenditure!$A125,[2]pivotTable!$A$310:$A$615,0))/100*INDEX(gDP!AT$6:AT$271,MATCH(totalExpenditure!$A125,gDP!$B$6:$B$271)))</f>
        <v>877246491.52330732</v>
      </c>
      <c r="CE125" s="77">
        <f>IF(INDEX([2]pivotTable!AF$310:AF$615,MATCH(totalExpenditure!$A125,[2]pivotTable!$A$310:$A$615,0))/100*INDEX(gDP!AU$6:AU$271,MATCH(totalExpenditure!$A125,gDP!$B$6:$B$271))=0,"",INDEX([2]pivotTable!AF$310:AF$615,MATCH(totalExpenditure!$A125,[2]pivotTable!$A$310:$A$615,0))/100*INDEX(gDP!AU$6:AU$271,MATCH(totalExpenditure!$A125,gDP!$B$6:$B$271)))</f>
        <v>1015027859.3306804</v>
      </c>
      <c r="CF125" s="77">
        <f>IF(INDEX([2]pivotTable!AG$310:AG$615,MATCH(totalExpenditure!$A125,[2]pivotTable!$A$310:$A$615,0))/100*INDEX(gDP!AV$6:AV$271,MATCH(totalExpenditure!$A125,gDP!$B$6:$B$271))=0,"",INDEX([2]pivotTable!AG$310:AG$615,MATCH(totalExpenditure!$A125,[2]pivotTable!$A$310:$A$615,0))/100*INDEX(gDP!AV$6:AV$271,MATCH(totalExpenditure!$A125,gDP!$B$6:$B$271)))</f>
        <v>1227180977.4243422</v>
      </c>
      <c r="CG125" s="77">
        <f>IF(INDEX([2]pivotTable!AH$310:AH$615,MATCH(totalExpenditure!$A125,[2]pivotTable!$A$310:$A$615,0))/100*INDEX(gDP!AW$6:AW$271,MATCH(totalExpenditure!$A125,gDP!$B$6:$B$271))=0,"",INDEX([2]pivotTable!AH$310:AH$615,MATCH(totalExpenditure!$A125,[2]pivotTable!$A$310:$A$615,0))/100*INDEX(gDP!AW$6:AW$271,MATCH(totalExpenditure!$A125,gDP!$B$6:$B$271)))</f>
        <v>1747641703.6056888</v>
      </c>
      <c r="CH125" s="77">
        <f>IF(INDEX([2]pivotTable!AI$310:AI$615,MATCH(totalExpenditure!$A125,[2]pivotTable!$A$310:$A$615,0))/100*INDEX(gDP!AX$6:AX$271,MATCH(totalExpenditure!$A125,gDP!$B$6:$B$271))=0,"",INDEX([2]pivotTable!AI$310:AI$615,MATCH(totalExpenditure!$A125,[2]pivotTable!$A$310:$A$615,0))/100*INDEX(gDP!AX$6:AX$271,MATCH(totalExpenditure!$A125,gDP!$B$6:$B$271)))</f>
        <v>1153898169.024683</v>
      </c>
      <c r="CI125" s="77">
        <f>IF(INDEX([2]pivotTable!AJ$310:AJ$615,MATCH(totalExpenditure!$A125,[2]pivotTable!$A$310:$A$615,0))/100*INDEX(gDP!AY$6:AY$271,MATCH(totalExpenditure!$A125,gDP!$B$6:$B$271))=0,"",INDEX([2]pivotTable!AJ$310:AJ$615,MATCH(totalExpenditure!$A125,[2]pivotTable!$A$310:$A$615,0))/100*INDEX(gDP!AY$6:AY$271,MATCH(totalExpenditure!$A125,gDP!$B$6:$B$271)))</f>
        <v>1425668017.488317</v>
      </c>
      <c r="CJ125" s="77">
        <f>IF(INDEX([2]pivotTable!AK$310:AK$615,MATCH(totalExpenditure!$A125,[2]pivotTable!$A$310:$A$615,0))/100*INDEX(gDP!AZ$6:AZ$271,MATCH(totalExpenditure!$A125,gDP!$B$6:$B$271))=0,"",INDEX([2]pivotTable!AK$310:AK$615,MATCH(totalExpenditure!$A125,[2]pivotTable!$A$310:$A$615,0))/100*INDEX(gDP!AZ$6:AZ$271,MATCH(totalExpenditure!$A125,gDP!$B$6:$B$271)))</f>
        <v>1971178403.0974686</v>
      </c>
      <c r="CK125" s="77">
        <f>IF(INDEX([2]pivotTable!AL$310:AL$615,MATCH(totalExpenditure!$A125,[2]pivotTable!$A$310:$A$615,0))/100*INDEX(gDP!BA$6:BA$271,MATCH(totalExpenditure!$A125,gDP!$B$6:$B$271))=0,"",INDEX([2]pivotTable!AL$310:AL$615,MATCH(totalExpenditure!$A125,[2]pivotTable!$A$310:$A$615,0))/100*INDEX(gDP!BA$6:BA$271,MATCH(totalExpenditure!$A125,gDP!$B$6:$B$271)))</f>
        <v>2255163865.598496</v>
      </c>
      <c r="CL125" s="77">
        <f>IF(INDEX([2]pivotTable!AM$310:AM$615,MATCH(totalExpenditure!$A125,[2]pivotTable!$A$310:$A$615,0))/100*INDEX(gDP!BB$6:BB$271,MATCH(totalExpenditure!$A125,gDP!$B$6:$B$271))=0,"",INDEX([2]pivotTable!AM$310:AM$615,MATCH(totalExpenditure!$A125,[2]pivotTable!$A$310:$A$615,0))/100*INDEX(gDP!BB$6:BB$271,MATCH(totalExpenditure!$A125,gDP!$B$6:$B$271)))</f>
        <v>2144741577.1096683</v>
      </c>
      <c r="CM125" s="77">
        <f>IF(INDEX([2]pivotTable!AN$310:AN$615,MATCH(totalExpenditure!$A125,[2]pivotTable!$A$310:$A$615,0))/100*INDEX(gDP!BC$6:BC$271,MATCH(totalExpenditure!$A125,gDP!$B$6:$B$271))=0,"",INDEX([2]pivotTable!AN$310:AN$615,MATCH(totalExpenditure!$A125,[2]pivotTable!$A$310:$A$615,0))/100*INDEX(gDP!BC$6:BC$271,MATCH(totalExpenditure!$A125,gDP!$B$6:$B$271)))</f>
        <v>9282568734.6883144</v>
      </c>
      <c r="CN125" s="77">
        <f>IF(INDEX([2]pivotTable!AO$310:AO$615,MATCH(totalExpenditure!$A125,[2]pivotTable!$A$310:$A$615,0))/100*INDEX(gDP!BD$6:BD$271,MATCH(totalExpenditure!$A125,gDP!$B$6:$B$271))=0,"",INDEX([2]pivotTable!AO$310:AO$615,MATCH(totalExpenditure!$A125,[2]pivotTable!$A$310:$A$615,0))/100*INDEX(gDP!BD$6:BD$271,MATCH(totalExpenditure!$A125,gDP!$B$6:$B$271)))</f>
        <v>11153072301.328411</v>
      </c>
      <c r="CO125" s="77">
        <f>IF(INDEX([2]pivotTable!AP$310:AP$615,MATCH(totalExpenditure!$A125,[2]pivotTable!$A$310:$A$615,0))/100*INDEX(gDP!BE$6:BE$271,MATCH(totalExpenditure!$A125,gDP!$B$6:$B$271))=0,"",INDEX([2]pivotTable!AP$310:AP$615,MATCH(totalExpenditure!$A125,[2]pivotTable!$A$310:$A$615,0))/100*INDEX(gDP!BE$6:BE$271,MATCH(totalExpenditure!$A125,gDP!$B$6:$B$271)))</f>
        <v>13769505258.915232</v>
      </c>
      <c r="CP125" s="77">
        <f>IF(INDEX([2]pivotTable!AQ$310:AQ$615,MATCH(totalExpenditure!$A125,[2]pivotTable!$A$310:$A$615,0))/100*INDEX(gDP!BF$6:BF$271,MATCH(totalExpenditure!$A125,gDP!$B$6:$B$271))=0,"",INDEX([2]pivotTable!AQ$310:AQ$615,MATCH(totalExpenditure!$A125,[2]pivotTable!$A$310:$A$615,0))/100*INDEX(gDP!BF$6:BF$271,MATCH(totalExpenditure!$A125,gDP!$B$6:$B$271)))</f>
        <v>14789662713.068062</v>
      </c>
      <c r="CQ125" s="77">
        <f>IF(INDEX([2]pivotTable!AR$310:AR$615,MATCH(totalExpenditure!$A125,[2]pivotTable!$A$310:$A$615,0))/100*INDEX(gDP!BG$6:BG$271,MATCH(totalExpenditure!$A125,gDP!$B$6:$B$271))=0,"",INDEX([2]pivotTable!AR$310:AR$615,MATCH(totalExpenditure!$A125,[2]pivotTable!$A$310:$A$615,0))/100*INDEX(gDP!BG$6:BG$271,MATCH(totalExpenditure!$A125,gDP!$B$6:$B$271)))</f>
        <v>12000726256.874418</v>
      </c>
      <c r="CR125" s="77">
        <f>IF(INDEX([2]pivotTable!AS$310:AS$615,MATCH(totalExpenditure!$A125,[2]pivotTable!$A$310:$A$615,0))/100*INDEX(gDP!BH$6:BH$271,MATCH(totalExpenditure!$A125,gDP!$B$6:$B$271))=0,"",INDEX([2]pivotTable!AS$310:AS$615,MATCH(totalExpenditure!$A125,[2]pivotTable!$A$310:$A$615,0))/100*INDEX(gDP!BH$6:BH$271,MATCH(totalExpenditure!$A125,gDP!$B$6:$B$271)))</f>
        <v>8942837628.2430382</v>
      </c>
      <c r="CS125" s="77">
        <f>IF(INDEX([2]pivotTable!AT$310:AT$615,MATCH(totalExpenditure!$A125,[2]pivotTable!$A$310:$A$615,0))/100*INDEX(gDP!BI$6:BI$271,MATCH(totalExpenditure!$A125,gDP!$B$6:$B$271))=0,"",INDEX([2]pivotTable!AT$310:AT$615,MATCH(totalExpenditure!$A125,[2]pivotTable!$A$310:$A$615,0))/100*INDEX(gDP!BI$6:BI$271,MATCH(totalExpenditure!$A125,gDP!$B$6:$B$271)))</f>
        <v>4612551554.828146</v>
      </c>
      <c r="CT125" s="77">
        <f>IF(INDEX([2]pivotTable!AU$310:AU$615,MATCH(totalExpenditure!$A125,[2]pivotTable!$A$310:$A$615,0))/100*INDEX(gDP!BJ$6:BJ$271,MATCH(totalExpenditure!$A125,gDP!$B$6:$B$271))=0,"",INDEX([2]pivotTable!AU$310:AU$615,MATCH(totalExpenditure!$A125,[2]pivotTable!$A$310:$A$615,0))/100*INDEX(gDP!BJ$6:BJ$271,MATCH(totalExpenditure!$A125,gDP!$B$6:$B$271)))</f>
        <v>5571313346.8295832</v>
      </c>
      <c r="CU125" s="77">
        <f>IF(INDEX([2]pivotTable!AV$310:AV$615,MATCH(totalExpenditure!$A125,[2]pivotTable!$A$310:$A$615,0))/100*INDEX(gDP!BK$6:BK$271,MATCH(totalExpenditure!$A125,gDP!$B$6:$B$271))=0,"",INDEX([2]pivotTable!AV$310:AV$615,MATCH(totalExpenditure!$A125,[2]pivotTable!$A$310:$A$615,0))/100*INDEX(gDP!BK$6:BK$271,MATCH(totalExpenditure!$A125,gDP!$B$6:$B$271)))</f>
        <v>5595407303.9431305</v>
      </c>
      <c r="CV125" s="77">
        <f>IF(INDEX([2]pivotTable!AW$310:AW$615,MATCH(totalExpenditure!$A125,[2]pivotTable!$A$310:$A$615,0))/100*INDEX(gDP!BL$6:BL$271,MATCH(totalExpenditure!$A125,gDP!$B$6:$B$271))=0,"",INDEX([2]pivotTable!AW$310:AW$615,MATCH(totalExpenditure!$A125,[2]pivotTable!$A$310:$A$615,0))/100*INDEX(gDP!BL$6:BL$271,MATCH(totalExpenditure!$A125,gDP!$B$6:$B$271)))</f>
        <v>5413682108.6641302</v>
      </c>
      <c r="CW125" s="77">
        <f>IF(INDEX([2]pivotTable!AX$310:AX$615,MATCH(totalExpenditure!$A125,[2]pivotTable!$A$310:$A$615,0))/100*INDEX(gDP!BM$6:BM$271,MATCH(totalExpenditure!$A125,gDP!$B$6:$B$271))=0,"",INDEX([2]pivotTable!AX$310:AX$615,MATCH(totalExpenditure!$A125,[2]pivotTable!$A$310:$A$615,0))/100*INDEX(gDP!BM$6:BM$271,MATCH(totalExpenditure!$A125,gDP!$B$6:$B$271)))</f>
        <v>5457527470.9793949</v>
      </c>
      <c r="CX125" s="77">
        <f>IF(INDEX([2]pivotTable!AY$310:AY$615,MATCH(totalExpenditure!$A125,[2]pivotTable!$A$310:$A$615,0))/100*INDEX(gDP!BN$6:BN$271,MATCH(totalExpenditure!$A125,gDP!$B$6:$B$271))=0,"",INDEX([2]pivotTable!AY$310:AY$615,MATCH(totalExpenditure!$A125,[2]pivotTable!$A$310:$A$615,0))/100*INDEX(gDP!BN$6:BN$271,MATCH(totalExpenditure!$A125,gDP!$B$6:$B$271)))</f>
        <v>5597988052.2413807</v>
      </c>
      <c r="CY125" s="77" t="str">
        <f>IF(INDEX([2]pivotTable!AZ$310:AZ$615,MATCH(totalExpenditure!$A125,[2]pivotTable!$A$310:$A$615,0))/100*INDEX(gDP!BO$6:BO$271,MATCH(totalExpenditure!$A125,gDP!$B$6:$B$271))=0,"",INDEX([2]pivotTable!AZ$310:AZ$615,MATCH(totalExpenditure!$A125,[2]pivotTable!$A$310:$A$615,0))/100*INDEX(gDP!BO$6:BO$271,MATCH(totalExpenditure!$A125,gDP!$B$6:$B$271)))</f>
        <v/>
      </c>
      <c r="CZ125" s="77" t="str">
        <f>IF(B125="","",IF(BA125="","",B125-B125+INDEX(gDP!Q$6:Q$271,MATCH(totalExpenditure!$A125,gDP!$B$6:$B$271))))</f>
        <v/>
      </c>
      <c r="DA125" s="77" t="str">
        <f>IF(C125="","",IF(BB125="","",C125-C125+INDEX(gDP!R$6:R$271,MATCH(totalExpenditure!$A125,gDP!$B$6:$B$271))))</f>
        <v/>
      </c>
      <c r="DB125" s="77" t="str">
        <f>IF(D125="","",IF(BC125="","",D125-D125+INDEX(gDP!S$6:S$271,MATCH(totalExpenditure!$A125,gDP!$B$6:$B$271))))</f>
        <v/>
      </c>
      <c r="DC125" s="77" t="str">
        <f>IF(E125="","",IF(BD125="","",E125-E125+INDEX(gDP!T$6:T$271,MATCH(totalExpenditure!$A125,gDP!$B$6:$B$271))))</f>
        <v/>
      </c>
      <c r="DD125" s="77" t="str">
        <f>IF(F125="","",IF(BE125="","",F125-F125+INDEX(gDP!U$6:U$271,MATCH(totalExpenditure!$A125,gDP!$B$6:$B$271))))</f>
        <v/>
      </c>
      <c r="DE125" s="77" t="str">
        <f>IF(G125="","",IF(BF125="","",G125-G125+INDEX(gDP!V$6:V$271,MATCH(totalExpenditure!$A125,gDP!$B$6:$B$271))))</f>
        <v/>
      </c>
      <c r="DF125" s="77" t="str">
        <f>IF(H125="","",IF(BG125="","",H125-H125+INDEX(gDP!W$6:W$271,MATCH(totalExpenditure!$A125,gDP!$B$6:$B$271))))</f>
        <v/>
      </c>
      <c r="DG125" s="77" t="str">
        <f>IF(I125="","",IF(BH125="","",I125-I125+INDEX(gDP!X$6:X$271,MATCH(totalExpenditure!$A125,gDP!$B$6:$B$271))))</f>
        <v/>
      </c>
      <c r="DH125" s="77" t="str">
        <f>IF(J125="","",IF(BI125="","",J125-J125+INDEX(gDP!Y$6:Y$271,MATCH(totalExpenditure!$A125,gDP!$B$6:$B$271))))</f>
        <v/>
      </c>
      <c r="DI125" s="77" t="str">
        <f>IF(K125="","",IF(BJ125="","",K125-K125+INDEX(gDP!Z$6:Z$271,MATCH(totalExpenditure!$A125,gDP!$B$6:$B$271))))</f>
        <v/>
      </c>
      <c r="DJ125" s="77" t="str">
        <f>IF(L125="","",IF(BK125="","",L125-L125+INDEX(gDP!AA$6:AA$271,MATCH(totalExpenditure!$A125,gDP!$B$6:$B$271))))</f>
        <v/>
      </c>
      <c r="DK125" s="77" t="str">
        <f>IF(M125="","",IF(BL125="","",M125-M125+INDEX(gDP!AB$6:AB$271,MATCH(totalExpenditure!$A125,gDP!$B$6:$B$271))))</f>
        <v/>
      </c>
      <c r="DL125" s="77" t="str">
        <f>IF(N125="","",IF(BM125="","",N125-N125+INDEX(gDP!AC$6:AC$271,MATCH(totalExpenditure!$A125,gDP!$B$6:$B$271))))</f>
        <v/>
      </c>
      <c r="DM125" s="77" t="str">
        <f>IF(O125="","",IF(BN125="","",O125-O125+INDEX(gDP!AD$6:AD$271,MATCH(totalExpenditure!$A125,gDP!$B$6:$B$271))))</f>
        <v/>
      </c>
      <c r="DN125" s="77" t="str">
        <f>IF(P125="","",IF(BO125="","",P125-P125+INDEX(gDP!AE$6:AE$271,MATCH(totalExpenditure!$A125,gDP!$B$6:$B$271))))</f>
        <v/>
      </c>
      <c r="DO125" s="77" t="str">
        <f>IF(Q125="","",IF(BP125="","",Q125-Q125+INDEX(gDP!AF$6:AF$271,MATCH(totalExpenditure!$A125,gDP!$B$6:$B$271))))</f>
        <v/>
      </c>
      <c r="DP125" s="77" t="str">
        <f>IF(R125="","",IF(BQ125="","",R125-R125+INDEX(gDP!AG$6:AG$271,MATCH(totalExpenditure!$A125,gDP!$B$6:$B$271))))</f>
        <v/>
      </c>
      <c r="DQ125" s="77" t="str">
        <f>IF(S125="","",IF(BR125="","",S125-S125+INDEX(gDP!AH$6:AH$271,MATCH(totalExpenditure!$A125,gDP!$B$6:$B$271))))</f>
        <v/>
      </c>
      <c r="DR125" s="77" t="str">
        <f>IF(T125="","",IF(BS125="","",T125-T125+INDEX(gDP!AI$6:AI$271,MATCH(totalExpenditure!$A125,gDP!$B$6:$B$271))))</f>
        <v/>
      </c>
      <c r="DS125" s="77" t="str">
        <f>IF(U125="","",IF(BT125="","",U125-U125+INDEX(gDP!AJ$6:AJ$271,MATCH(totalExpenditure!$A125,gDP!$B$6:$B$271))))</f>
        <v/>
      </c>
      <c r="DT125" s="77" t="str">
        <f>IF(V125="","",IF(BU125="","",V125-V125+INDEX(gDP!AK$6:AK$271,MATCH(totalExpenditure!$A125,gDP!$B$6:$B$271))))</f>
        <v/>
      </c>
      <c r="DU125" s="77" t="str">
        <f>IF(W125="","",IF(BV125="","",W125-W125+INDEX(gDP!AL$6:AL$271,MATCH(totalExpenditure!$A125,gDP!$B$6:$B$271))))</f>
        <v/>
      </c>
      <c r="DV125" s="77" t="str">
        <f>IF(X125="","",IF(BW125="","",X125-X125+INDEX(gDP!AM$6:AM$271,MATCH(totalExpenditure!$A125,gDP!$B$6:$B$271))))</f>
        <v/>
      </c>
      <c r="DW125" s="77" t="str">
        <f>IF(Y125="","",IF(BX125="","",Y125-Y125+INDEX(gDP!AN$6:AN$271,MATCH(totalExpenditure!$A125,gDP!$B$6:$B$271))))</f>
        <v/>
      </c>
      <c r="DX125" s="77" t="str">
        <f>IF(Z125="","",IF(BY125="","",Z125-Z125+INDEX(gDP!AO$6:AO$271,MATCH(totalExpenditure!$A125,gDP!$B$6:$B$271))))</f>
        <v/>
      </c>
      <c r="DY125" s="77">
        <f>IF(AA125="","",IF(BZ125="","",AA125-AA125+INDEX(gDP!AP$6:AP$271,MATCH(totalExpenditure!$A125,gDP!$B$6:$B$271))))</f>
        <v>22165932062.966</v>
      </c>
      <c r="DZ125" s="77">
        <f>IF(AB125="","",IF(CA125="","",AB125-AB125+INDEX(gDP!AQ$6:AQ$271,MATCH(totalExpenditure!$A125,gDP!$B$6:$B$271))))</f>
        <v>22135245507.365601</v>
      </c>
      <c r="EA125" s="77">
        <f>IF(AC125="","",IF(CB125="","",AC125-AC125+INDEX(gDP!AR$6:AR$271,MATCH(totalExpenditure!$A125,gDP!$B$6:$B$271))))</f>
        <v>16870817181.7799</v>
      </c>
      <c r="EB125" s="77">
        <f>IF(AD125="","",IF(CC125="","",AD125-AD125+INDEX(gDP!AS$6:AS$271,MATCH(totalExpenditure!$A125,gDP!$B$6:$B$271))))</f>
        <v>18291990662.035599</v>
      </c>
      <c r="EC125" s="77">
        <f>IF(AE125="","",IF(CD125="","",AE125-AE125+INDEX(gDP!AT$6:AT$271,MATCH(totalExpenditure!$A125,gDP!$B$6:$B$271))))</f>
        <v>22152689179.8815</v>
      </c>
      <c r="ED125" s="77">
        <f>IF(AF125="","",IF(CE125="","",AF125-AF125+INDEX(gDP!AU$6:AU$271,MATCH(totalExpenditure!$A125,gDP!$B$6:$B$271))))</f>
        <v>24636598527.443699</v>
      </c>
      <c r="EE125" s="77">
        <f>IF(AG125="","",IF(CF125="","",AG125-AG125+INDEX(gDP!AV$6:AV$271,MATCH(totalExpenditure!$A125,gDP!$B$6:$B$271))))</f>
        <v>30833692900.1091</v>
      </c>
      <c r="EF125" s="77">
        <f>IF(AH125="","",IF(CG125="","",AH125-AH125+INDEX(gDP!AW$6:AW$271,MATCH(totalExpenditure!$A125,gDP!$B$6:$B$271))))</f>
        <v>43151647002.609596</v>
      </c>
      <c r="EG125" s="77">
        <f>IF(AI125="","",IF(CH125="","",AI125-AI125+INDEX(gDP!AX$6:AX$271,MATCH(totalExpenditure!$A125,gDP!$B$6:$B$271))))</f>
        <v>57123671733.895203</v>
      </c>
      <c r="EH125" s="77">
        <f>IF(AJ125="","",IF(CI125="","",AJ125-AJ125+INDEX(gDP!AY$6:AY$271,MATCH(totalExpenditure!$A125,gDP!$B$6:$B$271))))</f>
        <v>81003864630.018005</v>
      </c>
      <c r="EI125" s="77">
        <f>IF(AK125="","",IF(CJ125="","",AK125-AK125+INDEX(gDP!AZ$6:AZ$271,MATCH(totalExpenditure!$A125,gDP!$B$6:$B$271))))</f>
        <v>104849915058.37601</v>
      </c>
      <c r="EJ125" s="77">
        <f>IF(AL125="","",IF(CK125="","",AL125-AL125+INDEX(gDP!BA$6:BA$271,MATCH(totalExpenditure!$A125,gDP!$B$6:$B$271))))</f>
        <v>133441648851.98199</v>
      </c>
      <c r="EK125" s="77">
        <f>IF(AM125="","",IF(CL125="","",AM125-AM125+INDEX(gDP!BB$6:BB$271,MATCH(totalExpenditure!$A125,gDP!$B$6:$B$271))))</f>
        <v>115308686941.38</v>
      </c>
      <c r="EL125" s="77">
        <f>IF(AN125="","",IF(CM125="","",AN125-AN125+INDEX(gDP!BC$6:BC$271,MATCH(totalExpenditure!$A125,gDP!$B$6:$B$271))))</f>
        <v>148047348240.64301</v>
      </c>
      <c r="EM125" s="77">
        <f>IF(AO125="","",IF(CN125="","",AO125-AO125+INDEX(gDP!BD$6:BD$271,MATCH(totalExpenditure!$A125,gDP!$B$6:$B$271))))</f>
        <v>192626464617.07101</v>
      </c>
      <c r="EN125" s="77">
        <f>IF(AP125="","",IF(CO125="","",AP125-AP125+INDEX(gDP!BE$6:BE$271,MATCH(totalExpenditure!$A125,gDP!$B$6:$B$271))))</f>
        <v>207998568865.789</v>
      </c>
      <c r="EO125" s="77">
        <f>IF(AQ125="","",IF(CP125="","",AQ125-AQ125+INDEX(gDP!BF$6:BF$271,MATCH(totalExpenditure!$A125,gDP!$B$6:$B$271))))</f>
        <v>236634603409.08899</v>
      </c>
      <c r="EP125" s="77">
        <f>IF(AR125="","",IF(CQ125="","",AR125-AR125+INDEX(gDP!BG$6:BG$271,MATCH(totalExpenditure!$A125,gDP!$B$6:$B$271))))</f>
        <v>221415613595.46899</v>
      </c>
      <c r="EQ125" s="77">
        <f>IF(AS125="","",IF(CR125="","",AS125-AS125+INDEX(gDP!BH$6:BH$271,MATCH(totalExpenditure!$A125,gDP!$B$6:$B$271))))</f>
        <v>184388404706.04199</v>
      </c>
      <c r="ER125" s="77">
        <f>IF(AT125="","",IF(CS125="","",AT125-AT125+INDEX(gDP!BI$6:BI$271,MATCH(totalExpenditure!$A125,gDP!$B$6:$B$271))))</f>
        <v>137278320084.17101</v>
      </c>
      <c r="ES125" s="77">
        <f>IF(AU125="","",IF(CT125="","",AU125-AU125+INDEX(gDP!BJ$6:BJ$271,MATCH(totalExpenditure!$A125,gDP!$B$6:$B$271))))</f>
        <v>166805788827.233</v>
      </c>
      <c r="ET125" s="77">
        <f>IF(AV125="","",IF(CU125="","",AV125-AV125+INDEX(gDP!BK$6:BK$271,MATCH(totalExpenditure!$A125,gDP!$B$6:$B$271))))</f>
        <v>179339977690.48499</v>
      </c>
      <c r="EU125" s="77">
        <f>IF(AW125="","",IF(CV125="","",AW125-AW125+INDEX(gDP!BL$6:BL$271,MATCH(totalExpenditure!$A125,gDP!$B$6:$B$271))))</f>
        <v>181667184854.50101</v>
      </c>
      <c r="EV125" s="77">
        <f>IF(AX125="","",IF(CW125="","",AX125-AX125+INDEX(gDP!BM$6:BM$271,MATCH(totalExpenditure!$A125,gDP!$B$6:$B$271))))</f>
        <v>171082365861.423</v>
      </c>
      <c r="EW125" s="77">
        <f>IF(AY125="","",IF(CX125="","",AY125-AY125+INDEX(gDP!BN$6:BN$271,MATCH(totalExpenditure!$A125,gDP!$B$6:$B$271))))</f>
        <v>197112255360.612</v>
      </c>
      <c r="EX125" s="77" t="str">
        <f>IF(AZ125="","",IF(CY125="","",AZ125-AZ125+INDEX(gDP!BO$6:BO$271,MATCH(totalExpenditure!$A125,gDP!$B$6:$B$271))))</f>
        <v/>
      </c>
    </row>
    <row r="126" spans="1:154" x14ac:dyDescent="0.35">
      <c r="A126" t="s">
        <v>461</v>
      </c>
      <c r="B126" s="77" t="str">
        <f>IF(INDEX([2]pivotTable!B$3:B$308,MATCH(totalExpenditure!$A126,[2]pivotTable!$A$3:$A$308,0))/100*INDEX(gDP!Q$6:Q$271,MATCH(totalExpenditure!$A126,gDP!$B$6:$B$271))=0,"",INDEX([2]pivotTable!B$3:B$308,MATCH(totalExpenditure!$A126,[2]pivotTable!$A$3:$A$308,0))/100*INDEX(gDP!Q$6:Q$271,MATCH(totalExpenditure!$A126,gDP!$B$6:$B$271)))</f>
        <v/>
      </c>
      <c r="C126" s="77" t="str">
        <f>IF(INDEX([2]pivotTable!C$3:C$308,MATCH(totalExpenditure!$A126,[2]pivotTable!$A$3:$A$308,0))/100*INDEX(gDP!R$6:R$271,MATCH(totalExpenditure!$A126,gDP!$B$6:$B$271))=0,"",INDEX([2]pivotTable!C$3:C$308,MATCH(totalExpenditure!$A126,[2]pivotTable!$A$3:$A$308,0))/100*INDEX(gDP!R$6:R$271,MATCH(totalExpenditure!$A126,gDP!$B$6:$B$271)))</f>
        <v/>
      </c>
      <c r="D126" s="77" t="str">
        <f>IF(INDEX([2]pivotTable!D$3:D$308,MATCH(totalExpenditure!$A126,[2]pivotTable!$A$3:$A$308,0))/100*INDEX(gDP!S$6:S$271,MATCH(totalExpenditure!$A126,gDP!$B$6:$B$271))=0,"",INDEX([2]pivotTable!D$3:D$308,MATCH(totalExpenditure!$A126,[2]pivotTable!$A$3:$A$308,0))/100*INDEX(gDP!S$6:S$271,MATCH(totalExpenditure!$A126,gDP!$B$6:$B$271)))</f>
        <v/>
      </c>
      <c r="E126" s="77" t="str">
        <f>IF(INDEX([2]pivotTable!E$3:E$308,MATCH(totalExpenditure!$A126,[2]pivotTable!$A$3:$A$308,0))/100*INDEX(gDP!T$6:T$271,MATCH(totalExpenditure!$A126,gDP!$B$6:$B$271))=0,"",INDEX([2]pivotTable!E$3:E$308,MATCH(totalExpenditure!$A126,[2]pivotTable!$A$3:$A$308,0))/100*INDEX(gDP!T$6:T$271,MATCH(totalExpenditure!$A126,gDP!$B$6:$B$271)))</f>
        <v/>
      </c>
      <c r="F126" s="77" t="str">
        <f>IF(INDEX([2]pivotTable!F$3:F$308,MATCH(totalExpenditure!$A126,[2]pivotTable!$A$3:$A$308,0))/100*INDEX(gDP!U$6:U$271,MATCH(totalExpenditure!$A126,gDP!$B$6:$B$271))=0,"",INDEX([2]pivotTable!F$3:F$308,MATCH(totalExpenditure!$A126,[2]pivotTable!$A$3:$A$308,0))/100*INDEX(gDP!U$6:U$271,MATCH(totalExpenditure!$A126,gDP!$B$6:$B$271)))</f>
        <v/>
      </c>
      <c r="G126" s="77" t="str">
        <f>IF(INDEX([2]pivotTable!G$3:G$308,MATCH(totalExpenditure!$A126,[2]pivotTable!$A$3:$A$308,0))/100*INDEX(gDP!V$6:V$271,MATCH(totalExpenditure!$A126,gDP!$B$6:$B$271))=0,"",INDEX([2]pivotTable!G$3:G$308,MATCH(totalExpenditure!$A126,[2]pivotTable!$A$3:$A$308,0))/100*INDEX(gDP!V$6:V$271,MATCH(totalExpenditure!$A126,gDP!$B$6:$B$271)))</f>
        <v/>
      </c>
      <c r="H126" s="77" t="str">
        <f>IF(INDEX([2]pivotTable!H$3:H$308,MATCH(totalExpenditure!$A126,[2]pivotTable!$A$3:$A$308,0))/100*INDEX(gDP!W$6:W$271,MATCH(totalExpenditure!$A126,gDP!$B$6:$B$271))=0,"",INDEX([2]pivotTable!H$3:H$308,MATCH(totalExpenditure!$A126,[2]pivotTable!$A$3:$A$308,0))/100*INDEX(gDP!W$6:W$271,MATCH(totalExpenditure!$A126,gDP!$B$6:$B$271)))</f>
        <v/>
      </c>
      <c r="I126" s="77" t="str">
        <f>IF(INDEX([2]pivotTable!I$3:I$308,MATCH(totalExpenditure!$A126,[2]pivotTable!$A$3:$A$308,0))/100*INDEX(gDP!X$6:X$271,MATCH(totalExpenditure!$A126,gDP!$B$6:$B$271))=0,"",INDEX([2]pivotTable!I$3:I$308,MATCH(totalExpenditure!$A126,[2]pivotTable!$A$3:$A$308,0))/100*INDEX(gDP!X$6:X$271,MATCH(totalExpenditure!$A126,gDP!$B$6:$B$271)))</f>
        <v/>
      </c>
      <c r="J126" s="77" t="str">
        <f>IF(INDEX([2]pivotTable!J$3:J$308,MATCH(totalExpenditure!$A126,[2]pivotTable!$A$3:$A$308,0))/100*INDEX(gDP!Y$6:Y$271,MATCH(totalExpenditure!$A126,gDP!$B$6:$B$271))=0,"",INDEX([2]pivotTable!J$3:J$308,MATCH(totalExpenditure!$A126,[2]pivotTable!$A$3:$A$308,0))/100*INDEX(gDP!Y$6:Y$271,MATCH(totalExpenditure!$A126,gDP!$B$6:$B$271)))</f>
        <v/>
      </c>
      <c r="K126" s="77" t="str">
        <f>IF(INDEX([2]pivotTable!K$3:K$308,MATCH(totalExpenditure!$A126,[2]pivotTable!$A$3:$A$308,0))/100*INDEX(gDP!Z$6:Z$271,MATCH(totalExpenditure!$A126,gDP!$B$6:$B$271))=0,"",INDEX([2]pivotTable!K$3:K$308,MATCH(totalExpenditure!$A126,[2]pivotTable!$A$3:$A$308,0))/100*INDEX(gDP!Z$6:Z$271,MATCH(totalExpenditure!$A126,gDP!$B$6:$B$271)))</f>
        <v/>
      </c>
      <c r="L126" s="77" t="str">
        <f>IF(INDEX([2]pivotTable!L$3:L$308,MATCH(totalExpenditure!$A126,[2]pivotTable!$A$3:$A$308,0))/100*INDEX(gDP!AA$6:AA$271,MATCH(totalExpenditure!$A126,gDP!$B$6:$B$271))=0,"",INDEX([2]pivotTable!L$3:L$308,MATCH(totalExpenditure!$A126,[2]pivotTable!$A$3:$A$308,0))/100*INDEX(gDP!AA$6:AA$271,MATCH(totalExpenditure!$A126,gDP!$B$6:$B$271)))</f>
        <v/>
      </c>
      <c r="M126" s="77" t="str">
        <f>IF(INDEX([2]pivotTable!M$3:M$308,MATCH(totalExpenditure!$A126,[2]pivotTable!$A$3:$A$308,0))/100*INDEX(gDP!AB$6:AB$271,MATCH(totalExpenditure!$A126,gDP!$B$6:$B$271))=0,"",INDEX([2]pivotTable!M$3:M$308,MATCH(totalExpenditure!$A126,[2]pivotTable!$A$3:$A$308,0))/100*INDEX(gDP!AB$6:AB$271,MATCH(totalExpenditure!$A126,gDP!$B$6:$B$271)))</f>
        <v/>
      </c>
      <c r="N126" s="77" t="str">
        <f>IF(INDEX([2]pivotTable!N$3:N$308,MATCH(totalExpenditure!$A126,[2]pivotTable!$A$3:$A$308,0))/100*INDEX(gDP!AC$6:AC$271,MATCH(totalExpenditure!$A126,gDP!$B$6:$B$271))=0,"",INDEX([2]pivotTable!N$3:N$308,MATCH(totalExpenditure!$A126,[2]pivotTable!$A$3:$A$308,0))/100*INDEX(gDP!AC$6:AC$271,MATCH(totalExpenditure!$A126,gDP!$B$6:$B$271)))</f>
        <v/>
      </c>
      <c r="O126" s="77" t="str">
        <f>IF(INDEX([2]pivotTable!O$3:O$308,MATCH(totalExpenditure!$A126,[2]pivotTable!$A$3:$A$308,0))/100*INDEX(gDP!AD$6:AD$271,MATCH(totalExpenditure!$A126,gDP!$B$6:$B$271))=0,"",INDEX([2]pivotTable!O$3:O$308,MATCH(totalExpenditure!$A126,[2]pivotTable!$A$3:$A$308,0))/100*INDEX(gDP!AD$6:AD$271,MATCH(totalExpenditure!$A126,gDP!$B$6:$B$271)))</f>
        <v/>
      </c>
      <c r="P126" s="77" t="str">
        <f>IF(INDEX([2]pivotTable!P$3:P$308,MATCH(totalExpenditure!$A126,[2]pivotTable!$A$3:$A$308,0))/100*INDEX(gDP!AE$6:AE$271,MATCH(totalExpenditure!$A126,gDP!$B$6:$B$271))=0,"",INDEX([2]pivotTable!P$3:P$308,MATCH(totalExpenditure!$A126,[2]pivotTable!$A$3:$A$308,0))/100*INDEX(gDP!AE$6:AE$271,MATCH(totalExpenditure!$A126,gDP!$B$6:$B$271)))</f>
        <v/>
      </c>
      <c r="Q126" s="77" t="str">
        <f>IF(INDEX([2]pivotTable!Q$3:Q$308,MATCH(totalExpenditure!$A126,[2]pivotTable!$A$3:$A$308,0))/100*INDEX(gDP!AF$6:AF$271,MATCH(totalExpenditure!$A126,gDP!$B$6:$B$271))=0,"",INDEX([2]pivotTable!Q$3:Q$308,MATCH(totalExpenditure!$A126,[2]pivotTable!$A$3:$A$308,0))/100*INDEX(gDP!AF$6:AF$271,MATCH(totalExpenditure!$A126,gDP!$B$6:$B$271)))</f>
        <v/>
      </c>
      <c r="R126" s="77" t="str">
        <f>IF(INDEX([2]pivotTable!R$3:R$308,MATCH(totalExpenditure!$A126,[2]pivotTable!$A$3:$A$308,0))/100*INDEX(gDP!AG$6:AG$271,MATCH(totalExpenditure!$A126,gDP!$B$6:$B$271))=0,"",INDEX([2]pivotTable!R$3:R$308,MATCH(totalExpenditure!$A126,[2]pivotTable!$A$3:$A$308,0))/100*INDEX(gDP!AG$6:AG$271,MATCH(totalExpenditure!$A126,gDP!$B$6:$B$271)))</f>
        <v/>
      </c>
      <c r="S126" s="77" t="str">
        <f>IF(INDEX([2]pivotTable!S$3:S$308,MATCH(totalExpenditure!$A126,[2]pivotTable!$A$3:$A$308,0))/100*INDEX(gDP!AH$6:AH$271,MATCH(totalExpenditure!$A126,gDP!$B$6:$B$271))=0,"",INDEX([2]pivotTable!S$3:S$308,MATCH(totalExpenditure!$A126,[2]pivotTable!$A$3:$A$308,0))/100*INDEX(gDP!AH$6:AH$271,MATCH(totalExpenditure!$A126,gDP!$B$6:$B$271)))</f>
        <v/>
      </c>
      <c r="T126" s="77" t="str">
        <f>IF(INDEX([2]pivotTable!T$3:T$308,MATCH(totalExpenditure!$A126,[2]pivotTable!$A$3:$A$308,0))/100*INDEX(gDP!AI$6:AI$271,MATCH(totalExpenditure!$A126,gDP!$B$6:$B$271))=0,"",INDEX([2]pivotTable!T$3:T$308,MATCH(totalExpenditure!$A126,[2]pivotTable!$A$3:$A$308,0))/100*INDEX(gDP!AI$6:AI$271,MATCH(totalExpenditure!$A126,gDP!$B$6:$B$271)))</f>
        <v/>
      </c>
      <c r="U126" s="77">
        <f>IF(INDEX([2]pivotTable!U$3:U$308,MATCH(totalExpenditure!$A126,[2]pivotTable!$A$3:$A$308,0))/100*INDEX(gDP!AJ$6:AJ$271,MATCH(totalExpenditure!$A126,gDP!$B$6:$B$271))=0,"",INDEX([2]pivotTable!U$3:U$308,MATCH(totalExpenditure!$A126,[2]pivotTable!$A$3:$A$308,0))/100*INDEX(gDP!AJ$6:AJ$271,MATCH(totalExpenditure!$A126,gDP!$B$6:$B$271)))</f>
        <v>104339056.4248402</v>
      </c>
      <c r="V126" s="77">
        <f>IF(INDEX([2]pivotTable!V$3:V$308,MATCH(totalExpenditure!$A126,[2]pivotTable!$A$3:$A$308,0))/100*INDEX(gDP!AK$6:AK$271,MATCH(totalExpenditure!$A126,gDP!$B$6:$B$271))=0,"",INDEX([2]pivotTable!V$3:V$308,MATCH(totalExpenditure!$A126,[2]pivotTable!$A$3:$A$308,0))/100*INDEX(gDP!AK$6:AK$271,MATCH(totalExpenditure!$A126,gDP!$B$6:$B$271)))</f>
        <v>100151273.3092045</v>
      </c>
      <c r="W126" s="77">
        <f>IF(INDEX([2]pivotTable!W$3:W$308,MATCH(totalExpenditure!$A126,[2]pivotTable!$A$3:$A$308,0))/100*INDEX(gDP!AL$6:AL$271,MATCH(totalExpenditure!$A126,gDP!$B$6:$B$271))=0,"",INDEX([2]pivotTable!W$3:W$308,MATCH(totalExpenditure!$A126,[2]pivotTable!$A$3:$A$308,0))/100*INDEX(gDP!AL$6:AL$271,MATCH(totalExpenditure!$A126,gDP!$B$6:$B$271)))</f>
        <v>43713578.483446196</v>
      </c>
      <c r="X126" s="77">
        <f>IF(INDEX([2]pivotTable!X$3:X$308,MATCH(totalExpenditure!$A126,[2]pivotTable!$A$3:$A$308,0))/100*INDEX(gDP!AM$6:AM$271,MATCH(totalExpenditure!$A126,gDP!$B$6:$B$271))=0,"",INDEX([2]pivotTable!X$3:X$308,MATCH(totalExpenditure!$A126,[2]pivotTable!$A$3:$A$308,0))/100*INDEX(gDP!AM$6:AM$271,MATCH(totalExpenditure!$A126,gDP!$B$6:$B$271)))</f>
        <v>55040743.943126403</v>
      </c>
      <c r="Y126" s="77">
        <f>IF(INDEX([2]pivotTable!Y$3:Y$308,MATCH(totalExpenditure!$A126,[2]pivotTable!$A$3:$A$308,0))/100*INDEX(gDP!AN$6:AN$271,MATCH(totalExpenditure!$A126,gDP!$B$6:$B$271))=0,"",INDEX([2]pivotTable!Y$3:Y$308,MATCH(totalExpenditure!$A126,[2]pivotTable!$A$3:$A$308,0))/100*INDEX(gDP!AN$6:AN$271,MATCH(totalExpenditure!$A126,gDP!$B$6:$B$271)))</f>
        <v>75989090.14540258</v>
      </c>
      <c r="Z126" s="77">
        <f>IF(INDEX([2]pivotTable!Z$3:Z$308,MATCH(totalExpenditure!$A126,[2]pivotTable!$A$3:$A$308,0))/100*INDEX(gDP!AO$6:AO$271,MATCH(totalExpenditure!$A126,gDP!$B$6:$B$271))=0,"",INDEX([2]pivotTable!Z$3:Z$308,MATCH(totalExpenditure!$A126,[2]pivotTable!$A$3:$A$308,0))/100*INDEX(gDP!AO$6:AO$271,MATCH(totalExpenditure!$A126,gDP!$B$6:$B$271)))</f>
        <v>73479778.916407019</v>
      </c>
      <c r="AA126" s="77">
        <f>IF(INDEX([2]pivotTable!AA$3:AA$308,MATCH(totalExpenditure!$A126,[2]pivotTable!$A$3:$A$308,0))/100*INDEX(gDP!AP$6:AP$271,MATCH(totalExpenditure!$A126,gDP!$B$6:$B$271))=0,"",INDEX([2]pivotTable!AA$3:AA$308,MATCH(totalExpenditure!$A126,[2]pivotTable!$A$3:$A$308,0))/100*INDEX(gDP!AP$6:AP$271,MATCH(totalExpenditure!$A126,gDP!$B$6:$B$271)))</f>
        <v>102302961.99461988</v>
      </c>
      <c r="AB126" s="77">
        <f>IF(INDEX([2]pivotTable!AB$3:AB$308,MATCH(totalExpenditure!$A126,[2]pivotTable!$A$3:$A$308,0))/100*INDEX(gDP!AQ$6:AQ$271,MATCH(totalExpenditure!$A126,gDP!$B$6:$B$271))=0,"",INDEX([2]pivotTable!AB$3:AB$308,MATCH(totalExpenditure!$A126,[2]pivotTable!$A$3:$A$308,0))/100*INDEX(gDP!AQ$6:AQ$271,MATCH(totalExpenditure!$A126,gDP!$B$6:$B$271)))</f>
        <v>118389590.28736055</v>
      </c>
      <c r="AC126" s="77">
        <f>IF(INDEX([2]pivotTable!AC$3:AC$308,MATCH(totalExpenditure!$A126,[2]pivotTable!$A$3:$A$308,0))/100*INDEX(gDP!AR$6:AR$271,MATCH(totalExpenditure!$A126,gDP!$B$6:$B$271))=0,"",INDEX([2]pivotTable!AC$3:AC$308,MATCH(totalExpenditure!$A126,[2]pivotTable!$A$3:$A$308,0))/100*INDEX(gDP!AR$6:AR$271,MATCH(totalExpenditure!$A126,gDP!$B$6:$B$271)))</f>
        <v>99299280.537157476</v>
      </c>
      <c r="AD126" s="77">
        <f>IF(INDEX([2]pivotTable!AD$3:AD$308,MATCH(totalExpenditure!$A126,[2]pivotTable!$A$3:$A$308,0))/100*INDEX(gDP!AS$6:AS$271,MATCH(totalExpenditure!$A126,gDP!$B$6:$B$271))=0,"",INDEX([2]pivotTable!AD$3:AD$308,MATCH(totalExpenditure!$A126,[2]pivotTable!$A$3:$A$308,0))/100*INDEX(gDP!AS$6:AS$271,MATCH(totalExpenditure!$A126,gDP!$B$6:$B$271)))</f>
        <v>114348150.88023961</v>
      </c>
      <c r="AE126" s="77">
        <f>IF(INDEX([2]pivotTable!AE$3:AE$308,MATCH(totalExpenditure!$A126,[2]pivotTable!$A$3:$A$308,0))/100*INDEX(gDP!AT$6:AT$271,MATCH(totalExpenditure!$A126,gDP!$B$6:$B$271))=0,"",INDEX([2]pivotTable!AE$3:AE$308,MATCH(totalExpenditure!$A126,[2]pivotTable!$A$3:$A$308,0))/100*INDEX(gDP!AT$6:AT$271,MATCH(totalExpenditure!$A126,gDP!$B$6:$B$271)))</f>
        <v>149339085.39759815</v>
      </c>
      <c r="AF126" s="77">
        <f>IF(INDEX([2]pivotTable!AF$3:AF$308,MATCH(totalExpenditure!$A126,[2]pivotTable!$A$3:$A$308,0))/100*INDEX(gDP!AU$6:AU$271,MATCH(totalExpenditure!$A126,gDP!$B$6:$B$271))=0,"",INDEX([2]pivotTable!AF$3:AF$308,MATCH(totalExpenditure!$A126,[2]pivotTable!$A$3:$A$308,0))/100*INDEX(gDP!AU$6:AU$271,MATCH(totalExpenditure!$A126,gDP!$B$6:$B$271)))</f>
        <v>166976258.61117351</v>
      </c>
      <c r="AG126" s="77">
        <f>IF(INDEX([2]pivotTable!AG$3:AG$308,MATCH(totalExpenditure!$A126,[2]pivotTable!$A$3:$A$308,0))/100*INDEX(gDP!AV$6:AV$271,MATCH(totalExpenditure!$A126,gDP!$B$6:$B$271))=0,"",INDEX([2]pivotTable!AG$3:AG$308,MATCH(totalExpenditure!$A126,[2]pivotTable!$A$3:$A$308,0))/100*INDEX(gDP!AV$6:AV$271,MATCH(totalExpenditure!$A126,gDP!$B$6:$B$271)))</f>
        <v>160968790.61835411</v>
      </c>
      <c r="AH126" s="77">
        <f>IF(INDEX([2]pivotTable!AH$3:AH$308,MATCH(totalExpenditure!$A126,[2]pivotTable!$A$3:$A$308,0))/100*INDEX(gDP!AW$6:AW$271,MATCH(totalExpenditure!$A126,gDP!$B$6:$B$271))=0,"",INDEX([2]pivotTable!AH$3:AH$308,MATCH(totalExpenditure!$A126,[2]pivotTable!$A$3:$A$308,0))/100*INDEX(gDP!AW$6:AW$271,MATCH(totalExpenditure!$A126,gDP!$B$6:$B$271)))</f>
        <v>209239382.21987581</v>
      </c>
      <c r="AI126" s="77">
        <f>IF(INDEX([2]pivotTable!AI$3:AI$308,MATCH(totalExpenditure!$A126,[2]pivotTable!$A$3:$A$308,0))/100*INDEX(gDP!AX$6:AX$271,MATCH(totalExpenditure!$A126,gDP!$B$6:$B$271))=0,"",INDEX([2]pivotTable!AI$3:AI$308,MATCH(totalExpenditure!$A126,[2]pivotTable!$A$3:$A$308,0))/100*INDEX(gDP!AX$6:AX$271,MATCH(totalExpenditure!$A126,gDP!$B$6:$B$271)))</f>
        <v>236097483.46049628</v>
      </c>
      <c r="AJ126" s="77">
        <f>IF(INDEX([2]pivotTable!AJ$3:AJ$308,MATCH(totalExpenditure!$A126,[2]pivotTable!$A$3:$A$308,0))/100*INDEX(gDP!AY$6:AY$271,MATCH(totalExpenditure!$A126,gDP!$B$6:$B$271))=0,"",INDEX([2]pivotTable!AJ$3:AJ$308,MATCH(totalExpenditure!$A126,[2]pivotTable!$A$3:$A$308,0))/100*INDEX(gDP!AY$6:AY$271,MATCH(totalExpenditure!$A126,gDP!$B$6:$B$271)))</f>
        <v>309906147.41146922</v>
      </c>
      <c r="AK126" s="77">
        <f>IF(INDEX([2]pivotTable!AK$3:AK$308,MATCH(totalExpenditure!$A126,[2]pivotTable!$A$3:$A$308,0))/100*INDEX(gDP!AZ$6:AZ$271,MATCH(totalExpenditure!$A126,gDP!$B$6:$B$271))=0,"",INDEX([2]pivotTable!AK$3:AK$308,MATCH(totalExpenditure!$A126,[2]pivotTable!$A$3:$A$308,0))/100*INDEX(gDP!AZ$6:AZ$271,MATCH(totalExpenditure!$A126,gDP!$B$6:$B$271)))</f>
        <v>325973590.85885417</v>
      </c>
      <c r="AL126" s="77">
        <f>IF(INDEX([2]pivotTable!AL$3:AL$308,MATCH(totalExpenditure!$A126,[2]pivotTable!$A$3:$A$308,0))/100*INDEX(gDP!BA$6:BA$271,MATCH(totalExpenditure!$A126,gDP!$B$6:$B$271))=0,"",INDEX([2]pivotTable!AL$3:AL$308,MATCH(totalExpenditure!$A126,[2]pivotTable!$A$3:$A$308,0))/100*INDEX(gDP!BA$6:BA$271,MATCH(totalExpenditure!$A126,gDP!$B$6:$B$271)))</f>
        <v>463047477.92926115</v>
      </c>
      <c r="AM126" s="77">
        <f>IF(INDEX([2]pivotTable!AM$3:AM$308,MATCH(totalExpenditure!$A126,[2]pivotTable!$A$3:$A$308,0))/100*INDEX(gDP!BB$6:BB$271,MATCH(totalExpenditure!$A126,gDP!$B$6:$B$271))=0,"",INDEX([2]pivotTable!AM$3:AM$308,MATCH(totalExpenditure!$A126,[2]pivotTable!$A$3:$A$308,0))/100*INDEX(gDP!BB$6:BB$271,MATCH(totalExpenditure!$A126,gDP!$B$6:$B$271)))</f>
        <v>533574945.70276177</v>
      </c>
      <c r="AN126" s="77">
        <f>IF(INDEX([2]pivotTable!AN$3:AN$308,MATCH(totalExpenditure!$A126,[2]pivotTable!$A$3:$A$308,0))/100*INDEX(gDP!BC$6:BC$271,MATCH(totalExpenditure!$A126,gDP!$B$6:$B$271))=0,"",INDEX([2]pivotTable!AN$3:AN$308,MATCH(totalExpenditure!$A126,[2]pivotTable!$A$3:$A$308,0))/100*INDEX(gDP!BC$6:BC$271,MATCH(totalExpenditure!$A126,gDP!$B$6:$B$271)))</f>
        <v>672003102.9435755</v>
      </c>
      <c r="AO126" s="77">
        <f>IF(INDEX([2]pivotTable!AO$3:AO$308,MATCH(totalExpenditure!$A126,[2]pivotTable!$A$3:$A$308,0))/100*INDEX(gDP!BD$6:BD$271,MATCH(totalExpenditure!$A126,gDP!$B$6:$B$271))=0,"",INDEX([2]pivotTable!AO$3:AO$308,MATCH(totalExpenditure!$A126,[2]pivotTable!$A$3:$A$308,0))/100*INDEX(gDP!BD$6:BD$271,MATCH(totalExpenditure!$A126,gDP!$B$6:$B$271)))</f>
        <v>604616203.642869</v>
      </c>
      <c r="AP126" s="77">
        <f>IF(INDEX([2]pivotTable!AP$3:AP$308,MATCH(totalExpenditure!$A126,[2]pivotTable!$A$3:$A$308,0))/100*INDEX(gDP!BE$6:BE$271,MATCH(totalExpenditure!$A126,gDP!$B$6:$B$271))=0,"",INDEX([2]pivotTable!AP$3:AP$308,MATCH(totalExpenditure!$A126,[2]pivotTable!$A$3:$A$308,0))/100*INDEX(gDP!BE$6:BE$271,MATCH(totalExpenditure!$A126,gDP!$B$6:$B$271)))</f>
        <v>738796831.19766784</v>
      </c>
      <c r="AQ126" s="77">
        <f>IF(INDEX([2]pivotTable!AQ$3:AQ$308,MATCH(totalExpenditure!$A126,[2]pivotTable!$A$3:$A$308,0))/100*INDEX(gDP!BF$6:BF$271,MATCH(totalExpenditure!$A126,gDP!$B$6:$B$271))=0,"",INDEX([2]pivotTable!AQ$3:AQ$308,MATCH(totalExpenditure!$A126,[2]pivotTable!$A$3:$A$308,0))/100*INDEX(gDP!BF$6:BF$271,MATCH(totalExpenditure!$A126,gDP!$B$6:$B$271)))</f>
        <v>875734453.79130948</v>
      </c>
      <c r="AR126" s="77" t="str">
        <f>IF(INDEX([2]pivotTable!AR$3:AR$308,MATCH(totalExpenditure!$A126,[2]pivotTable!$A$3:$A$308,0))/100*INDEX(gDP!BG$6:BG$271,MATCH(totalExpenditure!$A126,gDP!$B$6:$B$271))=0,"",INDEX([2]pivotTable!AR$3:AR$308,MATCH(totalExpenditure!$A126,[2]pivotTable!$A$3:$A$308,0))/100*INDEX(gDP!BG$6:BG$271,MATCH(totalExpenditure!$A126,gDP!$B$6:$B$271)))</f>
        <v/>
      </c>
      <c r="AS126" s="77" t="str">
        <f>IF(INDEX([2]pivotTable!AS$3:AS$308,MATCH(totalExpenditure!$A126,[2]pivotTable!$A$3:$A$308,0))/100*INDEX(gDP!BH$6:BH$271,MATCH(totalExpenditure!$A126,gDP!$B$6:$B$271))=0,"",INDEX([2]pivotTable!AS$3:AS$308,MATCH(totalExpenditure!$A126,[2]pivotTable!$A$3:$A$308,0))/100*INDEX(gDP!BH$6:BH$271,MATCH(totalExpenditure!$A126,gDP!$B$6:$B$271)))</f>
        <v/>
      </c>
      <c r="AT126" s="77" t="str">
        <f>IF(INDEX([2]pivotTable!AT$3:AT$308,MATCH(totalExpenditure!$A126,[2]pivotTable!$A$3:$A$308,0))/100*INDEX(gDP!BI$6:BI$271,MATCH(totalExpenditure!$A126,gDP!$B$6:$B$271))=0,"",INDEX([2]pivotTable!AT$3:AT$308,MATCH(totalExpenditure!$A126,[2]pivotTable!$A$3:$A$308,0))/100*INDEX(gDP!BI$6:BI$271,MATCH(totalExpenditure!$A126,gDP!$B$6:$B$271)))</f>
        <v/>
      </c>
      <c r="AU126" s="77">
        <f>IF(INDEX([2]pivotTable!AU$3:AU$308,MATCH(totalExpenditure!$A126,[2]pivotTable!$A$3:$A$308,0))/100*INDEX(gDP!BJ$6:BJ$271,MATCH(totalExpenditure!$A126,gDP!$B$6:$B$271))=0,"",INDEX([2]pivotTable!AU$3:AU$308,MATCH(totalExpenditure!$A126,[2]pivotTable!$A$3:$A$308,0))/100*INDEX(gDP!BJ$6:BJ$271,MATCH(totalExpenditure!$A126,gDP!$B$6:$B$271)))</f>
        <v>1246954965.3343506</v>
      </c>
      <c r="AV126" s="77">
        <f>IF(INDEX([2]pivotTable!AV$3:AV$308,MATCH(totalExpenditure!$A126,[2]pivotTable!$A$3:$A$308,0))/100*INDEX(gDP!BK$6:BK$271,MATCH(totalExpenditure!$A126,gDP!$B$6:$B$271))=0,"",INDEX([2]pivotTable!AV$3:AV$308,MATCH(totalExpenditure!$A126,[2]pivotTable!$A$3:$A$308,0))/100*INDEX(gDP!BK$6:BK$271,MATCH(totalExpenditure!$A126,gDP!$B$6:$B$271)))</f>
        <v>1447586785.768995</v>
      </c>
      <c r="AW126" s="77">
        <f>IF(INDEX([2]pivotTable!AW$3:AW$308,MATCH(totalExpenditure!$A126,[2]pivotTable!$A$3:$A$308,0))/100*INDEX(gDP!BL$6:BL$271,MATCH(totalExpenditure!$A126,gDP!$B$6:$B$271))=0,"",INDEX([2]pivotTable!AW$3:AW$308,MATCH(totalExpenditure!$A126,[2]pivotTable!$A$3:$A$308,0))/100*INDEX(gDP!BL$6:BL$271,MATCH(totalExpenditure!$A126,gDP!$B$6:$B$271)))</f>
        <v>1395260263.2824569</v>
      </c>
      <c r="AX126" s="77">
        <f>IF(INDEX([2]pivotTable!AX$3:AX$308,MATCH(totalExpenditure!$A126,[2]pivotTable!$A$3:$A$308,0))/100*INDEX(gDP!BM$6:BM$271,MATCH(totalExpenditure!$A126,gDP!$B$6:$B$271))=0,"",INDEX([2]pivotTable!AX$3:AX$308,MATCH(totalExpenditure!$A126,[2]pivotTable!$A$3:$A$308,0))/100*INDEX(gDP!BM$6:BM$271,MATCH(totalExpenditure!$A126,gDP!$B$6:$B$271)))</f>
        <v>5193927296.7281218</v>
      </c>
      <c r="AY126" s="77">
        <f>IF(INDEX([2]pivotTable!AY$3:AY$308,MATCH(totalExpenditure!$A126,[2]pivotTable!$A$3:$A$308,0))/100*INDEX(gDP!BN$6:BN$271,MATCH(totalExpenditure!$A126,gDP!$B$6:$B$271))=0,"",INDEX([2]pivotTable!AY$3:AY$308,MATCH(totalExpenditure!$A126,[2]pivotTable!$A$3:$A$308,0))/100*INDEX(gDP!BN$6:BN$271,MATCH(totalExpenditure!$A126,gDP!$B$6:$B$271)))</f>
        <v>1426147565.7649221</v>
      </c>
      <c r="AZ126" s="77" t="str">
        <f>IF(INDEX([2]pivotTable!AZ$3:AZ$308,MATCH(totalExpenditure!$A126,[2]pivotTable!$A$3:$A$308,0))/100*INDEX(gDP!BO$6:BO$271,MATCH(totalExpenditure!$A126,gDP!$B$6:$B$271))=0,"",INDEX([2]pivotTable!AZ$3:AZ$308,MATCH(totalExpenditure!$A126,[2]pivotTable!$A$3:$A$308,0))/100*INDEX(gDP!BO$6:BO$271,MATCH(totalExpenditure!$A126,gDP!$B$6:$B$271)))</f>
        <v/>
      </c>
      <c r="BA126" s="77" t="str">
        <f>IF(INDEX([2]pivotTable!B$310:B$615,MATCH(totalExpenditure!$A126,[2]pivotTable!$A$310:$A$615,0))/100*INDEX(gDP!Q$6:Q$271,MATCH(totalExpenditure!$A126,gDP!$B$6:$B$271))=0,"",INDEX([2]pivotTable!B$310:B$615,MATCH(totalExpenditure!$A126,[2]pivotTable!$A$310:$A$615,0))/100*INDEX(gDP!Q$6:Q$271,MATCH(totalExpenditure!$A126,gDP!$B$6:$B$271)))</f>
        <v/>
      </c>
      <c r="BB126" s="77" t="str">
        <f>IF(INDEX([2]pivotTable!C$310:C$615,MATCH(totalExpenditure!$A126,[2]pivotTable!$A$310:$A$615,0))/100*INDEX(gDP!R$6:R$271,MATCH(totalExpenditure!$A126,gDP!$B$6:$B$271))=0,"",INDEX([2]pivotTable!C$310:C$615,MATCH(totalExpenditure!$A126,[2]pivotTable!$A$310:$A$615,0))/100*INDEX(gDP!R$6:R$271,MATCH(totalExpenditure!$A126,gDP!$B$6:$B$271)))</f>
        <v/>
      </c>
      <c r="BC126" s="77" t="str">
        <f>IF(INDEX([2]pivotTable!D$310:D$615,MATCH(totalExpenditure!$A126,[2]pivotTable!$A$310:$A$615,0))/100*INDEX(gDP!S$6:S$271,MATCH(totalExpenditure!$A126,gDP!$B$6:$B$271))=0,"",INDEX([2]pivotTable!D$310:D$615,MATCH(totalExpenditure!$A126,[2]pivotTable!$A$310:$A$615,0))/100*INDEX(gDP!S$6:S$271,MATCH(totalExpenditure!$A126,gDP!$B$6:$B$271)))</f>
        <v/>
      </c>
      <c r="BD126" s="77" t="str">
        <f>IF(INDEX([2]pivotTable!E$310:E$615,MATCH(totalExpenditure!$A126,[2]pivotTable!$A$310:$A$615,0))/100*INDEX(gDP!T$6:T$271,MATCH(totalExpenditure!$A126,gDP!$B$6:$B$271))=0,"",INDEX([2]pivotTable!E$310:E$615,MATCH(totalExpenditure!$A126,[2]pivotTable!$A$310:$A$615,0))/100*INDEX(gDP!T$6:T$271,MATCH(totalExpenditure!$A126,gDP!$B$6:$B$271)))</f>
        <v/>
      </c>
      <c r="BE126" s="77" t="str">
        <f>IF(INDEX([2]pivotTable!F$310:F$615,MATCH(totalExpenditure!$A126,[2]pivotTable!$A$310:$A$615,0))/100*INDEX(gDP!U$6:U$271,MATCH(totalExpenditure!$A126,gDP!$B$6:$B$271))=0,"",INDEX([2]pivotTable!F$310:F$615,MATCH(totalExpenditure!$A126,[2]pivotTable!$A$310:$A$615,0))/100*INDEX(gDP!U$6:U$271,MATCH(totalExpenditure!$A126,gDP!$B$6:$B$271)))</f>
        <v/>
      </c>
      <c r="BF126" s="77" t="str">
        <f>IF(INDEX([2]pivotTable!G$310:G$615,MATCH(totalExpenditure!$A126,[2]pivotTable!$A$310:$A$615,0))/100*INDEX(gDP!V$6:V$271,MATCH(totalExpenditure!$A126,gDP!$B$6:$B$271))=0,"",INDEX([2]pivotTable!G$310:G$615,MATCH(totalExpenditure!$A126,[2]pivotTable!$A$310:$A$615,0))/100*INDEX(gDP!V$6:V$271,MATCH(totalExpenditure!$A126,gDP!$B$6:$B$271)))</f>
        <v/>
      </c>
      <c r="BG126" s="77" t="str">
        <f>IF(INDEX([2]pivotTable!H$310:H$615,MATCH(totalExpenditure!$A126,[2]pivotTable!$A$310:$A$615,0))/100*INDEX(gDP!W$6:W$271,MATCH(totalExpenditure!$A126,gDP!$B$6:$B$271))=0,"",INDEX([2]pivotTable!H$310:H$615,MATCH(totalExpenditure!$A126,[2]pivotTable!$A$310:$A$615,0))/100*INDEX(gDP!W$6:W$271,MATCH(totalExpenditure!$A126,gDP!$B$6:$B$271)))</f>
        <v/>
      </c>
      <c r="BH126" s="77" t="str">
        <f>IF(INDEX([2]pivotTable!I$310:I$615,MATCH(totalExpenditure!$A126,[2]pivotTable!$A$310:$A$615,0))/100*INDEX(gDP!X$6:X$271,MATCH(totalExpenditure!$A126,gDP!$B$6:$B$271))=0,"",INDEX([2]pivotTable!I$310:I$615,MATCH(totalExpenditure!$A126,[2]pivotTable!$A$310:$A$615,0))/100*INDEX(gDP!X$6:X$271,MATCH(totalExpenditure!$A126,gDP!$B$6:$B$271)))</f>
        <v/>
      </c>
      <c r="BI126" s="77" t="str">
        <f>IF(INDEX([2]pivotTable!J$310:J$615,MATCH(totalExpenditure!$A126,[2]pivotTable!$A$310:$A$615,0))/100*INDEX(gDP!Y$6:Y$271,MATCH(totalExpenditure!$A126,gDP!$B$6:$B$271))=0,"",INDEX([2]pivotTable!J$310:J$615,MATCH(totalExpenditure!$A126,[2]pivotTable!$A$310:$A$615,0))/100*INDEX(gDP!Y$6:Y$271,MATCH(totalExpenditure!$A126,gDP!$B$6:$B$271)))</f>
        <v/>
      </c>
      <c r="BJ126" s="77" t="str">
        <f>IF(INDEX([2]pivotTable!K$310:K$615,MATCH(totalExpenditure!$A126,[2]pivotTable!$A$310:$A$615,0))/100*INDEX(gDP!Z$6:Z$271,MATCH(totalExpenditure!$A126,gDP!$B$6:$B$271))=0,"",INDEX([2]pivotTable!K$310:K$615,MATCH(totalExpenditure!$A126,[2]pivotTable!$A$310:$A$615,0))/100*INDEX(gDP!Z$6:Z$271,MATCH(totalExpenditure!$A126,gDP!$B$6:$B$271)))</f>
        <v/>
      </c>
      <c r="BK126" s="77" t="str">
        <f>IF(INDEX([2]pivotTable!L$310:L$615,MATCH(totalExpenditure!$A126,[2]pivotTable!$A$310:$A$615,0))/100*INDEX(gDP!AA$6:AA$271,MATCH(totalExpenditure!$A126,gDP!$B$6:$B$271))=0,"",INDEX([2]pivotTable!L$310:L$615,MATCH(totalExpenditure!$A126,[2]pivotTable!$A$310:$A$615,0))/100*INDEX(gDP!AA$6:AA$271,MATCH(totalExpenditure!$A126,gDP!$B$6:$B$271)))</f>
        <v/>
      </c>
      <c r="BL126" s="77" t="str">
        <f>IF(INDEX([2]pivotTable!M$310:M$615,MATCH(totalExpenditure!$A126,[2]pivotTable!$A$310:$A$615,0))/100*INDEX(gDP!AB$6:AB$271,MATCH(totalExpenditure!$A126,gDP!$B$6:$B$271))=0,"",INDEX([2]pivotTable!M$310:M$615,MATCH(totalExpenditure!$A126,[2]pivotTable!$A$310:$A$615,0))/100*INDEX(gDP!AB$6:AB$271,MATCH(totalExpenditure!$A126,gDP!$B$6:$B$271)))</f>
        <v/>
      </c>
      <c r="BM126" s="77" t="str">
        <f>IF(INDEX([2]pivotTable!N$310:N$615,MATCH(totalExpenditure!$A126,[2]pivotTable!$A$310:$A$615,0))/100*INDEX(gDP!AC$6:AC$271,MATCH(totalExpenditure!$A126,gDP!$B$6:$B$271))=0,"",INDEX([2]pivotTable!N$310:N$615,MATCH(totalExpenditure!$A126,[2]pivotTable!$A$310:$A$615,0))/100*INDEX(gDP!AC$6:AC$271,MATCH(totalExpenditure!$A126,gDP!$B$6:$B$271)))</f>
        <v/>
      </c>
      <c r="BN126" s="77" t="str">
        <f>IF(INDEX([2]pivotTable!O$310:O$615,MATCH(totalExpenditure!$A126,[2]pivotTable!$A$310:$A$615,0))/100*INDEX(gDP!AD$6:AD$271,MATCH(totalExpenditure!$A126,gDP!$B$6:$B$271))=0,"",INDEX([2]pivotTable!O$310:O$615,MATCH(totalExpenditure!$A126,[2]pivotTable!$A$310:$A$615,0))/100*INDEX(gDP!AD$6:AD$271,MATCH(totalExpenditure!$A126,gDP!$B$6:$B$271)))</f>
        <v/>
      </c>
      <c r="BO126" s="77" t="str">
        <f>IF(INDEX([2]pivotTable!P$310:P$615,MATCH(totalExpenditure!$A126,[2]pivotTable!$A$310:$A$615,0))/100*INDEX(gDP!AE$6:AE$271,MATCH(totalExpenditure!$A126,gDP!$B$6:$B$271))=0,"",INDEX([2]pivotTable!P$310:P$615,MATCH(totalExpenditure!$A126,[2]pivotTable!$A$310:$A$615,0))/100*INDEX(gDP!AE$6:AE$271,MATCH(totalExpenditure!$A126,gDP!$B$6:$B$271)))</f>
        <v/>
      </c>
      <c r="BP126" s="77" t="str">
        <f>IF(INDEX([2]pivotTable!Q$310:Q$615,MATCH(totalExpenditure!$A126,[2]pivotTable!$A$310:$A$615,0))/100*INDEX(gDP!AF$6:AF$271,MATCH(totalExpenditure!$A126,gDP!$B$6:$B$271))=0,"",INDEX([2]pivotTable!Q$310:Q$615,MATCH(totalExpenditure!$A126,[2]pivotTable!$A$310:$A$615,0))/100*INDEX(gDP!AF$6:AF$271,MATCH(totalExpenditure!$A126,gDP!$B$6:$B$271)))</f>
        <v/>
      </c>
      <c r="BQ126" s="77" t="str">
        <f>IF(INDEX([2]pivotTable!R$310:R$615,MATCH(totalExpenditure!$A126,[2]pivotTable!$A$310:$A$615,0))/100*INDEX(gDP!AG$6:AG$271,MATCH(totalExpenditure!$A126,gDP!$B$6:$B$271))=0,"",INDEX([2]pivotTable!R$310:R$615,MATCH(totalExpenditure!$A126,[2]pivotTable!$A$310:$A$615,0))/100*INDEX(gDP!AG$6:AG$271,MATCH(totalExpenditure!$A126,gDP!$B$6:$B$271)))</f>
        <v/>
      </c>
      <c r="BR126" s="77" t="str">
        <f>IF(INDEX([2]pivotTable!S$310:S$615,MATCH(totalExpenditure!$A126,[2]pivotTable!$A$310:$A$615,0))/100*INDEX(gDP!AH$6:AH$271,MATCH(totalExpenditure!$A126,gDP!$B$6:$B$271))=0,"",INDEX([2]pivotTable!S$310:S$615,MATCH(totalExpenditure!$A126,[2]pivotTable!$A$310:$A$615,0))/100*INDEX(gDP!AH$6:AH$271,MATCH(totalExpenditure!$A126,gDP!$B$6:$B$271)))</f>
        <v/>
      </c>
      <c r="BS126" s="77" t="str">
        <f>IF(INDEX([2]pivotTable!T$310:T$615,MATCH(totalExpenditure!$A126,[2]pivotTable!$A$310:$A$615,0))/100*INDEX(gDP!AI$6:AI$271,MATCH(totalExpenditure!$A126,gDP!$B$6:$B$271))=0,"",INDEX([2]pivotTable!T$310:T$615,MATCH(totalExpenditure!$A126,[2]pivotTable!$A$310:$A$615,0))/100*INDEX(gDP!AI$6:AI$271,MATCH(totalExpenditure!$A126,gDP!$B$6:$B$271)))</f>
        <v/>
      </c>
      <c r="BT126" s="77">
        <f>IF(INDEX([2]pivotTable!U$310:U$615,MATCH(totalExpenditure!$A126,[2]pivotTable!$A$310:$A$615,0))/100*INDEX(gDP!AJ$6:AJ$271,MATCH(totalExpenditure!$A126,gDP!$B$6:$B$271))=0,"",INDEX([2]pivotTable!U$310:U$615,MATCH(totalExpenditure!$A126,[2]pivotTable!$A$310:$A$615,0))/100*INDEX(gDP!AJ$6:AJ$271,MATCH(totalExpenditure!$A126,gDP!$B$6:$B$271)))</f>
        <v>62766463.630567931</v>
      </c>
      <c r="BU126" s="77">
        <f>IF(INDEX([2]pivotTable!V$310:V$615,MATCH(totalExpenditure!$A126,[2]pivotTable!$A$310:$A$615,0))/100*INDEX(gDP!AK$6:AK$271,MATCH(totalExpenditure!$A126,gDP!$B$6:$B$271))=0,"",INDEX([2]pivotTable!V$310:V$615,MATCH(totalExpenditure!$A126,[2]pivotTable!$A$310:$A$615,0))/100*INDEX(gDP!AK$6:AK$271,MATCH(totalExpenditure!$A126,gDP!$B$6:$B$271)))</f>
        <v>62389317.799176581</v>
      </c>
      <c r="BV126" s="77">
        <f>IF(INDEX([2]pivotTable!W$310:W$615,MATCH(totalExpenditure!$A126,[2]pivotTable!$A$310:$A$615,0))/100*INDEX(gDP!AL$6:AL$271,MATCH(totalExpenditure!$A126,gDP!$B$6:$B$271))=0,"",INDEX([2]pivotTable!W$310:W$615,MATCH(totalExpenditure!$A126,[2]pivotTable!$A$310:$A$615,0))/100*INDEX(gDP!AL$6:AL$271,MATCH(totalExpenditure!$A126,gDP!$B$6:$B$271)))</f>
        <v>37386613.176631622</v>
      </c>
      <c r="BW126" s="77">
        <f>IF(INDEX([2]pivotTable!X$310:X$615,MATCH(totalExpenditure!$A126,[2]pivotTable!$A$310:$A$615,0))/100*INDEX(gDP!AM$6:AM$271,MATCH(totalExpenditure!$A126,gDP!$B$6:$B$271))=0,"",INDEX([2]pivotTable!X$310:X$615,MATCH(totalExpenditure!$A126,[2]pivotTable!$A$310:$A$615,0))/100*INDEX(gDP!AM$6:AM$271,MATCH(totalExpenditure!$A126,gDP!$B$6:$B$271)))</f>
        <v>47177780.522679776</v>
      </c>
      <c r="BX126" s="77">
        <f>IF(INDEX([2]pivotTable!Y$310:Y$615,MATCH(totalExpenditure!$A126,[2]pivotTable!$A$310:$A$615,0))/100*INDEX(gDP!AN$6:AN$271,MATCH(totalExpenditure!$A126,gDP!$B$6:$B$271))=0,"",INDEX([2]pivotTable!Y$310:Y$615,MATCH(totalExpenditure!$A126,[2]pivotTable!$A$310:$A$615,0))/100*INDEX(gDP!AN$6:AN$271,MATCH(totalExpenditure!$A126,gDP!$B$6:$B$271)))</f>
        <v>64228873.813375987</v>
      </c>
      <c r="BY126" s="77">
        <f>IF(INDEX([2]pivotTable!Z$310:Z$615,MATCH(totalExpenditure!$A126,[2]pivotTable!$A$310:$A$615,0))/100*INDEX(gDP!AO$6:AO$271,MATCH(totalExpenditure!$A126,gDP!$B$6:$B$271))=0,"",INDEX([2]pivotTable!Z$310:Z$615,MATCH(totalExpenditure!$A126,[2]pivotTable!$A$310:$A$615,0))/100*INDEX(gDP!AO$6:AO$271,MATCH(totalExpenditure!$A126,gDP!$B$6:$B$271)))</f>
        <v>89139403.93137902</v>
      </c>
      <c r="BZ126" s="77">
        <f>IF(INDEX([2]pivotTable!AA$310:AA$615,MATCH(totalExpenditure!$A126,[2]pivotTable!$A$310:$A$615,0))/100*INDEX(gDP!AP$6:AP$271,MATCH(totalExpenditure!$A126,gDP!$B$6:$B$271))=0,"",INDEX([2]pivotTable!AA$310:AA$615,MATCH(totalExpenditure!$A126,[2]pivotTable!$A$310:$A$615,0))/100*INDEX(gDP!AP$6:AP$271,MATCH(totalExpenditure!$A126,gDP!$B$6:$B$271)))</f>
        <v>93121926.943820655</v>
      </c>
      <c r="CA126" s="77">
        <f>IF(INDEX([2]pivotTable!AB$310:AB$615,MATCH(totalExpenditure!$A126,[2]pivotTable!$A$310:$A$615,0))/100*INDEX(gDP!AQ$6:AQ$271,MATCH(totalExpenditure!$A126,gDP!$B$6:$B$271))=0,"",INDEX([2]pivotTable!AB$310:AB$615,MATCH(totalExpenditure!$A126,[2]pivotTable!$A$310:$A$615,0))/100*INDEX(gDP!AQ$6:AQ$271,MATCH(totalExpenditure!$A126,gDP!$B$6:$B$271)))</f>
        <v>107114391.21237384</v>
      </c>
      <c r="CB126" s="77">
        <f>IF(INDEX([2]pivotTable!AC$310:AC$615,MATCH(totalExpenditure!$A126,[2]pivotTable!$A$310:$A$615,0))/100*INDEX(gDP!AR$6:AR$271,MATCH(totalExpenditure!$A126,gDP!$B$6:$B$271))=0,"",INDEX([2]pivotTable!AC$310:AC$615,MATCH(totalExpenditure!$A126,[2]pivotTable!$A$310:$A$615,0))/100*INDEX(gDP!AR$6:AR$271,MATCH(totalExpenditure!$A126,gDP!$B$6:$B$271)))</f>
        <v>114774493.08840278</v>
      </c>
      <c r="CC126" s="77">
        <f>IF(INDEX([2]pivotTable!AD$310:AD$615,MATCH(totalExpenditure!$A126,[2]pivotTable!$A$310:$A$615,0))/100*INDEX(gDP!AS$6:AS$271,MATCH(totalExpenditure!$A126,gDP!$B$6:$B$271))=0,"",INDEX([2]pivotTable!AD$310:AD$615,MATCH(totalExpenditure!$A126,[2]pivotTable!$A$310:$A$615,0))/100*INDEX(gDP!AS$6:AS$271,MATCH(totalExpenditure!$A126,gDP!$B$6:$B$271)))</f>
        <v>101642800.78243519</v>
      </c>
      <c r="CD126" s="77">
        <f>IF(INDEX([2]pivotTable!AE$310:AE$615,MATCH(totalExpenditure!$A126,[2]pivotTable!$A$310:$A$615,0))/100*INDEX(gDP!AT$6:AT$271,MATCH(totalExpenditure!$A126,gDP!$B$6:$B$271))=0,"",INDEX([2]pivotTable!AE$310:AE$615,MATCH(totalExpenditure!$A126,[2]pivotTable!$A$310:$A$615,0))/100*INDEX(gDP!AT$6:AT$271,MATCH(totalExpenditure!$A126,gDP!$B$6:$B$271)))</f>
        <v>120769869.06066634</v>
      </c>
      <c r="CE126" s="77">
        <f>IF(INDEX([2]pivotTable!AF$310:AF$615,MATCH(totalExpenditure!$A126,[2]pivotTable!$A$310:$A$615,0))/100*INDEX(gDP!AU$6:AU$271,MATCH(totalExpenditure!$A126,gDP!$B$6:$B$271))=0,"",INDEX([2]pivotTable!AF$310:AF$615,MATCH(totalExpenditure!$A126,[2]pivotTable!$A$310:$A$615,0))/100*INDEX(gDP!AU$6:AU$271,MATCH(totalExpenditure!$A126,gDP!$B$6:$B$271)))</f>
        <v>148569426.95324886</v>
      </c>
      <c r="CF126" s="77">
        <f>IF(INDEX([2]pivotTable!AG$310:AG$615,MATCH(totalExpenditure!$A126,[2]pivotTable!$A$310:$A$615,0))/100*INDEX(gDP!AV$6:AV$271,MATCH(totalExpenditure!$A126,gDP!$B$6:$B$271))=0,"",INDEX([2]pivotTable!AG$310:AG$615,MATCH(totalExpenditure!$A126,[2]pivotTable!$A$310:$A$615,0))/100*INDEX(gDP!AV$6:AV$271,MATCH(totalExpenditure!$A126,gDP!$B$6:$B$271)))</f>
        <v>166930597.67829317</v>
      </c>
      <c r="CG126" s="77">
        <f>IF(INDEX([2]pivotTable!AH$310:AH$615,MATCH(totalExpenditure!$A126,[2]pivotTable!$A$310:$A$615,0))/100*INDEX(gDP!AW$6:AW$271,MATCH(totalExpenditure!$A126,gDP!$B$6:$B$271))=0,"",INDEX([2]pivotTable!AH$310:AH$615,MATCH(totalExpenditure!$A126,[2]pivotTable!$A$310:$A$615,0))/100*INDEX(gDP!AW$6:AW$271,MATCH(totalExpenditure!$A126,gDP!$B$6:$B$271)))</f>
        <v>220506118.18556142</v>
      </c>
      <c r="CH126" s="77">
        <f>IF(INDEX([2]pivotTable!AI$310:AI$615,MATCH(totalExpenditure!$A126,[2]pivotTable!$A$310:$A$615,0))/100*INDEX(gDP!AX$6:AX$271,MATCH(totalExpenditure!$A126,gDP!$B$6:$B$271))=0,"",INDEX([2]pivotTable!AI$310:AI$615,MATCH(totalExpenditure!$A126,[2]pivotTable!$A$310:$A$615,0))/100*INDEX(gDP!AX$6:AX$271,MATCH(totalExpenditure!$A126,gDP!$B$6:$B$271)))</f>
        <v>239845062.56304386</v>
      </c>
      <c r="CI126" s="77">
        <f>IF(INDEX([2]pivotTable!AJ$310:AJ$615,MATCH(totalExpenditure!$A126,[2]pivotTable!$A$310:$A$615,0))/100*INDEX(gDP!AY$6:AY$271,MATCH(totalExpenditure!$A126,gDP!$B$6:$B$271))=0,"",INDEX([2]pivotTable!AJ$310:AJ$615,MATCH(totalExpenditure!$A126,[2]pivotTable!$A$310:$A$615,0))/100*INDEX(gDP!AY$6:AY$271,MATCH(totalExpenditure!$A126,gDP!$B$6:$B$271)))</f>
        <v>480354528.48777729</v>
      </c>
      <c r="CJ126" s="77">
        <f>IF(INDEX([2]pivotTable!AK$310:AK$615,MATCH(totalExpenditure!$A126,[2]pivotTable!$A$310:$A$615,0))/100*INDEX(gDP!AZ$6:AZ$271,MATCH(totalExpenditure!$A126,gDP!$B$6:$B$271))=0,"",INDEX([2]pivotTable!AK$310:AK$615,MATCH(totalExpenditure!$A126,[2]pivotTable!$A$310:$A$615,0))/100*INDEX(gDP!AZ$6:AZ$271,MATCH(totalExpenditure!$A126,gDP!$B$6:$B$271)))</f>
        <v>540093498.57986605</v>
      </c>
      <c r="CK126" s="77">
        <f>IF(INDEX([2]pivotTable!AL$310:AL$615,MATCH(totalExpenditure!$A126,[2]pivotTable!$A$310:$A$615,0))/100*INDEX(gDP!BA$6:BA$271,MATCH(totalExpenditure!$A126,gDP!$B$6:$B$271))=0,"",INDEX([2]pivotTable!AL$310:AL$615,MATCH(totalExpenditure!$A126,[2]pivotTable!$A$310:$A$615,0))/100*INDEX(gDP!BA$6:BA$271,MATCH(totalExpenditure!$A126,gDP!$B$6:$B$271)))</f>
        <v>649702275.2340796</v>
      </c>
      <c r="CL126" s="77">
        <f>IF(INDEX([2]pivotTable!AM$310:AM$615,MATCH(totalExpenditure!$A126,[2]pivotTable!$A$310:$A$615,0))/100*INDEX(gDP!BB$6:BB$271,MATCH(totalExpenditure!$A126,gDP!$B$6:$B$271))=0,"",INDEX([2]pivotTable!AM$310:AM$615,MATCH(totalExpenditure!$A126,[2]pivotTable!$A$310:$A$615,0))/100*INDEX(gDP!BB$6:BB$271,MATCH(totalExpenditure!$A126,gDP!$B$6:$B$271)))</f>
        <v>774954087.80639219</v>
      </c>
      <c r="CM126" s="77">
        <f>IF(INDEX([2]pivotTable!AN$310:AN$615,MATCH(totalExpenditure!$A126,[2]pivotTable!$A$310:$A$615,0))/100*INDEX(gDP!BC$6:BC$271,MATCH(totalExpenditure!$A126,gDP!$B$6:$B$271))=0,"",INDEX([2]pivotTable!AN$310:AN$615,MATCH(totalExpenditure!$A126,[2]pivotTable!$A$310:$A$615,0))/100*INDEX(gDP!BC$6:BC$271,MATCH(totalExpenditure!$A126,gDP!$B$6:$B$271)))</f>
        <v>753733210.05833459</v>
      </c>
      <c r="CN126" s="77">
        <f>IF(INDEX([2]pivotTable!AO$310:AO$615,MATCH(totalExpenditure!$A126,[2]pivotTable!$A$310:$A$615,0))/100*INDEX(gDP!BD$6:BD$271,MATCH(totalExpenditure!$A126,gDP!$B$6:$B$271))=0,"",INDEX([2]pivotTable!AO$310:AO$615,MATCH(totalExpenditure!$A126,[2]pivotTable!$A$310:$A$615,0))/100*INDEX(gDP!BD$6:BD$271,MATCH(totalExpenditure!$A126,gDP!$B$6:$B$271)))</f>
        <v>829589674.76579702</v>
      </c>
      <c r="CO126" s="77">
        <f>IF(INDEX([2]pivotTable!AP$310:AP$615,MATCH(totalExpenditure!$A126,[2]pivotTable!$A$310:$A$615,0))/100*INDEX(gDP!BE$6:BE$271,MATCH(totalExpenditure!$A126,gDP!$B$6:$B$271))=0,"",INDEX([2]pivotTable!AP$310:AP$615,MATCH(totalExpenditure!$A126,[2]pivotTable!$A$310:$A$615,0))/100*INDEX(gDP!BE$6:BE$271,MATCH(totalExpenditure!$A126,gDP!$B$6:$B$271)))</f>
        <v>958743979.41682088</v>
      </c>
      <c r="CP126" s="77">
        <f>IF(INDEX([2]pivotTable!AQ$310:AQ$615,MATCH(totalExpenditure!$A126,[2]pivotTable!$A$310:$A$615,0))/100*INDEX(gDP!BF$6:BF$271,MATCH(totalExpenditure!$A126,gDP!$B$6:$B$271))=0,"",INDEX([2]pivotTable!AQ$310:AQ$615,MATCH(totalExpenditure!$A126,[2]pivotTable!$A$310:$A$615,0))/100*INDEX(gDP!BF$6:BF$271,MATCH(totalExpenditure!$A126,gDP!$B$6:$B$271)))</f>
        <v>1214927376.0344224</v>
      </c>
      <c r="CQ126" s="77" t="str">
        <f>IF(INDEX([2]pivotTable!AR$310:AR$615,MATCH(totalExpenditure!$A126,[2]pivotTable!$A$310:$A$615,0))/100*INDEX(gDP!BG$6:BG$271,MATCH(totalExpenditure!$A126,gDP!$B$6:$B$271))=0,"",INDEX([2]pivotTable!AR$310:AR$615,MATCH(totalExpenditure!$A126,[2]pivotTable!$A$310:$A$615,0))/100*INDEX(gDP!BG$6:BG$271,MATCH(totalExpenditure!$A126,gDP!$B$6:$B$271)))</f>
        <v/>
      </c>
      <c r="CR126" s="77" t="str">
        <f>IF(INDEX([2]pivotTable!AS$310:AS$615,MATCH(totalExpenditure!$A126,[2]pivotTable!$A$310:$A$615,0))/100*INDEX(gDP!BH$6:BH$271,MATCH(totalExpenditure!$A126,gDP!$B$6:$B$271))=0,"",INDEX([2]pivotTable!AS$310:AS$615,MATCH(totalExpenditure!$A126,[2]pivotTable!$A$310:$A$615,0))/100*INDEX(gDP!BH$6:BH$271,MATCH(totalExpenditure!$A126,gDP!$B$6:$B$271)))</f>
        <v/>
      </c>
      <c r="CS126" s="77" t="str">
        <f>IF(INDEX([2]pivotTable!AT$310:AT$615,MATCH(totalExpenditure!$A126,[2]pivotTable!$A$310:$A$615,0))/100*INDEX(gDP!BI$6:BI$271,MATCH(totalExpenditure!$A126,gDP!$B$6:$B$271))=0,"",INDEX([2]pivotTable!AT$310:AT$615,MATCH(totalExpenditure!$A126,[2]pivotTable!$A$310:$A$615,0))/100*INDEX(gDP!BI$6:BI$271,MATCH(totalExpenditure!$A126,gDP!$B$6:$B$271)))</f>
        <v/>
      </c>
      <c r="CT126" s="77">
        <f>IF(INDEX([2]pivotTable!AU$310:AU$615,MATCH(totalExpenditure!$A126,[2]pivotTable!$A$310:$A$615,0))/100*INDEX(gDP!BJ$6:BJ$271,MATCH(totalExpenditure!$A126,gDP!$B$6:$B$271))=0,"",INDEX([2]pivotTable!AU$310:AU$615,MATCH(totalExpenditure!$A126,[2]pivotTable!$A$310:$A$615,0))/100*INDEX(gDP!BJ$6:BJ$271,MATCH(totalExpenditure!$A126,gDP!$B$6:$B$271)))</f>
        <v>1320787825.1238844</v>
      </c>
      <c r="CU126" s="77">
        <f>IF(INDEX([2]pivotTable!AV$310:AV$615,MATCH(totalExpenditure!$A126,[2]pivotTable!$A$310:$A$615,0))/100*INDEX(gDP!BK$6:BK$271,MATCH(totalExpenditure!$A126,gDP!$B$6:$B$271))=0,"",INDEX([2]pivotTable!AV$310:AV$615,MATCH(totalExpenditure!$A126,[2]pivotTable!$A$310:$A$615,0))/100*INDEX(gDP!BK$6:BK$271,MATCH(totalExpenditure!$A126,gDP!$B$6:$B$271)))</f>
        <v>1484467977.7631094</v>
      </c>
      <c r="CV126" s="77">
        <f>IF(INDEX([2]pivotTable!AW$310:AW$615,MATCH(totalExpenditure!$A126,[2]pivotTable!$A$310:$A$615,0))/100*INDEX(gDP!BL$6:BL$271,MATCH(totalExpenditure!$A126,gDP!$B$6:$B$271))=0,"",INDEX([2]pivotTable!AW$310:AW$615,MATCH(totalExpenditure!$A126,[2]pivotTable!$A$310:$A$615,0))/100*INDEX(gDP!BL$6:BL$271,MATCH(totalExpenditure!$A126,gDP!$B$6:$B$271)))</f>
        <v>1636168510.1801472</v>
      </c>
      <c r="CW126" s="77">
        <f>IF(INDEX([2]pivotTable!AX$310:AX$615,MATCH(totalExpenditure!$A126,[2]pivotTable!$A$310:$A$615,0))/100*INDEX(gDP!BM$6:BM$271,MATCH(totalExpenditure!$A126,gDP!$B$6:$B$271))=0,"",INDEX([2]pivotTable!AX$310:AX$615,MATCH(totalExpenditure!$A126,[2]pivotTable!$A$310:$A$615,0))/100*INDEX(gDP!BM$6:BM$271,MATCH(totalExpenditure!$A126,gDP!$B$6:$B$271)))</f>
        <v>6492409120.9101543</v>
      </c>
      <c r="CX126" s="77">
        <f>IF(INDEX([2]pivotTable!AY$310:AY$615,MATCH(totalExpenditure!$A126,[2]pivotTable!$A$310:$A$615,0))/100*INDEX(gDP!BN$6:BN$271,MATCH(totalExpenditure!$A126,gDP!$B$6:$B$271))=0,"",INDEX([2]pivotTable!AY$310:AY$615,MATCH(totalExpenditure!$A126,[2]pivotTable!$A$310:$A$615,0))/100*INDEX(gDP!BN$6:BN$271,MATCH(totalExpenditure!$A126,gDP!$B$6:$B$271)))</f>
        <v>1491969761.1079185</v>
      </c>
      <c r="CY126" s="77" t="str">
        <f>IF(INDEX([2]pivotTable!AZ$310:AZ$615,MATCH(totalExpenditure!$A126,[2]pivotTable!$A$310:$A$615,0))/100*INDEX(gDP!BO$6:BO$271,MATCH(totalExpenditure!$A126,gDP!$B$6:$B$271))=0,"",INDEX([2]pivotTable!AZ$310:AZ$615,MATCH(totalExpenditure!$A126,[2]pivotTable!$A$310:$A$615,0))/100*INDEX(gDP!BO$6:BO$271,MATCH(totalExpenditure!$A126,gDP!$B$6:$B$271)))</f>
        <v/>
      </c>
      <c r="CZ126" s="77" t="str">
        <f>IF(B126="","",IF(BA126="","",B126-B126+INDEX(gDP!Q$6:Q$271,MATCH(totalExpenditure!$A126,gDP!$B$6:$B$271))))</f>
        <v/>
      </c>
      <c r="DA126" s="77" t="str">
        <f>IF(C126="","",IF(BB126="","",C126-C126+INDEX(gDP!R$6:R$271,MATCH(totalExpenditure!$A126,gDP!$B$6:$B$271))))</f>
        <v/>
      </c>
      <c r="DB126" s="77" t="str">
        <f>IF(D126="","",IF(BC126="","",D126-D126+INDEX(gDP!S$6:S$271,MATCH(totalExpenditure!$A126,gDP!$B$6:$B$271))))</f>
        <v/>
      </c>
      <c r="DC126" s="77" t="str">
        <f>IF(E126="","",IF(BD126="","",E126-E126+INDEX(gDP!T$6:T$271,MATCH(totalExpenditure!$A126,gDP!$B$6:$B$271))))</f>
        <v/>
      </c>
      <c r="DD126" s="77" t="str">
        <f>IF(F126="","",IF(BE126="","",F126-F126+INDEX(gDP!U$6:U$271,MATCH(totalExpenditure!$A126,gDP!$B$6:$B$271))))</f>
        <v/>
      </c>
      <c r="DE126" s="77" t="str">
        <f>IF(G126="","",IF(BF126="","",G126-G126+INDEX(gDP!V$6:V$271,MATCH(totalExpenditure!$A126,gDP!$B$6:$B$271))))</f>
        <v/>
      </c>
      <c r="DF126" s="77" t="str">
        <f>IF(H126="","",IF(BG126="","",H126-H126+INDEX(gDP!W$6:W$271,MATCH(totalExpenditure!$A126,gDP!$B$6:$B$271))))</f>
        <v/>
      </c>
      <c r="DG126" s="77" t="str">
        <f>IF(I126="","",IF(BH126="","",I126-I126+INDEX(gDP!X$6:X$271,MATCH(totalExpenditure!$A126,gDP!$B$6:$B$271))))</f>
        <v/>
      </c>
      <c r="DH126" s="77" t="str">
        <f>IF(J126="","",IF(BI126="","",J126-J126+INDEX(gDP!Y$6:Y$271,MATCH(totalExpenditure!$A126,gDP!$B$6:$B$271))))</f>
        <v/>
      </c>
      <c r="DI126" s="77" t="str">
        <f>IF(K126="","",IF(BJ126="","",K126-K126+INDEX(gDP!Z$6:Z$271,MATCH(totalExpenditure!$A126,gDP!$B$6:$B$271))))</f>
        <v/>
      </c>
      <c r="DJ126" s="77" t="str">
        <f>IF(L126="","",IF(BK126="","",L126-L126+INDEX(gDP!AA$6:AA$271,MATCH(totalExpenditure!$A126,gDP!$B$6:$B$271))))</f>
        <v/>
      </c>
      <c r="DK126" s="77" t="str">
        <f>IF(M126="","",IF(BL126="","",M126-M126+INDEX(gDP!AB$6:AB$271,MATCH(totalExpenditure!$A126,gDP!$B$6:$B$271))))</f>
        <v/>
      </c>
      <c r="DL126" s="77" t="str">
        <f>IF(N126="","",IF(BM126="","",N126-N126+INDEX(gDP!AC$6:AC$271,MATCH(totalExpenditure!$A126,gDP!$B$6:$B$271))))</f>
        <v/>
      </c>
      <c r="DM126" s="77" t="str">
        <f>IF(O126="","",IF(BN126="","",O126-O126+INDEX(gDP!AD$6:AD$271,MATCH(totalExpenditure!$A126,gDP!$B$6:$B$271))))</f>
        <v/>
      </c>
      <c r="DN126" s="77" t="str">
        <f>IF(P126="","",IF(BO126="","",P126-P126+INDEX(gDP!AE$6:AE$271,MATCH(totalExpenditure!$A126,gDP!$B$6:$B$271))))</f>
        <v/>
      </c>
      <c r="DO126" s="77" t="str">
        <f>IF(Q126="","",IF(BP126="","",Q126-Q126+INDEX(gDP!AF$6:AF$271,MATCH(totalExpenditure!$A126,gDP!$B$6:$B$271))))</f>
        <v/>
      </c>
      <c r="DP126" s="77" t="str">
        <f>IF(R126="","",IF(BQ126="","",R126-R126+INDEX(gDP!AG$6:AG$271,MATCH(totalExpenditure!$A126,gDP!$B$6:$B$271))))</f>
        <v/>
      </c>
      <c r="DQ126" s="77" t="str">
        <f>IF(S126="","",IF(BR126="","",S126-S126+INDEX(gDP!AH$6:AH$271,MATCH(totalExpenditure!$A126,gDP!$B$6:$B$271))))</f>
        <v/>
      </c>
      <c r="DR126" s="77" t="str">
        <f>IF(T126="","",IF(BS126="","",T126-T126+INDEX(gDP!AI$6:AI$271,MATCH(totalExpenditure!$A126,gDP!$B$6:$B$271))))</f>
        <v/>
      </c>
      <c r="DS126" s="77">
        <f>IF(U126="","",IF(BT126="","",U126-U126+INDEX(gDP!AJ$6:AJ$271,MATCH(totalExpenditure!$A126,gDP!$B$6:$B$271))))</f>
        <v>8151488783.1906404</v>
      </c>
      <c r="DT126" s="77">
        <f>IF(V126="","",IF(BU126="","",V126-V126+INDEX(gDP!AK$6:AK$271,MATCH(totalExpenditure!$A126,gDP!$B$6:$B$271))))</f>
        <v>8209120763.0495501</v>
      </c>
      <c r="DU126" s="77">
        <f>IF(W126="","",IF(BV126="","",W126-W126+INDEX(gDP!AL$6:AL$271,MATCH(totalExpenditure!$A126,gDP!$B$6:$B$271))))</f>
        <v>5751786642.5587101</v>
      </c>
      <c r="DV126" s="77">
        <f>IF(X126="","",IF(BW126="","",X126-X126+INDEX(gDP!AM$6:AM$271,MATCH(totalExpenditure!$A126,gDP!$B$6:$B$271))))</f>
        <v>7148148564.0423899</v>
      </c>
      <c r="DW126" s="77">
        <f>IF(Y126="","",IF(BX126="","",Y126-Y126+INDEX(gDP!AN$6:AN$271,MATCH(totalExpenditure!$A126,gDP!$B$6:$B$271))))</f>
        <v>9046320255.4050694</v>
      </c>
      <c r="DX126" s="77">
        <f>IF(Z126="","",IF(BY126="","",Z126-Z126+INDEX(gDP!AO$6:AO$271,MATCH(totalExpenditure!$A126,gDP!$B$6:$B$271))))</f>
        <v>12045865396.132299</v>
      </c>
      <c r="DY126" s="77">
        <f>IF(AA126="","",IF(BZ126="","",AA126-AA126+INDEX(gDP!AP$6:AP$271,MATCH(totalExpenditure!$A126,gDP!$B$6:$B$271))))</f>
        <v>13115764358.284599</v>
      </c>
      <c r="DZ126" s="77">
        <f>IF(AB126="","",IF(CA126="","",AB126-AB126+INDEX(gDP!AQ$6:AQ$271,MATCH(totalExpenditure!$A126,gDP!$B$6:$B$271))))</f>
        <v>14093998843.7334</v>
      </c>
      <c r="EA126" s="77">
        <f>IF(AC126="","",IF(CB126="","",AC126-AC126+INDEX(gDP!AR$6:AR$271,MATCH(totalExpenditure!$A126,gDP!$B$6:$B$271))))</f>
        <v>12896010459.371099</v>
      </c>
      <c r="EB126" s="77">
        <f>IF(AD126="","",IF(CC126="","",AD126-AD126+INDEX(gDP!AS$6:AS$271,MATCH(totalExpenditure!$A126,gDP!$B$6:$B$271))))</f>
        <v>12705350097.804399</v>
      </c>
      <c r="EC126" s="77">
        <f>IF(AE126="","",IF(CD126="","",AE126-AE126+INDEX(gDP!AT$6:AT$271,MATCH(totalExpenditure!$A126,gDP!$B$6:$B$271))))</f>
        <v>12986007425.878099</v>
      </c>
      <c r="ED126" s="77">
        <f>IF(AF126="","",IF(CE126="","",AF126-AF126+INDEX(gDP!AU$6:AU$271,MATCH(totalExpenditure!$A126,gDP!$B$6:$B$271))))</f>
        <v>13147736898.517599</v>
      </c>
      <c r="EE126" s="77">
        <f>IF(AG126="","",IF(CF126="","",AG126-AG126+INDEX(gDP!AV$6:AV$271,MATCH(totalExpenditure!$A126,gDP!$B$6:$B$271))))</f>
        <v>14904517649.847601</v>
      </c>
      <c r="EF126" s="77">
        <f>IF(AH126="","",IF(CG126="","",AH126-AH126+INDEX(gDP!AW$6:AW$271,MATCH(totalExpenditure!$A126,gDP!$B$6:$B$271))))</f>
        <v>16095337093.836599</v>
      </c>
      <c r="EG126" s="77">
        <f>IF(AI126="","",IF(CH126="","",AI126-AI126+INDEX(gDP!AX$6:AX$271,MATCH(totalExpenditure!$A126,gDP!$B$6:$B$271))))</f>
        <v>18737895512.737801</v>
      </c>
      <c r="EH126" s="77">
        <f>IF(AJ126="","",IF(CI126="","",AJ126-AJ126+INDEX(gDP!AY$6:AY$271,MATCH(totalExpenditure!$A126,gDP!$B$6:$B$271))))</f>
        <v>25825512284.289101</v>
      </c>
      <c r="EI126" s="77">
        <f>IF(AK126="","",IF(CJ126="","",AK126-AK126+INDEX(gDP!AZ$6:AZ$271,MATCH(totalExpenditure!$A126,gDP!$B$6:$B$271))))</f>
        <v>31958195182.240601</v>
      </c>
      <c r="EJ126" s="77">
        <f>IF(AL126="","",IF(CK126="","",AL126-AL126+INDEX(gDP!BA$6:BA$271,MATCH(totalExpenditure!$A126,gDP!$B$6:$B$271))))</f>
        <v>35895153327.849701</v>
      </c>
      <c r="EK126" s="77">
        <f>IF(AM126="","",IF(CL126="","",AM126-AM126+INDEX(gDP!BB$6:BB$271,MATCH(totalExpenditure!$A126,gDP!$B$6:$B$271))))</f>
        <v>42347217912.917603</v>
      </c>
      <c r="EL126" s="77">
        <f>IF(AN126="","",IF(CM126="","",AN126-AN126+INDEX(gDP!BC$6:BC$271,MATCH(totalExpenditure!$A126,gDP!$B$6:$B$271))))</f>
        <v>45405615063.755096</v>
      </c>
      <c r="EM126" s="77">
        <f>IF(AO126="","",IF(CN126="","",AO126-AO126+INDEX(gDP!BD$6:BD$271,MATCH(totalExpenditure!$A126,gDP!$B$6:$B$271))))</f>
        <v>46869473150.610001</v>
      </c>
      <c r="EN126" s="77">
        <f>IF(AP126="","",IF(CO126="","",AP126-AP126+INDEX(gDP!BE$6:BE$271,MATCH(totalExpenditure!$A126,gDP!$B$6:$B$271))))</f>
        <v>56396704671.577698</v>
      </c>
      <c r="EO126" s="77">
        <f>IF(AQ126="","",IF(CP126="","",AQ126-AQ126+INDEX(gDP!BF$6:BF$271,MATCH(totalExpenditure!$A126,gDP!$B$6:$B$271))))</f>
        <v>61671440407.838699</v>
      </c>
      <c r="EP126" s="77" t="str">
        <f>IF(AR126="","",IF(CQ126="","",AR126-AR126+INDEX(gDP!BG$6:BG$271,MATCH(totalExpenditure!$A126,gDP!$B$6:$B$271))))</f>
        <v/>
      </c>
      <c r="EQ126" s="77" t="str">
        <f>IF(AS126="","",IF(CR126="","",AS126-AS126+INDEX(gDP!BH$6:BH$271,MATCH(totalExpenditure!$A126,gDP!$B$6:$B$271))))</f>
        <v/>
      </c>
      <c r="ER126" s="77" t="str">
        <f>IF(AT126="","",IF(CS126="","",AT126-AT126+INDEX(gDP!BI$6:BI$271,MATCH(totalExpenditure!$A126,gDP!$B$6:$B$271))))</f>
        <v/>
      </c>
      <c r="ES126" s="77">
        <f>IF(AU126="","",IF(CT126="","",AU126-AU126+INDEX(gDP!BJ$6:BJ$271,MATCH(totalExpenditure!$A126,gDP!$B$6:$B$271))))</f>
        <v>82036510877.259903</v>
      </c>
      <c r="ET126" s="77">
        <f>IF(AV126="","",IF(CU126="","",AV126-AV126+INDEX(gDP!BK$6:BK$271,MATCH(totalExpenditure!$A126,gDP!$B$6:$B$271))))</f>
        <v>92202979985.286301</v>
      </c>
      <c r="EU126" s="77">
        <f>IF(AW126="","",IF(CV126="","",AW126-AW126+INDEX(gDP!BL$6:BL$271,MATCH(totalExpenditure!$A126,gDP!$B$6:$B$271))))</f>
        <v>100378436207.371</v>
      </c>
      <c r="EV126" s="77">
        <f>IF(AX126="","",IF(CW126="","",AX126-AX126+INDEX(gDP!BM$6:BM$271,MATCH(totalExpenditure!$A126,gDP!$B$6:$B$271))))</f>
        <v>100657505750.545</v>
      </c>
      <c r="EW126" s="77">
        <f>IF(AY126="","",IF(CX126="","",AY126-AY126+INDEX(gDP!BN$6:BN$271,MATCH(totalExpenditure!$A126,gDP!$B$6:$B$271))))</f>
        <v>109703658904.994</v>
      </c>
      <c r="EX126" s="77" t="str">
        <f>IF(AZ126="","",IF(CY126="","",AZ126-AZ126+INDEX(gDP!BO$6:BO$271,MATCH(totalExpenditure!$A126,gDP!$B$6:$B$271))))</f>
        <v/>
      </c>
    </row>
    <row r="127" spans="1:154" x14ac:dyDescent="0.35">
      <c r="A127" t="s">
        <v>463</v>
      </c>
      <c r="B127" s="77" t="str">
        <f>IF(INDEX([2]pivotTable!B$3:B$308,MATCH(totalExpenditure!$A127,[2]pivotTable!$A$3:$A$308,0))/100*INDEX(gDP!Q$6:Q$271,MATCH(totalExpenditure!$A127,gDP!$B$6:$B$271))=0,"",INDEX([2]pivotTable!B$3:B$308,MATCH(totalExpenditure!$A127,[2]pivotTable!$A$3:$A$308,0))/100*INDEX(gDP!Q$6:Q$271,MATCH(totalExpenditure!$A127,gDP!$B$6:$B$271)))</f>
        <v/>
      </c>
      <c r="C127" s="77" t="str">
        <f>IF(INDEX([2]pivotTable!C$3:C$308,MATCH(totalExpenditure!$A127,[2]pivotTable!$A$3:$A$308,0))/100*INDEX(gDP!R$6:R$271,MATCH(totalExpenditure!$A127,gDP!$B$6:$B$271))=0,"",INDEX([2]pivotTable!C$3:C$308,MATCH(totalExpenditure!$A127,[2]pivotTable!$A$3:$A$308,0))/100*INDEX(gDP!R$6:R$271,MATCH(totalExpenditure!$A127,gDP!$B$6:$B$271)))</f>
        <v/>
      </c>
      <c r="D127" s="77" t="str">
        <f>IF(INDEX([2]pivotTable!D$3:D$308,MATCH(totalExpenditure!$A127,[2]pivotTable!$A$3:$A$308,0))/100*INDEX(gDP!S$6:S$271,MATCH(totalExpenditure!$A127,gDP!$B$6:$B$271))=0,"",INDEX([2]pivotTable!D$3:D$308,MATCH(totalExpenditure!$A127,[2]pivotTable!$A$3:$A$308,0))/100*INDEX(gDP!S$6:S$271,MATCH(totalExpenditure!$A127,gDP!$B$6:$B$271)))</f>
        <v/>
      </c>
      <c r="E127" s="77" t="str">
        <f>IF(INDEX([2]pivotTable!E$3:E$308,MATCH(totalExpenditure!$A127,[2]pivotTable!$A$3:$A$308,0))/100*INDEX(gDP!T$6:T$271,MATCH(totalExpenditure!$A127,gDP!$B$6:$B$271))=0,"",INDEX([2]pivotTable!E$3:E$308,MATCH(totalExpenditure!$A127,[2]pivotTable!$A$3:$A$308,0))/100*INDEX(gDP!T$6:T$271,MATCH(totalExpenditure!$A127,gDP!$B$6:$B$271)))</f>
        <v/>
      </c>
      <c r="F127" s="77" t="str">
        <f>IF(INDEX([2]pivotTable!F$3:F$308,MATCH(totalExpenditure!$A127,[2]pivotTable!$A$3:$A$308,0))/100*INDEX(gDP!U$6:U$271,MATCH(totalExpenditure!$A127,gDP!$B$6:$B$271))=0,"",INDEX([2]pivotTable!F$3:F$308,MATCH(totalExpenditure!$A127,[2]pivotTable!$A$3:$A$308,0))/100*INDEX(gDP!U$6:U$271,MATCH(totalExpenditure!$A127,gDP!$B$6:$B$271)))</f>
        <v/>
      </c>
      <c r="G127" s="77" t="str">
        <f>IF(INDEX([2]pivotTable!G$3:G$308,MATCH(totalExpenditure!$A127,[2]pivotTable!$A$3:$A$308,0))/100*INDEX(gDP!V$6:V$271,MATCH(totalExpenditure!$A127,gDP!$B$6:$B$271))=0,"",INDEX([2]pivotTable!G$3:G$308,MATCH(totalExpenditure!$A127,[2]pivotTable!$A$3:$A$308,0))/100*INDEX(gDP!V$6:V$271,MATCH(totalExpenditure!$A127,gDP!$B$6:$B$271)))</f>
        <v/>
      </c>
      <c r="H127" s="77" t="str">
        <f>IF(INDEX([2]pivotTable!H$3:H$308,MATCH(totalExpenditure!$A127,[2]pivotTable!$A$3:$A$308,0))/100*INDEX(gDP!W$6:W$271,MATCH(totalExpenditure!$A127,gDP!$B$6:$B$271))=0,"",INDEX([2]pivotTable!H$3:H$308,MATCH(totalExpenditure!$A127,[2]pivotTable!$A$3:$A$308,0))/100*INDEX(gDP!W$6:W$271,MATCH(totalExpenditure!$A127,gDP!$B$6:$B$271)))</f>
        <v/>
      </c>
      <c r="I127" s="77" t="str">
        <f>IF(INDEX([2]pivotTable!I$3:I$308,MATCH(totalExpenditure!$A127,[2]pivotTable!$A$3:$A$308,0))/100*INDEX(gDP!X$6:X$271,MATCH(totalExpenditure!$A127,gDP!$B$6:$B$271))=0,"",INDEX([2]pivotTable!I$3:I$308,MATCH(totalExpenditure!$A127,[2]pivotTable!$A$3:$A$308,0))/100*INDEX(gDP!X$6:X$271,MATCH(totalExpenditure!$A127,gDP!$B$6:$B$271)))</f>
        <v/>
      </c>
      <c r="J127" s="77" t="str">
        <f>IF(INDEX([2]pivotTable!J$3:J$308,MATCH(totalExpenditure!$A127,[2]pivotTable!$A$3:$A$308,0))/100*INDEX(gDP!Y$6:Y$271,MATCH(totalExpenditure!$A127,gDP!$B$6:$B$271))=0,"",INDEX([2]pivotTable!J$3:J$308,MATCH(totalExpenditure!$A127,[2]pivotTable!$A$3:$A$308,0))/100*INDEX(gDP!Y$6:Y$271,MATCH(totalExpenditure!$A127,gDP!$B$6:$B$271)))</f>
        <v/>
      </c>
      <c r="K127" s="77" t="str">
        <f>IF(INDEX([2]pivotTable!K$3:K$308,MATCH(totalExpenditure!$A127,[2]pivotTable!$A$3:$A$308,0))/100*INDEX(gDP!Z$6:Z$271,MATCH(totalExpenditure!$A127,gDP!$B$6:$B$271))=0,"",INDEX([2]pivotTable!K$3:K$308,MATCH(totalExpenditure!$A127,[2]pivotTable!$A$3:$A$308,0))/100*INDEX(gDP!Z$6:Z$271,MATCH(totalExpenditure!$A127,gDP!$B$6:$B$271)))</f>
        <v/>
      </c>
      <c r="L127" s="77" t="str">
        <f>IF(INDEX([2]pivotTable!L$3:L$308,MATCH(totalExpenditure!$A127,[2]pivotTable!$A$3:$A$308,0))/100*INDEX(gDP!AA$6:AA$271,MATCH(totalExpenditure!$A127,gDP!$B$6:$B$271))=0,"",INDEX([2]pivotTable!L$3:L$308,MATCH(totalExpenditure!$A127,[2]pivotTable!$A$3:$A$308,0))/100*INDEX(gDP!AA$6:AA$271,MATCH(totalExpenditure!$A127,gDP!$B$6:$B$271)))</f>
        <v/>
      </c>
      <c r="M127" s="77" t="str">
        <f>IF(INDEX([2]pivotTable!M$3:M$308,MATCH(totalExpenditure!$A127,[2]pivotTable!$A$3:$A$308,0))/100*INDEX(gDP!AB$6:AB$271,MATCH(totalExpenditure!$A127,gDP!$B$6:$B$271))=0,"",INDEX([2]pivotTable!M$3:M$308,MATCH(totalExpenditure!$A127,[2]pivotTable!$A$3:$A$308,0))/100*INDEX(gDP!AB$6:AB$271,MATCH(totalExpenditure!$A127,gDP!$B$6:$B$271)))</f>
        <v/>
      </c>
      <c r="N127" s="77" t="str">
        <f>IF(INDEX([2]pivotTable!N$3:N$308,MATCH(totalExpenditure!$A127,[2]pivotTable!$A$3:$A$308,0))/100*INDEX(gDP!AC$6:AC$271,MATCH(totalExpenditure!$A127,gDP!$B$6:$B$271))=0,"",INDEX([2]pivotTable!N$3:N$308,MATCH(totalExpenditure!$A127,[2]pivotTable!$A$3:$A$308,0))/100*INDEX(gDP!AC$6:AC$271,MATCH(totalExpenditure!$A127,gDP!$B$6:$B$271)))</f>
        <v/>
      </c>
      <c r="O127" s="77" t="str">
        <f>IF(INDEX([2]pivotTable!O$3:O$308,MATCH(totalExpenditure!$A127,[2]pivotTable!$A$3:$A$308,0))/100*INDEX(gDP!AD$6:AD$271,MATCH(totalExpenditure!$A127,gDP!$B$6:$B$271))=0,"",INDEX([2]pivotTable!O$3:O$308,MATCH(totalExpenditure!$A127,[2]pivotTable!$A$3:$A$308,0))/100*INDEX(gDP!AD$6:AD$271,MATCH(totalExpenditure!$A127,gDP!$B$6:$B$271)))</f>
        <v/>
      </c>
      <c r="P127" s="77" t="str">
        <f>IF(INDEX([2]pivotTable!P$3:P$308,MATCH(totalExpenditure!$A127,[2]pivotTable!$A$3:$A$308,0))/100*INDEX(gDP!AE$6:AE$271,MATCH(totalExpenditure!$A127,gDP!$B$6:$B$271))=0,"",INDEX([2]pivotTable!P$3:P$308,MATCH(totalExpenditure!$A127,[2]pivotTable!$A$3:$A$308,0))/100*INDEX(gDP!AE$6:AE$271,MATCH(totalExpenditure!$A127,gDP!$B$6:$B$271)))</f>
        <v/>
      </c>
      <c r="Q127" s="77" t="str">
        <f>IF(INDEX([2]pivotTable!Q$3:Q$308,MATCH(totalExpenditure!$A127,[2]pivotTable!$A$3:$A$308,0))/100*INDEX(gDP!AF$6:AF$271,MATCH(totalExpenditure!$A127,gDP!$B$6:$B$271))=0,"",INDEX([2]pivotTable!Q$3:Q$308,MATCH(totalExpenditure!$A127,[2]pivotTable!$A$3:$A$308,0))/100*INDEX(gDP!AF$6:AF$271,MATCH(totalExpenditure!$A127,gDP!$B$6:$B$271)))</f>
        <v/>
      </c>
      <c r="R127" s="77" t="str">
        <f>IF(INDEX([2]pivotTable!R$3:R$308,MATCH(totalExpenditure!$A127,[2]pivotTable!$A$3:$A$308,0))/100*INDEX(gDP!AG$6:AG$271,MATCH(totalExpenditure!$A127,gDP!$B$6:$B$271))=0,"",INDEX([2]pivotTable!R$3:R$308,MATCH(totalExpenditure!$A127,[2]pivotTable!$A$3:$A$308,0))/100*INDEX(gDP!AG$6:AG$271,MATCH(totalExpenditure!$A127,gDP!$B$6:$B$271)))</f>
        <v/>
      </c>
      <c r="S127" s="77" t="str">
        <f>IF(INDEX([2]pivotTable!S$3:S$308,MATCH(totalExpenditure!$A127,[2]pivotTable!$A$3:$A$308,0))/100*INDEX(gDP!AH$6:AH$271,MATCH(totalExpenditure!$A127,gDP!$B$6:$B$271))=0,"",INDEX([2]pivotTable!S$3:S$308,MATCH(totalExpenditure!$A127,[2]pivotTable!$A$3:$A$308,0))/100*INDEX(gDP!AH$6:AH$271,MATCH(totalExpenditure!$A127,gDP!$B$6:$B$271)))</f>
        <v/>
      </c>
      <c r="T127" s="77" t="str">
        <f>IF(INDEX([2]pivotTable!T$3:T$308,MATCH(totalExpenditure!$A127,[2]pivotTable!$A$3:$A$308,0))/100*INDEX(gDP!AI$6:AI$271,MATCH(totalExpenditure!$A127,gDP!$B$6:$B$271))=0,"",INDEX([2]pivotTable!T$3:T$308,MATCH(totalExpenditure!$A127,[2]pivotTable!$A$3:$A$308,0))/100*INDEX(gDP!AI$6:AI$271,MATCH(totalExpenditure!$A127,gDP!$B$6:$B$271)))</f>
        <v/>
      </c>
      <c r="U127" s="77" t="str">
        <f>IF(INDEX([2]pivotTable!U$3:U$308,MATCH(totalExpenditure!$A127,[2]pivotTable!$A$3:$A$308,0))/100*INDEX(gDP!AJ$6:AJ$271,MATCH(totalExpenditure!$A127,gDP!$B$6:$B$271))=0,"",INDEX([2]pivotTable!U$3:U$308,MATCH(totalExpenditure!$A127,[2]pivotTable!$A$3:$A$308,0))/100*INDEX(gDP!AJ$6:AJ$271,MATCH(totalExpenditure!$A127,gDP!$B$6:$B$271)))</f>
        <v/>
      </c>
      <c r="V127" s="77" t="str">
        <f>IF(INDEX([2]pivotTable!V$3:V$308,MATCH(totalExpenditure!$A127,[2]pivotTable!$A$3:$A$308,0))/100*INDEX(gDP!AK$6:AK$271,MATCH(totalExpenditure!$A127,gDP!$B$6:$B$271))=0,"",INDEX([2]pivotTable!V$3:V$308,MATCH(totalExpenditure!$A127,[2]pivotTable!$A$3:$A$308,0))/100*INDEX(gDP!AK$6:AK$271,MATCH(totalExpenditure!$A127,gDP!$B$6:$B$271)))</f>
        <v/>
      </c>
      <c r="W127" s="77">
        <f>IF(INDEX([2]pivotTable!W$3:W$308,MATCH(totalExpenditure!$A127,[2]pivotTable!$A$3:$A$308,0))/100*INDEX(gDP!AL$6:AL$271,MATCH(totalExpenditure!$A127,gDP!$B$6:$B$271))=0,"",INDEX([2]pivotTable!W$3:W$308,MATCH(totalExpenditure!$A127,[2]pivotTable!$A$3:$A$308,0))/100*INDEX(gDP!AL$6:AL$271,MATCH(totalExpenditure!$A127,gDP!$B$6:$B$271)))</f>
        <v>14806556.818181785</v>
      </c>
      <c r="X127" s="77">
        <f>IF(INDEX([2]pivotTable!X$3:X$308,MATCH(totalExpenditure!$A127,[2]pivotTable!$A$3:$A$308,0))/100*INDEX(gDP!AM$6:AM$271,MATCH(totalExpenditure!$A127,gDP!$B$6:$B$271))=0,"",INDEX([2]pivotTable!X$3:X$308,MATCH(totalExpenditure!$A127,[2]pivotTable!$A$3:$A$308,0))/100*INDEX(gDP!AM$6:AM$271,MATCH(totalExpenditure!$A127,gDP!$B$6:$B$271)))</f>
        <v>14792861.538461512</v>
      </c>
      <c r="Y127" s="77">
        <f>IF(INDEX([2]pivotTable!Y$3:Y$308,MATCH(totalExpenditure!$A127,[2]pivotTable!$A$3:$A$308,0))/100*INDEX(gDP!AN$6:AN$271,MATCH(totalExpenditure!$A127,gDP!$B$6:$B$271))=0,"",INDEX([2]pivotTable!Y$3:Y$308,MATCH(totalExpenditure!$A127,[2]pivotTable!$A$3:$A$308,0))/100*INDEX(gDP!AN$6:AN$271,MATCH(totalExpenditure!$A127,gDP!$B$6:$B$271)))</f>
        <v>26077990.740740769</v>
      </c>
      <c r="Z127" s="77">
        <f>IF(INDEX([2]pivotTable!Z$3:Z$308,MATCH(totalExpenditure!$A127,[2]pivotTable!$A$3:$A$308,0))/100*INDEX(gDP!AO$6:AO$271,MATCH(totalExpenditure!$A127,gDP!$B$6:$B$271))=0,"",INDEX([2]pivotTable!Z$3:Z$308,MATCH(totalExpenditure!$A127,[2]pivotTable!$A$3:$A$308,0))/100*INDEX(gDP!AO$6:AO$271,MATCH(totalExpenditure!$A127,gDP!$B$6:$B$271)))</f>
        <v>25037717.03049941</v>
      </c>
      <c r="AA127" s="77">
        <f>IF(INDEX([2]pivotTable!AA$3:AA$308,MATCH(totalExpenditure!$A127,[2]pivotTable!$A$3:$A$308,0))/100*INDEX(gDP!AP$6:AP$271,MATCH(totalExpenditure!$A127,gDP!$B$6:$B$271))=0,"",INDEX([2]pivotTable!AA$3:AA$308,MATCH(totalExpenditure!$A127,[2]pivotTable!$A$3:$A$308,0))/100*INDEX(gDP!AP$6:AP$271,MATCH(totalExpenditure!$A127,gDP!$B$6:$B$271)))</f>
        <v>28109038.167938937</v>
      </c>
      <c r="AB127" s="77">
        <f>IF(INDEX([2]pivotTable!AB$3:AB$308,MATCH(totalExpenditure!$A127,[2]pivotTable!$A$3:$A$308,0))/100*INDEX(gDP!AQ$6:AQ$271,MATCH(totalExpenditure!$A127,gDP!$B$6:$B$271))=0,"",INDEX([2]pivotTable!AB$3:AB$308,MATCH(totalExpenditure!$A127,[2]pivotTable!$A$3:$A$308,0))/100*INDEX(gDP!AQ$6:AQ$271,MATCH(totalExpenditure!$A127,gDP!$B$6:$B$271)))</f>
        <v>24031070.747539315</v>
      </c>
      <c r="AC127" s="77">
        <f>IF(INDEX([2]pivotTable!AC$3:AC$308,MATCH(totalExpenditure!$A127,[2]pivotTable!$A$3:$A$308,0))/100*INDEX(gDP!AR$6:AR$271,MATCH(totalExpenditure!$A127,gDP!$B$6:$B$271))=0,"",INDEX([2]pivotTable!AC$3:AC$308,MATCH(totalExpenditure!$A127,[2]pivotTable!$A$3:$A$308,0))/100*INDEX(gDP!AR$6:AR$271,MATCH(totalExpenditure!$A127,gDP!$B$6:$B$271)))</f>
        <v>21858576.022754978</v>
      </c>
      <c r="AD127" s="77">
        <f>IF(INDEX([2]pivotTable!AD$3:AD$308,MATCH(totalExpenditure!$A127,[2]pivotTable!$A$3:$A$308,0))/100*INDEX(gDP!AS$6:AS$271,MATCH(totalExpenditure!$A127,gDP!$B$6:$B$271))=0,"",INDEX([2]pivotTable!AD$3:AD$308,MATCH(totalExpenditure!$A127,[2]pivotTable!$A$3:$A$308,0))/100*INDEX(gDP!AS$6:AS$271,MATCH(totalExpenditure!$A127,gDP!$B$6:$B$271)))</f>
        <v>24243486.415799707</v>
      </c>
      <c r="AE127" s="77">
        <f>IF(INDEX([2]pivotTable!AE$3:AE$308,MATCH(totalExpenditure!$A127,[2]pivotTable!$A$3:$A$308,0))/100*INDEX(gDP!AT$6:AT$271,MATCH(totalExpenditure!$A127,gDP!$B$6:$B$271))=0,"",INDEX([2]pivotTable!AE$3:AE$308,MATCH(totalExpenditure!$A127,[2]pivotTable!$A$3:$A$308,0))/100*INDEX(gDP!AT$6:AT$271,MATCH(totalExpenditure!$A127,gDP!$B$6:$B$271)))</f>
        <v>20741582.635799706</v>
      </c>
      <c r="AF127" s="77" t="str">
        <f>IF(INDEX([2]pivotTable!AF$3:AF$308,MATCH(totalExpenditure!$A127,[2]pivotTable!$A$3:$A$308,0))/100*INDEX(gDP!AU$6:AU$271,MATCH(totalExpenditure!$A127,gDP!$B$6:$B$271))=0,"",INDEX([2]pivotTable!AF$3:AF$308,MATCH(totalExpenditure!$A127,[2]pivotTable!$A$3:$A$308,0))/100*INDEX(gDP!AU$6:AU$271,MATCH(totalExpenditure!$A127,gDP!$B$6:$B$271)))</f>
        <v/>
      </c>
      <c r="AG127" s="77" t="str">
        <f>IF(INDEX([2]pivotTable!AG$3:AG$308,MATCH(totalExpenditure!$A127,[2]pivotTable!$A$3:$A$308,0))/100*INDEX(gDP!AV$6:AV$271,MATCH(totalExpenditure!$A127,gDP!$B$6:$B$271))=0,"",INDEX([2]pivotTable!AG$3:AG$308,MATCH(totalExpenditure!$A127,[2]pivotTable!$A$3:$A$308,0))/100*INDEX(gDP!AV$6:AV$271,MATCH(totalExpenditure!$A127,gDP!$B$6:$B$271)))</f>
        <v/>
      </c>
      <c r="AH127" s="77" t="str">
        <f>IF(INDEX([2]pivotTable!AH$3:AH$308,MATCH(totalExpenditure!$A127,[2]pivotTable!$A$3:$A$308,0))/100*INDEX(gDP!AW$6:AW$271,MATCH(totalExpenditure!$A127,gDP!$B$6:$B$271))=0,"",INDEX([2]pivotTable!AH$3:AH$308,MATCH(totalExpenditure!$A127,[2]pivotTable!$A$3:$A$308,0))/100*INDEX(gDP!AW$6:AW$271,MATCH(totalExpenditure!$A127,gDP!$B$6:$B$271)))</f>
        <v/>
      </c>
      <c r="AI127" s="77" t="str">
        <f>IF(INDEX([2]pivotTable!AI$3:AI$308,MATCH(totalExpenditure!$A127,[2]pivotTable!$A$3:$A$308,0))/100*INDEX(gDP!AX$6:AX$271,MATCH(totalExpenditure!$A127,gDP!$B$6:$B$271))=0,"",INDEX([2]pivotTable!AI$3:AI$308,MATCH(totalExpenditure!$A127,[2]pivotTable!$A$3:$A$308,0))/100*INDEX(gDP!AX$6:AX$271,MATCH(totalExpenditure!$A127,gDP!$B$6:$B$271)))</f>
        <v/>
      </c>
      <c r="AJ127" s="77">
        <f>IF(INDEX([2]pivotTable!AJ$3:AJ$308,MATCH(totalExpenditure!$A127,[2]pivotTable!$A$3:$A$308,0))/100*INDEX(gDP!AY$6:AY$271,MATCH(totalExpenditure!$A127,gDP!$B$6:$B$271))=0,"",INDEX([2]pivotTable!AJ$3:AJ$308,MATCH(totalExpenditure!$A127,[2]pivotTable!$A$3:$A$308,0))/100*INDEX(gDP!AY$6:AY$271,MATCH(totalExpenditure!$A127,gDP!$B$6:$B$271)))</f>
        <v>39111530.673998624</v>
      </c>
      <c r="AK127" s="77" t="str">
        <f>IF(INDEX([2]pivotTable!AK$3:AK$308,MATCH(totalExpenditure!$A127,[2]pivotTable!$A$3:$A$308,0))/100*INDEX(gDP!AZ$6:AZ$271,MATCH(totalExpenditure!$A127,gDP!$B$6:$B$271))=0,"",INDEX([2]pivotTable!AK$3:AK$308,MATCH(totalExpenditure!$A127,[2]pivotTable!$A$3:$A$308,0))/100*INDEX(gDP!AZ$6:AZ$271,MATCH(totalExpenditure!$A127,gDP!$B$6:$B$271)))</f>
        <v/>
      </c>
      <c r="AL127" s="77" t="str">
        <f>IF(INDEX([2]pivotTable!AL$3:AL$308,MATCH(totalExpenditure!$A127,[2]pivotTable!$A$3:$A$308,0))/100*INDEX(gDP!BA$6:BA$271,MATCH(totalExpenditure!$A127,gDP!$B$6:$B$271))=0,"",INDEX([2]pivotTable!AL$3:AL$308,MATCH(totalExpenditure!$A127,[2]pivotTable!$A$3:$A$308,0))/100*INDEX(gDP!BA$6:BA$271,MATCH(totalExpenditure!$A127,gDP!$B$6:$B$271)))</f>
        <v/>
      </c>
      <c r="AM127" s="77" t="str">
        <f>IF(INDEX([2]pivotTable!AM$3:AM$308,MATCH(totalExpenditure!$A127,[2]pivotTable!$A$3:$A$308,0))/100*INDEX(gDP!BB$6:BB$271,MATCH(totalExpenditure!$A127,gDP!$B$6:$B$271))=0,"",INDEX([2]pivotTable!AM$3:AM$308,MATCH(totalExpenditure!$A127,[2]pivotTable!$A$3:$A$308,0))/100*INDEX(gDP!BB$6:BB$271,MATCH(totalExpenditure!$A127,gDP!$B$6:$B$271)))</f>
        <v/>
      </c>
      <c r="AN127" s="77" t="str">
        <f>IF(INDEX([2]pivotTable!AN$3:AN$308,MATCH(totalExpenditure!$A127,[2]pivotTable!$A$3:$A$308,0))/100*INDEX(gDP!BC$6:BC$271,MATCH(totalExpenditure!$A127,gDP!$B$6:$B$271))=0,"",INDEX([2]pivotTable!AN$3:AN$308,MATCH(totalExpenditure!$A127,[2]pivotTable!$A$3:$A$308,0))/100*INDEX(gDP!BC$6:BC$271,MATCH(totalExpenditure!$A127,gDP!$B$6:$B$271)))</f>
        <v/>
      </c>
      <c r="AO127" s="77" t="str">
        <f>IF(INDEX([2]pivotTable!AO$3:AO$308,MATCH(totalExpenditure!$A127,[2]pivotTable!$A$3:$A$308,0))/100*INDEX(gDP!BD$6:BD$271,MATCH(totalExpenditure!$A127,gDP!$B$6:$B$271))=0,"",INDEX([2]pivotTable!AO$3:AO$308,MATCH(totalExpenditure!$A127,[2]pivotTable!$A$3:$A$308,0))/100*INDEX(gDP!BD$6:BD$271,MATCH(totalExpenditure!$A127,gDP!$B$6:$B$271)))</f>
        <v/>
      </c>
      <c r="AP127" s="77" t="str">
        <f>IF(INDEX([2]pivotTable!AP$3:AP$308,MATCH(totalExpenditure!$A127,[2]pivotTable!$A$3:$A$308,0))/100*INDEX(gDP!BE$6:BE$271,MATCH(totalExpenditure!$A127,gDP!$B$6:$B$271))=0,"",INDEX([2]pivotTable!AP$3:AP$308,MATCH(totalExpenditure!$A127,[2]pivotTable!$A$3:$A$308,0))/100*INDEX(gDP!BE$6:BE$271,MATCH(totalExpenditure!$A127,gDP!$B$6:$B$271)))</f>
        <v/>
      </c>
      <c r="AQ127" s="77" t="str">
        <f>IF(INDEX([2]pivotTable!AQ$3:AQ$308,MATCH(totalExpenditure!$A127,[2]pivotTable!$A$3:$A$308,0))/100*INDEX(gDP!BF$6:BF$271,MATCH(totalExpenditure!$A127,gDP!$B$6:$B$271))=0,"",INDEX([2]pivotTable!AQ$3:AQ$308,MATCH(totalExpenditure!$A127,[2]pivotTable!$A$3:$A$308,0))/100*INDEX(gDP!BF$6:BF$271,MATCH(totalExpenditure!$A127,gDP!$B$6:$B$271)))</f>
        <v/>
      </c>
      <c r="AR127" s="77" t="str">
        <f>IF(INDEX([2]pivotTable!AR$3:AR$308,MATCH(totalExpenditure!$A127,[2]pivotTable!$A$3:$A$308,0))/100*INDEX(gDP!BG$6:BG$271,MATCH(totalExpenditure!$A127,gDP!$B$6:$B$271))=0,"",INDEX([2]pivotTable!AR$3:AR$308,MATCH(totalExpenditure!$A127,[2]pivotTable!$A$3:$A$308,0))/100*INDEX(gDP!BG$6:BG$271,MATCH(totalExpenditure!$A127,gDP!$B$6:$B$271)))</f>
        <v/>
      </c>
      <c r="AS127" s="77" t="str">
        <f>IF(INDEX([2]pivotTable!AS$3:AS$308,MATCH(totalExpenditure!$A127,[2]pivotTable!$A$3:$A$308,0))/100*INDEX(gDP!BH$6:BH$271,MATCH(totalExpenditure!$A127,gDP!$B$6:$B$271))=0,"",INDEX([2]pivotTable!AS$3:AS$308,MATCH(totalExpenditure!$A127,[2]pivotTable!$A$3:$A$308,0))/100*INDEX(gDP!BH$6:BH$271,MATCH(totalExpenditure!$A127,gDP!$B$6:$B$271)))</f>
        <v/>
      </c>
      <c r="AT127" s="77" t="str">
        <f>IF(INDEX([2]pivotTable!AT$3:AT$308,MATCH(totalExpenditure!$A127,[2]pivotTable!$A$3:$A$308,0))/100*INDEX(gDP!BI$6:BI$271,MATCH(totalExpenditure!$A127,gDP!$B$6:$B$271))=0,"",INDEX([2]pivotTable!AT$3:AT$308,MATCH(totalExpenditure!$A127,[2]pivotTable!$A$3:$A$308,0))/100*INDEX(gDP!BI$6:BI$271,MATCH(totalExpenditure!$A127,gDP!$B$6:$B$271)))</f>
        <v/>
      </c>
      <c r="AU127" s="77" t="str">
        <f>IF(INDEX([2]pivotTable!AU$3:AU$308,MATCH(totalExpenditure!$A127,[2]pivotTable!$A$3:$A$308,0))/100*INDEX(gDP!BJ$6:BJ$271,MATCH(totalExpenditure!$A127,gDP!$B$6:$B$271))=0,"",INDEX([2]pivotTable!AU$3:AU$308,MATCH(totalExpenditure!$A127,[2]pivotTable!$A$3:$A$308,0))/100*INDEX(gDP!BJ$6:BJ$271,MATCH(totalExpenditure!$A127,gDP!$B$6:$B$271)))</f>
        <v/>
      </c>
      <c r="AV127" s="77" t="str">
        <f>IF(INDEX([2]pivotTable!AV$3:AV$308,MATCH(totalExpenditure!$A127,[2]pivotTable!$A$3:$A$308,0))/100*INDEX(gDP!BK$6:BK$271,MATCH(totalExpenditure!$A127,gDP!$B$6:$B$271))=0,"",INDEX([2]pivotTable!AV$3:AV$308,MATCH(totalExpenditure!$A127,[2]pivotTable!$A$3:$A$308,0))/100*INDEX(gDP!BK$6:BK$271,MATCH(totalExpenditure!$A127,gDP!$B$6:$B$271)))</f>
        <v/>
      </c>
      <c r="AW127" s="77" t="str">
        <f>IF(INDEX([2]pivotTable!AW$3:AW$308,MATCH(totalExpenditure!$A127,[2]pivotTable!$A$3:$A$308,0))/100*INDEX(gDP!BL$6:BL$271,MATCH(totalExpenditure!$A127,gDP!$B$6:$B$271))=0,"",INDEX([2]pivotTable!AW$3:AW$308,MATCH(totalExpenditure!$A127,[2]pivotTable!$A$3:$A$308,0))/100*INDEX(gDP!BL$6:BL$271,MATCH(totalExpenditure!$A127,gDP!$B$6:$B$271)))</f>
        <v/>
      </c>
      <c r="AX127" s="77">
        <f>IF(INDEX([2]pivotTable!AX$3:AX$308,MATCH(totalExpenditure!$A127,[2]pivotTable!$A$3:$A$308,0))/100*INDEX(gDP!BM$6:BM$271,MATCH(totalExpenditure!$A127,gDP!$B$6:$B$271))=0,"",INDEX([2]pivotTable!AX$3:AX$308,MATCH(totalExpenditure!$A127,[2]pivotTable!$A$3:$A$308,0))/100*INDEX(gDP!BM$6:BM$271,MATCH(totalExpenditure!$A127,gDP!$B$6:$B$271)))</f>
        <v>1174406543.2221522</v>
      </c>
      <c r="AY127" s="77">
        <f>IF(INDEX([2]pivotTable!AY$3:AY$308,MATCH(totalExpenditure!$A127,[2]pivotTable!$A$3:$A$308,0))/100*INDEX(gDP!BN$6:BN$271,MATCH(totalExpenditure!$A127,gDP!$B$6:$B$271))=0,"",INDEX([2]pivotTable!AY$3:AY$308,MATCH(totalExpenditure!$A127,[2]pivotTable!$A$3:$A$308,0))/100*INDEX(gDP!BN$6:BN$271,MATCH(totalExpenditure!$A127,gDP!$B$6:$B$271)))</f>
        <v>1541830628.8424273</v>
      </c>
      <c r="AZ127" s="77" t="str">
        <f>IF(INDEX([2]pivotTable!AZ$3:AZ$308,MATCH(totalExpenditure!$A127,[2]pivotTable!$A$3:$A$308,0))/100*INDEX(gDP!BO$6:BO$271,MATCH(totalExpenditure!$A127,gDP!$B$6:$B$271))=0,"",INDEX([2]pivotTable!AZ$3:AZ$308,MATCH(totalExpenditure!$A127,[2]pivotTable!$A$3:$A$308,0))/100*INDEX(gDP!BO$6:BO$271,MATCH(totalExpenditure!$A127,gDP!$B$6:$B$271)))</f>
        <v/>
      </c>
      <c r="BA127" s="77" t="str">
        <f>IF(INDEX([2]pivotTable!B$310:B$615,MATCH(totalExpenditure!$A127,[2]pivotTable!$A$310:$A$615,0))/100*INDEX(gDP!Q$6:Q$271,MATCH(totalExpenditure!$A127,gDP!$B$6:$B$271))=0,"",INDEX([2]pivotTable!B$310:B$615,MATCH(totalExpenditure!$A127,[2]pivotTable!$A$310:$A$615,0))/100*INDEX(gDP!Q$6:Q$271,MATCH(totalExpenditure!$A127,gDP!$B$6:$B$271)))</f>
        <v/>
      </c>
      <c r="BB127" s="77" t="str">
        <f>IF(INDEX([2]pivotTable!C$310:C$615,MATCH(totalExpenditure!$A127,[2]pivotTable!$A$310:$A$615,0))/100*INDEX(gDP!R$6:R$271,MATCH(totalExpenditure!$A127,gDP!$B$6:$B$271))=0,"",INDEX([2]pivotTable!C$310:C$615,MATCH(totalExpenditure!$A127,[2]pivotTable!$A$310:$A$615,0))/100*INDEX(gDP!R$6:R$271,MATCH(totalExpenditure!$A127,gDP!$B$6:$B$271)))</f>
        <v/>
      </c>
      <c r="BC127" s="77" t="str">
        <f>IF(INDEX([2]pivotTable!D$310:D$615,MATCH(totalExpenditure!$A127,[2]pivotTable!$A$310:$A$615,0))/100*INDEX(gDP!S$6:S$271,MATCH(totalExpenditure!$A127,gDP!$B$6:$B$271))=0,"",INDEX([2]pivotTable!D$310:D$615,MATCH(totalExpenditure!$A127,[2]pivotTable!$A$310:$A$615,0))/100*INDEX(gDP!S$6:S$271,MATCH(totalExpenditure!$A127,gDP!$B$6:$B$271)))</f>
        <v/>
      </c>
      <c r="BD127" s="77" t="str">
        <f>IF(INDEX([2]pivotTable!E$310:E$615,MATCH(totalExpenditure!$A127,[2]pivotTable!$A$310:$A$615,0))/100*INDEX(gDP!T$6:T$271,MATCH(totalExpenditure!$A127,gDP!$B$6:$B$271))=0,"",INDEX([2]pivotTable!E$310:E$615,MATCH(totalExpenditure!$A127,[2]pivotTable!$A$310:$A$615,0))/100*INDEX(gDP!T$6:T$271,MATCH(totalExpenditure!$A127,gDP!$B$6:$B$271)))</f>
        <v/>
      </c>
      <c r="BE127" s="77" t="str">
        <f>IF(INDEX([2]pivotTable!F$310:F$615,MATCH(totalExpenditure!$A127,[2]pivotTable!$A$310:$A$615,0))/100*INDEX(gDP!U$6:U$271,MATCH(totalExpenditure!$A127,gDP!$B$6:$B$271))=0,"",INDEX([2]pivotTable!F$310:F$615,MATCH(totalExpenditure!$A127,[2]pivotTable!$A$310:$A$615,0))/100*INDEX(gDP!U$6:U$271,MATCH(totalExpenditure!$A127,gDP!$B$6:$B$271)))</f>
        <v/>
      </c>
      <c r="BF127" s="77" t="str">
        <f>IF(INDEX([2]pivotTable!G$310:G$615,MATCH(totalExpenditure!$A127,[2]pivotTable!$A$310:$A$615,0))/100*INDEX(gDP!V$6:V$271,MATCH(totalExpenditure!$A127,gDP!$B$6:$B$271))=0,"",INDEX([2]pivotTable!G$310:G$615,MATCH(totalExpenditure!$A127,[2]pivotTable!$A$310:$A$615,0))/100*INDEX(gDP!V$6:V$271,MATCH(totalExpenditure!$A127,gDP!$B$6:$B$271)))</f>
        <v/>
      </c>
      <c r="BG127" s="77" t="str">
        <f>IF(INDEX([2]pivotTable!H$310:H$615,MATCH(totalExpenditure!$A127,[2]pivotTable!$A$310:$A$615,0))/100*INDEX(gDP!W$6:W$271,MATCH(totalExpenditure!$A127,gDP!$B$6:$B$271))=0,"",INDEX([2]pivotTable!H$310:H$615,MATCH(totalExpenditure!$A127,[2]pivotTable!$A$310:$A$615,0))/100*INDEX(gDP!W$6:W$271,MATCH(totalExpenditure!$A127,gDP!$B$6:$B$271)))</f>
        <v/>
      </c>
      <c r="BH127" s="77" t="str">
        <f>IF(INDEX([2]pivotTable!I$310:I$615,MATCH(totalExpenditure!$A127,[2]pivotTable!$A$310:$A$615,0))/100*INDEX(gDP!X$6:X$271,MATCH(totalExpenditure!$A127,gDP!$B$6:$B$271))=0,"",INDEX([2]pivotTable!I$310:I$615,MATCH(totalExpenditure!$A127,[2]pivotTable!$A$310:$A$615,0))/100*INDEX(gDP!X$6:X$271,MATCH(totalExpenditure!$A127,gDP!$B$6:$B$271)))</f>
        <v/>
      </c>
      <c r="BI127" s="77" t="str">
        <f>IF(INDEX([2]pivotTable!J$310:J$615,MATCH(totalExpenditure!$A127,[2]pivotTable!$A$310:$A$615,0))/100*INDEX(gDP!Y$6:Y$271,MATCH(totalExpenditure!$A127,gDP!$B$6:$B$271))=0,"",INDEX([2]pivotTable!J$310:J$615,MATCH(totalExpenditure!$A127,[2]pivotTable!$A$310:$A$615,0))/100*INDEX(gDP!Y$6:Y$271,MATCH(totalExpenditure!$A127,gDP!$B$6:$B$271)))</f>
        <v/>
      </c>
      <c r="BJ127" s="77" t="str">
        <f>IF(INDEX([2]pivotTable!K$310:K$615,MATCH(totalExpenditure!$A127,[2]pivotTable!$A$310:$A$615,0))/100*INDEX(gDP!Z$6:Z$271,MATCH(totalExpenditure!$A127,gDP!$B$6:$B$271))=0,"",INDEX([2]pivotTable!K$310:K$615,MATCH(totalExpenditure!$A127,[2]pivotTable!$A$310:$A$615,0))/100*INDEX(gDP!Z$6:Z$271,MATCH(totalExpenditure!$A127,gDP!$B$6:$B$271)))</f>
        <v/>
      </c>
      <c r="BK127" s="77" t="str">
        <f>IF(INDEX([2]pivotTable!L$310:L$615,MATCH(totalExpenditure!$A127,[2]pivotTable!$A$310:$A$615,0))/100*INDEX(gDP!AA$6:AA$271,MATCH(totalExpenditure!$A127,gDP!$B$6:$B$271))=0,"",INDEX([2]pivotTable!L$310:L$615,MATCH(totalExpenditure!$A127,[2]pivotTable!$A$310:$A$615,0))/100*INDEX(gDP!AA$6:AA$271,MATCH(totalExpenditure!$A127,gDP!$B$6:$B$271)))</f>
        <v/>
      </c>
      <c r="BL127" s="77" t="str">
        <f>IF(INDEX([2]pivotTable!M$310:M$615,MATCH(totalExpenditure!$A127,[2]pivotTable!$A$310:$A$615,0))/100*INDEX(gDP!AB$6:AB$271,MATCH(totalExpenditure!$A127,gDP!$B$6:$B$271))=0,"",INDEX([2]pivotTable!M$310:M$615,MATCH(totalExpenditure!$A127,[2]pivotTable!$A$310:$A$615,0))/100*INDEX(gDP!AB$6:AB$271,MATCH(totalExpenditure!$A127,gDP!$B$6:$B$271)))</f>
        <v/>
      </c>
      <c r="BM127" s="77" t="str">
        <f>IF(INDEX([2]pivotTable!N$310:N$615,MATCH(totalExpenditure!$A127,[2]pivotTable!$A$310:$A$615,0))/100*INDEX(gDP!AC$6:AC$271,MATCH(totalExpenditure!$A127,gDP!$B$6:$B$271))=0,"",INDEX([2]pivotTable!N$310:N$615,MATCH(totalExpenditure!$A127,[2]pivotTable!$A$310:$A$615,0))/100*INDEX(gDP!AC$6:AC$271,MATCH(totalExpenditure!$A127,gDP!$B$6:$B$271)))</f>
        <v/>
      </c>
      <c r="BN127" s="77" t="str">
        <f>IF(INDEX([2]pivotTable!O$310:O$615,MATCH(totalExpenditure!$A127,[2]pivotTable!$A$310:$A$615,0))/100*INDEX(gDP!AD$6:AD$271,MATCH(totalExpenditure!$A127,gDP!$B$6:$B$271))=0,"",INDEX([2]pivotTable!O$310:O$615,MATCH(totalExpenditure!$A127,[2]pivotTable!$A$310:$A$615,0))/100*INDEX(gDP!AD$6:AD$271,MATCH(totalExpenditure!$A127,gDP!$B$6:$B$271)))</f>
        <v/>
      </c>
      <c r="BO127" s="77" t="str">
        <f>IF(INDEX([2]pivotTable!P$310:P$615,MATCH(totalExpenditure!$A127,[2]pivotTable!$A$310:$A$615,0))/100*INDEX(gDP!AE$6:AE$271,MATCH(totalExpenditure!$A127,gDP!$B$6:$B$271))=0,"",INDEX([2]pivotTable!P$310:P$615,MATCH(totalExpenditure!$A127,[2]pivotTable!$A$310:$A$615,0))/100*INDEX(gDP!AE$6:AE$271,MATCH(totalExpenditure!$A127,gDP!$B$6:$B$271)))</f>
        <v/>
      </c>
      <c r="BP127" s="77" t="str">
        <f>IF(INDEX([2]pivotTable!Q$310:Q$615,MATCH(totalExpenditure!$A127,[2]pivotTable!$A$310:$A$615,0))/100*INDEX(gDP!AF$6:AF$271,MATCH(totalExpenditure!$A127,gDP!$B$6:$B$271))=0,"",INDEX([2]pivotTable!Q$310:Q$615,MATCH(totalExpenditure!$A127,[2]pivotTable!$A$310:$A$615,0))/100*INDEX(gDP!AF$6:AF$271,MATCH(totalExpenditure!$A127,gDP!$B$6:$B$271)))</f>
        <v/>
      </c>
      <c r="BQ127" s="77" t="str">
        <f>IF(INDEX([2]pivotTable!R$310:R$615,MATCH(totalExpenditure!$A127,[2]pivotTable!$A$310:$A$615,0))/100*INDEX(gDP!AG$6:AG$271,MATCH(totalExpenditure!$A127,gDP!$B$6:$B$271))=0,"",INDEX([2]pivotTable!R$310:R$615,MATCH(totalExpenditure!$A127,[2]pivotTable!$A$310:$A$615,0))/100*INDEX(gDP!AG$6:AG$271,MATCH(totalExpenditure!$A127,gDP!$B$6:$B$271)))</f>
        <v/>
      </c>
      <c r="BR127" s="77" t="str">
        <f>IF(INDEX([2]pivotTable!S$310:S$615,MATCH(totalExpenditure!$A127,[2]pivotTable!$A$310:$A$615,0))/100*INDEX(gDP!AH$6:AH$271,MATCH(totalExpenditure!$A127,gDP!$B$6:$B$271))=0,"",INDEX([2]pivotTable!S$310:S$615,MATCH(totalExpenditure!$A127,[2]pivotTable!$A$310:$A$615,0))/100*INDEX(gDP!AH$6:AH$271,MATCH(totalExpenditure!$A127,gDP!$B$6:$B$271)))</f>
        <v/>
      </c>
      <c r="BS127" s="77" t="str">
        <f>IF(INDEX([2]pivotTable!T$310:T$615,MATCH(totalExpenditure!$A127,[2]pivotTable!$A$310:$A$615,0))/100*INDEX(gDP!AI$6:AI$271,MATCH(totalExpenditure!$A127,gDP!$B$6:$B$271))=0,"",INDEX([2]pivotTable!T$310:T$615,MATCH(totalExpenditure!$A127,[2]pivotTable!$A$310:$A$615,0))/100*INDEX(gDP!AI$6:AI$271,MATCH(totalExpenditure!$A127,gDP!$B$6:$B$271)))</f>
        <v/>
      </c>
      <c r="BT127" s="77" t="str">
        <f>IF(INDEX([2]pivotTable!U$310:U$615,MATCH(totalExpenditure!$A127,[2]pivotTable!$A$310:$A$615,0))/100*INDEX(gDP!AJ$6:AJ$271,MATCH(totalExpenditure!$A127,gDP!$B$6:$B$271))=0,"",INDEX([2]pivotTable!U$310:U$615,MATCH(totalExpenditure!$A127,[2]pivotTable!$A$310:$A$615,0))/100*INDEX(gDP!AJ$6:AJ$271,MATCH(totalExpenditure!$A127,gDP!$B$6:$B$271)))</f>
        <v/>
      </c>
      <c r="BU127" s="77" t="str">
        <f>IF(INDEX([2]pivotTable!V$310:V$615,MATCH(totalExpenditure!$A127,[2]pivotTable!$A$310:$A$615,0))/100*INDEX(gDP!AK$6:AK$271,MATCH(totalExpenditure!$A127,gDP!$B$6:$B$271))=0,"",INDEX([2]pivotTable!V$310:V$615,MATCH(totalExpenditure!$A127,[2]pivotTable!$A$310:$A$615,0))/100*INDEX(gDP!AK$6:AK$271,MATCH(totalExpenditure!$A127,gDP!$B$6:$B$271)))</f>
        <v/>
      </c>
      <c r="BV127" s="77">
        <f>IF(INDEX([2]pivotTable!W$310:W$615,MATCH(totalExpenditure!$A127,[2]pivotTable!$A$310:$A$615,0))/100*INDEX(gDP!AL$6:AL$271,MATCH(totalExpenditure!$A127,gDP!$B$6:$B$271))=0,"",INDEX([2]pivotTable!W$310:W$615,MATCH(totalExpenditure!$A127,[2]pivotTable!$A$310:$A$615,0))/100*INDEX(gDP!AL$6:AL$271,MATCH(totalExpenditure!$A127,gDP!$B$6:$B$271)))</f>
        <v>16429193.181818148</v>
      </c>
      <c r="BW127" s="77">
        <f>IF(INDEX([2]pivotTable!X$310:X$615,MATCH(totalExpenditure!$A127,[2]pivotTable!$A$310:$A$615,0))/100*INDEX(gDP!AM$6:AM$271,MATCH(totalExpenditure!$A127,gDP!$B$6:$B$271))=0,"",INDEX([2]pivotTable!X$310:X$615,MATCH(totalExpenditure!$A127,[2]pivotTable!$A$310:$A$615,0))/100*INDEX(gDP!AM$6:AM$271,MATCH(totalExpenditure!$A127,gDP!$B$6:$B$271)))</f>
        <v>28745219.580419529</v>
      </c>
      <c r="BX127" s="77">
        <f>IF(INDEX([2]pivotTable!Y$310:Y$615,MATCH(totalExpenditure!$A127,[2]pivotTable!$A$310:$A$615,0))/100*INDEX(gDP!AN$6:AN$271,MATCH(totalExpenditure!$A127,gDP!$B$6:$B$271))=0,"",INDEX([2]pivotTable!Y$310:Y$615,MATCH(totalExpenditure!$A127,[2]pivotTable!$A$310:$A$615,0))/100*INDEX(gDP!AN$6:AN$271,MATCH(totalExpenditure!$A127,gDP!$B$6:$B$271)))</f>
        <v>33386472.22222225</v>
      </c>
      <c r="BY127" s="77">
        <f>IF(INDEX([2]pivotTable!Z$310:Z$615,MATCH(totalExpenditure!$A127,[2]pivotTable!$A$310:$A$615,0))/100*INDEX(gDP!AO$6:AO$271,MATCH(totalExpenditure!$A127,gDP!$B$6:$B$271))=0,"",INDEX([2]pivotTable!Z$310:Z$615,MATCH(totalExpenditure!$A127,[2]pivotTable!$A$310:$A$615,0))/100*INDEX(gDP!AO$6:AO$271,MATCH(totalExpenditure!$A127,gDP!$B$6:$B$271)))</f>
        <v>31799728.199320413</v>
      </c>
      <c r="BZ127" s="77">
        <f>IF(INDEX([2]pivotTable!AA$310:AA$615,MATCH(totalExpenditure!$A127,[2]pivotTable!$A$310:$A$615,0))/100*INDEX(gDP!AP$6:AP$271,MATCH(totalExpenditure!$A127,gDP!$B$6:$B$271))=0,"",INDEX([2]pivotTable!AA$310:AA$615,MATCH(totalExpenditure!$A127,[2]pivotTable!$A$310:$A$615,0))/100*INDEX(gDP!AP$6:AP$271,MATCH(totalExpenditure!$A127,gDP!$B$6:$B$271)))</f>
        <v>28285824.571510881</v>
      </c>
      <c r="CA127" s="77">
        <f>IF(INDEX([2]pivotTable!AB$310:AB$615,MATCH(totalExpenditure!$A127,[2]pivotTable!$A$310:$A$615,0))/100*INDEX(gDP!AQ$6:AQ$271,MATCH(totalExpenditure!$A127,gDP!$B$6:$B$271))=0,"",INDEX([2]pivotTable!AB$310:AB$615,MATCH(totalExpenditure!$A127,[2]pivotTable!$A$310:$A$615,0))/100*INDEX(gDP!AQ$6:AQ$271,MATCH(totalExpenditure!$A127,gDP!$B$6:$B$271)))</f>
        <v>21397528.747808982</v>
      </c>
      <c r="CB127" s="77">
        <f>IF(INDEX([2]pivotTable!AC$310:AC$615,MATCH(totalExpenditure!$A127,[2]pivotTable!$A$310:$A$615,0))/100*INDEX(gDP!AR$6:AR$271,MATCH(totalExpenditure!$A127,gDP!$B$6:$B$271))=0,"",INDEX([2]pivotTable!AC$310:AC$615,MATCH(totalExpenditure!$A127,[2]pivotTable!$A$310:$A$615,0))/100*INDEX(gDP!AR$6:AR$271,MATCH(totalExpenditure!$A127,gDP!$B$6:$B$271)))</f>
        <v>12615521.018847156</v>
      </c>
      <c r="CC127" s="77">
        <f>IF(INDEX([2]pivotTable!AD$310:AD$615,MATCH(totalExpenditure!$A127,[2]pivotTable!$A$310:$A$615,0))/100*INDEX(gDP!AS$6:AS$271,MATCH(totalExpenditure!$A127,gDP!$B$6:$B$271))=0,"",INDEX([2]pivotTable!AD$310:AD$615,MATCH(totalExpenditure!$A127,[2]pivotTable!$A$310:$A$615,0))/100*INDEX(gDP!AS$6:AS$271,MATCH(totalExpenditure!$A127,gDP!$B$6:$B$271)))</f>
        <v>16299293.127006581</v>
      </c>
      <c r="CD127" s="77">
        <f>IF(INDEX([2]pivotTable!AE$310:AE$615,MATCH(totalExpenditure!$A127,[2]pivotTable!$A$310:$A$615,0))/100*INDEX(gDP!AT$6:AT$271,MATCH(totalExpenditure!$A127,gDP!$B$6:$B$271))=0,"",INDEX([2]pivotTable!AE$310:AE$615,MATCH(totalExpenditure!$A127,[2]pivotTable!$A$310:$A$615,0))/100*INDEX(gDP!AT$6:AT$271,MATCH(totalExpenditure!$A127,gDP!$B$6:$B$271)))</f>
        <v>16318745.161989477</v>
      </c>
      <c r="CE127" s="77" t="str">
        <f>IF(INDEX([2]pivotTable!AF$310:AF$615,MATCH(totalExpenditure!$A127,[2]pivotTable!$A$310:$A$615,0))/100*INDEX(gDP!AU$6:AU$271,MATCH(totalExpenditure!$A127,gDP!$B$6:$B$271))=0,"",INDEX([2]pivotTable!AF$310:AF$615,MATCH(totalExpenditure!$A127,[2]pivotTable!$A$310:$A$615,0))/100*INDEX(gDP!AU$6:AU$271,MATCH(totalExpenditure!$A127,gDP!$B$6:$B$271)))</f>
        <v/>
      </c>
      <c r="CF127" s="77" t="str">
        <f>IF(INDEX([2]pivotTable!AG$310:AG$615,MATCH(totalExpenditure!$A127,[2]pivotTable!$A$310:$A$615,0))/100*INDEX(gDP!AV$6:AV$271,MATCH(totalExpenditure!$A127,gDP!$B$6:$B$271))=0,"",INDEX([2]pivotTable!AG$310:AG$615,MATCH(totalExpenditure!$A127,[2]pivotTable!$A$310:$A$615,0))/100*INDEX(gDP!AV$6:AV$271,MATCH(totalExpenditure!$A127,gDP!$B$6:$B$271)))</f>
        <v/>
      </c>
      <c r="CG127" s="77" t="str">
        <f>IF(INDEX([2]pivotTable!AH$310:AH$615,MATCH(totalExpenditure!$A127,[2]pivotTable!$A$310:$A$615,0))/100*INDEX(gDP!AW$6:AW$271,MATCH(totalExpenditure!$A127,gDP!$B$6:$B$271))=0,"",INDEX([2]pivotTable!AH$310:AH$615,MATCH(totalExpenditure!$A127,[2]pivotTable!$A$310:$A$615,0))/100*INDEX(gDP!AW$6:AW$271,MATCH(totalExpenditure!$A127,gDP!$B$6:$B$271)))</f>
        <v/>
      </c>
      <c r="CH127" s="77" t="str">
        <f>IF(INDEX([2]pivotTable!AI$310:AI$615,MATCH(totalExpenditure!$A127,[2]pivotTable!$A$310:$A$615,0))/100*INDEX(gDP!AX$6:AX$271,MATCH(totalExpenditure!$A127,gDP!$B$6:$B$271))=0,"",INDEX([2]pivotTable!AI$310:AI$615,MATCH(totalExpenditure!$A127,[2]pivotTable!$A$310:$A$615,0))/100*INDEX(gDP!AX$6:AX$271,MATCH(totalExpenditure!$A127,gDP!$B$6:$B$271)))</f>
        <v/>
      </c>
      <c r="CI127" s="77">
        <f>IF(INDEX([2]pivotTable!AJ$310:AJ$615,MATCH(totalExpenditure!$A127,[2]pivotTable!$A$310:$A$615,0))/100*INDEX(gDP!AY$6:AY$271,MATCH(totalExpenditure!$A127,gDP!$B$6:$B$271))=0,"",INDEX([2]pivotTable!AJ$310:AJ$615,MATCH(totalExpenditure!$A127,[2]pivotTable!$A$310:$A$615,0))/100*INDEX(gDP!AY$6:AY$271,MATCH(totalExpenditure!$A127,gDP!$B$6:$B$271)))</f>
        <v>42512533.341302849</v>
      </c>
      <c r="CJ127" s="77" t="str">
        <f>IF(INDEX([2]pivotTable!AK$310:AK$615,MATCH(totalExpenditure!$A127,[2]pivotTable!$A$310:$A$615,0))/100*INDEX(gDP!AZ$6:AZ$271,MATCH(totalExpenditure!$A127,gDP!$B$6:$B$271))=0,"",INDEX([2]pivotTable!AK$310:AK$615,MATCH(totalExpenditure!$A127,[2]pivotTable!$A$310:$A$615,0))/100*INDEX(gDP!AZ$6:AZ$271,MATCH(totalExpenditure!$A127,gDP!$B$6:$B$271)))</f>
        <v/>
      </c>
      <c r="CK127" s="77" t="str">
        <f>IF(INDEX([2]pivotTable!AL$310:AL$615,MATCH(totalExpenditure!$A127,[2]pivotTable!$A$310:$A$615,0))/100*INDEX(gDP!BA$6:BA$271,MATCH(totalExpenditure!$A127,gDP!$B$6:$B$271))=0,"",INDEX([2]pivotTable!AL$310:AL$615,MATCH(totalExpenditure!$A127,[2]pivotTable!$A$310:$A$615,0))/100*INDEX(gDP!BA$6:BA$271,MATCH(totalExpenditure!$A127,gDP!$B$6:$B$271)))</f>
        <v/>
      </c>
      <c r="CL127" s="77" t="str">
        <f>IF(INDEX([2]pivotTable!AM$310:AM$615,MATCH(totalExpenditure!$A127,[2]pivotTable!$A$310:$A$615,0))/100*INDEX(gDP!BB$6:BB$271,MATCH(totalExpenditure!$A127,gDP!$B$6:$B$271))=0,"",INDEX([2]pivotTable!AM$310:AM$615,MATCH(totalExpenditure!$A127,[2]pivotTable!$A$310:$A$615,0))/100*INDEX(gDP!BB$6:BB$271,MATCH(totalExpenditure!$A127,gDP!$B$6:$B$271)))</f>
        <v/>
      </c>
      <c r="CM127" s="77" t="str">
        <f>IF(INDEX([2]pivotTable!AN$310:AN$615,MATCH(totalExpenditure!$A127,[2]pivotTable!$A$310:$A$615,0))/100*INDEX(gDP!BC$6:BC$271,MATCH(totalExpenditure!$A127,gDP!$B$6:$B$271))=0,"",INDEX([2]pivotTable!AN$310:AN$615,MATCH(totalExpenditure!$A127,[2]pivotTable!$A$310:$A$615,0))/100*INDEX(gDP!BC$6:BC$271,MATCH(totalExpenditure!$A127,gDP!$B$6:$B$271)))</f>
        <v/>
      </c>
      <c r="CN127" s="77" t="str">
        <f>IF(INDEX([2]pivotTable!AO$310:AO$615,MATCH(totalExpenditure!$A127,[2]pivotTable!$A$310:$A$615,0))/100*INDEX(gDP!BD$6:BD$271,MATCH(totalExpenditure!$A127,gDP!$B$6:$B$271))=0,"",INDEX([2]pivotTable!AO$310:AO$615,MATCH(totalExpenditure!$A127,[2]pivotTable!$A$310:$A$615,0))/100*INDEX(gDP!BD$6:BD$271,MATCH(totalExpenditure!$A127,gDP!$B$6:$B$271)))</f>
        <v/>
      </c>
      <c r="CO127" s="77" t="str">
        <f>IF(INDEX([2]pivotTable!AP$310:AP$615,MATCH(totalExpenditure!$A127,[2]pivotTable!$A$310:$A$615,0))/100*INDEX(gDP!BE$6:BE$271,MATCH(totalExpenditure!$A127,gDP!$B$6:$B$271))=0,"",INDEX([2]pivotTable!AP$310:AP$615,MATCH(totalExpenditure!$A127,[2]pivotTable!$A$310:$A$615,0))/100*INDEX(gDP!BE$6:BE$271,MATCH(totalExpenditure!$A127,gDP!$B$6:$B$271)))</f>
        <v/>
      </c>
      <c r="CP127" s="77" t="str">
        <f>IF(INDEX([2]pivotTable!AQ$310:AQ$615,MATCH(totalExpenditure!$A127,[2]pivotTable!$A$310:$A$615,0))/100*INDEX(gDP!BF$6:BF$271,MATCH(totalExpenditure!$A127,gDP!$B$6:$B$271))=0,"",INDEX([2]pivotTable!AQ$310:AQ$615,MATCH(totalExpenditure!$A127,[2]pivotTable!$A$310:$A$615,0))/100*INDEX(gDP!BF$6:BF$271,MATCH(totalExpenditure!$A127,gDP!$B$6:$B$271)))</f>
        <v/>
      </c>
      <c r="CQ127" s="77">
        <f>IF(INDEX([2]pivotTable!AR$310:AR$615,MATCH(totalExpenditure!$A127,[2]pivotTable!$A$310:$A$615,0))/100*INDEX(gDP!BG$6:BG$271,MATCH(totalExpenditure!$A127,gDP!$B$6:$B$271))=0,"",INDEX([2]pivotTable!AR$310:AR$615,MATCH(totalExpenditure!$A127,[2]pivotTable!$A$310:$A$615,0))/100*INDEX(gDP!BG$6:BG$271,MATCH(totalExpenditure!$A127,gDP!$B$6:$B$271)))</f>
        <v>4480861.4476094218</v>
      </c>
      <c r="CR127" s="77">
        <f>IF(INDEX([2]pivotTable!AS$310:AS$615,MATCH(totalExpenditure!$A127,[2]pivotTable!$A$310:$A$615,0))/100*INDEX(gDP!BH$6:BH$271,MATCH(totalExpenditure!$A127,gDP!$B$6:$B$271))=0,"",INDEX([2]pivotTable!AS$310:AS$615,MATCH(totalExpenditure!$A127,[2]pivotTable!$A$310:$A$615,0))/100*INDEX(gDP!BH$6:BH$271,MATCH(totalExpenditure!$A127,gDP!$B$6:$B$271)))</f>
        <v>1335635.5023326259</v>
      </c>
      <c r="CS127" s="77">
        <f>IF(INDEX([2]pivotTable!AT$310:AT$615,MATCH(totalExpenditure!$A127,[2]pivotTable!$A$310:$A$615,0))/100*INDEX(gDP!BI$6:BI$271,MATCH(totalExpenditure!$A127,gDP!$B$6:$B$271))=0,"",INDEX([2]pivotTable!AT$310:AT$615,MATCH(totalExpenditure!$A127,[2]pivotTable!$A$310:$A$615,0))/100*INDEX(gDP!BI$6:BI$271,MATCH(totalExpenditure!$A127,gDP!$B$6:$B$271)))</f>
        <v>681309.53791187005</v>
      </c>
      <c r="CT127" s="77">
        <f>IF(INDEX([2]pivotTable!AU$310:AU$615,MATCH(totalExpenditure!$A127,[2]pivotTable!$A$310:$A$615,0))/100*INDEX(gDP!BJ$6:BJ$271,MATCH(totalExpenditure!$A127,gDP!$B$6:$B$271))=0,"",INDEX([2]pivotTable!AU$310:AU$615,MATCH(totalExpenditure!$A127,[2]pivotTable!$A$310:$A$615,0))/100*INDEX(gDP!BJ$6:BJ$271,MATCH(totalExpenditure!$A127,gDP!$B$6:$B$271)))</f>
        <v>770293.83794203599</v>
      </c>
      <c r="CU127" s="77">
        <f>IF(INDEX([2]pivotTable!AV$310:AV$615,MATCH(totalExpenditure!$A127,[2]pivotTable!$A$310:$A$615,0))/100*INDEX(gDP!BK$6:BK$271,MATCH(totalExpenditure!$A127,gDP!$B$6:$B$271))=0,"",INDEX([2]pivotTable!AV$310:AV$615,MATCH(totalExpenditure!$A127,[2]pivotTable!$A$310:$A$615,0))/100*INDEX(gDP!BK$6:BK$271,MATCH(totalExpenditure!$A127,gDP!$B$6:$B$271)))</f>
        <v>827110.62354155199</v>
      </c>
      <c r="CV127" s="77" t="str">
        <f>IF(INDEX([2]pivotTable!AW$310:AW$615,MATCH(totalExpenditure!$A127,[2]pivotTable!$A$310:$A$615,0))/100*INDEX(gDP!BL$6:BL$271,MATCH(totalExpenditure!$A127,gDP!$B$6:$B$271))=0,"",INDEX([2]pivotTable!AW$310:AW$615,MATCH(totalExpenditure!$A127,[2]pivotTable!$A$310:$A$615,0))/100*INDEX(gDP!BL$6:BL$271,MATCH(totalExpenditure!$A127,gDP!$B$6:$B$271)))</f>
        <v/>
      </c>
      <c r="CW127" s="77" t="str">
        <f>IF(INDEX([2]pivotTable!AX$310:AX$615,MATCH(totalExpenditure!$A127,[2]pivotTable!$A$310:$A$615,0))/100*INDEX(gDP!BM$6:BM$271,MATCH(totalExpenditure!$A127,gDP!$B$6:$B$271))=0,"",INDEX([2]pivotTable!AX$310:AX$615,MATCH(totalExpenditure!$A127,[2]pivotTable!$A$310:$A$615,0))/100*INDEX(gDP!BM$6:BM$271,MATCH(totalExpenditure!$A127,gDP!$B$6:$B$271)))</f>
        <v/>
      </c>
      <c r="CX127" s="77" t="str">
        <f>IF(INDEX([2]pivotTable!AY$310:AY$615,MATCH(totalExpenditure!$A127,[2]pivotTable!$A$310:$A$615,0))/100*INDEX(gDP!BN$6:BN$271,MATCH(totalExpenditure!$A127,gDP!$B$6:$B$271))=0,"",INDEX([2]pivotTable!AY$310:AY$615,MATCH(totalExpenditure!$A127,[2]pivotTable!$A$310:$A$615,0))/100*INDEX(gDP!BN$6:BN$271,MATCH(totalExpenditure!$A127,gDP!$B$6:$B$271)))</f>
        <v/>
      </c>
      <c r="CY127" s="77" t="str">
        <f>IF(INDEX([2]pivotTable!AZ$310:AZ$615,MATCH(totalExpenditure!$A127,[2]pivotTable!$A$310:$A$615,0))/100*INDEX(gDP!BO$6:BO$271,MATCH(totalExpenditure!$A127,gDP!$B$6:$B$271))=0,"",INDEX([2]pivotTable!AZ$310:AZ$615,MATCH(totalExpenditure!$A127,[2]pivotTable!$A$310:$A$615,0))/100*INDEX(gDP!BO$6:BO$271,MATCH(totalExpenditure!$A127,gDP!$B$6:$B$271)))</f>
        <v/>
      </c>
      <c r="CZ127" s="77" t="str">
        <f>IF(B127="","",IF(BA127="","",B127-B127+INDEX(gDP!Q$6:Q$271,MATCH(totalExpenditure!$A127,gDP!$B$6:$B$271))))</f>
        <v/>
      </c>
      <c r="DA127" s="77" t="str">
        <f>IF(C127="","",IF(BB127="","",C127-C127+INDEX(gDP!R$6:R$271,MATCH(totalExpenditure!$A127,gDP!$B$6:$B$271))))</f>
        <v/>
      </c>
      <c r="DB127" s="77" t="str">
        <f>IF(D127="","",IF(BC127="","",D127-D127+INDEX(gDP!S$6:S$271,MATCH(totalExpenditure!$A127,gDP!$B$6:$B$271))))</f>
        <v/>
      </c>
      <c r="DC127" s="77" t="str">
        <f>IF(E127="","",IF(BD127="","",E127-E127+INDEX(gDP!T$6:T$271,MATCH(totalExpenditure!$A127,gDP!$B$6:$B$271))))</f>
        <v/>
      </c>
      <c r="DD127" s="77" t="str">
        <f>IF(F127="","",IF(BE127="","",F127-F127+INDEX(gDP!U$6:U$271,MATCH(totalExpenditure!$A127,gDP!$B$6:$B$271))))</f>
        <v/>
      </c>
      <c r="DE127" s="77" t="str">
        <f>IF(G127="","",IF(BF127="","",G127-G127+INDEX(gDP!V$6:V$271,MATCH(totalExpenditure!$A127,gDP!$B$6:$B$271))))</f>
        <v/>
      </c>
      <c r="DF127" s="77" t="str">
        <f>IF(H127="","",IF(BG127="","",H127-H127+INDEX(gDP!W$6:W$271,MATCH(totalExpenditure!$A127,gDP!$B$6:$B$271))))</f>
        <v/>
      </c>
      <c r="DG127" s="77" t="str">
        <f>IF(I127="","",IF(BH127="","",I127-I127+INDEX(gDP!X$6:X$271,MATCH(totalExpenditure!$A127,gDP!$B$6:$B$271))))</f>
        <v/>
      </c>
      <c r="DH127" s="77" t="str">
        <f>IF(J127="","",IF(BI127="","",J127-J127+INDEX(gDP!Y$6:Y$271,MATCH(totalExpenditure!$A127,gDP!$B$6:$B$271))))</f>
        <v/>
      </c>
      <c r="DI127" s="77" t="str">
        <f>IF(K127="","",IF(BJ127="","",K127-K127+INDEX(gDP!Z$6:Z$271,MATCH(totalExpenditure!$A127,gDP!$B$6:$B$271))))</f>
        <v/>
      </c>
      <c r="DJ127" s="77" t="str">
        <f>IF(L127="","",IF(BK127="","",L127-L127+INDEX(gDP!AA$6:AA$271,MATCH(totalExpenditure!$A127,gDP!$B$6:$B$271))))</f>
        <v/>
      </c>
      <c r="DK127" s="77" t="str">
        <f>IF(M127="","",IF(BL127="","",M127-M127+INDEX(gDP!AB$6:AB$271,MATCH(totalExpenditure!$A127,gDP!$B$6:$B$271))))</f>
        <v/>
      </c>
      <c r="DL127" s="77" t="str">
        <f>IF(N127="","",IF(BM127="","",N127-N127+INDEX(gDP!AC$6:AC$271,MATCH(totalExpenditure!$A127,gDP!$B$6:$B$271))))</f>
        <v/>
      </c>
      <c r="DM127" s="77" t="str">
        <f>IF(O127="","",IF(BN127="","",O127-O127+INDEX(gDP!AD$6:AD$271,MATCH(totalExpenditure!$A127,gDP!$B$6:$B$271))))</f>
        <v/>
      </c>
      <c r="DN127" s="77" t="str">
        <f>IF(P127="","",IF(BO127="","",P127-P127+INDEX(gDP!AE$6:AE$271,MATCH(totalExpenditure!$A127,gDP!$B$6:$B$271))))</f>
        <v/>
      </c>
      <c r="DO127" s="77" t="str">
        <f>IF(Q127="","",IF(BP127="","",Q127-Q127+INDEX(gDP!AF$6:AF$271,MATCH(totalExpenditure!$A127,gDP!$B$6:$B$271))))</f>
        <v/>
      </c>
      <c r="DP127" s="77" t="str">
        <f>IF(R127="","",IF(BQ127="","",R127-R127+INDEX(gDP!AG$6:AG$271,MATCH(totalExpenditure!$A127,gDP!$B$6:$B$271))))</f>
        <v/>
      </c>
      <c r="DQ127" s="77" t="str">
        <f>IF(S127="","",IF(BR127="","",S127-S127+INDEX(gDP!AH$6:AH$271,MATCH(totalExpenditure!$A127,gDP!$B$6:$B$271))))</f>
        <v/>
      </c>
      <c r="DR127" s="77" t="str">
        <f>IF(T127="","",IF(BS127="","",T127-T127+INDEX(gDP!AI$6:AI$271,MATCH(totalExpenditure!$A127,gDP!$B$6:$B$271))))</f>
        <v/>
      </c>
      <c r="DS127" s="77" t="str">
        <f>IF(U127="","",IF(BT127="","",U127-U127+INDEX(gDP!AJ$6:AJ$271,MATCH(totalExpenditure!$A127,gDP!$B$6:$B$271))))</f>
        <v/>
      </c>
      <c r="DT127" s="77" t="str">
        <f>IF(V127="","",IF(BU127="","",V127-V127+INDEX(gDP!AK$6:AK$271,MATCH(totalExpenditure!$A127,gDP!$B$6:$B$271))))</f>
        <v/>
      </c>
      <c r="DU127" s="77">
        <f>IF(W127="","",IF(BV127="","",W127-W127+INDEX(gDP!AL$6:AL$271,MATCH(totalExpenditure!$A127,gDP!$B$6:$B$271))))</f>
        <v>2028295454.54545</v>
      </c>
      <c r="DV127" s="77">
        <f>IF(X127="","",IF(BW127="","",X127-X127+INDEX(gDP!AM$6:AM$271,MATCH(totalExpenditure!$A127,gDP!$B$6:$B$271))))</f>
        <v>1681006993.00699</v>
      </c>
      <c r="DW127" s="77">
        <f>IF(Y127="","",IF(BX127="","",Y127-Y127+INDEX(gDP!AN$6:AN$271,MATCH(totalExpenditure!$A127,gDP!$B$6:$B$271))))</f>
        <v>1661018518.5185201</v>
      </c>
      <c r="DX127" s="77">
        <f>IF(Z127="","",IF(BY127="","",Z127-Z127+INDEX(gDP!AO$6:AO$271,MATCH(totalExpenditure!$A127,gDP!$B$6:$B$271))))</f>
        <v>1827570586.16784</v>
      </c>
      <c r="DY127" s="77">
        <f>IF(AA127="","",IF(BZ127="","",AA127-AA127+INDEX(gDP!AP$6:AP$271,MATCH(totalExpenditure!$A127,gDP!$B$6:$B$271))))</f>
        <v>1767864035.71943</v>
      </c>
      <c r="DZ127" s="77">
        <f>IF(AB127="","",IF(CA127="","",AB127-AB127+INDEX(gDP!AQ$6:AQ$271,MATCH(totalExpenditure!$A127,gDP!$B$6:$B$271))))</f>
        <v>1645963749.83146</v>
      </c>
      <c r="EA127" s="77">
        <f>IF(AC127="","",IF(CB127="","",AC127-AC127+INDEX(gDP!AR$6:AR$271,MATCH(totalExpenditure!$A127,gDP!$B$6:$B$271))))</f>
        <v>1249061487.01457</v>
      </c>
      <c r="EB127" s="77">
        <f>IF(AD127="","",IF(CC127="","",AD127-AD127+INDEX(gDP!AS$6:AS$271,MATCH(totalExpenditure!$A127,gDP!$B$6:$B$271))))</f>
        <v>1369688498.06778</v>
      </c>
      <c r="EC127" s="77">
        <f>IF(AE127="","",IF(CD127="","",AE127-AE127+INDEX(gDP!AT$6:AT$271,MATCH(totalExpenditure!$A127,gDP!$B$6:$B$271))))</f>
        <v>1525116370.2793901</v>
      </c>
      <c r="ED127" s="77" t="str">
        <f>IF(AF127="","",IF(CE127="","",AF127-AF127+INDEX(gDP!AU$6:AU$271,MATCH(totalExpenditure!$A127,gDP!$B$6:$B$271))))</f>
        <v/>
      </c>
      <c r="EE127" s="77" t="str">
        <f>IF(AG127="","",IF(CF127="","",AG127-AG127+INDEX(gDP!AV$6:AV$271,MATCH(totalExpenditure!$A127,gDP!$B$6:$B$271))))</f>
        <v/>
      </c>
      <c r="EF127" s="77" t="str">
        <f>IF(AH127="","",IF(CG127="","",AH127-AH127+INDEX(gDP!AW$6:AW$271,MATCH(totalExpenditure!$A127,gDP!$B$6:$B$271))))</f>
        <v/>
      </c>
      <c r="EG127" s="77" t="str">
        <f>IF(AI127="","",IF(CH127="","",AI127-AI127+INDEX(gDP!AX$6:AX$271,MATCH(totalExpenditure!$A127,gDP!$B$6:$B$271))))</f>
        <v/>
      </c>
      <c r="EH127" s="77">
        <f>IF(AJ127="","",IF(CI127="","",AJ127-AJ127+INDEX(gDP!AY$6:AY$271,MATCH(totalExpenditure!$A127,gDP!$B$6:$B$271))))</f>
        <v>2834168889.4201899</v>
      </c>
      <c r="EI127" s="77" t="str">
        <f>IF(AK127="","",IF(CJ127="","",AK127-AK127+INDEX(gDP!AZ$6:AZ$271,MATCH(totalExpenditure!$A127,gDP!$B$6:$B$271))))</f>
        <v/>
      </c>
      <c r="EJ127" s="77" t="str">
        <f>IF(AL127="","",IF(CK127="","",AL127-AL127+INDEX(gDP!BA$6:BA$271,MATCH(totalExpenditure!$A127,gDP!$B$6:$B$271))))</f>
        <v/>
      </c>
      <c r="EK127" s="77" t="str">
        <f>IF(AM127="","",IF(CL127="","",AM127-AM127+INDEX(gDP!BB$6:BB$271,MATCH(totalExpenditure!$A127,gDP!$B$6:$B$271))))</f>
        <v/>
      </c>
      <c r="EL127" s="77" t="str">
        <f>IF(AN127="","",IF(CM127="","",AN127-AN127+INDEX(gDP!BC$6:BC$271,MATCH(totalExpenditure!$A127,gDP!$B$6:$B$271))))</f>
        <v/>
      </c>
      <c r="EM127" s="77" t="str">
        <f>IF(AO127="","",IF(CN127="","",AO127-AO127+INDEX(gDP!BD$6:BD$271,MATCH(totalExpenditure!$A127,gDP!$B$6:$B$271))))</f>
        <v/>
      </c>
      <c r="EN127" s="77" t="str">
        <f>IF(AP127="","",IF(CO127="","",AP127-AP127+INDEX(gDP!BE$6:BE$271,MATCH(totalExpenditure!$A127,gDP!$B$6:$B$271))))</f>
        <v/>
      </c>
      <c r="EO127" s="77" t="str">
        <f>IF(AQ127="","",IF(CP127="","",AQ127-AQ127+INDEX(gDP!BF$6:BF$271,MATCH(totalExpenditure!$A127,gDP!$B$6:$B$271))))</f>
        <v/>
      </c>
      <c r="EP127" s="77" t="str">
        <f>IF(AR127="","",IF(CQ127="","",AR127-AR127+INDEX(gDP!BG$6:BG$271,MATCH(totalExpenditure!$A127,gDP!$B$6:$B$271))))</f>
        <v/>
      </c>
      <c r="EQ127" s="77" t="str">
        <f>IF(AS127="","",IF(CR127="","",AS127-AS127+INDEX(gDP!BH$6:BH$271,MATCH(totalExpenditure!$A127,gDP!$B$6:$B$271))))</f>
        <v/>
      </c>
      <c r="ER127" s="77" t="str">
        <f>IF(AT127="","",IF(CS127="","",AT127-AT127+INDEX(gDP!BI$6:BI$271,MATCH(totalExpenditure!$A127,gDP!$B$6:$B$271))))</f>
        <v/>
      </c>
      <c r="ES127" s="77" t="str">
        <f>IF(AU127="","",IF(CT127="","",AU127-AU127+INDEX(gDP!BJ$6:BJ$271,MATCH(totalExpenditure!$A127,gDP!$B$6:$B$271))))</f>
        <v/>
      </c>
      <c r="ET127" s="77" t="str">
        <f>IF(AV127="","",IF(CU127="","",AV127-AV127+INDEX(gDP!BK$6:BK$271,MATCH(totalExpenditure!$A127,gDP!$B$6:$B$271))))</f>
        <v/>
      </c>
      <c r="EU127" s="77" t="str">
        <f>IF(AW127="","",IF(CV127="","",AW127-AW127+INDEX(gDP!BL$6:BL$271,MATCH(totalExpenditure!$A127,gDP!$B$6:$B$271))))</f>
        <v/>
      </c>
      <c r="EV127" s="77" t="str">
        <f>IF(AX127="","",IF(CW127="","",AX127-AX127+INDEX(gDP!BM$6:BM$271,MATCH(totalExpenditure!$A127,gDP!$B$6:$B$271))))</f>
        <v/>
      </c>
      <c r="EW127" s="77" t="str">
        <f>IF(AY127="","",IF(CX127="","",AY127-AY127+INDEX(gDP!BN$6:BN$271,MATCH(totalExpenditure!$A127,gDP!$B$6:$B$271))))</f>
        <v/>
      </c>
      <c r="EX127" s="77" t="str">
        <f>IF(AZ127="","",IF(CY127="","",AZ127-AZ127+INDEX(gDP!BO$6:BO$271,MATCH(totalExpenditure!$A127,gDP!$B$6:$B$271))))</f>
        <v/>
      </c>
    </row>
    <row r="128" spans="1:154" x14ac:dyDescent="0.35">
      <c r="A128" t="s">
        <v>465</v>
      </c>
      <c r="B128" s="77" t="e">
        <f>IF(INDEX([2]pivotTable!B$3:B$308,MATCH(totalExpenditure!$A128,[2]pivotTable!$A$3:$A$308,0))/100*INDEX(gDP!Q$6:Q$271,MATCH(totalExpenditure!$A128,gDP!$B$6:$B$271))=0,"",INDEX([2]pivotTable!B$3:B$308,MATCH(totalExpenditure!$A128,[2]pivotTable!$A$3:$A$308,0))/100*INDEX(gDP!Q$6:Q$271,MATCH(totalExpenditure!$A128,gDP!$B$6:$B$271)))</f>
        <v>#N/A</v>
      </c>
      <c r="C128" s="77" t="e">
        <f>IF(INDEX([2]pivotTable!C$3:C$308,MATCH(totalExpenditure!$A128,[2]pivotTable!$A$3:$A$308,0))/100*INDEX(gDP!R$6:R$271,MATCH(totalExpenditure!$A128,gDP!$B$6:$B$271))=0,"",INDEX([2]pivotTable!C$3:C$308,MATCH(totalExpenditure!$A128,[2]pivotTable!$A$3:$A$308,0))/100*INDEX(gDP!R$6:R$271,MATCH(totalExpenditure!$A128,gDP!$B$6:$B$271)))</f>
        <v>#N/A</v>
      </c>
      <c r="D128" s="77" t="e">
        <f>IF(INDEX([2]pivotTable!D$3:D$308,MATCH(totalExpenditure!$A128,[2]pivotTable!$A$3:$A$308,0))/100*INDEX(gDP!S$6:S$271,MATCH(totalExpenditure!$A128,gDP!$B$6:$B$271))=0,"",INDEX([2]pivotTable!D$3:D$308,MATCH(totalExpenditure!$A128,[2]pivotTable!$A$3:$A$308,0))/100*INDEX(gDP!S$6:S$271,MATCH(totalExpenditure!$A128,gDP!$B$6:$B$271)))</f>
        <v>#N/A</v>
      </c>
      <c r="E128" s="77" t="e">
        <f>IF(INDEX([2]pivotTable!E$3:E$308,MATCH(totalExpenditure!$A128,[2]pivotTable!$A$3:$A$308,0))/100*INDEX(gDP!T$6:T$271,MATCH(totalExpenditure!$A128,gDP!$B$6:$B$271))=0,"",INDEX([2]pivotTable!E$3:E$308,MATCH(totalExpenditure!$A128,[2]pivotTable!$A$3:$A$308,0))/100*INDEX(gDP!T$6:T$271,MATCH(totalExpenditure!$A128,gDP!$B$6:$B$271)))</f>
        <v>#N/A</v>
      </c>
      <c r="F128" s="77" t="e">
        <f>IF(INDEX([2]pivotTable!F$3:F$308,MATCH(totalExpenditure!$A128,[2]pivotTable!$A$3:$A$308,0))/100*INDEX(gDP!U$6:U$271,MATCH(totalExpenditure!$A128,gDP!$B$6:$B$271))=0,"",INDEX([2]pivotTable!F$3:F$308,MATCH(totalExpenditure!$A128,[2]pivotTable!$A$3:$A$308,0))/100*INDEX(gDP!U$6:U$271,MATCH(totalExpenditure!$A128,gDP!$B$6:$B$271)))</f>
        <v>#N/A</v>
      </c>
      <c r="G128" s="77" t="e">
        <f>IF(INDEX([2]pivotTable!G$3:G$308,MATCH(totalExpenditure!$A128,[2]pivotTable!$A$3:$A$308,0))/100*INDEX(gDP!V$6:V$271,MATCH(totalExpenditure!$A128,gDP!$B$6:$B$271))=0,"",INDEX([2]pivotTable!G$3:G$308,MATCH(totalExpenditure!$A128,[2]pivotTable!$A$3:$A$308,0))/100*INDEX(gDP!V$6:V$271,MATCH(totalExpenditure!$A128,gDP!$B$6:$B$271)))</f>
        <v>#N/A</v>
      </c>
      <c r="H128" s="77" t="e">
        <f>IF(INDEX([2]pivotTable!H$3:H$308,MATCH(totalExpenditure!$A128,[2]pivotTable!$A$3:$A$308,0))/100*INDEX(gDP!W$6:W$271,MATCH(totalExpenditure!$A128,gDP!$B$6:$B$271))=0,"",INDEX([2]pivotTable!H$3:H$308,MATCH(totalExpenditure!$A128,[2]pivotTable!$A$3:$A$308,0))/100*INDEX(gDP!W$6:W$271,MATCH(totalExpenditure!$A128,gDP!$B$6:$B$271)))</f>
        <v>#N/A</v>
      </c>
      <c r="I128" s="77" t="e">
        <f>IF(INDEX([2]pivotTable!I$3:I$308,MATCH(totalExpenditure!$A128,[2]pivotTable!$A$3:$A$308,0))/100*INDEX(gDP!X$6:X$271,MATCH(totalExpenditure!$A128,gDP!$B$6:$B$271))=0,"",INDEX([2]pivotTable!I$3:I$308,MATCH(totalExpenditure!$A128,[2]pivotTable!$A$3:$A$308,0))/100*INDEX(gDP!X$6:X$271,MATCH(totalExpenditure!$A128,gDP!$B$6:$B$271)))</f>
        <v>#N/A</v>
      </c>
      <c r="J128" s="77" t="e">
        <f>IF(INDEX([2]pivotTable!J$3:J$308,MATCH(totalExpenditure!$A128,[2]pivotTable!$A$3:$A$308,0))/100*INDEX(gDP!Y$6:Y$271,MATCH(totalExpenditure!$A128,gDP!$B$6:$B$271))=0,"",INDEX([2]pivotTable!J$3:J$308,MATCH(totalExpenditure!$A128,[2]pivotTable!$A$3:$A$308,0))/100*INDEX(gDP!Y$6:Y$271,MATCH(totalExpenditure!$A128,gDP!$B$6:$B$271)))</f>
        <v>#N/A</v>
      </c>
      <c r="K128" s="77" t="e">
        <f>IF(INDEX([2]pivotTable!K$3:K$308,MATCH(totalExpenditure!$A128,[2]pivotTable!$A$3:$A$308,0))/100*INDEX(gDP!Z$6:Z$271,MATCH(totalExpenditure!$A128,gDP!$B$6:$B$271))=0,"",INDEX([2]pivotTable!K$3:K$308,MATCH(totalExpenditure!$A128,[2]pivotTable!$A$3:$A$308,0))/100*INDEX(gDP!Z$6:Z$271,MATCH(totalExpenditure!$A128,gDP!$B$6:$B$271)))</f>
        <v>#N/A</v>
      </c>
      <c r="L128" s="77" t="e">
        <f>IF(INDEX([2]pivotTable!L$3:L$308,MATCH(totalExpenditure!$A128,[2]pivotTable!$A$3:$A$308,0))/100*INDEX(gDP!AA$6:AA$271,MATCH(totalExpenditure!$A128,gDP!$B$6:$B$271))=0,"",INDEX([2]pivotTable!L$3:L$308,MATCH(totalExpenditure!$A128,[2]pivotTable!$A$3:$A$308,0))/100*INDEX(gDP!AA$6:AA$271,MATCH(totalExpenditure!$A128,gDP!$B$6:$B$271)))</f>
        <v>#N/A</v>
      </c>
      <c r="M128" s="77" t="e">
        <f>IF(INDEX([2]pivotTable!M$3:M$308,MATCH(totalExpenditure!$A128,[2]pivotTable!$A$3:$A$308,0))/100*INDEX(gDP!AB$6:AB$271,MATCH(totalExpenditure!$A128,gDP!$B$6:$B$271))=0,"",INDEX([2]pivotTable!M$3:M$308,MATCH(totalExpenditure!$A128,[2]pivotTable!$A$3:$A$308,0))/100*INDEX(gDP!AB$6:AB$271,MATCH(totalExpenditure!$A128,gDP!$B$6:$B$271)))</f>
        <v>#N/A</v>
      </c>
      <c r="N128" s="77" t="e">
        <f>IF(INDEX([2]pivotTable!N$3:N$308,MATCH(totalExpenditure!$A128,[2]pivotTable!$A$3:$A$308,0))/100*INDEX(gDP!AC$6:AC$271,MATCH(totalExpenditure!$A128,gDP!$B$6:$B$271))=0,"",INDEX([2]pivotTable!N$3:N$308,MATCH(totalExpenditure!$A128,[2]pivotTable!$A$3:$A$308,0))/100*INDEX(gDP!AC$6:AC$271,MATCH(totalExpenditure!$A128,gDP!$B$6:$B$271)))</f>
        <v>#N/A</v>
      </c>
      <c r="O128" s="77" t="e">
        <f>IF(INDEX([2]pivotTable!O$3:O$308,MATCH(totalExpenditure!$A128,[2]pivotTable!$A$3:$A$308,0))/100*INDEX(gDP!AD$6:AD$271,MATCH(totalExpenditure!$A128,gDP!$B$6:$B$271))=0,"",INDEX([2]pivotTable!O$3:O$308,MATCH(totalExpenditure!$A128,[2]pivotTable!$A$3:$A$308,0))/100*INDEX(gDP!AD$6:AD$271,MATCH(totalExpenditure!$A128,gDP!$B$6:$B$271)))</f>
        <v>#N/A</v>
      </c>
      <c r="P128" s="77" t="e">
        <f>IF(INDEX([2]pivotTable!P$3:P$308,MATCH(totalExpenditure!$A128,[2]pivotTable!$A$3:$A$308,0))/100*INDEX(gDP!AE$6:AE$271,MATCH(totalExpenditure!$A128,gDP!$B$6:$B$271))=0,"",INDEX([2]pivotTable!P$3:P$308,MATCH(totalExpenditure!$A128,[2]pivotTable!$A$3:$A$308,0))/100*INDEX(gDP!AE$6:AE$271,MATCH(totalExpenditure!$A128,gDP!$B$6:$B$271)))</f>
        <v>#N/A</v>
      </c>
      <c r="Q128" s="77" t="e">
        <f>IF(INDEX([2]pivotTable!Q$3:Q$308,MATCH(totalExpenditure!$A128,[2]pivotTable!$A$3:$A$308,0))/100*INDEX(gDP!AF$6:AF$271,MATCH(totalExpenditure!$A128,gDP!$B$6:$B$271))=0,"",INDEX([2]pivotTable!Q$3:Q$308,MATCH(totalExpenditure!$A128,[2]pivotTable!$A$3:$A$308,0))/100*INDEX(gDP!AF$6:AF$271,MATCH(totalExpenditure!$A128,gDP!$B$6:$B$271)))</f>
        <v>#N/A</v>
      </c>
      <c r="R128" s="77" t="e">
        <f>IF(INDEX([2]pivotTable!R$3:R$308,MATCH(totalExpenditure!$A128,[2]pivotTable!$A$3:$A$308,0))/100*INDEX(gDP!AG$6:AG$271,MATCH(totalExpenditure!$A128,gDP!$B$6:$B$271))=0,"",INDEX([2]pivotTable!R$3:R$308,MATCH(totalExpenditure!$A128,[2]pivotTable!$A$3:$A$308,0))/100*INDEX(gDP!AG$6:AG$271,MATCH(totalExpenditure!$A128,gDP!$B$6:$B$271)))</f>
        <v>#N/A</v>
      </c>
      <c r="S128" s="77" t="e">
        <f>IF(INDEX([2]pivotTable!S$3:S$308,MATCH(totalExpenditure!$A128,[2]pivotTable!$A$3:$A$308,0))/100*INDEX(gDP!AH$6:AH$271,MATCH(totalExpenditure!$A128,gDP!$B$6:$B$271))=0,"",INDEX([2]pivotTable!S$3:S$308,MATCH(totalExpenditure!$A128,[2]pivotTable!$A$3:$A$308,0))/100*INDEX(gDP!AH$6:AH$271,MATCH(totalExpenditure!$A128,gDP!$B$6:$B$271)))</f>
        <v>#N/A</v>
      </c>
      <c r="T128" s="77" t="e">
        <f>IF(INDEX([2]pivotTable!T$3:T$308,MATCH(totalExpenditure!$A128,[2]pivotTable!$A$3:$A$308,0))/100*INDEX(gDP!AI$6:AI$271,MATCH(totalExpenditure!$A128,gDP!$B$6:$B$271))=0,"",INDEX([2]pivotTable!T$3:T$308,MATCH(totalExpenditure!$A128,[2]pivotTable!$A$3:$A$308,0))/100*INDEX(gDP!AI$6:AI$271,MATCH(totalExpenditure!$A128,gDP!$B$6:$B$271)))</f>
        <v>#N/A</v>
      </c>
      <c r="U128" s="77" t="e">
        <f>IF(INDEX([2]pivotTable!U$3:U$308,MATCH(totalExpenditure!$A128,[2]pivotTable!$A$3:$A$308,0))/100*INDEX(gDP!AJ$6:AJ$271,MATCH(totalExpenditure!$A128,gDP!$B$6:$B$271))=0,"",INDEX([2]pivotTable!U$3:U$308,MATCH(totalExpenditure!$A128,[2]pivotTable!$A$3:$A$308,0))/100*INDEX(gDP!AJ$6:AJ$271,MATCH(totalExpenditure!$A128,gDP!$B$6:$B$271)))</f>
        <v>#N/A</v>
      </c>
      <c r="V128" s="77" t="e">
        <f>IF(INDEX([2]pivotTable!V$3:V$308,MATCH(totalExpenditure!$A128,[2]pivotTable!$A$3:$A$308,0))/100*INDEX(gDP!AK$6:AK$271,MATCH(totalExpenditure!$A128,gDP!$B$6:$B$271))=0,"",INDEX([2]pivotTable!V$3:V$308,MATCH(totalExpenditure!$A128,[2]pivotTable!$A$3:$A$308,0))/100*INDEX(gDP!AK$6:AK$271,MATCH(totalExpenditure!$A128,gDP!$B$6:$B$271)))</f>
        <v>#N/A</v>
      </c>
      <c r="W128" s="77" t="e">
        <f>IF(INDEX([2]pivotTable!W$3:W$308,MATCH(totalExpenditure!$A128,[2]pivotTable!$A$3:$A$308,0))/100*INDEX(gDP!AL$6:AL$271,MATCH(totalExpenditure!$A128,gDP!$B$6:$B$271))=0,"",INDEX([2]pivotTable!W$3:W$308,MATCH(totalExpenditure!$A128,[2]pivotTable!$A$3:$A$308,0))/100*INDEX(gDP!AL$6:AL$271,MATCH(totalExpenditure!$A128,gDP!$B$6:$B$271)))</f>
        <v>#N/A</v>
      </c>
      <c r="X128" s="77" t="e">
        <f>IF(INDEX([2]pivotTable!X$3:X$308,MATCH(totalExpenditure!$A128,[2]pivotTable!$A$3:$A$308,0))/100*INDEX(gDP!AM$6:AM$271,MATCH(totalExpenditure!$A128,gDP!$B$6:$B$271))=0,"",INDEX([2]pivotTable!X$3:X$308,MATCH(totalExpenditure!$A128,[2]pivotTable!$A$3:$A$308,0))/100*INDEX(gDP!AM$6:AM$271,MATCH(totalExpenditure!$A128,gDP!$B$6:$B$271)))</f>
        <v>#N/A</v>
      </c>
      <c r="Y128" s="77" t="e">
        <f>IF(INDEX([2]pivotTable!Y$3:Y$308,MATCH(totalExpenditure!$A128,[2]pivotTable!$A$3:$A$308,0))/100*INDEX(gDP!AN$6:AN$271,MATCH(totalExpenditure!$A128,gDP!$B$6:$B$271))=0,"",INDEX([2]pivotTable!Y$3:Y$308,MATCH(totalExpenditure!$A128,[2]pivotTable!$A$3:$A$308,0))/100*INDEX(gDP!AN$6:AN$271,MATCH(totalExpenditure!$A128,gDP!$B$6:$B$271)))</f>
        <v>#N/A</v>
      </c>
      <c r="Z128" s="77" t="e">
        <f>IF(INDEX([2]pivotTable!Z$3:Z$308,MATCH(totalExpenditure!$A128,[2]pivotTable!$A$3:$A$308,0))/100*INDEX(gDP!AO$6:AO$271,MATCH(totalExpenditure!$A128,gDP!$B$6:$B$271))=0,"",INDEX([2]pivotTable!Z$3:Z$308,MATCH(totalExpenditure!$A128,[2]pivotTable!$A$3:$A$308,0))/100*INDEX(gDP!AO$6:AO$271,MATCH(totalExpenditure!$A128,gDP!$B$6:$B$271)))</f>
        <v>#N/A</v>
      </c>
      <c r="AA128" s="77" t="e">
        <f>IF(INDEX([2]pivotTable!AA$3:AA$308,MATCH(totalExpenditure!$A128,[2]pivotTable!$A$3:$A$308,0))/100*INDEX(gDP!AP$6:AP$271,MATCH(totalExpenditure!$A128,gDP!$B$6:$B$271))=0,"",INDEX([2]pivotTable!AA$3:AA$308,MATCH(totalExpenditure!$A128,[2]pivotTable!$A$3:$A$308,0))/100*INDEX(gDP!AP$6:AP$271,MATCH(totalExpenditure!$A128,gDP!$B$6:$B$271)))</f>
        <v>#N/A</v>
      </c>
      <c r="AB128" s="77" t="e">
        <f>IF(INDEX([2]pivotTable!AB$3:AB$308,MATCH(totalExpenditure!$A128,[2]pivotTable!$A$3:$A$308,0))/100*INDEX(gDP!AQ$6:AQ$271,MATCH(totalExpenditure!$A128,gDP!$B$6:$B$271))=0,"",INDEX([2]pivotTable!AB$3:AB$308,MATCH(totalExpenditure!$A128,[2]pivotTable!$A$3:$A$308,0))/100*INDEX(gDP!AQ$6:AQ$271,MATCH(totalExpenditure!$A128,gDP!$B$6:$B$271)))</f>
        <v>#N/A</v>
      </c>
      <c r="AC128" s="77" t="e">
        <f>IF(INDEX([2]pivotTable!AC$3:AC$308,MATCH(totalExpenditure!$A128,[2]pivotTable!$A$3:$A$308,0))/100*INDEX(gDP!AR$6:AR$271,MATCH(totalExpenditure!$A128,gDP!$B$6:$B$271))=0,"",INDEX([2]pivotTable!AC$3:AC$308,MATCH(totalExpenditure!$A128,[2]pivotTable!$A$3:$A$308,0))/100*INDEX(gDP!AR$6:AR$271,MATCH(totalExpenditure!$A128,gDP!$B$6:$B$271)))</f>
        <v>#N/A</v>
      </c>
      <c r="AD128" s="77" t="e">
        <f>IF(INDEX([2]pivotTable!AD$3:AD$308,MATCH(totalExpenditure!$A128,[2]pivotTable!$A$3:$A$308,0))/100*INDEX(gDP!AS$6:AS$271,MATCH(totalExpenditure!$A128,gDP!$B$6:$B$271))=0,"",INDEX([2]pivotTable!AD$3:AD$308,MATCH(totalExpenditure!$A128,[2]pivotTable!$A$3:$A$308,0))/100*INDEX(gDP!AS$6:AS$271,MATCH(totalExpenditure!$A128,gDP!$B$6:$B$271)))</f>
        <v>#N/A</v>
      </c>
      <c r="AE128" s="77" t="e">
        <f>IF(INDEX([2]pivotTable!AE$3:AE$308,MATCH(totalExpenditure!$A128,[2]pivotTable!$A$3:$A$308,0))/100*INDEX(gDP!AT$6:AT$271,MATCH(totalExpenditure!$A128,gDP!$B$6:$B$271))=0,"",INDEX([2]pivotTable!AE$3:AE$308,MATCH(totalExpenditure!$A128,[2]pivotTable!$A$3:$A$308,0))/100*INDEX(gDP!AT$6:AT$271,MATCH(totalExpenditure!$A128,gDP!$B$6:$B$271)))</f>
        <v>#N/A</v>
      </c>
      <c r="AF128" s="77" t="e">
        <f>IF(INDEX([2]pivotTable!AF$3:AF$308,MATCH(totalExpenditure!$A128,[2]pivotTable!$A$3:$A$308,0))/100*INDEX(gDP!AU$6:AU$271,MATCH(totalExpenditure!$A128,gDP!$B$6:$B$271))=0,"",INDEX([2]pivotTable!AF$3:AF$308,MATCH(totalExpenditure!$A128,[2]pivotTable!$A$3:$A$308,0))/100*INDEX(gDP!AU$6:AU$271,MATCH(totalExpenditure!$A128,gDP!$B$6:$B$271)))</f>
        <v>#N/A</v>
      </c>
      <c r="AG128" s="77" t="e">
        <f>IF(INDEX([2]pivotTable!AG$3:AG$308,MATCH(totalExpenditure!$A128,[2]pivotTable!$A$3:$A$308,0))/100*INDEX(gDP!AV$6:AV$271,MATCH(totalExpenditure!$A128,gDP!$B$6:$B$271))=0,"",INDEX([2]pivotTable!AG$3:AG$308,MATCH(totalExpenditure!$A128,[2]pivotTable!$A$3:$A$308,0))/100*INDEX(gDP!AV$6:AV$271,MATCH(totalExpenditure!$A128,gDP!$B$6:$B$271)))</f>
        <v>#N/A</v>
      </c>
      <c r="AH128" s="77" t="e">
        <f>IF(INDEX([2]pivotTable!AH$3:AH$308,MATCH(totalExpenditure!$A128,[2]pivotTable!$A$3:$A$308,0))/100*INDEX(gDP!AW$6:AW$271,MATCH(totalExpenditure!$A128,gDP!$B$6:$B$271))=0,"",INDEX([2]pivotTable!AH$3:AH$308,MATCH(totalExpenditure!$A128,[2]pivotTable!$A$3:$A$308,0))/100*INDEX(gDP!AW$6:AW$271,MATCH(totalExpenditure!$A128,gDP!$B$6:$B$271)))</f>
        <v>#N/A</v>
      </c>
      <c r="AI128" s="77" t="e">
        <f>IF(INDEX([2]pivotTable!AI$3:AI$308,MATCH(totalExpenditure!$A128,[2]pivotTable!$A$3:$A$308,0))/100*INDEX(gDP!AX$6:AX$271,MATCH(totalExpenditure!$A128,gDP!$B$6:$B$271))=0,"",INDEX([2]pivotTable!AI$3:AI$308,MATCH(totalExpenditure!$A128,[2]pivotTable!$A$3:$A$308,0))/100*INDEX(gDP!AX$6:AX$271,MATCH(totalExpenditure!$A128,gDP!$B$6:$B$271)))</f>
        <v>#N/A</v>
      </c>
      <c r="AJ128" s="77" t="e">
        <f>IF(INDEX([2]pivotTable!AJ$3:AJ$308,MATCH(totalExpenditure!$A128,[2]pivotTable!$A$3:$A$308,0))/100*INDEX(gDP!AY$6:AY$271,MATCH(totalExpenditure!$A128,gDP!$B$6:$B$271))=0,"",INDEX([2]pivotTable!AJ$3:AJ$308,MATCH(totalExpenditure!$A128,[2]pivotTable!$A$3:$A$308,0))/100*INDEX(gDP!AY$6:AY$271,MATCH(totalExpenditure!$A128,gDP!$B$6:$B$271)))</f>
        <v>#N/A</v>
      </c>
      <c r="AK128" s="77" t="e">
        <f>IF(INDEX([2]pivotTable!AK$3:AK$308,MATCH(totalExpenditure!$A128,[2]pivotTable!$A$3:$A$308,0))/100*INDEX(gDP!AZ$6:AZ$271,MATCH(totalExpenditure!$A128,gDP!$B$6:$B$271))=0,"",INDEX([2]pivotTable!AK$3:AK$308,MATCH(totalExpenditure!$A128,[2]pivotTable!$A$3:$A$308,0))/100*INDEX(gDP!AZ$6:AZ$271,MATCH(totalExpenditure!$A128,gDP!$B$6:$B$271)))</f>
        <v>#N/A</v>
      </c>
      <c r="AL128" s="77" t="e">
        <f>IF(INDEX([2]pivotTable!AL$3:AL$308,MATCH(totalExpenditure!$A128,[2]pivotTable!$A$3:$A$308,0))/100*INDEX(gDP!BA$6:BA$271,MATCH(totalExpenditure!$A128,gDP!$B$6:$B$271))=0,"",INDEX([2]pivotTable!AL$3:AL$308,MATCH(totalExpenditure!$A128,[2]pivotTable!$A$3:$A$308,0))/100*INDEX(gDP!BA$6:BA$271,MATCH(totalExpenditure!$A128,gDP!$B$6:$B$271)))</f>
        <v>#N/A</v>
      </c>
      <c r="AM128" s="77" t="e">
        <f>IF(INDEX([2]pivotTable!AM$3:AM$308,MATCH(totalExpenditure!$A128,[2]pivotTable!$A$3:$A$308,0))/100*INDEX(gDP!BB$6:BB$271,MATCH(totalExpenditure!$A128,gDP!$B$6:$B$271))=0,"",INDEX([2]pivotTable!AM$3:AM$308,MATCH(totalExpenditure!$A128,[2]pivotTable!$A$3:$A$308,0))/100*INDEX(gDP!BB$6:BB$271,MATCH(totalExpenditure!$A128,gDP!$B$6:$B$271)))</f>
        <v>#N/A</v>
      </c>
      <c r="AN128" s="77" t="e">
        <f>IF(INDEX([2]pivotTable!AN$3:AN$308,MATCH(totalExpenditure!$A128,[2]pivotTable!$A$3:$A$308,0))/100*INDEX(gDP!BC$6:BC$271,MATCH(totalExpenditure!$A128,gDP!$B$6:$B$271))=0,"",INDEX([2]pivotTable!AN$3:AN$308,MATCH(totalExpenditure!$A128,[2]pivotTable!$A$3:$A$308,0))/100*INDEX(gDP!BC$6:BC$271,MATCH(totalExpenditure!$A128,gDP!$B$6:$B$271)))</f>
        <v>#N/A</v>
      </c>
      <c r="AO128" s="77" t="e">
        <f>IF(INDEX([2]pivotTable!AO$3:AO$308,MATCH(totalExpenditure!$A128,[2]pivotTable!$A$3:$A$308,0))/100*INDEX(gDP!BD$6:BD$271,MATCH(totalExpenditure!$A128,gDP!$B$6:$B$271))=0,"",INDEX([2]pivotTable!AO$3:AO$308,MATCH(totalExpenditure!$A128,[2]pivotTable!$A$3:$A$308,0))/100*INDEX(gDP!BD$6:BD$271,MATCH(totalExpenditure!$A128,gDP!$B$6:$B$271)))</f>
        <v>#N/A</v>
      </c>
      <c r="AP128" s="77" t="e">
        <f>IF(INDEX([2]pivotTable!AP$3:AP$308,MATCH(totalExpenditure!$A128,[2]pivotTable!$A$3:$A$308,0))/100*INDEX(gDP!BE$6:BE$271,MATCH(totalExpenditure!$A128,gDP!$B$6:$B$271))=0,"",INDEX([2]pivotTable!AP$3:AP$308,MATCH(totalExpenditure!$A128,[2]pivotTable!$A$3:$A$308,0))/100*INDEX(gDP!BE$6:BE$271,MATCH(totalExpenditure!$A128,gDP!$B$6:$B$271)))</f>
        <v>#N/A</v>
      </c>
      <c r="AQ128" s="77" t="e">
        <f>IF(INDEX([2]pivotTable!AQ$3:AQ$308,MATCH(totalExpenditure!$A128,[2]pivotTable!$A$3:$A$308,0))/100*INDEX(gDP!BF$6:BF$271,MATCH(totalExpenditure!$A128,gDP!$B$6:$B$271))=0,"",INDEX([2]pivotTable!AQ$3:AQ$308,MATCH(totalExpenditure!$A128,[2]pivotTable!$A$3:$A$308,0))/100*INDEX(gDP!BF$6:BF$271,MATCH(totalExpenditure!$A128,gDP!$B$6:$B$271)))</f>
        <v>#N/A</v>
      </c>
      <c r="AR128" s="77" t="e">
        <f>IF(INDEX([2]pivotTable!AR$3:AR$308,MATCH(totalExpenditure!$A128,[2]pivotTable!$A$3:$A$308,0))/100*INDEX(gDP!BG$6:BG$271,MATCH(totalExpenditure!$A128,gDP!$B$6:$B$271))=0,"",INDEX([2]pivotTable!AR$3:AR$308,MATCH(totalExpenditure!$A128,[2]pivotTable!$A$3:$A$308,0))/100*INDEX(gDP!BG$6:BG$271,MATCH(totalExpenditure!$A128,gDP!$B$6:$B$271)))</f>
        <v>#N/A</v>
      </c>
      <c r="AS128" s="77" t="e">
        <f>IF(INDEX([2]pivotTable!AS$3:AS$308,MATCH(totalExpenditure!$A128,[2]pivotTable!$A$3:$A$308,0))/100*INDEX(gDP!BH$6:BH$271,MATCH(totalExpenditure!$A128,gDP!$B$6:$B$271))=0,"",INDEX([2]pivotTable!AS$3:AS$308,MATCH(totalExpenditure!$A128,[2]pivotTable!$A$3:$A$308,0))/100*INDEX(gDP!BH$6:BH$271,MATCH(totalExpenditure!$A128,gDP!$B$6:$B$271)))</f>
        <v>#N/A</v>
      </c>
      <c r="AT128" s="77" t="e">
        <f>IF(INDEX([2]pivotTable!AT$3:AT$308,MATCH(totalExpenditure!$A128,[2]pivotTable!$A$3:$A$308,0))/100*INDEX(gDP!BI$6:BI$271,MATCH(totalExpenditure!$A128,gDP!$B$6:$B$271))=0,"",INDEX([2]pivotTable!AT$3:AT$308,MATCH(totalExpenditure!$A128,[2]pivotTable!$A$3:$A$308,0))/100*INDEX(gDP!BI$6:BI$271,MATCH(totalExpenditure!$A128,gDP!$B$6:$B$271)))</f>
        <v>#N/A</v>
      </c>
      <c r="AU128" s="77" t="e">
        <f>IF(INDEX([2]pivotTable!AU$3:AU$308,MATCH(totalExpenditure!$A128,[2]pivotTable!$A$3:$A$308,0))/100*INDEX(gDP!BJ$6:BJ$271,MATCH(totalExpenditure!$A128,gDP!$B$6:$B$271))=0,"",INDEX([2]pivotTable!AU$3:AU$308,MATCH(totalExpenditure!$A128,[2]pivotTable!$A$3:$A$308,0))/100*INDEX(gDP!BJ$6:BJ$271,MATCH(totalExpenditure!$A128,gDP!$B$6:$B$271)))</f>
        <v>#N/A</v>
      </c>
      <c r="AV128" s="77" t="e">
        <f>IF(INDEX([2]pivotTable!AV$3:AV$308,MATCH(totalExpenditure!$A128,[2]pivotTable!$A$3:$A$308,0))/100*INDEX(gDP!BK$6:BK$271,MATCH(totalExpenditure!$A128,gDP!$B$6:$B$271))=0,"",INDEX([2]pivotTable!AV$3:AV$308,MATCH(totalExpenditure!$A128,[2]pivotTable!$A$3:$A$308,0))/100*INDEX(gDP!BK$6:BK$271,MATCH(totalExpenditure!$A128,gDP!$B$6:$B$271)))</f>
        <v>#N/A</v>
      </c>
      <c r="AW128" s="77" t="e">
        <f>IF(INDEX([2]pivotTable!AW$3:AW$308,MATCH(totalExpenditure!$A128,[2]pivotTable!$A$3:$A$308,0))/100*INDEX(gDP!BL$6:BL$271,MATCH(totalExpenditure!$A128,gDP!$B$6:$B$271))=0,"",INDEX([2]pivotTable!AW$3:AW$308,MATCH(totalExpenditure!$A128,[2]pivotTable!$A$3:$A$308,0))/100*INDEX(gDP!BL$6:BL$271,MATCH(totalExpenditure!$A128,gDP!$B$6:$B$271)))</f>
        <v>#N/A</v>
      </c>
      <c r="AX128" s="77" t="e">
        <f>IF(INDEX([2]pivotTable!AX$3:AX$308,MATCH(totalExpenditure!$A128,[2]pivotTable!$A$3:$A$308,0))/100*INDEX(gDP!BM$6:BM$271,MATCH(totalExpenditure!$A128,gDP!$B$6:$B$271))=0,"",INDEX([2]pivotTable!AX$3:AX$308,MATCH(totalExpenditure!$A128,[2]pivotTable!$A$3:$A$308,0))/100*INDEX(gDP!BM$6:BM$271,MATCH(totalExpenditure!$A128,gDP!$B$6:$B$271)))</f>
        <v>#N/A</v>
      </c>
      <c r="AY128" s="77" t="e">
        <f>IF(INDEX([2]pivotTable!AY$3:AY$308,MATCH(totalExpenditure!$A128,[2]pivotTable!$A$3:$A$308,0))/100*INDEX(gDP!BN$6:BN$271,MATCH(totalExpenditure!$A128,gDP!$B$6:$B$271))=0,"",INDEX([2]pivotTable!AY$3:AY$308,MATCH(totalExpenditure!$A128,[2]pivotTable!$A$3:$A$308,0))/100*INDEX(gDP!BN$6:BN$271,MATCH(totalExpenditure!$A128,gDP!$B$6:$B$271)))</f>
        <v>#N/A</v>
      </c>
      <c r="AZ128" s="77" t="e">
        <f>IF(INDEX([2]pivotTable!AZ$3:AZ$308,MATCH(totalExpenditure!$A128,[2]pivotTable!$A$3:$A$308,0))/100*INDEX(gDP!BO$6:BO$271,MATCH(totalExpenditure!$A128,gDP!$B$6:$B$271))=0,"",INDEX([2]pivotTable!AZ$3:AZ$308,MATCH(totalExpenditure!$A128,[2]pivotTable!$A$3:$A$308,0))/100*INDEX(gDP!BO$6:BO$271,MATCH(totalExpenditure!$A128,gDP!$B$6:$B$271)))</f>
        <v>#N/A</v>
      </c>
      <c r="BA128" s="77" t="e">
        <f>IF(INDEX([2]pivotTable!B$310:B$615,MATCH(totalExpenditure!$A128,[2]pivotTable!$A$310:$A$615,0))/100*INDEX(gDP!Q$6:Q$271,MATCH(totalExpenditure!$A128,gDP!$B$6:$B$271))=0,"",INDEX([2]pivotTable!B$310:B$615,MATCH(totalExpenditure!$A128,[2]pivotTable!$A$310:$A$615,0))/100*INDEX(gDP!Q$6:Q$271,MATCH(totalExpenditure!$A128,gDP!$B$6:$B$271)))</f>
        <v>#N/A</v>
      </c>
      <c r="BB128" s="77" t="e">
        <f>IF(INDEX([2]pivotTable!C$310:C$615,MATCH(totalExpenditure!$A128,[2]pivotTable!$A$310:$A$615,0))/100*INDEX(gDP!R$6:R$271,MATCH(totalExpenditure!$A128,gDP!$B$6:$B$271))=0,"",INDEX([2]pivotTable!C$310:C$615,MATCH(totalExpenditure!$A128,[2]pivotTable!$A$310:$A$615,0))/100*INDEX(gDP!R$6:R$271,MATCH(totalExpenditure!$A128,gDP!$B$6:$B$271)))</f>
        <v>#N/A</v>
      </c>
      <c r="BC128" s="77" t="e">
        <f>IF(INDEX([2]pivotTable!D$310:D$615,MATCH(totalExpenditure!$A128,[2]pivotTable!$A$310:$A$615,0))/100*INDEX(gDP!S$6:S$271,MATCH(totalExpenditure!$A128,gDP!$B$6:$B$271))=0,"",INDEX([2]pivotTable!D$310:D$615,MATCH(totalExpenditure!$A128,[2]pivotTable!$A$310:$A$615,0))/100*INDEX(gDP!S$6:S$271,MATCH(totalExpenditure!$A128,gDP!$B$6:$B$271)))</f>
        <v>#N/A</v>
      </c>
      <c r="BD128" s="77" t="e">
        <f>IF(INDEX([2]pivotTable!E$310:E$615,MATCH(totalExpenditure!$A128,[2]pivotTable!$A$310:$A$615,0))/100*INDEX(gDP!T$6:T$271,MATCH(totalExpenditure!$A128,gDP!$B$6:$B$271))=0,"",INDEX([2]pivotTable!E$310:E$615,MATCH(totalExpenditure!$A128,[2]pivotTable!$A$310:$A$615,0))/100*INDEX(gDP!T$6:T$271,MATCH(totalExpenditure!$A128,gDP!$B$6:$B$271)))</f>
        <v>#N/A</v>
      </c>
      <c r="BE128" s="77" t="e">
        <f>IF(INDEX([2]pivotTable!F$310:F$615,MATCH(totalExpenditure!$A128,[2]pivotTable!$A$310:$A$615,0))/100*INDEX(gDP!U$6:U$271,MATCH(totalExpenditure!$A128,gDP!$B$6:$B$271))=0,"",INDEX([2]pivotTable!F$310:F$615,MATCH(totalExpenditure!$A128,[2]pivotTable!$A$310:$A$615,0))/100*INDEX(gDP!U$6:U$271,MATCH(totalExpenditure!$A128,gDP!$B$6:$B$271)))</f>
        <v>#N/A</v>
      </c>
      <c r="BF128" s="77" t="e">
        <f>IF(INDEX([2]pivotTable!G$310:G$615,MATCH(totalExpenditure!$A128,[2]pivotTable!$A$310:$A$615,0))/100*INDEX(gDP!V$6:V$271,MATCH(totalExpenditure!$A128,gDP!$B$6:$B$271))=0,"",INDEX([2]pivotTable!G$310:G$615,MATCH(totalExpenditure!$A128,[2]pivotTable!$A$310:$A$615,0))/100*INDEX(gDP!V$6:V$271,MATCH(totalExpenditure!$A128,gDP!$B$6:$B$271)))</f>
        <v>#N/A</v>
      </c>
      <c r="BG128" s="77" t="e">
        <f>IF(INDEX([2]pivotTable!H$310:H$615,MATCH(totalExpenditure!$A128,[2]pivotTable!$A$310:$A$615,0))/100*INDEX(gDP!W$6:W$271,MATCH(totalExpenditure!$A128,gDP!$B$6:$B$271))=0,"",INDEX([2]pivotTable!H$310:H$615,MATCH(totalExpenditure!$A128,[2]pivotTable!$A$310:$A$615,0))/100*INDEX(gDP!W$6:W$271,MATCH(totalExpenditure!$A128,gDP!$B$6:$B$271)))</f>
        <v>#N/A</v>
      </c>
      <c r="BH128" s="77" t="e">
        <f>IF(INDEX([2]pivotTable!I$310:I$615,MATCH(totalExpenditure!$A128,[2]pivotTable!$A$310:$A$615,0))/100*INDEX(gDP!X$6:X$271,MATCH(totalExpenditure!$A128,gDP!$B$6:$B$271))=0,"",INDEX([2]pivotTable!I$310:I$615,MATCH(totalExpenditure!$A128,[2]pivotTable!$A$310:$A$615,0))/100*INDEX(gDP!X$6:X$271,MATCH(totalExpenditure!$A128,gDP!$B$6:$B$271)))</f>
        <v>#N/A</v>
      </c>
      <c r="BI128" s="77" t="e">
        <f>IF(INDEX([2]pivotTable!J$310:J$615,MATCH(totalExpenditure!$A128,[2]pivotTable!$A$310:$A$615,0))/100*INDEX(gDP!Y$6:Y$271,MATCH(totalExpenditure!$A128,gDP!$B$6:$B$271))=0,"",INDEX([2]pivotTable!J$310:J$615,MATCH(totalExpenditure!$A128,[2]pivotTable!$A$310:$A$615,0))/100*INDEX(gDP!Y$6:Y$271,MATCH(totalExpenditure!$A128,gDP!$B$6:$B$271)))</f>
        <v>#N/A</v>
      </c>
      <c r="BJ128" s="77" t="e">
        <f>IF(INDEX([2]pivotTable!K$310:K$615,MATCH(totalExpenditure!$A128,[2]pivotTable!$A$310:$A$615,0))/100*INDEX(gDP!Z$6:Z$271,MATCH(totalExpenditure!$A128,gDP!$B$6:$B$271))=0,"",INDEX([2]pivotTable!K$310:K$615,MATCH(totalExpenditure!$A128,[2]pivotTable!$A$310:$A$615,0))/100*INDEX(gDP!Z$6:Z$271,MATCH(totalExpenditure!$A128,gDP!$B$6:$B$271)))</f>
        <v>#N/A</v>
      </c>
      <c r="BK128" s="77" t="e">
        <f>IF(INDEX([2]pivotTable!L$310:L$615,MATCH(totalExpenditure!$A128,[2]pivotTable!$A$310:$A$615,0))/100*INDEX(gDP!AA$6:AA$271,MATCH(totalExpenditure!$A128,gDP!$B$6:$B$271))=0,"",INDEX([2]pivotTable!L$310:L$615,MATCH(totalExpenditure!$A128,[2]pivotTable!$A$310:$A$615,0))/100*INDEX(gDP!AA$6:AA$271,MATCH(totalExpenditure!$A128,gDP!$B$6:$B$271)))</f>
        <v>#N/A</v>
      </c>
      <c r="BL128" s="77" t="e">
        <f>IF(INDEX([2]pivotTable!M$310:M$615,MATCH(totalExpenditure!$A128,[2]pivotTable!$A$310:$A$615,0))/100*INDEX(gDP!AB$6:AB$271,MATCH(totalExpenditure!$A128,gDP!$B$6:$B$271))=0,"",INDEX([2]pivotTable!M$310:M$615,MATCH(totalExpenditure!$A128,[2]pivotTable!$A$310:$A$615,0))/100*INDEX(gDP!AB$6:AB$271,MATCH(totalExpenditure!$A128,gDP!$B$6:$B$271)))</f>
        <v>#N/A</v>
      </c>
      <c r="BM128" s="77" t="e">
        <f>IF(INDEX([2]pivotTable!N$310:N$615,MATCH(totalExpenditure!$A128,[2]pivotTable!$A$310:$A$615,0))/100*INDEX(gDP!AC$6:AC$271,MATCH(totalExpenditure!$A128,gDP!$B$6:$B$271))=0,"",INDEX([2]pivotTable!N$310:N$615,MATCH(totalExpenditure!$A128,[2]pivotTable!$A$310:$A$615,0))/100*INDEX(gDP!AC$6:AC$271,MATCH(totalExpenditure!$A128,gDP!$B$6:$B$271)))</f>
        <v>#N/A</v>
      </c>
      <c r="BN128" s="77" t="e">
        <f>IF(INDEX([2]pivotTable!O$310:O$615,MATCH(totalExpenditure!$A128,[2]pivotTable!$A$310:$A$615,0))/100*INDEX(gDP!AD$6:AD$271,MATCH(totalExpenditure!$A128,gDP!$B$6:$B$271))=0,"",INDEX([2]pivotTable!O$310:O$615,MATCH(totalExpenditure!$A128,[2]pivotTable!$A$310:$A$615,0))/100*INDEX(gDP!AD$6:AD$271,MATCH(totalExpenditure!$A128,gDP!$B$6:$B$271)))</f>
        <v>#N/A</v>
      </c>
      <c r="BO128" s="77" t="e">
        <f>IF(INDEX([2]pivotTable!P$310:P$615,MATCH(totalExpenditure!$A128,[2]pivotTable!$A$310:$A$615,0))/100*INDEX(gDP!AE$6:AE$271,MATCH(totalExpenditure!$A128,gDP!$B$6:$B$271))=0,"",INDEX([2]pivotTable!P$310:P$615,MATCH(totalExpenditure!$A128,[2]pivotTable!$A$310:$A$615,0))/100*INDEX(gDP!AE$6:AE$271,MATCH(totalExpenditure!$A128,gDP!$B$6:$B$271)))</f>
        <v>#N/A</v>
      </c>
      <c r="BP128" s="77" t="e">
        <f>IF(INDEX([2]pivotTable!Q$310:Q$615,MATCH(totalExpenditure!$A128,[2]pivotTable!$A$310:$A$615,0))/100*INDEX(gDP!AF$6:AF$271,MATCH(totalExpenditure!$A128,gDP!$B$6:$B$271))=0,"",INDEX([2]pivotTable!Q$310:Q$615,MATCH(totalExpenditure!$A128,[2]pivotTable!$A$310:$A$615,0))/100*INDEX(gDP!AF$6:AF$271,MATCH(totalExpenditure!$A128,gDP!$B$6:$B$271)))</f>
        <v>#N/A</v>
      </c>
      <c r="BQ128" s="77" t="e">
        <f>IF(INDEX([2]pivotTable!R$310:R$615,MATCH(totalExpenditure!$A128,[2]pivotTable!$A$310:$A$615,0))/100*INDEX(gDP!AG$6:AG$271,MATCH(totalExpenditure!$A128,gDP!$B$6:$B$271))=0,"",INDEX([2]pivotTable!R$310:R$615,MATCH(totalExpenditure!$A128,[2]pivotTable!$A$310:$A$615,0))/100*INDEX(gDP!AG$6:AG$271,MATCH(totalExpenditure!$A128,gDP!$B$6:$B$271)))</f>
        <v>#N/A</v>
      </c>
      <c r="BR128" s="77" t="e">
        <f>IF(INDEX([2]pivotTable!S$310:S$615,MATCH(totalExpenditure!$A128,[2]pivotTable!$A$310:$A$615,0))/100*INDEX(gDP!AH$6:AH$271,MATCH(totalExpenditure!$A128,gDP!$B$6:$B$271))=0,"",INDEX([2]pivotTable!S$310:S$615,MATCH(totalExpenditure!$A128,[2]pivotTable!$A$310:$A$615,0))/100*INDEX(gDP!AH$6:AH$271,MATCH(totalExpenditure!$A128,gDP!$B$6:$B$271)))</f>
        <v>#N/A</v>
      </c>
      <c r="BS128" s="77" t="e">
        <f>IF(INDEX([2]pivotTable!T$310:T$615,MATCH(totalExpenditure!$A128,[2]pivotTable!$A$310:$A$615,0))/100*INDEX(gDP!AI$6:AI$271,MATCH(totalExpenditure!$A128,gDP!$B$6:$B$271))=0,"",INDEX([2]pivotTable!T$310:T$615,MATCH(totalExpenditure!$A128,[2]pivotTable!$A$310:$A$615,0))/100*INDEX(gDP!AI$6:AI$271,MATCH(totalExpenditure!$A128,gDP!$B$6:$B$271)))</f>
        <v>#N/A</v>
      </c>
      <c r="BT128" s="77" t="e">
        <f>IF(INDEX([2]pivotTable!U$310:U$615,MATCH(totalExpenditure!$A128,[2]pivotTable!$A$310:$A$615,0))/100*INDEX(gDP!AJ$6:AJ$271,MATCH(totalExpenditure!$A128,gDP!$B$6:$B$271))=0,"",INDEX([2]pivotTable!U$310:U$615,MATCH(totalExpenditure!$A128,[2]pivotTable!$A$310:$A$615,0))/100*INDEX(gDP!AJ$6:AJ$271,MATCH(totalExpenditure!$A128,gDP!$B$6:$B$271)))</f>
        <v>#N/A</v>
      </c>
      <c r="BU128" s="77" t="e">
        <f>IF(INDEX([2]pivotTable!V$310:V$615,MATCH(totalExpenditure!$A128,[2]pivotTable!$A$310:$A$615,0))/100*INDEX(gDP!AK$6:AK$271,MATCH(totalExpenditure!$A128,gDP!$B$6:$B$271))=0,"",INDEX([2]pivotTable!V$310:V$615,MATCH(totalExpenditure!$A128,[2]pivotTable!$A$310:$A$615,0))/100*INDEX(gDP!AK$6:AK$271,MATCH(totalExpenditure!$A128,gDP!$B$6:$B$271)))</f>
        <v>#N/A</v>
      </c>
      <c r="BV128" s="77" t="e">
        <f>IF(INDEX([2]pivotTable!W$310:W$615,MATCH(totalExpenditure!$A128,[2]pivotTable!$A$310:$A$615,0))/100*INDEX(gDP!AL$6:AL$271,MATCH(totalExpenditure!$A128,gDP!$B$6:$B$271))=0,"",INDEX([2]pivotTable!W$310:W$615,MATCH(totalExpenditure!$A128,[2]pivotTable!$A$310:$A$615,0))/100*INDEX(gDP!AL$6:AL$271,MATCH(totalExpenditure!$A128,gDP!$B$6:$B$271)))</f>
        <v>#N/A</v>
      </c>
      <c r="BW128" s="77" t="e">
        <f>IF(INDEX([2]pivotTable!X$310:X$615,MATCH(totalExpenditure!$A128,[2]pivotTable!$A$310:$A$615,0))/100*INDEX(gDP!AM$6:AM$271,MATCH(totalExpenditure!$A128,gDP!$B$6:$B$271))=0,"",INDEX([2]pivotTable!X$310:X$615,MATCH(totalExpenditure!$A128,[2]pivotTable!$A$310:$A$615,0))/100*INDEX(gDP!AM$6:AM$271,MATCH(totalExpenditure!$A128,gDP!$B$6:$B$271)))</f>
        <v>#N/A</v>
      </c>
      <c r="BX128" s="77" t="e">
        <f>IF(INDEX([2]pivotTable!Y$310:Y$615,MATCH(totalExpenditure!$A128,[2]pivotTable!$A$310:$A$615,0))/100*INDEX(gDP!AN$6:AN$271,MATCH(totalExpenditure!$A128,gDP!$B$6:$B$271))=0,"",INDEX([2]pivotTable!Y$310:Y$615,MATCH(totalExpenditure!$A128,[2]pivotTable!$A$310:$A$615,0))/100*INDEX(gDP!AN$6:AN$271,MATCH(totalExpenditure!$A128,gDP!$B$6:$B$271)))</f>
        <v>#N/A</v>
      </c>
      <c r="BY128" s="77" t="e">
        <f>IF(INDEX([2]pivotTable!Z$310:Z$615,MATCH(totalExpenditure!$A128,[2]pivotTable!$A$310:$A$615,0))/100*INDEX(gDP!AO$6:AO$271,MATCH(totalExpenditure!$A128,gDP!$B$6:$B$271))=0,"",INDEX([2]pivotTable!Z$310:Z$615,MATCH(totalExpenditure!$A128,[2]pivotTable!$A$310:$A$615,0))/100*INDEX(gDP!AO$6:AO$271,MATCH(totalExpenditure!$A128,gDP!$B$6:$B$271)))</f>
        <v>#N/A</v>
      </c>
      <c r="BZ128" s="77" t="e">
        <f>IF(INDEX([2]pivotTable!AA$310:AA$615,MATCH(totalExpenditure!$A128,[2]pivotTable!$A$310:$A$615,0))/100*INDEX(gDP!AP$6:AP$271,MATCH(totalExpenditure!$A128,gDP!$B$6:$B$271))=0,"",INDEX([2]pivotTable!AA$310:AA$615,MATCH(totalExpenditure!$A128,[2]pivotTable!$A$310:$A$615,0))/100*INDEX(gDP!AP$6:AP$271,MATCH(totalExpenditure!$A128,gDP!$B$6:$B$271)))</f>
        <v>#N/A</v>
      </c>
      <c r="CA128" s="77" t="e">
        <f>IF(INDEX([2]pivotTable!AB$310:AB$615,MATCH(totalExpenditure!$A128,[2]pivotTable!$A$310:$A$615,0))/100*INDEX(gDP!AQ$6:AQ$271,MATCH(totalExpenditure!$A128,gDP!$B$6:$B$271))=0,"",INDEX([2]pivotTable!AB$310:AB$615,MATCH(totalExpenditure!$A128,[2]pivotTable!$A$310:$A$615,0))/100*INDEX(gDP!AQ$6:AQ$271,MATCH(totalExpenditure!$A128,gDP!$B$6:$B$271)))</f>
        <v>#N/A</v>
      </c>
      <c r="CB128" s="77" t="e">
        <f>IF(INDEX([2]pivotTable!AC$310:AC$615,MATCH(totalExpenditure!$A128,[2]pivotTable!$A$310:$A$615,0))/100*INDEX(gDP!AR$6:AR$271,MATCH(totalExpenditure!$A128,gDP!$B$6:$B$271))=0,"",INDEX([2]pivotTable!AC$310:AC$615,MATCH(totalExpenditure!$A128,[2]pivotTable!$A$310:$A$615,0))/100*INDEX(gDP!AR$6:AR$271,MATCH(totalExpenditure!$A128,gDP!$B$6:$B$271)))</f>
        <v>#N/A</v>
      </c>
      <c r="CC128" s="77" t="e">
        <f>IF(INDEX([2]pivotTable!AD$310:AD$615,MATCH(totalExpenditure!$A128,[2]pivotTable!$A$310:$A$615,0))/100*INDEX(gDP!AS$6:AS$271,MATCH(totalExpenditure!$A128,gDP!$B$6:$B$271))=0,"",INDEX([2]pivotTable!AD$310:AD$615,MATCH(totalExpenditure!$A128,[2]pivotTable!$A$310:$A$615,0))/100*INDEX(gDP!AS$6:AS$271,MATCH(totalExpenditure!$A128,gDP!$B$6:$B$271)))</f>
        <v>#N/A</v>
      </c>
      <c r="CD128" s="77" t="e">
        <f>IF(INDEX([2]pivotTable!AE$310:AE$615,MATCH(totalExpenditure!$A128,[2]pivotTable!$A$310:$A$615,0))/100*INDEX(gDP!AT$6:AT$271,MATCH(totalExpenditure!$A128,gDP!$B$6:$B$271))=0,"",INDEX([2]pivotTable!AE$310:AE$615,MATCH(totalExpenditure!$A128,[2]pivotTable!$A$310:$A$615,0))/100*INDEX(gDP!AT$6:AT$271,MATCH(totalExpenditure!$A128,gDP!$B$6:$B$271)))</f>
        <v>#N/A</v>
      </c>
      <c r="CE128" s="77" t="e">
        <f>IF(INDEX([2]pivotTable!AF$310:AF$615,MATCH(totalExpenditure!$A128,[2]pivotTable!$A$310:$A$615,0))/100*INDEX(gDP!AU$6:AU$271,MATCH(totalExpenditure!$A128,gDP!$B$6:$B$271))=0,"",INDEX([2]pivotTable!AF$310:AF$615,MATCH(totalExpenditure!$A128,[2]pivotTable!$A$310:$A$615,0))/100*INDEX(gDP!AU$6:AU$271,MATCH(totalExpenditure!$A128,gDP!$B$6:$B$271)))</f>
        <v>#N/A</v>
      </c>
      <c r="CF128" s="77" t="e">
        <f>IF(INDEX([2]pivotTable!AG$310:AG$615,MATCH(totalExpenditure!$A128,[2]pivotTable!$A$310:$A$615,0))/100*INDEX(gDP!AV$6:AV$271,MATCH(totalExpenditure!$A128,gDP!$B$6:$B$271))=0,"",INDEX([2]pivotTable!AG$310:AG$615,MATCH(totalExpenditure!$A128,[2]pivotTable!$A$310:$A$615,0))/100*INDEX(gDP!AV$6:AV$271,MATCH(totalExpenditure!$A128,gDP!$B$6:$B$271)))</f>
        <v>#N/A</v>
      </c>
      <c r="CG128" s="77" t="e">
        <f>IF(INDEX([2]pivotTable!AH$310:AH$615,MATCH(totalExpenditure!$A128,[2]pivotTable!$A$310:$A$615,0))/100*INDEX(gDP!AW$6:AW$271,MATCH(totalExpenditure!$A128,gDP!$B$6:$B$271))=0,"",INDEX([2]pivotTable!AH$310:AH$615,MATCH(totalExpenditure!$A128,[2]pivotTable!$A$310:$A$615,0))/100*INDEX(gDP!AW$6:AW$271,MATCH(totalExpenditure!$A128,gDP!$B$6:$B$271)))</f>
        <v>#N/A</v>
      </c>
      <c r="CH128" s="77" t="e">
        <f>IF(INDEX([2]pivotTable!AI$310:AI$615,MATCH(totalExpenditure!$A128,[2]pivotTable!$A$310:$A$615,0))/100*INDEX(gDP!AX$6:AX$271,MATCH(totalExpenditure!$A128,gDP!$B$6:$B$271))=0,"",INDEX([2]pivotTable!AI$310:AI$615,MATCH(totalExpenditure!$A128,[2]pivotTable!$A$310:$A$615,0))/100*INDEX(gDP!AX$6:AX$271,MATCH(totalExpenditure!$A128,gDP!$B$6:$B$271)))</f>
        <v>#N/A</v>
      </c>
      <c r="CI128" s="77" t="e">
        <f>IF(INDEX([2]pivotTable!AJ$310:AJ$615,MATCH(totalExpenditure!$A128,[2]pivotTable!$A$310:$A$615,0))/100*INDEX(gDP!AY$6:AY$271,MATCH(totalExpenditure!$A128,gDP!$B$6:$B$271))=0,"",INDEX([2]pivotTable!AJ$310:AJ$615,MATCH(totalExpenditure!$A128,[2]pivotTable!$A$310:$A$615,0))/100*INDEX(gDP!AY$6:AY$271,MATCH(totalExpenditure!$A128,gDP!$B$6:$B$271)))</f>
        <v>#N/A</v>
      </c>
      <c r="CJ128" s="77" t="e">
        <f>IF(INDEX([2]pivotTable!AK$310:AK$615,MATCH(totalExpenditure!$A128,[2]pivotTable!$A$310:$A$615,0))/100*INDEX(gDP!AZ$6:AZ$271,MATCH(totalExpenditure!$A128,gDP!$B$6:$B$271))=0,"",INDEX([2]pivotTable!AK$310:AK$615,MATCH(totalExpenditure!$A128,[2]pivotTable!$A$310:$A$615,0))/100*INDEX(gDP!AZ$6:AZ$271,MATCH(totalExpenditure!$A128,gDP!$B$6:$B$271)))</f>
        <v>#N/A</v>
      </c>
      <c r="CK128" s="77" t="e">
        <f>IF(INDEX([2]pivotTable!AL$310:AL$615,MATCH(totalExpenditure!$A128,[2]pivotTable!$A$310:$A$615,0))/100*INDEX(gDP!BA$6:BA$271,MATCH(totalExpenditure!$A128,gDP!$B$6:$B$271))=0,"",INDEX([2]pivotTable!AL$310:AL$615,MATCH(totalExpenditure!$A128,[2]pivotTable!$A$310:$A$615,0))/100*INDEX(gDP!BA$6:BA$271,MATCH(totalExpenditure!$A128,gDP!$B$6:$B$271)))</f>
        <v>#N/A</v>
      </c>
      <c r="CL128" s="77" t="e">
        <f>IF(INDEX([2]pivotTable!AM$310:AM$615,MATCH(totalExpenditure!$A128,[2]pivotTable!$A$310:$A$615,0))/100*INDEX(gDP!BB$6:BB$271,MATCH(totalExpenditure!$A128,gDP!$B$6:$B$271))=0,"",INDEX([2]pivotTable!AM$310:AM$615,MATCH(totalExpenditure!$A128,[2]pivotTable!$A$310:$A$615,0))/100*INDEX(gDP!BB$6:BB$271,MATCH(totalExpenditure!$A128,gDP!$B$6:$B$271)))</f>
        <v>#N/A</v>
      </c>
      <c r="CM128" s="77" t="e">
        <f>IF(INDEX([2]pivotTable!AN$310:AN$615,MATCH(totalExpenditure!$A128,[2]pivotTable!$A$310:$A$615,0))/100*INDEX(gDP!BC$6:BC$271,MATCH(totalExpenditure!$A128,gDP!$B$6:$B$271))=0,"",INDEX([2]pivotTable!AN$310:AN$615,MATCH(totalExpenditure!$A128,[2]pivotTable!$A$310:$A$615,0))/100*INDEX(gDP!BC$6:BC$271,MATCH(totalExpenditure!$A128,gDP!$B$6:$B$271)))</f>
        <v>#N/A</v>
      </c>
      <c r="CN128" s="77" t="e">
        <f>IF(INDEX([2]pivotTable!AO$310:AO$615,MATCH(totalExpenditure!$A128,[2]pivotTable!$A$310:$A$615,0))/100*INDEX(gDP!BD$6:BD$271,MATCH(totalExpenditure!$A128,gDP!$B$6:$B$271))=0,"",INDEX([2]pivotTable!AO$310:AO$615,MATCH(totalExpenditure!$A128,[2]pivotTable!$A$310:$A$615,0))/100*INDEX(gDP!BD$6:BD$271,MATCH(totalExpenditure!$A128,gDP!$B$6:$B$271)))</f>
        <v>#N/A</v>
      </c>
      <c r="CO128" s="77" t="e">
        <f>IF(INDEX([2]pivotTable!AP$310:AP$615,MATCH(totalExpenditure!$A128,[2]pivotTable!$A$310:$A$615,0))/100*INDEX(gDP!BE$6:BE$271,MATCH(totalExpenditure!$A128,gDP!$B$6:$B$271))=0,"",INDEX([2]pivotTable!AP$310:AP$615,MATCH(totalExpenditure!$A128,[2]pivotTable!$A$310:$A$615,0))/100*INDEX(gDP!BE$6:BE$271,MATCH(totalExpenditure!$A128,gDP!$B$6:$B$271)))</f>
        <v>#N/A</v>
      </c>
      <c r="CP128" s="77" t="e">
        <f>IF(INDEX([2]pivotTable!AQ$310:AQ$615,MATCH(totalExpenditure!$A128,[2]pivotTable!$A$310:$A$615,0))/100*INDEX(gDP!BF$6:BF$271,MATCH(totalExpenditure!$A128,gDP!$B$6:$B$271))=0,"",INDEX([2]pivotTable!AQ$310:AQ$615,MATCH(totalExpenditure!$A128,[2]pivotTable!$A$310:$A$615,0))/100*INDEX(gDP!BF$6:BF$271,MATCH(totalExpenditure!$A128,gDP!$B$6:$B$271)))</f>
        <v>#N/A</v>
      </c>
      <c r="CQ128" s="77" t="e">
        <f>IF(INDEX([2]pivotTable!AR$310:AR$615,MATCH(totalExpenditure!$A128,[2]pivotTable!$A$310:$A$615,0))/100*INDEX(gDP!BG$6:BG$271,MATCH(totalExpenditure!$A128,gDP!$B$6:$B$271))=0,"",INDEX([2]pivotTable!AR$310:AR$615,MATCH(totalExpenditure!$A128,[2]pivotTable!$A$310:$A$615,0))/100*INDEX(gDP!BG$6:BG$271,MATCH(totalExpenditure!$A128,gDP!$B$6:$B$271)))</f>
        <v>#N/A</v>
      </c>
      <c r="CR128" s="77" t="e">
        <f>IF(INDEX([2]pivotTable!AS$310:AS$615,MATCH(totalExpenditure!$A128,[2]pivotTable!$A$310:$A$615,0))/100*INDEX(gDP!BH$6:BH$271,MATCH(totalExpenditure!$A128,gDP!$B$6:$B$271))=0,"",INDEX([2]pivotTable!AS$310:AS$615,MATCH(totalExpenditure!$A128,[2]pivotTable!$A$310:$A$615,0))/100*INDEX(gDP!BH$6:BH$271,MATCH(totalExpenditure!$A128,gDP!$B$6:$B$271)))</f>
        <v>#N/A</v>
      </c>
      <c r="CS128" s="77" t="e">
        <f>IF(INDEX([2]pivotTable!AT$310:AT$615,MATCH(totalExpenditure!$A128,[2]pivotTable!$A$310:$A$615,0))/100*INDEX(gDP!BI$6:BI$271,MATCH(totalExpenditure!$A128,gDP!$B$6:$B$271))=0,"",INDEX([2]pivotTable!AT$310:AT$615,MATCH(totalExpenditure!$A128,[2]pivotTable!$A$310:$A$615,0))/100*INDEX(gDP!BI$6:BI$271,MATCH(totalExpenditure!$A128,gDP!$B$6:$B$271)))</f>
        <v>#N/A</v>
      </c>
      <c r="CT128" s="77" t="e">
        <f>IF(INDEX([2]pivotTable!AU$310:AU$615,MATCH(totalExpenditure!$A128,[2]pivotTable!$A$310:$A$615,0))/100*INDEX(gDP!BJ$6:BJ$271,MATCH(totalExpenditure!$A128,gDP!$B$6:$B$271))=0,"",INDEX([2]pivotTable!AU$310:AU$615,MATCH(totalExpenditure!$A128,[2]pivotTable!$A$310:$A$615,0))/100*INDEX(gDP!BJ$6:BJ$271,MATCH(totalExpenditure!$A128,gDP!$B$6:$B$271)))</f>
        <v>#N/A</v>
      </c>
      <c r="CU128" s="77" t="e">
        <f>IF(INDEX([2]pivotTable!AV$310:AV$615,MATCH(totalExpenditure!$A128,[2]pivotTable!$A$310:$A$615,0))/100*INDEX(gDP!BK$6:BK$271,MATCH(totalExpenditure!$A128,gDP!$B$6:$B$271))=0,"",INDEX([2]pivotTable!AV$310:AV$615,MATCH(totalExpenditure!$A128,[2]pivotTable!$A$310:$A$615,0))/100*INDEX(gDP!BK$6:BK$271,MATCH(totalExpenditure!$A128,gDP!$B$6:$B$271)))</f>
        <v>#N/A</v>
      </c>
      <c r="CV128" s="77" t="e">
        <f>IF(INDEX([2]pivotTable!AW$310:AW$615,MATCH(totalExpenditure!$A128,[2]pivotTable!$A$310:$A$615,0))/100*INDEX(gDP!BL$6:BL$271,MATCH(totalExpenditure!$A128,gDP!$B$6:$B$271))=0,"",INDEX([2]pivotTable!AW$310:AW$615,MATCH(totalExpenditure!$A128,[2]pivotTable!$A$310:$A$615,0))/100*INDEX(gDP!BL$6:BL$271,MATCH(totalExpenditure!$A128,gDP!$B$6:$B$271)))</f>
        <v>#N/A</v>
      </c>
      <c r="CW128" s="77" t="e">
        <f>IF(INDEX([2]pivotTable!AX$310:AX$615,MATCH(totalExpenditure!$A128,[2]pivotTable!$A$310:$A$615,0))/100*INDEX(gDP!BM$6:BM$271,MATCH(totalExpenditure!$A128,gDP!$B$6:$B$271))=0,"",INDEX([2]pivotTable!AX$310:AX$615,MATCH(totalExpenditure!$A128,[2]pivotTable!$A$310:$A$615,0))/100*INDEX(gDP!BM$6:BM$271,MATCH(totalExpenditure!$A128,gDP!$B$6:$B$271)))</f>
        <v>#N/A</v>
      </c>
      <c r="CX128" s="77" t="e">
        <f>IF(INDEX([2]pivotTable!AY$310:AY$615,MATCH(totalExpenditure!$A128,[2]pivotTable!$A$310:$A$615,0))/100*INDEX(gDP!BN$6:BN$271,MATCH(totalExpenditure!$A128,gDP!$B$6:$B$271))=0,"",INDEX([2]pivotTable!AY$310:AY$615,MATCH(totalExpenditure!$A128,[2]pivotTable!$A$310:$A$615,0))/100*INDEX(gDP!BN$6:BN$271,MATCH(totalExpenditure!$A128,gDP!$B$6:$B$271)))</f>
        <v>#N/A</v>
      </c>
      <c r="CY128" s="77" t="e">
        <f>IF(INDEX([2]pivotTable!AZ$310:AZ$615,MATCH(totalExpenditure!$A128,[2]pivotTable!$A$310:$A$615,0))/100*INDEX(gDP!BO$6:BO$271,MATCH(totalExpenditure!$A128,gDP!$B$6:$B$271))=0,"",INDEX([2]pivotTable!AZ$310:AZ$615,MATCH(totalExpenditure!$A128,[2]pivotTable!$A$310:$A$615,0))/100*INDEX(gDP!BO$6:BO$271,MATCH(totalExpenditure!$A128,gDP!$B$6:$B$271)))</f>
        <v>#N/A</v>
      </c>
      <c r="CZ128" s="77" t="e">
        <f>IF(B128="","",IF(BA128="","",B128-B128+INDEX(gDP!Q$6:Q$271,MATCH(totalExpenditure!$A128,gDP!$B$6:$B$271))))</f>
        <v>#N/A</v>
      </c>
      <c r="DA128" s="77" t="e">
        <f>IF(C128="","",IF(BB128="","",C128-C128+INDEX(gDP!R$6:R$271,MATCH(totalExpenditure!$A128,gDP!$B$6:$B$271))))</f>
        <v>#N/A</v>
      </c>
      <c r="DB128" s="77" t="e">
        <f>IF(D128="","",IF(BC128="","",D128-D128+INDEX(gDP!S$6:S$271,MATCH(totalExpenditure!$A128,gDP!$B$6:$B$271))))</f>
        <v>#N/A</v>
      </c>
      <c r="DC128" s="77" t="e">
        <f>IF(E128="","",IF(BD128="","",E128-E128+INDEX(gDP!T$6:T$271,MATCH(totalExpenditure!$A128,gDP!$B$6:$B$271))))</f>
        <v>#N/A</v>
      </c>
      <c r="DD128" s="77" t="e">
        <f>IF(F128="","",IF(BE128="","",F128-F128+INDEX(gDP!U$6:U$271,MATCH(totalExpenditure!$A128,gDP!$B$6:$B$271))))</f>
        <v>#N/A</v>
      </c>
      <c r="DE128" s="77" t="e">
        <f>IF(G128="","",IF(BF128="","",G128-G128+INDEX(gDP!V$6:V$271,MATCH(totalExpenditure!$A128,gDP!$B$6:$B$271))))</f>
        <v>#N/A</v>
      </c>
      <c r="DF128" s="77" t="e">
        <f>IF(H128="","",IF(BG128="","",H128-H128+INDEX(gDP!W$6:W$271,MATCH(totalExpenditure!$A128,gDP!$B$6:$B$271))))</f>
        <v>#N/A</v>
      </c>
      <c r="DG128" s="77" t="e">
        <f>IF(I128="","",IF(BH128="","",I128-I128+INDEX(gDP!X$6:X$271,MATCH(totalExpenditure!$A128,gDP!$B$6:$B$271))))</f>
        <v>#N/A</v>
      </c>
      <c r="DH128" s="77" t="e">
        <f>IF(J128="","",IF(BI128="","",J128-J128+INDEX(gDP!Y$6:Y$271,MATCH(totalExpenditure!$A128,gDP!$B$6:$B$271))))</f>
        <v>#N/A</v>
      </c>
      <c r="DI128" s="77" t="e">
        <f>IF(K128="","",IF(BJ128="","",K128-K128+INDEX(gDP!Z$6:Z$271,MATCH(totalExpenditure!$A128,gDP!$B$6:$B$271))))</f>
        <v>#N/A</v>
      </c>
      <c r="DJ128" s="77" t="e">
        <f>IF(L128="","",IF(BK128="","",L128-L128+INDEX(gDP!AA$6:AA$271,MATCH(totalExpenditure!$A128,gDP!$B$6:$B$271))))</f>
        <v>#N/A</v>
      </c>
      <c r="DK128" s="77" t="e">
        <f>IF(M128="","",IF(BL128="","",M128-M128+INDEX(gDP!AB$6:AB$271,MATCH(totalExpenditure!$A128,gDP!$B$6:$B$271))))</f>
        <v>#N/A</v>
      </c>
      <c r="DL128" s="77" t="e">
        <f>IF(N128="","",IF(BM128="","",N128-N128+INDEX(gDP!AC$6:AC$271,MATCH(totalExpenditure!$A128,gDP!$B$6:$B$271))))</f>
        <v>#N/A</v>
      </c>
      <c r="DM128" s="77" t="e">
        <f>IF(O128="","",IF(BN128="","",O128-O128+INDEX(gDP!AD$6:AD$271,MATCH(totalExpenditure!$A128,gDP!$B$6:$B$271))))</f>
        <v>#N/A</v>
      </c>
      <c r="DN128" s="77" t="e">
        <f>IF(P128="","",IF(BO128="","",P128-P128+INDEX(gDP!AE$6:AE$271,MATCH(totalExpenditure!$A128,gDP!$B$6:$B$271))))</f>
        <v>#N/A</v>
      </c>
      <c r="DO128" s="77" t="e">
        <f>IF(Q128="","",IF(BP128="","",Q128-Q128+INDEX(gDP!AF$6:AF$271,MATCH(totalExpenditure!$A128,gDP!$B$6:$B$271))))</f>
        <v>#N/A</v>
      </c>
      <c r="DP128" s="77" t="e">
        <f>IF(R128="","",IF(BQ128="","",R128-R128+INDEX(gDP!AG$6:AG$271,MATCH(totalExpenditure!$A128,gDP!$B$6:$B$271))))</f>
        <v>#N/A</v>
      </c>
      <c r="DQ128" s="77" t="e">
        <f>IF(S128="","",IF(BR128="","",S128-S128+INDEX(gDP!AH$6:AH$271,MATCH(totalExpenditure!$A128,gDP!$B$6:$B$271))))</f>
        <v>#N/A</v>
      </c>
      <c r="DR128" s="77" t="e">
        <f>IF(T128="","",IF(BS128="","",T128-T128+INDEX(gDP!AI$6:AI$271,MATCH(totalExpenditure!$A128,gDP!$B$6:$B$271))))</f>
        <v>#N/A</v>
      </c>
      <c r="DS128" s="77" t="e">
        <f>IF(U128="","",IF(BT128="","",U128-U128+INDEX(gDP!AJ$6:AJ$271,MATCH(totalExpenditure!$A128,gDP!$B$6:$B$271))))</f>
        <v>#N/A</v>
      </c>
      <c r="DT128" s="77" t="e">
        <f>IF(V128="","",IF(BU128="","",V128-V128+INDEX(gDP!AK$6:AK$271,MATCH(totalExpenditure!$A128,gDP!$B$6:$B$271))))</f>
        <v>#N/A</v>
      </c>
      <c r="DU128" s="77" t="e">
        <f>IF(W128="","",IF(BV128="","",W128-W128+INDEX(gDP!AL$6:AL$271,MATCH(totalExpenditure!$A128,gDP!$B$6:$B$271))))</f>
        <v>#N/A</v>
      </c>
      <c r="DV128" s="77" t="e">
        <f>IF(X128="","",IF(BW128="","",X128-X128+INDEX(gDP!AM$6:AM$271,MATCH(totalExpenditure!$A128,gDP!$B$6:$B$271))))</f>
        <v>#N/A</v>
      </c>
      <c r="DW128" s="77" t="e">
        <f>IF(Y128="","",IF(BX128="","",Y128-Y128+INDEX(gDP!AN$6:AN$271,MATCH(totalExpenditure!$A128,gDP!$B$6:$B$271))))</f>
        <v>#N/A</v>
      </c>
      <c r="DX128" s="77" t="e">
        <f>IF(Z128="","",IF(BY128="","",Z128-Z128+INDEX(gDP!AO$6:AO$271,MATCH(totalExpenditure!$A128,gDP!$B$6:$B$271))))</f>
        <v>#N/A</v>
      </c>
      <c r="DY128" s="77" t="e">
        <f>IF(AA128="","",IF(BZ128="","",AA128-AA128+INDEX(gDP!AP$6:AP$271,MATCH(totalExpenditure!$A128,gDP!$B$6:$B$271))))</f>
        <v>#N/A</v>
      </c>
      <c r="DZ128" s="77" t="e">
        <f>IF(AB128="","",IF(CA128="","",AB128-AB128+INDEX(gDP!AQ$6:AQ$271,MATCH(totalExpenditure!$A128,gDP!$B$6:$B$271))))</f>
        <v>#N/A</v>
      </c>
      <c r="EA128" s="77" t="e">
        <f>IF(AC128="","",IF(CB128="","",AC128-AC128+INDEX(gDP!AR$6:AR$271,MATCH(totalExpenditure!$A128,gDP!$B$6:$B$271))))</f>
        <v>#N/A</v>
      </c>
      <c r="EB128" s="77" t="e">
        <f>IF(AD128="","",IF(CC128="","",AD128-AD128+INDEX(gDP!AS$6:AS$271,MATCH(totalExpenditure!$A128,gDP!$B$6:$B$271))))</f>
        <v>#N/A</v>
      </c>
      <c r="EC128" s="77" t="e">
        <f>IF(AE128="","",IF(CD128="","",AE128-AE128+INDEX(gDP!AT$6:AT$271,MATCH(totalExpenditure!$A128,gDP!$B$6:$B$271))))</f>
        <v>#N/A</v>
      </c>
      <c r="ED128" s="77" t="e">
        <f>IF(AF128="","",IF(CE128="","",AF128-AF128+INDEX(gDP!AU$6:AU$271,MATCH(totalExpenditure!$A128,gDP!$B$6:$B$271))))</f>
        <v>#N/A</v>
      </c>
      <c r="EE128" s="77" t="e">
        <f>IF(AG128="","",IF(CF128="","",AG128-AG128+INDEX(gDP!AV$6:AV$271,MATCH(totalExpenditure!$A128,gDP!$B$6:$B$271))))</f>
        <v>#N/A</v>
      </c>
      <c r="EF128" s="77" t="e">
        <f>IF(AH128="","",IF(CG128="","",AH128-AH128+INDEX(gDP!AW$6:AW$271,MATCH(totalExpenditure!$A128,gDP!$B$6:$B$271))))</f>
        <v>#N/A</v>
      </c>
      <c r="EG128" s="77" t="e">
        <f>IF(AI128="","",IF(CH128="","",AI128-AI128+INDEX(gDP!AX$6:AX$271,MATCH(totalExpenditure!$A128,gDP!$B$6:$B$271))))</f>
        <v>#N/A</v>
      </c>
      <c r="EH128" s="77" t="e">
        <f>IF(AJ128="","",IF(CI128="","",AJ128-AJ128+INDEX(gDP!AY$6:AY$271,MATCH(totalExpenditure!$A128,gDP!$B$6:$B$271))))</f>
        <v>#N/A</v>
      </c>
      <c r="EI128" s="77" t="e">
        <f>IF(AK128="","",IF(CJ128="","",AK128-AK128+INDEX(gDP!AZ$6:AZ$271,MATCH(totalExpenditure!$A128,gDP!$B$6:$B$271))))</f>
        <v>#N/A</v>
      </c>
      <c r="EJ128" s="77" t="e">
        <f>IF(AL128="","",IF(CK128="","",AL128-AL128+INDEX(gDP!BA$6:BA$271,MATCH(totalExpenditure!$A128,gDP!$B$6:$B$271))))</f>
        <v>#N/A</v>
      </c>
      <c r="EK128" s="77" t="e">
        <f>IF(AM128="","",IF(CL128="","",AM128-AM128+INDEX(gDP!BB$6:BB$271,MATCH(totalExpenditure!$A128,gDP!$B$6:$B$271))))</f>
        <v>#N/A</v>
      </c>
      <c r="EL128" s="77" t="e">
        <f>IF(AN128="","",IF(CM128="","",AN128-AN128+INDEX(gDP!BC$6:BC$271,MATCH(totalExpenditure!$A128,gDP!$B$6:$B$271))))</f>
        <v>#N/A</v>
      </c>
      <c r="EM128" s="77" t="e">
        <f>IF(AO128="","",IF(CN128="","",AO128-AO128+INDEX(gDP!BD$6:BD$271,MATCH(totalExpenditure!$A128,gDP!$B$6:$B$271))))</f>
        <v>#N/A</v>
      </c>
      <c r="EN128" s="77" t="e">
        <f>IF(AP128="","",IF(CO128="","",AP128-AP128+INDEX(gDP!BE$6:BE$271,MATCH(totalExpenditure!$A128,gDP!$B$6:$B$271))))</f>
        <v>#N/A</v>
      </c>
      <c r="EO128" s="77" t="e">
        <f>IF(AQ128="","",IF(CP128="","",AQ128-AQ128+INDEX(gDP!BF$6:BF$271,MATCH(totalExpenditure!$A128,gDP!$B$6:$B$271))))</f>
        <v>#N/A</v>
      </c>
      <c r="EP128" s="77" t="e">
        <f>IF(AR128="","",IF(CQ128="","",AR128-AR128+INDEX(gDP!BG$6:BG$271,MATCH(totalExpenditure!$A128,gDP!$B$6:$B$271))))</f>
        <v>#N/A</v>
      </c>
      <c r="EQ128" s="77" t="e">
        <f>IF(AS128="","",IF(CR128="","",AS128-AS128+INDEX(gDP!BH$6:BH$271,MATCH(totalExpenditure!$A128,gDP!$B$6:$B$271))))</f>
        <v>#N/A</v>
      </c>
      <c r="ER128" s="77" t="e">
        <f>IF(AT128="","",IF(CS128="","",AT128-AT128+INDEX(gDP!BI$6:BI$271,MATCH(totalExpenditure!$A128,gDP!$B$6:$B$271))))</f>
        <v>#N/A</v>
      </c>
      <c r="ES128" s="77" t="e">
        <f>IF(AU128="","",IF(CT128="","",AU128-AU128+INDEX(gDP!BJ$6:BJ$271,MATCH(totalExpenditure!$A128,gDP!$B$6:$B$271))))</f>
        <v>#N/A</v>
      </c>
      <c r="ET128" s="77" t="e">
        <f>IF(AV128="","",IF(CU128="","",AV128-AV128+INDEX(gDP!BK$6:BK$271,MATCH(totalExpenditure!$A128,gDP!$B$6:$B$271))))</f>
        <v>#N/A</v>
      </c>
      <c r="EU128" s="77" t="e">
        <f>IF(AW128="","",IF(CV128="","",AW128-AW128+INDEX(gDP!BL$6:BL$271,MATCH(totalExpenditure!$A128,gDP!$B$6:$B$271))))</f>
        <v>#N/A</v>
      </c>
      <c r="EV128" s="77" t="e">
        <f>IF(AX128="","",IF(CW128="","",AX128-AX128+INDEX(gDP!BM$6:BM$271,MATCH(totalExpenditure!$A128,gDP!$B$6:$B$271))))</f>
        <v>#N/A</v>
      </c>
      <c r="EW128" s="77" t="e">
        <f>IF(AY128="","",IF(CX128="","",AY128-AY128+INDEX(gDP!BN$6:BN$271,MATCH(totalExpenditure!$A128,gDP!$B$6:$B$271))))</f>
        <v>#N/A</v>
      </c>
      <c r="EX128" s="77" t="e">
        <f>IF(AZ128="","",IF(CY128="","",AZ128-AZ128+INDEX(gDP!BO$6:BO$271,MATCH(totalExpenditure!$A128,gDP!$B$6:$B$271))))</f>
        <v>#N/A</v>
      </c>
    </row>
    <row r="129" spans="1:154" x14ac:dyDescent="0.35">
      <c r="A129" t="s">
        <v>467</v>
      </c>
      <c r="B129" s="77" t="str">
        <f>IF(INDEX([2]pivotTable!B$3:B$308,MATCH(totalExpenditure!$A129,[2]pivotTable!$A$3:$A$308,0))/100*INDEX(gDP!Q$6:Q$271,MATCH(totalExpenditure!$A129,gDP!$B$6:$B$271))=0,"",INDEX([2]pivotTable!B$3:B$308,MATCH(totalExpenditure!$A129,[2]pivotTable!$A$3:$A$308,0))/100*INDEX(gDP!Q$6:Q$271,MATCH(totalExpenditure!$A129,gDP!$B$6:$B$271)))</f>
        <v/>
      </c>
      <c r="C129" s="77" t="str">
        <f>IF(INDEX([2]pivotTable!C$3:C$308,MATCH(totalExpenditure!$A129,[2]pivotTable!$A$3:$A$308,0))/100*INDEX(gDP!R$6:R$271,MATCH(totalExpenditure!$A129,gDP!$B$6:$B$271))=0,"",INDEX([2]pivotTable!C$3:C$308,MATCH(totalExpenditure!$A129,[2]pivotTable!$A$3:$A$308,0))/100*INDEX(gDP!R$6:R$271,MATCH(totalExpenditure!$A129,gDP!$B$6:$B$271)))</f>
        <v/>
      </c>
      <c r="D129" s="77" t="str">
        <f>IF(INDEX([2]pivotTable!D$3:D$308,MATCH(totalExpenditure!$A129,[2]pivotTable!$A$3:$A$308,0))/100*INDEX(gDP!S$6:S$271,MATCH(totalExpenditure!$A129,gDP!$B$6:$B$271))=0,"",INDEX([2]pivotTable!D$3:D$308,MATCH(totalExpenditure!$A129,[2]pivotTable!$A$3:$A$308,0))/100*INDEX(gDP!S$6:S$271,MATCH(totalExpenditure!$A129,gDP!$B$6:$B$271)))</f>
        <v/>
      </c>
      <c r="E129" s="77" t="str">
        <f>IF(INDEX([2]pivotTable!E$3:E$308,MATCH(totalExpenditure!$A129,[2]pivotTable!$A$3:$A$308,0))/100*INDEX(gDP!T$6:T$271,MATCH(totalExpenditure!$A129,gDP!$B$6:$B$271))=0,"",INDEX([2]pivotTable!E$3:E$308,MATCH(totalExpenditure!$A129,[2]pivotTable!$A$3:$A$308,0))/100*INDEX(gDP!T$6:T$271,MATCH(totalExpenditure!$A129,gDP!$B$6:$B$271)))</f>
        <v/>
      </c>
      <c r="F129" s="77" t="str">
        <f>IF(INDEX([2]pivotTable!F$3:F$308,MATCH(totalExpenditure!$A129,[2]pivotTable!$A$3:$A$308,0))/100*INDEX(gDP!U$6:U$271,MATCH(totalExpenditure!$A129,gDP!$B$6:$B$271))=0,"",INDEX([2]pivotTable!F$3:F$308,MATCH(totalExpenditure!$A129,[2]pivotTable!$A$3:$A$308,0))/100*INDEX(gDP!U$6:U$271,MATCH(totalExpenditure!$A129,gDP!$B$6:$B$271)))</f>
        <v/>
      </c>
      <c r="G129" s="77" t="str">
        <f>IF(INDEX([2]pivotTable!G$3:G$308,MATCH(totalExpenditure!$A129,[2]pivotTable!$A$3:$A$308,0))/100*INDEX(gDP!V$6:V$271,MATCH(totalExpenditure!$A129,gDP!$B$6:$B$271))=0,"",INDEX([2]pivotTable!G$3:G$308,MATCH(totalExpenditure!$A129,[2]pivotTable!$A$3:$A$308,0))/100*INDEX(gDP!V$6:V$271,MATCH(totalExpenditure!$A129,gDP!$B$6:$B$271)))</f>
        <v/>
      </c>
      <c r="H129" s="77" t="str">
        <f>IF(INDEX([2]pivotTable!H$3:H$308,MATCH(totalExpenditure!$A129,[2]pivotTable!$A$3:$A$308,0))/100*INDEX(gDP!W$6:W$271,MATCH(totalExpenditure!$A129,gDP!$B$6:$B$271))=0,"",INDEX([2]pivotTable!H$3:H$308,MATCH(totalExpenditure!$A129,[2]pivotTable!$A$3:$A$308,0))/100*INDEX(gDP!W$6:W$271,MATCH(totalExpenditure!$A129,gDP!$B$6:$B$271)))</f>
        <v/>
      </c>
      <c r="I129" s="77" t="str">
        <f>IF(INDEX([2]pivotTable!I$3:I$308,MATCH(totalExpenditure!$A129,[2]pivotTable!$A$3:$A$308,0))/100*INDEX(gDP!X$6:X$271,MATCH(totalExpenditure!$A129,gDP!$B$6:$B$271))=0,"",INDEX([2]pivotTable!I$3:I$308,MATCH(totalExpenditure!$A129,[2]pivotTable!$A$3:$A$308,0))/100*INDEX(gDP!X$6:X$271,MATCH(totalExpenditure!$A129,gDP!$B$6:$B$271)))</f>
        <v/>
      </c>
      <c r="J129" s="77" t="str">
        <f>IF(INDEX([2]pivotTable!J$3:J$308,MATCH(totalExpenditure!$A129,[2]pivotTable!$A$3:$A$308,0))/100*INDEX(gDP!Y$6:Y$271,MATCH(totalExpenditure!$A129,gDP!$B$6:$B$271))=0,"",INDEX([2]pivotTable!J$3:J$308,MATCH(totalExpenditure!$A129,[2]pivotTable!$A$3:$A$308,0))/100*INDEX(gDP!Y$6:Y$271,MATCH(totalExpenditure!$A129,gDP!$B$6:$B$271)))</f>
        <v/>
      </c>
      <c r="K129" s="77" t="str">
        <f>IF(INDEX([2]pivotTable!K$3:K$308,MATCH(totalExpenditure!$A129,[2]pivotTable!$A$3:$A$308,0))/100*INDEX(gDP!Z$6:Z$271,MATCH(totalExpenditure!$A129,gDP!$B$6:$B$271))=0,"",INDEX([2]pivotTable!K$3:K$308,MATCH(totalExpenditure!$A129,[2]pivotTable!$A$3:$A$308,0))/100*INDEX(gDP!Z$6:Z$271,MATCH(totalExpenditure!$A129,gDP!$B$6:$B$271)))</f>
        <v/>
      </c>
      <c r="L129" s="77" t="str">
        <f>IF(INDEX([2]pivotTable!L$3:L$308,MATCH(totalExpenditure!$A129,[2]pivotTable!$A$3:$A$308,0))/100*INDEX(gDP!AA$6:AA$271,MATCH(totalExpenditure!$A129,gDP!$B$6:$B$271))=0,"",INDEX([2]pivotTable!L$3:L$308,MATCH(totalExpenditure!$A129,[2]pivotTable!$A$3:$A$308,0))/100*INDEX(gDP!AA$6:AA$271,MATCH(totalExpenditure!$A129,gDP!$B$6:$B$271)))</f>
        <v/>
      </c>
      <c r="M129" s="77" t="str">
        <f>IF(INDEX([2]pivotTable!M$3:M$308,MATCH(totalExpenditure!$A129,[2]pivotTable!$A$3:$A$308,0))/100*INDEX(gDP!AB$6:AB$271,MATCH(totalExpenditure!$A129,gDP!$B$6:$B$271))=0,"",INDEX([2]pivotTable!M$3:M$308,MATCH(totalExpenditure!$A129,[2]pivotTable!$A$3:$A$308,0))/100*INDEX(gDP!AB$6:AB$271,MATCH(totalExpenditure!$A129,gDP!$B$6:$B$271)))</f>
        <v/>
      </c>
      <c r="N129" s="77" t="str">
        <f>IF(INDEX([2]pivotTable!N$3:N$308,MATCH(totalExpenditure!$A129,[2]pivotTable!$A$3:$A$308,0))/100*INDEX(gDP!AC$6:AC$271,MATCH(totalExpenditure!$A129,gDP!$B$6:$B$271))=0,"",INDEX([2]pivotTable!N$3:N$308,MATCH(totalExpenditure!$A129,[2]pivotTable!$A$3:$A$308,0))/100*INDEX(gDP!AC$6:AC$271,MATCH(totalExpenditure!$A129,gDP!$B$6:$B$271)))</f>
        <v/>
      </c>
      <c r="O129" s="77" t="str">
        <f>IF(INDEX([2]pivotTable!O$3:O$308,MATCH(totalExpenditure!$A129,[2]pivotTable!$A$3:$A$308,0))/100*INDEX(gDP!AD$6:AD$271,MATCH(totalExpenditure!$A129,gDP!$B$6:$B$271))=0,"",INDEX([2]pivotTable!O$3:O$308,MATCH(totalExpenditure!$A129,[2]pivotTable!$A$3:$A$308,0))/100*INDEX(gDP!AD$6:AD$271,MATCH(totalExpenditure!$A129,gDP!$B$6:$B$271)))</f>
        <v/>
      </c>
      <c r="P129" s="77" t="str">
        <f>IF(INDEX([2]pivotTable!P$3:P$308,MATCH(totalExpenditure!$A129,[2]pivotTable!$A$3:$A$308,0))/100*INDEX(gDP!AE$6:AE$271,MATCH(totalExpenditure!$A129,gDP!$B$6:$B$271))=0,"",INDEX([2]pivotTable!P$3:P$308,MATCH(totalExpenditure!$A129,[2]pivotTable!$A$3:$A$308,0))/100*INDEX(gDP!AE$6:AE$271,MATCH(totalExpenditure!$A129,gDP!$B$6:$B$271)))</f>
        <v/>
      </c>
      <c r="Q129" s="77" t="str">
        <f>IF(INDEX([2]pivotTable!Q$3:Q$308,MATCH(totalExpenditure!$A129,[2]pivotTable!$A$3:$A$308,0))/100*INDEX(gDP!AF$6:AF$271,MATCH(totalExpenditure!$A129,gDP!$B$6:$B$271))=0,"",INDEX([2]pivotTable!Q$3:Q$308,MATCH(totalExpenditure!$A129,[2]pivotTable!$A$3:$A$308,0))/100*INDEX(gDP!AF$6:AF$271,MATCH(totalExpenditure!$A129,gDP!$B$6:$B$271)))</f>
        <v/>
      </c>
      <c r="R129" s="77" t="str">
        <f>IF(INDEX([2]pivotTable!R$3:R$308,MATCH(totalExpenditure!$A129,[2]pivotTable!$A$3:$A$308,0))/100*INDEX(gDP!AG$6:AG$271,MATCH(totalExpenditure!$A129,gDP!$B$6:$B$271))=0,"",INDEX([2]pivotTable!R$3:R$308,MATCH(totalExpenditure!$A129,[2]pivotTable!$A$3:$A$308,0))/100*INDEX(gDP!AG$6:AG$271,MATCH(totalExpenditure!$A129,gDP!$B$6:$B$271)))</f>
        <v/>
      </c>
      <c r="S129" s="77" t="str">
        <f>IF(INDEX([2]pivotTable!S$3:S$308,MATCH(totalExpenditure!$A129,[2]pivotTable!$A$3:$A$308,0))/100*INDEX(gDP!AH$6:AH$271,MATCH(totalExpenditure!$A129,gDP!$B$6:$B$271))=0,"",INDEX([2]pivotTable!S$3:S$308,MATCH(totalExpenditure!$A129,[2]pivotTable!$A$3:$A$308,0))/100*INDEX(gDP!AH$6:AH$271,MATCH(totalExpenditure!$A129,gDP!$B$6:$B$271)))</f>
        <v/>
      </c>
      <c r="T129" s="77" t="str">
        <f>IF(INDEX([2]pivotTable!T$3:T$308,MATCH(totalExpenditure!$A129,[2]pivotTable!$A$3:$A$308,0))/100*INDEX(gDP!AI$6:AI$271,MATCH(totalExpenditure!$A129,gDP!$B$6:$B$271))=0,"",INDEX([2]pivotTable!T$3:T$308,MATCH(totalExpenditure!$A129,[2]pivotTable!$A$3:$A$308,0))/100*INDEX(gDP!AI$6:AI$271,MATCH(totalExpenditure!$A129,gDP!$B$6:$B$271)))</f>
        <v/>
      </c>
      <c r="U129" s="77" t="str">
        <f>IF(INDEX([2]pivotTable!U$3:U$308,MATCH(totalExpenditure!$A129,[2]pivotTable!$A$3:$A$308,0))/100*INDEX(gDP!AJ$6:AJ$271,MATCH(totalExpenditure!$A129,gDP!$B$6:$B$271))=0,"",INDEX([2]pivotTable!U$3:U$308,MATCH(totalExpenditure!$A129,[2]pivotTable!$A$3:$A$308,0))/100*INDEX(gDP!AJ$6:AJ$271,MATCH(totalExpenditure!$A129,gDP!$B$6:$B$271)))</f>
        <v/>
      </c>
      <c r="V129" s="77" t="str">
        <f>IF(INDEX([2]pivotTable!V$3:V$308,MATCH(totalExpenditure!$A129,[2]pivotTable!$A$3:$A$308,0))/100*INDEX(gDP!AK$6:AK$271,MATCH(totalExpenditure!$A129,gDP!$B$6:$B$271))=0,"",INDEX([2]pivotTable!V$3:V$308,MATCH(totalExpenditure!$A129,[2]pivotTable!$A$3:$A$308,0))/100*INDEX(gDP!AK$6:AK$271,MATCH(totalExpenditure!$A129,gDP!$B$6:$B$271)))</f>
        <v/>
      </c>
      <c r="W129" s="77" t="str">
        <f>IF(INDEX([2]pivotTable!W$3:W$308,MATCH(totalExpenditure!$A129,[2]pivotTable!$A$3:$A$308,0))/100*INDEX(gDP!AL$6:AL$271,MATCH(totalExpenditure!$A129,gDP!$B$6:$B$271))=0,"",INDEX([2]pivotTable!W$3:W$308,MATCH(totalExpenditure!$A129,[2]pivotTable!$A$3:$A$308,0))/100*INDEX(gDP!AL$6:AL$271,MATCH(totalExpenditure!$A129,gDP!$B$6:$B$271)))</f>
        <v/>
      </c>
      <c r="X129" s="77" t="str">
        <f>IF(INDEX([2]pivotTable!X$3:X$308,MATCH(totalExpenditure!$A129,[2]pivotTable!$A$3:$A$308,0))/100*INDEX(gDP!AM$6:AM$271,MATCH(totalExpenditure!$A129,gDP!$B$6:$B$271))=0,"",INDEX([2]pivotTable!X$3:X$308,MATCH(totalExpenditure!$A129,[2]pivotTable!$A$3:$A$308,0))/100*INDEX(gDP!AM$6:AM$271,MATCH(totalExpenditure!$A129,gDP!$B$6:$B$271)))</f>
        <v/>
      </c>
      <c r="Y129" s="77" t="str">
        <f>IF(INDEX([2]pivotTable!Y$3:Y$308,MATCH(totalExpenditure!$A129,[2]pivotTable!$A$3:$A$308,0))/100*INDEX(gDP!AN$6:AN$271,MATCH(totalExpenditure!$A129,gDP!$B$6:$B$271))=0,"",INDEX([2]pivotTable!Y$3:Y$308,MATCH(totalExpenditure!$A129,[2]pivotTable!$A$3:$A$308,0))/100*INDEX(gDP!AN$6:AN$271,MATCH(totalExpenditure!$A129,gDP!$B$6:$B$271)))</f>
        <v/>
      </c>
      <c r="Z129" s="77" t="str">
        <f>IF(INDEX([2]pivotTable!Z$3:Z$308,MATCH(totalExpenditure!$A129,[2]pivotTable!$A$3:$A$308,0))/100*INDEX(gDP!AO$6:AO$271,MATCH(totalExpenditure!$A129,gDP!$B$6:$B$271))=0,"",INDEX([2]pivotTable!Z$3:Z$308,MATCH(totalExpenditure!$A129,[2]pivotTable!$A$3:$A$308,0))/100*INDEX(gDP!AO$6:AO$271,MATCH(totalExpenditure!$A129,gDP!$B$6:$B$271)))</f>
        <v/>
      </c>
      <c r="AA129" s="77" t="str">
        <f>IF(INDEX([2]pivotTable!AA$3:AA$308,MATCH(totalExpenditure!$A129,[2]pivotTable!$A$3:$A$308,0))/100*INDEX(gDP!AP$6:AP$271,MATCH(totalExpenditure!$A129,gDP!$B$6:$B$271))=0,"",INDEX([2]pivotTable!AA$3:AA$308,MATCH(totalExpenditure!$A129,[2]pivotTable!$A$3:$A$308,0))/100*INDEX(gDP!AP$6:AP$271,MATCH(totalExpenditure!$A129,gDP!$B$6:$B$271)))</f>
        <v/>
      </c>
      <c r="AB129" s="77" t="str">
        <f>IF(INDEX([2]pivotTable!AB$3:AB$308,MATCH(totalExpenditure!$A129,[2]pivotTable!$A$3:$A$308,0))/100*INDEX(gDP!AQ$6:AQ$271,MATCH(totalExpenditure!$A129,gDP!$B$6:$B$271))=0,"",INDEX([2]pivotTable!AB$3:AB$308,MATCH(totalExpenditure!$A129,[2]pivotTable!$A$3:$A$308,0))/100*INDEX(gDP!AQ$6:AQ$271,MATCH(totalExpenditure!$A129,gDP!$B$6:$B$271)))</f>
        <v/>
      </c>
      <c r="AC129" s="77" t="str">
        <f>IF(INDEX([2]pivotTable!AC$3:AC$308,MATCH(totalExpenditure!$A129,[2]pivotTable!$A$3:$A$308,0))/100*INDEX(gDP!AR$6:AR$271,MATCH(totalExpenditure!$A129,gDP!$B$6:$B$271))=0,"",INDEX([2]pivotTable!AC$3:AC$308,MATCH(totalExpenditure!$A129,[2]pivotTable!$A$3:$A$308,0))/100*INDEX(gDP!AR$6:AR$271,MATCH(totalExpenditure!$A129,gDP!$B$6:$B$271)))</f>
        <v/>
      </c>
      <c r="AD129" s="77" t="str">
        <f>IF(INDEX([2]pivotTable!AD$3:AD$308,MATCH(totalExpenditure!$A129,[2]pivotTable!$A$3:$A$308,0))/100*INDEX(gDP!AS$6:AS$271,MATCH(totalExpenditure!$A129,gDP!$B$6:$B$271))=0,"",INDEX([2]pivotTable!AD$3:AD$308,MATCH(totalExpenditure!$A129,[2]pivotTable!$A$3:$A$308,0))/100*INDEX(gDP!AS$6:AS$271,MATCH(totalExpenditure!$A129,gDP!$B$6:$B$271)))</f>
        <v/>
      </c>
      <c r="AE129" s="77" t="str">
        <f>IF(INDEX([2]pivotTable!AE$3:AE$308,MATCH(totalExpenditure!$A129,[2]pivotTable!$A$3:$A$308,0))/100*INDEX(gDP!AT$6:AT$271,MATCH(totalExpenditure!$A129,gDP!$B$6:$B$271))=0,"",INDEX([2]pivotTable!AE$3:AE$308,MATCH(totalExpenditure!$A129,[2]pivotTable!$A$3:$A$308,0))/100*INDEX(gDP!AT$6:AT$271,MATCH(totalExpenditure!$A129,gDP!$B$6:$B$271)))</f>
        <v/>
      </c>
      <c r="AF129" s="77" t="str">
        <f>IF(INDEX([2]pivotTable!AF$3:AF$308,MATCH(totalExpenditure!$A129,[2]pivotTable!$A$3:$A$308,0))/100*INDEX(gDP!AU$6:AU$271,MATCH(totalExpenditure!$A129,gDP!$B$6:$B$271))=0,"",INDEX([2]pivotTable!AF$3:AF$308,MATCH(totalExpenditure!$A129,[2]pivotTable!$A$3:$A$308,0))/100*INDEX(gDP!AU$6:AU$271,MATCH(totalExpenditure!$A129,gDP!$B$6:$B$271)))</f>
        <v/>
      </c>
      <c r="AG129" s="77" t="str">
        <f>IF(INDEX([2]pivotTable!AG$3:AG$308,MATCH(totalExpenditure!$A129,[2]pivotTable!$A$3:$A$308,0))/100*INDEX(gDP!AV$6:AV$271,MATCH(totalExpenditure!$A129,gDP!$B$6:$B$271))=0,"",INDEX([2]pivotTable!AG$3:AG$308,MATCH(totalExpenditure!$A129,[2]pivotTable!$A$3:$A$308,0))/100*INDEX(gDP!AV$6:AV$271,MATCH(totalExpenditure!$A129,gDP!$B$6:$B$271)))</f>
        <v/>
      </c>
      <c r="AH129" s="77" t="str">
        <f>IF(INDEX([2]pivotTable!AH$3:AH$308,MATCH(totalExpenditure!$A129,[2]pivotTable!$A$3:$A$308,0))/100*INDEX(gDP!AW$6:AW$271,MATCH(totalExpenditure!$A129,gDP!$B$6:$B$271))=0,"",INDEX([2]pivotTable!AH$3:AH$308,MATCH(totalExpenditure!$A129,[2]pivotTable!$A$3:$A$308,0))/100*INDEX(gDP!AW$6:AW$271,MATCH(totalExpenditure!$A129,gDP!$B$6:$B$271)))</f>
        <v/>
      </c>
      <c r="AI129" s="77" t="str">
        <f>IF(INDEX([2]pivotTable!AI$3:AI$308,MATCH(totalExpenditure!$A129,[2]pivotTable!$A$3:$A$308,0))/100*INDEX(gDP!AX$6:AX$271,MATCH(totalExpenditure!$A129,gDP!$B$6:$B$271))=0,"",INDEX([2]pivotTable!AI$3:AI$308,MATCH(totalExpenditure!$A129,[2]pivotTable!$A$3:$A$308,0))/100*INDEX(gDP!AX$6:AX$271,MATCH(totalExpenditure!$A129,gDP!$B$6:$B$271)))</f>
        <v/>
      </c>
      <c r="AJ129" s="77" t="str">
        <f>IF(INDEX([2]pivotTable!AJ$3:AJ$308,MATCH(totalExpenditure!$A129,[2]pivotTable!$A$3:$A$308,0))/100*INDEX(gDP!AY$6:AY$271,MATCH(totalExpenditure!$A129,gDP!$B$6:$B$271))=0,"",INDEX([2]pivotTable!AJ$3:AJ$308,MATCH(totalExpenditure!$A129,[2]pivotTable!$A$3:$A$308,0))/100*INDEX(gDP!AY$6:AY$271,MATCH(totalExpenditure!$A129,gDP!$B$6:$B$271)))</f>
        <v/>
      </c>
      <c r="AK129" s="77" t="str">
        <f>IF(INDEX([2]pivotTable!AK$3:AK$308,MATCH(totalExpenditure!$A129,[2]pivotTable!$A$3:$A$308,0))/100*INDEX(gDP!AZ$6:AZ$271,MATCH(totalExpenditure!$A129,gDP!$B$6:$B$271))=0,"",INDEX([2]pivotTable!AK$3:AK$308,MATCH(totalExpenditure!$A129,[2]pivotTable!$A$3:$A$308,0))/100*INDEX(gDP!AZ$6:AZ$271,MATCH(totalExpenditure!$A129,gDP!$B$6:$B$271)))</f>
        <v/>
      </c>
      <c r="AL129" s="77" t="str">
        <f>IF(INDEX([2]pivotTable!AL$3:AL$308,MATCH(totalExpenditure!$A129,[2]pivotTable!$A$3:$A$308,0))/100*INDEX(gDP!BA$6:BA$271,MATCH(totalExpenditure!$A129,gDP!$B$6:$B$271))=0,"",INDEX([2]pivotTable!AL$3:AL$308,MATCH(totalExpenditure!$A129,[2]pivotTable!$A$3:$A$308,0))/100*INDEX(gDP!BA$6:BA$271,MATCH(totalExpenditure!$A129,gDP!$B$6:$B$271)))</f>
        <v/>
      </c>
      <c r="AM129" s="77" t="str">
        <f>IF(INDEX([2]pivotTable!AM$3:AM$308,MATCH(totalExpenditure!$A129,[2]pivotTable!$A$3:$A$308,0))/100*INDEX(gDP!BB$6:BB$271,MATCH(totalExpenditure!$A129,gDP!$B$6:$B$271))=0,"",INDEX([2]pivotTable!AM$3:AM$308,MATCH(totalExpenditure!$A129,[2]pivotTable!$A$3:$A$308,0))/100*INDEX(gDP!BB$6:BB$271,MATCH(totalExpenditure!$A129,gDP!$B$6:$B$271)))</f>
        <v/>
      </c>
      <c r="AN129" s="77" t="str">
        <f>IF(INDEX([2]pivotTable!AN$3:AN$308,MATCH(totalExpenditure!$A129,[2]pivotTable!$A$3:$A$308,0))/100*INDEX(gDP!BC$6:BC$271,MATCH(totalExpenditure!$A129,gDP!$B$6:$B$271))=0,"",INDEX([2]pivotTable!AN$3:AN$308,MATCH(totalExpenditure!$A129,[2]pivotTable!$A$3:$A$308,0))/100*INDEX(gDP!BC$6:BC$271,MATCH(totalExpenditure!$A129,gDP!$B$6:$B$271)))</f>
        <v/>
      </c>
      <c r="AO129" s="77" t="str">
        <f>IF(INDEX([2]pivotTable!AO$3:AO$308,MATCH(totalExpenditure!$A129,[2]pivotTable!$A$3:$A$308,0))/100*INDEX(gDP!BD$6:BD$271,MATCH(totalExpenditure!$A129,gDP!$B$6:$B$271))=0,"",INDEX([2]pivotTable!AO$3:AO$308,MATCH(totalExpenditure!$A129,[2]pivotTable!$A$3:$A$308,0))/100*INDEX(gDP!BD$6:BD$271,MATCH(totalExpenditure!$A129,gDP!$B$6:$B$271)))</f>
        <v/>
      </c>
      <c r="AP129" s="77" t="str">
        <f>IF(INDEX([2]pivotTable!AP$3:AP$308,MATCH(totalExpenditure!$A129,[2]pivotTable!$A$3:$A$308,0))/100*INDEX(gDP!BE$6:BE$271,MATCH(totalExpenditure!$A129,gDP!$B$6:$B$271))=0,"",INDEX([2]pivotTable!AP$3:AP$308,MATCH(totalExpenditure!$A129,[2]pivotTable!$A$3:$A$308,0))/100*INDEX(gDP!BE$6:BE$271,MATCH(totalExpenditure!$A129,gDP!$B$6:$B$271)))</f>
        <v/>
      </c>
      <c r="AQ129" s="77" t="str">
        <f>IF(INDEX([2]pivotTable!AQ$3:AQ$308,MATCH(totalExpenditure!$A129,[2]pivotTable!$A$3:$A$308,0))/100*INDEX(gDP!BF$6:BF$271,MATCH(totalExpenditure!$A129,gDP!$B$6:$B$271))=0,"",INDEX([2]pivotTable!AQ$3:AQ$308,MATCH(totalExpenditure!$A129,[2]pivotTable!$A$3:$A$308,0))/100*INDEX(gDP!BF$6:BF$271,MATCH(totalExpenditure!$A129,gDP!$B$6:$B$271)))</f>
        <v/>
      </c>
      <c r="AR129" s="77" t="str">
        <f>IF(INDEX([2]pivotTable!AR$3:AR$308,MATCH(totalExpenditure!$A129,[2]pivotTable!$A$3:$A$308,0))/100*INDEX(gDP!BG$6:BG$271,MATCH(totalExpenditure!$A129,gDP!$B$6:$B$271))=0,"",INDEX([2]pivotTable!AR$3:AR$308,MATCH(totalExpenditure!$A129,[2]pivotTable!$A$3:$A$308,0))/100*INDEX(gDP!BG$6:BG$271,MATCH(totalExpenditure!$A129,gDP!$B$6:$B$271)))</f>
        <v/>
      </c>
      <c r="AS129" s="77" t="str">
        <f>IF(INDEX([2]pivotTable!AS$3:AS$308,MATCH(totalExpenditure!$A129,[2]pivotTable!$A$3:$A$308,0))/100*INDEX(gDP!BH$6:BH$271,MATCH(totalExpenditure!$A129,gDP!$B$6:$B$271))=0,"",INDEX([2]pivotTable!AS$3:AS$308,MATCH(totalExpenditure!$A129,[2]pivotTable!$A$3:$A$308,0))/100*INDEX(gDP!BH$6:BH$271,MATCH(totalExpenditure!$A129,gDP!$B$6:$B$271)))</f>
        <v/>
      </c>
      <c r="AT129" s="77" t="str">
        <f>IF(INDEX([2]pivotTable!AT$3:AT$308,MATCH(totalExpenditure!$A129,[2]pivotTable!$A$3:$A$308,0))/100*INDEX(gDP!BI$6:BI$271,MATCH(totalExpenditure!$A129,gDP!$B$6:$B$271))=0,"",INDEX([2]pivotTable!AT$3:AT$308,MATCH(totalExpenditure!$A129,[2]pivotTable!$A$3:$A$308,0))/100*INDEX(gDP!BI$6:BI$271,MATCH(totalExpenditure!$A129,gDP!$B$6:$B$271)))</f>
        <v/>
      </c>
      <c r="AU129" s="77" t="str">
        <f>IF(INDEX([2]pivotTable!AU$3:AU$308,MATCH(totalExpenditure!$A129,[2]pivotTable!$A$3:$A$308,0))/100*INDEX(gDP!BJ$6:BJ$271,MATCH(totalExpenditure!$A129,gDP!$B$6:$B$271))=0,"",INDEX([2]pivotTable!AU$3:AU$308,MATCH(totalExpenditure!$A129,[2]pivotTable!$A$3:$A$308,0))/100*INDEX(gDP!BJ$6:BJ$271,MATCH(totalExpenditure!$A129,gDP!$B$6:$B$271)))</f>
        <v/>
      </c>
      <c r="AV129" s="77" t="str">
        <f>IF(INDEX([2]pivotTable!AV$3:AV$308,MATCH(totalExpenditure!$A129,[2]pivotTable!$A$3:$A$308,0))/100*INDEX(gDP!BK$6:BK$271,MATCH(totalExpenditure!$A129,gDP!$B$6:$B$271))=0,"",INDEX([2]pivotTable!AV$3:AV$308,MATCH(totalExpenditure!$A129,[2]pivotTable!$A$3:$A$308,0))/100*INDEX(gDP!BK$6:BK$271,MATCH(totalExpenditure!$A129,gDP!$B$6:$B$271)))</f>
        <v/>
      </c>
      <c r="AW129" s="77" t="str">
        <f>IF(INDEX([2]pivotTable!AW$3:AW$308,MATCH(totalExpenditure!$A129,[2]pivotTable!$A$3:$A$308,0))/100*INDEX(gDP!BL$6:BL$271,MATCH(totalExpenditure!$A129,gDP!$B$6:$B$271))=0,"",INDEX([2]pivotTable!AW$3:AW$308,MATCH(totalExpenditure!$A129,[2]pivotTable!$A$3:$A$308,0))/100*INDEX(gDP!BL$6:BL$271,MATCH(totalExpenditure!$A129,gDP!$B$6:$B$271)))</f>
        <v/>
      </c>
      <c r="AX129" s="77" t="str">
        <f>IF(INDEX([2]pivotTable!AX$3:AX$308,MATCH(totalExpenditure!$A129,[2]pivotTable!$A$3:$A$308,0))/100*INDEX(gDP!BM$6:BM$271,MATCH(totalExpenditure!$A129,gDP!$B$6:$B$271))=0,"",INDEX([2]pivotTable!AX$3:AX$308,MATCH(totalExpenditure!$A129,[2]pivotTable!$A$3:$A$308,0))/100*INDEX(gDP!BM$6:BM$271,MATCH(totalExpenditure!$A129,gDP!$B$6:$B$271)))</f>
        <v/>
      </c>
      <c r="AY129" s="77" t="str">
        <f>IF(INDEX([2]pivotTable!AY$3:AY$308,MATCH(totalExpenditure!$A129,[2]pivotTable!$A$3:$A$308,0))/100*INDEX(gDP!BN$6:BN$271,MATCH(totalExpenditure!$A129,gDP!$B$6:$B$271))=0,"",INDEX([2]pivotTable!AY$3:AY$308,MATCH(totalExpenditure!$A129,[2]pivotTable!$A$3:$A$308,0))/100*INDEX(gDP!BN$6:BN$271,MATCH(totalExpenditure!$A129,gDP!$B$6:$B$271)))</f>
        <v/>
      </c>
      <c r="AZ129" s="77" t="str">
        <f>IF(INDEX([2]pivotTable!AZ$3:AZ$308,MATCH(totalExpenditure!$A129,[2]pivotTable!$A$3:$A$308,0))/100*INDEX(gDP!BO$6:BO$271,MATCH(totalExpenditure!$A129,gDP!$B$6:$B$271))=0,"",INDEX([2]pivotTable!AZ$3:AZ$308,MATCH(totalExpenditure!$A129,[2]pivotTable!$A$3:$A$308,0))/100*INDEX(gDP!BO$6:BO$271,MATCH(totalExpenditure!$A129,gDP!$B$6:$B$271)))</f>
        <v/>
      </c>
      <c r="BA129" s="77" t="str">
        <f>IF(INDEX([2]pivotTable!B$310:B$615,MATCH(totalExpenditure!$A129,[2]pivotTable!$A$310:$A$615,0))/100*INDEX(gDP!Q$6:Q$271,MATCH(totalExpenditure!$A129,gDP!$B$6:$B$271))=0,"",INDEX([2]pivotTable!B$310:B$615,MATCH(totalExpenditure!$A129,[2]pivotTable!$A$310:$A$615,0))/100*INDEX(gDP!Q$6:Q$271,MATCH(totalExpenditure!$A129,gDP!$B$6:$B$271)))</f>
        <v/>
      </c>
      <c r="BB129" s="77" t="str">
        <f>IF(INDEX([2]pivotTable!C$310:C$615,MATCH(totalExpenditure!$A129,[2]pivotTable!$A$310:$A$615,0))/100*INDEX(gDP!R$6:R$271,MATCH(totalExpenditure!$A129,gDP!$B$6:$B$271))=0,"",INDEX([2]pivotTable!C$310:C$615,MATCH(totalExpenditure!$A129,[2]pivotTable!$A$310:$A$615,0))/100*INDEX(gDP!R$6:R$271,MATCH(totalExpenditure!$A129,gDP!$B$6:$B$271)))</f>
        <v/>
      </c>
      <c r="BC129" s="77" t="str">
        <f>IF(INDEX([2]pivotTable!D$310:D$615,MATCH(totalExpenditure!$A129,[2]pivotTable!$A$310:$A$615,0))/100*INDEX(gDP!S$6:S$271,MATCH(totalExpenditure!$A129,gDP!$B$6:$B$271))=0,"",INDEX([2]pivotTable!D$310:D$615,MATCH(totalExpenditure!$A129,[2]pivotTable!$A$310:$A$615,0))/100*INDEX(gDP!S$6:S$271,MATCH(totalExpenditure!$A129,gDP!$B$6:$B$271)))</f>
        <v/>
      </c>
      <c r="BD129" s="77" t="str">
        <f>IF(INDEX([2]pivotTable!E$310:E$615,MATCH(totalExpenditure!$A129,[2]pivotTable!$A$310:$A$615,0))/100*INDEX(gDP!T$6:T$271,MATCH(totalExpenditure!$A129,gDP!$B$6:$B$271))=0,"",INDEX([2]pivotTable!E$310:E$615,MATCH(totalExpenditure!$A129,[2]pivotTable!$A$310:$A$615,0))/100*INDEX(gDP!T$6:T$271,MATCH(totalExpenditure!$A129,gDP!$B$6:$B$271)))</f>
        <v/>
      </c>
      <c r="BE129" s="77" t="str">
        <f>IF(INDEX([2]pivotTable!F$310:F$615,MATCH(totalExpenditure!$A129,[2]pivotTable!$A$310:$A$615,0))/100*INDEX(gDP!U$6:U$271,MATCH(totalExpenditure!$A129,gDP!$B$6:$B$271))=0,"",INDEX([2]pivotTable!F$310:F$615,MATCH(totalExpenditure!$A129,[2]pivotTable!$A$310:$A$615,0))/100*INDEX(gDP!U$6:U$271,MATCH(totalExpenditure!$A129,gDP!$B$6:$B$271)))</f>
        <v/>
      </c>
      <c r="BF129" s="77" t="str">
        <f>IF(INDEX([2]pivotTable!G$310:G$615,MATCH(totalExpenditure!$A129,[2]pivotTable!$A$310:$A$615,0))/100*INDEX(gDP!V$6:V$271,MATCH(totalExpenditure!$A129,gDP!$B$6:$B$271))=0,"",INDEX([2]pivotTable!G$310:G$615,MATCH(totalExpenditure!$A129,[2]pivotTable!$A$310:$A$615,0))/100*INDEX(gDP!V$6:V$271,MATCH(totalExpenditure!$A129,gDP!$B$6:$B$271)))</f>
        <v/>
      </c>
      <c r="BG129" s="77" t="str">
        <f>IF(INDEX([2]pivotTable!H$310:H$615,MATCH(totalExpenditure!$A129,[2]pivotTable!$A$310:$A$615,0))/100*INDEX(gDP!W$6:W$271,MATCH(totalExpenditure!$A129,gDP!$B$6:$B$271))=0,"",INDEX([2]pivotTable!H$310:H$615,MATCH(totalExpenditure!$A129,[2]pivotTable!$A$310:$A$615,0))/100*INDEX(gDP!W$6:W$271,MATCH(totalExpenditure!$A129,gDP!$B$6:$B$271)))</f>
        <v/>
      </c>
      <c r="BH129" s="77" t="str">
        <f>IF(INDEX([2]pivotTable!I$310:I$615,MATCH(totalExpenditure!$A129,[2]pivotTable!$A$310:$A$615,0))/100*INDEX(gDP!X$6:X$271,MATCH(totalExpenditure!$A129,gDP!$B$6:$B$271))=0,"",INDEX([2]pivotTable!I$310:I$615,MATCH(totalExpenditure!$A129,[2]pivotTable!$A$310:$A$615,0))/100*INDEX(gDP!X$6:X$271,MATCH(totalExpenditure!$A129,gDP!$B$6:$B$271)))</f>
        <v/>
      </c>
      <c r="BI129" s="77" t="str">
        <f>IF(INDEX([2]pivotTable!J$310:J$615,MATCH(totalExpenditure!$A129,[2]pivotTable!$A$310:$A$615,0))/100*INDEX(gDP!Y$6:Y$271,MATCH(totalExpenditure!$A129,gDP!$B$6:$B$271))=0,"",INDEX([2]pivotTable!J$310:J$615,MATCH(totalExpenditure!$A129,[2]pivotTable!$A$310:$A$615,0))/100*INDEX(gDP!Y$6:Y$271,MATCH(totalExpenditure!$A129,gDP!$B$6:$B$271)))</f>
        <v/>
      </c>
      <c r="BJ129" s="77" t="str">
        <f>IF(INDEX([2]pivotTable!K$310:K$615,MATCH(totalExpenditure!$A129,[2]pivotTable!$A$310:$A$615,0))/100*INDEX(gDP!Z$6:Z$271,MATCH(totalExpenditure!$A129,gDP!$B$6:$B$271))=0,"",INDEX([2]pivotTable!K$310:K$615,MATCH(totalExpenditure!$A129,[2]pivotTable!$A$310:$A$615,0))/100*INDEX(gDP!Z$6:Z$271,MATCH(totalExpenditure!$A129,gDP!$B$6:$B$271)))</f>
        <v/>
      </c>
      <c r="BK129" s="77" t="str">
        <f>IF(INDEX([2]pivotTable!L$310:L$615,MATCH(totalExpenditure!$A129,[2]pivotTable!$A$310:$A$615,0))/100*INDEX(gDP!AA$6:AA$271,MATCH(totalExpenditure!$A129,gDP!$B$6:$B$271))=0,"",INDEX([2]pivotTable!L$310:L$615,MATCH(totalExpenditure!$A129,[2]pivotTable!$A$310:$A$615,0))/100*INDEX(gDP!AA$6:AA$271,MATCH(totalExpenditure!$A129,gDP!$B$6:$B$271)))</f>
        <v/>
      </c>
      <c r="BL129" s="77" t="str">
        <f>IF(INDEX([2]pivotTable!M$310:M$615,MATCH(totalExpenditure!$A129,[2]pivotTable!$A$310:$A$615,0))/100*INDEX(gDP!AB$6:AB$271,MATCH(totalExpenditure!$A129,gDP!$B$6:$B$271))=0,"",INDEX([2]pivotTable!M$310:M$615,MATCH(totalExpenditure!$A129,[2]pivotTable!$A$310:$A$615,0))/100*INDEX(gDP!AB$6:AB$271,MATCH(totalExpenditure!$A129,gDP!$B$6:$B$271)))</f>
        <v/>
      </c>
      <c r="BM129" s="77" t="str">
        <f>IF(INDEX([2]pivotTable!N$310:N$615,MATCH(totalExpenditure!$A129,[2]pivotTable!$A$310:$A$615,0))/100*INDEX(gDP!AC$6:AC$271,MATCH(totalExpenditure!$A129,gDP!$B$6:$B$271))=0,"",INDEX([2]pivotTable!N$310:N$615,MATCH(totalExpenditure!$A129,[2]pivotTable!$A$310:$A$615,0))/100*INDEX(gDP!AC$6:AC$271,MATCH(totalExpenditure!$A129,gDP!$B$6:$B$271)))</f>
        <v/>
      </c>
      <c r="BN129" s="77" t="str">
        <f>IF(INDEX([2]pivotTable!O$310:O$615,MATCH(totalExpenditure!$A129,[2]pivotTable!$A$310:$A$615,0))/100*INDEX(gDP!AD$6:AD$271,MATCH(totalExpenditure!$A129,gDP!$B$6:$B$271))=0,"",INDEX([2]pivotTable!O$310:O$615,MATCH(totalExpenditure!$A129,[2]pivotTable!$A$310:$A$615,0))/100*INDEX(gDP!AD$6:AD$271,MATCH(totalExpenditure!$A129,gDP!$B$6:$B$271)))</f>
        <v/>
      </c>
      <c r="BO129" s="77" t="str">
        <f>IF(INDEX([2]pivotTable!P$310:P$615,MATCH(totalExpenditure!$A129,[2]pivotTable!$A$310:$A$615,0))/100*INDEX(gDP!AE$6:AE$271,MATCH(totalExpenditure!$A129,gDP!$B$6:$B$271))=0,"",INDEX([2]pivotTable!P$310:P$615,MATCH(totalExpenditure!$A129,[2]pivotTable!$A$310:$A$615,0))/100*INDEX(gDP!AE$6:AE$271,MATCH(totalExpenditure!$A129,gDP!$B$6:$B$271)))</f>
        <v/>
      </c>
      <c r="BP129" s="77" t="str">
        <f>IF(INDEX([2]pivotTable!Q$310:Q$615,MATCH(totalExpenditure!$A129,[2]pivotTable!$A$310:$A$615,0))/100*INDEX(gDP!AF$6:AF$271,MATCH(totalExpenditure!$A129,gDP!$B$6:$B$271))=0,"",INDEX([2]pivotTable!Q$310:Q$615,MATCH(totalExpenditure!$A129,[2]pivotTable!$A$310:$A$615,0))/100*INDEX(gDP!AF$6:AF$271,MATCH(totalExpenditure!$A129,gDP!$B$6:$B$271)))</f>
        <v/>
      </c>
      <c r="BQ129" s="77" t="str">
        <f>IF(INDEX([2]pivotTable!R$310:R$615,MATCH(totalExpenditure!$A129,[2]pivotTable!$A$310:$A$615,0))/100*INDEX(gDP!AG$6:AG$271,MATCH(totalExpenditure!$A129,gDP!$B$6:$B$271))=0,"",INDEX([2]pivotTable!R$310:R$615,MATCH(totalExpenditure!$A129,[2]pivotTable!$A$310:$A$615,0))/100*INDEX(gDP!AG$6:AG$271,MATCH(totalExpenditure!$A129,gDP!$B$6:$B$271)))</f>
        <v/>
      </c>
      <c r="BR129" s="77" t="str">
        <f>IF(INDEX([2]pivotTable!S$310:S$615,MATCH(totalExpenditure!$A129,[2]pivotTable!$A$310:$A$615,0))/100*INDEX(gDP!AH$6:AH$271,MATCH(totalExpenditure!$A129,gDP!$B$6:$B$271))=0,"",INDEX([2]pivotTable!S$310:S$615,MATCH(totalExpenditure!$A129,[2]pivotTable!$A$310:$A$615,0))/100*INDEX(gDP!AH$6:AH$271,MATCH(totalExpenditure!$A129,gDP!$B$6:$B$271)))</f>
        <v/>
      </c>
      <c r="BS129" s="77" t="str">
        <f>IF(INDEX([2]pivotTable!T$310:T$615,MATCH(totalExpenditure!$A129,[2]pivotTable!$A$310:$A$615,0))/100*INDEX(gDP!AI$6:AI$271,MATCH(totalExpenditure!$A129,gDP!$B$6:$B$271))=0,"",INDEX([2]pivotTable!T$310:T$615,MATCH(totalExpenditure!$A129,[2]pivotTable!$A$310:$A$615,0))/100*INDEX(gDP!AI$6:AI$271,MATCH(totalExpenditure!$A129,gDP!$B$6:$B$271)))</f>
        <v/>
      </c>
      <c r="BT129" s="77" t="str">
        <f>IF(INDEX([2]pivotTable!U$310:U$615,MATCH(totalExpenditure!$A129,[2]pivotTable!$A$310:$A$615,0))/100*INDEX(gDP!AJ$6:AJ$271,MATCH(totalExpenditure!$A129,gDP!$B$6:$B$271))=0,"",INDEX([2]pivotTable!U$310:U$615,MATCH(totalExpenditure!$A129,[2]pivotTable!$A$310:$A$615,0))/100*INDEX(gDP!AJ$6:AJ$271,MATCH(totalExpenditure!$A129,gDP!$B$6:$B$271)))</f>
        <v/>
      </c>
      <c r="BU129" s="77" t="str">
        <f>IF(INDEX([2]pivotTable!V$310:V$615,MATCH(totalExpenditure!$A129,[2]pivotTable!$A$310:$A$615,0))/100*INDEX(gDP!AK$6:AK$271,MATCH(totalExpenditure!$A129,gDP!$B$6:$B$271))=0,"",INDEX([2]pivotTable!V$310:V$615,MATCH(totalExpenditure!$A129,[2]pivotTable!$A$310:$A$615,0))/100*INDEX(gDP!AK$6:AK$271,MATCH(totalExpenditure!$A129,gDP!$B$6:$B$271)))</f>
        <v/>
      </c>
      <c r="BV129" s="77" t="str">
        <f>IF(INDEX([2]pivotTable!W$310:W$615,MATCH(totalExpenditure!$A129,[2]pivotTable!$A$310:$A$615,0))/100*INDEX(gDP!AL$6:AL$271,MATCH(totalExpenditure!$A129,gDP!$B$6:$B$271))=0,"",INDEX([2]pivotTable!W$310:W$615,MATCH(totalExpenditure!$A129,[2]pivotTable!$A$310:$A$615,0))/100*INDEX(gDP!AL$6:AL$271,MATCH(totalExpenditure!$A129,gDP!$B$6:$B$271)))</f>
        <v/>
      </c>
      <c r="BW129" s="77" t="str">
        <f>IF(INDEX([2]pivotTable!X$310:X$615,MATCH(totalExpenditure!$A129,[2]pivotTable!$A$310:$A$615,0))/100*INDEX(gDP!AM$6:AM$271,MATCH(totalExpenditure!$A129,gDP!$B$6:$B$271))=0,"",INDEX([2]pivotTable!X$310:X$615,MATCH(totalExpenditure!$A129,[2]pivotTable!$A$310:$A$615,0))/100*INDEX(gDP!AM$6:AM$271,MATCH(totalExpenditure!$A129,gDP!$B$6:$B$271)))</f>
        <v/>
      </c>
      <c r="BX129" s="77" t="str">
        <f>IF(INDEX([2]pivotTable!Y$310:Y$615,MATCH(totalExpenditure!$A129,[2]pivotTable!$A$310:$A$615,0))/100*INDEX(gDP!AN$6:AN$271,MATCH(totalExpenditure!$A129,gDP!$B$6:$B$271))=0,"",INDEX([2]pivotTable!Y$310:Y$615,MATCH(totalExpenditure!$A129,[2]pivotTable!$A$310:$A$615,0))/100*INDEX(gDP!AN$6:AN$271,MATCH(totalExpenditure!$A129,gDP!$B$6:$B$271)))</f>
        <v/>
      </c>
      <c r="BY129" s="77" t="str">
        <f>IF(INDEX([2]pivotTable!Z$310:Z$615,MATCH(totalExpenditure!$A129,[2]pivotTable!$A$310:$A$615,0))/100*INDEX(gDP!AO$6:AO$271,MATCH(totalExpenditure!$A129,gDP!$B$6:$B$271))=0,"",INDEX([2]pivotTable!Z$310:Z$615,MATCH(totalExpenditure!$A129,[2]pivotTable!$A$310:$A$615,0))/100*INDEX(gDP!AO$6:AO$271,MATCH(totalExpenditure!$A129,gDP!$B$6:$B$271)))</f>
        <v/>
      </c>
      <c r="BZ129" s="77" t="str">
        <f>IF(INDEX([2]pivotTable!AA$310:AA$615,MATCH(totalExpenditure!$A129,[2]pivotTable!$A$310:$A$615,0))/100*INDEX(gDP!AP$6:AP$271,MATCH(totalExpenditure!$A129,gDP!$B$6:$B$271))=0,"",INDEX([2]pivotTable!AA$310:AA$615,MATCH(totalExpenditure!$A129,[2]pivotTable!$A$310:$A$615,0))/100*INDEX(gDP!AP$6:AP$271,MATCH(totalExpenditure!$A129,gDP!$B$6:$B$271)))</f>
        <v/>
      </c>
      <c r="CA129" s="77" t="str">
        <f>IF(INDEX([2]pivotTable!AB$310:AB$615,MATCH(totalExpenditure!$A129,[2]pivotTable!$A$310:$A$615,0))/100*INDEX(gDP!AQ$6:AQ$271,MATCH(totalExpenditure!$A129,gDP!$B$6:$B$271))=0,"",INDEX([2]pivotTable!AB$310:AB$615,MATCH(totalExpenditure!$A129,[2]pivotTable!$A$310:$A$615,0))/100*INDEX(gDP!AQ$6:AQ$271,MATCH(totalExpenditure!$A129,gDP!$B$6:$B$271)))</f>
        <v/>
      </c>
      <c r="CB129" s="77" t="str">
        <f>IF(INDEX([2]pivotTable!AC$310:AC$615,MATCH(totalExpenditure!$A129,[2]pivotTable!$A$310:$A$615,0))/100*INDEX(gDP!AR$6:AR$271,MATCH(totalExpenditure!$A129,gDP!$B$6:$B$271))=0,"",INDEX([2]pivotTable!AC$310:AC$615,MATCH(totalExpenditure!$A129,[2]pivotTable!$A$310:$A$615,0))/100*INDEX(gDP!AR$6:AR$271,MATCH(totalExpenditure!$A129,gDP!$B$6:$B$271)))</f>
        <v/>
      </c>
      <c r="CC129" s="77" t="str">
        <f>IF(INDEX([2]pivotTable!AD$310:AD$615,MATCH(totalExpenditure!$A129,[2]pivotTable!$A$310:$A$615,0))/100*INDEX(gDP!AS$6:AS$271,MATCH(totalExpenditure!$A129,gDP!$B$6:$B$271))=0,"",INDEX([2]pivotTable!AD$310:AD$615,MATCH(totalExpenditure!$A129,[2]pivotTable!$A$310:$A$615,0))/100*INDEX(gDP!AS$6:AS$271,MATCH(totalExpenditure!$A129,gDP!$B$6:$B$271)))</f>
        <v/>
      </c>
      <c r="CD129" s="77" t="str">
        <f>IF(INDEX([2]pivotTable!AE$310:AE$615,MATCH(totalExpenditure!$A129,[2]pivotTable!$A$310:$A$615,0))/100*INDEX(gDP!AT$6:AT$271,MATCH(totalExpenditure!$A129,gDP!$B$6:$B$271))=0,"",INDEX([2]pivotTable!AE$310:AE$615,MATCH(totalExpenditure!$A129,[2]pivotTable!$A$310:$A$615,0))/100*INDEX(gDP!AT$6:AT$271,MATCH(totalExpenditure!$A129,gDP!$B$6:$B$271)))</f>
        <v/>
      </c>
      <c r="CE129" s="77" t="str">
        <f>IF(INDEX([2]pivotTable!AF$310:AF$615,MATCH(totalExpenditure!$A129,[2]pivotTable!$A$310:$A$615,0))/100*INDEX(gDP!AU$6:AU$271,MATCH(totalExpenditure!$A129,gDP!$B$6:$B$271))=0,"",INDEX([2]pivotTable!AF$310:AF$615,MATCH(totalExpenditure!$A129,[2]pivotTable!$A$310:$A$615,0))/100*INDEX(gDP!AU$6:AU$271,MATCH(totalExpenditure!$A129,gDP!$B$6:$B$271)))</f>
        <v/>
      </c>
      <c r="CF129" s="77" t="str">
        <f>IF(INDEX([2]pivotTable!AG$310:AG$615,MATCH(totalExpenditure!$A129,[2]pivotTable!$A$310:$A$615,0))/100*INDEX(gDP!AV$6:AV$271,MATCH(totalExpenditure!$A129,gDP!$B$6:$B$271))=0,"",INDEX([2]pivotTable!AG$310:AG$615,MATCH(totalExpenditure!$A129,[2]pivotTable!$A$310:$A$615,0))/100*INDEX(gDP!AV$6:AV$271,MATCH(totalExpenditure!$A129,gDP!$B$6:$B$271)))</f>
        <v/>
      </c>
      <c r="CG129" s="77" t="str">
        <f>IF(INDEX([2]pivotTable!AH$310:AH$615,MATCH(totalExpenditure!$A129,[2]pivotTable!$A$310:$A$615,0))/100*INDEX(gDP!AW$6:AW$271,MATCH(totalExpenditure!$A129,gDP!$B$6:$B$271))=0,"",INDEX([2]pivotTable!AH$310:AH$615,MATCH(totalExpenditure!$A129,[2]pivotTable!$A$310:$A$615,0))/100*INDEX(gDP!AW$6:AW$271,MATCH(totalExpenditure!$A129,gDP!$B$6:$B$271)))</f>
        <v/>
      </c>
      <c r="CH129" s="77" t="str">
        <f>IF(INDEX([2]pivotTable!AI$310:AI$615,MATCH(totalExpenditure!$A129,[2]pivotTable!$A$310:$A$615,0))/100*INDEX(gDP!AX$6:AX$271,MATCH(totalExpenditure!$A129,gDP!$B$6:$B$271))=0,"",INDEX([2]pivotTable!AI$310:AI$615,MATCH(totalExpenditure!$A129,[2]pivotTable!$A$310:$A$615,0))/100*INDEX(gDP!AX$6:AX$271,MATCH(totalExpenditure!$A129,gDP!$B$6:$B$271)))</f>
        <v/>
      </c>
      <c r="CI129" s="77" t="str">
        <f>IF(INDEX([2]pivotTable!AJ$310:AJ$615,MATCH(totalExpenditure!$A129,[2]pivotTable!$A$310:$A$615,0))/100*INDEX(gDP!AY$6:AY$271,MATCH(totalExpenditure!$A129,gDP!$B$6:$B$271))=0,"",INDEX([2]pivotTable!AJ$310:AJ$615,MATCH(totalExpenditure!$A129,[2]pivotTable!$A$310:$A$615,0))/100*INDEX(gDP!AY$6:AY$271,MATCH(totalExpenditure!$A129,gDP!$B$6:$B$271)))</f>
        <v/>
      </c>
      <c r="CJ129" s="77" t="str">
        <f>IF(INDEX([2]pivotTable!AK$310:AK$615,MATCH(totalExpenditure!$A129,[2]pivotTable!$A$310:$A$615,0))/100*INDEX(gDP!AZ$6:AZ$271,MATCH(totalExpenditure!$A129,gDP!$B$6:$B$271))=0,"",INDEX([2]pivotTable!AK$310:AK$615,MATCH(totalExpenditure!$A129,[2]pivotTable!$A$310:$A$615,0))/100*INDEX(gDP!AZ$6:AZ$271,MATCH(totalExpenditure!$A129,gDP!$B$6:$B$271)))</f>
        <v/>
      </c>
      <c r="CK129" s="77" t="str">
        <f>IF(INDEX([2]pivotTable!AL$310:AL$615,MATCH(totalExpenditure!$A129,[2]pivotTable!$A$310:$A$615,0))/100*INDEX(gDP!BA$6:BA$271,MATCH(totalExpenditure!$A129,gDP!$B$6:$B$271))=0,"",INDEX([2]pivotTable!AL$310:AL$615,MATCH(totalExpenditure!$A129,[2]pivotTable!$A$310:$A$615,0))/100*INDEX(gDP!BA$6:BA$271,MATCH(totalExpenditure!$A129,gDP!$B$6:$B$271)))</f>
        <v/>
      </c>
      <c r="CL129" s="77" t="str">
        <f>IF(INDEX([2]pivotTable!AM$310:AM$615,MATCH(totalExpenditure!$A129,[2]pivotTable!$A$310:$A$615,0))/100*INDEX(gDP!BB$6:BB$271,MATCH(totalExpenditure!$A129,gDP!$B$6:$B$271))=0,"",INDEX([2]pivotTable!AM$310:AM$615,MATCH(totalExpenditure!$A129,[2]pivotTable!$A$310:$A$615,0))/100*INDEX(gDP!BB$6:BB$271,MATCH(totalExpenditure!$A129,gDP!$B$6:$B$271)))</f>
        <v/>
      </c>
      <c r="CM129" s="77">
        <f>IF(INDEX([2]pivotTable!AN$310:AN$615,MATCH(totalExpenditure!$A129,[2]pivotTable!$A$310:$A$615,0))/100*INDEX(gDP!BC$6:BC$271,MATCH(totalExpenditure!$A129,gDP!$B$6:$B$271))=0,"",INDEX([2]pivotTable!AN$310:AN$615,MATCH(totalExpenditure!$A129,[2]pivotTable!$A$310:$A$615,0))/100*INDEX(gDP!BC$6:BC$271,MATCH(totalExpenditure!$A129,gDP!$B$6:$B$271)))</f>
        <v>8371255.9360607043</v>
      </c>
      <c r="CN129" s="77">
        <f>IF(INDEX([2]pivotTable!AO$310:AO$615,MATCH(totalExpenditure!$A129,[2]pivotTable!$A$310:$A$615,0))/100*INDEX(gDP!BD$6:BD$271,MATCH(totalExpenditure!$A129,gDP!$B$6:$B$271))=0,"",INDEX([2]pivotTable!AO$310:AO$615,MATCH(totalExpenditure!$A129,[2]pivotTable!$A$310:$A$615,0))/100*INDEX(gDP!BD$6:BD$271,MATCH(totalExpenditure!$A129,gDP!$B$6:$B$271)))</f>
        <v>41548774.940353572</v>
      </c>
      <c r="CO129" s="77">
        <f>IF(INDEX([2]pivotTable!AP$310:AP$615,MATCH(totalExpenditure!$A129,[2]pivotTable!$A$310:$A$615,0))/100*INDEX(gDP!BE$6:BE$271,MATCH(totalExpenditure!$A129,gDP!$B$6:$B$271))=0,"",INDEX([2]pivotTable!AP$310:AP$615,MATCH(totalExpenditure!$A129,[2]pivotTable!$A$310:$A$615,0))/100*INDEX(gDP!BE$6:BE$271,MATCH(totalExpenditure!$A129,gDP!$B$6:$B$271)))</f>
        <v>40753737.053492308</v>
      </c>
      <c r="CP129" s="77">
        <f>IF(INDEX([2]pivotTable!AQ$310:AQ$615,MATCH(totalExpenditure!$A129,[2]pivotTable!$A$310:$A$615,0))/100*INDEX(gDP!BF$6:BF$271,MATCH(totalExpenditure!$A129,gDP!$B$6:$B$271))=0,"",INDEX([2]pivotTable!AQ$310:AQ$615,MATCH(totalExpenditure!$A129,[2]pivotTable!$A$310:$A$615,0))/100*INDEX(gDP!BF$6:BF$271,MATCH(totalExpenditure!$A129,gDP!$B$6:$B$271)))</f>
        <v>41866865.924662426</v>
      </c>
      <c r="CQ129" s="77">
        <f>IF(INDEX([2]pivotTable!AR$310:AR$615,MATCH(totalExpenditure!$A129,[2]pivotTable!$A$310:$A$615,0))/100*INDEX(gDP!BG$6:BG$271,MATCH(totalExpenditure!$A129,gDP!$B$6:$B$271))=0,"",INDEX([2]pivotTable!AR$310:AR$615,MATCH(totalExpenditure!$A129,[2]pivotTable!$A$310:$A$615,0))/100*INDEX(gDP!BG$6:BG$271,MATCH(totalExpenditure!$A129,gDP!$B$6:$B$271)))</f>
        <v>108542289.58420283</v>
      </c>
      <c r="CR129" s="77">
        <f>IF(INDEX([2]pivotTable!AS$310:AS$615,MATCH(totalExpenditure!$A129,[2]pivotTable!$A$310:$A$615,0))/100*INDEX(gDP!BH$6:BH$271,MATCH(totalExpenditure!$A129,gDP!$B$6:$B$271))=0,"",INDEX([2]pivotTable!AS$310:AS$615,MATCH(totalExpenditure!$A129,[2]pivotTable!$A$310:$A$615,0))/100*INDEX(gDP!BH$6:BH$271,MATCH(totalExpenditure!$A129,gDP!$B$6:$B$271)))</f>
        <v>36015596.240674935</v>
      </c>
      <c r="CS129" s="77">
        <f>IF(INDEX([2]pivotTable!AT$310:AT$615,MATCH(totalExpenditure!$A129,[2]pivotTable!$A$310:$A$615,0))/100*INDEX(gDP!BI$6:BI$271,MATCH(totalExpenditure!$A129,gDP!$B$6:$B$271))=0,"",INDEX([2]pivotTable!AT$310:AT$615,MATCH(totalExpenditure!$A129,[2]pivotTable!$A$310:$A$615,0))/100*INDEX(gDP!BI$6:BI$271,MATCH(totalExpenditure!$A129,gDP!$B$6:$B$271)))</f>
        <v>38087174.233988039</v>
      </c>
      <c r="CT129" s="77">
        <f>IF(INDEX([2]pivotTable!AU$310:AU$615,MATCH(totalExpenditure!$A129,[2]pivotTable!$A$310:$A$615,0))/100*INDEX(gDP!BJ$6:BJ$271,MATCH(totalExpenditure!$A129,gDP!$B$6:$B$271))=0,"",INDEX([2]pivotTable!AU$310:AU$615,MATCH(totalExpenditure!$A129,[2]pivotTable!$A$310:$A$615,0))/100*INDEX(gDP!BJ$6:BJ$271,MATCH(totalExpenditure!$A129,gDP!$B$6:$B$271)))</f>
        <v>46033364.041454352</v>
      </c>
      <c r="CU129" s="77">
        <f>IF(INDEX([2]pivotTable!AV$310:AV$615,MATCH(totalExpenditure!$A129,[2]pivotTable!$A$310:$A$615,0))/100*INDEX(gDP!BK$6:BK$271,MATCH(totalExpenditure!$A129,gDP!$B$6:$B$271))=0,"",INDEX([2]pivotTable!AV$310:AV$615,MATCH(totalExpenditure!$A129,[2]pivotTable!$A$310:$A$615,0))/100*INDEX(gDP!BK$6:BK$271,MATCH(totalExpenditure!$A129,gDP!$B$6:$B$271)))</f>
        <v>54348885.096666813</v>
      </c>
      <c r="CV129" s="77">
        <f>IF(INDEX([2]pivotTable!AW$310:AW$615,MATCH(totalExpenditure!$A129,[2]pivotTable!$A$310:$A$615,0))/100*INDEX(gDP!BL$6:BL$271,MATCH(totalExpenditure!$A129,gDP!$B$6:$B$271))=0,"",INDEX([2]pivotTable!AW$310:AW$615,MATCH(totalExpenditure!$A129,[2]pivotTable!$A$310:$A$615,0))/100*INDEX(gDP!BL$6:BL$271,MATCH(totalExpenditure!$A129,gDP!$B$6:$B$271)))</f>
        <v>56500246.436061949</v>
      </c>
      <c r="CW129" s="77">
        <f>IF(INDEX([2]pivotTable!AX$310:AX$615,MATCH(totalExpenditure!$A129,[2]pivotTable!$A$310:$A$615,0))/100*INDEX(gDP!BM$6:BM$271,MATCH(totalExpenditure!$A129,gDP!$B$6:$B$271))=0,"",INDEX([2]pivotTable!AX$310:AX$615,MATCH(totalExpenditure!$A129,[2]pivotTable!$A$310:$A$615,0))/100*INDEX(gDP!BM$6:BM$271,MATCH(totalExpenditure!$A129,gDP!$B$6:$B$271)))</f>
        <v>45754240.1167171</v>
      </c>
      <c r="CX129" s="77">
        <f>IF(INDEX([2]pivotTable!AY$310:AY$615,MATCH(totalExpenditure!$A129,[2]pivotTable!$A$310:$A$615,0))/100*INDEX(gDP!BN$6:BN$271,MATCH(totalExpenditure!$A129,gDP!$B$6:$B$271))=0,"",INDEX([2]pivotTable!AY$310:AY$615,MATCH(totalExpenditure!$A129,[2]pivotTable!$A$310:$A$615,0))/100*INDEX(gDP!BN$6:BN$271,MATCH(totalExpenditure!$A129,gDP!$B$6:$B$271)))</f>
        <v>79127179.197490424</v>
      </c>
      <c r="CY129" s="77" t="str">
        <f>IF(INDEX([2]pivotTable!AZ$310:AZ$615,MATCH(totalExpenditure!$A129,[2]pivotTable!$A$310:$A$615,0))/100*INDEX(gDP!BO$6:BO$271,MATCH(totalExpenditure!$A129,gDP!$B$6:$B$271))=0,"",INDEX([2]pivotTable!AZ$310:AZ$615,MATCH(totalExpenditure!$A129,[2]pivotTable!$A$310:$A$615,0))/100*INDEX(gDP!BO$6:BO$271,MATCH(totalExpenditure!$A129,gDP!$B$6:$B$271)))</f>
        <v/>
      </c>
      <c r="CZ129" s="77" t="str">
        <f>IF(B129="","",IF(BA129="","",B129-B129+INDEX(gDP!Q$6:Q$271,MATCH(totalExpenditure!$A129,gDP!$B$6:$B$271))))</f>
        <v/>
      </c>
      <c r="DA129" s="77" t="str">
        <f>IF(C129="","",IF(BB129="","",C129-C129+INDEX(gDP!R$6:R$271,MATCH(totalExpenditure!$A129,gDP!$B$6:$B$271))))</f>
        <v/>
      </c>
      <c r="DB129" s="77" t="str">
        <f>IF(D129="","",IF(BC129="","",D129-D129+INDEX(gDP!S$6:S$271,MATCH(totalExpenditure!$A129,gDP!$B$6:$B$271))))</f>
        <v/>
      </c>
      <c r="DC129" s="77" t="str">
        <f>IF(E129="","",IF(BD129="","",E129-E129+INDEX(gDP!T$6:T$271,MATCH(totalExpenditure!$A129,gDP!$B$6:$B$271))))</f>
        <v/>
      </c>
      <c r="DD129" s="77" t="str">
        <f>IF(F129="","",IF(BE129="","",F129-F129+INDEX(gDP!U$6:U$271,MATCH(totalExpenditure!$A129,gDP!$B$6:$B$271))))</f>
        <v/>
      </c>
      <c r="DE129" s="77" t="str">
        <f>IF(G129="","",IF(BF129="","",G129-G129+INDEX(gDP!V$6:V$271,MATCH(totalExpenditure!$A129,gDP!$B$6:$B$271))))</f>
        <v/>
      </c>
      <c r="DF129" s="77" t="str">
        <f>IF(H129="","",IF(BG129="","",H129-H129+INDEX(gDP!W$6:W$271,MATCH(totalExpenditure!$A129,gDP!$B$6:$B$271))))</f>
        <v/>
      </c>
      <c r="DG129" s="77" t="str">
        <f>IF(I129="","",IF(BH129="","",I129-I129+INDEX(gDP!X$6:X$271,MATCH(totalExpenditure!$A129,gDP!$B$6:$B$271))))</f>
        <v/>
      </c>
      <c r="DH129" s="77" t="str">
        <f>IF(J129="","",IF(BI129="","",J129-J129+INDEX(gDP!Y$6:Y$271,MATCH(totalExpenditure!$A129,gDP!$B$6:$B$271))))</f>
        <v/>
      </c>
      <c r="DI129" s="77" t="str">
        <f>IF(K129="","",IF(BJ129="","",K129-K129+INDEX(gDP!Z$6:Z$271,MATCH(totalExpenditure!$A129,gDP!$B$6:$B$271))))</f>
        <v/>
      </c>
      <c r="DJ129" s="77" t="str">
        <f>IF(L129="","",IF(BK129="","",L129-L129+INDEX(gDP!AA$6:AA$271,MATCH(totalExpenditure!$A129,gDP!$B$6:$B$271))))</f>
        <v/>
      </c>
      <c r="DK129" s="77" t="str">
        <f>IF(M129="","",IF(BL129="","",M129-M129+INDEX(gDP!AB$6:AB$271,MATCH(totalExpenditure!$A129,gDP!$B$6:$B$271))))</f>
        <v/>
      </c>
      <c r="DL129" s="77" t="str">
        <f>IF(N129="","",IF(BM129="","",N129-N129+INDEX(gDP!AC$6:AC$271,MATCH(totalExpenditure!$A129,gDP!$B$6:$B$271))))</f>
        <v/>
      </c>
      <c r="DM129" s="77" t="str">
        <f>IF(O129="","",IF(BN129="","",O129-O129+INDEX(gDP!AD$6:AD$271,MATCH(totalExpenditure!$A129,gDP!$B$6:$B$271))))</f>
        <v/>
      </c>
      <c r="DN129" s="77" t="str">
        <f>IF(P129="","",IF(BO129="","",P129-P129+INDEX(gDP!AE$6:AE$271,MATCH(totalExpenditure!$A129,gDP!$B$6:$B$271))))</f>
        <v/>
      </c>
      <c r="DO129" s="77" t="str">
        <f>IF(Q129="","",IF(BP129="","",Q129-Q129+INDEX(gDP!AF$6:AF$271,MATCH(totalExpenditure!$A129,gDP!$B$6:$B$271))))</f>
        <v/>
      </c>
      <c r="DP129" s="77" t="str">
        <f>IF(R129="","",IF(BQ129="","",R129-R129+INDEX(gDP!AG$6:AG$271,MATCH(totalExpenditure!$A129,gDP!$B$6:$B$271))))</f>
        <v/>
      </c>
      <c r="DQ129" s="77" t="str">
        <f>IF(S129="","",IF(BR129="","",S129-S129+INDEX(gDP!AH$6:AH$271,MATCH(totalExpenditure!$A129,gDP!$B$6:$B$271))))</f>
        <v/>
      </c>
      <c r="DR129" s="77" t="str">
        <f>IF(T129="","",IF(BS129="","",T129-T129+INDEX(gDP!AI$6:AI$271,MATCH(totalExpenditure!$A129,gDP!$B$6:$B$271))))</f>
        <v/>
      </c>
      <c r="DS129" s="77" t="str">
        <f>IF(U129="","",IF(BT129="","",U129-U129+INDEX(gDP!AJ$6:AJ$271,MATCH(totalExpenditure!$A129,gDP!$B$6:$B$271))))</f>
        <v/>
      </c>
      <c r="DT129" s="77" t="str">
        <f>IF(V129="","",IF(BU129="","",V129-V129+INDEX(gDP!AK$6:AK$271,MATCH(totalExpenditure!$A129,gDP!$B$6:$B$271))))</f>
        <v/>
      </c>
      <c r="DU129" s="77" t="str">
        <f>IF(W129="","",IF(BV129="","",W129-W129+INDEX(gDP!AL$6:AL$271,MATCH(totalExpenditure!$A129,gDP!$B$6:$B$271))))</f>
        <v/>
      </c>
      <c r="DV129" s="77" t="str">
        <f>IF(X129="","",IF(BW129="","",X129-X129+INDEX(gDP!AM$6:AM$271,MATCH(totalExpenditure!$A129,gDP!$B$6:$B$271))))</f>
        <v/>
      </c>
      <c r="DW129" s="77" t="str">
        <f>IF(Y129="","",IF(BX129="","",Y129-Y129+INDEX(gDP!AN$6:AN$271,MATCH(totalExpenditure!$A129,gDP!$B$6:$B$271))))</f>
        <v/>
      </c>
      <c r="DX129" s="77" t="str">
        <f>IF(Z129="","",IF(BY129="","",Z129-Z129+INDEX(gDP!AO$6:AO$271,MATCH(totalExpenditure!$A129,gDP!$B$6:$B$271))))</f>
        <v/>
      </c>
      <c r="DY129" s="77" t="str">
        <f>IF(AA129="","",IF(BZ129="","",AA129-AA129+INDEX(gDP!AP$6:AP$271,MATCH(totalExpenditure!$A129,gDP!$B$6:$B$271))))</f>
        <v/>
      </c>
      <c r="DZ129" s="77" t="str">
        <f>IF(AB129="","",IF(CA129="","",AB129-AB129+INDEX(gDP!AQ$6:AQ$271,MATCH(totalExpenditure!$A129,gDP!$B$6:$B$271))))</f>
        <v/>
      </c>
      <c r="EA129" s="77" t="str">
        <f>IF(AC129="","",IF(CB129="","",AC129-AC129+INDEX(gDP!AR$6:AR$271,MATCH(totalExpenditure!$A129,gDP!$B$6:$B$271))))</f>
        <v/>
      </c>
      <c r="EB129" s="77" t="str">
        <f>IF(AD129="","",IF(CC129="","",AD129-AD129+INDEX(gDP!AS$6:AS$271,MATCH(totalExpenditure!$A129,gDP!$B$6:$B$271))))</f>
        <v/>
      </c>
      <c r="EC129" s="77" t="str">
        <f>IF(AE129="","",IF(CD129="","",AE129-AE129+INDEX(gDP!AT$6:AT$271,MATCH(totalExpenditure!$A129,gDP!$B$6:$B$271))))</f>
        <v/>
      </c>
      <c r="ED129" s="77" t="str">
        <f>IF(AF129="","",IF(CE129="","",AF129-AF129+INDEX(gDP!AU$6:AU$271,MATCH(totalExpenditure!$A129,gDP!$B$6:$B$271))))</f>
        <v/>
      </c>
      <c r="EE129" s="77" t="str">
        <f>IF(AG129="","",IF(CF129="","",AG129-AG129+INDEX(gDP!AV$6:AV$271,MATCH(totalExpenditure!$A129,gDP!$B$6:$B$271))))</f>
        <v/>
      </c>
      <c r="EF129" s="77" t="str">
        <f>IF(AH129="","",IF(CG129="","",AH129-AH129+INDEX(gDP!AW$6:AW$271,MATCH(totalExpenditure!$A129,gDP!$B$6:$B$271))))</f>
        <v/>
      </c>
      <c r="EG129" s="77" t="str">
        <f>IF(AI129="","",IF(CH129="","",AI129-AI129+INDEX(gDP!AX$6:AX$271,MATCH(totalExpenditure!$A129,gDP!$B$6:$B$271))))</f>
        <v/>
      </c>
      <c r="EH129" s="77" t="str">
        <f>IF(AJ129="","",IF(CI129="","",AJ129-AJ129+INDEX(gDP!AY$6:AY$271,MATCH(totalExpenditure!$A129,gDP!$B$6:$B$271))))</f>
        <v/>
      </c>
      <c r="EI129" s="77" t="str">
        <f>IF(AK129="","",IF(CJ129="","",AK129-AK129+INDEX(gDP!AZ$6:AZ$271,MATCH(totalExpenditure!$A129,gDP!$B$6:$B$271))))</f>
        <v/>
      </c>
      <c r="EJ129" s="77" t="str">
        <f>IF(AL129="","",IF(CK129="","",AL129-AL129+INDEX(gDP!BA$6:BA$271,MATCH(totalExpenditure!$A129,gDP!$B$6:$B$271))))</f>
        <v/>
      </c>
      <c r="EK129" s="77" t="str">
        <f>IF(AM129="","",IF(CL129="","",AM129-AM129+INDEX(gDP!BB$6:BB$271,MATCH(totalExpenditure!$A129,gDP!$B$6:$B$271))))</f>
        <v/>
      </c>
      <c r="EL129" s="77" t="str">
        <f>IF(AN129="","",IF(CM129="","",AN129-AN129+INDEX(gDP!BC$6:BC$271,MATCH(totalExpenditure!$A129,gDP!$B$6:$B$271))))</f>
        <v/>
      </c>
      <c r="EM129" s="77" t="str">
        <f>IF(AO129="","",IF(CN129="","",AO129-AO129+INDEX(gDP!BD$6:BD$271,MATCH(totalExpenditure!$A129,gDP!$B$6:$B$271))))</f>
        <v/>
      </c>
      <c r="EN129" s="77" t="str">
        <f>IF(AP129="","",IF(CO129="","",AP129-AP129+INDEX(gDP!BE$6:BE$271,MATCH(totalExpenditure!$A129,gDP!$B$6:$B$271))))</f>
        <v/>
      </c>
      <c r="EO129" s="77" t="str">
        <f>IF(AQ129="","",IF(CP129="","",AQ129-AQ129+INDEX(gDP!BF$6:BF$271,MATCH(totalExpenditure!$A129,gDP!$B$6:$B$271))))</f>
        <v/>
      </c>
      <c r="EP129" s="77" t="str">
        <f>IF(AR129="","",IF(CQ129="","",AR129-AR129+INDEX(gDP!BG$6:BG$271,MATCH(totalExpenditure!$A129,gDP!$B$6:$B$271))))</f>
        <v/>
      </c>
      <c r="EQ129" s="77" t="str">
        <f>IF(AS129="","",IF(CR129="","",AS129-AS129+INDEX(gDP!BH$6:BH$271,MATCH(totalExpenditure!$A129,gDP!$B$6:$B$271))))</f>
        <v/>
      </c>
      <c r="ER129" s="77" t="str">
        <f>IF(AT129="","",IF(CS129="","",AT129-AT129+INDEX(gDP!BI$6:BI$271,MATCH(totalExpenditure!$A129,gDP!$B$6:$B$271))))</f>
        <v/>
      </c>
      <c r="ES129" s="77" t="str">
        <f>IF(AU129="","",IF(CT129="","",AU129-AU129+INDEX(gDP!BJ$6:BJ$271,MATCH(totalExpenditure!$A129,gDP!$B$6:$B$271))))</f>
        <v/>
      </c>
      <c r="ET129" s="77" t="str">
        <f>IF(AV129="","",IF(CU129="","",AV129-AV129+INDEX(gDP!BK$6:BK$271,MATCH(totalExpenditure!$A129,gDP!$B$6:$B$271))))</f>
        <v/>
      </c>
      <c r="EU129" s="77" t="str">
        <f>IF(AW129="","",IF(CV129="","",AW129-AW129+INDEX(gDP!BL$6:BL$271,MATCH(totalExpenditure!$A129,gDP!$B$6:$B$271))))</f>
        <v/>
      </c>
      <c r="EV129" s="77" t="str">
        <f>IF(AX129="","",IF(CW129="","",AX129-AX129+INDEX(gDP!BM$6:BM$271,MATCH(totalExpenditure!$A129,gDP!$B$6:$B$271))))</f>
        <v/>
      </c>
      <c r="EW129" s="77" t="str">
        <f>IF(AY129="","",IF(CX129="","",AY129-AY129+INDEX(gDP!BN$6:BN$271,MATCH(totalExpenditure!$A129,gDP!$B$6:$B$271))))</f>
        <v/>
      </c>
      <c r="EX129" s="77" t="str">
        <f>IF(AZ129="","",IF(CY129="","",AZ129-AZ129+INDEX(gDP!BO$6:BO$271,MATCH(totalExpenditure!$A129,gDP!$B$6:$B$271))))</f>
        <v/>
      </c>
    </row>
    <row r="130" spans="1:154" x14ac:dyDescent="0.35">
      <c r="A130" t="s">
        <v>469</v>
      </c>
      <c r="B130" s="77" t="e">
        <f>IF(INDEX([2]pivotTable!B$3:B$308,MATCH(totalExpenditure!$A130,[2]pivotTable!$A$3:$A$308,0))/100*INDEX(gDP!Q$6:Q$271,MATCH(totalExpenditure!$A130,gDP!$B$6:$B$271))=0,"",INDEX([2]pivotTable!B$3:B$308,MATCH(totalExpenditure!$A130,[2]pivotTable!$A$3:$A$308,0))/100*INDEX(gDP!Q$6:Q$271,MATCH(totalExpenditure!$A130,gDP!$B$6:$B$271)))</f>
        <v>#N/A</v>
      </c>
      <c r="C130" s="77" t="e">
        <f>IF(INDEX([2]pivotTable!C$3:C$308,MATCH(totalExpenditure!$A130,[2]pivotTable!$A$3:$A$308,0))/100*INDEX(gDP!R$6:R$271,MATCH(totalExpenditure!$A130,gDP!$B$6:$B$271))=0,"",INDEX([2]pivotTable!C$3:C$308,MATCH(totalExpenditure!$A130,[2]pivotTable!$A$3:$A$308,0))/100*INDEX(gDP!R$6:R$271,MATCH(totalExpenditure!$A130,gDP!$B$6:$B$271)))</f>
        <v>#N/A</v>
      </c>
      <c r="D130" s="77" t="e">
        <f>IF(INDEX([2]pivotTable!D$3:D$308,MATCH(totalExpenditure!$A130,[2]pivotTable!$A$3:$A$308,0))/100*INDEX(gDP!S$6:S$271,MATCH(totalExpenditure!$A130,gDP!$B$6:$B$271))=0,"",INDEX([2]pivotTable!D$3:D$308,MATCH(totalExpenditure!$A130,[2]pivotTable!$A$3:$A$308,0))/100*INDEX(gDP!S$6:S$271,MATCH(totalExpenditure!$A130,gDP!$B$6:$B$271)))</f>
        <v>#N/A</v>
      </c>
      <c r="E130" s="77" t="e">
        <f>IF(INDEX([2]pivotTable!E$3:E$308,MATCH(totalExpenditure!$A130,[2]pivotTable!$A$3:$A$308,0))/100*INDEX(gDP!T$6:T$271,MATCH(totalExpenditure!$A130,gDP!$B$6:$B$271))=0,"",INDEX([2]pivotTable!E$3:E$308,MATCH(totalExpenditure!$A130,[2]pivotTable!$A$3:$A$308,0))/100*INDEX(gDP!T$6:T$271,MATCH(totalExpenditure!$A130,gDP!$B$6:$B$271)))</f>
        <v>#N/A</v>
      </c>
      <c r="F130" s="77" t="e">
        <f>IF(INDEX([2]pivotTable!F$3:F$308,MATCH(totalExpenditure!$A130,[2]pivotTable!$A$3:$A$308,0))/100*INDEX(gDP!U$6:U$271,MATCH(totalExpenditure!$A130,gDP!$B$6:$B$271))=0,"",INDEX([2]pivotTable!F$3:F$308,MATCH(totalExpenditure!$A130,[2]pivotTable!$A$3:$A$308,0))/100*INDEX(gDP!U$6:U$271,MATCH(totalExpenditure!$A130,gDP!$B$6:$B$271)))</f>
        <v>#N/A</v>
      </c>
      <c r="G130" s="77" t="e">
        <f>IF(INDEX([2]pivotTable!G$3:G$308,MATCH(totalExpenditure!$A130,[2]pivotTable!$A$3:$A$308,0))/100*INDEX(gDP!V$6:V$271,MATCH(totalExpenditure!$A130,gDP!$B$6:$B$271))=0,"",INDEX([2]pivotTable!G$3:G$308,MATCH(totalExpenditure!$A130,[2]pivotTable!$A$3:$A$308,0))/100*INDEX(gDP!V$6:V$271,MATCH(totalExpenditure!$A130,gDP!$B$6:$B$271)))</f>
        <v>#N/A</v>
      </c>
      <c r="H130" s="77" t="e">
        <f>IF(INDEX([2]pivotTable!H$3:H$308,MATCH(totalExpenditure!$A130,[2]pivotTable!$A$3:$A$308,0))/100*INDEX(gDP!W$6:W$271,MATCH(totalExpenditure!$A130,gDP!$B$6:$B$271))=0,"",INDEX([2]pivotTable!H$3:H$308,MATCH(totalExpenditure!$A130,[2]pivotTable!$A$3:$A$308,0))/100*INDEX(gDP!W$6:W$271,MATCH(totalExpenditure!$A130,gDP!$B$6:$B$271)))</f>
        <v>#N/A</v>
      </c>
      <c r="I130" s="77" t="e">
        <f>IF(INDEX([2]pivotTable!I$3:I$308,MATCH(totalExpenditure!$A130,[2]pivotTable!$A$3:$A$308,0))/100*INDEX(gDP!X$6:X$271,MATCH(totalExpenditure!$A130,gDP!$B$6:$B$271))=0,"",INDEX([2]pivotTable!I$3:I$308,MATCH(totalExpenditure!$A130,[2]pivotTable!$A$3:$A$308,0))/100*INDEX(gDP!X$6:X$271,MATCH(totalExpenditure!$A130,gDP!$B$6:$B$271)))</f>
        <v>#N/A</v>
      </c>
      <c r="J130" s="77" t="e">
        <f>IF(INDEX([2]pivotTable!J$3:J$308,MATCH(totalExpenditure!$A130,[2]pivotTable!$A$3:$A$308,0))/100*INDEX(gDP!Y$6:Y$271,MATCH(totalExpenditure!$A130,gDP!$B$6:$B$271))=0,"",INDEX([2]pivotTable!J$3:J$308,MATCH(totalExpenditure!$A130,[2]pivotTable!$A$3:$A$308,0))/100*INDEX(gDP!Y$6:Y$271,MATCH(totalExpenditure!$A130,gDP!$B$6:$B$271)))</f>
        <v>#N/A</v>
      </c>
      <c r="K130" s="77" t="e">
        <f>IF(INDEX([2]pivotTable!K$3:K$308,MATCH(totalExpenditure!$A130,[2]pivotTable!$A$3:$A$308,0))/100*INDEX(gDP!Z$6:Z$271,MATCH(totalExpenditure!$A130,gDP!$B$6:$B$271))=0,"",INDEX([2]pivotTable!K$3:K$308,MATCH(totalExpenditure!$A130,[2]pivotTable!$A$3:$A$308,0))/100*INDEX(gDP!Z$6:Z$271,MATCH(totalExpenditure!$A130,gDP!$B$6:$B$271)))</f>
        <v>#N/A</v>
      </c>
      <c r="L130" s="77" t="e">
        <f>IF(INDEX([2]pivotTable!L$3:L$308,MATCH(totalExpenditure!$A130,[2]pivotTable!$A$3:$A$308,0))/100*INDEX(gDP!AA$6:AA$271,MATCH(totalExpenditure!$A130,gDP!$B$6:$B$271))=0,"",INDEX([2]pivotTable!L$3:L$308,MATCH(totalExpenditure!$A130,[2]pivotTable!$A$3:$A$308,0))/100*INDEX(gDP!AA$6:AA$271,MATCH(totalExpenditure!$A130,gDP!$B$6:$B$271)))</f>
        <v>#N/A</v>
      </c>
      <c r="M130" s="77" t="e">
        <f>IF(INDEX([2]pivotTable!M$3:M$308,MATCH(totalExpenditure!$A130,[2]pivotTable!$A$3:$A$308,0))/100*INDEX(gDP!AB$6:AB$271,MATCH(totalExpenditure!$A130,gDP!$B$6:$B$271))=0,"",INDEX([2]pivotTable!M$3:M$308,MATCH(totalExpenditure!$A130,[2]pivotTable!$A$3:$A$308,0))/100*INDEX(gDP!AB$6:AB$271,MATCH(totalExpenditure!$A130,gDP!$B$6:$B$271)))</f>
        <v>#N/A</v>
      </c>
      <c r="N130" s="77" t="e">
        <f>IF(INDEX([2]pivotTable!N$3:N$308,MATCH(totalExpenditure!$A130,[2]pivotTable!$A$3:$A$308,0))/100*INDEX(gDP!AC$6:AC$271,MATCH(totalExpenditure!$A130,gDP!$B$6:$B$271))=0,"",INDEX([2]pivotTable!N$3:N$308,MATCH(totalExpenditure!$A130,[2]pivotTable!$A$3:$A$308,0))/100*INDEX(gDP!AC$6:AC$271,MATCH(totalExpenditure!$A130,gDP!$B$6:$B$271)))</f>
        <v>#N/A</v>
      </c>
      <c r="O130" s="77" t="e">
        <f>IF(INDEX([2]pivotTable!O$3:O$308,MATCH(totalExpenditure!$A130,[2]pivotTable!$A$3:$A$308,0))/100*INDEX(gDP!AD$6:AD$271,MATCH(totalExpenditure!$A130,gDP!$B$6:$B$271))=0,"",INDEX([2]pivotTable!O$3:O$308,MATCH(totalExpenditure!$A130,[2]pivotTable!$A$3:$A$308,0))/100*INDEX(gDP!AD$6:AD$271,MATCH(totalExpenditure!$A130,gDP!$B$6:$B$271)))</f>
        <v>#N/A</v>
      </c>
      <c r="P130" s="77" t="e">
        <f>IF(INDEX([2]pivotTable!P$3:P$308,MATCH(totalExpenditure!$A130,[2]pivotTable!$A$3:$A$308,0))/100*INDEX(gDP!AE$6:AE$271,MATCH(totalExpenditure!$A130,gDP!$B$6:$B$271))=0,"",INDEX([2]pivotTable!P$3:P$308,MATCH(totalExpenditure!$A130,[2]pivotTable!$A$3:$A$308,0))/100*INDEX(gDP!AE$6:AE$271,MATCH(totalExpenditure!$A130,gDP!$B$6:$B$271)))</f>
        <v>#N/A</v>
      </c>
      <c r="Q130" s="77" t="e">
        <f>IF(INDEX([2]pivotTable!Q$3:Q$308,MATCH(totalExpenditure!$A130,[2]pivotTable!$A$3:$A$308,0))/100*INDEX(gDP!AF$6:AF$271,MATCH(totalExpenditure!$A130,gDP!$B$6:$B$271))=0,"",INDEX([2]pivotTable!Q$3:Q$308,MATCH(totalExpenditure!$A130,[2]pivotTable!$A$3:$A$308,0))/100*INDEX(gDP!AF$6:AF$271,MATCH(totalExpenditure!$A130,gDP!$B$6:$B$271)))</f>
        <v>#N/A</v>
      </c>
      <c r="R130" s="77" t="e">
        <f>IF(INDEX([2]pivotTable!R$3:R$308,MATCH(totalExpenditure!$A130,[2]pivotTable!$A$3:$A$308,0))/100*INDEX(gDP!AG$6:AG$271,MATCH(totalExpenditure!$A130,gDP!$B$6:$B$271))=0,"",INDEX([2]pivotTable!R$3:R$308,MATCH(totalExpenditure!$A130,[2]pivotTable!$A$3:$A$308,0))/100*INDEX(gDP!AG$6:AG$271,MATCH(totalExpenditure!$A130,gDP!$B$6:$B$271)))</f>
        <v>#N/A</v>
      </c>
      <c r="S130" s="77" t="e">
        <f>IF(INDEX([2]pivotTable!S$3:S$308,MATCH(totalExpenditure!$A130,[2]pivotTable!$A$3:$A$308,0))/100*INDEX(gDP!AH$6:AH$271,MATCH(totalExpenditure!$A130,gDP!$B$6:$B$271))=0,"",INDEX([2]pivotTable!S$3:S$308,MATCH(totalExpenditure!$A130,[2]pivotTable!$A$3:$A$308,0))/100*INDEX(gDP!AH$6:AH$271,MATCH(totalExpenditure!$A130,gDP!$B$6:$B$271)))</f>
        <v>#N/A</v>
      </c>
      <c r="T130" s="77" t="e">
        <f>IF(INDEX([2]pivotTable!T$3:T$308,MATCH(totalExpenditure!$A130,[2]pivotTable!$A$3:$A$308,0))/100*INDEX(gDP!AI$6:AI$271,MATCH(totalExpenditure!$A130,gDP!$B$6:$B$271))=0,"",INDEX([2]pivotTable!T$3:T$308,MATCH(totalExpenditure!$A130,[2]pivotTable!$A$3:$A$308,0))/100*INDEX(gDP!AI$6:AI$271,MATCH(totalExpenditure!$A130,gDP!$B$6:$B$271)))</f>
        <v>#N/A</v>
      </c>
      <c r="U130" s="77" t="e">
        <f>IF(INDEX([2]pivotTable!U$3:U$308,MATCH(totalExpenditure!$A130,[2]pivotTable!$A$3:$A$308,0))/100*INDEX(gDP!AJ$6:AJ$271,MATCH(totalExpenditure!$A130,gDP!$B$6:$B$271))=0,"",INDEX([2]pivotTable!U$3:U$308,MATCH(totalExpenditure!$A130,[2]pivotTable!$A$3:$A$308,0))/100*INDEX(gDP!AJ$6:AJ$271,MATCH(totalExpenditure!$A130,gDP!$B$6:$B$271)))</f>
        <v>#N/A</v>
      </c>
      <c r="V130" s="77" t="e">
        <f>IF(INDEX([2]pivotTable!V$3:V$308,MATCH(totalExpenditure!$A130,[2]pivotTable!$A$3:$A$308,0))/100*INDEX(gDP!AK$6:AK$271,MATCH(totalExpenditure!$A130,gDP!$B$6:$B$271))=0,"",INDEX([2]pivotTable!V$3:V$308,MATCH(totalExpenditure!$A130,[2]pivotTable!$A$3:$A$308,0))/100*INDEX(gDP!AK$6:AK$271,MATCH(totalExpenditure!$A130,gDP!$B$6:$B$271)))</f>
        <v>#N/A</v>
      </c>
      <c r="W130" s="77" t="e">
        <f>IF(INDEX([2]pivotTable!W$3:W$308,MATCH(totalExpenditure!$A130,[2]pivotTable!$A$3:$A$308,0))/100*INDEX(gDP!AL$6:AL$271,MATCH(totalExpenditure!$A130,gDP!$B$6:$B$271))=0,"",INDEX([2]pivotTable!W$3:W$308,MATCH(totalExpenditure!$A130,[2]pivotTable!$A$3:$A$308,0))/100*INDEX(gDP!AL$6:AL$271,MATCH(totalExpenditure!$A130,gDP!$B$6:$B$271)))</f>
        <v>#N/A</v>
      </c>
      <c r="X130" s="77" t="e">
        <f>IF(INDEX([2]pivotTable!X$3:X$308,MATCH(totalExpenditure!$A130,[2]pivotTable!$A$3:$A$308,0))/100*INDEX(gDP!AM$6:AM$271,MATCH(totalExpenditure!$A130,gDP!$B$6:$B$271))=0,"",INDEX([2]pivotTable!X$3:X$308,MATCH(totalExpenditure!$A130,[2]pivotTable!$A$3:$A$308,0))/100*INDEX(gDP!AM$6:AM$271,MATCH(totalExpenditure!$A130,gDP!$B$6:$B$271)))</f>
        <v>#N/A</v>
      </c>
      <c r="Y130" s="77" t="e">
        <f>IF(INDEX([2]pivotTable!Y$3:Y$308,MATCH(totalExpenditure!$A130,[2]pivotTable!$A$3:$A$308,0))/100*INDEX(gDP!AN$6:AN$271,MATCH(totalExpenditure!$A130,gDP!$B$6:$B$271))=0,"",INDEX([2]pivotTable!Y$3:Y$308,MATCH(totalExpenditure!$A130,[2]pivotTable!$A$3:$A$308,0))/100*INDEX(gDP!AN$6:AN$271,MATCH(totalExpenditure!$A130,gDP!$B$6:$B$271)))</f>
        <v>#N/A</v>
      </c>
      <c r="Z130" s="77" t="e">
        <f>IF(INDEX([2]pivotTable!Z$3:Z$308,MATCH(totalExpenditure!$A130,[2]pivotTable!$A$3:$A$308,0))/100*INDEX(gDP!AO$6:AO$271,MATCH(totalExpenditure!$A130,gDP!$B$6:$B$271))=0,"",INDEX([2]pivotTable!Z$3:Z$308,MATCH(totalExpenditure!$A130,[2]pivotTable!$A$3:$A$308,0))/100*INDEX(gDP!AO$6:AO$271,MATCH(totalExpenditure!$A130,gDP!$B$6:$B$271)))</f>
        <v>#N/A</v>
      </c>
      <c r="AA130" s="77" t="e">
        <f>IF(INDEX([2]pivotTable!AA$3:AA$308,MATCH(totalExpenditure!$A130,[2]pivotTable!$A$3:$A$308,0))/100*INDEX(gDP!AP$6:AP$271,MATCH(totalExpenditure!$A130,gDP!$B$6:$B$271))=0,"",INDEX([2]pivotTable!AA$3:AA$308,MATCH(totalExpenditure!$A130,[2]pivotTable!$A$3:$A$308,0))/100*INDEX(gDP!AP$6:AP$271,MATCH(totalExpenditure!$A130,gDP!$B$6:$B$271)))</f>
        <v>#N/A</v>
      </c>
      <c r="AB130" s="77" t="e">
        <f>IF(INDEX([2]pivotTable!AB$3:AB$308,MATCH(totalExpenditure!$A130,[2]pivotTable!$A$3:$A$308,0))/100*INDEX(gDP!AQ$6:AQ$271,MATCH(totalExpenditure!$A130,gDP!$B$6:$B$271))=0,"",INDEX([2]pivotTable!AB$3:AB$308,MATCH(totalExpenditure!$A130,[2]pivotTable!$A$3:$A$308,0))/100*INDEX(gDP!AQ$6:AQ$271,MATCH(totalExpenditure!$A130,gDP!$B$6:$B$271)))</f>
        <v>#N/A</v>
      </c>
      <c r="AC130" s="77" t="e">
        <f>IF(INDEX([2]pivotTable!AC$3:AC$308,MATCH(totalExpenditure!$A130,[2]pivotTable!$A$3:$A$308,0))/100*INDEX(gDP!AR$6:AR$271,MATCH(totalExpenditure!$A130,gDP!$B$6:$B$271))=0,"",INDEX([2]pivotTable!AC$3:AC$308,MATCH(totalExpenditure!$A130,[2]pivotTable!$A$3:$A$308,0))/100*INDEX(gDP!AR$6:AR$271,MATCH(totalExpenditure!$A130,gDP!$B$6:$B$271)))</f>
        <v>#N/A</v>
      </c>
      <c r="AD130" s="77" t="e">
        <f>IF(INDEX([2]pivotTable!AD$3:AD$308,MATCH(totalExpenditure!$A130,[2]pivotTable!$A$3:$A$308,0))/100*INDEX(gDP!AS$6:AS$271,MATCH(totalExpenditure!$A130,gDP!$B$6:$B$271))=0,"",INDEX([2]pivotTable!AD$3:AD$308,MATCH(totalExpenditure!$A130,[2]pivotTable!$A$3:$A$308,0))/100*INDEX(gDP!AS$6:AS$271,MATCH(totalExpenditure!$A130,gDP!$B$6:$B$271)))</f>
        <v>#N/A</v>
      </c>
      <c r="AE130" s="77" t="e">
        <f>IF(INDEX([2]pivotTable!AE$3:AE$308,MATCH(totalExpenditure!$A130,[2]pivotTable!$A$3:$A$308,0))/100*INDEX(gDP!AT$6:AT$271,MATCH(totalExpenditure!$A130,gDP!$B$6:$B$271))=0,"",INDEX([2]pivotTable!AE$3:AE$308,MATCH(totalExpenditure!$A130,[2]pivotTable!$A$3:$A$308,0))/100*INDEX(gDP!AT$6:AT$271,MATCH(totalExpenditure!$A130,gDP!$B$6:$B$271)))</f>
        <v>#N/A</v>
      </c>
      <c r="AF130" s="77" t="e">
        <f>IF(INDEX([2]pivotTable!AF$3:AF$308,MATCH(totalExpenditure!$A130,[2]pivotTable!$A$3:$A$308,0))/100*INDEX(gDP!AU$6:AU$271,MATCH(totalExpenditure!$A130,gDP!$B$6:$B$271))=0,"",INDEX([2]pivotTable!AF$3:AF$308,MATCH(totalExpenditure!$A130,[2]pivotTable!$A$3:$A$308,0))/100*INDEX(gDP!AU$6:AU$271,MATCH(totalExpenditure!$A130,gDP!$B$6:$B$271)))</f>
        <v>#N/A</v>
      </c>
      <c r="AG130" s="77" t="e">
        <f>IF(INDEX([2]pivotTable!AG$3:AG$308,MATCH(totalExpenditure!$A130,[2]pivotTable!$A$3:$A$308,0))/100*INDEX(gDP!AV$6:AV$271,MATCH(totalExpenditure!$A130,gDP!$B$6:$B$271))=0,"",INDEX([2]pivotTable!AG$3:AG$308,MATCH(totalExpenditure!$A130,[2]pivotTable!$A$3:$A$308,0))/100*INDEX(gDP!AV$6:AV$271,MATCH(totalExpenditure!$A130,gDP!$B$6:$B$271)))</f>
        <v>#N/A</v>
      </c>
      <c r="AH130" s="77" t="e">
        <f>IF(INDEX([2]pivotTable!AH$3:AH$308,MATCH(totalExpenditure!$A130,[2]pivotTable!$A$3:$A$308,0))/100*INDEX(gDP!AW$6:AW$271,MATCH(totalExpenditure!$A130,gDP!$B$6:$B$271))=0,"",INDEX([2]pivotTable!AH$3:AH$308,MATCH(totalExpenditure!$A130,[2]pivotTable!$A$3:$A$308,0))/100*INDEX(gDP!AW$6:AW$271,MATCH(totalExpenditure!$A130,gDP!$B$6:$B$271)))</f>
        <v>#N/A</v>
      </c>
      <c r="AI130" s="77" t="e">
        <f>IF(INDEX([2]pivotTable!AI$3:AI$308,MATCH(totalExpenditure!$A130,[2]pivotTable!$A$3:$A$308,0))/100*INDEX(gDP!AX$6:AX$271,MATCH(totalExpenditure!$A130,gDP!$B$6:$B$271))=0,"",INDEX([2]pivotTable!AI$3:AI$308,MATCH(totalExpenditure!$A130,[2]pivotTable!$A$3:$A$308,0))/100*INDEX(gDP!AX$6:AX$271,MATCH(totalExpenditure!$A130,gDP!$B$6:$B$271)))</f>
        <v>#N/A</v>
      </c>
      <c r="AJ130" s="77" t="e">
        <f>IF(INDEX([2]pivotTable!AJ$3:AJ$308,MATCH(totalExpenditure!$A130,[2]pivotTable!$A$3:$A$308,0))/100*INDEX(gDP!AY$6:AY$271,MATCH(totalExpenditure!$A130,gDP!$B$6:$B$271))=0,"",INDEX([2]pivotTable!AJ$3:AJ$308,MATCH(totalExpenditure!$A130,[2]pivotTable!$A$3:$A$308,0))/100*INDEX(gDP!AY$6:AY$271,MATCH(totalExpenditure!$A130,gDP!$B$6:$B$271)))</f>
        <v>#N/A</v>
      </c>
      <c r="AK130" s="77" t="e">
        <f>IF(INDEX([2]pivotTable!AK$3:AK$308,MATCH(totalExpenditure!$A130,[2]pivotTable!$A$3:$A$308,0))/100*INDEX(gDP!AZ$6:AZ$271,MATCH(totalExpenditure!$A130,gDP!$B$6:$B$271))=0,"",INDEX([2]pivotTable!AK$3:AK$308,MATCH(totalExpenditure!$A130,[2]pivotTable!$A$3:$A$308,0))/100*INDEX(gDP!AZ$6:AZ$271,MATCH(totalExpenditure!$A130,gDP!$B$6:$B$271)))</f>
        <v>#N/A</v>
      </c>
      <c r="AL130" s="77" t="e">
        <f>IF(INDEX([2]pivotTable!AL$3:AL$308,MATCH(totalExpenditure!$A130,[2]pivotTable!$A$3:$A$308,0))/100*INDEX(gDP!BA$6:BA$271,MATCH(totalExpenditure!$A130,gDP!$B$6:$B$271))=0,"",INDEX([2]pivotTable!AL$3:AL$308,MATCH(totalExpenditure!$A130,[2]pivotTable!$A$3:$A$308,0))/100*INDEX(gDP!BA$6:BA$271,MATCH(totalExpenditure!$A130,gDP!$B$6:$B$271)))</f>
        <v>#N/A</v>
      </c>
      <c r="AM130" s="77" t="e">
        <f>IF(INDEX([2]pivotTable!AM$3:AM$308,MATCH(totalExpenditure!$A130,[2]pivotTable!$A$3:$A$308,0))/100*INDEX(gDP!BB$6:BB$271,MATCH(totalExpenditure!$A130,gDP!$B$6:$B$271))=0,"",INDEX([2]pivotTable!AM$3:AM$308,MATCH(totalExpenditure!$A130,[2]pivotTable!$A$3:$A$308,0))/100*INDEX(gDP!BB$6:BB$271,MATCH(totalExpenditure!$A130,gDP!$B$6:$B$271)))</f>
        <v>#N/A</v>
      </c>
      <c r="AN130" s="77" t="e">
        <f>IF(INDEX([2]pivotTable!AN$3:AN$308,MATCH(totalExpenditure!$A130,[2]pivotTable!$A$3:$A$308,0))/100*INDEX(gDP!BC$6:BC$271,MATCH(totalExpenditure!$A130,gDP!$B$6:$B$271))=0,"",INDEX([2]pivotTable!AN$3:AN$308,MATCH(totalExpenditure!$A130,[2]pivotTable!$A$3:$A$308,0))/100*INDEX(gDP!BC$6:BC$271,MATCH(totalExpenditure!$A130,gDP!$B$6:$B$271)))</f>
        <v>#N/A</v>
      </c>
      <c r="AO130" s="77" t="e">
        <f>IF(INDEX([2]pivotTable!AO$3:AO$308,MATCH(totalExpenditure!$A130,[2]pivotTable!$A$3:$A$308,0))/100*INDEX(gDP!BD$6:BD$271,MATCH(totalExpenditure!$A130,gDP!$B$6:$B$271))=0,"",INDEX([2]pivotTable!AO$3:AO$308,MATCH(totalExpenditure!$A130,[2]pivotTable!$A$3:$A$308,0))/100*INDEX(gDP!BD$6:BD$271,MATCH(totalExpenditure!$A130,gDP!$B$6:$B$271)))</f>
        <v>#N/A</v>
      </c>
      <c r="AP130" s="77" t="e">
        <f>IF(INDEX([2]pivotTable!AP$3:AP$308,MATCH(totalExpenditure!$A130,[2]pivotTable!$A$3:$A$308,0))/100*INDEX(gDP!BE$6:BE$271,MATCH(totalExpenditure!$A130,gDP!$B$6:$B$271))=0,"",INDEX([2]pivotTable!AP$3:AP$308,MATCH(totalExpenditure!$A130,[2]pivotTable!$A$3:$A$308,0))/100*INDEX(gDP!BE$6:BE$271,MATCH(totalExpenditure!$A130,gDP!$B$6:$B$271)))</f>
        <v>#N/A</v>
      </c>
      <c r="AQ130" s="77" t="e">
        <f>IF(INDEX([2]pivotTable!AQ$3:AQ$308,MATCH(totalExpenditure!$A130,[2]pivotTable!$A$3:$A$308,0))/100*INDEX(gDP!BF$6:BF$271,MATCH(totalExpenditure!$A130,gDP!$B$6:$B$271))=0,"",INDEX([2]pivotTable!AQ$3:AQ$308,MATCH(totalExpenditure!$A130,[2]pivotTable!$A$3:$A$308,0))/100*INDEX(gDP!BF$6:BF$271,MATCH(totalExpenditure!$A130,gDP!$B$6:$B$271)))</f>
        <v>#N/A</v>
      </c>
      <c r="AR130" s="77" t="e">
        <f>IF(INDEX([2]pivotTable!AR$3:AR$308,MATCH(totalExpenditure!$A130,[2]pivotTable!$A$3:$A$308,0))/100*INDEX(gDP!BG$6:BG$271,MATCH(totalExpenditure!$A130,gDP!$B$6:$B$271))=0,"",INDEX([2]pivotTable!AR$3:AR$308,MATCH(totalExpenditure!$A130,[2]pivotTable!$A$3:$A$308,0))/100*INDEX(gDP!BG$6:BG$271,MATCH(totalExpenditure!$A130,gDP!$B$6:$B$271)))</f>
        <v>#N/A</v>
      </c>
      <c r="AS130" s="77" t="e">
        <f>IF(INDEX([2]pivotTable!AS$3:AS$308,MATCH(totalExpenditure!$A130,[2]pivotTable!$A$3:$A$308,0))/100*INDEX(gDP!BH$6:BH$271,MATCH(totalExpenditure!$A130,gDP!$B$6:$B$271))=0,"",INDEX([2]pivotTable!AS$3:AS$308,MATCH(totalExpenditure!$A130,[2]pivotTable!$A$3:$A$308,0))/100*INDEX(gDP!BH$6:BH$271,MATCH(totalExpenditure!$A130,gDP!$B$6:$B$271)))</f>
        <v>#N/A</v>
      </c>
      <c r="AT130" s="77" t="e">
        <f>IF(INDEX([2]pivotTable!AT$3:AT$308,MATCH(totalExpenditure!$A130,[2]pivotTable!$A$3:$A$308,0))/100*INDEX(gDP!BI$6:BI$271,MATCH(totalExpenditure!$A130,gDP!$B$6:$B$271))=0,"",INDEX([2]pivotTable!AT$3:AT$308,MATCH(totalExpenditure!$A130,[2]pivotTable!$A$3:$A$308,0))/100*INDEX(gDP!BI$6:BI$271,MATCH(totalExpenditure!$A130,gDP!$B$6:$B$271)))</f>
        <v>#N/A</v>
      </c>
      <c r="AU130" s="77" t="e">
        <f>IF(INDEX([2]pivotTable!AU$3:AU$308,MATCH(totalExpenditure!$A130,[2]pivotTable!$A$3:$A$308,0))/100*INDEX(gDP!BJ$6:BJ$271,MATCH(totalExpenditure!$A130,gDP!$B$6:$B$271))=0,"",INDEX([2]pivotTable!AU$3:AU$308,MATCH(totalExpenditure!$A130,[2]pivotTable!$A$3:$A$308,0))/100*INDEX(gDP!BJ$6:BJ$271,MATCH(totalExpenditure!$A130,gDP!$B$6:$B$271)))</f>
        <v>#N/A</v>
      </c>
      <c r="AV130" s="77" t="e">
        <f>IF(INDEX([2]pivotTable!AV$3:AV$308,MATCH(totalExpenditure!$A130,[2]pivotTable!$A$3:$A$308,0))/100*INDEX(gDP!BK$6:BK$271,MATCH(totalExpenditure!$A130,gDP!$B$6:$B$271))=0,"",INDEX([2]pivotTable!AV$3:AV$308,MATCH(totalExpenditure!$A130,[2]pivotTable!$A$3:$A$308,0))/100*INDEX(gDP!BK$6:BK$271,MATCH(totalExpenditure!$A130,gDP!$B$6:$B$271)))</f>
        <v>#N/A</v>
      </c>
      <c r="AW130" s="77" t="e">
        <f>IF(INDEX([2]pivotTable!AW$3:AW$308,MATCH(totalExpenditure!$A130,[2]pivotTable!$A$3:$A$308,0))/100*INDEX(gDP!BL$6:BL$271,MATCH(totalExpenditure!$A130,gDP!$B$6:$B$271))=0,"",INDEX([2]pivotTable!AW$3:AW$308,MATCH(totalExpenditure!$A130,[2]pivotTable!$A$3:$A$308,0))/100*INDEX(gDP!BL$6:BL$271,MATCH(totalExpenditure!$A130,gDP!$B$6:$B$271)))</f>
        <v>#N/A</v>
      </c>
      <c r="AX130" s="77" t="e">
        <f>IF(INDEX([2]pivotTable!AX$3:AX$308,MATCH(totalExpenditure!$A130,[2]pivotTable!$A$3:$A$308,0))/100*INDEX(gDP!BM$6:BM$271,MATCH(totalExpenditure!$A130,gDP!$B$6:$B$271))=0,"",INDEX([2]pivotTable!AX$3:AX$308,MATCH(totalExpenditure!$A130,[2]pivotTable!$A$3:$A$308,0))/100*INDEX(gDP!BM$6:BM$271,MATCH(totalExpenditure!$A130,gDP!$B$6:$B$271)))</f>
        <v>#N/A</v>
      </c>
      <c r="AY130" s="77" t="e">
        <f>IF(INDEX([2]pivotTable!AY$3:AY$308,MATCH(totalExpenditure!$A130,[2]pivotTable!$A$3:$A$308,0))/100*INDEX(gDP!BN$6:BN$271,MATCH(totalExpenditure!$A130,gDP!$B$6:$B$271))=0,"",INDEX([2]pivotTable!AY$3:AY$308,MATCH(totalExpenditure!$A130,[2]pivotTable!$A$3:$A$308,0))/100*INDEX(gDP!BN$6:BN$271,MATCH(totalExpenditure!$A130,gDP!$B$6:$B$271)))</f>
        <v>#N/A</v>
      </c>
      <c r="AZ130" s="77" t="e">
        <f>IF(INDEX([2]pivotTable!AZ$3:AZ$308,MATCH(totalExpenditure!$A130,[2]pivotTable!$A$3:$A$308,0))/100*INDEX(gDP!BO$6:BO$271,MATCH(totalExpenditure!$A130,gDP!$B$6:$B$271))=0,"",INDEX([2]pivotTable!AZ$3:AZ$308,MATCH(totalExpenditure!$A130,[2]pivotTable!$A$3:$A$308,0))/100*INDEX(gDP!BO$6:BO$271,MATCH(totalExpenditure!$A130,gDP!$B$6:$B$271)))</f>
        <v>#N/A</v>
      </c>
      <c r="BA130" s="77" t="e">
        <f>IF(INDEX([2]pivotTable!B$310:B$615,MATCH(totalExpenditure!$A130,[2]pivotTable!$A$310:$A$615,0))/100*INDEX(gDP!Q$6:Q$271,MATCH(totalExpenditure!$A130,gDP!$B$6:$B$271))=0,"",INDEX([2]pivotTable!B$310:B$615,MATCH(totalExpenditure!$A130,[2]pivotTable!$A$310:$A$615,0))/100*INDEX(gDP!Q$6:Q$271,MATCH(totalExpenditure!$A130,gDP!$B$6:$B$271)))</f>
        <v>#N/A</v>
      </c>
      <c r="BB130" s="77" t="e">
        <f>IF(INDEX([2]pivotTable!C$310:C$615,MATCH(totalExpenditure!$A130,[2]pivotTable!$A$310:$A$615,0))/100*INDEX(gDP!R$6:R$271,MATCH(totalExpenditure!$A130,gDP!$B$6:$B$271))=0,"",INDEX([2]pivotTable!C$310:C$615,MATCH(totalExpenditure!$A130,[2]pivotTable!$A$310:$A$615,0))/100*INDEX(gDP!R$6:R$271,MATCH(totalExpenditure!$A130,gDP!$B$6:$B$271)))</f>
        <v>#N/A</v>
      </c>
      <c r="BC130" s="77" t="e">
        <f>IF(INDEX([2]pivotTable!D$310:D$615,MATCH(totalExpenditure!$A130,[2]pivotTable!$A$310:$A$615,0))/100*INDEX(gDP!S$6:S$271,MATCH(totalExpenditure!$A130,gDP!$B$6:$B$271))=0,"",INDEX([2]pivotTable!D$310:D$615,MATCH(totalExpenditure!$A130,[2]pivotTable!$A$310:$A$615,0))/100*INDEX(gDP!S$6:S$271,MATCH(totalExpenditure!$A130,gDP!$B$6:$B$271)))</f>
        <v>#N/A</v>
      </c>
      <c r="BD130" s="77" t="e">
        <f>IF(INDEX([2]pivotTable!E$310:E$615,MATCH(totalExpenditure!$A130,[2]pivotTable!$A$310:$A$615,0))/100*INDEX(gDP!T$6:T$271,MATCH(totalExpenditure!$A130,gDP!$B$6:$B$271))=0,"",INDEX([2]pivotTable!E$310:E$615,MATCH(totalExpenditure!$A130,[2]pivotTable!$A$310:$A$615,0))/100*INDEX(gDP!T$6:T$271,MATCH(totalExpenditure!$A130,gDP!$B$6:$B$271)))</f>
        <v>#N/A</v>
      </c>
      <c r="BE130" s="77" t="e">
        <f>IF(INDEX([2]pivotTable!F$310:F$615,MATCH(totalExpenditure!$A130,[2]pivotTable!$A$310:$A$615,0))/100*INDEX(gDP!U$6:U$271,MATCH(totalExpenditure!$A130,gDP!$B$6:$B$271))=0,"",INDEX([2]pivotTable!F$310:F$615,MATCH(totalExpenditure!$A130,[2]pivotTable!$A$310:$A$615,0))/100*INDEX(gDP!U$6:U$271,MATCH(totalExpenditure!$A130,gDP!$B$6:$B$271)))</f>
        <v>#N/A</v>
      </c>
      <c r="BF130" s="77" t="e">
        <f>IF(INDEX([2]pivotTable!G$310:G$615,MATCH(totalExpenditure!$A130,[2]pivotTable!$A$310:$A$615,0))/100*INDEX(gDP!V$6:V$271,MATCH(totalExpenditure!$A130,gDP!$B$6:$B$271))=0,"",INDEX([2]pivotTable!G$310:G$615,MATCH(totalExpenditure!$A130,[2]pivotTable!$A$310:$A$615,0))/100*INDEX(gDP!V$6:V$271,MATCH(totalExpenditure!$A130,gDP!$B$6:$B$271)))</f>
        <v>#N/A</v>
      </c>
      <c r="BG130" s="77" t="e">
        <f>IF(INDEX([2]pivotTable!H$310:H$615,MATCH(totalExpenditure!$A130,[2]pivotTable!$A$310:$A$615,0))/100*INDEX(gDP!W$6:W$271,MATCH(totalExpenditure!$A130,gDP!$B$6:$B$271))=0,"",INDEX([2]pivotTable!H$310:H$615,MATCH(totalExpenditure!$A130,[2]pivotTable!$A$310:$A$615,0))/100*INDEX(gDP!W$6:W$271,MATCH(totalExpenditure!$A130,gDP!$B$6:$B$271)))</f>
        <v>#N/A</v>
      </c>
      <c r="BH130" s="77" t="e">
        <f>IF(INDEX([2]pivotTable!I$310:I$615,MATCH(totalExpenditure!$A130,[2]pivotTable!$A$310:$A$615,0))/100*INDEX(gDP!X$6:X$271,MATCH(totalExpenditure!$A130,gDP!$B$6:$B$271))=0,"",INDEX([2]pivotTable!I$310:I$615,MATCH(totalExpenditure!$A130,[2]pivotTable!$A$310:$A$615,0))/100*INDEX(gDP!X$6:X$271,MATCH(totalExpenditure!$A130,gDP!$B$6:$B$271)))</f>
        <v>#N/A</v>
      </c>
      <c r="BI130" s="77" t="e">
        <f>IF(INDEX([2]pivotTable!J$310:J$615,MATCH(totalExpenditure!$A130,[2]pivotTable!$A$310:$A$615,0))/100*INDEX(gDP!Y$6:Y$271,MATCH(totalExpenditure!$A130,gDP!$B$6:$B$271))=0,"",INDEX([2]pivotTable!J$310:J$615,MATCH(totalExpenditure!$A130,[2]pivotTable!$A$310:$A$615,0))/100*INDEX(gDP!Y$6:Y$271,MATCH(totalExpenditure!$A130,gDP!$B$6:$B$271)))</f>
        <v>#N/A</v>
      </c>
      <c r="BJ130" s="77" t="e">
        <f>IF(INDEX([2]pivotTable!K$310:K$615,MATCH(totalExpenditure!$A130,[2]pivotTable!$A$310:$A$615,0))/100*INDEX(gDP!Z$6:Z$271,MATCH(totalExpenditure!$A130,gDP!$B$6:$B$271))=0,"",INDEX([2]pivotTable!K$310:K$615,MATCH(totalExpenditure!$A130,[2]pivotTable!$A$310:$A$615,0))/100*INDEX(gDP!Z$6:Z$271,MATCH(totalExpenditure!$A130,gDP!$B$6:$B$271)))</f>
        <v>#N/A</v>
      </c>
      <c r="BK130" s="77" t="e">
        <f>IF(INDEX([2]pivotTable!L$310:L$615,MATCH(totalExpenditure!$A130,[2]pivotTable!$A$310:$A$615,0))/100*INDEX(gDP!AA$6:AA$271,MATCH(totalExpenditure!$A130,gDP!$B$6:$B$271))=0,"",INDEX([2]pivotTable!L$310:L$615,MATCH(totalExpenditure!$A130,[2]pivotTable!$A$310:$A$615,0))/100*INDEX(gDP!AA$6:AA$271,MATCH(totalExpenditure!$A130,gDP!$B$6:$B$271)))</f>
        <v>#N/A</v>
      </c>
      <c r="BL130" s="77" t="e">
        <f>IF(INDEX([2]pivotTable!M$310:M$615,MATCH(totalExpenditure!$A130,[2]pivotTable!$A$310:$A$615,0))/100*INDEX(gDP!AB$6:AB$271,MATCH(totalExpenditure!$A130,gDP!$B$6:$B$271))=0,"",INDEX([2]pivotTable!M$310:M$615,MATCH(totalExpenditure!$A130,[2]pivotTable!$A$310:$A$615,0))/100*INDEX(gDP!AB$6:AB$271,MATCH(totalExpenditure!$A130,gDP!$B$6:$B$271)))</f>
        <v>#N/A</v>
      </c>
      <c r="BM130" s="77" t="e">
        <f>IF(INDEX([2]pivotTable!N$310:N$615,MATCH(totalExpenditure!$A130,[2]pivotTable!$A$310:$A$615,0))/100*INDEX(gDP!AC$6:AC$271,MATCH(totalExpenditure!$A130,gDP!$B$6:$B$271))=0,"",INDEX([2]pivotTable!N$310:N$615,MATCH(totalExpenditure!$A130,[2]pivotTable!$A$310:$A$615,0))/100*INDEX(gDP!AC$6:AC$271,MATCH(totalExpenditure!$A130,gDP!$B$6:$B$271)))</f>
        <v>#N/A</v>
      </c>
      <c r="BN130" s="77" t="e">
        <f>IF(INDEX([2]pivotTable!O$310:O$615,MATCH(totalExpenditure!$A130,[2]pivotTable!$A$310:$A$615,0))/100*INDEX(gDP!AD$6:AD$271,MATCH(totalExpenditure!$A130,gDP!$B$6:$B$271))=0,"",INDEX([2]pivotTable!O$310:O$615,MATCH(totalExpenditure!$A130,[2]pivotTable!$A$310:$A$615,0))/100*INDEX(gDP!AD$6:AD$271,MATCH(totalExpenditure!$A130,gDP!$B$6:$B$271)))</f>
        <v>#N/A</v>
      </c>
      <c r="BO130" s="77" t="e">
        <f>IF(INDEX([2]pivotTable!P$310:P$615,MATCH(totalExpenditure!$A130,[2]pivotTable!$A$310:$A$615,0))/100*INDEX(gDP!AE$6:AE$271,MATCH(totalExpenditure!$A130,gDP!$B$6:$B$271))=0,"",INDEX([2]pivotTable!P$310:P$615,MATCH(totalExpenditure!$A130,[2]pivotTable!$A$310:$A$615,0))/100*INDEX(gDP!AE$6:AE$271,MATCH(totalExpenditure!$A130,gDP!$B$6:$B$271)))</f>
        <v>#N/A</v>
      </c>
      <c r="BP130" s="77" t="e">
        <f>IF(INDEX([2]pivotTable!Q$310:Q$615,MATCH(totalExpenditure!$A130,[2]pivotTable!$A$310:$A$615,0))/100*INDEX(gDP!AF$6:AF$271,MATCH(totalExpenditure!$A130,gDP!$B$6:$B$271))=0,"",INDEX([2]pivotTable!Q$310:Q$615,MATCH(totalExpenditure!$A130,[2]pivotTable!$A$310:$A$615,0))/100*INDEX(gDP!AF$6:AF$271,MATCH(totalExpenditure!$A130,gDP!$B$6:$B$271)))</f>
        <v>#N/A</v>
      </c>
      <c r="BQ130" s="77" t="e">
        <f>IF(INDEX([2]pivotTable!R$310:R$615,MATCH(totalExpenditure!$A130,[2]pivotTable!$A$310:$A$615,0))/100*INDEX(gDP!AG$6:AG$271,MATCH(totalExpenditure!$A130,gDP!$B$6:$B$271))=0,"",INDEX([2]pivotTable!R$310:R$615,MATCH(totalExpenditure!$A130,[2]pivotTable!$A$310:$A$615,0))/100*INDEX(gDP!AG$6:AG$271,MATCH(totalExpenditure!$A130,gDP!$B$6:$B$271)))</f>
        <v>#N/A</v>
      </c>
      <c r="BR130" s="77" t="e">
        <f>IF(INDEX([2]pivotTable!S$310:S$615,MATCH(totalExpenditure!$A130,[2]pivotTable!$A$310:$A$615,0))/100*INDEX(gDP!AH$6:AH$271,MATCH(totalExpenditure!$A130,gDP!$B$6:$B$271))=0,"",INDEX([2]pivotTable!S$310:S$615,MATCH(totalExpenditure!$A130,[2]pivotTable!$A$310:$A$615,0))/100*INDEX(gDP!AH$6:AH$271,MATCH(totalExpenditure!$A130,gDP!$B$6:$B$271)))</f>
        <v>#N/A</v>
      </c>
      <c r="BS130" s="77" t="e">
        <f>IF(INDEX([2]pivotTable!T$310:T$615,MATCH(totalExpenditure!$A130,[2]pivotTable!$A$310:$A$615,0))/100*INDEX(gDP!AI$6:AI$271,MATCH(totalExpenditure!$A130,gDP!$B$6:$B$271))=0,"",INDEX([2]pivotTable!T$310:T$615,MATCH(totalExpenditure!$A130,[2]pivotTable!$A$310:$A$615,0))/100*INDEX(gDP!AI$6:AI$271,MATCH(totalExpenditure!$A130,gDP!$B$6:$B$271)))</f>
        <v>#N/A</v>
      </c>
      <c r="BT130" s="77" t="e">
        <f>IF(INDEX([2]pivotTable!U$310:U$615,MATCH(totalExpenditure!$A130,[2]pivotTable!$A$310:$A$615,0))/100*INDEX(gDP!AJ$6:AJ$271,MATCH(totalExpenditure!$A130,gDP!$B$6:$B$271))=0,"",INDEX([2]pivotTable!U$310:U$615,MATCH(totalExpenditure!$A130,[2]pivotTable!$A$310:$A$615,0))/100*INDEX(gDP!AJ$6:AJ$271,MATCH(totalExpenditure!$A130,gDP!$B$6:$B$271)))</f>
        <v>#N/A</v>
      </c>
      <c r="BU130" s="77" t="e">
        <f>IF(INDEX([2]pivotTable!V$310:V$615,MATCH(totalExpenditure!$A130,[2]pivotTable!$A$310:$A$615,0))/100*INDEX(gDP!AK$6:AK$271,MATCH(totalExpenditure!$A130,gDP!$B$6:$B$271))=0,"",INDEX([2]pivotTable!V$310:V$615,MATCH(totalExpenditure!$A130,[2]pivotTable!$A$310:$A$615,0))/100*INDEX(gDP!AK$6:AK$271,MATCH(totalExpenditure!$A130,gDP!$B$6:$B$271)))</f>
        <v>#N/A</v>
      </c>
      <c r="BV130" s="77" t="e">
        <f>IF(INDEX([2]pivotTable!W$310:W$615,MATCH(totalExpenditure!$A130,[2]pivotTable!$A$310:$A$615,0))/100*INDEX(gDP!AL$6:AL$271,MATCH(totalExpenditure!$A130,gDP!$B$6:$B$271))=0,"",INDEX([2]pivotTable!W$310:W$615,MATCH(totalExpenditure!$A130,[2]pivotTable!$A$310:$A$615,0))/100*INDEX(gDP!AL$6:AL$271,MATCH(totalExpenditure!$A130,gDP!$B$6:$B$271)))</f>
        <v>#N/A</v>
      </c>
      <c r="BW130" s="77" t="e">
        <f>IF(INDEX([2]pivotTable!X$310:X$615,MATCH(totalExpenditure!$A130,[2]pivotTable!$A$310:$A$615,0))/100*INDEX(gDP!AM$6:AM$271,MATCH(totalExpenditure!$A130,gDP!$B$6:$B$271))=0,"",INDEX([2]pivotTable!X$310:X$615,MATCH(totalExpenditure!$A130,[2]pivotTable!$A$310:$A$615,0))/100*INDEX(gDP!AM$6:AM$271,MATCH(totalExpenditure!$A130,gDP!$B$6:$B$271)))</f>
        <v>#N/A</v>
      </c>
      <c r="BX130" s="77" t="e">
        <f>IF(INDEX([2]pivotTable!Y$310:Y$615,MATCH(totalExpenditure!$A130,[2]pivotTable!$A$310:$A$615,0))/100*INDEX(gDP!AN$6:AN$271,MATCH(totalExpenditure!$A130,gDP!$B$6:$B$271))=0,"",INDEX([2]pivotTable!Y$310:Y$615,MATCH(totalExpenditure!$A130,[2]pivotTable!$A$310:$A$615,0))/100*INDEX(gDP!AN$6:AN$271,MATCH(totalExpenditure!$A130,gDP!$B$6:$B$271)))</f>
        <v>#N/A</v>
      </c>
      <c r="BY130" s="77" t="e">
        <f>IF(INDEX([2]pivotTable!Z$310:Z$615,MATCH(totalExpenditure!$A130,[2]pivotTable!$A$310:$A$615,0))/100*INDEX(gDP!AO$6:AO$271,MATCH(totalExpenditure!$A130,gDP!$B$6:$B$271))=0,"",INDEX([2]pivotTable!Z$310:Z$615,MATCH(totalExpenditure!$A130,[2]pivotTable!$A$310:$A$615,0))/100*INDEX(gDP!AO$6:AO$271,MATCH(totalExpenditure!$A130,gDP!$B$6:$B$271)))</f>
        <v>#N/A</v>
      </c>
      <c r="BZ130" s="77" t="e">
        <f>IF(INDEX([2]pivotTable!AA$310:AA$615,MATCH(totalExpenditure!$A130,[2]pivotTable!$A$310:$A$615,0))/100*INDEX(gDP!AP$6:AP$271,MATCH(totalExpenditure!$A130,gDP!$B$6:$B$271))=0,"",INDEX([2]pivotTable!AA$310:AA$615,MATCH(totalExpenditure!$A130,[2]pivotTable!$A$310:$A$615,0))/100*INDEX(gDP!AP$6:AP$271,MATCH(totalExpenditure!$A130,gDP!$B$6:$B$271)))</f>
        <v>#N/A</v>
      </c>
      <c r="CA130" s="77" t="e">
        <f>IF(INDEX([2]pivotTable!AB$310:AB$615,MATCH(totalExpenditure!$A130,[2]pivotTable!$A$310:$A$615,0))/100*INDEX(gDP!AQ$6:AQ$271,MATCH(totalExpenditure!$A130,gDP!$B$6:$B$271))=0,"",INDEX([2]pivotTable!AB$310:AB$615,MATCH(totalExpenditure!$A130,[2]pivotTable!$A$310:$A$615,0))/100*INDEX(gDP!AQ$6:AQ$271,MATCH(totalExpenditure!$A130,gDP!$B$6:$B$271)))</f>
        <v>#N/A</v>
      </c>
      <c r="CB130" s="77" t="e">
        <f>IF(INDEX([2]pivotTable!AC$310:AC$615,MATCH(totalExpenditure!$A130,[2]pivotTable!$A$310:$A$615,0))/100*INDEX(gDP!AR$6:AR$271,MATCH(totalExpenditure!$A130,gDP!$B$6:$B$271))=0,"",INDEX([2]pivotTable!AC$310:AC$615,MATCH(totalExpenditure!$A130,[2]pivotTable!$A$310:$A$615,0))/100*INDEX(gDP!AR$6:AR$271,MATCH(totalExpenditure!$A130,gDP!$B$6:$B$271)))</f>
        <v>#N/A</v>
      </c>
      <c r="CC130" s="77" t="e">
        <f>IF(INDEX([2]pivotTable!AD$310:AD$615,MATCH(totalExpenditure!$A130,[2]pivotTable!$A$310:$A$615,0))/100*INDEX(gDP!AS$6:AS$271,MATCH(totalExpenditure!$A130,gDP!$B$6:$B$271))=0,"",INDEX([2]pivotTable!AD$310:AD$615,MATCH(totalExpenditure!$A130,[2]pivotTable!$A$310:$A$615,0))/100*INDEX(gDP!AS$6:AS$271,MATCH(totalExpenditure!$A130,gDP!$B$6:$B$271)))</f>
        <v>#N/A</v>
      </c>
      <c r="CD130" s="77" t="e">
        <f>IF(INDEX([2]pivotTable!AE$310:AE$615,MATCH(totalExpenditure!$A130,[2]pivotTable!$A$310:$A$615,0))/100*INDEX(gDP!AT$6:AT$271,MATCH(totalExpenditure!$A130,gDP!$B$6:$B$271))=0,"",INDEX([2]pivotTable!AE$310:AE$615,MATCH(totalExpenditure!$A130,[2]pivotTable!$A$310:$A$615,0))/100*INDEX(gDP!AT$6:AT$271,MATCH(totalExpenditure!$A130,gDP!$B$6:$B$271)))</f>
        <v>#N/A</v>
      </c>
      <c r="CE130" s="77" t="e">
        <f>IF(INDEX([2]pivotTable!AF$310:AF$615,MATCH(totalExpenditure!$A130,[2]pivotTable!$A$310:$A$615,0))/100*INDEX(gDP!AU$6:AU$271,MATCH(totalExpenditure!$A130,gDP!$B$6:$B$271))=0,"",INDEX([2]pivotTable!AF$310:AF$615,MATCH(totalExpenditure!$A130,[2]pivotTable!$A$310:$A$615,0))/100*INDEX(gDP!AU$6:AU$271,MATCH(totalExpenditure!$A130,gDP!$B$6:$B$271)))</f>
        <v>#N/A</v>
      </c>
      <c r="CF130" s="77" t="e">
        <f>IF(INDEX([2]pivotTable!AG$310:AG$615,MATCH(totalExpenditure!$A130,[2]pivotTable!$A$310:$A$615,0))/100*INDEX(gDP!AV$6:AV$271,MATCH(totalExpenditure!$A130,gDP!$B$6:$B$271))=0,"",INDEX([2]pivotTable!AG$310:AG$615,MATCH(totalExpenditure!$A130,[2]pivotTable!$A$310:$A$615,0))/100*INDEX(gDP!AV$6:AV$271,MATCH(totalExpenditure!$A130,gDP!$B$6:$B$271)))</f>
        <v>#N/A</v>
      </c>
      <c r="CG130" s="77" t="e">
        <f>IF(INDEX([2]pivotTable!AH$310:AH$615,MATCH(totalExpenditure!$A130,[2]pivotTable!$A$310:$A$615,0))/100*INDEX(gDP!AW$6:AW$271,MATCH(totalExpenditure!$A130,gDP!$B$6:$B$271))=0,"",INDEX([2]pivotTable!AH$310:AH$615,MATCH(totalExpenditure!$A130,[2]pivotTable!$A$310:$A$615,0))/100*INDEX(gDP!AW$6:AW$271,MATCH(totalExpenditure!$A130,gDP!$B$6:$B$271)))</f>
        <v>#N/A</v>
      </c>
      <c r="CH130" s="77" t="e">
        <f>IF(INDEX([2]pivotTable!AI$310:AI$615,MATCH(totalExpenditure!$A130,[2]pivotTable!$A$310:$A$615,0))/100*INDEX(gDP!AX$6:AX$271,MATCH(totalExpenditure!$A130,gDP!$B$6:$B$271))=0,"",INDEX([2]pivotTable!AI$310:AI$615,MATCH(totalExpenditure!$A130,[2]pivotTable!$A$310:$A$615,0))/100*INDEX(gDP!AX$6:AX$271,MATCH(totalExpenditure!$A130,gDP!$B$6:$B$271)))</f>
        <v>#N/A</v>
      </c>
      <c r="CI130" s="77" t="e">
        <f>IF(INDEX([2]pivotTable!AJ$310:AJ$615,MATCH(totalExpenditure!$A130,[2]pivotTable!$A$310:$A$615,0))/100*INDEX(gDP!AY$6:AY$271,MATCH(totalExpenditure!$A130,gDP!$B$6:$B$271))=0,"",INDEX([2]pivotTable!AJ$310:AJ$615,MATCH(totalExpenditure!$A130,[2]pivotTable!$A$310:$A$615,0))/100*INDEX(gDP!AY$6:AY$271,MATCH(totalExpenditure!$A130,gDP!$B$6:$B$271)))</f>
        <v>#N/A</v>
      </c>
      <c r="CJ130" s="77" t="e">
        <f>IF(INDEX([2]pivotTable!AK$310:AK$615,MATCH(totalExpenditure!$A130,[2]pivotTable!$A$310:$A$615,0))/100*INDEX(gDP!AZ$6:AZ$271,MATCH(totalExpenditure!$A130,gDP!$B$6:$B$271))=0,"",INDEX([2]pivotTable!AK$310:AK$615,MATCH(totalExpenditure!$A130,[2]pivotTable!$A$310:$A$615,0))/100*INDEX(gDP!AZ$6:AZ$271,MATCH(totalExpenditure!$A130,gDP!$B$6:$B$271)))</f>
        <v>#N/A</v>
      </c>
      <c r="CK130" s="77" t="e">
        <f>IF(INDEX([2]pivotTable!AL$310:AL$615,MATCH(totalExpenditure!$A130,[2]pivotTable!$A$310:$A$615,0))/100*INDEX(gDP!BA$6:BA$271,MATCH(totalExpenditure!$A130,gDP!$B$6:$B$271))=0,"",INDEX([2]pivotTable!AL$310:AL$615,MATCH(totalExpenditure!$A130,[2]pivotTable!$A$310:$A$615,0))/100*INDEX(gDP!BA$6:BA$271,MATCH(totalExpenditure!$A130,gDP!$B$6:$B$271)))</f>
        <v>#N/A</v>
      </c>
      <c r="CL130" s="77" t="e">
        <f>IF(INDEX([2]pivotTable!AM$310:AM$615,MATCH(totalExpenditure!$A130,[2]pivotTable!$A$310:$A$615,0))/100*INDEX(gDP!BB$6:BB$271,MATCH(totalExpenditure!$A130,gDP!$B$6:$B$271))=0,"",INDEX([2]pivotTable!AM$310:AM$615,MATCH(totalExpenditure!$A130,[2]pivotTable!$A$310:$A$615,0))/100*INDEX(gDP!BB$6:BB$271,MATCH(totalExpenditure!$A130,gDP!$B$6:$B$271)))</f>
        <v>#N/A</v>
      </c>
      <c r="CM130" s="77" t="e">
        <f>IF(INDEX([2]pivotTable!AN$310:AN$615,MATCH(totalExpenditure!$A130,[2]pivotTable!$A$310:$A$615,0))/100*INDEX(gDP!BC$6:BC$271,MATCH(totalExpenditure!$A130,gDP!$B$6:$B$271))=0,"",INDEX([2]pivotTable!AN$310:AN$615,MATCH(totalExpenditure!$A130,[2]pivotTable!$A$310:$A$615,0))/100*INDEX(gDP!BC$6:BC$271,MATCH(totalExpenditure!$A130,gDP!$B$6:$B$271)))</f>
        <v>#N/A</v>
      </c>
      <c r="CN130" s="77" t="e">
        <f>IF(INDEX([2]pivotTable!AO$310:AO$615,MATCH(totalExpenditure!$A130,[2]pivotTable!$A$310:$A$615,0))/100*INDEX(gDP!BD$6:BD$271,MATCH(totalExpenditure!$A130,gDP!$B$6:$B$271))=0,"",INDEX([2]pivotTable!AO$310:AO$615,MATCH(totalExpenditure!$A130,[2]pivotTable!$A$310:$A$615,0))/100*INDEX(gDP!BD$6:BD$271,MATCH(totalExpenditure!$A130,gDP!$B$6:$B$271)))</f>
        <v>#N/A</v>
      </c>
      <c r="CO130" s="77" t="e">
        <f>IF(INDEX([2]pivotTable!AP$310:AP$615,MATCH(totalExpenditure!$A130,[2]pivotTable!$A$310:$A$615,0))/100*INDEX(gDP!BE$6:BE$271,MATCH(totalExpenditure!$A130,gDP!$B$6:$B$271))=0,"",INDEX([2]pivotTable!AP$310:AP$615,MATCH(totalExpenditure!$A130,[2]pivotTable!$A$310:$A$615,0))/100*INDEX(gDP!BE$6:BE$271,MATCH(totalExpenditure!$A130,gDP!$B$6:$B$271)))</f>
        <v>#N/A</v>
      </c>
      <c r="CP130" s="77" t="e">
        <f>IF(INDEX([2]pivotTable!AQ$310:AQ$615,MATCH(totalExpenditure!$A130,[2]pivotTable!$A$310:$A$615,0))/100*INDEX(gDP!BF$6:BF$271,MATCH(totalExpenditure!$A130,gDP!$B$6:$B$271))=0,"",INDEX([2]pivotTable!AQ$310:AQ$615,MATCH(totalExpenditure!$A130,[2]pivotTable!$A$310:$A$615,0))/100*INDEX(gDP!BF$6:BF$271,MATCH(totalExpenditure!$A130,gDP!$B$6:$B$271)))</f>
        <v>#N/A</v>
      </c>
      <c r="CQ130" s="77" t="e">
        <f>IF(INDEX([2]pivotTable!AR$310:AR$615,MATCH(totalExpenditure!$A130,[2]pivotTable!$A$310:$A$615,0))/100*INDEX(gDP!BG$6:BG$271,MATCH(totalExpenditure!$A130,gDP!$B$6:$B$271))=0,"",INDEX([2]pivotTable!AR$310:AR$615,MATCH(totalExpenditure!$A130,[2]pivotTable!$A$310:$A$615,0))/100*INDEX(gDP!BG$6:BG$271,MATCH(totalExpenditure!$A130,gDP!$B$6:$B$271)))</f>
        <v>#N/A</v>
      </c>
      <c r="CR130" s="77" t="e">
        <f>IF(INDEX([2]pivotTable!AS$310:AS$615,MATCH(totalExpenditure!$A130,[2]pivotTable!$A$310:$A$615,0))/100*INDEX(gDP!BH$6:BH$271,MATCH(totalExpenditure!$A130,gDP!$B$6:$B$271))=0,"",INDEX([2]pivotTable!AS$310:AS$615,MATCH(totalExpenditure!$A130,[2]pivotTable!$A$310:$A$615,0))/100*INDEX(gDP!BH$6:BH$271,MATCH(totalExpenditure!$A130,gDP!$B$6:$B$271)))</f>
        <v>#N/A</v>
      </c>
      <c r="CS130" s="77" t="e">
        <f>IF(INDEX([2]pivotTable!AT$310:AT$615,MATCH(totalExpenditure!$A130,[2]pivotTable!$A$310:$A$615,0))/100*INDEX(gDP!BI$6:BI$271,MATCH(totalExpenditure!$A130,gDP!$B$6:$B$271))=0,"",INDEX([2]pivotTable!AT$310:AT$615,MATCH(totalExpenditure!$A130,[2]pivotTable!$A$310:$A$615,0))/100*INDEX(gDP!BI$6:BI$271,MATCH(totalExpenditure!$A130,gDP!$B$6:$B$271)))</f>
        <v>#N/A</v>
      </c>
      <c r="CT130" s="77" t="e">
        <f>IF(INDEX([2]pivotTable!AU$310:AU$615,MATCH(totalExpenditure!$A130,[2]pivotTable!$A$310:$A$615,0))/100*INDEX(gDP!BJ$6:BJ$271,MATCH(totalExpenditure!$A130,gDP!$B$6:$B$271))=0,"",INDEX([2]pivotTable!AU$310:AU$615,MATCH(totalExpenditure!$A130,[2]pivotTable!$A$310:$A$615,0))/100*INDEX(gDP!BJ$6:BJ$271,MATCH(totalExpenditure!$A130,gDP!$B$6:$B$271)))</f>
        <v>#N/A</v>
      </c>
      <c r="CU130" s="77" t="e">
        <f>IF(INDEX([2]pivotTable!AV$310:AV$615,MATCH(totalExpenditure!$A130,[2]pivotTable!$A$310:$A$615,0))/100*INDEX(gDP!BK$6:BK$271,MATCH(totalExpenditure!$A130,gDP!$B$6:$B$271))=0,"",INDEX([2]pivotTable!AV$310:AV$615,MATCH(totalExpenditure!$A130,[2]pivotTable!$A$310:$A$615,0))/100*INDEX(gDP!BK$6:BK$271,MATCH(totalExpenditure!$A130,gDP!$B$6:$B$271)))</f>
        <v>#N/A</v>
      </c>
      <c r="CV130" s="77" t="e">
        <f>IF(INDEX([2]pivotTable!AW$310:AW$615,MATCH(totalExpenditure!$A130,[2]pivotTable!$A$310:$A$615,0))/100*INDEX(gDP!BL$6:BL$271,MATCH(totalExpenditure!$A130,gDP!$B$6:$B$271))=0,"",INDEX([2]pivotTable!AW$310:AW$615,MATCH(totalExpenditure!$A130,[2]pivotTable!$A$310:$A$615,0))/100*INDEX(gDP!BL$6:BL$271,MATCH(totalExpenditure!$A130,gDP!$B$6:$B$271)))</f>
        <v>#N/A</v>
      </c>
      <c r="CW130" s="77" t="e">
        <f>IF(INDEX([2]pivotTable!AX$310:AX$615,MATCH(totalExpenditure!$A130,[2]pivotTable!$A$310:$A$615,0))/100*INDEX(gDP!BM$6:BM$271,MATCH(totalExpenditure!$A130,gDP!$B$6:$B$271))=0,"",INDEX([2]pivotTable!AX$310:AX$615,MATCH(totalExpenditure!$A130,[2]pivotTable!$A$310:$A$615,0))/100*INDEX(gDP!BM$6:BM$271,MATCH(totalExpenditure!$A130,gDP!$B$6:$B$271)))</f>
        <v>#N/A</v>
      </c>
      <c r="CX130" s="77" t="e">
        <f>IF(INDEX([2]pivotTable!AY$310:AY$615,MATCH(totalExpenditure!$A130,[2]pivotTable!$A$310:$A$615,0))/100*INDEX(gDP!BN$6:BN$271,MATCH(totalExpenditure!$A130,gDP!$B$6:$B$271))=0,"",INDEX([2]pivotTable!AY$310:AY$615,MATCH(totalExpenditure!$A130,[2]pivotTable!$A$310:$A$615,0))/100*INDEX(gDP!BN$6:BN$271,MATCH(totalExpenditure!$A130,gDP!$B$6:$B$271)))</f>
        <v>#N/A</v>
      </c>
      <c r="CY130" s="77" t="e">
        <f>IF(INDEX([2]pivotTable!AZ$310:AZ$615,MATCH(totalExpenditure!$A130,[2]pivotTable!$A$310:$A$615,0))/100*INDEX(gDP!BO$6:BO$271,MATCH(totalExpenditure!$A130,gDP!$B$6:$B$271))=0,"",INDEX([2]pivotTable!AZ$310:AZ$615,MATCH(totalExpenditure!$A130,[2]pivotTable!$A$310:$A$615,0))/100*INDEX(gDP!BO$6:BO$271,MATCH(totalExpenditure!$A130,gDP!$B$6:$B$271)))</f>
        <v>#N/A</v>
      </c>
      <c r="CZ130" s="77" t="e">
        <f>IF(B130="","",IF(BA130="","",B130-B130+INDEX(gDP!Q$6:Q$271,MATCH(totalExpenditure!$A130,gDP!$B$6:$B$271))))</f>
        <v>#N/A</v>
      </c>
      <c r="DA130" s="77" t="e">
        <f>IF(C130="","",IF(BB130="","",C130-C130+INDEX(gDP!R$6:R$271,MATCH(totalExpenditure!$A130,gDP!$B$6:$B$271))))</f>
        <v>#N/A</v>
      </c>
      <c r="DB130" s="77" t="e">
        <f>IF(D130="","",IF(BC130="","",D130-D130+INDEX(gDP!S$6:S$271,MATCH(totalExpenditure!$A130,gDP!$B$6:$B$271))))</f>
        <v>#N/A</v>
      </c>
      <c r="DC130" s="77" t="e">
        <f>IF(E130="","",IF(BD130="","",E130-E130+INDEX(gDP!T$6:T$271,MATCH(totalExpenditure!$A130,gDP!$B$6:$B$271))))</f>
        <v>#N/A</v>
      </c>
      <c r="DD130" s="77" t="e">
        <f>IF(F130="","",IF(BE130="","",F130-F130+INDEX(gDP!U$6:U$271,MATCH(totalExpenditure!$A130,gDP!$B$6:$B$271))))</f>
        <v>#N/A</v>
      </c>
      <c r="DE130" s="77" t="e">
        <f>IF(G130="","",IF(BF130="","",G130-G130+INDEX(gDP!V$6:V$271,MATCH(totalExpenditure!$A130,gDP!$B$6:$B$271))))</f>
        <v>#N/A</v>
      </c>
      <c r="DF130" s="77" t="e">
        <f>IF(H130="","",IF(BG130="","",H130-H130+INDEX(gDP!W$6:W$271,MATCH(totalExpenditure!$A130,gDP!$B$6:$B$271))))</f>
        <v>#N/A</v>
      </c>
      <c r="DG130" s="77" t="e">
        <f>IF(I130="","",IF(BH130="","",I130-I130+INDEX(gDP!X$6:X$271,MATCH(totalExpenditure!$A130,gDP!$B$6:$B$271))))</f>
        <v>#N/A</v>
      </c>
      <c r="DH130" s="77" t="e">
        <f>IF(J130="","",IF(BI130="","",J130-J130+INDEX(gDP!Y$6:Y$271,MATCH(totalExpenditure!$A130,gDP!$B$6:$B$271))))</f>
        <v>#N/A</v>
      </c>
      <c r="DI130" s="77" t="e">
        <f>IF(K130="","",IF(BJ130="","",K130-K130+INDEX(gDP!Z$6:Z$271,MATCH(totalExpenditure!$A130,gDP!$B$6:$B$271))))</f>
        <v>#N/A</v>
      </c>
      <c r="DJ130" s="77" t="e">
        <f>IF(L130="","",IF(BK130="","",L130-L130+INDEX(gDP!AA$6:AA$271,MATCH(totalExpenditure!$A130,gDP!$B$6:$B$271))))</f>
        <v>#N/A</v>
      </c>
      <c r="DK130" s="77" t="e">
        <f>IF(M130="","",IF(BL130="","",M130-M130+INDEX(gDP!AB$6:AB$271,MATCH(totalExpenditure!$A130,gDP!$B$6:$B$271))))</f>
        <v>#N/A</v>
      </c>
      <c r="DL130" s="77" t="e">
        <f>IF(N130="","",IF(BM130="","",N130-N130+INDEX(gDP!AC$6:AC$271,MATCH(totalExpenditure!$A130,gDP!$B$6:$B$271))))</f>
        <v>#N/A</v>
      </c>
      <c r="DM130" s="77" t="e">
        <f>IF(O130="","",IF(BN130="","",O130-O130+INDEX(gDP!AD$6:AD$271,MATCH(totalExpenditure!$A130,gDP!$B$6:$B$271))))</f>
        <v>#N/A</v>
      </c>
      <c r="DN130" s="77" t="e">
        <f>IF(P130="","",IF(BO130="","",P130-P130+INDEX(gDP!AE$6:AE$271,MATCH(totalExpenditure!$A130,gDP!$B$6:$B$271))))</f>
        <v>#N/A</v>
      </c>
      <c r="DO130" s="77" t="e">
        <f>IF(Q130="","",IF(BP130="","",Q130-Q130+INDEX(gDP!AF$6:AF$271,MATCH(totalExpenditure!$A130,gDP!$B$6:$B$271))))</f>
        <v>#N/A</v>
      </c>
      <c r="DP130" s="77" t="e">
        <f>IF(R130="","",IF(BQ130="","",R130-R130+INDEX(gDP!AG$6:AG$271,MATCH(totalExpenditure!$A130,gDP!$B$6:$B$271))))</f>
        <v>#N/A</v>
      </c>
      <c r="DQ130" s="77" t="e">
        <f>IF(S130="","",IF(BR130="","",S130-S130+INDEX(gDP!AH$6:AH$271,MATCH(totalExpenditure!$A130,gDP!$B$6:$B$271))))</f>
        <v>#N/A</v>
      </c>
      <c r="DR130" s="77" t="e">
        <f>IF(T130="","",IF(BS130="","",T130-T130+INDEX(gDP!AI$6:AI$271,MATCH(totalExpenditure!$A130,gDP!$B$6:$B$271))))</f>
        <v>#N/A</v>
      </c>
      <c r="DS130" s="77" t="e">
        <f>IF(U130="","",IF(BT130="","",U130-U130+INDEX(gDP!AJ$6:AJ$271,MATCH(totalExpenditure!$A130,gDP!$B$6:$B$271))))</f>
        <v>#N/A</v>
      </c>
      <c r="DT130" s="77" t="e">
        <f>IF(V130="","",IF(BU130="","",V130-V130+INDEX(gDP!AK$6:AK$271,MATCH(totalExpenditure!$A130,gDP!$B$6:$B$271))))</f>
        <v>#N/A</v>
      </c>
      <c r="DU130" s="77" t="e">
        <f>IF(W130="","",IF(BV130="","",W130-W130+INDEX(gDP!AL$6:AL$271,MATCH(totalExpenditure!$A130,gDP!$B$6:$B$271))))</f>
        <v>#N/A</v>
      </c>
      <c r="DV130" s="77" t="e">
        <f>IF(X130="","",IF(BW130="","",X130-X130+INDEX(gDP!AM$6:AM$271,MATCH(totalExpenditure!$A130,gDP!$B$6:$B$271))))</f>
        <v>#N/A</v>
      </c>
      <c r="DW130" s="77" t="e">
        <f>IF(Y130="","",IF(BX130="","",Y130-Y130+INDEX(gDP!AN$6:AN$271,MATCH(totalExpenditure!$A130,gDP!$B$6:$B$271))))</f>
        <v>#N/A</v>
      </c>
      <c r="DX130" s="77" t="e">
        <f>IF(Z130="","",IF(BY130="","",Z130-Z130+INDEX(gDP!AO$6:AO$271,MATCH(totalExpenditure!$A130,gDP!$B$6:$B$271))))</f>
        <v>#N/A</v>
      </c>
      <c r="DY130" s="77" t="e">
        <f>IF(AA130="","",IF(BZ130="","",AA130-AA130+INDEX(gDP!AP$6:AP$271,MATCH(totalExpenditure!$A130,gDP!$B$6:$B$271))))</f>
        <v>#N/A</v>
      </c>
      <c r="DZ130" s="77" t="e">
        <f>IF(AB130="","",IF(CA130="","",AB130-AB130+INDEX(gDP!AQ$6:AQ$271,MATCH(totalExpenditure!$A130,gDP!$B$6:$B$271))))</f>
        <v>#N/A</v>
      </c>
      <c r="EA130" s="77" t="e">
        <f>IF(AC130="","",IF(CB130="","",AC130-AC130+INDEX(gDP!AR$6:AR$271,MATCH(totalExpenditure!$A130,gDP!$B$6:$B$271))))</f>
        <v>#N/A</v>
      </c>
      <c r="EB130" s="77" t="e">
        <f>IF(AD130="","",IF(CC130="","",AD130-AD130+INDEX(gDP!AS$6:AS$271,MATCH(totalExpenditure!$A130,gDP!$B$6:$B$271))))</f>
        <v>#N/A</v>
      </c>
      <c r="EC130" s="77" t="e">
        <f>IF(AE130="","",IF(CD130="","",AE130-AE130+INDEX(gDP!AT$6:AT$271,MATCH(totalExpenditure!$A130,gDP!$B$6:$B$271))))</f>
        <v>#N/A</v>
      </c>
      <c r="ED130" s="77" t="e">
        <f>IF(AF130="","",IF(CE130="","",AF130-AF130+INDEX(gDP!AU$6:AU$271,MATCH(totalExpenditure!$A130,gDP!$B$6:$B$271))))</f>
        <v>#N/A</v>
      </c>
      <c r="EE130" s="77" t="e">
        <f>IF(AG130="","",IF(CF130="","",AG130-AG130+INDEX(gDP!AV$6:AV$271,MATCH(totalExpenditure!$A130,gDP!$B$6:$B$271))))</f>
        <v>#N/A</v>
      </c>
      <c r="EF130" s="77" t="e">
        <f>IF(AH130="","",IF(CG130="","",AH130-AH130+INDEX(gDP!AW$6:AW$271,MATCH(totalExpenditure!$A130,gDP!$B$6:$B$271))))</f>
        <v>#N/A</v>
      </c>
      <c r="EG130" s="77" t="e">
        <f>IF(AI130="","",IF(CH130="","",AI130-AI130+INDEX(gDP!AX$6:AX$271,MATCH(totalExpenditure!$A130,gDP!$B$6:$B$271))))</f>
        <v>#N/A</v>
      </c>
      <c r="EH130" s="77" t="e">
        <f>IF(AJ130="","",IF(CI130="","",AJ130-AJ130+INDEX(gDP!AY$6:AY$271,MATCH(totalExpenditure!$A130,gDP!$B$6:$B$271))))</f>
        <v>#N/A</v>
      </c>
      <c r="EI130" s="77" t="e">
        <f>IF(AK130="","",IF(CJ130="","",AK130-AK130+INDEX(gDP!AZ$6:AZ$271,MATCH(totalExpenditure!$A130,gDP!$B$6:$B$271))))</f>
        <v>#N/A</v>
      </c>
      <c r="EJ130" s="77" t="e">
        <f>IF(AL130="","",IF(CK130="","",AL130-AL130+INDEX(gDP!BA$6:BA$271,MATCH(totalExpenditure!$A130,gDP!$B$6:$B$271))))</f>
        <v>#N/A</v>
      </c>
      <c r="EK130" s="77" t="e">
        <f>IF(AM130="","",IF(CL130="","",AM130-AM130+INDEX(gDP!BB$6:BB$271,MATCH(totalExpenditure!$A130,gDP!$B$6:$B$271))))</f>
        <v>#N/A</v>
      </c>
      <c r="EL130" s="77" t="e">
        <f>IF(AN130="","",IF(CM130="","",AN130-AN130+INDEX(gDP!BC$6:BC$271,MATCH(totalExpenditure!$A130,gDP!$B$6:$B$271))))</f>
        <v>#N/A</v>
      </c>
      <c r="EM130" s="77" t="e">
        <f>IF(AO130="","",IF(CN130="","",AO130-AO130+INDEX(gDP!BD$6:BD$271,MATCH(totalExpenditure!$A130,gDP!$B$6:$B$271))))</f>
        <v>#N/A</v>
      </c>
      <c r="EN130" s="77" t="e">
        <f>IF(AP130="","",IF(CO130="","",AP130-AP130+INDEX(gDP!BE$6:BE$271,MATCH(totalExpenditure!$A130,gDP!$B$6:$B$271))))</f>
        <v>#N/A</v>
      </c>
      <c r="EO130" s="77" t="e">
        <f>IF(AQ130="","",IF(CP130="","",AQ130-AQ130+INDEX(gDP!BF$6:BF$271,MATCH(totalExpenditure!$A130,gDP!$B$6:$B$271))))</f>
        <v>#N/A</v>
      </c>
      <c r="EP130" s="77" t="e">
        <f>IF(AR130="","",IF(CQ130="","",AR130-AR130+INDEX(gDP!BG$6:BG$271,MATCH(totalExpenditure!$A130,gDP!$B$6:$B$271))))</f>
        <v>#N/A</v>
      </c>
      <c r="EQ130" s="77" t="e">
        <f>IF(AS130="","",IF(CR130="","",AS130-AS130+INDEX(gDP!BH$6:BH$271,MATCH(totalExpenditure!$A130,gDP!$B$6:$B$271))))</f>
        <v>#N/A</v>
      </c>
      <c r="ER130" s="77" t="e">
        <f>IF(AT130="","",IF(CS130="","",AT130-AT130+INDEX(gDP!BI$6:BI$271,MATCH(totalExpenditure!$A130,gDP!$B$6:$B$271))))</f>
        <v>#N/A</v>
      </c>
      <c r="ES130" s="77" t="e">
        <f>IF(AU130="","",IF(CT130="","",AU130-AU130+INDEX(gDP!BJ$6:BJ$271,MATCH(totalExpenditure!$A130,gDP!$B$6:$B$271))))</f>
        <v>#N/A</v>
      </c>
      <c r="ET130" s="77" t="e">
        <f>IF(AV130="","",IF(CU130="","",AV130-AV130+INDEX(gDP!BK$6:BK$271,MATCH(totalExpenditure!$A130,gDP!$B$6:$B$271))))</f>
        <v>#N/A</v>
      </c>
      <c r="EU130" s="77" t="e">
        <f>IF(AW130="","",IF(CV130="","",AW130-AW130+INDEX(gDP!BL$6:BL$271,MATCH(totalExpenditure!$A130,gDP!$B$6:$B$271))))</f>
        <v>#N/A</v>
      </c>
      <c r="EV130" s="77" t="e">
        <f>IF(AX130="","",IF(CW130="","",AX130-AX130+INDEX(gDP!BM$6:BM$271,MATCH(totalExpenditure!$A130,gDP!$B$6:$B$271))))</f>
        <v>#N/A</v>
      </c>
      <c r="EW130" s="77" t="e">
        <f>IF(AY130="","",IF(CX130="","",AY130-AY130+INDEX(gDP!BN$6:BN$271,MATCH(totalExpenditure!$A130,gDP!$B$6:$B$271))))</f>
        <v>#N/A</v>
      </c>
      <c r="EX130" s="77" t="e">
        <f>IF(AZ130="","",IF(CY130="","",AZ130-AZ130+INDEX(gDP!BO$6:BO$271,MATCH(totalExpenditure!$A130,gDP!$B$6:$B$271))))</f>
        <v>#N/A</v>
      </c>
    </row>
    <row r="131" spans="1:154" x14ac:dyDescent="0.35">
      <c r="A131" t="s">
        <v>471</v>
      </c>
      <c r="B131" s="77" t="str">
        <f>IF(INDEX([2]pivotTable!B$3:B$308,MATCH(totalExpenditure!$A131,[2]pivotTable!$A$3:$A$308,0))/100*INDEX(gDP!Q$6:Q$271,MATCH(totalExpenditure!$A131,gDP!$B$6:$B$271))=0,"",INDEX([2]pivotTable!B$3:B$308,MATCH(totalExpenditure!$A131,[2]pivotTable!$A$3:$A$308,0))/100*INDEX(gDP!Q$6:Q$271,MATCH(totalExpenditure!$A131,gDP!$B$6:$B$271)))</f>
        <v/>
      </c>
      <c r="C131" s="77" t="str">
        <f>IF(INDEX([2]pivotTable!C$3:C$308,MATCH(totalExpenditure!$A131,[2]pivotTable!$A$3:$A$308,0))/100*INDEX(gDP!R$6:R$271,MATCH(totalExpenditure!$A131,gDP!$B$6:$B$271))=0,"",INDEX([2]pivotTable!C$3:C$308,MATCH(totalExpenditure!$A131,[2]pivotTable!$A$3:$A$308,0))/100*INDEX(gDP!R$6:R$271,MATCH(totalExpenditure!$A131,gDP!$B$6:$B$271)))</f>
        <v/>
      </c>
      <c r="D131" s="77" t="str">
        <f>IF(INDEX([2]pivotTable!D$3:D$308,MATCH(totalExpenditure!$A131,[2]pivotTable!$A$3:$A$308,0))/100*INDEX(gDP!S$6:S$271,MATCH(totalExpenditure!$A131,gDP!$B$6:$B$271))=0,"",INDEX([2]pivotTable!D$3:D$308,MATCH(totalExpenditure!$A131,[2]pivotTable!$A$3:$A$308,0))/100*INDEX(gDP!S$6:S$271,MATCH(totalExpenditure!$A131,gDP!$B$6:$B$271)))</f>
        <v/>
      </c>
      <c r="E131" s="77" t="str">
        <f>IF(INDEX([2]pivotTable!E$3:E$308,MATCH(totalExpenditure!$A131,[2]pivotTable!$A$3:$A$308,0))/100*INDEX(gDP!T$6:T$271,MATCH(totalExpenditure!$A131,gDP!$B$6:$B$271))=0,"",INDEX([2]pivotTable!E$3:E$308,MATCH(totalExpenditure!$A131,[2]pivotTable!$A$3:$A$308,0))/100*INDEX(gDP!T$6:T$271,MATCH(totalExpenditure!$A131,gDP!$B$6:$B$271)))</f>
        <v/>
      </c>
      <c r="F131" s="77" t="str">
        <f>IF(INDEX([2]pivotTable!F$3:F$308,MATCH(totalExpenditure!$A131,[2]pivotTable!$A$3:$A$308,0))/100*INDEX(gDP!U$6:U$271,MATCH(totalExpenditure!$A131,gDP!$B$6:$B$271))=0,"",INDEX([2]pivotTable!F$3:F$308,MATCH(totalExpenditure!$A131,[2]pivotTable!$A$3:$A$308,0))/100*INDEX(gDP!U$6:U$271,MATCH(totalExpenditure!$A131,gDP!$B$6:$B$271)))</f>
        <v/>
      </c>
      <c r="G131" s="77" t="str">
        <f>IF(INDEX([2]pivotTable!G$3:G$308,MATCH(totalExpenditure!$A131,[2]pivotTable!$A$3:$A$308,0))/100*INDEX(gDP!V$6:V$271,MATCH(totalExpenditure!$A131,gDP!$B$6:$B$271))=0,"",INDEX([2]pivotTable!G$3:G$308,MATCH(totalExpenditure!$A131,[2]pivotTable!$A$3:$A$308,0))/100*INDEX(gDP!V$6:V$271,MATCH(totalExpenditure!$A131,gDP!$B$6:$B$271)))</f>
        <v/>
      </c>
      <c r="H131" s="77" t="str">
        <f>IF(INDEX([2]pivotTable!H$3:H$308,MATCH(totalExpenditure!$A131,[2]pivotTable!$A$3:$A$308,0))/100*INDEX(gDP!W$6:W$271,MATCH(totalExpenditure!$A131,gDP!$B$6:$B$271))=0,"",INDEX([2]pivotTable!H$3:H$308,MATCH(totalExpenditure!$A131,[2]pivotTable!$A$3:$A$308,0))/100*INDEX(gDP!W$6:W$271,MATCH(totalExpenditure!$A131,gDP!$B$6:$B$271)))</f>
        <v/>
      </c>
      <c r="I131" s="77" t="str">
        <f>IF(INDEX([2]pivotTable!I$3:I$308,MATCH(totalExpenditure!$A131,[2]pivotTable!$A$3:$A$308,0))/100*INDEX(gDP!X$6:X$271,MATCH(totalExpenditure!$A131,gDP!$B$6:$B$271))=0,"",INDEX([2]pivotTable!I$3:I$308,MATCH(totalExpenditure!$A131,[2]pivotTable!$A$3:$A$308,0))/100*INDEX(gDP!X$6:X$271,MATCH(totalExpenditure!$A131,gDP!$B$6:$B$271)))</f>
        <v/>
      </c>
      <c r="J131" s="77" t="str">
        <f>IF(INDEX([2]pivotTable!J$3:J$308,MATCH(totalExpenditure!$A131,[2]pivotTable!$A$3:$A$308,0))/100*INDEX(gDP!Y$6:Y$271,MATCH(totalExpenditure!$A131,gDP!$B$6:$B$271))=0,"",INDEX([2]pivotTable!J$3:J$308,MATCH(totalExpenditure!$A131,[2]pivotTable!$A$3:$A$308,0))/100*INDEX(gDP!Y$6:Y$271,MATCH(totalExpenditure!$A131,gDP!$B$6:$B$271)))</f>
        <v/>
      </c>
      <c r="K131" s="77" t="str">
        <f>IF(INDEX([2]pivotTable!K$3:K$308,MATCH(totalExpenditure!$A131,[2]pivotTable!$A$3:$A$308,0))/100*INDEX(gDP!Z$6:Z$271,MATCH(totalExpenditure!$A131,gDP!$B$6:$B$271))=0,"",INDEX([2]pivotTable!K$3:K$308,MATCH(totalExpenditure!$A131,[2]pivotTable!$A$3:$A$308,0))/100*INDEX(gDP!Z$6:Z$271,MATCH(totalExpenditure!$A131,gDP!$B$6:$B$271)))</f>
        <v/>
      </c>
      <c r="L131" s="77" t="str">
        <f>IF(INDEX([2]pivotTable!L$3:L$308,MATCH(totalExpenditure!$A131,[2]pivotTable!$A$3:$A$308,0))/100*INDEX(gDP!AA$6:AA$271,MATCH(totalExpenditure!$A131,gDP!$B$6:$B$271))=0,"",INDEX([2]pivotTable!L$3:L$308,MATCH(totalExpenditure!$A131,[2]pivotTable!$A$3:$A$308,0))/100*INDEX(gDP!AA$6:AA$271,MATCH(totalExpenditure!$A131,gDP!$B$6:$B$271)))</f>
        <v/>
      </c>
      <c r="M131" s="77" t="str">
        <f>IF(INDEX([2]pivotTable!M$3:M$308,MATCH(totalExpenditure!$A131,[2]pivotTable!$A$3:$A$308,0))/100*INDEX(gDP!AB$6:AB$271,MATCH(totalExpenditure!$A131,gDP!$B$6:$B$271))=0,"",INDEX([2]pivotTable!M$3:M$308,MATCH(totalExpenditure!$A131,[2]pivotTable!$A$3:$A$308,0))/100*INDEX(gDP!AB$6:AB$271,MATCH(totalExpenditure!$A131,gDP!$B$6:$B$271)))</f>
        <v/>
      </c>
      <c r="N131" s="77" t="str">
        <f>IF(INDEX([2]pivotTable!N$3:N$308,MATCH(totalExpenditure!$A131,[2]pivotTable!$A$3:$A$308,0))/100*INDEX(gDP!AC$6:AC$271,MATCH(totalExpenditure!$A131,gDP!$B$6:$B$271))=0,"",INDEX([2]pivotTable!N$3:N$308,MATCH(totalExpenditure!$A131,[2]pivotTable!$A$3:$A$308,0))/100*INDEX(gDP!AC$6:AC$271,MATCH(totalExpenditure!$A131,gDP!$B$6:$B$271)))</f>
        <v/>
      </c>
      <c r="O131" s="77" t="str">
        <f>IF(INDEX([2]pivotTable!O$3:O$308,MATCH(totalExpenditure!$A131,[2]pivotTable!$A$3:$A$308,0))/100*INDEX(gDP!AD$6:AD$271,MATCH(totalExpenditure!$A131,gDP!$B$6:$B$271))=0,"",INDEX([2]pivotTable!O$3:O$308,MATCH(totalExpenditure!$A131,[2]pivotTable!$A$3:$A$308,0))/100*INDEX(gDP!AD$6:AD$271,MATCH(totalExpenditure!$A131,gDP!$B$6:$B$271)))</f>
        <v/>
      </c>
      <c r="P131" s="77" t="str">
        <f>IF(INDEX([2]pivotTable!P$3:P$308,MATCH(totalExpenditure!$A131,[2]pivotTable!$A$3:$A$308,0))/100*INDEX(gDP!AE$6:AE$271,MATCH(totalExpenditure!$A131,gDP!$B$6:$B$271))=0,"",INDEX([2]pivotTable!P$3:P$308,MATCH(totalExpenditure!$A131,[2]pivotTable!$A$3:$A$308,0))/100*INDEX(gDP!AE$6:AE$271,MATCH(totalExpenditure!$A131,gDP!$B$6:$B$271)))</f>
        <v/>
      </c>
      <c r="Q131" s="77" t="str">
        <f>IF(INDEX([2]pivotTable!Q$3:Q$308,MATCH(totalExpenditure!$A131,[2]pivotTable!$A$3:$A$308,0))/100*INDEX(gDP!AF$6:AF$271,MATCH(totalExpenditure!$A131,gDP!$B$6:$B$271))=0,"",INDEX([2]pivotTable!Q$3:Q$308,MATCH(totalExpenditure!$A131,[2]pivotTable!$A$3:$A$308,0))/100*INDEX(gDP!AF$6:AF$271,MATCH(totalExpenditure!$A131,gDP!$B$6:$B$271)))</f>
        <v/>
      </c>
      <c r="R131" s="77" t="str">
        <f>IF(INDEX([2]pivotTable!R$3:R$308,MATCH(totalExpenditure!$A131,[2]pivotTable!$A$3:$A$308,0))/100*INDEX(gDP!AG$6:AG$271,MATCH(totalExpenditure!$A131,gDP!$B$6:$B$271))=0,"",INDEX([2]pivotTable!R$3:R$308,MATCH(totalExpenditure!$A131,[2]pivotTable!$A$3:$A$308,0))/100*INDEX(gDP!AG$6:AG$271,MATCH(totalExpenditure!$A131,gDP!$B$6:$B$271)))</f>
        <v/>
      </c>
      <c r="S131" s="77" t="str">
        <f>IF(INDEX([2]pivotTable!S$3:S$308,MATCH(totalExpenditure!$A131,[2]pivotTable!$A$3:$A$308,0))/100*INDEX(gDP!AH$6:AH$271,MATCH(totalExpenditure!$A131,gDP!$B$6:$B$271))=0,"",INDEX([2]pivotTable!S$3:S$308,MATCH(totalExpenditure!$A131,[2]pivotTable!$A$3:$A$308,0))/100*INDEX(gDP!AH$6:AH$271,MATCH(totalExpenditure!$A131,gDP!$B$6:$B$271)))</f>
        <v/>
      </c>
      <c r="T131" s="77">
        <f>IF(INDEX([2]pivotTable!T$3:T$308,MATCH(totalExpenditure!$A131,[2]pivotTable!$A$3:$A$308,0))/100*INDEX(gDP!AI$6:AI$271,MATCH(totalExpenditure!$A131,gDP!$B$6:$B$271))=0,"",INDEX([2]pivotTable!T$3:T$308,MATCH(totalExpenditure!$A131,[2]pivotTable!$A$3:$A$308,0))/100*INDEX(gDP!AI$6:AI$271,MATCH(totalExpenditure!$A131,gDP!$B$6:$B$271)))</f>
        <v>18815492052.296509</v>
      </c>
      <c r="U131" s="77">
        <f>IF(INDEX([2]pivotTable!U$3:U$308,MATCH(totalExpenditure!$A131,[2]pivotTable!$A$3:$A$308,0))/100*INDEX(gDP!AJ$6:AJ$271,MATCH(totalExpenditure!$A131,gDP!$B$6:$B$271))=0,"",INDEX([2]pivotTable!U$3:U$308,MATCH(totalExpenditure!$A131,[2]pivotTable!$A$3:$A$308,0))/100*INDEX(gDP!AJ$6:AJ$271,MATCH(totalExpenditure!$A131,gDP!$B$6:$B$271)))</f>
        <v>21492057784.426708</v>
      </c>
      <c r="V131" s="77">
        <f>IF(INDEX([2]pivotTable!V$3:V$308,MATCH(totalExpenditure!$A131,[2]pivotTable!$A$3:$A$308,0))/100*INDEX(gDP!AK$6:AK$271,MATCH(totalExpenditure!$A131,gDP!$B$6:$B$271))=0,"",INDEX([2]pivotTable!V$3:V$308,MATCH(totalExpenditure!$A131,[2]pivotTable!$A$3:$A$308,0))/100*INDEX(gDP!AK$6:AK$271,MATCH(totalExpenditure!$A131,gDP!$B$6:$B$271)))</f>
        <v>22326963912.673923</v>
      </c>
      <c r="W131" s="77">
        <f>IF(INDEX([2]pivotTable!W$3:W$308,MATCH(totalExpenditure!$A131,[2]pivotTable!$A$3:$A$308,0))/100*INDEX(gDP!AL$6:AL$271,MATCH(totalExpenditure!$A131,gDP!$B$6:$B$271))=0,"",INDEX([2]pivotTable!W$3:W$308,MATCH(totalExpenditure!$A131,[2]pivotTable!$A$3:$A$308,0))/100*INDEX(gDP!AL$6:AL$271,MATCH(totalExpenditure!$A131,gDP!$B$6:$B$271)))</f>
        <v>22539011784.158592</v>
      </c>
      <c r="X131" s="77">
        <f>IF(INDEX([2]pivotTable!X$3:X$308,MATCH(totalExpenditure!$A131,[2]pivotTable!$A$3:$A$308,0))/100*INDEX(gDP!AM$6:AM$271,MATCH(totalExpenditure!$A131,gDP!$B$6:$B$271))=0,"",INDEX([2]pivotTable!X$3:X$308,MATCH(totalExpenditure!$A131,[2]pivotTable!$A$3:$A$308,0))/100*INDEX(gDP!AM$6:AM$271,MATCH(totalExpenditure!$A131,gDP!$B$6:$B$271)))</f>
        <v>25035470469.818859</v>
      </c>
      <c r="Y131" s="77">
        <f>IF(INDEX([2]pivotTable!Y$3:Y$308,MATCH(totalExpenditure!$A131,[2]pivotTable!$A$3:$A$308,0))/100*INDEX(gDP!AN$6:AN$271,MATCH(totalExpenditure!$A131,gDP!$B$6:$B$271))=0,"",INDEX([2]pivotTable!Y$3:Y$308,MATCH(totalExpenditure!$A131,[2]pivotTable!$A$3:$A$308,0))/100*INDEX(gDP!AN$6:AN$271,MATCH(totalExpenditure!$A131,gDP!$B$6:$B$271)))</f>
        <v>28782314958.912762</v>
      </c>
      <c r="Z131" s="77">
        <f>IF(INDEX([2]pivotTable!Z$3:Z$308,MATCH(totalExpenditure!$A131,[2]pivotTable!$A$3:$A$308,0))/100*INDEX(gDP!AO$6:AO$271,MATCH(totalExpenditure!$A131,gDP!$B$6:$B$271))=0,"",INDEX([2]pivotTable!Z$3:Z$308,MATCH(totalExpenditure!$A131,[2]pivotTable!$A$3:$A$308,0))/100*INDEX(gDP!AO$6:AO$271,MATCH(totalExpenditure!$A131,gDP!$B$6:$B$271)))</f>
        <v>31118519745.024353</v>
      </c>
      <c r="AA131" s="77">
        <f>IF(INDEX([2]pivotTable!AA$3:AA$308,MATCH(totalExpenditure!$A131,[2]pivotTable!$A$3:$A$308,0))/100*INDEX(gDP!AP$6:AP$271,MATCH(totalExpenditure!$A131,gDP!$B$6:$B$271))=0,"",INDEX([2]pivotTable!AA$3:AA$308,MATCH(totalExpenditure!$A131,[2]pivotTable!$A$3:$A$308,0))/100*INDEX(gDP!AP$6:AP$271,MATCH(totalExpenditure!$A131,gDP!$B$6:$B$271)))</f>
        <v>27633118614.192196</v>
      </c>
      <c r="AB131" s="77">
        <f>IF(INDEX([2]pivotTable!AB$3:AB$308,MATCH(totalExpenditure!$A131,[2]pivotTable!$A$3:$A$308,0))/100*INDEX(gDP!AQ$6:AQ$271,MATCH(totalExpenditure!$A131,gDP!$B$6:$B$271))=0,"",INDEX([2]pivotTable!AB$3:AB$308,MATCH(totalExpenditure!$A131,[2]pivotTable!$A$3:$A$308,0))/100*INDEX(gDP!AQ$6:AQ$271,MATCH(totalExpenditure!$A131,gDP!$B$6:$B$271)))</f>
        <v>19473257151.036507</v>
      </c>
      <c r="AC131" s="77">
        <f>IF(INDEX([2]pivotTable!AC$3:AC$308,MATCH(totalExpenditure!$A131,[2]pivotTable!$A$3:$A$308,0))/100*INDEX(gDP!AR$6:AR$271,MATCH(totalExpenditure!$A131,gDP!$B$6:$B$271))=0,"",INDEX([2]pivotTable!AC$3:AC$308,MATCH(totalExpenditure!$A131,[2]pivotTable!$A$3:$A$308,0))/100*INDEX(gDP!AR$6:AR$271,MATCH(totalExpenditure!$A131,gDP!$B$6:$B$271)))</f>
        <v>22189126212.644886</v>
      </c>
      <c r="AD131" s="77">
        <f>IF(INDEX([2]pivotTable!AD$3:AD$308,MATCH(totalExpenditure!$A131,[2]pivotTable!$A$3:$A$308,0))/100*INDEX(gDP!AS$6:AS$271,MATCH(totalExpenditure!$A131,gDP!$B$6:$B$271))=0,"",INDEX([2]pivotTable!AD$3:AD$308,MATCH(totalExpenditure!$A131,[2]pivotTable!$A$3:$A$308,0))/100*INDEX(gDP!AS$6:AS$271,MATCH(totalExpenditure!$A131,gDP!$B$6:$B$271)))</f>
        <v>25467128941.626896</v>
      </c>
      <c r="AE131" s="77">
        <f>IF(INDEX([2]pivotTable!AE$3:AE$308,MATCH(totalExpenditure!$A131,[2]pivotTable!$A$3:$A$308,0))/100*INDEX(gDP!AT$6:AT$271,MATCH(totalExpenditure!$A131,gDP!$B$6:$B$271))=0,"",INDEX([2]pivotTable!AE$3:AE$308,MATCH(totalExpenditure!$A131,[2]pivotTable!$A$3:$A$308,0))/100*INDEX(gDP!AT$6:AT$271,MATCH(totalExpenditure!$A131,gDP!$B$6:$B$271)))</f>
        <v>24315938827.31966</v>
      </c>
      <c r="AF131" s="77">
        <f>IF(INDEX([2]pivotTable!AF$3:AF$308,MATCH(totalExpenditure!$A131,[2]pivotTable!$A$3:$A$308,0))/100*INDEX(gDP!AU$6:AU$271,MATCH(totalExpenditure!$A131,gDP!$B$6:$B$271))=0,"",INDEX([2]pivotTable!AF$3:AF$308,MATCH(totalExpenditure!$A131,[2]pivotTable!$A$3:$A$308,0))/100*INDEX(gDP!AU$6:AU$271,MATCH(totalExpenditure!$A131,gDP!$B$6:$B$271)))</f>
        <v>24211731641.963253</v>
      </c>
      <c r="AG131" s="77">
        <f>IF(INDEX([2]pivotTable!AG$3:AG$308,MATCH(totalExpenditure!$A131,[2]pivotTable!$A$3:$A$308,0))/100*INDEX(gDP!AV$6:AV$271,MATCH(totalExpenditure!$A131,gDP!$B$6:$B$271))=0,"",INDEX([2]pivotTable!AG$3:AG$308,MATCH(totalExpenditure!$A131,[2]pivotTable!$A$3:$A$308,0))/100*INDEX(gDP!AV$6:AV$271,MATCH(totalExpenditure!$A131,gDP!$B$6:$B$271)))</f>
        <v>29935652831.260311</v>
      </c>
      <c r="AH131" s="77">
        <f>IF(INDEX([2]pivotTable!AH$3:AH$308,MATCH(totalExpenditure!$A131,[2]pivotTable!$A$3:$A$308,0))/100*INDEX(gDP!AW$6:AW$271,MATCH(totalExpenditure!$A131,gDP!$B$6:$B$271))=0,"",INDEX([2]pivotTable!AH$3:AH$308,MATCH(totalExpenditure!$A131,[2]pivotTable!$A$3:$A$308,0))/100*INDEX(gDP!AW$6:AW$271,MATCH(totalExpenditure!$A131,gDP!$B$6:$B$271)))</f>
        <v>33551326267.821243</v>
      </c>
      <c r="AI131" s="77">
        <f>IF(INDEX([2]pivotTable!AI$3:AI$308,MATCH(totalExpenditure!$A131,[2]pivotTable!$A$3:$A$308,0))/100*INDEX(gDP!AX$6:AX$271,MATCH(totalExpenditure!$A131,gDP!$B$6:$B$271))=0,"",INDEX([2]pivotTable!AI$3:AI$308,MATCH(totalExpenditure!$A131,[2]pivotTable!$A$3:$A$308,0))/100*INDEX(gDP!AX$6:AX$271,MATCH(totalExpenditure!$A131,gDP!$B$6:$B$271)))</f>
        <v>39452825210.251923</v>
      </c>
      <c r="AJ131" s="77">
        <f>IF(INDEX([2]pivotTable!AJ$3:AJ$308,MATCH(totalExpenditure!$A131,[2]pivotTable!$A$3:$A$308,0))/100*INDEX(gDP!AY$6:AY$271,MATCH(totalExpenditure!$A131,gDP!$B$6:$B$271))=0,"",INDEX([2]pivotTable!AJ$3:AJ$308,MATCH(totalExpenditure!$A131,[2]pivotTable!$A$3:$A$308,0))/100*INDEX(gDP!AY$6:AY$271,MATCH(totalExpenditure!$A131,gDP!$B$6:$B$271)))</f>
        <v>44867040361.21006</v>
      </c>
      <c r="AK131" s="77" t="str">
        <f>IF(INDEX([2]pivotTable!AK$3:AK$308,MATCH(totalExpenditure!$A131,[2]pivotTable!$A$3:$A$308,0))/100*INDEX(gDP!AZ$6:AZ$271,MATCH(totalExpenditure!$A131,gDP!$B$6:$B$271))=0,"",INDEX([2]pivotTable!AK$3:AK$308,MATCH(totalExpenditure!$A131,[2]pivotTable!$A$3:$A$308,0))/100*INDEX(gDP!AZ$6:AZ$271,MATCH(totalExpenditure!$A131,gDP!$B$6:$B$271)))</f>
        <v/>
      </c>
      <c r="AL131" s="77" t="str">
        <f>IF(INDEX([2]pivotTable!AL$3:AL$308,MATCH(totalExpenditure!$A131,[2]pivotTable!$A$3:$A$308,0))/100*INDEX(gDP!BA$6:BA$271,MATCH(totalExpenditure!$A131,gDP!$B$6:$B$271))=0,"",INDEX([2]pivotTable!AL$3:AL$308,MATCH(totalExpenditure!$A131,[2]pivotTable!$A$3:$A$308,0))/100*INDEX(gDP!BA$6:BA$271,MATCH(totalExpenditure!$A131,gDP!$B$6:$B$271)))</f>
        <v/>
      </c>
      <c r="AM131" s="77">
        <f>IF(INDEX([2]pivotTable!AM$3:AM$308,MATCH(totalExpenditure!$A131,[2]pivotTable!$A$3:$A$308,0))/100*INDEX(gDP!BB$6:BB$271,MATCH(totalExpenditure!$A131,gDP!$B$6:$B$271))=0,"",INDEX([2]pivotTable!AM$3:AM$308,MATCH(totalExpenditure!$A131,[2]pivotTable!$A$3:$A$308,0))/100*INDEX(gDP!BB$6:BB$271,MATCH(totalExpenditure!$A131,gDP!$B$6:$B$271)))</f>
        <v>47480276373.802765</v>
      </c>
      <c r="AN131" s="77">
        <f>IF(INDEX([2]pivotTable!AN$3:AN$308,MATCH(totalExpenditure!$A131,[2]pivotTable!$A$3:$A$308,0))/100*INDEX(gDP!BC$6:BC$271,MATCH(totalExpenditure!$A131,gDP!$B$6:$B$271))=0,"",INDEX([2]pivotTable!AN$3:AN$308,MATCH(totalExpenditure!$A131,[2]pivotTable!$A$3:$A$308,0))/100*INDEX(gDP!BC$6:BC$271,MATCH(totalExpenditure!$A131,gDP!$B$6:$B$271)))</f>
        <v>52494555868.772141</v>
      </c>
      <c r="AO131" s="77" t="str">
        <f>IF(INDEX([2]pivotTable!AO$3:AO$308,MATCH(totalExpenditure!$A131,[2]pivotTable!$A$3:$A$308,0))/100*INDEX(gDP!BD$6:BD$271,MATCH(totalExpenditure!$A131,gDP!$B$6:$B$271))=0,"",INDEX([2]pivotTable!AO$3:AO$308,MATCH(totalExpenditure!$A131,[2]pivotTable!$A$3:$A$308,0))/100*INDEX(gDP!BD$6:BD$271,MATCH(totalExpenditure!$A131,gDP!$B$6:$B$271)))</f>
        <v/>
      </c>
      <c r="AP131" s="77" t="str">
        <f>IF(INDEX([2]pivotTable!AP$3:AP$308,MATCH(totalExpenditure!$A131,[2]pivotTable!$A$3:$A$308,0))/100*INDEX(gDP!BE$6:BE$271,MATCH(totalExpenditure!$A131,gDP!$B$6:$B$271))=0,"",INDEX([2]pivotTable!AP$3:AP$308,MATCH(totalExpenditure!$A131,[2]pivotTable!$A$3:$A$308,0))/100*INDEX(gDP!BE$6:BE$271,MATCH(totalExpenditure!$A131,gDP!$B$6:$B$271)))</f>
        <v/>
      </c>
      <c r="AQ131" s="77" t="str">
        <f>IF(INDEX([2]pivotTable!AQ$3:AQ$308,MATCH(totalExpenditure!$A131,[2]pivotTable!$A$3:$A$308,0))/100*INDEX(gDP!BF$6:BF$271,MATCH(totalExpenditure!$A131,gDP!$B$6:$B$271))=0,"",INDEX([2]pivotTable!AQ$3:AQ$308,MATCH(totalExpenditure!$A131,[2]pivotTable!$A$3:$A$308,0))/100*INDEX(gDP!BF$6:BF$271,MATCH(totalExpenditure!$A131,gDP!$B$6:$B$271)))</f>
        <v/>
      </c>
      <c r="AR131" s="77" t="str">
        <f>IF(INDEX([2]pivotTable!AR$3:AR$308,MATCH(totalExpenditure!$A131,[2]pivotTable!$A$3:$A$308,0))/100*INDEX(gDP!BG$6:BG$271,MATCH(totalExpenditure!$A131,gDP!$B$6:$B$271))=0,"",INDEX([2]pivotTable!AR$3:AR$308,MATCH(totalExpenditure!$A131,[2]pivotTable!$A$3:$A$308,0))/100*INDEX(gDP!BG$6:BG$271,MATCH(totalExpenditure!$A131,gDP!$B$6:$B$271)))</f>
        <v/>
      </c>
      <c r="AS131" s="77" t="str">
        <f>IF(INDEX([2]pivotTable!AS$3:AS$308,MATCH(totalExpenditure!$A131,[2]pivotTable!$A$3:$A$308,0))/100*INDEX(gDP!BH$6:BH$271,MATCH(totalExpenditure!$A131,gDP!$B$6:$B$271))=0,"",INDEX([2]pivotTable!AS$3:AS$308,MATCH(totalExpenditure!$A131,[2]pivotTable!$A$3:$A$308,0))/100*INDEX(gDP!BH$6:BH$271,MATCH(totalExpenditure!$A131,gDP!$B$6:$B$271)))</f>
        <v/>
      </c>
      <c r="AT131" s="77" t="str">
        <f>IF(INDEX([2]pivotTable!AT$3:AT$308,MATCH(totalExpenditure!$A131,[2]pivotTable!$A$3:$A$308,0))/100*INDEX(gDP!BI$6:BI$271,MATCH(totalExpenditure!$A131,gDP!$B$6:$B$271))=0,"",INDEX([2]pivotTable!AT$3:AT$308,MATCH(totalExpenditure!$A131,[2]pivotTable!$A$3:$A$308,0))/100*INDEX(gDP!BI$6:BI$271,MATCH(totalExpenditure!$A131,gDP!$B$6:$B$271)))</f>
        <v/>
      </c>
      <c r="AU131" s="77" t="str">
        <f>IF(INDEX([2]pivotTable!AU$3:AU$308,MATCH(totalExpenditure!$A131,[2]pivotTable!$A$3:$A$308,0))/100*INDEX(gDP!BJ$6:BJ$271,MATCH(totalExpenditure!$A131,gDP!$B$6:$B$271))=0,"",INDEX([2]pivotTable!AU$3:AU$308,MATCH(totalExpenditure!$A131,[2]pivotTable!$A$3:$A$308,0))/100*INDEX(gDP!BJ$6:BJ$271,MATCH(totalExpenditure!$A131,gDP!$B$6:$B$271)))</f>
        <v/>
      </c>
      <c r="AV131" s="77" t="str">
        <f>IF(INDEX([2]pivotTable!AV$3:AV$308,MATCH(totalExpenditure!$A131,[2]pivotTable!$A$3:$A$308,0))/100*INDEX(gDP!BK$6:BK$271,MATCH(totalExpenditure!$A131,gDP!$B$6:$B$271))=0,"",INDEX([2]pivotTable!AV$3:AV$308,MATCH(totalExpenditure!$A131,[2]pivotTable!$A$3:$A$308,0))/100*INDEX(gDP!BK$6:BK$271,MATCH(totalExpenditure!$A131,gDP!$B$6:$B$271)))</f>
        <v/>
      </c>
      <c r="AW131" s="77" t="str">
        <f>IF(INDEX([2]pivotTable!AW$3:AW$308,MATCH(totalExpenditure!$A131,[2]pivotTable!$A$3:$A$308,0))/100*INDEX(gDP!BL$6:BL$271,MATCH(totalExpenditure!$A131,gDP!$B$6:$B$271))=0,"",INDEX([2]pivotTable!AW$3:AW$308,MATCH(totalExpenditure!$A131,[2]pivotTable!$A$3:$A$308,0))/100*INDEX(gDP!BL$6:BL$271,MATCH(totalExpenditure!$A131,gDP!$B$6:$B$271)))</f>
        <v/>
      </c>
      <c r="AX131" s="77" t="str">
        <f>IF(INDEX([2]pivotTable!AX$3:AX$308,MATCH(totalExpenditure!$A131,[2]pivotTable!$A$3:$A$308,0))/100*INDEX(gDP!BM$6:BM$271,MATCH(totalExpenditure!$A131,gDP!$B$6:$B$271))=0,"",INDEX([2]pivotTable!AX$3:AX$308,MATCH(totalExpenditure!$A131,[2]pivotTable!$A$3:$A$308,0))/100*INDEX(gDP!BM$6:BM$271,MATCH(totalExpenditure!$A131,gDP!$B$6:$B$271)))</f>
        <v/>
      </c>
      <c r="AY131" s="77" t="str">
        <f>IF(INDEX([2]pivotTable!AY$3:AY$308,MATCH(totalExpenditure!$A131,[2]pivotTable!$A$3:$A$308,0))/100*INDEX(gDP!BN$6:BN$271,MATCH(totalExpenditure!$A131,gDP!$B$6:$B$271))=0,"",INDEX([2]pivotTable!AY$3:AY$308,MATCH(totalExpenditure!$A131,[2]pivotTable!$A$3:$A$308,0))/100*INDEX(gDP!BN$6:BN$271,MATCH(totalExpenditure!$A131,gDP!$B$6:$B$271)))</f>
        <v/>
      </c>
      <c r="AZ131" s="77" t="str">
        <f>IF(INDEX([2]pivotTable!AZ$3:AZ$308,MATCH(totalExpenditure!$A131,[2]pivotTable!$A$3:$A$308,0))/100*INDEX(gDP!BO$6:BO$271,MATCH(totalExpenditure!$A131,gDP!$B$6:$B$271))=0,"",INDEX([2]pivotTable!AZ$3:AZ$308,MATCH(totalExpenditure!$A131,[2]pivotTable!$A$3:$A$308,0))/100*INDEX(gDP!BO$6:BO$271,MATCH(totalExpenditure!$A131,gDP!$B$6:$B$271)))</f>
        <v/>
      </c>
      <c r="BA131" s="77" t="str">
        <f>IF(INDEX([2]pivotTable!B$310:B$615,MATCH(totalExpenditure!$A131,[2]pivotTable!$A$310:$A$615,0))/100*INDEX(gDP!Q$6:Q$271,MATCH(totalExpenditure!$A131,gDP!$B$6:$B$271))=0,"",INDEX([2]pivotTable!B$310:B$615,MATCH(totalExpenditure!$A131,[2]pivotTable!$A$310:$A$615,0))/100*INDEX(gDP!Q$6:Q$271,MATCH(totalExpenditure!$A131,gDP!$B$6:$B$271)))</f>
        <v/>
      </c>
      <c r="BB131" s="77" t="str">
        <f>IF(INDEX([2]pivotTable!C$310:C$615,MATCH(totalExpenditure!$A131,[2]pivotTable!$A$310:$A$615,0))/100*INDEX(gDP!R$6:R$271,MATCH(totalExpenditure!$A131,gDP!$B$6:$B$271))=0,"",INDEX([2]pivotTable!C$310:C$615,MATCH(totalExpenditure!$A131,[2]pivotTable!$A$310:$A$615,0))/100*INDEX(gDP!R$6:R$271,MATCH(totalExpenditure!$A131,gDP!$B$6:$B$271)))</f>
        <v/>
      </c>
      <c r="BC131" s="77" t="str">
        <f>IF(INDEX([2]pivotTable!D$310:D$615,MATCH(totalExpenditure!$A131,[2]pivotTable!$A$310:$A$615,0))/100*INDEX(gDP!S$6:S$271,MATCH(totalExpenditure!$A131,gDP!$B$6:$B$271))=0,"",INDEX([2]pivotTable!D$310:D$615,MATCH(totalExpenditure!$A131,[2]pivotTable!$A$310:$A$615,0))/100*INDEX(gDP!S$6:S$271,MATCH(totalExpenditure!$A131,gDP!$B$6:$B$271)))</f>
        <v/>
      </c>
      <c r="BD131" s="77" t="str">
        <f>IF(INDEX([2]pivotTable!E$310:E$615,MATCH(totalExpenditure!$A131,[2]pivotTable!$A$310:$A$615,0))/100*INDEX(gDP!T$6:T$271,MATCH(totalExpenditure!$A131,gDP!$B$6:$B$271))=0,"",INDEX([2]pivotTable!E$310:E$615,MATCH(totalExpenditure!$A131,[2]pivotTable!$A$310:$A$615,0))/100*INDEX(gDP!T$6:T$271,MATCH(totalExpenditure!$A131,gDP!$B$6:$B$271)))</f>
        <v/>
      </c>
      <c r="BE131" s="77" t="str">
        <f>IF(INDEX([2]pivotTable!F$310:F$615,MATCH(totalExpenditure!$A131,[2]pivotTable!$A$310:$A$615,0))/100*INDEX(gDP!U$6:U$271,MATCH(totalExpenditure!$A131,gDP!$B$6:$B$271))=0,"",INDEX([2]pivotTable!F$310:F$615,MATCH(totalExpenditure!$A131,[2]pivotTable!$A$310:$A$615,0))/100*INDEX(gDP!U$6:U$271,MATCH(totalExpenditure!$A131,gDP!$B$6:$B$271)))</f>
        <v/>
      </c>
      <c r="BF131" s="77" t="str">
        <f>IF(INDEX([2]pivotTable!G$310:G$615,MATCH(totalExpenditure!$A131,[2]pivotTable!$A$310:$A$615,0))/100*INDEX(gDP!V$6:V$271,MATCH(totalExpenditure!$A131,gDP!$B$6:$B$271))=0,"",INDEX([2]pivotTable!G$310:G$615,MATCH(totalExpenditure!$A131,[2]pivotTable!$A$310:$A$615,0))/100*INDEX(gDP!V$6:V$271,MATCH(totalExpenditure!$A131,gDP!$B$6:$B$271)))</f>
        <v/>
      </c>
      <c r="BG131" s="77" t="str">
        <f>IF(INDEX([2]pivotTable!H$310:H$615,MATCH(totalExpenditure!$A131,[2]pivotTable!$A$310:$A$615,0))/100*INDEX(gDP!W$6:W$271,MATCH(totalExpenditure!$A131,gDP!$B$6:$B$271))=0,"",INDEX([2]pivotTable!H$310:H$615,MATCH(totalExpenditure!$A131,[2]pivotTable!$A$310:$A$615,0))/100*INDEX(gDP!W$6:W$271,MATCH(totalExpenditure!$A131,gDP!$B$6:$B$271)))</f>
        <v/>
      </c>
      <c r="BH131" s="77" t="str">
        <f>IF(INDEX([2]pivotTable!I$310:I$615,MATCH(totalExpenditure!$A131,[2]pivotTable!$A$310:$A$615,0))/100*INDEX(gDP!X$6:X$271,MATCH(totalExpenditure!$A131,gDP!$B$6:$B$271))=0,"",INDEX([2]pivotTable!I$310:I$615,MATCH(totalExpenditure!$A131,[2]pivotTable!$A$310:$A$615,0))/100*INDEX(gDP!X$6:X$271,MATCH(totalExpenditure!$A131,gDP!$B$6:$B$271)))</f>
        <v/>
      </c>
      <c r="BI131" s="77" t="str">
        <f>IF(INDEX([2]pivotTable!J$310:J$615,MATCH(totalExpenditure!$A131,[2]pivotTable!$A$310:$A$615,0))/100*INDEX(gDP!Y$6:Y$271,MATCH(totalExpenditure!$A131,gDP!$B$6:$B$271))=0,"",INDEX([2]pivotTable!J$310:J$615,MATCH(totalExpenditure!$A131,[2]pivotTable!$A$310:$A$615,0))/100*INDEX(gDP!Y$6:Y$271,MATCH(totalExpenditure!$A131,gDP!$B$6:$B$271)))</f>
        <v/>
      </c>
      <c r="BJ131" s="77" t="str">
        <f>IF(INDEX([2]pivotTable!K$310:K$615,MATCH(totalExpenditure!$A131,[2]pivotTable!$A$310:$A$615,0))/100*INDEX(gDP!Z$6:Z$271,MATCH(totalExpenditure!$A131,gDP!$B$6:$B$271))=0,"",INDEX([2]pivotTable!K$310:K$615,MATCH(totalExpenditure!$A131,[2]pivotTable!$A$310:$A$615,0))/100*INDEX(gDP!Z$6:Z$271,MATCH(totalExpenditure!$A131,gDP!$B$6:$B$271)))</f>
        <v/>
      </c>
      <c r="BK131" s="77" t="str">
        <f>IF(INDEX([2]pivotTable!L$310:L$615,MATCH(totalExpenditure!$A131,[2]pivotTable!$A$310:$A$615,0))/100*INDEX(gDP!AA$6:AA$271,MATCH(totalExpenditure!$A131,gDP!$B$6:$B$271))=0,"",INDEX([2]pivotTable!L$310:L$615,MATCH(totalExpenditure!$A131,[2]pivotTable!$A$310:$A$615,0))/100*INDEX(gDP!AA$6:AA$271,MATCH(totalExpenditure!$A131,gDP!$B$6:$B$271)))</f>
        <v/>
      </c>
      <c r="BL131" s="77" t="str">
        <f>IF(INDEX([2]pivotTable!M$310:M$615,MATCH(totalExpenditure!$A131,[2]pivotTable!$A$310:$A$615,0))/100*INDEX(gDP!AB$6:AB$271,MATCH(totalExpenditure!$A131,gDP!$B$6:$B$271))=0,"",INDEX([2]pivotTable!M$310:M$615,MATCH(totalExpenditure!$A131,[2]pivotTable!$A$310:$A$615,0))/100*INDEX(gDP!AB$6:AB$271,MATCH(totalExpenditure!$A131,gDP!$B$6:$B$271)))</f>
        <v/>
      </c>
      <c r="BM131" s="77" t="str">
        <f>IF(INDEX([2]pivotTable!N$310:N$615,MATCH(totalExpenditure!$A131,[2]pivotTable!$A$310:$A$615,0))/100*INDEX(gDP!AC$6:AC$271,MATCH(totalExpenditure!$A131,gDP!$B$6:$B$271))=0,"",INDEX([2]pivotTable!N$310:N$615,MATCH(totalExpenditure!$A131,[2]pivotTable!$A$310:$A$615,0))/100*INDEX(gDP!AC$6:AC$271,MATCH(totalExpenditure!$A131,gDP!$B$6:$B$271)))</f>
        <v/>
      </c>
      <c r="BN131" s="77" t="str">
        <f>IF(INDEX([2]pivotTable!O$310:O$615,MATCH(totalExpenditure!$A131,[2]pivotTable!$A$310:$A$615,0))/100*INDEX(gDP!AD$6:AD$271,MATCH(totalExpenditure!$A131,gDP!$B$6:$B$271))=0,"",INDEX([2]pivotTable!O$310:O$615,MATCH(totalExpenditure!$A131,[2]pivotTable!$A$310:$A$615,0))/100*INDEX(gDP!AD$6:AD$271,MATCH(totalExpenditure!$A131,gDP!$B$6:$B$271)))</f>
        <v/>
      </c>
      <c r="BO131" s="77" t="str">
        <f>IF(INDEX([2]pivotTable!P$310:P$615,MATCH(totalExpenditure!$A131,[2]pivotTable!$A$310:$A$615,0))/100*INDEX(gDP!AE$6:AE$271,MATCH(totalExpenditure!$A131,gDP!$B$6:$B$271))=0,"",INDEX([2]pivotTable!P$310:P$615,MATCH(totalExpenditure!$A131,[2]pivotTable!$A$310:$A$615,0))/100*INDEX(gDP!AE$6:AE$271,MATCH(totalExpenditure!$A131,gDP!$B$6:$B$271)))</f>
        <v/>
      </c>
      <c r="BP131" s="77" t="str">
        <f>IF(INDEX([2]pivotTable!Q$310:Q$615,MATCH(totalExpenditure!$A131,[2]pivotTable!$A$310:$A$615,0))/100*INDEX(gDP!AF$6:AF$271,MATCH(totalExpenditure!$A131,gDP!$B$6:$B$271))=0,"",INDEX([2]pivotTable!Q$310:Q$615,MATCH(totalExpenditure!$A131,[2]pivotTable!$A$310:$A$615,0))/100*INDEX(gDP!AF$6:AF$271,MATCH(totalExpenditure!$A131,gDP!$B$6:$B$271)))</f>
        <v/>
      </c>
      <c r="BQ131" s="77" t="str">
        <f>IF(INDEX([2]pivotTable!R$310:R$615,MATCH(totalExpenditure!$A131,[2]pivotTable!$A$310:$A$615,0))/100*INDEX(gDP!AG$6:AG$271,MATCH(totalExpenditure!$A131,gDP!$B$6:$B$271))=0,"",INDEX([2]pivotTable!R$310:R$615,MATCH(totalExpenditure!$A131,[2]pivotTable!$A$310:$A$615,0))/100*INDEX(gDP!AG$6:AG$271,MATCH(totalExpenditure!$A131,gDP!$B$6:$B$271)))</f>
        <v/>
      </c>
      <c r="BR131" s="77" t="str">
        <f>IF(INDEX([2]pivotTable!S$310:S$615,MATCH(totalExpenditure!$A131,[2]pivotTable!$A$310:$A$615,0))/100*INDEX(gDP!AH$6:AH$271,MATCH(totalExpenditure!$A131,gDP!$B$6:$B$271))=0,"",INDEX([2]pivotTable!S$310:S$615,MATCH(totalExpenditure!$A131,[2]pivotTable!$A$310:$A$615,0))/100*INDEX(gDP!AH$6:AH$271,MATCH(totalExpenditure!$A131,gDP!$B$6:$B$271)))</f>
        <v/>
      </c>
      <c r="BS131" s="77" t="str">
        <f>IF(INDEX([2]pivotTable!T$310:T$615,MATCH(totalExpenditure!$A131,[2]pivotTable!$A$310:$A$615,0))/100*INDEX(gDP!AI$6:AI$271,MATCH(totalExpenditure!$A131,gDP!$B$6:$B$271))=0,"",INDEX([2]pivotTable!T$310:T$615,MATCH(totalExpenditure!$A131,[2]pivotTable!$A$310:$A$615,0))/100*INDEX(gDP!AI$6:AI$271,MATCH(totalExpenditure!$A131,gDP!$B$6:$B$271)))</f>
        <v/>
      </c>
      <c r="BT131" s="77" t="str">
        <f>IF(INDEX([2]pivotTable!U$310:U$615,MATCH(totalExpenditure!$A131,[2]pivotTable!$A$310:$A$615,0))/100*INDEX(gDP!AJ$6:AJ$271,MATCH(totalExpenditure!$A131,gDP!$B$6:$B$271))=0,"",INDEX([2]pivotTable!U$310:U$615,MATCH(totalExpenditure!$A131,[2]pivotTable!$A$310:$A$615,0))/100*INDEX(gDP!AJ$6:AJ$271,MATCH(totalExpenditure!$A131,gDP!$B$6:$B$271)))</f>
        <v/>
      </c>
      <c r="BU131" s="77" t="str">
        <f>IF(INDEX([2]pivotTable!V$310:V$615,MATCH(totalExpenditure!$A131,[2]pivotTable!$A$310:$A$615,0))/100*INDEX(gDP!AK$6:AK$271,MATCH(totalExpenditure!$A131,gDP!$B$6:$B$271))=0,"",INDEX([2]pivotTable!V$310:V$615,MATCH(totalExpenditure!$A131,[2]pivotTable!$A$310:$A$615,0))/100*INDEX(gDP!AK$6:AK$271,MATCH(totalExpenditure!$A131,gDP!$B$6:$B$271)))</f>
        <v/>
      </c>
      <c r="BV131" s="77" t="str">
        <f>IF(INDEX([2]pivotTable!W$310:W$615,MATCH(totalExpenditure!$A131,[2]pivotTable!$A$310:$A$615,0))/100*INDEX(gDP!AL$6:AL$271,MATCH(totalExpenditure!$A131,gDP!$B$6:$B$271))=0,"",INDEX([2]pivotTable!W$310:W$615,MATCH(totalExpenditure!$A131,[2]pivotTable!$A$310:$A$615,0))/100*INDEX(gDP!AL$6:AL$271,MATCH(totalExpenditure!$A131,gDP!$B$6:$B$271)))</f>
        <v/>
      </c>
      <c r="BW131" s="77" t="str">
        <f>IF(INDEX([2]pivotTable!X$310:X$615,MATCH(totalExpenditure!$A131,[2]pivotTable!$A$310:$A$615,0))/100*INDEX(gDP!AM$6:AM$271,MATCH(totalExpenditure!$A131,gDP!$B$6:$B$271))=0,"",INDEX([2]pivotTable!X$310:X$615,MATCH(totalExpenditure!$A131,[2]pivotTable!$A$310:$A$615,0))/100*INDEX(gDP!AM$6:AM$271,MATCH(totalExpenditure!$A131,gDP!$B$6:$B$271)))</f>
        <v/>
      </c>
      <c r="BX131" s="77">
        <f>IF(INDEX([2]pivotTable!Y$310:Y$615,MATCH(totalExpenditure!$A131,[2]pivotTable!$A$310:$A$615,0))/100*INDEX(gDP!AN$6:AN$271,MATCH(totalExpenditure!$A131,gDP!$B$6:$B$271))=0,"",INDEX([2]pivotTable!Y$310:Y$615,MATCH(totalExpenditure!$A131,[2]pivotTable!$A$310:$A$615,0))/100*INDEX(gDP!AN$6:AN$271,MATCH(totalExpenditure!$A131,gDP!$B$6:$B$271)))</f>
        <v>10198458056.307673</v>
      </c>
      <c r="BY131" s="77">
        <f>IF(INDEX([2]pivotTable!Z$310:Z$615,MATCH(totalExpenditure!$A131,[2]pivotTable!$A$310:$A$615,0))/100*INDEX(gDP!AO$6:AO$271,MATCH(totalExpenditure!$A131,gDP!$B$6:$B$271))=0,"",INDEX([2]pivotTable!Z$310:Z$615,MATCH(totalExpenditure!$A131,[2]pivotTable!$A$310:$A$615,0))/100*INDEX(gDP!AO$6:AO$271,MATCH(totalExpenditure!$A131,gDP!$B$6:$B$271)))</f>
        <v>11105040379.596928</v>
      </c>
      <c r="BZ131" s="77">
        <f>IF(INDEX([2]pivotTable!AA$310:AA$615,MATCH(totalExpenditure!$A131,[2]pivotTable!$A$310:$A$615,0))/100*INDEX(gDP!AP$6:AP$271,MATCH(totalExpenditure!$A131,gDP!$B$6:$B$271))=0,"",INDEX([2]pivotTable!AA$310:AA$615,MATCH(totalExpenditure!$A131,[2]pivotTable!$A$310:$A$615,0))/100*INDEX(gDP!AP$6:AP$271,MATCH(totalExpenditure!$A131,gDP!$B$6:$B$271)))</f>
        <v>10027688404.325417</v>
      </c>
      <c r="CA131" s="77">
        <f>IF(INDEX([2]pivotTable!AB$310:AB$615,MATCH(totalExpenditure!$A131,[2]pivotTable!$A$310:$A$615,0))/100*INDEX(gDP!AQ$6:AQ$271,MATCH(totalExpenditure!$A131,gDP!$B$6:$B$271))=0,"",INDEX([2]pivotTable!AB$310:AB$615,MATCH(totalExpenditure!$A131,[2]pivotTable!$A$310:$A$615,0))/100*INDEX(gDP!AQ$6:AQ$271,MATCH(totalExpenditure!$A131,gDP!$B$6:$B$271)))</f>
        <v>7666636673.6364202</v>
      </c>
      <c r="CB131" s="77">
        <f>IF(INDEX([2]pivotTable!AC$310:AC$615,MATCH(totalExpenditure!$A131,[2]pivotTable!$A$310:$A$615,0))/100*INDEX(gDP!AR$6:AR$271,MATCH(totalExpenditure!$A131,gDP!$B$6:$B$271))=0,"",INDEX([2]pivotTable!AC$310:AC$615,MATCH(totalExpenditure!$A131,[2]pivotTable!$A$310:$A$615,0))/100*INDEX(gDP!AR$6:AR$271,MATCH(totalExpenditure!$A131,gDP!$B$6:$B$271)))</f>
        <v>9850778004.7167873</v>
      </c>
      <c r="CC131" s="77">
        <f>IF(INDEX([2]pivotTable!AD$310:AD$615,MATCH(totalExpenditure!$A131,[2]pivotTable!$A$310:$A$615,0))/100*INDEX(gDP!AS$6:AS$271,MATCH(totalExpenditure!$A131,gDP!$B$6:$B$271))=0,"",INDEX([2]pivotTable!AD$310:AD$615,MATCH(totalExpenditure!$A131,[2]pivotTable!$A$310:$A$615,0))/100*INDEX(gDP!AS$6:AS$271,MATCH(totalExpenditure!$A131,gDP!$B$6:$B$271)))</f>
        <v>10255993103.189112</v>
      </c>
      <c r="CD131" s="77">
        <f>IF(INDEX([2]pivotTable!AE$310:AE$615,MATCH(totalExpenditure!$A131,[2]pivotTable!$A$310:$A$615,0))/100*INDEX(gDP!AT$6:AT$271,MATCH(totalExpenditure!$A131,gDP!$B$6:$B$271))=0,"",INDEX([2]pivotTable!AE$310:AE$615,MATCH(totalExpenditure!$A131,[2]pivotTable!$A$310:$A$615,0))/100*INDEX(gDP!AT$6:AT$271,MATCH(totalExpenditure!$A131,gDP!$B$6:$B$271)))</f>
        <v>9857813038.1025658</v>
      </c>
      <c r="CE131" s="77">
        <f>IF(INDEX([2]pivotTable!AF$310:AF$615,MATCH(totalExpenditure!$A131,[2]pivotTable!$A$310:$A$615,0))/100*INDEX(gDP!AU$6:AU$271,MATCH(totalExpenditure!$A131,gDP!$B$6:$B$271))=0,"",INDEX([2]pivotTable!AF$310:AF$615,MATCH(totalExpenditure!$A131,[2]pivotTable!$A$310:$A$615,0))/100*INDEX(gDP!AU$6:AU$271,MATCH(totalExpenditure!$A131,gDP!$B$6:$B$271)))</f>
        <v>11290444807.133125</v>
      </c>
      <c r="CF131" s="77">
        <f>IF(INDEX([2]pivotTable!AG$310:AG$615,MATCH(totalExpenditure!$A131,[2]pivotTable!$A$310:$A$615,0))/100*INDEX(gDP!AV$6:AV$271,MATCH(totalExpenditure!$A131,gDP!$B$6:$B$271))=0,"",INDEX([2]pivotTable!AG$310:AG$615,MATCH(totalExpenditure!$A131,[2]pivotTable!$A$310:$A$615,0))/100*INDEX(gDP!AV$6:AV$271,MATCH(totalExpenditure!$A131,gDP!$B$6:$B$271)))</f>
        <v>13913754132.839298</v>
      </c>
      <c r="CG131" s="77">
        <f>IF(INDEX([2]pivotTable!AH$310:AH$615,MATCH(totalExpenditure!$A131,[2]pivotTable!$A$310:$A$615,0))/100*INDEX(gDP!AW$6:AW$271,MATCH(totalExpenditure!$A131,gDP!$B$6:$B$271))=0,"",INDEX([2]pivotTable!AH$310:AH$615,MATCH(totalExpenditure!$A131,[2]pivotTable!$A$310:$A$615,0))/100*INDEX(gDP!AW$6:AW$271,MATCH(totalExpenditure!$A131,gDP!$B$6:$B$271)))</f>
        <v>13642619664.456863</v>
      </c>
      <c r="CH131" s="77">
        <f>IF(INDEX([2]pivotTable!AI$310:AI$615,MATCH(totalExpenditure!$A131,[2]pivotTable!$A$310:$A$615,0))/100*INDEX(gDP!AX$6:AX$271,MATCH(totalExpenditure!$A131,gDP!$B$6:$B$271))=0,"",INDEX([2]pivotTable!AI$310:AI$615,MATCH(totalExpenditure!$A131,[2]pivotTable!$A$310:$A$615,0))/100*INDEX(gDP!AX$6:AX$271,MATCH(totalExpenditure!$A131,gDP!$B$6:$B$271)))</f>
        <v>17950100569.593292</v>
      </c>
      <c r="CI131" s="77">
        <f>IF(INDEX([2]pivotTable!AJ$310:AJ$615,MATCH(totalExpenditure!$A131,[2]pivotTable!$A$310:$A$615,0))/100*INDEX(gDP!AY$6:AY$271,MATCH(totalExpenditure!$A131,gDP!$B$6:$B$271))=0,"",INDEX([2]pivotTable!AJ$310:AJ$615,MATCH(totalExpenditure!$A131,[2]pivotTable!$A$310:$A$615,0))/100*INDEX(gDP!AY$6:AY$271,MATCH(totalExpenditure!$A131,gDP!$B$6:$B$271)))</f>
        <v>22328198489.616272</v>
      </c>
      <c r="CJ131" s="77" t="str">
        <f>IF(INDEX([2]pivotTable!AK$310:AK$615,MATCH(totalExpenditure!$A131,[2]pivotTable!$A$310:$A$615,0))/100*INDEX(gDP!AZ$6:AZ$271,MATCH(totalExpenditure!$A131,gDP!$B$6:$B$271))=0,"",INDEX([2]pivotTable!AK$310:AK$615,MATCH(totalExpenditure!$A131,[2]pivotTable!$A$310:$A$615,0))/100*INDEX(gDP!AZ$6:AZ$271,MATCH(totalExpenditure!$A131,gDP!$B$6:$B$271)))</f>
        <v/>
      </c>
      <c r="CK131" s="77" t="str">
        <f>IF(INDEX([2]pivotTable!AL$310:AL$615,MATCH(totalExpenditure!$A131,[2]pivotTable!$A$310:$A$615,0))/100*INDEX(gDP!BA$6:BA$271,MATCH(totalExpenditure!$A131,gDP!$B$6:$B$271))=0,"",INDEX([2]pivotTable!AL$310:AL$615,MATCH(totalExpenditure!$A131,[2]pivotTable!$A$310:$A$615,0))/100*INDEX(gDP!BA$6:BA$271,MATCH(totalExpenditure!$A131,gDP!$B$6:$B$271)))</f>
        <v/>
      </c>
      <c r="CL131" s="77">
        <f>IF(INDEX([2]pivotTable!AM$310:AM$615,MATCH(totalExpenditure!$A131,[2]pivotTable!$A$310:$A$615,0))/100*INDEX(gDP!BB$6:BB$271,MATCH(totalExpenditure!$A131,gDP!$B$6:$B$271))=0,"",INDEX([2]pivotTable!AM$310:AM$615,MATCH(totalExpenditure!$A131,[2]pivotTable!$A$310:$A$615,0))/100*INDEX(gDP!BB$6:BB$271,MATCH(totalExpenditure!$A131,gDP!$B$6:$B$271)))</f>
        <v>18218078211.02174</v>
      </c>
      <c r="CM131" s="77">
        <f>IF(INDEX([2]pivotTable!AN$310:AN$615,MATCH(totalExpenditure!$A131,[2]pivotTable!$A$310:$A$615,0))/100*INDEX(gDP!BC$6:BC$271,MATCH(totalExpenditure!$A131,gDP!$B$6:$B$271))=0,"",INDEX([2]pivotTable!AN$310:AN$615,MATCH(totalExpenditure!$A131,[2]pivotTable!$A$310:$A$615,0))/100*INDEX(gDP!BC$6:BC$271,MATCH(totalExpenditure!$A131,gDP!$B$6:$B$271)))</f>
        <v>20700467564.809933</v>
      </c>
      <c r="CN131" s="77" t="str">
        <f>IF(INDEX([2]pivotTable!AO$310:AO$615,MATCH(totalExpenditure!$A131,[2]pivotTable!$A$310:$A$615,0))/100*INDEX(gDP!BD$6:BD$271,MATCH(totalExpenditure!$A131,gDP!$B$6:$B$271))=0,"",INDEX([2]pivotTable!AO$310:AO$615,MATCH(totalExpenditure!$A131,[2]pivotTable!$A$310:$A$615,0))/100*INDEX(gDP!BD$6:BD$271,MATCH(totalExpenditure!$A131,gDP!$B$6:$B$271)))</f>
        <v/>
      </c>
      <c r="CO131" s="77" t="str">
        <f>IF(INDEX([2]pivotTable!AP$310:AP$615,MATCH(totalExpenditure!$A131,[2]pivotTable!$A$310:$A$615,0))/100*INDEX(gDP!BE$6:BE$271,MATCH(totalExpenditure!$A131,gDP!$B$6:$B$271))=0,"",INDEX([2]pivotTable!AP$310:AP$615,MATCH(totalExpenditure!$A131,[2]pivotTable!$A$310:$A$615,0))/100*INDEX(gDP!BE$6:BE$271,MATCH(totalExpenditure!$A131,gDP!$B$6:$B$271)))</f>
        <v/>
      </c>
      <c r="CP131" s="77" t="str">
        <f>IF(INDEX([2]pivotTable!AQ$310:AQ$615,MATCH(totalExpenditure!$A131,[2]pivotTable!$A$310:$A$615,0))/100*INDEX(gDP!BF$6:BF$271,MATCH(totalExpenditure!$A131,gDP!$B$6:$B$271))=0,"",INDEX([2]pivotTable!AQ$310:AQ$615,MATCH(totalExpenditure!$A131,[2]pivotTable!$A$310:$A$615,0))/100*INDEX(gDP!BF$6:BF$271,MATCH(totalExpenditure!$A131,gDP!$B$6:$B$271)))</f>
        <v/>
      </c>
      <c r="CQ131" s="77" t="str">
        <f>IF(INDEX([2]pivotTable!AR$310:AR$615,MATCH(totalExpenditure!$A131,[2]pivotTable!$A$310:$A$615,0))/100*INDEX(gDP!BG$6:BG$271,MATCH(totalExpenditure!$A131,gDP!$B$6:$B$271))=0,"",INDEX([2]pivotTable!AR$310:AR$615,MATCH(totalExpenditure!$A131,[2]pivotTable!$A$310:$A$615,0))/100*INDEX(gDP!BG$6:BG$271,MATCH(totalExpenditure!$A131,gDP!$B$6:$B$271)))</f>
        <v/>
      </c>
      <c r="CR131" s="77" t="str">
        <f>IF(INDEX([2]pivotTable!AS$310:AS$615,MATCH(totalExpenditure!$A131,[2]pivotTable!$A$310:$A$615,0))/100*INDEX(gDP!BH$6:BH$271,MATCH(totalExpenditure!$A131,gDP!$B$6:$B$271))=0,"",INDEX([2]pivotTable!AS$310:AS$615,MATCH(totalExpenditure!$A131,[2]pivotTable!$A$310:$A$615,0))/100*INDEX(gDP!BH$6:BH$271,MATCH(totalExpenditure!$A131,gDP!$B$6:$B$271)))</f>
        <v/>
      </c>
      <c r="CS131" s="77" t="str">
        <f>IF(INDEX([2]pivotTable!AT$310:AT$615,MATCH(totalExpenditure!$A131,[2]pivotTable!$A$310:$A$615,0))/100*INDEX(gDP!BI$6:BI$271,MATCH(totalExpenditure!$A131,gDP!$B$6:$B$271))=0,"",INDEX([2]pivotTable!AT$310:AT$615,MATCH(totalExpenditure!$A131,[2]pivotTable!$A$310:$A$615,0))/100*INDEX(gDP!BI$6:BI$271,MATCH(totalExpenditure!$A131,gDP!$B$6:$B$271)))</f>
        <v/>
      </c>
      <c r="CT131" s="77" t="str">
        <f>IF(INDEX([2]pivotTable!AU$310:AU$615,MATCH(totalExpenditure!$A131,[2]pivotTable!$A$310:$A$615,0))/100*INDEX(gDP!BJ$6:BJ$271,MATCH(totalExpenditure!$A131,gDP!$B$6:$B$271))=0,"",INDEX([2]pivotTable!AU$310:AU$615,MATCH(totalExpenditure!$A131,[2]pivotTable!$A$310:$A$615,0))/100*INDEX(gDP!BJ$6:BJ$271,MATCH(totalExpenditure!$A131,gDP!$B$6:$B$271)))</f>
        <v/>
      </c>
      <c r="CU131" s="77" t="str">
        <f>IF(INDEX([2]pivotTable!AV$310:AV$615,MATCH(totalExpenditure!$A131,[2]pivotTable!$A$310:$A$615,0))/100*INDEX(gDP!BK$6:BK$271,MATCH(totalExpenditure!$A131,gDP!$B$6:$B$271))=0,"",INDEX([2]pivotTable!AV$310:AV$615,MATCH(totalExpenditure!$A131,[2]pivotTable!$A$310:$A$615,0))/100*INDEX(gDP!BK$6:BK$271,MATCH(totalExpenditure!$A131,gDP!$B$6:$B$271)))</f>
        <v/>
      </c>
      <c r="CV131" s="77" t="str">
        <f>IF(INDEX([2]pivotTable!AW$310:AW$615,MATCH(totalExpenditure!$A131,[2]pivotTable!$A$310:$A$615,0))/100*INDEX(gDP!BL$6:BL$271,MATCH(totalExpenditure!$A131,gDP!$B$6:$B$271))=0,"",INDEX([2]pivotTable!AW$310:AW$615,MATCH(totalExpenditure!$A131,[2]pivotTable!$A$310:$A$615,0))/100*INDEX(gDP!BL$6:BL$271,MATCH(totalExpenditure!$A131,gDP!$B$6:$B$271)))</f>
        <v/>
      </c>
      <c r="CW131" s="77" t="str">
        <f>IF(INDEX([2]pivotTable!AX$310:AX$615,MATCH(totalExpenditure!$A131,[2]pivotTable!$A$310:$A$615,0))/100*INDEX(gDP!BM$6:BM$271,MATCH(totalExpenditure!$A131,gDP!$B$6:$B$271))=0,"",INDEX([2]pivotTable!AX$310:AX$615,MATCH(totalExpenditure!$A131,[2]pivotTable!$A$310:$A$615,0))/100*INDEX(gDP!BM$6:BM$271,MATCH(totalExpenditure!$A131,gDP!$B$6:$B$271)))</f>
        <v/>
      </c>
      <c r="CX131" s="77" t="str">
        <f>IF(INDEX([2]pivotTable!AY$310:AY$615,MATCH(totalExpenditure!$A131,[2]pivotTable!$A$310:$A$615,0))/100*INDEX(gDP!BN$6:BN$271,MATCH(totalExpenditure!$A131,gDP!$B$6:$B$271))=0,"",INDEX([2]pivotTable!AY$310:AY$615,MATCH(totalExpenditure!$A131,[2]pivotTable!$A$310:$A$615,0))/100*INDEX(gDP!BN$6:BN$271,MATCH(totalExpenditure!$A131,gDP!$B$6:$B$271)))</f>
        <v/>
      </c>
      <c r="CY131" s="77" t="str">
        <f>IF(INDEX([2]pivotTable!AZ$310:AZ$615,MATCH(totalExpenditure!$A131,[2]pivotTable!$A$310:$A$615,0))/100*INDEX(gDP!BO$6:BO$271,MATCH(totalExpenditure!$A131,gDP!$B$6:$B$271))=0,"",INDEX([2]pivotTable!AZ$310:AZ$615,MATCH(totalExpenditure!$A131,[2]pivotTable!$A$310:$A$615,0))/100*INDEX(gDP!BO$6:BO$271,MATCH(totalExpenditure!$A131,gDP!$B$6:$B$271)))</f>
        <v/>
      </c>
      <c r="CZ131" s="77" t="str">
        <f>IF(B131="","",IF(BA131="","",B131-B131+INDEX(gDP!Q$6:Q$271,MATCH(totalExpenditure!$A131,gDP!$B$6:$B$271))))</f>
        <v/>
      </c>
      <c r="DA131" s="77" t="str">
        <f>IF(C131="","",IF(BB131="","",C131-C131+INDEX(gDP!R$6:R$271,MATCH(totalExpenditure!$A131,gDP!$B$6:$B$271))))</f>
        <v/>
      </c>
      <c r="DB131" s="77" t="str">
        <f>IF(D131="","",IF(BC131="","",D131-D131+INDEX(gDP!S$6:S$271,MATCH(totalExpenditure!$A131,gDP!$B$6:$B$271))))</f>
        <v/>
      </c>
      <c r="DC131" s="77" t="str">
        <f>IF(E131="","",IF(BD131="","",E131-E131+INDEX(gDP!T$6:T$271,MATCH(totalExpenditure!$A131,gDP!$B$6:$B$271))))</f>
        <v/>
      </c>
      <c r="DD131" s="77" t="str">
        <f>IF(F131="","",IF(BE131="","",F131-F131+INDEX(gDP!U$6:U$271,MATCH(totalExpenditure!$A131,gDP!$B$6:$B$271))))</f>
        <v/>
      </c>
      <c r="DE131" s="77" t="str">
        <f>IF(G131="","",IF(BF131="","",G131-G131+INDEX(gDP!V$6:V$271,MATCH(totalExpenditure!$A131,gDP!$B$6:$B$271))))</f>
        <v/>
      </c>
      <c r="DF131" s="77" t="str">
        <f>IF(H131="","",IF(BG131="","",H131-H131+INDEX(gDP!W$6:W$271,MATCH(totalExpenditure!$A131,gDP!$B$6:$B$271))))</f>
        <v/>
      </c>
      <c r="DG131" s="77" t="str">
        <f>IF(I131="","",IF(BH131="","",I131-I131+INDEX(gDP!X$6:X$271,MATCH(totalExpenditure!$A131,gDP!$B$6:$B$271))))</f>
        <v/>
      </c>
      <c r="DH131" s="77" t="str">
        <f>IF(J131="","",IF(BI131="","",J131-J131+INDEX(gDP!Y$6:Y$271,MATCH(totalExpenditure!$A131,gDP!$B$6:$B$271))))</f>
        <v/>
      </c>
      <c r="DI131" s="77" t="str">
        <f>IF(K131="","",IF(BJ131="","",K131-K131+INDEX(gDP!Z$6:Z$271,MATCH(totalExpenditure!$A131,gDP!$B$6:$B$271))))</f>
        <v/>
      </c>
      <c r="DJ131" s="77" t="str">
        <f>IF(L131="","",IF(BK131="","",L131-L131+INDEX(gDP!AA$6:AA$271,MATCH(totalExpenditure!$A131,gDP!$B$6:$B$271))))</f>
        <v/>
      </c>
      <c r="DK131" s="77" t="str">
        <f>IF(M131="","",IF(BL131="","",M131-M131+INDEX(gDP!AB$6:AB$271,MATCH(totalExpenditure!$A131,gDP!$B$6:$B$271))))</f>
        <v/>
      </c>
      <c r="DL131" s="77" t="str">
        <f>IF(N131="","",IF(BM131="","",N131-N131+INDEX(gDP!AC$6:AC$271,MATCH(totalExpenditure!$A131,gDP!$B$6:$B$271))))</f>
        <v/>
      </c>
      <c r="DM131" s="77" t="str">
        <f>IF(O131="","",IF(BN131="","",O131-O131+INDEX(gDP!AD$6:AD$271,MATCH(totalExpenditure!$A131,gDP!$B$6:$B$271))))</f>
        <v/>
      </c>
      <c r="DN131" s="77" t="str">
        <f>IF(P131="","",IF(BO131="","",P131-P131+INDEX(gDP!AE$6:AE$271,MATCH(totalExpenditure!$A131,gDP!$B$6:$B$271))))</f>
        <v/>
      </c>
      <c r="DO131" s="77" t="str">
        <f>IF(Q131="","",IF(BP131="","",Q131-Q131+INDEX(gDP!AF$6:AF$271,MATCH(totalExpenditure!$A131,gDP!$B$6:$B$271))))</f>
        <v/>
      </c>
      <c r="DP131" s="77" t="str">
        <f>IF(R131="","",IF(BQ131="","",R131-R131+INDEX(gDP!AG$6:AG$271,MATCH(totalExpenditure!$A131,gDP!$B$6:$B$271))))</f>
        <v/>
      </c>
      <c r="DQ131" s="77" t="str">
        <f>IF(S131="","",IF(BR131="","",S131-S131+INDEX(gDP!AH$6:AH$271,MATCH(totalExpenditure!$A131,gDP!$B$6:$B$271))))</f>
        <v/>
      </c>
      <c r="DR131" s="77" t="str">
        <f>IF(T131="","",IF(BS131="","",T131-T131+INDEX(gDP!AI$6:AI$271,MATCH(totalExpenditure!$A131,gDP!$B$6:$B$271))))</f>
        <v/>
      </c>
      <c r="DS131" s="77" t="str">
        <f>IF(U131="","",IF(BT131="","",U131-U131+INDEX(gDP!AJ$6:AJ$271,MATCH(totalExpenditure!$A131,gDP!$B$6:$B$271))))</f>
        <v/>
      </c>
      <c r="DT131" s="77" t="str">
        <f>IF(V131="","",IF(BU131="","",V131-V131+INDEX(gDP!AK$6:AK$271,MATCH(totalExpenditure!$A131,gDP!$B$6:$B$271))))</f>
        <v/>
      </c>
      <c r="DU131" s="77" t="str">
        <f>IF(W131="","",IF(BV131="","",W131-W131+INDEX(gDP!AL$6:AL$271,MATCH(totalExpenditure!$A131,gDP!$B$6:$B$271))))</f>
        <v/>
      </c>
      <c r="DV131" s="77" t="str">
        <f>IF(X131="","",IF(BW131="","",X131-X131+INDEX(gDP!AM$6:AM$271,MATCH(totalExpenditure!$A131,gDP!$B$6:$B$271))))</f>
        <v/>
      </c>
      <c r="DW131" s="77">
        <f>IF(Y131="","",IF(BX131="","",Y131-Y131+INDEX(gDP!AN$6:AN$271,MATCH(totalExpenditure!$A131,gDP!$B$6:$B$271))))</f>
        <v>566581003128.20398</v>
      </c>
      <c r="DX131" s="77">
        <f>IF(Z131="","",IF(BY131="","",Z131-Z131+INDEX(gDP!AO$6:AO$271,MATCH(totalExpenditure!$A131,gDP!$B$6:$B$271))))</f>
        <v>610167053824.00696</v>
      </c>
      <c r="DY131" s="77">
        <f>IF(AA131="","",IF(BZ131="","",AA131-AA131+INDEX(gDP!AP$6:AP$271,MATCH(totalExpenditure!$A131,gDP!$B$6:$B$271))))</f>
        <v>569755022973.03503</v>
      </c>
      <c r="DZ131" s="77">
        <f>IF(AB131="","",IF(CA131="","",AB131-AB131+INDEX(gDP!AQ$6:AQ$271,MATCH(totalExpenditure!$A131,gDP!$B$6:$B$271))))</f>
        <v>383331833681.82098</v>
      </c>
      <c r="EA131" s="77">
        <f>IF(AC131="","",IF(CB131="","",AC131-AC131+INDEX(gDP!AR$6:AR$271,MATCH(totalExpenditure!$A131,gDP!$B$6:$B$271))))</f>
        <v>497514040642.26202</v>
      </c>
      <c r="EB131" s="77">
        <f>IF(AD131="","",IF(CC131="","",AD131-AD131+INDEX(gDP!AS$6:AS$271,MATCH(totalExpenditure!$A131,gDP!$B$6:$B$271))))</f>
        <v>576179387819.61304</v>
      </c>
      <c r="EC131" s="77">
        <f>IF(AE131="","",IF(CD131="","",AE131-AE131+INDEX(gDP!AT$6:AT$271,MATCH(totalExpenditure!$A131,gDP!$B$6:$B$271))))</f>
        <v>547656279894.58698</v>
      </c>
      <c r="ED131" s="77">
        <f>IF(AF131="","",IF(CE131="","",AF131-AF131+INDEX(gDP!AU$6:AU$271,MATCH(totalExpenditure!$A131,gDP!$B$6:$B$271))))</f>
        <v>627246933729.61804</v>
      </c>
      <c r="EE131" s="77">
        <f>IF(AG131="","",IF(CF131="","",AG131-AG131+INDEX(gDP!AV$6:AV$271,MATCH(totalExpenditure!$A131,gDP!$B$6:$B$271))))</f>
        <v>702714855193.90405</v>
      </c>
      <c r="EF131" s="77">
        <f>IF(AH131="","",IF(CG131="","",AH131-AH131+INDEX(gDP!AW$6:AW$271,MATCH(totalExpenditure!$A131,gDP!$B$6:$B$271))))</f>
        <v>793175561887.02698</v>
      </c>
      <c r="EG131" s="77">
        <f>IF(AI131="","",IF(CH131="","",AI131-AI131+INDEX(gDP!AX$6:AX$271,MATCH(totalExpenditure!$A131,gDP!$B$6:$B$271))))</f>
        <v>934901071332.98401</v>
      </c>
      <c r="EH131" s="77">
        <f>IF(AJ131="","",IF(CI131="","",AJ131-AJ131+INDEX(gDP!AY$6:AY$271,MATCH(totalExpenditure!$A131,gDP!$B$6:$B$271))))</f>
        <v>1053216909887.5601</v>
      </c>
      <c r="EI131" s="77" t="str">
        <f>IF(AK131="","",IF(CJ131="","",AK131-AK131+INDEX(gDP!AZ$6:AZ$271,MATCH(totalExpenditure!$A131,gDP!$B$6:$B$271))))</f>
        <v/>
      </c>
      <c r="EJ131" s="77" t="str">
        <f>IF(AL131="","",IF(CK131="","",AL131-AL131+INDEX(gDP!BA$6:BA$271,MATCH(totalExpenditure!$A131,gDP!$B$6:$B$271))))</f>
        <v/>
      </c>
      <c r="EK131" s="77">
        <f>IF(AM131="","",IF(CL131="","",AM131-AM131+INDEX(gDP!BB$6:BB$271,MATCH(totalExpenditure!$A131,gDP!$B$6:$B$271))))</f>
        <v>943941876218.74304</v>
      </c>
      <c r="EL131" s="77">
        <f>IF(AN131="","",IF(CM131="","",AN131-AN131+INDEX(gDP!BC$6:BC$271,MATCH(totalExpenditure!$A131,gDP!$B$6:$B$271))))</f>
        <v>1143672241149.72</v>
      </c>
      <c r="EM131" s="77" t="str">
        <f>IF(AO131="","",IF(CN131="","",AO131-AO131+INDEX(gDP!BD$6:BD$271,MATCH(totalExpenditure!$A131,gDP!$B$6:$B$271))))</f>
        <v/>
      </c>
      <c r="EN131" s="77" t="str">
        <f>IF(AP131="","",IF(CO131="","",AP131-AP131+INDEX(gDP!BE$6:BE$271,MATCH(totalExpenditure!$A131,gDP!$B$6:$B$271))))</f>
        <v/>
      </c>
      <c r="EO131" s="77" t="str">
        <f>IF(AQ131="","",IF(CP131="","",AQ131-AQ131+INDEX(gDP!BF$6:BF$271,MATCH(totalExpenditure!$A131,gDP!$B$6:$B$271))))</f>
        <v/>
      </c>
      <c r="EP131" s="77" t="str">
        <f>IF(AR131="","",IF(CQ131="","",AR131-AR131+INDEX(gDP!BG$6:BG$271,MATCH(totalExpenditure!$A131,gDP!$B$6:$B$271))))</f>
        <v/>
      </c>
      <c r="EQ131" s="77" t="str">
        <f>IF(AS131="","",IF(CR131="","",AS131-AS131+INDEX(gDP!BH$6:BH$271,MATCH(totalExpenditure!$A131,gDP!$B$6:$B$271))))</f>
        <v/>
      </c>
      <c r="ER131" s="77" t="str">
        <f>IF(AT131="","",IF(CS131="","",AT131-AT131+INDEX(gDP!BI$6:BI$271,MATCH(totalExpenditure!$A131,gDP!$B$6:$B$271))))</f>
        <v/>
      </c>
      <c r="ES131" s="77" t="str">
        <f>IF(AU131="","",IF(CT131="","",AU131-AU131+INDEX(gDP!BJ$6:BJ$271,MATCH(totalExpenditure!$A131,gDP!$B$6:$B$271))))</f>
        <v/>
      </c>
      <c r="ET131" s="77" t="str">
        <f>IF(AV131="","",IF(CU131="","",AV131-AV131+INDEX(gDP!BK$6:BK$271,MATCH(totalExpenditure!$A131,gDP!$B$6:$B$271))))</f>
        <v/>
      </c>
      <c r="EU131" s="77" t="str">
        <f>IF(AW131="","",IF(CV131="","",AW131-AW131+INDEX(gDP!BL$6:BL$271,MATCH(totalExpenditure!$A131,gDP!$B$6:$B$271))))</f>
        <v/>
      </c>
      <c r="EV131" s="77" t="str">
        <f>IF(AX131="","",IF(CW131="","",AX131-AX131+INDEX(gDP!BM$6:BM$271,MATCH(totalExpenditure!$A131,gDP!$B$6:$B$271))))</f>
        <v/>
      </c>
      <c r="EW131" s="77" t="str">
        <f>IF(AY131="","",IF(CX131="","",AY131-AY131+INDEX(gDP!BN$6:BN$271,MATCH(totalExpenditure!$A131,gDP!$B$6:$B$271))))</f>
        <v/>
      </c>
      <c r="EX131" s="77" t="str">
        <f>IF(AZ131="","",IF(CY131="","",AZ131-AZ131+INDEX(gDP!BO$6:BO$271,MATCH(totalExpenditure!$A131,gDP!$B$6:$B$271))))</f>
        <v/>
      </c>
    </row>
    <row r="132" spans="1:154" x14ac:dyDescent="0.35">
      <c r="A132" t="s">
        <v>473</v>
      </c>
      <c r="B132" s="77" t="str">
        <f>IF(INDEX([2]pivotTable!B$3:B$308,MATCH(totalExpenditure!$A132,[2]pivotTable!$A$3:$A$308,0))/100*INDEX(gDP!Q$6:Q$271,MATCH(totalExpenditure!$A132,gDP!$B$6:$B$271))=0,"",INDEX([2]pivotTable!B$3:B$308,MATCH(totalExpenditure!$A132,[2]pivotTable!$A$3:$A$308,0))/100*INDEX(gDP!Q$6:Q$271,MATCH(totalExpenditure!$A132,gDP!$B$6:$B$271)))</f>
        <v/>
      </c>
      <c r="C132" s="77" t="str">
        <f>IF(INDEX([2]pivotTable!C$3:C$308,MATCH(totalExpenditure!$A132,[2]pivotTable!$A$3:$A$308,0))/100*INDEX(gDP!R$6:R$271,MATCH(totalExpenditure!$A132,gDP!$B$6:$B$271))=0,"",INDEX([2]pivotTable!C$3:C$308,MATCH(totalExpenditure!$A132,[2]pivotTable!$A$3:$A$308,0))/100*INDEX(gDP!R$6:R$271,MATCH(totalExpenditure!$A132,gDP!$B$6:$B$271)))</f>
        <v/>
      </c>
      <c r="D132" s="77" t="str">
        <f>IF(INDEX([2]pivotTable!D$3:D$308,MATCH(totalExpenditure!$A132,[2]pivotTable!$A$3:$A$308,0))/100*INDEX(gDP!S$6:S$271,MATCH(totalExpenditure!$A132,gDP!$B$6:$B$271))=0,"",INDEX([2]pivotTable!D$3:D$308,MATCH(totalExpenditure!$A132,[2]pivotTable!$A$3:$A$308,0))/100*INDEX(gDP!S$6:S$271,MATCH(totalExpenditure!$A132,gDP!$B$6:$B$271)))</f>
        <v/>
      </c>
      <c r="E132" s="77" t="str">
        <f>IF(INDEX([2]pivotTable!E$3:E$308,MATCH(totalExpenditure!$A132,[2]pivotTable!$A$3:$A$308,0))/100*INDEX(gDP!T$6:T$271,MATCH(totalExpenditure!$A132,gDP!$B$6:$B$271))=0,"",INDEX([2]pivotTable!E$3:E$308,MATCH(totalExpenditure!$A132,[2]pivotTable!$A$3:$A$308,0))/100*INDEX(gDP!T$6:T$271,MATCH(totalExpenditure!$A132,gDP!$B$6:$B$271)))</f>
        <v/>
      </c>
      <c r="F132" s="77" t="str">
        <f>IF(INDEX([2]pivotTable!F$3:F$308,MATCH(totalExpenditure!$A132,[2]pivotTable!$A$3:$A$308,0))/100*INDEX(gDP!U$6:U$271,MATCH(totalExpenditure!$A132,gDP!$B$6:$B$271))=0,"",INDEX([2]pivotTable!F$3:F$308,MATCH(totalExpenditure!$A132,[2]pivotTable!$A$3:$A$308,0))/100*INDEX(gDP!U$6:U$271,MATCH(totalExpenditure!$A132,gDP!$B$6:$B$271)))</f>
        <v/>
      </c>
      <c r="G132" s="77" t="str">
        <f>IF(INDEX([2]pivotTable!G$3:G$308,MATCH(totalExpenditure!$A132,[2]pivotTable!$A$3:$A$308,0))/100*INDEX(gDP!V$6:V$271,MATCH(totalExpenditure!$A132,gDP!$B$6:$B$271))=0,"",INDEX([2]pivotTable!G$3:G$308,MATCH(totalExpenditure!$A132,[2]pivotTable!$A$3:$A$308,0))/100*INDEX(gDP!V$6:V$271,MATCH(totalExpenditure!$A132,gDP!$B$6:$B$271)))</f>
        <v/>
      </c>
      <c r="H132" s="77" t="str">
        <f>IF(INDEX([2]pivotTable!H$3:H$308,MATCH(totalExpenditure!$A132,[2]pivotTable!$A$3:$A$308,0))/100*INDEX(gDP!W$6:W$271,MATCH(totalExpenditure!$A132,gDP!$B$6:$B$271))=0,"",INDEX([2]pivotTable!H$3:H$308,MATCH(totalExpenditure!$A132,[2]pivotTable!$A$3:$A$308,0))/100*INDEX(gDP!W$6:W$271,MATCH(totalExpenditure!$A132,gDP!$B$6:$B$271)))</f>
        <v/>
      </c>
      <c r="I132" s="77" t="str">
        <f>IF(INDEX([2]pivotTable!I$3:I$308,MATCH(totalExpenditure!$A132,[2]pivotTable!$A$3:$A$308,0))/100*INDEX(gDP!X$6:X$271,MATCH(totalExpenditure!$A132,gDP!$B$6:$B$271))=0,"",INDEX([2]pivotTable!I$3:I$308,MATCH(totalExpenditure!$A132,[2]pivotTable!$A$3:$A$308,0))/100*INDEX(gDP!X$6:X$271,MATCH(totalExpenditure!$A132,gDP!$B$6:$B$271)))</f>
        <v/>
      </c>
      <c r="J132" s="77" t="str">
        <f>IF(INDEX([2]pivotTable!J$3:J$308,MATCH(totalExpenditure!$A132,[2]pivotTable!$A$3:$A$308,0))/100*INDEX(gDP!Y$6:Y$271,MATCH(totalExpenditure!$A132,gDP!$B$6:$B$271))=0,"",INDEX([2]pivotTable!J$3:J$308,MATCH(totalExpenditure!$A132,[2]pivotTable!$A$3:$A$308,0))/100*INDEX(gDP!Y$6:Y$271,MATCH(totalExpenditure!$A132,gDP!$B$6:$B$271)))</f>
        <v/>
      </c>
      <c r="K132" s="77" t="str">
        <f>IF(INDEX([2]pivotTable!K$3:K$308,MATCH(totalExpenditure!$A132,[2]pivotTable!$A$3:$A$308,0))/100*INDEX(gDP!Z$6:Z$271,MATCH(totalExpenditure!$A132,gDP!$B$6:$B$271))=0,"",INDEX([2]pivotTable!K$3:K$308,MATCH(totalExpenditure!$A132,[2]pivotTable!$A$3:$A$308,0))/100*INDEX(gDP!Z$6:Z$271,MATCH(totalExpenditure!$A132,gDP!$B$6:$B$271)))</f>
        <v/>
      </c>
      <c r="L132" s="77" t="str">
        <f>IF(INDEX([2]pivotTable!L$3:L$308,MATCH(totalExpenditure!$A132,[2]pivotTable!$A$3:$A$308,0))/100*INDEX(gDP!AA$6:AA$271,MATCH(totalExpenditure!$A132,gDP!$B$6:$B$271))=0,"",INDEX([2]pivotTable!L$3:L$308,MATCH(totalExpenditure!$A132,[2]pivotTable!$A$3:$A$308,0))/100*INDEX(gDP!AA$6:AA$271,MATCH(totalExpenditure!$A132,gDP!$B$6:$B$271)))</f>
        <v/>
      </c>
      <c r="M132" s="77" t="str">
        <f>IF(INDEX([2]pivotTable!M$3:M$308,MATCH(totalExpenditure!$A132,[2]pivotTable!$A$3:$A$308,0))/100*INDEX(gDP!AB$6:AB$271,MATCH(totalExpenditure!$A132,gDP!$B$6:$B$271))=0,"",INDEX([2]pivotTable!M$3:M$308,MATCH(totalExpenditure!$A132,[2]pivotTable!$A$3:$A$308,0))/100*INDEX(gDP!AB$6:AB$271,MATCH(totalExpenditure!$A132,gDP!$B$6:$B$271)))</f>
        <v/>
      </c>
      <c r="N132" s="77" t="str">
        <f>IF(INDEX([2]pivotTable!N$3:N$308,MATCH(totalExpenditure!$A132,[2]pivotTable!$A$3:$A$308,0))/100*INDEX(gDP!AC$6:AC$271,MATCH(totalExpenditure!$A132,gDP!$B$6:$B$271))=0,"",INDEX([2]pivotTable!N$3:N$308,MATCH(totalExpenditure!$A132,[2]pivotTable!$A$3:$A$308,0))/100*INDEX(gDP!AC$6:AC$271,MATCH(totalExpenditure!$A132,gDP!$B$6:$B$271)))</f>
        <v/>
      </c>
      <c r="O132" s="77" t="str">
        <f>IF(INDEX([2]pivotTable!O$3:O$308,MATCH(totalExpenditure!$A132,[2]pivotTable!$A$3:$A$308,0))/100*INDEX(gDP!AD$6:AD$271,MATCH(totalExpenditure!$A132,gDP!$B$6:$B$271))=0,"",INDEX([2]pivotTable!O$3:O$308,MATCH(totalExpenditure!$A132,[2]pivotTable!$A$3:$A$308,0))/100*INDEX(gDP!AD$6:AD$271,MATCH(totalExpenditure!$A132,gDP!$B$6:$B$271)))</f>
        <v/>
      </c>
      <c r="P132" s="77" t="str">
        <f>IF(INDEX([2]pivotTable!P$3:P$308,MATCH(totalExpenditure!$A132,[2]pivotTable!$A$3:$A$308,0))/100*INDEX(gDP!AE$6:AE$271,MATCH(totalExpenditure!$A132,gDP!$B$6:$B$271))=0,"",INDEX([2]pivotTable!P$3:P$308,MATCH(totalExpenditure!$A132,[2]pivotTable!$A$3:$A$308,0))/100*INDEX(gDP!AE$6:AE$271,MATCH(totalExpenditure!$A132,gDP!$B$6:$B$271)))</f>
        <v/>
      </c>
      <c r="Q132" s="77" t="str">
        <f>IF(INDEX([2]pivotTable!Q$3:Q$308,MATCH(totalExpenditure!$A132,[2]pivotTable!$A$3:$A$308,0))/100*INDEX(gDP!AF$6:AF$271,MATCH(totalExpenditure!$A132,gDP!$B$6:$B$271))=0,"",INDEX([2]pivotTable!Q$3:Q$308,MATCH(totalExpenditure!$A132,[2]pivotTable!$A$3:$A$308,0))/100*INDEX(gDP!AF$6:AF$271,MATCH(totalExpenditure!$A132,gDP!$B$6:$B$271)))</f>
        <v/>
      </c>
      <c r="R132" s="77" t="str">
        <f>IF(INDEX([2]pivotTable!R$3:R$308,MATCH(totalExpenditure!$A132,[2]pivotTable!$A$3:$A$308,0))/100*INDEX(gDP!AG$6:AG$271,MATCH(totalExpenditure!$A132,gDP!$B$6:$B$271))=0,"",INDEX([2]pivotTable!R$3:R$308,MATCH(totalExpenditure!$A132,[2]pivotTable!$A$3:$A$308,0))/100*INDEX(gDP!AG$6:AG$271,MATCH(totalExpenditure!$A132,gDP!$B$6:$B$271)))</f>
        <v/>
      </c>
      <c r="S132" s="77" t="str">
        <f>IF(INDEX([2]pivotTable!S$3:S$308,MATCH(totalExpenditure!$A132,[2]pivotTable!$A$3:$A$308,0))/100*INDEX(gDP!AH$6:AH$271,MATCH(totalExpenditure!$A132,gDP!$B$6:$B$271))=0,"",INDEX([2]pivotTable!S$3:S$308,MATCH(totalExpenditure!$A132,[2]pivotTable!$A$3:$A$308,0))/100*INDEX(gDP!AH$6:AH$271,MATCH(totalExpenditure!$A132,gDP!$B$6:$B$271)))</f>
        <v/>
      </c>
      <c r="T132" s="77">
        <f>IF(INDEX([2]pivotTable!T$3:T$308,MATCH(totalExpenditure!$A132,[2]pivotTable!$A$3:$A$308,0))/100*INDEX(gDP!AI$6:AI$271,MATCH(totalExpenditure!$A132,gDP!$B$6:$B$271))=0,"",INDEX([2]pivotTable!T$3:T$308,MATCH(totalExpenditure!$A132,[2]pivotTable!$A$3:$A$308,0))/100*INDEX(gDP!AI$6:AI$271,MATCH(totalExpenditure!$A132,gDP!$B$6:$B$271)))</f>
        <v>6672698333.3333426</v>
      </c>
      <c r="U132" s="77">
        <f>IF(INDEX([2]pivotTable!U$3:U$308,MATCH(totalExpenditure!$A132,[2]pivotTable!$A$3:$A$308,0))/100*INDEX(gDP!AJ$6:AJ$271,MATCH(totalExpenditure!$A132,gDP!$B$6:$B$271))=0,"",INDEX([2]pivotTable!U$3:U$308,MATCH(totalExpenditure!$A132,[2]pivotTable!$A$3:$A$308,0))/100*INDEX(gDP!AJ$6:AJ$271,MATCH(totalExpenditure!$A132,gDP!$B$6:$B$271)))</f>
        <v>47758049686.142479</v>
      </c>
      <c r="V132" s="77">
        <f>IF(INDEX([2]pivotTable!V$3:V$308,MATCH(totalExpenditure!$A132,[2]pivotTable!$A$3:$A$308,0))/100*INDEX(gDP!AK$6:AK$271,MATCH(totalExpenditure!$A132,gDP!$B$6:$B$271))=0,"",INDEX([2]pivotTable!V$3:V$308,MATCH(totalExpenditure!$A132,[2]pivotTable!$A$3:$A$308,0))/100*INDEX(gDP!AK$6:AK$271,MATCH(totalExpenditure!$A132,gDP!$B$6:$B$271)))</f>
        <v>28846537304.907936</v>
      </c>
      <c r="W132" s="77">
        <f>IF(INDEX([2]pivotTable!W$3:W$308,MATCH(totalExpenditure!$A132,[2]pivotTable!$A$3:$A$308,0))/100*INDEX(gDP!AL$6:AL$271,MATCH(totalExpenditure!$A132,gDP!$B$6:$B$271))=0,"",INDEX([2]pivotTable!W$3:W$308,MATCH(totalExpenditure!$A132,[2]pivotTable!$A$3:$A$308,0))/100*INDEX(gDP!AL$6:AL$271,MATCH(totalExpenditure!$A132,gDP!$B$6:$B$271)))</f>
        <v>8772125805.5629234</v>
      </c>
      <c r="X132" s="77">
        <f>IF(INDEX([2]pivotTable!X$3:X$308,MATCH(totalExpenditure!$A132,[2]pivotTable!$A$3:$A$308,0))/100*INDEX(gDP!AM$6:AM$271,MATCH(totalExpenditure!$A132,gDP!$B$6:$B$271))=0,"",INDEX([2]pivotTable!X$3:X$308,MATCH(totalExpenditure!$A132,[2]pivotTable!$A$3:$A$308,0))/100*INDEX(gDP!AM$6:AM$271,MATCH(totalExpenditure!$A132,gDP!$B$6:$B$271)))</f>
        <v>9251090533.0302887</v>
      </c>
      <c r="Y132" s="77">
        <f>IF(INDEX([2]pivotTable!Y$3:Y$308,MATCH(totalExpenditure!$A132,[2]pivotTable!$A$3:$A$308,0))/100*INDEX(gDP!AN$6:AN$271,MATCH(totalExpenditure!$A132,gDP!$B$6:$B$271))=0,"",INDEX([2]pivotTable!Y$3:Y$308,MATCH(totalExpenditure!$A132,[2]pivotTable!$A$3:$A$308,0))/100*INDEX(gDP!AN$6:AN$271,MATCH(totalExpenditure!$A132,gDP!$B$6:$B$271)))</f>
        <v>10464268850.855093</v>
      </c>
      <c r="Z132" s="77">
        <f>IF(INDEX([2]pivotTable!Z$3:Z$308,MATCH(totalExpenditure!$A132,[2]pivotTable!$A$3:$A$308,0))/100*INDEX(gDP!AO$6:AO$271,MATCH(totalExpenditure!$A132,gDP!$B$6:$B$271))=0,"",INDEX([2]pivotTable!Z$3:Z$308,MATCH(totalExpenditure!$A132,[2]pivotTable!$A$3:$A$308,0))/100*INDEX(gDP!AO$6:AO$271,MATCH(totalExpenditure!$A132,gDP!$B$6:$B$271)))</f>
        <v>11649028886.907217</v>
      </c>
      <c r="AA132" s="77">
        <f>IF(INDEX([2]pivotTable!AA$3:AA$308,MATCH(totalExpenditure!$A132,[2]pivotTable!$A$3:$A$308,0))/100*INDEX(gDP!AP$6:AP$271,MATCH(totalExpenditure!$A132,gDP!$B$6:$B$271))=0,"",INDEX([2]pivotTable!AA$3:AA$308,MATCH(totalExpenditure!$A132,[2]pivotTable!$A$3:$A$308,0))/100*INDEX(gDP!AP$6:AP$271,MATCH(totalExpenditure!$A132,gDP!$B$6:$B$271)))</f>
        <v>7693773343.5745516</v>
      </c>
      <c r="AB132" s="77">
        <f>IF(INDEX([2]pivotTable!AB$3:AB$308,MATCH(totalExpenditure!$A132,[2]pivotTable!$A$3:$A$308,0))/100*INDEX(gDP!AQ$6:AQ$271,MATCH(totalExpenditure!$A132,gDP!$B$6:$B$271))=0,"",INDEX([2]pivotTable!AB$3:AB$308,MATCH(totalExpenditure!$A132,[2]pivotTable!$A$3:$A$308,0))/100*INDEX(gDP!AQ$6:AQ$271,MATCH(totalExpenditure!$A132,gDP!$B$6:$B$271)))</f>
        <v>6997017450.0256014</v>
      </c>
      <c r="AC132" s="77" t="str">
        <f>IF(INDEX([2]pivotTable!AC$3:AC$308,MATCH(totalExpenditure!$A132,[2]pivotTable!$A$3:$A$308,0))/100*INDEX(gDP!AR$6:AR$271,MATCH(totalExpenditure!$A132,gDP!$B$6:$B$271))=0,"",INDEX([2]pivotTable!AC$3:AC$308,MATCH(totalExpenditure!$A132,[2]pivotTable!$A$3:$A$308,0))/100*INDEX(gDP!AR$6:AR$271,MATCH(totalExpenditure!$A132,gDP!$B$6:$B$271)))</f>
        <v/>
      </c>
      <c r="AD132" s="77" t="str">
        <f>IF(INDEX([2]pivotTable!AD$3:AD$308,MATCH(totalExpenditure!$A132,[2]pivotTable!$A$3:$A$308,0))/100*INDEX(gDP!AS$6:AS$271,MATCH(totalExpenditure!$A132,gDP!$B$6:$B$271))=0,"",INDEX([2]pivotTable!AD$3:AD$308,MATCH(totalExpenditure!$A132,[2]pivotTable!$A$3:$A$308,0))/100*INDEX(gDP!AS$6:AS$271,MATCH(totalExpenditure!$A132,gDP!$B$6:$B$271)))</f>
        <v/>
      </c>
      <c r="AE132" s="77">
        <f>IF(INDEX([2]pivotTable!AE$3:AE$308,MATCH(totalExpenditure!$A132,[2]pivotTable!$A$3:$A$308,0))/100*INDEX(gDP!AT$6:AT$271,MATCH(totalExpenditure!$A132,gDP!$B$6:$B$271))=0,"",INDEX([2]pivotTable!AE$3:AE$308,MATCH(totalExpenditure!$A132,[2]pivotTable!$A$3:$A$308,0))/100*INDEX(gDP!AT$6:AT$271,MATCH(totalExpenditure!$A132,gDP!$B$6:$B$271)))</f>
        <v>5114809476.9174595</v>
      </c>
      <c r="AF132" s="77">
        <f>IF(INDEX([2]pivotTable!AF$3:AF$308,MATCH(totalExpenditure!$A132,[2]pivotTable!$A$3:$A$308,0))/100*INDEX(gDP!AU$6:AU$271,MATCH(totalExpenditure!$A132,gDP!$B$6:$B$271))=0,"",INDEX([2]pivotTable!AF$3:AF$308,MATCH(totalExpenditure!$A132,[2]pivotTable!$A$3:$A$308,0))/100*INDEX(gDP!AU$6:AU$271,MATCH(totalExpenditure!$A132,gDP!$B$6:$B$271)))</f>
        <v>5804266996.5845604</v>
      </c>
      <c r="AG132" s="77">
        <f>IF(INDEX([2]pivotTable!AG$3:AG$308,MATCH(totalExpenditure!$A132,[2]pivotTable!$A$3:$A$308,0))/100*INDEX(gDP!AV$6:AV$271,MATCH(totalExpenditure!$A132,gDP!$B$6:$B$271))=0,"",INDEX([2]pivotTable!AG$3:AG$308,MATCH(totalExpenditure!$A132,[2]pivotTable!$A$3:$A$308,0))/100*INDEX(gDP!AV$6:AV$271,MATCH(totalExpenditure!$A132,gDP!$B$6:$B$271)))</f>
        <v>6376894353.2475214</v>
      </c>
      <c r="AH132" s="77">
        <f>IF(INDEX([2]pivotTable!AH$3:AH$308,MATCH(totalExpenditure!$A132,[2]pivotTable!$A$3:$A$308,0))/100*INDEX(gDP!AW$6:AW$271,MATCH(totalExpenditure!$A132,gDP!$B$6:$B$271))=0,"",INDEX([2]pivotTable!AH$3:AH$308,MATCH(totalExpenditure!$A132,[2]pivotTable!$A$3:$A$308,0))/100*INDEX(gDP!AW$6:AW$271,MATCH(totalExpenditure!$A132,gDP!$B$6:$B$271)))</f>
        <v>7049476145.2324409</v>
      </c>
      <c r="AI132" s="77">
        <f>IF(INDEX([2]pivotTable!AI$3:AI$308,MATCH(totalExpenditure!$A132,[2]pivotTable!$A$3:$A$308,0))/100*INDEX(gDP!AX$6:AX$271,MATCH(totalExpenditure!$A132,gDP!$B$6:$B$271))=0,"",INDEX([2]pivotTable!AI$3:AI$308,MATCH(totalExpenditure!$A132,[2]pivotTable!$A$3:$A$308,0))/100*INDEX(gDP!AX$6:AX$271,MATCH(totalExpenditure!$A132,gDP!$B$6:$B$271)))</f>
        <v>6981001643.8356161</v>
      </c>
      <c r="AJ132" s="77">
        <f>IF(INDEX([2]pivotTable!AJ$3:AJ$308,MATCH(totalExpenditure!$A132,[2]pivotTable!$A$3:$A$308,0))/100*INDEX(gDP!AY$6:AY$271,MATCH(totalExpenditure!$A132,gDP!$B$6:$B$271))=0,"",INDEX([2]pivotTable!AJ$3:AJ$308,MATCH(totalExpenditure!$A132,[2]pivotTable!$A$3:$A$308,0))/100*INDEX(gDP!AY$6:AY$271,MATCH(totalExpenditure!$A132,gDP!$B$6:$B$271)))</f>
        <v>7312127812.0864573</v>
      </c>
      <c r="AK132" s="77">
        <f>IF(INDEX([2]pivotTable!AK$3:AK$308,MATCH(totalExpenditure!$A132,[2]pivotTable!$A$3:$A$308,0))/100*INDEX(gDP!AZ$6:AZ$271,MATCH(totalExpenditure!$A132,gDP!$B$6:$B$271))=0,"",INDEX([2]pivotTable!AK$3:AK$308,MATCH(totalExpenditure!$A132,[2]pivotTable!$A$3:$A$308,0))/100*INDEX(gDP!AZ$6:AZ$271,MATCH(totalExpenditure!$A132,gDP!$B$6:$B$271)))</f>
        <v>8574626443.4545622</v>
      </c>
      <c r="AL132" s="77">
        <f>IF(INDEX([2]pivotTable!AL$3:AL$308,MATCH(totalExpenditure!$A132,[2]pivotTable!$A$3:$A$308,0))/100*INDEX(gDP!BA$6:BA$271,MATCH(totalExpenditure!$A132,gDP!$B$6:$B$271))=0,"",INDEX([2]pivotTable!AL$3:AL$308,MATCH(totalExpenditure!$A132,[2]pivotTable!$A$3:$A$308,0))/100*INDEX(gDP!BA$6:BA$271,MATCH(totalExpenditure!$A132,gDP!$B$6:$B$271)))</f>
        <v>8960688023.5689812</v>
      </c>
      <c r="AM132" s="77">
        <f>IF(INDEX([2]pivotTable!AM$3:AM$308,MATCH(totalExpenditure!$A132,[2]pivotTable!$A$3:$A$308,0))/100*INDEX(gDP!BB$6:BB$271,MATCH(totalExpenditure!$A132,gDP!$B$6:$B$271))=0,"",INDEX([2]pivotTable!AM$3:AM$308,MATCH(totalExpenditure!$A132,[2]pivotTable!$A$3:$A$308,0))/100*INDEX(gDP!BB$6:BB$271,MATCH(totalExpenditure!$A132,gDP!$B$6:$B$271)))</f>
        <v>8689432736.2440281</v>
      </c>
      <c r="AN132" s="77">
        <f>IF(INDEX([2]pivotTable!AN$3:AN$308,MATCH(totalExpenditure!$A132,[2]pivotTable!$A$3:$A$308,0))/100*INDEX(gDP!BC$6:BC$271,MATCH(totalExpenditure!$A132,gDP!$B$6:$B$271))=0,"",INDEX([2]pivotTable!AN$3:AN$308,MATCH(totalExpenditure!$A132,[2]pivotTable!$A$3:$A$308,0))/100*INDEX(gDP!BC$6:BC$271,MATCH(totalExpenditure!$A132,gDP!$B$6:$B$271)))</f>
        <v>8794717887.1720238</v>
      </c>
      <c r="AO132" s="77">
        <f>IF(INDEX([2]pivotTable!AO$3:AO$308,MATCH(totalExpenditure!$A132,[2]pivotTable!$A$3:$A$308,0))/100*INDEX(gDP!BD$6:BD$271,MATCH(totalExpenditure!$A132,gDP!$B$6:$B$271))=0,"",INDEX([2]pivotTable!AO$3:AO$308,MATCH(totalExpenditure!$A132,[2]pivotTable!$A$3:$A$308,0))/100*INDEX(gDP!BD$6:BD$271,MATCH(totalExpenditure!$A132,gDP!$B$6:$B$271)))</f>
        <v>10567091267.120182</v>
      </c>
      <c r="AP132" s="77">
        <f>IF(INDEX([2]pivotTable!AP$3:AP$308,MATCH(totalExpenditure!$A132,[2]pivotTable!$A$3:$A$308,0))/100*INDEX(gDP!BE$6:BE$271,MATCH(totalExpenditure!$A132,gDP!$B$6:$B$271))=0,"",INDEX([2]pivotTable!AP$3:AP$308,MATCH(totalExpenditure!$A132,[2]pivotTable!$A$3:$A$308,0))/100*INDEX(gDP!BE$6:BE$271,MATCH(totalExpenditure!$A132,gDP!$B$6:$B$271)))</f>
        <v>12113719613.668545</v>
      </c>
      <c r="AQ132" s="77">
        <f>IF(INDEX([2]pivotTable!AQ$3:AQ$308,MATCH(totalExpenditure!$A132,[2]pivotTable!$A$3:$A$308,0))/100*INDEX(gDP!BF$6:BF$271,MATCH(totalExpenditure!$A132,gDP!$B$6:$B$271))=0,"",INDEX([2]pivotTable!AQ$3:AQ$308,MATCH(totalExpenditure!$A132,[2]pivotTable!$A$3:$A$308,0))/100*INDEX(gDP!BF$6:BF$271,MATCH(totalExpenditure!$A132,gDP!$B$6:$B$271)))</f>
        <v>11216426714.656645</v>
      </c>
      <c r="AR132" s="77">
        <f>IF(INDEX([2]pivotTable!AR$3:AR$308,MATCH(totalExpenditure!$A132,[2]pivotTable!$A$3:$A$308,0))/100*INDEX(gDP!BG$6:BG$271,MATCH(totalExpenditure!$A132,gDP!$B$6:$B$271))=0,"",INDEX([2]pivotTable!AR$3:AR$308,MATCH(totalExpenditure!$A132,[2]pivotTable!$A$3:$A$308,0))/100*INDEX(gDP!BG$6:BG$271,MATCH(totalExpenditure!$A132,gDP!$B$6:$B$271)))</f>
        <v>11840952817.125141</v>
      </c>
      <c r="AS132" s="77">
        <f>IF(INDEX([2]pivotTable!AS$3:AS$308,MATCH(totalExpenditure!$A132,[2]pivotTable!$A$3:$A$308,0))/100*INDEX(gDP!BH$6:BH$271,MATCH(totalExpenditure!$A132,gDP!$B$6:$B$271))=0,"",INDEX([2]pivotTable!AS$3:AS$308,MATCH(totalExpenditure!$A132,[2]pivotTable!$A$3:$A$308,0))/100*INDEX(gDP!BH$6:BH$271,MATCH(totalExpenditure!$A132,gDP!$B$6:$B$271)))</f>
        <v>11573141138.922516</v>
      </c>
      <c r="AT132" s="77" t="str">
        <f>IF(INDEX([2]pivotTable!AT$3:AT$308,MATCH(totalExpenditure!$A132,[2]pivotTable!$A$3:$A$308,0))/100*INDEX(gDP!BI$6:BI$271,MATCH(totalExpenditure!$A132,gDP!$B$6:$B$271))=0,"",INDEX([2]pivotTable!AT$3:AT$308,MATCH(totalExpenditure!$A132,[2]pivotTable!$A$3:$A$308,0))/100*INDEX(gDP!BI$6:BI$271,MATCH(totalExpenditure!$A132,gDP!$B$6:$B$271)))</f>
        <v/>
      </c>
      <c r="AU132" s="77" t="str">
        <f>IF(INDEX([2]pivotTable!AU$3:AU$308,MATCH(totalExpenditure!$A132,[2]pivotTable!$A$3:$A$308,0))/100*INDEX(gDP!BJ$6:BJ$271,MATCH(totalExpenditure!$A132,gDP!$B$6:$B$271))=0,"",INDEX([2]pivotTable!AU$3:AU$308,MATCH(totalExpenditure!$A132,[2]pivotTable!$A$3:$A$308,0))/100*INDEX(gDP!BJ$6:BJ$271,MATCH(totalExpenditure!$A132,gDP!$B$6:$B$271)))</f>
        <v/>
      </c>
      <c r="AV132" s="77" t="str">
        <f>IF(INDEX([2]pivotTable!AV$3:AV$308,MATCH(totalExpenditure!$A132,[2]pivotTable!$A$3:$A$308,0))/100*INDEX(gDP!BK$6:BK$271,MATCH(totalExpenditure!$A132,gDP!$B$6:$B$271))=0,"",INDEX([2]pivotTable!AV$3:AV$308,MATCH(totalExpenditure!$A132,[2]pivotTable!$A$3:$A$308,0))/100*INDEX(gDP!BK$6:BK$271,MATCH(totalExpenditure!$A132,gDP!$B$6:$B$271)))</f>
        <v/>
      </c>
      <c r="AW132" s="77" t="str">
        <f>IF(INDEX([2]pivotTable!AW$3:AW$308,MATCH(totalExpenditure!$A132,[2]pivotTable!$A$3:$A$308,0))/100*INDEX(gDP!BL$6:BL$271,MATCH(totalExpenditure!$A132,gDP!$B$6:$B$271))=0,"",INDEX([2]pivotTable!AW$3:AW$308,MATCH(totalExpenditure!$A132,[2]pivotTable!$A$3:$A$308,0))/100*INDEX(gDP!BL$6:BL$271,MATCH(totalExpenditure!$A132,gDP!$B$6:$B$271)))</f>
        <v/>
      </c>
      <c r="AX132" s="77" t="str">
        <f>IF(INDEX([2]pivotTable!AX$3:AX$308,MATCH(totalExpenditure!$A132,[2]pivotTable!$A$3:$A$308,0))/100*INDEX(gDP!BM$6:BM$271,MATCH(totalExpenditure!$A132,gDP!$B$6:$B$271))=0,"",INDEX([2]pivotTable!AX$3:AX$308,MATCH(totalExpenditure!$A132,[2]pivotTable!$A$3:$A$308,0))/100*INDEX(gDP!BM$6:BM$271,MATCH(totalExpenditure!$A132,gDP!$B$6:$B$271)))</f>
        <v/>
      </c>
      <c r="AY132" s="77" t="str">
        <f>IF(INDEX([2]pivotTable!AY$3:AY$308,MATCH(totalExpenditure!$A132,[2]pivotTable!$A$3:$A$308,0))/100*INDEX(gDP!BN$6:BN$271,MATCH(totalExpenditure!$A132,gDP!$B$6:$B$271))=0,"",INDEX([2]pivotTable!AY$3:AY$308,MATCH(totalExpenditure!$A132,[2]pivotTable!$A$3:$A$308,0))/100*INDEX(gDP!BN$6:BN$271,MATCH(totalExpenditure!$A132,gDP!$B$6:$B$271)))</f>
        <v/>
      </c>
      <c r="AZ132" s="77" t="str">
        <f>IF(INDEX([2]pivotTable!AZ$3:AZ$308,MATCH(totalExpenditure!$A132,[2]pivotTable!$A$3:$A$308,0))/100*INDEX(gDP!BO$6:BO$271,MATCH(totalExpenditure!$A132,gDP!$B$6:$B$271))=0,"",INDEX([2]pivotTable!AZ$3:AZ$308,MATCH(totalExpenditure!$A132,[2]pivotTable!$A$3:$A$308,0))/100*INDEX(gDP!BO$6:BO$271,MATCH(totalExpenditure!$A132,gDP!$B$6:$B$271)))</f>
        <v/>
      </c>
      <c r="BA132" s="77" t="str">
        <f>IF(INDEX([2]pivotTable!B$310:B$615,MATCH(totalExpenditure!$A132,[2]pivotTable!$A$310:$A$615,0))/100*INDEX(gDP!Q$6:Q$271,MATCH(totalExpenditure!$A132,gDP!$B$6:$B$271))=0,"",INDEX([2]pivotTable!B$310:B$615,MATCH(totalExpenditure!$A132,[2]pivotTable!$A$310:$A$615,0))/100*INDEX(gDP!Q$6:Q$271,MATCH(totalExpenditure!$A132,gDP!$B$6:$B$271)))</f>
        <v/>
      </c>
      <c r="BB132" s="77" t="str">
        <f>IF(INDEX([2]pivotTable!C$310:C$615,MATCH(totalExpenditure!$A132,[2]pivotTable!$A$310:$A$615,0))/100*INDEX(gDP!R$6:R$271,MATCH(totalExpenditure!$A132,gDP!$B$6:$B$271))=0,"",INDEX([2]pivotTable!C$310:C$615,MATCH(totalExpenditure!$A132,[2]pivotTable!$A$310:$A$615,0))/100*INDEX(gDP!R$6:R$271,MATCH(totalExpenditure!$A132,gDP!$B$6:$B$271)))</f>
        <v/>
      </c>
      <c r="BC132" s="77" t="str">
        <f>IF(INDEX([2]pivotTable!D$310:D$615,MATCH(totalExpenditure!$A132,[2]pivotTable!$A$310:$A$615,0))/100*INDEX(gDP!S$6:S$271,MATCH(totalExpenditure!$A132,gDP!$B$6:$B$271))=0,"",INDEX([2]pivotTable!D$310:D$615,MATCH(totalExpenditure!$A132,[2]pivotTable!$A$310:$A$615,0))/100*INDEX(gDP!S$6:S$271,MATCH(totalExpenditure!$A132,gDP!$B$6:$B$271)))</f>
        <v/>
      </c>
      <c r="BD132" s="77" t="str">
        <f>IF(INDEX([2]pivotTable!E$310:E$615,MATCH(totalExpenditure!$A132,[2]pivotTable!$A$310:$A$615,0))/100*INDEX(gDP!T$6:T$271,MATCH(totalExpenditure!$A132,gDP!$B$6:$B$271))=0,"",INDEX([2]pivotTable!E$310:E$615,MATCH(totalExpenditure!$A132,[2]pivotTable!$A$310:$A$615,0))/100*INDEX(gDP!T$6:T$271,MATCH(totalExpenditure!$A132,gDP!$B$6:$B$271)))</f>
        <v/>
      </c>
      <c r="BE132" s="77" t="str">
        <f>IF(INDEX([2]pivotTable!F$310:F$615,MATCH(totalExpenditure!$A132,[2]pivotTable!$A$310:$A$615,0))/100*INDEX(gDP!U$6:U$271,MATCH(totalExpenditure!$A132,gDP!$B$6:$B$271))=0,"",INDEX([2]pivotTable!F$310:F$615,MATCH(totalExpenditure!$A132,[2]pivotTable!$A$310:$A$615,0))/100*INDEX(gDP!U$6:U$271,MATCH(totalExpenditure!$A132,gDP!$B$6:$B$271)))</f>
        <v/>
      </c>
      <c r="BF132" s="77" t="str">
        <f>IF(INDEX([2]pivotTable!G$310:G$615,MATCH(totalExpenditure!$A132,[2]pivotTable!$A$310:$A$615,0))/100*INDEX(gDP!V$6:V$271,MATCH(totalExpenditure!$A132,gDP!$B$6:$B$271))=0,"",INDEX([2]pivotTable!G$310:G$615,MATCH(totalExpenditure!$A132,[2]pivotTable!$A$310:$A$615,0))/100*INDEX(gDP!V$6:V$271,MATCH(totalExpenditure!$A132,gDP!$B$6:$B$271)))</f>
        <v/>
      </c>
      <c r="BG132" s="77" t="str">
        <f>IF(INDEX([2]pivotTable!H$310:H$615,MATCH(totalExpenditure!$A132,[2]pivotTable!$A$310:$A$615,0))/100*INDEX(gDP!W$6:W$271,MATCH(totalExpenditure!$A132,gDP!$B$6:$B$271))=0,"",INDEX([2]pivotTable!H$310:H$615,MATCH(totalExpenditure!$A132,[2]pivotTable!$A$310:$A$615,0))/100*INDEX(gDP!W$6:W$271,MATCH(totalExpenditure!$A132,gDP!$B$6:$B$271)))</f>
        <v/>
      </c>
      <c r="BH132" s="77" t="str">
        <f>IF(INDEX([2]pivotTable!I$310:I$615,MATCH(totalExpenditure!$A132,[2]pivotTable!$A$310:$A$615,0))/100*INDEX(gDP!X$6:X$271,MATCH(totalExpenditure!$A132,gDP!$B$6:$B$271))=0,"",INDEX([2]pivotTable!I$310:I$615,MATCH(totalExpenditure!$A132,[2]pivotTable!$A$310:$A$615,0))/100*INDEX(gDP!X$6:X$271,MATCH(totalExpenditure!$A132,gDP!$B$6:$B$271)))</f>
        <v/>
      </c>
      <c r="BI132" s="77" t="str">
        <f>IF(INDEX([2]pivotTable!J$310:J$615,MATCH(totalExpenditure!$A132,[2]pivotTable!$A$310:$A$615,0))/100*INDEX(gDP!Y$6:Y$271,MATCH(totalExpenditure!$A132,gDP!$B$6:$B$271))=0,"",INDEX([2]pivotTable!J$310:J$615,MATCH(totalExpenditure!$A132,[2]pivotTable!$A$310:$A$615,0))/100*INDEX(gDP!Y$6:Y$271,MATCH(totalExpenditure!$A132,gDP!$B$6:$B$271)))</f>
        <v/>
      </c>
      <c r="BJ132" s="77" t="str">
        <f>IF(INDEX([2]pivotTable!K$310:K$615,MATCH(totalExpenditure!$A132,[2]pivotTable!$A$310:$A$615,0))/100*INDEX(gDP!Z$6:Z$271,MATCH(totalExpenditure!$A132,gDP!$B$6:$B$271))=0,"",INDEX([2]pivotTable!K$310:K$615,MATCH(totalExpenditure!$A132,[2]pivotTable!$A$310:$A$615,0))/100*INDEX(gDP!Z$6:Z$271,MATCH(totalExpenditure!$A132,gDP!$B$6:$B$271)))</f>
        <v/>
      </c>
      <c r="BK132" s="77" t="str">
        <f>IF(INDEX([2]pivotTable!L$310:L$615,MATCH(totalExpenditure!$A132,[2]pivotTable!$A$310:$A$615,0))/100*INDEX(gDP!AA$6:AA$271,MATCH(totalExpenditure!$A132,gDP!$B$6:$B$271))=0,"",INDEX([2]pivotTable!L$310:L$615,MATCH(totalExpenditure!$A132,[2]pivotTable!$A$310:$A$615,0))/100*INDEX(gDP!AA$6:AA$271,MATCH(totalExpenditure!$A132,gDP!$B$6:$B$271)))</f>
        <v/>
      </c>
      <c r="BL132" s="77" t="str">
        <f>IF(INDEX([2]pivotTable!M$310:M$615,MATCH(totalExpenditure!$A132,[2]pivotTable!$A$310:$A$615,0))/100*INDEX(gDP!AB$6:AB$271,MATCH(totalExpenditure!$A132,gDP!$B$6:$B$271))=0,"",INDEX([2]pivotTable!M$310:M$615,MATCH(totalExpenditure!$A132,[2]pivotTable!$A$310:$A$615,0))/100*INDEX(gDP!AB$6:AB$271,MATCH(totalExpenditure!$A132,gDP!$B$6:$B$271)))</f>
        <v/>
      </c>
      <c r="BM132" s="77" t="str">
        <f>IF(INDEX([2]pivotTable!N$310:N$615,MATCH(totalExpenditure!$A132,[2]pivotTable!$A$310:$A$615,0))/100*INDEX(gDP!AC$6:AC$271,MATCH(totalExpenditure!$A132,gDP!$B$6:$B$271))=0,"",INDEX([2]pivotTable!N$310:N$615,MATCH(totalExpenditure!$A132,[2]pivotTable!$A$310:$A$615,0))/100*INDEX(gDP!AC$6:AC$271,MATCH(totalExpenditure!$A132,gDP!$B$6:$B$271)))</f>
        <v/>
      </c>
      <c r="BN132" s="77" t="str">
        <f>IF(INDEX([2]pivotTable!O$310:O$615,MATCH(totalExpenditure!$A132,[2]pivotTable!$A$310:$A$615,0))/100*INDEX(gDP!AD$6:AD$271,MATCH(totalExpenditure!$A132,gDP!$B$6:$B$271))=0,"",INDEX([2]pivotTable!O$310:O$615,MATCH(totalExpenditure!$A132,[2]pivotTable!$A$310:$A$615,0))/100*INDEX(gDP!AD$6:AD$271,MATCH(totalExpenditure!$A132,gDP!$B$6:$B$271)))</f>
        <v/>
      </c>
      <c r="BO132" s="77" t="str">
        <f>IF(INDEX([2]pivotTable!P$310:P$615,MATCH(totalExpenditure!$A132,[2]pivotTable!$A$310:$A$615,0))/100*INDEX(gDP!AE$6:AE$271,MATCH(totalExpenditure!$A132,gDP!$B$6:$B$271))=0,"",INDEX([2]pivotTable!P$310:P$615,MATCH(totalExpenditure!$A132,[2]pivotTable!$A$310:$A$615,0))/100*INDEX(gDP!AE$6:AE$271,MATCH(totalExpenditure!$A132,gDP!$B$6:$B$271)))</f>
        <v/>
      </c>
      <c r="BP132" s="77" t="str">
        <f>IF(INDEX([2]pivotTable!Q$310:Q$615,MATCH(totalExpenditure!$A132,[2]pivotTable!$A$310:$A$615,0))/100*INDEX(gDP!AF$6:AF$271,MATCH(totalExpenditure!$A132,gDP!$B$6:$B$271))=0,"",INDEX([2]pivotTable!Q$310:Q$615,MATCH(totalExpenditure!$A132,[2]pivotTable!$A$310:$A$615,0))/100*INDEX(gDP!AF$6:AF$271,MATCH(totalExpenditure!$A132,gDP!$B$6:$B$271)))</f>
        <v/>
      </c>
      <c r="BQ132" s="77" t="str">
        <f>IF(INDEX([2]pivotTable!R$310:R$615,MATCH(totalExpenditure!$A132,[2]pivotTable!$A$310:$A$615,0))/100*INDEX(gDP!AG$6:AG$271,MATCH(totalExpenditure!$A132,gDP!$B$6:$B$271))=0,"",INDEX([2]pivotTable!R$310:R$615,MATCH(totalExpenditure!$A132,[2]pivotTable!$A$310:$A$615,0))/100*INDEX(gDP!AG$6:AG$271,MATCH(totalExpenditure!$A132,gDP!$B$6:$B$271)))</f>
        <v/>
      </c>
      <c r="BR132" s="77" t="str">
        <f>IF(INDEX([2]pivotTable!S$310:S$615,MATCH(totalExpenditure!$A132,[2]pivotTable!$A$310:$A$615,0))/100*INDEX(gDP!AH$6:AH$271,MATCH(totalExpenditure!$A132,gDP!$B$6:$B$271))=0,"",INDEX([2]pivotTable!S$310:S$615,MATCH(totalExpenditure!$A132,[2]pivotTable!$A$310:$A$615,0))/100*INDEX(gDP!AH$6:AH$271,MATCH(totalExpenditure!$A132,gDP!$B$6:$B$271)))</f>
        <v/>
      </c>
      <c r="BS132" s="77">
        <f>IF(INDEX([2]pivotTable!T$310:T$615,MATCH(totalExpenditure!$A132,[2]pivotTable!$A$310:$A$615,0))/100*INDEX(gDP!AI$6:AI$271,MATCH(totalExpenditure!$A132,gDP!$B$6:$B$271))=0,"",INDEX([2]pivotTable!T$310:T$615,MATCH(totalExpenditure!$A132,[2]pivotTable!$A$310:$A$615,0))/100*INDEX(gDP!AI$6:AI$271,MATCH(totalExpenditure!$A132,gDP!$B$6:$B$271)))</f>
        <v>2283201666.6666698</v>
      </c>
      <c r="BT132" s="77">
        <f>IF(INDEX([2]pivotTable!U$310:U$615,MATCH(totalExpenditure!$A132,[2]pivotTable!$A$310:$A$615,0))/100*INDEX(gDP!AJ$6:AJ$271,MATCH(totalExpenditure!$A132,gDP!$B$6:$B$271))=0,"",INDEX([2]pivotTable!U$310:U$615,MATCH(totalExpenditure!$A132,[2]pivotTable!$A$310:$A$615,0))/100*INDEX(gDP!AJ$6:AJ$271,MATCH(totalExpenditure!$A132,gDP!$B$6:$B$271)))</f>
        <v>938051463.50815845</v>
      </c>
      <c r="BU132" s="77">
        <f>IF(INDEX([2]pivotTable!V$310:V$615,MATCH(totalExpenditure!$A132,[2]pivotTable!$A$310:$A$615,0))/100*INDEX(gDP!AK$6:AK$271,MATCH(totalExpenditure!$A132,gDP!$B$6:$B$271))=0,"",INDEX([2]pivotTable!V$310:V$615,MATCH(totalExpenditure!$A132,[2]pivotTable!$A$310:$A$615,0))/100*INDEX(gDP!AK$6:AK$271,MATCH(totalExpenditure!$A132,gDP!$B$6:$B$271)))</f>
        <v>3300491876.6871123</v>
      </c>
      <c r="BV132" s="77">
        <f>IF(INDEX([2]pivotTable!W$310:W$615,MATCH(totalExpenditure!$A132,[2]pivotTable!$A$310:$A$615,0))/100*INDEX(gDP!AL$6:AL$271,MATCH(totalExpenditure!$A132,gDP!$B$6:$B$271))=0,"",INDEX([2]pivotTable!W$310:W$615,MATCH(totalExpenditure!$A132,[2]pivotTable!$A$310:$A$615,0))/100*INDEX(gDP!AL$6:AL$271,MATCH(totalExpenditure!$A132,gDP!$B$6:$B$271)))</f>
        <v>3188993333.2450366</v>
      </c>
      <c r="BW132" s="77">
        <f>IF(INDEX([2]pivotTable!X$310:X$615,MATCH(totalExpenditure!$A132,[2]pivotTable!$A$310:$A$615,0))/100*INDEX(gDP!AM$6:AM$271,MATCH(totalExpenditure!$A132,gDP!$B$6:$B$271))=0,"",INDEX([2]pivotTable!X$310:X$615,MATCH(totalExpenditure!$A132,[2]pivotTable!$A$310:$A$615,0))/100*INDEX(gDP!AM$6:AM$271,MATCH(totalExpenditure!$A132,gDP!$B$6:$B$271)))</f>
        <v>3160727144.2424188</v>
      </c>
      <c r="BX132" s="77">
        <f>IF(INDEX([2]pivotTable!Y$310:Y$615,MATCH(totalExpenditure!$A132,[2]pivotTable!$A$310:$A$615,0))/100*INDEX(gDP!AN$6:AN$271,MATCH(totalExpenditure!$A132,gDP!$B$6:$B$271))=0,"",INDEX([2]pivotTable!Y$310:Y$615,MATCH(totalExpenditure!$A132,[2]pivotTable!$A$310:$A$615,0))/100*INDEX(gDP!AN$6:AN$271,MATCH(totalExpenditure!$A132,gDP!$B$6:$B$271)))</f>
        <v>3235250696.9388313</v>
      </c>
      <c r="BY132" s="77">
        <f>IF(INDEX([2]pivotTable!Z$310:Z$615,MATCH(totalExpenditure!$A132,[2]pivotTable!$A$310:$A$615,0))/100*INDEX(gDP!AO$6:AO$271,MATCH(totalExpenditure!$A132,gDP!$B$6:$B$271))=0,"",INDEX([2]pivotTable!Z$310:Z$615,MATCH(totalExpenditure!$A132,[2]pivotTable!$A$310:$A$615,0))/100*INDEX(gDP!AO$6:AO$271,MATCH(totalExpenditure!$A132,gDP!$B$6:$B$271)))</f>
        <v>3316146909.4115434</v>
      </c>
      <c r="BZ132" s="77">
        <f>IF(INDEX([2]pivotTable!AA$310:AA$615,MATCH(totalExpenditure!$A132,[2]pivotTable!$A$310:$A$615,0))/100*INDEX(gDP!AP$6:AP$271,MATCH(totalExpenditure!$A132,gDP!$B$6:$B$271))=0,"",INDEX([2]pivotTable!AA$310:AA$615,MATCH(totalExpenditure!$A132,[2]pivotTable!$A$310:$A$615,0))/100*INDEX(gDP!AP$6:AP$271,MATCH(totalExpenditure!$A132,gDP!$B$6:$B$271)))</f>
        <v>3405291397.0377307</v>
      </c>
      <c r="CA132" s="77">
        <f>IF(INDEX([2]pivotTable!AB$310:AB$615,MATCH(totalExpenditure!$A132,[2]pivotTable!$A$310:$A$615,0))/100*INDEX(gDP!AQ$6:AQ$271,MATCH(totalExpenditure!$A132,gDP!$B$6:$B$271))=0,"",INDEX([2]pivotTable!AB$310:AB$615,MATCH(totalExpenditure!$A132,[2]pivotTable!$A$310:$A$615,0))/100*INDEX(gDP!AQ$6:AQ$271,MATCH(totalExpenditure!$A132,gDP!$B$6:$B$271)))</f>
        <v>3621741327.488224</v>
      </c>
      <c r="CB132" s="77" t="str">
        <f>IF(INDEX([2]pivotTable!AC$310:AC$615,MATCH(totalExpenditure!$A132,[2]pivotTable!$A$310:$A$615,0))/100*INDEX(gDP!AR$6:AR$271,MATCH(totalExpenditure!$A132,gDP!$B$6:$B$271))=0,"",INDEX([2]pivotTable!AC$310:AC$615,MATCH(totalExpenditure!$A132,[2]pivotTable!$A$310:$A$615,0))/100*INDEX(gDP!AR$6:AR$271,MATCH(totalExpenditure!$A132,gDP!$B$6:$B$271)))</f>
        <v/>
      </c>
      <c r="CC132" s="77" t="str">
        <f>IF(INDEX([2]pivotTable!AD$310:AD$615,MATCH(totalExpenditure!$A132,[2]pivotTable!$A$310:$A$615,0))/100*INDEX(gDP!AS$6:AS$271,MATCH(totalExpenditure!$A132,gDP!$B$6:$B$271))=0,"",INDEX([2]pivotTable!AD$310:AD$615,MATCH(totalExpenditure!$A132,[2]pivotTable!$A$310:$A$615,0))/100*INDEX(gDP!AS$6:AS$271,MATCH(totalExpenditure!$A132,gDP!$B$6:$B$271)))</f>
        <v/>
      </c>
      <c r="CD132" s="77">
        <f>IF(INDEX([2]pivotTable!AE$310:AE$615,MATCH(totalExpenditure!$A132,[2]pivotTable!$A$310:$A$615,0))/100*INDEX(gDP!AT$6:AT$271,MATCH(totalExpenditure!$A132,gDP!$B$6:$B$271))=0,"",INDEX([2]pivotTable!AE$310:AE$615,MATCH(totalExpenditure!$A132,[2]pivotTable!$A$310:$A$615,0))/100*INDEX(gDP!AT$6:AT$271,MATCH(totalExpenditure!$A132,gDP!$B$6:$B$271)))</f>
        <v>4469352619.3255558</v>
      </c>
      <c r="CE132" s="77">
        <f>IF(INDEX([2]pivotTable!AF$310:AF$615,MATCH(totalExpenditure!$A132,[2]pivotTable!$A$310:$A$615,0))/100*INDEX(gDP!AU$6:AU$271,MATCH(totalExpenditure!$A132,gDP!$B$6:$B$271))=0,"",INDEX([2]pivotTable!AF$310:AF$615,MATCH(totalExpenditure!$A132,[2]pivotTable!$A$310:$A$615,0))/100*INDEX(gDP!AU$6:AU$271,MATCH(totalExpenditure!$A132,gDP!$B$6:$B$271)))</f>
        <v>4702142711.4249439</v>
      </c>
      <c r="CF132" s="77">
        <f>IF(INDEX([2]pivotTable!AG$310:AG$615,MATCH(totalExpenditure!$A132,[2]pivotTable!$A$310:$A$615,0))/100*INDEX(gDP!AV$6:AV$271,MATCH(totalExpenditure!$A132,gDP!$B$6:$B$271))=0,"",INDEX([2]pivotTable!AG$310:AG$615,MATCH(totalExpenditure!$A132,[2]pivotTable!$A$310:$A$615,0))/100*INDEX(gDP!AV$6:AV$271,MATCH(totalExpenditure!$A132,gDP!$B$6:$B$271)))</f>
        <v>5199179630.3504562</v>
      </c>
      <c r="CG132" s="77">
        <f>IF(INDEX([2]pivotTable!AH$310:AH$615,MATCH(totalExpenditure!$A132,[2]pivotTable!$A$310:$A$615,0))/100*INDEX(gDP!AW$6:AW$271,MATCH(totalExpenditure!$A132,gDP!$B$6:$B$271))=0,"",INDEX([2]pivotTable!AH$310:AH$615,MATCH(totalExpenditure!$A132,[2]pivotTable!$A$310:$A$615,0))/100*INDEX(gDP!AW$6:AW$271,MATCH(totalExpenditure!$A132,gDP!$B$6:$B$271)))</f>
        <v>5771535697.3193092</v>
      </c>
      <c r="CH132" s="77">
        <f>IF(INDEX([2]pivotTable!AI$310:AI$615,MATCH(totalExpenditure!$A132,[2]pivotTable!$A$310:$A$615,0))/100*INDEX(gDP!AX$6:AX$271,MATCH(totalExpenditure!$A132,gDP!$B$6:$B$271))=0,"",INDEX([2]pivotTable!AI$310:AI$615,MATCH(totalExpenditure!$A132,[2]pivotTable!$A$310:$A$615,0))/100*INDEX(gDP!AX$6:AX$271,MATCH(totalExpenditure!$A132,gDP!$B$6:$B$271)))</f>
        <v>6819404383.5616446</v>
      </c>
      <c r="CI132" s="77">
        <f>IF(INDEX([2]pivotTable!AJ$310:AJ$615,MATCH(totalExpenditure!$A132,[2]pivotTable!$A$310:$A$615,0))/100*INDEX(gDP!AY$6:AY$271,MATCH(totalExpenditure!$A132,gDP!$B$6:$B$271))=0,"",INDEX([2]pivotTable!AJ$310:AJ$615,MATCH(totalExpenditure!$A132,[2]pivotTable!$A$310:$A$615,0))/100*INDEX(gDP!AY$6:AY$271,MATCH(totalExpenditure!$A132,gDP!$B$6:$B$271)))</f>
        <v>7098857417.5672684</v>
      </c>
      <c r="CJ132" s="77">
        <f>IF(INDEX([2]pivotTable!AK$310:AK$615,MATCH(totalExpenditure!$A132,[2]pivotTable!$A$310:$A$615,0))/100*INDEX(gDP!AZ$6:AZ$271,MATCH(totalExpenditure!$A132,gDP!$B$6:$B$271))=0,"",INDEX([2]pivotTable!AK$310:AK$615,MATCH(totalExpenditure!$A132,[2]pivotTable!$A$310:$A$615,0))/100*INDEX(gDP!AZ$6:AZ$271,MATCH(totalExpenditure!$A132,gDP!$B$6:$B$271)))</f>
        <v>5422190251.0080318</v>
      </c>
      <c r="CK132" s="77">
        <f>IF(INDEX([2]pivotTable!AL$310:AL$615,MATCH(totalExpenditure!$A132,[2]pivotTable!$A$310:$A$615,0))/100*INDEX(gDP!BA$6:BA$271,MATCH(totalExpenditure!$A132,gDP!$B$6:$B$271))=0,"",INDEX([2]pivotTable!AL$310:AL$615,MATCH(totalExpenditure!$A132,[2]pivotTable!$A$310:$A$615,0))/100*INDEX(gDP!BA$6:BA$271,MATCH(totalExpenditure!$A132,gDP!$B$6:$B$271)))</f>
        <v>7427938756.3795509</v>
      </c>
      <c r="CL132" s="77">
        <f>IF(INDEX([2]pivotTable!AM$310:AM$615,MATCH(totalExpenditure!$A132,[2]pivotTable!$A$310:$A$615,0))/100*INDEX(gDP!BB$6:BB$271,MATCH(totalExpenditure!$A132,gDP!$B$6:$B$271))=0,"",INDEX([2]pivotTable!AM$310:AM$615,MATCH(totalExpenditure!$A132,[2]pivotTable!$A$310:$A$615,0))/100*INDEX(gDP!BB$6:BB$271,MATCH(totalExpenditure!$A132,gDP!$B$6:$B$271)))</f>
        <v>6729011935.9938526</v>
      </c>
      <c r="CM132" s="77">
        <f>IF(INDEX([2]pivotTable!AN$310:AN$615,MATCH(totalExpenditure!$A132,[2]pivotTable!$A$310:$A$615,0))/100*INDEX(gDP!BC$6:BC$271,MATCH(totalExpenditure!$A132,gDP!$B$6:$B$271))=0,"",INDEX([2]pivotTable!AN$310:AN$615,MATCH(totalExpenditure!$A132,[2]pivotTable!$A$310:$A$615,0))/100*INDEX(gDP!BC$6:BC$271,MATCH(totalExpenditure!$A132,gDP!$B$6:$B$271)))</f>
        <v>6890349840.7371359</v>
      </c>
      <c r="CN132" s="77">
        <f>IF(INDEX([2]pivotTable!AO$310:AO$615,MATCH(totalExpenditure!$A132,[2]pivotTable!$A$310:$A$615,0))/100*INDEX(gDP!BD$6:BD$271,MATCH(totalExpenditure!$A132,gDP!$B$6:$B$271))=0,"",INDEX([2]pivotTable!AO$310:AO$615,MATCH(totalExpenditure!$A132,[2]pivotTable!$A$310:$A$615,0))/100*INDEX(gDP!BD$6:BD$271,MATCH(totalExpenditure!$A132,gDP!$B$6:$B$271)))</f>
        <v>8641600875.8810806</v>
      </c>
      <c r="CO132" s="77">
        <f>IF(INDEX([2]pivotTable!AP$310:AP$615,MATCH(totalExpenditure!$A132,[2]pivotTable!$A$310:$A$615,0))/100*INDEX(gDP!BE$6:BE$271,MATCH(totalExpenditure!$A132,gDP!$B$6:$B$271))=0,"",INDEX([2]pivotTable!AP$310:AP$615,MATCH(totalExpenditure!$A132,[2]pivotTable!$A$310:$A$615,0))/100*INDEX(gDP!BE$6:BE$271,MATCH(totalExpenditure!$A132,gDP!$B$6:$B$271)))</f>
        <v>9207123097.1704903</v>
      </c>
      <c r="CP132" s="77">
        <f>IF(INDEX([2]pivotTable!AQ$310:AQ$615,MATCH(totalExpenditure!$A132,[2]pivotTable!$A$310:$A$615,0))/100*INDEX(gDP!BF$6:BF$271,MATCH(totalExpenditure!$A132,gDP!$B$6:$B$271))=0,"",INDEX([2]pivotTable!AQ$310:AQ$615,MATCH(totalExpenditure!$A132,[2]pivotTable!$A$310:$A$615,0))/100*INDEX(gDP!BF$6:BF$271,MATCH(totalExpenditure!$A132,gDP!$B$6:$B$271)))</f>
        <v>9457328736.1157742</v>
      </c>
      <c r="CQ132" s="77">
        <f>IF(INDEX([2]pivotTable!AR$310:AR$615,MATCH(totalExpenditure!$A132,[2]pivotTable!$A$310:$A$615,0))/100*INDEX(gDP!BG$6:BG$271,MATCH(totalExpenditure!$A132,gDP!$B$6:$B$271))=0,"",INDEX([2]pivotTable!AR$310:AR$615,MATCH(totalExpenditure!$A132,[2]pivotTable!$A$310:$A$615,0))/100*INDEX(gDP!BG$6:BG$271,MATCH(totalExpenditure!$A132,gDP!$B$6:$B$271)))</f>
        <v>10214448309.278282</v>
      </c>
      <c r="CR132" s="77">
        <f>IF(INDEX([2]pivotTable!AS$310:AS$615,MATCH(totalExpenditure!$A132,[2]pivotTable!$A$310:$A$615,0))/100*INDEX(gDP!BH$6:BH$271,MATCH(totalExpenditure!$A132,gDP!$B$6:$B$271))=0,"",INDEX([2]pivotTable!AS$310:AS$615,MATCH(totalExpenditure!$A132,[2]pivotTable!$A$310:$A$615,0))/100*INDEX(gDP!BH$6:BH$271,MATCH(totalExpenditure!$A132,gDP!$B$6:$B$271)))</f>
        <v>9808523579.1264114</v>
      </c>
      <c r="CS132" s="77" t="str">
        <f>IF(INDEX([2]pivotTable!AT$310:AT$615,MATCH(totalExpenditure!$A132,[2]pivotTable!$A$310:$A$615,0))/100*INDEX(gDP!BI$6:BI$271,MATCH(totalExpenditure!$A132,gDP!$B$6:$B$271))=0,"",INDEX([2]pivotTable!AT$310:AT$615,MATCH(totalExpenditure!$A132,[2]pivotTable!$A$310:$A$615,0))/100*INDEX(gDP!BI$6:BI$271,MATCH(totalExpenditure!$A132,gDP!$B$6:$B$271)))</f>
        <v/>
      </c>
      <c r="CT132" s="77" t="str">
        <f>IF(INDEX([2]pivotTable!AU$310:AU$615,MATCH(totalExpenditure!$A132,[2]pivotTable!$A$310:$A$615,0))/100*INDEX(gDP!BJ$6:BJ$271,MATCH(totalExpenditure!$A132,gDP!$B$6:$B$271))=0,"",INDEX([2]pivotTable!AU$310:AU$615,MATCH(totalExpenditure!$A132,[2]pivotTable!$A$310:$A$615,0))/100*INDEX(gDP!BJ$6:BJ$271,MATCH(totalExpenditure!$A132,gDP!$B$6:$B$271)))</f>
        <v/>
      </c>
      <c r="CU132" s="77" t="str">
        <f>IF(INDEX([2]pivotTable!AV$310:AV$615,MATCH(totalExpenditure!$A132,[2]pivotTable!$A$310:$A$615,0))/100*INDEX(gDP!BK$6:BK$271,MATCH(totalExpenditure!$A132,gDP!$B$6:$B$271))=0,"",INDEX([2]pivotTable!AV$310:AV$615,MATCH(totalExpenditure!$A132,[2]pivotTable!$A$310:$A$615,0))/100*INDEX(gDP!BK$6:BK$271,MATCH(totalExpenditure!$A132,gDP!$B$6:$B$271)))</f>
        <v/>
      </c>
      <c r="CV132" s="77" t="str">
        <f>IF(INDEX([2]pivotTable!AW$310:AW$615,MATCH(totalExpenditure!$A132,[2]pivotTable!$A$310:$A$615,0))/100*INDEX(gDP!BL$6:BL$271,MATCH(totalExpenditure!$A132,gDP!$B$6:$B$271))=0,"",INDEX([2]pivotTable!AW$310:AW$615,MATCH(totalExpenditure!$A132,[2]pivotTable!$A$310:$A$615,0))/100*INDEX(gDP!BL$6:BL$271,MATCH(totalExpenditure!$A132,gDP!$B$6:$B$271)))</f>
        <v/>
      </c>
      <c r="CW132" s="77" t="str">
        <f>IF(INDEX([2]pivotTable!AX$310:AX$615,MATCH(totalExpenditure!$A132,[2]pivotTable!$A$310:$A$615,0))/100*INDEX(gDP!BM$6:BM$271,MATCH(totalExpenditure!$A132,gDP!$B$6:$B$271))=0,"",INDEX([2]pivotTable!AX$310:AX$615,MATCH(totalExpenditure!$A132,[2]pivotTable!$A$310:$A$615,0))/100*INDEX(gDP!BM$6:BM$271,MATCH(totalExpenditure!$A132,gDP!$B$6:$B$271)))</f>
        <v/>
      </c>
      <c r="CX132" s="77" t="str">
        <f>IF(INDEX([2]pivotTable!AY$310:AY$615,MATCH(totalExpenditure!$A132,[2]pivotTable!$A$310:$A$615,0))/100*INDEX(gDP!BN$6:BN$271,MATCH(totalExpenditure!$A132,gDP!$B$6:$B$271))=0,"",INDEX([2]pivotTable!AY$310:AY$615,MATCH(totalExpenditure!$A132,[2]pivotTable!$A$310:$A$615,0))/100*INDEX(gDP!BN$6:BN$271,MATCH(totalExpenditure!$A132,gDP!$B$6:$B$271)))</f>
        <v/>
      </c>
      <c r="CY132" s="77" t="str">
        <f>IF(INDEX([2]pivotTable!AZ$310:AZ$615,MATCH(totalExpenditure!$A132,[2]pivotTable!$A$310:$A$615,0))/100*INDEX(gDP!BO$6:BO$271,MATCH(totalExpenditure!$A132,gDP!$B$6:$B$271))=0,"",INDEX([2]pivotTable!AZ$310:AZ$615,MATCH(totalExpenditure!$A132,[2]pivotTable!$A$310:$A$615,0))/100*INDEX(gDP!BO$6:BO$271,MATCH(totalExpenditure!$A132,gDP!$B$6:$B$271)))</f>
        <v/>
      </c>
      <c r="CZ132" s="77" t="str">
        <f>IF(B132="","",IF(BA132="","",B132-B132+INDEX(gDP!Q$6:Q$271,MATCH(totalExpenditure!$A132,gDP!$B$6:$B$271))))</f>
        <v/>
      </c>
      <c r="DA132" s="77" t="str">
        <f>IF(C132="","",IF(BB132="","",C132-C132+INDEX(gDP!R$6:R$271,MATCH(totalExpenditure!$A132,gDP!$B$6:$B$271))))</f>
        <v/>
      </c>
      <c r="DB132" s="77" t="str">
        <f>IF(D132="","",IF(BC132="","",D132-D132+INDEX(gDP!S$6:S$271,MATCH(totalExpenditure!$A132,gDP!$B$6:$B$271))))</f>
        <v/>
      </c>
      <c r="DC132" s="77" t="str">
        <f>IF(E132="","",IF(BD132="","",E132-E132+INDEX(gDP!T$6:T$271,MATCH(totalExpenditure!$A132,gDP!$B$6:$B$271))))</f>
        <v/>
      </c>
      <c r="DD132" s="77" t="str">
        <f>IF(F132="","",IF(BE132="","",F132-F132+INDEX(gDP!U$6:U$271,MATCH(totalExpenditure!$A132,gDP!$B$6:$B$271))))</f>
        <v/>
      </c>
      <c r="DE132" s="77" t="str">
        <f>IF(G132="","",IF(BF132="","",G132-G132+INDEX(gDP!V$6:V$271,MATCH(totalExpenditure!$A132,gDP!$B$6:$B$271))))</f>
        <v/>
      </c>
      <c r="DF132" s="77" t="str">
        <f>IF(H132="","",IF(BG132="","",H132-H132+INDEX(gDP!W$6:W$271,MATCH(totalExpenditure!$A132,gDP!$B$6:$B$271))))</f>
        <v/>
      </c>
      <c r="DG132" s="77" t="str">
        <f>IF(I132="","",IF(BH132="","",I132-I132+INDEX(gDP!X$6:X$271,MATCH(totalExpenditure!$A132,gDP!$B$6:$B$271))))</f>
        <v/>
      </c>
      <c r="DH132" s="77" t="str">
        <f>IF(J132="","",IF(BI132="","",J132-J132+INDEX(gDP!Y$6:Y$271,MATCH(totalExpenditure!$A132,gDP!$B$6:$B$271))))</f>
        <v/>
      </c>
      <c r="DI132" s="77" t="str">
        <f>IF(K132="","",IF(BJ132="","",K132-K132+INDEX(gDP!Z$6:Z$271,MATCH(totalExpenditure!$A132,gDP!$B$6:$B$271))))</f>
        <v/>
      </c>
      <c r="DJ132" s="77" t="str">
        <f>IF(L132="","",IF(BK132="","",L132-L132+INDEX(gDP!AA$6:AA$271,MATCH(totalExpenditure!$A132,gDP!$B$6:$B$271))))</f>
        <v/>
      </c>
      <c r="DK132" s="77" t="str">
        <f>IF(M132="","",IF(BL132="","",M132-M132+INDEX(gDP!AB$6:AB$271,MATCH(totalExpenditure!$A132,gDP!$B$6:$B$271))))</f>
        <v/>
      </c>
      <c r="DL132" s="77" t="str">
        <f>IF(N132="","",IF(BM132="","",N132-N132+INDEX(gDP!AC$6:AC$271,MATCH(totalExpenditure!$A132,gDP!$B$6:$B$271))))</f>
        <v/>
      </c>
      <c r="DM132" s="77" t="str">
        <f>IF(O132="","",IF(BN132="","",O132-O132+INDEX(gDP!AD$6:AD$271,MATCH(totalExpenditure!$A132,gDP!$B$6:$B$271))))</f>
        <v/>
      </c>
      <c r="DN132" s="77" t="str">
        <f>IF(P132="","",IF(BO132="","",P132-P132+INDEX(gDP!AE$6:AE$271,MATCH(totalExpenditure!$A132,gDP!$B$6:$B$271))))</f>
        <v/>
      </c>
      <c r="DO132" s="77" t="str">
        <f>IF(Q132="","",IF(BP132="","",Q132-Q132+INDEX(gDP!AF$6:AF$271,MATCH(totalExpenditure!$A132,gDP!$B$6:$B$271))))</f>
        <v/>
      </c>
      <c r="DP132" s="77" t="str">
        <f>IF(R132="","",IF(BQ132="","",R132-R132+INDEX(gDP!AG$6:AG$271,MATCH(totalExpenditure!$A132,gDP!$B$6:$B$271))))</f>
        <v/>
      </c>
      <c r="DQ132" s="77" t="str">
        <f>IF(S132="","",IF(BR132="","",S132-S132+INDEX(gDP!AH$6:AH$271,MATCH(totalExpenditure!$A132,gDP!$B$6:$B$271))))</f>
        <v/>
      </c>
      <c r="DR132" s="77">
        <f>IF(T132="","",IF(BS132="","",T132-T132+INDEX(gDP!AI$6:AI$271,MATCH(totalExpenditure!$A132,gDP!$B$6:$B$271))))</f>
        <v>18427777777.777802</v>
      </c>
      <c r="DS132" s="77">
        <f>IF(U132="","",IF(BT132="","",U132-U132+INDEX(gDP!AJ$6:AJ$271,MATCH(totalExpenditure!$A132,gDP!$B$6:$B$271))))</f>
        <v>11009993703.1474</v>
      </c>
      <c r="DT132" s="77">
        <f>IF(V132="","",IF(BU132="","",V132-V132+INDEX(gDP!AK$6:AK$271,MATCH(totalExpenditure!$A132,gDP!$B$6:$B$271))))</f>
        <v>19858555214.7239</v>
      </c>
      <c r="DU132" s="77">
        <f>IF(W132="","",IF(BV132="","",W132-W132+INDEX(gDP!AL$6:AL$271,MATCH(totalExpenditure!$A132,gDP!$B$6:$B$271))))</f>
        <v>23941391390.7285</v>
      </c>
      <c r="DV132" s="77">
        <f>IF(X132="","",IF(BW132="","",X132-X132+INDEX(gDP!AM$6:AM$271,MATCH(totalExpenditure!$A132,gDP!$B$6:$B$271))))</f>
        <v>24848483838.383801</v>
      </c>
      <c r="DW132" s="77">
        <f>IF(Y132="","",IF(BX132="","",Y132-Y132+INDEX(gDP!AN$6:AN$271,MATCH(totalExpenditure!$A132,gDP!$B$6:$B$271))))</f>
        <v>27186980646.5448</v>
      </c>
      <c r="DX132" s="77">
        <f>IF(Z132="","",IF(BY132="","",Z132-Z132+INDEX(gDP!AO$6:AO$271,MATCH(totalExpenditure!$A132,gDP!$B$6:$B$271))))</f>
        <v>31492373308.751598</v>
      </c>
      <c r="DY132" s="77">
        <f>IF(AA132="","",IF(BZ132="","",AA132-AA132+INDEX(gDP!AP$6:AP$271,MATCH(totalExpenditure!$A132,gDP!$B$6:$B$271))))</f>
        <v>30350190704.4361</v>
      </c>
      <c r="DZ132" s="77">
        <f>IF(AB132="","",IF(CA132="","",AB132-AB132+INDEX(gDP!AQ$6:AQ$271,MATCH(totalExpenditure!$A132,gDP!$B$6:$B$271))))</f>
        <v>25943705784.299599</v>
      </c>
      <c r="EA132" s="77" t="str">
        <f>IF(AC132="","",IF(CB132="","",AC132-AC132+INDEX(gDP!AR$6:AR$271,MATCH(totalExpenditure!$A132,gDP!$B$6:$B$271))))</f>
        <v/>
      </c>
      <c r="EB132" s="77" t="str">
        <f>IF(AD132="","",IF(CC132="","",AD132-AD132+INDEX(gDP!AS$6:AS$271,MATCH(totalExpenditure!$A132,gDP!$B$6:$B$271))))</f>
        <v/>
      </c>
      <c r="EC132" s="77">
        <f>IF(AE132="","",IF(CD132="","",AE132-AE132+INDEX(gDP!AT$6:AT$271,MATCH(totalExpenditure!$A132,gDP!$B$6:$B$271))))</f>
        <v>34889559869.832603</v>
      </c>
      <c r="ED132" s="77">
        <f>IF(AF132="","",IF(CE132="","",AF132-AF132+INDEX(gDP!AU$6:AU$271,MATCH(totalExpenditure!$A132,gDP!$B$6:$B$271))))</f>
        <v>38135788413.827599</v>
      </c>
      <c r="EE132" s="77">
        <f>IF(AG132="","",IF(CF132="","",AG132-AG132+INDEX(gDP!AV$6:AV$271,MATCH(totalExpenditure!$A132,gDP!$B$6:$B$271))))</f>
        <v>47874582231.587997</v>
      </c>
      <c r="EF132" s="77">
        <f>IF(AH132="","",IF(CG132="","",AH132-AH132+INDEX(gDP!AW$6:AW$271,MATCH(totalExpenditure!$A132,gDP!$B$6:$B$271))))</f>
        <v>59439090600.610802</v>
      </c>
      <c r="EG132" s="77">
        <f>IF(AI132="","",IF(CH132="","",AI132-AI132+INDEX(gDP!AX$6:AX$271,MATCH(totalExpenditure!$A132,gDP!$B$6:$B$271))))</f>
        <v>80798630136.986298</v>
      </c>
      <c r="EH132" s="77">
        <f>IF(AJ132="","",IF(CI132="","",AJ132-AJ132+INDEX(gDP!AY$6:AY$271,MATCH(totalExpenditure!$A132,gDP!$B$6:$B$271))))</f>
        <v>101557330723.423</v>
      </c>
      <c r="EI132" s="77">
        <f>IF(AK132="","",IF(CJ132="","",AK132-AK132+INDEX(gDP!AZ$6:AZ$271,MATCH(totalExpenditure!$A132,gDP!$B$6:$B$271))))</f>
        <v>114634043361.692</v>
      </c>
      <c r="EJ132" s="77">
        <f>IF(AL132="","",IF(CK132="","",AL132-AL132+INDEX(gDP!BA$6:BA$271,MATCH(totalExpenditure!$A132,gDP!$B$6:$B$271))))</f>
        <v>147379737229.75299</v>
      </c>
      <c r="EK132" s="77">
        <f>IF(AM132="","",IF(CL132="","",AM132-AM132+INDEX(gDP!BB$6:BB$271,MATCH(totalExpenditure!$A132,gDP!$B$6:$B$271))))</f>
        <v>105968691905.41499</v>
      </c>
      <c r="EL132" s="77">
        <f>IF(AN132="","",IF(CM132="","",AN132-AN132+INDEX(gDP!BC$6:BC$271,MATCH(totalExpenditure!$A132,gDP!$B$6:$B$271))))</f>
        <v>115416245238.478</v>
      </c>
      <c r="EM132" s="77">
        <f>IF(AO132="","",IF(CN132="","",AO132-AO132+INDEX(gDP!BD$6:BD$271,MATCH(totalExpenditure!$A132,gDP!$B$6:$B$271))))</f>
        <v>154039231299.12799</v>
      </c>
      <c r="EN132" s="77">
        <f>IF(AP132="","",IF(CO132="","",AP132-AP132+INDEX(gDP!BE$6:BE$271,MATCH(totalExpenditure!$A132,gDP!$B$6:$B$271))))</f>
        <v>174047695598.686</v>
      </c>
      <c r="EO132" s="77">
        <f>IF(AQ132="","",IF(CP132="","",AQ132-AQ132+INDEX(gDP!BF$6:BF$271,MATCH(totalExpenditure!$A132,gDP!$B$6:$B$271))))</f>
        <v>174168116687.215</v>
      </c>
      <c r="EP132" s="77">
        <f>IF(AR132="","",IF(CQ132="","",AR132-AR132+INDEX(gDP!BG$6:BG$271,MATCH(totalExpenditure!$A132,gDP!$B$6:$B$271))))</f>
        <v>162650450784.686</v>
      </c>
      <c r="EQ132" s="77">
        <f>IF(AS132="","",IF(CR132="","",AS132-AS132+INDEX(gDP!BH$6:BH$271,MATCH(totalExpenditure!$A132,gDP!$B$6:$B$271))))</f>
        <v>114585555830.916</v>
      </c>
      <c r="ER132" s="77" t="str">
        <f>IF(AT132="","",IF(CS132="","",AT132-AT132+INDEX(gDP!BI$6:BI$271,MATCH(totalExpenditure!$A132,gDP!$B$6:$B$271))))</f>
        <v/>
      </c>
      <c r="ES132" s="77" t="str">
        <f>IF(AU132="","",IF(CT132="","",AU132-AU132+INDEX(gDP!BJ$6:BJ$271,MATCH(totalExpenditure!$A132,gDP!$B$6:$B$271))))</f>
        <v/>
      </c>
      <c r="ET132" s="77" t="str">
        <f>IF(AV132="","",IF(CU132="","",AV132-AV132+INDEX(gDP!BK$6:BK$271,MATCH(totalExpenditure!$A132,gDP!$B$6:$B$271))))</f>
        <v/>
      </c>
      <c r="EU132" s="77" t="str">
        <f>IF(AW132="","",IF(CV132="","",AW132-AW132+INDEX(gDP!BL$6:BL$271,MATCH(totalExpenditure!$A132,gDP!$B$6:$B$271))))</f>
        <v/>
      </c>
      <c r="EV132" s="77" t="str">
        <f>IF(AX132="","",IF(CW132="","",AX132-AX132+INDEX(gDP!BM$6:BM$271,MATCH(totalExpenditure!$A132,gDP!$B$6:$B$271))))</f>
        <v/>
      </c>
      <c r="EW132" s="77" t="str">
        <f>IF(AY132="","",IF(CX132="","",AY132-AY132+INDEX(gDP!BN$6:BN$271,MATCH(totalExpenditure!$A132,gDP!$B$6:$B$271))))</f>
        <v/>
      </c>
      <c r="EX132" s="77" t="str">
        <f>IF(AZ132="","",IF(CY132="","",AZ132-AZ132+INDEX(gDP!BO$6:BO$271,MATCH(totalExpenditure!$A132,gDP!$B$6:$B$271))))</f>
        <v/>
      </c>
    </row>
    <row r="133" spans="1:154" x14ac:dyDescent="0.35">
      <c r="A133" t="s">
        <v>475</v>
      </c>
      <c r="B133" s="77" t="e">
        <f>IF(INDEX([2]pivotTable!B$3:B$308,MATCH(totalExpenditure!$A133,[2]pivotTable!$A$3:$A$308,0))/100*INDEX(gDP!Q$6:Q$271,MATCH(totalExpenditure!$A133,gDP!$B$6:$B$271))=0,"",INDEX([2]pivotTable!B$3:B$308,MATCH(totalExpenditure!$A133,[2]pivotTable!$A$3:$A$308,0))/100*INDEX(gDP!Q$6:Q$271,MATCH(totalExpenditure!$A133,gDP!$B$6:$B$271)))</f>
        <v>#N/A</v>
      </c>
      <c r="C133" s="77" t="e">
        <f>IF(INDEX([2]pivotTable!C$3:C$308,MATCH(totalExpenditure!$A133,[2]pivotTable!$A$3:$A$308,0))/100*INDEX(gDP!R$6:R$271,MATCH(totalExpenditure!$A133,gDP!$B$6:$B$271))=0,"",INDEX([2]pivotTable!C$3:C$308,MATCH(totalExpenditure!$A133,[2]pivotTable!$A$3:$A$308,0))/100*INDEX(gDP!R$6:R$271,MATCH(totalExpenditure!$A133,gDP!$B$6:$B$271)))</f>
        <v>#N/A</v>
      </c>
      <c r="D133" s="77" t="e">
        <f>IF(INDEX([2]pivotTable!D$3:D$308,MATCH(totalExpenditure!$A133,[2]pivotTable!$A$3:$A$308,0))/100*INDEX(gDP!S$6:S$271,MATCH(totalExpenditure!$A133,gDP!$B$6:$B$271))=0,"",INDEX([2]pivotTable!D$3:D$308,MATCH(totalExpenditure!$A133,[2]pivotTable!$A$3:$A$308,0))/100*INDEX(gDP!S$6:S$271,MATCH(totalExpenditure!$A133,gDP!$B$6:$B$271)))</f>
        <v>#N/A</v>
      </c>
      <c r="E133" s="77" t="e">
        <f>IF(INDEX([2]pivotTable!E$3:E$308,MATCH(totalExpenditure!$A133,[2]pivotTable!$A$3:$A$308,0))/100*INDEX(gDP!T$6:T$271,MATCH(totalExpenditure!$A133,gDP!$B$6:$B$271))=0,"",INDEX([2]pivotTable!E$3:E$308,MATCH(totalExpenditure!$A133,[2]pivotTable!$A$3:$A$308,0))/100*INDEX(gDP!T$6:T$271,MATCH(totalExpenditure!$A133,gDP!$B$6:$B$271)))</f>
        <v>#N/A</v>
      </c>
      <c r="F133" s="77" t="e">
        <f>IF(INDEX([2]pivotTable!F$3:F$308,MATCH(totalExpenditure!$A133,[2]pivotTable!$A$3:$A$308,0))/100*INDEX(gDP!U$6:U$271,MATCH(totalExpenditure!$A133,gDP!$B$6:$B$271))=0,"",INDEX([2]pivotTable!F$3:F$308,MATCH(totalExpenditure!$A133,[2]pivotTable!$A$3:$A$308,0))/100*INDEX(gDP!U$6:U$271,MATCH(totalExpenditure!$A133,gDP!$B$6:$B$271)))</f>
        <v>#N/A</v>
      </c>
      <c r="G133" s="77" t="e">
        <f>IF(INDEX([2]pivotTable!G$3:G$308,MATCH(totalExpenditure!$A133,[2]pivotTable!$A$3:$A$308,0))/100*INDEX(gDP!V$6:V$271,MATCH(totalExpenditure!$A133,gDP!$B$6:$B$271))=0,"",INDEX([2]pivotTable!G$3:G$308,MATCH(totalExpenditure!$A133,[2]pivotTable!$A$3:$A$308,0))/100*INDEX(gDP!V$6:V$271,MATCH(totalExpenditure!$A133,gDP!$B$6:$B$271)))</f>
        <v>#N/A</v>
      </c>
      <c r="H133" s="77" t="e">
        <f>IF(INDEX([2]pivotTable!H$3:H$308,MATCH(totalExpenditure!$A133,[2]pivotTable!$A$3:$A$308,0))/100*INDEX(gDP!W$6:W$271,MATCH(totalExpenditure!$A133,gDP!$B$6:$B$271))=0,"",INDEX([2]pivotTable!H$3:H$308,MATCH(totalExpenditure!$A133,[2]pivotTable!$A$3:$A$308,0))/100*INDEX(gDP!W$6:W$271,MATCH(totalExpenditure!$A133,gDP!$B$6:$B$271)))</f>
        <v>#N/A</v>
      </c>
      <c r="I133" s="77" t="e">
        <f>IF(INDEX([2]pivotTable!I$3:I$308,MATCH(totalExpenditure!$A133,[2]pivotTable!$A$3:$A$308,0))/100*INDEX(gDP!X$6:X$271,MATCH(totalExpenditure!$A133,gDP!$B$6:$B$271))=0,"",INDEX([2]pivotTable!I$3:I$308,MATCH(totalExpenditure!$A133,[2]pivotTable!$A$3:$A$308,0))/100*INDEX(gDP!X$6:X$271,MATCH(totalExpenditure!$A133,gDP!$B$6:$B$271)))</f>
        <v>#N/A</v>
      </c>
      <c r="J133" s="77" t="e">
        <f>IF(INDEX([2]pivotTable!J$3:J$308,MATCH(totalExpenditure!$A133,[2]pivotTable!$A$3:$A$308,0))/100*INDEX(gDP!Y$6:Y$271,MATCH(totalExpenditure!$A133,gDP!$B$6:$B$271))=0,"",INDEX([2]pivotTable!J$3:J$308,MATCH(totalExpenditure!$A133,[2]pivotTable!$A$3:$A$308,0))/100*INDEX(gDP!Y$6:Y$271,MATCH(totalExpenditure!$A133,gDP!$B$6:$B$271)))</f>
        <v>#N/A</v>
      </c>
      <c r="K133" s="77" t="e">
        <f>IF(INDEX([2]pivotTable!K$3:K$308,MATCH(totalExpenditure!$A133,[2]pivotTable!$A$3:$A$308,0))/100*INDEX(gDP!Z$6:Z$271,MATCH(totalExpenditure!$A133,gDP!$B$6:$B$271))=0,"",INDEX([2]pivotTable!K$3:K$308,MATCH(totalExpenditure!$A133,[2]pivotTable!$A$3:$A$308,0))/100*INDEX(gDP!Z$6:Z$271,MATCH(totalExpenditure!$A133,gDP!$B$6:$B$271)))</f>
        <v>#N/A</v>
      </c>
      <c r="L133" s="77" t="e">
        <f>IF(INDEX([2]pivotTable!L$3:L$308,MATCH(totalExpenditure!$A133,[2]pivotTable!$A$3:$A$308,0))/100*INDEX(gDP!AA$6:AA$271,MATCH(totalExpenditure!$A133,gDP!$B$6:$B$271))=0,"",INDEX([2]pivotTable!L$3:L$308,MATCH(totalExpenditure!$A133,[2]pivotTable!$A$3:$A$308,0))/100*INDEX(gDP!AA$6:AA$271,MATCH(totalExpenditure!$A133,gDP!$B$6:$B$271)))</f>
        <v>#N/A</v>
      </c>
      <c r="M133" s="77" t="e">
        <f>IF(INDEX([2]pivotTable!M$3:M$308,MATCH(totalExpenditure!$A133,[2]pivotTable!$A$3:$A$308,0))/100*INDEX(gDP!AB$6:AB$271,MATCH(totalExpenditure!$A133,gDP!$B$6:$B$271))=0,"",INDEX([2]pivotTable!M$3:M$308,MATCH(totalExpenditure!$A133,[2]pivotTable!$A$3:$A$308,0))/100*INDEX(gDP!AB$6:AB$271,MATCH(totalExpenditure!$A133,gDP!$B$6:$B$271)))</f>
        <v>#N/A</v>
      </c>
      <c r="N133" s="77" t="e">
        <f>IF(INDEX([2]pivotTable!N$3:N$308,MATCH(totalExpenditure!$A133,[2]pivotTable!$A$3:$A$308,0))/100*INDEX(gDP!AC$6:AC$271,MATCH(totalExpenditure!$A133,gDP!$B$6:$B$271))=0,"",INDEX([2]pivotTable!N$3:N$308,MATCH(totalExpenditure!$A133,[2]pivotTable!$A$3:$A$308,0))/100*INDEX(gDP!AC$6:AC$271,MATCH(totalExpenditure!$A133,gDP!$B$6:$B$271)))</f>
        <v>#N/A</v>
      </c>
      <c r="O133" s="77" t="e">
        <f>IF(INDEX([2]pivotTable!O$3:O$308,MATCH(totalExpenditure!$A133,[2]pivotTable!$A$3:$A$308,0))/100*INDEX(gDP!AD$6:AD$271,MATCH(totalExpenditure!$A133,gDP!$B$6:$B$271))=0,"",INDEX([2]pivotTable!O$3:O$308,MATCH(totalExpenditure!$A133,[2]pivotTable!$A$3:$A$308,0))/100*INDEX(gDP!AD$6:AD$271,MATCH(totalExpenditure!$A133,gDP!$B$6:$B$271)))</f>
        <v>#N/A</v>
      </c>
      <c r="P133" s="77" t="e">
        <f>IF(INDEX([2]pivotTable!P$3:P$308,MATCH(totalExpenditure!$A133,[2]pivotTable!$A$3:$A$308,0))/100*INDEX(gDP!AE$6:AE$271,MATCH(totalExpenditure!$A133,gDP!$B$6:$B$271))=0,"",INDEX([2]pivotTable!P$3:P$308,MATCH(totalExpenditure!$A133,[2]pivotTable!$A$3:$A$308,0))/100*INDEX(gDP!AE$6:AE$271,MATCH(totalExpenditure!$A133,gDP!$B$6:$B$271)))</f>
        <v>#N/A</v>
      </c>
      <c r="Q133" s="77" t="e">
        <f>IF(INDEX([2]pivotTable!Q$3:Q$308,MATCH(totalExpenditure!$A133,[2]pivotTable!$A$3:$A$308,0))/100*INDEX(gDP!AF$6:AF$271,MATCH(totalExpenditure!$A133,gDP!$B$6:$B$271))=0,"",INDEX([2]pivotTable!Q$3:Q$308,MATCH(totalExpenditure!$A133,[2]pivotTable!$A$3:$A$308,0))/100*INDEX(gDP!AF$6:AF$271,MATCH(totalExpenditure!$A133,gDP!$B$6:$B$271)))</f>
        <v>#N/A</v>
      </c>
      <c r="R133" s="77" t="e">
        <f>IF(INDEX([2]pivotTable!R$3:R$308,MATCH(totalExpenditure!$A133,[2]pivotTable!$A$3:$A$308,0))/100*INDEX(gDP!AG$6:AG$271,MATCH(totalExpenditure!$A133,gDP!$B$6:$B$271))=0,"",INDEX([2]pivotTable!R$3:R$308,MATCH(totalExpenditure!$A133,[2]pivotTable!$A$3:$A$308,0))/100*INDEX(gDP!AG$6:AG$271,MATCH(totalExpenditure!$A133,gDP!$B$6:$B$271)))</f>
        <v>#N/A</v>
      </c>
      <c r="S133" s="77" t="e">
        <f>IF(INDEX([2]pivotTable!S$3:S$308,MATCH(totalExpenditure!$A133,[2]pivotTable!$A$3:$A$308,0))/100*INDEX(gDP!AH$6:AH$271,MATCH(totalExpenditure!$A133,gDP!$B$6:$B$271))=0,"",INDEX([2]pivotTable!S$3:S$308,MATCH(totalExpenditure!$A133,[2]pivotTable!$A$3:$A$308,0))/100*INDEX(gDP!AH$6:AH$271,MATCH(totalExpenditure!$A133,gDP!$B$6:$B$271)))</f>
        <v>#N/A</v>
      </c>
      <c r="T133" s="77" t="e">
        <f>IF(INDEX([2]pivotTable!T$3:T$308,MATCH(totalExpenditure!$A133,[2]pivotTable!$A$3:$A$308,0))/100*INDEX(gDP!AI$6:AI$271,MATCH(totalExpenditure!$A133,gDP!$B$6:$B$271))=0,"",INDEX([2]pivotTable!T$3:T$308,MATCH(totalExpenditure!$A133,[2]pivotTable!$A$3:$A$308,0))/100*INDEX(gDP!AI$6:AI$271,MATCH(totalExpenditure!$A133,gDP!$B$6:$B$271)))</f>
        <v>#N/A</v>
      </c>
      <c r="U133" s="77" t="e">
        <f>IF(INDEX([2]pivotTable!U$3:U$308,MATCH(totalExpenditure!$A133,[2]pivotTable!$A$3:$A$308,0))/100*INDEX(gDP!AJ$6:AJ$271,MATCH(totalExpenditure!$A133,gDP!$B$6:$B$271))=0,"",INDEX([2]pivotTable!U$3:U$308,MATCH(totalExpenditure!$A133,[2]pivotTable!$A$3:$A$308,0))/100*INDEX(gDP!AJ$6:AJ$271,MATCH(totalExpenditure!$A133,gDP!$B$6:$B$271)))</f>
        <v>#N/A</v>
      </c>
      <c r="V133" s="77" t="e">
        <f>IF(INDEX([2]pivotTable!V$3:V$308,MATCH(totalExpenditure!$A133,[2]pivotTable!$A$3:$A$308,0))/100*INDEX(gDP!AK$6:AK$271,MATCH(totalExpenditure!$A133,gDP!$B$6:$B$271))=0,"",INDEX([2]pivotTable!V$3:V$308,MATCH(totalExpenditure!$A133,[2]pivotTable!$A$3:$A$308,0))/100*INDEX(gDP!AK$6:AK$271,MATCH(totalExpenditure!$A133,gDP!$B$6:$B$271)))</f>
        <v>#N/A</v>
      </c>
      <c r="W133" s="77" t="e">
        <f>IF(INDEX([2]pivotTable!W$3:W$308,MATCH(totalExpenditure!$A133,[2]pivotTable!$A$3:$A$308,0))/100*INDEX(gDP!AL$6:AL$271,MATCH(totalExpenditure!$A133,gDP!$B$6:$B$271))=0,"",INDEX([2]pivotTable!W$3:W$308,MATCH(totalExpenditure!$A133,[2]pivotTable!$A$3:$A$308,0))/100*INDEX(gDP!AL$6:AL$271,MATCH(totalExpenditure!$A133,gDP!$B$6:$B$271)))</f>
        <v>#N/A</v>
      </c>
      <c r="X133" s="77" t="e">
        <f>IF(INDEX([2]pivotTable!X$3:X$308,MATCH(totalExpenditure!$A133,[2]pivotTable!$A$3:$A$308,0))/100*INDEX(gDP!AM$6:AM$271,MATCH(totalExpenditure!$A133,gDP!$B$6:$B$271))=0,"",INDEX([2]pivotTable!X$3:X$308,MATCH(totalExpenditure!$A133,[2]pivotTable!$A$3:$A$308,0))/100*INDEX(gDP!AM$6:AM$271,MATCH(totalExpenditure!$A133,gDP!$B$6:$B$271)))</f>
        <v>#N/A</v>
      </c>
      <c r="Y133" s="77" t="e">
        <f>IF(INDEX([2]pivotTable!Y$3:Y$308,MATCH(totalExpenditure!$A133,[2]pivotTable!$A$3:$A$308,0))/100*INDEX(gDP!AN$6:AN$271,MATCH(totalExpenditure!$A133,gDP!$B$6:$B$271))=0,"",INDEX([2]pivotTable!Y$3:Y$308,MATCH(totalExpenditure!$A133,[2]pivotTable!$A$3:$A$308,0))/100*INDEX(gDP!AN$6:AN$271,MATCH(totalExpenditure!$A133,gDP!$B$6:$B$271)))</f>
        <v>#N/A</v>
      </c>
      <c r="Z133" s="77" t="e">
        <f>IF(INDEX([2]pivotTable!Z$3:Z$308,MATCH(totalExpenditure!$A133,[2]pivotTable!$A$3:$A$308,0))/100*INDEX(gDP!AO$6:AO$271,MATCH(totalExpenditure!$A133,gDP!$B$6:$B$271))=0,"",INDEX([2]pivotTable!Z$3:Z$308,MATCH(totalExpenditure!$A133,[2]pivotTable!$A$3:$A$308,0))/100*INDEX(gDP!AO$6:AO$271,MATCH(totalExpenditure!$A133,gDP!$B$6:$B$271)))</f>
        <v>#N/A</v>
      </c>
      <c r="AA133" s="77" t="e">
        <f>IF(INDEX([2]pivotTable!AA$3:AA$308,MATCH(totalExpenditure!$A133,[2]pivotTable!$A$3:$A$308,0))/100*INDEX(gDP!AP$6:AP$271,MATCH(totalExpenditure!$A133,gDP!$B$6:$B$271))=0,"",INDEX([2]pivotTable!AA$3:AA$308,MATCH(totalExpenditure!$A133,[2]pivotTable!$A$3:$A$308,0))/100*INDEX(gDP!AP$6:AP$271,MATCH(totalExpenditure!$A133,gDP!$B$6:$B$271)))</f>
        <v>#N/A</v>
      </c>
      <c r="AB133" s="77" t="e">
        <f>IF(INDEX([2]pivotTable!AB$3:AB$308,MATCH(totalExpenditure!$A133,[2]pivotTable!$A$3:$A$308,0))/100*INDEX(gDP!AQ$6:AQ$271,MATCH(totalExpenditure!$A133,gDP!$B$6:$B$271))=0,"",INDEX([2]pivotTable!AB$3:AB$308,MATCH(totalExpenditure!$A133,[2]pivotTable!$A$3:$A$308,0))/100*INDEX(gDP!AQ$6:AQ$271,MATCH(totalExpenditure!$A133,gDP!$B$6:$B$271)))</f>
        <v>#N/A</v>
      </c>
      <c r="AC133" s="77" t="e">
        <f>IF(INDEX([2]pivotTable!AC$3:AC$308,MATCH(totalExpenditure!$A133,[2]pivotTable!$A$3:$A$308,0))/100*INDEX(gDP!AR$6:AR$271,MATCH(totalExpenditure!$A133,gDP!$B$6:$B$271))=0,"",INDEX([2]pivotTable!AC$3:AC$308,MATCH(totalExpenditure!$A133,[2]pivotTable!$A$3:$A$308,0))/100*INDEX(gDP!AR$6:AR$271,MATCH(totalExpenditure!$A133,gDP!$B$6:$B$271)))</f>
        <v>#N/A</v>
      </c>
      <c r="AD133" s="77" t="e">
        <f>IF(INDEX([2]pivotTable!AD$3:AD$308,MATCH(totalExpenditure!$A133,[2]pivotTable!$A$3:$A$308,0))/100*INDEX(gDP!AS$6:AS$271,MATCH(totalExpenditure!$A133,gDP!$B$6:$B$271))=0,"",INDEX([2]pivotTable!AD$3:AD$308,MATCH(totalExpenditure!$A133,[2]pivotTable!$A$3:$A$308,0))/100*INDEX(gDP!AS$6:AS$271,MATCH(totalExpenditure!$A133,gDP!$B$6:$B$271)))</f>
        <v>#N/A</v>
      </c>
      <c r="AE133" s="77" t="e">
        <f>IF(INDEX([2]pivotTable!AE$3:AE$308,MATCH(totalExpenditure!$A133,[2]pivotTable!$A$3:$A$308,0))/100*INDEX(gDP!AT$6:AT$271,MATCH(totalExpenditure!$A133,gDP!$B$6:$B$271))=0,"",INDEX([2]pivotTable!AE$3:AE$308,MATCH(totalExpenditure!$A133,[2]pivotTable!$A$3:$A$308,0))/100*INDEX(gDP!AT$6:AT$271,MATCH(totalExpenditure!$A133,gDP!$B$6:$B$271)))</f>
        <v>#N/A</v>
      </c>
      <c r="AF133" s="77" t="e">
        <f>IF(INDEX([2]pivotTable!AF$3:AF$308,MATCH(totalExpenditure!$A133,[2]pivotTable!$A$3:$A$308,0))/100*INDEX(gDP!AU$6:AU$271,MATCH(totalExpenditure!$A133,gDP!$B$6:$B$271))=0,"",INDEX([2]pivotTable!AF$3:AF$308,MATCH(totalExpenditure!$A133,[2]pivotTable!$A$3:$A$308,0))/100*INDEX(gDP!AU$6:AU$271,MATCH(totalExpenditure!$A133,gDP!$B$6:$B$271)))</f>
        <v>#N/A</v>
      </c>
      <c r="AG133" s="77" t="e">
        <f>IF(INDEX([2]pivotTable!AG$3:AG$308,MATCH(totalExpenditure!$A133,[2]pivotTable!$A$3:$A$308,0))/100*INDEX(gDP!AV$6:AV$271,MATCH(totalExpenditure!$A133,gDP!$B$6:$B$271))=0,"",INDEX([2]pivotTable!AG$3:AG$308,MATCH(totalExpenditure!$A133,[2]pivotTable!$A$3:$A$308,0))/100*INDEX(gDP!AV$6:AV$271,MATCH(totalExpenditure!$A133,gDP!$B$6:$B$271)))</f>
        <v>#N/A</v>
      </c>
      <c r="AH133" s="77" t="e">
        <f>IF(INDEX([2]pivotTable!AH$3:AH$308,MATCH(totalExpenditure!$A133,[2]pivotTable!$A$3:$A$308,0))/100*INDEX(gDP!AW$6:AW$271,MATCH(totalExpenditure!$A133,gDP!$B$6:$B$271))=0,"",INDEX([2]pivotTable!AH$3:AH$308,MATCH(totalExpenditure!$A133,[2]pivotTable!$A$3:$A$308,0))/100*INDEX(gDP!AW$6:AW$271,MATCH(totalExpenditure!$A133,gDP!$B$6:$B$271)))</f>
        <v>#N/A</v>
      </c>
      <c r="AI133" s="77" t="e">
        <f>IF(INDEX([2]pivotTable!AI$3:AI$308,MATCH(totalExpenditure!$A133,[2]pivotTable!$A$3:$A$308,0))/100*INDEX(gDP!AX$6:AX$271,MATCH(totalExpenditure!$A133,gDP!$B$6:$B$271))=0,"",INDEX([2]pivotTable!AI$3:AI$308,MATCH(totalExpenditure!$A133,[2]pivotTable!$A$3:$A$308,0))/100*INDEX(gDP!AX$6:AX$271,MATCH(totalExpenditure!$A133,gDP!$B$6:$B$271)))</f>
        <v>#N/A</v>
      </c>
      <c r="AJ133" s="77" t="e">
        <f>IF(INDEX([2]pivotTable!AJ$3:AJ$308,MATCH(totalExpenditure!$A133,[2]pivotTable!$A$3:$A$308,0))/100*INDEX(gDP!AY$6:AY$271,MATCH(totalExpenditure!$A133,gDP!$B$6:$B$271))=0,"",INDEX([2]pivotTable!AJ$3:AJ$308,MATCH(totalExpenditure!$A133,[2]pivotTable!$A$3:$A$308,0))/100*INDEX(gDP!AY$6:AY$271,MATCH(totalExpenditure!$A133,gDP!$B$6:$B$271)))</f>
        <v>#N/A</v>
      </c>
      <c r="AK133" s="77" t="e">
        <f>IF(INDEX([2]pivotTable!AK$3:AK$308,MATCH(totalExpenditure!$A133,[2]pivotTable!$A$3:$A$308,0))/100*INDEX(gDP!AZ$6:AZ$271,MATCH(totalExpenditure!$A133,gDP!$B$6:$B$271))=0,"",INDEX([2]pivotTable!AK$3:AK$308,MATCH(totalExpenditure!$A133,[2]pivotTable!$A$3:$A$308,0))/100*INDEX(gDP!AZ$6:AZ$271,MATCH(totalExpenditure!$A133,gDP!$B$6:$B$271)))</f>
        <v>#N/A</v>
      </c>
      <c r="AL133" s="77" t="e">
        <f>IF(INDEX([2]pivotTable!AL$3:AL$308,MATCH(totalExpenditure!$A133,[2]pivotTable!$A$3:$A$308,0))/100*INDEX(gDP!BA$6:BA$271,MATCH(totalExpenditure!$A133,gDP!$B$6:$B$271))=0,"",INDEX([2]pivotTable!AL$3:AL$308,MATCH(totalExpenditure!$A133,[2]pivotTable!$A$3:$A$308,0))/100*INDEX(gDP!BA$6:BA$271,MATCH(totalExpenditure!$A133,gDP!$B$6:$B$271)))</f>
        <v>#N/A</v>
      </c>
      <c r="AM133" s="77" t="e">
        <f>IF(INDEX([2]pivotTable!AM$3:AM$308,MATCH(totalExpenditure!$A133,[2]pivotTable!$A$3:$A$308,0))/100*INDEX(gDP!BB$6:BB$271,MATCH(totalExpenditure!$A133,gDP!$B$6:$B$271))=0,"",INDEX([2]pivotTable!AM$3:AM$308,MATCH(totalExpenditure!$A133,[2]pivotTable!$A$3:$A$308,0))/100*INDEX(gDP!BB$6:BB$271,MATCH(totalExpenditure!$A133,gDP!$B$6:$B$271)))</f>
        <v>#N/A</v>
      </c>
      <c r="AN133" s="77" t="e">
        <f>IF(INDEX([2]pivotTable!AN$3:AN$308,MATCH(totalExpenditure!$A133,[2]pivotTable!$A$3:$A$308,0))/100*INDEX(gDP!BC$6:BC$271,MATCH(totalExpenditure!$A133,gDP!$B$6:$B$271))=0,"",INDEX([2]pivotTable!AN$3:AN$308,MATCH(totalExpenditure!$A133,[2]pivotTable!$A$3:$A$308,0))/100*INDEX(gDP!BC$6:BC$271,MATCH(totalExpenditure!$A133,gDP!$B$6:$B$271)))</f>
        <v>#N/A</v>
      </c>
      <c r="AO133" s="77" t="e">
        <f>IF(INDEX([2]pivotTable!AO$3:AO$308,MATCH(totalExpenditure!$A133,[2]pivotTable!$A$3:$A$308,0))/100*INDEX(gDP!BD$6:BD$271,MATCH(totalExpenditure!$A133,gDP!$B$6:$B$271))=0,"",INDEX([2]pivotTable!AO$3:AO$308,MATCH(totalExpenditure!$A133,[2]pivotTable!$A$3:$A$308,0))/100*INDEX(gDP!BD$6:BD$271,MATCH(totalExpenditure!$A133,gDP!$B$6:$B$271)))</f>
        <v>#N/A</v>
      </c>
      <c r="AP133" s="77" t="e">
        <f>IF(INDEX([2]pivotTable!AP$3:AP$308,MATCH(totalExpenditure!$A133,[2]pivotTable!$A$3:$A$308,0))/100*INDEX(gDP!BE$6:BE$271,MATCH(totalExpenditure!$A133,gDP!$B$6:$B$271))=0,"",INDEX([2]pivotTable!AP$3:AP$308,MATCH(totalExpenditure!$A133,[2]pivotTable!$A$3:$A$308,0))/100*INDEX(gDP!BE$6:BE$271,MATCH(totalExpenditure!$A133,gDP!$B$6:$B$271)))</f>
        <v>#N/A</v>
      </c>
      <c r="AQ133" s="77" t="e">
        <f>IF(INDEX([2]pivotTable!AQ$3:AQ$308,MATCH(totalExpenditure!$A133,[2]pivotTable!$A$3:$A$308,0))/100*INDEX(gDP!BF$6:BF$271,MATCH(totalExpenditure!$A133,gDP!$B$6:$B$271))=0,"",INDEX([2]pivotTable!AQ$3:AQ$308,MATCH(totalExpenditure!$A133,[2]pivotTable!$A$3:$A$308,0))/100*INDEX(gDP!BF$6:BF$271,MATCH(totalExpenditure!$A133,gDP!$B$6:$B$271)))</f>
        <v>#N/A</v>
      </c>
      <c r="AR133" s="77" t="e">
        <f>IF(INDEX([2]pivotTable!AR$3:AR$308,MATCH(totalExpenditure!$A133,[2]pivotTable!$A$3:$A$308,0))/100*INDEX(gDP!BG$6:BG$271,MATCH(totalExpenditure!$A133,gDP!$B$6:$B$271))=0,"",INDEX([2]pivotTable!AR$3:AR$308,MATCH(totalExpenditure!$A133,[2]pivotTable!$A$3:$A$308,0))/100*INDEX(gDP!BG$6:BG$271,MATCH(totalExpenditure!$A133,gDP!$B$6:$B$271)))</f>
        <v>#N/A</v>
      </c>
      <c r="AS133" s="77" t="e">
        <f>IF(INDEX([2]pivotTable!AS$3:AS$308,MATCH(totalExpenditure!$A133,[2]pivotTable!$A$3:$A$308,0))/100*INDEX(gDP!BH$6:BH$271,MATCH(totalExpenditure!$A133,gDP!$B$6:$B$271))=0,"",INDEX([2]pivotTable!AS$3:AS$308,MATCH(totalExpenditure!$A133,[2]pivotTable!$A$3:$A$308,0))/100*INDEX(gDP!BH$6:BH$271,MATCH(totalExpenditure!$A133,gDP!$B$6:$B$271)))</f>
        <v>#N/A</v>
      </c>
      <c r="AT133" s="77" t="e">
        <f>IF(INDEX([2]pivotTable!AT$3:AT$308,MATCH(totalExpenditure!$A133,[2]pivotTable!$A$3:$A$308,0))/100*INDEX(gDP!BI$6:BI$271,MATCH(totalExpenditure!$A133,gDP!$B$6:$B$271))=0,"",INDEX([2]pivotTable!AT$3:AT$308,MATCH(totalExpenditure!$A133,[2]pivotTable!$A$3:$A$308,0))/100*INDEX(gDP!BI$6:BI$271,MATCH(totalExpenditure!$A133,gDP!$B$6:$B$271)))</f>
        <v>#N/A</v>
      </c>
      <c r="AU133" s="77" t="e">
        <f>IF(INDEX([2]pivotTable!AU$3:AU$308,MATCH(totalExpenditure!$A133,[2]pivotTable!$A$3:$A$308,0))/100*INDEX(gDP!BJ$6:BJ$271,MATCH(totalExpenditure!$A133,gDP!$B$6:$B$271))=0,"",INDEX([2]pivotTable!AU$3:AU$308,MATCH(totalExpenditure!$A133,[2]pivotTable!$A$3:$A$308,0))/100*INDEX(gDP!BJ$6:BJ$271,MATCH(totalExpenditure!$A133,gDP!$B$6:$B$271)))</f>
        <v>#N/A</v>
      </c>
      <c r="AV133" s="77" t="e">
        <f>IF(INDEX([2]pivotTable!AV$3:AV$308,MATCH(totalExpenditure!$A133,[2]pivotTable!$A$3:$A$308,0))/100*INDEX(gDP!BK$6:BK$271,MATCH(totalExpenditure!$A133,gDP!$B$6:$B$271))=0,"",INDEX([2]pivotTable!AV$3:AV$308,MATCH(totalExpenditure!$A133,[2]pivotTable!$A$3:$A$308,0))/100*INDEX(gDP!BK$6:BK$271,MATCH(totalExpenditure!$A133,gDP!$B$6:$B$271)))</f>
        <v>#N/A</v>
      </c>
      <c r="AW133" s="77" t="e">
        <f>IF(INDEX([2]pivotTable!AW$3:AW$308,MATCH(totalExpenditure!$A133,[2]pivotTable!$A$3:$A$308,0))/100*INDEX(gDP!BL$6:BL$271,MATCH(totalExpenditure!$A133,gDP!$B$6:$B$271))=0,"",INDEX([2]pivotTable!AW$3:AW$308,MATCH(totalExpenditure!$A133,[2]pivotTable!$A$3:$A$308,0))/100*INDEX(gDP!BL$6:BL$271,MATCH(totalExpenditure!$A133,gDP!$B$6:$B$271)))</f>
        <v>#N/A</v>
      </c>
      <c r="AX133" s="77" t="e">
        <f>IF(INDEX([2]pivotTable!AX$3:AX$308,MATCH(totalExpenditure!$A133,[2]pivotTable!$A$3:$A$308,0))/100*INDEX(gDP!BM$6:BM$271,MATCH(totalExpenditure!$A133,gDP!$B$6:$B$271))=0,"",INDEX([2]pivotTable!AX$3:AX$308,MATCH(totalExpenditure!$A133,[2]pivotTable!$A$3:$A$308,0))/100*INDEX(gDP!BM$6:BM$271,MATCH(totalExpenditure!$A133,gDP!$B$6:$B$271)))</f>
        <v>#N/A</v>
      </c>
      <c r="AY133" s="77" t="e">
        <f>IF(INDEX([2]pivotTable!AY$3:AY$308,MATCH(totalExpenditure!$A133,[2]pivotTable!$A$3:$A$308,0))/100*INDEX(gDP!BN$6:BN$271,MATCH(totalExpenditure!$A133,gDP!$B$6:$B$271))=0,"",INDEX([2]pivotTable!AY$3:AY$308,MATCH(totalExpenditure!$A133,[2]pivotTable!$A$3:$A$308,0))/100*INDEX(gDP!BN$6:BN$271,MATCH(totalExpenditure!$A133,gDP!$B$6:$B$271)))</f>
        <v>#N/A</v>
      </c>
      <c r="AZ133" s="77" t="e">
        <f>IF(INDEX([2]pivotTable!AZ$3:AZ$308,MATCH(totalExpenditure!$A133,[2]pivotTable!$A$3:$A$308,0))/100*INDEX(gDP!BO$6:BO$271,MATCH(totalExpenditure!$A133,gDP!$B$6:$B$271))=0,"",INDEX([2]pivotTable!AZ$3:AZ$308,MATCH(totalExpenditure!$A133,[2]pivotTable!$A$3:$A$308,0))/100*INDEX(gDP!BO$6:BO$271,MATCH(totalExpenditure!$A133,gDP!$B$6:$B$271)))</f>
        <v>#N/A</v>
      </c>
      <c r="BA133" s="77" t="e">
        <f>IF(INDEX([2]pivotTable!B$310:B$615,MATCH(totalExpenditure!$A133,[2]pivotTable!$A$310:$A$615,0))/100*INDEX(gDP!Q$6:Q$271,MATCH(totalExpenditure!$A133,gDP!$B$6:$B$271))=0,"",INDEX([2]pivotTable!B$310:B$615,MATCH(totalExpenditure!$A133,[2]pivotTable!$A$310:$A$615,0))/100*INDEX(gDP!Q$6:Q$271,MATCH(totalExpenditure!$A133,gDP!$B$6:$B$271)))</f>
        <v>#N/A</v>
      </c>
      <c r="BB133" s="77" t="e">
        <f>IF(INDEX([2]pivotTable!C$310:C$615,MATCH(totalExpenditure!$A133,[2]pivotTable!$A$310:$A$615,0))/100*INDEX(gDP!R$6:R$271,MATCH(totalExpenditure!$A133,gDP!$B$6:$B$271))=0,"",INDEX([2]pivotTable!C$310:C$615,MATCH(totalExpenditure!$A133,[2]pivotTable!$A$310:$A$615,0))/100*INDEX(gDP!R$6:R$271,MATCH(totalExpenditure!$A133,gDP!$B$6:$B$271)))</f>
        <v>#N/A</v>
      </c>
      <c r="BC133" s="77" t="e">
        <f>IF(INDEX([2]pivotTable!D$310:D$615,MATCH(totalExpenditure!$A133,[2]pivotTable!$A$310:$A$615,0))/100*INDEX(gDP!S$6:S$271,MATCH(totalExpenditure!$A133,gDP!$B$6:$B$271))=0,"",INDEX([2]pivotTable!D$310:D$615,MATCH(totalExpenditure!$A133,[2]pivotTable!$A$310:$A$615,0))/100*INDEX(gDP!S$6:S$271,MATCH(totalExpenditure!$A133,gDP!$B$6:$B$271)))</f>
        <v>#N/A</v>
      </c>
      <c r="BD133" s="77" t="e">
        <f>IF(INDEX([2]pivotTable!E$310:E$615,MATCH(totalExpenditure!$A133,[2]pivotTable!$A$310:$A$615,0))/100*INDEX(gDP!T$6:T$271,MATCH(totalExpenditure!$A133,gDP!$B$6:$B$271))=0,"",INDEX([2]pivotTable!E$310:E$615,MATCH(totalExpenditure!$A133,[2]pivotTable!$A$310:$A$615,0))/100*INDEX(gDP!T$6:T$271,MATCH(totalExpenditure!$A133,gDP!$B$6:$B$271)))</f>
        <v>#N/A</v>
      </c>
      <c r="BE133" s="77" t="e">
        <f>IF(INDEX([2]pivotTable!F$310:F$615,MATCH(totalExpenditure!$A133,[2]pivotTable!$A$310:$A$615,0))/100*INDEX(gDP!U$6:U$271,MATCH(totalExpenditure!$A133,gDP!$B$6:$B$271))=0,"",INDEX([2]pivotTable!F$310:F$615,MATCH(totalExpenditure!$A133,[2]pivotTable!$A$310:$A$615,0))/100*INDEX(gDP!U$6:U$271,MATCH(totalExpenditure!$A133,gDP!$B$6:$B$271)))</f>
        <v>#N/A</v>
      </c>
      <c r="BF133" s="77" t="e">
        <f>IF(INDEX([2]pivotTable!G$310:G$615,MATCH(totalExpenditure!$A133,[2]pivotTable!$A$310:$A$615,0))/100*INDEX(gDP!V$6:V$271,MATCH(totalExpenditure!$A133,gDP!$B$6:$B$271))=0,"",INDEX([2]pivotTable!G$310:G$615,MATCH(totalExpenditure!$A133,[2]pivotTable!$A$310:$A$615,0))/100*INDEX(gDP!V$6:V$271,MATCH(totalExpenditure!$A133,gDP!$B$6:$B$271)))</f>
        <v>#N/A</v>
      </c>
      <c r="BG133" s="77" t="e">
        <f>IF(INDEX([2]pivotTable!H$310:H$615,MATCH(totalExpenditure!$A133,[2]pivotTable!$A$310:$A$615,0))/100*INDEX(gDP!W$6:W$271,MATCH(totalExpenditure!$A133,gDP!$B$6:$B$271))=0,"",INDEX([2]pivotTable!H$310:H$615,MATCH(totalExpenditure!$A133,[2]pivotTable!$A$310:$A$615,0))/100*INDEX(gDP!W$6:W$271,MATCH(totalExpenditure!$A133,gDP!$B$6:$B$271)))</f>
        <v>#N/A</v>
      </c>
      <c r="BH133" s="77" t="e">
        <f>IF(INDEX([2]pivotTable!I$310:I$615,MATCH(totalExpenditure!$A133,[2]pivotTable!$A$310:$A$615,0))/100*INDEX(gDP!X$6:X$271,MATCH(totalExpenditure!$A133,gDP!$B$6:$B$271))=0,"",INDEX([2]pivotTable!I$310:I$615,MATCH(totalExpenditure!$A133,[2]pivotTable!$A$310:$A$615,0))/100*INDEX(gDP!X$6:X$271,MATCH(totalExpenditure!$A133,gDP!$B$6:$B$271)))</f>
        <v>#N/A</v>
      </c>
      <c r="BI133" s="77" t="e">
        <f>IF(INDEX([2]pivotTable!J$310:J$615,MATCH(totalExpenditure!$A133,[2]pivotTable!$A$310:$A$615,0))/100*INDEX(gDP!Y$6:Y$271,MATCH(totalExpenditure!$A133,gDP!$B$6:$B$271))=0,"",INDEX([2]pivotTable!J$310:J$615,MATCH(totalExpenditure!$A133,[2]pivotTable!$A$310:$A$615,0))/100*INDEX(gDP!Y$6:Y$271,MATCH(totalExpenditure!$A133,gDP!$B$6:$B$271)))</f>
        <v>#N/A</v>
      </c>
      <c r="BJ133" s="77" t="e">
        <f>IF(INDEX([2]pivotTable!K$310:K$615,MATCH(totalExpenditure!$A133,[2]pivotTable!$A$310:$A$615,0))/100*INDEX(gDP!Z$6:Z$271,MATCH(totalExpenditure!$A133,gDP!$B$6:$B$271))=0,"",INDEX([2]pivotTable!K$310:K$615,MATCH(totalExpenditure!$A133,[2]pivotTable!$A$310:$A$615,0))/100*INDEX(gDP!Z$6:Z$271,MATCH(totalExpenditure!$A133,gDP!$B$6:$B$271)))</f>
        <v>#N/A</v>
      </c>
      <c r="BK133" s="77" t="e">
        <f>IF(INDEX([2]pivotTable!L$310:L$615,MATCH(totalExpenditure!$A133,[2]pivotTable!$A$310:$A$615,0))/100*INDEX(gDP!AA$6:AA$271,MATCH(totalExpenditure!$A133,gDP!$B$6:$B$271))=0,"",INDEX([2]pivotTable!L$310:L$615,MATCH(totalExpenditure!$A133,[2]pivotTable!$A$310:$A$615,0))/100*INDEX(gDP!AA$6:AA$271,MATCH(totalExpenditure!$A133,gDP!$B$6:$B$271)))</f>
        <v>#N/A</v>
      </c>
      <c r="BL133" s="77" t="e">
        <f>IF(INDEX([2]pivotTable!M$310:M$615,MATCH(totalExpenditure!$A133,[2]pivotTable!$A$310:$A$615,0))/100*INDEX(gDP!AB$6:AB$271,MATCH(totalExpenditure!$A133,gDP!$B$6:$B$271))=0,"",INDEX([2]pivotTable!M$310:M$615,MATCH(totalExpenditure!$A133,[2]pivotTable!$A$310:$A$615,0))/100*INDEX(gDP!AB$6:AB$271,MATCH(totalExpenditure!$A133,gDP!$B$6:$B$271)))</f>
        <v>#N/A</v>
      </c>
      <c r="BM133" s="77" t="e">
        <f>IF(INDEX([2]pivotTable!N$310:N$615,MATCH(totalExpenditure!$A133,[2]pivotTable!$A$310:$A$615,0))/100*INDEX(gDP!AC$6:AC$271,MATCH(totalExpenditure!$A133,gDP!$B$6:$B$271))=0,"",INDEX([2]pivotTable!N$310:N$615,MATCH(totalExpenditure!$A133,[2]pivotTable!$A$310:$A$615,0))/100*INDEX(gDP!AC$6:AC$271,MATCH(totalExpenditure!$A133,gDP!$B$6:$B$271)))</f>
        <v>#N/A</v>
      </c>
      <c r="BN133" s="77" t="e">
        <f>IF(INDEX([2]pivotTable!O$310:O$615,MATCH(totalExpenditure!$A133,[2]pivotTable!$A$310:$A$615,0))/100*INDEX(gDP!AD$6:AD$271,MATCH(totalExpenditure!$A133,gDP!$B$6:$B$271))=0,"",INDEX([2]pivotTable!O$310:O$615,MATCH(totalExpenditure!$A133,[2]pivotTable!$A$310:$A$615,0))/100*INDEX(gDP!AD$6:AD$271,MATCH(totalExpenditure!$A133,gDP!$B$6:$B$271)))</f>
        <v>#N/A</v>
      </c>
      <c r="BO133" s="77" t="e">
        <f>IF(INDEX([2]pivotTable!P$310:P$615,MATCH(totalExpenditure!$A133,[2]pivotTable!$A$310:$A$615,0))/100*INDEX(gDP!AE$6:AE$271,MATCH(totalExpenditure!$A133,gDP!$B$6:$B$271))=0,"",INDEX([2]pivotTable!P$310:P$615,MATCH(totalExpenditure!$A133,[2]pivotTable!$A$310:$A$615,0))/100*INDEX(gDP!AE$6:AE$271,MATCH(totalExpenditure!$A133,gDP!$B$6:$B$271)))</f>
        <v>#N/A</v>
      </c>
      <c r="BP133" s="77" t="e">
        <f>IF(INDEX([2]pivotTable!Q$310:Q$615,MATCH(totalExpenditure!$A133,[2]pivotTable!$A$310:$A$615,0))/100*INDEX(gDP!AF$6:AF$271,MATCH(totalExpenditure!$A133,gDP!$B$6:$B$271))=0,"",INDEX([2]pivotTable!Q$310:Q$615,MATCH(totalExpenditure!$A133,[2]pivotTable!$A$310:$A$615,0))/100*INDEX(gDP!AF$6:AF$271,MATCH(totalExpenditure!$A133,gDP!$B$6:$B$271)))</f>
        <v>#N/A</v>
      </c>
      <c r="BQ133" s="77" t="e">
        <f>IF(INDEX([2]pivotTable!R$310:R$615,MATCH(totalExpenditure!$A133,[2]pivotTable!$A$310:$A$615,0))/100*INDEX(gDP!AG$6:AG$271,MATCH(totalExpenditure!$A133,gDP!$B$6:$B$271))=0,"",INDEX([2]pivotTable!R$310:R$615,MATCH(totalExpenditure!$A133,[2]pivotTable!$A$310:$A$615,0))/100*INDEX(gDP!AG$6:AG$271,MATCH(totalExpenditure!$A133,gDP!$B$6:$B$271)))</f>
        <v>#N/A</v>
      </c>
      <c r="BR133" s="77" t="e">
        <f>IF(INDEX([2]pivotTable!S$310:S$615,MATCH(totalExpenditure!$A133,[2]pivotTable!$A$310:$A$615,0))/100*INDEX(gDP!AH$6:AH$271,MATCH(totalExpenditure!$A133,gDP!$B$6:$B$271))=0,"",INDEX([2]pivotTable!S$310:S$615,MATCH(totalExpenditure!$A133,[2]pivotTable!$A$310:$A$615,0))/100*INDEX(gDP!AH$6:AH$271,MATCH(totalExpenditure!$A133,gDP!$B$6:$B$271)))</f>
        <v>#N/A</v>
      </c>
      <c r="BS133" s="77" t="e">
        <f>IF(INDEX([2]pivotTable!T$310:T$615,MATCH(totalExpenditure!$A133,[2]pivotTable!$A$310:$A$615,0))/100*INDEX(gDP!AI$6:AI$271,MATCH(totalExpenditure!$A133,gDP!$B$6:$B$271))=0,"",INDEX([2]pivotTable!T$310:T$615,MATCH(totalExpenditure!$A133,[2]pivotTable!$A$310:$A$615,0))/100*INDEX(gDP!AI$6:AI$271,MATCH(totalExpenditure!$A133,gDP!$B$6:$B$271)))</f>
        <v>#N/A</v>
      </c>
      <c r="BT133" s="77" t="e">
        <f>IF(INDEX([2]pivotTable!U$310:U$615,MATCH(totalExpenditure!$A133,[2]pivotTable!$A$310:$A$615,0))/100*INDEX(gDP!AJ$6:AJ$271,MATCH(totalExpenditure!$A133,gDP!$B$6:$B$271))=0,"",INDEX([2]pivotTable!U$310:U$615,MATCH(totalExpenditure!$A133,[2]pivotTable!$A$310:$A$615,0))/100*INDEX(gDP!AJ$6:AJ$271,MATCH(totalExpenditure!$A133,gDP!$B$6:$B$271)))</f>
        <v>#N/A</v>
      </c>
      <c r="BU133" s="77" t="e">
        <f>IF(INDEX([2]pivotTable!V$310:V$615,MATCH(totalExpenditure!$A133,[2]pivotTable!$A$310:$A$615,0))/100*INDEX(gDP!AK$6:AK$271,MATCH(totalExpenditure!$A133,gDP!$B$6:$B$271))=0,"",INDEX([2]pivotTable!V$310:V$615,MATCH(totalExpenditure!$A133,[2]pivotTable!$A$310:$A$615,0))/100*INDEX(gDP!AK$6:AK$271,MATCH(totalExpenditure!$A133,gDP!$B$6:$B$271)))</f>
        <v>#N/A</v>
      </c>
      <c r="BV133" s="77" t="e">
        <f>IF(INDEX([2]pivotTable!W$310:W$615,MATCH(totalExpenditure!$A133,[2]pivotTable!$A$310:$A$615,0))/100*INDEX(gDP!AL$6:AL$271,MATCH(totalExpenditure!$A133,gDP!$B$6:$B$271))=0,"",INDEX([2]pivotTable!W$310:W$615,MATCH(totalExpenditure!$A133,[2]pivotTable!$A$310:$A$615,0))/100*INDEX(gDP!AL$6:AL$271,MATCH(totalExpenditure!$A133,gDP!$B$6:$B$271)))</f>
        <v>#N/A</v>
      </c>
      <c r="BW133" s="77" t="e">
        <f>IF(INDEX([2]pivotTable!X$310:X$615,MATCH(totalExpenditure!$A133,[2]pivotTable!$A$310:$A$615,0))/100*INDEX(gDP!AM$6:AM$271,MATCH(totalExpenditure!$A133,gDP!$B$6:$B$271))=0,"",INDEX([2]pivotTable!X$310:X$615,MATCH(totalExpenditure!$A133,[2]pivotTable!$A$310:$A$615,0))/100*INDEX(gDP!AM$6:AM$271,MATCH(totalExpenditure!$A133,gDP!$B$6:$B$271)))</f>
        <v>#N/A</v>
      </c>
      <c r="BX133" s="77" t="e">
        <f>IF(INDEX([2]pivotTable!Y$310:Y$615,MATCH(totalExpenditure!$A133,[2]pivotTable!$A$310:$A$615,0))/100*INDEX(gDP!AN$6:AN$271,MATCH(totalExpenditure!$A133,gDP!$B$6:$B$271))=0,"",INDEX([2]pivotTable!Y$310:Y$615,MATCH(totalExpenditure!$A133,[2]pivotTable!$A$310:$A$615,0))/100*INDEX(gDP!AN$6:AN$271,MATCH(totalExpenditure!$A133,gDP!$B$6:$B$271)))</f>
        <v>#N/A</v>
      </c>
      <c r="BY133" s="77" t="e">
        <f>IF(INDEX([2]pivotTable!Z$310:Z$615,MATCH(totalExpenditure!$A133,[2]pivotTable!$A$310:$A$615,0))/100*INDEX(gDP!AO$6:AO$271,MATCH(totalExpenditure!$A133,gDP!$B$6:$B$271))=0,"",INDEX([2]pivotTable!Z$310:Z$615,MATCH(totalExpenditure!$A133,[2]pivotTable!$A$310:$A$615,0))/100*INDEX(gDP!AO$6:AO$271,MATCH(totalExpenditure!$A133,gDP!$B$6:$B$271)))</f>
        <v>#N/A</v>
      </c>
      <c r="BZ133" s="77" t="e">
        <f>IF(INDEX([2]pivotTable!AA$310:AA$615,MATCH(totalExpenditure!$A133,[2]pivotTable!$A$310:$A$615,0))/100*INDEX(gDP!AP$6:AP$271,MATCH(totalExpenditure!$A133,gDP!$B$6:$B$271))=0,"",INDEX([2]pivotTable!AA$310:AA$615,MATCH(totalExpenditure!$A133,[2]pivotTable!$A$310:$A$615,0))/100*INDEX(gDP!AP$6:AP$271,MATCH(totalExpenditure!$A133,gDP!$B$6:$B$271)))</f>
        <v>#N/A</v>
      </c>
      <c r="CA133" s="77" t="e">
        <f>IF(INDEX([2]pivotTable!AB$310:AB$615,MATCH(totalExpenditure!$A133,[2]pivotTable!$A$310:$A$615,0))/100*INDEX(gDP!AQ$6:AQ$271,MATCH(totalExpenditure!$A133,gDP!$B$6:$B$271))=0,"",INDEX([2]pivotTable!AB$310:AB$615,MATCH(totalExpenditure!$A133,[2]pivotTable!$A$310:$A$615,0))/100*INDEX(gDP!AQ$6:AQ$271,MATCH(totalExpenditure!$A133,gDP!$B$6:$B$271)))</f>
        <v>#N/A</v>
      </c>
      <c r="CB133" s="77" t="e">
        <f>IF(INDEX([2]pivotTable!AC$310:AC$615,MATCH(totalExpenditure!$A133,[2]pivotTable!$A$310:$A$615,0))/100*INDEX(gDP!AR$6:AR$271,MATCH(totalExpenditure!$A133,gDP!$B$6:$B$271))=0,"",INDEX([2]pivotTable!AC$310:AC$615,MATCH(totalExpenditure!$A133,[2]pivotTable!$A$310:$A$615,0))/100*INDEX(gDP!AR$6:AR$271,MATCH(totalExpenditure!$A133,gDP!$B$6:$B$271)))</f>
        <v>#N/A</v>
      </c>
      <c r="CC133" s="77" t="e">
        <f>IF(INDEX([2]pivotTable!AD$310:AD$615,MATCH(totalExpenditure!$A133,[2]pivotTable!$A$310:$A$615,0))/100*INDEX(gDP!AS$6:AS$271,MATCH(totalExpenditure!$A133,gDP!$B$6:$B$271))=0,"",INDEX([2]pivotTable!AD$310:AD$615,MATCH(totalExpenditure!$A133,[2]pivotTable!$A$310:$A$615,0))/100*INDEX(gDP!AS$6:AS$271,MATCH(totalExpenditure!$A133,gDP!$B$6:$B$271)))</f>
        <v>#N/A</v>
      </c>
      <c r="CD133" s="77" t="e">
        <f>IF(INDEX([2]pivotTable!AE$310:AE$615,MATCH(totalExpenditure!$A133,[2]pivotTable!$A$310:$A$615,0))/100*INDEX(gDP!AT$6:AT$271,MATCH(totalExpenditure!$A133,gDP!$B$6:$B$271))=0,"",INDEX([2]pivotTable!AE$310:AE$615,MATCH(totalExpenditure!$A133,[2]pivotTable!$A$310:$A$615,0))/100*INDEX(gDP!AT$6:AT$271,MATCH(totalExpenditure!$A133,gDP!$B$6:$B$271)))</f>
        <v>#N/A</v>
      </c>
      <c r="CE133" s="77" t="e">
        <f>IF(INDEX([2]pivotTable!AF$310:AF$615,MATCH(totalExpenditure!$A133,[2]pivotTable!$A$310:$A$615,0))/100*INDEX(gDP!AU$6:AU$271,MATCH(totalExpenditure!$A133,gDP!$B$6:$B$271))=0,"",INDEX([2]pivotTable!AF$310:AF$615,MATCH(totalExpenditure!$A133,[2]pivotTable!$A$310:$A$615,0))/100*INDEX(gDP!AU$6:AU$271,MATCH(totalExpenditure!$A133,gDP!$B$6:$B$271)))</f>
        <v>#N/A</v>
      </c>
      <c r="CF133" s="77" t="e">
        <f>IF(INDEX([2]pivotTable!AG$310:AG$615,MATCH(totalExpenditure!$A133,[2]pivotTable!$A$310:$A$615,0))/100*INDEX(gDP!AV$6:AV$271,MATCH(totalExpenditure!$A133,gDP!$B$6:$B$271))=0,"",INDEX([2]pivotTable!AG$310:AG$615,MATCH(totalExpenditure!$A133,[2]pivotTable!$A$310:$A$615,0))/100*INDEX(gDP!AV$6:AV$271,MATCH(totalExpenditure!$A133,gDP!$B$6:$B$271)))</f>
        <v>#N/A</v>
      </c>
      <c r="CG133" s="77" t="e">
        <f>IF(INDEX([2]pivotTable!AH$310:AH$615,MATCH(totalExpenditure!$A133,[2]pivotTable!$A$310:$A$615,0))/100*INDEX(gDP!AW$6:AW$271,MATCH(totalExpenditure!$A133,gDP!$B$6:$B$271))=0,"",INDEX([2]pivotTable!AH$310:AH$615,MATCH(totalExpenditure!$A133,[2]pivotTable!$A$310:$A$615,0))/100*INDEX(gDP!AW$6:AW$271,MATCH(totalExpenditure!$A133,gDP!$B$6:$B$271)))</f>
        <v>#N/A</v>
      </c>
      <c r="CH133" s="77" t="e">
        <f>IF(INDEX([2]pivotTable!AI$310:AI$615,MATCH(totalExpenditure!$A133,[2]pivotTable!$A$310:$A$615,0))/100*INDEX(gDP!AX$6:AX$271,MATCH(totalExpenditure!$A133,gDP!$B$6:$B$271))=0,"",INDEX([2]pivotTable!AI$310:AI$615,MATCH(totalExpenditure!$A133,[2]pivotTable!$A$310:$A$615,0))/100*INDEX(gDP!AX$6:AX$271,MATCH(totalExpenditure!$A133,gDP!$B$6:$B$271)))</f>
        <v>#N/A</v>
      </c>
      <c r="CI133" s="77" t="e">
        <f>IF(INDEX([2]pivotTable!AJ$310:AJ$615,MATCH(totalExpenditure!$A133,[2]pivotTable!$A$310:$A$615,0))/100*INDEX(gDP!AY$6:AY$271,MATCH(totalExpenditure!$A133,gDP!$B$6:$B$271))=0,"",INDEX([2]pivotTable!AJ$310:AJ$615,MATCH(totalExpenditure!$A133,[2]pivotTable!$A$310:$A$615,0))/100*INDEX(gDP!AY$6:AY$271,MATCH(totalExpenditure!$A133,gDP!$B$6:$B$271)))</f>
        <v>#N/A</v>
      </c>
      <c r="CJ133" s="77" t="e">
        <f>IF(INDEX([2]pivotTable!AK$310:AK$615,MATCH(totalExpenditure!$A133,[2]pivotTable!$A$310:$A$615,0))/100*INDEX(gDP!AZ$6:AZ$271,MATCH(totalExpenditure!$A133,gDP!$B$6:$B$271))=0,"",INDEX([2]pivotTable!AK$310:AK$615,MATCH(totalExpenditure!$A133,[2]pivotTable!$A$310:$A$615,0))/100*INDEX(gDP!AZ$6:AZ$271,MATCH(totalExpenditure!$A133,gDP!$B$6:$B$271)))</f>
        <v>#N/A</v>
      </c>
      <c r="CK133" s="77" t="e">
        <f>IF(INDEX([2]pivotTable!AL$310:AL$615,MATCH(totalExpenditure!$A133,[2]pivotTable!$A$310:$A$615,0))/100*INDEX(gDP!BA$6:BA$271,MATCH(totalExpenditure!$A133,gDP!$B$6:$B$271))=0,"",INDEX([2]pivotTable!AL$310:AL$615,MATCH(totalExpenditure!$A133,[2]pivotTable!$A$310:$A$615,0))/100*INDEX(gDP!BA$6:BA$271,MATCH(totalExpenditure!$A133,gDP!$B$6:$B$271)))</f>
        <v>#N/A</v>
      </c>
      <c r="CL133" s="77" t="e">
        <f>IF(INDEX([2]pivotTable!AM$310:AM$615,MATCH(totalExpenditure!$A133,[2]pivotTable!$A$310:$A$615,0))/100*INDEX(gDP!BB$6:BB$271,MATCH(totalExpenditure!$A133,gDP!$B$6:$B$271))=0,"",INDEX([2]pivotTable!AM$310:AM$615,MATCH(totalExpenditure!$A133,[2]pivotTable!$A$310:$A$615,0))/100*INDEX(gDP!BB$6:BB$271,MATCH(totalExpenditure!$A133,gDP!$B$6:$B$271)))</f>
        <v>#N/A</v>
      </c>
      <c r="CM133" s="77" t="e">
        <f>IF(INDEX([2]pivotTable!AN$310:AN$615,MATCH(totalExpenditure!$A133,[2]pivotTable!$A$310:$A$615,0))/100*INDEX(gDP!BC$6:BC$271,MATCH(totalExpenditure!$A133,gDP!$B$6:$B$271))=0,"",INDEX([2]pivotTable!AN$310:AN$615,MATCH(totalExpenditure!$A133,[2]pivotTable!$A$310:$A$615,0))/100*INDEX(gDP!BC$6:BC$271,MATCH(totalExpenditure!$A133,gDP!$B$6:$B$271)))</f>
        <v>#N/A</v>
      </c>
      <c r="CN133" s="77" t="e">
        <f>IF(INDEX([2]pivotTable!AO$310:AO$615,MATCH(totalExpenditure!$A133,[2]pivotTable!$A$310:$A$615,0))/100*INDEX(gDP!BD$6:BD$271,MATCH(totalExpenditure!$A133,gDP!$B$6:$B$271))=0,"",INDEX([2]pivotTable!AO$310:AO$615,MATCH(totalExpenditure!$A133,[2]pivotTable!$A$310:$A$615,0))/100*INDEX(gDP!BD$6:BD$271,MATCH(totalExpenditure!$A133,gDP!$B$6:$B$271)))</f>
        <v>#N/A</v>
      </c>
      <c r="CO133" s="77" t="e">
        <f>IF(INDEX([2]pivotTable!AP$310:AP$615,MATCH(totalExpenditure!$A133,[2]pivotTable!$A$310:$A$615,0))/100*INDEX(gDP!BE$6:BE$271,MATCH(totalExpenditure!$A133,gDP!$B$6:$B$271))=0,"",INDEX([2]pivotTable!AP$310:AP$615,MATCH(totalExpenditure!$A133,[2]pivotTable!$A$310:$A$615,0))/100*INDEX(gDP!BE$6:BE$271,MATCH(totalExpenditure!$A133,gDP!$B$6:$B$271)))</f>
        <v>#N/A</v>
      </c>
      <c r="CP133" s="77" t="e">
        <f>IF(INDEX([2]pivotTable!AQ$310:AQ$615,MATCH(totalExpenditure!$A133,[2]pivotTable!$A$310:$A$615,0))/100*INDEX(gDP!BF$6:BF$271,MATCH(totalExpenditure!$A133,gDP!$B$6:$B$271))=0,"",INDEX([2]pivotTable!AQ$310:AQ$615,MATCH(totalExpenditure!$A133,[2]pivotTable!$A$310:$A$615,0))/100*INDEX(gDP!BF$6:BF$271,MATCH(totalExpenditure!$A133,gDP!$B$6:$B$271)))</f>
        <v>#N/A</v>
      </c>
      <c r="CQ133" s="77" t="e">
        <f>IF(INDEX([2]pivotTable!AR$310:AR$615,MATCH(totalExpenditure!$A133,[2]pivotTable!$A$310:$A$615,0))/100*INDEX(gDP!BG$6:BG$271,MATCH(totalExpenditure!$A133,gDP!$B$6:$B$271))=0,"",INDEX([2]pivotTable!AR$310:AR$615,MATCH(totalExpenditure!$A133,[2]pivotTable!$A$310:$A$615,0))/100*INDEX(gDP!BG$6:BG$271,MATCH(totalExpenditure!$A133,gDP!$B$6:$B$271)))</f>
        <v>#N/A</v>
      </c>
      <c r="CR133" s="77" t="e">
        <f>IF(INDEX([2]pivotTable!AS$310:AS$615,MATCH(totalExpenditure!$A133,[2]pivotTable!$A$310:$A$615,0))/100*INDEX(gDP!BH$6:BH$271,MATCH(totalExpenditure!$A133,gDP!$B$6:$B$271))=0,"",INDEX([2]pivotTable!AS$310:AS$615,MATCH(totalExpenditure!$A133,[2]pivotTable!$A$310:$A$615,0))/100*INDEX(gDP!BH$6:BH$271,MATCH(totalExpenditure!$A133,gDP!$B$6:$B$271)))</f>
        <v>#N/A</v>
      </c>
      <c r="CS133" s="77" t="e">
        <f>IF(INDEX([2]pivotTable!AT$310:AT$615,MATCH(totalExpenditure!$A133,[2]pivotTable!$A$310:$A$615,0))/100*INDEX(gDP!BI$6:BI$271,MATCH(totalExpenditure!$A133,gDP!$B$6:$B$271))=0,"",INDEX([2]pivotTable!AT$310:AT$615,MATCH(totalExpenditure!$A133,[2]pivotTable!$A$310:$A$615,0))/100*INDEX(gDP!BI$6:BI$271,MATCH(totalExpenditure!$A133,gDP!$B$6:$B$271)))</f>
        <v>#N/A</v>
      </c>
      <c r="CT133" s="77" t="e">
        <f>IF(INDEX([2]pivotTable!AU$310:AU$615,MATCH(totalExpenditure!$A133,[2]pivotTable!$A$310:$A$615,0))/100*INDEX(gDP!BJ$6:BJ$271,MATCH(totalExpenditure!$A133,gDP!$B$6:$B$271))=0,"",INDEX([2]pivotTable!AU$310:AU$615,MATCH(totalExpenditure!$A133,[2]pivotTable!$A$310:$A$615,0))/100*INDEX(gDP!BJ$6:BJ$271,MATCH(totalExpenditure!$A133,gDP!$B$6:$B$271)))</f>
        <v>#N/A</v>
      </c>
      <c r="CU133" s="77" t="e">
        <f>IF(INDEX([2]pivotTable!AV$310:AV$615,MATCH(totalExpenditure!$A133,[2]pivotTable!$A$310:$A$615,0))/100*INDEX(gDP!BK$6:BK$271,MATCH(totalExpenditure!$A133,gDP!$B$6:$B$271))=0,"",INDEX([2]pivotTable!AV$310:AV$615,MATCH(totalExpenditure!$A133,[2]pivotTable!$A$310:$A$615,0))/100*INDEX(gDP!BK$6:BK$271,MATCH(totalExpenditure!$A133,gDP!$B$6:$B$271)))</f>
        <v>#N/A</v>
      </c>
      <c r="CV133" s="77" t="e">
        <f>IF(INDEX([2]pivotTable!AW$310:AW$615,MATCH(totalExpenditure!$A133,[2]pivotTable!$A$310:$A$615,0))/100*INDEX(gDP!BL$6:BL$271,MATCH(totalExpenditure!$A133,gDP!$B$6:$B$271))=0,"",INDEX([2]pivotTable!AW$310:AW$615,MATCH(totalExpenditure!$A133,[2]pivotTable!$A$310:$A$615,0))/100*INDEX(gDP!BL$6:BL$271,MATCH(totalExpenditure!$A133,gDP!$B$6:$B$271)))</f>
        <v>#N/A</v>
      </c>
      <c r="CW133" s="77" t="e">
        <f>IF(INDEX([2]pivotTable!AX$310:AX$615,MATCH(totalExpenditure!$A133,[2]pivotTable!$A$310:$A$615,0))/100*INDEX(gDP!BM$6:BM$271,MATCH(totalExpenditure!$A133,gDP!$B$6:$B$271))=0,"",INDEX([2]pivotTable!AX$310:AX$615,MATCH(totalExpenditure!$A133,[2]pivotTable!$A$310:$A$615,0))/100*INDEX(gDP!BM$6:BM$271,MATCH(totalExpenditure!$A133,gDP!$B$6:$B$271)))</f>
        <v>#N/A</v>
      </c>
      <c r="CX133" s="77" t="e">
        <f>IF(INDEX([2]pivotTable!AY$310:AY$615,MATCH(totalExpenditure!$A133,[2]pivotTable!$A$310:$A$615,0))/100*INDEX(gDP!BN$6:BN$271,MATCH(totalExpenditure!$A133,gDP!$B$6:$B$271))=0,"",INDEX([2]pivotTable!AY$310:AY$615,MATCH(totalExpenditure!$A133,[2]pivotTable!$A$310:$A$615,0))/100*INDEX(gDP!BN$6:BN$271,MATCH(totalExpenditure!$A133,gDP!$B$6:$B$271)))</f>
        <v>#N/A</v>
      </c>
      <c r="CY133" s="77" t="e">
        <f>IF(INDEX([2]pivotTable!AZ$310:AZ$615,MATCH(totalExpenditure!$A133,[2]pivotTable!$A$310:$A$615,0))/100*INDEX(gDP!BO$6:BO$271,MATCH(totalExpenditure!$A133,gDP!$B$6:$B$271))=0,"",INDEX([2]pivotTable!AZ$310:AZ$615,MATCH(totalExpenditure!$A133,[2]pivotTable!$A$310:$A$615,0))/100*INDEX(gDP!BO$6:BO$271,MATCH(totalExpenditure!$A133,gDP!$B$6:$B$271)))</f>
        <v>#N/A</v>
      </c>
      <c r="CZ133" s="77" t="e">
        <f>IF(B133="","",IF(BA133="","",B133-B133+INDEX(gDP!Q$6:Q$271,MATCH(totalExpenditure!$A133,gDP!$B$6:$B$271))))</f>
        <v>#N/A</v>
      </c>
      <c r="DA133" s="77" t="e">
        <f>IF(C133="","",IF(BB133="","",C133-C133+INDEX(gDP!R$6:R$271,MATCH(totalExpenditure!$A133,gDP!$B$6:$B$271))))</f>
        <v>#N/A</v>
      </c>
      <c r="DB133" s="77" t="e">
        <f>IF(D133="","",IF(BC133="","",D133-D133+INDEX(gDP!S$6:S$271,MATCH(totalExpenditure!$A133,gDP!$B$6:$B$271))))</f>
        <v>#N/A</v>
      </c>
      <c r="DC133" s="77" t="e">
        <f>IF(E133="","",IF(BD133="","",E133-E133+INDEX(gDP!T$6:T$271,MATCH(totalExpenditure!$A133,gDP!$B$6:$B$271))))</f>
        <v>#N/A</v>
      </c>
      <c r="DD133" s="77" t="e">
        <f>IF(F133="","",IF(BE133="","",F133-F133+INDEX(gDP!U$6:U$271,MATCH(totalExpenditure!$A133,gDP!$B$6:$B$271))))</f>
        <v>#N/A</v>
      </c>
      <c r="DE133" s="77" t="e">
        <f>IF(G133="","",IF(BF133="","",G133-G133+INDEX(gDP!V$6:V$271,MATCH(totalExpenditure!$A133,gDP!$B$6:$B$271))))</f>
        <v>#N/A</v>
      </c>
      <c r="DF133" s="77" t="e">
        <f>IF(H133="","",IF(BG133="","",H133-H133+INDEX(gDP!W$6:W$271,MATCH(totalExpenditure!$A133,gDP!$B$6:$B$271))))</f>
        <v>#N/A</v>
      </c>
      <c r="DG133" s="77" t="e">
        <f>IF(I133="","",IF(BH133="","",I133-I133+INDEX(gDP!X$6:X$271,MATCH(totalExpenditure!$A133,gDP!$B$6:$B$271))))</f>
        <v>#N/A</v>
      </c>
      <c r="DH133" s="77" t="e">
        <f>IF(J133="","",IF(BI133="","",J133-J133+INDEX(gDP!Y$6:Y$271,MATCH(totalExpenditure!$A133,gDP!$B$6:$B$271))))</f>
        <v>#N/A</v>
      </c>
      <c r="DI133" s="77" t="e">
        <f>IF(K133="","",IF(BJ133="","",K133-K133+INDEX(gDP!Z$6:Z$271,MATCH(totalExpenditure!$A133,gDP!$B$6:$B$271))))</f>
        <v>#N/A</v>
      </c>
      <c r="DJ133" s="77" t="e">
        <f>IF(L133="","",IF(BK133="","",L133-L133+INDEX(gDP!AA$6:AA$271,MATCH(totalExpenditure!$A133,gDP!$B$6:$B$271))))</f>
        <v>#N/A</v>
      </c>
      <c r="DK133" s="77" t="e">
        <f>IF(M133="","",IF(BL133="","",M133-M133+INDEX(gDP!AB$6:AB$271,MATCH(totalExpenditure!$A133,gDP!$B$6:$B$271))))</f>
        <v>#N/A</v>
      </c>
      <c r="DL133" s="77" t="e">
        <f>IF(N133="","",IF(BM133="","",N133-N133+INDEX(gDP!AC$6:AC$271,MATCH(totalExpenditure!$A133,gDP!$B$6:$B$271))))</f>
        <v>#N/A</v>
      </c>
      <c r="DM133" s="77" t="e">
        <f>IF(O133="","",IF(BN133="","",O133-O133+INDEX(gDP!AD$6:AD$271,MATCH(totalExpenditure!$A133,gDP!$B$6:$B$271))))</f>
        <v>#N/A</v>
      </c>
      <c r="DN133" s="77" t="e">
        <f>IF(P133="","",IF(BO133="","",P133-P133+INDEX(gDP!AE$6:AE$271,MATCH(totalExpenditure!$A133,gDP!$B$6:$B$271))))</f>
        <v>#N/A</v>
      </c>
      <c r="DO133" s="77" t="e">
        <f>IF(Q133="","",IF(BP133="","",Q133-Q133+INDEX(gDP!AF$6:AF$271,MATCH(totalExpenditure!$A133,gDP!$B$6:$B$271))))</f>
        <v>#N/A</v>
      </c>
      <c r="DP133" s="77" t="e">
        <f>IF(R133="","",IF(BQ133="","",R133-R133+INDEX(gDP!AG$6:AG$271,MATCH(totalExpenditure!$A133,gDP!$B$6:$B$271))))</f>
        <v>#N/A</v>
      </c>
      <c r="DQ133" s="77" t="e">
        <f>IF(S133="","",IF(BR133="","",S133-S133+INDEX(gDP!AH$6:AH$271,MATCH(totalExpenditure!$A133,gDP!$B$6:$B$271))))</f>
        <v>#N/A</v>
      </c>
      <c r="DR133" s="77" t="e">
        <f>IF(T133="","",IF(BS133="","",T133-T133+INDEX(gDP!AI$6:AI$271,MATCH(totalExpenditure!$A133,gDP!$B$6:$B$271))))</f>
        <v>#N/A</v>
      </c>
      <c r="DS133" s="77" t="e">
        <f>IF(U133="","",IF(BT133="","",U133-U133+INDEX(gDP!AJ$6:AJ$271,MATCH(totalExpenditure!$A133,gDP!$B$6:$B$271))))</f>
        <v>#N/A</v>
      </c>
      <c r="DT133" s="77" t="e">
        <f>IF(V133="","",IF(BU133="","",V133-V133+INDEX(gDP!AK$6:AK$271,MATCH(totalExpenditure!$A133,gDP!$B$6:$B$271))))</f>
        <v>#N/A</v>
      </c>
      <c r="DU133" s="77" t="e">
        <f>IF(W133="","",IF(BV133="","",W133-W133+INDEX(gDP!AL$6:AL$271,MATCH(totalExpenditure!$A133,gDP!$B$6:$B$271))))</f>
        <v>#N/A</v>
      </c>
      <c r="DV133" s="77" t="e">
        <f>IF(X133="","",IF(BW133="","",X133-X133+INDEX(gDP!AM$6:AM$271,MATCH(totalExpenditure!$A133,gDP!$B$6:$B$271))))</f>
        <v>#N/A</v>
      </c>
      <c r="DW133" s="77" t="e">
        <f>IF(Y133="","",IF(BX133="","",Y133-Y133+INDEX(gDP!AN$6:AN$271,MATCH(totalExpenditure!$A133,gDP!$B$6:$B$271))))</f>
        <v>#N/A</v>
      </c>
      <c r="DX133" s="77" t="e">
        <f>IF(Z133="","",IF(BY133="","",Z133-Z133+INDEX(gDP!AO$6:AO$271,MATCH(totalExpenditure!$A133,gDP!$B$6:$B$271))))</f>
        <v>#N/A</v>
      </c>
      <c r="DY133" s="77" t="e">
        <f>IF(AA133="","",IF(BZ133="","",AA133-AA133+INDEX(gDP!AP$6:AP$271,MATCH(totalExpenditure!$A133,gDP!$B$6:$B$271))))</f>
        <v>#N/A</v>
      </c>
      <c r="DZ133" s="77" t="e">
        <f>IF(AB133="","",IF(CA133="","",AB133-AB133+INDEX(gDP!AQ$6:AQ$271,MATCH(totalExpenditure!$A133,gDP!$B$6:$B$271))))</f>
        <v>#N/A</v>
      </c>
      <c r="EA133" s="77" t="e">
        <f>IF(AC133="","",IF(CB133="","",AC133-AC133+INDEX(gDP!AR$6:AR$271,MATCH(totalExpenditure!$A133,gDP!$B$6:$B$271))))</f>
        <v>#N/A</v>
      </c>
      <c r="EB133" s="77" t="e">
        <f>IF(AD133="","",IF(CC133="","",AD133-AD133+INDEX(gDP!AS$6:AS$271,MATCH(totalExpenditure!$A133,gDP!$B$6:$B$271))))</f>
        <v>#N/A</v>
      </c>
      <c r="EC133" s="77" t="e">
        <f>IF(AE133="","",IF(CD133="","",AE133-AE133+INDEX(gDP!AT$6:AT$271,MATCH(totalExpenditure!$A133,gDP!$B$6:$B$271))))</f>
        <v>#N/A</v>
      </c>
      <c r="ED133" s="77" t="e">
        <f>IF(AF133="","",IF(CE133="","",AF133-AF133+INDEX(gDP!AU$6:AU$271,MATCH(totalExpenditure!$A133,gDP!$B$6:$B$271))))</f>
        <v>#N/A</v>
      </c>
      <c r="EE133" s="77" t="e">
        <f>IF(AG133="","",IF(CF133="","",AG133-AG133+INDEX(gDP!AV$6:AV$271,MATCH(totalExpenditure!$A133,gDP!$B$6:$B$271))))</f>
        <v>#N/A</v>
      </c>
      <c r="EF133" s="77" t="e">
        <f>IF(AH133="","",IF(CG133="","",AH133-AH133+INDEX(gDP!AW$6:AW$271,MATCH(totalExpenditure!$A133,gDP!$B$6:$B$271))))</f>
        <v>#N/A</v>
      </c>
      <c r="EG133" s="77" t="e">
        <f>IF(AI133="","",IF(CH133="","",AI133-AI133+INDEX(gDP!AX$6:AX$271,MATCH(totalExpenditure!$A133,gDP!$B$6:$B$271))))</f>
        <v>#N/A</v>
      </c>
      <c r="EH133" s="77" t="e">
        <f>IF(AJ133="","",IF(CI133="","",AJ133-AJ133+INDEX(gDP!AY$6:AY$271,MATCH(totalExpenditure!$A133,gDP!$B$6:$B$271))))</f>
        <v>#N/A</v>
      </c>
      <c r="EI133" s="77" t="e">
        <f>IF(AK133="","",IF(CJ133="","",AK133-AK133+INDEX(gDP!AZ$6:AZ$271,MATCH(totalExpenditure!$A133,gDP!$B$6:$B$271))))</f>
        <v>#N/A</v>
      </c>
      <c r="EJ133" s="77" t="e">
        <f>IF(AL133="","",IF(CK133="","",AL133-AL133+INDEX(gDP!BA$6:BA$271,MATCH(totalExpenditure!$A133,gDP!$B$6:$B$271))))</f>
        <v>#N/A</v>
      </c>
      <c r="EK133" s="77" t="e">
        <f>IF(AM133="","",IF(CL133="","",AM133-AM133+INDEX(gDP!BB$6:BB$271,MATCH(totalExpenditure!$A133,gDP!$B$6:$B$271))))</f>
        <v>#N/A</v>
      </c>
      <c r="EL133" s="77" t="e">
        <f>IF(AN133="","",IF(CM133="","",AN133-AN133+INDEX(gDP!BC$6:BC$271,MATCH(totalExpenditure!$A133,gDP!$B$6:$B$271))))</f>
        <v>#N/A</v>
      </c>
      <c r="EM133" s="77" t="e">
        <f>IF(AO133="","",IF(CN133="","",AO133-AO133+INDEX(gDP!BD$6:BD$271,MATCH(totalExpenditure!$A133,gDP!$B$6:$B$271))))</f>
        <v>#N/A</v>
      </c>
      <c r="EN133" s="77" t="e">
        <f>IF(AP133="","",IF(CO133="","",AP133-AP133+INDEX(gDP!BE$6:BE$271,MATCH(totalExpenditure!$A133,gDP!$B$6:$B$271))))</f>
        <v>#N/A</v>
      </c>
      <c r="EO133" s="77" t="e">
        <f>IF(AQ133="","",IF(CP133="","",AQ133-AQ133+INDEX(gDP!BF$6:BF$271,MATCH(totalExpenditure!$A133,gDP!$B$6:$B$271))))</f>
        <v>#N/A</v>
      </c>
      <c r="EP133" s="77" t="e">
        <f>IF(AR133="","",IF(CQ133="","",AR133-AR133+INDEX(gDP!BG$6:BG$271,MATCH(totalExpenditure!$A133,gDP!$B$6:$B$271))))</f>
        <v>#N/A</v>
      </c>
      <c r="EQ133" s="77" t="e">
        <f>IF(AS133="","",IF(CR133="","",AS133-AS133+INDEX(gDP!BH$6:BH$271,MATCH(totalExpenditure!$A133,gDP!$B$6:$B$271))))</f>
        <v>#N/A</v>
      </c>
      <c r="ER133" s="77" t="e">
        <f>IF(AT133="","",IF(CS133="","",AT133-AT133+INDEX(gDP!BI$6:BI$271,MATCH(totalExpenditure!$A133,gDP!$B$6:$B$271))))</f>
        <v>#N/A</v>
      </c>
      <c r="ES133" s="77" t="e">
        <f>IF(AU133="","",IF(CT133="","",AU133-AU133+INDEX(gDP!BJ$6:BJ$271,MATCH(totalExpenditure!$A133,gDP!$B$6:$B$271))))</f>
        <v>#N/A</v>
      </c>
      <c r="ET133" s="77" t="e">
        <f>IF(AV133="","",IF(CU133="","",AV133-AV133+INDEX(gDP!BK$6:BK$271,MATCH(totalExpenditure!$A133,gDP!$B$6:$B$271))))</f>
        <v>#N/A</v>
      </c>
      <c r="EU133" s="77" t="e">
        <f>IF(AW133="","",IF(CV133="","",AW133-AW133+INDEX(gDP!BL$6:BL$271,MATCH(totalExpenditure!$A133,gDP!$B$6:$B$271))))</f>
        <v>#N/A</v>
      </c>
      <c r="EV133" s="77" t="e">
        <f>IF(AX133="","",IF(CW133="","",AX133-AX133+INDEX(gDP!BM$6:BM$271,MATCH(totalExpenditure!$A133,gDP!$B$6:$B$271))))</f>
        <v>#N/A</v>
      </c>
      <c r="EW133" s="77" t="e">
        <f>IF(AY133="","",IF(CX133="","",AY133-AY133+INDEX(gDP!BN$6:BN$271,MATCH(totalExpenditure!$A133,gDP!$B$6:$B$271))))</f>
        <v>#N/A</v>
      </c>
      <c r="EX133" s="77" t="e">
        <f>IF(AZ133="","",IF(CY133="","",AZ133-AZ133+INDEX(gDP!BO$6:BO$271,MATCH(totalExpenditure!$A133,gDP!$B$6:$B$271))))</f>
        <v>#N/A</v>
      </c>
    </row>
    <row r="134" spans="1:154" x14ac:dyDescent="0.35">
      <c r="A134" t="s">
        <v>477</v>
      </c>
      <c r="B134" s="77" t="e">
        <f>IF(INDEX([2]pivotTable!B$3:B$308,MATCH(totalExpenditure!$A134,[2]pivotTable!$A$3:$A$308,0))/100*INDEX(gDP!Q$6:Q$271,MATCH(totalExpenditure!$A134,gDP!$B$6:$B$271))=0,"",INDEX([2]pivotTable!B$3:B$308,MATCH(totalExpenditure!$A134,[2]pivotTable!$A$3:$A$308,0))/100*INDEX(gDP!Q$6:Q$271,MATCH(totalExpenditure!$A134,gDP!$B$6:$B$271)))</f>
        <v>#N/A</v>
      </c>
      <c r="C134" s="77" t="e">
        <f>IF(INDEX([2]pivotTable!C$3:C$308,MATCH(totalExpenditure!$A134,[2]pivotTable!$A$3:$A$308,0))/100*INDEX(gDP!R$6:R$271,MATCH(totalExpenditure!$A134,gDP!$B$6:$B$271))=0,"",INDEX([2]pivotTable!C$3:C$308,MATCH(totalExpenditure!$A134,[2]pivotTable!$A$3:$A$308,0))/100*INDEX(gDP!R$6:R$271,MATCH(totalExpenditure!$A134,gDP!$B$6:$B$271)))</f>
        <v>#N/A</v>
      </c>
      <c r="D134" s="77" t="e">
        <f>IF(INDEX([2]pivotTable!D$3:D$308,MATCH(totalExpenditure!$A134,[2]pivotTable!$A$3:$A$308,0))/100*INDEX(gDP!S$6:S$271,MATCH(totalExpenditure!$A134,gDP!$B$6:$B$271))=0,"",INDEX([2]pivotTable!D$3:D$308,MATCH(totalExpenditure!$A134,[2]pivotTable!$A$3:$A$308,0))/100*INDEX(gDP!S$6:S$271,MATCH(totalExpenditure!$A134,gDP!$B$6:$B$271)))</f>
        <v>#N/A</v>
      </c>
      <c r="E134" s="77" t="e">
        <f>IF(INDEX([2]pivotTable!E$3:E$308,MATCH(totalExpenditure!$A134,[2]pivotTable!$A$3:$A$308,0))/100*INDEX(gDP!T$6:T$271,MATCH(totalExpenditure!$A134,gDP!$B$6:$B$271))=0,"",INDEX([2]pivotTable!E$3:E$308,MATCH(totalExpenditure!$A134,[2]pivotTable!$A$3:$A$308,0))/100*INDEX(gDP!T$6:T$271,MATCH(totalExpenditure!$A134,gDP!$B$6:$B$271)))</f>
        <v>#N/A</v>
      </c>
      <c r="F134" s="77" t="e">
        <f>IF(INDEX([2]pivotTable!F$3:F$308,MATCH(totalExpenditure!$A134,[2]pivotTable!$A$3:$A$308,0))/100*INDEX(gDP!U$6:U$271,MATCH(totalExpenditure!$A134,gDP!$B$6:$B$271))=0,"",INDEX([2]pivotTable!F$3:F$308,MATCH(totalExpenditure!$A134,[2]pivotTable!$A$3:$A$308,0))/100*INDEX(gDP!U$6:U$271,MATCH(totalExpenditure!$A134,gDP!$B$6:$B$271)))</f>
        <v>#N/A</v>
      </c>
      <c r="G134" s="77" t="e">
        <f>IF(INDEX([2]pivotTable!G$3:G$308,MATCH(totalExpenditure!$A134,[2]pivotTable!$A$3:$A$308,0))/100*INDEX(gDP!V$6:V$271,MATCH(totalExpenditure!$A134,gDP!$B$6:$B$271))=0,"",INDEX([2]pivotTable!G$3:G$308,MATCH(totalExpenditure!$A134,[2]pivotTable!$A$3:$A$308,0))/100*INDEX(gDP!V$6:V$271,MATCH(totalExpenditure!$A134,gDP!$B$6:$B$271)))</f>
        <v>#N/A</v>
      </c>
      <c r="H134" s="77" t="e">
        <f>IF(INDEX([2]pivotTable!H$3:H$308,MATCH(totalExpenditure!$A134,[2]pivotTable!$A$3:$A$308,0))/100*INDEX(gDP!W$6:W$271,MATCH(totalExpenditure!$A134,gDP!$B$6:$B$271))=0,"",INDEX([2]pivotTable!H$3:H$308,MATCH(totalExpenditure!$A134,[2]pivotTable!$A$3:$A$308,0))/100*INDEX(gDP!W$6:W$271,MATCH(totalExpenditure!$A134,gDP!$B$6:$B$271)))</f>
        <v>#N/A</v>
      </c>
      <c r="I134" s="77" t="e">
        <f>IF(INDEX([2]pivotTable!I$3:I$308,MATCH(totalExpenditure!$A134,[2]pivotTable!$A$3:$A$308,0))/100*INDEX(gDP!X$6:X$271,MATCH(totalExpenditure!$A134,gDP!$B$6:$B$271))=0,"",INDEX([2]pivotTable!I$3:I$308,MATCH(totalExpenditure!$A134,[2]pivotTable!$A$3:$A$308,0))/100*INDEX(gDP!X$6:X$271,MATCH(totalExpenditure!$A134,gDP!$B$6:$B$271)))</f>
        <v>#N/A</v>
      </c>
      <c r="J134" s="77" t="e">
        <f>IF(INDEX([2]pivotTable!J$3:J$308,MATCH(totalExpenditure!$A134,[2]pivotTable!$A$3:$A$308,0))/100*INDEX(gDP!Y$6:Y$271,MATCH(totalExpenditure!$A134,gDP!$B$6:$B$271))=0,"",INDEX([2]pivotTable!J$3:J$308,MATCH(totalExpenditure!$A134,[2]pivotTable!$A$3:$A$308,0))/100*INDEX(gDP!Y$6:Y$271,MATCH(totalExpenditure!$A134,gDP!$B$6:$B$271)))</f>
        <v>#N/A</v>
      </c>
      <c r="K134" s="77" t="e">
        <f>IF(INDEX([2]pivotTable!K$3:K$308,MATCH(totalExpenditure!$A134,[2]pivotTable!$A$3:$A$308,0))/100*INDEX(gDP!Z$6:Z$271,MATCH(totalExpenditure!$A134,gDP!$B$6:$B$271))=0,"",INDEX([2]pivotTable!K$3:K$308,MATCH(totalExpenditure!$A134,[2]pivotTable!$A$3:$A$308,0))/100*INDEX(gDP!Z$6:Z$271,MATCH(totalExpenditure!$A134,gDP!$B$6:$B$271)))</f>
        <v>#N/A</v>
      </c>
      <c r="L134" s="77" t="e">
        <f>IF(INDEX([2]pivotTable!L$3:L$308,MATCH(totalExpenditure!$A134,[2]pivotTable!$A$3:$A$308,0))/100*INDEX(gDP!AA$6:AA$271,MATCH(totalExpenditure!$A134,gDP!$B$6:$B$271))=0,"",INDEX([2]pivotTable!L$3:L$308,MATCH(totalExpenditure!$A134,[2]pivotTable!$A$3:$A$308,0))/100*INDEX(gDP!AA$6:AA$271,MATCH(totalExpenditure!$A134,gDP!$B$6:$B$271)))</f>
        <v>#N/A</v>
      </c>
      <c r="M134" s="77" t="e">
        <f>IF(INDEX([2]pivotTable!M$3:M$308,MATCH(totalExpenditure!$A134,[2]pivotTable!$A$3:$A$308,0))/100*INDEX(gDP!AB$6:AB$271,MATCH(totalExpenditure!$A134,gDP!$B$6:$B$271))=0,"",INDEX([2]pivotTable!M$3:M$308,MATCH(totalExpenditure!$A134,[2]pivotTable!$A$3:$A$308,0))/100*INDEX(gDP!AB$6:AB$271,MATCH(totalExpenditure!$A134,gDP!$B$6:$B$271)))</f>
        <v>#N/A</v>
      </c>
      <c r="N134" s="77" t="e">
        <f>IF(INDEX([2]pivotTable!N$3:N$308,MATCH(totalExpenditure!$A134,[2]pivotTable!$A$3:$A$308,0))/100*INDEX(gDP!AC$6:AC$271,MATCH(totalExpenditure!$A134,gDP!$B$6:$B$271))=0,"",INDEX([2]pivotTable!N$3:N$308,MATCH(totalExpenditure!$A134,[2]pivotTable!$A$3:$A$308,0))/100*INDEX(gDP!AC$6:AC$271,MATCH(totalExpenditure!$A134,gDP!$B$6:$B$271)))</f>
        <v>#N/A</v>
      </c>
      <c r="O134" s="77" t="e">
        <f>IF(INDEX([2]pivotTable!O$3:O$308,MATCH(totalExpenditure!$A134,[2]pivotTable!$A$3:$A$308,0))/100*INDEX(gDP!AD$6:AD$271,MATCH(totalExpenditure!$A134,gDP!$B$6:$B$271))=0,"",INDEX([2]pivotTable!O$3:O$308,MATCH(totalExpenditure!$A134,[2]pivotTable!$A$3:$A$308,0))/100*INDEX(gDP!AD$6:AD$271,MATCH(totalExpenditure!$A134,gDP!$B$6:$B$271)))</f>
        <v>#N/A</v>
      </c>
      <c r="P134" s="77" t="e">
        <f>IF(INDEX([2]pivotTable!P$3:P$308,MATCH(totalExpenditure!$A134,[2]pivotTable!$A$3:$A$308,0))/100*INDEX(gDP!AE$6:AE$271,MATCH(totalExpenditure!$A134,gDP!$B$6:$B$271))=0,"",INDEX([2]pivotTable!P$3:P$308,MATCH(totalExpenditure!$A134,[2]pivotTable!$A$3:$A$308,0))/100*INDEX(gDP!AE$6:AE$271,MATCH(totalExpenditure!$A134,gDP!$B$6:$B$271)))</f>
        <v>#N/A</v>
      </c>
      <c r="Q134" s="77" t="e">
        <f>IF(INDEX([2]pivotTable!Q$3:Q$308,MATCH(totalExpenditure!$A134,[2]pivotTable!$A$3:$A$308,0))/100*INDEX(gDP!AF$6:AF$271,MATCH(totalExpenditure!$A134,gDP!$B$6:$B$271))=0,"",INDEX([2]pivotTable!Q$3:Q$308,MATCH(totalExpenditure!$A134,[2]pivotTable!$A$3:$A$308,0))/100*INDEX(gDP!AF$6:AF$271,MATCH(totalExpenditure!$A134,gDP!$B$6:$B$271)))</f>
        <v>#N/A</v>
      </c>
      <c r="R134" s="77" t="e">
        <f>IF(INDEX([2]pivotTable!R$3:R$308,MATCH(totalExpenditure!$A134,[2]pivotTable!$A$3:$A$308,0))/100*INDEX(gDP!AG$6:AG$271,MATCH(totalExpenditure!$A134,gDP!$B$6:$B$271))=0,"",INDEX([2]pivotTable!R$3:R$308,MATCH(totalExpenditure!$A134,[2]pivotTable!$A$3:$A$308,0))/100*INDEX(gDP!AG$6:AG$271,MATCH(totalExpenditure!$A134,gDP!$B$6:$B$271)))</f>
        <v>#N/A</v>
      </c>
      <c r="S134" s="77" t="e">
        <f>IF(INDEX([2]pivotTable!S$3:S$308,MATCH(totalExpenditure!$A134,[2]pivotTable!$A$3:$A$308,0))/100*INDEX(gDP!AH$6:AH$271,MATCH(totalExpenditure!$A134,gDP!$B$6:$B$271))=0,"",INDEX([2]pivotTable!S$3:S$308,MATCH(totalExpenditure!$A134,[2]pivotTable!$A$3:$A$308,0))/100*INDEX(gDP!AH$6:AH$271,MATCH(totalExpenditure!$A134,gDP!$B$6:$B$271)))</f>
        <v>#N/A</v>
      </c>
      <c r="T134" s="77" t="e">
        <f>IF(INDEX([2]pivotTable!T$3:T$308,MATCH(totalExpenditure!$A134,[2]pivotTable!$A$3:$A$308,0))/100*INDEX(gDP!AI$6:AI$271,MATCH(totalExpenditure!$A134,gDP!$B$6:$B$271))=0,"",INDEX([2]pivotTable!T$3:T$308,MATCH(totalExpenditure!$A134,[2]pivotTable!$A$3:$A$308,0))/100*INDEX(gDP!AI$6:AI$271,MATCH(totalExpenditure!$A134,gDP!$B$6:$B$271)))</f>
        <v>#N/A</v>
      </c>
      <c r="U134" s="77" t="e">
        <f>IF(INDEX([2]pivotTable!U$3:U$308,MATCH(totalExpenditure!$A134,[2]pivotTable!$A$3:$A$308,0))/100*INDEX(gDP!AJ$6:AJ$271,MATCH(totalExpenditure!$A134,gDP!$B$6:$B$271))=0,"",INDEX([2]pivotTable!U$3:U$308,MATCH(totalExpenditure!$A134,[2]pivotTable!$A$3:$A$308,0))/100*INDEX(gDP!AJ$6:AJ$271,MATCH(totalExpenditure!$A134,gDP!$B$6:$B$271)))</f>
        <v>#N/A</v>
      </c>
      <c r="V134" s="77" t="e">
        <f>IF(INDEX([2]pivotTable!V$3:V$308,MATCH(totalExpenditure!$A134,[2]pivotTable!$A$3:$A$308,0))/100*INDEX(gDP!AK$6:AK$271,MATCH(totalExpenditure!$A134,gDP!$B$6:$B$271))=0,"",INDEX([2]pivotTable!V$3:V$308,MATCH(totalExpenditure!$A134,[2]pivotTable!$A$3:$A$308,0))/100*INDEX(gDP!AK$6:AK$271,MATCH(totalExpenditure!$A134,gDP!$B$6:$B$271)))</f>
        <v>#N/A</v>
      </c>
      <c r="W134" s="77" t="e">
        <f>IF(INDEX([2]pivotTable!W$3:W$308,MATCH(totalExpenditure!$A134,[2]pivotTable!$A$3:$A$308,0))/100*INDEX(gDP!AL$6:AL$271,MATCH(totalExpenditure!$A134,gDP!$B$6:$B$271))=0,"",INDEX([2]pivotTable!W$3:W$308,MATCH(totalExpenditure!$A134,[2]pivotTable!$A$3:$A$308,0))/100*INDEX(gDP!AL$6:AL$271,MATCH(totalExpenditure!$A134,gDP!$B$6:$B$271)))</f>
        <v>#N/A</v>
      </c>
      <c r="X134" s="77" t="e">
        <f>IF(INDEX([2]pivotTable!X$3:X$308,MATCH(totalExpenditure!$A134,[2]pivotTable!$A$3:$A$308,0))/100*INDEX(gDP!AM$6:AM$271,MATCH(totalExpenditure!$A134,gDP!$B$6:$B$271))=0,"",INDEX([2]pivotTable!X$3:X$308,MATCH(totalExpenditure!$A134,[2]pivotTable!$A$3:$A$308,0))/100*INDEX(gDP!AM$6:AM$271,MATCH(totalExpenditure!$A134,gDP!$B$6:$B$271)))</f>
        <v>#N/A</v>
      </c>
      <c r="Y134" s="77" t="e">
        <f>IF(INDEX([2]pivotTable!Y$3:Y$308,MATCH(totalExpenditure!$A134,[2]pivotTable!$A$3:$A$308,0))/100*INDEX(gDP!AN$6:AN$271,MATCH(totalExpenditure!$A134,gDP!$B$6:$B$271))=0,"",INDEX([2]pivotTable!Y$3:Y$308,MATCH(totalExpenditure!$A134,[2]pivotTable!$A$3:$A$308,0))/100*INDEX(gDP!AN$6:AN$271,MATCH(totalExpenditure!$A134,gDP!$B$6:$B$271)))</f>
        <v>#N/A</v>
      </c>
      <c r="Z134" s="77" t="e">
        <f>IF(INDEX([2]pivotTable!Z$3:Z$308,MATCH(totalExpenditure!$A134,[2]pivotTable!$A$3:$A$308,0))/100*INDEX(gDP!AO$6:AO$271,MATCH(totalExpenditure!$A134,gDP!$B$6:$B$271))=0,"",INDEX([2]pivotTable!Z$3:Z$308,MATCH(totalExpenditure!$A134,[2]pivotTable!$A$3:$A$308,0))/100*INDEX(gDP!AO$6:AO$271,MATCH(totalExpenditure!$A134,gDP!$B$6:$B$271)))</f>
        <v>#N/A</v>
      </c>
      <c r="AA134" s="77" t="e">
        <f>IF(INDEX([2]pivotTable!AA$3:AA$308,MATCH(totalExpenditure!$A134,[2]pivotTable!$A$3:$A$308,0))/100*INDEX(gDP!AP$6:AP$271,MATCH(totalExpenditure!$A134,gDP!$B$6:$B$271))=0,"",INDEX([2]pivotTable!AA$3:AA$308,MATCH(totalExpenditure!$A134,[2]pivotTable!$A$3:$A$308,0))/100*INDEX(gDP!AP$6:AP$271,MATCH(totalExpenditure!$A134,gDP!$B$6:$B$271)))</f>
        <v>#N/A</v>
      </c>
      <c r="AB134" s="77" t="e">
        <f>IF(INDEX([2]pivotTable!AB$3:AB$308,MATCH(totalExpenditure!$A134,[2]pivotTable!$A$3:$A$308,0))/100*INDEX(gDP!AQ$6:AQ$271,MATCH(totalExpenditure!$A134,gDP!$B$6:$B$271))=0,"",INDEX([2]pivotTable!AB$3:AB$308,MATCH(totalExpenditure!$A134,[2]pivotTable!$A$3:$A$308,0))/100*INDEX(gDP!AQ$6:AQ$271,MATCH(totalExpenditure!$A134,gDP!$B$6:$B$271)))</f>
        <v>#N/A</v>
      </c>
      <c r="AC134" s="77" t="e">
        <f>IF(INDEX([2]pivotTable!AC$3:AC$308,MATCH(totalExpenditure!$A134,[2]pivotTable!$A$3:$A$308,0))/100*INDEX(gDP!AR$6:AR$271,MATCH(totalExpenditure!$A134,gDP!$B$6:$B$271))=0,"",INDEX([2]pivotTable!AC$3:AC$308,MATCH(totalExpenditure!$A134,[2]pivotTable!$A$3:$A$308,0))/100*INDEX(gDP!AR$6:AR$271,MATCH(totalExpenditure!$A134,gDP!$B$6:$B$271)))</f>
        <v>#N/A</v>
      </c>
      <c r="AD134" s="77" t="e">
        <f>IF(INDEX([2]pivotTable!AD$3:AD$308,MATCH(totalExpenditure!$A134,[2]pivotTable!$A$3:$A$308,0))/100*INDEX(gDP!AS$6:AS$271,MATCH(totalExpenditure!$A134,gDP!$B$6:$B$271))=0,"",INDEX([2]pivotTable!AD$3:AD$308,MATCH(totalExpenditure!$A134,[2]pivotTable!$A$3:$A$308,0))/100*INDEX(gDP!AS$6:AS$271,MATCH(totalExpenditure!$A134,gDP!$B$6:$B$271)))</f>
        <v>#N/A</v>
      </c>
      <c r="AE134" s="77" t="e">
        <f>IF(INDEX([2]pivotTable!AE$3:AE$308,MATCH(totalExpenditure!$A134,[2]pivotTable!$A$3:$A$308,0))/100*INDEX(gDP!AT$6:AT$271,MATCH(totalExpenditure!$A134,gDP!$B$6:$B$271))=0,"",INDEX([2]pivotTable!AE$3:AE$308,MATCH(totalExpenditure!$A134,[2]pivotTable!$A$3:$A$308,0))/100*INDEX(gDP!AT$6:AT$271,MATCH(totalExpenditure!$A134,gDP!$B$6:$B$271)))</f>
        <v>#N/A</v>
      </c>
      <c r="AF134" s="77" t="e">
        <f>IF(INDEX([2]pivotTable!AF$3:AF$308,MATCH(totalExpenditure!$A134,[2]pivotTable!$A$3:$A$308,0))/100*INDEX(gDP!AU$6:AU$271,MATCH(totalExpenditure!$A134,gDP!$B$6:$B$271))=0,"",INDEX([2]pivotTable!AF$3:AF$308,MATCH(totalExpenditure!$A134,[2]pivotTable!$A$3:$A$308,0))/100*INDEX(gDP!AU$6:AU$271,MATCH(totalExpenditure!$A134,gDP!$B$6:$B$271)))</f>
        <v>#N/A</v>
      </c>
      <c r="AG134" s="77" t="e">
        <f>IF(INDEX([2]pivotTable!AG$3:AG$308,MATCH(totalExpenditure!$A134,[2]pivotTable!$A$3:$A$308,0))/100*INDEX(gDP!AV$6:AV$271,MATCH(totalExpenditure!$A134,gDP!$B$6:$B$271))=0,"",INDEX([2]pivotTable!AG$3:AG$308,MATCH(totalExpenditure!$A134,[2]pivotTable!$A$3:$A$308,0))/100*INDEX(gDP!AV$6:AV$271,MATCH(totalExpenditure!$A134,gDP!$B$6:$B$271)))</f>
        <v>#N/A</v>
      </c>
      <c r="AH134" s="77" t="e">
        <f>IF(INDEX([2]pivotTable!AH$3:AH$308,MATCH(totalExpenditure!$A134,[2]pivotTable!$A$3:$A$308,0))/100*INDEX(gDP!AW$6:AW$271,MATCH(totalExpenditure!$A134,gDP!$B$6:$B$271))=0,"",INDEX([2]pivotTable!AH$3:AH$308,MATCH(totalExpenditure!$A134,[2]pivotTable!$A$3:$A$308,0))/100*INDEX(gDP!AW$6:AW$271,MATCH(totalExpenditure!$A134,gDP!$B$6:$B$271)))</f>
        <v>#N/A</v>
      </c>
      <c r="AI134" s="77" t="e">
        <f>IF(INDEX([2]pivotTable!AI$3:AI$308,MATCH(totalExpenditure!$A134,[2]pivotTable!$A$3:$A$308,0))/100*INDEX(gDP!AX$6:AX$271,MATCH(totalExpenditure!$A134,gDP!$B$6:$B$271))=0,"",INDEX([2]pivotTable!AI$3:AI$308,MATCH(totalExpenditure!$A134,[2]pivotTable!$A$3:$A$308,0))/100*INDEX(gDP!AX$6:AX$271,MATCH(totalExpenditure!$A134,gDP!$B$6:$B$271)))</f>
        <v>#N/A</v>
      </c>
      <c r="AJ134" s="77" t="e">
        <f>IF(INDEX([2]pivotTable!AJ$3:AJ$308,MATCH(totalExpenditure!$A134,[2]pivotTable!$A$3:$A$308,0))/100*INDEX(gDP!AY$6:AY$271,MATCH(totalExpenditure!$A134,gDP!$B$6:$B$271))=0,"",INDEX([2]pivotTable!AJ$3:AJ$308,MATCH(totalExpenditure!$A134,[2]pivotTable!$A$3:$A$308,0))/100*INDEX(gDP!AY$6:AY$271,MATCH(totalExpenditure!$A134,gDP!$B$6:$B$271)))</f>
        <v>#N/A</v>
      </c>
      <c r="AK134" s="77" t="e">
        <f>IF(INDEX([2]pivotTable!AK$3:AK$308,MATCH(totalExpenditure!$A134,[2]pivotTable!$A$3:$A$308,0))/100*INDEX(gDP!AZ$6:AZ$271,MATCH(totalExpenditure!$A134,gDP!$B$6:$B$271))=0,"",INDEX([2]pivotTable!AK$3:AK$308,MATCH(totalExpenditure!$A134,[2]pivotTable!$A$3:$A$308,0))/100*INDEX(gDP!AZ$6:AZ$271,MATCH(totalExpenditure!$A134,gDP!$B$6:$B$271)))</f>
        <v>#N/A</v>
      </c>
      <c r="AL134" s="77" t="e">
        <f>IF(INDEX([2]pivotTable!AL$3:AL$308,MATCH(totalExpenditure!$A134,[2]pivotTable!$A$3:$A$308,0))/100*INDEX(gDP!BA$6:BA$271,MATCH(totalExpenditure!$A134,gDP!$B$6:$B$271))=0,"",INDEX([2]pivotTable!AL$3:AL$308,MATCH(totalExpenditure!$A134,[2]pivotTable!$A$3:$A$308,0))/100*INDEX(gDP!BA$6:BA$271,MATCH(totalExpenditure!$A134,gDP!$B$6:$B$271)))</f>
        <v>#N/A</v>
      </c>
      <c r="AM134" s="77" t="e">
        <f>IF(INDEX([2]pivotTable!AM$3:AM$308,MATCH(totalExpenditure!$A134,[2]pivotTable!$A$3:$A$308,0))/100*INDEX(gDP!BB$6:BB$271,MATCH(totalExpenditure!$A134,gDP!$B$6:$B$271))=0,"",INDEX([2]pivotTable!AM$3:AM$308,MATCH(totalExpenditure!$A134,[2]pivotTable!$A$3:$A$308,0))/100*INDEX(gDP!BB$6:BB$271,MATCH(totalExpenditure!$A134,gDP!$B$6:$B$271)))</f>
        <v>#N/A</v>
      </c>
      <c r="AN134" s="77" t="e">
        <f>IF(INDEX([2]pivotTable!AN$3:AN$308,MATCH(totalExpenditure!$A134,[2]pivotTable!$A$3:$A$308,0))/100*INDEX(gDP!BC$6:BC$271,MATCH(totalExpenditure!$A134,gDP!$B$6:$B$271))=0,"",INDEX([2]pivotTable!AN$3:AN$308,MATCH(totalExpenditure!$A134,[2]pivotTable!$A$3:$A$308,0))/100*INDEX(gDP!BC$6:BC$271,MATCH(totalExpenditure!$A134,gDP!$B$6:$B$271)))</f>
        <v>#N/A</v>
      </c>
      <c r="AO134" s="77" t="e">
        <f>IF(INDEX([2]pivotTable!AO$3:AO$308,MATCH(totalExpenditure!$A134,[2]pivotTable!$A$3:$A$308,0))/100*INDEX(gDP!BD$6:BD$271,MATCH(totalExpenditure!$A134,gDP!$B$6:$B$271))=0,"",INDEX([2]pivotTable!AO$3:AO$308,MATCH(totalExpenditure!$A134,[2]pivotTable!$A$3:$A$308,0))/100*INDEX(gDP!BD$6:BD$271,MATCH(totalExpenditure!$A134,gDP!$B$6:$B$271)))</f>
        <v>#N/A</v>
      </c>
      <c r="AP134" s="77" t="e">
        <f>IF(INDEX([2]pivotTable!AP$3:AP$308,MATCH(totalExpenditure!$A134,[2]pivotTable!$A$3:$A$308,0))/100*INDEX(gDP!BE$6:BE$271,MATCH(totalExpenditure!$A134,gDP!$B$6:$B$271))=0,"",INDEX([2]pivotTable!AP$3:AP$308,MATCH(totalExpenditure!$A134,[2]pivotTable!$A$3:$A$308,0))/100*INDEX(gDP!BE$6:BE$271,MATCH(totalExpenditure!$A134,gDP!$B$6:$B$271)))</f>
        <v>#N/A</v>
      </c>
      <c r="AQ134" s="77" t="e">
        <f>IF(INDEX([2]pivotTable!AQ$3:AQ$308,MATCH(totalExpenditure!$A134,[2]pivotTable!$A$3:$A$308,0))/100*INDEX(gDP!BF$6:BF$271,MATCH(totalExpenditure!$A134,gDP!$B$6:$B$271))=0,"",INDEX([2]pivotTable!AQ$3:AQ$308,MATCH(totalExpenditure!$A134,[2]pivotTable!$A$3:$A$308,0))/100*INDEX(gDP!BF$6:BF$271,MATCH(totalExpenditure!$A134,gDP!$B$6:$B$271)))</f>
        <v>#N/A</v>
      </c>
      <c r="AR134" s="77" t="e">
        <f>IF(INDEX([2]pivotTable!AR$3:AR$308,MATCH(totalExpenditure!$A134,[2]pivotTable!$A$3:$A$308,0))/100*INDEX(gDP!BG$6:BG$271,MATCH(totalExpenditure!$A134,gDP!$B$6:$B$271))=0,"",INDEX([2]pivotTable!AR$3:AR$308,MATCH(totalExpenditure!$A134,[2]pivotTable!$A$3:$A$308,0))/100*INDEX(gDP!BG$6:BG$271,MATCH(totalExpenditure!$A134,gDP!$B$6:$B$271)))</f>
        <v>#N/A</v>
      </c>
      <c r="AS134" s="77" t="e">
        <f>IF(INDEX([2]pivotTable!AS$3:AS$308,MATCH(totalExpenditure!$A134,[2]pivotTable!$A$3:$A$308,0))/100*INDEX(gDP!BH$6:BH$271,MATCH(totalExpenditure!$A134,gDP!$B$6:$B$271))=0,"",INDEX([2]pivotTable!AS$3:AS$308,MATCH(totalExpenditure!$A134,[2]pivotTable!$A$3:$A$308,0))/100*INDEX(gDP!BH$6:BH$271,MATCH(totalExpenditure!$A134,gDP!$B$6:$B$271)))</f>
        <v>#N/A</v>
      </c>
      <c r="AT134" s="77" t="e">
        <f>IF(INDEX([2]pivotTable!AT$3:AT$308,MATCH(totalExpenditure!$A134,[2]pivotTable!$A$3:$A$308,0))/100*INDEX(gDP!BI$6:BI$271,MATCH(totalExpenditure!$A134,gDP!$B$6:$B$271))=0,"",INDEX([2]pivotTable!AT$3:AT$308,MATCH(totalExpenditure!$A134,[2]pivotTable!$A$3:$A$308,0))/100*INDEX(gDP!BI$6:BI$271,MATCH(totalExpenditure!$A134,gDP!$B$6:$B$271)))</f>
        <v>#N/A</v>
      </c>
      <c r="AU134" s="77" t="e">
        <f>IF(INDEX([2]pivotTable!AU$3:AU$308,MATCH(totalExpenditure!$A134,[2]pivotTable!$A$3:$A$308,0))/100*INDEX(gDP!BJ$6:BJ$271,MATCH(totalExpenditure!$A134,gDP!$B$6:$B$271))=0,"",INDEX([2]pivotTable!AU$3:AU$308,MATCH(totalExpenditure!$A134,[2]pivotTable!$A$3:$A$308,0))/100*INDEX(gDP!BJ$6:BJ$271,MATCH(totalExpenditure!$A134,gDP!$B$6:$B$271)))</f>
        <v>#N/A</v>
      </c>
      <c r="AV134" s="77" t="e">
        <f>IF(INDEX([2]pivotTable!AV$3:AV$308,MATCH(totalExpenditure!$A134,[2]pivotTable!$A$3:$A$308,0))/100*INDEX(gDP!BK$6:BK$271,MATCH(totalExpenditure!$A134,gDP!$B$6:$B$271))=0,"",INDEX([2]pivotTable!AV$3:AV$308,MATCH(totalExpenditure!$A134,[2]pivotTable!$A$3:$A$308,0))/100*INDEX(gDP!BK$6:BK$271,MATCH(totalExpenditure!$A134,gDP!$B$6:$B$271)))</f>
        <v>#N/A</v>
      </c>
      <c r="AW134" s="77" t="e">
        <f>IF(INDEX([2]pivotTable!AW$3:AW$308,MATCH(totalExpenditure!$A134,[2]pivotTable!$A$3:$A$308,0))/100*INDEX(gDP!BL$6:BL$271,MATCH(totalExpenditure!$A134,gDP!$B$6:$B$271))=0,"",INDEX([2]pivotTable!AW$3:AW$308,MATCH(totalExpenditure!$A134,[2]pivotTable!$A$3:$A$308,0))/100*INDEX(gDP!BL$6:BL$271,MATCH(totalExpenditure!$A134,gDP!$B$6:$B$271)))</f>
        <v>#N/A</v>
      </c>
      <c r="AX134" s="77" t="e">
        <f>IF(INDEX([2]pivotTable!AX$3:AX$308,MATCH(totalExpenditure!$A134,[2]pivotTable!$A$3:$A$308,0))/100*INDEX(gDP!BM$6:BM$271,MATCH(totalExpenditure!$A134,gDP!$B$6:$B$271))=0,"",INDEX([2]pivotTable!AX$3:AX$308,MATCH(totalExpenditure!$A134,[2]pivotTable!$A$3:$A$308,0))/100*INDEX(gDP!BM$6:BM$271,MATCH(totalExpenditure!$A134,gDP!$B$6:$B$271)))</f>
        <v>#N/A</v>
      </c>
      <c r="AY134" s="77" t="e">
        <f>IF(INDEX([2]pivotTable!AY$3:AY$308,MATCH(totalExpenditure!$A134,[2]pivotTable!$A$3:$A$308,0))/100*INDEX(gDP!BN$6:BN$271,MATCH(totalExpenditure!$A134,gDP!$B$6:$B$271))=0,"",INDEX([2]pivotTable!AY$3:AY$308,MATCH(totalExpenditure!$A134,[2]pivotTable!$A$3:$A$308,0))/100*INDEX(gDP!BN$6:BN$271,MATCH(totalExpenditure!$A134,gDP!$B$6:$B$271)))</f>
        <v>#N/A</v>
      </c>
      <c r="AZ134" s="77" t="e">
        <f>IF(INDEX([2]pivotTable!AZ$3:AZ$308,MATCH(totalExpenditure!$A134,[2]pivotTable!$A$3:$A$308,0))/100*INDEX(gDP!BO$6:BO$271,MATCH(totalExpenditure!$A134,gDP!$B$6:$B$271))=0,"",INDEX([2]pivotTable!AZ$3:AZ$308,MATCH(totalExpenditure!$A134,[2]pivotTable!$A$3:$A$308,0))/100*INDEX(gDP!BO$6:BO$271,MATCH(totalExpenditure!$A134,gDP!$B$6:$B$271)))</f>
        <v>#N/A</v>
      </c>
      <c r="BA134" s="77" t="e">
        <f>IF(INDEX([2]pivotTable!B$310:B$615,MATCH(totalExpenditure!$A134,[2]pivotTable!$A$310:$A$615,0))/100*INDEX(gDP!Q$6:Q$271,MATCH(totalExpenditure!$A134,gDP!$B$6:$B$271))=0,"",INDEX([2]pivotTable!B$310:B$615,MATCH(totalExpenditure!$A134,[2]pivotTable!$A$310:$A$615,0))/100*INDEX(gDP!Q$6:Q$271,MATCH(totalExpenditure!$A134,gDP!$B$6:$B$271)))</f>
        <v>#N/A</v>
      </c>
      <c r="BB134" s="77" t="e">
        <f>IF(INDEX([2]pivotTable!C$310:C$615,MATCH(totalExpenditure!$A134,[2]pivotTable!$A$310:$A$615,0))/100*INDEX(gDP!R$6:R$271,MATCH(totalExpenditure!$A134,gDP!$B$6:$B$271))=0,"",INDEX([2]pivotTable!C$310:C$615,MATCH(totalExpenditure!$A134,[2]pivotTable!$A$310:$A$615,0))/100*INDEX(gDP!R$6:R$271,MATCH(totalExpenditure!$A134,gDP!$B$6:$B$271)))</f>
        <v>#N/A</v>
      </c>
      <c r="BC134" s="77" t="e">
        <f>IF(INDEX([2]pivotTable!D$310:D$615,MATCH(totalExpenditure!$A134,[2]pivotTable!$A$310:$A$615,0))/100*INDEX(gDP!S$6:S$271,MATCH(totalExpenditure!$A134,gDP!$B$6:$B$271))=0,"",INDEX([2]pivotTable!D$310:D$615,MATCH(totalExpenditure!$A134,[2]pivotTable!$A$310:$A$615,0))/100*INDEX(gDP!S$6:S$271,MATCH(totalExpenditure!$A134,gDP!$B$6:$B$271)))</f>
        <v>#N/A</v>
      </c>
      <c r="BD134" s="77" t="e">
        <f>IF(INDEX([2]pivotTable!E$310:E$615,MATCH(totalExpenditure!$A134,[2]pivotTable!$A$310:$A$615,0))/100*INDEX(gDP!T$6:T$271,MATCH(totalExpenditure!$A134,gDP!$B$6:$B$271))=0,"",INDEX([2]pivotTable!E$310:E$615,MATCH(totalExpenditure!$A134,[2]pivotTable!$A$310:$A$615,0))/100*INDEX(gDP!T$6:T$271,MATCH(totalExpenditure!$A134,gDP!$B$6:$B$271)))</f>
        <v>#N/A</v>
      </c>
      <c r="BE134" s="77" t="e">
        <f>IF(INDEX([2]pivotTable!F$310:F$615,MATCH(totalExpenditure!$A134,[2]pivotTable!$A$310:$A$615,0))/100*INDEX(gDP!U$6:U$271,MATCH(totalExpenditure!$A134,gDP!$B$6:$B$271))=0,"",INDEX([2]pivotTable!F$310:F$615,MATCH(totalExpenditure!$A134,[2]pivotTable!$A$310:$A$615,0))/100*INDEX(gDP!U$6:U$271,MATCH(totalExpenditure!$A134,gDP!$B$6:$B$271)))</f>
        <v>#N/A</v>
      </c>
      <c r="BF134" s="77" t="e">
        <f>IF(INDEX([2]pivotTable!G$310:G$615,MATCH(totalExpenditure!$A134,[2]pivotTable!$A$310:$A$615,0))/100*INDEX(gDP!V$6:V$271,MATCH(totalExpenditure!$A134,gDP!$B$6:$B$271))=0,"",INDEX([2]pivotTable!G$310:G$615,MATCH(totalExpenditure!$A134,[2]pivotTable!$A$310:$A$615,0))/100*INDEX(gDP!V$6:V$271,MATCH(totalExpenditure!$A134,gDP!$B$6:$B$271)))</f>
        <v>#N/A</v>
      </c>
      <c r="BG134" s="77" t="e">
        <f>IF(INDEX([2]pivotTable!H$310:H$615,MATCH(totalExpenditure!$A134,[2]pivotTable!$A$310:$A$615,0))/100*INDEX(gDP!W$6:W$271,MATCH(totalExpenditure!$A134,gDP!$B$6:$B$271))=0,"",INDEX([2]pivotTable!H$310:H$615,MATCH(totalExpenditure!$A134,[2]pivotTable!$A$310:$A$615,0))/100*INDEX(gDP!W$6:W$271,MATCH(totalExpenditure!$A134,gDP!$B$6:$B$271)))</f>
        <v>#N/A</v>
      </c>
      <c r="BH134" s="77" t="e">
        <f>IF(INDEX([2]pivotTable!I$310:I$615,MATCH(totalExpenditure!$A134,[2]pivotTable!$A$310:$A$615,0))/100*INDEX(gDP!X$6:X$271,MATCH(totalExpenditure!$A134,gDP!$B$6:$B$271))=0,"",INDEX([2]pivotTable!I$310:I$615,MATCH(totalExpenditure!$A134,[2]pivotTable!$A$310:$A$615,0))/100*INDEX(gDP!X$6:X$271,MATCH(totalExpenditure!$A134,gDP!$B$6:$B$271)))</f>
        <v>#N/A</v>
      </c>
      <c r="BI134" s="77" t="e">
        <f>IF(INDEX([2]pivotTable!J$310:J$615,MATCH(totalExpenditure!$A134,[2]pivotTable!$A$310:$A$615,0))/100*INDEX(gDP!Y$6:Y$271,MATCH(totalExpenditure!$A134,gDP!$B$6:$B$271))=0,"",INDEX([2]pivotTable!J$310:J$615,MATCH(totalExpenditure!$A134,[2]pivotTable!$A$310:$A$615,0))/100*INDEX(gDP!Y$6:Y$271,MATCH(totalExpenditure!$A134,gDP!$B$6:$B$271)))</f>
        <v>#N/A</v>
      </c>
      <c r="BJ134" s="77" t="e">
        <f>IF(INDEX([2]pivotTable!K$310:K$615,MATCH(totalExpenditure!$A134,[2]pivotTable!$A$310:$A$615,0))/100*INDEX(gDP!Z$6:Z$271,MATCH(totalExpenditure!$A134,gDP!$B$6:$B$271))=0,"",INDEX([2]pivotTable!K$310:K$615,MATCH(totalExpenditure!$A134,[2]pivotTable!$A$310:$A$615,0))/100*INDEX(gDP!Z$6:Z$271,MATCH(totalExpenditure!$A134,gDP!$B$6:$B$271)))</f>
        <v>#N/A</v>
      </c>
      <c r="BK134" s="77" t="e">
        <f>IF(INDEX([2]pivotTable!L$310:L$615,MATCH(totalExpenditure!$A134,[2]pivotTable!$A$310:$A$615,0))/100*INDEX(gDP!AA$6:AA$271,MATCH(totalExpenditure!$A134,gDP!$B$6:$B$271))=0,"",INDEX([2]pivotTable!L$310:L$615,MATCH(totalExpenditure!$A134,[2]pivotTable!$A$310:$A$615,0))/100*INDEX(gDP!AA$6:AA$271,MATCH(totalExpenditure!$A134,gDP!$B$6:$B$271)))</f>
        <v>#N/A</v>
      </c>
      <c r="BL134" s="77" t="e">
        <f>IF(INDEX([2]pivotTable!M$310:M$615,MATCH(totalExpenditure!$A134,[2]pivotTable!$A$310:$A$615,0))/100*INDEX(gDP!AB$6:AB$271,MATCH(totalExpenditure!$A134,gDP!$B$6:$B$271))=0,"",INDEX([2]pivotTable!M$310:M$615,MATCH(totalExpenditure!$A134,[2]pivotTable!$A$310:$A$615,0))/100*INDEX(gDP!AB$6:AB$271,MATCH(totalExpenditure!$A134,gDP!$B$6:$B$271)))</f>
        <v>#N/A</v>
      </c>
      <c r="BM134" s="77" t="e">
        <f>IF(INDEX([2]pivotTable!N$310:N$615,MATCH(totalExpenditure!$A134,[2]pivotTable!$A$310:$A$615,0))/100*INDEX(gDP!AC$6:AC$271,MATCH(totalExpenditure!$A134,gDP!$B$6:$B$271))=0,"",INDEX([2]pivotTable!N$310:N$615,MATCH(totalExpenditure!$A134,[2]pivotTable!$A$310:$A$615,0))/100*INDEX(gDP!AC$6:AC$271,MATCH(totalExpenditure!$A134,gDP!$B$6:$B$271)))</f>
        <v>#N/A</v>
      </c>
      <c r="BN134" s="77" t="e">
        <f>IF(INDEX([2]pivotTable!O$310:O$615,MATCH(totalExpenditure!$A134,[2]pivotTable!$A$310:$A$615,0))/100*INDEX(gDP!AD$6:AD$271,MATCH(totalExpenditure!$A134,gDP!$B$6:$B$271))=0,"",INDEX([2]pivotTable!O$310:O$615,MATCH(totalExpenditure!$A134,[2]pivotTable!$A$310:$A$615,0))/100*INDEX(gDP!AD$6:AD$271,MATCH(totalExpenditure!$A134,gDP!$B$6:$B$271)))</f>
        <v>#N/A</v>
      </c>
      <c r="BO134" s="77" t="e">
        <f>IF(INDEX([2]pivotTable!P$310:P$615,MATCH(totalExpenditure!$A134,[2]pivotTable!$A$310:$A$615,0))/100*INDEX(gDP!AE$6:AE$271,MATCH(totalExpenditure!$A134,gDP!$B$6:$B$271))=0,"",INDEX([2]pivotTable!P$310:P$615,MATCH(totalExpenditure!$A134,[2]pivotTable!$A$310:$A$615,0))/100*INDEX(gDP!AE$6:AE$271,MATCH(totalExpenditure!$A134,gDP!$B$6:$B$271)))</f>
        <v>#N/A</v>
      </c>
      <c r="BP134" s="77" t="e">
        <f>IF(INDEX([2]pivotTable!Q$310:Q$615,MATCH(totalExpenditure!$A134,[2]pivotTable!$A$310:$A$615,0))/100*INDEX(gDP!AF$6:AF$271,MATCH(totalExpenditure!$A134,gDP!$B$6:$B$271))=0,"",INDEX([2]pivotTable!Q$310:Q$615,MATCH(totalExpenditure!$A134,[2]pivotTable!$A$310:$A$615,0))/100*INDEX(gDP!AF$6:AF$271,MATCH(totalExpenditure!$A134,gDP!$B$6:$B$271)))</f>
        <v>#N/A</v>
      </c>
      <c r="BQ134" s="77" t="e">
        <f>IF(INDEX([2]pivotTable!R$310:R$615,MATCH(totalExpenditure!$A134,[2]pivotTable!$A$310:$A$615,0))/100*INDEX(gDP!AG$6:AG$271,MATCH(totalExpenditure!$A134,gDP!$B$6:$B$271))=0,"",INDEX([2]pivotTable!R$310:R$615,MATCH(totalExpenditure!$A134,[2]pivotTable!$A$310:$A$615,0))/100*INDEX(gDP!AG$6:AG$271,MATCH(totalExpenditure!$A134,gDP!$B$6:$B$271)))</f>
        <v>#N/A</v>
      </c>
      <c r="BR134" s="77" t="e">
        <f>IF(INDEX([2]pivotTable!S$310:S$615,MATCH(totalExpenditure!$A134,[2]pivotTable!$A$310:$A$615,0))/100*INDEX(gDP!AH$6:AH$271,MATCH(totalExpenditure!$A134,gDP!$B$6:$B$271))=0,"",INDEX([2]pivotTable!S$310:S$615,MATCH(totalExpenditure!$A134,[2]pivotTable!$A$310:$A$615,0))/100*INDEX(gDP!AH$6:AH$271,MATCH(totalExpenditure!$A134,gDP!$B$6:$B$271)))</f>
        <v>#N/A</v>
      </c>
      <c r="BS134" s="77" t="e">
        <f>IF(INDEX([2]pivotTable!T$310:T$615,MATCH(totalExpenditure!$A134,[2]pivotTable!$A$310:$A$615,0))/100*INDEX(gDP!AI$6:AI$271,MATCH(totalExpenditure!$A134,gDP!$B$6:$B$271))=0,"",INDEX([2]pivotTable!T$310:T$615,MATCH(totalExpenditure!$A134,[2]pivotTable!$A$310:$A$615,0))/100*INDEX(gDP!AI$6:AI$271,MATCH(totalExpenditure!$A134,gDP!$B$6:$B$271)))</f>
        <v>#N/A</v>
      </c>
      <c r="BT134" s="77" t="e">
        <f>IF(INDEX([2]pivotTable!U$310:U$615,MATCH(totalExpenditure!$A134,[2]pivotTable!$A$310:$A$615,0))/100*INDEX(gDP!AJ$6:AJ$271,MATCH(totalExpenditure!$A134,gDP!$B$6:$B$271))=0,"",INDEX([2]pivotTable!U$310:U$615,MATCH(totalExpenditure!$A134,[2]pivotTable!$A$310:$A$615,0))/100*INDEX(gDP!AJ$6:AJ$271,MATCH(totalExpenditure!$A134,gDP!$B$6:$B$271)))</f>
        <v>#N/A</v>
      </c>
      <c r="BU134" s="77" t="e">
        <f>IF(INDEX([2]pivotTable!V$310:V$615,MATCH(totalExpenditure!$A134,[2]pivotTable!$A$310:$A$615,0))/100*INDEX(gDP!AK$6:AK$271,MATCH(totalExpenditure!$A134,gDP!$B$6:$B$271))=0,"",INDEX([2]pivotTable!V$310:V$615,MATCH(totalExpenditure!$A134,[2]pivotTable!$A$310:$A$615,0))/100*INDEX(gDP!AK$6:AK$271,MATCH(totalExpenditure!$A134,gDP!$B$6:$B$271)))</f>
        <v>#N/A</v>
      </c>
      <c r="BV134" s="77" t="e">
        <f>IF(INDEX([2]pivotTable!W$310:W$615,MATCH(totalExpenditure!$A134,[2]pivotTable!$A$310:$A$615,0))/100*INDEX(gDP!AL$6:AL$271,MATCH(totalExpenditure!$A134,gDP!$B$6:$B$271))=0,"",INDEX([2]pivotTable!W$310:W$615,MATCH(totalExpenditure!$A134,[2]pivotTable!$A$310:$A$615,0))/100*INDEX(gDP!AL$6:AL$271,MATCH(totalExpenditure!$A134,gDP!$B$6:$B$271)))</f>
        <v>#N/A</v>
      </c>
      <c r="BW134" s="77" t="e">
        <f>IF(INDEX([2]pivotTable!X$310:X$615,MATCH(totalExpenditure!$A134,[2]pivotTable!$A$310:$A$615,0))/100*INDEX(gDP!AM$6:AM$271,MATCH(totalExpenditure!$A134,gDP!$B$6:$B$271))=0,"",INDEX([2]pivotTable!X$310:X$615,MATCH(totalExpenditure!$A134,[2]pivotTable!$A$310:$A$615,0))/100*INDEX(gDP!AM$6:AM$271,MATCH(totalExpenditure!$A134,gDP!$B$6:$B$271)))</f>
        <v>#N/A</v>
      </c>
      <c r="BX134" s="77" t="e">
        <f>IF(INDEX([2]pivotTable!Y$310:Y$615,MATCH(totalExpenditure!$A134,[2]pivotTable!$A$310:$A$615,0))/100*INDEX(gDP!AN$6:AN$271,MATCH(totalExpenditure!$A134,gDP!$B$6:$B$271))=0,"",INDEX([2]pivotTable!Y$310:Y$615,MATCH(totalExpenditure!$A134,[2]pivotTable!$A$310:$A$615,0))/100*INDEX(gDP!AN$6:AN$271,MATCH(totalExpenditure!$A134,gDP!$B$6:$B$271)))</f>
        <v>#N/A</v>
      </c>
      <c r="BY134" s="77" t="e">
        <f>IF(INDEX([2]pivotTable!Z$310:Z$615,MATCH(totalExpenditure!$A134,[2]pivotTable!$A$310:$A$615,0))/100*INDEX(gDP!AO$6:AO$271,MATCH(totalExpenditure!$A134,gDP!$B$6:$B$271))=0,"",INDEX([2]pivotTable!Z$310:Z$615,MATCH(totalExpenditure!$A134,[2]pivotTable!$A$310:$A$615,0))/100*INDEX(gDP!AO$6:AO$271,MATCH(totalExpenditure!$A134,gDP!$B$6:$B$271)))</f>
        <v>#N/A</v>
      </c>
      <c r="BZ134" s="77" t="e">
        <f>IF(INDEX([2]pivotTable!AA$310:AA$615,MATCH(totalExpenditure!$A134,[2]pivotTable!$A$310:$A$615,0))/100*INDEX(gDP!AP$6:AP$271,MATCH(totalExpenditure!$A134,gDP!$B$6:$B$271))=0,"",INDEX([2]pivotTable!AA$310:AA$615,MATCH(totalExpenditure!$A134,[2]pivotTable!$A$310:$A$615,0))/100*INDEX(gDP!AP$6:AP$271,MATCH(totalExpenditure!$A134,gDP!$B$6:$B$271)))</f>
        <v>#N/A</v>
      </c>
      <c r="CA134" s="77" t="e">
        <f>IF(INDEX([2]pivotTable!AB$310:AB$615,MATCH(totalExpenditure!$A134,[2]pivotTable!$A$310:$A$615,0))/100*INDEX(gDP!AQ$6:AQ$271,MATCH(totalExpenditure!$A134,gDP!$B$6:$B$271))=0,"",INDEX([2]pivotTable!AB$310:AB$615,MATCH(totalExpenditure!$A134,[2]pivotTable!$A$310:$A$615,0))/100*INDEX(gDP!AQ$6:AQ$271,MATCH(totalExpenditure!$A134,gDP!$B$6:$B$271)))</f>
        <v>#N/A</v>
      </c>
      <c r="CB134" s="77" t="e">
        <f>IF(INDEX([2]pivotTable!AC$310:AC$615,MATCH(totalExpenditure!$A134,[2]pivotTable!$A$310:$A$615,0))/100*INDEX(gDP!AR$6:AR$271,MATCH(totalExpenditure!$A134,gDP!$B$6:$B$271))=0,"",INDEX([2]pivotTable!AC$310:AC$615,MATCH(totalExpenditure!$A134,[2]pivotTable!$A$310:$A$615,0))/100*INDEX(gDP!AR$6:AR$271,MATCH(totalExpenditure!$A134,gDP!$B$6:$B$271)))</f>
        <v>#N/A</v>
      </c>
      <c r="CC134" s="77" t="e">
        <f>IF(INDEX([2]pivotTable!AD$310:AD$615,MATCH(totalExpenditure!$A134,[2]pivotTable!$A$310:$A$615,0))/100*INDEX(gDP!AS$6:AS$271,MATCH(totalExpenditure!$A134,gDP!$B$6:$B$271))=0,"",INDEX([2]pivotTable!AD$310:AD$615,MATCH(totalExpenditure!$A134,[2]pivotTable!$A$310:$A$615,0))/100*INDEX(gDP!AS$6:AS$271,MATCH(totalExpenditure!$A134,gDP!$B$6:$B$271)))</f>
        <v>#N/A</v>
      </c>
      <c r="CD134" s="77" t="e">
        <f>IF(INDEX([2]pivotTable!AE$310:AE$615,MATCH(totalExpenditure!$A134,[2]pivotTable!$A$310:$A$615,0))/100*INDEX(gDP!AT$6:AT$271,MATCH(totalExpenditure!$A134,gDP!$B$6:$B$271))=0,"",INDEX([2]pivotTable!AE$310:AE$615,MATCH(totalExpenditure!$A134,[2]pivotTable!$A$310:$A$615,0))/100*INDEX(gDP!AT$6:AT$271,MATCH(totalExpenditure!$A134,gDP!$B$6:$B$271)))</f>
        <v>#N/A</v>
      </c>
      <c r="CE134" s="77" t="e">
        <f>IF(INDEX([2]pivotTable!AF$310:AF$615,MATCH(totalExpenditure!$A134,[2]pivotTable!$A$310:$A$615,0))/100*INDEX(gDP!AU$6:AU$271,MATCH(totalExpenditure!$A134,gDP!$B$6:$B$271))=0,"",INDEX([2]pivotTable!AF$310:AF$615,MATCH(totalExpenditure!$A134,[2]pivotTable!$A$310:$A$615,0))/100*INDEX(gDP!AU$6:AU$271,MATCH(totalExpenditure!$A134,gDP!$B$6:$B$271)))</f>
        <v>#N/A</v>
      </c>
      <c r="CF134" s="77" t="e">
        <f>IF(INDEX([2]pivotTable!AG$310:AG$615,MATCH(totalExpenditure!$A134,[2]pivotTable!$A$310:$A$615,0))/100*INDEX(gDP!AV$6:AV$271,MATCH(totalExpenditure!$A134,gDP!$B$6:$B$271))=0,"",INDEX([2]pivotTable!AG$310:AG$615,MATCH(totalExpenditure!$A134,[2]pivotTable!$A$310:$A$615,0))/100*INDEX(gDP!AV$6:AV$271,MATCH(totalExpenditure!$A134,gDP!$B$6:$B$271)))</f>
        <v>#N/A</v>
      </c>
      <c r="CG134" s="77" t="e">
        <f>IF(INDEX([2]pivotTable!AH$310:AH$615,MATCH(totalExpenditure!$A134,[2]pivotTable!$A$310:$A$615,0))/100*INDEX(gDP!AW$6:AW$271,MATCH(totalExpenditure!$A134,gDP!$B$6:$B$271))=0,"",INDEX([2]pivotTable!AH$310:AH$615,MATCH(totalExpenditure!$A134,[2]pivotTable!$A$310:$A$615,0))/100*INDEX(gDP!AW$6:AW$271,MATCH(totalExpenditure!$A134,gDP!$B$6:$B$271)))</f>
        <v>#N/A</v>
      </c>
      <c r="CH134" s="77" t="e">
        <f>IF(INDEX([2]pivotTable!AI$310:AI$615,MATCH(totalExpenditure!$A134,[2]pivotTable!$A$310:$A$615,0))/100*INDEX(gDP!AX$6:AX$271,MATCH(totalExpenditure!$A134,gDP!$B$6:$B$271))=0,"",INDEX([2]pivotTable!AI$310:AI$615,MATCH(totalExpenditure!$A134,[2]pivotTable!$A$310:$A$615,0))/100*INDEX(gDP!AX$6:AX$271,MATCH(totalExpenditure!$A134,gDP!$B$6:$B$271)))</f>
        <v>#N/A</v>
      </c>
      <c r="CI134" s="77" t="e">
        <f>IF(INDEX([2]pivotTable!AJ$310:AJ$615,MATCH(totalExpenditure!$A134,[2]pivotTable!$A$310:$A$615,0))/100*INDEX(gDP!AY$6:AY$271,MATCH(totalExpenditure!$A134,gDP!$B$6:$B$271))=0,"",INDEX([2]pivotTable!AJ$310:AJ$615,MATCH(totalExpenditure!$A134,[2]pivotTable!$A$310:$A$615,0))/100*INDEX(gDP!AY$6:AY$271,MATCH(totalExpenditure!$A134,gDP!$B$6:$B$271)))</f>
        <v>#N/A</v>
      </c>
      <c r="CJ134" s="77" t="e">
        <f>IF(INDEX([2]pivotTable!AK$310:AK$615,MATCH(totalExpenditure!$A134,[2]pivotTable!$A$310:$A$615,0))/100*INDEX(gDP!AZ$6:AZ$271,MATCH(totalExpenditure!$A134,gDP!$B$6:$B$271))=0,"",INDEX([2]pivotTable!AK$310:AK$615,MATCH(totalExpenditure!$A134,[2]pivotTable!$A$310:$A$615,0))/100*INDEX(gDP!AZ$6:AZ$271,MATCH(totalExpenditure!$A134,gDP!$B$6:$B$271)))</f>
        <v>#N/A</v>
      </c>
      <c r="CK134" s="77" t="e">
        <f>IF(INDEX([2]pivotTable!AL$310:AL$615,MATCH(totalExpenditure!$A134,[2]pivotTable!$A$310:$A$615,0))/100*INDEX(gDP!BA$6:BA$271,MATCH(totalExpenditure!$A134,gDP!$B$6:$B$271))=0,"",INDEX([2]pivotTable!AL$310:AL$615,MATCH(totalExpenditure!$A134,[2]pivotTable!$A$310:$A$615,0))/100*INDEX(gDP!BA$6:BA$271,MATCH(totalExpenditure!$A134,gDP!$B$6:$B$271)))</f>
        <v>#N/A</v>
      </c>
      <c r="CL134" s="77" t="e">
        <f>IF(INDEX([2]pivotTable!AM$310:AM$615,MATCH(totalExpenditure!$A134,[2]pivotTable!$A$310:$A$615,0))/100*INDEX(gDP!BB$6:BB$271,MATCH(totalExpenditure!$A134,gDP!$B$6:$B$271))=0,"",INDEX([2]pivotTable!AM$310:AM$615,MATCH(totalExpenditure!$A134,[2]pivotTable!$A$310:$A$615,0))/100*INDEX(gDP!BB$6:BB$271,MATCH(totalExpenditure!$A134,gDP!$B$6:$B$271)))</f>
        <v>#N/A</v>
      </c>
      <c r="CM134" s="77" t="e">
        <f>IF(INDEX([2]pivotTable!AN$310:AN$615,MATCH(totalExpenditure!$A134,[2]pivotTable!$A$310:$A$615,0))/100*INDEX(gDP!BC$6:BC$271,MATCH(totalExpenditure!$A134,gDP!$B$6:$B$271))=0,"",INDEX([2]pivotTable!AN$310:AN$615,MATCH(totalExpenditure!$A134,[2]pivotTable!$A$310:$A$615,0))/100*INDEX(gDP!BC$6:BC$271,MATCH(totalExpenditure!$A134,gDP!$B$6:$B$271)))</f>
        <v>#N/A</v>
      </c>
      <c r="CN134" s="77" t="e">
        <f>IF(INDEX([2]pivotTable!AO$310:AO$615,MATCH(totalExpenditure!$A134,[2]pivotTable!$A$310:$A$615,0))/100*INDEX(gDP!BD$6:BD$271,MATCH(totalExpenditure!$A134,gDP!$B$6:$B$271))=0,"",INDEX([2]pivotTable!AO$310:AO$615,MATCH(totalExpenditure!$A134,[2]pivotTable!$A$310:$A$615,0))/100*INDEX(gDP!BD$6:BD$271,MATCH(totalExpenditure!$A134,gDP!$B$6:$B$271)))</f>
        <v>#N/A</v>
      </c>
      <c r="CO134" s="77" t="e">
        <f>IF(INDEX([2]pivotTable!AP$310:AP$615,MATCH(totalExpenditure!$A134,[2]pivotTable!$A$310:$A$615,0))/100*INDEX(gDP!BE$6:BE$271,MATCH(totalExpenditure!$A134,gDP!$B$6:$B$271))=0,"",INDEX([2]pivotTable!AP$310:AP$615,MATCH(totalExpenditure!$A134,[2]pivotTable!$A$310:$A$615,0))/100*INDEX(gDP!BE$6:BE$271,MATCH(totalExpenditure!$A134,gDP!$B$6:$B$271)))</f>
        <v>#N/A</v>
      </c>
      <c r="CP134" s="77" t="e">
        <f>IF(INDEX([2]pivotTable!AQ$310:AQ$615,MATCH(totalExpenditure!$A134,[2]pivotTable!$A$310:$A$615,0))/100*INDEX(gDP!BF$6:BF$271,MATCH(totalExpenditure!$A134,gDP!$B$6:$B$271))=0,"",INDEX([2]pivotTable!AQ$310:AQ$615,MATCH(totalExpenditure!$A134,[2]pivotTable!$A$310:$A$615,0))/100*INDEX(gDP!BF$6:BF$271,MATCH(totalExpenditure!$A134,gDP!$B$6:$B$271)))</f>
        <v>#N/A</v>
      </c>
      <c r="CQ134" s="77" t="e">
        <f>IF(INDEX([2]pivotTable!AR$310:AR$615,MATCH(totalExpenditure!$A134,[2]pivotTable!$A$310:$A$615,0))/100*INDEX(gDP!BG$6:BG$271,MATCH(totalExpenditure!$A134,gDP!$B$6:$B$271))=0,"",INDEX([2]pivotTable!AR$310:AR$615,MATCH(totalExpenditure!$A134,[2]pivotTable!$A$310:$A$615,0))/100*INDEX(gDP!BG$6:BG$271,MATCH(totalExpenditure!$A134,gDP!$B$6:$B$271)))</f>
        <v>#N/A</v>
      </c>
      <c r="CR134" s="77" t="e">
        <f>IF(INDEX([2]pivotTable!AS$310:AS$615,MATCH(totalExpenditure!$A134,[2]pivotTable!$A$310:$A$615,0))/100*INDEX(gDP!BH$6:BH$271,MATCH(totalExpenditure!$A134,gDP!$B$6:$B$271))=0,"",INDEX([2]pivotTable!AS$310:AS$615,MATCH(totalExpenditure!$A134,[2]pivotTable!$A$310:$A$615,0))/100*INDEX(gDP!BH$6:BH$271,MATCH(totalExpenditure!$A134,gDP!$B$6:$B$271)))</f>
        <v>#N/A</v>
      </c>
      <c r="CS134" s="77" t="e">
        <f>IF(INDEX([2]pivotTable!AT$310:AT$615,MATCH(totalExpenditure!$A134,[2]pivotTable!$A$310:$A$615,0))/100*INDEX(gDP!BI$6:BI$271,MATCH(totalExpenditure!$A134,gDP!$B$6:$B$271))=0,"",INDEX([2]pivotTable!AT$310:AT$615,MATCH(totalExpenditure!$A134,[2]pivotTable!$A$310:$A$615,0))/100*INDEX(gDP!BI$6:BI$271,MATCH(totalExpenditure!$A134,gDP!$B$6:$B$271)))</f>
        <v>#N/A</v>
      </c>
      <c r="CT134" s="77" t="e">
        <f>IF(INDEX([2]pivotTable!AU$310:AU$615,MATCH(totalExpenditure!$A134,[2]pivotTable!$A$310:$A$615,0))/100*INDEX(gDP!BJ$6:BJ$271,MATCH(totalExpenditure!$A134,gDP!$B$6:$B$271))=0,"",INDEX([2]pivotTable!AU$310:AU$615,MATCH(totalExpenditure!$A134,[2]pivotTable!$A$310:$A$615,0))/100*INDEX(gDP!BJ$6:BJ$271,MATCH(totalExpenditure!$A134,gDP!$B$6:$B$271)))</f>
        <v>#N/A</v>
      </c>
      <c r="CU134" s="77" t="e">
        <f>IF(INDEX([2]pivotTable!AV$310:AV$615,MATCH(totalExpenditure!$A134,[2]pivotTable!$A$310:$A$615,0))/100*INDEX(gDP!BK$6:BK$271,MATCH(totalExpenditure!$A134,gDP!$B$6:$B$271))=0,"",INDEX([2]pivotTable!AV$310:AV$615,MATCH(totalExpenditure!$A134,[2]pivotTable!$A$310:$A$615,0))/100*INDEX(gDP!BK$6:BK$271,MATCH(totalExpenditure!$A134,gDP!$B$6:$B$271)))</f>
        <v>#N/A</v>
      </c>
      <c r="CV134" s="77" t="e">
        <f>IF(INDEX([2]pivotTable!AW$310:AW$615,MATCH(totalExpenditure!$A134,[2]pivotTable!$A$310:$A$615,0))/100*INDEX(gDP!BL$6:BL$271,MATCH(totalExpenditure!$A134,gDP!$B$6:$B$271))=0,"",INDEX([2]pivotTable!AW$310:AW$615,MATCH(totalExpenditure!$A134,[2]pivotTable!$A$310:$A$615,0))/100*INDEX(gDP!BL$6:BL$271,MATCH(totalExpenditure!$A134,gDP!$B$6:$B$271)))</f>
        <v>#N/A</v>
      </c>
      <c r="CW134" s="77" t="e">
        <f>IF(INDEX([2]pivotTable!AX$310:AX$615,MATCH(totalExpenditure!$A134,[2]pivotTable!$A$310:$A$615,0))/100*INDEX(gDP!BM$6:BM$271,MATCH(totalExpenditure!$A134,gDP!$B$6:$B$271))=0,"",INDEX([2]pivotTable!AX$310:AX$615,MATCH(totalExpenditure!$A134,[2]pivotTable!$A$310:$A$615,0))/100*INDEX(gDP!BM$6:BM$271,MATCH(totalExpenditure!$A134,gDP!$B$6:$B$271)))</f>
        <v>#N/A</v>
      </c>
      <c r="CX134" s="77" t="e">
        <f>IF(INDEX([2]pivotTable!AY$310:AY$615,MATCH(totalExpenditure!$A134,[2]pivotTable!$A$310:$A$615,0))/100*INDEX(gDP!BN$6:BN$271,MATCH(totalExpenditure!$A134,gDP!$B$6:$B$271))=0,"",INDEX([2]pivotTable!AY$310:AY$615,MATCH(totalExpenditure!$A134,[2]pivotTable!$A$310:$A$615,0))/100*INDEX(gDP!BN$6:BN$271,MATCH(totalExpenditure!$A134,gDP!$B$6:$B$271)))</f>
        <v>#N/A</v>
      </c>
      <c r="CY134" s="77" t="e">
        <f>IF(INDEX([2]pivotTable!AZ$310:AZ$615,MATCH(totalExpenditure!$A134,[2]pivotTable!$A$310:$A$615,0))/100*INDEX(gDP!BO$6:BO$271,MATCH(totalExpenditure!$A134,gDP!$B$6:$B$271))=0,"",INDEX([2]pivotTable!AZ$310:AZ$615,MATCH(totalExpenditure!$A134,[2]pivotTable!$A$310:$A$615,0))/100*INDEX(gDP!BO$6:BO$271,MATCH(totalExpenditure!$A134,gDP!$B$6:$B$271)))</f>
        <v>#N/A</v>
      </c>
      <c r="CZ134" s="77" t="e">
        <f>IF(B134="","",IF(BA134="","",B134-B134+INDEX(gDP!Q$6:Q$271,MATCH(totalExpenditure!$A134,gDP!$B$6:$B$271))))</f>
        <v>#N/A</v>
      </c>
      <c r="DA134" s="77" t="e">
        <f>IF(C134="","",IF(BB134="","",C134-C134+INDEX(gDP!R$6:R$271,MATCH(totalExpenditure!$A134,gDP!$B$6:$B$271))))</f>
        <v>#N/A</v>
      </c>
      <c r="DB134" s="77" t="e">
        <f>IF(D134="","",IF(BC134="","",D134-D134+INDEX(gDP!S$6:S$271,MATCH(totalExpenditure!$A134,gDP!$B$6:$B$271))))</f>
        <v>#N/A</v>
      </c>
      <c r="DC134" s="77" t="e">
        <f>IF(E134="","",IF(BD134="","",E134-E134+INDEX(gDP!T$6:T$271,MATCH(totalExpenditure!$A134,gDP!$B$6:$B$271))))</f>
        <v>#N/A</v>
      </c>
      <c r="DD134" s="77" t="e">
        <f>IF(F134="","",IF(BE134="","",F134-F134+INDEX(gDP!U$6:U$271,MATCH(totalExpenditure!$A134,gDP!$B$6:$B$271))))</f>
        <v>#N/A</v>
      </c>
      <c r="DE134" s="77" t="e">
        <f>IF(G134="","",IF(BF134="","",G134-G134+INDEX(gDP!V$6:V$271,MATCH(totalExpenditure!$A134,gDP!$B$6:$B$271))))</f>
        <v>#N/A</v>
      </c>
      <c r="DF134" s="77" t="e">
        <f>IF(H134="","",IF(BG134="","",H134-H134+INDEX(gDP!W$6:W$271,MATCH(totalExpenditure!$A134,gDP!$B$6:$B$271))))</f>
        <v>#N/A</v>
      </c>
      <c r="DG134" s="77" t="e">
        <f>IF(I134="","",IF(BH134="","",I134-I134+INDEX(gDP!X$6:X$271,MATCH(totalExpenditure!$A134,gDP!$B$6:$B$271))))</f>
        <v>#N/A</v>
      </c>
      <c r="DH134" s="77" t="e">
        <f>IF(J134="","",IF(BI134="","",J134-J134+INDEX(gDP!Y$6:Y$271,MATCH(totalExpenditure!$A134,gDP!$B$6:$B$271))))</f>
        <v>#N/A</v>
      </c>
      <c r="DI134" s="77" t="e">
        <f>IF(K134="","",IF(BJ134="","",K134-K134+INDEX(gDP!Z$6:Z$271,MATCH(totalExpenditure!$A134,gDP!$B$6:$B$271))))</f>
        <v>#N/A</v>
      </c>
      <c r="DJ134" s="77" t="e">
        <f>IF(L134="","",IF(BK134="","",L134-L134+INDEX(gDP!AA$6:AA$271,MATCH(totalExpenditure!$A134,gDP!$B$6:$B$271))))</f>
        <v>#N/A</v>
      </c>
      <c r="DK134" s="77" t="e">
        <f>IF(M134="","",IF(BL134="","",M134-M134+INDEX(gDP!AB$6:AB$271,MATCH(totalExpenditure!$A134,gDP!$B$6:$B$271))))</f>
        <v>#N/A</v>
      </c>
      <c r="DL134" s="77" t="e">
        <f>IF(N134="","",IF(BM134="","",N134-N134+INDEX(gDP!AC$6:AC$271,MATCH(totalExpenditure!$A134,gDP!$B$6:$B$271))))</f>
        <v>#N/A</v>
      </c>
      <c r="DM134" s="77" t="e">
        <f>IF(O134="","",IF(BN134="","",O134-O134+INDEX(gDP!AD$6:AD$271,MATCH(totalExpenditure!$A134,gDP!$B$6:$B$271))))</f>
        <v>#N/A</v>
      </c>
      <c r="DN134" s="77" t="e">
        <f>IF(P134="","",IF(BO134="","",P134-P134+INDEX(gDP!AE$6:AE$271,MATCH(totalExpenditure!$A134,gDP!$B$6:$B$271))))</f>
        <v>#N/A</v>
      </c>
      <c r="DO134" s="77" t="e">
        <f>IF(Q134="","",IF(BP134="","",Q134-Q134+INDEX(gDP!AF$6:AF$271,MATCH(totalExpenditure!$A134,gDP!$B$6:$B$271))))</f>
        <v>#N/A</v>
      </c>
      <c r="DP134" s="77" t="e">
        <f>IF(R134="","",IF(BQ134="","",R134-R134+INDEX(gDP!AG$6:AG$271,MATCH(totalExpenditure!$A134,gDP!$B$6:$B$271))))</f>
        <v>#N/A</v>
      </c>
      <c r="DQ134" s="77" t="e">
        <f>IF(S134="","",IF(BR134="","",S134-S134+INDEX(gDP!AH$6:AH$271,MATCH(totalExpenditure!$A134,gDP!$B$6:$B$271))))</f>
        <v>#N/A</v>
      </c>
      <c r="DR134" s="77" t="e">
        <f>IF(T134="","",IF(BS134="","",T134-T134+INDEX(gDP!AI$6:AI$271,MATCH(totalExpenditure!$A134,gDP!$B$6:$B$271))))</f>
        <v>#N/A</v>
      </c>
      <c r="DS134" s="77" t="e">
        <f>IF(U134="","",IF(BT134="","",U134-U134+INDEX(gDP!AJ$6:AJ$271,MATCH(totalExpenditure!$A134,gDP!$B$6:$B$271))))</f>
        <v>#N/A</v>
      </c>
      <c r="DT134" s="77" t="e">
        <f>IF(V134="","",IF(BU134="","",V134-V134+INDEX(gDP!AK$6:AK$271,MATCH(totalExpenditure!$A134,gDP!$B$6:$B$271))))</f>
        <v>#N/A</v>
      </c>
      <c r="DU134" s="77" t="e">
        <f>IF(W134="","",IF(BV134="","",W134-W134+INDEX(gDP!AL$6:AL$271,MATCH(totalExpenditure!$A134,gDP!$B$6:$B$271))))</f>
        <v>#N/A</v>
      </c>
      <c r="DV134" s="77" t="e">
        <f>IF(X134="","",IF(BW134="","",X134-X134+INDEX(gDP!AM$6:AM$271,MATCH(totalExpenditure!$A134,gDP!$B$6:$B$271))))</f>
        <v>#N/A</v>
      </c>
      <c r="DW134" s="77" t="e">
        <f>IF(Y134="","",IF(BX134="","",Y134-Y134+INDEX(gDP!AN$6:AN$271,MATCH(totalExpenditure!$A134,gDP!$B$6:$B$271))))</f>
        <v>#N/A</v>
      </c>
      <c r="DX134" s="77" t="e">
        <f>IF(Z134="","",IF(BY134="","",Z134-Z134+INDEX(gDP!AO$6:AO$271,MATCH(totalExpenditure!$A134,gDP!$B$6:$B$271))))</f>
        <v>#N/A</v>
      </c>
      <c r="DY134" s="77" t="e">
        <f>IF(AA134="","",IF(BZ134="","",AA134-AA134+INDEX(gDP!AP$6:AP$271,MATCH(totalExpenditure!$A134,gDP!$B$6:$B$271))))</f>
        <v>#N/A</v>
      </c>
      <c r="DZ134" s="77" t="e">
        <f>IF(AB134="","",IF(CA134="","",AB134-AB134+INDEX(gDP!AQ$6:AQ$271,MATCH(totalExpenditure!$A134,gDP!$B$6:$B$271))))</f>
        <v>#N/A</v>
      </c>
      <c r="EA134" s="77" t="e">
        <f>IF(AC134="","",IF(CB134="","",AC134-AC134+INDEX(gDP!AR$6:AR$271,MATCH(totalExpenditure!$A134,gDP!$B$6:$B$271))))</f>
        <v>#N/A</v>
      </c>
      <c r="EB134" s="77" t="e">
        <f>IF(AD134="","",IF(CC134="","",AD134-AD134+INDEX(gDP!AS$6:AS$271,MATCH(totalExpenditure!$A134,gDP!$B$6:$B$271))))</f>
        <v>#N/A</v>
      </c>
      <c r="EC134" s="77" t="e">
        <f>IF(AE134="","",IF(CD134="","",AE134-AE134+INDEX(gDP!AT$6:AT$271,MATCH(totalExpenditure!$A134,gDP!$B$6:$B$271))))</f>
        <v>#N/A</v>
      </c>
      <c r="ED134" s="77" t="e">
        <f>IF(AF134="","",IF(CE134="","",AF134-AF134+INDEX(gDP!AU$6:AU$271,MATCH(totalExpenditure!$A134,gDP!$B$6:$B$271))))</f>
        <v>#N/A</v>
      </c>
      <c r="EE134" s="77" t="e">
        <f>IF(AG134="","",IF(CF134="","",AG134-AG134+INDEX(gDP!AV$6:AV$271,MATCH(totalExpenditure!$A134,gDP!$B$6:$B$271))))</f>
        <v>#N/A</v>
      </c>
      <c r="EF134" s="77" t="e">
        <f>IF(AH134="","",IF(CG134="","",AH134-AH134+INDEX(gDP!AW$6:AW$271,MATCH(totalExpenditure!$A134,gDP!$B$6:$B$271))))</f>
        <v>#N/A</v>
      </c>
      <c r="EG134" s="77" t="e">
        <f>IF(AI134="","",IF(CH134="","",AI134-AI134+INDEX(gDP!AX$6:AX$271,MATCH(totalExpenditure!$A134,gDP!$B$6:$B$271))))</f>
        <v>#N/A</v>
      </c>
      <c r="EH134" s="77" t="e">
        <f>IF(AJ134="","",IF(CI134="","",AJ134-AJ134+INDEX(gDP!AY$6:AY$271,MATCH(totalExpenditure!$A134,gDP!$B$6:$B$271))))</f>
        <v>#N/A</v>
      </c>
      <c r="EI134" s="77" t="e">
        <f>IF(AK134="","",IF(CJ134="","",AK134-AK134+INDEX(gDP!AZ$6:AZ$271,MATCH(totalExpenditure!$A134,gDP!$B$6:$B$271))))</f>
        <v>#N/A</v>
      </c>
      <c r="EJ134" s="77" t="e">
        <f>IF(AL134="","",IF(CK134="","",AL134-AL134+INDEX(gDP!BA$6:BA$271,MATCH(totalExpenditure!$A134,gDP!$B$6:$B$271))))</f>
        <v>#N/A</v>
      </c>
      <c r="EK134" s="77" t="e">
        <f>IF(AM134="","",IF(CL134="","",AM134-AM134+INDEX(gDP!BB$6:BB$271,MATCH(totalExpenditure!$A134,gDP!$B$6:$B$271))))</f>
        <v>#N/A</v>
      </c>
      <c r="EL134" s="77" t="e">
        <f>IF(AN134="","",IF(CM134="","",AN134-AN134+INDEX(gDP!BC$6:BC$271,MATCH(totalExpenditure!$A134,gDP!$B$6:$B$271))))</f>
        <v>#N/A</v>
      </c>
      <c r="EM134" s="77" t="e">
        <f>IF(AO134="","",IF(CN134="","",AO134-AO134+INDEX(gDP!BD$6:BD$271,MATCH(totalExpenditure!$A134,gDP!$B$6:$B$271))))</f>
        <v>#N/A</v>
      </c>
      <c r="EN134" s="77" t="e">
        <f>IF(AP134="","",IF(CO134="","",AP134-AP134+INDEX(gDP!BE$6:BE$271,MATCH(totalExpenditure!$A134,gDP!$B$6:$B$271))))</f>
        <v>#N/A</v>
      </c>
      <c r="EO134" s="77" t="e">
        <f>IF(AQ134="","",IF(CP134="","",AQ134-AQ134+INDEX(gDP!BF$6:BF$271,MATCH(totalExpenditure!$A134,gDP!$B$6:$B$271))))</f>
        <v>#N/A</v>
      </c>
      <c r="EP134" s="77" t="e">
        <f>IF(AR134="","",IF(CQ134="","",AR134-AR134+INDEX(gDP!BG$6:BG$271,MATCH(totalExpenditure!$A134,gDP!$B$6:$B$271))))</f>
        <v>#N/A</v>
      </c>
      <c r="EQ134" s="77" t="e">
        <f>IF(AS134="","",IF(CR134="","",AS134-AS134+INDEX(gDP!BH$6:BH$271,MATCH(totalExpenditure!$A134,gDP!$B$6:$B$271))))</f>
        <v>#N/A</v>
      </c>
      <c r="ER134" s="77" t="e">
        <f>IF(AT134="","",IF(CS134="","",AT134-AT134+INDEX(gDP!BI$6:BI$271,MATCH(totalExpenditure!$A134,gDP!$B$6:$B$271))))</f>
        <v>#N/A</v>
      </c>
      <c r="ES134" s="77" t="e">
        <f>IF(AU134="","",IF(CT134="","",AU134-AU134+INDEX(gDP!BJ$6:BJ$271,MATCH(totalExpenditure!$A134,gDP!$B$6:$B$271))))</f>
        <v>#N/A</v>
      </c>
      <c r="ET134" s="77" t="e">
        <f>IF(AV134="","",IF(CU134="","",AV134-AV134+INDEX(gDP!BK$6:BK$271,MATCH(totalExpenditure!$A134,gDP!$B$6:$B$271))))</f>
        <v>#N/A</v>
      </c>
      <c r="EU134" s="77" t="e">
        <f>IF(AW134="","",IF(CV134="","",AW134-AW134+INDEX(gDP!BL$6:BL$271,MATCH(totalExpenditure!$A134,gDP!$B$6:$B$271))))</f>
        <v>#N/A</v>
      </c>
      <c r="EV134" s="77" t="e">
        <f>IF(AX134="","",IF(CW134="","",AX134-AX134+INDEX(gDP!BM$6:BM$271,MATCH(totalExpenditure!$A134,gDP!$B$6:$B$271))))</f>
        <v>#N/A</v>
      </c>
      <c r="EW134" s="77" t="e">
        <f>IF(AY134="","",IF(CX134="","",AY134-AY134+INDEX(gDP!BN$6:BN$271,MATCH(totalExpenditure!$A134,gDP!$B$6:$B$271))))</f>
        <v>#N/A</v>
      </c>
      <c r="EX134" s="77" t="e">
        <f>IF(AZ134="","",IF(CY134="","",AZ134-AZ134+INDEX(gDP!BO$6:BO$271,MATCH(totalExpenditure!$A134,gDP!$B$6:$B$271))))</f>
        <v>#N/A</v>
      </c>
    </row>
    <row r="135" spans="1:154" x14ac:dyDescent="0.35">
      <c r="A135" t="s">
        <v>479</v>
      </c>
      <c r="B135" s="77" t="str">
        <f>IF(INDEX([2]pivotTable!B$3:B$308,MATCH(totalExpenditure!$A135,[2]pivotTable!$A$3:$A$308,0))/100*INDEX(gDP!Q$6:Q$271,MATCH(totalExpenditure!$A135,gDP!$B$6:$B$271))=0,"",INDEX([2]pivotTable!B$3:B$308,MATCH(totalExpenditure!$A135,[2]pivotTable!$A$3:$A$308,0))/100*INDEX(gDP!Q$6:Q$271,MATCH(totalExpenditure!$A135,gDP!$B$6:$B$271)))</f>
        <v/>
      </c>
      <c r="C135" s="77" t="str">
        <f>IF(INDEX([2]pivotTable!C$3:C$308,MATCH(totalExpenditure!$A135,[2]pivotTable!$A$3:$A$308,0))/100*INDEX(gDP!R$6:R$271,MATCH(totalExpenditure!$A135,gDP!$B$6:$B$271))=0,"",INDEX([2]pivotTable!C$3:C$308,MATCH(totalExpenditure!$A135,[2]pivotTable!$A$3:$A$308,0))/100*INDEX(gDP!R$6:R$271,MATCH(totalExpenditure!$A135,gDP!$B$6:$B$271)))</f>
        <v/>
      </c>
      <c r="D135" s="77" t="str">
        <f>IF(INDEX([2]pivotTable!D$3:D$308,MATCH(totalExpenditure!$A135,[2]pivotTable!$A$3:$A$308,0))/100*INDEX(gDP!S$6:S$271,MATCH(totalExpenditure!$A135,gDP!$B$6:$B$271))=0,"",INDEX([2]pivotTable!D$3:D$308,MATCH(totalExpenditure!$A135,[2]pivotTable!$A$3:$A$308,0))/100*INDEX(gDP!S$6:S$271,MATCH(totalExpenditure!$A135,gDP!$B$6:$B$271)))</f>
        <v/>
      </c>
      <c r="E135" s="77" t="str">
        <f>IF(INDEX([2]pivotTable!E$3:E$308,MATCH(totalExpenditure!$A135,[2]pivotTable!$A$3:$A$308,0))/100*INDEX(gDP!T$6:T$271,MATCH(totalExpenditure!$A135,gDP!$B$6:$B$271))=0,"",INDEX([2]pivotTable!E$3:E$308,MATCH(totalExpenditure!$A135,[2]pivotTable!$A$3:$A$308,0))/100*INDEX(gDP!T$6:T$271,MATCH(totalExpenditure!$A135,gDP!$B$6:$B$271)))</f>
        <v/>
      </c>
      <c r="F135" s="77" t="str">
        <f>IF(INDEX([2]pivotTable!F$3:F$308,MATCH(totalExpenditure!$A135,[2]pivotTable!$A$3:$A$308,0))/100*INDEX(gDP!U$6:U$271,MATCH(totalExpenditure!$A135,gDP!$B$6:$B$271))=0,"",INDEX([2]pivotTable!F$3:F$308,MATCH(totalExpenditure!$A135,[2]pivotTable!$A$3:$A$308,0))/100*INDEX(gDP!U$6:U$271,MATCH(totalExpenditure!$A135,gDP!$B$6:$B$271)))</f>
        <v/>
      </c>
      <c r="G135" s="77" t="str">
        <f>IF(INDEX([2]pivotTable!G$3:G$308,MATCH(totalExpenditure!$A135,[2]pivotTable!$A$3:$A$308,0))/100*INDEX(gDP!V$6:V$271,MATCH(totalExpenditure!$A135,gDP!$B$6:$B$271))=0,"",INDEX([2]pivotTable!G$3:G$308,MATCH(totalExpenditure!$A135,[2]pivotTable!$A$3:$A$308,0))/100*INDEX(gDP!V$6:V$271,MATCH(totalExpenditure!$A135,gDP!$B$6:$B$271)))</f>
        <v/>
      </c>
      <c r="H135" s="77" t="str">
        <f>IF(INDEX([2]pivotTable!H$3:H$308,MATCH(totalExpenditure!$A135,[2]pivotTable!$A$3:$A$308,0))/100*INDEX(gDP!W$6:W$271,MATCH(totalExpenditure!$A135,gDP!$B$6:$B$271))=0,"",INDEX([2]pivotTable!H$3:H$308,MATCH(totalExpenditure!$A135,[2]pivotTable!$A$3:$A$308,0))/100*INDEX(gDP!W$6:W$271,MATCH(totalExpenditure!$A135,gDP!$B$6:$B$271)))</f>
        <v/>
      </c>
      <c r="I135" s="77" t="str">
        <f>IF(INDEX([2]pivotTable!I$3:I$308,MATCH(totalExpenditure!$A135,[2]pivotTable!$A$3:$A$308,0))/100*INDEX(gDP!X$6:X$271,MATCH(totalExpenditure!$A135,gDP!$B$6:$B$271))=0,"",INDEX([2]pivotTable!I$3:I$308,MATCH(totalExpenditure!$A135,[2]pivotTable!$A$3:$A$308,0))/100*INDEX(gDP!X$6:X$271,MATCH(totalExpenditure!$A135,gDP!$B$6:$B$271)))</f>
        <v/>
      </c>
      <c r="J135" s="77" t="str">
        <f>IF(INDEX([2]pivotTable!J$3:J$308,MATCH(totalExpenditure!$A135,[2]pivotTable!$A$3:$A$308,0))/100*INDEX(gDP!Y$6:Y$271,MATCH(totalExpenditure!$A135,gDP!$B$6:$B$271))=0,"",INDEX([2]pivotTable!J$3:J$308,MATCH(totalExpenditure!$A135,[2]pivotTable!$A$3:$A$308,0))/100*INDEX(gDP!Y$6:Y$271,MATCH(totalExpenditure!$A135,gDP!$B$6:$B$271)))</f>
        <v/>
      </c>
      <c r="K135" s="77" t="str">
        <f>IF(INDEX([2]pivotTable!K$3:K$308,MATCH(totalExpenditure!$A135,[2]pivotTable!$A$3:$A$308,0))/100*INDEX(gDP!Z$6:Z$271,MATCH(totalExpenditure!$A135,gDP!$B$6:$B$271))=0,"",INDEX([2]pivotTable!K$3:K$308,MATCH(totalExpenditure!$A135,[2]pivotTable!$A$3:$A$308,0))/100*INDEX(gDP!Z$6:Z$271,MATCH(totalExpenditure!$A135,gDP!$B$6:$B$271)))</f>
        <v/>
      </c>
      <c r="L135" s="77" t="str">
        <f>IF(INDEX([2]pivotTable!L$3:L$308,MATCH(totalExpenditure!$A135,[2]pivotTable!$A$3:$A$308,0))/100*INDEX(gDP!AA$6:AA$271,MATCH(totalExpenditure!$A135,gDP!$B$6:$B$271))=0,"",INDEX([2]pivotTable!L$3:L$308,MATCH(totalExpenditure!$A135,[2]pivotTable!$A$3:$A$308,0))/100*INDEX(gDP!AA$6:AA$271,MATCH(totalExpenditure!$A135,gDP!$B$6:$B$271)))</f>
        <v/>
      </c>
      <c r="M135" s="77" t="str">
        <f>IF(INDEX([2]pivotTable!M$3:M$308,MATCH(totalExpenditure!$A135,[2]pivotTable!$A$3:$A$308,0))/100*INDEX(gDP!AB$6:AB$271,MATCH(totalExpenditure!$A135,gDP!$B$6:$B$271))=0,"",INDEX([2]pivotTable!M$3:M$308,MATCH(totalExpenditure!$A135,[2]pivotTable!$A$3:$A$308,0))/100*INDEX(gDP!AB$6:AB$271,MATCH(totalExpenditure!$A135,gDP!$B$6:$B$271)))</f>
        <v/>
      </c>
      <c r="N135" s="77" t="str">
        <f>IF(INDEX([2]pivotTable!N$3:N$308,MATCH(totalExpenditure!$A135,[2]pivotTable!$A$3:$A$308,0))/100*INDEX(gDP!AC$6:AC$271,MATCH(totalExpenditure!$A135,gDP!$B$6:$B$271))=0,"",INDEX([2]pivotTable!N$3:N$308,MATCH(totalExpenditure!$A135,[2]pivotTable!$A$3:$A$308,0))/100*INDEX(gDP!AC$6:AC$271,MATCH(totalExpenditure!$A135,gDP!$B$6:$B$271)))</f>
        <v/>
      </c>
      <c r="O135" s="77" t="str">
        <f>IF(INDEX([2]pivotTable!O$3:O$308,MATCH(totalExpenditure!$A135,[2]pivotTable!$A$3:$A$308,0))/100*INDEX(gDP!AD$6:AD$271,MATCH(totalExpenditure!$A135,gDP!$B$6:$B$271))=0,"",INDEX([2]pivotTable!O$3:O$308,MATCH(totalExpenditure!$A135,[2]pivotTable!$A$3:$A$308,0))/100*INDEX(gDP!AD$6:AD$271,MATCH(totalExpenditure!$A135,gDP!$B$6:$B$271)))</f>
        <v/>
      </c>
      <c r="P135" s="77" t="str">
        <f>IF(INDEX([2]pivotTable!P$3:P$308,MATCH(totalExpenditure!$A135,[2]pivotTable!$A$3:$A$308,0))/100*INDEX(gDP!AE$6:AE$271,MATCH(totalExpenditure!$A135,gDP!$B$6:$B$271))=0,"",INDEX([2]pivotTable!P$3:P$308,MATCH(totalExpenditure!$A135,[2]pivotTable!$A$3:$A$308,0))/100*INDEX(gDP!AE$6:AE$271,MATCH(totalExpenditure!$A135,gDP!$B$6:$B$271)))</f>
        <v/>
      </c>
      <c r="Q135" s="77" t="str">
        <f>IF(INDEX([2]pivotTable!Q$3:Q$308,MATCH(totalExpenditure!$A135,[2]pivotTable!$A$3:$A$308,0))/100*INDEX(gDP!AF$6:AF$271,MATCH(totalExpenditure!$A135,gDP!$B$6:$B$271))=0,"",INDEX([2]pivotTable!Q$3:Q$308,MATCH(totalExpenditure!$A135,[2]pivotTable!$A$3:$A$308,0))/100*INDEX(gDP!AF$6:AF$271,MATCH(totalExpenditure!$A135,gDP!$B$6:$B$271)))</f>
        <v/>
      </c>
      <c r="R135" s="77" t="str">
        <f>IF(INDEX([2]pivotTable!R$3:R$308,MATCH(totalExpenditure!$A135,[2]pivotTable!$A$3:$A$308,0))/100*INDEX(gDP!AG$6:AG$271,MATCH(totalExpenditure!$A135,gDP!$B$6:$B$271))=0,"",INDEX([2]pivotTable!R$3:R$308,MATCH(totalExpenditure!$A135,[2]pivotTable!$A$3:$A$308,0))/100*INDEX(gDP!AG$6:AG$271,MATCH(totalExpenditure!$A135,gDP!$B$6:$B$271)))</f>
        <v/>
      </c>
      <c r="S135" s="77" t="str">
        <f>IF(INDEX([2]pivotTable!S$3:S$308,MATCH(totalExpenditure!$A135,[2]pivotTable!$A$3:$A$308,0))/100*INDEX(gDP!AH$6:AH$271,MATCH(totalExpenditure!$A135,gDP!$B$6:$B$271))=0,"",INDEX([2]pivotTable!S$3:S$308,MATCH(totalExpenditure!$A135,[2]pivotTable!$A$3:$A$308,0))/100*INDEX(gDP!AH$6:AH$271,MATCH(totalExpenditure!$A135,gDP!$B$6:$B$271)))</f>
        <v/>
      </c>
      <c r="T135" s="77" t="str">
        <f>IF(INDEX([2]pivotTable!T$3:T$308,MATCH(totalExpenditure!$A135,[2]pivotTable!$A$3:$A$308,0))/100*INDEX(gDP!AI$6:AI$271,MATCH(totalExpenditure!$A135,gDP!$B$6:$B$271))=0,"",INDEX([2]pivotTable!T$3:T$308,MATCH(totalExpenditure!$A135,[2]pivotTable!$A$3:$A$308,0))/100*INDEX(gDP!AI$6:AI$271,MATCH(totalExpenditure!$A135,gDP!$B$6:$B$271)))</f>
        <v/>
      </c>
      <c r="U135" s="77" t="str">
        <f>IF(INDEX([2]pivotTable!U$3:U$308,MATCH(totalExpenditure!$A135,[2]pivotTable!$A$3:$A$308,0))/100*INDEX(gDP!AJ$6:AJ$271,MATCH(totalExpenditure!$A135,gDP!$B$6:$B$271))=0,"",INDEX([2]pivotTable!U$3:U$308,MATCH(totalExpenditure!$A135,[2]pivotTable!$A$3:$A$308,0))/100*INDEX(gDP!AJ$6:AJ$271,MATCH(totalExpenditure!$A135,gDP!$B$6:$B$271)))</f>
        <v/>
      </c>
      <c r="V135" s="77" t="str">
        <f>IF(INDEX([2]pivotTable!V$3:V$308,MATCH(totalExpenditure!$A135,[2]pivotTable!$A$3:$A$308,0))/100*INDEX(gDP!AK$6:AK$271,MATCH(totalExpenditure!$A135,gDP!$B$6:$B$271))=0,"",INDEX([2]pivotTable!V$3:V$308,MATCH(totalExpenditure!$A135,[2]pivotTable!$A$3:$A$308,0))/100*INDEX(gDP!AK$6:AK$271,MATCH(totalExpenditure!$A135,gDP!$B$6:$B$271)))</f>
        <v/>
      </c>
      <c r="W135" s="77">
        <f>IF(INDEX([2]pivotTable!W$3:W$308,MATCH(totalExpenditure!$A135,[2]pivotTable!$A$3:$A$308,0))/100*INDEX(gDP!AL$6:AL$271,MATCH(totalExpenditure!$A135,gDP!$B$6:$B$271))=0,"",INDEX([2]pivotTable!W$3:W$308,MATCH(totalExpenditure!$A135,[2]pivotTable!$A$3:$A$308,0))/100*INDEX(gDP!AL$6:AL$271,MATCH(totalExpenditure!$A135,gDP!$B$6:$B$271)))</f>
        <v>574982301.23788285</v>
      </c>
      <c r="X135" s="77">
        <f>IF(INDEX([2]pivotTable!X$3:X$308,MATCH(totalExpenditure!$A135,[2]pivotTable!$A$3:$A$308,0))/100*INDEX(gDP!AM$6:AM$271,MATCH(totalExpenditure!$A135,gDP!$B$6:$B$271))=0,"",INDEX([2]pivotTable!X$3:X$308,MATCH(totalExpenditure!$A135,[2]pivotTable!$A$3:$A$308,0))/100*INDEX(gDP!AM$6:AM$271,MATCH(totalExpenditure!$A135,gDP!$B$6:$B$271)))</f>
        <v>812086148.44485402</v>
      </c>
      <c r="Y135" s="77">
        <f>IF(INDEX([2]pivotTable!Y$3:Y$308,MATCH(totalExpenditure!$A135,[2]pivotTable!$A$3:$A$308,0))/100*INDEX(gDP!AN$6:AN$271,MATCH(totalExpenditure!$A135,gDP!$B$6:$B$271))=0,"",INDEX([2]pivotTable!Y$3:Y$308,MATCH(totalExpenditure!$A135,[2]pivotTable!$A$3:$A$308,0))/100*INDEX(gDP!AN$6:AN$271,MATCH(totalExpenditure!$A135,gDP!$B$6:$B$271)))</f>
        <v>956253715.13013697</v>
      </c>
      <c r="Z135" s="77">
        <f>IF(INDEX([2]pivotTable!Z$3:Z$308,MATCH(totalExpenditure!$A135,[2]pivotTable!$A$3:$A$308,0))/100*INDEX(gDP!AO$6:AO$271,MATCH(totalExpenditure!$A135,gDP!$B$6:$B$271))=0,"",INDEX([2]pivotTable!Z$3:Z$308,MATCH(totalExpenditure!$A135,[2]pivotTable!$A$3:$A$308,0))/100*INDEX(gDP!AO$6:AO$271,MATCH(totalExpenditure!$A135,gDP!$B$6:$B$271)))</f>
        <v>1084265212.8201616</v>
      </c>
      <c r="AA135" s="77">
        <f>IF(INDEX([2]pivotTable!AA$3:AA$308,MATCH(totalExpenditure!$A135,[2]pivotTable!$A$3:$A$308,0))/100*INDEX(gDP!AP$6:AP$271,MATCH(totalExpenditure!$A135,gDP!$B$6:$B$271))=0,"",INDEX([2]pivotTable!AA$3:AA$308,MATCH(totalExpenditure!$A135,[2]pivotTable!$A$3:$A$308,0))/100*INDEX(gDP!AP$6:AP$271,MATCH(totalExpenditure!$A135,gDP!$B$6:$B$271)))</f>
        <v>541864241.63689423</v>
      </c>
      <c r="AB135" s="77">
        <f>IF(INDEX([2]pivotTable!AB$3:AB$308,MATCH(totalExpenditure!$A135,[2]pivotTable!$A$3:$A$308,0))/100*INDEX(gDP!AQ$6:AQ$271,MATCH(totalExpenditure!$A135,gDP!$B$6:$B$271))=0,"",INDEX([2]pivotTable!AB$3:AB$308,MATCH(totalExpenditure!$A135,[2]pivotTable!$A$3:$A$308,0))/100*INDEX(gDP!AQ$6:AQ$271,MATCH(totalExpenditure!$A135,gDP!$B$6:$B$271)))</f>
        <v>539836702.87283552</v>
      </c>
      <c r="AC135" s="77">
        <f>IF(INDEX([2]pivotTable!AC$3:AC$308,MATCH(totalExpenditure!$A135,[2]pivotTable!$A$3:$A$308,0))/100*INDEX(gDP!AR$6:AR$271,MATCH(totalExpenditure!$A135,gDP!$B$6:$B$271))=0,"",INDEX([2]pivotTable!AC$3:AC$308,MATCH(totalExpenditure!$A135,[2]pivotTable!$A$3:$A$308,0))/100*INDEX(gDP!AR$6:AR$271,MATCH(totalExpenditure!$A135,gDP!$B$6:$B$271)))</f>
        <v>636512663.11369002</v>
      </c>
      <c r="AD135" s="77">
        <f>IF(INDEX([2]pivotTable!AD$3:AD$308,MATCH(totalExpenditure!$A135,[2]pivotTable!$A$3:$A$308,0))/100*INDEX(gDP!AS$6:AS$271,MATCH(totalExpenditure!$A135,gDP!$B$6:$B$271))=0,"",INDEX([2]pivotTable!AD$3:AD$308,MATCH(totalExpenditure!$A135,[2]pivotTable!$A$3:$A$308,0))/100*INDEX(gDP!AS$6:AS$271,MATCH(totalExpenditure!$A135,gDP!$B$6:$B$271)))</f>
        <v>624825207.29684925</v>
      </c>
      <c r="AE135" s="77">
        <f>IF(INDEX([2]pivotTable!AE$3:AE$308,MATCH(totalExpenditure!$A135,[2]pivotTable!$A$3:$A$308,0))/100*INDEX(gDP!AT$6:AT$271,MATCH(totalExpenditure!$A135,gDP!$B$6:$B$271))=0,"",INDEX([2]pivotTable!AE$3:AE$308,MATCH(totalExpenditure!$A135,[2]pivotTable!$A$3:$A$308,0))/100*INDEX(gDP!AT$6:AT$271,MATCH(totalExpenditure!$A135,gDP!$B$6:$B$271)))</f>
        <v>654805771.14427888</v>
      </c>
      <c r="AF135" s="77">
        <f>IF(INDEX([2]pivotTable!AF$3:AF$308,MATCH(totalExpenditure!$A135,[2]pivotTable!$A$3:$A$308,0))/100*INDEX(gDP!AU$6:AU$271,MATCH(totalExpenditure!$A135,gDP!$B$6:$B$271))=0,"",INDEX([2]pivotTable!AF$3:AF$308,MATCH(totalExpenditure!$A135,[2]pivotTable!$A$3:$A$308,0))/100*INDEX(gDP!AU$6:AU$271,MATCH(totalExpenditure!$A135,gDP!$B$6:$B$271)))</f>
        <v>628193432.83581924</v>
      </c>
      <c r="AG135" s="77">
        <f>IF(INDEX([2]pivotTable!AG$3:AG$308,MATCH(totalExpenditure!$A135,[2]pivotTable!$A$3:$A$308,0))/100*INDEX(gDP!AV$6:AV$271,MATCH(totalExpenditure!$A135,gDP!$B$6:$B$271))=0,"",INDEX([2]pivotTable!AG$3:AG$308,MATCH(totalExpenditure!$A135,[2]pivotTable!$A$3:$A$308,0))/100*INDEX(gDP!AV$6:AV$271,MATCH(totalExpenditure!$A135,gDP!$B$6:$B$271)))</f>
        <v>632611940.29850876</v>
      </c>
      <c r="AH135" s="77">
        <f>IF(INDEX([2]pivotTable!AH$3:AH$308,MATCH(totalExpenditure!$A135,[2]pivotTable!$A$3:$A$308,0))/100*INDEX(gDP!AW$6:AW$271,MATCH(totalExpenditure!$A135,gDP!$B$6:$B$271))=0,"",INDEX([2]pivotTable!AH$3:AH$308,MATCH(totalExpenditure!$A135,[2]pivotTable!$A$3:$A$308,0))/100*INDEX(gDP!AW$6:AW$271,MATCH(totalExpenditure!$A135,gDP!$B$6:$B$271)))</f>
        <v>609403046.17074621</v>
      </c>
      <c r="AI135" s="77">
        <f>IF(INDEX([2]pivotTable!AI$3:AI$308,MATCH(totalExpenditure!$A135,[2]pivotTable!$A$3:$A$308,0))/100*INDEX(gDP!AX$6:AX$271,MATCH(totalExpenditure!$A135,gDP!$B$6:$B$271))=0,"",INDEX([2]pivotTable!AI$3:AI$308,MATCH(totalExpenditure!$A135,[2]pivotTable!$A$3:$A$308,0))/100*INDEX(gDP!AX$6:AX$271,MATCH(totalExpenditure!$A135,gDP!$B$6:$B$271)))</f>
        <v>604075155.61737871</v>
      </c>
      <c r="AJ135" s="77">
        <f>IF(INDEX([2]pivotTable!AJ$3:AJ$308,MATCH(totalExpenditure!$A135,[2]pivotTable!$A$3:$A$308,0))/100*INDEX(gDP!AY$6:AY$271,MATCH(totalExpenditure!$A135,gDP!$B$6:$B$271))=0,"",INDEX([2]pivotTable!AJ$3:AJ$308,MATCH(totalExpenditure!$A135,[2]pivotTable!$A$3:$A$308,0))/100*INDEX(gDP!AY$6:AY$271,MATCH(totalExpenditure!$A135,gDP!$B$6:$B$271)))</f>
        <v>669490379.48285186</v>
      </c>
      <c r="AK135" s="77">
        <f>IF(INDEX([2]pivotTable!AK$3:AK$308,MATCH(totalExpenditure!$A135,[2]pivotTable!$A$3:$A$308,0))/100*INDEX(gDP!AZ$6:AZ$271,MATCH(totalExpenditure!$A135,gDP!$B$6:$B$271))=0,"",INDEX([2]pivotTable!AK$3:AK$308,MATCH(totalExpenditure!$A135,[2]pivotTable!$A$3:$A$308,0))/100*INDEX(gDP!AZ$6:AZ$271,MATCH(totalExpenditure!$A135,gDP!$B$6:$B$271)))</f>
        <v>767165269.96119475</v>
      </c>
      <c r="AL135" s="77">
        <f>IF(INDEX([2]pivotTable!AL$3:AL$308,MATCH(totalExpenditure!$A135,[2]pivotTable!$A$3:$A$308,0))/100*INDEX(gDP!BA$6:BA$271,MATCH(totalExpenditure!$A135,gDP!$B$6:$B$271))=0,"",INDEX([2]pivotTable!AL$3:AL$308,MATCH(totalExpenditure!$A135,[2]pivotTable!$A$3:$A$308,0))/100*INDEX(gDP!BA$6:BA$271,MATCH(totalExpenditure!$A135,gDP!$B$6:$B$271)))</f>
        <v>824065325.78487456</v>
      </c>
      <c r="AM135" s="77">
        <f>IF(INDEX([2]pivotTable!AM$3:AM$308,MATCH(totalExpenditure!$A135,[2]pivotTable!$A$3:$A$308,0))/100*INDEX(gDP!BB$6:BB$271,MATCH(totalExpenditure!$A135,gDP!$B$6:$B$271))=0,"",INDEX([2]pivotTable!AM$3:AM$308,MATCH(totalExpenditure!$A135,[2]pivotTable!$A$3:$A$308,0))/100*INDEX(gDP!BB$6:BB$271,MATCH(totalExpenditure!$A135,gDP!$B$6:$B$271)))</f>
        <v>1125706737.132339</v>
      </c>
      <c r="AN135" s="77">
        <f>IF(INDEX([2]pivotTable!AN$3:AN$308,MATCH(totalExpenditure!$A135,[2]pivotTable!$A$3:$A$308,0))/100*INDEX(gDP!BC$6:BC$271,MATCH(totalExpenditure!$A135,gDP!$B$6:$B$271))=0,"",INDEX([2]pivotTable!AN$3:AN$308,MATCH(totalExpenditure!$A135,[2]pivotTable!$A$3:$A$308,0))/100*INDEX(gDP!BC$6:BC$271,MATCH(totalExpenditure!$A135,gDP!$B$6:$B$271)))</f>
        <v>1095651350.7004972</v>
      </c>
      <c r="AO135" s="77">
        <f>IF(INDEX([2]pivotTable!AO$3:AO$308,MATCH(totalExpenditure!$A135,[2]pivotTable!$A$3:$A$308,0))/100*INDEX(gDP!BD$6:BD$271,MATCH(totalExpenditure!$A135,gDP!$B$6:$B$271))=0,"",INDEX([2]pivotTable!AO$3:AO$308,MATCH(totalExpenditure!$A135,[2]pivotTable!$A$3:$A$308,0))/100*INDEX(gDP!BD$6:BD$271,MATCH(totalExpenditure!$A135,gDP!$B$6:$B$271)))</f>
        <v>1405434833.8457048</v>
      </c>
      <c r="AP135" s="77">
        <f>IF(INDEX([2]pivotTable!AP$3:AP$308,MATCH(totalExpenditure!$A135,[2]pivotTable!$A$3:$A$308,0))/100*INDEX(gDP!BE$6:BE$271,MATCH(totalExpenditure!$A135,gDP!$B$6:$B$271))=0,"",INDEX([2]pivotTable!AP$3:AP$308,MATCH(totalExpenditure!$A135,[2]pivotTable!$A$3:$A$308,0))/100*INDEX(gDP!BE$6:BE$271,MATCH(totalExpenditure!$A135,gDP!$B$6:$B$271)))</f>
        <v>902344390.0729692</v>
      </c>
      <c r="AQ135" s="77">
        <f>IF(INDEX([2]pivotTable!AQ$3:AQ$308,MATCH(totalExpenditure!$A135,[2]pivotTable!$A$3:$A$308,0))/100*INDEX(gDP!BF$6:BF$271,MATCH(totalExpenditure!$A135,gDP!$B$6:$B$271))=0,"",INDEX([2]pivotTable!AQ$3:AQ$308,MATCH(totalExpenditure!$A135,[2]pivotTable!$A$3:$A$308,0))/100*INDEX(gDP!BF$6:BF$271,MATCH(totalExpenditure!$A135,gDP!$B$6:$B$271)))</f>
        <v>1218882680.0955222</v>
      </c>
      <c r="AR135" s="77">
        <f>IF(INDEX([2]pivotTable!AR$3:AR$308,MATCH(totalExpenditure!$A135,[2]pivotTable!$A$3:$A$308,0))/100*INDEX(gDP!BG$6:BG$271,MATCH(totalExpenditure!$A135,gDP!$B$6:$B$271))=0,"",INDEX([2]pivotTable!AR$3:AR$308,MATCH(totalExpenditure!$A135,[2]pivotTable!$A$3:$A$308,0))/100*INDEX(gDP!BG$6:BG$271,MATCH(totalExpenditure!$A135,gDP!$B$6:$B$271)))</f>
        <v>1159094651.2930672</v>
      </c>
      <c r="AS135" s="77">
        <f>IF(INDEX([2]pivotTable!AS$3:AS$308,MATCH(totalExpenditure!$A135,[2]pivotTable!$A$3:$A$308,0))/100*INDEX(gDP!BH$6:BH$271,MATCH(totalExpenditure!$A135,gDP!$B$6:$B$271))=0,"",INDEX([2]pivotTable!AS$3:AS$308,MATCH(totalExpenditure!$A135,[2]pivotTable!$A$3:$A$308,0))/100*INDEX(gDP!BH$6:BH$271,MATCH(totalExpenditure!$A135,gDP!$B$6:$B$271)))</f>
        <v>1183325306.732537</v>
      </c>
      <c r="AT135" s="77">
        <f>IF(INDEX([2]pivotTable!AT$3:AT$308,MATCH(totalExpenditure!$A135,[2]pivotTable!$A$3:$A$308,0))/100*INDEX(gDP!BI$6:BI$271,MATCH(totalExpenditure!$A135,gDP!$B$6:$B$271))=0,"",INDEX([2]pivotTable!AT$3:AT$308,MATCH(totalExpenditure!$A135,[2]pivotTable!$A$3:$A$308,0))/100*INDEX(gDP!BI$6:BI$271,MATCH(totalExpenditure!$A135,gDP!$B$6:$B$271)))</f>
        <v>1166158640.0501502</v>
      </c>
      <c r="AU135" s="77">
        <f>IF(INDEX([2]pivotTable!AU$3:AU$308,MATCH(totalExpenditure!$A135,[2]pivotTable!$A$3:$A$308,0))/100*INDEX(gDP!BJ$6:BJ$271,MATCH(totalExpenditure!$A135,gDP!$B$6:$B$271))=0,"",INDEX([2]pivotTable!AU$3:AU$308,MATCH(totalExpenditure!$A135,[2]pivotTable!$A$3:$A$308,0))/100*INDEX(gDP!BJ$6:BJ$271,MATCH(totalExpenditure!$A135,gDP!$B$6:$B$271)))</f>
        <v>1452958450.7937641</v>
      </c>
      <c r="AV135" s="77">
        <f>IF(INDEX([2]pivotTable!AV$3:AV$308,MATCH(totalExpenditure!$A135,[2]pivotTable!$A$3:$A$308,0))/100*INDEX(gDP!BK$6:BK$271,MATCH(totalExpenditure!$A135,gDP!$B$6:$B$271))=0,"",INDEX([2]pivotTable!AV$3:AV$308,MATCH(totalExpenditure!$A135,[2]pivotTable!$A$3:$A$308,0))/100*INDEX(gDP!BK$6:BK$271,MATCH(totalExpenditure!$A135,gDP!$B$6:$B$271)))</f>
        <v>1608614511.2577794</v>
      </c>
      <c r="AW135" s="77">
        <f>IF(INDEX([2]pivotTable!AW$3:AW$308,MATCH(totalExpenditure!$A135,[2]pivotTable!$A$3:$A$308,0))/100*INDEX(gDP!BL$6:BL$271,MATCH(totalExpenditure!$A135,gDP!$B$6:$B$271))=0,"",INDEX([2]pivotTable!AW$3:AW$308,MATCH(totalExpenditure!$A135,[2]pivotTable!$A$3:$A$308,0))/100*INDEX(gDP!BL$6:BL$271,MATCH(totalExpenditure!$A135,gDP!$B$6:$B$271)))</f>
        <v>1517215198.4594586</v>
      </c>
      <c r="AX135" s="77">
        <f>IF(INDEX([2]pivotTable!AX$3:AX$308,MATCH(totalExpenditure!$A135,[2]pivotTable!$A$3:$A$308,0))/100*INDEX(gDP!BM$6:BM$271,MATCH(totalExpenditure!$A135,gDP!$B$6:$B$271))=0,"",INDEX([2]pivotTable!AX$3:AX$308,MATCH(totalExpenditure!$A135,[2]pivotTable!$A$3:$A$308,0))/100*INDEX(gDP!BM$6:BM$271,MATCH(totalExpenditure!$A135,gDP!$B$6:$B$271)))</f>
        <v>716694098.53579187</v>
      </c>
      <c r="AY135" s="77" t="str">
        <f>IF(INDEX([2]pivotTable!AY$3:AY$308,MATCH(totalExpenditure!$A135,[2]pivotTable!$A$3:$A$308,0))/100*INDEX(gDP!BN$6:BN$271,MATCH(totalExpenditure!$A135,gDP!$B$6:$B$271))=0,"",INDEX([2]pivotTable!AY$3:AY$308,MATCH(totalExpenditure!$A135,[2]pivotTable!$A$3:$A$308,0))/100*INDEX(gDP!BN$6:BN$271,MATCH(totalExpenditure!$A135,gDP!$B$6:$B$271)))</f>
        <v/>
      </c>
      <c r="AZ135" s="77" t="str">
        <f>IF(INDEX([2]pivotTable!AZ$3:AZ$308,MATCH(totalExpenditure!$A135,[2]pivotTable!$A$3:$A$308,0))/100*INDEX(gDP!BO$6:BO$271,MATCH(totalExpenditure!$A135,gDP!$B$6:$B$271))=0,"",INDEX([2]pivotTable!AZ$3:AZ$308,MATCH(totalExpenditure!$A135,[2]pivotTable!$A$3:$A$308,0))/100*INDEX(gDP!BO$6:BO$271,MATCH(totalExpenditure!$A135,gDP!$B$6:$B$271)))</f>
        <v/>
      </c>
      <c r="BA135" s="77" t="str">
        <f>IF(INDEX([2]pivotTable!B$310:B$615,MATCH(totalExpenditure!$A135,[2]pivotTable!$A$310:$A$615,0))/100*INDEX(gDP!Q$6:Q$271,MATCH(totalExpenditure!$A135,gDP!$B$6:$B$271))=0,"",INDEX([2]pivotTable!B$310:B$615,MATCH(totalExpenditure!$A135,[2]pivotTable!$A$310:$A$615,0))/100*INDEX(gDP!Q$6:Q$271,MATCH(totalExpenditure!$A135,gDP!$B$6:$B$271)))</f>
        <v/>
      </c>
      <c r="BB135" s="77" t="str">
        <f>IF(INDEX([2]pivotTable!C$310:C$615,MATCH(totalExpenditure!$A135,[2]pivotTable!$A$310:$A$615,0))/100*INDEX(gDP!R$6:R$271,MATCH(totalExpenditure!$A135,gDP!$B$6:$B$271))=0,"",INDEX([2]pivotTable!C$310:C$615,MATCH(totalExpenditure!$A135,[2]pivotTable!$A$310:$A$615,0))/100*INDEX(gDP!R$6:R$271,MATCH(totalExpenditure!$A135,gDP!$B$6:$B$271)))</f>
        <v/>
      </c>
      <c r="BC135" s="77" t="str">
        <f>IF(INDEX([2]pivotTable!D$310:D$615,MATCH(totalExpenditure!$A135,[2]pivotTable!$A$310:$A$615,0))/100*INDEX(gDP!S$6:S$271,MATCH(totalExpenditure!$A135,gDP!$B$6:$B$271))=0,"",INDEX([2]pivotTable!D$310:D$615,MATCH(totalExpenditure!$A135,[2]pivotTable!$A$310:$A$615,0))/100*INDEX(gDP!S$6:S$271,MATCH(totalExpenditure!$A135,gDP!$B$6:$B$271)))</f>
        <v/>
      </c>
      <c r="BD135" s="77" t="str">
        <f>IF(INDEX([2]pivotTable!E$310:E$615,MATCH(totalExpenditure!$A135,[2]pivotTable!$A$310:$A$615,0))/100*INDEX(gDP!T$6:T$271,MATCH(totalExpenditure!$A135,gDP!$B$6:$B$271))=0,"",INDEX([2]pivotTable!E$310:E$615,MATCH(totalExpenditure!$A135,[2]pivotTable!$A$310:$A$615,0))/100*INDEX(gDP!T$6:T$271,MATCH(totalExpenditure!$A135,gDP!$B$6:$B$271)))</f>
        <v/>
      </c>
      <c r="BE135" s="77" t="str">
        <f>IF(INDEX([2]pivotTable!F$310:F$615,MATCH(totalExpenditure!$A135,[2]pivotTable!$A$310:$A$615,0))/100*INDEX(gDP!U$6:U$271,MATCH(totalExpenditure!$A135,gDP!$B$6:$B$271))=0,"",INDEX([2]pivotTable!F$310:F$615,MATCH(totalExpenditure!$A135,[2]pivotTable!$A$310:$A$615,0))/100*INDEX(gDP!U$6:U$271,MATCH(totalExpenditure!$A135,gDP!$B$6:$B$271)))</f>
        <v/>
      </c>
      <c r="BF135" s="77" t="str">
        <f>IF(INDEX([2]pivotTable!G$310:G$615,MATCH(totalExpenditure!$A135,[2]pivotTable!$A$310:$A$615,0))/100*INDEX(gDP!V$6:V$271,MATCH(totalExpenditure!$A135,gDP!$B$6:$B$271))=0,"",INDEX([2]pivotTable!G$310:G$615,MATCH(totalExpenditure!$A135,[2]pivotTable!$A$310:$A$615,0))/100*INDEX(gDP!V$6:V$271,MATCH(totalExpenditure!$A135,gDP!$B$6:$B$271)))</f>
        <v/>
      </c>
      <c r="BG135" s="77" t="str">
        <f>IF(INDEX([2]pivotTable!H$310:H$615,MATCH(totalExpenditure!$A135,[2]pivotTable!$A$310:$A$615,0))/100*INDEX(gDP!W$6:W$271,MATCH(totalExpenditure!$A135,gDP!$B$6:$B$271))=0,"",INDEX([2]pivotTable!H$310:H$615,MATCH(totalExpenditure!$A135,[2]pivotTable!$A$310:$A$615,0))/100*INDEX(gDP!W$6:W$271,MATCH(totalExpenditure!$A135,gDP!$B$6:$B$271)))</f>
        <v/>
      </c>
      <c r="BH135" s="77" t="str">
        <f>IF(INDEX([2]pivotTable!I$310:I$615,MATCH(totalExpenditure!$A135,[2]pivotTable!$A$310:$A$615,0))/100*INDEX(gDP!X$6:X$271,MATCH(totalExpenditure!$A135,gDP!$B$6:$B$271))=0,"",INDEX([2]pivotTable!I$310:I$615,MATCH(totalExpenditure!$A135,[2]pivotTable!$A$310:$A$615,0))/100*INDEX(gDP!X$6:X$271,MATCH(totalExpenditure!$A135,gDP!$B$6:$B$271)))</f>
        <v/>
      </c>
      <c r="BI135" s="77" t="str">
        <f>IF(INDEX([2]pivotTable!J$310:J$615,MATCH(totalExpenditure!$A135,[2]pivotTable!$A$310:$A$615,0))/100*INDEX(gDP!Y$6:Y$271,MATCH(totalExpenditure!$A135,gDP!$B$6:$B$271))=0,"",INDEX([2]pivotTable!J$310:J$615,MATCH(totalExpenditure!$A135,[2]pivotTable!$A$310:$A$615,0))/100*INDEX(gDP!Y$6:Y$271,MATCH(totalExpenditure!$A135,gDP!$B$6:$B$271)))</f>
        <v/>
      </c>
      <c r="BJ135" s="77" t="str">
        <f>IF(INDEX([2]pivotTable!K$310:K$615,MATCH(totalExpenditure!$A135,[2]pivotTable!$A$310:$A$615,0))/100*INDEX(gDP!Z$6:Z$271,MATCH(totalExpenditure!$A135,gDP!$B$6:$B$271))=0,"",INDEX([2]pivotTable!K$310:K$615,MATCH(totalExpenditure!$A135,[2]pivotTable!$A$310:$A$615,0))/100*INDEX(gDP!Z$6:Z$271,MATCH(totalExpenditure!$A135,gDP!$B$6:$B$271)))</f>
        <v/>
      </c>
      <c r="BK135" s="77" t="str">
        <f>IF(INDEX([2]pivotTable!L$310:L$615,MATCH(totalExpenditure!$A135,[2]pivotTable!$A$310:$A$615,0))/100*INDEX(gDP!AA$6:AA$271,MATCH(totalExpenditure!$A135,gDP!$B$6:$B$271))=0,"",INDEX([2]pivotTable!L$310:L$615,MATCH(totalExpenditure!$A135,[2]pivotTable!$A$310:$A$615,0))/100*INDEX(gDP!AA$6:AA$271,MATCH(totalExpenditure!$A135,gDP!$B$6:$B$271)))</f>
        <v/>
      </c>
      <c r="BL135" s="77" t="str">
        <f>IF(INDEX([2]pivotTable!M$310:M$615,MATCH(totalExpenditure!$A135,[2]pivotTable!$A$310:$A$615,0))/100*INDEX(gDP!AB$6:AB$271,MATCH(totalExpenditure!$A135,gDP!$B$6:$B$271))=0,"",INDEX([2]pivotTable!M$310:M$615,MATCH(totalExpenditure!$A135,[2]pivotTable!$A$310:$A$615,0))/100*INDEX(gDP!AB$6:AB$271,MATCH(totalExpenditure!$A135,gDP!$B$6:$B$271)))</f>
        <v/>
      </c>
      <c r="BM135" s="77" t="str">
        <f>IF(INDEX([2]pivotTable!N$310:N$615,MATCH(totalExpenditure!$A135,[2]pivotTable!$A$310:$A$615,0))/100*INDEX(gDP!AC$6:AC$271,MATCH(totalExpenditure!$A135,gDP!$B$6:$B$271))=0,"",INDEX([2]pivotTable!N$310:N$615,MATCH(totalExpenditure!$A135,[2]pivotTable!$A$310:$A$615,0))/100*INDEX(gDP!AC$6:AC$271,MATCH(totalExpenditure!$A135,gDP!$B$6:$B$271)))</f>
        <v/>
      </c>
      <c r="BN135" s="77" t="str">
        <f>IF(INDEX([2]pivotTable!O$310:O$615,MATCH(totalExpenditure!$A135,[2]pivotTable!$A$310:$A$615,0))/100*INDEX(gDP!AD$6:AD$271,MATCH(totalExpenditure!$A135,gDP!$B$6:$B$271))=0,"",INDEX([2]pivotTable!O$310:O$615,MATCH(totalExpenditure!$A135,[2]pivotTable!$A$310:$A$615,0))/100*INDEX(gDP!AD$6:AD$271,MATCH(totalExpenditure!$A135,gDP!$B$6:$B$271)))</f>
        <v/>
      </c>
      <c r="BO135" s="77" t="str">
        <f>IF(INDEX([2]pivotTable!P$310:P$615,MATCH(totalExpenditure!$A135,[2]pivotTable!$A$310:$A$615,0))/100*INDEX(gDP!AE$6:AE$271,MATCH(totalExpenditure!$A135,gDP!$B$6:$B$271))=0,"",INDEX([2]pivotTable!P$310:P$615,MATCH(totalExpenditure!$A135,[2]pivotTable!$A$310:$A$615,0))/100*INDEX(gDP!AE$6:AE$271,MATCH(totalExpenditure!$A135,gDP!$B$6:$B$271)))</f>
        <v/>
      </c>
      <c r="BP135" s="77" t="str">
        <f>IF(INDEX([2]pivotTable!Q$310:Q$615,MATCH(totalExpenditure!$A135,[2]pivotTable!$A$310:$A$615,0))/100*INDEX(gDP!AF$6:AF$271,MATCH(totalExpenditure!$A135,gDP!$B$6:$B$271))=0,"",INDEX([2]pivotTable!Q$310:Q$615,MATCH(totalExpenditure!$A135,[2]pivotTable!$A$310:$A$615,0))/100*INDEX(gDP!AF$6:AF$271,MATCH(totalExpenditure!$A135,gDP!$B$6:$B$271)))</f>
        <v/>
      </c>
      <c r="BQ135" s="77" t="str">
        <f>IF(INDEX([2]pivotTable!R$310:R$615,MATCH(totalExpenditure!$A135,[2]pivotTable!$A$310:$A$615,0))/100*INDEX(gDP!AG$6:AG$271,MATCH(totalExpenditure!$A135,gDP!$B$6:$B$271))=0,"",INDEX([2]pivotTable!R$310:R$615,MATCH(totalExpenditure!$A135,[2]pivotTable!$A$310:$A$615,0))/100*INDEX(gDP!AG$6:AG$271,MATCH(totalExpenditure!$A135,gDP!$B$6:$B$271)))</f>
        <v/>
      </c>
      <c r="BR135" s="77" t="str">
        <f>IF(INDEX([2]pivotTable!S$310:S$615,MATCH(totalExpenditure!$A135,[2]pivotTable!$A$310:$A$615,0))/100*INDEX(gDP!AH$6:AH$271,MATCH(totalExpenditure!$A135,gDP!$B$6:$B$271))=0,"",INDEX([2]pivotTable!S$310:S$615,MATCH(totalExpenditure!$A135,[2]pivotTable!$A$310:$A$615,0))/100*INDEX(gDP!AH$6:AH$271,MATCH(totalExpenditure!$A135,gDP!$B$6:$B$271)))</f>
        <v/>
      </c>
      <c r="BS135" s="77" t="str">
        <f>IF(INDEX([2]pivotTable!T$310:T$615,MATCH(totalExpenditure!$A135,[2]pivotTable!$A$310:$A$615,0))/100*INDEX(gDP!AI$6:AI$271,MATCH(totalExpenditure!$A135,gDP!$B$6:$B$271))=0,"",INDEX([2]pivotTable!T$310:T$615,MATCH(totalExpenditure!$A135,[2]pivotTable!$A$310:$A$615,0))/100*INDEX(gDP!AI$6:AI$271,MATCH(totalExpenditure!$A135,gDP!$B$6:$B$271)))</f>
        <v/>
      </c>
      <c r="BT135" s="77" t="str">
        <f>IF(INDEX([2]pivotTable!U$310:U$615,MATCH(totalExpenditure!$A135,[2]pivotTable!$A$310:$A$615,0))/100*INDEX(gDP!AJ$6:AJ$271,MATCH(totalExpenditure!$A135,gDP!$B$6:$B$271))=0,"",INDEX([2]pivotTable!U$310:U$615,MATCH(totalExpenditure!$A135,[2]pivotTable!$A$310:$A$615,0))/100*INDEX(gDP!AJ$6:AJ$271,MATCH(totalExpenditure!$A135,gDP!$B$6:$B$271)))</f>
        <v/>
      </c>
      <c r="BU135" s="77" t="str">
        <f>IF(INDEX([2]pivotTable!V$310:V$615,MATCH(totalExpenditure!$A135,[2]pivotTable!$A$310:$A$615,0))/100*INDEX(gDP!AK$6:AK$271,MATCH(totalExpenditure!$A135,gDP!$B$6:$B$271))=0,"",INDEX([2]pivotTable!V$310:V$615,MATCH(totalExpenditure!$A135,[2]pivotTable!$A$310:$A$615,0))/100*INDEX(gDP!AK$6:AK$271,MATCH(totalExpenditure!$A135,gDP!$B$6:$B$271)))</f>
        <v/>
      </c>
      <c r="BV135" s="77">
        <f>IF(INDEX([2]pivotTable!W$310:W$615,MATCH(totalExpenditure!$A135,[2]pivotTable!$A$310:$A$615,0))/100*INDEX(gDP!AL$6:AL$271,MATCH(totalExpenditure!$A135,gDP!$B$6:$B$271))=0,"",INDEX([2]pivotTable!W$310:W$615,MATCH(totalExpenditure!$A135,[2]pivotTable!$A$310:$A$615,0))/100*INDEX(gDP!AL$6:AL$271,MATCH(totalExpenditure!$A135,gDP!$B$6:$B$271)))</f>
        <v>225545543.57950097</v>
      </c>
      <c r="BW135" s="77">
        <f>IF(INDEX([2]pivotTable!X$310:X$615,MATCH(totalExpenditure!$A135,[2]pivotTable!$A$310:$A$615,0))/100*INDEX(gDP!AM$6:AM$271,MATCH(totalExpenditure!$A135,gDP!$B$6:$B$271))=0,"",INDEX([2]pivotTable!X$310:X$615,MATCH(totalExpenditure!$A135,[2]pivotTable!$A$310:$A$615,0))/100*INDEX(gDP!AM$6:AM$271,MATCH(totalExpenditure!$A135,gDP!$B$6:$B$271)))</f>
        <v>349408224.62639111</v>
      </c>
      <c r="BX135" s="77">
        <f>IF(INDEX([2]pivotTable!Y$310:Y$615,MATCH(totalExpenditure!$A135,[2]pivotTable!$A$310:$A$615,0))/100*INDEX(gDP!AN$6:AN$271,MATCH(totalExpenditure!$A135,gDP!$B$6:$B$271))=0,"",INDEX([2]pivotTable!Y$310:Y$615,MATCH(totalExpenditure!$A135,[2]pivotTable!$A$310:$A$615,0))/100*INDEX(gDP!AN$6:AN$271,MATCH(totalExpenditure!$A135,gDP!$B$6:$B$271)))</f>
        <v>398439047.9708904</v>
      </c>
      <c r="BY135" s="77">
        <f>IF(INDEX([2]pivotTable!Z$310:Z$615,MATCH(totalExpenditure!$A135,[2]pivotTable!$A$310:$A$615,0))/100*INDEX(gDP!AO$6:AO$271,MATCH(totalExpenditure!$A135,gDP!$B$6:$B$271))=0,"",INDEX([2]pivotTable!Z$310:Z$615,MATCH(totalExpenditure!$A135,[2]pivotTable!$A$310:$A$615,0))/100*INDEX(gDP!AO$6:AO$271,MATCH(totalExpenditure!$A135,gDP!$B$6:$B$271)))</f>
        <v>473681519.74214131</v>
      </c>
      <c r="BZ135" s="77">
        <f>IF(INDEX([2]pivotTable!AA$310:AA$615,MATCH(totalExpenditure!$A135,[2]pivotTable!$A$310:$A$615,0))/100*INDEX(gDP!AP$6:AP$271,MATCH(totalExpenditure!$A135,gDP!$B$6:$B$271))=0,"",INDEX([2]pivotTable!AA$310:AA$615,MATCH(totalExpenditure!$A135,[2]pivotTable!$A$310:$A$615,0))/100*INDEX(gDP!AP$6:AP$271,MATCH(totalExpenditure!$A135,gDP!$B$6:$B$271)))</f>
        <v>211075024.35855764</v>
      </c>
      <c r="CA135" s="77">
        <f>IF(INDEX([2]pivotTable!AB$310:AB$615,MATCH(totalExpenditure!$A135,[2]pivotTable!$A$310:$A$615,0))/100*INDEX(gDP!AQ$6:AQ$271,MATCH(totalExpenditure!$A135,gDP!$B$6:$B$271))=0,"",INDEX([2]pivotTable!AB$310:AB$615,MATCH(totalExpenditure!$A135,[2]pivotTable!$A$310:$A$615,0))/100*INDEX(gDP!AQ$6:AQ$271,MATCH(totalExpenditure!$A135,gDP!$B$6:$B$271)))</f>
        <v>212140301.76791936</v>
      </c>
      <c r="CB135" s="77">
        <f>IF(INDEX([2]pivotTable!AC$310:AC$615,MATCH(totalExpenditure!$A135,[2]pivotTable!$A$310:$A$615,0))/100*INDEX(gDP!AR$6:AR$271,MATCH(totalExpenditure!$A135,gDP!$B$6:$B$271))=0,"",INDEX([2]pivotTable!AC$310:AC$615,MATCH(totalExpenditure!$A135,[2]pivotTable!$A$310:$A$615,0))/100*INDEX(gDP!AR$6:AR$271,MATCH(totalExpenditure!$A135,gDP!$B$6:$B$271)))</f>
        <v>229561944.07378981</v>
      </c>
      <c r="CC135" s="77">
        <f>IF(INDEX([2]pivotTable!AD$310:AD$615,MATCH(totalExpenditure!$A135,[2]pivotTable!$A$310:$A$615,0))/100*INDEX(gDP!AS$6:AS$271,MATCH(totalExpenditure!$A135,gDP!$B$6:$B$271))=0,"",INDEX([2]pivotTable!AD$310:AD$615,MATCH(totalExpenditure!$A135,[2]pivotTable!$A$310:$A$615,0))/100*INDEX(gDP!AS$6:AS$271,MATCH(totalExpenditure!$A135,gDP!$B$6:$B$271)))</f>
        <v>229562852.40464354</v>
      </c>
      <c r="CD135" s="77">
        <f>IF(INDEX([2]pivotTable!AE$310:AE$615,MATCH(totalExpenditure!$A135,[2]pivotTable!$A$310:$A$615,0))/100*INDEX(gDP!AT$6:AT$271,MATCH(totalExpenditure!$A135,gDP!$B$6:$B$271))=0,"",INDEX([2]pivotTable!AE$310:AE$615,MATCH(totalExpenditure!$A135,[2]pivotTable!$A$310:$A$615,0))/100*INDEX(gDP!AT$6:AT$271,MATCH(totalExpenditure!$A135,gDP!$B$6:$B$271)))</f>
        <v>232976716.41791055</v>
      </c>
      <c r="CE135" s="77">
        <f>IF(INDEX([2]pivotTable!AF$310:AF$615,MATCH(totalExpenditure!$A135,[2]pivotTable!$A$310:$A$615,0))/100*INDEX(gDP!AU$6:AU$271,MATCH(totalExpenditure!$A135,gDP!$B$6:$B$271))=0,"",INDEX([2]pivotTable!AF$310:AF$615,MATCH(totalExpenditure!$A135,[2]pivotTable!$A$310:$A$615,0))/100*INDEX(gDP!AU$6:AU$271,MATCH(totalExpenditure!$A135,gDP!$B$6:$B$271)))</f>
        <v>266216119.40298438</v>
      </c>
      <c r="CF135" s="77">
        <f>IF(INDEX([2]pivotTable!AG$310:AG$615,MATCH(totalExpenditure!$A135,[2]pivotTable!$A$310:$A$615,0))/100*INDEX(gDP!AV$6:AV$271,MATCH(totalExpenditure!$A135,gDP!$B$6:$B$271))=0,"",INDEX([2]pivotTable!AG$310:AG$615,MATCH(totalExpenditure!$A135,[2]pivotTable!$A$310:$A$615,0))/100*INDEX(gDP!AV$6:AV$271,MATCH(totalExpenditure!$A135,gDP!$B$6:$B$271)))</f>
        <v>273127694.85903877</v>
      </c>
      <c r="CG135" s="77">
        <f>IF(INDEX([2]pivotTable!AH$310:AH$615,MATCH(totalExpenditure!$A135,[2]pivotTable!$A$310:$A$615,0))/100*INDEX(gDP!AW$6:AW$271,MATCH(totalExpenditure!$A135,gDP!$B$6:$B$271))=0,"",INDEX([2]pivotTable!AH$310:AH$615,MATCH(totalExpenditure!$A135,[2]pivotTable!$A$310:$A$615,0))/100*INDEX(gDP!AW$6:AW$271,MATCH(totalExpenditure!$A135,gDP!$B$6:$B$271)))</f>
        <v>249685970.30606961</v>
      </c>
      <c r="CH135" s="77">
        <f>IF(INDEX([2]pivotTable!AI$310:AI$615,MATCH(totalExpenditure!$A135,[2]pivotTable!$A$310:$A$615,0))/100*INDEX(gDP!AX$6:AX$271,MATCH(totalExpenditure!$A135,gDP!$B$6:$B$271))=0,"",INDEX([2]pivotTable!AI$310:AI$615,MATCH(totalExpenditure!$A135,[2]pivotTable!$A$310:$A$615,0))/100*INDEX(gDP!AX$6:AX$271,MATCH(totalExpenditure!$A135,gDP!$B$6:$B$271)))</f>
        <v>266566972.58560482</v>
      </c>
      <c r="CI135" s="77">
        <f>IF(INDEX([2]pivotTable!AJ$310:AJ$615,MATCH(totalExpenditure!$A135,[2]pivotTable!$A$310:$A$615,0))/100*INDEX(gDP!AY$6:AY$271,MATCH(totalExpenditure!$A135,gDP!$B$6:$B$271))=0,"",INDEX([2]pivotTable!AJ$310:AJ$615,MATCH(totalExpenditure!$A135,[2]pivotTable!$A$310:$A$615,0))/100*INDEX(gDP!AY$6:AY$271,MATCH(totalExpenditure!$A135,gDP!$B$6:$B$271)))</f>
        <v>299508853.97917056</v>
      </c>
      <c r="CJ135" s="77">
        <f>IF(INDEX([2]pivotTable!AK$310:AK$615,MATCH(totalExpenditure!$A135,[2]pivotTable!$A$310:$A$615,0))/100*INDEX(gDP!AZ$6:AZ$271,MATCH(totalExpenditure!$A135,gDP!$B$6:$B$271))=0,"",INDEX([2]pivotTable!AK$310:AK$615,MATCH(totalExpenditure!$A135,[2]pivotTable!$A$310:$A$615,0))/100*INDEX(gDP!AZ$6:AZ$271,MATCH(totalExpenditure!$A135,gDP!$B$6:$B$271)))</f>
        <v>367444854.22089595</v>
      </c>
      <c r="CK135" s="77">
        <f>IF(INDEX([2]pivotTable!AL$310:AL$615,MATCH(totalExpenditure!$A135,[2]pivotTable!$A$310:$A$615,0))/100*INDEX(gDP!BA$6:BA$271,MATCH(totalExpenditure!$A135,gDP!$B$6:$B$271))=0,"",INDEX([2]pivotTable!AL$310:AL$615,MATCH(totalExpenditure!$A135,[2]pivotTable!$A$310:$A$615,0))/100*INDEX(gDP!BA$6:BA$271,MATCH(totalExpenditure!$A135,gDP!$B$6:$B$271)))</f>
        <v>416400500.30825818</v>
      </c>
      <c r="CL135" s="77">
        <f>IF(INDEX([2]pivotTable!AM$310:AM$615,MATCH(totalExpenditure!$A135,[2]pivotTable!$A$310:$A$615,0))/100*INDEX(gDP!BB$6:BB$271,MATCH(totalExpenditure!$A135,gDP!$B$6:$B$271))=0,"",INDEX([2]pivotTable!AM$310:AM$615,MATCH(totalExpenditure!$A135,[2]pivotTable!$A$310:$A$615,0))/100*INDEX(gDP!BB$6:BB$271,MATCH(totalExpenditure!$A135,gDP!$B$6:$B$271)))</f>
        <v>538073660.51608658</v>
      </c>
      <c r="CM135" s="77">
        <f>IF(INDEX([2]pivotTable!AN$310:AN$615,MATCH(totalExpenditure!$A135,[2]pivotTable!$A$310:$A$615,0))/100*INDEX(gDP!BC$6:BC$271,MATCH(totalExpenditure!$A135,gDP!$B$6:$B$271))=0,"",INDEX([2]pivotTable!AN$310:AN$615,MATCH(totalExpenditure!$A135,[2]pivotTable!$A$310:$A$615,0))/100*INDEX(gDP!BC$6:BC$271,MATCH(totalExpenditure!$A135,gDP!$B$6:$B$271)))</f>
        <v>557436652.11077917</v>
      </c>
      <c r="CN135" s="77">
        <f>IF(INDEX([2]pivotTable!AO$310:AO$615,MATCH(totalExpenditure!$A135,[2]pivotTable!$A$310:$A$615,0))/100*INDEX(gDP!BD$6:BD$271,MATCH(totalExpenditure!$A135,gDP!$B$6:$B$271))=0,"",INDEX([2]pivotTable!AO$310:AO$615,MATCH(totalExpenditure!$A135,[2]pivotTable!$A$310:$A$615,0))/100*INDEX(gDP!BD$6:BD$271,MATCH(totalExpenditure!$A135,gDP!$B$6:$B$271)))</f>
        <v>543008913.07674956</v>
      </c>
      <c r="CO135" s="77">
        <f>IF(INDEX([2]pivotTable!AP$310:AP$615,MATCH(totalExpenditure!$A135,[2]pivotTable!$A$310:$A$615,0))/100*INDEX(gDP!BE$6:BE$271,MATCH(totalExpenditure!$A135,gDP!$B$6:$B$271))=0,"",INDEX([2]pivotTable!AP$310:AP$615,MATCH(totalExpenditure!$A135,[2]pivotTable!$A$310:$A$615,0))/100*INDEX(gDP!BE$6:BE$271,MATCH(totalExpenditure!$A135,gDP!$B$6:$B$271)))</f>
        <v>387347835.73864049</v>
      </c>
      <c r="CP135" s="77">
        <f>IF(INDEX([2]pivotTable!AQ$310:AQ$615,MATCH(totalExpenditure!$A135,[2]pivotTable!$A$310:$A$615,0))/100*INDEX(gDP!BF$6:BF$271,MATCH(totalExpenditure!$A135,gDP!$B$6:$B$271))=0,"",INDEX([2]pivotTable!AQ$310:AQ$615,MATCH(totalExpenditure!$A135,[2]pivotTable!$A$310:$A$615,0))/100*INDEX(gDP!BF$6:BF$271,MATCH(totalExpenditure!$A135,gDP!$B$6:$B$271)))</f>
        <v>576625267.89134312</v>
      </c>
      <c r="CQ135" s="77">
        <f>IF(INDEX([2]pivotTable!AR$310:AR$615,MATCH(totalExpenditure!$A135,[2]pivotTable!$A$310:$A$615,0))/100*INDEX(gDP!BG$6:BG$271,MATCH(totalExpenditure!$A135,gDP!$B$6:$B$271))=0,"",INDEX([2]pivotTable!AR$310:AR$615,MATCH(totalExpenditure!$A135,[2]pivotTable!$A$310:$A$615,0))/100*INDEX(gDP!BG$6:BG$271,MATCH(totalExpenditure!$A135,gDP!$B$6:$B$271)))</f>
        <v>716618684.82434452</v>
      </c>
      <c r="CR135" s="77">
        <f>IF(INDEX([2]pivotTable!AS$310:AS$615,MATCH(totalExpenditure!$A135,[2]pivotTable!$A$310:$A$615,0))/100*INDEX(gDP!BH$6:BH$271,MATCH(totalExpenditure!$A135,gDP!$B$6:$B$271))=0,"",INDEX([2]pivotTable!AS$310:AS$615,MATCH(totalExpenditure!$A135,[2]pivotTable!$A$310:$A$615,0))/100*INDEX(gDP!BH$6:BH$271,MATCH(totalExpenditure!$A135,gDP!$B$6:$B$271)))</f>
        <v>704003663.49910426</v>
      </c>
      <c r="CS135" s="77">
        <f>IF(INDEX([2]pivotTable!AT$310:AT$615,MATCH(totalExpenditure!$A135,[2]pivotTable!$A$310:$A$615,0))/100*INDEX(gDP!BI$6:BI$271,MATCH(totalExpenditure!$A135,gDP!$B$6:$B$271))=0,"",INDEX([2]pivotTable!AT$310:AT$615,MATCH(totalExpenditure!$A135,[2]pivotTable!$A$310:$A$615,0))/100*INDEX(gDP!BI$6:BI$271,MATCH(totalExpenditure!$A135,gDP!$B$6:$B$271)))</f>
        <v>767209631.61194098</v>
      </c>
      <c r="CT135" s="77">
        <f>IF(INDEX([2]pivotTable!AU$310:AU$615,MATCH(totalExpenditure!$A135,[2]pivotTable!$A$310:$A$615,0))/100*INDEX(gDP!BJ$6:BJ$271,MATCH(totalExpenditure!$A135,gDP!$B$6:$B$271))=0,"",INDEX([2]pivotTable!AU$310:AU$615,MATCH(totalExpenditure!$A135,[2]pivotTable!$A$310:$A$615,0))/100*INDEX(gDP!BJ$6:BJ$271,MATCH(totalExpenditure!$A135,gDP!$B$6:$B$271)))</f>
        <v>869653963.24882221</v>
      </c>
      <c r="CU135" s="77">
        <f>IF(INDEX([2]pivotTable!AV$310:AV$615,MATCH(totalExpenditure!$A135,[2]pivotTable!$A$310:$A$615,0))/100*INDEX(gDP!BK$6:BK$271,MATCH(totalExpenditure!$A135,gDP!$B$6:$B$271))=0,"",INDEX([2]pivotTable!AV$310:AV$615,MATCH(totalExpenditure!$A135,[2]pivotTable!$A$310:$A$615,0))/100*INDEX(gDP!BK$6:BK$271,MATCH(totalExpenditure!$A135,gDP!$B$6:$B$271)))</f>
        <v>1026658408.2088898</v>
      </c>
      <c r="CV135" s="77">
        <f>IF(INDEX([2]pivotTable!AW$310:AW$615,MATCH(totalExpenditure!$A135,[2]pivotTable!$A$310:$A$615,0))/100*INDEX(gDP!BL$6:BL$271,MATCH(totalExpenditure!$A135,gDP!$B$6:$B$271))=0,"",INDEX([2]pivotTable!AW$310:AW$615,MATCH(totalExpenditure!$A135,[2]pivotTable!$A$310:$A$615,0))/100*INDEX(gDP!BL$6:BL$271,MATCH(totalExpenditure!$A135,gDP!$B$6:$B$271)))</f>
        <v>944389052.10231602</v>
      </c>
      <c r="CW135" s="77">
        <f>IF(INDEX([2]pivotTable!AX$310:AX$615,MATCH(totalExpenditure!$A135,[2]pivotTable!$A$310:$A$615,0))/100*INDEX(gDP!BM$6:BM$271,MATCH(totalExpenditure!$A135,gDP!$B$6:$B$271))=0,"",INDEX([2]pivotTable!AX$310:AX$615,MATCH(totalExpenditure!$A135,[2]pivotTable!$A$310:$A$615,0))/100*INDEX(gDP!BM$6:BM$271,MATCH(totalExpenditure!$A135,gDP!$B$6:$B$271)))</f>
        <v>412257667.29934937</v>
      </c>
      <c r="CX135" s="77" t="str">
        <f>IF(INDEX([2]pivotTable!AY$310:AY$615,MATCH(totalExpenditure!$A135,[2]pivotTable!$A$310:$A$615,0))/100*INDEX(gDP!BN$6:BN$271,MATCH(totalExpenditure!$A135,gDP!$B$6:$B$271))=0,"",INDEX([2]pivotTable!AY$310:AY$615,MATCH(totalExpenditure!$A135,[2]pivotTable!$A$310:$A$615,0))/100*INDEX(gDP!BN$6:BN$271,MATCH(totalExpenditure!$A135,gDP!$B$6:$B$271)))</f>
        <v/>
      </c>
      <c r="CY135" s="77" t="str">
        <f>IF(INDEX([2]pivotTable!AZ$310:AZ$615,MATCH(totalExpenditure!$A135,[2]pivotTable!$A$310:$A$615,0))/100*INDEX(gDP!BO$6:BO$271,MATCH(totalExpenditure!$A135,gDP!$B$6:$B$271))=0,"",INDEX([2]pivotTable!AZ$310:AZ$615,MATCH(totalExpenditure!$A135,[2]pivotTable!$A$310:$A$615,0))/100*INDEX(gDP!BO$6:BO$271,MATCH(totalExpenditure!$A135,gDP!$B$6:$B$271)))</f>
        <v/>
      </c>
      <c r="CZ135" s="77" t="str">
        <f>IF(B135="","",IF(BA135="","",B135-B135+INDEX(gDP!Q$6:Q$271,MATCH(totalExpenditure!$A135,gDP!$B$6:$B$271))))</f>
        <v/>
      </c>
      <c r="DA135" s="77" t="str">
        <f>IF(C135="","",IF(BB135="","",C135-C135+INDEX(gDP!R$6:R$271,MATCH(totalExpenditure!$A135,gDP!$B$6:$B$271))))</f>
        <v/>
      </c>
      <c r="DB135" s="77" t="str">
        <f>IF(D135="","",IF(BC135="","",D135-D135+INDEX(gDP!S$6:S$271,MATCH(totalExpenditure!$A135,gDP!$B$6:$B$271))))</f>
        <v/>
      </c>
      <c r="DC135" s="77" t="str">
        <f>IF(E135="","",IF(BD135="","",E135-E135+INDEX(gDP!T$6:T$271,MATCH(totalExpenditure!$A135,gDP!$B$6:$B$271))))</f>
        <v/>
      </c>
      <c r="DD135" s="77" t="str">
        <f>IF(F135="","",IF(BE135="","",F135-F135+INDEX(gDP!U$6:U$271,MATCH(totalExpenditure!$A135,gDP!$B$6:$B$271))))</f>
        <v/>
      </c>
      <c r="DE135" s="77" t="str">
        <f>IF(G135="","",IF(BF135="","",G135-G135+INDEX(gDP!V$6:V$271,MATCH(totalExpenditure!$A135,gDP!$B$6:$B$271))))</f>
        <v/>
      </c>
      <c r="DF135" s="77" t="str">
        <f>IF(H135="","",IF(BG135="","",H135-H135+INDEX(gDP!W$6:W$271,MATCH(totalExpenditure!$A135,gDP!$B$6:$B$271))))</f>
        <v/>
      </c>
      <c r="DG135" s="77" t="str">
        <f>IF(I135="","",IF(BH135="","",I135-I135+INDEX(gDP!X$6:X$271,MATCH(totalExpenditure!$A135,gDP!$B$6:$B$271))))</f>
        <v/>
      </c>
      <c r="DH135" s="77" t="str">
        <f>IF(J135="","",IF(BI135="","",J135-J135+INDEX(gDP!Y$6:Y$271,MATCH(totalExpenditure!$A135,gDP!$B$6:$B$271))))</f>
        <v/>
      </c>
      <c r="DI135" s="77" t="str">
        <f>IF(K135="","",IF(BJ135="","",K135-K135+INDEX(gDP!Z$6:Z$271,MATCH(totalExpenditure!$A135,gDP!$B$6:$B$271))))</f>
        <v/>
      </c>
      <c r="DJ135" s="77" t="str">
        <f>IF(L135="","",IF(BK135="","",L135-L135+INDEX(gDP!AA$6:AA$271,MATCH(totalExpenditure!$A135,gDP!$B$6:$B$271))))</f>
        <v/>
      </c>
      <c r="DK135" s="77" t="str">
        <f>IF(M135="","",IF(BL135="","",M135-M135+INDEX(gDP!AB$6:AB$271,MATCH(totalExpenditure!$A135,gDP!$B$6:$B$271))))</f>
        <v/>
      </c>
      <c r="DL135" s="77" t="str">
        <f>IF(N135="","",IF(BM135="","",N135-N135+INDEX(gDP!AC$6:AC$271,MATCH(totalExpenditure!$A135,gDP!$B$6:$B$271))))</f>
        <v/>
      </c>
      <c r="DM135" s="77" t="str">
        <f>IF(O135="","",IF(BN135="","",O135-O135+INDEX(gDP!AD$6:AD$271,MATCH(totalExpenditure!$A135,gDP!$B$6:$B$271))))</f>
        <v/>
      </c>
      <c r="DN135" s="77" t="str">
        <f>IF(P135="","",IF(BO135="","",P135-P135+INDEX(gDP!AE$6:AE$271,MATCH(totalExpenditure!$A135,gDP!$B$6:$B$271))))</f>
        <v/>
      </c>
      <c r="DO135" s="77" t="str">
        <f>IF(Q135="","",IF(BP135="","",Q135-Q135+INDEX(gDP!AF$6:AF$271,MATCH(totalExpenditure!$A135,gDP!$B$6:$B$271))))</f>
        <v/>
      </c>
      <c r="DP135" s="77" t="str">
        <f>IF(R135="","",IF(BQ135="","",R135-R135+INDEX(gDP!AG$6:AG$271,MATCH(totalExpenditure!$A135,gDP!$B$6:$B$271))))</f>
        <v/>
      </c>
      <c r="DQ135" s="77" t="str">
        <f>IF(S135="","",IF(BR135="","",S135-S135+INDEX(gDP!AH$6:AH$271,MATCH(totalExpenditure!$A135,gDP!$B$6:$B$271))))</f>
        <v/>
      </c>
      <c r="DR135" s="77" t="str">
        <f>IF(T135="","",IF(BS135="","",T135-T135+INDEX(gDP!AI$6:AI$271,MATCH(totalExpenditure!$A135,gDP!$B$6:$B$271))))</f>
        <v/>
      </c>
      <c r="DS135" s="77" t="str">
        <f>IF(U135="","",IF(BT135="","",U135-U135+INDEX(gDP!AJ$6:AJ$271,MATCH(totalExpenditure!$A135,gDP!$B$6:$B$271))))</f>
        <v/>
      </c>
      <c r="DT135" s="77" t="str">
        <f>IF(V135="","",IF(BU135="","",V135-V135+INDEX(gDP!AK$6:AK$271,MATCH(totalExpenditure!$A135,gDP!$B$6:$B$271))))</f>
        <v/>
      </c>
      <c r="DU135" s="77">
        <f>IF(W135="","",IF(BV135="","",W135-W135+INDEX(gDP!AL$6:AL$271,MATCH(totalExpenditure!$A135,gDP!$B$6:$B$271))))</f>
        <v>7941744492.2359505</v>
      </c>
      <c r="DV135" s="77">
        <f>IF(X135="","",IF(BW135="","",X135-X135+INDEX(gDP!AM$6:AM$271,MATCH(totalExpenditure!$A135,gDP!$B$6:$B$271))))</f>
        <v>9599127050.1755791</v>
      </c>
      <c r="DW135" s="77">
        <f>IF(Y135="","",IF(BX135="","",Y135-Y135+INDEX(gDP!AN$6:AN$271,MATCH(totalExpenditure!$A135,gDP!$B$6:$B$271))))</f>
        <v>11718795528.555599</v>
      </c>
      <c r="DX135" s="77">
        <f>IF(Z135="","",IF(BY135="","",Z135-Z135+INDEX(gDP!AO$6:AO$271,MATCH(totalExpenditure!$A135,gDP!$B$6:$B$271))))</f>
        <v>13690217333.5879</v>
      </c>
      <c r="DY135" s="77">
        <f>IF(AA135="","",IF(BZ135="","",AA135-AA135+INDEX(gDP!AP$6:AP$271,MATCH(totalExpenditure!$A135,gDP!$B$6:$B$271))))</f>
        <v>15751867489.444599</v>
      </c>
      <c r="DZ135" s="77">
        <f>IF(AB135="","",IF(CA135="","",AB135-AB135+INDEX(gDP!AQ$6:AQ$271,MATCH(totalExpenditure!$A135,gDP!$B$6:$B$271))))</f>
        <v>17247179005.5219</v>
      </c>
      <c r="EA135" s="77">
        <f>IF(AC135="","",IF(CB135="","",AC135-AC135+INDEX(gDP!AR$6:AR$271,MATCH(totalExpenditure!$A135,gDP!$B$6:$B$271))))</f>
        <v>17391056369.226501</v>
      </c>
      <c r="EB135" s="77">
        <f>IF(AD135="","",IF(CC135="","",AD135-AD135+INDEX(gDP!AS$6:AS$271,MATCH(totalExpenditure!$A135,gDP!$B$6:$B$271))))</f>
        <v>17260364842.454399</v>
      </c>
      <c r="EC135" s="77">
        <f>IF(AE135="","",IF(CD135="","",AE135-AE135+INDEX(gDP!AT$6:AT$271,MATCH(totalExpenditure!$A135,gDP!$B$6:$B$271))))</f>
        <v>17649751243.781101</v>
      </c>
      <c r="ED135" s="77">
        <f>IF(AF135="","",IF(CE135="","",AF135-AF135+INDEX(gDP!AU$6:AU$271,MATCH(totalExpenditure!$A135,gDP!$B$6:$B$271))))</f>
        <v>19152238805.9701</v>
      </c>
      <c r="EE135" s="77">
        <f>IF(AG135="","",IF(CF135="","",AG135-AG135+INDEX(gDP!AV$6:AV$271,MATCH(totalExpenditure!$A135,gDP!$B$6:$B$271))))</f>
        <v>20082918739.635201</v>
      </c>
      <c r="EF135" s="77">
        <f>IF(AH135="","",IF(CG135="","",AH135-AH135+INDEX(gDP!AW$6:AW$271,MATCH(totalExpenditure!$A135,gDP!$B$6:$B$271))))</f>
        <v>21159827992.039799</v>
      </c>
      <c r="EG135" s="77">
        <f>IF(AI135="","",IF(CH135="","",AI135-AI135+INDEX(gDP!AX$6:AX$271,MATCH(totalExpenditure!$A135,gDP!$B$6:$B$271))))</f>
        <v>21497336498.8391</v>
      </c>
      <c r="EH135" s="77">
        <f>IF(AJ135="","",IF(CI135="","",AJ135-AJ135+INDEX(gDP!AY$6:AY$271,MATCH(totalExpenditure!$A135,gDP!$B$6:$B$271))))</f>
        <v>22022709851.409599</v>
      </c>
      <c r="EI135" s="77">
        <f>IF(AK135="","",IF(CJ135="","",AK135-AK135+INDEX(gDP!AZ$6:AZ$271,MATCH(totalExpenditure!$A135,gDP!$B$6:$B$271))))</f>
        <v>24827355014.9254</v>
      </c>
      <c r="EJ135" s="77">
        <f>IF(AL135="","",IF(CK135="","",AL135-AL135+INDEX(gDP!BA$6:BA$271,MATCH(totalExpenditure!$A135,gDP!$B$6:$B$271))))</f>
        <v>29118916105.472599</v>
      </c>
      <c r="EK135" s="77">
        <f>IF(AM135="","",IF(CL135="","",AM135-AM135+INDEX(gDP!BB$6:BB$271,MATCH(totalExpenditure!$A135,gDP!$B$6:$B$271))))</f>
        <v>35399582928.689903</v>
      </c>
      <c r="EL135" s="77">
        <f>IF(AN135="","",IF(CM135="","",AN135-AN135+INDEX(gDP!BC$6:BC$271,MATCH(totalExpenditure!$A135,gDP!$B$6:$B$271))))</f>
        <v>38443907042.122704</v>
      </c>
      <c r="EM135" s="77">
        <f>IF(AO135="","",IF(CN135="","",AO135-AO135+INDEX(gDP!BD$6:BD$271,MATCH(totalExpenditure!$A135,gDP!$B$6:$B$271))))</f>
        <v>39927125961.525703</v>
      </c>
      <c r="EN135" s="77">
        <f>IF(AP135="","",IF(CO135="","",AP135-AP135+INDEX(gDP!BE$6:BE$271,MATCH(totalExpenditure!$A135,gDP!$B$6:$B$271))))</f>
        <v>44016799515.754601</v>
      </c>
      <c r="EO135" s="77">
        <f>IF(AQ135="","",IF(CP135="","",AQ135-AQ135+INDEX(gDP!BF$6:BF$271,MATCH(totalExpenditure!$A135,gDP!$B$6:$B$271))))</f>
        <v>46880103080.597</v>
      </c>
      <c r="EP135" s="77">
        <f>IF(AR135="","",IF(CQ135="","",AR135-AR135+INDEX(gDP!BG$6:BG$271,MATCH(totalExpenditure!$A135,gDP!$B$6:$B$271))))</f>
        <v>48095213746.600304</v>
      </c>
      <c r="EQ135" s="77">
        <f>IF(AS135="","",IF(CR135="","",AS135-AS135+INDEX(gDP!BH$6:BH$271,MATCH(totalExpenditure!$A135,gDP!$B$6:$B$271))))</f>
        <v>49929337836.815903</v>
      </c>
      <c r="ER135" s="77">
        <f>IF(AT135="","",IF(CS135="","",AT135-AT135+INDEX(gDP!BI$6:BI$271,MATCH(totalExpenditure!$A135,gDP!$B$6:$B$271))))</f>
        <v>51147308774.129402</v>
      </c>
      <c r="ES135" s="77">
        <f>IF(AU135="","",IF(CT135="","",AU135-AU135+INDEX(gDP!BJ$6:BJ$271,MATCH(totalExpenditure!$A135,gDP!$B$6:$B$271))))</f>
        <v>53027680685.903801</v>
      </c>
      <c r="ET135" s="77">
        <f>IF(AV135="","",IF(CU135="","",AV135-AV135+INDEX(gDP!BK$6:BK$271,MATCH(totalExpenditure!$A135,gDP!$B$6:$B$271))))</f>
        <v>54901519155.555603</v>
      </c>
      <c r="EU135" s="77">
        <f>IF(AW135="","",IF(CV135="","",AW135-AW135+INDEX(gDP!BL$6:BL$271,MATCH(totalExpenditure!$A135,gDP!$B$6:$B$271))))</f>
        <v>51605959131.274101</v>
      </c>
      <c r="EV135" s="77">
        <f>IF(AX135="","",IF(CW135="","",AX135-AX135+INDEX(gDP!BM$6:BM$271,MATCH(totalExpenditure!$A135,gDP!$B$6:$B$271))))</f>
        <v>31712128253.796101</v>
      </c>
      <c r="EW135" s="77" t="str">
        <f>IF(AY135="","",IF(CX135="","",AY135-AY135+INDEX(gDP!BN$6:BN$271,MATCH(totalExpenditure!$A135,gDP!$B$6:$B$271))))</f>
        <v/>
      </c>
      <c r="EX135" s="77" t="str">
        <f>IF(AZ135="","",IF(CY135="","",AZ135-AZ135+INDEX(gDP!BO$6:BO$271,MATCH(totalExpenditure!$A135,gDP!$B$6:$B$271))))</f>
        <v/>
      </c>
    </row>
    <row r="136" spans="1:154" x14ac:dyDescent="0.35">
      <c r="A136" t="s">
        <v>481</v>
      </c>
      <c r="B136" s="77" t="str">
        <f>IF(INDEX([2]pivotTable!B$3:B$308,MATCH(totalExpenditure!$A136,[2]pivotTable!$A$3:$A$308,0))/100*INDEX(gDP!Q$6:Q$271,MATCH(totalExpenditure!$A136,gDP!$B$6:$B$271))=0,"",INDEX([2]pivotTable!B$3:B$308,MATCH(totalExpenditure!$A136,[2]pivotTable!$A$3:$A$308,0))/100*INDEX(gDP!Q$6:Q$271,MATCH(totalExpenditure!$A136,gDP!$B$6:$B$271)))</f>
        <v/>
      </c>
      <c r="C136" s="77" t="str">
        <f>IF(INDEX([2]pivotTable!C$3:C$308,MATCH(totalExpenditure!$A136,[2]pivotTable!$A$3:$A$308,0))/100*INDEX(gDP!R$6:R$271,MATCH(totalExpenditure!$A136,gDP!$B$6:$B$271))=0,"",INDEX([2]pivotTable!C$3:C$308,MATCH(totalExpenditure!$A136,[2]pivotTable!$A$3:$A$308,0))/100*INDEX(gDP!R$6:R$271,MATCH(totalExpenditure!$A136,gDP!$B$6:$B$271)))</f>
        <v/>
      </c>
      <c r="D136" s="77" t="str">
        <f>IF(INDEX([2]pivotTable!D$3:D$308,MATCH(totalExpenditure!$A136,[2]pivotTable!$A$3:$A$308,0))/100*INDEX(gDP!S$6:S$271,MATCH(totalExpenditure!$A136,gDP!$B$6:$B$271))=0,"",INDEX([2]pivotTable!D$3:D$308,MATCH(totalExpenditure!$A136,[2]pivotTable!$A$3:$A$308,0))/100*INDEX(gDP!S$6:S$271,MATCH(totalExpenditure!$A136,gDP!$B$6:$B$271)))</f>
        <v/>
      </c>
      <c r="E136" s="77" t="str">
        <f>IF(INDEX([2]pivotTable!E$3:E$308,MATCH(totalExpenditure!$A136,[2]pivotTable!$A$3:$A$308,0))/100*INDEX(gDP!T$6:T$271,MATCH(totalExpenditure!$A136,gDP!$B$6:$B$271))=0,"",INDEX([2]pivotTable!E$3:E$308,MATCH(totalExpenditure!$A136,[2]pivotTable!$A$3:$A$308,0))/100*INDEX(gDP!T$6:T$271,MATCH(totalExpenditure!$A136,gDP!$B$6:$B$271)))</f>
        <v/>
      </c>
      <c r="F136" s="77" t="str">
        <f>IF(INDEX([2]pivotTable!F$3:F$308,MATCH(totalExpenditure!$A136,[2]pivotTable!$A$3:$A$308,0))/100*INDEX(gDP!U$6:U$271,MATCH(totalExpenditure!$A136,gDP!$B$6:$B$271))=0,"",INDEX([2]pivotTable!F$3:F$308,MATCH(totalExpenditure!$A136,[2]pivotTable!$A$3:$A$308,0))/100*INDEX(gDP!U$6:U$271,MATCH(totalExpenditure!$A136,gDP!$B$6:$B$271)))</f>
        <v/>
      </c>
      <c r="G136" s="77" t="str">
        <f>IF(INDEX([2]pivotTable!G$3:G$308,MATCH(totalExpenditure!$A136,[2]pivotTable!$A$3:$A$308,0))/100*INDEX(gDP!V$6:V$271,MATCH(totalExpenditure!$A136,gDP!$B$6:$B$271))=0,"",INDEX([2]pivotTable!G$3:G$308,MATCH(totalExpenditure!$A136,[2]pivotTable!$A$3:$A$308,0))/100*INDEX(gDP!V$6:V$271,MATCH(totalExpenditure!$A136,gDP!$B$6:$B$271)))</f>
        <v/>
      </c>
      <c r="H136" s="77" t="str">
        <f>IF(INDEX([2]pivotTable!H$3:H$308,MATCH(totalExpenditure!$A136,[2]pivotTable!$A$3:$A$308,0))/100*INDEX(gDP!W$6:W$271,MATCH(totalExpenditure!$A136,gDP!$B$6:$B$271))=0,"",INDEX([2]pivotTable!H$3:H$308,MATCH(totalExpenditure!$A136,[2]pivotTable!$A$3:$A$308,0))/100*INDEX(gDP!W$6:W$271,MATCH(totalExpenditure!$A136,gDP!$B$6:$B$271)))</f>
        <v/>
      </c>
      <c r="I136" s="77" t="str">
        <f>IF(INDEX([2]pivotTable!I$3:I$308,MATCH(totalExpenditure!$A136,[2]pivotTable!$A$3:$A$308,0))/100*INDEX(gDP!X$6:X$271,MATCH(totalExpenditure!$A136,gDP!$B$6:$B$271))=0,"",INDEX([2]pivotTable!I$3:I$308,MATCH(totalExpenditure!$A136,[2]pivotTable!$A$3:$A$308,0))/100*INDEX(gDP!X$6:X$271,MATCH(totalExpenditure!$A136,gDP!$B$6:$B$271)))</f>
        <v/>
      </c>
      <c r="J136" s="77" t="str">
        <f>IF(INDEX([2]pivotTable!J$3:J$308,MATCH(totalExpenditure!$A136,[2]pivotTable!$A$3:$A$308,0))/100*INDEX(gDP!Y$6:Y$271,MATCH(totalExpenditure!$A136,gDP!$B$6:$B$271))=0,"",INDEX([2]pivotTable!J$3:J$308,MATCH(totalExpenditure!$A136,[2]pivotTable!$A$3:$A$308,0))/100*INDEX(gDP!Y$6:Y$271,MATCH(totalExpenditure!$A136,gDP!$B$6:$B$271)))</f>
        <v/>
      </c>
      <c r="K136" s="77" t="str">
        <f>IF(INDEX([2]pivotTable!K$3:K$308,MATCH(totalExpenditure!$A136,[2]pivotTable!$A$3:$A$308,0))/100*INDEX(gDP!Z$6:Z$271,MATCH(totalExpenditure!$A136,gDP!$B$6:$B$271))=0,"",INDEX([2]pivotTable!K$3:K$308,MATCH(totalExpenditure!$A136,[2]pivotTable!$A$3:$A$308,0))/100*INDEX(gDP!Z$6:Z$271,MATCH(totalExpenditure!$A136,gDP!$B$6:$B$271)))</f>
        <v/>
      </c>
      <c r="L136" s="77" t="str">
        <f>IF(INDEX([2]pivotTable!L$3:L$308,MATCH(totalExpenditure!$A136,[2]pivotTable!$A$3:$A$308,0))/100*INDEX(gDP!AA$6:AA$271,MATCH(totalExpenditure!$A136,gDP!$B$6:$B$271))=0,"",INDEX([2]pivotTable!L$3:L$308,MATCH(totalExpenditure!$A136,[2]pivotTable!$A$3:$A$308,0))/100*INDEX(gDP!AA$6:AA$271,MATCH(totalExpenditure!$A136,gDP!$B$6:$B$271)))</f>
        <v/>
      </c>
      <c r="M136" s="77" t="str">
        <f>IF(INDEX([2]pivotTable!M$3:M$308,MATCH(totalExpenditure!$A136,[2]pivotTable!$A$3:$A$308,0))/100*INDEX(gDP!AB$6:AB$271,MATCH(totalExpenditure!$A136,gDP!$B$6:$B$271))=0,"",INDEX([2]pivotTable!M$3:M$308,MATCH(totalExpenditure!$A136,[2]pivotTable!$A$3:$A$308,0))/100*INDEX(gDP!AB$6:AB$271,MATCH(totalExpenditure!$A136,gDP!$B$6:$B$271)))</f>
        <v/>
      </c>
      <c r="N136" s="77" t="str">
        <f>IF(INDEX([2]pivotTable!N$3:N$308,MATCH(totalExpenditure!$A136,[2]pivotTable!$A$3:$A$308,0))/100*INDEX(gDP!AC$6:AC$271,MATCH(totalExpenditure!$A136,gDP!$B$6:$B$271))=0,"",INDEX([2]pivotTable!N$3:N$308,MATCH(totalExpenditure!$A136,[2]pivotTable!$A$3:$A$308,0))/100*INDEX(gDP!AC$6:AC$271,MATCH(totalExpenditure!$A136,gDP!$B$6:$B$271)))</f>
        <v/>
      </c>
      <c r="O136" s="77" t="str">
        <f>IF(INDEX([2]pivotTable!O$3:O$308,MATCH(totalExpenditure!$A136,[2]pivotTable!$A$3:$A$308,0))/100*INDEX(gDP!AD$6:AD$271,MATCH(totalExpenditure!$A136,gDP!$B$6:$B$271))=0,"",INDEX([2]pivotTable!O$3:O$308,MATCH(totalExpenditure!$A136,[2]pivotTable!$A$3:$A$308,0))/100*INDEX(gDP!AD$6:AD$271,MATCH(totalExpenditure!$A136,gDP!$B$6:$B$271)))</f>
        <v/>
      </c>
      <c r="P136" s="77" t="str">
        <f>IF(INDEX([2]pivotTable!P$3:P$308,MATCH(totalExpenditure!$A136,[2]pivotTable!$A$3:$A$308,0))/100*INDEX(gDP!AE$6:AE$271,MATCH(totalExpenditure!$A136,gDP!$B$6:$B$271))=0,"",INDEX([2]pivotTable!P$3:P$308,MATCH(totalExpenditure!$A136,[2]pivotTable!$A$3:$A$308,0))/100*INDEX(gDP!AE$6:AE$271,MATCH(totalExpenditure!$A136,gDP!$B$6:$B$271)))</f>
        <v/>
      </c>
      <c r="Q136" s="77" t="str">
        <f>IF(INDEX([2]pivotTable!Q$3:Q$308,MATCH(totalExpenditure!$A136,[2]pivotTable!$A$3:$A$308,0))/100*INDEX(gDP!AF$6:AF$271,MATCH(totalExpenditure!$A136,gDP!$B$6:$B$271))=0,"",INDEX([2]pivotTable!Q$3:Q$308,MATCH(totalExpenditure!$A136,[2]pivotTable!$A$3:$A$308,0))/100*INDEX(gDP!AF$6:AF$271,MATCH(totalExpenditure!$A136,gDP!$B$6:$B$271)))</f>
        <v/>
      </c>
      <c r="R136" s="77" t="str">
        <f>IF(INDEX([2]pivotTable!R$3:R$308,MATCH(totalExpenditure!$A136,[2]pivotTable!$A$3:$A$308,0))/100*INDEX(gDP!AG$6:AG$271,MATCH(totalExpenditure!$A136,gDP!$B$6:$B$271))=0,"",INDEX([2]pivotTable!R$3:R$308,MATCH(totalExpenditure!$A136,[2]pivotTable!$A$3:$A$308,0))/100*INDEX(gDP!AG$6:AG$271,MATCH(totalExpenditure!$A136,gDP!$B$6:$B$271)))</f>
        <v/>
      </c>
      <c r="S136" s="77" t="str">
        <f>IF(INDEX([2]pivotTable!S$3:S$308,MATCH(totalExpenditure!$A136,[2]pivotTable!$A$3:$A$308,0))/100*INDEX(gDP!AH$6:AH$271,MATCH(totalExpenditure!$A136,gDP!$B$6:$B$271))=0,"",INDEX([2]pivotTable!S$3:S$308,MATCH(totalExpenditure!$A136,[2]pivotTable!$A$3:$A$308,0))/100*INDEX(gDP!AH$6:AH$271,MATCH(totalExpenditure!$A136,gDP!$B$6:$B$271)))</f>
        <v/>
      </c>
      <c r="T136" s="77" t="str">
        <f>IF(INDEX([2]pivotTable!T$3:T$308,MATCH(totalExpenditure!$A136,[2]pivotTable!$A$3:$A$308,0))/100*INDEX(gDP!AI$6:AI$271,MATCH(totalExpenditure!$A136,gDP!$B$6:$B$271))=0,"",INDEX([2]pivotTable!T$3:T$308,MATCH(totalExpenditure!$A136,[2]pivotTable!$A$3:$A$308,0))/100*INDEX(gDP!AI$6:AI$271,MATCH(totalExpenditure!$A136,gDP!$B$6:$B$271)))</f>
        <v/>
      </c>
      <c r="U136" s="77" t="str">
        <f>IF(INDEX([2]pivotTable!U$3:U$308,MATCH(totalExpenditure!$A136,[2]pivotTable!$A$3:$A$308,0))/100*INDEX(gDP!AJ$6:AJ$271,MATCH(totalExpenditure!$A136,gDP!$B$6:$B$271))=0,"",INDEX([2]pivotTable!U$3:U$308,MATCH(totalExpenditure!$A136,[2]pivotTable!$A$3:$A$308,0))/100*INDEX(gDP!AJ$6:AJ$271,MATCH(totalExpenditure!$A136,gDP!$B$6:$B$271)))</f>
        <v/>
      </c>
      <c r="V136" s="77" t="str">
        <f>IF(INDEX([2]pivotTable!V$3:V$308,MATCH(totalExpenditure!$A136,[2]pivotTable!$A$3:$A$308,0))/100*INDEX(gDP!AK$6:AK$271,MATCH(totalExpenditure!$A136,gDP!$B$6:$B$271))=0,"",INDEX([2]pivotTable!V$3:V$308,MATCH(totalExpenditure!$A136,[2]pivotTable!$A$3:$A$308,0))/100*INDEX(gDP!AK$6:AK$271,MATCH(totalExpenditure!$A136,gDP!$B$6:$B$271)))</f>
        <v/>
      </c>
      <c r="W136" s="77" t="str">
        <f>IF(INDEX([2]pivotTable!W$3:W$308,MATCH(totalExpenditure!$A136,[2]pivotTable!$A$3:$A$308,0))/100*INDEX(gDP!AL$6:AL$271,MATCH(totalExpenditure!$A136,gDP!$B$6:$B$271))=0,"",INDEX([2]pivotTable!W$3:W$308,MATCH(totalExpenditure!$A136,[2]pivotTable!$A$3:$A$308,0))/100*INDEX(gDP!AL$6:AL$271,MATCH(totalExpenditure!$A136,gDP!$B$6:$B$271)))</f>
        <v/>
      </c>
      <c r="X136" s="77" t="str">
        <f>IF(INDEX([2]pivotTable!X$3:X$308,MATCH(totalExpenditure!$A136,[2]pivotTable!$A$3:$A$308,0))/100*INDEX(gDP!AM$6:AM$271,MATCH(totalExpenditure!$A136,gDP!$B$6:$B$271))=0,"",INDEX([2]pivotTable!X$3:X$308,MATCH(totalExpenditure!$A136,[2]pivotTable!$A$3:$A$308,0))/100*INDEX(gDP!AM$6:AM$271,MATCH(totalExpenditure!$A136,gDP!$B$6:$B$271)))</f>
        <v/>
      </c>
      <c r="Y136" s="77" t="str">
        <f>IF(INDEX([2]pivotTable!Y$3:Y$308,MATCH(totalExpenditure!$A136,[2]pivotTable!$A$3:$A$308,0))/100*INDEX(gDP!AN$6:AN$271,MATCH(totalExpenditure!$A136,gDP!$B$6:$B$271))=0,"",INDEX([2]pivotTable!Y$3:Y$308,MATCH(totalExpenditure!$A136,[2]pivotTable!$A$3:$A$308,0))/100*INDEX(gDP!AN$6:AN$271,MATCH(totalExpenditure!$A136,gDP!$B$6:$B$271)))</f>
        <v/>
      </c>
      <c r="Z136" s="77" t="str">
        <f>IF(INDEX([2]pivotTable!Z$3:Z$308,MATCH(totalExpenditure!$A136,[2]pivotTable!$A$3:$A$308,0))/100*INDEX(gDP!AO$6:AO$271,MATCH(totalExpenditure!$A136,gDP!$B$6:$B$271))=0,"",INDEX([2]pivotTable!Z$3:Z$308,MATCH(totalExpenditure!$A136,[2]pivotTable!$A$3:$A$308,0))/100*INDEX(gDP!AO$6:AO$271,MATCH(totalExpenditure!$A136,gDP!$B$6:$B$271)))</f>
        <v/>
      </c>
      <c r="AA136" s="77" t="str">
        <f>IF(INDEX([2]pivotTable!AA$3:AA$308,MATCH(totalExpenditure!$A136,[2]pivotTable!$A$3:$A$308,0))/100*INDEX(gDP!AP$6:AP$271,MATCH(totalExpenditure!$A136,gDP!$B$6:$B$271))=0,"",INDEX([2]pivotTable!AA$3:AA$308,MATCH(totalExpenditure!$A136,[2]pivotTable!$A$3:$A$308,0))/100*INDEX(gDP!AP$6:AP$271,MATCH(totalExpenditure!$A136,gDP!$B$6:$B$271)))</f>
        <v/>
      </c>
      <c r="AB136" s="77" t="str">
        <f>IF(INDEX([2]pivotTable!AB$3:AB$308,MATCH(totalExpenditure!$A136,[2]pivotTable!$A$3:$A$308,0))/100*INDEX(gDP!AQ$6:AQ$271,MATCH(totalExpenditure!$A136,gDP!$B$6:$B$271))=0,"",INDEX([2]pivotTable!AB$3:AB$308,MATCH(totalExpenditure!$A136,[2]pivotTable!$A$3:$A$308,0))/100*INDEX(gDP!AQ$6:AQ$271,MATCH(totalExpenditure!$A136,gDP!$B$6:$B$271)))</f>
        <v/>
      </c>
      <c r="AC136" s="77" t="str">
        <f>IF(INDEX([2]pivotTable!AC$3:AC$308,MATCH(totalExpenditure!$A136,[2]pivotTable!$A$3:$A$308,0))/100*INDEX(gDP!AR$6:AR$271,MATCH(totalExpenditure!$A136,gDP!$B$6:$B$271))=0,"",INDEX([2]pivotTable!AC$3:AC$308,MATCH(totalExpenditure!$A136,[2]pivotTable!$A$3:$A$308,0))/100*INDEX(gDP!AR$6:AR$271,MATCH(totalExpenditure!$A136,gDP!$B$6:$B$271)))</f>
        <v/>
      </c>
      <c r="AD136" s="77" t="str">
        <f>IF(INDEX([2]pivotTable!AD$3:AD$308,MATCH(totalExpenditure!$A136,[2]pivotTable!$A$3:$A$308,0))/100*INDEX(gDP!AS$6:AS$271,MATCH(totalExpenditure!$A136,gDP!$B$6:$B$271))=0,"",INDEX([2]pivotTable!AD$3:AD$308,MATCH(totalExpenditure!$A136,[2]pivotTable!$A$3:$A$308,0))/100*INDEX(gDP!AS$6:AS$271,MATCH(totalExpenditure!$A136,gDP!$B$6:$B$271)))</f>
        <v/>
      </c>
      <c r="AE136" s="77" t="str">
        <f>IF(INDEX([2]pivotTable!AE$3:AE$308,MATCH(totalExpenditure!$A136,[2]pivotTable!$A$3:$A$308,0))/100*INDEX(gDP!AT$6:AT$271,MATCH(totalExpenditure!$A136,gDP!$B$6:$B$271))=0,"",INDEX([2]pivotTable!AE$3:AE$308,MATCH(totalExpenditure!$A136,[2]pivotTable!$A$3:$A$308,0))/100*INDEX(gDP!AT$6:AT$271,MATCH(totalExpenditure!$A136,gDP!$B$6:$B$271)))</f>
        <v/>
      </c>
      <c r="AF136" s="77" t="str">
        <f>IF(INDEX([2]pivotTable!AF$3:AF$308,MATCH(totalExpenditure!$A136,[2]pivotTable!$A$3:$A$308,0))/100*INDEX(gDP!AU$6:AU$271,MATCH(totalExpenditure!$A136,gDP!$B$6:$B$271))=0,"",INDEX([2]pivotTable!AF$3:AF$308,MATCH(totalExpenditure!$A136,[2]pivotTable!$A$3:$A$308,0))/100*INDEX(gDP!AU$6:AU$271,MATCH(totalExpenditure!$A136,gDP!$B$6:$B$271)))</f>
        <v/>
      </c>
      <c r="AG136" s="77" t="str">
        <f>IF(INDEX([2]pivotTable!AG$3:AG$308,MATCH(totalExpenditure!$A136,[2]pivotTable!$A$3:$A$308,0))/100*INDEX(gDP!AV$6:AV$271,MATCH(totalExpenditure!$A136,gDP!$B$6:$B$271))=0,"",INDEX([2]pivotTable!AG$3:AG$308,MATCH(totalExpenditure!$A136,[2]pivotTable!$A$3:$A$308,0))/100*INDEX(gDP!AV$6:AV$271,MATCH(totalExpenditure!$A136,gDP!$B$6:$B$271)))</f>
        <v/>
      </c>
      <c r="AH136" s="77" t="str">
        <f>IF(INDEX([2]pivotTable!AH$3:AH$308,MATCH(totalExpenditure!$A136,[2]pivotTable!$A$3:$A$308,0))/100*INDEX(gDP!AW$6:AW$271,MATCH(totalExpenditure!$A136,gDP!$B$6:$B$271))=0,"",INDEX([2]pivotTable!AH$3:AH$308,MATCH(totalExpenditure!$A136,[2]pivotTable!$A$3:$A$308,0))/100*INDEX(gDP!AW$6:AW$271,MATCH(totalExpenditure!$A136,gDP!$B$6:$B$271)))</f>
        <v/>
      </c>
      <c r="AI136" s="77">
        <f>IF(INDEX([2]pivotTable!AI$3:AI$308,MATCH(totalExpenditure!$A136,[2]pivotTable!$A$3:$A$308,0))/100*INDEX(gDP!AX$6:AX$271,MATCH(totalExpenditure!$A136,gDP!$B$6:$B$271))=0,"",INDEX([2]pivotTable!AI$3:AI$308,MATCH(totalExpenditure!$A136,[2]pivotTable!$A$3:$A$308,0))/100*INDEX(gDP!AX$6:AX$271,MATCH(totalExpenditure!$A136,gDP!$B$6:$B$271)))</f>
        <v>31506800</v>
      </c>
      <c r="AJ136" s="77">
        <f>IF(INDEX([2]pivotTable!AJ$3:AJ$308,MATCH(totalExpenditure!$A136,[2]pivotTable!$A$3:$A$308,0))/100*INDEX(gDP!AY$6:AY$271,MATCH(totalExpenditure!$A136,gDP!$B$6:$B$271))=0,"",INDEX([2]pivotTable!AJ$3:AJ$308,MATCH(totalExpenditure!$A136,[2]pivotTable!$A$3:$A$308,0))/100*INDEX(gDP!AY$6:AY$271,MATCH(totalExpenditure!$A136,gDP!$B$6:$B$271)))</f>
        <v>21932400</v>
      </c>
      <c r="AK136" s="77">
        <f>IF(INDEX([2]pivotTable!AK$3:AK$308,MATCH(totalExpenditure!$A136,[2]pivotTable!$A$3:$A$308,0))/100*INDEX(gDP!AZ$6:AZ$271,MATCH(totalExpenditure!$A136,gDP!$B$6:$B$271))=0,"",INDEX([2]pivotTable!AK$3:AK$308,MATCH(totalExpenditure!$A136,[2]pivotTable!$A$3:$A$308,0))/100*INDEX(gDP!AZ$6:AZ$271,MATCH(totalExpenditure!$A136,gDP!$B$6:$B$271)))</f>
        <v>15103000.000000002</v>
      </c>
      <c r="AL136" s="77">
        <f>IF(INDEX([2]pivotTable!AL$3:AL$308,MATCH(totalExpenditure!$A136,[2]pivotTable!$A$3:$A$308,0))/100*INDEX(gDP!BA$6:BA$271,MATCH(totalExpenditure!$A136,gDP!$B$6:$B$271))=0,"",INDEX([2]pivotTable!AL$3:AL$308,MATCH(totalExpenditure!$A136,[2]pivotTable!$A$3:$A$308,0))/100*INDEX(gDP!BA$6:BA$271,MATCH(totalExpenditure!$A136,gDP!$B$6:$B$271)))</f>
        <v>23818800</v>
      </c>
      <c r="AM136" s="77" t="str">
        <f>IF(INDEX([2]pivotTable!AM$3:AM$308,MATCH(totalExpenditure!$A136,[2]pivotTable!$A$3:$A$308,0))/100*INDEX(gDP!BB$6:BB$271,MATCH(totalExpenditure!$A136,gDP!$B$6:$B$271))=0,"",INDEX([2]pivotTable!AM$3:AM$308,MATCH(totalExpenditure!$A136,[2]pivotTable!$A$3:$A$308,0))/100*INDEX(gDP!BB$6:BB$271,MATCH(totalExpenditure!$A136,gDP!$B$6:$B$271)))</f>
        <v/>
      </c>
      <c r="AN136" s="77" t="str">
        <f>IF(INDEX([2]pivotTable!AN$3:AN$308,MATCH(totalExpenditure!$A136,[2]pivotTable!$A$3:$A$308,0))/100*INDEX(gDP!BC$6:BC$271,MATCH(totalExpenditure!$A136,gDP!$B$6:$B$271))=0,"",INDEX([2]pivotTable!AN$3:AN$308,MATCH(totalExpenditure!$A136,[2]pivotTable!$A$3:$A$308,0))/100*INDEX(gDP!BC$6:BC$271,MATCH(totalExpenditure!$A136,gDP!$B$6:$B$271)))</f>
        <v/>
      </c>
      <c r="AO136" s="77" t="str">
        <f>IF(INDEX([2]pivotTable!AO$3:AO$308,MATCH(totalExpenditure!$A136,[2]pivotTable!$A$3:$A$308,0))/100*INDEX(gDP!BD$6:BD$271,MATCH(totalExpenditure!$A136,gDP!$B$6:$B$271))=0,"",INDEX([2]pivotTable!AO$3:AO$308,MATCH(totalExpenditure!$A136,[2]pivotTable!$A$3:$A$308,0))/100*INDEX(gDP!BD$6:BD$271,MATCH(totalExpenditure!$A136,gDP!$B$6:$B$271)))</f>
        <v/>
      </c>
      <c r="AP136" s="77" t="str">
        <f>IF(INDEX([2]pivotTable!AP$3:AP$308,MATCH(totalExpenditure!$A136,[2]pivotTable!$A$3:$A$308,0))/100*INDEX(gDP!BE$6:BE$271,MATCH(totalExpenditure!$A136,gDP!$B$6:$B$271))=0,"",INDEX([2]pivotTable!AP$3:AP$308,MATCH(totalExpenditure!$A136,[2]pivotTable!$A$3:$A$308,0))/100*INDEX(gDP!BE$6:BE$271,MATCH(totalExpenditure!$A136,gDP!$B$6:$B$271)))</f>
        <v/>
      </c>
      <c r="AQ136" s="77">
        <f>IF(INDEX([2]pivotTable!AQ$3:AQ$308,MATCH(totalExpenditure!$A136,[2]pivotTable!$A$3:$A$308,0))/100*INDEX(gDP!BF$6:BF$271,MATCH(totalExpenditure!$A136,gDP!$B$6:$B$271))=0,"",INDEX([2]pivotTable!AQ$3:AQ$308,MATCH(totalExpenditure!$A136,[2]pivotTable!$A$3:$A$308,0))/100*INDEX(gDP!BF$6:BF$271,MATCH(totalExpenditure!$A136,gDP!$B$6:$B$271)))</f>
        <v>47657971.5</v>
      </c>
      <c r="AR136" s="77" t="str">
        <f>IF(INDEX([2]pivotTable!AR$3:AR$308,MATCH(totalExpenditure!$A136,[2]pivotTable!$A$3:$A$308,0))/100*INDEX(gDP!BG$6:BG$271,MATCH(totalExpenditure!$A136,gDP!$B$6:$B$271))=0,"",INDEX([2]pivotTable!AR$3:AR$308,MATCH(totalExpenditure!$A136,[2]pivotTable!$A$3:$A$308,0))/100*INDEX(gDP!BG$6:BG$271,MATCH(totalExpenditure!$A136,gDP!$B$6:$B$271)))</f>
        <v/>
      </c>
      <c r="AS136" s="77" t="str">
        <f>IF(INDEX([2]pivotTable!AS$3:AS$308,MATCH(totalExpenditure!$A136,[2]pivotTable!$A$3:$A$308,0))/100*INDEX(gDP!BH$6:BH$271,MATCH(totalExpenditure!$A136,gDP!$B$6:$B$271))=0,"",INDEX([2]pivotTable!AS$3:AS$308,MATCH(totalExpenditure!$A136,[2]pivotTable!$A$3:$A$308,0))/100*INDEX(gDP!BH$6:BH$271,MATCH(totalExpenditure!$A136,gDP!$B$6:$B$271)))</f>
        <v/>
      </c>
      <c r="AT136" s="77" t="str">
        <f>IF(INDEX([2]pivotTable!AT$3:AT$308,MATCH(totalExpenditure!$A136,[2]pivotTable!$A$3:$A$308,0))/100*INDEX(gDP!BI$6:BI$271,MATCH(totalExpenditure!$A136,gDP!$B$6:$B$271))=0,"",INDEX([2]pivotTable!AT$3:AT$308,MATCH(totalExpenditure!$A136,[2]pivotTable!$A$3:$A$308,0))/100*INDEX(gDP!BI$6:BI$271,MATCH(totalExpenditure!$A136,gDP!$B$6:$B$271)))</f>
        <v/>
      </c>
      <c r="AU136" s="77" t="str">
        <f>IF(INDEX([2]pivotTable!AU$3:AU$308,MATCH(totalExpenditure!$A136,[2]pivotTable!$A$3:$A$308,0))/100*INDEX(gDP!BJ$6:BJ$271,MATCH(totalExpenditure!$A136,gDP!$B$6:$B$271))=0,"",INDEX([2]pivotTable!AU$3:AU$308,MATCH(totalExpenditure!$A136,[2]pivotTable!$A$3:$A$308,0))/100*INDEX(gDP!BJ$6:BJ$271,MATCH(totalExpenditure!$A136,gDP!$B$6:$B$271)))</f>
        <v/>
      </c>
      <c r="AV136" s="77" t="str">
        <f>IF(INDEX([2]pivotTable!AV$3:AV$308,MATCH(totalExpenditure!$A136,[2]pivotTable!$A$3:$A$308,0))/100*INDEX(gDP!BK$6:BK$271,MATCH(totalExpenditure!$A136,gDP!$B$6:$B$271))=0,"",INDEX([2]pivotTable!AV$3:AV$308,MATCH(totalExpenditure!$A136,[2]pivotTable!$A$3:$A$308,0))/100*INDEX(gDP!BK$6:BK$271,MATCH(totalExpenditure!$A136,gDP!$B$6:$B$271)))</f>
        <v/>
      </c>
      <c r="AW136" s="77" t="str">
        <f>IF(INDEX([2]pivotTable!AW$3:AW$308,MATCH(totalExpenditure!$A136,[2]pivotTable!$A$3:$A$308,0))/100*INDEX(gDP!BL$6:BL$271,MATCH(totalExpenditure!$A136,gDP!$B$6:$B$271))=0,"",INDEX([2]pivotTable!AW$3:AW$308,MATCH(totalExpenditure!$A136,[2]pivotTable!$A$3:$A$308,0))/100*INDEX(gDP!BL$6:BL$271,MATCH(totalExpenditure!$A136,gDP!$B$6:$B$271)))</f>
        <v/>
      </c>
      <c r="AX136" s="77" t="str">
        <f>IF(INDEX([2]pivotTable!AX$3:AX$308,MATCH(totalExpenditure!$A136,[2]pivotTable!$A$3:$A$308,0))/100*INDEX(gDP!BM$6:BM$271,MATCH(totalExpenditure!$A136,gDP!$B$6:$B$271))=0,"",INDEX([2]pivotTable!AX$3:AX$308,MATCH(totalExpenditure!$A136,[2]pivotTable!$A$3:$A$308,0))/100*INDEX(gDP!BM$6:BM$271,MATCH(totalExpenditure!$A136,gDP!$B$6:$B$271)))</f>
        <v/>
      </c>
      <c r="AY136" s="77" t="str">
        <f>IF(INDEX([2]pivotTable!AY$3:AY$308,MATCH(totalExpenditure!$A136,[2]pivotTable!$A$3:$A$308,0))/100*INDEX(gDP!BN$6:BN$271,MATCH(totalExpenditure!$A136,gDP!$B$6:$B$271))=0,"",INDEX([2]pivotTable!AY$3:AY$308,MATCH(totalExpenditure!$A136,[2]pivotTable!$A$3:$A$308,0))/100*INDEX(gDP!BN$6:BN$271,MATCH(totalExpenditure!$A136,gDP!$B$6:$B$271)))</f>
        <v/>
      </c>
      <c r="AZ136" s="77" t="str">
        <f>IF(INDEX([2]pivotTable!AZ$3:AZ$308,MATCH(totalExpenditure!$A136,[2]pivotTable!$A$3:$A$308,0))/100*INDEX(gDP!BO$6:BO$271,MATCH(totalExpenditure!$A136,gDP!$B$6:$B$271))=0,"",INDEX([2]pivotTable!AZ$3:AZ$308,MATCH(totalExpenditure!$A136,[2]pivotTable!$A$3:$A$308,0))/100*INDEX(gDP!BO$6:BO$271,MATCH(totalExpenditure!$A136,gDP!$B$6:$B$271)))</f>
        <v/>
      </c>
      <c r="BA136" s="77" t="str">
        <f>IF(INDEX([2]pivotTable!B$310:B$615,MATCH(totalExpenditure!$A136,[2]pivotTable!$A$310:$A$615,0))/100*INDEX(gDP!Q$6:Q$271,MATCH(totalExpenditure!$A136,gDP!$B$6:$B$271))=0,"",INDEX([2]pivotTable!B$310:B$615,MATCH(totalExpenditure!$A136,[2]pivotTable!$A$310:$A$615,0))/100*INDEX(gDP!Q$6:Q$271,MATCH(totalExpenditure!$A136,gDP!$B$6:$B$271)))</f>
        <v/>
      </c>
      <c r="BB136" s="77" t="str">
        <f>IF(INDEX([2]pivotTable!C$310:C$615,MATCH(totalExpenditure!$A136,[2]pivotTable!$A$310:$A$615,0))/100*INDEX(gDP!R$6:R$271,MATCH(totalExpenditure!$A136,gDP!$B$6:$B$271))=0,"",INDEX([2]pivotTable!C$310:C$615,MATCH(totalExpenditure!$A136,[2]pivotTable!$A$310:$A$615,0))/100*INDEX(gDP!R$6:R$271,MATCH(totalExpenditure!$A136,gDP!$B$6:$B$271)))</f>
        <v/>
      </c>
      <c r="BC136" s="77" t="str">
        <f>IF(INDEX([2]pivotTable!D$310:D$615,MATCH(totalExpenditure!$A136,[2]pivotTable!$A$310:$A$615,0))/100*INDEX(gDP!S$6:S$271,MATCH(totalExpenditure!$A136,gDP!$B$6:$B$271))=0,"",INDEX([2]pivotTable!D$310:D$615,MATCH(totalExpenditure!$A136,[2]pivotTable!$A$310:$A$615,0))/100*INDEX(gDP!S$6:S$271,MATCH(totalExpenditure!$A136,gDP!$B$6:$B$271)))</f>
        <v/>
      </c>
      <c r="BD136" s="77" t="str">
        <f>IF(INDEX([2]pivotTable!E$310:E$615,MATCH(totalExpenditure!$A136,[2]pivotTable!$A$310:$A$615,0))/100*INDEX(gDP!T$6:T$271,MATCH(totalExpenditure!$A136,gDP!$B$6:$B$271))=0,"",INDEX([2]pivotTable!E$310:E$615,MATCH(totalExpenditure!$A136,[2]pivotTable!$A$310:$A$615,0))/100*INDEX(gDP!T$6:T$271,MATCH(totalExpenditure!$A136,gDP!$B$6:$B$271)))</f>
        <v/>
      </c>
      <c r="BE136" s="77" t="str">
        <f>IF(INDEX([2]pivotTable!F$310:F$615,MATCH(totalExpenditure!$A136,[2]pivotTable!$A$310:$A$615,0))/100*INDEX(gDP!U$6:U$271,MATCH(totalExpenditure!$A136,gDP!$B$6:$B$271))=0,"",INDEX([2]pivotTable!F$310:F$615,MATCH(totalExpenditure!$A136,[2]pivotTable!$A$310:$A$615,0))/100*INDEX(gDP!U$6:U$271,MATCH(totalExpenditure!$A136,gDP!$B$6:$B$271)))</f>
        <v/>
      </c>
      <c r="BF136" s="77" t="str">
        <f>IF(INDEX([2]pivotTable!G$310:G$615,MATCH(totalExpenditure!$A136,[2]pivotTable!$A$310:$A$615,0))/100*INDEX(gDP!V$6:V$271,MATCH(totalExpenditure!$A136,gDP!$B$6:$B$271))=0,"",INDEX([2]pivotTable!G$310:G$615,MATCH(totalExpenditure!$A136,[2]pivotTable!$A$310:$A$615,0))/100*INDEX(gDP!V$6:V$271,MATCH(totalExpenditure!$A136,gDP!$B$6:$B$271)))</f>
        <v/>
      </c>
      <c r="BG136" s="77" t="str">
        <f>IF(INDEX([2]pivotTable!H$310:H$615,MATCH(totalExpenditure!$A136,[2]pivotTable!$A$310:$A$615,0))/100*INDEX(gDP!W$6:W$271,MATCH(totalExpenditure!$A136,gDP!$B$6:$B$271))=0,"",INDEX([2]pivotTable!H$310:H$615,MATCH(totalExpenditure!$A136,[2]pivotTable!$A$310:$A$615,0))/100*INDEX(gDP!W$6:W$271,MATCH(totalExpenditure!$A136,gDP!$B$6:$B$271)))</f>
        <v/>
      </c>
      <c r="BH136" s="77" t="str">
        <f>IF(INDEX([2]pivotTable!I$310:I$615,MATCH(totalExpenditure!$A136,[2]pivotTable!$A$310:$A$615,0))/100*INDEX(gDP!X$6:X$271,MATCH(totalExpenditure!$A136,gDP!$B$6:$B$271))=0,"",INDEX([2]pivotTable!I$310:I$615,MATCH(totalExpenditure!$A136,[2]pivotTable!$A$310:$A$615,0))/100*INDEX(gDP!X$6:X$271,MATCH(totalExpenditure!$A136,gDP!$B$6:$B$271)))</f>
        <v/>
      </c>
      <c r="BI136" s="77" t="str">
        <f>IF(INDEX([2]pivotTable!J$310:J$615,MATCH(totalExpenditure!$A136,[2]pivotTable!$A$310:$A$615,0))/100*INDEX(gDP!Y$6:Y$271,MATCH(totalExpenditure!$A136,gDP!$B$6:$B$271))=0,"",INDEX([2]pivotTable!J$310:J$615,MATCH(totalExpenditure!$A136,[2]pivotTable!$A$310:$A$615,0))/100*INDEX(gDP!Y$6:Y$271,MATCH(totalExpenditure!$A136,gDP!$B$6:$B$271)))</f>
        <v/>
      </c>
      <c r="BJ136" s="77" t="str">
        <f>IF(INDEX([2]pivotTable!K$310:K$615,MATCH(totalExpenditure!$A136,[2]pivotTable!$A$310:$A$615,0))/100*INDEX(gDP!Z$6:Z$271,MATCH(totalExpenditure!$A136,gDP!$B$6:$B$271))=0,"",INDEX([2]pivotTable!K$310:K$615,MATCH(totalExpenditure!$A136,[2]pivotTable!$A$310:$A$615,0))/100*INDEX(gDP!Z$6:Z$271,MATCH(totalExpenditure!$A136,gDP!$B$6:$B$271)))</f>
        <v/>
      </c>
      <c r="BK136" s="77" t="str">
        <f>IF(INDEX([2]pivotTable!L$310:L$615,MATCH(totalExpenditure!$A136,[2]pivotTable!$A$310:$A$615,0))/100*INDEX(gDP!AA$6:AA$271,MATCH(totalExpenditure!$A136,gDP!$B$6:$B$271))=0,"",INDEX([2]pivotTable!L$310:L$615,MATCH(totalExpenditure!$A136,[2]pivotTable!$A$310:$A$615,0))/100*INDEX(gDP!AA$6:AA$271,MATCH(totalExpenditure!$A136,gDP!$B$6:$B$271)))</f>
        <v/>
      </c>
      <c r="BL136" s="77" t="str">
        <f>IF(INDEX([2]pivotTable!M$310:M$615,MATCH(totalExpenditure!$A136,[2]pivotTable!$A$310:$A$615,0))/100*INDEX(gDP!AB$6:AB$271,MATCH(totalExpenditure!$A136,gDP!$B$6:$B$271))=0,"",INDEX([2]pivotTable!M$310:M$615,MATCH(totalExpenditure!$A136,[2]pivotTable!$A$310:$A$615,0))/100*INDEX(gDP!AB$6:AB$271,MATCH(totalExpenditure!$A136,gDP!$B$6:$B$271)))</f>
        <v/>
      </c>
      <c r="BM136" s="77" t="str">
        <f>IF(INDEX([2]pivotTable!N$310:N$615,MATCH(totalExpenditure!$A136,[2]pivotTable!$A$310:$A$615,0))/100*INDEX(gDP!AC$6:AC$271,MATCH(totalExpenditure!$A136,gDP!$B$6:$B$271))=0,"",INDEX([2]pivotTable!N$310:N$615,MATCH(totalExpenditure!$A136,[2]pivotTable!$A$310:$A$615,0))/100*INDEX(gDP!AC$6:AC$271,MATCH(totalExpenditure!$A136,gDP!$B$6:$B$271)))</f>
        <v/>
      </c>
      <c r="BN136" s="77" t="str">
        <f>IF(INDEX([2]pivotTable!O$310:O$615,MATCH(totalExpenditure!$A136,[2]pivotTable!$A$310:$A$615,0))/100*INDEX(gDP!AD$6:AD$271,MATCH(totalExpenditure!$A136,gDP!$B$6:$B$271))=0,"",INDEX([2]pivotTable!O$310:O$615,MATCH(totalExpenditure!$A136,[2]pivotTable!$A$310:$A$615,0))/100*INDEX(gDP!AD$6:AD$271,MATCH(totalExpenditure!$A136,gDP!$B$6:$B$271)))</f>
        <v/>
      </c>
      <c r="BO136" s="77" t="str">
        <f>IF(INDEX([2]pivotTable!P$310:P$615,MATCH(totalExpenditure!$A136,[2]pivotTable!$A$310:$A$615,0))/100*INDEX(gDP!AE$6:AE$271,MATCH(totalExpenditure!$A136,gDP!$B$6:$B$271))=0,"",INDEX([2]pivotTable!P$310:P$615,MATCH(totalExpenditure!$A136,[2]pivotTable!$A$310:$A$615,0))/100*INDEX(gDP!AE$6:AE$271,MATCH(totalExpenditure!$A136,gDP!$B$6:$B$271)))</f>
        <v/>
      </c>
      <c r="BP136" s="77" t="str">
        <f>IF(INDEX([2]pivotTable!Q$310:Q$615,MATCH(totalExpenditure!$A136,[2]pivotTable!$A$310:$A$615,0))/100*INDEX(gDP!AF$6:AF$271,MATCH(totalExpenditure!$A136,gDP!$B$6:$B$271))=0,"",INDEX([2]pivotTable!Q$310:Q$615,MATCH(totalExpenditure!$A136,[2]pivotTable!$A$310:$A$615,0))/100*INDEX(gDP!AF$6:AF$271,MATCH(totalExpenditure!$A136,gDP!$B$6:$B$271)))</f>
        <v/>
      </c>
      <c r="BQ136" s="77" t="str">
        <f>IF(INDEX([2]pivotTable!R$310:R$615,MATCH(totalExpenditure!$A136,[2]pivotTable!$A$310:$A$615,0))/100*INDEX(gDP!AG$6:AG$271,MATCH(totalExpenditure!$A136,gDP!$B$6:$B$271))=0,"",INDEX([2]pivotTable!R$310:R$615,MATCH(totalExpenditure!$A136,[2]pivotTable!$A$310:$A$615,0))/100*INDEX(gDP!AG$6:AG$271,MATCH(totalExpenditure!$A136,gDP!$B$6:$B$271)))</f>
        <v/>
      </c>
      <c r="BR136" s="77" t="str">
        <f>IF(INDEX([2]pivotTable!S$310:S$615,MATCH(totalExpenditure!$A136,[2]pivotTable!$A$310:$A$615,0))/100*INDEX(gDP!AH$6:AH$271,MATCH(totalExpenditure!$A136,gDP!$B$6:$B$271))=0,"",INDEX([2]pivotTable!S$310:S$615,MATCH(totalExpenditure!$A136,[2]pivotTable!$A$310:$A$615,0))/100*INDEX(gDP!AH$6:AH$271,MATCH(totalExpenditure!$A136,gDP!$B$6:$B$271)))</f>
        <v/>
      </c>
      <c r="BS136" s="77" t="str">
        <f>IF(INDEX([2]pivotTable!T$310:T$615,MATCH(totalExpenditure!$A136,[2]pivotTable!$A$310:$A$615,0))/100*INDEX(gDP!AI$6:AI$271,MATCH(totalExpenditure!$A136,gDP!$B$6:$B$271))=0,"",INDEX([2]pivotTable!T$310:T$615,MATCH(totalExpenditure!$A136,[2]pivotTable!$A$310:$A$615,0))/100*INDEX(gDP!AI$6:AI$271,MATCH(totalExpenditure!$A136,gDP!$B$6:$B$271)))</f>
        <v/>
      </c>
      <c r="BT136" s="77" t="str">
        <f>IF(INDEX([2]pivotTable!U$310:U$615,MATCH(totalExpenditure!$A136,[2]pivotTable!$A$310:$A$615,0))/100*INDEX(gDP!AJ$6:AJ$271,MATCH(totalExpenditure!$A136,gDP!$B$6:$B$271))=0,"",INDEX([2]pivotTable!U$310:U$615,MATCH(totalExpenditure!$A136,[2]pivotTable!$A$310:$A$615,0))/100*INDEX(gDP!AJ$6:AJ$271,MATCH(totalExpenditure!$A136,gDP!$B$6:$B$271)))</f>
        <v/>
      </c>
      <c r="BU136" s="77" t="str">
        <f>IF(INDEX([2]pivotTable!V$310:V$615,MATCH(totalExpenditure!$A136,[2]pivotTable!$A$310:$A$615,0))/100*INDEX(gDP!AK$6:AK$271,MATCH(totalExpenditure!$A136,gDP!$B$6:$B$271))=0,"",INDEX([2]pivotTable!V$310:V$615,MATCH(totalExpenditure!$A136,[2]pivotTable!$A$310:$A$615,0))/100*INDEX(gDP!AK$6:AK$271,MATCH(totalExpenditure!$A136,gDP!$B$6:$B$271)))</f>
        <v/>
      </c>
      <c r="BV136" s="77" t="str">
        <f>IF(INDEX([2]pivotTable!W$310:W$615,MATCH(totalExpenditure!$A136,[2]pivotTable!$A$310:$A$615,0))/100*INDEX(gDP!AL$6:AL$271,MATCH(totalExpenditure!$A136,gDP!$B$6:$B$271))=0,"",INDEX([2]pivotTable!W$310:W$615,MATCH(totalExpenditure!$A136,[2]pivotTable!$A$310:$A$615,0))/100*INDEX(gDP!AL$6:AL$271,MATCH(totalExpenditure!$A136,gDP!$B$6:$B$271)))</f>
        <v/>
      </c>
      <c r="BW136" s="77" t="str">
        <f>IF(INDEX([2]pivotTable!X$310:X$615,MATCH(totalExpenditure!$A136,[2]pivotTable!$A$310:$A$615,0))/100*INDEX(gDP!AM$6:AM$271,MATCH(totalExpenditure!$A136,gDP!$B$6:$B$271))=0,"",INDEX([2]pivotTable!X$310:X$615,MATCH(totalExpenditure!$A136,[2]pivotTable!$A$310:$A$615,0))/100*INDEX(gDP!AM$6:AM$271,MATCH(totalExpenditure!$A136,gDP!$B$6:$B$271)))</f>
        <v/>
      </c>
      <c r="BX136" s="77" t="str">
        <f>IF(INDEX([2]pivotTable!Y$310:Y$615,MATCH(totalExpenditure!$A136,[2]pivotTable!$A$310:$A$615,0))/100*INDEX(gDP!AN$6:AN$271,MATCH(totalExpenditure!$A136,gDP!$B$6:$B$271))=0,"",INDEX([2]pivotTable!Y$310:Y$615,MATCH(totalExpenditure!$A136,[2]pivotTable!$A$310:$A$615,0))/100*INDEX(gDP!AN$6:AN$271,MATCH(totalExpenditure!$A136,gDP!$B$6:$B$271)))</f>
        <v/>
      </c>
      <c r="BY136" s="77" t="str">
        <f>IF(INDEX([2]pivotTable!Z$310:Z$615,MATCH(totalExpenditure!$A136,[2]pivotTable!$A$310:$A$615,0))/100*INDEX(gDP!AO$6:AO$271,MATCH(totalExpenditure!$A136,gDP!$B$6:$B$271))=0,"",INDEX([2]pivotTable!Z$310:Z$615,MATCH(totalExpenditure!$A136,[2]pivotTable!$A$310:$A$615,0))/100*INDEX(gDP!AO$6:AO$271,MATCH(totalExpenditure!$A136,gDP!$B$6:$B$271)))</f>
        <v/>
      </c>
      <c r="BZ136" s="77" t="str">
        <f>IF(INDEX([2]pivotTable!AA$310:AA$615,MATCH(totalExpenditure!$A136,[2]pivotTable!$A$310:$A$615,0))/100*INDEX(gDP!AP$6:AP$271,MATCH(totalExpenditure!$A136,gDP!$B$6:$B$271))=0,"",INDEX([2]pivotTable!AA$310:AA$615,MATCH(totalExpenditure!$A136,[2]pivotTable!$A$310:$A$615,0))/100*INDEX(gDP!AP$6:AP$271,MATCH(totalExpenditure!$A136,gDP!$B$6:$B$271)))</f>
        <v/>
      </c>
      <c r="CA136" s="77" t="str">
        <f>IF(INDEX([2]pivotTable!AB$310:AB$615,MATCH(totalExpenditure!$A136,[2]pivotTable!$A$310:$A$615,0))/100*INDEX(gDP!AQ$6:AQ$271,MATCH(totalExpenditure!$A136,gDP!$B$6:$B$271))=0,"",INDEX([2]pivotTable!AB$310:AB$615,MATCH(totalExpenditure!$A136,[2]pivotTable!$A$310:$A$615,0))/100*INDEX(gDP!AQ$6:AQ$271,MATCH(totalExpenditure!$A136,gDP!$B$6:$B$271)))</f>
        <v/>
      </c>
      <c r="CB136" s="77" t="str">
        <f>IF(INDEX([2]pivotTable!AC$310:AC$615,MATCH(totalExpenditure!$A136,[2]pivotTable!$A$310:$A$615,0))/100*INDEX(gDP!AR$6:AR$271,MATCH(totalExpenditure!$A136,gDP!$B$6:$B$271))=0,"",INDEX([2]pivotTable!AC$310:AC$615,MATCH(totalExpenditure!$A136,[2]pivotTable!$A$310:$A$615,0))/100*INDEX(gDP!AR$6:AR$271,MATCH(totalExpenditure!$A136,gDP!$B$6:$B$271)))</f>
        <v/>
      </c>
      <c r="CC136" s="77" t="str">
        <f>IF(INDEX([2]pivotTable!AD$310:AD$615,MATCH(totalExpenditure!$A136,[2]pivotTable!$A$310:$A$615,0))/100*INDEX(gDP!AS$6:AS$271,MATCH(totalExpenditure!$A136,gDP!$B$6:$B$271))=0,"",INDEX([2]pivotTable!AD$310:AD$615,MATCH(totalExpenditure!$A136,[2]pivotTable!$A$310:$A$615,0))/100*INDEX(gDP!AS$6:AS$271,MATCH(totalExpenditure!$A136,gDP!$B$6:$B$271)))</f>
        <v/>
      </c>
      <c r="CD136" s="77" t="str">
        <f>IF(INDEX([2]pivotTable!AE$310:AE$615,MATCH(totalExpenditure!$A136,[2]pivotTable!$A$310:$A$615,0))/100*INDEX(gDP!AT$6:AT$271,MATCH(totalExpenditure!$A136,gDP!$B$6:$B$271))=0,"",INDEX([2]pivotTable!AE$310:AE$615,MATCH(totalExpenditure!$A136,[2]pivotTable!$A$310:$A$615,0))/100*INDEX(gDP!AT$6:AT$271,MATCH(totalExpenditure!$A136,gDP!$B$6:$B$271)))</f>
        <v/>
      </c>
      <c r="CE136" s="77" t="str">
        <f>IF(INDEX([2]pivotTable!AF$310:AF$615,MATCH(totalExpenditure!$A136,[2]pivotTable!$A$310:$A$615,0))/100*INDEX(gDP!AU$6:AU$271,MATCH(totalExpenditure!$A136,gDP!$B$6:$B$271))=0,"",INDEX([2]pivotTable!AF$310:AF$615,MATCH(totalExpenditure!$A136,[2]pivotTable!$A$310:$A$615,0))/100*INDEX(gDP!AU$6:AU$271,MATCH(totalExpenditure!$A136,gDP!$B$6:$B$271)))</f>
        <v/>
      </c>
      <c r="CF136" s="77" t="str">
        <f>IF(INDEX([2]pivotTable!AG$310:AG$615,MATCH(totalExpenditure!$A136,[2]pivotTable!$A$310:$A$615,0))/100*INDEX(gDP!AV$6:AV$271,MATCH(totalExpenditure!$A136,gDP!$B$6:$B$271))=0,"",INDEX([2]pivotTable!AG$310:AG$615,MATCH(totalExpenditure!$A136,[2]pivotTable!$A$310:$A$615,0))/100*INDEX(gDP!AV$6:AV$271,MATCH(totalExpenditure!$A136,gDP!$B$6:$B$271)))</f>
        <v/>
      </c>
      <c r="CG136" s="77" t="str">
        <f>IF(INDEX([2]pivotTable!AH$310:AH$615,MATCH(totalExpenditure!$A136,[2]pivotTable!$A$310:$A$615,0))/100*INDEX(gDP!AW$6:AW$271,MATCH(totalExpenditure!$A136,gDP!$B$6:$B$271))=0,"",INDEX([2]pivotTable!AH$310:AH$615,MATCH(totalExpenditure!$A136,[2]pivotTable!$A$310:$A$615,0))/100*INDEX(gDP!AW$6:AW$271,MATCH(totalExpenditure!$A136,gDP!$B$6:$B$271)))</f>
        <v/>
      </c>
      <c r="CH136" s="77">
        <f>IF(INDEX([2]pivotTable!AI$310:AI$615,MATCH(totalExpenditure!$A136,[2]pivotTable!$A$310:$A$615,0))/100*INDEX(gDP!AX$6:AX$271,MATCH(totalExpenditure!$A136,gDP!$B$6:$B$271))=0,"",INDEX([2]pivotTable!AI$310:AI$615,MATCH(totalExpenditure!$A136,[2]pivotTable!$A$310:$A$615,0))/100*INDEX(gDP!AX$6:AX$271,MATCH(totalExpenditure!$A136,gDP!$B$6:$B$271)))</f>
        <v>19169800</v>
      </c>
      <c r="CI136" s="77">
        <f>IF(INDEX([2]pivotTable!AJ$310:AJ$615,MATCH(totalExpenditure!$A136,[2]pivotTable!$A$310:$A$615,0))/100*INDEX(gDP!AY$6:AY$271,MATCH(totalExpenditure!$A136,gDP!$B$6:$B$271))=0,"",INDEX([2]pivotTable!AJ$310:AJ$615,MATCH(totalExpenditure!$A136,[2]pivotTable!$A$310:$A$615,0))/100*INDEX(gDP!AY$6:AY$271,MATCH(totalExpenditure!$A136,gDP!$B$6:$B$271)))</f>
        <v>27975000</v>
      </c>
      <c r="CJ136" s="77">
        <f>IF(INDEX([2]pivotTable!AK$310:AK$615,MATCH(totalExpenditure!$A136,[2]pivotTable!$A$310:$A$615,0))/100*INDEX(gDP!AZ$6:AZ$271,MATCH(totalExpenditure!$A136,gDP!$B$6:$B$271))=0,"",INDEX([2]pivotTable!AK$310:AK$615,MATCH(totalExpenditure!$A136,[2]pivotTable!$A$310:$A$615,0))/100*INDEX(gDP!AZ$6:AZ$271,MATCH(totalExpenditure!$A136,gDP!$B$6:$B$271)))</f>
        <v>46407399.999999993</v>
      </c>
      <c r="CK136" s="77">
        <f>IF(INDEX([2]pivotTable!AL$310:AL$615,MATCH(totalExpenditure!$A136,[2]pivotTable!$A$310:$A$615,0))/100*INDEX(gDP!BA$6:BA$271,MATCH(totalExpenditure!$A136,gDP!$B$6:$B$271))=0,"",INDEX([2]pivotTable!AL$310:AL$615,MATCH(totalExpenditure!$A136,[2]pivotTable!$A$310:$A$615,0))/100*INDEX(gDP!BA$6:BA$271,MATCH(totalExpenditure!$A136,gDP!$B$6:$B$271)))</f>
        <v>72837199.999999985</v>
      </c>
      <c r="CL136" s="77" t="str">
        <f>IF(INDEX([2]pivotTable!AM$310:AM$615,MATCH(totalExpenditure!$A136,[2]pivotTable!$A$310:$A$615,0))/100*INDEX(gDP!BB$6:BB$271,MATCH(totalExpenditure!$A136,gDP!$B$6:$B$271))=0,"",INDEX([2]pivotTable!AM$310:AM$615,MATCH(totalExpenditure!$A136,[2]pivotTable!$A$310:$A$615,0))/100*INDEX(gDP!BB$6:BB$271,MATCH(totalExpenditure!$A136,gDP!$B$6:$B$271)))</f>
        <v/>
      </c>
      <c r="CM136" s="77" t="str">
        <f>IF(INDEX([2]pivotTable!AN$310:AN$615,MATCH(totalExpenditure!$A136,[2]pivotTable!$A$310:$A$615,0))/100*INDEX(gDP!BC$6:BC$271,MATCH(totalExpenditure!$A136,gDP!$B$6:$B$271))=0,"",INDEX([2]pivotTable!AN$310:AN$615,MATCH(totalExpenditure!$A136,[2]pivotTable!$A$310:$A$615,0))/100*INDEX(gDP!BC$6:BC$271,MATCH(totalExpenditure!$A136,gDP!$B$6:$B$271)))</f>
        <v/>
      </c>
      <c r="CN136" s="77" t="str">
        <f>IF(INDEX([2]pivotTable!AO$310:AO$615,MATCH(totalExpenditure!$A136,[2]pivotTable!$A$310:$A$615,0))/100*INDEX(gDP!BD$6:BD$271,MATCH(totalExpenditure!$A136,gDP!$B$6:$B$271))=0,"",INDEX([2]pivotTable!AO$310:AO$615,MATCH(totalExpenditure!$A136,[2]pivotTable!$A$310:$A$615,0))/100*INDEX(gDP!BD$6:BD$271,MATCH(totalExpenditure!$A136,gDP!$B$6:$B$271)))</f>
        <v/>
      </c>
      <c r="CO136" s="77" t="str">
        <f>IF(INDEX([2]pivotTable!AP$310:AP$615,MATCH(totalExpenditure!$A136,[2]pivotTable!$A$310:$A$615,0))/100*INDEX(gDP!BE$6:BE$271,MATCH(totalExpenditure!$A136,gDP!$B$6:$B$271))=0,"",INDEX([2]pivotTable!AP$310:AP$615,MATCH(totalExpenditure!$A136,[2]pivotTable!$A$310:$A$615,0))/100*INDEX(gDP!BE$6:BE$271,MATCH(totalExpenditure!$A136,gDP!$B$6:$B$271)))</f>
        <v/>
      </c>
      <c r="CP136" s="77">
        <f>IF(INDEX([2]pivotTable!AQ$310:AQ$615,MATCH(totalExpenditure!$A136,[2]pivotTable!$A$310:$A$615,0))/100*INDEX(gDP!BF$6:BF$271,MATCH(totalExpenditure!$A136,gDP!$B$6:$B$271))=0,"",INDEX([2]pivotTable!AQ$310:AQ$615,MATCH(totalExpenditure!$A136,[2]pivotTable!$A$310:$A$615,0))/100*INDEX(gDP!BF$6:BF$271,MATCH(totalExpenditure!$A136,gDP!$B$6:$B$271)))</f>
        <v>200798919.92000002</v>
      </c>
      <c r="CQ136" s="77" t="str">
        <f>IF(INDEX([2]pivotTable!AR$310:AR$615,MATCH(totalExpenditure!$A136,[2]pivotTable!$A$310:$A$615,0))/100*INDEX(gDP!BG$6:BG$271,MATCH(totalExpenditure!$A136,gDP!$B$6:$B$271))=0,"",INDEX([2]pivotTable!AR$310:AR$615,MATCH(totalExpenditure!$A136,[2]pivotTable!$A$310:$A$615,0))/100*INDEX(gDP!BG$6:BG$271,MATCH(totalExpenditure!$A136,gDP!$B$6:$B$271)))</f>
        <v/>
      </c>
      <c r="CR136" s="77" t="str">
        <f>IF(INDEX([2]pivotTable!AS$310:AS$615,MATCH(totalExpenditure!$A136,[2]pivotTable!$A$310:$A$615,0))/100*INDEX(gDP!BH$6:BH$271,MATCH(totalExpenditure!$A136,gDP!$B$6:$B$271))=0,"",INDEX([2]pivotTable!AS$310:AS$615,MATCH(totalExpenditure!$A136,[2]pivotTable!$A$310:$A$615,0))/100*INDEX(gDP!BH$6:BH$271,MATCH(totalExpenditure!$A136,gDP!$B$6:$B$271)))</f>
        <v/>
      </c>
      <c r="CS136" s="77" t="str">
        <f>IF(INDEX([2]pivotTable!AT$310:AT$615,MATCH(totalExpenditure!$A136,[2]pivotTable!$A$310:$A$615,0))/100*INDEX(gDP!BI$6:BI$271,MATCH(totalExpenditure!$A136,gDP!$B$6:$B$271))=0,"",INDEX([2]pivotTable!AT$310:AT$615,MATCH(totalExpenditure!$A136,[2]pivotTable!$A$310:$A$615,0))/100*INDEX(gDP!BI$6:BI$271,MATCH(totalExpenditure!$A136,gDP!$B$6:$B$271)))</f>
        <v/>
      </c>
      <c r="CT136" s="77" t="str">
        <f>IF(INDEX([2]pivotTable!AU$310:AU$615,MATCH(totalExpenditure!$A136,[2]pivotTable!$A$310:$A$615,0))/100*INDEX(gDP!BJ$6:BJ$271,MATCH(totalExpenditure!$A136,gDP!$B$6:$B$271))=0,"",INDEX([2]pivotTable!AU$310:AU$615,MATCH(totalExpenditure!$A136,[2]pivotTable!$A$310:$A$615,0))/100*INDEX(gDP!BJ$6:BJ$271,MATCH(totalExpenditure!$A136,gDP!$B$6:$B$271)))</f>
        <v/>
      </c>
      <c r="CU136" s="77" t="str">
        <f>IF(INDEX([2]pivotTable!AV$310:AV$615,MATCH(totalExpenditure!$A136,[2]pivotTable!$A$310:$A$615,0))/100*INDEX(gDP!BK$6:BK$271,MATCH(totalExpenditure!$A136,gDP!$B$6:$B$271))=0,"",INDEX([2]pivotTable!AV$310:AV$615,MATCH(totalExpenditure!$A136,[2]pivotTable!$A$310:$A$615,0))/100*INDEX(gDP!BK$6:BK$271,MATCH(totalExpenditure!$A136,gDP!$B$6:$B$271)))</f>
        <v/>
      </c>
      <c r="CV136" s="77" t="str">
        <f>IF(INDEX([2]pivotTable!AW$310:AW$615,MATCH(totalExpenditure!$A136,[2]pivotTable!$A$310:$A$615,0))/100*INDEX(gDP!BL$6:BL$271,MATCH(totalExpenditure!$A136,gDP!$B$6:$B$271))=0,"",INDEX([2]pivotTable!AW$310:AW$615,MATCH(totalExpenditure!$A136,[2]pivotTable!$A$310:$A$615,0))/100*INDEX(gDP!BL$6:BL$271,MATCH(totalExpenditure!$A136,gDP!$B$6:$B$271)))</f>
        <v/>
      </c>
      <c r="CW136" s="77" t="str">
        <f>IF(INDEX([2]pivotTable!AX$310:AX$615,MATCH(totalExpenditure!$A136,[2]pivotTable!$A$310:$A$615,0))/100*INDEX(gDP!BM$6:BM$271,MATCH(totalExpenditure!$A136,gDP!$B$6:$B$271))=0,"",INDEX([2]pivotTable!AX$310:AX$615,MATCH(totalExpenditure!$A136,[2]pivotTable!$A$310:$A$615,0))/100*INDEX(gDP!BM$6:BM$271,MATCH(totalExpenditure!$A136,gDP!$B$6:$B$271)))</f>
        <v/>
      </c>
      <c r="CX136" s="77" t="str">
        <f>IF(INDEX([2]pivotTable!AY$310:AY$615,MATCH(totalExpenditure!$A136,[2]pivotTable!$A$310:$A$615,0))/100*INDEX(gDP!BN$6:BN$271,MATCH(totalExpenditure!$A136,gDP!$B$6:$B$271))=0,"",INDEX([2]pivotTable!AY$310:AY$615,MATCH(totalExpenditure!$A136,[2]pivotTable!$A$310:$A$615,0))/100*INDEX(gDP!BN$6:BN$271,MATCH(totalExpenditure!$A136,gDP!$B$6:$B$271)))</f>
        <v/>
      </c>
      <c r="CY136" s="77" t="str">
        <f>IF(INDEX([2]pivotTable!AZ$310:AZ$615,MATCH(totalExpenditure!$A136,[2]pivotTable!$A$310:$A$615,0))/100*INDEX(gDP!BO$6:BO$271,MATCH(totalExpenditure!$A136,gDP!$B$6:$B$271))=0,"",INDEX([2]pivotTable!AZ$310:AZ$615,MATCH(totalExpenditure!$A136,[2]pivotTable!$A$310:$A$615,0))/100*INDEX(gDP!BO$6:BO$271,MATCH(totalExpenditure!$A136,gDP!$B$6:$B$271)))</f>
        <v/>
      </c>
      <c r="CZ136" s="77" t="str">
        <f>IF(B136="","",IF(BA136="","",B136-B136+INDEX(gDP!Q$6:Q$271,MATCH(totalExpenditure!$A136,gDP!$B$6:$B$271))))</f>
        <v/>
      </c>
      <c r="DA136" s="77" t="str">
        <f>IF(C136="","",IF(BB136="","",C136-C136+INDEX(gDP!R$6:R$271,MATCH(totalExpenditure!$A136,gDP!$B$6:$B$271))))</f>
        <v/>
      </c>
      <c r="DB136" s="77" t="str">
        <f>IF(D136="","",IF(BC136="","",D136-D136+INDEX(gDP!S$6:S$271,MATCH(totalExpenditure!$A136,gDP!$B$6:$B$271))))</f>
        <v/>
      </c>
      <c r="DC136" s="77" t="str">
        <f>IF(E136="","",IF(BD136="","",E136-E136+INDEX(gDP!T$6:T$271,MATCH(totalExpenditure!$A136,gDP!$B$6:$B$271))))</f>
        <v/>
      </c>
      <c r="DD136" s="77" t="str">
        <f>IF(F136="","",IF(BE136="","",F136-F136+INDEX(gDP!U$6:U$271,MATCH(totalExpenditure!$A136,gDP!$B$6:$B$271))))</f>
        <v/>
      </c>
      <c r="DE136" s="77" t="str">
        <f>IF(G136="","",IF(BF136="","",G136-G136+INDEX(gDP!V$6:V$271,MATCH(totalExpenditure!$A136,gDP!$B$6:$B$271))))</f>
        <v/>
      </c>
      <c r="DF136" s="77" t="str">
        <f>IF(H136="","",IF(BG136="","",H136-H136+INDEX(gDP!W$6:W$271,MATCH(totalExpenditure!$A136,gDP!$B$6:$B$271))))</f>
        <v/>
      </c>
      <c r="DG136" s="77" t="str">
        <f>IF(I136="","",IF(BH136="","",I136-I136+INDEX(gDP!X$6:X$271,MATCH(totalExpenditure!$A136,gDP!$B$6:$B$271))))</f>
        <v/>
      </c>
      <c r="DH136" s="77" t="str">
        <f>IF(J136="","",IF(BI136="","",J136-J136+INDEX(gDP!Y$6:Y$271,MATCH(totalExpenditure!$A136,gDP!$B$6:$B$271))))</f>
        <v/>
      </c>
      <c r="DI136" s="77" t="str">
        <f>IF(K136="","",IF(BJ136="","",K136-K136+INDEX(gDP!Z$6:Z$271,MATCH(totalExpenditure!$A136,gDP!$B$6:$B$271))))</f>
        <v/>
      </c>
      <c r="DJ136" s="77" t="str">
        <f>IF(L136="","",IF(BK136="","",L136-L136+INDEX(gDP!AA$6:AA$271,MATCH(totalExpenditure!$A136,gDP!$B$6:$B$271))))</f>
        <v/>
      </c>
      <c r="DK136" s="77" t="str">
        <f>IF(M136="","",IF(BL136="","",M136-M136+INDEX(gDP!AB$6:AB$271,MATCH(totalExpenditure!$A136,gDP!$B$6:$B$271))))</f>
        <v/>
      </c>
      <c r="DL136" s="77" t="str">
        <f>IF(N136="","",IF(BM136="","",N136-N136+INDEX(gDP!AC$6:AC$271,MATCH(totalExpenditure!$A136,gDP!$B$6:$B$271))))</f>
        <v/>
      </c>
      <c r="DM136" s="77" t="str">
        <f>IF(O136="","",IF(BN136="","",O136-O136+INDEX(gDP!AD$6:AD$271,MATCH(totalExpenditure!$A136,gDP!$B$6:$B$271))))</f>
        <v/>
      </c>
      <c r="DN136" s="77" t="str">
        <f>IF(P136="","",IF(BO136="","",P136-P136+INDEX(gDP!AE$6:AE$271,MATCH(totalExpenditure!$A136,gDP!$B$6:$B$271))))</f>
        <v/>
      </c>
      <c r="DO136" s="77" t="str">
        <f>IF(Q136="","",IF(BP136="","",Q136-Q136+INDEX(gDP!AF$6:AF$271,MATCH(totalExpenditure!$A136,gDP!$B$6:$B$271))))</f>
        <v/>
      </c>
      <c r="DP136" s="77" t="str">
        <f>IF(R136="","",IF(BQ136="","",R136-R136+INDEX(gDP!AG$6:AG$271,MATCH(totalExpenditure!$A136,gDP!$B$6:$B$271))))</f>
        <v/>
      </c>
      <c r="DQ136" s="77" t="str">
        <f>IF(S136="","",IF(BR136="","",S136-S136+INDEX(gDP!AH$6:AH$271,MATCH(totalExpenditure!$A136,gDP!$B$6:$B$271))))</f>
        <v/>
      </c>
      <c r="DR136" s="77" t="str">
        <f>IF(T136="","",IF(BS136="","",T136-T136+INDEX(gDP!AI$6:AI$271,MATCH(totalExpenditure!$A136,gDP!$B$6:$B$271))))</f>
        <v/>
      </c>
      <c r="DS136" s="77" t="str">
        <f>IF(U136="","",IF(BT136="","",U136-U136+INDEX(gDP!AJ$6:AJ$271,MATCH(totalExpenditure!$A136,gDP!$B$6:$B$271))))</f>
        <v/>
      </c>
      <c r="DT136" s="77" t="str">
        <f>IF(V136="","",IF(BU136="","",V136-V136+INDEX(gDP!AK$6:AK$271,MATCH(totalExpenditure!$A136,gDP!$B$6:$B$271))))</f>
        <v/>
      </c>
      <c r="DU136" s="77" t="str">
        <f>IF(W136="","",IF(BV136="","",W136-W136+INDEX(gDP!AL$6:AL$271,MATCH(totalExpenditure!$A136,gDP!$B$6:$B$271))))</f>
        <v/>
      </c>
      <c r="DV136" s="77" t="str">
        <f>IF(X136="","",IF(BW136="","",X136-X136+INDEX(gDP!AM$6:AM$271,MATCH(totalExpenditure!$A136,gDP!$B$6:$B$271))))</f>
        <v/>
      </c>
      <c r="DW136" s="77" t="str">
        <f>IF(Y136="","",IF(BX136="","",Y136-Y136+INDEX(gDP!AN$6:AN$271,MATCH(totalExpenditure!$A136,gDP!$B$6:$B$271))))</f>
        <v/>
      </c>
      <c r="DX136" s="77" t="str">
        <f>IF(Z136="","",IF(BY136="","",Z136-Z136+INDEX(gDP!AO$6:AO$271,MATCH(totalExpenditure!$A136,gDP!$B$6:$B$271))))</f>
        <v/>
      </c>
      <c r="DY136" s="77" t="str">
        <f>IF(AA136="","",IF(BZ136="","",AA136-AA136+INDEX(gDP!AP$6:AP$271,MATCH(totalExpenditure!$A136,gDP!$B$6:$B$271))))</f>
        <v/>
      </c>
      <c r="DZ136" s="77" t="str">
        <f>IF(AB136="","",IF(CA136="","",AB136-AB136+INDEX(gDP!AQ$6:AQ$271,MATCH(totalExpenditure!$A136,gDP!$B$6:$B$271))))</f>
        <v/>
      </c>
      <c r="EA136" s="77" t="str">
        <f>IF(AC136="","",IF(CB136="","",AC136-AC136+INDEX(gDP!AR$6:AR$271,MATCH(totalExpenditure!$A136,gDP!$B$6:$B$271))))</f>
        <v/>
      </c>
      <c r="EB136" s="77" t="str">
        <f>IF(AD136="","",IF(CC136="","",AD136-AD136+INDEX(gDP!AS$6:AS$271,MATCH(totalExpenditure!$A136,gDP!$B$6:$B$271))))</f>
        <v/>
      </c>
      <c r="EC136" s="77" t="str">
        <f>IF(AE136="","",IF(CD136="","",AE136-AE136+INDEX(gDP!AT$6:AT$271,MATCH(totalExpenditure!$A136,gDP!$B$6:$B$271))))</f>
        <v/>
      </c>
      <c r="ED136" s="77" t="str">
        <f>IF(AF136="","",IF(CE136="","",AF136-AF136+INDEX(gDP!AU$6:AU$271,MATCH(totalExpenditure!$A136,gDP!$B$6:$B$271))))</f>
        <v/>
      </c>
      <c r="EE136" s="77" t="str">
        <f>IF(AG136="","",IF(CF136="","",AG136-AG136+INDEX(gDP!AV$6:AV$271,MATCH(totalExpenditure!$A136,gDP!$B$6:$B$271))))</f>
        <v/>
      </c>
      <c r="EF136" s="77" t="str">
        <f>IF(AH136="","",IF(CG136="","",AH136-AH136+INDEX(gDP!AW$6:AW$271,MATCH(totalExpenditure!$A136,gDP!$B$6:$B$271))))</f>
        <v/>
      </c>
      <c r="EG136" s="77">
        <f>IF(AI136="","",IF(CH136="","",AI136-AI136+INDEX(gDP!AX$6:AX$271,MATCH(totalExpenditure!$A136,gDP!$B$6:$B$271))))</f>
        <v>949000000</v>
      </c>
      <c r="EH136" s="77">
        <f>IF(AJ136="","",IF(CI136="","",AJ136-AJ136+INDEX(gDP!AY$6:AY$271,MATCH(totalExpenditure!$A136,gDP!$B$6:$B$271))))</f>
        <v>1119000000</v>
      </c>
      <c r="EI136" s="77">
        <f>IF(AK136="","",IF(CJ136="","",AK136-AK136+INDEX(gDP!AZ$6:AZ$271,MATCH(totalExpenditure!$A136,gDP!$B$6:$B$271))))</f>
        <v>1373000000</v>
      </c>
      <c r="EJ136" s="77">
        <f>IF(AL136="","",IF(CK136="","",AL136-AL136+INDEX(gDP!BA$6:BA$271,MATCH(totalExpenditure!$A136,gDP!$B$6:$B$271))))</f>
        <v>1726000000</v>
      </c>
      <c r="EK136" s="77" t="str">
        <f>IF(AM136="","",IF(CL136="","",AM136-AM136+INDEX(gDP!BB$6:BB$271,MATCH(totalExpenditure!$A136,gDP!$B$6:$B$271))))</f>
        <v/>
      </c>
      <c r="EL136" s="77" t="str">
        <f>IF(AN136="","",IF(CM136="","",AN136-AN136+INDEX(gDP!BC$6:BC$271,MATCH(totalExpenditure!$A136,gDP!$B$6:$B$271))))</f>
        <v/>
      </c>
      <c r="EM136" s="77" t="str">
        <f>IF(AO136="","",IF(CN136="","",AO136-AO136+INDEX(gDP!BD$6:BD$271,MATCH(totalExpenditure!$A136,gDP!$B$6:$B$271))))</f>
        <v/>
      </c>
      <c r="EN136" s="77" t="str">
        <f>IF(AP136="","",IF(CO136="","",AP136-AP136+INDEX(gDP!BE$6:BE$271,MATCH(totalExpenditure!$A136,gDP!$B$6:$B$271))))</f>
        <v/>
      </c>
      <c r="EO136" s="77">
        <f>IF(AQ136="","",IF(CP136="","",AQ136-AQ136+INDEX(gDP!BF$6:BF$271,MATCH(totalExpenditure!$A136,gDP!$B$6:$B$271))))</f>
        <v>3177198100</v>
      </c>
      <c r="EP136" s="77" t="str">
        <f>IF(AR136="","",IF(CQ136="","",AR136-AR136+INDEX(gDP!BG$6:BG$271,MATCH(totalExpenditure!$A136,gDP!$B$6:$B$271))))</f>
        <v/>
      </c>
      <c r="EQ136" s="77" t="str">
        <f>IF(AS136="","",IF(CR136="","",AS136-AS136+INDEX(gDP!BH$6:BH$271,MATCH(totalExpenditure!$A136,gDP!$B$6:$B$271))))</f>
        <v/>
      </c>
      <c r="ER136" s="77" t="str">
        <f>IF(AT136="","",IF(CS136="","",AT136-AT136+INDEX(gDP!BI$6:BI$271,MATCH(totalExpenditure!$A136,gDP!$B$6:$B$271))))</f>
        <v/>
      </c>
      <c r="ES136" s="77" t="str">
        <f>IF(AU136="","",IF(CT136="","",AU136-AU136+INDEX(gDP!BJ$6:BJ$271,MATCH(totalExpenditure!$A136,gDP!$B$6:$B$271))))</f>
        <v/>
      </c>
      <c r="ET136" s="77" t="str">
        <f>IF(AV136="","",IF(CU136="","",AV136-AV136+INDEX(gDP!BK$6:BK$271,MATCH(totalExpenditure!$A136,gDP!$B$6:$B$271))))</f>
        <v/>
      </c>
      <c r="EU136" s="77" t="str">
        <f>IF(AW136="","",IF(CV136="","",AW136-AW136+INDEX(gDP!BL$6:BL$271,MATCH(totalExpenditure!$A136,gDP!$B$6:$B$271))))</f>
        <v/>
      </c>
      <c r="EV136" s="77" t="str">
        <f>IF(AX136="","",IF(CW136="","",AX136-AX136+INDEX(gDP!BM$6:BM$271,MATCH(totalExpenditure!$A136,gDP!$B$6:$B$271))))</f>
        <v/>
      </c>
      <c r="EW136" s="77" t="str">
        <f>IF(AY136="","",IF(CX136="","",AY136-AY136+INDEX(gDP!BN$6:BN$271,MATCH(totalExpenditure!$A136,gDP!$B$6:$B$271))))</f>
        <v/>
      </c>
      <c r="EX136" s="77" t="str">
        <f>IF(AZ136="","",IF(CY136="","",AZ136-AZ136+INDEX(gDP!BO$6:BO$271,MATCH(totalExpenditure!$A136,gDP!$B$6:$B$271))))</f>
        <v/>
      </c>
    </row>
    <row r="137" spans="1:154" x14ac:dyDescent="0.35">
      <c r="A137" t="s">
        <v>483</v>
      </c>
      <c r="B137" s="77" t="e">
        <f>IF(INDEX([2]pivotTable!B$3:B$308,MATCH(totalExpenditure!$A137,[2]pivotTable!$A$3:$A$308,0))/100*INDEX(gDP!Q$6:Q$271,MATCH(totalExpenditure!$A137,gDP!$B$6:$B$271))=0,"",INDEX([2]pivotTable!B$3:B$308,MATCH(totalExpenditure!$A137,[2]pivotTable!$A$3:$A$308,0))/100*INDEX(gDP!Q$6:Q$271,MATCH(totalExpenditure!$A137,gDP!$B$6:$B$271)))</f>
        <v>#N/A</v>
      </c>
      <c r="C137" s="77" t="e">
        <f>IF(INDEX([2]pivotTable!C$3:C$308,MATCH(totalExpenditure!$A137,[2]pivotTable!$A$3:$A$308,0))/100*INDEX(gDP!R$6:R$271,MATCH(totalExpenditure!$A137,gDP!$B$6:$B$271))=0,"",INDEX([2]pivotTable!C$3:C$308,MATCH(totalExpenditure!$A137,[2]pivotTable!$A$3:$A$308,0))/100*INDEX(gDP!R$6:R$271,MATCH(totalExpenditure!$A137,gDP!$B$6:$B$271)))</f>
        <v>#N/A</v>
      </c>
      <c r="D137" s="77" t="e">
        <f>IF(INDEX([2]pivotTable!D$3:D$308,MATCH(totalExpenditure!$A137,[2]pivotTable!$A$3:$A$308,0))/100*INDEX(gDP!S$6:S$271,MATCH(totalExpenditure!$A137,gDP!$B$6:$B$271))=0,"",INDEX([2]pivotTable!D$3:D$308,MATCH(totalExpenditure!$A137,[2]pivotTable!$A$3:$A$308,0))/100*INDEX(gDP!S$6:S$271,MATCH(totalExpenditure!$A137,gDP!$B$6:$B$271)))</f>
        <v>#N/A</v>
      </c>
      <c r="E137" s="77" t="e">
        <f>IF(INDEX([2]pivotTable!E$3:E$308,MATCH(totalExpenditure!$A137,[2]pivotTable!$A$3:$A$308,0))/100*INDEX(gDP!T$6:T$271,MATCH(totalExpenditure!$A137,gDP!$B$6:$B$271))=0,"",INDEX([2]pivotTable!E$3:E$308,MATCH(totalExpenditure!$A137,[2]pivotTable!$A$3:$A$308,0))/100*INDEX(gDP!T$6:T$271,MATCH(totalExpenditure!$A137,gDP!$B$6:$B$271)))</f>
        <v>#N/A</v>
      </c>
      <c r="F137" s="77" t="e">
        <f>IF(INDEX([2]pivotTable!F$3:F$308,MATCH(totalExpenditure!$A137,[2]pivotTable!$A$3:$A$308,0))/100*INDEX(gDP!U$6:U$271,MATCH(totalExpenditure!$A137,gDP!$B$6:$B$271))=0,"",INDEX([2]pivotTable!F$3:F$308,MATCH(totalExpenditure!$A137,[2]pivotTable!$A$3:$A$308,0))/100*INDEX(gDP!U$6:U$271,MATCH(totalExpenditure!$A137,gDP!$B$6:$B$271)))</f>
        <v>#N/A</v>
      </c>
      <c r="G137" s="77" t="e">
        <f>IF(INDEX([2]pivotTable!G$3:G$308,MATCH(totalExpenditure!$A137,[2]pivotTable!$A$3:$A$308,0))/100*INDEX(gDP!V$6:V$271,MATCH(totalExpenditure!$A137,gDP!$B$6:$B$271))=0,"",INDEX([2]pivotTable!G$3:G$308,MATCH(totalExpenditure!$A137,[2]pivotTable!$A$3:$A$308,0))/100*INDEX(gDP!V$6:V$271,MATCH(totalExpenditure!$A137,gDP!$B$6:$B$271)))</f>
        <v>#N/A</v>
      </c>
      <c r="H137" s="77" t="e">
        <f>IF(INDEX([2]pivotTable!H$3:H$308,MATCH(totalExpenditure!$A137,[2]pivotTable!$A$3:$A$308,0))/100*INDEX(gDP!W$6:W$271,MATCH(totalExpenditure!$A137,gDP!$B$6:$B$271))=0,"",INDEX([2]pivotTable!H$3:H$308,MATCH(totalExpenditure!$A137,[2]pivotTable!$A$3:$A$308,0))/100*INDEX(gDP!W$6:W$271,MATCH(totalExpenditure!$A137,gDP!$B$6:$B$271)))</f>
        <v>#N/A</v>
      </c>
      <c r="I137" s="77" t="e">
        <f>IF(INDEX([2]pivotTable!I$3:I$308,MATCH(totalExpenditure!$A137,[2]pivotTable!$A$3:$A$308,0))/100*INDEX(gDP!X$6:X$271,MATCH(totalExpenditure!$A137,gDP!$B$6:$B$271))=0,"",INDEX([2]pivotTable!I$3:I$308,MATCH(totalExpenditure!$A137,[2]pivotTable!$A$3:$A$308,0))/100*INDEX(gDP!X$6:X$271,MATCH(totalExpenditure!$A137,gDP!$B$6:$B$271)))</f>
        <v>#N/A</v>
      </c>
      <c r="J137" s="77" t="e">
        <f>IF(INDEX([2]pivotTable!J$3:J$308,MATCH(totalExpenditure!$A137,[2]pivotTable!$A$3:$A$308,0))/100*INDEX(gDP!Y$6:Y$271,MATCH(totalExpenditure!$A137,gDP!$B$6:$B$271))=0,"",INDEX([2]pivotTable!J$3:J$308,MATCH(totalExpenditure!$A137,[2]pivotTable!$A$3:$A$308,0))/100*INDEX(gDP!Y$6:Y$271,MATCH(totalExpenditure!$A137,gDP!$B$6:$B$271)))</f>
        <v>#N/A</v>
      </c>
      <c r="K137" s="77" t="e">
        <f>IF(INDEX([2]pivotTable!K$3:K$308,MATCH(totalExpenditure!$A137,[2]pivotTable!$A$3:$A$308,0))/100*INDEX(gDP!Z$6:Z$271,MATCH(totalExpenditure!$A137,gDP!$B$6:$B$271))=0,"",INDEX([2]pivotTable!K$3:K$308,MATCH(totalExpenditure!$A137,[2]pivotTable!$A$3:$A$308,0))/100*INDEX(gDP!Z$6:Z$271,MATCH(totalExpenditure!$A137,gDP!$B$6:$B$271)))</f>
        <v>#N/A</v>
      </c>
      <c r="L137" s="77" t="e">
        <f>IF(INDEX([2]pivotTable!L$3:L$308,MATCH(totalExpenditure!$A137,[2]pivotTable!$A$3:$A$308,0))/100*INDEX(gDP!AA$6:AA$271,MATCH(totalExpenditure!$A137,gDP!$B$6:$B$271))=0,"",INDEX([2]pivotTable!L$3:L$308,MATCH(totalExpenditure!$A137,[2]pivotTable!$A$3:$A$308,0))/100*INDEX(gDP!AA$6:AA$271,MATCH(totalExpenditure!$A137,gDP!$B$6:$B$271)))</f>
        <v>#N/A</v>
      </c>
      <c r="M137" s="77" t="e">
        <f>IF(INDEX([2]pivotTable!M$3:M$308,MATCH(totalExpenditure!$A137,[2]pivotTable!$A$3:$A$308,0))/100*INDEX(gDP!AB$6:AB$271,MATCH(totalExpenditure!$A137,gDP!$B$6:$B$271))=0,"",INDEX([2]pivotTable!M$3:M$308,MATCH(totalExpenditure!$A137,[2]pivotTable!$A$3:$A$308,0))/100*INDEX(gDP!AB$6:AB$271,MATCH(totalExpenditure!$A137,gDP!$B$6:$B$271)))</f>
        <v>#N/A</v>
      </c>
      <c r="N137" s="77" t="e">
        <f>IF(INDEX([2]pivotTable!N$3:N$308,MATCH(totalExpenditure!$A137,[2]pivotTable!$A$3:$A$308,0))/100*INDEX(gDP!AC$6:AC$271,MATCH(totalExpenditure!$A137,gDP!$B$6:$B$271))=0,"",INDEX([2]pivotTable!N$3:N$308,MATCH(totalExpenditure!$A137,[2]pivotTable!$A$3:$A$308,0))/100*INDEX(gDP!AC$6:AC$271,MATCH(totalExpenditure!$A137,gDP!$B$6:$B$271)))</f>
        <v>#N/A</v>
      </c>
      <c r="O137" s="77" t="e">
        <f>IF(INDEX([2]pivotTable!O$3:O$308,MATCH(totalExpenditure!$A137,[2]pivotTable!$A$3:$A$308,0))/100*INDEX(gDP!AD$6:AD$271,MATCH(totalExpenditure!$A137,gDP!$B$6:$B$271))=0,"",INDEX([2]pivotTable!O$3:O$308,MATCH(totalExpenditure!$A137,[2]pivotTable!$A$3:$A$308,0))/100*INDEX(gDP!AD$6:AD$271,MATCH(totalExpenditure!$A137,gDP!$B$6:$B$271)))</f>
        <v>#N/A</v>
      </c>
      <c r="P137" s="77" t="e">
        <f>IF(INDEX([2]pivotTable!P$3:P$308,MATCH(totalExpenditure!$A137,[2]pivotTable!$A$3:$A$308,0))/100*INDEX(gDP!AE$6:AE$271,MATCH(totalExpenditure!$A137,gDP!$B$6:$B$271))=0,"",INDEX([2]pivotTable!P$3:P$308,MATCH(totalExpenditure!$A137,[2]pivotTable!$A$3:$A$308,0))/100*INDEX(gDP!AE$6:AE$271,MATCH(totalExpenditure!$A137,gDP!$B$6:$B$271)))</f>
        <v>#N/A</v>
      </c>
      <c r="Q137" s="77" t="e">
        <f>IF(INDEX([2]pivotTable!Q$3:Q$308,MATCH(totalExpenditure!$A137,[2]pivotTable!$A$3:$A$308,0))/100*INDEX(gDP!AF$6:AF$271,MATCH(totalExpenditure!$A137,gDP!$B$6:$B$271))=0,"",INDEX([2]pivotTable!Q$3:Q$308,MATCH(totalExpenditure!$A137,[2]pivotTable!$A$3:$A$308,0))/100*INDEX(gDP!AF$6:AF$271,MATCH(totalExpenditure!$A137,gDP!$B$6:$B$271)))</f>
        <v>#N/A</v>
      </c>
      <c r="R137" s="77" t="e">
        <f>IF(INDEX([2]pivotTable!R$3:R$308,MATCH(totalExpenditure!$A137,[2]pivotTable!$A$3:$A$308,0))/100*INDEX(gDP!AG$6:AG$271,MATCH(totalExpenditure!$A137,gDP!$B$6:$B$271))=0,"",INDEX([2]pivotTable!R$3:R$308,MATCH(totalExpenditure!$A137,[2]pivotTable!$A$3:$A$308,0))/100*INDEX(gDP!AG$6:AG$271,MATCH(totalExpenditure!$A137,gDP!$B$6:$B$271)))</f>
        <v>#N/A</v>
      </c>
      <c r="S137" s="77" t="e">
        <f>IF(INDEX([2]pivotTable!S$3:S$308,MATCH(totalExpenditure!$A137,[2]pivotTable!$A$3:$A$308,0))/100*INDEX(gDP!AH$6:AH$271,MATCH(totalExpenditure!$A137,gDP!$B$6:$B$271))=0,"",INDEX([2]pivotTable!S$3:S$308,MATCH(totalExpenditure!$A137,[2]pivotTable!$A$3:$A$308,0))/100*INDEX(gDP!AH$6:AH$271,MATCH(totalExpenditure!$A137,gDP!$B$6:$B$271)))</f>
        <v>#N/A</v>
      </c>
      <c r="T137" s="77" t="e">
        <f>IF(INDEX([2]pivotTable!T$3:T$308,MATCH(totalExpenditure!$A137,[2]pivotTable!$A$3:$A$308,0))/100*INDEX(gDP!AI$6:AI$271,MATCH(totalExpenditure!$A137,gDP!$B$6:$B$271))=0,"",INDEX([2]pivotTable!T$3:T$308,MATCH(totalExpenditure!$A137,[2]pivotTable!$A$3:$A$308,0))/100*INDEX(gDP!AI$6:AI$271,MATCH(totalExpenditure!$A137,gDP!$B$6:$B$271)))</f>
        <v>#N/A</v>
      </c>
      <c r="U137" s="77" t="e">
        <f>IF(INDEX([2]pivotTable!U$3:U$308,MATCH(totalExpenditure!$A137,[2]pivotTable!$A$3:$A$308,0))/100*INDEX(gDP!AJ$6:AJ$271,MATCH(totalExpenditure!$A137,gDP!$B$6:$B$271))=0,"",INDEX([2]pivotTable!U$3:U$308,MATCH(totalExpenditure!$A137,[2]pivotTable!$A$3:$A$308,0))/100*INDEX(gDP!AJ$6:AJ$271,MATCH(totalExpenditure!$A137,gDP!$B$6:$B$271)))</f>
        <v>#N/A</v>
      </c>
      <c r="V137" s="77" t="e">
        <f>IF(INDEX([2]pivotTable!V$3:V$308,MATCH(totalExpenditure!$A137,[2]pivotTable!$A$3:$A$308,0))/100*INDEX(gDP!AK$6:AK$271,MATCH(totalExpenditure!$A137,gDP!$B$6:$B$271))=0,"",INDEX([2]pivotTable!V$3:V$308,MATCH(totalExpenditure!$A137,[2]pivotTable!$A$3:$A$308,0))/100*INDEX(gDP!AK$6:AK$271,MATCH(totalExpenditure!$A137,gDP!$B$6:$B$271)))</f>
        <v>#N/A</v>
      </c>
      <c r="W137" s="77" t="e">
        <f>IF(INDEX([2]pivotTable!W$3:W$308,MATCH(totalExpenditure!$A137,[2]pivotTable!$A$3:$A$308,0))/100*INDEX(gDP!AL$6:AL$271,MATCH(totalExpenditure!$A137,gDP!$B$6:$B$271))=0,"",INDEX([2]pivotTable!W$3:W$308,MATCH(totalExpenditure!$A137,[2]pivotTable!$A$3:$A$308,0))/100*INDEX(gDP!AL$6:AL$271,MATCH(totalExpenditure!$A137,gDP!$B$6:$B$271)))</f>
        <v>#N/A</v>
      </c>
      <c r="X137" s="77" t="e">
        <f>IF(INDEX([2]pivotTable!X$3:X$308,MATCH(totalExpenditure!$A137,[2]pivotTable!$A$3:$A$308,0))/100*INDEX(gDP!AM$6:AM$271,MATCH(totalExpenditure!$A137,gDP!$B$6:$B$271))=0,"",INDEX([2]pivotTable!X$3:X$308,MATCH(totalExpenditure!$A137,[2]pivotTable!$A$3:$A$308,0))/100*INDEX(gDP!AM$6:AM$271,MATCH(totalExpenditure!$A137,gDP!$B$6:$B$271)))</f>
        <v>#N/A</v>
      </c>
      <c r="Y137" s="77" t="e">
        <f>IF(INDEX([2]pivotTable!Y$3:Y$308,MATCH(totalExpenditure!$A137,[2]pivotTable!$A$3:$A$308,0))/100*INDEX(gDP!AN$6:AN$271,MATCH(totalExpenditure!$A137,gDP!$B$6:$B$271))=0,"",INDEX([2]pivotTable!Y$3:Y$308,MATCH(totalExpenditure!$A137,[2]pivotTable!$A$3:$A$308,0))/100*INDEX(gDP!AN$6:AN$271,MATCH(totalExpenditure!$A137,gDP!$B$6:$B$271)))</f>
        <v>#N/A</v>
      </c>
      <c r="Z137" s="77" t="e">
        <f>IF(INDEX([2]pivotTable!Z$3:Z$308,MATCH(totalExpenditure!$A137,[2]pivotTable!$A$3:$A$308,0))/100*INDEX(gDP!AO$6:AO$271,MATCH(totalExpenditure!$A137,gDP!$B$6:$B$271))=0,"",INDEX([2]pivotTable!Z$3:Z$308,MATCH(totalExpenditure!$A137,[2]pivotTable!$A$3:$A$308,0))/100*INDEX(gDP!AO$6:AO$271,MATCH(totalExpenditure!$A137,gDP!$B$6:$B$271)))</f>
        <v>#N/A</v>
      </c>
      <c r="AA137" s="77" t="e">
        <f>IF(INDEX([2]pivotTable!AA$3:AA$308,MATCH(totalExpenditure!$A137,[2]pivotTable!$A$3:$A$308,0))/100*INDEX(gDP!AP$6:AP$271,MATCH(totalExpenditure!$A137,gDP!$B$6:$B$271))=0,"",INDEX([2]pivotTable!AA$3:AA$308,MATCH(totalExpenditure!$A137,[2]pivotTable!$A$3:$A$308,0))/100*INDEX(gDP!AP$6:AP$271,MATCH(totalExpenditure!$A137,gDP!$B$6:$B$271)))</f>
        <v>#N/A</v>
      </c>
      <c r="AB137" s="77" t="e">
        <f>IF(INDEX([2]pivotTable!AB$3:AB$308,MATCH(totalExpenditure!$A137,[2]pivotTable!$A$3:$A$308,0))/100*INDEX(gDP!AQ$6:AQ$271,MATCH(totalExpenditure!$A137,gDP!$B$6:$B$271))=0,"",INDEX([2]pivotTable!AB$3:AB$308,MATCH(totalExpenditure!$A137,[2]pivotTable!$A$3:$A$308,0))/100*INDEX(gDP!AQ$6:AQ$271,MATCH(totalExpenditure!$A137,gDP!$B$6:$B$271)))</f>
        <v>#N/A</v>
      </c>
      <c r="AC137" s="77" t="e">
        <f>IF(INDEX([2]pivotTable!AC$3:AC$308,MATCH(totalExpenditure!$A137,[2]pivotTable!$A$3:$A$308,0))/100*INDEX(gDP!AR$6:AR$271,MATCH(totalExpenditure!$A137,gDP!$B$6:$B$271))=0,"",INDEX([2]pivotTable!AC$3:AC$308,MATCH(totalExpenditure!$A137,[2]pivotTable!$A$3:$A$308,0))/100*INDEX(gDP!AR$6:AR$271,MATCH(totalExpenditure!$A137,gDP!$B$6:$B$271)))</f>
        <v>#N/A</v>
      </c>
      <c r="AD137" s="77" t="e">
        <f>IF(INDEX([2]pivotTable!AD$3:AD$308,MATCH(totalExpenditure!$A137,[2]pivotTable!$A$3:$A$308,0))/100*INDEX(gDP!AS$6:AS$271,MATCH(totalExpenditure!$A137,gDP!$B$6:$B$271))=0,"",INDEX([2]pivotTable!AD$3:AD$308,MATCH(totalExpenditure!$A137,[2]pivotTable!$A$3:$A$308,0))/100*INDEX(gDP!AS$6:AS$271,MATCH(totalExpenditure!$A137,gDP!$B$6:$B$271)))</f>
        <v>#N/A</v>
      </c>
      <c r="AE137" s="77" t="e">
        <f>IF(INDEX([2]pivotTable!AE$3:AE$308,MATCH(totalExpenditure!$A137,[2]pivotTable!$A$3:$A$308,0))/100*INDEX(gDP!AT$6:AT$271,MATCH(totalExpenditure!$A137,gDP!$B$6:$B$271))=0,"",INDEX([2]pivotTable!AE$3:AE$308,MATCH(totalExpenditure!$A137,[2]pivotTable!$A$3:$A$308,0))/100*INDEX(gDP!AT$6:AT$271,MATCH(totalExpenditure!$A137,gDP!$B$6:$B$271)))</f>
        <v>#N/A</v>
      </c>
      <c r="AF137" s="77" t="e">
        <f>IF(INDEX([2]pivotTable!AF$3:AF$308,MATCH(totalExpenditure!$A137,[2]pivotTable!$A$3:$A$308,0))/100*INDEX(gDP!AU$6:AU$271,MATCH(totalExpenditure!$A137,gDP!$B$6:$B$271))=0,"",INDEX([2]pivotTable!AF$3:AF$308,MATCH(totalExpenditure!$A137,[2]pivotTable!$A$3:$A$308,0))/100*INDEX(gDP!AU$6:AU$271,MATCH(totalExpenditure!$A137,gDP!$B$6:$B$271)))</f>
        <v>#N/A</v>
      </c>
      <c r="AG137" s="77" t="e">
        <f>IF(INDEX([2]pivotTable!AG$3:AG$308,MATCH(totalExpenditure!$A137,[2]pivotTable!$A$3:$A$308,0))/100*INDEX(gDP!AV$6:AV$271,MATCH(totalExpenditure!$A137,gDP!$B$6:$B$271))=0,"",INDEX([2]pivotTable!AG$3:AG$308,MATCH(totalExpenditure!$A137,[2]pivotTable!$A$3:$A$308,0))/100*INDEX(gDP!AV$6:AV$271,MATCH(totalExpenditure!$A137,gDP!$B$6:$B$271)))</f>
        <v>#N/A</v>
      </c>
      <c r="AH137" s="77" t="e">
        <f>IF(INDEX([2]pivotTable!AH$3:AH$308,MATCH(totalExpenditure!$A137,[2]pivotTable!$A$3:$A$308,0))/100*INDEX(gDP!AW$6:AW$271,MATCH(totalExpenditure!$A137,gDP!$B$6:$B$271))=0,"",INDEX([2]pivotTable!AH$3:AH$308,MATCH(totalExpenditure!$A137,[2]pivotTable!$A$3:$A$308,0))/100*INDEX(gDP!AW$6:AW$271,MATCH(totalExpenditure!$A137,gDP!$B$6:$B$271)))</f>
        <v>#N/A</v>
      </c>
      <c r="AI137" s="77" t="e">
        <f>IF(INDEX([2]pivotTable!AI$3:AI$308,MATCH(totalExpenditure!$A137,[2]pivotTable!$A$3:$A$308,0))/100*INDEX(gDP!AX$6:AX$271,MATCH(totalExpenditure!$A137,gDP!$B$6:$B$271))=0,"",INDEX([2]pivotTable!AI$3:AI$308,MATCH(totalExpenditure!$A137,[2]pivotTable!$A$3:$A$308,0))/100*INDEX(gDP!AX$6:AX$271,MATCH(totalExpenditure!$A137,gDP!$B$6:$B$271)))</f>
        <v>#N/A</v>
      </c>
      <c r="AJ137" s="77" t="e">
        <f>IF(INDEX([2]pivotTable!AJ$3:AJ$308,MATCH(totalExpenditure!$A137,[2]pivotTable!$A$3:$A$308,0))/100*INDEX(gDP!AY$6:AY$271,MATCH(totalExpenditure!$A137,gDP!$B$6:$B$271))=0,"",INDEX([2]pivotTable!AJ$3:AJ$308,MATCH(totalExpenditure!$A137,[2]pivotTable!$A$3:$A$308,0))/100*INDEX(gDP!AY$6:AY$271,MATCH(totalExpenditure!$A137,gDP!$B$6:$B$271)))</f>
        <v>#N/A</v>
      </c>
      <c r="AK137" s="77" t="e">
        <f>IF(INDEX([2]pivotTable!AK$3:AK$308,MATCH(totalExpenditure!$A137,[2]pivotTable!$A$3:$A$308,0))/100*INDEX(gDP!AZ$6:AZ$271,MATCH(totalExpenditure!$A137,gDP!$B$6:$B$271))=0,"",INDEX([2]pivotTable!AK$3:AK$308,MATCH(totalExpenditure!$A137,[2]pivotTable!$A$3:$A$308,0))/100*INDEX(gDP!AZ$6:AZ$271,MATCH(totalExpenditure!$A137,gDP!$B$6:$B$271)))</f>
        <v>#N/A</v>
      </c>
      <c r="AL137" s="77" t="e">
        <f>IF(INDEX([2]pivotTable!AL$3:AL$308,MATCH(totalExpenditure!$A137,[2]pivotTable!$A$3:$A$308,0))/100*INDEX(gDP!BA$6:BA$271,MATCH(totalExpenditure!$A137,gDP!$B$6:$B$271))=0,"",INDEX([2]pivotTable!AL$3:AL$308,MATCH(totalExpenditure!$A137,[2]pivotTable!$A$3:$A$308,0))/100*INDEX(gDP!BA$6:BA$271,MATCH(totalExpenditure!$A137,gDP!$B$6:$B$271)))</f>
        <v>#N/A</v>
      </c>
      <c r="AM137" s="77" t="e">
        <f>IF(INDEX([2]pivotTable!AM$3:AM$308,MATCH(totalExpenditure!$A137,[2]pivotTable!$A$3:$A$308,0))/100*INDEX(gDP!BB$6:BB$271,MATCH(totalExpenditure!$A137,gDP!$B$6:$B$271))=0,"",INDEX([2]pivotTable!AM$3:AM$308,MATCH(totalExpenditure!$A137,[2]pivotTable!$A$3:$A$308,0))/100*INDEX(gDP!BB$6:BB$271,MATCH(totalExpenditure!$A137,gDP!$B$6:$B$271)))</f>
        <v>#N/A</v>
      </c>
      <c r="AN137" s="77" t="e">
        <f>IF(INDEX([2]pivotTable!AN$3:AN$308,MATCH(totalExpenditure!$A137,[2]pivotTable!$A$3:$A$308,0))/100*INDEX(gDP!BC$6:BC$271,MATCH(totalExpenditure!$A137,gDP!$B$6:$B$271))=0,"",INDEX([2]pivotTable!AN$3:AN$308,MATCH(totalExpenditure!$A137,[2]pivotTable!$A$3:$A$308,0))/100*INDEX(gDP!BC$6:BC$271,MATCH(totalExpenditure!$A137,gDP!$B$6:$B$271)))</f>
        <v>#N/A</v>
      </c>
      <c r="AO137" s="77" t="e">
        <f>IF(INDEX([2]pivotTable!AO$3:AO$308,MATCH(totalExpenditure!$A137,[2]pivotTable!$A$3:$A$308,0))/100*INDEX(gDP!BD$6:BD$271,MATCH(totalExpenditure!$A137,gDP!$B$6:$B$271))=0,"",INDEX([2]pivotTable!AO$3:AO$308,MATCH(totalExpenditure!$A137,[2]pivotTable!$A$3:$A$308,0))/100*INDEX(gDP!BD$6:BD$271,MATCH(totalExpenditure!$A137,gDP!$B$6:$B$271)))</f>
        <v>#N/A</v>
      </c>
      <c r="AP137" s="77" t="e">
        <f>IF(INDEX([2]pivotTable!AP$3:AP$308,MATCH(totalExpenditure!$A137,[2]pivotTable!$A$3:$A$308,0))/100*INDEX(gDP!BE$6:BE$271,MATCH(totalExpenditure!$A137,gDP!$B$6:$B$271))=0,"",INDEX([2]pivotTable!AP$3:AP$308,MATCH(totalExpenditure!$A137,[2]pivotTable!$A$3:$A$308,0))/100*INDEX(gDP!BE$6:BE$271,MATCH(totalExpenditure!$A137,gDP!$B$6:$B$271)))</f>
        <v>#N/A</v>
      </c>
      <c r="AQ137" s="77" t="e">
        <f>IF(INDEX([2]pivotTable!AQ$3:AQ$308,MATCH(totalExpenditure!$A137,[2]pivotTable!$A$3:$A$308,0))/100*INDEX(gDP!BF$6:BF$271,MATCH(totalExpenditure!$A137,gDP!$B$6:$B$271))=0,"",INDEX([2]pivotTable!AQ$3:AQ$308,MATCH(totalExpenditure!$A137,[2]pivotTable!$A$3:$A$308,0))/100*INDEX(gDP!BF$6:BF$271,MATCH(totalExpenditure!$A137,gDP!$B$6:$B$271)))</f>
        <v>#N/A</v>
      </c>
      <c r="AR137" s="77" t="e">
        <f>IF(INDEX([2]pivotTable!AR$3:AR$308,MATCH(totalExpenditure!$A137,[2]pivotTable!$A$3:$A$308,0))/100*INDEX(gDP!BG$6:BG$271,MATCH(totalExpenditure!$A137,gDP!$B$6:$B$271))=0,"",INDEX([2]pivotTable!AR$3:AR$308,MATCH(totalExpenditure!$A137,[2]pivotTable!$A$3:$A$308,0))/100*INDEX(gDP!BG$6:BG$271,MATCH(totalExpenditure!$A137,gDP!$B$6:$B$271)))</f>
        <v>#N/A</v>
      </c>
      <c r="AS137" s="77" t="e">
        <f>IF(INDEX([2]pivotTable!AS$3:AS$308,MATCH(totalExpenditure!$A137,[2]pivotTable!$A$3:$A$308,0))/100*INDEX(gDP!BH$6:BH$271,MATCH(totalExpenditure!$A137,gDP!$B$6:$B$271))=0,"",INDEX([2]pivotTable!AS$3:AS$308,MATCH(totalExpenditure!$A137,[2]pivotTable!$A$3:$A$308,0))/100*INDEX(gDP!BH$6:BH$271,MATCH(totalExpenditure!$A137,gDP!$B$6:$B$271)))</f>
        <v>#N/A</v>
      </c>
      <c r="AT137" s="77" t="e">
        <f>IF(INDEX([2]pivotTable!AT$3:AT$308,MATCH(totalExpenditure!$A137,[2]pivotTable!$A$3:$A$308,0))/100*INDEX(gDP!BI$6:BI$271,MATCH(totalExpenditure!$A137,gDP!$B$6:$B$271))=0,"",INDEX([2]pivotTable!AT$3:AT$308,MATCH(totalExpenditure!$A137,[2]pivotTable!$A$3:$A$308,0))/100*INDEX(gDP!BI$6:BI$271,MATCH(totalExpenditure!$A137,gDP!$B$6:$B$271)))</f>
        <v>#N/A</v>
      </c>
      <c r="AU137" s="77" t="e">
        <f>IF(INDEX([2]pivotTable!AU$3:AU$308,MATCH(totalExpenditure!$A137,[2]pivotTable!$A$3:$A$308,0))/100*INDEX(gDP!BJ$6:BJ$271,MATCH(totalExpenditure!$A137,gDP!$B$6:$B$271))=0,"",INDEX([2]pivotTable!AU$3:AU$308,MATCH(totalExpenditure!$A137,[2]pivotTable!$A$3:$A$308,0))/100*INDEX(gDP!BJ$6:BJ$271,MATCH(totalExpenditure!$A137,gDP!$B$6:$B$271)))</f>
        <v>#N/A</v>
      </c>
      <c r="AV137" s="77" t="e">
        <f>IF(INDEX([2]pivotTable!AV$3:AV$308,MATCH(totalExpenditure!$A137,[2]pivotTable!$A$3:$A$308,0))/100*INDEX(gDP!BK$6:BK$271,MATCH(totalExpenditure!$A137,gDP!$B$6:$B$271))=0,"",INDEX([2]pivotTable!AV$3:AV$308,MATCH(totalExpenditure!$A137,[2]pivotTable!$A$3:$A$308,0))/100*INDEX(gDP!BK$6:BK$271,MATCH(totalExpenditure!$A137,gDP!$B$6:$B$271)))</f>
        <v>#N/A</v>
      </c>
      <c r="AW137" s="77" t="e">
        <f>IF(INDEX([2]pivotTable!AW$3:AW$308,MATCH(totalExpenditure!$A137,[2]pivotTable!$A$3:$A$308,0))/100*INDEX(gDP!BL$6:BL$271,MATCH(totalExpenditure!$A137,gDP!$B$6:$B$271))=0,"",INDEX([2]pivotTable!AW$3:AW$308,MATCH(totalExpenditure!$A137,[2]pivotTable!$A$3:$A$308,0))/100*INDEX(gDP!BL$6:BL$271,MATCH(totalExpenditure!$A137,gDP!$B$6:$B$271)))</f>
        <v>#N/A</v>
      </c>
      <c r="AX137" s="77" t="e">
        <f>IF(INDEX([2]pivotTable!AX$3:AX$308,MATCH(totalExpenditure!$A137,[2]pivotTable!$A$3:$A$308,0))/100*INDEX(gDP!BM$6:BM$271,MATCH(totalExpenditure!$A137,gDP!$B$6:$B$271))=0,"",INDEX([2]pivotTable!AX$3:AX$308,MATCH(totalExpenditure!$A137,[2]pivotTable!$A$3:$A$308,0))/100*INDEX(gDP!BM$6:BM$271,MATCH(totalExpenditure!$A137,gDP!$B$6:$B$271)))</f>
        <v>#N/A</v>
      </c>
      <c r="AY137" s="77" t="e">
        <f>IF(INDEX([2]pivotTable!AY$3:AY$308,MATCH(totalExpenditure!$A137,[2]pivotTable!$A$3:$A$308,0))/100*INDEX(gDP!BN$6:BN$271,MATCH(totalExpenditure!$A137,gDP!$B$6:$B$271))=0,"",INDEX([2]pivotTable!AY$3:AY$308,MATCH(totalExpenditure!$A137,[2]pivotTable!$A$3:$A$308,0))/100*INDEX(gDP!BN$6:BN$271,MATCH(totalExpenditure!$A137,gDP!$B$6:$B$271)))</f>
        <v>#N/A</v>
      </c>
      <c r="AZ137" s="77" t="e">
        <f>IF(INDEX([2]pivotTable!AZ$3:AZ$308,MATCH(totalExpenditure!$A137,[2]pivotTable!$A$3:$A$308,0))/100*INDEX(gDP!BO$6:BO$271,MATCH(totalExpenditure!$A137,gDP!$B$6:$B$271))=0,"",INDEX([2]pivotTable!AZ$3:AZ$308,MATCH(totalExpenditure!$A137,[2]pivotTable!$A$3:$A$308,0))/100*INDEX(gDP!BO$6:BO$271,MATCH(totalExpenditure!$A137,gDP!$B$6:$B$271)))</f>
        <v>#N/A</v>
      </c>
      <c r="BA137" s="77" t="e">
        <f>IF(INDEX([2]pivotTable!B$310:B$615,MATCH(totalExpenditure!$A137,[2]pivotTable!$A$310:$A$615,0))/100*INDEX(gDP!Q$6:Q$271,MATCH(totalExpenditure!$A137,gDP!$B$6:$B$271))=0,"",INDEX([2]pivotTable!B$310:B$615,MATCH(totalExpenditure!$A137,[2]pivotTable!$A$310:$A$615,0))/100*INDEX(gDP!Q$6:Q$271,MATCH(totalExpenditure!$A137,gDP!$B$6:$B$271)))</f>
        <v>#N/A</v>
      </c>
      <c r="BB137" s="77" t="e">
        <f>IF(INDEX([2]pivotTable!C$310:C$615,MATCH(totalExpenditure!$A137,[2]pivotTable!$A$310:$A$615,0))/100*INDEX(gDP!R$6:R$271,MATCH(totalExpenditure!$A137,gDP!$B$6:$B$271))=0,"",INDEX([2]pivotTable!C$310:C$615,MATCH(totalExpenditure!$A137,[2]pivotTable!$A$310:$A$615,0))/100*INDEX(gDP!R$6:R$271,MATCH(totalExpenditure!$A137,gDP!$B$6:$B$271)))</f>
        <v>#N/A</v>
      </c>
      <c r="BC137" s="77" t="e">
        <f>IF(INDEX([2]pivotTable!D$310:D$615,MATCH(totalExpenditure!$A137,[2]pivotTable!$A$310:$A$615,0))/100*INDEX(gDP!S$6:S$271,MATCH(totalExpenditure!$A137,gDP!$B$6:$B$271))=0,"",INDEX([2]pivotTable!D$310:D$615,MATCH(totalExpenditure!$A137,[2]pivotTable!$A$310:$A$615,0))/100*INDEX(gDP!S$6:S$271,MATCH(totalExpenditure!$A137,gDP!$B$6:$B$271)))</f>
        <v>#N/A</v>
      </c>
      <c r="BD137" s="77" t="e">
        <f>IF(INDEX([2]pivotTable!E$310:E$615,MATCH(totalExpenditure!$A137,[2]pivotTable!$A$310:$A$615,0))/100*INDEX(gDP!T$6:T$271,MATCH(totalExpenditure!$A137,gDP!$B$6:$B$271))=0,"",INDEX([2]pivotTable!E$310:E$615,MATCH(totalExpenditure!$A137,[2]pivotTable!$A$310:$A$615,0))/100*INDEX(gDP!T$6:T$271,MATCH(totalExpenditure!$A137,gDP!$B$6:$B$271)))</f>
        <v>#N/A</v>
      </c>
      <c r="BE137" s="77" t="e">
        <f>IF(INDEX([2]pivotTable!F$310:F$615,MATCH(totalExpenditure!$A137,[2]pivotTable!$A$310:$A$615,0))/100*INDEX(gDP!U$6:U$271,MATCH(totalExpenditure!$A137,gDP!$B$6:$B$271))=0,"",INDEX([2]pivotTable!F$310:F$615,MATCH(totalExpenditure!$A137,[2]pivotTable!$A$310:$A$615,0))/100*INDEX(gDP!U$6:U$271,MATCH(totalExpenditure!$A137,gDP!$B$6:$B$271)))</f>
        <v>#N/A</v>
      </c>
      <c r="BF137" s="77" t="e">
        <f>IF(INDEX([2]pivotTable!G$310:G$615,MATCH(totalExpenditure!$A137,[2]pivotTable!$A$310:$A$615,0))/100*INDEX(gDP!V$6:V$271,MATCH(totalExpenditure!$A137,gDP!$B$6:$B$271))=0,"",INDEX([2]pivotTable!G$310:G$615,MATCH(totalExpenditure!$A137,[2]pivotTable!$A$310:$A$615,0))/100*INDEX(gDP!V$6:V$271,MATCH(totalExpenditure!$A137,gDP!$B$6:$B$271)))</f>
        <v>#N/A</v>
      </c>
      <c r="BG137" s="77" t="e">
        <f>IF(INDEX([2]pivotTable!H$310:H$615,MATCH(totalExpenditure!$A137,[2]pivotTable!$A$310:$A$615,0))/100*INDEX(gDP!W$6:W$271,MATCH(totalExpenditure!$A137,gDP!$B$6:$B$271))=0,"",INDEX([2]pivotTable!H$310:H$615,MATCH(totalExpenditure!$A137,[2]pivotTable!$A$310:$A$615,0))/100*INDEX(gDP!W$6:W$271,MATCH(totalExpenditure!$A137,gDP!$B$6:$B$271)))</f>
        <v>#N/A</v>
      </c>
      <c r="BH137" s="77" t="e">
        <f>IF(INDEX([2]pivotTable!I$310:I$615,MATCH(totalExpenditure!$A137,[2]pivotTable!$A$310:$A$615,0))/100*INDEX(gDP!X$6:X$271,MATCH(totalExpenditure!$A137,gDP!$B$6:$B$271))=0,"",INDEX([2]pivotTable!I$310:I$615,MATCH(totalExpenditure!$A137,[2]pivotTable!$A$310:$A$615,0))/100*INDEX(gDP!X$6:X$271,MATCH(totalExpenditure!$A137,gDP!$B$6:$B$271)))</f>
        <v>#N/A</v>
      </c>
      <c r="BI137" s="77" t="e">
        <f>IF(INDEX([2]pivotTable!J$310:J$615,MATCH(totalExpenditure!$A137,[2]pivotTable!$A$310:$A$615,0))/100*INDEX(gDP!Y$6:Y$271,MATCH(totalExpenditure!$A137,gDP!$B$6:$B$271))=0,"",INDEX([2]pivotTable!J$310:J$615,MATCH(totalExpenditure!$A137,[2]pivotTable!$A$310:$A$615,0))/100*INDEX(gDP!Y$6:Y$271,MATCH(totalExpenditure!$A137,gDP!$B$6:$B$271)))</f>
        <v>#N/A</v>
      </c>
      <c r="BJ137" s="77" t="e">
        <f>IF(INDEX([2]pivotTable!K$310:K$615,MATCH(totalExpenditure!$A137,[2]pivotTable!$A$310:$A$615,0))/100*INDEX(gDP!Z$6:Z$271,MATCH(totalExpenditure!$A137,gDP!$B$6:$B$271))=0,"",INDEX([2]pivotTable!K$310:K$615,MATCH(totalExpenditure!$A137,[2]pivotTable!$A$310:$A$615,0))/100*INDEX(gDP!Z$6:Z$271,MATCH(totalExpenditure!$A137,gDP!$B$6:$B$271)))</f>
        <v>#N/A</v>
      </c>
      <c r="BK137" s="77" t="e">
        <f>IF(INDEX([2]pivotTable!L$310:L$615,MATCH(totalExpenditure!$A137,[2]pivotTable!$A$310:$A$615,0))/100*INDEX(gDP!AA$6:AA$271,MATCH(totalExpenditure!$A137,gDP!$B$6:$B$271))=0,"",INDEX([2]pivotTable!L$310:L$615,MATCH(totalExpenditure!$A137,[2]pivotTable!$A$310:$A$615,0))/100*INDEX(gDP!AA$6:AA$271,MATCH(totalExpenditure!$A137,gDP!$B$6:$B$271)))</f>
        <v>#N/A</v>
      </c>
      <c r="BL137" s="77" t="e">
        <f>IF(INDEX([2]pivotTable!M$310:M$615,MATCH(totalExpenditure!$A137,[2]pivotTable!$A$310:$A$615,0))/100*INDEX(gDP!AB$6:AB$271,MATCH(totalExpenditure!$A137,gDP!$B$6:$B$271))=0,"",INDEX([2]pivotTable!M$310:M$615,MATCH(totalExpenditure!$A137,[2]pivotTable!$A$310:$A$615,0))/100*INDEX(gDP!AB$6:AB$271,MATCH(totalExpenditure!$A137,gDP!$B$6:$B$271)))</f>
        <v>#N/A</v>
      </c>
      <c r="BM137" s="77" t="e">
        <f>IF(INDEX([2]pivotTable!N$310:N$615,MATCH(totalExpenditure!$A137,[2]pivotTable!$A$310:$A$615,0))/100*INDEX(gDP!AC$6:AC$271,MATCH(totalExpenditure!$A137,gDP!$B$6:$B$271))=0,"",INDEX([2]pivotTable!N$310:N$615,MATCH(totalExpenditure!$A137,[2]pivotTable!$A$310:$A$615,0))/100*INDEX(gDP!AC$6:AC$271,MATCH(totalExpenditure!$A137,gDP!$B$6:$B$271)))</f>
        <v>#N/A</v>
      </c>
      <c r="BN137" s="77" t="e">
        <f>IF(INDEX([2]pivotTable!O$310:O$615,MATCH(totalExpenditure!$A137,[2]pivotTable!$A$310:$A$615,0))/100*INDEX(gDP!AD$6:AD$271,MATCH(totalExpenditure!$A137,gDP!$B$6:$B$271))=0,"",INDEX([2]pivotTable!O$310:O$615,MATCH(totalExpenditure!$A137,[2]pivotTable!$A$310:$A$615,0))/100*INDEX(gDP!AD$6:AD$271,MATCH(totalExpenditure!$A137,gDP!$B$6:$B$271)))</f>
        <v>#N/A</v>
      </c>
      <c r="BO137" s="77" t="e">
        <f>IF(INDEX([2]pivotTable!P$310:P$615,MATCH(totalExpenditure!$A137,[2]pivotTable!$A$310:$A$615,0))/100*INDEX(gDP!AE$6:AE$271,MATCH(totalExpenditure!$A137,gDP!$B$6:$B$271))=0,"",INDEX([2]pivotTable!P$310:P$615,MATCH(totalExpenditure!$A137,[2]pivotTable!$A$310:$A$615,0))/100*INDEX(gDP!AE$6:AE$271,MATCH(totalExpenditure!$A137,gDP!$B$6:$B$271)))</f>
        <v>#N/A</v>
      </c>
      <c r="BP137" s="77" t="e">
        <f>IF(INDEX([2]pivotTable!Q$310:Q$615,MATCH(totalExpenditure!$A137,[2]pivotTable!$A$310:$A$615,0))/100*INDEX(gDP!AF$6:AF$271,MATCH(totalExpenditure!$A137,gDP!$B$6:$B$271))=0,"",INDEX([2]pivotTable!Q$310:Q$615,MATCH(totalExpenditure!$A137,[2]pivotTable!$A$310:$A$615,0))/100*INDEX(gDP!AF$6:AF$271,MATCH(totalExpenditure!$A137,gDP!$B$6:$B$271)))</f>
        <v>#N/A</v>
      </c>
      <c r="BQ137" s="77" t="e">
        <f>IF(INDEX([2]pivotTable!R$310:R$615,MATCH(totalExpenditure!$A137,[2]pivotTable!$A$310:$A$615,0))/100*INDEX(gDP!AG$6:AG$271,MATCH(totalExpenditure!$A137,gDP!$B$6:$B$271))=0,"",INDEX([2]pivotTable!R$310:R$615,MATCH(totalExpenditure!$A137,[2]pivotTable!$A$310:$A$615,0))/100*INDEX(gDP!AG$6:AG$271,MATCH(totalExpenditure!$A137,gDP!$B$6:$B$271)))</f>
        <v>#N/A</v>
      </c>
      <c r="BR137" s="77" t="e">
        <f>IF(INDEX([2]pivotTable!S$310:S$615,MATCH(totalExpenditure!$A137,[2]pivotTable!$A$310:$A$615,0))/100*INDEX(gDP!AH$6:AH$271,MATCH(totalExpenditure!$A137,gDP!$B$6:$B$271))=0,"",INDEX([2]pivotTable!S$310:S$615,MATCH(totalExpenditure!$A137,[2]pivotTable!$A$310:$A$615,0))/100*INDEX(gDP!AH$6:AH$271,MATCH(totalExpenditure!$A137,gDP!$B$6:$B$271)))</f>
        <v>#N/A</v>
      </c>
      <c r="BS137" s="77" t="e">
        <f>IF(INDEX([2]pivotTable!T$310:T$615,MATCH(totalExpenditure!$A137,[2]pivotTable!$A$310:$A$615,0))/100*INDEX(gDP!AI$6:AI$271,MATCH(totalExpenditure!$A137,gDP!$B$6:$B$271))=0,"",INDEX([2]pivotTable!T$310:T$615,MATCH(totalExpenditure!$A137,[2]pivotTable!$A$310:$A$615,0))/100*INDEX(gDP!AI$6:AI$271,MATCH(totalExpenditure!$A137,gDP!$B$6:$B$271)))</f>
        <v>#N/A</v>
      </c>
      <c r="BT137" s="77" t="e">
        <f>IF(INDEX([2]pivotTable!U$310:U$615,MATCH(totalExpenditure!$A137,[2]pivotTable!$A$310:$A$615,0))/100*INDEX(gDP!AJ$6:AJ$271,MATCH(totalExpenditure!$A137,gDP!$B$6:$B$271))=0,"",INDEX([2]pivotTable!U$310:U$615,MATCH(totalExpenditure!$A137,[2]pivotTable!$A$310:$A$615,0))/100*INDEX(gDP!AJ$6:AJ$271,MATCH(totalExpenditure!$A137,gDP!$B$6:$B$271)))</f>
        <v>#N/A</v>
      </c>
      <c r="BU137" s="77" t="e">
        <f>IF(INDEX([2]pivotTable!V$310:V$615,MATCH(totalExpenditure!$A137,[2]pivotTable!$A$310:$A$615,0))/100*INDEX(gDP!AK$6:AK$271,MATCH(totalExpenditure!$A137,gDP!$B$6:$B$271))=0,"",INDEX([2]pivotTable!V$310:V$615,MATCH(totalExpenditure!$A137,[2]pivotTable!$A$310:$A$615,0))/100*INDEX(gDP!AK$6:AK$271,MATCH(totalExpenditure!$A137,gDP!$B$6:$B$271)))</f>
        <v>#N/A</v>
      </c>
      <c r="BV137" s="77" t="e">
        <f>IF(INDEX([2]pivotTable!W$310:W$615,MATCH(totalExpenditure!$A137,[2]pivotTable!$A$310:$A$615,0))/100*INDEX(gDP!AL$6:AL$271,MATCH(totalExpenditure!$A137,gDP!$B$6:$B$271))=0,"",INDEX([2]pivotTable!W$310:W$615,MATCH(totalExpenditure!$A137,[2]pivotTable!$A$310:$A$615,0))/100*INDEX(gDP!AL$6:AL$271,MATCH(totalExpenditure!$A137,gDP!$B$6:$B$271)))</f>
        <v>#N/A</v>
      </c>
      <c r="BW137" s="77" t="e">
        <f>IF(INDEX([2]pivotTable!X$310:X$615,MATCH(totalExpenditure!$A137,[2]pivotTable!$A$310:$A$615,0))/100*INDEX(gDP!AM$6:AM$271,MATCH(totalExpenditure!$A137,gDP!$B$6:$B$271))=0,"",INDEX([2]pivotTable!X$310:X$615,MATCH(totalExpenditure!$A137,[2]pivotTable!$A$310:$A$615,0))/100*INDEX(gDP!AM$6:AM$271,MATCH(totalExpenditure!$A137,gDP!$B$6:$B$271)))</f>
        <v>#N/A</v>
      </c>
      <c r="BX137" s="77" t="e">
        <f>IF(INDEX([2]pivotTable!Y$310:Y$615,MATCH(totalExpenditure!$A137,[2]pivotTable!$A$310:$A$615,0))/100*INDEX(gDP!AN$6:AN$271,MATCH(totalExpenditure!$A137,gDP!$B$6:$B$271))=0,"",INDEX([2]pivotTable!Y$310:Y$615,MATCH(totalExpenditure!$A137,[2]pivotTable!$A$310:$A$615,0))/100*INDEX(gDP!AN$6:AN$271,MATCH(totalExpenditure!$A137,gDP!$B$6:$B$271)))</f>
        <v>#N/A</v>
      </c>
      <c r="BY137" s="77" t="e">
        <f>IF(INDEX([2]pivotTable!Z$310:Z$615,MATCH(totalExpenditure!$A137,[2]pivotTable!$A$310:$A$615,0))/100*INDEX(gDP!AO$6:AO$271,MATCH(totalExpenditure!$A137,gDP!$B$6:$B$271))=0,"",INDEX([2]pivotTable!Z$310:Z$615,MATCH(totalExpenditure!$A137,[2]pivotTable!$A$310:$A$615,0))/100*INDEX(gDP!AO$6:AO$271,MATCH(totalExpenditure!$A137,gDP!$B$6:$B$271)))</f>
        <v>#N/A</v>
      </c>
      <c r="BZ137" s="77" t="e">
        <f>IF(INDEX([2]pivotTable!AA$310:AA$615,MATCH(totalExpenditure!$A137,[2]pivotTable!$A$310:$A$615,0))/100*INDEX(gDP!AP$6:AP$271,MATCH(totalExpenditure!$A137,gDP!$B$6:$B$271))=0,"",INDEX([2]pivotTable!AA$310:AA$615,MATCH(totalExpenditure!$A137,[2]pivotTable!$A$310:$A$615,0))/100*INDEX(gDP!AP$6:AP$271,MATCH(totalExpenditure!$A137,gDP!$B$6:$B$271)))</f>
        <v>#N/A</v>
      </c>
      <c r="CA137" s="77" t="e">
        <f>IF(INDEX([2]pivotTable!AB$310:AB$615,MATCH(totalExpenditure!$A137,[2]pivotTable!$A$310:$A$615,0))/100*INDEX(gDP!AQ$6:AQ$271,MATCH(totalExpenditure!$A137,gDP!$B$6:$B$271))=0,"",INDEX([2]pivotTable!AB$310:AB$615,MATCH(totalExpenditure!$A137,[2]pivotTable!$A$310:$A$615,0))/100*INDEX(gDP!AQ$6:AQ$271,MATCH(totalExpenditure!$A137,gDP!$B$6:$B$271)))</f>
        <v>#N/A</v>
      </c>
      <c r="CB137" s="77" t="e">
        <f>IF(INDEX([2]pivotTable!AC$310:AC$615,MATCH(totalExpenditure!$A137,[2]pivotTable!$A$310:$A$615,0))/100*INDEX(gDP!AR$6:AR$271,MATCH(totalExpenditure!$A137,gDP!$B$6:$B$271))=0,"",INDEX([2]pivotTable!AC$310:AC$615,MATCH(totalExpenditure!$A137,[2]pivotTable!$A$310:$A$615,0))/100*INDEX(gDP!AR$6:AR$271,MATCH(totalExpenditure!$A137,gDP!$B$6:$B$271)))</f>
        <v>#N/A</v>
      </c>
      <c r="CC137" s="77" t="e">
        <f>IF(INDEX([2]pivotTable!AD$310:AD$615,MATCH(totalExpenditure!$A137,[2]pivotTable!$A$310:$A$615,0))/100*INDEX(gDP!AS$6:AS$271,MATCH(totalExpenditure!$A137,gDP!$B$6:$B$271))=0,"",INDEX([2]pivotTable!AD$310:AD$615,MATCH(totalExpenditure!$A137,[2]pivotTable!$A$310:$A$615,0))/100*INDEX(gDP!AS$6:AS$271,MATCH(totalExpenditure!$A137,gDP!$B$6:$B$271)))</f>
        <v>#N/A</v>
      </c>
      <c r="CD137" s="77" t="e">
        <f>IF(INDEX([2]pivotTable!AE$310:AE$615,MATCH(totalExpenditure!$A137,[2]pivotTable!$A$310:$A$615,0))/100*INDEX(gDP!AT$6:AT$271,MATCH(totalExpenditure!$A137,gDP!$B$6:$B$271))=0,"",INDEX([2]pivotTable!AE$310:AE$615,MATCH(totalExpenditure!$A137,[2]pivotTable!$A$310:$A$615,0))/100*INDEX(gDP!AT$6:AT$271,MATCH(totalExpenditure!$A137,gDP!$B$6:$B$271)))</f>
        <v>#N/A</v>
      </c>
      <c r="CE137" s="77" t="e">
        <f>IF(INDEX([2]pivotTable!AF$310:AF$615,MATCH(totalExpenditure!$A137,[2]pivotTable!$A$310:$A$615,0))/100*INDEX(gDP!AU$6:AU$271,MATCH(totalExpenditure!$A137,gDP!$B$6:$B$271))=0,"",INDEX([2]pivotTable!AF$310:AF$615,MATCH(totalExpenditure!$A137,[2]pivotTable!$A$310:$A$615,0))/100*INDEX(gDP!AU$6:AU$271,MATCH(totalExpenditure!$A137,gDP!$B$6:$B$271)))</f>
        <v>#N/A</v>
      </c>
      <c r="CF137" s="77" t="e">
        <f>IF(INDEX([2]pivotTable!AG$310:AG$615,MATCH(totalExpenditure!$A137,[2]pivotTable!$A$310:$A$615,0))/100*INDEX(gDP!AV$6:AV$271,MATCH(totalExpenditure!$A137,gDP!$B$6:$B$271))=0,"",INDEX([2]pivotTable!AG$310:AG$615,MATCH(totalExpenditure!$A137,[2]pivotTable!$A$310:$A$615,0))/100*INDEX(gDP!AV$6:AV$271,MATCH(totalExpenditure!$A137,gDP!$B$6:$B$271)))</f>
        <v>#N/A</v>
      </c>
      <c r="CG137" s="77" t="e">
        <f>IF(INDEX([2]pivotTable!AH$310:AH$615,MATCH(totalExpenditure!$A137,[2]pivotTable!$A$310:$A$615,0))/100*INDEX(gDP!AW$6:AW$271,MATCH(totalExpenditure!$A137,gDP!$B$6:$B$271))=0,"",INDEX([2]pivotTable!AH$310:AH$615,MATCH(totalExpenditure!$A137,[2]pivotTable!$A$310:$A$615,0))/100*INDEX(gDP!AW$6:AW$271,MATCH(totalExpenditure!$A137,gDP!$B$6:$B$271)))</f>
        <v>#N/A</v>
      </c>
      <c r="CH137" s="77" t="e">
        <f>IF(INDEX([2]pivotTable!AI$310:AI$615,MATCH(totalExpenditure!$A137,[2]pivotTable!$A$310:$A$615,0))/100*INDEX(gDP!AX$6:AX$271,MATCH(totalExpenditure!$A137,gDP!$B$6:$B$271))=0,"",INDEX([2]pivotTable!AI$310:AI$615,MATCH(totalExpenditure!$A137,[2]pivotTable!$A$310:$A$615,0))/100*INDEX(gDP!AX$6:AX$271,MATCH(totalExpenditure!$A137,gDP!$B$6:$B$271)))</f>
        <v>#N/A</v>
      </c>
      <c r="CI137" s="77" t="e">
        <f>IF(INDEX([2]pivotTable!AJ$310:AJ$615,MATCH(totalExpenditure!$A137,[2]pivotTable!$A$310:$A$615,0))/100*INDEX(gDP!AY$6:AY$271,MATCH(totalExpenditure!$A137,gDP!$B$6:$B$271))=0,"",INDEX([2]pivotTable!AJ$310:AJ$615,MATCH(totalExpenditure!$A137,[2]pivotTable!$A$310:$A$615,0))/100*INDEX(gDP!AY$6:AY$271,MATCH(totalExpenditure!$A137,gDP!$B$6:$B$271)))</f>
        <v>#N/A</v>
      </c>
      <c r="CJ137" s="77" t="e">
        <f>IF(INDEX([2]pivotTable!AK$310:AK$615,MATCH(totalExpenditure!$A137,[2]pivotTable!$A$310:$A$615,0))/100*INDEX(gDP!AZ$6:AZ$271,MATCH(totalExpenditure!$A137,gDP!$B$6:$B$271))=0,"",INDEX([2]pivotTable!AK$310:AK$615,MATCH(totalExpenditure!$A137,[2]pivotTable!$A$310:$A$615,0))/100*INDEX(gDP!AZ$6:AZ$271,MATCH(totalExpenditure!$A137,gDP!$B$6:$B$271)))</f>
        <v>#N/A</v>
      </c>
      <c r="CK137" s="77" t="e">
        <f>IF(INDEX([2]pivotTable!AL$310:AL$615,MATCH(totalExpenditure!$A137,[2]pivotTable!$A$310:$A$615,0))/100*INDEX(gDP!BA$6:BA$271,MATCH(totalExpenditure!$A137,gDP!$B$6:$B$271))=0,"",INDEX([2]pivotTable!AL$310:AL$615,MATCH(totalExpenditure!$A137,[2]pivotTable!$A$310:$A$615,0))/100*INDEX(gDP!BA$6:BA$271,MATCH(totalExpenditure!$A137,gDP!$B$6:$B$271)))</f>
        <v>#N/A</v>
      </c>
      <c r="CL137" s="77" t="e">
        <f>IF(INDEX([2]pivotTable!AM$310:AM$615,MATCH(totalExpenditure!$A137,[2]pivotTable!$A$310:$A$615,0))/100*INDEX(gDP!BB$6:BB$271,MATCH(totalExpenditure!$A137,gDP!$B$6:$B$271))=0,"",INDEX([2]pivotTable!AM$310:AM$615,MATCH(totalExpenditure!$A137,[2]pivotTable!$A$310:$A$615,0))/100*INDEX(gDP!BB$6:BB$271,MATCH(totalExpenditure!$A137,gDP!$B$6:$B$271)))</f>
        <v>#N/A</v>
      </c>
      <c r="CM137" s="77" t="e">
        <f>IF(INDEX([2]pivotTable!AN$310:AN$615,MATCH(totalExpenditure!$A137,[2]pivotTable!$A$310:$A$615,0))/100*INDEX(gDP!BC$6:BC$271,MATCH(totalExpenditure!$A137,gDP!$B$6:$B$271))=0,"",INDEX([2]pivotTable!AN$310:AN$615,MATCH(totalExpenditure!$A137,[2]pivotTable!$A$310:$A$615,0))/100*INDEX(gDP!BC$6:BC$271,MATCH(totalExpenditure!$A137,gDP!$B$6:$B$271)))</f>
        <v>#N/A</v>
      </c>
      <c r="CN137" s="77" t="e">
        <f>IF(INDEX([2]pivotTable!AO$310:AO$615,MATCH(totalExpenditure!$A137,[2]pivotTable!$A$310:$A$615,0))/100*INDEX(gDP!BD$6:BD$271,MATCH(totalExpenditure!$A137,gDP!$B$6:$B$271))=0,"",INDEX([2]pivotTable!AO$310:AO$615,MATCH(totalExpenditure!$A137,[2]pivotTable!$A$310:$A$615,0))/100*INDEX(gDP!BD$6:BD$271,MATCH(totalExpenditure!$A137,gDP!$B$6:$B$271)))</f>
        <v>#N/A</v>
      </c>
      <c r="CO137" s="77" t="e">
        <f>IF(INDEX([2]pivotTable!AP$310:AP$615,MATCH(totalExpenditure!$A137,[2]pivotTable!$A$310:$A$615,0))/100*INDEX(gDP!BE$6:BE$271,MATCH(totalExpenditure!$A137,gDP!$B$6:$B$271))=0,"",INDEX([2]pivotTable!AP$310:AP$615,MATCH(totalExpenditure!$A137,[2]pivotTable!$A$310:$A$615,0))/100*INDEX(gDP!BE$6:BE$271,MATCH(totalExpenditure!$A137,gDP!$B$6:$B$271)))</f>
        <v>#N/A</v>
      </c>
      <c r="CP137" s="77" t="e">
        <f>IF(INDEX([2]pivotTable!AQ$310:AQ$615,MATCH(totalExpenditure!$A137,[2]pivotTable!$A$310:$A$615,0))/100*INDEX(gDP!BF$6:BF$271,MATCH(totalExpenditure!$A137,gDP!$B$6:$B$271))=0,"",INDEX([2]pivotTable!AQ$310:AQ$615,MATCH(totalExpenditure!$A137,[2]pivotTable!$A$310:$A$615,0))/100*INDEX(gDP!BF$6:BF$271,MATCH(totalExpenditure!$A137,gDP!$B$6:$B$271)))</f>
        <v>#N/A</v>
      </c>
      <c r="CQ137" s="77" t="e">
        <f>IF(INDEX([2]pivotTable!AR$310:AR$615,MATCH(totalExpenditure!$A137,[2]pivotTable!$A$310:$A$615,0))/100*INDEX(gDP!BG$6:BG$271,MATCH(totalExpenditure!$A137,gDP!$B$6:$B$271))=0,"",INDEX([2]pivotTable!AR$310:AR$615,MATCH(totalExpenditure!$A137,[2]pivotTable!$A$310:$A$615,0))/100*INDEX(gDP!BG$6:BG$271,MATCH(totalExpenditure!$A137,gDP!$B$6:$B$271)))</f>
        <v>#N/A</v>
      </c>
      <c r="CR137" s="77" t="e">
        <f>IF(INDEX([2]pivotTable!AS$310:AS$615,MATCH(totalExpenditure!$A137,[2]pivotTable!$A$310:$A$615,0))/100*INDEX(gDP!BH$6:BH$271,MATCH(totalExpenditure!$A137,gDP!$B$6:$B$271))=0,"",INDEX([2]pivotTable!AS$310:AS$615,MATCH(totalExpenditure!$A137,[2]pivotTable!$A$310:$A$615,0))/100*INDEX(gDP!BH$6:BH$271,MATCH(totalExpenditure!$A137,gDP!$B$6:$B$271)))</f>
        <v>#N/A</v>
      </c>
      <c r="CS137" s="77" t="e">
        <f>IF(INDEX([2]pivotTable!AT$310:AT$615,MATCH(totalExpenditure!$A137,[2]pivotTable!$A$310:$A$615,0))/100*INDEX(gDP!BI$6:BI$271,MATCH(totalExpenditure!$A137,gDP!$B$6:$B$271))=0,"",INDEX([2]pivotTable!AT$310:AT$615,MATCH(totalExpenditure!$A137,[2]pivotTable!$A$310:$A$615,0))/100*INDEX(gDP!BI$6:BI$271,MATCH(totalExpenditure!$A137,gDP!$B$6:$B$271)))</f>
        <v>#N/A</v>
      </c>
      <c r="CT137" s="77" t="e">
        <f>IF(INDEX([2]pivotTable!AU$310:AU$615,MATCH(totalExpenditure!$A137,[2]pivotTable!$A$310:$A$615,0))/100*INDEX(gDP!BJ$6:BJ$271,MATCH(totalExpenditure!$A137,gDP!$B$6:$B$271))=0,"",INDEX([2]pivotTable!AU$310:AU$615,MATCH(totalExpenditure!$A137,[2]pivotTable!$A$310:$A$615,0))/100*INDEX(gDP!BJ$6:BJ$271,MATCH(totalExpenditure!$A137,gDP!$B$6:$B$271)))</f>
        <v>#N/A</v>
      </c>
      <c r="CU137" s="77" t="e">
        <f>IF(INDEX([2]pivotTable!AV$310:AV$615,MATCH(totalExpenditure!$A137,[2]pivotTable!$A$310:$A$615,0))/100*INDEX(gDP!BK$6:BK$271,MATCH(totalExpenditure!$A137,gDP!$B$6:$B$271))=0,"",INDEX([2]pivotTable!AV$310:AV$615,MATCH(totalExpenditure!$A137,[2]pivotTable!$A$310:$A$615,0))/100*INDEX(gDP!BK$6:BK$271,MATCH(totalExpenditure!$A137,gDP!$B$6:$B$271)))</f>
        <v>#N/A</v>
      </c>
      <c r="CV137" s="77" t="e">
        <f>IF(INDEX([2]pivotTable!AW$310:AW$615,MATCH(totalExpenditure!$A137,[2]pivotTable!$A$310:$A$615,0))/100*INDEX(gDP!BL$6:BL$271,MATCH(totalExpenditure!$A137,gDP!$B$6:$B$271))=0,"",INDEX([2]pivotTable!AW$310:AW$615,MATCH(totalExpenditure!$A137,[2]pivotTable!$A$310:$A$615,0))/100*INDEX(gDP!BL$6:BL$271,MATCH(totalExpenditure!$A137,gDP!$B$6:$B$271)))</f>
        <v>#N/A</v>
      </c>
      <c r="CW137" s="77" t="e">
        <f>IF(INDEX([2]pivotTable!AX$310:AX$615,MATCH(totalExpenditure!$A137,[2]pivotTable!$A$310:$A$615,0))/100*INDEX(gDP!BM$6:BM$271,MATCH(totalExpenditure!$A137,gDP!$B$6:$B$271))=0,"",INDEX([2]pivotTable!AX$310:AX$615,MATCH(totalExpenditure!$A137,[2]pivotTable!$A$310:$A$615,0))/100*INDEX(gDP!BM$6:BM$271,MATCH(totalExpenditure!$A137,gDP!$B$6:$B$271)))</f>
        <v>#N/A</v>
      </c>
      <c r="CX137" s="77" t="e">
        <f>IF(INDEX([2]pivotTable!AY$310:AY$615,MATCH(totalExpenditure!$A137,[2]pivotTable!$A$310:$A$615,0))/100*INDEX(gDP!BN$6:BN$271,MATCH(totalExpenditure!$A137,gDP!$B$6:$B$271))=0,"",INDEX([2]pivotTable!AY$310:AY$615,MATCH(totalExpenditure!$A137,[2]pivotTable!$A$310:$A$615,0))/100*INDEX(gDP!BN$6:BN$271,MATCH(totalExpenditure!$A137,gDP!$B$6:$B$271)))</f>
        <v>#N/A</v>
      </c>
      <c r="CY137" s="77" t="e">
        <f>IF(INDEX([2]pivotTable!AZ$310:AZ$615,MATCH(totalExpenditure!$A137,[2]pivotTable!$A$310:$A$615,0))/100*INDEX(gDP!BO$6:BO$271,MATCH(totalExpenditure!$A137,gDP!$B$6:$B$271))=0,"",INDEX([2]pivotTable!AZ$310:AZ$615,MATCH(totalExpenditure!$A137,[2]pivotTable!$A$310:$A$615,0))/100*INDEX(gDP!BO$6:BO$271,MATCH(totalExpenditure!$A137,gDP!$B$6:$B$271)))</f>
        <v>#N/A</v>
      </c>
      <c r="CZ137" s="77" t="e">
        <f>IF(B137="","",IF(BA137="","",B137-B137+INDEX(gDP!Q$6:Q$271,MATCH(totalExpenditure!$A137,gDP!$B$6:$B$271))))</f>
        <v>#N/A</v>
      </c>
      <c r="DA137" s="77" t="e">
        <f>IF(C137="","",IF(BB137="","",C137-C137+INDEX(gDP!R$6:R$271,MATCH(totalExpenditure!$A137,gDP!$B$6:$B$271))))</f>
        <v>#N/A</v>
      </c>
      <c r="DB137" s="77" t="e">
        <f>IF(D137="","",IF(BC137="","",D137-D137+INDEX(gDP!S$6:S$271,MATCH(totalExpenditure!$A137,gDP!$B$6:$B$271))))</f>
        <v>#N/A</v>
      </c>
      <c r="DC137" s="77" t="e">
        <f>IF(E137="","",IF(BD137="","",E137-E137+INDEX(gDP!T$6:T$271,MATCH(totalExpenditure!$A137,gDP!$B$6:$B$271))))</f>
        <v>#N/A</v>
      </c>
      <c r="DD137" s="77" t="e">
        <f>IF(F137="","",IF(BE137="","",F137-F137+INDEX(gDP!U$6:U$271,MATCH(totalExpenditure!$A137,gDP!$B$6:$B$271))))</f>
        <v>#N/A</v>
      </c>
      <c r="DE137" s="77" t="e">
        <f>IF(G137="","",IF(BF137="","",G137-G137+INDEX(gDP!V$6:V$271,MATCH(totalExpenditure!$A137,gDP!$B$6:$B$271))))</f>
        <v>#N/A</v>
      </c>
      <c r="DF137" s="77" t="e">
        <f>IF(H137="","",IF(BG137="","",H137-H137+INDEX(gDP!W$6:W$271,MATCH(totalExpenditure!$A137,gDP!$B$6:$B$271))))</f>
        <v>#N/A</v>
      </c>
      <c r="DG137" s="77" t="e">
        <f>IF(I137="","",IF(BH137="","",I137-I137+INDEX(gDP!X$6:X$271,MATCH(totalExpenditure!$A137,gDP!$B$6:$B$271))))</f>
        <v>#N/A</v>
      </c>
      <c r="DH137" s="77" t="e">
        <f>IF(J137="","",IF(BI137="","",J137-J137+INDEX(gDP!Y$6:Y$271,MATCH(totalExpenditure!$A137,gDP!$B$6:$B$271))))</f>
        <v>#N/A</v>
      </c>
      <c r="DI137" s="77" t="e">
        <f>IF(K137="","",IF(BJ137="","",K137-K137+INDEX(gDP!Z$6:Z$271,MATCH(totalExpenditure!$A137,gDP!$B$6:$B$271))))</f>
        <v>#N/A</v>
      </c>
      <c r="DJ137" s="77" t="e">
        <f>IF(L137="","",IF(BK137="","",L137-L137+INDEX(gDP!AA$6:AA$271,MATCH(totalExpenditure!$A137,gDP!$B$6:$B$271))))</f>
        <v>#N/A</v>
      </c>
      <c r="DK137" s="77" t="e">
        <f>IF(M137="","",IF(BL137="","",M137-M137+INDEX(gDP!AB$6:AB$271,MATCH(totalExpenditure!$A137,gDP!$B$6:$B$271))))</f>
        <v>#N/A</v>
      </c>
      <c r="DL137" s="77" t="e">
        <f>IF(N137="","",IF(BM137="","",N137-N137+INDEX(gDP!AC$6:AC$271,MATCH(totalExpenditure!$A137,gDP!$B$6:$B$271))))</f>
        <v>#N/A</v>
      </c>
      <c r="DM137" s="77" t="e">
        <f>IF(O137="","",IF(BN137="","",O137-O137+INDEX(gDP!AD$6:AD$271,MATCH(totalExpenditure!$A137,gDP!$B$6:$B$271))))</f>
        <v>#N/A</v>
      </c>
      <c r="DN137" s="77" t="e">
        <f>IF(P137="","",IF(BO137="","",P137-P137+INDEX(gDP!AE$6:AE$271,MATCH(totalExpenditure!$A137,gDP!$B$6:$B$271))))</f>
        <v>#N/A</v>
      </c>
      <c r="DO137" s="77" t="e">
        <f>IF(Q137="","",IF(BP137="","",Q137-Q137+INDEX(gDP!AF$6:AF$271,MATCH(totalExpenditure!$A137,gDP!$B$6:$B$271))))</f>
        <v>#N/A</v>
      </c>
      <c r="DP137" s="77" t="e">
        <f>IF(R137="","",IF(BQ137="","",R137-R137+INDEX(gDP!AG$6:AG$271,MATCH(totalExpenditure!$A137,gDP!$B$6:$B$271))))</f>
        <v>#N/A</v>
      </c>
      <c r="DQ137" s="77" t="e">
        <f>IF(S137="","",IF(BR137="","",S137-S137+INDEX(gDP!AH$6:AH$271,MATCH(totalExpenditure!$A137,gDP!$B$6:$B$271))))</f>
        <v>#N/A</v>
      </c>
      <c r="DR137" s="77" t="e">
        <f>IF(T137="","",IF(BS137="","",T137-T137+INDEX(gDP!AI$6:AI$271,MATCH(totalExpenditure!$A137,gDP!$B$6:$B$271))))</f>
        <v>#N/A</v>
      </c>
      <c r="DS137" s="77" t="e">
        <f>IF(U137="","",IF(BT137="","",U137-U137+INDEX(gDP!AJ$6:AJ$271,MATCH(totalExpenditure!$A137,gDP!$B$6:$B$271))))</f>
        <v>#N/A</v>
      </c>
      <c r="DT137" s="77" t="e">
        <f>IF(V137="","",IF(BU137="","",V137-V137+INDEX(gDP!AK$6:AK$271,MATCH(totalExpenditure!$A137,gDP!$B$6:$B$271))))</f>
        <v>#N/A</v>
      </c>
      <c r="DU137" s="77" t="e">
        <f>IF(W137="","",IF(BV137="","",W137-W137+INDEX(gDP!AL$6:AL$271,MATCH(totalExpenditure!$A137,gDP!$B$6:$B$271))))</f>
        <v>#N/A</v>
      </c>
      <c r="DV137" s="77" t="e">
        <f>IF(X137="","",IF(BW137="","",X137-X137+INDEX(gDP!AM$6:AM$271,MATCH(totalExpenditure!$A137,gDP!$B$6:$B$271))))</f>
        <v>#N/A</v>
      </c>
      <c r="DW137" s="77" t="e">
        <f>IF(Y137="","",IF(BX137="","",Y137-Y137+INDEX(gDP!AN$6:AN$271,MATCH(totalExpenditure!$A137,gDP!$B$6:$B$271))))</f>
        <v>#N/A</v>
      </c>
      <c r="DX137" s="77" t="e">
        <f>IF(Z137="","",IF(BY137="","",Z137-Z137+INDEX(gDP!AO$6:AO$271,MATCH(totalExpenditure!$A137,gDP!$B$6:$B$271))))</f>
        <v>#N/A</v>
      </c>
      <c r="DY137" s="77" t="e">
        <f>IF(AA137="","",IF(BZ137="","",AA137-AA137+INDEX(gDP!AP$6:AP$271,MATCH(totalExpenditure!$A137,gDP!$B$6:$B$271))))</f>
        <v>#N/A</v>
      </c>
      <c r="DZ137" s="77" t="e">
        <f>IF(AB137="","",IF(CA137="","",AB137-AB137+INDEX(gDP!AQ$6:AQ$271,MATCH(totalExpenditure!$A137,gDP!$B$6:$B$271))))</f>
        <v>#N/A</v>
      </c>
      <c r="EA137" s="77" t="e">
        <f>IF(AC137="","",IF(CB137="","",AC137-AC137+INDEX(gDP!AR$6:AR$271,MATCH(totalExpenditure!$A137,gDP!$B$6:$B$271))))</f>
        <v>#N/A</v>
      </c>
      <c r="EB137" s="77" t="e">
        <f>IF(AD137="","",IF(CC137="","",AD137-AD137+INDEX(gDP!AS$6:AS$271,MATCH(totalExpenditure!$A137,gDP!$B$6:$B$271))))</f>
        <v>#N/A</v>
      </c>
      <c r="EC137" s="77" t="e">
        <f>IF(AE137="","",IF(CD137="","",AE137-AE137+INDEX(gDP!AT$6:AT$271,MATCH(totalExpenditure!$A137,gDP!$B$6:$B$271))))</f>
        <v>#N/A</v>
      </c>
      <c r="ED137" s="77" t="e">
        <f>IF(AF137="","",IF(CE137="","",AF137-AF137+INDEX(gDP!AU$6:AU$271,MATCH(totalExpenditure!$A137,gDP!$B$6:$B$271))))</f>
        <v>#N/A</v>
      </c>
      <c r="EE137" s="77" t="e">
        <f>IF(AG137="","",IF(CF137="","",AG137-AG137+INDEX(gDP!AV$6:AV$271,MATCH(totalExpenditure!$A137,gDP!$B$6:$B$271))))</f>
        <v>#N/A</v>
      </c>
      <c r="EF137" s="77" t="e">
        <f>IF(AH137="","",IF(CG137="","",AH137-AH137+INDEX(gDP!AW$6:AW$271,MATCH(totalExpenditure!$A137,gDP!$B$6:$B$271))))</f>
        <v>#N/A</v>
      </c>
      <c r="EG137" s="77" t="e">
        <f>IF(AI137="","",IF(CH137="","",AI137-AI137+INDEX(gDP!AX$6:AX$271,MATCH(totalExpenditure!$A137,gDP!$B$6:$B$271))))</f>
        <v>#N/A</v>
      </c>
      <c r="EH137" s="77" t="e">
        <f>IF(AJ137="","",IF(CI137="","",AJ137-AJ137+INDEX(gDP!AY$6:AY$271,MATCH(totalExpenditure!$A137,gDP!$B$6:$B$271))))</f>
        <v>#N/A</v>
      </c>
      <c r="EI137" s="77" t="e">
        <f>IF(AK137="","",IF(CJ137="","",AK137-AK137+INDEX(gDP!AZ$6:AZ$271,MATCH(totalExpenditure!$A137,gDP!$B$6:$B$271))))</f>
        <v>#N/A</v>
      </c>
      <c r="EJ137" s="77" t="e">
        <f>IF(AL137="","",IF(CK137="","",AL137-AL137+INDEX(gDP!BA$6:BA$271,MATCH(totalExpenditure!$A137,gDP!$B$6:$B$271))))</f>
        <v>#N/A</v>
      </c>
      <c r="EK137" s="77" t="e">
        <f>IF(AM137="","",IF(CL137="","",AM137-AM137+INDEX(gDP!BB$6:BB$271,MATCH(totalExpenditure!$A137,gDP!$B$6:$B$271))))</f>
        <v>#N/A</v>
      </c>
      <c r="EL137" s="77" t="e">
        <f>IF(AN137="","",IF(CM137="","",AN137-AN137+INDEX(gDP!BC$6:BC$271,MATCH(totalExpenditure!$A137,gDP!$B$6:$B$271))))</f>
        <v>#N/A</v>
      </c>
      <c r="EM137" s="77" t="e">
        <f>IF(AO137="","",IF(CN137="","",AO137-AO137+INDEX(gDP!BD$6:BD$271,MATCH(totalExpenditure!$A137,gDP!$B$6:$B$271))))</f>
        <v>#N/A</v>
      </c>
      <c r="EN137" s="77" t="e">
        <f>IF(AP137="","",IF(CO137="","",AP137-AP137+INDEX(gDP!BE$6:BE$271,MATCH(totalExpenditure!$A137,gDP!$B$6:$B$271))))</f>
        <v>#N/A</v>
      </c>
      <c r="EO137" s="77" t="e">
        <f>IF(AQ137="","",IF(CP137="","",AQ137-AQ137+INDEX(gDP!BF$6:BF$271,MATCH(totalExpenditure!$A137,gDP!$B$6:$B$271))))</f>
        <v>#N/A</v>
      </c>
      <c r="EP137" s="77" t="e">
        <f>IF(AR137="","",IF(CQ137="","",AR137-AR137+INDEX(gDP!BG$6:BG$271,MATCH(totalExpenditure!$A137,gDP!$B$6:$B$271))))</f>
        <v>#N/A</v>
      </c>
      <c r="EQ137" s="77" t="e">
        <f>IF(AS137="","",IF(CR137="","",AS137-AS137+INDEX(gDP!BH$6:BH$271,MATCH(totalExpenditure!$A137,gDP!$B$6:$B$271))))</f>
        <v>#N/A</v>
      </c>
      <c r="ER137" s="77" t="e">
        <f>IF(AT137="","",IF(CS137="","",AT137-AT137+INDEX(gDP!BI$6:BI$271,MATCH(totalExpenditure!$A137,gDP!$B$6:$B$271))))</f>
        <v>#N/A</v>
      </c>
      <c r="ES137" s="77" t="e">
        <f>IF(AU137="","",IF(CT137="","",AU137-AU137+INDEX(gDP!BJ$6:BJ$271,MATCH(totalExpenditure!$A137,gDP!$B$6:$B$271))))</f>
        <v>#N/A</v>
      </c>
      <c r="ET137" s="77" t="e">
        <f>IF(AV137="","",IF(CU137="","",AV137-AV137+INDEX(gDP!BK$6:BK$271,MATCH(totalExpenditure!$A137,gDP!$B$6:$B$271))))</f>
        <v>#N/A</v>
      </c>
      <c r="EU137" s="77" t="e">
        <f>IF(AW137="","",IF(CV137="","",AW137-AW137+INDEX(gDP!BL$6:BL$271,MATCH(totalExpenditure!$A137,gDP!$B$6:$B$271))))</f>
        <v>#N/A</v>
      </c>
      <c r="EV137" s="77" t="e">
        <f>IF(AX137="","",IF(CW137="","",AX137-AX137+INDEX(gDP!BM$6:BM$271,MATCH(totalExpenditure!$A137,gDP!$B$6:$B$271))))</f>
        <v>#N/A</v>
      </c>
      <c r="EW137" s="77" t="e">
        <f>IF(AY137="","",IF(CX137="","",AY137-AY137+INDEX(gDP!BN$6:BN$271,MATCH(totalExpenditure!$A137,gDP!$B$6:$B$271))))</f>
        <v>#N/A</v>
      </c>
      <c r="EX137" s="77" t="e">
        <f>IF(AZ137="","",IF(CY137="","",AZ137-AZ137+INDEX(gDP!BO$6:BO$271,MATCH(totalExpenditure!$A137,gDP!$B$6:$B$271))))</f>
        <v>#N/A</v>
      </c>
    </row>
    <row r="138" spans="1:154" x14ac:dyDescent="0.35">
      <c r="A138" t="s">
        <v>485</v>
      </c>
      <c r="B138" s="77" t="e">
        <f>IF(INDEX([2]pivotTable!B$3:B$308,MATCH(totalExpenditure!$A138,[2]pivotTable!$A$3:$A$308,0))/100*INDEX(gDP!Q$6:Q$271,MATCH(totalExpenditure!$A138,gDP!$B$6:$B$271))=0,"",INDEX([2]pivotTable!B$3:B$308,MATCH(totalExpenditure!$A138,[2]pivotTable!$A$3:$A$308,0))/100*INDEX(gDP!Q$6:Q$271,MATCH(totalExpenditure!$A138,gDP!$B$6:$B$271)))</f>
        <v>#N/A</v>
      </c>
      <c r="C138" s="77" t="e">
        <f>IF(INDEX([2]pivotTable!C$3:C$308,MATCH(totalExpenditure!$A138,[2]pivotTable!$A$3:$A$308,0))/100*INDEX(gDP!R$6:R$271,MATCH(totalExpenditure!$A138,gDP!$B$6:$B$271))=0,"",INDEX([2]pivotTable!C$3:C$308,MATCH(totalExpenditure!$A138,[2]pivotTable!$A$3:$A$308,0))/100*INDEX(gDP!R$6:R$271,MATCH(totalExpenditure!$A138,gDP!$B$6:$B$271)))</f>
        <v>#N/A</v>
      </c>
      <c r="D138" s="77" t="e">
        <f>IF(INDEX([2]pivotTable!D$3:D$308,MATCH(totalExpenditure!$A138,[2]pivotTable!$A$3:$A$308,0))/100*INDEX(gDP!S$6:S$271,MATCH(totalExpenditure!$A138,gDP!$B$6:$B$271))=0,"",INDEX([2]pivotTable!D$3:D$308,MATCH(totalExpenditure!$A138,[2]pivotTable!$A$3:$A$308,0))/100*INDEX(gDP!S$6:S$271,MATCH(totalExpenditure!$A138,gDP!$B$6:$B$271)))</f>
        <v>#N/A</v>
      </c>
      <c r="E138" s="77" t="e">
        <f>IF(INDEX([2]pivotTable!E$3:E$308,MATCH(totalExpenditure!$A138,[2]pivotTable!$A$3:$A$308,0))/100*INDEX(gDP!T$6:T$271,MATCH(totalExpenditure!$A138,gDP!$B$6:$B$271))=0,"",INDEX([2]pivotTable!E$3:E$308,MATCH(totalExpenditure!$A138,[2]pivotTable!$A$3:$A$308,0))/100*INDEX(gDP!T$6:T$271,MATCH(totalExpenditure!$A138,gDP!$B$6:$B$271)))</f>
        <v>#N/A</v>
      </c>
      <c r="F138" s="77" t="e">
        <f>IF(INDEX([2]pivotTable!F$3:F$308,MATCH(totalExpenditure!$A138,[2]pivotTable!$A$3:$A$308,0))/100*INDEX(gDP!U$6:U$271,MATCH(totalExpenditure!$A138,gDP!$B$6:$B$271))=0,"",INDEX([2]pivotTable!F$3:F$308,MATCH(totalExpenditure!$A138,[2]pivotTable!$A$3:$A$308,0))/100*INDEX(gDP!U$6:U$271,MATCH(totalExpenditure!$A138,gDP!$B$6:$B$271)))</f>
        <v>#N/A</v>
      </c>
      <c r="G138" s="77" t="e">
        <f>IF(INDEX([2]pivotTable!G$3:G$308,MATCH(totalExpenditure!$A138,[2]pivotTable!$A$3:$A$308,0))/100*INDEX(gDP!V$6:V$271,MATCH(totalExpenditure!$A138,gDP!$B$6:$B$271))=0,"",INDEX([2]pivotTable!G$3:G$308,MATCH(totalExpenditure!$A138,[2]pivotTable!$A$3:$A$308,0))/100*INDEX(gDP!V$6:V$271,MATCH(totalExpenditure!$A138,gDP!$B$6:$B$271)))</f>
        <v>#N/A</v>
      </c>
      <c r="H138" s="77" t="e">
        <f>IF(INDEX([2]pivotTable!H$3:H$308,MATCH(totalExpenditure!$A138,[2]pivotTable!$A$3:$A$308,0))/100*INDEX(gDP!W$6:W$271,MATCH(totalExpenditure!$A138,gDP!$B$6:$B$271))=0,"",INDEX([2]pivotTable!H$3:H$308,MATCH(totalExpenditure!$A138,[2]pivotTable!$A$3:$A$308,0))/100*INDEX(gDP!W$6:W$271,MATCH(totalExpenditure!$A138,gDP!$B$6:$B$271)))</f>
        <v>#N/A</v>
      </c>
      <c r="I138" s="77" t="e">
        <f>IF(INDEX([2]pivotTable!I$3:I$308,MATCH(totalExpenditure!$A138,[2]pivotTable!$A$3:$A$308,0))/100*INDEX(gDP!X$6:X$271,MATCH(totalExpenditure!$A138,gDP!$B$6:$B$271))=0,"",INDEX([2]pivotTable!I$3:I$308,MATCH(totalExpenditure!$A138,[2]pivotTable!$A$3:$A$308,0))/100*INDEX(gDP!X$6:X$271,MATCH(totalExpenditure!$A138,gDP!$B$6:$B$271)))</f>
        <v>#N/A</v>
      </c>
      <c r="J138" s="77" t="e">
        <f>IF(INDEX([2]pivotTable!J$3:J$308,MATCH(totalExpenditure!$A138,[2]pivotTable!$A$3:$A$308,0))/100*INDEX(gDP!Y$6:Y$271,MATCH(totalExpenditure!$A138,gDP!$B$6:$B$271))=0,"",INDEX([2]pivotTable!J$3:J$308,MATCH(totalExpenditure!$A138,[2]pivotTable!$A$3:$A$308,0))/100*INDEX(gDP!Y$6:Y$271,MATCH(totalExpenditure!$A138,gDP!$B$6:$B$271)))</f>
        <v>#N/A</v>
      </c>
      <c r="K138" s="77" t="e">
        <f>IF(INDEX([2]pivotTable!K$3:K$308,MATCH(totalExpenditure!$A138,[2]pivotTable!$A$3:$A$308,0))/100*INDEX(gDP!Z$6:Z$271,MATCH(totalExpenditure!$A138,gDP!$B$6:$B$271))=0,"",INDEX([2]pivotTable!K$3:K$308,MATCH(totalExpenditure!$A138,[2]pivotTable!$A$3:$A$308,0))/100*INDEX(gDP!Z$6:Z$271,MATCH(totalExpenditure!$A138,gDP!$B$6:$B$271)))</f>
        <v>#N/A</v>
      </c>
      <c r="L138" s="77" t="e">
        <f>IF(INDEX([2]pivotTable!L$3:L$308,MATCH(totalExpenditure!$A138,[2]pivotTable!$A$3:$A$308,0))/100*INDEX(gDP!AA$6:AA$271,MATCH(totalExpenditure!$A138,gDP!$B$6:$B$271))=0,"",INDEX([2]pivotTable!L$3:L$308,MATCH(totalExpenditure!$A138,[2]pivotTable!$A$3:$A$308,0))/100*INDEX(gDP!AA$6:AA$271,MATCH(totalExpenditure!$A138,gDP!$B$6:$B$271)))</f>
        <v>#N/A</v>
      </c>
      <c r="M138" s="77" t="e">
        <f>IF(INDEX([2]pivotTable!M$3:M$308,MATCH(totalExpenditure!$A138,[2]pivotTable!$A$3:$A$308,0))/100*INDEX(gDP!AB$6:AB$271,MATCH(totalExpenditure!$A138,gDP!$B$6:$B$271))=0,"",INDEX([2]pivotTable!M$3:M$308,MATCH(totalExpenditure!$A138,[2]pivotTable!$A$3:$A$308,0))/100*INDEX(gDP!AB$6:AB$271,MATCH(totalExpenditure!$A138,gDP!$B$6:$B$271)))</f>
        <v>#N/A</v>
      </c>
      <c r="N138" s="77" t="e">
        <f>IF(INDEX([2]pivotTable!N$3:N$308,MATCH(totalExpenditure!$A138,[2]pivotTable!$A$3:$A$308,0))/100*INDEX(gDP!AC$6:AC$271,MATCH(totalExpenditure!$A138,gDP!$B$6:$B$271))=0,"",INDEX([2]pivotTable!N$3:N$308,MATCH(totalExpenditure!$A138,[2]pivotTable!$A$3:$A$308,0))/100*INDEX(gDP!AC$6:AC$271,MATCH(totalExpenditure!$A138,gDP!$B$6:$B$271)))</f>
        <v>#N/A</v>
      </c>
      <c r="O138" s="77" t="e">
        <f>IF(INDEX([2]pivotTable!O$3:O$308,MATCH(totalExpenditure!$A138,[2]pivotTable!$A$3:$A$308,0))/100*INDEX(gDP!AD$6:AD$271,MATCH(totalExpenditure!$A138,gDP!$B$6:$B$271))=0,"",INDEX([2]pivotTable!O$3:O$308,MATCH(totalExpenditure!$A138,[2]pivotTable!$A$3:$A$308,0))/100*INDEX(gDP!AD$6:AD$271,MATCH(totalExpenditure!$A138,gDP!$B$6:$B$271)))</f>
        <v>#N/A</v>
      </c>
      <c r="P138" s="77" t="e">
        <f>IF(INDEX([2]pivotTable!P$3:P$308,MATCH(totalExpenditure!$A138,[2]pivotTable!$A$3:$A$308,0))/100*INDEX(gDP!AE$6:AE$271,MATCH(totalExpenditure!$A138,gDP!$B$6:$B$271))=0,"",INDEX([2]pivotTable!P$3:P$308,MATCH(totalExpenditure!$A138,[2]pivotTable!$A$3:$A$308,0))/100*INDEX(gDP!AE$6:AE$271,MATCH(totalExpenditure!$A138,gDP!$B$6:$B$271)))</f>
        <v>#N/A</v>
      </c>
      <c r="Q138" s="77" t="e">
        <f>IF(INDEX([2]pivotTable!Q$3:Q$308,MATCH(totalExpenditure!$A138,[2]pivotTable!$A$3:$A$308,0))/100*INDEX(gDP!AF$6:AF$271,MATCH(totalExpenditure!$A138,gDP!$B$6:$B$271))=0,"",INDEX([2]pivotTable!Q$3:Q$308,MATCH(totalExpenditure!$A138,[2]pivotTable!$A$3:$A$308,0))/100*INDEX(gDP!AF$6:AF$271,MATCH(totalExpenditure!$A138,gDP!$B$6:$B$271)))</f>
        <v>#N/A</v>
      </c>
      <c r="R138" s="77" t="e">
        <f>IF(INDEX([2]pivotTable!R$3:R$308,MATCH(totalExpenditure!$A138,[2]pivotTable!$A$3:$A$308,0))/100*INDEX(gDP!AG$6:AG$271,MATCH(totalExpenditure!$A138,gDP!$B$6:$B$271))=0,"",INDEX([2]pivotTable!R$3:R$308,MATCH(totalExpenditure!$A138,[2]pivotTable!$A$3:$A$308,0))/100*INDEX(gDP!AG$6:AG$271,MATCH(totalExpenditure!$A138,gDP!$B$6:$B$271)))</f>
        <v>#N/A</v>
      </c>
      <c r="S138" s="77" t="e">
        <f>IF(INDEX([2]pivotTable!S$3:S$308,MATCH(totalExpenditure!$A138,[2]pivotTable!$A$3:$A$308,0))/100*INDEX(gDP!AH$6:AH$271,MATCH(totalExpenditure!$A138,gDP!$B$6:$B$271))=0,"",INDEX([2]pivotTable!S$3:S$308,MATCH(totalExpenditure!$A138,[2]pivotTable!$A$3:$A$308,0))/100*INDEX(gDP!AH$6:AH$271,MATCH(totalExpenditure!$A138,gDP!$B$6:$B$271)))</f>
        <v>#N/A</v>
      </c>
      <c r="T138" s="77" t="e">
        <f>IF(INDEX([2]pivotTable!T$3:T$308,MATCH(totalExpenditure!$A138,[2]pivotTable!$A$3:$A$308,0))/100*INDEX(gDP!AI$6:AI$271,MATCH(totalExpenditure!$A138,gDP!$B$6:$B$271))=0,"",INDEX([2]pivotTable!T$3:T$308,MATCH(totalExpenditure!$A138,[2]pivotTable!$A$3:$A$308,0))/100*INDEX(gDP!AI$6:AI$271,MATCH(totalExpenditure!$A138,gDP!$B$6:$B$271)))</f>
        <v>#N/A</v>
      </c>
      <c r="U138" s="77" t="e">
        <f>IF(INDEX([2]pivotTable!U$3:U$308,MATCH(totalExpenditure!$A138,[2]pivotTable!$A$3:$A$308,0))/100*INDEX(gDP!AJ$6:AJ$271,MATCH(totalExpenditure!$A138,gDP!$B$6:$B$271))=0,"",INDEX([2]pivotTable!U$3:U$308,MATCH(totalExpenditure!$A138,[2]pivotTable!$A$3:$A$308,0))/100*INDEX(gDP!AJ$6:AJ$271,MATCH(totalExpenditure!$A138,gDP!$B$6:$B$271)))</f>
        <v>#N/A</v>
      </c>
      <c r="V138" s="77" t="e">
        <f>IF(INDEX([2]pivotTable!V$3:V$308,MATCH(totalExpenditure!$A138,[2]pivotTable!$A$3:$A$308,0))/100*INDEX(gDP!AK$6:AK$271,MATCH(totalExpenditure!$A138,gDP!$B$6:$B$271))=0,"",INDEX([2]pivotTable!V$3:V$308,MATCH(totalExpenditure!$A138,[2]pivotTable!$A$3:$A$308,0))/100*INDEX(gDP!AK$6:AK$271,MATCH(totalExpenditure!$A138,gDP!$B$6:$B$271)))</f>
        <v>#N/A</v>
      </c>
      <c r="W138" s="77" t="e">
        <f>IF(INDEX([2]pivotTable!W$3:W$308,MATCH(totalExpenditure!$A138,[2]pivotTable!$A$3:$A$308,0))/100*INDEX(gDP!AL$6:AL$271,MATCH(totalExpenditure!$A138,gDP!$B$6:$B$271))=0,"",INDEX([2]pivotTable!W$3:W$308,MATCH(totalExpenditure!$A138,[2]pivotTable!$A$3:$A$308,0))/100*INDEX(gDP!AL$6:AL$271,MATCH(totalExpenditure!$A138,gDP!$B$6:$B$271)))</f>
        <v>#N/A</v>
      </c>
      <c r="X138" s="77" t="e">
        <f>IF(INDEX([2]pivotTable!X$3:X$308,MATCH(totalExpenditure!$A138,[2]pivotTable!$A$3:$A$308,0))/100*INDEX(gDP!AM$6:AM$271,MATCH(totalExpenditure!$A138,gDP!$B$6:$B$271))=0,"",INDEX([2]pivotTable!X$3:X$308,MATCH(totalExpenditure!$A138,[2]pivotTable!$A$3:$A$308,0))/100*INDEX(gDP!AM$6:AM$271,MATCH(totalExpenditure!$A138,gDP!$B$6:$B$271)))</f>
        <v>#N/A</v>
      </c>
      <c r="Y138" s="77" t="e">
        <f>IF(INDEX([2]pivotTable!Y$3:Y$308,MATCH(totalExpenditure!$A138,[2]pivotTable!$A$3:$A$308,0))/100*INDEX(gDP!AN$6:AN$271,MATCH(totalExpenditure!$A138,gDP!$B$6:$B$271))=0,"",INDEX([2]pivotTable!Y$3:Y$308,MATCH(totalExpenditure!$A138,[2]pivotTable!$A$3:$A$308,0))/100*INDEX(gDP!AN$6:AN$271,MATCH(totalExpenditure!$A138,gDP!$B$6:$B$271)))</f>
        <v>#N/A</v>
      </c>
      <c r="Z138" s="77" t="e">
        <f>IF(INDEX([2]pivotTable!Z$3:Z$308,MATCH(totalExpenditure!$A138,[2]pivotTable!$A$3:$A$308,0))/100*INDEX(gDP!AO$6:AO$271,MATCH(totalExpenditure!$A138,gDP!$B$6:$B$271))=0,"",INDEX([2]pivotTable!Z$3:Z$308,MATCH(totalExpenditure!$A138,[2]pivotTable!$A$3:$A$308,0))/100*INDEX(gDP!AO$6:AO$271,MATCH(totalExpenditure!$A138,gDP!$B$6:$B$271)))</f>
        <v>#N/A</v>
      </c>
      <c r="AA138" s="77" t="e">
        <f>IF(INDEX([2]pivotTable!AA$3:AA$308,MATCH(totalExpenditure!$A138,[2]pivotTable!$A$3:$A$308,0))/100*INDEX(gDP!AP$6:AP$271,MATCH(totalExpenditure!$A138,gDP!$B$6:$B$271))=0,"",INDEX([2]pivotTable!AA$3:AA$308,MATCH(totalExpenditure!$A138,[2]pivotTable!$A$3:$A$308,0))/100*INDEX(gDP!AP$6:AP$271,MATCH(totalExpenditure!$A138,gDP!$B$6:$B$271)))</f>
        <v>#N/A</v>
      </c>
      <c r="AB138" s="77" t="e">
        <f>IF(INDEX([2]pivotTable!AB$3:AB$308,MATCH(totalExpenditure!$A138,[2]pivotTable!$A$3:$A$308,0))/100*INDEX(gDP!AQ$6:AQ$271,MATCH(totalExpenditure!$A138,gDP!$B$6:$B$271))=0,"",INDEX([2]pivotTable!AB$3:AB$308,MATCH(totalExpenditure!$A138,[2]pivotTable!$A$3:$A$308,0))/100*INDEX(gDP!AQ$6:AQ$271,MATCH(totalExpenditure!$A138,gDP!$B$6:$B$271)))</f>
        <v>#N/A</v>
      </c>
      <c r="AC138" s="77" t="e">
        <f>IF(INDEX([2]pivotTable!AC$3:AC$308,MATCH(totalExpenditure!$A138,[2]pivotTable!$A$3:$A$308,0))/100*INDEX(gDP!AR$6:AR$271,MATCH(totalExpenditure!$A138,gDP!$B$6:$B$271))=0,"",INDEX([2]pivotTable!AC$3:AC$308,MATCH(totalExpenditure!$A138,[2]pivotTable!$A$3:$A$308,0))/100*INDEX(gDP!AR$6:AR$271,MATCH(totalExpenditure!$A138,gDP!$B$6:$B$271)))</f>
        <v>#N/A</v>
      </c>
      <c r="AD138" s="77" t="e">
        <f>IF(INDEX([2]pivotTable!AD$3:AD$308,MATCH(totalExpenditure!$A138,[2]pivotTable!$A$3:$A$308,0))/100*INDEX(gDP!AS$6:AS$271,MATCH(totalExpenditure!$A138,gDP!$B$6:$B$271))=0,"",INDEX([2]pivotTable!AD$3:AD$308,MATCH(totalExpenditure!$A138,[2]pivotTable!$A$3:$A$308,0))/100*INDEX(gDP!AS$6:AS$271,MATCH(totalExpenditure!$A138,gDP!$B$6:$B$271)))</f>
        <v>#N/A</v>
      </c>
      <c r="AE138" s="77" t="e">
        <f>IF(INDEX([2]pivotTable!AE$3:AE$308,MATCH(totalExpenditure!$A138,[2]pivotTable!$A$3:$A$308,0))/100*INDEX(gDP!AT$6:AT$271,MATCH(totalExpenditure!$A138,gDP!$B$6:$B$271))=0,"",INDEX([2]pivotTable!AE$3:AE$308,MATCH(totalExpenditure!$A138,[2]pivotTable!$A$3:$A$308,0))/100*INDEX(gDP!AT$6:AT$271,MATCH(totalExpenditure!$A138,gDP!$B$6:$B$271)))</f>
        <v>#N/A</v>
      </c>
      <c r="AF138" s="77" t="e">
        <f>IF(INDEX([2]pivotTable!AF$3:AF$308,MATCH(totalExpenditure!$A138,[2]pivotTable!$A$3:$A$308,0))/100*INDEX(gDP!AU$6:AU$271,MATCH(totalExpenditure!$A138,gDP!$B$6:$B$271))=0,"",INDEX([2]pivotTable!AF$3:AF$308,MATCH(totalExpenditure!$A138,[2]pivotTable!$A$3:$A$308,0))/100*INDEX(gDP!AU$6:AU$271,MATCH(totalExpenditure!$A138,gDP!$B$6:$B$271)))</f>
        <v>#N/A</v>
      </c>
      <c r="AG138" s="77" t="e">
        <f>IF(INDEX([2]pivotTable!AG$3:AG$308,MATCH(totalExpenditure!$A138,[2]pivotTable!$A$3:$A$308,0))/100*INDEX(gDP!AV$6:AV$271,MATCH(totalExpenditure!$A138,gDP!$B$6:$B$271))=0,"",INDEX([2]pivotTable!AG$3:AG$308,MATCH(totalExpenditure!$A138,[2]pivotTable!$A$3:$A$308,0))/100*INDEX(gDP!AV$6:AV$271,MATCH(totalExpenditure!$A138,gDP!$B$6:$B$271)))</f>
        <v>#N/A</v>
      </c>
      <c r="AH138" s="77" t="e">
        <f>IF(INDEX([2]pivotTable!AH$3:AH$308,MATCH(totalExpenditure!$A138,[2]pivotTable!$A$3:$A$308,0))/100*INDEX(gDP!AW$6:AW$271,MATCH(totalExpenditure!$A138,gDP!$B$6:$B$271))=0,"",INDEX([2]pivotTable!AH$3:AH$308,MATCH(totalExpenditure!$A138,[2]pivotTable!$A$3:$A$308,0))/100*INDEX(gDP!AW$6:AW$271,MATCH(totalExpenditure!$A138,gDP!$B$6:$B$271)))</f>
        <v>#N/A</v>
      </c>
      <c r="AI138" s="77" t="e">
        <f>IF(INDEX([2]pivotTable!AI$3:AI$308,MATCH(totalExpenditure!$A138,[2]pivotTable!$A$3:$A$308,0))/100*INDEX(gDP!AX$6:AX$271,MATCH(totalExpenditure!$A138,gDP!$B$6:$B$271))=0,"",INDEX([2]pivotTable!AI$3:AI$308,MATCH(totalExpenditure!$A138,[2]pivotTable!$A$3:$A$308,0))/100*INDEX(gDP!AX$6:AX$271,MATCH(totalExpenditure!$A138,gDP!$B$6:$B$271)))</f>
        <v>#N/A</v>
      </c>
      <c r="AJ138" s="77" t="e">
        <f>IF(INDEX([2]pivotTable!AJ$3:AJ$308,MATCH(totalExpenditure!$A138,[2]pivotTable!$A$3:$A$308,0))/100*INDEX(gDP!AY$6:AY$271,MATCH(totalExpenditure!$A138,gDP!$B$6:$B$271))=0,"",INDEX([2]pivotTable!AJ$3:AJ$308,MATCH(totalExpenditure!$A138,[2]pivotTable!$A$3:$A$308,0))/100*INDEX(gDP!AY$6:AY$271,MATCH(totalExpenditure!$A138,gDP!$B$6:$B$271)))</f>
        <v>#N/A</v>
      </c>
      <c r="AK138" s="77" t="e">
        <f>IF(INDEX([2]pivotTable!AK$3:AK$308,MATCH(totalExpenditure!$A138,[2]pivotTable!$A$3:$A$308,0))/100*INDEX(gDP!AZ$6:AZ$271,MATCH(totalExpenditure!$A138,gDP!$B$6:$B$271))=0,"",INDEX([2]pivotTable!AK$3:AK$308,MATCH(totalExpenditure!$A138,[2]pivotTable!$A$3:$A$308,0))/100*INDEX(gDP!AZ$6:AZ$271,MATCH(totalExpenditure!$A138,gDP!$B$6:$B$271)))</f>
        <v>#N/A</v>
      </c>
      <c r="AL138" s="77" t="e">
        <f>IF(INDEX([2]pivotTable!AL$3:AL$308,MATCH(totalExpenditure!$A138,[2]pivotTable!$A$3:$A$308,0))/100*INDEX(gDP!BA$6:BA$271,MATCH(totalExpenditure!$A138,gDP!$B$6:$B$271))=0,"",INDEX([2]pivotTable!AL$3:AL$308,MATCH(totalExpenditure!$A138,[2]pivotTable!$A$3:$A$308,0))/100*INDEX(gDP!BA$6:BA$271,MATCH(totalExpenditure!$A138,gDP!$B$6:$B$271)))</f>
        <v>#N/A</v>
      </c>
      <c r="AM138" s="77" t="e">
        <f>IF(INDEX([2]pivotTable!AM$3:AM$308,MATCH(totalExpenditure!$A138,[2]pivotTable!$A$3:$A$308,0))/100*INDEX(gDP!BB$6:BB$271,MATCH(totalExpenditure!$A138,gDP!$B$6:$B$271))=0,"",INDEX([2]pivotTable!AM$3:AM$308,MATCH(totalExpenditure!$A138,[2]pivotTable!$A$3:$A$308,0))/100*INDEX(gDP!BB$6:BB$271,MATCH(totalExpenditure!$A138,gDP!$B$6:$B$271)))</f>
        <v>#N/A</v>
      </c>
      <c r="AN138" s="77" t="e">
        <f>IF(INDEX([2]pivotTable!AN$3:AN$308,MATCH(totalExpenditure!$A138,[2]pivotTable!$A$3:$A$308,0))/100*INDEX(gDP!BC$6:BC$271,MATCH(totalExpenditure!$A138,gDP!$B$6:$B$271))=0,"",INDEX([2]pivotTable!AN$3:AN$308,MATCH(totalExpenditure!$A138,[2]pivotTable!$A$3:$A$308,0))/100*INDEX(gDP!BC$6:BC$271,MATCH(totalExpenditure!$A138,gDP!$B$6:$B$271)))</f>
        <v>#N/A</v>
      </c>
      <c r="AO138" s="77" t="e">
        <f>IF(INDEX([2]pivotTable!AO$3:AO$308,MATCH(totalExpenditure!$A138,[2]pivotTable!$A$3:$A$308,0))/100*INDEX(gDP!BD$6:BD$271,MATCH(totalExpenditure!$A138,gDP!$B$6:$B$271))=0,"",INDEX([2]pivotTable!AO$3:AO$308,MATCH(totalExpenditure!$A138,[2]pivotTable!$A$3:$A$308,0))/100*INDEX(gDP!BD$6:BD$271,MATCH(totalExpenditure!$A138,gDP!$B$6:$B$271)))</f>
        <v>#N/A</v>
      </c>
      <c r="AP138" s="77" t="e">
        <f>IF(INDEX([2]pivotTable!AP$3:AP$308,MATCH(totalExpenditure!$A138,[2]pivotTable!$A$3:$A$308,0))/100*INDEX(gDP!BE$6:BE$271,MATCH(totalExpenditure!$A138,gDP!$B$6:$B$271))=0,"",INDEX([2]pivotTable!AP$3:AP$308,MATCH(totalExpenditure!$A138,[2]pivotTable!$A$3:$A$308,0))/100*INDEX(gDP!BE$6:BE$271,MATCH(totalExpenditure!$A138,gDP!$B$6:$B$271)))</f>
        <v>#N/A</v>
      </c>
      <c r="AQ138" s="77" t="e">
        <f>IF(INDEX([2]pivotTable!AQ$3:AQ$308,MATCH(totalExpenditure!$A138,[2]pivotTable!$A$3:$A$308,0))/100*INDEX(gDP!BF$6:BF$271,MATCH(totalExpenditure!$A138,gDP!$B$6:$B$271))=0,"",INDEX([2]pivotTable!AQ$3:AQ$308,MATCH(totalExpenditure!$A138,[2]pivotTable!$A$3:$A$308,0))/100*INDEX(gDP!BF$6:BF$271,MATCH(totalExpenditure!$A138,gDP!$B$6:$B$271)))</f>
        <v>#N/A</v>
      </c>
      <c r="AR138" s="77" t="e">
        <f>IF(INDEX([2]pivotTable!AR$3:AR$308,MATCH(totalExpenditure!$A138,[2]pivotTable!$A$3:$A$308,0))/100*INDEX(gDP!BG$6:BG$271,MATCH(totalExpenditure!$A138,gDP!$B$6:$B$271))=0,"",INDEX([2]pivotTable!AR$3:AR$308,MATCH(totalExpenditure!$A138,[2]pivotTable!$A$3:$A$308,0))/100*INDEX(gDP!BG$6:BG$271,MATCH(totalExpenditure!$A138,gDP!$B$6:$B$271)))</f>
        <v>#N/A</v>
      </c>
      <c r="AS138" s="77" t="e">
        <f>IF(INDEX([2]pivotTable!AS$3:AS$308,MATCH(totalExpenditure!$A138,[2]pivotTable!$A$3:$A$308,0))/100*INDEX(gDP!BH$6:BH$271,MATCH(totalExpenditure!$A138,gDP!$B$6:$B$271))=0,"",INDEX([2]pivotTable!AS$3:AS$308,MATCH(totalExpenditure!$A138,[2]pivotTable!$A$3:$A$308,0))/100*INDEX(gDP!BH$6:BH$271,MATCH(totalExpenditure!$A138,gDP!$B$6:$B$271)))</f>
        <v>#N/A</v>
      </c>
      <c r="AT138" s="77" t="e">
        <f>IF(INDEX([2]pivotTable!AT$3:AT$308,MATCH(totalExpenditure!$A138,[2]pivotTable!$A$3:$A$308,0))/100*INDEX(gDP!BI$6:BI$271,MATCH(totalExpenditure!$A138,gDP!$B$6:$B$271))=0,"",INDEX([2]pivotTable!AT$3:AT$308,MATCH(totalExpenditure!$A138,[2]pivotTable!$A$3:$A$308,0))/100*INDEX(gDP!BI$6:BI$271,MATCH(totalExpenditure!$A138,gDP!$B$6:$B$271)))</f>
        <v>#N/A</v>
      </c>
      <c r="AU138" s="77" t="e">
        <f>IF(INDEX([2]pivotTable!AU$3:AU$308,MATCH(totalExpenditure!$A138,[2]pivotTable!$A$3:$A$308,0))/100*INDEX(gDP!BJ$6:BJ$271,MATCH(totalExpenditure!$A138,gDP!$B$6:$B$271))=0,"",INDEX([2]pivotTable!AU$3:AU$308,MATCH(totalExpenditure!$A138,[2]pivotTable!$A$3:$A$308,0))/100*INDEX(gDP!BJ$6:BJ$271,MATCH(totalExpenditure!$A138,gDP!$B$6:$B$271)))</f>
        <v>#N/A</v>
      </c>
      <c r="AV138" s="77" t="e">
        <f>IF(INDEX([2]pivotTable!AV$3:AV$308,MATCH(totalExpenditure!$A138,[2]pivotTable!$A$3:$A$308,0))/100*INDEX(gDP!BK$6:BK$271,MATCH(totalExpenditure!$A138,gDP!$B$6:$B$271))=0,"",INDEX([2]pivotTable!AV$3:AV$308,MATCH(totalExpenditure!$A138,[2]pivotTable!$A$3:$A$308,0))/100*INDEX(gDP!BK$6:BK$271,MATCH(totalExpenditure!$A138,gDP!$B$6:$B$271)))</f>
        <v>#N/A</v>
      </c>
      <c r="AW138" s="77" t="e">
        <f>IF(INDEX([2]pivotTable!AW$3:AW$308,MATCH(totalExpenditure!$A138,[2]pivotTable!$A$3:$A$308,0))/100*INDEX(gDP!BL$6:BL$271,MATCH(totalExpenditure!$A138,gDP!$B$6:$B$271))=0,"",INDEX([2]pivotTable!AW$3:AW$308,MATCH(totalExpenditure!$A138,[2]pivotTable!$A$3:$A$308,0))/100*INDEX(gDP!BL$6:BL$271,MATCH(totalExpenditure!$A138,gDP!$B$6:$B$271)))</f>
        <v>#N/A</v>
      </c>
      <c r="AX138" s="77" t="e">
        <f>IF(INDEX([2]pivotTable!AX$3:AX$308,MATCH(totalExpenditure!$A138,[2]pivotTable!$A$3:$A$308,0))/100*INDEX(gDP!BM$6:BM$271,MATCH(totalExpenditure!$A138,gDP!$B$6:$B$271))=0,"",INDEX([2]pivotTable!AX$3:AX$308,MATCH(totalExpenditure!$A138,[2]pivotTable!$A$3:$A$308,0))/100*INDEX(gDP!BM$6:BM$271,MATCH(totalExpenditure!$A138,gDP!$B$6:$B$271)))</f>
        <v>#N/A</v>
      </c>
      <c r="AY138" s="77" t="e">
        <f>IF(INDEX([2]pivotTable!AY$3:AY$308,MATCH(totalExpenditure!$A138,[2]pivotTable!$A$3:$A$308,0))/100*INDEX(gDP!BN$6:BN$271,MATCH(totalExpenditure!$A138,gDP!$B$6:$B$271))=0,"",INDEX([2]pivotTable!AY$3:AY$308,MATCH(totalExpenditure!$A138,[2]pivotTable!$A$3:$A$308,0))/100*INDEX(gDP!BN$6:BN$271,MATCH(totalExpenditure!$A138,gDP!$B$6:$B$271)))</f>
        <v>#N/A</v>
      </c>
      <c r="AZ138" s="77" t="e">
        <f>IF(INDEX([2]pivotTable!AZ$3:AZ$308,MATCH(totalExpenditure!$A138,[2]pivotTable!$A$3:$A$308,0))/100*INDEX(gDP!BO$6:BO$271,MATCH(totalExpenditure!$A138,gDP!$B$6:$B$271))=0,"",INDEX([2]pivotTable!AZ$3:AZ$308,MATCH(totalExpenditure!$A138,[2]pivotTable!$A$3:$A$308,0))/100*INDEX(gDP!BO$6:BO$271,MATCH(totalExpenditure!$A138,gDP!$B$6:$B$271)))</f>
        <v>#N/A</v>
      </c>
      <c r="BA138" s="77" t="e">
        <f>IF(INDEX([2]pivotTable!B$310:B$615,MATCH(totalExpenditure!$A138,[2]pivotTable!$A$310:$A$615,0))/100*INDEX(gDP!Q$6:Q$271,MATCH(totalExpenditure!$A138,gDP!$B$6:$B$271))=0,"",INDEX([2]pivotTable!B$310:B$615,MATCH(totalExpenditure!$A138,[2]pivotTable!$A$310:$A$615,0))/100*INDEX(gDP!Q$6:Q$271,MATCH(totalExpenditure!$A138,gDP!$B$6:$B$271)))</f>
        <v>#N/A</v>
      </c>
      <c r="BB138" s="77" t="e">
        <f>IF(INDEX([2]pivotTable!C$310:C$615,MATCH(totalExpenditure!$A138,[2]pivotTable!$A$310:$A$615,0))/100*INDEX(gDP!R$6:R$271,MATCH(totalExpenditure!$A138,gDP!$B$6:$B$271))=0,"",INDEX([2]pivotTable!C$310:C$615,MATCH(totalExpenditure!$A138,[2]pivotTable!$A$310:$A$615,0))/100*INDEX(gDP!R$6:R$271,MATCH(totalExpenditure!$A138,gDP!$B$6:$B$271)))</f>
        <v>#N/A</v>
      </c>
      <c r="BC138" s="77" t="e">
        <f>IF(INDEX([2]pivotTable!D$310:D$615,MATCH(totalExpenditure!$A138,[2]pivotTable!$A$310:$A$615,0))/100*INDEX(gDP!S$6:S$271,MATCH(totalExpenditure!$A138,gDP!$B$6:$B$271))=0,"",INDEX([2]pivotTable!D$310:D$615,MATCH(totalExpenditure!$A138,[2]pivotTable!$A$310:$A$615,0))/100*INDEX(gDP!S$6:S$271,MATCH(totalExpenditure!$A138,gDP!$B$6:$B$271)))</f>
        <v>#N/A</v>
      </c>
      <c r="BD138" s="77" t="e">
        <f>IF(INDEX([2]pivotTable!E$310:E$615,MATCH(totalExpenditure!$A138,[2]pivotTable!$A$310:$A$615,0))/100*INDEX(gDP!T$6:T$271,MATCH(totalExpenditure!$A138,gDP!$B$6:$B$271))=0,"",INDEX([2]pivotTable!E$310:E$615,MATCH(totalExpenditure!$A138,[2]pivotTable!$A$310:$A$615,0))/100*INDEX(gDP!T$6:T$271,MATCH(totalExpenditure!$A138,gDP!$B$6:$B$271)))</f>
        <v>#N/A</v>
      </c>
      <c r="BE138" s="77" t="e">
        <f>IF(INDEX([2]pivotTable!F$310:F$615,MATCH(totalExpenditure!$A138,[2]pivotTable!$A$310:$A$615,0))/100*INDEX(gDP!U$6:U$271,MATCH(totalExpenditure!$A138,gDP!$B$6:$B$271))=0,"",INDEX([2]pivotTable!F$310:F$615,MATCH(totalExpenditure!$A138,[2]pivotTable!$A$310:$A$615,0))/100*INDEX(gDP!U$6:U$271,MATCH(totalExpenditure!$A138,gDP!$B$6:$B$271)))</f>
        <v>#N/A</v>
      </c>
      <c r="BF138" s="77" t="e">
        <f>IF(INDEX([2]pivotTable!G$310:G$615,MATCH(totalExpenditure!$A138,[2]pivotTable!$A$310:$A$615,0))/100*INDEX(gDP!V$6:V$271,MATCH(totalExpenditure!$A138,gDP!$B$6:$B$271))=0,"",INDEX([2]pivotTable!G$310:G$615,MATCH(totalExpenditure!$A138,[2]pivotTable!$A$310:$A$615,0))/100*INDEX(gDP!V$6:V$271,MATCH(totalExpenditure!$A138,gDP!$B$6:$B$271)))</f>
        <v>#N/A</v>
      </c>
      <c r="BG138" s="77" t="e">
        <f>IF(INDEX([2]pivotTable!H$310:H$615,MATCH(totalExpenditure!$A138,[2]pivotTable!$A$310:$A$615,0))/100*INDEX(gDP!W$6:W$271,MATCH(totalExpenditure!$A138,gDP!$B$6:$B$271))=0,"",INDEX([2]pivotTable!H$310:H$615,MATCH(totalExpenditure!$A138,[2]pivotTable!$A$310:$A$615,0))/100*INDEX(gDP!W$6:W$271,MATCH(totalExpenditure!$A138,gDP!$B$6:$B$271)))</f>
        <v>#N/A</v>
      </c>
      <c r="BH138" s="77" t="e">
        <f>IF(INDEX([2]pivotTable!I$310:I$615,MATCH(totalExpenditure!$A138,[2]pivotTable!$A$310:$A$615,0))/100*INDEX(gDP!X$6:X$271,MATCH(totalExpenditure!$A138,gDP!$B$6:$B$271))=0,"",INDEX([2]pivotTable!I$310:I$615,MATCH(totalExpenditure!$A138,[2]pivotTable!$A$310:$A$615,0))/100*INDEX(gDP!X$6:X$271,MATCH(totalExpenditure!$A138,gDP!$B$6:$B$271)))</f>
        <v>#N/A</v>
      </c>
      <c r="BI138" s="77" t="e">
        <f>IF(INDEX([2]pivotTable!J$310:J$615,MATCH(totalExpenditure!$A138,[2]pivotTable!$A$310:$A$615,0))/100*INDEX(gDP!Y$6:Y$271,MATCH(totalExpenditure!$A138,gDP!$B$6:$B$271))=0,"",INDEX([2]pivotTable!J$310:J$615,MATCH(totalExpenditure!$A138,[2]pivotTable!$A$310:$A$615,0))/100*INDEX(gDP!Y$6:Y$271,MATCH(totalExpenditure!$A138,gDP!$B$6:$B$271)))</f>
        <v>#N/A</v>
      </c>
      <c r="BJ138" s="77" t="e">
        <f>IF(INDEX([2]pivotTable!K$310:K$615,MATCH(totalExpenditure!$A138,[2]pivotTable!$A$310:$A$615,0))/100*INDEX(gDP!Z$6:Z$271,MATCH(totalExpenditure!$A138,gDP!$B$6:$B$271))=0,"",INDEX([2]pivotTable!K$310:K$615,MATCH(totalExpenditure!$A138,[2]pivotTable!$A$310:$A$615,0))/100*INDEX(gDP!Z$6:Z$271,MATCH(totalExpenditure!$A138,gDP!$B$6:$B$271)))</f>
        <v>#N/A</v>
      </c>
      <c r="BK138" s="77" t="e">
        <f>IF(INDEX([2]pivotTable!L$310:L$615,MATCH(totalExpenditure!$A138,[2]pivotTable!$A$310:$A$615,0))/100*INDEX(gDP!AA$6:AA$271,MATCH(totalExpenditure!$A138,gDP!$B$6:$B$271))=0,"",INDEX([2]pivotTable!L$310:L$615,MATCH(totalExpenditure!$A138,[2]pivotTable!$A$310:$A$615,0))/100*INDEX(gDP!AA$6:AA$271,MATCH(totalExpenditure!$A138,gDP!$B$6:$B$271)))</f>
        <v>#N/A</v>
      </c>
      <c r="BL138" s="77" t="e">
        <f>IF(INDEX([2]pivotTable!M$310:M$615,MATCH(totalExpenditure!$A138,[2]pivotTable!$A$310:$A$615,0))/100*INDEX(gDP!AB$6:AB$271,MATCH(totalExpenditure!$A138,gDP!$B$6:$B$271))=0,"",INDEX([2]pivotTable!M$310:M$615,MATCH(totalExpenditure!$A138,[2]pivotTable!$A$310:$A$615,0))/100*INDEX(gDP!AB$6:AB$271,MATCH(totalExpenditure!$A138,gDP!$B$6:$B$271)))</f>
        <v>#N/A</v>
      </c>
      <c r="BM138" s="77" t="e">
        <f>IF(INDEX([2]pivotTable!N$310:N$615,MATCH(totalExpenditure!$A138,[2]pivotTable!$A$310:$A$615,0))/100*INDEX(gDP!AC$6:AC$271,MATCH(totalExpenditure!$A138,gDP!$B$6:$B$271))=0,"",INDEX([2]pivotTable!N$310:N$615,MATCH(totalExpenditure!$A138,[2]pivotTable!$A$310:$A$615,0))/100*INDEX(gDP!AC$6:AC$271,MATCH(totalExpenditure!$A138,gDP!$B$6:$B$271)))</f>
        <v>#N/A</v>
      </c>
      <c r="BN138" s="77" t="e">
        <f>IF(INDEX([2]pivotTable!O$310:O$615,MATCH(totalExpenditure!$A138,[2]pivotTable!$A$310:$A$615,0))/100*INDEX(gDP!AD$6:AD$271,MATCH(totalExpenditure!$A138,gDP!$B$6:$B$271))=0,"",INDEX([2]pivotTable!O$310:O$615,MATCH(totalExpenditure!$A138,[2]pivotTable!$A$310:$A$615,0))/100*INDEX(gDP!AD$6:AD$271,MATCH(totalExpenditure!$A138,gDP!$B$6:$B$271)))</f>
        <v>#N/A</v>
      </c>
      <c r="BO138" s="77" t="e">
        <f>IF(INDEX([2]pivotTable!P$310:P$615,MATCH(totalExpenditure!$A138,[2]pivotTable!$A$310:$A$615,0))/100*INDEX(gDP!AE$6:AE$271,MATCH(totalExpenditure!$A138,gDP!$B$6:$B$271))=0,"",INDEX([2]pivotTable!P$310:P$615,MATCH(totalExpenditure!$A138,[2]pivotTable!$A$310:$A$615,0))/100*INDEX(gDP!AE$6:AE$271,MATCH(totalExpenditure!$A138,gDP!$B$6:$B$271)))</f>
        <v>#N/A</v>
      </c>
      <c r="BP138" s="77" t="e">
        <f>IF(INDEX([2]pivotTable!Q$310:Q$615,MATCH(totalExpenditure!$A138,[2]pivotTable!$A$310:$A$615,0))/100*INDEX(gDP!AF$6:AF$271,MATCH(totalExpenditure!$A138,gDP!$B$6:$B$271))=0,"",INDEX([2]pivotTable!Q$310:Q$615,MATCH(totalExpenditure!$A138,[2]pivotTable!$A$310:$A$615,0))/100*INDEX(gDP!AF$6:AF$271,MATCH(totalExpenditure!$A138,gDP!$B$6:$B$271)))</f>
        <v>#N/A</v>
      </c>
      <c r="BQ138" s="77" t="e">
        <f>IF(INDEX([2]pivotTable!R$310:R$615,MATCH(totalExpenditure!$A138,[2]pivotTable!$A$310:$A$615,0))/100*INDEX(gDP!AG$6:AG$271,MATCH(totalExpenditure!$A138,gDP!$B$6:$B$271))=0,"",INDEX([2]pivotTable!R$310:R$615,MATCH(totalExpenditure!$A138,[2]pivotTable!$A$310:$A$615,0))/100*INDEX(gDP!AG$6:AG$271,MATCH(totalExpenditure!$A138,gDP!$B$6:$B$271)))</f>
        <v>#N/A</v>
      </c>
      <c r="BR138" s="77" t="e">
        <f>IF(INDEX([2]pivotTable!S$310:S$615,MATCH(totalExpenditure!$A138,[2]pivotTable!$A$310:$A$615,0))/100*INDEX(gDP!AH$6:AH$271,MATCH(totalExpenditure!$A138,gDP!$B$6:$B$271))=0,"",INDEX([2]pivotTable!S$310:S$615,MATCH(totalExpenditure!$A138,[2]pivotTable!$A$310:$A$615,0))/100*INDEX(gDP!AH$6:AH$271,MATCH(totalExpenditure!$A138,gDP!$B$6:$B$271)))</f>
        <v>#N/A</v>
      </c>
      <c r="BS138" s="77" t="e">
        <f>IF(INDEX([2]pivotTable!T$310:T$615,MATCH(totalExpenditure!$A138,[2]pivotTable!$A$310:$A$615,0))/100*INDEX(gDP!AI$6:AI$271,MATCH(totalExpenditure!$A138,gDP!$B$6:$B$271))=0,"",INDEX([2]pivotTable!T$310:T$615,MATCH(totalExpenditure!$A138,[2]pivotTable!$A$310:$A$615,0))/100*INDEX(gDP!AI$6:AI$271,MATCH(totalExpenditure!$A138,gDP!$B$6:$B$271)))</f>
        <v>#N/A</v>
      </c>
      <c r="BT138" s="77" t="e">
        <f>IF(INDEX([2]pivotTable!U$310:U$615,MATCH(totalExpenditure!$A138,[2]pivotTable!$A$310:$A$615,0))/100*INDEX(gDP!AJ$6:AJ$271,MATCH(totalExpenditure!$A138,gDP!$B$6:$B$271))=0,"",INDEX([2]pivotTable!U$310:U$615,MATCH(totalExpenditure!$A138,[2]pivotTable!$A$310:$A$615,0))/100*INDEX(gDP!AJ$6:AJ$271,MATCH(totalExpenditure!$A138,gDP!$B$6:$B$271)))</f>
        <v>#N/A</v>
      </c>
      <c r="BU138" s="77" t="e">
        <f>IF(INDEX([2]pivotTable!V$310:V$615,MATCH(totalExpenditure!$A138,[2]pivotTable!$A$310:$A$615,0))/100*INDEX(gDP!AK$6:AK$271,MATCH(totalExpenditure!$A138,gDP!$B$6:$B$271))=0,"",INDEX([2]pivotTable!V$310:V$615,MATCH(totalExpenditure!$A138,[2]pivotTable!$A$310:$A$615,0))/100*INDEX(gDP!AK$6:AK$271,MATCH(totalExpenditure!$A138,gDP!$B$6:$B$271)))</f>
        <v>#N/A</v>
      </c>
      <c r="BV138" s="77" t="e">
        <f>IF(INDEX([2]pivotTable!W$310:W$615,MATCH(totalExpenditure!$A138,[2]pivotTable!$A$310:$A$615,0))/100*INDEX(gDP!AL$6:AL$271,MATCH(totalExpenditure!$A138,gDP!$B$6:$B$271))=0,"",INDEX([2]pivotTable!W$310:W$615,MATCH(totalExpenditure!$A138,[2]pivotTable!$A$310:$A$615,0))/100*INDEX(gDP!AL$6:AL$271,MATCH(totalExpenditure!$A138,gDP!$B$6:$B$271)))</f>
        <v>#N/A</v>
      </c>
      <c r="BW138" s="77" t="e">
        <f>IF(INDEX([2]pivotTable!X$310:X$615,MATCH(totalExpenditure!$A138,[2]pivotTable!$A$310:$A$615,0))/100*INDEX(gDP!AM$6:AM$271,MATCH(totalExpenditure!$A138,gDP!$B$6:$B$271))=0,"",INDEX([2]pivotTable!X$310:X$615,MATCH(totalExpenditure!$A138,[2]pivotTable!$A$310:$A$615,0))/100*INDEX(gDP!AM$6:AM$271,MATCH(totalExpenditure!$A138,gDP!$B$6:$B$271)))</f>
        <v>#N/A</v>
      </c>
      <c r="BX138" s="77" t="e">
        <f>IF(INDEX([2]pivotTable!Y$310:Y$615,MATCH(totalExpenditure!$A138,[2]pivotTable!$A$310:$A$615,0))/100*INDEX(gDP!AN$6:AN$271,MATCH(totalExpenditure!$A138,gDP!$B$6:$B$271))=0,"",INDEX([2]pivotTable!Y$310:Y$615,MATCH(totalExpenditure!$A138,[2]pivotTable!$A$310:$A$615,0))/100*INDEX(gDP!AN$6:AN$271,MATCH(totalExpenditure!$A138,gDP!$B$6:$B$271)))</f>
        <v>#N/A</v>
      </c>
      <c r="BY138" s="77" t="e">
        <f>IF(INDEX([2]pivotTable!Z$310:Z$615,MATCH(totalExpenditure!$A138,[2]pivotTable!$A$310:$A$615,0))/100*INDEX(gDP!AO$6:AO$271,MATCH(totalExpenditure!$A138,gDP!$B$6:$B$271))=0,"",INDEX([2]pivotTable!Z$310:Z$615,MATCH(totalExpenditure!$A138,[2]pivotTable!$A$310:$A$615,0))/100*INDEX(gDP!AO$6:AO$271,MATCH(totalExpenditure!$A138,gDP!$B$6:$B$271)))</f>
        <v>#N/A</v>
      </c>
      <c r="BZ138" s="77" t="e">
        <f>IF(INDEX([2]pivotTable!AA$310:AA$615,MATCH(totalExpenditure!$A138,[2]pivotTable!$A$310:$A$615,0))/100*INDEX(gDP!AP$6:AP$271,MATCH(totalExpenditure!$A138,gDP!$B$6:$B$271))=0,"",INDEX([2]pivotTable!AA$310:AA$615,MATCH(totalExpenditure!$A138,[2]pivotTable!$A$310:$A$615,0))/100*INDEX(gDP!AP$6:AP$271,MATCH(totalExpenditure!$A138,gDP!$B$6:$B$271)))</f>
        <v>#N/A</v>
      </c>
      <c r="CA138" s="77" t="e">
        <f>IF(INDEX([2]pivotTable!AB$310:AB$615,MATCH(totalExpenditure!$A138,[2]pivotTable!$A$310:$A$615,0))/100*INDEX(gDP!AQ$6:AQ$271,MATCH(totalExpenditure!$A138,gDP!$B$6:$B$271))=0,"",INDEX([2]pivotTable!AB$310:AB$615,MATCH(totalExpenditure!$A138,[2]pivotTable!$A$310:$A$615,0))/100*INDEX(gDP!AQ$6:AQ$271,MATCH(totalExpenditure!$A138,gDP!$B$6:$B$271)))</f>
        <v>#N/A</v>
      </c>
      <c r="CB138" s="77" t="e">
        <f>IF(INDEX([2]pivotTable!AC$310:AC$615,MATCH(totalExpenditure!$A138,[2]pivotTable!$A$310:$A$615,0))/100*INDEX(gDP!AR$6:AR$271,MATCH(totalExpenditure!$A138,gDP!$B$6:$B$271))=0,"",INDEX([2]pivotTable!AC$310:AC$615,MATCH(totalExpenditure!$A138,[2]pivotTable!$A$310:$A$615,0))/100*INDEX(gDP!AR$6:AR$271,MATCH(totalExpenditure!$A138,gDP!$B$6:$B$271)))</f>
        <v>#N/A</v>
      </c>
      <c r="CC138" s="77" t="e">
        <f>IF(INDEX([2]pivotTable!AD$310:AD$615,MATCH(totalExpenditure!$A138,[2]pivotTable!$A$310:$A$615,0))/100*INDEX(gDP!AS$6:AS$271,MATCH(totalExpenditure!$A138,gDP!$B$6:$B$271))=0,"",INDEX([2]pivotTable!AD$310:AD$615,MATCH(totalExpenditure!$A138,[2]pivotTable!$A$310:$A$615,0))/100*INDEX(gDP!AS$6:AS$271,MATCH(totalExpenditure!$A138,gDP!$B$6:$B$271)))</f>
        <v>#N/A</v>
      </c>
      <c r="CD138" s="77" t="e">
        <f>IF(INDEX([2]pivotTable!AE$310:AE$615,MATCH(totalExpenditure!$A138,[2]pivotTable!$A$310:$A$615,0))/100*INDEX(gDP!AT$6:AT$271,MATCH(totalExpenditure!$A138,gDP!$B$6:$B$271))=0,"",INDEX([2]pivotTable!AE$310:AE$615,MATCH(totalExpenditure!$A138,[2]pivotTable!$A$310:$A$615,0))/100*INDEX(gDP!AT$6:AT$271,MATCH(totalExpenditure!$A138,gDP!$B$6:$B$271)))</f>
        <v>#N/A</v>
      </c>
      <c r="CE138" s="77" t="e">
        <f>IF(INDEX([2]pivotTable!AF$310:AF$615,MATCH(totalExpenditure!$A138,[2]pivotTable!$A$310:$A$615,0))/100*INDEX(gDP!AU$6:AU$271,MATCH(totalExpenditure!$A138,gDP!$B$6:$B$271))=0,"",INDEX([2]pivotTable!AF$310:AF$615,MATCH(totalExpenditure!$A138,[2]pivotTable!$A$310:$A$615,0))/100*INDEX(gDP!AU$6:AU$271,MATCH(totalExpenditure!$A138,gDP!$B$6:$B$271)))</f>
        <v>#N/A</v>
      </c>
      <c r="CF138" s="77" t="e">
        <f>IF(INDEX([2]pivotTable!AG$310:AG$615,MATCH(totalExpenditure!$A138,[2]pivotTable!$A$310:$A$615,0))/100*INDEX(gDP!AV$6:AV$271,MATCH(totalExpenditure!$A138,gDP!$B$6:$B$271))=0,"",INDEX([2]pivotTable!AG$310:AG$615,MATCH(totalExpenditure!$A138,[2]pivotTable!$A$310:$A$615,0))/100*INDEX(gDP!AV$6:AV$271,MATCH(totalExpenditure!$A138,gDP!$B$6:$B$271)))</f>
        <v>#N/A</v>
      </c>
      <c r="CG138" s="77" t="e">
        <f>IF(INDEX([2]pivotTable!AH$310:AH$615,MATCH(totalExpenditure!$A138,[2]pivotTable!$A$310:$A$615,0))/100*INDEX(gDP!AW$6:AW$271,MATCH(totalExpenditure!$A138,gDP!$B$6:$B$271))=0,"",INDEX([2]pivotTable!AH$310:AH$615,MATCH(totalExpenditure!$A138,[2]pivotTable!$A$310:$A$615,0))/100*INDEX(gDP!AW$6:AW$271,MATCH(totalExpenditure!$A138,gDP!$B$6:$B$271)))</f>
        <v>#N/A</v>
      </c>
      <c r="CH138" s="77" t="e">
        <f>IF(INDEX([2]pivotTable!AI$310:AI$615,MATCH(totalExpenditure!$A138,[2]pivotTable!$A$310:$A$615,0))/100*INDEX(gDP!AX$6:AX$271,MATCH(totalExpenditure!$A138,gDP!$B$6:$B$271))=0,"",INDEX([2]pivotTable!AI$310:AI$615,MATCH(totalExpenditure!$A138,[2]pivotTable!$A$310:$A$615,0))/100*INDEX(gDP!AX$6:AX$271,MATCH(totalExpenditure!$A138,gDP!$B$6:$B$271)))</f>
        <v>#N/A</v>
      </c>
      <c r="CI138" s="77" t="e">
        <f>IF(INDEX([2]pivotTable!AJ$310:AJ$615,MATCH(totalExpenditure!$A138,[2]pivotTable!$A$310:$A$615,0))/100*INDEX(gDP!AY$6:AY$271,MATCH(totalExpenditure!$A138,gDP!$B$6:$B$271))=0,"",INDEX([2]pivotTable!AJ$310:AJ$615,MATCH(totalExpenditure!$A138,[2]pivotTable!$A$310:$A$615,0))/100*INDEX(gDP!AY$6:AY$271,MATCH(totalExpenditure!$A138,gDP!$B$6:$B$271)))</f>
        <v>#N/A</v>
      </c>
      <c r="CJ138" s="77" t="e">
        <f>IF(INDEX([2]pivotTable!AK$310:AK$615,MATCH(totalExpenditure!$A138,[2]pivotTable!$A$310:$A$615,0))/100*INDEX(gDP!AZ$6:AZ$271,MATCH(totalExpenditure!$A138,gDP!$B$6:$B$271))=0,"",INDEX([2]pivotTable!AK$310:AK$615,MATCH(totalExpenditure!$A138,[2]pivotTable!$A$310:$A$615,0))/100*INDEX(gDP!AZ$6:AZ$271,MATCH(totalExpenditure!$A138,gDP!$B$6:$B$271)))</f>
        <v>#N/A</v>
      </c>
      <c r="CK138" s="77" t="e">
        <f>IF(INDEX([2]pivotTable!AL$310:AL$615,MATCH(totalExpenditure!$A138,[2]pivotTable!$A$310:$A$615,0))/100*INDEX(gDP!BA$6:BA$271,MATCH(totalExpenditure!$A138,gDP!$B$6:$B$271))=0,"",INDEX([2]pivotTable!AL$310:AL$615,MATCH(totalExpenditure!$A138,[2]pivotTable!$A$310:$A$615,0))/100*INDEX(gDP!BA$6:BA$271,MATCH(totalExpenditure!$A138,gDP!$B$6:$B$271)))</f>
        <v>#N/A</v>
      </c>
      <c r="CL138" s="77" t="e">
        <f>IF(INDEX([2]pivotTable!AM$310:AM$615,MATCH(totalExpenditure!$A138,[2]pivotTable!$A$310:$A$615,0))/100*INDEX(gDP!BB$6:BB$271,MATCH(totalExpenditure!$A138,gDP!$B$6:$B$271))=0,"",INDEX([2]pivotTable!AM$310:AM$615,MATCH(totalExpenditure!$A138,[2]pivotTable!$A$310:$A$615,0))/100*INDEX(gDP!BB$6:BB$271,MATCH(totalExpenditure!$A138,gDP!$B$6:$B$271)))</f>
        <v>#N/A</v>
      </c>
      <c r="CM138" s="77" t="e">
        <f>IF(INDEX([2]pivotTable!AN$310:AN$615,MATCH(totalExpenditure!$A138,[2]pivotTable!$A$310:$A$615,0))/100*INDEX(gDP!BC$6:BC$271,MATCH(totalExpenditure!$A138,gDP!$B$6:$B$271))=0,"",INDEX([2]pivotTable!AN$310:AN$615,MATCH(totalExpenditure!$A138,[2]pivotTable!$A$310:$A$615,0))/100*INDEX(gDP!BC$6:BC$271,MATCH(totalExpenditure!$A138,gDP!$B$6:$B$271)))</f>
        <v>#N/A</v>
      </c>
      <c r="CN138" s="77" t="e">
        <f>IF(INDEX([2]pivotTable!AO$310:AO$615,MATCH(totalExpenditure!$A138,[2]pivotTable!$A$310:$A$615,0))/100*INDEX(gDP!BD$6:BD$271,MATCH(totalExpenditure!$A138,gDP!$B$6:$B$271))=0,"",INDEX([2]pivotTable!AO$310:AO$615,MATCH(totalExpenditure!$A138,[2]pivotTable!$A$310:$A$615,0))/100*INDEX(gDP!BD$6:BD$271,MATCH(totalExpenditure!$A138,gDP!$B$6:$B$271)))</f>
        <v>#N/A</v>
      </c>
      <c r="CO138" s="77" t="e">
        <f>IF(INDEX([2]pivotTable!AP$310:AP$615,MATCH(totalExpenditure!$A138,[2]pivotTable!$A$310:$A$615,0))/100*INDEX(gDP!BE$6:BE$271,MATCH(totalExpenditure!$A138,gDP!$B$6:$B$271))=0,"",INDEX([2]pivotTable!AP$310:AP$615,MATCH(totalExpenditure!$A138,[2]pivotTable!$A$310:$A$615,0))/100*INDEX(gDP!BE$6:BE$271,MATCH(totalExpenditure!$A138,gDP!$B$6:$B$271)))</f>
        <v>#N/A</v>
      </c>
      <c r="CP138" s="77" t="e">
        <f>IF(INDEX([2]pivotTable!AQ$310:AQ$615,MATCH(totalExpenditure!$A138,[2]pivotTable!$A$310:$A$615,0))/100*INDEX(gDP!BF$6:BF$271,MATCH(totalExpenditure!$A138,gDP!$B$6:$B$271))=0,"",INDEX([2]pivotTable!AQ$310:AQ$615,MATCH(totalExpenditure!$A138,[2]pivotTable!$A$310:$A$615,0))/100*INDEX(gDP!BF$6:BF$271,MATCH(totalExpenditure!$A138,gDP!$B$6:$B$271)))</f>
        <v>#N/A</v>
      </c>
      <c r="CQ138" s="77" t="e">
        <f>IF(INDEX([2]pivotTable!AR$310:AR$615,MATCH(totalExpenditure!$A138,[2]pivotTable!$A$310:$A$615,0))/100*INDEX(gDP!BG$6:BG$271,MATCH(totalExpenditure!$A138,gDP!$B$6:$B$271))=0,"",INDEX([2]pivotTable!AR$310:AR$615,MATCH(totalExpenditure!$A138,[2]pivotTable!$A$310:$A$615,0))/100*INDEX(gDP!BG$6:BG$271,MATCH(totalExpenditure!$A138,gDP!$B$6:$B$271)))</f>
        <v>#N/A</v>
      </c>
      <c r="CR138" s="77" t="e">
        <f>IF(INDEX([2]pivotTable!AS$310:AS$615,MATCH(totalExpenditure!$A138,[2]pivotTable!$A$310:$A$615,0))/100*INDEX(gDP!BH$6:BH$271,MATCH(totalExpenditure!$A138,gDP!$B$6:$B$271))=0,"",INDEX([2]pivotTable!AS$310:AS$615,MATCH(totalExpenditure!$A138,[2]pivotTable!$A$310:$A$615,0))/100*INDEX(gDP!BH$6:BH$271,MATCH(totalExpenditure!$A138,gDP!$B$6:$B$271)))</f>
        <v>#N/A</v>
      </c>
      <c r="CS138" s="77" t="e">
        <f>IF(INDEX([2]pivotTable!AT$310:AT$615,MATCH(totalExpenditure!$A138,[2]pivotTable!$A$310:$A$615,0))/100*INDEX(gDP!BI$6:BI$271,MATCH(totalExpenditure!$A138,gDP!$B$6:$B$271))=0,"",INDEX([2]pivotTable!AT$310:AT$615,MATCH(totalExpenditure!$A138,[2]pivotTable!$A$310:$A$615,0))/100*INDEX(gDP!BI$6:BI$271,MATCH(totalExpenditure!$A138,gDP!$B$6:$B$271)))</f>
        <v>#N/A</v>
      </c>
      <c r="CT138" s="77" t="e">
        <f>IF(INDEX([2]pivotTable!AU$310:AU$615,MATCH(totalExpenditure!$A138,[2]pivotTable!$A$310:$A$615,0))/100*INDEX(gDP!BJ$6:BJ$271,MATCH(totalExpenditure!$A138,gDP!$B$6:$B$271))=0,"",INDEX([2]pivotTable!AU$310:AU$615,MATCH(totalExpenditure!$A138,[2]pivotTable!$A$310:$A$615,0))/100*INDEX(gDP!BJ$6:BJ$271,MATCH(totalExpenditure!$A138,gDP!$B$6:$B$271)))</f>
        <v>#N/A</v>
      </c>
      <c r="CU138" s="77" t="e">
        <f>IF(INDEX([2]pivotTable!AV$310:AV$615,MATCH(totalExpenditure!$A138,[2]pivotTable!$A$310:$A$615,0))/100*INDEX(gDP!BK$6:BK$271,MATCH(totalExpenditure!$A138,gDP!$B$6:$B$271))=0,"",INDEX([2]pivotTable!AV$310:AV$615,MATCH(totalExpenditure!$A138,[2]pivotTable!$A$310:$A$615,0))/100*INDEX(gDP!BK$6:BK$271,MATCH(totalExpenditure!$A138,gDP!$B$6:$B$271)))</f>
        <v>#N/A</v>
      </c>
      <c r="CV138" s="77" t="e">
        <f>IF(INDEX([2]pivotTable!AW$310:AW$615,MATCH(totalExpenditure!$A138,[2]pivotTable!$A$310:$A$615,0))/100*INDEX(gDP!BL$6:BL$271,MATCH(totalExpenditure!$A138,gDP!$B$6:$B$271))=0,"",INDEX([2]pivotTable!AW$310:AW$615,MATCH(totalExpenditure!$A138,[2]pivotTable!$A$310:$A$615,0))/100*INDEX(gDP!BL$6:BL$271,MATCH(totalExpenditure!$A138,gDP!$B$6:$B$271)))</f>
        <v>#N/A</v>
      </c>
      <c r="CW138" s="77" t="e">
        <f>IF(INDEX([2]pivotTable!AX$310:AX$615,MATCH(totalExpenditure!$A138,[2]pivotTable!$A$310:$A$615,0))/100*INDEX(gDP!BM$6:BM$271,MATCH(totalExpenditure!$A138,gDP!$B$6:$B$271))=0,"",INDEX([2]pivotTable!AX$310:AX$615,MATCH(totalExpenditure!$A138,[2]pivotTable!$A$310:$A$615,0))/100*INDEX(gDP!BM$6:BM$271,MATCH(totalExpenditure!$A138,gDP!$B$6:$B$271)))</f>
        <v>#N/A</v>
      </c>
      <c r="CX138" s="77" t="e">
        <f>IF(INDEX([2]pivotTable!AY$310:AY$615,MATCH(totalExpenditure!$A138,[2]pivotTable!$A$310:$A$615,0))/100*INDEX(gDP!BN$6:BN$271,MATCH(totalExpenditure!$A138,gDP!$B$6:$B$271))=0,"",INDEX([2]pivotTable!AY$310:AY$615,MATCH(totalExpenditure!$A138,[2]pivotTable!$A$310:$A$615,0))/100*INDEX(gDP!BN$6:BN$271,MATCH(totalExpenditure!$A138,gDP!$B$6:$B$271)))</f>
        <v>#N/A</v>
      </c>
      <c r="CY138" s="77" t="e">
        <f>IF(INDEX([2]pivotTable!AZ$310:AZ$615,MATCH(totalExpenditure!$A138,[2]pivotTable!$A$310:$A$615,0))/100*INDEX(gDP!BO$6:BO$271,MATCH(totalExpenditure!$A138,gDP!$B$6:$B$271))=0,"",INDEX([2]pivotTable!AZ$310:AZ$615,MATCH(totalExpenditure!$A138,[2]pivotTable!$A$310:$A$615,0))/100*INDEX(gDP!BO$6:BO$271,MATCH(totalExpenditure!$A138,gDP!$B$6:$B$271)))</f>
        <v>#N/A</v>
      </c>
      <c r="CZ138" s="77" t="e">
        <f>IF(B138="","",IF(BA138="","",B138-B138+INDEX(gDP!Q$6:Q$271,MATCH(totalExpenditure!$A138,gDP!$B$6:$B$271))))</f>
        <v>#N/A</v>
      </c>
      <c r="DA138" s="77" t="e">
        <f>IF(C138="","",IF(BB138="","",C138-C138+INDEX(gDP!R$6:R$271,MATCH(totalExpenditure!$A138,gDP!$B$6:$B$271))))</f>
        <v>#N/A</v>
      </c>
      <c r="DB138" s="77" t="e">
        <f>IF(D138="","",IF(BC138="","",D138-D138+INDEX(gDP!S$6:S$271,MATCH(totalExpenditure!$A138,gDP!$B$6:$B$271))))</f>
        <v>#N/A</v>
      </c>
      <c r="DC138" s="77" t="e">
        <f>IF(E138="","",IF(BD138="","",E138-E138+INDEX(gDP!T$6:T$271,MATCH(totalExpenditure!$A138,gDP!$B$6:$B$271))))</f>
        <v>#N/A</v>
      </c>
      <c r="DD138" s="77" t="e">
        <f>IF(F138="","",IF(BE138="","",F138-F138+INDEX(gDP!U$6:U$271,MATCH(totalExpenditure!$A138,gDP!$B$6:$B$271))))</f>
        <v>#N/A</v>
      </c>
      <c r="DE138" s="77" t="e">
        <f>IF(G138="","",IF(BF138="","",G138-G138+INDEX(gDP!V$6:V$271,MATCH(totalExpenditure!$A138,gDP!$B$6:$B$271))))</f>
        <v>#N/A</v>
      </c>
      <c r="DF138" s="77" t="e">
        <f>IF(H138="","",IF(BG138="","",H138-H138+INDEX(gDP!W$6:W$271,MATCH(totalExpenditure!$A138,gDP!$B$6:$B$271))))</f>
        <v>#N/A</v>
      </c>
      <c r="DG138" s="77" t="e">
        <f>IF(I138="","",IF(BH138="","",I138-I138+INDEX(gDP!X$6:X$271,MATCH(totalExpenditure!$A138,gDP!$B$6:$B$271))))</f>
        <v>#N/A</v>
      </c>
      <c r="DH138" s="77" t="e">
        <f>IF(J138="","",IF(BI138="","",J138-J138+INDEX(gDP!Y$6:Y$271,MATCH(totalExpenditure!$A138,gDP!$B$6:$B$271))))</f>
        <v>#N/A</v>
      </c>
      <c r="DI138" s="77" t="e">
        <f>IF(K138="","",IF(BJ138="","",K138-K138+INDEX(gDP!Z$6:Z$271,MATCH(totalExpenditure!$A138,gDP!$B$6:$B$271))))</f>
        <v>#N/A</v>
      </c>
      <c r="DJ138" s="77" t="e">
        <f>IF(L138="","",IF(BK138="","",L138-L138+INDEX(gDP!AA$6:AA$271,MATCH(totalExpenditure!$A138,gDP!$B$6:$B$271))))</f>
        <v>#N/A</v>
      </c>
      <c r="DK138" s="77" t="e">
        <f>IF(M138="","",IF(BL138="","",M138-M138+INDEX(gDP!AB$6:AB$271,MATCH(totalExpenditure!$A138,gDP!$B$6:$B$271))))</f>
        <v>#N/A</v>
      </c>
      <c r="DL138" s="77" t="e">
        <f>IF(N138="","",IF(BM138="","",N138-N138+INDEX(gDP!AC$6:AC$271,MATCH(totalExpenditure!$A138,gDP!$B$6:$B$271))))</f>
        <v>#N/A</v>
      </c>
      <c r="DM138" s="77" t="e">
        <f>IF(O138="","",IF(BN138="","",O138-O138+INDEX(gDP!AD$6:AD$271,MATCH(totalExpenditure!$A138,gDP!$B$6:$B$271))))</f>
        <v>#N/A</v>
      </c>
      <c r="DN138" s="77" t="e">
        <f>IF(P138="","",IF(BO138="","",P138-P138+INDEX(gDP!AE$6:AE$271,MATCH(totalExpenditure!$A138,gDP!$B$6:$B$271))))</f>
        <v>#N/A</v>
      </c>
      <c r="DO138" s="77" t="e">
        <f>IF(Q138="","",IF(BP138="","",Q138-Q138+INDEX(gDP!AF$6:AF$271,MATCH(totalExpenditure!$A138,gDP!$B$6:$B$271))))</f>
        <v>#N/A</v>
      </c>
      <c r="DP138" s="77" t="e">
        <f>IF(R138="","",IF(BQ138="","",R138-R138+INDEX(gDP!AG$6:AG$271,MATCH(totalExpenditure!$A138,gDP!$B$6:$B$271))))</f>
        <v>#N/A</v>
      </c>
      <c r="DQ138" s="77" t="e">
        <f>IF(S138="","",IF(BR138="","",S138-S138+INDEX(gDP!AH$6:AH$271,MATCH(totalExpenditure!$A138,gDP!$B$6:$B$271))))</f>
        <v>#N/A</v>
      </c>
      <c r="DR138" s="77" t="e">
        <f>IF(T138="","",IF(BS138="","",T138-T138+INDEX(gDP!AI$6:AI$271,MATCH(totalExpenditure!$A138,gDP!$B$6:$B$271))))</f>
        <v>#N/A</v>
      </c>
      <c r="DS138" s="77" t="e">
        <f>IF(U138="","",IF(BT138="","",U138-U138+INDEX(gDP!AJ$6:AJ$271,MATCH(totalExpenditure!$A138,gDP!$B$6:$B$271))))</f>
        <v>#N/A</v>
      </c>
      <c r="DT138" s="77" t="e">
        <f>IF(V138="","",IF(BU138="","",V138-V138+INDEX(gDP!AK$6:AK$271,MATCH(totalExpenditure!$A138,gDP!$B$6:$B$271))))</f>
        <v>#N/A</v>
      </c>
      <c r="DU138" s="77" t="e">
        <f>IF(W138="","",IF(BV138="","",W138-W138+INDEX(gDP!AL$6:AL$271,MATCH(totalExpenditure!$A138,gDP!$B$6:$B$271))))</f>
        <v>#N/A</v>
      </c>
      <c r="DV138" s="77" t="e">
        <f>IF(X138="","",IF(BW138="","",X138-X138+INDEX(gDP!AM$6:AM$271,MATCH(totalExpenditure!$A138,gDP!$B$6:$B$271))))</f>
        <v>#N/A</v>
      </c>
      <c r="DW138" s="77" t="e">
        <f>IF(Y138="","",IF(BX138="","",Y138-Y138+INDEX(gDP!AN$6:AN$271,MATCH(totalExpenditure!$A138,gDP!$B$6:$B$271))))</f>
        <v>#N/A</v>
      </c>
      <c r="DX138" s="77" t="e">
        <f>IF(Z138="","",IF(BY138="","",Z138-Z138+INDEX(gDP!AO$6:AO$271,MATCH(totalExpenditure!$A138,gDP!$B$6:$B$271))))</f>
        <v>#N/A</v>
      </c>
      <c r="DY138" s="77" t="e">
        <f>IF(AA138="","",IF(BZ138="","",AA138-AA138+INDEX(gDP!AP$6:AP$271,MATCH(totalExpenditure!$A138,gDP!$B$6:$B$271))))</f>
        <v>#N/A</v>
      </c>
      <c r="DZ138" s="77" t="e">
        <f>IF(AB138="","",IF(CA138="","",AB138-AB138+INDEX(gDP!AQ$6:AQ$271,MATCH(totalExpenditure!$A138,gDP!$B$6:$B$271))))</f>
        <v>#N/A</v>
      </c>
      <c r="EA138" s="77" t="e">
        <f>IF(AC138="","",IF(CB138="","",AC138-AC138+INDEX(gDP!AR$6:AR$271,MATCH(totalExpenditure!$A138,gDP!$B$6:$B$271))))</f>
        <v>#N/A</v>
      </c>
      <c r="EB138" s="77" t="e">
        <f>IF(AD138="","",IF(CC138="","",AD138-AD138+INDEX(gDP!AS$6:AS$271,MATCH(totalExpenditure!$A138,gDP!$B$6:$B$271))))</f>
        <v>#N/A</v>
      </c>
      <c r="EC138" s="77" t="e">
        <f>IF(AE138="","",IF(CD138="","",AE138-AE138+INDEX(gDP!AT$6:AT$271,MATCH(totalExpenditure!$A138,gDP!$B$6:$B$271))))</f>
        <v>#N/A</v>
      </c>
      <c r="ED138" s="77" t="e">
        <f>IF(AF138="","",IF(CE138="","",AF138-AF138+INDEX(gDP!AU$6:AU$271,MATCH(totalExpenditure!$A138,gDP!$B$6:$B$271))))</f>
        <v>#N/A</v>
      </c>
      <c r="EE138" s="77" t="e">
        <f>IF(AG138="","",IF(CF138="","",AG138-AG138+INDEX(gDP!AV$6:AV$271,MATCH(totalExpenditure!$A138,gDP!$B$6:$B$271))))</f>
        <v>#N/A</v>
      </c>
      <c r="EF138" s="77" t="e">
        <f>IF(AH138="","",IF(CG138="","",AH138-AH138+INDEX(gDP!AW$6:AW$271,MATCH(totalExpenditure!$A138,gDP!$B$6:$B$271))))</f>
        <v>#N/A</v>
      </c>
      <c r="EG138" s="77" t="e">
        <f>IF(AI138="","",IF(CH138="","",AI138-AI138+INDEX(gDP!AX$6:AX$271,MATCH(totalExpenditure!$A138,gDP!$B$6:$B$271))))</f>
        <v>#N/A</v>
      </c>
      <c r="EH138" s="77" t="e">
        <f>IF(AJ138="","",IF(CI138="","",AJ138-AJ138+INDEX(gDP!AY$6:AY$271,MATCH(totalExpenditure!$A138,gDP!$B$6:$B$271))))</f>
        <v>#N/A</v>
      </c>
      <c r="EI138" s="77" t="e">
        <f>IF(AK138="","",IF(CJ138="","",AK138-AK138+INDEX(gDP!AZ$6:AZ$271,MATCH(totalExpenditure!$A138,gDP!$B$6:$B$271))))</f>
        <v>#N/A</v>
      </c>
      <c r="EJ138" s="77" t="e">
        <f>IF(AL138="","",IF(CK138="","",AL138-AL138+INDEX(gDP!BA$6:BA$271,MATCH(totalExpenditure!$A138,gDP!$B$6:$B$271))))</f>
        <v>#N/A</v>
      </c>
      <c r="EK138" s="77" t="e">
        <f>IF(AM138="","",IF(CL138="","",AM138-AM138+INDEX(gDP!BB$6:BB$271,MATCH(totalExpenditure!$A138,gDP!$B$6:$B$271))))</f>
        <v>#N/A</v>
      </c>
      <c r="EL138" s="77" t="e">
        <f>IF(AN138="","",IF(CM138="","",AN138-AN138+INDEX(gDP!BC$6:BC$271,MATCH(totalExpenditure!$A138,gDP!$B$6:$B$271))))</f>
        <v>#N/A</v>
      </c>
      <c r="EM138" s="77" t="e">
        <f>IF(AO138="","",IF(CN138="","",AO138-AO138+INDEX(gDP!BD$6:BD$271,MATCH(totalExpenditure!$A138,gDP!$B$6:$B$271))))</f>
        <v>#N/A</v>
      </c>
      <c r="EN138" s="77" t="e">
        <f>IF(AP138="","",IF(CO138="","",AP138-AP138+INDEX(gDP!BE$6:BE$271,MATCH(totalExpenditure!$A138,gDP!$B$6:$B$271))))</f>
        <v>#N/A</v>
      </c>
      <c r="EO138" s="77" t="e">
        <f>IF(AQ138="","",IF(CP138="","",AQ138-AQ138+INDEX(gDP!BF$6:BF$271,MATCH(totalExpenditure!$A138,gDP!$B$6:$B$271))))</f>
        <v>#N/A</v>
      </c>
      <c r="EP138" s="77" t="e">
        <f>IF(AR138="","",IF(CQ138="","",AR138-AR138+INDEX(gDP!BG$6:BG$271,MATCH(totalExpenditure!$A138,gDP!$B$6:$B$271))))</f>
        <v>#N/A</v>
      </c>
      <c r="EQ138" s="77" t="e">
        <f>IF(AS138="","",IF(CR138="","",AS138-AS138+INDEX(gDP!BH$6:BH$271,MATCH(totalExpenditure!$A138,gDP!$B$6:$B$271))))</f>
        <v>#N/A</v>
      </c>
      <c r="ER138" s="77" t="e">
        <f>IF(AT138="","",IF(CS138="","",AT138-AT138+INDEX(gDP!BI$6:BI$271,MATCH(totalExpenditure!$A138,gDP!$B$6:$B$271))))</f>
        <v>#N/A</v>
      </c>
      <c r="ES138" s="77" t="e">
        <f>IF(AU138="","",IF(CT138="","",AU138-AU138+INDEX(gDP!BJ$6:BJ$271,MATCH(totalExpenditure!$A138,gDP!$B$6:$B$271))))</f>
        <v>#N/A</v>
      </c>
      <c r="ET138" s="77" t="e">
        <f>IF(AV138="","",IF(CU138="","",AV138-AV138+INDEX(gDP!BK$6:BK$271,MATCH(totalExpenditure!$A138,gDP!$B$6:$B$271))))</f>
        <v>#N/A</v>
      </c>
      <c r="EU138" s="77" t="e">
        <f>IF(AW138="","",IF(CV138="","",AW138-AW138+INDEX(gDP!BL$6:BL$271,MATCH(totalExpenditure!$A138,gDP!$B$6:$B$271))))</f>
        <v>#N/A</v>
      </c>
      <c r="EV138" s="77" t="e">
        <f>IF(AX138="","",IF(CW138="","",AX138-AX138+INDEX(gDP!BM$6:BM$271,MATCH(totalExpenditure!$A138,gDP!$B$6:$B$271))))</f>
        <v>#N/A</v>
      </c>
      <c r="EW138" s="77" t="e">
        <f>IF(AY138="","",IF(CX138="","",AY138-AY138+INDEX(gDP!BN$6:BN$271,MATCH(totalExpenditure!$A138,gDP!$B$6:$B$271))))</f>
        <v>#N/A</v>
      </c>
      <c r="EX138" s="77" t="e">
        <f>IF(AZ138="","",IF(CY138="","",AZ138-AZ138+INDEX(gDP!BO$6:BO$271,MATCH(totalExpenditure!$A138,gDP!$B$6:$B$271))))</f>
        <v>#N/A</v>
      </c>
    </row>
    <row r="139" spans="1:154" x14ac:dyDescent="0.35">
      <c r="A139" t="s">
        <v>487</v>
      </c>
      <c r="B139" s="77" t="e">
        <f>IF(INDEX([2]pivotTable!B$3:B$308,MATCH(totalExpenditure!$A139,[2]pivotTable!$A$3:$A$308,0))/100*INDEX(gDP!Q$6:Q$271,MATCH(totalExpenditure!$A139,gDP!$B$6:$B$271))=0,"",INDEX([2]pivotTable!B$3:B$308,MATCH(totalExpenditure!$A139,[2]pivotTable!$A$3:$A$308,0))/100*INDEX(gDP!Q$6:Q$271,MATCH(totalExpenditure!$A139,gDP!$B$6:$B$271)))</f>
        <v>#N/A</v>
      </c>
      <c r="C139" s="77" t="e">
        <f>IF(INDEX([2]pivotTable!C$3:C$308,MATCH(totalExpenditure!$A139,[2]pivotTable!$A$3:$A$308,0))/100*INDEX(gDP!R$6:R$271,MATCH(totalExpenditure!$A139,gDP!$B$6:$B$271))=0,"",INDEX([2]pivotTable!C$3:C$308,MATCH(totalExpenditure!$A139,[2]pivotTable!$A$3:$A$308,0))/100*INDEX(gDP!R$6:R$271,MATCH(totalExpenditure!$A139,gDP!$B$6:$B$271)))</f>
        <v>#N/A</v>
      </c>
      <c r="D139" s="77" t="e">
        <f>IF(INDEX([2]pivotTable!D$3:D$308,MATCH(totalExpenditure!$A139,[2]pivotTable!$A$3:$A$308,0))/100*INDEX(gDP!S$6:S$271,MATCH(totalExpenditure!$A139,gDP!$B$6:$B$271))=0,"",INDEX([2]pivotTable!D$3:D$308,MATCH(totalExpenditure!$A139,[2]pivotTable!$A$3:$A$308,0))/100*INDEX(gDP!S$6:S$271,MATCH(totalExpenditure!$A139,gDP!$B$6:$B$271)))</f>
        <v>#N/A</v>
      </c>
      <c r="E139" s="77" t="e">
        <f>IF(INDEX([2]pivotTable!E$3:E$308,MATCH(totalExpenditure!$A139,[2]pivotTable!$A$3:$A$308,0))/100*INDEX(gDP!T$6:T$271,MATCH(totalExpenditure!$A139,gDP!$B$6:$B$271))=0,"",INDEX([2]pivotTable!E$3:E$308,MATCH(totalExpenditure!$A139,[2]pivotTable!$A$3:$A$308,0))/100*INDEX(gDP!T$6:T$271,MATCH(totalExpenditure!$A139,gDP!$B$6:$B$271)))</f>
        <v>#N/A</v>
      </c>
      <c r="F139" s="77" t="e">
        <f>IF(INDEX([2]pivotTable!F$3:F$308,MATCH(totalExpenditure!$A139,[2]pivotTable!$A$3:$A$308,0))/100*INDEX(gDP!U$6:U$271,MATCH(totalExpenditure!$A139,gDP!$B$6:$B$271))=0,"",INDEX([2]pivotTable!F$3:F$308,MATCH(totalExpenditure!$A139,[2]pivotTable!$A$3:$A$308,0))/100*INDEX(gDP!U$6:U$271,MATCH(totalExpenditure!$A139,gDP!$B$6:$B$271)))</f>
        <v>#N/A</v>
      </c>
      <c r="G139" s="77" t="e">
        <f>IF(INDEX([2]pivotTable!G$3:G$308,MATCH(totalExpenditure!$A139,[2]pivotTable!$A$3:$A$308,0))/100*INDEX(gDP!V$6:V$271,MATCH(totalExpenditure!$A139,gDP!$B$6:$B$271))=0,"",INDEX([2]pivotTable!G$3:G$308,MATCH(totalExpenditure!$A139,[2]pivotTable!$A$3:$A$308,0))/100*INDEX(gDP!V$6:V$271,MATCH(totalExpenditure!$A139,gDP!$B$6:$B$271)))</f>
        <v>#N/A</v>
      </c>
      <c r="H139" s="77" t="e">
        <f>IF(INDEX([2]pivotTable!H$3:H$308,MATCH(totalExpenditure!$A139,[2]pivotTable!$A$3:$A$308,0))/100*INDEX(gDP!W$6:W$271,MATCH(totalExpenditure!$A139,gDP!$B$6:$B$271))=0,"",INDEX([2]pivotTable!H$3:H$308,MATCH(totalExpenditure!$A139,[2]pivotTable!$A$3:$A$308,0))/100*INDEX(gDP!W$6:W$271,MATCH(totalExpenditure!$A139,gDP!$B$6:$B$271)))</f>
        <v>#N/A</v>
      </c>
      <c r="I139" s="77" t="e">
        <f>IF(INDEX([2]pivotTable!I$3:I$308,MATCH(totalExpenditure!$A139,[2]pivotTable!$A$3:$A$308,0))/100*INDEX(gDP!X$6:X$271,MATCH(totalExpenditure!$A139,gDP!$B$6:$B$271))=0,"",INDEX([2]pivotTable!I$3:I$308,MATCH(totalExpenditure!$A139,[2]pivotTable!$A$3:$A$308,0))/100*INDEX(gDP!X$6:X$271,MATCH(totalExpenditure!$A139,gDP!$B$6:$B$271)))</f>
        <v>#N/A</v>
      </c>
      <c r="J139" s="77" t="e">
        <f>IF(INDEX([2]pivotTable!J$3:J$308,MATCH(totalExpenditure!$A139,[2]pivotTable!$A$3:$A$308,0))/100*INDEX(gDP!Y$6:Y$271,MATCH(totalExpenditure!$A139,gDP!$B$6:$B$271))=0,"",INDEX([2]pivotTable!J$3:J$308,MATCH(totalExpenditure!$A139,[2]pivotTable!$A$3:$A$308,0))/100*INDEX(gDP!Y$6:Y$271,MATCH(totalExpenditure!$A139,gDP!$B$6:$B$271)))</f>
        <v>#N/A</v>
      </c>
      <c r="K139" s="77" t="e">
        <f>IF(INDEX([2]pivotTable!K$3:K$308,MATCH(totalExpenditure!$A139,[2]pivotTable!$A$3:$A$308,0))/100*INDEX(gDP!Z$6:Z$271,MATCH(totalExpenditure!$A139,gDP!$B$6:$B$271))=0,"",INDEX([2]pivotTable!K$3:K$308,MATCH(totalExpenditure!$A139,[2]pivotTable!$A$3:$A$308,0))/100*INDEX(gDP!Z$6:Z$271,MATCH(totalExpenditure!$A139,gDP!$B$6:$B$271)))</f>
        <v>#N/A</v>
      </c>
      <c r="L139" s="77" t="e">
        <f>IF(INDEX([2]pivotTable!L$3:L$308,MATCH(totalExpenditure!$A139,[2]pivotTable!$A$3:$A$308,0))/100*INDEX(gDP!AA$6:AA$271,MATCH(totalExpenditure!$A139,gDP!$B$6:$B$271))=0,"",INDEX([2]pivotTable!L$3:L$308,MATCH(totalExpenditure!$A139,[2]pivotTable!$A$3:$A$308,0))/100*INDEX(gDP!AA$6:AA$271,MATCH(totalExpenditure!$A139,gDP!$B$6:$B$271)))</f>
        <v>#N/A</v>
      </c>
      <c r="M139" s="77" t="e">
        <f>IF(INDEX([2]pivotTable!M$3:M$308,MATCH(totalExpenditure!$A139,[2]pivotTable!$A$3:$A$308,0))/100*INDEX(gDP!AB$6:AB$271,MATCH(totalExpenditure!$A139,gDP!$B$6:$B$271))=0,"",INDEX([2]pivotTable!M$3:M$308,MATCH(totalExpenditure!$A139,[2]pivotTable!$A$3:$A$308,0))/100*INDEX(gDP!AB$6:AB$271,MATCH(totalExpenditure!$A139,gDP!$B$6:$B$271)))</f>
        <v>#N/A</v>
      </c>
      <c r="N139" s="77" t="e">
        <f>IF(INDEX([2]pivotTable!N$3:N$308,MATCH(totalExpenditure!$A139,[2]pivotTable!$A$3:$A$308,0))/100*INDEX(gDP!AC$6:AC$271,MATCH(totalExpenditure!$A139,gDP!$B$6:$B$271))=0,"",INDEX([2]pivotTable!N$3:N$308,MATCH(totalExpenditure!$A139,[2]pivotTable!$A$3:$A$308,0))/100*INDEX(gDP!AC$6:AC$271,MATCH(totalExpenditure!$A139,gDP!$B$6:$B$271)))</f>
        <v>#N/A</v>
      </c>
      <c r="O139" s="77" t="e">
        <f>IF(INDEX([2]pivotTable!O$3:O$308,MATCH(totalExpenditure!$A139,[2]pivotTable!$A$3:$A$308,0))/100*INDEX(gDP!AD$6:AD$271,MATCH(totalExpenditure!$A139,gDP!$B$6:$B$271))=0,"",INDEX([2]pivotTable!O$3:O$308,MATCH(totalExpenditure!$A139,[2]pivotTable!$A$3:$A$308,0))/100*INDEX(gDP!AD$6:AD$271,MATCH(totalExpenditure!$A139,gDP!$B$6:$B$271)))</f>
        <v>#N/A</v>
      </c>
      <c r="P139" s="77" t="e">
        <f>IF(INDEX([2]pivotTable!P$3:P$308,MATCH(totalExpenditure!$A139,[2]pivotTable!$A$3:$A$308,0))/100*INDEX(gDP!AE$6:AE$271,MATCH(totalExpenditure!$A139,gDP!$B$6:$B$271))=0,"",INDEX([2]pivotTable!P$3:P$308,MATCH(totalExpenditure!$A139,[2]pivotTable!$A$3:$A$308,0))/100*INDEX(gDP!AE$6:AE$271,MATCH(totalExpenditure!$A139,gDP!$B$6:$B$271)))</f>
        <v>#N/A</v>
      </c>
      <c r="Q139" s="77" t="e">
        <f>IF(INDEX([2]pivotTable!Q$3:Q$308,MATCH(totalExpenditure!$A139,[2]pivotTable!$A$3:$A$308,0))/100*INDEX(gDP!AF$6:AF$271,MATCH(totalExpenditure!$A139,gDP!$B$6:$B$271))=0,"",INDEX([2]pivotTable!Q$3:Q$308,MATCH(totalExpenditure!$A139,[2]pivotTable!$A$3:$A$308,0))/100*INDEX(gDP!AF$6:AF$271,MATCH(totalExpenditure!$A139,gDP!$B$6:$B$271)))</f>
        <v>#N/A</v>
      </c>
      <c r="R139" s="77" t="e">
        <f>IF(INDEX([2]pivotTable!R$3:R$308,MATCH(totalExpenditure!$A139,[2]pivotTable!$A$3:$A$308,0))/100*INDEX(gDP!AG$6:AG$271,MATCH(totalExpenditure!$A139,gDP!$B$6:$B$271))=0,"",INDEX([2]pivotTable!R$3:R$308,MATCH(totalExpenditure!$A139,[2]pivotTable!$A$3:$A$308,0))/100*INDEX(gDP!AG$6:AG$271,MATCH(totalExpenditure!$A139,gDP!$B$6:$B$271)))</f>
        <v>#N/A</v>
      </c>
      <c r="S139" s="77" t="e">
        <f>IF(INDEX([2]pivotTable!S$3:S$308,MATCH(totalExpenditure!$A139,[2]pivotTable!$A$3:$A$308,0))/100*INDEX(gDP!AH$6:AH$271,MATCH(totalExpenditure!$A139,gDP!$B$6:$B$271))=0,"",INDEX([2]pivotTable!S$3:S$308,MATCH(totalExpenditure!$A139,[2]pivotTable!$A$3:$A$308,0))/100*INDEX(gDP!AH$6:AH$271,MATCH(totalExpenditure!$A139,gDP!$B$6:$B$271)))</f>
        <v>#N/A</v>
      </c>
      <c r="T139" s="77" t="e">
        <f>IF(INDEX([2]pivotTable!T$3:T$308,MATCH(totalExpenditure!$A139,[2]pivotTable!$A$3:$A$308,0))/100*INDEX(gDP!AI$6:AI$271,MATCH(totalExpenditure!$A139,gDP!$B$6:$B$271))=0,"",INDEX([2]pivotTable!T$3:T$308,MATCH(totalExpenditure!$A139,[2]pivotTable!$A$3:$A$308,0))/100*INDEX(gDP!AI$6:AI$271,MATCH(totalExpenditure!$A139,gDP!$B$6:$B$271)))</f>
        <v>#N/A</v>
      </c>
      <c r="U139" s="77" t="e">
        <f>IF(INDEX([2]pivotTable!U$3:U$308,MATCH(totalExpenditure!$A139,[2]pivotTable!$A$3:$A$308,0))/100*INDEX(gDP!AJ$6:AJ$271,MATCH(totalExpenditure!$A139,gDP!$B$6:$B$271))=0,"",INDEX([2]pivotTable!U$3:U$308,MATCH(totalExpenditure!$A139,[2]pivotTable!$A$3:$A$308,0))/100*INDEX(gDP!AJ$6:AJ$271,MATCH(totalExpenditure!$A139,gDP!$B$6:$B$271)))</f>
        <v>#N/A</v>
      </c>
      <c r="V139" s="77" t="e">
        <f>IF(INDEX([2]pivotTable!V$3:V$308,MATCH(totalExpenditure!$A139,[2]pivotTable!$A$3:$A$308,0))/100*INDEX(gDP!AK$6:AK$271,MATCH(totalExpenditure!$A139,gDP!$B$6:$B$271))=0,"",INDEX([2]pivotTable!V$3:V$308,MATCH(totalExpenditure!$A139,[2]pivotTable!$A$3:$A$308,0))/100*INDEX(gDP!AK$6:AK$271,MATCH(totalExpenditure!$A139,gDP!$B$6:$B$271)))</f>
        <v>#N/A</v>
      </c>
      <c r="W139" s="77" t="e">
        <f>IF(INDEX([2]pivotTable!W$3:W$308,MATCH(totalExpenditure!$A139,[2]pivotTable!$A$3:$A$308,0))/100*INDEX(gDP!AL$6:AL$271,MATCH(totalExpenditure!$A139,gDP!$B$6:$B$271))=0,"",INDEX([2]pivotTable!W$3:W$308,MATCH(totalExpenditure!$A139,[2]pivotTable!$A$3:$A$308,0))/100*INDEX(gDP!AL$6:AL$271,MATCH(totalExpenditure!$A139,gDP!$B$6:$B$271)))</f>
        <v>#N/A</v>
      </c>
      <c r="X139" s="77" t="e">
        <f>IF(INDEX([2]pivotTable!X$3:X$308,MATCH(totalExpenditure!$A139,[2]pivotTable!$A$3:$A$308,0))/100*INDEX(gDP!AM$6:AM$271,MATCH(totalExpenditure!$A139,gDP!$B$6:$B$271))=0,"",INDEX([2]pivotTable!X$3:X$308,MATCH(totalExpenditure!$A139,[2]pivotTable!$A$3:$A$308,0))/100*INDEX(gDP!AM$6:AM$271,MATCH(totalExpenditure!$A139,gDP!$B$6:$B$271)))</f>
        <v>#N/A</v>
      </c>
      <c r="Y139" s="77" t="e">
        <f>IF(INDEX([2]pivotTable!Y$3:Y$308,MATCH(totalExpenditure!$A139,[2]pivotTable!$A$3:$A$308,0))/100*INDEX(gDP!AN$6:AN$271,MATCH(totalExpenditure!$A139,gDP!$B$6:$B$271))=0,"",INDEX([2]pivotTable!Y$3:Y$308,MATCH(totalExpenditure!$A139,[2]pivotTable!$A$3:$A$308,0))/100*INDEX(gDP!AN$6:AN$271,MATCH(totalExpenditure!$A139,gDP!$B$6:$B$271)))</f>
        <v>#N/A</v>
      </c>
      <c r="Z139" s="77" t="e">
        <f>IF(INDEX([2]pivotTable!Z$3:Z$308,MATCH(totalExpenditure!$A139,[2]pivotTable!$A$3:$A$308,0))/100*INDEX(gDP!AO$6:AO$271,MATCH(totalExpenditure!$A139,gDP!$B$6:$B$271))=0,"",INDEX([2]pivotTable!Z$3:Z$308,MATCH(totalExpenditure!$A139,[2]pivotTable!$A$3:$A$308,0))/100*INDEX(gDP!AO$6:AO$271,MATCH(totalExpenditure!$A139,gDP!$B$6:$B$271)))</f>
        <v>#N/A</v>
      </c>
      <c r="AA139" s="77" t="e">
        <f>IF(INDEX([2]pivotTable!AA$3:AA$308,MATCH(totalExpenditure!$A139,[2]pivotTable!$A$3:$A$308,0))/100*INDEX(gDP!AP$6:AP$271,MATCH(totalExpenditure!$A139,gDP!$B$6:$B$271))=0,"",INDEX([2]pivotTable!AA$3:AA$308,MATCH(totalExpenditure!$A139,[2]pivotTable!$A$3:$A$308,0))/100*INDEX(gDP!AP$6:AP$271,MATCH(totalExpenditure!$A139,gDP!$B$6:$B$271)))</f>
        <v>#N/A</v>
      </c>
      <c r="AB139" s="77" t="e">
        <f>IF(INDEX([2]pivotTable!AB$3:AB$308,MATCH(totalExpenditure!$A139,[2]pivotTable!$A$3:$A$308,0))/100*INDEX(gDP!AQ$6:AQ$271,MATCH(totalExpenditure!$A139,gDP!$B$6:$B$271))=0,"",INDEX([2]pivotTable!AB$3:AB$308,MATCH(totalExpenditure!$A139,[2]pivotTable!$A$3:$A$308,0))/100*INDEX(gDP!AQ$6:AQ$271,MATCH(totalExpenditure!$A139,gDP!$B$6:$B$271)))</f>
        <v>#N/A</v>
      </c>
      <c r="AC139" s="77" t="e">
        <f>IF(INDEX([2]pivotTable!AC$3:AC$308,MATCH(totalExpenditure!$A139,[2]pivotTable!$A$3:$A$308,0))/100*INDEX(gDP!AR$6:AR$271,MATCH(totalExpenditure!$A139,gDP!$B$6:$B$271))=0,"",INDEX([2]pivotTable!AC$3:AC$308,MATCH(totalExpenditure!$A139,[2]pivotTable!$A$3:$A$308,0))/100*INDEX(gDP!AR$6:AR$271,MATCH(totalExpenditure!$A139,gDP!$B$6:$B$271)))</f>
        <v>#N/A</v>
      </c>
      <c r="AD139" s="77" t="e">
        <f>IF(INDEX([2]pivotTable!AD$3:AD$308,MATCH(totalExpenditure!$A139,[2]pivotTable!$A$3:$A$308,0))/100*INDEX(gDP!AS$6:AS$271,MATCH(totalExpenditure!$A139,gDP!$B$6:$B$271))=0,"",INDEX([2]pivotTable!AD$3:AD$308,MATCH(totalExpenditure!$A139,[2]pivotTable!$A$3:$A$308,0))/100*INDEX(gDP!AS$6:AS$271,MATCH(totalExpenditure!$A139,gDP!$B$6:$B$271)))</f>
        <v>#N/A</v>
      </c>
      <c r="AE139" s="77" t="e">
        <f>IF(INDEX([2]pivotTable!AE$3:AE$308,MATCH(totalExpenditure!$A139,[2]pivotTable!$A$3:$A$308,0))/100*INDEX(gDP!AT$6:AT$271,MATCH(totalExpenditure!$A139,gDP!$B$6:$B$271))=0,"",INDEX([2]pivotTable!AE$3:AE$308,MATCH(totalExpenditure!$A139,[2]pivotTable!$A$3:$A$308,0))/100*INDEX(gDP!AT$6:AT$271,MATCH(totalExpenditure!$A139,gDP!$B$6:$B$271)))</f>
        <v>#N/A</v>
      </c>
      <c r="AF139" s="77" t="e">
        <f>IF(INDEX([2]pivotTable!AF$3:AF$308,MATCH(totalExpenditure!$A139,[2]pivotTable!$A$3:$A$308,0))/100*INDEX(gDP!AU$6:AU$271,MATCH(totalExpenditure!$A139,gDP!$B$6:$B$271))=0,"",INDEX([2]pivotTable!AF$3:AF$308,MATCH(totalExpenditure!$A139,[2]pivotTable!$A$3:$A$308,0))/100*INDEX(gDP!AU$6:AU$271,MATCH(totalExpenditure!$A139,gDP!$B$6:$B$271)))</f>
        <v>#N/A</v>
      </c>
      <c r="AG139" s="77" t="e">
        <f>IF(INDEX([2]pivotTable!AG$3:AG$308,MATCH(totalExpenditure!$A139,[2]pivotTable!$A$3:$A$308,0))/100*INDEX(gDP!AV$6:AV$271,MATCH(totalExpenditure!$A139,gDP!$B$6:$B$271))=0,"",INDEX([2]pivotTable!AG$3:AG$308,MATCH(totalExpenditure!$A139,[2]pivotTable!$A$3:$A$308,0))/100*INDEX(gDP!AV$6:AV$271,MATCH(totalExpenditure!$A139,gDP!$B$6:$B$271)))</f>
        <v>#N/A</v>
      </c>
      <c r="AH139" s="77" t="e">
        <f>IF(INDEX([2]pivotTable!AH$3:AH$308,MATCH(totalExpenditure!$A139,[2]pivotTable!$A$3:$A$308,0))/100*INDEX(gDP!AW$6:AW$271,MATCH(totalExpenditure!$A139,gDP!$B$6:$B$271))=0,"",INDEX([2]pivotTable!AH$3:AH$308,MATCH(totalExpenditure!$A139,[2]pivotTable!$A$3:$A$308,0))/100*INDEX(gDP!AW$6:AW$271,MATCH(totalExpenditure!$A139,gDP!$B$6:$B$271)))</f>
        <v>#N/A</v>
      </c>
      <c r="AI139" s="77" t="e">
        <f>IF(INDEX([2]pivotTable!AI$3:AI$308,MATCH(totalExpenditure!$A139,[2]pivotTable!$A$3:$A$308,0))/100*INDEX(gDP!AX$6:AX$271,MATCH(totalExpenditure!$A139,gDP!$B$6:$B$271))=0,"",INDEX([2]pivotTable!AI$3:AI$308,MATCH(totalExpenditure!$A139,[2]pivotTable!$A$3:$A$308,0))/100*INDEX(gDP!AX$6:AX$271,MATCH(totalExpenditure!$A139,gDP!$B$6:$B$271)))</f>
        <v>#N/A</v>
      </c>
      <c r="AJ139" s="77" t="e">
        <f>IF(INDEX([2]pivotTable!AJ$3:AJ$308,MATCH(totalExpenditure!$A139,[2]pivotTable!$A$3:$A$308,0))/100*INDEX(gDP!AY$6:AY$271,MATCH(totalExpenditure!$A139,gDP!$B$6:$B$271))=0,"",INDEX([2]pivotTable!AJ$3:AJ$308,MATCH(totalExpenditure!$A139,[2]pivotTable!$A$3:$A$308,0))/100*INDEX(gDP!AY$6:AY$271,MATCH(totalExpenditure!$A139,gDP!$B$6:$B$271)))</f>
        <v>#N/A</v>
      </c>
      <c r="AK139" s="77" t="e">
        <f>IF(INDEX([2]pivotTable!AK$3:AK$308,MATCH(totalExpenditure!$A139,[2]pivotTable!$A$3:$A$308,0))/100*INDEX(gDP!AZ$6:AZ$271,MATCH(totalExpenditure!$A139,gDP!$B$6:$B$271))=0,"",INDEX([2]pivotTable!AK$3:AK$308,MATCH(totalExpenditure!$A139,[2]pivotTable!$A$3:$A$308,0))/100*INDEX(gDP!AZ$6:AZ$271,MATCH(totalExpenditure!$A139,gDP!$B$6:$B$271)))</f>
        <v>#N/A</v>
      </c>
      <c r="AL139" s="77" t="e">
        <f>IF(INDEX([2]pivotTable!AL$3:AL$308,MATCH(totalExpenditure!$A139,[2]pivotTable!$A$3:$A$308,0))/100*INDEX(gDP!BA$6:BA$271,MATCH(totalExpenditure!$A139,gDP!$B$6:$B$271))=0,"",INDEX([2]pivotTable!AL$3:AL$308,MATCH(totalExpenditure!$A139,[2]pivotTable!$A$3:$A$308,0))/100*INDEX(gDP!BA$6:BA$271,MATCH(totalExpenditure!$A139,gDP!$B$6:$B$271)))</f>
        <v>#N/A</v>
      </c>
      <c r="AM139" s="77" t="e">
        <f>IF(INDEX([2]pivotTable!AM$3:AM$308,MATCH(totalExpenditure!$A139,[2]pivotTable!$A$3:$A$308,0))/100*INDEX(gDP!BB$6:BB$271,MATCH(totalExpenditure!$A139,gDP!$B$6:$B$271))=0,"",INDEX([2]pivotTable!AM$3:AM$308,MATCH(totalExpenditure!$A139,[2]pivotTable!$A$3:$A$308,0))/100*INDEX(gDP!BB$6:BB$271,MATCH(totalExpenditure!$A139,gDP!$B$6:$B$271)))</f>
        <v>#N/A</v>
      </c>
      <c r="AN139" s="77" t="e">
        <f>IF(INDEX([2]pivotTable!AN$3:AN$308,MATCH(totalExpenditure!$A139,[2]pivotTable!$A$3:$A$308,0))/100*INDEX(gDP!BC$6:BC$271,MATCH(totalExpenditure!$A139,gDP!$B$6:$B$271))=0,"",INDEX([2]pivotTable!AN$3:AN$308,MATCH(totalExpenditure!$A139,[2]pivotTable!$A$3:$A$308,0))/100*INDEX(gDP!BC$6:BC$271,MATCH(totalExpenditure!$A139,gDP!$B$6:$B$271)))</f>
        <v>#N/A</v>
      </c>
      <c r="AO139" s="77" t="e">
        <f>IF(INDEX([2]pivotTable!AO$3:AO$308,MATCH(totalExpenditure!$A139,[2]pivotTable!$A$3:$A$308,0))/100*INDEX(gDP!BD$6:BD$271,MATCH(totalExpenditure!$A139,gDP!$B$6:$B$271))=0,"",INDEX([2]pivotTable!AO$3:AO$308,MATCH(totalExpenditure!$A139,[2]pivotTable!$A$3:$A$308,0))/100*INDEX(gDP!BD$6:BD$271,MATCH(totalExpenditure!$A139,gDP!$B$6:$B$271)))</f>
        <v>#N/A</v>
      </c>
      <c r="AP139" s="77" t="e">
        <f>IF(INDEX([2]pivotTable!AP$3:AP$308,MATCH(totalExpenditure!$A139,[2]pivotTable!$A$3:$A$308,0))/100*INDEX(gDP!BE$6:BE$271,MATCH(totalExpenditure!$A139,gDP!$B$6:$B$271))=0,"",INDEX([2]pivotTable!AP$3:AP$308,MATCH(totalExpenditure!$A139,[2]pivotTable!$A$3:$A$308,0))/100*INDEX(gDP!BE$6:BE$271,MATCH(totalExpenditure!$A139,gDP!$B$6:$B$271)))</f>
        <v>#N/A</v>
      </c>
      <c r="AQ139" s="77" t="e">
        <f>IF(INDEX([2]pivotTable!AQ$3:AQ$308,MATCH(totalExpenditure!$A139,[2]pivotTable!$A$3:$A$308,0))/100*INDEX(gDP!BF$6:BF$271,MATCH(totalExpenditure!$A139,gDP!$B$6:$B$271))=0,"",INDEX([2]pivotTable!AQ$3:AQ$308,MATCH(totalExpenditure!$A139,[2]pivotTable!$A$3:$A$308,0))/100*INDEX(gDP!BF$6:BF$271,MATCH(totalExpenditure!$A139,gDP!$B$6:$B$271)))</f>
        <v>#N/A</v>
      </c>
      <c r="AR139" s="77" t="e">
        <f>IF(INDEX([2]pivotTable!AR$3:AR$308,MATCH(totalExpenditure!$A139,[2]pivotTable!$A$3:$A$308,0))/100*INDEX(gDP!BG$6:BG$271,MATCH(totalExpenditure!$A139,gDP!$B$6:$B$271))=0,"",INDEX([2]pivotTable!AR$3:AR$308,MATCH(totalExpenditure!$A139,[2]pivotTable!$A$3:$A$308,0))/100*INDEX(gDP!BG$6:BG$271,MATCH(totalExpenditure!$A139,gDP!$B$6:$B$271)))</f>
        <v>#N/A</v>
      </c>
      <c r="AS139" s="77" t="e">
        <f>IF(INDEX([2]pivotTable!AS$3:AS$308,MATCH(totalExpenditure!$A139,[2]pivotTable!$A$3:$A$308,0))/100*INDEX(gDP!BH$6:BH$271,MATCH(totalExpenditure!$A139,gDP!$B$6:$B$271))=0,"",INDEX([2]pivotTable!AS$3:AS$308,MATCH(totalExpenditure!$A139,[2]pivotTable!$A$3:$A$308,0))/100*INDEX(gDP!BH$6:BH$271,MATCH(totalExpenditure!$A139,gDP!$B$6:$B$271)))</f>
        <v>#N/A</v>
      </c>
      <c r="AT139" s="77" t="e">
        <f>IF(INDEX([2]pivotTable!AT$3:AT$308,MATCH(totalExpenditure!$A139,[2]pivotTable!$A$3:$A$308,0))/100*INDEX(gDP!BI$6:BI$271,MATCH(totalExpenditure!$A139,gDP!$B$6:$B$271))=0,"",INDEX([2]pivotTable!AT$3:AT$308,MATCH(totalExpenditure!$A139,[2]pivotTable!$A$3:$A$308,0))/100*INDEX(gDP!BI$6:BI$271,MATCH(totalExpenditure!$A139,gDP!$B$6:$B$271)))</f>
        <v>#N/A</v>
      </c>
      <c r="AU139" s="77" t="e">
        <f>IF(INDEX([2]pivotTable!AU$3:AU$308,MATCH(totalExpenditure!$A139,[2]pivotTable!$A$3:$A$308,0))/100*INDEX(gDP!BJ$6:BJ$271,MATCH(totalExpenditure!$A139,gDP!$B$6:$B$271))=0,"",INDEX([2]pivotTable!AU$3:AU$308,MATCH(totalExpenditure!$A139,[2]pivotTable!$A$3:$A$308,0))/100*INDEX(gDP!BJ$6:BJ$271,MATCH(totalExpenditure!$A139,gDP!$B$6:$B$271)))</f>
        <v>#N/A</v>
      </c>
      <c r="AV139" s="77" t="e">
        <f>IF(INDEX([2]pivotTable!AV$3:AV$308,MATCH(totalExpenditure!$A139,[2]pivotTable!$A$3:$A$308,0))/100*INDEX(gDP!BK$6:BK$271,MATCH(totalExpenditure!$A139,gDP!$B$6:$B$271))=0,"",INDEX([2]pivotTable!AV$3:AV$308,MATCH(totalExpenditure!$A139,[2]pivotTable!$A$3:$A$308,0))/100*INDEX(gDP!BK$6:BK$271,MATCH(totalExpenditure!$A139,gDP!$B$6:$B$271)))</f>
        <v>#N/A</v>
      </c>
      <c r="AW139" s="77" t="e">
        <f>IF(INDEX([2]pivotTable!AW$3:AW$308,MATCH(totalExpenditure!$A139,[2]pivotTable!$A$3:$A$308,0))/100*INDEX(gDP!BL$6:BL$271,MATCH(totalExpenditure!$A139,gDP!$B$6:$B$271))=0,"",INDEX([2]pivotTable!AW$3:AW$308,MATCH(totalExpenditure!$A139,[2]pivotTable!$A$3:$A$308,0))/100*INDEX(gDP!BL$6:BL$271,MATCH(totalExpenditure!$A139,gDP!$B$6:$B$271)))</f>
        <v>#N/A</v>
      </c>
      <c r="AX139" s="77" t="e">
        <f>IF(INDEX([2]pivotTable!AX$3:AX$308,MATCH(totalExpenditure!$A139,[2]pivotTable!$A$3:$A$308,0))/100*INDEX(gDP!BM$6:BM$271,MATCH(totalExpenditure!$A139,gDP!$B$6:$B$271))=0,"",INDEX([2]pivotTable!AX$3:AX$308,MATCH(totalExpenditure!$A139,[2]pivotTable!$A$3:$A$308,0))/100*INDEX(gDP!BM$6:BM$271,MATCH(totalExpenditure!$A139,gDP!$B$6:$B$271)))</f>
        <v>#N/A</v>
      </c>
      <c r="AY139" s="77" t="e">
        <f>IF(INDEX([2]pivotTable!AY$3:AY$308,MATCH(totalExpenditure!$A139,[2]pivotTable!$A$3:$A$308,0))/100*INDEX(gDP!BN$6:BN$271,MATCH(totalExpenditure!$A139,gDP!$B$6:$B$271))=0,"",INDEX([2]pivotTable!AY$3:AY$308,MATCH(totalExpenditure!$A139,[2]pivotTable!$A$3:$A$308,0))/100*INDEX(gDP!BN$6:BN$271,MATCH(totalExpenditure!$A139,gDP!$B$6:$B$271)))</f>
        <v>#N/A</v>
      </c>
      <c r="AZ139" s="77" t="e">
        <f>IF(INDEX([2]pivotTable!AZ$3:AZ$308,MATCH(totalExpenditure!$A139,[2]pivotTable!$A$3:$A$308,0))/100*INDEX(gDP!BO$6:BO$271,MATCH(totalExpenditure!$A139,gDP!$B$6:$B$271))=0,"",INDEX([2]pivotTable!AZ$3:AZ$308,MATCH(totalExpenditure!$A139,[2]pivotTable!$A$3:$A$308,0))/100*INDEX(gDP!BO$6:BO$271,MATCH(totalExpenditure!$A139,gDP!$B$6:$B$271)))</f>
        <v>#N/A</v>
      </c>
      <c r="BA139" s="77" t="e">
        <f>IF(INDEX([2]pivotTable!B$310:B$615,MATCH(totalExpenditure!$A139,[2]pivotTable!$A$310:$A$615,0))/100*INDEX(gDP!Q$6:Q$271,MATCH(totalExpenditure!$A139,gDP!$B$6:$B$271))=0,"",INDEX([2]pivotTable!B$310:B$615,MATCH(totalExpenditure!$A139,[2]pivotTable!$A$310:$A$615,0))/100*INDEX(gDP!Q$6:Q$271,MATCH(totalExpenditure!$A139,gDP!$B$6:$B$271)))</f>
        <v>#N/A</v>
      </c>
      <c r="BB139" s="77" t="e">
        <f>IF(INDEX([2]pivotTable!C$310:C$615,MATCH(totalExpenditure!$A139,[2]pivotTable!$A$310:$A$615,0))/100*INDEX(gDP!R$6:R$271,MATCH(totalExpenditure!$A139,gDP!$B$6:$B$271))=0,"",INDEX([2]pivotTable!C$310:C$615,MATCH(totalExpenditure!$A139,[2]pivotTable!$A$310:$A$615,0))/100*INDEX(gDP!R$6:R$271,MATCH(totalExpenditure!$A139,gDP!$B$6:$B$271)))</f>
        <v>#N/A</v>
      </c>
      <c r="BC139" s="77" t="e">
        <f>IF(INDEX([2]pivotTable!D$310:D$615,MATCH(totalExpenditure!$A139,[2]pivotTable!$A$310:$A$615,0))/100*INDEX(gDP!S$6:S$271,MATCH(totalExpenditure!$A139,gDP!$B$6:$B$271))=0,"",INDEX([2]pivotTable!D$310:D$615,MATCH(totalExpenditure!$A139,[2]pivotTable!$A$310:$A$615,0))/100*INDEX(gDP!S$6:S$271,MATCH(totalExpenditure!$A139,gDP!$B$6:$B$271)))</f>
        <v>#N/A</v>
      </c>
      <c r="BD139" s="77" t="e">
        <f>IF(INDEX([2]pivotTable!E$310:E$615,MATCH(totalExpenditure!$A139,[2]pivotTable!$A$310:$A$615,0))/100*INDEX(gDP!T$6:T$271,MATCH(totalExpenditure!$A139,gDP!$B$6:$B$271))=0,"",INDEX([2]pivotTable!E$310:E$615,MATCH(totalExpenditure!$A139,[2]pivotTable!$A$310:$A$615,0))/100*INDEX(gDP!T$6:T$271,MATCH(totalExpenditure!$A139,gDP!$B$6:$B$271)))</f>
        <v>#N/A</v>
      </c>
      <c r="BE139" s="77" t="e">
        <f>IF(INDEX([2]pivotTable!F$310:F$615,MATCH(totalExpenditure!$A139,[2]pivotTable!$A$310:$A$615,0))/100*INDEX(gDP!U$6:U$271,MATCH(totalExpenditure!$A139,gDP!$B$6:$B$271))=0,"",INDEX([2]pivotTable!F$310:F$615,MATCH(totalExpenditure!$A139,[2]pivotTable!$A$310:$A$615,0))/100*INDEX(gDP!U$6:U$271,MATCH(totalExpenditure!$A139,gDP!$B$6:$B$271)))</f>
        <v>#N/A</v>
      </c>
      <c r="BF139" s="77" t="e">
        <f>IF(INDEX([2]pivotTable!G$310:G$615,MATCH(totalExpenditure!$A139,[2]pivotTable!$A$310:$A$615,0))/100*INDEX(gDP!V$6:V$271,MATCH(totalExpenditure!$A139,gDP!$B$6:$B$271))=0,"",INDEX([2]pivotTable!G$310:G$615,MATCH(totalExpenditure!$A139,[2]pivotTable!$A$310:$A$615,0))/100*INDEX(gDP!V$6:V$271,MATCH(totalExpenditure!$A139,gDP!$B$6:$B$271)))</f>
        <v>#N/A</v>
      </c>
      <c r="BG139" s="77" t="e">
        <f>IF(INDEX([2]pivotTable!H$310:H$615,MATCH(totalExpenditure!$A139,[2]pivotTable!$A$310:$A$615,0))/100*INDEX(gDP!W$6:W$271,MATCH(totalExpenditure!$A139,gDP!$B$6:$B$271))=0,"",INDEX([2]pivotTable!H$310:H$615,MATCH(totalExpenditure!$A139,[2]pivotTable!$A$310:$A$615,0))/100*INDEX(gDP!W$6:W$271,MATCH(totalExpenditure!$A139,gDP!$B$6:$B$271)))</f>
        <v>#N/A</v>
      </c>
      <c r="BH139" s="77" t="e">
        <f>IF(INDEX([2]pivotTable!I$310:I$615,MATCH(totalExpenditure!$A139,[2]pivotTable!$A$310:$A$615,0))/100*INDEX(gDP!X$6:X$271,MATCH(totalExpenditure!$A139,gDP!$B$6:$B$271))=0,"",INDEX([2]pivotTable!I$310:I$615,MATCH(totalExpenditure!$A139,[2]pivotTable!$A$310:$A$615,0))/100*INDEX(gDP!X$6:X$271,MATCH(totalExpenditure!$A139,gDP!$B$6:$B$271)))</f>
        <v>#N/A</v>
      </c>
      <c r="BI139" s="77" t="e">
        <f>IF(INDEX([2]pivotTable!J$310:J$615,MATCH(totalExpenditure!$A139,[2]pivotTable!$A$310:$A$615,0))/100*INDEX(gDP!Y$6:Y$271,MATCH(totalExpenditure!$A139,gDP!$B$6:$B$271))=0,"",INDEX([2]pivotTable!J$310:J$615,MATCH(totalExpenditure!$A139,[2]pivotTable!$A$310:$A$615,0))/100*INDEX(gDP!Y$6:Y$271,MATCH(totalExpenditure!$A139,gDP!$B$6:$B$271)))</f>
        <v>#N/A</v>
      </c>
      <c r="BJ139" s="77" t="e">
        <f>IF(INDEX([2]pivotTable!K$310:K$615,MATCH(totalExpenditure!$A139,[2]pivotTable!$A$310:$A$615,0))/100*INDEX(gDP!Z$6:Z$271,MATCH(totalExpenditure!$A139,gDP!$B$6:$B$271))=0,"",INDEX([2]pivotTable!K$310:K$615,MATCH(totalExpenditure!$A139,[2]pivotTable!$A$310:$A$615,0))/100*INDEX(gDP!Z$6:Z$271,MATCH(totalExpenditure!$A139,gDP!$B$6:$B$271)))</f>
        <v>#N/A</v>
      </c>
      <c r="BK139" s="77" t="e">
        <f>IF(INDEX([2]pivotTable!L$310:L$615,MATCH(totalExpenditure!$A139,[2]pivotTable!$A$310:$A$615,0))/100*INDEX(gDP!AA$6:AA$271,MATCH(totalExpenditure!$A139,gDP!$B$6:$B$271))=0,"",INDEX([2]pivotTable!L$310:L$615,MATCH(totalExpenditure!$A139,[2]pivotTable!$A$310:$A$615,0))/100*INDEX(gDP!AA$6:AA$271,MATCH(totalExpenditure!$A139,gDP!$B$6:$B$271)))</f>
        <v>#N/A</v>
      </c>
      <c r="BL139" s="77" t="e">
        <f>IF(INDEX([2]pivotTable!M$310:M$615,MATCH(totalExpenditure!$A139,[2]pivotTable!$A$310:$A$615,0))/100*INDEX(gDP!AB$6:AB$271,MATCH(totalExpenditure!$A139,gDP!$B$6:$B$271))=0,"",INDEX([2]pivotTable!M$310:M$615,MATCH(totalExpenditure!$A139,[2]pivotTable!$A$310:$A$615,0))/100*INDEX(gDP!AB$6:AB$271,MATCH(totalExpenditure!$A139,gDP!$B$6:$B$271)))</f>
        <v>#N/A</v>
      </c>
      <c r="BM139" s="77" t="e">
        <f>IF(INDEX([2]pivotTable!N$310:N$615,MATCH(totalExpenditure!$A139,[2]pivotTable!$A$310:$A$615,0))/100*INDEX(gDP!AC$6:AC$271,MATCH(totalExpenditure!$A139,gDP!$B$6:$B$271))=0,"",INDEX([2]pivotTable!N$310:N$615,MATCH(totalExpenditure!$A139,[2]pivotTable!$A$310:$A$615,0))/100*INDEX(gDP!AC$6:AC$271,MATCH(totalExpenditure!$A139,gDP!$B$6:$B$271)))</f>
        <v>#N/A</v>
      </c>
      <c r="BN139" s="77" t="e">
        <f>IF(INDEX([2]pivotTable!O$310:O$615,MATCH(totalExpenditure!$A139,[2]pivotTable!$A$310:$A$615,0))/100*INDEX(gDP!AD$6:AD$271,MATCH(totalExpenditure!$A139,gDP!$B$6:$B$271))=0,"",INDEX([2]pivotTable!O$310:O$615,MATCH(totalExpenditure!$A139,[2]pivotTable!$A$310:$A$615,0))/100*INDEX(gDP!AD$6:AD$271,MATCH(totalExpenditure!$A139,gDP!$B$6:$B$271)))</f>
        <v>#N/A</v>
      </c>
      <c r="BO139" s="77" t="e">
        <f>IF(INDEX([2]pivotTable!P$310:P$615,MATCH(totalExpenditure!$A139,[2]pivotTable!$A$310:$A$615,0))/100*INDEX(gDP!AE$6:AE$271,MATCH(totalExpenditure!$A139,gDP!$B$6:$B$271))=0,"",INDEX([2]pivotTable!P$310:P$615,MATCH(totalExpenditure!$A139,[2]pivotTable!$A$310:$A$615,0))/100*INDEX(gDP!AE$6:AE$271,MATCH(totalExpenditure!$A139,gDP!$B$6:$B$271)))</f>
        <v>#N/A</v>
      </c>
      <c r="BP139" s="77" t="e">
        <f>IF(INDEX([2]pivotTable!Q$310:Q$615,MATCH(totalExpenditure!$A139,[2]pivotTable!$A$310:$A$615,0))/100*INDEX(gDP!AF$6:AF$271,MATCH(totalExpenditure!$A139,gDP!$B$6:$B$271))=0,"",INDEX([2]pivotTable!Q$310:Q$615,MATCH(totalExpenditure!$A139,[2]pivotTable!$A$310:$A$615,0))/100*INDEX(gDP!AF$6:AF$271,MATCH(totalExpenditure!$A139,gDP!$B$6:$B$271)))</f>
        <v>#N/A</v>
      </c>
      <c r="BQ139" s="77" t="e">
        <f>IF(INDEX([2]pivotTable!R$310:R$615,MATCH(totalExpenditure!$A139,[2]pivotTable!$A$310:$A$615,0))/100*INDEX(gDP!AG$6:AG$271,MATCH(totalExpenditure!$A139,gDP!$B$6:$B$271))=0,"",INDEX([2]pivotTable!R$310:R$615,MATCH(totalExpenditure!$A139,[2]pivotTable!$A$310:$A$615,0))/100*INDEX(gDP!AG$6:AG$271,MATCH(totalExpenditure!$A139,gDP!$B$6:$B$271)))</f>
        <v>#N/A</v>
      </c>
      <c r="BR139" s="77" t="e">
        <f>IF(INDEX([2]pivotTable!S$310:S$615,MATCH(totalExpenditure!$A139,[2]pivotTable!$A$310:$A$615,0))/100*INDEX(gDP!AH$6:AH$271,MATCH(totalExpenditure!$A139,gDP!$B$6:$B$271))=0,"",INDEX([2]pivotTable!S$310:S$615,MATCH(totalExpenditure!$A139,[2]pivotTable!$A$310:$A$615,0))/100*INDEX(gDP!AH$6:AH$271,MATCH(totalExpenditure!$A139,gDP!$B$6:$B$271)))</f>
        <v>#N/A</v>
      </c>
      <c r="BS139" s="77" t="e">
        <f>IF(INDEX([2]pivotTable!T$310:T$615,MATCH(totalExpenditure!$A139,[2]pivotTable!$A$310:$A$615,0))/100*INDEX(gDP!AI$6:AI$271,MATCH(totalExpenditure!$A139,gDP!$B$6:$B$271))=0,"",INDEX([2]pivotTable!T$310:T$615,MATCH(totalExpenditure!$A139,[2]pivotTable!$A$310:$A$615,0))/100*INDEX(gDP!AI$6:AI$271,MATCH(totalExpenditure!$A139,gDP!$B$6:$B$271)))</f>
        <v>#N/A</v>
      </c>
      <c r="BT139" s="77" t="e">
        <f>IF(INDEX([2]pivotTable!U$310:U$615,MATCH(totalExpenditure!$A139,[2]pivotTable!$A$310:$A$615,0))/100*INDEX(gDP!AJ$6:AJ$271,MATCH(totalExpenditure!$A139,gDP!$B$6:$B$271))=0,"",INDEX([2]pivotTable!U$310:U$615,MATCH(totalExpenditure!$A139,[2]pivotTable!$A$310:$A$615,0))/100*INDEX(gDP!AJ$6:AJ$271,MATCH(totalExpenditure!$A139,gDP!$B$6:$B$271)))</f>
        <v>#N/A</v>
      </c>
      <c r="BU139" s="77" t="e">
        <f>IF(INDEX([2]pivotTable!V$310:V$615,MATCH(totalExpenditure!$A139,[2]pivotTable!$A$310:$A$615,0))/100*INDEX(gDP!AK$6:AK$271,MATCH(totalExpenditure!$A139,gDP!$B$6:$B$271))=0,"",INDEX([2]pivotTable!V$310:V$615,MATCH(totalExpenditure!$A139,[2]pivotTable!$A$310:$A$615,0))/100*INDEX(gDP!AK$6:AK$271,MATCH(totalExpenditure!$A139,gDP!$B$6:$B$271)))</f>
        <v>#N/A</v>
      </c>
      <c r="BV139" s="77" t="e">
        <f>IF(INDEX([2]pivotTable!W$310:W$615,MATCH(totalExpenditure!$A139,[2]pivotTable!$A$310:$A$615,0))/100*INDEX(gDP!AL$6:AL$271,MATCH(totalExpenditure!$A139,gDP!$B$6:$B$271))=0,"",INDEX([2]pivotTable!W$310:W$615,MATCH(totalExpenditure!$A139,[2]pivotTable!$A$310:$A$615,0))/100*INDEX(gDP!AL$6:AL$271,MATCH(totalExpenditure!$A139,gDP!$B$6:$B$271)))</f>
        <v>#N/A</v>
      </c>
      <c r="BW139" s="77" t="e">
        <f>IF(INDEX([2]pivotTable!X$310:X$615,MATCH(totalExpenditure!$A139,[2]pivotTable!$A$310:$A$615,0))/100*INDEX(gDP!AM$6:AM$271,MATCH(totalExpenditure!$A139,gDP!$B$6:$B$271))=0,"",INDEX([2]pivotTable!X$310:X$615,MATCH(totalExpenditure!$A139,[2]pivotTable!$A$310:$A$615,0))/100*INDEX(gDP!AM$6:AM$271,MATCH(totalExpenditure!$A139,gDP!$B$6:$B$271)))</f>
        <v>#N/A</v>
      </c>
      <c r="BX139" s="77" t="e">
        <f>IF(INDEX([2]pivotTable!Y$310:Y$615,MATCH(totalExpenditure!$A139,[2]pivotTable!$A$310:$A$615,0))/100*INDEX(gDP!AN$6:AN$271,MATCH(totalExpenditure!$A139,gDP!$B$6:$B$271))=0,"",INDEX([2]pivotTable!Y$310:Y$615,MATCH(totalExpenditure!$A139,[2]pivotTable!$A$310:$A$615,0))/100*INDEX(gDP!AN$6:AN$271,MATCH(totalExpenditure!$A139,gDP!$B$6:$B$271)))</f>
        <v>#N/A</v>
      </c>
      <c r="BY139" s="77" t="e">
        <f>IF(INDEX([2]pivotTable!Z$310:Z$615,MATCH(totalExpenditure!$A139,[2]pivotTable!$A$310:$A$615,0))/100*INDEX(gDP!AO$6:AO$271,MATCH(totalExpenditure!$A139,gDP!$B$6:$B$271))=0,"",INDEX([2]pivotTable!Z$310:Z$615,MATCH(totalExpenditure!$A139,[2]pivotTable!$A$310:$A$615,0))/100*INDEX(gDP!AO$6:AO$271,MATCH(totalExpenditure!$A139,gDP!$B$6:$B$271)))</f>
        <v>#N/A</v>
      </c>
      <c r="BZ139" s="77" t="e">
        <f>IF(INDEX([2]pivotTable!AA$310:AA$615,MATCH(totalExpenditure!$A139,[2]pivotTable!$A$310:$A$615,0))/100*INDEX(gDP!AP$6:AP$271,MATCH(totalExpenditure!$A139,gDP!$B$6:$B$271))=0,"",INDEX([2]pivotTable!AA$310:AA$615,MATCH(totalExpenditure!$A139,[2]pivotTable!$A$310:$A$615,0))/100*INDEX(gDP!AP$6:AP$271,MATCH(totalExpenditure!$A139,gDP!$B$6:$B$271)))</f>
        <v>#N/A</v>
      </c>
      <c r="CA139" s="77" t="e">
        <f>IF(INDEX([2]pivotTable!AB$310:AB$615,MATCH(totalExpenditure!$A139,[2]pivotTable!$A$310:$A$615,0))/100*INDEX(gDP!AQ$6:AQ$271,MATCH(totalExpenditure!$A139,gDP!$B$6:$B$271))=0,"",INDEX([2]pivotTable!AB$310:AB$615,MATCH(totalExpenditure!$A139,[2]pivotTable!$A$310:$A$615,0))/100*INDEX(gDP!AQ$6:AQ$271,MATCH(totalExpenditure!$A139,gDP!$B$6:$B$271)))</f>
        <v>#N/A</v>
      </c>
      <c r="CB139" s="77" t="e">
        <f>IF(INDEX([2]pivotTable!AC$310:AC$615,MATCH(totalExpenditure!$A139,[2]pivotTable!$A$310:$A$615,0))/100*INDEX(gDP!AR$6:AR$271,MATCH(totalExpenditure!$A139,gDP!$B$6:$B$271))=0,"",INDEX([2]pivotTable!AC$310:AC$615,MATCH(totalExpenditure!$A139,[2]pivotTable!$A$310:$A$615,0))/100*INDEX(gDP!AR$6:AR$271,MATCH(totalExpenditure!$A139,gDP!$B$6:$B$271)))</f>
        <v>#N/A</v>
      </c>
      <c r="CC139" s="77" t="e">
        <f>IF(INDEX([2]pivotTable!AD$310:AD$615,MATCH(totalExpenditure!$A139,[2]pivotTable!$A$310:$A$615,0))/100*INDEX(gDP!AS$6:AS$271,MATCH(totalExpenditure!$A139,gDP!$B$6:$B$271))=0,"",INDEX([2]pivotTable!AD$310:AD$615,MATCH(totalExpenditure!$A139,[2]pivotTable!$A$310:$A$615,0))/100*INDEX(gDP!AS$6:AS$271,MATCH(totalExpenditure!$A139,gDP!$B$6:$B$271)))</f>
        <v>#N/A</v>
      </c>
      <c r="CD139" s="77" t="e">
        <f>IF(INDEX([2]pivotTable!AE$310:AE$615,MATCH(totalExpenditure!$A139,[2]pivotTable!$A$310:$A$615,0))/100*INDEX(gDP!AT$6:AT$271,MATCH(totalExpenditure!$A139,gDP!$B$6:$B$271))=0,"",INDEX([2]pivotTable!AE$310:AE$615,MATCH(totalExpenditure!$A139,[2]pivotTable!$A$310:$A$615,0))/100*INDEX(gDP!AT$6:AT$271,MATCH(totalExpenditure!$A139,gDP!$B$6:$B$271)))</f>
        <v>#N/A</v>
      </c>
      <c r="CE139" s="77" t="e">
        <f>IF(INDEX([2]pivotTable!AF$310:AF$615,MATCH(totalExpenditure!$A139,[2]pivotTable!$A$310:$A$615,0))/100*INDEX(gDP!AU$6:AU$271,MATCH(totalExpenditure!$A139,gDP!$B$6:$B$271))=0,"",INDEX([2]pivotTable!AF$310:AF$615,MATCH(totalExpenditure!$A139,[2]pivotTable!$A$310:$A$615,0))/100*INDEX(gDP!AU$6:AU$271,MATCH(totalExpenditure!$A139,gDP!$B$6:$B$271)))</f>
        <v>#N/A</v>
      </c>
      <c r="CF139" s="77" t="e">
        <f>IF(INDEX([2]pivotTable!AG$310:AG$615,MATCH(totalExpenditure!$A139,[2]pivotTable!$A$310:$A$615,0))/100*INDEX(gDP!AV$6:AV$271,MATCH(totalExpenditure!$A139,gDP!$B$6:$B$271))=0,"",INDEX([2]pivotTable!AG$310:AG$615,MATCH(totalExpenditure!$A139,[2]pivotTable!$A$310:$A$615,0))/100*INDEX(gDP!AV$6:AV$271,MATCH(totalExpenditure!$A139,gDP!$B$6:$B$271)))</f>
        <v>#N/A</v>
      </c>
      <c r="CG139" s="77" t="e">
        <f>IF(INDEX([2]pivotTable!AH$310:AH$615,MATCH(totalExpenditure!$A139,[2]pivotTable!$A$310:$A$615,0))/100*INDEX(gDP!AW$6:AW$271,MATCH(totalExpenditure!$A139,gDP!$B$6:$B$271))=0,"",INDEX([2]pivotTable!AH$310:AH$615,MATCH(totalExpenditure!$A139,[2]pivotTable!$A$310:$A$615,0))/100*INDEX(gDP!AW$6:AW$271,MATCH(totalExpenditure!$A139,gDP!$B$6:$B$271)))</f>
        <v>#N/A</v>
      </c>
      <c r="CH139" s="77" t="e">
        <f>IF(INDEX([2]pivotTable!AI$310:AI$615,MATCH(totalExpenditure!$A139,[2]pivotTable!$A$310:$A$615,0))/100*INDEX(gDP!AX$6:AX$271,MATCH(totalExpenditure!$A139,gDP!$B$6:$B$271))=0,"",INDEX([2]pivotTable!AI$310:AI$615,MATCH(totalExpenditure!$A139,[2]pivotTable!$A$310:$A$615,0))/100*INDEX(gDP!AX$6:AX$271,MATCH(totalExpenditure!$A139,gDP!$B$6:$B$271)))</f>
        <v>#N/A</v>
      </c>
      <c r="CI139" s="77" t="e">
        <f>IF(INDEX([2]pivotTable!AJ$310:AJ$615,MATCH(totalExpenditure!$A139,[2]pivotTable!$A$310:$A$615,0))/100*INDEX(gDP!AY$6:AY$271,MATCH(totalExpenditure!$A139,gDP!$B$6:$B$271))=0,"",INDEX([2]pivotTable!AJ$310:AJ$615,MATCH(totalExpenditure!$A139,[2]pivotTable!$A$310:$A$615,0))/100*INDEX(gDP!AY$6:AY$271,MATCH(totalExpenditure!$A139,gDP!$B$6:$B$271)))</f>
        <v>#N/A</v>
      </c>
      <c r="CJ139" s="77" t="e">
        <f>IF(INDEX([2]pivotTable!AK$310:AK$615,MATCH(totalExpenditure!$A139,[2]pivotTable!$A$310:$A$615,0))/100*INDEX(gDP!AZ$6:AZ$271,MATCH(totalExpenditure!$A139,gDP!$B$6:$B$271))=0,"",INDEX([2]pivotTable!AK$310:AK$615,MATCH(totalExpenditure!$A139,[2]pivotTable!$A$310:$A$615,0))/100*INDEX(gDP!AZ$6:AZ$271,MATCH(totalExpenditure!$A139,gDP!$B$6:$B$271)))</f>
        <v>#N/A</v>
      </c>
      <c r="CK139" s="77" t="e">
        <f>IF(INDEX([2]pivotTable!AL$310:AL$615,MATCH(totalExpenditure!$A139,[2]pivotTable!$A$310:$A$615,0))/100*INDEX(gDP!BA$6:BA$271,MATCH(totalExpenditure!$A139,gDP!$B$6:$B$271))=0,"",INDEX([2]pivotTable!AL$310:AL$615,MATCH(totalExpenditure!$A139,[2]pivotTable!$A$310:$A$615,0))/100*INDEX(gDP!BA$6:BA$271,MATCH(totalExpenditure!$A139,gDP!$B$6:$B$271)))</f>
        <v>#N/A</v>
      </c>
      <c r="CL139" s="77" t="e">
        <f>IF(INDEX([2]pivotTable!AM$310:AM$615,MATCH(totalExpenditure!$A139,[2]pivotTable!$A$310:$A$615,0))/100*INDEX(gDP!BB$6:BB$271,MATCH(totalExpenditure!$A139,gDP!$B$6:$B$271))=0,"",INDEX([2]pivotTable!AM$310:AM$615,MATCH(totalExpenditure!$A139,[2]pivotTable!$A$310:$A$615,0))/100*INDEX(gDP!BB$6:BB$271,MATCH(totalExpenditure!$A139,gDP!$B$6:$B$271)))</f>
        <v>#N/A</v>
      </c>
      <c r="CM139" s="77" t="e">
        <f>IF(INDEX([2]pivotTable!AN$310:AN$615,MATCH(totalExpenditure!$A139,[2]pivotTable!$A$310:$A$615,0))/100*INDEX(gDP!BC$6:BC$271,MATCH(totalExpenditure!$A139,gDP!$B$6:$B$271))=0,"",INDEX([2]pivotTable!AN$310:AN$615,MATCH(totalExpenditure!$A139,[2]pivotTable!$A$310:$A$615,0))/100*INDEX(gDP!BC$6:BC$271,MATCH(totalExpenditure!$A139,gDP!$B$6:$B$271)))</f>
        <v>#N/A</v>
      </c>
      <c r="CN139" s="77" t="e">
        <f>IF(INDEX([2]pivotTable!AO$310:AO$615,MATCH(totalExpenditure!$A139,[2]pivotTable!$A$310:$A$615,0))/100*INDEX(gDP!BD$6:BD$271,MATCH(totalExpenditure!$A139,gDP!$B$6:$B$271))=0,"",INDEX([2]pivotTable!AO$310:AO$615,MATCH(totalExpenditure!$A139,[2]pivotTable!$A$310:$A$615,0))/100*INDEX(gDP!BD$6:BD$271,MATCH(totalExpenditure!$A139,gDP!$B$6:$B$271)))</f>
        <v>#N/A</v>
      </c>
      <c r="CO139" s="77" t="e">
        <f>IF(INDEX([2]pivotTable!AP$310:AP$615,MATCH(totalExpenditure!$A139,[2]pivotTable!$A$310:$A$615,0))/100*INDEX(gDP!BE$6:BE$271,MATCH(totalExpenditure!$A139,gDP!$B$6:$B$271))=0,"",INDEX([2]pivotTable!AP$310:AP$615,MATCH(totalExpenditure!$A139,[2]pivotTable!$A$310:$A$615,0))/100*INDEX(gDP!BE$6:BE$271,MATCH(totalExpenditure!$A139,gDP!$B$6:$B$271)))</f>
        <v>#N/A</v>
      </c>
      <c r="CP139" s="77" t="e">
        <f>IF(INDEX([2]pivotTable!AQ$310:AQ$615,MATCH(totalExpenditure!$A139,[2]pivotTable!$A$310:$A$615,0))/100*INDEX(gDP!BF$6:BF$271,MATCH(totalExpenditure!$A139,gDP!$B$6:$B$271))=0,"",INDEX([2]pivotTable!AQ$310:AQ$615,MATCH(totalExpenditure!$A139,[2]pivotTable!$A$310:$A$615,0))/100*INDEX(gDP!BF$6:BF$271,MATCH(totalExpenditure!$A139,gDP!$B$6:$B$271)))</f>
        <v>#N/A</v>
      </c>
      <c r="CQ139" s="77" t="e">
        <f>IF(INDEX([2]pivotTable!AR$310:AR$615,MATCH(totalExpenditure!$A139,[2]pivotTable!$A$310:$A$615,0))/100*INDEX(gDP!BG$6:BG$271,MATCH(totalExpenditure!$A139,gDP!$B$6:$B$271))=0,"",INDEX([2]pivotTable!AR$310:AR$615,MATCH(totalExpenditure!$A139,[2]pivotTable!$A$310:$A$615,0))/100*INDEX(gDP!BG$6:BG$271,MATCH(totalExpenditure!$A139,gDP!$B$6:$B$271)))</f>
        <v>#N/A</v>
      </c>
      <c r="CR139" s="77" t="e">
        <f>IF(INDEX([2]pivotTable!AS$310:AS$615,MATCH(totalExpenditure!$A139,[2]pivotTable!$A$310:$A$615,0))/100*INDEX(gDP!BH$6:BH$271,MATCH(totalExpenditure!$A139,gDP!$B$6:$B$271))=0,"",INDEX([2]pivotTable!AS$310:AS$615,MATCH(totalExpenditure!$A139,[2]pivotTable!$A$310:$A$615,0))/100*INDEX(gDP!BH$6:BH$271,MATCH(totalExpenditure!$A139,gDP!$B$6:$B$271)))</f>
        <v>#N/A</v>
      </c>
      <c r="CS139" s="77" t="e">
        <f>IF(INDEX([2]pivotTable!AT$310:AT$615,MATCH(totalExpenditure!$A139,[2]pivotTable!$A$310:$A$615,0))/100*INDEX(gDP!BI$6:BI$271,MATCH(totalExpenditure!$A139,gDP!$B$6:$B$271))=0,"",INDEX([2]pivotTable!AT$310:AT$615,MATCH(totalExpenditure!$A139,[2]pivotTable!$A$310:$A$615,0))/100*INDEX(gDP!BI$6:BI$271,MATCH(totalExpenditure!$A139,gDP!$B$6:$B$271)))</f>
        <v>#N/A</v>
      </c>
      <c r="CT139" s="77" t="e">
        <f>IF(INDEX([2]pivotTable!AU$310:AU$615,MATCH(totalExpenditure!$A139,[2]pivotTable!$A$310:$A$615,0))/100*INDEX(gDP!BJ$6:BJ$271,MATCH(totalExpenditure!$A139,gDP!$B$6:$B$271))=0,"",INDEX([2]pivotTable!AU$310:AU$615,MATCH(totalExpenditure!$A139,[2]pivotTable!$A$310:$A$615,0))/100*INDEX(gDP!BJ$6:BJ$271,MATCH(totalExpenditure!$A139,gDP!$B$6:$B$271)))</f>
        <v>#N/A</v>
      </c>
      <c r="CU139" s="77" t="e">
        <f>IF(INDEX([2]pivotTable!AV$310:AV$615,MATCH(totalExpenditure!$A139,[2]pivotTable!$A$310:$A$615,0))/100*INDEX(gDP!BK$6:BK$271,MATCH(totalExpenditure!$A139,gDP!$B$6:$B$271))=0,"",INDEX([2]pivotTable!AV$310:AV$615,MATCH(totalExpenditure!$A139,[2]pivotTable!$A$310:$A$615,0))/100*INDEX(gDP!BK$6:BK$271,MATCH(totalExpenditure!$A139,gDP!$B$6:$B$271)))</f>
        <v>#N/A</v>
      </c>
      <c r="CV139" s="77" t="e">
        <f>IF(INDEX([2]pivotTable!AW$310:AW$615,MATCH(totalExpenditure!$A139,[2]pivotTable!$A$310:$A$615,0))/100*INDEX(gDP!BL$6:BL$271,MATCH(totalExpenditure!$A139,gDP!$B$6:$B$271))=0,"",INDEX([2]pivotTable!AW$310:AW$615,MATCH(totalExpenditure!$A139,[2]pivotTable!$A$310:$A$615,0))/100*INDEX(gDP!BL$6:BL$271,MATCH(totalExpenditure!$A139,gDP!$B$6:$B$271)))</f>
        <v>#N/A</v>
      </c>
      <c r="CW139" s="77" t="e">
        <f>IF(INDEX([2]pivotTable!AX$310:AX$615,MATCH(totalExpenditure!$A139,[2]pivotTable!$A$310:$A$615,0))/100*INDEX(gDP!BM$6:BM$271,MATCH(totalExpenditure!$A139,gDP!$B$6:$B$271))=0,"",INDEX([2]pivotTable!AX$310:AX$615,MATCH(totalExpenditure!$A139,[2]pivotTable!$A$310:$A$615,0))/100*INDEX(gDP!BM$6:BM$271,MATCH(totalExpenditure!$A139,gDP!$B$6:$B$271)))</f>
        <v>#N/A</v>
      </c>
      <c r="CX139" s="77" t="e">
        <f>IF(INDEX([2]pivotTable!AY$310:AY$615,MATCH(totalExpenditure!$A139,[2]pivotTable!$A$310:$A$615,0))/100*INDEX(gDP!BN$6:BN$271,MATCH(totalExpenditure!$A139,gDP!$B$6:$B$271))=0,"",INDEX([2]pivotTable!AY$310:AY$615,MATCH(totalExpenditure!$A139,[2]pivotTable!$A$310:$A$615,0))/100*INDEX(gDP!BN$6:BN$271,MATCH(totalExpenditure!$A139,gDP!$B$6:$B$271)))</f>
        <v>#N/A</v>
      </c>
      <c r="CY139" s="77" t="e">
        <f>IF(INDEX([2]pivotTable!AZ$310:AZ$615,MATCH(totalExpenditure!$A139,[2]pivotTable!$A$310:$A$615,0))/100*INDEX(gDP!BO$6:BO$271,MATCH(totalExpenditure!$A139,gDP!$B$6:$B$271))=0,"",INDEX([2]pivotTable!AZ$310:AZ$615,MATCH(totalExpenditure!$A139,[2]pivotTable!$A$310:$A$615,0))/100*INDEX(gDP!BO$6:BO$271,MATCH(totalExpenditure!$A139,gDP!$B$6:$B$271)))</f>
        <v>#N/A</v>
      </c>
      <c r="CZ139" s="77" t="e">
        <f>IF(B139="","",IF(BA139="","",B139-B139+INDEX(gDP!Q$6:Q$271,MATCH(totalExpenditure!$A139,gDP!$B$6:$B$271))))</f>
        <v>#N/A</v>
      </c>
      <c r="DA139" s="77" t="e">
        <f>IF(C139="","",IF(BB139="","",C139-C139+INDEX(gDP!R$6:R$271,MATCH(totalExpenditure!$A139,gDP!$B$6:$B$271))))</f>
        <v>#N/A</v>
      </c>
      <c r="DB139" s="77" t="e">
        <f>IF(D139="","",IF(BC139="","",D139-D139+INDEX(gDP!S$6:S$271,MATCH(totalExpenditure!$A139,gDP!$B$6:$B$271))))</f>
        <v>#N/A</v>
      </c>
      <c r="DC139" s="77" t="e">
        <f>IF(E139="","",IF(BD139="","",E139-E139+INDEX(gDP!T$6:T$271,MATCH(totalExpenditure!$A139,gDP!$B$6:$B$271))))</f>
        <v>#N/A</v>
      </c>
      <c r="DD139" s="77" t="e">
        <f>IF(F139="","",IF(BE139="","",F139-F139+INDEX(gDP!U$6:U$271,MATCH(totalExpenditure!$A139,gDP!$B$6:$B$271))))</f>
        <v>#N/A</v>
      </c>
      <c r="DE139" s="77" t="e">
        <f>IF(G139="","",IF(BF139="","",G139-G139+INDEX(gDP!V$6:V$271,MATCH(totalExpenditure!$A139,gDP!$B$6:$B$271))))</f>
        <v>#N/A</v>
      </c>
      <c r="DF139" s="77" t="e">
        <f>IF(H139="","",IF(BG139="","",H139-H139+INDEX(gDP!W$6:W$271,MATCH(totalExpenditure!$A139,gDP!$B$6:$B$271))))</f>
        <v>#N/A</v>
      </c>
      <c r="DG139" s="77" t="e">
        <f>IF(I139="","",IF(BH139="","",I139-I139+INDEX(gDP!X$6:X$271,MATCH(totalExpenditure!$A139,gDP!$B$6:$B$271))))</f>
        <v>#N/A</v>
      </c>
      <c r="DH139" s="77" t="e">
        <f>IF(J139="","",IF(BI139="","",J139-J139+INDEX(gDP!Y$6:Y$271,MATCH(totalExpenditure!$A139,gDP!$B$6:$B$271))))</f>
        <v>#N/A</v>
      </c>
      <c r="DI139" s="77" t="e">
        <f>IF(K139="","",IF(BJ139="","",K139-K139+INDEX(gDP!Z$6:Z$271,MATCH(totalExpenditure!$A139,gDP!$B$6:$B$271))))</f>
        <v>#N/A</v>
      </c>
      <c r="DJ139" s="77" t="e">
        <f>IF(L139="","",IF(BK139="","",L139-L139+INDEX(gDP!AA$6:AA$271,MATCH(totalExpenditure!$A139,gDP!$B$6:$B$271))))</f>
        <v>#N/A</v>
      </c>
      <c r="DK139" s="77" t="e">
        <f>IF(M139="","",IF(BL139="","",M139-M139+INDEX(gDP!AB$6:AB$271,MATCH(totalExpenditure!$A139,gDP!$B$6:$B$271))))</f>
        <v>#N/A</v>
      </c>
      <c r="DL139" s="77" t="e">
        <f>IF(N139="","",IF(BM139="","",N139-N139+INDEX(gDP!AC$6:AC$271,MATCH(totalExpenditure!$A139,gDP!$B$6:$B$271))))</f>
        <v>#N/A</v>
      </c>
      <c r="DM139" s="77" t="e">
        <f>IF(O139="","",IF(BN139="","",O139-O139+INDEX(gDP!AD$6:AD$271,MATCH(totalExpenditure!$A139,gDP!$B$6:$B$271))))</f>
        <v>#N/A</v>
      </c>
      <c r="DN139" s="77" t="e">
        <f>IF(P139="","",IF(BO139="","",P139-P139+INDEX(gDP!AE$6:AE$271,MATCH(totalExpenditure!$A139,gDP!$B$6:$B$271))))</f>
        <v>#N/A</v>
      </c>
      <c r="DO139" s="77" t="e">
        <f>IF(Q139="","",IF(BP139="","",Q139-Q139+INDEX(gDP!AF$6:AF$271,MATCH(totalExpenditure!$A139,gDP!$B$6:$B$271))))</f>
        <v>#N/A</v>
      </c>
      <c r="DP139" s="77" t="e">
        <f>IF(R139="","",IF(BQ139="","",R139-R139+INDEX(gDP!AG$6:AG$271,MATCH(totalExpenditure!$A139,gDP!$B$6:$B$271))))</f>
        <v>#N/A</v>
      </c>
      <c r="DQ139" s="77" t="e">
        <f>IF(S139="","",IF(BR139="","",S139-S139+INDEX(gDP!AH$6:AH$271,MATCH(totalExpenditure!$A139,gDP!$B$6:$B$271))))</f>
        <v>#N/A</v>
      </c>
      <c r="DR139" s="77" t="e">
        <f>IF(T139="","",IF(BS139="","",T139-T139+INDEX(gDP!AI$6:AI$271,MATCH(totalExpenditure!$A139,gDP!$B$6:$B$271))))</f>
        <v>#N/A</v>
      </c>
      <c r="DS139" s="77" t="e">
        <f>IF(U139="","",IF(BT139="","",U139-U139+INDEX(gDP!AJ$6:AJ$271,MATCH(totalExpenditure!$A139,gDP!$B$6:$B$271))))</f>
        <v>#N/A</v>
      </c>
      <c r="DT139" s="77" t="e">
        <f>IF(V139="","",IF(BU139="","",V139-V139+INDEX(gDP!AK$6:AK$271,MATCH(totalExpenditure!$A139,gDP!$B$6:$B$271))))</f>
        <v>#N/A</v>
      </c>
      <c r="DU139" s="77" t="e">
        <f>IF(W139="","",IF(BV139="","",W139-W139+INDEX(gDP!AL$6:AL$271,MATCH(totalExpenditure!$A139,gDP!$B$6:$B$271))))</f>
        <v>#N/A</v>
      </c>
      <c r="DV139" s="77" t="e">
        <f>IF(X139="","",IF(BW139="","",X139-X139+INDEX(gDP!AM$6:AM$271,MATCH(totalExpenditure!$A139,gDP!$B$6:$B$271))))</f>
        <v>#N/A</v>
      </c>
      <c r="DW139" s="77" t="e">
        <f>IF(Y139="","",IF(BX139="","",Y139-Y139+INDEX(gDP!AN$6:AN$271,MATCH(totalExpenditure!$A139,gDP!$B$6:$B$271))))</f>
        <v>#N/A</v>
      </c>
      <c r="DX139" s="77" t="e">
        <f>IF(Z139="","",IF(BY139="","",Z139-Z139+INDEX(gDP!AO$6:AO$271,MATCH(totalExpenditure!$A139,gDP!$B$6:$B$271))))</f>
        <v>#N/A</v>
      </c>
      <c r="DY139" s="77" t="e">
        <f>IF(AA139="","",IF(BZ139="","",AA139-AA139+INDEX(gDP!AP$6:AP$271,MATCH(totalExpenditure!$A139,gDP!$B$6:$B$271))))</f>
        <v>#N/A</v>
      </c>
      <c r="DZ139" s="77" t="e">
        <f>IF(AB139="","",IF(CA139="","",AB139-AB139+INDEX(gDP!AQ$6:AQ$271,MATCH(totalExpenditure!$A139,gDP!$B$6:$B$271))))</f>
        <v>#N/A</v>
      </c>
      <c r="EA139" s="77" t="e">
        <f>IF(AC139="","",IF(CB139="","",AC139-AC139+INDEX(gDP!AR$6:AR$271,MATCH(totalExpenditure!$A139,gDP!$B$6:$B$271))))</f>
        <v>#N/A</v>
      </c>
      <c r="EB139" s="77" t="e">
        <f>IF(AD139="","",IF(CC139="","",AD139-AD139+INDEX(gDP!AS$6:AS$271,MATCH(totalExpenditure!$A139,gDP!$B$6:$B$271))))</f>
        <v>#N/A</v>
      </c>
      <c r="EC139" s="77" t="e">
        <f>IF(AE139="","",IF(CD139="","",AE139-AE139+INDEX(gDP!AT$6:AT$271,MATCH(totalExpenditure!$A139,gDP!$B$6:$B$271))))</f>
        <v>#N/A</v>
      </c>
      <c r="ED139" s="77" t="e">
        <f>IF(AF139="","",IF(CE139="","",AF139-AF139+INDEX(gDP!AU$6:AU$271,MATCH(totalExpenditure!$A139,gDP!$B$6:$B$271))))</f>
        <v>#N/A</v>
      </c>
      <c r="EE139" s="77" t="e">
        <f>IF(AG139="","",IF(CF139="","",AG139-AG139+INDEX(gDP!AV$6:AV$271,MATCH(totalExpenditure!$A139,gDP!$B$6:$B$271))))</f>
        <v>#N/A</v>
      </c>
      <c r="EF139" s="77" t="e">
        <f>IF(AH139="","",IF(CG139="","",AH139-AH139+INDEX(gDP!AW$6:AW$271,MATCH(totalExpenditure!$A139,gDP!$B$6:$B$271))))</f>
        <v>#N/A</v>
      </c>
      <c r="EG139" s="77" t="e">
        <f>IF(AI139="","",IF(CH139="","",AI139-AI139+INDEX(gDP!AX$6:AX$271,MATCH(totalExpenditure!$A139,gDP!$B$6:$B$271))))</f>
        <v>#N/A</v>
      </c>
      <c r="EH139" s="77" t="e">
        <f>IF(AJ139="","",IF(CI139="","",AJ139-AJ139+INDEX(gDP!AY$6:AY$271,MATCH(totalExpenditure!$A139,gDP!$B$6:$B$271))))</f>
        <v>#N/A</v>
      </c>
      <c r="EI139" s="77" t="e">
        <f>IF(AK139="","",IF(CJ139="","",AK139-AK139+INDEX(gDP!AZ$6:AZ$271,MATCH(totalExpenditure!$A139,gDP!$B$6:$B$271))))</f>
        <v>#N/A</v>
      </c>
      <c r="EJ139" s="77" t="e">
        <f>IF(AL139="","",IF(CK139="","",AL139-AL139+INDEX(gDP!BA$6:BA$271,MATCH(totalExpenditure!$A139,gDP!$B$6:$B$271))))</f>
        <v>#N/A</v>
      </c>
      <c r="EK139" s="77" t="e">
        <f>IF(AM139="","",IF(CL139="","",AM139-AM139+INDEX(gDP!BB$6:BB$271,MATCH(totalExpenditure!$A139,gDP!$B$6:$B$271))))</f>
        <v>#N/A</v>
      </c>
      <c r="EL139" s="77" t="e">
        <f>IF(AN139="","",IF(CM139="","",AN139-AN139+INDEX(gDP!BC$6:BC$271,MATCH(totalExpenditure!$A139,gDP!$B$6:$B$271))))</f>
        <v>#N/A</v>
      </c>
      <c r="EM139" s="77" t="e">
        <f>IF(AO139="","",IF(CN139="","",AO139-AO139+INDEX(gDP!BD$6:BD$271,MATCH(totalExpenditure!$A139,gDP!$B$6:$B$271))))</f>
        <v>#N/A</v>
      </c>
      <c r="EN139" s="77" t="e">
        <f>IF(AP139="","",IF(CO139="","",AP139-AP139+INDEX(gDP!BE$6:BE$271,MATCH(totalExpenditure!$A139,gDP!$B$6:$B$271))))</f>
        <v>#N/A</v>
      </c>
      <c r="EO139" s="77" t="e">
        <f>IF(AQ139="","",IF(CP139="","",AQ139-AQ139+INDEX(gDP!BF$6:BF$271,MATCH(totalExpenditure!$A139,gDP!$B$6:$B$271))))</f>
        <v>#N/A</v>
      </c>
      <c r="EP139" s="77" t="e">
        <f>IF(AR139="","",IF(CQ139="","",AR139-AR139+INDEX(gDP!BG$6:BG$271,MATCH(totalExpenditure!$A139,gDP!$B$6:$B$271))))</f>
        <v>#N/A</v>
      </c>
      <c r="EQ139" s="77" t="e">
        <f>IF(AS139="","",IF(CR139="","",AS139-AS139+INDEX(gDP!BH$6:BH$271,MATCH(totalExpenditure!$A139,gDP!$B$6:$B$271))))</f>
        <v>#N/A</v>
      </c>
      <c r="ER139" s="77" t="e">
        <f>IF(AT139="","",IF(CS139="","",AT139-AT139+INDEX(gDP!BI$6:BI$271,MATCH(totalExpenditure!$A139,gDP!$B$6:$B$271))))</f>
        <v>#N/A</v>
      </c>
      <c r="ES139" s="77" t="e">
        <f>IF(AU139="","",IF(CT139="","",AU139-AU139+INDEX(gDP!BJ$6:BJ$271,MATCH(totalExpenditure!$A139,gDP!$B$6:$B$271))))</f>
        <v>#N/A</v>
      </c>
      <c r="ET139" s="77" t="e">
        <f>IF(AV139="","",IF(CU139="","",AV139-AV139+INDEX(gDP!BK$6:BK$271,MATCH(totalExpenditure!$A139,gDP!$B$6:$B$271))))</f>
        <v>#N/A</v>
      </c>
      <c r="EU139" s="77" t="e">
        <f>IF(AW139="","",IF(CV139="","",AW139-AW139+INDEX(gDP!BL$6:BL$271,MATCH(totalExpenditure!$A139,gDP!$B$6:$B$271))))</f>
        <v>#N/A</v>
      </c>
      <c r="EV139" s="77" t="e">
        <f>IF(AX139="","",IF(CW139="","",AX139-AX139+INDEX(gDP!BM$6:BM$271,MATCH(totalExpenditure!$A139,gDP!$B$6:$B$271))))</f>
        <v>#N/A</v>
      </c>
      <c r="EW139" s="77" t="e">
        <f>IF(AY139="","",IF(CX139="","",AY139-AY139+INDEX(gDP!BN$6:BN$271,MATCH(totalExpenditure!$A139,gDP!$B$6:$B$271))))</f>
        <v>#N/A</v>
      </c>
      <c r="EX139" s="77" t="e">
        <f>IF(AZ139="","",IF(CY139="","",AZ139-AZ139+INDEX(gDP!BO$6:BO$271,MATCH(totalExpenditure!$A139,gDP!$B$6:$B$271))))</f>
        <v>#N/A</v>
      </c>
    </row>
    <row r="140" spans="1:154" x14ac:dyDescent="0.35">
      <c r="A140" t="s">
        <v>489</v>
      </c>
      <c r="B140" s="77" t="e">
        <f>IF(INDEX([2]pivotTable!B$3:B$308,MATCH(totalExpenditure!$A140,[2]pivotTable!$A$3:$A$308,0))/100*INDEX(gDP!Q$6:Q$271,MATCH(totalExpenditure!$A140,gDP!$B$6:$B$271))=0,"",INDEX([2]pivotTable!B$3:B$308,MATCH(totalExpenditure!$A140,[2]pivotTable!$A$3:$A$308,0))/100*INDEX(gDP!Q$6:Q$271,MATCH(totalExpenditure!$A140,gDP!$B$6:$B$271)))</f>
        <v>#N/A</v>
      </c>
      <c r="C140" s="77" t="e">
        <f>IF(INDEX([2]pivotTable!C$3:C$308,MATCH(totalExpenditure!$A140,[2]pivotTable!$A$3:$A$308,0))/100*INDEX(gDP!R$6:R$271,MATCH(totalExpenditure!$A140,gDP!$B$6:$B$271))=0,"",INDEX([2]pivotTable!C$3:C$308,MATCH(totalExpenditure!$A140,[2]pivotTable!$A$3:$A$308,0))/100*INDEX(gDP!R$6:R$271,MATCH(totalExpenditure!$A140,gDP!$B$6:$B$271)))</f>
        <v>#N/A</v>
      </c>
      <c r="D140" s="77" t="e">
        <f>IF(INDEX([2]pivotTable!D$3:D$308,MATCH(totalExpenditure!$A140,[2]pivotTable!$A$3:$A$308,0))/100*INDEX(gDP!S$6:S$271,MATCH(totalExpenditure!$A140,gDP!$B$6:$B$271))=0,"",INDEX([2]pivotTable!D$3:D$308,MATCH(totalExpenditure!$A140,[2]pivotTable!$A$3:$A$308,0))/100*INDEX(gDP!S$6:S$271,MATCH(totalExpenditure!$A140,gDP!$B$6:$B$271)))</f>
        <v>#N/A</v>
      </c>
      <c r="E140" s="77" t="e">
        <f>IF(INDEX([2]pivotTable!E$3:E$308,MATCH(totalExpenditure!$A140,[2]pivotTable!$A$3:$A$308,0))/100*INDEX(gDP!T$6:T$271,MATCH(totalExpenditure!$A140,gDP!$B$6:$B$271))=0,"",INDEX([2]pivotTable!E$3:E$308,MATCH(totalExpenditure!$A140,[2]pivotTable!$A$3:$A$308,0))/100*INDEX(gDP!T$6:T$271,MATCH(totalExpenditure!$A140,gDP!$B$6:$B$271)))</f>
        <v>#N/A</v>
      </c>
      <c r="F140" s="77" t="e">
        <f>IF(INDEX([2]pivotTable!F$3:F$308,MATCH(totalExpenditure!$A140,[2]pivotTable!$A$3:$A$308,0))/100*INDEX(gDP!U$6:U$271,MATCH(totalExpenditure!$A140,gDP!$B$6:$B$271))=0,"",INDEX([2]pivotTable!F$3:F$308,MATCH(totalExpenditure!$A140,[2]pivotTable!$A$3:$A$308,0))/100*INDEX(gDP!U$6:U$271,MATCH(totalExpenditure!$A140,gDP!$B$6:$B$271)))</f>
        <v>#N/A</v>
      </c>
      <c r="G140" s="77" t="e">
        <f>IF(INDEX([2]pivotTable!G$3:G$308,MATCH(totalExpenditure!$A140,[2]pivotTable!$A$3:$A$308,0))/100*INDEX(gDP!V$6:V$271,MATCH(totalExpenditure!$A140,gDP!$B$6:$B$271))=0,"",INDEX([2]pivotTable!G$3:G$308,MATCH(totalExpenditure!$A140,[2]pivotTable!$A$3:$A$308,0))/100*INDEX(gDP!V$6:V$271,MATCH(totalExpenditure!$A140,gDP!$B$6:$B$271)))</f>
        <v>#N/A</v>
      </c>
      <c r="H140" s="77" t="e">
        <f>IF(INDEX([2]pivotTable!H$3:H$308,MATCH(totalExpenditure!$A140,[2]pivotTable!$A$3:$A$308,0))/100*INDEX(gDP!W$6:W$271,MATCH(totalExpenditure!$A140,gDP!$B$6:$B$271))=0,"",INDEX([2]pivotTable!H$3:H$308,MATCH(totalExpenditure!$A140,[2]pivotTable!$A$3:$A$308,0))/100*INDEX(gDP!W$6:W$271,MATCH(totalExpenditure!$A140,gDP!$B$6:$B$271)))</f>
        <v>#N/A</v>
      </c>
      <c r="I140" s="77" t="e">
        <f>IF(INDEX([2]pivotTable!I$3:I$308,MATCH(totalExpenditure!$A140,[2]pivotTable!$A$3:$A$308,0))/100*INDEX(gDP!X$6:X$271,MATCH(totalExpenditure!$A140,gDP!$B$6:$B$271))=0,"",INDEX([2]pivotTable!I$3:I$308,MATCH(totalExpenditure!$A140,[2]pivotTable!$A$3:$A$308,0))/100*INDEX(gDP!X$6:X$271,MATCH(totalExpenditure!$A140,gDP!$B$6:$B$271)))</f>
        <v>#N/A</v>
      </c>
      <c r="J140" s="77" t="e">
        <f>IF(INDEX([2]pivotTable!J$3:J$308,MATCH(totalExpenditure!$A140,[2]pivotTable!$A$3:$A$308,0))/100*INDEX(gDP!Y$6:Y$271,MATCH(totalExpenditure!$A140,gDP!$B$6:$B$271))=0,"",INDEX([2]pivotTable!J$3:J$308,MATCH(totalExpenditure!$A140,[2]pivotTable!$A$3:$A$308,0))/100*INDEX(gDP!Y$6:Y$271,MATCH(totalExpenditure!$A140,gDP!$B$6:$B$271)))</f>
        <v>#N/A</v>
      </c>
      <c r="K140" s="77" t="e">
        <f>IF(INDEX([2]pivotTable!K$3:K$308,MATCH(totalExpenditure!$A140,[2]pivotTable!$A$3:$A$308,0))/100*INDEX(gDP!Z$6:Z$271,MATCH(totalExpenditure!$A140,gDP!$B$6:$B$271))=0,"",INDEX([2]pivotTable!K$3:K$308,MATCH(totalExpenditure!$A140,[2]pivotTable!$A$3:$A$308,0))/100*INDEX(gDP!Z$6:Z$271,MATCH(totalExpenditure!$A140,gDP!$B$6:$B$271)))</f>
        <v>#N/A</v>
      </c>
      <c r="L140" s="77" t="e">
        <f>IF(INDEX([2]pivotTable!L$3:L$308,MATCH(totalExpenditure!$A140,[2]pivotTable!$A$3:$A$308,0))/100*INDEX(gDP!AA$6:AA$271,MATCH(totalExpenditure!$A140,gDP!$B$6:$B$271))=0,"",INDEX([2]pivotTable!L$3:L$308,MATCH(totalExpenditure!$A140,[2]pivotTable!$A$3:$A$308,0))/100*INDEX(gDP!AA$6:AA$271,MATCH(totalExpenditure!$A140,gDP!$B$6:$B$271)))</f>
        <v>#N/A</v>
      </c>
      <c r="M140" s="77" t="e">
        <f>IF(INDEX([2]pivotTable!M$3:M$308,MATCH(totalExpenditure!$A140,[2]pivotTable!$A$3:$A$308,0))/100*INDEX(gDP!AB$6:AB$271,MATCH(totalExpenditure!$A140,gDP!$B$6:$B$271))=0,"",INDEX([2]pivotTable!M$3:M$308,MATCH(totalExpenditure!$A140,[2]pivotTable!$A$3:$A$308,0))/100*INDEX(gDP!AB$6:AB$271,MATCH(totalExpenditure!$A140,gDP!$B$6:$B$271)))</f>
        <v>#N/A</v>
      </c>
      <c r="N140" s="77" t="e">
        <f>IF(INDEX([2]pivotTable!N$3:N$308,MATCH(totalExpenditure!$A140,[2]pivotTable!$A$3:$A$308,0))/100*INDEX(gDP!AC$6:AC$271,MATCH(totalExpenditure!$A140,gDP!$B$6:$B$271))=0,"",INDEX([2]pivotTable!N$3:N$308,MATCH(totalExpenditure!$A140,[2]pivotTable!$A$3:$A$308,0))/100*INDEX(gDP!AC$6:AC$271,MATCH(totalExpenditure!$A140,gDP!$B$6:$B$271)))</f>
        <v>#N/A</v>
      </c>
      <c r="O140" s="77" t="e">
        <f>IF(INDEX([2]pivotTable!O$3:O$308,MATCH(totalExpenditure!$A140,[2]pivotTable!$A$3:$A$308,0))/100*INDEX(gDP!AD$6:AD$271,MATCH(totalExpenditure!$A140,gDP!$B$6:$B$271))=0,"",INDEX([2]pivotTable!O$3:O$308,MATCH(totalExpenditure!$A140,[2]pivotTable!$A$3:$A$308,0))/100*INDEX(gDP!AD$6:AD$271,MATCH(totalExpenditure!$A140,gDP!$B$6:$B$271)))</f>
        <v>#N/A</v>
      </c>
      <c r="P140" s="77" t="e">
        <f>IF(INDEX([2]pivotTable!P$3:P$308,MATCH(totalExpenditure!$A140,[2]pivotTable!$A$3:$A$308,0))/100*INDEX(gDP!AE$6:AE$271,MATCH(totalExpenditure!$A140,gDP!$B$6:$B$271))=0,"",INDEX([2]pivotTable!P$3:P$308,MATCH(totalExpenditure!$A140,[2]pivotTable!$A$3:$A$308,0))/100*INDEX(gDP!AE$6:AE$271,MATCH(totalExpenditure!$A140,gDP!$B$6:$B$271)))</f>
        <v>#N/A</v>
      </c>
      <c r="Q140" s="77" t="e">
        <f>IF(INDEX([2]pivotTable!Q$3:Q$308,MATCH(totalExpenditure!$A140,[2]pivotTable!$A$3:$A$308,0))/100*INDEX(gDP!AF$6:AF$271,MATCH(totalExpenditure!$A140,gDP!$B$6:$B$271))=0,"",INDEX([2]pivotTable!Q$3:Q$308,MATCH(totalExpenditure!$A140,[2]pivotTable!$A$3:$A$308,0))/100*INDEX(gDP!AF$6:AF$271,MATCH(totalExpenditure!$A140,gDP!$B$6:$B$271)))</f>
        <v>#N/A</v>
      </c>
      <c r="R140" s="77" t="e">
        <f>IF(INDEX([2]pivotTable!R$3:R$308,MATCH(totalExpenditure!$A140,[2]pivotTable!$A$3:$A$308,0))/100*INDEX(gDP!AG$6:AG$271,MATCH(totalExpenditure!$A140,gDP!$B$6:$B$271))=0,"",INDEX([2]pivotTable!R$3:R$308,MATCH(totalExpenditure!$A140,[2]pivotTable!$A$3:$A$308,0))/100*INDEX(gDP!AG$6:AG$271,MATCH(totalExpenditure!$A140,gDP!$B$6:$B$271)))</f>
        <v>#N/A</v>
      </c>
      <c r="S140" s="77" t="e">
        <f>IF(INDEX([2]pivotTable!S$3:S$308,MATCH(totalExpenditure!$A140,[2]pivotTable!$A$3:$A$308,0))/100*INDEX(gDP!AH$6:AH$271,MATCH(totalExpenditure!$A140,gDP!$B$6:$B$271))=0,"",INDEX([2]pivotTable!S$3:S$308,MATCH(totalExpenditure!$A140,[2]pivotTable!$A$3:$A$308,0))/100*INDEX(gDP!AH$6:AH$271,MATCH(totalExpenditure!$A140,gDP!$B$6:$B$271)))</f>
        <v>#N/A</v>
      </c>
      <c r="T140" s="77" t="e">
        <f>IF(INDEX([2]pivotTable!T$3:T$308,MATCH(totalExpenditure!$A140,[2]pivotTable!$A$3:$A$308,0))/100*INDEX(gDP!AI$6:AI$271,MATCH(totalExpenditure!$A140,gDP!$B$6:$B$271))=0,"",INDEX([2]pivotTable!T$3:T$308,MATCH(totalExpenditure!$A140,[2]pivotTable!$A$3:$A$308,0))/100*INDEX(gDP!AI$6:AI$271,MATCH(totalExpenditure!$A140,gDP!$B$6:$B$271)))</f>
        <v>#N/A</v>
      </c>
      <c r="U140" s="77" t="e">
        <f>IF(INDEX([2]pivotTable!U$3:U$308,MATCH(totalExpenditure!$A140,[2]pivotTable!$A$3:$A$308,0))/100*INDEX(gDP!AJ$6:AJ$271,MATCH(totalExpenditure!$A140,gDP!$B$6:$B$271))=0,"",INDEX([2]pivotTable!U$3:U$308,MATCH(totalExpenditure!$A140,[2]pivotTable!$A$3:$A$308,0))/100*INDEX(gDP!AJ$6:AJ$271,MATCH(totalExpenditure!$A140,gDP!$B$6:$B$271)))</f>
        <v>#N/A</v>
      </c>
      <c r="V140" s="77" t="e">
        <f>IF(INDEX([2]pivotTable!V$3:V$308,MATCH(totalExpenditure!$A140,[2]pivotTable!$A$3:$A$308,0))/100*INDEX(gDP!AK$6:AK$271,MATCH(totalExpenditure!$A140,gDP!$B$6:$B$271))=0,"",INDEX([2]pivotTable!V$3:V$308,MATCH(totalExpenditure!$A140,[2]pivotTable!$A$3:$A$308,0))/100*INDEX(gDP!AK$6:AK$271,MATCH(totalExpenditure!$A140,gDP!$B$6:$B$271)))</f>
        <v>#N/A</v>
      </c>
      <c r="W140" s="77" t="e">
        <f>IF(INDEX([2]pivotTable!W$3:W$308,MATCH(totalExpenditure!$A140,[2]pivotTable!$A$3:$A$308,0))/100*INDEX(gDP!AL$6:AL$271,MATCH(totalExpenditure!$A140,gDP!$B$6:$B$271))=0,"",INDEX([2]pivotTable!W$3:W$308,MATCH(totalExpenditure!$A140,[2]pivotTable!$A$3:$A$308,0))/100*INDEX(gDP!AL$6:AL$271,MATCH(totalExpenditure!$A140,gDP!$B$6:$B$271)))</f>
        <v>#N/A</v>
      </c>
      <c r="X140" s="77" t="e">
        <f>IF(INDEX([2]pivotTable!X$3:X$308,MATCH(totalExpenditure!$A140,[2]pivotTable!$A$3:$A$308,0))/100*INDEX(gDP!AM$6:AM$271,MATCH(totalExpenditure!$A140,gDP!$B$6:$B$271))=0,"",INDEX([2]pivotTable!X$3:X$308,MATCH(totalExpenditure!$A140,[2]pivotTable!$A$3:$A$308,0))/100*INDEX(gDP!AM$6:AM$271,MATCH(totalExpenditure!$A140,gDP!$B$6:$B$271)))</f>
        <v>#N/A</v>
      </c>
      <c r="Y140" s="77" t="e">
        <f>IF(INDEX([2]pivotTable!Y$3:Y$308,MATCH(totalExpenditure!$A140,[2]pivotTable!$A$3:$A$308,0))/100*INDEX(gDP!AN$6:AN$271,MATCH(totalExpenditure!$A140,gDP!$B$6:$B$271))=0,"",INDEX([2]pivotTable!Y$3:Y$308,MATCH(totalExpenditure!$A140,[2]pivotTable!$A$3:$A$308,0))/100*INDEX(gDP!AN$6:AN$271,MATCH(totalExpenditure!$A140,gDP!$B$6:$B$271)))</f>
        <v>#N/A</v>
      </c>
      <c r="Z140" s="77" t="e">
        <f>IF(INDEX([2]pivotTable!Z$3:Z$308,MATCH(totalExpenditure!$A140,[2]pivotTable!$A$3:$A$308,0))/100*INDEX(gDP!AO$6:AO$271,MATCH(totalExpenditure!$A140,gDP!$B$6:$B$271))=0,"",INDEX([2]pivotTable!Z$3:Z$308,MATCH(totalExpenditure!$A140,[2]pivotTable!$A$3:$A$308,0))/100*INDEX(gDP!AO$6:AO$271,MATCH(totalExpenditure!$A140,gDP!$B$6:$B$271)))</f>
        <v>#N/A</v>
      </c>
      <c r="AA140" s="77" t="e">
        <f>IF(INDEX([2]pivotTable!AA$3:AA$308,MATCH(totalExpenditure!$A140,[2]pivotTable!$A$3:$A$308,0))/100*INDEX(gDP!AP$6:AP$271,MATCH(totalExpenditure!$A140,gDP!$B$6:$B$271))=0,"",INDEX([2]pivotTable!AA$3:AA$308,MATCH(totalExpenditure!$A140,[2]pivotTable!$A$3:$A$308,0))/100*INDEX(gDP!AP$6:AP$271,MATCH(totalExpenditure!$A140,gDP!$B$6:$B$271)))</f>
        <v>#N/A</v>
      </c>
      <c r="AB140" s="77" t="e">
        <f>IF(INDEX([2]pivotTable!AB$3:AB$308,MATCH(totalExpenditure!$A140,[2]pivotTable!$A$3:$A$308,0))/100*INDEX(gDP!AQ$6:AQ$271,MATCH(totalExpenditure!$A140,gDP!$B$6:$B$271))=0,"",INDEX([2]pivotTable!AB$3:AB$308,MATCH(totalExpenditure!$A140,[2]pivotTable!$A$3:$A$308,0))/100*INDEX(gDP!AQ$6:AQ$271,MATCH(totalExpenditure!$A140,gDP!$B$6:$B$271)))</f>
        <v>#N/A</v>
      </c>
      <c r="AC140" s="77" t="e">
        <f>IF(INDEX([2]pivotTable!AC$3:AC$308,MATCH(totalExpenditure!$A140,[2]pivotTable!$A$3:$A$308,0))/100*INDEX(gDP!AR$6:AR$271,MATCH(totalExpenditure!$A140,gDP!$B$6:$B$271))=0,"",INDEX([2]pivotTable!AC$3:AC$308,MATCH(totalExpenditure!$A140,[2]pivotTable!$A$3:$A$308,0))/100*INDEX(gDP!AR$6:AR$271,MATCH(totalExpenditure!$A140,gDP!$B$6:$B$271)))</f>
        <v>#N/A</v>
      </c>
      <c r="AD140" s="77" t="e">
        <f>IF(INDEX([2]pivotTable!AD$3:AD$308,MATCH(totalExpenditure!$A140,[2]pivotTable!$A$3:$A$308,0))/100*INDEX(gDP!AS$6:AS$271,MATCH(totalExpenditure!$A140,gDP!$B$6:$B$271))=0,"",INDEX([2]pivotTable!AD$3:AD$308,MATCH(totalExpenditure!$A140,[2]pivotTable!$A$3:$A$308,0))/100*INDEX(gDP!AS$6:AS$271,MATCH(totalExpenditure!$A140,gDP!$B$6:$B$271)))</f>
        <v>#N/A</v>
      </c>
      <c r="AE140" s="77" t="e">
        <f>IF(INDEX([2]pivotTable!AE$3:AE$308,MATCH(totalExpenditure!$A140,[2]pivotTable!$A$3:$A$308,0))/100*INDEX(gDP!AT$6:AT$271,MATCH(totalExpenditure!$A140,gDP!$B$6:$B$271))=0,"",INDEX([2]pivotTable!AE$3:AE$308,MATCH(totalExpenditure!$A140,[2]pivotTable!$A$3:$A$308,0))/100*INDEX(gDP!AT$6:AT$271,MATCH(totalExpenditure!$A140,gDP!$B$6:$B$271)))</f>
        <v>#N/A</v>
      </c>
      <c r="AF140" s="77" t="e">
        <f>IF(INDEX([2]pivotTable!AF$3:AF$308,MATCH(totalExpenditure!$A140,[2]pivotTable!$A$3:$A$308,0))/100*INDEX(gDP!AU$6:AU$271,MATCH(totalExpenditure!$A140,gDP!$B$6:$B$271))=0,"",INDEX([2]pivotTable!AF$3:AF$308,MATCH(totalExpenditure!$A140,[2]pivotTable!$A$3:$A$308,0))/100*INDEX(gDP!AU$6:AU$271,MATCH(totalExpenditure!$A140,gDP!$B$6:$B$271)))</f>
        <v>#N/A</v>
      </c>
      <c r="AG140" s="77" t="e">
        <f>IF(INDEX([2]pivotTable!AG$3:AG$308,MATCH(totalExpenditure!$A140,[2]pivotTable!$A$3:$A$308,0))/100*INDEX(gDP!AV$6:AV$271,MATCH(totalExpenditure!$A140,gDP!$B$6:$B$271))=0,"",INDEX([2]pivotTable!AG$3:AG$308,MATCH(totalExpenditure!$A140,[2]pivotTable!$A$3:$A$308,0))/100*INDEX(gDP!AV$6:AV$271,MATCH(totalExpenditure!$A140,gDP!$B$6:$B$271)))</f>
        <v>#N/A</v>
      </c>
      <c r="AH140" s="77" t="e">
        <f>IF(INDEX([2]pivotTable!AH$3:AH$308,MATCH(totalExpenditure!$A140,[2]pivotTable!$A$3:$A$308,0))/100*INDEX(gDP!AW$6:AW$271,MATCH(totalExpenditure!$A140,gDP!$B$6:$B$271))=0,"",INDEX([2]pivotTable!AH$3:AH$308,MATCH(totalExpenditure!$A140,[2]pivotTable!$A$3:$A$308,0))/100*INDEX(gDP!AW$6:AW$271,MATCH(totalExpenditure!$A140,gDP!$B$6:$B$271)))</f>
        <v>#N/A</v>
      </c>
      <c r="AI140" s="77" t="e">
        <f>IF(INDEX([2]pivotTable!AI$3:AI$308,MATCH(totalExpenditure!$A140,[2]pivotTable!$A$3:$A$308,0))/100*INDEX(gDP!AX$6:AX$271,MATCH(totalExpenditure!$A140,gDP!$B$6:$B$271))=0,"",INDEX([2]pivotTable!AI$3:AI$308,MATCH(totalExpenditure!$A140,[2]pivotTable!$A$3:$A$308,0))/100*INDEX(gDP!AX$6:AX$271,MATCH(totalExpenditure!$A140,gDP!$B$6:$B$271)))</f>
        <v>#N/A</v>
      </c>
      <c r="AJ140" s="77" t="e">
        <f>IF(INDEX([2]pivotTable!AJ$3:AJ$308,MATCH(totalExpenditure!$A140,[2]pivotTable!$A$3:$A$308,0))/100*INDEX(gDP!AY$6:AY$271,MATCH(totalExpenditure!$A140,gDP!$B$6:$B$271))=0,"",INDEX([2]pivotTable!AJ$3:AJ$308,MATCH(totalExpenditure!$A140,[2]pivotTable!$A$3:$A$308,0))/100*INDEX(gDP!AY$6:AY$271,MATCH(totalExpenditure!$A140,gDP!$B$6:$B$271)))</f>
        <v>#N/A</v>
      </c>
      <c r="AK140" s="77" t="e">
        <f>IF(INDEX([2]pivotTable!AK$3:AK$308,MATCH(totalExpenditure!$A140,[2]pivotTable!$A$3:$A$308,0))/100*INDEX(gDP!AZ$6:AZ$271,MATCH(totalExpenditure!$A140,gDP!$B$6:$B$271))=0,"",INDEX([2]pivotTable!AK$3:AK$308,MATCH(totalExpenditure!$A140,[2]pivotTable!$A$3:$A$308,0))/100*INDEX(gDP!AZ$6:AZ$271,MATCH(totalExpenditure!$A140,gDP!$B$6:$B$271)))</f>
        <v>#N/A</v>
      </c>
      <c r="AL140" s="77" t="e">
        <f>IF(INDEX([2]pivotTable!AL$3:AL$308,MATCH(totalExpenditure!$A140,[2]pivotTable!$A$3:$A$308,0))/100*INDEX(gDP!BA$6:BA$271,MATCH(totalExpenditure!$A140,gDP!$B$6:$B$271))=0,"",INDEX([2]pivotTable!AL$3:AL$308,MATCH(totalExpenditure!$A140,[2]pivotTable!$A$3:$A$308,0))/100*INDEX(gDP!BA$6:BA$271,MATCH(totalExpenditure!$A140,gDP!$B$6:$B$271)))</f>
        <v>#N/A</v>
      </c>
      <c r="AM140" s="77" t="e">
        <f>IF(INDEX([2]pivotTable!AM$3:AM$308,MATCH(totalExpenditure!$A140,[2]pivotTable!$A$3:$A$308,0))/100*INDEX(gDP!BB$6:BB$271,MATCH(totalExpenditure!$A140,gDP!$B$6:$B$271))=0,"",INDEX([2]pivotTable!AM$3:AM$308,MATCH(totalExpenditure!$A140,[2]pivotTable!$A$3:$A$308,0))/100*INDEX(gDP!BB$6:BB$271,MATCH(totalExpenditure!$A140,gDP!$B$6:$B$271)))</f>
        <v>#N/A</v>
      </c>
      <c r="AN140" s="77" t="e">
        <f>IF(INDEX([2]pivotTable!AN$3:AN$308,MATCH(totalExpenditure!$A140,[2]pivotTable!$A$3:$A$308,0))/100*INDEX(gDP!BC$6:BC$271,MATCH(totalExpenditure!$A140,gDP!$B$6:$B$271))=0,"",INDEX([2]pivotTable!AN$3:AN$308,MATCH(totalExpenditure!$A140,[2]pivotTable!$A$3:$A$308,0))/100*INDEX(gDP!BC$6:BC$271,MATCH(totalExpenditure!$A140,gDP!$B$6:$B$271)))</f>
        <v>#N/A</v>
      </c>
      <c r="AO140" s="77" t="e">
        <f>IF(INDEX([2]pivotTable!AO$3:AO$308,MATCH(totalExpenditure!$A140,[2]pivotTable!$A$3:$A$308,0))/100*INDEX(gDP!BD$6:BD$271,MATCH(totalExpenditure!$A140,gDP!$B$6:$B$271))=0,"",INDEX([2]pivotTable!AO$3:AO$308,MATCH(totalExpenditure!$A140,[2]pivotTable!$A$3:$A$308,0))/100*INDEX(gDP!BD$6:BD$271,MATCH(totalExpenditure!$A140,gDP!$B$6:$B$271)))</f>
        <v>#N/A</v>
      </c>
      <c r="AP140" s="77" t="e">
        <f>IF(INDEX([2]pivotTable!AP$3:AP$308,MATCH(totalExpenditure!$A140,[2]pivotTable!$A$3:$A$308,0))/100*INDEX(gDP!BE$6:BE$271,MATCH(totalExpenditure!$A140,gDP!$B$6:$B$271))=0,"",INDEX([2]pivotTable!AP$3:AP$308,MATCH(totalExpenditure!$A140,[2]pivotTable!$A$3:$A$308,0))/100*INDEX(gDP!BE$6:BE$271,MATCH(totalExpenditure!$A140,gDP!$B$6:$B$271)))</f>
        <v>#N/A</v>
      </c>
      <c r="AQ140" s="77" t="e">
        <f>IF(INDEX([2]pivotTable!AQ$3:AQ$308,MATCH(totalExpenditure!$A140,[2]pivotTable!$A$3:$A$308,0))/100*INDEX(gDP!BF$6:BF$271,MATCH(totalExpenditure!$A140,gDP!$B$6:$B$271))=0,"",INDEX([2]pivotTable!AQ$3:AQ$308,MATCH(totalExpenditure!$A140,[2]pivotTable!$A$3:$A$308,0))/100*INDEX(gDP!BF$6:BF$271,MATCH(totalExpenditure!$A140,gDP!$B$6:$B$271)))</f>
        <v>#N/A</v>
      </c>
      <c r="AR140" s="77" t="e">
        <f>IF(INDEX([2]pivotTable!AR$3:AR$308,MATCH(totalExpenditure!$A140,[2]pivotTable!$A$3:$A$308,0))/100*INDEX(gDP!BG$6:BG$271,MATCH(totalExpenditure!$A140,gDP!$B$6:$B$271))=0,"",INDEX([2]pivotTable!AR$3:AR$308,MATCH(totalExpenditure!$A140,[2]pivotTable!$A$3:$A$308,0))/100*INDEX(gDP!BG$6:BG$271,MATCH(totalExpenditure!$A140,gDP!$B$6:$B$271)))</f>
        <v>#N/A</v>
      </c>
      <c r="AS140" s="77" t="e">
        <f>IF(INDEX([2]pivotTable!AS$3:AS$308,MATCH(totalExpenditure!$A140,[2]pivotTable!$A$3:$A$308,0))/100*INDEX(gDP!BH$6:BH$271,MATCH(totalExpenditure!$A140,gDP!$B$6:$B$271))=0,"",INDEX([2]pivotTable!AS$3:AS$308,MATCH(totalExpenditure!$A140,[2]pivotTable!$A$3:$A$308,0))/100*INDEX(gDP!BH$6:BH$271,MATCH(totalExpenditure!$A140,gDP!$B$6:$B$271)))</f>
        <v>#N/A</v>
      </c>
      <c r="AT140" s="77" t="e">
        <f>IF(INDEX([2]pivotTable!AT$3:AT$308,MATCH(totalExpenditure!$A140,[2]pivotTable!$A$3:$A$308,0))/100*INDEX(gDP!BI$6:BI$271,MATCH(totalExpenditure!$A140,gDP!$B$6:$B$271))=0,"",INDEX([2]pivotTable!AT$3:AT$308,MATCH(totalExpenditure!$A140,[2]pivotTable!$A$3:$A$308,0))/100*INDEX(gDP!BI$6:BI$271,MATCH(totalExpenditure!$A140,gDP!$B$6:$B$271)))</f>
        <v>#N/A</v>
      </c>
      <c r="AU140" s="77" t="e">
        <f>IF(INDEX([2]pivotTable!AU$3:AU$308,MATCH(totalExpenditure!$A140,[2]pivotTable!$A$3:$A$308,0))/100*INDEX(gDP!BJ$6:BJ$271,MATCH(totalExpenditure!$A140,gDP!$B$6:$B$271))=0,"",INDEX([2]pivotTable!AU$3:AU$308,MATCH(totalExpenditure!$A140,[2]pivotTable!$A$3:$A$308,0))/100*INDEX(gDP!BJ$6:BJ$271,MATCH(totalExpenditure!$A140,gDP!$B$6:$B$271)))</f>
        <v>#N/A</v>
      </c>
      <c r="AV140" s="77" t="e">
        <f>IF(INDEX([2]pivotTable!AV$3:AV$308,MATCH(totalExpenditure!$A140,[2]pivotTable!$A$3:$A$308,0))/100*INDEX(gDP!BK$6:BK$271,MATCH(totalExpenditure!$A140,gDP!$B$6:$B$271))=0,"",INDEX([2]pivotTable!AV$3:AV$308,MATCH(totalExpenditure!$A140,[2]pivotTable!$A$3:$A$308,0))/100*INDEX(gDP!BK$6:BK$271,MATCH(totalExpenditure!$A140,gDP!$B$6:$B$271)))</f>
        <v>#N/A</v>
      </c>
      <c r="AW140" s="77" t="e">
        <f>IF(INDEX([2]pivotTable!AW$3:AW$308,MATCH(totalExpenditure!$A140,[2]pivotTable!$A$3:$A$308,0))/100*INDEX(gDP!BL$6:BL$271,MATCH(totalExpenditure!$A140,gDP!$B$6:$B$271))=0,"",INDEX([2]pivotTable!AW$3:AW$308,MATCH(totalExpenditure!$A140,[2]pivotTable!$A$3:$A$308,0))/100*INDEX(gDP!BL$6:BL$271,MATCH(totalExpenditure!$A140,gDP!$B$6:$B$271)))</f>
        <v>#N/A</v>
      </c>
      <c r="AX140" s="77" t="e">
        <f>IF(INDEX([2]pivotTable!AX$3:AX$308,MATCH(totalExpenditure!$A140,[2]pivotTable!$A$3:$A$308,0))/100*INDEX(gDP!BM$6:BM$271,MATCH(totalExpenditure!$A140,gDP!$B$6:$B$271))=0,"",INDEX([2]pivotTable!AX$3:AX$308,MATCH(totalExpenditure!$A140,[2]pivotTable!$A$3:$A$308,0))/100*INDEX(gDP!BM$6:BM$271,MATCH(totalExpenditure!$A140,gDP!$B$6:$B$271)))</f>
        <v>#N/A</v>
      </c>
      <c r="AY140" s="77" t="e">
        <f>IF(INDEX([2]pivotTable!AY$3:AY$308,MATCH(totalExpenditure!$A140,[2]pivotTable!$A$3:$A$308,0))/100*INDEX(gDP!BN$6:BN$271,MATCH(totalExpenditure!$A140,gDP!$B$6:$B$271))=0,"",INDEX([2]pivotTable!AY$3:AY$308,MATCH(totalExpenditure!$A140,[2]pivotTable!$A$3:$A$308,0))/100*INDEX(gDP!BN$6:BN$271,MATCH(totalExpenditure!$A140,gDP!$B$6:$B$271)))</f>
        <v>#N/A</v>
      </c>
      <c r="AZ140" s="77" t="e">
        <f>IF(INDEX([2]pivotTable!AZ$3:AZ$308,MATCH(totalExpenditure!$A140,[2]pivotTable!$A$3:$A$308,0))/100*INDEX(gDP!BO$6:BO$271,MATCH(totalExpenditure!$A140,gDP!$B$6:$B$271))=0,"",INDEX([2]pivotTable!AZ$3:AZ$308,MATCH(totalExpenditure!$A140,[2]pivotTable!$A$3:$A$308,0))/100*INDEX(gDP!BO$6:BO$271,MATCH(totalExpenditure!$A140,gDP!$B$6:$B$271)))</f>
        <v>#N/A</v>
      </c>
      <c r="BA140" s="77" t="e">
        <f>IF(INDEX([2]pivotTable!B$310:B$615,MATCH(totalExpenditure!$A140,[2]pivotTable!$A$310:$A$615,0))/100*INDEX(gDP!Q$6:Q$271,MATCH(totalExpenditure!$A140,gDP!$B$6:$B$271))=0,"",INDEX([2]pivotTable!B$310:B$615,MATCH(totalExpenditure!$A140,[2]pivotTable!$A$310:$A$615,0))/100*INDEX(gDP!Q$6:Q$271,MATCH(totalExpenditure!$A140,gDP!$B$6:$B$271)))</f>
        <v>#N/A</v>
      </c>
      <c r="BB140" s="77" t="e">
        <f>IF(INDEX([2]pivotTable!C$310:C$615,MATCH(totalExpenditure!$A140,[2]pivotTable!$A$310:$A$615,0))/100*INDEX(gDP!R$6:R$271,MATCH(totalExpenditure!$A140,gDP!$B$6:$B$271))=0,"",INDEX([2]pivotTable!C$310:C$615,MATCH(totalExpenditure!$A140,[2]pivotTable!$A$310:$A$615,0))/100*INDEX(gDP!R$6:R$271,MATCH(totalExpenditure!$A140,gDP!$B$6:$B$271)))</f>
        <v>#N/A</v>
      </c>
      <c r="BC140" s="77" t="e">
        <f>IF(INDEX([2]pivotTable!D$310:D$615,MATCH(totalExpenditure!$A140,[2]pivotTable!$A$310:$A$615,0))/100*INDEX(gDP!S$6:S$271,MATCH(totalExpenditure!$A140,gDP!$B$6:$B$271))=0,"",INDEX([2]pivotTable!D$310:D$615,MATCH(totalExpenditure!$A140,[2]pivotTable!$A$310:$A$615,0))/100*INDEX(gDP!S$6:S$271,MATCH(totalExpenditure!$A140,gDP!$B$6:$B$271)))</f>
        <v>#N/A</v>
      </c>
      <c r="BD140" s="77" t="e">
        <f>IF(INDEX([2]pivotTable!E$310:E$615,MATCH(totalExpenditure!$A140,[2]pivotTable!$A$310:$A$615,0))/100*INDEX(gDP!T$6:T$271,MATCH(totalExpenditure!$A140,gDP!$B$6:$B$271))=0,"",INDEX([2]pivotTable!E$310:E$615,MATCH(totalExpenditure!$A140,[2]pivotTable!$A$310:$A$615,0))/100*INDEX(gDP!T$6:T$271,MATCH(totalExpenditure!$A140,gDP!$B$6:$B$271)))</f>
        <v>#N/A</v>
      </c>
      <c r="BE140" s="77" t="e">
        <f>IF(INDEX([2]pivotTable!F$310:F$615,MATCH(totalExpenditure!$A140,[2]pivotTable!$A$310:$A$615,0))/100*INDEX(gDP!U$6:U$271,MATCH(totalExpenditure!$A140,gDP!$B$6:$B$271))=0,"",INDEX([2]pivotTable!F$310:F$615,MATCH(totalExpenditure!$A140,[2]pivotTable!$A$310:$A$615,0))/100*INDEX(gDP!U$6:U$271,MATCH(totalExpenditure!$A140,gDP!$B$6:$B$271)))</f>
        <v>#N/A</v>
      </c>
      <c r="BF140" s="77" t="e">
        <f>IF(INDEX([2]pivotTable!G$310:G$615,MATCH(totalExpenditure!$A140,[2]pivotTable!$A$310:$A$615,0))/100*INDEX(gDP!V$6:V$271,MATCH(totalExpenditure!$A140,gDP!$B$6:$B$271))=0,"",INDEX([2]pivotTable!G$310:G$615,MATCH(totalExpenditure!$A140,[2]pivotTable!$A$310:$A$615,0))/100*INDEX(gDP!V$6:V$271,MATCH(totalExpenditure!$A140,gDP!$B$6:$B$271)))</f>
        <v>#N/A</v>
      </c>
      <c r="BG140" s="77" t="e">
        <f>IF(INDEX([2]pivotTable!H$310:H$615,MATCH(totalExpenditure!$A140,[2]pivotTable!$A$310:$A$615,0))/100*INDEX(gDP!W$6:W$271,MATCH(totalExpenditure!$A140,gDP!$B$6:$B$271))=0,"",INDEX([2]pivotTable!H$310:H$615,MATCH(totalExpenditure!$A140,[2]pivotTable!$A$310:$A$615,0))/100*INDEX(gDP!W$6:W$271,MATCH(totalExpenditure!$A140,gDP!$B$6:$B$271)))</f>
        <v>#N/A</v>
      </c>
      <c r="BH140" s="77" t="e">
        <f>IF(INDEX([2]pivotTable!I$310:I$615,MATCH(totalExpenditure!$A140,[2]pivotTable!$A$310:$A$615,0))/100*INDEX(gDP!X$6:X$271,MATCH(totalExpenditure!$A140,gDP!$B$6:$B$271))=0,"",INDEX([2]pivotTable!I$310:I$615,MATCH(totalExpenditure!$A140,[2]pivotTable!$A$310:$A$615,0))/100*INDEX(gDP!X$6:X$271,MATCH(totalExpenditure!$A140,gDP!$B$6:$B$271)))</f>
        <v>#N/A</v>
      </c>
      <c r="BI140" s="77" t="e">
        <f>IF(INDEX([2]pivotTable!J$310:J$615,MATCH(totalExpenditure!$A140,[2]pivotTable!$A$310:$A$615,0))/100*INDEX(gDP!Y$6:Y$271,MATCH(totalExpenditure!$A140,gDP!$B$6:$B$271))=0,"",INDEX([2]pivotTable!J$310:J$615,MATCH(totalExpenditure!$A140,[2]pivotTable!$A$310:$A$615,0))/100*INDEX(gDP!Y$6:Y$271,MATCH(totalExpenditure!$A140,gDP!$B$6:$B$271)))</f>
        <v>#N/A</v>
      </c>
      <c r="BJ140" s="77" t="e">
        <f>IF(INDEX([2]pivotTable!K$310:K$615,MATCH(totalExpenditure!$A140,[2]pivotTable!$A$310:$A$615,0))/100*INDEX(gDP!Z$6:Z$271,MATCH(totalExpenditure!$A140,gDP!$B$6:$B$271))=0,"",INDEX([2]pivotTable!K$310:K$615,MATCH(totalExpenditure!$A140,[2]pivotTable!$A$310:$A$615,0))/100*INDEX(gDP!Z$6:Z$271,MATCH(totalExpenditure!$A140,gDP!$B$6:$B$271)))</f>
        <v>#N/A</v>
      </c>
      <c r="BK140" s="77" t="e">
        <f>IF(INDEX([2]pivotTable!L$310:L$615,MATCH(totalExpenditure!$A140,[2]pivotTable!$A$310:$A$615,0))/100*INDEX(gDP!AA$6:AA$271,MATCH(totalExpenditure!$A140,gDP!$B$6:$B$271))=0,"",INDEX([2]pivotTable!L$310:L$615,MATCH(totalExpenditure!$A140,[2]pivotTable!$A$310:$A$615,0))/100*INDEX(gDP!AA$6:AA$271,MATCH(totalExpenditure!$A140,gDP!$B$6:$B$271)))</f>
        <v>#N/A</v>
      </c>
      <c r="BL140" s="77" t="e">
        <f>IF(INDEX([2]pivotTable!M$310:M$615,MATCH(totalExpenditure!$A140,[2]pivotTable!$A$310:$A$615,0))/100*INDEX(gDP!AB$6:AB$271,MATCH(totalExpenditure!$A140,gDP!$B$6:$B$271))=0,"",INDEX([2]pivotTable!M$310:M$615,MATCH(totalExpenditure!$A140,[2]pivotTable!$A$310:$A$615,0))/100*INDEX(gDP!AB$6:AB$271,MATCH(totalExpenditure!$A140,gDP!$B$6:$B$271)))</f>
        <v>#N/A</v>
      </c>
      <c r="BM140" s="77" t="e">
        <f>IF(INDEX([2]pivotTable!N$310:N$615,MATCH(totalExpenditure!$A140,[2]pivotTable!$A$310:$A$615,0))/100*INDEX(gDP!AC$6:AC$271,MATCH(totalExpenditure!$A140,gDP!$B$6:$B$271))=0,"",INDEX([2]pivotTable!N$310:N$615,MATCH(totalExpenditure!$A140,[2]pivotTable!$A$310:$A$615,0))/100*INDEX(gDP!AC$6:AC$271,MATCH(totalExpenditure!$A140,gDP!$B$6:$B$271)))</f>
        <v>#N/A</v>
      </c>
      <c r="BN140" s="77" t="e">
        <f>IF(INDEX([2]pivotTable!O$310:O$615,MATCH(totalExpenditure!$A140,[2]pivotTable!$A$310:$A$615,0))/100*INDEX(gDP!AD$6:AD$271,MATCH(totalExpenditure!$A140,gDP!$B$6:$B$271))=0,"",INDEX([2]pivotTable!O$310:O$615,MATCH(totalExpenditure!$A140,[2]pivotTable!$A$310:$A$615,0))/100*INDEX(gDP!AD$6:AD$271,MATCH(totalExpenditure!$A140,gDP!$B$6:$B$271)))</f>
        <v>#N/A</v>
      </c>
      <c r="BO140" s="77" t="e">
        <f>IF(INDEX([2]pivotTable!P$310:P$615,MATCH(totalExpenditure!$A140,[2]pivotTable!$A$310:$A$615,0))/100*INDEX(gDP!AE$6:AE$271,MATCH(totalExpenditure!$A140,gDP!$B$6:$B$271))=0,"",INDEX([2]pivotTable!P$310:P$615,MATCH(totalExpenditure!$A140,[2]pivotTable!$A$310:$A$615,0))/100*INDEX(gDP!AE$6:AE$271,MATCH(totalExpenditure!$A140,gDP!$B$6:$B$271)))</f>
        <v>#N/A</v>
      </c>
      <c r="BP140" s="77" t="e">
        <f>IF(INDEX([2]pivotTable!Q$310:Q$615,MATCH(totalExpenditure!$A140,[2]pivotTable!$A$310:$A$615,0))/100*INDEX(gDP!AF$6:AF$271,MATCH(totalExpenditure!$A140,gDP!$B$6:$B$271))=0,"",INDEX([2]pivotTable!Q$310:Q$615,MATCH(totalExpenditure!$A140,[2]pivotTable!$A$310:$A$615,0))/100*INDEX(gDP!AF$6:AF$271,MATCH(totalExpenditure!$A140,gDP!$B$6:$B$271)))</f>
        <v>#N/A</v>
      </c>
      <c r="BQ140" s="77" t="e">
        <f>IF(INDEX([2]pivotTable!R$310:R$615,MATCH(totalExpenditure!$A140,[2]pivotTable!$A$310:$A$615,0))/100*INDEX(gDP!AG$6:AG$271,MATCH(totalExpenditure!$A140,gDP!$B$6:$B$271))=0,"",INDEX([2]pivotTable!R$310:R$615,MATCH(totalExpenditure!$A140,[2]pivotTable!$A$310:$A$615,0))/100*INDEX(gDP!AG$6:AG$271,MATCH(totalExpenditure!$A140,gDP!$B$6:$B$271)))</f>
        <v>#N/A</v>
      </c>
      <c r="BR140" s="77" t="e">
        <f>IF(INDEX([2]pivotTable!S$310:S$615,MATCH(totalExpenditure!$A140,[2]pivotTable!$A$310:$A$615,0))/100*INDEX(gDP!AH$6:AH$271,MATCH(totalExpenditure!$A140,gDP!$B$6:$B$271))=0,"",INDEX([2]pivotTable!S$310:S$615,MATCH(totalExpenditure!$A140,[2]pivotTable!$A$310:$A$615,0))/100*INDEX(gDP!AH$6:AH$271,MATCH(totalExpenditure!$A140,gDP!$B$6:$B$271)))</f>
        <v>#N/A</v>
      </c>
      <c r="BS140" s="77" t="e">
        <f>IF(INDEX([2]pivotTable!T$310:T$615,MATCH(totalExpenditure!$A140,[2]pivotTable!$A$310:$A$615,0))/100*INDEX(gDP!AI$6:AI$271,MATCH(totalExpenditure!$A140,gDP!$B$6:$B$271))=0,"",INDEX([2]pivotTable!T$310:T$615,MATCH(totalExpenditure!$A140,[2]pivotTable!$A$310:$A$615,0))/100*INDEX(gDP!AI$6:AI$271,MATCH(totalExpenditure!$A140,gDP!$B$6:$B$271)))</f>
        <v>#N/A</v>
      </c>
      <c r="BT140" s="77" t="e">
        <f>IF(INDEX([2]pivotTable!U$310:U$615,MATCH(totalExpenditure!$A140,[2]pivotTable!$A$310:$A$615,0))/100*INDEX(gDP!AJ$6:AJ$271,MATCH(totalExpenditure!$A140,gDP!$B$6:$B$271))=0,"",INDEX([2]pivotTable!U$310:U$615,MATCH(totalExpenditure!$A140,[2]pivotTable!$A$310:$A$615,0))/100*INDEX(gDP!AJ$6:AJ$271,MATCH(totalExpenditure!$A140,gDP!$B$6:$B$271)))</f>
        <v>#N/A</v>
      </c>
      <c r="BU140" s="77" t="e">
        <f>IF(INDEX([2]pivotTable!V$310:V$615,MATCH(totalExpenditure!$A140,[2]pivotTable!$A$310:$A$615,0))/100*INDEX(gDP!AK$6:AK$271,MATCH(totalExpenditure!$A140,gDP!$B$6:$B$271))=0,"",INDEX([2]pivotTable!V$310:V$615,MATCH(totalExpenditure!$A140,[2]pivotTable!$A$310:$A$615,0))/100*INDEX(gDP!AK$6:AK$271,MATCH(totalExpenditure!$A140,gDP!$B$6:$B$271)))</f>
        <v>#N/A</v>
      </c>
      <c r="BV140" s="77" t="e">
        <f>IF(INDEX([2]pivotTable!W$310:W$615,MATCH(totalExpenditure!$A140,[2]pivotTable!$A$310:$A$615,0))/100*INDEX(gDP!AL$6:AL$271,MATCH(totalExpenditure!$A140,gDP!$B$6:$B$271))=0,"",INDEX([2]pivotTable!W$310:W$615,MATCH(totalExpenditure!$A140,[2]pivotTable!$A$310:$A$615,0))/100*INDEX(gDP!AL$6:AL$271,MATCH(totalExpenditure!$A140,gDP!$B$6:$B$271)))</f>
        <v>#N/A</v>
      </c>
      <c r="BW140" s="77" t="e">
        <f>IF(INDEX([2]pivotTable!X$310:X$615,MATCH(totalExpenditure!$A140,[2]pivotTable!$A$310:$A$615,0))/100*INDEX(gDP!AM$6:AM$271,MATCH(totalExpenditure!$A140,gDP!$B$6:$B$271))=0,"",INDEX([2]pivotTable!X$310:X$615,MATCH(totalExpenditure!$A140,[2]pivotTable!$A$310:$A$615,0))/100*INDEX(gDP!AM$6:AM$271,MATCH(totalExpenditure!$A140,gDP!$B$6:$B$271)))</f>
        <v>#N/A</v>
      </c>
      <c r="BX140" s="77" t="e">
        <f>IF(INDEX([2]pivotTable!Y$310:Y$615,MATCH(totalExpenditure!$A140,[2]pivotTable!$A$310:$A$615,0))/100*INDEX(gDP!AN$6:AN$271,MATCH(totalExpenditure!$A140,gDP!$B$6:$B$271))=0,"",INDEX([2]pivotTable!Y$310:Y$615,MATCH(totalExpenditure!$A140,[2]pivotTable!$A$310:$A$615,0))/100*INDEX(gDP!AN$6:AN$271,MATCH(totalExpenditure!$A140,gDP!$B$6:$B$271)))</f>
        <v>#N/A</v>
      </c>
      <c r="BY140" s="77" t="e">
        <f>IF(INDEX([2]pivotTable!Z$310:Z$615,MATCH(totalExpenditure!$A140,[2]pivotTable!$A$310:$A$615,0))/100*INDEX(gDP!AO$6:AO$271,MATCH(totalExpenditure!$A140,gDP!$B$6:$B$271))=0,"",INDEX([2]pivotTable!Z$310:Z$615,MATCH(totalExpenditure!$A140,[2]pivotTable!$A$310:$A$615,0))/100*INDEX(gDP!AO$6:AO$271,MATCH(totalExpenditure!$A140,gDP!$B$6:$B$271)))</f>
        <v>#N/A</v>
      </c>
      <c r="BZ140" s="77" t="e">
        <f>IF(INDEX([2]pivotTable!AA$310:AA$615,MATCH(totalExpenditure!$A140,[2]pivotTable!$A$310:$A$615,0))/100*INDEX(gDP!AP$6:AP$271,MATCH(totalExpenditure!$A140,gDP!$B$6:$B$271))=0,"",INDEX([2]pivotTable!AA$310:AA$615,MATCH(totalExpenditure!$A140,[2]pivotTable!$A$310:$A$615,0))/100*INDEX(gDP!AP$6:AP$271,MATCH(totalExpenditure!$A140,gDP!$B$6:$B$271)))</f>
        <v>#N/A</v>
      </c>
      <c r="CA140" s="77" t="e">
        <f>IF(INDEX([2]pivotTable!AB$310:AB$615,MATCH(totalExpenditure!$A140,[2]pivotTable!$A$310:$A$615,0))/100*INDEX(gDP!AQ$6:AQ$271,MATCH(totalExpenditure!$A140,gDP!$B$6:$B$271))=0,"",INDEX([2]pivotTable!AB$310:AB$615,MATCH(totalExpenditure!$A140,[2]pivotTable!$A$310:$A$615,0))/100*INDEX(gDP!AQ$6:AQ$271,MATCH(totalExpenditure!$A140,gDP!$B$6:$B$271)))</f>
        <v>#N/A</v>
      </c>
      <c r="CB140" s="77" t="e">
        <f>IF(INDEX([2]pivotTable!AC$310:AC$615,MATCH(totalExpenditure!$A140,[2]pivotTable!$A$310:$A$615,0))/100*INDEX(gDP!AR$6:AR$271,MATCH(totalExpenditure!$A140,gDP!$B$6:$B$271))=0,"",INDEX([2]pivotTable!AC$310:AC$615,MATCH(totalExpenditure!$A140,[2]pivotTable!$A$310:$A$615,0))/100*INDEX(gDP!AR$6:AR$271,MATCH(totalExpenditure!$A140,gDP!$B$6:$B$271)))</f>
        <v>#N/A</v>
      </c>
      <c r="CC140" s="77" t="e">
        <f>IF(INDEX([2]pivotTable!AD$310:AD$615,MATCH(totalExpenditure!$A140,[2]pivotTable!$A$310:$A$615,0))/100*INDEX(gDP!AS$6:AS$271,MATCH(totalExpenditure!$A140,gDP!$B$6:$B$271))=0,"",INDEX([2]pivotTable!AD$310:AD$615,MATCH(totalExpenditure!$A140,[2]pivotTable!$A$310:$A$615,0))/100*INDEX(gDP!AS$6:AS$271,MATCH(totalExpenditure!$A140,gDP!$B$6:$B$271)))</f>
        <v>#N/A</v>
      </c>
      <c r="CD140" s="77" t="e">
        <f>IF(INDEX([2]pivotTable!AE$310:AE$615,MATCH(totalExpenditure!$A140,[2]pivotTable!$A$310:$A$615,0))/100*INDEX(gDP!AT$6:AT$271,MATCH(totalExpenditure!$A140,gDP!$B$6:$B$271))=0,"",INDEX([2]pivotTable!AE$310:AE$615,MATCH(totalExpenditure!$A140,[2]pivotTable!$A$310:$A$615,0))/100*INDEX(gDP!AT$6:AT$271,MATCH(totalExpenditure!$A140,gDP!$B$6:$B$271)))</f>
        <v>#N/A</v>
      </c>
      <c r="CE140" s="77" t="e">
        <f>IF(INDEX([2]pivotTable!AF$310:AF$615,MATCH(totalExpenditure!$A140,[2]pivotTable!$A$310:$A$615,0))/100*INDEX(gDP!AU$6:AU$271,MATCH(totalExpenditure!$A140,gDP!$B$6:$B$271))=0,"",INDEX([2]pivotTable!AF$310:AF$615,MATCH(totalExpenditure!$A140,[2]pivotTable!$A$310:$A$615,0))/100*INDEX(gDP!AU$6:AU$271,MATCH(totalExpenditure!$A140,gDP!$B$6:$B$271)))</f>
        <v>#N/A</v>
      </c>
      <c r="CF140" s="77" t="e">
        <f>IF(INDEX([2]pivotTable!AG$310:AG$615,MATCH(totalExpenditure!$A140,[2]pivotTable!$A$310:$A$615,0))/100*INDEX(gDP!AV$6:AV$271,MATCH(totalExpenditure!$A140,gDP!$B$6:$B$271))=0,"",INDEX([2]pivotTable!AG$310:AG$615,MATCH(totalExpenditure!$A140,[2]pivotTable!$A$310:$A$615,0))/100*INDEX(gDP!AV$6:AV$271,MATCH(totalExpenditure!$A140,gDP!$B$6:$B$271)))</f>
        <v>#N/A</v>
      </c>
      <c r="CG140" s="77" t="e">
        <f>IF(INDEX([2]pivotTable!AH$310:AH$615,MATCH(totalExpenditure!$A140,[2]pivotTable!$A$310:$A$615,0))/100*INDEX(gDP!AW$6:AW$271,MATCH(totalExpenditure!$A140,gDP!$B$6:$B$271))=0,"",INDEX([2]pivotTable!AH$310:AH$615,MATCH(totalExpenditure!$A140,[2]pivotTable!$A$310:$A$615,0))/100*INDEX(gDP!AW$6:AW$271,MATCH(totalExpenditure!$A140,gDP!$B$6:$B$271)))</f>
        <v>#N/A</v>
      </c>
      <c r="CH140" s="77" t="e">
        <f>IF(INDEX([2]pivotTable!AI$310:AI$615,MATCH(totalExpenditure!$A140,[2]pivotTable!$A$310:$A$615,0))/100*INDEX(gDP!AX$6:AX$271,MATCH(totalExpenditure!$A140,gDP!$B$6:$B$271))=0,"",INDEX([2]pivotTable!AI$310:AI$615,MATCH(totalExpenditure!$A140,[2]pivotTable!$A$310:$A$615,0))/100*INDEX(gDP!AX$6:AX$271,MATCH(totalExpenditure!$A140,gDP!$B$6:$B$271)))</f>
        <v>#N/A</v>
      </c>
      <c r="CI140" s="77" t="e">
        <f>IF(INDEX([2]pivotTable!AJ$310:AJ$615,MATCH(totalExpenditure!$A140,[2]pivotTable!$A$310:$A$615,0))/100*INDEX(gDP!AY$6:AY$271,MATCH(totalExpenditure!$A140,gDP!$B$6:$B$271))=0,"",INDEX([2]pivotTable!AJ$310:AJ$615,MATCH(totalExpenditure!$A140,[2]pivotTable!$A$310:$A$615,0))/100*INDEX(gDP!AY$6:AY$271,MATCH(totalExpenditure!$A140,gDP!$B$6:$B$271)))</f>
        <v>#N/A</v>
      </c>
      <c r="CJ140" s="77" t="e">
        <f>IF(INDEX([2]pivotTable!AK$310:AK$615,MATCH(totalExpenditure!$A140,[2]pivotTable!$A$310:$A$615,0))/100*INDEX(gDP!AZ$6:AZ$271,MATCH(totalExpenditure!$A140,gDP!$B$6:$B$271))=0,"",INDEX([2]pivotTable!AK$310:AK$615,MATCH(totalExpenditure!$A140,[2]pivotTable!$A$310:$A$615,0))/100*INDEX(gDP!AZ$6:AZ$271,MATCH(totalExpenditure!$A140,gDP!$B$6:$B$271)))</f>
        <v>#N/A</v>
      </c>
      <c r="CK140" s="77" t="e">
        <f>IF(INDEX([2]pivotTable!AL$310:AL$615,MATCH(totalExpenditure!$A140,[2]pivotTable!$A$310:$A$615,0))/100*INDEX(gDP!BA$6:BA$271,MATCH(totalExpenditure!$A140,gDP!$B$6:$B$271))=0,"",INDEX([2]pivotTable!AL$310:AL$615,MATCH(totalExpenditure!$A140,[2]pivotTable!$A$310:$A$615,0))/100*INDEX(gDP!BA$6:BA$271,MATCH(totalExpenditure!$A140,gDP!$B$6:$B$271)))</f>
        <v>#N/A</v>
      </c>
      <c r="CL140" s="77" t="e">
        <f>IF(INDEX([2]pivotTable!AM$310:AM$615,MATCH(totalExpenditure!$A140,[2]pivotTable!$A$310:$A$615,0))/100*INDEX(gDP!BB$6:BB$271,MATCH(totalExpenditure!$A140,gDP!$B$6:$B$271))=0,"",INDEX([2]pivotTable!AM$310:AM$615,MATCH(totalExpenditure!$A140,[2]pivotTable!$A$310:$A$615,0))/100*INDEX(gDP!BB$6:BB$271,MATCH(totalExpenditure!$A140,gDP!$B$6:$B$271)))</f>
        <v>#N/A</v>
      </c>
      <c r="CM140" s="77" t="e">
        <f>IF(INDEX([2]pivotTable!AN$310:AN$615,MATCH(totalExpenditure!$A140,[2]pivotTable!$A$310:$A$615,0))/100*INDEX(gDP!BC$6:BC$271,MATCH(totalExpenditure!$A140,gDP!$B$6:$B$271))=0,"",INDEX([2]pivotTable!AN$310:AN$615,MATCH(totalExpenditure!$A140,[2]pivotTable!$A$310:$A$615,0))/100*INDEX(gDP!BC$6:BC$271,MATCH(totalExpenditure!$A140,gDP!$B$6:$B$271)))</f>
        <v>#N/A</v>
      </c>
      <c r="CN140" s="77" t="e">
        <f>IF(INDEX([2]pivotTable!AO$310:AO$615,MATCH(totalExpenditure!$A140,[2]pivotTable!$A$310:$A$615,0))/100*INDEX(gDP!BD$6:BD$271,MATCH(totalExpenditure!$A140,gDP!$B$6:$B$271))=0,"",INDEX([2]pivotTable!AO$310:AO$615,MATCH(totalExpenditure!$A140,[2]pivotTable!$A$310:$A$615,0))/100*INDEX(gDP!BD$6:BD$271,MATCH(totalExpenditure!$A140,gDP!$B$6:$B$271)))</f>
        <v>#N/A</v>
      </c>
      <c r="CO140" s="77" t="e">
        <f>IF(INDEX([2]pivotTable!AP$310:AP$615,MATCH(totalExpenditure!$A140,[2]pivotTable!$A$310:$A$615,0))/100*INDEX(gDP!BE$6:BE$271,MATCH(totalExpenditure!$A140,gDP!$B$6:$B$271))=0,"",INDEX([2]pivotTable!AP$310:AP$615,MATCH(totalExpenditure!$A140,[2]pivotTable!$A$310:$A$615,0))/100*INDEX(gDP!BE$6:BE$271,MATCH(totalExpenditure!$A140,gDP!$B$6:$B$271)))</f>
        <v>#N/A</v>
      </c>
      <c r="CP140" s="77" t="e">
        <f>IF(INDEX([2]pivotTable!AQ$310:AQ$615,MATCH(totalExpenditure!$A140,[2]pivotTable!$A$310:$A$615,0))/100*INDEX(gDP!BF$6:BF$271,MATCH(totalExpenditure!$A140,gDP!$B$6:$B$271))=0,"",INDEX([2]pivotTable!AQ$310:AQ$615,MATCH(totalExpenditure!$A140,[2]pivotTable!$A$310:$A$615,0))/100*INDEX(gDP!BF$6:BF$271,MATCH(totalExpenditure!$A140,gDP!$B$6:$B$271)))</f>
        <v>#N/A</v>
      </c>
      <c r="CQ140" s="77" t="e">
        <f>IF(INDEX([2]pivotTable!AR$310:AR$615,MATCH(totalExpenditure!$A140,[2]pivotTable!$A$310:$A$615,0))/100*INDEX(gDP!BG$6:BG$271,MATCH(totalExpenditure!$A140,gDP!$B$6:$B$271))=0,"",INDEX([2]pivotTable!AR$310:AR$615,MATCH(totalExpenditure!$A140,[2]pivotTable!$A$310:$A$615,0))/100*INDEX(gDP!BG$6:BG$271,MATCH(totalExpenditure!$A140,gDP!$B$6:$B$271)))</f>
        <v>#N/A</v>
      </c>
      <c r="CR140" s="77" t="e">
        <f>IF(INDEX([2]pivotTable!AS$310:AS$615,MATCH(totalExpenditure!$A140,[2]pivotTable!$A$310:$A$615,0))/100*INDEX(gDP!BH$6:BH$271,MATCH(totalExpenditure!$A140,gDP!$B$6:$B$271))=0,"",INDEX([2]pivotTable!AS$310:AS$615,MATCH(totalExpenditure!$A140,[2]pivotTable!$A$310:$A$615,0))/100*INDEX(gDP!BH$6:BH$271,MATCH(totalExpenditure!$A140,gDP!$B$6:$B$271)))</f>
        <v>#N/A</v>
      </c>
      <c r="CS140" s="77" t="e">
        <f>IF(INDEX([2]pivotTable!AT$310:AT$615,MATCH(totalExpenditure!$A140,[2]pivotTable!$A$310:$A$615,0))/100*INDEX(gDP!BI$6:BI$271,MATCH(totalExpenditure!$A140,gDP!$B$6:$B$271))=0,"",INDEX([2]pivotTable!AT$310:AT$615,MATCH(totalExpenditure!$A140,[2]pivotTable!$A$310:$A$615,0))/100*INDEX(gDP!BI$6:BI$271,MATCH(totalExpenditure!$A140,gDP!$B$6:$B$271)))</f>
        <v>#N/A</v>
      </c>
      <c r="CT140" s="77" t="e">
        <f>IF(INDEX([2]pivotTable!AU$310:AU$615,MATCH(totalExpenditure!$A140,[2]pivotTable!$A$310:$A$615,0))/100*INDEX(gDP!BJ$6:BJ$271,MATCH(totalExpenditure!$A140,gDP!$B$6:$B$271))=0,"",INDEX([2]pivotTable!AU$310:AU$615,MATCH(totalExpenditure!$A140,[2]pivotTable!$A$310:$A$615,0))/100*INDEX(gDP!BJ$6:BJ$271,MATCH(totalExpenditure!$A140,gDP!$B$6:$B$271)))</f>
        <v>#N/A</v>
      </c>
      <c r="CU140" s="77" t="e">
        <f>IF(INDEX([2]pivotTable!AV$310:AV$615,MATCH(totalExpenditure!$A140,[2]pivotTable!$A$310:$A$615,0))/100*INDEX(gDP!BK$6:BK$271,MATCH(totalExpenditure!$A140,gDP!$B$6:$B$271))=0,"",INDEX([2]pivotTable!AV$310:AV$615,MATCH(totalExpenditure!$A140,[2]pivotTable!$A$310:$A$615,0))/100*INDEX(gDP!BK$6:BK$271,MATCH(totalExpenditure!$A140,gDP!$B$6:$B$271)))</f>
        <v>#N/A</v>
      </c>
      <c r="CV140" s="77" t="e">
        <f>IF(INDEX([2]pivotTable!AW$310:AW$615,MATCH(totalExpenditure!$A140,[2]pivotTable!$A$310:$A$615,0))/100*INDEX(gDP!BL$6:BL$271,MATCH(totalExpenditure!$A140,gDP!$B$6:$B$271))=0,"",INDEX([2]pivotTable!AW$310:AW$615,MATCH(totalExpenditure!$A140,[2]pivotTable!$A$310:$A$615,0))/100*INDEX(gDP!BL$6:BL$271,MATCH(totalExpenditure!$A140,gDP!$B$6:$B$271)))</f>
        <v>#N/A</v>
      </c>
      <c r="CW140" s="77" t="e">
        <f>IF(INDEX([2]pivotTable!AX$310:AX$615,MATCH(totalExpenditure!$A140,[2]pivotTable!$A$310:$A$615,0))/100*INDEX(gDP!BM$6:BM$271,MATCH(totalExpenditure!$A140,gDP!$B$6:$B$271))=0,"",INDEX([2]pivotTable!AX$310:AX$615,MATCH(totalExpenditure!$A140,[2]pivotTable!$A$310:$A$615,0))/100*INDEX(gDP!BM$6:BM$271,MATCH(totalExpenditure!$A140,gDP!$B$6:$B$271)))</f>
        <v>#N/A</v>
      </c>
      <c r="CX140" s="77" t="e">
        <f>IF(INDEX([2]pivotTable!AY$310:AY$615,MATCH(totalExpenditure!$A140,[2]pivotTable!$A$310:$A$615,0))/100*INDEX(gDP!BN$6:BN$271,MATCH(totalExpenditure!$A140,gDP!$B$6:$B$271))=0,"",INDEX([2]pivotTable!AY$310:AY$615,MATCH(totalExpenditure!$A140,[2]pivotTable!$A$310:$A$615,0))/100*INDEX(gDP!BN$6:BN$271,MATCH(totalExpenditure!$A140,gDP!$B$6:$B$271)))</f>
        <v>#N/A</v>
      </c>
      <c r="CY140" s="77" t="e">
        <f>IF(INDEX([2]pivotTable!AZ$310:AZ$615,MATCH(totalExpenditure!$A140,[2]pivotTable!$A$310:$A$615,0))/100*INDEX(gDP!BO$6:BO$271,MATCH(totalExpenditure!$A140,gDP!$B$6:$B$271))=0,"",INDEX([2]pivotTable!AZ$310:AZ$615,MATCH(totalExpenditure!$A140,[2]pivotTable!$A$310:$A$615,0))/100*INDEX(gDP!BO$6:BO$271,MATCH(totalExpenditure!$A140,gDP!$B$6:$B$271)))</f>
        <v>#N/A</v>
      </c>
      <c r="CZ140" s="77" t="e">
        <f>IF(B140="","",IF(BA140="","",B140-B140+INDEX(gDP!Q$6:Q$271,MATCH(totalExpenditure!$A140,gDP!$B$6:$B$271))))</f>
        <v>#N/A</v>
      </c>
      <c r="DA140" s="77" t="e">
        <f>IF(C140="","",IF(BB140="","",C140-C140+INDEX(gDP!R$6:R$271,MATCH(totalExpenditure!$A140,gDP!$B$6:$B$271))))</f>
        <v>#N/A</v>
      </c>
      <c r="DB140" s="77" t="e">
        <f>IF(D140="","",IF(BC140="","",D140-D140+INDEX(gDP!S$6:S$271,MATCH(totalExpenditure!$A140,gDP!$B$6:$B$271))))</f>
        <v>#N/A</v>
      </c>
      <c r="DC140" s="77" t="e">
        <f>IF(E140="","",IF(BD140="","",E140-E140+INDEX(gDP!T$6:T$271,MATCH(totalExpenditure!$A140,gDP!$B$6:$B$271))))</f>
        <v>#N/A</v>
      </c>
      <c r="DD140" s="77" t="e">
        <f>IF(F140="","",IF(BE140="","",F140-F140+INDEX(gDP!U$6:U$271,MATCH(totalExpenditure!$A140,gDP!$B$6:$B$271))))</f>
        <v>#N/A</v>
      </c>
      <c r="DE140" s="77" t="e">
        <f>IF(G140="","",IF(BF140="","",G140-G140+INDEX(gDP!V$6:V$271,MATCH(totalExpenditure!$A140,gDP!$B$6:$B$271))))</f>
        <v>#N/A</v>
      </c>
      <c r="DF140" s="77" t="e">
        <f>IF(H140="","",IF(BG140="","",H140-H140+INDEX(gDP!W$6:W$271,MATCH(totalExpenditure!$A140,gDP!$B$6:$B$271))))</f>
        <v>#N/A</v>
      </c>
      <c r="DG140" s="77" t="e">
        <f>IF(I140="","",IF(BH140="","",I140-I140+INDEX(gDP!X$6:X$271,MATCH(totalExpenditure!$A140,gDP!$B$6:$B$271))))</f>
        <v>#N/A</v>
      </c>
      <c r="DH140" s="77" t="e">
        <f>IF(J140="","",IF(BI140="","",J140-J140+INDEX(gDP!Y$6:Y$271,MATCH(totalExpenditure!$A140,gDP!$B$6:$B$271))))</f>
        <v>#N/A</v>
      </c>
      <c r="DI140" s="77" t="e">
        <f>IF(K140="","",IF(BJ140="","",K140-K140+INDEX(gDP!Z$6:Z$271,MATCH(totalExpenditure!$A140,gDP!$B$6:$B$271))))</f>
        <v>#N/A</v>
      </c>
      <c r="DJ140" s="77" t="e">
        <f>IF(L140="","",IF(BK140="","",L140-L140+INDEX(gDP!AA$6:AA$271,MATCH(totalExpenditure!$A140,gDP!$B$6:$B$271))))</f>
        <v>#N/A</v>
      </c>
      <c r="DK140" s="77" t="e">
        <f>IF(M140="","",IF(BL140="","",M140-M140+INDEX(gDP!AB$6:AB$271,MATCH(totalExpenditure!$A140,gDP!$B$6:$B$271))))</f>
        <v>#N/A</v>
      </c>
      <c r="DL140" s="77" t="e">
        <f>IF(N140="","",IF(BM140="","",N140-N140+INDEX(gDP!AC$6:AC$271,MATCH(totalExpenditure!$A140,gDP!$B$6:$B$271))))</f>
        <v>#N/A</v>
      </c>
      <c r="DM140" s="77" t="e">
        <f>IF(O140="","",IF(BN140="","",O140-O140+INDEX(gDP!AD$6:AD$271,MATCH(totalExpenditure!$A140,gDP!$B$6:$B$271))))</f>
        <v>#N/A</v>
      </c>
      <c r="DN140" s="77" t="e">
        <f>IF(P140="","",IF(BO140="","",P140-P140+INDEX(gDP!AE$6:AE$271,MATCH(totalExpenditure!$A140,gDP!$B$6:$B$271))))</f>
        <v>#N/A</v>
      </c>
      <c r="DO140" s="77" t="e">
        <f>IF(Q140="","",IF(BP140="","",Q140-Q140+INDEX(gDP!AF$6:AF$271,MATCH(totalExpenditure!$A140,gDP!$B$6:$B$271))))</f>
        <v>#N/A</v>
      </c>
      <c r="DP140" s="77" t="e">
        <f>IF(R140="","",IF(BQ140="","",R140-R140+INDEX(gDP!AG$6:AG$271,MATCH(totalExpenditure!$A140,gDP!$B$6:$B$271))))</f>
        <v>#N/A</v>
      </c>
      <c r="DQ140" s="77" t="e">
        <f>IF(S140="","",IF(BR140="","",S140-S140+INDEX(gDP!AH$6:AH$271,MATCH(totalExpenditure!$A140,gDP!$B$6:$B$271))))</f>
        <v>#N/A</v>
      </c>
      <c r="DR140" s="77" t="e">
        <f>IF(T140="","",IF(BS140="","",T140-T140+INDEX(gDP!AI$6:AI$271,MATCH(totalExpenditure!$A140,gDP!$B$6:$B$271))))</f>
        <v>#N/A</v>
      </c>
      <c r="DS140" s="77" t="e">
        <f>IF(U140="","",IF(BT140="","",U140-U140+INDEX(gDP!AJ$6:AJ$271,MATCH(totalExpenditure!$A140,gDP!$B$6:$B$271))))</f>
        <v>#N/A</v>
      </c>
      <c r="DT140" s="77" t="e">
        <f>IF(V140="","",IF(BU140="","",V140-V140+INDEX(gDP!AK$6:AK$271,MATCH(totalExpenditure!$A140,gDP!$B$6:$B$271))))</f>
        <v>#N/A</v>
      </c>
      <c r="DU140" s="77" t="e">
        <f>IF(W140="","",IF(BV140="","",W140-W140+INDEX(gDP!AL$6:AL$271,MATCH(totalExpenditure!$A140,gDP!$B$6:$B$271))))</f>
        <v>#N/A</v>
      </c>
      <c r="DV140" s="77" t="e">
        <f>IF(X140="","",IF(BW140="","",X140-X140+INDEX(gDP!AM$6:AM$271,MATCH(totalExpenditure!$A140,gDP!$B$6:$B$271))))</f>
        <v>#N/A</v>
      </c>
      <c r="DW140" s="77" t="e">
        <f>IF(Y140="","",IF(BX140="","",Y140-Y140+INDEX(gDP!AN$6:AN$271,MATCH(totalExpenditure!$A140,gDP!$B$6:$B$271))))</f>
        <v>#N/A</v>
      </c>
      <c r="DX140" s="77" t="e">
        <f>IF(Z140="","",IF(BY140="","",Z140-Z140+INDEX(gDP!AO$6:AO$271,MATCH(totalExpenditure!$A140,gDP!$B$6:$B$271))))</f>
        <v>#N/A</v>
      </c>
      <c r="DY140" s="77" t="e">
        <f>IF(AA140="","",IF(BZ140="","",AA140-AA140+INDEX(gDP!AP$6:AP$271,MATCH(totalExpenditure!$A140,gDP!$B$6:$B$271))))</f>
        <v>#N/A</v>
      </c>
      <c r="DZ140" s="77" t="e">
        <f>IF(AB140="","",IF(CA140="","",AB140-AB140+INDEX(gDP!AQ$6:AQ$271,MATCH(totalExpenditure!$A140,gDP!$B$6:$B$271))))</f>
        <v>#N/A</v>
      </c>
      <c r="EA140" s="77" t="e">
        <f>IF(AC140="","",IF(CB140="","",AC140-AC140+INDEX(gDP!AR$6:AR$271,MATCH(totalExpenditure!$A140,gDP!$B$6:$B$271))))</f>
        <v>#N/A</v>
      </c>
      <c r="EB140" s="77" t="e">
        <f>IF(AD140="","",IF(CC140="","",AD140-AD140+INDEX(gDP!AS$6:AS$271,MATCH(totalExpenditure!$A140,gDP!$B$6:$B$271))))</f>
        <v>#N/A</v>
      </c>
      <c r="EC140" s="77" t="e">
        <f>IF(AE140="","",IF(CD140="","",AE140-AE140+INDEX(gDP!AT$6:AT$271,MATCH(totalExpenditure!$A140,gDP!$B$6:$B$271))))</f>
        <v>#N/A</v>
      </c>
      <c r="ED140" s="77" t="e">
        <f>IF(AF140="","",IF(CE140="","",AF140-AF140+INDEX(gDP!AU$6:AU$271,MATCH(totalExpenditure!$A140,gDP!$B$6:$B$271))))</f>
        <v>#N/A</v>
      </c>
      <c r="EE140" s="77" t="e">
        <f>IF(AG140="","",IF(CF140="","",AG140-AG140+INDEX(gDP!AV$6:AV$271,MATCH(totalExpenditure!$A140,gDP!$B$6:$B$271))))</f>
        <v>#N/A</v>
      </c>
      <c r="EF140" s="77" t="e">
        <f>IF(AH140="","",IF(CG140="","",AH140-AH140+INDEX(gDP!AW$6:AW$271,MATCH(totalExpenditure!$A140,gDP!$B$6:$B$271))))</f>
        <v>#N/A</v>
      </c>
      <c r="EG140" s="77" t="e">
        <f>IF(AI140="","",IF(CH140="","",AI140-AI140+INDEX(gDP!AX$6:AX$271,MATCH(totalExpenditure!$A140,gDP!$B$6:$B$271))))</f>
        <v>#N/A</v>
      </c>
      <c r="EH140" s="77" t="e">
        <f>IF(AJ140="","",IF(CI140="","",AJ140-AJ140+INDEX(gDP!AY$6:AY$271,MATCH(totalExpenditure!$A140,gDP!$B$6:$B$271))))</f>
        <v>#N/A</v>
      </c>
      <c r="EI140" s="77" t="e">
        <f>IF(AK140="","",IF(CJ140="","",AK140-AK140+INDEX(gDP!AZ$6:AZ$271,MATCH(totalExpenditure!$A140,gDP!$B$6:$B$271))))</f>
        <v>#N/A</v>
      </c>
      <c r="EJ140" s="77" t="e">
        <f>IF(AL140="","",IF(CK140="","",AL140-AL140+INDEX(gDP!BA$6:BA$271,MATCH(totalExpenditure!$A140,gDP!$B$6:$B$271))))</f>
        <v>#N/A</v>
      </c>
      <c r="EK140" s="77" t="e">
        <f>IF(AM140="","",IF(CL140="","",AM140-AM140+INDEX(gDP!BB$6:BB$271,MATCH(totalExpenditure!$A140,gDP!$B$6:$B$271))))</f>
        <v>#N/A</v>
      </c>
      <c r="EL140" s="77" t="e">
        <f>IF(AN140="","",IF(CM140="","",AN140-AN140+INDEX(gDP!BC$6:BC$271,MATCH(totalExpenditure!$A140,gDP!$B$6:$B$271))))</f>
        <v>#N/A</v>
      </c>
      <c r="EM140" s="77" t="e">
        <f>IF(AO140="","",IF(CN140="","",AO140-AO140+INDEX(gDP!BD$6:BD$271,MATCH(totalExpenditure!$A140,gDP!$B$6:$B$271))))</f>
        <v>#N/A</v>
      </c>
      <c r="EN140" s="77" t="e">
        <f>IF(AP140="","",IF(CO140="","",AP140-AP140+INDEX(gDP!BE$6:BE$271,MATCH(totalExpenditure!$A140,gDP!$B$6:$B$271))))</f>
        <v>#N/A</v>
      </c>
      <c r="EO140" s="77" t="e">
        <f>IF(AQ140="","",IF(CP140="","",AQ140-AQ140+INDEX(gDP!BF$6:BF$271,MATCH(totalExpenditure!$A140,gDP!$B$6:$B$271))))</f>
        <v>#N/A</v>
      </c>
      <c r="EP140" s="77" t="e">
        <f>IF(AR140="","",IF(CQ140="","",AR140-AR140+INDEX(gDP!BG$6:BG$271,MATCH(totalExpenditure!$A140,gDP!$B$6:$B$271))))</f>
        <v>#N/A</v>
      </c>
      <c r="EQ140" s="77" t="e">
        <f>IF(AS140="","",IF(CR140="","",AS140-AS140+INDEX(gDP!BH$6:BH$271,MATCH(totalExpenditure!$A140,gDP!$B$6:$B$271))))</f>
        <v>#N/A</v>
      </c>
      <c r="ER140" s="77" t="e">
        <f>IF(AT140="","",IF(CS140="","",AT140-AT140+INDEX(gDP!BI$6:BI$271,MATCH(totalExpenditure!$A140,gDP!$B$6:$B$271))))</f>
        <v>#N/A</v>
      </c>
      <c r="ES140" s="77" t="e">
        <f>IF(AU140="","",IF(CT140="","",AU140-AU140+INDEX(gDP!BJ$6:BJ$271,MATCH(totalExpenditure!$A140,gDP!$B$6:$B$271))))</f>
        <v>#N/A</v>
      </c>
      <c r="ET140" s="77" t="e">
        <f>IF(AV140="","",IF(CU140="","",AV140-AV140+INDEX(gDP!BK$6:BK$271,MATCH(totalExpenditure!$A140,gDP!$B$6:$B$271))))</f>
        <v>#N/A</v>
      </c>
      <c r="EU140" s="77" t="e">
        <f>IF(AW140="","",IF(CV140="","",AW140-AW140+INDEX(gDP!BL$6:BL$271,MATCH(totalExpenditure!$A140,gDP!$B$6:$B$271))))</f>
        <v>#N/A</v>
      </c>
      <c r="EV140" s="77" t="e">
        <f>IF(AX140="","",IF(CW140="","",AX140-AX140+INDEX(gDP!BM$6:BM$271,MATCH(totalExpenditure!$A140,gDP!$B$6:$B$271))))</f>
        <v>#N/A</v>
      </c>
      <c r="EW140" s="77" t="e">
        <f>IF(AY140="","",IF(CX140="","",AY140-AY140+INDEX(gDP!BN$6:BN$271,MATCH(totalExpenditure!$A140,gDP!$B$6:$B$271))))</f>
        <v>#N/A</v>
      </c>
      <c r="EX140" s="77" t="e">
        <f>IF(AZ140="","",IF(CY140="","",AZ140-AZ140+INDEX(gDP!BO$6:BO$271,MATCH(totalExpenditure!$A140,gDP!$B$6:$B$271))))</f>
        <v>#N/A</v>
      </c>
    </row>
    <row r="141" spans="1:154" x14ac:dyDescent="0.35">
      <c r="A141" t="s">
        <v>491</v>
      </c>
      <c r="B141" s="77" t="e">
        <f>IF(INDEX([2]pivotTable!B$3:B$308,MATCH(totalExpenditure!$A141,[2]pivotTable!$A$3:$A$308,0))/100*INDEX(gDP!Q$6:Q$271,MATCH(totalExpenditure!$A141,gDP!$B$6:$B$271))=0,"",INDEX([2]pivotTable!B$3:B$308,MATCH(totalExpenditure!$A141,[2]pivotTable!$A$3:$A$308,0))/100*INDEX(gDP!Q$6:Q$271,MATCH(totalExpenditure!$A141,gDP!$B$6:$B$271)))</f>
        <v>#N/A</v>
      </c>
      <c r="C141" s="77" t="e">
        <f>IF(INDEX([2]pivotTable!C$3:C$308,MATCH(totalExpenditure!$A141,[2]pivotTable!$A$3:$A$308,0))/100*INDEX(gDP!R$6:R$271,MATCH(totalExpenditure!$A141,gDP!$B$6:$B$271))=0,"",INDEX([2]pivotTable!C$3:C$308,MATCH(totalExpenditure!$A141,[2]pivotTable!$A$3:$A$308,0))/100*INDEX(gDP!R$6:R$271,MATCH(totalExpenditure!$A141,gDP!$B$6:$B$271)))</f>
        <v>#N/A</v>
      </c>
      <c r="D141" s="77" t="e">
        <f>IF(INDEX([2]pivotTable!D$3:D$308,MATCH(totalExpenditure!$A141,[2]pivotTable!$A$3:$A$308,0))/100*INDEX(gDP!S$6:S$271,MATCH(totalExpenditure!$A141,gDP!$B$6:$B$271))=0,"",INDEX([2]pivotTable!D$3:D$308,MATCH(totalExpenditure!$A141,[2]pivotTable!$A$3:$A$308,0))/100*INDEX(gDP!S$6:S$271,MATCH(totalExpenditure!$A141,gDP!$B$6:$B$271)))</f>
        <v>#N/A</v>
      </c>
      <c r="E141" s="77" t="e">
        <f>IF(INDEX([2]pivotTable!E$3:E$308,MATCH(totalExpenditure!$A141,[2]pivotTable!$A$3:$A$308,0))/100*INDEX(gDP!T$6:T$271,MATCH(totalExpenditure!$A141,gDP!$B$6:$B$271))=0,"",INDEX([2]pivotTable!E$3:E$308,MATCH(totalExpenditure!$A141,[2]pivotTable!$A$3:$A$308,0))/100*INDEX(gDP!T$6:T$271,MATCH(totalExpenditure!$A141,gDP!$B$6:$B$271)))</f>
        <v>#N/A</v>
      </c>
      <c r="F141" s="77" t="e">
        <f>IF(INDEX([2]pivotTable!F$3:F$308,MATCH(totalExpenditure!$A141,[2]pivotTable!$A$3:$A$308,0))/100*INDEX(gDP!U$6:U$271,MATCH(totalExpenditure!$A141,gDP!$B$6:$B$271))=0,"",INDEX([2]pivotTable!F$3:F$308,MATCH(totalExpenditure!$A141,[2]pivotTable!$A$3:$A$308,0))/100*INDEX(gDP!U$6:U$271,MATCH(totalExpenditure!$A141,gDP!$B$6:$B$271)))</f>
        <v>#N/A</v>
      </c>
      <c r="G141" s="77" t="e">
        <f>IF(INDEX([2]pivotTable!G$3:G$308,MATCH(totalExpenditure!$A141,[2]pivotTable!$A$3:$A$308,0))/100*INDEX(gDP!V$6:V$271,MATCH(totalExpenditure!$A141,gDP!$B$6:$B$271))=0,"",INDEX([2]pivotTable!G$3:G$308,MATCH(totalExpenditure!$A141,[2]pivotTable!$A$3:$A$308,0))/100*INDEX(gDP!V$6:V$271,MATCH(totalExpenditure!$A141,gDP!$B$6:$B$271)))</f>
        <v>#N/A</v>
      </c>
      <c r="H141" s="77" t="e">
        <f>IF(INDEX([2]pivotTable!H$3:H$308,MATCH(totalExpenditure!$A141,[2]pivotTable!$A$3:$A$308,0))/100*INDEX(gDP!W$6:W$271,MATCH(totalExpenditure!$A141,gDP!$B$6:$B$271))=0,"",INDEX([2]pivotTable!H$3:H$308,MATCH(totalExpenditure!$A141,[2]pivotTable!$A$3:$A$308,0))/100*INDEX(gDP!W$6:W$271,MATCH(totalExpenditure!$A141,gDP!$B$6:$B$271)))</f>
        <v>#N/A</v>
      </c>
      <c r="I141" s="77" t="e">
        <f>IF(INDEX([2]pivotTable!I$3:I$308,MATCH(totalExpenditure!$A141,[2]pivotTable!$A$3:$A$308,0))/100*INDEX(gDP!X$6:X$271,MATCH(totalExpenditure!$A141,gDP!$B$6:$B$271))=0,"",INDEX([2]pivotTable!I$3:I$308,MATCH(totalExpenditure!$A141,[2]pivotTable!$A$3:$A$308,0))/100*INDEX(gDP!X$6:X$271,MATCH(totalExpenditure!$A141,gDP!$B$6:$B$271)))</f>
        <v>#N/A</v>
      </c>
      <c r="J141" s="77" t="e">
        <f>IF(INDEX([2]pivotTable!J$3:J$308,MATCH(totalExpenditure!$A141,[2]pivotTable!$A$3:$A$308,0))/100*INDEX(gDP!Y$6:Y$271,MATCH(totalExpenditure!$A141,gDP!$B$6:$B$271))=0,"",INDEX([2]pivotTable!J$3:J$308,MATCH(totalExpenditure!$A141,[2]pivotTable!$A$3:$A$308,0))/100*INDEX(gDP!Y$6:Y$271,MATCH(totalExpenditure!$A141,gDP!$B$6:$B$271)))</f>
        <v>#N/A</v>
      </c>
      <c r="K141" s="77" t="e">
        <f>IF(INDEX([2]pivotTable!K$3:K$308,MATCH(totalExpenditure!$A141,[2]pivotTable!$A$3:$A$308,0))/100*INDEX(gDP!Z$6:Z$271,MATCH(totalExpenditure!$A141,gDP!$B$6:$B$271))=0,"",INDEX([2]pivotTable!K$3:K$308,MATCH(totalExpenditure!$A141,[2]pivotTable!$A$3:$A$308,0))/100*INDEX(gDP!Z$6:Z$271,MATCH(totalExpenditure!$A141,gDP!$B$6:$B$271)))</f>
        <v>#N/A</v>
      </c>
      <c r="L141" s="77" t="e">
        <f>IF(INDEX([2]pivotTable!L$3:L$308,MATCH(totalExpenditure!$A141,[2]pivotTable!$A$3:$A$308,0))/100*INDEX(gDP!AA$6:AA$271,MATCH(totalExpenditure!$A141,gDP!$B$6:$B$271))=0,"",INDEX([2]pivotTable!L$3:L$308,MATCH(totalExpenditure!$A141,[2]pivotTable!$A$3:$A$308,0))/100*INDEX(gDP!AA$6:AA$271,MATCH(totalExpenditure!$A141,gDP!$B$6:$B$271)))</f>
        <v>#N/A</v>
      </c>
      <c r="M141" s="77" t="e">
        <f>IF(INDEX([2]pivotTable!M$3:M$308,MATCH(totalExpenditure!$A141,[2]pivotTable!$A$3:$A$308,0))/100*INDEX(gDP!AB$6:AB$271,MATCH(totalExpenditure!$A141,gDP!$B$6:$B$271))=0,"",INDEX([2]pivotTable!M$3:M$308,MATCH(totalExpenditure!$A141,[2]pivotTable!$A$3:$A$308,0))/100*INDEX(gDP!AB$6:AB$271,MATCH(totalExpenditure!$A141,gDP!$B$6:$B$271)))</f>
        <v>#N/A</v>
      </c>
      <c r="N141" s="77" t="e">
        <f>IF(INDEX([2]pivotTable!N$3:N$308,MATCH(totalExpenditure!$A141,[2]pivotTable!$A$3:$A$308,0))/100*INDEX(gDP!AC$6:AC$271,MATCH(totalExpenditure!$A141,gDP!$B$6:$B$271))=0,"",INDEX([2]pivotTable!N$3:N$308,MATCH(totalExpenditure!$A141,[2]pivotTable!$A$3:$A$308,0))/100*INDEX(gDP!AC$6:AC$271,MATCH(totalExpenditure!$A141,gDP!$B$6:$B$271)))</f>
        <v>#N/A</v>
      </c>
      <c r="O141" s="77" t="e">
        <f>IF(INDEX([2]pivotTable!O$3:O$308,MATCH(totalExpenditure!$A141,[2]pivotTable!$A$3:$A$308,0))/100*INDEX(gDP!AD$6:AD$271,MATCH(totalExpenditure!$A141,gDP!$B$6:$B$271))=0,"",INDEX([2]pivotTable!O$3:O$308,MATCH(totalExpenditure!$A141,[2]pivotTable!$A$3:$A$308,0))/100*INDEX(gDP!AD$6:AD$271,MATCH(totalExpenditure!$A141,gDP!$B$6:$B$271)))</f>
        <v>#N/A</v>
      </c>
      <c r="P141" s="77" t="e">
        <f>IF(INDEX([2]pivotTable!P$3:P$308,MATCH(totalExpenditure!$A141,[2]pivotTable!$A$3:$A$308,0))/100*INDEX(gDP!AE$6:AE$271,MATCH(totalExpenditure!$A141,gDP!$B$6:$B$271))=0,"",INDEX([2]pivotTable!P$3:P$308,MATCH(totalExpenditure!$A141,[2]pivotTable!$A$3:$A$308,0))/100*INDEX(gDP!AE$6:AE$271,MATCH(totalExpenditure!$A141,gDP!$B$6:$B$271)))</f>
        <v>#N/A</v>
      </c>
      <c r="Q141" s="77" t="e">
        <f>IF(INDEX([2]pivotTable!Q$3:Q$308,MATCH(totalExpenditure!$A141,[2]pivotTable!$A$3:$A$308,0))/100*INDEX(gDP!AF$6:AF$271,MATCH(totalExpenditure!$A141,gDP!$B$6:$B$271))=0,"",INDEX([2]pivotTable!Q$3:Q$308,MATCH(totalExpenditure!$A141,[2]pivotTable!$A$3:$A$308,0))/100*INDEX(gDP!AF$6:AF$271,MATCH(totalExpenditure!$A141,gDP!$B$6:$B$271)))</f>
        <v>#N/A</v>
      </c>
      <c r="R141" s="77" t="e">
        <f>IF(INDEX([2]pivotTable!R$3:R$308,MATCH(totalExpenditure!$A141,[2]pivotTable!$A$3:$A$308,0))/100*INDEX(gDP!AG$6:AG$271,MATCH(totalExpenditure!$A141,gDP!$B$6:$B$271))=0,"",INDEX([2]pivotTable!R$3:R$308,MATCH(totalExpenditure!$A141,[2]pivotTable!$A$3:$A$308,0))/100*INDEX(gDP!AG$6:AG$271,MATCH(totalExpenditure!$A141,gDP!$B$6:$B$271)))</f>
        <v>#N/A</v>
      </c>
      <c r="S141" s="77" t="e">
        <f>IF(INDEX([2]pivotTable!S$3:S$308,MATCH(totalExpenditure!$A141,[2]pivotTable!$A$3:$A$308,0))/100*INDEX(gDP!AH$6:AH$271,MATCH(totalExpenditure!$A141,gDP!$B$6:$B$271))=0,"",INDEX([2]pivotTable!S$3:S$308,MATCH(totalExpenditure!$A141,[2]pivotTable!$A$3:$A$308,0))/100*INDEX(gDP!AH$6:AH$271,MATCH(totalExpenditure!$A141,gDP!$B$6:$B$271)))</f>
        <v>#N/A</v>
      </c>
      <c r="T141" s="77" t="e">
        <f>IF(INDEX([2]pivotTable!T$3:T$308,MATCH(totalExpenditure!$A141,[2]pivotTable!$A$3:$A$308,0))/100*INDEX(gDP!AI$6:AI$271,MATCH(totalExpenditure!$A141,gDP!$B$6:$B$271))=0,"",INDEX([2]pivotTable!T$3:T$308,MATCH(totalExpenditure!$A141,[2]pivotTable!$A$3:$A$308,0))/100*INDEX(gDP!AI$6:AI$271,MATCH(totalExpenditure!$A141,gDP!$B$6:$B$271)))</f>
        <v>#N/A</v>
      </c>
      <c r="U141" s="77" t="e">
        <f>IF(INDEX([2]pivotTable!U$3:U$308,MATCH(totalExpenditure!$A141,[2]pivotTable!$A$3:$A$308,0))/100*INDEX(gDP!AJ$6:AJ$271,MATCH(totalExpenditure!$A141,gDP!$B$6:$B$271))=0,"",INDEX([2]pivotTable!U$3:U$308,MATCH(totalExpenditure!$A141,[2]pivotTable!$A$3:$A$308,0))/100*INDEX(gDP!AJ$6:AJ$271,MATCH(totalExpenditure!$A141,gDP!$B$6:$B$271)))</f>
        <v>#N/A</v>
      </c>
      <c r="V141" s="77" t="e">
        <f>IF(INDEX([2]pivotTable!V$3:V$308,MATCH(totalExpenditure!$A141,[2]pivotTable!$A$3:$A$308,0))/100*INDEX(gDP!AK$6:AK$271,MATCH(totalExpenditure!$A141,gDP!$B$6:$B$271))=0,"",INDEX([2]pivotTable!V$3:V$308,MATCH(totalExpenditure!$A141,[2]pivotTable!$A$3:$A$308,0))/100*INDEX(gDP!AK$6:AK$271,MATCH(totalExpenditure!$A141,gDP!$B$6:$B$271)))</f>
        <v>#N/A</v>
      </c>
      <c r="W141" s="77" t="e">
        <f>IF(INDEX([2]pivotTable!W$3:W$308,MATCH(totalExpenditure!$A141,[2]pivotTable!$A$3:$A$308,0))/100*INDEX(gDP!AL$6:AL$271,MATCH(totalExpenditure!$A141,gDP!$B$6:$B$271))=0,"",INDEX([2]pivotTable!W$3:W$308,MATCH(totalExpenditure!$A141,[2]pivotTable!$A$3:$A$308,0))/100*INDEX(gDP!AL$6:AL$271,MATCH(totalExpenditure!$A141,gDP!$B$6:$B$271)))</f>
        <v>#N/A</v>
      </c>
      <c r="X141" s="77" t="e">
        <f>IF(INDEX([2]pivotTable!X$3:X$308,MATCH(totalExpenditure!$A141,[2]pivotTable!$A$3:$A$308,0))/100*INDEX(gDP!AM$6:AM$271,MATCH(totalExpenditure!$A141,gDP!$B$6:$B$271))=0,"",INDEX([2]pivotTable!X$3:X$308,MATCH(totalExpenditure!$A141,[2]pivotTable!$A$3:$A$308,0))/100*INDEX(gDP!AM$6:AM$271,MATCH(totalExpenditure!$A141,gDP!$B$6:$B$271)))</f>
        <v>#N/A</v>
      </c>
      <c r="Y141" s="77" t="e">
        <f>IF(INDEX([2]pivotTable!Y$3:Y$308,MATCH(totalExpenditure!$A141,[2]pivotTable!$A$3:$A$308,0))/100*INDEX(gDP!AN$6:AN$271,MATCH(totalExpenditure!$A141,gDP!$B$6:$B$271))=0,"",INDEX([2]pivotTable!Y$3:Y$308,MATCH(totalExpenditure!$A141,[2]pivotTable!$A$3:$A$308,0))/100*INDEX(gDP!AN$6:AN$271,MATCH(totalExpenditure!$A141,gDP!$B$6:$B$271)))</f>
        <v>#N/A</v>
      </c>
      <c r="Z141" s="77" t="e">
        <f>IF(INDEX([2]pivotTable!Z$3:Z$308,MATCH(totalExpenditure!$A141,[2]pivotTable!$A$3:$A$308,0))/100*INDEX(gDP!AO$6:AO$271,MATCH(totalExpenditure!$A141,gDP!$B$6:$B$271))=0,"",INDEX([2]pivotTable!Z$3:Z$308,MATCH(totalExpenditure!$A141,[2]pivotTable!$A$3:$A$308,0))/100*INDEX(gDP!AO$6:AO$271,MATCH(totalExpenditure!$A141,gDP!$B$6:$B$271)))</f>
        <v>#N/A</v>
      </c>
      <c r="AA141" s="77" t="e">
        <f>IF(INDEX([2]pivotTable!AA$3:AA$308,MATCH(totalExpenditure!$A141,[2]pivotTable!$A$3:$A$308,0))/100*INDEX(gDP!AP$6:AP$271,MATCH(totalExpenditure!$A141,gDP!$B$6:$B$271))=0,"",INDEX([2]pivotTable!AA$3:AA$308,MATCH(totalExpenditure!$A141,[2]pivotTable!$A$3:$A$308,0))/100*INDEX(gDP!AP$6:AP$271,MATCH(totalExpenditure!$A141,gDP!$B$6:$B$271)))</f>
        <v>#N/A</v>
      </c>
      <c r="AB141" s="77" t="e">
        <f>IF(INDEX([2]pivotTable!AB$3:AB$308,MATCH(totalExpenditure!$A141,[2]pivotTable!$A$3:$A$308,0))/100*INDEX(gDP!AQ$6:AQ$271,MATCH(totalExpenditure!$A141,gDP!$B$6:$B$271))=0,"",INDEX([2]pivotTable!AB$3:AB$308,MATCH(totalExpenditure!$A141,[2]pivotTable!$A$3:$A$308,0))/100*INDEX(gDP!AQ$6:AQ$271,MATCH(totalExpenditure!$A141,gDP!$B$6:$B$271)))</f>
        <v>#N/A</v>
      </c>
      <c r="AC141" s="77" t="e">
        <f>IF(INDEX([2]pivotTable!AC$3:AC$308,MATCH(totalExpenditure!$A141,[2]pivotTable!$A$3:$A$308,0))/100*INDEX(gDP!AR$6:AR$271,MATCH(totalExpenditure!$A141,gDP!$B$6:$B$271))=0,"",INDEX([2]pivotTable!AC$3:AC$308,MATCH(totalExpenditure!$A141,[2]pivotTable!$A$3:$A$308,0))/100*INDEX(gDP!AR$6:AR$271,MATCH(totalExpenditure!$A141,gDP!$B$6:$B$271)))</f>
        <v>#N/A</v>
      </c>
      <c r="AD141" s="77" t="e">
        <f>IF(INDEX([2]pivotTable!AD$3:AD$308,MATCH(totalExpenditure!$A141,[2]pivotTable!$A$3:$A$308,0))/100*INDEX(gDP!AS$6:AS$271,MATCH(totalExpenditure!$A141,gDP!$B$6:$B$271))=0,"",INDEX([2]pivotTable!AD$3:AD$308,MATCH(totalExpenditure!$A141,[2]pivotTable!$A$3:$A$308,0))/100*INDEX(gDP!AS$6:AS$271,MATCH(totalExpenditure!$A141,gDP!$B$6:$B$271)))</f>
        <v>#N/A</v>
      </c>
      <c r="AE141" s="77" t="e">
        <f>IF(INDEX([2]pivotTable!AE$3:AE$308,MATCH(totalExpenditure!$A141,[2]pivotTable!$A$3:$A$308,0))/100*INDEX(gDP!AT$6:AT$271,MATCH(totalExpenditure!$A141,gDP!$B$6:$B$271))=0,"",INDEX([2]pivotTable!AE$3:AE$308,MATCH(totalExpenditure!$A141,[2]pivotTable!$A$3:$A$308,0))/100*INDEX(gDP!AT$6:AT$271,MATCH(totalExpenditure!$A141,gDP!$B$6:$B$271)))</f>
        <v>#N/A</v>
      </c>
      <c r="AF141" s="77" t="e">
        <f>IF(INDEX([2]pivotTable!AF$3:AF$308,MATCH(totalExpenditure!$A141,[2]pivotTable!$A$3:$A$308,0))/100*INDEX(gDP!AU$6:AU$271,MATCH(totalExpenditure!$A141,gDP!$B$6:$B$271))=0,"",INDEX([2]pivotTable!AF$3:AF$308,MATCH(totalExpenditure!$A141,[2]pivotTable!$A$3:$A$308,0))/100*INDEX(gDP!AU$6:AU$271,MATCH(totalExpenditure!$A141,gDP!$B$6:$B$271)))</f>
        <v>#N/A</v>
      </c>
      <c r="AG141" s="77" t="e">
        <f>IF(INDEX([2]pivotTable!AG$3:AG$308,MATCH(totalExpenditure!$A141,[2]pivotTable!$A$3:$A$308,0))/100*INDEX(gDP!AV$6:AV$271,MATCH(totalExpenditure!$A141,gDP!$B$6:$B$271))=0,"",INDEX([2]pivotTable!AG$3:AG$308,MATCH(totalExpenditure!$A141,[2]pivotTable!$A$3:$A$308,0))/100*INDEX(gDP!AV$6:AV$271,MATCH(totalExpenditure!$A141,gDP!$B$6:$B$271)))</f>
        <v>#N/A</v>
      </c>
      <c r="AH141" s="77" t="e">
        <f>IF(INDEX([2]pivotTable!AH$3:AH$308,MATCH(totalExpenditure!$A141,[2]pivotTable!$A$3:$A$308,0))/100*INDEX(gDP!AW$6:AW$271,MATCH(totalExpenditure!$A141,gDP!$B$6:$B$271))=0,"",INDEX([2]pivotTable!AH$3:AH$308,MATCH(totalExpenditure!$A141,[2]pivotTable!$A$3:$A$308,0))/100*INDEX(gDP!AW$6:AW$271,MATCH(totalExpenditure!$A141,gDP!$B$6:$B$271)))</f>
        <v>#N/A</v>
      </c>
      <c r="AI141" s="77" t="e">
        <f>IF(INDEX([2]pivotTable!AI$3:AI$308,MATCH(totalExpenditure!$A141,[2]pivotTable!$A$3:$A$308,0))/100*INDEX(gDP!AX$6:AX$271,MATCH(totalExpenditure!$A141,gDP!$B$6:$B$271))=0,"",INDEX([2]pivotTable!AI$3:AI$308,MATCH(totalExpenditure!$A141,[2]pivotTable!$A$3:$A$308,0))/100*INDEX(gDP!AX$6:AX$271,MATCH(totalExpenditure!$A141,gDP!$B$6:$B$271)))</f>
        <v>#N/A</v>
      </c>
      <c r="AJ141" s="77" t="e">
        <f>IF(INDEX([2]pivotTable!AJ$3:AJ$308,MATCH(totalExpenditure!$A141,[2]pivotTable!$A$3:$A$308,0))/100*INDEX(gDP!AY$6:AY$271,MATCH(totalExpenditure!$A141,gDP!$B$6:$B$271))=0,"",INDEX([2]pivotTable!AJ$3:AJ$308,MATCH(totalExpenditure!$A141,[2]pivotTable!$A$3:$A$308,0))/100*INDEX(gDP!AY$6:AY$271,MATCH(totalExpenditure!$A141,gDP!$B$6:$B$271)))</f>
        <v>#N/A</v>
      </c>
      <c r="AK141" s="77" t="e">
        <f>IF(INDEX([2]pivotTable!AK$3:AK$308,MATCH(totalExpenditure!$A141,[2]pivotTable!$A$3:$A$308,0))/100*INDEX(gDP!AZ$6:AZ$271,MATCH(totalExpenditure!$A141,gDP!$B$6:$B$271))=0,"",INDEX([2]pivotTable!AK$3:AK$308,MATCH(totalExpenditure!$A141,[2]pivotTable!$A$3:$A$308,0))/100*INDEX(gDP!AZ$6:AZ$271,MATCH(totalExpenditure!$A141,gDP!$B$6:$B$271)))</f>
        <v>#N/A</v>
      </c>
      <c r="AL141" s="77" t="e">
        <f>IF(INDEX([2]pivotTable!AL$3:AL$308,MATCH(totalExpenditure!$A141,[2]pivotTable!$A$3:$A$308,0))/100*INDEX(gDP!BA$6:BA$271,MATCH(totalExpenditure!$A141,gDP!$B$6:$B$271))=0,"",INDEX([2]pivotTable!AL$3:AL$308,MATCH(totalExpenditure!$A141,[2]pivotTable!$A$3:$A$308,0))/100*INDEX(gDP!BA$6:BA$271,MATCH(totalExpenditure!$A141,gDP!$B$6:$B$271)))</f>
        <v>#N/A</v>
      </c>
      <c r="AM141" s="77" t="e">
        <f>IF(INDEX([2]pivotTable!AM$3:AM$308,MATCH(totalExpenditure!$A141,[2]pivotTable!$A$3:$A$308,0))/100*INDEX(gDP!BB$6:BB$271,MATCH(totalExpenditure!$A141,gDP!$B$6:$B$271))=0,"",INDEX([2]pivotTable!AM$3:AM$308,MATCH(totalExpenditure!$A141,[2]pivotTable!$A$3:$A$308,0))/100*INDEX(gDP!BB$6:BB$271,MATCH(totalExpenditure!$A141,gDP!$B$6:$B$271)))</f>
        <v>#N/A</v>
      </c>
      <c r="AN141" s="77" t="e">
        <f>IF(INDEX([2]pivotTable!AN$3:AN$308,MATCH(totalExpenditure!$A141,[2]pivotTable!$A$3:$A$308,0))/100*INDEX(gDP!BC$6:BC$271,MATCH(totalExpenditure!$A141,gDP!$B$6:$B$271))=0,"",INDEX([2]pivotTable!AN$3:AN$308,MATCH(totalExpenditure!$A141,[2]pivotTable!$A$3:$A$308,0))/100*INDEX(gDP!BC$6:BC$271,MATCH(totalExpenditure!$A141,gDP!$B$6:$B$271)))</f>
        <v>#N/A</v>
      </c>
      <c r="AO141" s="77" t="e">
        <f>IF(INDEX([2]pivotTable!AO$3:AO$308,MATCH(totalExpenditure!$A141,[2]pivotTable!$A$3:$A$308,0))/100*INDEX(gDP!BD$6:BD$271,MATCH(totalExpenditure!$A141,gDP!$B$6:$B$271))=0,"",INDEX([2]pivotTable!AO$3:AO$308,MATCH(totalExpenditure!$A141,[2]pivotTable!$A$3:$A$308,0))/100*INDEX(gDP!BD$6:BD$271,MATCH(totalExpenditure!$A141,gDP!$B$6:$B$271)))</f>
        <v>#N/A</v>
      </c>
      <c r="AP141" s="77" t="e">
        <f>IF(INDEX([2]pivotTable!AP$3:AP$308,MATCH(totalExpenditure!$A141,[2]pivotTable!$A$3:$A$308,0))/100*INDEX(gDP!BE$6:BE$271,MATCH(totalExpenditure!$A141,gDP!$B$6:$B$271))=0,"",INDEX([2]pivotTable!AP$3:AP$308,MATCH(totalExpenditure!$A141,[2]pivotTable!$A$3:$A$308,0))/100*INDEX(gDP!BE$6:BE$271,MATCH(totalExpenditure!$A141,gDP!$B$6:$B$271)))</f>
        <v>#N/A</v>
      </c>
      <c r="AQ141" s="77" t="e">
        <f>IF(INDEX([2]pivotTable!AQ$3:AQ$308,MATCH(totalExpenditure!$A141,[2]pivotTable!$A$3:$A$308,0))/100*INDEX(gDP!BF$6:BF$271,MATCH(totalExpenditure!$A141,gDP!$B$6:$B$271))=0,"",INDEX([2]pivotTable!AQ$3:AQ$308,MATCH(totalExpenditure!$A141,[2]pivotTable!$A$3:$A$308,0))/100*INDEX(gDP!BF$6:BF$271,MATCH(totalExpenditure!$A141,gDP!$B$6:$B$271)))</f>
        <v>#N/A</v>
      </c>
      <c r="AR141" s="77" t="e">
        <f>IF(INDEX([2]pivotTable!AR$3:AR$308,MATCH(totalExpenditure!$A141,[2]pivotTable!$A$3:$A$308,0))/100*INDEX(gDP!BG$6:BG$271,MATCH(totalExpenditure!$A141,gDP!$B$6:$B$271))=0,"",INDEX([2]pivotTable!AR$3:AR$308,MATCH(totalExpenditure!$A141,[2]pivotTable!$A$3:$A$308,0))/100*INDEX(gDP!BG$6:BG$271,MATCH(totalExpenditure!$A141,gDP!$B$6:$B$271)))</f>
        <v>#N/A</v>
      </c>
      <c r="AS141" s="77" t="e">
        <f>IF(INDEX([2]pivotTable!AS$3:AS$308,MATCH(totalExpenditure!$A141,[2]pivotTable!$A$3:$A$308,0))/100*INDEX(gDP!BH$6:BH$271,MATCH(totalExpenditure!$A141,gDP!$B$6:$B$271))=0,"",INDEX([2]pivotTable!AS$3:AS$308,MATCH(totalExpenditure!$A141,[2]pivotTable!$A$3:$A$308,0))/100*INDEX(gDP!BH$6:BH$271,MATCH(totalExpenditure!$A141,gDP!$B$6:$B$271)))</f>
        <v>#N/A</v>
      </c>
      <c r="AT141" s="77" t="e">
        <f>IF(INDEX([2]pivotTable!AT$3:AT$308,MATCH(totalExpenditure!$A141,[2]pivotTable!$A$3:$A$308,0))/100*INDEX(gDP!BI$6:BI$271,MATCH(totalExpenditure!$A141,gDP!$B$6:$B$271))=0,"",INDEX([2]pivotTable!AT$3:AT$308,MATCH(totalExpenditure!$A141,[2]pivotTable!$A$3:$A$308,0))/100*INDEX(gDP!BI$6:BI$271,MATCH(totalExpenditure!$A141,gDP!$B$6:$B$271)))</f>
        <v>#N/A</v>
      </c>
      <c r="AU141" s="77" t="e">
        <f>IF(INDEX([2]pivotTable!AU$3:AU$308,MATCH(totalExpenditure!$A141,[2]pivotTable!$A$3:$A$308,0))/100*INDEX(gDP!BJ$6:BJ$271,MATCH(totalExpenditure!$A141,gDP!$B$6:$B$271))=0,"",INDEX([2]pivotTable!AU$3:AU$308,MATCH(totalExpenditure!$A141,[2]pivotTable!$A$3:$A$308,0))/100*INDEX(gDP!BJ$6:BJ$271,MATCH(totalExpenditure!$A141,gDP!$B$6:$B$271)))</f>
        <v>#N/A</v>
      </c>
      <c r="AV141" s="77" t="e">
        <f>IF(INDEX([2]pivotTable!AV$3:AV$308,MATCH(totalExpenditure!$A141,[2]pivotTable!$A$3:$A$308,0))/100*INDEX(gDP!BK$6:BK$271,MATCH(totalExpenditure!$A141,gDP!$B$6:$B$271))=0,"",INDEX([2]pivotTable!AV$3:AV$308,MATCH(totalExpenditure!$A141,[2]pivotTable!$A$3:$A$308,0))/100*INDEX(gDP!BK$6:BK$271,MATCH(totalExpenditure!$A141,gDP!$B$6:$B$271)))</f>
        <v>#N/A</v>
      </c>
      <c r="AW141" s="77" t="e">
        <f>IF(INDEX([2]pivotTable!AW$3:AW$308,MATCH(totalExpenditure!$A141,[2]pivotTable!$A$3:$A$308,0))/100*INDEX(gDP!BL$6:BL$271,MATCH(totalExpenditure!$A141,gDP!$B$6:$B$271))=0,"",INDEX([2]pivotTable!AW$3:AW$308,MATCH(totalExpenditure!$A141,[2]pivotTable!$A$3:$A$308,0))/100*INDEX(gDP!BL$6:BL$271,MATCH(totalExpenditure!$A141,gDP!$B$6:$B$271)))</f>
        <v>#N/A</v>
      </c>
      <c r="AX141" s="77" t="e">
        <f>IF(INDEX([2]pivotTable!AX$3:AX$308,MATCH(totalExpenditure!$A141,[2]pivotTable!$A$3:$A$308,0))/100*INDEX(gDP!BM$6:BM$271,MATCH(totalExpenditure!$A141,gDP!$B$6:$B$271))=0,"",INDEX([2]pivotTable!AX$3:AX$308,MATCH(totalExpenditure!$A141,[2]pivotTable!$A$3:$A$308,0))/100*INDEX(gDP!BM$6:BM$271,MATCH(totalExpenditure!$A141,gDP!$B$6:$B$271)))</f>
        <v>#N/A</v>
      </c>
      <c r="AY141" s="77" t="e">
        <f>IF(INDEX([2]pivotTable!AY$3:AY$308,MATCH(totalExpenditure!$A141,[2]pivotTable!$A$3:$A$308,0))/100*INDEX(gDP!BN$6:BN$271,MATCH(totalExpenditure!$A141,gDP!$B$6:$B$271))=0,"",INDEX([2]pivotTable!AY$3:AY$308,MATCH(totalExpenditure!$A141,[2]pivotTable!$A$3:$A$308,0))/100*INDEX(gDP!BN$6:BN$271,MATCH(totalExpenditure!$A141,gDP!$B$6:$B$271)))</f>
        <v>#N/A</v>
      </c>
      <c r="AZ141" s="77" t="e">
        <f>IF(INDEX([2]pivotTable!AZ$3:AZ$308,MATCH(totalExpenditure!$A141,[2]pivotTable!$A$3:$A$308,0))/100*INDEX(gDP!BO$6:BO$271,MATCH(totalExpenditure!$A141,gDP!$B$6:$B$271))=0,"",INDEX([2]pivotTable!AZ$3:AZ$308,MATCH(totalExpenditure!$A141,[2]pivotTable!$A$3:$A$308,0))/100*INDEX(gDP!BO$6:BO$271,MATCH(totalExpenditure!$A141,gDP!$B$6:$B$271)))</f>
        <v>#N/A</v>
      </c>
      <c r="BA141" s="77" t="e">
        <f>IF(INDEX([2]pivotTable!B$310:B$615,MATCH(totalExpenditure!$A141,[2]pivotTable!$A$310:$A$615,0))/100*INDEX(gDP!Q$6:Q$271,MATCH(totalExpenditure!$A141,gDP!$B$6:$B$271))=0,"",INDEX([2]pivotTable!B$310:B$615,MATCH(totalExpenditure!$A141,[2]pivotTable!$A$310:$A$615,0))/100*INDEX(gDP!Q$6:Q$271,MATCH(totalExpenditure!$A141,gDP!$B$6:$B$271)))</f>
        <v>#N/A</v>
      </c>
      <c r="BB141" s="77" t="e">
        <f>IF(INDEX([2]pivotTable!C$310:C$615,MATCH(totalExpenditure!$A141,[2]pivotTable!$A$310:$A$615,0))/100*INDEX(gDP!R$6:R$271,MATCH(totalExpenditure!$A141,gDP!$B$6:$B$271))=0,"",INDEX([2]pivotTable!C$310:C$615,MATCH(totalExpenditure!$A141,[2]pivotTable!$A$310:$A$615,0))/100*INDEX(gDP!R$6:R$271,MATCH(totalExpenditure!$A141,gDP!$B$6:$B$271)))</f>
        <v>#N/A</v>
      </c>
      <c r="BC141" s="77" t="e">
        <f>IF(INDEX([2]pivotTable!D$310:D$615,MATCH(totalExpenditure!$A141,[2]pivotTable!$A$310:$A$615,0))/100*INDEX(gDP!S$6:S$271,MATCH(totalExpenditure!$A141,gDP!$B$6:$B$271))=0,"",INDEX([2]pivotTable!D$310:D$615,MATCH(totalExpenditure!$A141,[2]pivotTable!$A$310:$A$615,0))/100*INDEX(gDP!S$6:S$271,MATCH(totalExpenditure!$A141,gDP!$B$6:$B$271)))</f>
        <v>#N/A</v>
      </c>
      <c r="BD141" s="77" t="e">
        <f>IF(INDEX([2]pivotTable!E$310:E$615,MATCH(totalExpenditure!$A141,[2]pivotTable!$A$310:$A$615,0))/100*INDEX(gDP!T$6:T$271,MATCH(totalExpenditure!$A141,gDP!$B$6:$B$271))=0,"",INDEX([2]pivotTable!E$310:E$615,MATCH(totalExpenditure!$A141,[2]pivotTable!$A$310:$A$615,0))/100*INDEX(gDP!T$6:T$271,MATCH(totalExpenditure!$A141,gDP!$B$6:$B$271)))</f>
        <v>#N/A</v>
      </c>
      <c r="BE141" s="77" t="e">
        <f>IF(INDEX([2]pivotTable!F$310:F$615,MATCH(totalExpenditure!$A141,[2]pivotTable!$A$310:$A$615,0))/100*INDEX(gDP!U$6:U$271,MATCH(totalExpenditure!$A141,gDP!$B$6:$B$271))=0,"",INDEX([2]pivotTable!F$310:F$615,MATCH(totalExpenditure!$A141,[2]pivotTable!$A$310:$A$615,0))/100*INDEX(gDP!U$6:U$271,MATCH(totalExpenditure!$A141,gDP!$B$6:$B$271)))</f>
        <v>#N/A</v>
      </c>
      <c r="BF141" s="77" t="e">
        <f>IF(INDEX([2]pivotTable!G$310:G$615,MATCH(totalExpenditure!$A141,[2]pivotTable!$A$310:$A$615,0))/100*INDEX(gDP!V$6:V$271,MATCH(totalExpenditure!$A141,gDP!$B$6:$B$271))=0,"",INDEX([2]pivotTable!G$310:G$615,MATCH(totalExpenditure!$A141,[2]pivotTable!$A$310:$A$615,0))/100*INDEX(gDP!V$6:V$271,MATCH(totalExpenditure!$A141,gDP!$B$6:$B$271)))</f>
        <v>#N/A</v>
      </c>
      <c r="BG141" s="77" t="e">
        <f>IF(INDEX([2]pivotTable!H$310:H$615,MATCH(totalExpenditure!$A141,[2]pivotTable!$A$310:$A$615,0))/100*INDEX(gDP!W$6:W$271,MATCH(totalExpenditure!$A141,gDP!$B$6:$B$271))=0,"",INDEX([2]pivotTable!H$310:H$615,MATCH(totalExpenditure!$A141,[2]pivotTable!$A$310:$A$615,0))/100*INDEX(gDP!W$6:W$271,MATCH(totalExpenditure!$A141,gDP!$B$6:$B$271)))</f>
        <v>#N/A</v>
      </c>
      <c r="BH141" s="77" t="e">
        <f>IF(INDEX([2]pivotTable!I$310:I$615,MATCH(totalExpenditure!$A141,[2]pivotTable!$A$310:$A$615,0))/100*INDEX(gDP!X$6:X$271,MATCH(totalExpenditure!$A141,gDP!$B$6:$B$271))=0,"",INDEX([2]pivotTable!I$310:I$615,MATCH(totalExpenditure!$A141,[2]pivotTable!$A$310:$A$615,0))/100*INDEX(gDP!X$6:X$271,MATCH(totalExpenditure!$A141,gDP!$B$6:$B$271)))</f>
        <v>#N/A</v>
      </c>
      <c r="BI141" s="77" t="e">
        <f>IF(INDEX([2]pivotTable!J$310:J$615,MATCH(totalExpenditure!$A141,[2]pivotTable!$A$310:$A$615,0))/100*INDEX(gDP!Y$6:Y$271,MATCH(totalExpenditure!$A141,gDP!$B$6:$B$271))=0,"",INDEX([2]pivotTable!J$310:J$615,MATCH(totalExpenditure!$A141,[2]pivotTable!$A$310:$A$615,0))/100*INDEX(gDP!Y$6:Y$271,MATCH(totalExpenditure!$A141,gDP!$B$6:$B$271)))</f>
        <v>#N/A</v>
      </c>
      <c r="BJ141" s="77" t="e">
        <f>IF(INDEX([2]pivotTable!K$310:K$615,MATCH(totalExpenditure!$A141,[2]pivotTable!$A$310:$A$615,0))/100*INDEX(gDP!Z$6:Z$271,MATCH(totalExpenditure!$A141,gDP!$B$6:$B$271))=0,"",INDEX([2]pivotTable!K$310:K$615,MATCH(totalExpenditure!$A141,[2]pivotTable!$A$310:$A$615,0))/100*INDEX(gDP!Z$6:Z$271,MATCH(totalExpenditure!$A141,gDP!$B$6:$B$271)))</f>
        <v>#N/A</v>
      </c>
      <c r="BK141" s="77" t="e">
        <f>IF(INDEX([2]pivotTable!L$310:L$615,MATCH(totalExpenditure!$A141,[2]pivotTable!$A$310:$A$615,0))/100*INDEX(gDP!AA$6:AA$271,MATCH(totalExpenditure!$A141,gDP!$B$6:$B$271))=0,"",INDEX([2]pivotTable!L$310:L$615,MATCH(totalExpenditure!$A141,[2]pivotTable!$A$310:$A$615,0))/100*INDEX(gDP!AA$6:AA$271,MATCH(totalExpenditure!$A141,gDP!$B$6:$B$271)))</f>
        <v>#N/A</v>
      </c>
      <c r="BL141" s="77" t="e">
        <f>IF(INDEX([2]pivotTable!M$310:M$615,MATCH(totalExpenditure!$A141,[2]pivotTable!$A$310:$A$615,0))/100*INDEX(gDP!AB$6:AB$271,MATCH(totalExpenditure!$A141,gDP!$B$6:$B$271))=0,"",INDEX([2]pivotTable!M$310:M$615,MATCH(totalExpenditure!$A141,[2]pivotTable!$A$310:$A$615,0))/100*INDEX(gDP!AB$6:AB$271,MATCH(totalExpenditure!$A141,gDP!$B$6:$B$271)))</f>
        <v>#N/A</v>
      </c>
      <c r="BM141" s="77" t="e">
        <f>IF(INDEX([2]pivotTable!N$310:N$615,MATCH(totalExpenditure!$A141,[2]pivotTable!$A$310:$A$615,0))/100*INDEX(gDP!AC$6:AC$271,MATCH(totalExpenditure!$A141,gDP!$B$6:$B$271))=0,"",INDEX([2]pivotTable!N$310:N$615,MATCH(totalExpenditure!$A141,[2]pivotTable!$A$310:$A$615,0))/100*INDEX(gDP!AC$6:AC$271,MATCH(totalExpenditure!$A141,gDP!$B$6:$B$271)))</f>
        <v>#N/A</v>
      </c>
      <c r="BN141" s="77" t="e">
        <f>IF(INDEX([2]pivotTable!O$310:O$615,MATCH(totalExpenditure!$A141,[2]pivotTable!$A$310:$A$615,0))/100*INDEX(gDP!AD$6:AD$271,MATCH(totalExpenditure!$A141,gDP!$B$6:$B$271))=0,"",INDEX([2]pivotTable!O$310:O$615,MATCH(totalExpenditure!$A141,[2]pivotTable!$A$310:$A$615,0))/100*INDEX(gDP!AD$6:AD$271,MATCH(totalExpenditure!$A141,gDP!$B$6:$B$271)))</f>
        <v>#N/A</v>
      </c>
      <c r="BO141" s="77" t="e">
        <f>IF(INDEX([2]pivotTable!P$310:P$615,MATCH(totalExpenditure!$A141,[2]pivotTable!$A$310:$A$615,0))/100*INDEX(gDP!AE$6:AE$271,MATCH(totalExpenditure!$A141,gDP!$B$6:$B$271))=0,"",INDEX([2]pivotTable!P$310:P$615,MATCH(totalExpenditure!$A141,[2]pivotTable!$A$310:$A$615,0))/100*INDEX(gDP!AE$6:AE$271,MATCH(totalExpenditure!$A141,gDP!$B$6:$B$271)))</f>
        <v>#N/A</v>
      </c>
      <c r="BP141" s="77" t="e">
        <f>IF(INDEX([2]pivotTable!Q$310:Q$615,MATCH(totalExpenditure!$A141,[2]pivotTable!$A$310:$A$615,0))/100*INDEX(gDP!AF$6:AF$271,MATCH(totalExpenditure!$A141,gDP!$B$6:$B$271))=0,"",INDEX([2]pivotTable!Q$310:Q$615,MATCH(totalExpenditure!$A141,[2]pivotTable!$A$310:$A$615,0))/100*INDEX(gDP!AF$6:AF$271,MATCH(totalExpenditure!$A141,gDP!$B$6:$B$271)))</f>
        <v>#N/A</v>
      </c>
      <c r="BQ141" s="77" t="e">
        <f>IF(INDEX([2]pivotTable!R$310:R$615,MATCH(totalExpenditure!$A141,[2]pivotTable!$A$310:$A$615,0))/100*INDEX(gDP!AG$6:AG$271,MATCH(totalExpenditure!$A141,gDP!$B$6:$B$271))=0,"",INDEX([2]pivotTable!R$310:R$615,MATCH(totalExpenditure!$A141,[2]pivotTable!$A$310:$A$615,0))/100*INDEX(gDP!AG$6:AG$271,MATCH(totalExpenditure!$A141,gDP!$B$6:$B$271)))</f>
        <v>#N/A</v>
      </c>
      <c r="BR141" s="77" t="e">
        <f>IF(INDEX([2]pivotTable!S$310:S$615,MATCH(totalExpenditure!$A141,[2]pivotTable!$A$310:$A$615,0))/100*INDEX(gDP!AH$6:AH$271,MATCH(totalExpenditure!$A141,gDP!$B$6:$B$271))=0,"",INDEX([2]pivotTable!S$310:S$615,MATCH(totalExpenditure!$A141,[2]pivotTable!$A$310:$A$615,0))/100*INDEX(gDP!AH$6:AH$271,MATCH(totalExpenditure!$A141,gDP!$B$6:$B$271)))</f>
        <v>#N/A</v>
      </c>
      <c r="BS141" s="77" t="e">
        <f>IF(INDEX([2]pivotTable!T$310:T$615,MATCH(totalExpenditure!$A141,[2]pivotTable!$A$310:$A$615,0))/100*INDEX(gDP!AI$6:AI$271,MATCH(totalExpenditure!$A141,gDP!$B$6:$B$271))=0,"",INDEX([2]pivotTable!T$310:T$615,MATCH(totalExpenditure!$A141,[2]pivotTable!$A$310:$A$615,0))/100*INDEX(gDP!AI$6:AI$271,MATCH(totalExpenditure!$A141,gDP!$B$6:$B$271)))</f>
        <v>#N/A</v>
      </c>
      <c r="BT141" s="77" t="e">
        <f>IF(INDEX([2]pivotTable!U$310:U$615,MATCH(totalExpenditure!$A141,[2]pivotTable!$A$310:$A$615,0))/100*INDEX(gDP!AJ$6:AJ$271,MATCH(totalExpenditure!$A141,gDP!$B$6:$B$271))=0,"",INDEX([2]pivotTable!U$310:U$615,MATCH(totalExpenditure!$A141,[2]pivotTable!$A$310:$A$615,0))/100*INDEX(gDP!AJ$6:AJ$271,MATCH(totalExpenditure!$A141,gDP!$B$6:$B$271)))</f>
        <v>#N/A</v>
      </c>
      <c r="BU141" s="77" t="e">
        <f>IF(INDEX([2]pivotTable!V$310:V$615,MATCH(totalExpenditure!$A141,[2]pivotTable!$A$310:$A$615,0))/100*INDEX(gDP!AK$6:AK$271,MATCH(totalExpenditure!$A141,gDP!$B$6:$B$271))=0,"",INDEX([2]pivotTable!V$310:V$615,MATCH(totalExpenditure!$A141,[2]pivotTable!$A$310:$A$615,0))/100*INDEX(gDP!AK$6:AK$271,MATCH(totalExpenditure!$A141,gDP!$B$6:$B$271)))</f>
        <v>#N/A</v>
      </c>
      <c r="BV141" s="77" t="e">
        <f>IF(INDEX([2]pivotTable!W$310:W$615,MATCH(totalExpenditure!$A141,[2]pivotTable!$A$310:$A$615,0))/100*INDEX(gDP!AL$6:AL$271,MATCH(totalExpenditure!$A141,gDP!$B$6:$B$271))=0,"",INDEX([2]pivotTable!W$310:W$615,MATCH(totalExpenditure!$A141,[2]pivotTable!$A$310:$A$615,0))/100*INDEX(gDP!AL$6:AL$271,MATCH(totalExpenditure!$A141,gDP!$B$6:$B$271)))</f>
        <v>#N/A</v>
      </c>
      <c r="BW141" s="77" t="e">
        <f>IF(INDEX([2]pivotTable!X$310:X$615,MATCH(totalExpenditure!$A141,[2]pivotTable!$A$310:$A$615,0))/100*INDEX(gDP!AM$6:AM$271,MATCH(totalExpenditure!$A141,gDP!$B$6:$B$271))=0,"",INDEX([2]pivotTable!X$310:X$615,MATCH(totalExpenditure!$A141,[2]pivotTable!$A$310:$A$615,0))/100*INDEX(gDP!AM$6:AM$271,MATCH(totalExpenditure!$A141,gDP!$B$6:$B$271)))</f>
        <v>#N/A</v>
      </c>
      <c r="BX141" s="77" t="e">
        <f>IF(INDEX([2]pivotTable!Y$310:Y$615,MATCH(totalExpenditure!$A141,[2]pivotTable!$A$310:$A$615,0))/100*INDEX(gDP!AN$6:AN$271,MATCH(totalExpenditure!$A141,gDP!$B$6:$B$271))=0,"",INDEX([2]pivotTable!Y$310:Y$615,MATCH(totalExpenditure!$A141,[2]pivotTable!$A$310:$A$615,0))/100*INDEX(gDP!AN$6:AN$271,MATCH(totalExpenditure!$A141,gDP!$B$6:$B$271)))</f>
        <v>#N/A</v>
      </c>
      <c r="BY141" s="77" t="e">
        <f>IF(INDEX([2]pivotTable!Z$310:Z$615,MATCH(totalExpenditure!$A141,[2]pivotTable!$A$310:$A$615,0))/100*INDEX(gDP!AO$6:AO$271,MATCH(totalExpenditure!$A141,gDP!$B$6:$B$271))=0,"",INDEX([2]pivotTable!Z$310:Z$615,MATCH(totalExpenditure!$A141,[2]pivotTable!$A$310:$A$615,0))/100*INDEX(gDP!AO$6:AO$271,MATCH(totalExpenditure!$A141,gDP!$B$6:$B$271)))</f>
        <v>#N/A</v>
      </c>
      <c r="BZ141" s="77" t="e">
        <f>IF(INDEX([2]pivotTable!AA$310:AA$615,MATCH(totalExpenditure!$A141,[2]pivotTable!$A$310:$A$615,0))/100*INDEX(gDP!AP$6:AP$271,MATCH(totalExpenditure!$A141,gDP!$B$6:$B$271))=0,"",INDEX([2]pivotTable!AA$310:AA$615,MATCH(totalExpenditure!$A141,[2]pivotTable!$A$310:$A$615,0))/100*INDEX(gDP!AP$6:AP$271,MATCH(totalExpenditure!$A141,gDP!$B$6:$B$271)))</f>
        <v>#N/A</v>
      </c>
      <c r="CA141" s="77" t="e">
        <f>IF(INDEX([2]pivotTable!AB$310:AB$615,MATCH(totalExpenditure!$A141,[2]pivotTable!$A$310:$A$615,0))/100*INDEX(gDP!AQ$6:AQ$271,MATCH(totalExpenditure!$A141,gDP!$B$6:$B$271))=0,"",INDEX([2]pivotTable!AB$310:AB$615,MATCH(totalExpenditure!$A141,[2]pivotTable!$A$310:$A$615,0))/100*INDEX(gDP!AQ$6:AQ$271,MATCH(totalExpenditure!$A141,gDP!$B$6:$B$271)))</f>
        <v>#N/A</v>
      </c>
      <c r="CB141" s="77" t="e">
        <f>IF(INDEX([2]pivotTable!AC$310:AC$615,MATCH(totalExpenditure!$A141,[2]pivotTable!$A$310:$A$615,0))/100*INDEX(gDP!AR$6:AR$271,MATCH(totalExpenditure!$A141,gDP!$B$6:$B$271))=0,"",INDEX([2]pivotTable!AC$310:AC$615,MATCH(totalExpenditure!$A141,[2]pivotTable!$A$310:$A$615,0))/100*INDEX(gDP!AR$6:AR$271,MATCH(totalExpenditure!$A141,gDP!$B$6:$B$271)))</f>
        <v>#N/A</v>
      </c>
      <c r="CC141" s="77" t="e">
        <f>IF(INDEX([2]pivotTable!AD$310:AD$615,MATCH(totalExpenditure!$A141,[2]pivotTable!$A$310:$A$615,0))/100*INDEX(gDP!AS$6:AS$271,MATCH(totalExpenditure!$A141,gDP!$B$6:$B$271))=0,"",INDEX([2]pivotTable!AD$310:AD$615,MATCH(totalExpenditure!$A141,[2]pivotTable!$A$310:$A$615,0))/100*INDEX(gDP!AS$6:AS$271,MATCH(totalExpenditure!$A141,gDP!$B$6:$B$271)))</f>
        <v>#N/A</v>
      </c>
      <c r="CD141" s="77" t="e">
        <f>IF(INDEX([2]pivotTable!AE$310:AE$615,MATCH(totalExpenditure!$A141,[2]pivotTable!$A$310:$A$615,0))/100*INDEX(gDP!AT$6:AT$271,MATCH(totalExpenditure!$A141,gDP!$B$6:$B$271))=0,"",INDEX([2]pivotTable!AE$310:AE$615,MATCH(totalExpenditure!$A141,[2]pivotTable!$A$310:$A$615,0))/100*INDEX(gDP!AT$6:AT$271,MATCH(totalExpenditure!$A141,gDP!$B$6:$B$271)))</f>
        <v>#N/A</v>
      </c>
      <c r="CE141" s="77" t="e">
        <f>IF(INDEX([2]pivotTable!AF$310:AF$615,MATCH(totalExpenditure!$A141,[2]pivotTable!$A$310:$A$615,0))/100*INDEX(gDP!AU$6:AU$271,MATCH(totalExpenditure!$A141,gDP!$B$6:$B$271))=0,"",INDEX([2]pivotTable!AF$310:AF$615,MATCH(totalExpenditure!$A141,[2]pivotTable!$A$310:$A$615,0))/100*INDEX(gDP!AU$6:AU$271,MATCH(totalExpenditure!$A141,gDP!$B$6:$B$271)))</f>
        <v>#N/A</v>
      </c>
      <c r="CF141" s="77" t="e">
        <f>IF(INDEX([2]pivotTable!AG$310:AG$615,MATCH(totalExpenditure!$A141,[2]pivotTable!$A$310:$A$615,0))/100*INDEX(gDP!AV$6:AV$271,MATCH(totalExpenditure!$A141,gDP!$B$6:$B$271))=0,"",INDEX([2]pivotTable!AG$310:AG$615,MATCH(totalExpenditure!$A141,[2]pivotTable!$A$310:$A$615,0))/100*INDEX(gDP!AV$6:AV$271,MATCH(totalExpenditure!$A141,gDP!$B$6:$B$271)))</f>
        <v>#N/A</v>
      </c>
      <c r="CG141" s="77" t="e">
        <f>IF(INDEX([2]pivotTable!AH$310:AH$615,MATCH(totalExpenditure!$A141,[2]pivotTable!$A$310:$A$615,0))/100*INDEX(gDP!AW$6:AW$271,MATCH(totalExpenditure!$A141,gDP!$B$6:$B$271))=0,"",INDEX([2]pivotTable!AH$310:AH$615,MATCH(totalExpenditure!$A141,[2]pivotTable!$A$310:$A$615,0))/100*INDEX(gDP!AW$6:AW$271,MATCH(totalExpenditure!$A141,gDP!$B$6:$B$271)))</f>
        <v>#N/A</v>
      </c>
      <c r="CH141" s="77" t="e">
        <f>IF(INDEX([2]pivotTable!AI$310:AI$615,MATCH(totalExpenditure!$A141,[2]pivotTable!$A$310:$A$615,0))/100*INDEX(gDP!AX$6:AX$271,MATCH(totalExpenditure!$A141,gDP!$B$6:$B$271))=0,"",INDEX([2]pivotTable!AI$310:AI$615,MATCH(totalExpenditure!$A141,[2]pivotTable!$A$310:$A$615,0))/100*INDEX(gDP!AX$6:AX$271,MATCH(totalExpenditure!$A141,gDP!$B$6:$B$271)))</f>
        <v>#N/A</v>
      </c>
      <c r="CI141" s="77" t="e">
        <f>IF(INDEX([2]pivotTable!AJ$310:AJ$615,MATCH(totalExpenditure!$A141,[2]pivotTable!$A$310:$A$615,0))/100*INDEX(gDP!AY$6:AY$271,MATCH(totalExpenditure!$A141,gDP!$B$6:$B$271))=0,"",INDEX([2]pivotTable!AJ$310:AJ$615,MATCH(totalExpenditure!$A141,[2]pivotTable!$A$310:$A$615,0))/100*INDEX(gDP!AY$6:AY$271,MATCH(totalExpenditure!$A141,gDP!$B$6:$B$271)))</f>
        <v>#N/A</v>
      </c>
      <c r="CJ141" s="77" t="e">
        <f>IF(INDEX([2]pivotTable!AK$310:AK$615,MATCH(totalExpenditure!$A141,[2]pivotTable!$A$310:$A$615,0))/100*INDEX(gDP!AZ$6:AZ$271,MATCH(totalExpenditure!$A141,gDP!$B$6:$B$271))=0,"",INDEX([2]pivotTable!AK$310:AK$615,MATCH(totalExpenditure!$A141,[2]pivotTable!$A$310:$A$615,0))/100*INDEX(gDP!AZ$6:AZ$271,MATCH(totalExpenditure!$A141,gDP!$B$6:$B$271)))</f>
        <v>#N/A</v>
      </c>
      <c r="CK141" s="77" t="e">
        <f>IF(INDEX([2]pivotTable!AL$310:AL$615,MATCH(totalExpenditure!$A141,[2]pivotTable!$A$310:$A$615,0))/100*INDEX(gDP!BA$6:BA$271,MATCH(totalExpenditure!$A141,gDP!$B$6:$B$271))=0,"",INDEX([2]pivotTable!AL$310:AL$615,MATCH(totalExpenditure!$A141,[2]pivotTable!$A$310:$A$615,0))/100*INDEX(gDP!BA$6:BA$271,MATCH(totalExpenditure!$A141,gDP!$B$6:$B$271)))</f>
        <v>#N/A</v>
      </c>
      <c r="CL141" s="77" t="e">
        <f>IF(INDEX([2]pivotTable!AM$310:AM$615,MATCH(totalExpenditure!$A141,[2]pivotTable!$A$310:$A$615,0))/100*INDEX(gDP!BB$6:BB$271,MATCH(totalExpenditure!$A141,gDP!$B$6:$B$271))=0,"",INDEX([2]pivotTable!AM$310:AM$615,MATCH(totalExpenditure!$A141,[2]pivotTable!$A$310:$A$615,0))/100*INDEX(gDP!BB$6:BB$271,MATCH(totalExpenditure!$A141,gDP!$B$6:$B$271)))</f>
        <v>#N/A</v>
      </c>
      <c r="CM141" s="77" t="e">
        <f>IF(INDEX([2]pivotTable!AN$310:AN$615,MATCH(totalExpenditure!$A141,[2]pivotTable!$A$310:$A$615,0))/100*INDEX(gDP!BC$6:BC$271,MATCH(totalExpenditure!$A141,gDP!$B$6:$B$271))=0,"",INDEX([2]pivotTable!AN$310:AN$615,MATCH(totalExpenditure!$A141,[2]pivotTable!$A$310:$A$615,0))/100*INDEX(gDP!BC$6:BC$271,MATCH(totalExpenditure!$A141,gDP!$B$6:$B$271)))</f>
        <v>#N/A</v>
      </c>
      <c r="CN141" s="77" t="e">
        <f>IF(INDEX([2]pivotTable!AO$310:AO$615,MATCH(totalExpenditure!$A141,[2]pivotTable!$A$310:$A$615,0))/100*INDEX(gDP!BD$6:BD$271,MATCH(totalExpenditure!$A141,gDP!$B$6:$B$271))=0,"",INDEX([2]pivotTable!AO$310:AO$615,MATCH(totalExpenditure!$A141,[2]pivotTable!$A$310:$A$615,0))/100*INDEX(gDP!BD$6:BD$271,MATCH(totalExpenditure!$A141,gDP!$B$6:$B$271)))</f>
        <v>#N/A</v>
      </c>
      <c r="CO141" s="77" t="e">
        <f>IF(INDEX([2]pivotTable!AP$310:AP$615,MATCH(totalExpenditure!$A141,[2]pivotTable!$A$310:$A$615,0))/100*INDEX(gDP!BE$6:BE$271,MATCH(totalExpenditure!$A141,gDP!$B$6:$B$271))=0,"",INDEX([2]pivotTable!AP$310:AP$615,MATCH(totalExpenditure!$A141,[2]pivotTable!$A$310:$A$615,0))/100*INDEX(gDP!BE$6:BE$271,MATCH(totalExpenditure!$A141,gDP!$B$6:$B$271)))</f>
        <v>#N/A</v>
      </c>
      <c r="CP141" s="77" t="e">
        <f>IF(INDEX([2]pivotTable!AQ$310:AQ$615,MATCH(totalExpenditure!$A141,[2]pivotTable!$A$310:$A$615,0))/100*INDEX(gDP!BF$6:BF$271,MATCH(totalExpenditure!$A141,gDP!$B$6:$B$271))=0,"",INDEX([2]pivotTable!AQ$310:AQ$615,MATCH(totalExpenditure!$A141,[2]pivotTable!$A$310:$A$615,0))/100*INDEX(gDP!BF$6:BF$271,MATCH(totalExpenditure!$A141,gDP!$B$6:$B$271)))</f>
        <v>#N/A</v>
      </c>
      <c r="CQ141" s="77" t="e">
        <f>IF(INDEX([2]pivotTable!AR$310:AR$615,MATCH(totalExpenditure!$A141,[2]pivotTable!$A$310:$A$615,0))/100*INDEX(gDP!BG$6:BG$271,MATCH(totalExpenditure!$A141,gDP!$B$6:$B$271))=0,"",INDEX([2]pivotTable!AR$310:AR$615,MATCH(totalExpenditure!$A141,[2]pivotTable!$A$310:$A$615,0))/100*INDEX(gDP!BG$6:BG$271,MATCH(totalExpenditure!$A141,gDP!$B$6:$B$271)))</f>
        <v>#N/A</v>
      </c>
      <c r="CR141" s="77" t="e">
        <f>IF(INDEX([2]pivotTable!AS$310:AS$615,MATCH(totalExpenditure!$A141,[2]pivotTable!$A$310:$A$615,0))/100*INDEX(gDP!BH$6:BH$271,MATCH(totalExpenditure!$A141,gDP!$B$6:$B$271))=0,"",INDEX([2]pivotTable!AS$310:AS$615,MATCH(totalExpenditure!$A141,[2]pivotTable!$A$310:$A$615,0))/100*INDEX(gDP!BH$6:BH$271,MATCH(totalExpenditure!$A141,gDP!$B$6:$B$271)))</f>
        <v>#N/A</v>
      </c>
      <c r="CS141" s="77" t="e">
        <f>IF(INDEX([2]pivotTable!AT$310:AT$615,MATCH(totalExpenditure!$A141,[2]pivotTable!$A$310:$A$615,0))/100*INDEX(gDP!BI$6:BI$271,MATCH(totalExpenditure!$A141,gDP!$B$6:$B$271))=0,"",INDEX([2]pivotTable!AT$310:AT$615,MATCH(totalExpenditure!$A141,[2]pivotTable!$A$310:$A$615,0))/100*INDEX(gDP!BI$6:BI$271,MATCH(totalExpenditure!$A141,gDP!$B$6:$B$271)))</f>
        <v>#N/A</v>
      </c>
      <c r="CT141" s="77" t="e">
        <f>IF(INDEX([2]pivotTable!AU$310:AU$615,MATCH(totalExpenditure!$A141,[2]pivotTable!$A$310:$A$615,0))/100*INDEX(gDP!BJ$6:BJ$271,MATCH(totalExpenditure!$A141,gDP!$B$6:$B$271))=0,"",INDEX([2]pivotTable!AU$310:AU$615,MATCH(totalExpenditure!$A141,[2]pivotTable!$A$310:$A$615,0))/100*INDEX(gDP!BJ$6:BJ$271,MATCH(totalExpenditure!$A141,gDP!$B$6:$B$271)))</f>
        <v>#N/A</v>
      </c>
      <c r="CU141" s="77" t="e">
        <f>IF(INDEX([2]pivotTable!AV$310:AV$615,MATCH(totalExpenditure!$A141,[2]pivotTable!$A$310:$A$615,0))/100*INDEX(gDP!BK$6:BK$271,MATCH(totalExpenditure!$A141,gDP!$B$6:$B$271))=0,"",INDEX([2]pivotTable!AV$310:AV$615,MATCH(totalExpenditure!$A141,[2]pivotTable!$A$310:$A$615,0))/100*INDEX(gDP!BK$6:BK$271,MATCH(totalExpenditure!$A141,gDP!$B$6:$B$271)))</f>
        <v>#N/A</v>
      </c>
      <c r="CV141" s="77" t="e">
        <f>IF(INDEX([2]pivotTable!AW$310:AW$615,MATCH(totalExpenditure!$A141,[2]pivotTable!$A$310:$A$615,0))/100*INDEX(gDP!BL$6:BL$271,MATCH(totalExpenditure!$A141,gDP!$B$6:$B$271))=0,"",INDEX([2]pivotTable!AW$310:AW$615,MATCH(totalExpenditure!$A141,[2]pivotTable!$A$310:$A$615,0))/100*INDEX(gDP!BL$6:BL$271,MATCH(totalExpenditure!$A141,gDP!$B$6:$B$271)))</f>
        <v>#N/A</v>
      </c>
      <c r="CW141" s="77" t="e">
        <f>IF(INDEX([2]pivotTable!AX$310:AX$615,MATCH(totalExpenditure!$A141,[2]pivotTable!$A$310:$A$615,0))/100*INDEX(gDP!BM$6:BM$271,MATCH(totalExpenditure!$A141,gDP!$B$6:$B$271))=0,"",INDEX([2]pivotTable!AX$310:AX$615,MATCH(totalExpenditure!$A141,[2]pivotTable!$A$310:$A$615,0))/100*INDEX(gDP!BM$6:BM$271,MATCH(totalExpenditure!$A141,gDP!$B$6:$B$271)))</f>
        <v>#N/A</v>
      </c>
      <c r="CX141" s="77" t="e">
        <f>IF(INDEX([2]pivotTable!AY$310:AY$615,MATCH(totalExpenditure!$A141,[2]pivotTable!$A$310:$A$615,0))/100*INDEX(gDP!BN$6:BN$271,MATCH(totalExpenditure!$A141,gDP!$B$6:$B$271))=0,"",INDEX([2]pivotTable!AY$310:AY$615,MATCH(totalExpenditure!$A141,[2]pivotTable!$A$310:$A$615,0))/100*INDEX(gDP!BN$6:BN$271,MATCH(totalExpenditure!$A141,gDP!$B$6:$B$271)))</f>
        <v>#N/A</v>
      </c>
      <c r="CY141" s="77" t="e">
        <f>IF(INDEX([2]pivotTable!AZ$310:AZ$615,MATCH(totalExpenditure!$A141,[2]pivotTable!$A$310:$A$615,0))/100*INDEX(gDP!BO$6:BO$271,MATCH(totalExpenditure!$A141,gDP!$B$6:$B$271))=0,"",INDEX([2]pivotTable!AZ$310:AZ$615,MATCH(totalExpenditure!$A141,[2]pivotTable!$A$310:$A$615,0))/100*INDEX(gDP!BO$6:BO$271,MATCH(totalExpenditure!$A141,gDP!$B$6:$B$271)))</f>
        <v>#N/A</v>
      </c>
      <c r="CZ141" s="77" t="e">
        <f>IF(B141="","",IF(BA141="","",B141-B141+INDEX(gDP!Q$6:Q$271,MATCH(totalExpenditure!$A141,gDP!$B$6:$B$271))))</f>
        <v>#N/A</v>
      </c>
      <c r="DA141" s="77" t="e">
        <f>IF(C141="","",IF(BB141="","",C141-C141+INDEX(gDP!R$6:R$271,MATCH(totalExpenditure!$A141,gDP!$B$6:$B$271))))</f>
        <v>#N/A</v>
      </c>
      <c r="DB141" s="77" t="e">
        <f>IF(D141="","",IF(BC141="","",D141-D141+INDEX(gDP!S$6:S$271,MATCH(totalExpenditure!$A141,gDP!$B$6:$B$271))))</f>
        <v>#N/A</v>
      </c>
      <c r="DC141" s="77" t="e">
        <f>IF(E141="","",IF(BD141="","",E141-E141+INDEX(gDP!T$6:T$271,MATCH(totalExpenditure!$A141,gDP!$B$6:$B$271))))</f>
        <v>#N/A</v>
      </c>
      <c r="DD141" s="77" t="e">
        <f>IF(F141="","",IF(BE141="","",F141-F141+INDEX(gDP!U$6:U$271,MATCH(totalExpenditure!$A141,gDP!$B$6:$B$271))))</f>
        <v>#N/A</v>
      </c>
      <c r="DE141" s="77" t="e">
        <f>IF(G141="","",IF(BF141="","",G141-G141+INDEX(gDP!V$6:V$271,MATCH(totalExpenditure!$A141,gDP!$B$6:$B$271))))</f>
        <v>#N/A</v>
      </c>
      <c r="DF141" s="77" t="e">
        <f>IF(H141="","",IF(BG141="","",H141-H141+INDEX(gDP!W$6:W$271,MATCH(totalExpenditure!$A141,gDP!$B$6:$B$271))))</f>
        <v>#N/A</v>
      </c>
      <c r="DG141" s="77" t="e">
        <f>IF(I141="","",IF(BH141="","",I141-I141+INDEX(gDP!X$6:X$271,MATCH(totalExpenditure!$A141,gDP!$B$6:$B$271))))</f>
        <v>#N/A</v>
      </c>
      <c r="DH141" s="77" t="e">
        <f>IF(J141="","",IF(BI141="","",J141-J141+INDEX(gDP!Y$6:Y$271,MATCH(totalExpenditure!$A141,gDP!$B$6:$B$271))))</f>
        <v>#N/A</v>
      </c>
      <c r="DI141" s="77" t="e">
        <f>IF(K141="","",IF(BJ141="","",K141-K141+INDEX(gDP!Z$6:Z$271,MATCH(totalExpenditure!$A141,gDP!$B$6:$B$271))))</f>
        <v>#N/A</v>
      </c>
      <c r="DJ141" s="77" t="e">
        <f>IF(L141="","",IF(BK141="","",L141-L141+INDEX(gDP!AA$6:AA$271,MATCH(totalExpenditure!$A141,gDP!$B$6:$B$271))))</f>
        <v>#N/A</v>
      </c>
      <c r="DK141" s="77" t="e">
        <f>IF(M141="","",IF(BL141="","",M141-M141+INDEX(gDP!AB$6:AB$271,MATCH(totalExpenditure!$A141,gDP!$B$6:$B$271))))</f>
        <v>#N/A</v>
      </c>
      <c r="DL141" s="77" t="e">
        <f>IF(N141="","",IF(BM141="","",N141-N141+INDEX(gDP!AC$6:AC$271,MATCH(totalExpenditure!$A141,gDP!$B$6:$B$271))))</f>
        <v>#N/A</v>
      </c>
      <c r="DM141" s="77" t="e">
        <f>IF(O141="","",IF(BN141="","",O141-O141+INDEX(gDP!AD$6:AD$271,MATCH(totalExpenditure!$A141,gDP!$B$6:$B$271))))</f>
        <v>#N/A</v>
      </c>
      <c r="DN141" s="77" t="e">
        <f>IF(P141="","",IF(BO141="","",P141-P141+INDEX(gDP!AE$6:AE$271,MATCH(totalExpenditure!$A141,gDP!$B$6:$B$271))))</f>
        <v>#N/A</v>
      </c>
      <c r="DO141" s="77" t="e">
        <f>IF(Q141="","",IF(BP141="","",Q141-Q141+INDEX(gDP!AF$6:AF$271,MATCH(totalExpenditure!$A141,gDP!$B$6:$B$271))))</f>
        <v>#N/A</v>
      </c>
      <c r="DP141" s="77" t="e">
        <f>IF(R141="","",IF(BQ141="","",R141-R141+INDEX(gDP!AG$6:AG$271,MATCH(totalExpenditure!$A141,gDP!$B$6:$B$271))))</f>
        <v>#N/A</v>
      </c>
      <c r="DQ141" s="77" t="e">
        <f>IF(S141="","",IF(BR141="","",S141-S141+INDEX(gDP!AH$6:AH$271,MATCH(totalExpenditure!$A141,gDP!$B$6:$B$271))))</f>
        <v>#N/A</v>
      </c>
      <c r="DR141" s="77" t="e">
        <f>IF(T141="","",IF(BS141="","",T141-T141+INDEX(gDP!AI$6:AI$271,MATCH(totalExpenditure!$A141,gDP!$B$6:$B$271))))</f>
        <v>#N/A</v>
      </c>
      <c r="DS141" s="77" t="e">
        <f>IF(U141="","",IF(BT141="","",U141-U141+INDEX(gDP!AJ$6:AJ$271,MATCH(totalExpenditure!$A141,gDP!$B$6:$B$271))))</f>
        <v>#N/A</v>
      </c>
      <c r="DT141" s="77" t="e">
        <f>IF(V141="","",IF(BU141="","",V141-V141+INDEX(gDP!AK$6:AK$271,MATCH(totalExpenditure!$A141,gDP!$B$6:$B$271))))</f>
        <v>#N/A</v>
      </c>
      <c r="DU141" s="77" t="e">
        <f>IF(W141="","",IF(BV141="","",W141-W141+INDEX(gDP!AL$6:AL$271,MATCH(totalExpenditure!$A141,gDP!$B$6:$B$271))))</f>
        <v>#N/A</v>
      </c>
      <c r="DV141" s="77" t="e">
        <f>IF(X141="","",IF(BW141="","",X141-X141+INDEX(gDP!AM$6:AM$271,MATCH(totalExpenditure!$A141,gDP!$B$6:$B$271))))</f>
        <v>#N/A</v>
      </c>
      <c r="DW141" s="77" t="e">
        <f>IF(Y141="","",IF(BX141="","",Y141-Y141+INDEX(gDP!AN$6:AN$271,MATCH(totalExpenditure!$A141,gDP!$B$6:$B$271))))</f>
        <v>#N/A</v>
      </c>
      <c r="DX141" s="77" t="e">
        <f>IF(Z141="","",IF(BY141="","",Z141-Z141+INDEX(gDP!AO$6:AO$271,MATCH(totalExpenditure!$A141,gDP!$B$6:$B$271))))</f>
        <v>#N/A</v>
      </c>
      <c r="DY141" s="77" t="e">
        <f>IF(AA141="","",IF(BZ141="","",AA141-AA141+INDEX(gDP!AP$6:AP$271,MATCH(totalExpenditure!$A141,gDP!$B$6:$B$271))))</f>
        <v>#N/A</v>
      </c>
      <c r="DZ141" s="77" t="e">
        <f>IF(AB141="","",IF(CA141="","",AB141-AB141+INDEX(gDP!AQ$6:AQ$271,MATCH(totalExpenditure!$A141,gDP!$B$6:$B$271))))</f>
        <v>#N/A</v>
      </c>
      <c r="EA141" s="77" t="e">
        <f>IF(AC141="","",IF(CB141="","",AC141-AC141+INDEX(gDP!AR$6:AR$271,MATCH(totalExpenditure!$A141,gDP!$B$6:$B$271))))</f>
        <v>#N/A</v>
      </c>
      <c r="EB141" s="77" t="e">
        <f>IF(AD141="","",IF(CC141="","",AD141-AD141+INDEX(gDP!AS$6:AS$271,MATCH(totalExpenditure!$A141,gDP!$B$6:$B$271))))</f>
        <v>#N/A</v>
      </c>
      <c r="EC141" s="77" t="e">
        <f>IF(AE141="","",IF(CD141="","",AE141-AE141+INDEX(gDP!AT$6:AT$271,MATCH(totalExpenditure!$A141,gDP!$B$6:$B$271))))</f>
        <v>#N/A</v>
      </c>
      <c r="ED141" s="77" t="e">
        <f>IF(AF141="","",IF(CE141="","",AF141-AF141+INDEX(gDP!AU$6:AU$271,MATCH(totalExpenditure!$A141,gDP!$B$6:$B$271))))</f>
        <v>#N/A</v>
      </c>
      <c r="EE141" s="77" t="e">
        <f>IF(AG141="","",IF(CF141="","",AG141-AG141+INDEX(gDP!AV$6:AV$271,MATCH(totalExpenditure!$A141,gDP!$B$6:$B$271))))</f>
        <v>#N/A</v>
      </c>
      <c r="EF141" s="77" t="e">
        <f>IF(AH141="","",IF(CG141="","",AH141-AH141+INDEX(gDP!AW$6:AW$271,MATCH(totalExpenditure!$A141,gDP!$B$6:$B$271))))</f>
        <v>#N/A</v>
      </c>
      <c r="EG141" s="77" t="e">
        <f>IF(AI141="","",IF(CH141="","",AI141-AI141+INDEX(gDP!AX$6:AX$271,MATCH(totalExpenditure!$A141,gDP!$B$6:$B$271))))</f>
        <v>#N/A</v>
      </c>
      <c r="EH141" s="77" t="e">
        <f>IF(AJ141="","",IF(CI141="","",AJ141-AJ141+INDEX(gDP!AY$6:AY$271,MATCH(totalExpenditure!$A141,gDP!$B$6:$B$271))))</f>
        <v>#N/A</v>
      </c>
      <c r="EI141" s="77" t="e">
        <f>IF(AK141="","",IF(CJ141="","",AK141-AK141+INDEX(gDP!AZ$6:AZ$271,MATCH(totalExpenditure!$A141,gDP!$B$6:$B$271))))</f>
        <v>#N/A</v>
      </c>
      <c r="EJ141" s="77" t="e">
        <f>IF(AL141="","",IF(CK141="","",AL141-AL141+INDEX(gDP!BA$6:BA$271,MATCH(totalExpenditure!$A141,gDP!$B$6:$B$271))))</f>
        <v>#N/A</v>
      </c>
      <c r="EK141" s="77" t="e">
        <f>IF(AM141="","",IF(CL141="","",AM141-AM141+INDEX(gDP!BB$6:BB$271,MATCH(totalExpenditure!$A141,gDP!$B$6:$B$271))))</f>
        <v>#N/A</v>
      </c>
      <c r="EL141" s="77" t="e">
        <f>IF(AN141="","",IF(CM141="","",AN141-AN141+INDEX(gDP!BC$6:BC$271,MATCH(totalExpenditure!$A141,gDP!$B$6:$B$271))))</f>
        <v>#N/A</v>
      </c>
      <c r="EM141" s="77" t="e">
        <f>IF(AO141="","",IF(CN141="","",AO141-AO141+INDEX(gDP!BD$6:BD$271,MATCH(totalExpenditure!$A141,gDP!$B$6:$B$271))))</f>
        <v>#N/A</v>
      </c>
      <c r="EN141" s="77" t="e">
        <f>IF(AP141="","",IF(CO141="","",AP141-AP141+INDEX(gDP!BE$6:BE$271,MATCH(totalExpenditure!$A141,gDP!$B$6:$B$271))))</f>
        <v>#N/A</v>
      </c>
      <c r="EO141" s="77" t="e">
        <f>IF(AQ141="","",IF(CP141="","",AQ141-AQ141+INDEX(gDP!BF$6:BF$271,MATCH(totalExpenditure!$A141,gDP!$B$6:$B$271))))</f>
        <v>#N/A</v>
      </c>
      <c r="EP141" s="77" t="e">
        <f>IF(AR141="","",IF(CQ141="","",AR141-AR141+INDEX(gDP!BG$6:BG$271,MATCH(totalExpenditure!$A141,gDP!$B$6:$B$271))))</f>
        <v>#N/A</v>
      </c>
      <c r="EQ141" s="77" t="e">
        <f>IF(AS141="","",IF(CR141="","",AS141-AS141+INDEX(gDP!BH$6:BH$271,MATCH(totalExpenditure!$A141,gDP!$B$6:$B$271))))</f>
        <v>#N/A</v>
      </c>
      <c r="ER141" s="77" t="e">
        <f>IF(AT141="","",IF(CS141="","",AT141-AT141+INDEX(gDP!BI$6:BI$271,MATCH(totalExpenditure!$A141,gDP!$B$6:$B$271))))</f>
        <v>#N/A</v>
      </c>
      <c r="ES141" s="77" t="e">
        <f>IF(AU141="","",IF(CT141="","",AU141-AU141+INDEX(gDP!BJ$6:BJ$271,MATCH(totalExpenditure!$A141,gDP!$B$6:$B$271))))</f>
        <v>#N/A</v>
      </c>
      <c r="ET141" s="77" t="e">
        <f>IF(AV141="","",IF(CU141="","",AV141-AV141+INDEX(gDP!BK$6:BK$271,MATCH(totalExpenditure!$A141,gDP!$B$6:$B$271))))</f>
        <v>#N/A</v>
      </c>
      <c r="EU141" s="77" t="e">
        <f>IF(AW141="","",IF(CV141="","",AW141-AW141+INDEX(gDP!BL$6:BL$271,MATCH(totalExpenditure!$A141,gDP!$B$6:$B$271))))</f>
        <v>#N/A</v>
      </c>
      <c r="EV141" s="77" t="e">
        <f>IF(AX141="","",IF(CW141="","",AX141-AX141+INDEX(gDP!BM$6:BM$271,MATCH(totalExpenditure!$A141,gDP!$B$6:$B$271))))</f>
        <v>#N/A</v>
      </c>
      <c r="EW141" s="77" t="e">
        <f>IF(AY141="","",IF(CX141="","",AY141-AY141+INDEX(gDP!BN$6:BN$271,MATCH(totalExpenditure!$A141,gDP!$B$6:$B$271))))</f>
        <v>#N/A</v>
      </c>
      <c r="EX141" s="77" t="e">
        <f>IF(AZ141="","",IF(CY141="","",AZ141-AZ141+INDEX(gDP!BO$6:BO$271,MATCH(totalExpenditure!$A141,gDP!$B$6:$B$271))))</f>
        <v>#N/A</v>
      </c>
    </row>
    <row r="142" spans="1:154" x14ac:dyDescent="0.35">
      <c r="A142" t="s">
        <v>493</v>
      </c>
      <c r="B142" s="77" t="e">
        <f>IF(INDEX([2]pivotTable!B$3:B$308,MATCH(totalExpenditure!$A142,[2]pivotTable!$A$3:$A$308,0))/100*INDEX(gDP!Q$6:Q$271,MATCH(totalExpenditure!$A142,gDP!$B$6:$B$271))=0,"",INDEX([2]pivotTable!B$3:B$308,MATCH(totalExpenditure!$A142,[2]pivotTable!$A$3:$A$308,0))/100*INDEX(gDP!Q$6:Q$271,MATCH(totalExpenditure!$A142,gDP!$B$6:$B$271)))</f>
        <v>#N/A</v>
      </c>
      <c r="C142" s="77" t="e">
        <f>IF(INDEX([2]pivotTable!C$3:C$308,MATCH(totalExpenditure!$A142,[2]pivotTable!$A$3:$A$308,0))/100*INDEX(gDP!R$6:R$271,MATCH(totalExpenditure!$A142,gDP!$B$6:$B$271))=0,"",INDEX([2]pivotTable!C$3:C$308,MATCH(totalExpenditure!$A142,[2]pivotTable!$A$3:$A$308,0))/100*INDEX(gDP!R$6:R$271,MATCH(totalExpenditure!$A142,gDP!$B$6:$B$271)))</f>
        <v>#N/A</v>
      </c>
      <c r="D142" s="77" t="e">
        <f>IF(INDEX([2]pivotTable!D$3:D$308,MATCH(totalExpenditure!$A142,[2]pivotTable!$A$3:$A$308,0))/100*INDEX(gDP!S$6:S$271,MATCH(totalExpenditure!$A142,gDP!$B$6:$B$271))=0,"",INDEX([2]pivotTable!D$3:D$308,MATCH(totalExpenditure!$A142,[2]pivotTable!$A$3:$A$308,0))/100*INDEX(gDP!S$6:S$271,MATCH(totalExpenditure!$A142,gDP!$B$6:$B$271)))</f>
        <v>#N/A</v>
      </c>
      <c r="E142" s="77" t="e">
        <f>IF(INDEX([2]pivotTable!E$3:E$308,MATCH(totalExpenditure!$A142,[2]pivotTable!$A$3:$A$308,0))/100*INDEX(gDP!T$6:T$271,MATCH(totalExpenditure!$A142,gDP!$B$6:$B$271))=0,"",INDEX([2]pivotTable!E$3:E$308,MATCH(totalExpenditure!$A142,[2]pivotTable!$A$3:$A$308,0))/100*INDEX(gDP!T$6:T$271,MATCH(totalExpenditure!$A142,gDP!$B$6:$B$271)))</f>
        <v>#N/A</v>
      </c>
      <c r="F142" s="77" t="e">
        <f>IF(INDEX([2]pivotTable!F$3:F$308,MATCH(totalExpenditure!$A142,[2]pivotTable!$A$3:$A$308,0))/100*INDEX(gDP!U$6:U$271,MATCH(totalExpenditure!$A142,gDP!$B$6:$B$271))=0,"",INDEX([2]pivotTable!F$3:F$308,MATCH(totalExpenditure!$A142,[2]pivotTable!$A$3:$A$308,0))/100*INDEX(gDP!U$6:U$271,MATCH(totalExpenditure!$A142,gDP!$B$6:$B$271)))</f>
        <v>#N/A</v>
      </c>
      <c r="G142" s="77" t="e">
        <f>IF(INDEX([2]pivotTable!G$3:G$308,MATCH(totalExpenditure!$A142,[2]pivotTable!$A$3:$A$308,0))/100*INDEX(gDP!V$6:V$271,MATCH(totalExpenditure!$A142,gDP!$B$6:$B$271))=0,"",INDEX([2]pivotTable!G$3:G$308,MATCH(totalExpenditure!$A142,[2]pivotTable!$A$3:$A$308,0))/100*INDEX(gDP!V$6:V$271,MATCH(totalExpenditure!$A142,gDP!$B$6:$B$271)))</f>
        <v>#N/A</v>
      </c>
      <c r="H142" s="77" t="e">
        <f>IF(INDEX([2]pivotTable!H$3:H$308,MATCH(totalExpenditure!$A142,[2]pivotTable!$A$3:$A$308,0))/100*INDEX(gDP!W$6:W$271,MATCH(totalExpenditure!$A142,gDP!$B$6:$B$271))=0,"",INDEX([2]pivotTable!H$3:H$308,MATCH(totalExpenditure!$A142,[2]pivotTable!$A$3:$A$308,0))/100*INDEX(gDP!W$6:W$271,MATCH(totalExpenditure!$A142,gDP!$B$6:$B$271)))</f>
        <v>#N/A</v>
      </c>
      <c r="I142" s="77" t="e">
        <f>IF(INDEX([2]pivotTable!I$3:I$308,MATCH(totalExpenditure!$A142,[2]pivotTable!$A$3:$A$308,0))/100*INDEX(gDP!X$6:X$271,MATCH(totalExpenditure!$A142,gDP!$B$6:$B$271))=0,"",INDEX([2]pivotTable!I$3:I$308,MATCH(totalExpenditure!$A142,[2]pivotTable!$A$3:$A$308,0))/100*INDEX(gDP!X$6:X$271,MATCH(totalExpenditure!$A142,gDP!$B$6:$B$271)))</f>
        <v>#N/A</v>
      </c>
      <c r="J142" s="77" t="e">
        <f>IF(INDEX([2]pivotTable!J$3:J$308,MATCH(totalExpenditure!$A142,[2]pivotTable!$A$3:$A$308,0))/100*INDEX(gDP!Y$6:Y$271,MATCH(totalExpenditure!$A142,gDP!$B$6:$B$271))=0,"",INDEX([2]pivotTable!J$3:J$308,MATCH(totalExpenditure!$A142,[2]pivotTable!$A$3:$A$308,0))/100*INDEX(gDP!Y$6:Y$271,MATCH(totalExpenditure!$A142,gDP!$B$6:$B$271)))</f>
        <v>#N/A</v>
      </c>
      <c r="K142" s="77" t="e">
        <f>IF(INDEX([2]pivotTable!K$3:K$308,MATCH(totalExpenditure!$A142,[2]pivotTable!$A$3:$A$308,0))/100*INDEX(gDP!Z$6:Z$271,MATCH(totalExpenditure!$A142,gDP!$B$6:$B$271))=0,"",INDEX([2]pivotTable!K$3:K$308,MATCH(totalExpenditure!$A142,[2]pivotTable!$A$3:$A$308,0))/100*INDEX(gDP!Z$6:Z$271,MATCH(totalExpenditure!$A142,gDP!$B$6:$B$271)))</f>
        <v>#N/A</v>
      </c>
      <c r="L142" s="77" t="e">
        <f>IF(INDEX([2]pivotTable!L$3:L$308,MATCH(totalExpenditure!$A142,[2]pivotTable!$A$3:$A$308,0))/100*INDEX(gDP!AA$6:AA$271,MATCH(totalExpenditure!$A142,gDP!$B$6:$B$271))=0,"",INDEX([2]pivotTable!L$3:L$308,MATCH(totalExpenditure!$A142,[2]pivotTable!$A$3:$A$308,0))/100*INDEX(gDP!AA$6:AA$271,MATCH(totalExpenditure!$A142,gDP!$B$6:$B$271)))</f>
        <v>#N/A</v>
      </c>
      <c r="M142" s="77" t="e">
        <f>IF(INDEX([2]pivotTable!M$3:M$308,MATCH(totalExpenditure!$A142,[2]pivotTable!$A$3:$A$308,0))/100*INDEX(gDP!AB$6:AB$271,MATCH(totalExpenditure!$A142,gDP!$B$6:$B$271))=0,"",INDEX([2]pivotTable!M$3:M$308,MATCH(totalExpenditure!$A142,[2]pivotTable!$A$3:$A$308,0))/100*INDEX(gDP!AB$6:AB$271,MATCH(totalExpenditure!$A142,gDP!$B$6:$B$271)))</f>
        <v>#N/A</v>
      </c>
      <c r="N142" s="77" t="e">
        <f>IF(INDEX([2]pivotTable!N$3:N$308,MATCH(totalExpenditure!$A142,[2]pivotTable!$A$3:$A$308,0))/100*INDEX(gDP!AC$6:AC$271,MATCH(totalExpenditure!$A142,gDP!$B$6:$B$271))=0,"",INDEX([2]pivotTable!N$3:N$308,MATCH(totalExpenditure!$A142,[2]pivotTable!$A$3:$A$308,0))/100*INDEX(gDP!AC$6:AC$271,MATCH(totalExpenditure!$A142,gDP!$B$6:$B$271)))</f>
        <v>#N/A</v>
      </c>
      <c r="O142" s="77" t="e">
        <f>IF(INDEX([2]pivotTable!O$3:O$308,MATCH(totalExpenditure!$A142,[2]pivotTable!$A$3:$A$308,0))/100*INDEX(gDP!AD$6:AD$271,MATCH(totalExpenditure!$A142,gDP!$B$6:$B$271))=0,"",INDEX([2]pivotTable!O$3:O$308,MATCH(totalExpenditure!$A142,[2]pivotTable!$A$3:$A$308,0))/100*INDEX(gDP!AD$6:AD$271,MATCH(totalExpenditure!$A142,gDP!$B$6:$B$271)))</f>
        <v>#N/A</v>
      </c>
      <c r="P142" s="77" t="e">
        <f>IF(INDEX([2]pivotTable!P$3:P$308,MATCH(totalExpenditure!$A142,[2]pivotTable!$A$3:$A$308,0))/100*INDEX(gDP!AE$6:AE$271,MATCH(totalExpenditure!$A142,gDP!$B$6:$B$271))=0,"",INDEX([2]pivotTable!P$3:P$308,MATCH(totalExpenditure!$A142,[2]pivotTable!$A$3:$A$308,0))/100*INDEX(gDP!AE$6:AE$271,MATCH(totalExpenditure!$A142,gDP!$B$6:$B$271)))</f>
        <v>#N/A</v>
      </c>
      <c r="Q142" s="77" t="e">
        <f>IF(INDEX([2]pivotTable!Q$3:Q$308,MATCH(totalExpenditure!$A142,[2]pivotTable!$A$3:$A$308,0))/100*INDEX(gDP!AF$6:AF$271,MATCH(totalExpenditure!$A142,gDP!$B$6:$B$271))=0,"",INDEX([2]pivotTable!Q$3:Q$308,MATCH(totalExpenditure!$A142,[2]pivotTable!$A$3:$A$308,0))/100*INDEX(gDP!AF$6:AF$271,MATCH(totalExpenditure!$A142,gDP!$B$6:$B$271)))</f>
        <v>#N/A</v>
      </c>
      <c r="R142" s="77" t="e">
        <f>IF(INDEX([2]pivotTable!R$3:R$308,MATCH(totalExpenditure!$A142,[2]pivotTable!$A$3:$A$308,0))/100*INDEX(gDP!AG$6:AG$271,MATCH(totalExpenditure!$A142,gDP!$B$6:$B$271))=0,"",INDEX([2]pivotTable!R$3:R$308,MATCH(totalExpenditure!$A142,[2]pivotTable!$A$3:$A$308,0))/100*INDEX(gDP!AG$6:AG$271,MATCH(totalExpenditure!$A142,gDP!$B$6:$B$271)))</f>
        <v>#N/A</v>
      </c>
      <c r="S142" s="77" t="e">
        <f>IF(INDEX([2]pivotTable!S$3:S$308,MATCH(totalExpenditure!$A142,[2]pivotTable!$A$3:$A$308,0))/100*INDEX(gDP!AH$6:AH$271,MATCH(totalExpenditure!$A142,gDP!$B$6:$B$271))=0,"",INDEX([2]pivotTable!S$3:S$308,MATCH(totalExpenditure!$A142,[2]pivotTable!$A$3:$A$308,0))/100*INDEX(gDP!AH$6:AH$271,MATCH(totalExpenditure!$A142,gDP!$B$6:$B$271)))</f>
        <v>#N/A</v>
      </c>
      <c r="T142" s="77" t="e">
        <f>IF(INDEX([2]pivotTable!T$3:T$308,MATCH(totalExpenditure!$A142,[2]pivotTable!$A$3:$A$308,0))/100*INDEX(gDP!AI$6:AI$271,MATCH(totalExpenditure!$A142,gDP!$B$6:$B$271))=0,"",INDEX([2]pivotTable!T$3:T$308,MATCH(totalExpenditure!$A142,[2]pivotTable!$A$3:$A$308,0))/100*INDEX(gDP!AI$6:AI$271,MATCH(totalExpenditure!$A142,gDP!$B$6:$B$271)))</f>
        <v>#N/A</v>
      </c>
      <c r="U142" s="77" t="e">
        <f>IF(INDEX([2]pivotTable!U$3:U$308,MATCH(totalExpenditure!$A142,[2]pivotTable!$A$3:$A$308,0))/100*INDEX(gDP!AJ$6:AJ$271,MATCH(totalExpenditure!$A142,gDP!$B$6:$B$271))=0,"",INDEX([2]pivotTable!U$3:U$308,MATCH(totalExpenditure!$A142,[2]pivotTable!$A$3:$A$308,0))/100*INDEX(gDP!AJ$6:AJ$271,MATCH(totalExpenditure!$A142,gDP!$B$6:$B$271)))</f>
        <v>#N/A</v>
      </c>
      <c r="V142" s="77" t="e">
        <f>IF(INDEX([2]pivotTable!V$3:V$308,MATCH(totalExpenditure!$A142,[2]pivotTable!$A$3:$A$308,0))/100*INDEX(gDP!AK$6:AK$271,MATCH(totalExpenditure!$A142,gDP!$B$6:$B$271))=0,"",INDEX([2]pivotTable!V$3:V$308,MATCH(totalExpenditure!$A142,[2]pivotTable!$A$3:$A$308,0))/100*INDEX(gDP!AK$6:AK$271,MATCH(totalExpenditure!$A142,gDP!$B$6:$B$271)))</f>
        <v>#N/A</v>
      </c>
      <c r="W142" s="77" t="e">
        <f>IF(INDEX([2]pivotTable!W$3:W$308,MATCH(totalExpenditure!$A142,[2]pivotTable!$A$3:$A$308,0))/100*INDEX(gDP!AL$6:AL$271,MATCH(totalExpenditure!$A142,gDP!$B$6:$B$271))=0,"",INDEX([2]pivotTable!W$3:W$308,MATCH(totalExpenditure!$A142,[2]pivotTable!$A$3:$A$308,0))/100*INDEX(gDP!AL$6:AL$271,MATCH(totalExpenditure!$A142,gDP!$B$6:$B$271)))</f>
        <v>#N/A</v>
      </c>
      <c r="X142" s="77" t="e">
        <f>IF(INDEX([2]pivotTable!X$3:X$308,MATCH(totalExpenditure!$A142,[2]pivotTable!$A$3:$A$308,0))/100*INDEX(gDP!AM$6:AM$271,MATCH(totalExpenditure!$A142,gDP!$B$6:$B$271))=0,"",INDEX([2]pivotTable!X$3:X$308,MATCH(totalExpenditure!$A142,[2]pivotTable!$A$3:$A$308,0))/100*INDEX(gDP!AM$6:AM$271,MATCH(totalExpenditure!$A142,gDP!$B$6:$B$271)))</f>
        <v>#N/A</v>
      </c>
      <c r="Y142" s="77" t="e">
        <f>IF(INDEX([2]pivotTable!Y$3:Y$308,MATCH(totalExpenditure!$A142,[2]pivotTable!$A$3:$A$308,0))/100*INDEX(gDP!AN$6:AN$271,MATCH(totalExpenditure!$A142,gDP!$B$6:$B$271))=0,"",INDEX([2]pivotTable!Y$3:Y$308,MATCH(totalExpenditure!$A142,[2]pivotTable!$A$3:$A$308,0))/100*INDEX(gDP!AN$6:AN$271,MATCH(totalExpenditure!$A142,gDP!$B$6:$B$271)))</f>
        <v>#N/A</v>
      </c>
      <c r="Z142" s="77" t="e">
        <f>IF(INDEX([2]pivotTable!Z$3:Z$308,MATCH(totalExpenditure!$A142,[2]pivotTable!$A$3:$A$308,0))/100*INDEX(gDP!AO$6:AO$271,MATCH(totalExpenditure!$A142,gDP!$B$6:$B$271))=0,"",INDEX([2]pivotTable!Z$3:Z$308,MATCH(totalExpenditure!$A142,[2]pivotTable!$A$3:$A$308,0))/100*INDEX(gDP!AO$6:AO$271,MATCH(totalExpenditure!$A142,gDP!$B$6:$B$271)))</f>
        <v>#N/A</v>
      </c>
      <c r="AA142" s="77" t="e">
        <f>IF(INDEX([2]pivotTable!AA$3:AA$308,MATCH(totalExpenditure!$A142,[2]pivotTable!$A$3:$A$308,0))/100*INDEX(gDP!AP$6:AP$271,MATCH(totalExpenditure!$A142,gDP!$B$6:$B$271))=0,"",INDEX([2]pivotTable!AA$3:AA$308,MATCH(totalExpenditure!$A142,[2]pivotTable!$A$3:$A$308,0))/100*INDEX(gDP!AP$6:AP$271,MATCH(totalExpenditure!$A142,gDP!$B$6:$B$271)))</f>
        <v>#N/A</v>
      </c>
      <c r="AB142" s="77" t="e">
        <f>IF(INDEX([2]pivotTable!AB$3:AB$308,MATCH(totalExpenditure!$A142,[2]pivotTable!$A$3:$A$308,0))/100*INDEX(gDP!AQ$6:AQ$271,MATCH(totalExpenditure!$A142,gDP!$B$6:$B$271))=0,"",INDEX([2]pivotTable!AB$3:AB$308,MATCH(totalExpenditure!$A142,[2]pivotTable!$A$3:$A$308,0))/100*INDEX(gDP!AQ$6:AQ$271,MATCH(totalExpenditure!$A142,gDP!$B$6:$B$271)))</f>
        <v>#N/A</v>
      </c>
      <c r="AC142" s="77" t="e">
        <f>IF(INDEX([2]pivotTable!AC$3:AC$308,MATCH(totalExpenditure!$A142,[2]pivotTable!$A$3:$A$308,0))/100*INDEX(gDP!AR$6:AR$271,MATCH(totalExpenditure!$A142,gDP!$B$6:$B$271))=0,"",INDEX([2]pivotTable!AC$3:AC$308,MATCH(totalExpenditure!$A142,[2]pivotTable!$A$3:$A$308,0))/100*INDEX(gDP!AR$6:AR$271,MATCH(totalExpenditure!$A142,gDP!$B$6:$B$271)))</f>
        <v>#N/A</v>
      </c>
      <c r="AD142" s="77" t="e">
        <f>IF(INDEX([2]pivotTable!AD$3:AD$308,MATCH(totalExpenditure!$A142,[2]pivotTable!$A$3:$A$308,0))/100*INDEX(gDP!AS$6:AS$271,MATCH(totalExpenditure!$A142,gDP!$B$6:$B$271))=0,"",INDEX([2]pivotTable!AD$3:AD$308,MATCH(totalExpenditure!$A142,[2]pivotTable!$A$3:$A$308,0))/100*INDEX(gDP!AS$6:AS$271,MATCH(totalExpenditure!$A142,gDP!$B$6:$B$271)))</f>
        <v>#N/A</v>
      </c>
      <c r="AE142" s="77" t="e">
        <f>IF(INDEX([2]pivotTable!AE$3:AE$308,MATCH(totalExpenditure!$A142,[2]pivotTable!$A$3:$A$308,0))/100*INDEX(gDP!AT$6:AT$271,MATCH(totalExpenditure!$A142,gDP!$B$6:$B$271))=0,"",INDEX([2]pivotTable!AE$3:AE$308,MATCH(totalExpenditure!$A142,[2]pivotTable!$A$3:$A$308,0))/100*INDEX(gDP!AT$6:AT$271,MATCH(totalExpenditure!$A142,gDP!$B$6:$B$271)))</f>
        <v>#N/A</v>
      </c>
      <c r="AF142" s="77" t="e">
        <f>IF(INDEX([2]pivotTable!AF$3:AF$308,MATCH(totalExpenditure!$A142,[2]pivotTable!$A$3:$A$308,0))/100*INDEX(gDP!AU$6:AU$271,MATCH(totalExpenditure!$A142,gDP!$B$6:$B$271))=0,"",INDEX([2]pivotTable!AF$3:AF$308,MATCH(totalExpenditure!$A142,[2]pivotTable!$A$3:$A$308,0))/100*INDEX(gDP!AU$6:AU$271,MATCH(totalExpenditure!$A142,gDP!$B$6:$B$271)))</f>
        <v>#N/A</v>
      </c>
      <c r="AG142" s="77" t="e">
        <f>IF(INDEX([2]pivotTable!AG$3:AG$308,MATCH(totalExpenditure!$A142,[2]pivotTable!$A$3:$A$308,0))/100*INDEX(gDP!AV$6:AV$271,MATCH(totalExpenditure!$A142,gDP!$B$6:$B$271))=0,"",INDEX([2]pivotTable!AG$3:AG$308,MATCH(totalExpenditure!$A142,[2]pivotTable!$A$3:$A$308,0))/100*INDEX(gDP!AV$6:AV$271,MATCH(totalExpenditure!$A142,gDP!$B$6:$B$271)))</f>
        <v>#N/A</v>
      </c>
      <c r="AH142" s="77" t="e">
        <f>IF(INDEX([2]pivotTable!AH$3:AH$308,MATCH(totalExpenditure!$A142,[2]pivotTable!$A$3:$A$308,0))/100*INDEX(gDP!AW$6:AW$271,MATCH(totalExpenditure!$A142,gDP!$B$6:$B$271))=0,"",INDEX([2]pivotTable!AH$3:AH$308,MATCH(totalExpenditure!$A142,[2]pivotTable!$A$3:$A$308,0))/100*INDEX(gDP!AW$6:AW$271,MATCH(totalExpenditure!$A142,gDP!$B$6:$B$271)))</f>
        <v>#N/A</v>
      </c>
      <c r="AI142" s="77" t="e">
        <f>IF(INDEX([2]pivotTable!AI$3:AI$308,MATCH(totalExpenditure!$A142,[2]pivotTable!$A$3:$A$308,0))/100*INDEX(gDP!AX$6:AX$271,MATCH(totalExpenditure!$A142,gDP!$B$6:$B$271))=0,"",INDEX([2]pivotTable!AI$3:AI$308,MATCH(totalExpenditure!$A142,[2]pivotTable!$A$3:$A$308,0))/100*INDEX(gDP!AX$6:AX$271,MATCH(totalExpenditure!$A142,gDP!$B$6:$B$271)))</f>
        <v>#N/A</v>
      </c>
      <c r="AJ142" s="77" t="e">
        <f>IF(INDEX([2]pivotTable!AJ$3:AJ$308,MATCH(totalExpenditure!$A142,[2]pivotTable!$A$3:$A$308,0))/100*INDEX(gDP!AY$6:AY$271,MATCH(totalExpenditure!$A142,gDP!$B$6:$B$271))=0,"",INDEX([2]pivotTable!AJ$3:AJ$308,MATCH(totalExpenditure!$A142,[2]pivotTable!$A$3:$A$308,0))/100*INDEX(gDP!AY$6:AY$271,MATCH(totalExpenditure!$A142,gDP!$B$6:$B$271)))</f>
        <v>#N/A</v>
      </c>
      <c r="AK142" s="77" t="e">
        <f>IF(INDEX([2]pivotTable!AK$3:AK$308,MATCH(totalExpenditure!$A142,[2]pivotTable!$A$3:$A$308,0))/100*INDEX(gDP!AZ$6:AZ$271,MATCH(totalExpenditure!$A142,gDP!$B$6:$B$271))=0,"",INDEX([2]pivotTable!AK$3:AK$308,MATCH(totalExpenditure!$A142,[2]pivotTable!$A$3:$A$308,0))/100*INDEX(gDP!AZ$6:AZ$271,MATCH(totalExpenditure!$A142,gDP!$B$6:$B$271)))</f>
        <v>#N/A</v>
      </c>
      <c r="AL142" s="77" t="e">
        <f>IF(INDEX([2]pivotTable!AL$3:AL$308,MATCH(totalExpenditure!$A142,[2]pivotTable!$A$3:$A$308,0))/100*INDEX(gDP!BA$6:BA$271,MATCH(totalExpenditure!$A142,gDP!$B$6:$B$271))=0,"",INDEX([2]pivotTable!AL$3:AL$308,MATCH(totalExpenditure!$A142,[2]pivotTable!$A$3:$A$308,0))/100*INDEX(gDP!BA$6:BA$271,MATCH(totalExpenditure!$A142,gDP!$B$6:$B$271)))</f>
        <v>#N/A</v>
      </c>
      <c r="AM142" s="77" t="e">
        <f>IF(INDEX([2]pivotTable!AM$3:AM$308,MATCH(totalExpenditure!$A142,[2]pivotTable!$A$3:$A$308,0))/100*INDEX(gDP!BB$6:BB$271,MATCH(totalExpenditure!$A142,gDP!$B$6:$B$271))=0,"",INDEX([2]pivotTable!AM$3:AM$308,MATCH(totalExpenditure!$A142,[2]pivotTable!$A$3:$A$308,0))/100*INDEX(gDP!BB$6:BB$271,MATCH(totalExpenditure!$A142,gDP!$B$6:$B$271)))</f>
        <v>#N/A</v>
      </c>
      <c r="AN142" s="77" t="e">
        <f>IF(INDEX([2]pivotTable!AN$3:AN$308,MATCH(totalExpenditure!$A142,[2]pivotTable!$A$3:$A$308,0))/100*INDEX(gDP!BC$6:BC$271,MATCH(totalExpenditure!$A142,gDP!$B$6:$B$271))=0,"",INDEX([2]pivotTable!AN$3:AN$308,MATCH(totalExpenditure!$A142,[2]pivotTable!$A$3:$A$308,0))/100*INDEX(gDP!BC$6:BC$271,MATCH(totalExpenditure!$A142,gDP!$B$6:$B$271)))</f>
        <v>#N/A</v>
      </c>
      <c r="AO142" s="77" t="e">
        <f>IF(INDEX([2]pivotTable!AO$3:AO$308,MATCH(totalExpenditure!$A142,[2]pivotTable!$A$3:$A$308,0))/100*INDEX(gDP!BD$6:BD$271,MATCH(totalExpenditure!$A142,gDP!$B$6:$B$271))=0,"",INDEX([2]pivotTable!AO$3:AO$308,MATCH(totalExpenditure!$A142,[2]pivotTable!$A$3:$A$308,0))/100*INDEX(gDP!BD$6:BD$271,MATCH(totalExpenditure!$A142,gDP!$B$6:$B$271)))</f>
        <v>#N/A</v>
      </c>
      <c r="AP142" s="77" t="e">
        <f>IF(INDEX([2]pivotTable!AP$3:AP$308,MATCH(totalExpenditure!$A142,[2]pivotTable!$A$3:$A$308,0))/100*INDEX(gDP!BE$6:BE$271,MATCH(totalExpenditure!$A142,gDP!$B$6:$B$271))=0,"",INDEX([2]pivotTable!AP$3:AP$308,MATCH(totalExpenditure!$A142,[2]pivotTable!$A$3:$A$308,0))/100*INDEX(gDP!BE$6:BE$271,MATCH(totalExpenditure!$A142,gDP!$B$6:$B$271)))</f>
        <v>#N/A</v>
      </c>
      <c r="AQ142" s="77" t="e">
        <f>IF(INDEX([2]pivotTable!AQ$3:AQ$308,MATCH(totalExpenditure!$A142,[2]pivotTable!$A$3:$A$308,0))/100*INDEX(gDP!BF$6:BF$271,MATCH(totalExpenditure!$A142,gDP!$B$6:$B$271))=0,"",INDEX([2]pivotTable!AQ$3:AQ$308,MATCH(totalExpenditure!$A142,[2]pivotTable!$A$3:$A$308,0))/100*INDEX(gDP!BF$6:BF$271,MATCH(totalExpenditure!$A142,gDP!$B$6:$B$271)))</f>
        <v>#N/A</v>
      </c>
      <c r="AR142" s="77" t="e">
        <f>IF(INDEX([2]pivotTable!AR$3:AR$308,MATCH(totalExpenditure!$A142,[2]pivotTable!$A$3:$A$308,0))/100*INDEX(gDP!BG$6:BG$271,MATCH(totalExpenditure!$A142,gDP!$B$6:$B$271))=0,"",INDEX([2]pivotTable!AR$3:AR$308,MATCH(totalExpenditure!$A142,[2]pivotTable!$A$3:$A$308,0))/100*INDEX(gDP!BG$6:BG$271,MATCH(totalExpenditure!$A142,gDP!$B$6:$B$271)))</f>
        <v>#N/A</v>
      </c>
      <c r="AS142" s="77" t="e">
        <f>IF(INDEX([2]pivotTable!AS$3:AS$308,MATCH(totalExpenditure!$A142,[2]pivotTable!$A$3:$A$308,0))/100*INDEX(gDP!BH$6:BH$271,MATCH(totalExpenditure!$A142,gDP!$B$6:$B$271))=0,"",INDEX([2]pivotTable!AS$3:AS$308,MATCH(totalExpenditure!$A142,[2]pivotTable!$A$3:$A$308,0))/100*INDEX(gDP!BH$6:BH$271,MATCH(totalExpenditure!$A142,gDP!$B$6:$B$271)))</f>
        <v>#N/A</v>
      </c>
      <c r="AT142" s="77" t="e">
        <f>IF(INDEX([2]pivotTable!AT$3:AT$308,MATCH(totalExpenditure!$A142,[2]pivotTable!$A$3:$A$308,0))/100*INDEX(gDP!BI$6:BI$271,MATCH(totalExpenditure!$A142,gDP!$B$6:$B$271))=0,"",INDEX([2]pivotTable!AT$3:AT$308,MATCH(totalExpenditure!$A142,[2]pivotTable!$A$3:$A$308,0))/100*INDEX(gDP!BI$6:BI$271,MATCH(totalExpenditure!$A142,gDP!$B$6:$B$271)))</f>
        <v>#N/A</v>
      </c>
      <c r="AU142" s="77" t="e">
        <f>IF(INDEX([2]pivotTable!AU$3:AU$308,MATCH(totalExpenditure!$A142,[2]pivotTable!$A$3:$A$308,0))/100*INDEX(gDP!BJ$6:BJ$271,MATCH(totalExpenditure!$A142,gDP!$B$6:$B$271))=0,"",INDEX([2]pivotTable!AU$3:AU$308,MATCH(totalExpenditure!$A142,[2]pivotTable!$A$3:$A$308,0))/100*INDEX(gDP!BJ$6:BJ$271,MATCH(totalExpenditure!$A142,gDP!$B$6:$B$271)))</f>
        <v>#N/A</v>
      </c>
      <c r="AV142" s="77" t="e">
        <f>IF(INDEX([2]pivotTable!AV$3:AV$308,MATCH(totalExpenditure!$A142,[2]pivotTable!$A$3:$A$308,0))/100*INDEX(gDP!BK$6:BK$271,MATCH(totalExpenditure!$A142,gDP!$B$6:$B$271))=0,"",INDEX([2]pivotTable!AV$3:AV$308,MATCH(totalExpenditure!$A142,[2]pivotTable!$A$3:$A$308,0))/100*INDEX(gDP!BK$6:BK$271,MATCH(totalExpenditure!$A142,gDP!$B$6:$B$271)))</f>
        <v>#N/A</v>
      </c>
      <c r="AW142" s="77" t="e">
        <f>IF(INDEX([2]pivotTable!AW$3:AW$308,MATCH(totalExpenditure!$A142,[2]pivotTable!$A$3:$A$308,0))/100*INDEX(gDP!BL$6:BL$271,MATCH(totalExpenditure!$A142,gDP!$B$6:$B$271))=0,"",INDEX([2]pivotTable!AW$3:AW$308,MATCH(totalExpenditure!$A142,[2]pivotTable!$A$3:$A$308,0))/100*INDEX(gDP!BL$6:BL$271,MATCH(totalExpenditure!$A142,gDP!$B$6:$B$271)))</f>
        <v>#N/A</v>
      </c>
      <c r="AX142" s="77" t="e">
        <f>IF(INDEX([2]pivotTable!AX$3:AX$308,MATCH(totalExpenditure!$A142,[2]pivotTable!$A$3:$A$308,0))/100*INDEX(gDP!BM$6:BM$271,MATCH(totalExpenditure!$A142,gDP!$B$6:$B$271))=0,"",INDEX([2]pivotTable!AX$3:AX$308,MATCH(totalExpenditure!$A142,[2]pivotTable!$A$3:$A$308,0))/100*INDEX(gDP!BM$6:BM$271,MATCH(totalExpenditure!$A142,gDP!$B$6:$B$271)))</f>
        <v>#N/A</v>
      </c>
      <c r="AY142" s="77" t="e">
        <f>IF(INDEX([2]pivotTable!AY$3:AY$308,MATCH(totalExpenditure!$A142,[2]pivotTable!$A$3:$A$308,0))/100*INDEX(gDP!BN$6:BN$271,MATCH(totalExpenditure!$A142,gDP!$B$6:$B$271))=0,"",INDEX([2]pivotTable!AY$3:AY$308,MATCH(totalExpenditure!$A142,[2]pivotTable!$A$3:$A$308,0))/100*INDEX(gDP!BN$6:BN$271,MATCH(totalExpenditure!$A142,gDP!$B$6:$B$271)))</f>
        <v>#N/A</v>
      </c>
      <c r="AZ142" s="77" t="e">
        <f>IF(INDEX([2]pivotTable!AZ$3:AZ$308,MATCH(totalExpenditure!$A142,[2]pivotTable!$A$3:$A$308,0))/100*INDEX(gDP!BO$6:BO$271,MATCH(totalExpenditure!$A142,gDP!$B$6:$B$271))=0,"",INDEX([2]pivotTable!AZ$3:AZ$308,MATCH(totalExpenditure!$A142,[2]pivotTable!$A$3:$A$308,0))/100*INDEX(gDP!BO$6:BO$271,MATCH(totalExpenditure!$A142,gDP!$B$6:$B$271)))</f>
        <v>#N/A</v>
      </c>
      <c r="BA142" s="77" t="e">
        <f>IF(INDEX([2]pivotTable!B$310:B$615,MATCH(totalExpenditure!$A142,[2]pivotTable!$A$310:$A$615,0))/100*INDEX(gDP!Q$6:Q$271,MATCH(totalExpenditure!$A142,gDP!$B$6:$B$271))=0,"",INDEX([2]pivotTable!B$310:B$615,MATCH(totalExpenditure!$A142,[2]pivotTable!$A$310:$A$615,0))/100*INDEX(gDP!Q$6:Q$271,MATCH(totalExpenditure!$A142,gDP!$B$6:$B$271)))</f>
        <v>#N/A</v>
      </c>
      <c r="BB142" s="77" t="e">
        <f>IF(INDEX([2]pivotTable!C$310:C$615,MATCH(totalExpenditure!$A142,[2]pivotTable!$A$310:$A$615,0))/100*INDEX(gDP!R$6:R$271,MATCH(totalExpenditure!$A142,gDP!$B$6:$B$271))=0,"",INDEX([2]pivotTable!C$310:C$615,MATCH(totalExpenditure!$A142,[2]pivotTable!$A$310:$A$615,0))/100*INDEX(gDP!R$6:R$271,MATCH(totalExpenditure!$A142,gDP!$B$6:$B$271)))</f>
        <v>#N/A</v>
      </c>
      <c r="BC142" s="77" t="e">
        <f>IF(INDEX([2]pivotTable!D$310:D$615,MATCH(totalExpenditure!$A142,[2]pivotTable!$A$310:$A$615,0))/100*INDEX(gDP!S$6:S$271,MATCH(totalExpenditure!$A142,gDP!$B$6:$B$271))=0,"",INDEX([2]pivotTable!D$310:D$615,MATCH(totalExpenditure!$A142,[2]pivotTable!$A$310:$A$615,0))/100*INDEX(gDP!S$6:S$271,MATCH(totalExpenditure!$A142,gDP!$B$6:$B$271)))</f>
        <v>#N/A</v>
      </c>
      <c r="BD142" s="77" t="e">
        <f>IF(INDEX([2]pivotTable!E$310:E$615,MATCH(totalExpenditure!$A142,[2]pivotTable!$A$310:$A$615,0))/100*INDEX(gDP!T$6:T$271,MATCH(totalExpenditure!$A142,gDP!$B$6:$B$271))=0,"",INDEX([2]pivotTable!E$310:E$615,MATCH(totalExpenditure!$A142,[2]pivotTable!$A$310:$A$615,0))/100*INDEX(gDP!T$6:T$271,MATCH(totalExpenditure!$A142,gDP!$B$6:$B$271)))</f>
        <v>#N/A</v>
      </c>
      <c r="BE142" s="77" t="e">
        <f>IF(INDEX([2]pivotTable!F$310:F$615,MATCH(totalExpenditure!$A142,[2]pivotTable!$A$310:$A$615,0))/100*INDEX(gDP!U$6:U$271,MATCH(totalExpenditure!$A142,gDP!$B$6:$B$271))=0,"",INDEX([2]pivotTable!F$310:F$615,MATCH(totalExpenditure!$A142,[2]pivotTable!$A$310:$A$615,0))/100*INDEX(gDP!U$6:U$271,MATCH(totalExpenditure!$A142,gDP!$B$6:$B$271)))</f>
        <v>#N/A</v>
      </c>
      <c r="BF142" s="77" t="e">
        <f>IF(INDEX([2]pivotTable!G$310:G$615,MATCH(totalExpenditure!$A142,[2]pivotTable!$A$310:$A$615,0))/100*INDEX(gDP!V$6:V$271,MATCH(totalExpenditure!$A142,gDP!$B$6:$B$271))=0,"",INDEX([2]pivotTable!G$310:G$615,MATCH(totalExpenditure!$A142,[2]pivotTable!$A$310:$A$615,0))/100*INDEX(gDP!V$6:V$271,MATCH(totalExpenditure!$A142,gDP!$B$6:$B$271)))</f>
        <v>#N/A</v>
      </c>
      <c r="BG142" s="77" t="e">
        <f>IF(INDEX([2]pivotTable!H$310:H$615,MATCH(totalExpenditure!$A142,[2]pivotTable!$A$310:$A$615,0))/100*INDEX(gDP!W$6:W$271,MATCH(totalExpenditure!$A142,gDP!$B$6:$B$271))=0,"",INDEX([2]pivotTable!H$310:H$615,MATCH(totalExpenditure!$A142,[2]pivotTable!$A$310:$A$615,0))/100*INDEX(gDP!W$6:W$271,MATCH(totalExpenditure!$A142,gDP!$B$6:$B$271)))</f>
        <v>#N/A</v>
      </c>
      <c r="BH142" s="77" t="e">
        <f>IF(INDEX([2]pivotTable!I$310:I$615,MATCH(totalExpenditure!$A142,[2]pivotTable!$A$310:$A$615,0))/100*INDEX(gDP!X$6:X$271,MATCH(totalExpenditure!$A142,gDP!$B$6:$B$271))=0,"",INDEX([2]pivotTable!I$310:I$615,MATCH(totalExpenditure!$A142,[2]pivotTable!$A$310:$A$615,0))/100*INDEX(gDP!X$6:X$271,MATCH(totalExpenditure!$A142,gDP!$B$6:$B$271)))</f>
        <v>#N/A</v>
      </c>
      <c r="BI142" s="77" t="e">
        <f>IF(INDEX([2]pivotTable!J$310:J$615,MATCH(totalExpenditure!$A142,[2]pivotTable!$A$310:$A$615,0))/100*INDEX(gDP!Y$6:Y$271,MATCH(totalExpenditure!$A142,gDP!$B$6:$B$271))=0,"",INDEX([2]pivotTable!J$310:J$615,MATCH(totalExpenditure!$A142,[2]pivotTable!$A$310:$A$615,0))/100*INDEX(gDP!Y$6:Y$271,MATCH(totalExpenditure!$A142,gDP!$B$6:$B$271)))</f>
        <v>#N/A</v>
      </c>
      <c r="BJ142" s="77" t="e">
        <f>IF(INDEX([2]pivotTable!K$310:K$615,MATCH(totalExpenditure!$A142,[2]pivotTable!$A$310:$A$615,0))/100*INDEX(gDP!Z$6:Z$271,MATCH(totalExpenditure!$A142,gDP!$B$6:$B$271))=0,"",INDEX([2]pivotTable!K$310:K$615,MATCH(totalExpenditure!$A142,[2]pivotTable!$A$310:$A$615,0))/100*INDEX(gDP!Z$6:Z$271,MATCH(totalExpenditure!$A142,gDP!$B$6:$B$271)))</f>
        <v>#N/A</v>
      </c>
      <c r="BK142" s="77" t="e">
        <f>IF(INDEX([2]pivotTable!L$310:L$615,MATCH(totalExpenditure!$A142,[2]pivotTable!$A$310:$A$615,0))/100*INDEX(gDP!AA$6:AA$271,MATCH(totalExpenditure!$A142,gDP!$B$6:$B$271))=0,"",INDEX([2]pivotTable!L$310:L$615,MATCH(totalExpenditure!$A142,[2]pivotTable!$A$310:$A$615,0))/100*INDEX(gDP!AA$6:AA$271,MATCH(totalExpenditure!$A142,gDP!$B$6:$B$271)))</f>
        <v>#N/A</v>
      </c>
      <c r="BL142" s="77" t="e">
        <f>IF(INDEX([2]pivotTable!M$310:M$615,MATCH(totalExpenditure!$A142,[2]pivotTable!$A$310:$A$615,0))/100*INDEX(gDP!AB$6:AB$271,MATCH(totalExpenditure!$A142,gDP!$B$6:$B$271))=0,"",INDEX([2]pivotTable!M$310:M$615,MATCH(totalExpenditure!$A142,[2]pivotTable!$A$310:$A$615,0))/100*INDEX(gDP!AB$6:AB$271,MATCH(totalExpenditure!$A142,gDP!$B$6:$B$271)))</f>
        <v>#N/A</v>
      </c>
      <c r="BM142" s="77" t="e">
        <f>IF(INDEX([2]pivotTable!N$310:N$615,MATCH(totalExpenditure!$A142,[2]pivotTable!$A$310:$A$615,0))/100*INDEX(gDP!AC$6:AC$271,MATCH(totalExpenditure!$A142,gDP!$B$6:$B$271))=0,"",INDEX([2]pivotTable!N$310:N$615,MATCH(totalExpenditure!$A142,[2]pivotTable!$A$310:$A$615,0))/100*INDEX(gDP!AC$6:AC$271,MATCH(totalExpenditure!$A142,gDP!$B$6:$B$271)))</f>
        <v>#N/A</v>
      </c>
      <c r="BN142" s="77" t="e">
        <f>IF(INDEX([2]pivotTable!O$310:O$615,MATCH(totalExpenditure!$A142,[2]pivotTable!$A$310:$A$615,0))/100*INDEX(gDP!AD$6:AD$271,MATCH(totalExpenditure!$A142,gDP!$B$6:$B$271))=0,"",INDEX([2]pivotTable!O$310:O$615,MATCH(totalExpenditure!$A142,[2]pivotTable!$A$310:$A$615,0))/100*INDEX(gDP!AD$6:AD$271,MATCH(totalExpenditure!$A142,gDP!$B$6:$B$271)))</f>
        <v>#N/A</v>
      </c>
      <c r="BO142" s="77" t="e">
        <f>IF(INDEX([2]pivotTable!P$310:P$615,MATCH(totalExpenditure!$A142,[2]pivotTable!$A$310:$A$615,0))/100*INDEX(gDP!AE$6:AE$271,MATCH(totalExpenditure!$A142,gDP!$B$6:$B$271))=0,"",INDEX([2]pivotTable!P$310:P$615,MATCH(totalExpenditure!$A142,[2]pivotTable!$A$310:$A$615,0))/100*INDEX(gDP!AE$6:AE$271,MATCH(totalExpenditure!$A142,gDP!$B$6:$B$271)))</f>
        <v>#N/A</v>
      </c>
      <c r="BP142" s="77" t="e">
        <f>IF(INDEX([2]pivotTable!Q$310:Q$615,MATCH(totalExpenditure!$A142,[2]pivotTable!$A$310:$A$615,0))/100*INDEX(gDP!AF$6:AF$271,MATCH(totalExpenditure!$A142,gDP!$B$6:$B$271))=0,"",INDEX([2]pivotTable!Q$310:Q$615,MATCH(totalExpenditure!$A142,[2]pivotTable!$A$310:$A$615,0))/100*INDEX(gDP!AF$6:AF$271,MATCH(totalExpenditure!$A142,gDP!$B$6:$B$271)))</f>
        <v>#N/A</v>
      </c>
      <c r="BQ142" s="77" t="e">
        <f>IF(INDEX([2]pivotTable!R$310:R$615,MATCH(totalExpenditure!$A142,[2]pivotTable!$A$310:$A$615,0))/100*INDEX(gDP!AG$6:AG$271,MATCH(totalExpenditure!$A142,gDP!$B$6:$B$271))=0,"",INDEX([2]pivotTable!R$310:R$615,MATCH(totalExpenditure!$A142,[2]pivotTable!$A$310:$A$615,0))/100*INDEX(gDP!AG$6:AG$271,MATCH(totalExpenditure!$A142,gDP!$B$6:$B$271)))</f>
        <v>#N/A</v>
      </c>
      <c r="BR142" s="77" t="e">
        <f>IF(INDEX([2]pivotTable!S$310:S$615,MATCH(totalExpenditure!$A142,[2]pivotTable!$A$310:$A$615,0))/100*INDEX(gDP!AH$6:AH$271,MATCH(totalExpenditure!$A142,gDP!$B$6:$B$271))=0,"",INDEX([2]pivotTable!S$310:S$615,MATCH(totalExpenditure!$A142,[2]pivotTable!$A$310:$A$615,0))/100*INDEX(gDP!AH$6:AH$271,MATCH(totalExpenditure!$A142,gDP!$B$6:$B$271)))</f>
        <v>#N/A</v>
      </c>
      <c r="BS142" s="77" t="e">
        <f>IF(INDEX([2]pivotTable!T$310:T$615,MATCH(totalExpenditure!$A142,[2]pivotTable!$A$310:$A$615,0))/100*INDEX(gDP!AI$6:AI$271,MATCH(totalExpenditure!$A142,gDP!$B$6:$B$271))=0,"",INDEX([2]pivotTable!T$310:T$615,MATCH(totalExpenditure!$A142,[2]pivotTable!$A$310:$A$615,0))/100*INDEX(gDP!AI$6:AI$271,MATCH(totalExpenditure!$A142,gDP!$B$6:$B$271)))</f>
        <v>#N/A</v>
      </c>
      <c r="BT142" s="77" t="e">
        <f>IF(INDEX([2]pivotTable!U$310:U$615,MATCH(totalExpenditure!$A142,[2]pivotTable!$A$310:$A$615,0))/100*INDEX(gDP!AJ$6:AJ$271,MATCH(totalExpenditure!$A142,gDP!$B$6:$B$271))=0,"",INDEX([2]pivotTable!U$310:U$615,MATCH(totalExpenditure!$A142,[2]pivotTable!$A$310:$A$615,0))/100*INDEX(gDP!AJ$6:AJ$271,MATCH(totalExpenditure!$A142,gDP!$B$6:$B$271)))</f>
        <v>#N/A</v>
      </c>
      <c r="BU142" s="77" t="e">
        <f>IF(INDEX([2]pivotTable!V$310:V$615,MATCH(totalExpenditure!$A142,[2]pivotTable!$A$310:$A$615,0))/100*INDEX(gDP!AK$6:AK$271,MATCH(totalExpenditure!$A142,gDP!$B$6:$B$271))=0,"",INDEX([2]pivotTable!V$310:V$615,MATCH(totalExpenditure!$A142,[2]pivotTable!$A$310:$A$615,0))/100*INDEX(gDP!AK$6:AK$271,MATCH(totalExpenditure!$A142,gDP!$B$6:$B$271)))</f>
        <v>#N/A</v>
      </c>
      <c r="BV142" s="77" t="e">
        <f>IF(INDEX([2]pivotTable!W$310:W$615,MATCH(totalExpenditure!$A142,[2]pivotTable!$A$310:$A$615,0))/100*INDEX(gDP!AL$6:AL$271,MATCH(totalExpenditure!$A142,gDP!$B$6:$B$271))=0,"",INDEX([2]pivotTable!W$310:W$615,MATCH(totalExpenditure!$A142,[2]pivotTable!$A$310:$A$615,0))/100*INDEX(gDP!AL$6:AL$271,MATCH(totalExpenditure!$A142,gDP!$B$6:$B$271)))</f>
        <v>#N/A</v>
      </c>
      <c r="BW142" s="77" t="e">
        <f>IF(INDEX([2]pivotTable!X$310:X$615,MATCH(totalExpenditure!$A142,[2]pivotTable!$A$310:$A$615,0))/100*INDEX(gDP!AM$6:AM$271,MATCH(totalExpenditure!$A142,gDP!$B$6:$B$271))=0,"",INDEX([2]pivotTable!X$310:X$615,MATCH(totalExpenditure!$A142,[2]pivotTable!$A$310:$A$615,0))/100*INDEX(gDP!AM$6:AM$271,MATCH(totalExpenditure!$A142,gDP!$B$6:$B$271)))</f>
        <v>#N/A</v>
      </c>
      <c r="BX142" s="77" t="e">
        <f>IF(INDEX([2]pivotTable!Y$310:Y$615,MATCH(totalExpenditure!$A142,[2]pivotTable!$A$310:$A$615,0))/100*INDEX(gDP!AN$6:AN$271,MATCH(totalExpenditure!$A142,gDP!$B$6:$B$271))=0,"",INDEX([2]pivotTable!Y$310:Y$615,MATCH(totalExpenditure!$A142,[2]pivotTable!$A$310:$A$615,0))/100*INDEX(gDP!AN$6:AN$271,MATCH(totalExpenditure!$A142,gDP!$B$6:$B$271)))</f>
        <v>#N/A</v>
      </c>
      <c r="BY142" s="77" t="e">
        <f>IF(INDEX([2]pivotTable!Z$310:Z$615,MATCH(totalExpenditure!$A142,[2]pivotTable!$A$310:$A$615,0))/100*INDEX(gDP!AO$6:AO$271,MATCH(totalExpenditure!$A142,gDP!$B$6:$B$271))=0,"",INDEX([2]pivotTable!Z$310:Z$615,MATCH(totalExpenditure!$A142,[2]pivotTable!$A$310:$A$615,0))/100*INDEX(gDP!AO$6:AO$271,MATCH(totalExpenditure!$A142,gDP!$B$6:$B$271)))</f>
        <v>#N/A</v>
      </c>
      <c r="BZ142" s="77" t="e">
        <f>IF(INDEX([2]pivotTable!AA$310:AA$615,MATCH(totalExpenditure!$A142,[2]pivotTable!$A$310:$A$615,0))/100*INDEX(gDP!AP$6:AP$271,MATCH(totalExpenditure!$A142,gDP!$B$6:$B$271))=0,"",INDEX([2]pivotTable!AA$310:AA$615,MATCH(totalExpenditure!$A142,[2]pivotTable!$A$310:$A$615,0))/100*INDEX(gDP!AP$6:AP$271,MATCH(totalExpenditure!$A142,gDP!$B$6:$B$271)))</f>
        <v>#N/A</v>
      </c>
      <c r="CA142" s="77" t="e">
        <f>IF(INDEX([2]pivotTable!AB$310:AB$615,MATCH(totalExpenditure!$A142,[2]pivotTable!$A$310:$A$615,0))/100*INDEX(gDP!AQ$6:AQ$271,MATCH(totalExpenditure!$A142,gDP!$B$6:$B$271))=0,"",INDEX([2]pivotTable!AB$310:AB$615,MATCH(totalExpenditure!$A142,[2]pivotTable!$A$310:$A$615,0))/100*INDEX(gDP!AQ$6:AQ$271,MATCH(totalExpenditure!$A142,gDP!$B$6:$B$271)))</f>
        <v>#N/A</v>
      </c>
      <c r="CB142" s="77" t="e">
        <f>IF(INDEX([2]pivotTable!AC$310:AC$615,MATCH(totalExpenditure!$A142,[2]pivotTable!$A$310:$A$615,0))/100*INDEX(gDP!AR$6:AR$271,MATCH(totalExpenditure!$A142,gDP!$B$6:$B$271))=0,"",INDEX([2]pivotTable!AC$310:AC$615,MATCH(totalExpenditure!$A142,[2]pivotTable!$A$310:$A$615,0))/100*INDEX(gDP!AR$6:AR$271,MATCH(totalExpenditure!$A142,gDP!$B$6:$B$271)))</f>
        <v>#N/A</v>
      </c>
      <c r="CC142" s="77" t="e">
        <f>IF(INDEX([2]pivotTable!AD$310:AD$615,MATCH(totalExpenditure!$A142,[2]pivotTable!$A$310:$A$615,0))/100*INDEX(gDP!AS$6:AS$271,MATCH(totalExpenditure!$A142,gDP!$B$6:$B$271))=0,"",INDEX([2]pivotTable!AD$310:AD$615,MATCH(totalExpenditure!$A142,[2]pivotTable!$A$310:$A$615,0))/100*INDEX(gDP!AS$6:AS$271,MATCH(totalExpenditure!$A142,gDP!$B$6:$B$271)))</f>
        <v>#N/A</v>
      </c>
      <c r="CD142" s="77" t="e">
        <f>IF(INDEX([2]pivotTable!AE$310:AE$615,MATCH(totalExpenditure!$A142,[2]pivotTable!$A$310:$A$615,0))/100*INDEX(gDP!AT$6:AT$271,MATCH(totalExpenditure!$A142,gDP!$B$6:$B$271))=0,"",INDEX([2]pivotTable!AE$310:AE$615,MATCH(totalExpenditure!$A142,[2]pivotTable!$A$310:$A$615,0))/100*INDEX(gDP!AT$6:AT$271,MATCH(totalExpenditure!$A142,gDP!$B$6:$B$271)))</f>
        <v>#N/A</v>
      </c>
      <c r="CE142" s="77" t="e">
        <f>IF(INDEX([2]pivotTable!AF$310:AF$615,MATCH(totalExpenditure!$A142,[2]pivotTable!$A$310:$A$615,0))/100*INDEX(gDP!AU$6:AU$271,MATCH(totalExpenditure!$A142,gDP!$B$6:$B$271))=0,"",INDEX([2]pivotTable!AF$310:AF$615,MATCH(totalExpenditure!$A142,[2]pivotTable!$A$310:$A$615,0))/100*INDEX(gDP!AU$6:AU$271,MATCH(totalExpenditure!$A142,gDP!$B$6:$B$271)))</f>
        <v>#N/A</v>
      </c>
      <c r="CF142" s="77" t="e">
        <f>IF(INDEX([2]pivotTable!AG$310:AG$615,MATCH(totalExpenditure!$A142,[2]pivotTable!$A$310:$A$615,0))/100*INDEX(gDP!AV$6:AV$271,MATCH(totalExpenditure!$A142,gDP!$B$6:$B$271))=0,"",INDEX([2]pivotTable!AG$310:AG$615,MATCH(totalExpenditure!$A142,[2]pivotTable!$A$310:$A$615,0))/100*INDEX(gDP!AV$6:AV$271,MATCH(totalExpenditure!$A142,gDP!$B$6:$B$271)))</f>
        <v>#N/A</v>
      </c>
      <c r="CG142" s="77" t="e">
        <f>IF(INDEX([2]pivotTable!AH$310:AH$615,MATCH(totalExpenditure!$A142,[2]pivotTable!$A$310:$A$615,0))/100*INDEX(gDP!AW$6:AW$271,MATCH(totalExpenditure!$A142,gDP!$B$6:$B$271))=0,"",INDEX([2]pivotTable!AH$310:AH$615,MATCH(totalExpenditure!$A142,[2]pivotTable!$A$310:$A$615,0))/100*INDEX(gDP!AW$6:AW$271,MATCH(totalExpenditure!$A142,gDP!$B$6:$B$271)))</f>
        <v>#N/A</v>
      </c>
      <c r="CH142" s="77" t="e">
        <f>IF(INDEX([2]pivotTable!AI$310:AI$615,MATCH(totalExpenditure!$A142,[2]pivotTable!$A$310:$A$615,0))/100*INDEX(gDP!AX$6:AX$271,MATCH(totalExpenditure!$A142,gDP!$B$6:$B$271))=0,"",INDEX([2]pivotTable!AI$310:AI$615,MATCH(totalExpenditure!$A142,[2]pivotTable!$A$310:$A$615,0))/100*INDEX(gDP!AX$6:AX$271,MATCH(totalExpenditure!$A142,gDP!$B$6:$B$271)))</f>
        <v>#N/A</v>
      </c>
      <c r="CI142" s="77" t="e">
        <f>IF(INDEX([2]pivotTable!AJ$310:AJ$615,MATCH(totalExpenditure!$A142,[2]pivotTable!$A$310:$A$615,0))/100*INDEX(gDP!AY$6:AY$271,MATCH(totalExpenditure!$A142,gDP!$B$6:$B$271))=0,"",INDEX([2]pivotTable!AJ$310:AJ$615,MATCH(totalExpenditure!$A142,[2]pivotTable!$A$310:$A$615,0))/100*INDEX(gDP!AY$6:AY$271,MATCH(totalExpenditure!$A142,gDP!$B$6:$B$271)))</f>
        <v>#N/A</v>
      </c>
      <c r="CJ142" s="77" t="e">
        <f>IF(INDEX([2]pivotTable!AK$310:AK$615,MATCH(totalExpenditure!$A142,[2]pivotTable!$A$310:$A$615,0))/100*INDEX(gDP!AZ$6:AZ$271,MATCH(totalExpenditure!$A142,gDP!$B$6:$B$271))=0,"",INDEX([2]pivotTable!AK$310:AK$615,MATCH(totalExpenditure!$A142,[2]pivotTable!$A$310:$A$615,0))/100*INDEX(gDP!AZ$6:AZ$271,MATCH(totalExpenditure!$A142,gDP!$B$6:$B$271)))</f>
        <v>#N/A</v>
      </c>
      <c r="CK142" s="77" t="e">
        <f>IF(INDEX([2]pivotTable!AL$310:AL$615,MATCH(totalExpenditure!$A142,[2]pivotTable!$A$310:$A$615,0))/100*INDEX(gDP!BA$6:BA$271,MATCH(totalExpenditure!$A142,gDP!$B$6:$B$271))=0,"",INDEX([2]pivotTable!AL$310:AL$615,MATCH(totalExpenditure!$A142,[2]pivotTable!$A$310:$A$615,0))/100*INDEX(gDP!BA$6:BA$271,MATCH(totalExpenditure!$A142,gDP!$B$6:$B$271)))</f>
        <v>#N/A</v>
      </c>
      <c r="CL142" s="77" t="e">
        <f>IF(INDEX([2]pivotTable!AM$310:AM$615,MATCH(totalExpenditure!$A142,[2]pivotTable!$A$310:$A$615,0))/100*INDEX(gDP!BB$6:BB$271,MATCH(totalExpenditure!$A142,gDP!$B$6:$B$271))=0,"",INDEX([2]pivotTable!AM$310:AM$615,MATCH(totalExpenditure!$A142,[2]pivotTable!$A$310:$A$615,0))/100*INDEX(gDP!BB$6:BB$271,MATCH(totalExpenditure!$A142,gDP!$B$6:$B$271)))</f>
        <v>#N/A</v>
      </c>
      <c r="CM142" s="77" t="e">
        <f>IF(INDEX([2]pivotTable!AN$310:AN$615,MATCH(totalExpenditure!$A142,[2]pivotTable!$A$310:$A$615,0))/100*INDEX(gDP!BC$6:BC$271,MATCH(totalExpenditure!$A142,gDP!$B$6:$B$271))=0,"",INDEX([2]pivotTable!AN$310:AN$615,MATCH(totalExpenditure!$A142,[2]pivotTable!$A$310:$A$615,0))/100*INDEX(gDP!BC$6:BC$271,MATCH(totalExpenditure!$A142,gDP!$B$6:$B$271)))</f>
        <v>#N/A</v>
      </c>
      <c r="CN142" s="77" t="e">
        <f>IF(INDEX([2]pivotTable!AO$310:AO$615,MATCH(totalExpenditure!$A142,[2]pivotTable!$A$310:$A$615,0))/100*INDEX(gDP!BD$6:BD$271,MATCH(totalExpenditure!$A142,gDP!$B$6:$B$271))=0,"",INDEX([2]pivotTable!AO$310:AO$615,MATCH(totalExpenditure!$A142,[2]pivotTable!$A$310:$A$615,0))/100*INDEX(gDP!BD$6:BD$271,MATCH(totalExpenditure!$A142,gDP!$B$6:$B$271)))</f>
        <v>#N/A</v>
      </c>
      <c r="CO142" s="77" t="e">
        <f>IF(INDEX([2]pivotTable!AP$310:AP$615,MATCH(totalExpenditure!$A142,[2]pivotTable!$A$310:$A$615,0))/100*INDEX(gDP!BE$6:BE$271,MATCH(totalExpenditure!$A142,gDP!$B$6:$B$271))=0,"",INDEX([2]pivotTable!AP$310:AP$615,MATCH(totalExpenditure!$A142,[2]pivotTable!$A$310:$A$615,0))/100*INDEX(gDP!BE$6:BE$271,MATCH(totalExpenditure!$A142,gDP!$B$6:$B$271)))</f>
        <v>#N/A</v>
      </c>
      <c r="CP142" s="77" t="e">
        <f>IF(INDEX([2]pivotTable!AQ$310:AQ$615,MATCH(totalExpenditure!$A142,[2]pivotTable!$A$310:$A$615,0))/100*INDEX(gDP!BF$6:BF$271,MATCH(totalExpenditure!$A142,gDP!$B$6:$B$271))=0,"",INDEX([2]pivotTable!AQ$310:AQ$615,MATCH(totalExpenditure!$A142,[2]pivotTable!$A$310:$A$615,0))/100*INDEX(gDP!BF$6:BF$271,MATCH(totalExpenditure!$A142,gDP!$B$6:$B$271)))</f>
        <v>#N/A</v>
      </c>
      <c r="CQ142" s="77" t="e">
        <f>IF(INDEX([2]pivotTable!AR$310:AR$615,MATCH(totalExpenditure!$A142,[2]pivotTable!$A$310:$A$615,0))/100*INDEX(gDP!BG$6:BG$271,MATCH(totalExpenditure!$A142,gDP!$B$6:$B$271))=0,"",INDEX([2]pivotTable!AR$310:AR$615,MATCH(totalExpenditure!$A142,[2]pivotTable!$A$310:$A$615,0))/100*INDEX(gDP!BG$6:BG$271,MATCH(totalExpenditure!$A142,gDP!$B$6:$B$271)))</f>
        <v>#N/A</v>
      </c>
      <c r="CR142" s="77" t="e">
        <f>IF(INDEX([2]pivotTable!AS$310:AS$615,MATCH(totalExpenditure!$A142,[2]pivotTable!$A$310:$A$615,0))/100*INDEX(gDP!BH$6:BH$271,MATCH(totalExpenditure!$A142,gDP!$B$6:$B$271))=0,"",INDEX([2]pivotTable!AS$310:AS$615,MATCH(totalExpenditure!$A142,[2]pivotTable!$A$310:$A$615,0))/100*INDEX(gDP!BH$6:BH$271,MATCH(totalExpenditure!$A142,gDP!$B$6:$B$271)))</f>
        <v>#N/A</v>
      </c>
      <c r="CS142" s="77" t="e">
        <f>IF(INDEX([2]pivotTable!AT$310:AT$615,MATCH(totalExpenditure!$A142,[2]pivotTable!$A$310:$A$615,0))/100*INDEX(gDP!BI$6:BI$271,MATCH(totalExpenditure!$A142,gDP!$B$6:$B$271))=0,"",INDEX([2]pivotTable!AT$310:AT$615,MATCH(totalExpenditure!$A142,[2]pivotTable!$A$310:$A$615,0))/100*INDEX(gDP!BI$6:BI$271,MATCH(totalExpenditure!$A142,gDP!$B$6:$B$271)))</f>
        <v>#N/A</v>
      </c>
      <c r="CT142" s="77" t="e">
        <f>IF(INDEX([2]pivotTable!AU$310:AU$615,MATCH(totalExpenditure!$A142,[2]pivotTable!$A$310:$A$615,0))/100*INDEX(gDP!BJ$6:BJ$271,MATCH(totalExpenditure!$A142,gDP!$B$6:$B$271))=0,"",INDEX([2]pivotTable!AU$310:AU$615,MATCH(totalExpenditure!$A142,[2]pivotTable!$A$310:$A$615,0))/100*INDEX(gDP!BJ$6:BJ$271,MATCH(totalExpenditure!$A142,gDP!$B$6:$B$271)))</f>
        <v>#N/A</v>
      </c>
      <c r="CU142" s="77" t="e">
        <f>IF(INDEX([2]pivotTable!AV$310:AV$615,MATCH(totalExpenditure!$A142,[2]pivotTable!$A$310:$A$615,0))/100*INDEX(gDP!BK$6:BK$271,MATCH(totalExpenditure!$A142,gDP!$B$6:$B$271))=0,"",INDEX([2]pivotTable!AV$310:AV$615,MATCH(totalExpenditure!$A142,[2]pivotTable!$A$310:$A$615,0))/100*INDEX(gDP!BK$6:BK$271,MATCH(totalExpenditure!$A142,gDP!$B$6:$B$271)))</f>
        <v>#N/A</v>
      </c>
      <c r="CV142" s="77" t="e">
        <f>IF(INDEX([2]pivotTable!AW$310:AW$615,MATCH(totalExpenditure!$A142,[2]pivotTable!$A$310:$A$615,0))/100*INDEX(gDP!BL$6:BL$271,MATCH(totalExpenditure!$A142,gDP!$B$6:$B$271))=0,"",INDEX([2]pivotTable!AW$310:AW$615,MATCH(totalExpenditure!$A142,[2]pivotTable!$A$310:$A$615,0))/100*INDEX(gDP!BL$6:BL$271,MATCH(totalExpenditure!$A142,gDP!$B$6:$B$271)))</f>
        <v>#N/A</v>
      </c>
      <c r="CW142" s="77" t="e">
        <f>IF(INDEX([2]pivotTable!AX$310:AX$615,MATCH(totalExpenditure!$A142,[2]pivotTable!$A$310:$A$615,0))/100*INDEX(gDP!BM$6:BM$271,MATCH(totalExpenditure!$A142,gDP!$B$6:$B$271))=0,"",INDEX([2]pivotTable!AX$310:AX$615,MATCH(totalExpenditure!$A142,[2]pivotTable!$A$310:$A$615,0))/100*INDEX(gDP!BM$6:BM$271,MATCH(totalExpenditure!$A142,gDP!$B$6:$B$271)))</f>
        <v>#N/A</v>
      </c>
      <c r="CX142" s="77" t="e">
        <f>IF(INDEX([2]pivotTable!AY$310:AY$615,MATCH(totalExpenditure!$A142,[2]pivotTable!$A$310:$A$615,0))/100*INDEX(gDP!BN$6:BN$271,MATCH(totalExpenditure!$A142,gDP!$B$6:$B$271))=0,"",INDEX([2]pivotTable!AY$310:AY$615,MATCH(totalExpenditure!$A142,[2]pivotTable!$A$310:$A$615,0))/100*INDEX(gDP!BN$6:BN$271,MATCH(totalExpenditure!$A142,gDP!$B$6:$B$271)))</f>
        <v>#N/A</v>
      </c>
      <c r="CY142" s="77" t="e">
        <f>IF(INDEX([2]pivotTable!AZ$310:AZ$615,MATCH(totalExpenditure!$A142,[2]pivotTable!$A$310:$A$615,0))/100*INDEX(gDP!BO$6:BO$271,MATCH(totalExpenditure!$A142,gDP!$B$6:$B$271))=0,"",INDEX([2]pivotTable!AZ$310:AZ$615,MATCH(totalExpenditure!$A142,[2]pivotTable!$A$310:$A$615,0))/100*INDEX(gDP!BO$6:BO$271,MATCH(totalExpenditure!$A142,gDP!$B$6:$B$271)))</f>
        <v>#N/A</v>
      </c>
      <c r="CZ142" s="77" t="e">
        <f>IF(B142="","",IF(BA142="","",B142-B142+INDEX(gDP!Q$6:Q$271,MATCH(totalExpenditure!$A142,gDP!$B$6:$B$271))))</f>
        <v>#N/A</v>
      </c>
      <c r="DA142" s="77" t="e">
        <f>IF(C142="","",IF(BB142="","",C142-C142+INDEX(gDP!R$6:R$271,MATCH(totalExpenditure!$A142,gDP!$B$6:$B$271))))</f>
        <v>#N/A</v>
      </c>
      <c r="DB142" s="77" t="e">
        <f>IF(D142="","",IF(BC142="","",D142-D142+INDEX(gDP!S$6:S$271,MATCH(totalExpenditure!$A142,gDP!$B$6:$B$271))))</f>
        <v>#N/A</v>
      </c>
      <c r="DC142" s="77" t="e">
        <f>IF(E142="","",IF(BD142="","",E142-E142+INDEX(gDP!T$6:T$271,MATCH(totalExpenditure!$A142,gDP!$B$6:$B$271))))</f>
        <v>#N/A</v>
      </c>
      <c r="DD142" s="77" t="e">
        <f>IF(F142="","",IF(BE142="","",F142-F142+INDEX(gDP!U$6:U$271,MATCH(totalExpenditure!$A142,gDP!$B$6:$B$271))))</f>
        <v>#N/A</v>
      </c>
      <c r="DE142" s="77" t="e">
        <f>IF(G142="","",IF(BF142="","",G142-G142+INDEX(gDP!V$6:V$271,MATCH(totalExpenditure!$A142,gDP!$B$6:$B$271))))</f>
        <v>#N/A</v>
      </c>
      <c r="DF142" s="77" t="e">
        <f>IF(H142="","",IF(BG142="","",H142-H142+INDEX(gDP!W$6:W$271,MATCH(totalExpenditure!$A142,gDP!$B$6:$B$271))))</f>
        <v>#N/A</v>
      </c>
      <c r="DG142" s="77" t="e">
        <f>IF(I142="","",IF(BH142="","",I142-I142+INDEX(gDP!X$6:X$271,MATCH(totalExpenditure!$A142,gDP!$B$6:$B$271))))</f>
        <v>#N/A</v>
      </c>
      <c r="DH142" s="77" t="e">
        <f>IF(J142="","",IF(BI142="","",J142-J142+INDEX(gDP!Y$6:Y$271,MATCH(totalExpenditure!$A142,gDP!$B$6:$B$271))))</f>
        <v>#N/A</v>
      </c>
      <c r="DI142" s="77" t="e">
        <f>IF(K142="","",IF(BJ142="","",K142-K142+INDEX(gDP!Z$6:Z$271,MATCH(totalExpenditure!$A142,gDP!$B$6:$B$271))))</f>
        <v>#N/A</v>
      </c>
      <c r="DJ142" s="77" t="e">
        <f>IF(L142="","",IF(BK142="","",L142-L142+INDEX(gDP!AA$6:AA$271,MATCH(totalExpenditure!$A142,gDP!$B$6:$B$271))))</f>
        <v>#N/A</v>
      </c>
      <c r="DK142" s="77" t="e">
        <f>IF(M142="","",IF(BL142="","",M142-M142+INDEX(gDP!AB$6:AB$271,MATCH(totalExpenditure!$A142,gDP!$B$6:$B$271))))</f>
        <v>#N/A</v>
      </c>
      <c r="DL142" s="77" t="e">
        <f>IF(N142="","",IF(BM142="","",N142-N142+INDEX(gDP!AC$6:AC$271,MATCH(totalExpenditure!$A142,gDP!$B$6:$B$271))))</f>
        <v>#N/A</v>
      </c>
      <c r="DM142" s="77" t="e">
        <f>IF(O142="","",IF(BN142="","",O142-O142+INDEX(gDP!AD$6:AD$271,MATCH(totalExpenditure!$A142,gDP!$B$6:$B$271))))</f>
        <v>#N/A</v>
      </c>
      <c r="DN142" s="77" t="e">
        <f>IF(P142="","",IF(BO142="","",P142-P142+INDEX(gDP!AE$6:AE$271,MATCH(totalExpenditure!$A142,gDP!$B$6:$B$271))))</f>
        <v>#N/A</v>
      </c>
      <c r="DO142" s="77" t="e">
        <f>IF(Q142="","",IF(BP142="","",Q142-Q142+INDEX(gDP!AF$6:AF$271,MATCH(totalExpenditure!$A142,gDP!$B$6:$B$271))))</f>
        <v>#N/A</v>
      </c>
      <c r="DP142" s="77" t="e">
        <f>IF(R142="","",IF(BQ142="","",R142-R142+INDEX(gDP!AG$6:AG$271,MATCH(totalExpenditure!$A142,gDP!$B$6:$B$271))))</f>
        <v>#N/A</v>
      </c>
      <c r="DQ142" s="77" t="e">
        <f>IF(S142="","",IF(BR142="","",S142-S142+INDEX(gDP!AH$6:AH$271,MATCH(totalExpenditure!$A142,gDP!$B$6:$B$271))))</f>
        <v>#N/A</v>
      </c>
      <c r="DR142" s="77" t="e">
        <f>IF(T142="","",IF(BS142="","",T142-T142+INDEX(gDP!AI$6:AI$271,MATCH(totalExpenditure!$A142,gDP!$B$6:$B$271))))</f>
        <v>#N/A</v>
      </c>
      <c r="DS142" s="77" t="e">
        <f>IF(U142="","",IF(BT142="","",U142-U142+INDEX(gDP!AJ$6:AJ$271,MATCH(totalExpenditure!$A142,gDP!$B$6:$B$271))))</f>
        <v>#N/A</v>
      </c>
      <c r="DT142" s="77" t="e">
        <f>IF(V142="","",IF(BU142="","",V142-V142+INDEX(gDP!AK$6:AK$271,MATCH(totalExpenditure!$A142,gDP!$B$6:$B$271))))</f>
        <v>#N/A</v>
      </c>
      <c r="DU142" s="77" t="e">
        <f>IF(W142="","",IF(BV142="","",W142-W142+INDEX(gDP!AL$6:AL$271,MATCH(totalExpenditure!$A142,gDP!$B$6:$B$271))))</f>
        <v>#N/A</v>
      </c>
      <c r="DV142" s="77" t="e">
        <f>IF(X142="","",IF(BW142="","",X142-X142+INDEX(gDP!AM$6:AM$271,MATCH(totalExpenditure!$A142,gDP!$B$6:$B$271))))</f>
        <v>#N/A</v>
      </c>
      <c r="DW142" s="77" t="e">
        <f>IF(Y142="","",IF(BX142="","",Y142-Y142+INDEX(gDP!AN$6:AN$271,MATCH(totalExpenditure!$A142,gDP!$B$6:$B$271))))</f>
        <v>#N/A</v>
      </c>
      <c r="DX142" s="77" t="e">
        <f>IF(Z142="","",IF(BY142="","",Z142-Z142+INDEX(gDP!AO$6:AO$271,MATCH(totalExpenditure!$A142,gDP!$B$6:$B$271))))</f>
        <v>#N/A</v>
      </c>
      <c r="DY142" s="77" t="e">
        <f>IF(AA142="","",IF(BZ142="","",AA142-AA142+INDEX(gDP!AP$6:AP$271,MATCH(totalExpenditure!$A142,gDP!$B$6:$B$271))))</f>
        <v>#N/A</v>
      </c>
      <c r="DZ142" s="77" t="e">
        <f>IF(AB142="","",IF(CA142="","",AB142-AB142+INDEX(gDP!AQ$6:AQ$271,MATCH(totalExpenditure!$A142,gDP!$B$6:$B$271))))</f>
        <v>#N/A</v>
      </c>
      <c r="EA142" s="77" t="e">
        <f>IF(AC142="","",IF(CB142="","",AC142-AC142+INDEX(gDP!AR$6:AR$271,MATCH(totalExpenditure!$A142,gDP!$B$6:$B$271))))</f>
        <v>#N/A</v>
      </c>
      <c r="EB142" s="77" t="e">
        <f>IF(AD142="","",IF(CC142="","",AD142-AD142+INDEX(gDP!AS$6:AS$271,MATCH(totalExpenditure!$A142,gDP!$B$6:$B$271))))</f>
        <v>#N/A</v>
      </c>
      <c r="EC142" s="77" t="e">
        <f>IF(AE142="","",IF(CD142="","",AE142-AE142+INDEX(gDP!AT$6:AT$271,MATCH(totalExpenditure!$A142,gDP!$B$6:$B$271))))</f>
        <v>#N/A</v>
      </c>
      <c r="ED142" s="77" t="e">
        <f>IF(AF142="","",IF(CE142="","",AF142-AF142+INDEX(gDP!AU$6:AU$271,MATCH(totalExpenditure!$A142,gDP!$B$6:$B$271))))</f>
        <v>#N/A</v>
      </c>
      <c r="EE142" s="77" t="e">
        <f>IF(AG142="","",IF(CF142="","",AG142-AG142+INDEX(gDP!AV$6:AV$271,MATCH(totalExpenditure!$A142,gDP!$B$6:$B$271))))</f>
        <v>#N/A</v>
      </c>
      <c r="EF142" s="77" t="e">
        <f>IF(AH142="","",IF(CG142="","",AH142-AH142+INDEX(gDP!AW$6:AW$271,MATCH(totalExpenditure!$A142,gDP!$B$6:$B$271))))</f>
        <v>#N/A</v>
      </c>
      <c r="EG142" s="77" t="e">
        <f>IF(AI142="","",IF(CH142="","",AI142-AI142+INDEX(gDP!AX$6:AX$271,MATCH(totalExpenditure!$A142,gDP!$B$6:$B$271))))</f>
        <v>#N/A</v>
      </c>
      <c r="EH142" s="77" t="e">
        <f>IF(AJ142="","",IF(CI142="","",AJ142-AJ142+INDEX(gDP!AY$6:AY$271,MATCH(totalExpenditure!$A142,gDP!$B$6:$B$271))))</f>
        <v>#N/A</v>
      </c>
      <c r="EI142" s="77" t="e">
        <f>IF(AK142="","",IF(CJ142="","",AK142-AK142+INDEX(gDP!AZ$6:AZ$271,MATCH(totalExpenditure!$A142,gDP!$B$6:$B$271))))</f>
        <v>#N/A</v>
      </c>
      <c r="EJ142" s="77" t="e">
        <f>IF(AL142="","",IF(CK142="","",AL142-AL142+INDEX(gDP!BA$6:BA$271,MATCH(totalExpenditure!$A142,gDP!$B$6:$B$271))))</f>
        <v>#N/A</v>
      </c>
      <c r="EK142" s="77" t="e">
        <f>IF(AM142="","",IF(CL142="","",AM142-AM142+INDEX(gDP!BB$6:BB$271,MATCH(totalExpenditure!$A142,gDP!$B$6:$B$271))))</f>
        <v>#N/A</v>
      </c>
      <c r="EL142" s="77" t="e">
        <f>IF(AN142="","",IF(CM142="","",AN142-AN142+INDEX(gDP!BC$6:BC$271,MATCH(totalExpenditure!$A142,gDP!$B$6:$B$271))))</f>
        <v>#N/A</v>
      </c>
      <c r="EM142" s="77" t="e">
        <f>IF(AO142="","",IF(CN142="","",AO142-AO142+INDEX(gDP!BD$6:BD$271,MATCH(totalExpenditure!$A142,gDP!$B$6:$B$271))))</f>
        <v>#N/A</v>
      </c>
      <c r="EN142" s="77" t="e">
        <f>IF(AP142="","",IF(CO142="","",AP142-AP142+INDEX(gDP!BE$6:BE$271,MATCH(totalExpenditure!$A142,gDP!$B$6:$B$271))))</f>
        <v>#N/A</v>
      </c>
      <c r="EO142" s="77" t="e">
        <f>IF(AQ142="","",IF(CP142="","",AQ142-AQ142+INDEX(gDP!BF$6:BF$271,MATCH(totalExpenditure!$A142,gDP!$B$6:$B$271))))</f>
        <v>#N/A</v>
      </c>
      <c r="EP142" s="77" t="e">
        <f>IF(AR142="","",IF(CQ142="","",AR142-AR142+INDEX(gDP!BG$6:BG$271,MATCH(totalExpenditure!$A142,gDP!$B$6:$B$271))))</f>
        <v>#N/A</v>
      </c>
      <c r="EQ142" s="77" t="e">
        <f>IF(AS142="","",IF(CR142="","",AS142-AS142+INDEX(gDP!BH$6:BH$271,MATCH(totalExpenditure!$A142,gDP!$B$6:$B$271))))</f>
        <v>#N/A</v>
      </c>
      <c r="ER142" s="77" t="e">
        <f>IF(AT142="","",IF(CS142="","",AT142-AT142+INDEX(gDP!BI$6:BI$271,MATCH(totalExpenditure!$A142,gDP!$B$6:$B$271))))</f>
        <v>#N/A</v>
      </c>
      <c r="ES142" s="77" t="e">
        <f>IF(AU142="","",IF(CT142="","",AU142-AU142+INDEX(gDP!BJ$6:BJ$271,MATCH(totalExpenditure!$A142,gDP!$B$6:$B$271))))</f>
        <v>#N/A</v>
      </c>
      <c r="ET142" s="77" t="e">
        <f>IF(AV142="","",IF(CU142="","",AV142-AV142+INDEX(gDP!BK$6:BK$271,MATCH(totalExpenditure!$A142,gDP!$B$6:$B$271))))</f>
        <v>#N/A</v>
      </c>
      <c r="EU142" s="77" t="e">
        <f>IF(AW142="","",IF(CV142="","",AW142-AW142+INDEX(gDP!BL$6:BL$271,MATCH(totalExpenditure!$A142,gDP!$B$6:$B$271))))</f>
        <v>#N/A</v>
      </c>
      <c r="EV142" s="77" t="e">
        <f>IF(AX142="","",IF(CW142="","",AX142-AX142+INDEX(gDP!BM$6:BM$271,MATCH(totalExpenditure!$A142,gDP!$B$6:$B$271))))</f>
        <v>#N/A</v>
      </c>
      <c r="EW142" s="77" t="e">
        <f>IF(AY142="","",IF(CX142="","",AY142-AY142+INDEX(gDP!BN$6:BN$271,MATCH(totalExpenditure!$A142,gDP!$B$6:$B$271))))</f>
        <v>#N/A</v>
      </c>
      <c r="EX142" s="77" t="e">
        <f>IF(AZ142="","",IF(CY142="","",AZ142-AZ142+INDEX(gDP!BO$6:BO$271,MATCH(totalExpenditure!$A142,gDP!$B$6:$B$271))))</f>
        <v>#N/A</v>
      </c>
    </row>
    <row r="143" spans="1:154" x14ac:dyDescent="0.35">
      <c r="A143" t="s">
        <v>495</v>
      </c>
      <c r="B143" s="77" t="str">
        <f>IF(INDEX([2]pivotTable!B$3:B$308,MATCH(totalExpenditure!$A143,[2]pivotTable!$A$3:$A$308,0))/100*INDEX(gDP!Q$6:Q$271,MATCH(totalExpenditure!$A143,gDP!$B$6:$B$271))=0,"",INDEX([2]pivotTable!B$3:B$308,MATCH(totalExpenditure!$A143,[2]pivotTable!$A$3:$A$308,0))/100*INDEX(gDP!Q$6:Q$271,MATCH(totalExpenditure!$A143,gDP!$B$6:$B$271)))</f>
        <v/>
      </c>
      <c r="C143" s="77" t="str">
        <f>IF(INDEX([2]pivotTable!C$3:C$308,MATCH(totalExpenditure!$A143,[2]pivotTable!$A$3:$A$308,0))/100*INDEX(gDP!R$6:R$271,MATCH(totalExpenditure!$A143,gDP!$B$6:$B$271))=0,"",INDEX([2]pivotTable!C$3:C$308,MATCH(totalExpenditure!$A143,[2]pivotTable!$A$3:$A$308,0))/100*INDEX(gDP!R$6:R$271,MATCH(totalExpenditure!$A143,gDP!$B$6:$B$271)))</f>
        <v/>
      </c>
      <c r="D143" s="77" t="str">
        <f>IF(INDEX([2]pivotTable!D$3:D$308,MATCH(totalExpenditure!$A143,[2]pivotTable!$A$3:$A$308,0))/100*INDEX(gDP!S$6:S$271,MATCH(totalExpenditure!$A143,gDP!$B$6:$B$271))=0,"",INDEX([2]pivotTable!D$3:D$308,MATCH(totalExpenditure!$A143,[2]pivotTable!$A$3:$A$308,0))/100*INDEX(gDP!S$6:S$271,MATCH(totalExpenditure!$A143,gDP!$B$6:$B$271)))</f>
        <v/>
      </c>
      <c r="E143" s="77" t="str">
        <f>IF(INDEX([2]pivotTable!E$3:E$308,MATCH(totalExpenditure!$A143,[2]pivotTable!$A$3:$A$308,0))/100*INDEX(gDP!T$6:T$271,MATCH(totalExpenditure!$A143,gDP!$B$6:$B$271))=0,"",INDEX([2]pivotTable!E$3:E$308,MATCH(totalExpenditure!$A143,[2]pivotTable!$A$3:$A$308,0))/100*INDEX(gDP!T$6:T$271,MATCH(totalExpenditure!$A143,gDP!$B$6:$B$271)))</f>
        <v/>
      </c>
      <c r="F143" s="77" t="str">
        <f>IF(INDEX([2]pivotTable!F$3:F$308,MATCH(totalExpenditure!$A143,[2]pivotTable!$A$3:$A$308,0))/100*INDEX(gDP!U$6:U$271,MATCH(totalExpenditure!$A143,gDP!$B$6:$B$271))=0,"",INDEX([2]pivotTable!F$3:F$308,MATCH(totalExpenditure!$A143,[2]pivotTable!$A$3:$A$308,0))/100*INDEX(gDP!U$6:U$271,MATCH(totalExpenditure!$A143,gDP!$B$6:$B$271)))</f>
        <v/>
      </c>
      <c r="G143" s="77" t="str">
        <f>IF(INDEX([2]pivotTable!G$3:G$308,MATCH(totalExpenditure!$A143,[2]pivotTable!$A$3:$A$308,0))/100*INDEX(gDP!V$6:V$271,MATCH(totalExpenditure!$A143,gDP!$B$6:$B$271))=0,"",INDEX([2]pivotTable!G$3:G$308,MATCH(totalExpenditure!$A143,[2]pivotTable!$A$3:$A$308,0))/100*INDEX(gDP!V$6:V$271,MATCH(totalExpenditure!$A143,gDP!$B$6:$B$271)))</f>
        <v/>
      </c>
      <c r="H143" s="77" t="str">
        <f>IF(INDEX([2]pivotTable!H$3:H$308,MATCH(totalExpenditure!$A143,[2]pivotTable!$A$3:$A$308,0))/100*INDEX(gDP!W$6:W$271,MATCH(totalExpenditure!$A143,gDP!$B$6:$B$271))=0,"",INDEX([2]pivotTable!H$3:H$308,MATCH(totalExpenditure!$A143,[2]pivotTable!$A$3:$A$308,0))/100*INDEX(gDP!W$6:W$271,MATCH(totalExpenditure!$A143,gDP!$B$6:$B$271)))</f>
        <v/>
      </c>
      <c r="I143" s="77" t="str">
        <f>IF(INDEX([2]pivotTable!I$3:I$308,MATCH(totalExpenditure!$A143,[2]pivotTable!$A$3:$A$308,0))/100*INDEX(gDP!X$6:X$271,MATCH(totalExpenditure!$A143,gDP!$B$6:$B$271))=0,"",INDEX([2]pivotTable!I$3:I$308,MATCH(totalExpenditure!$A143,[2]pivotTable!$A$3:$A$308,0))/100*INDEX(gDP!X$6:X$271,MATCH(totalExpenditure!$A143,gDP!$B$6:$B$271)))</f>
        <v/>
      </c>
      <c r="J143" s="77" t="str">
        <f>IF(INDEX([2]pivotTable!J$3:J$308,MATCH(totalExpenditure!$A143,[2]pivotTable!$A$3:$A$308,0))/100*INDEX(gDP!Y$6:Y$271,MATCH(totalExpenditure!$A143,gDP!$B$6:$B$271))=0,"",INDEX([2]pivotTable!J$3:J$308,MATCH(totalExpenditure!$A143,[2]pivotTable!$A$3:$A$308,0))/100*INDEX(gDP!Y$6:Y$271,MATCH(totalExpenditure!$A143,gDP!$B$6:$B$271)))</f>
        <v/>
      </c>
      <c r="K143" s="77" t="str">
        <f>IF(INDEX([2]pivotTable!K$3:K$308,MATCH(totalExpenditure!$A143,[2]pivotTable!$A$3:$A$308,0))/100*INDEX(gDP!Z$6:Z$271,MATCH(totalExpenditure!$A143,gDP!$B$6:$B$271))=0,"",INDEX([2]pivotTable!K$3:K$308,MATCH(totalExpenditure!$A143,[2]pivotTable!$A$3:$A$308,0))/100*INDEX(gDP!Z$6:Z$271,MATCH(totalExpenditure!$A143,gDP!$B$6:$B$271)))</f>
        <v/>
      </c>
      <c r="L143" s="77" t="str">
        <f>IF(INDEX([2]pivotTable!L$3:L$308,MATCH(totalExpenditure!$A143,[2]pivotTable!$A$3:$A$308,0))/100*INDEX(gDP!AA$6:AA$271,MATCH(totalExpenditure!$A143,gDP!$B$6:$B$271))=0,"",INDEX([2]pivotTable!L$3:L$308,MATCH(totalExpenditure!$A143,[2]pivotTable!$A$3:$A$308,0))/100*INDEX(gDP!AA$6:AA$271,MATCH(totalExpenditure!$A143,gDP!$B$6:$B$271)))</f>
        <v/>
      </c>
      <c r="M143" s="77" t="str">
        <f>IF(INDEX([2]pivotTable!M$3:M$308,MATCH(totalExpenditure!$A143,[2]pivotTable!$A$3:$A$308,0))/100*INDEX(gDP!AB$6:AB$271,MATCH(totalExpenditure!$A143,gDP!$B$6:$B$271))=0,"",INDEX([2]pivotTable!M$3:M$308,MATCH(totalExpenditure!$A143,[2]pivotTable!$A$3:$A$308,0))/100*INDEX(gDP!AB$6:AB$271,MATCH(totalExpenditure!$A143,gDP!$B$6:$B$271)))</f>
        <v/>
      </c>
      <c r="N143" s="77" t="str">
        <f>IF(INDEX([2]pivotTable!N$3:N$308,MATCH(totalExpenditure!$A143,[2]pivotTable!$A$3:$A$308,0))/100*INDEX(gDP!AC$6:AC$271,MATCH(totalExpenditure!$A143,gDP!$B$6:$B$271))=0,"",INDEX([2]pivotTable!N$3:N$308,MATCH(totalExpenditure!$A143,[2]pivotTable!$A$3:$A$308,0))/100*INDEX(gDP!AC$6:AC$271,MATCH(totalExpenditure!$A143,gDP!$B$6:$B$271)))</f>
        <v/>
      </c>
      <c r="O143" s="77" t="str">
        <f>IF(INDEX([2]pivotTable!O$3:O$308,MATCH(totalExpenditure!$A143,[2]pivotTable!$A$3:$A$308,0))/100*INDEX(gDP!AD$6:AD$271,MATCH(totalExpenditure!$A143,gDP!$B$6:$B$271))=0,"",INDEX([2]pivotTable!O$3:O$308,MATCH(totalExpenditure!$A143,[2]pivotTable!$A$3:$A$308,0))/100*INDEX(gDP!AD$6:AD$271,MATCH(totalExpenditure!$A143,gDP!$B$6:$B$271)))</f>
        <v/>
      </c>
      <c r="P143" s="77" t="str">
        <f>IF(INDEX([2]pivotTable!P$3:P$308,MATCH(totalExpenditure!$A143,[2]pivotTable!$A$3:$A$308,0))/100*INDEX(gDP!AE$6:AE$271,MATCH(totalExpenditure!$A143,gDP!$B$6:$B$271))=0,"",INDEX([2]pivotTable!P$3:P$308,MATCH(totalExpenditure!$A143,[2]pivotTable!$A$3:$A$308,0))/100*INDEX(gDP!AE$6:AE$271,MATCH(totalExpenditure!$A143,gDP!$B$6:$B$271)))</f>
        <v/>
      </c>
      <c r="Q143" s="77" t="str">
        <f>IF(INDEX([2]pivotTable!Q$3:Q$308,MATCH(totalExpenditure!$A143,[2]pivotTable!$A$3:$A$308,0))/100*INDEX(gDP!AF$6:AF$271,MATCH(totalExpenditure!$A143,gDP!$B$6:$B$271))=0,"",INDEX([2]pivotTable!Q$3:Q$308,MATCH(totalExpenditure!$A143,[2]pivotTable!$A$3:$A$308,0))/100*INDEX(gDP!AF$6:AF$271,MATCH(totalExpenditure!$A143,gDP!$B$6:$B$271)))</f>
        <v/>
      </c>
      <c r="R143" s="77" t="str">
        <f>IF(INDEX([2]pivotTable!R$3:R$308,MATCH(totalExpenditure!$A143,[2]pivotTable!$A$3:$A$308,0))/100*INDEX(gDP!AG$6:AG$271,MATCH(totalExpenditure!$A143,gDP!$B$6:$B$271))=0,"",INDEX([2]pivotTable!R$3:R$308,MATCH(totalExpenditure!$A143,[2]pivotTable!$A$3:$A$308,0))/100*INDEX(gDP!AG$6:AG$271,MATCH(totalExpenditure!$A143,gDP!$B$6:$B$271)))</f>
        <v/>
      </c>
      <c r="S143" s="77" t="str">
        <f>IF(INDEX([2]pivotTable!S$3:S$308,MATCH(totalExpenditure!$A143,[2]pivotTable!$A$3:$A$308,0))/100*INDEX(gDP!AH$6:AH$271,MATCH(totalExpenditure!$A143,gDP!$B$6:$B$271))=0,"",INDEX([2]pivotTable!S$3:S$308,MATCH(totalExpenditure!$A143,[2]pivotTable!$A$3:$A$308,0))/100*INDEX(gDP!AH$6:AH$271,MATCH(totalExpenditure!$A143,gDP!$B$6:$B$271)))</f>
        <v/>
      </c>
      <c r="T143" s="77">
        <f>IF(INDEX([2]pivotTable!T$3:T$308,MATCH(totalExpenditure!$A143,[2]pivotTable!$A$3:$A$308,0))/100*INDEX(gDP!AI$6:AI$271,MATCH(totalExpenditure!$A143,gDP!$B$6:$B$271))=0,"",INDEX([2]pivotTable!T$3:T$308,MATCH(totalExpenditure!$A143,[2]pivotTable!$A$3:$A$308,0))/100*INDEX(gDP!AI$6:AI$271,MATCH(totalExpenditure!$A143,gDP!$B$6:$B$271)))</f>
        <v>137356625.06240639</v>
      </c>
      <c r="U143" s="77">
        <f>IF(INDEX([2]pivotTable!U$3:U$308,MATCH(totalExpenditure!$A143,[2]pivotTable!$A$3:$A$308,0))/100*INDEX(gDP!AJ$6:AJ$271,MATCH(totalExpenditure!$A143,gDP!$B$6:$B$271))=0,"",INDEX([2]pivotTable!U$3:U$308,MATCH(totalExpenditure!$A143,[2]pivotTable!$A$3:$A$308,0))/100*INDEX(gDP!AJ$6:AJ$271,MATCH(totalExpenditure!$A143,gDP!$B$6:$B$271)))</f>
        <v>203408194.34372744</v>
      </c>
      <c r="V143" s="77">
        <f>IF(INDEX([2]pivotTable!V$3:V$308,MATCH(totalExpenditure!$A143,[2]pivotTable!$A$3:$A$308,0))/100*INDEX(gDP!AK$6:AK$271,MATCH(totalExpenditure!$A143,gDP!$B$6:$B$271))=0,"",INDEX([2]pivotTable!V$3:V$308,MATCH(totalExpenditure!$A143,[2]pivotTable!$A$3:$A$308,0))/100*INDEX(gDP!AK$6:AK$271,MATCH(totalExpenditure!$A143,gDP!$B$6:$B$271)))</f>
        <v>239664387.40588653</v>
      </c>
      <c r="W143" s="77">
        <f>IF(INDEX([2]pivotTable!W$3:W$308,MATCH(totalExpenditure!$A143,[2]pivotTable!$A$3:$A$308,0))/100*INDEX(gDP!AL$6:AL$271,MATCH(totalExpenditure!$A143,gDP!$B$6:$B$271))=0,"",INDEX([2]pivotTable!W$3:W$308,MATCH(totalExpenditure!$A143,[2]pivotTable!$A$3:$A$308,0))/100*INDEX(gDP!AL$6:AL$271,MATCH(totalExpenditure!$A143,gDP!$B$6:$B$271)))</f>
        <v>260534726.82119232</v>
      </c>
      <c r="X143" s="77">
        <f>IF(INDEX([2]pivotTable!X$3:X$308,MATCH(totalExpenditure!$A143,[2]pivotTable!$A$3:$A$308,0))/100*INDEX(gDP!AM$6:AM$271,MATCH(totalExpenditure!$A143,gDP!$B$6:$B$271))=0,"",INDEX([2]pivotTable!X$3:X$308,MATCH(totalExpenditure!$A143,[2]pivotTable!$A$3:$A$308,0))/100*INDEX(gDP!AM$6:AM$271,MATCH(totalExpenditure!$A143,gDP!$B$6:$B$271)))</f>
        <v>321062355.32173103</v>
      </c>
      <c r="Y143" s="77">
        <f>IF(INDEX([2]pivotTable!Y$3:Y$308,MATCH(totalExpenditure!$A143,[2]pivotTable!$A$3:$A$308,0))/100*INDEX(gDP!AN$6:AN$271,MATCH(totalExpenditure!$A143,gDP!$B$6:$B$271))=0,"",INDEX([2]pivotTable!Y$3:Y$308,MATCH(totalExpenditure!$A143,[2]pivotTable!$A$3:$A$308,0))/100*INDEX(gDP!AN$6:AN$271,MATCH(totalExpenditure!$A143,gDP!$B$6:$B$271)))</f>
        <v>561579964.8780483</v>
      </c>
      <c r="Z143" s="77">
        <f>IF(INDEX([2]pivotTable!Z$3:Z$308,MATCH(totalExpenditure!$A143,[2]pivotTable!$A$3:$A$308,0))/100*INDEX(gDP!AO$6:AO$271,MATCH(totalExpenditure!$A143,gDP!$B$6:$B$271))=0,"",INDEX([2]pivotTable!Z$3:Z$308,MATCH(totalExpenditure!$A143,[2]pivotTable!$A$3:$A$308,0))/100*INDEX(gDP!AO$6:AO$271,MATCH(totalExpenditure!$A143,gDP!$B$6:$B$271)))</f>
        <v>564248178.03510129</v>
      </c>
      <c r="AA143" s="77">
        <f>IF(INDEX([2]pivotTable!AA$3:AA$308,MATCH(totalExpenditure!$A143,[2]pivotTable!$A$3:$A$308,0))/100*INDEX(gDP!AP$6:AP$271,MATCH(totalExpenditure!$A143,gDP!$B$6:$B$271))=0,"",INDEX([2]pivotTable!AA$3:AA$308,MATCH(totalExpenditure!$A143,[2]pivotTable!$A$3:$A$308,0))/100*INDEX(gDP!AP$6:AP$271,MATCH(totalExpenditure!$A143,gDP!$B$6:$B$271)))</f>
        <v>513125072.04610944</v>
      </c>
      <c r="AB143" s="77">
        <f>IF(INDEX([2]pivotTable!AB$3:AB$308,MATCH(totalExpenditure!$A143,[2]pivotTable!$A$3:$A$308,0))/100*INDEX(gDP!AQ$6:AQ$271,MATCH(totalExpenditure!$A143,gDP!$B$6:$B$271))=0,"",INDEX([2]pivotTable!AB$3:AB$308,MATCH(totalExpenditure!$A143,[2]pivotTable!$A$3:$A$308,0))/100*INDEX(gDP!AQ$6:AQ$271,MATCH(totalExpenditure!$A143,gDP!$B$6:$B$271)))</f>
        <v>538608574.08843899</v>
      </c>
      <c r="AC143" s="77">
        <f>IF(INDEX([2]pivotTable!AC$3:AC$308,MATCH(totalExpenditure!$A143,[2]pivotTable!$A$3:$A$308,0))/100*INDEX(gDP!AR$6:AR$271,MATCH(totalExpenditure!$A143,gDP!$B$6:$B$271))=0,"",INDEX([2]pivotTable!AC$3:AC$308,MATCH(totalExpenditure!$A143,[2]pivotTable!$A$3:$A$308,0))/100*INDEX(gDP!AR$6:AR$271,MATCH(totalExpenditure!$A143,gDP!$B$6:$B$271)))</f>
        <v>463427304.64326018</v>
      </c>
      <c r="AD143" s="77">
        <f>IF(INDEX([2]pivotTable!AD$3:AD$308,MATCH(totalExpenditure!$A143,[2]pivotTable!$A$3:$A$308,0))/100*INDEX(gDP!AS$6:AS$271,MATCH(totalExpenditure!$A143,gDP!$B$6:$B$271))=0,"",INDEX([2]pivotTable!AD$3:AD$308,MATCH(totalExpenditure!$A143,[2]pivotTable!$A$3:$A$308,0))/100*INDEX(gDP!AS$6:AS$271,MATCH(totalExpenditure!$A143,gDP!$B$6:$B$271)))</f>
        <v>604240124.65913427</v>
      </c>
      <c r="AE143" s="77">
        <f>IF(INDEX([2]pivotTable!AE$3:AE$308,MATCH(totalExpenditure!$A143,[2]pivotTable!$A$3:$A$308,0))/100*INDEX(gDP!AT$6:AT$271,MATCH(totalExpenditure!$A143,gDP!$B$6:$B$271))=0,"",INDEX([2]pivotTable!AE$3:AE$308,MATCH(totalExpenditure!$A143,[2]pivotTable!$A$3:$A$308,0))/100*INDEX(gDP!AT$6:AT$271,MATCH(totalExpenditure!$A143,gDP!$B$6:$B$271)))</f>
        <v>496117244.8522836</v>
      </c>
      <c r="AF143" s="77">
        <f>IF(INDEX([2]pivotTable!AF$3:AF$308,MATCH(totalExpenditure!$A143,[2]pivotTable!$A$3:$A$308,0))/100*INDEX(gDP!AU$6:AU$271,MATCH(totalExpenditure!$A143,gDP!$B$6:$B$271))=0,"",INDEX([2]pivotTable!AF$3:AF$308,MATCH(totalExpenditure!$A143,[2]pivotTable!$A$3:$A$308,0))/100*INDEX(gDP!AU$6:AU$271,MATCH(totalExpenditure!$A143,gDP!$B$6:$B$271)))</f>
        <v>420028005.43591839</v>
      </c>
      <c r="AG143" s="77">
        <f>IF(INDEX([2]pivotTable!AG$3:AG$308,MATCH(totalExpenditure!$A143,[2]pivotTable!$A$3:$A$308,0))/100*INDEX(gDP!AV$6:AV$271,MATCH(totalExpenditure!$A143,gDP!$B$6:$B$271))=0,"",INDEX([2]pivotTable!AG$3:AG$308,MATCH(totalExpenditure!$A143,[2]pivotTable!$A$3:$A$308,0))/100*INDEX(gDP!AV$6:AV$271,MATCH(totalExpenditure!$A143,gDP!$B$6:$B$271)))</f>
        <v>411622486.53128916</v>
      </c>
      <c r="AH143" s="77">
        <f>IF(INDEX([2]pivotTable!AH$3:AH$308,MATCH(totalExpenditure!$A143,[2]pivotTable!$A$3:$A$308,0))/100*INDEX(gDP!AW$6:AW$271,MATCH(totalExpenditure!$A143,gDP!$B$6:$B$271))=0,"",INDEX([2]pivotTable!AH$3:AH$308,MATCH(totalExpenditure!$A143,[2]pivotTable!$A$3:$A$308,0))/100*INDEX(gDP!AW$6:AW$271,MATCH(totalExpenditure!$A143,gDP!$B$6:$B$271)))</f>
        <v>471105591.46160573</v>
      </c>
      <c r="AI143" s="77">
        <f>IF(INDEX([2]pivotTable!AI$3:AI$308,MATCH(totalExpenditure!$A143,[2]pivotTable!$A$3:$A$308,0))/100*INDEX(gDP!AX$6:AX$271,MATCH(totalExpenditure!$A143,gDP!$B$6:$B$271))=0,"",INDEX([2]pivotTable!AI$3:AI$308,MATCH(totalExpenditure!$A143,[2]pivotTable!$A$3:$A$308,0))/100*INDEX(gDP!AX$6:AX$271,MATCH(totalExpenditure!$A143,gDP!$B$6:$B$271)))</f>
        <v>517402770.14925331</v>
      </c>
      <c r="AJ143" s="77">
        <f>IF(INDEX([2]pivotTable!AJ$3:AJ$308,MATCH(totalExpenditure!$A143,[2]pivotTable!$A$3:$A$308,0))/100*INDEX(gDP!AY$6:AY$271,MATCH(totalExpenditure!$A143,gDP!$B$6:$B$271))=0,"",INDEX([2]pivotTable!AJ$3:AJ$308,MATCH(totalExpenditure!$A143,[2]pivotTable!$A$3:$A$308,0))/100*INDEX(gDP!AY$6:AY$271,MATCH(totalExpenditure!$A143,gDP!$B$6:$B$271)))</f>
        <v>661747376.29838288</v>
      </c>
      <c r="AK143" s="77">
        <f>IF(INDEX([2]pivotTable!AK$3:AK$308,MATCH(totalExpenditure!$A143,[2]pivotTable!$A$3:$A$308,0))/100*INDEX(gDP!AZ$6:AZ$271,MATCH(totalExpenditure!$A143,gDP!$B$6:$B$271))=0,"",INDEX([2]pivotTable!AK$3:AK$308,MATCH(totalExpenditure!$A143,[2]pivotTable!$A$3:$A$308,0))/100*INDEX(gDP!AZ$6:AZ$271,MATCH(totalExpenditure!$A143,gDP!$B$6:$B$271)))</f>
        <v>779640754.12621605</v>
      </c>
      <c r="AL143" s="77">
        <f>IF(INDEX([2]pivotTable!AL$3:AL$308,MATCH(totalExpenditure!$A143,[2]pivotTable!$A$3:$A$308,0))/100*INDEX(gDP!BA$6:BA$271,MATCH(totalExpenditure!$A143,gDP!$B$6:$B$271))=0,"",INDEX([2]pivotTable!AL$3:AL$308,MATCH(totalExpenditure!$A143,[2]pivotTable!$A$3:$A$308,0))/100*INDEX(gDP!BA$6:BA$271,MATCH(totalExpenditure!$A143,gDP!$B$6:$B$271)))</f>
        <v>1050416716.34724</v>
      </c>
      <c r="AM143" s="77">
        <f>IF(INDEX([2]pivotTable!AM$3:AM$308,MATCH(totalExpenditure!$A143,[2]pivotTable!$A$3:$A$308,0))/100*INDEX(gDP!BB$6:BB$271,MATCH(totalExpenditure!$A143,gDP!$B$6:$B$271))=0,"",INDEX([2]pivotTable!AM$3:AM$308,MATCH(totalExpenditure!$A143,[2]pivotTable!$A$3:$A$308,0))/100*INDEX(gDP!BB$6:BB$271,MATCH(totalExpenditure!$A143,gDP!$B$6:$B$271)))</f>
        <v>1064275469.5530645</v>
      </c>
      <c r="AN143" s="77">
        <f>IF(INDEX([2]pivotTable!AN$3:AN$308,MATCH(totalExpenditure!$A143,[2]pivotTable!$A$3:$A$308,0))/100*INDEX(gDP!BC$6:BC$271,MATCH(totalExpenditure!$A143,gDP!$B$6:$B$271))=0,"",INDEX([2]pivotTable!AN$3:AN$308,MATCH(totalExpenditure!$A143,[2]pivotTable!$A$3:$A$308,0))/100*INDEX(gDP!BC$6:BC$271,MATCH(totalExpenditure!$A143,gDP!$B$6:$B$271)))</f>
        <v>1284131927.6894927</v>
      </c>
      <c r="AO143" s="77">
        <f>IF(INDEX([2]pivotTable!AO$3:AO$308,MATCH(totalExpenditure!$A143,[2]pivotTable!$A$3:$A$308,0))/100*INDEX(gDP!BD$6:BD$271,MATCH(totalExpenditure!$A143,gDP!$B$6:$B$271))=0,"",INDEX([2]pivotTable!AO$3:AO$308,MATCH(totalExpenditure!$A143,[2]pivotTable!$A$3:$A$308,0))/100*INDEX(gDP!BD$6:BD$271,MATCH(totalExpenditure!$A143,gDP!$B$6:$B$271)))</f>
        <v>1443144950.1356707</v>
      </c>
      <c r="AP143" s="77">
        <f>IF(INDEX([2]pivotTable!AP$3:AP$308,MATCH(totalExpenditure!$A143,[2]pivotTable!$A$3:$A$308,0))/100*INDEX(gDP!BE$6:BE$271,MATCH(totalExpenditure!$A143,gDP!$B$6:$B$271))=0,"",INDEX([2]pivotTable!AP$3:AP$308,MATCH(totalExpenditure!$A143,[2]pivotTable!$A$3:$A$308,0))/100*INDEX(gDP!BE$6:BE$271,MATCH(totalExpenditure!$A143,gDP!$B$6:$B$271)))</f>
        <v>1253960460.6657913</v>
      </c>
      <c r="AQ143" s="77">
        <f>IF(INDEX([2]pivotTable!AQ$3:AQ$308,MATCH(totalExpenditure!$A143,[2]pivotTable!$A$3:$A$308,0))/100*INDEX(gDP!BF$6:BF$271,MATCH(totalExpenditure!$A143,gDP!$B$6:$B$271))=0,"",INDEX([2]pivotTable!AQ$3:AQ$308,MATCH(totalExpenditure!$A143,[2]pivotTable!$A$3:$A$308,0))/100*INDEX(gDP!BF$6:BF$271,MATCH(totalExpenditure!$A143,gDP!$B$6:$B$271)))</f>
        <v>1316709886.6617362</v>
      </c>
      <c r="AR143" s="77">
        <f>IF(INDEX([2]pivotTable!AR$3:AR$308,MATCH(totalExpenditure!$A143,[2]pivotTable!$A$3:$A$308,0))/100*INDEX(gDP!BG$6:BG$271,MATCH(totalExpenditure!$A143,gDP!$B$6:$B$271))=0,"",INDEX([2]pivotTable!AR$3:AR$308,MATCH(totalExpenditure!$A143,[2]pivotTable!$A$3:$A$308,0))/100*INDEX(gDP!BG$6:BG$271,MATCH(totalExpenditure!$A143,gDP!$B$6:$B$271)))</f>
        <v>1493766496.4220607</v>
      </c>
      <c r="AS143" s="77">
        <f>IF(INDEX([2]pivotTable!AS$3:AS$308,MATCH(totalExpenditure!$A143,[2]pivotTable!$A$3:$A$308,0))/100*INDEX(gDP!BH$6:BH$271,MATCH(totalExpenditure!$A143,gDP!$B$6:$B$271))=0,"",INDEX([2]pivotTable!AS$3:AS$308,MATCH(totalExpenditure!$A143,[2]pivotTable!$A$3:$A$308,0))/100*INDEX(gDP!BH$6:BH$271,MATCH(totalExpenditure!$A143,gDP!$B$6:$B$271)))</f>
        <v>1719847298.8547883</v>
      </c>
      <c r="AT143" s="77">
        <f>IF(INDEX([2]pivotTable!AT$3:AT$308,MATCH(totalExpenditure!$A143,[2]pivotTable!$A$3:$A$308,0))/100*INDEX(gDP!BI$6:BI$271,MATCH(totalExpenditure!$A143,gDP!$B$6:$B$271))=0,"",INDEX([2]pivotTable!AT$3:AT$308,MATCH(totalExpenditure!$A143,[2]pivotTable!$A$3:$A$308,0))/100*INDEX(gDP!BI$6:BI$271,MATCH(totalExpenditure!$A143,gDP!$B$6:$B$271)))</f>
        <v>1540214938.6021247</v>
      </c>
      <c r="AU143" s="77">
        <f>IF(INDEX([2]pivotTable!AU$3:AU$308,MATCH(totalExpenditure!$A143,[2]pivotTable!$A$3:$A$308,0))/100*INDEX(gDP!BJ$6:BJ$271,MATCH(totalExpenditure!$A143,gDP!$B$6:$B$271))=0,"",INDEX([2]pivotTable!AU$3:AU$308,MATCH(totalExpenditure!$A143,[2]pivotTable!$A$3:$A$308,0))/100*INDEX(gDP!BJ$6:BJ$271,MATCH(totalExpenditure!$A143,gDP!$B$6:$B$271)))</f>
        <v>1491144557.1963398</v>
      </c>
      <c r="AV143" s="77">
        <f>IF(INDEX([2]pivotTable!AV$3:AV$308,MATCH(totalExpenditure!$A143,[2]pivotTable!$A$3:$A$308,0))/100*INDEX(gDP!BK$6:BK$271,MATCH(totalExpenditure!$A143,gDP!$B$6:$B$271))=0,"",INDEX([2]pivotTable!AV$3:AV$308,MATCH(totalExpenditure!$A143,[2]pivotTable!$A$3:$A$308,0))/100*INDEX(gDP!BK$6:BK$271,MATCH(totalExpenditure!$A143,gDP!$B$6:$B$271)))</f>
        <v>1407958680.8917248</v>
      </c>
      <c r="AW143" s="77">
        <f>IF(INDEX([2]pivotTable!AW$3:AW$308,MATCH(totalExpenditure!$A143,[2]pivotTable!$A$3:$A$308,0))/100*INDEX(gDP!BL$6:BL$271,MATCH(totalExpenditure!$A143,gDP!$B$6:$B$271))=0,"",INDEX([2]pivotTable!AW$3:AW$308,MATCH(totalExpenditure!$A143,[2]pivotTable!$A$3:$A$308,0))/100*INDEX(gDP!BL$6:BL$271,MATCH(totalExpenditure!$A143,gDP!$B$6:$B$271)))</f>
        <v>1370830666.4997621</v>
      </c>
      <c r="AX143" s="77" t="str">
        <f>IF(INDEX([2]pivotTable!AX$3:AX$308,MATCH(totalExpenditure!$A143,[2]pivotTable!$A$3:$A$308,0))/100*INDEX(gDP!BM$6:BM$271,MATCH(totalExpenditure!$A143,gDP!$B$6:$B$271))=0,"",INDEX([2]pivotTable!AX$3:AX$308,MATCH(totalExpenditure!$A143,[2]pivotTable!$A$3:$A$308,0))/100*INDEX(gDP!BM$6:BM$271,MATCH(totalExpenditure!$A143,gDP!$B$6:$B$271)))</f>
        <v/>
      </c>
      <c r="AY143" s="77">
        <f>IF(INDEX([2]pivotTable!AY$3:AY$308,MATCH(totalExpenditure!$A143,[2]pivotTable!$A$3:$A$308,0))/100*INDEX(gDP!BN$6:BN$271,MATCH(totalExpenditure!$A143,gDP!$B$6:$B$271))=0,"",INDEX([2]pivotTable!AY$3:AY$308,MATCH(totalExpenditure!$A143,[2]pivotTable!$A$3:$A$308,0))/100*INDEX(gDP!BN$6:BN$271,MATCH(totalExpenditure!$A143,gDP!$B$6:$B$271)))</f>
        <v>1293696258.3321044</v>
      </c>
      <c r="AZ143" s="77" t="str">
        <f>IF(INDEX([2]pivotTable!AZ$3:AZ$308,MATCH(totalExpenditure!$A143,[2]pivotTable!$A$3:$A$308,0))/100*INDEX(gDP!BO$6:BO$271,MATCH(totalExpenditure!$A143,gDP!$B$6:$B$271))=0,"",INDEX([2]pivotTable!AZ$3:AZ$308,MATCH(totalExpenditure!$A143,[2]pivotTable!$A$3:$A$308,0))/100*INDEX(gDP!BO$6:BO$271,MATCH(totalExpenditure!$A143,gDP!$B$6:$B$271)))</f>
        <v/>
      </c>
      <c r="BA143" s="77" t="str">
        <f>IF(INDEX([2]pivotTable!B$310:B$615,MATCH(totalExpenditure!$A143,[2]pivotTable!$A$310:$A$615,0))/100*INDEX(gDP!Q$6:Q$271,MATCH(totalExpenditure!$A143,gDP!$B$6:$B$271))=0,"",INDEX([2]pivotTable!B$310:B$615,MATCH(totalExpenditure!$A143,[2]pivotTable!$A$310:$A$615,0))/100*INDEX(gDP!Q$6:Q$271,MATCH(totalExpenditure!$A143,gDP!$B$6:$B$271)))</f>
        <v/>
      </c>
      <c r="BB143" s="77" t="str">
        <f>IF(INDEX([2]pivotTable!C$310:C$615,MATCH(totalExpenditure!$A143,[2]pivotTable!$A$310:$A$615,0))/100*INDEX(gDP!R$6:R$271,MATCH(totalExpenditure!$A143,gDP!$B$6:$B$271))=0,"",INDEX([2]pivotTable!C$310:C$615,MATCH(totalExpenditure!$A143,[2]pivotTable!$A$310:$A$615,0))/100*INDEX(gDP!R$6:R$271,MATCH(totalExpenditure!$A143,gDP!$B$6:$B$271)))</f>
        <v/>
      </c>
      <c r="BC143" s="77" t="str">
        <f>IF(INDEX([2]pivotTable!D$310:D$615,MATCH(totalExpenditure!$A143,[2]pivotTable!$A$310:$A$615,0))/100*INDEX(gDP!S$6:S$271,MATCH(totalExpenditure!$A143,gDP!$B$6:$B$271))=0,"",INDEX([2]pivotTable!D$310:D$615,MATCH(totalExpenditure!$A143,[2]pivotTable!$A$310:$A$615,0))/100*INDEX(gDP!S$6:S$271,MATCH(totalExpenditure!$A143,gDP!$B$6:$B$271)))</f>
        <v/>
      </c>
      <c r="BD143" s="77" t="str">
        <f>IF(INDEX([2]pivotTable!E$310:E$615,MATCH(totalExpenditure!$A143,[2]pivotTable!$A$310:$A$615,0))/100*INDEX(gDP!T$6:T$271,MATCH(totalExpenditure!$A143,gDP!$B$6:$B$271))=0,"",INDEX([2]pivotTable!E$310:E$615,MATCH(totalExpenditure!$A143,[2]pivotTable!$A$310:$A$615,0))/100*INDEX(gDP!T$6:T$271,MATCH(totalExpenditure!$A143,gDP!$B$6:$B$271)))</f>
        <v/>
      </c>
      <c r="BE143" s="77" t="str">
        <f>IF(INDEX([2]pivotTable!F$310:F$615,MATCH(totalExpenditure!$A143,[2]pivotTable!$A$310:$A$615,0))/100*INDEX(gDP!U$6:U$271,MATCH(totalExpenditure!$A143,gDP!$B$6:$B$271))=0,"",INDEX([2]pivotTable!F$310:F$615,MATCH(totalExpenditure!$A143,[2]pivotTable!$A$310:$A$615,0))/100*INDEX(gDP!U$6:U$271,MATCH(totalExpenditure!$A143,gDP!$B$6:$B$271)))</f>
        <v/>
      </c>
      <c r="BF143" s="77" t="str">
        <f>IF(INDEX([2]pivotTable!G$310:G$615,MATCH(totalExpenditure!$A143,[2]pivotTable!$A$310:$A$615,0))/100*INDEX(gDP!V$6:V$271,MATCH(totalExpenditure!$A143,gDP!$B$6:$B$271))=0,"",INDEX([2]pivotTable!G$310:G$615,MATCH(totalExpenditure!$A143,[2]pivotTable!$A$310:$A$615,0))/100*INDEX(gDP!V$6:V$271,MATCH(totalExpenditure!$A143,gDP!$B$6:$B$271)))</f>
        <v/>
      </c>
      <c r="BG143" s="77" t="str">
        <f>IF(INDEX([2]pivotTable!H$310:H$615,MATCH(totalExpenditure!$A143,[2]pivotTable!$A$310:$A$615,0))/100*INDEX(gDP!W$6:W$271,MATCH(totalExpenditure!$A143,gDP!$B$6:$B$271))=0,"",INDEX([2]pivotTable!H$310:H$615,MATCH(totalExpenditure!$A143,[2]pivotTable!$A$310:$A$615,0))/100*INDEX(gDP!W$6:W$271,MATCH(totalExpenditure!$A143,gDP!$B$6:$B$271)))</f>
        <v/>
      </c>
      <c r="BH143" s="77" t="str">
        <f>IF(INDEX([2]pivotTable!I$310:I$615,MATCH(totalExpenditure!$A143,[2]pivotTable!$A$310:$A$615,0))/100*INDEX(gDP!X$6:X$271,MATCH(totalExpenditure!$A143,gDP!$B$6:$B$271))=0,"",INDEX([2]pivotTable!I$310:I$615,MATCH(totalExpenditure!$A143,[2]pivotTable!$A$310:$A$615,0))/100*INDEX(gDP!X$6:X$271,MATCH(totalExpenditure!$A143,gDP!$B$6:$B$271)))</f>
        <v/>
      </c>
      <c r="BI143" s="77" t="str">
        <f>IF(INDEX([2]pivotTable!J$310:J$615,MATCH(totalExpenditure!$A143,[2]pivotTable!$A$310:$A$615,0))/100*INDEX(gDP!Y$6:Y$271,MATCH(totalExpenditure!$A143,gDP!$B$6:$B$271))=0,"",INDEX([2]pivotTable!J$310:J$615,MATCH(totalExpenditure!$A143,[2]pivotTable!$A$310:$A$615,0))/100*INDEX(gDP!Y$6:Y$271,MATCH(totalExpenditure!$A143,gDP!$B$6:$B$271)))</f>
        <v/>
      </c>
      <c r="BJ143" s="77" t="str">
        <f>IF(INDEX([2]pivotTable!K$310:K$615,MATCH(totalExpenditure!$A143,[2]pivotTable!$A$310:$A$615,0))/100*INDEX(gDP!Z$6:Z$271,MATCH(totalExpenditure!$A143,gDP!$B$6:$B$271))=0,"",INDEX([2]pivotTable!K$310:K$615,MATCH(totalExpenditure!$A143,[2]pivotTable!$A$310:$A$615,0))/100*INDEX(gDP!Z$6:Z$271,MATCH(totalExpenditure!$A143,gDP!$B$6:$B$271)))</f>
        <v/>
      </c>
      <c r="BK143" s="77" t="str">
        <f>IF(INDEX([2]pivotTable!L$310:L$615,MATCH(totalExpenditure!$A143,[2]pivotTable!$A$310:$A$615,0))/100*INDEX(gDP!AA$6:AA$271,MATCH(totalExpenditure!$A143,gDP!$B$6:$B$271))=0,"",INDEX([2]pivotTable!L$310:L$615,MATCH(totalExpenditure!$A143,[2]pivotTable!$A$310:$A$615,0))/100*INDEX(gDP!AA$6:AA$271,MATCH(totalExpenditure!$A143,gDP!$B$6:$B$271)))</f>
        <v/>
      </c>
      <c r="BL143" s="77" t="str">
        <f>IF(INDEX([2]pivotTable!M$310:M$615,MATCH(totalExpenditure!$A143,[2]pivotTable!$A$310:$A$615,0))/100*INDEX(gDP!AB$6:AB$271,MATCH(totalExpenditure!$A143,gDP!$B$6:$B$271))=0,"",INDEX([2]pivotTable!M$310:M$615,MATCH(totalExpenditure!$A143,[2]pivotTable!$A$310:$A$615,0))/100*INDEX(gDP!AB$6:AB$271,MATCH(totalExpenditure!$A143,gDP!$B$6:$B$271)))</f>
        <v/>
      </c>
      <c r="BM143" s="77" t="str">
        <f>IF(INDEX([2]pivotTable!N$310:N$615,MATCH(totalExpenditure!$A143,[2]pivotTable!$A$310:$A$615,0))/100*INDEX(gDP!AC$6:AC$271,MATCH(totalExpenditure!$A143,gDP!$B$6:$B$271))=0,"",INDEX([2]pivotTable!N$310:N$615,MATCH(totalExpenditure!$A143,[2]pivotTable!$A$310:$A$615,0))/100*INDEX(gDP!AC$6:AC$271,MATCH(totalExpenditure!$A143,gDP!$B$6:$B$271)))</f>
        <v/>
      </c>
      <c r="BN143" s="77" t="str">
        <f>IF(INDEX([2]pivotTable!O$310:O$615,MATCH(totalExpenditure!$A143,[2]pivotTable!$A$310:$A$615,0))/100*INDEX(gDP!AD$6:AD$271,MATCH(totalExpenditure!$A143,gDP!$B$6:$B$271))=0,"",INDEX([2]pivotTable!O$310:O$615,MATCH(totalExpenditure!$A143,[2]pivotTable!$A$310:$A$615,0))/100*INDEX(gDP!AD$6:AD$271,MATCH(totalExpenditure!$A143,gDP!$B$6:$B$271)))</f>
        <v/>
      </c>
      <c r="BO143" s="77" t="str">
        <f>IF(INDEX([2]pivotTable!P$310:P$615,MATCH(totalExpenditure!$A143,[2]pivotTable!$A$310:$A$615,0))/100*INDEX(gDP!AE$6:AE$271,MATCH(totalExpenditure!$A143,gDP!$B$6:$B$271))=0,"",INDEX([2]pivotTable!P$310:P$615,MATCH(totalExpenditure!$A143,[2]pivotTable!$A$310:$A$615,0))/100*INDEX(gDP!AE$6:AE$271,MATCH(totalExpenditure!$A143,gDP!$B$6:$B$271)))</f>
        <v/>
      </c>
      <c r="BP143" s="77" t="str">
        <f>IF(INDEX([2]pivotTable!Q$310:Q$615,MATCH(totalExpenditure!$A143,[2]pivotTable!$A$310:$A$615,0))/100*INDEX(gDP!AF$6:AF$271,MATCH(totalExpenditure!$A143,gDP!$B$6:$B$271))=0,"",INDEX([2]pivotTable!Q$310:Q$615,MATCH(totalExpenditure!$A143,[2]pivotTable!$A$310:$A$615,0))/100*INDEX(gDP!AF$6:AF$271,MATCH(totalExpenditure!$A143,gDP!$B$6:$B$271)))</f>
        <v/>
      </c>
      <c r="BQ143" s="77" t="str">
        <f>IF(INDEX([2]pivotTable!R$310:R$615,MATCH(totalExpenditure!$A143,[2]pivotTable!$A$310:$A$615,0))/100*INDEX(gDP!AG$6:AG$271,MATCH(totalExpenditure!$A143,gDP!$B$6:$B$271))=0,"",INDEX([2]pivotTable!R$310:R$615,MATCH(totalExpenditure!$A143,[2]pivotTable!$A$310:$A$615,0))/100*INDEX(gDP!AG$6:AG$271,MATCH(totalExpenditure!$A143,gDP!$B$6:$B$271)))</f>
        <v/>
      </c>
      <c r="BR143" s="77" t="str">
        <f>IF(INDEX([2]pivotTable!S$310:S$615,MATCH(totalExpenditure!$A143,[2]pivotTable!$A$310:$A$615,0))/100*INDEX(gDP!AH$6:AH$271,MATCH(totalExpenditure!$A143,gDP!$B$6:$B$271))=0,"",INDEX([2]pivotTable!S$310:S$615,MATCH(totalExpenditure!$A143,[2]pivotTable!$A$310:$A$615,0))/100*INDEX(gDP!AH$6:AH$271,MATCH(totalExpenditure!$A143,gDP!$B$6:$B$271)))</f>
        <v/>
      </c>
      <c r="BS143" s="77">
        <f>IF(INDEX([2]pivotTable!T$310:T$615,MATCH(totalExpenditure!$A143,[2]pivotTable!$A$310:$A$615,0))/100*INDEX(gDP!AI$6:AI$271,MATCH(totalExpenditure!$A143,gDP!$B$6:$B$271))=0,"",INDEX([2]pivotTable!T$310:T$615,MATCH(totalExpenditure!$A143,[2]pivotTable!$A$310:$A$615,0))/100*INDEX(gDP!AI$6:AI$271,MATCH(totalExpenditure!$A143,gDP!$B$6:$B$271)))</f>
        <v>134946859.71043435</v>
      </c>
      <c r="BT143" s="77">
        <f>IF(INDEX([2]pivotTable!U$310:U$615,MATCH(totalExpenditure!$A143,[2]pivotTable!$A$310:$A$615,0))/100*INDEX(gDP!AJ$6:AJ$271,MATCH(totalExpenditure!$A143,gDP!$B$6:$B$271))=0,"",INDEX([2]pivotTable!U$310:U$615,MATCH(totalExpenditure!$A143,[2]pivotTable!$A$310:$A$615,0))/100*INDEX(gDP!AJ$6:AJ$271,MATCH(totalExpenditure!$A143,gDP!$B$6:$B$271)))</f>
        <v>91803698.332124785</v>
      </c>
      <c r="BU143" s="77">
        <f>IF(INDEX([2]pivotTable!V$310:V$615,MATCH(totalExpenditure!$A143,[2]pivotTable!$A$310:$A$615,0))/100*INDEX(gDP!AK$6:AK$271,MATCH(totalExpenditure!$A143,gDP!$B$6:$B$271))=0,"",INDEX([2]pivotTable!V$310:V$615,MATCH(totalExpenditure!$A143,[2]pivotTable!$A$310:$A$615,0))/100*INDEX(gDP!AK$6:AK$271,MATCH(totalExpenditure!$A143,gDP!$B$6:$B$271)))</f>
        <v>97030116.358658507</v>
      </c>
      <c r="BV143" s="77">
        <f>IF(INDEX([2]pivotTable!W$310:W$615,MATCH(totalExpenditure!$A143,[2]pivotTable!$A$310:$A$615,0))/100*INDEX(gDP!AL$6:AL$271,MATCH(totalExpenditure!$A143,gDP!$B$6:$B$271))=0,"",INDEX([2]pivotTable!W$310:W$615,MATCH(totalExpenditure!$A143,[2]pivotTable!$A$310:$A$615,0))/100*INDEX(gDP!AL$6:AL$271,MATCH(totalExpenditure!$A143,gDP!$B$6:$B$271)))</f>
        <v>90980380.794702083</v>
      </c>
      <c r="BW143" s="77">
        <f>IF(INDEX([2]pivotTable!X$310:X$615,MATCH(totalExpenditure!$A143,[2]pivotTable!$A$310:$A$615,0))/100*INDEX(gDP!AM$6:AM$271,MATCH(totalExpenditure!$A143,gDP!$B$6:$B$271))=0,"",INDEX([2]pivotTable!X$310:X$615,MATCH(totalExpenditure!$A143,[2]pivotTable!$A$310:$A$615,0))/100*INDEX(gDP!AM$6:AM$271,MATCH(totalExpenditure!$A143,gDP!$B$6:$B$271)))</f>
        <v>116004281.66734076</v>
      </c>
      <c r="BX143" s="77">
        <f>IF(INDEX([2]pivotTable!Y$310:Y$615,MATCH(totalExpenditure!$A143,[2]pivotTable!$A$310:$A$615,0))/100*INDEX(gDP!AN$6:AN$271,MATCH(totalExpenditure!$A143,gDP!$B$6:$B$271))=0,"",INDEX([2]pivotTable!Y$310:Y$615,MATCH(totalExpenditure!$A143,[2]pivotTable!$A$310:$A$615,0))/100*INDEX(gDP!AN$6:AN$271,MATCH(totalExpenditure!$A143,gDP!$B$6:$B$271)))</f>
        <v>126388066.34146331</v>
      </c>
      <c r="BY143" s="77">
        <f>IF(INDEX([2]pivotTable!Z$310:Z$615,MATCH(totalExpenditure!$A143,[2]pivotTable!$A$310:$A$615,0))/100*INDEX(gDP!AO$6:AO$271,MATCH(totalExpenditure!$A143,gDP!$B$6:$B$271))=0,"",INDEX([2]pivotTable!Z$310:Z$615,MATCH(totalExpenditure!$A143,[2]pivotTable!$A$310:$A$615,0))/100*INDEX(gDP!AO$6:AO$271,MATCH(totalExpenditure!$A143,gDP!$B$6:$B$271)))</f>
        <v>101453490.13931625</v>
      </c>
      <c r="BZ143" s="77">
        <f>IF(INDEX([2]pivotTable!AA$310:AA$615,MATCH(totalExpenditure!$A143,[2]pivotTable!$A$310:$A$615,0))/100*INDEX(gDP!AP$6:AP$271,MATCH(totalExpenditure!$A143,gDP!$B$6:$B$271))=0,"",INDEX([2]pivotTable!AA$310:AA$615,MATCH(totalExpenditure!$A143,[2]pivotTable!$A$310:$A$615,0))/100*INDEX(gDP!AP$6:AP$271,MATCH(totalExpenditure!$A143,gDP!$B$6:$B$271)))</f>
        <v>110170971.35107644</v>
      </c>
      <c r="CA143" s="77">
        <f>IF(INDEX([2]pivotTable!AB$310:AB$615,MATCH(totalExpenditure!$A143,[2]pivotTable!$A$310:$A$615,0))/100*INDEX(gDP!AQ$6:AQ$271,MATCH(totalExpenditure!$A143,gDP!$B$6:$B$271))=0,"",INDEX([2]pivotTable!AB$310:AB$615,MATCH(totalExpenditure!$A143,[2]pivotTable!$A$310:$A$615,0))/100*INDEX(gDP!AQ$6:AQ$271,MATCH(totalExpenditure!$A143,gDP!$B$6:$B$271)))</f>
        <v>107405815.36074445</v>
      </c>
      <c r="CB143" s="77">
        <f>IF(INDEX([2]pivotTable!AC$310:AC$615,MATCH(totalExpenditure!$A143,[2]pivotTable!$A$310:$A$615,0))/100*INDEX(gDP!AR$6:AR$271,MATCH(totalExpenditure!$A143,gDP!$B$6:$B$271))=0,"",INDEX([2]pivotTable!AC$310:AC$615,MATCH(totalExpenditure!$A143,[2]pivotTable!$A$310:$A$615,0))/100*INDEX(gDP!AR$6:AR$271,MATCH(totalExpenditure!$A143,gDP!$B$6:$B$271)))</f>
        <v>100200498.30124544</v>
      </c>
      <c r="CC143" s="77">
        <f>IF(INDEX([2]pivotTable!AD$310:AD$615,MATCH(totalExpenditure!$A143,[2]pivotTable!$A$310:$A$615,0))/100*INDEX(gDP!AS$6:AS$271,MATCH(totalExpenditure!$A143,gDP!$B$6:$B$271))=0,"",INDEX([2]pivotTable!AD$310:AD$615,MATCH(totalExpenditure!$A143,[2]pivotTable!$A$310:$A$615,0))/100*INDEX(gDP!AS$6:AS$271,MATCH(totalExpenditure!$A143,gDP!$B$6:$B$271)))</f>
        <v>146977327.61978942</v>
      </c>
      <c r="CD143" s="77">
        <f>IF(INDEX([2]pivotTable!AE$310:AE$615,MATCH(totalExpenditure!$A143,[2]pivotTable!$A$310:$A$615,0))/100*INDEX(gDP!AT$6:AT$271,MATCH(totalExpenditure!$A143,gDP!$B$6:$B$271))=0,"",INDEX([2]pivotTable!AE$310:AE$615,MATCH(totalExpenditure!$A143,[2]pivotTable!$A$310:$A$615,0))/100*INDEX(gDP!AT$6:AT$271,MATCH(totalExpenditure!$A143,gDP!$B$6:$B$271)))</f>
        <v>129147981.19964206</v>
      </c>
      <c r="CE143" s="77">
        <f>IF(INDEX([2]pivotTable!AF$310:AF$615,MATCH(totalExpenditure!$A143,[2]pivotTable!$A$310:$A$615,0))/100*INDEX(gDP!AU$6:AU$271,MATCH(totalExpenditure!$A143,gDP!$B$6:$B$271))=0,"",INDEX([2]pivotTable!AF$310:AF$615,MATCH(totalExpenditure!$A143,[2]pivotTable!$A$310:$A$615,0))/100*INDEX(gDP!AU$6:AU$271,MATCH(totalExpenditure!$A143,gDP!$B$6:$B$271)))</f>
        <v>127331324.48254219</v>
      </c>
      <c r="CF143" s="77">
        <f>IF(INDEX([2]pivotTable!AG$310:AG$615,MATCH(totalExpenditure!$A143,[2]pivotTable!$A$310:$A$615,0))/100*INDEX(gDP!AV$6:AV$271,MATCH(totalExpenditure!$A143,gDP!$B$6:$B$271))=0,"",INDEX([2]pivotTable!AG$310:AG$615,MATCH(totalExpenditure!$A143,[2]pivotTable!$A$310:$A$615,0))/100*INDEX(gDP!AV$6:AV$271,MATCH(totalExpenditure!$A143,gDP!$B$6:$B$271)))</f>
        <v>130284181.51678418</v>
      </c>
      <c r="CG143" s="77">
        <f>IF(INDEX([2]pivotTable!AH$310:AH$615,MATCH(totalExpenditure!$A143,[2]pivotTable!$A$310:$A$615,0))/100*INDEX(gDP!AW$6:AW$271,MATCH(totalExpenditure!$A143,gDP!$B$6:$B$271))=0,"",INDEX([2]pivotTable!AH$310:AH$615,MATCH(totalExpenditure!$A143,[2]pivotTable!$A$310:$A$615,0))/100*INDEX(gDP!AW$6:AW$271,MATCH(totalExpenditure!$A143,gDP!$B$6:$B$271)))</f>
        <v>142571428.99495965</v>
      </c>
      <c r="CH143" s="77">
        <f>IF(INDEX([2]pivotTable!AI$310:AI$615,MATCH(totalExpenditure!$A143,[2]pivotTable!$A$310:$A$615,0))/100*INDEX(gDP!AX$6:AX$271,MATCH(totalExpenditure!$A143,gDP!$B$6:$B$271))=0,"",INDEX([2]pivotTable!AI$310:AI$615,MATCH(totalExpenditure!$A143,[2]pivotTable!$A$310:$A$615,0))/100*INDEX(gDP!AX$6:AX$271,MATCH(totalExpenditure!$A143,gDP!$B$6:$B$271)))</f>
        <v>173281116.41791031</v>
      </c>
      <c r="CI143" s="77">
        <f>IF(INDEX([2]pivotTable!AJ$310:AJ$615,MATCH(totalExpenditure!$A143,[2]pivotTable!$A$310:$A$615,0))/100*INDEX(gDP!AY$6:AY$271,MATCH(totalExpenditure!$A143,gDP!$B$6:$B$271))=0,"",INDEX([2]pivotTable!AJ$310:AJ$615,MATCH(totalExpenditure!$A143,[2]pivotTable!$A$310:$A$615,0))/100*INDEX(gDP!AY$6:AY$271,MATCH(totalExpenditure!$A143,gDP!$B$6:$B$271)))</f>
        <v>203614577.32257935</v>
      </c>
      <c r="CJ143" s="77">
        <f>IF(INDEX([2]pivotTable!AK$310:AK$615,MATCH(totalExpenditure!$A143,[2]pivotTable!$A$310:$A$615,0))/100*INDEX(gDP!AZ$6:AZ$271,MATCH(totalExpenditure!$A143,gDP!$B$6:$B$271))=0,"",INDEX([2]pivotTable!AK$310:AK$615,MATCH(totalExpenditure!$A143,[2]pivotTable!$A$310:$A$615,0))/100*INDEX(gDP!AZ$6:AZ$271,MATCH(totalExpenditure!$A143,gDP!$B$6:$B$271)))</f>
        <v>249096838.45526403</v>
      </c>
      <c r="CK143" s="77">
        <f>IF(INDEX([2]pivotTable!AL$310:AL$615,MATCH(totalExpenditure!$A143,[2]pivotTable!$A$310:$A$615,0))/100*INDEX(gDP!BA$6:BA$271,MATCH(totalExpenditure!$A143,gDP!$B$6:$B$271))=0,"",INDEX([2]pivotTable!AL$310:AL$615,MATCH(totalExpenditure!$A143,[2]pivotTable!$A$310:$A$615,0))/100*INDEX(gDP!BA$6:BA$271,MATCH(totalExpenditure!$A143,gDP!$B$6:$B$271)))</f>
        <v>321639227.09857351</v>
      </c>
      <c r="CL143" s="77">
        <f>IF(INDEX([2]pivotTable!AM$310:AM$615,MATCH(totalExpenditure!$A143,[2]pivotTable!$A$310:$A$615,0))/100*INDEX(gDP!BB$6:BB$271,MATCH(totalExpenditure!$A143,gDP!$B$6:$B$271))=0,"",INDEX([2]pivotTable!AM$310:AM$615,MATCH(totalExpenditure!$A143,[2]pivotTable!$A$310:$A$615,0))/100*INDEX(gDP!BB$6:BB$271,MATCH(totalExpenditure!$A143,gDP!$B$6:$B$271)))</f>
        <v>319703303.10684937</v>
      </c>
      <c r="CM143" s="77">
        <f>IF(INDEX([2]pivotTable!AN$310:AN$615,MATCH(totalExpenditure!$A143,[2]pivotTable!$A$310:$A$615,0))/100*INDEX(gDP!BC$6:BC$271,MATCH(totalExpenditure!$A143,gDP!$B$6:$B$271))=0,"",INDEX([2]pivotTable!AN$310:AN$615,MATCH(totalExpenditure!$A143,[2]pivotTable!$A$310:$A$615,0))/100*INDEX(gDP!BC$6:BC$271,MATCH(totalExpenditure!$A143,gDP!$B$6:$B$271)))</f>
        <v>410453127.57198393</v>
      </c>
      <c r="CN143" s="77">
        <f>IF(INDEX([2]pivotTable!AO$310:AO$615,MATCH(totalExpenditure!$A143,[2]pivotTable!$A$310:$A$615,0))/100*INDEX(gDP!BD$6:BD$271,MATCH(totalExpenditure!$A143,gDP!$B$6:$B$271))=0,"",INDEX([2]pivotTable!AO$310:AO$615,MATCH(totalExpenditure!$A143,[2]pivotTable!$A$310:$A$615,0))/100*INDEX(gDP!BD$6:BD$271,MATCH(totalExpenditure!$A143,gDP!$B$6:$B$271)))</f>
        <v>420070361.07235485</v>
      </c>
      <c r="CO143" s="77">
        <f>IF(INDEX([2]pivotTable!AP$310:AP$615,MATCH(totalExpenditure!$A143,[2]pivotTable!$A$310:$A$615,0))/100*INDEX(gDP!BE$6:BE$271,MATCH(totalExpenditure!$A143,gDP!$B$6:$B$271))=0,"",INDEX([2]pivotTable!AP$310:AP$615,MATCH(totalExpenditure!$A143,[2]pivotTable!$A$310:$A$615,0))/100*INDEX(gDP!BE$6:BE$271,MATCH(totalExpenditure!$A143,gDP!$B$6:$B$271)))</f>
        <v>380414971.21321762</v>
      </c>
      <c r="CP143" s="77">
        <f>IF(INDEX([2]pivotTable!AQ$310:AQ$615,MATCH(totalExpenditure!$A143,[2]pivotTable!$A$310:$A$615,0))/100*INDEX(gDP!BF$6:BF$271,MATCH(totalExpenditure!$A143,gDP!$B$6:$B$271))=0,"",INDEX([2]pivotTable!AQ$310:AQ$615,MATCH(totalExpenditure!$A143,[2]pivotTable!$A$310:$A$615,0))/100*INDEX(gDP!BF$6:BF$271,MATCH(totalExpenditure!$A143,gDP!$B$6:$B$271)))</f>
        <v>369602775.20329434</v>
      </c>
      <c r="CQ143" s="77">
        <f>IF(INDEX([2]pivotTable!AR$310:AR$615,MATCH(totalExpenditure!$A143,[2]pivotTable!$A$310:$A$615,0))/100*INDEX(gDP!BG$6:BG$271,MATCH(totalExpenditure!$A143,gDP!$B$6:$B$271))=0,"",INDEX([2]pivotTable!AR$310:AR$615,MATCH(totalExpenditure!$A143,[2]pivotTable!$A$310:$A$615,0))/100*INDEX(gDP!BG$6:BG$271,MATCH(totalExpenditure!$A143,gDP!$B$6:$B$271)))</f>
        <v>528182628.56912637</v>
      </c>
      <c r="CR143" s="77">
        <f>IF(INDEX([2]pivotTable!AS$310:AS$615,MATCH(totalExpenditure!$A143,[2]pivotTable!$A$310:$A$615,0))/100*INDEX(gDP!BH$6:BH$271,MATCH(totalExpenditure!$A143,gDP!$B$6:$B$271))=0,"",INDEX([2]pivotTable!AS$310:AS$615,MATCH(totalExpenditure!$A143,[2]pivotTable!$A$310:$A$615,0))/100*INDEX(gDP!BH$6:BH$271,MATCH(totalExpenditure!$A143,gDP!$B$6:$B$271)))</f>
        <v>578958496.64418626</v>
      </c>
      <c r="CS143" s="77">
        <f>IF(INDEX([2]pivotTable!AT$310:AT$615,MATCH(totalExpenditure!$A143,[2]pivotTable!$A$310:$A$615,0))/100*INDEX(gDP!BI$6:BI$271,MATCH(totalExpenditure!$A143,gDP!$B$6:$B$271))=0,"",INDEX([2]pivotTable!AT$310:AT$615,MATCH(totalExpenditure!$A143,[2]pivotTable!$A$310:$A$615,0))/100*INDEX(gDP!BI$6:BI$271,MATCH(totalExpenditure!$A143,gDP!$B$6:$B$271)))</f>
        <v>572079834.33793211</v>
      </c>
      <c r="CT143" s="77">
        <f>IF(INDEX([2]pivotTable!AU$310:AU$615,MATCH(totalExpenditure!$A143,[2]pivotTable!$A$310:$A$615,0))/100*INDEX(gDP!BJ$6:BJ$271,MATCH(totalExpenditure!$A143,gDP!$B$6:$B$271))=0,"",INDEX([2]pivotTable!AU$310:AU$615,MATCH(totalExpenditure!$A143,[2]pivotTable!$A$310:$A$615,0))/100*INDEX(gDP!BJ$6:BJ$271,MATCH(totalExpenditure!$A143,gDP!$B$6:$B$271)))</f>
        <v>585132674.34286749</v>
      </c>
      <c r="CU143" s="77">
        <f>IF(INDEX([2]pivotTable!AV$310:AV$615,MATCH(totalExpenditure!$A143,[2]pivotTable!$A$310:$A$615,0))/100*INDEX(gDP!BK$6:BK$271,MATCH(totalExpenditure!$A143,gDP!$B$6:$B$271))=0,"",INDEX([2]pivotTable!AV$310:AV$615,MATCH(totalExpenditure!$A143,[2]pivotTable!$A$310:$A$615,0))/100*INDEX(gDP!BK$6:BK$271,MATCH(totalExpenditure!$A143,gDP!$B$6:$B$271)))</f>
        <v>566963227.20472133</v>
      </c>
      <c r="CV143" s="77">
        <f>IF(INDEX([2]pivotTable!AW$310:AW$615,MATCH(totalExpenditure!$A143,[2]pivotTable!$A$310:$A$615,0))/100*INDEX(gDP!BL$6:BL$271,MATCH(totalExpenditure!$A143,gDP!$B$6:$B$271))=0,"",INDEX([2]pivotTable!AW$310:AW$615,MATCH(totalExpenditure!$A143,[2]pivotTable!$A$310:$A$615,0))/100*INDEX(gDP!BL$6:BL$271,MATCH(totalExpenditure!$A143,gDP!$B$6:$B$271)))</f>
        <v>507385376.56160021</v>
      </c>
      <c r="CW143" s="77" t="str">
        <f>IF(INDEX([2]pivotTable!AX$310:AX$615,MATCH(totalExpenditure!$A143,[2]pivotTable!$A$310:$A$615,0))/100*INDEX(gDP!BM$6:BM$271,MATCH(totalExpenditure!$A143,gDP!$B$6:$B$271))=0,"",INDEX([2]pivotTable!AX$310:AX$615,MATCH(totalExpenditure!$A143,[2]pivotTable!$A$310:$A$615,0))/100*INDEX(gDP!BM$6:BM$271,MATCH(totalExpenditure!$A143,gDP!$B$6:$B$271)))</f>
        <v/>
      </c>
      <c r="CX143" s="77">
        <f>IF(INDEX([2]pivotTable!AY$310:AY$615,MATCH(totalExpenditure!$A143,[2]pivotTable!$A$310:$A$615,0))/100*INDEX(gDP!BN$6:BN$271,MATCH(totalExpenditure!$A143,gDP!$B$6:$B$271))=0,"",INDEX([2]pivotTable!AY$310:AY$615,MATCH(totalExpenditure!$A143,[2]pivotTable!$A$310:$A$615,0))/100*INDEX(gDP!BN$6:BN$271,MATCH(totalExpenditure!$A143,gDP!$B$6:$B$271)))</f>
        <v>567099729.67982662</v>
      </c>
      <c r="CY143" s="77" t="str">
        <f>IF(INDEX([2]pivotTable!AZ$310:AZ$615,MATCH(totalExpenditure!$A143,[2]pivotTable!$A$310:$A$615,0))/100*INDEX(gDP!BO$6:BO$271,MATCH(totalExpenditure!$A143,gDP!$B$6:$B$271))=0,"",INDEX([2]pivotTable!AZ$310:AZ$615,MATCH(totalExpenditure!$A143,[2]pivotTable!$A$310:$A$615,0))/100*INDEX(gDP!BO$6:BO$271,MATCH(totalExpenditure!$A143,gDP!$B$6:$B$271)))</f>
        <v/>
      </c>
      <c r="CZ143" s="77" t="str">
        <f>IF(B143="","",IF(BA143="","",B143-B143+INDEX(gDP!Q$6:Q$271,MATCH(totalExpenditure!$A143,gDP!$B$6:$B$271))))</f>
        <v/>
      </c>
      <c r="DA143" s="77" t="str">
        <f>IF(C143="","",IF(BB143="","",C143-C143+INDEX(gDP!R$6:R$271,MATCH(totalExpenditure!$A143,gDP!$B$6:$B$271))))</f>
        <v/>
      </c>
      <c r="DB143" s="77" t="str">
        <f>IF(D143="","",IF(BC143="","",D143-D143+INDEX(gDP!S$6:S$271,MATCH(totalExpenditure!$A143,gDP!$B$6:$B$271))))</f>
        <v/>
      </c>
      <c r="DC143" s="77" t="str">
        <f>IF(E143="","",IF(BD143="","",E143-E143+INDEX(gDP!T$6:T$271,MATCH(totalExpenditure!$A143,gDP!$B$6:$B$271))))</f>
        <v/>
      </c>
      <c r="DD143" s="77" t="str">
        <f>IF(F143="","",IF(BE143="","",F143-F143+INDEX(gDP!U$6:U$271,MATCH(totalExpenditure!$A143,gDP!$B$6:$B$271))))</f>
        <v/>
      </c>
      <c r="DE143" s="77" t="str">
        <f>IF(G143="","",IF(BF143="","",G143-G143+INDEX(gDP!V$6:V$271,MATCH(totalExpenditure!$A143,gDP!$B$6:$B$271))))</f>
        <v/>
      </c>
      <c r="DF143" s="77" t="str">
        <f>IF(H143="","",IF(BG143="","",H143-H143+INDEX(gDP!W$6:W$271,MATCH(totalExpenditure!$A143,gDP!$B$6:$B$271))))</f>
        <v/>
      </c>
      <c r="DG143" s="77" t="str">
        <f>IF(I143="","",IF(BH143="","",I143-I143+INDEX(gDP!X$6:X$271,MATCH(totalExpenditure!$A143,gDP!$B$6:$B$271))))</f>
        <v/>
      </c>
      <c r="DH143" s="77" t="str">
        <f>IF(J143="","",IF(BI143="","",J143-J143+INDEX(gDP!Y$6:Y$271,MATCH(totalExpenditure!$A143,gDP!$B$6:$B$271))))</f>
        <v/>
      </c>
      <c r="DI143" s="77" t="str">
        <f>IF(K143="","",IF(BJ143="","",K143-K143+INDEX(gDP!Z$6:Z$271,MATCH(totalExpenditure!$A143,gDP!$B$6:$B$271))))</f>
        <v/>
      </c>
      <c r="DJ143" s="77" t="str">
        <f>IF(L143="","",IF(BK143="","",L143-L143+INDEX(gDP!AA$6:AA$271,MATCH(totalExpenditure!$A143,gDP!$B$6:$B$271))))</f>
        <v/>
      </c>
      <c r="DK143" s="77" t="str">
        <f>IF(M143="","",IF(BL143="","",M143-M143+INDEX(gDP!AB$6:AB$271,MATCH(totalExpenditure!$A143,gDP!$B$6:$B$271))))</f>
        <v/>
      </c>
      <c r="DL143" s="77" t="str">
        <f>IF(N143="","",IF(BM143="","",N143-N143+INDEX(gDP!AC$6:AC$271,MATCH(totalExpenditure!$A143,gDP!$B$6:$B$271))))</f>
        <v/>
      </c>
      <c r="DM143" s="77" t="str">
        <f>IF(O143="","",IF(BN143="","",O143-O143+INDEX(gDP!AD$6:AD$271,MATCH(totalExpenditure!$A143,gDP!$B$6:$B$271))))</f>
        <v/>
      </c>
      <c r="DN143" s="77" t="str">
        <f>IF(P143="","",IF(BO143="","",P143-P143+INDEX(gDP!AE$6:AE$271,MATCH(totalExpenditure!$A143,gDP!$B$6:$B$271))))</f>
        <v/>
      </c>
      <c r="DO143" s="77" t="str">
        <f>IF(Q143="","",IF(BP143="","",Q143-Q143+INDEX(gDP!AF$6:AF$271,MATCH(totalExpenditure!$A143,gDP!$B$6:$B$271))))</f>
        <v/>
      </c>
      <c r="DP143" s="77" t="str">
        <f>IF(R143="","",IF(BQ143="","",R143-R143+INDEX(gDP!AG$6:AG$271,MATCH(totalExpenditure!$A143,gDP!$B$6:$B$271))))</f>
        <v/>
      </c>
      <c r="DQ143" s="77" t="str">
        <f>IF(S143="","",IF(BR143="","",S143-S143+INDEX(gDP!AH$6:AH$271,MATCH(totalExpenditure!$A143,gDP!$B$6:$B$271))))</f>
        <v/>
      </c>
      <c r="DR143" s="77">
        <f>IF(T143="","",IF(BS143="","",T143-T143+INDEX(gDP!AI$6:AI$271,MATCH(totalExpenditure!$A143,gDP!$B$6:$B$271))))</f>
        <v>8032551173.24014</v>
      </c>
      <c r="DS143" s="77">
        <f>IF(U143="","",IF(BT143="","",U143-U143+INDEX(gDP!AJ$6:AJ$271,MATCH(totalExpenditure!$A143,gDP!$B$6:$B$271))))</f>
        <v>9000362581.5808601</v>
      </c>
      <c r="DT143" s="77">
        <f>IF(V143="","",IF(BU143="","",V143-V143+INDEX(gDP!AK$6:AK$271,MATCH(totalExpenditure!$A143,gDP!$B$6:$B$271))))</f>
        <v>9703011635.8658504</v>
      </c>
      <c r="DU143" s="77">
        <f>IF(W143="","",IF(BV143="","",W143-W143+INDEX(gDP!AL$6:AL$271,MATCH(totalExpenditure!$A143,gDP!$B$6:$B$271))))</f>
        <v>10338679635.7616</v>
      </c>
      <c r="DV143" s="77">
        <f>IF(X143="","",IF(BW143="","",X143-X143+INDEX(gDP!AM$6:AM$271,MATCH(totalExpenditure!$A143,gDP!$B$6:$B$271))))</f>
        <v>11717604208.8223</v>
      </c>
      <c r="DW143" s="77">
        <f>IF(Y143="","",IF(BX143="","",Y143-Y143+INDEX(gDP!AN$6:AN$271,MATCH(totalExpenditure!$A143,gDP!$B$6:$B$271))))</f>
        <v>13029697560.975599</v>
      </c>
      <c r="DX143" s="77">
        <f>IF(Z143="","",IF(BY143="","",Z143-Z143+INDEX(gDP!AO$6:AO$271,MATCH(totalExpenditure!$A143,gDP!$B$6:$B$271))))</f>
        <v>13897738375.2488</v>
      </c>
      <c r="DY143" s="77">
        <f>IF(AA143="","",IF(BZ143="","",AA143-AA143+INDEX(gDP!AP$6:AP$271,MATCH(totalExpenditure!$A143,gDP!$B$6:$B$271))))</f>
        <v>15091913883.709101</v>
      </c>
      <c r="DZ143" s="77">
        <f>IF(AB143="","",IF(CA143="","",AB143-AB143+INDEX(gDP!AQ$6:AQ$271,MATCH(totalExpenditure!$A143,gDP!$B$6:$B$271))))</f>
        <v>15794972847.168301</v>
      </c>
      <c r="EA143" s="77">
        <f>IF(AC143="","",IF(CB143="","",AC143-AC143+INDEX(gDP!AR$6:AR$271,MATCH(totalExpenditure!$A143,gDP!$B$6:$B$271))))</f>
        <v>15656327859.569599</v>
      </c>
      <c r="EB143" s="77">
        <f>IF(AD143="","",IF(CC143="","",AD143-AD143+INDEX(gDP!AS$6:AS$271,MATCH(totalExpenditure!$A143,gDP!$B$6:$B$271))))</f>
        <v>16330814179.976601</v>
      </c>
      <c r="EC143" s="77">
        <f>IF(AE143="","",IF(CD143="","",AE143-AE143+INDEX(gDP!AT$6:AT$271,MATCH(totalExpenditure!$A143,gDP!$B$6:$B$271))))</f>
        <v>15749753804.8344</v>
      </c>
      <c r="ED143" s="77">
        <f>IF(AF143="","",IF(CE143="","",AF143-AF143+INDEX(gDP!AU$6:AU$271,MATCH(totalExpenditure!$A143,gDP!$B$6:$B$271))))</f>
        <v>16536535647.083401</v>
      </c>
      <c r="EE143" s="77">
        <f>IF(AG143="","",IF(CF143="","",AG143-AG143+INDEX(gDP!AV$6:AV$271,MATCH(totalExpenditure!$A143,gDP!$B$6:$B$271))))</f>
        <v>18881765437.215099</v>
      </c>
      <c r="EF143" s="77">
        <f>IF(AH143="","",IF(CG143="","",AH143-AH143+INDEX(gDP!AW$6:AW$271,MATCH(totalExpenditure!$A143,gDP!$B$6:$B$271))))</f>
        <v>20662525941.2985</v>
      </c>
      <c r="EG143" s="77">
        <f>IF(AI143="","",IF(CH143="","",AI143-AI143+INDEX(gDP!AX$6:AX$271,MATCH(totalExpenditure!$A143,gDP!$B$6:$B$271))))</f>
        <v>24405791044.7761</v>
      </c>
      <c r="EH143" s="77">
        <f>IF(AJ143="","",IF(CI143="","",AJ143-AJ143+INDEX(gDP!AY$6:AY$271,MATCH(totalExpenditure!$A143,gDP!$B$6:$B$271))))</f>
        <v>28279802405.913799</v>
      </c>
      <c r="EI143" s="77">
        <f>IF(AK143="","",IF(CJ143="","",AK143-AK143+INDEX(gDP!AZ$6:AZ$271,MATCH(totalExpenditure!$A143,gDP!$B$6:$B$271))))</f>
        <v>32350238760.423901</v>
      </c>
      <c r="EJ143" s="77">
        <f>IF(AL143="","",IF(CK143="","",AL143-AL143+INDEX(gDP!BA$6:BA$271,MATCH(totalExpenditure!$A143,gDP!$B$6:$B$271))))</f>
        <v>40713826215.0093</v>
      </c>
      <c r="EK143" s="77">
        <f>IF(AM143="","",IF(CL143="","",AM143-AM143+INDEX(gDP!BB$6:BB$271,MATCH(totalExpenditure!$A143,gDP!$B$6:$B$271))))</f>
        <v>42066224093.0065</v>
      </c>
      <c r="EL143" s="77">
        <f>IF(AN143="","",IF(CM143="","",AN143-AN143+INDEX(gDP!BC$6:BC$271,MATCH(totalExpenditure!$A143,gDP!$B$6:$B$271))))</f>
        <v>58636161081.711998</v>
      </c>
      <c r="EM143" s="77">
        <f>IF(AO143="","",IF(CN143="","",AO143-AO143+INDEX(gDP!BD$6:BD$271,MATCH(totalExpenditure!$A143,gDP!$B$6:$B$271))))</f>
        <v>67753284043.9282</v>
      </c>
      <c r="EN143" s="77">
        <f>IF(AP143="","",IF(CO143="","",AP143-AP143+INDEX(gDP!BE$6:BE$271,MATCH(totalExpenditure!$A143,gDP!$B$6:$B$271))))</f>
        <v>70447216891.336594</v>
      </c>
      <c r="EO143" s="77">
        <f>IF(AQ143="","",IF(CP143="","",AQ143-AQ143+INDEX(gDP!BF$6:BF$271,MATCH(totalExpenditure!$A143,gDP!$B$6:$B$271))))</f>
        <v>77000578167.352997</v>
      </c>
      <c r="EP143" s="77">
        <f>IF(AR143="","",IF(CQ143="","",AR143-AR143+INDEX(gDP!BG$6:BG$271,MATCH(totalExpenditure!$A143,gDP!$B$6:$B$271))))</f>
        <v>82528535713.925995</v>
      </c>
      <c r="EQ143" s="77">
        <f>IF(AS143="","",IF(CR143="","",AS143-AS143+INDEX(gDP!BH$6:BH$271,MATCH(totalExpenditure!$A143,gDP!$B$6:$B$271))))</f>
        <v>85140955388.850906</v>
      </c>
      <c r="ER143" s="77">
        <f>IF(AT143="","",IF(CS143="","",AT143-AT143+INDEX(gDP!BI$6:BI$271,MATCH(totalExpenditure!$A143,gDP!$B$6:$B$271))))</f>
        <v>88012282205.835693</v>
      </c>
      <c r="ES143" s="77">
        <f>IF(AU143="","",IF(CT143="","",AU143-AU143+INDEX(gDP!BJ$6:BJ$271,MATCH(totalExpenditure!$A143,gDP!$B$6:$B$271))))</f>
        <v>94376237797.236694</v>
      </c>
      <c r="ET143" s="77">
        <f>IF(AV143="","",IF(CU143="","",AV143-AV143+INDEX(gDP!BK$6:BK$271,MATCH(totalExpenditure!$A143,gDP!$B$6:$B$271))))</f>
        <v>94493871200.786896</v>
      </c>
      <c r="EU143" s="77">
        <f>IF(AW143="","",IF(CV143="","",AW143-AW143+INDEX(gDP!BL$6:BL$271,MATCH(totalExpenditure!$A143,gDP!$B$6:$B$271))))</f>
        <v>89014978344.140396</v>
      </c>
      <c r="EV143" s="77" t="str">
        <f>IF(AX143="","",IF(CW143="","",AX143-AX143+INDEX(gDP!BM$6:BM$271,MATCH(totalExpenditure!$A143,gDP!$B$6:$B$271))))</f>
        <v/>
      </c>
      <c r="EW143" s="77">
        <f>IF(AY143="","",IF(CX143="","",AY143-AY143+INDEX(gDP!BN$6:BN$271,MATCH(totalExpenditure!$A143,gDP!$B$6:$B$271))))</f>
        <v>88609332762.4729</v>
      </c>
      <c r="EX143" s="77" t="str">
        <f>IF(AZ143="","",IF(CY143="","",AZ143-AZ143+INDEX(gDP!BO$6:BO$271,MATCH(totalExpenditure!$A143,gDP!$B$6:$B$271))))</f>
        <v/>
      </c>
    </row>
    <row r="144" spans="1:154" x14ac:dyDescent="0.35">
      <c r="A144" t="s">
        <v>497</v>
      </c>
      <c r="B144" s="77" t="e">
        <f>IF(INDEX([2]pivotTable!B$3:B$308,MATCH(totalExpenditure!$A144,[2]pivotTable!$A$3:$A$308,0))/100*INDEX(gDP!Q$6:Q$271,MATCH(totalExpenditure!$A144,gDP!$B$6:$B$271))=0,"",INDEX([2]pivotTable!B$3:B$308,MATCH(totalExpenditure!$A144,[2]pivotTable!$A$3:$A$308,0))/100*INDEX(gDP!Q$6:Q$271,MATCH(totalExpenditure!$A144,gDP!$B$6:$B$271)))</f>
        <v>#N/A</v>
      </c>
      <c r="C144" s="77" t="e">
        <f>IF(INDEX([2]pivotTable!C$3:C$308,MATCH(totalExpenditure!$A144,[2]pivotTable!$A$3:$A$308,0))/100*INDEX(gDP!R$6:R$271,MATCH(totalExpenditure!$A144,gDP!$B$6:$B$271))=0,"",INDEX([2]pivotTable!C$3:C$308,MATCH(totalExpenditure!$A144,[2]pivotTable!$A$3:$A$308,0))/100*INDEX(gDP!R$6:R$271,MATCH(totalExpenditure!$A144,gDP!$B$6:$B$271)))</f>
        <v>#N/A</v>
      </c>
      <c r="D144" s="77" t="e">
        <f>IF(INDEX([2]pivotTable!D$3:D$308,MATCH(totalExpenditure!$A144,[2]pivotTable!$A$3:$A$308,0))/100*INDEX(gDP!S$6:S$271,MATCH(totalExpenditure!$A144,gDP!$B$6:$B$271))=0,"",INDEX([2]pivotTable!D$3:D$308,MATCH(totalExpenditure!$A144,[2]pivotTable!$A$3:$A$308,0))/100*INDEX(gDP!S$6:S$271,MATCH(totalExpenditure!$A144,gDP!$B$6:$B$271)))</f>
        <v>#N/A</v>
      </c>
      <c r="E144" s="77" t="e">
        <f>IF(INDEX([2]pivotTable!E$3:E$308,MATCH(totalExpenditure!$A144,[2]pivotTable!$A$3:$A$308,0))/100*INDEX(gDP!T$6:T$271,MATCH(totalExpenditure!$A144,gDP!$B$6:$B$271))=0,"",INDEX([2]pivotTable!E$3:E$308,MATCH(totalExpenditure!$A144,[2]pivotTable!$A$3:$A$308,0))/100*INDEX(gDP!T$6:T$271,MATCH(totalExpenditure!$A144,gDP!$B$6:$B$271)))</f>
        <v>#N/A</v>
      </c>
      <c r="F144" s="77" t="e">
        <f>IF(INDEX([2]pivotTable!F$3:F$308,MATCH(totalExpenditure!$A144,[2]pivotTable!$A$3:$A$308,0))/100*INDEX(gDP!U$6:U$271,MATCH(totalExpenditure!$A144,gDP!$B$6:$B$271))=0,"",INDEX([2]pivotTable!F$3:F$308,MATCH(totalExpenditure!$A144,[2]pivotTable!$A$3:$A$308,0))/100*INDEX(gDP!U$6:U$271,MATCH(totalExpenditure!$A144,gDP!$B$6:$B$271)))</f>
        <v>#N/A</v>
      </c>
      <c r="G144" s="77" t="e">
        <f>IF(INDEX([2]pivotTable!G$3:G$308,MATCH(totalExpenditure!$A144,[2]pivotTable!$A$3:$A$308,0))/100*INDEX(gDP!V$6:V$271,MATCH(totalExpenditure!$A144,gDP!$B$6:$B$271))=0,"",INDEX([2]pivotTable!G$3:G$308,MATCH(totalExpenditure!$A144,[2]pivotTable!$A$3:$A$308,0))/100*INDEX(gDP!V$6:V$271,MATCH(totalExpenditure!$A144,gDP!$B$6:$B$271)))</f>
        <v>#N/A</v>
      </c>
      <c r="H144" s="77" t="e">
        <f>IF(INDEX([2]pivotTable!H$3:H$308,MATCH(totalExpenditure!$A144,[2]pivotTable!$A$3:$A$308,0))/100*INDEX(gDP!W$6:W$271,MATCH(totalExpenditure!$A144,gDP!$B$6:$B$271))=0,"",INDEX([2]pivotTable!H$3:H$308,MATCH(totalExpenditure!$A144,[2]pivotTable!$A$3:$A$308,0))/100*INDEX(gDP!W$6:W$271,MATCH(totalExpenditure!$A144,gDP!$B$6:$B$271)))</f>
        <v>#N/A</v>
      </c>
      <c r="I144" s="77" t="e">
        <f>IF(INDEX([2]pivotTable!I$3:I$308,MATCH(totalExpenditure!$A144,[2]pivotTable!$A$3:$A$308,0))/100*INDEX(gDP!X$6:X$271,MATCH(totalExpenditure!$A144,gDP!$B$6:$B$271))=0,"",INDEX([2]pivotTable!I$3:I$308,MATCH(totalExpenditure!$A144,[2]pivotTable!$A$3:$A$308,0))/100*INDEX(gDP!X$6:X$271,MATCH(totalExpenditure!$A144,gDP!$B$6:$B$271)))</f>
        <v>#N/A</v>
      </c>
      <c r="J144" s="77" t="e">
        <f>IF(INDEX([2]pivotTable!J$3:J$308,MATCH(totalExpenditure!$A144,[2]pivotTable!$A$3:$A$308,0))/100*INDEX(gDP!Y$6:Y$271,MATCH(totalExpenditure!$A144,gDP!$B$6:$B$271))=0,"",INDEX([2]pivotTable!J$3:J$308,MATCH(totalExpenditure!$A144,[2]pivotTable!$A$3:$A$308,0))/100*INDEX(gDP!Y$6:Y$271,MATCH(totalExpenditure!$A144,gDP!$B$6:$B$271)))</f>
        <v>#N/A</v>
      </c>
      <c r="K144" s="77" t="e">
        <f>IF(INDEX([2]pivotTable!K$3:K$308,MATCH(totalExpenditure!$A144,[2]pivotTable!$A$3:$A$308,0))/100*INDEX(gDP!Z$6:Z$271,MATCH(totalExpenditure!$A144,gDP!$B$6:$B$271))=0,"",INDEX([2]pivotTable!K$3:K$308,MATCH(totalExpenditure!$A144,[2]pivotTable!$A$3:$A$308,0))/100*INDEX(gDP!Z$6:Z$271,MATCH(totalExpenditure!$A144,gDP!$B$6:$B$271)))</f>
        <v>#N/A</v>
      </c>
      <c r="L144" s="77" t="e">
        <f>IF(INDEX([2]pivotTable!L$3:L$308,MATCH(totalExpenditure!$A144,[2]pivotTable!$A$3:$A$308,0))/100*INDEX(gDP!AA$6:AA$271,MATCH(totalExpenditure!$A144,gDP!$B$6:$B$271))=0,"",INDEX([2]pivotTable!L$3:L$308,MATCH(totalExpenditure!$A144,[2]pivotTable!$A$3:$A$308,0))/100*INDEX(gDP!AA$6:AA$271,MATCH(totalExpenditure!$A144,gDP!$B$6:$B$271)))</f>
        <v>#N/A</v>
      </c>
      <c r="M144" s="77" t="e">
        <f>IF(INDEX([2]pivotTable!M$3:M$308,MATCH(totalExpenditure!$A144,[2]pivotTable!$A$3:$A$308,0))/100*INDEX(gDP!AB$6:AB$271,MATCH(totalExpenditure!$A144,gDP!$B$6:$B$271))=0,"",INDEX([2]pivotTable!M$3:M$308,MATCH(totalExpenditure!$A144,[2]pivotTable!$A$3:$A$308,0))/100*INDEX(gDP!AB$6:AB$271,MATCH(totalExpenditure!$A144,gDP!$B$6:$B$271)))</f>
        <v>#N/A</v>
      </c>
      <c r="N144" s="77" t="e">
        <f>IF(INDEX([2]pivotTable!N$3:N$308,MATCH(totalExpenditure!$A144,[2]pivotTable!$A$3:$A$308,0))/100*INDEX(gDP!AC$6:AC$271,MATCH(totalExpenditure!$A144,gDP!$B$6:$B$271))=0,"",INDEX([2]pivotTable!N$3:N$308,MATCH(totalExpenditure!$A144,[2]pivotTable!$A$3:$A$308,0))/100*INDEX(gDP!AC$6:AC$271,MATCH(totalExpenditure!$A144,gDP!$B$6:$B$271)))</f>
        <v>#N/A</v>
      </c>
      <c r="O144" s="77" t="e">
        <f>IF(INDEX([2]pivotTable!O$3:O$308,MATCH(totalExpenditure!$A144,[2]pivotTable!$A$3:$A$308,0))/100*INDEX(gDP!AD$6:AD$271,MATCH(totalExpenditure!$A144,gDP!$B$6:$B$271))=0,"",INDEX([2]pivotTable!O$3:O$308,MATCH(totalExpenditure!$A144,[2]pivotTable!$A$3:$A$308,0))/100*INDEX(gDP!AD$6:AD$271,MATCH(totalExpenditure!$A144,gDP!$B$6:$B$271)))</f>
        <v>#N/A</v>
      </c>
      <c r="P144" s="77" t="e">
        <f>IF(INDEX([2]pivotTable!P$3:P$308,MATCH(totalExpenditure!$A144,[2]pivotTable!$A$3:$A$308,0))/100*INDEX(gDP!AE$6:AE$271,MATCH(totalExpenditure!$A144,gDP!$B$6:$B$271))=0,"",INDEX([2]pivotTable!P$3:P$308,MATCH(totalExpenditure!$A144,[2]pivotTable!$A$3:$A$308,0))/100*INDEX(gDP!AE$6:AE$271,MATCH(totalExpenditure!$A144,gDP!$B$6:$B$271)))</f>
        <v>#N/A</v>
      </c>
      <c r="Q144" s="77" t="e">
        <f>IF(INDEX([2]pivotTable!Q$3:Q$308,MATCH(totalExpenditure!$A144,[2]pivotTable!$A$3:$A$308,0))/100*INDEX(gDP!AF$6:AF$271,MATCH(totalExpenditure!$A144,gDP!$B$6:$B$271))=0,"",INDEX([2]pivotTable!Q$3:Q$308,MATCH(totalExpenditure!$A144,[2]pivotTable!$A$3:$A$308,0))/100*INDEX(gDP!AF$6:AF$271,MATCH(totalExpenditure!$A144,gDP!$B$6:$B$271)))</f>
        <v>#N/A</v>
      </c>
      <c r="R144" s="77" t="e">
        <f>IF(INDEX([2]pivotTable!R$3:R$308,MATCH(totalExpenditure!$A144,[2]pivotTable!$A$3:$A$308,0))/100*INDEX(gDP!AG$6:AG$271,MATCH(totalExpenditure!$A144,gDP!$B$6:$B$271))=0,"",INDEX([2]pivotTable!R$3:R$308,MATCH(totalExpenditure!$A144,[2]pivotTable!$A$3:$A$308,0))/100*INDEX(gDP!AG$6:AG$271,MATCH(totalExpenditure!$A144,gDP!$B$6:$B$271)))</f>
        <v>#N/A</v>
      </c>
      <c r="S144" s="77" t="e">
        <f>IF(INDEX([2]pivotTable!S$3:S$308,MATCH(totalExpenditure!$A144,[2]pivotTable!$A$3:$A$308,0))/100*INDEX(gDP!AH$6:AH$271,MATCH(totalExpenditure!$A144,gDP!$B$6:$B$271))=0,"",INDEX([2]pivotTable!S$3:S$308,MATCH(totalExpenditure!$A144,[2]pivotTable!$A$3:$A$308,0))/100*INDEX(gDP!AH$6:AH$271,MATCH(totalExpenditure!$A144,gDP!$B$6:$B$271)))</f>
        <v>#N/A</v>
      </c>
      <c r="T144" s="77" t="e">
        <f>IF(INDEX([2]pivotTable!T$3:T$308,MATCH(totalExpenditure!$A144,[2]pivotTable!$A$3:$A$308,0))/100*INDEX(gDP!AI$6:AI$271,MATCH(totalExpenditure!$A144,gDP!$B$6:$B$271))=0,"",INDEX([2]pivotTable!T$3:T$308,MATCH(totalExpenditure!$A144,[2]pivotTable!$A$3:$A$308,0))/100*INDEX(gDP!AI$6:AI$271,MATCH(totalExpenditure!$A144,gDP!$B$6:$B$271)))</f>
        <v>#N/A</v>
      </c>
      <c r="U144" s="77" t="e">
        <f>IF(INDEX([2]pivotTable!U$3:U$308,MATCH(totalExpenditure!$A144,[2]pivotTable!$A$3:$A$308,0))/100*INDEX(gDP!AJ$6:AJ$271,MATCH(totalExpenditure!$A144,gDP!$B$6:$B$271))=0,"",INDEX([2]pivotTable!U$3:U$308,MATCH(totalExpenditure!$A144,[2]pivotTable!$A$3:$A$308,0))/100*INDEX(gDP!AJ$6:AJ$271,MATCH(totalExpenditure!$A144,gDP!$B$6:$B$271)))</f>
        <v>#N/A</v>
      </c>
      <c r="V144" s="77" t="e">
        <f>IF(INDEX([2]pivotTable!V$3:V$308,MATCH(totalExpenditure!$A144,[2]pivotTable!$A$3:$A$308,0))/100*INDEX(gDP!AK$6:AK$271,MATCH(totalExpenditure!$A144,gDP!$B$6:$B$271))=0,"",INDEX([2]pivotTable!V$3:V$308,MATCH(totalExpenditure!$A144,[2]pivotTable!$A$3:$A$308,0))/100*INDEX(gDP!AK$6:AK$271,MATCH(totalExpenditure!$A144,gDP!$B$6:$B$271)))</f>
        <v>#N/A</v>
      </c>
      <c r="W144" s="77" t="e">
        <f>IF(INDEX([2]pivotTable!W$3:W$308,MATCH(totalExpenditure!$A144,[2]pivotTable!$A$3:$A$308,0))/100*INDEX(gDP!AL$6:AL$271,MATCH(totalExpenditure!$A144,gDP!$B$6:$B$271))=0,"",INDEX([2]pivotTable!W$3:W$308,MATCH(totalExpenditure!$A144,[2]pivotTable!$A$3:$A$308,0))/100*INDEX(gDP!AL$6:AL$271,MATCH(totalExpenditure!$A144,gDP!$B$6:$B$271)))</f>
        <v>#N/A</v>
      </c>
      <c r="X144" s="77" t="e">
        <f>IF(INDEX([2]pivotTable!X$3:X$308,MATCH(totalExpenditure!$A144,[2]pivotTable!$A$3:$A$308,0))/100*INDEX(gDP!AM$6:AM$271,MATCH(totalExpenditure!$A144,gDP!$B$6:$B$271))=0,"",INDEX([2]pivotTable!X$3:X$308,MATCH(totalExpenditure!$A144,[2]pivotTable!$A$3:$A$308,0))/100*INDEX(gDP!AM$6:AM$271,MATCH(totalExpenditure!$A144,gDP!$B$6:$B$271)))</f>
        <v>#N/A</v>
      </c>
      <c r="Y144" s="77" t="e">
        <f>IF(INDEX([2]pivotTable!Y$3:Y$308,MATCH(totalExpenditure!$A144,[2]pivotTable!$A$3:$A$308,0))/100*INDEX(gDP!AN$6:AN$271,MATCH(totalExpenditure!$A144,gDP!$B$6:$B$271))=0,"",INDEX([2]pivotTable!Y$3:Y$308,MATCH(totalExpenditure!$A144,[2]pivotTable!$A$3:$A$308,0))/100*INDEX(gDP!AN$6:AN$271,MATCH(totalExpenditure!$A144,gDP!$B$6:$B$271)))</f>
        <v>#N/A</v>
      </c>
      <c r="Z144" s="77" t="e">
        <f>IF(INDEX([2]pivotTable!Z$3:Z$308,MATCH(totalExpenditure!$A144,[2]pivotTable!$A$3:$A$308,0))/100*INDEX(gDP!AO$6:AO$271,MATCH(totalExpenditure!$A144,gDP!$B$6:$B$271))=0,"",INDEX([2]pivotTable!Z$3:Z$308,MATCH(totalExpenditure!$A144,[2]pivotTable!$A$3:$A$308,0))/100*INDEX(gDP!AO$6:AO$271,MATCH(totalExpenditure!$A144,gDP!$B$6:$B$271)))</f>
        <v>#N/A</v>
      </c>
      <c r="AA144" s="77" t="e">
        <f>IF(INDEX([2]pivotTable!AA$3:AA$308,MATCH(totalExpenditure!$A144,[2]pivotTable!$A$3:$A$308,0))/100*INDEX(gDP!AP$6:AP$271,MATCH(totalExpenditure!$A144,gDP!$B$6:$B$271))=0,"",INDEX([2]pivotTable!AA$3:AA$308,MATCH(totalExpenditure!$A144,[2]pivotTable!$A$3:$A$308,0))/100*INDEX(gDP!AP$6:AP$271,MATCH(totalExpenditure!$A144,gDP!$B$6:$B$271)))</f>
        <v>#N/A</v>
      </c>
      <c r="AB144" s="77" t="e">
        <f>IF(INDEX([2]pivotTable!AB$3:AB$308,MATCH(totalExpenditure!$A144,[2]pivotTable!$A$3:$A$308,0))/100*INDEX(gDP!AQ$6:AQ$271,MATCH(totalExpenditure!$A144,gDP!$B$6:$B$271))=0,"",INDEX([2]pivotTable!AB$3:AB$308,MATCH(totalExpenditure!$A144,[2]pivotTable!$A$3:$A$308,0))/100*INDEX(gDP!AQ$6:AQ$271,MATCH(totalExpenditure!$A144,gDP!$B$6:$B$271)))</f>
        <v>#N/A</v>
      </c>
      <c r="AC144" s="77" t="e">
        <f>IF(INDEX([2]pivotTable!AC$3:AC$308,MATCH(totalExpenditure!$A144,[2]pivotTable!$A$3:$A$308,0))/100*INDEX(gDP!AR$6:AR$271,MATCH(totalExpenditure!$A144,gDP!$B$6:$B$271))=0,"",INDEX([2]pivotTable!AC$3:AC$308,MATCH(totalExpenditure!$A144,[2]pivotTable!$A$3:$A$308,0))/100*INDEX(gDP!AR$6:AR$271,MATCH(totalExpenditure!$A144,gDP!$B$6:$B$271)))</f>
        <v>#N/A</v>
      </c>
      <c r="AD144" s="77" t="e">
        <f>IF(INDEX([2]pivotTable!AD$3:AD$308,MATCH(totalExpenditure!$A144,[2]pivotTable!$A$3:$A$308,0))/100*INDEX(gDP!AS$6:AS$271,MATCH(totalExpenditure!$A144,gDP!$B$6:$B$271))=0,"",INDEX([2]pivotTable!AD$3:AD$308,MATCH(totalExpenditure!$A144,[2]pivotTable!$A$3:$A$308,0))/100*INDEX(gDP!AS$6:AS$271,MATCH(totalExpenditure!$A144,gDP!$B$6:$B$271)))</f>
        <v>#N/A</v>
      </c>
      <c r="AE144" s="77" t="e">
        <f>IF(INDEX([2]pivotTable!AE$3:AE$308,MATCH(totalExpenditure!$A144,[2]pivotTable!$A$3:$A$308,0))/100*INDEX(gDP!AT$6:AT$271,MATCH(totalExpenditure!$A144,gDP!$B$6:$B$271))=0,"",INDEX([2]pivotTable!AE$3:AE$308,MATCH(totalExpenditure!$A144,[2]pivotTable!$A$3:$A$308,0))/100*INDEX(gDP!AT$6:AT$271,MATCH(totalExpenditure!$A144,gDP!$B$6:$B$271)))</f>
        <v>#N/A</v>
      </c>
      <c r="AF144" s="77" t="e">
        <f>IF(INDEX([2]pivotTable!AF$3:AF$308,MATCH(totalExpenditure!$A144,[2]pivotTable!$A$3:$A$308,0))/100*INDEX(gDP!AU$6:AU$271,MATCH(totalExpenditure!$A144,gDP!$B$6:$B$271))=0,"",INDEX([2]pivotTable!AF$3:AF$308,MATCH(totalExpenditure!$A144,[2]pivotTable!$A$3:$A$308,0))/100*INDEX(gDP!AU$6:AU$271,MATCH(totalExpenditure!$A144,gDP!$B$6:$B$271)))</f>
        <v>#N/A</v>
      </c>
      <c r="AG144" s="77" t="e">
        <f>IF(INDEX([2]pivotTable!AG$3:AG$308,MATCH(totalExpenditure!$A144,[2]pivotTable!$A$3:$A$308,0))/100*INDEX(gDP!AV$6:AV$271,MATCH(totalExpenditure!$A144,gDP!$B$6:$B$271))=0,"",INDEX([2]pivotTable!AG$3:AG$308,MATCH(totalExpenditure!$A144,[2]pivotTable!$A$3:$A$308,0))/100*INDEX(gDP!AV$6:AV$271,MATCH(totalExpenditure!$A144,gDP!$B$6:$B$271)))</f>
        <v>#N/A</v>
      </c>
      <c r="AH144" s="77" t="e">
        <f>IF(INDEX([2]pivotTable!AH$3:AH$308,MATCH(totalExpenditure!$A144,[2]pivotTable!$A$3:$A$308,0))/100*INDEX(gDP!AW$6:AW$271,MATCH(totalExpenditure!$A144,gDP!$B$6:$B$271))=0,"",INDEX([2]pivotTable!AH$3:AH$308,MATCH(totalExpenditure!$A144,[2]pivotTable!$A$3:$A$308,0))/100*INDEX(gDP!AW$6:AW$271,MATCH(totalExpenditure!$A144,gDP!$B$6:$B$271)))</f>
        <v>#N/A</v>
      </c>
      <c r="AI144" s="77" t="e">
        <f>IF(INDEX([2]pivotTable!AI$3:AI$308,MATCH(totalExpenditure!$A144,[2]pivotTable!$A$3:$A$308,0))/100*INDEX(gDP!AX$6:AX$271,MATCH(totalExpenditure!$A144,gDP!$B$6:$B$271))=0,"",INDEX([2]pivotTable!AI$3:AI$308,MATCH(totalExpenditure!$A144,[2]pivotTable!$A$3:$A$308,0))/100*INDEX(gDP!AX$6:AX$271,MATCH(totalExpenditure!$A144,gDP!$B$6:$B$271)))</f>
        <v>#N/A</v>
      </c>
      <c r="AJ144" s="77" t="e">
        <f>IF(INDEX([2]pivotTable!AJ$3:AJ$308,MATCH(totalExpenditure!$A144,[2]pivotTable!$A$3:$A$308,0))/100*INDEX(gDP!AY$6:AY$271,MATCH(totalExpenditure!$A144,gDP!$B$6:$B$271))=0,"",INDEX([2]pivotTable!AJ$3:AJ$308,MATCH(totalExpenditure!$A144,[2]pivotTable!$A$3:$A$308,0))/100*INDEX(gDP!AY$6:AY$271,MATCH(totalExpenditure!$A144,gDP!$B$6:$B$271)))</f>
        <v>#N/A</v>
      </c>
      <c r="AK144" s="77" t="e">
        <f>IF(INDEX([2]pivotTable!AK$3:AK$308,MATCH(totalExpenditure!$A144,[2]pivotTable!$A$3:$A$308,0))/100*INDEX(gDP!AZ$6:AZ$271,MATCH(totalExpenditure!$A144,gDP!$B$6:$B$271))=0,"",INDEX([2]pivotTable!AK$3:AK$308,MATCH(totalExpenditure!$A144,[2]pivotTable!$A$3:$A$308,0))/100*INDEX(gDP!AZ$6:AZ$271,MATCH(totalExpenditure!$A144,gDP!$B$6:$B$271)))</f>
        <v>#N/A</v>
      </c>
      <c r="AL144" s="77" t="e">
        <f>IF(INDEX([2]pivotTable!AL$3:AL$308,MATCH(totalExpenditure!$A144,[2]pivotTable!$A$3:$A$308,0))/100*INDEX(gDP!BA$6:BA$271,MATCH(totalExpenditure!$A144,gDP!$B$6:$B$271))=0,"",INDEX([2]pivotTable!AL$3:AL$308,MATCH(totalExpenditure!$A144,[2]pivotTable!$A$3:$A$308,0))/100*INDEX(gDP!BA$6:BA$271,MATCH(totalExpenditure!$A144,gDP!$B$6:$B$271)))</f>
        <v>#N/A</v>
      </c>
      <c r="AM144" s="77" t="e">
        <f>IF(INDEX([2]pivotTable!AM$3:AM$308,MATCH(totalExpenditure!$A144,[2]pivotTable!$A$3:$A$308,0))/100*INDEX(gDP!BB$6:BB$271,MATCH(totalExpenditure!$A144,gDP!$B$6:$B$271))=0,"",INDEX([2]pivotTable!AM$3:AM$308,MATCH(totalExpenditure!$A144,[2]pivotTable!$A$3:$A$308,0))/100*INDEX(gDP!BB$6:BB$271,MATCH(totalExpenditure!$A144,gDP!$B$6:$B$271)))</f>
        <v>#N/A</v>
      </c>
      <c r="AN144" s="77" t="e">
        <f>IF(INDEX([2]pivotTable!AN$3:AN$308,MATCH(totalExpenditure!$A144,[2]pivotTable!$A$3:$A$308,0))/100*INDEX(gDP!BC$6:BC$271,MATCH(totalExpenditure!$A144,gDP!$B$6:$B$271))=0,"",INDEX([2]pivotTable!AN$3:AN$308,MATCH(totalExpenditure!$A144,[2]pivotTable!$A$3:$A$308,0))/100*INDEX(gDP!BC$6:BC$271,MATCH(totalExpenditure!$A144,gDP!$B$6:$B$271)))</f>
        <v>#N/A</v>
      </c>
      <c r="AO144" s="77" t="e">
        <f>IF(INDEX([2]pivotTable!AO$3:AO$308,MATCH(totalExpenditure!$A144,[2]pivotTable!$A$3:$A$308,0))/100*INDEX(gDP!BD$6:BD$271,MATCH(totalExpenditure!$A144,gDP!$B$6:$B$271))=0,"",INDEX([2]pivotTable!AO$3:AO$308,MATCH(totalExpenditure!$A144,[2]pivotTable!$A$3:$A$308,0))/100*INDEX(gDP!BD$6:BD$271,MATCH(totalExpenditure!$A144,gDP!$B$6:$B$271)))</f>
        <v>#N/A</v>
      </c>
      <c r="AP144" s="77" t="e">
        <f>IF(INDEX([2]pivotTable!AP$3:AP$308,MATCH(totalExpenditure!$A144,[2]pivotTable!$A$3:$A$308,0))/100*INDEX(gDP!BE$6:BE$271,MATCH(totalExpenditure!$A144,gDP!$B$6:$B$271))=0,"",INDEX([2]pivotTable!AP$3:AP$308,MATCH(totalExpenditure!$A144,[2]pivotTable!$A$3:$A$308,0))/100*INDEX(gDP!BE$6:BE$271,MATCH(totalExpenditure!$A144,gDP!$B$6:$B$271)))</f>
        <v>#N/A</v>
      </c>
      <c r="AQ144" s="77" t="e">
        <f>IF(INDEX([2]pivotTable!AQ$3:AQ$308,MATCH(totalExpenditure!$A144,[2]pivotTable!$A$3:$A$308,0))/100*INDEX(gDP!BF$6:BF$271,MATCH(totalExpenditure!$A144,gDP!$B$6:$B$271))=0,"",INDEX([2]pivotTable!AQ$3:AQ$308,MATCH(totalExpenditure!$A144,[2]pivotTable!$A$3:$A$308,0))/100*INDEX(gDP!BF$6:BF$271,MATCH(totalExpenditure!$A144,gDP!$B$6:$B$271)))</f>
        <v>#N/A</v>
      </c>
      <c r="AR144" s="77" t="e">
        <f>IF(INDEX([2]pivotTable!AR$3:AR$308,MATCH(totalExpenditure!$A144,[2]pivotTable!$A$3:$A$308,0))/100*INDEX(gDP!BG$6:BG$271,MATCH(totalExpenditure!$A144,gDP!$B$6:$B$271))=0,"",INDEX([2]pivotTable!AR$3:AR$308,MATCH(totalExpenditure!$A144,[2]pivotTable!$A$3:$A$308,0))/100*INDEX(gDP!BG$6:BG$271,MATCH(totalExpenditure!$A144,gDP!$B$6:$B$271)))</f>
        <v>#N/A</v>
      </c>
      <c r="AS144" s="77" t="e">
        <f>IF(INDEX([2]pivotTable!AS$3:AS$308,MATCH(totalExpenditure!$A144,[2]pivotTable!$A$3:$A$308,0))/100*INDEX(gDP!BH$6:BH$271,MATCH(totalExpenditure!$A144,gDP!$B$6:$B$271))=0,"",INDEX([2]pivotTable!AS$3:AS$308,MATCH(totalExpenditure!$A144,[2]pivotTable!$A$3:$A$308,0))/100*INDEX(gDP!BH$6:BH$271,MATCH(totalExpenditure!$A144,gDP!$B$6:$B$271)))</f>
        <v>#N/A</v>
      </c>
      <c r="AT144" s="77" t="e">
        <f>IF(INDEX([2]pivotTable!AT$3:AT$308,MATCH(totalExpenditure!$A144,[2]pivotTable!$A$3:$A$308,0))/100*INDEX(gDP!BI$6:BI$271,MATCH(totalExpenditure!$A144,gDP!$B$6:$B$271))=0,"",INDEX([2]pivotTable!AT$3:AT$308,MATCH(totalExpenditure!$A144,[2]pivotTable!$A$3:$A$308,0))/100*INDEX(gDP!BI$6:BI$271,MATCH(totalExpenditure!$A144,gDP!$B$6:$B$271)))</f>
        <v>#N/A</v>
      </c>
      <c r="AU144" s="77" t="e">
        <f>IF(INDEX([2]pivotTable!AU$3:AU$308,MATCH(totalExpenditure!$A144,[2]pivotTable!$A$3:$A$308,0))/100*INDEX(gDP!BJ$6:BJ$271,MATCH(totalExpenditure!$A144,gDP!$B$6:$B$271))=0,"",INDEX([2]pivotTable!AU$3:AU$308,MATCH(totalExpenditure!$A144,[2]pivotTable!$A$3:$A$308,0))/100*INDEX(gDP!BJ$6:BJ$271,MATCH(totalExpenditure!$A144,gDP!$B$6:$B$271)))</f>
        <v>#N/A</v>
      </c>
      <c r="AV144" s="77" t="e">
        <f>IF(INDEX([2]pivotTable!AV$3:AV$308,MATCH(totalExpenditure!$A144,[2]pivotTable!$A$3:$A$308,0))/100*INDEX(gDP!BK$6:BK$271,MATCH(totalExpenditure!$A144,gDP!$B$6:$B$271))=0,"",INDEX([2]pivotTable!AV$3:AV$308,MATCH(totalExpenditure!$A144,[2]pivotTable!$A$3:$A$308,0))/100*INDEX(gDP!BK$6:BK$271,MATCH(totalExpenditure!$A144,gDP!$B$6:$B$271)))</f>
        <v>#N/A</v>
      </c>
      <c r="AW144" s="77" t="e">
        <f>IF(INDEX([2]pivotTable!AW$3:AW$308,MATCH(totalExpenditure!$A144,[2]pivotTable!$A$3:$A$308,0))/100*INDEX(gDP!BL$6:BL$271,MATCH(totalExpenditure!$A144,gDP!$B$6:$B$271))=0,"",INDEX([2]pivotTable!AW$3:AW$308,MATCH(totalExpenditure!$A144,[2]pivotTable!$A$3:$A$308,0))/100*INDEX(gDP!BL$6:BL$271,MATCH(totalExpenditure!$A144,gDP!$B$6:$B$271)))</f>
        <v>#N/A</v>
      </c>
      <c r="AX144" s="77" t="e">
        <f>IF(INDEX([2]pivotTable!AX$3:AX$308,MATCH(totalExpenditure!$A144,[2]pivotTable!$A$3:$A$308,0))/100*INDEX(gDP!BM$6:BM$271,MATCH(totalExpenditure!$A144,gDP!$B$6:$B$271))=0,"",INDEX([2]pivotTable!AX$3:AX$308,MATCH(totalExpenditure!$A144,[2]pivotTable!$A$3:$A$308,0))/100*INDEX(gDP!BM$6:BM$271,MATCH(totalExpenditure!$A144,gDP!$B$6:$B$271)))</f>
        <v>#N/A</v>
      </c>
      <c r="AY144" s="77" t="e">
        <f>IF(INDEX([2]pivotTable!AY$3:AY$308,MATCH(totalExpenditure!$A144,[2]pivotTable!$A$3:$A$308,0))/100*INDEX(gDP!BN$6:BN$271,MATCH(totalExpenditure!$A144,gDP!$B$6:$B$271))=0,"",INDEX([2]pivotTable!AY$3:AY$308,MATCH(totalExpenditure!$A144,[2]pivotTable!$A$3:$A$308,0))/100*INDEX(gDP!BN$6:BN$271,MATCH(totalExpenditure!$A144,gDP!$B$6:$B$271)))</f>
        <v>#N/A</v>
      </c>
      <c r="AZ144" s="77" t="e">
        <f>IF(INDEX([2]pivotTable!AZ$3:AZ$308,MATCH(totalExpenditure!$A144,[2]pivotTable!$A$3:$A$308,0))/100*INDEX(gDP!BO$6:BO$271,MATCH(totalExpenditure!$A144,gDP!$B$6:$B$271))=0,"",INDEX([2]pivotTable!AZ$3:AZ$308,MATCH(totalExpenditure!$A144,[2]pivotTable!$A$3:$A$308,0))/100*INDEX(gDP!BO$6:BO$271,MATCH(totalExpenditure!$A144,gDP!$B$6:$B$271)))</f>
        <v>#N/A</v>
      </c>
      <c r="BA144" s="77" t="e">
        <f>IF(INDEX([2]pivotTable!B$310:B$615,MATCH(totalExpenditure!$A144,[2]pivotTable!$A$310:$A$615,0))/100*INDEX(gDP!Q$6:Q$271,MATCH(totalExpenditure!$A144,gDP!$B$6:$B$271))=0,"",INDEX([2]pivotTable!B$310:B$615,MATCH(totalExpenditure!$A144,[2]pivotTable!$A$310:$A$615,0))/100*INDEX(gDP!Q$6:Q$271,MATCH(totalExpenditure!$A144,gDP!$B$6:$B$271)))</f>
        <v>#N/A</v>
      </c>
      <c r="BB144" s="77" t="e">
        <f>IF(INDEX([2]pivotTable!C$310:C$615,MATCH(totalExpenditure!$A144,[2]pivotTable!$A$310:$A$615,0))/100*INDEX(gDP!R$6:R$271,MATCH(totalExpenditure!$A144,gDP!$B$6:$B$271))=0,"",INDEX([2]pivotTable!C$310:C$615,MATCH(totalExpenditure!$A144,[2]pivotTable!$A$310:$A$615,0))/100*INDEX(gDP!R$6:R$271,MATCH(totalExpenditure!$A144,gDP!$B$6:$B$271)))</f>
        <v>#N/A</v>
      </c>
      <c r="BC144" s="77" t="e">
        <f>IF(INDEX([2]pivotTable!D$310:D$615,MATCH(totalExpenditure!$A144,[2]pivotTable!$A$310:$A$615,0))/100*INDEX(gDP!S$6:S$271,MATCH(totalExpenditure!$A144,gDP!$B$6:$B$271))=0,"",INDEX([2]pivotTable!D$310:D$615,MATCH(totalExpenditure!$A144,[2]pivotTable!$A$310:$A$615,0))/100*INDEX(gDP!S$6:S$271,MATCH(totalExpenditure!$A144,gDP!$B$6:$B$271)))</f>
        <v>#N/A</v>
      </c>
      <c r="BD144" s="77" t="e">
        <f>IF(INDEX([2]pivotTable!E$310:E$615,MATCH(totalExpenditure!$A144,[2]pivotTable!$A$310:$A$615,0))/100*INDEX(gDP!T$6:T$271,MATCH(totalExpenditure!$A144,gDP!$B$6:$B$271))=0,"",INDEX([2]pivotTable!E$310:E$615,MATCH(totalExpenditure!$A144,[2]pivotTable!$A$310:$A$615,0))/100*INDEX(gDP!T$6:T$271,MATCH(totalExpenditure!$A144,gDP!$B$6:$B$271)))</f>
        <v>#N/A</v>
      </c>
      <c r="BE144" s="77" t="e">
        <f>IF(INDEX([2]pivotTable!F$310:F$615,MATCH(totalExpenditure!$A144,[2]pivotTable!$A$310:$A$615,0))/100*INDEX(gDP!U$6:U$271,MATCH(totalExpenditure!$A144,gDP!$B$6:$B$271))=0,"",INDEX([2]pivotTable!F$310:F$615,MATCH(totalExpenditure!$A144,[2]pivotTable!$A$310:$A$615,0))/100*INDEX(gDP!U$6:U$271,MATCH(totalExpenditure!$A144,gDP!$B$6:$B$271)))</f>
        <v>#N/A</v>
      </c>
      <c r="BF144" s="77" t="e">
        <f>IF(INDEX([2]pivotTable!G$310:G$615,MATCH(totalExpenditure!$A144,[2]pivotTable!$A$310:$A$615,0))/100*INDEX(gDP!V$6:V$271,MATCH(totalExpenditure!$A144,gDP!$B$6:$B$271))=0,"",INDEX([2]pivotTable!G$310:G$615,MATCH(totalExpenditure!$A144,[2]pivotTable!$A$310:$A$615,0))/100*INDEX(gDP!V$6:V$271,MATCH(totalExpenditure!$A144,gDP!$B$6:$B$271)))</f>
        <v>#N/A</v>
      </c>
      <c r="BG144" s="77" t="e">
        <f>IF(INDEX([2]pivotTable!H$310:H$615,MATCH(totalExpenditure!$A144,[2]pivotTable!$A$310:$A$615,0))/100*INDEX(gDP!W$6:W$271,MATCH(totalExpenditure!$A144,gDP!$B$6:$B$271))=0,"",INDEX([2]pivotTable!H$310:H$615,MATCH(totalExpenditure!$A144,[2]pivotTable!$A$310:$A$615,0))/100*INDEX(gDP!W$6:W$271,MATCH(totalExpenditure!$A144,gDP!$B$6:$B$271)))</f>
        <v>#N/A</v>
      </c>
      <c r="BH144" s="77" t="e">
        <f>IF(INDEX([2]pivotTable!I$310:I$615,MATCH(totalExpenditure!$A144,[2]pivotTable!$A$310:$A$615,0))/100*INDEX(gDP!X$6:X$271,MATCH(totalExpenditure!$A144,gDP!$B$6:$B$271))=0,"",INDEX([2]pivotTable!I$310:I$615,MATCH(totalExpenditure!$A144,[2]pivotTable!$A$310:$A$615,0))/100*INDEX(gDP!X$6:X$271,MATCH(totalExpenditure!$A144,gDP!$B$6:$B$271)))</f>
        <v>#N/A</v>
      </c>
      <c r="BI144" s="77" t="e">
        <f>IF(INDEX([2]pivotTable!J$310:J$615,MATCH(totalExpenditure!$A144,[2]pivotTable!$A$310:$A$615,0))/100*INDEX(gDP!Y$6:Y$271,MATCH(totalExpenditure!$A144,gDP!$B$6:$B$271))=0,"",INDEX([2]pivotTable!J$310:J$615,MATCH(totalExpenditure!$A144,[2]pivotTable!$A$310:$A$615,0))/100*INDEX(gDP!Y$6:Y$271,MATCH(totalExpenditure!$A144,gDP!$B$6:$B$271)))</f>
        <v>#N/A</v>
      </c>
      <c r="BJ144" s="77" t="e">
        <f>IF(INDEX([2]pivotTable!K$310:K$615,MATCH(totalExpenditure!$A144,[2]pivotTable!$A$310:$A$615,0))/100*INDEX(gDP!Z$6:Z$271,MATCH(totalExpenditure!$A144,gDP!$B$6:$B$271))=0,"",INDEX([2]pivotTable!K$310:K$615,MATCH(totalExpenditure!$A144,[2]pivotTable!$A$310:$A$615,0))/100*INDEX(gDP!Z$6:Z$271,MATCH(totalExpenditure!$A144,gDP!$B$6:$B$271)))</f>
        <v>#N/A</v>
      </c>
      <c r="BK144" s="77" t="e">
        <f>IF(INDEX([2]pivotTable!L$310:L$615,MATCH(totalExpenditure!$A144,[2]pivotTable!$A$310:$A$615,0))/100*INDEX(gDP!AA$6:AA$271,MATCH(totalExpenditure!$A144,gDP!$B$6:$B$271))=0,"",INDEX([2]pivotTable!L$310:L$615,MATCH(totalExpenditure!$A144,[2]pivotTable!$A$310:$A$615,0))/100*INDEX(gDP!AA$6:AA$271,MATCH(totalExpenditure!$A144,gDP!$B$6:$B$271)))</f>
        <v>#N/A</v>
      </c>
      <c r="BL144" s="77" t="e">
        <f>IF(INDEX([2]pivotTable!M$310:M$615,MATCH(totalExpenditure!$A144,[2]pivotTable!$A$310:$A$615,0))/100*INDEX(gDP!AB$6:AB$271,MATCH(totalExpenditure!$A144,gDP!$B$6:$B$271))=0,"",INDEX([2]pivotTable!M$310:M$615,MATCH(totalExpenditure!$A144,[2]pivotTable!$A$310:$A$615,0))/100*INDEX(gDP!AB$6:AB$271,MATCH(totalExpenditure!$A144,gDP!$B$6:$B$271)))</f>
        <v>#N/A</v>
      </c>
      <c r="BM144" s="77" t="e">
        <f>IF(INDEX([2]pivotTable!N$310:N$615,MATCH(totalExpenditure!$A144,[2]pivotTable!$A$310:$A$615,0))/100*INDEX(gDP!AC$6:AC$271,MATCH(totalExpenditure!$A144,gDP!$B$6:$B$271))=0,"",INDEX([2]pivotTable!N$310:N$615,MATCH(totalExpenditure!$A144,[2]pivotTable!$A$310:$A$615,0))/100*INDEX(gDP!AC$6:AC$271,MATCH(totalExpenditure!$A144,gDP!$B$6:$B$271)))</f>
        <v>#N/A</v>
      </c>
      <c r="BN144" s="77" t="e">
        <f>IF(INDEX([2]pivotTable!O$310:O$615,MATCH(totalExpenditure!$A144,[2]pivotTable!$A$310:$A$615,0))/100*INDEX(gDP!AD$6:AD$271,MATCH(totalExpenditure!$A144,gDP!$B$6:$B$271))=0,"",INDEX([2]pivotTable!O$310:O$615,MATCH(totalExpenditure!$A144,[2]pivotTable!$A$310:$A$615,0))/100*INDEX(gDP!AD$6:AD$271,MATCH(totalExpenditure!$A144,gDP!$B$6:$B$271)))</f>
        <v>#N/A</v>
      </c>
      <c r="BO144" s="77" t="e">
        <f>IF(INDEX([2]pivotTable!P$310:P$615,MATCH(totalExpenditure!$A144,[2]pivotTable!$A$310:$A$615,0))/100*INDEX(gDP!AE$6:AE$271,MATCH(totalExpenditure!$A144,gDP!$B$6:$B$271))=0,"",INDEX([2]pivotTable!P$310:P$615,MATCH(totalExpenditure!$A144,[2]pivotTable!$A$310:$A$615,0))/100*INDEX(gDP!AE$6:AE$271,MATCH(totalExpenditure!$A144,gDP!$B$6:$B$271)))</f>
        <v>#N/A</v>
      </c>
      <c r="BP144" s="77" t="e">
        <f>IF(INDEX([2]pivotTable!Q$310:Q$615,MATCH(totalExpenditure!$A144,[2]pivotTable!$A$310:$A$615,0))/100*INDEX(gDP!AF$6:AF$271,MATCH(totalExpenditure!$A144,gDP!$B$6:$B$271))=0,"",INDEX([2]pivotTable!Q$310:Q$615,MATCH(totalExpenditure!$A144,[2]pivotTable!$A$310:$A$615,0))/100*INDEX(gDP!AF$6:AF$271,MATCH(totalExpenditure!$A144,gDP!$B$6:$B$271)))</f>
        <v>#N/A</v>
      </c>
      <c r="BQ144" s="77" t="e">
        <f>IF(INDEX([2]pivotTable!R$310:R$615,MATCH(totalExpenditure!$A144,[2]pivotTable!$A$310:$A$615,0))/100*INDEX(gDP!AG$6:AG$271,MATCH(totalExpenditure!$A144,gDP!$B$6:$B$271))=0,"",INDEX([2]pivotTable!R$310:R$615,MATCH(totalExpenditure!$A144,[2]pivotTable!$A$310:$A$615,0))/100*INDEX(gDP!AG$6:AG$271,MATCH(totalExpenditure!$A144,gDP!$B$6:$B$271)))</f>
        <v>#N/A</v>
      </c>
      <c r="BR144" s="77" t="e">
        <f>IF(INDEX([2]pivotTable!S$310:S$615,MATCH(totalExpenditure!$A144,[2]pivotTable!$A$310:$A$615,0))/100*INDEX(gDP!AH$6:AH$271,MATCH(totalExpenditure!$A144,gDP!$B$6:$B$271))=0,"",INDEX([2]pivotTable!S$310:S$615,MATCH(totalExpenditure!$A144,[2]pivotTable!$A$310:$A$615,0))/100*INDEX(gDP!AH$6:AH$271,MATCH(totalExpenditure!$A144,gDP!$B$6:$B$271)))</f>
        <v>#N/A</v>
      </c>
      <c r="BS144" s="77" t="e">
        <f>IF(INDEX([2]pivotTable!T$310:T$615,MATCH(totalExpenditure!$A144,[2]pivotTable!$A$310:$A$615,0))/100*INDEX(gDP!AI$6:AI$271,MATCH(totalExpenditure!$A144,gDP!$B$6:$B$271))=0,"",INDEX([2]pivotTable!T$310:T$615,MATCH(totalExpenditure!$A144,[2]pivotTable!$A$310:$A$615,0))/100*INDEX(gDP!AI$6:AI$271,MATCH(totalExpenditure!$A144,gDP!$B$6:$B$271)))</f>
        <v>#N/A</v>
      </c>
      <c r="BT144" s="77" t="e">
        <f>IF(INDEX([2]pivotTable!U$310:U$615,MATCH(totalExpenditure!$A144,[2]pivotTable!$A$310:$A$615,0))/100*INDEX(gDP!AJ$6:AJ$271,MATCH(totalExpenditure!$A144,gDP!$B$6:$B$271))=0,"",INDEX([2]pivotTable!U$310:U$615,MATCH(totalExpenditure!$A144,[2]pivotTable!$A$310:$A$615,0))/100*INDEX(gDP!AJ$6:AJ$271,MATCH(totalExpenditure!$A144,gDP!$B$6:$B$271)))</f>
        <v>#N/A</v>
      </c>
      <c r="BU144" s="77" t="e">
        <f>IF(INDEX([2]pivotTable!V$310:V$615,MATCH(totalExpenditure!$A144,[2]pivotTable!$A$310:$A$615,0))/100*INDEX(gDP!AK$6:AK$271,MATCH(totalExpenditure!$A144,gDP!$B$6:$B$271))=0,"",INDEX([2]pivotTable!V$310:V$615,MATCH(totalExpenditure!$A144,[2]pivotTable!$A$310:$A$615,0))/100*INDEX(gDP!AK$6:AK$271,MATCH(totalExpenditure!$A144,gDP!$B$6:$B$271)))</f>
        <v>#N/A</v>
      </c>
      <c r="BV144" s="77" t="e">
        <f>IF(INDEX([2]pivotTable!W$310:W$615,MATCH(totalExpenditure!$A144,[2]pivotTable!$A$310:$A$615,0))/100*INDEX(gDP!AL$6:AL$271,MATCH(totalExpenditure!$A144,gDP!$B$6:$B$271))=0,"",INDEX([2]pivotTable!W$310:W$615,MATCH(totalExpenditure!$A144,[2]pivotTable!$A$310:$A$615,0))/100*INDEX(gDP!AL$6:AL$271,MATCH(totalExpenditure!$A144,gDP!$B$6:$B$271)))</f>
        <v>#N/A</v>
      </c>
      <c r="BW144" s="77" t="e">
        <f>IF(INDEX([2]pivotTable!X$310:X$615,MATCH(totalExpenditure!$A144,[2]pivotTable!$A$310:$A$615,0))/100*INDEX(gDP!AM$6:AM$271,MATCH(totalExpenditure!$A144,gDP!$B$6:$B$271))=0,"",INDEX([2]pivotTable!X$310:X$615,MATCH(totalExpenditure!$A144,[2]pivotTable!$A$310:$A$615,0))/100*INDEX(gDP!AM$6:AM$271,MATCH(totalExpenditure!$A144,gDP!$B$6:$B$271)))</f>
        <v>#N/A</v>
      </c>
      <c r="BX144" s="77" t="e">
        <f>IF(INDEX([2]pivotTable!Y$310:Y$615,MATCH(totalExpenditure!$A144,[2]pivotTable!$A$310:$A$615,0))/100*INDEX(gDP!AN$6:AN$271,MATCH(totalExpenditure!$A144,gDP!$B$6:$B$271))=0,"",INDEX([2]pivotTable!Y$310:Y$615,MATCH(totalExpenditure!$A144,[2]pivotTable!$A$310:$A$615,0))/100*INDEX(gDP!AN$6:AN$271,MATCH(totalExpenditure!$A144,gDP!$B$6:$B$271)))</f>
        <v>#N/A</v>
      </c>
      <c r="BY144" s="77" t="e">
        <f>IF(INDEX([2]pivotTable!Z$310:Z$615,MATCH(totalExpenditure!$A144,[2]pivotTable!$A$310:$A$615,0))/100*INDEX(gDP!AO$6:AO$271,MATCH(totalExpenditure!$A144,gDP!$B$6:$B$271))=0,"",INDEX([2]pivotTable!Z$310:Z$615,MATCH(totalExpenditure!$A144,[2]pivotTable!$A$310:$A$615,0))/100*INDEX(gDP!AO$6:AO$271,MATCH(totalExpenditure!$A144,gDP!$B$6:$B$271)))</f>
        <v>#N/A</v>
      </c>
      <c r="BZ144" s="77" t="e">
        <f>IF(INDEX([2]pivotTable!AA$310:AA$615,MATCH(totalExpenditure!$A144,[2]pivotTable!$A$310:$A$615,0))/100*INDEX(gDP!AP$6:AP$271,MATCH(totalExpenditure!$A144,gDP!$B$6:$B$271))=0,"",INDEX([2]pivotTable!AA$310:AA$615,MATCH(totalExpenditure!$A144,[2]pivotTable!$A$310:$A$615,0))/100*INDEX(gDP!AP$6:AP$271,MATCH(totalExpenditure!$A144,gDP!$B$6:$B$271)))</f>
        <v>#N/A</v>
      </c>
      <c r="CA144" s="77" t="e">
        <f>IF(INDEX([2]pivotTable!AB$310:AB$615,MATCH(totalExpenditure!$A144,[2]pivotTable!$A$310:$A$615,0))/100*INDEX(gDP!AQ$6:AQ$271,MATCH(totalExpenditure!$A144,gDP!$B$6:$B$271))=0,"",INDEX([2]pivotTable!AB$310:AB$615,MATCH(totalExpenditure!$A144,[2]pivotTable!$A$310:$A$615,0))/100*INDEX(gDP!AQ$6:AQ$271,MATCH(totalExpenditure!$A144,gDP!$B$6:$B$271)))</f>
        <v>#N/A</v>
      </c>
      <c r="CB144" s="77" t="e">
        <f>IF(INDEX([2]pivotTable!AC$310:AC$615,MATCH(totalExpenditure!$A144,[2]pivotTable!$A$310:$A$615,0))/100*INDEX(gDP!AR$6:AR$271,MATCH(totalExpenditure!$A144,gDP!$B$6:$B$271))=0,"",INDEX([2]pivotTable!AC$310:AC$615,MATCH(totalExpenditure!$A144,[2]pivotTable!$A$310:$A$615,0))/100*INDEX(gDP!AR$6:AR$271,MATCH(totalExpenditure!$A144,gDP!$B$6:$B$271)))</f>
        <v>#N/A</v>
      </c>
      <c r="CC144" s="77" t="e">
        <f>IF(INDEX([2]pivotTable!AD$310:AD$615,MATCH(totalExpenditure!$A144,[2]pivotTable!$A$310:$A$615,0))/100*INDEX(gDP!AS$6:AS$271,MATCH(totalExpenditure!$A144,gDP!$B$6:$B$271))=0,"",INDEX([2]pivotTable!AD$310:AD$615,MATCH(totalExpenditure!$A144,[2]pivotTable!$A$310:$A$615,0))/100*INDEX(gDP!AS$6:AS$271,MATCH(totalExpenditure!$A144,gDP!$B$6:$B$271)))</f>
        <v>#N/A</v>
      </c>
      <c r="CD144" s="77" t="e">
        <f>IF(INDEX([2]pivotTable!AE$310:AE$615,MATCH(totalExpenditure!$A144,[2]pivotTable!$A$310:$A$615,0))/100*INDEX(gDP!AT$6:AT$271,MATCH(totalExpenditure!$A144,gDP!$B$6:$B$271))=0,"",INDEX([2]pivotTable!AE$310:AE$615,MATCH(totalExpenditure!$A144,[2]pivotTable!$A$310:$A$615,0))/100*INDEX(gDP!AT$6:AT$271,MATCH(totalExpenditure!$A144,gDP!$B$6:$B$271)))</f>
        <v>#N/A</v>
      </c>
      <c r="CE144" s="77" t="e">
        <f>IF(INDEX([2]pivotTable!AF$310:AF$615,MATCH(totalExpenditure!$A144,[2]pivotTable!$A$310:$A$615,0))/100*INDEX(gDP!AU$6:AU$271,MATCH(totalExpenditure!$A144,gDP!$B$6:$B$271))=0,"",INDEX([2]pivotTable!AF$310:AF$615,MATCH(totalExpenditure!$A144,[2]pivotTable!$A$310:$A$615,0))/100*INDEX(gDP!AU$6:AU$271,MATCH(totalExpenditure!$A144,gDP!$B$6:$B$271)))</f>
        <v>#N/A</v>
      </c>
      <c r="CF144" s="77" t="e">
        <f>IF(INDEX([2]pivotTable!AG$310:AG$615,MATCH(totalExpenditure!$A144,[2]pivotTable!$A$310:$A$615,0))/100*INDEX(gDP!AV$6:AV$271,MATCH(totalExpenditure!$A144,gDP!$B$6:$B$271))=0,"",INDEX([2]pivotTable!AG$310:AG$615,MATCH(totalExpenditure!$A144,[2]pivotTable!$A$310:$A$615,0))/100*INDEX(gDP!AV$6:AV$271,MATCH(totalExpenditure!$A144,gDP!$B$6:$B$271)))</f>
        <v>#N/A</v>
      </c>
      <c r="CG144" s="77" t="e">
        <f>IF(INDEX([2]pivotTable!AH$310:AH$615,MATCH(totalExpenditure!$A144,[2]pivotTable!$A$310:$A$615,0))/100*INDEX(gDP!AW$6:AW$271,MATCH(totalExpenditure!$A144,gDP!$B$6:$B$271))=0,"",INDEX([2]pivotTable!AH$310:AH$615,MATCH(totalExpenditure!$A144,[2]pivotTable!$A$310:$A$615,0))/100*INDEX(gDP!AW$6:AW$271,MATCH(totalExpenditure!$A144,gDP!$B$6:$B$271)))</f>
        <v>#N/A</v>
      </c>
      <c r="CH144" s="77" t="e">
        <f>IF(INDEX([2]pivotTable!AI$310:AI$615,MATCH(totalExpenditure!$A144,[2]pivotTable!$A$310:$A$615,0))/100*INDEX(gDP!AX$6:AX$271,MATCH(totalExpenditure!$A144,gDP!$B$6:$B$271))=0,"",INDEX([2]pivotTable!AI$310:AI$615,MATCH(totalExpenditure!$A144,[2]pivotTable!$A$310:$A$615,0))/100*INDEX(gDP!AX$6:AX$271,MATCH(totalExpenditure!$A144,gDP!$B$6:$B$271)))</f>
        <v>#N/A</v>
      </c>
      <c r="CI144" s="77" t="e">
        <f>IF(INDEX([2]pivotTable!AJ$310:AJ$615,MATCH(totalExpenditure!$A144,[2]pivotTable!$A$310:$A$615,0))/100*INDEX(gDP!AY$6:AY$271,MATCH(totalExpenditure!$A144,gDP!$B$6:$B$271))=0,"",INDEX([2]pivotTable!AJ$310:AJ$615,MATCH(totalExpenditure!$A144,[2]pivotTable!$A$310:$A$615,0))/100*INDEX(gDP!AY$6:AY$271,MATCH(totalExpenditure!$A144,gDP!$B$6:$B$271)))</f>
        <v>#N/A</v>
      </c>
      <c r="CJ144" s="77" t="e">
        <f>IF(INDEX([2]pivotTable!AK$310:AK$615,MATCH(totalExpenditure!$A144,[2]pivotTable!$A$310:$A$615,0))/100*INDEX(gDP!AZ$6:AZ$271,MATCH(totalExpenditure!$A144,gDP!$B$6:$B$271))=0,"",INDEX([2]pivotTable!AK$310:AK$615,MATCH(totalExpenditure!$A144,[2]pivotTable!$A$310:$A$615,0))/100*INDEX(gDP!AZ$6:AZ$271,MATCH(totalExpenditure!$A144,gDP!$B$6:$B$271)))</f>
        <v>#N/A</v>
      </c>
      <c r="CK144" s="77" t="e">
        <f>IF(INDEX([2]pivotTable!AL$310:AL$615,MATCH(totalExpenditure!$A144,[2]pivotTable!$A$310:$A$615,0))/100*INDEX(gDP!BA$6:BA$271,MATCH(totalExpenditure!$A144,gDP!$B$6:$B$271))=0,"",INDEX([2]pivotTable!AL$310:AL$615,MATCH(totalExpenditure!$A144,[2]pivotTable!$A$310:$A$615,0))/100*INDEX(gDP!BA$6:BA$271,MATCH(totalExpenditure!$A144,gDP!$B$6:$B$271)))</f>
        <v>#N/A</v>
      </c>
      <c r="CL144" s="77" t="e">
        <f>IF(INDEX([2]pivotTable!AM$310:AM$615,MATCH(totalExpenditure!$A144,[2]pivotTable!$A$310:$A$615,0))/100*INDEX(gDP!BB$6:BB$271,MATCH(totalExpenditure!$A144,gDP!$B$6:$B$271))=0,"",INDEX([2]pivotTable!AM$310:AM$615,MATCH(totalExpenditure!$A144,[2]pivotTable!$A$310:$A$615,0))/100*INDEX(gDP!BB$6:BB$271,MATCH(totalExpenditure!$A144,gDP!$B$6:$B$271)))</f>
        <v>#N/A</v>
      </c>
      <c r="CM144" s="77" t="e">
        <f>IF(INDEX([2]pivotTable!AN$310:AN$615,MATCH(totalExpenditure!$A144,[2]pivotTable!$A$310:$A$615,0))/100*INDEX(gDP!BC$6:BC$271,MATCH(totalExpenditure!$A144,gDP!$B$6:$B$271))=0,"",INDEX([2]pivotTable!AN$310:AN$615,MATCH(totalExpenditure!$A144,[2]pivotTable!$A$310:$A$615,0))/100*INDEX(gDP!BC$6:BC$271,MATCH(totalExpenditure!$A144,gDP!$B$6:$B$271)))</f>
        <v>#N/A</v>
      </c>
      <c r="CN144" s="77" t="e">
        <f>IF(INDEX([2]pivotTable!AO$310:AO$615,MATCH(totalExpenditure!$A144,[2]pivotTable!$A$310:$A$615,0))/100*INDEX(gDP!BD$6:BD$271,MATCH(totalExpenditure!$A144,gDP!$B$6:$B$271))=0,"",INDEX([2]pivotTable!AO$310:AO$615,MATCH(totalExpenditure!$A144,[2]pivotTable!$A$310:$A$615,0))/100*INDEX(gDP!BD$6:BD$271,MATCH(totalExpenditure!$A144,gDP!$B$6:$B$271)))</f>
        <v>#N/A</v>
      </c>
      <c r="CO144" s="77" t="e">
        <f>IF(INDEX([2]pivotTable!AP$310:AP$615,MATCH(totalExpenditure!$A144,[2]pivotTable!$A$310:$A$615,0))/100*INDEX(gDP!BE$6:BE$271,MATCH(totalExpenditure!$A144,gDP!$B$6:$B$271))=0,"",INDEX([2]pivotTable!AP$310:AP$615,MATCH(totalExpenditure!$A144,[2]pivotTable!$A$310:$A$615,0))/100*INDEX(gDP!BE$6:BE$271,MATCH(totalExpenditure!$A144,gDP!$B$6:$B$271)))</f>
        <v>#N/A</v>
      </c>
      <c r="CP144" s="77" t="e">
        <f>IF(INDEX([2]pivotTable!AQ$310:AQ$615,MATCH(totalExpenditure!$A144,[2]pivotTable!$A$310:$A$615,0))/100*INDEX(gDP!BF$6:BF$271,MATCH(totalExpenditure!$A144,gDP!$B$6:$B$271))=0,"",INDEX([2]pivotTable!AQ$310:AQ$615,MATCH(totalExpenditure!$A144,[2]pivotTable!$A$310:$A$615,0))/100*INDEX(gDP!BF$6:BF$271,MATCH(totalExpenditure!$A144,gDP!$B$6:$B$271)))</f>
        <v>#N/A</v>
      </c>
      <c r="CQ144" s="77" t="e">
        <f>IF(INDEX([2]pivotTable!AR$310:AR$615,MATCH(totalExpenditure!$A144,[2]pivotTable!$A$310:$A$615,0))/100*INDEX(gDP!BG$6:BG$271,MATCH(totalExpenditure!$A144,gDP!$B$6:$B$271))=0,"",INDEX([2]pivotTable!AR$310:AR$615,MATCH(totalExpenditure!$A144,[2]pivotTable!$A$310:$A$615,0))/100*INDEX(gDP!BG$6:BG$271,MATCH(totalExpenditure!$A144,gDP!$B$6:$B$271)))</f>
        <v>#N/A</v>
      </c>
      <c r="CR144" s="77" t="e">
        <f>IF(INDEX([2]pivotTable!AS$310:AS$615,MATCH(totalExpenditure!$A144,[2]pivotTable!$A$310:$A$615,0))/100*INDEX(gDP!BH$6:BH$271,MATCH(totalExpenditure!$A144,gDP!$B$6:$B$271))=0,"",INDEX([2]pivotTable!AS$310:AS$615,MATCH(totalExpenditure!$A144,[2]pivotTable!$A$310:$A$615,0))/100*INDEX(gDP!BH$6:BH$271,MATCH(totalExpenditure!$A144,gDP!$B$6:$B$271)))</f>
        <v>#N/A</v>
      </c>
      <c r="CS144" s="77" t="e">
        <f>IF(INDEX([2]pivotTable!AT$310:AT$615,MATCH(totalExpenditure!$A144,[2]pivotTable!$A$310:$A$615,0))/100*INDEX(gDP!BI$6:BI$271,MATCH(totalExpenditure!$A144,gDP!$B$6:$B$271))=0,"",INDEX([2]pivotTable!AT$310:AT$615,MATCH(totalExpenditure!$A144,[2]pivotTable!$A$310:$A$615,0))/100*INDEX(gDP!BI$6:BI$271,MATCH(totalExpenditure!$A144,gDP!$B$6:$B$271)))</f>
        <v>#N/A</v>
      </c>
      <c r="CT144" s="77" t="e">
        <f>IF(INDEX([2]pivotTable!AU$310:AU$615,MATCH(totalExpenditure!$A144,[2]pivotTable!$A$310:$A$615,0))/100*INDEX(gDP!BJ$6:BJ$271,MATCH(totalExpenditure!$A144,gDP!$B$6:$B$271))=0,"",INDEX([2]pivotTable!AU$310:AU$615,MATCH(totalExpenditure!$A144,[2]pivotTable!$A$310:$A$615,0))/100*INDEX(gDP!BJ$6:BJ$271,MATCH(totalExpenditure!$A144,gDP!$B$6:$B$271)))</f>
        <v>#N/A</v>
      </c>
      <c r="CU144" s="77" t="e">
        <f>IF(INDEX([2]pivotTable!AV$310:AV$615,MATCH(totalExpenditure!$A144,[2]pivotTable!$A$310:$A$615,0))/100*INDEX(gDP!BK$6:BK$271,MATCH(totalExpenditure!$A144,gDP!$B$6:$B$271))=0,"",INDEX([2]pivotTable!AV$310:AV$615,MATCH(totalExpenditure!$A144,[2]pivotTable!$A$310:$A$615,0))/100*INDEX(gDP!BK$6:BK$271,MATCH(totalExpenditure!$A144,gDP!$B$6:$B$271)))</f>
        <v>#N/A</v>
      </c>
      <c r="CV144" s="77" t="e">
        <f>IF(INDEX([2]pivotTable!AW$310:AW$615,MATCH(totalExpenditure!$A144,[2]pivotTable!$A$310:$A$615,0))/100*INDEX(gDP!BL$6:BL$271,MATCH(totalExpenditure!$A144,gDP!$B$6:$B$271))=0,"",INDEX([2]pivotTable!AW$310:AW$615,MATCH(totalExpenditure!$A144,[2]pivotTable!$A$310:$A$615,0))/100*INDEX(gDP!BL$6:BL$271,MATCH(totalExpenditure!$A144,gDP!$B$6:$B$271)))</f>
        <v>#N/A</v>
      </c>
      <c r="CW144" s="77" t="e">
        <f>IF(INDEX([2]pivotTable!AX$310:AX$615,MATCH(totalExpenditure!$A144,[2]pivotTable!$A$310:$A$615,0))/100*INDEX(gDP!BM$6:BM$271,MATCH(totalExpenditure!$A144,gDP!$B$6:$B$271))=0,"",INDEX([2]pivotTable!AX$310:AX$615,MATCH(totalExpenditure!$A144,[2]pivotTable!$A$310:$A$615,0))/100*INDEX(gDP!BM$6:BM$271,MATCH(totalExpenditure!$A144,gDP!$B$6:$B$271)))</f>
        <v>#N/A</v>
      </c>
      <c r="CX144" s="77" t="e">
        <f>IF(INDEX([2]pivotTable!AY$310:AY$615,MATCH(totalExpenditure!$A144,[2]pivotTable!$A$310:$A$615,0))/100*INDEX(gDP!BN$6:BN$271,MATCH(totalExpenditure!$A144,gDP!$B$6:$B$271))=0,"",INDEX([2]pivotTable!AY$310:AY$615,MATCH(totalExpenditure!$A144,[2]pivotTable!$A$310:$A$615,0))/100*INDEX(gDP!BN$6:BN$271,MATCH(totalExpenditure!$A144,gDP!$B$6:$B$271)))</f>
        <v>#N/A</v>
      </c>
      <c r="CY144" s="77" t="e">
        <f>IF(INDEX([2]pivotTable!AZ$310:AZ$615,MATCH(totalExpenditure!$A144,[2]pivotTable!$A$310:$A$615,0))/100*INDEX(gDP!BO$6:BO$271,MATCH(totalExpenditure!$A144,gDP!$B$6:$B$271))=0,"",INDEX([2]pivotTable!AZ$310:AZ$615,MATCH(totalExpenditure!$A144,[2]pivotTable!$A$310:$A$615,0))/100*INDEX(gDP!BO$6:BO$271,MATCH(totalExpenditure!$A144,gDP!$B$6:$B$271)))</f>
        <v>#N/A</v>
      </c>
      <c r="CZ144" s="77" t="e">
        <f>IF(B144="","",IF(BA144="","",B144-B144+INDEX(gDP!Q$6:Q$271,MATCH(totalExpenditure!$A144,gDP!$B$6:$B$271))))</f>
        <v>#N/A</v>
      </c>
      <c r="DA144" s="77" t="e">
        <f>IF(C144="","",IF(BB144="","",C144-C144+INDEX(gDP!R$6:R$271,MATCH(totalExpenditure!$A144,gDP!$B$6:$B$271))))</f>
        <v>#N/A</v>
      </c>
      <c r="DB144" s="77" t="e">
        <f>IF(D144="","",IF(BC144="","",D144-D144+INDEX(gDP!S$6:S$271,MATCH(totalExpenditure!$A144,gDP!$B$6:$B$271))))</f>
        <v>#N/A</v>
      </c>
      <c r="DC144" s="77" t="e">
        <f>IF(E144="","",IF(BD144="","",E144-E144+INDEX(gDP!T$6:T$271,MATCH(totalExpenditure!$A144,gDP!$B$6:$B$271))))</f>
        <v>#N/A</v>
      </c>
      <c r="DD144" s="77" t="e">
        <f>IF(F144="","",IF(BE144="","",F144-F144+INDEX(gDP!U$6:U$271,MATCH(totalExpenditure!$A144,gDP!$B$6:$B$271))))</f>
        <v>#N/A</v>
      </c>
      <c r="DE144" s="77" t="e">
        <f>IF(G144="","",IF(BF144="","",G144-G144+INDEX(gDP!V$6:V$271,MATCH(totalExpenditure!$A144,gDP!$B$6:$B$271))))</f>
        <v>#N/A</v>
      </c>
      <c r="DF144" s="77" t="e">
        <f>IF(H144="","",IF(BG144="","",H144-H144+INDEX(gDP!W$6:W$271,MATCH(totalExpenditure!$A144,gDP!$B$6:$B$271))))</f>
        <v>#N/A</v>
      </c>
      <c r="DG144" s="77" t="e">
        <f>IF(I144="","",IF(BH144="","",I144-I144+INDEX(gDP!X$6:X$271,MATCH(totalExpenditure!$A144,gDP!$B$6:$B$271))))</f>
        <v>#N/A</v>
      </c>
      <c r="DH144" s="77" t="e">
        <f>IF(J144="","",IF(BI144="","",J144-J144+INDEX(gDP!Y$6:Y$271,MATCH(totalExpenditure!$A144,gDP!$B$6:$B$271))))</f>
        <v>#N/A</v>
      </c>
      <c r="DI144" s="77" t="e">
        <f>IF(K144="","",IF(BJ144="","",K144-K144+INDEX(gDP!Z$6:Z$271,MATCH(totalExpenditure!$A144,gDP!$B$6:$B$271))))</f>
        <v>#N/A</v>
      </c>
      <c r="DJ144" s="77" t="e">
        <f>IF(L144="","",IF(BK144="","",L144-L144+INDEX(gDP!AA$6:AA$271,MATCH(totalExpenditure!$A144,gDP!$B$6:$B$271))))</f>
        <v>#N/A</v>
      </c>
      <c r="DK144" s="77" t="e">
        <f>IF(M144="","",IF(BL144="","",M144-M144+INDEX(gDP!AB$6:AB$271,MATCH(totalExpenditure!$A144,gDP!$B$6:$B$271))))</f>
        <v>#N/A</v>
      </c>
      <c r="DL144" s="77" t="e">
        <f>IF(N144="","",IF(BM144="","",N144-N144+INDEX(gDP!AC$6:AC$271,MATCH(totalExpenditure!$A144,gDP!$B$6:$B$271))))</f>
        <v>#N/A</v>
      </c>
      <c r="DM144" s="77" t="e">
        <f>IF(O144="","",IF(BN144="","",O144-O144+INDEX(gDP!AD$6:AD$271,MATCH(totalExpenditure!$A144,gDP!$B$6:$B$271))))</f>
        <v>#N/A</v>
      </c>
      <c r="DN144" s="77" t="e">
        <f>IF(P144="","",IF(BO144="","",P144-P144+INDEX(gDP!AE$6:AE$271,MATCH(totalExpenditure!$A144,gDP!$B$6:$B$271))))</f>
        <v>#N/A</v>
      </c>
      <c r="DO144" s="77" t="e">
        <f>IF(Q144="","",IF(BP144="","",Q144-Q144+INDEX(gDP!AF$6:AF$271,MATCH(totalExpenditure!$A144,gDP!$B$6:$B$271))))</f>
        <v>#N/A</v>
      </c>
      <c r="DP144" s="77" t="e">
        <f>IF(R144="","",IF(BQ144="","",R144-R144+INDEX(gDP!AG$6:AG$271,MATCH(totalExpenditure!$A144,gDP!$B$6:$B$271))))</f>
        <v>#N/A</v>
      </c>
      <c r="DQ144" s="77" t="e">
        <f>IF(S144="","",IF(BR144="","",S144-S144+INDEX(gDP!AH$6:AH$271,MATCH(totalExpenditure!$A144,gDP!$B$6:$B$271))))</f>
        <v>#N/A</v>
      </c>
      <c r="DR144" s="77" t="e">
        <f>IF(T144="","",IF(BS144="","",T144-T144+INDEX(gDP!AI$6:AI$271,MATCH(totalExpenditure!$A144,gDP!$B$6:$B$271))))</f>
        <v>#N/A</v>
      </c>
      <c r="DS144" s="77" t="e">
        <f>IF(U144="","",IF(BT144="","",U144-U144+INDEX(gDP!AJ$6:AJ$271,MATCH(totalExpenditure!$A144,gDP!$B$6:$B$271))))</f>
        <v>#N/A</v>
      </c>
      <c r="DT144" s="77" t="e">
        <f>IF(V144="","",IF(BU144="","",V144-V144+INDEX(gDP!AK$6:AK$271,MATCH(totalExpenditure!$A144,gDP!$B$6:$B$271))))</f>
        <v>#N/A</v>
      </c>
      <c r="DU144" s="77" t="e">
        <f>IF(W144="","",IF(BV144="","",W144-W144+INDEX(gDP!AL$6:AL$271,MATCH(totalExpenditure!$A144,gDP!$B$6:$B$271))))</f>
        <v>#N/A</v>
      </c>
      <c r="DV144" s="77" t="e">
        <f>IF(X144="","",IF(BW144="","",X144-X144+INDEX(gDP!AM$6:AM$271,MATCH(totalExpenditure!$A144,gDP!$B$6:$B$271))))</f>
        <v>#N/A</v>
      </c>
      <c r="DW144" s="77" t="e">
        <f>IF(Y144="","",IF(BX144="","",Y144-Y144+INDEX(gDP!AN$6:AN$271,MATCH(totalExpenditure!$A144,gDP!$B$6:$B$271))))</f>
        <v>#N/A</v>
      </c>
      <c r="DX144" s="77" t="e">
        <f>IF(Z144="","",IF(BY144="","",Z144-Z144+INDEX(gDP!AO$6:AO$271,MATCH(totalExpenditure!$A144,gDP!$B$6:$B$271))))</f>
        <v>#N/A</v>
      </c>
      <c r="DY144" s="77" t="e">
        <f>IF(AA144="","",IF(BZ144="","",AA144-AA144+INDEX(gDP!AP$6:AP$271,MATCH(totalExpenditure!$A144,gDP!$B$6:$B$271))))</f>
        <v>#N/A</v>
      </c>
      <c r="DZ144" s="77" t="e">
        <f>IF(AB144="","",IF(CA144="","",AB144-AB144+INDEX(gDP!AQ$6:AQ$271,MATCH(totalExpenditure!$A144,gDP!$B$6:$B$271))))</f>
        <v>#N/A</v>
      </c>
      <c r="EA144" s="77" t="e">
        <f>IF(AC144="","",IF(CB144="","",AC144-AC144+INDEX(gDP!AR$6:AR$271,MATCH(totalExpenditure!$A144,gDP!$B$6:$B$271))))</f>
        <v>#N/A</v>
      </c>
      <c r="EB144" s="77" t="e">
        <f>IF(AD144="","",IF(CC144="","",AD144-AD144+INDEX(gDP!AS$6:AS$271,MATCH(totalExpenditure!$A144,gDP!$B$6:$B$271))))</f>
        <v>#N/A</v>
      </c>
      <c r="EC144" s="77" t="e">
        <f>IF(AE144="","",IF(CD144="","",AE144-AE144+INDEX(gDP!AT$6:AT$271,MATCH(totalExpenditure!$A144,gDP!$B$6:$B$271))))</f>
        <v>#N/A</v>
      </c>
      <c r="ED144" s="77" t="e">
        <f>IF(AF144="","",IF(CE144="","",AF144-AF144+INDEX(gDP!AU$6:AU$271,MATCH(totalExpenditure!$A144,gDP!$B$6:$B$271))))</f>
        <v>#N/A</v>
      </c>
      <c r="EE144" s="77" t="e">
        <f>IF(AG144="","",IF(CF144="","",AG144-AG144+INDEX(gDP!AV$6:AV$271,MATCH(totalExpenditure!$A144,gDP!$B$6:$B$271))))</f>
        <v>#N/A</v>
      </c>
      <c r="EF144" s="77" t="e">
        <f>IF(AH144="","",IF(CG144="","",AH144-AH144+INDEX(gDP!AW$6:AW$271,MATCH(totalExpenditure!$A144,gDP!$B$6:$B$271))))</f>
        <v>#N/A</v>
      </c>
      <c r="EG144" s="77" t="e">
        <f>IF(AI144="","",IF(CH144="","",AI144-AI144+INDEX(gDP!AX$6:AX$271,MATCH(totalExpenditure!$A144,gDP!$B$6:$B$271))))</f>
        <v>#N/A</v>
      </c>
      <c r="EH144" s="77" t="e">
        <f>IF(AJ144="","",IF(CI144="","",AJ144-AJ144+INDEX(gDP!AY$6:AY$271,MATCH(totalExpenditure!$A144,gDP!$B$6:$B$271))))</f>
        <v>#N/A</v>
      </c>
      <c r="EI144" s="77" t="e">
        <f>IF(AK144="","",IF(CJ144="","",AK144-AK144+INDEX(gDP!AZ$6:AZ$271,MATCH(totalExpenditure!$A144,gDP!$B$6:$B$271))))</f>
        <v>#N/A</v>
      </c>
      <c r="EJ144" s="77" t="e">
        <f>IF(AL144="","",IF(CK144="","",AL144-AL144+INDEX(gDP!BA$6:BA$271,MATCH(totalExpenditure!$A144,gDP!$B$6:$B$271))))</f>
        <v>#N/A</v>
      </c>
      <c r="EK144" s="77" t="e">
        <f>IF(AM144="","",IF(CL144="","",AM144-AM144+INDEX(gDP!BB$6:BB$271,MATCH(totalExpenditure!$A144,gDP!$B$6:$B$271))))</f>
        <v>#N/A</v>
      </c>
      <c r="EL144" s="77" t="e">
        <f>IF(AN144="","",IF(CM144="","",AN144-AN144+INDEX(gDP!BC$6:BC$271,MATCH(totalExpenditure!$A144,gDP!$B$6:$B$271))))</f>
        <v>#N/A</v>
      </c>
      <c r="EM144" s="77" t="e">
        <f>IF(AO144="","",IF(CN144="","",AO144-AO144+INDEX(gDP!BD$6:BD$271,MATCH(totalExpenditure!$A144,gDP!$B$6:$B$271))))</f>
        <v>#N/A</v>
      </c>
      <c r="EN144" s="77" t="e">
        <f>IF(AP144="","",IF(CO144="","",AP144-AP144+INDEX(gDP!BE$6:BE$271,MATCH(totalExpenditure!$A144,gDP!$B$6:$B$271))))</f>
        <v>#N/A</v>
      </c>
      <c r="EO144" s="77" t="e">
        <f>IF(AQ144="","",IF(CP144="","",AQ144-AQ144+INDEX(gDP!BF$6:BF$271,MATCH(totalExpenditure!$A144,gDP!$B$6:$B$271))))</f>
        <v>#N/A</v>
      </c>
      <c r="EP144" s="77" t="e">
        <f>IF(AR144="","",IF(CQ144="","",AR144-AR144+INDEX(gDP!BG$6:BG$271,MATCH(totalExpenditure!$A144,gDP!$B$6:$B$271))))</f>
        <v>#N/A</v>
      </c>
      <c r="EQ144" s="77" t="e">
        <f>IF(AS144="","",IF(CR144="","",AS144-AS144+INDEX(gDP!BH$6:BH$271,MATCH(totalExpenditure!$A144,gDP!$B$6:$B$271))))</f>
        <v>#N/A</v>
      </c>
      <c r="ER144" s="77" t="e">
        <f>IF(AT144="","",IF(CS144="","",AT144-AT144+INDEX(gDP!BI$6:BI$271,MATCH(totalExpenditure!$A144,gDP!$B$6:$B$271))))</f>
        <v>#N/A</v>
      </c>
      <c r="ES144" s="77" t="e">
        <f>IF(AU144="","",IF(CT144="","",AU144-AU144+INDEX(gDP!BJ$6:BJ$271,MATCH(totalExpenditure!$A144,gDP!$B$6:$B$271))))</f>
        <v>#N/A</v>
      </c>
      <c r="ET144" s="77" t="e">
        <f>IF(AV144="","",IF(CU144="","",AV144-AV144+INDEX(gDP!BK$6:BK$271,MATCH(totalExpenditure!$A144,gDP!$B$6:$B$271))))</f>
        <v>#N/A</v>
      </c>
      <c r="EU144" s="77" t="e">
        <f>IF(AW144="","",IF(CV144="","",AW144-AW144+INDEX(gDP!BL$6:BL$271,MATCH(totalExpenditure!$A144,gDP!$B$6:$B$271))))</f>
        <v>#N/A</v>
      </c>
      <c r="EV144" s="77" t="e">
        <f>IF(AX144="","",IF(CW144="","",AX144-AX144+INDEX(gDP!BM$6:BM$271,MATCH(totalExpenditure!$A144,gDP!$B$6:$B$271))))</f>
        <v>#N/A</v>
      </c>
      <c r="EW144" s="77" t="e">
        <f>IF(AY144="","",IF(CX144="","",AY144-AY144+INDEX(gDP!BN$6:BN$271,MATCH(totalExpenditure!$A144,gDP!$B$6:$B$271))))</f>
        <v>#N/A</v>
      </c>
      <c r="EX144" s="77" t="e">
        <f>IF(AZ144="","",IF(CY144="","",AZ144-AZ144+INDEX(gDP!BO$6:BO$271,MATCH(totalExpenditure!$A144,gDP!$B$6:$B$271))))</f>
        <v>#N/A</v>
      </c>
    </row>
    <row r="145" spans="1:154" x14ac:dyDescent="0.35">
      <c r="A145" t="s">
        <v>499</v>
      </c>
      <c r="B145" s="77" t="e">
        <f>IF(INDEX([2]pivotTable!B$3:B$308,MATCH(totalExpenditure!$A145,[2]pivotTable!$A$3:$A$308,0))/100*INDEX(gDP!Q$6:Q$271,MATCH(totalExpenditure!$A145,gDP!$B$6:$B$271))=0,"",INDEX([2]pivotTable!B$3:B$308,MATCH(totalExpenditure!$A145,[2]pivotTable!$A$3:$A$308,0))/100*INDEX(gDP!Q$6:Q$271,MATCH(totalExpenditure!$A145,gDP!$B$6:$B$271)))</f>
        <v>#N/A</v>
      </c>
      <c r="C145" s="77" t="e">
        <f>IF(INDEX([2]pivotTable!C$3:C$308,MATCH(totalExpenditure!$A145,[2]pivotTable!$A$3:$A$308,0))/100*INDEX(gDP!R$6:R$271,MATCH(totalExpenditure!$A145,gDP!$B$6:$B$271))=0,"",INDEX([2]pivotTable!C$3:C$308,MATCH(totalExpenditure!$A145,[2]pivotTable!$A$3:$A$308,0))/100*INDEX(gDP!R$6:R$271,MATCH(totalExpenditure!$A145,gDP!$B$6:$B$271)))</f>
        <v>#N/A</v>
      </c>
      <c r="D145" s="77" t="e">
        <f>IF(INDEX([2]pivotTable!D$3:D$308,MATCH(totalExpenditure!$A145,[2]pivotTable!$A$3:$A$308,0))/100*INDEX(gDP!S$6:S$271,MATCH(totalExpenditure!$A145,gDP!$B$6:$B$271))=0,"",INDEX([2]pivotTable!D$3:D$308,MATCH(totalExpenditure!$A145,[2]pivotTable!$A$3:$A$308,0))/100*INDEX(gDP!S$6:S$271,MATCH(totalExpenditure!$A145,gDP!$B$6:$B$271)))</f>
        <v>#N/A</v>
      </c>
      <c r="E145" s="77" t="e">
        <f>IF(INDEX([2]pivotTable!E$3:E$308,MATCH(totalExpenditure!$A145,[2]pivotTable!$A$3:$A$308,0))/100*INDEX(gDP!T$6:T$271,MATCH(totalExpenditure!$A145,gDP!$B$6:$B$271))=0,"",INDEX([2]pivotTable!E$3:E$308,MATCH(totalExpenditure!$A145,[2]pivotTable!$A$3:$A$308,0))/100*INDEX(gDP!T$6:T$271,MATCH(totalExpenditure!$A145,gDP!$B$6:$B$271)))</f>
        <v>#N/A</v>
      </c>
      <c r="F145" s="77" t="e">
        <f>IF(INDEX([2]pivotTable!F$3:F$308,MATCH(totalExpenditure!$A145,[2]pivotTable!$A$3:$A$308,0))/100*INDEX(gDP!U$6:U$271,MATCH(totalExpenditure!$A145,gDP!$B$6:$B$271))=0,"",INDEX([2]pivotTable!F$3:F$308,MATCH(totalExpenditure!$A145,[2]pivotTable!$A$3:$A$308,0))/100*INDEX(gDP!U$6:U$271,MATCH(totalExpenditure!$A145,gDP!$B$6:$B$271)))</f>
        <v>#N/A</v>
      </c>
      <c r="G145" s="77" t="e">
        <f>IF(INDEX([2]pivotTable!G$3:G$308,MATCH(totalExpenditure!$A145,[2]pivotTable!$A$3:$A$308,0))/100*INDEX(gDP!V$6:V$271,MATCH(totalExpenditure!$A145,gDP!$B$6:$B$271))=0,"",INDEX([2]pivotTable!G$3:G$308,MATCH(totalExpenditure!$A145,[2]pivotTable!$A$3:$A$308,0))/100*INDEX(gDP!V$6:V$271,MATCH(totalExpenditure!$A145,gDP!$B$6:$B$271)))</f>
        <v>#N/A</v>
      </c>
      <c r="H145" s="77" t="e">
        <f>IF(INDEX([2]pivotTable!H$3:H$308,MATCH(totalExpenditure!$A145,[2]pivotTable!$A$3:$A$308,0))/100*INDEX(gDP!W$6:W$271,MATCH(totalExpenditure!$A145,gDP!$B$6:$B$271))=0,"",INDEX([2]pivotTable!H$3:H$308,MATCH(totalExpenditure!$A145,[2]pivotTable!$A$3:$A$308,0))/100*INDEX(gDP!W$6:W$271,MATCH(totalExpenditure!$A145,gDP!$B$6:$B$271)))</f>
        <v>#N/A</v>
      </c>
      <c r="I145" s="77" t="e">
        <f>IF(INDEX([2]pivotTable!I$3:I$308,MATCH(totalExpenditure!$A145,[2]pivotTable!$A$3:$A$308,0))/100*INDEX(gDP!X$6:X$271,MATCH(totalExpenditure!$A145,gDP!$B$6:$B$271))=0,"",INDEX([2]pivotTable!I$3:I$308,MATCH(totalExpenditure!$A145,[2]pivotTable!$A$3:$A$308,0))/100*INDEX(gDP!X$6:X$271,MATCH(totalExpenditure!$A145,gDP!$B$6:$B$271)))</f>
        <v>#N/A</v>
      </c>
      <c r="J145" s="77" t="e">
        <f>IF(INDEX([2]pivotTable!J$3:J$308,MATCH(totalExpenditure!$A145,[2]pivotTable!$A$3:$A$308,0))/100*INDEX(gDP!Y$6:Y$271,MATCH(totalExpenditure!$A145,gDP!$B$6:$B$271))=0,"",INDEX([2]pivotTable!J$3:J$308,MATCH(totalExpenditure!$A145,[2]pivotTable!$A$3:$A$308,0))/100*INDEX(gDP!Y$6:Y$271,MATCH(totalExpenditure!$A145,gDP!$B$6:$B$271)))</f>
        <v>#N/A</v>
      </c>
      <c r="K145" s="77" t="e">
        <f>IF(INDEX([2]pivotTable!K$3:K$308,MATCH(totalExpenditure!$A145,[2]pivotTable!$A$3:$A$308,0))/100*INDEX(gDP!Z$6:Z$271,MATCH(totalExpenditure!$A145,gDP!$B$6:$B$271))=0,"",INDEX([2]pivotTable!K$3:K$308,MATCH(totalExpenditure!$A145,[2]pivotTable!$A$3:$A$308,0))/100*INDEX(gDP!Z$6:Z$271,MATCH(totalExpenditure!$A145,gDP!$B$6:$B$271)))</f>
        <v>#N/A</v>
      </c>
      <c r="L145" s="77" t="e">
        <f>IF(INDEX([2]pivotTable!L$3:L$308,MATCH(totalExpenditure!$A145,[2]pivotTable!$A$3:$A$308,0))/100*INDEX(gDP!AA$6:AA$271,MATCH(totalExpenditure!$A145,gDP!$B$6:$B$271))=0,"",INDEX([2]pivotTable!L$3:L$308,MATCH(totalExpenditure!$A145,[2]pivotTable!$A$3:$A$308,0))/100*INDEX(gDP!AA$6:AA$271,MATCH(totalExpenditure!$A145,gDP!$B$6:$B$271)))</f>
        <v>#N/A</v>
      </c>
      <c r="M145" s="77" t="e">
        <f>IF(INDEX([2]pivotTable!M$3:M$308,MATCH(totalExpenditure!$A145,[2]pivotTable!$A$3:$A$308,0))/100*INDEX(gDP!AB$6:AB$271,MATCH(totalExpenditure!$A145,gDP!$B$6:$B$271))=0,"",INDEX([2]pivotTable!M$3:M$308,MATCH(totalExpenditure!$A145,[2]pivotTable!$A$3:$A$308,0))/100*INDEX(gDP!AB$6:AB$271,MATCH(totalExpenditure!$A145,gDP!$B$6:$B$271)))</f>
        <v>#N/A</v>
      </c>
      <c r="N145" s="77" t="e">
        <f>IF(INDEX([2]pivotTable!N$3:N$308,MATCH(totalExpenditure!$A145,[2]pivotTable!$A$3:$A$308,0))/100*INDEX(gDP!AC$6:AC$271,MATCH(totalExpenditure!$A145,gDP!$B$6:$B$271))=0,"",INDEX([2]pivotTable!N$3:N$308,MATCH(totalExpenditure!$A145,[2]pivotTable!$A$3:$A$308,0))/100*INDEX(gDP!AC$6:AC$271,MATCH(totalExpenditure!$A145,gDP!$B$6:$B$271)))</f>
        <v>#N/A</v>
      </c>
      <c r="O145" s="77" t="e">
        <f>IF(INDEX([2]pivotTable!O$3:O$308,MATCH(totalExpenditure!$A145,[2]pivotTable!$A$3:$A$308,0))/100*INDEX(gDP!AD$6:AD$271,MATCH(totalExpenditure!$A145,gDP!$B$6:$B$271))=0,"",INDEX([2]pivotTable!O$3:O$308,MATCH(totalExpenditure!$A145,[2]pivotTable!$A$3:$A$308,0))/100*INDEX(gDP!AD$6:AD$271,MATCH(totalExpenditure!$A145,gDP!$B$6:$B$271)))</f>
        <v>#N/A</v>
      </c>
      <c r="P145" s="77" t="e">
        <f>IF(INDEX([2]pivotTable!P$3:P$308,MATCH(totalExpenditure!$A145,[2]pivotTable!$A$3:$A$308,0))/100*INDEX(gDP!AE$6:AE$271,MATCH(totalExpenditure!$A145,gDP!$B$6:$B$271))=0,"",INDEX([2]pivotTable!P$3:P$308,MATCH(totalExpenditure!$A145,[2]pivotTable!$A$3:$A$308,0))/100*INDEX(gDP!AE$6:AE$271,MATCH(totalExpenditure!$A145,gDP!$B$6:$B$271)))</f>
        <v>#N/A</v>
      </c>
      <c r="Q145" s="77" t="e">
        <f>IF(INDEX([2]pivotTable!Q$3:Q$308,MATCH(totalExpenditure!$A145,[2]pivotTable!$A$3:$A$308,0))/100*INDEX(gDP!AF$6:AF$271,MATCH(totalExpenditure!$A145,gDP!$B$6:$B$271))=0,"",INDEX([2]pivotTable!Q$3:Q$308,MATCH(totalExpenditure!$A145,[2]pivotTable!$A$3:$A$308,0))/100*INDEX(gDP!AF$6:AF$271,MATCH(totalExpenditure!$A145,gDP!$B$6:$B$271)))</f>
        <v>#N/A</v>
      </c>
      <c r="R145" s="77" t="e">
        <f>IF(INDEX([2]pivotTable!R$3:R$308,MATCH(totalExpenditure!$A145,[2]pivotTable!$A$3:$A$308,0))/100*INDEX(gDP!AG$6:AG$271,MATCH(totalExpenditure!$A145,gDP!$B$6:$B$271))=0,"",INDEX([2]pivotTable!R$3:R$308,MATCH(totalExpenditure!$A145,[2]pivotTable!$A$3:$A$308,0))/100*INDEX(gDP!AG$6:AG$271,MATCH(totalExpenditure!$A145,gDP!$B$6:$B$271)))</f>
        <v>#N/A</v>
      </c>
      <c r="S145" s="77" t="e">
        <f>IF(INDEX([2]pivotTable!S$3:S$308,MATCH(totalExpenditure!$A145,[2]pivotTable!$A$3:$A$308,0))/100*INDEX(gDP!AH$6:AH$271,MATCH(totalExpenditure!$A145,gDP!$B$6:$B$271))=0,"",INDEX([2]pivotTable!S$3:S$308,MATCH(totalExpenditure!$A145,[2]pivotTable!$A$3:$A$308,0))/100*INDEX(gDP!AH$6:AH$271,MATCH(totalExpenditure!$A145,gDP!$B$6:$B$271)))</f>
        <v>#N/A</v>
      </c>
      <c r="T145" s="77" t="e">
        <f>IF(INDEX([2]pivotTable!T$3:T$308,MATCH(totalExpenditure!$A145,[2]pivotTable!$A$3:$A$308,0))/100*INDEX(gDP!AI$6:AI$271,MATCH(totalExpenditure!$A145,gDP!$B$6:$B$271))=0,"",INDEX([2]pivotTable!T$3:T$308,MATCH(totalExpenditure!$A145,[2]pivotTable!$A$3:$A$308,0))/100*INDEX(gDP!AI$6:AI$271,MATCH(totalExpenditure!$A145,gDP!$B$6:$B$271)))</f>
        <v>#N/A</v>
      </c>
      <c r="U145" s="77" t="e">
        <f>IF(INDEX([2]pivotTable!U$3:U$308,MATCH(totalExpenditure!$A145,[2]pivotTable!$A$3:$A$308,0))/100*INDEX(gDP!AJ$6:AJ$271,MATCH(totalExpenditure!$A145,gDP!$B$6:$B$271))=0,"",INDEX([2]pivotTable!U$3:U$308,MATCH(totalExpenditure!$A145,[2]pivotTable!$A$3:$A$308,0))/100*INDEX(gDP!AJ$6:AJ$271,MATCH(totalExpenditure!$A145,gDP!$B$6:$B$271)))</f>
        <v>#N/A</v>
      </c>
      <c r="V145" s="77" t="e">
        <f>IF(INDEX([2]pivotTable!V$3:V$308,MATCH(totalExpenditure!$A145,[2]pivotTable!$A$3:$A$308,0))/100*INDEX(gDP!AK$6:AK$271,MATCH(totalExpenditure!$A145,gDP!$B$6:$B$271))=0,"",INDEX([2]pivotTable!V$3:V$308,MATCH(totalExpenditure!$A145,[2]pivotTable!$A$3:$A$308,0))/100*INDEX(gDP!AK$6:AK$271,MATCH(totalExpenditure!$A145,gDP!$B$6:$B$271)))</f>
        <v>#N/A</v>
      </c>
      <c r="W145" s="77" t="e">
        <f>IF(INDEX([2]pivotTable!W$3:W$308,MATCH(totalExpenditure!$A145,[2]pivotTable!$A$3:$A$308,0))/100*INDEX(gDP!AL$6:AL$271,MATCH(totalExpenditure!$A145,gDP!$B$6:$B$271))=0,"",INDEX([2]pivotTable!W$3:W$308,MATCH(totalExpenditure!$A145,[2]pivotTable!$A$3:$A$308,0))/100*INDEX(gDP!AL$6:AL$271,MATCH(totalExpenditure!$A145,gDP!$B$6:$B$271)))</f>
        <v>#N/A</v>
      </c>
      <c r="X145" s="77" t="e">
        <f>IF(INDEX([2]pivotTable!X$3:X$308,MATCH(totalExpenditure!$A145,[2]pivotTable!$A$3:$A$308,0))/100*INDEX(gDP!AM$6:AM$271,MATCH(totalExpenditure!$A145,gDP!$B$6:$B$271))=0,"",INDEX([2]pivotTable!X$3:X$308,MATCH(totalExpenditure!$A145,[2]pivotTable!$A$3:$A$308,0))/100*INDEX(gDP!AM$6:AM$271,MATCH(totalExpenditure!$A145,gDP!$B$6:$B$271)))</f>
        <v>#N/A</v>
      </c>
      <c r="Y145" s="77" t="e">
        <f>IF(INDEX([2]pivotTable!Y$3:Y$308,MATCH(totalExpenditure!$A145,[2]pivotTable!$A$3:$A$308,0))/100*INDEX(gDP!AN$6:AN$271,MATCH(totalExpenditure!$A145,gDP!$B$6:$B$271))=0,"",INDEX([2]pivotTable!Y$3:Y$308,MATCH(totalExpenditure!$A145,[2]pivotTable!$A$3:$A$308,0))/100*INDEX(gDP!AN$6:AN$271,MATCH(totalExpenditure!$A145,gDP!$B$6:$B$271)))</f>
        <v>#N/A</v>
      </c>
      <c r="Z145" s="77" t="e">
        <f>IF(INDEX([2]pivotTable!Z$3:Z$308,MATCH(totalExpenditure!$A145,[2]pivotTable!$A$3:$A$308,0))/100*INDEX(gDP!AO$6:AO$271,MATCH(totalExpenditure!$A145,gDP!$B$6:$B$271))=0,"",INDEX([2]pivotTable!Z$3:Z$308,MATCH(totalExpenditure!$A145,[2]pivotTable!$A$3:$A$308,0))/100*INDEX(gDP!AO$6:AO$271,MATCH(totalExpenditure!$A145,gDP!$B$6:$B$271)))</f>
        <v>#N/A</v>
      </c>
      <c r="AA145" s="77" t="e">
        <f>IF(INDEX([2]pivotTable!AA$3:AA$308,MATCH(totalExpenditure!$A145,[2]pivotTable!$A$3:$A$308,0))/100*INDEX(gDP!AP$6:AP$271,MATCH(totalExpenditure!$A145,gDP!$B$6:$B$271))=0,"",INDEX([2]pivotTable!AA$3:AA$308,MATCH(totalExpenditure!$A145,[2]pivotTable!$A$3:$A$308,0))/100*INDEX(gDP!AP$6:AP$271,MATCH(totalExpenditure!$A145,gDP!$B$6:$B$271)))</f>
        <v>#N/A</v>
      </c>
      <c r="AB145" s="77" t="e">
        <f>IF(INDEX([2]pivotTable!AB$3:AB$308,MATCH(totalExpenditure!$A145,[2]pivotTable!$A$3:$A$308,0))/100*INDEX(gDP!AQ$6:AQ$271,MATCH(totalExpenditure!$A145,gDP!$B$6:$B$271))=0,"",INDEX([2]pivotTable!AB$3:AB$308,MATCH(totalExpenditure!$A145,[2]pivotTable!$A$3:$A$308,0))/100*INDEX(gDP!AQ$6:AQ$271,MATCH(totalExpenditure!$A145,gDP!$B$6:$B$271)))</f>
        <v>#N/A</v>
      </c>
      <c r="AC145" s="77" t="e">
        <f>IF(INDEX([2]pivotTable!AC$3:AC$308,MATCH(totalExpenditure!$A145,[2]pivotTable!$A$3:$A$308,0))/100*INDEX(gDP!AR$6:AR$271,MATCH(totalExpenditure!$A145,gDP!$B$6:$B$271))=0,"",INDEX([2]pivotTable!AC$3:AC$308,MATCH(totalExpenditure!$A145,[2]pivotTable!$A$3:$A$308,0))/100*INDEX(gDP!AR$6:AR$271,MATCH(totalExpenditure!$A145,gDP!$B$6:$B$271)))</f>
        <v>#N/A</v>
      </c>
      <c r="AD145" s="77" t="e">
        <f>IF(INDEX([2]pivotTable!AD$3:AD$308,MATCH(totalExpenditure!$A145,[2]pivotTable!$A$3:$A$308,0))/100*INDEX(gDP!AS$6:AS$271,MATCH(totalExpenditure!$A145,gDP!$B$6:$B$271))=0,"",INDEX([2]pivotTable!AD$3:AD$308,MATCH(totalExpenditure!$A145,[2]pivotTable!$A$3:$A$308,0))/100*INDEX(gDP!AS$6:AS$271,MATCH(totalExpenditure!$A145,gDP!$B$6:$B$271)))</f>
        <v>#N/A</v>
      </c>
      <c r="AE145" s="77" t="e">
        <f>IF(INDEX([2]pivotTable!AE$3:AE$308,MATCH(totalExpenditure!$A145,[2]pivotTable!$A$3:$A$308,0))/100*INDEX(gDP!AT$6:AT$271,MATCH(totalExpenditure!$A145,gDP!$B$6:$B$271))=0,"",INDEX([2]pivotTable!AE$3:AE$308,MATCH(totalExpenditure!$A145,[2]pivotTable!$A$3:$A$308,0))/100*INDEX(gDP!AT$6:AT$271,MATCH(totalExpenditure!$A145,gDP!$B$6:$B$271)))</f>
        <v>#N/A</v>
      </c>
      <c r="AF145" s="77" t="e">
        <f>IF(INDEX([2]pivotTable!AF$3:AF$308,MATCH(totalExpenditure!$A145,[2]pivotTable!$A$3:$A$308,0))/100*INDEX(gDP!AU$6:AU$271,MATCH(totalExpenditure!$A145,gDP!$B$6:$B$271))=0,"",INDEX([2]pivotTable!AF$3:AF$308,MATCH(totalExpenditure!$A145,[2]pivotTable!$A$3:$A$308,0))/100*INDEX(gDP!AU$6:AU$271,MATCH(totalExpenditure!$A145,gDP!$B$6:$B$271)))</f>
        <v>#N/A</v>
      </c>
      <c r="AG145" s="77" t="e">
        <f>IF(INDEX([2]pivotTable!AG$3:AG$308,MATCH(totalExpenditure!$A145,[2]pivotTable!$A$3:$A$308,0))/100*INDEX(gDP!AV$6:AV$271,MATCH(totalExpenditure!$A145,gDP!$B$6:$B$271))=0,"",INDEX([2]pivotTable!AG$3:AG$308,MATCH(totalExpenditure!$A145,[2]pivotTable!$A$3:$A$308,0))/100*INDEX(gDP!AV$6:AV$271,MATCH(totalExpenditure!$A145,gDP!$B$6:$B$271)))</f>
        <v>#N/A</v>
      </c>
      <c r="AH145" s="77" t="e">
        <f>IF(INDEX([2]pivotTable!AH$3:AH$308,MATCH(totalExpenditure!$A145,[2]pivotTable!$A$3:$A$308,0))/100*INDEX(gDP!AW$6:AW$271,MATCH(totalExpenditure!$A145,gDP!$B$6:$B$271))=0,"",INDEX([2]pivotTable!AH$3:AH$308,MATCH(totalExpenditure!$A145,[2]pivotTable!$A$3:$A$308,0))/100*INDEX(gDP!AW$6:AW$271,MATCH(totalExpenditure!$A145,gDP!$B$6:$B$271)))</f>
        <v>#N/A</v>
      </c>
      <c r="AI145" s="77" t="e">
        <f>IF(INDEX([2]pivotTable!AI$3:AI$308,MATCH(totalExpenditure!$A145,[2]pivotTable!$A$3:$A$308,0))/100*INDEX(gDP!AX$6:AX$271,MATCH(totalExpenditure!$A145,gDP!$B$6:$B$271))=0,"",INDEX([2]pivotTable!AI$3:AI$308,MATCH(totalExpenditure!$A145,[2]pivotTable!$A$3:$A$308,0))/100*INDEX(gDP!AX$6:AX$271,MATCH(totalExpenditure!$A145,gDP!$B$6:$B$271)))</f>
        <v>#N/A</v>
      </c>
      <c r="AJ145" s="77" t="e">
        <f>IF(INDEX([2]pivotTable!AJ$3:AJ$308,MATCH(totalExpenditure!$A145,[2]pivotTable!$A$3:$A$308,0))/100*INDEX(gDP!AY$6:AY$271,MATCH(totalExpenditure!$A145,gDP!$B$6:$B$271))=0,"",INDEX([2]pivotTable!AJ$3:AJ$308,MATCH(totalExpenditure!$A145,[2]pivotTable!$A$3:$A$308,0))/100*INDEX(gDP!AY$6:AY$271,MATCH(totalExpenditure!$A145,gDP!$B$6:$B$271)))</f>
        <v>#N/A</v>
      </c>
      <c r="AK145" s="77" t="e">
        <f>IF(INDEX([2]pivotTable!AK$3:AK$308,MATCH(totalExpenditure!$A145,[2]pivotTable!$A$3:$A$308,0))/100*INDEX(gDP!AZ$6:AZ$271,MATCH(totalExpenditure!$A145,gDP!$B$6:$B$271))=0,"",INDEX([2]pivotTable!AK$3:AK$308,MATCH(totalExpenditure!$A145,[2]pivotTable!$A$3:$A$308,0))/100*INDEX(gDP!AZ$6:AZ$271,MATCH(totalExpenditure!$A145,gDP!$B$6:$B$271)))</f>
        <v>#N/A</v>
      </c>
      <c r="AL145" s="77" t="e">
        <f>IF(INDEX([2]pivotTable!AL$3:AL$308,MATCH(totalExpenditure!$A145,[2]pivotTable!$A$3:$A$308,0))/100*INDEX(gDP!BA$6:BA$271,MATCH(totalExpenditure!$A145,gDP!$B$6:$B$271))=0,"",INDEX([2]pivotTable!AL$3:AL$308,MATCH(totalExpenditure!$A145,[2]pivotTable!$A$3:$A$308,0))/100*INDEX(gDP!BA$6:BA$271,MATCH(totalExpenditure!$A145,gDP!$B$6:$B$271)))</f>
        <v>#N/A</v>
      </c>
      <c r="AM145" s="77" t="e">
        <f>IF(INDEX([2]pivotTable!AM$3:AM$308,MATCH(totalExpenditure!$A145,[2]pivotTable!$A$3:$A$308,0))/100*INDEX(gDP!BB$6:BB$271,MATCH(totalExpenditure!$A145,gDP!$B$6:$B$271))=0,"",INDEX([2]pivotTable!AM$3:AM$308,MATCH(totalExpenditure!$A145,[2]pivotTable!$A$3:$A$308,0))/100*INDEX(gDP!BB$6:BB$271,MATCH(totalExpenditure!$A145,gDP!$B$6:$B$271)))</f>
        <v>#N/A</v>
      </c>
      <c r="AN145" s="77" t="e">
        <f>IF(INDEX([2]pivotTable!AN$3:AN$308,MATCH(totalExpenditure!$A145,[2]pivotTable!$A$3:$A$308,0))/100*INDEX(gDP!BC$6:BC$271,MATCH(totalExpenditure!$A145,gDP!$B$6:$B$271))=0,"",INDEX([2]pivotTable!AN$3:AN$308,MATCH(totalExpenditure!$A145,[2]pivotTable!$A$3:$A$308,0))/100*INDEX(gDP!BC$6:BC$271,MATCH(totalExpenditure!$A145,gDP!$B$6:$B$271)))</f>
        <v>#N/A</v>
      </c>
      <c r="AO145" s="77" t="e">
        <f>IF(INDEX([2]pivotTable!AO$3:AO$308,MATCH(totalExpenditure!$A145,[2]pivotTable!$A$3:$A$308,0))/100*INDEX(gDP!BD$6:BD$271,MATCH(totalExpenditure!$A145,gDP!$B$6:$B$271))=0,"",INDEX([2]pivotTable!AO$3:AO$308,MATCH(totalExpenditure!$A145,[2]pivotTable!$A$3:$A$308,0))/100*INDEX(gDP!BD$6:BD$271,MATCH(totalExpenditure!$A145,gDP!$B$6:$B$271)))</f>
        <v>#N/A</v>
      </c>
      <c r="AP145" s="77" t="e">
        <f>IF(INDEX([2]pivotTable!AP$3:AP$308,MATCH(totalExpenditure!$A145,[2]pivotTable!$A$3:$A$308,0))/100*INDEX(gDP!BE$6:BE$271,MATCH(totalExpenditure!$A145,gDP!$B$6:$B$271))=0,"",INDEX([2]pivotTable!AP$3:AP$308,MATCH(totalExpenditure!$A145,[2]pivotTable!$A$3:$A$308,0))/100*INDEX(gDP!BE$6:BE$271,MATCH(totalExpenditure!$A145,gDP!$B$6:$B$271)))</f>
        <v>#N/A</v>
      </c>
      <c r="AQ145" s="77" t="e">
        <f>IF(INDEX([2]pivotTable!AQ$3:AQ$308,MATCH(totalExpenditure!$A145,[2]pivotTable!$A$3:$A$308,0))/100*INDEX(gDP!BF$6:BF$271,MATCH(totalExpenditure!$A145,gDP!$B$6:$B$271))=0,"",INDEX([2]pivotTable!AQ$3:AQ$308,MATCH(totalExpenditure!$A145,[2]pivotTable!$A$3:$A$308,0))/100*INDEX(gDP!BF$6:BF$271,MATCH(totalExpenditure!$A145,gDP!$B$6:$B$271)))</f>
        <v>#N/A</v>
      </c>
      <c r="AR145" s="77" t="e">
        <f>IF(INDEX([2]pivotTable!AR$3:AR$308,MATCH(totalExpenditure!$A145,[2]pivotTable!$A$3:$A$308,0))/100*INDEX(gDP!BG$6:BG$271,MATCH(totalExpenditure!$A145,gDP!$B$6:$B$271))=0,"",INDEX([2]pivotTable!AR$3:AR$308,MATCH(totalExpenditure!$A145,[2]pivotTable!$A$3:$A$308,0))/100*INDEX(gDP!BG$6:BG$271,MATCH(totalExpenditure!$A145,gDP!$B$6:$B$271)))</f>
        <v>#N/A</v>
      </c>
      <c r="AS145" s="77" t="e">
        <f>IF(INDEX([2]pivotTable!AS$3:AS$308,MATCH(totalExpenditure!$A145,[2]pivotTable!$A$3:$A$308,0))/100*INDEX(gDP!BH$6:BH$271,MATCH(totalExpenditure!$A145,gDP!$B$6:$B$271))=0,"",INDEX([2]pivotTable!AS$3:AS$308,MATCH(totalExpenditure!$A145,[2]pivotTable!$A$3:$A$308,0))/100*INDEX(gDP!BH$6:BH$271,MATCH(totalExpenditure!$A145,gDP!$B$6:$B$271)))</f>
        <v>#N/A</v>
      </c>
      <c r="AT145" s="77" t="e">
        <f>IF(INDEX([2]pivotTable!AT$3:AT$308,MATCH(totalExpenditure!$A145,[2]pivotTable!$A$3:$A$308,0))/100*INDEX(gDP!BI$6:BI$271,MATCH(totalExpenditure!$A145,gDP!$B$6:$B$271))=0,"",INDEX([2]pivotTable!AT$3:AT$308,MATCH(totalExpenditure!$A145,[2]pivotTable!$A$3:$A$308,0))/100*INDEX(gDP!BI$6:BI$271,MATCH(totalExpenditure!$A145,gDP!$B$6:$B$271)))</f>
        <v>#N/A</v>
      </c>
      <c r="AU145" s="77" t="e">
        <f>IF(INDEX([2]pivotTable!AU$3:AU$308,MATCH(totalExpenditure!$A145,[2]pivotTable!$A$3:$A$308,0))/100*INDEX(gDP!BJ$6:BJ$271,MATCH(totalExpenditure!$A145,gDP!$B$6:$B$271))=0,"",INDEX([2]pivotTable!AU$3:AU$308,MATCH(totalExpenditure!$A145,[2]pivotTable!$A$3:$A$308,0))/100*INDEX(gDP!BJ$6:BJ$271,MATCH(totalExpenditure!$A145,gDP!$B$6:$B$271)))</f>
        <v>#N/A</v>
      </c>
      <c r="AV145" s="77" t="e">
        <f>IF(INDEX([2]pivotTable!AV$3:AV$308,MATCH(totalExpenditure!$A145,[2]pivotTable!$A$3:$A$308,0))/100*INDEX(gDP!BK$6:BK$271,MATCH(totalExpenditure!$A145,gDP!$B$6:$B$271))=0,"",INDEX([2]pivotTable!AV$3:AV$308,MATCH(totalExpenditure!$A145,[2]pivotTable!$A$3:$A$308,0))/100*INDEX(gDP!BK$6:BK$271,MATCH(totalExpenditure!$A145,gDP!$B$6:$B$271)))</f>
        <v>#N/A</v>
      </c>
      <c r="AW145" s="77" t="e">
        <f>IF(INDEX([2]pivotTable!AW$3:AW$308,MATCH(totalExpenditure!$A145,[2]pivotTable!$A$3:$A$308,0))/100*INDEX(gDP!BL$6:BL$271,MATCH(totalExpenditure!$A145,gDP!$B$6:$B$271))=0,"",INDEX([2]pivotTable!AW$3:AW$308,MATCH(totalExpenditure!$A145,[2]pivotTable!$A$3:$A$308,0))/100*INDEX(gDP!BL$6:BL$271,MATCH(totalExpenditure!$A145,gDP!$B$6:$B$271)))</f>
        <v>#N/A</v>
      </c>
      <c r="AX145" s="77" t="e">
        <f>IF(INDEX([2]pivotTable!AX$3:AX$308,MATCH(totalExpenditure!$A145,[2]pivotTable!$A$3:$A$308,0))/100*INDEX(gDP!BM$6:BM$271,MATCH(totalExpenditure!$A145,gDP!$B$6:$B$271))=0,"",INDEX([2]pivotTable!AX$3:AX$308,MATCH(totalExpenditure!$A145,[2]pivotTable!$A$3:$A$308,0))/100*INDEX(gDP!BM$6:BM$271,MATCH(totalExpenditure!$A145,gDP!$B$6:$B$271)))</f>
        <v>#N/A</v>
      </c>
      <c r="AY145" s="77" t="e">
        <f>IF(INDEX([2]pivotTable!AY$3:AY$308,MATCH(totalExpenditure!$A145,[2]pivotTable!$A$3:$A$308,0))/100*INDEX(gDP!BN$6:BN$271,MATCH(totalExpenditure!$A145,gDP!$B$6:$B$271))=0,"",INDEX([2]pivotTable!AY$3:AY$308,MATCH(totalExpenditure!$A145,[2]pivotTable!$A$3:$A$308,0))/100*INDEX(gDP!BN$6:BN$271,MATCH(totalExpenditure!$A145,gDP!$B$6:$B$271)))</f>
        <v>#N/A</v>
      </c>
      <c r="AZ145" s="77" t="e">
        <f>IF(INDEX([2]pivotTable!AZ$3:AZ$308,MATCH(totalExpenditure!$A145,[2]pivotTable!$A$3:$A$308,0))/100*INDEX(gDP!BO$6:BO$271,MATCH(totalExpenditure!$A145,gDP!$B$6:$B$271))=0,"",INDEX([2]pivotTable!AZ$3:AZ$308,MATCH(totalExpenditure!$A145,[2]pivotTable!$A$3:$A$308,0))/100*INDEX(gDP!BO$6:BO$271,MATCH(totalExpenditure!$A145,gDP!$B$6:$B$271)))</f>
        <v>#N/A</v>
      </c>
      <c r="BA145" s="77" t="e">
        <f>IF(INDEX([2]pivotTable!B$310:B$615,MATCH(totalExpenditure!$A145,[2]pivotTable!$A$310:$A$615,0))/100*INDEX(gDP!Q$6:Q$271,MATCH(totalExpenditure!$A145,gDP!$B$6:$B$271))=0,"",INDEX([2]pivotTable!B$310:B$615,MATCH(totalExpenditure!$A145,[2]pivotTable!$A$310:$A$615,0))/100*INDEX(gDP!Q$6:Q$271,MATCH(totalExpenditure!$A145,gDP!$B$6:$B$271)))</f>
        <v>#N/A</v>
      </c>
      <c r="BB145" s="77" t="e">
        <f>IF(INDEX([2]pivotTable!C$310:C$615,MATCH(totalExpenditure!$A145,[2]pivotTable!$A$310:$A$615,0))/100*INDEX(gDP!R$6:R$271,MATCH(totalExpenditure!$A145,gDP!$B$6:$B$271))=0,"",INDEX([2]pivotTable!C$310:C$615,MATCH(totalExpenditure!$A145,[2]pivotTable!$A$310:$A$615,0))/100*INDEX(gDP!R$6:R$271,MATCH(totalExpenditure!$A145,gDP!$B$6:$B$271)))</f>
        <v>#N/A</v>
      </c>
      <c r="BC145" s="77" t="e">
        <f>IF(INDEX([2]pivotTable!D$310:D$615,MATCH(totalExpenditure!$A145,[2]pivotTable!$A$310:$A$615,0))/100*INDEX(gDP!S$6:S$271,MATCH(totalExpenditure!$A145,gDP!$B$6:$B$271))=0,"",INDEX([2]pivotTable!D$310:D$615,MATCH(totalExpenditure!$A145,[2]pivotTable!$A$310:$A$615,0))/100*INDEX(gDP!S$6:S$271,MATCH(totalExpenditure!$A145,gDP!$B$6:$B$271)))</f>
        <v>#N/A</v>
      </c>
      <c r="BD145" s="77" t="e">
        <f>IF(INDEX([2]pivotTable!E$310:E$615,MATCH(totalExpenditure!$A145,[2]pivotTable!$A$310:$A$615,0))/100*INDEX(gDP!T$6:T$271,MATCH(totalExpenditure!$A145,gDP!$B$6:$B$271))=0,"",INDEX([2]pivotTable!E$310:E$615,MATCH(totalExpenditure!$A145,[2]pivotTable!$A$310:$A$615,0))/100*INDEX(gDP!T$6:T$271,MATCH(totalExpenditure!$A145,gDP!$B$6:$B$271)))</f>
        <v>#N/A</v>
      </c>
      <c r="BE145" s="77" t="e">
        <f>IF(INDEX([2]pivotTable!F$310:F$615,MATCH(totalExpenditure!$A145,[2]pivotTable!$A$310:$A$615,0))/100*INDEX(gDP!U$6:U$271,MATCH(totalExpenditure!$A145,gDP!$B$6:$B$271))=0,"",INDEX([2]pivotTable!F$310:F$615,MATCH(totalExpenditure!$A145,[2]pivotTable!$A$310:$A$615,0))/100*INDEX(gDP!U$6:U$271,MATCH(totalExpenditure!$A145,gDP!$B$6:$B$271)))</f>
        <v>#N/A</v>
      </c>
      <c r="BF145" s="77" t="e">
        <f>IF(INDEX([2]pivotTable!G$310:G$615,MATCH(totalExpenditure!$A145,[2]pivotTable!$A$310:$A$615,0))/100*INDEX(gDP!V$6:V$271,MATCH(totalExpenditure!$A145,gDP!$B$6:$B$271))=0,"",INDEX([2]pivotTable!G$310:G$615,MATCH(totalExpenditure!$A145,[2]pivotTable!$A$310:$A$615,0))/100*INDEX(gDP!V$6:V$271,MATCH(totalExpenditure!$A145,gDP!$B$6:$B$271)))</f>
        <v>#N/A</v>
      </c>
      <c r="BG145" s="77" t="e">
        <f>IF(INDEX([2]pivotTable!H$310:H$615,MATCH(totalExpenditure!$A145,[2]pivotTable!$A$310:$A$615,0))/100*INDEX(gDP!W$6:W$271,MATCH(totalExpenditure!$A145,gDP!$B$6:$B$271))=0,"",INDEX([2]pivotTable!H$310:H$615,MATCH(totalExpenditure!$A145,[2]pivotTable!$A$310:$A$615,0))/100*INDEX(gDP!W$6:W$271,MATCH(totalExpenditure!$A145,gDP!$B$6:$B$271)))</f>
        <v>#N/A</v>
      </c>
      <c r="BH145" s="77" t="e">
        <f>IF(INDEX([2]pivotTable!I$310:I$615,MATCH(totalExpenditure!$A145,[2]pivotTable!$A$310:$A$615,0))/100*INDEX(gDP!X$6:X$271,MATCH(totalExpenditure!$A145,gDP!$B$6:$B$271))=0,"",INDEX([2]pivotTable!I$310:I$615,MATCH(totalExpenditure!$A145,[2]pivotTable!$A$310:$A$615,0))/100*INDEX(gDP!X$6:X$271,MATCH(totalExpenditure!$A145,gDP!$B$6:$B$271)))</f>
        <v>#N/A</v>
      </c>
      <c r="BI145" s="77" t="e">
        <f>IF(INDEX([2]pivotTable!J$310:J$615,MATCH(totalExpenditure!$A145,[2]pivotTable!$A$310:$A$615,0))/100*INDEX(gDP!Y$6:Y$271,MATCH(totalExpenditure!$A145,gDP!$B$6:$B$271))=0,"",INDEX([2]pivotTable!J$310:J$615,MATCH(totalExpenditure!$A145,[2]pivotTable!$A$310:$A$615,0))/100*INDEX(gDP!Y$6:Y$271,MATCH(totalExpenditure!$A145,gDP!$B$6:$B$271)))</f>
        <v>#N/A</v>
      </c>
      <c r="BJ145" s="77" t="e">
        <f>IF(INDEX([2]pivotTable!K$310:K$615,MATCH(totalExpenditure!$A145,[2]pivotTable!$A$310:$A$615,0))/100*INDEX(gDP!Z$6:Z$271,MATCH(totalExpenditure!$A145,gDP!$B$6:$B$271))=0,"",INDEX([2]pivotTable!K$310:K$615,MATCH(totalExpenditure!$A145,[2]pivotTable!$A$310:$A$615,0))/100*INDEX(gDP!Z$6:Z$271,MATCH(totalExpenditure!$A145,gDP!$B$6:$B$271)))</f>
        <v>#N/A</v>
      </c>
      <c r="BK145" s="77" t="e">
        <f>IF(INDEX([2]pivotTable!L$310:L$615,MATCH(totalExpenditure!$A145,[2]pivotTable!$A$310:$A$615,0))/100*INDEX(gDP!AA$6:AA$271,MATCH(totalExpenditure!$A145,gDP!$B$6:$B$271))=0,"",INDEX([2]pivotTable!L$310:L$615,MATCH(totalExpenditure!$A145,[2]pivotTable!$A$310:$A$615,0))/100*INDEX(gDP!AA$6:AA$271,MATCH(totalExpenditure!$A145,gDP!$B$6:$B$271)))</f>
        <v>#N/A</v>
      </c>
      <c r="BL145" s="77" t="e">
        <f>IF(INDEX([2]pivotTable!M$310:M$615,MATCH(totalExpenditure!$A145,[2]pivotTable!$A$310:$A$615,0))/100*INDEX(gDP!AB$6:AB$271,MATCH(totalExpenditure!$A145,gDP!$B$6:$B$271))=0,"",INDEX([2]pivotTable!M$310:M$615,MATCH(totalExpenditure!$A145,[2]pivotTable!$A$310:$A$615,0))/100*INDEX(gDP!AB$6:AB$271,MATCH(totalExpenditure!$A145,gDP!$B$6:$B$271)))</f>
        <v>#N/A</v>
      </c>
      <c r="BM145" s="77" t="e">
        <f>IF(INDEX([2]pivotTable!N$310:N$615,MATCH(totalExpenditure!$A145,[2]pivotTable!$A$310:$A$615,0))/100*INDEX(gDP!AC$6:AC$271,MATCH(totalExpenditure!$A145,gDP!$B$6:$B$271))=0,"",INDEX([2]pivotTable!N$310:N$615,MATCH(totalExpenditure!$A145,[2]pivotTable!$A$310:$A$615,0))/100*INDEX(gDP!AC$6:AC$271,MATCH(totalExpenditure!$A145,gDP!$B$6:$B$271)))</f>
        <v>#N/A</v>
      </c>
      <c r="BN145" s="77" t="e">
        <f>IF(INDEX([2]pivotTable!O$310:O$615,MATCH(totalExpenditure!$A145,[2]pivotTable!$A$310:$A$615,0))/100*INDEX(gDP!AD$6:AD$271,MATCH(totalExpenditure!$A145,gDP!$B$6:$B$271))=0,"",INDEX([2]pivotTable!O$310:O$615,MATCH(totalExpenditure!$A145,[2]pivotTable!$A$310:$A$615,0))/100*INDEX(gDP!AD$6:AD$271,MATCH(totalExpenditure!$A145,gDP!$B$6:$B$271)))</f>
        <v>#N/A</v>
      </c>
      <c r="BO145" s="77" t="e">
        <f>IF(INDEX([2]pivotTable!P$310:P$615,MATCH(totalExpenditure!$A145,[2]pivotTable!$A$310:$A$615,0))/100*INDEX(gDP!AE$6:AE$271,MATCH(totalExpenditure!$A145,gDP!$B$6:$B$271))=0,"",INDEX([2]pivotTable!P$310:P$615,MATCH(totalExpenditure!$A145,[2]pivotTable!$A$310:$A$615,0))/100*INDEX(gDP!AE$6:AE$271,MATCH(totalExpenditure!$A145,gDP!$B$6:$B$271)))</f>
        <v>#N/A</v>
      </c>
      <c r="BP145" s="77" t="e">
        <f>IF(INDEX([2]pivotTable!Q$310:Q$615,MATCH(totalExpenditure!$A145,[2]pivotTable!$A$310:$A$615,0))/100*INDEX(gDP!AF$6:AF$271,MATCH(totalExpenditure!$A145,gDP!$B$6:$B$271))=0,"",INDEX([2]pivotTable!Q$310:Q$615,MATCH(totalExpenditure!$A145,[2]pivotTable!$A$310:$A$615,0))/100*INDEX(gDP!AF$6:AF$271,MATCH(totalExpenditure!$A145,gDP!$B$6:$B$271)))</f>
        <v>#N/A</v>
      </c>
      <c r="BQ145" s="77" t="e">
        <f>IF(INDEX([2]pivotTable!R$310:R$615,MATCH(totalExpenditure!$A145,[2]pivotTable!$A$310:$A$615,0))/100*INDEX(gDP!AG$6:AG$271,MATCH(totalExpenditure!$A145,gDP!$B$6:$B$271))=0,"",INDEX([2]pivotTable!R$310:R$615,MATCH(totalExpenditure!$A145,[2]pivotTable!$A$310:$A$615,0))/100*INDEX(gDP!AG$6:AG$271,MATCH(totalExpenditure!$A145,gDP!$B$6:$B$271)))</f>
        <v>#N/A</v>
      </c>
      <c r="BR145" s="77" t="e">
        <f>IF(INDEX([2]pivotTable!S$310:S$615,MATCH(totalExpenditure!$A145,[2]pivotTable!$A$310:$A$615,0))/100*INDEX(gDP!AH$6:AH$271,MATCH(totalExpenditure!$A145,gDP!$B$6:$B$271))=0,"",INDEX([2]pivotTable!S$310:S$615,MATCH(totalExpenditure!$A145,[2]pivotTable!$A$310:$A$615,0))/100*INDEX(gDP!AH$6:AH$271,MATCH(totalExpenditure!$A145,gDP!$B$6:$B$271)))</f>
        <v>#N/A</v>
      </c>
      <c r="BS145" s="77" t="e">
        <f>IF(INDEX([2]pivotTable!T$310:T$615,MATCH(totalExpenditure!$A145,[2]pivotTable!$A$310:$A$615,0))/100*INDEX(gDP!AI$6:AI$271,MATCH(totalExpenditure!$A145,gDP!$B$6:$B$271))=0,"",INDEX([2]pivotTable!T$310:T$615,MATCH(totalExpenditure!$A145,[2]pivotTable!$A$310:$A$615,0))/100*INDEX(gDP!AI$6:AI$271,MATCH(totalExpenditure!$A145,gDP!$B$6:$B$271)))</f>
        <v>#N/A</v>
      </c>
      <c r="BT145" s="77" t="e">
        <f>IF(INDEX([2]pivotTable!U$310:U$615,MATCH(totalExpenditure!$A145,[2]pivotTable!$A$310:$A$615,0))/100*INDEX(gDP!AJ$6:AJ$271,MATCH(totalExpenditure!$A145,gDP!$B$6:$B$271))=0,"",INDEX([2]pivotTable!U$310:U$615,MATCH(totalExpenditure!$A145,[2]pivotTable!$A$310:$A$615,0))/100*INDEX(gDP!AJ$6:AJ$271,MATCH(totalExpenditure!$A145,gDP!$B$6:$B$271)))</f>
        <v>#N/A</v>
      </c>
      <c r="BU145" s="77" t="e">
        <f>IF(INDEX([2]pivotTable!V$310:V$615,MATCH(totalExpenditure!$A145,[2]pivotTable!$A$310:$A$615,0))/100*INDEX(gDP!AK$6:AK$271,MATCH(totalExpenditure!$A145,gDP!$B$6:$B$271))=0,"",INDEX([2]pivotTable!V$310:V$615,MATCH(totalExpenditure!$A145,[2]pivotTable!$A$310:$A$615,0))/100*INDEX(gDP!AK$6:AK$271,MATCH(totalExpenditure!$A145,gDP!$B$6:$B$271)))</f>
        <v>#N/A</v>
      </c>
      <c r="BV145" s="77" t="e">
        <f>IF(INDEX([2]pivotTable!W$310:W$615,MATCH(totalExpenditure!$A145,[2]pivotTable!$A$310:$A$615,0))/100*INDEX(gDP!AL$6:AL$271,MATCH(totalExpenditure!$A145,gDP!$B$6:$B$271))=0,"",INDEX([2]pivotTable!W$310:W$615,MATCH(totalExpenditure!$A145,[2]pivotTable!$A$310:$A$615,0))/100*INDEX(gDP!AL$6:AL$271,MATCH(totalExpenditure!$A145,gDP!$B$6:$B$271)))</f>
        <v>#N/A</v>
      </c>
      <c r="BW145" s="77" t="e">
        <f>IF(INDEX([2]pivotTable!X$310:X$615,MATCH(totalExpenditure!$A145,[2]pivotTable!$A$310:$A$615,0))/100*INDEX(gDP!AM$6:AM$271,MATCH(totalExpenditure!$A145,gDP!$B$6:$B$271))=0,"",INDEX([2]pivotTable!X$310:X$615,MATCH(totalExpenditure!$A145,[2]pivotTable!$A$310:$A$615,0))/100*INDEX(gDP!AM$6:AM$271,MATCH(totalExpenditure!$A145,gDP!$B$6:$B$271)))</f>
        <v>#N/A</v>
      </c>
      <c r="BX145" s="77" t="e">
        <f>IF(INDEX([2]pivotTable!Y$310:Y$615,MATCH(totalExpenditure!$A145,[2]pivotTable!$A$310:$A$615,0))/100*INDEX(gDP!AN$6:AN$271,MATCH(totalExpenditure!$A145,gDP!$B$6:$B$271))=0,"",INDEX([2]pivotTable!Y$310:Y$615,MATCH(totalExpenditure!$A145,[2]pivotTable!$A$310:$A$615,0))/100*INDEX(gDP!AN$6:AN$271,MATCH(totalExpenditure!$A145,gDP!$B$6:$B$271)))</f>
        <v>#N/A</v>
      </c>
      <c r="BY145" s="77" t="e">
        <f>IF(INDEX([2]pivotTable!Z$310:Z$615,MATCH(totalExpenditure!$A145,[2]pivotTable!$A$310:$A$615,0))/100*INDEX(gDP!AO$6:AO$271,MATCH(totalExpenditure!$A145,gDP!$B$6:$B$271))=0,"",INDEX([2]pivotTable!Z$310:Z$615,MATCH(totalExpenditure!$A145,[2]pivotTable!$A$310:$A$615,0))/100*INDEX(gDP!AO$6:AO$271,MATCH(totalExpenditure!$A145,gDP!$B$6:$B$271)))</f>
        <v>#N/A</v>
      </c>
      <c r="BZ145" s="77" t="e">
        <f>IF(INDEX([2]pivotTable!AA$310:AA$615,MATCH(totalExpenditure!$A145,[2]pivotTable!$A$310:$A$615,0))/100*INDEX(gDP!AP$6:AP$271,MATCH(totalExpenditure!$A145,gDP!$B$6:$B$271))=0,"",INDEX([2]pivotTable!AA$310:AA$615,MATCH(totalExpenditure!$A145,[2]pivotTable!$A$310:$A$615,0))/100*INDEX(gDP!AP$6:AP$271,MATCH(totalExpenditure!$A145,gDP!$B$6:$B$271)))</f>
        <v>#N/A</v>
      </c>
      <c r="CA145" s="77" t="e">
        <f>IF(INDEX([2]pivotTable!AB$310:AB$615,MATCH(totalExpenditure!$A145,[2]pivotTable!$A$310:$A$615,0))/100*INDEX(gDP!AQ$6:AQ$271,MATCH(totalExpenditure!$A145,gDP!$B$6:$B$271))=0,"",INDEX([2]pivotTable!AB$310:AB$615,MATCH(totalExpenditure!$A145,[2]pivotTable!$A$310:$A$615,0))/100*INDEX(gDP!AQ$6:AQ$271,MATCH(totalExpenditure!$A145,gDP!$B$6:$B$271)))</f>
        <v>#N/A</v>
      </c>
      <c r="CB145" s="77" t="e">
        <f>IF(INDEX([2]pivotTable!AC$310:AC$615,MATCH(totalExpenditure!$A145,[2]pivotTable!$A$310:$A$615,0))/100*INDEX(gDP!AR$6:AR$271,MATCH(totalExpenditure!$A145,gDP!$B$6:$B$271))=0,"",INDEX([2]pivotTable!AC$310:AC$615,MATCH(totalExpenditure!$A145,[2]pivotTable!$A$310:$A$615,0))/100*INDEX(gDP!AR$6:AR$271,MATCH(totalExpenditure!$A145,gDP!$B$6:$B$271)))</f>
        <v>#N/A</v>
      </c>
      <c r="CC145" s="77" t="e">
        <f>IF(INDEX([2]pivotTable!AD$310:AD$615,MATCH(totalExpenditure!$A145,[2]pivotTable!$A$310:$A$615,0))/100*INDEX(gDP!AS$6:AS$271,MATCH(totalExpenditure!$A145,gDP!$B$6:$B$271))=0,"",INDEX([2]pivotTable!AD$310:AD$615,MATCH(totalExpenditure!$A145,[2]pivotTable!$A$310:$A$615,0))/100*INDEX(gDP!AS$6:AS$271,MATCH(totalExpenditure!$A145,gDP!$B$6:$B$271)))</f>
        <v>#N/A</v>
      </c>
      <c r="CD145" s="77" t="e">
        <f>IF(INDEX([2]pivotTable!AE$310:AE$615,MATCH(totalExpenditure!$A145,[2]pivotTable!$A$310:$A$615,0))/100*INDEX(gDP!AT$6:AT$271,MATCH(totalExpenditure!$A145,gDP!$B$6:$B$271))=0,"",INDEX([2]pivotTable!AE$310:AE$615,MATCH(totalExpenditure!$A145,[2]pivotTable!$A$310:$A$615,0))/100*INDEX(gDP!AT$6:AT$271,MATCH(totalExpenditure!$A145,gDP!$B$6:$B$271)))</f>
        <v>#N/A</v>
      </c>
      <c r="CE145" s="77" t="e">
        <f>IF(INDEX([2]pivotTable!AF$310:AF$615,MATCH(totalExpenditure!$A145,[2]pivotTable!$A$310:$A$615,0))/100*INDEX(gDP!AU$6:AU$271,MATCH(totalExpenditure!$A145,gDP!$B$6:$B$271))=0,"",INDEX([2]pivotTable!AF$310:AF$615,MATCH(totalExpenditure!$A145,[2]pivotTable!$A$310:$A$615,0))/100*INDEX(gDP!AU$6:AU$271,MATCH(totalExpenditure!$A145,gDP!$B$6:$B$271)))</f>
        <v>#N/A</v>
      </c>
      <c r="CF145" s="77" t="e">
        <f>IF(INDEX([2]pivotTable!AG$310:AG$615,MATCH(totalExpenditure!$A145,[2]pivotTable!$A$310:$A$615,0))/100*INDEX(gDP!AV$6:AV$271,MATCH(totalExpenditure!$A145,gDP!$B$6:$B$271))=0,"",INDEX([2]pivotTable!AG$310:AG$615,MATCH(totalExpenditure!$A145,[2]pivotTable!$A$310:$A$615,0))/100*INDEX(gDP!AV$6:AV$271,MATCH(totalExpenditure!$A145,gDP!$B$6:$B$271)))</f>
        <v>#N/A</v>
      </c>
      <c r="CG145" s="77" t="e">
        <f>IF(INDEX([2]pivotTable!AH$310:AH$615,MATCH(totalExpenditure!$A145,[2]pivotTable!$A$310:$A$615,0))/100*INDEX(gDP!AW$6:AW$271,MATCH(totalExpenditure!$A145,gDP!$B$6:$B$271))=0,"",INDEX([2]pivotTable!AH$310:AH$615,MATCH(totalExpenditure!$A145,[2]pivotTable!$A$310:$A$615,0))/100*INDEX(gDP!AW$6:AW$271,MATCH(totalExpenditure!$A145,gDP!$B$6:$B$271)))</f>
        <v>#N/A</v>
      </c>
      <c r="CH145" s="77" t="e">
        <f>IF(INDEX([2]pivotTable!AI$310:AI$615,MATCH(totalExpenditure!$A145,[2]pivotTable!$A$310:$A$615,0))/100*INDEX(gDP!AX$6:AX$271,MATCH(totalExpenditure!$A145,gDP!$B$6:$B$271))=0,"",INDEX([2]pivotTable!AI$310:AI$615,MATCH(totalExpenditure!$A145,[2]pivotTable!$A$310:$A$615,0))/100*INDEX(gDP!AX$6:AX$271,MATCH(totalExpenditure!$A145,gDP!$B$6:$B$271)))</f>
        <v>#N/A</v>
      </c>
      <c r="CI145" s="77" t="e">
        <f>IF(INDEX([2]pivotTable!AJ$310:AJ$615,MATCH(totalExpenditure!$A145,[2]pivotTable!$A$310:$A$615,0))/100*INDEX(gDP!AY$6:AY$271,MATCH(totalExpenditure!$A145,gDP!$B$6:$B$271))=0,"",INDEX([2]pivotTable!AJ$310:AJ$615,MATCH(totalExpenditure!$A145,[2]pivotTable!$A$310:$A$615,0))/100*INDEX(gDP!AY$6:AY$271,MATCH(totalExpenditure!$A145,gDP!$B$6:$B$271)))</f>
        <v>#N/A</v>
      </c>
      <c r="CJ145" s="77" t="e">
        <f>IF(INDEX([2]pivotTable!AK$310:AK$615,MATCH(totalExpenditure!$A145,[2]pivotTable!$A$310:$A$615,0))/100*INDEX(gDP!AZ$6:AZ$271,MATCH(totalExpenditure!$A145,gDP!$B$6:$B$271))=0,"",INDEX([2]pivotTable!AK$310:AK$615,MATCH(totalExpenditure!$A145,[2]pivotTable!$A$310:$A$615,0))/100*INDEX(gDP!AZ$6:AZ$271,MATCH(totalExpenditure!$A145,gDP!$B$6:$B$271)))</f>
        <v>#N/A</v>
      </c>
      <c r="CK145" s="77" t="e">
        <f>IF(INDEX([2]pivotTable!AL$310:AL$615,MATCH(totalExpenditure!$A145,[2]pivotTable!$A$310:$A$615,0))/100*INDEX(gDP!BA$6:BA$271,MATCH(totalExpenditure!$A145,gDP!$B$6:$B$271))=0,"",INDEX([2]pivotTable!AL$310:AL$615,MATCH(totalExpenditure!$A145,[2]pivotTable!$A$310:$A$615,0))/100*INDEX(gDP!BA$6:BA$271,MATCH(totalExpenditure!$A145,gDP!$B$6:$B$271)))</f>
        <v>#N/A</v>
      </c>
      <c r="CL145" s="77" t="e">
        <f>IF(INDEX([2]pivotTable!AM$310:AM$615,MATCH(totalExpenditure!$A145,[2]pivotTable!$A$310:$A$615,0))/100*INDEX(gDP!BB$6:BB$271,MATCH(totalExpenditure!$A145,gDP!$B$6:$B$271))=0,"",INDEX([2]pivotTable!AM$310:AM$615,MATCH(totalExpenditure!$A145,[2]pivotTable!$A$310:$A$615,0))/100*INDEX(gDP!BB$6:BB$271,MATCH(totalExpenditure!$A145,gDP!$B$6:$B$271)))</f>
        <v>#N/A</v>
      </c>
      <c r="CM145" s="77" t="e">
        <f>IF(INDEX([2]pivotTable!AN$310:AN$615,MATCH(totalExpenditure!$A145,[2]pivotTable!$A$310:$A$615,0))/100*INDEX(gDP!BC$6:BC$271,MATCH(totalExpenditure!$A145,gDP!$B$6:$B$271))=0,"",INDEX([2]pivotTable!AN$310:AN$615,MATCH(totalExpenditure!$A145,[2]pivotTable!$A$310:$A$615,0))/100*INDEX(gDP!BC$6:BC$271,MATCH(totalExpenditure!$A145,gDP!$B$6:$B$271)))</f>
        <v>#N/A</v>
      </c>
      <c r="CN145" s="77" t="e">
        <f>IF(INDEX([2]pivotTable!AO$310:AO$615,MATCH(totalExpenditure!$A145,[2]pivotTable!$A$310:$A$615,0))/100*INDEX(gDP!BD$6:BD$271,MATCH(totalExpenditure!$A145,gDP!$B$6:$B$271))=0,"",INDEX([2]pivotTable!AO$310:AO$615,MATCH(totalExpenditure!$A145,[2]pivotTable!$A$310:$A$615,0))/100*INDEX(gDP!BD$6:BD$271,MATCH(totalExpenditure!$A145,gDP!$B$6:$B$271)))</f>
        <v>#N/A</v>
      </c>
      <c r="CO145" s="77" t="e">
        <f>IF(INDEX([2]pivotTable!AP$310:AP$615,MATCH(totalExpenditure!$A145,[2]pivotTable!$A$310:$A$615,0))/100*INDEX(gDP!BE$6:BE$271,MATCH(totalExpenditure!$A145,gDP!$B$6:$B$271))=0,"",INDEX([2]pivotTable!AP$310:AP$615,MATCH(totalExpenditure!$A145,[2]pivotTable!$A$310:$A$615,0))/100*INDEX(gDP!BE$6:BE$271,MATCH(totalExpenditure!$A145,gDP!$B$6:$B$271)))</f>
        <v>#N/A</v>
      </c>
      <c r="CP145" s="77" t="e">
        <f>IF(INDEX([2]pivotTable!AQ$310:AQ$615,MATCH(totalExpenditure!$A145,[2]pivotTable!$A$310:$A$615,0))/100*INDEX(gDP!BF$6:BF$271,MATCH(totalExpenditure!$A145,gDP!$B$6:$B$271))=0,"",INDEX([2]pivotTable!AQ$310:AQ$615,MATCH(totalExpenditure!$A145,[2]pivotTable!$A$310:$A$615,0))/100*INDEX(gDP!BF$6:BF$271,MATCH(totalExpenditure!$A145,gDP!$B$6:$B$271)))</f>
        <v>#N/A</v>
      </c>
      <c r="CQ145" s="77" t="e">
        <f>IF(INDEX([2]pivotTable!AR$310:AR$615,MATCH(totalExpenditure!$A145,[2]pivotTable!$A$310:$A$615,0))/100*INDEX(gDP!BG$6:BG$271,MATCH(totalExpenditure!$A145,gDP!$B$6:$B$271))=0,"",INDEX([2]pivotTable!AR$310:AR$615,MATCH(totalExpenditure!$A145,[2]pivotTable!$A$310:$A$615,0))/100*INDEX(gDP!BG$6:BG$271,MATCH(totalExpenditure!$A145,gDP!$B$6:$B$271)))</f>
        <v>#N/A</v>
      </c>
      <c r="CR145" s="77" t="e">
        <f>IF(INDEX([2]pivotTable!AS$310:AS$615,MATCH(totalExpenditure!$A145,[2]pivotTable!$A$310:$A$615,0))/100*INDEX(gDP!BH$6:BH$271,MATCH(totalExpenditure!$A145,gDP!$B$6:$B$271))=0,"",INDEX([2]pivotTable!AS$310:AS$615,MATCH(totalExpenditure!$A145,[2]pivotTable!$A$310:$A$615,0))/100*INDEX(gDP!BH$6:BH$271,MATCH(totalExpenditure!$A145,gDP!$B$6:$B$271)))</f>
        <v>#N/A</v>
      </c>
      <c r="CS145" s="77" t="e">
        <f>IF(INDEX([2]pivotTable!AT$310:AT$615,MATCH(totalExpenditure!$A145,[2]pivotTable!$A$310:$A$615,0))/100*INDEX(gDP!BI$6:BI$271,MATCH(totalExpenditure!$A145,gDP!$B$6:$B$271))=0,"",INDEX([2]pivotTable!AT$310:AT$615,MATCH(totalExpenditure!$A145,[2]pivotTable!$A$310:$A$615,0))/100*INDEX(gDP!BI$6:BI$271,MATCH(totalExpenditure!$A145,gDP!$B$6:$B$271)))</f>
        <v>#N/A</v>
      </c>
      <c r="CT145" s="77" t="e">
        <f>IF(INDEX([2]pivotTable!AU$310:AU$615,MATCH(totalExpenditure!$A145,[2]pivotTable!$A$310:$A$615,0))/100*INDEX(gDP!BJ$6:BJ$271,MATCH(totalExpenditure!$A145,gDP!$B$6:$B$271))=0,"",INDEX([2]pivotTable!AU$310:AU$615,MATCH(totalExpenditure!$A145,[2]pivotTable!$A$310:$A$615,0))/100*INDEX(gDP!BJ$6:BJ$271,MATCH(totalExpenditure!$A145,gDP!$B$6:$B$271)))</f>
        <v>#N/A</v>
      </c>
      <c r="CU145" s="77" t="e">
        <f>IF(INDEX([2]pivotTable!AV$310:AV$615,MATCH(totalExpenditure!$A145,[2]pivotTable!$A$310:$A$615,0))/100*INDEX(gDP!BK$6:BK$271,MATCH(totalExpenditure!$A145,gDP!$B$6:$B$271))=0,"",INDEX([2]pivotTable!AV$310:AV$615,MATCH(totalExpenditure!$A145,[2]pivotTable!$A$310:$A$615,0))/100*INDEX(gDP!BK$6:BK$271,MATCH(totalExpenditure!$A145,gDP!$B$6:$B$271)))</f>
        <v>#N/A</v>
      </c>
      <c r="CV145" s="77" t="e">
        <f>IF(INDEX([2]pivotTable!AW$310:AW$615,MATCH(totalExpenditure!$A145,[2]pivotTable!$A$310:$A$615,0))/100*INDEX(gDP!BL$6:BL$271,MATCH(totalExpenditure!$A145,gDP!$B$6:$B$271))=0,"",INDEX([2]pivotTable!AW$310:AW$615,MATCH(totalExpenditure!$A145,[2]pivotTable!$A$310:$A$615,0))/100*INDEX(gDP!BL$6:BL$271,MATCH(totalExpenditure!$A145,gDP!$B$6:$B$271)))</f>
        <v>#N/A</v>
      </c>
      <c r="CW145" s="77" t="e">
        <f>IF(INDEX([2]pivotTable!AX$310:AX$615,MATCH(totalExpenditure!$A145,[2]pivotTable!$A$310:$A$615,0))/100*INDEX(gDP!BM$6:BM$271,MATCH(totalExpenditure!$A145,gDP!$B$6:$B$271))=0,"",INDEX([2]pivotTable!AX$310:AX$615,MATCH(totalExpenditure!$A145,[2]pivotTable!$A$310:$A$615,0))/100*INDEX(gDP!BM$6:BM$271,MATCH(totalExpenditure!$A145,gDP!$B$6:$B$271)))</f>
        <v>#N/A</v>
      </c>
      <c r="CX145" s="77" t="e">
        <f>IF(INDEX([2]pivotTable!AY$310:AY$615,MATCH(totalExpenditure!$A145,[2]pivotTable!$A$310:$A$615,0))/100*INDEX(gDP!BN$6:BN$271,MATCH(totalExpenditure!$A145,gDP!$B$6:$B$271))=0,"",INDEX([2]pivotTable!AY$310:AY$615,MATCH(totalExpenditure!$A145,[2]pivotTable!$A$310:$A$615,0))/100*INDEX(gDP!BN$6:BN$271,MATCH(totalExpenditure!$A145,gDP!$B$6:$B$271)))</f>
        <v>#N/A</v>
      </c>
      <c r="CY145" s="77" t="e">
        <f>IF(INDEX([2]pivotTable!AZ$310:AZ$615,MATCH(totalExpenditure!$A145,[2]pivotTable!$A$310:$A$615,0))/100*INDEX(gDP!BO$6:BO$271,MATCH(totalExpenditure!$A145,gDP!$B$6:$B$271))=0,"",INDEX([2]pivotTable!AZ$310:AZ$615,MATCH(totalExpenditure!$A145,[2]pivotTable!$A$310:$A$615,0))/100*INDEX(gDP!BO$6:BO$271,MATCH(totalExpenditure!$A145,gDP!$B$6:$B$271)))</f>
        <v>#N/A</v>
      </c>
      <c r="CZ145" s="77" t="e">
        <f>IF(B145="","",IF(BA145="","",B145-B145+INDEX(gDP!Q$6:Q$271,MATCH(totalExpenditure!$A145,gDP!$B$6:$B$271))))</f>
        <v>#N/A</v>
      </c>
      <c r="DA145" s="77" t="e">
        <f>IF(C145="","",IF(BB145="","",C145-C145+INDEX(gDP!R$6:R$271,MATCH(totalExpenditure!$A145,gDP!$B$6:$B$271))))</f>
        <v>#N/A</v>
      </c>
      <c r="DB145" s="77" t="e">
        <f>IF(D145="","",IF(BC145="","",D145-D145+INDEX(gDP!S$6:S$271,MATCH(totalExpenditure!$A145,gDP!$B$6:$B$271))))</f>
        <v>#N/A</v>
      </c>
      <c r="DC145" s="77" t="e">
        <f>IF(E145="","",IF(BD145="","",E145-E145+INDEX(gDP!T$6:T$271,MATCH(totalExpenditure!$A145,gDP!$B$6:$B$271))))</f>
        <v>#N/A</v>
      </c>
      <c r="DD145" s="77" t="e">
        <f>IF(F145="","",IF(BE145="","",F145-F145+INDEX(gDP!U$6:U$271,MATCH(totalExpenditure!$A145,gDP!$B$6:$B$271))))</f>
        <v>#N/A</v>
      </c>
      <c r="DE145" s="77" t="e">
        <f>IF(G145="","",IF(BF145="","",G145-G145+INDEX(gDP!V$6:V$271,MATCH(totalExpenditure!$A145,gDP!$B$6:$B$271))))</f>
        <v>#N/A</v>
      </c>
      <c r="DF145" s="77" t="e">
        <f>IF(H145="","",IF(BG145="","",H145-H145+INDEX(gDP!W$6:W$271,MATCH(totalExpenditure!$A145,gDP!$B$6:$B$271))))</f>
        <v>#N/A</v>
      </c>
      <c r="DG145" s="77" t="e">
        <f>IF(I145="","",IF(BH145="","",I145-I145+INDEX(gDP!X$6:X$271,MATCH(totalExpenditure!$A145,gDP!$B$6:$B$271))))</f>
        <v>#N/A</v>
      </c>
      <c r="DH145" s="77" t="e">
        <f>IF(J145="","",IF(BI145="","",J145-J145+INDEX(gDP!Y$6:Y$271,MATCH(totalExpenditure!$A145,gDP!$B$6:$B$271))))</f>
        <v>#N/A</v>
      </c>
      <c r="DI145" s="77" t="e">
        <f>IF(K145="","",IF(BJ145="","",K145-K145+INDEX(gDP!Z$6:Z$271,MATCH(totalExpenditure!$A145,gDP!$B$6:$B$271))))</f>
        <v>#N/A</v>
      </c>
      <c r="DJ145" s="77" t="e">
        <f>IF(L145="","",IF(BK145="","",L145-L145+INDEX(gDP!AA$6:AA$271,MATCH(totalExpenditure!$A145,gDP!$B$6:$B$271))))</f>
        <v>#N/A</v>
      </c>
      <c r="DK145" s="77" t="e">
        <f>IF(M145="","",IF(BL145="","",M145-M145+INDEX(gDP!AB$6:AB$271,MATCH(totalExpenditure!$A145,gDP!$B$6:$B$271))))</f>
        <v>#N/A</v>
      </c>
      <c r="DL145" s="77" t="e">
        <f>IF(N145="","",IF(BM145="","",N145-N145+INDEX(gDP!AC$6:AC$271,MATCH(totalExpenditure!$A145,gDP!$B$6:$B$271))))</f>
        <v>#N/A</v>
      </c>
      <c r="DM145" s="77" t="e">
        <f>IF(O145="","",IF(BN145="","",O145-O145+INDEX(gDP!AD$6:AD$271,MATCH(totalExpenditure!$A145,gDP!$B$6:$B$271))))</f>
        <v>#N/A</v>
      </c>
      <c r="DN145" s="77" t="e">
        <f>IF(P145="","",IF(BO145="","",P145-P145+INDEX(gDP!AE$6:AE$271,MATCH(totalExpenditure!$A145,gDP!$B$6:$B$271))))</f>
        <v>#N/A</v>
      </c>
      <c r="DO145" s="77" t="e">
        <f>IF(Q145="","",IF(BP145="","",Q145-Q145+INDEX(gDP!AF$6:AF$271,MATCH(totalExpenditure!$A145,gDP!$B$6:$B$271))))</f>
        <v>#N/A</v>
      </c>
      <c r="DP145" s="77" t="e">
        <f>IF(R145="","",IF(BQ145="","",R145-R145+INDEX(gDP!AG$6:AG$271,MATCH(totalExpenditure!$A145,gDP!$B$6:$B$271))))</f>
        <v>#N/A</v>
      </c>
      <c r="DQ145" s="77" t="e">
        <f>IF(S145="","",IF(BR145="","",S145-S145+INDEX(gDP!AH$6:AH$271,MATCH(totalExpenditure!$A145,gDP!$B$6:$B$271))))</f>
        <v>#N/A</v>
      </c>
      <c r="DR145" s="77" t="e">
        <f>IF(T145="","",IF(BS145="","",T145-T145+INDEX(gDP!AI$6:AI$271,MATCH(totalExpenditure!$A145,gDP!$B$6:$B$271))))</f>
        <v>#N/A</v>
      </c>
      <c r="DS145" s="77" t="e">
        <f>IF(U145="","",IF(BT145="","",U145-U145+INDEX(gDP!AJ$6:AJ$271,MATCH(totalExpenditure!$A145,gDP!$B$6:$B$271))))</f>
        <v>#N/A</v>
      </c>
      <c r="DT145" s="77" t="e">
        <f>IF(V145="","",IF(BU145="","",V145-V145+INDEX(gDP!AK$6:AK$271,MATCH(totalExpenditure!$A145,gDP!$B$6:$B$271))))</f>
        <v>#N/A</v>
      </c>
      <c r="DU145" s="77" t="e">
        <f>IF(W145="","",IF(BV145="","",W145-W145+INDEX(gDP!AL$6:AL$271,MATCH(totalExpenditure!$A145,gDP!$B$6:$B$271))))</f>
        <v>#N/A</v>
      </c>
      <c r="DV145" s="77" t="e">
        <f>IF(X145="","",IF(BW145="","",X145-X145+INDEX(gDP!AM$6:AM$271,MATCH(totalExpenditure!$A145,gDP!$B$6:$B$271))))</f>
        <v>#N/A</v>
      </c>
      <c r="DW145" s="77" t="e">
        <f>IF(Y145="","",IF(BX145="","",Y145-Y145+INDEX(gDP!AN$6:AN$271,MATCH(totalExpenditure!$A145,gDP!$B$6:$B$271))))</f>
        <v>#N/A</v>
      </c>
      <c r="DX145" s="77" t="e">
        <f>IF(Z145="","",IF(BY145="","",Z145-Z145+INDEX(gDP!AO$6:AO$271,MATCH(totalExpenditure!$A145,gDP!$B$6:$B$271))))</f>
        <v>#N/A</v>
      </c>
      <c r="DY145" s="77" t="e">
        <f>IF(AA145="","",IF(BZ145="","",AA145-AA145+INDEX(gDP!AP$6:AP$271,MATCH(totalExpenditure!$A145,gDP!$B$6:$B$271))))</f>
        <v>#N/A</v>
      </c>
      <c r="DZ145" s="77" t="e">
        <f>IF(AB145="","",IF(CA145="","",AB145-AB145+INDEX(gDP!AQ$6:AQ$271,MATCH(totalExpenditure!$A145,gDP!$B$6:$B$271))))</f>
        <v>#N/A</v>
      </c>
      <c r="EA145" s="77" t="e">
        <f>IF(AC145="","",IF(CB145="","",AC145-AC145+INDEX(gDP!AR$6:AR$271,MATCH(totalExpenditure!$A145,gDP!$B$6:$B$271))))</f>
        <v>#N/A</v>
      </c>
      <c r="EB145" s="77" t="e">
        <f>IF(AD145="","",IF(CC145="","",AD145-AD145+INDEX(gDP!AS$6:AS$271,MATCH(totalExpenditure!$A145,gDP!$B$6:$B$271))))</f>
        <v>#N/A</v>
      </c>
      <c r="EC145" s="77" t="e">
        <f>IF(AE145="","",IF(CD145="","",AE145-AE145+INDEX(gDP!AT$6:AT$271,MATCH(totalExpenditure!$A145,gDP!$B$6:$B$271))))</f>
        <v>#N/A</v>
      </c>
      <c r="ED145" s="77" t="e">
        <f>IF(AF145="","",IF(CE145="","",AF145-AF145+INDEX(gDP!AU$6:AU$271,MATCH(totalExpenditure!$A145,gDP!$B$6:$B$271))))</f>
        <v>#N/A</v>
      </c>
      <c r="EE145" s="77" t="e">
        <f>IF(AG145="","",IF(CF145="","",AG145-AG145+INDEX(gDP!AV$6:AV$271,MATCH(totalExpenditure!$A145,gDP!$B$6:$B$271))))</f>
        <v>#N/A</v>
      </c>
      <c r="EF145" s="77" t="e">
        <f>IF(AH145="","",IF(CG145="","",AH145-AH145+INDEX(gDP!AW$6:AW$271,MATCH(totalExpenditure!$A145,gDP!$B$6:$B$271))))</f>
        <v>#N/A</v>
      </c>
      <c r="EG145" s="77" t="e">
        <f>IF(AI145="","",IF(CH145="","",AI145-AI145+INDEX(gDP!AX$6:AX$271,MATCH(totalExpenditure!$A145,gDP!$B$6:$B$271))))</f>
        <v>#N/A</v>
      </c>
      <c r="EH145" s="77" t="e">
        <f>IF(AJ145="","",IF(CI145="","",AJ145-AJ145+INDEX(gDP!AY$6:AY$271,MATCH(totalExpenditure!$A145,gDP!$B$6:$B$271))))</f>
        <v>#N/A</v>
      </c>
      <c r="EI145" s="77" t="e">
        <f>IF(AK145="","",IF(CJ145="","",AK145-AK145+INDEX(gDP!AZ$6:AZ$271,MATCH(totalExpenditure!$A145,gDP!$B$6:$B$271))))</f>
        <v>#N/A</v>
      </c>
      <c r="EJ145" s="77" t="e">
        <f>IF(AL145="","",IF(CK145="","",AL145-AL145+INDEX(gDP!BA$6:BA$271,MATCH(totalExpenditure!$A145,gDP!$B$6:$B$271))))</f>
        <v>#N/A</v>
      </c>
      <c r="EK145" s="77" t="e">
        <f>IF(AM145="","",IF(CL145="","",AM145-AM145+INDEX(gDP!BB$6:BB$271,MATCH(totalExpenditure!$A145,gDP!$B$6:$B$271))))</f>
        <v>#N/A</v>
      </c>
      <c r="EL145" s="77" t="e">
        <f>IF(AN145="","",IF(CM145="","",AN145-AN145+INDEX(gDP!BC$6:BC$271,MATCH(totalExpenditure!$A145,gDP!$B$6:$B$271))))</f>
        <v>#N/A</v>
      </c>
      <c r="EM145" s="77" t="e">
        <f>IF(AO145="","",IF(CN145="","",AO145-AO145+INDEX(gDP!BD$6:BD$271,MATCH(totalExpenditure!$A145,gDP!$B$6:$B$271))))</f>
        <v>#N/A</v>
      </c>
      <c r="EN145" s="77" t="e">
        <f>IF(AP145="","",IF(CO145="","",AP145-AP145+INDEX(gDP!BE$6:BE$271,MATCH(totalExpenditure!$A145,gDP!$B$6:$B$271))))</f>
        <v>#N/A</v>
      </c>
      <c r="EO145" s="77" t="e">
        <f>IF(AQ145="","",IF(CP145="","",AQ145-AQ145+INDEX(gDP!BF$6:BF$271,MATCH(totalExpenditure!$A145,gDP!$B$6:$B$271))))</f>
        <v>#N/A</v>
      </c>
      <c r="EP145" s="77" t="e">
        <f>IF(AR145="","",IF(CQ145="","",AR145-AR145+INDEX(gDP!BG$6:BG$271,MATCH(totalExpenditure!$A145,gDP!$B$6:$B$271))))</f>
        <v>#N/A</v>
      </c>
      <c r="EQ145" s="77" t="e">
        <f>IF(AS145="","",IF(CR145="","",AS145-AS145+INDEX(gDP!BH$6:BH$271,MATCH(totalExpenditure!$A145,gDP!$B$6:$B$271))))</f>
        <v>#N/A</v>
      </c>
      <c r="ER145" s="77" t="e">
        <f>IF(AT145="","",IF(CS145="","",AT145-AT145+INDEX(gDP!BI$6:BI$271,MATCH(totalExpenditure!$A145,gDP!$B$6:$B$271))))</f>
        <v>#N/A</v>
      </c>
      <c r="ES145" s="77" t="e">
        <f>IF(AU145="","",IF(CT145="","",AU145-AU145+INDEX(gDP!BJ$6:BJ$271,MATCH(totalExpenditure!$A145,gDP!$B$6:$B$271))))</f>
        <v>#N/A</v>
      </c>
      <c r="ET145" s="77" t="e">
        <f>IF(AV145="","",IF(CU145="","",AV145-AV145+INDEX(gDP!BK$6:BK$271,MATCH(totalExpenditure!$A145,gDP!$B$6:$B$271))))</f>
        <v>#N/A</v>
      </c>
      <c r="EU145" s="77" t="e">
        <f>IF(AW145="","",IF(CV145="","",AW145-AW145+INDEX(gDP!BL$6:BL$271,MATCH(totalExpenditure!$A145,gDP!$B$6:$B$271))))</f>
        <v>#N/A</v>
      </c>
      <c r="EV145" s="77" t="e">
        <f>IF(AX145="","",IF(CW145="","",AX145-AX145+INDEX(gDP!BM$6:BM$271,MATCH(totalExpenditure!$A145,gDP!$B$6:$B$271))))</f>
        <v>#N/A</v>
      </c>
      <c r="EW145" s="77" t="e">
        <f>IF(AY145="","",IF(CX145="","",AY145-AY145+INDEX(gDP!BN$6:BN$271,MATCH(totalExpenditure!$A145,gDP!$B$6:$B$271))))</f>
        <v>#N/A</v>
      </c>
      <c r="EX145" s="77" t="e">
        <f>IF(AZ145="","",IF(CY145="","",AZ145-AZ145+INDEX(gDP!BO$6:BO$271,MATCH(totalExpenditure!$A145,gDP!$B$6:$B$271))))</f>
        <v>#N/A</v>
      </c>
    </row>
    <row r="146" spans="1:154" x14ac:dyDescent="0.35">
      <c r="A146" t="s">
        <v>501</v>
      </c>
      <c r="B146" s="77" t="e">
        <f>IF(INDEX([2]pivotTable!B$3:B$308,MATCH(totalExpenditure!$A146,[2]pivotTable!$A$3:$A$308,0))/100*INDEX(gDP!Q$6:Q$271,MATCH(totalExpenditure!$A146,gDP!$B$6:$B$271))=0,"",INDEX([2]pivotTable!B$3:B$308,MATCH(totalExpenditure!$A146,[2]pivotTable!$A$3:$A$308,0))/100*INDEX(gDP!Q$6:Q$271,MATCH(totalExpenditure!$A146,gDP!$B$6:$B$271)))</f>
        <v>#N/A</v>
      </c>
      <c r="C146" s="77" t="e">
        <f>IF(INDEX([2]pivotTable!C$3:C$308,MATCH(totalExpenditure!$A146,[2]pivotTable!$A$3:$A$308,0))/100*INDEX(gDP!R$6:R$271,MATCH(totalExpenditure!$A146,gDP!$B$6:$B$271))=0,"",INDEX([2]pivotTable!C$3:C$308,MATCH(totalExpenditure!$A146,[2]pivotTable!$A$3:$A$308,0))/100*INDEX(gDP!R$6:R$271,MATCH(totalExpenditure!$A146,gDP!$B$6:$B$271)))</f>
        <v>#N/A</v>
      </c>
      <c r="D146" s="77" t="e">
        <f>IF(INDEX([2]pivotTable!D$3:D$308,MATCH(totalExpenditure!$A146,[2]pivotTable!$A$3:$A$308,0))/100*INDEX(gDP!S$6:S$271,MATCH(totalExpenditure!$A146,gDP!$B$6:$B$271))=0,"",INDEX([2]pivotTable!D$3:D$308,MATCH(totalExpenditure!$A146,[2]pivotTable!$A$3:$A$308,0))/100*INDEX(gDP!S$6:S$271,MATCH(totalExpenditure!$A146,gDP!$B$6:$B$271)))</f>
        <v>#N/A</v>
      </c>
      <c r="E146" s="77" t="e">
        <f>IF(INDEX([2]pivotTable!E$3:E$308,MATCH(totalExpenditure!$A146,[2]pivotTable!$A$3:$A$308,0))/100*INDEX(gDP!T$6:T$271,MATCH(totalExpenditure!$A146,gDP!$B$6:$B$271))=0,"",INDEX([2]pivotTable!E$3:E$308,MATCH(totalExpenditure!$A146,[2]pivotTable!$A$3:$A$308,0))/100*INDEX(gDP!T$6:T$271,MATCH(totalExpenditure!$A146,gDP!$B$6:$B$271)))</f>
        <v>#N/A</v>
      </c>
      <c r="F146" s="77" t="e">
        <f>IF(INDEX([2]pivotTable!F$3:F$308,MATCH(totalExpenditure!$A146,[2]pivotTable!$A$3:$A$308,0))/100*INDEX(gDP!U$6:U$271,MATCH(totalExpenditure!$A146,gDP!$B$6:$B$271))=0,"",INDEX([2]pivotTable!F$3:F$308,MATCH(totalExpenditure!$A146,[2]pivotTable!$A$3:$A$308,0))/100*INDEX(gDP!U$6:U$271,MATCH(totalExpenditure!$A146,gDP!$B$6:$B$271)))</f>
        <v>#N/A</v>
      </c>
      <c r="G146" s="77" t="e">
        <f>IF(INDEX([2]pivotTable!G$3:G$308,MATCH(totalExpenditure!$A146,[2]pivotTable!$A$3:$A$308,0))/100*INDEX(gDP!V$6:V$271,MATCH(totalExpenditure!$A146,gDP!$B$6:$B$271))=0,"",INDEX([2]pivotTable!G$3:G$308,MATCH(totalExpenditure!$A146,[2]pivotTable!$A$3:$A$308,0))/100*INDEX(gDP!V$6:V$271,MATCH(totalExpenditure!$A146,gDP!$B$6:$B$271)))</f>
        <v>#N/A</v>
      </c>
      <c r="H146" s="77" t="e">
        <f>IF(INDEX([2]pivotTable!H$3:H$308,MATCH(totalExpenditure!$A146,[2]pivotTable!$A$3:$A$308,0))/100*INDEX(gDP!W$6:W$271,MATCH(totalExpenditure!$A146,gDP!$B$6:$B$271))=0,"",INDEX([2]pivotTable!H$3:H$308,MATCH(totalExpenditure!$A146,[2]pivotTable!$A$3:$A$308,0))/100*INDEX(gDP!W$6:W$271,MATCH(totalExpenditure!$A146,gDP!$B$6:$B$271)))</f>
        <v>#N/A</v>
      </c>
      <c r="I146" s="77" t="e">
        <f>IF(INDEX([2]pivotTable!I$3:I$308,MATCH(totalExpenditure!$A146,[2]pivotTable!$A$3:$A$308,0))/100*INDEX(gDP!X$6:X$271,MATCH(totalExpenditure!$A146,gDP!$B$6:$B$271))=0,"",INDEX([2]pivotTable!I$3:I$308,MATCH(totalExpenditure!$A146,[2]pivotTable!$A$3:$A$308,0))/100*INDEX(gDP!X$6:X$271,MATCH(totalExpenditure!$A146,gDP!$B$6:$B$271)))</f>
        <v>#N/A</v>
      </c>
      <c r="J146" s="77" t="e">
        <f>IF(INDEX([2]pivotTable!J$3:J$308,MATCH(totalExpenditure!$A146,[2]pivotTable!$A$3:$A$308,0))/100*INDEX(gDP!Y$6:Y$271,MATCH(totalExpenditure!$A146,gDP!$B$6:$B$271))=0,"",INDEX([2]pivotTable!J$3:J$308,MATCH(totalExpenditure!$A146,[2]pivotTable!$A$3:$A$308,0))/100*INDEX(gDP!Y$6:Y$271,MATCH(totalExpenditure!$A146,gDP!$B$6:$B$271)))</f>
        <v>#N/A</v>
      </c>
      <c r="K146" s="77" t="e">
        <f>IF(INDEX([2]pivotTable!K$3:K$308,MATCH(totalExpenditure!$A146,[2]pivotTable!$A$3:$A$308,0))/100*INDEX(gDP!Z$6:Z$271,MATCH(totalExpenditure!$A146,gDP!$B$6:$B$271))=0,"",INDEX([2]pivotTable!K$3:K$308,MATCH(totalExpenditure!$A146,[2]pivotTable!$A$3:$A$308,0))/100*INDEX(gDP!Z$6:Z$271,MATCH(totalExpenditure!$A146,gDP!$B$6:$B$271)))</f>
        <v>#N/A</v>
      </c>
      <c r="L146" s="77" t="e">
        <f>IF(INDEX([2]pivotTable!L$3:L$308,MATCH(totalExpenditure!$A146,[2]pivotTable!$A$3:$A$308,0))/100*INDEX(gDP!AA$6:AA$271,MATCH(totalExpenditure!$A146,gDP!$B$6:$B$271))=0,"",INDEX([2]pivotTable!L$3:L$308,MATCH(totalExpenditure!$A146,[2]pivotTable!$A$3:$A$308,0))/100*INDEX(gDP!AA$6:AA$271,MATCH(totalExpenditure!$A146,gDP!$B$6:$B$271)))</f>
        <v>#N/A</v>
      </c>
      <c r="M146" s="77" t="e">
        <f>IF(INDEX([2]pivotTable!M$3:M$308,MATCH(totalExpenditure!$A146,[2]pivotTable!$A$3:$A$308,0))/100*INDEX(gDP!AB$6:AB$271,MATCH(totalExpenditure!$A146,gDP!$B$6:$B$271))=0,"",INDEX([2]pivotTable!M$3:M$308,MATCH(totalExpenditure!$A146,[2]pivotTable!$A$3:$A$308,0))/100*INDEX(gDP!AB$6:AB$271,MATCH(totalExpenditure!$A146,gDP!$B$6:$B$271)))</f>
        <v>#N/A</v>
      </c>
      <c r="N146" s="77" t="e">
        <f>IF(INDEX([2]pivotTable!N$3:N$308,MATCH(totalExpenditure!$A146,[2]pivotTable!$A$3:$A$308,0))/100*INDEX(gDP!AC$6:AC$271,MATCH(totalExpenditure!$A146,gDP!$B$6:$B$271))=0,"",INDEX([2]pivotTable!N$3:N$308,MATCH(totalExpenditure!$A146,[2]pivotTable!$A$3:$A$308,0))/100*INDEX(gDP!AC$6:AC$271,MATCH(totalExpenditure!$A146,gDP!$B$6:$B$271)))</f>
        <v>#N/A</v>
      </c>
      <c r="O146" s="77" t="e">
        <f>IF(INDEX([2]pivotTable!O$3:O$308,MATCH(totalExpenditure!$A146,[2]pivotTable!$A$3:$A$308,0))/100*INDEX(gDP!AD$6:AD$271,MATCH(totalExpenditure!$A146,gDP!$B$6:$B$271))=0,"",INDEX([2]pivotTable!O$3:O$308,MATCH(totalExpenditure!$A146,[2]pivotTable!$A$3:$A$308,0))/100*INDEX(gDP!AD$6:AD$271,MATCH(totalExpenditure!$A146,gDP!$B$6:$B$271)))</f>
        <v>#N/A</v>
      </c>
      <c r="P146" s="77" t="e">
        <f>IF(INDEX([2]pivotTable!P$3:P$308,MATCH(totalExpenditure!$A146,[2]pivotTable!$A$3:$A$308,0))/100*INDEX(gDP!AE$6:AE$271,MATCH(totalExpenditure!$A146,gDP!$B$6:$B$271))=0,"",INDEX([2]pivotTable!P$3:P$308,MATCH(totalExpenditure!$A146,[2]pivotTable!$A$3:$A$308,0))/100*INDEX(gDP!AE$6:AE$271,MATCH(totalExpenditure!$A146,gDP!$B$6:$B$271)))</f>
        <v>#N/A</v>
      </c>
      <c r="Q146" s="77" t="e">
        <f>IF(INDEX([2]pivotTable!Q$3:Q$308,MATCH(totalExpenditure!$A146,[2]pivotTable!$A$3:$A$308,0))/100*INDEX(gDP!AF$6:AF$271,MATCH(totalExpenditure!$A146,gDP!$B$6:$B$271))=0,"",INDEX([2]pivotTable!Q$3:Q$308,MATCH(totalExpenditure!$A146,[2]pivotTable!$A$3:$A$308,0))/100*INDEX(gDP!AF$6:AF$271,MATCH(totalExpenditure!$A146,gDP!$B$6:$B$271)))</f>
        <v>#N/A</v>
      </c>
      <c r="R146" s="77" t="e">
        <f>IF(INDEX([2]pivotTable!R$3:R$308,MATCH(totalExpenditure!$A146,[2]pivotTable!$A$3:$A$308,0))/100*INDEX(gDP!AG$6:AG$271,MATCH(totalExpenditure!$A146,gDP!$B$6:$B$271))=0,"",INDEX([2]pivotTable!R$3:R$308,MATCH(totalExpenditure!$A146,[2]pivotTable!$A$3:$A$308,0))/100*INDEX(gDP!AG$6:AG$271,MATCH(totalExpenditure!$A146,gDP!$B$6:$B$271)))</f>
        <v>#N/A</v>
      </c>
      <c r="S146" s="77" t="e">
        <f>IF(INDEX([2]pivotTable!S$3:S$308,MATCH(totalExpenditure!$A146,[2]pivotTable!$A$3:$A$308,0))/100*INDEX(gDP!AH$6:AH$271,MATCH(totalExpenditure!$A146,gDP!$B$6:$B$271))=0,"",INDEX([2]pivotTable!S$3:S$308,MATCH(totalExpenditure!$A146,[2]pivotTable!$A$3:$A$308,0))/100*INDEX(gDP!AH$6:AH$271,MATCH(totalExpenditure!$A146,gDP!$B$6:$B$271)))</f>
        <v>#N/A</v>
      </c>
      <c r="T146" s="77" t="e">
        <f>IF(INDEX([2]pivotTable!T$3:T$308,MATCH(totalExpenditure!$A146,[2]pivotTable!$A$3:$A$308,0))/100*INDEX(gDP!AI$6:AI$271,MATCH(totalExpenditure!$A146,gDP!$B$6:$B$271))=0,"",INDEX([2]pivotTable!T$3:T$308,MATCH(totalExpenditure!$A146,[2]pivotTable!$A$3:$A$308,0))/100*INDEX(gDP!AI$6:AI$271,MATCH(totalExpenditure!$A146,gDP!$B$6:$B$271)))</f>
        <v>#N/A</v>
      </c>
      <c r="U146" s="77" t="e">
        <f>IF(INDEX([2]pivotTable!U$3:U$308,MATCH(totalExpenditure!$A146,[2]pivotTable!$A$3:$A$308,0))/100*INDEX(gDP!AJ$6:AJ$271,MATCH(totalExpenditure!$A146,gDP!$B$6:$B$271))=0,"",INDEX([2]pivotTable!U$3:U$308,MATCH(totalExpenditure!$A146,[2]pivotTable!$A$3:$A$308,0))/100*INDEX(gDP!AJ$6:AJ$271,MATCH(totalExpenditure!$A146,gDP!$B$6:$B$271)))</f>
        <v>#N/A</v>
      </c>
      <c r="V146" s="77" t="e">
        <f>IF(INDEX([2]pivotTable!V$3:V$308,MATCH(totalExpenditure!$A146,[2]pivotTable!$A$3:$A$308,0))/100*INDEX(gDP!AK$6:AK$271,MATCH(totalExpenditure!$A146,gDP!$B$6:$B$271))=0,"",INDEX([2]pivotTable!V$3:V$308,MATCH(totalExpenditure!$A146,[2]pivotTable!$A$3:$A$308,0))/100*INDEX(gDP!AK$6:AK$271,MATCH(totalExpenditure!$A146,gDP!$B$6:$B$271)))</f>
        <v>#N/A</v>
      </c>
      <c r="W146" s="77" t="e">
        <f>IF(INDEX([2]pivotTable!W$3:W$308,MATCH(totalExpenditure!$A146,[2]pivotTable!$A$3:$A$308,0))/100*INDEX(gDP!AL$6:AL$271,MATCH(totalExpenditure!$A146,gDP!$B$6:$B$271))=0,"",INDEX([2]pivotTable!W$3:W$308,MATCH(totalExpenditure!$A146,[2]pivotTable!$A$3:$A$308,0))/100*INDEX(gDP!AL$6:AL$271,MATCH(totalExpenditure!$A146,gDP!$B$6:$B$271)))</f>
        <v>#N/A</v>
      </c>
      <c r="X146" s="77" t="e">
        <f>IF(INDEX([2]pivotTable!X$3:X$308,MATCH(totalExpenditure!$A146,[2]pivotTable!$A$3:$A$308,0))/100*INDEX(gDP!AM$6:AM$271,MATCH(totalExpenditure!$A146,gDP!$B$6:$B$271))=0,"",INDEX([2]pivotTable!X$3:X$308,MATCH(totalExpenditure!$A146,[2]pivotTable!$A$3:$A$308,0))/100*INDEX(gDP!AM$6:AM$271,MATCH(totalExpenditure!$A146,gDP!$B$6:$B$271)))</f>
        <v>#N/A</v>
      </c>
      <c r="Y146" s="77" t="e">
        <f>IF(INDEX([2]pivotTable!Y$3:Y$308,MATCH(totalExpenditure!$A146,[2]pivotTable!$A$3:$A$308,0))/100*INDEX(gDP!AN$6:AN$271,MATCH(totalExpenditure!$A146,gDP!$B$6:$B$271))=0,"",INDEX([2]pivotTable!Y$3:Y$308,MATCH(totalExpenditure!$A146,[2]pivotTable!$A$3:$A$308,0))/100*INDEX(gDP!AN$6:AN$271,MATCH(totalExpenditure!$A146,gDP!$B$6:$B$271)))</f>
        <v>#N/A</v>
      </c>
      <c r="Z146" s="77" t="e">
        <f>IF(INDEX([2]pivotTable!Z$3:Z$308,MATCH(totalExpenditure!$A146,[2]pivotTable!$A$3:$A$308,0))/100*INDEX(gDP!AO$6:AO$271,MATCH(totalExpenditure!$A146,gDP!$B$6:$B$271))=0,"",INDEX([2]pivotTable!Z$3:Z$308,MATCH(totalExpenditure!$A146,[2]pivotTable!$A$3:$A$308,0))/100*INDEX(gDP!AO$6:AO$271,MATCH(totalExpenditure!$A146,gDP!$B$6:$B$271)))</f>
        <v>#N/A</v>
      </c>
      <c r="AA146" s="77" t="e">
        <f>IF(INDEX([2]pivotTable!AA$3:AA$308,MATCH(totalExpenditure!$A146,[2]pivotTable!$A$3:$A$308,0))/100*INDEX(gDP!AP$6:AP$271,MATCH(totalExpenditure!$A146,gDP!$B$6:$B$271))=0,"",INDEX([2]pivotTable!AA$3:AA$308,MATCH(totalExpenditure!$A146,[2]pivotTable!$A$3:$A$308,0))/100*INDEX(gDP!AP$6:AP$271,MATCH(totalExpenditure!$A146,gDP!$B$6:$B$271)))</f>
        <v>#N/A</v>
      </c>
      <c r="AB146" s="77" t="e">
        <f>IF(INDEX([2]pivotTable!AB$3:AB$308,MATCH(totalExpenditure!$A146,[2]pivotTable!$A$3:$A$308,0))/100*INDEX(gDP!AQ$6:AQ$271,MATCH(totalExpenditure!$A146,gDP!$B$6:$B$271))=0,"",INDEX([2]pivotTable!AB$3:AB$308,MATCH(totalExpenditure!$A146,[2]pivotTable!$A$3:$A$308,0))/100*INDEX(gDP!AQ$6:AQ$271,MATCH(totalExpenditure!$A146,gDP!$B$6:$B$271)))</f>
        <v>#N/A</v>
      </c>
      <c r="AC146" s="77" t="e">
        <f>IF(INDEX([2]pivotTable!AC$3:AC$308,MATCH(totalExpenditure!$A146,[2]pivotTable!$A$3:$A$308,0))/100*INDEX(gDP!AR$6:AR$271,MATCH(totalExpenditure!$A146,gDP!$B$6:$B$271))=0,"",INDEX([2]pivotTable!AC$3:AC$308,MATCH(totalExpenditure!$A146,[2]pivotTable!$A$3:$A$308,0))/100*INDEX(gDP!AR$6:AR$271,MATCH(totalExpenditure!$A146,gDP!$B$6:$B$271)))</f>
        <v>#N/A</v>
      </c>
      <c r="AD146" s="77" t="e">
        <f>IF(INDEX([2]pivotTable!AD$3:AD$308,MATCH(totalExpenditure!$A146,[2]pivotTable!$A$3:$A$308,0))/100*INDEX(gDP!AS$6:AS$271,MATCH(totalExpenditure!$A146,gDP!$B$6:$B$271))=0,"",INDEX([2]pivotTable!AD$3:AD$308,MATCH(totalExpenditure!$A146,[2]pivotTable!$A$3:$A$308,0))/100*INDEX(gDP!AS$6:AS$271,MATCH(totalExpenditure!$A146,gDP!$B$6:$B$271)))</f>
        <v>#N/A</v>
      </c>
      <c r="AE146" s="77" t="e">
        <f>IF(INDEX([2]pivotTable!AE$3:AE$308,MATCH(totalExpenditure!$A146,[2]pivotTable!$A$3:$A$308,0))/100*INDEX(gDP!AT$6:AT$271,MATCH(totalExpenditure!$A146,gDP!$B$6:$B$271))=0,"",INDEX([2]pivotTable!AE$3:AE$308,MATCH(totalExpenditure!$A146,[2]pivotTable!$A$3:$A$308,0))/100*INDEX(gDP!AT$6:AT$271,MATCH(totalExpenditure!$A146,gDP!$B$6:$B$271)))</f>
        <v>#N/A</v>
      </c>
      <c r="AF146" s="77" t="e">
        <f>IF(INDEX([2]pivotTable!AF$3:AF$308,MATCH(totalExpenditure!$A146,[2]pivotTable!$A$3:$A$308,0))/100*INDEX(gDP!AU$6:AU$271,MATCH(totalExpenditure!$A146,gDP!$B$6:$B$271))=0,"",INDEX([2]pivotTable!AF$3:AF$308,MATCH(totalExpenditure!$A146,[2]pivotTable!$A$3:$A$308,0))/100*INDEX(gDP!AU$6:AU$271,MATCH(totalExpenditure!$A146,gDP!$B$6:$B$271)))</f>
        <v>#N/A</v>
      </c>
      <c r="AG146" s="77" t="e">
        <f>IF(INDEX([2]pivotTable!AG$3:AG$308,MATCH(totalExpenditure!$A146,[2]pivotTable!$A$3:$A$308,0))/100*INDEX(gDP!AV$6:AV$271,MATCH(totalExpenditure!$A146,gDP!$B$6:$B$271))=0,"",INDEX([2]pivotTable!AG$3:AG$308,MATCH(totalExpenditure!$A146,[2]pivotTable!$A$3:$A$308,0))/100*INDEX(gDP!AV$6:AV$271,MATCH(totalExpenditure!$A146,gDP!$B$6:$B$271)))</f>
        <v>#N/A</v>
      </c>
      <c r="AH146" s="77" t="e">
        <f>IF(INDEX([2]pivotTable!AH$3:AH$308,MATCH(totalExpenditure!$A146,[2]pivotTable!$A$3:$A$308,0))/100*INDEX(gDP!AW$6:AW$271,MATCH(totalExpenditure!$A146,gDP!$B$6:$B$271))=0,"",INDEX([2]pivotTable!AH$3:AH$308,MATCH(totalExpenditure!$A146,[2]pivotTable!$A$3:$A$308,0))/100*INDEX(gDP!AW$6:AW$271,MATCH(totalExpenditure!$A146,gDP!$B$6:$B$271)))</f>
        <v>#N/A</v>
      </c>
      <c r="AI146" s="77" t="e">
        <f>IF(INDEX([2]pivotTable!AI$3:AI$308,MATCH(totalExpenditure!$A146,[2]pivotTable!$A$3:$A$308,0))/100*INDEX(gDP!AX$6:AX$271,MATCH(totalExpenditure!$A146,gDP!$B$6:$B$271))=0,"",INDEX([2]pivotTable!AI$3:AI$308,MATCH(totalExpenditure!$A146,[2]pivotTable!$A$3:$A$308,0))/100*INDEX(gDP!AX$6:AX$271,MATCH(totalExpenditure!$A146,gDP!$B$6:$B$271)))</f>
        <v>#N/A</v>
      </c>
      <c r="AJ146" s="77" t="e">
        <f>IF(INDEX([2]pivotTable!AJ$3:AJ$308,MATCH(totalExpenditure!$A146,[2]pivotTable!$A$3:$A$308,0))/100*INDEX(gDP!AY$6:AY$271,MATCH(totalExpenditure!$A146,gDP!$B$6:$B$271))=0,"",INDEX([2]pivotTable!AJ$3:AJ$308,MATCH(totalExpenditure!$A146,[2]pivotTable!$A$3:$A$308,0))/100*INDEX(gDP!AY$6:AY$271,MATCH(totalExpenditure!$A146,gDP!$B$6:$B$271)))</f>
        <v>#N/A</v>
      </c>
      <c r="AK146" s="77" t="e">
        <f>IF(INDEX([2]pivotTable!AK$3:AK$308,MATCH(totalExpenditure!$A146,[2]pivotTable!$A$3:$A$308,0))/100*INDEX(gDP!AZ$6:AZ$271,MATCH(totalExpenditure!$A146,gDP!$B$6:$B$271))=0,"",INDEX([2]pivotTable!AK$3:AK$308,MATCH(totalExpenditure!$A146,[2]pivotTable!$A$3:$A$308,0))/100*INDEX(gDP!AZ$6:AZ$271,MATCH(totalExpenditure!$A146,gDP!$B$6:$B$271)))</f>
        <v>#N/A</v>
      </c>
      <c r="AL146" s="77" t="e">
        <f>IF(INDEX([2]pivotTable!AL$3:AL$308,MATCH(totalExpenditure!$A146,[2]pivotTable!$A$3:$A$308,0))/100*INDEX(gDP!BA$6:BA$271,MATCH(totalExpenditure!$A146,gDP!$B$6:$B$271))=0,"",INDEX([2]pivotTable!AL$3:AL$308,MATCH(totalExpenditure!$A146,[2]pivotTable!$A$3:$A$308,0))/100*INDEX(gDP!BA$6:BA$271,MATCH(totalExpenditure!$A146,gDP!$B$6:$B$271)))</f>
        <v>#N/A</v>
      </c>
      <c r="AM146" s="77" t="e">
        <f>IF(INDEX([2]pivotTable!AM$3:AM$308,MATCH(totalExpenditure!$A146,[2]pivotTable!$A$3:$A$308,0))/100*INDEX(gDP!BB$6:BB$271,MATCH(totalExpenditure!$A146,gDP!$B$6:$B$271))=0,"",INDEX([2]pivotTable!AM$3:AM$308,MATCH(totalExpenditure!$A146,[2]pivotTable!$A$3:$A$308,0))/100*INDEX(gDP!BB$6:BB$271,MATCH(totalExpenditure!$A146,gDP!$B$6:$B$271)))</f>
        <v>#N/A</v>
      </c>
      <c r="AN146" s="77" t="e">
        <f>IF(INDEX([2]pivotTable!AN$3:AN$308,MATCH(totalExpenditure!$A146,[2]pivotTable!$A$3:$A$308,0))/100*INDEX(gDP!BC$6:BC$271,MATCH(totalExpenditure!$A146,gDP!$B$6:$B$271))=0,"",INDEX([2]pivotTable!AN$3:AN$308,MATCH(totalExpenditure!$A146,[2]pivotTable!$A$3:$A$308,0))/100*INDEX(gDP!BC$6:BC$271,MATCH(totalExpenditure!$A146,gDP!$B$6:$B$271)))</f>
        <v>#N/A</v>
      </c>
      <c r="AO146" s="77" t="e">
        <f>IF(INDEX([2]pivotTable!AO$3:AO$308,MATCH(totalExpenditure!$A146,[2]pivotTable!$A$3:$A$308,0))/100*INDEX(gDP!BD$6:BD$271,MATCH(totalExpenditure!$A146,gDP!$B$6:$B$271))=0,"",INDEX([2]pivotTable!AO$3:AO$308,MATCH(totalExpenditure!$A146,[2]pivotTable!$A$3:$A$308,0))/100*INDEX(gDP!BD$6:BD$271,MATCH(totalExpenditure!$A146,gDP!$B$6:$B$271)))</f>
        <v>#N/A</v>
      </c>
      <c r="AP146" s="77" t="e">
        <f>IF(INDEX([2]pivotTable!AP$3:AP$308,MATCH(totalExpenditure!$A146,[2]pivotTable!$A$3:$A$308,0))/100*INDEX(gDP!BE$6:BE$271,MATCH(totalExpenditure!$A146,gDP!$B$6:$B$271))=0,"",INDEX([2]pivotTable!AP$3:AP$308,MATCH(totalExpenditure!$A146,[2]pivotTable!$A$3:$A$308,0))/100*INDEX(gDP!BE$6:BE$271,MATCH(totalExpenditure!$A146,gDP!$B$6:$B$271)))</f>
        <v>#N/A</v>
      </c>
      <c r="AQ146" s="77" t="e">
        <f>IF(INDEX([2]pivotTable!AQ$3:AQ$308,MATCH(totalExpenditure!$A146,[2]pivotTable!$A$3:$A$308,0))/100*INDEX(gDP!BF$6:BF$271,MATCH(totalExpenditure!$A146,gDP!$B$6:$B$271))=0,"",INDEX([2]pivotTable!AQ$3:AQ$308,MATCH(totalExpenditure!$A146,[2]pivotTable!$A$3:$A$308,0))/100*INDEX(gDP!BF$6:BF$271,MATCH(totalExpenditure!$A146,gDP!$B$6:$B$271)))</f>
        <v>#N/A</v>
      </c>
      <c r="AR146" s="77" t="e">
        <f>IF(INDEX([2]pivotTable!AR$3:AR$308,MATCH(totalExpenditure!$A146,[2]pivotTable!$A$3:$A$308,0))/100*INDEX(gDP!BG$6:BG$271,MATCH(totalExpenditure!$A146,gDP!$B$6:$B$271))=0,"",INDEX([2]pivotTable!AR$3:AR$308,MATCH(totalExpenditure!$A146,[2]pivotTable!$A$3:$A$308,0))/100*INDEX(gDP!BG$6:BG$271,MATCH(totalExpenditure!$A146,gDP!$B$6:$B$271)))</f>
        <v>#N/A</v>
      </c>
      <c r="AS146" s="77" t="e">
        <f>IF(INDEX([2]pivotTable!AS$3:AS$308,MATCH(totalExpenditure!$A146,[2]pivotTable!$A$3:$A$308,0))/100*INDEX(gDP!BH$6:BH$271,MATCH(totalExpenditure!$A146,gDP!$B$6:$B$271))=0,"",INDEX([2]pivotTable!AS$3:AS$308,MATCH(totalExpenditure!$A146,[2]pivotTable!$A$3:$A$308,0))/100*INDEX(gDP!BH$6:BH$271,MATCH(totalExpenditure!$A146,gDP!$B$6:$B$271)))</f>
        <v>#N/A</v>
      </c>
      <c r="AT146" s="77" t="e">
        <f>IF(INDEX([2]pivotTable!AT$3:AT$308,MATCH(totalExpenditure!$A146,[2]pivotTable!$A$3:$A$308,0))/100*INDEX(gDP!BI$6:BI$271,MATCH(totalExpenditure!$A146,gDP!$B$6:$B$271))=0,"",INDEX([2]pivotTable!AT$3:AT$308,MATCH(totalExpenditure!$A146,[2]pivotTable!$A$3:$A$308,0))/100*INDEX(gDP!BI$6:BI$271,MATCH(totalExpenditure!$A146,gDP!$B$6:$B$271)))</f>
        <v>#N/A</v>
      </c>
      <c r="AU146" s="77" t="e">
        <f>IF(INDEX([2]pivotTable!AU$3:AU$308,MATCH(totalExpenditure!$A146,[2]pivotTable!$A$3:$A$308,0))/100*INDEX(gDP!BJ$6:BJ$271,MATCH(totalExpenditure!$A146,gDP!$B$6:$B$271))=0,"",INDEX([2]pivotTable!AU$3:AU$308,MATCH(totalExpenditure!$A146,[2]pivotTable!$A$3:$A$308,0))/100*INDEX(gDP!BJ$6:BJ$271,MATCH(totalExpenditure!$A146,gDP!$B$6:$B$271)))</f>
        <v>#N/A</v>
      </c>
      <c r="AV146" s="77" t="e">
        <f>IF(INDEX([2]pivotTable!AV$3:AV$308,MATCH(totalExpenditure!$A146,[2]pivotTable!$A$3:$A$308,0))/100*INDEX(gDP!BK$6:BK$271,MATCH(totalExpenditure!$A146,gDP!$B$6:$B$271))=0,"",INDEX([2]pivotTable!AV$3:AV$308,MATCH(totalExpenditure!$A146,[2]pivotTable!$A$3:$A$308,0))/100*INDEX(gDP!BK$6:BK$271,MATCH(totalExpenditure!$A146,gDP!$B$6:$B$271)))</f>
        <v>#N/A</v>
      </c>
      <c r="AW146" s="77" t="e">
        <f>IF(INDEX([2]pivotTable!AW$3:AW$308,MATCH(totalExpenditure!$A146,[2]pivotTable!$A$3:$A$308,0))/100*INDEX(gDP!BL$6:BL$271,MATCH(totalExpenditure!$A146,gDP!$B$6:$B$271))=0,"",INDEX([2]pivotTable!AW$3:AW$308,MATCH(totalExpenditure!$A146,[2]pivotTable!$A$3:$A$308,0))/100*INDEX(gDP!BL$6:BL$271,MATCH(totalExpenditure!$A146,gDP!$B$6:$B$271)))</f>
        <v>#N/A</v>
      </c>
      <c r="AX146" s="77" t="e">
        <f>IF(INDEX([2]pivotTable!AX$3:AX$308,MATCH(totalExpenditure!$A146,[2]pivotTable!$A$3:$A$308,0))/100*INDEX(gDP!BM$6:BM$271,MATCH(totalExpenditure!$A146,gDP!$B$6:$B$271))=0,"",INDEX([2]pivotTable!AX$3:AX$308,MATCH(totalExpenditure!$A146,[2]pivotTable!$A$3:$A$308,0))/100*INDEX(gDP!BM$6:BM$271,MATCH(totalExpenditure!$A146,gDP!$B$6:$B$271)))</f>
        <v>#N/A</v>
      </c>
      <c r="AY146" s="77" t="e">
        <f>IF(INDEX([2]pivotTable!AY$3:AY$308,MATCH(totalExpenditure!$A146,[2]pivotTable!$A$3:$A$308,0))/100*INDEX(gDP!BN$6:BN$271,MATCH(totalExpenditure!$A146,gDP!$B$6:$B$271))=0,"",INDEX([2]pivotTable!AY$3:AY$308,MATCH(totalExpenditure!$A146,[2]pivotTable!$A$3:$A$308,0))/100*INDEX(gDP!BN$6:BN$271,MATCH(totalExpenditure!$A146,gDP!$B$6:$B$271)))</f>
        <v>#N/A</v>
      </c>
      <c r="AZ146" s="77" t="e">
        <f>IF(INDEX([2]pivotTable!AZ$3:AZ$308,MATCH(totalExpenditure!$A146,[2]pivotTable!$A$3:$A$308,0))/100*INDEX(gDP!BO$6:BO$271,MATCH(totalExpenditure!$A146,gDP!$B$6:$B$271))=0,"",INDEX([2]pivotTable!AZ$3:AZ$308,MATCH(totalExpenditure!$A146,[2]pivotTable!$A$3:$A$308,0))/100*INDEX(gDP!BO$6:BO$271,MATCH(totalExpenditure!$A146,gDP!$B$6:$B$271)))</f>
        <v>#N/A</v>
      </c>
      <c r="BA146" s="77" t="e">
        <f>IF(INDEX([2]pivotTable!B$310:B$615,MATCH(totalExpenditure!$A146,[2]pivotTable!$A$310:$A$615,0))/100*INDEX(gDP!Q$6:Q$271,MATCH(totalExpenditure!$A146,gDP!$B$6:$B$271))=0,"",INDEX([2]pivotTable!B$310:B$615,MATCH(totalExpenditure!$A146,[2]pivotTable!$A$310:$A$615,0))/100*INDEX(gDP!Q$6:Q$271,MATCH(totalExpenditure!$A146,gDP!$B$6:$B$271)))</f>
        <v>#N/A</v>
      </c>
      <c r="BB146" s="77" t="e">
        <f>IF(INDEX([2]pivotTable!C$310:C$615,MATCH(totalExpenditure!$A146,[2]pivotTable!$A$310:$A$615,0))/100*INDEX(gDP!R$6:R$271,MATCH(totalExpenditure!$A146,gDP!$B$6:$B$271))=0,"",INDEX([2]pivotTable!C$310:C$615,MATCH(totalExpenditure!$A146,[2]pivotTable!$A$310:$A$615,0))/100*INDEX(gDP!R$6:R$271,MATCH(totalExpenditure!$A146,gDP!$B$6:$B$271)))</f>
        <v>#N/A</v>
      </c>
      <c r="BC146" s="77" t="e">
        <f>IF(INDEX([2]pivotTable!D$310:D$615,MATCH(totalExpenditure!$A146,[2]pivotTable!$A$310:$A$615,0))/100*INDEX(gDP!S$6:S$271,MATCH(totalExpenditure!$A146,gDP!$B$6:$B$271))=0,"",INDEX([2]pivotTable!D$310:D$615,MATCH(totalExpenditure!$A146,[2]pivotTable!$A$310:$A$615,0))/100*INDEX(gDP!S$6:S$271,MATCH(totalExpenditure!$A146,gDP!$B$6:$B$271)))</f>
        <v>#N/A</v>
      </c>
      <c r="BD146" s="77" t="e">
        <f>IF(INDEX([2]pivotTable!E$310:E$615,MATCH(totalExpenditure!$A146,[2]pivotTable!$A$310:$A$615,0))/100*INDEX(gDP!T$6:T$271,MATCH(totalExpenditure!$A146,gDP!$B$6:$B$271))=0,"",INDEX([2]pivotTable!E$310:E$615,MATCH(totalExpenditure!$A146,[2]pivotTable!$A$310:$A$615,0))/100*INDEX(gDP!T$6:T$271,MATCH(totalExpenditure!$A146,gDP!$B$6:$B$271)))</f>
        <v>#N/A</v>
      </c>
      <c r="BE146" s="77" t="e">
        <f>IF(INDEX([2]pivotTable!F$310:F$615,MATCH(totalExpenditure!$A146,[2]pivotTable!$A$310:$A$615,0))/100*INDEX(gDP!U$6:U$271,MATCH(totalExpenditure!$A146,gDP!$B$6:$B$271))=0,"",INDEX([2]pivotTable!F$310:F$615,MATCH(totalExpenditure!$A146,[2]pivotTable!$A$310:$A$615,0))/100*INDEX(gDP!U$6:U$271,MATCH(totalExpenditure!$A146,gDP!$B$6:$B$271)))</f>
        <v>#N/A</v>
      </c>
      <c r="BF146" s="77" t="e">
        <f>IF(INDEX([2]pivotTable!G$310:G$615,MATCH(totalExpenditure!$A146,[2]pivotTable!$A$310:$A$615,0))/100*INDEX(gDP!V$6:V$271,MATCH(totalExpenditure!$A146,gDP!$B$6:$B$271))=0,"",INDEX([2]pivotTable!G$310:G$615,MATCH(totalExpenditure!$A146,[2]pivotTable!$A$310:$A$615,0))/100*INDEX(gDP!V$6:V$271,MATCH(totalExpenditure!$A146,gDP!$B$6:$B$271)))</f>
        <v>#N/A</v>
      </c>
      <c r="BG146" s="77" t="e">
        <f>IF(INDEX([2]pivotTable!H$310:H$615,MATCH(totalExpenditure!$A146,[2]pivotTable!$A$310:$A$615,0))/100*INDEX(gDP!W$6:W$271,MATCH(totalExpenditure!$A146,gDP!$B$6:$B$271))=0,"",INDEX([2]pivotTable!H$310:H$615,MATCH(totalExpenditure!$A146,[2]pivotTable!$A$310:$A$615,0))/100*INDEX(gDP!W$6:W$271,MATCH(totalExpenditure!$A146,gDP!$B$6:$B$271)))</f>
        <v>#N/A</v>
      </c>
      <c r="BH146" s="77" t="e">
        <f>IF(INDEX([2]pivotTable!I$310:I$615,MATCH(totalExpenditure!$A146,[2]pivotTable!$A$310:$A$615,0))/100*INDEX(gDP!X$6:X$271,MATCH(totalExpenditure!$A146,gDP!$B$6:$B$271))=0,"",INDEX([2]pivotTable!I$310:I$615,MATCH(totalExpenditure!$A146,[2]pivotTable!$A$310:$A$615,0))/100*INDEX(gDP!X$6:X$271,MATCH(totalExpenditure!$A146,gDP!$B$6:$B$271)))</f>
        <v>#N/A</v>
      </c>
      <c r="BI146" s="77" t="e">
        <f>IF(INDEX([2]pivotTable!J$310:J$615,MATCH(totalExpenditure!$A146,[2]pivotTable!$A$310:$A$615,0))/100*INDEX(gDP!Y$6:Y$271,MATCH(totalExpenditure!$A146,gDP!$B$6:$B$271))=0,"",INDEX([2]pivotTable!J$310:J$615,MATCH(totalExpenditure!$A146,[2]pivotTable!$A$310:$A$615,0))/100*INDEX(gDP!Y$6:Y$271,MATCH(totalExpenditure!$A146,gDP!$B$6:$B$271)))</f>
        <v>#N/A</v>
      </c>
      <c r="BJ146" s="77" t="e">
        <f>IF(INDEX([2]pivotTable!K$310:K$615,MATCH(totalExpenditure!$A146,[2]pivotTable!$A$310:$A$615,0))/100*INDEX(gDP!Z$6:Z$271,MATCH(totalExpenditure!$A146,gDP!$B$6:$B$271))=0,"",INDEX([2]pivotTable!K$310:K$615,MATCH(totalExpenditure!$A146,[2]pivotTable!$A$310:$A$615,0))/100*INDEX(gDP!Z$6:Z$271,MATCH(totalExpenditure!$A146,gDP!$B$6:$B$271)))</f>
        <v>#N/A</v>
      </c>
      <c r="BK146" s="77" t="e">
        <f>IF(INDEX([2]pivotTable!L$310:L$615,MATCH(totalExpenditure!$A146,[2]pivotTable!$A$310:$A$615,0))/100*INDEX(gDP!AA$6:AA$271,MATCH(totalExpenditure!$A146,gDP!$B$6:$B$271))=0,"",INDEX([2]pivotTable!L$310:L$615,MATCH(totalExpenditure!$A146,[2]pivotTable!$A$310:$A$615,0))/100*INDEX(gDP!AA$6:AA$271,MATCH(totalExpenditure!$A146,gDP!$B$6:$B$271)))</f>
        <v>#N/A</v>
      </c>
      <c r="BL146" s="77" t="e">
        <f>IF(INDEX([2]pivotTable!M$310:M$615,MATCH(totalExpenditure!$A146,[2]pivotTable!$A$310:$A$615,0))/100*INDEX(gDP!AB$6:AB$271,MATCH(totalExpenditure!$A146,gDP!$B$6:$B$271))=0,"",INDEX([2]pivotTable!M$310:M$615,MATCH(totalExpenditure!$A146,[2]pivotTable!$A$310:$A$615,0))/100*INDEX(gDP!AB$6:AB$271,MATCH(totalExpenditure!$A146,gDP!$B$6:$B$271)))</f>
        <v>#N/A</v>
      </c>
      <c r="BM146" s="77" t="e">
        <f>IF(INDEX([2]pivotTable!N$310:N$615,MATCH(totalExpenditure!$A146,[2]pivotTable!$A$310:$A$615,0))/100*INDEX(gDP!AC$6:AC$271,MATCH(totalExpenditure!$A146,gDP!$B$6:$B$271))=0,"",INDEX([2]pivotTable!N$310:N$615,MATCH(totalExpenditure!$A146,[2]pivotTable!$A$310:$A$615,0))/100*INDEX(gDP!AC$6:AC$271,MATCH(totalExpenditure!$A146,gDP!$B$6:$B$271)))</f>
        <v>#N/A</v>
      </c>
      <c r="BN146" s="77" t="e">
        <f>IF(INDEX([2]pivotTable!O$310:O$615,MATCH(totalExpenditure!$A146,[2]pivotTable!$A$310:$A$615,0))/100*INDEX(gDP!AD$6:AD$271,MATCH(totalExpenditure!$A146,gDP!$B$6:$B$271))=0,"",INDEX([2]pivotTable!O$310:O$615,MATCH(totalExpenditure!$A146,[2]pivotTable!$A$310:$A$615,0))/100*INDEX(gDP!AD$6:AD$271,MATCH(totalExpenditure!$A146,gDP!$B$6:$B$271)))</f>
        <v>#N/A</v>
      </c>
      <c r="BO146" s="77" t="e">
        <f>IF(INDEX([2]pivotTable!P$310:P$615,MATCH(totalExpenditure!$A146,[2]pivotTable!$A$310:$A$615,0))/100*INDEX(gDP!AE$6:AE$271,MATCH(totalExpenditure!$A146,gDP!$B$6:$B$271))=0,"",INDEX([2]pivotTable!P$310:P$615,MATCH(totalExpenditure!$A146,[2]pivotTable!$A$310:$A$615,0))/100*INDEX(gDP!AE$6:AE$271,MATCH(totalExpenditure!$A146,gDP!$B$6:$B$271)))</f>
        <v>#N/A</v>
      </c>
      <c r="BP146" s="77" t="e">
        <f>IF(INDEX([2]pivotTable!Q$310:Q$615,MATCH(totalExpenditure!$A146,[2]pivotTable!$A$310:$A$615,0))/100*INDEX(gDP!AF$6:AF$271,MATCH(totalExpenditure!$A146,gDP!$B$6:$B$271))=0,"",INDEX([2]pivotTable!Q$310:Q$615,MATCH(totalExpenditure!$A146,[2]pivotTable!$A$310:$A$615,0))/100*INDEX(gDP!AF$6:AF$271,MATCH(totalExpenditure!$A146,gDP!$B$6:$B$271)))</f>
        <v>#N/A</v>
      </c>
      <c r="BQ146" s="77" t="e">
        <f>IF(INDEX([2]pivotTable!R$310:R$615,MATCH(totalExpenditure!$A146,[2]pivotTable!$A$310:$A$615,0))/100*INDEX(gDP!AG$6:AG$271,MATCH(totalExpenditure!$A146,gDP!$B$6:$B$271))=0,"",INDEX([2]pivotTable!R$310:R$615,MATCH(totalExpenditure!$A146,[2]pivotTable!$A$310:$A$615,0))/100*INDEX(gDP!AG$6:AG$271,MATCH(totalExpenditure!$A146,gDP!$B$6:$B$271)))</f>
        <v>#N/A</v>
      </c>
      <c r="BR146" s="77" t="e">
        <f>IF(INDEX([2]pivotTable!S$310:S$615,MATCH(totalExpenditure!$A146,[2]pivotTable!$A$310:$A$615,0))/100*INDEX(gDP!AH$6:AH$271,MATCH(totalExpenditure!$A146,gDP!$B$6:$B$271))=0,"",INDEX([2]pivotTable!S$310:S$615,MATCH(totalExpenditure!$A146,[2]pivotTable!$A$310:$A$615,0))/100*INDEX(gDP!AH$6:AH$271,MATCH(totalExpenditure!$A146,gDP!$B$6:$B$271)))</f>
        <v>#N/A</v>
      </c>
      <c r="BS146" s="77" t="e">
        <f>IF(INDEX([2]pivotTable!T$310:T$615,MATCH(totalExpenditure!$A146,[2]pivotTable!$A$310:$A$615,0))/100*INDEX(gDP!AI$6:AI$271,MATCH(totalExpenditure!$A146,gDP!$B$6:$B$271))=0,"",INDEX([2]pivotTable!T$310:T$615,MATCH(totalExpenditure!$A146,[2]pivotTable!$A$310:$A$615,0))/100*INDEX(gDP!AI$6:AI$271,MATCH(totalExpenditure!$A146,gDP!$B$6:$B$271)))</f>
        <v>#N/A</v>
      </c>
      <c r="BT146" s="77" t="e">
        <f>IF(INDEX([2]pivotTable!U$310:U$615,MATCH(totalExpenditure!$A146,[2]pivotTable!$A$310:$A$615,0))/100*INDEX(gDP!AJ$6:AJ$271,MATCH(totalExpenditure!$A146,gDP!$B$6:$B$271))=0,"",INDEX([2]pivotTable!U$310:U$615,MATCH(totalExpenditure!$A146,[2]pivotTable!$A$310:$A$615,0))/100*INDEX(gDP!AJ$6:AJ$271,MATCH(totalExpenditure!$A146,gDP!$B$6:$B$271)))</f>
        <v>#N/A</v>
      </c>
      <c r="BU146" s="77" t="e">
        <f>IF(INDEX([2]pivotTable!V$310:V$615,MATCH(totalExpenditure!$A146,[2]pivotTable!$A$310:$A$615,0))/100*INDEX(gDP!AK$6:AK$271,MATCH(totalExpenditure!$A146,gDP!$B$6:$B$271))=0,"",INDEX([2]pivotTable!V$310:V$615,MATCH(totalExpenditure!$A146,[2]pivotTable!$A$310:$A$615,0))/100*INDEX(gDP!AK$6:AK$271,MATCH(totalExpenditure!$A146,gDP!$B$6:$B$271)))</f>
        <v>#N/A</v>
      </c>
      <c r="BV146" s="77" t="e">
        <f>IF(INDEX([2]pivotTable!W$310:W$615,MATCH(totalExpenditure!$A146,[2]pivotTable!$A$310:$A$615,0))/100*INDEX(gDP!AL$6:AL$271,MATCH(totalExpenditure!$A146,gDP!$B$6:$B$271))=0,"",INDEX([2]pivotTable!W$310:W$615,MATCH(totalExpenditure!$A146,[2]pivotTable!$A$310:$A$615,0))/100*INDEX(gDP!AL$6:AL$271,MATCH(totalExpenditure!$A146,gDP!$B$6:$B$271)))</f>
        <v>#N/A</v>
      </c>
      <c r="BW146" s="77" t="e">
        <f>IF(INDEX([2]pivotTable!X$310:X$615,MATCH(totalExpenditure!$A146,[2]pivotTable!$A$310:$A$615,0))/100*INDEX(gDP!AM$6:AM$271,MATCH(totalExpenditure!$A146,gDP!$B$6:$B$271))=0,"",INDEX([2]pivotTable!X$310:X$615,MATCH(totalExpenditure!$A146,[2]pivotTable!$A$310:$A$615,0))/100*INDEX(gDP!AM$6:AM$271,MATCH(totalExpenditure!$A146,gDP!$B$6:$B$271)))</f>
        <v>#N/A</v>
      </c>
      <c r="BX146" s="77" t="e">
        <f>IF(INDEX([2]pivotTable!Y$310:Y$615,MATCH(totalExpenditure!$A146,[2]pivotTable!$A$310:$A$615,0))/100*INDEX(gDP!AN$6:AN$271,MATCH(totalExpenditure!$A146,gDP!$B$6:$B$271))=0,"",INDEX([2]pivotTable!Y$310:Y$615,MATCH(totalExpenditure!$A146,[2]pivotTable!$A$310:$A$615,0))/100*INDEX(gDP!AN$6:AN$271,MATCH(totalExpenditure!$A146,gDP!$B$6:$B$271)))</f>
        <v>#N/A</v>
      </c>
      <c r="BY146" s="77" t="e">
        <f>IF(INDEX([2]pivotTable!Z$310:Z$615,MATCH(totalExpenditure!$A146,[2]pivotTable!$A$310:$A$615,0))/100*INDEX(gDP!AO$6:AO$271,MATCH(totalExpenditure!$A146,gDP!$B$6:$B$271))=0,"",INDEX([2]pivotTable!Z$310:Z$615,MATCH(totalExpenditure!$A146,[2]pivotTable!$A$310:$A$615,0))/100*INDEX(gDP!AO$6:AO$271,MATCH(totalExpenditure!$A146,gDP!$B$6:$B$271)))</f>
        <v>#N/A</v>
      </c>
      <c r="BZ146" s="77" t="e">
        <f>IF(INDEX([2]pivotTable!AA$310:AA$615,MATCH(totalExpenditure!$A146,[2]pivotTable!$A$310:$A$615,0))/100*INDEX(gDP!AP$6:AP$271,MATCH(totalExpenditure!$A146,gDP!$B$6:$B$271))=0,"",INDEX([2]pivotTable!AA$310:AA$615,MATCH(totalExpenditure!$A146,[2]pivotTable!$A$310:$A$615,0))/100*INDEX(gDP!AP$6:AP$271,MATCH(totalExpenditure!$A146,gDP!$B$6:$B$271)))</f>
        <v>#N/A</v>
      </c>
      <c r="CA146" s="77" t="e">
        <f>IF(INDEX([2]pivotTable!AB$310:AB$615,MATCH(totalExpenditure!$A146,[2]pivotTable!$A$310:$A$615,0))/100*INDEX(gDP!AQ$6:AQ$271,MATCH(totalExpenditure!$A146,gDP!$B$6:$B$271))=0,"",INDEX([2]pivotTable!AB$310:AB$615,MATCH(totalExpenditure!$A146,[2]pivotTable!$A$310:$A$615,0))/100*INDEX(gDP!AQ$6:AQ$271,MATCH(totalExpenditure!$A146,gDP!$B$6:$B$271)))</f>
        <v>#N/A</v>
      </c>
      <c r="CB146" s="77" t="e">
        <f>IF(INDEX([2]pivotTable!AC$310:AC$615,MATCH(totalExpenditure!$A146,[2]pivotTable!$A$310:$A$615,0))/100*INDEX(gDP!AR$6:AR$271,MATCH(totalExpenditure!$A146,gDP!$B$6:$B$271))=0,"",INDEX([2]pivotTable!AC$310:AC$615,MATCH(totalExpenditure!$A146,[2]pivotTable!$A$310:$A$615,0))/100*INDEX(gDP!AR$6:AR$271,MATCH(totalExpenditure!$A146,gDP!$B$6:$B$271)))</f>
        <v>#N/A</v>
      </c>
      <c r="CC146" s="77" t="e">
        <f>IF(INDEX([2]pivotTable!AD$310:AD$615,MATCH(totalExpenditure!$A146,[2]pivotTable!$A$310:$A$615,0))/100*INDEX(gDP!AS$6:AS$271,MATCH(totalExpenditure!$A146,gDP!$B$6:$B$271))=0,"",INDEX([2]pivotTable!AD$310:AD$615,MATCH(totalExpenditure!$A146,[2]pivotTable!$A$310:$A$615,0))/100*INDEX(gDP!AS$6:AS$271,MATCH(totalExpenditure!$A146,gDP!$B$6:$B$271)))</f>
        <v>#N/A</v>
      </c>
      <c r="CD146" s="77" t="e">
        <f>IF(INDEX([2]pivotTable!AE$310:AE$615,MATCH(totalExpenditure!$A146,[2]pivotTable!$A$310:$A$615,0))/100*INDEX(gDP!AT$6:AT$271,MATCH(totalExpenditure!$A146,gDP!$B$6:$B$271))=0,"",INDEX([2]pivotTable!AE$310:AE$615,MATCH(totalExpenditure!$A146,[2]pivotTable!$A$310:$A$615,0))/100*INDEX(gDP!AT$6:AT$271,MATCH(totalExpenditure!$A146,gDP!$B$6:$B$271)))</f>
        <v>#N/A</v>
      </c>
      <c r="CE146" s="77" t="e">
        <f>IF(INDEX([2]pivotTable!AF$310:AF$615,MATCH(totalExpenditure!$A146,[2]pivotTable!$A$310:$A$615,0))/100*INDEX(gDP!AU$6:AU$271,MATCH(totalExpenditure!$A146,gDP!$B$6:$B$271))=0,"",INDEX([2]pivotTable!AF$310:AF$615,MATCH(totalExpenditure!$A146,[2]pivotTable!$A$310:$A$615,0))/100*INDEX(gDP!AU$6:AU$271,MATCH(totalExpenditure!$A146,gDP!$B$6:$B$271)))</f>
        <v>#N/A</v>
      </c>
      <c r="CF146" s="77" t="e">
        <f>IF(INDEX([2]pivotTable!AG$310:AG$615,MATCH(totalExpenditure!$A146,[2]pivotTable!$A$310:$A$615,0))/100*INDEX(gDP!AV$6:AV$271,MATCH(totalExpenditure!$A146,gDP!$B$6:$B$271))=0,"",INDEX([2]pivotTable!AG$310:AG$615,MATCH(totalExpenditure!$A146,[2]pivotTable!$A$310:$A$615,0))/100*INDEX(gDP!AV$6:AV$271,MATCH(totalExpenditure!$A146,gDP!$B$6:$B$271)))</f>
        <v>#N/A</v>
      </c>
      <c r="CG146" s="77" t="e">
        <f>IF(INDEX([2]pivotTable!AH$310:AH$615,MATCH(totalExpenditure!$A146,[2]pivotTable!$A$310:$A$615,0))/100*INDEX(gDP!AW$6:AW$271,MATCH(totalExpenditure!$A146,gDP!$B$6:$B$271))=0,"",INDEX([2]pivotTable!AH$310:AH$615,MATCH(totalExpenditure!$A146,[2]pivotTable!$A$310:$A$615,0))/100*INDEX(gDP!AW$6:AW$271,MATCH(totalExpenditure!$A146,gDP!$B$6:$B$271)))</f>
        <v>#N/A</v>
      </c>
      <c r="CH146" s="77" t="e">
        <f>IF(INDEX([2]pivotTable!AI$310:AI$615,MATCH(totalExpenditure!$A146,[2]pivotTable!$A$310:$A$615,0))/100*INDEX(gDP!AX$6:AX$271,MATCH(totalExpenditure!$A146,gDP!$B$6:$B$271))=0,"",INDEX([2]pivotTable!AI$310:AI$615,MATCH(totalExpenditure!$A146,[2]pivotTable!$A$310:$A$615,0))/100*INDEX(gDP!AX$6:AX$271,MATCH(totalExpenditure!$A146,gDP!$B$6:$B$271)))</f>
        <v>#N/A</v>
      </c>
      <c r="CI146" s="77" t="e">
        <f>IF(INDEX([2]pivotTable!AJ$310:AJ$615,MATCH(totalExpenditure!$A146,[2]pivotTable!$A$310:$A$615,0))/100*INDEX(gDP!AY$6:AY$271,MATCH(totalExpenditure!$A146,gDP!$B$6:$B$271))=0,"",INDEX([2]pivotTable!AJ$310:AJ$615,MATCH(totalExpenditure!$A146,[2]pivotTable!$A$310:$A$615,0))/100*INDEX(gDP!AY$6:AY$271,MATCH(totalExpenditure!$A146,gDP!$B$6:$B$271)))</f>
        <v>#N/A</v>
      </c>
      <c r="CJ146" s="77" t="e">
        <f>IF(INDEX([2]pivotTable!AK$310:AK$615,MATCH(totalExpenditure!$A146,[2]pivotTable!$A$310:$A$615,0))/100*INDEX(gDP!AZ$6:AZ$271,MATCH(totalExpenditure!$A146,gDP!$B$6:$B$271))=0,"",INDEX([2]pivotTable!AK$310:AK$615,MATCH(totalExpenditure!$A146,[2]pivotTable!$A$310:$A$615,0))/100*INDEX(gDP!AZ$6:AZ$271,MATCH(totalExpenditure!$A146,gDP!$B$6:$B$271)))</f>
        <v>#N/A</v>
      </c>
      <c r="CK146" s="77" t="e">
        <f>IF(INDEX([2]pivotTable!AL$310:AL$615,MATCH(totalExpenditure!$A146,[2]pivotTable!$A$310:$A$615,0))/100*INDEX(gDP!BA$6:BA$271,MATCH(totalExpenditure!$A146,gDP!$B$6:$B$271))=0,"",INDEX([2]pivotTable!AL$310:AL$615,MATCH(totalExpenditure!$A146,[2]pivotTable!$A$310:$A$615,0))/100*INDEX(gDP!BA$6:BA$271,MATCH(totalExpenditure!$A146,gDP!$B$6:$B$271)))</f>
        <v>#N/A</v>
      </c>
      <c r="CL146" s="77" t="e">
        <f>IF(INDEX([2]pivotTable!AM$310:AM$615,MATCH(totalExpenditure!$A146,[2]pivotTable!$A$310:$A$615,0))/100*INDEX(gDP!BB$6:BB$271,MATCH(totalExpenditure!$A146,gDP!$B$6:$B$271))=0,"",INDEX([2]pivotTable!AM$310:AM$615,MATCH(totalExpenditure!$A146,[2]pivotTable!$A$310:$A$615,0))/100*INDEX(gDP!BB$6:BB$271,MATCH(totalExpenditure!$A146,gDP!$B$6:$B$271)))</f>
        <v>#N/A</v>
      </c>
      <c r="CM146" s="77" t="e">
        <f>IF(INDEX([2]pivotTable!AN$310:AN$615,MATCH(totalExpenditure!$A146,[2]pivotTable!$A$310:$A$615,0))/100*INDEX(gDP!BC$6:BC$271,MATCH(totalExpenditure!$A146,gDP!$B$6:$B$271))=0,"",INDEX([2]pivotTable!AN$310:AN$615,MATCH(totalExpenditure!$A146,[2]pivotTable!$A$310:$A$615,0))/100*INDEX(gDP!BC$6:BC$271,MATCH(totalExpenditure!$A146,gDP!$B$6:$B$271)))</f>
        <v>#N/A</v>
      </c>
      <c r="CN146" s="77" t="e">
        <f>IF(INDEX([2]pivotTable!AO$310:AO$615,MATCH(totalExpenditure!$A146,[2]pivotTable!$A$310:$A$615,0))/100*INDEX(gDP!BD$6:BD$271,MATCH(totalExpenditure!$A146,gDP!$B$6:$B$271))=0,"",INDEX([2]pivotTable!AO$310:AO$615,MATCH(totalExpenditure!$A146,[2]pivotTable!$A$310:$A$615,0))/100*INDEX(gDP!BD$6:BD$271,MATCH(totalExpenditure!$A146,gDP!$B$6:$B$271)))</f>
        <v>#N/A</v>
      </c>
      <c r="CO146" s="77" t="e">
        <f>IF(INDEX([2]pivotTable!AP$310:AP$615,MATCH(totalExpenditure!$A146,[2]pivotTable!$A$310:$A$615,0))/100*INDEX(gDP!BE$6:BE$271,MATCH(totalExpenditure!$A146,gDP!$B$6:$B$271))=0,"",INDEX([2]pivotTable!AP$310:AP$615,MATCH(totalExpenditure!$A146,[2]pivotTable!$A$310:$A$615,0))/100*INDEX(gDP!BE$6:BE$271,MATCH(totalExpenditure!$A146,gDP!$B$6:$B$271)))</f>
        <v>#N/A</v>
      </c>
      <c r="CP146" s="77" t="e">
        <f>IF(INDEX([2]pivotTable!AQ$310:AQ$615,MATCH(totalExpenditure!$A146,[2]pivotTable!$A$310:$A$615,0))/100*INDEX(gDP!BF$6:BF$271,MATCH(totalExpenditure!$A146,gDP!$B$6:$B$271))=0,"",INDEX([2]pivotTable!AQ$310:AQ$615,MATCH(totalExpenditure!$A146,[2]pivotTable!$A$310:$A$615,0))/100*INDEX(gDP!BF$6:BF$271,MATCH(totalExpenditure!$A146,gDP!$B$6:$B$271)))</f>
        <v>#N/A</v>
      </c>
      <c r="CQ146" s="77" t="e">
        <f>IF(INDEX([2]pivotTable!AR$310:AR$615,MATCH(totalExpenditure!$A146,[2]pivotTable!$A$310:$A$615,0))/100*INDEX(gDP!BG$6:BG$271,MATCH(totalExpenditure!$A146,gDP!$B$6:$B$271))=0,"",INDEX([2]pivotTable!AR$310:AR$615,MATCH(totalExpenditure!$A146,[2]pivotTable!$A$310:$A$615,0))/100*INDEX(gDP!BG$6:BG$271,MATCH(totalExpenditure!$A146,gDP!$B$6:$B$271)))</f>
        <v>#N/A</v>
      </c>
      <c r="CR146" s="77" t="e">
        <f>IF(INDEX([2]pivotTable!AS$310:AS$615,MATCH(totalExpenditure!$A146,[2]pivotTable!$A$310:$A$615,0))/100*INDEX(gDP!BH$6:BH$271,MATCH(totalExpenditure!$A146,gDP!$B$6:$B$271))=0,"",INDEX([2]pivotTable!AS$310:AS$615,MATCH(totalExpenditure!$A146,[2]pivotTable!$A$310:$A$615,0))/100*INDEX(gDP!BH$6:BH$271,MATCH(totalExpenditure!$A146,gDP!$B$6:$B$271)))</f>
        <v>#N/A</v>
      </c>
      <c r="CS146" s="77" t="e">
        <f>IF(INDEX([2]pivotTable!AT$310:AT$615,MATCH(totalExpenditure!$A146,[2]pivotTable!$A$310:$A$615,0))/100*INDEX(gDP!BI$6:BI$271,MATCH(totalExpenditure!$A146,gDP!$B$6:$B$271))=0,"",INDEX([2]pivotTable!AT$310:AT$615,MATCH(totalExpenditure!$A146,[2]pivotTable!$A$310:$A$615,0))/100*INDEX(gDP!BI$6:BI$271,MATCH(totalExpenditure!$A146,gDP!$B$6:$B$271)))</f>
        <v>#N/A</v>
      </c>
      <c r="CT146" s="77" t="e">
        <f>IF(INDEX([2]pivotTable!AU$310:AU$615,MATCH(totalExpenditure!$A146,[2]pivotTable!$A$310:$A$615,0))/100*INDEX(gDP!BJ$6:BJ$271,MATCH(totalExpenditure!$A146,gDP!$B$6:$B$271))=0,"",INDEX([2]pivotTable!AU$310:AU$615,MATCH(totalExpenditure!$A146,[2]pivotTable!$A$310:$A$615,0))/100*INDEX(gDP!BJ$6:BJ$271,MATCH(totalExpenditure!$A146,gDP!$B$6:$B$271)))</f>
        <v>#N/A</v>
      </c>
      <c r="CU146" s="77" t="e">
        <f>IF(INDEX([2]pivotTable!AV$310:AV$615,MATCH(totalExpenditure!$A146,[2]pivotTable!$A$310:$A$615,0))/100*INDEX(gDP!BK$6:BK$271,MATCH(totalExpenditure!$A146,gDP!$B$6:$B$271))=0,"",INDEX([2]pivotTable!AV$310:AV$615,MATCH(totalExpenditure!$A146,[2]pivotTable!$A$310:$A$615,0))/100*INDEX(gDP!BK$6:BK$271,MATCH(totalExpenditure!$A146,gDP!$B$6:$B$271)))</f>
        <v>#N/A</v>
      </c>
      <c r="CV146" s="77" t="e">
        <f>IF(INDEX([2]pivotTable!AW$310:AW$615,MATCH(totalExpenditure!$A146,[2]pivotTable!$A$310:$A$615,0))/100*INDEX(gDP!BL$6:BL$271,MATCH(totalExpenditure!$A146,gDP!$B$6:$B$271))=0,"",INDEX([2]pivotTable!AW$310:AW$615,MATCH(totalExpenditure!$A146,[2]pivotTable!$A$310:$A$615,0))/100*INDEX(gDP!BL$6:BL$271,MATCH(totalExpenditure!$A146,gDP!$B$6:$B$271)))</f>
        <v>#N/A</v>
      </c>
      <c r="CW146" s="77" t="e">
        <f>IF(INDEX([2]pivotTable!AX$310:AX$615,MATCH(totalExpenditure!$A146,[2]pivotTable!$A$310:$A$615,0))/100*INDEX(gDP!BM$6:BM$271,MATCH(totalExpenditure!$A146,gDP!$B$6:$B$271))=0,"",INDEX([2]pivotTable!AX$310:AX$615,MATCH(totalExpenditure!$A146,[2]pivotTable!$A$310:$A$615,0))/100*INDEX(gDP!BM$6:BM$271,MATCH(totalExpenditure!$A146,gDP!$B$6:$B$271)))</f>
        <v>#N/A</v>
      </c>
      <c r="CX146" s="77" t="e">
        <f>IF(INDEX([2]pivotTable!AY$310:AY$615,MATCH(totalExpenditure!$A146,[2]pivotTable!$A$310:$A$615,0))/100*INDEX(gDP!BN$6:BN$271,MATCH(totalExpenditure!$A146,gDP!$B$6:$B$271))=0,"",INDEX([2]pivotTable!AY$310:AY$615,MATCH(totalExpenditure!$A146,[2]pivotTable!$A$310:$A$615,0))/100*INDEX(gDP!BN$6:BN$271,MATCH(totalExpenditure!$A146,gDP!$B$6:$B$271)))</f>
        <v>#N/A</v>
      </c>
      <c r="CY146" s="77" t="e">
        <f>IF(INDEX([2]pivotTable!AZ$310:AZ$615,MATCH(totalExpenditure!$A146,[2]pivotTable!$A$310:$A$615,0))/100*INDEX(gDP!BO$6:BO$271,MATCH(totalExpenditure!$A146,gDP!$B$6:$B$271))=0,"",INDEX([2]pivotTable!AZ$310:AZ$615,MATCH(totalExpenditure!$A146,[2]pivotTable!$A$310:$A$615,0))/100*INDEX(gDP!BO$6:BO$271,MATCH(totalExpenditure!$A146,gDP!$B$6:$B$271)))</f>
        <v>#N/A</v>
      </c>
      <c r="CZ146" s="77" t="e">
        <f>IF(B146="","",IF(BA146="","",B146-B146+INDEX(gDP!Q$6:Q$271,MATCH(totalExpenditure!$A146,gDP!$B$6:$B$271))))</f>
        <v>#N/A</v>
      </c>
      <c r="DA146" s="77" t="e">
        <f>IF(C146="","",IF(BB146="","",C146-C146+INDEX(gDP!R$6:R$271,MATCH(totalExpenditure!$A146,gDP!$B$6:$B$271))))</f>
        <v>#N/A</v>
      </c>
      <c r="DB146" s="77" t="e">
        <f>IF(D146="","",IF(BC146="","",D146-D146+INDEX(gDP!S$6:S$271,MATCH(totalExpenditure!$A146,gDP!$B$6:$B$271))))</f>
        <v>#N/A</v>
      </c>
      <c r="DC146" s="77" t="e">
        <f>IF(E146="","",IF(BD146="","",E146-E146+INDEX(gDP!T$6:T$271,MATCH(totalExpenditure!$A146,gDP!$B$6:$B$271))))</f>
        <v>#N/A</v>
      </c>
      <c r="DD146" s="77" t="e">
        <f>IF(F146="","",IF(BE146="","",F146-F146+INDEX(gDP!U$6:U$271,MATCH(totalExpenditure!$A146,gDP!$B$6:$B$271))))</f>
        <v>#N/A</v>
      </c>
      <c r="DE146" s="77" t="e">
        <f>IF(G146="","",IF(BF146="","",G146-G146+INDEX(gDP!V$6:V$271,MATCH(totalExpenditure!$A146,gDP!$B$6:$B$271))))</f>
        <v>#N/A</v>
      </c>
      <c r="DF146" s="77" t="e">
        <f>IF(H146="","",IF(BG146="","",H146-H146+INDEX(gDP!W$6:W$271,MATCH(totalExpenditure!$A146,gDP!$B$6:$B$271))))</f>
        <v>#N/A</v>
      </c>
      <c r="DG146" s="77" t="e">
        <f>IF(I146="","",IF(BH146="","",I146-I146+INDEX(gDP!X$6:X$271,MATCH(totalExpenditure!$A146,gDP!$B$6:$B$271))))</f>
        <v>#N/A</v>
      </c>
      <c r="DH146" s="77" t="e">
        <f>IF(J146="","",IF(BI146="","",J146-J146+INDEX(gDP!Y$6:Y$271,MATCH(totalExpenditure!$A146,gDP!$B$6:$B$271))))</f>
        <v>#N/A</v>
      </c>
      <c r="DI146" s="77" t="e">
        <f>IF(K146="","",IF(BJ146="","",K146-K146+INDEX(gDP!Z$6:Z$271,MATCH(totalExpenditure!$A146,gDP!$B$6:$B$271))))</f>
        <v>#N/A</v>
      </c>
      <c r="DJ146" s="77" t="e">
        <f>IF(L146="","",IF(BK146="","",L146-L146+INDEX(gDP!AA$6:AA$271,MATCH(totalExpenditure!$A146,gDP!$B$6:$B$271))))</f>
        <v>#N/A</v>
      </c>
      <c r="DK146" s="77" t="e">
        <f>IF(M146="","",IF(BL146="","",M146-M146+INDEX(gDP!AB$6:AB$271,MATCH(totalExpenditure!$A146,gDP!$B$6:$B$271))))</f>
        <v>#N/A</v>
      </c>
      <c r="DL146" s="77" t="e">
        <f>IF(N146="","",IF(BM146="","",N146-N146+INDEX(gDP!AC$6:AC$271,MATCH(totalExpenditure!$A146,gDP!$B$6:$B$271))))</f>
        <v>#N/A</v>
      </c>
      <c r="DM146" s="77" t="e">
        <f>IF(O146="","",IF(BN146="","",O146-O146+INDEX(gDP!AD$6:AD$271,MATCH(totalExpenditure!$A146,gDP!$B$6:$B$271))))</f>
        <v>#N/A</v>
      </c>
      <c r="DN146" s="77" t="e">
        <f>IF(P146="","",IF(BO146="","",P146-P146+INDEX(gDP!AE$6:AE$271,MATCH(totalExpenditure!$A146,gDP!$B$6:$B$271))))</f>
        <v>#N/A</v>
      </c>
      <c r="DO146" s="77" t="e">
        <f>IF(Q146="","",IF(BP146="","",Q146-Q146+INDEX(gDP!AF$6:AF$271,MATCH(totalExpenditure!$A146,gDP!$B$6:$B$271))))</f>
        <v>#N/A</v>
      </c>
      <c r="DP146" s="77" t="e">
        <f>IF(R146="","",IF(BQ146="","",R146-R146+INDEX(gDP!AG$6:AG$271,MATCH(totalExpenditure!$A146,gDP!$B$6:$B$271))))</f>
        <v>#N/A</v>
      </c>
      <c r="DQ146" s="77" t="e">
        <f>IF(S146="","",IF(BR146="","",S146-S146+INDEX(gDP!AH$6:AH$271,MATCH(totalExpenditure!$A146,gDP!$B$6:$B$271))))</f>
        <v>#N/A</v>
      </c>
      <c r="DR146" s="77" t="e">
        <f>IF(T146="","",IF(BS146="","",T146-T146+INDEX(gDP!AI$6:AI$271,MATCH(totalExpenditure!$A146,gDP!$B$6:$B$271))))</f>
        <v>#N/A</v>
      </c>
      <c r="DS146" s="77" t="e">
        <f>IF(U146="","",IF(BT146="","",U146-U146+INDEX(gDP!AJ$6:AJ$271,MATCH(totalExpenditure!$A146,gDP!$B$6:$B$271))))</f>
        <v>#N/A</v>
      </c>
      <c r="DT146" s="77" t="e">
        <f>IF(V146="","",IF(BU146="","",V146-V146+INDEX(gDP!AK$6:AK$271,MATCH(totalExpenditure!$A146,gDP!$B$6:$B$271))))</f>
        <v>#N/A</v>
      </c>
      <c r="DU146" s="77" t="e">
        <f>IF(W146="","",IF(BV146="","",W146-W146+INDEX(gDP!AL$6:AL$271,MATCH(totalExpenditure!$A146,gDP!$B$6:$B$271))))</f>
        <v>#N/A</v>
      </c>
      <c r="DV146" s="77" t="e">
        <f>IF(X146="","",IF(BW146="","",X146-X146+INDEX(gDP!AM$6:AM$271,MATCH(totalExpenditure!$A146,gDP!$B$6:$B$271))))</f>
        <v>#N/A</v>
      </c>
      <c r="DW146" s="77" t="e">
        <f>IF(Y146="","",IF(BX146="","",Y146-Y146+INDEX(gDP!AN$6:AN$271,MATCH(totalExpenditure!$A146,gDP!$B$6:$B$271))))</f>
        <v>#N/A</v>
      </c>
      <c r="DX146" s="77" t="e">
        <f>IF(Z146="","",IF(BY146="","",Z146-Z146+INDEX(gDP!AO$6:AO$271,MATCH(totalExpenditure!$A146,gDP!$B$6:$B$271))))</f>
        <v>#N/A</v>
      </c>
      <c r="DY146" s="77" t="e">
        <f>IF(AA146="","",IF(BZ146="","",AA146-AA146+INDEX(gDP!AP$6:AP$271,MATCH(totalExpenditure!$A146,gDP!$B$6:$B$271))))</f>
        <v>#N/A</v>
      </c>
      <c r="DZ146" s="77" t="e">
        <f>IF(AB146="","",IF(CA146="","",AB146-AB146+INDEX(gDP!AQ$6:AQ$271,MATCH(totalExpenditure!$A146,gDP!$B$6:$B$271))))</f>
        <v>#N/A</v>
      </c>
      <c r="EA146" s="77" t="e">
        <f>IF(AC146="","",IF(CB146="","",AC146-AC146+INDEX(gDP!AR$6:AR$271,MATCH(totalExpenditure!$A146,gDP!$B$6:$B$271))))</f>
        <v>#N/A</v>
      </c>
      <c r="EB146" s="77" t="e">
        <f>IF(AD146="","",IF(CC146="","",AD146-AD146+INDEX(gDP!AS$6:AS$271,MATCH(totalExpenditure!$A146,gDP!$B$6:$B$271))))</f>
        <v>#N/A</v>
      </c>
      <c r="EC146" s="77" t="e">
        <f>IF(AE146="","",IF(CD146="","",AE146-AE146+INDEX(gDP!AT$6:AT$271,MATCH(totalExpenditure!$A146,gDP!$B$6:$B$271))))</f>
        <v>#N/A</v>
      </c>
      <c r="ED146" s="77" t="e">
        <f>IF(AF146="","",IF(CE146="","",AF146-AF146+INDEX(gDP!AU$6:AU$271,MATCH(totalExpenditure!$A146,gDP!$B$6:$B$271))))</f>
        <v>#N/A</v>
      </c>
      <c r="EE146" s="77" t="e">
        <f>IF(AG146="","",IF(CF146="","",AG146-AG146+INDEX(gDP!AV$6:AV$271,MATCH(totalExpenditure!$A146,gDP!$B$6:$B$271))))</f>
        <v>#N/A</v>
      </c>
      <c r="EF146" s="77" t="e">
        <f>IF(AH146="","",IF(CG146="","",AH146-AH146+INDEX(gDP!AW$6:AW$271,MATCH(totalExpenditure!$A146,gDP!$B$6:$B$271))))</f>
        <v>#N/A</v>
      </c>
      <c r="EG146" s="77" t="e">
        <f>IF(AI146="","",IF(CH146="","",AI146-AI146+INDEX(gDP!AX$6:AX$271,MATCH(totalExpenditure!$A146,gDP!$B$6:$B$271))))</f>
        <v>#N/A</v>
      </c>
      <c r="EH146" s="77" t="e">
        <f>IF(AJ146="","",IF(CI146="","",AJ146-AJ146+INDEX(gDP!AY$6:AY$271,MATCH(totalExpenditure!$A146,gDP!$B$6:$B$271))))</f>
        <v>#N/A</v>
      </c>
      <c r="EI146" s="77" t="e">
        <f>IF(AK146="","",IF(CJ146="","",AK146-AK146+INDEX(gDP!AZ$6:AZ$271,MATCH(totalExpenditure!$A146,gDP!$B$6:$B$271))))</f>
        <v>#N/A</v>
      </c>
      <c r="EJ146" s="77" t="e">
        <f>IF(AL146="","",IF(CK146="","",AL146-AL146+INDEX(gDP!BA$6:BA$271,MATCH(totalExpenditure!$A146,gDP!$B$6:$B$271))))</f>
        <v>#N/A</v>
      </c>
      <c r="EK146" s="77" t="e">
        <f>IF(AM146="","",IF(CL146="","",AM146-AM146+INDEX(gDP!BB$6:BB$271,MATCH(totalExpenditure!$A146,gDP!$B$6:$B$271))))</f>
        <v>#N/A</v>
      </c>
      <c r="EL146" s="77" t="e">
        <f>IF(AN146="","",IF(CM146="","",AN146-AN146+INDEX(gDP!BC$6:BC$271,MATCH(totalExpenditure!$A146,gDP!$B$6:$B$271))))</f>
        <v>#N/A</v>
      </c>
      <c r="EM146" s="77" t="e">
        <f>IF(AO146="","",IF(CN146="","",AO146-AO146+INDEX(gDP!BD$6:BD$271,MATCH(totalExpenditure!$A146,gDP!$B$6:$B$271))))</f>
        <v>#N/A</v>
      </c>
      <c r="EN146" s="77" t="e">
        <f>IF(AP146="","",IF(CO146="","",AP146-AP146+INDEX(gDP!BE$6:BE$271,MATCH(totalExpenditure!$A146,gDP!$B$6:$B$271))))</f>
        <v>#N/A</v>
      </c>
      <c r="EO146" s="77" t="e">
        <f>IF(AQ146="","",IF(CP146="","",AQ146-AQ146+INDEX(gDP!BF$6:BF$271,MATCH(totalExpenditure!$A146,gDP!$B$6:$B$271))))</f>
        <v>#N/A</v>
      </c>
      <c r="EP146" s="77" t="e">
        <f>IF(AR146="","",IF(CQ146="","",AR146-AR146+INDEX(gDP!BG$6:BG$271,MATCH(totalExpenditure!$A146,gDP!$B$6:$B$271))))</f>
        <v>#N/A</v>
      </c>
      <c r="EQ146" s="77" t="e">
        <f>IF(AS146="","",IF(CR146="","",AS146-AS146+INDEX(gDP!BH$6:BH$271,MATCH(totalExpenditure!$A146,gDP!$B$6:$B$271))))</f>
        <v>#N/A</v>
      </c>
      <c r="ER146" s="77" t="e">
        <f>IF(AT146="","",IF(CS146="","",AT146-AT146+INDEX(gDP!BI$6:BI$271,MATCH(totalExpenditure!$A146,gDP!$B$6:$B$271))))</f>
        <v>#N/A</v>
      </c>
      <c r="ES146" s="77" t="e">
        <f>IF(AU146="","",IF(CT146="","",AU146-AU146+INDEX(gDP!BJ$6:BJ$271,MATCH(totalExpenditure!$A146,gDP!$B$6:$B$271))))</f>
        <v>#N/A</v>
      </c>
      <c r="ET146" s="77" t="e">
        <f>IF(AV146="","",IF(CU146="","",AV146-AV146+INDEX(gDP!BK$6:BK$271,MATCH(totalExpenditure!$A146,gDP!$B$6:$B$271))))</f>
        <v>#N/A</v>
      </c>
      <c r="EU146" s="77" t="e">
        <f>IF(AW146="","",IF(CV146="","",AW146-AW146+INDEX(gDP!BL$6:BL$271,MATCH(totalExpenditure!$A146,gDP!$B$6:$B$271))))</f>
        <v>#N/A</v>
      </c>
      <c r="EV146" s="77" t="e">
        <f>IF(AX146="","",IF(CW146="","",AX146-AX146+INDEX(gDP!BM$6:BM$271,MATCH(totalExpenditure!$A146,gDP!$B$6:$B$271))))</f>
        <v>#N/A</v>
      </c>
      <c r="EW146" s="77" t="e">
        <f>IF(AY146="","",IF(CX146="","",AY146-AY146+INDEX(gDP!BN$6:BN$271,MATCH(totalExpenditure!$A146,gDP!$B$6:$B$271))))</f>
        <v>#N/A</v>
      </c>
      <c r="EX146" s="77" t="e">
        <f>IF(AZ146="","",IF(CY146="","",AZ146-AZ146+INDEX(gDP!BO$6:BO$271,MATCH(totalExpenditure!$A146,gDP!$B$6:$B$271))))</f>
        <v>#N/A</v>
      </c>
    </row>
    <row r="147" spans="1:154" x14ac:dyDescent="0.35">
      <c r="A147" t="s">
        <v>503</v>
      </c>
      <c r="B147" s="77" t="e">
        <f>IF(INDEX([2]pivotTable!B$3:B$308,MATCH(totalExpenditure!$A147,[2]pivotTable!$A$3:$A$308,0))/100*INDEX(gDP!Q$6:Q$271,MATCH(totalExpenditure!$A147,gDP!$B$6:$B$271))=0,"",INDEX([2]pivotTable!B$3:B$308,MATCH(totalExpenditure!$A147,[2]pivotTable!$A$3:$A$308,0))/100*INDEX(gDP!Q$6:Q$271,MATCH(totalExpenditure!$A147,gDP!$B$6:$B$271)))</f>
        <v>#N/A</v>
      </c>
      <c r="C147" s="77" t="e">
        <f>IF(INDEX([2]pivotTable!C$3:C$308,MATCH(totalExpenditure!$A147,[2]pivotTable!$A$3:$A$308,0))/100*INDEX(gDP!R$6:R$271,MATCH(totalExpenditure!$A147,gDP!$B$6:$B$271))=0,"",INDEX([2]pivotTable!C$3:C$308,MATCH(totalExpenditure!$A147,[2]pivotTable!$A$3:$A$308,0))/100*INDEX(gDP!R$6:R$271,MATCH(totalExpenditure!$A147,gDP!$B$6:$B$271)))</f>
        <v>#N/A</v>
      </c>
      <c r="D147" s="77" t="e">
        <f>IF(INDEX([2]pivotTable!D$3:D$308,MATCH(totalExpenditure!$A147,[2]pivotTable!$A$3:$A$308,0))/100*INDEX(gDP!S$6:S$271,MATCH(totalExpenditure!$A147,gDP!$B$6:$B$271))=0,"",INDEX([2]pivotTable!D$3:D$308,MATCH(totalExpenditure!$A147,[2]pivotTable!$A$3:$A$308,0))/100*INDEX(gDP!S$6:S$271,MATCH(totalExpenditure!$A147,gDP!$B$6:$B$271)))</f>
        <v>#N/A</v>
      </c>
      <c r="E147" s="77" t="e">
        <f>IF(INDEX([2]pivotTable!E$3:E$308,MATCH(totalExpenditure!$A147,[2]pivotTable!$A$3:$A$308,0))/100*INDEX(gDP!T$6:T$271,MATCH(totalExpenditure!$A147,gDP!$B$6:$B$271))=0,"",INDEX([2]pivotTable!E$3:E$308,MATCH(totalExpenditure!$A147,[2]pivotTable!$A$3:$A$308,0))/100*INDEX(gDP!T$6:T$271,MATCH(totalExpenditure!$A147,gDP!$B$6:$B$271)))</f>
        <v>#N/A</v>
      </c>
      <c r="F147" s="77" t="e">
        <f>IF(INDEX([2]pivotTable!F$3:F$308,MATCH(totalExpenditure!$A147,[2]pivotTable!$A$3:$A$308,0))/100*INDEX(gDP!U$6:U$271,MATCH(totalExpenditure!$A147,gDP!$B$6:$B$271))=0,"",INDEX([2]pivotTable!F$3:F$308,MATCH(totalExpenditure!$A147,[2]pivotTable!$A$3:$A$308,0))/100*INDEX(gDP!U$6:U$271,MATCH(totalExpenditure!$A147,gDP!$B$6:$B$271)))</f>
        <v>#N/A</v>
      </c>
      <c r="G147" s="77" t="e">
        <f>IF(INDEX([2]pivotTable!G$3:G$308,MATCH(totalExpenditure!$A147,[2]pivotTable!$A$3:$A$308,0))/100*INDEX(gDP!V$6:V$271,MATCH(totalExpenditure!$A147,gDP!$B$6:$B$271))=0,"",INDEX([2]pivotTable!G$3:G$308,MATCH(totalExpenditure!$A147,[2]pivotTable!$A$3:$A$308,0))/100*INDEX(gDP!V$6:V$271,MATCH(totalExpenditure!$A147,gDP!$B$6:$B$271)))</f>
        <v>#N/A</v>
      </c>
      <c r="H147" s="77" t="e">
        <f>IF(INDEX([2]pivotTable!H$3:H$308,MATCH(totalExpenditure!$A147,[2]pivotTable!$A$3:$A$308,0))/100*INDEX(gDP!W$6:W$271,MATCH(totalExpenditure!$A147,gDP!$B$6:$B$271))=0,"",INDEX([2]pivotTable!H$3:H$308,MATCH(totalExpenditure!$A147,[2]pivotTable!$A$3:$A$308,0))/100*INDEX(gDP!W$6:W$271,MATCH(totalExpenditure!$A147,gDP!$B$6:$B$271)))</f>
        <v>#N/A</v>
      </c>
      <c r="I147" s="77" t="e">
        <f>IF(INDEX([2]pivotTable!I$3:I$308,MATCH(totalExpenditure!$A147,[2]pivotTable!$A$3:$A$308,0))/100*INDEX(gDP!X$6:X$271,MATCH(totalExpenditure!$A147,gDP!$B$6:$B$271))=0,"",INDEX([2]pivotTable!I$3:I$308,MATCH(totalExpenditure!$A147,[2]pivotTable!$A$3:$A$308,0))/100*INDEX(gDP!X$6:X$271,MATCH(totalExpenditure!$A147,gDP!$B$6:$B$271)))</f>
        <v>#N/A</v>
      </c>
      <c r="J147" s="77" t="e">
        <f>IF(INDEX([2]pivotTable!J$3:J$308,MATCH(totalExpenditure!$A147,[2]pivotTable!$A$3:$A$308,0))/100*INDEX(gDP!Y$6:Y$271,MATCH(totalExpenditure!$A147,gDP!$B$6:$B$271))=0,"",INDEX([2]pivotTable!J$3:J$308,MATCH(totalExpenditure!$A147,[2]pivotTable!$A$3:$A$308,0))/100*INDEX(gDP!Y$6:Y$271,MATCH(totalExpenditure!$A147,gDP!$B$6:$B$271)))</f>
        <v>#N/A</v>
      </c>
      <c r="K147" s="77" t="e">
        <f>IF(INDEX([2]pivotTable!K$3:K$308,MATCH(totalExpenditure!$A147,[2]pivotTable!$A$3:$A$308,0))/100*INDEX(gDP!Z$6:Z$271,MATCH(totalExpenditure!$A147,gDP!$B$6:$B$271))=0,"",INDEX([2]pivotTable!K$3:K$308,MATCH(totalExpenditure!$A147,[2]pivotTable!$A$3:$A$308,0))/100*INDEX(gDP!Z$6:Z$271,MATCH(totalExpenditure!$A147,gDP!$B$6:$B$271)))</f>
        <v>#N/A</v>
      </c>
      <c r="L147" s="77" t="e">
        <f>IF(INDEX([2]pivotTable!L$3:L$308,MATCH(totalExpenditure!$A147,[2]pivotTable!$A$3:$A$308,0))/100*INDEX(gDP!AA$6:AA$271,MATCH(totalExpenditure!$A147,gDP!$B$6:$B$271))=0,"",INDEX([2]pivotTable!L$3:L$308,MATCH(totalExpenditure!$A147,[2]pivotTable!$A$3:$A$308,0))/100*INDEX(gDP!AA$6:AA$271,MATCH(totalExpenditure!$A147,gDP!$B$6:$B$271)))</f>
        <v>#N/A</v>
      </c>
      <c r="M147" s="77" t="e">
        <f>IF(INDEX([2]pivotTable!M$3:M$308,MATCH(totalExpenditure!$A147,[2]pivotTable!$A$3:$A$308,0))/100*INDEX(gDP!AB$6:AB$271,MATCH(totalExpenditure!$A147,gDP!$B$6:$B$271))=0,"",INDEX([2]pivotTable!M$3:M$308,MATCH(totalExpenditure!$A147,[2]pivotTable!$A$3:$A$308,0))/100*INDEX(gDP!AB$6:AB$271,MATCH(totalExpenditure!$A147,gDP!$B$6:$B$271)))</f>
        <v>#N/A</v>
      </c>
      <c r="N147" s="77" t="e">
        <f>IF(INDEX([2]pivotTable!N$3:N$308,MATCH(totalExpenditure!$A147,[2]pivotTable!$A$3:$A$308,0))/100*INDEX(gDP!AC$6:AC$271,MATCH(totalExpenditure!$A147,gDP!$B$6:$B$271))=0,"",INDEX([2]pivotTable!N$3:N$308,MATCH(totalExpenditure!$A147,[2]pivotTable!$A$3:$A$308,0))/100*INDEX(gDP!AC$6:AC$271,MATCH(totalExpenditure!$A147,gDP!$B$6:$B$271)))</f>
        <v>#N/A</v>
      </c>
      <c r="O147" s="77" t="e">
        <f>IF(INDEX([2]pivotTable!O$3:O$308,MATCH(totalExpenditure!$A147,[2]pivotTable!$A$3:$A$308,0))/100*INDEX(gDP!AD$6:AD$271,MATCH(totalExpenditure!$A147,gDP!$B$6:$B$271))=0,"",INDEX([2]pivotTable!O$3:O$308,MATCH(totalExpenditure!$A147,[2]pivotTable!$A$3:$A$308,0))/100*INDEX(gDP!AD$6:AD$271,MATCH(totalExpenditure!$A147,gDP!$B$6:$B$271)))</f>
        <v>#N/A</v>
      </c>
      <c r="P147" s="77" t="e">
        <f>IF(INDEX([2]pivotTable!P$3:P$308,MATCH(totalExpenditure!$A147,[2]pivotTable!$A$3:$A$308,0))/100*INDEX(gDP!AE$6:AE$271,MATCH(totalExpenditure!$A147,gDP!$B$6:$B$271))=0,"",INDEX([2]pivotTable!P$3:P$308,MATCH(totalExpenditure!$A147,[2]pivotTable!$A$3:$A$308,0))/100*INDEX(gDP!AE$6:AE$271,MATCH(totalExpenditure!$A147,gDP!$B$6:$B$271)))</f>
        <v>#N/A</v>
      </c>
      <c r="Q147" s="77" t="e">
        <f>IF(INDEX([2]pivotTable!Q$3:Q$308,MATCH(totalExpenditure!$A147,[2]pivotTable!$A$3:$A$308,0))/100*INDEX(gDP!AF$6:AF$271,MATCH(totalExpenditure!$A147,gDP!$B$6:$B$271))=0,"",INDEX([2]pivotTable!Q$3:Q$308,MATCH(totalExpenditure!$A147,[2]pivotTable!$A$3:$A$308,0))/100*INDEX(gDP!AF$6:AF$271,MATCH(totalExpenditure!$A147,gDP!$B$6:$B$271)))</f>
        <v>#N/A</v>
      </c>
      <c r="R147" s="77" t="e">
        <f>IF(INDEX([2]pivotTable!R$3:R$308,MATCH(totalExpenditure!$A147,[2]pivotTable!$A$3:$A$308,0))/100*INDEX(gDP!AG$6:AG$271,MATCH(totalExpenditure!$A147,gDP!$B$6:$B$271))=0,"",INDEX([2]pivotTable!R$3:R$308,MATCH(totalExpenditure!$A147,[2]pivotTable!$A$3:$A$308,0))/100*INDEX(gDP!AG$6:AG$271,MATCH(totalExpenditure!$A147,gDP!$B$6:$B$271)))</f>
        <v>#N/A</v>
      </c>
      <c r="S147" s="77" t="e">
        <f>IF(INDEX([2]pivotTable!S$3:S$308,MATCH(totalExpenditure!$A147,[2]pivotTable!$A$3:$A$308,0))/100*INDEX(gDP!AH$6:AH$271,MATCH(totalExpenditure!$A147,gDP!$B$6:$B$271))=0,"",INDEX([2]pivotTable!S$3:S$308,MATCH(totalExpenditure!$A147,[2]pivotTable!$A$3:$A$308,0))/100*INDEX(gDP!AH$6:AH$271,MATCH(totalExpenditure!$A147,gDP!$B$6:$B$271)))</f>
        <v>#N/A</v>
      </c>
      <c r="T147" s="77" t="e">
        <f>IF(INDEX([2]pivotTable!T$3:T$308,MATCH(totalExpenditure!$A147,[2]pivotTable!$A$3:$A$308,0))/100*INDEX(gDP!AI$6:AI$271,MATCH(totalExpenditure!$A147,gDP!$B$6:$B$271))=0,"",INDEX([2]pivotTable!T$3:T$308,MATCH(totalExpenditure!$A147,[2]pivotTable!$A$3:$A$308,0))/100*INDEX(gDP!AI$6:AI$271,MATCH(totalExpenditure!$A147,gDP!$B$6:$B$271)))</f>
        <v>#N/A</v>
      </c>
      <c r="U147" s="77" t="e">
        <f>IF(INDEX([2]pivotTable!U$3:U$308,MATCH(totalExpenditure!$A147,[2]pivotTable!$A$3:$A$308,0))/100*INDEX(gDP!AJ$6:AJ$271,MATCH(totalExpenditure!$A147,gDP!$B$6:$B$271))=0,"",INDEX([2]pivotTable!U$3:U$308,MATCH(totalExpenditure!$A147,[2]pivotTable!$A$3:$A$308,0))/100*INDEX(gDP!AJ$6:AJ$271,MATCH(totalExpenditure!$A147,gDP!$B$6:$B$271)))</f>
        <v>#N/A</v>
      </c>
      <c r="V147" s="77" t="e">
        <f>IF(INDEX([2]pivotTable!V$3:V$308,MATCH(totalExpenditure!$A147,[2]pivotTable!$A$3:$A$308,0))/100*INDEX(gDP!AK$6:AK$271,MATCH(totalExpenditure!$A147,gDP!$B$6:$B$271))=0,"",INDEX([2]pivotTable!V$3:V$308,MATCH(totalExpenditure!$A147,[2]pivotTable!$A$3:$A$308,0))/100*INDEX(gDP!AK$6:AK$271,MATCH(totalExpenditure!$A147,gDP!$B$6:$B$271)))</f>
        <v>#N/A</v>
      </c>
      <c r="W147" s="77" t="e">
        <f>IF(INDEX([2]pivotTable!W$3:W$308,MATCH(totalExpenditure!$A147,[2]pivotTable!$A$3:$A$308,0))/100*INDEX(gDP!AL$6:AL$271,MATCH(totalExpenditure!$A147,gDP!$B$6:$B$271))=0,"",INDEX([2]pivotTable!W$3:W$308,MATCH(totalExpenditure!$A147,[2]pivotTable!$A$3:$A$308,0))/100*INDEX(gDP!AL$6:AL$271,MATCH(totalExpenditure!$A147,gDP!$B$6:$B$271)))</f>
        <v>#N/A</v>
      </c>
      <c r="X147" s="77" t="e">
        <f>IF(INDEX([2]pivotTable!X$3:X$308,MATCH(totalExpenditure!$A147,[2]pivotTable!$A$3:$A$308,0))/100*INDEX(gDP!AM$6:AM$271,MATCH(totalExpenditure!$A147,gDP!$B$6:$B$271))=0,"",INDEX([2]pivotTable!X$3:X$308,MATCH(totalExpenditure!$A147,[2]pivotTable!$A$3:$A$308,0))/100*INDEX(gDP!AM$6:AM$271,MATCH(totalExpenditure!$A147,gDP!$B$6:$B$271)))</f>
        <v>#N/A</v>
      </c>
      <c r="Y147" s="77" t="e">
        <f>IF(INDEX([2]pivotTable!Y$3:Y$308,MATCH(totalExpenditure!$A147,[2]pivotTable!$A$3:$A$308,0))/100*INDEX(gDP!AN$6:AN$271,MATCH(totalExpenditure!$A147,gDP!$B$6:$B$271))=0,"",INDEX([2]pivotTable!Y$3:Y$308,MATCH(totalExpenditure!$A147,[2]pivotTable!$A$3:$A$308,0))/100*INDEX(gDP!AN$6:AN$271,MATCH(totalExpenditure!$A147,gDP!$B$6:$B$271)))</f>
        <v>#N/A</v>
      </c>
      <c r="Z147" s="77" t="e">
        <f>IF(INDEX([2]pivotTable!Z$3:Z$308,MATCH(totalExpenditure!$A147,[2]pivotTable!$A$3:$A$308,0))/100*INDEX(gDP!AO$6:AO$271,MATCH(totalExpenditure!$A147,gDP!$B$6:$B$271))=0,"",INDEX([2]pivotTable!Z$3:Z$308,MATCH(totalExpenditure!$A147,[2]pivotTable!$A$3:$A$308,0))/100*INDEX(gDP!AO$6:AO$271,MATCH(totalExpenditure!$A147,gDP!$B$6:$B$271)))</f>
        <v>#N/A</v>
      </c>
      <c r="AA147" s="77" t="e">
        <f>IF(INDEX([2]pivotTable!AA$3:AA$308,MATCH(totalExpenditure!$A147,[2]pivotTable!$A$3:$A$308,0))/100*INDEX(gDP!AP$6:AP$271,MATCH(totalExpenditure!$A147,gDP!$B$6:$B$271))=0,"",INDEX([2]pivotTable!AA$3:AA$308,MATCH(totalExpenditure!$A147,[2]pivotTable!$A$3:$A$308,0))/100*INDEX(gDP!AP$6:AP$271,MATCH(totalExpenditure!$A147,gDP!$B$6:$B$271)))</f>
        <v>#N/A</v>
      </c>
      <c r="AB147" s="77" t="e">
        <f>IF(INDEX([2]pivotTable!AB$3:AB$308,MATCH(totalExpenditure!$A147,[2]pivotTable!$A$3:$A$308,0))/100*INDEX(gDP!AQ$6:AQ$271,MATCH(totalExpenditure!$A147,gDP!$B$6:$B$271))=0,"",INDEX([2]pivotTable!AB$3:AB$308,MATCH(totalExpenditure!$A147,[2]pivotTable!$A$3:$A$308,0))/100*INDEX(gDP!AQ$6:AQ$271,MATCH(totalExpenditure!$A147,gDP!$B$6:$B$271)))</f>
        <v>#N/A</v>
      </c>
      <c r="AC147" s="77" t="e">
        <f>IF(INDEX([2]pivotTable!AC$3:AC$308,MATCH(totalExpenditure!$A147,[2]pivotTable!$A$3:$A$308,0))/100*INDEX(gDP!AR$6:AR$271,MATCH(totalExpenditure!$A147,gDP!$B$6:$B$271))=0,"",INDEX([2]pivotTable!AC$3:AC$308,MATCH(totalExpenditure!$A147,[2]pivotTable!$A$3:$A$308,0))/100*INDEX(gDP!AR$6:AR$271,MATCH(totalExpenditure!$A147,gDP!$B$6:$B$271)))</f>
        <v>#N/A</v>
      </c>
      <c r="AD147" s="77" t="e">
        <f>IF(INDEX([2]pivotTable!AD$3:AD$308,MATCH(totalExpenditure!$A147,[2]pivotTable!$A$3:$A$308,0))/100*INDEX(gDP!AS$6:AS$271,MATCH(totalExpenditure!$A147,gDP!$B$6:$B$271))=0,"",INDEX([2]pivotTable!AD$3:AD$308,MATCH(totalExpenditure!$A147,[2]pivotTable!$A$3:$A$308,0))/100*INDEX(gDP!AS$6:AS$271,MATCH(totalExpenditure!$A147,gDP!$B$6:$B$271)))</f>
        <v>#N/A</v>
      </c>
      <c r="AE147" s="77" t="e">
        <f>IF(INDEX([2]pivotTable!AE$3:AE$308,MATCH(totalExpenditure!$A147,[2]pivotTable!$A$3:$A$308,0))/100*INDEX(gDP!AT$6:AT$271,MATCH(totalExpenditure!$A147,gDP!$B$6:$B$271))=0,"",INDEX([2]pivotTable!AE$3:AE$308,MATCH(totalExpenditure!$A147,[2]pivotTable!$A$3:$A$308,0))/100*INDEX(gDP!AT$6:AT$271,MATCH(totalExpenditure!$A147,gDP!$B$6:$B$271)))</f>
        <v>#N/A</v>
      </c>
      <c r="AF147" s="77" t="e">
        <f>IF(INDEX([2]pivotTable!AF$3:AF$308,MATCH(totalExpenditure!$A147,[2]pivotTable!$A$3:$A$308,0))/100*INDEX(gDP!AU$6:AU$271,MATCH(totalExpenditure!$A147,gDP!$B$6:$B$271))=0,"",INDEX([2]pivotTable!AF$3:AF$308,MATCH(totalExpenditure!$A147,[2]pivotTable!$A$3:$A$308,0))/100*INDEX(gDP!AU$6:AU$271,MATCH(totalExpenditure!$A147,gDP!$B$6:$B$271)))</f>
        <v>#N/A</v>
      </c>
      <c r="AG147" s="77" t="e">
        <f>IF(INDEX([2]pivotTable!AG$3:AG$308,MATCH(totalExpenditure!$A147,[2]pivotTable!$A$3:$A$308,0))/100*INDEX(gDP!AV$6:AV$271,MATCH(totalExpenditure!$A147,gDP!$B$6:$B$271))=0,"",INDEX([2]pivotTable!AG$3:AG$308,MATCH(totalExpenditure!$A147,[2]pivotTable!$A$3:$A$308,0))/100*INDEX(gDP!AV$6:AV$271,MATCH(totalExpenditure!$A147,gDP!$B$6:$B$271)))</f>
        <v>#N/A</v>
      </c>
      <c r="AH147" s="77" t="e">
        <f>IF(INDEX([2]pivotTable!AH$3:AH$308,MATCH(totalExpenditure!$A147,[2]pivotTable!$A$3:$A$308,0))/100*INDEX(gDP!AW$6:AW$271,MATCH(totalExpenditure!$A147,gDP!$B$6:$B$271))=0,"",INDEX([2]pivotTable!AH$3:AH$308,MATCH(totalExpenditure!$A147,[2]pivotTable!$A$3:$A$308,0))/100*INDEX(gDP!AW$6:AW$271,MATCH(totalExpenditure!$A147,gDP!$B$6:$B$271)))</f>
        <v>#N/A</v>
      </c>
      <c r="AI147" s="77" t="e">
        <f>IF(INDEX([2]pivotTable!AI$3:AI$308,MATCH(totalExpenditure!$A147,[2]pivotTable!$A$3:$A$308,0))/100*INDEX(gDP!AX$6:AX$271,MATCH(totalExpenditure!$A147,gDP!$B$6:$B$271))=0,"",INDEX([2]pivotTable!AI$3:AI$308,MATCH(totalExpenditure!$A147,[2]pivotTable!$A$3:$A$308,0))/100*INDEX(gDP!AX$6:AX$271,MATCH(totalExpenditure!$A147,gDP!$B$6:$B$271)))</f>
        <v>#N/A</v>
      </c>
      <c r="AJ147" s="77" t="e">
        <f>IF(INDEX([2]pivotTable!AJ$3:AJ$308,MATCH(totalExpenditure!$A147,[2]pivotTable!$A$3:$A$308,0))/100*INDEX(gDP!AY$6:AY$271,MATCH(totalExpenditure!$A147,gDP!$B$6:$B$271))=0,"",INDEX([2]pivotTable!AJ$3:AJ$308,MATCH(totalExpenditure!$A147,[2]pivotTable!$A$3:$A$308,0))/100*INDEX(gDP!AY$6:AY$271,MATCH(totalExpenditure!$A147,gDP!$B$6:$B$271)))</f>
        <v>#N/A</v>
      </c>
      <c r="AK147" s="77" t="e">
        <f>IF(INDEX([2]pivotTable!AK$3:AK$308,MATCH(totalExpenditure!$A147,[2]pivotTable!$A$3:$A$308,0))/100*INDEX(gDP!AZ$6:AZ$271,MATCH(totalExpenditure!$A147,gDP!$B$6:$B$271))=0,"",INDEX([2]pivotTable!AK$3:AK$308,MATCH(totalExpenditure!$A147,[2]pivotTable!$A$3:$A$308,0))/100*INDEX(gDP!AZ$6:AZ$271,MATCH(totalExpenditure!$A147,gDP!$B$6:$B$271)))</f>
        <v>#N/A</v>
      </c>
      <c r="AL147" s="77" t="e">
        <f>IF(INDEX([2]pivotTable!AL$3:AL$308,MATCH(totalExpenditure!$A147,[2]pivotTable!$A$3:$A$308,0))/100*INDEX(gDP!BA$6:BA$271,MATCH(totalExpenditure!$A147,gDP!$B$6:$B$271))=0,"",INDEX([2]pivotTable!AL$3:AL$308,MATCH(totalExpenditure!$A147,[2]pivotTable!$A$3:$A$308,0))/100*INDEX(gDP!BA$6:BA$271,MATCH(totalExpenditure!$A147,gDP!$B$6:$B$271)))</f>
        <v>#N/A</v>
      </c>
      <c r="AM147" s="77" t="e">
        <f>IF(INDEX([2]pivotTable!AM$3:AM$308,MATCH(totalExpenditure!$A147,[2]pivotTable!$A$3:$A$308,0))/100*INDEX(gDP!BB$6:BB$271,MATCH(totalExpenditure!$A147,gDP!$B$6:$B$271))=0,"",INDEX([2]pivotTable!AM$3:AM$308,MATCH(totalExpenditure!$A147,[2]pivotTable!$A$3:$A$308,0))/100*INDEX(gDP!BB$6:BB$271,MATCH(totalExpenditure!$A147,gDP!$B$6:$B$271)))</f>
        <v>#N/A</v>
      </c>
      <c r="AN147" s="77" t="e">
        <f>IF(INDEX([2]pivotTable!AN$3:AN$308,MATCH(totalExpenditure!$A147,[2]pivotTable!$A$3:$A$308,0))/100*INDEX(gDP!BC$6:BC$271,MATCH(totalExpenditure!$A147,gDP!$B$6:$B$271))=0,"",INDEX([2]pivotTable!AN$3:AN$308,MATCH(totalExpenditure!$A147,[2]pivotTable!$A$3:$A$308,0))/100*INDEX(gDP!BC$6:BC$271,MATCH(totalExpenditure!$A147,gDP!$B$6:$B$271)))</f>
        <v>#N/A</v>
      </c>
      <c r="AO147" s="77" t="e">
        <f>IF(INDEX([2]pivotTable!AO$3:AO$308,MATCH(totalExpenditure!$A147,[2]pivotTable!$A$3:$A$308,0))/100*INDEX(gDP!BD$6:BD$271,MATCH(totalExpenditure!$A147,gDP!$B$6:$B$271))=0,"",INDEX([2]pivotTable!AO$3:AO$308,MATCH(totalExpenditure!$A147,[2]pivotTable!$A$3:$A$308,0))/100*INDEX(gDP!BD$6:BD$271,MATCH(totalExpenditure!$A147,gDP!$B$6:$B$271)))</f>
        <v>#N/A</v>
      </c>
      <c r="AP147" s="77" t="e">
        <f>IF(INDEX([2]pivotTable!AP$3:AP$308,MATCH(totalExpenditure!$A147,[2]pivotTable!$A$3:$A$308,0))/100*INDEX(gDP!BE$6:BE$271,MATCH(totalExpenditure!$A147,gDP!$B$6:$B$271))=0,"",INDEX([2]pivotTable!AP$3:AP$308,MATCH(totalExpenditure!$A147,[2]pivotTable!$A$3:$A$308,0))/100*INDEX(gDP!BE$6:BE$271,MATCH(totalExpenditure!$A147,gDP!$B$6:$B$271)))</f>
        <v>#N/A</v>
      </c>
      <c r="AQ147" s="77" t="e">
        <f>IF(INDEX([2]pivotTable!AQ$3:AQ$308,MATCH(totalExpenditure!$A147,[2]pivotTable!$A$3:$A$308,0))/100*INDEX(gDP!BF$6:BF$271,MATCH(totalExpenditure!$A147,gDP!$B$6:$B$271))=0,"",INDEX([2]pivotTable!AQ$3:AQ$308,MATCH(totalExpenditure!$A147,[2]pivotTable!$A$3:$A$308,0))/100*INDEX(gDP!BF$6:BF$271,MATCH(totalExpenditure!$A147,gDP!$B$6:$B$271)))</f>
        <v>#N/A</v>
      </c>
      <c r="AR147" s="77" t="e">
        <f>IF(INDEX([2]pivotTable!AR$3:AR$308,MATCH(totalExpenditure!$A147,[2]pivotTable!$A$3:$A$308,0))/100*INDEX(gDP!BG$6:BG$271,MATCH(totalExpenditure!$A147,gDP!$B$6:$B$271))=0,"",INDEX([2]pivotTable!AR$3:AR$308,MATCH(totalExpenditure!$A147,[2]pivotTable!$A$3:$A$308,0))/100*INDEX(gDP!BG$6:BG$271,MATCH(totalExpenditure!$A147,gDP!$B$6:$B$271)))</f>
        <v>#N/A</v>
      </c>
      <c r="AS147" s="77" t="e">
        <f>IF(INDEX([2]pivotTable!AS$3:AS$308,MATCH(totalExpenditure!$A147,[2]pivotTable!$A$3:$A$308,0))/100*INDEX(gDP!BH$6:BH$271,MATCH(totalExpenditure!$A147,gDP!$B$6:$B$271))=0,"",INDEX([2]pivotTable!AS$3:AS$308,MATCH(totalExpenditure!$A147,[2]pivotTable!$A$3:$A$308,0))/100*INDEX(gDP!BH$6:BH$271,MATCH(totalExpenditure!$A147,gDP!$B$6:$B$271)))</f>
        <v>#N/A</v>
      </c>
      <c r="AT147" s="77" t="e">
        <f>IF(INDEX([2]pivotTable!AT$3:AT$308,MATCH(totalExpenditure!$A147,[2]pivotTable!$A$3:$A$308,0))/100*INDEX(gDP!BI$6:BI$271,MATCH(totalExpenditure!$A147,gDP!$B$6:$B$271))=0,"",INDEX([2]pivotTable!AT$3:AT$308,MATCH(totalExpenditure!$A147,[2]pivotTable!$A$3:$A$308,0))/100*INDEX(gDP!BI$6:BI$271,MATCH(totalExpenditure!$A147,gDP!$B$6:$B$271)))</f>
        <v>#N/A</v>
      </c>
      <c r="AU147" s="77" t="e">
        <f>IF(INDEX([2]pivotTable!AU$3:AU$308,MATCH(totalExpenditure!$A147,[2]pivotTable!$A$3:$A$308,0))/100*INDEX(gDP!BJ$6:BJ$271,MATCH(totalExpenditure!$A147,gDP!$B$6:$B$271))=0,"",INDEX([2]pivotTable!AU$3:AU$308,MATCH(totalExpenditure!$A147,[2]pivotTable!$A$3:$A$308,0))/100*INDEX(gDP!BJ$6:BJ$271,MATCH(totalExpenditure!$A147,gDP!$B$6:$B$271)))</f>
        <v>#N/A</v>
      </c>
      <c r="AV147" s="77" t="e">
        <f>IF(INDEX([2]pivotTable!AV$3:AV$308,MATCH(totalExpenditure!$A147,[2]pivotTable!$A$3:$A$308,0))/100*INDEX(gDP!BK$6:BK$271,MATCH(totalExpenditure!$A147,gDP!$B$6:$B$271))=0,"",INDEX([2]pivotTable!AV$3:AV$308,MATCH(totalExpenditure!$A147,[2]pivotTable!$A$3:$A$308,0))/100*INDEX(gDP!BK$6:BK$271,MATCH(totalExpenditure!$A147,gDP!$B$6:$B$271)))</f>
        <v>#N/A</v>
      </c>
      <c r="AW147" s="77" t="e">
        <f>IF(INDEX([2]pivotTable!AW$3:AW$308,MATCH(totalExpenditure!$A147,[2]pivotTable!$A$3:$A$308,0))/100*INDEX(gDP!BL$6:BL$271,MATCH(totalExpenditure!$A147,gDP!$B$6:$B$271))=0,"",INDEX([2]pivotTable!AW$3:AW$308,MATCH(totalExpenditure!$A147,[2]pivotTable!$A$3:$A$308,0))/100*INDEX(gDP!BL$6:BL$271,MATCH(totalExpenditure!$A147,gDP!$B$6:$B$271)))</f>
        <v>#N/A</v>
      </c>
      <c r="AX147" s="77" t="e">
        <f>IF(INDEX([2]pivotTable!AX$3:AX$308,MATCH(totalExpenditure!$A147,[2]pivotTable!$A$3:$A$308,0))/100*INDEX(gDP!BM$6:BM$271,MATCH(totalExpenditure!$A147,gDP!$B$6:$B$271))=0,"",INDEX([2]pivotTable!AX$3:AX$308,MATCH(totalExpenditure!$A147,[2]pivotTable!$A$3:$A$308,0))/100*INDEX(gDP!BM$6:BM$271,MATCH(totalExpenditure!$A147,gDP!$B$6:$B$271)))</f>
        <v>#N/A</v>
      </c>
      <c r="AY147" s="77" t="e">
        <f>IF(INDEX([2]pivotTable!AY$3:AY$308,MATCH(totalExpenditure!$A147,[2]pivotTable!$A$3:$A$308,0))/100*INDEX(gDP!BN$6:BN$271,MATCH(totalExpenditure!$A147,gDP!$B$6:$B$271))=0,"",INDEX([2]pivotTable!AY$3:AY$308,MATCH(totalExpenditure!$A147,[2]pivotTable!$A$3:$A$308,0))/100*INDEX(gDP!BN$6:BN$271,MATCH(totalExpenditure!$A147,gDP!$B$6:$B$271)))</f>
        <v>#N/A</v>
      </c>
      <c r="AZ147" s="77" t="e">
        <f>IF(INDEX([2]pivotTable!AZ$3:AZ$308,MATCH(totalExpenditure!$A147,[2]pivotTable!$A$3:$A$308,0))/100*INDEX(gDP!BO$6:BO$271,MATCH(totalExpenditure!$A147,gDP!$B$6:$B$271))=0,"",INDEX([2]pivotTable!AZ$3:AZ$308,MATCH(totalExpenditure!$A147,[2]pivotTable!$A$3:$A$308,0))/100*INDEX(gDP!BO$6:BO$271,MATCH(totalExpenditure!$A147,gDP!$B$6:$B$271)))</f>
        <v>#N/A</v>
      </c>
      <c r="BA147" s="77" t="e">
        <f>IF(INDEX([2]pivotTable!B$310:B$615,MATCH(totalExpenditure!$A147,[2]pivotTable!$A$310:$A$615,0))/100*INDEX(gDP!Q$6:Q$271,MATCH(totalExpenditure!$A147,gDP!$B$6:$B$271))=0,"",INDEX([2]pivotTable!B$310:B$615,MATCH(totalExpenditure!$A147,[2]pivotTable!$A$310:$A$615,0))/100*INDEX(gDP!Q$6:Q$271,MATCH(totalExpenditure!$A147,gDP!$B$6:$B$271)))</f>
        <v>#N/A</v>
      </c>
      <c r="BB147" s="77" t="e">
        <f>IF(INDEX([2]pivotTable!C$310:C$615,MATCH(totalExpenditure!$A147,[2]pivotTable!$A$310:$A$615,0))/100*INDEX(gDP!R$6:R$271,MATCH(totalExpenditure!$A147,gDP!$B$6:$B$271))=0,"",INDEX([2]pivotTable!C$310:C$615,MATCH(totalExpenditure!$A147,[2]pivotTable!$A$310:$A$615,0))/100*INDEX(gDP!R$6:R$271,MATCH(totalExpenditure!$A147,gDP!$B$6:$B$271)))</f>
        <v>#N/A</v>
      </c>
      <c r="BC147" s="77" t="e">
        <f>IF(INDEX([2]pivotTable!D$310:D$615,MATCH(totalExpenditure!$A147,[2]pivotTable!$A$310:$A$615,0))/100*INDEX(gDP!S$6:S$271,MATCH(totalExpenditure!$A147,gDP!$B$6:$B$271))=0,"",INDEX([2]pivotTable!D$310:D$615,MATCH(totalExpenditure!$A147,[2]pivotTable!$A$310:$A$615,0))/100*INDEX(gDP!S$6:S$271,MATCH(totalExpenditure!$A147,gDP!$B$6:$B$271)))</f>
        <v>#N/A</v>
      </c>
      <c r="BD147" s="77" t="e">
        <f>IF(INDEX([2]pivotTable!E$310:E$615,MATCH(totalExpenditure!$A147,[2]pivotTable!$A$310:$A$615,0))/100*INDEX(gDP!T$6:T$271,MATCH(totalExpenditure!$A147,gDP!$B$6:$B$271))=0,"",INDEX([2]pivotTable!E$310:E$615,MATCH(totalExpenditure!$A147,[2]pivotTable!$A$310:$A$615,0))/100*INDEX(gDP!T$6:T$271,MATCH(totalExpenditure!$A147,gDP!$B$6:$B$271)))</f>
        <v>#N/A</v>
      </c>
      <c r="BE147" s="77" t="e">
        <f>IF(INDEX([2]pivotTable!F$310:F$615,MATCH(totalExpenditure!$A147,[2]pivotTable!$A$310:$A$615,0))/100*INDEX(gDP!U$6:U$271,MATCH(totalExpenditure!$A147,gDP!$B$6:$B$271))=0,"",INDEX([2]pivotTable!F$310:F$615,MATCH(totalExpenditure!$A147,[2]pivotTable!$A$310:$A$615,0))/100*INDEX(gDP!U$6:U$271,MATCH(totalExpenditure!$A147,gDP!$B$6:$B$271)))</f>
        <v>#N/A</v>
      </c>
      <c r="BF147" s="77" t="e">
        <f>IF(INDEX([2]pivotTable!G$310:G$615,MATCH(totalExpenditure!$A147,[2]pivotTable!$A$310:$A$615,0))/100*INDEX(gDP!V$6:V$271,MATCH(totalExpenditure!$A147,gDP!$B$6:$B$271))=0,"",INDEX([2]pivotTable!G$310:G$615,MATCH(totalExpenditure!$A147,[2]pivotTable!$A$310:$A$615,0))/100*INDEX(gDP!V$6:V$271,MATCH(totalExpenditure!$A147,gDP!$B$6:$B$271)))</f>
        <v>#N/A</v>
      </c>
      <c r="BG147" s="77" t="e">
        <f>IF(INDEX([2]pivotTable!H$310:H$615,MATCH(totalExpenditure!$A147,[2]pivotTable!$A$310:$A$615,0))/100*INDEX(gDP!W$6:W$271,MATCH(totalExpenditure!$A147,gDP!$B$6:$B$271))=0,"",INDEX([2]pivotTable!H$310:H$615,MATCH(totalExpenditure!$A147,[2]pivotTable!$A$310:$A$615,0))/100*INDEX(gDP!W$6:W$271,MATCH(totalExpenditure!$A147,gDP!$B$6:$B$271)))</f>
        <v>#N/A</v>
      </c>
      <c r="BH147" s="77" t="e">
        <f>IF(INDEX([2]pivotTable!I$310:I$615,MATCH(totalExpenditure!$A147,[2]pivotTable!$A$310:$A$615,0))/100*INDEX(gDP!X$6:X$271,MATCH(totalExpenditure!$A147,gDP!$B$6:$B$271))=0,"",INDEX([2]pivotTable!I$310:I$615,MATCH(totalExpenditure!$A147,[2]pivotTable!$A$310:$A$615,0))/100*INDEX(gDP!X$6:X$271,MATCH(totalExpenditure!$A147,gDP!$B$6:$B$271)))</f>
        <v>#N/A</v>
      </c>
      <c r="BI147" s="77" t="e">
        <f>IF(INDEX([2]pivotTable!J$310:J$615,MATCH(totalExpenditure!$A147,[2]pivotTable!$A$310:$A$615,0))/100*INDEX(gDP!Y$6:Y$271,MATCH(totalExpenditure!$A147,gDP!$B$6:$B$271))=0,"",INDEX([2]pivotTable!J$310:J$615,MATCH(totalExpenditure!$A147,[2]pivotTable!$A$310:$A$615,0))/100*INDEX(gDP!Y$6:Y$271,MATCH(totalExpenditure!$A147,gDP!$B$6:$B$271)))</f>
        <v>#N/A</v>
      </c>
      <c r="BJ147" s="77" t="e">
        <f>IF(INDEX([2]pivotTable!K$310:K$615,MATCH(totalExpenditure!$A147,[2]pivotTable!$A$310:$A$615,0))/100*INDEX(gDP!Z$6:Z$271,MATCH(totalExpenditure!$A147,gDP!$B$6:$B$271))=0,"",INDEX([2]pivotTable!K$310:K$615,MATCH(totalExpenditure!$A147,[2]pivotTable!$A$310:$A$615,0))/100*INDEX(gDP!Z$6:Z$271,MATCH(totalExpenditure!$A147,gDP!$B$6:$B$271)))</f>
        <v>#N/A</v>
      </c>
      <c r="BK147" s="77" t="e">
        <f>IF(INDEX([2]pivotTable!L$310:L$615,MATCH(totalExpenditure!$A147,[2]pivotTable!$A$310:$A$615,0))/100*INDEX(gDP!AA$6:AA$271,MATCH(totalExpenditure!$A147,gDP!$B$6:$B$271))=0,"",INDEX([2]pivotTable!L$310:L$615,MATCH(totalExpenditure!$A147,[2]pivotTable!$A$310:$A$615,0))/100*INDEX(gDP!AA$6:AA$271,MATCH(totalExpenditure!$A147,gDP!$B$6:$B$271)))</f>
        <v>#N/A</v>
      </c>
      <c r="BL147" s="77" t="e">
        <f>IF(INDEX([2]pivotTable!M$310:M$615,MATCH(totalExpenditure!$A147,[2]pivotTable!$A$310:$A$615,0))/100*INDEX(gDP!AB$6:AB$271,MATCH(totalExpenditure!$A147,gDP!$B$6:$B$271))=0,"",INDEX([2]pivotTable!M$310:M$615,MATCH(totalExpenditure!$A147,[2]pivotTable!$A$310:$A$615,0))/100*INDEX(gDP!AB$6:AB$271,MATCH(totalExpenditure!$A147,gDP!$B$6:$B$271)))</f>
        <v>#N/A</v>
      </c>
      <c r="BM147" s="77" t="e">
        <f>IF(INDEX([2]pivotTable!N$310:N$615,MATCH(totalExpenditure!$A147,[2]pivotTable!$A$310:$A$615,0))/100*INDEX(gDP!AC$6:AC$271,MATCH(totalExpenditure!$A147,gDP!$B$6:$B$271))=0,"",INDEX([2]pivotTable!N$310:N$615,MATCH(totalExpenditure!$A147,[2]pivotTable!$A$310:$A$615,0))/100*INDEX(gDP!AC$6:AC$271,MATCH(totalExpenditure!$A147,gDP!$B$6:$B$271)))</f>
        <v>#N/A</v>
      </c>
      <c r="BN147" s="77" t="e">
        <f>IF(INDEX([2]pivotTable!O$310:O$615,MATCH(totalExpenditure!$A147,[2]pivotTable!$A$310:$A$615,0))/100*INDEX(gDP!AD$6:AD$271,MATCH(totalExpenditure!$A147,gDP!$B$6:$B$271))=0,"",INDEX([2]pivotTable!O$310:O$615,MATCH(totalExpenditure!$A147,[2]pivotTable!$A$310:$A$615,0))/100*INDEX(gDP!AD$6:AD$271,MATCH(totalExpenditure!$A147,gDP!$B$6:$B$271)))</f>
        <v>#N/A</v>
      </c>
      <c r="BO147" s="77" t="e">
        <f>IF(INDEX([2]pivotTable!P$310:P$615,MATCH(totalExpenditure!$A147,[2]pivotTable!$A$310:$A$615,0))/100*INDEX(gDP!AE$6:AE$271,MATCH(totalExpenditure!$A147,gDP!$B$6:$B$271))=0,"",INDEX([2]pivotTable!P$310:P$615,MATCH(totalExpenditure!$A147,[2]pivotTable!$A$310:$A$615,0))/100*INDEX(gDP!AE$6:AE$271,MATCH(totalExpenditure!$A147,gDP!$B$6:$B$271)))</f>
        <v>#N/A</v>
      </c>
      <c r="BP147" s="77" t="e">
        <f>IF(INDEX([2]pivotTable!Q$310:Q$615,MATCH(totalExpenditure!$A147,[2]pivotTable!$A$310:$A$615,0))/100*INDEX(gDP!AF$6:AF$271,MATCH(totalExpenditure!$A147,gDP!$B$6:$B$271))=0,"",INDEX([2]pivotTable!Q$310:Q$615,MATCH(totalExpenditure!$A147,[2]pivotTable!$A$310:$A$615,0))/100*INDEX(gDP!AF$6:AF$271,MATCH(totalExpenditure!$A147,gDP!$B$6:$B$271)))</f>
        <v>#N/A</v>
      </c>
      <c r="BQ147" s="77" t="e">
        <f>IF(INDEX([2]pivotTable!R$310:R$615,MATCH(totalExpenditure!$A147,[2]pivotTable!$A$310:$A$615,0))/100*INDEX(gDP!AG$6:AG$271,MATCH(totalExpenditure!$A147,gDP!$B$6:$B$271))=0,"",INDEX([2]pivotTable!R$310:R$615,MATCH(totalExpenditure!$A147,[2]pivotTable!$A$310:$A$615,0))/100*INDEX(gDP!AG$6:AG$271,MATCH(totalExpenditure!$A147,gDP!$B$6:$B$271)))</f>
        <v>#N/A</v>
      </c>
      <c r="BR147" s="77" t="e">
        <f>IF(INDEX([2]pivotTable!S$310:S$615,MATCH(totalExpenditure!$A147,[2]pivotTable!$A$310:$A$615,0))/100*INDEX(gDP!AH$6:AH$271,MATCH(totalExpenditure!$A147,gDP!$B$6:$B$271))=0,"",INDEX([2]pivotTable!S$310:S$615,MATCH(totalExpenditure!$A147,[2]pivotTable!$A$310:$A$615,0))/100*INDEX(gDP!AH$6:AH$271,MATCH(totalExpenditure!$A147,gDP!$B$6:$B$271)))</f>
        <v>#N/A</v>
      </c>
      <c r="BS147" s="77" t="e">
        <f>IF(INDEX([2]pivotTable!T$310:T$615,MATCH(totalExpenditure!$A147,[2]pivotTable!$A$310:$A$615,0))/100*INDEX(gDP!AI$6:AI$271,MATCH(totalExpenditure!$A147,gDP!$B$6:$B$271))=0,"",INDEX([2]pivotTable!T$310:T$615,MATCH(totalExpenditure!$A147,[2]pivotTable!$A$310:$A$615,0))/100*INDEX(gDP!AI$6:AI$271,MATCH(totalExpenditure!$A147,gDP!$B$6:$B$271)))</f>
        <v>#N/A</v>
      </c>
      <c r="BT147" s="77" t="e">
        <f>IF(INDEX([2]pivotTable!U$310:U$615,MATCH(totalExpenditure!$A147,[2]pivotTable!$A$310:$A$615,0))/100*INDEX(gDP!AJ$6:AJ$271,MATCH(totalExpenditure!$A147,gDP!$B$6:$B$271))=0,"",INDEX([2]pivotTable!U$310:U$615,MATCH(totalExpenditure!$A147,[2]pivotTable!$A$310:$A$615,0))/100*INDEX(gDP!AJ$6:AJ$271,MATCH(totalExpenditure!$A147,gDP!$B$6:$B$271)))</f>
        <v>#N/A</v>
      </c>
      <c r="BU147" s="77" t="e">
        <f>IF(INDEX([2]pivotTable!V$310:V$615,MATCH(totalExpenditure!$A147,[2]pivotTable!$A$310:$A$615,0))/100*INDEX(gDP!AK$6:AK$271,MATCH(totalExpenditure!$A147,gDP!$B$6:$B$271))=0,"",INDEX([2]pivotTable!V$310:V$615,MATCH(totalExpenditure!$A147,[2]pivotTable!$A$310:$A$615,0))/100*INDEX(gDP!AK$6:AK$271,MATCH(totalExpenditure!$A147,gDP!$B$6:$B$271)))</f>
        <v>#N/A</v>
      </c>
      <c r="BV147" s="77" t="e">
        <f>IF(INDEX([2]pivotTable!W$310:W$615,MATCH(totalExpenditure!$A147,[2]pivotTable!$A$310:$A$615,0))/100*INDEX(gDP!AL$6:AL$271,MATCH(totalExpenditure!$A147,gDP!$B$6:$B$271))=0,"",INDEX([2]pivotTable!W$310:W$615,MATCH(totalExpenditure!$A147,[2]pivotTable!$A$310:$A$615,0))/100*INDEX(gDP!AL$6:AL$271,MATCH(totalExpenditure!$A147,gDP!$B$6:$B$271)))</f>
        <v>#N/A</v>
      </c>
      <c r="BW147" s="77" t="e">
        <f>IF(INDEX([2]pivotTable!X$310:X$615,MATCH(totalExpenditure!$A147,[2]pivotTable!$A$310:$A$615,0))/100*INDEX(gDP!AM$6:AM$271,MATCH(totalExpenditure!$A147,gDP!$B$6:$B$271))=0,"",INDEX([2]pivotTable!X$310:X$615,MATCH(totalExpenditure!$A147,[2]pivotTable!$A$310:$A$615,0))/100*INDEX(gDP!AM$6:AM$271,MATCH(totalExpenditure!$A147,gDP!$B$6:$B$271)))</f>
        <v>#N/A</v>
      </c>
      <c r="BX147" s="77" t="e">
        <f>IF(INDEX([2]pivotTable!Y$310:Y$615,MATCH(totalExpenditure!$A147,[2]pivotTable!$A$310:$A$615,0))/100*INDEX(gDP!AN$6:AN$271,MATCH(totalExpenditure!$A147,gDP!$B$6:$B$271))=0,"",INDEX([2]pivotTable!Y$310:Y$615,MATCH(totalExpenditure!$A147,[2]pivotTable!$A$310:$A$615,0))/100*INDEX(gDP!AN$6:AN$271,MATCH(totalExpenditure!$A147,gDP!$B$6:$B$271)))</f>
        <v>#N/A</v>
      </c>
      <c r="BY147" s="77" t="e">
        <f>IF(INDEX([2]pivotTable!Z$310:Z$615,MATCH(totalExpenditure!$A147,[2]pivotTable!$A$310:$A$615,0))/100*INDEX(gDP!AO$6:AO$271,MATCH(totalExpenditure!$A147,gDP!$B$6:$B$271))=0,"",INDEX([2]pivotTable!Z$310:Z$615,MATCH(totalExpenditure!$A147,[2]pivotTable!$A$310:$A$615,0))/100*INDEX(gDP!AO$6:AO$271,MATCH(totalExpenditure!$A147,gDP!$B$6:$B$271)))</f>
        <v>#N/A</v>
      </c>
      <c r="BZ147" s="77" t="e">
        <f>IF(INDEX([2]pivotTable!AA$310:AA$615,MATCH(totalExpenditure!$A147,[2]pivotTable!$A$310:$A$615,0))/100*INDEX(gDP!AP$6:AP$271,MATCH(totalExpenditure!$A147,gDP!$B$6:$B$271))=0,"",INDEX([2]pivotTable!AA$310:AA$615,MATCH(totalExpenditure!$A147,[2]pivotTable!$A$310:$A$615,0))/100*INDEX(gDP!AP$6:AP$271,MATCH(totalExpenditure!$A147,gDP!$B$6:$B$271)))</f>
        <v>#N/A</v>
      </c>
      <c r="CA147" s="77" t="e">
        <f>IF(INDEX([2]pivotTable!AB$310:AB$615,MATCH(totalExpenditure!$A147,[2]pivotTable!$A$310:$A$615,0))/100*INDEX(gDP!AQ$6:AQ$271,MATCH(totalExpenditure!$A147,gDP!$B$6:$B$271))=0,"",INDEX([2]pivotTable!AB$310:AB$615,MATCH(totalExpenditure!$A147,[2]pivotTable!$A$310:$A$615,0))/100*INDEX(gDP!AQ$6:AQ$271,MATCH(totalExpenditure!$A147,gDP!$B$6:$B$271)))</f>
        <v>#N/A</v>
      </c>
      <c r="CB147" s="77" t="e">
        <f>IF(INDEX([2]pivotTable!AC$310:AC$615,MATCH(totalExpenditure!$A147,[2]pivotTable!$A$310:$A$615,0))/100*INDEX(gDP!AR$6:AR$271,MATCH(totalExpenditure!$A147,gDP!$B$6:$B$271))=0,"",INDEX([2]pivotTable!AC$310:AC$615,MATCH(totalExpenditure!$A147,[2]pivotTable!$A$310:$A$615,0))/100*INDEX(gDP!AR$6:AR$271,MATCH(totalExpenditure!$A147,gDP!$B$6:$B$271)))</f>
        <v>#N/A</v>
      </c>
      <c r="CC147" s="77" t="e">
        <f>IF(INDEX([2]pivotTable!AD$310:AD$615,MATCH(totalExpenditure!$A147,[2]pivotTable!$A$310:$A$615,0))/100*INDEX(gDP!AS$6:AS$271,MATCH(totalExpenditure!$A147,gDP!$B$6:$B$271))=0,"",INDEX([2]pivotTable!AD$310:AD$615,MATCH(totalExpenditure!$A147,[2]pivotTable!$A$310:$A$615,0))/100*INDEX(gDP!AS$6:AS$271,MATCH(totalExpenditure!$A147,gDP!$B$6:$B$271)))</f>
        <v>#N/A</v>
      </c>
      <c r="CD147" s="77" t="e">
        <f>IF(INDEX([2]pivotTable!AE$310:AE$615,MATCH(totalExpenditure!$A147,[2]pivotTable!$A$310:$A$615,0))/100*INDEX(gDP!AT$6:AT$271,MATCH(totalExpenditure!$A147,gDP!$B$6:$B$271))=0,"",INDEX([2]pivotTable!AE$310:AE$615,MATCH(totalExpenditure!$A147,[2]pivotTable!$A$310:$A$615,0))/100*INDEX(gDP!AT$6:AT$271,MATCH(totalExpenditure!$A147,gDP!$B$6:$B$271)))</f>
        <v>#N/A</v>
      </c>
      <c r="CE147" s="77" t="e">
        <f>IF(INDEX([2]pivotTable!AF$310:AF$615,MATCH(totalExpenditure!$A147,[2]pivotTable!$A$310:$A$615,0))/100*INDEX(gDP!AU$6:AU$271,MATCH(totalExpenditure!$A147,gDP!$B$6:$B$271))=0,"",INDEX([2]pivotTable!AF$310:AF$615,MATCH(totalExpenditure!$A147,[2]pivotTable!$A$310:$A$615,0))/100*INDEX(gDP!AU$6:AU$271,MATCH(totalExpenditure!$A147,gDP!$B$6:$B$271)))</f>
        <v>#N/A</v>
      </c>
      <c r="CF147" s="77" t="e">
        <f>IF(INDEX([2]pivotTable!AG$310:AG$615,MATCH(totalExpenditure!$A147,[2]pivotTable!$A$310:$A$615,0))/100*INDEX(gDP!AV$6:AV$271,MATCH(totalExpenditure!$A147,gDP!$B$6:$B$271))=0,"",INDEX([2]pivotTable!AG$310:AG$615,MATCH(totalExpenditure!$A147,[2]pivotTable!$A$310:$A$615,0))/100*INDEX(gDP!AV$6:AV$271,MATCH(totalExpenditure!$A147,gDP!$B$6:$B$271)))</f>
        <v>#N/A</v>
      </c>
      <c r="CG147" s="77" t="e">
        <f>IF(INDEX([2]pivotTable!AH$310:AH$615,MATCH(totalExpenditure!$A147,[2]pivotTable!$A$310:$A$615,0))/100*INDEX(gDP!AW$6:AW$271,MATCH(totalExpenditure!$A147,gDP!$B$6:$B$271))=0,"",INDEX([2]pivotTable!AH$310:AH$615,MATCH(totalExpenditure!$A147,[2]pivotTable!$A$310:$A$615,0))/100*INDEX(gDP!AW$6:AW$271,MATCH(totalExpenditure!$A147,gDP!$B$6:$B$271)))</f>
        <v>#N/A</v>
      </c>
      <c r="CH147" s="77" t="e">
        <f>IF(INDEX([2]pivotTable!AI$310:AI$615,MATCH(totalExpenditure!$A147,[2]pivotTable!$A$310:$A$615,0))/100*INDEX(gDP!AX$6:AX$271,MATCH(totalExpenditure!$A147,gDP!$B$6:$B$271))=0,"",INDEX([2]pivotTable!AI$310:AI$615,MATCH(totalExpenditure!$A147,[2]pivotTable!$A$310:$A$615,0))/100*INDEX(gDP!AX$6:AX$271,MATCH(totalExpenditure!$A147,gDP!$B$6:$B$271)))</f>
        <v>#N/A</v>
      </c>
      <c r="CI147" s="77" t="e">
        <f>IF(INDEX([2]pivotTable!AJ$310:AJ$615,MATCH(totalExpenditure!$A147,[2]pivotTable!$A$310:$A$615,0))/100*INDEX(gDP!AY$6:AY$271,MATCH(totalExpenditure!$A147,gDP!$B$6:$B$271))=0,"",INDEX([2]pivotTable!AJ$310:AJ$615,MATCH(totalExpenditure!$A147,[2]pivotTable!$A$310:$A$615,0))/100*INDEX(gDP!AY$6:AY$271,MATCH(totalExpenditure!$A147,gDP!$B$6:$B$271)))</f>
        <v>#N/A</v>
      </c>
      <c r="CJ147" s="77" t="e">
        <f>IF(INDEX([2]pivotTable!AK$310:AK$615,MATCH(totalExpenditure!$A147,[2]pivotTable!$A$310:$A$615,0))/100*INDEX(gDP!AZ$6:AZ$271,MATCH(totalExpenditure!$A147,gDP!$B$6:$B$271))=0,"",INDEX([2]pivotTable!AK$310:AK$615,MATCH(totalExpenditure!$A147,[2]pivotTable!$A$310:$A$615,0))/100*INDEX(gDP!AZ$6:AZ$271,MATCH(totalExpenditure!$A147,gDP!$B$6:$B$271)))</f>
        <v>#N/A</v>
      </c>
      <c r="CK147" s="77" t="e">
        <f>IF(INDEX([2]pivotTable!AL$310:AL$615,MATCH(totalExpenditure!$A147,[2]pivotTable!$A$310:$A$615,0))/100*INDEX(gDP!BA$6:BA$271,MATCH(totalExpenditure!$A147,gDP!$B$6:$B$271))=0,"",INDEX([2]pivotTable!AL$310:AL$615,MATCH(totalExpenditure!$A147,[2]pivotTable!$A$310:$A$615,0))/100*INDEX(gDP!BA$6:BA$271,MATCH(totalExpenditure!$A147,gDP!$B$6:$B$271)))</f>
        <v>#N/A</v>
      </c>
      <c r="CL147" s="77" t="e">
        <f>IF(INDEX([2]pivotTable!AM$310:AM$615,MATCH(totalExpenditure!$A147,[2]pivotTable!$A$310:$A$615,0))/100*INDEX(gDP!BB$6:BB$271,MATCH(totalExpenditure!$A147,gDP!$B$6:$B$271))=0,"",INDEX([2]pivotTable!AM$310:AM$615,MATCH(totalExpenditure!$A147,[2]pivotTable!$A$310:$A$615,0))/100*INDEX(gDP!BB$6:BB$271,MATCH(totalExpenditure!$A147,gDP!$B$6:$B$271)))</f>
        <v>#N/A</v>
      </c>
      <c r="CM147" s="77" t="e">
        <f>IF(INDEX([2]pivotTable!AN$310:AN$615,MATCH(totalExpenditure!$A147,[2]pivotTable!$A$310:$A$615,0))/100*INDEX(gDP!BC$6:BC$271,MATCH(totalExpenditure!$A147,gDP!$B$6:$B$271))=0,"",INDEX([2]pivotTable!AN$310:AN$615,MATCH(totalExpenditure!$A147,[2]pivotTable!$A$310:$A$615,0))/100*INDEX(gDP!BC$6:BC$271,MATCH(totalExpenditure!$A147,gDP!$B$6:$B$271)))</f>
        <v>#N/A</v>
      </c>
      <c r="CN147" s="77" t="e">
        <f>IF(INDEX([2]pivotTable!AO$310:AO$615,MATCH(totalExpenditure!$A147,[2]pivotTable!$A$310:$A$615,0))/100*INDEX(gDP!BD$6:BD$271,MATCH(totalExpenditure!$A147,gDP!$B$6:$B$271))=0,"",INDEX([2]pivotTable!AO$310:AO$615,MATCH(totalExpenditure!$A147,[2]pivotTable!$A$310:$A$615,0))/100*INDEX(gDP!BD$6:BD$271,MATCH(totalExpenditure!$A147,gDP!$B$6:$B$271)))</f>
        <v>#N/A</v>
      </c>
      <c r="CO147" s="77" t="e">
        <f>IF(INDEX([2]pivotTable!AP$310:AP$615,MATCH(totalExpenditure!$A147,[2]pivotTable!$A$310:$A$615,0))/100*INDEX(gDP!BE$6:BE$271,MATCH(totalExpenditure!$A147,gDP!$B$6:$B$271))=0,"",INDEX([2]pivotTable!AP$310:AP$615,MATCH(totalExpenditure!$A147,[2]pivotTable!$A$310:$A$615,0))/100*INDEX(gDP!BE$6:BE$271,MATCH(totalExpenditure!$A147,gDP!$B$6:$B$271)))</f>
        <v>#N/A</v>
      </c>
      <c r="CP147" s="77" t="e">
        <f>IF(INDEX([2]pivotTable!AQ$310:AQ$615,MATCH(totalExpenditure!$A147,[2]pivotTable!$A$310:$A$615,0))/100*INDEX(gDP!BF$6:BF$271,MATCH(totalExpenditure!$A147,gDP!$B$6:$B$271))=0,"",INDEX([2]pivotTable!AQ$310:AQ$615,MATCH(totalExpenditure!$A147,[2]pivotTable!$A$310:$A$615,0))/100*INDEX(gDP!BF$6:BF$271,MATCH(totalExpenditure!$A147,gDP!$B$6:$B$271)))</f>
        <v>#N/A</v>
      </c>
      <c r="CQ147" s="77" t="e">
        <f>IF(INDEX([2]pivotTable!AR$310:AR$615,MATCH(totalExpenditure!$A147,[2]pivotTable!$A$310:$A$615,0))/100*INDEX(gDP!BG$6:BG$271,MATCH(totalExpenditure!$A147,gDP!$B$6:$B$271))=0,"",INDEX([2]pivotTable!AR$310:AR$615,MATCH(totalExpenditure!$A147,[2]pivotTable!$A$310:$A$615,0))/100*INDEX(gDP!BG$6:BG$271,MATCH(totalExpenditure!$A147,gDP!$B$6:$B$271)))</f>
        <v>#N/A</v>
      </c>
      <c r="CR147" s="77" t="e">
        <f>IF(INDEX([2]pivotTable!AS$310:AS$615,MATCH(totalExpenditure!$A147,[2]pivotTable!$A$310:$A$615,0))/100*INDEX(gDP!BH$6:BH$271,MATCH(totalExpenditure!$A147,gDP!$B$6:$B$271))=0,"",INDEX([2]pivotTable!AS$310:AS$615,MATCH(totalExpenditure!$A147,[2]pivotTable!$A$310:$A$615,0))/100*INDEX(gDP!BH$6:BH$271,MATCH(totalExpenditure!$A147,gDP!$B$6:$B$271)))</f>
        <v>#N/A</v>
      </c>
      <c r="CS147" s="77" t="e">
        <f>IF(INDEX([2]pivotTable!AT$310:AT$615,MATCH(totalExpenditure!$A147,[2]pivotTable!$A$310:$A$615,0))/100*INDEX(gDP!BI$6:BI$271,MATCH(totalExpenditure!$A147,gDP!$B$6:$B$271))=0,"",INDEX([2]pivotTable!AT$310:AT$615,MATCH(totalExpenditure!$A147,[2]pivotTable!$A$310:$A$615,0))/100*INDEX(gDP!BI$6:BI$271,MATCH(totalExpenditure!$A147,gDP!$B$6:$B$271)))</f>
        <v>#N/A</v>
      </c>
      <c r="CT147" s="77" t="e">
        <f>IF(INDEX([2]pivotTable!AU$310:AU$615,MATCH(totalExpenditure!$A147,[2]pivotTable!$A$310:$A$615,0))/100*INDEX(gDP!BJ$6:BJ$271,MATCH(totalExpenditure!$A147,gDP!$B$6:$B$271))=0,"",INDEX([2]pivotTable!AU$310:AU$615,MATCH(totalExpenditure!$A147,[2]pivotTable!$A$310:$A$615,0))/100*INDEX(gDP!BJ$6:BJ$271,MATCH(totalExpenditure!$A147,gDP!$B$6:$B$271)))</f>
        <v>#N/A</v>
      </c>
      <c r="CU147" s="77" t="e">
        <f>IF(INDEX([2]pivotTable!AV$310:AV$615,MATCH(totalExpenditure!$A147,[2]pivotTable!$A$310:$A$615,0))/100*INDEX(gDP!BK$6:BK$271,MATCH(totalExpenditure!$A147,gDP!$B$6:$B$271))=0,"",INDEX([2]pivotTable!AV$310:AV$615,MATCH(totalExpenditure!$A147,[2]pivotTable!$A$310:$A$615,0))/100*INDEX(gDP!BK$6:BK$271,MATCH(totalExpenditure!$A147,gDP!$B$6:$B$271)))</f>
        <v>#N/A</v>
      </c>
      <c r="CV147" s="77" t="e">
        <f>IF(INDEX([2]pivotTable!AW$310:AW$615,MATCH(totalExpenditure!$A147,[2]pivotTable!$A$310:$A$615,0))/100*INDEX(gDP!BL$6:BL$271,MATCH(totalExpenditure!$A147,gDP!$B$6:$B$271))=0,"",INDEX([2]pivotTable!AW$310:AW$615,MATCH(totalExpenditure!$A147,[2]pivotTable!$A$310:$A$615,0))/100*INDEX(gDP!BL$6:BL$271,MATCH(totalExpenditure!$A147,gDP!$B$6:$B$271)))</f>
        <v>#N/A</v>
      </c>
      <c r="CW147" s="77" t="e">
        <f>IF(INDEX([2]pivotTable!AX$310:AX$615,MATCH(totalExpenditure!$A147,[2]pivotTable!$A$310:$A$615,0))/100*INDEX(gDP!BM$6:BM$271,MATCH(totalExpenditure!$A147,gDP!$B$6:$B$271))=0,"",INDEX([2]pivotTable!AX$310:AX$615,MATCH(totalExpenditure!$A147,[2]pivotTable!$A$310:$A$615,0))/100*INDEX(gDP!BM$6:BM$271,MATCH(totalExpenditure!$A147,gDP!$B$6:$B$271)))</f>
        <v>#N/A</v>
      </c>
      <c r="CX147" s="77" t="e">
        <f>IF(INDEX([2]pivotTable!AY$310:AY$615,MATCH(totalExpenditure!$A147,[2]pivotTable!$A$310:$A$615,0))/100*INDEX(gDP!BN$6:BN$271,MATCH(totalExpenditure!$A147,gDP!$B$6:$B$271))=0,"",INDEX([2]pivotTable!AY$310:AY$615,MATCH(totalExpenditure!$A147,[2]pivotTable!$A$310:$A$615,0))/100*INDEX(gDP!BN$6:BN$271,MATCH(totalExpenditure!$A147,gDP!$B$6:$B$271)))</f>
        <v>#N/A</v>
      </c>
      <c r="CY147" s="77" t="e">
        <f>IF(INDEX([2]pivotTable!AZ$310:AZ$615,MATCH(totalExpenditure!$A147,[2]pivotTable!$A$310:$A$615,0))/100*INDEX(gDP!BO$6:BO$271,MATCH(totalExpenditure!$A147,gDP!$B$6:$B$271))=0,"",INDEX([2]pivotTable!AZ$310:AZ$615,MATCH(totalExpenditure!$A147,[2]pivotTable!$A$310:$A$615,0))/100*INDEX(gDP!BO$6:BO$271,MATCH(totalExpenditure!$A147,gDP!$B$6:$B$271)))</f>
        <v>#N/A</v>
      </c>
      <c r="CZ147" s="77" t="e">
        <f>IF(B147="","",IF(BA147="","",B147-B147+INDEX(gDP!Q$6:Q$271,MATCH(totalExpenditure!$A147,gDP!$B$6:$B$271))))</f>
        <v>#N/A</v>
      </c>
      <c r="DA147" s="77" t="e">
        <f>IF(C147="","",IF(BB147="","",C147-C147+INDEX(gDP!R$6:R$271,MATCH(totalExpenditure!$A147,gDP!$B$6:$B$271))))</f>
        <v>#N/A</v>
      </c>
      <c r="DB147" s="77" t="e">
        <f>IF(D147="","",IF(BC147="","",D147-D147+INDEX(gDP!S$6:S$271,MATCH(totalExpenditure!$A147,gDP!$B$6:$B$271))))</f>
        <v>#N/A</v>
      </c>
      <c r="DC147" s="77" t="e">
        <f>IF(E147="","",IF(BD147="","",E147-E147+INDEX(gDP!T$6:T$271,MATCH(totalExpenditure!$A147,gDP!$B$6:$B$271))))</f>
        <v>#N/A</v>
      </c>
      <c r="DD147" s="77" t="e">
        <f>IF(F147="","",IF(BE147="","",F147-F147+INDEX(gDP!U$6:U$271,MATCH(totalExpenditure!$A147,gDP!$B$6:$B$271))))</f>
        <v>#N/A</v>
      </c>
      <c r="DE147" s="77" t="e">
        <f>IF(G147="","",IF(BF147="","",G147-G147+INDEX(gDP!V$6:V$271,MATCH(totalExpenditure!$A147,gDP!$B$6:$B$271))))</f>
        <v>#N/A</v>
      </c>
      <c r="DF147" s="77" t="e">
        <f>IF(H147="","",IF(BG147="","",H147-H147+INDEX(gDP!W$6:W$271,MATCH(totalExpenditure!$A147,gDP!$B$6:$B$271))))</f>
        <v>#N/A</v>
      </c>
      <c r="DG147" s="77" t="e">
        <f>IF(I147="","",IF(BH147="","",I147-I147+INDEX(gDP!X$6:X$271,MATCH(totalExpenditure!$A147,gDP!$B$6:$B$271))))</f>
        <v>#N/A</v>
      </c>
      <c r="DH147" s="77" t="e">
        <f>IF(J147="","",IF(BI147="","",J147-J147+INDEX(gDP!Y$6:Y$271,MATCH(totalExpenditure!$A147,gDP!$B$6:$B$271))))</f>
        <v>#N/A</v>
      </c>
      <c r="DI147" s="77" t="e">
        <f>IF(K147="","",IF(BJ147="","",K147-K147+INDEX(gDP!Z$6:Z$271,MATCH(totalExpenditure!$A147,gDP!$B$6:$B$271))))</f>
        <v>#N/A</v>
      </c>
      <c r="DJ147" s="77" t="e">
        <f>IF(L147="","",IF(BK147="","",L147-L147+INDEX(gDP!AA$6:AA$271,MATCH(totalExpenditure!$A147,gDP!$B$6:$B$271))))</f>
        <v>#N/A</v>
      </c>
      <c r="DK147" s="77" t="e">
        <f>IF(M147="","",IF(BL147="","",M147-M147+INDEX(gDP!AB$6:AB$271,MATCH(totalExpenditure!$A147,gDP!$B$6:$B$271))))</f>
        <v>#N/A</v>
      </c>
      <c r="DL147" s="77" t="e">
        <f>IF(N147="","",IF(BM147="","",N147-N147+INDEX(gDP!AC$6:AC$271,MATCH(totalExpenditure!$A147,gDP!$B$6:$B$271))))</f>
        <v>#N/A</v>
      </c>
      <c r="DM147" s="77" t="e">
        <f>IF(O147="","",IF(BN147="","",O147-O147+INDEX(gDP!AD$6:AD$271,MATCH(totalExpenditure!$A147,gDP!$B$6:$B$271))))</f>
        <v>#N/A</v>
      </c>
      <c r="DN147" s="77" t="e">
        <f>IF(P147="","",IF(BO147="","",P147-P147+INDEX(gDP!AE$6:AE$271,MATCH(totalExpenditure!$A147,gDP!$B$6:$B$271))))</f>
        <v>#N/A</v>
      </c>
      <c r="DO147" s="77" t="e">
        <f>IF(Q147="","",IF(BP147="","",Q147-Q147+INDEX(gDP!AF$6:AF$271,MATCH(totalExpenditure!$A147,gDP!$B$6:$B$271))))</f>
        <v>#N/A</v>
      </c>
      <c r="DP147" s="77" t="e">
        <f>IF(R147="","",IF(BQ147="","",R147-R147+INDEX(gDP!AG$6:AG$271,MATCH(totalExpenditure!$A147,gDP!$B$6:$B$271))))</f>
        <v>#N/A</v>
      </c>
      <c r="DQ147" s="77" t="e">
        <f>IF(S147="","",IF(BR147="","",S147-S147+INDEX(gDP!AH$6:AH$271,MATCH(totalExpenditure!$A147,gDP!$B$6:$B$271))))</f>
        <v>#N/A</v>
      </c>
      <c r="DR147" s="77" t="e">
        <f>IF(T147="","",IF(BS147="","",T147-T147+INDEX(gDP!AI$6:AI$271,MATCH(totalExpenditure!$A147,gDP!$B$6:$B$271))))</f>
        <v>#N/A</v>
      </c>
      <c r="DS147" s="77" t="e">
        <f>IF(U147="","",IF(BT147="","",U147-U147+INDEX(gDP!AJ$6:AJ$271,MATCH(totalExpenditure!$A147,gDP!$B$6:$B$271))))</f>
        <v>#N/A</v>
      </c>
      <c r="DT147" s="77" t="e">
        <f>IF(V147="","",IF(BU147="","",V147-V147+INDEX(gDP!AK$6:AK$271,MATCH(totalExpenditure!$A147,gDP!$B$6:$B$271))))</f>
        <v>#N/A</v>
      </c>
      <c r="DU147" s="77" t="e">
        <f>IF(W147="","",IF(BV147="","",W147-W147+INDEX(gDP!AL$6:AL$271,MATCH(totalExpenditure!$A147,gDP!$B$6:$B$271))))</f>
        <v>#N/A</v>
      </c>
      <c r="DV147" s="77" t="e">
        <f>IF(X147="","",IF(BW147="","",X147-X147+INDEX(gDP!AM$6:AM$271,MATCH(totalExpenditure!$A147,gDP!$B$6:$B$271))))</f>
        <v>#N/A</v>
      </c>
      <c r="DW147" s="77" t="e">
        <f>IF(Y147="","",IF(BX147="","",Y147-Y147+INDEX(gDP!AN$6:AN$271,MATCH(totalExpenditure!$A147,gDP!$B$6:$B$271))))</f>
        <v>#N/A</v>
      </c>
      <c r="DX147" s="77" t="e">
        <f>IF(Z147="","",IF(BY147="","",Z147-Z147+INDEX(gDP!AO$6:AO$271,MATCH(totalExpenditure!$A147,gDP!$B$6:$B$271))))</f>
        <v>#N/A</v>
      </c>
      <c r="DY147" s="77" t="e">
        <f>IF(AA147="","",IF(BZ147="","",AA147-AA147+INDEX(gDP!AP$6:AP$271,MATCH(totalExpenditure!$A147,gDP!$B$6:$B$271))))</f>
        <v>#N/A</v>
      </c>
      <c r="DZ147" s="77" t="e">
        <f>IF(AB147="","",IF(CA147="","",AB147-AB147+INDEX(gDP!AQ$6:AQ$271,MATCH(totalExpenditure!$A147,gDP!$B$6:$B$271))))</f>
        <v>#N/A</v>
      </c>
      <c r="EA147" s="77" t="e">
        <f>IF(AC147="","",IF(CB147="","",AC147-AC147+INDEX(gDP!AR$6:AR$271,MATCH(totalExpenditure!$A147,gDP!$B$6:$B$271))))</f>
        <v>#N/A</v>
      </c>
      <c r="EB147" s="77" t="e">
        <f>IF(AD147="","",IF(CC147="","",AD147-AD147+INDEX(gDP!AS$6:AS$271,MATCH(totalExpenditure!$A147,gDP!$B$6:$B$271))))</f>
        <v>#N/A</v>
      </c>
      <c r="EC147" s="77" t="e">
        <f>IF(AE147="","",IF(CD147="","",AE147-AE147+INDEX(gDP!AT$6:AT$271,MATCH(totalExpenditure!$A147,gDP!$B$6:$B$271))))</f>
        <v>#N/A</v>
      </c>
      <c r="ED147" s="77" t="e">
        <f>IF(AF147="","",IF(CE147="","",AF147-AF147+INDEX(gDP!AU$6:AU$271,MATCH(totalExpenditure!$A147,gDP!$B$6:$B$271))))</f>
        <v>#N/A</v>
      </c>
      <c r="EE147" s="77" t="e">
        <f>IF(AG147="","",IF(CF147="","",AG147-AG147+INDEX(gDP!AV$6:AV$271,MATCH(totalExpenditure!$A147,gDP!$B$6:$B$271))))</f>
        <v>#N/A</v>
      </c>
      <c r="EF147" s="77" t="e">
        <f>IF(AH147="","",IF(CG147="","",AH147-AH147+INDEX(gDP!AW$6:AW$271,MATCH(totalExpenditure!$A147,gDP!$B$6:$B$271))))</f>
        <v>#N/A</v>
      </c>
      <c r="EG147" s="77" t="e">
        <f>IF(AI147="","",IF(CH147="","",AI147-AI147+INDEX(gDP!AX$6:AX$271,MATCH(totalExpenditure!$A147,gDP!$B$6:$B$271))))</f>
        <v>#N/A</v>
      </c>
      <c r="EH147" s="77" t="e">
        <f>IF(AJ147="","",IF(CI147="","",AJ147-AJ147+INDEX(gDP!AY$6:AY$271,MATCH(totalExpenditure!$A147,gDP!$B$6:$B$271))))</f>
        <v>#N/A</v>
      </c>
      <c r="EI147" s="77" t="e">
        <f>IF(AK147="","",IF(CJ147="","",AK147-AK147+INDEX(gDP!AZ$6:AZ$271,MATCH(totalExpenditure!$A147,gDP!$B$6:$B$271))))</f>
        <v>#N/A</v>
      </c>
      <c r="EJ147" s="77" t="e">
        <f>IF(AL147="","",IF(CK147="","",AL147-AL147+INDEX(gDP!BA$6:BA$271,MATCH(totalExpenditure!$A147,gDP!$B$6:$B$271))))</f>
        <v>#N/A</v>
      </c>
      <c r="EK147" s="77" t="e">
        <f>IF(AM147="","",IF(CL147="","",AM147-AM147+INDEX(gDP!BB$6:BB$271,MATCH(totalExpenditure!$A147,gDP!$B$6:$B$271))))</f>
        <v>#N/A</v>
      </c>
      <c r="EL147" s="77" t="e">
        <f>IF(AN147="","",IF(CM147="","",AN147-AN147+INDEX(gDP!BC$6:BC$271,MATCH(totalExpenditure!$A147,gDP!$B$6:$B$271))))</f>
        <v>#N/A</v>
      </c>
      <c r="EM147" s="77" t="e">
        <f>IF(AO147="","",IF(CN147="","",AO147-AO147+INDEX(gDP!BD$6:BD$271,MATCH(totalExpenditure!$A147,gDP!$B$6:$B$271))))</f>
        <v>#N/A</v>
      </c>
      <c r="EN147" s="77" t="e">
        <f>IF(AP147="","",IF(CO147="","",AP147-AP147+INDEX(gDP!BE$6:BE$271,MATCH(totalExpenditure!$A147,gDP!$B$6:$B$271))))</f>
        <v>#N/A</v>
      </c>
      <c r="EO147" s="77" t="e">
        <f>IF(AQ147="","",IF(CP147="","",AQ147-AQ147+INDEX(gDP!BF$6:BF$271,MATCH(totalExpenditure!$A147,gDP!$B$6:$B$271))))</f>
        <v>#N/A</v>
      </c>
      <c r="EP147" s="77" t="e">
        <f>IF(AR147="","",IF(CQ147="","",AR147-AR147+INDEX(gDP!BG$6:BG$271,MATCH(totalExpenditure!$A147,gDP!$B$6:$B$271))))</f>
        <v>#N/A</v>
      </c>
      <c r="EQ147" s="77" t="e">
        <f>IF(AS147="","",IF(CR147="","",AS147-AS147+INDEX(gDP!BH$6:BH$271,MATCH(totalExpenditure!$A147,gDP!$B$6:$B$271))))</f>
        <v>#N/A</v>
      </c>
      <c r="ER147" s="77" t="e">
        <f>IF(AT147="","",IF(CS147="","",AT147-AT147+INDEX(gDP!BI$6:BI$271,MATCH(totalExpenditure!$A147,gDP!$B$6:$B$271))))</f>
        <v>#N/A</v>
      </c>
      <c r="ES147" s="77" t="e">
        <f>IF(AU147="","",IF(CT147="","",AU147-AU147+INDEX(gDP!BJ$6:BJ$271,MATCH(totalExpenditure!$A147,gDP!$B$6:$B$271))))</f>
        <v>#N/A</v>
      </c>
      <c r="ET147" s="77" t="e">
        <f>IF(AV147="","",IF(CU147="","",AV147-AV147+INDEX(gDP!BK$6:BK$271,MATCH(totalExpenditure!$A147,gDP!$B$6:$B$271))))</f>
        <v>#N/A</v>
      </c>
      <c r="EU147" s="77" t="e">
        <f>IF(AW147="","",IF(CV147="","",AW147-AW147+INDEX(gDP!BL$6:BL$271,MATCH(totalExpenditure!$A147,gDP!$B$6:$B$271))))</f>
        <v>#N/A</v>
      </c>
      <c r="EV147" s="77" t="e">
        <f>IF(AX147="","",IF(CW147="","",AX147-AX147+INDEX(gDP!BM$6:BM$271,MATCH(totalExpenditure!$A147,gDP!$B$6:$B$271))))</f>
        <v>#N/A</v>
      </c>
      <c r="EW147" s="77" t="e">
        <f>IF(AY147="","",IF(CX147="","",AY147-AY147+INDEX(gDP!BN$6:BN$271,MATCH(totalExpenditure!$A147,gDP!$B$6:$B$271))))</f>
        <v>#N/A</v>
      </c>
      <c r="EX147" s="77" t="e">
        <f>IF(AZ147="","",IF(CY147="","",AZ147-AZ147+INDEX(gDP!BO$6:BO$271,MATCH(totalExpenditure!$A147,gDP!$B$6:$B$271))))</f>
        <v>#N/A</v>
      </c>
    </row>
    <row r="148" spans="1:154" x14ac:dyDescent="0.35">
      <c r="A148" t="s">
        <v>505</v>
      </c>
      <c r="B148" s="77" t="str">
        <f>IF(INDEX([2]pivotTable!B$3:B$308,MATCH(totalExpenditure!$A148,[2]pivotTable!$A$3:$A$308,0))/100*INDEX(gDP!Q$6:Q$271,MATCH(totalExpenditure!$A148,gDP!$B$6:$B$271))=0,"",INDEX([2]pivotTable!B$3:B$308,MATCH(totalExpenditure!$A148,[2]pivotTable!$A$3:$A$308,0))/100*INDEX(gDP!Q$6:Q$271,MATCH(totalExpenditure!$A148,gDP!$B$6:$B$271)))</f>
        <v/>
      </c>
      <c r="C148" s="77" t="str">
        <f>IF(INDEX([2]pivotTable!C$3:C$308,MATCH(totalExpenditure!$A148,[2]pivotTable!$A$3:$A$308,0))/100*INDEX(gDP!R$6:R$271,MATCH(totalExpenditure!$A148,gDP!$B$6:$B$271))=0,"",INDEX([2]pivotTable!C$3:C$308,MATCH(totalExpenditure!$A148,[2]pivotTable!$A$3:$A$308,0))/100*INDEX(gDP!R$6:R$271,MATCH(totalExpenditure!$A148,gDP!$B$6:$B$271)))</f>
        <v/>
      </c>
      <c r="D148" s="77" t="str">
        <f>IF(INDEX([2]pivotTable!D$3:D$308,MATCH(totalExpenditure!$A148,[2]pivotTable!$A$3:$A$308,0))/100*INDEX(gDP!S$6:S$271,MATCH(totalExpenditure!$A148,gDP!$B$6:$B$271))=0,"",INDEX([2]pivotTable!D$3:D$308,MATCH(totalExpenditure!$A148,[2]pivotTable!$A$3:$A$308,0))/100*INDEX(gDP!S$6:S$271,MATCH(totalExpenditure!$A148,gDP!$B$6:$B$271)))</f>
        <v/>
      </c>
      <c r="E148" s="77" t="str">
        <f>IF(INDEX([2]pivotTable!E$3:E$308,MATCH(totalExpenditure!$A148,[2]pivotTable!$A$3:$A$308,0))/100*INDEX(gDP!T$6:T$271,MATCH(totalExpenditure!$A148,gDP!$B$6:$B$271))=0,"",INDEX([2]pivotTable!E$3:E$308,MATCH(totalExpenditure!$A148,[2]pivotTable!$A$3:$A$308,0))/100*INDEX(gDP!T$6:T$271,MATCH(totalExpenditure!$A148,gDP!$B$6:$B$271)))</f>
        <v/>
      </c>
      <c r="F148" s="77" t="str">
        <f>IF(INDEX([2]pivotTable!F$3:F$308,MATCH(totalExpenditure!$A148,[2]pivotTable!$A$3:$A$308,0))/100*INDEX(gDP!U$6:U$271,MATCH(totalExpenditure!$A148,gDP!$B$6:$B$271))=0,"",INDEX([2]pivotTable!F$3:F$308,MATCH(totalExpenditure!$A148,[2]pivotTable!$A$3:$A$308,0))/100*INDEX(gDP!U$6:U$271,MATCH(totalExpenditure!$A148,gDP!$B$6:$B$271)))</f>
        <v/>
      </c>
      <c r="G148" s="77" t="str">
        <f>IF(INDEX([2]pivotTable!G$3:G$308,MATCH(totalExpenditure!$A148,[2]pivotTable!$A$3:$A$308,0))/100*INDEX(gDP!V$6:V$271,MATCH(totalExpenditure!$A148,gDP!$B$6:$B$271))=0,"",INDEX([2]pivotTable!G$3:G$308,MATCH(totalExpenditure!$A148,[2]pivotTable!$A$3:$A$308,0))/100*INDEX(gDP!V$6:V$271,MATCH(totalExpenditure!$A148,gDP!$B$6:$B$271)))</f>
        <v/>
      </c>
      <c r="H148" s="77" t="str">
        <f>IF(INDEX([2]pivotTable!H$3:H$308,MATCH(totalExpenditure!$A148,[2]pivotTable!$A$3:$A$308,0))/100*INDEX(gDP!W$6:W$271,MATCH(totalExpenditure!$A148,gDP!$B$6:$B$271))=0,"",INDEX([2]pivotTable!H$3:H$308,MATCH(totalExpenditure!$A148,[2]pivotTable!$A$3:$A$308,0))/100*INDEX(gDP!W$6:W$271,MATCH(totalExpenditure!$A148,gDP!$B$6:$B$271)))</f>
        <v/>
      </c>
      <c r="I148" s="77" t="str">
        <f>IF(INDEX([2]pivotTable!I$3:I$308,MATCH(totalExpenditure!$A148,[2]pivotTable!$A$3:$A$308,0))/100*INDEX(gDP!X$6:X$271,MATCH(totalExpenditure!$A148,gDP!$B$6:$B$271))=0,"",INDEX([2]pivotTable!I$3:I$308,MATCH(totalExpenditure!$A148,[2]pivotTable!$A$3:$A$308,0))/100*INDEX(gDP!X$6:X$271,MATCH(totalExpenditure!$A148,gDP!$B$6:$B$271)))</f>
        <v/>
      </c>
      <c r="J148" s="77" t="str">
        <f>IF(INDEX([2]pivotTable!J$3:J$308,MATCH(totalExpenditure!$A148,[2]pivotTable!$A$3:$A$308,0))/100*INDEX(gDP!Y$6:Y$271,MATCH(totalExpenditure!$A148,gDP!$B$6:$B$271))=0,"",INDEX([2]pivotTable!J$3:J$308,MATCH(totalExpenditure!$A148,[2]pivotTable!$A$3:$A$308,0))/100*INDEX(gDP!Y$6:Y$271,MATCH(totalExpenditure!$A148,gDP!$B$6:$B$271)))</f>
        <v/>
      </c>
      <c r="K148" s="77" t="str">
        <f>IF(INDEX([2]pivotTable!K$3:K$308,MATCH(totalExpenditure!$A148,[2]pivotTable!$A$3:$A$308,0))/100*INDEX(gDP!Z$6:Z$271,MATCH(totalExpenditure!$A148,gDP!$B$6:$B$271))=0,"",INDEX([2]pivotTable!K$3:K$308,MATCH(totalExpenditure!$A148,[2]pivotTable!$A$3:$A$308,0))/100*INDEX(gDP!Z$6:Z$271,MATCH(totalExpenditure!$A148,gDP!$B$6:$B$271)))</f>
        <v/>
      </c>
      <c r="L148" s="77" t="str">
        <f>IF(INDEX([2]pivotTable!L$3:L$308,MATCH(totalExpenditure!$A148,[2]pivotTable!$A$3:$A$308,0))/100*INDEX(gDP!AA$6:AA$271,MATCH(totalExpenditure!$A148,gDP!$B$6:$B$271))=0,"",INDEX([2]pivotTable!L$3:L$308,MATCH(totalExpenditure!$A148,[2]pivotTable!$A$3:$A$308,0))/100*INDEX(gDP!AA$6:AA$271,MATCH(totalExpenditure!$A148,gDP!$B$6:$B$271)))</f>
        <v/>
      </c>
      <c r="M148" s="77" t="str">
        <f>IF(INDEX([2]pivotTable!M$3:M$308,MATCH(totalExpenditure!$A148,[2]pivotTable!$A$3:$A$308,0))/100*INDEX(gDP!AB$6:AB$271,MATCH(totalExpenditure!$A148,gDP!$B$6:$B$271))=0,"",INDEX([2]pivotTable!M$3:M$308,MATCH(totalExpenditure!$A148,[2]pivotTable!$A$3:$A$308,0))/100*INDEX(gDP!AB$6:AB$271,MATCH(totalExpenditure!$A148,gDP!$B$6:$B$271)))</f>
        <v/>
      </c>
      <c r="N148" s="77" t="str">
        <f>IF(INDEX([2]pivotTable!N$3:N$308,MATCH(totalExpenditure!$A148,[2]pivotTable!$A$3:$A$308,0))/100*INDEX(gDP!AC$6:AC$271,MATCH(totalExpenditure!$A148,gDP!$B$6:$B$271))=0,"",INDEX([2]pivotTable!N$3:N$308,MATCH(totalExpenditure!$A148,[2]pivotTable!$A$3:$A$308,0))/100*INDEX(gDP!AC$6:AC$271,MATCH(totalExpenditure!$A148,gDP!$B$6:$B$271)))</f>
        <v/>
      </c>
      <c r="O148" s="77" t="str">
        <f>IF(INDEX([2]pivotTable!O$3:O$308,MATCH(totalExpenditure!$A148,[2]pivotTable!$A$3:$A$308,0))/100*INDEX(gDP!AD$6:AD$271,MATCH(totalExpenditure!$A148,gDP!$B$6:$B$271))=0,"",INDEX([2]pivotTable!O$3:O$308,MATCH(totalExpenditure!$A148,[2]pivotTable!$A$3:$A$308,0))/100*INDEX(gDP!AD$6:AD$271,MATCH(totalExpenditure!$A148,gDP!$B$6:$B$271)))</f>
        <v/>
      </c>
      <c r="P148" s="77" t="str">
        <f>IF(INDEX([2]pivotTable!P$3:P$308,MATCH(totalExpenditure!$A148,[2]pivotTable!$A$3:$A$308,0))/100*INDEX(gDP!AE$6:AE$271,MATCH(totalExpenditure!$A148,gDP!$B$6:$B$271))=0,"",INDEX([2]pivotTable!P$3:P$308,MATCH(totalExpenditure!$A148,[2]pivotTable!$A$3:$A$308,0))/100*INDEX(gDP!AE$6:AE$271,MATCH(totalExpenditure!$A148,gDP!$B$6:$B$271)))</f>
        <v/>
      </c>
      <c r="Q148" s="77" t="str">
        <f>IF(INDEX([2]pivotTable!Q$3:Q$308,MATCH(totalExpenditure!$A148,[2]pivotTable!$A$3:$A$308,0))/100*INDEX(gDP!AF$6:AF$271,MATCH(totalExpenditure!$A148,gDP!$B$6:$B$271))=0,"",INDEX([2]pivotTable!Q$3:Q$308,MATCH(totalExpenditure!$A148,[2]pivotTable!$A$3:$A$308,0))/100*INDEX(gDP!AF$6:AF$271,MATCH(totalExpenditure!$A148,gDP!$B$6:$B$271)))</f>
        <v/>
      </c>
      <c r="R148" s="77" t="str">
        <f>IF(INDEX([2]pivotTable!R$3:R$308,MATCH(totalExpenditure!$A148,[2]pivotTable!$A$3:$A$308,0))/100*INDEX(gDP!AG$6:AG$271,MATCH(totalExpenditure!$A148,gDP!$B$6:$B$271))=0,"",INDEX([2]pivotTable!R$3:R$308,MATCH(totalExpenditure!$A148,[2]pivotTable!$A$3:$A$308,0))/100*INDEX(gDP!AG$6:AG$271,MATCH(totalExpenditure!$A148,gDP!$B$6:$B$271)))</f>
        <v/>
      </c>
      <c r="S148" s="77" t="str">
        <f>IF(INDEX([2]pivotTable!S$3:S$308,MATCH(totalExpenditure!$A148,[2]pivotTable!$A$3:$A$308,0))/100*INDEX(gDP!AH$6:AH$271,MATCH(totalExpenditure!$A148,gDP!$B$6:$B$271))=0,"",INDEX([2]pivotTable!S$3:S$308,MATCH(totalExpenditure!$A148,[2]pivotTable!$A$3:$A$308,0))/100*INDEX(gDP!AH$6:AH$271,MATCH(totalExpenditure!$A148,gDP!$B$6:$B$271)))</f>
        <v/>
      </c>
      <c r="T148" s="77" t="str">
        <f>IF(INDEX([2]pivotTable!T$3:T$308,MATCH(totalExpenditure!$A148,[2]pivotTable!$A$3:$A$308,0))/100*INDEX(gDP!AI$6:AI$271,MATCH(totalExpenditure!$A148,gDP!$B$6:$B$271))=0,"",INDEX([2]pivotTable!T$3:T$308,MATCH(totalExpenditure!$A148,[2]pivotTable!$A$3:$A$308,0))/100*INDEX(gDP!AI$6:AI$271,MATCH(totalExpenditure!$A148,gDP!$B$6:$B$271)))</f>
        <v/>
      </c>
      <c r="U148" s="77" t="str">
        <f>IF(INDEX([2]pivotTable!U$3:U$308,MATCH(totalExpenditure!$A148,[2]pivotTable!$A$3:$A$308,0))/100*INDEX(gDP!AJ$6:AJ$271,MATCH(totalExpenditure!$A148,gDP!$B$6:$B$271))=0,"",INDEX([2]pivotTable!U$3:U$308,MATCH(totalExpenditure!$A148,[2]pivotTable!$A$3:$A$308,0))/100*INDEX(gDP!AJ$6:AJ$271,MATCH(totalExpenditure!$A148,gDP!$B$6:$B$271)))</f>
        <v/>
      </c>
      <c r="V148" s="77" t="str">
        <f>IF(INDEX([2]pivotTable!V$3:V$308,MATCH(totalExpenditure!$A148,[2]pivotTable!$A$3:$A$308,0))/100*INDEX(gDP!AK$6:AK$271,MATCH(totalExpenditure!$A148,gDP!$B$6:$B$271))=0,"",INDEX([2]pivotTable!V$3:V$308,MATCH(totalExpenditure!$A148,[2]pivotTable!$A$3:$A$308,0))/100*INDEX(gDP!AK$6:AK$271,MATCH(totalExpenditure!$A148,gDP!$B$6:$B$271)))</f>
        <v/>
      </c>
      <c r="W148" s="77" t="str">
        <f>IF(INDEX([2]pivotTable!W$3:W$308,MATCH(totalExpenditure!$A148,[2]pivotTable!$A$3:$A$308,0))/100*INDEX(gDP!AL$6:AL$271,MATCH(totalExpenditure!$A148,gDP!$B$6:$B$271))=0,"",INDEX([2]pivotTable!W$3:W$308,MATCH(totalExpenditure!$A148,[2]pivotTable!$A$3:$A$308,0))/100*INDEX(gDP!AL$6:AL$271,MATCH(totalExpenditure!$A148,gDP!$B$6:$B$271)))</f>
        <v/>
      </c>
      <c r="X148" s="77" t="str">
        <f>IF(INDEX([2]pivotTable!X$3:X$308,MATCH(totalExpenditure!$A148,[2]pivotTable!$A$3:$A$308,0))/100*INDEX(gDP!AM$6:AM$271,MATCH(totalExpenditure!$A148,gDP!$B$6:$B$271))=0,"",INDEX([2]pivotTable!X$3:X$308,MATCH(totalExpenditure!$A148,[2]pivotTable!$A$3:$A$308,0))/100*INDEX(gDP!AM$6:AM$271,MATCH(totalExpenditure!$A148,gDP!$B$6:$B$271)))</f>
        <v/>
      </c>
      <c r="Y148" s="77">
        <f>IF(INDEX([2]pivotTable!Y$3:Y$308,MATCH(totalExpenditure!$A148,[2]pivotTable!$A$3:$A$308,0))/100*INDEX(gDP!AN$6:AN$271,MATCH(totalExpenditure!$A148,gDP!$B$6:$B$271))=0,"",INDEX([2]pivotTable!Y$3:Y$308,MATCH(totalExpenditure!$A148,[2]pivotTable!$A$3:$A$308,0))/100*INDEX(gDP!AN$6:AN$271,MATCH(totalExpenditure!$A148,gDP!$B$6:$B$271)))</f>
        <v>188811369.4880892</v>
      </c>
      <c r="Z148" s="77">
        <f>IF(INDEX([2]pivotTable!Z$3:Z$308,MATCH(totalExpenditure!$A148,[2]pivotTable!$A$3:$A$308,0))/100*INDEX(gDP!AO$6:AO$271,MATCH(totalExpenditure!$A148,gDP!$B$6:$B$271))=0,"",INDEX([2]pivotTable!Z$3:Z$308,MATCH(totalExpenditure!$A148,[2]pivotTable!$A$3:$A$308,0))/100*INDEX(gDP!AO$6:AO$271,MATCH(totalExpenditure!$A148,gDP!$B$6:$B$271)))</f>
        <v>202856975.22658619</v>
      </c>
      <c r="AA148" s="77">
        <f>IF(INDEX([2]pivotTable!AA$3:AA$308,MATCH(totalExpenditure!$A148,[2]pivotTable!$A$3:$A$308,0))/100*INDEX(gDP!AP$6:AP$271,MATCH(totalExpenditure!$A148,gDP!$B$6:$B$271))=0,"",INDEX([2]pivotTable!AA$3:AA$308,MATCH(totalExpenditure!$A148,[2]pivotTable!$A$3:$A$308,0))/100*INDEX(gDP!AP$6:AP$271,MATCH(totalExpenditure!$A148,gDP!$B$6:$B$271)))</f>
        <v>293440323.69443375</v>
      </c>
      <c r="AB148" s="77">
        <f>IF(INDEX([2]pivotTable!AB$3:AB$308,MATCH(totalExpenditure!$A148,[2]pivotTable!$A$3:$A$308,0))/100*INDEX(gDP!AQ$6:AQ$271,MATCH(totalExpenditure!$A148,gDP!$B$6:$B$271))=0,"",INDEX([2]pivotTable!AB$3:AB$308,MATCH(totalExpenditure!$A148,[2]pivotTable!$A$3:$A$308,0))/100*INDEX(gDP!AQ$6:AQ$271,MATCH(totalExpenditure!$A148,gDP!$B$6:$B$271)))</f>
        <v>341682249.80578285</v>
      </c>
      <c r="AC148" s="77">
        <f>IF(INDEX([2]pivotTable!AC$3:AC$308,MATCH(totalExpenditure!$A148,[2]pivotTable!$A$3:$A$308,0))/100*INDEX(gDP!AR$6:AR$271,MATCH(totalExpenditure!$A148,gDP!$B$6:$B$271))=0,"",INDEX([2]pivotTable!AC$3:AC$308,MATCH(totalExpenditure!$A148,[2]pivotTable!$A$3:$A$308,0))/100*INDEX(gDP!AR$6:AR$271,MATCH(totalExpenditure!$A148,gDP!$B$6:$B$271)))</f>
        <v>250152113.94043905</v>
      </c>
      <c r="AD148" s="77">
        <f>IF(INDEX([2]pivotTable!AD$3:AD$308,MATCH(totalExpenditure!$A148,[2]pivotTable!$A$3:$A$308,0))/100*INDEX(gDP!AS$6:AS$271,MATCH(totalExpenditure!$A148,gDP!$B$6:$B$271))=0,"",INDEX([2]pivotTable!AD$3:AD$308,MATCH(totalExpenditure!$A148,[2]pivotTable!$A$3:$A$308,0))/100*INDEX(gDP!AS$6:AS$271,MATCH(totalExpenditure!$A148,gDP!$B$6:$B$271)))</f>
        <v>281204555.54596472</v>
      </c>
      <c r="AE148" s="77">
        <f>IF(INDEX([2]pivotTable!AE$3:AE$308,MATCH(totalExpenditure!$A148,[2]pivotTable!$A$3:$A$308,0))/100*INDEX(gDP!AT$6:AT$271,MATCH(totalExpenditure!$A148,gDP!$B$6:$B$271))=0,"",INDEX([2]pivotTable!AE$3:AE$308,MATCH(totalExpenditure!$A148,[2]pivotTable!$A$3:$A$308,0))/100*INDEX(gDP!AT$6:AT$271,MATCH(totalExpenditure!$A148,gDP!$B$6:$B$271)))</f>
        <v>302263483.64264202</v>
      </c>
      <c r="AF148" s="77">
        <f>IF(INDEX([2]pivotTable!AF$3:AF$308,MATCH(totalExpenditure!$A148,[2]pivotTable!$A$3:$A$308,0))/100*INDEX(gDP!AU$6:AU$271,MATCH(totalExpenditure!$A148,gDP!$B$6:$B$271))=0,"",INDEX([2]pivotTable!AF$3:AF$308,MATCH(totalExpenditure!$A148,[2]pivotTable!$A$3:$A$308,0))/100*INDEX(gDP!AU$6:AU$271,MATCH(totalExpenditure!$A148,gDP!$B$6:$B$271)))</f>
        <v>404977784.91593796</v>
      </c>
      <c r="AG148" s="77">
        <f>IF(INDEX([2]pivotTable!AG$3:AG$308,MATCH(totalExpenditure!$A148,[2]pivotTable!$A$3:$A$308,0))/100*INDEX(gDP!AV$6:AV$271,MATCH(totalExpenditure!$A148,gDP!$B$6:$B$271))=0,"",INDEX([2]pivotTable!AG$3:AG$308,MATCH(totalExpenditure!$A148,[2]pivotTable!$A$3:$A$308,0))/100*INDEX(gDP!AV$6:AV$271,MATCH(totalExpenditure!$A148,gDP!$B$6:$B$271)))</f>
        <v>499593788.60688019</v>
      </c>
      <c r="AH148" s="77">
        <f>IF(INDEX([2]pivotTable!AH$3:AH$308,MATCH(totalExpenditure!$A148,[2]pivotTable!$A$3:$A$308,0))/100*INDEX(gDP!AW$6:AW$271,MATCH(totalExpenditure!$A148,gDP!$B$6:$B$271))=0,"",INDEX([2]pivotTable!AH$3:AH$308,MATCH(totalExpenditure!$A148,[2]pivotTable!$A$3:$A$308,0))/100*INDEX(gDP!AW$6:AW$271,MATCH(totalExpenditure!$A148,gDP!$B$6:$B$271)))</f>
        <v>606417199.70193672</v>
      </c>
      <c r="AI148" s="77">
        <f>IF(INDEX([2]pivotTable!AI$3:AI$308,MATCH(totalExpenditure!$A148,[2]pivotTable!$A$3:$A$308,0))/100*INDEX(gDP!AX$6:AX$271,MATCH(totalExpenditure!$A148,gDP!$B$6:$B$271))=0,"",INDEX([2]pivotTable!AI$3:AI$308,MATCH(totalExpenditure!$A148,[2]pivotTable!$A$3:$A$308,0))/100*INDEX(gDP!AX$6:AX$271,MATCH(totalExpenditure!$A148,gDP!$B$6:$B$271)))</f>
        <v>715076365.46834207</v>
      </c>
      <c r="AJ148" s="77">
        <f>IF(INDEX([2]pivotTable!AJ$3:AJ$308,MATCH(totalExpenditure!$A148,[2]pivotTable!$A$3:$A$308,0))/100*INDEX(gDP!AY$6:AY$271,MATCH(totalExpenditure!$A148,gDP!$B$6:$B$271))=0,"",INDEX([2]pivotTable!AJ$3:AJ$308,MATCH(totalExpenditure!$A148,[2]pivotTable!$A$3:$A$308,0))/100*INDEX(gDP!AY$6:AY$271,MATCH(totalExpenditure!$A148,gDP!$B$6:$B$271)))</f>
        <v>929654113.18860698</v>
      </c>
      <c r="AK148" s="77">
        <f>IF(INDEX([2]pivotTable!AK$3:AK$308,MATCH(totalExpenditure!$A148,[2]pivotTable!$A$3:$A$308,0))/100*INDEX(gDP!AZ$6:AZ$271,MATCH(totalExpenditure!$A148,gDP!$B$6:$B$271))=0,"",INDEX([2]pivotTable!AK$3:AK$308,MATCH(totalExpenditure!$A148,[2]pivotTable!$A$3:$A$308,0))/100*INDEX(gDP!AZ$6:AZ$271,MATCH(totalExpenditure!$A148,gDP!$B$6:$B$271)))</f>
        <v>1405305353.8587859</v>
      </c>
      <c r="AL148" s="77">
        <f>IF(INDEX([2]pivotTable!AL$3:AL$308,MATCH(totalExpenditure!$A148,[2]pivotTable!$A$3:$A$308,0))/100*INDEX(gDP!BA$6:BA$271,MATCH(totalExpenditure!$A148,gDP!$B$6:$B$271))=0,"",INDEX([2]pivotTable!AL$3:AL$308,MATCH(totalExpenditure!$A148,[2]pivotTable!$A$3:$A$308,0))/100*INDEX(gDP!BA$6:BA$271,MATCH(totalExpenditure!$A148,gDP!$B$6:$B$271)))</f>
        <v>1261855361.9200928</v>
      </c>
      <c r="AM148" s="77">
        <f>IF(INDEX([2]pivotTable!AM$3:AM$308,MATCH(totalExpenditure!$A148,[2]pivotTable!$A$3:$A$308,0))/100*INDEX(gDP!BB$6:BB$271,MATCH(totalExpenditure!$A148,gDP!$B$6:$B$271))=0,"",INDEX([2]pivotTable!AM$3:AM$308,MATCH(totalExpenditure!$A148,[2]pivotTable!$A$3:$A$308,0))/100*INDEX(gDP!BB$6:BB$271,MATCH(totalExpenditure!$A148,gDP!$B$6:$B$271)))</f>
        <v>949658299.97219968</v>
      </c>
      <c r="AN148" s="77">
        <f>IF(INDEX([2]pivotTable!AN$3:AN$308,MATCH(totalExpenditure!$A148,[2]pivotTable!$A$3:$A$308,0))/100*INDEX(gDP!BC$6:BC$271,MATCH(totalExpenditure!$A148,gDP!$B$6:$B$271))=0,"",INDEX([2]pivotTable!AN$3:AN$308,MATCH(totalExpenditure!$A148,[2]pivotTable!$A$3:$A$308,0))/100*INDEX(gDP!BC$6:BC$271,MATCH(totalExpenditure!$A148,gDP!$B$6:$B$271)))</f>
        <v>809405529.81569731</v>
      </c>
      <c r="AO148" s="77">
        <f>IF(INDEX([2]pivotTable!AO$3:AO$308,MATCH(totalExpenditure!$A148,[2]pivotTable!$A$3:$A$308,0))/100*INDEX(gDP!BD$6:BD$271,MATCH(totalExpenditure!$A148,gDP!$B$6:$B$271))=0,"",INDEX([2]pivotTable!AO$3:AO$308,MATCH(totalExpenditure!$A148,[2]pivotTable!$A$3:$A$308,0))/100*INDEX(gDP!BD$6:BD$271,MATCH(totalExpenditure!$A148,gDP!$B$6:$B$271)))</f>
        <v>840226493.61006713</v>
      </c>
      <c r="AP148" s="77">
        <f>IF(INDEX([2]pivotTable!AP$3:AP$308,MATCH(totalExpenditure!$A148,[2]pivotTable!$A$3:$A$308,0))/100*INDEX(gDP!BE$6:BE$271,MATCH(totalExpenditure!$A148,gDP!$B$6:$B$271))=0,"",INDEX([2]pivotTable!AP$3:AP$308,MATCH(totalExpenditure!$A148,[2]pivotTable!$A$3:$A$308,0))/100*INDEX(gDP!BE$6:BE$271,MATCH(totalExpenditure!$A148,gDP!$B$6:$B$271)))</f>
        <v>798450649.82149088</v>
      </c>
      <c r="AQ148" s="77">
        <f>IF(INDEX([2]pivotTable!AQ$3:AQ$308,MATCH(totalExpenditure!$A148,[2]pivotTable!$A$3:$A$308,0))/100*INDEX(gDP!BF$6:BF$271,MATCH(totalExpenditure!$A148,gDP!$B$6:$B$271))=0,"",INDEX([2]pivotTable!AQ$3:AQ$308,MATCH(totalExpenditure!$A148,[2]pivotTable!$A$3:$A$308,0))/100*INDEX(gDP!BF$6:BF$271,MATCH(totalExpenditure!$A148,gDP!$B$6:$B$271)))</f>
        <v>846726245.35475707</v>
      </c>
      <c r="AR148" s="77">
        <f>IF(INDEX([2]pivotTable!AR$3:AR$308,MATCH(totalExpenditure!$A148,[2]pivotTable!$A$3:$A$308,0))/100*INDEX(gDP!BG$6:BG$271,MATCH(totalExpenditure!$A148,gDP!$B$6:$B$271))=0,"",INDEX([2]pivotTable!AR$3:AR$308,MATCH(totalExpenditure!$A148,[2]pivotTable!$A$3:$A$308,0))/100*INDEX(gDP!BG$6:BG$271,MATCH(totalExpenditure!$A148,gDP!$B$6:$B$271)))</f>
        <v>922139532.25128317</v>
      </c>
      <c r="AS148" s="77">
        <f>IF(INDEX([2]pivotTable!AS$3:AS$308,MATCH(totalExpenditure!$A148,[2]pivotTable!$A$3:$A$308,0))/100*INDEX(gDP!BH$6:BH$271,MATCH(totalExpenditure!$A148,gDP!$B$6:$B$271))=0,"",INDEX([2]pivotTable!AS$3:AS$308,MATCH(totalExpenditure!$A148,[2]pivotTable!$A$3:$A$308,0))/100*INDEX(gDP!BH$6:BH$271,MATCH(totalExpenditure!$A148,gDP!$B$6:$B$271)))</f>
        <v>1040031886.8437462</v>
      </c>
      <c r="AT148" s="77">
        <f>IF(INDEX([2]pivotTable!AT$3:AT$308,MATCH(totalExpenditure!$A148,[2]pivotTable!$A$3:$A$308,0))/100*INDEX(gDP!BI$6:BI$271,MATCH(totalExpenditure!$A148,gDP!$B$6:$B$271))=0,"",INDEX([2]pivotTable!AT$3:AT$308,MATCH(totalExpenditure!$A148,[2]pivotTable!$A$3:$A$308,0))/100*INDEX(gDP!BI$6:BI$271,MATCH(totalExpenditure!$A148,gDP!$B$6:$B$271)))</f>
        <v>1269895624.5192208</v>
      </c>
      <c r="AU148" s="77">
        <f>IF(INDEX([2]pivotTable!AU$3:AU$308,MATCH(totalExpenditure!$A148,[2]pivotTable!$A$3:$A$308,0))/100*INDEX(gDP!BJ$6:BJ$271,MATCH(totalExpenditure!$A148,gDP!$B$6:$B$271))=0,"",INDEX([2]pivotTable!AU$3:AU$308,MATCH(totalExpenditure!$A148,[2]pivotTable!$A$3:$A$308,0))/100*INDEX(gDP!BJ$6:BJ$271,MATCH(totalExpenditure!$A148,gDP!$B$6:$B$271)))</f>
        <v>1547383076.5896754</v>
      </c>
      <c r="AV148" s="77">
        <f>IF(INDEX([2]pivotTable!AV$3:AV$308,MATCH(totalExpenditure!$A148,[2]pivotTable!$A$3:$A$308,0))/100*INDEX(gDP!BK$6:BK$271,MATCH(totalExpenditure!$A148,gDP!$B$6:$B$271))=0,"",INDEX([2]pivotTable!AV$3:AV$308,MATCH(totalExpenditure!$A148,[2]pivotTable!$A$3:$A$308,0))/100*INDEX(gDP!BK$6:BK$271,MATCH(totalExpenditure!$A148,gDP!$B$6:$B$271)))</f>
        <v>1843673411.3439531</v>
      </c>
      <c r="AW148" s="77">
        <f>IF(INDEX([2]pivotTable!AW$3:AW$308,MATCH(totalExpenditure!$A148,[2]pivotTable!$A$3:$A$308,0))/100*INDEX(gDP!BL$6:BL$271,MATCH(totalExpenditure!$A148,gDP!$B$6:$B$271))=0,"",INDEX([2]pivotTable!AW$3:AW$308,MATCH(totalExpenditure!$A148,[2]pivotTable!$A$3:$A$308,0))/100*INDEX(gDP!BL$6:BL$271,MATCH(totalExpenditure!$A148,gDP!$B$6:$B$271)))</f>
        <v>1797719837.8383033</v>
      </c>
      <c r="AX148" s="77">
        <f>IF(INDEX([2]pivotTable!AX$3:AX$308,MATCH(totalExpenditure!$A148,[2]pivotTable!$A$3:$A$308,0))/100*INDEX(gDP!BM$6:BM$271,MATCH(totalExpenditure!$A148,gDP!$B$6:$B$271))=0,"",INDEX([2]pivotTable!AX$3:AX$308,MATCH(totalExpenditure!$A148,[2]pivotTable!$A$3:$A$308,0))/100*INDEX(gDP!BM$6:BM$271,MATCH(totalExpenditure!$A148,gDP!$B$6:$B$271)))</f>
        <v>2603297895.0709853</v>
      </c>
      <c r="AY148" s="77">
        <f>IF(INDEX([2]pivotTable!AY$3:AY$308,MATCH(totalExpenditure!$A148,[2]pivotTable!$A$3:$A$308,0))/100*INDEX(gDP!BN$6:BN$271,MATCH(totalExpenditure!$A148,gDP!$B$6:$B$271))=0,"",INDEX([2]pivotTable!AY$3:AY$308,MATCH(totalExpenditure!$A148,[2]pivotTable!$A$3:$A$308,0))/100*INDEX(gDP!BN$6:BN$271,MATCH(totalExpenditure!$A148,gDP!$B$6:$B$271)))</f>
        <v>2491600230.209229</v>
      </c>
      <c r="AZ148" s="77" t="str">
        <f>IF(INDEX([2]pivotTable!AZ$3:AZ$308,MATCH(totalExpenditure!$A148,[2]pivotTable!$A$3:$A$308,0))/100*INDEX(gDP!BO$6:BO$271,MATCH(totalExpenditure!$A148,gDP!$B$6:$B$271))=0,"",INDEX([2]pivotTable!AZ$3:AZ$308,MATCH(totalExpenditure!$A148,[2]pivotTable!$A$3:$A$308,0))/100*INDEX(gDP!BO$6:BO$271,MATCH(totalExpenditure!$A148,gDP!$B$6:$B$271)))</f>
        <v/>
      </c>
      <c r="BA148" s="77" t="str">
        <f>IF(INDEX([2]pivotTable!B$310:B$615,MATCH(totalExpenditure!$A148,[2]pivotTable!$A$310:$A$615,0))/100*INDEX(gDP!Q$6:Q$271,MATCH(totalExpenditure!$A148,gDP!$B$6:$B$271))=0,"",INDEX([2]pivotTable!B$310:B$615,MATCH(totalExpenditure!$A148,[2]pivotTable!$A$310:$A$615,0))/100*INDEX(gDP!Q$6:Q$271,MATCH(totalExpenditure!$A148,gDP!$B$6:$B$271)))</f>
        <v/>
      </c>
      <c r="BB148" s="77" t="str">
        <f>IF(INDEX([2]pivotTable!C$310:C$615,MATCH(totalExpenditure!$A148,[2]pivotTable!$A$310:$A$615,0))/100*INDEX(gDP!R$6:R$271,MATCH(totalExpenditure!$A148,gDP!$B$6:$B$271))=0,"",INDEX([2]pivotTable!C$310:C$615,MATCH(totalExpenditure!$A148,[2]pivotTable!$A$310:$A$615,0))/100*INDEX(gDP!R$6:R$271,MATCH(totalExpenditure!$A148,gDP!$B$6:$B$271)))</f>
        <v/>
      </c>
      <c r="BC148" s="77" t="str">
        <f>IF(INDEX([2]pivotTable!D$310:D$615,MATCH(totalExpenditure!$A148,[2]pivotTable!$A$310:$A$615,0))/100*INDEX(gDP!S$6:S$271,MATCH(totalExpenditure!$A148,gDP!$B$6:$B$271))=0,"",INDEX([2]pivotTable!D$310:D$615,MATCH(totalExpenditure!$A148,[2]pivotTable!$A$310:$A$615,0))/100*INDEX(gDP!S$6:S$271,MATCH(totalExpenditure!$A148,gDP!$B$6:$B$271)))</f>
        <v/>
      </c>
      <c r="BD148" s="77" t="str">
        <f>IF(INDEX([2]pivotTable!E$310:E$615,MATCH(totalExpenditure!$A148,[2]pivotTable!$A$310:$A$615,0))/100*INDEX(gDP!T$6:T$271,MATCH(totalExpenditure!$A148,gDP!$B$6:$B$271))=0,"",INDEX([2]pivotTable!E$310:E$615,MATCH(totalExpenditure!$A148,[2]pivotTable!$A$310:$A$615,0))/100*INDEX(gDP!T$6:T$271,MATCH(totalExpenditure!$A148,gDP!$B$6:$B$271)))</f>
        <v/>
      </c>
      <c r="BE148" s="77" t="str">
        <f>IF(INDEX([2]pivotTable!F$310:F$615,MATCH(totalExpenditure!$A148,[2]pivotTable!$A$310:$A$615,0))/100*INDEX(gDP!U$6:U$271,MATCH(totalExpenditure!$A148,gDP!$B$6:$B$271))=0,"",INDEX([2]pivotTable!F$310:F$615,MATCH(totalExpenditure!$A148,[2]pivotTable!$A$310:$A$615,0))/100*INDEX(gDP!U$6:U$271,MATCH(totalExpenditure!$A148,gDP!$B$6:$B$271)))</f>
        <v/>
      </c>
      <c r="BF148" s="77" t="str">
        <f>IF(INDEX([2]pivotTable!G$310:G$615,MATCH(totalExpenditure!$A148,[2]pivotTable!$A$310:$A$615,0))/100*INDEX(gDP!V$6:V$271,MATCH(totalExpenditure!$A148,gDP!$B$6:$B$271))=0,"",INDEX([2]pivotTable!G$310:G$615,MATCH(totalExpenditure!$A148,[2]pivotTable!$A$310:$A$615,0))/100*INDEX(gDP!V$6:V$271,MATCH(totalExpenditure!$A148,gDP!$B$6:$B$271)))</f>
        <v/>
      </c>
      <c r="BG148" s="77" t="str">
        <f>IF(INDEX([2]pivotTable!H$310:H$615,MATCH(totalExpenditure!$A148,[2]pivotTable!$A$310:$A$615,0))/100*INDEX(gDP!W$6:W$271,MATCH(totalExpenditure!$A148,gDP!$B$6:$B$271))=0,"",INDEX([2]pivotTable!H$310:H$615,MATCH(totalExpenditure!$A148,[2]pivotTable!$A$310:$A$615,0))/100*INDEX(gDP!W$6:W$271,MATCH(totalExpenditure!$A148,gDP!$B$6:$B$271)))</f>
        <v/>
      </c>
      <c r="BH148" s="77" t="str">
        <f>IF(INDEX([2]pivotTable!I$310:I$615,MATCH(totalExpenditure!$A148,[2]pivotTable!$A$310:$A$615,0))/100*INDEX(gDP!X$6:X$271,MATCH(totalExpenditure!$A148,gDP!$B$6:$B$271))=0,"",INDEX([2]pivotTable!I$310:I$615,MATCH(totalExpenditure!$A148,[2]pivotTable!$A$310:$A$615,0))/100*INDEX(gDP!X$6:X$271,MATCH(totalExpenditure!$A148,gDP!$B$6:$B$271)))</f>
        <v/>
      </c>
      <c r="BI148" s="77" t="str">
        <f>IF(INDEX([2]pivotTable!J$310:J$615,MATCH(totalExpenditure!$A148,[2]pivotTable!$A$310:$A$615,0))/100*INDEX(gDP!Y$6:Y$271,MATCH(totalExpenditure!$A148,gDP!$B$6:$B$271))=0,"",INDEX([2]pivotTable!J$310:J$615,MATCH(totalExpenditure!$A148,[2]pivotTable!$A$310:$A$615,0))/100*INDEX(gDP!Y$6:Y$271,MATCH(totalExpenditure!$A148,gDP!$B$6:$B$271)))</f>
        <v/>
      </c>
      <c r="BJ148" s="77" t="str">
        <f>IF(INDEX([2]pivotTable!K$310:K$615,MATCH(totalExpenditure!$A148,[2]pivotTable!$A$310:$A$615,0))/100*INDEX(gDP!Z$6:Z$271,MATCH(totalExpenditure!$A148,gDP!$B$6:$B$271))=0,"",INDEX([2]pivotTable!K$310:K$615,MATCH(totalExpenditure!$A148,[2]pivotTable!$A$310:$A$615,0))/100*INDEX(gDP!Z$6:Z$271,MATCH(totalExpenditure!$A148,gDP!$B$6:$B$271)))</f>
        <v/>
      </c>
      <c r="BK148" s="77" t="str">
        <f>IF(INDEX([2]pivotTable!L$310:L$615,MATCH(totalExpenditure!$A148,[2]pivotTable!$A$310:$A$615,0))/100*INDEX(gDP!AA$6:AA$271,MATCH(totalExpenditure!$A148,gDP!$B$6:$B$271))=0,"",INDEX([2]pivotTable!L$310:L$615,MATCH(totalExpenditure!$A148,[2]pivotTable!$A$310:$A$615,0))/100*INDEX(gDP!AA$6:AA$271,MATCH(totalExpenditure!$A148,gDP!$B$6:$B$271)))</f>
        <v/>
      </c>
      <c r="BL148" s="77" t="str">
        <f>IF(INDEX([2]pivotTable!M$310:M$615,MATCH(totalExpenditure!$A148,[2]pivotTable!$A$310:$A$615,0))/100*INDEX(gDP!AB$6:AB$271,MATCH(totalExpenditure!$A148,gDP!$B$6:$B$271))=0,"",INDEX([2]pivotTable!M$310:M$615,MATCH(totalExpenditure!$A148,[2]pivotTable!$A$310:$A$615,0))/100*INDEX(gDP!AB$6:AB$271,MATCH(totalExpenditure!$A148,gDP!$B$6:$B$271)))</f>
        <v/>
      </c>
      <c r="BM148" s="77" t="str">
        <f>IF(INDEX([2]pivotTable!N$310:N$615,MATCH(totalExpenditure!$A148,[2]pivotTable!$A$310:$A$615,0))/100*INDEX(gDP!AC$6:AC$271,MATCH(totalExpenditure!$A148,gDP!$B$6:$B$271))=0,"",INDEX([2]pivotTable!N$310:N$615,MATCH(totalExpenditure!$A148,[2]pivotTable!$A$310:$A$615,0))/100*INDEX(gDP!AC$6:AC$271,MATCH(totalExpenditure!$A148,gDP!$B$6:$B$271)))</f>
        <v/>
      </c>
      <c r="BN148" s="77" t="str">
        <f>IF(INDEX([2]pivotTable!O$310:O$615,MATCH(totalExpenditure!$A148,[2]pivotTable!$A$310:$A$615,0))/100*INDEX(gDP!AD$6:AD$271,MATCH(totalExpenditure!$A148,gDP!$B$6:$B$271))=0,"",INDEX([2]pivotTable!O$310:O$615,MATCH(totalExpenditure!$A148,[2]pivotTable!$A$310:$A$615,0))/100*INDEX(gDP!AD$6:AD$271,MATCH(totalExpenditure!$A148,gDP!$B$6:$B$271)))</f>
        <v/>
      </c>
      <c r="BO148" s="77" t="str">
        <f>IF(INDEX([2]pivotTable!P$310:P$615,MATCH(totalExpenditure!$A148,[2]pivotTable!$A$310:$A$615,0))/100*INDEX(gDP!AE$6:AE$271,MATCH(totalExpenditure!$A148,gDP!$B$6:$B$271))=0,"",INDEX([2]pivotTable!P$310:P$615,MATCH(totalExpenditure!$A148,[2]pivotTable!$A$310:$A$615,0))/100*INDEX(gDP!AE$6:AE$271,MATCH(totalExpenditure!$A148,gDP!$B$6:$B$271)))</f>
        <v/>
      </c>
      <c r="BP148" s="77" t="str">
        <f>IF(INDEX([2]pivotTable!Q$310:Q$615,MATCH(totalExpenditure!$A148,[2]pivotTable!$A$310:$A$615,0))/100*INDEX(gDP!AF$6:AF$271,MATCH(totalExpenditure!$A148,gDP!$B$6:$B$271))=0,"",INDEX([2]pivotTable!Q$310:Q$615,MATCH(totalExpenditure!$A148,[2]pivotTable!$A$310:$A$615,0))/100*INDEX(gDP!AF$6:AF$271,MATCH(totalExpenditure!$A148,gDP!$B$6:$B$271)))</f>
        <v/>
      </c>
      <c r="BQ148" s="77" t="str">
        <f>IF(INDEX([2]pivotTable!R$310:R$615,MATCH(totalExpenditure!$A148,[2]pivotTable!$A$310:$A$615,0))/100*INDEX(gDP!AG$6:AG$271,MATCH(totalExpenditure!$A148,gDP!$B$6:$B$271))=0,"",INDEX([2]pivotTable!R$310:R$615,MATCH(totalExpenditure!$A148,[2]pivotTable!$A$310:$A$615,0))/100*INDEX(gDP!AG$6:AG$271,MATCH(totalExpenditure!$A148,gDP!$B$6:$B$271)))</f>
        <v/>
      </c>
      <c r="BR148" s="77" t="str">
        <f>IF(INDEX([2]pivotTable!S$310:S$615,MATCH(totalExpenditure!$A148,[2]pivotTable!$A$310:$A$615,0))/100*INDEX(gDP!AH$6:AH$271,MATCH(totalExpenditure!$A148,gDP!$B$6:$B$271))=0,"",INDEX([2]pivotTable!S$310:S$615,MATCH(totalExpenditure!$A148,[2]pivotTable!$A$310:$A$615,0))/100*INDEX(gDP!AH$6:AH$271,MATCH(totalExpenditure!$A148,gDP!$B$6:$B$271)))</f>
        <v/>
      </c>
      <c r="BS148" s="77" t="str">
        <f>IF(INDEX([2]pivotTable!T$310:T$615,MATCH(totalExpenditure!$A148,[2]pivotTable!$A$310:$A$615,0))/100*INDEX(gDP!AI$6:AI$271,MATCH(totalExpenditure!$A148,gDP!$B$6:$B$271))=0,"",INDEX([2]pivotTable!T$310:T$615,MATCH(totalExpenditure!$A148,[2]pivotTable!$A$310:$A$615,0))/100*INDEX(gDP!AI$6:AI$271,MATCH(totalExpenditure!$A148,gDP!$B$6:$B$271)))</f>
        <v/>
      </c>
      <c r="BT148" s="77" t="str">
        <f>IF(INDEX([2]pivotTable!U$310:U$615,MATCH(totalExpenditure!$A148,[2]pivotTable!$A$310:$A$615,0))/100*INDEX(gDP!AJ$6:AJ$271,MATCH(totalExpenditure!$A148,gDP!$B$6:$B$271))=0,"",INDEX([2]pivotTable!U$310:U$615,MATCH(totalExpenditure!$A148,[2]pivotTable!$A$310:$A$615,0))/100*INDEX(gDP!AJ$6:AJ$271,MATCH(totalExpenditure!$A148,gDP!$B$6:$B$271)))</f>
        <v/>
      </c>
      <c r="BU148" s="77" t="str">
        <f>IF(INDEX([2]pivotTable!V$310:V$615,MATCH(totalExpenditure!$A148,[2]pivotTable!$A$310:$A$615,0))/100*INDEX(gDP!AK$6:AK$271,MATCH(totalExpenditure!$A148,gDP!$B$6:$B$271))=0,"",INDEX([2]pivotTable!V$310:V$615,MATCH(totalExpenditure!$A148,[2]pivotTable!$A$310:$A$615,0))/100*INDEX(gDP!AK$6:AK$271,MATCH(totalExpenditure!$A148,gDP!$B$6:$B$271)))</f>
        <v/>
      </c>
      <c r="BV148" s="77" t="str">
        <f>IF(INDEX([2]pivotTable!W$310:W$615,MATCH(totalExpenditure!$A148,[2]pivotTable!$A$310:$A$615,0))/100*INDEX(gDP!AL$6:AL$271,MATCH(totalExpenditure!$A148,gDP!$B$6:$B$271))=0,"",INDEX([2]pivotTable!W$310:W$615,MATCH(totalExpenditure!$A148,[2]pivotTable!$A$310:$A$615,0))/100*INDEX(gDP!AL$6:AL$271,MATCH(totalExpenditure!$A148,gDP!$B$6:$B$271)))</f>
        <v/>
      </c>
      <c r="BW148" s="77" t="str">
        <f>IF(INDEX([2]pivotTable!X$310:X$615,MATCH(totalExpenditure!$A148,[2]pivotTable!$A$310:$A$615,0))/100*INDEX(gDP!AM$6:AM$271,MATCH(totalExpenditure!$A148,gDP!$B$6:$B$271))=0,"",INDEX([2]pivotTable!X$310:X$615,MATCH(totalExpenditure!$A148,[2]pivotTable!$A$310:$A$615,0))/100*INDEX(gDP!AM$6:AM$271,MATCH(totalExpenditure!$A148,gDP!$B$6:$B$271)))</f>
        <v/>
      </c>
      <c r="BX148" s="77">
        <f>IF(INDEX([2]pivotTable!Y$310:Y$615,MATCH(totalExpenditure!$A148,[2]pivotTable!$A$310:$A$615,0))/100*INDEX(gDP!AN$6:AN$271,MATCH(totalExpenditure!$A148,gDP!$B$6:$B$271))=0,"",INDEX([2]pivotTable!Y$310:Y$615,MATCH(totalExpenditure!$A148,[2]pivotTable!$A$310:$A$615,0))/100*INDEX(gDP!AN$6:AN$271,MATCH(totalExpenditure!$A148,gDP!$B$6:$B$271)))</f>
        <v>287937338.46933603</v>
      </c>
      <c r="BY148" s="77">
        <f>IF(INDEX([2]pivotTable!Z$310:Z$615,MATCH(totalExpenditure!$A148,[2]pivotTable!$A$310:$A$615,0))/100*INDEX(gDP!AO$6:AO$271,MATCH(totalExpenditure!$A148,gDP!$B$6:$B$271))=0,"",INDEX([2]pivotTable!Z$310:Z$615,MATCH(totalExpenditure!$A148,[2]pivotTable!$A$310:$A$615,0))/100*INDEX(gDP!AO$6:AO$271,MATCH(totalExpenditure!$A148,gDP!$B$6:$B$271)))</f>
        <v>321050502.11480379</v>
      </c>
      <c r="BZ148" s="77">
        <f>IF(INDEX([2]pivotTable!AA$310:AA$615,MATCH(totalExpenditure!$A148,[2]pivotTable!$A$310:$A$615,0))/100*INDEX(gDP!AP$6:AP$271,MATCH(totalExpenditure!$A148,gDP!$B$6:$B$271))=0,"",INDEX([2]pivotTable!AA$310:AA$615,MATCH(totalExpenditure!$A148,[2]pivotTable!$A$310:$A$615,0))/100*INDEX(gDP!AP$6:AP$271,MATCH(totalExpenditure!$A148,gDP!$B$6:$B$271)))</f>
        <v>475575697.02201331</v>
      </c>
      <c r="CA148" s="77">
        <f>IF(INDEX([2]pivotTable!AB$310:AB$615,MATCH(totalExpenditure!$A148,[2]pivotTable!$A$310:$A$615,0))/100*INDEX(gDP!AQ$6:AQ$271,MATCH(totalExpenditure!$A148,gDP!$B$6:$B$271))=0,"",INDEX([2]pivotTable!AB$310:AB$615,MATCH(totalExpenditure!$A148,[2]pivotTable!$A$310:$A$615,0))/100*INDEX(gDP!AQ$6:AQ$271,MATCH(totalExpenditure!$A148,gDP!$B$6:$B$271)))</f>
        <v>576588796.5472585</v>
      </c>
      <c r="CB148" s="77">
        <f>IF(INDEX([2]pivotTable!AC$310:AC$615,MATCH(totalExpenditure!$A148,[2]pivotTable!$A$310:$A$615,0))/100*INDEX(gDP!AR$6:AR$271,MATCH(totalExpenditure!$A148,gDP!$B$6:$B$271))=0,"",INDEX([2]pivotTable!AC$310:AC$615,MATCH(totalExpenditure!$A148,[2]pivotTable!$A$310:$A$615,0))/100*INDEX(gDP!AR$6:AR$271,MATCH(totalExpenditure!$A148,gDP!$B$6:$B$271)))</f>
        <v>471778109.62451226</v>
      </c>
      <c r="CC148" s="77">
        <f>IF(INDEX([2]pivotTable!AD$310:AD$615,MATCH(totalExpenditure!$A148,[2]pivotTable!$A$310:$A$615,0))/100*INDEX(gDP!AS$6:AS$271,MATCH(totalExpenditure!$A148,gDP!$B$6:$B$271))=0,"",INDEX([2]pivotTable!AD$310:AD$615,MATCH(totalExpenditure!$A148,[2]pivotTable!$A$310:$A$615,0))/100*INDEX(gDP!AS$6:AS$271,MATCH(totalExpenditure!$A148,gDP!$B$6:$B$271)))</f>
        <v>466753463.09883493</v>
      </c>
      <c r="CD148" s="77">
        <f>IF(INDEX([2]pivotTable!AE$310:AE$615,MATCH(totalExpenditure!$A148,[2]pivotTable!$A$310:$A$615,0))/100*INDEX(gDP!AT$6:AT$271,MATCH(totalExpenditure!$A148,gDP!$B$6:$B$271))=0,"",INDEX([2]pivotTable!AE$310:AE$615,MATCH(totalExpenditure!$A148,[2]pivotTable!$A$310:$A$615,0))/100*INDEX(gDP!AT$6:AT$271,MATCH(totalExpenditure!$A148,gDP!$B$6:$B$271)))</f>
        <v>467468221.66594857</v>
      </c>
      <c r="CE148" s="77">
        <f>IF(INDEX([2]pivotTable!AF$310:AF$615,MATCH(totalExpenditure!$A148,[2]pivotTable!$A$310:$A$615,0))/100*INDEX(gDP!AU$6:AU$271,MATCH(totalExpenditure!$A148,gDP!$B$6:$B$271))=0,"",INDEX([2]pivotTable!AF$310:AF$615,MATCH(totalExpenditure!$A148,[2]pivotTable!$A$310:$A$615,0))/100*INDEX(gDP!AU$6:AU$271,MATCH(totalExpenditure!$A148,gDP!$B$6:$B$271)))</f>
        <v>541871684.04245222</v>
      </c>
      <c r="CF148" s="77">
        <f>IF(INDEX([2]pivotTable!AG$310:AG$615,MATCH(totalExpenditure!$A148,[2]pivotTable!$A$310:$A$615,0))/100*INDEX(gDP!AV$6:AV$271,MATCH(totalExpenditure!$A148,gDP!$B$6:$B$271))=0,"",INDEX([2]pivotTable!AG$310:AG$615,MATCH(totalExpenditure!$A148,[2]pivotTable!$A$310:$A$615,0))/100*INDEX(gDP!AV$6:AV$271,MATCH(totalExpenditure!$A148,gDP!$B$6:$B$271)))</f>
        <v>698680035.19458437</v>
      </c>
      <c r="CG148" s="77">
        <f>IF(INDEX([2]pivotTable!AH$310:AH$615,MATCH(totalExpenditure!$A148,[2]pivotTable!$A$310:$A$615,0))/100*INDEX(gDP!AW$6:AW$271,MATCH(totalExpenditure!$A148,gDP!$B$6:$B$271))=0,"",INDEX([2]pivotTable!AH$310:AH$615,MATCH(totalExpenditure!$A148,[2]pivotTable!$A$310:$A$615,0))/100*INDEX(gDP!AW$6:AW$271,MATCH(totalExpenditure!$A148,gDP!$B$6:$B$271)))</f>
        <v>828166772.72727168</v>
      </c>
      <c r="CH148" s="77">
        <f>IF(INDEX([2]pivotTable!AI$310:AI$615,MATCH(totalExpenditure!$A148,[2]pivotTable!$A$310:$A$615,0))/100*INDEX(gDP!AX$6:AX$271,MATCH(totalExpenditure!$A148,gDP!$B$6:$B$271))=0,"",INDEX([2]pivotTable!AI$310:AI$615,MATCH(totalExpenditure!$A148,[2]pivotTable!$A$310:$A$615,0))/100*INDEX(gDP!AX$6:AX$271,MATCH(totalExpenditure!$A148,gDP!$B$6:$B$271)))</f>
        <v>902979643.98557055</v>
      </c>
      <c r="CI148" s="77">
        <f>IF(INDEX([2]pivotTable!AJ$310:AJ$615,MATCH(totalExpenditure!$A148,[2]pivotTable!$A$310:$A$615,0))/100*INDEX(gDP!AY$6:AY$271,MATCH(totalExpenditure!$A148,gDP!$B$6:$B$271))=0,"",INDEX([2]pivotTable!AJ$310:AJ$615,MATCH(totalExpenditure!$A148,[2]pivotTable!$A$310:$A$615,0))/100*INDEX(gDP!AY$6:AY$271,MATCH(totalExpenditure!$A148,gDP!$B$6:$B$271)))</f>
        <v>1068498558.6648275</v>
      </c>
      <c r="CJ148" s="77">
        <f>IF(INDEX([2]pivotTable!AK$310:AK$615,MATCH(totalExpenditure!$A148,[2]pivotTable!$A$310:$A$615,0))/100*INDEX(gDP!AZ$6:AZ$271,MATCH(totalExpenditure!$A148,gDP!$B$6:$B$271))=0,"",INDEX([2]pivotTable!AK$310:AK$615,MATCH(totalExpenditure!$A148,[2]pivotTable!$A$310:$A$615,0))/100*INDEX(gDP!AZ$6:AZ$271,MATCH(totalExpenditure!$A148,gDP!$B$6:$B$271)))</f>
        <v>1310030414.6141224</v>
      </c>
      <c r="CK148" s="77">
        <f>IF(INDEX([2]pivotTable!AL$310:AL$615,MATCH(totalExpenditure!$A148,[2]pivotTable!$A$310:$A$615,0))/100*INDEX(gDP!BA$6:BA$271,MATCH(totalExpenditure!$A148,gDP!$B$6:$B$271))=0,"",INDEX([2]pivotTable!AL$310:AL$615,MATCH(totalExpenditure!$A148,[2]pivotTable!$A$310:$A$615,0))/100*INDEX(gDP!BA$6:BA$271,MATCH(totalExpenditure!$A148,gDP!$B$6:$B$271)))</f>
        <v>1739830877.7989159</v>
      </c>
      <c r="CL148" s="77">
        <f>IF(INDEX([2]pivotTable!AM$310:AM$615,MATCH(totalExpenditure!$A148,[2]pivotTable!$A$310:$A$615,0))/100*INDEX(gDP!BB$6:BB$271,MATCH(totalExpenditure!$A148,gDP!$B$6:$B$271))=0,"",INDEX([2]pivotTable!AM$310:AM$615,MATCH(totalExpenditure!$A148,[2]pivotTable!$A$310:$A$615,0))/100*INDEX(gDP!BB$6:BB$271,MATCH(totalExpenditure!$A148,gDP!$B$6:$B$271)))</f>
        <v>1375882891.298305</v>
      </c>
      <c r="CM148" s="77">
        <f>IF(INDEX([2]pivotTable!AN$310:AN$615,MATCH(totalExpenditure!$A148,[2]pivotTable!$A$310:$A$615,0))/100*INDEX(gDP!BC$6:BC$271,MATCH(totalExpenditure!$A148,gDP!$B$6:$B$271))=0,"",INDEX([2]pivotTable!AN$310:AN$615,MATCH(totalExpenditure!$A148,[2]pivotTable!$A$310:$A$615,0))/100*INDEX(gDP!BC$6:BC$271,MATCH(totalExpenditure!$A148,gDP!$B$6:$B$271)))</f>
        <v>1358910201.4336936</v>
      </c>
      <c r="CN148" s="77">
        <f>IF(INDEX([2]pivotTable!AO$310:AO$615,MATCH(totalExpenditure!$A148,[2]pivotTable!$A$310:$A$615,0))/100*INDEX(gDP!BD$6:BD$271,MATCH(totalExpenditure!$A148,gDP!$B$6:$B$271))=0,"",INDEX([2]pivotTable!AO$310:AO$615,MATCH(totalExpenditure!$A148,[2]pivotTable!$A$310:$A$615,0))/100*INDEX(gDP!BD$6:BD$271,MATCH(totalExpenditure!$A148,gDP!$B$6:$B$271)))</f>
        <v>1610796904.8483155</v>
      </c>
      <c r="CO148" s="77">
        <f>IF(INDEX([2]pivotTable!AP$310:AP$615,MATCH(totalExpenditure!$A148,[2]pivotTable!$A$310:$A$615,0))/100*INDEX(gDP!BE$6:BE$271,MATCH(totalExpenditure!$A148,gDP!$B$6:$B$271))=0,"",INDEX([2]pivotTable!AP$310:AP$615,MATCH(totalExpenditure!$A148,[2]pivotTable!$A$310:$A$615,0))/100*INDEX(gDP!BE$6:BE$271,MATCH(totalExpenditure!$A148,gDP!$B$6:$B$271)))</f>
        <v>1511046391.0600257</v>
      </c>
      <c r="CP148" s="77">
        <f>IF(INDEX([2]pivotTable!AQ$310:AQ$615,MATCH(totalExpenditure!$A148,[2]pivotTable!$A$310:$A$615,0))/100*INDEX(gDP!BF$6:BF$271,MATCH(totalExpenditure!$A148,gDP!$B$6:$B$271))=0,"",INDEX([2]pivotTable!AQ$310:AQ$615,MATCH(totalExpenditure!$A148,[2]pivotTable!$A$310:$A$615,0))/100*INDEX(gDP!BF$6:BF$271,MATCH(totalExpenditure!$A148,gDP!$B$6:$B$271)))</f>
        <v>1516663494.4266527</v>
      </c>
      <c r="CQ148" s="77">
        <f>IF(INDEX([2]pivotTable!AR$310:AR$615,MATCH(totalExpenditure!$A148,[2]pivotTable!$A$310:$A$615,0))/100*INDEX(gDP!BG$6:BG$271,MATCH(totalExpenditure!$A148,gDP!$B$6:$B$271))=0,"",INDEX([2]pivotTable!AR$310:AR$615,MATCH(totalExpenditure!$A148,[2]pivotTable!$A$310:$A$615,0))/100*INDEX(gDP!BG$6:BG$271,MATCH(totalExpenditure!$A148,gDP!$B$6:$B$271)))</f>
        <v>1601610766.5417025</v>
      </c>
      <c r="CR148" s="77">
        <f>IF(INDEX([2]pivotTable!AS$310:AS$615,MATCH(totalExpenditure!$A148,[2]pivotTable!$A$310:$A$615,0))/100*INDEX(gDP!BH$6:BH$271,MATCH(totalExpenditure!$A148,gDP!$B$6:$B$271))=0,"",INDEX([2]pivotTable!AS$310:AS$615,MATCH(totalExpenditure!$A148,[2]pivotTable!$A$310:$A$615,0))/100*INDEX(gDP!BH$6:BH$271,MATCH(totalExpenditure!$A148,gDP!$B$6:$B$271)))</f>
        <v>1342511280.2285812</v>
      </c>
      <c r="CS148" s="77">
        <f>IF(INDEX([2]pivotTable!AT$310:AT$615,MATCH(totalExpenditure!$A148,[2]pivotTable!$A$310:$A$615,0))/100*INDEX(gDP!BI$6:BI$271,MATCH(totalExpenditure!$A148,gDP!$B$6:$B$271))=0,"",INDEX([2]pivotTable!AT$310:AT$615,MATCH(totalExpenditure!$A148,[2]pivotTable!$A$310:$A$615,0))/100*INDEX(gDP!BI$6:BI$271,MATCH(totalExpenditure!$A148,gDP!$B$6:$B$271)))</f>
        <v>1261286162.6580734</v>
      </c>
      <c r="CT148" s="77">
        <f>IF(INDEX([2]pivotTable!AU$310:AU$615,MATCH(totalExpenditure!$A148,[2]pivotTable!$A$310:$A$615,0))/100*INDEX(gDP!BJ$6:BJ$271,MATCH(totalExpenditure!$A148,gDP!$B$6:$B$271))=0,"",INDEX([2]pivotTable!AU$310:AU$615,MATCH(totalExpenditure!$A148,[2]pivotTable!$A$310:$A$615,0))/100*INDEX(gDP!BJ$6:BJ$271,MATCH(totalExpenditure!$A148,gDP!$B$6:$B$271)))</f>
        <v>1404106865.7943349</v>
      </c>
      <c r="CU148" s="77">
        <f>IF(INDEX([2]pivotTable!AV$310:AV$615,MATCH(totalExpenditure!$A148,[2]pivotTable!$A$310:$A$615,0))/100*INDEX(gDP!BK$6:BK$271,MATCH(totalExpenditure!$A148,gDP!$B$6:$B$271))=0,"",INDEX([2]pivotTable!AV$310:AV$615,MATCH(totalExpenditure!$A148,[2]pivotTable!$A$310:$A$615,0))/100*INDEX(gDP!BK$6:BK$271,MATCH(totalExpenditure!$A148,gDP!$B$6:$B$271)))</f>
        <v>1472788672.6187849</v>
      </c>
      <c r="CV148" s="77">
        <f>IF(INDEX([2]pivotTable!AW$310:AW$615,MATCH(totalExpenditure!$A148,[2]pivotTable!$A$310:$A$615,0))/100*INDEX(gDP!BL$6:BL$271,MATCH(totalExpenditure!$A148,gDP!$B$6:$B$271))=0,"",INDEX([2]pivotTable!AW$310:AW$615,MATCH(totalExpenditure!$A148,[2]pivotTable!$A$310:$A$615,0))/100*INDEX(gDP!BL$6:BL$271,MATCH(totalExpenditure!$A148,gDP!$B$6:$B$271)))</f>
        <v>1523677179.6312454</v>
      </c>
      <c r="CW148" s="77">
        <f>IF(INDEX([2]pivotTable!AX$310:AX$615,MATCH(totalExpenditure!$A148,[2]pivotTable!$A$310:$A$615,0))/100*INDEX(gDP!BM$6:BM$271,MATCH(totalExpenditure!$A148,gDP!$B$6:$B$271))=0,"",INDEX([2]pivotTable!AX$310:AX$615,MATCH(totalExpenditure!$A148,[2]pivotTable!$A$310:$A$615,0))/100*INDEX(gDP!BM$6:BM$271,MATCH(totalExpenditure!$A148,gDP!$B$6:$B$271)))</f>
        <v>1731734267.1806989</v>
      </c>
      <c r="CX148" s="77">
        <f>IF(INDEX([2]pivotTable!AY$310:AY$615,MATCH(totalExpenditure!$A148,[2]pivotTable!$A$310:$A$615,0))/100*INDEX(gDP!BN$6:BN$271,MATCH(totalExpenditure!$A148,gDP!$B$6:$B$271))=0,"",INDEX([2]pivotTable!AY$310:AY$615,MATCH(totalExpenditure!$A148,[2]pivotTable!$A$310:$A$615,0))/100*INDEX(gDP!BN$6:BN$271,MATCH(totalExpenditure!$A148,gDP!$B$6:$B$271)))</f>
        <v>1736772278.4300253</v>
      </c>
      <c r="CY148" s="77" t="str">
        <f>IF(INDEX([2]pivotTable!AZ$310:AZ$615,MATCH(totalExpenditure!$A148,[2]pivotTable!$A$310:$A$615,0))/100*INDEX(gDP!BO$6:BO$271,MATCH(totalExpenditure!$A148,gDP!$B$6:$B$271))=0,"",INDEX([2]pivotTable!AZ$310:AZ$615,MATCH(totalExpenditure!$A148,[2]pivotTable!$A$310:$A$615,0))/100*INDEX(gDP!BO$6:BO$271,MATCH(totalExpenditure!$A148,gDP!$B$6:$B$271)))</f>
        <v/>
      </c>
      <c r="CZ148" s="77" t="str">
        <f>IF(B148="","",IF(BA148="","",B148-B148+INDEX(gDP!Q$6:Q$271,MATCH(totalExpenditure!$A148,gDP!$B$6:$B$271))))</f>
        <v/>
      </c>
      <c r="DA148" s="77" t="str">
        <f>IF(C148="","",IF(BB148="","",C148-C148+INDEX(gDP!R$6:R$271,MATCH(totalExpenditure!$A148,gDP!$B$6:$B$271))))</f>
        <v/>
      </c>
      <c r="DB148" s="77" t="str">
        <f>IF(D148="","",IF(BC148="","",D148-D148+INDEX(gDP!S$6:S$271,MATCH(totalExpenditure!$A148,gDP!$B$6:$B$271))))</f>
        <v/>
      </c>
      <c r="DC148" s="77" t="str">
        <f>IF(E148="","",IF(BD148="","",E148-E148+INDEX(gDP!T$6:T$271,MATCH(totalExpenditure!$A148,gDP!$B$6:$B$271))))</f>
        <v/>
      </c>
      <c r="DD148" s="77" t="str">
        <f>IF(F148="","",IF(BE148="","",F148-F148+INDEX(gDP!U$6:U$271,MATCH(totalExpenditure!$A148,gDP!$B$6:$B$271))))</f>
        <v/>
      </c>
      <c r="DE148" s="77" t="str">
        <f>IF(G148="","",IF(BF148="","",G148-G148+INDEX(gDP!V$6:V$271,MATCH(totalExpenditure!$A148,gDP!$B$6:$B$271))))</f>
        <v/>
      </c>
      <c r="DF148" s="77" t="str">
        <f>IF(H148="","",IF(BG148="","",H148-H148+INDEX(gDP!W$6:W$271,MATCH(totalExpenditure!$A148,gDP!$B$6:$B$271))))</f>
        <v/>
      </c>
      <c r="DG148" s="77" t="str">
        <f>IF(I148="","",IF(BH148="","",I148-I148+INDEX(gDP!X$6:X$271,MATCH(totalExpenditure!$A148,gDP!$B$6:$B$271))))</f>
        <v/>
      </c>
      <c r="DH148" s="77" t="str">
        <f>IF(J148="","",IF(BI148="","",J148-J148+INDEX(gDP!Y$6:Y$271,MATCH(totalExpenditure!$A148,gDP!$B$6:$B$271))))</f>
        <v/>
      </c>
      <c r="DI148" s="77" t="str">
        <f>IF(K148="","",IF(BJ148="","",K148-K148+INDEX(gDP!Z$6:Z$271,MATCH(totalExpenditure!$A148,gDP!$B$6:$B$271))))</f>
        <v/>
      </c>
      <c r="DJ148" s="77" t="str">
        <f>IF(L148="","",IF(BK148="","",L148-L148+INDEX(gDP!AA$6:AA$271,MATCH(totalExpenditure!$A148,gDP!$B$6:$B$271))))</f>
        <v/>
      </c>
      <c r="DK148" s="77" t="str">
        <f>IF(M148="","",IF(BL148="","",M148-M148+INDEX(gDP!AB$6:AB$271,MATCH(totalExpenditure!$A148,gDP!$B$6:$B$271))))</f>
        <v/>
      </c>
      <c r="DL148" s="77" t="str">
        <f>IF(N148="","",IF(BM148="","",N148-N148+INDEX(gDP!AC$6:AC$271,MATCH(totalExpenditure!$A148,gDP!$B$6:$B$271))))</f>
        <v/>
      </c>
      <c r="DM148" s="77" t="str">
        <f>IF(O148="","",IF(BN148="","",O148-O148+INDEX(gDP!AD$6:AD$271,MATCH(totalExpenditure!$A148,gDP!$B$6:$B$271))))</f>
        <v/>
      </c>
      <c r="DN148" s="77" t="str">
        <f>IF(P148="","",IF(BO148="","",P148-P148+INDEX(gDP!AE$6:AE$271,MATCH(totalExpenditure!$A148,gDP!$B$6:$B$271))))</f>
        <v/>
      </c>
      <c r="DO148" s="77" t="str">
        <f>IF(Q148="","",IF(BP148="","",Q148-Q148+INDEX(gDP!AF$6:AF$271,MATCH(totalExpenditure!$A148,gDP!$B$6:$B$271))))</f>
        <v/>
      </c>
      <c r="DP148" s="77" t="str">
        <f>IF(R148="","",IF(BQ148="","",R148-R148+INDEX(gDP!AG$6:AG$271,MATCH(totalExpenditure!$A148,gDP!$B$6:$B$271))))</f>
        <v/>
      </c>
      <c r="DQ148" s="77" t="str">
        <f>IF(S148="","",IF(BR148="","",S148-S148+INDEX(gDP!AH$6:AH$271,MATCH(totalExpenditure!$A148,gDP!$B$6:$B$271))))</f>
        <v/>
      </c>
      <c r="DR148" s="77" t="str">
        <f>IF(T148="","",IF(BS148="","",T148-T148+INDEX(gDP!AI$6:AI$271,MATCH(totalExpenditure!$A148,gDP!$B$6:$B$271))))</f>
        <v/>
      </c>
      <c r="DS148" s="77" t="str">
        <f>IF(U148="","",IF(BT148="","",U148-U148+INDEX(gDP!AJ$6:AJ$271,MATCH(totalExpenditure!$A148,gDP!$B$6:$B$271))))</f>
        <v/>
      </c>
      <c r="DT148" s="77" t="str">
        <f>IF(V148="","",IF(BU148="","",V148-V148+INDEX(gDP!AK$6:AK$271,MATCH(totalExpenditure!$A148,gDP!$B$6:$B$271))))</f>
        <v/>
      </c>
      <c r="DU148" s="77" t="str">
        <f>IF(W148="","",IF(BV148="","",W148-W148+INDEX(gDP!AL$6:AL$271,MATCH(totalExpenditure!$A148,gDP!$B$6:$B$271))))</f>
        <v/>
      </c>
      <c r="DV148" s="77" t="str">
        <f>IF(X148="","",IF(BW148="","",X148-X148+INDEX(gDP!AM$6:AM$271,MATCH(totalExpenditure!$A148,gDP!$B$6:$B$271))))</f>
        <v/>
      </c>
      <c r="DW148" s="77">
        <f>IF(Y148="","",IF(BX148="","",Y148-Y148+INDEX(gDP!AN$6:AN$271,MATCH(totalExpenditure!$A148,gDP!$B$6:$B$271))))</f>
        <v>7867140395.3370504</v>
      </c>
      <c r="DX148" s="77">
        <f>IF(Z148="","",IF(BY148="","",Z148-Z148+INDEX(gDP!AO$6:AO$271,MATCH(totalExpenditure!$A148,gDP!$B$6:$B$271))))</f>
        <v>8382519637.4622402</v>
      </c>
      <c r="DY148" s="77">
        <f>IF(AA148="","",IF(BZ148="","",AA148-AA148+INDEX(gDP!AP$6:AP$271,MATCH(totalExpenditure!$A148,gDP!$B$6:$B$271))))</f>
        <v>10118631851.5322</v>
      </c>
      <c r="DZ148" s="77">
        <f>IF(AB148="","",IF(CA148="","",AB148-AB148+INDEX(gDP!AQ$6:AQ$271,MATCH(totalExpenditure!$A148,gDP!$B$6:$B$271))))</f>
        <v>11239547690.9797</v>
      </c>
      <c r="EA148" s="77">
        <f>IF(AC148="","",IF(CB148="","",AC148-AC148+INDEX(gDP!AR$6:AR$271,MATCH(totalExpenditure!$A148,gDP!$B$6:$B$271))))</f>
        <v>10971583944.7561</v>
      </c>
      <c r="EB148" s="77">
        <f>IF(AD148="","",IF(CC148="","",AD148-AD148+INDEX(gDP!AS$6:AS$271,MATCH(totalExpenditure!$A148,gDP!$B$6:$B$271))))</f>
        <v>11524776866.637899</v>
      </c>
      <c r="EC148" s="77">
        <f>IF(AE148="","",IF(CD148="","",AE148-AE148+INDEX(gDP!AT$6:AT$271,MATCH(totalExpenditure!$A148,gDP!$B$6:$B$271))))</f>
        <v>12237388001.7264</v>
      </c>
      <c r="ED148" s="77">
        <f>IF(AF148="","",IF(CE148="","",AF148-AF148+INDEX(gDP!AU$6:AU$271,MATCH(totalExpenditure!$A148,gDP!$B$6:$B$271))))</f>
        <v>14259781159.0119</v>
      </c>
      <c r="EE148" s="77">
        <f>IF(AG148="","",IF(CF148="","",AG148-AG148+INDEX(gDP!AV$6:AV$271,MATCH(totalExpenditure!$A148,gDP!$B$6:$B$271))))</f>
        <v>18781721376.198502</v>
      </c>
      <c r="EF148" s="77">
        <f>IF(AH148="","",IF(CG148="","",AH148-AH148+INDEX(gDP!AW$6:AW$271,MATCH(totalExpenditure!$A148,gDP!$B$6:$B$271))))</f>
        <v>22627507451.5648</v>
      </c>
      <c r="EG148" s="77">
        <f>IF(AI148="","",IF(CH148="","",AI148-AI148+INDEX(gDP!AX$6:AX$271,MATCH(totalExpenditure!$A148,gDP!$B$6:$B$271))))</f>
        <v>26097677571.837299</v>
      </c>
      <c r="EH148" s="77">
        <f>IF(AJ148="","",IF(CI148="","",AJ148-AJ148+INDEX(gDP!AY$6:AY$271,MATCH(totalExpenditure!$A148,gDP!$B$6:$B$271))))</f>
        <v>30183575103.526199</v>
      </c>
      <c r="EI148" s="77">
        <f>IF(AK148="","",IF(CJ148="","",AK148-AK148+INDEX(gDP!AZ$6:AZ$271,MATCH(totalExpenditure!$A148,gDP!$B$6:$B$271))))</f>
        <v>39697891351.9431</v>
      </c>
      <c r="EJ148" s="77">
        <f>IF(AL148="","",IF(CK148="","",AL148-AL148+INDEX(gDP!BA$6:BA$271,MATCH(totalExpenditure!$A148,gDP!$B$6:$B$271))))</f>
        <v>47797551587.882301</v>
      </c>
      <c r="EK148" s="77">
        <f>IF(AM148="","",IF(CL148="","",AM148-AM148+INDEX(gDP!BB$6:BB$271,MATCH(totalExpenditure!$A148,gDP!$B$6:$B$271))))</f>
        <v>37388122046.149597</v>
      </c>
      <c r="EL148" s="77">
        <f>IF(AN148="","",IF(CM148="","",AN148-AN148+INDEX(gDP!BC$6:BC$271,MATCH(totalExpenditure!$A148,gDP!$B$6:$B$271))))</f>
        <v>37128694028.242996</v>
      </c>
      <c r="EM148" s="77">
        <f>IF(AO148="","",IF(CN148="","",AO148-AO148+INDEX(gDP!BD$6:BD$271,MATCH(totalExpenditure!$A148,gDP!$B$6:$B$271))))</f>
        <v>43535051482.386902</v>
      </c>
      <c r="EN148" s="77">
        <f>IF(AP148="","",IF(CO148="","",AP148-AP148+INDEX(gDP!BE$6:BE$271,MATCH(totalExpenditure!$A148,gDP!$B$6:$B$271))))</f>
        <v>42927454291.477997</v>
      </c>
      <c r="EO148" s="77">
        <f>IF(AQ148="","",IF(CP148="","",AQ148-AQ148+INDEX(gDP!BF$6:BF$271,MATCH(totalExpenditure!$A148,gDP!$B$6:$B$271))))</f>
        <v>46523420074.437202</v>
      </c>
      <c r="EP148" s="77">
        <f>IF(AR148="","",IF(CQ148="","",AR148-AR148+INDEX(gDP!BG$6:BG$271,MATCH(totalExpenditure!$A148,gDP!$B$6:$B$271))))</f>
        <v>48533659592.172798</v>
      </c>
      <c r="EQ148" s="77">
        <f>IF(AS148="","",IF(CR148="","",AS148-AS148+INDEX(gDP!BH$6:BH$271,MATCH(totalExpenditure!$A148,gDP!$B$6:$B$271))))</f>
        <v>41435533340.388298</v>
      </c>
      <c r="ER148" s="77">
        <f>IF(AT148="","",IF(CS148="","",AT148-AT148+INDEX(gDP!BI$6:BI$271,MATCH(totalExpenditure!$A148,gDP!$B$6:$B$271))))</f>
        <v>43047309305.736298</v>
      </c>
      <c r="ES148" s="77">
        <f>IF(AU148="","",IF(CT148="","",AU148-AU148+INDEX(gDP!BJ$6:BJ$271,MATCH(totalExpenditure!$A148,gDP!$B$6:$B$271))))</f>
        <v>47758736931.780098</v>
      </c>
      <c r="ET148" s="77">
        <f>IF(AV148="","",IF(CU148="","",AV148-AV148+INDEX(gDP!BK$6:BK$271,MATCH(totalExpenditure!$A148,gDP!$B$6:$B$271))))</f>
        <v>53751411409.444702</v>
      </c>
      <c r="EU148" s="77">
        <f>IF(AW148="","",IF(CV148="","",AW148-AW148+INDEX(gDP!BL$6:BL$271,MATCH(totalExpenditure!$A148,gDP!$B$6:$B$271))))</f>
        <v>54808531641.411697</v>
      </c>
      <c r="EV148" s="77">
        <f>IF(AX148="","",IF(CW148="","",AX148-AX148+INDEX(gDP!BM$6:BM$271,MATCH(totalExpenditure!$A148,gDP!$B$6:$B$271))))</f>
        <v>56964942999.365097</v>
      </c>
      <c r="EW148" s="77">
        <f>IF(AY148="","",IF(CX148="","",AY148-AY148+INDEX(gDP!BN$6:BN$271,MATCH(totalExpenditure!$A148,gDP!$B$6:$B$271))))</f>
        <v>66798933785.770203</v>
      </c>
      <c r="EX148" s="77" t="str">
        <f>IF(AZ148="","",IF(CY148="","",AZ148-AZ148+INDEX(gDP!BO$6:BO$271,MATCH(totalExpenditure!$A148,gDP!$B$6:$B$271))))</f>
        <v/>
      </c>
    </row>
    <row r="149" spans="1:154" x14ac:dyDescent="0.35">
      <c r="A149" t="s">
        <v>507</v>
      </c>
      <c r="B149" s="77" t="str">
        <f>IF(INDEX([2]pivotTable!B$3:B$308,MATCH(totalExpenditure!$A149,[2]pivotTable!$A$3:$A$308,0))/100*INDEX(gDP!Q$6:Q$271,MATCH(totalExpenditure!$A149,gDP!$B$6:$B$271))=0,"",INDEX([2]pivotTable!B$3:B$308,MATCH(totalExpenditure!$A149,[2]pivotTable!$A$3:$A$308,0))/100*INDEX(gDP!Q$6:Q$271,MATCH(totalExpenditure!$A149,gDP!$B$6:$B$271)))</f>
        <v/>
      </c>
      <c r="C149" s="77" t="str">
        <f>IF(INDEX([2]pivotTable!C$3:C$308,MATCH(totalExpenditure!$A149,[2]pivotTable!$A$3:$A$308,0))/100*INDEX(gDP!R$6:R$271,MATCH(totalExpenditure!$A149,gDP!$B$6:$B$271))=0,"",INDEX([2]pivotTable!C$3:C$308,MATCH(totalExpenditure!$A149,[2]pivotTable!$A$3:$A$308,0))/100*INDEX(gDP!R$6:R$271,MATCH(totalExpenditure!$A149,gDP!$B$6:$B$271)))</f>
        <v/>
      </c>
      <c r="D149" s="77" t="str">
        <f>IF(INDEX([2]pivotTable!D$3:D$308,MATCH(totalExpenditure!$A149,[2]pivotTable!$A$3:$A$308,0))/100*INDEX(gDP!S$6:S$271,MATCH(totalExpenditure!$A149,gDP!$B$6:$B$271))=0,"",INDEX([2]pivotTable!D$3:D$308,MATCH(totalExpenditure!$A149,[2]pivotTable!$A$3:$A$308,0))/100*INDEX(gDP!S$6:S$271,MATCH(totalExpenditure!$A149,gDP!$B$6:$B$271)))</f>
        <v/>
      </c>
      <c r="E149" s="77" t="str">
        <f>IF(INDEX([2]pivotTable!E$3:E$308,MATCH(totalExpenditure!$A149,[2]pivotTable!$A$3:$A$308,0))/100*INDEX(gDP!T$6:T$271,MATCH(totalExpenditure!$A149,gDP!$B$6:$B$271))=0,"",INDEX([2]pivotTable!E$3:E$308,MATCH(totalExpenditure!$A149,[2]pivotTable!$A$3:$A$308,0))/100*INDEX(gDP!T$6:T$271,MATCH(totalExpenditure!$A149,gDP!$B$6:$B$271)))</f>
        <v/>
      </c>
      <c r="F149" s="77" t="str">
        <f>IF(INDEX([2]pivotTable!F$3:F$308,MATCH(totalExpenditure!$A149,[2]pivotTable!$A$3:$A$308,0))/100*INDEX(gDP!U$6:U$271,MATCH(totalExpenditure!$A149,gDP!$B$6:$B$271))=0,"",INDEX([2]pivotTable!F$3:F$308,MATCH(totalExpenditure!$A149,[2]pivotTable!$A$3:$A$308,0))/100*INDEX(gDP!U$6:U$271,MATCH(totalExpenditure!$A149,gDP!$B$6:$B$271)))</f>
        <v/>
      </c>
      <c r="G149" s="77" t="str">
        <f>IF(INDEX([2]pivotTable!G$3:G$308,MATCH(totalExpenditure!$A149,[2]pivotTable!$A$3:$A$308,0))/100*INDEX(gDP!V$6:V$271,MATCH(totalExpenditure!$A149,gDP!$B$6:$B$271))=0,"",INDEX([2]pivotTable!G$3:G$308,MATCH(totalExpenditure!$A149,[2]pivotTable!$A$3:$A$308,0))/100*INDEX(gDP!V$6:V$271,MATCH(totalExpenditure!$A149,gDP!$B$6:$B$271)))</f>
        <v/>
      </c>
      <c r="H149" s="77" t="str">
        <f>IF(INDEX([2]pivotTable!H$3:H$308,MATCH(totalExpenditure!$A149,[2]pivotTable!$A$3:$A$308,0))/100*INDEX(gDP!W$6:W$271,MATCH(totalExpenditure!$A149,gDP!$B$6:$B$271))=0,"",INDEX([2]pivotTable!H$3:H$308,MATCH(totalExpenditure!$A149,[2]pivotTable!$A$3:$A$308,0))/100*INDEX(gDP!W$6:W$271,MATCH(totalExpenditure!$A149,gDP!$B$6:$B$271)))</f>
        <v/>
      </c>
      <c r="I149" s="77" t="str">
        <f>IF(INDEX([2]pivotTable!I$3:I$308,MATCH(totalExpenditure!$A149,[2]pivotTable!$A$3:$A$308,0))/100*INDEX(gDP!X$6:X$271,MATCH(totalExpenditure!$A149,gDP!$B$6:$B$271))=0,"",INDEX([2]pivotTable!I$3:I$308,MATCH(totalExpenditure!$A149,[2]pivotTable!$A$3:$A$308,0))/100*INDEX(gDP!X$6:X$271,MATCH(totalExpenditure!$A149,gDP!$B$6:$B$271)))</f>
        <v/>
      </c>
      <c r="J149" s="77" t="str">
        <f>IF(INDEX([2]pivotTable!J$3:J$308,MATCH(totalExpenditure!$A149,[2]pivotTable!$A$3:$A$308,0))/100*INDEX(gDP!Y$6:Y$271,MATCH(totalExpenditure!$A149,gDP!$B$6:$B$271))=0,"",INDEX([2]pivotTable!J$3:J$308,MATCH(totalExpenditure!$A149,[2]pivotTable!$A$3:$A$308,0))/100*INDEX(gDP!Y$6:Y$271,MATCH(totalExpenditure!$A149,gDP!$B$6:$B$271)))</f>
        <v/>
      </c>
      <c r="K149" s="77" t="str">
        <f>IF(INDEX([2]pivotTable!K$3:K$308,MATCH(totalExpenditure!$A149,[2]pivotTable!$A$3:$A$308,0))/100*INDEX(gDP!Z$6:Z$271,MATCH(totalExpenditure!$A149,gDP!$B$6:$B$271))=0,"",INDEX([2]pivotTable!K$3:K$308,MATCH(totalExpenditure!$A149,[2]pivotTable!$A$3:$A$308,0))/100*INDEX(gDP!Z$6:Z$271,MATCH(totalExpenditure!$A149,gDP!$B$6:$B$271)))</f>
        <v/>
      </c>
      <c r="L149" s="77" t="str">
        <f>IF(INDEX([2]pivotTable!L$3:L$308,MATCH(totalExpenditure!$A149,[2]pivotTable!$A$3:$A$308,0))/100*INDEX(gDP!AA$6:AA$271,MATCH(totalExpenditure!$A149,gDP!$B$6:$B$271))=0,"",INDEX([2]pivotTable!L$3:L$308,MATCH(totalExpenditure!$A149,[2]pivotTable!$A$3:$A$308,0))/100*INDEX(gDP!AA$6:AA$271,MATCH(totalExpenditure!$A149,gDP!$B$6:$B$271)))</f>
        <v/>
      </c>
      <c r="M149" s="77" t="str">
        <f>IF(INDEX([2]pivotTable!M$3:M$308,MATCH(totalExpenditure!$A149,[2]pivotTable!$A$3:$A$308,0))/100*INDEX(gDP!AB$6:AB$271,MATCH(totalExpenditure!$A149,gDP!$B$6:$B$271))=0,"",INDEX([2]pivotTable!M$3:M$308,MATCH(totalExpenditure!$A149,[2]pivotTable!$A$3:$A$308,0))/100*INDEX(gDP!AB$6:AB$271,MATCH(totalExpenditure!$A149,gDP!$B$6:$B$271)))</f>
        <v/>
      </c>
      <c r="N149" s="77" t="str">
        <f>IF(INDEX([2]pivotTable!N$3:N$308,MATCH(totalExpenditure!$A149,[2]pivotTable!$A$3:$A$308,0))/100*INDEX(gDP!AC$6:AC$271,MATCH(totalExpenditure!$A149,gDP!$B$6:$B$271))=0,"",INDEX([2]pivotTable!N$3:N$308,MATCH(totalExpenditure!$A149,[2]pivotTable!$A$3:$A$308,0))/100*INDEX(gDP!AC$6:AC$271,MATCH(totalExpenditure!$A149,gDP!$B$6:$B$271)))</f>
        <v/>
      </c>
      <c r="O149" s="77" t="str">
        <f>IF(INDEX([2]pivotTable!O$3:O$308,MATCH(totalExpenditure!$A149,[2]pivotTable!$A$3:$A$308,0))/100*INDEX(gDP!AD$6:AD$271,MATCH(totalExpenditure!$A149,gDP!$B$6:$B$271))=0,"",INDEX([2]pivotTable!O$3:O$308,MATCH(totalExpenditure!$A149,[2]pivotTable!$A$3:$A$308,0))/100*INDEX(gDP!AD$6:AD$271,MATCH(totalExpenditure!$A149,gDP!$B$6:$B$271)))</f>
        <v/>
      </c>
      <c r="P149" s="77" t="str">
        <f>IF(INDEX([2]pivotTable!P$3:P$308,MATCH(totalExpenditure!$A149,[2]pivotTable!$A$3:$A$308,0))/100*INDEX(gDP!AE$6:AE$271,MATCH(totalExpenditure!$A149,gDP!$B$6:$B$271))=0,"",INDEX([2]pivotTable!P$3:P$308,MATCH(totalExpenditure!$A149,[2]pivotTable!$A$3:$A$308,0))/100*INDEX(gDP!AE$6:AE$271,MATCH(totalExpenditure!$A149,gDP!$B$6:$B$271)))</f>
        <v/>
      </c>
      <c r="Q149" s="77" t="str">
        <f>IF(INDEX([2]pivotTable!Q$3:Q$308,MATCH(totalExpenditure!$A149,[2]pivotTable!$A$3:$A$308,0))/100*INDEX(gDP!AF$6:AF$271,MATCH(totalExpenditure!$A149,gDP!$B$6:$B$271))=0,"",INDEX([2]pivotTable!Q$3:Q$308,MATCH(totalExpenditure!$A149,[2]pivotTable!$A$3:$A$308,0))/100*INDEX(gDP!AF$6:AF$271,MATCH(totalExpenditure!$A149,gDP!$B$6:$B$271)))</f>
        <v/>
      </c>
      <c r="R149" s="77" t="str">
        <f>IF(INDEX([2]pivotTable!R$3:R$308,MATCH(totalExpenditure!$A149,[2]pivotTable!$A$3:$A$308,0))/100*INDEX(gDP!AG$6:AG$271,MATCH(totalExpenditure!$A149,gDP!$B$6:$B$271))=0,"",INDEX([2]pivotTable!R$3:R$308,MATCH(totalExpenditure!$A149,[2]pivotTable!$A$3:$A$308,0))/100*INDEX(gDP!AG$6:AG$271,MATCH(totalExpenditure!$A149,gDP!$B$6:$B$271)))</f>
        <v/>
      </c>
      <c r="S149" s="77" t="str">
        <f>IF(INDEX([2]pivotTable!S$3:S$308,MATCH(totalExpenditure!$A149,[2]pivotTable!$A$3:$A$308,0))/100*INDEX(gDP!AH$6:AH$271,MATCH(totalExpenditure!$A149,gDP!$B$6:$B$271))=0,"",INDEX([2]pivotTable!S$3:S$308,MATCH(totalExpenditure!$A149,[2]pivotTable!$A$3:$A$308,0))/100*INDEX(gDP!AH$6:AH$271,MATCH(totalExpenditure!$A149,gDP!$B$6:$B$271)))</f>
        <v/>
      </c>
      <c r="T149" s="77">
        <f>IF(INDEX([2]pivotTable!T$3:T$308,MATCH(totalExpenditure!$A149,[2]pivotTable!$A$3:$A$308,0))/100*INDEX(gDP!AI$6:AI$271,MATCH(totalExpenditure!$A149,gDP!$B$6:$B$271))=0,"",INDEX([2]pivotTable!T$3:T$308,MATCH(totalExpenditure!$A149,[2]pivotTable!$A$3:$A$308,0))/100*INDEX(gDP!AI$6:AI$271,MATCH(totalExpenditure!$A149,gDP!$B$6:$B$271)))</f>
        <v>186570375.66393092</v>
      </c>
      <c r="U149" s="77">
        <f>IF(INDEX([2]pivotTable!U$3:U$308,MATCH(totalExpenditure!$A149,[2]pivotTable!$A$3:$A$308,0))/100*INDEX(gDP!AJ$6:AJ$271,MATCH(totalExpenditure!$A149,gDP!$B$6:$B$271))=0,"",INDEX([2]pivotTable!U$3:U$308,MATCH(totalExpenditure!$A149,[2]pivotTable!$A$3:$A$308,0))/100*INDEX(gDP!AJ$6:AJ$271,MATCH(totalExpenditure!$A149,gDP!$B$6:$B$271)))</f>
        <v>188145388.3047848</v>
      </c>
      <c r="V149" s="77">
        <f>IF(INDEX([2]pivotTable!V$3:V$308,MATCH(totalExpenditure!$A149,[2]pivotTable!$A$3:$A$308,0))/100*INDEX(gDP!AK$6:AK$271,MATCH(totalExpenditure!$A149,gDP!$B$6:$B$271))=0,"",INDEX([2]pivotTable!V$3:V$308,MATCH(totalExpenditure!$A149,[2]pivotTable!$A$3:$A$308,0))/100*INDEX(gDP!AK$6:AK$271,MATCH(totalExpenditure!$A149,gDP!$B$6:$B$271)))</f>
        <v>162946377.66624841</v>
      </c>
      <c r="W149" s="77">
        <f>IF(INDEX([2]pivotTable!W$3:W$308,MATCH(totalExpenditure!$A149,[2]pivotTable!$A$3:$A$308,0))/100*INDEX(gDP!AL$6:AL$271,MATCH(totalExpenditure!$A149,gDP!$B$6:$B$271))=0,"",INDEX([2]pivotTable!W$3:W$308,MATCH(totalExpenditure!$A149,[2]pivotTable!$A$3:$A$308,0))/100*INDEX(gDP!AL$6:AL$271,MATCH(totalExpenditure!$A149,gDP!$B$6:$B$271)))</f>
        <v>162440316.46455199</v>
      </c>
      <c r="X149" s="77">
        <f>IF(INDEX([2]pivotTable!X$3:X$308,MATCH(totalExpenditure!$A149,[2]pivotTable!$A$3:$A$308,0))/100*INDEX(gDP!AM$6:AM$271,MATCH(totalExpenditure!$A149,gDP!$B$6:$B$271))=0,"",INDEX([2]pivotTable!X$3:X$308,MATCH(totalExpenditure!$A149,[2]pivotTable!$A$3:$A$308,0))/100*INDEX(gDP!AM$6:AM$271,MATCH(totalExpenditure!$A149,gDP!$B$6:$B$271)))</f>
        <v>178788168.79672045</v>
      </c>
      <c r="Y149" s="77">
        <f>IF(INDEX([2]pivotTable!Y$3:Y$308,MATCH(totalExpenditure!$A149,[2]pivotTable!$A$3:$A$308,0))/100*INDEX(gDP!AN$6:AN$271,MATCH(totalExpenditure!$A149,gDP!$B$6:$B$271))=0,"",INDEX([2]pivotTable!Y$3:Y$308,MATCH(totalExpenditure!$A149,[2]pivotTable!$A$3:$A$308,0))/100*INDEX(gDP!AN$6:AN$271,MATCH(totalExpenditure!$A149,gDP!$B$6:$B$271)))</f>
        <v>258578363.9846743</v>
      </c>
      <c r="Z149" s="77">
        <f>IF(INDEX([2]pivotTable!Z$3:Z$308,MATCH(totalExpenditure!$A149,[2]pivotTable!$A$3:$A$308,0))/100*INDEX(gDP!AO$6:AO$271,MATCH(totalExpenditure!$A149,gDP!$B$6:$B$271))=0,"",INDEX([2]pivotTable!Z$3:Z$308,MATCH(totalExpenditure!$A149,[2]pivotTable!$A$3:$A$308,0))/100*INDEX(gDP!AO$6:AO$271,MATCH(totalExpenditure!$A149,gDP!$B$6:$B$271)))</f>
        <v>254922838.82736206</v>
      </c>
      <c r="AA149" s="77">
        <f>IF(INDEX([2]pivotTable!AA$3:AA$308,MATCH(totalExpenditure!$A149,[2]pivotTable!$A$3:$A$308,0))/100*INDEX(gDP!AP$6:AP$271,MATCH(totalExpenditure!$A149,gDP!$B$6:$B$271))=0,"",INDEX([2]pivotTable!AA$3:AA$308,MATCH(totalExpenditure!$A149,[2]pivotTable!$A$3:$A$308,0))/100*INDEX(gDP!AP$6:AP$271,MATCH(totalExpenditure!$A149,gDP!$B$6:$B$271)))</f>
        <v>246504336.94181359</v>
      </c>
      <c r="AB149" s="77">
        <f>IF(INDEX([2]pivotTable!AB$3:AB$308,MATCH(totalExpenditure!$A149,[2]pivotTable!$A$3:$A$308,0))/100*INDEX(gDP!AQ$6:AQ$271,MATCH(totalExpenditure!$A149,gDP!$B$6:$B$271))=0,"",INDEX([2]pivotTable!AB$3:AB$308,MATCH(totalExpenditure!$A149,[2]pivotTable!$A$3:$A$308,0))/100*INDEX(gDP!AQ$6:AQ$271,MATCH(totalExpenditure!$A149,gDP!$B$6:$B$271)))</f>
        <v>241800640.14225361</v>
      </c>
      <c r="AC149" s="77">
        <f>IF(INDEX([2]pivotTable!AC$3:AC$308,MATCH(totalExpenditure!$A149,[2]pivotTable!$A$3:$A$308,0))/100*INDEX(gDP!AR$6:AR$271,MATCH(totalExpenditure!$A149,gDP!$B$6:$B$271))=0,"",INDEX([2]pivotTable!AC$3:AC$308,MATCH(totalExpenditure!$A149,[2]pivotTable!$A$3:$A$308,0))/100*INDEX(gDP!AR$6:AR$271,MATCH(totalExpenditure!$A149,gDP!$B$6:$B$271)))</f>
        <v>113876451.51397528</v>
      </c>
      <c r="AD149" s="77">
        <f>IF(INDEX([2]pivotTable!AD$3:AD$308,MATCH(totalExpenditure!$A149,[2]pivotTable!$A$3:$A$308,0))/100*INDEX(gDP!AS$6:AS$271,MATCH(totalExpenditure!$A149,gDP!$B$6:$B$271))=0,"",INDEX([2]pivotTable!AD$3:AD$308,MATCH(totalExpenditure!$A149,[2]pivotTable!$A$3:$A$308,0))/100*INDEX(gDP!AS$6:AS$271,MATCH(totalExpenditure!$A149,gDP!$B$6:$B$271)))</f>
        <v>101904878.34865727</v>
      </c>
      <c r="AE149" s="77">
        <f>IF(INDEX([2]pivotTable!AE$3:AE$308,MATCH(totalExpenditure!$A149,[2]pivotTable!$A$3:$A$308,0))/100*INDEX(gDP!AT$6:AT$271,MATCH(totalExpenditure!$A149,gDP!$B$6:$B$271))=0,"",INDEX([2]pivotTable!AE$3:AE$308,MATCH(totalExpenditure!$A149,[2]pivotTable!$A$3:$A$308,0))/100*INDEX(gDP!AT$6:AT$271,MATCH(totalExpenditure!$A149,gDP!$B$6:$B$271)))</f>
        <v>119770188.73810314</v>
      </c>
      <c r="AF149" s="77">
        <f>IF(INDEX([2]pivotTable!AF$3:AF$308,MATCH(totalExpenditure!$A149,[2]pivotTable!$A$3:$A$308,0))/100*INDEX(gDP!AU$6:AU$271,MATCH(totalExpenditure!$A149,gDP!$B$6:$B$271))=0,"",INDEX([2]pivotTable!AF$3:AF$308,MATCH(totalExpenditure!$A149,[2]pivotTable!$A$3:$A$308,0))/100*INDEX(gDP!AU$6:AU$271,MATCH(totalExpenditure!$A149,gDP!$B$6:$B$271)))</f>
        <v>122979133.3272606</v>
      </c>
      <c r="AG149" s="77">
        <f>IF(INDEX([2]pivotTable!AG$3:AG$308,MATCH(totalExpenditure!$A149,[2]pivotTable!$A$3:$A$308,0))/100*INDEX(gDP!AV$6:AV$271,MATCH(totalExpenditure!$A149,gDP!$B$6:$B$271))=0,"",INDEX([2]pivotTable!AG$3:AG$308,MATCH(totalExpenditure!$A149,[2]pivotTable!$A$3:$A$308,0))/100*INDEX(gDP!AV$6:AV$271,MATCH(totalExpenditure!$A149,gDP!$B$6:$B$271)))</f>
        <v>154269794.89027861</v>
      </c>
      <c r="AH149" s="77">
        <f>IF(INDEX([2]pivotTable!AH$3:AH$308,MATCH(totalExpenditure!$A149,[2]pivotTable!$A$3:$A$308,0))/100*INDEX(gDP!AW$6:AW$271,MATCH(totalExpenditure!$A149,gDP!$B$6:$B$271))=0,"",INDEX([2]pivotTable!AH$3:AH$308,MATCH(totalExpenditure!$A149,[2]pivotTable!$A$3:$A$308,0))/100*INDEX(gDP!AW$6:AW$271,MATCH(totalExpenditure!$A149,gDP!$B$6:$B$271)))</f>
        <v>182337187.72307634</v>
      </c>
      <c r="AI149" s="77">
        <f>IF(INDEX([2]pivotTable!AI$3:AI$308,MATCH(totalExpenditure!$A149,[2]pivotTable!$A$3:$A$308,0))/100*INDEX(gDP!AX$6:AX$271,MATCH(totalExpenditure!$A149,gDP!$B$6:$B$271))=0,"",INDEX([2]pivotTable!AI$3:AI$308,MATCH(totalExpenditure!$A149,[2]pivotTable!$A$3:$A$308,0))/100*INDEX(gDP!AX$6:AX$271,MATCH(totalExpenditure!$A149,gDP!$B$6:$B$271)))</f>
        <v>188361400.60239699</v>
      </c>
      <c r="AJ149" s="77">
        <f>IF(INDEX([2]pivotTable!AJ$3:AJ$308,MATCH(totalExpenditure!$A149,[2]pivotTable!$A$3:$A$308,0))/100*INDEX(gDP!AY$6:AY$271,MATCH(totalExpenditure!$A149,gDP!$B$6:$B$271))=0,"",INDEX([2]pivotTable!AJ$3:AJ$308,MATCH(totalExpenditure!$A149,[2]pivotTable!$A$3:$A$308,0))/100*INDEX(gDP!AY$6:AY$271,MATCH(totalExpenditure!$A149,gDP!$B$6:$B$271)))</f>
        <v>197386672.96189713</v>
      </c>
      <c r="AK149" s="77">
        <f>IF(INDEX([2]pivotTable!AK$3:AK$308,MATCH(totalExpenditure!$A149,[2]pivotTable!$A$3:$A$308,0))/100*INDEX(gDP!AZ$6:AZ$271,MATCH(totalExpenditure!$A149,gDP!$B$6:$B$271))=0,"",INDEX([2]pivotTable!AK$3:AK$308,MATCH(totalExpenditure!$A149,[2]pivotTable!$A$3:$A$308,0))/100*INDEX(gDP!AZ$6:AZ$271,MATCH(totalExpenditure!$A149,gDP!$B$6:$B$271)))</f>
        <v>247619526.79577854</v>
      </c>
      <c r="AL149" s="77">
        <f>IF(INDEX([2]pivotTable!AL$3:AL$308,MATCH(totalExpenditure!$A149,[2]pivotTable!$A$3:$A$308,0))/100*INDEX(gDP!BA$6:BA$271,MATCH(totalExpenditure!$A149,gDP!$B$6:$B$271))=0,"",INDEX([2]pivotTable!AL$3:AL$308,MATCH(totalExpenditure!$A149,[2]pivotTable!$A$3:$A$308,0))/100*INDEX(gDP!BA$6:BA$271,MATCH(totalExpenditure!$A149,gDP!$B$6:$B$271)))</f>
        <v>294221388.50762904</v>
      </c>
      <c r="AM149" s="77">
        <f>IF(INDEX([2]pivotTable!AM$3:AM$308,MATCH(totalExpenditure!$A149,[2]pivotTable!$A$3:$A$308,0))/100*INDEX(gDP!BB$6:BB$271,MATCH(totalExpenditure!$A149,gDP!$B$6:$B$271))=0,"",INDEX([2]pivotTable!AM$3:AM$308,MATCH(totalExpenditure!$A149,[2]pivotTable!$A$3:$A$308,0))/100*INDEX(gDP!BB$6:BB$271,MATCH(totalExpenditure!$A149,gDP!$B$6:$B$271)))</f>
        <v>326803739.38534921</v>
      </c>
      <c r="AN149" s="77">
        <f>IF(INDEX([2]pivotTable!AN$3:AN$308,MATCH(totalExpenditure!$A149,[2]pivotTable!$A$3:$A$308,0))/100*INDEX(gDP!BC$6:BC$271,MATCH(totalExpenditure!$A149,gDP!$B$6:$B$271))=0,"",INDEX([2]pivotTable!AN$3:AN$308,MATCH(totalExpenditure!$A149,[2]pivotTable!$A$3:$A$308,0))/100*INDEX(gDP!BC$6:BC$271,MATCH(totalExpenditure!$A149,gDP!$B$6:$B$271)))</f>
        <v>562139859.87416804</v>
      </c>
      <c r="AO149" s="77">
        <f>IF(INDEX([2]pivotTable!AO$3:AO$308,MATCH(totalExpenditure!$A149,[2]pivotTable!$A$3:$A$308,0))/100*INDEX(gDP!BD$6:BD$271,MATCH(totalExpenditure!$A149,gDP!$B$6:$B$271))=0,"",INDEX([2]pivotTable!AO$3:AO$308,MATCH(totalExpenditure!$A149,[2]pivotTable!$A$3:$A$308,0))/100*INDEX(gDP!BD$6:BD$271,MATCH(totalExpenditure!$A149,gDP!$B$6:$B$271)))</f>
        <v>493570250.6099624</v>
      </c>
      <c r="AP149" s="77">
        <f>IF(INDEX([2]pivotTable!AP$3:AP$308,MATCH(totalExpenditure!$A149,[2]pivotTable!$A$3:$A$308,0))/100*INDEX(gDP!BE$6:BE$271,MATCH(totalExpenditure!$A149,gDP!$B$6:$B$271))=0,"",INDEX([2]pivotTable!AP$3:AP$308,MATCH(totalExpenditure!$A149,[2]pivotTable!$A$3:$A$308,0))/100*INDEX(gDP!BE$6:BE$271,MATCH(totalExpenditure!$A149,gDP!$B$6:$B$271)))</f>
        <v>430389961.3969934</v>
      </c>
      <c r="AQ149" s="77">
        <f>IF(INDEX([2]pivotTable!AQ$3:AQ$308,MATCH(totalExpenditure!$A149,[2]pivotTable!$A$3:$A$308,0))/100*INDEX(gDP!BF$6:BF$271,MATCH(totalExpenditure!$A149,gDP!$B$6:$B$271))=0,"",INDEX([2]pivotTable!AQ$3:AQ$308,MATCH(totalExpenditure!$A149,[2]pivotTable!$A$3:$A$308,0))/100*INDEX(gDP!BF$6:BF$271,MATCH(totalExpenditure!$A149,gDP!$B$6:$B$271)))</f>
        <v>430341624.68204361</v>
      </c>
      <c r="AR149" s="77">
        <f>IF(INDEX([2]pivotTable!AR$3:AR$308,MATCH(totalExpenditure!$A149,[2]pivotTable!$A$3:$A$308,0))/100*INDEX(gDP!BG$6:BG$271,MATCH(totalExpenditure!$A149,gDP!$B$6:$B$271))=0,"",INDEX([2]pivotTable!AR$3:AR$308,MATCH(totalExpenditure!$A149,[2]pivotTable!$A$3:$A$308,0))/100*INDEX(gDP!BG$6:BG$271,MATCH(totalExpenditure!$A149,gDP!$B$6:$B$271)))</f>
        <v>399067909.00633806</v>
      </c>
      <c r="AS149" s="77">
        <f>IF(INDEX([2]pivotTable!AS$3:AS$308,MATCH(totalExpenditure!$A149,[2]pivotTable!$A$3:$A$308,0))/100*INDEX(gDP!BH$6:BH$271,MATCH(totalExpenditure!$A149,gDP!$B$6:$B$271))=0,"",INDEX([2]pivotTable!AS$3:AS$308,MATCH(totalExpenditure!$A149,[2]pivotTable!$A$3:$A$308,0))/100*INDEX(gDP!BH$6:BH$271,MATCH(totalExpenditure!$A149,gDP!$B$6:$B$271)))</f>
        <v>312372237.92391497</v>
      </c>
      <c r="AT149" s="77">
        <f>IF(INDEX([2]pivotTable!AT$3:AT$308,MATCH(totalExpenditure!$A149,[2]pivotTable!$A$3:$A$308,0))/100*INDEX(gDP!BI$6:BI$271,MATCH(totalExpenditure!$A149,gDP!$B$6:$B$271))=0,"",INDEX([2]pivotTable!AT$3:AT$308,MATCH(totalExpenditure!$A149,[2]pivotTable!$A$3:$A$308,0))/100*INDEX(gDP!BI$6:BI$271,MATCH(totalExpenditure!$A149,gDP!$B$6:$B$271)))</f>
        <v>385744689.70288253</v>
      </c>
      <c r="AU149" s="77">
        <f>IF(INDEX([2]pivotTable!AU$3:AU$308,MATCH(totalExpenditure!$A149,[2]pivotTable!$A$3:$A$308,0))/100*INDEX(gDP!BJ$6:BJ$271,MATCH(totalExpenditure!$A149,gDP!$B$6:$B$271))=0,"",INDEX([2]pivotTable!AU$3:AU$308,MATCH(totalExpenditure!$A149,[2]pivotTable!$A$3:$A$308,0))/100*INDEX(gDP!BJ$6:BJ$271,MATCH(totalExpenditure!$A149,gDP!$B$6:$B$271)))</f>
        <v>446842826.3322885</v>
      </c>
      <c r="AV149" s="77">
        <f>IF(INDEX([2]pivotTable!AV$3:AV$308,MATCH(totalExpenditure!$A149,[2]pivotTable!$A$3:$A$308,0))/100*INDEX(gDP!BK$6:BK$271,MATCH(totalExpenditure!$A149,gDP!$B$6:$B$271))=0,"",INDEX([2]pivotTable!AV$3:AV$308,MATCH(totalExpenditure!$A149,[2]pivotTable!$A$3:$A$308,0))/100*INDEX(gDP!BK$6:BK$271,MATCH(totalExpenditure!$A149,gDP!$B$6:$B$271)))</f>
        <v>582202950.03578103</v>
      </c>
      <c r="AW149" s="77">
        <f>IF(INDEX([2]pivotTable!AW$3:AW$308,MATCH(totalExpenditure!$A149,[2]pivotTable!$A$3:$A$308,0))/100*INDEX(gDP!BL$6:BL$271,MATCH(totalExpenditure!$A149,gDP!$B$6:$B$271))=0,"",INDEX([2]pivotTable!AW$3:AW$308,MATCH(totalExpenditure!$A149,[2]pivotTable!$A$3:$A$308,0))/100*INDEX(gDP!BL$6:BL$271,MATCH(totalExpenditure!$A149,gDP!$B$6:$B$271)))</f>
        <v>531167840.4592399</v>
      </c>
      <c r="AX149" s="77">
        <f>IF(INDEX([2]pivotTable!AX$3:AX$308,MATCH(totalExpenditure!$A149,[2]pivotTable!$A$3:$A$308,0))/100*INDEX(gDP!BM$6:BM$271,MATCH(totalExpenditure!$A149,gDP!$B$6:$B$271))=0,"",INDEX([2]pivotTable!AX$3:AX$308,MATCH(totalExpenditure!$A149,[2]pivotTable!$A$3:$A$308,0))/100*INDEX(gDP!BM$6:BM$271,MATCH(totalExpenditure!$A149,gDP!$B$6:$B$271)))</f>
        <v>1076010753.8231156</v>
      </c>
      <c r="AY149" s="77">
        <f>IF(INDEX([2]pivotTable!AY$3:AY$308,MATCH(totalExpenditure!$A149,[2]pivotTable!$A$3:$A$308,0))/100*INDEX(gDP!BN$6:BN$271,MATCH(totalExpenditure!$A149,gDP!$B$6:$B$271))=0,"",INDEX([2]pivotTable!AY$3:AY$308,MATCH(totalExpenditure!$A149,[2]pivotTable!$A$3:$A$308,0))/100*INDEX(gDP!BN$6:BN$271,MATCH(totalExpenditure!$A149,gDP!$B$6:$B$271)))</f>
        <v>736023311.54732156</v>
      </c>
      <c r="AZ149" s="77" t="str">
        <f>IF(INDEX([2]pivotTable!AZ$3:AZ$308,MATCH(totalExpenditure!$A149,[2]pivotTable!$A$3:$A$308,0))/100*INDEX(gDP!BO$6:BO$271,MATCH(totalExpenditure!$A149,gDP!$B$6:$B$271))=0,"",INDEX([2]pivotTable!AZ$3:AZ$308,MATCH(totalExpenditure!$A149,[2]pivotTable!$A$3:$A$308,0))/100*INDEX(gDP!BO$6:BO$271,MATCH(totalExpenditure!$A149,gDP!$B$6:$B$271)))</f>
        <v/>
      </c>
      <c r="BA149" s="77" t="str">
        <f>IF(INDEX([2]pivotTable!B$310:B$615,MATCH(totalExpenditure!$A149,[2]pivotTable!$A$310:$A$615,0))/100*INDEX(gDP!Q$6:Q$271,MATCH(totalExpenditure!$A149,gDP!$B$6:$B$271))=0,"",INDEX([2]pivotTable!B$310:B$615,MATCH(totalExpenditure!$A149,[2]pivotTable!$A$310:$A$615,0))/100*INDEX(gDP!Q$6:Q$271,MATCH(totalExpenditure!$A149,gDP!$B$6:$B$271)))</f>
        <v/>
      </c>
      <c r="BB149" s="77" t="str">
        <f>IF(INDEX([2]pivotTable!C$310:C$615,MATCH(totalExpenditure!$A149,[2]pivotTable!$A$310:$A$615,0))/100*INDEX(gDP!R$6:R$271,MATCH(totalExpenditure!$A149,gDP!$B$6:$B$271))=0,"",INDEX([2]pivotTable!C$310:C$615,MATCH(totalExpenditure!$A149,[2]pivotTable!$A$310:$A$615,0))/100*INDEX(gDP!R$6:R$271,MATCH(totalExpenditure!$A149,gDP!$B$6:$B$271)))</f>
        <v/>
      </c>
      <c r="BC149" s="77" t="str">
        <f>IF(INDEX([2]pivotTable!D$310:D$615,MATCH(totalExpenditure!$A149,[2]pivotTable!$A$310:$A$615,0))/100*INDEX(gDP!S$6:S$271,MATCH(totalExpenditure!$A149,gDP!$B$6:$B$271))=0,"",INDEX([2]pivotTable!D$310:D$615,MATCH(totalExpenditure!$A149,[2]pivotTable!$A$310:$A$615,0))/100*INDEX(gDP!S$6:S$271,MATCH(totalExpenditure!$A149,gDP!$B$6:$B$271)))</f>
        <v/>
      </c>
      <c r="BD149" s="77" t="str">
        <f>IF(INDEX([2]pivotTable!E$310:E$615,MATCH(totalExpenditure!$A149,[2]pivotTable!$A$310:$A$615,0))/100*INDEX(gDP!T$6:T$271,MATCH(totalExpenditure!$A149,gDP!$B$6:$B$271))=0,"",INDEX([2]pivotTable!E$310:E$615,MATCH(totalExpenditure!$A149,[2]pivotTable!$A$310:$A$615,0))/100*INDEX(gDP!T$6:T$271,MATCH(totalExpenditure!$A149,gDP!$B$6:$B$271)))</f>
        <v/>
      </c>
      <c r="BE149" s="77" t="str">
        <f>IF(INDEX([2]pivotTable!F$310:F$615,MATCH(totalExpenditure!$A149,[2]pivotTable!$A$310:$A$615,0))/100*INDEX(gDP!U$6:U$271,MATCH(totalExpenditure!$A149,gDP!$B$6:$B$271))=0,"",INDEX([2]pivotTable!F$310:F$615,MATCH(totalExpenditure!$A149,[2]pivotTable!$A$310:$A$615,0))/100*INDEX(gDP!U$6:U$271,MATCH(totalExpenditure!$A149,gDP!$B$6:$B$271)))</f>
        <v/>
      </c>
      <c r="BF149" s="77" t="str">
        <f>IF(INDEX([2]pivotTable!G$310:G$615,MATCH(totalExpenditure!$A149,[2]pivotTable!$A$310:$A$615,0))/100*INDEX(gDP!V$6:V$271,MATCH(totalExpenditure!$A149,gDP!$B$6:$B$271))=0,"",INDEX([2]pivotTable!G$310:G$615,MATCH(totalExpenditure!$A149,[2]pivotTable!$A$310:$A$615,0))/100*INDEX(gDP!V$6:V$271,MATCH(totalExpenditure!$A149,gDP!$B$6:$B$271)))</f>
        <v/>
      </c>
      <c r="BG149" s="77" t="str">
        <f>IF(INDEX([2]pivotTable!H$310:H$615,MATCH(totalExpenditure!$A149,[2]pivotTable!$A$310:$A$615,0))/100*INDEX(gDP!W$6:W$271,MATCH(totalExpenditure!$A149,gDP!$B$6:$B$271))=0,"",INDEX([2]pivotTable!H$310:H$615,MATCH(totalExpenditure!$A149,[2]pivotTable!$A$310:$A$615,0))/100*INDEX(gDP!W$6:W$271,MATCH(totalExpenditure!$A149,gDP!$B$6:$B$271)))</f>
        <v/>
      </c>
      <c r="BH149" s="77" t="str">
        <f>IF(INDEX([2]pivotTable!I$310:I$615,MATCH(totalExpenditure!$A149,[2]pivotTable!$A$310:$A$615,0))/100*INDEX(gDP!X$6:X$271,MATCH(totalExpenditure!$A149,gDP!$B$6:$B$271))=0,"",INDEX([2]pivotTable!I$310:I$615,MATCH(totalExpenditure!$A149,[2]pivotTable!$A$310:$A$615,0))/100*INDEX(gDP!X$6:X$271,MATCH(totalExpenditure!$A149,gDP!$B$6:$B$271)))</f>
        <v/>
      </c>
      <c r="BI149" s="77" t="str">
        <f>IF(INDEX([2]pivotTable!J$310:J$615,MATCH(totalExpenditure!$A149,[2]pivotTable!$A$310:$A$615,0))/100*INDEX(gDP!Y$6:Y$271,MATCH(totalExpenditure!$A149,gDP!$B$6:$B$271))=0,"",INDEX([2]pivotTable!J$310:J$615,MATCH(totalExpenditure!$A149,[2]pivotTable!$A$310:$A$615,0))/100*INDEX(gDP!Y$6:Y$271,MATCH(totalExpenditure!$A149,gDP!$B$6:$B$271)))</f>
        <v/>
      </c>
      <c r="BJ149" s="77" t="str">
        <f>IF(INDEX([2]pivotTable!K$310:K$615,MATCH(totalExpenditure!$A149,[2]pivotTable!$A$310:$A$615,0))/100*INDEX(gDP!Z$6:Z$271,MATCH(totalExpenditure!$A149,gDP!$B$6:$B$271))=0,"",INDEX([2]pivotTable!K$310:K$615,MATCH(totalExpenditure!$A149,[2]pivotTable!$A$310:$A$615,0))/100*INDEX(gDP!Z$6:Z$271,MATCH(totalExpenditure!$A149,gDP!$B$6:$B$271)))</f>
        <v/>
      </c>
      <c r="BK149" s="77" t="str">
        <f>IF(INDEX([2]pivotTable!L$310:L$615,MATCH(totalExpenditure!$A149,[2]pivotTable!$A$310:$A$615,0))/100*INDEX(gDP!AA$6:AA$271,MATCH(totalExpenditure!$A149,gDP!$B$6:$B$271))=0,"",INDEX([2]pivotTable!L$310:L$615,MATCH(totalExpenditure!$A149,[2]pivotTable!$A$310:$A$615,0))/100*INDEX(gDP!AA$6:AA$271,MATCH(totalExpenditure!$A149,gDP!$B$6:$B$271)))</f>
        <v/>
      </c>
      <c r="BL149" s="77" t="str">
        <f>IF(INDEX([2]pivotTable!M$310:M$615,MATCH(totalExpenditure!$A149,[2]pivotTable!$A$310:$A$615,0))/100*INDEX(gDP!AB$6:AB$271,MATCH(totalExpenditure!$A149,gDP!$B$6:$B$271))=0,"",INDEX([2]pivotTable!M$310:M$615,MATCH(totalExpenditure!$A149,[2]pivotTable!$A$310:$A$615,0))/100*INDEX(gDP!AB$6:AB$271,MATCH(totalExpenditure!$A149,gDP!$B$6:$B$271)))</f>
        <v/>
      </c>
      <c r="BM149" s="77" t="str">
        <f>IF(INDEX([2]pivotTable!N$310:N$615,MATCH(totalExpenditure!$A149,[2]pivotTable!$A$310:$A$615,0))/100*INDEX(gDP!AC$6:AC$271,MATCH(totalExpenditure!$A149,gDP!$B$6:$B$271))=0,"",INDEX([2]pivotTable!N$310:N$615,MATCH(totalExpenditure!$A149,[2]pivotTable!$A$310:$A$615,0))/100*INDEX(gDP!AC$6:AC$271,MATCH(totalExpenditure!$A149,gDP!$B$6:$B$271)))</f>
        <v/>
      </c>
      <c r="BN149" s="77" t="str">
        <f>IF(INDEX([2]pivotTable!O$310:O$615,MATCH(totalExpenditure!$A149,[2]pivotTable!$A$310:$A$615,0))/100*INDEX(gDP!AD$6:AD$271,MATCH(totalExpenditure!$A149,gDP!$B$6:$B$271))=0,"",INDEX([2]pivotTable!O$310:O$615,MATCH(totalExpenditure!$A149,[2]pivotTable!$A$310:$A$615,0))/100*INDEX(gDP!AD$6:AD$271,MATCH(totalExpenditure!$A149,gDP!$B$6:$B$271)))</f>
        <v/>
      </c>
      <c r="BO149" s="77" t="str">
        <f>IF(INDEX([2]pivotTable!P$310:P$615,MATCH(totalExpenditure!$A149,[2]pivotTable!$A$310:$A$615,0))/100*INDEX(gDP!AE$6:AE$271,MATCH(totalExpenditure!$A149,gDP!$B$6:$B$271))=0,"",INDEX([2]pivotTable!P$310:P$615,MATCH(totalExpenditure!$A149,[2]pivotTable!$A$310:$A$615,0))/100*INDEX(gDP!AE$6:AE$271,MATCH(totalExpenditure!$A149,gDP!$B$6:$B$271)))</f>
        <v/>
      </c>
      <c r="BP149" s="77" t="str">
        <f>IF(INDEX([2]pivotTable!Q$310:Q$615,MATCH(totalExpenditure!$A149,[2]pivotTable!$A$310:$A$615,0))/100*INDEX(gDP!AF$6:AF$271,MATCH(totalExpenditure!$A149,gDP!$B$6:$B$271))=0,"",INDEX([2]pivotTable!Q$310:Q$615,MATCH(totalExpenditure!$A149,[2]pivotTable!$A$310:$A$615,0))/100*INDEX(gDP!AF$6:AF$271,MATCH(totalExpenditure!$A149,gDP!$B$6:$B$271)))</f>
        <v/>
      </c>
      <c r="BQ149" s="77" t="str">
        <f>IF(INDEX([2]pivotTable!R$310:R$615,MATCH(totalExpenditure!$A149,[2]pivotTable!$A$310:$A$615,0))/100*INDEX(gDP!AG$6:AG$271,MATCH(totalExpenditure!$A149,gDP!$B$6:$B$271))=0,"",INDEX([2]pivotTable!R$310:R$615,MATCH(totalExpenditure!$A149,[2]pivotTable!$A$310:$A$615,0))/100*INDEX(gDP!AG$6:AG$271,MATCH(totalExpenditure!$A149,gDP!$B$6:$B$271)))</f>
        <v/>
      </c>
      <c r="BR149" s="77" t="str">
        <f>IF(INDEX([2]pivotTable!S$310:S$615,MATCH(totalExpenditure!$A149,[2]pivotTable!$A$310:$A$615,0))/100*INDEX(gDP!AH$6:AH$271,MATCH(totalExpenditure!$A149,gDP!$B$6:$B$271))=0,"",INDEX([2]pivotTable!S$310:S$615,MATCH(totalExpenditure!$A149,[2]pivotTable!$A$310:$A$615,0))/100*INDEX(gDP!AH$6:AH$271,MATCH(totalExpenditure!$A149,gDP!$B$6:$B$271)))</f>
        <v/>
      </c>
      <c r="BS149" s="77">
        <f>IF(INDEX([2]pivotTable!T$310:T$615,MATCH(totalExpenditure!$A149,[2]pivotTable!$A$310:$A$615,0))/100*INDEX(gDP!AI$6:AI$271,MATCH(totalExpenditure!$A149,gDP!$B$6:$B$271))=0,"",INDEX([2]pivotTable!T$310:T$615,MATCH(totalExpenditure!$A149,[2]pivotTable!$A$310:$A$615,0))/100*INDEX(gDP!AI$6:AI$271,MATCH(totalExpenditure!$A149,gDP!$B$6:$B$271)))</f>
        <v>185292496.37856156</v>
      </c>
      <c r="BT149" s="77">
        <f>IF(INDEX([2]pivotTable!U$310:U$615,MATCH(totalExpenditure!$A149,[2]pivotTable!$A$310:$A$615,0))/100*INDEX(gDP!AJ$6:AJ$271,MATCH(totalExpenditure!$A149,gDP!$B$6:$B$271))=0,"",INDEX([2]pivotTable!U$310:U$615,MATCH(totalExpenditure!$A149,[2]pivotTable!$A$310:$A$615,0))/100*INDEX(gDP!AJ$6:AJ$271,MATCH(totalExpenditure!$A149,gDP!$B$6:$B$271)))</f>
        <v>193679076.19610196</v>
      </c>
      <c r="BU149" s="77">
        <f>IF(INDEX([2]pivotTable!V$310:V$615,MATCH(totalExpenditure!$A149,[2]pivotTable!$A$310:$A$615,0))/100*INDEX(gDP!AK$6:AK$271,MATCH(totalExpenditure!$A149,gDP!$B$6:$B$271))=0,"",INDEX([2]pivotTable!V$310:V$615,MATCH(totalExpenditure!$A149,[2]pivotTable!$A$310:$A$615,0))/100*INDEX(gDP!AK$6:AK$271,MATCH(totalExpenditure!$A149,gDP!$B$6:$B$271)))</f>
        <v>169153858.72020069</v>
      </c>
      <c r="BV149" s="77">
        <f>IF(INDEX([2]pivotTable!W$310:W$615,MATCH(totalExpenditure!$A149,[2]pivotTable!$A$310:$A$615,0))/100*INDEX(gDP!AL$6:AL$271,MATCH(totalExpenditure!$A149,gDP!$B$6:$B$271))=0,"",INDEX([2]pivotTable!W$310:W$615,MATCH(totalExpenditure!$A149,[2]pivotTable!$A$310:$A$615,0))/100*INDEX(gDP!AL$6:AL$271,MATCH(totalExpenditure!$A149,gDP!$B$6:$B$271)))</f>
        <v>195883911.03078327</v>
      </c>
      <c r="BW149" s="77">
        <f>IF(INDEX([2]pivotTable!X$310:X$615,MATCH(totalExpenditure!$A149,[2]pivotTable!$A$310:$A$615,0))/100*INDEX(gDP!AM$6:AM$271,MATCH(totalExpenditure!$A149,gDP!$B$6:$B$271))=0,"",INDEX([2]pivotTable!X$310:X$615,MATCH(totalExpenditure!$A149,[2]pivotTable!$A$310:$A$615,0))/100*INDEX(gDP!AM$6:AM$271,MATCH(totalExpenditure!$A149,gDP!$B$6:$B$271)))</f>
        <v>219502306.24547857</v>
      </c>
      <c r="BX149" s="77">
        <f>IF(INDEX([2]pivotTable!Y$310:Y$615,MATCH(totalExpenditure!$A149,[2]pivotTable!$A$310:$A$615,0))/100*INDEX(gDP!AN$6:AN$271,MATCH(totalExpenditure!$A149,gDP!$B$6:$B$271))=0,"",INDEX([2]pivotTable!Y$310:Y$615,MATCH(totalExpenditure!$A149,[2]pivotTable!$A$310:$A$615,0))/100*INDEX(gDP!AN$6:AN$271,MATCH(totalExpenditure!$A149,gDP!$B$6:$B$271)))</f>
        <v>337820120.68965524</v>
      </c>
      <c r="BY149" s="77">
        <f>IF(INDEX([2]pivotTable!Z$310:Z$615,MATCH(totalExpenditure!$A149,[2]pivotTable!$A$310:$A$615,0))/100*INDEX(gDP!AO$6:AO$271,MATCH(totalExpenditure!$A149,gDP!$B$6:$B$271))=0,"",INDEX([2]pivotTable!Z$310:Z$615,MATCH(totalExpenditure!$A149,[2]pivotTable!$A$310:$A$615,0))/100*INDEX(gDP!AO$6:AO$271,MATCH(totalExpenditure!$A149,gDP!$B$6:$B$271)))</f>
        <v>348951754.78827435</v>
      </c>
      <c r="BZ149" s="77">
        <f>IF(INDEX([2]pivotTable!AA$310:AA$615,MATCH(totalExpenditure!$A149,[2]pivotTable!$A$310:$A$615,0))/100*INDEX(gDP!AP$6:AP$271,MATCH(totalExpenditure!$A149,gDP!$B$6:$B$271))=0,"",INDEX([2]pivotTable!AA$310:AA$615,MATCH(totalExpenditure!$A149,[2]pivotTable!$A$310:$A$615,0))/100*INDEX(gDP!AP$6:AP$271,MATCH(totalExpenditure!$A149,gDP!$B$6:$B$271)))</f>
        <v>332585216.50879616</v>
      </c>
      <c r="CA149" s="77">
        <f>IF(INDEX([2]pivotTable!AB$310:AB$615,MATCH(totalExpenditure!$A149,[2]pivotTable!$A$310:$A$615,0))/100*INDEX(gDP!AQ$6:AQ$271,MATCH(totalExpenditure!$A149,gDP!$B$6:$B$271))=0,"",INDEX([2]pivotTable!AB$310:AB$615,MATCH(totalExpenditure!$A149,[2]pivotTable!$A$310:$A$615,0))/100*INDEX(gDP!AQ$6:AQ$271,MATCH(totalExpenditure!$A149,gDP!$B$6:$B$271)))</f>
        <v>330460874.86107999</v>
      </c>
      <c r="CB149" s="77">
        <f>IF(INDEX([2]pivotTable!AC$310:AC$615,MATCH(totalExpenditure!$A149,[2]pivotTable!$A$310:$A$615,0))/100*INDEX(gDP!AR$6:AR$271,MATCH(totalExpenditure!$A149,gDP!$B$6:$B$271))=0,"",INDEX([2]pivotTable!AC$310:AC$615,MATCH(totalExpenditure!$A149,[2]pivotTable!$A$310:$A$615,0))/100*INDEX(gDP!AR$6:AR$271,MATCH(totalExpenditure!$A149,gDP!$B$6:$B$271)))</f>
        <v>416087034.37798661</v>
      </c>
      <c r="CC149" s="77">
        <f>IF(INDEX([2]pivotTable!AD$310:AD$615,MATCH(totalExpenditure!$A149,[2]pivotTable!$A$310:$A$615,0))/100*INDEX(gDP!AS$6:AS$271,MATCH(totalExpenditure!$A149,gDP!$B$6:$B$271))=0,"",INDEX([2]pivotTable!AD$310:AD$615,MATCH(totalExpenditure!$A149,[2]pivotTable!$A$310:$A$615,0))/100*INDEX(gDP!AS$6:AS$271,MATCH(totalExpenditure!$A149,gDP!$B$6:$B$271)))</f>
        <v>375774238.91067374</v>
      </c>
      <c r="CD149" s="77">
        <f>IF(INDEX([2]pivotTable!AE$310:AE$615,MATCH(totalExpenditure!$A149,[2]pivotTable!$A$310:$A$615,0))/100*INDEX(gDP!AT$6:AT$271,MATCH(totalExpenditure!$A149,gDP!$B$6:$B$271))=0,"",INDEX([2]pivotTable!AE$310:AE$615,MATCH(totalExpenditure!$A149,[2]pivotTable!$A$310:$A$615,0))/100*INDEX(gDP!AT$6:AT$271,MATCH(totalExpenditure!$A149,gDP!$B$6:$B$271)))</f>
        <v>417056907.21303773</v>
      </c>
      <c r="CE149" s="77">
        <f>IF(INDEX([2]pivotTable!AF$310:AF$615,MATCH(totalExpenditure!$A149,[2]pivotTable!$A$310:$A$615,0))/100*INDEX(gDP!AU$6:AU$271,MATCH(totalExpenditure!$A149,gDP!$B$6:$B$271))=0,"",INDEX([2]pivotTable!AF$310:AF$615,MATCH(totalExpenditure!$A149,[2]pivotTable!$A$310:$A$615,0))/100*INDEX(gDP!AU$6:AU$271,MATCH(totalExpenditure!$A149,gDP!$B$6:$B$271)))</f>
        <v>489551549.97582597</v>
      </c>
      <c r="CF149" s="77">
        <f>IF(INDEX([2]pivotTable!AG$310:AG$615,MATCH(totalExpenditure!$A149,[2]pivotTable!$A$310:$A$615,0))/100*INDEX(gDP!AV$6:AV$271,MATCH(totalExpenditure!$A149,gDP!$B$6:$B$271))=0,"",INDEX([2]pivotTable!AG$310:AG$615,MATCH(totalExpenditure!$A149,[2]pivotTable!$A$310:$A$615,0))/100*INDEX(gDP!AV$6:AV$271,MATCH(totalExpenditure!$A149,gDP!$B$6:$B$271)))</f>
        <v>640812994.15961885</v>
      </c>
      <c r="CG149" s="77">
        <f>IF(INDEX([2]pivotTable!AH$310:AH$615,MATCH(totalExpenditure!$A149,[2]pivotTable!$A$310:$A$615,0))/100*INDEX(gDP!AW$6:AW$271,MATCH(totalExpenditure!$A149,gDP!$B$6:$B$271))=0,"",INDEX([2]pivotTable!AH$310:AH$615,MATCH(totalExpenditure!$A149,[2]pivotTable!$A$310:$A$615,0))/100*INDEX(gDP!AW$6:AW$271,MATCH(totalExpenditure!$A149,gDP!$B$6:$B$271)))</f>
        <v>760907110.30591488</v>
      </c>
      <c r="CH149" s="77">
        <f>IF(INDEX([2]pivotTable!AI$310:AI$615,MATCH(totalExpenditure!$A149,[2]pivotTable!$A$310:$A$615,0))/100*INDEX(gDP!AX$6:AX$271,MATCH(totalExpenditure!$A149,gDP!$B$6:$B$271))=0,"",INDEX([2]pivotTable!AI$310:AI$615,MATCH(totalExpenditure!$A149,[2]pivotTable!$A$310:$A$615,0))/100*INDEX(gDP!AX$6:AX$271,MATCH(totalExpenditure!$A149,gDP!$B$6:$B$271)))</f>
        <v>809954022.59030735</v>
      </c>
      <c r="CI149" s="77">
        <f>IF(INDEX([2]pivotTable!AJ$310:AJ$615,MATCH(totalExpenditure!$A149,[2]pivotTable!$A$310:$A$615,0))/100*INDEX(gDP!AY$6:AY$271,MATCH(totalExpenditure!$A149,gDP!$B$6:$B$271))=0,"",INDEX([2]pivotTable!AJ$310:AJ$615,MATCH(totalExpenditure!$A149,[2]pivotTable!$A$310:$A$615,0))/100*INDEX(gDP!AY$6:AY$271,MATCH(totalExpenditure!$A149,gDP!$B$6:$B$271)))</f>
        <v>836747852.77325976</v>
      </c>
      <c r="CJ149" s="77">
        <f>IF(INDEX([2]pivotTable!AK$310:AK$615,MATCH(totalExpenditure!$A149,[2]pivotTable!$A$310:$A$615,0))/100*INDEX(gDP!AZ$6:AZ$271,MATCH(totalExpenditure!$A149,gDP!$B$6:$B$271))=0,"",INDEX([2]pivotTable!AK$310:AK$615,MATCH(totalExpenditure!$A149,[2]pivotTable!$A$310:$A$615,0))/100*INDEX(gDP!AZ$6:AZ$271,MATCH(totalExpenditure!$A149,gDP!$B$6:$B$271)))</f>
        <v>918255745.20101202</v>
      </c>
      <c r="CK149" s="77">
        <f>IF(INDEX([2]pivotTable!AL$310:AL$615,MATCH(totalExpenditure!$A149,[2]pivotTable!$A$310:$A$615,0))/100*INDEX(gDP!BA$6:BA$271,MATCH(totalExpenditure!$A149,gDP!$B$6:$B$271))=0,"",INDEX([2]pivotTable!AL$310:AL$615,MATCH(totalExpenditure!$A149,[2]pivotTable!$A$310:$A$615,0))/100*INDEX(gDP!BA$6:BA$271,MATCH(totalExpenditure!$A149,gDP!$B$6:$B$271)))</f>
        <v>1065081426.3976171</v>
      </c>
      <c r="CL149" s="77">
        <f>IF(INDEX([2]pivotTable!AM$310:AM$615,MATCH(totalExpenditure!$A149,[2]pivotTable!$A$310:$A$615,0))/100*INDEX(gDP!BB$6:BB$271,MATCH(totalExpenditure!$A149,gDP!$B$6:$B$271))=0,"",INDEX([2]pivotTable!AM$310:AM$615,MATCH(totalExpenditure!$A149,[2]pivotTable!$A$310:$A$615,0))/100*INDEX(gDP!BB$6:BB$271,MATCH(totalExpenditure!$A149,gDP!$B$6:$B$271)))</f>
        <v>1073005610.9818966</v>
      </c>
      <c r="CM149" s="77">
        <f>IF(INDEX([2]pivotTable!AN$310:AN$615,MATCH(totalExpenditure!$A149,[2]pivotTable!$A$310:$A$615,0))/100*INDEX(gDP!BC$6:BC$271,MATCH(totalExpenditure!$A149,gDP!$B$6:$B$271))=0,"",INDEX([2]pivotTable!AN$310:AN$615,MATCH(totalExpenditure!$A149,[2]pivotTable!$A$310:$A$615,0))/100*INDEX(gDP!BC$6:BC$271,MATCH(totalExpenditure!$A149,gDP!$B$6:$B$271)))</f>
        <v>1118658321.1495943</v>
      </c>
      <c r="CN149" s="77">
        <f>IF(INDEX([2]pivotTable!AO$310:AO$615,MATCH(totalExpenditure!$A149,[2]pivotTable!$A$310:$A$615,0))/100*INDEX(gDP!BD$6:BD$271,MATCH(totalExpenditure!$A149,gDP!$B$6:$B$271))=0,"",INDEX([2]pivotTable!AO$310:AO$615,MATCH(totalExpenditure!$A149,[2]pivotTable!$A$310:$A$615,0))/100*INDEX(gDP!BD$6:BD$271,MATCH(totalExpenditure!$A149,gDP!$B$6:$B$271)))</f>
        <v>1233925626.5249059</v>
      </c>
      <c r="CO149" s="77">
        <f>IF(INDEX([2]pivotTable!AP$310:AP$615,MATCH(totalExpenditure!$A149,[2]pivotTable!$A$310:$A$615,0))/100*INDEX(gDP!BE$6:BE$271,MATCH(totalExpenditure!$A149,gDP!$B$6:$B$271))=0,"",INDEX([2]pivotTable!AP$310:AP$615,MATCH(totalExpenditure!$A149,[2]pivotTable!$A$310:$A$615,0))/100*INDEX(gDP!BE$6:BE$271,MATCH(totalExpenditure!$A149,gDP!$B$6:$B$271)))</f>
        <v>1159661840.4307878</v>
      </c>
      <c r="CP149" s="77">
        <f>IF(INDEX([2]pivotTable!AQ$310:AQ$615,MATCH(totalExpenditure!$A149,[2]pivotTable!$A$310:$A$615,0))/100*INDEX(gDP!BF$6:BF$271,MATCH(totalExpenditure!$A149,gDP!$B$6:$B$271))=0,"",INDEX([2]pivotTable!AQ$310:AQ$615,MATCH(totalExpenditure!$A149,[2]pivotTable!$A$310:$A$615,0))/100*INDEX(gDP!BF$6:BF$271,MATCH(totalExpenditure!$A149,gDP!$B$6:$B$271)))</f>
        <v>1284504546.3994334</v>
      </c>
      <c r="CQ149" s="77">
        <f>IF(INDEX([2]pivotTable!AR$310:AR$615,MATCH(totalExpenditure!$A149,[2]pivotTable!$A$310:$A$615,0))/100*INDEX(gDP!BG$6:BG$271,MATCH(totalExpenditure!$A149,gDP!$B$6:$B$271))=0,"",INDEX([2]pivotTable!AR$310:AR$615,MATCH(totalExpenditure!$A149,[2]pivotTable!$A$310:$A$615,0))/100*INDEX(gDP!BG$6:BG$271,MATCH(totalExpenditure!$A149,gDP!$B$6:$B$271)))</f>
        <v>1341693832.0040679</v>
      </c>
      <c r="CR149" s="77">
        <f>IF(INDEX([2]pivotTable!AS$310:AS$615,MATCH(totalExpenditure!$A149,[2]pivotTable!$A$310:$A$615,0))/100*INDEX(gDP!BH$6:BH$271,MATCH(totalExpenditure!$A149,gDP!$B$6:$B$271))=0,"",INDEX([2]pivotTable!AS$310:AS$615,MATCH(totalExpenditure!$A149,[2]pivotTable!$A$310:$A$615,0))/100*INDEX(gDP!BH$6:BH$271,MATCH(totalExpenditure!$A149,gDP!$B$6:$B$271)))</f>
        <v>1183410209.0579088</v>
      </c>
      <c r="CS149" s="77">
        <f>IF(INDEX([2]pivotTable!AT$310:AT$615,MATCH(totalExpenditure!$A149,[2]pivotTable!$A$310:$A$615,0))/100*INDEX(gDP!BI$6:BI$271,MATCH(totalExpenditure!$A149,gDP!$B$6:$B$271))=0,"",INDEX([2]pivotTable!AT$310:AT$615,MATCH(totalExpenditure!$A149,[2]pivotTable!$A$310:$A$615,0))/100*INDEX(gDP!BI$6:BI$271,MATCH(totalExpenditure!$A149,gDP!$B$6:$B$271)))</f>
        <v>1219450954.5445964</v>
      </c>
      <c r="CT149" s="77">
        <f>IF(INDEX([2]pivotTable!AU$310:AU$615,MATCH(totalExpenditure!$A149,[2]pivotTable!$A$310:$A$615,0))/100*INDEX(gDP!BJ$6:BJ$271,MATCH(totalExpenditure!$A149,gDP!$B$6:$B$271))=0,"",INDEX([2]pivotTable!AU$310:AU$615,MATCH(totalExpenditure!$A149,[2]pivotTable!$A$310:$A$615,0))/100*INDEX(gDP!BJ$6:BJ$271,MATCH(totalExpenditure!$A149,gDP!$B$6:$B$271)))</f>
        <v>1353670915.0654621</v>
      </c>
      <c r="CU149" s="77">
        <f>IF(INDEX([2]pivotTable!AV$310:AV$615,MATCH(totalExpenditure!$A149,[2]pivotTable!$A$310:$A$615,0))/100*INDEX(gDP!BK$6:BK$271,MATCH(totalExpenditure!$A149,gDP!$B$6:$B$271))=0,"",INDEX([2]pivotTable!AV$310:AV$615,MATCH(totalExpenditure!$A149,[2]pivotTable!$A$310:$A$615,0))/100*INDEX(gDP!BK$6:BK$271,MATCH(totalExpenditure!$A149,gDP!$B$6:$B$271)))</f>
        <v>1604608130.5864208</v>
      </c>
      <c r="CV149" s="77">
        <f>IF(INDEX([2]pivotTable!AW$310:AW$615,MATCH(totalExpenditure!$A149,[2]pivotTable!$A$310:$A$615,0))/100*INDEX(gDP!BL$6:BL$271,MATCH(totalExpenditure!$A149,gDP!$B$6:$B$271))=0,"",INDEX([2]pivotTable!AW$310:AW$615,MATCH(totalExpenditure!$A149,[2]pivotTable!$A$310:$A$615,0))/100*INDEX(gDP!BL$6:BL$271,MATCH(totalExpenditure!$A149,gDP!$B$6:$B$271)))</f>
        <v>1747262633.0896051</v>
      </c>
      <c r="CW149" s="77">
        <f>IF(INDEX([2]pivotTable!AX$310:AX$615,MATCH(totalExpenditure!$A149,[2]pivotTable!$A$310:$A$615,0))/100*INDEX(gDP!BM$6:BM$271,MATCH(totalExpenditure!$A149,gDP!$B$6:$B$271))=0,"",INDEX([2]pivotTable!AX$310:AX$615,MATCH(totalExpenditure!$A149,[2]pivotTable!$A$310:$A$615,0))/100*INDEX(gDP!BM$6:BM$271,MATCH(totalExpenditure!$A149,gDP!$B$6:$B$271)))</f>
        <v>1945663280.8856337</v>
      </c>
      <c r="CX149" s="77">
        <f>IF(INDEX([2]pivotTable!AY$310:AY$615,MATCH(totalExpenditure!$A149,[2]pivotTable!$A$310:$A$615,0))/100*INDEX(gDP!BN$6:BN$271,MATCH(totalExpenditure!$A149,gDP!$B$6:$B$271))=0,"",INDEX([2]pivotTable!AY$310:AY$615,MATCH(totalExpenditure!$A149,[2]pivotTable!$A$310:$A$615,0))/100*INDEX(gDP!BN$6:BN$271,MATCH(totalExpenditure!$A149,gDP!$B$6:$B$271)))</f>
        <v>2062576954.452378</v>
      </c>
      <c r="CY149" s="77" t="str">
        <f>IF(INDEX([2]pivotTable!AZ$310:AZ$615,MATCH(totalExpenditure!$A149,[2]pivotTable!$A$310:$A$615,0))/100*INDEX(gDP!BO$6:BO$271,MATCH(totalExpenditure!$A149,gDP!$B$6:$B$271))=0,"",INDEX([2]pivotTable!AZ$310:AZ$615,MATCH(totalExpenditure!$A149,[2]pivotTable!$A$310:$A$615,0))/100*INDEX(gDP!BO$6:BO$271,MATCH(totalExpenditure!$A149,gDP!$B$6:$B$271)))</f>
        <v/>
      </c>
      <c r="CZ149" s="77" t="str">
        <f>IF(B149="","",IF(BA149="","",B149-B149+INDEX(gDP!Q$6:Q$271,MATCH(totalExpenditure!$A149,gDP!$B$6:$B$271))))</f>
        <v/>
      </c>
      <c r="DA149" s="77" t="str">
        <f>IF(C149="","",IF(BB149="","",C149-C149+INDEX(gDP!R$6:R$271,MATCH(totalExpenditure!$A149,gDP!$B$6:$B$271))))</f>
        <v/>
      </c>
      <c r="DB149" s="77" t="str">
        <f>IF(D149="","",IF(BC149="","",D149-D149+INDEX(gDP!S$6:S$271,MATCH(totalExpenditure!$A149,gDP!$B$6:$B$271))))</f>
        <v/>
      </c>
      <c r="DC149" s="77" t="str">
        <f>IF(E149="","",IF(BD149="","",E149-E149+INDEX(gDP!T$6:T$271,MATCH(totalExpenditure!$A149,gDP!$B$6:$B$271))))</f>
        <v/>
      </c>
      <c r="DD149" s="77" t="str">
        <f>IF(F149="","",IF(BE149="","",F149-F149+INDEX(gDP!U$6:U$271,MATCH(totalExpenditure!$A149,gDP!$B$6:$B$271))))</f>
        <v/>
      </c>
      <c r="DE149" s="77" t="str">
        <f>IF(G149="","",IF(BF149="","",G149-G149+INDEX(gDP!V$6:V$271,MATCH(totalExpenditure!$A149,gDP!$B$6:$B$271))))</f>
        <v/>
      </c>
      <c r="DF149" s="77" t="str">
        <f>IF(H149="","",IF(BG149="","",H149-H149+INDEX(gDP!W$6:W$271,MATCH(totalExpenditure!$A149,gDP!$B$6:$B$271))))</f>
        <v/>
      </c>
      <c r="DG149" s="77" t="str">
        <f>IF(I149="","",IF(BH149="","",I149-I149+INDEX(gDP!X$6:X$271,MATCH(totalExpenditure!$A149,gDP!$B$6:$B$271))))</f>
        <v/>
      </c>
      <c r="DH149" s="77" t="str">
        <f>IF(J149="","",IF(BI149="","",J149-J149+INDEX(gDP!Y$6:Y$271,MATCH(totalExpenditure!$A149,gDP!$B$6:$B$271))))</f>
        <v/>
      </c>
      <c r="DI149" s="77" t="str">
        <f>IF(K149="","",IF(BJ149="","",K149-K149+INDEX(gDP!Z$6:Z$271,MATCH(totalExpenditure!$A149,gDP!$B$6:$B$271))))</f>
        <v/>
      </c>
      <c r="DJ149" s="77" t="str">
        <f>IF(L149="","",IF(BK149="","",L149-L149+INDEX(gDP!AA$6:AA$271,MATCH(totalExpenditure!$A149,gDP!$B$6:$B$271))))</f>
        <v/>
      </c>
      <c r="DK149" s="77" t="str">
        <f>IF(M149="","",IF(BL149="","",M149-M149+INDEX(gDP!AB$6:AB$271,MATCH(totalExpenditure!$A149,gDP!$B$6:$B$271))))</f>
        <v/>
      </c>
      <c r="DL149" s="77" t="str">
        <f>IF(N149="","",IF(BM149="","",N149-N149+INDEX(gDP!AC$6:AC$271,MATCH(totalExpenditure!$A149,gDP!$B$6:$B$271))))</f>
        <v/>
      </c>
      <c r="DM149" s="77" t="str">
        <f>IF(O149="","",IF(BN149="","",O149-O149+INDEX(gDP!AD$6:AD$271,MATCH(totalExpenditure!$A149,gDP!$B$6:$B$271))))</f>
        <v/>
      </c>
      <c r="DN149" s="77" t="str">
        <f>IF(P149="","",IF(BO149="","",P149-P149+INDEX(gDP!AE$6:AE$271,MATCH(totalExpenditure!$A149,gDP!$B$6:$B$271))))</f>
        <v/>
      </c>
      <c r="DO149" s="77" t="str">
        <f>IF(Q149="","",IF(BP149="","",Q149-Q149+INDEX(gDP!AF$6:AF$271,MATCH(totalExpenditure!$A149,gDP!$B$6:$B$271))))</f>
        <v/>
      </c>
      <c r="DP149" s="77" t="str">
        <f>IF(R149="","",IF(BQ149="","",R149-R149+INDEX(gDP!AG$6:AG$271,MATCH(totalExpenditure!$A149,gDP!$B$6:$B$271))))</f>
        <v/>
      </c>
      <c r="DQ149" s="77" t="str">
        <f>IF(S149="","",IF(BR149="","",S149-S149+INDEX(gDP!AH$6:AH$271,MATCH(totalExpenditure!$A149,gDP!$B$6:$B$271))))</f>
        <v/>
      </c>
      <c r="DR149" s="77">
        <f>IF(T149="","",IF(BS149="","",T149-T149+INDEX(gDP!AI$6:AI$271,MATCH(totalExpenditure!$A149,gDP!$B$6:$B$271))))</f>
        <v>12778792853.693899</v>
      </c>
      <c r="DS149" s="77">
        <f>IF(U149="","",IF(BT149="","",U149-U149+INDEX(gDP!AJ$6:AJ$271,MATCH(totalExpenditure!$A149,gDP!$B$6:$B$271))))</f>
        <v>13834219728.292999</v>
      </c>
      <c r="DT149" s="77">
        <f>IF(V149="","",IF(BU149="","",V149-V149+INDEX(gDP!AK$6:AK$271,MATCH(totalExpenditure!$A149,gDP!$B$6:$B$271))))</f>
        <v>15518702634.8808</v>
      </c>
      <c r="DU149" s="77">
        <f>IF(W149="","",IF(BV149="","",W149-W149+INDEX(gDP!AL$6:AL$271,MATCH(totalExpenditure!$A149,gDP!$B$6:$B$271))))</f>
        <v>15925521222.0149</v>
      </c>
      <c r="DV149" s="77">
        <f>IF(X149="","",IF(BW149="","",X149-X149+INDEX(gDP!AM$6:AM$271,MATCH(totalExpenditure!$A149,gDP!$B$6:$B$271))))</f>
        <v>17701798890.7644</v>
      </c>
      <c r="DW149" s="77">
        <f>IF(Y149="","",IF(BX149="","",Y149-Y149+INDEX(gDP!AN$6:AN$271,MATCH(totalExpenditure!$A149,gDP!$B$6:$B$271))))</f>
        <v>20853093869.7318</v>
      </c>
      <c r="DX149" s="77">
        <f>IF(Z149="","",IF(BY149="","",Z149-Z149+INDEX(gDP!AO$6:AO$271,MATCH(totalExpenditure!$A149,gDP!$B$6:$B$271))))</f>
        <v>20895314657.980499</v>
      </c>
      <c r="DY149" s="77">
        <f>IF(AA149="","",IF(BZ149="","",AA149-AA149+INDEX(gDP!AP$6:AP$271,MATCH(totalExpenditure!$A149,gDP!$B$6:$B$271))))</f>
        <v>19563836265.223301</v>
      </c>
      <c r="DZ149" s="77">
        <f>IF(AB149="","",IF(CA149="","",AB149-AB149+INDEX(gDP!AQ$6:AQ$271,MATCH(totalExpenditure!$A149,gDP!$B$6:$B$271))))</f>
        <v>20150053345.187801</v>
      </c>
      <c r="EA149" s="77">
        <f>IF(AC149="","",IF(CB149="","",AC149-AC149+INDEX(gDP!AR$6:AR$271,MATCH(totalExpenditure!$A149,gDP!$B$6:$B$271))))</f>
        <v>21899317598.8414</v>
      </c>
      <c r="EB149" s="77">
        <f>IF(AD149="","",IF(CC149="","",AD149-AD149+INDEX(gDP!AS$6:AS$271,MATCH(totalExpenditure!$A149,gDP!$B$6:$B$271))))</f>
        <v>21230182989.3036</v>
      </c>
      <c r="EC149" s="77">
        <f>IF(AE149="","",IF(CD149="","",AE149-AE149+INDEX(gDP!AT$6:AT$271,MATCH(totalExpenditure!$A149,gDP!$B$6:$B$271))))</f>
        <v>21387533703.2327</v>
      </c>
      <c r="ED149" s="77">
        <f>IF(AF149="","",IF(CE149="","",AF149-AF149+INDEX(gDP!AU$6:AU$271,MATCH(totalExpenditure!$A149,gDP!$B$6:$B$271))))</f>
        <v>23649833332.165501</v>
      </c>
      <c r="EE149" s="77">
        <f>IF(AG149="","",IF(CF149="","",AG149-AG149+INDEX(gDP!AV$6:AV$271,MATCH(totalExpenditure!$A149,gDP!$B$6:$B$271))))</f>
        <v>29667268248.130501</v>
      </c>
      <c r="EF149" s="77">
        <f>IF(AH149="","",IF(CG149="","",AH149-AH149+INDEX(gDP!AW$6:AW$271,MATCH(totalExpenditure!$A149,gDP!$B$6:$B$271))))</f>
        <v>35064843792.8993</v>
      </c>
      <c r="EG149" s="77">
        <f>IF(AI149="","",IF(CH149="","",AI149-AI149+INDEX(gDP!AX$6:AX$271,MATCH(totalExpenditure!$A149,gDP!$B$6:$B$271))))</f>
        <v>37672280120.479401</v>
      </c>
      <c r="EH149" s="77">
        <f>IF(AJ149="","",IF(CI149="","",AJ149-AJ149+INDEX(gDP!AY$6:AY$271,MATCH(totalExpenditure!$A149,gDP!$B$6:$B$271))))</f>
        <v>42910146296.064598</v>
      </c>
      <c r="EI149" s="77">
        <f>IF(AK149="","",IF(CJ149="","",AK149-AK149+INDEX(gDP!AZ$6:AZ$271,MATCH(totalExpenditure!$A149,gDP!$B$6:$B$271))))</f>
        <v>51587401415.787201</v>
      </c>
      <c r="EJ149" s="77">
        <f>IF(AL149="","",IF(CK149="","",AL149-AL149+INDEX(gDP!BA$6:BA$271,MATCH(totalExpenditure!$A149,gDP!$B$6:$B$271))))</f>
        <v>58844277701.525803</v>
      </c>
      <c r="EK149" s="77">
        <f>IF(AM149="","",IF(CL149="","",AM149-AM149+INDEX(gDP!BB$6:BB$271,MATCH(totalExpenditure!$A149,gDP!$B$6:$B$271))))</f>
        <v>54467289897.558197</v>
      </c>
      <c r="EL149" s="77">
        <f>IF(AN149="","",IF(CM149="","",AN149-AN149+INDEX(gDP!BC$6:BC$271,MATCH(totalExpenditure!$A149,gDP!$B$6:$B$271))))</f>
        <v>56213985987.416801</v>
      </c>
      <c r="EM149" s="77">
        <f>IF(AO149="","",IF(CN149="","",AO149-AO149+INDEX(gDP!BD$6:BD$271,MATCH(totalExpenditure!$A149,gDP!$B$6:$B$271))))</f>
        <v>61696281326.2453</v>
      </c>
      <c r="EN149" s="77">
        <f>IF(AP149="","",IF(CO149="","",AP149-AP149+INDEX(gDP!BE$6:BE$271,MATCH(totalExpenditure!$A149,gDP!$B$6:$B$271))))</f>
        <v>59776383527.360199</v>
      </c>
      <c r="EO149" s="77">
        <f>IF(AQ149="","",IF(CP149="","",AQ149-AQ149+INDEX(gDP!BF$6:BF$271,MATCH(totalExpenditure!$A149,gDP!$B$6:$B$271))))</f>
        <v>65203276466.976303</v>
      </c>
      <c r="EP149" s="77">
        <f>IF(AR149="","",IF(CQ149="","",AR149-AR149+INDEX(gDP!BG$6:BG$271,MATCH(totalExpenditure!$A149,gDP!$B$6:$B$271))))</f>
        <v>68804811897.644501</v>
      </c>
      <c r="EQ149" s="77">
        <f>IF(AS149="","",IF(CR149="","",AS149-AS149+INDEX(gDP!BH$6:BH$271,MATCH(totalExpenditure!$A149,gDP!$B$6:$B$271))))</f>
        <v>60071584216.137497</v>
      </c>
      <c r="ER149" s="77">
        <f>IF(AT149="","",IF(CS149="","",AT149-AT149+INDEX(gDP!BI$6:BI$271,MATCH(totalExpenditure!$A149,gDP!$B$6:$B$271))))</f>
        <v>62216885435.948799</v>
      </c>
      <c r="ES149" s="77">
        <f>IF(AU149="","",IF(CT149="","",AU149-AU149+INDEX(gDP!BJ$6:BJ$271,MATCH(totalExpenditure!$A149,gDP!$B$6:$B$271))))</f>
        <v>65712180342.983597</v>
      </c>
      <c r="ET149" s="77">
        <f>IF(AV149="","",IF(CU149="","",AV149-AV149+INDEX(gDP!BK$6:BK$271,MATCH(totalExpenditure!$A149,gDP!$B$6:$B$271))))</f>
        <v>71000359760.461105</v>
      </c>
      <c r="EU149" s="77">
        <f>IF(AW149="","",IF(CV149="","",AW149-AW149+INDEX(gDP!BL$6:BL$271,MATCH(totalExpenditure!$A149,gDP!$B$6:$B$271))))</f>
        <v>69890505323.584198</v>
      </c>
      <c r="EV149" s="77">
        <f>IF(AX149="","",IF(CW149="","",AX149-AX149+INDEX(gDP!BM$6:BM$271,MATCH(totalExpenditure!$A149,gDP!$B$6:$B$271))))</f>
        <v>73699366700.213394</v>
      </c>
      <c r="EW149" s="77">
        <f>IF(AY149="","",IF(CX149="","",AY149-AY149+INDEX(gDP!BN$6:BN$271,MATCH(totalExpenditure!$A149,gDP!$B$6:$B$271))))</f>
        <v>85584105993.874603</v>
      </c>
      <c r="EX149" s="77" t="str">
        <f>IF(AZ149="","",IF(CY149="","",AZ149-AZ149+INDEX(gDP!BO$6:BO$271,MATCH(totalExpenditure!$A149,gDP!$B$6:$B$271))))</f>
        <v/>
      </c>
    </row>
    <row r="150" spans="1:154" x14ac:dyDescent="0.35">
      <c r="A150" t="s">
        <v>509</v>
      </c>
      <c r="B150" s="77" t="str">
        <f>IF(INDEX([2]pivotTable!B$3:B$308,MATCH(totalExpenditure!$A150,[2]pivotTable!$A$3:$A$308,0))/100*INDEX(gDP!Q$6:Q$271,MATCH(totalExpenditure!$A150,gDP!$B$6:$B$271))=0,"",INDEX([2]pivotTable!B$3:B$308,MATCH(totalExpenditure!$A150,[2]pivotTable!$A$3:$A$308,0))/100*INDEX(gDP!Q$6:Q$271,MATCH(totalExpenditure!$A150,gDP!$B$6:$B$271)))</f>
        <v/>
      </c>
      <c r="C150" s="77" t="str">
        <f>IF(INDEX([2]pivotTable!C$3:C$308,MATCH(totalExpenditure!$A150,[2]pivotTable!$A$3:$A$308,0))/100*INDEX(gDP!R$6:R$271,MATCH(totalExpenditure!$A150,gDP!$B$6:$B$271))=0,"",INDEX([2]pivotTable!C$3:C$308,MATCH(totalExpenditure!$A150,[2]pivotTable!$A$3:$A$308,0))/100*INDEX(gDP!R$6:R$271,MATCH(totalExpenditure!$A150,gDP!$B$6:$B$271)))</f>
        <v/>
      </c>
      <c r="D150" s="77" t="str">
        <f>IF(INDEX([2]pivotTable!D$3:D$308,MATCH(totalExpenditure!$A150,[2]pivotTable!$A$3:$A$308,0))/100*INDEX(gDP!S$6:S$271,MATCH(totalExpenditure!$A150,gDP!$B$6:$B$271))=0,"",INDEX([2]pivotTable!D$3:D$308,MATCH(totalExpenditure!$A150,[2]pivotTable!$A$3:$A$308,0))/100*INDEX(gDP!S$6:S$271,MATCH(totalExpenditure!$A150,gDP!$B$6:$B$271)))</f>
        <v/>
      </c>
      <c r="E150" s="77" t="str">
        <f>IF(INDEX([2]pivotTable!E$3:E$308,MATCH(totalExpenditure!$A150,[2]pivotTable!$A$3:$A$308,0))/100*INDEX(gDP!T$6:T$271,MATCH(totalExpenditure!$A150,gDP!$B$6:$B$271))=0,"",INDEX([2]pivotTable!E$3:E$308,MATCH(totalExpenditure!$A150,[2]pivotTable!$A$3:$A$308,0))/100*INDEX(gDP!T$6:T$271,MATCH(totalExpenditure!$A150,gDP!$B$6:$B$271)))</f>
        <v/>
      </c>
      <c r="F150" s="77" t="str">
        <f>IF(INDEX([2]pivotTable!F$3:F$308,MATCH(totalExpenditure!$A150,[2]pivotTable!$A$3:$A$308,0))/100*INDEX(gDP!U$6:U$271,MATCH(totalExpenditure!$A150,gDP!$B$6:$B$271))=0,"",INDEX([2]pivotTable!F$3:F$308,MATCH(totalExpenditure!$A150,[2]pivotTable!$A$3:$A$308,0))/100*INDEX(gDP!U$6:U$271,MATCH(totalExpenditure!$A150,gDP!$B$6:$B$271)))</f>
        <v/>
      </c>
      <c r="G150" s="77" t="str">
        <f>IF(INDEX([2]pivotTable!G$3:G$308,MATCH(totalExpenditure!$A150,[2]pivotTable!$A$3:$A$308,0))/100*INDEX(gDP!V$6:V$271,MATCH(totalExpenditure!$A150,gDP!$B$6:$B$271))=0,"",INDEX([2]pivotTable!G$3:G$308,MATCH(totalExpenditure!$A150,[2]pivotTable!$A$3:$A$308,0))/100*INDEX(gDP!V$6:V$271,MATCH(totalExpenditure!$A150,gDP!$B$6:$B$271)))</f>
        <v/>
      </c>
      <c r="H150" s="77" t="str">
        <f>IF(INDEX([2]pivotTable!H$3:H$308,MATCH(totalExpenditure!$A150,[2]pivotTable!$A$3:$A$308,0))/100*INDEX(gDP!W$6:W$271,MATCH(totalExpenditure!$A150,gDP!$B$6:$B$271))=0,"",INDEX([2]pivotTable!H$3:H$308,MATCH(totalExpenditure!$A150,[2]pivotTable!$A$3:$A$308,0))/100*INDEX(gDP!W$6:W$271,MATCH(totalExpenditure!$A150,gDP!$B$6:$B$271)))</f>
        <v/>
      </c>
      <c r="I150" s="77" t="str">
        <f>IF(INDEX([2]pivotTable!I$3:I$308,MATCH(totalExpenditure!$A150,[2]pivotTable!$A$3:$A$308,0))/100*INDEX(gDP!X$6:X$271,MATCH(totalExpenditure!$A150,gDP!$B$6:$B$271))=0,"",INDEX([2]pivotTable!I$3:I$308,MATCH(totalExpenditure!$A150,[2]pivotTable!$A$3:$A$308,0))/100*INDEX(gDP!X$6:X$271,MATCH(totalExpenditure!$A150,gDP!$B$6:$B$271)))</f>
        <v/>
      </c>
      <c r="J150" s="77" t="str">
        <f>IF(INDEX([2]pivotTable!J$3:J$308,MATCH(totalExpenditure!$A150,[2]pivotTable!$A$3:$A$308,0))/100*INDEX(gDP!Y$6:Y$271,MATCH(totalExpenditure!$A150,gDP!$B$6:$B$271))=0,"",INDEX([2]pivotTable!J$3:J$308,MATCH(totalExpenditure!$A150,[2]pivotTable!$A$3:$A$308,0))/100*INDEX(gDP!Y$6:Y$271,MATCH(totalExpenditure!$A150,gDP!$B$6:$B$271)))</f>
        <v/>
      </c>
      <c r="K150" s="77" t="str">
        <f>IF(INDEX([2]pivotTable!K$3:K$308,MATCH(totalExpenditure!$A150,[2]pivotTable!$A$3:$A$308,0))/100*INDEX(gDP!Z$6:Z$271,MATCH(totalExpenditure!$A150,gDP!$B$6:$B$271))=0,"",INDEX([2]pivotTable!K$3:K$308,MATCH(totalExpenditure!$A150,[2]pivotTable!$A$3:$A$308,0))/100*INDEX(gDP!Z$6:Z$271,MATCH(totalExpenditure!$A150,gDP!$B$6:$B$271)))</f>
        <v/>
      </c>
      <c r="L150" s="77" t="str">
        <f>IF(INDEX([2]pivotTable!L$3:L$308,MATCH(totalExpenditure!$A150,[2]pivotTable!$A$3:$A$308,0))/100*INDEX(gDP!AA$6:AA$271,MATCH(totalExpenditure!$A150,gDP!$B$6:$B$271))=0,"",INDEX([2]pivotTable!L$3:L$308,MATCH(totalExpenditure!$A150,[2]pivotTable!$A$3:$A$308,0))/100*INDEX(gDP!AA$6:AA$271,MATCH(totalExpenditure!$A150,gDP!$B$6:$B$271)))</f>
        <v/>
      </c>
      <c r="M150" s="77" t="str">
        <f>IF(INDEX([2]pivotTable!M$3:M$308,MATCH(totalExpenditure!$A150,[2]pivotTable!$A$3:$A$308,0))/100*INDEX(gDP!AB$6:AB$271,MATCH(totalExpenditure!$A150,gDP!$B$6:$B$271))=0,"",INDEX([2]pivotTable!M$3:M$308,MATCH(totalExpenditure!$A150,[2]pivotTable!$A$3:$A$308,0))/100*INDEX(gDP!AB$6:AB$271,MATCH(totalExpenditure!$A150,gDP!$B$6:$B$271)))</f>
        <v/>
      </c>
      <c r="N150" s="77" t="str">
        <f>IF(INDEX([2]pivotTable!N$3:N$308,MATCH(totalExpenditure!$A150,[2]pivotTable!$A$3:$A$308,0))/100*INDEX(gDP!AC$6:AC$271,MATCH(totalExpenditure!$A150,gDP!$B$6:$B$271))=0,"",INDEX([2]pivotTable!N$3:N$308,MATCH(totalExpenditure!$A150,[2]pivotTable!$A$3:$A$308,0))/100*INDEX(gDP!AC$6:AC$271,MATCH(totalExpenditure!$A150,gDP!$B$6:$B$271)))</f>
        <v/>
      </c>
      <c r="O150" s="77" t="str">
        <f>IF(INDEX([2]pivotTable!O$3:O$308,MATCH(totalExpenditure!$A150,[2]pivotTable!$A$3:$A$308,0))/100*INDEX(gDP!AD$6:AD$271,MATCH(totalExpenditure!$A150,gDP!$B$6:$B$271))=0,"",INDEX([2]pivotTable!O$3:O$308,MATCH(totalExpenditure!$A150,[2]pivotTable!$A$3:$A$308,0))/100*INDEX(gDP!AD$6:AD$271,MATCH(totalExpenditure!$A150,gDP!$B$6:$B$271)))</f>
        <v/>
      </c>
      <c r="P150" s="77" t="str">
        <f>IF(INDEX([2]pivotTable!P$3:P$308,MATCH(totalExpenditure!$A150,[2]pivotTable!$A$3:$A$308,0))/100*INDEX(gDP!AE$6:AE$271,MATCH(totalExpenditure!$A150,gDP!$B$6:$B$271))=0,"",INDEX([2]pivotTable!P$3:P$308,MATCH(totalExpenditure!$A150,[2]pivotTable!$A$3:$A$308,0))/100*INDEX(gDP!AE$6:AE$271,MATCH(totalExpenditure!$A150,gDP!$B$6:$B$271)))</f>
        <v/>
      </c>
      <c r="Q150" s="77" t="str">
        <f>IF(INDEX([2]pivotTable!Q$3:Q$308,MATCH(totalExpenditure!$A150,[2]pivotTable!$A$3:$A$308,0))/100*INDEX(gDP!AF$6:AF$271,MATCH(totalExpenditure!$A150,gDP!$B$6:$B$271))=0,"",INDEX([2]pivotTable!Q$3:Q$308,MATCH(totalExpenditure!$A150,[2]pivotTable!$A$3:$A$308,0))/100*INDEX(gDP!AF$6:AF$271,MATCH(totalExpenditure!$A150,gDP!$B$6:$B$271)))</f>
        <v/>
      </c>
      <c r="R150" s="77" t="str">
        <f>IF(INDEX([2]pivotTable!R$3:R$308,MATCH(totalExpenditure!$A150,[2]pivotTable!$A$3:$A$308,0))/100*INDEX(gDP!AG$6:AG$271,MATCH(totalExpenditure!$A150,gDP!$B$6:$B$271))=0,"",INDEX([2]pivotTable!R$3:R$308,MATCH(totalExpenditure!$A150,[2]pivotTable!$A$3:$A$308,0))/100*INDEX(gDP!AG$6:AG$271,MATCH(totalExpenditure!$A150,gDP!$B$6:$B$271)))</f>
        <v/>
      </c>
      <c r="S150" s="77" t="str">
        <f>IF(INDEX([2]pivotTable!S$3:S$308,MATCH(totalExpenditure!$A150,[2]pivotTable!$A$3:$A$308,0))/100*INDEX(gDP!AH$6:AH$271,MATCH(totalExpenditure!$A150,gDP!$B$6:$B$271))=0,"",INDEX([2]pivotTable!S$3:S$308,MATCH(totalExpenditure!$A150,[2]pivotTable!$A$3:$A$308,0))/100*INDEX(gDP!AH$6:AH$271,MATCH(totalExpenditure!$A150,gDP!$B$6:$B$271)))</f>
        <v/>
      </c>
      <c r="T150" s="77" t="str">
        <f>IF(INDEX([2]pivotTable!T$3:T$308,MATCH(totalExpenditure!$A150,[2]pivotTable!$A$3:$A$308,0))/100*INDEX(gDP!AI$6:AI$271,MATCH(totalExpenditure!$A150,gDP!$B$6:$B$271))=0,"",INDEX([2]pivotTable!T$3:T$308,MATCH(totalExpenditure!$A150,[2]pivotTable!$A$3:$A$308,0))/100*INDEX(gDP!AI$6:AI$271,MATCH(totalExpenditure!$A150,gDP!$B$6:$B$271)))</f>
        <v/>
      </c>
      <c r="U150" s="77" t="str">
        <f>IF(INDEX([2]pivotTable!U$3:U$308,MATCH(totalExpenditure!$A150,[2]pivotTable!$A$3:$A$308,0))/100*INDEX(gDP!AJ$6:AJ$271,MATCH(totalExpenditure!$A150,gDP!$B$6:$B$271))=0,"",INDEX([2]pivotTable!U$3:U$308,MATCH(totalExpenditure!$A150,[2]pivotTable!$A$3:$A$308,0))/100*INDEX(gDP!AJ$6:AJ$271,MATCH(totalExpenditure!$A150,gDP!$B$6:$B$271)))</f>
        <v/>
      </c>
      <c r="V150" s="77" t="str">
        <f>IF(INDEX([2]pivotTable!V$3:V$308,MATCH(totalExpenditure!$A150,[2]pivotTable!$A$3:$A$308,0))/100*INDEX(gDP!AK$6:AK$271,MATCH(totalExpenditure!$A150,gDP!$B$6:$B$271))=0,"",INDEX([2]pivotTable!V$3:V$308,MATCH(totalExpenditure!$A150,[2]pivotTable!$A$3:$A$308,0))/100*INDEX(gDP!AK$6:AK$271,MATCH(totalExpenditure!$A150,gDP!$B$6:$B$271)))</f>
        <v/>
      </c>
      <c r="W150" s="77" t="str">
        <f>IF(INDEX([2]pivotTable!W$3:W$308,MATCH(totalExpenditure!$A150,[2]pivotTable!$A$3:$A$308,0))/100*INDEX(gDP!AL$6:AL$271,MATCH(totalExpenditure!$A150,gDP!$B$6:$B$271))=0,"",INDEX([2]pivotTable!W$3:W$308,MATCH(totalExpenditure!$A150,[2]pivotTable!$A$3:$A$308,0))/100*INDEX(gDP!AL$6:AL$271,MATCH(totalExpenditure!$A150,gDP!$B$6:$B$271)))</f>
        <v/>
      </c>
      <c r="X150" s="77" t="str">
        <f>IF(INDEX([2]pivotTable!X$3:X$308,MATCH(totalExpenditure!$A150,[2]pivotTable!$A$3:$A$308,0))/100*INDEX(gDP!AM$6:AM$271,MATCH(totalExpenditure!$A150,gDP!$B$6:$B$271))=0,"",INDEX([2]pivotTable!X$3:X$308,MATCH(totalExpenditure!$A150,[2]pivotTable!$A$3:$A$308,0))/100*INDEX(gDP!AM$6:AM$271,MATCH(totalExpenditure!$A150,gDP!$B$6:$B$271)))</f>
        <v/>
      </c>
      <c r="Y150" s="77">
        <f>IF(INDEX([2]pivotTable!Y$3:Y$308,MATCH(totalExpenditure!$A150,[2]pivotTable!$A$3:$A$308,0))/100*INDEX(gDP!AN$6:AN$271,MATCH(totalExpenditure!$A150,gDP!$B$6:$B$271))=0,"",INDEX([2]pivotTable!Y$3:Y$308,MATCH(totalExpenditure!$A150,[2]pivotTable!$A$3:$A$308,0))/100*INDEX(gDP!AN$6:AN$271,MATCH(totalExpenditure!$A150,gDP!$B$6:$B$271)))</f>
        <v>115782572.73245859</v>
      </c>
      <c r="Z150" s="77">
        <f>IF(INDEX([2]pivotTable!Z$3:Z$308,MATCH(totalExpenditure!$A150,[2]pivotTable!$A$3:$A$308,0))/100*INDEX(gDP!AO$6:AO$271,MATCH(totalExpenditure!$A150,gDP!$B$6:$B$271))=0,"",INDEX([2]pivotTable!Z$3:Z$308,MATCH(totalExpenditure!$A150,[2]pivotTable!$A$3:$A$308,0))/100*INDEX(gDP!AO$6:AO$271,MATCH(totalExpenditure!$A150,gDP!$B$6:$B$271)))</f>
        <v>114127253.06278706</v>
      </c>
      <c r="AA150" s="77">
        <f>IF(INDEX([2]pivotTable!AA$3:AA$308,MATCH(totalExpenditure!$A150,[2]pivotTable!$A$3:$A$308,0))/100*INDEX(gDP!AP$6:AP$271,MATCH(totalExpenditure!$A150,gDP!$B$6:$B$271))=0,"",INDEX([2]pivotTable!AA$3:AA$308,MATCH(totalExpenditure!$A150,[2]pivotTable!$A$3:$A$308,0))/100*INDEX(gDP!AP$6:AP$271,MATCH(totalExpenditure!$A150,gDP!$B$6:$B$271)))</f>
        <v>101835652.55262516</v>
      </c>
      <c r="AB150" s="77">
        <f>IF(INDEX([2]pivotTable!AB$3:AB$308,MATCH(totalExpenditure!$A150,[2]pivotTable!$A$3:$A$308,0))/100*INDEX(gDP!AQ$6:AQ$271,MATCH(totalExpenditure!$A150,gDP!$B$6:$B$271))=0,"",INDEX([2]pivotTable!AB$3:AB$308,MATCH(totalExpenditure!$A150,[2]pivotTable!$A$3:$A$308,0))/100*INDEX(gDP!AQ$6:AQ$271,MATCH(totalExpenditure!$A150,gDP!$B$6:$B$271)))</f>
        <v>106777504.468009</v>
      </c>
      <c r="AC150" s="77">
        <f>IF(INDEX([2]pivotTable!AC$3:AC$308,MATCH(totalExpenditure!$A150,[2]pivotTable!$A$3:$A$308,0))/100*INDEX(gDP!AR$6:AR$271,MATCH(totalExpenditure!$A150,gDP!$B$6:$B$271))=0,"",INDEX([2]pivotTable!AC$3:AC$308,MATCH(totalExpenditure!$A150,[2]pivotTable!$A$3:$A$308,0))/100*INDEX(gDP!AR$6:AR$271,MATCH(totalExpenditure!$A150,gDP!$B$6:$B$271)))</f>
        <v>137868322.8441028</v>
      </c>
      <c r="AD150" s="77">
        <f>IF(INDEX([2]pivotTable!AD$3:AD$308,MATCH(totalExpenditure!$A150,[2]pivotTable!$A$3:$A$308,0))/100*INDEX(gDP!AS$6:AS$271,MATCH(totalExpenditure!$A150,gDP!$B$6:$B$271))=0,"",INDEX([2]pivotTable!AD$3:AD$308,MATCH(totalExpenditure!$A150,[2]pivotTable!$A$3:$A$308,0))/100*INDEX(gDP!AS$6:AS$271,MATCH(totalExpenditure!$A150,gDP!$B$6:$B$271)))</f>
        <v>135300498.26187718</v>
      </c>
      <c r="AE150" s="77">
        <f>IF(INDEX([2]pivotTable!AE$3:AE$308,MATCH(totalExpenditure!$A150,[2]pivotTable!$A$3:$A$308,0))/100*INDEX(gDP!AT$6:AT$271,MATCH(totalExpenditure!$A150,gDP!$B$6:$B$271))=0,"",INDEX([2]pivotTable!AE$3:AE$308,MATCH(totalExpenditure!$A150,[2]pivotTable!$A$3:$A$308,0))/100*INDEX(gDP!AT$6:AT$271,MATCH(totalExpenditure!$A150,gDP!$B$6:$B$271)))</f>
        <v>155540615.84956342</v>
      </c>
      <c r="AF150" s="77">
        <f>IF(INDEX([2]pivotTable!AF$3:AF$308,MATCH(totalExpenditure!$A150,[2]pivotTable!$A$3:$A$308,0))/100*INDEX(gDP!AU$6:AU$271,MATCH(totalExpenditure!$A150,gDP!$B$6:$B$271))=0,"",INDEX([2]pivotTable!AF$3:AF$308,MATCH(totalExpenditure!$A150,[2]pivotTable!$A$3:$A$308,0))/100*INDEX(gDP!AU$6:AU$271,MATCH(totalExpenditure!$A150,gDP!$B$6:$B$271)))</f>
        <v>208343288.99499762</v>
      </c>
      <c r="AG150" s="77">
        <f>IF(INDEX([2]pivotTable!AG$3:AG$308,MATCH(totalExpenditure!$A150,[2]pivotTable!$A$3:$A$308,0))/100*INDEX(gDP!AV$6:AV$271,MATCH(totalExpenditure!$A150,gDP!$B$6:$B$271))=0,"",INDEX([2]pivotTable!AG$3:AG$308,MATCH(totalExpenditure!$A150,[2]pivotTable!$A$3:$A$308,0))/100*INDEX(gDP!AV$6:AV$271,MATCH(totalExpenditure!$A150,gDP!$B$6:$B$271)))</f>
        <v>254274663.38703769</v>
      </c>
      <c r="AH150" s="77">
        <f>IF(INDEX([2]pivotTable!AH$3:AH$308,MATCH(totalExpenditure!$A150,[2]pivotTable!$A$3:$A$308,0))/100*INDEX(gDP!AW$6:AW$271,MATCH(totalExpenditure!$A150,gDP!$B$6:$B$271))=0,"",INDEX([2]pivotTable!AH$3:AH$308,MATCH(totalExpenditure!$A150,[2]pivotTable!$A$3:$A$308,0))/100*INDEX(gDP!AW$6:AW$271,MATCH(totalExpenditure!$A150,gDP!$B$6:$B$271)))</f>
        <v>355118233.12085283</v>
      </c>
      <c r="AI150" s="77">
        <f>IF(INDEX([2]pivotTable!AI$3:AI$308,MATCH(totalExpenditure!$A150,[2]pivotTable!$A$3:$A$308,0))/100*INDEX(gDP!AX$6:AX$271,MATCH(totalExpenditure!$A150,gDP!$B$6:$B$271))=0,"",INDEX([2]pivotTable!AI$3:AI$308,MATCH(totalExpenditure!$A150,[2]pivotTable!$A$3:$A$308,0))/100*INDEX(gDP!AX$6:AX$271,MATCH(totalExpenditure!$A150,gDP!$B$6:$B$271)))</f>
        <v>394480268.82389444</v>
      </c>
      <c r="AJ150" s="77">
        <f>IF(INDEX([2]pivotTable!AJ$3:AJ$308,MATCH(totalExpenditure!$A150,[2]pivotTable!$A$3:$A$308,0))/100*INDEX(gDP!AY$6:AY$271,MATCH(totalExpenditure!$A150,gDP!$B$6:$B$271))=0,"",INDEX([2]pivotTable!AJ$3:AJ$308,MATCH(totalExpenditure!$A150,[2]pivotTable!$A$3:$A$308,0))/100*INDEX(gDP!AY$6:AY$271,MATCH(totalExpenditure!$A150,gDP!$B$6:$B$271)))</f>
        <v>616904187.86054623</v>
      </c>
      <c r="AK150" s="77">
        <f>IF(INDEX([2]pivotTable!AK$3:AK$308,MATCH(totalExpenditure!$A150,[2]pivotTable!$A$3:$A$308,0))/100*INDEX(gDP!AZ$6:AZ$271,MATCH(totalExpenditure!$A150,gDP!$B$6:$B$271))=0,"",INDEX([2]pivotTable!AK$3:AK$308,MATCH(totalExpenditure!$A150,[2]pivotTable!$A$3:$A$308,0))/100*INDEX(gDP!AZ$6:AZ$271,MATCH(totalExpenditure!$A150,gDP!$B$6:$B$271)))</f>
        <v>869521827.3833952</v>
      </c>
      <c r="AL150" s="77">
        <f>IF(INDEX([2]pivotTable!AL$3:AL$308,MATCH(totalExpenditure!$A150,[2]pivotTable!$A$3:$A$308,0))/100*INDEX(gDP!BA$6:BA$271,MATCH(totalExpenditure!$A150,gDP!$B$6:$B$271))=0,"",INDEX([2]pivotTable!AL$3:AL$308,MATCH(totalExpenditure!$A150,[2]pivotTable!$A$3:$A$308,0))/100*INDEX(gDP!BA$6:BA$271,MATCH(totalExpenditure!$A150,gDP!$B$6:$B$271)))</f>
        <v>1046944807.484286</v>
      </c>
      <c r="AM150" s="77">
        <f>IF(INDEX([2]pivotTable!AM$3:AM$308,MATCH(totalExpenditure!$A150,[2]pivotTable!$A$3:$A$308,0))/100*INDEX(gDP!BB$6:BB$271,MATCH(totalExpenditure!$A150,gDP!$B$6:$B$271))=0,"",INDEX([2]pivotTable!AM$3:AM$308,MATCH(totalExpenditure!$A150,[2]pivotTable!$A$3:$A$308,0))/100*INDEX(gDP!BB$6:BB$271,MATCH(totalExpenditure!$A150,gDP!$B$6:$B$271)))</f>
        <v>623297454.54545474</v>
      </c>
      <c r="AN150" s="77">
        <f>IF(INDEX([2]pivotTable!AN$3:AN$308,MATCH(totalExpenditure!$A150,[2]pivotTable!$A$3:$A$308,0))/100*INDEX(gDP!BC$6:BC$271,MATCH(totalExpenditure!$A150,gDP!$B$6:$B$271))=0,"",INDEX([2]pivotTable!AN$3:AN$308,MATCH(totalExpenditure!$A150,[2]pivotTable!$A$3:$A$308,0))/100*INDEX(gDP!BC$6:BC$271,MATCH(totalExpenditure!$A150,gDP!$B$6:$B$271)))</f>
        <v>503079424.6077075</v>
      </c>
      <c r="AO150" s="77">
        <f>IF(INDEX([2]pivotTable!AO$3:AO$308,MATCH(totalExpenditure!$A150,[2]pivotTable!$A$3:$A$308,0))/100*INDEX(gDP!BD$6:BD$271,MATCH(totalExpenditure!$A150,gDP!$B$6:$B$271))=0,"",INDEX([2]pivotTable!AO$3:AO$308,MATCH(totalExpenditure!$A150,[2]pivotTable!$A$3:$A$308,0))/100*INDEX(gDP!BD$6:BD$271,MATCH(totalExpenditure!$A150,gDP!$B$6:$B$271)))</f>
        <v>560477363.55180597</v>
      </c>
      <c r="AP150" s="77">
        <f>IF(INDEX([2]pivotTable!AP$3:AP$308,MATCH(totalExpenditure!$A150,[2]pivotTable!$A$3:$A$308,0))/100*INDEX(gDP!BE$6:BE$271,MATCH(totalExpenditure!$A150,gDP!$B$6:$B$271))=0,"",INDEX([2]pivotTable!AP$3:AP$308,MATCH(totalExpenditure!$A150,[2]pivotTable!$A$3:$A$308,0))/100*INDEX(gDP!BE$6:BE$271,MATCH(totalExpenditure!$A150,gDP!$B$6:$B$271)))</f>
        <v>507058248.04881126</v>
      </c>
      <c r="AQ150" s="77">
        <f>IF(INDEX([2]pivotTable!AQ$3:AQ$308,MATCH(totalExpenditure!$A150,[2]pivotTable!$A$3:$A$308,0))/100*INDEX(gDP!BF$6:BF$271,MATCH(totalExpenditure!$A150,gDP!$B$6:$B$271))=0,"",INDEX([2]pivotTable!AQ$3:AQ$308,MATCH(totalExpenditure!$A150,[2]pivotTable!$A$3:$A$308,0))/100*INDEX(gDP!BF$6:BF$271,MATCH(totalExpenditure!$A150,gDP!$B$6:$B$271)))</f>
        <v>549727059.00564826</v>
      </c>
      <c r="AR150" s="77">
        <f>IF(INDEX([2]pivotTable!AR$3:AR$308,MATCH(totalExpenditure!$A150,[2]pivotTable!$A$3:$A$308,0))/100*INDEX(gDP!BG$6:BG$271,MATCH(totalExpenditure!$A150,gDP!$B$6:$B$271))=0,"",INDEX([2]pivotTable!AR$3:AR$308,MATCH(totalExpenditure!$A150,[2]pivotTable!$A$3:$A$308,0))/100*INDEX(gDP!BG$6:BG$271,MATCH(totalExpenditure!$A150,gDP!$B$6:$B$271)))</f>
        <v>558686757.46932447</v>
      </c>
      <c r="AS150" s="77">
        <f>IF(INDEX([2]pivotTable!AS$3:AS$308,MATCH(totalExpenditure!$A150,[2]pivotTable!$A$3:$A$308,0))/100*INDEX(gDP!BH$6:BH$271,MATCH(totalExpenditure!$A150,gDP!$B$6:$B$271))=0,"",INDEX([2]pivotTable!AS$3:AS$308,MATCH(totalExpenditure!$A150,[2]pivotTable!$A$3:$A$308,0))/100*INDEX(gDP!BH$6:BH$271,MATCH(totalExpenditure!$A150,gDP!$B$6:$B$271)))</f>
        <v>556167047.16005874</v>
      </c>
      <c r="AT150" s="77">
        <f>IF(INDEX([2]pivotTable!AT$3:AT$308,MATCH(totalExpenditure!$A150,[2]pivotTable!$A$3:$A$308,0))/100*INDEX(gDP!BI$6:BI$271,MATCH(totalExpenditure!$A150,gDP!$B$6:$B$271))=0,"",INDEX([2]pivotTable!AT$3:AT$308,MATCH(totalExpenditure!$A150,[2]pivotTable!$A$3:$A$308,0))/100*INDEX(gDP!BI$6:BI$271,MATCH(totalExpenditure!$A150,gDP!$B$6:$B$271)))</f>
        <v>909908559.40448499</v>
      </c>
      <c r="AU150" s="77">
        <f>IF(INDEX([2]pivotTable!AU$3:AU$308,MATCH(totalExpenditure!$A150,[2]pivotTable!$A$3:$A$308,0))/100*INDEX(gDP!BJ$6:BJ$271,MATCH(totalExpenditure!$A150,gDP!$B$6:$B$271))=0,"",INDEX([2]pivotTable!AU$3:AU$308,MATCH(totalExpenditure!$A150,[2]pivotTable!$A$3:$A$308,0))/100*INDEX(gDP!BJ$6:BJ$271,MATCH(totalExpenditure!$A150,gDP!$B$6:$B$271)))</f>
        <v>1005965598.5884494</v>
      </c>
      <c r="AV150" s="77">
        <f>IF(INDEX([2]pivotTable!AV$3:AV$308,MATCH(totalExpenditure!$A150,[2]pivotTable!$A$3:$A$308,0))/100*INDEX(gDP!BK$6:BK$271,MATCH(totalExpenditure!$A150,gDP!$B$6:$B$271))=0,"",INDEX([2]pivotTable!AV$3:AV$308,MATCH(totalExpenditure!$A150,[2]pivotTable!$A$3:$A$308,0))/100*INDEX(gDP!BK$6:BK$271,MATCH(totalExpenditure!$A150,gDP!$B$6:$B$271)))</f>
        <v>1452904788.9578903</v>
      </c>
      <c r="AW150" s="77">
        <f>IF(INDEX([2]pivotTable!AW$3:AW$308,MATCH(totalExpenditure!$A150,[2]pivotTable!$A$3:$A$308,0))/100*INDEX(gDP!BL$6:BL$271,MATCH(totalExpenditure!$A150,gDP!$B$6:$B$271))=0,"",INDEX([2]pivotTable!AW$3:AW$308,MATCH(totalExpenditure!$A150,[2]pivotTable!$A$3:$A$308,0))/100*INDEX(gDP!BL$6:BL$271,MATCH(totalExpenditure!$A150,gDP!$B$6:$B$271)))</f>
        <v>1293725696.9014161</v>
      </c>
      <c r="AX150" s="77">
        <f>IF(INDEX([2]pivotTable!AX$3:AX$308,MATCH(totalExpenditure!$A150,[2]pivotTable!$A$3:$A$308,0))/100*INDEX(gDP!BM$6:BM$271,MATCH(totalExpenditure!$A150,gDP!$B$6:$B$271))=0,"",INDEX([2]pivotTable!AX$3:AX$308,MATCH(totalExpenditure!$A150,[2]pivotTable!$A$3:$A$308,0))/100*INDEX(gDP!BM$6:BM$271,MATCH(totalExpenditure!$A150,gDP!$B$6:$B$271)))</f>
        <v>1740180063.1513963</v>
      </c>
      <c r="AY150" s="77">
        <f>IF(INDEX([2]pivotTable!AY$3:AY$308,MATCH(totalExpenditure!$A150,[2]pivotTable!$A$3:$A$308,0))/100*INDEX(gDP!BN$6:BN$271,MATCH(totalExpenditure!$A150,gDP!$B$6:$B$271))=0,"",INDEX([2]pivotTable!AY$3:AY$308,MATCH(totalExpenditure!$A150,[2]pivotTable!$A$3:$A$308,0))/100*INDEX(gDP!BN$6:BN$271,MATCH(totalExpenditure!$A150,gDP!$B$6:$B$271)))</f>
        <v>1877492805.9030344</v>
      </c>
      <c r="AZ150" s="77" t="str">
        <f>IF(INDEX([2]pivotTable!AZ$3:AZ$308,MATCH(totalExpenditure!$A150,[2]pivotTable!$A$3:$A$308,0))/100*INDEX(gDP!BO$6:BO$271,MATCH(totalExpenditure!$A150,gDP!$B$6:$B$271))=0,"",INDEX([2]pivotTable!AZ$3:AZ$308,MATCH(totalExpenditure!$A150,[2]pivotTable!$A$3:$A$308,0))/100*INDEX(gDP!BO$6:BO$271,MATCH(totalExpenditure!$A150,gDP!$B$6:$B$271)))</f>
        <v/>
      </c>
      <c r="BA150" s="77" t="str">
        <f>IF(INDEX([2]pivotTable!B$310:B$615,MATCH(totalExpenditure!$A150,[2]pivotTable!$A$310:$A$615,0))/100*INDEX(gDP!Q$6:Q$271,MATCH(totalExpenditure!$A150,gDP!$B$6:$B$271))=0,"",INDEX([2]pivotTable!B$310:B$615,MATCH(totalExpenditure!$A150,[2]pivotTable!$A$310:$A$615,0))/100*INDEX(gDP!Q$6:Q$271,MATCH(totalExpenditure!$A150,gDP!$B$6:$B$271)))</f>
        <v/>
      </c>
      <c r="BB150" s="77" t="str">
        <f>IF(INDEX([2]pivotTable!C$310:C$615,MATCH(totalExpenditure!$A150,[2]pivotTable!$A$310:$A$615,0))/100*INDEX(gDP!R$6:R$271,MATCH(totalExpenditure!$A150,gDP!$B$6:$B$271))=0,"",INDEX([2]pivotTable!C$310:C$615,MATCH(totalExpenditure!$A150,[2]pivotTable!$A$310:$A$615,0))/100*INDEX(gDP!R$6:R$271,MATCH(totalExpenditure!$A150,gDP!$B$6:$B$271)))</f>
        <v/>
      </c>
      <c r="BC150" s="77" t="str">
        <f>IF(INDEX([2]pivotTable!D$310:D$615,MATCH(totalExpenditure!$A150,[2]pivotTable!$A$310:$A$615,0))/100*INDEX(gDP!S$6:S$271,MATCH(totalExpenditure!$A150,gDP!$B$6:$B$271))=0,"",INDEX([2]pivotTable!D$310:D$615,MATCH(totalExpenditure!$A150,[2]pivotTable!$A$310:$A$615,0))/100*INDEX(gDP!S$6:S$271,MATCH(totalExpenditure!$A150,gDP!$B$6:$B$271)))</f>
        <v/>
      </c>
      <c r="BD150" s="77" t="str">
        <f>IF(INDEX([2]pivotTable!E$310:E$615,MATCH(totalExpenditure!$A150,[2]pivotTable!$A$310:$A$615,0))/100*INDEX(gDP!T$6:T$271,MATCH(totalExpenditure!$A150,gDP!$B$6:$B$271))=0,"",INDEX([2]pivotTable!E$310:E$615,MATCH(totalExpenditure!$A150,[2]pivotTable!$A$310:$A$615,0))/100*INDEX(gDP!T$6:T$271,MATCH(totalExpenditure!$A150,gDP!$B$6:$B$271)))</f>
        <v/>
      </c>
      <c r="BE150" s="77" t="str">
        <f>IF(INDEX([2]pivotTable!F$310:F$615,MATCH(totalExpenditure!$A150,[2]pivotTable!$A$310:$A$615,0))/100*INDEX(gDP!U$6:U$271,MATCH(totalExpenditure!$A150,gDP!$B$6:$B$271))=0,"",INDEX([2]pivotTable!F$310:F$615,MATCH(totalExpenditure!$A150,[2]pivotTable!$A$310:$A$615,0))/100*INDEX(gDP!U$6:U$271,MATCH(totalExpenditure!$A150,gDP!$B$6:$B$271)))</f>
        <v/>
      </c>
      <c r="BF150" s="77" t="str">
        <f>IF(INDEX([2]pivotTable!G$310:G$615,MATCH(totalExpenditure!$A150,[2]pivotTable!$A$310:$A$615,0))/100*INDEX(gDP!V$6:V$271,MATCH(totalExpenditure!$A150,gDP!$B$6:$B$271))=0,"",INDEX([2]pivotTable!G$310:G$615,MATCH(totalExpenditure!$A150,[2]pivotTable!$A$310:$A$615,0))/100*INDEX(gDP!V$6:V$271,MATCH(totalExpenditure!$A150,gDP!$B$6:$B$271)))</f>
        <v/>
      </c>
      <c r="BG150" s="77" t="str">
        <f>IF(INDEX([2]pivotTable!H$310:H$615,MATCH(totalExpenditure!$A150,[2]pivotTable!$A$310:$A$615,0))/100*INDEX(gDP!W$6:W$271,MATCH(totalExpenditure!$A150,gDP!$B$6:$B$271))=0,"",INDEX([2]pivotTable!H$310:H$615,MATCH(totalExpenditure!$A150,[2]pivotTable!$A$310:$A$615,0))/100*INDEX(gDP!W$6:W$271,MATCH(totalExpenditure!$A150,gDP!$B$6:$B$271)))</f>
        <v/>
      </c>
      <c r="BH150" s="77" t="str">
        <f>IF(INDEX([2]pivotTable!I$310:I$615,MATCH(totalExpenditure!$A150,[2]pivotTable!$A$310:$A$615,0))/100*INDEX(gDP!X$6:X$271,MATCH(totalExpenditure!$A150,gDP!$B$6:$B$271))=0,"",INDEX([2]pivotTable!I$310:I$615,MATCH(totalExpenditure!$A150,[2]pivotTable!$A$310:$A$615,0))/100*INDEX(gDP!X$6:X$271,MATCH(totalExpenditure!$A150,gDP!$B$6:$B$271)))</f>
        <v/>
      </c>
      <c r="BI150" s="77" t="str">
        <f>IF(INDEX([2]pivotTable!J$310:J$615,MATCH(totalExpenditure!$A150,[2]pivotTable!$A$310:$A$615,0))/100*INDEX(gDP!Y$6:Y$271,MATCH(totalExpenditure!$A150,gDP!$B$6:$B$271))=0,"",INDEX([2]pivotTable!J$310:J$615,MATCH(totalExpenditure!$A150,[2]pivotTable!$A$310:$A$615,0))/100*INDEX(gDP!Y$6:Y$271,MATCH(totalExpenditure!$A150,gDP!$B$6:$B$271)))</f>
        <v/>
      </c>
      <c r="BJ150" s="77" t="str">
        <f>IF(INDEX([2]pivotTable!K$310:K$615,MATCH(totalExpenditure!$A150,[2]pivotTable!$A$310:$A$615,0))/100*INDEX(gDP!Z$6:Z$271,MATCH(totalExpenditure!$A150,gDP!$B$6:$B$271))=0,"",INDEX([2]pivotTable!K$310:K$615,MATCH(totalExpenditure!$A150,[2]pivotTable!$A$310:$A$615,0))/100*INDEX(gDP!Z$6:Z$271,MATCH(totalExpenditure!$A150,gDP!$B$6:$B$271)))</f>
        <v/>
      </c>
      <c r="BK150" s="77" t="str">
        <f>IF(INDEX([2]pivotTable!L$310:L$615,MATCH(totalExpenditure!$A150,[2]pivotTable!$A$310:$A$615,0))/100*INDEX(gDP!AA$6:AA$271,MATCH(totalExpenditure!$A150,gDP!$B$6:$B$271))=0,"",INDEX([2]pivotTable!L$310:L$615,MATCH(totalExpenditure!$A150,[2]pivotTable!$A$310:$A$615,0))/100*INDEX(gDP!AA$6:AA$271,MATCH(totalExpenditure!$A150,gDP!$B$6:$B$271)))</f>
        <v/>
      </c>
      <c r="BL150" s="77" t="str">
        <f>IF(INDEX([2]pivotTable!M$310:M$615,MATCH(totalExpenditure!$A150,[2]pivotTable!$A$310:$A$615,0))/100*INDEX(gDP!AB$6:AB$271,MATCH(totalExpenditure!$A150,gDP!$B$6:$B$271))=0,"",INDEX([2]pivotTable!M$310:M$615,MATCH(totalExpenditure!$A150,[2]pivotTable!$A$310:$A$615,0))/100*INDEX(gDP!AB$6:AB$271,MATCH(totalExpenditure!$A150,gDP!$B$6:$B$271)))</f>
        <v/>
      </c>
      <c r="BM150" s="77" t="str">
        <f>IF(INDEX([2]pivotTable!N$310:N$615,MATCH(totalExpenditure!$A150,[2]pivotTable!$A$310:$A$615,0))/100*INDEX(gDP!AC$6:AC$271,MATCH(totalExpenditure!$A150,gDP!$B$6:$B$271))=0,"",INDEX([2]pivotTable!N$310:N$615,MATCH(totalExpenditure!$A150,[2]pivotTable!$A$310:$A$615,0))/100*INDEX(gDP!AC$6:AC$271,MATCH(totalExpenditure!$A150,gDP!$B$6:$B$271)))</f>
        <v/>
      </c>
      <c r="BN150" s="77" t="str">
        <f>IF(INDEX([2]pivotTable!O$310:O$615,MATCH(totalExpenditure!$A150,[2]pivotTable!$A$310:$A$615,0))/100*INDEX(gDP!AD$6:AD$271,MATCH(totalExpenditure!$A150,gDP!$B$6:$B$271))=0,"",INDEX([2]pivotTable!O$310:O$615,MATCH(totalExpenditure!$A150,[2]pivotTable!$A$310:$A$615,0))/100*INDEX(gDP!AD$6:AD$271,MATCH(totalExpenditure!$A150,gDP!$B$6:$B$271)))</f>
        <v/>
      </c>
      <c r="BO150" s="77" t="str">
        <f>IF(INDEX([2]pivotTable!P$310:P$615,MATCH(totalExpenditure!$A150,[2]pivotTable!$A$310:$A$615,0))/100*INDEX(gDP!AE$6:AE$271,MATCH(totalExpenditure!$A150,gDP!$B$6:$B$271))=0,"",INDEX([2]pivotTable!P$310:P$615,MATCH(totalExpenditure!$A150,[2]pivotTable!$A$310:$A$615,0))/100*INDEX(gDP!AE$6:AE$271,MATCH(totalExpenditure!$A150,gDP!$B$6:$B$271)))</f>
        <v/>
      </c>
      <c r="BP150" s="77" t="str">
        <f>IF(INDEX([2]pivotTable!Q$310:Q$615,MATCH(totalExpenditure!$A150,[2]pivotTable!$A$310:$A$615,0))/100*INDEX(gDP!AF$6:AF$271,MATCH(totalExpenditure!$A150,gDP!$B$6:$B$271))=0,"",INDEX([2]pivotTable!Q$310:Q$615,MATCH(totalExpenditure!$A150,[2]pivotTable!$A$310:$A$615,0))/100*INDEX(gDP!AF$6:AF$271,MATCH(totalExpenditure!$A150,gDP!$B$6:$B$271)))</f>
        <v/>
      </c>
      <c r="BQ150" s="77" t="str">
        <f>IF(INDEX([2]pivotTable!R$310:R$615,MATCH(totalExpenditure!$A150,[2]pivotTable!$A$310:$A$615,0))/100*INDEX(gDP!AG$6:AG$271,MATCH(totalExpenditure!$A150,gDP!$B$6:$B$271))=0,"",INDEX([2]pivotTable!R$310:R$615,MATCH(totalExpenditure!$A150,[2]pivotTable!$A$310:$A$615,0))/100*INDEX(gDP!AG$6:AG$271,MATCH(totalExpenditure!$A150,gDP!$B$6:$B$271)))</f>
        <v/>
      </c>
      <c r="BR150" s="77" t="str">
        <f>IF(INDEX([2]pivotTable!S$310:S$615,MATCH(totalExpenditure!$A150,[2]pivotTable!$A$310:$A$615,0))/100*INDEX(gDP!AH$6:AH$271,MATCH(totalExpenditure!$A150,gDP!$B$6:$B$271))=0,"",INDEX([2]pivotTable!S$310:S$615,MATCH(totalExpenditure!$A150,[2]pivotTable!$A$310:$A$615,0))/100*INDEX(gDP!AH$6:AH$271,MATCH(totalExpenditure!$A150,gDP!$B$6:$B$271)))</f>
        <v/>
      </c>
      <c r="BS150" s="77" t="str">
        <f>IF(INDEX([2]pivotTable!T$310:T$615,MATCH(totalExpenditure!$A150,[2]pivotTable!$A$310:$A$615,0))/100*INDEX(gDP!AI$6:AI$271,MATCH(totalExpenditure!$A150,gDP!$B$6:$B$271))=0,"",INDEX([2]pivotTable!T$310:T$615,MATCH(totalExpenditure!$A150,[2]pivotTable!$A$310:$A$615,0))/100*INDEX(gDP!AI$6:AI$271,MATCH(totalExpenditure!$A150,gDP!$B$6:$B$271)))</f>
        <v/>
      </c>
      <c r="BT150" s="77" t="str">
        <f>IF(INDEX([2]pivotTable!U$310:U$615,MATCH(totalExpenditure!$A150,[2]pivotTable!$A$310:$A$615,0))/100*INDEX(gDP!AJ$6:AJ$271,MATCH(totalExpenditure!$A150,gDP!$B$6:$B$271))=0,"",INDEX([2]pivotTable!U$310:U$615,MATCH(totalExpenditure!$A150,[2]pivotTable!$A$310:$A$615,0))/100*INDEX(gDP!AJ$6:AJ$271,MATCH(totalExpenditure!$A150,gDP!$B$6:$B$271)))</f>
        <v/>
      </c>
      <c r="BU150" s="77" t="str">
        <f>IF(INDEX([2]pivotTable!V$310:V$615,MATCH(totalExpenditure!$A150,[2]pivotTable!$A$310:$A$615,0))/100*INDEX(gDP!AK$6:AK$271,MATCH(totalExpenditure!$A150,gDP!$B$6:$B$271))=0,"",INDEX([2]pivotTable!V$310:V$615,MATCH(totalExpenditure!$A150,[2]pivotTable!$A$310:$A$615,0))/100*INDEX(gDP!AK$6:AK$271,MATCH(totalExpenditure!$A150,gDP!$B$6:$B$271)))</f>
        <v/>
      </c>
      <c r="BV150" s="77" t="str">
        <f>IF(INDEX([2]pivotTable!W$310:W$615,MATCH(totalExpenditure!$A150,[2]pivotTable!$A$310:$A$615,0))/100*INDEX(gDP!AL$6:AL$271,MATCH(totalExpenditure!$A150,gDP!$B$6:$B$271))=0,"",INDEX([2]pivotTable!W$310:W$615,MATCH(totalExpenditure!$A150,[2]pivotTable!$A$310:$A$615,0))/100*INDEX(gDP!AL$6:AL$271,MATCH(totalExpenditure!$A150,gDP!$B$6:$B$271)))</f>
        <v/>
      </c>
      <c r="BW150" s="77" t="str">
        <f>IF(INDEX([2]pivotTable!X$310:X$615,MATCH(totalExpenditure!$A150,[2]pivotTable!$A$310:$A$615,0))/100*INDEX(gDP!AM$6:AM$271,MATCH(totalExpenditure!$A150,gDP!$B$6:$B$271))=0,"",INDEX([2]pivotTable!X$310:X$615,MATCH(totalExpenditure!$A150,[2]pivotTable!$A$310:$A$615,0))/100*INDEX(gDP!AM$6:AM$271,MATCH(totalExpenditure!$A150,gDP!$B$6:$B$271)))</f>
        <v/>
      </c>
      <c r="BX150" s="77">
        <f>IF(INDEX([2]pivotTable!Y$310:Y$615,MATCH(totalExpenditure!$A150,[2]pivotTable!$A$310:$A$615,0))/100*INDEX(gDP!AN$6:AN$271,MATCH(totalExpenditure!$A150,gDP!$B$6:$B$271))=0,"",INDEX([2]pivotTable!Y$310:Y$615,MATCH(totalExpenditure!$A150,[2]pivotTable!$A$310:$A$615,0))/100*INDEX(gDP!AN$6:AN$271,MATCH(totalExpenditure!$A150,gDP!$B$6:$B$271)))</f>
        <v>310297294.92298901</v>
      </c>
      <c r="BY150" s="77">
        <f>IF(INDEX([2]pivotTable!Z$310:Z$615,MATCH(totalExpenditure!$A150,[2]pivotTable!$A$310:$A$615,0))/100*INDEX(gDP!AO$6:AO$271,MATCH(totalExpenditure!$A150,gDP!$B$6:$B$271))=0,"",INDEX([2]pivotTable!Z$310:Z$615,MATCH(totalExpenditure!$A150,[2]pivotTable!$A$310:$A$615,0))/100*INDEX(gDP!AO$6:AO$271,MATCH(totalExpenditure!$A150,gDP!$B$6:$B$271)))</f>
        <v>306530266.07963222</v>
      </c>
      <c r="BZ150" s="77">
        <f>IF(INDEX([2]pivotTable!AA$310:AA$615,MATCH(totalExpenditure!$A150,[2]pivotTable!$A$310:$A$615,0))/100*INDEX(gDP!AP$6:AP$271,MATCH(totalExpenditure!$A150,gDP!$B$6:$B$271))=0,"",INDEX([2]pivotTable!AA$310:AA$615,MATCH(totalExpenditure!$A150,[2]pivotTable!$A$310:$A$615,0))/100*INDEX(gDP!AP$6:AP$271,MATCH(totalExpenditure!$A150,gDP!$B$6:$B$271)))</f>
        <v>295062275.34478569</v>
      </c>
      <c r="CA150" s="77">
        <f>IF(INDEX([2]pivotTable!AB$310:AB$615,MATCH(totalExpenditure!$A150,[2]pivotTable!$A$310:$A$615,0))/100*INDEX(gDP!AQ$6:AQ$271,MATCH(totalExpenditure!$A150,gDP!$B$6:$B$271))=0,"",INDEX([2]pivotTable!AB$310:AB$615,MATCH(totalExpenditure!$A150,[2]pivotTable!$A$310:$A$615,0))/100*INDEX(gDP!AQ$6:AQ$271,MATCH(totalExpenditure!$A150,gDP!$B$6:$B$271)))</f>
        <v>338248202.073156</v>
      </c>
      <c r="CB150" s="77">
        <f>IF(INDEX([2]pivotTable!AC$310:AC$615,MATCH(totalExpenditure!$A150,[2]pivotTable!$A$310:$A$615,0))/100*INDEX(gDP!AR$6:AR$271,MATCH(totalExpenditure!$A150,gDP!$B$6:$B$271))=0,"",INDEX([2]pivotTable!AC$310:AC$615,MATCH(totalExpenditure!$A150,[2]pivotTable!$A$310:$A$615,0))/100*INDEX(gDP!AR$6:AR$271,MATCH(totalExpenditure!$A150,gDP!$B$6:$B$271)))</f>
        <v>376689406.67787653</v>
      </c>
      <c r="CC150" s="77">
        <f>IF(INDEX([2]pivotTable!AD$310:AD$615,MATCH(totalExpenditure!$A150,[2]pivotTable!$A$310:$A$615,0))/100*INDEX(gDP!AS$6:AS$271,MATCH(totalExpenditure!$A150,gDP!$B$6:$B$271))=0,"",INDEX([2]pivotTable!AD$310:AD$615,MATCH(totalExpenditure!$A150,[2]pivotTable!$A$310:$A$615,0))/100*INDEX(gDP!AS$6:AS$271,MATCH(totalExpenditure!$A150,gDP!$B$6:$B$271)))</f>
        <v>378045509.84936267</v>
      </c>
      <c r="CD150" s="77">
        <f>IF(INDEX([2]pivotTable!AE$310:AE$615,MATCH(totalExpenditure!$A150,[2]pivotTable!$A$310:$A$615,0))/100*INDEX(gDP!AT$6:AT$271,MATCH(totalExpenditure!$A150,gDP!$B$6:$B$271))=0,"",INDEX([2]pivotTable!AE$310:AE$615,MATCH(totalExpenditure!$A150,[2]pivotTable!$A$310:$A$615,0))/100*INDEX(gDP!AT$6:AT$271,MATCH(totalExpenditure!$A150,gDP!$B$6:$B$271)))</f>
        <v>380489140.92231905</v>
      </c>
      <c r="CE150" s="77">
        <f>IF(INDEX([2]pivotTable!AF$310:AF$615,MATCH(totalExpenditure!$A150,[2]pivotTable!$A$310:$A$615,0))/100*INDEX(gDP!AU$6:AU$271,MATCH(totalExpenditure!$A150,gDP!$B$6:$B$271))=0,"",INDEX([2]pivotTable!AF$310:AF$615,MATCH(totalExpenditure!$A150,[2]pivotTable!$A$310:$A$615,0))/100*INDEX(gDP!AU$6:AU$271,MATCH(totalExpenditure!$A150,gDP!$B$6:$B$271)))</f>
        <v>433889234.87949049</v>
      </c>
      <c r="CF150" s="77">
        <f>IF(INDEX([2]pivotTable!AG$310:AG$615,MATCH(totalExpenditure!$A150,[2]pivotTable!$A$310:$A$615,0))/100*INDEX(gDP!AV$6:AV$271,MATCH(totalExpenditure!$A150,gDP!$B$6:$B$271))=0,"",INDEX([2]pivotTable!AG$310:AG$615,MATCH(totalExpenditure!$A150,[2]pivotTable!$A$310:$A$615,0))/100*INDEX(gDP!AV$6:AV$271,MATCH(totalExpenditure!$A150,gDP!$B$6:$B$271)))</f>
        <v>525030091.99360561</v>
      </c>
      <c r="CG150" s="77">
        <f>IF(INDEX([2]pivotTable!AH$310:AH$615,MATCH(totalExpenditure!$A150,[2]pivotTable!$A$310:$A$615,0))/100*INDEX(gDP!AW$6:AW$271,MATCH(totalExpenditure!$A150,gDP!$B$6:$B$271))=0,"",INDEX([2]pivotTable!AH$310:AH$615,MATCH(totalExpenditure!$A150,[2]pivotTable!$A$310:$A$615,0))/100*INDEX(gDP!AW$6:AW$271,MATCH(totalExpenditure!$A150,gDP!$B$6:$B$271)))</f>
        <v>662598654.48159111</v>
      </c>
      <c r="CH150" s="77">
        <f>IF(INDEX([2]pivotTable!AI$310:AI$615,MATCH(totalExpenditure!$A150,[2]pivotTable!$A$310:$A$615,0))/100*INDEX(gDP!AX$6:AX$271,MATCH(totalExpenditure!$A150,gDP!$B$6:$B$271))=0,"",INDEX([2]pivotTable!AI$310:AI$615,MATCH(totalExpenditure!$A150,[2]pivotTable!$A$310:$A$615,0))/100*INDEX(gDP!AX$6:AX$271,MATCH(totalExpenditure!$A150,gDP!$B$6:$B$271)))</f>
        <v>748152233.97635162</v>
      </c>
      <c r="CI150" s="77">
        <f>IF(INDEX([2]pivotTable!AJ$310:AJ$615,MATCH(totalExpenditure!$A150,[2]pivotTable!$A$310:$A$615,0))/100*INDEX(gDP!AY$6:AY$271,MATCH(totalExpenditure!$A150,gDP!$B$6:$B$271))=0,"",INDEX([2]pivotTable!AJ$310:AJ$615,MATCH(totalExpenditure!$A150,[2]pivotTable!$A$310:$A$615,0))/100*INDEX(gDP!AY$6:AY$271,MATCH(totalExpenditure!$A150,gDP!$B$6:$B$271)))</f>
        <v>1102230909.0795076</v>
      </c>
      <c r="CJ150" s="77">
        <f>IF(INDEX([2]pivotTable!AK$310:AK$615,MATCH(totalExpenditure!$A150,[2]pivotTable!$A$310:$A$615,0))/100*INDEX(gDP!AZ$6:AZ$271,MATCH(totalExpenditure!$A150,gDP!$B$6:$B$271))=0,"",INDEX([2]pivotTable!AK$310:AK$615,MATCH(totalExpenditure!$A150,[2]pivotTable!$A$310:$A$615,0))/100*INDEX(gDP!AZ$6:AZ$271,MATCH(totalExpenditure!$A150,gDP!$B$6:$B$271)))</f>
        <v>1527874068.1165373</v>
      </c>
      <c r="CK150" s="77">
        <f>IF(INDEX([2]pivotTable!AL$310:AL$615,MATCH(totalExpenditure!$A150,[2]pivotTable!$A$310:$A$615,0))/100*INDEX(gDP!BA$6:BA$271,MATCH(totalExpenditure!$A150,gDP!$B$6:$B$271))=0,"",INDEX([2]pivotTable!AL$310:AL$615,MATCH(totalExpenditure!$A150,[2]pivotTable!$A$310:$A$615,0))/100*INDEX(gDP!BA$6:BA$271,MATCH(totalExpenditure!$A150,gDP!$B$6:$B$271)))</f>
        <v>1548904646.6890807</v>
      </c>
      <c r="CL150" s="77">
        <f>IF(INDEX([2]pivotTable!AM$310:AM$615,MATCH(totalExpenditure!$A150,[2]pivotTable!$A$310:$A$615,0))/100*INDEX(gDP!BB$6:BB$271,MATCH(totalExpenditure!$A150,gDP!$B$6:$B$271))=0,"",INDEX([2]pivotTable!AM$310:AM$615,MATCH(totalExpenditure!$A150,[2]pivotTable!$A$310:$A$615,0))/100*INDEX(gDP!BB$6:BB$271,MATCH(totalExpenditure!$A150,gDP!$B$6:$B$271)))</f>
        <v>1077565090.9090912</v>
      </c>
      <c r="CM150" s="77">
        <f>IF(INDEX([2]pivotTable!AN$310:AN$615,MATCH(totalExpenditure!$A150,[2]pivotTable!$A$310:$A$615,0))/100*INDEX(gDP!BC$6:BC$271,MATCH(totalExpenditure!$A150,gDP!$B$6:$B$271))=0,"",INDEX([2]pivotTable!AN$310:AN$615,MATCH(totalExpenditure!$A150,[2]pivotTable!$A$310:$A$615,0))/100*INDEX(gDP!BC$6:BC$271,MATCH(totalExpenditure!$A150,gDP!$B$6:$B$271)))</f>
        <v>919916662.13980782</v>
      </c>
      <c r="CN150" s="77">
        <f>IF(INDEX([2]pivotTable!AO$310:AO$615,MATCH(totalExpenditure!$A150,[2]pivotTable!$A$310:$A$615,0))/100*INDEX(gDP!BD$6:BD$271,MATCH(totalExpenditure!$A150,gDP!$B$6:$B$271))=0,"",INDEX([2]pivotTable!AO$310:AO$615,MATCH(totalExpenditure!$A150,[2]pivotTable!$A$310:$A$615,0))/100*INDEX(gDP!BD$6:BD$271,MATCH(totalExpenditure!$A150,gDP!$B$6:$B$271)))</f>
        <v>1038531585.404817</v>
      </c>
      <c r="CO150" s="77">
        <f>IF(INDEX([2]pivotTable!AP$310:AP$615,MATCH(totalExpenditure!$A150,[2]pivotTable!$A$310:$A$615,0))/100*INDEX(gDP!BE$6:BE$271,MATCH(totalExpenditure!$A150,gDP!$B$6:$B$271))=0,"",INDEX([2]pivotTable!AP$310:AP$615,MATCH(totalExpenditure!$A150,[2]pivotTable!$A$310:$A$615,0))/100*INDEX(gDP!BE$6:BE$271,MATCH(totalExpenditure!$A150,gDP!$B$6:$B$271)))</f>
        <v>1008482515.5637467</v>
      </c>
      <c r="CP150" s="77">
        <f>IF(INDEX([2]pivotTable!AQ$310:AQ$615,MATCH(totalExpenditure!$A150,[2]pivotTable!$A$310:$A$615,0))/100*INDEX(gDP!BF$6:BF$271,MATCH(totalExpenditure!$A150,gDP!$B$6:$B$271))=0,"",INDEX([2]pivotTable!AQ$310:AQ$615,MATCH(totalExpenditure!$A150,[2]pivotTable!$A$310:$A$615,0))/100*INDEX(gDP!BF$6:BF$271,MATCH(totalExpenditure!$A150,gDP!$B$6:$B$271)))</f>
        <v>1165904641.6273637</v>
      </c>
      <c r="CQ150" s="77">
        <f>IF(INDEX([2]pivotTable!AR$310:AR$615,MATCH(totalExpenditure!$A150,[2]pivotTable!$A$310:$A$615,0))/100*INDEX(gDP!BG$6:BG$271,MATCH(totalExpenditure!$A150,gDP!$B$6:$B$271))=0,"",INDEX([2]pivotTable!AR$310:AR$615,MATCH(totalExpenditure!$A150,[2]pivotTable!$A$310:$A$615,0))/100*INDEX(gDP!BG$6:BG$271,MATCH(totalExpenditure!$A150,gDP!$B$6:$B$271)))</f>
        <v>1261753238.7790358</v>
      </c>
      <c r="CR150" s="77">
        <f>IF(INDEX([2]pivotTable!AS$310:AS$615,MATCH(totalExpenditure!$A150,[2]pivotTable!$A$310:$A$615,0))/100*INDEX(gDP!BH$6:BH$271,MATCH(totalExpenditure!$A150,gDP!$B$6:$B$271))=0,"",INDEX([2]pivotTable!AS$310:AS$615,MATCH(totalExpenditure!$A150,[2]pivotTable!$A$310:$A$615,0))/100*INDEX(gDP!BH$6:BH$271,MATCH(totalExpenditure!$A150,gDP!$B$6:$B$271)))</f>
        <v>1079618385.6636431</v>
      </c>
      <c r="CS150" s="77">
        <f>IF(INDEX([2]pivotTable!AT$310:AT$615,MATCH(totalExpenditure!$A150,[2]pivotTable!$A$310:$A$615,0))/100*INDEX(gDP!BI$6:BI$271,MATCH(totalExpenditure!$A150,gDP!$B$6:$B$271))=0,"",INDEX([2]pivotTable!AT$310:AT$615,MATCH(totalExpenditure!$A150,[2]pivotTable!$A$310:$A$615,0))/100*INDEX(gDP!BI$6:BI$271,MATCH(totalExpenditure!$A150,gDP!$B$6:$B$271)))</f>
        <v>1196361254.0318227</v>
      </c>
      <c r="CT150" s="77">
        <f>IF(INDEX([2]pivotTable!AU$310:AU$615,MATCH(totalExpenditure!$A150,[2]pivotTable!$A$310:$A$615,0))/100*INDEX(gDP!BJ$6:BJ$271,MATCH(totalExpenditure!$A150,gDP!$B$6:$B$271))=0,"",INDEX([2]pivotTable!AU$310:AU$615,MATCH(totalExpenditure!$A150,[2]pivotTable!$A$310:$A$615,0))/100*INDEX(gDP!BJ$6:BJ$271,MATCH(totalExpenditure!$A150,gDP!$B$6:$B$271)))</f>
        <v>1420545360.4309618</v>
      </c>
      <c r="CU150" s="77">
        <f>IF(INDEX([2]pivotTable!AV$310:AV$615,MATCH(totalExpenditure!$A150,[2]pivotTable!$A$310:$A$615,0))/100*INDEX(gDP!BK$6:BK$271,MATCH(totalExpenditure!$A150,gDP!$B$6:$B$271))=0,"",INDEX([2]pivotTable!AV$310:AV$615,MATCH(totalExpenditure!$A150,[2]pivotTable!$A$310:$A$615,0))/100*INDEX(gDP!BK$6:BK$271,MATCH(totalExpenditure!$A150,gDP!$B$6:$B$271)))</f>
        <v>1514877031.1409287</v>
      </c>
      <c r="CV150" s="77">
        <f>IF(INDEX([2]pivotTable!AW$310:AW$615,MATCH(totalExpenditure!$A150,[2]pivotTable!$A$310:$A$615,0))/100*INDEX(gDP!BL$6:BL$271,MATCH(totalExpenditure!$A150,gDP!$B$6:$B$271))=0,"",INDEX([2]pivotTable!AW$310:AW$615,MATCH(totalExpenditure!$A150,[2]pivotTable!$A$310:$A$615,0))/100*INDEX(gDP!BL$6:BL$271,MATCH(totalExpenditure!$A150,gDP!$B$6:$B$271)))</f>
        <v>1526459420.1535227</v>
      </c>
      <c r="CW150" s="77">
        <f>IF(INDEX([2]pivotTable!AX$310:AX$615,MATCH(totalExpenditure!$A150,[2]pivotTable!$A$310:$A$615,0))/100*INDEX(gDP!BM$6:BM$271,MATCH(totalExpenditure!$A150,gDP!$B$6:$B$271))=0,"",INDEX([2]pivotTable!AX$310:AX$615,MATCH(totalExpenditure!$A150,[2]pivotTable!$A$310:$A$615,0))/100*INDEX(gDP!BM$6:BM$271,MATCH(totalExpenditure!$A150,gDP!$B$6:$B$271)))</f>
        <v>1575103693.5243864</v>
      </c>
      <c r="CX150" s="77">
        <f>IF(INDEX([2]pivotTable!AY$310:AY$615,MATCH(totalExpenditure!$A150,[2]pivotTable!$A$310:$A$615,0))/100*INDEX(gDP!BN$6:BN$271,MATCH(totalExpenditure!$A150,gDP!$B$6:$B$271))=0,"",INDEX([2]pivotTable!AY$310:AY$615,MATCH(totalExpenditure!$A150,[2]pivotTable!$A$310:$A$615,0))/100*INDEX(gDP!BN$6:BN$271,MATCH(totalExpenditure!$A150,gDP!$B$6:$B$271)))</f>
        <v>1759163427.3797343</v>
      </c>
      <c r="CY150" s="77" t="str">
        <f>IF(INDEX([2]pivotTable!AZ$310:AZ$615,MATCH(totalExpenditure!$A150,[2]pivotTable!$A$310:$A$615,0))/100*INDEX(gDP!BO$6:BO$271,MATCH(totalExpenditure!$A150,gDP!$B$6:$B$271))=0,"",INDEX([2]pivotTable!AZ$310:AZ$615,MATCH(totalExpenditure!$A150,[2]pivotTable!$A$310:$A$615,0))/100*INDEX(gDP!BO$6:BO$271,MATCH(totalExpenditure!$A150,gDP!$B$6:$B$271)))</f>
        <v/>
      </c>
      <c r="CZ150" s="77" t="str">
        <f>IF(B150="","",IF(BA150="","",B150-B150+INDEX(gDP!Q$6:Q$271,MATCH(totalExpenditure!$A150,gDP!$B$6:$B$271))))</f>
        <v/>
      </c>
      <c r="DA150" s="77" t="str">
        <f>IF(C150="","",IF(BB150="","",C150-C150+INDEX(gDP!R$6:R$271,MATCH(totalExpenditure!$A150,gDP!$B$6:$B$271))))</f>
        <v/>
      </c>
      <c r="DB150" s="77" t="str">
        <f>IF(D150="","",IF(BC150="","",D150-D150+INDEX(gDP!S$6:S$271,MATCH(totalExpenditure!$A150,gDP!$B$6:$B$271))))</f>
        <v/>
      </c>
      <c r="DC150" s="77" t="str">
        <f>IF(E150="","",IF(BD150="","",E150-E150+INDEX(gDP!T$6:T$271,MATCH(totalExpenditure!$A150,gDP!$B$6:$B$271))))</f>
        <v/>
      </c>
      <c r="DD150" s="77" t="str">
        <f>IF(F150="","",IF(BE150="","",F150-F150+INDEX(gDP!U$6:U$271,MATCH(totalExpenditure!$A150,gDP!$B$6:$B$271))))</f>
        <v/>
      </c>
      <c r="DE150" s="77" t="str">
        <f>IF(G150="","",IF(BF150="","",G150-G150+INDEX(gDP!V$6:V$271,MATCH(totalExpenditure!$A150,gDP!$B$6:$B$271))))</f>
        <v/>
      </c>
      <c r="DF150" s="77" t="str">
        <f>IF(H150="","",IF(BG150="","",H150-H150+INDEX(gDP!W$6:W$271,MATCH(totalExpenditure!$A150,gDP!$B$6:$B$271))))</f>
        <v/>
      </c>
      <c r="DG150" s="77" t="str">
        <f>IF(I150="","",IF(BH150="","",I150-I150+INDEX(gDP!X$6:X$271,MATCH(totalExpenditure!$A150,gDP!$B$6:$B$271))))</f>
        <v/>
      </c>
      <c r="DH150" s="77" t="str">
        <f>IF(J150="","",IF(BI150="","",J150-J150+INDEX(gDP!Y$6:Y$271,MATCH(totalExpenditure!$A150,gDP!$B$6:$B$271))))</f>
        <v/>
      </c>
      <c r="DI150" s="77" t="str">
        <f>IF(K150="","",IF(BJ150="","",K150-K150+INDEX(gDP!Z$6:Z$271,MATCH(totalExpenditure!$A150,gDP!$B$6:$B$271))))</f>
        <v/>
      </c>
      <c r="DJ150" s="77" t="str">
        <f>IF(L150="","",IF(BK150="","",L150-L150+INDEX(gDP!AA$6:AA$271,MATCH(totalExpenditure!$A150,gDP!$B$6:$B$271))))</f>
        <v/>
      </c>
      <c r="DK150" s="77" t="str">
        <f>IF(M150="","",IF(BL150="","",M150-M150+INDEX(gDP!AB$6:AB$271,MATCH(totalExpenditure!$A150,gDP!$B$6:$B$271))))</f>
        <v/>
      </c>
      <c r="DL150" s="77" t="str">
        <f>IF(N150="","",IF(BM150="","",N150-N150+INDEX(gDP!AC$6:AC$271,MATCH(totalExpenditure!$A150,gDP!$B$6:$B$271))))</f>
        <v/>
      </c>
      <c r="DM150" s="77" t="str">
        <f>IF(O150="","",IF(BN150="","",O150-O150+INDEX(gDP!AD$6:AD$271,MATCH(totalExpenditure!$A150,gDP!$B$6:$B$271))))</f>
        <v/>
      </c>
      <c r="DN150" s="77" t="str">
        <f>IF(P150="","",IF(BO150="","",P150-P150+INDEX(gDP!AE$6:AE$271,MATCH(totalExpenditure!$A150,gDP!$B$6:$B$271))))</f>
        <v/>
      </c>
      <c r="DO150" s="77" t="str">
        <f>IF(Q150="","",IF(BP150="","",Q150-Q150+INDEX(gDP!AF$6:AF$271,MATCH(totalExpenditure!$A150,gDP!$B$6:$B$271))))</f>
        <v/>
      </c>
      <c r="DP150" s="77" t="str">
        <f>IF(R150="","",IF(BQ150="","",R150-R150+INDEX(gDP!AG$6:AG$271,MATCH(totalExpenditure!$A150,gDP!$B$6:$B$271))))</f>
        <v/>
      </c>
      <c r="DQ150" s="77" t="str">
        <f>IF(S150="","",IF(BR150="","",S150-S150+INDEX(gDP!AH$6:AH$271,MATCH(totalExpenditure!$A150,gDP!$B$6:$B$271))))</f>
        <v/>
      </c>
      <c r="DR150" s="77" t="str">
        <f>IF(T150="","",IF(BS150="","",T150-T150+INDEX(gDP!AI$6:AI$271,MATCH(totalExpenditure!$A150,gDP!$B$6:$B$271))))</f>
        <v/>
      </c>
      <c r="DS150" s="77" t="str">
        <f>IF(U150="","",IF(BT150="","",U150-U150+INDEX(gDP!AJ$6:AJ$271,MATCH(totalExpenditure!$A150,gDP!$B$6:$B$271))))</f>
        <v/>
      </c>
      <c r="DT150" s="77" t="str">
        <f>IF(V150="","",IF(BU150="","",V150-V150+INDEX(gDP!AK$6:AK$271,MATCH(totalExpenditure!$A150,gDP!$B$6:$B$271))))</f>
        <v/>
      </c>
      <c r="DU150" s="77" t="str">
        <f>IF(W150="","",IF(BV150="","",W150-W150+INDEX(gDP!AL$6:AL$271,MATCH(totalExpenditure!$A150,gDP!$B$6:$B$271))))</f>
        <v/>
      </c>
      <c r="DV150" s="77" t="str">
        <f>IF(X150="","",IF(BW150="","",X150-X150+INDEX(gDP!AM$6:AM$271,MATCH(totalExpenditure!$A150,gDP!$B$6:$B$271))))</f>
        <v/>
      </c>
      <c r="DW150" s="77">
        <f>IF(Y150="","",IF(BX150="","",Y150-Y150+INDEX(gDP!AN$6:AN$271,MATCH(totalExpenditure!$A150,gDP!$B$6:$B$271))))</f>
        <v>5789128636.6229296</v>
      </c>
      <c r="DX150" s="77">
        <f>IF(Z150="","",IF(BY150="","",Z150-Z150+INDEX(gDP!AO$6:AO$271,MATCH(totalExpenditure!$A150,gDP!$B$6:$B$271))))</f>
        <v>5975248851.4548197</v>
      </c>
      <c r="DY150" s="77">
        <f>IF(AA150="","",IF(BZ150="","",AA150-AA150+INDEX(gDP!AP$6:AP$271,MATCH(totalExpenditure!$A150,gDP!$B$6:$B$271))))</f>
        <v>6527926445.6810999</v>
      </c>
      <c r="DZ150" s="77">
        <f>IF(AB150="","",IF(CA150="","",AB150-AB150+INDEX(gDP!AQ$6:AQ$271,MATCH(totalExpenditure!$A150,gDP!$B$6:$B$271))))</f>
        <v>7166275467.6516104</v>
      </c>
      <c r="EA150" s="77">
        <f>IF(AC150="","",IF(CB150="","",AC150-AC150+INDEX(gDP!AR$6:AR$271,MATCH(totalExpenditure!$A150,gDP!$B$6:$B$271))))</f>
        <v>7533788133.5575304</v>
      </c>
      <c r="EB150" s="77">
        <f>IF(AD150="","",IF(CC150="","",AD150-AD150+INDEX(gDP!AS$6:AS$271,MATCH(totalExpenditure!$A150,gDP!$B$6:$B$271))))</f>
        <v>7958852838.9339504</v>
      </c>
      <c r="EC150" s="77">
        <f>IF(AE150="","",IF(CD150="","",AE150-AE150+INDEX(gDP!AT$6:AT$271,MATCH(totalExpenditure!$A150,gDP!$B$6:$B$271))))</f>
        <v>8362398701.5894299</v>
      </c>
      <c r="ED150" s="77">
        <f>IF(AF150="","",IF(CE150="","",AF150-AF150+INDEX(gDP!AU$6:AU$271,MATCH(totalExpenditure!$A150,gDP!$B$6:$B$271))))</f>
        <v>9557031605.2751198</v>
      </c>
      <c r="EE150" s="77">
        <f>IF(AG150="","",IF(CF150="","",AG150-AG150+INDEX(gDP!AV$6:AV$271,MATCH(totalExpenditure!$A150,gDP!$B$6:$B$271))))</f>
        <v>11771975156.807301</v>
      </c>
      <c r="EF150" s="77">
        <f>IF(AH150="","",IF(CG150="","",AH150-AH150+INDEX(gDP!AW$6:AW$271,MATCH(totalExpenditure!$A150,gDP!$B$6:$B$271))))</f>
        <v>14435700533.368</v>
      </c>
      <c r="EG150" s="77">
        <f>IF(AI150="","",IF(CH150="","",AI150-AI150+INDEX(gDP!AX$6:AX$271,MATCH(totalExpenditure!$A150,gDP!$B$6:$B$271))))</f>
        <v>17003459863.0989</v>
      </c>
      <c r="EH150" s="77">
        <f>IF(AJ150="","",IF(CI150="","",AJ150-AJ150+INDEX(gDP!AY$6:AY$271,MATCH(totalExpenditure!$A150,gDP!$B$6:$B$271))))</f>
        <v>21570076498.620499</v>
      </c>
      <c r="EI150" s="77">
        <f>IF(AK150="","",IF(CJ150="","",AK150-AK150+INDEX(gDP!AZ$6:AZ$271,MATCH(totalExpenditure!$A150,gDP!$B$6:$B$271))))</f>
        <v>31054350977.978401</v>
      </c>
      <c r="EJ150" s="77">
        <f>IF(AL150="","",IF(CK150="","",AL150-AL150+INDEX(gDP!BA$6:BA$271,MATCH(totalExpenditure!$A150,gDP!$B$6:$B$271))))</f>
        <v>35854274228.913902</v>
      </c>
      <c r="EK150" s="77">
        <f>IF(AM150="","",IF(CL150="","",AM150-AM150+INDEX(gDP!BB$6:BB$271,MATCH(totalExpenditure!$A150,gDP!$B$6:$B$271))))</f>
        <v>26410909090.9091</v>
      </c>
      <c r="EL150" s="77">
        <f>IF(AN150="","",IF(CM150="","",AN150-AN150+INDEX(gDP!BC$6:BC$271,MATCH(totalExpenditure!$A150,gDP!$B$6:$B$271))))</f>
        <v>23956163076.557499</v>
      </c>
      <c r="EM150" s="77">
        <f>IF(AO150="","",IF(CN150="","",AO150-AO150+INDEX(gDP!BD$6:BD$271,MATCH(totalExpenditure!$A150,gDP!$B$6:$B$271))))</f>
        <v>27474380566.264999</v>
      </c>
      <c r="EN150" s="77">
        <f>IF(AP150="","",IF(CO150="","",AP150-AP150+INDEX(gDP!BE$6:BE$271,MATCH(totalExpenditure!$A150,gDP!$B$6:$B$271))))</f>
        <v>28169902669.378399</v>
      </c>
      <c r="EO150" s="77">
        <f>IF(AQ150="","",IF(CP150="","",AQ150-AQ150+INDEX(gDP!BF$6:BF$271,MATCH(totalExpenditure!$A150,gDP!$B$6:$B$271))))</f>
        <v>30204783461.848801</v>
      </c>
      <c r="EP150" s="77">
        <f>IF(AR150="","",IF(CQ150="","",AR150-AR150+INDEX(gDP!BG$6:BG$271,MATCH(totalExpenditure!$A150,gDP!$B$6:$B$271))))</f>
        <v>31386896487.040699</v>
      </c>
      <c r="EQ150" s="77">
        <f>IF(AS150="","",IF(CR150="","",AS150-AS150+INDEX(gDP!BH$6:BH$271,MATCH(totalExpenditure!$A150,gDP!$B$6:$B$271))))</f>
        <v>27263090547.061699</v>
      </c>
      <c r="ER150" s="77">
        <f>IF(AT150="","",IF(CS150="","",AT150-AT150+INDEX(gDP!BI$6:BI$271,MATCH(totalExpenditure!$A150,gDP!$B$6:$B$271))))</f>
        <v>28083597512.4841</v>
      </c>
      <c r="ES150" s="77">
        <f>IF(AU150="","",IF(CT150="","",AU150-AU150+INDEX(gDP!BJ$6:BJ$271,MATCH(totalExpenditure!$A150,gDP!$B$6:$B$271))))</f>
        <v>30483806017.831799</v>
      </c>
      <c r="ET150" s="77">
        <f>IF(AV150="","",IF(CU150="","",AV150-AV150+INDEX(gDP!BK$6:BK$271,MATCH(totalExpenditure!$A150,gDP!$B$6:$B$271))))</f>
        <v>34429023435.021103</v>
      </c>
      <c r="EU150" s="77">
        <f>IF(AW150="","",IF(CV150="","",AW150-AW150+INDEX(gDP!BL$6:BL$271,MATCH(totalExpenditure!$A150,gDP!$B$6:$B$271))))</f>
        <v>34225547537.074501</v>
      </c>
      <c r="EV150" s="77">
        <f>IF(AX150="","",IF(CW150="","",AX150-AX150+INDEX(gDP!BM$6:BM$271,MATCH(totalExpenditure!$A150,gDP!$B$6:$B$271))))</f>
        <v>34390910338.960403</v>
      </c>
      <c r="EW150" s="77">
        <f>IF(AY150="","",IF(CX150="","",AY150-AY150+INDEX(gDP!BN$6:BN$271,MATCH(totalExpenditure!$A150,gDP!$B$6:$B$271))))</f>
        <v>39443126174.433502</v>
      </c>
      <c r="EX150" s="77" t="str">
        <f>IF(AZ150="","",IF(CY150="","",AZ150-AZ150+INDEX(gDP!BO$6:BO$271,MATCH(totalExpenditure!$A150,gDP!$B$6:$B$271))))</f>
        <v/>
      </c>
    </row>
    <row r="151" spans="1:154" x14ac:dyDescent="0.35">
      <c r="A151" t="s">
        <v>511</v>
      </c>
      <c r="B151" s="77" t="str">
        <f>IF(INDEX([2]pivotTable!B$3:B$308,MATCH(totalExpenditure!$A151,[2]pivotTable!$A$3:$A$308,0))/100*INDEX(gDP!Q$6:Q$271,MATCH(totalExpenditure!$A151,gDP!$B$6:$B$271))=0,"",INDEX([2]pivotTable!B$3:B$308,MATCH(totalExpenditure!$A151,[2]pivotTable!$A$3:$A$308,0))/100*INDEX(gDP!Q$6:Q$271,MATCH(totalExpenditure!$A151,gDP!$B$6:$B$271)))</f>
        <v/>
      </c>
      <c r="C151" s="77" t="str">
        <f>IF(INDEX([2]pivotTable!C$3:C$308,MATCH(totalExpenditure!$A151,[2]pivotTable!$A$3:$A$308,0))/100*INDEX(gDP!R$6:R$271,MATCH(totalExpenditure!$A151,gDP!$B$6:$B$271))=0,"",INDEX([2]pivotTable!C$3:C$308,MATCH(totalExpenditure!$A151,[2]pivotTable!$A$3:$A$308,0))/100*INDEX(gDP!R$6:R$271,MATCH(totalExpenditure!$A151,gDP!$B$6:$B$271)))</f>
        <v/>
      </c>
      <c r="D151" s="77" t="str">
        <f>IF(INDEX([2]pivotTable!D$3:D$308,MATCH(totalExpenditure!$A151,[2]pivotTable!$A$3:$A$308,0))/100*INDEX(gDP!S$6:S$271,MATCH(totalExpenditure!$A151,gDP!$B$6:$B$271))=0,"",INDEX([2]pivotTable!D$3:D$308,MATCH(totalExpenditure!$A151,[2]pivotTable!$A$3:$A$308,0))/100*INDEX(gDP!S$6:S$271,MATCH(totalExpenditure!$A151,gDP!$B$6:$B$271)))</f>
        <v/>
      </c>
      <c r="E151" s="77" t="str">
        <f>IF(INDEX([2]pivotTable!E$3:E$308,MATCH(totalExpenditure!$A151,[2]pivotTable!$A$3:$A$308,0))/100*INDEX(gDP!T$6:T$271,MATCH(totalExpenditure!$A151,gDP!$B$6:$B$271))=0,"",INDEX([2]pivotTable!E$3:E$308,MATCH(totalExpenditure!$A151,[2]pivotTable!$A$3:$A$308,0))/100*INDEX(gDP!T$6:T$271,MATCH(totalExpenditure!$A151,gDP!$B$6:$B$271)))</f>
        <v/>
      </c>
      <c r="F151" s="77" t="str">
        <f>IF(INDEX([2]pivotTable!F$3:F$308,MATCH(totalExpenditure!$A151,[2]pivotTable!$A$3:$A$308,0))/100*INDEX(gDP!U$6:U$271,MATCH(totalExpenditure!$A151,gDP!$B$6:$B$271))=0,"",INDEX([2]pivotTable!F$3:F$308,MATCH(totalExpenditure!$A151,[2]pivotTable!$A$3:$A$308,0))/100*INDEX(gDP!U$6:U$271,MATCH(totalExpenditure!$A151,gDP!$B$6:$B$271)))</f>
        <v/>
      </c>
      <c r="G151" s="77" t="str">
        <f>IF(INDEX([2]pivotTable!G$3:G$308,MATCH(totalExpenditure!$A151,[2]pivotTable!$A$3:$A$308,0))/100*INDEX(gDP!V$6:V$271,MATCH(totalExpenditure!$A151,gDP!$B$6:$B$271))=0,"",INDEX([2]pivotTable!G$3:G$308,MATCH(totalExpenditure!$A151,[2]pivotTable!$A$3:$A$308,0))/100*INDEX(gDP!V$6:V$271,MATCH(totalExpenditure!$A151,gDP!$B$6:$B$271)))</f>
        <v/>
      </c>
      <c r="H151" s="77" t="str">
        <f>IF(INDEX([2]pivotTable!H$3:H$308,MATCH(totalExpenditure!$A151,[2]pivotTable!$A$3:$A$308,0))/100*INDEX(gDP!W$6:W$271,MATCH(totalExpenditure!$A151,gDP!$B$6:$B$271))=0,"",INDEX([2]pivotTable!H$3:H$308,MATCH(totalExpenditure!$A151,[2]pivotTable!$A$3:$A$308,0))/100*INDEX(gDP!W$6:W$271,MATCH(totalExpenditure!$A151,gDP!$B$6:$B$271)))</f>
        <v/>
      </c>
      <c r="I151" s="77" t="str">
        <f>IF(INDEX([2]pivotTable!I$3:I$308,MATCH(totalExpenditure!$A151,[2]pivotTable!$A$3:$A$308,0))/100*INDEX(gDP!X$6:X$271,MATCH(totalExpenditure!$A151,gDP!$B$6:$B$271))=0,"",INDEX([2]pivotTable!I$3:I$308,MATCH(totalExpenditure!$A151,[2]pivotTable!$A$3:$A$308,0))/100*INDEX(gDP!X$6:X$271,MATCH(totalExpenditure!$A151,gDP!$B$6:$B$271)))</f>
        <v/>
      </c>
      <c r="J151" s="77" t="str">
        <f>IF(INDEX([2]pivotTable!J$3:J$308,MATCH(totalExpenditure!$A151,[2]pivotTable!$A$3:$A$308,0))/100*INDEX(gDP!Y$6:Y$271,MATCH(totalExpenditure!$A151,gDP!$B$6:$B$271))=0,"",INDEX([2]pivotTable!J$3:J$308,MATCH(totalExpenditure!$A151,[2]pivotTable!$A$3:$A$308,0))/100*INDEX(gDP!Y$6:Y$271,MATCH(totalExpenditure!$A151,gDP!$B$6:$B$271)))</f>
        <v/>
      </c>
      <c r="K151" s="77" t="str">
        <f>IF(INDEX([2]pivotTable!K$3:K$308,MATCH(totalExpenditure!$A151,[2]pivotTable!$A$3:$A$308,0))/100*INDEX(gDP!Z$6:Z$271,MATCH(totalExpenditure!$A151,gDP!$B$6:$B$271))=0,"",INDEX([2]pivotTable!K$3:K$308,MATCH(totalExpenditure!$A151,[2]pivotTable!$A$3:$A$308,0))/100*INDEX(gDP!Z$6:Z$271,MATCH(totalExpenditure!$A151,gDP!$B$6:$B$271)))</f>
        <v/>
      </c>
      <c r="L151" s="77" t="str">
        <f>IF(INDEX([2]pivotTable!L$3:L$308,MATCH(totalExpenditure!$A151,[2]pivotTable!$A$3:$A$308,0))/100*INDEX(gDP!AA$6:AA$271,MATCH(totalExpenditure!$A151,gDP!$B$6:$B$271))=0,"",INDEX([2]pivotTable!L$3:L$308,MATCH(totalExpenditure!$A151,[2]pivotTable!$A$3:$A$308,0))/100*INDEX(gDP!AA$6:AA$271,MATCH(totalExpenditure!$A151,gDP!$B$6:$B$271)))</f>
        <v/>
      </c>
      <c r="M151" s="77" t="str">
        <f>IF(INDEX([2]pivotTable!M$3:M$308,MATCH(totalExpenditure!$A151,[2]pivotTable!$A$3:$A$308,0))/100*INDEX(gDP!AB$6:AB$271,MATCH(totalExpenditure!$A151,gDP!$B$6:$B$271))=0,"",INDEX([2]pivotTable!M$3:M$308,MATCH(totalExpenditure!$A151,[2]pivotTable!$A$3:$A$308,0))/100*INDEX(gDP!AB$6:AB$271,MATCH(totalExpenditure!$A151,gDP!$B$6:$B$271)))</f>
        <v/>
      </c>
      <c r="N151" s="77" t="str">
        <f>IF(INDEX([2]pivotTable!N$3:N$308,MATCH(totalExpenditure!$A151,[2]pivotTable!$A$3:$A$308,0))/100*INDEX(gDP!AC$6:AC$271,MATCH(totalExpenditure!$A151,gDP!$B$6:$B$271))=0,"",INDEX([2]pivotTable!N$3:N$308,MATCH(totalExpenditure!$A151,[2]pivotTable!$A$3:$A$308,0))/100*INDEX(gDP!AC$6:AC$271,MATCH(totalExpenditure!$A151,gDP!$B$6:$B$271)))</f>
        <v/>
      </c>
      <c r="O151" s="77" t="str">
        <f>IF(INDEX([2]pivotTable!O$3:O$308,MATCH(totalExpenditure!$A151,[2]pivotTable!$A$3:$A$308,0))/100*INDEX(gDP!AD$6:AD$271,MATCH(totalExpenditure!$A151,gDP!$B$6:$B$271))=0,"",INDEX([2]pivotTable!O$3:O$308,MATCH(totalExpenditure!$A151,[2]pivotTable!$A$3:$A$308,0))/100*INDEX(gDP!AD$6:AD$271,MATCH(totalExpenditure!$A151,gDP!$B$6:$B$271)))</f>
        <v/>
      </c>
      <c r="P151" s="77" t="str">
        <f>IF(INDEX([2]pivotTable!P$3:P$308,MATCH(totalExpenditure!$A151,[2]pivotTable!$A$3:$A$308,0))/100*INDEX(gDP!AE$6:AE$271,MATCH(totalExpenditure!$A151,gDP!$B$6:$B$271))=0,"",INDEX([2]pivotTable!P$3:P$308,MATCH(totalExpenditure!$A151,[2]pivotTable!$A$3:$A$308,0))/100*INDEX(gDP!AE$6:AE$271,MATCH(totalExpenditure!$A151,gDP!$B$6:$B$271)))</f>
        <v/>
      </c>
      <c r="Q151" s="77" t="str">
        <f>IF(INDEX([2]pivotTable!Q$3:Q$308,MATCH(totalExpenditure!$A151,[2]pivotTable!$A$3:$A$308,0))/100*INDEX(gDP!AF$6:AF$271,MATCH(totalExpenditure!$A151,gDP!$B$6:$B$271))=0,"",INDEX([2]pivotTable!Q$3:Q$308,MATCH(totalExpenditure!$A151,[2]pivotTable!$A$3:$A$308,0))/100*INDEX(gDP!AF$6:AF$271,MATCH(totalExpenditure!$A151,gDP!$B$6:$B$271)))</f>
        <v/>
      </c>
      <c r="R151" s="77" t="str">
        <f>IF(INDEX([2]pivotTable!R$3:R$308,MATCH(totalExpenditure!$A151,[2]pivotTable!$A$3:$A$308,0))/100*INDEX(gDP!AG$6:AG$271,MATCH(totalExpenditure!$A151,gDP!$B$6:$B$271))=0,"",INDEX([2]pivotTable!R$3:R$308,MATCH(totalExpenditure!$A151,[2]pivotTable!$A$3:$A$308,0))/100*INDEX(gDP!AG$6:AG$271,MATCH(totalExpenditure!$A151,gDP!$B$6:$B$271)))</f>
        <v/>
      </c>
      <c r="S151" s="77" t="str">
        <f>IF(INDEX([2]pivotTable!S$3:S$308,MATCH(totalExpenditure!$A151,[2]pivotTable!$A$3:$A$308,0))/100*INDEX(gDP!AH$6:AH$271,MATCH(totalExpenditure!$A151,gDP!$B$6:$B$271))=0,"",INDEX([2]pivotTable!S$3:S$308,MATCH(totalExpenditure!$A151,[2]pivotTable!$A$3:$A$308,0))/100*INDEX(gDP!AH$6:AH$271,MATCH(totalExpenditure!$A151,gDP!$B$6:$B$271)))</f>
        <v/>
      </c>
      <c r="T151" s="77" t="str">
        <f>IF(INDEX([2]pivotTable!T$3:T$308,MATCH(totalExpenditure!$A151,[2]pivotTable!$A$3:$A$308,0))/100*INDEX(gDP!AI$6:AI$271,MATCH(totalExpenditure!$A151,gDP!$B$6:$B$271))=0,"",INDEX([2]pivotTable!T$3:T$308,MATCH(totalExpenditure!$A151,[2]pivotTable!$A$3:$A$308,0))/100*INDEX(gDP!AI$6:AI$271,MATCH(totalExpenditure!$A151,gDP!$B$6:$B$271)))</f>
        <v/>
      </c>
      <c r="U151" s="77" t="str">
        <f>IF(INDEX([2]pivotTable!U$3:U$308,MATCH(totalExpenditure!$A151,[2]pivotTable!$A$3:$A$308,0))/100*INDEX(gDP!AJ$6:AJ$271,MATCH(totalExpenditure!$A151,gDP!$B$6:$B$271))=0,"",INDEX([2]pivotTable!U$3:U$308,MATCH(totalExpenditure!$A151,[2]pivotTable!$A$3:$A$308,0))/100*INDEX(gDP!AJ$6:AJ$271,MATCH(totalExpenditure!$A151,gDP!$B$6:$B$271)))</f>
        <v/>
      </c>
      <c r="V151" s="77" t="str">
        <f>IF(INDEX([2]pivotTable!V$3:V$308,MATCH(totalExpenditure!$A151,[2]pivotTable!$A$3:$A$308,0))/100*INDEX(gDP!AK$6:AK$271,MATCH(totalExpenditure!$A151,gDP!$B$6:$B$271))=0,"",INDEX([2]pivotTable!V$3:V$308,MATCH(totalExpenditure!$A151,[2]pivotTable!$A$3:$A$308,0))/100*INDEX(gDP!AK$6:AK$271,MATCH(totalExpenditure!$A151,gDP!$B$6:$B$271)))</f>
        <v/>
      </c>
      <c r="W151" s="77" t="str">
        <f>IF(INDEX([2]pivotTable!W$3:W$308,MATCH(totalExpenditure!$A151,[2]pivotTable!$A$3:$A$308,0))/100*INDEX(gDP!AL$6:AL$271,MATCH(totalExpenditure!$A151,gDP!$B$6:$B$271))=0,"",INDEX([2]pivotTable!W$3:W$308,MATCH(totalExpenditure!$A151,[2]pivotTable!$A$3:$A$308,0))/100*INDEX(gDP!AL$6:AL$271,MATCH(totalExpenditure!$A151,gDP!$B$6:$B$271)))</f>
        <v/>
      </c>
      <c r="X151" s="77" t="str">
        <f>IF(INDEX([2]pivotTable!X$3:X$308,MATCH(totalExpenditure!$A151,[2]pivotTable!$A$3:$A$308,0))/100*INDEX(gDP!AM$6:AM$271,MATCH(totalExpenditure!$A151,gDP!$B$6:$B$271))=0,"",INDEX([2]pivotTable!X$3:X$308,MATCH(totalExpenditure!$A151,[2]pivotTable!$A$3:$A$308,0))/100*INDEX(gDP!AM$6:AM$271,MATCH(totalExpenditure!$A151,gDP!$B$6:$B$271)))</f>
        <v/>
      </c>
      <c r="Y151" s="77" t="str">
        <f>IF(INDEX([2]pivotTable!Y$3:Y$308,MATCH(totalExpenditure!$A151,[2]pivotTable!$A$3:$A$308,0))/100*INDEX(gDP!AN$6:AN$271,MATCH(totalExpenditure!$A151,gDP!$B$6:$B$271))=0,"",INDEX([2]pivotTable!Y$3:Y$308,MATCH(totalExpenditure!$A151,[2]pivotTable!$A$3:$A$308,0))/100*INDEX(gDP!AN$6:AN$271,MATCH(totalExpenditure!$A151,gDP!$B$6:$B$271)))</f>
        <v/>
      </c>
      <c r="Z151" s="77" t="str">
        <f>IF(INDEX([2]pivotTable!Z$3:Z$308,MATCH(totalExpenditure!$A151,[2]pivotTable!$A$3:$A$308,0))/100*INDEX(gDP!AO$6:AO$271,MATCH(totalExpenditure!$A151,gDP!$B$6:$B$271))=0,"",INDEX([2]pivotTable!Z$3:Z$308,MATCH(totalExpenditure!$A151,[2]pivotTable!$A$3:$A$308,0))/100*INDEX(gDP!AO$6:AO$271,MATCH(totalExpenditure!$A151,gDP!$B$6:$B$271)))</f>
        <v/>
      </c>
      <c r="AA151" s="77" t="str">
        <f>IF(INDEX([2]pivotTable!AA$3:AA$308,MATCH(totalExpenditure!$A151,[2]pivotTable!$A$3:$A$308,0))/100*INDEX(gDP!AP$6:AP$271,MATCH(totalExpenditure!$A151,gDP!$B$6:$B$271))=0,"",INDEX([2]pivotTable!AA$3:AA$308,MATCH(totalExpenditure!$A151,[2]pivotTable!$A$3:$A$308,0))/100*INDEX(gDP!AP$6:AP$271,MATCH(totalExpenditure!$A151,gDP!$B$6:$B$271)))</f>
        <v/>
      </c>
      <c r="AB151" s="77" t="str">
        <f>IF(INDEX([2]pivotTable!AB$3:AB$308,MATCH(totalExpenditure!$A151,[2]pivotTable!$A$3:$A$308,0))/100*INDEX(gDP!AQ$6:AQ$271,MATCH(totalExpenditure!$A151,gDP!$B$6:$B$271))=0,"",INDEX([2]pivotTable!AB$3:AB$308,MATCH(totalExpenditure!$A151,[2]pivotTable!$A$3:$A$308,0))/100*INDEX(gDP!AQ$6:AQ$271,MATCH(totalExpenditure!$A151,gDP!$B$6:$B$271)))</f>
        <v/>
      </c>
      <c r="AC151" s="77" t="str">
        <f>IF(INDEX([2]pivotTable!AC$3:AC$308,MATCH(totalExpenditure!$A151,[2]pivotTable!$A$3:$A$308,0))/100*INDEX(gDP!AR$6:AR$271,MATCH(totalExpenditure!$A151,gDP!$B$6:$B$271))=0,"",INDEX([2]pivotTable!AC$3:AC$308,MATCH(totalExpenditure!$A151,[2]pivotTable!$A$3:$A$308,0))/100*INDEX(gDP!AR$6:AR$271,MATCH(totalExpenditure!$A151,gDP!$B$6:$B$271)))</f>
        <v/>
      </c>
      <c r="AD151" s="77" t="str">
        <f>IF(INDEX([2]pivotTable!AD$3:AD$308,MATCH(totalExpenditure!$A151,[2]pivotTable!$A$3:$A$308,0))/100*INDEX(gDP!AS$6:AS$271,MATCH(totalExpenditure!$A151,gDP!$B$6:$B$271))=0,"",INDEX([2]pivotTable!AD$3:AD$308,MATCH(totalExpenditure!$A151,[2]pivotTable!$A$3:$A$308,0))/100*INDEX(gDP!AS$6:AS$271,MATCH(totalExpenditure!$A151,gDP!$B$6:$B$271)))</f>
        <v/>
      </c>
      <c r="AE151" s="77" t="str">
        <f>IF(INDEX([2]pivotTable!AE$3:AE$308,MATCH(totalExpenditure!$A151,[2]pivotTable!$A$3:$A$308,0))/100*INDEX(gDP!AT$6:AT$271,MATCH(totalExpenditure!$A151,gDP!$B$6:$B$271))=0,"",INDEX([2]pivotTable!AE$3:AE$308,MATCH(totalExpenditure!$A151,[2]pivotTable!$A$3:$A$308,0))/100*INDEX(gDP!AT$6:AT$271,MATCH(totalExpenditure!$A151,gDP!$B$6:$B$271)))</f>
        <v/>
      </c>
      <c r="AF151" s="77" t="str">
        <f>IF(INDEX([2]pivotTable!AF$3:AF$308,MATCH(totalExpenditure!$A151,[2]pivotTable!$A$3:$A$308,0))/100*INDEX(gDP!AU$6:AU$271,MATCH(totalExpenditure!$A151,gDP!$B$6:$B$271))=0,"",INDEX([2]pivotTable!AF$3:AF$308,MATCH(totalExpenditure!$A151,[2]pivotTable!$A$3:$A$308,0))/100*INDEX(gDP!AU$6:AU$271,MATCH(totalExpenditure!$A151,gDP!$B$6:$B$271)))</f>
        <v/>
      </c>
      <c r="AG151" s="77" t="str">
        <f>IF(INDEX([2]pivotTable!AG$3:AG$308,MATCH(totalExpenditure!$A151,[2]pivotTable!$A$3:$A$308,0))/100*INDEX(gDP!AV$6:AV$271,MATCH(totalExpenditure!$A151,gDP!$B$6:$B$271))=0,"",INDEX([2]pivotTable!AG$3:AG$308,MATCH(totalExpenditure!$A151,[2]pivotTable!$A$3:$A$308,0))/100*INDEX(gDP!AV$6:AV$271,MATCH(totalExpenditure!$A151,gDP!$B$6:$B$271)))</f>
        <v/>
      </c>
      <c r="AH151" s="77" t="str">
        <f>IF(INDEX([2]pivotTable!AH$3:AH$308,MATCH(totalExpenditure!$A151,[2]pivotTable!$A$3:$A$308,0))/100*INDEX(gDP!AW$6:AW$271,MATCH(totalExpenditure!$A151,gDP!$B$6:$B$271))=0,"",INDEX([2]pivotTable!AH$3:AH$308,MATCH(totalExpenditure!$A151,[2]pivotTable!$A$3:$A$308,0))/100*INDEX(gDP!AW$6:AW$271,MATCH(totalExpenditure!$A151,gDP!$B$6:$B$271)))</f>
        <v/>
      </c>
      <c r="AI151" s="77" t="str">
        <f>IF(INDEX([2]pivotTable!AI$3:AI$308,MATCH(totalExpenditure!$A151,[2]pivotTable!$A$3:$A$308,0))/100*INDEX(gDP!AX$6:AX$271,MATCH(totalExpenditure!$A151,gDP!$B$6:$B$271))=0,"",INDEX([2]pivotTable!AI$3:AI$308,MATCH(totalExpenditure!$A151,[2]pivotTable!$A$3:$A$308,0))/100*INDEX(gDP!AX$6:AX$271,MATCH(totalExpenditure!$A151,gDP!$B$6:$B$271)))</f>
        <v/>
      </c>
      <c r="AJ151" s="77" t="str">
        <f>IF(INDEX([2]pivotTable!AJ$3:AJ$308,MATCH(totalExpenditure!$A151,[2]pivotTable!$A$3:$A$308,0))/100*INDEX(gDP!AY$6:AY$271,MATCH(totalExpenditure!$A151,gDP!$B$6:$B$271))=0,"",INDEX([2]pivotTable!AJ$3:AJ$308,MATCH(totalExpenditure!$A151,[2]pivotTable!$A$3:$A$308,0))/100*INDEX(gDP!AY$6:AY$271,MATCH(totalExpenditure!$A151,gDP!$B$6:$B$271)))</f>
        <v/>
      </c>
      <c r="AK151" s="77" t="str">
        <f>IF(INDEX([2]pivotTable!AK$3:AK$308,MATCH(totalExpenditure!$A151,[2]pivotTable!$A$3:$A$308,0))/100*INDEX(gDP!AZ$6:AZ$271,MATCH(totalExpenditure!$A151,gDP!$B$6:$B$271))=0,"",INDEX([2]pivotTable!AK$3:AK$308,MATCH(totalExpenditure!$A151,[2]pivotTable!$A$3:$A$308,0))/100*INDEX(gDP!AZ$6:AZ$271,MATCH(totalExpenditure!$A151,gDP!$B$6:$B$271)))</f>
        <v/>
      </c>
      <c r="AL151" s="77" t="str">
        <f>IF(INDEX([2]pivotTable!AL$3:AL$308,MATCH(totalExpenditure!$A151,[2]pivotTable!$A$3:$A$308,0))/100*INDEX(gDP!BA$6:BA$271,MATCH(totalExpenditure!$A151,gDP!$B$6:$B$271))=0,"",INDEX([2]pivotTable!AL$3:AL$308,MATCH(totalExpenditure!$A151,[2]pivotTable!$A$3:$A$308,0))/100*INDEX(gDP!BA$6:BA$271,MATCH(totalExpenditure!$A151,gDP!$B$6:$B$271)))</f>
        <v/>
      </c>
      <c r="AM151" s="77" t="str">
        <f>IF(INDEX([2]pivotTable!AM$3:AM$308,MATCH(totalExpenditure!$A151,[2]pivotTable!$A$3:$A$308,0))/100*INDEX(gDP!BB$6:BB$271,MATCH(totalExpenditure!$A151,gDP!$B$6:$B$271))=0,"",INDEX([2]pivotTable!AM$3:AM$308,MATCH(totalExpenditure!$A151,[2]pivotTable!$A$3:$A$308,0))/100*INDEX(gDP!BB$6:BB$271,MATCH(totalExpenditure!$A151,gDP!$B$6:$B$271)))</f>
        <v/>
      </c>
      <c r="AN151" s="77" t="str">
        <f>IF(INDEX([2]pivotTable!AN$3:AN$308,MATCH(totalExpenditure!$A151,[2]pivotTable!$A$3:$A$308,0))/100*INDEX(gDP!BC$6:BC$271,MATCH(totalExpenditure!$A151,gDP!$B$6:$B$271))=0,"",INDEX([2]pivotTable!AN$3:AN$308,MATCH(totalExpenditure!$A151,[2]pivotTable!$A$3:$A$308,0))/100*INDEX(gDP!BC$6:BC$271,MATCH(totalExpenditure!$A151,gDP!$B$6:$B$271)))</f>
        <v/>
      </c>
      <c r="AO151" s="77" t="str">
        <f>IF(INDEX([2]pivotTable!AO$3:AO$308,MATCH(totalExpenditure!$A151,[2]pivotTable!$A$3:$A$308,0))/100*INDEX(gDP!BD$6:BD$271,MATCH(totalExpenditure!$A151,gDP!$B$6:$B$271))=0,"",INDEX([2]pivotTable!AO$3:AO$308,MATCH(totalExpenditure!$A151,[2]pivotTable!$A$3:$A$308,0))/100*INDEX(gDP!BD$6:BD$271,MATCH(totalExpenditure!$A151,gDP!$B$6:$B$271)))</f>
        <v/>
      </c>
      <c r="AP151" s="77" t="str">
        <f>IF(INDEX([2]pivotTable!AP$3:AP$308,MATCH(totalExpenditure!$A151,[2]pivotTable!$A$3:$A$308,0))/100*INDEX(gDP!BE$6:BE$271,MATCH(totalExpenditure!$A151,gDP!$B$6:$B$271))=0,"",INDEX([2]pivotTable!AP$3:AP$308,MATCH(totalExpenditure!$A151,[2]pivotTable!$A$3:$A$308,0))/100*INDEX(gDP!BE$6:BE$271,MATCH(totalExpenditure!$A151,gDP!$B$6:$B$271)))</f>
        <v/>
      </c>
      <c r="AQ151" s="77" t="str">
        <f>IF(INDEX([2]pivotTable!AQ$3:AQ$308,MATCH(totalExpenditure!$A151,[2]pivotTable!$A$3:$A$308,0))/100*INDEX(gDP!BF$6:BF$271,MATCH(totalExpenditure!$A151,gDP!$B$6:$B$271))=0,"",INDEX([2]pivotTable!AQ$3:AQ$308,MATCH(totalExpenditure!$A151,[2]pivotTable!$A$3:$A$308,0))/100*INDEX(gDP!BF$6:BF$271,MATCH(totalExpenditure!$A151,gDP!$B$6:$B$271)))</f>
        <v/>
      </c>
      <c r="AR151" s="77" t="str">
        <f>IF(INDEX([2]pivotTable!AR$3:AR$308,MATCH(totalExpenditure!$A151,[2]pivotTable!$A$3:$A$308,0))/100*INDEX(gDP!BG$6:BG$271,MATCH(totalExpenditure!$A151,gDP!$B$6:$B$271))=0,"",INDEX([2]pivotTable!AR$3:AR$308,MATCH(totalExpenditure!$A151,[2]pivotTable!$A$3:$A$308,0))/100*INDEX(gDP!BG$6:BG$271,MATCH(totalExpenditure!$A151,gDP!$B$6:$B$271)))</f>
        <v/>
      </c>
      <c r="AS151" s="77" t="str">
        <f>IF(INDEX([2]pivotTable!AS$3:AS$308,MATCH(totalExpenditure!$A151,[2]pivotTable!$A$3:$A$308,0))/100*INDEX(gDP!BH$6:BH$271,MATCH(totalExpenditure!$A151,gDP!$B$6:$B$271))=0,"",INDEX([2]pivotTable!AS$3:AS$308,MATCH(totalExpenditure!$A151,[2]pivotTable!$A$3:$A$308,0))/100*INDEX(gDP!BH$6:BH$271,MATCH(totalExpenditure!$A151,gDP!$B$6:$B$271)))</f>
        <v/>
      </c>
      <c r="AT151" s="77" t="str">
        <f>IF(INDEX([2]pivotTable!AT$3:AT$308,MATCH(totalExpenditure!$A151,[2]pivotTable!$A$3:$A$308,0))/100*INDEX(gDP!BI$6:BI$271,MATCH(totalExpenditure!$A151,gDP!$B$6:$B$271))=0,"",INDEX([2]pivotTable!AT$3:AT$308,MATCH(totalExpenditure!$A151,[2]pivotTable!$A$3:$A$308,0))/100*INDEX(gDP!BI$6:BI$271,MATCH(totalExpenditure!$A151,gDP!$B$6:$B$271)))</f>
        <v/>
      </c>
      <c r="AU151" s="77" t="str">
        <f>IF(INDEX([2]pivotTable!AU$3:AU$308,MATCH(totalExpenditure!$A151,[2]pivotTable!$A$3:$A$308,0))/100*INDEX(gDP!BJ$6:BJ$271,MATCH(totalExpenditure!$A151,gDP!$B$6:$B$271))=0,"",INDEX([2]pivotTable!AU$3:AU$308,MATCH(totalExpenditure!$A151,[2]pivotTable!$A$3:$A$308,0))/100*INDEX(gDP!BJ$6:BJ$271,MATCH(totalExpenditure!$A151,gDP!$B$6:$B$271)))</f>
        <v/>
      </c>
      <c r="AV151" s="77" t="str">
        <f>IF(INDEX([2]pivotTable!AV$3:AV$308,MATCH(totalExpenditure!$A151,[2]pivotTable!$A$3:$A$308,0))/100*INDEX(gDP!BK$6:BK$271,MATCH(totalExpenditure!$A151,gDP!$B$6:$B$271))=0,"",INDEX([2]pivotTable!AV$3:AV$308,MATCH(totalExpenditure!$A151,[2]pivotTable!$A$3:$A$308,0))/100*INDEX(gDP!BK$6:BK$271,MATCH(totalExpenditure!$A151,gDP!$B$6:$B$271)))</f>
        <v/>
      </c>
      <c r="AW151" s="77" t="str">
        <f>IF(INDEX([2]pivotTable!AW$3:AW$308,MATCH(totalExpenditure!$A151,[2]pivotTable!$A$3:$A$308,0))/100*INDEX(gDP!BL$6:BL$271,MATCH(totalExpenditure!$A151,gDP!$B$6:$B$271))=0,"",INDEX([2]pivotTable!AW$3:AW$308,MATCH(totalExpenditure!$A151,[2]pivotTable!$A$3:$A$308,0))/100*INDEX(gDP!BL$6:BL$271,MATCH(totalExpenditure!$A151,gDP!$B$6:$B$271)))</f>
        <v/>
      </c>
      <c r="AX151" s="77" t="str">
        <f>IF(INDEX([2]pivotTable!AX$3:AX$308,MATCH(totalExpenditure!$A151,[2]pivotTable!$A$3:$A$308,0))/100*INDEX(gDP!BM$6:BM$271,MATCH(totalExpenditure!$A151,gDP!$B$6:$B$271))=0,"",INDEX([2]pivotTable!AX$3:AX$308,MATCH(totalExpenditure!$A151,[2]pivotTable!$A$3:$A$308,0))/100*INDEX(gDP!BM$6:BM$271,MATCH(totalExpenditure!$A151,gDP!$B$6:$B$271)))</f>
        <v/>
      </c>
      <c r="AY151" s="77" t="str">
        <f>IF(INDEX([2]pivotTable!AY$3:AY$308,MATCH(totalExpenditure!$A151,[2]pivotTable!$A$3:$A$308,0))/100*INDEX(gDP!BN$6:BN$271,MATCH(totalExpenditure!$A151,gDP!$B$6:$B$271))=0,"",INDEX([2]pivotTable!AY$3:AY$308,MATCH(totalExpenditure!$A151,[2]pivotTable!$A$3:$A$308,0))/100*INDEX(gDP!BN$6:BN$271,MATCH(totalExpenditure!$A151,gDP!$B$6:$B$271)))</f>
        <v/>
      </c>
      <c r="AZ151" s="77" t="str">
        <f>IF(INDEX([2]pivotTable!AZ$3:AZ$308,MATCH(totalExpenditure!$A151,[2]pivotTable!$A$3:$A$308,0))/100*INDEX(gDP!BO$6:BO$271,MATCH(totalExpenditure!$A151,gDP!$B$6:$B$271))=0,"",INDEX([2]pivotTable!AZ$3:AZ$308,MATCH(totalExpenditure!$A151,[2]pivotTable!$A$3:$A$308,0))/100*INDEX(gDP!BO$6:BO$271,MATCH(totalExpenditure!$A151,gDP!$B$6:$B$271)))</f>
        <v/>
      </c>
      <c r="BA151" s="77" t="str">
        <f>IF(INDEX([2]pivotTable!B$310:B$615,MATCH(totalExpenditure!$A151,[2]pivotTable!$A$310:$A$615,0))/100*INDEX(gDP!Q$6:Q$271,MATCH(totalExpenditure!$A151,gDP!$B$6:$B$271))=0,"",INDEX([2]pivotTable!B$310:B$615,MATCH(totalExpenditure!$A151,[2]pivotTable!$A$310:$A$615,0))/100*INDEX(gDP!Q$6:Q$271,MATCH(totalExpenditure!$A151,gDP!$B$6:$B$271)))</f>
        <v/>
      </c>
      <c r="BB151" s="77" t="str">
        <f>IF(INDEX([2]pivotTable!C$310:C$615,MATCH(totalExpenditure!$A151,[2]pivotTable!$A$310:$A$615,0))/100*INDEX(gDP!R$6:R$271,MATCH(totalExpenditure!$A151,gDP!$B$6:$B$271))=0,"",INDEX([2]pivotTable!C$310:C$615,MATCH(totalExpenditure!$A151,[2]pivotTable!$A$310:$A$615,0))/100*INDEX(gDP!R$6:R$271,MATCH(totalExpenditure!$A151,gDP!$B$6:$B$271)))</f>
        <v/>
      </c>
      <c r="BC151" s="77" t="str">
        <f>IF(INDEX([2]pivotTable!D$310:D$615,MATCH(totalExpenditure!$A151,[2]pivotTable!$A$310:$A$615,0))/100*INDEX(gDP!S$6:S$271,MATCH(totalExpenditure!$A151,gDP!$B$6:$B$271))=0,"",INDEX([2]pivotTable!D$310:D$615,MATCH(totalExpenditure!$A151,[2]pivotTable!$A$310:$A$615,0))/100*INDEX(gDP!S$6:S$271,MATCH(totalExpenditure!$A151,gDP!$B$6:$B$271)))</f>
        <v/>
      </c>
      <c r="BD151" s="77" t="str">
        <f>IF(INDEX([2]pivotTable!E$310:E$615,MATCH(totalExpenditure!$A151,[2]pivotTable!$A$310:$A$615,0))/100*INDEX(gDP!T$6:T$271,MATCH(totalExpenditure!$A151,gDP!$B$6:$B$271))=0,"",INDEX([2]pivotTable!E$310:E$615,MATCH(totalExpenditure!$A151,[2]pivotTable!$A$310:$A$615,0))/100*INDEX(gDP!T$6:T$271,MATCH(totalExpenditure!$A151,gDP!$B$6:$B$271)))</f>
        <v/>
      </c>
      <c r="BE151" s="77" t="str">
        <f>IF(INDEX([2]pivotTable!F$310:F$615,MATCH(totalExpenditure!$A151,[2]pivotTable!$A$310:$A$615,0))/100*INDEX(gDP!U$6:U$271,MATCH(totalExpenditure!$A151,gDP!$B$6:$B$271))=0,"",INDEX([2]pivotTable!F$310:F$615,MATCH(totalExpenditure!$A151,[2]pivotTable!$A$310:$A$615,0))/100*INDEX(gDP!U$6:U$271,MATCH(totalExpenditure!$A151,gDP!$B$6:$B$271)))</f>
        <v/>
      </c>
      <c r="BF151" s="77" t="str">
        <f>IF(INDEX([2]pivotTable!G$310:G$615,MATCH(totalExpenditure!$A151,[2]pivotTable!$A$310:$A$615,0))/100*INDEX(gDP!V$6:V$271,MATCH(totalExpenditure!$A151,gDP!$B$6:$B$271))=0,"",INDEX([2]pivotTable!G$310:G$615,MATCH(totalExpenditure!$A151,[2]pivotTable!$A$310:$A$615,0))/100*INDEX(gDP!V$6:V$271,MATCH(totalExpenditure!$A151,gDP!$B$6:$B$271)))</f>
        <v/>
      </c>
      <c r="BG151" s="77" t="str">
        <f>IF(INDEX([2]pivotTable!H$310:H$615,MATCH(totalExpenditure!$A151,[2]pivotTable!$A$310:$A$615,0))/100*INDEX(gDP!W$6:W$271,MATCH(totalExpenditure!$A151,gDP!$B$6:$B$271))=0,"",INDEX([2]pivotTable!H$310:H$615,MATCH(totalExpenditure!$A151,[2]pivotTable!$A$310:$A$615,0))/100*INDEX(gDP!W$6:W$271,MATCH(totalExpenditure!$A151,gDP!$B$6:$B$271)))</f>
        <v/>
      </c>
      <c r="BH151" s="77" t="str">
        <f>IF(INDEX([2]pivotTable!I$310:I$615,MATCH(totalExpenditure!$A151,[2]pivotTable!$A$310:$A$615,0))/100*INDEX(gDP!X$6:X$271,MATCH(totalExpenditure!$A151,gDP!$B$6:$B$271))=0,"",INDEX([2]pivotTable!I$310:I$615,MATCH(totalExpenditure!$A151,[2]pivotTable!$A$310:$A$615,0))/100*INDEX(gDP!X$6:X$271,MATCH(totalExpenditure!$A151,gDP!$B$6:$B$271)))</f>
        <v/>
      </c>
      <c r="BI151" s="77" t="str">
        <f>IF(INDEX([2]pivotTable!J$310:J$615,MATCH(totalExpenditure!$A151,[2]pivotTable!$A$310:$A$615,0))/100*INDEX(gDP!Y$6:Y$271,MATCH(totalExpenditure!$A151,gDP!$B$6:$B$271))=0,"",INDEX([2]pivotTable!J$310:J$615,MATCH(totalExpenditure!$A151,[2]pivotTable!$A$310:$A$615,0))/100*INDEX(gDP!Y$6:Y$271,MATCH(totalExpenditure!$A151,gDP!$B$6:$B$271)))</f>
        <v/>
      </c>
      <c r="BJ151" s="77" t="str">
        <f>IF(INDEX([2]pivotTable!K$310:K$615,MATCH(totalExpenditure!$A151,[2]pivotTable!$A$310:$A$615,0))/100*INDEX(gDP!Z$6:Z$271,MATCH(totalExpenditure!$A151,gDP!$B$6:$B$271))=0,"",INDEX([2]pivotTable!K$310:K$615,MATCH(totalExpenditure!$A151,[2]pivotTable!$A$310:$A$615,0))/100*INDEX(gDP!Z$6:Z$271,MATCH(totalExpenditure!$A151,gDP!$B$6:$B$271)))</f>
        <v/>
      </c>
      <c r="BK151" s="77" t="str">
        <f>IF(INDEX([2]pivotTable!L$310:L$615,MATCH(totalExpenditure!$A151,[2]pivotTable!$A$310:$A$615,0))/100*INDEX(gDP!AA$6:AA$271,MATCH(totalExpenditure!$A151,gDP!$B$6:$B$271))=0,"",INDEX([2]pivotTable!L$310:L$615,MATCH(totalExpenditure!$A151,[2]pivotTable!$A$310:$A$615,0))/100*INDEX(gDP!AA$6:AA$271,MATCH(totalExpenditure!$A151,gDP!$B$6:$B$271)))</f>
        <v/>
      </c>
      <c r="BL151" s="77" t="str">
        <f>IF(INDEX([2]pivotTable!M$310:M$615,MATCH(totalExpenditure!$A151,[2]pivotTable!$A$310:$A$615,0))/100*INDEX(gDP!AB$6:AB$271,MATCH(totalExpenditure!$A151,gDP!$B$6:$B$271))=0,"",INDEX([2]pivotTable!M$310:M$615,MATCH(totalExpenditure!$A151,[2]pivotTable!$A$310:$A$615,0))/100*INDEX(gDP!AB$6:AB$271,MATCH(totalExpenditure!$A151,gDP!$B$6:$B$271)))</f>
        <v/>
      </c>
      <c r="BM151" s="77" t="str">
        <f>IF(INDEX([2]pivotTable!N$310:N$615,MATCH(totalExpenditure!$A151,[2]pivotTable!$A$310:$A$615,0))/100*INDEX(gDP!AC$6:AC$271,MATCH(totalExpenditure!$A151,gDP!$B$6:$B$271))=0,"",INDEX([2]pivotTable!N$310:N$615,MATCH(totalExpenditure!$A151,[2]pivotTable!$A$310:$A$615,0))/100*INDEX(gDP!AC$6:AC$271,MATCH(totalExpenditure!$A151,gDP!$B$6:$B$271)))</f>
        <v/>
      </c>
      <c r="BN151" s="77" t="str">
        <f>IF(INDEX([2]pivotTable!O$310:O$615,MATCH(totalExpenditure!$A151,[2]pivotTable!$A$310:$A$615,0))/100*INDEX(gDP!AD$6:AD$271,MATCH(totalExpenditure!$A151,gDP!$B$6:$B$271))=0,"",INDEX([2]pivotTable!O$310:O$615,MATCH(totalExpenditure!$A151,[2]pivotTable!$A$310:$A$615,0))/100*INDEX(gDP!AD$6:AD$271,MATCH(totalExpenditure!$A151,gDP!$B$6:$B$271)))</f>
        <v/>
      </c>
      <c r="BO151" s="77" t="str">
        <f>IF(INDEX([2]pivotTable!P$310:P$615,MATCH(totalExpenditure!$A151,[2]pivotTable!$A$310:$A$615,0))/100*INDEX(gDP!AE$6:AE$271,MATCH(totalExpenditure!$A151,gDP!$B$6:$B$271))=0,"",INDEX([2]pivotTable!P$310:P$615,MATCH(totalExpenditure!$A151,[2]pivotTable!$A$310:$A$615,0))/100*INDEX(gDP!AE$6:AE$271,MATCH(totalExpenditure!$A151,gDP!$B$6:$B$271)))</f>
        <v/>
      </c>
      <c r="BP151" s="77" t="str">
        <f>IF(INDEX([2]pivotTable!Q$310:Q$615,MATCH(totalExpenditure!$A151,[2]pivotTable!$A$310:$A$615,0))/100*INDEX(gDP!AF$6:AF$271,MATCH(totalExpenditure!$A151,gDP!$B$6:$B$271))=0,"",INDEX([2]pivotTable!Q$310:Q$615,MATCH(totalExpenditure!$A151,[2]pivotTable!$A$310:$A$615,0))/100*INDEX(gDP!AF$6:AF$271,MATCH(totalExpenditure!$A151,gDP!$B$6:$B$271)))</f>
        <v/>
      </c>
      <c r="BQ151" s="77" t="str">
        <f>IF(INDEX([2]pivotTable!R$310:R$615,MATCH(totalExpenditure!$A151,[2]pivotTable!$A$310:$A$615,0))/100*INDEX(gDP!AG$6:AG$271,MATCH(totalExpenditure!$A151,gDP!$B$6:$B$271))=0,"",INDEX([2]pivotTable!R$310:R$615,MATCH(totalExpenditure!$A151,[2]pivotTable!$A$310:$A$615,0))/100*INDEX(gDP!AG$6:AG$271,MATCH(totalExpenditure!$A151,gDP!$B$6:$B$271)))</f>
        <v/>
      </c>
      <c r="BR151" s="77" t="str">
        <f>IF(INDEX([2]pivotTable!S$310:S$615,MATCH(totalExpenditure!$A151,[2]pivotTable!$A$310:$A$615,0))/100*INDEX(gDP!AH$6:AH$271,MATCH(totalExpenditure!$A151,gDP!$B$6:$B$271))=0,"",INDEX([2]pivotTable!S$310:S$615,MATCH(totalExpenditure!$A151,[2]pivotTable!$A$310:$A$615,0))/100*INDEX(gDP!AH$6:AH$271,MATCH(totalExpenditure!$A151,gDP!$B$6:$B$271)))</f>
        <v/>
      </c>
      <c r="BS151" s="77" t="str">
        <f>IF(INDEX([2]pivotTable!T$310:T$615,MATCH(totalExpenditure!$A151,[2]pivotTable!$A$310:$A$615,0))/100*INDEX(gDP!AI$6:AI$271,MATCH(totalExpenditure!$A151,gDP!$B$6:$B$271))=0,"",INDEX([2]pivotTable!T$310:T$615,MATCH(totalExpenditure!$A151,[2]pivotTable!$A$310:$A$615,0))/100*INDEX(gDP!AI$6:AI$271,MATCH(totalExpenditure!$A151,gDP!$B$6:$B$271)))</f>
        <v/>
      </c>
      <c r="BT151" s="77" t="str">
        <f>IF(INDEX([2]pivotTable!U$310:U$615,MATCH(totalExpenditure!$A151,[2]pivotTable!$A$310:$A$615,0))/100*INDEX(gDP!AJ$6:AJ$271,MATCH(totalExpenditure!$A151,gDP!$B$6:$B$271))=0,"",INDEX([2]pivotTable!U$310:U$615,MATCH(totalExpenditure!$A151,[2]pivotTable!$A$310:$A$615,0))/100*INDEX(gDP!AJ$6:AJ$271,MATCH(totalExpenditure!$A151,gDP!$B$6:$B$271)))</f>
        <v/>
      </c>
      <c r="BU151" s="77" t="str">
        <f>IF(INDEX([2]pivotTable!V$310:V$615,MATCH(totalExpenditure!$A151,[2]pivotTable!$A$310:$A$615,0))/100*INDEX(gDP!AK$6:AK$271,MATCH(totalExpenditure!$A151,gDP!$B$6:$B$271))=0,"",INDEX([2]pivotTable!V$310:V$615,MATCH(totalExpenditure!$A151,[2]pivotTable!$A$310:$A$615,0))/100*INDEX(gDP!AK$6:AK$271,MATCH(totalExpenditure!$A151,gDP!$B$6:$B$271)))</f>
        <v/>
      </c>
      <c r="BV151" s="77" t="str">
        <f>IF(INDEX([2]pivotTable!W$310:W$615,MATCH(totalExpenditure!$A151,[2]pivotTable!$A$310:$A$615,0))/100*INDEX(gDP!AL$6:AL$271,MATCH(totalExpenditure!$A151,gDP!$B$6:$B$271))=0,"",INDEX([2]pivotTable!W$310:W$615,MATCH(totalExpenditure!$A151,[2]pivotTable!$A$310:$A$615,0))/100*INDEX(gDP!AL$6:AL$271,MATCH(totalExpenditure!$A151,gDP!$B$6:$B$271)))</f>
        <v/>
      </c>
      <c r="BW151" s="77" t="str">
        <f>IF(INDEX([2]pivotTable!X$310:X$615,MATCH(totalExpenditure!$A151,[2]pivotTable!$A$310:$A$615,0))/100*INDEX(gDP!AM$6:AM$271,MATCH(totalExpenditure!$A151,gDP!$B$6:$B$271))=0,"",INDEX([2]pivotTable!X$310:X$615,MATCH(totalExpenditure!$A151,[2]pivotTable!$A$310:$A$615,0))/100*INDEX(gDP!AM$6:AM$271,MATCH(totalExpenditure!$A151,gDP!$B$6:$B$271)))</f>
        <v/>
      </c>
      <c r="BX151" s="77" t="str">
        <f>IF(INDEX([2]pivotTable!Y$310:Y$615,MATCH(totalExpenditure!$A151,[2]pivotTable!$A$310:$A$615,0))/100*INDEX(gDP!AN$6:AN$271,MATCH(totalExpenditure!$A151,gDP!$B$6:$B$271))=0,"",INDEX([2]pivotTable!Y$310:Y$615,MATCH(totalExpenditure!$A151,[2]pivotTable!$A$310:$A$615,0))/100*INDEX(gDP!AN$6:AN$271,MATCH(totalExpenditure!$A151,gDP!$B$6:$B$271)))</f>
        <v/>
      </c>
      <c r="BY151" s="77" t="str">
        <f>IF(INDEX([2]pivotTable!Z$310:Z$615,MATCH(totalExpenditure!$A151,[2]pivotTable!$A$310:$A$615,0))/100*INDEX(gDP!AO$6:AO$271,MATCH(totalExpenditure!$A151,gDP!$B$6:$B$271))=0,"",INDEX([2]pivotTable!Z$310:Z$615,MATCH(totalExpenditure!$A151,[2]pivotTable!$A$310:$A$615,0))/100*INDEX(gDP!AO$6:AO$271,MATCH(totalExpenditure!$A151,gDP!$B$6:$B$271)))</f>
        <v/>
      </c>
      <c r="BZ151" s="77" t="str">
        <f>IF(INDEX([2]pivotTable!AA$310:AA$615,MATCH(totalExpenditure!$A151,[2]pivotTable!$A$310:$A$615,0))/100*INDEX(gDP!AP$6:AP$271,MATCH(totalExpenditure!$A151,gDP!$B$6:$B$271))=0,"",INDEX([2]pivotTable!AA$310:AA$615,MATCH(totalExpenditure!$A151,[2]pivotTable!$A$310:$A$615,0))/100*INDEX(gDP!AP$6:AP$271,MATCH(totalExpenditure!$A151,gDP!$B$6:$B$271)))</f>
        <v/>
      </c>
      <c r="CA151" s="77" t="str">
        <f>IF(INDEX([2]pivotTable!AB$310:AB$615,MATCH(totalExpenditure!$A151,[2]pivotTable!$A$310:$A$615,0))/100*INDEX(gDP!AQ$6:AQ$271,MATCH(totalExpenditure!$A151,gDP!$B$6:$B$271))=0,"",INDEX([2]pivotTable!AB$310:AB$615,MATCH(totalExpenditure!$A151,[2]pivotTable!$A$310:$A$615,0))/100*INDEX(gDP!AQ$6:AQ$271,MATCH(totalExpenditure!$A151,gDP!$B$6:$B$271)))</f>
        <v/>
      </c>
      <c r="CB151" s="77" t="str">
        <f>IF(INDEX([2]pivotTable!AC$310:AC$615,MATCH(totalExpenditure!$A151,[2]pivotTable!$A$310:$A$615,0))/100*INDEX(gDP!AR$6:AR$271,MATCH(totalExpenditure!$A151,gDP!$B$6:$B$271))=0,"",INDEX([2]pivotTable!AC$310:AC$615,MATCH(totalExpenditure!$A151,[2]pivotTable!$A$310:$A$615,0))/100*INDEX(gDP!AR$6:AR$271,MATCH(totalExpenditure!$A151,gDP!$B$6:$B$271)))</f>
        <v/>
      </c>
      <c r="CC151" s="77" t="str">
        <f>IF(INDEX([2]pivotTable!AD$310:AD$615,MATCH(totalExpenditure!$A151,[2]pivotTable!$A$310:$A$615,0))/100*INDEX(gDP!AS$6:AS$271,MATCH(totalExpenditure!$A151,gDP!$B$6:$B$271))=0,"",INDEX([2]pivotTable!AD$310:AD$615,MATCH(totalExpenditure!$A151,[2]pivotTable!$A$310:$A$615,0))/100*INDEX(gDP!AS$6:AS$271,MATCH(totalExpenditure!$A151,gDP!$B$6:$B$271)))</f>
        <v/>
      </c>
      <c r="CD151" s="77">
        <f>IF(INDEX([2]pivotTable!AE$310:AE$615,MATCH(totalExpenditure!$A151,[2]pivotTable!$A$310:$A$615,0))/100*INDEX(gDP!AT$6:AT$271,MATCH(totalExpenditure!$A151,gDP!$B$6:$B$271))=0,"",INDEX([2]pivotTable!AE$310:AE$615,MATCH(totalExpenditure!$A151,[2]pivotTable!$A$310:$A$615,0))/100*INDEX(gDP!AT$6:AT$271,MATCH(totalExpenditure!$A151,gDP!$B$6:$B$271)))</f>
        <v>932997074.74948704</v>
      </c>
      <c r="CE151" s="77">
        <f>IF(INDEX([2]pivotTable!AF$310:AF$615,MATCH(totalExpenditure!$A151,[2]pivotTable!$A$310:$A$615,0))/100*INDEX(gDP!AU$6:AU$271,MATCH(totalExpenditure!$A151,gDP!$B$6:$B$271))=0,"",INDEX([2]pivotTable!AF$310:AF$615,MATCH(totalExpenditure!$A151,[2]pivotTable!$A$310:$A$615,0))/100*INDEX(gDP!AU$6:AU$271,MATCH(totalExpenditure!$A151,gDP!$B$6:$B$271)))</f>
        <v>967903261.28318942</v>
      </c>
      <c r="CF151" s="77">
        <f>IF(INDEX([2]pivotTable!AG$310:AG$615,MATCH(totalExpenditure!$A151,[2]pivotTable!$A$310:$A$615,0))/100*INDEX(gDP!AV$6:AV$271,MATCH(totalExpenditure!$A151,gDP!$B$6:$B$271))=0,"",INDEX([2]pivotTable!AG$310:AG$615,MATCH(totalExpenditure!$A151,[2]pivotTable!$A$310:$A$615,0))/100*INDEX(gDP!AV$6:AV$271,MATCH(totalExpenditure!$A151,gDP!$B$6:$B$271)))</f>
        <v>1105028261.8362925</v>
      </c>
      <c r="CG151" s="77">
        <f>IF(INDEX([2]pivotTable!AH$310:AH$615,MATCH(totalExpenditure!$A151,[2]pivotTable!$A$310:$A$615,0))/100*INDEX(gDP!AW$6:AW$271,MATCH(totalExpenditure!$A151,gDP!$B$6:$B$271))=0,"",INDEX([2]pivotTable!AH$310:AH$615,MATCH(totalExpenditure!$A151,[2]pivotTable!$A$310:$A$615,0))/100*INDEX(gDP!AW$6:AW$271,MATCH(totalExpenditure!$A151,gDP!$B$6:$B$271)))</f>
        <v>1170757890.85024</v>
      </c>
      <c r="CH151" s="77">
        <f>IF(INDEX([2]pivotTable!AI$310:AI$615,MATCH(totalExpenditure!$A151,[2]pivotTable!$A$310:$A$615,0))/100*INDEX(gDP!AX$6:AX$271,MATCH(totalExpenditure!$A151,gDP!$B$6:$B$271))=0,"",INDEX([2]pivotTable!AI$310:AI$615,MATCH(totalExpenditure!$A151,[2]pivotTable!$A$310:$A$615,0))/100*INDEX(gDP!AX$6:AX$271,MATCH(totalExpenditure!$A151,gDP!$B$6:$B$271)))</f>
        <v>1206277567.3396695</v>
      </c>
      <c r="CI151" s="77">
        <f>IF(INDEX([2]pivotTable!AJ$310:AJ$615,MATCH(totalExpenditure!$A151,[2]pivotTable!$A$310:$A$615,0))/100*INDEX(gDP!AY$6:AY$271,MATCH(totalExpenditure!$A151,gDP!$B$6:$B$271))=0,"",INDEX([2]pivotTable!AJ$310:AJ$615,MATCH(totalExpenditure!$A151,[2]pivotTable!$A$310:$A$615,0))/100*INDEX(gDP!AY$6:AY$271,MATCH(totalExpenditure!$A151,gDP!$B$6:$B$271)))</f>
        <v>1374366719.1323175</v>
      </c>
      <c r="CJ151" s="77">
        <f>IF(INDEX([2]pivotTable!AK$310:AK$615,MATCH(totalExpenditure!$A151,[2]pivotTable!$A$310:$A$615,0))/100*INDEX(gDP!AZ$6:AZ$271,MATCH(totalExpenditure!$A151,gDP!$B$6:$B$271))=0,"",INDEX([2]pivotTable!AK$310:AK$615,MATCH(totalExpenditure!$A151,[2]pivotTable!$A$310:$A$615,0))/100*INDEX(gDP!AZ$6:AZ$271,MATCH(totalExpenditure!$A151,gDP!$B$6:$B$271)))</f>
        <v>1548958455.4423223</v>
      </c>
      <c r="CK151" s="77">
        <f>IF(INDEX([2]pivotTable!AL$310:AL$615,MATCH(totalExpenditure!$A151,[2]pivotTable!$A$310:$A$615,0))/100*INDEX(gDP!BA$6:BA$271,MATCH(totalExpenditure!$A151,gDP!$B$6:$B$271))=0,"",INDEX([2]pivotTable!AL$310:AL$615,MATCH(totalExpenditure!$A151,[2]pivotTable!$A$310:$A$615,0))/100*INDEX(gDP!BA$6:BA$271,MATCH(totalExpenditure!$A151,gDP!$B$6:$B$271)))</f>
        <v>1850377613.2746348</v>
      </c>
      <c r="CL151" s="77">
        <f>IF(INDEX([2]pivotTable!AM$310:AM$615,MATCH(totalExpenditure!$A151,[2]pivotTable!$A$310:$A$615,0))/100*INDEX(gDP!BB$6:BB$271,MATCH(totalExpenditure!$A151,gDP!$B$6:$B$271))=0,"",INDEX([2]pivotTable!AM$310:AM$615,MATCH(totalExpenditure!$A151,[2]pivotTable!$A$310:$A$615,0))/100*INDEX(gDP!BB$6:BB$271,MATCH(totalExpenditure!$A151,gDP!$B$6:$B$271)))</f>
        <v>2001187846.1722856</v>
      </c>
      <c r="CM151" s="77">
        <f>IF(INDEX([2]pivotTable!AN$310:AN$615,MATCH(totalExpenditure!$A151,[2]pivotTable!$A$310:$A$615,0))/100*INDEX(gDP!BC$6:BC$271,MATCH(totalExpenditure!$A151,gDP!$B$6:$B$271))=0,"",INDEX([2]pivotTable!AN$310:AN$615,MATCH(totalExpenditure!$A151,[2]pivotTable!$A$310:$A$615,0))/100*INDEX(gDP!BC$6:BC$271,MATCH(totalExpenditure!$A151,gDP!$B$6:$B$271)))</f>
        <v>2248047159.9308028</v>
      </c>
      <c r="CN151" s="77">
        <f>IF(INDEX([2]pivotTable!AO$310:AO$615,MATCH(totalExpenditure!$A151,[2]pivotTable!$A$310:$A$615,0))/100*INDEX(gDP!BD$6:BD$271,MATCH(totalExpenditure!$A151,gDP!$B$6:$B$271))=0,"",INDEX([2]pivotTable!AO$310:AO$615,MATCH(totalExpenditure!$A151,[2]pivotTable!$A$310:$A$615,0))/100*INDEX(gDP!BD$6:BD$271,MATCH(totalExpenditure!$A151,gDP!$B$6:$B$271)))</f>
        <v>2361821469.3357887</v>
      </c>
      <c r="CO151" s="77">
        <f>IF(INDEX([2]pivotTable!AP$310:AP$615,MATCH(totalExpenditure!$A151,[2]pivotTable!$A$310:$A$615,0))/100*INDEX(gDP!BE$6:BE$271,MATCH(totalExpenditure!$A151,gDP!$B$6:$B$271))=0,"",INDEX([2]pivotTable!AP$310:AP$615,MATCH(totalExpenditure!$A151,[2]pivotTable!$A$310:$A$615,0))/100*INDEX(gDP!BE$6:BE$271,MATCH(totalExpenditure!$A151,gDP!$B$6:$B$271)))</f>
        <v>2591383282.6190758</v>
      </c>
      <c r="CP151" s="77">
        <f>IF(INDEX([2]pivotTable!AQ$310:AQ$615,MATCH(totalExpenditure!$A151,[2]pivotTable!$A$310:$A$615,0))/100*INDEX(gDP!BF$6:BF$271,MATCH(totalExpenditure!$A151,gDP!$B$6:$B$271))=0,"",INDEX([2]pivotTable!AQ$310:AQ$615,MATCH(totalExpenditure!$A151,[2]pivotTable!$A$310:$A$615,0))/100*INDEX(gDP!BF$6:BF$271,MATCH(totalExpenditure!$A151,gDP!$B$6:$B$271)))</f>
        <v>3030351791.2496223</v>
      </c>
      <c r="CQ151" s="77">
        <f>IF(INDEX([2]pivotTable!AR$310:AR$615,MATCH(totalExpenditure!$A151,[2]pivotTable!$A$310:$A$615,0))/100*INDEX(gDP!BG$6:BG$271,MATCH(totalExpenditure!$A151,gDP!$B$6:$B$271))=0,"",INDEX([2]pivotTable!AR$310:AR$615,MATCH(totalExpenditure!$A151,[2]pivotTable!$A$310:$A$615,0))/100*INDEX(gDP!BG$6:BG$271,MATCH(totalExpenditure!$A151,gDP!$B$6:$B$271)))</f>
        <v>3299660190.7894583</v>
      </c>
      <c r="CR151" s="77">
        <f>IF(INDEX([2]pivotTable!AS$310:AS$615,MATCH(totalExpenditure!$A151,[2]pivotTable!$A$310:$A$615,0))/100*INDEX(gDP!BH$6:BH$271,MATCH(totalExpenditure!$A151,gDP!$B$6:$B$271))=0,"",INDEX([2]pivotTable!AS$310:AS$615,MATCH(totalExpenditure!$A151,[2]pivotTable!$A$310:$A$615,0))/100*INDEX(gDP!BH$6:BH$271,MATCH(totalExpenditure!$A151,gDP!$B$6:$B$271)))</f>
        <v>4685011822.22579</v>
      </c>
      <c r="CS151" s="77">
        <f>IF(INDEX([2]pivotTable!AT$310:AT$615,MATCH(totalExpenditure!$A151,[2]pivotTable!$A$310:$A$615,0))/100*INDEX(gDP!BI$6:BI$271,MATCH(totalExpenditure!$A151,gDP!$B$6:$B$271))=0,"",INDEX([2]pivotTable!AT$310:AT$615,MATCH(totalExpenditure!$A151,[2]pivotTable!$A$310:$A$615,0))/100*INDEX(gDP!BI$6:BI$271,MATCH(totalExpenditure!$A151,gDP!$B$6:$B$271)))</f>
        <v>4741449074.0787077</v>
      </c>
      <c r="CT151" s="77">
        <f>IF(INDEX([2]pivotTable!AU$310:AU$615,MATCH(totalExpenditure!$A151,[2]pivotTable!$A$310:$A$615,0))/100*INDEX(gDP!BJ$6:BJ$271,MATCH(totalExpenditure!$A151,gDP!$B$6:$B$271))=0,"",INDEX([2]pivotTable!AU$310:AU$615,MATCH(totalExpenditure!$A151,[2]pivotTable!$A$310:$A$615,0))/100*INDEX(gDP!BJ$6:BJ$271,MATCH(totalExpenditure!$A151,gDP!$B$6:$B$271)))</f>
        <v>6444097116.3596945</v>
      </c>
      <c r="CU151" s="77">
        <f>IF(INDEX([2]pivotTable!AV$310:AV$615,MATCH(totalExpenditure!$A151,[2]pivotTable!$A$310:$A$615,0))/100*INDEX(gDP!BK$6:BK$271,MATCH(totalExpenditure!$A151,gDP!$B$6:$B$271))=0,"",INDEX([2]pivotTable!AV$310:AV$615,MATCH(totalExpenditure!$A151,[2]pivotTable!$A$310:$A$615,0))/100*INDEX(gDP!BK$6:BK$271,MATCH(totalExpenditure!$A151,gDP!$B$6:$B$271)))</f>
        <v>7594235000.353673</v>
      </c>
      <c r="CV151" s="77">
        <f>IF(INDEX([2]pivotTable!AW$310:AW$615,MATCH(totalExpenditure!$A151,[2]pivotTable!$A$310:$A$615,0))/100*INDEX(gDP!BL$6:BL$271,MATCH(totalExpenditure!$A151,gDP!$B$6:$B$271))=0,"",INDEX([2]pivotTable!AW$310:AW$615,MATCH(totalExpenditure!$A151,[2]pivotTable!$A$310:$A$615,0))/100*INDEX(gDP!BL$6:BL$271,MATCH(totalExpenditure!$A151,gDP!$B$6:$B$271)))</f>
        <v>5816690229.9370441</v>
      </c>
      <c r="CW151" s="77">
        <f>IF(INDEX([2]pivotTable!AX$310:AX$615,MATCH(totalExpenditure!$A151,[2]pivotTable!$A$310:$A$615,0))/100*INDEX(gDP!BM$6:BM$271,MATCH(totalExpenditure!$A151,gDP!$B$6:$B$271))=0,"",INDEX([2]pivotTable!AX$310:AX$615,MATCH(totalExpenditure!$A151,[2]pivotTable!$A$310:$A$615,0))/100*INDEX(gDP!BM$6:BM$271,MATCH(totalExpenditure!$A151,gDP!$B$6:$B$271)))</f>
        <v>6145805039.4401808</v>
      </c>
      <c r="CX151" s="77">
        <f>IF(INDEX([2]pivotTable!AY$310:AY$615,MATCH(totalExpenditure!$A151,[2]pivotTable!$A$310:$A$615,0))/100*INDEX(gDP!BN$6:BN$271,MATCH(totalExpenditure!$A151,gDP!$B$6:$B$271))=0,"",INDEX([2]pivotTable!AY$310:AY$615,MATCH(totalExpenditure!$A151,[2]pivotTable!$A$310:$A$615,0))/100*INDEX(gDP!BN$6:BN$271,MATCH(totalExpenditure!$A151,gDP!$B$6:$B$271)))</f>
        <v>5735520787.3755379</v>
      </c>
      <c r="CY151" s="77" t="str">
        <f>IF(INDEX([2]pivotTable!AZ$310:AZ$615,MATCH(totalExpenditure!$A151,[2]pivotTable!$A$310:$A$615,0))/100*INDEX(gDP!BO$6:BO$271,MATCH(totalExpenditure!$A151,gDP!$B$6:$B$271))=0,"",INDEX([2]pivotTable!AZ$310:AZ$615,MATCH(totalExpenditure!$A151,[2]pivotTable!$A$310:$A$615,0))/100*INDEX(gDP!BO$6:BO$271,MATCH(totalExpenditure!$A151,gDP!$B$6:$B$271)))</f>
        <v/>
      </c>
      <c r="CZ151" s="77" t="str">
        <f>IF(B151="","",IF(BA151="","",B151-B151+INDEX(gDP!Q$6:Q$271,MATCH(totalExpenditure!$A151,gDP!$B$6:$B$271))))</f>
        <v/>
      </c>
      <c r="DA151" s="77" t="str">
        <f>IF(C151="","",IF(BB151="","",C151-C151+INDEX(gDP!R$6:R$271,MATCH(totalExpenditure!$A151,gDP!$B$6:$B$271))))</f>
        <v/>
      </c>
      <c r="DB151" s="77" t="str">
        <f>IF(D151="","",IF(BC151="","",D151-D151+INDEX(gDP!S$6:S$271,MATCH(totalExpenditure!$A151,gDP!$B$6:$B$271))))</f>
        <v/>
      </c>
      <c r="DC151" s="77" t="str">
        <f>IF(E151="","",IF(BD151="","",E151-E151+INDEX(gDP!T$6:T$271,MATCH(totalExpenditure!$A151,gDP!$B$6:$B$271))))</f>
        <v/>
      </c>
      <c r="DD151" s="77" t="str">
        <f>IF(F151="","",IF(BE151="","",F151-F151+INDEX(gDP!U$6:U$271,MATCH(totalExpenditure!$A151,gDP!$B$6:$B$271))))</f>
        <v/>
      </c>
      <c r="DE151" s="77" t="str">
        <f>IF(G151="","",IF(BF151="","",G151-G151+INDEX(gDP!V$6:V$271,MATCH(totalExpenditure!$A151,gDP!$B$6:$B$271))))</f>
        <v/>
      </c>
      <c r="DF151" s="77" t="str">
        <f>IF(H151="","",IF(BG151="","",H151-H151+INDEX(gDP!W$6:W$271,MATCH(totalExpenditure!$A151,gDP!$B$6:$B$271))))</f>
        <v/>
      </c>
      <c r="DG151" s="77" t="str">
        <f>IF(I151="","",IF(BH151="","",I151-I151+INDEX(gDP!X$6:X$271,MATCH(totalExpenditure!$A151,gDP!$B$6:$B$271))))</f>
        <v/>
      </c>
      <c r="DH151" s="77" t="str">
        <f>IF(J151="","",IF(BI151="","",J151-J151+INDEX(gDP!Y$6:Y$271,MATCH(totalExpenditure!$A151,gDP!$B$6:$B$271))))</f>
        <v/>
      </c>
      <c r="DI151" s="77" t="str">
        <f>IF(K151="","",IF(BJ151="","",K151-K151+INDEX(gDP!Z$6:Z$271,MATCH(totalExpenditure!$A151,gDP!$B$6:$B$271))))</f>
        <v/>
      </c>
      <c r="DJ151" s="77" t="str">
        <f>IF(L151="","",IF(BK151="","",L151-L151+INDEX(gDP!AA$6:AA$271,MATCH(totalExpenditure!$A151,gDP!$B$6:$B$271))))</f>
        <v/>
      </c>
      <c r="DK151" s="77" t="str">
        <f>IF(M151="","",IF(BL151="","",M151-M151+INDEX(gDP!AB$6:AB$271,MATCH(totalExpenditure!$A151,gDP!$B$6:$B$271))))</f>
        <v/>
      </c>
      <c r="DL151" s="77" t="str">
        <f>IF(N151="","",IF(BM151="","",N151-N151+INDEX(gDP!AC$6:AC$271,MATCH(totalExpenditure!$A151,gDP!$B$6:$B$271))))</f>
        <v/>
      </c>
      <c r="DM151" s="77" t="str">
        <f>IF(O151="","",IF(BN151="","",O151-O151+INDEX(gDP!AD$6:AD$271,MATCH(totalExpenditure!$A151,gDP!$B$6:$B$271))))</f>
        <v/>
      </c>
      <c r="DN151" s="77" t="str">
        <f>IF(P151="","",IF(BO151="","",P151-P151+INDEX(gDP!AE$6:AE$271,MATCH(totalExpenditure!$A151,gDP!$B$6:$B$271))))</f>
        <v/>
      </c>
      <c r="DO151" s="77" t="str">
        <f>IF(Q151="","",IF(BP151="","",Q151-Q151+INDEX(gDP!AF$6:AF$271,MATCH(totalExpenditure!$A151,gDP!$B$6:$B$271))))</f>
        <v/>
      </c>
      <c r="DP151" s="77" t="str">
        <f>IF(R151="","",IF(BQ151="","",R151-R151+INDEX(gDP!AG$6:AG$271,MATCH(totalExpenditure!$A151,gDP!$B$6:$B$271))))</f>
        <v/>
      </c>
      <c r="DQ151" s="77" t="str">
        <f>IF(S151="","",IF(BR151="","",S151-S151+INDEX(gDP!AH$6:AH$271,MATCH(totalExpenditure!$A151,gDP!$B$6:$B$271))))</f>
        <v/>
      </c>
      <c r="DR151" s="77" t="str">
        <f>IF(T151="","",IF(BS151="","",T151-T151+INDEX(gDP!AI$6:AI$271,MATCH(totalExpenditure!$A151,gDP!$B$6:$B$271))))</f>
        <v/>
      </c>
      <c r="DS151" s="77" t="str">
        <f>IF(U151="","",IF(BT151="","",U151-U151+INDEX(gDP!AJ$6:AJ$271,MATCH(totalExpenditure!$A151,gDP!$B$6:$B$271))))</f>
        <v/>
      </c>
      <c r="DT151" s="77" t="str">
        <f>IF(V151="","",IF(BU151="","",V151-V151+INDEX(gDP!AK$6:AK$271,MATCH(totalExpenditure!$A151,gDP!$B$6:$B$271))))</f>
        <v/>
      </c>
      <c r="DU151" s="77" t="str">
        <f>IF(W151="","",IF(BV151="","",W151-W151+INDEX(gDP!AL$6:AL$271,MATCH(totalExpenditure!$A151,gDP!$B$6:$B$271))))</f>
        <v/>
      </c>
      <c r="DV151" s="77" t="str">
        <f>IF(X151="","",IF(BW151="","",X151-X151+INDEX(gDP!AM$6:AM$271,MATCH(totalExpenditure!$A151,gDP!$B$6:$B$271))))</f>
        <v/>
      </c>
      <c r="DW151" s="77" t="str">
        <f>IF(Y151="","",IF(BX151="","",Y151-Y151+INDEX(gDP!AN$6:AN$271,MATCH(totalExpenditure!$A151,gDP!$B$6:$B$271))))</f>
        <v/>
      </c>
      <c r="DX151" s="77" t="str">
        <f>IF(Z151="","",IF(BY151="","",Z151-Z151+INDEX(gDP!AO$6:AO$271,MATCH(totalExpenditure!$A151,gDP!$B$6:$B$271))))</f>
        <v/>
      </c>
      <c r="DY151" s="77" t="str">
        <f>IF(AA151="","",IF(BZ151="","",AA151-AA151+INDEX(gDP!AP$6:AP$271,MATCH(totalExpenditure!$A151,gDP!$B$6:$B$271))))</f>
        <v/>
      </c>
      <c r="DZ151" s="77" t="str">
        <f>IF(AB151="","",IF(CA151="","",AB151-AB151+INDEX(gDP!AQ$6:AQ$271,MATCH(totalExpenditure!$A151,gDP!$B$6:$B$271))))</f>
        <v/>
      </c>
      <c r="EA151" s="77" t="str">
        <f>IF(AC151="","",IF(CB151="","",AC151-AC151+INDEX(gDP!AR$6:AR$271,MATCH(totalExpenditure!$A151,gDP!$B$6:$B$271))))</f>
        <v/>
      </c>
      <c r="EB151" s="77" t="str">
        <f>IF(AD151="","",IF(CC151="","",AD151-AD151+INDEX(gDP!AS$6:AS$271,MATCH(totalExpenditure!$A151,gDP!$B$6:$B$271))))</f>
        <v/>
      </c>
      <c r="EC151" s="77" t="str">
        <f>IF(AE151="","",IF(CD151="","",AE151-AE151+INDEX(gDP!AT$6:AT$271,MATCH(totalExpenditure!$A151,gDP!$B$6:$B$271))))</f>
        <v/>
      </c>
      <c r="ED151" s="77" t="str">
        <f>IF(AF151="","",IF(CE151="","",AF151-AF151+INDEX(gDP!AU$6:AU$271,MATCH(totalExpenditure!$A151,gDP!$B$6:$B$271))))</f>
        <v/>
      </c>
      <c r="EE151" s="77" t="str">
        <f>IF(AG151="","",IF(CF151="","",AG151-AG151+INDEX(gDP!AV$6:AV$271,MATCH(totalExpenditure!$A151,gDP!$B$6:$B$271))))</f>
        <v/>
      </c>
      <c r="EF151" s="77" t="str">
        <f>IF(AH151="","",IF(CG151="","",AH151-AH151+INDEX(gDP!AW$6:AW$271,MATCH(totalExpenditure!$A151,gDP!$B$6:$B$271))))</f>
        <v/>
      </c>
      <c r="EG151" s="77" t="str">
        <f>IF(AI151="","",IF(CH151="","",AI151-AI151+INDEX(gDP!AX$6:AX$271,MATCH(totalExpenditure!$A151,gDP!$B$6:$B$271))))</f>
        <v/>
      </c>
      <c r="EH151" s="77" t="str">
        <f>IF(AJ151="","",IF(CI151="","",AJ151-AJ151+INDEX(gDP!AY$6:AY$271,MATCH(totalExpenditure!$A151,gDP!$B$6:$B$271))))</f>
        <v/>
      </c>
      <c r="EI151" s="77" t="str">
        <f>IF(AK151="","",IF(CJ151="","",AK151-AK151+INDEX(gDP!AZ$6:AZ$271,MATCH(totalExpenditure!$A151,gDP!$B$6:$B$271))))</f>
        <v/>
      </c>
      <c r="EJ151" s="77" t="str">
        <f>IF(AL151="","",IF(CK151="","",AL151-AL151+INDEX(gDP!BA$6:BA$271,MATCH(totalExpenditure!$A151,gDP!$B$6:$B$271))))</f>
        <v/>
      </c>
      <c r="EK151" s="77" t="str">
        <f>IF(AM151="","",IF(CL151="","",AM151-AM151+INDEX(gDP!BB$6:BB$271,MATCH(totalExpenditure!$A151,gDP!$B$6:$B$271))))</f>
        <v/>
      </c>
      <c r="EL151" s="77" t="str">
        <f>IF(AN151="","",IF(CM151="","",AN151-AN151+INDEX(gDP!BC$6:BC$271,MATCH(totalExpenditure!$A151,gDP!$B$6:$B$271))))</f>
        <v/>
      </c>
      <c r="EM151" s="77" t="str">
        <f>IF(AO151="","",IF(CN151="","",AO151-AO151+INDEX(gDP!BD$6:BD$271,MATCH(totalExpenditure!$A151,gDP!$B$6:$B$271))))</f>
        <v/>
      </c>
      <c r="EN151" s="77" t="str">
        <f>IF(AP151="","",IF(CO151="","",AP151-AP151+INDEX(gDP!BE$6:BE$271,MATCH(totalExpenditure!$A151,gDP!$B$6:$B$271))))</f>
        <v/>
      </c>
      <c r="EO151" s="77" t="str">
        <f>IF(AQ151="","",IF(CP151="","",AQ151-AQ151+INDEX(gDP!BF$6:BF$271,MATCH(totalExpenditure!$A151,gDP!$B$6:$B$271))))</f>
        <v/>
      </c>
      <c r="EP151" s="77" t="str">
        <f>IF(AR151="","",IF(CQ151="","",AR151-AR151+INDEX(gDP!BG$6:BG$271,MATCH(totalExpenditure!$A151,gDP!$B$6:$B$271))))</f>
        <v/>
      </c>
      <c r="EQ151" s="77" t="str">
        <f>IF(AS151="","",IF(CR151="","",AS151-AS151+INDEX(gDP!BH$6:BH$271,MATCH(totalExpenditure!$A151,gDP!$B$6:$B$271))))</f>
        <v/>
      </c>
      <c r="ER151" s="77" t="str">
        <f>IF(AT151="","",IF(CS151="","",AT151-AT151+INDEX(gDP!BI$6:BI$271,MATCH(totalExpenditure!$A151,gDP!$B$6:$B$271))))</f>
        <v/>
      </c>
      <c r="ES151" s="77" t="str">
        <f>IF(AU151="","",IF(CT151="","",AU151-AU151+INDEX(gDP!BJ$6:BJ$271,MATCH(totalExpenditure!$A151,gDP!$B$6:$B$271))))</f>
        <v/>
      </c>
      <c r="ET151" s="77" t="str">
        <f>IF(AV151="","",IF(CU151="","",AV151-AV151+INDEX(gDP!BK$6:BK$271,MATCH(totalExpenditure!$A151,gDP!$B$6:$B$271))))</f>
        <v/>
      </c>
      <c r="EU151" s="77" t="str">
        <f>IF(AW151="","",IF(CV151="","",AW151-AW151+INDEX(gDP!BL$6:BL$271,MATCH(totalExpenditure!$A151,gDP!$B$6:$B$271))))</f>
        <v/>
      </c>
      <c r="EV151" s="77" t="str">
        <f>IF(AX151="","",IF(CW151="","",AX151-AX151+INDEX(gDP!BM$6:BM$271,MATCH(totalExpenditure!$A151,gDP!$B$6:$B$271))))</f>
        <v/>
      </c>
      <c r="EW151" s="77" t="str">
        <f>IF(AY151="","",IF(CX151="","",AY151-AY151+INDEX(gDP!BN$6:BN$271,MATCH(totalExpenditure!$A151,gDP!$B$6:$B$271))))</f>
        <v/>
      </c>
      <c r="EX151" s="77" t="str">
        <f>IF(AZ151="","",IF(CY151="","",AZ151-AZ151+INDEX(gDP!BO$6:BO$271,MATCH(totalExpenditure!$A151,gDP!$B$6:$B$271))))</f>
        <v/>
      </c>
    </row>
    <row r="152" spans="1:154" x14ac:dyDescent="0.35">
      <c r="A152" t="s">
        <v>513</v>
      </c>
      <c r="B152" s="77" t="e">
        <f>IF(INDEX([2]pivotTable!B$3:B$308,MATCH(totalExpenditure!$A152,[2]pivotTable!$A$3:$A$308,0))/100*INDEX(gDP!Q$6:Q$271,MATCH(totalExpenditure!$A152,gDP!$B$6:$B$271))=0,"",INDEX([2]pivotTable!B$3:B$308,MATCH(totalExpenditure!$A152,[2]pivotTable!$A$3:$A$308,0))/100*INDEX(gDP!Q$6:Q$271,MATCH(totalExpenditure!$A152,gDP!$B$6:$B$271)))</f>
        <v>#N/A</v>
      </c>
      <c r="C152" s="77" t="e">
        <f>IF(INDEX([2]pivotTable!C$3:C$308,MATCH(totalExpenditure!$A152,[2]pivotTable!$A$3:$A$308,0))/100*INDEX(gDP!R$6:R$271,MATCH(totalExpenditure!$A152,gDP!$B$6:$B$271))=0,"",INDEX([2]pivotTable!C$3:C$308,MATCH(totalExpenditure!$A152,[2]pivotTable!$A$3:$A$308,0))/100*INDEX(gDP!R$6:R$271,MATCH(totalExpenditure!$A152,gDP!$B$6:$B$271)))</f>
        <v>#N/A</v>
      </c>
      <c r="D152" s="77" t="e">
        <f>IF(INDEX([2]pivotTable!D$3:D$308,MATCH(totalExpenditure!$A152,[2]pivotTable!$A$3:$A$308,0))/100*INDEX(gDP!S$6:S$271,MATCH(totalExpenditure!$A152,gDP!$B$6:$B$271))=0,"",INDEX([2]pivotTable!D$3:D$308,MATCH(totalExpenditure!$A152,[2]pivotTable!$A$3:$A$308,0))/100*INDEX(gDP!S$6:S$271,MATCH(totalExpenditure!$A152,gDP!$B$6:$B$271)))</f>
        <v>#N/A</v>
      </c>
      <c r="E152" s="77" t="e">
        <f>IF(INDEX([2]pivotTable!E$3:E$308,MATCH(totalExpenditure!$A152,[2]pivotTable!$A$3:$A$308,0))/100*INDEX(gDP!T$6:T$271,MATCH(totalExpenditure!$A152,gDP!$B$6:$B$271))=0,"",INDEX([2]pivotTable!E$3:E$308,MATCH(totalExpenditure!$A152,[2]pivotTable!$A$3:$A$308,0))/100*INDEX(gDP!T$6:T$271,MATCH(totalExpenditure!$A152,gDP!$B$6:$B$271)))</f>
        <v>#N/A</v>
      </c>
      <c r="F152" s="77" t="e">
        <f>IF(INDEX([2]pivotTable!F$3:F$308,MATCH(totalExpenditure!$A152,[2]pivotTable!$A$3:$A$308,0))/100*INDEX(gDP!U$6:U$271,MATCH(totalExpenditure!$A152,gDP!$B$6:$B$271))=0,"",INDEX([2]pivotTable!F$3:F$308,MATCH(totalExpenditure!$A152,[2]pivotTable!$A$3:$A$308,0))/100*INDEX(gDP!U$6:U$271,MATCH(totalExpenditure!$A152,gDP!$B$6:$B$271)))</f>
        <v>#N/A</v>
      </c>
      <c r="G152" s="77" t="e">
        <f>IF(INDEX([2]pivotTable!G$3:G$308,MATCH(totalExpenditure!$A152,[2]pivotTable!$A$3:$A$308,0))/100*INDEX(gDP!V$6:V$271,MATCH(totalExpenditure!$A152,gDP!$B$6:$B$271))=0,"",INDEX([2]pivotTable!G$3:G$308,MATCH(totalExpenditure!$A152,[2]pivotTable!$A$3:$A$308,0))/100*INDEX(gDP!V$6:V$271,MATCH(totalExpenditure!$A152,gDP!$B$6:$B$271)))</f>
        <v>#N/A</v>
      </c>
      <c r="H152" s="77" t="e">
        <f>IF(INDEX([2]pivotTable!H$3:H$308,MATCH(totalExpenditure!$A152,[2]pivotTable!$A$3:$A$308,0))/100*INDEX(gDP!W$6:W$271,MATCH(totalExpenditure!$A152,gDP!$B$6:$B$271))=0,"",INDEX([2]pivotTable!H$3:H$308,MATCH(totalExpenditure!$A152,[2]pivotTable!$A$3:$A$308,0))/100*INDEX(gDP!W$6:W$271,MATCH(totalExpenditure!$A152,gDP!$B$6:$B$271)))</f>
        <v>#N/A</v>
      </c>
      <c r="I152" s="77" t="e">
        <f>IF(INDEX([2]pivotTable!I$3:I$308,MATCH(totalExpenditure!$A152,[2]pivotTable!$A$3:$A$308,0))/100*INDEX(gDP!X$6:X$271,MATCH(totalExpenditure!$A152,gDP!$B$6:$B$271))=0,"",INDEX([2]pivotTable!I$3:I$308,MATCH(totalExpenditure!$A152,[2]pivotTable!$A$3:$A$308,0))/100*INDEX(gDP!X$6:X$271,MATCH(totalExpenditure!$A152,gDP!$B$6:$B$271)))</f>
        <v>#N/A</v>
      </c>
      <c r="J152" s="77" t="e">
        <f>IF(INDEX([2]pivotTable!J$3:J$308,MATCH(totalExpenditure!$A152,[2]pivotTable!$A$3:$A$308,0))/100*INDEX(gDP!Y$6:Y$271,MATCH(totalExpenditure!$A152,gDP!$B$6:$B$271))=0,"",INDEX([2]pivotTable!J$3:J$308,MATCH(totalExpenditure!$A152,[2]pivotTable!$A$3:$A$308,0))/100*INDEX(gDP!Y$6:Y$271,MATCH(totalExpenditure!$A152,gDP!$B$6:$B$271)))</f>
        <v>#N/A</v>
      </c>
      <c r="K152" s="77" t="e">
        <f>IF(INDEX([2]pivotTable!K$3:K$308,MATCH(totalExpenditure!$A152,[2]pivotTable!$A$3:$A$308,0))/100*INDEX(gDP!Z$6:Z$271,MATCH(totalExpenditure!$A152,gDP!$B$6:$B$271))=0,"",INDEX([2]pivotTable!K$3:K$308,MATCH(totalExpenditure!$A152,[2]pivotTable!$A$3:$A$308,0))/100*INDEX(gDP!Z$6:Z$271,MATCH(totalExpenditure!$A152,gDP!$B$6:$B$271)))</f>
        <v>#N/A</v>
      </c>
      <c r="L152" s="77" t="e">
        <f>IF(INDEX([2]pivotTable!L$3:L$308,MATCH(totalExpenditure!$A152,[2]pivotTable!$A$3:$A$308,0))/100*INDEX(gDP!AA$6:AA$271,MATCH(totalExpenditure!$A152,gDP!$B$6:$B$271))=0,"",INDEX([2]pivotTable!L$3:L$308,MATCH(totalExpenditure!$A152,[2]pivotTable!$A$3:$A$308,0))/100*INDEX(gDP!AA$6:AA$271,MATCH(totalExpenditure!$A152,gDP!$B$6:$B$271)))</f>
        <v>#N/A</v>
      </c>
      <c r="M152" s="77" t="e">
        <f>IF(INDEX([2]pivotTable!M$3:M$308,MATCH(totalExpenditure!$A152,[2]pivotTable!$A$3:$A$308,0))/100*INDEX(gDP!AB$6:AB$271,MATCH(totalExpenditure!$A152,gDP!$B$6:$B$271))=0,"",INDEX([2]pivotTable!M$3:M$308,MATCH(totalExpenditure!$A152,[2]pivotTable!$A$3:$A$308,0))/100*INDEX(gDP!AB$6:AB$271,MATCH(totalExpenditure!$A152,gDP!$B$6:$B$271)))</f>
        <v>#N/A</v>
      </c>
      <c r="N152" s="77" t="e">
        <f>IF(INDEX([2]pivotTable!N$3:N$308,MATCH(totalExpenditure!$A152,[2]pivotTable!$A$3:$A$308,0))/100*INDEX(gDP!AC$6:AC$271,MATCH(totalExpenditure!$A152,gDP!$B$6:$B$271))=0,"",INDEX([2]pivotTable!N$3:N$308,MATCH(totalExpenditure!$A152,[2]pivotTable!$A$3:$A$308,0))/100*INDEX(gDP!AC$6:AC$271,MATCH(totalExpenditure!$A152,gDP!$B$6:$B$271)))</f>
        <v>#N/A</v>
      </c>
      <c r="O152" s="77" t="e">
        <f>IF(INDEX([2]pivotTable!O$3:O$308,MATCH(totalExpenditure!$A152,[2]pivotTable!$A$3:$A$308,0))/100*INDEX(gDP!AD$6:AD$271,MATCH(totalExpenditure!$A152,gDP!$B$6:$B$271))=0,"",INDEX([2]pivotTable!O$3:O$308,MATCH(totalExpenditure!$A152,[2]pivotTable!$A$3:$A$308,0))/100*INDEX(gDP!AD$6:AD$271,MATCH(totalExpenditure!$A152,gDP!$B$6:$B$271)))</f>
        <v>#N/A</v>
      </c>
      <c r="P152" s="77" t="e">
        <f>IF(INDEX([2]pivotTable!P$3:P$308,MATCH(totalExpenditure!$A152,[2]pivotTable!$A$3:$A$308,0))/100*INDEX(gDP!AE$6:AE$271,MATCH(totalExpenditure!$A152,gDP!$B$6:$B$271))=0,"",INDEX([2]pivotTable!P$3:P$308,MATCH(totalExpenditure!$A152,[2]pivotTable!$A$3:$A$308,0))/100*INDEX(gDP!AE$6:AE$271,MATCH(totalExpenditure!$A152,gDP!$B$6:$B$271)))</f>
        <v>#N/A</v>
      </c>
      <c r="Q152" s="77" t="e">
        <f>IF(INDEX([2]pivotTable!Q$3:Q$308,MATCH(totalExpenditure!$A152,[2]pivotTable!$A$3:$A$308,0))/100*INDEX(gDP!AF$6:AF$271,MATCH(totalExpenditure!$A152,gDP!$B$6:$B$271))=0,"",INDEX([2]pivotTable!Q$3:Q$308,MATCH(totalExpenditure!$A152,[2]pivotTable!$A$3:$A$308,0))/100*INDEX(gDP!AF$6:AF$271,MATCH(totalExpenditure!$A152,gDP!$B$6:$B$271)))</f>
        <v>#N/A</v>
      </c>
      <c r="R152" s="77" t="e">
        <f>IF(INDEX([2]pivotTable!R$3:R$308,MATCH(totalExpenditure!$A152,[2]pivotTable!$A$3:$A$308,0))/100*INDEX(gDP!AG$6:AG$271,MATCH(totalExpenditure!$A152,gDP!$B$6:$B$271))=0,"",INDEX([2]pivotTable!R$3:R$308,MATCH(totalExpenditure!$A152,[2]pivotTable!$A$3:$A$308,0))/100*INDEX(gDP!AG$6:AG$271,MATCH(totalExpenditure!$A152,gDP!$B$6:$B$271)))</f>
        <v>#N/A</v>
      </c>
      <c r="S152" s="77" t="e">
        <f>IF(INDEX([2]pivotTable!S$3:S$308,MATCH(totalExpenditure!$A152,[2]pivotTable!$A$3:$A$308,0))/100*INDEX(gDP!AH$6:AH$271,MATCH(totalExpenditure!$A152,gDP!$B$6:$B$271))=0,"",INDEX([2]pivotTable!S$3:S$308,MATCH(totalExpenditure!$A152,[2]pivotTable!$A$3:$A$308,0))/100*INDEX(gDP!AH$6:AH$271,MATCH(totalExpenditure!$A152,gDP!$B$6:$B$271)))</f>
        <v>#N/A</v>
      </c>
      <c r="T152" s="77" t="e">
        <f>IF(INDEX([2]pivotTable!T$3:T$308,MATCH(totalExpenditure!$A152,[2]pivotTable!$A$3:$A$308,0))/100*INDEX(gDP!AI$6:AI$271,MATCH(totalExpenditure!$A152,gDP!$B$6:$B$271))=0,"",INDEX([2]pivotTable!T$3:T$308,MATCH(totalExpenditure!$A152,[2]pivotTable!$A$3:$A$308,0))/100*INDEX(gDP!AI$6:AI$271,MATCH(totalExpenditure!$A152,gDP!$B$6:$B$271)))</f>
        <v>#N/A</v>
      </c>
      <c r="U152" s="77" t="e">
        <f>IF(INDEX([2]pivotTable!U$3:U$308,MATCH(totalExpenditure!$A152,[2]pivotTable!$A$3:$A$308,0))/100*INDEX(gDP!AJ$6:AJ$271,MATCH(totalExpenditure!$A152,gDP!$B$6:$B$271))=0,"",INDEX([2]pivotTable!U$3:U$308,MATCH(totalExpenditure!$A152,[2]pivotTable!$A$3:$A$308,0))/100*INDEX(gDP!AJ$6:AJ$271,MATCH(totalExpenditure!$A152,gDP!$B$6:$B$271)))</f>
        <v>#N/A</v>
      </c>
      <c r="V152" s="77" t="e">
        <f>IF(INDEX([2]pivotTable!V$3:V$308,MATCH(totalExpenditure!$A152,[2]pivotTable!$A$3:$A$308,0))/100*INDEX(gDP!AK$6:AK$271,MATCH(totalExpenditure!$A152,gDP!$B$6:$B$271))=0,"",INDEX([2]pivotTable!V$3:V$308,MATCH(totalExpenditure!$A152,[2]pivotTable!$A$3:$A$308,0))/100*INDEX(gDP!AK$6:AK$271,MATCH(totalExpenditure!$A152,gDP!$B$6:$B$271)))</f>
        <v>#N/A</v>
      </c>
      <c r="W152" s="77" t="e">
        <f>IF(INDEX([2]pivotTable!W$3:W$308,MATCH(totalExpenditure!$A152,[2]pivotTable!$A$3:$A$308,0))/100*INDEX(gDP!AL$6:AL$271,MATCH(totalExpenditure!$A152,gDP!$B$6:$B$271))=0,"",INDEX([2]pivotTable!W$3:W$308,MATCH(totalExpenditure!$A152,[2]pivotTable!$A$3:$A$308,0))/100*INDEX(gDP!AL$6:AL$271,MATCH(totalExpenditure!$A152,gDP!$B$6:$B$271)))</f>
        <v>#N/A</v>
      </c>
      <c r="X152" s="77" t="e">
        <f>IF(INDEX([2]pivotTable!X$3:X$308,MATCH(totalExpenditure!$A152,[2]pivotTable!$A$3:$A$308,0))/100*INDEX(gDP!AM$6:AM$271,MATCH(totalExpenditure!$A152,gDP!$B$6:$B$271))=0,"",INDEX([2]pivotTable!X$3:X$308,MATCH(totalExpenditure!$A152,[2]pivotTable!$A$3:$A$308,0))/100*INDEX(gDP!AM$6:AM$271,MATCH(totalExpenditure!$A152,gDP!$B$6:$B$271)))</f>
        <v>#N/A</v>
      </c>
      <c r="Y152" s="77" t="e">
        <f>IF(INDEX([2]pivotTable!Y$3:Y$308,MATCH(totalExpenditure!$A152,[2]pivotTable!$A$3:$A$308,0))/100*INDEX(gDP!AN$6:AN$271,MATCH(totalExpenditure!$A152,gDP!$B$6:$B$271))=0,"",INDEX([2]pivotTable!Y$3:Y$308,MATCH(totalExpenditure!$A152,[2]pivotTable!$A$3:$A$308,0))/100*INDEX(gDP!AN$6:AN$271,MATCH(totalExpenditure!$A152,gDP!$B$6:$B$271)))</f>
        <v>#N/A</v>
      </c>
      <c r="Z152" s="77" t="e">
        <f>IF(INDEX([2]pivotTable!Z$3:Z$308,MATCH(totalExpenditure!$A152,[2]pivotTable!$A$3:$A$308,0))/100*INDEX(gDP!AO$6:AO$271,MATCH(totalExpenditure!$A152,gDP!$B$6:$B$271))=0,"",INDEX([2]pivotTable!Z$3:Z$308,MATCH(totalExpenditure!$A152,[2]pivotTable!$A$3:$A$308,0))/100*INDEX(gDP!AO$6:AO$271,MATCH(totalExpenditure!$A152,gDP!$B$6:$B$271)))</f>
        <v>#N/A</v>
      </c>
      <c r="AA152" s="77" t="e">
        <f>IF(INDEX([2]pivotTable!AA$3:AA$308,MATCH(totalExpenditure!$A152,[2]pivotTable!$A$3:$A$308,0))/100*INDEX(gDP!AP$6:AP$271,MATCH(totalExpenditure!$A152,gDP!$B$6:$B$271))=0,"",INDEX([2]pivotTable!AA$3:AA$308,MATCH(totalExpenditure!$A152,[2]pivotTable!$A$3:$A$308,0))/100*INDEX(gDP!AP$6:AP$271,MATCH(totalExpenditure!$A152,gDP!$B$6:$B$271)))</f>
        <v>#N/A</v>
      </c>
      <c r="AB152" s="77" t="e">
        <f>IF(INDEX([2]pivotTable!AB$3:AB$308,MATCH(totalExpenditure!$A152,[2]pivotTable!$A$3:$A$308,0))/100*INDEX(gDP!AQ$6:AQ$271,MATCH(totalExpenditure!$A152,gDP!$B$6:$B$271))=0,"",INDEX([2]pivotTable!AB$3:AB$308,MATCH(totalExpenditure!$A152,[2]pivotTable!$A$3:$A$308,0))/100*INDEX(gDP!AQ$6:AQ$271,MATCH(totalExpenditure!$A152,gDP!$B$6:$B$271)))</f>
        <v>#N/A</v>
      </c>
      <c r="AC152" s="77" t="e">
        <f>IF(INDEX([2]pivotTable!AC$3:AC$308,MATCH(totalExpenditure!$A152,[2]pivotTable!$A$3:$A$308,0))/100*INDEX(gDP!AR$6:AR$271,MATCH(totalExpenditure!$A152,gDP!$B$6:$B$271))=0,"",INDEX([2]pivotTable!AC$3:AC$308,MATCH(totalExpenditure!$A152,[2]pivotTable!$A$3:$A$308,0))/100*INDEX(gDP!AR$6:AR$271,MATCH(totalExpenditure!$A152,gDP!$B$6:$B$271)))</f>
        <v>#N/A</v>
      </c>
      <c r="AD152" s="77" t="e">
        <f>IF(INDEX([2]pivotTable!AD$3:AD$308,MATCH(totalExpenditure!$A152,[2]pivotTable!$A$3:$A$308,0))/100*INDEX(gDP!AS$6:AS$271,MATCH(totalExpenditure!$A152,gDP!$B$6:$B$271))=0,"",INDEX([2]pivotTable!AD$3:AD$308,MATCH(totalExpenditure!$A152,[2]pivotTable!$A$3:$A$308,0))/100*INDEX(gDP!AS$6:AS$271,MATCH(totalExpenditure!$A152,gDP!$B$6:$B$271)))</f>
        <v>#N/A</v>
      </c>
      <c r="AE152" s="77" t="e">
        <f>IF(INDEX([2]pivotTable!AE$3:AE$308,MATCH(totalExpenditure!$A152,[2]pivotTable!$A$3:$A$308,0))/100*INDEX(gDP!AT$6:AT$271,MATCH(totalExpenditure!$A152,gDP!$B$6:$B$271))=0,"",INDEX([2]pivotTable!AE$3:AE$308,MATCH(totalExpenditure!$A152,[2]pivotTable!$A$3:$A$308,0))/100*INDEX(gDP!AT$6:AT$271,MATCH(totalExpenditure!$A152,gDP!$B$6:$B$271)))</f>
        <v>#N/A</v>
      </c>
      <c r="AF152" s="77" t="e">
        <f>IF(INDEX([2]pivotTable!AF$3:AF$308,MATCH(totalExpenditure!$A152,[2]pivotTable!$A$3:$A$308,0))/100*INDEX(gDP!AU$6:AU$271,MATCH(totalExpenditure!$A152,gDP!$B$6:$B$271))=0,"",INDEX([2]pivotTable!AF$3:AF$308,MATCH(totalExpenditure!$A152,[2]pivotTable!$A$3:$A$308,0))/100*INDEX(gDP!AU$6:AU$271,MATCH(totalExpenditure!$A152,gDP!$B$6:$B$271)))</f>
        <v>#N/A</v>
      </c>
      <c r="AG152" s="77" t="e">
        <f>IF(INDEX([2]pivotTable!AG$3:AG$308,MATCH(totalExpenditure!$A152,[2]pivotTable!$A$3:$A$308,0))/100*INDEX(gDP!AV$6:AV$271,MATCH(totalExpenditure!$A152,gDP!$B$6:$B$271))=0,"",INDEX([2]pivotTable!AG$3:AG$308,MATCH(totalExpenditure!$A152,[2]pivotTable!$A$3:$A$308,0))/100*INDEX(gDP!AV$6:AV$271,MATCH(totalExpenditure!$A152,gDP!$B$6:$B$271)))</f>
        <v>#N/A</v>
      </c>
      <c r="AH152" s="77" t="e">
        <f>IF(INDEX([2]pivotTable!AH$3:AH$308,MATCH(totalExpenditure!$A152,[2]pivotTable!$A$3:$A$308,0))/100*INDEX(gDP!AW$6:AW$271,MATCH(totalExpenditure!$A152,gDP!$B$6:$B$271))=0,"",INDEX([2]pivotTable!AH$3:AH$308,MATCH(totalExpenditure!$A152,[2]pivotTable!$A$3:$A$308,0))/100*INDEX(gDP!AW$6:AW$271,MATCH(totalExpenditure!$A152,gDP!$B$6:$B$271)))</f>
        <v>#N/A</v>
      </c>
      <c r="AI152" s="77" t="e">
        <f>IF(INDEX([2]pivotTable!AI$3:AI$308,MATCH(totalExpenditure!$A152,[2]pivotTable!$A$3:$A$308,0))/100*INDEX(gDP!AX$6:AX$271,MATCH(totalExpenditure!$A152,gDP!$B$6:$B$271))=0,"",INDEX([2]pivotTable!AI$3:AI$308,MATCH(totalExpenditure!$A152,[2]pivotTable!$A$3:$A$308,0))/100*INDEX(gDP!AX$6:AX$271,MATCH(totalExpenditure!$A152,gDP!$B$6:$B$271)))</f>
        <v>#N/A</v>
      </c>
      <c r="AJ152" s="77" t="e">
        <f>IF(INDEX([2]pivotTable!AJ$3:AJ$308,MATCH(totalExpenditure!$A152,[2]pivotTable!$A$3:$A$308,0))/100*INDEX(gDP!AY$6:AY$271,MATCH(totalExpenditure!$A152,gDP!$B$6:$B$271))=0,"",INDEX([2]pivotTable!AJ$3:AJ$308,MATCH(totalExpenditure!$A152,[2]pivotTable!$A$3:$A$308,0))/100*INDEX(gDP!AY$6:AY$271,MATCH(totalExpenditure!$A152,gDP!$B$6:$B$271)))</f>
        <v>#N/A</v>
      </c>
      <c r="AK152" s="77" t="e">
        <f>IF(INDEX([2]pivotTable!AK$3:AK$308,MATCH(totalExpenditure!$A152,[2]pivotTable!$A$3:$A$308,0))/100*INDEX(gDP!AZ$6:AZ$271,MATCH(totalExpenditure!$A152,gDP!$B$6:$B$271))=0,"",INDEX([2]pivotTable!AK$3:AK$308,MATCH(totalExpenditure!$A152,[2]pivotTable!$A$3:$A$308,0))/100*INDEX(gDP!AZ$6:AZ$271,MATCH(totalExpenditure!$A152,gDP!$B$6:$B$271)))</f>
        <v>#N/A</v>
      </c>
      <c r="AL152" s="77" t="e">
        <f>IF(INDEX([2]pivotTable!AL$3:AL$308,MATCH(totalExpenditure!$A152,[2]pivotTable!$A$3:$A$308,0))/100*INDEX(gDP!BA$6:BA$271,MATCH(totalExpenditure!$A152,gDP!$B$6:$B$271))=0,"",INDEX([2]pivotTable!AL$3:AL$308,MATCH(totalExpenditure!$A152,[2]pivotTable!$A$3:$A$308,0))/100*INDEX(gDP!BA$6:BA$271,MATCH(totalExpenditure!$A152,gDP!$B$6:$B$271)))</f>
        <v>#N/A</v>
      </c>
      <c r="AM152" s="77" t="e">
        <f>IF(INDEX([2]pivotTable!AM$3:AM$308,MATCH(totalExpenditure!$A152,[2]pivotTable!$A$3:$A$308,0))/100*INDEX(gDP!BB$6:BB$271,MATCH(totalExpenditure!$A152,gDP!$B$6:$B$271))=0,"",INDEX([2]pivotTable!AM$3:AM$308,MATCH(totalExpenditure!$A152,[2]pivotTable!$A$3:$A$308,0))/100*INDEX(gDP!BB$6:BB$271,MATCH(totalExpenditure!$A152,gDP!$B$6:$B$271)))</f>
        <v>#N/A</v>
      </c>
      <c r="AN152" s="77" t="e">
        <f>IF(INDEX([2]pivotTable!AN$3:AN$308,MATCH(totalExpenditure!$A152,[2]pivotTable!$A$3:$A$308,0))/100*INDEX(gDP!BC$6:BC$271,MATCH(totalExpenditure!$A152,gDP!$B$6:$B$271))=0,"",INDEX([2]pivotTable!AN$3:AN$308,MATCH(totalExpenditure!$A152,[2]pivotTable!$A$3:$A$308,0))/100*INDEX(gDP!BC$6:BC$271,MATCH(totalExpenditure!$A152,gDP!$B$6:$B$271)))</f>
        <v>#N/A</v>
      </c>
      <c r="AO152" s="77" t="e">
        <f>IF(INDEX([2]pivotTable!AO$3:AO$308,MATCH(totalExpenditure!$A152,[2]pivotTable!$A$3:$A$308,0))/100*INDEX(gDP!BD$6:BD$271,MATCH(totalExpenditure!$A152,gDP!$B$6:$B$271))=0,"",INDEX([2]pivotTable!AO$3:AO$308,MATCH(totalExpenditure!$A152,[2]pivotTable!$A$3:$A$308,0))/100*INDEX(gDP!BD$6:BD$271,MATCH(totalExpenditure!$A152,gDP!$B$6:$B$271)))</f>
        <v>#N/A</v>
      </c>
      <c r="AP152" s="77" t="e">
        <f>IF(INDEX([2]pivotTable!AP$3:AP$308,MATCH(totalExpenditure!$A152,[2]pivotTable!$A$3:$A$308,0))/100*INDEX(gDP!BE$6:BE$271,MATCH(totalExpenditure!$A152,gDP!$B$6:$B$271))=0,"",INDEX([2]pivotTable!AP$3:AP$308,MATCH(totalExpenditure!$A152,[2]pivotTable!$A$3:$A$308,0))/100*INDEX(gDP!BE$6:BE$271,MATCH(totalExpenditure!$A152,gDP!$B$6:$B$271)))</f>
        <v>#N/A</v>
      </c>
      <c r="AQ152" s="77" t="e">
        <f>IF(INDEX([2]pivotTable!AQ$3:AQ$308,MATCH(totalExpenditure!$A152,[2]pivotTable!$A$3:$A$308,0))/100*INDEX(gDP!BF$6:BF$271,MATCH(totalExpenditure!$A152,gDP!$B$6:$B$271))=0,"",INDEX([2]pivotTable!AQ$3:AQ$308,MATCH(totalExpenditure!$A152,[2]pivotTable!$A$3:$A$308,0))/100*INDEX(gDP!BF$6:BF$271,MATCH(totalExpenditure!$A152,gDP!$B$6:$B$271)))</f>
        <v>#N/A</v>
      </c>
      <c r="AR152" s="77" t="e">
        <f>IF(INDEX([2]pivotTable!AR$3:AR$308,MATCH(totalExpenditure!$A152,[2]pivotTable!$A$3:$A$308,0))/100*INDEX(gDP!BG$6:BG$271,MATCH(totalExpenditure!$A152,gDP!$B$6:$B$271))=0,"",INDEX([2]pivotTable!AR$3:AR$308,MATCH(totalExpenditure!$A152,[2]pivotTable!$A$3:$A$308,0))/100*INDEX(gDP!BG$6:BG$271,MATCH(totalExpenditure!$A152,gDP!$B$6:$B$271)))</f>
        <v>#N/A</v>
      </c>
      <c r="AS152" s="77" t="e">
        <f>IF(INDEX([2]pivotTable!AS$3:AS$308,MATCH(totalExpenditure!$A152,[2]pivotTable!$A$3:$A$308,0))/100*INDEX(gDP!BH$6:BH$271,MATCH(totalExpenditure!$A152,gDP!$B$6:$B$271))=0,"",INDEX([2]pivotTable!AS$3:AS$308,MATCH(totalExpenditure!$A152,[2]pivotTable!$A$3:$A$308,0))/100*INDEX(gDP!BH$6:BH$271,MATCH(totalExpenditure!$A152,gDP!$B$6:$B$271)))</f>
        <v>#N/A</v>
      </c>
      <c r="AT152" s="77" t="e">
        <f>IF(INDEX([2]pivotTable!AT$3:AT$308,MATCH(totalExpenditure!$A152,[2]pivotTable!$A$3:$A$308,0))/100*INDEX(gDP!BI$6:BI$271,MATCH(totalExpenditure!$A152,gDP!$B$6:$B$271))=0,"",INDEX([2]pivotTable!AT$3:AT$308,MATCH(totalExpenditure!$A152,[2]pivotTable!$A$3:$A$308,0))/100*INDEX(gDP!BI$6:BI$271,MATCH(totalExpenditure!$A152,gDP!$B$6:$B$271)))</f>
        <v>#N/A</v>
      </c>
      <c r="AU152" s="77" t="e">
        <f>IF(INDEX([2]pivotTable!AU$3:AU$308,MATCH(totalExpenditure!$A152,[2]pivotTable!$A$3:$A$308,0))/100*INDEX(gDP!BJ$6:BJ$271,MATCH(totalExpenditure!$A152,gDP!$B$6:$B$271))=0,"",INDEX([2]pivotTable!AU$3:AU$308,MATCH(totalExpenditure!$A152,[2]pivotTable!$A$3:$A$308,0))/100*INDEX(gDP!BJ$6:BJ$271,MATCH(totalExpenditure!$A152,gDP!$B$6:$B$271)))</f>
        <v>#N/A</v>
      </c>
      <c r="AV152" s="77" t="e">
        <f>IF(INDEX([2]pivotTable!AV$3:AV$308,MATCH(totalExpenditure!$A152,[2]pivotTable!$A$3:$A$308,0))/100*INDEX(gDP!BK$6:BK$271,MATCH(totalExpenditure!$A152,gDP!$B$6:$B$271))=0,"",INDEX([2]pivotTable!AV$3:AV$308,MATCH(totalExpenditure!$A152,[2]pivotTable!$A$3:$A$308,0))/100*INDEX(gDP!BK$6:BK$271,MATCH(totalExpenditure!$A152,gDP!$B$6:$B$271)))</f>
        <v>#N/A</v>
      </c>
      <c r="AW152" s="77" t="e">
        <f>IF(INDEX([2]pivotTable!AW$3:AW$308,MATCH(totalExpenditure!$A152,[2]pivotTable!$A$3:$A$308,0))/100*INDEX(gDP!BL$6:BL$271,MATCH(totalExpenditure!$A152,gDP!$B$6:$B$271))=0,"",INDEX([2]pivotTable!AW$3:AW$308,MATCH(totalExpenditure!$A152,[2]pivotTable!$A$3:$A$308,0))/100*INDEX(gDP!BL$6:BL$271,MATCH(totalExpenditure!$A152,gDP!$B$6:$B$271)))</f>
        <v>#N/A</v>
      </c>
      <c r="AX152" s="77" t="e">
        <f>IF(INDEX([2]pivotTable!AX$3:AX$308,MATCH(totalExpenditure!$A152,[2]pivotTable!$A$3:$A$308,0))/100*INDEX(gDP!BM$6:BM$271,MATCH(totalExpenditure!$A152,gDP!$B$6:$B$271))=0,"",INDEX([2]pivotTable!AX$3:AX$308,MATCH(totalExpenditure!$A152,[2]pivotTable!$A$3:$A$308,0))/100*INDEX(gDP!BM$6:BM$271,MATCH(totalExpenditure!$A152,gDP!$B$6:$B$271)))</f>
        <v>#N/A</v>
      </c>
      <c r="AY152" s="77" t="e">
        <f>IF(INDEX([2]pivotTable!AY$3:AY$308,MATCH(totalExpenditure!$A152,[2]pivotTable!$A$3:$A$308,0))/100*INDEX(gDP!BN$6:BN$271,MATCH(totalExpenditure!$A152,gDP!$B$6:$B$271))=0,"",INDEX([2]pivotTable!AY$3:AY$308,MATCH(totalExpenditure!$A152,[2]pivotTable!$A$3:$A$308,0))/100*INDEX(gDP!BN$6:BN$271,MATCH(totalExpenditure!$A152,gDP!$B$6:$B$271)))</f>
        <v>#N/A</v>
      </c>
      <c r="AZ152" s="77" t="e">
        <f>IF(INDEX([2]pivotTable!AZ$3:AZ$308,MATCH(totalExpenditure!$A152,[2]pivotTable!$A$3:$A$308,0))/100*INDEX(gDP!BO$6:BO$271,MATCH(totalExpenditure!$A152,gDP!$B$6:$B$271))=0,"",INDEX([2]pivotTable!AZ$3:AZ$308,MATCH(totalExpenditure!$A152,[2]pivotTable!$A$3:$A$308,0))/100*INDEX(gDP!BO$6:BO$271,MATCH(totalExpenditure!$A152,gDP!$B$6:$B$271)))</f>
        <v>#N/A</v>
      </c>
      <c r="BA152" s="77" t="e">
        <f>IF(INDEX([2]pivotTable!B$310:B$615,MATCH(totalExpenditure!$A152,[2]pivotTable!$A$310:$A$615,0))/100*INDEX(gDP!Q$6:Q$271,MATCH(totalExpenditure!$A152,gDP!$B$6:$B$271))=0,"",INDEX([2]pivotTable!B$310:B$615,MATCH(totalExpenditure!$A152,[2]pivotTable!$A$310:$A$615,0))/100*INDEX(gDP!Q$6:Q$271,MATCH(totalExpenditure!$A152,gDP!$B$6:$B$271)))</f>
        <v>#N/A</v>
      </c>
      <c r="BB152" s="77" t="e">
        <f>IF(INDEX([2]pivotTable!C$310:C$615,MATCH(totalExpenditure!$A152,[2]pivotTable!$A$310:$A$615,0))/100*INDEX(gDP!R$6:R$271,MATCH(totalExpenditure!$A152,gDP!$B$6:$B$271))=0,"",INDEX([2]pivotTable!C$310:C$615,MATCH(totalExpenditure!$A152,[2]pivotTable!$A$310:$A$615,0))/100*INDEX(gDP!R$6:R$271,MATCH(totalExpenditure!$A152,gDP!$B$6:$B$271)))</f>
        <v>#N/A</v>
      </c>
      <c r="BC152" s="77" t="e">
        <f>IF(INDEX([2]pivotTable!D$310:D$615,MATCH(totalExpenditure!$A152,[2]pivotTable!$A$310:$A$615,0))/100*INDEX(gDP!S$6:S$271,MATCH(totalExpenditure!$A152,gDP!$B$6:$B$271))=0,"",INDEX([2]pivotTable!D$310:D$615,MATCH(totalExpenditure!$A152,[2]pivotTable!$A$310:$A$615,0))/100*INDEX(gDP!S$6:S$271,MATCH(totalExpenditure!$A152,gDP!$B$6:$B$271)))</f>
        <v>#N/A</v>
      </c>
      <c r="BD152" s="77" t="e">
        <f>IF(INDEX([2]pivotTable!E$310:E$615,MATCH(totalExpenditure!$A152,[2]pivotTable!$A$310:$A$615,0))/100*INDEX(gDP!T$6:T$271,MATCH(totalExpenditure!$A152,gDP!$B$6:$B$271))=0,"",INDEX([2]pivotTable!E$310:E$615,MATCH(totalExpenditure!$A152,[2]pivotTable!$A$310:$A$615,0))/100*INDEX(gDP!T$6:T$271,MATCH(totalExpenditure!$A152,gDP!$B$6:$B$271)))</f>
        <v>#N/A</v>
      </c>
      <c r="BE152" s="77" t="e">
        <f>IF(INDEX([2]pivotTable!F$310:F$615,MATCH(totalExpenditure!$A152,[2]pivotTable!$A$310:$A$615,0))/100*INDEX(gDP!U$6:U$271,MATCH(totalExpenditure!$A152,gDP!$B$6:$B$271))=0,"",INDEX([2]pivotTable!F$310:F$615,MATCH(totalExpenditure!$A152,[2]pivotTable!$A$310:$A$615,0))/100*INDEX(gDP!U$6:U$271,MATCH(totalExpenditure!$A152,gDP!$B$6:$B$271)))</f>
        <v>#N/A</v>
      </c>
      <c r="BF152" s="77" t="e">
        <f>IF(INDEX([2]pivotTable!G$310:G$615,MATCH(totalExpenditure!$A152,[2]pivotTable!$A$310:$A$615,0))/100*INDEX(gDP!V$6:V$271,MATCH(totalExpenditure!$A152,gDP!$B$6:$B$271))=0,"",INDEX([2]pivotTable!G$310:G$615,MATCH(totalExpenditure!$A152,[2]pivotTable!$A$310:$A$615,0))/100*INDEX(gDP!V$6:V$271,MATCH(totalExpenditure!$A152,gDP!$B$6:$B$271)))</f>
        <v>#N/A</v>
      </c>
      <c r="BG152" s="77" t="e">
        <f>IF(INDEX([2]pivotTable!H$310:H$615,MATCH(totalExpenditure!$A152,[2]pivotTable!$A$310:$A$615,0))/100*INDEX(gDP!W$6:W$271,MATCH(totalExpenditure!$A152,gDP!$B$6:$B$271))=0,"",INDEX([2]pivotTable!H$310:H$615,MATCH(totalExpenditure!$A152,[2]pivotTable!$A$310:$A$615,0))/100*INDEX(gDP!W$6:W$271,MATCH(totalExpenditure!$A152,gDP!$B$6:$B$271)))</f>
        <v>#N/A</v>
      </c>
      <c r="BH152" s="77" t="e">
        <f>IF(INDEX([2]pivotTable!I$310:I$615,MATCH(totalExpenditure!$A152,[2]pivotTable!$A$310:$A$615,0))/100*INDEX(gDP!X$6:X$271,MATCH(totalExpenditure!$A152,gDP!$B$6:$B$271))=0,"",INDEX([2]pivotTable!I$310:I$615,MATCH(totalExpenditure!$A152,[2]pivotTable!$A$310:$A$615,0))/100*INDEX(gDP!X$6:X$271,MATCH(totalExpenditure!$A152,gDP!$B$6:$B$271)))</f>
        <v>#N/A</v>
      </c>
      <c r="BI152" s="77" t="e">
        <f>IF(INDEX([2]pivotTable!J$310:J$615,MATCH(totalExpenditure!$A152,[2]pivotTable!$A$310:$A$615,0))/100*INDEX(gDP!Y$6:Y$271,MATCH(totalExpenditure!$A152,gDP!$B$6:$B$271))=0,"",INDEX([2]pivotTable!J$310:J$615,MATCH(totalExpenditure!$A152,[2]pivotTable!$A$310:$A$615,0))/100*INDEX(gDP!Y$6:Y$271,MATCH(totalExpenditure!$A152,gDP!$B$6:$B$271)))</f>
        <v>#N/A</v>
      </c>
      <c r="BJ152" s="77" t="e">
        <f>IF(INDEX([2]pivotTable!K$310:K$615,MATCH(totalExpenditure!$A152,[2]pivotTable!$A$310:$A$615,0))/100*INDEX(gDP!Z$6:Z$271,MATCH(totalExpenditure!$A152,gDP!$B$6:$B$271))=0,"",INDEX([2]pivotTable!K$310:K$615,MATCH(totalExpenditure!$A152,[2]pivotTable!$A$310:$A$615,0))/100*INDEX(gDP!Z$6:Z$271,MATCH(totalExpenditure!$A152,gDP!$B$6:$B$271)))</f>
        <v>#N/A</v>
      </c>
      <c r="BK152" s="77" t="e">
        <f>IF(INDEX([2]pivotTable!L$310:L$615,MATCH(totalExpenditure!$A152,[2]pivotTable!$A$310:$A$615,0))/100*INDEX(gDP!AA$6:AA$271,MATCH(totalExpenditure!$A152,gDP!$B$6:$B$271))=0,"",INDEX([2]pivotTable!L$310:L$615,MATCH(totalExpenditure!$A152,[2]pivotTable!$A$310:$A$615,0))/100*INDEX(gDP!AA$6:AA$271,MATCH(totalExpenditure!$A152,gDP!$B$6:$B$271)))</f>
        <v>#N/A</v>
      </c>
      <c r="BL152" s="77" t="e">
        <f>IF(INDEX([2]pivotTable!M$310:M$615,MATCH(totalExpenditure!$A152,[2]pivotTable!$A$310:$A$615,0))/100*INDEX(gDP!AB$6:AB$271,MATCH(totalExpenditure!$A152,gDP!$B$6:$B$271))=0,"",INDEX([2]pivotTable!M$310:M$615,MATCH(totalExpenditure!$A152,[2]pivotTable!$A$310:$A$615,0))/100*INDEX(gDP!AB$6:AB$271,MATCH(totalExpenditure!$A152,gDP!$B$6:$B$271)))</f>
        <v>#N/A</v>
      </c>
      <c r="BM152" s="77" t="e">
        <f>IF(INDEX([2]pivotTable!N$310:N$615,MATCH(totalExpenditure!$A152,[2]pivotTable!$A$310:$A$615,0))/100*INDEX(gDP!AC$6:AC$271,MATCH(totalExpenditure!$A152,gDP!$B$6:$B$271))=0,"",INDEX([2]pivotTable!N$310:N$615,MATCH(totalExpenditure!$A152,[2]pivotTable!$A$310:$A$615,0))/100*INDEX(gDP!AC$6:AC$271,MATCH(totalExpenditure!$A152,gDP!$B$6:$B$271)))</f>
        <v>#N/A</v>
      </c>
      <c r="BN152" s="77" t="e">
        <f>IF(INDEX([2]pivotTable!O$310:O$615,MATCH(totalExpenditure!$A152,[2]pivotTable!$A$310:$A$615,0))/100*INDEX(gDP!AD$6:AD$271,MATCH(totalExpenditure!$A152,gDP!$B$6:$B$271))=0,"",INDEX([2]pivotTable!O$310:O$615,MATCH(totalExpenditure!$A152,[2]pivotTable!$A$310:$A$615,0))/100*INDEX(gDP!AD$6:AD$271,MATCH(totalExpenditure!$A152,gDP!$B$6:$B$271)))</f>
        <v>#N/A</v>
      </c>
      <c r="BO152" s="77" t="e">
        <f>IF(INDEX([2]pivotTable!P$310:P$615,MATCH(totalExpenditure!$A152,[2]pivotTable!$A$310:$A$615,0))/100*INDEX(gDP!AE$6:AE$271,MATCH(totalExpenditure!$A152,gDP!$B$6:$B$271))=0,"",INDEX([2]pivotTable!P$310:P$615,MATCH(totalExpenditure!$A152,[2]pivotTable!$A$310:$A$615,0))/100*INDEX(gDP!AE$6:AE$271,MATCH(totalExpenditure!$A152,gDP!$B$6:$B$271)))</f>
        <v>#N/A</v>
      </c>
      <c r="BP152" s="77" t="e">
        <f>IF(INDEX([2]pivotTable!Q$310:Q$615,MATCH(totalExpenditure!$A152,[2]pivotTable!$A$310:$A$615,0))/100*INDEX(gDP!AF$6:AF$271,MATCH(totalExpenditure!$A152,gDP!$B$6:$B$271))=0,"",INDEX([2]pivotTable!Q$310:Q$615,MATCH(totalExpenditure!$A152,[2]pivotTable!$A$310:$A$615,0))/100*INDEX(gDP!AF$6:AF$271,MATCH(totalExpenditure!$A152,gDP!$B$6:$B$271)))</f>
        <v>#N/A</v>
      </c>
      <c r="BQ152" s="77" t="e">
        <f>IF(INDEX([2]pivotTable!R$310:R$615,MATCH(totalExpenditure!$A152,[2]pivotTable!$A$310:$A$615,0))/100*INDEX(gDP!AG$6:AG$271,MATCH(totalExpenditure!$A152,gDP!$B$6:$B$271))=0,"",INDEX([2]pivotTable!R$310:R$615,MATCH(totalExpenditure!$A152,[2]pivotTable!$A$310:$A$615,0))/100*INDEX(gDP!AG$6:AG$271,MATCH(totalExpenditure!$A152,gDP!$B$6:$B$271)))</f>
        <v>#N/A</v>
      </c>
      <c r="BR152" s="77" t="e">
        <f>IF(INDEX([2]pivotTable!S$310:S$615,MATCH(totalExpenditure!$A152,[2]pivotTable!$A$310:$A$615,0))/100*INDEX(gDP!AH$6:AH$271,MATCH(totalExpenditure!$A152,gDP!$B$6:$B$271))=0,"",INDEX([2]pivotTable!S$310:S$615,MATCH(totalExpenditure!$A152,[2]pivotTable!$A$310:$A$615,0))/100*INDEX(gDP!AH$6:AH$271,MATCH(totalExpenditure!$A152,gDP!$B$6:$B$271)))</f>
        <v>#N/A</v>
      </c>
      <c r="BS152" s="77" t="e">
        <f>IF(INDEX([2]pivotTable!T$310:T$615,MATCH(totalExpenditure!$A152,[2]pivotTable!$A$310:$A$615,0))/100*INDEX(gDP!AI$6:AI$271,MATCH(totalExpenditure!$A152,gDP!$B$6:$B$271))=0,"",INDEX([2]pivotTable!T$310:T$615,MATCH(totalExpenditure!$A152,[2]pivotTable!$A$310:$A$615,0))/100*INDEX(gDP!AI$6:AI$271,MATCH(totalExpenditure!$A152,gDP!$B$6:$B$271)))</f>
        <v>#N/A</v>
      </c>
      <c r="BT152" s="77" t="e">
        <f>IF(INDEX([2]pivotTable!U$310:U$615,MATCH(totalExpenditure!$A152,[2]pivotTable!$A$310:$A$615,0))/100*INDEX(gDP!AJ$6:AJ$271,MATCH(totalExpenditure!$A152,gDP!$B$6:$B$271))=0,"",INDEX([2]pivotTable!U$310:U$615,MATCH(totalExpenditure!$A152,[2]pivotTable!$A$310:$A$615,0))/100*INDEX(gDP!AJ$6:AJ$271,MATCH(totalExpenditure!$A152,gDP!$B$6:$B$271)))</f>
        <v>#N/A</v>
      </c>
      <c r="BU152" s="77" t="e">
        <f>IF(INDEX([2]pivotTable!V$310:V$615,MATCH(totalExpenditure!$A152,[2]pivotTable!$A$310:$A$615,0))/100*INDEX(gDP!AK$6:AK$271,MATCH(totalExpenditure!$A152,gDP!$B$6:$B$271))=0,"",INDEX([2]pivotTable!V$310:V$615,MATCH(totalExpenditure!$A152,[2]pivotTable!$A$310:$A$615,0))/100*INDEX(gDP!AK$6:AK$271,MATCH(totalExpenditure!$A152,gDP!$B$6:$B$271)))</f>
        <v>#N/A</v>
      </c>
      <c r="BV152" s="77" t="e">
        <f>IF(INDEX([2]pivotTable!W$310:W$615,MATCH(totalExpenditure!$A152,[2]pivotTable!$A$310:$A$615,0))/100*INDEX(gDP!AL$6:AL$271,MATCH(totalExpenditure!$A152,gDP!$B$6:$B$271))=0,"",INDEX([2]pivotTable!W$310:W$615,MATCH(totalExpenditure!$A152,[2]pivotTable!$A$310:$A$615,0))/100*INDEX(gDP!AL$6:AL$271,MATCH(totalExpenditure!$A152,gDP!$B$6:$B$271)))</f>
        <v>#N/A</v>
      </c>
      <c r="BW152" s="77" t="e">
        <f>IF(INDEX([2]pivotTable!X$310:X$615,MATCH(totalExpenditure!$A152,[2]pivotTable!$A$310:$A$615,0))/100*INDEX(gDP!AM$6:AM$271,MATCH(totalExpenditure!$A152,gDP!$B$6:$B$271))=0,"",INDEX([2]pivotTable!X$310:X$615,MATCH(totalExpenditure!$A152,[2]pivotTable!$A$310:$A$615,0))/100*INDEX(gDP!AM$6:AM$271,MATCH(totalExpenditure!$A152,gDP!$B$6:$B$271)))</f>
        <v>#N/A</v>
      </c>
      <c r="BX152" s="77" t="e">
        <f>IF(INDEX([2]pivotTable!Y$310:Y$615,MATCH(totalExpenditure!$A152,[2]pivotTable!$A$310:$A$615,0))/100*INDEX(gDP!AN$6:AN$271,MATCH(totalExpenditure!$A152,gDP!$B$6:$B$271))=0,"",INDEX([2]pivotTable!Y$310:Y$615,MATCH(totalExpenditure!$A152,[2]pivotTable!$A$310:$A$615,0))/100*INDEX(gDP!AN$6:AN$271,MATCH(totalExpenditure!$A152,gDP!$B$6:$B$271)))</f>
        <v>#N/A</v>
      </c>
      <c r="BY152" s="77" t="e">
        <f>IF(INDEX([2]pivotTable!Z$310:Z$615,MATCH(totalExpenditure!$A152,[2]pivotTable!$A$310:$A$615,0))/100*INDEX(gDP!AO$6:AO$271,MATCH(totalExpenditure!$A152,gDP!$B$6:$B$271))=0,"",INDEX([2]pivotTable!Z$310:Z$615,MATCH(totalExpenditure!$A152,[2]pivotTable!$A$310:$A$615,0))/100*INDEX(gDP!AO$6:AO$271,MATCH(totalExpenditure!$A152,gDP!$B$6:$B$271)))</f>
        <v>#N/A</v>
      </c>
      <c r="BZ152" s="77" t="e">
        <f>IF(INDEX([2]pivotTable!AA$310:AA$615,MATCH(totalExpenditure!$A152,[2]pivotTable!$A$310:$A$615,0))/100*INDEX(gDP!AP$6:AP$271,MATCH(totalExpenditure!$A152,gDP!$B$6:$B$271))=0,"",INDEX([2]pivotTable!AA$310:AA$615,MATCH(totalExpenditure!$A152,[2]pivotTable!$A$310:$A$615,0))/100*INDEX(gDP!AP$6:AP$271,MATCH(totalExpenditure!$A152,gDP!$B$6:$B$271)))</f>
        <v>#N/A</v>
      </c>
      <c r="CA152" s="77" t="e">
        <f>IF(INDEX([2]pivotTable!AB$310:AB$615,MATCH(totalExpenditure!$A152,[2]pivotTable!$A$310:$A$615,0))/100*INDEX(gDP!AQ$6:AQ$271,MATCH(totalExpenditure!$A152,gDP!$B$6:$B$271))=0,"",INDEX([2]pivotTable!AB$310:AB$615,MATCH(totalExpenditure!$A152,[2]pivotTable!$A$310:$A$615,0))/100*INDEX(gDP!AQ$6:AQ$271,MATCH(totalExpenditure!$A152,gDP!$B$6:$B$271)))</f>
        <v>#N/A</v>
      </c>
      <c r="CB152" s="77" t="e">
        <f>IF(INDEX([2]pivotTable!AC$310:AC$615,MATCH(totalExpenditure!$A152,[2]pivotTable!$A$310:$A$615,0))/100*INDEX(gDP!AR$6:AR$271,MATCH(totalExpenditure!$A152,gDP!$B$6:$B$271))=0,"",INDEX([2]pivotTable!AC$310:AC$615,MATCH(totalExpenditure!$A152,[2]pivotTable!$A$310:$A$615,0))/100*INDEX(gDP!AR$6:AR$271,MATCH(totalExpenditure!$A152,gDP!$B$6:$B$271)))</f>
        <v>#N/A</v>
      </c>
      <c r="CC152" s="77" t="e">
        <f>IF(INDEX([2]pivotTable!AD$310:AD$615,MATCH(totalExpenditure!$A152,[2]pivotTable!$A$310:$A$615,0))/100*INDEX(gDP!AS$6:AS$271,MATCH(totalExpenditure!$A152,gDP!$B$6:$B$271))=0,"",INDEX([2]pivotTable!AD$310:AD$615,MATCH(totalExpenditure!$A152,[2]pivotTable!$A$310:$A$615,0))/100*INDEX(gDP!AS$6:AS$271,MATCH(totalExpenditure!$A152,gDP!$B$6:$B$271)))</f>
        <v>#N/A</v>
      </c>
      <c r="CD152" s="77" t="e">
        <f>IF(INDEX([2]pivotTable!AE$310:AE$615,MATCH(totalExpenditure!$A152,[2]pivotTable!$A$310:$A$615,0))/100*INDEX(gDP!AT$6:AT$271,MATCH(totalExpenditure!$A152,gDP!$B$6:$B$271))=0,"",INDEX([2]pivotTable!AE$310:AE$615,MATCH(totalExpenditure!$A152,[2]pivotTable!$A$310:$A$615,0))/100*INDEX(gDP!AT$6:AT$271,MATCH(totalExpenditure!$A152,gDP!$B$6:$B$271)))</f>
        <v>#N/A</v>
      </c>
      <c r="CE152" s="77" t="e">
        <f>IF(INDEX([2]pivotTable!AF$310:AF$615,MATCH(totalExpenditure!$A152,[2]pivotTable!$A$310:$A$615,0))/100*INDEX(gDP!AU$6:AU$271,MATCH(totalExpenditure!$A152,gDP!$B$6:$B$271))=0,"",INDEX([2]pivotTable!AF$310:AF$615,MATCH(totalExpenditure!$A152,[2]pivotTable!$A$310:$A$615,0))/100*INDEX(gDP!AU$6:AU$271,MATCH(totalExpenditure!$A152,gDP!$B$6:$B$271)))</f>
        <v>#N/A</v>
      </c>
      <c r="CF152" s="77" t="e">
        <f>IF(INDEX([2]pivotTable!AG$310:AG$615,MATCH(totalExpenditure!$A152,[2]pivotTable!$A$310:$A$615,0))/100*INDEX(gDP!AV$6:AV$271,MATCH(totalExpenditure!$A152,gDP!$B$6:$B$271))=0,"",INDEX([2]pivotTable!AG$310:AG$615,MATCH(totalExpenditure!$A152,[2]pivotTable!$A$310:$A$615,0))/100*INDEX(gDP!AV$6:AV$271,MATCH(totalExpenditure!$A152,gDP!$B$6:$B$271)))</f>
        <v>#N/A</v>
      </c>
      <c r="CG152" s="77" t="e">
        <f>IF(INDEX([2]pivotTable!AH$310:AH$615,MATCH(totalExpenditure!$A152,[2]pivotTable!$A$310:$A$615,0))/100*INDEX(gDP!AW$6:AW$271,MATCH(totalExpenditure!$A152,gDP!$B$6:$B$271))=0,"",INDEX([2]pivotTable!AH$310:AH$615,MATCH(totalExpenditure!$A152,[2]pivotTable!$A$310:$A$615,0))/100*INDEX(gDP!AW$6:AW$271,MATCH(totalExpenditure!$A152,gDP!$B$6:$B$271)))</f>
        <v>#N/A</v>
      </c>
      <c r="CH152" s="77" t="e">
        <f>IF(INDEX([2]pivotTable!AI$310:AI$615,MATCH(totalExpenditure!$A152,[2]pivotTable!$A$310:$A$615,0))/100*INDEX(gDP!AX$6:AX$271,MATCH(totalExpenditure!$A152,gDP!$B$6:$B$271))=0,"",INDEX([2]pivotTable!AI$310:AI$615,MATCH(totalExpenditure!$A152,[2]pivotTable!$A$310:$A$615,0))/100*INDEX(gDP!AX$6:AX$271,MATCH(totalExpenditure!$A152,gDP!$B$6:$B$271)))</f>
        <v>#N/A</v>
      </c>
      <c r="CI152" s="77" t="e">
        <f>IF(INDEX([2]pivotTable!AJ$310:AJ$615,MATCH(totalExpenditure!$A152,[2]pivotTable!$A$310:$A$615,0))/100*INDEX(gDP!AY$6:AY$271,MATCH(totalExpenditure!$A152,gDP!$B$6:$B$271))=0,"",INDEX([2]pivotTable!AJ$310:AJ$615,MATCH(totalExpenditure!$A152,[2]pivotTable!$A$310:$A$615,0))/100*INDEX(gDP!AY$6:AY$271,MATCH(totalExpenditure!$A152,gDP!$B$6:$B$271)))</f>
        <v>#N/A</v>
      </c>
      <c r="CJ152" s="77" t="e">
        <f>IF(INDEX([2]pivotTable!AK$310:AK$615,MATCH(totalExpenditure!$A152,[2]pivotTable!$A$310:$A$615,0))/100*INDEX(gDP!AZ$6:AZ$271,MATCH(totalExpenditure!$A152,gDP!$B$6:$B$271))=0,"",INDEX([2]pivotTable!AK$310:AK$615,MATCH(totalExpenditure!$A152,[2]pivotTable!$A$310:$A$615,0))/100*INDEX(gDP!AZ$6:AZ$271,MATCH(totalExpenditure!$A152,gDP!$B$6:$B$271)))</f>
        <v>#N/A</v>
      </c>
      <c r="CK152" s="77" t="e">
        <f>IF(INDEX([2]pivotTable!AL$310:AL$615,MATCH(totalExpenditure!$A152,[2]pivotTable!$A$310:$A$615,0))/100*INDEX(gDP!BA$6:BA$271,MATCH(totalExpenditure!$A152,gDP!$B$6:$B$271))=0,"",INDEX([2]pivotTable!AL$310:AL$615,MATCH(totalExpenditure!$A152,[2]pivotTable!$A$310:$A$615,0))/100*INDEX(gDP!BA$6:BA$271,MATCH(totalExpenditure!$A152,gDP!$B$6:$B$271)))</f>
        <v>#N/A</v>
      </c>
      <c r="CL152" s="77" t="e">
        <f>IF(INDEX([2]pivotTable!AM$310:AM$615,MATCH(totalExpenditure!$A152,[2]pivotTable!$A$310:$A$615,0))/100*INDEX(gDP!BB$6:BB$271,MATCH(totalExpenditure!$A152,gDP!$B$6:$B$271))=0,"",INDEX([2]pivotTable!AM$310:AM$615,MATCH(totalExpenditure!$A152,[2]pivotTable!$A$310:$A$615,0))/100*INDEX(gDP!BB$6:BB$271,MATCH(totalExpenditure!$A152,gDP!$B$6:$B$271)))</f>
        <v>#N/A</v>
      </c>
      <c r="CM152" s="77" t="e">
        <f>IF(INDEX([2]pivotTable!AN$310:AN$615,MATCH(totalExpenditure!$A152,[2]pivotTable!$A$310:$A$615,0))/100*INDEX(gDP!BC$6:BC$271,MATCH(totalExpenditure!$A152,gDP!$B$6:$B$271))=0,"",INDEX([2]pivotTable!AN$310:AN$615,MATCH(totalExpenditure!$A152,[2]pivotTable!$A$310:$A$615,0))/100*INDEX(gDP!BC$6:BC$271,MATCH(totalExpenditure!$A152,gDP!$B$6:$B$271)))</f>
        <v>#N/A</v>
      </c>
      <c r="CN152" s="77" t="e">
        <f>IF(INDEX([2]pivotTable!AO$310:AO$615,MATCH(totalExpenditure!$A152,[2]pivotTable!$A$310:$A$615,0))/100*INDEX(gDP!BD$6:BD$271,MATCH(totalExpenditure!$A152,gDP!$B$6:$B$271))=0,"",INDEX([2]pivotTable!AO$310:AO$615,MATCH(totalExpenditure!$A152,[2]pivotTable!$A$310:$A$615,0))/100*INDEX(gDP!BD$6:BD$271,MATCH(totalExpenditure!$A152,gDP!$B$6:$B$271)))</f>
        <v>#N/A</v>
      </c>
      <c r="CO152" s="77" t="e">
        <f>IF(INDEX([2]pivotTable!AP$310:AP$615,MATCH(totalExpenditure!$A152,[2]pivotTable!$A$310:$A$615,0))/100*INDEX(gDP!BE$6:BE$271,MATCH(totalExpenditure!$A152,gDP!$B$6:$B$271))=0,"",INDEX([2]pivotTable!AP$310:AP$615,MATCH(totalExpenditure!$A152,[2]pivotTable!$A$310:$A$615,0))/100*INDEX(gDP!BE$6:BE$271,MATCH(totalExpenditure!$A152,gDP!$B$6:$B$271)))</f>
        <v>#N/A</v>
      </c>
      <c r="CP152" s="77" t="e">
        <f>IF(INDEX([2]pivotTable!AQ$310:AQ$615,MATCH(totalExpenditure!$A152,[2]pivotTable!$A$310:$A$615,0))/100*INDEX(gDP!BF$6:BF$271,MATCH(totalExpenditure!$A152,gDP!$B$6:$B$271))=0,"",INDEX([2]pivotTable!AQ$310:AQ$615,MATCH(totalExpenditure!$A152,[2]pivotTable!$A$310:$A$615,0))/100*INDEX(gDP!BF$6:BF$271,MATCH(totalExpenditure!$A152,gDP!$B$6:$B$271)))</f>
        <v>#N/A</v>
      </c>
      <c r="CQ152" s="77" t="e">
        <f>IF(INDEX([2]pivotTable!AR$310:AR$615,MATCH(totalExpenditure!$A152,[2]pivotTable!$A$310:$A$615,0))/100*INDEX(gDP!BG$6:BG$271,MATCH(totalExpenditure!$A152,gDP!$B$6:$B$271))=0,"",INDEX([2]pivotTable!AR$310:AR$615,MATCH(totalExpenditure!$A152,[2]pivotTable!$A$310:$A$615,0))/100*INDEX(gDP!BG$6:BG$271,MATCH(totalExpenditure!$A152,gDP!$B$6:$B$271)))</f>
        <v>#N/A</v>
      </c>
      <c r="CR152" s="77" t="e">
        <f>IF(INDEX([2]pivotTable!AS$310:AS$615,MATCH(totalExpenditure!$A152,[2]pivotTable!$A$310:$A$615,0))/100*INDEX(gDP!BH$6:BH$271,MATCH(totalExpenditure!$A152,gDP!$B$6:$B$271))=0,"",INDEX([2]pivotTable!AS$310:AS$615,MATCH(totalExpenditure!$A152,[2]pivotTable!$A$310:$A$615,0))/100*INDEX(gDP!BH$6:BH$271,MATCH(totalExpenditure!$A152,gDP!$B$6:$B$271)))</f>
        <v>#N/A</v>
      </c>
      <c r="CS152" s="77" t="e">
        <f>IF(INDEX([2]pivotTable!AT$310:AT$615,MATCH(totalExpenditure!$A152,[2]pivotTable!$A$310:$A$615,0))/100*INDEX(gDP!BI$6:BI$271,MATCH(totalExpenditure!$A152,gDP!$B$6:$B$271))=0,"",INDEX([2]pivotTable!AT$310:AT$615,MATCH(totalExpenditure!$A152,[2]pivotTable!$A$310:$A$615,0))/100*INDEX(gDP!BI$6:BI$271,MATCH(totalExpenditure!$A152,gDP!$B$6:$B$271)))</f>
        <v>#N/A</v>
      </c>
      <c r="CT152" s="77" t="e">
        <f>IF(INDEX([2]pivotTable!AU$310:AU$615,MATCH(totalExpenditure!$A152,[2]pivotTable!$A$310:$A$615,0))/100*INDEX(gDP!BJ$6:BJ$271,MATCH(totalExpenditure!$A152,gDP!$B$6:$B$271))=0,"",INDEX([2]pivotTable!AU$310:AU$615,MATCH(totalExpenditure!$A152,[2]pivotTable!$A$310:$A$615,0))/100*INDEX(gDP!BJ$6:BJ$271,MATCH(totalExpenditure!$A152,gDP!$B$6:$B$271)))</f>
        <v>#N/A</v>
      </c>
      <c r="CU152" s="77" t="e">
        <f>IF(INDEX([2]pivotTable!AV$310:AV$615,MATCH(totalExpenditure!$A152,[2]pivotTable!$A$310:$A$615,0))/100*INDEX(gDP!BK$6:BK$271,MATCH(totalExpenditure!$A152,gDP!$B$6:$B$271))=0,"",INDEX([2]pivotTable!AV$310:AV$615,MATCH(totalExpenditure!$A152,[2]pivotTable!$A$310:$A$615,0))/100*INDEX(gDP!BK$6:BK$271,MATCH(totalExpenditure!$A152,gDP!$B$6:$B$271)))</f>
        <v>#N/A</v>
      </c>
      <c r="CV152" s="77" t="e">
        <f>IF(INDEX([2]pivotTable!AW$310:AW$615,MATCH(totalExpenditure!$A152,[2]pivotTable!$A$310:$A$615,0))/100*INDEX(gDP!BL$6:BL$271,MATCH(totalExpenditure!$A152,gDP!$B$6:$B$271))=0,"",INDEX([2]pivotTable!AW$310:AW$615,MATCH(totalExpenditure!$A152,[2]pivotTable!$A$310:$A$615,0))/100*INDEX(gDP!BL$6:BL$271,MATCH(totalExpenditure!$A152,gDP!$B$6:$B$271)))</f>
        <v>#N/A</v>
      </c>
      <c r="CW152" s="77" t="e">
        <f>IF(INDEX([2]pivotTable!AX$310:AX$615,MATCH(totalExpenditure!$A152,[2]pivotTable!$A$310:$A$615,0))/100*INDEX(gDP!BM$6:BM$271,MATCH(totalExpenditure!$A152,gDP!$B$6:$B$271))=0,"",INDEX([2]pivotTable!AX$310:AX$615,MATCH(totalExpenditure!$A152,[2]pivotTable!$A$310:$A$615,0))/100*INDEX(gDP!BM$6:BM$271,MATCH(totalExpenditure!$A152,gDP!$B$6:$B$271)))</f>
        <v>#N/A</v>
      </c>
      <c r="CX152" s="77" t="e">
        <f>IF(INDEX([2]pivotTable!AY$310:AY$615,MATCH(totalExpenditure!$A152,[2]pivotTable!$A$310:$A$615,0))/100*INDEX(gDP!BN$6:BN$271,MATCH(totalExpenditure!$A152,gDP!$B$6:$B$271))=0,"",INDEX([2]pivotTable!AY$310:AY$615,MATCH(totalExpenditure!$A152,[2]pivotTable!$A$310:$A$615,0))/100*INDEX(gDP!BN$6:BN$271,MATCH(totalExpenditure!$A152,gDP!$B$6:$B$271)))</f>
        <v>#N/A</v>
      </c>
      <c r="CY152" s="77" t="e">
        <f>IF(INDEX([2]pivotTable!AZ$310:AZ$615,MATCH(totalExpenditure!$A152,[2]pivotTable!$A$310:$A$615,0))/100*INDEX(gDP!BO$6:BO$271,MATCH(totalExpenditure!$A152,gDP!$B$6:$B$271))=0,"",INDEX([2]pivotTable!AZ$310:AZ$615,MATCH(totalExpenditure!$A152,[2]pivotTable!$A$310:$A$615,0))/100*INDEX(gDP!BO$6:BO$271,MATCH(totalExpenditure!$A152,gDP!$B$6:$B$271)))</f>
        <v>#N/A</v>
      </c>
      <c r="CZ152" s="77" t="e">
        <f>IF(B152="","",IF(BA152="","",B152-B152+INDEX(gDP!Q$6:Q$271,MATCH(totalExpenditure!$A152,gDP!$B$6:$B$271))))</f>
        <v>#N/A</v>
      </c>
      <c r="DA152" s="77" t="e">
        <f>IF(C152="","",IF(BB152="","",C152-C152+INDEX(gDP!R$6:R$271,MATCH(totalExpenditure!$A152,gDP!$B$6:$B$271))))</f>
        <v>#N/A</v>
      </c>
      <c r="DB152" s="77" t="e">
        <f>IF(D152="","",IF(BC152="","",D152-D152+INDEX(gDP!S$6:S$271,MATCH(totalExpenditure!$A152,gDP!$B$6:$B$271))))</f>
        <v>#N/A</v>
      </c>
      <c r="DC152" s="77" t="e">
        <f>IF(E152="","",IF(BD152="","",E152-E152+INDEX(gDP!T$6:T$271,MATCH(totalExpenditure!$A152,gDP!$B$6:$B$271))))</f>
        <v>#N/A</v>
      </c>
      <c r="DD152" s="77" t="e">
        <f>IF(F152="","",IF(BE152="","",F152-F152+INDEX(gDP!U$6:U$271,MATCH(totalExpenditure!$A152,gDP!$B$6:$B$271))))</f>
        <v>#N/A</v>
      </c>
      <c r="DE152" s="77" t="e">
        <f>IF(G152="","",IF(BF152="","",G152-G152+INDEX(gDP!V$6:V$271,MATCH(totalExpenditure!$A152,gDP!$B$6:$B$271))))</f>
        <v>#N/A</v>
      </c>
      <c r="DF152" s="77" t="e">
        <f>IF(H152="","",IF(BG152="","",H152-H152+INDEX(gDP!W$6:W$271,MATCH(totalExpenditure!$A152,gDP!$B$6:$B$271))))</f>
        <v>#N/A</v>
      </c>
      <c r="DG152" s="77" t="e">
        <f>IF(I152="","",IF(BH152="","",I152-I152+INDEX(gDP!X$6:X$271,MATCH(totalExpenditure!$A152,gDP!$B$6:$B$271))))</f>
        <v>#N/A</v>
      </c>
      <c r="DH152" s="77" t="e">
        <f>IF(J152="","",IF(BI152="","",J152-J152+INDEX(gDP!Y$6:Y$271,MATCH(totalExpenditure!$A152,gDP!$B$6:$B$271))))</f>
        <v>#N/A</v>
      </c>
      <c r="DI152" s="77" t="e">
        <f>IF(K152="","",IF(BJ152="","",K152-K152+INDEX(gDP!Z$6:Z$271,MATCH(totalExpenditure!$A152,gDP!$B$6:$B$271))))</f>
        <v>#N/A</v>
      </c>
      <c r="DJ152" s="77" t="e">
        <f>IF(L152="","",IF(BK152="","",L152-L152+INDEX(gDP!AA$6:AA$271,MATCH(totalExpenditure!$A152,gDP!$B$6:$B$271))))</f>
        <v>#N/A</v>
      </c>
      <c r="DK152" s="77" t="e">
        <f>IF(M152="","",IF(BL152="","",M152-M152+INDEX(gDP!AB$6:AB$271,MATCH(totalExpenditure!$A152,gDP!$B$6:$B$271))))</f>
        <v>#N/A</v>
      </c>
      <c r="DL152" s="77" t="e">
        <f>IF(N152="","",IF(BM152="","",N152-N152+INDEX(gDP!AC$6:AC$271,MATCH(totalExpenditure!$A152,gDP!$B$6:$B$271))))</f>
        <v>#N/A</v>
      </c>
      <c r="DM152" s="77" t="e">
        <f>IF(O152="","",IF(BN152="","",O152-O152+INDEX(gDP!AD$6:AD$271,MATCH(totalExpenditure!$A152,gDP!$B$6:$B$271))))</f>
        <v>#N/A</v>
      </c>
      <c r="DN152" s="77" t="e">
        <f>IF(P152="","",IF(BO152="","",P152-P152+INDEX(gDP!AE$6:AE$271,MATCH(totalExpenditure!$A152,gDP!$B$6:$B$271))))</f>
        <v>#N/A</v>
      </c>
      <c r="DO152" s="77" t="e">
        <f>IF(Q152="","",IF(BP152="","",Q152-Q152+INDEX(gDP!AF$6:AF$271,MATCH(totalExpenditure!$A152,gDP!$B$6:$B$271))))</f>
        <v>#N/A</v>
      </c>
      <c r="DP152" s="77" t="e">
        <f>IF(R152="","",IF(BQ152="","",R152-R152+INDEX(gDP!AG$6:AG$271,MATCH(totalExpenditure!$A152,gDP!$B$6:$B$271))))</f>
        <v>#N/A</v>
      </c>
      <c r="DQ152" s="77" t="e">
        <f>IF(S152="","",IF(BR152="","",S152-S152+INDEX(gDP!AH$6:AH$271,MATCH(totalExpenditure!$A152,gDP!$B$6:$B$271))))</f>
        <v>#N/A</v>
      </c>
      <c r="DR152" s="77" t="e">
        <f>IF(T152="","",IF(BS152="","",T152-T152+INDEX(gDP!AI$6:AI$271,MATCH(totalExpenditure!$A152,gDP!$B$6:$B$271))))</f>
        <v>#N/A</v>
      </c>
      <c r="DS152" s="77" t="e">
        <f>IF(U152="","",IF(BT152="","",U152-U152+INDEX(gDP!AJ$6:AJ$271,MATCH(totalExpenditure!$A152,gDP!$B$6:$B$271))))</f>
        <v>#N/A</v>
      </c>
      <c r="DT152" s="77" t="e">
        <f>IF(V152="","",IF(BU152="","",V152-V152+INDEX(gDP!AK$6:AK$271,MATCH(totalExpenditure!$A152,gDP!$B$6:$B$271))))</f>
        <v>#N/A</v>
      </c>
      <c r="DU152" s="77" t="e">
        <f>IF(W152="","",IF(BV152="","",W152-W152+INDEX(gDP!AL$6:AL$271,MATCH(totalExpenditure!$A152,gDP!$B$6:$B$271))))</f>
        <v>#N/A</v>
      </c>
      <c r="DV152" s="77" t="e">
        <f>IF(X152="","",IF(BW152="","",X152-X152+INDEX(gDP!AM$6:AM$271,MATCH(totalExpenditure!$A152,gDP!$B$6:$B$271))))</f>
        <v>#N/A</v>
      </c>
      <c r="DW152" s="77" t="e">
        <f>IF(Y152="","",IF(BX152="","",Y152-Y152+INDEX(gDP!AN$6:AN$271,MATCH(totalExpenditure!$A152,gDP!$B$6:$B$271))))</f>
        <v>#N/A</v>
      </c>
      <c r="DX152" s="77" t="e">
        <f>IF(Z152="","",IF(BY152="","",Z152-Z152+INDEX(gDP!AO$6:AO$271,MATCH(totalExpenditure!$A152,gDP!$B$6:$B$271))))</f>
        <v>#N/A</v>
      </c>
      <c r="DY152" s="77" t="e">
        <f>IF(AA152="","",IF(BZ152="","",AA152-AA152+INDEX(gDP!AP$6:AP$271,MATCH(totalExpenditure!$A152,gDP!$B$6:$B$271))))</f>
        <v>#N/A</v>
      </c>
      <c r="DZ152" s="77" t="e">
        <f>IF(AB152="","",IF(CA152="","",AB152-AB152+INDEX(gDP!AQ$6:AQ$271,MATCH(totalExpenditure!$A152,gDP!$B$6:$B$271))))</f>
        <v>#N/A</v>
      </c>
      <c r="EA152" s="77" t="e">
        <f>IF(AC152="","",IF(CB152="","",AC152-AC152+INDEX(gDP!AR$6:AR$271,MATCH(totalExpenditure!$A152,gDP!$B$6:$B$271))))</f>
        <v>#N/A</v>
      </c>
      <c r="EB152" s="77" t="e">
        <f>IF(AD152="","",IF(CC152="","",AD152-AD152+INDEX(gDP!AS$6:AS$271,MATCH(totalExpenditure!$A152,gDP!$B$6:$B$271))))</f>
        <v>#N/A</v>
      </c>
      <c r="EC152" s="77" t="e">
        <f>IF(AE152="","",IF(CD152="","",AE152-AE152+INDEX(gDP!AT$6:AT$271,MATCH(totalExpenditure!$A152,gDP!$B$6:$B$271))))</f>
        <v>#N/A</v>
      </c>
      <c r="ED152" s="77" t="e">
        <f>IF(AF152="","",IF(CE152="","",AF152-AF152+INDEX(gDP!AU$6:AU$271,MATCH(totalExpenditure!$A152,gDP!$B$6:$B$271))))</f>
        <v>#N/A</v>
      </c>
      <c r="EE152" s="77" t="e">
        <f>IF(AG152="","",IF(CF152="","",AG152-AG152+INDEX(gDP!AV$6:AV$271,MATCH(totalExpenditure!$A152,gDP!$B$6:$B$271))))</f>
        <v>#N/A</v>
      </c>
      <c r="EF152" s="77" t="e">
        <f>IF(AH152="","",IF(CG152="","",AH152-AH152+INDEX(gDP!AW$6:AW$271,MATCH(totalExpenditure!$A152,gDP!$B$6:$B$271))))</f>
        <v>#N/A</v>
      </c>
      <c r="EG152" s="77" t="e">
        <f>IF(AI152="","",IF(CH152="","",AI152-AI152+INDEX(gDP!AX$6:AX$271,MATCH(totalExpenditure!$A152,gDP!$B$6:$B$271))))</f>
        <v>#N/A</v>
      </c>
      <c r="EH152" s="77" t="e">
        <f>IF(AJ152="","",IF(CI152="","",AJ152-AJ152+INDEX(gDP!AY$6:AY$271,MATCH(totalExpenditure!$A152,gDP!$B$6:$B$271))))</f>
        <v>#N/A</v>
      </c>
      <c r="EI152" s="77" t="e">
        <f>IF(AK152="","",IF(CJ152="","",AK152-AK152+INDEX(gDP!AZ$6:AZ$271,MATCH(totalExpenditure!$A152,gDP!$B$6:$B$271))))</f>
        <v>#N/A</v>
      </c>
      <c r="EJ152" s="77" t="e">
        <f>IF(AL152="","",IF(CK152="","",AL152-AL152+INDEX(gDP!BA$6:BA$271,MATCH(totalExpenditure!$A152,gDP!$B$6:$B$271))))</f>
        <v>#N/A</v>
      </c>
      <c r="EK152" s="77" t="e">
        <f>IF(AM152="","",IF(CL152="","",AM152-AM152+INDEX(gDP!BB$6:BB$271,MATCH(totalExpenditure!$A152,gDP!$B$6:$B$271))))</f>
        <v>#N/A</v>
      </c>
      <c r="EL152" s="77" t="e">
        <f>IF(AN152="","",IF(CM152="","",AN152-AN152+INDEX(gDP!BC$6:BC$271,MATCH(totalExpenditure!$A152,gDP!$B$6:$B$271))))</f>
        <v>#N/A</v>
      </c>
      <c r="EM152" s="77" t="e">
        <f>IF(AO152="","",IF(CN152="","",AO152-AO152+INDEX(gDP!BD$6:BD$271,MATCH(totalExpenditure!$A152,gDP!$B$6:$B$271))))</f>
        <v>#N/A</v>
      </c>
      <c r="EN152" s="77" t="e">
        <f>IF(AP152="","",IF(CO152="","",AP152-AP152+INDEX(gDP!BE$6:BE$271,MATCH(totalExpenditure!$A152,gDP!$B$6:$B$271))))</f>
        <v>#N/A</v>
      </c>
      <c r="EO152" s="77" t="e">
        <f>IF(AQ152="","",IF(CP152="","",AQ152-AQ152+INDEX(gDP!BF$6:BF$271,MATCH(totalExpenditure!$A152,gDP!$B$6:$B$271))))</f>
        <v>#N/A</v>
      </c>
      <c r="EP152" s="77" t="e">
        <f>IF(AR152="","",IF(CQ152="","",AR152-AR152+INDEX(gDP!BG$6:BG$271,MATCH(totalExpenditure!$A152,gDP!$B$6:$B$271))))</f>
        <v>#N/A</v>
      </c>
      <c r="EQ152" s="77" t="e">
        <f>IF(AS152="","",IF(CR152="","",AS152-AS152+INDEX(gDP!BH$6:BH$271,MATCH(totalExpenditure!$A152,gDP!$B$6:$B$271))))</f>
        <v>#N/A</v>
      </c>
      <c r="ER152" s="77" t="e">
        <f>IF(AT152="","",IF(CS152="","",AT152-AT152+INDEX(gDP!BI$6:BI$271,MATCH(totalExpenditure!$A152,gDP!$B$6:$B$271))))</f>
        <v>#N/A</v>
      </c>
      <c r="ES152" s="77" t="e">
        <f>IF(AU152="","",IF(CT152="","",AU152-AU152+INDEX(gDP!BJ$6:BJ$271,MATCH(totalExpenditure!$A152,gDP!$B$6:$B$271))))</f>
        <v>#N/A</v>
      </c>
      <c r="ET152" s="77" t="e">
        <f>IF(AV152="","",IF(CU152="","",AV152-AV152+INDEX(gDP!BK$6:BK$271,MATCH(totalExpenditure!$A152,gDP!$B$6:$B$271))))</f>
        <v>#N/A</v>
      </c>
      <c r="EU152" s="77" t="e">
        <f>IF(AW152="","",IF(CV152="","",AW152-AW152+INDEX(gDP!BL$6:BL$271,MATCH(totalExpenditure!$A152,gDP!$B$6:$B$271))))</f>
        <v>#N/A</v>
      </c>
      <c r="EV152" s="77" t="e">
        <f>IF(AX152="","",IF(CW152="","",AX152-AX152+INDEX(gDP!BM$6:BM$271,MATCH(totalExpenditure!$A152,gDP!$B$6:$B$271))))</f>
        <v>#N/A</v>
      </c>
      <c r="EW152" s="77" t="e">
        <f>IF(AY152="","",IF(CX152="","",AY152-AY152+INDEX(gDP!BN$6:BN$271,MATCH(totalExpenditure!$A152,gDP!$B$6:$B$271))))</f>
        <v>#N/A</v>
      </c>
      <c r="EX152" s="77" t="e">
        <f>IF(AZ152="","",IF(CY152="","",AZ152-AZ152+INDEX(gDP!BO$6:BO$271,MATCH(totalExpenditure!$A152,gDP!$B$6:$B$271))))</f>
        <v>#N/A</v>
      </c>
    </row>
    <row r="153" spans="1:154" x14ac:dyDescent="0.35">
      <c r="A153" t="s">
        <v>515</v>
      </c>
      <c r="B153" s="77" t="str">
        <f>IF(INDEX([2]pivotTable!B$3:B$308,MATCH(totalExpenditure!$A153,[2]pivotTable!$A$3:$A$308,0))/100*INDEX(gDP!Q$6:Q$271,MATCH(totalExpenditure!$A153,gDP!$B$6:$B$271))=0,"",INDEX([2]pivotTable!B$3:B$308,MATCH(totalExpenditure!$A153,[2]pivotTable!$A$3:$A$308,0))/100*INDEX(gDP!Q$6:Q$271,MATCH(totalExpenditure!$A153,gDP!$B$6:$B$271)))</f>
        <v/>
      </c>
      <c r="C153" s="77" t="str">
        <f>IF(INDEX([2]pivotTable!C$3:C$308,MATCH(totalExpenditure!$A153,[2]pivotTable!$A$3:$A$308,0))/100*INDEX(gDP!R$6:R$271,MATCH(totalExpenditure!$A153,gDP!$B$6:$B$271))=0,"",INDEX([2]pivotTable!C$3:C$308,MATCH(totalExpenditure!$A153,[2]pivotTable!$A$3:$A$308,0))/100*INDEX(gDP!R$6:R$271,MATCH(totalExpenditure!$A153,gDP!$B$6:$B$271)))</f>
        <v/>
      </c>
      <c r="D153" s="77" t="str">
        <f>IF(INDEX([2]pivotTable!D$3:D$308,MATCH(totalExpenditure!$A153,[2]pivotTable!$A$3:$A$308,0))/100*INDEX(gDP!S$6:S$271,MATCH(totalExpenditure!$A153,gDP!$B$6:$B$271))=0,"",INDEX([2]pivotTable!D$3:D$308,MATCH(totalExpenditure!$A153,[2]pivotTable!$A$3:$A$308,0))/100*INDEX(gDP!S$6:S$271,MATCH(totalExpenditure!$A153,gDP!$B$6:$B$271)))</f>
        <v/>
      </c>
      <c r="E153" s="77" t="str">
        <f>IF(INDEX([2]pivotTable!E$3:E$308,MATCH(totalExpenditure!$A153,[2]pivotTable!$A$3:$A$308,0))/100*INDEX(gDP!T$6:T$271,MATCH(totalExpenditure!$A153,gDP!$B$6:$B$271))=0,"",INDEX([2]pivotTable!E$3:E$308,MATCH(totalExpenditure!$A153,[2]pivotTable!$A$3:$A$308,0))/100*INDEX(gDP!T$6:T$271,MATCH(totalExpenditure!$A153,gDP!$B$6:$B$271)))</f>
        <v/>
      </c>
      <c r="F153" s="77" t="str">
        <f>IF(INDEX([2]pivotTable!F$3:F$308,MATCH(totalExpenditure!$A153,[2]pivotTable!$A$3:$A$308,0))/100*INDEX(gDP!U$6:U$271,MATCH(totalExpenditure!$A153,gDP!$B$6:$B$271))=0,"",INDEX([2]pivotTable!F$3:F$308,MATCH(totalExpenditure!$A153,[2]pivotTable!$A$3:$A$308,0))/100*INDEX(gDP!U$6:U$271,MATCH(totalExpenditure!$A153,gDP!$B$6:$B$271)))</f>
        <v/>
      </c>
      <c r="G153" s="77" t="str">
        <f>IF(INDEX([2]pivotTable!G$3:G$308,MATCH(totalExpenditure!$A153,[2]pivotTable!$A$3:$A$308,0))/100*INDEX(gDP!V$6:V$271,MATCH(totalExpenditure!$A153,gDP!$B$6:$B$271))=0,"",INDEX([2]pivotTable!G$3:G$308,MATCH(totalExpenditure!$A153,[2]pivotTable!$A$3:$A$308,0))/100*INDEX(gDP!V$6:V$271,MATCH(totalExpenditure!$A153,gDP!$B$6:$B$271)))</f>
        <v/>
      </c>
      <c r="H153" s="77" t="str">
        <f>IF(INDEX([2]pivotTable!H$3:H$308,MATCH(totalExpenditure!$A153,[2]pivotTable!$A$3:$A$308,0))/100*INDEX(gDP!W$6:W$271,MATCH(totalExpenditure!$A153,gDP!$B$6:$B$271))=0,"",INDEX([2]pivotTable!H$3:H$308,MATCH(totalExpenditure!$A153,[2]pivotTable!$A$3:$A$308,0))/100*INDEX(gDP!W$6:W$271,MATCH(totalExpenditure!$A153,gDP!$B$6:$B$271)))</f>
        <v/>
      </c>
      <c r="I153" s="77" t="str">
        <f>IF(INDEX([2]pivotTable!I$3:I$308,MATCH(totalExpenditure!$A153,[2]pivotTable!$A$3:$A$308,0))/100*INDEX(gDP!X$6:X$271,MATCH(totalExpenditure!$A153,gDP!$B$6:$B$271))=0,"",INDEX([2]pivotTable!I$3:I$308,MATCH(totalExpenditure!$A153,[2]pivotTable!$A$3:$A$308,0))/100*INDEX(gDP!X$6:X$271,MATCH(totalExpenditure!$A153,gDP!$B$6:$B$271)))</f>
        <v/>
      </c>
      <c r="J153" s="77" t="str">
        <f>IF(INDEX([2]pivotTable!J$3:J$308,MATCH(totalExpenditure!$A153,[2]pivotTable!$A$3:$A$308,0))/100*INDEX(gDP!Y$6:Y$271,MATCH(totalExpenditure!$A153,gDP!$B$6:$B$271))=0,"",INDEX([2]pivotTable!J$3:J$308,MATCH(totalExpenditure!$A153,[2]pivotTable!$A$3:$A$308,0))/100*INDEX(gDP!Y$6:Y$271,MATCH(totalExpenditure!$A153,gDP!$B$6:$B$271)))</f>
        <v/>
      </c>
      <c r="K153" s="77" t="str">
        <f>IF(INDEX([2]pivotTable!K$3:K$308,MATCH(totalExpenditure!$A153,[2]pivotTable!$A$3:$A$308,0))/100*INDEX(gDP!Z$6:Z$271,MATCH(totalExpenditure!$A153,gDP!$B$6:$B$271))=0,"",INDEX([2]pivotTable!K$3:K$308,MATCH(totalExpenditure!$A153,[2]pivotTable!$A$3:$A$308,0))/100*INDEX(gDP!Z$6:Z$271,MATCH(totalExpenditure!$A153,gDP!$B$6:$B$271)))</f>
        <v/>
      </c>
      <c r="L153" s="77" t="str">
        <f>IF(INDEX([2]pivotTable!L$3:L$308,MATCH(totalExpenditure!$A153,[2]pivotTable!$A$3:$A$308,0))/100*INDEX(gDP!AA$6:AA$271,MATCH(totalExpenditure!$A153,gDP!$B$6:$B$271))=0,"",INDEX([2]pivotTable!L$3:L$308,MATCH(totalExpenditure!$A153,[2]pivotTable!$A$3:$A$308,0))/100*INDEX(gDP!AA$6:AA$271,MATCH(totalExpenditure!$A153,gDP!$B$6:$B$271)))</f>
        <v/>
      </c>
      <c r="M153" s="77" t="str">
        <f>IF(INDEX([2]pivotTable!M$3:M$308,MATCH(totalExpenditure!$A153,[2]pivotTable!$A$3:$A$308,0))/100*INDEX(gDP!AB$6:AB$271,MATCH(totalExpenditure!$A153,gDP!$B$6:$B$271))=0,"",INDEX([2]pivotTable!M$3:M$308,MATCH(totalExpenditure!$A153,[2]pivotTable!$A$3:$A$308,0))/100*INDEX(gDP!AB$6:AB$271,MATCH(totalExpenditure!$A153,gDP!$B$6:$B$271)))</f>
        <v/>
      </c>
      <c r="N153" s="77" t="str">
        <f>IF(INDEX([2]pivotTable!N$3:N$308,MATCH(totalExpenditure!$A153,[2]pivotTable!$A$3:$A$308,0))/100*INDEX(gDP!AC$6:AC$271,MATCH(totalExpenditure!$A153,gDP!$B$6:$B$271))=0,"",INDEX([2]pivotTable!N$3:N$308,MATCH(totalExpenditure!$A153,[2]pivotTable!$A$3:$A$308,0))/100*INDEX(gDP!AC$6:AC$271,MATCH(totalExpenditure!$A153,gDP!$B$6:$B$271)))</f>
        <v/>
      </c>
      <c r="O153" s="77" t="str">
        <f>IF(INDEX([2]pivotTable!O$3:O$308,MATCH(totalExpenditure!$A153,[2]pivotTable!$A$3:$A$308,0))/100*INDEX(gDP!AD$6:AD$271,MATCH(totalExpenditure!$A153,gDP!$B$6:$B$271))=0,"",INDEX([2]pivotTable!O$3:O$308,MATCH(totalExpenditure!$A153,[2]pivotTable!$A$3:$A$308,0))/100*INDEX(gDP!AD$6:AD$271,MATCH(totalExpenditure!$A153,gDP!$B$6:$B$271)))</f>
        <v/>
      </c>
      <c r="P153" s="77" t="str">
        <f>IF(INDEX([2]pivotTable!P$3:P$308,MATCH(totalExpenditure!$A153,[2]pivotTable!$A$3:$A$308,0))/100*INDEX(gDP!AE$6:AE$271,MATCH(totalExpenditure!$A153,gDP!$B$6:$B$271))=0,"",INDEX([2]pivotTable!P$3:P$308,MATCH(totalExpenditure!$A153,[2]pivotTable!$A$3:$A$308,0))/100*INDEX(gDP!AE$6:AE$271,MATCH(totalExpenditure!$A153,gDP!$B$6:$B$271)))</f>
        <v/>
      </c>
      <c r="Q153" s="77" t="str">
        <f>IF(INDEX([2]pivotTable!Q$3:Q$308,MATCH(totalExpenditure!$A153,[2]pivotTable!$A$3:$A$308,0))/100*INDEX(gDP!AF$6:AF$271,MATCH(totalExpenditure!$A153,gDP!$B$6:$B$271))=0,"",INDEX([2]pivotTable!Q$3:Q$308,MATCH(totalExpenditure!$A153,[2]pivotTable!$A$3:$A$308,0))/100*INDEX(gDP!AF$6:AF$271,MATCH(totalExpenditure!$A153,gDP!$B$6:$B$271)))</f>
        <v/>
      </c>
      <c r="R153" s="77" t="str">
        <f>IF(INDEX([2]pivotTable!R$3:R$308,MATCH(totalExpenditure!$A153,[2]pivotTable!$A$3:$A$308,0))/100*INDEX(gDP!AG$6:AG$271,MATCH(totalExpenditure!$A153,gDP!$B$6:$B$271))=0,"",INDEX([2]pivotTable!R$3:R$308,MATCH(totalExpenditure!$A153,[2]pivotTable!$A$3:$A$308,0))/100*INDEX(gDP!AG$6:AG$271,MATCH(totalExpenditure!$A153,gDP!$B$6:$B$271)))</f>
        <v/>
      </c>
      <c r="S153" s="77" t="str">
        <f>IF(INDEX([2]pivotTable!S$3:S$308,MATCH(totalExpenditure!$A153,[2]pivotTable!$A$3:$A$308,0))/100*INDEX(gDP!AH$6:AH$271,MATCH(totalExpenditure!$A153,gDP!$B$6:$B$271))=0,"",INDEX([2]pivotTable!S$3:S$308,MATCH(totalExpenditure!$A153,[2]pivotTable!$A$3:$A$308,0))/100*INDEX(gDP!AH$6:AH$271,MATCH(totalExpenditure!$A153,gDP!$B$6:$B$271)))</f>
        <v/>
      </c>
      <c r="T153" s="77">
        <f>IF(INDEX([2]pivotTable!T$3:T$308,MATCH(totalExpenditure!$A153,[2]pivotTable!$A$3:$A$308,0))/100*INDEX(gDP!AI$6:AI$271,MATCH(totalExpenditure!$A153,gDP!$B$6:$B$271))=0,"",INDEX([2]pivotTable!T$3:T$308,MATCH(totalExpenditure!$A153,[2]pivotTable!$A$3:$A$308,0))/100*INDEX(gDP!AI$6:AI$271,MATCH(totalExpenditure!$A153,gDP!$B$6:$B$271)))</f>
        <v>1762509358.85941</v>
      </c>
      <c r="U153" s="77">
        <f>IF(INDEX([2]pivotTable!U$3:U$308,MATCH(totalExpenditure!$A153,[2]pivotTable!$A$3:$A$308,0))/100*INDEX(gDP!AJ$6:AJ$271,MATCH(totalExpenditure!$A153,gDP!$B$6:$B$271))=0,"",INDEX([2]pivotTable!U$3:U$308,MATCH(totalExpenditure!$A153,[2]pivotTable!$A$3:$A$308,0))/100*INDEX(gDP!AJ$6:AJ$271,MATCH(totalExpenditure!$A153,gDP!$B$6:$B$271)))</f>
        <v>2111476511.7342699</v>
      </c>
      <c r="V153" s="77">
        <f>IF(INDEX([2]pivotTable!V$3:V$308,MATCH(totalExpenditure!$A153,[2]pivotTable!$A$3:$A$308,0))/100*INDEX(gDP!AK$6:AK$271,MATCH(totalExpenditure!$A153,gDP!$B$6:$B$271))=0,"",INDEX([2]pivotTable!V$3:V$308,MATCH(totalExpenditure!$A153,[2]pivotTable!$A$3:$A$308,0))/100*INDEX(gDP!AK$6:AK$271,MATCH(totalExpenditure!$A153,gDP!$B$6:$B$271)))</f>
        <v>2197961726.8868556</v>
      </c>
      <c r="W153" s="77">
        <f>IF(INDEX([2]pivotTable!W$3:W$308,MATCH(totalExpenditure!$A153,[2]pivotTable!$A$3:$A$308,0))/100*INDEX(gDP!AL$6:AL$271,MATCH(totalExpenditure!$A153,gDP!$B$6:$B$271))=0,"",INDEX([2]pivotTable!W$3:W$308,MATCH(totalExpenditure!$A153,[2]pivotTable!$A$3:$A$308,0))/100*INDEX(gDP!AL$6:AL$271,MATCH(totalExpenditure!$A153,gDP!$B$6:$B$271)))</f>
        <v>2298187387.9944067</v>
      </c>
      <c r="X153" s="77">
        <f>IF(INDEX([2]pivotTable!X$3:X$308,MATCH(totalExpenditure!$A153,[2]pivotTable!$A$3:$A$308,0))/100*INDEX(gDP!AM$6:AM$271,MATCH(totalExpenditure!$A153,gDP!$B$6:$B$271))=0,"",INDEX([2]pivotTable!X$3:X$308,MATCH(totalExpenditure!$A153,[2]pivotTable!$A$3:$A$308,0))/100*INDEX(gDP!AM$6:AM$271,MATCH(totalExpenditure!$A153,gDP!$B$6:$B$271)))</f>
        <v>2506531274.5496039</v>
      </c>
      <c r="Y153" s="77">
        <f>IF(INDEX([2]pivotTable!Y$3:Y$308,MATCH(totalExpenditure!$A153,[2]pivotTable!$A$3:$A$308,0))/100*INDEX(gDP!AN$6:AN$271,MATCH(totalExpenditure!$A153,gDP!$B$6:$B$271))=0,"",INDEX([2]pivotTable!Y$3:Y$308,MATCH(totalExpenditure!$A153,[2]pivotTable!$A$3:$A$308,0))/100*INDEX(gDP!AN$6:AN$271,MATCH(totalExpenditure!$A153,gDP!$B$6:$B$271)))</f>
        <v>2755538154.0679173</v>
      </c>
      <c r="Z153" s="77" t="str">
        <f>IF(INDEX([2]pivotTable!Z$3:Z$308,MATCH(totalExpenditure!$A153,[2]pivotTable!$A$3:$A$308,0))/100*INDEX(gDP!AO$6:AO$271,MATCH(totalExpenditure!$A153,gDP!$B$6:$B$271))=0,"",INDEX([2]pivotTable!Z$3:Z$308,MATCH(totalExpenditure!$A153,[2]pivotTable!$A$3:$A$308,0))/100*INDEX(gDP!AO$6:AO$271,MATCH(totalExpenditure!$A153,gDP!$B$6:$B$271)))</f>
        <v/>
      </c>
      <c r="AA153" s="77">
        <f>IF(INDEX([2]pivotTable!AA$3:AA$308,MATCH(totalExpenditure!$A153,[2]pivotTable!$A$3:$A$308,0))/100*INDEX(gDP!AP$6:AP$271,MATCH(totalExpenditure!$A153,gDP!$B$6:$B$271))=0,"",INDEX([2]pivotTable!AA$3:AA$308,MATCH(totalExpenditure!$A153,[2]pivotTable!$A$3:$A$308,0))/100*INDEX(gDP!AP$6:AP$271,MATCH(totalExpenditure!$A153,gDP!$B$6:$B$271)))</f>
        <v>2200108862.3659096</v>
      </c>
      <c r="AB153" s="77">
        <f>IF(INDEX([2]pivotTable!AB$3:AB$308,MATCH(totalExpenditure!$A153,[2]pivotTable!$A$3:$A$308,0))/100*INDEX(gDP!AQ$6:AQ$271,MATCH(totalExpenditure!$A153,gDP!$B$6:$B$271))=0,"",INDEX([2]pivotTable!AB$3:AB$308,MATCH(totalExpenditure!$A153,[2]pivotTable!$A$3:$A$308,0))/100*INDEX(gDP!AQ$6:AQ$271,MATCH(totalExpenditure!$A153,gDP!$B$6:$B$271)))</f>
        <v>3338528306.454031</v>
      </c>
      <c r="AC153" s="77">
        <f>IF(INDEX([2]pivotTable!AC$3:AC$308,MATCH(totalExpenditure!$A153,[2]pivotTable!$A$3:$A$308,0))/100*INDEX(gDP!AR$6:AR$271,MATCH(totalExpenditure!$A153,gDP!$B$6:$B$271))=0,"",INDEX([2]pivotTable!AC$3:AC$308,MATCH(totalExpenditure!$A153,[2]pivotTable!$A$3:$A$308,0))/100*INDEX(gDP!AR$6:AR$271,MATCH(totalExpenditure!$A153,gDP!$B$6:$B$271)))</f>
        <v>3044331005.0478292</v>
      </c>
      <c r="AD153" s="77" t="str">
        <f>IF(INDEX([2]pivotTable!AD$3:AD$308,MATCH(totalExpenditure!$A153,[2]pivotTable!$A$3:$A$308,0))/100*INDEX(gDP!AS$6:AS$271,MATCH(totalExpenditure!$A153,gDP!$B$6:$B$271))=0,"",INDEX([2]pivotTable!AD$3:AD$308,MATCH(totalExpenditure!$A153,[2]pivotTable!$A$3:$A$308,0))/100*INDEX(gDP!AS$6:AS$271,MATCH(totalExpenditure!$A153,gDP!$B$6:$B$271)))</f>
        <v/>
      </c>
      <c r="AE153" s="77" t="str">
        <f>IF(INDEX([2]pivotTable!AE$3:AE$308,MATCH(totalExpenditure!$A153,[2]pivotTable!$A$3:$A$308,0))/100*INDEX(gDP!AT$6:AT$271,MATCH(totalExpenditure!$A153,gDP!$B$6:$B$271))=0,"",INDEX([2]pivotTable!AE$3:AE$308,MATCH(totalExpenditure!$A153,[2]pivotTable!$A$3:$A$308,0))/100*INDEX(gDP!AT$6:AT$271,MATCH(totalExpenditure!$A153,gDP!$B$6:$B$271)))</f>
        <v/>
      </c>
      <c r="AF153" s="77" t="str">
        <f>IF(INDEX([2]pivotTable!AF$3:AF$308,MATCH(totalExpenditure!$A153,[2]pivotTable!$A$3:$A$308,0))/100*INDEX(gDP!AU$6:AU$271,MATCH(totalExpenditure!$A153,gDP!$B$6:$B$271))=0,"",INDEX([2]pivotTable!AF$3:AF$308,MATCH(totalExpenditure!$A153,[2]pivotTable!$A$3:$A$308,0))/100*INDEX(gDP!AU$6:AU$271,MATCH(totalExpenditure!$A153,gDP!$B$6:$B$271)))</f>
        <v/>
      </c>
      <c r="AG153" s="77" t="str">
        <f>IF(INDEX([2]pivotTable!AG$3:AG$308,MATCH(totalExpenditure!$A153,[2]pivotTable!$A$3:$A$308,0))/100*INDEX(gDP!AV$6:AV$271,MATCH(totalExpenditure!$A153,gDP!$B$6:$B$271))=0,"",INDEX([2]pivotTable!AG$3:AG$308,MATCH(totalExpenditure!$A153,[2]pivotTable!$A$3:$A$308,0))/100*INDEX(gDP!AV$6:AV$271,MATCH(totalExpenditure!$A153,gDP!$B$6:$B$271)))</f>
        <v/>
      </c>
      <c r="AH153" s="77" t="str">
        <f>IF(INDEX([2]pivotTable!AH$3:AH$308,MATCH(totalExpenditure!$A153,[2]pivotTable!$A$3:$A$308,0))/100*INDEX(gDP!AW$6:AW$271,MATCH(totalExpenditure!$A153,gDP!$B$6:$B$271))=0,"",INDEX([2]pivotTable!AH$3:AH$308,MATCH(totalExpenditure!$A153,[2]pivotTable!$A$3:$A$308,0))/100*INDEX(gDP!AW$6:AW$271,MATCH(totalExpenditure!$A153,gDP!$B$6:$B$271)))</f>
        <v/>
      </c>
      <c r="AI153" s="77" t="str">
        <f>IF(INDEX([2]pivotTable!AI$3:AI$308,MATCH(totalExpenditure!$A153,[2]pivotTable!$A$3:$A$308,0))/100*INDEX(gDP!AX$6:AX$271,MATCH(totalExpenditure!$A153,gDP!$B$6:$B$271))=0,"",INDEX([2]pivotTable!AI$3:AI$308,MATCH(totalExpenditure!$A153,[2]pivotTable!$A$3:$A$308,0))/100*INDEX(gDP!AX$6:AX$271,MATCH(totalExpenditure!$A153,gDP!$B$6:$B$271)))</f>
        <v/>
      </c>
      <c r="AJ153" s="77" t="str">
        <f>IF(INDEX([2]pivotTable!AJ$3:AJ$308,MATCH(totalExpenditure!$A153,[2]pivotTable!$A$3:$A$308,0))/100*INDEX(gDP!AY$6:AY$271,MATCH(totalExpenditure!$A153,gDP!$B$6:$B$271))=0,"",INDEX([2]pivotTable!AJ$3:AJ$308,MATCH(totalExpenditure!$A153,[2]pivotTable!$A$3:$A$308,0))/100*INDEX(gDP!AY$6:AY$271,MATCH(totalExpenditure!$A153,gDP!$B$6:$B$271)))</f>
        <v/>
      </c>
      <c r="AK153" s="77" t="str">
        <f>IF(INDEX([2]pivotTable!AK$3:AK$308,MATCH(totalExpenditure!$A153,[2]pivotTable!$A$3:$A$308,0))/100*INDEX(gDP!AZ$6:AZ$271,MATCH(totalExpenditure!$A153,gDP!$B$6:$B$271))=0,"",INDEX([2]pivotTable!AK$3:AK$308,MATCH(totalExpenditure!$A153,[2]pivotTable!$A$3:$A$308,0))/100*INDEX(gDP!AZ$6:AZ$271,MATCH(totalExpenditure!$A153,gDP!$B$6:$B$271)))</f>
        <v/>
      </c>
      <c r="AL153" s="77" t="str">
        <f>IF(INDEX([2]pivotTable!AL$3:AL$308,MATCH(totalExpenditure!$A153,[2]pivotTable!$A$3:$A$308,0))/100*INDEX(gDP!BA$6:BA$271,MATCH(totalExpenditure!$A153,gDP!$B$6:$B$271))=0,"",INDEX([2]pivotTable!AL$3:AL$308,MATCH(totalExpenditure!$A153,[2]pivotTable!$A$3:$A$308,0))/100*INDEX(gDP!BA$6:BA$271,MATCH(totalExpenditure!$A153,gDP!$B$6:$B$271)))</f>
        <v/>
      </c>
      <c r="AM153" s="77" t="str">
        <f>IF(INDEX([2]pivotTable!AM$3:AM$308,MATCH(totalExpenditure!$A153,[2]pivotTable!$A$3:$A$308,0))/100*INDEX(gDP!BB$6:BB$271,MATCH(totalExpenditure!$A153,gDP!$B$6:$B$271))=0,"",INDEX([2]pivotTable!AM$3:AM$308,MATCH(totalExpenditure!$A153,[2]pivotTable!$A$3:$A$308,0))/100*INDEX(gDP!BB$6:BB$271,MATCH(totalExpenditure!$A153,gDP!$B$6:$B$271)))</f>
        <v/>
      </c>
      <c r="AN153" s="77" t="str">
        <f>IF(INDEX([2]pivotTable!AN$3:AN$308,MATCH(totalExpenditure!$A153,[2]pivotTable!$A$3:$A$308,0))/100*INDEX(gDP!BC$6:BC$271,MATCH(totalExpenditure!$A153,gDP!$B$6:$B$271))=0,"",INDEX([2]pivotTable!AN$3:AN$308,MATCH(totalExpenditure!$A153,[2]pivotTable!$A$3:$A$308,0))/100*INDEX(gDP!BC$6:BC$271,MATCH(totalExpenditure!$A153,gDP!$B$6:$B$271)))</f>
        <v/>
      </c>
      <c r="AO153" s="77" t="str">
        <f>IF(INDEX([2]pivotTable!AO$3:AO$308,MATCH(totalExpenditure!$A153,[2]pivotTable!$A$3:$A$308,0))/100*INDEX(gDP!BD$6:BD$271,MATCH(totalExpenditure!$A153,gDP!$B$6:$B$271))=0,"",INDEX([2]pivotTable!AO$3:AO$308,MATCH(totalExpenditure!$A153,[2]pivotTable!$A$3:$A$308,0))/100*INDEX(gDP!BD$6:BD$271,MATCH(totalExpenditure!$A153,gDP!$B$6:$B$271)))</f>
        <v/>
      </c>
      <c r="AP153" s="77" t="str">
        <f>IF(INDEX([2]pivotTable!AP$3:AP$308,MATCH(totalExpenditure!$A153,[2]pivotTable!$A$3:$A$308,0))/100*INDEX(gDP!BE$6:BE$271,MATCH(totalExpenditure!$A153,gDP!$B$6:$B$271))=0,"",INDEX([2]pivotTable!AP$3:AP$308,MATCH(totalExpenditure!$A153,[2]pivotTable!$A$3:$A$308,0))/100*INDEX(gDP!BE$6:BE$271,MATCH(totalExpenditure!$A153,gDP!$B$6:$B$271)))</f>
        <v/>
      </c>
      <c r="AQ153" s="77" t="str">
        <f>IF(INDEX([2]pivotTable!AQ$3:AQ$308,MATCH(totalExpenditure!$A153,[2]pivotTable!$A$3:$A$308,0))/100*INDEX(gDP!BF$6:BF$271,MATCH(totalExpenditure!$A153,gDP!$B$6:$B$271))=0,"",INDEX([2]pivotTable!AQ$3:AQ$308,MATCH(totalExpenditure!$A153,[2]pivotTable!$A$3:$A$308,0))/100*INDEX(gDP!BF$6:BF$271,MATCH(totalExpenditure!$A153,gDP!$B$6:$B$271)))</f>
        <v/>
      </c>
      <c r="AR153" s="77" t="str">
        <f>IF(INDEX([2]pivotTable!AR$3:AR$308,MATCH(totalExpenditure!$A153,[2]pivotTable!$A$3:$A$308,0))/100*INDEX(gDP!BG$6:BG$271,MATCH(totalExpenditure!$A153,gDP!$B$6:$B$271))=0,"",INDEX([2]pivotTable!AR$3:AR$308,MATCH(totalExpenditure!$A153,[2]pivotTable!$A$3:$A$308,0))/100*INDEX(gDP!BG$6:BG$271,MATCH(totalExpenditure!$A153,gDP!$B$6:$B$271)))</f>
        <v/>
      </c>
      <c r="AS153" s="77" t="str">
        <f>IF(INDEX([2]pivotTable!AS$3:AS$308,MATCH(totalExpenditure!$A153,[2]pivotTable!$A$3:$A$308,0))/100*INDEX(gDP!BH$6:BH$271,MATCH(totalExpenditure!$A153,gDP!$B$6:$B$271))=0,"",INDEX([2]pivotTable!AS$3:AS$308,MATCH(totalExpenditure!$A153,[2]pivotTable!$A$3:$A$308,0))/100*INDEX(gDP!BH$6:BH$271,MATCH(totalExpenditure!$A153,gDP!$B$6:$B$271)))</f>
        <v/>
      </c>
      <c r="AT153" s="77" t="str">
        <f>IF(INDEX([2]pivotTable!AT$3:AT$308,MATCH(totalExpenditure!$A153,[2]pivotTable!$A$3:$A$308,0))/100*INDEX(gDP!BI$6:BI$271,MATCH(totalExpenditure!$A153,gDP!$B$6:$B$271))=0,"",INDEX([2]pivotTable!AT$3:AT$308,MATCH(totalExpenditure!$A153,[2]pivotTable!$A$3:$A$308,0))/100*INDEX(gDP!BI$6:BI$271,MATCH(totalExpenditure!$A153,gDP!$B$6:$B$271)))</f>
        <v/>
      </c>
      <c r="AU153" s="77" t="str">
        <f>IF(INDEX([2]pivotTable!AU$3:AU$308,MATCH(totalExpenditure!$A153,[2]pivotTable!$A$3:$A$308,0))/100*INDEX(gDP!BJ$6:BJ$271,MATCH(totalExpenditure!$A153,gDP!$B$6:$B$271))=0,"",INDEX([2]pivotTable!AU$3:AU$308,MATCH(totalExpenditure!$A153,[2]pivotTable!$A$3:$A$308,0))/100*INDEX(gDP!BJ$6:BJ$271,MATCH(totalExpenditure!$A153,gDP!$B$6:$B$271)))</f>
        <v/>
      </c>
      <c r="AV153" s="77" t="str">
        <f>IF(INDEX([2]pivotTable!AV$3:AV$308,MATCH(totalExpenditure!$A153,[2]pivotTable!$A$3:$A$308,0))/100*INDEX(gDP!BK$6:BK$271,MATCH(totalExpenditure!$A153,gDP!$B$6:$B$271))=0,"",INDEX([2]pivotTable!AV$3:AV$308,MATCH(totalExpenditure!$A153,[2]pivotTable!$A$3:$A$308,0))/100*INDEX(gDP!BK$6:BK$271,MATCH(totalExpenditure!$A153,gDP!$B$6:$B$271)))</f>
        <v/>
      </c>
      <c r="AW153" s="77" t="str">
        <f>IF(INDEX([2]pivotTable!AW$3:AW$308,MATCH(totalExpenditure!$A153,[2]pivotTable!$A$3:$A$308,0))/100*INDEX(gDP!BL$6:BL$271,MATCH(totalExpenditure!$A153,gDP!$B$6:$B$271))=0,"",INDEX([2]pivotTable!AW$3:AW$308,MATCH(totalExpenditure!$A153,[2]pivotTable!$A$3:$A$308,0))/100*INDEX(gDP!BL$6:BL$271,MATCH(totalExpenditure!$A153,gDP!$B$6:$B$271)))</f>
        <v/>
      </c>
      <c r="AX153" s="77" t="str">
        <f>IF(INDEX([2]pivotTable!AX$3:AX$308,MATCH(totalExpenditure!$A153,[2]pivotTable!$A$3:$A$308,0))/100*INDEX(gDP!BM$6:BM$271,MATCH(totalExpenditure!$A153,gDP!$B$6:$B$271))=0,"",INDEX([2]pivotTable!AX$3:AX$308,MATCH(totalExpenditure!$A153,[2]pivotTable!$A$3:$A$308,0))/100*INDEX(gDP!BM$6:BM$271,MATCH(totalExpenditure!$A153,gDP!$B$6:$B$271)))</f>
        <v/>
      </c>
      <c r="AY153" s="77" t="str">
        <f>IF(INDEX([2]pivotTable!AY$3:AY$308,MATCH(totalExpenditure!$A153,[2]pivotTable!$A$3:$A$308,0))/100*INDEX(gDP!BN$6:BN$271,MATCH(totalExpenditure!$A153,gDP!$B$6:$B$271))=0,"",INDEX([2]pivotTable!AY$3:AY$308,MATCH(totalExpenditure!$A153,[2]pivotTable!$A$3:$A$308,0))/100*INDEX(gDP!BN$6:BN$271,MATCH(totalExpenditure!$A153,gDP!$B$6:$B$271)))</f>
        <v/>
      </c>
      <c r="AZ153" s="77" t="str">
        <f>IF(INDEX([2]pivotTable!AZ$3:AZ$308,MATCH(totalExpenditure!$A153,[2]pivotTable!$A$3:$A$308,0))/100*INDEX(gDP!BO$6:BO$271,MATCH(totalExpenditure!$A153,gDP!$B$6:$B$271))=0,"",INDEX([2]pivotTable!AZ$3:AZ$308,MATCH(totalExpenditure!$A153,[2]pivotTable!$A$3:$A$308,0))/100*INDEX(gDP!BO$6:BO$271,MATCH(totalExpenditure!$A153,gDP!$B$6:$B$271)))</f>
        <v/>
      </c>
      <c r="BA153" s="77" t="str">
        <f>IF(INDEX([2]pivotTable!B$310:B$615,MATCH(totalExpenditure!$A153,[2]pivotTable!$A$310:$A$615,0))/100*INDEX(gDP!Q$6:Q$271,MATCH(totalExpenditure!$A153,gDP!$B$6:$B$271))=0,"",INDEX([2]pivotTable!B$310:B$615,MATCH(totalExpenditure!$A153,[2]pivotTable!$A$310:$A$615,0))/100*INDEX(gDP!Q$6:Q$271,MATCH(totalExpenditure!$A153,gDP!$B$6:$B$271)))</f>
        <v/>
      </c>
      <c r="BB153" s="77" t="str">
        <f>IF(INDEX([2]pivotTable!C$310:C$615,MATCH(totalExpenditure!$A153,[2]pivotTable!$A$310:$A$615,0))/100*INDEX(gDP!R$6:R$271,MATCH(totalExpenditure!$A153,gDP!$B$6:$B$271))=0,"",INDEX([2]pivotTable!C$310:C$615,MATCH(totalExpenditure!$A153,[2]pivotTable!$A$310:$A$615,0))/100*INDEX(gDP!R$6:R$271,MATCH(totalExpenditure!$A153,gDP!$B$6:$B$271)))</f>
        <v/>
      </c>
      <c r="BC153" s="77" t="str">
        <f>IF(INDEX([2]pivotTable!D$310:D$615,MATCH(totalExpenditure!$A153,[2]pivotTable!$A$310:$A$615,0))/100*INDEX(gDP!S$6:S$271,MATCH(totalExpenditure!$A153,gDP!$B$6:$B$271))=0,"",INDEX([2]pivotTable!D$310:D$615,MATCH(totalExpenditure!$A153,[2]pivotTable!$A$310:$A$615,0))/100*INDEX(gDP!S$6:S$271,MATCH(totalExpenditure!$A153,gDP!$B$6:$B$271)))</f>
        <v/>
      </c>
      <c r="BD153" s="77" t="str">
        <f>IF(INDEX([2]pivotTable!E$310:E$615,MATCH(totalExpenditure!$A153,[2]pivotTable!$A$310:$A$615,0))/100*INDEX(gDP!T$6:T$271,MATCH(totalExpenditure!$A153,gDP!$B$6:$B$271))=0,"",INDEX([2]pivotTable!E$310:E$615,MATCH(totalExpenditure!$A153,[2]pivotTable!$A$310:$A$615,0))/100*INDEX(gDP!T$6:T$271,MATCH(totalExpenditure!$A153,gDP!$B$6:$B$271)))</f>
        <v/>
      </c>
      <c r="BE153" s="77" t="str">
        <f>IF(INDEX([2]pivotTable!F$310:F$615,MATCH(totalExpenditure!$A153,[2]pivotTable!$A$310:$A$615,0))/100*INDEX(gDP!U$6:U$271,MATCH(totalExpenditure!$A153,gDP!$B$6:$B$271))=0,"",INDEX([2]pivotTable!F$310:F$615,MATCH(totalExpenditure!$A153,[2]pivotTable!$A$310:$A$615,0))/100*INDEX(gDP!U$6:U$271,MATCH(totalExpenditure!$A153,gDP!$B$6:$B$271)))</f>
        <v/>
      </c>
      <c r="BF153" s="77" t="str">
        <f>IF(INDEX([2]pivotTable!G$310:G$615,MATCH(totalExpenditure!$A153,[2]pivotTable!$A$310:$A$615,0))/100*INDEX(gDP!V$6:V$271,MATCH(totalExpenditure!$A153,gDP!$B$6:$B$271))=0,"",INDEX([2]pivotTable!G$310:G$615,MATCH(totalExpenditure!$A153,[2]pivotTable!$A$310:$A$615,0))/100*INDEX(gDP!V$6:V$271,MATCH(totalExpenditure!$A153,gDP!$B$6:$B$271)))</f>
        <v/>
      </c>
      <c r="BG153" s="77" t="str">
        <f>IF(INDEX([2]pivotTable!H$310:H$615,MATCH(totalExpenditure!$A153,[2]pivotTable!$A$310:$A$615,0))/100*INDEX(gDP!W$6:W$271,MATCH(totalExpenditure!$A153,gDP!$B$6:$B$271))=0,"",INDEX([2]pivotTable!H$310:H$615,MATCH(totalExpenditure!$A153,[2]pivotTable!$A$310:$A$615,0))/100*INDEX(gDP!W$6:W$271,MATCH(totalExpenditure!$A153,gDP!$B$6:$B$271)))</f>
        <v/>
      </c>
      <c r="BH153" s="77" t="str">
        <f>IF(INDEX([2]pivotTable!I$310:I$615,MATCH(totalExpenditure!$A153,[2]pivotTable!$A$310:$A$615,0))/100*INDEX(gDP!X$6:X$271,MATCH(totalExpenditure!$A153,gDP!$B$6:$B$271))=0,"",INDEX([2]pivotTable!I$310:I$615,MATCH(totalExpenditure!$A153,[2]pivotTable!$A$310:$A$615,0))/100*INDEX(gDP!X$6:X$271,MATCH(totalExpenditure!$A153,gDP!$B$6:$B$271)))</f>
        <v/>
      </c>
      <c r="BI153" s="77" t="str">
        <f>IF(INDEX([2]pivotTable!J$310:J$615,MATCH(totalExpenditure!$A153,[2]pivotTable!$A$310:$A$615,0))/100*INDEX(gDP!Y$6:Y$271,MATCH(totalExpenditure!$A153,gDP!$B$6:$B$271))=0,"",INDEX([2]pivotTable!J$310:J$615,MATCH(totalExpenditure!$A153,[2]pivotTable!$A$310:$A$615,0))/100*INDEX(gDP!Y$6:Y$271,MATCH(totalExpenditure!$A153,gDP!$B$6:$B$271)))</f>
        <v/>
      </c>
      <c r="BJ153" s="77" t="str">
        <f>IF(INDEX([2]pivotTable!K$310:K$615,MATCH(totalExpenditure!$A153,[2]pivotTable!$A$310:$A$615,0))/100*INDEX(gDP!Z$6:Z$271,MATCH(totalExpenditure!$A153,gDP!$B$6:$B$271))=0,"",INDEX([2]pivotTable!K$310:K$615,MATCH(totalExpenditure!$A153,[2]pivotTable!$A$310:$A$615,0))/100*INDEX(gDP!Z$6:Z$271,MATCH(totalExpenditure!$A153,gDP!$B$6:$B$271)))</f>
        <v/>
      </c>
      <c r="BK153" s="77" t="str">
        <f>IF(INDEX([2]pivotTable!L$310:L$615,MATCH(totalExpenditure!$A153,[2]pivotTable!$A$310:$A$615,0))/100*INDEX(gDP!AA$6:AA$271,MATCH(totalExpenditure!$A153,gDP!$B$6:$B$271))=0,"",INDEX([2]pivotTable!L$310:L$615,MATCH(totalExpenditure!$A153,[2]pivotTable!$A$310:$A$615,0))/100*INDEX(gDP!AA$6:AA$271,MATCH(totalExpenditure!$A153,gDP!$B$6:$B$271)))</f>
        <v/>
      </c>
      <c r="BL153" s="77" t="str">
        <f>IF(INDEX([2]pivotTable!M$310:M$615,MATCH(totalExpenditure!$A153,[2]pivotTable!$A$310:$A$615,0))/100*INDEX(gDP!AB$6:AB$271,MATCH(totalExpenditure!$A153,gDP!$B$6:$B$271))=0,"",INDEX([2]pivotTable!M$310:M$615,MATCH(totalExpenditure!$A153,[2]pivotTable!$A$310:$A$615,0))/100*INDEX(gDP!AB$6:AB$271,MATCH(totalExpenditure!$A153,gDP!$B$6:$B$271)))</f>
        <v/>
      </c>
      <c r="BM153" s="77" t="str">
        <f>IF(INDEX([2]pivotTable!N$310:N$615,MATCH(totalExpenditure!$A153,[2]pivotTable!$A$310:$A$615,0))/100*INDEX(gDP!AC$6:AC$271,MATCH(totalExpenditure!$A153,gDP!$B$6:$B$271))=0,"",INDEX([2]pivotTable!N$310:N$615,MATCH(totalExpenditure!$A153,[2]pivotTable!$A$310:$A$615,0))/100*INDEX(gDP!AC$6:AC$271,MATCH(totalExpenditure!$A153,gDP!$B$6:$B$271)))</f>
        <v/>
      </c>
      <c r="BN153" s="77" t="str">
        <f>IF(INDEX([2]pivotTable!O$310:O$615,MATCH(totalExpenditure!$A153,[2]pivotTable!$A$310:$A$615,0))/100*INDEX(gDP!AD$6:AD$271,MATCH(totalExpenditure!$A153,gDP!$B$6:$B$271))=0,"",INDEX([2]pivotTable!O$310:O$615,MATCH(totalExpenditure!$A153,[2]pivotTable!$A$310:$A$615,0))/100*INDEX(gDP!AD$6:AD$271,MATCH(totalExpenditure!$A153,gDP!$B$6:$B$271)))</f>
        <v/>
      </c>
      <c r="BO153" s="77" t="str">
        <f>IF(INDEX([2]pivotTable!P$310:P$615,MATCH(totalExpenditure!$A153,[2]pivotTable!$A$310:$A$615,0))/100*INDEX(gDP!AE$6:AE$271,MATCH(totalExpenditure!$A153,gDP!$B$6:$B$271))=0,"",INDEX([2]pivotTable!P$310:P$615,MATCH(totalExpenditure!$A153,[2]pivotTable!$A$310:$A$615,0))/100*INDEX(gDP!AE$6:AE$271,MATCH(totalExpenditure!$A153,gDP!$B$6:$B$271)))</f>
        <v/>
      </c>
      <c r="BP153" s="77" t="str">
        <f>IF(INDEX([2]pivotTable!Q$310:Q$615,MATCH(totalExpenditure!$A153,[2]pivotTable!$A$310:$A$615,0))/100*INDEX(gDP!AF$6:AF$271,MATCH(totalExpenditure!$A153,gDP!$B$6:$B$271))=0,"",INDEX([2]pivotTable!Q$310:Q$615,MATCH(totalExpenditure!$A153,[2]pivotTable!$A$310:$A$615,0))/100*INDEX(gDP!AF$6:AF$271,MATCH(totalExpenditure!$A153,gDP!$B$6:$B$271)))</f>
        <v/>
      </c>
      <c r="BQ153" s="77" t="str">
        <f>IF(INDEX([2]pivotTable!R$310:R$615,MATCH(totalExpenditure!$A153,[2]pivotTable!$A$310:$A$615,0))/100*INDEX(gDP!AG$6:AG$271,MATCH(totalExpenditure!$A153,gDP!$B$6:$B$271))=0,"",INDEX([2]pivotTable!R$310:R$615,MATCH(totalExpenditure!$A153,[2]pivotTable!$A$310:$A$615,0))/100*INDEX(gDP!AG$6:AG$271,MATCH(totalExpenditure!$A153,gDP!$B$6:$B$271)))</f>
        <v/>
      </c>
      <c r="BR153" s="77" t="str">
        <f>IF(INDEX([2]pivotTable!S$310:S$615,MATCH(totalExpenditure!$A153,[2]pivotTable!$A$310:$A$615,0))/100*INDEX(gDP!AH$6:AH$271,MATCH(totalExpenditure!$A153,gDP!$B$6:$B$271))=0,"",INDEX([2]pivotTable!S$310:S$615,MATCH(totalExpenditure!$A153,[2]pivotTable!$A$310:$A$615,0))/100*INDEX(gDP!AH$6:AH$271,MATCH(totalExpenditure!$A153,gDP!$B$6:$B$271)))</f>
        <v/>
      </c>
      <c r="BS153" s="77">
        <f>IF(INDEX([2]pivotTable!T$310:T$615,MATCH(totalExpenditure!$A153,[2]pivotTable!$A$310:$A$615,0))/100*INDEX(gDP!AI$6:AI$271,MATCH(totalExpenditure!$A153,gDP!$B$6:$B$271))=0,"",INDEX([2]pivotTable!T$310:T$615,MATCH(totalExpenditure!$A153,[2]pivotTable!$A$310:$A$615,0))/100*INDEX(gDP!AI$6:AI$271,MATCH(totalExpenditure!$A153,gDP!$B$6:$B$271)))</f>
        <v>977830534.70967293</v>
      </c>
      <c r="BT153" s="77">
        <f>IF(INDEX([2]pivotTable!U$310:U$615,MATCH(totalExpenditure!$A153,[2]pivotTable!$A$310:$A$615,0))/100*INDEX(gDP!AJ$6:AJ$271,MATCH(totalExpenditure!$A153,gDP!$B$6:$B$271))=0,"",INDEX([2]pivotTable!U$310:U$615,MATCH(totalExpenditure!$A153,[2]pivotTable!$A$310:$A$615,0))/100*INDEX(gDP!AJ$6:AJ$271,MATCH(totalExpenditure!$A153,gDP!$B$6:$B$271)))</f>
        <v>1007309895.5062572</v>
      </c>
      <c r="BU153" s="77">
        <f>IF(INDEX([2]pivotTable!V$310:V$615,MATCH(totalExpenditure!$A153,[2]pivotTable!$A$310:$A$615,0))/100*INDEX(gDP!AK$6:AK$271,MATCH(totalExpenditure!$A153,gDP!$B$6:$B$271))=0,"",INDEX([2]pivotTable!V$310:V$615,MATCH(totalExpenditure!$A153,[2]pivotTable!$A$310:$A$615,0))/100*INDEX(gDP!AK$6:AK$271,MATCH(totalExpenditure!$A153,gDP!$B$6:$B$271)))</f>
        <v>1179887430.0773001</v>
      </c>
      <c r="BV153" s="77">
        <f>IF(INDEX([2]pivotTable!W$310:W$615,MATCH(totalExpenditure!$A153,[2]pivotTable!$A$310:$A$615,0))/100*INDEX(gDP!AL$6:AL$271,MATCH(totalExpenditure!$A153,gDP!$B$6:$B$271))=0,"",INDEX([2]pivotTable!W$310:W$615,MATCH(totalExpenditure!$A153,[2]pivotTable!$A$310:$A$615,0))/100*INDEX(gDP!AL$6:AL$271,MATCH(totalExpenditure!$A153,gDP!$B$6:$B$271)))</f>
        <v>1202907999.2257223</v>
      </c>
      <c r="BW153" s="77">
        <f>IF(INDEX([2]pivotTable!X$310:X$615,MATCH(totalExpenditure!$A153,[2]pivotTable!$A$310:$A$615,0))/100*INDEX(gDP!AM$6:AM$271,MATCH(totalExpenditure!$A153,gDP!$B$6:$B$271))=0,"",INDEX([2]pivotTable!X$310:X$615,MATCH(totalExpenditure!$A153,[2]pivotTable!$A$310:$A$615,0))/100*INDEX(gDP!AM$6:AM$271,MATCH(totalExpenditure!$A153,gDP!$B$6:$B$271)))</f>
        <v>1345836394.5735087</v>
      </c>
      <c r="BX153" s="77">
        <f>IF(INDEX([2]pivotTable!Y$310:Y$615,MATCH(totalExpenditure!$A153,[2]pivotTable!$A$310:$A$615,0))/100*INDEX(gDP!AN$6:AN$271,MATCH(totalExpenditure!$A153,gDP!$B$6:$B$271))=0,"",INDEX([2]pivotTable!Y$310:Y$615,MATCH(totalExpenditure!$A153,[2]pivotTable!$A$310:$A$615,0))/100*INDEX(gDP!AN$6:AN$271,MATCH(totalExpenditure!$A153,gDP!$B$6:$B$271)))</f>
        <v>1506569019.0796261</v>
      </c>
      <c r="BY153" s="77" t="str">
        <f>IF(INDEX([2]pivotTable!Z$310:Z$615,MATCH(totalExpenditure!$A153,[2]pivotTable!$A$310:$A$615,0))/100*INDEX(gDP!AO$6:AO$271,MATCH(totalExpenditure!$A153,gDP!$B$6:$B$271))=0,"",INDEX([2]pivotTable!Z$310:Z$615,MATCH(totalExpenditure!$A153,[2]pivotTable!$A$310:$A$615,0))/100*INDEX(gDP!AO$6:AO$271,MATCH(totalExpenditure!$A153,gDP!$B$6:$B$271)))</f>
        <v/>
      </c>
      <c r="BZ153" s="77">
        <f>IF(INDEX([2]pivotTable!AA$310:AA$615,MATCH(totalExpenditure!$A153,[2]pivotTable!$A$310:$A$615,0))/100*INDEX(gDP!AP$6:AP$271,MATCH(totalExpenditure!$A153,gDP!$B$6:$B$271))=0,"",INDEX([2]pivotTable!AA$310:AA$615,MATCH(totalExpenditure!$A153,[2]pivotTable!$A$310:$A$615,0))/100*INDEX(gDP!AP$6:AP$271,MATCH(totalExpenditure!$A153,gDP!$B$6:$B$271)))</f>
        <v>1331026713.8868494</v>
      </c>
      <c r="CA153" s="77">
        <f>IF(INDEX([2]pivotTable!AB$310:AB$615,MATCH(totalExpenditure!$A153,[2]pivotTable!$A$310:$A$615,0))/100*INDEX(gDP!AQ$6:AQ$271,MATCH(totalExpenditure!$A153,gDP!$B$6:$B$271))=0,"",INDEX([2]pivotTable!AB$310:AB$615,MATCH(totalExpenditure!$A153,[2]pivotTable!$A$310:$A$615,0))/100*INDEX(gDP!AQ$6:AQ$271,MATCH(totalExpenditure!$A153,gDP!$B$6:$B$271)))</f>
        <v>1618116783.6295302</v>
      </c>
      <c r="CB153" s="77">
        <f>IF(INDEX([2]pivotTable!AC$310:AC$615,MATCH(totalExpenditure!$A153,[2]pivotTable!$A$310:$A$615,0))/100*INDEX(gDP!AR$6:AR$271,MATCH(totalExpenditure!$A153,gDP!$B$6:$B$271))=0,"",INDEX([2]pivotTable!AC$310:AC$615,MATCH(totalExpenditure!$A153,[2]pivotTable!$A$310:$A$615,0))/100*INDEX(gDP!AR$6:AR$271,MATCH(totalExpenditure!$A153,gDP!$B$6:$B$271)))</f>
        <v>1637831574.144273</v>
      </c>
      <c r="CC153" s="77" t="str">
        <f>IF(INDEX([2]pivotTable!AD$310:AD$615,MATCH(totalExpenditure!$A153,[2]pivotTable!$A$310:$A$615,0))/100*INDEX(gDP!AS$6:AS$271,MATCH(totalExpenditure!$A153,gDP!$B$6:$B$271))=0,"",INDEX([2]pivotTable!AD$310:AD$615,MATCH(totalExpenditure!$A153,[2]pivotTable!$A$310:$A$615,0))/100*INDEX(gDP!AS$6:AS$271,MATCH(totalExpenditure!$A153,gDP!$B$6:$B$271)))</f>
        <v/>
      </c>
      <c r="CD153" s="77" t="str">
        <f>IF(INDEX([2]pivotTable!AE$310:AE$615,MATCH(totalExpenditure!$A153,[2]pivotTable!$A$310:$A$615,0))/100*INDEX(gDP!AT$6:AT$271,MATCH(totalExpenditure!$A153,gDP!$B$6:$B$271))=0,"",INDEX([2]pivotTable!AE$310:AE$615,MATCH(totalExpenditure!$A153,[2]pivotTable!$A$310:$A$615,0))/100*INDEX(gDP!AT$6:AT$271,MATCH(totalExpenditure!$A153,gDP!$B$6:$B$271)))</f>
        <v/>
      </c>
      <c r="CE153" s="77" t="str">
        <f>IF(INDEX([2]pivotTable!AF$310:AF$615,MATCH(totalExpenditure!$A153,[2]pivotTable!$A$310:$A$615,0))/100*INDEX(gDP!AU$6:AU$271,MATCH(totalExpenditure!$A153,gDP!$B$6:$B$271))=0,"",INDEX([2]pivotTable!AF$310:AF$615,MATCH(totalExpenditure!$A153,[2]pivotTable!$A$310:$A$615,0))/100*INDEX(gDP!AU$6:AU$271,MATCH(totalExpenditure!$A153,gDP!$B$6:$B$271)))</f>
        <v/>
      </c>
      <c r="CF153" s="77" t="str">
        <f>IF(INDEX([2]pivotTable!AG$310:AG$615,MATCH(totalExpenditure!$A153,[2]pivotTable!$A$310:$A$615,0))/100*INDEX(gDP!AV$6:AV$271,MATCH(totalExpenditure!$A153,gDP!$B$6:$B$271))=0,"",INDEX([2]pivotTable!AG$310:AG$615,MATCH(totalExpenditure!$A153,[2]pivotTable!$A$310:$A$615,0))/100*INDEX(gDP!AV$6:AV$271,MATCH(totalExpenditure!$A153,gDP!$B$6:$B$271)))</f>
        <v/>
      </c>
      <c r="CG153" s="77" t="str">
        <f>IF(INDEX([2]pivotTable!AH$310:AH$615,MATCH(totalExpenditure!$A153,[2]pivotTable!$A$310:$A$615,0))/100*INDEX(gDP!AW$6:AW$271,MATCH(totalExpenditure!$A153,gDP!$B$6:$B$271))=0,"",INDEX([2]pivotTable!AH$310:AH$615,MATCH(totalExpenditure!$A153,[2]pivotTable!$A$310:$A$615,0))/100*INDEX(gDP!AW$6:AW$271,MATCH(totalExpenditure!$A153,gDP!$B$6:$B$271)))</f>
        <v/>
      </c>
      <c r="CH153" s="77" t="str">
        <f>IF(INDEX([2]pivotTable!AI$310:AI$615,MATCH(totalExpenditure!$A153,[2]pivotTable!$A$310:$A$615,0))/100*INDEX(gDP!AX$6:AX$271,MATCH(totalExpenditure!$A153,gDP!$B$6:$B$271))=0,"",INDEX([2]pivotTable!AI$310:AI$615,MATCH(totalExpenditure!$A153,[2]pivotTable!$A$310:$A$615,0))/100*INDEX(gDP!AX$6:AX$271,MATCH(totalExpenditure!$A153,gDP!$B$6:$B$271)))</f>
        <v/>
      </c>
      <c r="CI153" s="77" t="str">
        <f>IF(INDEX([2]pivotTable!AJ$310:AJ$615,MATCH(totalExpenditure!$A153,[2]pivotTable!$A$310:$A$615,0))/100*INDEX(gDP!AY$6:AY$271,MATCH(totalExpenditure!$A153,gDP!$B$6:$B$271))=0,"",INDEX([2]pivotTable!AJ$310:AJ$615,MATCH(totalExpenditure!$A153,[2]pivotTable!$A$310:$A$615,0))/100*INDEX(gDP!AY$6:AY$271,MATCH(totalExpenditure!$A153,gDP!$B$6:$B$271)))</f>
        <v/>
      </c>
      <c r="CJ153" s="77" t="str">
        <f>IF(INDEX([2]pivotTable!AK$310:AK$615,MATCH(totalExpenditure!$A153,[2]pivotTable!$A$310:$A$615,0))/100*INDEX(gDP!AZ$6:AZ$271,MATCH(totalExpenditure!$A153,gDP!$B$6:$B$271))=0,"",INDEX([2]pivotTable!AK$310:AK$615,MATCH(totalExpenditure!$A153,[2]pivotTable!$A$310:$A$615,0))/100*INDEX(gDP!AZ$6:AZ$271,MATCH(totalExpenditure!$A153,gDP!$B$6:$B$271)))</f>
        <v/>
      </c>
      <c r="CK153" s="77" t="str">
        <f>IF(INDEX([2]pivotTable!AL$310:AL$615,MATCH(totalExpenditure!$A153,[2]pivotTable!$A$310:$A$615,0))/100*INDEX(gDP!BA$6:BA$271,MATCH(totalExpenditure!$A153,gDP!$B$6:$B$271))=0,"",INDEX([2]pivotTable!AL$310:AL$615,MATCH(totalExpenditure!$A153,[2]pivotTable!$A$310:$A$615,0))/100*INDEX(gDP!BA$6:BA$271,MATCH(totalExpenditure!$A153,gDP!$B$6:$B$271)))</f>
        <v/>
      </c>
      <c r="CL153" s="77" t="str">
        <f>IF(INDEX([2]pivotTable!AM$310:AM$615,MATCH(totalExpenditure!$A153,[2]pivotTable!$A$310:$A$615,0))/100*INDEX(gDP!BB$6:BB$271,MATCH(totalExpenditure!$A153,gDP!$B$6:$B$271))=0,"",INDEX([2]pivotTable!AM$310:AM$615,MATCH(totalExpenditure!$A153,[2]pivotTable!$A$310:$A$615,0))/100*INDEX(gDP!BB$6:BB$271,MATCH(totalExpenditure!$A153,gDP!$B$6:$B$271)))</f>
        <v/>
      </c>
      <c r="CM153" s="77" t="str">
        <f>IF(INDEX([2]pivotTable!AN$310:AN$615,MATCH(totalExpenditure!$A153,[2]pivotTable!$A$310:$A$615,0))/100*INDEX(gDP!BC$6:BC$271,MATCH(totalExpenditure!$A153,gDP!$B$6:$B$271))=0,"",INDEX([2]pivotTable!AN$310:AN$615,MATCH(totalExpenditure!$A153,[2]pivotTable!$A$310:$A$615,0))/100*INDEX(gDP!BC$6:BC$271,MATCH(totalExpenditure!$A153,gDP!$B$6:$B$271)))</f>
        <v/>
      </c>
      <c r="CN153" s="77" t="str">
        <f>IF(INDEX([2]pivotTable!AO$310:AO$615,MATCH(totalExpenditure!$A153,[2]pivotTable!$A$310:$A$615,0))/100*INDEX(gDP!BD$6:BD$271,MATCH(totalExpenditure!$A153,gDP!$B$6:$B$271))=0,"",INDEX([2]pivotTable!AO$310:AO$615,MATCH(totalExpenditure!$A153,[2]pivotTable!$A$310:$A$615,0))/100*INDEX(gDP!BD$6:BD$271,MATCH(totalExpenditure!$A153,gDP!$B$6:$B$271)))</f>
        <v/>
      </c>
      <c r="CO153" s="77" t="str">
        <f>IF(INDEX([2]pivotTable!AP$310:AP$615,MATCH(totalExpenditure!$A153,[2]pivotTable!$A$310:$A$615,0))/100*INDEX(gDP!BE$6:BE$271,MATCH(totalExpenditure!$A153,gDP!$B$6:$B$271))=0,"",INDEX([2]pivotTable!AP$310:AP$615,MATCH(totalExpenditure!$A153,[2]pivotTable!$A$310:$A$615,0))/100*INDEX(gDP!BE$6:BE$271,MATCH(totalExpenditure!$A153,gDP!$B$6:$B$271)))</f>
        <v/>
      </c>
      <c r="CP153" s="77" t="str">
        <f>IF(INDEX([2]pivotTable!AQ$310:AQ$615,MATCH(totalExpenditure!$A153,[2]pivotTable!$A$310:$A$615,0))/100*INDEX(gDP!BF$6:BF$271,MATCH(totalExpenditure!$A153,gDP!$B$6:$B$271))=0,"",INDEX([2]pivotTable!AQ$310:AQ$615,MATCH(totalExpenditure!$A153,[2]pivotTable!$A$310:$A$615,0))/100*INDEX(gDP!BF$6:BF$271,MATCH(totalExpenditure!$A153,gDP!$B$6:$B$271)))</f>
        <v/>
      </c>
      <c r="CQ153" s="77" t="str">
        <f>IF(INDEX([2]pivotTable!AR$310:AR$615,MATCH(totalExpenditure!$A153,[2]pivotTable!$A$310:$A$615,0))/100*INDEX(gDP!BG$6:BG$271,MATCH(totalExpenditure!$A153,gDP!$B$6:$B$271))=0,"",INDEX([2]pivotTable!AR$310:AR$615,MATCH(totalExpenditure!$A153,[2]pivotTable!$A$310:$A$615,0))/100*INDEX(gDP!BG$6:BG$271,MATCH(totalExpenditure!$A153,gDP!$B$6:$B$271)))</f>
        <v/>
      </c>
      <c r="CR153" s="77" t="str">
        <f>IF(INDEX([2]pivotTable!AS$310:AS$615,MATCH(totalExpenditure!$A153,[2]pivotTable!$A$310:$A$615,0))/100*INDEX(gDP!BH$6:BH$271,MATCH(totalExpenditure!$A153,gDP!$B$6:$B$271))=0,"",INDEX([2]pivotTable!AS$310:AS$615,MATCH(totalExpenditure!$A153,[2]pivotTable!$A$310:$A$615,0))/100*INDEX(gDP!BH$6:BH$271,MATCH(totalExpenditure!$A153,gDP!$B$6:$B$271)))</f>
        <v/>
      </c>
      <c r="CS153" s="77" t="str">
        <f>IF(INDEX([2]pivotTable!AT$310:AT$615,MATCH(totalExpenditure!$A153,[2]pivotTable!$A$310:$A$615,0))/100*INDEX(gDP!BI$6:BI$271,MATCH(totalExpenditure!$A153,gDP!$B$6:$B$271))=0,"",INDEX([2]pivotTable!AT$310:AT$615,MATCH(totalExpenditure!$A153,[2]pivotTable!$A$310:$A$615,0))/100*INDEX(gDP!BI$6:BI$271,MATCH(totalExpenditure!$A153,gDP!$B$6:$B$271)))</f>
        <v/>
      </c>
      <c r="CT153" s="77" t="str">
        <f>IF(INDEX([2]pivotTable!AU$310:AU$615,MATCH(totalExpenditure!$A153,[2]pivotTable!$A$310:$A$615,0))/100*INDEX(gDP!BJ$6:BJ$271,MATCH(totalExpenditure!$A153,gDP!$B$6:$B$271))=0,"",INDEX([2]pivotTable!AU$310:AU$615,MATCH(totalExpenditure!$A153,[2]pivotTable!$A$310:$A$615,0))/100*INDEX(gDP!BJ$6:BJ$271,MATCH(totalExpenditure!$A153,gDP!$B$6:$B$271)))</f>
        <v/>
      </c>
      <c r="CU153" s="77" t="str">
        <f>IF(INDEX([2]pivotTable!AV$310:AV$615,MATCH(totalExpenditure!$A153,[2]pivotTable!$A$310:$A$615,0))/100*INDEX(gDP!BK$6:BK$271,MATCH(totalExpenditure!$A153,gDP!$B$6:$B$271))=0,"",INDEX([2]pivotTable!AV$310:AV$615,MATCH(totalExpenditure!$A153,[2]pivotTable!$A$310:$A$615,0))/100*INDEX(gDP!BK$6:BK$271,MATCH(totalExpenditure!$A153,gDP!$B$6:$B$271)))</f>
        <v/>
      </c>
      <c r="CV153" s="77" t="str">
        <f>IF(INDEX([2]pivotTable!AW$310:AW$615,MATCH(totalExpenditure!$A153,[2]pivotTable!$A$310:$A$615,0))/100*INDEX(gDP!BL$6:BL$271,MATCH(totalExpenditure!$A153,gDP!$B$6:$B$271))=0,"",INDEX([2]pivotTable!AW$310:AW$615,MATCH(totalExpenditure!$A153,[2]pivotTable!$A$310:$A$615,0))/100*INDEX(gDP!BL$6:BL$271,MATCH(totalExpenditure!$A153,gDP!$B$6:$B$271)))</f>
        <v/>
      </c>
      <c r="CW153" s="77" t="str">
        <f>IF(INDEX([2]pivotTable!AX$310:AX$615,MATCH(totalExpenditure!$A153,[2]pivotTable!$A$310:$A$615,0))/100*INDEX(gDP!BM$6:BM$271,MATCH(totalExpenditure!$A153,gDP!$B$6:$B$271))=0,"",INDEX([2]pivotTable!AX$310:AX$615,MATCH(totalExpenditure!$A153,[2]pivotTable!$A$310:$A$615,0))/100*INDEX(gDP!BM$6:BM$271,MATCH(totalExpenditure!$A153,gDP!$B$6:$B$271)))</f>
        <v/>
      </c>
      <c r="CX153" s="77" t="str">
        <f>IF(INDEX([2]pivotTable!AY$310:AY$615,MATCH(totalExpenditure!$A153,[2]pivotTable!$A$310:$A$615,0))/100*INDEX(gDP!BN$6:BN$271,MATCH(totalExpenditure!$A153,gDP!$B$6:$B$271))=0,"",INDEX([2]pivotTable!AY$310:AY$615,MATCH(totalExpenditure!$A153,[2]pivotTable!$A$310:$A$615,0))/100*INDEX(gDP!BN$6:BN$271,MATCH(totalExpenditure!$A153,gDP!$B$6:$B$271)))</f>
        <v/>
      </c>
      <c r="CY153" s="77" t="str">
        <f>IF(INDEX([2]pivotTable!AZ$310:AZ$615,MATCH(totalExpenditure!$A153,[2]pivotTable!$A$310:$A$615,0))/100*INDEX(gDP!BO$6:BO$271,MATCH(totalExpenditure!$A153,gDP!$B$6:$B$271))=0,"",INDEX([2]pivotTable!AZ$310:AZ$615,MATCH(totalExpenditure!$A153,[2]pivotTable!$A$310:$A$615,0))/100*INDEX(gDP!BO$6:BO$271,MATCH(totalExpenditure!$A153,gDP!$B$6:$B$271)))</f>
        <v/>
      </c>
      <c r="CZ153" s="77" t="str">
        <f>IF(B153="","",IF(BA153="","",B153-B153+INDEX(gDP!Q$6:Q$271,MATCH(totalExpenditure!$A153,gDP!$B$6:$B$271))))</f>
        <v/>
      </c>
      <c r="DA153" s="77" t="str">
        <f>IF(C153="","",IF(BB153="","",C153-C153+INDEX(gDP!R$6:R$271,MATCH(totalExpenditure!$A153,gDP!$B$6:$B$271))))</f>
        <v/>
      </c>
      <c r="DB153" s="77" t="str">
        <f>IF(D153="","",IF(BC153="","",D153-D153+INDEX(gDP!S$6:S$271,MATCH(totalExpenditure!$A153,gDP!$B$6:$B$271))))</f>
        <v/>
      </c>
      <c r="DC153" s="77" t="str">
        <f>IF(E153="","",IF(BD153="","",E153-E153+INDEX(gDP!T$6:T$271,MATCH(totalExpenditure!$A153,gDP!$B$6:$B$271))))</f>
        <v/>
      </c>
      <c r="DD153" s="77" t="str">
        <f>IF(F153="","",IF(BE153="","",F153-F153+INDEX(gDP!U$6:U$271,MATCH(totalExpenditure!$A153,gDP!$B$6:$B$271))))</f>
        <v/>
      </c>
      <c r="DE153" s="77" t="str">
        <f>IF(G153="","",IF(BF153="","",G153-G153+INDEX(gDP!V$6:V$271,MATCH(totalExpenditure!$A153,gDP!$B$6:$B$271))))</f>
        <v/>
      </c>
      <c r="DF153" s="77" t="str">
        <f>IF(H153="","",IF(BG153="","",H153-H153+INDEX(gDP!W$6:W$271,MATCH(totalExpenditure!$A153,gDP!$B$6:$B$271))))</f>
        <v/>
      </c>
      <c r="DG153" s="77" t="str">
        <f>IF(I153="","",IF(BH153="","",I153-I153+INDEX(gDP!X$6:X$271,MATCH(totalExpenditure!$A153,gDP!$B$6:$B$271))))</f>
        <v/>
      </c>
      <c r="DH153" s="77" t="str">
        <f>IF(J153="","",IF(BI153="","",J153-J153+INDEX(gDP!Y$6:Y$271,MATCH(totalExpenditure!$A153,gDP!$B$6:$B$271))))</f>
        <v/>
      </c>
      <c r="DI153" s="77" t="str">
        <f>IF(K153="","",IF(BJ153="","",K153-K153+INDEX(gDP!Z$6:Z$271,MATCH(totalExpenditure!$A153,gDP!$B$6:$B$271))))</f>
        <v/>
      </c>
      <c r="DJ153" s="77" t="str">
        <f>IF(L153="","",IF(BK153="","",L153-L153+INDEX(gDP!AA$6:AA$271,MATCH(totalExpenditure!$A153,gDP!$B$6:$B$271))))</f>
        <v/>
      </c>
      <c r="DK153" s="77" t="str">
        <f>IF(M153="","",IF(BL153="","",M153-M153+INDEX(gDP!AB$6:AB$271,MATCH(totalExpenditure!$A153,gDP!$B$6:$B$271))))</f>
        <v/>
      </c>
      <c r="DL153" s="77" t="str">
        <f>IF(N153="","",IF(BM153="","",N153-N153+INDEX(gDP!AC$6:AC$271,MATCH(totalExpenditure!$A153,gDP!$B$6:$B$271))))</f>
        <v/>
      </c>
      <c r="DM153" s="77" t="str">
        <f>IF(O153="","",IF(BN153="","",O153-O153+INDEX(gDP!AD$6:AD$271,MATCH(totalExpenditure!$A153,gDP!$B$6:$B$271))))</f>
        <v/>
      </c>
      <c r="DN153" s="77" t="str">
        <f>IF(P153="","",IF(BO153="","",P153-P153+INDEX(gDP!AE$6:AE$271,MATCH(totalExpenditure!$A153,gDP!$B$6:$B$271))))</f>
        <v/>
      </c>
      <c r="DO153" s="77" t="str">
        <f>IF(Q153="","",IF(BP153="","",Q153-Q153+INDEX(gDP!AF$6:AF$271,MATCH(totalExpenditure!$A153,gDP!$B$6:$B$271))))</f>
        <v/>
      </c>
      <c r="DP153" s="77" t="str">
        <f>IF(R153="","",IF(BQ153="","",R153-R153+INDEX(gDP!AG$6:AG$271,MATCH(totalExpenditure!$A153,gDP!$B$6:$B$271))))</f>
        <v/>
      </c>
      <c r="DQ153" s="77" t="str">
        <f>IF(S153="","",IF(BR153="","",S153-S153+INDEX(gDP!AH$6:AH$271,MATCH(totalExpenditure!$A153,gDP!$B$6:$B$271))))</f>
        <v/>
      </c>
      <c r="DR153" s="77">
        <f>IF(T153="","",IF(BS153="","",T153-T153+INDEX(gDP!AI$6:AI$271,MATCH(totalExpenditure!$A153,gDP!$B$6:$B$271))))</f>
        <v>30179954774.989899</v>
      </c>
      <c r="DS153" s="77">
        <f>IF(U153="","",IF(BT153="","",U153-U153+INDEX(gDP!AJ$6:AJ$271,MATCH(totalExpenditure!$A153,gDP!$B$6:$B$271))))</f>
        <v>32285573573.918499</v>
      </c>
      <c r="DT153" s="77">
        <f>IF(V153="","",IF(BU153="","",V153-V153+INDEX(gDP!AK$6:AK$271,MATCH(totalExpenditure!$A153,gDP!$B$6:$B$271))))</f>
        <v>33711069430.779999</v>
      </c>
      <c r="DU153" s="77">
        <f>IF(W153="","",IF(BV153="","",W153-W153+INDEX(gDP!AL$6:AL$271,MATCH(totalExpenditure!$A153,gDP!$B$6:$B$271))))</f>
        <v>31655473663.834801</v>
      </c>
      <c r="DV153" s="77">
        <f>IF(X153="","",IF(BW153="","",X153-X153+INDEX(gDP!AM$6:AM$271,MATCH(totalExpenditure!$A153,gDP!$B$6:$B$271))))</f>
        <v>35604137422.579597</v>
      </c>
      <c r="DW153" s="77">
        <f>IF(Y153="","",IF(BX153="","",Y153-Y153+INDEX(gDP!AN$6:AN$271,MATCH(totalExpenditure!$A153,gDP!$B$6:$B$271))))</f>
        <v>39030285468.384102</v>
      </c>
      <c r="DX153" s="77" t="str">
        <f>IF(Z153="","",IF(BY153="","",Z153-Z153+INDEX(gDP!AO$6:AO$271,MATCH(totalExpenditure!$A153,gDP!$B$6:$B$271))))</f>
        <v/>
      </c>
      <c r="DY153" s="77">
        <f>IF(AA153="","",IF(BZ153="","",AA153-AA153+INDEX(gDP!AP$6:AP$271,MATCH(totalExpenditure!$A153,gDP!$B$6:$B$271))))</f>
        <v>39147844526.083801</v>
      </c>
      <c r="DZ153" s="77">
        <f>IF(AB153="","",IF(CA153="","",AB153-AB153+INDEX(gDP!AQ$6:AQ$271,MATCH(totalExpenditure!$A153,gDP!$B$6:$B$271))))</f>
        <v>46497608724.986504</v>
      </c>
      <c r="EA153" s="77">
        <f>IF(AC153="","",IF(CB153="","",AC153-AC153+INDEX(gDP!AR$6:AR$271,MATCH(totalExpenditure!$A153,gDP!$B$6:$B$271))))</f>
        <v>46266428648.143303</v>
      </c>
      <c r="EB153" s="77" t="str">
        <f>IF(AD153="","",IF(CC153="","",AD153-AD153+INDEX(gDP!AS$6:AS$271,MATCH(totalExpenditure!$A153,gDP!$B$6:$B$271))))</f>
        <v/>
      </c>
      <c r="EC153" s="77" t="str">
        <f>IF(AE153="","",IF(CD153="","",AE153-AE153+INDEX(gDP!AT$6:AT$271,MATCH(totalExpenditure!$A153,gDP!$B$6:$B$271))))</f>
        <v/>
      </c>
      <c r="ED153" s="77" t="str">
        <f>IF(AF153="","",IF(CE153="","",AF153-AF153+INDEX(gDP!AU$6:AU$271,MATCH(totalExpenditure!$A153,gDP!$B$6:$B$271))))</f>
        <v/>
      </c>
      <c r="EE153" s="77" t="str">
        <f>IF(AG153="","",IF(CF153="","",AG153-AG153+INDEX(gDP!AV$6:AV$271,MATCH(totalExpenditure!$A153,gDP!$B$6:$B$271))))</f>
        <v/>
      </c>
      <c r="EF153" s="77" t="str">
        <f>IF(AH153="","",IF(CG153="","",AH153-AH153+INDEX(gDP!AW$6:AW$271,MATCH(totalExpenditure!$A153,gDP!$B$6:$B$271))))</f>
        <v/>
      </c>
      <c r="EG153" s="77" t="str">
        <f>IF(AI153="","",IF(CH153="","",AI153-AI153+INDEX(gDP!AX$6:AX$271,MATCH(totalExpenditure!$A153,gDP!$B$6:$B$271))))</f>
        <v/>
      </c>
      <c r="EH153" s="77" t="str">
        <f>IF(AJ153="","",IF(CI153="","",AJ153-AJ153+INDEX(gDP!AY$6:AY$271,MATCH(totalExpenditure!$A153,gDP!$B$6:$B$271))))</f>
        <v/>
      </c>
      <c r="EI153" s="77" t="str">
        <f>IF(AK153="","",IF(CJ153="","",AK153-AK153+INDEX(gDP!AZ$6:AZ$271,MATCH(totalExpenditure!$A153,gDP!$B$6:$B$271))))</f>
        <v/>
      </c>
      <c r="EJ153" s="77" t="str">
        <f>IF(AL153="","",IF(CK153="","",AL153-AL153+INDEX(gDP!BA$6:BA$271,MATCH(totalExpenditure!$A153,gDP!$B$6:$B$271))))</f>
        <v/>
      </c>
      <c r="EK153" s="77" t="str">
        <f>IF(AM153="","",IF(CL153="","",AM153-AM153+INDEX(gDP!BB$6:BB$271,MATCH(totalExpenditure!$A153,gDP!$B$6:$B$271))))</f>
        <v/>
      </c>
      <c r="EL153" s="77" t="str">
        <f>IF(AN153="","",IF(CM153="","",AN153-AN153+INDEX(gDP!BC$6:BC$271,MATCH(totalExpenditure!$A153,gDP!$B$6:$B$271))))</f>
        <v/>
      </c>
      <c r="EM153" s="77" t="str">
        <f>IF(AO153="","",IF(CN153="","",AO153-AO153+INDEX(gDP!BD$6:BD$271,MATCH(totalExpenditure!$A153,gDP!$B$6:$B$271))))</f>
        <v/>
      </c>
      <c r="EN153" s="77" t="str">
        <f>IF(AP153="","",IF(CO153="","",AP153-AP153+INDEX(gDP!BE$6:BE$271,MATCH(totalExpenditure!$A153,gDP!$B$6:$B$271))))</f>
        <v/>
      </c>
      <c r="EO153" s="77" t="str">
        <f>IF(AQ153="","",IF(CP153="","",AQ153-AQ153+INDEX(gDP!BF$6:BF$271,MATCH(totalExpenditure!$A153,gDP!$B$6:$B$271))))</f>
        <v/>
      </c>
      <c r="EP153" s="77" t="str">
        <f>IF(AR153="","",IF(CQ153="","",AR153-AR153+INDEX(gDP!BG$6:BG$271,MATCH(totalExpenditure!$A153,gDP!$B$6:$B$271))))</f>
        <v/>
      </c>
      <c r="EQ153" s="77" t="str">
        <f>IF(AS153="","",IF(CR153="","",AS153-AS153+INDEX(gDP!BH$6:BH$271,MATCH(totalExpenditure!$A153,gDP!$B$6:$B$271))))</f>
        <v/>
      </c>
      <c r="ER153" s="77" t="str">
        <f>IF(AT153="","",IF(CS153="","",AT153-AT153+INDEX(gDP!BI$6:BI$271,MATCH(totalExpenditure!$A153,gDP!$B$6:$B$271))))</f>
        <v/>
      </c>
      <c r="ES153" s="77" t="str">
        <f>IF(AU153="","",IF(CT153="","",AU153-AU153+INDEX(gDP!BJ$6:BJ$271,MATCH(totalExpenditure!$A153,gDP!$B$6:$B$271))))</f>
        <v/>
      </c>
      <c r="ET153" s="77" t="str">
        <f>IF(AV153="","",IF(CU153="","",AV153-AV153+INDEX(gDP!BK$6:BK$271,MATCH(totalExpenditure!$A153,gDP!$B$6:$B$271))))</f>
        <v/>
      </c>
      <c r="EU153" s="77" t="str">
        <f>IF(AW153="","",IF(CV153="","",AW153-AW153+INDEX(gDP!BL$6:BL$271,MATCH(totalExpenditure!$A153,gDP!$B$6:$B$271))))</f>
        <v/>
      </c>
      <c r="EV153" s="77" t="str">
        <f>IF(AX153="","",IF(CW153="","",AX153-AX153+INDEX(gDP!BM$6:BM$271,MATCH(totalExpenditure!$A153,gDP!$B$6:$B$271))))</f>
        <v/>
      </c>
      <c r="EW153" s="77" t="str">
        <f>IF(AY153="","",IF(CX153="","",AY153-AY153+INDEX(gDP!BN$6:BN$271,MATCH(totalExpenditure!$A153,gDP!$B$6:$B$271))))</f>
        <v/>
      </c>
      <c r="EX153" s="77" t="str">
        <f>IF(AZ153="","",IF(CY153="","",AZ153-AZ153+INDEX(gDP!BO$6:BO$271,MATCH(totalExpenditure!$A153,gDP!$B$6:$B$271))))</f>
        <v/>
      </c>
    </row>
    <row r="154" spans="1:154" x14ac:dyDescent="0.35">
      <c r="A154" t="s">
        <v>517</v>
      </c>
      <c r="B154" s="77" t="e">
        <f>IF(INDEX([2]pivotTable!B$3:B$308,MATCH(totalExpenditure!$A154,[2]pivotTable!$A$3:$A$308,0))/100*INDEX(gDP!Q$6:Q$271,MATCH(totalExpenditure!$A154,gDP!$B$6:$B$271))=0,"",INDEX([2]pivotTable!B$3:B$308,MATCH(totalExpenditure!$A154,[2]pivotTable!$A$3:$A$308,0))/100*INDEX(gDP!Q$6:Q$271,MATCH(totalExpenditure!$A154,gDP!$B$6:$B$271)))</f>
        <v>#N/A</v>
      </c>
      <c r="C154" s="77" t="e">
        <f>IF(INDEX([2]pivotTable!C$3:C$308,MATCH(totalExpenditure!$A154,[2]pivotTable!$A$3:$A$308,0))/100*INDEX(gDP!R$6:R$271,MATCH(totalExpenditure!$A154,gDP!$B$6:$B$271))=0,"",INDEX([2]pivotTable!C$3:C$308,MATCH(totalExpenditure!$A154,[2]pivotTable!$A$3:$A$308,0))/100*INDEX(gDP!R$6:R$271,MATCH(totalExpenditure!$A154,gDP!$B$6:$B$271)))</f>
        <v>#N/A</v>
      </c>
      <c r="D154" s="77" t="e">
        <f>IF(INDEX([2]pivotTable!D$3:D$308,MATCH(totalExpenditure!$A154,[2]pivotTable!$A$3:$A$308,0))/100*INDEX(gDP!S$6:S$271,MATCH(totalExpenditure!$A154,gDP!$B$6:$B$271))=0,"",INDEX([2]pivotTable!D$3:D$308,MATCH(totalExpenditure!$A154,[2]pivotTable!$A$3:$A$308,0))/100*INDEX(gDP!S$6:S$271,MATCH(totalExpenditure!$A154,gDP!$B$6:$B$271)))</f>
        <v>#N/A</v>
      </c>
      <c r="E154" s="77" t="e">
        <f>IF(INDEX([2]pivotTable!E$3:E$308,MATCH(totalExpenditure!$A154,[2]pivotTable!$A$3:$A$308,0))/100*INDEX(gDP!T$6:T$271,MATCH(totalExpenditure!$A154,gDP!$B$6:$B$271))=0,"",INDEX([2]pivotTable!E$3:E$308,MATCH(totalExpenditure!$A154,[2]pivotTable!$A$3:$A$308,0))/100*INDEX(gDP!T$6:T$271,MATCH(totalExpenditure!$A154,gDP!$B$6:$B$271)))</f>
        <v>#N/A</v>
      </c>
      <c r="F154" s="77" t="e">
        <f>IF(INDEX([2]pivotTable!F$3:F$308,MATCH(totalExpenditure!$A154,[2]pivotTable!$A$3:$A$308,0))/100*INDEX(gDP!U$6:U$271,MATCH(totalExpenditure!$A154,gDP!$B$6:$B$271))=0,"",INDEX([2]pivotTable!F$3:F$308,MATCH(totalExpenditure!$A154,[2]pivotTable!$A$3:$A$308,0))/100*INDEX(gDP!U$6:U$271,MATCH(totalExpenditure!$A154,gDP!$B$6:$B$271)))</f>
        <v>#N/A</v>
      </c>
      <c r="G154" s="77" t="e">
        <f>IF(INDEX([2]pivotTable!G$3:G$308,MATCH(totalExpenditure!$A154,[2]pivotTable!$A$3:$A$308,0))/100*INDEX(gDP!V$6:V$271,MATCH(totalExpenditure!$A154,gDP!$B$6:$B$271))=0,"",INDEX([2]pivotTable!G$3:G$308,MATCH(totalExpenditure!$A154,[2]pivotTable!$A$3:$A$308,0))/100*INDEX(gDP!V$6:V$271,MATCH(totalExpenditure!$A154,gDP!$B$6:$B$271)))</f>
        <v>#N/A</v>
      </c>
      <c r="H154" s="77" t="e">
        <f>IF(INDEX([2]pivotTable!H$3:H$308,MATCH(totalExpenditure!$A154,[2]pivotTable!$A$3:$A$308,0))/100*INDEX(gDP!W$6:W$271,MATCH(totalExpenditure!$A154,gDP!$B$6:$B$271))=0,"",INDEX([2]pivotTable!H$3:H$308,MATCH(totalExpenditure!$A154,[2]pivotTable!$A$3:$A$308,0))/100*INDEX(gDP!W$6:W$271,MATCH(totalExpenditure!$A154,gDP!$B$6:$B$271)))</f>
        <v>#N/A</v>
      </c>
      <c r="I154" s="77" t="e">
        <f>IF(INDEX([2]pivotTable!I$3:I$308,MATCH(totalExpenditure!$A154,[2]pivotTable!$A$3:$A$308,0))/100*INDEX(gDP!X$6:X$271,MATCH(totalExpenditure!$A154,gDP!$B$6:$B$271))=0,"",INDEX([2]pivotTable!I$3:I$308,MATCH(totalExpenditure!$A154,[2]pivotTable!$A$3:$A$308,0))/100*INDEX(gDP!X$6:X$271,MATCH(totalExpenditure!$A154,gDP!$B$6:$B$271)))</f>
        <v>#N/A</v>
      </c>
      <c r="J154" s="77" t="e">
        <f>IF(INDEX([2]pivotTable!J$3:J$308,MATCH(totalExpenditure!$A154,[2]pivotTable!$A$3:$A$308,0))/100*INDEX(gDP!Y$6:Y$271,MATCH(totalExpenditure!$A154,gDP!$B$6:$B$271))=0,"",INDEX([2]pivotTable!J$3:J$308,MATCH(totalExpenditure!$A154,[2]pivotTable!$A$3:$A$308,0))/100*INDEX(gDP!Y$6:Y$271,MATCH(totalExpenditure!$A154,gDP!$B$6:$B$271)))</f>
        <v>#N/A</v>
      </c>
      <c r="K154" s="77" t="e">
        <f>IF(INDEX([2]pivotTable!K$3:K$308,MATCH(totalExpenditure!$A154,[2]pivotTable!$A$3:$A$308,0))/100*INDEX(gDP!Z$6:Z$271,MATCH(totalExpenditure!$A154,gDP!$B$6:$B$271))=0,"",INDEX([2]pivotTable!K$3:K$308,MATCH(totalExpenditure!$A154,[2]pivotTable!$A$3:$A$308,0))/100*INDEX(gDP!Z$6:Z$271,MATCH(totalExpenditure!$A154,gDP!$B$6:$B$271)))</f>
        <v>#N/A</v>
      </c>
      <c r="L154" s="77" t="e">
        <f>IF(INDEX([2]pivotTable!L$3:L$308,MATCH(totalExpenditure!$A154,[2]pivotTable!$A$3:$A$308,0))/100*INDEX(gDP!AA$6:AA$271,MATCH(totalExpenditure!$A154,gDP!$B$6:$B$271))=0,"",INDEX([2]pivotTable!L$3:L$308,MATCH(totalExpenditure!$A154,[2]pivotTable!$A$3:$A$308,0))/100*INDEX(gDP!AA$6:AA$271,MATCH(totalExpenditure!$A154,gDP!$B$6:$B$271)))</f>
        <v>#N/A</v>
      </c>
      <c r="M154" s="77" t="e">
        <f>IF(INDEX([2]pivotTable!M$3:M$308,MATCH(totalExpenditure!$A154,[2]pivotTable!$A$3:$A$308,0))/100*INDEX(gDP!AB$6:AB$271,MATCH(totalExpenditure!$A154,gDP!$B$6:$B$271))=0,"",INDEX([2]pivotTable!M$3:M$308,MATCH(totalExpenditure!$A154,[2]pivotTable!$A$3:$A$308,0))/100*INDEX(gDP!AB$6:AB$271,MATCH(totalExpenditure!$A154,gDP!$B$6:$B$271)))</f>
        <v>#N/A</v>
      </c>
      <c r="N154" s="77" t="e">
        <f>IF(INDEX([2]pivotTable!N$3:N$308,MATCH(totalExpenditure!$A154,[2]pivotTable!$A$3:$A$308,0))/100*INDEX(gDP!AC$6:AC$271,MATCH(totalExpenditure!$A154,gDP!$B$6:$B$271))=0,"",INDEX([2]pivotTable!N$3:N$308,MATCH(totalExpenditure!$A154,[2]pivotTable!$A$3:$A$308,0))/100*INDEX(gDP!AC$6:AC$271,MATCH(totalExpenditure!$A154,gDP!$B$6:$B$271)))</f>
        <v>#N/A</v>
      </c>
      <c r="O154" s="77" t="e">
        <f>IF(INDEX([2]pivotTable!O$3:O$308,MATCH(totalExpenditure!$A154,[2]pivotTable!$A$3:$A$308,0))/100*INDEX(gDP!AD$6:AD$271,MATCH(totalExpenditure!$A154,gDP!$B$6:$B$271))=0,"",INDEX([2]pivotTable!O$3:O$308,MATCH(totalExpenditure!$A154,[2]pivotTable!$A$3:$A$308,0))/100*INDEX(gDP!AD$6:AD$271,MATCH(totalExpenditure!$A154,gDP!$B$6:$B$271)))</f>
        <v>#N/A</v>
      </c>
      <c r="P154" s="77" t="e">
        <f>IF(INDEX([2]pivotTable!P$3:P$308,MATCH(totalExpenditure!$A154,[2]pivotTable!$A$3:$A$308,0))/100*INDEX(gDP!AE$6:AE$271,MATCH(totalExpenditure!$A154,gDP!$B$6:$B$271))=0,"",INDEX([2]pivotTable!P$3:P$308,MATCH(totalExpenditure!$A154,[2]pivotTable!$A$3:$A$308,0))/100*INDEX(gDP!AE$6:AE$271,MATCH(totalExpenditure!$A154,gDP!$B$6:$B$271)))</f>
        <v>#N/A</v>
      </c>
      <c r="Q154" s="77" t="e">
        <f>IF(INDEX([2]pivotTable!Q$3:Q$308,MATCH(totalExpenditure!$A154,[2]pivotTable!$A$3:$A$308,0))/100*INDEX(gDP!AF$6:AF$271,MATCH(totalExpenditure!$A154,gDP!$B$6:$B$271))=0,"",INDEX([2]pivotTable!Q$3:Q$308,MATCH(totalExpenditure!$A154,[2]pivotTable!$A$3:$A$308,0))/100*INDEX(gDP!AF$6:AF$271,MATCH(totalExpenditure!$A154,gDP!$B$6:$B$271)))</f>
        <v>#N/A</v>
      </c>
      <c r="R154" s="77" t="e">
        <f>IF(INDEX([2]pivotTable!R$3:R$308,MATCH(totalExpenditure!$A154,[2]pivotTable!$A$3:$A$308,0))/100*INDEX(gDP!AG$6:AG$271,MATCH(totalExpenditure!$A154,gDP!$B$6:$B$271))=0,"",INDEX([2]pivotTable!R$3:R$308,MATCH(totalExpenditure!$A154,[2]pivotTable!$A$3:$A$308,0))/100*INDEX(gDP!AG$6:AG$271,MATCH(totalExpenditure!$A154,gDP!$B$6:$B$271)))</f>
        <v>#N/A</v>
      </c>
      <c r="S154" s="77" t="e">
        <f>IF(INDEX([2]pivotTable!S$3:S$308,MATCH(totalExpenditure!$A154,[2]pivotTable!$A$3:$A$308,0))/100*INDEX(gDP!AH$6:AH$271,MATCH(totalExpenditure!$A154,gDP!$B$6:$B$271))=0,"",INDEX([2]pivotTable!S$3:S$308,MATCH(totalExpenditure!$A154,[2]pivotTable!$A$3:$A$308,0))/100*INDEX(gDP!AH$6:AH$271,MATCH(totalExpenditure!$A154,gDP!$B$6:$B$271)))</f>
        <v>#N/A</v>
      </c>
      <c r="T154" s="77" t="e">
        <f>IF(INDEX([2]pivotTable!T$3:T$308,MATCH(totalExpenditure!$A154,[2]pivotTable!$A$3:$A$308,0))/100*INDEX(gDP!AI$6:AI$271,MATCH(totalExpenditure!$A154,gDP!$B$6:$B$271))=0,"",INDEX([2]pivotTable!T$3:T$308,MATCH(totalExpenditure!$A154,[2]pivotTable!$A$3:$A$308,0))/100*INDEX(gDP!AI$6:AI$271,MATCH(totalExpenditure!$A154,gDP!$B$6:$B$271)))</f>
        <v>#N/A</v>
      </c>
      <c r="U154" s="77" t="e">
        <f>IF(INDEX([2]pivotTable!U$3:U$308,MATCH(totalExpenditure!$A154,[2]pivotTable!$A$3:$A$308,0))/100*INDEX(gDP!AJ$6:AJ$271,MATCH(totalExpenditure!$A154,gDP!$B$6:$B$271))=0,"",INDEX([2]pivotTable!U$3:U$308,MATCH(totalExpenditure!$A154,[2]pivotTable!$A$3:$A$308,0))/100*INDEX(gDP!AJ$6:AJ$271,MATCH(totalExpenditure!$A154,gDP!$B$6:$B$271)))</f>
        <v>#N/A</v>
      </c>
      <c r="V154" s="77" t="e">
        <f>IF(INDEX([2]pivotTable!V$3:V$308,MATCH(totalExpenditure!$A154,[2]pivotTable!$A$3:$A$308,0))/100*INDEX(gDP!AK$6:AK$271,MATCH(totalExpenditure!$A154,gDP!$B$6:$B$271))=0,"",INDEX([2]pivotTable!V$3:V$308,MATCH(totalExpenditure!$A154,[2]pivotTable!$A$3:$A$308,0))/100*INDEX(gDP!AK$6:AK$271,MATCH(totalExpenditure!$A154,gDP!$B$6:$B$271)))</f>
        <v>#N/A</v>
      </c>
      <c r="W154" s="77" t="e">
        <f>IF(INDEX([2]pivotTable!W$3:W$308,MATCH(totalExpenditure!$A154,[2]pivotTable!$A$3:$A$308,0))/100*INDEX(gDP!AL$6:AL$271,MATCH(totalExpenditure!$A154,gDP!$B$6:$B$271))=0,"",INDEX([2]pivotTable!W$3:W$308,MATCH(totalExpenditure!$A154,[2]pivotTable!$A$3:$A$308,0))/100*INDEX(gDP!AL$6:AL$271,MATCH(totalExpenditure!$A154,gDP!$B$6:$B$271)))</f>
        <v>#N/A</v>
      </c>
      <c r="X154" s="77" t="e">
        <f>IF(INDEX([2]pivotTable!X$3:X$308,MATCH(totalExpenditure!$A154,[2]pivotTable!$A$3:$A$308,0))/100*INDEX(gDP!AM$6:AM$271,MATCH(totalExpenditure!$A154,gDP!$B$6:$B$271))=0,"",INDEX([2]pivotTable!X$3:X$308,MATCH(totalExpenditure!$A154,[2]pivotTable!$A$3:$A$308,0))/100*INDEX(gDP!AM$6:AM$271,MATCH(totalExpenditure!$A154,gDP!$B$6:$B$271)))</f>
        <v>#N/A</v>
      </c>
      <c r="Y154" s="77" t="e">
        <f>IF(INDEX([2]pivotTable!Y$3:Y$308,MATCH(totalExpenditure!$A154,[2]pivotTable!$A$3:$A$308,0))/100*INDEX(gDP!AN$6:AN$271,MATCH(totalExpenditure!$A154,gDP!$B$6:$B$271))=0,"",INDEX([2]pivotTable!Y$3:Y$308,MATCH(totalExpenditure!$A154,[2]pivotTable!$A$3:$A$308,0))/100*INDEX(gDP!AN$6:AN$271,MATCH(totalExpenditure!$A154,gDP!$B$6:$B$271)))</f>
        <v>#N/A</v>
      </c>
      <c r="Z154" s="77" t="e">
        <f>IF(INDEX([2]pivotTable!Z$3:Z$308,MATCH(totalExpenditure!$A154,[2]pivotTable!$A$3:$A$308,0))/100*INDEX(gDP!AO$6:AO$271,MATCH(totalExpenditure!$A154,gDP!$B$6:$B$271))=0,"",INDEX([2]pivotTable!Z$3:Z$308,MATCH(totalExpenditure!$A154,[2]pivotTable!$A$3:$A$308,0))/100*INDEX(gDP!AO$6:AO$271,MATCH(totalExpenditure!$A154,gDP!$B$6:$B$271)))</f>
        <v>#N/A</v>
      </c>
      <c r="AA154" s="77" t="e">
        <f>IF(INDEX([2]pivotTable!AA$3:AA$308,MATCH(totalExpenditure!$A154,[2]pivotTable!$A$3:$A$308,0))/100*INDEX(gDP!AP$6:AP$271,MATCH(totalExpenditure!$A154,gDP!$B$6:$B$271))=0,"",INDEX([2]pivotTable!AA$3:AA$308,MATCH(totalExpenditure!$A154,[2]pivotTable!$A$3:$A$308,0))/100*INDEX(gDP!AP$6:AP$271,MATCH(totalExpenditure!$A154,gDP!$B$6:$B$271)))</f>
        <v>#N/A</v>
      </c>
      <c r="AB154" s="77" t="e">
        <f>IF(INDEX([2]pivotTable!AB$3:AB$308,MATCH(totalExpenditure!$A154,[2]pivotTable!$A$3:$A$308,0))/100*INDEX(gDP!AQ$6:AQ$271,MATCH(totalExpenditure!$A154,gDP!$B$6:$B$271))=0,"",INDEX([2]pivotTable!AB$3:AB$308,MATCH(totalExpenditure!$A154,[2]pivotTable!$A$3:$A$308,0))/100*INDEX(gDP!AQ$6:AQ$271,MATCH(totalExpenditure!$A154,gDP!$B$6:$B$271)))</f>
        <v>#N/A</v>
      </c>
      <c r="AC154" s="77" t="e">
        <f>IF(INDEX([2]pivotTable!AC$3:AC$308,MATCH(totalExpenditure!$A154,[2]pivotTable!$A$3:$A$308,0))/100*INDEX(gDP!AR$6:AR$271,MATCH(totalExpenditure!$A154,gDP!$B$6:$B$271))=0,"",INDEX([2]pivotTable!AC$3:AC$308,MATCH(totalExpenditure!$A154,[2]pivotTable!$A$3:$A$308,0))/100*INDEX(gDP!AR$6:AR$271,MATCH(totalExpenditure!$A154,gDP!$B$6:$B$271)))</f>
        <v>#N/A</v>
      </c>
      <c r="AD154" s="77" t="e">
        <f>IF(INDEX([2]pivotTable!AD$3:AD$308,MATCH(totalExpenditure!$A154,[2]pivotTable!$A$3:$A$308,0))/100*INDEX(gDP!AS$6:AS$271,MATCH(totalExpenditure!$A154,gDP!$B$6:$B$271))=0,"",INDEX([2]pivotTable!AD$3:AD$308,MATCH(totalExpenditure!$A154,[2]pivotTable!$A$3:$A$308,0))/100*INDEX(gDP!AS$6:AS$271,MATCH(totalExpenditure!$A154,gDP!$B$6:$B$271)))</f>
        <v>#N/A</v>
      </c>
      <c r="AE154" s="77" t="e">
        <f>IF(INDEX([2]pivotTable!AE$3:AE$308,MATCH(totalExpenditure!$A154,[2]pivotTable!$A$3:$A$308,0))/100*INDEX(gDP!AT$6:AT$271,MATCH(totalExpenditure!$A154,gDP!$B$6:$B$271))=0,"",INDEX([2]pivotTable!AE$3:AE$308,MATCH(totalExpenditure!$A154,[2]pivotTable!$A$3:$A$308,0))/100*INDEX(gDP!AT$6:AT$271,MATCH(totalExpenditure!$A154,gDP!$B$6:$B$271)))</f>
        <v>#N/A</v>
      </c>
      <c r="AF154" s="77" t="e">
        <f>IF(INDEX([2]pivotTable!AF$3:AF$308,MATCH(totalExpenditure!$A154,[2]pivotTable!$A$3:$A$308,0))/100*INDEX(gDP!AU$6:AU$271,MATCH(totalExpenditure!$A154,gDP!$B$6:$B$271))=0,"",INDEX([2]pivotTable!AF$3:AF$308,MATCH(totalExpenditure!$A154,[2]pivotTable!$A$3:$A$308,0))/100*INDEX(gDP!AU$6:AU$271,MATCH(totalExpenditure!$A154,gDP!$B$6:$B$271)))</f>
        <v>#N/A</v>
      </c>
      <c r="AG154" s="77" t="e">
        <f>IF(INDEX([2]pivotTable!AG$3:AG$308,MATCH(totalExpenditure!$A154,[2]pivotTable!$A$3:$A$308,0))/100*INDEX(gDP!AV$6:AV$271,MATCH(totalExpenditure!$A154,gDP!$B$6:$B$271))=0,"",INDEX([2]pivotTable!AG$3:AG$308,MATCH(totalExpenditure!$A154,[2]pivotTable!$A$3:$A$308,0))/100*INDEX(gDP!AV$6:AV$271,MATCH(totalExpenditure!$A154,gDP!$B$6:$B$271)))</f>
        <v>#N/A</v>
      </c>
      <c r="AH154" s="77" t="e">
        <f>IF(INDEX([2]pivotTable!AH$3:AH$308,MATCH(totalExpenditure!$A154,[2]pivotTable!$A$3:$A$308,0))/100*INDEX(gDP!AW$6:AW$271,MATCH(totalExpenditure!$A154,gDP!$B$6:$B$271))=0,"",INDEX([2]pivotTable!AH$3:AH$308,MATCH(totalExpenditure!$A154,[2]pivotTable!$A$3:$A$308,0))/100*INDEX(gDP!AW$6:AW$271,MATCH(totalExpenditure!$A154,gDP!$B$6:$B$271)))</f>
        <v>#N/A</v>
      </c>
      <c r="AI154" s="77" t="e">
        <f>IF(INDEX([2]pivotTable!AI$3:AI$308,MATCH(totalExpenditure!$A154,[2]pivotTable!$A$3:$A$308,0))/100*INDEX(gDP!AX$6:AX$271,MATCH(totalExpenditure!$A154,gDP!$B$6:$B$271))=0,"",INDEX([2]pivotTable!AI$3:AI$308,MATCH(totalExpenditure!$A154,[2]pivotTable!$A$3:$A$308,0))/100*INDEX(gDP!AX$6:AX$271,MATCH(totalExpenditure!$A154,gDP!$B$6:$B$271)))</f>
        <v>#N/A</v>
      </c>
      <c r="AJ154" s="77" t="e">
        <f>IF(INDEX([2]pivotTable!AJ$3:AJ$308,MATCH(totalExpenditure!$A154,[2]pivotTable!$A$3:$A$308,0))/100*INDEX(gDP!AY$6:AY$271,MATCH(totalExpenditure!$A154,gDP!$B$6:$B$271))=0,"",INDEX([2]pivotTable!AJ$3:AJ$308,MATCH(totalExpenditure!$A154,[2]pivotTable!$A$3:$A$308,0))/100*INDEX(gDP!AY$6:AY$271,MATCH(totalExpenditure!$A154,gDP!$B$6:$B$271)))</f>
        <v>#N/A</v>
      </c>
      <c r="AK154" s="77" t="e">
        <f>IF(INDEX([2]pivotTable!AK$3:AK$308,MATCH(totalExpenditure!$A154,[2]pivotTable!$A$3:$A$308,0))/100*INDEX(gDP!AZ$6:AZ$271,MATCH(totalExpenditure!$A154,gDP!$B$6:$B$271))=0,"",INDEX([2]pivotTable!AK$3:AK$308,MATCH(totalExpenditure!$A154,[2]pivotTable!$A$3:$A$308,0))/100*INDEX(gDP!AZ$6:AZ$271,MATCH(totalExpenditure!$A154,gDP!$B$6:$B$271)))</f>
        <v>#N/A</v>
      </c>
      <c r="AL154" s="77" t="e">
        <f>IF(INDEX([2]pivotTable!AL$3:AL$308,MATCH(totalExpenditure!$A154,[2]pivotTable!$A$3:$A$308,0))/100*INDEX(gDP!BA$6:BA$271,MATCH(totalExpenditure!$A154,gDP!$B$6:$B$271))=0,"",INDEX([2]pivotTable!AL$3:AL$308,MATCH(totalExpenditure!$A154,[2]pivotTable!$A$3:$A$308,0))/100*INDEX(gDP!BA$6:BA$271,MATCH(totalExpenditure!$A154,gDP!$B$6:$B$271)))</f>
        <v>#N/A</v>
      </c>
      <c r="AM154" s="77" t="e">
        <f>IF(INDEX([2]pivotTable!AM$3:AM$308,MATCH(totalExpenditure!$A154,[2]pivotTable!$A$3:$A$308,0))/100*INDEX(gDP!BB$6:BB$271,MATCH(totalExpenditure!$A154,gDP!$B$6:$B$271))=0,"",INDEX([2]pivotTable!AM$3:AM$308,MATCH(totalExpenditure!$A154,[2]pivotTable!$A$3:$A$308,0))/100*INDEX(gDP!BB$6:BB$271,MATCH(totalExpenditure!$A154,gDP!$B$6:$B$271)))</f>
        <v>#N/A</v>
      </c>
      <c r="AN154" s="77" t="e">
        <f>IF(INDEX([2]pivotTable!AN$3:AN$308,MATCH(totalExpenditure!$A154,[2]pivotTable!$A$3:$A$308,0))/100*INDEX(gDP!BC$6:BC$271,MATCH(totalExpenditure!$A154,gDP!$B$6:$B$271))=0,"",INDEX([2]pivotTable!AN$3:AN$308,MATCH(totalExpenditure!$A154,[2]pivotTable!$A$3:$A$308,0))/100*INDEX(gDP!BC$6:BC$271,MATCH(totalExpenditure!$A154,gDP!$B$6:$B$271)))</f>
        <v>#N/A</v>
      </c>
      <c r="AO154" s="77" t="e">
        <f>IF(INDEX([2]pivotTable!AO$3:AO$308,MATCH(totalExpenditure!$A154,[2]pivotTable!$A$3:$A$308,0))/100*INDEX(gDP!BD$6:BD$271,MATCH(totalExpenditure!$A154,gDP!$B$6:$B$271))=0,"",INDEX([2]pivotTable!AO$3:AO$308,MATCH(totalExpenditure!$A154,[2]pivotTable!$A$3:$A$308,0))/100*INDEX(gDP!BD$6:BD$271,MATCH(totalExpenditure!$A154,gDP!$B$6:$B$271)))</f>
        <v>#N/A</v>
      </c>
      <c r="AP154" s="77" t="e">
        <f>IF(INDEX([2]pivotTable!AP$3:AP$308,MATCH(totalExpenditure!$A154,[2]pivotTable!$A$3:$A$308,0))/100*INDEX(gDP!BE$6:BE$271,MATCH(totalExpenditure!$A154,gDP!$B$6:$B$271))=0,"",INDEX([2]pivotTable!AP$3:AP$308,MATCH(totalExpenditure!$A154,[2]pivotTable!$A$3:$A$308,0))/100*INDEX(gDP!BE$6:BE$271,MATCH(totalExpenditure!$A154,gDP!$B$6:$B$271)))</f>
        <v>#N/A</v>
      </c>
      <c r="AQ154" s="77" t="e">
        <f>IF(INDEX([2]pivotTable!AQ$3:AQ$308,MATCH(totalExpenditure!$A154,[2]pivotTable!$A$3:$A$308,0))/100*INDEX(gDP!BF$6:BF$271,MATCH(totalExpenditure!$A154,gDP!$B$6:$B$271))=0,"",INDEX([2]pivotTable!AQ$3:AQ$308,MATCH(totalExpenditure!$A154,[2]pivotTable!$A$3:$A$308,0))/100*INDEX(gDP!BF$6:BF$271,MATCH(totalExpenditure!$A154,gDP!$B$6:$B$271)))</f>
        <v>#N/A</v>
      </c>
      <c r="AR154" s="77" t="e">
        <f>IF(INDEX([2]pivotTable!AR$3:AR$308,MATCH(totalExpenditure!$A154,[2]pivotTable!$A$3:$A$308,0))/100*INDEX(gDP!BG$6:BG$271,MATCH(totalExpenditure!$A154,gDP!$B$6:$B$271))=0,"",INDEX([2]pivotTable!AR$3:AR$308,MATCH(totalExpenditure!$A154,[2]pivotTable!$A$3:$A$308,0))/100*INDEX(gDP!BG$6:BG$271,MATCH(totalExpenditure!$A154,gDP!$B$6:$B$271)))</f>
        <v>#N/A</v>
      </c>
      <c r="AS154" s="77" t="e">
        <f>IF(INDEX([2]pivotTable!AS$3:AS$308,MATCH(totalExpenditure!$A154,[2]pivotTable!$A$3:$A$308,0))/100*INDEX(gDP!BH$6:BH$271,MATCH(totalExpenditure!$A154,gDP!$B$6:$B$271))=0,"",INDEX([2]pivotTable!AS$3:AS$308,MATCH(totalExpenditure!$A154,[2]pivotTable!$A$3:$A$308,0))/100*INDEX(gDP!BH$6:BH$271,MATCH(totalExpenditure!$A154,gDP!$B$6:$B$271)))</f>
        <v>#N/A</v>
      </c>
      <c r="AT154" s="77" t="e">
        <f>IF(INDEX([2]pivotTable!AT$3:AT$308,MATCH(totalExpenditure!$A154,[2]pivotTable!$A$3:$A$308,0))/100*INDEX(gDP!BI$6:BI$271,MATCH(totalExpenditure!$A154,gDP!$B$6:$B$271))=0,"",INDEX([2]pivotTable!AT$3:AT$308,MATCH(totalExpenditure!$A154,[2]pivotTable!$A$3:$A$308,0))/100*INDEX(gDP!BI$6:BI$271,MATCH(totalExpenditure!$A154,gDP!$B$6:$B$271)))</f>
        <v>#N/A</v>
      </c>
      <c r="AU154" s="77" t="e">
        <f>IF(INDEX([2]pivotTable!AU$3:AU$308,MATCH(totalExpenditure!$A154,[2]pivotTable!$A$3:$A$308,0))/100*INDEX(gDP!BJ$6:BJ$271,MATCH(totalExpenditure!$A154,gDP!$B$6:$B$271))=0,"",INDEX([2]pivotTable!AU$3:AU$308,MATCH(totalExpenditure!$A154,[2]pivotTable!$A$3:$A$308,0))/100*INDEX(gDP!BJ$6:BJ$271,MATCH(totalExpenditure!$A154,gDP!$B$6:$B$271)))</f>
        <v>#N/A</v>
      </c>
      <c r="AV154" s="77" t="e">
        <f>IF(INDEX([2]pivotTable!AV$3:AV$308,MATCH(totalExpenditure!$A154,[2]pivotTable!$A$3:$A$308,0))/100*INDEX(gDP!BK$6:BK$271,MATCH(totalExpenditure!$A154,gDP!$B$6:$B$271))=0,"",INDEX([2]pivotTable!AV$3:AV$308,MATCH(totalExpenditure!$A154,[2]pivotTable!$A$3:$A$308,0))/100*INDEX(gDP!BK$6:BK$271,MATCH(totalExpenditure!$A154,gDP!$B$6:$B$271)))</f>
        <v>#N/A</v>
      </c>
      <c r="AW154" s="77" t="e">
        <f>IF(INDEX([2]pivotTable!AW$3:AW$308,MATCH(totalExpenditure!$A154,[2]pivotTable!$A$3:$A$308,0))/100*INDEX(gDP!BL$6:BL$271,MATCH(totalExpenditure!$A154,gDP!$B$6:$B$271))=0,"",INDEX([2]pivotTable!AW$3:AW$308,MATCH(totalExpenditure!$A154,[2]pivotTable!$A$3:$A$308,0))/100*INDEX(gDP!BL$6:BL$271,MATCH(totalExpenditure!$A154,gDP!$B$6:$B$271)))</f>
        <v>#N/A</v>
      </c>
      <c r="AX154" s="77" t="e">
        <f>IF(INDEX([2]pivotTable!AX$3:AX$308,MATCH(totalExpenditure!$A154,[2]pivotTable!$A$3:$A$308,0))/100*INDEX(gDP!BM$6:BM$271,MATCH(totalExpenditure!$A154,gDP!$B$6:$B$271))=0,"",INDEX([2]pivotTable!AX$3:AX$308,MATCH(totalExpenditure!$A154,[2]pivotTable!$A$3:$A$308,0))/100*INDEX(gDP!BM$6:BM$271,MATCH(totalExpenditure!$A154,gDP!$B$6:$B$271)))</f>
        <v>#N/A</v>
      </c>
      <c r="AY154" s="77" t="e">
        <f>IF(INDEX([2]pivotTable!AY$3:AY$308,MATCH(totalExpenditure!$A154,[2]pivotTable!$A$3:$A$308,0))/100*INDEX(gDP!BN$6:BN$271,MATCH(totalExpenditure!$A154,gDP!$B$6:$B$271))=0,"",INDEX([2]pivotTable!AY$3:AY$308,MATCH(totalExpenditure!$A154,[2]pivotTable!$A$3:$A$308,0))/100*INDEX(gDP!BN$6:BN$271,MATCH(totalExpenditure!$A154,gDP!$B$6:$B$271)))</f>
        <v>#N/A</v>
      </c>
      <c r="AZ154" s="77" t="e">
        <f>IF(INDEX([2]pivotTable!AZ$3:AZ$308,MATCH(totalExpenditure!$A154,[2]pivotTable!$A$3:$A$308,0))/100*INDEX(gDP!BO$6:BO$271,MATCH(totalExpenditure!$A154,gDP!$B$6:$B$271))=0,"",INDEX([2]pivotTable!AZ$3:AZ$308,MATCH(totalExpenditure!$A154,[2]pivotTable!$A$3:$A$308,0))/100*INDEX(gDP!BO$6:BO$271,MATCH(totalExpenditure!$A154,gDP!$B$6:$B$271)))</f>
        <v>#N/A</v>
      </c>
      <c r="BA154" s="77" t="e">
        <f>IF(INDEX([2]pivotTable!B$310:B$615,MATCH(totalExpenditure!$A154,[2]pivotTable!$A$310:$A$615,0))/100*INDEX(gDP!Q$6:Q$271,MATCH(totalExpenditure!$A154,gDP!$B$6:$B$271))=0,"",INDEX([2]pivotTable!B$310:B$615,MATCH(totalExpenditure!$A154,[2]pivotTable!$A$310:$A$615,0))/100*INDEX(gDP!Q$6:Q$271,MATCH(totalExpenditure!$A154,gDP!$B$6:$B$271)))</f>
        <v>#N/A</v>
      </c>
      <c r="BB154" s="77" t="e">
        <f>IF(INDEX([2]pivotTable!C$310:C$615,MATCH(totalExpenditure!$A154,[2]pivotTable!$A$310:$A$615,0))/100*INDEX(gDP!R$6:R$271,MATCH(totalExpenditure!$A154,gDP!$B$6:$B$271))=0,"",INDEX([2]pivotTable!C$310:C$615,MATCH(totalExpenditure!$A154,[2]pivotTable!$A$310:$A$615,0))/100*INDEX(gDP!R$6:R$271,MATCH(totalExpenditure!$A154,gDP!$B$6:$B$271)))</f>
        <v>#N/A</v>
      </c>
      <c r="BC154" s="77" t="e">
        <f>IF(INDEX([2]pivotTable!D$310:D$615,MATCH(totalExpenditure!$A154,[2]pivotTable!$A$310:$A$615,0))/100*INDEX(gDP!S$6:S$271,MATCH(totalExpenditure!$A154,gDP!$B$6:$B$271))=0,"",INDEX([2]pivotTable!D$310:D$615,MATCH(totalExpenditure!$A154,[2]pivotTable!$A$310:$A$615,0))/100*INDEX(gDP!S$6:S$271,MATCH(totalExpenditure!$A154,gDP!$B$6:$B$271)))</f>
        <v>#N/A</v>
      </c>
      <c r="BD154" s="77" t="e">
        <f>IF(INDEX([2]pivotTable!E$310:E$615,MATCH(totalExpenditure!$A154,[2]pivotTable!$A$310:$A$615,0))/100*INDEX(gDP!T$6:T$271,MATCH(totalExpenditure!$A154,gDP!$B$6:$B$271))=0,"",INDEX([2]pivotTable!E$310:E$615,MATCH(totalExpenditure!$A154,[2]pivotTable!$A$310:$A$615,0))/100*INDEX(gDP!T$6:T$271,MATCH(totalExpenditure!$A154,gDP!$B$6:$B$271)))</f>
        <v>#N/A</v>
      </c>
      <c r="BE154" s="77" t="e">
        <f>IF(INDEX([2]pivotTable!F$310:F$615,MATCH(totalExpenditure!$A154,[2]pivotTable!$A$310:$A$615,0))/100*INDEX(gDP!U$6:U$271,MATCH(totalExpenditure!$A154,gDP!$B$6:$B$271))=0,"",INDEX([2]pivotTable!F$310:F$615,MATCH(totalExpenditure!$A154,[2]pivotTable!$A$310:$A$615,0))/100*INDEX(gDP!U$6:U$271,MATCH(totalExpenditure!$A154,gDP!$B$6:$B$271)))</f>
        <v>#N/A</v>
      </c>
      <c r="BF154" s="77" t="e">
        <f>IF(INDEX([2]pivotTable!G$310:G$615,MATCH(totalExpenditure!$A154,[2]pivotTable!$A$310:$A$615,0))/100*INDEX(gDP!V$6:V$271,MATCH(totalExpenditure!$A154,gDP!$B$6:$B$271))=0,"",INDEX([2]pivotTable!G$310:G$615,MATCH(totalExpenditure!$A154,[2]pivotTable!$A$310:$A$615,0))/100*INDEX(gDP!V$6:V$271,MATCH(totalExpenditure!$A154,gDP!$B$6:$B$271)))</f>
        <v>#N/A</v>
      </c>
      <c r="BG154" s="77" t="e">
        <f>IF(INDEX([2]pivotTable!H$310:H$615,MATCH(totalExpenditure!$A154,[2]pivotTable!$A$310:$A$615,0))/100*INDEX(gDP!W$6:W$271,MATCH(totalExpenditure!$A154,gDP!$B$6:$B$271))=0,"",INDEX([2]pivotTable!H$310:H$615,MATCH(totalExpenditure!$A154,[2]pivotTable!$A$310:$A$615,0))/100*INDEX(gDP!W$6:W$271,MATCH(totalExpenditure!$A154,gDP!$B$6:$B$271)))</f>
        <v>#N/A</v>
      </c>
      <c r="BH154" s="77" t="e">
        <f>IF(INDEX([2]pivotTable!I$310:I$615,MATCH(totalExpenditure!$A154,[2]pivotTable!$A$310:$A$615,0))/100*INDEX(gDP!X$6:X$271,MATCH(totalExpenditure!$A154,gDP!$B$6:$B$271))=0,"",INDEX([2]pivotTable!I$310:I$615,MATCH(totalExpenditure!$A154,[2]pivotTable!$A$310:$A$615,0))/100*INDEX(gDP!X$6:X$271,MATCH(totalExpenditure!$A154,gDP!$B$6:$B$271)))</f>
        <v>#N/A</v>
      </c>
      <c r="BI154" s="77" t="e">
        <f>IF(INDEX([2]pivotTable!J$310:J$615,MATCH(totalExpenditure!$A154,[2]pivotTable!$A$310:$A$615,0))/100*INDEX(gDP!Y$6:Y$271,MATCH(totalExpenditure!$A154,gDP!$B$6:$B$271))=0,"",INDEX([2]pivotTable!J$310:J$615,MATCH(totalExpenditure!$A154,[2]pivotTable!$A$310:$A$615,0))/100*INDEX(gDP!Y$6:Y$271,MATCH(totalExpenditure!$A154,gDP!$B$6:$B$271)))</f>
        <v>#N/A</v>
      </c>
      <c r="BJ154" s="77" t="e">
        <f>IF(INDEX([2]pivotTable!K$310:K$615,MATCH(totalExpenditure!$A154,[2]pivotTable!$A$310:$A$615,0))/100*INDEX(gDP!Z$6:Z$271,MATCH(totalExpenditure!$A154,gDP!$B$6:$B$271))=0,"",INDEX([2]pivotTable!K$310:K$615,MATCH(totalExpenditure!$A154,[2]pivotTable!$A$310:$A$615,0))/100*INDEX(gDP!Z$6:Z$271,MATCH(totalExpenditure!$A154,gDP!$B$6:$B$271)))</f>
        <v>#N/A</v>
      </c>
      <c r="BK154" s="77" t="e">
        <f>IF(INDEX([2]pivotTable!L$310:L$615,MATCH(totalExpenditure!$A154,[2]pivotTable!$A$310:$A$615,0))/100*INDEX(gDP!AA$6:AA$271,MATCH(totalExpenditure!$A154,gDP!$B$6:$B$271))=0,"",INDEX([2]pivotTable!L$310:L$615,MATCH(totalExpenditure!$A154,[2]pivotTable!$A$310:$A$615,0))/100*INDEX(gDP!AA$6:AA$271,MATCH(totalExpenditure!$A154,gDP!$B$6:$B$271)))</f>
        <v>#N/A</v>
      </c>
      <c r="BL154" s="77" t="e">
        <f>IF(INDEX([2]pivotTable!M$310:M$615,MATCH(totalExpenditure!$A154,[2]pivotTable!$A$310:$A$615,0))/100*INDEX(gDP!AB$6:AB$271,MATCH(totalExpenditure!$A154,gDP!$B$6:$B$271))=0,"",INDEX([2]pivotTable!M$310:M$615,MATCH(totalExpenditure!$A154,[2]pivotTable!$A$310:$A$615,0))/100*INDEX(gDP!AB$6:AB$271,MATCH(totalExpenditure!$A154,gDP!$B$6:$B$271)))</f>
        <v>#N/A</v>
      </c>
      <c r="BM154" s="77" t="e">
        <f>IF(INDEX([2]pivotTable!N$310:N$615,MATCH(totalExpenditure!$A154,[2]pivotTable!$A$310:$A$615,0))/100*INDEX(gDP!AC$6:AC$271,MATCH(totalExpenditure!$A154,gDP!$B$6:$B$271))=0,"",INDEX([2]pivotTable!N$310:N$615,MATCH(totalExpenditure!$A154,[2]pivotTable!$A$310:$A$615,0))/100*INDEX(gDP!AC$6:AC$271,MATCH(totalExpenditure!$A154,gDP!$B$6:$B$271)))</f>
        <v>#N/A</v>
      </c>
      <c r="BN154" s="77" t="e">
        <f>IF(INDEX([2]pivotTable!O$310:O$615,MATCH(totalExpenditure!$A154,[2]pivotTable!$A$310:$A$615,0))/100*INDEX(gDP!AD$6:AD$271,MATCH(totalExpenditure!$A154,gDP!$B$6:$B$271))=0,"",INDEX([2]pivotTable!O$310:O$615,MATCH(totalExpenditure!$A154,[2]pivotTable!$A$310:$A$615,0))/100*INDEX(gDP!AD$6:AD$271,MATCH(totalExpenditure!$A154,gDP!$B$6:$B$271)))</f>
        <v>#N/A</v>
      </c>
      <c r="BO154" s="77" t="e">
        <f>IF(INDEX([2]pivotTable!P$310:P$615,MATCH(totalExpenditure!$A154,[2]pivotTable!$A$310:$A$615,0))/100*INDEX(gDP!AE$6:AE$271,MATCH(totalExpenditure!$A154,gDP!$B$6:$B$271))=0,"",INDEX([2]pivotTable!P$310:P$615,MATCH(totalExpenditure!$A154,[2]pivotTable!$A$310:$A$615,0))/100*INDEX(gDP!AE$6:AE$271,MATCH(totalExpenditure!$A154,gDP!$B$6:$B$271)))</f>
        <v>#N/A</v>
      </c>
      <c r="BP154" s="77" t="e">
        <f>IF(INDEX([2]pivotTable!Q$310:Q$615,MATCH(totalExpenditure!$A154,[2]pivotTable!$A$310:$A$615,0))/100*INDEX(gDP!AF$6:AF$271,MATCH(totalExpenditure!$A154,gDP!$B$6:$B$271))=0,"",INDEX([2]pivotTable!Q$310:Q$615,MATCH(totalExpenditure!$A154,[2]pivotTable!$A$310:$A$615,0))/100*INDEX(gDP!AF$6:AF$271,MATCH(totalExpenditure!$A154,gDP!$B$6:$B$271)))</f>
        <v>#N/A</v>
      </c>
      <c r="BQ154" s="77" t="e">
        <f>IF(INDEX([2]pivotTable!R$310:R$615,MATCH(totalExpenditure!$A154,[2]pivotTable!$A$310:$A$615,0))/100*INDEX(gDP!AG$6:AG$271,MATCH(totalExpenditure!$A154,gDP!$B$6:$B$271))=0,"",INDEX([2]pivotTable!R$310:R$615,MATCH(totalExpenditure!$A154,[2]pivotTable!$A$310:$A$615,0))/100*INDEX(gDP!AG$6:AG$271,MATCH(totalExpenditure!$A154,gDP!$B$6:$B$271)))</f>
        <v>#N/A</v>
      </c>
      <c r="BR154" s="77" t="e">
        <f>IF(INDEX([2]pivotTable!S$310:S$615,MATCH(totalExpenditure!$A154,[2]pivotTable!$A$310:$A$615,0))/100*INDEX(gDP!AH$6:AH$271,MATCH(totalExpenditure!$A154,gDP!$B$6:$B$271))=0,"",INDEX([2]pivotTable!S$310:S$615,MATCH(totalExpenditure!$A154,[2]pivotTable!$A$310:$A$615,0))/100*INDEX(gDP!AH$6:AH$271,MATCH(totalExpenditure!$A154,gDP!$B$6:$B$271)))</f>
        <v>#N/A</v>
      </c>
      <c r="BS154" s="77" t="e">
        <f>IF(INDEX([2]pivotTable!T$310:T$615,MATCH(totalExpenditure!$A154,[2]pivotTable!$A$310:$A$615,0))/100*INDEX(gDP!AI$6:AI$271,MATCH(totalExpenditure!$A154,gDP!$B$6:$B$271))=0,"",INDEX([2]pivotTable!T$310:T$615,MATCH(totalExpenditure!$A154,[2]pivotTable!$A$310:$A$615,0))/100*INDEX(gDP!AI$6:AI$271,MATCH(totalExpenditure!$A154,gDP!$B$6:$B$271)))</f>
        <v>#N/A</v>
      </c>
      <c r="BT154" s="77" t="e">
        <f>IF(INDEX([2]pivotTable!U$310:U$615,MATCH(totalExpenditure!$A154,[2]pivotTable!$A$310:$A$615,0))/100*INDEX(gDP!AJ$6:AJ$271,MATCH(totalExpenditure!$A154,gDP!$B$6:$B$271))=0,"",INDEX([2]pivotTable!U$310:U$615,MATCH(totalExpenditure!$A154,[2]pivotTable!$A$310:$A$615,0))/100*INDEX(gDP!AJ$6:AJ$271,MATCH(totalExpenditure!$A154,gDP!$B$6:$B$271)))</f>
        <v>#N/A</v>
      </c>
      <c r="BU154" s="77" t="e">
        <f>IF(INDEX([2]pivotTable!V$310:V$615,MATCH(totalExpenditure!$A154,[2]pivotTable!$A$310:$A$615,0))/100*INDEX(gDP!AK$6:AK$271,MATCH(totalExpenditure!$A154,gDP!$B$6:$B$271))=0,"",INDEX([2]pivotTable!V$310:V$615,MATCH(totalExpenditure!$A154,[2]pivotTable!$A$310:$A$615,0))/100*INDEX(gDP!AK$6:AK$271,MATCH(totalExpenditure!$A154,gDP!$B$6:$B$271)))</f>
        <v>#N/A</v>
      </c>
      <c r="BV154" s="77" t="e">
        <f>IF(INDEX([2]pivotTable!W$310:W$615,MATCH(totalExpenditure!$A154,[2]pivotTable!$A$310:$A$615,0))/100*INDEX(gDP!AL$6:AL$271,MATCH(totalExpenditure!$A154,gDP!$B$6:$B$271))=0,"",INDEX([2]pivotTable!W$310:W$615,MATCH(totalExpenditure!$A154,[2]pivotTable!$A$310:$A$615,0))/100*INDEX(gDP!AL$6:AL$271,MATCH(totalExpenditure!$A154,gDP!$B$6:$B$271)))</f>
        <v>#N/A</v>
      </c>
      <c r="BW154" s="77" t="e">
        <f>IF(INDEX([2]pivotTable!X$310:X$615,MATCH(totalExpenditure!$A154,[2]pivotTable!$A$310:$A$615,0))/100*INDEX(gDP!AM$6:AM$271,MATCH(totalExpenditure!$A154,gDP!$B$6:$B$271))=0,"",INDEX([2]pivotTable!X$310:X$615,MATCH(totalExpenditure!$A154,[2]pivotTable!$A$310:$A$615,0))/100*INDEX(gDP!AM$6:AM$271,MATCH(totalExpenditure!$A154,gDP!$B$6:$B$271)))</f>
        <v>#N/A</v>
      </c>
      <c r="BX154" s="77" t="e">
        <f>IF(INDEX([2]pivotTable!Y$310:Y$615,MATCH(totalExpenditure!$A154,[2]pivotTable!$A$310:$A$615,0))/100*INDEX(gDP!AN$6:AN$271,MATCH(totalExpenditure!$A154,gDP!$B$6:$B$271))=0,"",INDEX([2]pivotTable!Y$310:Y$615,MATCH(totalExpenditure!$A154,[2]pivotTable!$A$310:$A$615,0))/100*INDEX(gDP!AN$6:AN$271,MATCH(totalExpenditure!$A154,gDP!$B$6:$B$271)))</f>
        <v>#N/A</v>
      </c>
      <c r="BY154" s="77" t="e">
        <f>IF(INDEX([2]pivotTable!Z$310:Z$615,MATCH(totalExpenditure!$A154,[2]pivotTable!$A$310:$A$615,0))/100*INDEX(gDP!AO$6:AO$271,MATCH(totalExpenditure!$A154,gDP!$B$6:$B$271))=0,"",INDEX([2]pivotTable!Z$310:Z$615,MATCH(totalExpenditure!$A154,[2]pivotTable!$A$310:$A$615,0))/100*INDEX(gDP!AO$6:AO$271,MATCH(totalExpenditure!$A154,gDP!$B$6:$B$271)))</f>
        <v>#N/A</v>
      </c>
      <c r="BZ154" s="77" t="e">
        <f>IF(INDEX([2]pivotTable!AA$310:AA$615,MATCH(totalExpenditure!$A154,[2]pivotTable!$A$310:$A$615,0))/100*INDEX(gDP!AP$6:AP$271,MATCH(totalExpenditure!$A154,gDP!$B$6:$B$271))=0,"",INDEX([2]pivotTable!AA$310:AA$615,MATCH(totalExpenditure!$A154,[2]pivotTable!$A$310:$A$615,0))/100*INDEX(gDP!AP$6:AP$271,MATCH(totalExpenditure!$A154,gDP!$B$6:$B$271)))</f>
        <v>#N/A</v>
      </c>
      <c r="CA154" s="77" t="e">
        <f>IF(INDEX([2]pivotTable!AB$310:AB$615,MATCH(totalExpenditure!$A154,[2]pivotTable!$A$310:$A$615,0))/100*INDEX(gDP!AQ$6:AQ$271,MATCH(totalExpenditure!$A154,gDP!$B$6:$B$271))=0,"",INDEX([2]pivotTable!AB$310:AB$615,MATCH(totalExpenditure!$A154,[2]pivotTable!$A$310:$A$615,0))/100*INDEX(gDP!AQ$6:AQ$271,MATCH(totalExpenditure!$A154,gDP!$B$6:$B$271)))</f>
        <v>#N/A</v>
      </c>
      <c r="CB154" s="77" t="e">
        <f>IF(INDEX([2]pivotTable!AC$310:AC$615,MATCH(totalExpenditure!$A154,[2]pivotTable!$A$310:$A$615,0))/100*INDEX(gDP!AR$6:AR$271,MATCH(totalExpenditure!$A154,gDP!$B$6:$B$271))=0,"",INDEX([2]pivotTable!AC$310:AC$615,MATCH(totalExpenditure!$A154,[2]pivotTable!$A$310:$A$615,0))/100*INDEX(gDP!AR$6:AR$271,MATCH(totalExpenditure!$A154,gDP!$B$6:$B$271)))</f>
        <v>#N/A</v>
      </c>
      <c r="CC154" s="77" t="e">
        <f>IF(INDEX([2]pivotTable!AD$310:AD$615,MATCH(totalExpenditure!$A154,[2]pivotTable!$A$310:$A$615,0))/100*INDEX(gDP!AS$6:AS$271,MATCH(totalExpenditure!$A154,gDP!$B$6:$B$271))=0,"",INDEX([2]pivotTable!AD$310:AD$615,MATCH(totalExpenditure!$A154,[2]pivotTable!$A$310:$A$615,0))/100*INDEX(gDP!AS$6:AS$271,MATCH(totalExpenditure!$A154,gDP!$B$6:$B$271)))</f>
        <v>#N/A</v>
      </c>
      <c r="CD154" s="77" t="e">
        <f>IF(INDEX([2]pivotTable!AE$310:AE$615,MATCH(totalExpenditure!$A154,[2]pivotTable!$A$310:$A$615,0))/100*INDEX(gDP!AT$6:AT$271,MATCH(totalExpenditure!$A154,gDP!$B$6:$B$271))=0,"",INDEX([2]pivotTable!AE$310:AE$615,MATCH(totalExpenditure!$A154,[2]pivotTable!$A$310:$A$615,0))/100*INDEX(gDP!AT$6:AT$271,MATCH(totalExpenditure!$A154,gDP!$B$6:$B$271)))</f>
        <v>#N/A</v>
      </c>
      <c r="CE154" s="77" t="e">
        <f>IF(INDEX([2]pivotTable!AF$310:AF$615,MATCH(totalExpenditure!$A154,[2]pivotTable!$A$310:$A$615,0))/100*INDEX(gDP!AU$6:AU$271,MATCH(totalExpenditure!$A154,gDP!$B$6:$B$271))=0,"",INDEX([2]pivotTable!AF$310:AF$615,MATCH(totalExpenditure!$A154,[2]pivotTable!$A$310:$A$615,0))/100*INDEX(gDP!AU$6:AU$271,MATCH(totalExpenditure!$A154,gDP!$B$6:$B$271)))</f>
        <v>#N/A</v>
      </c>
      <c r="CF154" s="77" t="e">
        <f>IF(INDEX([2]pivotTable!AG$310:AG$615,MATCH(totalExpenditure!$A154,[2]pivotTable!$A$310:$A$615,0))/100*INDEX(gDP!AV$6:AV$271,MATCH(totalExpenditure!$A154,gDP!$B$6:$B$271))=0,"",INDEX([2]pivotTable!AG$310:AG$615,MATCH(totalExpenditure!$A154,[2]pivotTable!$A$310:$A$615,0))/100*INDEX(gDP!AV$6:AV$271,MATCH(totalExpenditure!$A154,gDP!$B$6:$B$271)))</f>
        <v>#N/A</v>
      </c>
      <c r="CG154" s="77" t="e">
        <f>IF(INDEX([2]pivotTable!AH$310:AH$615,MATCH(totalExpenditure!$A154,[2]pivotTable!$A$310:$A$615,0))/100*INDEX(gDP!AW$6:AW$271,MATCH(totalExpenditure!$A154,gDP!$B$6:$B$271))=0,"",INDEX([2]pivotTable!AH$310:AH$615,MATCH(totalExpenditure!$A154,[2]pivotTable!$A$310:$A$615,0))/100*INDEX(gDP!AW$6:AW$271,MATCH(totalExpenditure!$A154,gDP!$B$6:$B$271)))</f>
        <v>#N/A</v>
      </c>
      <c r="CH154" s="77" t="e">
        <f>IF(INDEX([2]pivotTable!AI$310:AI$615,MATCH(totalExpenditure!$A154,[2]pivotTable!$A$310:$A$615,0))/100*INDEX(gDP!AX$6:AX$271,MATCH(totalExpenditure!$A154,gDP!$B$6:$B$271))=0,"",INDEX([2]pivotTable!AI$310:AI$615,MATCH(totalExpenditure!$A154,[2]pivotTable!$A$310:$A$615,0))/100*INDEX(gDP!AX$6:AX$271,MATCH(totalExpenditure!$A154,gDP!$B$6:$B$271)))</f>
        <v>#N/A</v>
      </c>
      <c r="CI154" s="77" t="e">
        <f>IF(INDEX([2]pivotTable!AJ$310:AJ$615,MATCH(totalExpenditure!$A154,[2]pivotTable!$A$310:$A$615,0))/100*INDEX(gDP!AY$6:AY$271,MATCH(totalExpenditure!$A154,gDP!$B$6:$B$271))=0,"",INDEX([2]pivotTable!AJ$310:AJ$615,MATCH(totalExpenditure!$A154,[2]pivotTable!$A$310:$A$615,0))/100*INDEX(gDP!AY$6:AY$271,MATCH(totalExpenditure!$A154,gDP!$B$6:$B$271)))</f>
        <v>#N/A</v>
      </c>
      <c r="CJ154" s="77" t="e">
        <f>IF(INDEX([2]pivotTable!AK$310:AK$615,MATCH(totalExpenditure!$A154,[2]pivotTable!$A$310:$A$615,0))/100*INDEX(gDP!AZ$6:AZ$271,MATCH(totalExpenditure!$A154,gDP!$B$6:$B$271))=0,"",INDEX([2]pivotTable!AK$310:AK$615,MATCH(totalExpenditure!$A154,[2]pivotTable!$A$310:$A$615,0))/100*INDEX(gDP!AZ$6:AZ$271,MATCH(totalExpenditure!$A154,gDP!$B$6:$B$271)))</f>
        <v>#N/A</v>
      </c>
      <c r="CK154" s="77" t="e">
        <f>IF(INDEX([2]pivotTable!AL$310:AL$615,MATCH(totalExpenditure!$A154,[2]pivotTable!$A$310:$A$615,0))/100*INDEX(gDP!BA$6:BA$271,MATCH(totalExpenditure!$A154,gDP!$B$6:$B$271))=0,"",INDEX([2]pivotTable!AL$310:AL$615,MATCH(totalExpenditure!$A154,[2]pivotTable!$A$310:$A$615,0))/100*INDEX(gDP!BA$6:BA$271,MATCH(totalExpenditure!$A154,gDP!$B$6:$B$271)))</f>
        <v>#N/A</v>
      </c>
      <c r="CL154" s="77" t="e">
        <f>IF(INDEX([2]pivotTable!AM$310:AM$615,MATCH(totalExpenditure!$A154,[2]pivotTable!$A$310:$A$615,0))/100*INDEX(gDP!BB$6:BB$271,MATCH(totalExpenditure!$A154,gDP!$B$6:$B$271))=0,"",INDEX([2]pivotTable!AM$310:AM$615,MATCH(totalExpenditure!$A154,[2]pivotTable!$A$310:$A$615,0))/100*INDEX(gDP!BB$6:BB$271,MATCH(totalExpenditure!$A154,gDP!$B$6:$B$271)))</f>
        <v>#N/A</v>
      </c>
      <c r="CM154" s="77" t="e">
        <f>IF(INDEX([2]pivotTable!AN$310:AN$615,MATCH(totalExpenditure!$A154,[2]pivotTable!$A$310:$A$615,0))/100*INDEX(gDP!BC$6:BC$271,MATCH(totalExpenditure!$A154,gDP!$B$6:$B$271))=0,"",INDEX([2]pivotTable!AN$310:AN$615,MATCH(totalExpenditure!$A154,[2]pivotTable!$A$310:$A$615,0))/100*INDEX(gDP!BC$6:BC$271,MATCH(totalExpenditure!$A154,gDP!$B$6:$B$271)))</f>
        <v>#N/A</v>
      </c>
      <c r="CN154" s="77" t="e">
        <f>IF(INDEX([2]pivotTable!AO$310:AO$615,MATCH(totalExpenditure!$A154,[2]pivotTable!$A$310:$A$615,0))/100*INDEX(gDP!BD$6:BD$271,MATCH(totalExpenditure!$A154,gDP!$B$6:$B$271))=0,"",INDEX([2]pivotTable!AO$310:AO$615,MATCH(totalExpenditure!$A154,[2]pivotTable!$A$310:$A$615,0))/100*INDEX(gDP!BD$6:BD$271,MATCH(totalExpenditure!$A154,gDP!$B$6:$B$271)))</f>
        <v>#N/A</v>
      </c>
      <c r="CO154" s="77" t="e">
        <f>IF(INDEX([2]pivotTable!AP$310:AP$615,MATCH(totalExpenditure!$A154,[2]pivotTable!$A$310:$A$615,0))/100*INDEX(gDP!BE$6:BE$271,MATCH(totalExpenditure!$A154,gDP!$B$6:$B$271))=0,"",INDEX([2]pivotTable!AP$310:AP$615,MATCH(totalExpenditure!$A154,[2]pivotTable!$A$310:$A$615,0))/100*INDEX(gDP!BE$6:BE$271,MATCH(totalExpenditure!$A154,gDP!$B$6:$B$271)))</f>
        <v>#N/A</v>
      </c>
      <c r="CP154" s="77" t="e">
        <f>IF(INDEX([2]pivotTable!AQ$310:AQ$615,MATCH(totalExpenditure!$A154,[2]pivotTable!$A$310:$A$615,0))/100*INDEX(gDP!BF$6:BF$271,MATCH(totalExpenditure!$A154,gDP!$B$6:$B$271))=0,"",INDEX([2]pivotTable!AQ$310:AQ$615,MATCH(totalExpenditure!$A154,[2]pivotTable!$A$310:$A$615,0))/100*INDEX(gDP!BF$6:BF$271,MATCH(totalExpenditure!$A154,gDP!$B$6:$B$271)))</f>
        <v>#N/A</v>
      </c>
      <c r="CQ154" s="77" t="e">
        <f>IF(INDEX([2]pivotTable!AR$310:AR$615,MATCH(totalExpenditure!$A154,[2]pivotTable!$A$310:$A$615,0))/100*INDEX(gDP!BG$6:BG$271,MATCH(totalExpenditure!$A154,gDP!$B$6:$B$271))=0,"",INDEX([2]pivotTable!AR$310:AR$615,MATCH(totalExpenditure!$A154,[2]pivotTable!$A$310:$A$615,0))/100*INDEX(gDP!BG$6:BG$271,MATCH(totalExpenditure!$A154,gDP!$B$6:$B$271)))</f>
        <v>#N/A</v>
      </c>
      <c r="CR154" s="77" t="e">
        <f>IF(INDEX([2]pivotTable!AS$310:AS$615,MATCH(totalExpenditure!$A154,[2]pivotTable!$A$310:$A$615,0))/100*INDEX(gDP!BH$6:BH$271,MATCH(totalExpenditure!$A154,gDP!$B$6:$B$271))=0,"",INDEX([2]pivotTable!AS$310:AS$615,MATCH(totalExpenditure!$A154,[2]pivotTable!$A$310:$A$615,0))/100*INDEX(gDP!BH$6:BH$271,MATCH(totalExpenditure!$A154,gDP!$B$6:$B$271)))</f>
        <v>#N/A</v>
      </c>
      <c r="CS154" s="77" t="e">
        <f>IF(INDEX([2]pivotTable!AT$310:AT$615,MATCH(totalExpenditure!$A154,[2]pivotTable!$A$310:$A$615,0))/100*INDEX(gDP!BI$6:BI$271,MATCH(totalExpenditure!$A154,gDP!$B$6:$B$271))=0,"",INDEX([2]pivotTable!AT$310:AT$615,MATCH(totalExpenditure!$A154,[2]pivotTable!$A$310:$A$615,0))/100*INDEX(gDP!BI$6:BI$271,MATCH(totalExpenditure!$A154,gDP!$B$6:$B$271)))</f>
        <v>#N/A</v>
      </c>
      <c r="CT154" s="77" t="e">
        <f>IF(INDEX([2]pivotTable!AU$310:AU$615,MATCH(totalExpenditure!$A154,[2]pivotTable!$A$310:$A$615,0))/100*INDEX(gDP!BJ$6:BJ$271,MATCH(totalExpenditure!$A154,gDP!$B$6:$B$271))=0,"",INDEX([2]pivotTable!AU$310:AU$615,MATCH(totalExpenditure!$A154,[2]pivotTable!$A$310:$A$615,0))/100*INDEX(gDP!BJ$6:BJ$271,MATCH(totalExpenditure!$A154,gDP!$B$6:$B$271)))</f>
        <v>#N/A</v>
      </c>
      <c r="CU154" s="77" t="e">
        <f>IF(INDEX([2]pivotTable!AV$310:AV$615,MATCH(totalExpenditure!$A154,[2]pivotTable!$A$310:$A$615,0))/100*INDEX(gDP!BK$6:BK$271,MATCH(totalExpenditure!$A154,gDP!$B$6:$B$271))=0,"",INDEX([2]pivotTable!AV$310:AV$615,MATCH(totalExpenditure!$A154,[2]pivotTable!$A$310:$A$615,0))/100*INDEX(gDP!BK$6:BK$271,MATCH(totalExpenditure!$A154,gDP!$B$6:$B$271)))</f>
        <v>#N/A</v>
      </c>
      <c r="CV154" s="77" t="e">
        <f>IF(INDEX([2]pivotTable!AW$310:AW$615,MATCH(totalExpenditure!$A154,[2]pivotTable!$A$310:$A$615,0))/100*INDEX(gDP!BL$6:BL$271,MATCH(totalExpenditure!$A154,gDP!$B$6:$B$271))=0,"",INDEX([2]pivotTable!AW$310:AW$615,MATCH(totalExpenditure!$A154,[2]pivotTable!$A$310:$A$615,0))/100*INDEX(gDP!BL$6:BL$271,MATCH(totalExpenditure!$A154,gDP!$B$6:$B$271)))</f>
        <v>#N/A</v>
      </c>
      <c r="CW154" s="77" t="e">
        <f>IF(INDEX([2]pivotTable!AX$310:AX$615,MATCH(totalExpenditure!$A154,[2]pivotTable!$A$310:$A$615,0))/100*INDEX(gDP!BM$6:BM$271,MATCH(totalExpenditure!$A154,gDP!$B$6:$B$271))=0,"",INDEX([2]pivotTable!AX$310:AX$615,MATCH(totalExpenditure!$A154,[2]pivotTable!$A$310:$A$615,0))/100*INDEX(gDP!BM$6:BM$271,MATCH(totalExpenditure!$A154,gDP!$B$6:$B$271)))</f>
        <v>#N/A</v>
      </c>
      <c r="CX154" s="77" t="e">
        <f>IF(INDEX([2]pivotTable!AY$310:AY$615,MATCH(totalExpenditure!$A154,[2]pivotTable!$A$310:$A$615,0))/100*INDEX(gDP!BN$6:BN$271,MATCH(totalExpenditure!$A154,gDP!$B$6:$B$271))=0,"",INDEX([2]pivotTable!AY$310:AY$615,MATCH(totalExpenditure!$A154,[2]pivotTable!$A$310:$A$615,0))/100*INDEX(gDP!BN$6:BN$271,MATCH(totalExpenditure!$A154,gDP!$B$6:$B$271)))</f>
        <v>#N/A</v>
      </c>
      <c r="CY154" s="77" t="e">
        <f>IF(INDEX([2]pivotTable!AZ$310:AZ$615,MATCH(totalExpenditure!$A154,[2]pivotTable!$A$310:$A$615,0))/100*INDEX(gDP!BO$6:BO$271,MATCH(totalExpenditure!$A154,gDP!$B$6:$B$271))=0,"",INDEX([2]pivotTable!AZ$310:AZ$615,MATCH(totalExpenditure!$A154,[2]pivotTable!$A$310:$A$615,0))/100*INDEX(gDP!BO$6:BO$271,MATCH(totalExpenditure!$A154,gDP!$B$6:$B$271)))</f>
        <v>#N/A</v>
      </c>
      <c r="CZ154" s="77" t="e">
        <f>IF(B154="","",IF(BA154="","",B154-B154+INDEX(gDP!Q$6:Q$271,MATCH(totalExpenditure!$A154,gDP!$B$6:$B$271))))</f>
        <v>#N/A</v>
      </c>
      <c r="DA154" s="77" t="e">
        <f>IF(C154="","",IF(BB154="","",C154-C154+INDEX(gDP!R$6:R$271,MATCH(totalExpenditure!$A154,gDP!$B$6:$B$271))))</f>
        <v>#N/A</v>
      </c>
      <c r="DB154" s="77" t="e">
        <f>IF(D154="","",IF(BC154="","",D154-D154+INDEX(gDP!S$6:S$271,MATCH(totalExpenditure!$A154,gDP!$B$6:$B$271))))</f>
        <v>#N/A</v>
      </c>
      <c r="DC154" s="77" t="e">
        <f>IF(E154="","",IF(BD154="","",E154-E154+INDEX(gDP!T$6:T$271,MATCH(totalExpenditure!$A154,gDP!$B$6:$B$271))))</f>
        <v>#N/A</v>
      </c>
      <c r="DD154" s="77" t="e">
        <f>IF(F154="","",IF(BE154="","",F154-F154+INDEX(gDP!U$6:U$271,MATCH(totalExpenditure!$A154,gDP!$B$6:$B$271))))</f>
        <v>#N/A</v>
      </c>
      <c r="DE154" s="77" t="e">
        <f>IF(G154="","",IF(BF154="","",G154-G154+INDEX(gDP!V$6:V$271,MATCH(totalExpenditure!$A154,gDP!$B$6:$B$271))))</f>
        <v>#N/A</v>
      </c>
      <c r="DF154" s="77" t="e">
        <f>IF(H154="","",IF(BG154="","",H154-H154+INDEX(gDP!W$6:W$271,MATCH(totalExpenditure!$A154,gDP!$B$6:$B$271))))</f>
        <v>#N/A</v>
      </c>
      <c r="DG154" s="77" t="e">
        <f>IF(I154="","",IF(BH154="","",I154-I154+INDEX(gDP!X$6:X$271,MATCH(totalExpenditure!$A154,gDP!$B$6:$B$271))))</f>
        <v>#N/A</v>
      </c>
      <c r="DH154" s="77" t="e">
        <f>IF(J154="","",IF(BI154="","",J154-J154+INDEX(gDP!Y$6:Y$271,MATCH(totalExpenditure!$A154,gDP!$B$6:$B$271))))</f>
        <v>#N/A</v>
      </c>
      <c r="DI154" s="77" t="e">
        <f>IF(K154="","",IF(BJ154="","",K154-K154+INDEX(gDP!Z$6:Z$271,MATCH(totalExpenditure!$A154,gDP!$B$6:$B$271))))</f>
        <v>#N/A</v>
      </c>
      <c r="DJ154" s="77" t="e">
        <f>IF(L154="","",IF(BK154="","",L154-L154+INDEX(gDP!AA$6:AA$271,MATCH(totalExpenditure!$A154,gDP!$B$6:$B$271))))</f>
        <v>#N/A</v>
      </c>
      <c r="DK154" s="77" t="e">
        <f>IF(M154="","",IF(BL154="","",M154-M154+INDEX(gDP!AB$6:AB$271,MATCH(totalExpenditure!$A154,gDP!$B$6:$B$271))))</f>
        <v>#N/A</v>
      </c>
      <c r="DL154" s="77" t="e">
        <f>IF(N154="","",IF(BM154="","",N154-N154+INDEX(gDP!AC$6:AC$271,MATCH(totalExpenditure!$A154,gDP!$B$6:$B$271))))</f>
        <v>#N/A</v>
      </c>
      <c r="DM154" s="77" t="e">
        <f>IF(O154="","",IF(BN154="","",O154-O154+INDEX(gDP!AD$6:AD$271,MATCH(totalExpenditure!$A154,gDP!$B$6:$B$271))))</f>
        <v>#N/A</v>
      </c>
      <c r="DN154" s="77" t="e">
        <f>IF(P154="","",IF(BO154="","",P154-P154+INDEX(gDP!AE$6:AE$271,MATCH(totalExpenditure!$A154,gDP!$B$6:$B$271))))</f>
        <v>#N/A</v>
      </c>
      <c r="DO154" s="77" t="e">
        <f>IF(Q154="","",IF(BP154="","",Q154-Q154+INDEX(gDP!AF$6:AF$271,MATCH(totalExpenditure!$A154,gDP!$B$6:$B$271))))</f>
        <v>#N/A</v>
      </c>
      <c r="DP154" s="77" t="e">
        <f>IF(R154="","",IF(BQ154="","",R154-R154+INDEX(gDP!AG$6:AG$271,MATCH(totalExpenditure!$A154,gDP!$B$6:$B$271))))</f>
        <v>#N/A</v>
      </c>
      <c r="DQ154" s="77" t="e">
        <f>IF(S154="","",IF(BR154="","",S154-S154+INDEX(gDP!AH$6:AH$271,MATCH(totalExpenditure!$A154,gDP!$B$6:$B$271))))</f>
        <v>#N/A</v>
      </c>
      <c r="DR154" s="77" t="e">
        <f>IF(T154="","",IF(BS154="","",T154-T154+INDEX(gDP!AI$6:AI$271,MATCH(totalExpenditure!$A154,gDP!$B$6:$B$271))))</f>
        <v>#N/A</v>
      </c>
      <c r="DS154" s="77" t="e">
        <f>IF(U154="","",IF(BT154="","",U154-U154+INDEX(gDP!AJ$6:AJ$271,MATCH(totalExpenditure!$A154,gDP!$B$6:$B$271))))</f>
        <v>#N/A</v>
      </c>
      <c r="DT154" s="77" t="e">
        <f>IF(V154="","",IF(BU154="","",V154-V154+INDEX(gDP!AK$6:AK$271,MATCH(totalExpenditure!$A154,gDP!$B$6:$B$271))))</f>
        <v>#N/A</v>
      </c>
      <c r="DU154" s="77" t="e">
        <f>IF(W154="","",IF(BV154="","",W154-W154+INDEX(gDP!AL$6:AL$271,MATCH(totalExpenditure!$A154,gDP!$B$6:$B$271))))</f>
        <v>#N/A</v>
      </c>
      <c r="DV154" s="77" t="e">
        <f>IF(X154="","",IF(BW154="","",X154-X154+INDEX(gDP!AM$6:AM$271,MATCH(totalExpenditure!$A154,gDP!$B$6:$B$271))))</f>
        <v>#N/A</v>
      </c>
      <c r="DW154" s="77" t="e">
        <f>IF(Y154="","",IF(BX154="","",Y154-Y154+INDEX(gDP!AN$6:AN$271,MATCH(totalExpenditure!$A154,gDP!$B$6:$B$271))))</f>
        <v>#N/A</v>
      </c>
      <c r="DX154" s="77" t="e">
        <f>IF(Z154="","",IF(BY154="","",Z154-Z154+INDEX(gDP!AO$6:AO$271,MATCH(totalExpenditure!$A154,gDP!$B$6:$B$271))))</f>
        <v>#N/A</v>
      </c>
      <c r="DY154" s="77" t="e">
        <f>IF(AA154="","",IF(BZ154="","",AA154-AA154+INDEX(gDP!AP$6:AP$271,MATCH(totalExpenditure!$A154,gDP!$B$6:$B$271))))</f>
        <v>#N/A</v>
      </c>
      <c r="DZ154" s="77" t="e">
        <f>IF(AB154="","",IF(CA154="","",AB154-AB154+INDEX(gDP!AQ$6:AQ$271,MATCH(totalExpenditure!$A154,gDP!$B$6:$B$271))))</f>
        <v>#N/A</v>
      </c>
      <c r="EA154" s="77" t="e">
        <f>IF(AC154="","",IF(CB154="","",AC154-AC154+INDEX(gDP!AR$6:AR$271,MATCH(totalExpenditure!$A154,gDP!$B$6:$B$271))))</f>
        <v>#N/A</v>
      </c>
      <c r="EB154" s="77" t="e">
        <f>IF(AD154="","",IF(CC154="","",AD154-AD154+INDEX(gDP!AS$6:AS$271,MATCH(totalExpenditure!$A154,gDP!$B$6:$B$271))))</f>
        <v>#N/A</v>
      </c>
      <c r="EC154" s="77" t="e">
        <f>IF(AE154="","",IF(CD154="","",AE154-AE154+INDEX(gDP!AT$6:AT$271,MATCH(totalExpenditure!$A154,gDP!$B$6:$B$271))))</f>
        <v>#N/A</v>
      </c>
      <c r="ED154" s="77" t="e">
        <f>IF(AF154="","",IF(CE154="","",AF154-AF154+INDEX(gDP!AU$6:AU$271,MATCH(totalExpenditure!$A154,gDP!$B$6:$B$271))))</f>
        <v>#N/A</v>
      </c>
      <c r="EE154" s="77" t="e">
        <f>IF(AG154="","",IF(CF154="","",AG154-AG154+INDEX(gDP!AV$6:AV$271,MATCH(totalExpenditure!$A154,gDP!$B$6:$B$271))))</f>
        <v>#N/A</v>
      </c>
      <c r="EF154" s="77" t="e">
        <f>IF(AH154="","",IF(CG154="","",AH154-AH154+INDEX(gDP!AW$6:AW$271,MATCH(totalExpenditure!$A154,gDP!$B$6:$B$271))))</f>
        <v>#N/A</v>
      </c>
      <c r="EG154" s="77" t="e">
        <f>IF(AI154="","",IF(CH154="","",AI154-AI154+INDEX(gDP!AX$6:AX$271,MATCH(totalExpenditure!$A154,gDP!$B$6:$B$271))))</f>
        <v>#N/A</v>
      </c>
      <c r="EH154" s="77" t="e">
        <f>IF(AJ154="","",IF(CI154="","",AJ154-AJ154+INDEX(gDP!AY$6:AY$271,MATCH(totalExpenditure!$A154,gDP!$B$6:$B$271))))</f>
        <v>#N/A</v>
      </c>
      <c r="EI154" s="77" t="e">
        <f>IF(AK154="","",IF(CJ154="","",AK154-AK154+INDEX(gDP!AZ$6:AZ$271,MATCH(totalExpenditure!$A154,gDP!$B$6:$B$271))))</f>
        <v>#N/A</v>
      </c>
      <c r="EJ154" s="77" t="e">
        <f>IF(AL154="","",IF(CK154="","",AL154-AL154+INDEX(gDP!BA$6:BA$271,MATCH(totalExpenditure!$A154,gDP!$B$6:$B$271))))</f>
        <v>#N/A</v>
      </c>
      <c r="EK154" s="77" t="e">
        <f>IF(AM154="","",IF(CL154="","",AM154-AM154+INDEX(gDP!BB$6:BB$271,MATCH(totalExpenditure!$A154,gDP!$B$6:$B$271))))</f>
        <v>#N/A</v>
      </c>
      <c r="EL154" s="77" t="e">
        <f>IF(AN154="","",IF(CM154="","",AN154-AN154+INDEX(gDP!BC$6:BC$271,MATCH(totalExpenditure!$A154,gDP!$B$6:$B$271))))</f>
        <v>#N/A</v>
      </c>
      <c r="EM154" s="77" t="e">
        <f>IF(AO154="","",IF(CN154="","",AO154-AO154+INDEX(gDP!BD$6:BD$271,MATCH(totalExpenditure!$A154,gDP!$B$6:$B$271))))</f>
        <v>#N/A</v>
      </c>
      <c r="EN154" s="77" t="e">
        <f>IF(AP154="","",IF(CO154="","",AP154-AP154+INDEX(gDP!BE$6:BE$271,MATCH(totalExpenditure!$A154,gDP!$B$6:$B$271))))</f>
        <v>#N/A</v>
      </c>
      <c r="EO154" s="77" t="e">
        <f>IF(AQ154="","",IF(CP154="","",AQ154-AQ154+INDEX(gDP!BF$6:BF$271,MATCH(totalExpenditure!$A154,gDP!$B$6:$B$271))))</f>
        <v>#N/A</v>
      </c>
      <c r="EP154" s="77" t="e">
        <f>IF(AR154="","",IF(CQ154="","",AR154-AR154+INDEX(gDP!BG$6:BG$271,MATCH(totalExpenditure!$A154,gDP!$B$6:$B$271))))</f>
        <v>#N/A</v>
      </c>
      <c r="EQ154" s="77" t="e">
        <f>IF(AS154="","",IF(CR154="","",AS154-AS154+INDEX(gDP!BH$6:BH$271,MATCH(totalExpenditure!$A154,gDP!$B$6:$B$271))))</f>
        <v>#N/A</v>
      </c>
      <c r="ER154" s="77" t="e">
        <f>IF(AT154="","",IF(CS154="","",AT154-AT154+INDEX(gDP!BI$6:BI$271,MATCH(totalExpenditure!$A154,gDP!$B$6:$B$271))))</f>
        <v>#N/A</v>
      </c>
      <c r="ES154" s="77" t="e">
        <f>IF(AU154="","",IF(CT154="","",AU154-AU154+INDEX(gDP!BJ$6:BJ$271,MATCH(totalExpenditure!$A154,gDP!$B$6:$B$271))))</f>
        <v>#N/A</v>
      </c>
      <c r="ET154" s="77" t="e">
        <f>IF(AV154="","",IF(CU154="","",AV154-AV154+INDEX(gDP!BK$6:BK$271,MATCH(totalExpenditure!$A154,gDP!$B$6:$B$271))))</f>
        <v>#N/A</v>
      </c>
      <c r="EU154" s="77" t="e">
        <f>IF(AW154="","",IF(CV154="","",AW154-AW154+INDEX(gDP!BL$6:BL$271,MATCH(totalExpenditure!$A154,gDP!$B$6:$B$271))))</f>
        <v>#N/A</v>
      </c>
      <c r="EV154" s="77" t="e">
        <f>IF(AX154="","",IF(CW154="","",AX154-AX154+INDEX(gDP!BM$6:BM$271,MATCH(totalExpenditure!$A154,gDP!$B$6:$B$271))))</f>
        <v>#N/A</v>
      </c>
      <c r="EW154" s="77" t="e">
        <f>IF(AY154="","",IF(CX154="","",AY154-AY154+INDEX(gDP!BN$6:BN$271,MATCH(totalExpenditure!$A154,gDP!$B$6:$B$271))))</f>
        <v>#N/A</v>
      </c>
      <c r="EX154" s="77" t="e">
        <f>IF(AZ154="","",IF(CY154="","",AZ154-AZ154+INDEX(gDP!BO$6:BO$271,MATCH(totalExpenditure!$A154,gDP!$B$6:$B$271))))</f>
        <v>#N/A</v>
      </c>
    </row>
    <row r="155" spans="1:154" x14ac:dyDescent="0.35">
      <c r="A155" t="s">
        <v>519</v>
      </c>
      <c r="B155" s="77" t="str">
        <f>IF(INDEX([2]pivotTable!B$3:B$308,MATCH(totalExpenditure!$A155,[2]pivotTable!$A$3:$A$308,0))/100*INDEX(gDP!Q$6:Q$271,MATCH(totalExpenditure!$A155,gDP!$B$6:$B$271))=0,"",INDEX([2]pivotTable!B$3:B$308,MATCH(totalExpenditure!$A155,[2]pivotTable!$A$3:$A$308,0))/100*INDEX(gDP!Q$6:Q$271,MATCH(totalExpenditure!$A155,gDP!$B$6:$B$271)))</f>
        <v/>
      </c>
      <c r="C155" s="77" t="str">
        <f>IF(INDEX([2]pivotTable!C$3:C$308,MATCH(totalExpenditure!$A155,[2]pivotTable!$A$3:$A$308,0))/100*INDEX(gDP!R$6:R$271,MATCH(totalExpenditure!$A155,gDP!$B$6:$B$271))=0,"",INDEX([2]pivotTable!C$3:C$308,MATCH(totalExpenditure!$A155,[2]pivotTable!$A$3:$A$308,0))/100*INDEX(gDP!R$6:R$271,MATCH(totalExpenditure!$A155,gDP!$B$6:$B$271)))</f>
        <v/>
      </c>
      <c r="D155" s="77" t="str">
        <f>IF(INDEX([2]pivotTable!D$3:D$308,MATCH(totalExpenditure!$A155,[2]pivotTable!$A$3:$A$308,0))/100*INDEX(gDP!S$6:S$271,MATCH(totalExpenditure!$A155,gDP!$B$6:$B$271))=0,"",INDEX([2]pivotTable!D$3:D$308,MATCH(totalExpenditure!$A155,[2]pivotTable!$A$3:$A$308,0))/100*INDEX(gDP!S$6:S$271,MATCH(totalExpenditure!$A155,gDP!$B$6:$B$271)))</f>
        <v/>
      </c>
      <c r="E155" s="77" t="str">
        <f>IF(INDEX([2]pivotTable!E$3:E$308,MATCH(totalExpenditure!$A155,[2]pivotTable!$A$3:$A$308,0))/100*INDEX(gDP!T$6:T$271,MATCH(totalExpenditure!$A155,gDP!$B$6:$B$271))=0,"",INDEX([2]pivotTable!E$3:E$308,MATCH(totalExpenditure!$A155,[2]pivotTable!$A$3:$A$308,0))/100*INDEX(gDP!T$6:T$271,MATCH(totalExpenditure!$A155,gDP!$B$6:$B$271)))</f>
        <v/>
      </c>
      <c r="F155" s="77" t="str">
        <f>IF(INDEX([2]pivotTable!F$3:F$308,MATCH(totalExpenditure!$A155,[2]pivotTable!$A$3:$A$308,0))/100*INDEX(gDP!U$6:U$271,MATCH(totalExpenditure!$A155,gDP!$B$6:$B$271))=0,"",INDEX([2]pivotTable!F$3:F$308,MATCH(totalExpenditure!$A155,[2]pivotTable!$A$3:$A$308,0))/100*INDEX(gDP!U$6:U$271,MATCH(totalExpenditure!$A155,gDP!$B$6:$B$271)))</f>
        <v/>
      </c>
      <c r="G155" s="77" t="str">
        <f>IF(INDEX([2]pivotTable!G$3:G$308,MATCH(totalExpenditure!$A155,[2]pivotTable!$A$3:$A$308,0))/100*INDEX(gDP!V$6:V$271,MATCH(totalExpenditure!$A155,gDP!$B$6:$B$271))=0,"",INDEX([2]pivotTable!G$3:G$308,MATCH(totalExpenditure!$A155,[2]pivotTable!$A$3:$A$308,0))/100*INDEX(gDP!V$6:V$271,MATCH(totalExpenditure!$A155,gDP!$B$6:$B$271)))</f>
        <v/>
      </c>
      <c r="H155" s="77" t="str">
        <f>IF(INDEX([2]pivotTable!H$3:H$308,MATCH(totalExpenditure!$A155,[2]pivotTable!$A$3:$A$308,0))/100*INDEX(gDP!W$6:W$271,MATCH(totalExpenditure!$A155,gDP!$B$6:$B$271))=0,"",INDEX([2]pivotTable!H$3:H$308,MATCH(totalExpenditure!$A155,[2]pivotTable!$A$3:$A$308,0))/100*INDEX(gDP!W$6:W$271,MATCH(totalExpenditure!$A155,gDP!$B$6:$B$271)))</f>
        <v/>
      </c>
      <c r="I155" s="77" t="str">
        <f>IF(INDEX([2]pivotTable!I$3:I$308,MATCH(totalExpenditure!$A155,[2]pivotTable!$A$3:$A$308,0))/100*INDEX(gDP!X$6:X$271,MATCH(totalExpenditure!$A155,gDP!$B$6:$B$271))=0,"",INDEX([2]pivotTable!I$3:I$308,MATCH(totalExpenditure!$A155,[2]pivotTable!$A$3:$A$308,0))/100*INDEX(gDP!X$6:X$271,MATCH(totalExpenditure!$A155,gDP!$B$6:$B$271)))</f>
        <v/>
      </c>
      <c r="J155" s="77" t="str">
        <f>IF(INDEX([2]pivotTable!J$3:J$308,MATCH(totalExpenditure!$A155,[2]pivotTable!$A$3:$A$308,0))/100*INDEX(gDP!Y$6:Y$271,MATCH(totalExpenditure!$A155,gDP!$B$6:$B$271))=0,"",INDEX([2]pivotTable!J$3:J$308,MATCH(totalExpenditure!$A155,[2]pivotTable!$A$3:$A$308,0))/100*INDEX(gDP!Y$6:Y$271,MATCH(totalExpenditure!$A155,gDP!$B$6:$B$271)))</f>
        <v/>
      </c>
      <c r="K155" s="77" t="str">
        <f>IF(INDEX([2]pivotTable!K$3:K$308,MATCH(totalExpenditure!$A155,[2]pivotTable!$A$3:$A$308,0))/100*INDEX(gDP!Z$6:Z$271,MATCH(totalExpenditure!$A155,gDP!$B$6:$B$271))=0,"",INDEX([2]pivotTable!K$3:K$308,MATCH(totalExpenditure!$A155,[2]pivotTable!$A$3:$A$308,0))/100*INDEX(gDP!Z$6:Z$271,MATCH(totalExpenditure!$A155,gDP!$B$6:$B$271)))</f>
        <v/>
      </c>
      <c r="L155" s="77" t="str">
        <f>IF(INDEX([2]pivotTable!L$3:L$308,MATCH(totalExpenditure!$A155,[2]pivotTable!$A$3:$A$308,0))/100*INDEX(gDP!AA$6:AA$271,MATCH(totalExpenditure!$A155,gDP!$B$6:$B$271))=0,"",INDEX([2]pivotTable!L$3:L$308,MATCH(totalExpenditure!$A155,[2]pivotTable!$A$3:$A$308,0))/100*INDEX(gDP!AA$6:AA$271,MATCH(totalExpenditure!$A155,gDP!$B$6:$B$271)))</f>
        <v/>
      </c>
      <c r="M155" s="77" t="str">
        <f>IF(INDEX([2]pivotTable!M$3:M$308,MATCH(totalExpenditure!$A155,[2]pivotTable!$A$3:$A$308,0))/100*INDEX(gDP!AB$6:AB$271,MATCH(totalExpenditure!$A155,gDP!$B$6:$B$271))=0,"",INDEX([2]pivotTable!M$3:M$308,MATCH(totalExpenditure!$A155,[2]pivotTable!$A$3:$A$308,0))/100*INDEX(gDP!AB$6:AB$271,MATCH(totalExpenditure!$A155,gDP!$B$6:$B$271)))</f>
        <v/>
      </c>
      <c r="N155" s="77" t="str">
        <f>IF(INDEX([2]pivotTable!N$3:N$308,MATCH(totalExpenditure!$A155,[2]pivotTable!$A$3:$A$308,0))/100*INDEX(gDP!AC$6:AC$271,MATCH(totalExpenditure!$A155,gDP!$B$6:$B$271))=0,"",INDEX([2]pivotTable!N$3:N$308,MATCH(totalExpenditure!$A155,[2]pivotTable!$A$3:$A$308,0))/100*INDEX(gDP!AC$6:AC$271,MATCH(totalExpenditure!$A155,gDP!$B$6:$B$271)))</f>
        <v/>
      </c>
      <c r="O155" s="77" t="str">
        <f>IF(INDEX([2]pivotTable!O$3:O$308,MATCH(totalExpenditure!$A155,[2]pivotTable!$A$3:$A$308,0))/100*INDEX(gDP!AD$6:AD$271,MATCH(totalExpenditure!$A155,gDP!$B$6:$B$271))=0,"",INDEX([2]pivotTable!O$3:O$308,MATCH(totalExpenditure!$A155,[2]pivotTable!$A$3:$A$308,0))/100*INDEX(gDP!AD$6:AD$271,MATCH(totalExpenditure!$A155,gDP!$B$6:$B$271)))</f>
        <v/>
      </c>
      <c r="P155" s="77" t="str">
        <f>IF(INDEX([2]pivotTable!P$3:P$308,MATCH(totalExpenditure!$A155,[2]pivotTable!$A$3:$A$308,0))/100*INDEX(gDP!AE$6:AE$271,MATCH(totalExpenditure!$A155,gDP!$B$6:$B$271))=0,"",INDEX([2]pivotTable!P$3:P$308,MATCH(totalExpenditure!$A155,[2]pivotTable!$A$3:$A$308,0))/100*INDEX(gDP!AE$6:AE$271,MATCH(totalExpenditure!$A155,gDP!$B$6:$B$271)))</f>
        <v/>
      </c>
      <c r="Q155" s="77" t="str">
        <f>IF(INDEX([2]pivotTable!Q$3:Q$308,MATCH(totalExpenditure!$A155,[2]pivotTable!$A$3:$A$308,0))/100*INDEX(gDP!AF$6:AF$271,MATCH(totalExpenditure!$A155,gDP!$B$6:$B$271))=0,"",INDEX([2]pivotTable!Q$3:Q$308,MATCH(totalExpenditure!$A155,[2]pivotTable!$A$3:$A$308,0))/100*INDEX(gDP!AF$6:AF$271,MATCH(totalExpenditure!$A155,gDP!$B$6:$B$271)))</f>
        <v/>
      </c>
      <c r="R155" s="77" t="str">
        <f>IF(INDEX([2]pivotTable!R$3:R$308,MATCH(totalExpenditure!$A155,[2]pivotTable!$A$3:$A$308,0))/100*INDEX(gDP!AG$6:AG$271,MATCH(totalExpenditure!$A155,gDP!$B$6:$B$271))=0,"",INDEX([2]pivotTable!R$3:R$308,MATCH(totalExpenditure!$A155,[2]pivotTable!$A$3:$A$308,0))/100*INDEX(gDP!AG$6:AG$271,MATCH(totalExpenditure!$A155,gDP!$B$6:$B$271)))</f>
        <v/>
      </c>
      <c r="S155" s="77" t="str">
        <f>IF(INDEX([2]pivotTable!S$3:S$308,MATCH(totalExpenditure!$A155,[2]pivotTable!$A$3:$A$308,0))/100*INDEX(gDP!AH$6:AH$271,MATCH(totalExpenditure!$A155,gDP!$B$6:$B$271))=0,"",INDEX([2]pivotTable!S$3:S$308,MATCH(totalExpenditure!$A155,[2]pivotTable!$A$3:$A$308,0))/100*INDEX(gDP!AH$6:AH$271,MATCH(totalExpenditure!$A155,gDP!$B$6:$B$271)))</f>
        <v/>
      </c>
      <c r="T155" s="77" t="str">
        <f>IF(INDEX([2]pivotTable!T$3:T$308,MATCH(totalExpenditure!$A155,[2]pivotTable!$A$3:$A$308,0))/100*INDEX(gDP!AI$6:AI$271,MATCH(totalExpenditure!$A155,gDP!$B$6:$B$271))=0,"",INDEX([2]pivotTable!T$3:T$308,MATCH(totalExpenditure!$A155,[2]pivotTable!$A$3:$A$308,0))/100*INDEX(gDP!AI$6:AI$271,MATCH(totalExpenditure!$A155,gDP!$B$6:$B$271)))</f>
        <v/>
      </c>
      <c r="U155" s="77" t="str">
        <f>IF(INDEX([2]pivotTable!U$3:U$308,MATCH(totalExpenditure!$A155,[2]pivotTable!$A$3:$A$308,0))/100*INDEX(gDP!AJ$6:AJ$271,MATCH(totalExpenditure!$A155,gDP!$B$6:$B$271))=0,"",INDEX([2]pivotTable!U$3:U$308,MATCH(totalExpenditure!$A155,[2]pivotTable!$A$3:$A$308,0))/100*INDEX(gDP!AJ$6:AJ$271,MATCH(totalExpenditure!$A155,gDP!$B$6:$B$271)))</f>
        <v/>
      </c>
      <c r="V155" s="77" t="str">
        <f>IF(INDEX([2]pivotTable!V$3:V$308,MATCH(totalExpenditure!$A155,[2]pivotTable!$A$3:$A$308,0))/100*INDEX(gDP!AK$6:AK$271,MATCH(totalExpenditure!$A155,gDP!$B$6:$B$271))=0,"",INDEX([2]pivotTable!V$3:V$308,MATCH(totalExpenditure!$A155,[2]pivotTable!$A$3:$A$308,0))/100*INDEX(gDP!AK$6:AK$271,MATCH(totalExpenditure!$A155,gDP!$B$6:$B$271)))</f>
        <v/>
      </c>
      <c r="W155" s="77" t="str">
        <f>IF(INDEX([2]pivotTable!W$3:W$308,MATCH(totalExpenditure!$A155,[2]pivotTable!$A$3:$A$308,0))/100*INDEX(gDP!AL$6:AL$271,MATCH(totalExpenditure!$A155,gDP!$B$6:$B$271))=0,"",INDEX([2]pivotTable!W$3:W$308,MATCH(totalExpenditure!$A155,[2]pivotTable!$A$3:$A$308,0))/100*INDEX(gDP!AL$6:AL$271,MATCH(totalExpenditure!$A155,gDP!$B$6:$B$271)))</f>
        <v/>
      </c>
      <c r="X155" s="77" t="str">
        <f>IF(INDEX([2]pivotTable!X$3:X$308,MATCH(totalExpenditure!$A155,[2]pivotTable!$A$3:$A$308,0))/100*INDEX(gDP!AM$6:AM$271,MATCH(totalExpenditure!$A155,gDP!$B$6:$B$271))=0,"",INDEX([2]pivotTable!X$3:X$308,MATCH(totalExpenditure!$A155,[2]pivotTable!$A$3:$A$308,0))/100*INDEX(gDP!AM$6:AM$271,MATCH(totalExpenditure!$A155,gDP!$B$6:$B$271)))</f>
        <v/>
      </c>
      <c r="Y155" s="77" t="str">
        <f>IF(INDEX([2]pivotTable!Y$3:Y$308,MATCH(totalExpenditure!$A155,[2]pivotTable!$A$3:$A$308,0))/100*INDEX(gDP!AN$6:AN$271,MATCH(totalExpenditure!$A155,gDP!$B$6:$B$271))=0,"",INDEX([2]pivotTable!Y$3:Y$308,MATCH(totalExpenditure!$A155,[2]pivotTable!$A$3:$A$308,0))/100*INDEX(gDP!AN$6:AN$271,MATCH(totalExpenditure!$A155,gDP!$B$6:$B$271)))</f>
        <v/>
      </c>
      <c r="Z155" s="77" t="str">
        <f>IF(INDEX([2]pivotTable!Z$3:Z$308,MATCH(totalExpenditure!$A155,[2]pivotTable!$A$3:$A$308,0))/100*INDEX(gDP!AO$6:AO$271,MATCH(totalExpenditure!$A155,gDP!$B$6:$B$271))=0,"",INDEX([2]pivotTable!Z$3:Z$308,MATCH(totalExpenditure!$A155,[2]pivotTable!$A$3:$A$308,0))/100*INDEX(gDP!AO$6:AO$271,MATCH(totalExpenditure!$A155,gDP!$B$6:$B$271)))</f>
        <v/>
      </c>
      <c r="AA155" s="77">
        <f>IF(INDEX([2]pivotTable!AA$3:AA$308,MATCH(totalExpenditure!$A155,[2]pivotTable!$A$3:$A$308,0))/100*INDEX(gDP!AP$6:AP$271,MATCH(totalExpenditure!$A155,gDP!$B$6:$B$271))=0,"",INDEX([2]pivotTable!AA$3:AA$308,MATCH(totalExpenditure!$A155,[2]pivotTable!$A$3:$A$308,0))/100*INDEX(gDP!AP$6:AP$271,MATCH(totalExpenditure!$A155,gDP!$B$6:$B$271)))</f>
        <v>34741461.038961068</v>
      </c>
      <c r="AB155" s="77">
        <f>IF(INDEX([2]pivotTable!AB$3:AB$308,MATCH(totalExpenditure!$A155,[2]pivotTable!$A$3:$A$308,0))/100*INDEX(gDP!AQ$6:AQ$271,MATCH(totalExpenditure!$A155,gDP!$B$6:$B$271))=0,"",INDEX([2]pivotTable!AB$3:AB$308,MATCH(totalExpenditure!$A155,[2]pivotTable!$A$3:$A$308,0))/100*INDEX(gDP!AQ$6:AQ$271,MATCH(totalExpenditure!$A155,gDP!$B$6:$B$271)))</f>
        <v>21064097.057728074</v>
      </c>
      <c r="AC155" s="77">
        <f>IF(INDEX([2]pivotTable!AC$3:AC$308,MATCH(totalExpenditure!$A155,[2]pivotTable!$A$3:$A$308,0))/100*INDEX(gDP!AR$6:AR$271,MATCH(totalExpenditure!$A155,gDP!$B$6:$B$271))=0,"",INDEX([2]pivotTable!AC$3:AC$308,MATCH(totalExpenditure!$A155,[2]pivotTable!$A$3:$A$308,0))/100*INDEX(gDP!AR$6:AR$271,MATCH(totalExpenditure!$A155,gDP!$B$6:$B$271)))</f>
        <v>11941986.165219186</v>
      </c>
      <c r="AD155" s="77">
        <f>IF(INDEX([2]pivotTable!AD$3:AD$308,MATCH(totalExpenditure!$A155,[2]pivotTable!$A$3:$A$308,0))/100*INDEX(gDP!AS$6:AS$271,MATCH(totalExpenditure!$A155,gDP!$B$6:$B$271))=0,"",INDEX([2]pivotTable!AD$3:AD$308,MATCH(totalExpenditure!$A155,[2]pivotTable!$A$3:$A$308,0))/100*INDEX(gDP!AS$6:AS$271,MATCH(totalExpenditure!$A155,gDP!$B$6:$B$271)))</f>
        <v>10049749.256036179</v>
      </c>
      <c r="AE155" s="77">
        <f>IF(INDEX([2]pivotTable!AE$3:AE$308,MATCH(totalExpenditure!$A155,[2]pivotTable!$A$3:$A$308,0))/100*INDEX(gDP!AT$6:AT$271,MATCH(totalExpenditure!$A155,gDP!$B$6:$B$271))=0,"",INDEX([2]pivotTable!AE$3:AE$308,MATCH(totalExpenditure!$A155,[2]pivotTable!$A$3:$A$308,0))/100*INDEX(gDP!AT$6:AT$271,MATCH(totalExpenditure!$A155,gDP!$B$6:$B$271)))</f>
        <v>11845388.75244816</v>
      </c>
      <c r="AF155" s="77">
        <f>IF(INDEX([2]pivotTable!AF$3:AF$308,MATCH(totalExpenditure!$A155,[2]pivotTable!$A$3:$A$308,0))/100*INDEX(gDP!AU$6:AU$271,MATCH(totalExpenditure!$A155,gDP!$B$6:$B$271))=0,"",INDEX([2]pivotTable!AF$3:AF$308,MATCH(totalExpenditure!$A155,[2]pivotTable!$A$3:$A$308,0))/100*INDEX(gDP!AU$6:AU$271,MATCH(totalExpenditure!$A155,gDP!$B$6:$B$271)))</f>
        <v>32571636.101082958</v>
      </c>
      <c r="AG155" s="77">
        <f>IF(INDEX([2]pivotTable!AG$3:AG$308,MATCH(totalExpenditure!$A155,[2]pivotTable!$A$3:$A$308,0))/100*INDEX(gDP!AV$6:AV$271,MATCH(totalExpenditure!$A155,gDP!$B$6:$B$271))=0,"",INDEX([2]pivotTable!AG$3:AG$308,MATCH(totalExpenditure!$A155,[2]pivotTable!$A$3:$A$308,0))/100*INDEX(gDP!AV$6:AV$271,MATCH(totalExpenditure!$A155,gDP!$B$6:$B$271)))</f>
        <v>33477335.647583589</v>
      </c>
      <c r="AH155" s="77">
        <f>IF(INDEX([2]pivotTable!AH$3:AH$308,MATCH(totalExpenditure!$A155,[2]pivotTable!$A$3:$A$308,0))/100*INDEX(gDP!AW$6:AW$271,MATCH(totalExpenditure!$A155,gDP!$B$6:$B$271))=0,"",INDEX([2]pivotTable!AH$3:AH$308,MATCH(totalExpenditure!$A155,[2]pivotTable!$A$3:$A$308,0))/100*INDEX(gDP!AW$6:AW$271,MATCH(totalExpenditure!$A155,gDP!$B$6:$B$271)))</f>
        <v>44170242.450297274</v>
      </c>
      <c r="AI155" s="77">
        <f>IF(INDEX([2]pivotTable!AI$3:AI$308,MATCH(totalExpenditure!$A155,[2]pivotTable!$A$3:$A$308,0))/100*INDEX(gDP!AX$6:AX$271,MATCH(totalExpenditure!$A155,gDP!$B$6:$B$271))=0,"",INDEX([2]pivotTable!AI$3:AI$308,MATCH(totalExpenditure!$A155,[2]pivotTable!$A$3:$A$308,0))/100*INDEX(gDP!AX$6:AX$271,MATCH(totalExpenditure!$A155,gDP!$B$6:$B$271)))</f>
        <v>49008823.675307751</v>
      </c>
      <c r="AJ155" s="77">
        <f>IF(INDEX([2]pivotTable!AJ$3:AJ$308,MATCH(totalExpenditure!$A155,[2]pivotTable!$A$3:$A$308,0))/100*INDEX(gDP!AY$6:AY$271,MATCH(totalExpenditure!$A155,gDP!$B$6:$B$271))=0,"",INDEX([2]pivotTable!AJ$3:AJ$308,MATCH(totalExpenditure!$A155,[2]pivotTable!$A$3:$A$308,0))/100*INDEX(gDP!AY$6:AY$271,MATCH(totalExpenditure!$A155,gDP!$B$6:$B$271)))</f>
        <v>64756853.560467102</v>
      </c>
      <c r="AK155" s="77">
        <f>IF(INDEX([2]pivotTable!AK$3:AK$308,MATCH(totalExpenditure!$A155,[2]pivotTable!$A$3:$A$308,0))/100*INDEX(gDP!AZ$6:AZ$271,MATCH(totalExpenditure!$A155,gDP!$B$6:$B$271))=0,"",INDEX([2]pivotTable!AK$3:AK$308,MATCH(totalExpenditure!$A155,[2]pivotTable!$A$3:$A$308,0))/100*INDEX(gDP!AZ$6:AZ$271,MATCH(totalExpenditure!$A155,gDP!$B$6:$B$271)))</f>
        <v>89343814.984334707</v>
      </c>
      <c r="AL155" s="77">
        <f>IF(INDEX([2]pivotTable!AL$3:AL$308,MATCH(totalExpenditure!$A155,[2]pivotTable!$A$3:$A$308,0))/100*INDEX(gDP!BA$6:BA$271,MATCH(totalExpenditure!$A155,gDP!$B$6:$B$271))=0,"",INDEX([2]pivotTable!AL$3:AL$308,MATCH(totalExpenditure!$A155,[2]pivotTable!$A$3:$A$308,0))/100*INDEX(gDP!BA$6:BA$271,MATCH(totalExpenditure!$A155,gDP!$B$6:$B$271)))</f>
        <v>146526746.8074615</v>
      </c>
      <c r="AM155" s="77">
        <f>IF(INDEX([2]pivotTable!AM$3:AM$308,MATCH(totalExpenditure!$A155,[2]pivotTable!$A$3:$A$308,0))/100*INDEX(gDP!BB$6:BB$271,MATCH(totalExpenditure!$A155,gDP!$B$6:$B$271))=0,"",INDEX([2]pivotTable!AM$3:AM$308,MATCH(totalExpenditure!$A155,[2]pivotTable!$A$3:$A$308,0))/100*INDEX(gDP!BB$6:BB$271,MATCH(totalExpenditure!$A155,gDP!$B$6:$B$271)))</f>
        <v>88118835.20296675</v>
      </c>
      <c r="AN155" s="77">
        <f>IF(INDEX([2]pivotTable!AN$3:AN$308,MATCH(totalExpenditure!$A155,[2]pivotTable!$A$3:$A$308,0))/100*INDEX(gDP!BC$6:BC$271,MATCH(totalExpenditure!$A155,gDP!$B$6:$B$271))=0,"",INDEX([2]pivotTable!AN$3:AN$308,MATCH(totalExpenditure!$A155,[2]pivotTable!$A$3:$A$308,0))/100*INDEX(gDP!BC$6:BC$271,MATCH(totalExpenditure!$A155,gDP!$B$6:$B$271)))</f>
        <v>76724806.065617055</v>
      </c>
      <c r="AO155" s="77">
        <f>IF(INDEX([2]pivotTable!AO$3:AO$308,MATCH(totalExpenditure!$A155,[2]pivotTable!$A$3:$A$308,0))/100*INDEX(gDP!BD$6:BD$271,MATCH(totalExpenditure!$A155,gDP!$B$6:$B$271))=0,"",INDEX([2]pivotTable!AO$3:AO$308,MATCH(totalExpenditure!$A155,[2]pivotTable!$A$3:$A$308,0))/100*INDEX(gDP!BD$6:BD$271,MATCH(totalExpenditure!$A155,gDP!$B$6:$B$271)))</f>
        <v>91716437.023389176</v>
      </c>
      <c r="AP155" s="77">
        <f>IF(INDEX([2]pivotTable!AP$3:AP$308,MATCH(totalExpenditure!$A155,[2]pivotTable!$A$3:$A$308,0))/100*INDEX(gDP!BE$6:BE$271,MATCH(totalExpenditure!$A155,gDP!$B$6:$B$271))=0,"",INDEX([2]pivotTable!AP$3:AP$308,MATCH(totalExpenditure!$A155,[2]pivotTable!$A$3:$A$308,0))/100*INDEX(gDP!BE$6:BE$271,MATCH(totalExpenditure!$A155,gDP!$B$6:$B$271)))</f>
        <v>94929611.119638398</v>
      </c>
      <c r="AQ155" s="77">
        <f>IF(INDEX([2]pivotTable!AQ$3:AQ$308,MATCH(totalExpenditure!$A155,[2]pivotTable!$A$3:$A$308,0))/100*INDEX(gDP!BF$6:BF$271,MATCH(totalExpenditure!$A155,gDP!$B$6:$B$271))=0,"",INDEX([2]pivotTable!AQ$3:AQ$308,MATCH(totalExpenditure!$A155,[2]pivotTable!$A$3:$A$308,0))/100*INDEX(gDP!BF$6:BF$271,MATCH(totalExpenditure!$A155,gDP!$B$6:$B$271)))</f>
        <v>104463896.63071252</v>
      </c>
      <c r="AR155" s="77">
        <f>IF(INDEX([2]pivotTable!AR$3:AR$308,MATCH(totalExpenditure!$A155,[2]pivotTable!$A$3:$A$308,0))/100*INDEX(gDP!BG$6:BG$271,MATCH(totalExpenditure!$A155,gDP!$B$6:$B$271))=0,"",INDEX([2]pivotTable!AR$3:AR$308,MATCH(totalExpenditure!$A155,[2]pivotTable!$A$3:$A$308,0))/100*INDEX(gDP!BG$6:BG$271,MATCH(totalExpenditure!$A155,gDP!$B$6:$B$271)))</f>
        <v>114705499.68045606</v>
      </c>
      <c r="AS155" s="77">
        <f>IF(INDEX([2]pivotTable!AS$3:AS$308,MATCH(totalExpenditure!$A155,[2]pivotTable!$A$3:$A$308,0))/100*INDEX(gDP!BH$6:BH$271,MATCH(totalExpenditure!$A155,gDP!$B$6:$B$271))=0,"",INDEX([2]pivotTable!AS$3:AS$308,MATCH(totalExpenditure!$A155,[2]pivotTable!$A$3:$A$308,0))/100*INDEX(gDP!BH$6:BH$271,MATCH(totalExpenditure!$A155,gDP!$B$6:$B$271)))</f>
        <v>98250606.678808972</v>
      </c>
      <c r="AT155" s="77">
        <f>IF(INDEX([2]pivotTable!AT$3:AT$308,MATCH(totalExpenditure!$A155,[2]pivotTable!$A$3:$A$308,0))/100*INDEX(gDP!BI$6:BI$271,MATCH(totalExpenditure!$A155,gDP!$B$6:$B$271))=0,"",INDEX([2]pivotTable!AT$3:AT$308,MATCH(totalExpenditure!$A155,[2]pivotTable!$A$3:$A$308,0))/100*INDEX(gDP!BI$6:BI$271,MATCH(totalExpenditure!$A155,gDP!$B$6:$B$271)))</f>
        <v>109338563.93811476</v>
      </c>
      <c r="AU155" s="77">
        <f>IF(INDEX([2]pivotTable!AU$3:AU$308,MATCH(totalExpenditure!$A155,[2]pivotTable!$A$3:$A$308,0))/100*INDEX(gDP!BJ$6:BJ$271,MATCH(totalExpenditure!$A155,gDP!$B$6:$B$271))=0,"",INDEX([2]pivotTable!AU$3:AU$308,MATCH(totalExpenditure!$A155,[2]pivotTable!$A$3:$A$308,0))/100*INDEX(gDP!BJ$6:BJ$271,MATCH(totalExpenditure!$A155,gDP!$B$6:$B$271)))</f>
        <v>122735811.80910242</v>
      </c>
      <c r="AV155" s="77">
        <f>IF(INDEX([2]pivotTable!AV$3:AV$308,MATCH(totalExpenditure!$A155,[2]pivotTable!$A$3:$A$308,0))/100*INDEX(gDP!BK$6:BK$271,MATCH(totalExpenditure!$A155,gDP!$B$6:$B$271))=0,"",INDEX([2]pivotTable!AV$3:AV$308,MATCH(totalExpenditure!$A155,[2]pivotTable!$A$3:$A$308,0))/100*INDEX(gDP!BK$6:BK$271,MATCH(totalExpenditure!$A155,gDP!$B$6:$B$271)))</f>
        <v>150781535.83978933</v>
      </c>
      <c r="AW155" s="77">
        <f>IF(INDEX([2]pivotTable!AW$3:AW$308,MATCH(totalExpenditure!$A155,[2]pivotTable!$A$3:$A$308,0))/100*INDEX(gDP!BL$6:BL$271,MATCH(totalExpenditure!$A155,gDP!$B$6:$B$271))=0,"",INDEX([2]pivotTable!AW$3:AW$308,MATCH(totalExpenditure!$A155,[2]pivotTable!$A$3:$A$308,0))/100*INDEX(gDP!BL$6:BL$271,MATCH(totalExpenditure!$A155,gDP!$B$6:$B$271)))</f>
        <v>138494205.2454187</v>
      </c>
      <c r="AX155" s="77">
        <f>IF(INDEX([2]pivotTable!AX$3:AX$308,MATCH(totalExpenditure!$A155,[2]pivotTable!$A$3:$A$308,0))/100*INDEX(gDP!BM$6:BM$271,MATCH(totalExpenditure!$A155,gDP!$B$6:$B$271))=0,"",INDEX([2]pivotTable!AX$3:AX$308,MATCH(totalExpenditure!$A155,[2]pivotTable!$A$3:$A$308,0))/100*INDEX(gDP!BM$6:BM$271,MATCH(totalExpenditure!$A155,gDP!$B$6:$B$271)))</f>
        <v>149899701.04783961</v>
      </c>
      <c r="AY155" s="77">
        <f>IF(INDEX([2]pivotTable!AY$3:AY$308,MATCH(totalExpenditure!$A155,[2]pivotTable!$A$3:$A$308,0))/100*INDEX(gDP!BN$6:BN$271,MATCH(totalExpenditure!$A155,gDP!$B$6:$B$271))=0,"",INDEX([2]pivotTable!AY$3:AY$308,MATCH(totalExpenditure!$A155,[2]pivotTable!$A$3:$A$308,0))/100*INDEX(gDP!BN$6:BN$271,MATCH(totalExpenditure!$A155,gDP!$B$6:$B$271)))</f>
        <v>176625113.50662425</v>
      </c>
      <c r="AZ155" s="77" t="str">
        <f>IF(INDEX([2]pivotTable!AZ$3:AZ$308,MATCH(totalExpenditure!$A155,[2]pivotTable!$A$3:$A$308,0))/100*INDEX(gDP!BO$6:BO$271,MATCH(totalExpenditure!$A155,gDP!$B$6:$B$271))=0,"",INDEX([2]pivotTable!AZ$3:AZ$308,MATCH(totalExpenditure!$A155,[2]pivotTable!$A$3:$A$308,0))/100*INDEX(gDP!BO$6:BO$271,MATCH(totalExpenditure!$A155,gDP!$B$6:$B$271)))</f>
        <v/>
      </c>
      <c r="BA155" s="77" t="str">
        <f>IF(INDEX([2]pivotTable!B$310:B$615,MATCH(totalExpenditure!$A155,[2]pivotTable!$A$310:$A$615,0))/100*INDEX(gDP!Q$6:Q$271,MATCH(totalExpenditure!$A155,gDP!$B$6:$B$271))=0,"",INDEX([2]pivotTable!B$310:B$615,MATCH(totalExpenditure!$A155,[2]pivotTable!$A$310:$A$615,0))/100*INDEX(gDP!Q$6:Q$271,MATCH(totalExpenditure!$A155,gDP!$B$6:$B$271)))</f>
        <v/>
      </c>
      <c r="BB155" s="77" t="str">
        <f>IF(INDEX([2]pivotTable!C$310:C$615,MATCH(totalExpenditure!$A155,[2]pivotTable!$A$310:$A$615,0))/100*INDEX(gDP!R$6:R$271,MATCH(totalExpenditure!$A155,gDP!$B$6:$B$271))=0,"",INDEX([2]pivotTable!C$310:C$615,MATCH(totalExpenditure!$A155,[2]pivotTable!$A$310:$A$615,0))/100*INDEX(gDP!R$6:R$271,MATCH(totalExpenditure!$A155,gDP!$B$6:$B$271)))</f>
        <v/>
      </c>
      <c r="BC155" s="77" t="str">
        <f>IF(INDEX([2]pivotTable!D$310:D$615,MATCH(totalExpenditure!$A155,[2]pivotTable!$A$310:$A$615,0))/100*INDEX(gDP!S$6:S$271,MATCH(totalExpenditure!$A155,gDP!$B$6:$B$271))=0,"",INDEX([2]pivotTable!D$310:D$615,MATCH(totalExpenditure!$A155,[2]pivotTable!$A$310:$A$615,0))/100*INDEX(gDP!S$6:S$271,MATCH(totalExpenditure!$A155,gDP!$B$6:$B$271)))</f>
        <v/>
      </c>
      <c r="BD155" s="77" t="str">
        <f>IF(INDEX([2]pivotTable!E$310:E$615,MATCH(totalExpenditure!$A155,[2]pivotTable!$A$310:$A$615,0))/100*INDEX(gDP!T$6:T$271,MATCH(totalExpenditure!$A155,gDP!$B$6:$B$271))=0,"",INDEX([2]pivotTable!E$310:E$615,MATCH(totalExpenditure!$A155,[2]pivotTable!$A$310:$A$615,0))/100*INDEX(gDP!T$6:T$271,MATCH(totalExpenditure!$A155,gDP!$B$6:$B$271)))</f>
        <v/>
      </c>
      <c r="BE155" s="77" t="str">
        <f>IF(INDEX([2]pivotTable!F$310:F$615,MATCH(totalExpenditure!$A155,[2]pivotTable!$A$310:$A$615,0))/100*INDEX(gDP!U$6:U$271,MATCH(totalExpenditure!$A155,gDP!$B$6:$B$271))=0,"",INDEX([2]pivotTable!F$310:F$615,MATCH(totalExpenditure!$A155,[2]pivotTable!$A$310:$A$615,0))/100*INDEX(gDP!U$6:U$271,MATCH(totalExpenditure!$A155,gDP!$B$6:$B$271)))</f>
        <v/>
      </c>
      <c r="BF155" s="77" t="str">
        <f>IF(INDEX([2]pivotTable!G$310:G$615,MATCH(totalExpenditure!$A155,[2]pivotTable!$A$310:$A$615,0))/100*INDEX(gDP!V$6:V$271,MATCH(totalExpenditure!$A155,gDP!$B$6:$B$271))=0,"",INDEX([2]pivotTable!G$310:G$615,MATCH(totalExpenditure!$A155,[2]pivotTable!$A$310:$A$615,0))/100*INDEX(gDP!V$6:V$271,MATCH(totalExpenditure!$A155,gDP!$B$6:$B$271)))</f>
        <v/>
      </c>
      <c r="BG155" s="77" t="str">
        <f>IF(INDEX([2]pivotTable!H$310:H$615,MATCH(totalExpenditure!$A155,[2]pivotTable!$A$310:$A$615,0))/100*INDEX(gDP!W$6:W$271,MATCH(totalExpenditure!$A155,gDP!$B$6:$B$271))=0,"",INDEX([2]pivotTable!H$310:H$615,MATCH(totalExpenditure!$A155,[2]pivotTable!$A$310:$A$615,0))/100*INDEX(gDP!W$6:W$271,MATCH(totalExpenditure!$A155,gDP!$B$6:$B$271)))</f>
        <v/>
      </c>
      <c r="BH155" s="77" t="str">
        <f>IF(INDEX([2]pivotTable!I$310:I$615,MATCH(totalExpenditure!$A155,[2]pivotTable!$A$310:$A$615,0))/100*INDEX(gDP!X$6:X$271,MATCH(totalExpenditure!$A155,gDP!$B$6:$B$271))=0,"",INDEX([2]pivotTable!I$310:I$615,MATCH(totalExpenditure!$A155,[2]pivotTable!$A$310:$A$615,0))/100*INDEX(gDP!X$6:X$271,MATCH(totalExpenditure!$A155,gDP!$B$6:$B$271)))</f>
        <v/>
      </c>
      <c r="BI155" s="77" t="str">
        <f>IF(INDEX([2]pivotTable!J$310:J$615,MATCH(totalExpenditure!$A155,[2]pivotTable!$A$310:$A$615,0))/100*INDEX(gDP!Y$6:Y$271,MATCH(totalExpenditure!$A155,gDP!$B$6:$B$271))=0,"",INDEX([2]pivotTable!J$310:J$615,MATCH(totalExpenditure!$A155,[2]pivotTable!$A$310:$A$615,0))/100*INDEX(gDP!Y$6:Y$271,MATCH(totalExpenditure!$A155,gDP!$B$6:$B$271)))</f>
        <v/>
      </c>
      <c r="BJ155" s="77" t="str">
        <f>IF(INDEX([2]pivotTable!K$310:K$615,MATCH(totalExpenditure!$A155,[2]pivotTable!$A$310:$A$615,0))/100*INDEX(gDP!Z$6:Z$271,MATCH(totalExpenditure!$A155,gDP!$B$6:$B$271))=0,"",INDEX([2]pivotTable!K$310:K$615,MATCH(totalExpenditure!$A155,[2]pivotTable!$A$310:$A$615,0))/100*INDEX(gDP!Z$6:Z$271,MATCH(totalExpenditure!$A155,gDP!$B$6:$B$271)))</f>
        <v/>
      </c>
      <c r="BK155" s="77" t="str">
        <f>IF(INDEX([2]pivotTable!L$310:L$615,MATCH(totalExpenditure!$A155,[2]pivotTable!$A$310:$A$615,0))/100*INDEX(gDP!AA$6:AA$271,MATCH(totalExpenditure!$A155,gDP!$B$6:$B$271))=0,"",INDEX([2]pivotTable!L$310:L$615,MATCH(totalExpenditure!$A155,[2]pivotTable!$A$310:$A$615,0))/100*INDEX(gDP!AA$6:AA$271,MATCH(totalExpenditure!$A155,gDP!$B$6:$B$271)))</f>
        <v/>
      </c>
      <c r="BL155" s="77" t="str">
        <f>IF(INDEX([2]pivotTable!M$310:M$615,MATCH(totalExpenditure!$A155,[2]pivotTable!$A$310:$A$615,0))/100*INDEX(gDP!AB$6:AB$271,MATCH(totalExpenditure!$A155,gDP!$B$6:$B$271))=0,"",INDEX([2]pivotTable!M$310:M$615,MATCH(totalExpenditure!$A155,[2]pivotTable!$A$310:$A$615,0))/100*INDEX(gDP!AB$6:AB$271,MATCH(totalExpenditure!$A155,gDP!$B$6:$B$271)))</f>
        <v/>
      </c>
      <c r="BM155" s="77" t="str">
        <f>IF(INDEX([2]pivotTable!N$310:N$615,MATCH(totalExpenditure!$A155,[2]pivotTable!$A$310:$A$615,0))/100*INDEX(gDP!AC$6:AC$271,MATCH(totalExpenditure!$A155,gDP!$B$6:$B$271))=0,"",INDEX([2]pivotTable!N$310:N$615,MATCH(totalExpenditure!$A155,[2]pivotTable!$A$310:$A$615,0))/100*INDEX(gDP!AC$6:AC$271,MATCH(totalExpenditure!$A155,gDP!$B$6:$B$271)))</f>
        <v/>
      </c>
      <c r="BN155" s="77" t="str">
        <f>IF(INDEX([2]pivotTable!O$310:O$615,MATCH(totalExpenditure!$A155,[2]pivotTable!$A$310:$A$615,0))/100*INDEX(gDP!AD$6:AD$271,MATCH(totalExpenditure!$A155,gDP!$B$6:$B$271))=0,"",INDEX([2]pivotTable!O$310:O$615,MATCH(totalExpenditure!$A155,[2]pivotTable!$A$310:$A$615,0))/100*INDEX(gDP!AD$6:AD$271,MATCH(totalExpenditure!$A155,gDP!$B$6:$B$271)))</f>
        <v/>
      </c>
      <c r="BO155" s="77" t="str">
        <f>IF(INDEX([2]pivotTable!P$310:P$615,MATCH(totalExpenditure!$A155,[2]pivotTable!$A$310:$A$615,0))/100*INDEX(gDP!AE$6:AE$271,MATCH(totalExpenditure!$A155,gDP!$B$6:$B$271))=0,"",INDEX([2]pivotTable!P$310:P$615,MATCH(totalExpenditure!$A155,[2]pivotTable!$A$310:$A$615,0))/100*INDEX(gDP!AE$6:AE$271,MATCH(totalExpenditure!$A155,gDP!$B$6:$B$271)))</f>
        <v/>
      </c>
      <c r="BP155" s="77" t="str">
        <f>IF(INDEX([2]pivotTable!Q$310:Q$615,MATCH(totalExpenditure!$A155,[2]pivotTable!$A$310:$A$615,0))/100*INDEX(gDP!AF$6:AF$271,MATCH(totalExpenditure!$A155,gDP!$B$6:$B$271))=0,"",INDEX([2]pivotTable!Q$310:Q$615,MATCH(totalExpenditure!$A155,[2]pivotTable!$A$310:$A$615,0))/100*INDEX(gDP!AF$6:AF$271,MATCH(totalExpenditure!$A155,gDP!$B$6:$B$271)))</f>
        <v/>
      </c>
      <c r="BQ155" s="77" t="str">
        <f>IF(INDEX([2]pivotTable!R$310:R$615,MATCH(totalExpenditure!$A155,[2]pivotTable!$A$310:$A$615,0))/100*INDEX(gDP!AG$6:AG$271,MATCH(totalExpenditure!$A155,gDP!$B$6:$B$271))=0,"",INDEX([2]pivotTable!R$310:R$615,MATCH(totalExpenditure!$A155,[2]pivotTable!$A$310:$A$615,0))/100*INDEX(gDP!AG$6:AG$271,MATCH(totalExpenditure!$A155,gDP!$B$6:$B$271)))</f>
        <v/>
      </c>
      <c r="BR155" s="77" t="str">
        <f>IF(INDEX([2]pivotTable!S$310:S$615,MATCH(totalExpenditure!$A155,[2]pivotTable!$A$310:$A$615,0))/100*INDEX(gDP!AH$6:AH$271,MATCH(totalExpenditure!$A155,gDP!$B$6:$B$271))=0,"",INDEX([2]pivotTable!S$310:S$615,MATCH(totalExpenditure!$A155,[2]pivotTable!$A$310:$A$615,0))/100*INDEX(gDP!AH$6:AH$271,MATCH(totalExpenditure!$A155,gDP!$B$6:$B$271)))</f>
        <v/>
      </c>
      <c r="BS155" s="77" t="str">
        <f>IF(INDEX([2]pivotTable!T$310:T$615,MATCH(totalExpenditure!$A155,[2]pivotTable!$A$310:$A$615,0))/100*INDEX(gDP!AI$6:AI$271,MATCH(totalExpenditure!$A155,gDP!$B$6:$B$271))=0,"",INDEX([2]pivotTable!T$310:T$615,MATCH(totalExpenditure!$A155,[2]pivotTable!$A$310:$A$615,0))/100*INDEX(gDP!AI$6:AI$271,MATCH(totalExpenditure!$A155,gDP!$B$6:$B$271)))</f>
        <v/>
      </c>
      <c r="BT155" s="77" t="str">
        <f>IF(INDEX([2]pivotTable!U$310:U$615,MATCH(totalExpenditure!$A155,[2]pivotTable!$A$310:$A$615,0))/100*INDEX(gDP!AJ$6:AJ$271,MATCH(totalExpenditure!$A155,gDP!$B$6:$B$271))=0,"",INDEX([2]pivotTable!U$310:U$615,MATCH(totalExpenditure!$A155,[2]pivotTable!$A$310:$A$615,0))/100*INDEX(gDP!AJ$6:AJ$271,MATCH(totalExpenditure!$A155,gDP!$B$6:$B$271)))</f>
        <v/>
      </c>
      <c r="BU155" s="77" t="str">
        <f>IF(INDEX([2]pivotTable!V$310:V$615,MATCH(totalExpenditure!$A155,[2]pivotTable!$A$310:$A$615,0))/100*INDEX(gDP!AK$6:AK$271,MATCH(totalExpenditure!$A155,gDP!$B$6:$B$271))=0,"",INDEX([2]pivotTable!V$310:V$615,MATCH(totalExpenditure!$A155,[2]pivotTable!$A$310:$A$615,0))/100*INDEX(gDP!AK$6:AK$271,MATCH(totalExpenditure!$A155,gDP!$B$6:$B$271)))</f>
        <v/>
      </c>
      <c r="BV155" s="77" t="str">
        <f>IF(INDEX([2]pivotTable!W$310:W$615,MATCH(totalExpenditure!$A155,[2]pivotTable!$A$310:$A$615,0))/100*INDEX(gDP!AL$6:AL$271,MATCH(totalExpenditure!$A155,gDP!$B$6:$B$271))=0,"",INDEX([2]pivotTable!W$310:W$615,MATCH(totalExpenditure!$A155,[2]pivotTable!$A$310:$A$615,0))/100*INDEX(gDP!AL$6:AL$271,MATCH(totalExpenditure!$A155,gDP!$B$6:$B$271)))</f>
        <v/>
      </c>
      <c r="BW155" s="77" t="str">
        <f>IF(INDEX([2]pivotTable!X$310:X$615,MATCH(totalExpenditure!$A155,[2]pivotTable!$A$310:$A$615,0))/100*INDEX(gDP!AM$6:AM$271,MATCH(totalExpenditure!$A155,gDP!$B$6:$B$271))=0,"",INDEX([2]pivotTable!X$310:X$615,MATCH(totalExpenditure!$A155,[2]pivotTable!$A$310:$A$615,0))/100*INDEX(gDP!AM$6:AM$271,MATCH(totalExpenditure!$A155,gDP!$B$6:$B$271)))</f>
        <v/>
      </c>
      <c r="BX155" s="77">
        <f>IF(INDEX([2]pivotTable!Y$310:Y$615,MATCH(totalExpenditure!$A155,[2]pivotTable!$A$310:$A$615,0))/100*INDEX(gDP!AN$6:AN$271,MATCH(totalExpenditure!$A155,gDP!$B$6:$B$271))=0,"",INDEX([2]pivotTable!Y$310:Y$615,MATCH(totalExpenditure!$A155,[2]pivotTable!$A$310:$A$615,0))/100*INDEX(gDP!AN$6:AN$271,MATCH(totalExpenditure!$A155,gDP!$B$6:$B$271)))</f>
        <v>5083641.7866031807</v>
      </c>
      <c r="BY155" s="77">
        <f>IF(INDEX([2]pivotTable!Z$310:Z$615,MATCH(totalExpenditure!$A155,[2]pivotTable!$A$310:$A$615,0))/100*INDEX(gDP!AO$6:AO$271,MATCH(totalExpenditure!$A155,gDP!$B$6:$B$271))=0,"",INDEX([2]pivotTable!Z$310:Z$615,MATCH(totalExpenditure!$A155,[2]pivotTable!$A$310:$A$615,0))/100*INDEX(gDP!AO$6:AO$271,MATCH(totalExpenditure!$A155,gDP!$B$6:$B$271)))</f>
        <v>89841475.217391118</v>
      </c>
      <c r="BZ155" s="77">
        <f>IF(INDEX([2]pivotTable!AA$310:AA$615,MATCH(totalExpenditure!$A155,[2]pivotTable!$A$310:$A$615,0))/100*INDEX(gDP!AP$6:AP$271,MATCH(totalExpenditure!$A155,gDP!$B$6:$B$271))=0,"",INDEX([2]pivotTable!AA$310:AA$615,MATCH(totalExpenditure!$A155,[2]pivotTable!$A$310:$A$615,0))/100*INDEX(gDP!AP$6:AP$271,MATCH(totalExpenditure!$A155,gDP!$B$6:$B$271)))</f>
        <v>93608936.688311741</v>
      </c>
      <c r="CA155" s="77">
        <f>IF(INDEX([2]pivotTable!AB$310:AB$615,MATCH(totalExpenditure!$A155,[2]pivotTable!$A$310:$A$615,0))/100*INDEX(gDP!AQ$6:AQ$271,MATCH(totalExpenditure!$A155,gDP!$B$6:$B$271))=0,"",INDEX([2]pivotTable!AB$310:AB$615,MATCH(totalExpenditure!$A155,[2]pivotTable!$A$310:$A$615,0))/100*INDEX(gDP!AQ$6:AQ$271,MATCH(totalExpenditure!$A155,gDP!$B$6:$B$271)))</f>
        <v>70157032.942271724</v>
      </c>
      <c r="CB155" s="77">
        <f>IF(INDEX([2]pivotTable!AC$310:AC$615,MATCH(totalExpenditure!$A155,[2]pivotTable!$A$310:$A$615,0))/100*INDEX(gDP!AR$6:AR$271,MATCH(totalExpenditure!$A155,gDP!$B$6:$B$271))=0,"",INDEX([2]pivotTable!AC$310:AC$615,MATCH(totalExpenditure!$A155,[2]pivotTable!$A$310:$A$615,0))/100*INDEX(gDP!AR$6:AR$271,MATCH(totalExpenditure!$A155,gDP!$B$6:$B$271)))</f>
        <v>36528428.270082213</v>
      </c>
      <c r="CC155" s="77">
        <f>IF(INDEX([2]pivotTable!AD$310:AD$615,MATCH(totalExpenditure!$A155,[2]pivotTable!$A$310:$A$615,0))/100*INDEX(gDP!AS$6:AS$271,MATCH(totalExpenditure!$A155,gDP!$B$6:$B$271))=0,"",INDEX([2]pivotTable!AD$310:AD$615,MATCH(totalExpenditure!$A155,[2]pivotTable!$A$310:$A$615,0))/100*INDEX(gDP!AS$6:AS$271,MATCH(totalExpenditure!$A155,gDP!$B$6:$B$271)))</f>
        <v>36591394.727106079</v>
      </c>
      <c r="CD155" s="77">
        <f>IF(INDEX([2]pivotTable!AE$310:AE$615,MATCH(totalExpenditure!$A155,[2]pivotTable!$A$310:$A$615,0))/100*INDEX(gDP!AT$6:AT$271,MATCH(totalExpenditure!$A155,gDP!$B$6:$B$271))=0,"",INDEX([2]pivotTable!AE$310:AE$615,MATCH(totalExpenditure!$A155,[2]pivotTable!$A$310:$A$615,0))/100*INDEX(gDP!AT$6:AT$271,MATCH(totalExpenditure!$A155,gDP!$B$6:$B$271)))</f>
        <v>42051130.071190968</v>
      </c>
      <c r="CE155" s="77">
        <f>IF(INDEX([2]pivotTable!AF$310:AF$615,MATCH(totalExpenditure!$A155,[2]pivotTable!$A$310:$A$615,0))/100*INDEX(gDP!AU$6:AU$271,MATCH(totalExpenditure!$A155,gDP!$B$6:$B$271))=0,"",INDEX([2]pivotTable!AF$310:AF$615,MATCH(totalExpenditure!$A155,[2]pivotTable!$A$310:$A$615,0))/100*INDEX(gDP!AU$6:AU$271,MATCH(totalExpenditure!$A155,gDP!$B$6:$B$271)))</f>
        <v>151557816.96014112</v>
      </c>
      <c r="CF155" s="77">
        <f>IF(INDEX([2]pivotTable!AG$310:AG$615,MATCH(totalExpenditure!$A155,[2]pivotTable!$A$310:$A$615,0))/100*INDEX(gDP!AV$6:AV$271,MATCH(totalExpenditure!$A155,gDP!$B$6:$B$271))=0,"",INDEX([2]pivotTable!AG$310:AG$615,MATCH(totalExpenditure!$A155,[2]pivotTable!$A$310:$A$615,0))/100*INDEX(gDP!AV$6:AV$271,MATCH(totalExpenditure!$A155,gDP!$B$6:$B$271)))</f>
        <v>163424863.36838147</v>
      </c>
      <c r="CG155" s="77">
        <f>IF(INDEX([2]pivotTable!AH$310:AH$615,MATCH(totalExpenditure!$A155,[2]pivotTable!$A$310:$A$615,0))/100*INDEX(gDP!AW$6:AW$271,MATCH(totalExpenditure!$A155,gDP!$B$6:$B$271))=0,"",INDEX([2]pivotTable!AH$310:AH$615,MATCH(totalExpenditure!$A155,[2]pivotTable!$A$310:$A$615,0))/100*INDEX(gDP!AW$6:AW$271,MATCH(totalExpenditure!$A155,gDP!$B$6:$B$271)))</f>
        <v>191490992.26981822</v>
      </c>
      <c r="CH155" s="77">
        <f>IF(INDEX([2]pivotTable!AI$310:AI$615,MATCH(totalExpenditure!$A155,[2]pivotTable!$A$310:$A$615,0))/100*INDEX(gDP!AX$6:AX$271,MATCH(totalExpenditure!$A155,gDP!$B$6:$B$271))=0,"",INDEX([2]pivotTable!AI$310:AI$615,MATCH(totalExpenditure!$A155,[2]pivotTable!$A$310:$A$615,0))/100*INDEX(gDP!AX$6:AX$271,MATCH(totalExpenditure!$A155,gDP!$B$6:$B$271)))</f>
        <v>259686998.6209904</v>
      </c>
      <c r="CI155" s="77">
        <f>IF(INDEX([2]pivotTable!AJ$310:AJ$615,MATCH(totalExpenditure!$A155,[2]pivotTable!$A$310:$A$615,0))/100*INDEX(gDP!AY$6:AY$271,MATCH(totalExpenditure!$A155,gDP!$B$6:$B$271))=0,"",INDEX([2]pivotTable!AJ$310:AJ$615,MATCH(totalExpenditure!$A155,[2]pivotTable!$A$310:$A$615,0))/100*INDEX(gDP!AY$6:AY$271,MATCH(totalExpenditure!$A155,gDP!$B$6:$B$271)))</f>
        <v>335713161.87926364</v>
      </c>
      <c r="CJ155" s="77">
        <f>IF(INDEX([2]pivotTable!AK$310:AK$615,MATCH(totalExpenditure!$A155,[2]pivotTable!$A$310:$A$615,0))/100*INDEX(gDP!AZ$6:AZ$271,MATCH(totalExpenditure!$A155,gDP!$B$6:$B$271))=0,"",INDEX([2]pivotTable!AK$310:AK$615,MATCH(totalExpenditure!$A155,[2]pivotTable!$A$310:$A$615,0))/100*INDEX(gDP!AZ$6:AZ$271,MATCH(totalExpenditure!$A155,gDP!$B$6:$B$271)))</f>
        <v>384222416.16415858</v>
      </c>
      <c r="CK155" s="77">
        <f>IF(INDEX([2]pivotTable!AL$310:AL$615,MATCH(totalExpenditure!$A155,[2]pivotTable!$A$310:$A$615,0))/100*INDEX(gDP!BA$6:BA$271,MATCH(totalExpenditure!$A155,gDP!$B$6:$B$271))=0,"",INDEX([2]pivotTable!AL$310:AL$615,MATCH(totalExpenditure!$A155,[2]pivotTable!$A$310:$A$615,0))/100*INDEX(gDP!BA$6:BA$271,MATCH(totalExpenditure!$A155,gDP!$B$6:$B$271)))</f>
        <v>491651728.95726752</v>
      </c>
      <c r="CL155" s="77">
        <f>IF(INDEX([2]pivotTable!AM$310:AM$615,MATCH(totalExpenditure!$A155,[2]pivotTable!$A$310:$A$615,0))/100*INDEX(gDP!BB$6:BB$271,MATCH(totalExpenditure!$A155,gDP!$B$6:$B$271))=0,"",INDEX([2]pivotTable!AM$310:AM$615,MATCH(totalExpenditure!$A155,[2]pivotTable!$A$310:$A$615,0))/100*INDEX(gDP!BB$6:BB$271,MATCH(totalExpenditure!$A155,gDP!$B$6:$B$271)))</f>
        <v>504779500.42193294</v>
      </c>
      <c r="CM155" s="77">
        <f>IF(INDEX([2]pivotTable!AN$310:AN$615,MATCH(totalExpenditure!$A155,[2]pivotTable!$A$310:$A$615,0))/100*INDEX(gDP!BC$6:BC$271,MATCH(totalExpenditure!$A155,gDP!$B$6:$B$271))=0,"",INDEX([2]pivotTable!AN$310:AN$615,MATCH(totalExpenditure!$A155,[2]pivotTable!$A$310:$A$615,0))/100*INDEX(gDP!BC$6:BC$271,MATCH(totalExpenditure!$A155,gDP!$B$6:$B$271)))</f>
        <v>382229033.8541649</v>
      </c>
      <c r="CN155" s="77">
        <f>IF(INDEX([2]pivotTable!AO$310:AO$615,MATCH(totalExpenditure!$A155,[2]pivotTable!$A$310:$A$615,0))/100*INDEX(gDP!BD$6:BD$271,MATCH(totalExpenditure!$A155,gDP!$B$6:$B$271))=0,"",INDEX([2]pivotTable!AO$310:AO$615,MATCH(totalExpenditure!$A155,[2]pivotTable!$A$310:$A$615,0))/100*INDEX(gDP!BD$6:BD$271,MATCH(totalExpenditure!$A155,gDP!$B$6:$B$271)))</f>
        <v>597418993.45510375</v>
      </c>
      <c r="CO155" s="77">
        <f>IF(INDEX([2]pivotTable!AP$310:AP$615,MATCH(totalExpenditure!$A155,[2]pivotTable!$A$310:$A$615,0))/100*INDEX(gDP!BE$6:BE$271,MATCH(totalExpenditure!$A155,gDP!$B$6:$B$271))=0,"",INDEX([2]pivotTable!AP$310:AP$615,MATCH(totalExpenditure!$A155,[2]pivotTable!$A$310:$A$615,0))/100*INDEX(gDP!BE$6:BE$271,MATCH(totalExpenditure!$A155,gDP!$B$6:$B$271)))</f>
        <v>613123359.89197648</v>
      </c>
      <c r="CP155" s="77">
        <f>IF(INDEX([2]pivotTable!AQ$310:AQ$615,MATCH(totalExpenditure!$A155,[2]pivotTable!$A$310:$A$615,0))/100*INDEX(gDP!BF$6:BF$271,MATCH(totalExpenditure!$A155,gDP!$B$6:$B$271))=0,"",INDEX([2]pivotTable!AQ$310:AQ$615,MATCH(totalExpenditure!$A155,[2]pivotTable!$A$310:$A$615,0))/100*INDEX(gDP!BF$6:BF$271,MATCH(totalExpenditure!$A155,gDP!$B$6:$B$271)))</f>
        <v>774932178.64237654</v>
      </c>
      <c r="CQ155" s="77">
        <f>IF(INDEX([2]pivotTable!AR$310:AR$615,MATCH(totalExpenditure!$A155,[2]pivotTable!$A$310:$A$615,0))/100*INDEX(gDP!BG$6:BG$271,MATCH(totalExpenditure!$A155,gDP!$B$6:$B$271))=0,"",INDEX([2]pivotTable!AR$310:AR$615,MATCH(totalExpenditure!$A155,[2]pivotTable!$A$310:$A$615,0))/100*INDEX(gDP!BG$6:BG$271,MATCH(totalExpenditure!$A155,gDP!$B$6:$B$271)))</f>
        <v>790715780.58412755</v>
      </c>
      <c r="CR155" s="77">
        <f>IF(INDEX([2]pivotTable!AS$310:AS$615,MATCH(totalExpenditure!$A155,[2]pivotTable!$A$310:$A$615,0))/100*INDEX(gDP!BH$6:BH$271,MATCH(totalExpenditure!$A155,gDP!$B$6:$B$271))=0,"",INDEX([2]pivotTable!AS$310:AS$615,MATCH(totalExpenditure!$A155,[2]pivotTable!$A$310:$A$615,0))/100*INDEX(gDP!BH$6:BH$271,MATCH(totalExpenditure!$A155,gDP!$B$6:$B$271)))</f>
        <v>640968243.5712775</v>
      </c>
      <c r="CS155" s="77">
        <f>IF(INDEX([2]pivotTable!AT$310:AT$615,MATCH(totalExpenditure!$A155,[2]pivotTable!$A$310:$A$615,0))/100*INDEX(gDP!BI$6:BI$271,MATCH(totalExpenditure!$A155,gDP!$B$6:$B$271))=0,"",INDEX([2]pivotTable!AT$310:AT$615,MATCH(totalExpenditure!$A155,[2]pivotTable!$A$310:$A$615,0))/100*INDEX(gDP!BI$6:BI$271,MATCH(totalExpenditure!$A155,gDP!$B$6:$B$271)))</f>
        <v>664810392.41204083</v>
      </c>
      <c r="CT155" s="77">
        <f>IF(INDEX([2]pivotTable!AU$310:AU$615,MATCH(totalExpenditure!$A155,[2]pivotTable!$A$310:$A$615,0))/100*INDEX(gDP!BJ$6:BJ$271,MATCH(totalExpenditure!$A155,gDP!$B$6:$B$271))=0,"",INDEX([2]pivotTable!AU$310:AU$615,MATCH(totalExpenditure!$A155,[2]pivotTable!$A$310:$A$615,0))/100*INDEX(gDP!BJ$6:BJ$271,MATCH(totalExpenditure!$A155,gDP!$B$6:$B$271)))</f>
        <v>870567967.48316813</v>
      </c>
      <c r="CU155" s="77">
        <f>IF(INDEX([2]pivotTable!AV$310:AV$615,MATCH(totalExpenditure!$A155,[2]pivotTable!$A$310:$A$615,0))/100*INDEX(gDP!BK$6:BK$271,MATCH(totalExpenditure!$A155,gDP!$B$6:$B$271))=0,"",INDEX([2]pivotTable!AV$310:AV$615,MATCH(totalExpenditure!$A155,[2]pivotTable!$A$310:$A$615,0))/100*INDEX(gDP!BK$6:BK$271,MATCH(totalExpenditure!$A155,gDP!$B$6:$B$271)))</f>
        <v>1037466985.4051175</v>
      </c>
      <c r="CV155" s="77">
        <f>IF(INDEX([2]pivotTable!AW$310:AW$615,MATCH(totalExpenditure!$A155,[2]pivotTable!$A$310:$A$615,0))/100*INDEX(gDP!BL$6:BL$271,MATCH(totalExpenditure!$A155,gDP!$B$6:$B$271))=0,"",INDEX([2]pivotTable!AW$310:AW$615,MATCH(totalExpenditure!$A155,[2]pivotTable!$A$310:$A$615,0))/100*INDEX(gDP!BL$6:BL$271,MATCH(totalExpenditure!$A155,gDP!$B$6:$B$271)))</f>
        <v>983543593.18356657</v>
      </c>
      <c r="CW155" s="77">
        <f>IF(INDEX([2]pivotTable!AX$310:AX$615,MATCH(totalExpenditure!$A155,[2]pivotTable!$A$310:$A$615,0))/100*INDEX(gDP!BM$6:BM$271,MATCH(totalExpenditure!$A155,gDP!$B$6:$B$271))=0,"",INDEX([2]pivotTable!AX$310:AX$615,MATCH(totalExpenditure!$A155,[2]pivotTable!$A$310:$A$615,0))/100*INDEX(gDP!BM$6:BM$271,MATCH(totalExpenditure!$A155,gDP!$B$6:$B$271)))</f>
        <v>1100033190.7664535</v>
      </c>
      <c r="CX155" s="77">
        <f>IF(INDEX([2]pivotTable!AY$310:AY$615,MATCH(totalExpenditure!$A155,[2]pivotTable!$A$310:$A$615,0))/100*INDEX(gDP!BN$6:BN$271,MATCH(totalExpenditure!$A155,gDP!$B$6:$B$271))=0,"",INDEX([2]pivotTable!AY$310:AY$615,MATCH(totalExpenditure!$A155,[2]pivotTable!$A$310:$A$615,0))/100*INDEX(gDP!BN$6:BN$271,MATCH(totalExpenditure!$A155,gDP!$B$6:$B$271)))</f>
        <v>1152855392.0354853</v>
      </c>
      <c r="CY155" s="77" t="str">
        <f>IF(INDEX([2]pivotTable!AZ$310:AZ$615,MATCH(totalExpenditure!$A155,[2]pivotTable!$A$310:$A$615,0))/100*INDEX(gDP!BO$6:BO$271,MATCH(totalExpenditure!$A155,gDP!$B$6:$B$271))=0,"",INDEX([2]pivotTable!AZ$310:AZ$615,MATCH(totalExpenditure!$A155,[2]pivotTable!$A$310:$A$615,0))/100*INDEX(gDP!BO$6:BO$271,MATCH(totalExpenditure!$A155,gDP!$B$6:$B$271)))</f>
        <v/>
      </c>
      <c r="CZ155" s="77" t="str">
        <f>IF(B155="","",IF(BA155="","",B155-B155+INDEX(gDP!Q$6:Q$271,MATCH(totalExpenditure!$A155,gDP!$B$6:$B$271))))</f>
        <v/>
      </c>
      <c r="DA155" s="77" t="str">
        <f>IF(C155="","",IF(BB155="","",C155-C155+INDEX(gDP!R$6:R$271,MATCH(totalExpenditure!$A155,gDP!$B$6:$B$271))))</f>
        <v/>
      </c>
      <c r="DB155" s="77" t="str">
        <f>IF(D155="","",IF(BC155="","",D155-D155+INDEX(gDP!S$6:S$271,MATCH(totalExpenditure!$A155,gDP!$B$6:$B$271))))</f>
        <v/>
      </c>
      <c r="DC155" s="77" t="str">
        <f>IF(E155="","",IF(BD155="","",E155-E155+INDEX(gDP!T$6:T$271,MATCH(totalExpenditure!$A155,gDP!$B$6:$B$271))))</f>
        <v/>
      </c>
      <c r="DD155" s="77" t="str">
        <f>IF(F155="","",IF(BE155="","",F155-F155+INDEX(gDP!U$6:U$271,MATCH(totalExpenditure!$A155,gDP!$B$6:$B$271))))</f>
        <v/>
      </c>
      <c r="DE155" s="77" t="str">
        <f>IF(G155="","",IF(BF155="","",G155-G155+INDEX(gDP!V$6:V$271,MATCH(totalExpenditure!$A155,gDP!$B$6:$B$271))))</f>
        <v/>
      </c>
      <c r="DF155" s="77" t="str">
        <f>IF(H155="","",IF(BG155="","",H155-H155+INDEX(gDP!W$6:W$271,MATCH(totalExpenditure!$A155,gDP!$B$6:$B$271))))</f>
        <v/>
      </c>
      <c r="DG155" s="77" t="str">
        <f>IF(I155="","",IF(BH155="","",I155-I155+INDEX(gDP!X$6:X$271,MATCH(totalExpenditure!$A155,gDP!$B$6:$B$271))))</f>
        <v/>
      </c>
      <c r="DH155" s="77" t="str">
        <f>IF(J155="","",IF(BI155="","",J155-J155+INDEX(gDP!Y$6:Y$271,MATCH(totalExpenditure!$A155,gDP!$B$6:$B$271))))</f>
        <v/>
      </c>
      <c r="DI155" s="77" t="str">
        <f>IF(K155="","",IF(BJ155="","",K155-K155+INDEX(gDP!Z$6:Z$271,MATCH(totalExpenditure!$A155,gDP!$B$6:$B$271))))</f>
        <v/>
      </c>
      <c r="DJ155" s="77" t="str">
        <f>IF(L155="","",IF(BK155="","",L155-L155+INDEX(gDP!AA$6:AA$271,MATCH(totalExpenditure!$A155,gDP!$B$6:$B$271))))</f>
        <v/>
      </c>
      <c r="DK155" s="77" t="str">
        <f>IF(M155="","",IF(BL155="","",M155-M155+INDEX(gDP!AB$6:AB$271,MATCH(totalExpenditure!$A155,gDP!$B$6:$B$271))))</f>
        <v/>
      </c>
      <c r="DL155" s="77" t="str">
        <f>IF(N155="","",IF(BM155="","",N155-N155+INDEX(gDP!AC$6:AC$271,MATCH(totalExpenditure!$A155,gDP!$B$6:$B$271))))</f>
        <v/>
      </c>
      <c r="DM155" s="77" t="str">
        <f>IF(O155="","",IF(BN155="","",O155-O155+INDEX(gDP!AD$6:AD$271,MATCH(totalExpenditure!$A155,gDP!$B$6:$B$271))))</f>
        <v/>
      </c>
      <c r="DN155" s="77" t="str">
        <f>IF(P155="","",IF(BO155="","",P155-P155+INDEX(gDP!AE$6:AE$271,MATCH(totalExpenditure!$A155,gDP!$B$6:$B$271))))</f>
        <v/>
      </c>
      <c r="DO155" s="77" t="str">
        <f>IF(Q155="","",IF(BP155="","",Q155-Q155+INDEX(gDP!AF$6:AF$271,MATCH(totalExpenditure!$A155,gDP!$B$6:$B$271))))</f>
        <v/>
      </c>
      <c r="DP155" s="77" t="str">
        <f>IF(R155="","",IF(BQ155="","",R155-R155+INDEX(gDP!AG$6:AG$271,MATCH(totalExpenditure!$A155,gDP!$B$6:$B$271))))</f>
        <v/>
      </c>
      <c r="DQ155" s="77" t="str">
        <f>IF(S155="","",IF(BR155="","",S155-S155+INDEX(gDP!AH$6:AH$271,MATCH(totalExpenditure!$A155,gDP!$B$6:$B$271))))</f>
        <v/>
      </c>
      <c r="DR155" s="77" t="str">
        <f>IF(T155="","",IF(BS155="","",T155-T155+INDEX(gDP!AI$6:AI$271,MATCH(totalExpenditure!$A155,gDP!$B$6:$B$271))))</f>
        <v/>
      </c>
      <c r="DS155" s="77" t="str">
        <f>IF(U155="","",IF(BT155="","",U155-U155+INDEX(gDP!AJ$6:AJ$271,MATCH(totalExpenditure!$A155,gDP!$B$6:$B$271))))</f>
        <v/>
      </c>
      <c r="DT155" s="77" t="str">
        <f>IF(V155="","",IF(BU155="","",V155-V155+INDEX(gDP!AK$6:AK$271,MATCH(totalExpenditure!$A155,gDP!$B$6:$B$271))))</f>
        <v/>
      </c>
      <c r="DU155" s="77" t="str">
        <f>IF(W155="","",IF(BV155="","",W155-W155+INDEX(gDP!AL$6:AL$271,MATCH(totalExpenditure!$A155,gDP!$B$6:$B$271))))</f>
        <v/>
      </c>
      <c r="DV155" s="77" t="str">
        <f>IF(X155="","",IF(BW155="","",X155-X155+INDEX(gDP!AM$6:AM$271,MATCH(totalExpenditure!$A155,gDP!$B$6:$B$271))))</f>
        <v/>
      </c>
      <c r="DW155" s="77" t="str">
        <f>IF(Y155="","",IF(BX155="","",Y155-Y155+INDEX(gDP!AN$6:AN$271,MATCH(totalExpenditure!$A155,gDP!$B$6:$B$271))))</f>
        <v/>
      </c>
      <c r="DX155" s="77" t="str">
        <f>IF(Z155="","",IF(BY155="","",Z155-Z155+INDEX(gDP!AO$6:AO$271,MATCH(totalExpenditure!$A155,gDP!$B$6:$B$271))))</f>
        <v/>
      </c>
      <c r="DY155" s="77">
        <f>IF(AA155="","",IF(BZ155="","",AA155-AA155+INDEX(gDP!AP$6:AP$271,MATCH(totalExpenditure!$A155,gDP!$B$6:$B$271))))</f>
        <v>1930081168.8311701</v>
      </c>
      <c r="DZ155" s="77">
        <f>IF(AB155="","",IF(CA155="","",AB155-AB155+INDEX(gDP!AQ$6:AQ$271,MATCH(totalExpenditure!$A155,gDP!$B$6:$B$271))))</f>
        <v>1698717504.6554899</v>
      </c>
      <c r="EA155" s="77">
        <f>IF(AC155="","",IF(CB155="","",AC155-AC155+INDEX(gDP!AR$6:AR$271,MATCH(totalExpenditure!$A155,gDP!$B$6:$B$271))))</f>
        <v>1170782957.3744299</v>
      </c>
      <c r="EB155" s="77">
        <f>IF(AD155="","",IF(CC155="","",AD155-AD155+INDEX(gDP!AS$6:AS$271,MATCH(totalExpenditure!$A155,gDP!$B$6:$B$271))))</f>
        <v>1288429391.79951</v>
      </c>
      <c r="EC155" s="77">
        <f>IF(AE155="","",IF(CD155="","",AE155-AE155+INDEX(gDP!AT$6:AT$271,MATCH(totalExpenditure!$A155,gDP!$B$6:$B$271))))</f>
        <v>1480673594.05602</v>
      </c>
      <c r="ED155" s="77">
        <f>IF(AF155="","",IF(CE155="","",AF155-AF155+INDEX(gDP!AU$6:AU$271,MATCH(totalExpenditure!$A155,gDP!$B$6:$B$271))))</f>
        <v>1661818168.4226</v>
      </c>
      <c r="EE155" s="77">
        <f>IF(AG155="","",IF(CF155="","",AG155-AG155+INDEX(gDP!AV$6:AV$271,MATCH(totalExpenditure!$A155,gDP!$B$6:$B$271))))</f>
        <v>1980907434.76826</v>
      </c>
      <c r="EF155" s="77">
        <f>IF(AH155="","",IF(CG155="","",AH155-AH155+INDEX(gDP!AW$6:AW$271,MATCH(totalExpenditure!$A155,gDP!$B$6:$B$271))))</f>
        <v>2598249555.8998399</v>
      </c>
      <c r="EG155" s="77">
        <f>IF(AI155="","",IF(CH155="","",AI155-AI155+INDEX(gDP!AX$6:AX$271,MATCH(totalExpenditure!$A155,gDP!$B$6:$B$271))))</f>
        <v>2988342907.0309601</v>
      </c>
      <c r="EH155" s="77">
        <f>IF(AJ155="","",IF(CI155="","",AJ155-AJ155+INDEX(gDP!AY$6:AY$271,MATCH(totalExpenditure!$A155,gDP!$B$6:$B$271))))</f>
        <v>3408255450.5509</v>
      </c>
      <c r="EI155" s="77">
        <f>IF(AK155="","",IF(CJ155="","",AK155-AK155+INDEX(gDP!AZ$6:AZ$271,MATCH(totalExpenditure!$A155,gDP!$B$6:$B$271))))</f>
        <v>4401173151.9376698</v>
      </c>
      <c r="EJ155" s="77">
        <f>IF(AL155="","",IF(CK155="","",AL155-AL155+INDEX(gDP!BA$6:BA$271,MATCH(totalExpenditure!$A155,gDP!$B$6:$B$271))))</f>
        <v>6054824248.2422104</v>
      </c>
      <c r="EK155" s="77">
        <f>IF(AM155="","",IF(CL155="","",AM155-AM155+INDEX(gDP!BB$6:BB$271,MATCH(totalExpenditure!$A155,gDP!$B$6:$B$271))))</f>
        <v>5439434271.7880697</v>
      </c>
      <c r="EL155" s="77">
        <f>IF(AN155="","",IF(CM155="","",AN155-AN155+INDEX(gDP!BC$6:BC$271,MATCH(totalExpenditure!$A155,gDP!$B$6:$B$271))))</f>
        <v>6974982369.6015501</v>
      </c>
      <c r="EM155" s="77">
        <f>IF(AO155="","",IF(CN155="","",AO155-AO155+INDEX(gDP!BD$6:BD$271,MATCH(totalExpenditure!$A155,gDP!$B$6:$B$271))))</f>
        <v>8414352020.4944201</v>
      </c>
      <c r="EN155" s="77">
        <f>IF(AP155="","",IF(CO155="","",AP155-AP155+INDEX(gDP!BE$6:BE$271,MATCH(totalExpenditure!$A155,gDP!$B$6:$B$271))))</f>
        <v>8709138634.8292103</v>
      </c>
      <c r="EO155" s="77">
        <f>IF(AQ155="","",IF(CP155="","",AQ155-AQ155+INDEX(gDP!BF$6:BF$271,MATCH(totalExpenditure!$A155,gDP!$B$6:$B$271))))</f>
        <v>9496717875.5193195</v>
      </c>
      <c r="EP155" s="77">
        <f>IF(AR155="","",IF(CQ155="","",AR155-AR155+INDEX(gDP!BG$6:BG$271,MATCH(totalExpenditure!$A155,gDP!$B$6:$B$271))))</f>
        <v>9402090137.7423</v>
      </c>
      <c r="EQ155" s="77">
        <f>IF(AS155="","",IF(CR155="","",AS155-AS155+INDEX(gDP!BH$6:BH$271,MATCH(totalExpenditure!$A155,gDP!$B$6:$B$271))))</f>
        <v>7797667196.7308702</v>
      </c>
      <c r="ER155" s="77">
        <f>IF(AT155="","",IF(CS155="","",AT155-AT155+INDEX(gDP!BI$6:BI$271,MATCH(totalExpenditure!$A155,gDP!$B$6:$B$271))))</f>
        <v>7980917075.7748003</v>
      </c>
      <c r="ES155" s="77">
        <f>IF(AU155="","",IF(CT155="","",AU155-AU155+INDEX(gDP!BJ$6:BJ$271,MATCH(totalExpenditure!$A155,gDP!$B$6:$B$271))))</f>
        <v>9514404016.2094898</v>
      </c>
      <c r="ET155" s="77">
        <f>IF(AV155="","",IF(CU155="","",AV155-AV155+INDEX(gDP!BK$6:BK$271,MATCH(totalExpenditure!$A155,gDP!$B$6:$B$271))))</f>
        <v>11252353420.879801</v>
      </c>
      <c r="EU155" s="77">
        <f>IF(AW155="","",IF(CV155="","",AW155-AW155+INDEX(gDP!BL$6:BL$271,MATCH(totalExpenditure!$A155,gDP!$B$6:$B$271))))</f>
        <v>11736797054.696501</v>
      </c>
      <c r="EV155" s="77">
        <f>IF(AX155="","",IF(CW155="","",AX155-AX155+INDEX(gDP!BM$6:BM$271,MATCH(totalExpenditure!$A155,gDP!$B$6:$B$271))))</f>
        <v>11530746234.4492</v>
      </c>
      <c r="EW155" s="77">
        <f>IF(AY155="","",IF(CX155="","",AY155-AY155+INDEX(gDP!BN$6:BN$271,MATCH(totalExpenditure!$A155,gDP!$B$6:$B$271))))</f>
        <v>13691869264.079399</v>
      </c>
      <c r="EX155" s="77" t="str">
        <f>IF(AZ155="","",IF(CY155="","",AZ155-AZ155+INDEX(gDP!BO$6:BO$271,MATCH(totalExpenditure!$A155,gDP!$B$6:$B$271))))</f>
        <v/>
      </c>
    </row>
    <row r="156" spans="1:154" x14ac:dyDescent="0.35">
      <c r="A156" t="s">
        <v>521</v>
      </c>
      <c r="B156" s="77" t="str">
        <f>IF(INDEX([2]pivotTable!B$3:B$308,MATCH(totalExpenditure!$A156,[2]pivotTable!$A$3:$A$308,0))/100*INDEX(gDP!Q$6:Q$271,MATCH(totalExpenditure!$A156,gDP!$B$6:$B$271))=0,"",INDEX([2]pivotTable!B$3:B$308,MATCH(totalExpenditure!$A156,[2]pivotTable!$A$3:$A$308,0))/100*INDEX(gDP!Q$6:Q$271,MATCH(totalExpenditure!$A156,gDP!$B$6:$B$271)))</f>
        <v/>
      </c>
      <c r="C156" s="77" t="str">
        <f>IF(INDEX([2]pivotTable!C$3:C$308,MATCH(totalExpenditure!$A156,[2]pivotTable!$A$3:$A$308,0))/100*INDEX(gDP!R$6:R$271,MATCH(totalExpenditure!$A156,gDP!$B$6:$B$271))=0,"",INDEX([2]pivotTable!C$3:C$308,MATCH(totalExpenditure!$A156,[2]pivotTable!$A$3:$A$308,0))/100*INDEX(gDP!R$6:R$271,MATCH(totalExpenditure!$A156,gDP!$B$6:$B$271)))</f>
        <v/>
      </c>
      <c r="D156" s="77" t="str">
        <f>IF(INDEX([2]pivotTable!D$3:D$308,MATCH(totalExpenditure!$A156,[2]pivotTable!$A$3:$A$308,0))/100*INDEX(gDP!S$6:S$271,MATCH(totalExpenditure!$A156,gDP!$B$6:$B$271))=0,"",INDEX([2]pivotTable!D$3:D$308,MATCH(totalExpenditure!$A156,[2]pivotTable!$A$3:$A$308,0))/100*INDEX(gDP!S$6:S$271,MATCH(totalExpenditure!$A156,gDP!$B$6:$B$271)))</f>
        <v/>
      </c>
      <c r="E156" s="77" t="str">
        <f>IF(INDEX([2]pivotTable!E$3:E$308,MATCH(totalExpenditure!$A156,[2]pivotTable!$A$3:$A$308,0))/100*INDEX(gDP!T$6:T$271,MATCH(totalExpenditure!$A156,gDP!$B$6:$B$271))=0,"",INDEX([2]pivotTable!E$3:E$308,MATCH(totalExpenditure!$A156,[2]pivotTable!$A$3:$A$308,0))/100*INDEX(gDP!T$6:T$271,MATCH(totalExpenditure!$A156,gDP!$B$6:$B$271)))</f>
        <v/>
      </c>
      <c r="F156" s="77" t="str">
        <f>IF(INDEX([2]pivotTable!F$3:F$308,MATCH(totalExpenditure!$A156,[2]pivotTable!$A$3:$A$308,0))/100*INDEX(gDP!U$6:U$271,MATCH(totalExpenditure!$A156,gDP!$B$6:$B$271))=0,"",INDEX([2]pivotTable!F$3:F$308,MATCH(totalExpenditure!$A156,[2]pivotTable!$A$3:$A$308,0))/100*INDEX(gDP!U$6:U$271,MATCH(totalExpenditure!$A156,gDP!$B$6:$B$271)))</f>
        <v/>
      </c>
      <c r="G156" s="77" t="str">
        <f>IF(INDEX([2]pivotTable!G$3:G$308,MATCH(totalExpenditure!$A156,[2]pivotTable!$A$3:$A$308,0))/100*INDEX(gDP!V$6:V$271,MATCH(totalExpenditure!$A156,gDP!$B$6:$B$271))=0,"",INDEX([2]pivotTable!G$3:G$308,MATCH(totalExpenditure!$A156,[2]pivotTable!$A$3:$A$308,0))/100*INDEX(gDP!V$6:V$271,MATCH(totalExpenditure!$A156,gDP!$B$6:$B$271)))</f>
        <v/>
      </c>
      <c r="H156" s="77" t="str">
        <f>IF(INDEX([2]pivotTable!H$3:H$308,MATCH(totalExpenditure!$A156,[2]pivotTable!$A$3:$A$308,0))/100*INDEX(gDP!W$6:W$271,MATCH(totalExpenditure!$A156,gDP!$B$6:$B$271))=0,"",INDEX([2]pivotTable!H$3:H$308,MATCH(totalExpenditure!$A156,[2]pivotTable!$A$3:$A$308,0))/100*INDEX(gDP!W$6:W$271,MATCH(totalExpenditure!$A156,gDP!$B$6:$B$271)))</f>
        <v/>
      </c>
      <c r="I156" s="77" t="str">
        <f>IF(INDEX([2]pivotTable!I$3:I$308,MATCH(totalExpenditure!$A156,[2]pivotTable!$A$3:$A$308,0))/100*INDEX(gDP!X$6:X$271,MATCH(totalExpenditure!$A156,gDP!$B$6:$B$271))=0,"",INDEX([2]pivotTable!I$3:I$308,MATCH(totalExpenditure!$A156,[2]pivotTable!$A$3:$A$308,0))/100*INDEX(gDP!X$6:X$271,MATCH(totalExpenditure!$A156,gDP!$B$6:$B$271)))</f>
        <v/>
      </c>
      <c r="J156" s="77" t="str">
        <f>IF(INDEX([2]pivotTable!J$3:J$308,MATCH(totalExpenditure!$A156,[2]pivotTable!$A$3:$A$308,0))/100*INDEX(gDP!Y$6:Y$271,MATCH(totalExpenditure!$A156,gDP!$B$6:$B$271))=0,"",INDEX([2]pivotTable!J$3:J$308,MATCH(totalExpenditure!$A156,[2]pivotTable!$A$3:$A$308,0))/100*INDEX(gDP!Y$6:Y$271,MATCH(totalExpenditure!$A156,gDP!$B$6:$B$271)))</f>
        <v/>
      </c>
      <c r="K156" s="77" t="str">
        <f>IF(INDEX([2]pivotTable!K$3:K$308,MATCH(totalExpenditure!$A156,[2]pivotTable!$A$3:$A$308,0))/100*INDEX(gDP!Z$6:Z$271,MATCH(totalExpenditure!$A156,gDP!$B$6:$B$271))=0,"",INDEX([2]pivotTable!K$3:K$308,MATCH(totalExpenditure!$A156,[2]pivotTable!$A$3:$A$308,0))/100*INDEX(gDP!Z$6:Z$271,MATCH(totalExpenditure!$A156,gDP!$B$6:$B$271)))</f>
        <v/>
      </c>
      <c r="L156" s="77" t="str">
        <f>IF(INDEX([2]pivotTable!L$3:L$308,MATCH(totalExpenditure!$A156,[2]pivotTable!$A$3:$A$308,0))/100*INDEX(gDP!AA$6:AA$271,MATCH(totalExpenditure!$A156,gDP!$B$6:$B$271))=0,"",INDEX([2]pivotTable!L$3:L$308,MATCH(totalExpenditure!$A156,[2]pivotTable!$A$3:$A$308,0))/100*INDEX(gDP!AA$6:AA$271,MATCH(totalExpenditure!$A156,gDP!$B$6:$B$271)))</f>
        <v/>
      </c>
      <c r="M156" s="77" t="str">
        <f>IF(INDEX([2]pivotTable!M$3:M$308,MATCH(totalExpenditure!$A156,[2]pivotTable!$A$3:$A$308,0))/100*INDEX(gDP!AB$6:AB$271,MATCH(totalExpenditure!$A156,gDP!$B$6:$B$271))=0,"",INDEX([2]pivotTable!M$3:M$308,MATCH(totalExpenditure!$A156,[2]pivotTable!$A$3:$A$308,0))/100*INDEX(gDP!AB$6:AB$271,MATCH(totalExpenditure!$A156,gDP!$B$6:$B$271)))</f>
        <v/>
      </c>
      <c r="N156" s="77" t="str">
        <f>IF(INDEX([2]pivotTable!N$3:N$308,MATCH(totalExpenditure!$A156,[2]pivotTable!$A$3:$A$308,0))/100*INDEX(gDP!AC$6:AC$271,MATCH(totalExpenditure!$A156,gDP!$B$6:$B$271))=0,"",INDEX([2]pivotTable!N$3:N$308,MATCH(totalExpenditure!$A156,[2]pivotTable!$A$3:$A$308,0))/100*INDEX(gDP!AC$6:AC$271,MATCH(totalExpenditure!$A156,gDP!$B$6:$B$271)))</f>
        <v/>
      </c>
      <c r="O156" s="77" t="str">
        <f>IF(INDEX([2]pivotTable!O$3:O$308,MATCH(totalExpenditure!$A156,[2]pivotTable!$A$3:$A$308,0))/100*INDEX(gDP!AD$6:AD$271,MATCH(totalExpenditure!$A156,gDP!$B$6:$B$271))=0,"",INDEX([2]pivotTable!O$3:O$308,MATCH(totalExpenditure!$A156,[2]pivotTable!$A$3:$A$308,0))/100*INDEX(gDP!AD$6:AD$271,MATCH(totalExpenditure!$A156,gDP!$B$6:$B$271)))</f>
        <v/>
      </c>
      <c r="P156" s="77" t="str">
        <f>IF(INDEX([2]pivotTable!P$3:P$308,MATCH(totalExpenditure!$A156,[2]pivotTable!$A$3:$A$308,0))/100*INDEX(gDP!AE$6:AE$271,MATCH(totalExpenditure!$A156,gDP!$B$6:$B$271))=0,"",INDEX([2]pivotTable!P$3:P$308,MATCH(totalExpenditure!$A156,[2]pivotTable!$A$3:$A$308,0))/100*INDEX(gDP!AE$6:AE$271,MATCH(totalExpenditure!$A156,gDP!$B$6:$B$271)))</f>
        <v/>
      </c>
      <c r="Q156" s="77" t="str">
        <f>IF(INDEX([2]pivotTable!Q$3:Q$308,MATCH(totalExpenditure!$A156,[2]pivotTable!$A$3:$A$308,0))/100*INDEX(gDP!AF$6:AF$271,MATCH(totalExpenditure!$A156,gDP!$B$6:$B$271))=0,"",INDEX([2]pivotTable!Q$3:Q$308,MATCH(totalExpenditure!$A156,[2]pivotTable!$A$3:$A$308,0))/100*INDEX(gDP!AF$6:AF$271,MATCH(totalExpenditure!$A156,gDP!$B$6:$B$271)))</f>
        <v/>
      </c>
      <c r="R156" s="77" t="str">
        <f>IF(INDEX([2]pivotTable!R$3:R$308,MATCH(totalExpenditure!$A156,[2]pivotTable!$A$3:$A$308,0))/100*INDEX(gDP!AG$6:AG$271,MATCH(totalExpenditure!$A156,gDP!$B$6:$B$271))=0,"",INDEX([2]pivotTable!R$3:R$308,MATCH(totalExpenditure!$A156,[2]pivotTable!$A$3:$A$308,0))/100*INDEX(gDP!AG$6:AG$271,MATCH(totalExpenditure!$A156,gDP!$B$6:$B$271)))</f>
        <v/>
      </c>
      <c r="S156" s="77" t="str">
        <f>IF(INDEX([2]pivotTable!S$3:S$308,MATCH(totalExpenditure!$A156,[2]pivotTable!$A$3:$A$308,0))/100*INDEX(gDP!AH$6:AH$271,MATCH(totalExpenditure!$A156,gDP!$B$6:$B$271))=0,"",INDEX([2]pivotTable!S$3:S$308,MATCH(totalExpenditure!$A156,[2]pivotTable!$A$3:$A$308,0))/100*INDEX(gDP!AH$6:AH$271,MATCH(totalExpenditure!$A156,gDP!$B$6:$B$271)))</f>
        <v/>
      </c>
      <c r="T156" s="77">
        <f>IF(INDEX([2]pivotTable!T$3:T$308,MATCH(totalExpenditure!$A156,[2]pivotTable!$A$3:$A$308,0))/100*INDEX(gDP!AI$6:AI$271,MATCH(totalExpenditure!$A156,gDP!$B$6:$B$271))=0,"",INDEX([2]pivotTable!T$3:T$308,MATCH(totalExpenditure!$A156,[2]pivotTable!$A$3:$A$308,0))/100*INDEX(gDP!AI$6:AI$271,MATCH(totalExpenditure!$A156,gDP!$B$6:$B$271)))</f>
        <v>107325442.08787565</v>
      </c>
      <c r="U156" s="77">
        <f>IF(INDEX([2]pivotTable!U$3:U$308,MATCH(totalExpenditure!$A156,[2]pivotTable!$A$3:$A$308,0))/100*INDEX(gDP!AJ$6:AJ$271,MATCH(totalExpenditure!$A156,gDP!$B$6:$B$271))=0,"",INDEX([2]pivotTable!U$3:U$308,MATCH(totalExpenditure!$A156,[2]pivotTable!$A$3:$A$308,0))/100*INDEX(gDP!AJ$6:AJ$271,MATCH(totalExpenditure!$A156,gDP!$B$6:$B$271)))</f>
        <v>90806494.263005704</v>
      </c>
      <c r="V156" s="77">
        <f>IF(INDEX([2]pivotTable!V$3:V$308,MATCH(totalExpenditure!$A156,[2]pivotTable!$A$3:$A$308,0))/100*INDEX(gDP!AK$6:AK$271,MATCH(totalExpenditure!$A156,gDP!$B$6:$B$271))=0,"",INDEX([2]pivotTable!V$3:V$308,MATCH(totalExpenditure!$A156,[2]pivotTable!$A$3:$A$308,0))/100*INDEX(gDP!AK$6:AK$271,MATCH(totalExpenditure!$A156,gDP!$B$6:$B$271)))</f>
        <v>96960630.304512426</v>
      </c>
      <c r="W156" s="77">
        <f>IF(INDEX([2]pivotTable!W$3:W$308,MATCH(totalExpenditure!$A156,[2]pivotTable!$A$3:$A$308,0))/100*INDEX(gDP!AL$6:AL$271,MATCH(totalExpenditure!$A156,gDP!$B$6:$B$271))=0,"",INDEX([2]pivotTable!W$3:W$308,MATCH(totalExpenditure!$A156,[2]pivotTable!$A$3:$A$308,0))/100*INDEX(gDP!AL$6:AL$271,MATCH(totalExpenditure!$A156,gDP!$B$6:$B$271)))</f>
        <v>126774926.28174816</v>
      </c>
      <c r="X156" s="77">
        <f>IF(INDEX([2]pivotTable!X$3:X$308,MATCH(totalExpenditure!$A156,[2]pivotTable!$A$3:$A$308,0))/100*INDEX(gDP!AM$6:AM$271,MATCH(totalExpenditure!$A156,gDP!$B$6:$B$271))=0,"",INDEX([2]pivotTable!X$3:X$308,MATCH(totalExpenditure!$A156,[2]pivotTable!$A$3:$A$308,0))/100*INDEX(gDP!AM$6:AM$271,MATCH(totalExpenditure!$A156,gDP!$B$6:$B$271)))</f>
        <v>82420113.958144322</v>
      </c>
      <c r="Y156" s="77">
        <f>IF(INDEX([2]pivotTable!Y$3:Y$308,MATCH(totalExpenditure!$A156,[2]pivotTable!$A$3:$A$308,0))/100*INDEX(gDP!AN$6:AN$271,MATCH(totalExpenditure!$A156,gDP!$B$6:$B$271))=0,"",INDEX([2]pivotTable!Y$3:Y$308,MATCH(totalExpenditure!$A156,[2]pivotTable!$A$3:$A$308,0))/100*INDEX(gDP!AN$6:AN$271,MATCH(totalExpenditure!$A156,gDP!$B$6:$B$271)))</f>
        <v>82902979.520994395</v>
      </c>
      <c r="Z156" s="77">
        <f>IF(INDEX([2]pivotTable!Z$3:Z$308,MATCH(totalExpenditure!$A156,[2]pivotTable!$A$3:$A$308,0))/100*INDEX(gDP!AO$6:AO$271,MATCH(totalExpenditure!$A156,gDP!$B$6:$B$271))=0,"",INDEX([2]pivotTable!Z$3:Z$308,MATCH(totalExpenditure!$A156,[2]pivotTable!$A$3:$A$308,0))/100*INDEX(gDP!AO$6:AO$271,MATCH(totalExpenditure!$A156,gDP!$B$6:$B$271)))</f>
        <v>147955831.1612289</v>
      </c>
      <c r="AA156" s="77">
        <f>IF(INDEX([2]pivotTable!AA$3:AA$308,MATCH(totalExpenditure!$A156,[2]pivotTable!$A$3:$A$308,0))/100*INDEX(gDP!AP$6:AP$271,MATCH(totalExpenditure!$A156,gDP!$B$6:$B$271))=0,"",INDEX([2]pivotTable!AA$3:AA$308,MATCH(totalExpenditure!$A156,[2]pivotTable!$A$3:$A$308,0))/100*INDEX(gDP!AP$6:AP$271,MATCH(totalExpenditure!$A156,gDP!$B$6:$B$271)))</f>
        <v>104868949.3258495</v>
      </c>
      <c r="AB156" s="77" t="str">
        <f>IF(INDEX([2]pivotTable!AB$3:AB$308,MATCH(totalExpenditure!$A156,[2]pivotTable!$A$3:$A$308,0))/100*INDEX(gDP!AQ$6:AQ$271,MATCH(totalExpenditure!$A156,gDP!$B$6:$B$271))=0,"",INDEX([2]pivotTable!AB$3:AB$308,MATCH(totalExpenditure!$A156,[2]pivotTable!$A$3:$A$308,0))/100*INDEX(gDP!AQ$6:AQ$271,MATCH(totalExpenditure!$A156,gDP!$B$6:$B$271)))</f>
        <v/>
      </c>
      <c r="AC156" s="77" t="str">
        <f>IF(INDEX([2]pivotTable!AC$3:AC$308,MATCH(totalExpenditure!$A156,[2]pivotTable!$A$3:$A$308,0))/100*INDEX(gDP!AR$6:AR$271,MATCH(totalExpenditure!$A156,gDP!$B$6:$B$271))=0,"",INDEX([2]pivotTable!AC$3:AC$308,MATCH(totalExpenditure!$A156,[2]pivotTable!$A$3:$A$308,0))/100*INDEX(gDP!AR$6:AR$271,MATCH(totalExpenditure!$A156,gDP!$B$6:$B$271)))</f>
        <v/>
      </c>
      <c r="AD156" s="77" t="str">
        <f>IF(INDEX([2]pivotTable!AD$3:AD$308,MATCH(totalExpenditure!$A156,[2]pivotTable!$A$3:$A$308,0))/100*INDEX(gDP!AS$6:AS$271,MATCH(totalExpenditure!$A156,gDP!$B$6:$B$271))=0,"",INDEX([2]pivotTable!AD$3:AD$308,MATCH(totalExpenditure!$A156,[2]pivotTable!$A$3:$A$308,0))/100*INDEX(gDP!AS$6:AS$271,MATCH(totalExpenditure!$A156,gDP!$B$6:$B$271)))</f>
        <v/>
      </c>
      <c r="AE156" s="77">
        <f>IF(INDEX([2]pivotTable!AE$3:AE$308,MATCH(totalExpenditure!$A156,[2]pivotTable!$A$3:$A$308,0))/100*INDEX(gDP!AT$6:AT$271,MATCH(totalExpenditure!$A156,gDP!$B$6:$B$271))=0,"",INDEX([2]pivotTable!AE$3:AE$308,MATCH(totalExpenditure!$A156,[2]pivotTable!$A$3:$A$308,0))/100*INDEX(gDP!AT$6:AT$271,MATCH(totalExpenditure!$A156,gDP!$B$6:$B$271)))</f>
        <v>130519982.44579153</v>
      </c>
      <c r="AF156" s="77" t="str">
        <f>IF(INDEX([2]pivotTable!AF$3:AF$308,MATCH(totalExpenditure!$A156,[2]pivotTable!$A$3:$A$308,0))/100*INDEX(gDP!AU$6:AU$271,MATCH(totalExpenditure!$A156,gDP!$B$6:$B$271))=0,"",INDEX([2]pivotTable!AF$3:AF$308,MATCH(totalExpenditure!$A156,[2]pivotTable!$A$3:$A$308,0))/100*INDEX(gDP!AU$6:AU$271,MATCH(totalExpenditure!$A156,gDP!$B$6:$B$271)))</f>
        <v/>
      </c>
      <c r="AG156" s="77">
        <f>IF(INDEX([2]pivotTable!AG$3:AG$308,MATCH(totalExpenditure!$A156,[2]pivotTable!$A$3:$A$308,0))/100*INDEX(gDP!AV$6:AV$271,MATCH(totalExpenditure!$A156,gDP!$B$6:$B$271))=0,"",INDEX([2]pivotTable!AG$3:AG$308,MATCH(totalExpenditure!$A156,[2]pivotTable!$A$3:$A$308,0))/100*INDEX(gDP!AV$6:AV$271,MATCH(totalExpenditure!$A156,gDP!$B$6:$B$271)))</f>
        <v>72646487.342190683</v>
      </c>
      <c r="AH156" s="77">
        <f>IF(INDEX([2]pivotTable!AH$3:AH$308,MATCH(totalExpenditure!$A156,[2]pivotTable!$A$3:$A$308,0))/100*INDEX(gDP!AW$6:AW$271,MATCH(totalExpenditure!$A156,gDP!$B$6:$B$271))=0,"",INDEX([2]pivotTable!AH$3:AH$308,MATCH(totalExpenditure!$A156,[2]pivotTable!$A$3:$A$308,0))/100*INDEX(gDP!AW$6:AW$271,MATCH(totalExpenditure!$A156,gDP!$B$6:$B$271)))</f>
        <v>54699112.363974012</v>
      </c>
      <c r="AI156" s="77">
        <f>IF(INDEX([2]pivotTable!AI$3:AI$308,MATCH(totalExpenditure!$A156,[2]pivotTable!$A$3:$A$308,0))/100*INDEX(gDP!AX$6:AX$271,MATCH(totalExpenditure!$A156,gDP!$B$6:$B$271))=0,"",INDEX([2]pivotTable!AI$3:AI$308,MATCH(totalExpenditure!$A156,[2]pivotTable!$A$3:$A$308,0))/100*INDEX(gDP!AX$6:AX$271,MATCH(totalExpenditure!$A156,gDP!$B$6:$B$271)))</f>
        <v>45702304.070383899</v>
      </c>
      <c r="AJ156" s="77">
        <f>IF(INDEX([2]pivotTable!AJ$3:AJ$308,MATCH(totalExpenditure!$A156,[2]pivotTable!$A$3:$A$308,0))/100*INDEX(gDP!AY$6:AY$271,MATCH(totalExpenditure!$A156,gDP!$B$6:$B$271))=0,"",INDEX([2]pivotTable!AJ$3:AJ$308,MATCH(totalExpenditure!$A156,[2]pivotTable!$A$3:$A$308,0))/100*INDEX(gDP!AY$6:AY$271,MATCH(totalExpenditure!$A156,gDP!$B$6:$B$271)))</f>
        <v>53723984.923921533</v>
      </c>
      <c r="AK156" s="77">
        <f>IF(INDEX([2]pivotTable!AK$3:AK$308,MATCH(totalExpenditure!$A156,[2]pivotTable!$A$3:$A$308,0))/100*INDEX(gDP!AZ$6:AZ$271,MATCH(totalExpenditure!$A156,gDP!$B$6:$B$271))=0,"",INDEX([2]pivotTable!AK$3:AK$308,MATCH(totalExpenditure!$A156,[2]pivotTable!$A$3:$A$308,0))/100*INDEX(gDP!AZ$6:AZ$271,MATCH(totalExpenditure!$A156,gDP!$B$6:$B$271)))</f>
        <v>77574050.095154986</v>
      </c>
      <c r="AL156" s="77">
        <f>IF(INDEX([2]pivotTable!AL$3:AL$308,MATCH(totalExpenditure!$A156,[2]pivotTable!$A$3:$A$308,0))/100*INDEX(gDP!BA$6:BA$271,MATCH(totalExpenditure!$A156,gDP!$B$6:$B$271))=0,"",INDEX([2]pivotTable!AL$3:AL$308,MATCH(totalExpenditure!$A156,[2]pivotTable!$A$3:$A$308,0))/100*INDEX(gDP!BA$6:BA$271,MATCH(totalExpenditure!$A156,gDP!$B$6:$B$271)))</f>
        <v>97598753.28525959</v>
      </c>
      <c r="AM156" s="77">
        <f>IF(INDEX([2]pivotTable!AM$3:AM$308,MATCH(totalExpenditure!$A156,[2]pivotTable!$A$3:$A$308,0))/100*INDEX(gDP!BB$6:BB$271,MATCH(totalExpenditure!$A156,gDP!$B$6:$B$271))=0,"",INDEX([2]pivotTable!AM$3:AM$308,MATCH(totalExpenditure!$A156,[2]pivotTable!$A$3:$A$308,0))/100*INDEX(gDP!BB$6:BB$271,MATCH(totalExpenditure!$A156,gDP!$B$6:$B$271)))</f>
        <v>53854524.692852184</v>
      </c>
      <c r="AN156" s="77">
        <f>IF(INDEX([2]pivotTable!AN$3:AN$308,MATCH(totalExpenditure!$A156,[2]pivotTable!$A$3:$A$308,0))/100*INDEX(gDP!BC$6:BC$271,MATCH(totalExpenditure!$A156,gDP!$B$6:$B$271))=0,"",INDEX([2]pivotTable!AN$3:AN$308,MATCH(totalExpenditure!$A156,[2]pivotTable!$A$3:$A$308,0))/100*INDEX(gDP!BC$6:BC$271,MATCH(totalExpenditure!$A156,gDP!$B$6:$B$271)))</f>
        <v>95834028.845474765</v>
      </c>
      <c r="AO156" s="77">
        <f>IF(INDEX([2]pivotTable!AO$3:AO$308,MATCH(totalExpenditure!$A156,[2]pivotTable!$A$3:$A$308,0))/100*INDEX(gDP!BD$6:BD$271,MATCH(totalExpenditure!$A156,gDP!$B$6:$B$271))=0,"",INDEX([2]pivotTable!AO$3:AO$308,MATCH(totalExpenditure!$A156,[2]pivotTable!$A$3:$A$308,0))/100*INDEX(gDP!BD$6:BD$271,MATCH(totalExpenditure!$A156,gDP!$B$6:$B$271)))</f>
        <v>128225197.75840141</v>
      </c>
      <c r="AP156" s="77">
        <f>IF(INDEX([2]pivotTable!AP$3:AP$308,MATCH(totalExpenditure!$A156,[2]pivotTable!$A$3:$A$308,0))/100*INDEX(gDP!BE$6:BE$271,MATCH(totalExpenditure!$A156,gDP!$B$6:$B$271))=0,"",INDEX([2]pivotTable!AP$3:AP$308,MATCH(totalExpenditure!$A156,[2]pivotTable!$A$3:$A$308,0))/100*INDEX(gDP!BE$6:BE$271,MATCH(totalExpenditure!$A156,gDP!$B$6:$B$271)))</f>
        <v>114631853.1132842</v>
      </c>
      <c r="AQ156" s="77">
        <f>IF(INDEX([2]pivotTable!AQ$3:AQ$308,MATCH(totalExpenditure!$A156,[2]pivotTable!$A$3:$A$308,0))/100*INDEX(gDP!BF$6:BF$271,MATCH(totalExpenditure!$A156,gDP!$B$6:$B$271))=0,"",INDEX([2]pivotTable!AQ$3:AQ$308,MATCH(totalExpenditure!$A156,[2]pivotTable!$A$3:$A$308,0))/100*INDEX(gDP!BF$6:BF$271,MATCH(totalExpenditure!$A156,gDP!$B$6:$B$271)))</f>
        <v>127962621.19046859</v>
      </c>
      <c r="AR156" s="77">
        <f>IF(INDEX([2]pivotTable!AR$3:AR$308,MATCH(totalExpenditure!$A156,[2]pivotTable!$A$3:$A$308,0))/100*INDEX(gDP!BG$6:BG$271,MATCH(totalExpenditure!$A156,gDP!$B$6:$B$271))=0,"",INDEX([2]pivotTable!AR$3:AR$308,MATCH(totalExpenditure!$A156,[2]pivotTable!$A$3:$A$308,0))/100*INDEX(gDP!BG$6:BG$271,MATCH(totalExpenditure!$A156,gDP!$B$6:$B$271)))</f>
        <v>126481869.7322038</v>
      </c>
      <c r="AS156" s="77">
        <f>IF(INDEX([2]pivotTable!AS$3:AS$308,MATCH(totalExpenditure!$A156,[2]pivotTable!$A$3:$A$308,0))/100*INDEX(gDP!BH$6:BH$271,MATCH(totalExpenditure!$A156,gDP!$B$6:$B$271))=0,"",INDEX([2]pivotTable!AS$3:AS$308,MATCH(totalExpenditure!$A156,[2]pivotTable!$A$3:$A$308,0))/100*INDEX(gDP!BH$6:BH$271,MATCH(totalExpenditure!$A156,gDP!$B$6:$B$271)))</f>
        <v>109833300.80262651</v>
      </c>
      <c r="AT156" s="77">
        <f>IF(INDEX([2]pivotTable!AT$3:AT$308,MATCH(totalExpenditure!$A156,[2]pivotTable!$A$3:$A$308,0))/100*INDEX(gDP!BI$6:BI$271,MATCH(totalExpenditure!$A156,gDP!$B$6:$B$271))=0,"",INDEX([2]pivotTable!AT$3:AT$308,MATCH(totalExpenditure!$A156,[2]pivotTable!$A$3:$A$308,0))/100*INDEX(gDP!BI$6:BI$271,MATCH(totalExpenditure!$A156,gDP!$B$6:$B$271)))</f>
        <v>106637524.725978</v>
      </c>
      <c r="AU156" s="77">
        <f>IF(INDEX([2]pivotTable!AU$3:AU$308,MATCH(totalExpenditure!$A156,[2]pivotTable!$A$3:$A$308,0))/100*INDEX(gDP!BJ$6:BJ$271,MATCH(totalExpenditure!$A156,gDP!$B$6:$B$271))=0,"",INDEX([2]pivotTable!AU$3:AU$308,MATCH(totalExpenditure!$A156,[2]pivotTable!$A$3:$A$308,0))/100*INDEX(gDP!BJ$6:BJ$271,MATCH(totalExpenditure!$A156,gDP!$B$6:$B$271)))</f>
        <v>122539716.42002338</v>
      </c>
      <c r="AV156" s="77">
        <f>IF(INDEX([2]pivotTable!AV$3:AV$308,MATCH(totalExpenditure!$A156,[2]pivotTable!$A$3:$A$308,0))/100*INDEX(gDP!BK$6:BK$271,MATCH(totalExpenditure!$A156,gDP!$B$6:$B$271))=0,"",INDEX([2]pivotTable!AV$3:AV$308,MATCH(totalExpenditure!$A156,[2]pivotTable!$A$3:$A$308,0))/100*INDEX(gDP!BK$6:BK$271,MATCH(totalExpenditure!$A156,gDP!$B$6:$B$271)))</f>
        <v>136224329.49469572</v>
      </c>
      <c r="AW156" s="77">
        <f>IF(INDEX([2]pivotTable!AW$3:AW$308,MATCH(totalExpenditure!$A156,[2]pivotTable!$A$3:$A$308,0))/100*INDEX(gDP!BL$6:BL$271,MATCH(totalExpenditure!$A156,gDP!$B$6:$B$271))=0,"",INDEX([2]pivotTable!AW$3:AW$308,MATCH(totalExpenditure!$A156,[2]pivotTable!$A$3:$A$308,0))/100*INDEX(gDP!BL$6:BL$271,MATCH(totalExpenditure!$A156,gDP!$B$6:$B$271)))</f>
        <v>150919912.06001744</v>
      </c>
      <c r="AX156" s="77">
        <f>IF(INDEX([2]pivotTable!AX$3:AX$308,MATCH(totalExpenditure!$A156,[2]pivotTable!$A$3:$A$308,0))/100*INDEX(gDP!BM$6:BM$271,MATCH(totalExpenditure!$A156,gDP!$B$6:$B$271))=0,"",INDEX([2]pivotTable!AX$3:AX$308,MATCH(totalExpenditure!$A156,[2]pivotTable!$A$3:$A$308,0))/100*INDEX(gDP!BM$6:BM$271,MATCH(totalExpenditure!$A156,gDP!$B$6:$B$271)))</f>
        <v>161837870.92894775</v>
      </c>
      <c r="AY156" s="77">
        <f>IF(INDEX([2]pivotTable!AY$3:AY$308,MATCH(totalExpenditure!$A156,[2]pivotTable!$A$3:$A$308,0))/100*INDEX(gDP!BN$6:BN$271,MATCH(totalExpenditure!$A156,gDP!$B$6:$B$271))=0,"",INDEX([2]pivotTable!AY$3:AY$308,MATCH(totalExpenditure!$A156,[2]pivotTable!$A$3:$A$308,0))/100*INDEX(gDP!BN$6:BN$271,MATCH(totalExpenditure!$A156,gDP!$B$6:$B$271)))</f>
        <v>168835147.75189531</v>
      </c>
      <c r="AZ156" s="77" t="str">
        <f>IF(INDEX([2]pivotTable!AZ$3:AZ$308,MATCH(totalExpenditure!$A156,[2]pivotTable!$A$3:$A$308,0))/100*INDEX(gDP!BO$6:BO$271,MATCH(totalExpenditure!$A156,gDP!$B$6:$B$271))=0,"",INDEX([2]pivotTable!AZ$3:AZ$308,MATCH(totalExpenditure!$A156,[2]pivotTable!$A$3:$A$308,0))/100*INDEX(gDP!BO$6:BO$271,MATCH(totalExpenditure!$A156,gDP!$B$6:$B$271)))</f>
        <v/>
      </c>
      <c r="BA156" s="77" t="str">
        <f>IF(INDEX([2]pivotTable!B$310:B$615,MATCH(totalExpenditure!$A156,[2]pivotTable!$A$310:$A$615,0))/100*INDEX(gDP!Q$6:Q$271,MATCH(totalExpenditure!$A156,gDP!$B$6:$B$271))=0,"",INDEX([2]pivotTable!B$310:B$615,MATCH(totalExpenditure!$A156,[2]pivotTable!$A$310:$A$615,0))/100*INDEX(gDP!Q$6:Q$271,MATCH(totalExpenditure!$A156,gDP!$B$6:$B$271)))</f>
        <v/>
      </c>
      <c r="BB156" s="77" t="str">
        <f>IF(INDEX([2]pivotTable!C$310:C$615,MATCH(totalExpenditure!$A156,[2]pivotTable!$A$310:$A$615,0))/100*INDEX(gDP!R$6:R$271,MATCH(totalExpenditure!$A156,gDP!$B$6:$B$271))=0,"",INDEX([2]pivotTable!C$310:C$615,MATCH(totalExpenditure!$A156,[2]pivotTable!$A$310:$A$615,0))/100*INDEX(gDP!R$6:R$271,MATCH(totalExpenditure!$A156,gDP!$B$6:$B$271)))</f>
        <v/>
      </c>
      <c r="BC156" s="77" t="str">
        <f>IF(INDEX([2]pivotTable!D$310:D$615,MATCH(totalExpenditure!$A156,[2]pivotTable!$A$310:$A$615,0))/100*INDEX(gDP!S$6:S$271,MATCH(totalExpenditure!$A156,gDP!$B$6:$B$271))=0,"",INDEX([2]pivotTable!D$310:D$615,MATCH(totalExpenditure!$A156,[2]pivotTable!$A$310:$A$615,0))/100*INDEX(gDP!S$6:S$271,MATCH(totalExpenditure!$A156,gDP!$B$6:$B$271)))</f>
        <v/>
      </c>
      <c r="BD156" s="77" t="str">
        <f>IF(INDEX([2]pivotTable!E$310:E$615,MATCH(totalExpenditure!$A156,[2]pivotTable!$A$310:$A$615,0))/100*INDEX(gDP!T$6:T$271,MATCH(totalExpenditure!$A156,gDP!$B$6:$B$271))=0,"",INDEX([2]pivotTable!E$310:E$615,MATCH(totalExpenditure!$A156,[2]pivotTable!$A$310:$A$615,0))/100*INDEX(gDP!T$6:T$271,MATCH(totalExpenditure!$A156,gDP!$B$6:$B$271)))</f>
        <v/>
      </c>
      <c r="BE156" s="77" t="str">
        <f>IF(INDEX([2]pivotTable!F$310:F$615,MATCH(totalExpenditure!$A156,[2]pivotTable!$A$310:$A$615,0))/100*INDEX(gDP!U$6:U$271,MATCH(totalExpenditure!$A156,gDP!$B$6:$B$271))=0,"",INDEX([2]pivotTable!F$310:F$615,MATCH(totalExpenditure!$A156,[2]pivotTable!$A$310:$A$615,0))/100*INDEX(gDP!U$6:U$271,MATCH(totalExpenditure!$A156,gDP!$B$6:$B$271)))</f>
        <v/>
      </c>
      <c r="BF156" s="77" t="str">
        <f>IF(INDEX([2]pivotTable!G$310:G$615,MATCH(totalExpenditure!$A156,[2]pivotTable!$A$310:$A$615,0))/100*INDEX(gDP!V$6:V$271,MATCH(totalExpenditure!$A156,gDP!$B$6:$B$271))=0,"",INDEX([2]pivotTable!G$310:G$615,MATCH(totalExpenditure!$A156,[2]pivotTable!$A$310:$A$615,0))/100*INDEX(gDP!V$6:V$271,MATCH(totalExpenditure!$A156,gDP!$B$6:$B$271)))</f>
        <v/>
      </c>
      <c r="BG156" s="77" t="str">
        <f>IF(INDEX([2]pivotTable!H$310:H$615,MATCH(totalExpenditure!$A156,[2]pivotTable!$A$310:$A$615,0))/100*INDEX(gDP!W$6:W$271,MATCH(totalExpenditure!$A156,gDP!$B$6:$B$271))=0,"",INDEX([2]pivotTable!H$310:H$615,MATCH(totalExpenditure!$A156,[2]pivotTable!$A$310:$A$615,0))/100*INDEX(gDP!W$6:W$271,MATCH(totalExpenditure!$A156,gDP!$B$6:$B$271)))</f>
        <v/>
      </c>
      <c r="BH156" s="77" t="str">
        <f>IF(INDEX([2]pivotTable!I$310:I$615,MATCH(totalExpenditure!$A156,[2]pivotTable!$A$310:$A$615,0))/100*INDEX(gDP!X$6:X$271,MATCH(totalExpenditure!$A156,gDP!$B$6:$B$271))=0,"",INDEX([2]pivotTable!I$310:I$615,MATCH(totalExpenditure!$A156,[2]pivotTable!$A$310:$A$615,0))/100*INDEX(gDP!X$6:X$271,MATCH(totalExpenditure!$A156,gDP!$B$6:$B$271)))</f>
        <v/>
      </c>
      <c r="BI156" s="77" t="str">
        <f>IF(INDEX([2]pivotTable!J$310:J$615,MATCH(totalExpenditure!$A156,[2]pivotTable!$A$310:$A$615,0))/100*INDEX(gDP!Y$6:Y$271,MATCH(totalExpenditure!$A156,gDP!$B$6:$B$271))=0,"",INDEX([2]pivotTable!J$310:J$615,MATCH(totalExpenditure!$A156,[2]pivotTable!$A$310:$A$615,0))/100*INDEX(gDP!Y$6:Y$271,MATCH(totalExpenditure!$A156,gDP!$B$6:$B$271)))</f>
        <v/>
      </c>
      <c r="BJ156" s="77" t="str">
        <f>IF(INDEX([2]pivotTable!K$310:K$615,MATCH(totalExpenditure!$A156,[2]pivotTable!$A$310:$A$615,0))/100*INDEX(gDP!Z$6:Z$271,MATCH(totalExpenditure!$A156,gDP!$B$6:$B$271))=0,"",INDEX([2]pivotTable!K$310:K$615,MATCH(totalExpenditure!$A156,[2]pivotTable!$A$310:$A$615,0))/100*INDEX(gDP!Z$6:Z$271,MATCH(totalExpenditure!$A156,gDP!$B$6:$B$271)))</f>
        <v/>
      </c>
      <c r="BK156" s="77" t="str">
        <f>IF(INDEX([2]pivotTable!L$310:L$615,MATCH(totalExpenditure!$A156,[2]pivotTable!$A$310:$A$615,0))/100*INDEX(gDP!AA$6:AA$271,MATCH(totalExpenditure!$A156,gDP!$B$6:$B$271))=0,"",INDEX([2]pivotTable!L$310:L$615,MATCH(totalExpenditure!$A156,[2]pivotTable!$A$310:$A$615,0))/100*INDEX(gDP!AA$6:AA$271,MATCH(totalExpenditure!$A156,gDP!$B$6:$B$271)))</f>
        <v/>
      </c>
      <c r="BL156" s="77" t="str">
        <f>IF(INDEX([2]pivotTable!M$310:M$615,MATCH(totalExpenditure!$A156,[2]pivotTable!$A$310:$A$615,0))/100*INDEX(gDP!AB$6:AB$271,MATCH(totalExpenditure!$A156,gDP!$B$6:$B$271))=0,"",INDEX([2]pivotTable!M$310:M$615,MATCH(totalExpenditure!$A156,[2]pivotTable!$A$310:$A$615,0))/100*INDEX(gDP!AB$6:AB$271,MATCH(totalExpenditure!$A156,gDP!$B$6:$B$271)))</f>
        <v/>
      </c>
      <c r="BM156" s="77" t="str">
        <f>IF(INDEX([2]pivotTable!N$310:N$615,MATCH(totalExpenditure!$A156,[2]pivotTable!$A$310:$A$615,0))/100*INDEX(gDP!AC$6:AC$271,MATCH(totalExpenditure!$A156,gDP!$B$6:$B$271))=0,"",INDEX([2]pivotTable!N$310:N$615,MATCH(totalExpenditure!$A156,[2]pivotTable!$A$310:$A$615,0))/100*INDEX(gDP!AC$6:AC$271,MATCH(totalExpenditure!$A156,gDP!$B$6:$B$271)))</f>
        <v/>
      </c>
      <c r="BN156" s="77" t="str">
        <f>IF(INDEX([2]pivotTable!O$310:O$615,MATCH(totalExpenditure!$A156,[2]pivotTable!$A$310:$A$615,0))/100*INDEX(gDP!AD$6:AD$271,MATCH(totalExpenditure!$A156,gDP!$B$6:$B$271))=0,"",INDEX([2]pivotTable!O$310:O$615,MATCH(totalExpenditure!$A156,[2]pivotTable!$A$310:$A$615,0))/100*INDEX(gDP!AD$6:AD$271,MATCH(totalExpenditure!$A156,gDP!$B$6:$B$271)))</f>
        <v/>
      </c>
      <c r="BO156" s="77" t="str">
        <f>IF(INDEX([2]pivotTable!P$310:P$615,MATCH(totalExpenditure!$A156,[2]pivotTable!$A$310:$A$615,0))/100*INDEX(gDP!AE$6:AE$271,MATCH(totalExpenditure!$A156,gDP!$B$6:$B$271))=0,"",INDEX([2]pivotTable!P$310:P$615,MATCH(totalExpenditure!$A156,[2]pivotTable!$A$310:$A$615,0))/100*INDEX(gDP!AE$6:AE$271,MATCH(totalExpenditure!$A156,gDP!$B$6:$B$271)))</f>
        <v/>
      </c>
      <c r="BP156" s="77" t="str">
        <f>IF(INDEX([2]pivotTable!Q$310:Q$615,MATCH(totalExpenditure!$A156,[2]pivotTable!$A$310:$A$615,0))/100*INDEX(gDP!AF$6:AF$271,MATCH(totalExpenditure!$A156,gDP!$B$6:$B$271))=0,"",INDEX([2]pivotTable!Q$310:Q$615,MATCH(totalExpenditure!$A156,[2]pivotTable!$A$310:$A$615,0))/100*INDEX(gDP!AF$6:AF$271,MATCH(totalExpenditure!$A156,gDP!$B$6:$B$271)))</f>
        <v/>
      </c>
      <c r="BQ156" s="77" t="str">
        <f>IF(INDEX([2]pivotTable!R$310:R$615,MATCH(totalExpenditure!$A156,[2]pivotTable!$A$310:$A$615,0))/100*INDEX(gDP!AG$6:AG$271,MATCH(totalExpenditure!$A156,gDP!$B$6:$B$271))=0,"",INDEX([2]pivotTable!R$310:R$615,MATCH(totalExpenditure!$A156,[2]pivotTable!$A$310:$A$615,0))/100*INDEX(gDP!AG$6:AG$271,MATCH(totalExpenditure!$A156,gDP!$B$6:$B$271)))</f>
        <v/>
      </c>
      <c r="BR156" s="77" t="str">
        <f>IF(INDEX([2]pivotTable!S$310:S$615,MATCH(totalExpenditure!$A156,[2]pivotTable!$A$310:$A$615,0))/100*INDEX(gDP!AH$6:AH$271,MATCH(totalExpenditure!$A156,gDP!$B$6:$B$271))=0,"",INDEX([2]pivotTable!S$310:S$615,MATCH(totalExpenditure!$A156,[2]pivotTable!$A$310:$A$615,0))/100*INDEX(gDP!AH$6:AH$271,MATCH(totalExpenditure!$A156,gDP!$B$6:$B$271)))</f>
        <v/>
      </c>
      <c r="BS156" s="77" t="str">
        <f>IF(INDEX([2]pivotTable!T$310:T$615,MATCH(totalExpenditure!$A156,[2]pivotTable!$A$310:$A$615,0))/100*INDEX(gDP!AI$6:AI$271,MATCH(totalExpenditure!$A156,gDP!$B$6:$B$271))=0,"",INDEX([2]pivotTable!T$310:T$615,MATCH(totalExpenditure!$A156,[2]pivotTable!$A$310:$A$615,0))/100*INDEX(gDP!AI$6:AI$271,MATCH(totalExpenditure!$A156,gDP!$B$6:$B$271)))</f>
        <v/>
      </c>
      <c r="BT156" s="77" t="str">
        <f>IF(INDEX([2]pivotTable!U$310:U$615,MATCH(totalExpenditure!$A156,[2]pivotTable!$A$310:$A$615,0))/100*INDEX(gDP!AJ$6:AJ$271,MATCH(totalExpenditure!$A156,gDP!$B$6:$B$271))=0,"",INDEX([2]pivotTable!U$310:U$615,MATCH(totalExpenditure!$A156,[2]pivotTable!$A$310:$A$615,0))/100*INDEX(gDP!AJ$6:AJ$271,MATCH(totalExpenditure!$A156,gDP!$B$6:$B$271)))</f>
        <v/>
      </c>
      <c r="BU156" s="77" t="str">
        <f>IF(INDEX([2]pivotTable!V$310:V$615,MATCH(totalExpenditure!$A156,[2]pivotTable!$A$310:$A$615,0))/100*INDEX(gDP!AK$6:AK$271,MATCH(totalExpenditure!$A156,gDP!$B$6:$B$271))=0,"",INDEX([2]pivotTable!V$310:V$615,MATCH(totalExpenditure!$A156,[2]pivotTable!$A$310:$A$615,0))/100*INDEX(gDP!AK$6:AK$271,MATCH(totalExpenditure!$A156,gDP!$B$6:$B$271)))</f>
        <v/>
      </c>
      <c r="BV156" s="77" t="str">
        <f>IF(INDEX([2]pivotTable!W$310:W$615,MATCH(totalExpenditure!$A156,[2]pivotTable!$A$310:$A$615,0))/100*INDEX(gDP!AL$6:AL$271,MATCH(totalExpenditure!$A156,gDP!$B$6:$B$271))=0,"",INDEX([2]pivotTable!W$310:W$615,MATCH(totalExpenditure!$A156,[2]pivotTable!$A$310:$A$615,0))/100*INDEX(gDP!AL$6:AL$271,MATCH(totalExpenditure!$A156,gDP!$B$6:$B$271)))</f>
        <v/>
      </c>
      <c r="BW156" s="77" t="str">
        <f>IF(INDEX([2]pivotTable!X$310:X$615,MATCH(totalExpenditure!$A156,[2]pivotTable!$A$310:$A$615,0))/100*INDEX(gDP!AM$6:AM$271,MATCH(totalExpenditure!$A156,gDP!$B$6:$B$271))=0,"",INDEX([2]pivotTable!X$310:X$615,MATCH(totalExpenditure!$A156,[2]pivotTable!$A$310:$A$615,0))/100*INDEX(gDP!AM$6:AM$271,MATCH(totalExpenditure!$A156,gDP!$B$6:$B$271)))</f>
        <v/>
      </c>
      <c r="BX156" s="77" t="str">
        <f>IF(INDEX([2]pivotTable!Y$310:Y$615,MATCH(totalExpenditure!$A156,[2]pivotTable!$A$310:$A$615,0))/100*INDEX(gDP!AN$6:AN$271,MATCH(totalExpenditure!$A156,gDP!$B$6:$B$271))=0,"",INDEX([2]pivotTable!Y$310:Y$615,MATCH(totalExpenditure!$A156,[2]pivotTable!$A$310:$A$615,0))/100*INDEX(gDP!AN$6:AN$271,MATCH(totalExpenditure!$A156,gDP!$B$6:$B$271)))</f>
        <v/>
      </c>
      <c r="BY156" s="77" t="str">
        <f>IF(INDEX([2]pivotTable!Z$310:Z$615,MATCH(totalExpenditure!$A156,[2]pivotTable!$A$310:$A$615,0))/100*INDEX(gDP!AO$6:AO$271,MATCH(totalExpenditure!$A156,gDP!$B$6:$B$271))=0,"",INDEX([2]pivotTable!Z$310:Z$615,MATCH(totalExpenditure!$A156,[2]pivotTable!$A$310:$A$615,0))/100*INDEX(gDP!AO$6:AO$271,MATCH(totalExpenditure!$A156,gDP!$B$6:$B$271)))</f>
        <v/>
      </c>
      <c r="BZ156" s="77" t="str">
        <f>IF(INDEX([2]pivotTable!AA$310:AA$615,MATCH(totalExpenditure!$A156,[2]pivotTable!$A$310:$A$615,0))/100*INDEX(gDP!AP$6:AP$271,MATCH(totalExpenditure!$A156,gDP!$B$6:$B$271))=0,"",INDEX([2]pivotTable!AA$310:AA$615,MATCH(totalExpenditure!$A156,[2]pivotTable!$A$310:$A$615,0))/100*INDEX(gDP!AP$6:AP$271,MATCH(totalExpenditure!$A156,gDP!$B$6:$B$271)))</f>
        <v/>
      </c>
      <c r="CA156" s="77" t="str">
        <f>IF(INDEX([2]pivotTable!AB$310:AB$615,MATCH(totalExpenditure!$A156,[2]pivotTable!$A$310:$A$615,0))/100*INDEX(gDP!AQ$6:AQ$271,MATCH(totalExpenditure!$A156,gDP!$B$6:$B$271))=0,"",INDEX([2]pivotTable!AB$310:AB$615,MATCH(totalExpenditure!$A156,[2]pivotTable!$A$310:$A$615,0))/100*INDEX(gDP!AQ$6:AQ$271,MATCH(totalExpenditure!$A156,gDP!$B$6:$B$271)))</f>
        <v/>
      </c>
      <c r="CB156" s="77" t="str">
        <f>IF(INDEX([2]pivotTable!AC$310:AC$615,MATCH(totalExpenditure!$A156,[2]pivotTable!$A$310:$A$615,0))/100*INDEX(gDP!AR$6:AR$271,MATCH(totalExpenditure!$A156,gDP!$B$6:$B$271))=0,"",INDEX([2]pivotTable!AC$310:AC$615,MATCH(totalExpenditure!$A156,[2]pivotTable!$A$310:$A$615,0))/100*INDEX(gDP!AR$6:AR$271,MATCH(totalExpenditure!$A156,gDP!$B$6:$B$271)))</f>
        <v/>
      </c>
      <c r="CC156" s="77" t="str">
        <f>IF(INDEX([2]pivotTable!AD$310:AD$615,MATCH(totalExpenditure!$A156,[2]pivotTable!$A$310:$A$615,0))/100*INDEX(gDP!AS$6:AS$271,MATCH(totalExpenditure!$A156,gDP!$B$6:$B$271))=0,"",INDEX([2]pivotTable!AD$310:AD$615,MATCH(totalExpenditure!$A156,[2]pivotTable!$A$310:$A$615,0))/100*INDEX(gDP!AS$6:AS$271,MATCH(totalExpenditure!$A156,gDP!$B$6:$B$271)))</f>
        <v/>
      </c>
      <c r="CD156" s="77" t="str">
        <f>IF(INDEX([2]pivotTable!AE$310:AE$615,MATCH(totalExpenditure!$A156,[2]pivotTable!$A$310:$A$615,0))/100*INDEX(gDP!AT$6:AT$271,MATCH(totalExpenditure!$A156,gDP!$B$6:$B$271))=0,"",INDEX([2]pivotTable!AE$310:AE$615,MATCH(totalExpenditure!$A156,[2]pivotTable!$A$310:$A$615,0))/100*INDEX(gDP!AT$6:AT$271,MATCH(totalExpenditure!$A156,gDP!$B$6:$B$271)))</f>
        <v/>
      </c>
      <c r="CE156" s="77">
        <f>IF(INDEX([2]pivotTable!AF$310:AF$615,MATCH(totalExpenditure!$A156,[2]pivotTable!$A$310:$A$615,0))/100*INDEX(gDP!AU$6:AU$271,MATCH(totalExpenditure!$A156,gDP!$B$6:$B$271))=0,"",INDEX([2]pivotTable!AF$310:AF$615,MATCH(totalExpenditure!$A156,[2]pivotTable!$A$310:$A$615,0))/100*INDEX(gDP!AU$6:AU$271,MATCH(totalExpenditure!$A156,gDP!$B$6:$B$271)))</f>
        <v>107034033.2681614</v>
      </c>
      <c r="CF156" s="77">
        <f>IF(INDEX([2]pivotTable!AG$310:AG$615,MATCH(totalExpenditure!$A156,[2]pivotTable!$A$310:$A$615,0))/100*INDEX(gDP!AV$6:AV$271,MATCH(totalExpenditure!$A156,gDP!$B$6:$B$271))=0,"",INDEX([2]pivotTable!AG$310:AG$615,MATCH(totalExpenditure!$A156,[2]pivotTable!$A$310:$A$615,0))/100*INDEX(gDP!AV$6:AV$271,MATCH(totalExpenditure!$A156,gDP!$B$6:$B$271)))</f>
        <v>26127245.447629981</v>
      </c>
      <c r="CG156" s="77">
        <f>IF(INDEX([2]pivotTable!AH$310:AH$615,MATCH(totalExpenditure!$A156,[2]pivotTable!$A$310:$A$615,0))/100*INDEX(gDP!AW$6:AW$271,MATCH(totalExpenditure!$A156,gDP!$B$6:$B$271))=0,"",INDEX([2]pivotTable!AH$310:AH$615,MATCH(totalExpenditure!$A156,[2]pivotTable!$A$310:$A$615,0))/100*INDEX(gDP!AW$6:AW$271,MATCH(totalExpenditure!$A156,gDP!$B$6:$B$271)))</f>
        <v>19752457.242546171</v>
      </c>
      <c r="CH156" s="77">
        <f>IF(INDEX([2]pivotTable!AI$310:AI$615,MATCH(totalExpenditure!$A156,[2]pivotTable!$A$310:$A$615,0))/100*INDEX(gDP!AX$6:AX$271,MATCH(totalExpenditure!$A156,gDP!$B$6:$B$271))=0,"",INDEX([2]pivotTable!AI$310:AI$615,MATCH(totalExpenditure!$A156,[2]pivotTable!$A$310:$A$615,0))/100*INDEX(gDP!AX$6:AX$271,MATCH(totalExpenditure!$A156,gDP!$B$6:$B$271)))</f>
        <v>15234101.356794633</v>
      </c>
      <c r="CI156" s="77">
        <f>IF(INDEX([2]pivotTable!AJ$310:AJ$615,MATCH(totalExpenditure!$A156,[2]pivotTable!$A$310:$A$615,0))/100*INDEX(gDP!AY$6:AY$271,MATCH(totalExpenditure!$A156,gDP!$B$6:$B$271))=0,"",INDEX([2]pivotTable!AJ$310:AJ$615,MATCH(totalExpenditure!$A156,[2]pivotTable!$A$310:$A$615,0))/100*INDEX(gDP!AY$6:AY$271,MATCH(totalExpenditure!$A156,gDP!$B$6:$B$271)))</f>
        <v>36455561.198375322</v>
      </c>
      <c r="CJ156" s="77">
        <f>IF(INDEX([2]pivotTable!AK$310:AK$615,MATCH(totalExpenditure!$A156,[2]pivotTable!$A$310:$A$615,0))/100*INDEX(gDP!AZ$6:AZ$271,MATCH(totalExpenditure!$A156,gDP!$B$6:$B$271))=0,"",INDEX([2]pivotTable!AK$310:AK$615,MATCH(totalExpenditure!$A156,[2]pivotTable!$A$310:$A$615,0))/100*INDEX(gDP!AZ$6:AZ$271,MATCH(totalExpenditure!$A156,gDP!$B$6:$B$271)))</f>
        <v>59672346.22704228</v>
      </c>
      <c r="CK156" s="77">
        <f>IF(INDEX([2]pivotTable!AL$310:AL$615,MATCH(totalExpenditure!$A156,[2]pivotTable!$A$310:$A$615,0))/100*INDEX(gDP!BA$6:BA$271,MATCH(totalExpenditure!$A156,gDP!$B$6:$B$271))=0,"",INDEX([2]pivotTable!AL$310:AL$615,MATCH(totalExpenditure!$A156,[2]pivotTable!$A$310:$A$615,0))/100*INDEX(gDP!BA$6:BA$271,MATCH(totalExpenditure!$A156,gDP!$B$6:$B$271)))</f>
        <v>78293505.382680774</v>
      </c>
      <c r="CL156" s="77">
        <f>IF(INDEX([2]pivotTable!AM$310:AM$615,MATCH(totalExpenditure!$A156,[2]pivotTable!$A$310:$A$615,0))/100*INDEX(gDP!BB$6:BB$271,MATCH(totalExpenditure!$A156,gDP!$B$6:$B$271))=0,"",INDEX([2]pivotTable!AM$310:AM$615,MATCH(totalExpenditure!$A156,[2]pivotTable!$A$310:$A$615,0))/100*INDEX(gDP!BB$6:BB$271,MATCH(totalExpenditure!$A156,gDP!$B$6:$B$271)))</f>
        <v>107709049.38570437</v>
      </c>
      <c r="CM156" s="77">
        <f>IF(INDEX([2]pivotTable!AN$310:AN$615,MATCH(totalExpenditure!$A156,[2]pivotTable!$A$310:$A$615,0))/100*INDEX(gDP!BC$6:BC$271,MATCH(totalExpenditure!$A156,gDP!$B$6:$B$271))=0,"",INDEX([2]pivotTable!AN$310:AN$615,MATCH(totalExpenditure!$A156,[2]pivotTable!$A$310:$A$615,0))/100*INDEX(gDP!BC$6:BC$271,MATCH(totalExpenditure!$A156,gDP!$B$6:$B$271)))</f>
        <v>39930845.352281161</v>
      </c>
      <c r="CN156" s="77">
        <f>IF(INDEX([2]pivotTable!AO$310:AO$615,MATCH(totalExpenditure!$A156,[2]pivotTable!$A$310:$A$615,0))/100*INDEX(gDP!BD$6:BD$271,MATCH(totalExpenditure!$A156,gDP!$B$6:$B$271))=0,"",INDEX([2]pivotTable!AO$310:AO$615,MATCH(totalExpenditure!$A156,[2]pivotTable!$A$310:$A$615,0))/100*INDEX(gDP!BD$6:BD$271,MATCH(totalExpenditure!$A156,gDP!$B$6:$B$271)))</f>
        <v>67000553.783669196</v>
      </c>
      <c r="CO156" s="77">
        <f>IF(INDEX([2]pivotTable!AP$310:AP$615,MATCH(totalExpenditure!$A156,[2]pivotTable!$A$310:$A$615,0))/100*INDEX(gDP!BE$6:BE$271,MATCH(totalExpenditure!$A156,gDP!$B$6:$B$271))=0,"",INDEX([2]pivotTable!AP$310:AP$615,MATCH(totalExpenditure!$A156,[2]pivotTable!$A$310:$A$615,0))/100*INDEX(gDP!BE$6:BE$271,MATCH(totalExpenditure!$A156,gDP!$B$6:$B$271)))</f>
        <v>68315952.865492612</v>
      </c>
      <c r="CP156" s="77">
        <f>IF(INDEX([2]pivotTable!AQ$310:AQ$615,MATCH(totalExpenditure!$A156,[2]pivotTable!$A$310:$A$615,0))/100*INDEX(gDP!BF$6:BF$271,MATCH(totalExpenditure!$A156,gDP!$B$6:$B$271))=0,"",INDEX([2]pivotTable!AQ$310:AQ$615,MATCH(totalExpenditure!$A156,[2]pivotTable!$A$310:$A$615,0))/100*INDEX(gDP!BF$6:BF$271,MATCH(totalExpenditure!$A156,gDP!$B$6:$B$271)))</f>
        <v>72056621.641234741</v>
      </c>
      <c r="CQ156" s="77">
        <f>IF(INDEX([2]pivotTable!AR$310:AR$615,MATCH(totalExpenditure!$A156,[2]pivotTable!$A$310:$A$615,0))/100*INDEX(gDP!BG$6:BG$271,MATCH(totalExpenditure!$A156,gDP!$B$6:$B$271))=0,"",INDEX([2]pivotTable!AR$310:AR$615,MATCH(totalExpenditure!$A156,[2]pivotTable!$A$310:$A$615,0))/100*INDEX(gDP!BG$6:BG$271,MATCH(totalExpenditure!$A156,gDP!$B$6:$B$271)))</f>
        <v>70128561.435677364</v>
      </c>
      <c r="CR156" s="77">
        <f>IF(INDEX([2]pivotTable!AS$310:AS$615,MATCH(totalExpenditure!$A156,[2]pivotTable!$A$310:$A$615,0))/100*INDEX(gDP!BH$6:BH$271,MATCH(totalExpenditure!$A156,gDP!$B$6:$B$271))=0,"",INDEX([2]pivotTable!AS$310:AS$615,MATCH(totalExpenditure!$A156,[2]pivotTable!$A$310:$A$615,0))/100*INDEX(gDP!BH$6:BH$271,MATCH(totalExpenditure!$A156,gDP!$B$6:$B$271)))</f>
        <v>61144311.787029184</v>
      </c>
      <c r="CS156" s="77">
        <f>IF(INDEX([2]pivotTable!AT$310:AT$615,MATCH(totalExpenditure!$A156,[2]pivotTable!$A$310:$A$615,0))/100*INDEX(gDP!BI$6:BI$271,MATCH(totalExpenditure!$A156,gDP!$B$6:$B$271))=0,"",INDEX([2]pivotTable!AT$310:AT$615,MATCH(totalExpenditure!$A156,[2]pivotTable!$A$310:$A$615,0))/100*INDEX(gDP!BI$6:BI$271,MATCH(totalExpenditure!$A156,gDP!$B$6:$B$271)))</f>
        <v>63982514.835586801</v>
      </c>
      <c r="CT156" s="77">
        <f>IF(INDEX([2]pivotTable!AU$310:AU$615,MATCH(totalExpenditure!$A156,[2]pivotTable!$A$310:$A$615,0))/100*INDEX(gDP!BJ$6:BJ$271,MATCH(totalExpenditure!$A156,gDP!$B$6:$B$271))=0,"",INDEX([2]pivotTable!AU$310:AU$615,MATCH(totalExpenditure!$A156,[2]pivotTable!$A$310:$A$615,0))/100*INDEX(gDP!BJ$6:BJ$271,MATCH(totalExpenditure!$A156,gDP!$B$6:$B$271)))</f>
        <v>75104987.483240113</v>
      </c>
      <c r="CU156" s="77">
        <f>IF(INDEX([2]pivotTable!AV$310:AV$615,MATCH(totalExpenditure!$A156,[2]pivotTable!$A$310:$A$615,0))/100*INDEX(gDP!BK$6:BK$271,MATCH(totalExpenditure!$A156,gDP!$B$6:$B$271))=0,"",INDEX([2]pivotTable!AV$310:AV$615,MATCH(totalExpenditure!$A156,[2]pivotTable!$A$310:$A$615,0))/100*INDEX(gDP!BK$6:BK$271,MATCH(totalExpenditure!$A156,gDP!$B$6:$B$271)))</f>
        <v>88064213.006671995</v>
      </c>
      <c r="CV156" s="77">
        <f>IF(INDEX([2]pivotTable!AW$310:AW$615,MATCH(totalExpenditure!$A156,[2]pivotTable!$A$310:$A$615,0))/100*INDEX(gDP!BL$6:BL$271,MATCH(totalExpenditure!$A156,gDP!$B$6:$B$271))=0,"",INDEX([2]pivotTable!AW$310:AW$615,MATCH(totalExpenditure!$A156,[2]pivotTable!$A$310:$A$615,0))/100*INDEX(gDP!BL$6:BL$271,MATCH(totalExpenditure!$A156,gDP!$B$6:$B$271)))</f>
        <v>87448921.00673905</v>
      </c>
      <c r="CW156" s="77">
        <f>IF(INDEX([2]pivotTable!AX$310:AX$615,MATCH(totalExpenditure!$A156,[2]pivotTable!$A$310:$A$615,0))/100*INDEX(gDP!BM$6:BM$271,MATCH(totalExpenditure!$A156,gDP!$B$6:$B$271))=0,"",INDEX([2]pivotTable!AX$310:AX$615,MATCH(totalExpenditure!$A156,[2]pivotTable!$A$310:$A$615,0))/100*INDEX(gDP!BM$6:BM$271,MATCH(totalExpenditure!$A156,gDP!$B$6:$B$271)))</f>
        <v>90054944.307237059</v>
      </c>
      <c r="CX156" s="77">
        <f>IF(INDEX([2]pivotTable!AY$310:AY$615,MATCH(totalExpenditure!$A156,[2]pivotTable!$A$310:$A$615,0))/100*INDEX(gDP!BN$6:BN$271,MATCH(totalExpenditure!$A156,gDP!$B$6:$B$271))=0,"",INDEX([2]pivotTable!AY$310:AY$615,MATCH(totalExpenditure!$A156,[2]pivotTable!$A$310:$A$615,0))/100*INDEX(gDP!BN$6:BN$271,MATCH(totalExpenditure!$A156,gDP!$B$6:$B$271)))</f>
        <v>98972327.992490366</v>
      </c>
      <c r="CY156" s="77" t="str">
        <f>IF(INDEX([2]pivotTable!AZ$310:AZ$615,MATCH(totalExpenditure!$A156,[2]pivotTable!$A$310:$A$615,0))/100*INDEX(gDP!BO$6:BO$271,MATCH(totalExpenditure!$A156,gDP!$B$6:$B$271))=0,"",INDEX([2]pivotTable!AZ$310:AZ$615,MATCH(totalExpenditure!$A156,[2]pivotTable!$A$310:$A$615,0))/100*INDEX(gDP!BO$6:BO$271,MATCH(totalExpenditure!$A156,gDP!$B$6:$B$271)))</f>
        <v/>
      </c>
      <c r="CZ156" s="77" t="str">
        <f>IF(B156="","",IF(BA156="","",B156-B156+INDEX(gDP!Q$6:Q$271,MATCH(totalExpenditure!$A156,gDP!$B$6:$B$271))))</f>
        <v/>
      </c>
      <c r="DA156" s="77" t="str">
        <f>IF(C156="","",IF(BB156="","",C156-C156+INDEX(gDP!R$6:R$271,MATCH(totalExpenditure!$A156,gDP!$B$6:$B$271))))</f>
        <v/>
      </c>
      <c r="DB156" s="77" t="str">
        <f>IF(D156="","",IF(BC156="","",D156-D156+INDEX(gDP!S$6:S$271,MATCH(totalExpenditure!$A156,gDP!$B$6:$B$271))))</f>
        <v/>
      </c>
      <c r="DC156" s="77" t="str">
        <f>IF(E156="","",IF(BD156="","",E156-E156+INDEX(gDP!T$6:T$271,MATCH(totalExpenditure!$A156,gDP!$B$6:$B$271))))</f>
        <v/>
      </c>
      <c r="DD156" s="77" t="str">
        <f>IF(F156="","",IF(BE156="","",F156-F156+INDEX(gDP!U$6:U$271,MATCH(totalExpenditure!$A156,gDP!$B$6:$B$271))))</f>
        <v/>
      </c>
      <c r="DE156" s="77" t="str">
        <f>IF(G156="","",IF(BF156="","",G156-G156+INDEX(gDP!V$6:V$271,MATCH(totalExpenditure!$A156,gDP!$B$6:$B$271))))</f>
        <v/>
      </c>
      <c r="DF156" s="77" t="str">
        <f>IF(H156="","",IF(BG156="","",H156-H156+INDEX(gDP!W$6:W$271,MATCH(totalExpenditure!$A156,gDP!$B$6:$B$271))))</f>
        <v/>
      </c>
      <c r="DG156" s="77" t="str">
        <f>IF(I156="","",IF(BH156="","",I156-I156+INDEX(gDP!X$6:X$271,MATCH(totalExpenditure!$A156,gDP!$B$6:$B$271))))</f>
        <v/>
      </c>
      <c r="DH156" s="77" t="str">
        <f>IF(J156="","",IF(BI156="","",J156-J156+INDEX(gDP!Y$6:Y$271,MATCH(totalExpenditure!$A156,gDP!$B$6:$B$271))))</f>
        <v/>
      </c>
      <c r="DI156" s="77" t="str">
        <f>IF(K156="","",IF(BJ156="","",K156-K156+INDEX(gDP!Z$6:Z$271,MATCH(totalExpenditure!$A156,gDP!$B$6:$B$271))))</f>
        <v/>
      </c>
      <c r="DJ156" s="77" t="str">
        <f>IF(L156="","",IF(BK156="","",L156-L156+INDEX(gDP!AA$6:AA$271,MATCH(totalExpenditure!$A156,gDP!$B$6:$B$271))))</f>
        <v/>
      </c>
      <c r="DK156" s="77" t="str">
        <f>IF(M156="","",IF(BL156="","",M156-M156+INDEX(gDP!AB$6:AB$271,MATCH(totalExpenditure!$A156,gDP!$B$6:$B$271))))</f>
        <v/>
      </c>
      <c r="DL156" s="77" t="str">
        <f>IF(N156="","",IF(BM156="","",N156-N156+INDEX(gDP!AC$6:AC$271,MATCH(totalExpenditure!$A156,gDP!$B$6:$B$271))))</f>
        <v/>
      </c>
      <c r="DM156" s="77" t="str">
        <f>IF(O156="","",IF(BN156="","",O156-O156+INDEX(gDP!AD$6:AD$271,MATCH(totalExpenditure!$A156,gDP!$B$6:$B$271))))</f>
        <v/>
      </c>
      <c r="DN156" s="77" t="str">
        <f>IF(P156="","",IF(BO156="","",P156-P156+INDEX(gDP!AE$6:AE$271,MATCH(totalExpenditure!$A156,gDP!$B$6:$B$271))))</f>
        <v/>
      </c>
      <c r="DO156" s="77" t="str">
        <f>IF(Q156="","",IF(BP156="","",Q156-Q156+INDEX(gDP!AF$6:AF$271,MATCH(totalExpenditure!$A156,gDP!$B$6:$B$271))))</f>
        <v/>
      </c>
      <c r="DP156" s="77" t="str">
        <f>IF(R156="","",IF(BQ156="","",R156-R156+INDEX(gDP!AG$6:AG$271,MATCH(totalExpenditure!$A156,gDP!$B$6:$B$271))))</f>
        <v/>
      </c>
      <c r="DQ156" s="77" t="str">
        <f>IF(S156="","",IF(BR156="","",S156-S156+INDEX(gDP!AH$6:AH$271,MATCH(totalExpenditure!$A156,gDP!$B$6:$B$271))))</f>
        <v/>
      </c>
      <c r="DR156" s="77" t="str">
        <f>IF(T156="","",IF(BS156="","",T156-T156+INDEX(gDP!AI$6:AI$271,MATCH(totalExpenditure!$A156,gDP!$B$6:$B$271))))</f>
        <v/>
      </c>
      <c r="DS156" s="77" t="str">
        <f>IF(U156="","",IF(BT156="","",U156-U156+INDEX(gDP!AJ$6:AJ$271,MATCH(totalExpenditure!$A156,gDP!$B$6:$B$271))))</f>
        <v/>
      </c>
      <c r="DT156" s="77" t="str">
        <f>IF(V156="","",IF(BU156="","",V156-V156+INDEX(gDP!AK$6:AK$271,MATCH(totalExpenditure!$A156,gDP!$B$6:$B$271))))</f>
        <v/>
      </c>
      <c r="DU156" s="77" t="str">
        <f>IF(W156="","",IF(BV156="","",W156-W156+INDEX(gDP!AL$6:AL$271,MATCH(totalExpenditure!$A156,gDP!$B$6:$B$271))))</f>
        <v/>
      </c>
      <c r="DV156" s="77" t="str">
        <f>IF(X156="","",IF(BW156="","",X156-X156+INDEX(gDP!AM$6:AM$271,MATCH(totalExpenditure!$A156,gDP!$B$6:$B$271))))</f>
        <v/>
      </c>
      <c r="DW156" s="77" t="str">
        <f>IF(Y156="","",IF(BX156="","",Y156-Y156+INDEX(gDP!AN$6:AN$271,MATCH(totalExpenditure!$A156,gDP!$B$6:$B$271))))</f>
        <v/>
      </c>
      <c r="DX156" s="77" t="str">
        <f>IF(Z156="","",IF(BY156="","",Z156-Z156+INDEX(gDP!AO$6:AO$271,MATCH(totalExpenditure!$A156,gDP!$B$6:$B$271))))</f>
        <v/>
      </c>
      <c r="DY156" s="77" t="str">
        <f>IF(AA156="","",IF(BZ156="","",AA156-AA156+INDEX(gDP!AP$6:AP$271,MATCH(totalExpenditure!$A156,gDP!$B$6:$B$271))))</f>
        <v/>
      </c>
      <c r="DZ156" s="77" t="str">
        <f>IF(AB156="","",IF(CA156="","",AB156-AB156+INDEX(gDP!AQ$6:AQ$271,MATCH(totalExpenditure!$A156,gDP!$B$6:$B$271))))</f>
        <v/>
      </c>
      <c r="EA156" s="77" t="str">
        <f>IF(AC156="","",IF(CB156="","",AC156-AC156+INDEX(gDP!AR$6:AR$271,MATCH(totalExpenditure!$A156,gDP!$B$6:$B$271))))</f>
        <v/>
      </c>
      <c r="EB156" s="77" t="str">
        <f>IF(AD156="","",IF(CC156="","",AD156-AD156+INDEX(gDP!AS$6:AS$271,MATCH(totalExpenditure!$A156,gDP!$B$6:$B$271))))</f>
        <v/>
      </c>
      <c r="EC156" s="77" t="str">
        <f>IF(AE156="","",IF(CD156="","",AE156-AE156+INDEX(gDP!AT$6:AT$271,MATCH(totalExpenditure!$A156,gDP!$B$6:$B$271))))</f>
        <v/>
      </c>
      <c r="ED156" s="77" t="str">
        <f>IF(AF156="","",IF(CE156="","",AF156-AF156+INDEX(gDP!AU$6:AU$271,MATCH(totalExpenditure!$A156,gDP!$B$6:$B$271))))</f>
        <v/>
      </c>
      <c r="EE156" s="77">
        <f>IF(AG156="","",IF(CF156="","",AG156-AG156+INDEX(gDP!AV$6:AV$271,MATCH(totalExpenditure!$A156,gDP!$B$6:$B$271))))</f>
        <v>6372498889.6658497</v>
      </c>
      <c r="EF156" s="77">
        <f>IF(AH156="","",IF(CG156="","",AH156-AH156+INDEX(gDP!AW$6:AW$271,MATCH(totalExpenditure!$A156,gDP!$B$6:$B$271))))</f>
        <v>5064732626.29389</v>
      </c>
      <c r="EG156" s="77">
        <f>IF(AI156="","",IF(CH156="","",AI156-AI156+INDEX(gDP!AX$6:AX$271,MATCH(totalExpenditure!$A156,gDP!$B$6:$B$271))))</f>
        <v>5859269752.6133204</v>
      </c>
      <c r="EH156" s="77">
        <f>IF(AJ156="","",IF(CI156="","",AJ156-AJ156+INDEX(gDP!AY$6:AY$271,MATCH(totalExpenditure!$A156,gDP!$B$6:$B$271))))</f>
        <v>6395712490.9430399</v>
      </c>
      <c r="EI156" s="77">
        <f>IF(AK156="","",IF(CJ156="","",AK156-AK156+INDEX(gDP!AZ$6:AZ$271,MATCH(totalExpenditure!$A156,gDP!$B$6:$B$271))))</f>
        <v>8524620889.5774698</v>
      </c>
      <c r="EJ156" s="77">
        <f>IF(AL156="","",IF(CK156="","",AL156-AL156+INDEX(gDP!BA$6:BA$271,MATCH(totalExpenditure!$A156,gDP!$B$6:$B$271))))</f>
        <v>10725137723.6549</v>
      </c>
      <c r="EK156" s="77">
        <f>IF(AM156="","",IF(CL156="","",AM156-AM156+INDEX(gDP!BB$6:BB$271,MATCH(totalExpenditure!$A156,gDP!$B$6:$B$271))))</f>
        <v>9616879409.4378891</v>
      </c>
      <c r="EL156" s="77">
        <f>IF(AN156="","",IF(CM156="","",AN156-AN156+INDEX(gDP!BC$6:BC$271,MATCH(totalExpenditure!$A156,gDP!$B$6:$B$271))))</f>
        <v>9982711338.0702896</v>
      </c>
      <c r="EM156" s="77">
        <f>IF(AO156="","",IF(CN156="","",AO156-AO156+INDEX(gDP!BD$6:BD$271,MATCH(totalExpenditure!$A156,gDP!$B$6:$B$271))))</f>
        <v>11551819617.874001</v>
      </c>
      <c r="EN156" s="77">
        <f>IF(AP156="","",IF(CO156="","",AP156-AP156+INDEX(gDP!BE$6:BE$271,MATCH(totalExpenditure!$A156,gDP!$B$6:$B$271))))</f>
        <v>11578975061.947901</v>
      </c>
      <c r="EO156" s="77">
        <f>IF(AQ156="","",IF(CP156="","",AQ156-AQ156+INDEX(gDP!BF$6:BF$271,MATCH(totalExpenditure!$A156,gDP!$B$6:$B$271))))</f>
        <v>12423555455.3853</v>
      </c>
      <c r="EP156" s="77">
        <f>IF(AR156="","",IF(CQ156="","",AR156-AR156+INDEX(gDP!BG$6:BG$271,MATCH(totalExpenditure!$A156,gDP!$B$6:$B$271))))</f>
        <v>12522957399.2281</v>
      </c>
      <c r="EQ156" s="77">
        <f>IF(AS156="","",IF(CR156="","",AS156-AS156+INDEX(gDP!BH$6:BH$271,MATCH(totalExpenditure!$A156,gDP!$B$6:$B$271))))</f>
        <v>11323020701.301701</v>
      </c>
      <c r="ER156" s="77">
        <f>IF(AT156="","",IF(CS156="","",AT156-AT156+INDEX(gDP!BI$6:BI$271,MATCH(totalExpenditure!$A156,gDP!$B$6:$B$271))))</f>
        <v>11848613858.441999</v>
      </c>
      <c r="ES156" s="77">
        <f>IF(AU156="","",IF(CT156="","",AU156-AU156+INDEX(gDP!BJ$6:BJ$271,MATCH(totalExpenditure!$A156,gDP!$B$6:$B$271))))</f>
        <v>13176313593.5509</v>
      </c>
      <c r="ET156" s="77">
        <f>IF(AV156="","",IF(CU156="","",AV156-AV156+INDEX(gDP!BK$6:BK$271,MATCH(totalExpenditure!$A156,gDP!$B$6:$B$271))))</f>
        <v>13760033282.2925</v>
      </c>
      <c r="EU156" s="77">
        <f>IF(AW156="","",IF(CV156="","",AW156-AW156+INDEX(gDP!BL$6:BL$271,MATCH(totalExpenditure!$A156,gDP!$B$6:$B$271))))</f>
        <v>14104664678.5063</v>
      </c>
      <c r="EV156" s="77">
        <f>IF(AX156="","",IF(CW156="","",AX156-AX156+INDEX(gDP!BM$6:BM$271,MATCH(totalExpenditure!$A156,gDP!$B$6:$B$271))))</f>
        <v>13051441203.947399</v>
      </c>
      <c r="EW156" s="77">
        <f>IF(AY156="","",IF(CX156="","",AY156-AY156+INDEX(gDP!BN$6:BN$271,MATCH(totalExpenditure!$A156,gDP!$B$6:$B$271))))</f>
        <v>14554754116.5427</v>
      </c>
      <c r="EX156" s="77" t="str">
        <f>IF(AZ156="","",IF(CY156="","",AZ156-AZ156+INDEX(gDP!BO$6:BO$271,MATCH(totalExpenditure!$A156,gDP!$B$6:$B$271))))</f>
        <v/>
      </c>
    </row>
    <row r="157" spans="1:154" x14ac:dyDescent="0.35">
      <c r="A157" t="s">
        <v>523</v>
      </c>
      <c r="B157" s="77" t="str">
        <f>IF(INDEX([2]pivotTable!B$3:B$308,MATCH(totalExpenditure!$A157,[2]pivotTable!$A$3:$A$308,0))/100*INDEX(gDP!Q$6:Q$271,MATCH(totalExpenditure!$A157,gDP!$B$6:$B$271))=0,"",INDEX([2]pivotTable!B$3:B$308,MATCH(totalExpenditure!$A157,[2]pivotTable!$A$3:$A$308,0))/100*INDEX(gDP!Q$6:Q$271,MATCH(totalExpenditure!$A157,gDP!$B$6:$B$271)))</f>
        <v/>
      </c>
      <c r="C157" s="77" t="str">
        <f>IF(INDEX([2]pivotTable!C$3:C$308,MATCH(totalExpenditure!$A157,[2]pivotTable!$A$3:$A$308,0))/100*INDEX(gDP!R$6:R$271,MATCH(totalExpenditure!$A157,gDP!$B$6:$B$271))=0,"",INDEX([2]pivotTable!C$3:C$308,MATCH(totalExpenditure!$A157,[2]pivotTable!$A$3:$A$308,0))/100*INDEX(gDP!R$6:R$271,MATCH(totalExpenditure!$A157,gDP!$B$6:$B$271)))</f>
        <v/>
      </c>
      <c r="D157" s="77" t="str">
        <f>IF(INDEX([2]pivotTable!D$3:D$308,MATCH(totalExpenditure!$A157,[2]pivotTable!$A$3:$A$308,0))/100*INDEX(gDP!S$6:S$271,MATCH(totalExpenditure!$A157,gDP!$B$6:$B$271))=0,"",INDEX([2]pivotTable!D$3:D$308,MATCH(totalExpenditure!$A157,[2]pivotTable!$A$3:$A$308,0))/100*INDEX(gDP!S$6:S$271,MATCH(totalExpenditure!$A157,gDP!$B$6:$B$271)))</f>
        <v/>
      </c>
      <c r="E157" s="77" t="str">
        <f>IF(INDEX([2]pivotTable!E$3:E$308,MATCH(totalExpenditure!$A157,[2]pivotTable!$A$3:$A$308,0))/100*INDEX(gDP!T$6:T$271,MATCH(totalExpenditure!$A157,gDP!$B$6:$B$271))=0,"",INDEX([2]pivotTable!E$3:E$308,MATCH(totalExpenditure!$A157,[2]pivotTable!$A$3:$A$308,0))/100*INDEX(gDP!T$6:T$271,MATCH(totalExpenditure!$A157,gDP!$B$6:$B$271)))</f>
        <v/>
      </c>
      <c r="F157" s="77" t="str">
        <f>IF(INDEX([2]pivotTable!F$3:F$308,MATCH(totalExpenditure!$A157,[2]pivotTable!$A$3:$A$308,0))/100*INDEX(gDP!U$6:U$271,MATCH(totalExpenditure!$A157,gDP!$B$6:$B$271))=0,"",INDEX([2]pivotTable!F$3:F$308,MATCH(totalExpenditure!$A157,[2]pivotTable!$A$3:$A$308,0))/100*INDEX(gDP!U$6:U$271,MATCH(totalExpenditure!$A157,gDP!$B$6:$B$271)))</f>
        <v/>
      </c>
      <c r="G157" s="77" t="str">
        <f>IF(INDEX([2]pivotTable!G$3:G$308,MATCH(totalExpenditure!$A157,[2]pivotTable!$A$3:$A$308,0))/100*INDEX(gDP!V$6:V$271,MATCH(totalExpenditure!$A157,gDP!$B$6:$B$271))=0,"",INDEX([2]pivotTable!G$3:G$308,MATCH(totalExpenditure!$A157,[2]pivotTable!$A$3:$A$308,0))/100*INDEX(gDP!V$6:V$271,MATCH(totalExpenditure!$A157,gDP!$B$6:$B$271)))</f>
        <v/>
      </c>
      <c r="H157" s="77" t="str">
        <f>IF(INDEX([2]pivotTable!H$3:H$308,MATCH(totalExpenditure!$A157,[2]pivotTable!$A$3:$A$308,0))/100*INDEX(gDP!W$6:W$271,MATCH(totalExpenditure!$A157,gDP!$B$6:$B$271))=0,"",INDEX([2]pivotTable!H$3:H$308,MATCH(totalExpenditure!$A157,[2]pivotTable!$A$3:$A$308,0))/100*INDEX(gDP!W$6:W$271,MATCH(totalExpenditure!$A157,gDP!$B$6:$B$271)))</f>
        <v/>
      </c>
      <c r="I157" s="77" t="str">
        <f>IF(INDEX([2]pivotTable!I$3:I$308,MATCH(totalExpenditure!$A157,[2]pivotTable!$A$3:$A$308,0))/100*INDEX(gDP!X$6:X$271,MATCH(totalExpenditure!$A157,gDP!$B$6:$B$271))=0,"",INDEX([2]pivotTable!I$3:I$308,MATCH(totalExpenditure!$A157,[2]pivotTable!$A$3:$A$308,0))/100*INDEX(gDP!X$6:X$271,MATCH(totalExpenditure!$A157,gDP!$B$6:$B$271)))</f>
        <v/>
      </c>
      <c r="J157" s="77" t="str">
        <f>IF(INDEX([2]pivotTable!J$3:J$308,MATCH(totalExpenditure!$A157,[2]pivotTable!$A$3:$A$308,0))/100*INDEX(gDP!Y$6:Y$271,MATCH(totalExpenditure!$A157,gDP!$B$6:$B$271))=0,"",INDEX([2]pivotTable!J$3:J$308,MATCH(totalExpenditure!$A157,[2]pivotTable!$A$3:$A$308,0))/100*INDEX(gDP!Y$6:Y$271,MATCH(totalExpenditure!$A157,gDP!$B$6:$B$271)))</f>
        <v/>
      </c>
      <c r="K157" s="77" t="str">
        <f>IF(INDEX([2]pivotTable!K$3:K$308,MATCH(totalExpenditure!$A157,[2]pivotTable!$A$3:$A$308,0))/100*INDEX(gDP!Z$6:Z$271,MATCH(totalExpenditure!$A157,gDP!$B$6:$B$271))=0,"",INDEX([2]pivotTable!K$3:K$308,MATCH(totalExpenditure!$A157,[2]pivotTable!$A$3:$A$308,0))/100*INDEX(gDP!Z$6:Z$271,MATCH(totalExpenditure!$A157,gDP!$B$6:$B$271)))</f>
        <v/>
      </c>
      <c r="L157" s="77" t="str">
        <f>IF(INDEX([2]pivotTable!L$3:L$308,MATCH(totalExpenditure!$A157,[2]pivotTable!$A$3:$A$308,0))/100*INDEX(gDP!AA$6:AA$271,MATCH(totalExpenditure!$A157,gDP!$B$6:$B$271))=0,"",INDEX([2]pivotTable!L$3:L$308,MATCH(totalExpenditure!$A157,[2]pivotTable!$A$3:$A$308,0))/100*INDEX(gDP!AA$6:AA$271,MATCH(totalExpenditure!$A157,gDP!$B$6:$B$271)))</f>
        <v/>
      </c>
      <c r="M157" s="77" t="str">
        <f>IF(INDEX([2]pivotTable!M$3:M$308,MATCH(totalExpenditure!$A157,[2]pivotTable!$A$3:$A$308,0))/100*INDEX(gDP!AB$6:AB$271,MATCH(totalExpenditure!$A157,gDP!$B$6:$B$271))=0,"",INDEX([2]pivotTable!M$3:M$308,MATCH(totalExpenditure!$A157,[2]pivotTable!$A$3:$A$308,0))/100*INDEX(gDP!AB$6:AB$271,MATCH(totalExpenditure!$A157,gDP!$B$6:$B$271)))</f>
        <v/>
      </c>
      <c r="N157" s="77" t="str">
        <f>IF(INDEX([2]pivotTable!N$3:N$308,MATCH(totalExpenditure!$A157,[2]pivotTable!$A$3:$A$308,0))/100*INDEX(gDP!AC$6:AC$271,MATCH(totalExpenditure!$A157,gDP!$B$6:$B$271))=0,"",INDEX([2]pivotTable!N$3:N$308,MATCH(totalExpenditure!$A157,[2]pivotTable!$A$3:$A$308,0))/100*INDEX(gDP!AC$6:AC$271,MATCH(totalExpenditure!$A157,gDP!$B$6:$B$271)))</f>
        <v/>
      </c>
      <c r="O157" s="77" t="str">
        <f>IF(INDEX([2]pivotTable!O$3:O$308,MATCH(totalExpenditure!$A157,[2]pivotTable!$A$3:$A$308,0))/100*INDEX(gDP!AD$6:AD$271,MATCH(totalExpenditure!$A157,gDP!$B$6:$B$271))=0,"",INDEX([2]pivotTable!O$3:O$308,MATCH(totalExpenditure!$A157,[2]pivotTable!$A$3:$A$308,0))/100*INDEX(gDP!AD$6:AD$271,MATCH(totalExpenditure!$A157,gDP!$B$6:$B$271)))</f>
        <v/>
      </c>
      <c r="P157" s="77" t="str">
        <f>IF(INDEX([2]pivotTable!P$3:P$308,MATCH(totalExpenditure!$A157,[2]pivotTable!$A$3:$A$308,0))/100*INDEX(gDP!AE$6:AE$271,MATCH(totalExpenditure!$A157,gDP!$B$6:$B$271))=0,"",INDEX([2]pivotTable!P$3:P$308,MATCH(totalExpenditure!$A157,[2]pivotTable!$A$3:$A$308,0))/100*INDEX(gDP!AE$6:AE$271,MATCH(totalExpenditure!$A157,gDP!$B$6:$B$271)))</f>
        <v/>
      </c>
      <c r="Q157" s="77" t="str">
        <f>IF(INDEX([2]pivotTable!Q$3:Q$308,MATCH(totalExpenditure!$A157,[2]pivotTable!$A$3:$A$308,0))/100*INDEX(gDP!AF$6:AF$271,MATCH(totalExpenditure!$A157,gDP!$B$6:$B$271))=0,"",INDEX([2]pivotTable!Q$3:Q$308,MATCH(totalExpenditure!$A157,[2]pivotTable!$A$3:$A$308,0))/100*INDEX(gDP!AF$6:AF$271,MATCH(totalExpenditure!$A157,gDP!$B$6:$B$271)))</f>
        <v/>
      </c>
      <c r="R157" s="77" t="str">
        <f>IF(INDEX([2]pivotTable!R$3:R$308,MATCH(totalExpenditure!$A157,[2]pivotTable!$A$3:$A$308,0))/100*INDEX(gDP!AG$6:AG$271,MATCH(totalExpenditure!$A157,gDP!$B$6:$B$271))=0,"",INDEX([2]pivotTable!R$3:R$308,MATCH(totalExpenditure!$A157,[2]pivotTable!$A$3:$A$308,0))/100*INDEX(gDP!AG$6:AG$271,MATCH(totalExpenditure!$A157,gDP!$B$6:$B$271)))</f>
        <v/>
      </c>
      <c r="S157" s="77" t="str">
        <f>IF(INDEX([2]pivotTable!S$3:S$308,MATCH(totalExpenditure!$A157,[2]pivotTable!$A$3:$A$308,0))/100*INDEX(gDP!AH$6:AH$271,MATCH(totalExpenditure!$A157,gDP!$B$6:$B$271))=0,"",INDEX([2]pivotTable!S$3:S$308,MATCH(totalExpenditure!$A157,[2]pivotTable!$A$3:$A$308,0))/100*INDEX(gDP!AH$6:AH$271,MATCH(totalExpenditure!$A157,gDP!$B$6:$B$271)))</f>
        <v/>
      </c>
      <c r="T157" s="77">
        <f>IF(INDEX([2]pivotTable!T$3:T$308,MATCH(totalExpenditure!$A157,[2]pivotTable!$A$3:$A$308,0))/100*INDEX(gDP!AI$6:AI$271,MATCH(totalExpenditure!$A157,gDP!$B$6:$B$271))=0,"",INDEX([2]pivotTable!T$3:T$308,MATCH(totalExpenditure!$A157,[2]pivotTable!$A$3:$A$308,0))/100*INDEX(gDP!AI$6:AI$271,MATCH(totalExpenditure!$A157,gDP!$B$6:$B$271)))</f>
        <v>43438881.909547687</v>
      </c>
      <c r="U157" s="77">
        <f>IF(INDEX([2]pivotTable!U$3:U$308,MATCH(totalExpenditure!$A157,[2]pivotTable!$A$3:$A$308,0))/100*INDEX(gDP!AJ$6:AJ$271,MATCH(totalExpenditure!$A157,gDP!$B$6:$B$271))=0,"",INDEX([2]pivotTable!U$3:U$308,MATCH(totalExpenditure!$A157,[2]pivotTable!$A$3:$A$308,0))/100*INDEX(gDP!AJ$6:AJ$271,MATCH(totalExpenditure!$A157,gDP!$B$6:$B$271)))</f>
        <v>36561755.583731666</v>
      </c>
      <c r="V157" s="77">
        <f>IF(INDEX([2]pivotTable!V$3:V$308,MATCH(totalExpenditure!$A157,[2]pivotTable!$A$3:$A$308,0))/100*INDEX(gDP!AK$6:AK$271,MATCH(totalExpenditure!$A157,gDP!$B$6:$B$271))=0,"",INDEX([2]pivotTable!V$3:V$308,MATCH(totalExpenditure!$A157,[2]pivotTable!$A$3:$A$308,0))/100*INDEX(gDP!AK$6:AK$271,MATCH(totalExpenditure!$A157,gDP!$B$6:$B$271)))</f>
        <v>41933719.090634122</v>
      </c>
      <c r="W157" s="77">
        <f>IF(INDEX([2]pivotTable!W$3:W$308,MATCH(totalExpenditure!$A157,[2]pivotTable!$A$3:$A$308,0))/100*INDEX(gDP!AL$6:AL$271,MATCH(totalExpenditure!$A157,gDP!$B$6:$B$271))=0,"",INDEX([2]pivotTable!W$3:W$308,MATCH(totalExpenditure!$A157,[2]pivotTable!$A$3:$A$308,0))/100*INDEX(gDP!AL$6:AL$271,MATCH(totalExpenditure!$A157,gDP!$B$6:$B$271)))</f>
        <v>47201971.360512555</v>
      </c>
      <c r="X157" s="77">
        <f>IF(INDEX([2]pivotTable!X$3:X$308,MATCH(totalExpenditure!$A157,[2]pivotTable!$A$3:$A$308,0))/100*INDEX(gDP!AM$6:AM$271,MATCH(totalExpenditure!$A157,gDP!$B$6:$B$271))=0,"",INDEX([2]pivotTable!X$3:X$308,MATCH(totalExpenditure!$A157,[2]pivotTable!$A$3:$A$308,0))/100*INDEX(gDP!AM$6:AM$271,MATCH(totalExpenditure!$A157,gDP!$B$6:$B$271)))</f>
        <v>43006603.802084491</v>
      </c>
      <c r="Y157" s="77">
        <f>IF(INDEX([2]pivotTable!Y$3:Y$308,MATCH(totalExpenditure!$A157,[2]pivotTable!$A$3:$A$308,0))/100*INDEX(gDP!AN$6:AN$271,MATCH(totalExpenditure!$A157,gDP!$B$6:$B$271))=0,"",INDEX([2]pivotTable!Y$3:Y$308,MATCH(totalExpenditure!$A157,[2]pivotTable!$A$3:$A$308,0))/100*INDEX(gDP!AN$6:AN$271,MATCH(totalExpenditure!$A157,gDP!$B$6:$B$271)))</f>
        <v>45803932.030586191</v>
      </c>
      <c r="Z157" s="77">
        <f>IF(INDEX([2]pivotTable!Z$3:Z$308,MATCH(totalExpenditure!$A157,[2]pivotTable!$A$3:$A$308,0))/100*INDEX(gDP!AO$6:AO$271,MATCH(totalExpenditure!$A157,gDP!$B$6:$B$271))=0,"",INDEX([2]pivotTable!Z$3:Z$308,MATCH(totalExpenditure!$A157,[2]pivotTable!$A$3:$A$308,0))/100*INDEX(gDP!AO$6:AO$271,MATCH(totalExpenditure!$A157,gDP!$B$6:$B$271)))</f>
        <v>57468785.046728916</v>
      </c>
      <c r="AA157" s="77">
        <f>IF(INDEX([2]pivotTable!AA$3:AA$308,MATCH(totalExpenditure!$A157,[2]pivotTable!$A$3:$A$308,0))/100*INDEX(gDP!AP$6:AP$271,MATCH(totalExpenditure!$A157,gDP!$B$6:$B$271))=0,"",INDEX([2]pivotTable!AA$3:AA$308,MATCH(totalExpenditure!$A157,[2]pivotTable!$A$3:$A$308,0))/100*INDEX(gDP!AP$6:AP$271,MATCH(totalExpenditure!$A157,gDP!$B$6:$B$271)))</f>
        <v>78063145.325403497</v>
      </c>
      <c r="AB157" s="77">
        <f>IF(INDEX([2]pivotTable!AB$3:AB$308,MATCH(totalExpenditure!$A157,[2]pivotTable!$A$3:$A$308,0))/100*INDEX(gDP!AQ$6:AQ$271,MATCH(totalExpenditure!$A157,gDP!$B$6:$B$271))=0,"",INDEX([2]pivotTable!AB$3:AB$308,MATCH(totalExpenditure!$A157,[2]pivotTable!$A$3:$A$308,0))/100*INDEX(gDP!AQ$6:AQ$271,MATCH(totalExpenditure!$A157,gDP!$B$6:$B$271)))</f>
        <v>78854074.052676365</v>
      </c>
      <c r="AC157" s="77">
        <f>IF(INDEX([2]pivotTable!AC$3:AC$308,MATCH(totalExpenditure!$A157,[2]pivotTable!$A$3:$A$308,0))/100*INDEX(gDP!AR$6:AR$271,MATCH(totalExpenditure!$A157,gDP!$B$6:$B$271))=0,"",INDEX([2]pivotTable!AC$3:AC$308,MATCH(totalExpenditure!$A157,[2]pivotTable!$A$3:$A$308,0))/100*INDEX(gDP!AR$6:AR$271,MATCH(totalExpenditure!$A157,gDP!$B$6:$B$271)))</f>
        <v>125154523.66694984</v>
      </c>
      <c r="AD157" s="77">
        <f>IF(INDEX([2]pivotTable!AD$3:AD$308,MATCH(totalExpenditure!$A157,[2]pivotTable!$A$3:$A$308,0))/100*INDEX(gDP!AS$6:AS$271,MATCH(totalExpenditure!$A157,gDP!$B$6:$B$271))=0,"",INDEX([2]pivotTable!AD$3:AD$308,MATCH(totalExpenditure!$A157,[2]pivotTable!$A$3:$A$308,0))/100*INDEX(gDP!AS$6:AS$271,MATCH(totalExpenditure!$A157,gDP!$B$6:$B$271)))</f>
        <v>99644208.387425676</v>
      </c>
      <c r="AE157" s="77">
        <f>IF(INDEX([2]pivotTable!AE$3:AE$308,MATCH(totalExpenditure!$A157,[2]pivotTable!$A$3:$A$308,0))/100*INDEX(gDP!AT$6:AT$271,MATCH(totalExpenditure!$A157,gDP!$B$6:$B$271))=0,"",INDEX([2]pivotTable!AE$3:AE$308,MATCH(totalExpenditure!$A157,[2]pivotTable!$A$3:$A$308,0))/100*INDEX(gDP!AT$6:AT$271,MATCH(totalExpenditure!$A157,gDP!$B$6:$B$271)))</f>
        <v>135376928.9098922</v>
      </c>
      <c r="AF157" s="77">
        <f>IF(INDEX([2]pivotTable!AF$3:AF$308,MATCH(totalExpenditure!$A157,[2]pivotTable!$A$3:$A$308,0))/100*INDEX(gDP!AU$6:AU$271,MATCH(totalExpenditure!$A157,gDP!$B$6:$B$271))=0,"",INDEX([2]pivotTable!AF$3:AF$308,MATCH(totalExpenditure!$A157,[2]pivotTable!$A$3:$A$308,0))/100*INDEX(gDP!AU$6:AU$271,MATCH(totalExpenditure!$A157,gDP!$B$6:$B$271)))</f>
        <v>108002562.5</v>
      </c>
      <c r="AG157" s="77">
        <f>IF(INDEX([2]pivotTable!AG$3:AG$308,MATCH(totalExpenditure!$A157,[2]pivotTable!$A$3:$A$308,0))/100*INDEX(gDP!AV$6:AV$271,MATCH(totalExpenditure!$A157,gDP!$B$6:$B$271))=0,"",INDEX([2]pivotTable!AG$3:AG$308,MATCH(totalExpenditure!$A157,[2]pivotTable!$A$3:$A$308,0))/100*INDEX(gDP!AV$6:AV$271,MATCH(totalExpenditure!$A157,gDP!$B$6:$B$271)))</f>
        <v>138038282.37499997</v>
      </c>
      <c r="AH157" s="77">
        <f>IF(INDEX([2]pivotTable!AH$3:AH$308,MATCH(totalExpenditure!$A157,[2]pivotTable!$A$3:$A$308,0))/100*INDEX(gDP!AW$6:AW$271,MATCH(totalExpenditure!$A157,gDP!$B$6:$B$271))=0,"",INDEX([2]pivotTable!AH$3:AH$308,MATCH(totalExpenditure!$A157,[2]pivotTable!$A$3:$A$308,0))/100*INDEX(gDP!AW$6:AW$271,MATCH(totalExpenditure!$A157,gDP!$B$6:$B$271)))</f>
        <v>155071256.70000002</v>
      </c>
      <c r="AI157" s="77">
        <f>IF(INDEX([2]pivotTable!AI$3:AI$308,MATCH(totalExpenditure!$A157,[2]pivotTable!$A$3:$A$308,0))/100*INDEX(gDP!AX$6:AX$271,MATCH(totalExpenditure!$A157,gDP!$B$6:$B$271))=0,"",INDEX([2]pivotTable!AI$3:AI$308,MATCH(totalExpenditure!$A157,[2]pivotTable!$A$3:$A$308,0))/100*INDEX(gDP!AX$6:AX$271,MATCH(totalExpenditure!$A157,gDP!$B$6:$B$271)))</f>
        <v>130296592.99999999</v>
      </c>
      <c r="AJ157" s="77">
        <f>IF(INDEX([2]pivotTable!AJ$3:AJ$308,MATCH(totalExpenditure!$A157,[2]pivotTable!$A$3:$A$308,0))/100*INDEX(gDP!AY$6:AY$271,MATCH(totalExpenditure!$A157,gDP!$B$6:$B$271))=0,"",INDEX([2]pivotTable!AJ$3:AJ$308,MATCH(totalExpenditure!$A157,[2]pivotTable!$A$3:$A$308,0))/100*INDEX(gDP!AY$6:AY$271,MATCH(totalExpenditure!$A157,gDP!$B$6:$B$271)))</f>
        <v>131056672.5</v>
      </c>
      <c r="AK157" s="77">
        <f>IF(INDEX([2]pivotTable!AK$3:AK$308,MATCH(totalExpenditure!$A157,[2]pivotTable!$A$3:$A$308,0))/100*INDEX(gDP!AZ$6:AZ$271,MATCH(totalExpenditure!$A157,gDP!$B$6:$B$271))=0,"",INDEX([2]pivotTable!AK$3:AK$308,MATCH(totalExpenditure!$A157,[2]pivotTable!$A$3:$A$308,0))/100*INDEX(gDP!AZ$6:AZ$271,MATCH(totalExpenditure!$A157,gDP!$B$6:$B$271)))</f>
        <v>148723323.49062499</v>
      </c>
      <c r="AL157" s="77">
        <f>IF(INDEX([2]pivotTable!AL$3:AL$308,MATCH(totalExpenditure!$A157,[2]pivotTable!$A$3:$A$308,0))/100*INDEX(gDP!BA$6:BA$271,MATCH(totalExpenditure!$A157,gDP!$B$6:$B$271))=0,"",INDEX([2]pivotTable!AL$3:AL$308,MATCH(totalExpenditure!$A157,[2]pivotTable!$A$3:$A$308,0))/100*INDEX(gDP!BA$6:BA$271,MATCH(totalExpenditure!$A157,gDP!$B$6:$B$271)))</f>
        <v>183549011.94999999</v>
      </c>
      <c r="AM157" s="77">
        <f>IF(INDEX([2]pivotTable!AM$3:AM$308,MATCH(totalExpenditure!$A157,[2]pivotTable!$A$3:$A$308,0))/100*INDEX(gDP!BB$6:BB$271,MATCH(totalExpenditure!$A157,gDP!$B$6:$B$271))=0,"",INDEX([2]pivotTable!AM$3:AM$308,MATCH(totalExpenditure!$A157,[2]pivotTable!$A$3:$A$308,0))/100*INDEX(gDP!BB$6:BB$271,MATCH(totalExpenditure!$A157,gDP!$B$6:$B$271)))</f>
        <v>235467605.44999999</v>
      </c>
      <c r="AN157" s="77">
        <f>IF(INDEX([2]pivotTable!AN$3:AN$308,MATCH(totalExpenditure!$A157,[2]pivotTable!$A$3:$A$308,0))/100*INDEX(gDP!BC$6:BC$271,MATCH(totalExpenditure!$A157,gDP!$B$6:$B$271))=0,"",INDEX([2]pivotTable!AN$3:AN$308,MATCH(totalExpenditure!$A157,[2]pivotTable!$A$3:$A$308,0))/100*INDEX(gDP!BC$6:BC$271,MATCH(totalExpenditure!$A157,gDP!$B$6:$B$271)))</f>
        <v>52281156.3046875</v>
      </c>
      <c r="AO157" s="77">
        <f>IF(INDEX([2]pivotTable!AO$3:AO$308,MATCH(totalExpenditure!$A157,[2]pivotTable!$A$3:$A$308,0))/100*INDEX(gDP!BD$6:BD$271,MATCH(totalExpenditure!$A157,gDP!$B$6:$B$271))=0,"",INDEX([2]pivotTable!AO$3:AO$308,MATCH(totalExpenditure!$A157,[2]pivotTable!$A$3:$A$308,0))/100*INDEX(gDP!BD$6:BD$271,MATCH(totalExpenditure!$A157,gDP!$B$6:$B$271)))</f>
        <v>62422880.401106551</v>
      </c>
      <c r="AP157" s="77" t="str">
        <f>IF(INDEX([2]pivotTable!AP$3:AP$308,MATCH(totalExpenditure!$A157,[2]pivotTable!$A$3:$A$308,0))/100*INDEX(gDP!BE$6:BE$271,MATCH(totalExpenditure!$A157,gDP!$B$6:$B$271))=0,"",INDEX([2]pivotTable!AP$3:AP$308,MATCH(totalExpenditure!$A157,[2]pivotTable!$A$3:$A$308,0))/100*INDEX(gDP!BE$6:BE$271,MATCH(totalExpenditure!$A157,gDP!$B$6:$B$271)))</f>
        <v/>
      </c>
      <c r="AQ157" s="77" t="str">
        <f>IF(INDEX([2]pivotTable!AQ$3:AQ$308,MATCH(totalExpenditure!$A157,[2]pivotTable!$A$3:$A$308,0))/100*INDEX(gDP!BF$6:BF$271,MATCH(totalExpenditure!$A157,gDP!$B$6:$B$271))=0,"",INDEX([2]pivotTable!AQ$3:AQ$308,MATCH(totalExpenditure!$A157,[2]pivotTable!$A$3:$A$308,0))/100*INDEX(gDP!BF$6:BF$271,MATCH(totalExpenditure!$A157,gDP!$B$6:$B$271)))</f>
        <v/>
      </c>
      <c r="AR157" s="77" t="str">
        <f>IF(INDEX([2]pivotTable!AR$3:AR$308,MATCH(totalExpenditure!$A157,[2]pivotTable!$A$3:$A$308,0))/100*INDEX(gDP!BG$6:BG$271,MATCH(totalExpenditure!$A157,gDP!$B$6:$B$271))=0,"",INDEX([2]pivotTable!AR$3:AR$308,MATCH(totalExpenditure!$A157,[2]pivotTable!$A$3:$A$308,0))/100*INDEX(gDP!BG$6:BG$271,MATCH(totalExpenditure!$A157,gDP!$B$6:$B$271)))</f>
        <v/>
      </c>
      <c r="AS157" s="77" t="str">
        <f>IF(INDEX([2]pivotTable!AS$3:AS$308,MATCH(totalExpenditure!$A157,[2]pivotTable!$A$3:$A$308,0))/100*INDEX(gDP!BH$6:BH$271,MATCH(totalExpenditure!$A157,gDP!$B$6:$B$271))=0,"",INDEX([2]pivotTable!AS$3:AS$308,MATCH(totalExpenditure!$A157,[2]pivotTable!$A$3:$A$308,0))/100*INDEX(gDP!BH$6:BH$271,MATCH(totalExpenditure!$A157,gDP!$B$6:$B$271)))</f>
        <v/>
      </c>
      <c r="AT157" s="77" t="str">
        <f>IF(INDEX([2]pivotTable!AT$3:AT$308,MATCH(totalExpenditure!$A157,[2]pivotTable!$A$3:$A$308,0))/100*INDEX(gDP!BI$6:BI$271,MATCH(totalExpenditure!$A157,gDP!$B$6:$B$271))=0,"",INDEX([2]pivotTable!AT$3:AT$308,MATCH(totalExpenditure!$A157,[2]pivotTable!$A$3:$A$308,0))/100*INDEX(gDP!BI$6:BI$271,MATCH(totalExpenditure!$A157,gDP!$B$6:$B$271)))</f>
        <v/>
      </c>
      <c r="AU157" s="77" t="str">
        <f>IF(INDEX([2]pivotTable!AU$3:AU$308,MATCH(totalExpenditure!$A157,[2]pivotTable!$A$3:$A$308,0))/100*INDEX(gDP!BJ$6:BJ$271,MATCH(totalExpenditure!$A157,gDP!$B$6:$B$271))=0,"",INDEX([2]pivotTable!AU$3:AU$308,MATCH(totalExpenditure!$A157,[2]pivotTable!$A$3:$A$308,0))/100*INDEX(gDP!BJ$6:BJ$271,MATCH(totalExpenditure!$A157,gDP!$B$6:$B$271)))</f>
        <v/>
      </c>
      <c r="AV157" s="77" t="str">
        <f>IF(INDEX([2]pivotTable!AV$3:AV$308,MATCH(totalExpenditure!$A157,[2]pivotTable!$A$3:$A$308,0))/100*INDEX(gDP!BK$6:BK$271,MATCH(totalExpenditure!$A157,gDP!$B$6:$B$271))=0,"",INDEX([2]pivotTable!AV$3:AV$308,MATCH(totalExpenditure!$A157,[2]pivotTable!$A$3:$A$308,0))/100*INDEX(gDP!BK$6:BK$271,MATCH(totalExpenditure!$A157,gDP!$B$6:$B$271)))</f>
        <v/>
      </c>
      <c r="AW157" s="77" t="str">
        <f>IF(INDEX([2]pivotTable!AW$3:AW$308,MATCH(totalExpenditure!$A157,[2]pivotTable!$A$3:$A$308,0))/100*INDEX(gDP!BL$6:BL$271,MATCH(totalExpenditure!$A157,gDP!$B$6:$B$271))=0,"",INDEX([2]pivotTable!AW$3:AW$308,MATCH(totalExpenditure!$A157,[2]pivotTable!$A$3:$A$308,0))/100*INDEX(gDP!BL$6:BL$271,MATCH(totalExpenditure!$A157,gDP!$B$6:$B$271)))</f>
        <v/>
      </c>
      <c r="AX157" s="77" t="str">
        <f>IF(INDEX([2]pivotTable!AX$3:AX$308,MATCH(totalExpenditure!$A157,[2]pivotTable!$A$3:$A$308,0))/100*INDEX(gDP!BM$6:BM$271,MATCH(totalExpenditure!$A157,gDP!$B$6:$B$271))=0,"",INDEX([2]pivotTable!AX$3:AX$308,MATCH(totalExpenditure!$A157,[2]pivotTable!$A$3:$A$308,0))/100*INDEX(gDP!BM$6:BM$271,MATCH(totalExpenditure!$A157,gDP!$B$6:$B$271)))</f>
        <v/>
      </c>
      <c r="AY157" s="77" t="str">
        <f>IF(INDEX([2]pivotTable!AY$3:AY$308,MATCH(totalExpenditure!$A157,[2]pivotTable!$A$3:$A$308,0))/100*INDEX(gDP!BN$6:BN$271,MATCH(totalExpenditure!$A157,gDP!$B$6:$B$271))=0,"",INDEX([2]pivotTable!AY$3:AY$308,MATCH(totalExpenditure!$A157,[2]pivotTable!$A$3:$A$308,0))/100*INDEX(gDP!BN$6:BN$271,MATCH(totalExpenditure!$A157,gDP!$B$6:$B$271)))</f>
        <v/>
      </c>
      <c r="AZ157" s="77" t="str">
        <f>IF(INDEX([2]pivotTable!AZ$3:AZ$308,MATCH(totalExpenditure!$A157,[2]pivotTable!$A$3:$A$308,0))/100*INDEX(gDP!BO$6:BO$271,MATCH(totalExpenditure!$A157,gDP!$B$6:$B$271))=0,"",INDEX([2]pivotTable!AZ$3:AZ$308,MATCH(totalExpenditure!$A157,[2]pivotTable!$A$3:$A$308,0))/100*INDEX(gDP!BO$6:BO$271,MATCH(totalExpenditure!$A157,gDP!$B$6:$B$271)))</f>
        <v/>
      </c>
      <c r="BA157" s="77" t="str">
        <f>IF(INDEX([2]pivotTable!B$310:B$615,MATCH(totalExpenditure!$A157,[2]pivotTable!$A$310:$A$615,0))/100*INDEX(gDP!Q$6:Q$271,MATCH(totalExpenditure!$A157,gDP!$B$6:$B$271))=0,"",INDEX([2]pivotTable!B$310:B$615,MATCH(totalExpenditure!$A157,[2]pivotTable!$A$310:$A$615,0))/100*INDEX(gDP!Q$6:Q$271,MATCH(totalExpenditure!$A157,gDP!$B$6:$B$271)))</f>
        <v/>
      </c>
      <c r="BB157" s="77" t="str">
        <f>IF(INDEX([2]pivotTable!C$310:C$615,MATCH(totalExpenditure!$A157,[2]pivotTable!$A$310:$A$615,0))/100*INDEX(gDP!R$6:R$271,MATCH(totalExpenditure!$A157,gDP!$B$6:$B$271))=0,"",INDEX([2]pivotTable!C$310:C$615,MATCH(totalExpenditure!$A157,[2]pivotTable!$A$310:$A$615,0))/100*INDEX(gDP!R$6:R$271,MATCH(totalExpenditure!$A157,gDP!$B$6:$B$271)))</f>
        <v/>
      </c>
      <c r="BC157" s="77" t="str">
        <f>IF(INDEX([2]pivotTable!D$310:D$615,MATCH(totalExpenditure!$A157,[2]pivotTable!$A$310:$A$615,0))/100*INDEX(gDP!S$6:S$271,MATCH(totalExpenditure!$A157,gDP!$B$6:$B$271))=0,"",INDEX([2]pivotTable!D$310:D$615,MATCH(totalExpenditure!$A157,[2]pivotTable!$A$310:$A$615,0))/100*INDEX(gDP!S$6:S$271,MATCH(totalExpenditure!$A157,gDP!$B$6:$B$271)))</f>
        <v/>
      </c>
      <c r="BD157" s="77" t="str">
        <f>IF(INDEX([2]pivotTable!E$310:E$615,MATCH(totalExpenditure!$A157,[2]pivotTable!$A$310:$A$615,0))/100*INDEX(gDP!T$6:T$271,MATCH(totalExpenditure!$A157,gDP!$B$6:$B$271))=0,"",INDEX([2]pivotTable!E$310:E$615,MATCH(totalExpenditure!$A157,[2]pivotTable!$A$310:$A$615,0))/100*INDEX(gDP!T$6:T$271,MATCH(totalExpenditure!$A157,gDP!$B$6:$B$271)))</f>
        <v/>
      </c>
      <c r="BE157" s="77" t="str">
        <f>IF(INDEX([2]pivotTable!F$310:F$615,MATCH(totalExpenditure!$A157,[2]pivotTable!$A$310:$A$615,0))/100*INDEX(gDP!U$6:U$271,MATCH(totalExpenditure!$A157,gDP!$B$6:$B$271))=0,"",INDEX([2]pivotTable!F$310:F$615,MATCH(totalExpenditure!$A157,[2]pivotTable!$A$310:$A$615,0))/100*INDEX(gDP!U$6:U$271,MATCH(totalExpenditure!$A157,gDP!$B$6:$B$271)))</f>
        <v/>
      </c>
      <c r="BF157" s="77" t="str">
        <f>IF(INDEX([2]pivotTable!G$310:G$615,MATCH(totalExpenditure!$A157,[2]pivotTable!$A$310:$A$615,0))/100*INDEX(gDP!V$6:V$271,MATCH(totalExpenditure!$A157,gDP!$B$6:$B$271))=0,"",INDEX([2]pivotTable!G$310:G$615,MATCH(totalExpenditure!$A157,[2]pivotTable!$A$310:$A$615,0))/100*INDEX(gDP!V$6:V$271,MATCH(totalExpenditure!$A157,gDP!$B$6:$B$271)))</f>
        <v/>
      </c>
      <c r="BG157" s="77" t="str">
        <f>IF(INDEX([2]pivotTable!H$310:H$615,MATCH(totalExpenditure!$A157,[2]pivotTable!$A$310:$A$615,0))/100*INDEX(gDP!W$6:W$271,MATCH(totalExpenditure!$A157,gDP!$B$6:$B$271))=0,"",INDEX([2]pivotTable!H$310:H$615,MATCH(totalExpenditure!$A157,[2]pivotTable!$A$310:$A$615,0))/100*INDEX(gDP!W$6:W$271,MATCH(totalExpenditure!$A157,gDP!$B$6:$B$271)))</f>
        <v/>
      </c>
      <c r="BH157" s="77" t="str">
        <f>IF(INDEX([2]pivotTable!I$310:I$615,MATCH(totalExpenditure!$A157,[2]pivotTable!$A$310:$A$615,0))/100*INDEX(gDP!X$6:X$271,MATCH(totalExpenditure!$A157,gDP!$B$6:$B$271))=0,"",INDEX([2]pivotTable!I$310:I$615,MATCH(totalExpenditure!$A157,[2]pivotTable!$A$310:$A$615,0))/100*INDEX(gDP!X$6:X$271,MATCH(totalExpenditure!$A157,gDP!$B$6:$B$271)))</f>
        <v/>
      </c>
      <c r="BI157" s="77" t="str">
        <f>IF(INDEX([2]pivotTable!J$310:J$615,MATCH(totalExpenditure!$A157,[2]pivotTable!$A$310:$A$615,0))/100*INDEX(gDP!Y$6:Y$271,MATCH(totalExpenditure!$A157,gDP!$B$6:$B$271))=0,"",INDEX([2]pivotTable!J$310:J$615,MATCH(totalExpenditure!$A157,[2]pivotTable!$A$310:$A$615,0))/100*INDEX(gDP!Y$6:Y$271,MATCH(totalExpenditure!$A157,gDP!$B$6:$B$271)))</f>
        <v/>
      </c>
      <c r="BJ157" s="77" t="str">
        <f>IF(INDEX([2]pivotTable!K$310:K$615,MATCH(totalExpenditure!$A157,[2]pivotTable!$A$310:$A$615,0))/100*INDEX(gDP!Z$6:Z$271,MATCH(totalExpenditure!$A157,gDP!$B$6:$B$271))=0,"",INDEX([2]pivotTable!K$310:K$615,MATCH(totalExpenditure!$A157,[2]pivotTable!$A$310:$A$615,0))/100*INDEX(gDP!Z$6:Z$271,MATCH(totalExpenditure!$A157,gDP!$B$6:$B$271)))</f>
        <v/>
      </c>
      <c r="BK157" s="77" t="str">
        <f>IF(INDEX([2]pivotTable!L$310:L$615,MATCH(totalExpenditure!$A157,[2]pivotTable!$A$310:$A$615,0))/100*INDEX(gDP!AA$6:AA$271,MATCH(totalExpenditure!$A157,gDP!$B$6:$B$271))=0,"",INDEX([2]pivotTable!L$310:L$615,MATCH(totalExpenditure!$A157,[2]pivotTable!$A$310:$A$615,0))/100*INDEX(gDP!AA$6:AA$271,MATCH(totalExpenditure!$A157,gDP!$B$6:$B$271)))</f>
        <v/>
      </c>
      <c r="BL157" s="77" t="str">
        <f>IF(INDEX([2]pivotTable!M$310:M$615,MATCH(totalExpenditure!$A157,[2]pivotTable!$A$310:$A$615,0))/100*INDEX(gDP!AB$6:AB$271,MATCH(totalExpenditure!$A157,gDP!$B$6:$B$271))=0,"",INDEX([2]pivotTable!M$310:M$615,MATCH(totalExpenditure!$A157,[2]pivotTable!$A$310:$A$615,0))/100*INDEX(gDP!AB$6:AB$271,MATCH(totalExpenditure!$A157,gDP!$B$6:$B$271)))</f>
        <v/>
      </c>
      <c r="BM157" s="77" t="str">
        <f>IF(INDEX([2]pivotTable!N$310:N$615,MATCH(totalExpenditure!$A157,[2]pivotTable!$A$310:$A$615,0))/100*INDEX(gDP!AC$6:AC$271,MATCH(totalExpenditure!$A157,gDP!$B$6:$B$271))=0,"",INDEX([2]pivotTable!N$310:N$615,MATCH(totalExpenditure!$A157,[2]pivotTable!$A$310:$A$615,0))/100*INDEX(gDP!AC$6:AC$271,MATCH(totalExpenditure!$A157,gDP!$B$6:$B$271)))</f>
        <v/>
      </c>
      <c r="BN157" s="77" t="str">
        <f>IF(INDEX([2]pivotTable!O$310:O$615,MATCH(totalExpenditure!$A157,[2]pivotTable!$A$310:$A$615,0))/100*INDEX(gDP!AD$6:AD$271,MATCH(totalExpenditure!$A157,gDP!$B$6:$B$271))=0,"",INDEX([2]pivotTable!O$310:O$615,MATCH(totalExpenditure!$A157,[2]pivotTable!$A$310:$A$615,0))/100*INDEX(gDP!AD$6:AD$271,MATCH(totalExpenditure!$A157,gDP!$B$6:$B$271)))</f>
        <v/>
      </c>
      <c r="BO157" s="77" t="str">
        <f>IF(INDEX([2]pivotTable!P$310:P$615,MATCH(totalExpenditure!$A157,[2]pivotTable!$A$310:$A$615,0))/100*INDEX(gDP!AE$6:AE$271,MATCH(totalExpenditure!$A157,gDP!$B$6:$B$271))=0,"",INDEX([2]pivotTable!P$310:P$615,MATCH(totalExpenditure!$A157,[2]pivotTable!$A$310:$A$615,0))/100*INDEX(gDP!AE$6:AE$271,MATCH(totalExpenditure!$A157,gDP!$B$6:$B$271)))</f>
        <v/>
      </c>
      <c r="BP157" s="77" t="str">
        <f>IF(INDEX([2]pivotTable!Q$310:Q$615,MATCH(totalExpenditure!$A157,[2]pivotTable!$A$310:$A$615,0))/100*INDEX(gDP!AF$6:AF$271,MATCH(totalExpenditure!$A157,gDP!$B$6:$B$271))=0,"",INDEX([2]pivotTable!Q$310:Q$615,MATCH(totalExpenditure!$A157,[2]pivotTable!$A$310:$A$615,0))/100*INDEX(gDP!AF$6:AF$271,MATCH(totalExpenditure!$A157,gDP!$B$6:$B$271)))</f>
        <v/>
      </c>
      <c r="BQ157" s="77" t="str">
        <f>IF(INDEX([2]pivotTable!R$310:R$615,MATCH(totalExpenditure!$A157,[2]pivotTable!$A$310:$A$615,0))/100*INDEX(gDP!AG$6:AG$271,MATCH(totalExpenditure!$A157,gDP!$B$6:$B$271))=0,"",INDEX([2]pivotTable!R$310:R$615,MATCH(totalExpenditure!$A157,[2]pivotTable!$A$310:$A$615,0))/100*INDEX(gDP!AG$6:AG$271,MATCH(totalExpenditure!$A157,gDP!$B$6:$B$271)))</f>
        <v/>
      </c>
      <c r="BR157" s="77" t="str">
        <f>IF(INDEX([2]pivotTable!S$310:S$615,MATCH(totalExpenditure!$A157,[2]pivotTable!$A$310:$A$615,0))/100*INDEX(gDP!AH$6:AH$271,MATCH(totalExpenditure!$A157,gDP!$B$6:$B$271))=0,"",INDEX([2]pivotTable!S$310:S$615,MATCH(totalExpenditure!$A157,[2]pivotTable!$A$310:$A$615,0))/100*INDEX(gDP!AH$6:AH$271,MATCH(totalExpenditure!$A157,gDP!$B$6:$B$271)))</f>
        <v/>
      </c>
      <c r="BS157" s="77">
        <f>IF(INDEX([2]pivotTable!T$310:T$615,MATCH(totalExpenditure!$A157,[2]pivotTable!$A$310:$A$615,0))/100*INDEX(gDP!AI$6:AI$271,MATCH(totalExpenditure!$A157,gDP!$B$6:$B$271))=0,"",INDEX([2]pivotTable!T$310:T$615,MATCH(totalExpenditure!$A157,[2]pivotTable!$A$310:$A$615,0))/100*INDEX(gDP!AI$6:AI$271,MATCH(totalExpenditure!$A157,gDP!$B$6:$B$271)))</f>
        <v>6365301.5075376816</v>
      </c>
      <c r="BT157" s="77">
        <f>IF(INDEX([2]pivotTable!U$310:U$615,MATCH(totalExpenditure!$A157,[2]pivotTable!$A$310:$A$615,0))/100*INDEX(gDP!AJ$6:AJ$271,MATCH(totalExpenditure!$A157,gDP!$B$6:$B$271))=0,"",INDEX([2]pivotTable!U$310:U$615,MATCH(totalExpenditure!$A157,[2]pivotTable!$A$310:$A$615,0))/100*INDEX(gDP!AJ$6:AJ$271,MATCH(totalExpenditure!$A157,gDP!$B$6:$B$271)))</f>
        <v>7038626.7433921918</v>
      </c>
      <c r="BU157" s="77">
        <f>IF(INDEX([2]pivotTable!V$310:V$615,MATCH(totalExpenditure!$A157,[2]pivotTable!$A$310:$A$615,0))/100*INDEX(gDP!AK$6:AK$271,MATCH(totalExpenditure!$A157,gDP!$B$6:$B$271))=0,"",INDEX([2]pivotTable!V$310:V$615,MATCH(totalExpenditure!$A157,[2]pivotTable!$A$310:$A$615,0))/100*INDEX(gDP!AK$6:AK$271,MATCH(totalExpenditure!$A157,gDP!$B$6:$B$271)))</f>
        <v>7634671.6822621915</v>
      </c>
      <c r="BV157" s="77">
        <f>IF(INDEX([2]pivotTable!W$310:W$615,MATCH(totalExpenditure!$A157,[2]pivotTable!$A$310:$A$615,0))/100*INDEX(gDP!AL$6:AL$271,MATCH(totalExpenditure!$A157,gDP!$B$6:$B$271))=0,"",INDEX([2]pivotTable!W$310:W$615,MATCH(totalExpenditure!$A157,[2]pivotTable!$A$310:$A$615,0))/100*INDEX(gDP!AL$6:AL$271,MATCH(totalExpenditure!$A157,gDP!$B$6:$B$271)))</f>
        <v>13799483.430532359</v>
      </c>
      <c r="BW157" s="77">
        <f>IF(INDEX([2]pivotTable!X$310:X$615,MATCH(totalExpenditure!$A157,[2]pivotTable!$A$310:$A$615,0))/100*INDEX(gDP!AM$6:AM$271,MATCH(totalExpenditure!$A157,gDP!$B$6:$B$271))=0,"",INDEX([2]pivotTable!X$310:X$615,MATCH(totalExpenditure!$A157,[2]pivotTable!$A$310:$A$615,0))/100*INDEX(gDP!AM$6:AM$271,MATCH(totalExpenditure!$A157,gDP!$B$6:$B$271)))</f>
        <v>13101349.502621766</v>
      </c>
      <c r="BX157" s="77">
        <f>IF(INDEX([2]pivotTable!Y$310:Y$615,MATCH(totalExpenditure!$A157,[2]pivotTable!$A$310:$A$615,0))/100*INDEX(gDP!AN$6:AN$271,MATCH(totalExpenditure!$A157,gDP!$B$6:$B$271))=0,"",INDEX([2]pivotTable!Y$310:Y$615,MATCH(totalExpenditure!$A157,[2]pivotTable!$A$310:$A$615,0))/100*INDEX(gDP!AN$6:AN$271,MATCH(totalExpenditure!$A157,gDP!$B$6:$B$271)))</f>
        <v>13086837.723024625</v>
      </c>
      <c r="BY157" s="77">
        <f>IF(INDEX([2]pivotTable!Z$310:Z$615,MATCH(totalExpenditure!$A157,[2]pivotTable!$A$310:$A$615,0))/100*INDEX(gDP!AO$6:AO$271,MATCH(totalExpenditure!$A157,gDP!$B$6:$B$271))=0,"",INDEX([2]pivotTable!Z$310:Z$615,MATCH(totalExpenditure!$A157,[2]pivotTable!$A$310:$A$615,0))/100*INDEX(gDP!AO$6:AO$271,MATCH(totalExpenditure!$A157,gDP!$B$6:$B$271)))</f>
        <v>13511469.838572631</v>
      </c>
      <c r="BZ157" s="77">
        <f>IF(INDEX([2]pivotTable!AA$310:AA$615,MATCH(totalExpenditure!$A157,[2]pivotTable!$A$310:$A$615,0))/100*INDEX(gDP!AP$6:AP$271,MATCH(totalExpenditure!$A157,gDP!$B$6:$B$271))=0,"",INDEX([2]pivotTable!AA$310:AA$615,MATCH(totalExpenditure!$A157,[2]pivotTable!$A$310:$A$615,0))/100*INDEX(gDP!AP$6:AP$271,MATCH(totalExpenditure!$A157,gDP!$B$6:$B$271)))</f>
        <v>11180919.252336439</v>
      </c>
      <c r="CA157" s="77">
        <f>IF(INDEX([2]pivotTable!AB$310:AB$615,MATCH(totalExpenditure!$A157,[2]pivotTable!$A$310:$A$615,0))/100*INDEX(gDP!AQ$6:AQ$271,MATCH(totalExpenditure!$A157,gDP!$B$6:$B$271))=0,"",INDEX([2]pivotTable!AB$310:AB$615,MATCH(totalExpenditure!$A157,[2]pivotTable!$A$310:$A$615,0))/100*INDEX(gDP!AQ$6:AQ$271,MATCH(totalExpenditure!$A157,gDP!$B$6:$B$271)))</f>
        <v>19011393.1962617</v>
      </c>
      <c r="CB157" s="77">
        <f>IF(INDEX([2]pivotTable!AC$310:AC$615,MATCH(totalExpenditure!$A157,[2]pivotTable!$A$310:$A$615,0))/100*INDEX(gDP!AR$6:AR$271,MATCH(totalExpenditure!$A157,gDP!$B$6:$B$271))=0,"",INDEX([2]pivotTable!AC$310:AC$615,MATCH(totalExpenditure!$A157,[2]pivotTable!$A$310:$A$615,0))/100*INDEX(gDP!AR$6:AR$271,MATCH(totalExpenditure!$A157,gDP!$B$6:$B$271)))</f>
        <v>14377449.988105349</v>
      </c>
      <c r="CC157" s="77">
        <f>IF(INDEX([2]pivotTable!AD$310:AD$615,MATCH(totalExpenditure!$A157,[2]pivotTable!$A$310:$A$615,0))/100*INDEX(gDP!AS$6:AS$271,MATCH(totalExpenditure!$A157,gDP!$B$6:$B$271))=0,"",INDEX([2]pivotTable!AD$310:AD$615,MATCH(totalExpenditure!$A157,[2]pivotTable!$A$310:$A$615,0))/100*INDEX(gDP!AS$6:AS$271,MATCH(totalExpenditure!$A157,gDP!$B$6:$B$271)))</f>
        <v>19229584.074766356</v>
      </c>
      <c r="CD157" s="77">
        <f>IF(INDEX([2]pivotTable!AE$310:AE$615,MATCH(totalExpenditure!$A157,[2]pivotTable!$A$310:$A$615,0))/100*INDEX(gDP!AT$6:AT$271,MATCH(totalExpenditure!$A157,gDP!$B$6:$B$271))=0,"",INDEX([2]pivotTable!AE$310:AE$615,MATCH(totalExpenditure!$A157,[2]pivotTable!$A$310:$A$615,0))/100*INDEX(gDP!AT$6:AT$271,MATCH(totalExpenditure!$A157,gDP!$B$6:$B$271)))</f>
        <v>29233064.340439443</v>
      </c>
      <c r="CE157" s="77">
        <f>IF(INDEX([2]pivotTable!AF$310:AF$615,MATCH(totalExpenditure!$A157,[2]pivotTable!$A$310:$A$615,0))/100*INDEX(gDP!AU$6:AU$271,MATCH(totalExpenditure!$A157,gDP!$B$6:$B$271))=0,"",INDEX([2]pivotTable!AF$310:AF$615,MATCH(totalExpenditure!$A157,[2]pivotTable!$A$310:$A$615,0))/100*INDEX(gDP!AU$6:AU$271,MATCH(totalExpenditure!$A157,gDP!$B$6:$B$271)))</f>
        <v>26193312.5</v>
      </c>
      <c r="CF157" s="77">
        <f>IF(INDEX([2]pivotTable!AG$310:AG$615,MATCH(totalExpenditure!$A157,[2]pivotTable!$A$310:$A$615,0))/100*INDEX(gDP!AV$6:AV$271,MATCH(totalExpenditure!$A157,gDP!$B$6:$B$271))=0,"",INDEX([2]pivotTable!AG$310:AG$615,MATCH(totalExpenditure!$A157,[2]pivotTable!$A$310:$A$615,0))/100*INDEX(gDP!AV$6:AV$271,MATCH(totalExpenditure!$A157,gDP!$B$6:$B$271)))</f>
        <v>28196844.265625</v>
      </c>
      <c r="CG157" s="77">
        <f>IF(INDEX([2]pivotTable!AH$310:AH$615,MATCH(totalExpenditure!$A157,[2]pivotTable!$A$310:$A$615,0))/100*INDEX(gDP!AW$6:AW$271,MATCH(totalExpenditure!$A157,gDP!$B$6:$B$271))=0,"",INDEX([2]pivotTable!AH$310:AH$615,MATCH(totalExpenditure!$A157,[2]pivotTable!$A$310:$A$615,0))/100*INDEX(gDP!AW$6:AW$271,MATCH(totalExpenditure!$A157,gDP!$B$6:$B$271)))</f>
        <v>31897568.625000004</v>
      </c>
      <c r="CH157" s="77">
        <f>IF(INDEX([2]pivotTable!AI$310:AI$615,MATCH(totalExpenditure!$A157,[2]pivotTable!$A$310:$A$615,0))/100*INDEX(gDP!AX$6:AX$271,MATCH(totalExpenditure!$A157,gDP!$B$6:$B$271))=0,"",INDEX([2]pivotTable!AI$310:AI$615,MATCH(totalExpenditure!$A157,[2]pivotTable!$A$310:$A$615,0))/100*INDEX(gDP!AX$6:AX$271,MATCH(totalExpenditure!$A157,gDP!$B$6:$B$271)))</f>
        <v>122385728.425</v>
      </c>
      <c r="CI157" s="77">
        <f>IF(INDEX([2]pivotTable!AJ$310:AJ$615,MATCH(totalExpenditure!$A157,[2]pivotTable!$A$310:$A$615,0))/100*INDEX(gDP!AY$6:AY$271,MATCH(totalExpenditure!$A157,gDP!$B$6:$B$271))=0,"",INDEX([2]pivotTable!AJ$310:AJ$615,MATCH(totalExpenditure!$A157,[2]pivotTable!$A$310:$A$615,0))/100*INDEX(gDP!AY$6:AY$271,MATCH(totalExpenditure!$A157,gDP!$B$6:$B$271)))</f>
        <v>156889958.90625</v>
      </c>
      <c r="CJ157" s="77">
        <f>IF(INDEX([2]pivotTable!AK$310:AK$615,MATCH(totalExpenditure!$A157,[2]pivotTable!$A$310:$A$615,0))/100*INDEX(gDP!AZ$6:AZ$271,MATCH(totalExpenditure!$A157,gDP!$B$6:$B$271))=0,"",INDEX([2]pivotTable!AK$310:AK$615,MATCH(totalExpenditure!$A157,[2]pivotTable!$A$310:$A$615,0))/100*INDEX(gDP!AZ$6:AZ$271,MATCH(totalExpenditure!$A157,gDP!$B$6:$B$271)))</f>
        <v>257836917.60937503</v>
      </c>
      <c r="CK157" s="77">
        <f>IF(INDEX([2]pivotTable!AL$310:AL$615,MATCH(totalExpenditure!$A157,[2]pivotTable!$A$310:$A$615,0))/100*INDEX(gDP!BA$6:BA$271,MATCH(totalExpenditure!$A157,gDP!$B$6:$B$271))=0,"",INDEX([2]pivotTable!AL$310:AL$615,MATCH(totalExpenditure!$A157,[2]pivotTable!$A$310:$A$615,0))/100*INDEX(gDP!BA$6:BA$271,MATCH(totalExpenditure!$A157,gDP!$B$6:$B$271)))</f>
        <v>307126564.54999995</v>
      </c>
      <c r="CL157" s="77">
        <f>IF(INDEX([2]pivotTable!AM$310:AM$615,MATCH(totalExpenditure!$A157,[2]pivotTable!$A$310:$A$615,0))/100*INDEX(gDP!BB$6:BB$271,MATCH(totalExpenditure!$A157,gDP!$B$6:$B$271))=0,"",INDEX([2]pivotTable!AM$310:AM$615,MATCH(totalExpenditure!$A157,[2]pivotTable!$A$310:$A$615,0))/100*INDEX(gDP!BB$6:BB$271,MATCH(totalExpenditure!$A157,gDP!$B$6:$B$271)))</f>
        <v>365866000.5</v>
      </c>
      <c r="CM157" s="77">
        <f>IF(INDEX([2]pivotTable!AN$310:AN$615,MATCH(totalExpenditure!$A157,[2]pivotTable!$A$310:$A$615,0))/100*INDEX(gDP!BC$6:BC$271,MATCH(totalExpenditure!$A157,gDP!$B$6:$B$271))=0,"",INDEX([2]pivotTable!AN$310:AN$615,MATCH(totalExpenditure!$A157,[2]pivotTable!$A$310:$A$615,0))/100*INDEX(gDP!BC$6:BC$271,MATCH(totalExpenditure!$A157,gDP!$B$6:$B$271)))</f>
        <v>93174337.968750015</v>
      </c>
      <c r="CN157" s="77">
        <f>IF(INDEX([2]pivotTable!AO$310:AO$615,MATCH(totalExpenditure!$A157,[2]pivotTable!$A$310:$A$615,0))/100*INDEX(gDP!BD$6:BD$271,MATCH(totalExpenditure!$A157,gDP!$B$6:$B$271))=0,"",INDEX([2]pivotTable!AO$310:AO$615,MATCH(totalExpenditure!$A157,[2]pivotTable!$A$310:$A$615,0))/100*INDEX(gDP!BD$6:BD$271,MATCH(totalExpenditure!$A157,gDP!$B$6:$B$271)))</f>
        <v>93495603.089657366</v>
      </c>
      <c r="CO157" s="77" t="str">
        <f>IF(INDEX([2]pivotTable!AP$310:AP$615,MATCH(totalExpenditure!$A157,[2]pivotTable!$A$310:$A$615,0))/100*INDEX(gDP!BE$6:BE$271,MATCH(totalExpenditure!$A157,gDP!$B$6:$B$271))=0,"",INDEX([2]pivotTable!AP$310:AP$615,MATCH(totalExpenditure!$A157,[2]pivotTable!$A$310:$A$615,0))/100*INDEX(gDP!BE$6:BE$271,MATCH(totalExpenditure!$A157,gDP!$B$6:$B$271)))</f>
        <v/>
      </c>
      <c r="CP157" s="77" t="str">
        <f>IF(INDEX([2]pivotTable!AQ$310:AQ$615,MATCH(totalExpenditure!$A157,[2]pivotTable!$A$310:$A$615,0))/100*INDEX(gDP!BF$6:BF$271,MATCH(totalExpenditure!$A157,gDP!$B$6:$B$271))=0,"",INDEX([2]pivotTable!AQ$310:AQ$615,MATCH(totalExpenditure!$A157,[2]pivotTable!$A$310:$A$615,0))/100*INDEX(gDP!BF$6:BF$271,MATCH(totalExpenditure!$A157,gDP!$B$6:$B$271)))</f>
        <v/>
      </c>
      <c r="CQ157" s="77" t="str">
        <f>IF(INDEX([2]pivotTable!AR$310:AR$615,MATCH(totalExpenditure!$A157,[2]pivotTable!$A$310:$A$615,0))/100*INDEX(gDP!BG$6:BG$271,MATCH(totalExpenditure!$A157,gDP!$B$6:$B$271))=0,"",INDEX([2]pivotTable!AR$310:AR$615,MATCH(totalExpenditure!$A157,[2]pivotTable!$A$310:$A$615,0))/100*INDEX(gDP!BG$6:BG$271,MATCH(totalExpenditure!$A157,gDP!$B$6:$B$271)))</f>
        <v/>
      </c>
      <c r="CR157" s="77" t="str">
        <f>IF(INDEX([2]pivotTable!AS$310:AS$615,MATCH(totalExpenditure!$A157,[2]pivotTable!$A$310:$A$615,0))/100*INDEX(gDP!BH$6:BH$271,MATCH(totalExpenditure!$A157,gDP!$B$6:$B$271))=0,"",INDEX([2]pivotTable!AS$310:AS$615,MATCH(totalExpenditure!$A157,[2]pivotTable!$A$310:$A$615,0))/100*INDEX(gDP!BH$6:BH$271,MATCH(totalExpenditure!$A157,gDP!$B$6:$B$271)))</f>
        <v/>
      </c>
      <c r="CS157" s="77" t="str">
        <f>IF(INDEX([2]pivotTable!AT$310:AT$615,MATCH(totalExpenditure!$A157,[2]pivotTable!$A$310:$A$615,0))/100*INDEX(gDP!BI$6:BI$271,MATCH(totalExpenditure!$A157,gDP!$B$6:$B$271))=0,"",INDEX([2]pivotTable!AT$310:AT$615,MATCH(totalExpenditure!$A157,[2]pivotTable!$A$310:$A$615,0))/100*INDEX(gDP!BI$6:BI$271,MATCH(totalExpenditure!$A157,gDP!$B$6:$B$271)))</f>
        <v/>
      </c>
      <c r="CT157" s="77" t="str">
        <f>IF(INDEX([2]pivotTable!AU$310:AU$615,MATCH(totalExpenditure!$A157,[2]pivotTable!$A$310:$A$615,0))/100*INDEX(gDP!BJ$6:BJ$271,MATCH(totalExpenditure!$A157,gDP!$B$6:$B$271))=0,"",INDEX([2]pivotTable!AU$310:AU$615,MATCH(totalExpenditure!$A157,[2]pivotTable!$A$310:$A$615,0))/100*INDEX(gDP!BJ$6:BJ$271,MATCH(totalExpenditure!$A157,gDP!$B$6:$B$271)))</f>
        <v/>
      </c>
      <c r="CU157" s="77" t="str">
        <f>IF(INDEX([2]pivotTable!AV$310:AV$615,MATCH(totalExpenditure!$A157,[2]pivotTable!$A$310:$A$615,0))/100*INDEX(gDP!BK$6:BK$271,MATCH(totalExpenditure!$A157,gDP!$B$6:$B$271))=0,"",INDEX([2]pivotTable!AV$310:AV$615,MATCH(totalExpenditure!$A157,[2]pivotTable!$A$310:$A$615,0))/100*INDEX(gDP!BK$6:BK$271,MATCH(totalExpenditure!$A157,gDP!$B$6:$B$271)))</f>
        <v/>
      </c>
      <c r="CV157" s="77" t="str">
        <f>IF(INDEX([2]pivotTable!AW$310:AW$615,MATCH(totalExpenditure!$A157,[2]pivotTable!$A$310:$A$615,0))/100*INDEX(gDP!BL$6:BL$271,MATCH(totalExpenditure!$A157,gDP!$B$6:$B$271))=0,"",INDEX([2]pivotTable!AW$310:AW$615,MATCH(totalExpenditure!$A157,[2]pivotTable!$A$310:$A$615,0))/100*INDEX(gDP!BL$6:BL$271,MATCH(totalExpenditure!$A157,gDP!$B$6:$B$271)))</f>
        <v/>
      </c>
      <c r="CW157" s="77" t="str">
        <f>IF(INDEX([2]pivotTable!AX$310:AX$615,MATCH(totalExpenditure!$A157,[2]pivotTable!$A$310:$A$615,0))/100*INDEX(gDP!BM$6:BM$271,MATCH(totalExpenditure!$A157,gDP!$B$6:$B$271))=0,"",INDEX([2]pivotTable!AX$310:AX$615,MATCH(totalExpenditure!$A157,[2]pivotTable!$A$310:$A$615,0))/100*INDEX(gDP!BM$6:BM$271,MATCH(totalExpenditure!$A157,gDP!$B$6:$B$271)))</f>
        <v/>
      </c>
      <c r="CX157" s="77" t="str">
        <f>IF(INDEX([2]pivotTable!AY$310:AY$615,MATCH(totalExpenditure!$A157,[2]pivotTable!$A$310:$A$615,0))/100*INDEX(gDP!BN$6:BN$271,MATCH(totalExpenditure!$A157,gDP!$B$6:$B$271))=0,"",INDEX([2]pivotTable!AY$310:AY$615,MATCH(totalExpenditure!$A157,[2]pivotTable!$A$310:$A$615,0))/100*INDEX(gDP!BN$6:BN$271,MATCH(totalExpenditure!$A157,gDP!$B$6:$B$271)))</f>
        <v/>
      </c>
      <c r="CY157" s="77" t="str">
        <f>IF(INDEX([2]pivotTable!AZ$310:AZ$615,MATCH(totalExpenditure!$A157,[2]pivotTable!$A$310:$A$615,0))/100*INDEX(gDP!BO$6:BO$271,MATCH(totalExpenditure!$A157,gDP!$B$6:$B$271))=0,"",INDEX([2]pivotTable!AZ$310:AZ$615,MATCH(totalExpenditure!$A157,[2]pivotTable!$A$310:$A$615,0))/100*INDEX(gDP!BO$6:BO$271,MATCH(totalExpenditure!$A157,gDP!$B$6:$B$271)))</f>
        <v/>
      </c>
      <c r="CZ157" s="77" t="str">
        <f>IF(B157="","",IF(BA157="","",B157-B157+INDEX(gDP!Q$6:Q$271,MATCH(totalExpenditure!$A157,gDP!$B$6:$B$271))))</f>
        <v/>
      </c>
      <c r="DA157" s="77" t="str">
        <f>IF(C157="","",IF(BB157="","",C157-C157+INDEX(gDP!R$6:R$271,MATCH(totalExpenditure!$A157,gDP!$B$6:$B$271))))</f>
        <v/>
      </c>
      <c r="DB157" s="77" t="str">
        <f>IF(D157="","",IF(BC157="","",D157-D157+INDEX(gDP!S$6:S$271,MATCH(totalExpenditure!$A157,gDP!$B$6:$B$271))))</f>
        <v/>
      </c>
      <c r="DC157" s="77" t="str">
        <f>IF(E157="","",IF(BD157="","",E157-E157+INDEX(gDP!T$6:T$271,MATCH(totalExpenditure!$A157,gDP!$B$6:$B$271))))</f>
        <v/>
      </c>
      <c r="DD157" s="77" t="str">
        <f>IF(F157="","",IF(BE157="","",F157-F157+INDEX(gDP!U$6:U$271,MATCH(totalExpenditure!$A157,gDP!$B$6:$B$271))))</f>
        <v/>
      </c>
      <c r="DE157" s="77" t="str">
        <f>IF(G157="","",IF(BF157="","",G157-G157+INDEX(gDP!V$6:V$271,MATCH(totalExpenditure!$A157,gDP!$B$6:$B$271))))</f>
        <v/>
      </c>
      <c r="DF157" s="77" t="str">
        <f>IF(H157="","",IF(BG157="","",H157-H157+INDEX(gDP!W$6:W$271,MATCH(totalExpenditure!$A157,gDP!$B$6:$B$271))))</f>
        <v/>
      </c>
      <c r="DG157" s="77" t="str">
        <f>IF(I157="","",IF(BH157="","",I157-I157+INDEX(gDP!X$6:X$271,MATCH(totalExpenditure!$A157,gDP!$B$6:$B$271))))</f>
        <v/>
      </c>
      <c r="DH157" s="77" t="str">
        <f>IF(J157="","",IF(BI157="","",J157-J157+INDEX(gDP!Y$6:Y$271,MATCH(totalExpenditure!$A157,gDP!$B$6:$B$271))))</f>
        <v/>
      </c>
      <c r="DI157" s="77" t="str">
        <f>IF(K157="","",IF(BJ157="","",K157-K157+INDEX(gDP!Z$6:Z$271,MATCH(totalExpenditure!$A157,gDP!$B$6:$B$271))))</f>
        <v/>
      </c>
      <c r="DJ157" s="77" t="str">
        <f>IF(L157="","",IF(BK157="","",L157-L157+INDEX(gDP!AA$6:AA$271,MATCH(totalExpenditure!$A157,gDP!$B$6:$B$271))))</f>
        <v/>
      </c>
      <c r="DK157" s="77" t="str">
        <f>IF(M157="","",IF(BL157="","",M157-M157+INDEX(gDP!AB$6:AB$271,MATCH(totalExpenditure!$A157,gDP!$B$6:$B$271))))</f>
        <v/>
      </c>
      <c r="DL157" s="77" t="str">
        <f>IF(N157="","",IF(BM157="","",N157-N157+INDEX(gDP!AC$6:AC$271,MATCH(totalExpenditure!$A157,gDP!$B$6:$B$271))))</f>
        <v/>
      </c>
      <c r="DM157" s="77" t="str">
        <f>IF(O157="","",IF(BN157="","",O157-O157+INDEX(gDP!AD$6:AD$271,MATCH(totalExpenditure!$A157,gDP!$B$6:$B$271))))</f>
        <v/>
      </c>
      <c r="DN157" s="77" t="str">
        <f>IF(P157="","",IF(BO157="","",P157-P157+INDEX(gDP!AE$6:AE$271,MATCH(totalExpenditure!$A157,gDP!$B$6:$B$271))))</f>
        <v/>
      </c>
      <c r="DO157" s="77" t="str">
        <f>IF(Q157="","",IF(BP157="","",Q157-Q157+INDEX(gDP!AF$6:AF$271,MATCH(totalExpenditure!$A157,gDP!$B$6:$B$271))))</f>
        <v/>
      </c>
      <c r="DP157" s="77" t="str">
        <f>IF(R157="","",IF(BQ157="","",R157-R157+INDEX(gDP!AG$6:AG$271,MATCH(totalExpenditure!$A157,gDP!$B$6:$B$271))))</f>
        <v/>
      </c>
      <c r="DQ157" s="77" t="str">
        <f>IF(S157="","",IF(BR157="","",S157-S157+INDEX(gDP!AH$6:AH$271,MATCH(totalExpenditure!$A157,gDP!$B$6:$B$271))))</f>
        <v/>
      </c>
      <c r="DR157" s="77">
        <f>IF(T157="","",IF(BS157="","",T157-T157+INDEX(gDP!AI$6:AI$271,MATCH(totalExpenditure!$A157,gDP!$B$6:$B$271))))</f>
        <v>215043969.849246</v>
      </c>
      <c r="DS157" s="77">
        <f>IF(U157="","",IF(BT157="","",U157-U157+INDEX(gDP!AJ$6:AJ$271,MATCH(totalExpenditure!$A157,gDP!$B$6:$B$271))))</f>
        <v>244396761.92333999</v>
      </c>
      <c r="DT157" s="77">
        <f>IF(V157="","",IF(BU157="","",V157-V157+INDEX(gDP!AK$6:AK$271,MATCH(totalExpenditure!$A157,gDP!$B$6:$B$271))))</f>
        <v>284875809.03963399</v>
      </c>
      <c r="DU157" s="77">
        <f>IF(W157="","",IF(BV157="","",W157-W157+INDEX(gDP!AL$6:AL$271,MATCH(totalExpenditure!$A157,gDP!$B$6:$B$271))))</f>
        <v>322417837.16197097</v>
      </c>
      <c r="DV157" s="77">
        <f>IF(X157="","",IF(BW157="","",X157-X157+INDEX(gDP!AM$6:AM$271,MATCH(totalExpenditure!$A157,gDP!$B$6:$B$271))))</f>
        <v>356014932.13646102</v>
      </c>
      <c r="DW157" s="77">
        <f>IF(Y157="","",IF(BX157="","",Y157-Y157+INDEX(gDP!AN$6:AN$271,MATCH(totalExpenditure!$A157,gDP!$B$6:$B$271))))</f>
        <v>398988954.970263</v>
      </c>
      <c r="DX157" s="77">
        <f>IF(Z157="","",IF(BY157="","",Z157-Z157+INDEX(gDP!AO$6:AO$271,MATCH(totalExpenditure!$A157,gDP!$B$6:$B$271))))</f>
        <v>450382327.95242101</v>
      </c>
      <c r="DY157" s="77">
        <f>IF(AA157="","",IF(BZ157="","",AA157-AA157+INDEX(gDP!AP$6:AP$271,MATCH(totalExpenditure!$A157,gDP!$B$6:$B$271))))</f>
        <v>508223602.37892902</v>
      </c>
      <c r="DZ157" s="77">
        <f>IF(AB157="","",IF(CA157="","",AB157-AB157+INDEX(gDP!AQ$6:AQ$271,MATCH(totalExpenditure!$A157,gDP!$B$6:$B$271))))</f>
        <v>540096397.62107098</v>
      </c>
      <c r="EA157" s="77">
        <f>IF(AC157="","",IF(CB157="","",AC157-AC157+INDEX(gDP!AR$6:AR$271,MATCH(totalExpenditure!$A157,gDP!$B$6:$B$271))))</f>
        <v>589239753.61087501</v>
      </c>
      <c r="EB157" s="77">
        <f>IF(AD157="","",IF(CC157="","",AD157-AD157+INDEX(gDP!AS$6:AS$271,MATCH(totalExpenditure!$A157,gDP!$B$6:$B$271))))</f>
        <v>624337145.28462195</v>
      </c>
      <c r="EC157" s="77">
        <f>IF(AE157="","",IF(CD157="","",AE157-AE157+INDEX(gDP!AT$6:AT$271,MATCH(totalExpenditure!$A157,gDP!$B$6:$B$271))))</f>
        <v>870031676.79879296</v>
      </c>
      <c r="ED157" s="77">
        <f>IF(AF157="","",IF(CE157="","",AF157-AF157+INDEX(gDP!AU$6:AU$271,MATCH(totalExpenditure!$A157,gDP!$B$6:$B$271))))</f>
        <v>897031250</v>
      </c>
      <c r="EE157" s="77">
        <f>IF(AG157="","",IF(CF157="","",AG157-AG157+INDEX(gDP!AV$6:AV$271,MATCH(totalExpenditure!$A157,gDP!$B$6:$B$271))))</f>
        <v>1052121054.6875</v>
      </c>
      <c r="EF157" s="77">
        <f>IF(AH157="","",IF(CG157="","",AH157-AH157+INDEX(gDP!AW$6:AW$271,MATCH(totalExpenditure!$A157,gDP!$B$6:$B$271))))</f>
        <v>1226829562.5</v>
      </c>
      <c r="EG157" s="77">
        <f>IF(AI157="","",IF(CH157="","",AI157-AI157+INDEX(gDP!AX$6:AX$271,MATCH(totalExpenditure!$A157,gDP!$B$6:$B$271))))</f>
        <v>1163362437.5</v>
      </c>
      <c r="EH157" s="77">
        <f>IF(AJ157="","",IF(CI157="","",AJ157-AJ157+INDEX(gDP!AY$6:AY$271,MATCH(totalExpenditure!$A157,gDP!$B$6:$B$271))))</f>
        <v>1575200390.625</v>
      </c>
      <c r="EI157" s="77">
        <f>IF(AK157="","",IF(CJ157="","",AK157-AK157+INDEX(gDP!AZ$6:AZ$271,MATCH(totalExpenditure!$A157,gDP!$B$6:$B$271))))</f>
        <v>1868383460.9375</v>
      </c>
      <c r="EJ157" s="77">
        <f>IF(AL157="","",IF(CK157="","",AL157-AL157+INDEX(gDP!BA$6:BA$271,MATCH(totalExpenditure!$A157,gDP!$B$6:$B$271))))</f>
        <v>2271646187.5</v>
      </c>
      <c r="EK157" s="77">
        <f>IF(AM157="","",IF(CL157="","",AM157-AM157+INDEX(gDP!BB$6:BB$271,MATCH(totalExpenditure!$A157,gDP!$B$6:$B$271))))</f>
        <v>2345294875</v>
      </c>
      <c r="EL157" s="77">
        <f>IF(AN157="","",IF(CM157="","",AN157-AN157+INDEX(gDP!BC$6:BC$271,MATCH(totalExpenditure!$A157,gDP!$B$6:$B$271))))</f>
        <v>2588176054.6875</v>
      </c>
      <c r="EM157" s="77">
        <f>IF(AO157="","",IF(CN157="","",AO157-AO157+INDEX(gDP!BD$6:BD$271,MATCH(totalExpenditure!$A157,gDP!$B$6:$B$271))))</f>
        <v>2774350240.04918</v>
      </c>
      <c r="EN157" s="77" t="str">
        <f>IF(AP157="","",IF(CO157="","",AP157-AP157+INDEX(gDP!BE$6:BE$271,MATCH(totalExpenditure!$A157,gDP!$B$6:$B$271))))</f>
        <v/>
      </c>
      <c r="EO157" s="77" t="str">
        <f>IF(AQ157="","",IF(CP157="","",AQ157-AQ157+INDEX(gDP!BF$6:BF$271,MATCH(totalExpenditure!$A157,gDP!$B$6:$B$271))))</f>
        <v/>
      </c>
      <c r="EP157" s="77" t="str">
        <f>IF(AR157="","",IF(CQ157="","",AR157-AR157+INDEX(gDP!BG$6:BG$271,MATCH(totalExpenditure!$A157,gDP!$B$6:$B$271))))</f>
        <v/>
      </c>
      <c r="EQ157" s="77" t="str">
        <f>IF(AS157="","",IF(CR157="","",AS157-AS157+INDEX(gDP!BH$6:BH$271,MATCH(totalExpenditure!$A157,gDP!$B$6:$B$271))))</f>
        <v/>
      </c>
      <c r="ER157" s="77" t="str">
        <f>IF(AT157="","",IF(CS157="","",AT157-AT157+INDEX(gDP!BI$6:BI$271,MATCH(totalExpenditure!$A157,gDP!$B$6:$B$271))))</f>
        <v/>
      </c>
      <c r="ES157" s="77" t="str">
        <f>IF(AU157="","",IF(CT157="","",AU157-AU157+INDEX(gDP!BJ$6:BJ$271,MATCH(totalExpenditure!$A157,gDP!$B$6:$B$271))))</f>
        <v/>
      </c>
      <c r="ET157" s="77" t="str">
        <f>IF(AV157="","",IF(CU157="","",AV157-AV157+INDEX(gDP!BK$6:BK$271,MATCH(totalExpenditure!$A157,gDP!$B$6:$B$271))))</f>
        <v/>
      </c>
      <c r="EU157" s="77" t="str">
        <f>IF(AW157="","",IF(CV157="","",AW157-AW157+INDEX(gDP!BL$6:BL$271,MATCH(totalExpenditure!$A157,gDP!$B$6:$B$271))))</f>
        <v/>
      </c>
      <c r="EV157" s="77" t="str">
        <f>IF(AX157="","",IF(CW157="","",AX157-AX157+INDEX(gDP!BM$6:BM$271,MATCH(totalExpenditure!$A157,gDP!$B$6:$B$271))))</f>
        <v/>
      </c>
      <c r="EW157" s="77" t="str">
        <f>IF(AY157="","",IF(CX157="","",AY157-AY157+INDEX(gDP!BN$6:BN$271,MATCH(totalExpenditure!$A157,gDP!$B$6:$B$271))))</f>
        <v/>
      </c>
      <c r="EX157" s="77" t="str">
        <f>IF(AZ157="","",IF(CY157="","",AZ157-AZ157+INDEX(gDP!BO$6:BO$271,MATCH(totalExpenditure!$A157,gDP!$B$6:$B$271))))</f>
        <v/>
      </c>
    </row>
    <row r="158" spans="1:154" x14ac:dyDescent="0.35">
      <c r="A158" t="s">
        <v>525</v>
      </c>
      <c r="B158" s="77" t="e">
        <f>IF(INDEX([2]pivotTable!B$3:B$308,MATCH(totalExpenditure!$A158,[2]pivotTable!$A$3:$A$308,0))/100*INDEX(gDP!Q$6:Q$271,MATCH(totalExpenditure!$A158,gDP!$B$6:$B$271))=0,"",INDEX([2]pivotTable!B$3:B$308,MATCH(totalExpenditure!$A158,[2]pivotTable!$A$3:$A$308,0))/100*INDEX(gDP!Q$6:Q$271,MATCH(totalExpenditure!$A158,gDP!$B$6:$B$271)))</f>
        <v>#N/A</v>
      </c>
      <c r="C158" s="77" t="e">
        <f>IF(INDEX([2]pivotTable!C$3:C$308,MATCH(totalExpenditure!$A158,[2]pivotTable!$A$3:$A$308,0))/100*INDEX(gDP!R$6:R$271,MATCH(totalExpenditure!$A158,gDP!$B$6:$B$271))=0,"",INDEX([2]pivotTable!C$3:C$308,MATCH(totalExpenditure!$A158,[2]pivotTable!$A$3:$A$308,0))/100*INDEX(gDP!R$6:R$271,MATCH(totalExpenditure!$A158,gDP!$B$6:$B$271)))</f>
        <v>#N/A</v>
      </c>
      <c r="D158" s="77" t="e">
        <f>IF(INDEX([2]pivotTable!D$3:D$308,MATCH(totalExpenditure!$A158,[2]pivotTable!$A$3:$A$308,0))/100*INDEX(gDP!S$6:S$271,MATCH(totalExpenditure!$A158,gDP!$B$6:$B$271))=0,"",INDEX([2]pivotTable!D$3:D$308,MATCH(totalExpenditure!$A158,[2]pivotTable!$A$3:$A$308,0))/100*INDEX(gDP!S$6:S$271,MATCH(totalExpenditure!$A158,gDP!$B$6:$B$271)))</f>
        <v>#N/A</v>
      </c>
      <c r="E158" s="77" t="e">
        <f>IF(INDEX([2]pivotTable!E$3:E$308,MATCH(totalExpenditure!$A158,[2]pivotTable!$A$3:$A$308,0))/100*INDEX(gDP!T$6:T$271,MATCH(totalExpenditure!$A158,gDP!$B$6:$B$271))=0,"",INDEX([2]pivotTable!E$3:E$308,MATCH(totalExpenditure!$A158,[2]pivotTable!$A$3:$A$308,0))/100*INDEX(gDP!T$6:T$271,MATCH(totalExpenditure!$A158,gDP!$B$6:$B$271)))</f>
        <v>#N/A</v>
      </c>
      <c r="F158" s="77" t="e">
        <f>IF(INDEX([2]pivotTable!F$3:F$308,MATCH(totalExpenditure!$A158,[2]pivotTable!$A$3:$A$308,0))/100*INDEX(gDP!U$6:U$271,MATCH(totalExpenditure!$A158,gDP!$B$6:$B$271))=0,"",INDEX([2]pivotTable!F$3:F$308,MATCH(totalExpenditure!$A158,[2]pivotTable!$A$3:$A$308,0))/100*INDEX(gDP!U$6:U$271,MATCH(totalExpenditure!$A158,gDP!$B$6:$B$271)))</f>
        <v>#N/A</v>
      </c>
      <c r="G158" s="77" t="e">
        <f>IF(INDEX([2]pivotTable!G$3:G$308,MATCH(totalExpenditure!$A158,[2]pivotTable!$A$3:$A$308,0))/100*INDEX(gDP!V$6:V$271,MATCH(totalExpenditure!$A158,gDP!$B$6:$B$271))=0,"",INDEX([2]pivotTable!G$3:G$308,MATCH(totalExpenditure!$A158,[2]pivotTable!$A$3:$A$308,0))/100*INDEX(gDP!V$6:V$271,MATCH(totalExpenditure!$A158,gDP!$B$6:$B$271)))</f>
        <v>#N/A</v>
      </c>
      <c r="H158" s="77" t="e">
        <f>IF(INDEX([2]pivotTable!H$3:H$308,MATCH(totalExpenditure!$A158,[2]pivotTable!$A$3:$A$308,0))/100*INDEX(gDP!W$6:W$271,MATCH(totalExpenditure!$A158,gDP!$B$6:$B$271))=0,"",INDEX([2]pivotTable!H$3:H$308,MATCH(totalExpenditure!$A158,[2]pivotTable!$A$3:$A$308,0))/100*INDEX(gDP!W$6:W$271,MATCH(totalExpenditure!$A158,gDP!$B$6:$B$271)))</f>
        <v>#N/A</v>
      </c>
      <c r="I158" s="77" t="e">
        <f>IF(INDEX([2]pivotTable!I$3:I$308,MATCH(totalExpenditure!$A158,[2]pivotTable!$A$3:$A$308,0))/100*INDEX(gDP!X$6:X$271,MATCH(totalExpenditure!$A158,gDP!$B$6:$B$271))=0,"",INDEX([2]pivotTable!I$3:I$308,MATCH(totalExpenditure!$A158,[2]pivotTable!$A$3:$A$308,0))/100*INDEX(gDP!X$6:X$271,MATCH(totalExpenditure!$A158,gDP!$B$6:$B$271)))</f>
        <v>#N/A</v>
      </c>
      <c r="J158" s="77" t="e">
        <f>IF(INDEX([2]pivotTable!J$3:J$308,MATCH(totalExpenditure!$A158,[2]pivotTable!$A$3:$A$308,0))/100*INDEX(gDP!Y$6:Y$271,MATCH(totalExpenditure!$A158,gDP!$B$6:$B$271))=0,"",INDEX([2]pivotTable!J$3:J$308,MATCH(totalExpenditure!$A158,[2]pivotTable!$A$3:$A$308,0))/100*INDEX(gDP!Y$6:Y$271,MATCH(totalExpenditure!$A158,gDP!$B$6:$B$271)))</f>
        <v>#N/A</v>
      </c>
      <c r="K158" s="77" t="e">
        <f>IF(INDEX([2]pivotTable!K$3:K$308,MATCH(totalExpenditure!$A158,[2]pivotTable!$A$3:$A$308,0))/100*INDEX(gDP!Z$6:Z$271,MATCH(totalExpenditure!$A158,gDP!$B$6:$B$271))=0,"",INDEX([2]pivotTable!K$3:K$308,MATCH(totalExpenditure!$A158,[2]pivotTable!$A$3:$A$308,0))/100*INDEX(gDP!Z$6:Z$271,MATCH(totalExpenditure!$A158,gDP!$B$6:$B$271)))</f>
        <v>#N/A</v>
      </c>
      <c r="L158" s="77" t="e">
        <f>IF(INDEX([2]pivotTable!L$3:L$308,MATCH(totalExpenditure!$A158,[2]pivotTable!$A$3:$A$308,0))/100*INDEX(gDP!AA$6:AA$271,MATCH(totalExpenditure!$A158,gDP!$B$6:$B$271))=0,"",INDEX([2]pivotTable!L$3:L$308,MATCH(totalExpenditure!$A158,[2]pivotTable!$A$3:$A$308,0))/100*INDEX(gDP!AA$6:AA$271,MATCH(totalExpenditure!$A158,gDP!$B$6:$B$271)))</f>
        <v>#N/A</v>
      </c>
      <c r="M158" s="77" t="e">
        <f>IF(INDEX([2]pivotTable!M$3:M$308,MATCH(totalExpenditure!$A158,[2]pivotTable!$A$3:$A$308,0))/100*INDEX(gDP!AB$6:AB$271,MATCH(totalExpenditure!$A158,gDP!$B$6:$B$271))=0,"",INDEX([2]pivotTable!M$3:M$308,MATCH(totalExpenditure!$A158,[2]pivotTable!$A$3:$A$308,0))/100*INDEX(gDP!AB$6:AB$271,MATCH(totalExpenditure!$A158,gDP!$B$6:$B$271)))</f>
        <v>#N/A</v>
      </c>
      <c r="N158" s="77" t="e">
        <f>IF(INDEX([2]pivotTable!N$3:N$308,MATCH(totalExpenditure!$A158,[2]pivotTable!$A$3:$A$308,0))/100*INDEX(gDP!AC$6:AC$271,MATCH(totalExpenditure!$A158,gDP!$B$6:$B$271))=0,"",INDEX([2]pivotTable!N$3:N$308,MATCH(totalExpenditure!$A158,[2]pivotTable!$A$3:$A$308,0))/100*INDEX(gDP!AC$6:AC$271,MATCH(totalExpenditure!$A158,gDP!$B$6:$B$271)))</f>
        <v>#N/A</v>
      </c>
      <c r="O158" s="77" t="e">
        <f>IF(INDEX([2]pivotTable!O$3:O$308,MATCH(totalExpenditure!$A158,[2]pivotTable!$A$3:$A$308,0))/100*INDEX(gDP!AD$6:AD$271,MATCH(totalExpenditure!$A158,gDP!$B$6:$B$271))=0,"",INDEX([2]pivotTable!O$3:O$308,MATCH(totalExpenditure!$A158,[2]pivotTable!$A$3:$A$308,0))/100*INDEX(gDP!AD$6:AD$271,MATCH(totalExpenditure!$A158,gDP!$B$6:$B$271)))</f>
        <v>#N/A</v>
      </c>
      <c r="P158" s="77" t="e">
        <f>IF(INDEX([2]pivotTable!P$3:P$308,MATCH(totalExpenditure!$A158,[2]pivotTable!$A$3:$A$308,0))/100*INDEX(gDP!AE$6:AE$271,MATCH(totalExpenditure!$A158,gDP!$B$6:$B$271))=0,"",INDEX([2]pivotTable!P$3:P$308,MATCH(totalExpenditure!$A158,[2]pivotTable!$A$3:$A$308,0))/100*INDEX(gDP!AE$6:AE$271,MATCH(totalExpenditure!$A158,gDP!$B$6:$B$271)))</f>
        <v>#N/A</v>
      </c>
      <c r="Q158" s="77" t="e">
        <f>IF(INDEX([2]pivotTable!Q$3:Q$308,MATCH(totalExpenditure!$A158,[2]pivotTable!$A$3:$A$308,0))/100*INDEX(gDP!AF$6:AF$271,MATCH(totalExpenditure!$A158,gDP!$B$6:$B$271))=0,"",INDEX([2]pivotTable!Q$3:Q$308,MATCH(totalExpenditure!$A158,[2]pivotTable!$A$3:$A$308,0))/100*INDEX(gDP!AF$6:AF$271,MATCH(totalExpenditure!$A158,gDP!$B$6:$B$271)))</f>
        <v>#N/A</v>
      </c>
      <c r="R158" s="77" t="e">
        <f>IF(INDEX([2]pivotTable!R$3:R$308,MATCH(totalExpenditure!$A158,[2]pivotTable!$A$3:$A$308,0))/100*INDEX(gDP!AG$6:AG$271,MATCH(totalExpenditure!$A158,gDP!$B$6:$B$271))=0,"",INDEX([2]pivotTable!R$3:R$308,MATCH(totalExpenditure!$A158,[2]pivotTable!$A$3:$A$308,0))/100*INDEX(gDP!AG$6:AG$271,MATCH(totalExpenditure!$A158,gDP!$B$6:$B$271)))</f>
        <v>#N/A</v>
      </c>
      <c r="S158" s="77" t="e">
        <f>IF(INDEX([2]pivotTable!S$3:S$308,MATCH(totalExpenditure!$A158,[2]pivotTable!$A$3:$A$308,0))/100*INDEX(gDP!AH$6:AH$271,MATCH(totalExpenditure!$A158,gDP!$B$6:$B$271))=0,"",INDEX([2]pivotTable!S$3:S$308,MATCH(totalExpenditure!$A158,[2]pivotTable!$A$3:$A$308,0))/100*INDEX(gDP!AH$6:AH$271,MATCH(totalExpenditure!$A158,gDP!$B$6:$B$271)))</f>
        <v>#N/A</v>
      </c>
      <c r="T158" s="77" t="e">
        <f>IF(INDEX([2]pivotTable!T$3:T$308,MATCH(totalExpenditure!$A158,[2]pivotTable!$A$3:$A$308,0))/100*INDEX(gDP!AI$6:AI$271,MATCH(totalExpenditure!$A158,gDP!$B$6:$B$271))=0,"",INDEX([2]pivotTable!T$3:T$308,MATCH(totalExpenditure!$A158,[2]pivotTable!$A$3:$A$308,0))/100*INDEX(gDP!AI$6:AI$271,MATCH(totalExpenditure!$A158,gDP!$B$6:$B$271)))</f>
        <v>#N/A</v>
      </c>
      <c r="U158" s="77" t="e">
        <f>IF(INDEX([2]pivotTable!U$3:U$308,MATCH(totalExpenditure!$A158,[2]pivotTable!$A$3:$A$308,0))/100*INDEX(gDP!AJ$6:AJ$271,MATCH(totalExpenditure!$A158,gDP!$B$6:$B$271))=0,"",INDEX([2]pivotTable!U$3:U$308,MATCH(totalExpenditure!$A158,[2]pivotTable!$A$3:$A$308,0))/100*INDEX(gDP!AJ$6:AJ$271,MATCH(totalExpenditure!$A158,gDP!$B$6:$B$271)))</f>
        <v>#N/A</v>
      </c>
      <c r="V158" s="77" t="e">
        <f>IF(INDEX([2]pivotTable!V$3:V$308,MATCH(totalExpenditure!$A158,[2]pivotTable!$A$3:$A$308,0))/100*INDEX(gDP!AK$6:AK$271,MATCH(totalExpenditure!$A158,gDP!$B$6:$B$271))=0,"",INDEX([2]pivotTable!V$3:V$308,MATCH(totalExpenditure!$A158,[2]pivotTable!$A$3:$A$308,0))/100*INDEX(gDP!AK$6:AK$271,MATCH(totalExpenditure!$A158,gDP!$B$6:$B$271)))</f>
        <v>#N/A</v>
      </c>
      <c r="W158" s="77" t="e">
        <f>IF(INDEX([2]pivotTable!W$3:W$308,MATCH(totalExpenditure!$A158,[2]pivotTable!$A$3:$A$308,0))/100*INDEX(gDP!AL$6:AL$271,MATCH(totalExpenditure!$A158,gDP!$B$6:$B$271))=0,"",INDEX([2]pivotTable!W$3:W$308,MATCH(totalExpenditure!$A158,[2]pivotTable!$A$3:$A$308,0))/100*INDEX(gDP!AL$6:AL$271,MATCH(totalExpenditure!$A158,gDP!$B$6:$B$271)))</f>
        <v>#N/A</v>
      </c>
      <c r="X158" s="77" t="e">
        <f>IF(INDEX([2]pivotTable!X$3:X$308,MATCH(totalExpenditure!$A158,[2]pivotTable!$A$3:$A$308,0))/100*INDEX(gDP!AM$6:AM$271,MATCH(totalExpenditure!$A158,gDP!$B$6:$B$271))=0,"",INDEX([2]pivotTable!X$3:X$308,MATCH(totalExpenditure!$A158,[2]pivotTable!$A$3:$A$308,0))/100*INDEX(gDP!AM$6:AM$271,MATCH(totalExpenditure!$A158,gDP!$B$6:$B$271)))</f>
        <v>#N/A</v>
      </c>
      <c r="Y158" s="77" t="e">
        <f>IF(INDEX([2]pivotTable!Y$3:Y$308,MATCH(totalExpenditure!$A158,[2]pivotTable!$A$3:$A$308,0))/100*INDEX(gDP!AN$6:AN$271,MATCH(totalExpenditure!$A158,gDP!$B$6:$B$271))=0,"",INDEX([2]pivotTable!Y$3:Y$308,MATCH(totalExpenditure!$A158,[2]pivotTable!$A$3:$A$308,0))/100*INDEX(gDP!AN$6:AN$271,MATCH(totalExpenditure!$A158,gDP!$B$6:$B$271)))</f>
        <v>#N/A</v>
      </c>
      <c r="Z158" s="77" t="e">
        <f>IF(INDEX([2]pivotTable!Z$3:Z$308,MATCH(totalExpenditure!$A158,[2]pivotTable!$A$3:$A$308,0))/100*INDEX(gDP!AO$6:AO$271,MATCH(totalExpenditure!$A158,gDP!$B$6:$B$271))=0,"",INDEX([2]pivotTable!Z$3:Z$308,MATCH(totalExpenditure!$A158,[2]pivotTable!$A$3:$A$308,0))/100*INDEX(gDP!AO$6:AO$271,MATCH(totalExpenditure!$A158,gDP!$B$6:$B$271)))</f>
        <v>#N/A</v>
      </c>
      <c r="AA158" s="77" t="e">
        <f>IF(INDEX([2]pivotTable!AA$3:AA$308,MATCH(totalExpenditure!$A158,[2]pivotTable!$A$3:$A$308,0))/100*INDEX(gDP!AP$6:AP$271,MATCH(totalExpenditure!$A158,gDP!$B$6:$B$271))=0,"",INDEX([2]pivotTable!AA$3:AA$308,MATCH(totalExpenditure!$A158,[2]pivotTable!$A$3:$A$308,0))/100*INDEX(gDP!AP$6:AP$271,MATCH(totalExpenditure!$A158,gDP!$B$6:$B$271)))</f>
        <v>#N/A</v>
      </c>
      <c r="AB158" s="77" t="e">
        <f>IF(INDEX([2]pivotTable!AB$3:AB$308,MATCH(totalExpenditure!$A158,[2]pivotTable!$A$3:$A$308,0))/100*INDEX(gDP!AQ$6:AQ$271,MATCH(totalExpenditure!$A158,gDP!$B$6:$B$271))=0,"",INDEX([2]pivotTable!AB$3:AB$308,MATCH(totalExpenditure!$A158,[2]pivotTable!$A$3:$A$308,0))/100*INDEX(gDP!AQ$6:AQ$271,MATCH(totalExpenditure!$A158,gDP!$B$6:$B$271)))</f>
        <v>#N/A</v>
      </c>
      <c r="AC158" s="77" t="e">
        <f>IF(INDEX([2]pivotTable!AC$3:AC$308,MATCH(totalExpenditure!$A158,[2]pivotTable!$A$3:$A$308,0))/100*INDEX(gDP!AR$6:AR$271,MATCH(totalExpenditure!$A158,gDP!$B$6:$B$271))=0,"",INDEX([2]pivotTable!AC$3:AC$308,MATCH(totalExpenditure!$A158,[2]pivotTable!$A$3:$A$308,0))/100*INDEX(gDP!AR$6:AR$271,MATCH(totalExpenditure!$A158,gDP!$B$6:$B$271)))</f>
        <v>#N/A</v>
      </c>
      <c r="AD158" s="77" t="e">
        <f>IF(INDEX([2]pivotTable!AD$3:AD$308,MATCH(totalExpenditure!$A158,[2]pivotTable!$A$3:$A$308,0))/100*INDEX(gDP!AS$6:AS$271,MATCH(totalExpenditure!$A158,gDP!$B$6:$B$271))=0,"",INDEX([2]pivotTable!AD$3:AD$308,MATCH(totalExpenditure!$A158,[2]pivotTable!$A$3:$A$308,0))/100*INDEX(gDP!AS$6:AS$271,MATCH(totalExpenditure!$A158,gDP!$B$6:$B$271)))</f>
        <v>#N/A</v>
      </c>
      <c r="AE158" s="77" t="e">
        <f>IF(INDEX([2]pivotTable!AE$3:AE$308,MATCH(totalExpenditure!$A158,[2]pivotTable!$A$3:$A$308,0))/100*INDEX(gDP!AT$6:AT$271,MATCH(totalExpenditure!$A158,gDP!$B$6:$B$271))=0,"",INDEX([2]pivotTable!AE$3:AE$308,MATCH(totalExpenditure!$A158,[2]pivotTable!$A$3:$A$308,0))/100*INDEX(gDP!AT$6:AT$271,MATCH(totalExpenditure!$A158,gDP!$B$6:$B$271)))</f>
        <v>#N/A</v>
      </c>
      <c r="AF158" s="77" t="e">
        <f>IF(INDEX([2]pivotTable!AF$3:AF$308,MATCH(totalExpenditure!$A158,[2]pivotTable!$A$3:$A$308,0))/100*INDEX(gDP!AU$6:AU$271,MATCH(totalExpenditure!$A158,gDP!$B$6:$B$271))=0,"",INDEX([2]pivotTable!AF$3:AF$308,MATCH(totalExpenditure!$A158,[2]pivotTable!$A$3:$A$308,0))/100*INDEX(gDP!AU$6:AU$271,MATCH(totalExpenditure!$A158,gDP!$B$6:$B$271)))</f>
        <v>#N/A</v>
      </c>
      <c r="AG158" s="77" t="e">
        <f>IF(INDEX([2]pivotTable!AG$3:AG$308,MATCH(totalExpenditure!$A158,[2]pivotTable!$A$3:$A$308,0))/100*INDEX(gDP!AV$6:AV$271,MATCH(totalExpenditure!$A158,gDP!$B$6:$B$271))=0,"",INDEX([2]pivotTable!AG$3:AG$308,MATCH(totalExpenditure!$A158,[2]pivotTable!$A$3:$A$308,0))/100*INDEX(gDP!AV$6:AV$271,MATCH(totalExpenditure!$A158,gDP!$B$6:$B$271)))</f>
        <v>#N/A</v>
      </c>
      <c r="AH158" s="77" t="e">
        <f>IF(INDEX([2]pivotTable!AH$3:AH$308,MATCH(totalExpenditure!$A158,[2]pivotTable!$A$3:$A$308,0))/100*INDEX(gDP!AW$6:AW$271,MATCH(totalExpenditure!$A158,gDP!$B$6:$B$271))=0,"",INDEX([2]pivotTable!AH$3:AH$308,MATCH(totalExpenditure!$A158,[2]pivotTable!$A$3:$A$308,0))/100*INDEX(gDP!AW$6:AW$271,MATCH(totalExpenditure!$A158,gDP!$B$6:$B$271)))</f>
        <v>#N/A</v>
      </c>
      <c r="AI158" s="77" t="e">
        <f>IF(INDEX([2]pivotTable!AI$3:AI$308,MATCH(totalExpenditure!$A158,[2]pivotTable!$A$3:$A$308,0))/100*INDEX(gDP!AX$6:AX$271,MATCH(totalExpenditure!$A158,gDP!$B$6:$B$271))=0,"",INDEX([2]pivotTable!AI$3:AI$308,MATCH(totalExpenditure!$A158,[2]pivotTable!$A$3:$A$308,0))/100*INDEX(gDP!AX$6:AX$271,MATCH(totalExpenditure!$A158,gDP!$B$6:$B$271)))</f>
        <v>#N/A</v>
      </c>
      <c r="AJ158" s="77" t="e">
        <f>IF(INDEX([2]pivotTable!AJ$3:AJ$308,MATCH(totalExpenditure!$A158,[2]pivotTable!$A$3:$A$308,0))/100*INDEX(gDP!AY$6:AY$271,MATCH(totalExpenditure!$A158,gDP!$B$6:$B$271))=0,"",INDEX([2]pivotTable!AJ$3:AJ$308,MATCH(totalExpenditure!$A158,[2]pivotTable!$A$3:$A$308,0))/100*INDEX(gDP!AY$6:AY$271,MATCH(totalExpenditure!$A158,gDP!$B$6:$B$271)))</f>
        <v>#N/A</v>
      </c>
      <c r="AK158" s="77" t="e">
        <f>IF(INDEX([2]pivotTable!AK$3:AK$308,MATCH(totalExpenditure!$A158,[2]pivotTable!$A$3:$A$308,0))/100*INDEX(gDP!AZ$6:AZ$271,MATCH(totalExpenditure!$A158,gDP!$B$6:$B$271))=0,"",INDEX([2]pivotTable!AK$3:AK$308,MATCH(totalExpenditure!$A158,[2]pivotTable!$A$3:$A$308,0))/100*INDEX(gDP!AZ$6:AZ$271,MATCH(totalExpenditure!$A158,gDP!$B$6:$B$271)))</f>
        <v>#N/A</v>
      </c>
      <c r="AL158" s="77" t="e">
        <f>IF(INDEX([2]pivotTable!AL$3:AL$308,MATCH(totalExpenditure!$A158,[2]pivotTable!$A$3:$A$308,0))/100*INDEX(gDP!BA$6:BA$271,MATCH(totalExpenditure!$A158,gDP!$B$6:$B$271))=0,"",INDEX([2]pivotTable!AL$3:AL$308,MATCH(totalExpenditure!$A158,[2]pivotTable!$A$3:$A$308,0))/100*INDEX(gDP!BA$6:BA$271,MATCH(totalExpenditure!$A158,gDP!$B$6:$B$271)))</f>
        <v>#N/A</v>
      </c>
      <c r="AM158" s="77" t="e">
        <f>IF(INDEX([2]pivotTable!AM$3:AM$308,MATCH(totalExpenditure!$A158,[2]pivotTable!$A$3:$A$308,0))/100*INDEX(gDP!BB$6:BB$271,MATCH(totalExpenditure!$A158,gDP!$B$6:$B$271))=0,"",INDEX([2]pivotTable!AM$3:AM$308,MATCH(totalExpenditure!$A158,[2]pivotTable!$A$3:$A$308,0))/100*INDEX(gDP!BB$6:BB$271,MATCH(totalExpenditure!$A158,gDP!$B$6:$B$271)))</f>
        <v>#N/A</v>
      </c>
      <c r="AN158" s="77" t="e">
        <f>IF(INDEX([2]pivotTable!AN$3:AN$308,MATCH(totalExpenditure!$A158,[2]pivotTable!$A$3:$A$308,0))/100*INDEX(gDP!BC$6:BC$271,MATCH(totalExpenditure!$A158,gDP!$B$6:$B$271))=0,"",INDEX([2]pivotTable!AN$3:AN$308,MATCH(totalExpenditure!$A158,[2]pivotTable!$A$3:$A$308,0))/100*INDEX(gDP!BC$6:BC$271,MATCH(totalExpenditure!$A158,gDP!$B$6:$B$271)))</f>
        <v>#N/A</v>
      </c>
      <c r="AO158" s="77" t="e">
        <f>IF(INDEX([2]pivotTable!AO$3:AO$308,MATCH(totalExpenditure!$A158,[2]pivotTable!$A$3:$A$308,0))/100*INDEX(gDP!BD$6:BD$271,MATCH(totalExpenditure!$A158,gDP!$B$6:$B$271))=0,"",INDEX([2]pivotTable!AO$3:AO$308,MATCH(totalExpenditure!$A158,[2]pivotTable!$A$3:$A$308,0))/100*INDEX(gDP!BD$6:BD$271,MATCH(totalExpenditure!$A158,gDP!$B$6:$B$271)))</f>
        <v>#N/A</v>
      </c>
      <c r="AP158" s="77" t="e">
        <f>IF(INDEX([2]pivotTable!AP$3:AP$308,MATCH(totalExpenditure!$A158,[2]pivotTable!$A$3:$A$308,0))/100*INDEX(gDP!BE$6:BE$271,MATCH(totalExpenditure!$A158,gDP!$B$6:$B$271))=0,"",INDEX([2]pivotTable!AP$3:AP$308,MATCH(totalExpenditure!$A158,[2]pivotTable!$A$3:$A$308,0))/100*INDEX(gDP!BE$6:BE$271,MATCH(totalExpenditure!$A158,gDP!$B$6:$B$271)))</f>
        <v>#N/A</v>
      </c>
      <c r="AQ158" s="77" t="e">
        <f>IF(INDEX([2]pivotTable!AQ$3:AQ$308,MATCH(totalExpenditure!$A158,[2]pivotTable!$A$3:$A$308,0))/100*INDEX(gDP!BF$6:BF$271,MATCH(totalExpenditure!$A158,gDP!$B$6:$B$271))=0,"",INDEX([2]pivotTable!AQ$3:AQ$308,MATCH(totalExpenditure!$A158,[2]pivotTable!$A$3:$A$308,0))/100*INDEX(gDP!BF$6:BF$271,MATCH(totalExpenditure!$A158,gDP!$B$6:$B$271)))</f>
        <v>#N/A</v>
      </c>
      <c r="AR158" s="77" t="e">
        <f>IF(INDEX([2]pivotTable!AR$3:AR$308,MATCH(totalExpenditure!$A158,[2]pivotTable!$A$3:$A$308,0))/100*INDEX(gDP!BG$6:BG$271,MATCH(totalExpenditure!$A158,gDP!$B$6:$B$271))=0,"",INDEX([2]pivotTable!AR$3:AR$308,MATCH(totalExpenditure!$A158,[2]pivotTable!$A$3:$A$308,0))/100*INDEX(gDP!BG$6:BG$271,MATCH(totalExpenditure!$A158,gDP!$B$6:$B$271)))</f>
        <v>#N/A</v>
      </c>
      <c r="AS158" s="77" t="e">
        <f>IF(INDEX([2]pivotTable!AS$3:AS$308,MATCH(totalExpenditure!$A158,[2]pivotTable!$A$3:$A$308,0))/100*INDEX(gDP!BH$6:BH$271,MATCH(totalExpenditure!$A158,gDP!$B$6:$B$271))=0,"",INDEX([2]pivotTable!AS$3:AS$308,MATCH(totalExpenditure!$A158,[2]pivotTable!$A$3:$A$308,0))/100*INDEX(gDP!BH$6:BH$271,MATCH(totalExpenditure!$A158,gDP!$B$6:$B$271)))</f>
        <v>#N/A</v>
      </c>
      <c r="AT158" s="77" t="e">
        <f>IF(INDEX([2]pivotTable!AT$3:AT$308,MATCH(totalExpenditure!$A158,[2]pivotTable!$A$3:$A$308,0))/100*INDEX(gDP!BI$6:BI$271,MATCH(totalExpenditure!$A158,gDP!$B$6:$B$271))=0,"",INDEX([2]pivotTable!AT$3:AT$308,MATCH(totalExpenditure!$A158,[2]pivotTable!$A$3:$A$308,0))/100*INDEX(gDP!BI$6:BI$271,MATCH(totalExpenditure!$A158,gDP!$B$6:$B$271)))</f>
        <v>#N/A</v>
      </c>
      <c r="AU158" s="77" t="e">
        <f>IF(INDEX([2]pivotTable!AU$3:AU$308,MATCH(totalExpenditure!$A158,[2]pivotTable!$A$3:$A$308,0))/100*INDEX(gDP!BJ$6:BJ$271,MATCH(totalExpenditure!$A158,gDP!$B$6:$B$271))=0,"",INDEX([2]pivotTable!AU$3:AU$308,MATCH(totalExpenditure!$A158,[2]pivotTable!$A$3:$A$308,0))/100*INDEX(gDP!BJ$6:BJ$271,MATCH(totalExpenditure!$A158,gDP!$B$6:$B$271)))</f>
        <v>#N/A</v>
      </c>
      <c r="AV158" s="77" t="e">
        <f>IF(INDEX([2]pivotTable!AV$3:AV$308,MATCH(totalExpenditure!$A158,[2]pivotTable!$A$3:$A$308,0))/100*INDEX(gDP!BK$6:BK$271,MATCH(totalExpenditure!$A158,gDP!$B$6:$B$271))=0,"",INDEX([2]pivotTable!AV$3:AV$308,MATCH(totalExpenditure!$A158,[2]pivotTable!$A$3:$A$308,0))/100*INDEX(gDP!BK$6:BK$271,MATCH(totalExpenditure!$A158,gDP!$B$6:$B$271)))</f>
        <v>#N/A</v>
      </c>
      <c r="AW158" s="77" t="e">
        <f>IF(INDEX([2]pivotTable!AW$3:AW$308,MATCH(totalExpenditure!$A158,[2]pivotTable!$A$3:$A$308,0))/100*INDEX(gDP!BL$6:BL$271,MATCH(totalExpenditure!$A158,gDP!$B$6:$B$271))=0,"",INDEX([2]pivotTable!AW$3:AW$308,MATCH(totalExpenditure!$A158,[2]pivotTable!$A$3:$A$308,0))/100*INDEX(gDP!BL$6:BL$271,MATCH(totalExpenditure!$A158,gDP!$B$6:$B$271)))</f>
        <v>#N/A</v>
      </c>
      <c r="AX158" s="77" t="e">
        <f>IF(INDEX([2]pivotTable!AX$3:AX$308,MATCH(totalExpenditure!$A158,[2]pivotTable!$A$3:$A$308,0))/100*INDEX(gDP!BM$6:BM$271,MATCH(totalExpenditure!$A158,gDP!$B$6:$B$271))=0,"",INDEX([2]pivotTable!AX$3:AX$308,MATCH(totalExpenditure!$A158,[2]pivotTable!$A$3:$A$308,0))/100*INDEX(gDP!BM$6:BM$271,MATCH(totalExpenditure!$A158,gDP!$B$6:$B$271)))</f>
        <v>#N/A</v>
      </c>
      <c r="AY158" s="77" t="e">
        <f>IF(INDEX([2]pivotTable!AY$3:AY$308,MATCH(totalExpenditure!$A158,[2]pivotTable!$A$3:$A$308,0))/100*INDEX(gDP!BN$6:BN$271,MATCH(totalExpenditure!$A158,gDP!$B$6:$B$271))=0,"",INDEX([2]pivotTable!AY$3:AY$308,MATCH(totalExpenditure!$A158,[2]pivotTable!$A$3:$A$308,0))/100*INDEX(gDP!BN$6:BN$271,MATCH(totalExpenditure!$A158,gDP!$B$6:$B$271)))</f>
        <v>#N/A</v>
      </c>
      <c r="AZ158" s="77" t="e">
        <f>IF(INDEX([2]pivotTable!AZ$3:AZ$308,MATCH(totalExpenditure!$A158,[2]pivotTable!$A$3:$A$308,0))/100*INDEX(gDP!BO$6:BO$271,MATCH(totalExpenditure!$A158,gDP!$B$6:$B$271))=0,"",INDEX([2]pivotTable!AZ$3:AZ$308,MATCH(totalExpenditure!$A158,[2]pivotTable!$A$3:$A$308,0))/100*INDEX(gDP!BO$6:BO$271,MATCH(totalExpenditure!$A158,gDP!$B$6:$B$271)))</f>
        <v>#N/A</v>
      </c>
      <c r="BA158" s="77" t="e">
        <f>IF(INDEX([2]pivotTable!B$310:B$615,MATCH(totalExpenditure!$A158,[2]pivotTable!$A$310:$A$615,0))/100*INDEX(gDP!Q$6:Q$271,MATCH(totalExpenditure!$A158,gDP!$B$6:$B$271))=0,"",INDEX([2]pivotTable!B$310:B$615,MATCH(totalExpenditure!$A158,[2]pivotTable!$A$310:$A$615,0))/100*INDEX(gDP!Q$6:Q$271,MATCH(totalExpenditure!$A158,gDP!$B$6:$B$271)))</f>
        <v>#N/A</v>
      </c>
      <c r="BB158" s="77" t="e">
        <f>IF(INDEX([2]pivotTable!C$310:C$615,MATCH(totalExpenditure!$A158,[2]pivotTable!$A$310:$A$615,0))/100*INDEX(gDP!R$6:R$271,MATCH(totalExpenditure!$A158,gDP!$B$6:$B$271))=0,"",INDEX([2]pivotTable!C$310:C$615,MATCH(totalExpenditure!$A158,[2]pivotTable!$A$310:$A$615,0))/100*INDEX(gDP!R$6:R$271,MATCH(totalExpenditure!$A158,gDP!$B$6:$B$271)))</f>
        <v>#N/A</v>
      </c>
      <c r="BC158" s="77" t="e">
        <f>IF(INDEX([2]pivotTable!D$310:D$615,MATCH(totalExpenditure!$A158,[2]pivotTable!$A$310:$A$615,0))/100*INDEX(gDP!S$6:S$271,MATCH(totalExpenditure!$A158,gDP!$B$6:$B$271))=0,"",INDEX([2]pivotTable!D$310:D$615,MATCH(totalExpenditure!$A158,[2]pivotTable!$A$310:$A$615,0))/100*INDEX(gDP!S$6:S$271,MATCH(totalExpenditure!$A158,gDP!$B$6:$B$271)))</f>
        <v>#N/A</v>
      </c>
      <c r="BD158" s="77" t="e">
        <f>IF(INDEX([2]pivotTable!E$310:E$615,MATCH(totalExpenditure!$A158,[2]pivotTable!$A$310:$A$615,0))/100*INDEX(gDP!T$6:T$271,MATCH(totalExpenditure!$A158,gDP!$B$6:$B$271))=0,"",INDEX([2]pivotTable!E$310:E$615,MATCH(totalExpenditure!$A158,[2]pivotTable!$A$310:$A$615,0))/100*INDEX(gDP!T$6:T$271,MATCH(totalExpenditure!$A158,gDP!$B$6:$B$271)))</f>
        <v>#N/A</v>
      </c>
      <c r="BE158" s="77" t="e">
        <f>IF(INDEX([2]pivotTable!F$310:F$615,MATCH(totalExpenditure!$A158,[2]pivotTable!$A$310:$A$615,0))/100*INDEX(gDP!U$6:U$271,MATCH(totalExpenditure!$A158,gDP!$B$6:$B$271))=0,"",INDEX([2]pivotTable!F$310:F$615,MATCH(totalExpenditure!$A158,[2]pivotTable!$A$310:$A$615,0))/100*INDEX(gDP!U$6:U$271,MATCH(totalExpenditure!$A158,gDP!$B$6:$B$271)))</f>
        <v>#N/A</v>
      </c>
      <c r="BF158" s="77" t="e">
        <f>IF(INDEX([2]pivotTable!G$310:G$615,MATCH(totalExpenditure!$A158,[2]pivotTable!$A$310:$A$615,0))/100*INDEX(gDP!V$6:V$271,MATCH(totalExpenditure!$A158,gDP!$B$6:$B$271))=0,"",INDEX([2]pivotTable!G$310:G$615,MATCH(totalExpenditure!$A158,[2]pivotTable!$A$310:$A$615,0))/100*INDEX(gDP!V$6:V$271,MATCH(totalExpenditure!$A158,gDP!$B$6:$B$271)))</f>
        <v>#N/A</v>
      </c>
      <c r="BG158" s="77" t="e">
        <f>IF(INDEX([2]pivotTable!H$310:H$615,MATCH(totalExpenditure!$A158,[2]pivotTable!$A$310:$A$615,0))/100*INDEX(gDP!W$6:W$271,MATCH(totalExpenditure!$A158,gDP!$B$6:$B$271))=0,"",INDEX([2]pivotTable!H$310:H$615,MATCH(totalExpenditure!$A158,[2]pivotTable!$A$310:$A$615,0))/100*INDEX(gDP!W$6:W$271,MATCH(totalExpenditure!$A158,gDP!$B$6:$B$271)))</f>
        <v>#N/A</v>
      </c>
      <c r="BH158" s="77" t="e">
        <f>IF(INDEX([2]pivotTable!I$310:I$615,MATCH(totalExpenditure!$A158,[2]pivotTable!$A$310:$A$615,0))/100*INDEX(gDP!X$6:X$271,MATCH(totalExpenditure!$A158,gDP!$B$6:$B$271))=0,"",INDEX([2]pivotTable!I$310:I$615,MATCH(totalExpenditure!$A158,[2]pivotTable!$A$310:$A$615,0))/100*INDEX(gDP!X$6:X$271,MATCH(totalExpenditure!$A158,gDP!$B$6:$B$271)))</f>
        <v>#N/A</v>
      </c>
      <c r="BI158" s="77" t="e">
        <f>IF(INDEX([2]pivotTable!J$310:J$615,MATCH(totalExpenditure!$A158,[2]pivotTable!$A$310:$A$615,0))/100*INDEX(gDP!Y$6:Y$271,MATCH(totalExpenditure!$A158,gDP!$B$6:$B$271))=0,"",INDEX([2]pivotTable!J$310:J$615,MATCH(totalExpenditure!$A158,[2]pivotTable!$A$310:$A$615,0))/100*INDEX(gDP!Y$6:Y$271,MATCH(totalExpenditure!$A158,gDP!$B$6:$B$271)))</f>
        <v>#N/A</v>
      </c>
      <c r="BJ158" s="77" t="e">
        <f>IF(INDEX([2]pivotTable!K$310:K$615,MATCH(totalExpenditure!$A158,[2]pivotTable!$A$310:$A$615,0))/100*INDEX(gDP!Z$6:Z$271,MATCH(totalExpenditure!$A158,gDP!$B$6:$B$271))=0,"",INDEX([2]pivotTable!K$310:K$615,MATCH(totalExpenditure!$A158,[2]pivotTable!$A$310:$A$615,0))/100*INDEX(gDP!Z$6:Z$271,MATCH(totalExpenditure!$A158,gDP!$B$6:$B$271)))</f>
        <v>#N/A</v>
      </c>
      <c r="BK158" s="77" t="e">
        <f>IF(INDEX([2]pivotTable!L$310:L$615,MATCH(totalExpenditure!$A158,[2]pivotTable!$A$310:$A$615,0))/100*INDEX(gDP!AA$6:AA$271,MATCH(totalExpenditure!$A158,gDP!$B$6:$B$271))=0,"",INDEX([2]pivotTable!L$310:L$615,MATCH(totalExpenditure!$A158,[2]pivotTable!$A$310:$A$615,0))/100*INDEX(gDP!AA$6:AA$271,MATCH(totalExpenditure!$A158,gDP!$B$6:$B$271)))</f>
        <v>#N/A</v>
      </c>
      <c r="BL158" s="77" t="e">
        <f>IF(INDEX([2]pivotTable!M$310:M$615,MATCH(totalExpenditure!$A158,[2]pivotTable!$A$310:$A$615,0))/100*INDEX(gDP!AB$6:AB$271,MATCH(totalExpenditure!$A158,gDP!$B$6:$B$271))=0,"",INDEX([2]pivotTable!M$310:M$615,MATCH(totalExpenditure!$A158,[2]pivotTable!$A$310:$A$615,0))/100*INDEX(gDP!AB$6:AB$271,MATCH(totalExpenditure!$A158,gDP!$B$6:$B$271)))</f>
        <v>#N/A</v>
      </c>
      <c r="BM158" s="77" t="e">
        <f>IF(INDEX([2]pivotTable!N$310:N$615,MATCH(totalExpenditure!$A158,[2]pivotTable!$A$310:$A$615,0))/100*INDEX(gDP!AC$6:AC$271,MATCH(totalExpenditure!$A158,gDP!$B$6:$B$271))=0,"",INDEX([2]pivotTable!N$310:N$615,MATCH(totalExpenditure!$A158,[2]pivotTable!$A$310:$A$615,0))/100*INDEX(gDP!AC$6:AC$271,MATCH(totalExpenditure!$A158,gDP!$B$6:$B$271)))</f>
        <v>#N/A</v>
      </c>
      <c r="BN158" s="77" t="e">
        <f>IF(INDEX([2]pivotTable!O$310:O$615,MATCH(totalExpenditure!$A158,[2]pivotTable!$A$310:$A$615,0))/100*INDEX(gDP!AD$6:AD$271,MATCH(totalExpenditure!$A158,gDP!$B$6:$B$271))=0,"",INDEX([2]pivotTable!O$310:O$615,MATCH(totalExpenditure!$A158,[2]pivotTable!$A$310:$A$615,0))/100*INDEX(gDP!AD$6:AD$271,MATCH(totalExpenditure!$A158,gDP!$B$6:$B$271)))</f>
        <v>#N/A</v>
      </c>
      <c r="BO158" s="77" t="e">
        <f>IF(INDEX([2]pivotTable!P$310:P$615,MATCH(totalExpenditure!$A158,[2]pivotTable!$A$310:$A$615,0))/100*INDEX(gDP!AE$6:AE$271,MATCH(totalExpenditure!$A158,gDP!$B$6:$B$271))=0,"",INDEX([2]pivotTable!P$310:P$615,MATCH(totalExpenditure!$A158,[2]pivotTable!$A$310:$A$615,0))/100*INDEX(gDP!AE$6:AE$271,MATCH(totalExpenditure!$A158,gDP!$B$6:$B$271)))</f>
        <v>#N/A</v>
      </c>
      <c r="BP158" s="77" t="e">
        <f>IF(INDEX([2]pivotTable!Q$310:Q$615,MATCH(totalExpenditure!$A158,[2]pivotTable!$A$310:$A$615,0))/100*INDEX(gDP!AF$6:AF$271,MATCH(totalExpenditure!$A158,gDP!$B$6:$B$271))=0,"",INDEX([2]pivotTable!Q$310:Q$615,MATCH(totalExpenditure!$A158,[2]pivotTable!$A$310:$A$615,0))/100*INDEX(gDP!AF$6:AF$271,MATCH(totalExpenditure!$A158,gDP!$B$6:$B$271)))</f>
        <v>#N/A</v>
      </c>
      <c r="BQ158" s="77" t="e">
        <f>IF(INDEX([2]pivotTable!R$310:R$615,MATCH(totalExpenditure!$A158,[2]pivotTable!$A$310:$A$615,0))/100*INDEX(gDP!AG$6:AG$271,MATCH(totalExpenditure!$A158,gDP!$B$6:$B$271))=0,"",INDEX([2]pivotTable!R$310:R$615,MATCH(totalExpenditure!$A158,[2]pivotTable!$A$310:$A$615,0))/100*INDEX(gDP!AG$6:AG$271,MATCH(totalExpenditure!$A158,gDP!$B$6:$B$271)))</f>
        <v>#N/A</v>
      </c>
      <c r="BR158" s="77" t="e">
        <f>IF(INDEX([2]pivotTable!S$310:S$615,MATCH(totalExpenditure!$A158,[2]pivotTable!$A$310:$A$615,0))/100*INDEX(gDP!AH$6:AH$271,MATCH(totalExpenditure!$A158,gDP!$B$6:$B$271))=0,"",INDEX([2]pivotTable!S$310:S$615,MATCH(totalExpenditure!$A158,[2]pivotTable!$A$310:$A$615,0))/100*INDEX(gDP!AH$6:AH$271,MATCH(totalExpenditure!$A158,gDP!$B$6:$B$271)))</f>
        <v>#N/A</v>
      </c>
      <c r="BS158" s="77" t="e">
        <f>IF(INDEX([2]pivotTable!T$310:T$615,MATCH(totalExpenditure!$A158,[2]pivotTable!$A$310:$A$615,0))/100*INDEX(gDP!AI$6:AI$271,MATCH(totalExpenditure!$A158,gDP!$B$6:$B$271))=0,"",INDEX([2]pivotTable!T$310:T$615,MATCH(totalExpenditure!$A158,[2]pivotTable!$A$310:$A$615,0))/100*INDEX(gDP!AI$6:AI$271,MATCH(totalExpenditure!$A158,gDP!$B$6:$B$271)))</f>
        <v>#N/A</v>
      </c>
      <c r="BT158" s="77" t="e">
        <f>IF(INDEX([2]pivotTable!U$310:U$615,MATCH(totalExpenditure!$A158,[2]pivotTable!$A$310:$A$615,0))/100*INDEX(gDP!AJ$6:AJ$271,MATCH(totalExpenditure!$A158,gDP!$B$6:$B$271))=0,"",INDEX([2]pivotTable!U$310:U$615,MATCH(totalExpenditure!$A158,[2]pivotTable!$A$310:$A$615,0))/100*INDEX(gDP!AJ$6:AJ$271,MATCH(totalExpenditure!$A158,gDP!$B$6:$B$271)))</f>
        <v>#N/A</v>
      </c>
      <c r="BU158" s="77" t="e">
        <f>IF(INDEX([2]pivotTable!V$310:V$615,MATCH(totalExpenditure!$A158,[2]pivotTable!$A$310:$A$615,0))/100*INDEX(gDP!AK$6:AK$271,MATCH(totalExpenditure!$A158,gDP!$B$6:$B$271))=0,"",INDEX([2]pivotTable!V$310:V$615,MATCH(totalExpenditure!$A158,[2]pivotTable!$A$310:$A$615,0))/100*INDEX(gDP!AK$6:AK$271,MATCH(totalExpenditure!$A158,gDP!$B$6:$B$271)))</f>
        <v>#N/A</v>
      </c>
      <c r="BV158" s="77" t="e">
        <f>IF(INDEX([2]pivotTable!W$310:W$615,MATCH(totalExpenditure!$A158,[2]pivotTable!$A$310:$A$615,0))/100*INDEX(gDP!AL$6:AL$271,MATCH(totalExpenditure!$A158,gDP!$B$6:$B$271))=0,"",INDEX([2]pivotTable!W$310:W$615,MATCH(totalExpenditure!$A158,[2]pivotTable!$A$310:$A$615,0))/100*INDEX(gDP!AL$6:AL$271,MATCH(totalExpenditure!$A158,gDP!$B$6:$B$271)))</f>
        <v>#N/A</v>
      </c>
      <c r="BW158" s="77" t="e">
        <f>IF(INDEX([2]pivotTable!X$310:X$615,MATCH(totalExpenditure!$A158,[2]pivotTable!$A$310:$A$615,0))/100*INDEX(gDP!AM$6:AM$271,MATCH(totalExpenditure!$A158,gDP!$B$6:$B$271))=0,"",INDEX([2]pivotTable!X$310:X$615,MATCH(totalExpenditure!$A158,[2]pivotTable!$A$310:$A$615,0))/100*INDEX(gDP!AM$6:AM$271,MATCH(totalExpenditure!$A158,gDP!$B$6:$B$271)))</f>
        <v>#N/A</v>
      </c>
      <c r="BX158" s="77" t="e">
        <f>IF(INDEX([2]pivotTable!Y$310:Y$615,MATCH(totalExpenditure!$A158,[2]pivotTable!$A$310:$A$615,0))/100*INDEX(gDP!AN$6:AN$271,MATCH(totalExpenditure!$A158,gDP!$B$6:$B$271))=0,"",INDEX([2]pivotTable!Y$310:Y$615,MATCH(totalExpenditure!$A158,[2]pivotTable!$A$310:$A$615,0))/100*INDEX(gDP!AN$6:AN$271,MATCH(totalExpenditure!$A158,gDP!$B$6:$B$271)))</f>
        <v>#N/A</v>
      </c>
      <c r="BY158" s="77" t="e">
        <f>IF(INDEX([2]pivotTable!Z$310:Z$615,MATCH(totalExpenditure!$A158,[2]pivotTable!$A$310:$A$615,0))/100*INDEX(gDP!AO$6:AO$271,MATCH(totalExpenditure!$A158,gDP!$B$6:$B$271))=0,"",INDEX([2]pivotTable!Z$310:Z$615,MATCH(totalExpenditure!$A158,[2]pivotTable!$A$310:$A$615,0))/100*INDEX(gDP!AO$6:AO$271,MATCH(totalExpenditure!$A158,gDP!$B$6:$B$271)))</f>
        <v>#N/A</v>
      </c>
      <c r="BZ158" s="77" t="e">
        <f>IF(INDEX([2]pivotTable!AA$310:AA$615,MATCH(totalExpenditure!$A158,[2]pivotTable!$A$310:$A$615,0))/100*INDEX(gDP!AP$6:AP$271,MATCH(totalExpenditure!$A158,gDP!$B$6:$B$271))=0,"",INDEX([2]pivotTable!AA$310:AA$615,MATCH(totalExpenditure!$A158,[2]pivotTable!$A$310:$A$615,0))/100*INDEX(gDP!AP$6:AP$271,MATCH(totalExpenditure!$A158,gDP!$B$6:$B$271)))</f>
        <v>#N/A</v>
      </c>
      <c r="CA158" s="77" t="e">
        <f>IF(INDEX([2]pivotTable!AB$310:AB$615,MATCH(totalExpenditure!$A158,[2]pivotTable!$A$310:$A$615,0))/100*INDEX(gDP!AQ$6:AQ$271,MATCH(totalExpenditure!$A158,gDP!$B$6:$B$271))=0,"",INDEX([2]pivotTable!AB$310:AB$615,MATCH(totalExpenditure!$A158,[2]pivotTable!$A$310:$A$615,0))/100*INDEX(gDP!AQ$6:AQ$271,MATCH(totalExpenditure!$A158,gDP!$B$6:$B$271)))</f>
        <v>#N/A</v>
      </c>
      <c r="CB158" s="77" t="e">
        <f>IF(INDEX([2]pivotTable!AC$310:AC$615,MATCH(totalExpenditure!$A158,[2]pivotTable!$A$310:$A$615,0))/100*INDEX(gDP!AR$6:AR$271,MATCH(totalExpenditure!$A158,gDP!$B$6:$B$271))=0,"",INDEX([2]pivotTable!AC$310:AC$615,MATCH(totalExpenditure!$A158,[2]pivotTable!$A$310:$A$615,0))/100*INDEX(gDP!AR$6:AR$271,MATCH(totalExpenditure!$A158,gDP!$B$6:$B$271)))</f>
        <v>#N/A</v>
      </c>
      <c r="CC158" s="77" t="e">
        <f>IF(INDEX([2]pivotTable!AD$310:AD$615,MATCH(totalExpenditure!$A158,[2]pivotTable!$A$310:$A$615,0))/100*INDEX(gDP!AS$6:AS$271,MATCH(totalExpenditure!$A158,gDP!$B$6:$B$271))=0,"",INDEX([2]pivotTable!AD$310:AD$615,MATCH(totalExpenditure!$A158,[2]pivotTable!$A$310:$A$615,0))/100*INDEX(gDP!AS$6:AS$271,MATCH(totalExpenditure!$A158,gDP!$B$6:$B$271)))</f>
        <v>#N/A</v>
      </c>
      <c r="CD158" s="77" t="e">
        <f>IF(INDEX([2]pivotTable!AE$310:AE$615,MATCH(totalExpenditure!$A158,[2]pivotTable!$A$310:$A$615,0))/100*INDEX(gDP!AT$6:AT$271,MATCH(totalExpenditure!$A158,gDP!$B$6:$B$271))=0,"",INDEX([2]pivotTable!AE$310:AE$615,MATCH(totalExpenditure!$A158,[2]pivotTable!$A$310:$A$615,0))/100*INDEX(gDP!AT$6:AT$271,MATCH(totalExpenditure!$A158,gDP!$B$6:$B$271)))</f>
        <v>#N/A</v>
      </c>
      <c r="CE158" s="77" t="e">
        <f>IF(INDEX([2]pivotTable!AF$310:AF$615,MATCH(totalExpenditure!$A158,[2]pivotTable!$A$310:$A$615,0))/100*INDEX(gDP!AU$6:AU$271,MATCH(totalExpenditure!$A158,gDP!$B$6:$B$271))=0,"",INDEX([2]pivotTable!AF$310:AF$615,MATCH(totalExpenditure!$A158,[2]pivotTable!$A$310:$A$615,0))/100*INDEX(gDP!AU$6:AU$271,MATCH(totalExpenditure!$A158,gDP!$B$6:$B$271)))</f>
        <v>#N/A</v>
      </c>
      <c r="CF158" s="77" t="e">
        <f>IF(INDEX([2]pivotTable!AG$310:AG$615,MATCH(totalExpenditure!$A158,[2]pivotTable!$A$310:$A$615,0))/100*INDEX(gDP!AV$6:AV$271,MATCH(totalExpenditure!$A158,gDP!$B$6:$B$271))=0,"",INDEX([2]pivotTable!AG$310:AG$615,MATCH(totalExpenditure!$A158,[2]pivotTable!$A$310:$A$615,0))/100*INDEX(gDP!AV$6:AV$271,MATCH(totalExpenditure!$A158,gDP!$B$6:$B$271)))</f>
        <v>#N/A</v>
      </c>
      <c r="CG158" s="77" t="e">
        <f>IF(INDEX([2]pivotTable!AH$310:AH$615,MATCH(totalExpenditure!$A158,[2]pivotTable!$A$310:$A$615,0))/100*INDEX(gDP!AW$6:AW$271,MATCH(totalExpenditure!$A158,gDP!$B$6:$B$271))=0,"",INDEX([2]pivotTable!AH$310:AH$615,MATCH(totalExpenditure!$A158,[2]pivotTable!$A$310:$A$615,0))/100*INDEX(gDP!AW$6:AW$271,MATCH(totalExpenditure!$A158,gDP!$B$6:$B$271)))</f>
        <v>#N/A</v>
      </c>
      <c r="CH158" s="77" t="e">
        <f>IF(INDEX([2]pivotTable!AI$310:AI$615,MATCH(totalExpenditure!$A158,[2]pivotTable!$A$310:$A$615,0))/100*INDEX(gDP!AX$6:AX$271,MATCH(totalExpenditure!$A158,gDP!$B$6:$B$271))=0,"",INDEX([2]pivotTable!AI$310:AI$615,MATCH(totalExpenditure!$A158,[2]pivotTable!$A$310:$A$615,0))/100*INDEX(gDP!AX$6:AX$271,MATCH(totalExpenditure!$A158,gDP!$B$6:$B$271)))</f>
        <v>#N/A</v>
      </c>
      <c r="CI158" s="77" t="e">
        <f>IF(INDEX([2]pivotTable!AJ$310:AJ$615,MATCH(totalExpenditure!$A158,[2]pivotTable!$A$310:$A$615,0))/100*INDEX(gDP!AY$6:AY$271,MATCH(totalExpenditure!$A158,gDP!$B$6:$B$271))=0,"",INDEX([2]pivotTable!AJ$310:AJ$615,MATCH(totalExpenditure!$A158,[2]pivotTable!$A$310:$A$615,0))/100*INDEX(gDP!AY$6:AY$271,MATCH(totalExpenditure!$A158,gDP!$B$6:$B$271)))</f>
        <v>#N/A</v>
      </c>
      <c r="CJ158" s="77" t="e">
        <f>IF(INDEX([2]pivotTable!AK$310:AK$615,MATCH(totalExpenditure!$A158,[2]pivotTable!$A$310:$A$615,0))/100*INDEX(gDP!AZ$6:AZ$271,MATCH(totalExpenditure!$A158,gDP!$B$6:$B$271))=0,"",INDEX([2]pivotTable!AK$310:AK$615,MATCH(totalExpenditure!$A158,[2]pivotTable!$A$310:$A$615,0))/100*INDEX(gDP!AZ$6:AZ$271,MATCH(totalExpenditure!$A158,gDP!$B$6:$B$271)))</f>
        <v>#N/A</v>
      </c>
      <c r="CK158" s="77" t="e">
        <f>IF(INDEX([2]pivotTable!AL$310:AL$615,MATCH(totalExpenditure!$A158,[2]pivotTable!$A$310:$A$615,0))/100*INDEX(gDP!BA$6:BA$271,MATCH(totalExpenditure!$A158,gDP!$B$6:$B$271))=0,"",INDEX([2]pivotTable!AL$310:AL$615,MATCH(totalExpenditure!$A158,[2]pivotTable!$A$310:$A$615,0))/100*INDEX(gDP!BA$6:BA$271,MATCH(totalExpenditure!$A158,gDP!$B$6:$B$271)))</f>
        <v>#N/A</v>
      </c>
      <c r="CL158" s="77" t="e">
        <f>IF(INDEX([2]pivotTable!AM$310:AM$615,MATCH(totalExpenditure!$A158,[2]pivotTable!$A$310:$A$615,0))/100*INDEX(gDP!BB$6:BB$271,MATCH(totalExpenditure!$A158,gDP!$B$6:$B$271))=0,"",INDEX([2]pivotTable!AM$310:AM$615,MATCH(totalExpenditure!$A158,[2]pivotTable!$A$310:$A$615,0))/100*INDEX(gDP!BB$6:BB$271,MATCH(totalExpenditure!$A158,gDP!$B$6:$B$271)))</f>
        <v>#N/A</v>
      </c>
      <c r="CM158" s="77" t="e">
        <f>IF(INDEX([2]pivotTable!AN$310:AN$615,MATCH(totalExpenditure!$A158,[2]pivotTable!$A$310:$A$615,0))/100*INDEX(gDP!BC$6:BC$271,MATCH(totalExpenditure!$A158,gDP!$B$6:$B$271))=0,"",INDEX([2]pivotTable!AN$310:AN$615,MATCH(totalExpenditure!$A158,[2]pivotTable!$A$310:$A$615,0))/100*INDEX(gDP!BC$6:BC$271,MATCH(totalExpenditure!$A158,gDP!$B$6:$B$271)))</f>
        <v>#N/A</v>
      </c>
      <c r="CN158" s="77" t="e">
        <f>IF(INDEX([2]pivotTable!AO$310:AO$615,MATCH(totalExpenditure!$A158,[2]pivotTable!$A$310:$A$615,0))/100*INDEX(gDP!BD$6:BD$271,MATCH(totalExpenditure!$A158,gDP!$B$6:$B$271))=0,"",INDEX([2]pivotTable!AO$310:AO$615,MATCH(totalExpenditure!$A158,[2]pivotTable!$A$310:$A$615,0))/100*INDEX(gDP!BD$6:BD$271,MATCH(totalExpenditure!$A158,gDP!$B$6:$B$271)))</f>
        <v>#N/A</v>
      </c>
      <c r="CO158" s="77" t="e">
        <f>IF(INDEX([2]pivotTable!AP$310:AP$615,MATCH(totalExpenditure!$A158,[2]pivotTable!$A$310:$A$615,0))/100*INDEX(gDP!BE$6:BE$271,MATCH(totalExpenditure!$A158,gDP!$B$6:$B$271))=0,"",INDEX([2]pivotTable!AP$310:AP$615,MATCH(totalExpenditure!$A158,[2]pivotTable!$A$310:$A$615,0))/100*INDEX(gDP!BE$6:BE$271,MATCH(totalExpenditure!$A158,gDP!$B$6:$B$271)))</f>
        <v>#N/A</v>
      </c>
      <c r="CP158" s="77" t="e">
        <f>IF(INDEX([2]pivotTable!AQ$310:AQ$615,MATCH(totalExpenditure!$A158,[2]pivotTable!$A$310:$A$615,0))/100*INDEX(gDP!BF$6:BF$271,MATCH(totalExpenditure!$A158,gDP!$B$6:$B$271))=0,"",INDEX([2]pivotTable!AQ$310:AQ$615,MATCH(totalExpenditure!$A158,[2]pivotTable!$A$310:$A$615,0))/100*INDEX(gDP!BF$6:BF$271,MATCH(totalExpenditure!$A158,gDP!$B$6:$B$271)))</f>
        <v>#N/A</v>
      </c>
      <c r="CQ158" s="77" t="e">
        <f>IF(INDEX([2]pivotTable!AR$310:AR$615,MATCH(totalExpenditure!$A158,[2]pivotTable!$A$310:$A$615,0))/100*INDEX(gDP!BG$6:BG$271,MATCH(totalExpenditure!$A158,gDP!$B$6:$B$271))=0,"",INDEX([2]pivotTable!AR$310:AR$615,MATCH(totalExpenditure!$A158,[2]pivotTable!$A$310:$A$615,0))/100*INDEX(gDP!BG$6:BG$271,MATCH(totalExpenditure!$A158,gDP!$B$6:$B$271)))</f>
        <v>#N/A</v>
      </c>
      <c r="CR158" s="77" t="e">
        <f>IF(INDEX([2]pivotTable!AS$310:AS$615,MATCH(totalExpenditure!$A158,[2]pivotTable!$A$310:$A$615,0))/100*INDEX(gDP!BH$6:BH$271,MATCH(totalExpenditure!$A158,gDP!$B$6:$B$271))=0,"",INDEX([2]pivotTable!AS$310:AS$615,MATCH(totalExpenditure!$A158,[2]pivotTable!$A$310:$A$615,0))/100*INDEX(gDP!BH$6:BH$271,MATCH(totalExpenditure!$A158,gDP!$B$6:$B$271)))</f>
        <v>#N/A</v>
      </c>
      <c r="CS158" s="77" t="e">
        <f>IF(INDEX([2]pivotTable!AT$310:AT$615,MATCH(totalExpenditure!$A158,[2]pivotTable!$A$310:$A$615,0))/100*INDEX(gDP!BI$6:BI$271,MATCH(totalExpenditure!$A158,gDP!$B$6:$B$271))=0,"",INDEX([2]pivotTable!AT$310:AT$615,MATCH(totalExpenditure!$A158,[2]pivotTable!$A$310:$A$615,0))/100*INDEX(gDP!BI$6:BI$271,MATCH(totalExpenditure!$A158,gDP!$B$6:$B$271)))</f>
        <v>#N/A</v>
      </c>
      <c r="CT158" s="77" t="e">
        <f>IF(INDEX([2]pivotTable!AU$310:AU$615,MATCH(totalExpenditure!$A158,[2]pivotTable!$A$310:$A$615,0))/100*INDEX(gDP!BJ$6:BJ$271,MATCH(totalExpenditure!$A158,gDP!$B$6:$B$271))=0,"",INDEX([2]pivotTable!AU$310:AU$615,MATCH(totalExpenditure!$A158,[2]pivotTable!$A$310:$A$615,0))/100*INDEX(gDP!BJ$6:BJ$271,MATCH(totalExpenditure!$A158,gDP!$B$6:$B$271)))</f>
        <v>#N/A</v>
      </c>
      <c r="CU158" s="77" t="e">
        <f>IF(INDEX([2]pivotTable!AV$310:AV$615,MATCH(totalExpenditure!$A158,[2]pivotTable!$A$310:$A$615,0))/100*INDEX(gDP!BK$6:BK$271,MATCH(totalExpenditure!$A158,gDP!$B$6:$B$271))=0,"",INDEX([2]pivotTable!AV$310:AV$615,MATCH(totalExpenditure!$A158,[2]pivotTable!$A$310:$A$615,0))/100*INDEX(gDP!BK$6:BK$271,MATCH(totalExpenditure!$A158,gDP!$B$6:$B$271)))</f>
        <v>#N/A</v>
      </c>
      <c r="CV158" s="77" t="e">
        <f>IF(INDEX([2]pivotTable!AW$310:AW$615,MATCH(totalExpenditure!$A158,[2]pivotTable!$A$310:$A$615,0))/100*INDEX(gDP!BL$6:BL$271,MATCH(totalExpenditure!$A158,gDP!$B$6:$B$271))=0,"",INDEX([2]pivotTable!AW$310:AW$615,MATCH(totalExpenditure!$A158,[2]pivotTable!$A$310:$A$615,0))/100*INDEX(gDP!BL$6:BL$271,MATCH(totalExpenditure!$A158,gDP!$B$6:$B$271)))</f>
        <v>#N/A</v>
      </c>
      <c r="CW158" s="77" t="e">
        <f>IF(INDEX([2]pivotTable!AX$310:AX$615,MATCH(totalExpenditure!$A158,[2]pivotTable!$A$310:$A$615,0))/100*INDEX(gDP!BM$6:BM$271,MATCH(totalExpenditure!$A158,gDP!$B$6:$B$271))=0,"",INDEX([2]pivotTable!AX$310:AX$615,MATCH(totalExpenditure!$A158,[2]pivotTable!$A$310:$A$615,0))/100*INDEX(gDP!BM$6:BM$271,MATCH(totalExpenditure!$A158,gDP!$B$6:$B$271)))</f>
        <v>#N/A</v>
      </c>
      <c r="CX158" s="77" t="e">
        <f>IF(INDEX([2]pivotTable!AY$310:AY$615,MATCH(totalExpenditure!$A158,[2]pivotTable!$A$310:$A$615,0))/100*INDEX(gDP!BN$6:BN$271,MATCH(totalExpenditure!$A158,gDP!$B$6:$B$271))=0,"",INDEX([2]pivotTable!AY$310:AY$615,MATCH(totalExpenditure!$A158,[2]pivotTable!$A$310:$A$615,0))/100*INDEX(gDP!BN$6:BN$271,MATCH(totalExpenditure!$A158,gDP!$B$6:$B$271)))</f>
        <v>#N/A</v>
      </c>
      <c r="CY158" s="77" t="e">
        <f>IF(INDEX([2]pivotTable!AZ$310:AZ$615,MATCH(totalExpenditure!$A158,[2]pivotTable!$A$310:$A$615,0))/100*INDEX(gDP!BO$6:BO$271,MATCH(totalExpenditure!$A158,gDP!$B$6:$B$271))=0,"",INDEX([2]pivotTable!AZ$310:AZ$615,MATCH(totalExpenditure!$A158,[2]pivotTable!$A$310:$A$615,0))/100*INDEX(gDP!BO$6:BO$271,MATCH(totalExpenditure!$A158,gDP!$B$6:$B$271)))</f>
        <v>#N/A</v>
      </c>
      <c r="CZ158" s="77" t="e">
        <f>IF(B158="","",IF(BA158="","",B158-B158+INDEX(gDP!Q$6:Q$271,MATCH(totalExpenditure!$A158,gDP!$B$6:$B$271))))</f>
        <v>#N/A</v>
      </c>
      <c r="DA158" s="77" t="e">
        <f>IF(C158="","",IF(BB158="","",C158-C158+INDEX(gDP!R$6:R$271,MATCH(totalExpenditure!$A158,gDP!$B$6:$B$271))))</f>
        <v>#N/A</v>
      </c>
      <c r="DB158" s="77" t="e">
        <f>IF(D158="","",IF(BC158="","",D158-D158+INDEX(gDP!S$6:S$271,MATCH(totalExpenditure!$A158,gDP!$B$6:$B$271))))</f>
        <v>#N/A</v>
      </c>
      <c r="DC158" s="77" t="e">
        <f>IF(E158="","",IF(BD158="","",E158-E158+INDEX(gDP!T$6:T$271,MATCH(totalExpenditure!$A158,gDP!$B$6:$B$271))))</f>
        <v>#N/A</v>
      </c>
      <c r="DD158" s="77" t="e">
        <f>IF(F158="","",IF(BE158="","",F158-F158+INDEX(gDP!U$6:U$271,MATCH(totalExpenditure!$A158,gDP!$B$6:$B$271))))</f>
        <v>#N/A</v>
      </c>
      <c r="DE158" s="77" t="e">
        <f>IF(G158="","",IF(BF158="","",G158-G158+INDEX(gDP!V$6:V$271,MATCH(totalExpenditure!$A158,gDP!$B$6:$B$271))))</f>
        <v>#N/A</v>
      </c>
      <c r="DF158" s="77" t="e">
        <f>IF(H158="","",IF(BG158="","",H158-H158+INDEX(gDP!W$6:W$271,MATCH(totalExpenditure!$A158,gDP!$B$6:$B$271))))</f>
        <v>#N/A</v>
      </c>
      <c r="DG158" s="77" t="e">
        <f>IF(I158="","",IF(BH158="","",I158-I158+INDEX(gDP!X$6:X$271,MATCH(totalExpenditure!$A158,gDP!$B$6:$B$271))))</f>
        <v>#N/A</v>
      </c>
      <c r="DH158" s="77" t="e">
        <f>IF(J158="","",IF(BI158="","",J158-J158+INDEX(gDP!Y$6:Y$271,MATCH(totalExpenditure!$A158,gDP!$B$6:$B$271))))</f>
        <v>#N/A</v>
      </c>
      <c r="DI158" s="77" t="e">
        <f>IF(K158="","",IF(BJ158="","",K158-K158+INDEX(gDP!Z$6:Z$271,MATCH(totalExpenditure!$A158,gDP!$B$6:$B$271))))</f>
        <v>#N/A</v>
      </c>
      <c r="DJ158" s="77" t="e">
        <f>IF(L158="","",IF(BK158="","",L158-L158+INDEX(gDP!AA$6:AA$271,MATCH(totalExpenditure!$A158,gDP!$B$6:$B$271))))</f>
        <v>#N/A</v>
      </c>
      <c r="DK158" s="77" t="e">
        <f>IF(M158="","",IF(BL158="","",M158-M158+INDEX(gDP!AB$6:AB$271,MATCH(totalExpenditure!$A158,gDP!$B$6:$B$271))))</f>
        <v>#N/A</v>
      </c>
      <c r="DL158" s="77" t="e">
        <f>IF(N158="","",IF(BM158="","",N158-N158+INDEX(gDP!AC$6:AC$271,MATCH(totalExpenditure!$A158,gDP!$B$6:$B$271))))</f>
        <v>#N/A</v>
      </c>
      <c r="DM158" s="77" t="e">
        <f>IF(O158="","",IF(BN158="","",O158-O158+INDEX(gDP!AD$6:AD$271,MATCH(totalExpenditure!$A158,gDP!$B$6:$B$271))))</f>
        <v>#N/A</v>
      </c>
      <c r="DN158" s="77" t="e">
        <f>IF(P158="","",IF(BO158="","",P158-P158+INDEX(gDP!AE$6:AE$271,MATCH(totalExpenditure!$A158,gDP!$B$6:$B$271))))</f>
        <v>#N/A</v>
      </c>
      <c r="DO158" s="77" t="e">
        <f>IF(Q158="","",IF(BP158="","",Q158-Q158+INDEX(gDP!AF$6:AF$271,MATCH(totalExpenditure!$A158,gDP!$B$6:$B$271))))</f>
        <v>#N/A</v>
      </c>
      <c r="DP158" s="77" t="e">
        <f>IF(R158="","",IF(BQ158="","",R158-R158+INDEX(gDP!AG$6:AG$271,MATCH(totalExpenditure!$A158,gDP!$B$6:$B$271))))</f>
        <v>#N/A</v>
      </c>
      <c r="DQ158" s="77" t="e">
        <f>IF(S158="","",IF(BR158="","",S158-S158+INDEX(gDP!AH$6:AH$271,MATCH(totalExpenditure!$A158,gDP!$B$6:$B$271))))</f>
        <v>#N/A</v>
      </c>
      <c r="DR158" s="77" t="e">
        <f>IF(T158="","",IF(BS158="","",T158-T158+INDEX(gDP!AI$6:AI$271,MATCH(totalExpenditure!$A158,gDP!$B$6:$B$271))))</f>
        <v>#N/A</v>
      </c>
      <c r="DS158" s="77" t="e">
        <f>IF(U158="","",IF(BT158="","",U158-U158+INDEX(gDP!AJ$6:AJ$271,MATCH(totalExpenditure!$A158,gDP!$B$6:$B$271))))</f>
        <v>#N/A</v>
      </c>
      <c r="DT158" s="77" t="e">
        <f>IF(V158="","",IF(BU158="","",V158-V158+INDEX(gDP!AK$6:AK$271,MATCH(totalExpenditure!$A158,gDP!$B$6:$B$271))))</f>
        <v>#N/A</v>
      </c>
      <c r="DU158" s="77" t="e">
        <f>IF(W158="","",IF(BV158="","",W158-W158+INDEX(gDP!AL$6:AL$271,MATCH(totalExpenditure!$A158,gDP!$B$6:$B$271))))</f>
        <v>#N/A</v>
      </c>
      <c r="DV158" s="77" t="e">
        <f>IF(X158="","",IF(BW158="","",X158-X158+INDEX(gDP!AM$6:AM$271,MATCH(totalExpenditure!$A158,gDP!$B$6:$B$271))))</f>
        <v>#N/A</v>
      </c>
      <c r="DW158" s="77" t="e">
        <f>IF(Y158="","",IF(BX158="","",Y158-Y158+INDEX(gDP!AN$6:AN$271,MATCH(totalExpenditure!$A158,gDP!$B$6:$B$271))))</f>
        <v>#N/A</v>
      </c>
      <c r="DX158" s="77" t="e">
        <f>IF(Z158="","",IF(BY158="","",Z158-Z158+INDEX(gDP!AO$6:AO$271,MATCH(totalExpenditure!$A158,gDP!$B$6:$B$271))))</f>
        <v>#N/A</v>
      </c>
      <c r="DY158" s="77" t="e">
        <f>IF(AA158="","",IF(BZ158="","",AA158-AA158+INDEX(gDP!AP$6:AP$271,MATCH(totalExpenditure!$A158,gDP!$B$6:$B$271))))</f>
        <v>#N/A</v>
      </c>
      <c r="DZ158" s="77" t="e">
        <f>IF(AB158="","",IF(CA158="","",AB158-AB158+INDEX(gDP!AQ$6:AQ$271,MATCH(totalExpenditure!$A158,gDP!$B$6:$B$271))))</f>
        <v>#N/A</v>
      </c>
      <c r="EA158" s="77" t="e">
        <f>IF(AC158="","",IF(CB158="","",AC158-AC158+INDEX(gDP!AR$6:AR$271,MATCH(totalExpenditure!$A158,gDP!$B$6:$B$271))))</f>
        <v>#N/A</v>
      </c>
      <c r="EB158" s="77" t="e">
        <f>IF(AD158="","",IF(CC158="","",AD158-AD158+INDEX(gDP!AS$6:AS$271,MATCH(totalExpenditure!$A158,gDP!$B$6:$B$271))))</f>
        <v>#N/A</v>
      </c>
      <c r="EC158" s="77" t="e">
        <f>IF(AE158="","",IF(CD158="","",AE158-AE158+INDEX(gDP!AT$6:AT$271,MATCH(totalExpenditure!$A158,gDP!$B$6:$B$271))))</f>
        <v>#N/A</v>
      </c>
      <c r="ED158" s="77" t="e">
        <f>IF(AF158="","",IF(CE158="","",AF158-AF158+INDEX(gDP!AU$6:AU$271,MATCH(totalExpenditure!$A158,gDP!$B$6:$B$271))))</f>
        <v>#N/A</v>
      </c>
      <c r="EE158" s="77" t="e">
        <f>IF(AG158="","",IF(CF158="","",AG158-AG158+INDEX(gDP!AV$6:AV$271,MATCH(totalExpenditure!$A158,gDP!$B$6:$B$271))))</f>
        <v>#N/A</v>
      </c>
      <c r="EF158" s="77" t="e">
        <f>IF(AH158="","",IF(CG158="","",AH158-AH158+INDEX(gDP!AW$6:AW$271,MATCH(totalExpenditure!$A158,gDP!$B$6:$B$271))))</f>
        <v>#N/A</v>
      </c>
      <c r="EG158" s="77" t="e">
        <f>IF(AI158="","",IF(CH158="","",AI158-AI158+INDEX(gDP!AX$6:AX$271,MATCH(totalExpenditure!$A158,gDP!$B$6:$B$271))))</f>
        <v>#N/A</v>
      </c>
      <c r="EH158" s="77" t="e">
        <f>IF(AJ158="","",IF(CI158="","",AJ158-AJ158+INDEX(gDP!AY$6:AY$271,MATCH(totalExpenditure!$A158,gDP!$B$6:$B$271))))</f>
        <v>#N/A</v>
      </c>
      <c r="EI158" s="77" t="e">
        <f>IF(AK158="","",IF(CJ158="","",AK158-AK158+INDEX(gDP!AZ$6:AZ$271,MATCH(totalExpenditure!$A158,gDP!$B$6:$B$271))))</f>
        <v>#N/A</v>
      </c>
      <c r="EJ158" s="77" t="e">
        <f>IF(AL158="","",IF(CK158="","",AL158-AL158+INDEX(gDP!BA$6:BA$271,MATCH(totalExpenditure!$A158,gDP!$B$6:$B$271))))</f>
        <v>#N/A</v>
      </c>
      <c r="EK158" s="77" t="e">
        <f>IF(AM158="","",IF(CL158="","",AM158-AM158+INDEX(gDP!BB$6:BB$271,MATCH(totalExpenditure!$A158,gDP!$B$6:$B$271))))</f>
        <v>#N/A</v>
      </c>
      <c r="EL158" s="77" t="e">
        <f>IF(AN158="","",IF(CM158="","",AN158-AN158+INDEX(gDP!BC$6:BC$271,MATCH(totalExpenditure!$A158,gDP!$B$6:$B$271))))</f>
        <v>#N/A</v>
      </c>
      <c r="EM158" s="77" t="e">
        <f>IF(AO158="","",IF(CN158="","",AO158-AO158+INDEX(gDP!BD$6:BD$271,MATCH(totalExpenditure!$A158,gDP!$B$6:$B$271))))</f>
        <v>#N/A</v>
      </c>
      <c r="EN158" s="77" t="e">
        <f>IF(AP158="","",IF(CO158="","",AP158-AP158+INDEX(gDP!BE$6:BE$271,MATCH(totalExpenditure!$A158,gDP!$B$6:$B$271))))</f>
        <v>#N/A</v>
      </c>
      <c r="EO158" s="77" t="e">
        <f>IF(AQ158="","",IF(CP158="","",AQ158-AQ158+INDEX(gDP!BF$6:BF$271,MATCH(totalExpenditure!$A158,gDP!$B$6:$B$271))))</f>
        <v>#N/A</v>
      </c>
      <c r="EP158" s="77" t="e">
        <f>IF(AR158="","",IF(CQ158="","",AR158-AR158+INDEX(gDP!BG$6:BG$271,MATCH(totalExpenditure!$A158,gDP!$B$6:$B$271))))</f>
        <v>#N/A</v>
      </c>
      <c r="EQ158" s="77" t="e">
        <f>IF(AS158="","",IF(CR158="","",AS158-AS158+INDEX(gDP!BH$6:BH$271,MATCH(totalExpenditure!$A158,gDP!$B$6:$B$271))))</f>
        <v>#N/A</v>
      </c>
      <c r="ER158" s="77" t="e">
        <f>IF(AT158="","",IF(CS158="","",AT158-AT158+INDEX(gDP!BI$6:BI$271,MATCH(totalExpenditure!$A158,gDP!$B$6:$B$271))))</f>
        <v>#N/A</v>
      </c>
      <c r="ES158" s="77" t="e">
        <f>IF(AU158="","",IF(CT158="","",AU158-AU158+INDEX(gDP!BJ$6:BJ$271,MATCH(totalExpenditure!$A158,gDP!$B$6:$B$271))))</f>
        <v>#N/A</v>
      </c>
      <c r="ET158" s="77" t="e">
        <f>IF(AV158="","",IF(CU158="","",AV158-AV158+INDEX(gDP!BK$6:BK$271,MATCH(totalExpenditure!$A158,gDP!$B$6:$B$271))))</f>
        <v>#N/A</v>
      </c>
      <c r="EU158" s="77" t="e">
        <f>IF(AW158="","",IF(CV158="","",AW158-AW158+INDEX(gDP!BL$6:BL$271,MATCH(totalExpenditure!$A158,gDP!$B$6:$B$271))))</f>
        <v>#N/A</v>
      </c>
      <c r="EV158" s="77" t="e">
        <f>IF(AX158="","",IF(CW158="","",AX158-AX158+INDEX(gDP!BM$6:BM$271,MATCH(totalExpenditure!$A158,gDP!$B$6:$B$271))))</f>
        <v>#N/A</v>
      </c>
      <c r="EW158" s="77" t="e">
        <f>IF(AY158="","",IF(CX158="","",AY158-AY158+INDEX(gDP!BN$6:BN$271,MATCH(totalExpenditure!$A158,gDP!$B$6:$B$271))))</f>
        <v>#N/A</v>
      </c>
      <c r="EX158" s="77" t="e">
        <f>IF(AZ158="","",IF(CY158="","",AZ158-AZ158+INDEX(gDP!BO$6:BO$271,MATCH(totalExpenditure!$A158,gDP!$B$6:$B$271))))</f>
        <v>#N/A</v>
      </c>
    </row>
    <row r="159" spans="1:154" x14ac:dyDescent="0.35">
      <c r="A159" t="s">
        <v>527</v>
      </c>
      <c r="B159" s="77" t="str">
        <f>IF(INDEX([2]pivotTable!B$3:B$308,MATCH(totalExpenditure!$A159,[2]pivotTable!$A$3:$A$308,0))/100*INDEX(gDP!Q$6:Q$271,MATCH(totalExpenditure!$A159,gDP!$B$6:$B$271))=0,"",INDEX([2]pivotTable!B$3:B$308,MATCH(totalExpenditure!$A159,[2]pivotTable!$A$3:$A$308,0))/100*INDEX(gDP!Q$6:Q$271,MATCH(totalExpenditure!$A159,gDP!$B$6:$B$271)))</f>
        <v/>
      </c>
      <c r="C159" s="77" t="str">
        <f>IF(INDEX([2]pivotTable!C$3:C$308,MATCH(totalExpenditure!$A159,[2]pivotTable!$A$3:$A$308,0))/100*INDEX(gDP!R$6:R$271,MATCH(totalExpenditure!$A159,gDP!$B$6:$B$271))=0,"",INDEX([2]pivotTable!C$3:C$308,MATCH(totalExpenditure!$A159,[2]pivotTable!$A$3:$A$308,0))/100*INDEX(gDP!R$6:R$271,MATCH(totalExpenditure!$A159,gDP!$B$6:$B$271)))</f>
        <v/>
      </c>
      <c r="D159" s="77" t="str">
        <f>IF(INDEX([2]pivotTable!D$3:D$308,MATCH(totalExpenditure!$A159,[2]pivotTable!$A$3:$A$308,0))/100*INDEX(gDP!S$6:S$271,MATCH(totalExpenditure!$A159,gDP!$B$6:$B$271))=0,"",INDEX([2]pivotTable!D$3:D$308,MATCH(totalExpenditure!$A159,[2]pivotTable!$A$3:$A$308,0))/100*INDEX(gDP!S$6:S$271,MATCH(totalExpenditure!$A159,gDP!$B$6:$B$271)))</f>
        <v/>
      </c>
      <c r="E159" s="77" t="str">
        <f>IF(INDEX([2]pivotTable!E$3:E$308,MATCH(totalExpenditure!$A159,[2]pivotTable!$A$3:$A$308,0))/100*INDEX(gDP!T$6:T$271,MATCH(totalExpenditure!$A159,gDP!$B$6:$B$271))=0,"",INDEX([2]pivotTable!E$3:E$308,MATCH(totalExpenditure!$A159,[2]pivotTable!$A$3:$A$308,0))/100*INDEX(gDP!T$6:T$271,MATCH(totalExpenditure!$A159,gDP!$B$6:$B$271)))</f>
        <v/>
      </c>
      <c r="F159" s="77" t="str">
        <f>IF(INDEX([2]pivotTable!F$3:F$308,MATCH(totalExpenditure!$A159,[2]pivotTable!$A$3:$A$308,0))/100*INDEX(gDP!U$6:U$271,MATCH(totalExpenditure!$A159,gDP!$B$6:$B$271))=0,"",INDEX([2]pivotTable!F$3:F$308,MATCH(totalExpenditure!$A159,[2]pivotTable!$A$3:$A$308,0))/100*INDEX(gDP!U$6:U$271,MATCH(totalExpenditure!$A159,gDP!$B$6:$B$271)))</f>
        <v/>
      </c>
      <c r="G159" s="77" t="str">
        <f>IF(INDEX([2]pivotTable!G$3:G$308,MATCH(totalExpenditure!$A159,[2]pivotTable!$A$3:$A$308,0))/100*INDEX(gDP!V$6:V$271,MATCH(totalExpenditure!$A159,gDP!$B$6:$B$271))=0,"",INDEX([2]pivotTable!G$3:G$308,MATCH(totalExpenditure!$A159,[2]pivotTable!$A$3:$A$308,0))/100*INDEX(gDP!V$6:V$271,MATCH(totalExpenditure!$A159,gDP!$B$6:$B$271)))</f>
        <v/>
      </c>
      <c r="H159" s="77" t="str">
        <f>IF(INDEX([2]pivotTable!H$3:H$308,MATCH(totalExpenditure!$A159,[2]pivotTable!$A$3:$A$308,0))/100*INDEX(gDP!W$6:W$271,MATCH(totalExpenditure!$A159,gDP!$B$6:$B$271))=0,"",INDEX([2]pivotTable!H$3:H$308,MATCH(totalExpenditure!$A159,[2]pivotTable!$A$3:$A$308,0))/100*INDEX(gDP!W$6:W$271,MATCH(totalExpenditure!$A159,gDP!$B$6:$B$271)))</f>
        <v/>
      </c>
      <c r="I159" s="77" t="str">
        <f>IF(INDEX([2]pivotTable!I$3:I$308,MATCH(totalExpenditure!$A159,[2]pivotTable!$A$3:$A$308,0))/100*INDEX(gDP!X$6:X$271,MATCH(totalExpenditure!$A159,gDP!$B$6:$B$271))=0,"",INDEX([2]pivotTable!I$3:I$308,MATCH(totalExpenditure!$A159,[2]pivotTable!$A$3:$A$308,0))/100*INDEX(gDP!X$6:X$271,MATCH(totalExpenditure!$A159,gDP!$B$6:$B$271)))</f>
        <v/>
      </c>
      <c r="J159" s="77" t="str">
        <f>IF(INDEX([2]pivotTable!J$3:J$308,MATCH(totalExpenditure!$A159,[2]pivotTable!$A$3:$A$308,0))/100*INDEX(gDP!Y$6:Y$271,MATCH(totalExpenditure!$A159,gDP!$B$6:$B$271))=0,"",INDEX([2]pivotTable!J$3:J$308,MATCH(totalExpenditure!$A159,[2]pivotTable!$A$3:$A$308,0))/100*INDEX(gDP!Y$6:Y$271,MATCH(totalExpenditure!$A159,gDP!$B$6:$B$271)))</f>
        <v/>
      </c>
      <c r="K159" s="77" t="str">
        <f>IF(INDEX([2]pivotTable!K$3:K$308,MATCH(totalExpenditure!$A159,[2]pivotTable!$A$3:$A$308,0))/100*INDEX(gDP!Z$6:Z$271,MATCH(totalExpenditure!$A159,gDP!$B$6:$B$271))=0,"",INDEX([2]pivotTable!K$3:K$308,MATCH(totalExpenditure!$A159,[2]pivotTable!$A$3:$A$308,0))/100*INDEX(gDP!Z$6:Z$271,MATCH(totalExpenditure!$A159,gDP!$B$6:$B$271)))</f>
        <v/>
      </c>
      <c r="L159" s="77" t="str">
        <f>IF(INDEX([2]pivotTable!L$3:L$308,MATCH(totalExpenditure!$A159,[2]pivotTable!$A$3:$A$308,0))/100*INDEX(gDP!AA$6:AA$271,MATCH(totalExpenditure!$A159,gDP!$B$6:$B$271))=0,"",INDEX([2]pivotTable!L$3:L$308,MATCH(totalExpenditure!$A159,[2]pivotTable!$A$3:$A$308,0))/100*INDEX(gDP!AA$6:AA$271,MATCH(totalExpenditure!$A159,gDP!$B$6:$B$271)))</f>
        <v/>
      </c>
      <c r="M159" s="77" t="str">
        <f>IF(INDEX([2]pivotTable!M$3:M$308,MATCH(totalExpenditure!$A159,[2]pivotTable!$A$3:$A$308,0))/100*INDEX(gDP!AB$6:AB$271,MATCH(totalExpenditure!$A159,gDP!$B$6:$B$271))=0,"",INDEX([2]pivotTable!M$3:M$308,MATCH(totalExpenditure!$A159,[2]pivotTable!$A$3:$A$308,0))/100*INDEX(gDP!AB$6:AB$271,MATCH(totalExpenditure!$A159,gDP!$B$6:$B$271)))</f>
        <v/>
      </c>
      <c r="N159" s="77" t="str">
        <f>IF(INDEX([2]pivotTable!N$3:N$308,MATCH(totalExpenditure!$A159,[2]pivotTable!$A$3:$A$308,0))/100*INDEX(gDP!AC$6:AC$271,MATCH(totalExpenditure!$A159,gDP!$B$6:$B$271))=0,"",INDEX([2]pivotTable!N$3:N$308,MATCH(totalExpenditure!$A159,[2]pivotTable!$A$3:$A$308,0))/100*INDEX(gDP!AC$6:AC$271,MATCH(totalExpenditure!$A159,gDP!$B$6:$B$271)))</f>
        <v/>
      </c>
      <c r="O159" s="77" t="str">
        <f>IF(INDEX([2]pivotTable!O$3:O$308,MATCH(totalExpenditure!$A159,[2]pivotTable!$A$3:$A$308,0))/100*INDEX(gDP!AD$6:AD$271,MATCH(totalExpenditure!$A159,gDP!$B$6:$B$271))=0,"",INDEX([2]pivotTable!O$3:O$308,MATCH(totalExpenditure!$A159,[2]pivotTable!$A$3:$A$308,0))/100*INDEX(gDP!AD$6:AD$271,MATCH(totalExpenditure!$A159,gDP!$B$6:$B$271)))</f>
        <v/>
      </c>
      <c r="P159" s="77" t="str">
        <f>IF(INDEX([2]pivotTable!P$3:P$308,MATCH(totalExpenditure!$A159,[2]pivotTable!$A$3:$A$308,0))/100*INDEX(gDP!AE$6:AE$271,MATCH(totalExpenditure!$A159,gDP!$B$6:$B$271))=0,"",INDEX([2]pivotTable!P$3:P$308,MATCH(totalExpenditure!$A159,[2]pivotTable!$A$3:$A$308,0))/100*INDEX(gDP!AE$6:AE$271,MATCH(totalExpenditure!$A159,gDP!$B$6:$B$271)))</f>
        <v/>
      </c>
      <c r="Q159" s="77" t="str">
        <f>IF(INDEX([2]pivotTable!Q$3:Q$308,MATCH(totalExpenditure!$A159,[2]pivotTable!$A$3:$A$308,0))/100*INDEX(gDP!AF$6:AF$271,MATCH(totalExpenditure!$A159,gDP!$B$6:$B$271))=0,"",INDEX([2]pivotTable!Q$3:Q$308,MATCH(totalExpenditure!$A159,[2]pivotTable!$A$3:$A$308,0))/100*INDEX(gDP!AF$6:AF$271,MATCH(totalExpenditure!$A159,gDP!$B$6:$B$271)))</f>
        <v/>
      </c>
      <c r="R159" s="77" t="str">
        <f>IF(INDEX([2]pivotTable!R$3:R$308,MATCH(totalExpenditure!$A159,[2]pivotTable!$A$3:$A$308,0))/100*INDEX(gDP!AG$6:AG$271,MATCH(totalExpenditure!$A159,gDP!$B$6:$B$271))=0,"",INDEX([2]pivotTable!R$3:R$308,MATCH(totalExpenditure!$A159,[2]pivotTable!$A$3:$A$308,0))/100*INDEX(gDP!AG$6:AG$271,MATCH(totalExpenditure!$A159,gDP!$B$6:$B$271)))</f>
        <v/>
      </c>
      <c r="S159" s="77" t="str">
        <f>IF(INDEX([2]pivotTable!S$3:S$308,MATCH(totalExpenditure!$A159,[2]pivotTable!$A$3:$A$308,0))/100*INDEX(gDP!AH$6:AH$271,MATCH(totalExpenditure!$A159,gDP!$B$6:$B$271))=0,"",INDEX([2]pivotTable!S$3:S$308,MATCH(totalExpenditure!$A159,[2]pivotTable!$A$3:$A$308,0))/100*INDEX(gDP!AH$6:AH$271,MATCH(totalExpenditure!$A159,gDP!$B$6:$B$271)))</f>
        <v/>
      </c>
      <c r="T159" s="77">
        <f>IF(INDEX([2]pivotTable!T$3:T$308,MATCH(totalExpenditure!$A159,[2]pivotTable!$A$3:$A$308,0))/100*INDEX(gDP!AI$6:AI$271,MATCH(totalExpenditure!$A159,gDP!$B$6:$B$271))=0,"",INDEX([2]pivotTable!T$3:T$308,MATCH(totalExpenditure!$A159,[2]pivotTable!$A$3:$A$308,0))/100*INDEX(gDP!AI$6:AI$271,MATCH(totalExpenditure!$A159,gDP!$B$6:$B$271)))</f>
        <v>2246781610.9584069</v>
      </c>
      <c r="U159" s="77">
        <f>IF(INDEX([2]pivotTable!U$3:U$308,MATCH(totalExpenditure!$A159,[2]pivotTable!$A$3:$A$308,0))/100*INDEX(gDP!AJ$6:AJ$271,MATCH(totalExpenditure!$A159,gDP!$B$6:$B$271))=0,"",INDEX([2]pivotTable!U$3:U$308,MATCH(totalExpenditure!$A159,[2]pivotTable!$A$3:$A$308,0))/100*INDEX(gDP!AJ$6:AJ$271,MATCH(totalExpenditure!$A159,gDP!$B$6:$B$271)))</f>
        <v>4227385357.9675579</v>
      </c>
      <c r="V159" s="77">
        <f>IF(INDEX([2]pivotTable!V$3:V$308,MATCH(totalExpenditure!$A159,[2]pivotTable!$A$3:$A$308,0))/100*INDEX(gDP!AK$6:AK$271,MATCH(totalExpenditure!$A159,gDP!$B$6:$B$271))=0,"",INDEX([2]pivotTable!V$3:V$308,MATCH(totalExpenditure!$A159,[2]pivotTable!$A$3:$A$308,0))/100*INDEX(gDP!AK$6:AK$271,MATCH(totalExpenditure!$A159,gDP!$B$6:$B$271)))</f>
        <v>5229472794.1017694</v>
      </c>
      <c r="W159" s="77">
        <f>IF(INDEX([2]pivotTable!W$3:W$308,MATCH(totalExpenditure!$A159,[2]pivotTable!$A$3:$A$308,0))/100*INDEX(gDP!AL$6:AL$271,MATCH(totalExpenditure!$A159,gDP!$B$6:$B$271))=0,"",INDEX([2]pivotTable!W$3:W$308,MATCH(totalExpenditure!$A159,[2]pivotTable!$A$3:$A$308,0))/100*INDEX(gDP!AL$6:AL$271,MATCH(totalExpenditure!$A159,gDP!$B$6:$B$271)))</f>
        <v>7316218542.9723835</v>
      </c>
      <c r="X159" s="77">
        <f>IF(INDEX([2]pivotTable!X$3:X$308,MATCH(totalExpenditure!$A159,[2]pivotTable!$A$3:$A$308,0))/100*INDEX(gDP!AM$6:AM$271,MATCH(totalExpenditure!$A159,gDP!$B$6:$B$271))=0,"",INDEX([2]pivotTable!X$3:X$308,MATCH(totalExpenditure!$A159,[2]pivotTable!$A$3:$A$308,0))/100*INDEX(gDP!AM$6:AM$271,MATCH(totalExpenditure!$A159,gDP!$B$6:$B$271)))</f>
        <v>8968615615.9919891</v>
      </c>
      <c r="Y159" s="77">
        <f>IF(INDEX([2]pivotTable!Y$3:Y$308,MATCH(totalExpenditure!$A159,[2]pivotTable!$A$3:$A$308,0))/100*INDEX(gDP!AN$6:AN$271,MATCH(totalExpenditure!$A159,gDP!$B$6:$B$271))=0,"",INDEX([2]pivotTable!Y$3:Y$308,MATCH(totalExpenditure!$A159,[2]pivotTable!$A$3:$A$308,0))/100*INDEX(gDP!AN$6:AN$271,MATCH(totalExpenditure!$A159,gDP!$B$6:$B$271)))</f>
        <v>5702362048.0027351</v>
      </c>
      <c r="Z159" s="77">
        <f>IF(INDEX([2]pivotTable!Z$3:Z$308,MATCH(totalExpenditure!$A159,[2]pivotTable!$A$3:$A$308,0))/100*INDEX(gDP!AO$6:AO$271,MATCH(totalExpenditure!$A159,gDP!$B$6:$B$271))=0,"",INDEX([2]pivotTable!Z$3:Z$308,MATCH(totalExpenditure!$A159,[2]pivotTable!$A$3:$A$308,0))/100*INDEX(gDP!AO$6:AO$271,MATCH(totalExpenditure!$A159,gDP!$B$6:$B$271)))</f>
        <v>5834132257.8297787</v>
      </c>
      <c r="AA159" s="77">
        <f>IF(INDEX([2]pivotTable!AA$3:AA$308,MATCH(totalExpenditure!$A159,[2]pivotTable!$A$3:$A$308,0))/100*INDEX(gDP!AP$6:AP$271,MATCH(totalExpenditure!$A159,gDP!$B$6:$B$271))=0,"",INDEX([2]pivotTable!AA$3:AA$308,MATCH(totalExpenditure!$A159,[2]pivotTable!$A$3:$A$308,0))/100*INDEX(gDP!AP$6:AP$271,MATCH(totalExpenditure!$A159,gDP!$B$6:$B$271)))</f>
        <v>7223603520.4067478</v>
      </c>
      <c r="AB159" s="77">
        <f>IF(INDEX([2]pivotTable!AB$3:AB$308,MATCH(totalExpenditure!$A159,[2]pivotTable!$A$3:$A$308,0))/100*INDEX(gDP!AQ$6:AQ$271,MATCH(totalExpenditure!$A159,gDP!$B$6:$B$271))=0,"",INDEX([2]pivotTable!AB$3:AB$308,MATCH(totalExpenditure!$A159,[2]pivotTable!$A$3:$A$308,0))/100*INDEX(gDP!AQ$6:AQ$271,MATCH(totalExpenditure!$A159,gDP!$B$6:$B$271)))</f>
        <v>6856771562.3570929</v>
      </c>
      <c r="AC159" s="77">
        <f>IF(INDEX([2]pivotTable!AC$3:AC$308,MATCH(totalExpenditure!$A159,[2]pivotTable!$A$3:$A$308,0))/100*INDEX(gDP!AR$6:AR$271,MATCH(totalExpenditure!$A159,gDP!$B$6:$B$271))=0,"",INDEX([2]pivotTable!AC$3:AC$308,MATCH(totalExpenditure!$A159,[2]pivotTable!$A$3:$A$308,0))/100*INDEX(gDP!AR$6:AR$271,MATCH(totalExpenditure!$A159,gDP!$B$6:$B$271)))</f>
        <v>7764367124.339385</v>
      </c>
      <c r="AD159" s="77">
        <f>IF(INDEX([2]pivotTable!AD$3:AD$308,MATCH(totalExpenditure!$A159,[2]pivotTable!$A$3:$A$308,0))/100*INDEX(gDP!AS$6:AS$271,MATCH(totalExpenditure!$A159,gDP!$B$6:$B$271))=0,"",INDEX([2]pivotTable!AD$3:AD$308,MATCH(totalExpenditure!$A159,[2]pivotTable!$A$3:$A$308,0))/100*INDEX(gDP!AS$6:AS$271,MATCH(totalExpenditure!$A159,gDP!$B$6:$B$271)))</f>
        <v>8904735955.7204418</v>
      </c>
      <c r="AE159" s="77" t="str">
        <f>IF(INDEX([2]pivotTable!AE$3:AE$308,MATCH(totalExpenditure!$A159,[2]pivotTable!$A$3:$A$308,0))/100*INDEX(gDP!AT$6:AT$271,MATCH(totalExpenditure!$A159,gDP!$B$6:$B$271))=0,"",INDEX([2]pivotTable!AE$3:AE$308,MATCH(totalExpenditure!$A159,[2]pivotTable!$A$3:$A$308,0))/100*INDEX(gDP!AT$6:AT$271,MATCH(totalExpenditure!$A159,gDP!$B$6:$B$271)))</f>
        <v/>
      </c>
      <c r="AF159" s="77" t="str">
        <f>IF(INDEX([2]pivotTable!AF$3:AF$308,MATCH(totalExpenditure!$A159,[2]pivotTable!$A$3:$A$308,0))/100*INDEX(gDP!AU$6:AU$271,MATCH(totalExpenditure!$A159,gDP!$B$6:$B$271))=0,"",INDEX([2]pivotTable!AF$3:AF$308,MATCH(totalExpenditure!$A159,[2]pivotTable!$A$3:$A$308,0))/100*INDEX(gDP!AU$6:AU$271,MATCH(totalExpenditure!$A159,gDP!$B$6:$B$271)))</f>
        <v/>
      </c>
      <c r="AG159" s="77" t="str">
        <f>IF(INDEX([2]pivotTable!AG$3:AG$308,MATCH(totalExpenditure!$A159,[2]pivotTable!$A$3:$A$308,0))/100*INDEX(gDP!AV$6:AV$271,MATCH(totalExpenditure!$A159,gDP!$B$6:$B$271))=0,"",INDEX([2]pivotTable!AG$3:AG$308,MATCH(totalExpenditure!$A159,[2]pivotTable!$A$3:$A$308,0))/100*INDEX(gDP!AV$6:AV$271,MATCH(totalExpenditure!$A159,gDP!$B$6:$B$271)))</f>
        <v/>
      </c>
      <c r="AH159" s="77" t="str">
        <f>IF(INDEX([2]pivotTable!AH$3:AH$308,MATCH(totalExpenditure!$A159,[2]pivotTable!$A$3:$A$308,0))/100*INDEX(gDP!AW$6:AW$271,MATCH(totalExpenditure!$A159,gDP!$B$6:$B$271))=0,"",INDEX([2]pivotTable!AH$3:AH$308,MATCH(totalExpenditure!$A159,[2]pivotTable!$A$3:$A$308,0))/100*INDEX(gDP!AW$6:AW$271,MATCH(totalExpenditure!$A159,gDP!$B$6:$B$271)))</f>
        <v/>
      </c>
      <c r="AI159" s="77" t="str">
        <f>IF(INDEX([2]pivotTable!AI$3:AI$308,MATCH(totalExpenditure!$A159,[2]pivotTable!$A$3:$A$308,0))/100*INDEX(gDP!AX$6:AX$271,MATCH(totalExpenditure!$A159,gDP!$B$6:$B$271))=0,"",INDEX([2]pivotTable!AI$3:AI$308,MATCH(totalExpenditure!$A159,[2]pivotTable!$A$3:$A$308,0))/100*INDEX(gDP!AX$6:AX$271,MATCH(totalExpenditure!$A159,gDP!$B$6:$B$271)))</f>
        <v/>
      </c>
      <c r="AJ159" s="77" t="str">
        <f>IF(INDEX([2]pivotTable!AJ$3:AJ$308,MATCH(totalExpenditure!$A159,[2]pivotTable!$A$3:$A$308,0))/100*INDEX(gDP!AY$6:AY$271,MATCH(totalExpenditure!$A159,gDP!$B$6:$B$271))=0,"",INDEX([2]pivotTable!AJ$3:AJ$308,MATCH(totalExpenditure!$A159,[2]pivotTable!$A$3:$A$308,0))/100*INDEX(gDP!AY$6:AY$271,MATCH(totalExpenditure!$A159,gDP!$B$6:$B$271)))</f>
        <v/>
      </c>
      <c r="AK159" s="77" t="str">
        <f>IF(INDEX([2]pivotTable!AK$3:AK$308,MATCH(totalExpenditure!$A159,[2]pivotTable!$A$3:$A$308,0))/100*INDEX(gDP!AZ$6:AZ$271,MATCH(totalExpenditure!$A159,gDP!$B$6:$B$271))=0,"",INDEX([2]pivotTable!AK$3:AK$308,MATCH(totalExpenditure!$A159,[2]pivotTable!$A$3:$A$308,0))/100*INDEX(gDP!AZ$6:AZ$271,MATCH(totalExpenditure!$A159,gDP!$B$6:$B$271)))</f>
        <v/>
      </c>
      <c r="AL159" s="77" t="str">
        <f>IF(INDEX([2]pivotTable!AL$3:AL$308,MATCH(totalExpenditure!$A159,[2]pivotTable!$A$3:$A$308,0))/100*INDEX(gDP!BA$6:BA$271,MATCH(totalExpenditure!$A159,gDP!$B$6:$B$271))=0,"",INDEX([2]pivotTable!AL$3:AL$308,MATCH(totalExpenditure!$A159,[2]pivotTable!$A$3:$A$308,0))/100*INDEX(gDP!BA$6:BA$271,MATCH(totalExpenditure!$A159,gDP!$B$6:$B$271)))</f>
        <v/>
      </c>
      <c r="AM159" s="77" t="str">
        <f>IF(INDEX([2]pivotTable!AM$3:AM$308,MATCH(totalExpenditure!$A159,[2]pivotTable!$A$3:$A$308,0))/100*INDEX(gDP!BB$6:BB$271,MATCH(totalExpenditure!$A159,gDP!$B$6:$B$271))=0,"",INDEX([2]pivotTable!AM$3:AM$308,MATCH(totalExpenditure!$A159,[2]pivotTable!$A$3:$A$308,0))/100*INDEX(gDP!BB$6:BB$271,MATCH(totalExpenditure!$A159,gDP!$B$6:$B$271)))</f>
        <v/>
      </c>
      <c r="AN159" s="77" t="str">
        <f>IF(INDEX([2]pivotTable!AN$3:AN$308,MATCH(totalExpenditure!$A159,[2]pivotTable!$A$3:$A$308,0))/100*INDEX(gDP!BC$6:BC$271,MATCH(totalExpenditure!$A159,gDP!$B$6:$B$271))=0,"",INDEX([2]pivotTable!AN$3:AN$308,MATCH(totalExpenditure!$A159,[2]pivotTable!$A$3:$A$308,0))/100*INDEX(gDP!BC$6:BC$271,MATCH(totalExpenditure!$A159,gDP!$B$6:$B$271)))</f>
        <v/>
      </c>
      <c r="AO159" s="77" t="str">
        <f>IF(INDEX([2]pivotTable!AO$3:AO$308,MATCH(totalExpenditure!$A159,[2]pivotTable!$A$3:$A$308,0))/100*INDEX(gDP!BD$6:BD$271,MATCH(totalExpenditure!$A159,gDP!$B$6:$B$271))=0,"",INDEX([2]pivotTable!AO$3:AO$308,MATCH(totalExpenditure!$A159,[2]pivotTable!$A$3:$A$308,0))/100*INDEX(gDP!BD$6:BD$271,MATCH(totalExpenditure!$A159,gDP!$B$6:$B$271)))</f>
        <v/>
      </c>
      <c r="AP159" s="77" t="str">
        <f>IF(INDEX([2]pivotTable!AP$3:AP$308,MATCH(totalExpenditure!$A159,[2]pivotTable!$A$3:$A$308,0))/100*INDEX(gDP!BE$6:BE$271,MATCH(totalExpenditure!$A159,gDP!$B$6:$B$271))=0,"",INDEX([2]pivotTable!AP$3:AP$308,MATCH(totalExpenditure!$A159,[2]pivotTable!$A$3:$A$308,0))/100*INDEX(gDP!BE$6:BE$271,MATCH(totalExpenditure!$A159,gDP!$B$6:$B$271)))</f>
        <v/>
      </c>
      <c r="AQ159" s="77" t="str">
        <f>IF(INDEX([2]pivotTable!AQ$3:AQ$308,MATCH(totalExpenditure!$A159,[2]pivotTable!$A$3:$A$308,0))/100*INDEX(gDP!BF$6:BF$271,MATCH(totalExpenditure!$A159,gDP!$B$6:$B$271))=0,"",INDEX([2]pivotTable!AQ$3:AQ$308,MATCH(totalExpenditure!$A159,[2]pivotTable!$A$3:$A$308,0))/100*INDEX(gDP!BF$6:BF$271,MATCH(totalExpenditure!$A159,gDP!$B$6:$B$271)))</f>
        <v/>
      </c>
      <c r="AR159" s="77" t="str">
        <f>IF(INDEX([2]pivotTable!AR$3:AR$308,MATCH(totalExpenditure!$A159,[2]pivotTable!$A$3:$A$308,0))/100*INDEX(gDP!BG$6:BG$271,MATCH(totalExpenditure!$A159,gDP!$B$6:$B$271))=0,"",INDEX([2]pivotTable!AR$3:AR$308,MATCH(totalExpenditure!$A159,[2]pivotTable!$A$3:$A$308,0))/100*INDEX(gDP!BG$6:BG$271,MATCH(totalExpenditure!$A159,gDP!$B$6:$B$271)))</f>
        <v/>
      </c>
      <c r="AS159" s="77" t="str">
        <f>IF(INDEX([2]pivotTable!AS$3:AS$308,MATCH(totalExpenditure!$A159,[2]pivotTable!$A$3:$A$308,0))/100*INDEX(gDP!BH$6:BH$271,MATCH(totalExpenditure!$A159,gDP!$B$6:$B$271))=0,"",INDEX([2]pivotTable!AS$3:AS$308,MATCH(totalExpenditure!$A159,[2]pivotTable!$A$3:$A$308,0))/100*INDEX(gDP!BH$6:BH$271,MATCH(totalExpenditure!$A159,gDP!$B$6:$B$271)))</f>
        <v/>
      </c>
      <c r="AT159" s="77" t="str">
        <f>IF(INDEX([2]pivotTable!AT$3:AT$308,MATCH(totalExpenditure!$A159,[2]pivotTable!$A$3:$A$308,0))/100*INDEX(gDP!BI$6:BI$271,MATCH(totalExpenditure!$A159,gDP!$B$6:$B$271))=0,"",INDEX([2]pivotTable!AT$3:AT$308,MATCH(totalExpenditure!$A159,[2]pivotTable!$A$3:$A$308,0))/100*INDEX(gDP!BI$6:BI$271,MATCH(totalExpenditure!$A159,gDP!$B$6:$B$271)))</f>
        <v/>
      </c>
      <c r="AU159" s="77" t="str">
        <f>IF(INDEX([2]pivotTable!AU$3:AU$308,MATCH(totalExpenditure!$A159,[2]pivotTable!$A$3:$A$308,0))/100*INDEX(gDP!BJ$6:BJ$271,MATCH(totalExpenditure!$A159,gDP!$B$6:$B$271))=0,"",INDEX([2]pivotTable!AU$3:AU$308,MATCH(totalExpenditure!$A159,[2]pivotTable!$A$3:$A$308,0))/100*INDEX(gDP!BJ$6:BJ$271,MATCH(totalExpenditure!$A159,gDP!$B$6:$B$271)))</f>
        <v/>
      </c>
      <c r="AV159" s="77" t="str">
        <f>IF(INDEX([2]pivotTable!AV$3:AV$308,MATCH(totalExpenditure!$A159,[2]pivotTable!$A$3:$A$308,0))/100*INDEX(gDP!BK$6:BK$271,MATCH(totalExpenditure!$A159,gDP!$B$6:$B$271))=0,"",INDEX([2]pivotTable!AV$3:AV$308,MATCH(totalExpenditure!$A159,[2]pivotTable!$A$3:$A$308,0))/100*INDEX(gDP!BK$6:BK$271,MATCH(totalExpenditure!$A159,gDP!$B$6:$B$271)))</f>
        <v/>
      </c>
      <c r="AW159" s="77" t="str">
        <f>IF(INDEX([2]pivotTable!AW$3:AW$308,MATCH(totalExpenditure!$A159,[2]pivotTable!$A$3:$A$308,0))/100*INDEX(gDP!BL$6:BL$271,MATCH(totalExpenditure!$A159,gDP!$B$6:$B$271))=0,"",INDEX([2]pivotTable!AW$3:AW$308,MATCH(totalExpenditure!$A159,[2]pivotTable!$A$3:$A$308,0))/100*INDEX(gDP!BL$6:BL$271,MATCH(totalExpenditure!$A159,gDP!$B$6:$B$271)))</f>
        <v/>
      </c>
      <c r="AX159" s="77" t="str">
        <f>IF(INDEX([2]pivotTable!AX$3:AX$308,MATCH(totalExpenditure!$A159,[2]pivotTable!$A$3:$A$308,0))/100*INDEX(gDP!BM$6:BM$271,MATCH(totalExpenditure!$A159,gDP!$B$6:$B$271))=0,"",INDEX([2]pivotTable!AX$3:AX$308,MATCH(totalExpenditure!$A159,[2]pivotTable!$A$3:$A$308,0))/100*INDEX(gDP!BM$6:BM$271,MATCH(totalExpenditure!$A159,gDP!$B$6:$B$271)))</f>
        <v/>
      </c>
      <c r="AY159" s="77" t="str">
        <f>IF(INDEX([2]pivotTable!AY$3:AY$308,MATCH(totalExpenditure!$A159,[2]pivotTable!$A$3:$A$308,0))/100*INDEX(gDP!BN$6:BN$271,MATCH(totalExpenditure!$A159,gDP!$B$6:$B$271))=0,"",INDEX([2]pivotTable!AY$3:AY$308,MATCH(totalExpenditure!$A159,[2]pivotTable!$A$3:$A$308,0))/100*INDEX(gDP!BN$6:BN$271,MATCH(totalExpenditure!$A159,gDP!$B$6:$B$271)))</f>
        <v/>
      </c>
      <c r="AZ159" s="77" t="str">
        <f>IF(INDEX([2]pivotTable!AZ$3:AZ$308,MATCH(totalExpenditure!$A159,[2]pivotTable!$A$3:$A$308,0))/100*INDEX(gDP!BO$6:BO$271,MATCH(totalExpenditure!$A159,gDP!$B$6:$B$271))=0,"",INDEX([2]pivotTable!AZ$3:AZ$308,MATCH(totalExpenditure!$A159,[2]pivotTable!$A$3:$A$308,0))/100*INDEX(gDP!BO$6:BO$271,MATCH(totalExpenditure!$A159,gDP!$B$6:$B$271)))</f>
        <v/>
      </c>
      <c r="BA159" s="77" t="str">
        <f>IF(INDEX([2]pivotTable!B$310:B$615,MATCH(totalExpenditure!$A159,[2]pivotTable!$A$310:$A$615,0))/100*INDEX(gDP!Q$6:Q$271,MATCH(totalExpenditure!$A159,gDP!$B$6:$B$271))=0,"",INDEX([2]pivotTable!B$310:B$615,MATCH(totalExpenditure!$A159,[2]pivotTable!$A$310:$A$615,0))/100*INDEX(gDP!Q$6:Q$271,MATCH(totalExpenditure!$A159,gDP!$B$6:$B$271)))</f>
        <v/>
      </c>
      <c r="BB159" s="77" t="str">
        <f>IF(INDEX([2]pivotTable!C$310:C$615,MATCH(totalExpenditure!$A159,[2]pivotTable!$A$310:$A$615,0))/100*INDEX(gDP!R$6:R$271,MATCH(totalExpenditure!$A159,gDP!$B$6:$B$271))=0,"",INDEX([2]pivotTable!C$310:C$615,MATCH(totalExpenditure!$A159,[2]pivotTable!$A$310:$A$615,0))/100*INDEX(gDP!R$6:R$271,MATCH(totalExpenditure!$A159,gDP!$B$6:$B$271)))</f>
        <v/>
      </c>
      <c r="BC159" s="77" t="str">
        <f>IF(INDEX([2]pivotTable!D$310:D$615,MATCH(totalExpenditure!$A159,[2]pivotTable!$A$310:$A$615,0))/100*INDEX(gDP!S$6:S$271,MATCH(totalExpenditure!$A159,gDP!$B$6:$B$271))=0,"",INDEX([2]pivotTable!D$310:D$615,MATCH(totalExpenditure!$A159,[2]pivotTable!$A$310:$A$615,0))/100*INDEX(gDP!S$6:S$271,MATCH(totalExpenditure!$A159,gDP!$B$6:$B$271)))</f>
        <v/>
      </c>
      <c r="BD159" s="77" t="str">
        <f>IF(INDEX([2]pivotTable!E$310:E$615,MATCH(totalExpenditure!$A159,[2]pivotTable!$A$310:$A$615,0))/100*INDEX(gDP!T$6:T$271,MATCH(totalExpenditure!$A159,gDP!$B$6:$B$271))=0,"",INDEX([2]pivotTable!E$310:E$615,MATCH(totalExpenditure!$A159,[2]pivotTable!$A$310:$A$615,0))/100*INDEX(gDP!T$6:T$271,MATCH(totalExpenditure!$A159,gDP!$B$6:$B$271)))</f>
        <v/>
      </c>
      <c r="BE159" s="77" t="str">
        <f>IF(INDEX([2]pivotTable!F$310:F$615,MATCH(totalExpenditure!$A159,[2]pivotTable!$A$310:$A$615,0))/100*INDEX(gDP!U$6:U$271,MATCH(totalExpenditure!$A159,gDP!$B$6:$B$271))=0,"",INDEX([2]pivotTable!F$310:F$615,MATCH(totalExpenditure!$A159,[2]pivotTable!$A$310:$A$615,0))/100*INDEX(gDP!U$6:U$271,MATCH(totalExpenditure!$A159,gDP!$B$6:$B$271)))</f>
        <v/>
      </c>
      <c r="BF159" s="77" t="str">
        <f>IF(INDEX([2]pivotTable!G$310:G$615,MATCH(totalExpenditure!$A159,[2]pivotTable!$A$310:$A$615,0))/100*INDEX(gDP!V$6:V$271,MATCH(totalExpenditure!$A159,gDP!$B$6:$B$271))=0,"",INDEX([2]pivotTable!G$310:G$615,MATCH(totalExpenditure!$A159,[2]pivotTable!$A$310:$A$615,0))/100*INDEX(gDP!V$6:V$271,MATCH(totalExpenditure!$A159,gDP!$B$6:$B$271)))</f>
        <v/>
      </c>
      <c r="BG159" s="77" t="str">
        <f>IF(INDEX([2]pivotTable!H$310:H$615,MATCH(totalExpenditure!$A159,[2]pivotTable!$A$310:$A$615,0))/100*INDEX(gDP!W$6:W$271,MATCH(totalExpenditure!$A159,gDP!$B$6:$B$271))=0,"",INDEX([2]pivotTable!H$310:H$615,MATCH(totalExpenditure!$A159,[2]pivotTable!$A$310:$A$615,0))/100*INDEX(gDP!W$6:W$271,MATCH(totalExpenditure!$A159,gDP!$B$6:$B$271)))</f>
        <v/>
      </c>
      <c r="BH159" s="77" t="str">
        <f>IF(INDEX([2]pivotTable!I$310:I$615,MATCH(totalExpenditure!$A159,[2]pivotTable!$A$310:$A$615,0))/100*INDEX(gDP!X$6:X$271,MATCH(totalExpenditure!$A159,gDP!$B$6:$B$271))=0,"",INDEX([2]pivotTable!I$310:I$615,MATCH(totalExpenditure!$A159,[2]pivotTable!$A$310:$A$615,0))/100*INDEX(gDP!X$6:X$271,MATCH(totalExpenditure!$A159,gDP!$B$6:$B$271)))</f>
        <v/>
      </c>
      <c r="BI159" s="77" t="str">
        <f>IF(INDEX([2]pivotTable!J$310:J$615,MATCH(totalExpenditure!$A159,[2]pivotTable!$A$310:$A$615,0))/100*INDEX(gDP!Y$6:Y$271,MATCH(totalExpenditure!$A159,gDP!$B$6:$B$271))=0,"",INDEX([2]pivotTable!J$310:J$615,MATCH(totalExpenditure!$A159,[2]pivotTable!$A$310:$A$615,0))/100*INDEX(gDP!Y$6:Y$271,MATCH(totalExpenditure!$A159,gDP!$B$6:$B$271)))</f>
        <v/>
      </c>
      <c r="BJ159" s="77" t="str">
        <f>IF(INDEX([2]pivotTable!K$310:K$615,MATCH(totalExpenditure!$A159,[2]pivotTable!$A$310:$A$615,0))/100*INDEX(gDP!Z$6:Z$271,MATCH(totalExpenditure!$A159,gDP!$B$6:$B$271))=0,"",INDEX([2]pivotTable!K$310:K$615,MATCH(totalExpenditure!$A159,[2]pivotTable!$A$310:$A$615,0))/100*INDEX(gDP!Z$6:Z$271,MATCH(totalExpenditure!$A159,gDP!$B$6:$B$271)))</f>
        <v/>
      </c>
      <c r="BK159" s="77" t="str">
        <f>IF(INDEX([2]pivotTable!L$310:L$615,MATCH(totalExpenditure!$A159,[2]pivotTable!$A$310:$A$615,0))/100*INDEX(gDP!AA$6:AA$271,MATCH(totalExpenditure!$A159,gDP!$B$6:$B$271))=0,"",INDEX([2]pivotTable!L$310:L$615,MATCH(totalExpenditure!$A159,[2]pivotTable!$A$310:$A$615,0))/100*INDEX(gDP!AA$6:AA$271,MATCH(totalExpenditure!$A159,gDP!$B$6:$B$271)))</f>
        <v/>
      </c>
      <c r="BL159" s="77" t="str">
        <f>IF(INDEX([2]pivotTable!M$310:M$615,MATCH(totalExpenditure!$A159,[2]pivotTable!$A$310:$A$615,0))/100*INDEX(gDP!AB$6:AB$271,MATCH(totalExpenditure!$A159,gDP!$B$6:$B$271))=0,"",INDEX([2]pivotTable!M$310:M$615,MATCH(totalExpenditure!$A159,[2]pivotTable!$A$310:$A$615,0))/100*INDEX(gDP!AB$6:AB$271,MATCH(totalExpenditure!$A159,gDP!$B$6:$B$271)))</f>
        <v/>
      </c>
      <c r="BM159" s="77" t="str">
        <f>IF(INDEX([2]pivotTable!N$310:N$615,MATCH(totalExpenditure!$A159,[2]pivotTable!$A$310:$A$615,0))/100*INDEX(gDP!AC$6:AC$271,MATCH(totalExpenditure!$A159,gDP!$B$6:$B$271))=0,"",INDEX([2]pivotTable!N$310:N$615,MATCH(totalExpenditure!$A159,[2]pivotTable!$A$310:$A$615,0))/100*INDEX(gDP!AC$6:AC$271,MATCH(totalExpenditure!$A159,gDP!$B$6:$B$271)))</f>
        <v/>
      </c>
      <c r="BN159" s="77" t="str">
        <f>IF(INDEX([2]pivotTable!O$310:O$615,MATCH(totalExpenditure!$A159,[2]pivotTable!$A$310:$A$615,0))/100*INDEX(gDP!AD$6:AD$271,MATCH(totalExpenditure!$A159,gDP!$B$6:$B$271))=0,"",INDEX([2]pivotTable!O$310:O$615,MATCH(totalExpenditure!$A159,[2]pivotTable!$A$310:$A$615,0))/100*INDEX(gDP!AD$6:AD$271,MATCH(totalExpenditure!$A159,gDP!$B$6:$B$271)))</f>
        <v/>
      </c>
      <c r="BO159" s="77" t="str">
        <f>IF(INDEX([2]pivotTable!P$310:P$615,MATCH(totalExpenditure!$A159,[2]pivotTable!$A$310:$A$615,0))/100*INDEX(gDP!AE$6:AE$271,MATCH(totalExpenditure!$A159,gDP!$B$6:$B$271))=0,"",INDEX([2]pivotTable!P$310:P$615,MATCH(totalExpenditure!$A159,[2]pivotTable!$A$310:$A$615,0))/100*INDEX(gDP!AE$6:AE$271,MATCH(totalExpenditure!$A159,gDP!$B$6:$B$271)))</f>
        <v/>
      </c>
      <c r="BP159" s="77" t="str">
        <f>IF(INDEX([2]pivotTable!Q$310:Q$615,MATCH(totalExpenditure!$A159,[2]pivotTable!$A$310:$A$615,0))/100*INDEX(gDP!AF$6:AF$271,MATCH(totalExpenditure!$A159,gDP!$B$6:$B$271))=0,"",INDEX([2]pivotTable!Q$310:Q$615,MATCH(totalExpenditure!$A159,[2]pivotTable!$A$310:$A$615,0))/100*INDEX(gDP!AF$6:AF$271,MATCH(totalExpenditure!$A159,gDP!$B$6:$B$271)))</f>
        <v/>
      </c>
      <c r="BQ159" s="77" t="str">
        <f>IF(INDEX([2]pivotTable!R$310:R$615,MATCH(totalExpenditure!$A159,[2]pivotTable!$A$310:$A$615,0))/100*INDEX(gDP!AG$6:AG$271,MATCH(totalExpenditure!$A159,gDP!$B$6:$B$271))=0,"",INDEX([2]pivotTable!R$310:R$615,MATCH(totalExpenditure!$A159,[2]pivotTable!$A$310:$A$615,0))/100*INDEX(gDP!AG$6:AG$271,MATCH(totalExpenditure!$A159,gDP!$B$6:$B$271)))</f>
        <v/>
      </c>
      <c r="BR159" s="77" t="str">
        <f>IF(INDEX([2]pivotTable!S$310:S$615,MATCH(totalExpenditure!$A159,[2]pivotTable!$A$310:$A$615,0))/100*INDEX(gDP!AH$6:AH$271,MATCH(totalExpenditure!$A159,gDP!$B$6:$B$271))=0,"",INDEX([2]pivotTable!S$310:S$615,MATCH(totalExpenditure!$A159,[2]pivotTable!$A$310:$A$615,0))/100*INDEX(gDP!AH$6:AH$271,MATCH(totalExpenditure!$A159,gDP!$B$6:$B$271)))</f>
        <v/>
      </c>
      <c r="BS159" s="77">
        <f>IF(INDEX([2]pivotTable!T$310:T$615,MATCH(totalExpenditure!$A159,[2]pivotTable!$A$310:$A$615,0))/100*INDEX(gDP!AI$6:AI$271,MATCH(totalExpenditure!$A159,gDP!$B$6:$B$271))=0,"",INDEX([2]pivotTable!T$310:T$615,MATCH(totalExpenditure!$A159,[2]pivotTable!$A$310:$A$615,0))/100*INDEX(gDP!AI$6:AI$271,MATCH(totalExpenditure!$A159,gDP!$B$6:$B$271)))</f>
        <v>574758086.52424371</v>
      </c>
      <c r="BT159" s="77">
        <f>IF(INDEX([2]pivotTable!U$310:U$615,MATCH(totalExpenditure!$A159,[2]pivotTable!$A$310:$A$615,0))/100*INDEX(gDP!AJ$6:AJ$271,MATCH(totalExpenditure!$A159,gDP!$B$6:$B$271))=0,"",INDEX([2]pivotTable!U$310:U$615,MATCH(totalExpenditure!$A159,[2]pivotTable!$A$310:$A$615,0))/100*INDEX(gDP!AJ$6:AJ$271,MATCH(totalExpenditure!$A159,gDP!$B$6:$B$271)))</f>
        <v>1127302762.1246819</v>
      </c>
      <c r="BU159" s="77">
        <f>IF(INDEX([2]pivotTable!V$310:V$615,MATCH(totalExpenditure!$A159,[2]pivotTable!$A$310:$A$615,0))/100*INDEX(gDP!AK$6:AK$271,MATCH(totalExpenditure!$A159,gDP!$B$6:$B$271))=0,"",INDEX([2]pivotTable!V$310:V$615,MATCH(totalExpenditure!$A159,[2]pivotTable!$A$310:$A$615,0))/100*INDEX(gDP!AK$6:AK$271,MATCH(totalExpenditure!$A159,gDP!$B$6:$B$271)))</f>
        <v>1416315548.4025626</v>
      </c>
      <c r="BV159" s="77">
        <f>IF(INDEX([2]pivotTable!W$310:W$615,MATCH(totalExpenditure!$A159,[2]pivotTable!$A$310:$A$615,0))/100*INDEX(gDP!AL$6:AL$271,MATCH(totalExpenditure!$A159,gDP!$B$6:$B$271))=0,"",INDEX([2]pivotTable!W$310:W$615,MATCH(totalExpenditure!$A159,[2]pivotTable!$A$310:$A$615,0))/100*INDEX(gDP!AL$6:AL$271,MATCH(totalExpenditure!$A159,gDP!$B$6:$B$271)))</f>
        <v>2544771667.1208286</v>
      </c>
      <c r="BW159" s="77">
        <f>IF(INDEX([2]pivotTable!X$310:X$615,MATCH(totalExpenditure!$A159,[2]pivotTable!$A$310:$A$615,0))/100*INDEX(gDP!AM$6:AM$271,MATCH(totalExpenditure!$A159,gDP!$B$6:$B$271))=0,"",INDEX([2]pivotTable!X$310:X$615,MATCH(totalExpenditure!$A159,[2]pivotTable!$A$310:$A$615,0))/100*INDEX(gDP!AM$6:AM$271,MATCH(totalExpenditure!$A159,gDP!$B$6:$B$271)))</f>
        <v>2657367589.9235516</v>
      </c>
      <c r="BX159" s="77">
        <f>IF(INDEX([2]pivotTable!Y$310:Y$615,MATCH(totalExpenditure!$A159,[2]pivotTable!$A$310:$A$615,0))/100*INDEX(gDP!AN$6:AN$271,MATCH(totalExpenditure!$A159,gDP!$B$6:$B$271))=0,"",INDEX([2]pivotTable!Y$310:Y$615,MATCH(totalExpenditure!$A159,[2]pivotTable!$A$310:$A$615,0))/100*INDEX(gDP!AN$6:AN$271,MATCH(totalExpenditure!$A159,gDP!$B$6:$B$271)))</f>
        <v>1824755855.3608751</v>
      </c>
      <c r="BY159" s="77">
        <f>IF(INDEX([2]pivotTable!Z$310:Z$615,MATCH(totalExpenditure!$A159,[2]pivotTable!$A$310:$A$615,0))/100*INDEX(gDP!AO$6:AO$271,MATCH(totalExpenditure!$A159,gDP!$B$6:$B$271))=0,"",INDEX([2]pivotTable!Z$310:Z$615,MATCH(totalExpenditure!$A159,[2]pivotTable!$A$310:$A$615,0))/100*INDEX(gDP!AO$6:AO$271,MATCH(totalExpenditure!$A159,gDP!$B$6:$B$271)))</f>
        <v>1815063369.1025977</v>
      </c>
      <c r="BZ159" s="77">
        <f>IF(INDEX([2]pivotTable!AA$310:AA$615,MATCH(totalExpenditure!$A159,[2]pivotTable!$A$310:$A$615,0))/100*INDEX(gDP!AP$6:AP$271,MATCH(totalExpenditure!$A159,gDP!$B$6:$B$271))=0,"",INDEX([2]pivotTable!AA$310:AA$615,MATCH(totalExpenditure!$A159,[2]pivotTable!$A$310:$A$615,0))/100*INDEX(gDP!AP$6:AP$271,MATCH(totalExpenditure!$A159,gDP!$B$6:$B$271)))</f>
        <v>1884418309.6713252</v>
      </c>
      <c r="CA159" s="77">
        <f>IF(INDEX([2]pivotTable!AB$310:AB$615,MATCH(totalExpenditure!$A159,[2]pivotTable!$A$310:$A$615,0))/100*INDEX(gDP!AQ$6:AQ$271,MATCH(totalExpenditure!$A159,gDP!$B$6:$B$271))=0,"",INDEX([2]pivotTable!AB$310:AB$615,MATCH(totalExpenditure!$A159,[2]pivotTable!$A$310:$A$615,0))/100*INDEX(gDP!AQ$6:AQ$271,MATCH(totalExpenditure!$A159,gDP!$B$6:$B$271)))</f>
        <v>3846481608.1515403</v>
      </c>
      <c r="CB159" s="77">
        <f>IF(INDEX([2]pivotTable!AC$310:AC$615,MATCH(totalExpenditure!$A159,[2]pivotTable!$A$310:$A$615,0))/100*INDEX(gDP!AR$6:AR$271,MATCH(totalExpenditure!$A159,gDP!$B$6:$B$271))=0,"",INDEX([2]pivotTable!AC$310:AC$615,MATCH(totalExpenditure!$A159,[2]pivotTable!$A$310:$A$615,0))/100*INDEX(gDP!AR$6:AR$271,MATCH(totalExpenditure!$A159,gDP!$B$6:$B$271)))</f>
        <v>6628118276.8750839</v>
      </c>
      <c r="CC159" s="77">
        <f>IF(INDEX([2]pivotTable!AD$310:AD$615,MATCH(totalExpenditure!$A159,[2]pivotTable!$A$310:$A$615,0))/100*INDEX(gDP!AS$6:AS$271,MATCH(totalExpenditure!$A159,gDP!$B$6:$B$271))=0,"",INDEX([2]pivotTable!AD$310:AD$615,MATCH(totalExpenditure!$A159,[2]pivotTable!$A$310:$A$615,0))/100*INDEX(gDP!AS$6:AS$271,MATCH(totalExpenditure!$A159,gDP!$B$6:$B$271)))</f>
        <v>8014262360.1483965</v>
      </c>
      <c r="CD159" s="77" t="str">
        <f>IF(INDEX([2]pivotTable!AE$310:AE$615,MATCH(totalExpenditure!$A159,[2]pivotTable!$A$310:$A$615,0))/100*INDEX(gDP!AT$6:AT$271,MATCH(totalExpenditure!$A159,gDP!$B$6:$B$271))=0,"",INDEX([2]pivotTable!AE$310:AE$615,MATCH(totalExpenditure!$A159,[2]pivotTable!$A$310:$A$615,0))/100*INDEX(gDP!AT$6:AT$271,MATCH(totalExpenditure!$A159,gDP!$B$6:$B$271)))</f>
        <v/>
      </c>
      <c r="CE159" s="77" t="str">
        <f>IF(INDEX([2]pivotTable!AF$310:AF$615,MATCH(totalExpenditure!$A159,[2]pivotTable!$A$310:$A$615,0))/100*INDEX(gDP!AU$6:AU$271,MATCH(totalExpenditure!$A159,gDP!$B$6:$B$271))=0,"",INDEX([2]pivotTable!AF$310:AF$615,MATCH(totalExpenditure!$A159,[2]pivotTable!$A$310:$A$615,0))/100*INDEX(gDP!AU$6:AU$271,MATCH(totalExpenditure!$A159,gDP!$B$6:$B$271)))</f>
        <v/>
      </c>
      <c r="CF159" s="77" t="str">
        <f>IF(INDEX([2]pivotTable!AG$310:AG$615,MATCH(totalExpenditure!$A159,[2]pivotTable!$A$310:$A$615,0))/100*INDEX(gDP!AV$6:AV$271,MATCH(totalExpenditure!$A159,gDP!$B$6:$B$271))=0,"",INDEX([2]pivotTable!AG$310:AG$615,MATCH(totalExpenditure!$A159,[2]pivotTable!$A$310:$A$615,0))/100*INDEX(gDP!AV$6:AV$271,MATCH(totalExpenditure!$A159,gDP!$B$6:$B$271)))</f>
        <v/>
      </c>
      <c r="CG159" s="77" t="str">
        <f>IF(INDEX([2]pivotTable!AH$310:AH$615,MATCH(totalExpenditure!$A159,[2]pivotTable!$A$310:$A$615,0))/100*INDEX(gDP!AW$6:AW$271,MATCH(totalExpenditure!$A159,gDP!$B$6:$B$271))=0,"",INDEX([2]pivotTable!AH$310:AH$615,MATCH(totalExpenditure!$A159,[2]pivotTable!$A$310:$A$615,0))/100*INDEX(gDP!AW$6:AW$271,MATCH(totalExpenditure!$A159,gDP!$B$6:$B$271)))</f>
        <v/>
      </c>
      <c r="CH159" s="77" t="str">
        <f>IF(INDEX([2]pivotTable!AI$310:AI$615,MATCH(totalExpenditure!$A159,[2]pivotTable!$A$310:$A$615,0))/100*INDEX(gDP!AX$6:AX$271,MATCH(totalExpenditure!$A159,gDP!$B$6:$B$271))=0,"",INDEX([2]pivotTable!AI$310:AI$615,MATCH(totalExpenditure!$A159,[2]pivotTable!$A$310:$A$615,0))/100*INDEX(gDP!AX$6:AX$271,MATCH(totalExpenditure!$A159,gDP!$B$6:$B$271)))</f>
        <v/>
      </c>
      <c r="CI159" s="77" t="str">
        <f>IF(INDEX([2]pivotTable!AJ$310:AJ$615,MATCH(totalExpenditure!$A159,[2]pivotTable!$A$310:$A$615,0))/100*INDEX(gDP!AY$6:AY$271,MATCH(totalExpenditure!$A159,gDP!$B$6:$B$271))=0,"",INDEX([2]pivotTable!AJ$310:AJ$615,MATCH(totalExpenditure!$A159,[2]pivotTable!$A$310:$A$615,0))/100*INDEX(gDP!AY$6:AY$271,MATCH(totalExpenditure!$A159,gDP!$B$6:$B$271)))</f>
        <v/>
      </c>
      <c r="CJ159" s="77" t="str">
        <f>IF(INDEX([2]pivotTable!AK$310:AK$615,MATCH(totalExpenditure!$A159,[2]pivotTable!$A$310:$A$615,0))/100*INDEX(gDP!AZ$6:AZ$271,MATCH(totalExpenditure!$A159,gDP!$B$6:$B$271))=0,"",INDEX([2]pivotTable!AK$310:AK$615,MATCH(totalExpenditure!$A159,[2]pivotTable!$A$310:$A$615,0))/100*INDEX(gDP!AZ$6:AZ$271,MATCH(totalExpenditure!$A159,gDP!$B$6:$B$271)))</f>
        <v/>
      </c>
      <c r="CK159" s="77" t="str">
        <f>IF(INDEX([2]pivotTable!AL$310:AL$615,MATCH(totalExpenditure!$A159,[2]pivotTable!$A$310:$A$615,0))/100*INDEX(gDP!BA$6:BA$271,MATCH(totalExpenditure!$A159,gDP!$B$6:$B$271))=0,"",INDEX([2]pivotTable!AL$310:AL$615,MATCH(totalExpenditure!$A159,[2]pivotTable!$A$310:$A$615,0))/100*INDEX(gDP!BA$6:BA$271,MATCH(totalExpenditure!$A159,gDP!$B$6:$B$271)))</f>
        <v/>
      </c>
      <c r="CL159" s="77" t="str">
        <f>IF(INDEX([2]pivotTable!AM$310:AM$615,MATCH(totalExpenditure!$A159,[2]pivotTable!$A$310:$A$615,0))/100*INDEX(gDP!BB$6:BB$271,MATCH(totalExpenditure!$A159,gDP!$B$6:$B$271))=0,"",INDEX([2]pivotTable!AM$310:AM$615,MATCH(totalExpenditure!$A159,[2]pivotTable!$A$310:$A$615,0))/100*INDEX(gDP!BB$6:BB$271,MATCH(totalExpenditure!$A159,gDP!$B$6:$B$271)))</f>
        <v/>
      </c>
      <c r="CM159" s="77" t="str">
        <f>IF(INDEX([2]pivotTable!AN$310:AN$615,MATCH(totalExpenditure!$A159,[2]pivotTable!$A$310:$A$615,0))/100*INDEX(gDP!BC$6:BC$271,MATCH(totalExpenditure!$A159,gDP!$B$6:$B$271))=0,"",INDEX([2]pivotTable!AN$310:AN$615,MATCH(totalExpenditure!$A159,[2]pivotTable!$A$310:$A$615,0))/100*INDEX(gDP!BC$6:BC$271,MATCH(totalExpenditure!$A159,gDP!$B$6:$B$271)))</f>
        <v/>
      </c>
      <c r="CN159" s="77" t="str">
        <f>IF(INDEX([2]pivotTable!AO$310:AO$615,MATCH(totalExpenditure!$A159,[2]pivotTable!$A$310:$A$615,0))/100*INDEX(gDP!BD$6:BD$271,MATCH(totalExpenditure!$A159,gDP!$B$6:$B$271))=0,"",INDEX([2]pivotTable!AO$310:AO$615,MATCH(totalExpenditure!$A159,[2]pivotTable!$A$310:$A$615,0))/100*INDEX(gDP!BD$6:BD$271,MATCH(totalExpenditure!$A159,gDP!$B$6:$B$271)))</f>
        <v/>
      </c>
      <c r="CO159" s="77" t="str">
        <f>IF(INDEX([2]pivotTable!AP$310:AP$615,MATCH(totalExpenditure!$A159,[2]pivotTable!$A$310:$A$615,0))/100*INDEX(gDP!BE$6:BE$271,MATCH(totalExpenditure!$A159,gDP!$B$6:$B$271))=0,"",INDEX([2]pivotTable!AP$310:AP$615,MATCH(totalExpenditure!$A159,[2]pivotTable!$A$310:$A$615,0))/100*INDEX(gDP!BE$6:BE$271,MATCH(totalExpenditure!$A159,gDP!$B$6:$B$271)))</f>
        <v/>
      </c>
      <c r="CP159" s="77" t="str">
        <f>IF(INDEX([2]pivotTable!AQ$310:AQ$615,MATCH(totalExpenditure!$A159,[2]pivotTable!$A$310:$A$615,0))/100*INDEX(gDP!BF$6:BF$271,MATCH(totalExpenditure!$A159,gDP!$B$6:$B$271))=0,"",INDEX([2]pivotTable!AQ$310:AQ$615,MATCH(totalExpenditure!$A159,[2]pivotTable!$A$310:$A$615,0))/100*INDEX(gDP!BF$6:BF$271,MATCH(totalExpenditure!$A159,gDP!$B$6:$B$271)))</f>
        <v/>
      </c>
      <c r="CQ159" s="77" t="str">
        <f>IF(INDEX([2]pivotTable!AR$310:AR$615,MATCH(totalExpenditure!$A159,[2]pivotTable!$A$310:$A$615,0))/100*INDEX(gDP!BG$6:BG$271,MATCH(totalExpenditure!$A159,gDP!$B$6:$B$271))=0,"",INDEX([2]pivotTable!AR$310:AR$615,MATCH(totalExpenditure!$A159,[2]pivotTable!$A$310:$A$615,0))/100*INDEX(gDP!BG$6:BG$271,MATCH(totalExpenditure!$A159,gDP!$B$6:$B$271)))</f>
        <v/>
      </c>
      <c r="CR159" s="77" t="str">
        <f>IF(INDEX([2]pivotTable!AS$310:AS$615,MATCH(totalExpenditure!$A159,[2]pivotTable!$A$310:$A$615,0))/100*INDEX(gDP!BH$6:BH$271,MATCH(totalExpenditure!$A159,gDP!$B$6:$B$271))=0,"",INDEX([2]pivotTable!AS$310:AS$615,MATCH(totalExpenditure!$A159,[2]pivotTable!$A$310:$A$615,0))/100*INDEX(gDP!BH$6:BH$271,MATCH(totalExpenditure!$A159,gDP!$B$6:$B$271)))</f>
        <v/>
      </c>
      <c r="CS159" s="77" t="str">
        <f>IF(INDEX([2]pivotTable!AT$310:AT$615,MATCH(totalExpenditure!$A159,[2]pivotTable!$A$310:$A$615,0))/100*INDEX(gDP!BI$6:BI$271,MATCH(totalExpenditure!$A159,gDP!$B$6:$B$271))=0,"",INDEX([2]pivotTable!AT$310:AT$615,MATCH(totalExpenditure!$A159,[2]pivotTable!$A$310:$A$615,0))/100*INDEX(gDP!BI$6:BI$271,MATCH(totalExpenditure!$A159,gDP!$B$6:$B$271)))</f>
        <v/>
      </c>
      <c r="CT159" s="77" t="str">
        <f>IF(INDEX([2]pivotTable!AU$310:AU$615,MATCH(totalExpenditure!$A159,[2]pivotTable!$A$310:$A$615,0))/100*INDEX(gDP!BJ$6:BJ$271,MATCH(totalExpenditure!$A159,gDP!$B$6:$B$271))=0,"",INDEX([2]pivotTable!AU$310:AU$615,MATCH(totalExpenditure!$A159,[2]pivotTable!$A$310:$A$615,0))/100*INDEX(gDP!BJ$6:BJ$271,MATCH(totalExpenditure!$A159,gDP!$B$6:$B$271)))</f>
        <v/>
      </c>
      <c r="CU159" s="77" t="str">
        <f>IF(INDEX([2]pivotTable!AV$310:AV$615,MATCH(totalExpenditure!$A159,[2]pivotTable!$A$310:$A$615,0))/100*INDEX(gDP!BK$6:BK$271,MATCH(totalExpenditure!$A159,gDP!$B$6:$B$271))=0,"",INDEX([2]pivotTable!AV$310:AV$615,MATCH(totalExpenditure!$A159,[2]pivotTable!$A$310:$A$615,0))/100*INDEX(gDP!BK$6:BK$271,MATCH(totalExpenditure!$A159,gDP!$B$6:$B$271)))</f>
        <v/>
      </c>
      <c r="CV159" s="77" t="str">
        <f>IF(INDEX([2]pivotTable!AW$310:AW$615,MATCH(totalExpenditure!$A159,[2]pivotTable!$A$310:$A$615,0))/100*INDEX(gDP!BL$6:BL$271,MATCH(totalExpenditure!$A159,gDP!$B$6:$B$271))=0,"",INDEX([2]pivotTable!AW$310:AW$615,MATCH(totalExpenditure!$A159,[2]pivotTable!$A$310:$A$615,0))/100*INDEX(gDP!BL$6:BL$271,MATCH(totalExpenditure!$A159,gDP!$B$6:$B$271)))</f>
        <v/>
      </c>
      <c r="CW159" s="77" t="str">
        <f>IF(INDEX([2]pivotTable!AX$310:AX$615,MATCH(totalExpenditure!$A159,[2]pivotTable!$A$310:$A$615,0))/100*INDEX(gDP!BM$6:BM$271,MATCH(totalExpenditure!$A159,gDP!$B$6:$B$271))=0,"",INDEX([2]pivotTable!AX$310:AX$615,MATCH(totalExpenditure!$A159,[2]pivotTable!$A$310:$A$615,0))/100*INDEX(gDP!BM$6:BM$271,MATCH(totalExpenditure!$A159,gDP!$B$6:$B$271)))</f>
        <v/>
      </c>
      <c r="CX159" s="77" t="str">
        <f>IF(INDEX([2]pivotTable!AY$310:AY$615,MATCH(totalExpenditure!$A159,[2]pivotTable!$A$310:$A$615,0))/100*INDEX(gDP!BN$6:BN$271,MATCH(totalExpenditure!$A159,gDP!$B$6:$B$271))=0,"",INDEX([2]pivotTable!AY$310:AY$615,MATCH(totalExpenditure!$A159,[2]pivotTable!$A$310:$A$615,0))/100*INDEX(gDP!BN$6:BN$271,MATCH(totalExpenditure!$A159,gDP!$B$6:$B$271)))</f>
        <v/>
      </c>
      <c r="CY159" s="77" t="str">
        <f>IF(INDEX([2]pivotTable!AZ$310:AZ$615,MATCH(totalExpenditure!$A159,[2]pivotTable!$A$310:$A$615,0))/100*INDEX(gDP!BO$6:BO$271,MATCH(totalExpenditure!$A159,gDP!$B$6:$B$271))=0,"",INDEX([2]pivotTable!AZ$310:AZ$615,MATCH(totalExpenditure!$A159,[2]pivotTable!$A$310:$A$615,0))/100*INDEX(gDP!BO$6:BO$271,MATCH(totalExpenditure!$A159,gDP!$B$6:$B$271)))</f>
        <v/>
      </c>
      <c r="CZ159" s="77" t="str">
        <f>IF(B159="","",IF(BA159="","",B159-B159+INDEX(gDP!Q$6:Q$271,MATCH(totalExpenditure!$A159,gDP!$B$6:$B$271))))</f>
        <v/>
      </c>
      <c r="DA159" s="77" t="str">
        <f>IF(C159="","",IF(BB159="","",C159-C159+INDEX(gDP!R$6:R$271,MATCH(totalExpenditure!$A159,gDP!$B$6:$B$271))))</f>
        <v/>
      </c>
      <c r="DB159" s="77" t="str">
        <f>IF(D159="","",IF(BC159="","",D159-D159+INDEX(gDP!S$6:S$271,MATCH(totalExpenditure!$A159,gDP!$B$6:$B$271))))</f>
        <v/>
      </c>
      <c r="DC159" s="77" t="str">
        <f>IF(E159="","",IF(BD159="","",E159-E159+INDEX(gDP!T$6:T$271,MATCH(totalExpenditure!$A159,gDP!$B$6:$B$271))))</f>
        <v/>
      </c>
      <c r="DD159" s="77" t="str">
        <f>IF(F159="","",IF(BE159="","",F159-F159+INDEX(gDP!U$6:U$271,MATCH(totalExpenditure!$A159,gDP!$B$6:$B$271))))</f>
        <v/>
      </c>
      <c r="DE159" s="77" t="str">
        <f>IF(G159="","",IF(BF159="","",G159-G159+INDEX(gDP!V$6:V$271,MATCH(totalExpenditure!$A159,gDP!$B$6:$B$271))))</f>
        <v/>
      </c>
      <c r="DF159" s="77" t="str">
        <f>IF(H159="","",IF(BG159="","",H159-H159+INDEX(gDP!W$6:W$271,MATCH(totalExpenditure!$A159,gDP!$B$6:$B$271))))</f>
        <v/>
      </c>
      <c r="DG159" s="77" t="str">
        <f>IF(I159="","",IF(BH159="","",I159-I159+INDEX(gDP!X$6:X$271,MATCH(totalExpenditure!$A159,gDP!$B$6:$B$271))))</f>
        <v/>
      </c>
      <c r="DH159" s="77" t="str">
        <f>IF(J159="","",IF(BI159="","",J159-J159+INDEX(gDP!Y$6:Y$271,MATCH(totalExpenditure!$A159,gDP!$B$6:$B$271))))</f>
        <v/>
      </c>
      <c r="DI159" s="77" t="str">
        <f>IF(K159="","",IF(BJ159="","",K159-K159+INDEX(gDP!Z$6:Z$271,MATCH(totalExpenditure!$A159,gDP!$B$6:$B$271))))</f>
        <v/>
      </c>
      <c r="DJ159" s="77" t="str">
        <f>IF(L159="","",IF(BK159="","",L159-L159+INDEX(gDP!AA$6:AA$271,MATCH(totalExpenditure!$A159,gDP!$B$6:$B$271))))</f>
        <v/>
      </c>
      <c r="DK159" s="77" t="str">
        <f>IF(M159="","",IF(BL159="","",M159-M159+INDEX(gDP!AB$6:AB$271,MATCH(totalExpenditure!$A159,gDP!$B$6:$B$271))))</f>
        <v/>
      </c>
      <c r="DL159" s="77" t="str">
        <f>IF(N159="","",IF(BM159="","",N159-N159+INDEX(gDP!AC$6:AC$271,MATCH(totalExpenditure!$A159,gDP!$B$6:$B$271))))</f>
        <v/>
      </c>
      <c r="DM159" s="77" t="str">
        <f>IF(O159="","",IF(BN159="","",O159-O159+INDEX(gDP!AD$6:AD$271,MATCH(totalExpenditure!$A159,gDP!$B$6:$B$271))))</f>
        <v/>
      </c>
      <c r="DN159" s="77" t="str">
        <f>IF(P159="","",IF(BO159="","",P159-P159+INDEX(gDP!AE$6:AE$271,MATCH(totalExpenditure!$A159,gDP!$B$6:$B$271))))</f>
        <v/>
      </c>
      <c r="DO159" s="77" t="str">
        <f>IF(Q159="","",IF(BP159="","",Q159-Q159+INDEX(gDP!AF$6:AF$271,MATCH(totalExpenditure!$A159,gDP!$B$6:$B$271))))</f>
        <v/>
      </c>
      <c r="DP159" s="77" t="str">
        <f>IF(R159="","",IF(BQ159="","",R159-R159+INDEX(gDP!AG$6:AG$271,MATCH(totalExpenditure!$A159,gDP!$B$6:$B$271))))</f>
        <v/>
      </c>
      <c r="DQ159" s="77" t="str">
        <f>IF(S159="","",IF(BR159="","",S159-S159+INDEX(gDP!AH$6:AH$271,MATCH(totalExpenditure!$A159,gDP!$B$6:$B$271))))</f>
        <v/>
      </c>
      <c r="DR159" s="77">
        <f>IF(T159="","",IF(BS159="","",T159-T159+INDEX(gDP!AI$6:AI$271,MATCH(totalExpenditure!$A159,gDP!$B$6:$B$271))))</f>
        <v>261253675692.83801</v>
      </c>
      <c r="DS159" s="77">
        <f>IF(U159="","",IF(BT159="","",U159-U159+INDEX(gDP!AJ$6:AJ$271,MATCH(totalExpenditure!$A159,gDP!$B$6:$B$271))))</f>
        <v>313139656145.745</v>
      </c>
      <c r="DT159" s="77">
        <f>IF(V159="","",IF(BU159="","",V159-V159+INDEX(gDP!AK$6:AK$271,MATCH(totalExpenditure!$A159,gDP!$B$6:$B$271))))</f>
        <v>363157832923.73401</v>
      </c>
      <c r="DU159" s="77">
        <f>IF(W159="","",IF(BV159="","",W159-W159+INDEX(gDP!AL$6:AL$271,MATCH(totalExpenditure!$A159,gDP!$B$6:$B$271))))</f>
        <v>530160763983.50598</v>
      </c>
      <c r="DV159" s="77">
        <f>IF(X159="","",IF(BW159="","",X159-X159+INDEX(gDP!AM$6:AM$271,MATCH(totalExpenditure!$A159,gDP!$B$6:$B$271))))</f>
        <v>553618247900.73999</v>
      </c>
      <c r="DW159" s="77">
        <f>IF(Y159="","",IF(BX159="","",Y159-Y159+INDEX(gDP!AN$6:AN$271,MATCH(totalExpenditure!$A159,gDP!$B$6:$B$271))))</f>
        <v>380157469866.849</v>
      </c>
      <c r="DX159" s="77">
        <f>IF(Z159="","",IF(BY159="","",Z159-Z159+INDEX(gDP!AO$6:AO$271,MATCH(totalExpenditure!$A159,gDP!$B$6:$B$271))))</f>
        <v>432157945024.42798</v>
      </c>
      <c r="DY159" s="77">
        <f>IF(AA159="","",IF(BZ159="","",AA159-AA159+INDEX(gDP!AP$6:AP$271,MATCH(totalExpenditure!$A159,gDP!$B$6:$B$271))))</f>
        <v>523449530464.25702</v>
      </c>
      <c r="DZ159" s="77">
        <f>IF(AB159="","",IF(CA159="","",AB159-AB159+INDEX(gDP!AQ$6:AQ$271,MATCH(totalExpenditure!$A159,gDP!$B$6:$B$271))))</f>
        <v>557461102630.65796</v>
      </c>
      <c r="EA159" s="77">
        <f>IF(AC159="","",IF(CB159="","",AC159-AC159+INDEX(gDP!AR$6:AR$271,MATCH(totalExpenditure!$A159,gDP!$B$6:$B$271))))</f>
        <v>631249359702.38904</v>
      </c>
      <c r="EB159" s="77">
        <f>IF(AD159="","",IF(CC159="","",AD159-AD159+INDEX(gDP!AS$6:AS$271,MATCH(totalExpenditure!$A159,gDP!$B$6:$B$271))))</f>
        <v>742061329643.37</v>
      </c>
      <c r="EC159" s="77" t="str">
        <f>IF(AE159="","",IF(CD159="","",AE159-AE159+INDEX(gDP!AT$6:AT$271,MATCH(totalExpenditure!$A159,gDP!$B$6:$B$271))))</f>
        <v/>
      </c>
      <c r="ED159" s="77" t="str">
        <f>IF(AF159="","",IF(CE159="","",AF159-AF159+INDEX(gDP!AU$6:AU$271,MATCH(totalExpenditure!$A159,gDP!$B$6:$B$271))))</f>
        <v/>
      </c>
      <c r="EE159" s="77" t="str">
        <f>IF(AG159="","",IF(CF159="","",AG159-AG159+INDEX(gDP!AV$6:AV$271,MATCH(totalExpenditure!$A159,gDP!$B$6:$B$271))))</f>
        <v/>
      </c>
      <c r="EF159" s="77" t="str">
        <f>IF(AH159="","",IF(CG159="","",AH159-AH159+INDEX(gDP!AW$6:AW$271,MATCH(totalExpenditure!$A159,gDP!$B$6:$B$271))))</f>
        <v/>
      </c>
      <c r="EG159" s="77" t="str">
        <f>IF(AI159="","",IF(CH159="","",AI159-AI159+INDEX(gDP!AX$6:AX$271,MATCH(totalExpenditure!$A159,gDP!$B$6:$B$271))))</f>
        <v/>
      </c>
      <c r="EH159" s="77" t="str">
        <f>IF(AJ159="","",IF(CI159="","",AJ159-AJ159+INDEX(gDP!AY$6:AY$271,MATCH(totalExpenditure!$A159,gDP!$B$6:$B$271))))</f>
        <v/>
      </c>
      <c r="EI159" s="77" t="str">
        <f>IF(AK159="","",IF(CJ159="","",AK159-AK159+INDEX(gDP!AZ$6:AZ$271,MATCH(totalExpenditure!$A159,gDP!$B$6:$B$271))))</f>
        <v/>
      </c>
      <c r="EJ159" s="77" t="str">
        <f>IF(AL159="","",IF(CK159="","",AL159-AL159+INDEX(gDP!BA$6:BA$271,MATCH(totalExpenditure!$A159,gDP!$B$6:$B$271))))</f>
        <v/>
      </c>
      <c r="EK159" s="77" t="str">
        <f>IF(AM159="","",IF(CL159="","",AM159-AM159+INDEX(gDP!BB$6:BB$271,MATCH(totalExpenditure!$A159,gDP!$B$6:$B$271))))</f>
        <v/>
      </c>
      <c r="EL159" s="77" t="str">
        <f>IF(AN159="","",IF(CM159="","",AN159-AN159+INDEX(gDP!BC$6:BC$271,MATCH(totalExpenditure!$A159,gDP!$B$6:$B$271))))</f>
        <v/>
      </c>
      <c r="EM159" s="77" t="str">
        <f>IF(AO159="","",IF(CN159="","",AO159-AO159+INDEX(gDP!BD$6:BD$271,MATCH(totalExpenditure!$A159,gDP!$B$6:$B$271))))</f>
        <v/>
      </c>
      <c r="EN159" s="77" t="str">
        <f>IF(AP159="","",IF(CO159="","",AP159-AP159+INDEX(gDP!BE$6:BE$271,MATCH(totalExpenditure!$A159,gDP!$B$6:$B$271))))</f>
        <v/>
      </c>
      <c r="EO159" s="77" t="str">
        <f>IF(AQ159="","",IF(CP159="","",AQ159-AQ159+INDEX(gDP!BF$6:BF$271,MATCH(totalExpenditure!$A159,gDP!$B$6:$B$271))))</f>
        <v/>
      </c>
      <c r="EP159" s="77" t="str">
        <f>IF(AR159="","",IF(CQ159="","",AR159-AR159+INDEX(gDP!BG$6:BG$271,MATCH(totalExpenditure!$A159,gDP!$B$6:$B$271))))</f>
        <v/>
      </c>
      <c r="EQ159" s="77" t="str">
        <f>IF(AS159="","",IF(CR159="","",AS159-AS159+INDEX(gDP!BH$6:BH$271,MATCH(totalExpenditure!$A159,gDP!$B$6:$B$271))))</f>
        <v/>
      </c>
      <c r="ER159" s="77" t="str">
        <f>IF(AT159="","",IF(CS159="","",AT159-AT159+INDEX(gDP!BI$6:BI$271,MATCH(totalExpenditure!$A159,gDP!$B$6:$B$271))))</f>
        <v/>
      </c>
      <c r="ES159" s="77" t="str">
        <f>IF(AU159="","",IF(CT159="","",AU159-AU159+INDEX(gDP!BJ$6:BJ$271,MATCH(totalExpenditure!$A159,gDP!$B$6:$B$271))))</f>
        <v/>
      </c>
      <c r="ET159" s="77" t="str">
        <f>IF(AV159="","",IF(CU159="","",AV159-AV159+INDEX(gDP!BK$6:BK$271,MATCH(totalExpenditure!$A159,gDP!$B$6:$B$271))))</f>
        <v/>
      </c>
      <c r="EU159" s="77" t="str">
        <f>IF(AW159="","",IF(CV159="","",AW159-AW159+INDEX(gDP!BL$6:BL$271,MATCH(totalExpenditure!$A159,gDP!$B$6:$B$271))))</f>
        <v/>
      </c>
      <c r="EV159" s="77" t="str">
        <f>IF(AX159="","",IF(CW159="","",AX159-AX159+INDEX(gDP!BM$6:BM$271,MATCH(totalExpenditure!$A159,gDP!$B$6:$B$271))))</f>
        <v/>
      </c>
      <c r="EW159" s="77" t="str">
        <f>IF(AY159="","",IF(CX159="","",AY159-AY159+INDEX(gDP!BN$6:BN$271,MATCH(totalExpenditure!$A159,gDP!$B$6:$B$271))))</f>
        <v/>
      </c>
      <c r="EX159" s="77" t="str">
        <f>IF(AZ159="","",IF(CY159="","",AZ159-AZ159+INDEX(gDP!BO$6:BO$271,MATCH(totalExpenditure!$A159,gDP!$B$6:$B$271))))</f>
        <v/>
      </c>
    </row>
    <row r="160" spans="1:154" x14ac:dyDescent="0.35">
      <c r="A160" t="s">
        <v>529</v>
      </c>
      <c r="B160" s="77" t="str">
        <f>IF(INDEX([2]pivotTable!B$3:B$308,MATCH(totalExpenditure!$A160,[2]pivotTable!$A$3:$A$308,0))/100*INDEX(gDP!Q$6:Q$271,MATCH(totalExpenditure!$A160,gDP!$B$6:$B$271))=0,"",INDEX([2]pivotTable!B$3:B$308,MATCH(totalExpenditure!$A160,[2]pivotTable!$A$3:$A$308,0))/100*INDEX(gDP!Q$6:Q$271,MATCH(totalExpenditure!$A160,gDP!$B$6:$B$271)))</f>
        <v/>
      </c>
      <c r="C160" s="77" t="str">
        <f>IF(INDEX([2]pivotTable!C$3:C$308,MATCH(totalExpenditure!$A160,[2]pivotTable!$A$3:$A$308,0))/100*INDEX(gDP!R$6:R$271,MATCH(totalExpenditure!$A160,gDP!$B$6:$B$271))=0,"",INDEX([2]pivotTable!C$3:C$308,MATCH(totalExpenditure!$A160,[2]pivotTable!$A$3:$A$308,0))/100*INDEX(gDP!R$6:R$271,MATCH(totalExpenditure!$A160,gDP!$B$6:$B$271)))</f>
        <v/>
      </c>
      <c r="D160" s="77" t="str">
        <f>IF(INDEX([2]pivotTable!D$3:D$308,MATCH(totalExpenditure!$A160,[2]pivotTable!$A$3:$A$308,0))/100*INDEX(gDP!S$6:S$271,MATCH(totalExpenditure!$A160,gDP!$B$6:$B$271))=0,"",INDEX([2]pivotTable!D$3:D$308,MATCH(totalExpenditure!$A160,[2]pivotTable!$A$3:$A$308,0))/100*INDEX(gDP!S$6:S$271,MATCH(totalExpenditure!$A160,gDP!$B$6:$B$271)))</f>
        <v/>
      </c>
      <c r="E160" s="77" t="str">
        <f>IF(INDEX([2]pivotTable!E$3:E$308,MATCH(totalExpenditure!$A160,[2]pivotTable!$A$3:$A$308,0))/100*INDEX(gDP!T$6:T$271,MATCH(totalExpenditure!$A160,gDP!$B$6:$B$271))=0,"",INDEX([2]pivotTable!E$3:E$308,MATCH(totalExpenditure!$A160,[2]pivotTable!$A$3:$A$308,0))/100*INDEX(gDP!T$6:T$271,MATCH(totalExpenditure!$A160,gDP!$B$6:$B$271)))</f>
        <v/>
      </c>
      <c r="F160" s="77" t="str">
        <f>IF(INDEX([2]pivotTable!F$3:F$308,MATCH(totalExpenditure!$A160,[2]pivotTable!$A$3:$A$308,0))/100*INDEX(gDP!U$6:U$271,MATCH(totalExpenditure!$A160,gDP!$B$6:$B$271))=0,"",INDEX([2]pivotTable!F$3:F$308,MATCH(totalExpenditure!$A160,[2]pivotTable!$A$3:$A$308,0))/100*INDEX(gDP!U$6:U$271,MATCH(totalExpenditure!$A160,gDP!$B$6:$B$271)))</f>
        <v/>
      </c>
      <c r="G160" s="77" t="str">
        <f>IF(INDEX([2]pivotTable!G$3:G$308,MATCH(totalExpenditure!$A160,[2]pivotTable!$A$3:$A$308,0))/100*INDEX(gDP!V$6:V$271,MATCH(totalExpenditure!$A160,gDP!$B$6:$B$271))=0,"",INDEX([2]pivotTable!G$3:G$308,MATCH(totalExpenditure!$A160,[2]pivotTable!$A$3:$A$308,0))/100*INDEX(gDP!V$6:V$271,MATCH(totalExpenditure!$A160,gDP!$B$6:$B$271)))</f>
        <v/>
      </c>
      <c r="H160" s="77" t="str">
        <f>IF(INDEX([2]pivotTable!H$3:H$308,MATCH(totalExpenditure!$A160,[2]pivotTable!$A$3:$A$308,0))/100*INDEX(gDP!W$6:W$271,MATCH(totalExpenditure!$A160,gDP!$B$6:$B$271))=0,"",INDEX([2]pivotTable!H$3:H$308,MATCH(totalExpenditure!$A160,[2]pivotTable!$A$3:$A$308,0))/100*INDEX(gDP!W$6:W$271,MATCH(totalExpenditure!$A160,gDP!$B$6:$B$271)))</f>
        <v/>
      </c>
      <c r="I160" s="77" t="str">
        <f>IF(INDEX([2]pivotTable!I$3:I$308,MATCH(totalExpenditure!$A160,[2]pivotTable!$A$3:$A$308,0))/100*INDEX(gDP!X$6:X$271,MATCH(totalExpenditure!$A160,gDP!$B$6:$B$271))=0,"",INDEX([2]pivotTable!I$3:I$308,MATCH(totalExpenditure!$A160,[2]pivotTable!$A$3:$A$308,0))/100*INDEX(gDP!X$6:X$271,MATCH(totalExpenditure!$A160,gDP!$B$6:$B$271)))</f>
        <v/>
      </c>
      <c r="J160" s="77" t="str">
        <f>IF(INDEX([2]pivotTable!J$3:J$308,MATCH(totalExpenditure!$A160,[2]pivotTable!$A$3:$A$308,0))/100*INDEX(gDP!Y$6:Y$271,MATCH(totalExpenditure!$A160,gDP!$B$6:$B$271))=0,"",INDEX([2]pivotTable!J$3:J$308,MATCH(totalExpenditure!$A160,[2]pivotTable!$A$3:$A$308,0))/100*INDEX(gDP!Y$6:Y$271,MATCH(totalExpenditure!$A160,gDP!$B$6:$B$271)))</f>
        <v/>
      </c>
      <c r="K160" s="77" t="str">
        <f>IF(INDEX([2]pivotTable!K$3:K$308,MATCH(totalExpenditure!$A160,[2]pivotTable!$A$3:$A$308,0))/100*INDEX(gDP!Z$6:Z$271,MATCH(totalExpenditure!$A160,gDP!$B$6:$B$271))=0,"",INDEX([2]pivotTable!K$3:K$308,MATCH(totalExpenditure!$A160,[2]pivotTable!$A$3:$A$308,0))/100*INDEX(gDP!Z$6:Z$271,MATCH(totalExpenditure!$A160,gDP!$B$6:$B$271)))</f>
        <v/>
      </c>
      <c r="L160" s="77" t="str">
        <f>IF(INDEX([2]pivotTable!L$3:L$308,MATCH(totalExpenditure!$A160,[2]pivotTable!$A$3:$A$308,0))/100*INDEX(gDP!AA$6:AA$271,MATCH(totalExpenditure!$A160,gDP!$B$6:$B$271))=0,"",INDEX([2]pivotTable!L$3:L$308,MATCH(totalExpenditure!$A160,[2]pivotTable!$A$3:$A$308,0))/100*INDEX(gDP!AA$6:AA$271,MATCH(totalExpenditure!$A160,gDP!$B$6:$B$271)))</f>
        <v/>
      </c>
      <c r="M160" s="77" t="str">
        <f>IF(INDEX([2]pivotTable!M$3:M$308,MATCH(totalExpenditure!$A160,[2]pivotTable!$A$3:$A$308,0))/100*INDEX(gDP!AB$6:AB$271,MATCH(totalExpenditure!$A160,gDP!$B$6:$B$271))=0,"",INDEX([2]pivotTable!M$3:M$308,MATCH(totalExpenditure!$A160,[2]pivotTable!$A$3:$A$308,0))/100*INDEX(gDP!AB$6:AB$271,MATCH(totalExpenditure!$A160,gDP!$B$6:$B$271)))</f>
        <v/>
      </c>
      <c r="N160" s="77" t="str">
        <f>IF(INDEX([2]pivotTable!N$3:N$308,MATCH(totalExpenditure!$A160,[2]pivotTable!$A$3:$A$308,0))/100*INDEX(gDP!AC$6:AC$271,MATCH(totalExpenditure!$A160,gDP!$B$6:$B$271))=0,"",INDEX([2]pivotTable!N$3:N$308,MATCH(totalExpenditure!$A160,[2]pivotTable!$A$3:$A$308,0))/100*INDEX(gDP!AC$6:AC$271,MATCH(totalExpenditure!$A160,gDP!$B$6:$B$271)))</f>
        <v/>
      </c>
      <c r="O160" s="77" t="str">
        <f>IF(INDEX([2]pivotTable!O$3:O$308,MATCH(totalExpenditure!$A160,[2]pivotTable!$A$3:$A$308,0))/100*INDEX(gDP!AD$6:AD$271,MATCH(totalExpenditure!$A160,gDP!$B$6:$B$271))=0,"",INDEX([2]pivotTable!O$3:O$308,MATCH(totalExpenditure!$A160,[2]pivotTable!$A$3:$A$308,0))/100*INDEX(gDP!AD$6:AD$271,MATCH(totalExpenditure!$A160,gDP!$B$6:$B$271)))</f>
        <v/>
      </c>
      <c r="P160" s="77" t="str">
        <f>IF(INDEX([2]pivotTable!P$3:P$308,MATCH(totalExpenditure!$A160,[2]pivotTable!$A$3:$A$308,0))/100*INDEX(gDP!AE$6:AE$271,MATCH(totalExpenditure!$A160,gDP!$B$6:$B$271))=0,"",INDEX([2]pivotTable!P$3:P$308,MATCH(totalExpenditure!$A160,[2]pivotTable!$A$3:$A$308,0))/100*INDEX(gDP!AE$6:AE$271,MATCH(totalExpenditure!$A160,gDP!$B$6:$B$271)))</f>
        <v/>
      </c>
      <c r="Q160" s="77" t="str">
        <f>IF(INDEX([2]pivotTable!Q$3:Q$308,MATCH(totalExpenditure!$A160,[2]pivotTable!$A$3:$A$308,0))/100*INDEX(gDP!AF$6:AF$271,MATCH(totalExpenditure!$A160,gDP!$B$6:$B$271))=0,"",INDEX([2]pivotTable!Q$3:Q$308,MATCH(totalExpenditure!$A160,[2]pivotTable!$A$3:$A$308,0))/100*INDEX(gDP!AF$6:AF$271,MATCH(totalExpenditure!$A160,gDP!$B$6:$B$271)))</f>
        <v/>
      </c>
      <c r="R160" s="77" t="str">
        <f>IF(INDEX([2]pivotTable!R$3:R$308,MATCH(totalExpenditure!$A160,[2]pivotTable!$A$3:$A$308,0))/100*INDEX(gDP!AG$6:AG$271,MATCH(totalExpenditure!$A160,gDP!$B$6:$B$271))=0,"",INDEX([2]pivotTable!R$3:R$308,MATCH(totalExpenditure!$A160,[2]pivotTable!$A$3:$A$308,0))/100*INDEX(gDP!AG$6:AG$271,MATCH(totalExpenditure!$A160,gDP!$B$6:$B$271)))</f>
        <v/>
      </c>
      <c r="S160" s="77" t="str">
        <f>IF(INDEX([2]pivotTable!S$3:S$308,MATCH(totalExpenditure!$A160,[2]pivotTable!$A$3:$A$308,0))/100*INDEX(gDP!AH$6:AH$271,MATCH(totalExpenditure!$A160,gDP!$B$6:$B$271))=0,"",INDEX([2]pivotTable!S$3:S$308,MATCH(totalExpenditure!$A160,[2]pivotTable!$A$3:$A$308,0))/100*INDEX(gDP!AH$6:AH$271,MATCH(totalExpenditure!$A160,gDP!$B$6:$B$271)))</f>
        <v/>
      </c>
      <c r="T160" s="77" t="str">
        <f>IF(INDEX([2]pivotTable!T$3:T$308,MATCH(totalExpenditure!$A160,[2]pivotTable!$A$3:$A$308,0))/100*INDEX(gDP!AI$6:AI$271,MATCH(totalExpenditure!$A160,gDP!$B$6:$B$271))=0,"",INDEX([2]pivotTable!T$3:T$308,MATCH(totalExpenditure!$A160,[2]pivotTable!$A$3:$A$308,0))/100*INDEX(gDP!AI$6:AI$271,MATCH(totalExpenditure!$A160,gDP!$B$6:$B$271)))</f>
        <v/>
      </c>
      <c r="U160" s="77" t="str">
        <f>IF(INDEX([2]pivotTable!U$3:U$308,MATCH(totalExpenditure!$A160,[2]pivotTable!$A$3:$A$308,0))/100*INDEX(gDP!AJ$6:AJ$271,MATCH(totalExpenditure!$A160,gDP!$B$6:$B$271))=0,"",INDEX([2]pivotTable!U$3:U$308,MATCH(totalExpenditure!$A160,[2]pivotTable!$A$3:$A$308,0))/100*INDEX(gDP!AJ$6:AJ$271,MATCH(totalExpenditure!$A160,gDP!$B$6:$B$271)))</f>
        <v/>
      </c>
      <c r="V160" s="77" t="str">
        <f>IF(INDEX([2]pivotTable!V$3:V$308,MATCH(totalExpenditure!$A160,[2]pivotTable!$A$3:$A$308,0))/100*INDEX(gDP!AK$6:AK$271,MATCH(totalExpenditure!$A160,gDP!$B$6:$B$271))=0,"",INDEX([2]pivotTable!V$3:V$308,MATCH(totalExpenditure!$A160,[2]pivotTable!$A$3:$A$308,0))/100*INDEX(gDP!AK$6:AK$271,MATCH(totalExpenditure!$A160,gDP!$B$6:$B$271)))</f>
        <v/>
      </c>
      <c r="W160" s="77" t="str">
        <f>IF(INDEX([2]pivotTable!W$3:W$308,MATCH(totalExpenditure!$A160,[2]pivotTable!$A$3:$A$308,0))/100*INDEX(gDP!AL$6:AL$271,MATCH(totalExpenditure!$A160,gDP!$B$6:$B$271))=0,"",INDEX([2]pivotTable!W$3:W$308,MATCH(totalExpenditure!$A160,[2]pivotTable!$A$3:$A$308,0))/100*INDEX(gDP!AL$6:AL$271,MATCH(totalExpenditure!$A160,gDP!$B$6:$B$271)))</f>
        <v/>
      </c>
      <c r="X160" s="77" t="str">
        <f>IF(INDEX([2]pivotTable!X$3:X$308,MATCH(totalExpenditure!$A160,[2]pivotTable!$A$3:$A$308,0))/100*INDEX(gDP!AM$6:AM$271,MATCH(totalExpenditure!$A160,gDP!$B$6:$B$271))=0,"",INDEX([2]pivotTable!X$3:X$308,MATCH(totalExpenditure!$A160,[2]pivotTable!$A$3:$A$308,0))/100*INDEX(gDP!AM$6:AM$271,MATCH(totalExpenditure!$A160,gDP!$B$6:$B$271)))</f>
        <v/>
      </c>
      <c r="Y160" s="77" t="str">
        <f>IF(INDEX([2]pivotTable!Y$3:Y$308,MATCH(totalExpenditure!$A160,[2]pivotTable!$A$3:$A$308,0))/100*INDEX(gDP!AN$6:AN$271,MATCH(totalExpenditure!$A160,gDP!$B$6:$B$271))=0,"",INDEX([2]pivotTable!Y$3:Y$308,MATCH(totalExpenditure!$A160,[2]pivotTable!$A$3:$A$308,0))/100*INDEX(gDP!AN$6:AN$271,MATCH(totalExpenditure!$A160,gDP!$B$6:$B$271)))</f>
        <v/>
      </c>
      <c r="Z160" s="77" t="str">
        <f>IF(INDEX([2]pivotTable!Z$3:Z$308,MATCH(totalExpenditure!$A160,[2]pivotTable!$A$3:$A$308,0))/100*INDEX(gDP!AO$6:AO$271,MATCH(totalExpenditure!$A160,gDP!$B$6:$B$271))=0,"",INDEX([2]pivotTable!Z$3:Z$308,MATCH(totalExpenditure!$A160,[2]pivotTable!$A$3:$A$308,0))/100*INDEX(gDP!AO$6:AO$271,MATCH(totalExpenditure!$A160,gDP!$B$6:$B$271)))</f>
        <v/>
      </c>
      <c r="AA160" s="77" t="str">
        <f>IF(INDEX([2]pivotTable!AA$3:AA$308,MATCH(totalExpenditure!$A160,[2]pivotTable!$A$3:$A$308,0))/100*INDEX(gDP!AP$6:AP$271,MATCH(totalExpenditure!$A160,gDP!$B$6:$B$271))=0,"",INDEX([2]pivotTable!AA$3:AA$308,MATCH(totalExpenditure!$A160,[2]pivotTable!$A$3:$A$308,0))/100*INDEX(gDP!AP$6:AP$271,MATCH(totalExpenditure!$A160,gDP!$B$6:$B$271)))</f>
        <v/>
      </c>
      <c r="AB160" s="77" t="str">
        <f>IF(INDEX([2]pivotTable!AB$3:AB$308,MATCH(totalExpenditure!$A160,[2]pivotTable!$A$3:$A$308,0))/100*INDEX(gDP!AQ$6:AQ$271,MATCH(totalExpenditure!$A160,gDP!$B$6:$B$271))=0,"",INDEX([2]pivotTable!AB$3:AB$308,MATCH(totalExpenditure!$A160,[2]pivotTable!$A$3:$A$308,0))/100*INDEX(gDP!AQ$6:AQ$271,MATCH(totalExpenditure!$A160,gDP!$B$6:$B$271)))</f>
        <v/>
      </c>
      <c r="AC160" s="77" t="str">
        <f>IF(INDEX([2]pivotTable!AC$3:AC$308,MATCH(totalExpenditure!$A160,[2]pivotTable!$A$3:$A$308,0))/100*INDEX(gDP!AR$6:AR$271,MATCH(totalExpenditure!$A160,gDP!$B$6:$B$271))=0,"",INDEX([2]pivotTable!AC$3:AC$308,MATCH(totalExpenditure!$A160,[2]pivotTable!$A$3:$A$308,0))/100*INDEX(gDP!AR$6:AR$271,MATCH(totalExpenditure!$A160,gDP!$B$6:$B$271)))</f>
        <v/>
      </c>
      <c r="AD160" s="77" t="str">
        <f>IF(INDEX([2]pivotTable!AD$3:AD$308,MATCH(totalExpenditure!$A160,[2]pivotTable!$A$3:$A$308,0))/100*INDEX(gDP!AS$6:AS$271,MATCH(totalExpenditure!$A160,gDP!$B$6:$B$271))=0,"",INDEX([2]pivotTable!AD$3:AD$308,MATCH(totalExpenditure!$A160,[2]pivotTable!$A$3:$A$308,0))/100*INDEX(gDP!AS$6:AS$271,MATCH(totalExpenditure!$A160,gDP!$B$6:$B$271)))</f>
        <v/>
      </c>
      <c r="AE160" s="77" t="str">
        <f>IF(INDEX([2]pivotTable!AE$3:AE$308,MATCH(totalExpenditure!$A160,[2]pivotTable!$A$3:$A$308,0))/100*INDEX(gDP!AT$6:AT$271,MATCH(totalExpenditure!$A160,gDP!$B$6:$B$271))=0,"",INDEX([2]pivotTable!AE$3:AE$308,MATCH(totalExpenditure!$A160,[2]pivotTable!$A$3:$A$308,0))/100*INDEX(gDP!AT$6:AT$271,MATCH(totalExpenditure!$A160,gDP!$B$6:$B$271)))</f>
        <v/>
      </c>
      <c r="AF160" s="77" t="str">
        <f>IF(INDEX([2]pivotTable!AF$3:AF$308,MATCH(totalExpenditure!$A160,[2]pivotTable!$A$3:$A$308,0))/100*INDEX(gDP!AU$6:AU$271,MATCH(totalExpenditure!$A160,gDP!$B$6:$B$271))=0,"",INDEX([2]pivotTable!AF$3:AF$308,MATCH(totalExpenditure!$A160,[2]pivotTable!$A$3:$A$308,0))/100*INDEX(gDP!AU$6:AU$271,MATCH(totalExpenditure!$A160,gDP!$B$6:$B$271)))</f>
        <v/>
      </c>
      <c r="AG160" s="77" t="str">
        <f>IF(INDEX([2]pivotTable!AG$3:AG$308,MATCH(totalExpenditure!$A160,[2]pivotTable!$A$3:$A$308,0))/100*INDEX(gDP!AV$6:AV$271,MATCH(totalExpenditure!$A160,gDP!$B$6:$B$271))=0,"",INDEX([2]pivotTable!AG$3:AG$308,MATCH(totalExpenditure!$A160,[2]pivotTable!$A$3:$A$308,0))/100*INDEX(gDP!AV$6:AV$271,MATCH(totalExpenditure!$A160,gDP!$B$6:$B$271)))</f>
        <v/>
      </c>
      <c r="AH160" s="77" t="str">
        <f>IF(INDEX([2]pivotTable!AH$3:AH$308,MATCH(totalExpenditure!$A160,[2]pivotTable!$A$3:$A$308,0))/100*INDEX(gDP!AW$6:AW$271,MATCH(totalExpenditure!$A160,gDP!$B$6:$B$271))=0,"",INDEX([2]pivotTable!AH$3:AH$308,MATCH(totalExpenditure!$A160,[2]pivotTable!$A$3:$A$308,0))/100*INDEX(gDP!AW$6:AW$271,MATCH(totalExpenditure!$A160,gDP!$B$6:$B$271)))</f>
        <v/>
      </c>
      <c r="AI160" s="77" t="str">
        <f>IF(INDEX([2]pivotTable!AI$3:AI$308,MATCH(totalExpenditure!$A160,[2]pivotTable!$A$3:$A$308,0))/100*INDEX(gDP!AX$6:AX$271,MATCH(totalExpenditure!$A160,gDP!$B$6:$B$271))=0,"",INDEX([2]pivotTable!AI$3:AI$308,MATCH(totalExpenditure!$A160,[2]pivotTable!$A$3:$A$308,0))/100*INDEX(gDP!AX$6:AX$271,MATCH(totalExpenditure!$A160,gDP!$B$6:$B$271)))</f>
        <v/>
      </c>
      <c r="AJ160" s="77" t="str">
        <f>IF(INDEX([2]pivotTable!AJ$3:AJ$308,MATCH(totalExpenditure!$A160,[2]pivotTable!$A$3:$A$308,0))/100*INDEX(gDP!AY$6:AY$271,MATCH(totalExpenditure!$A160,gDP!$B$6:$B$271))=0,"",INDEX([2]pivotTable!AJ$3:AJ$308,MATCH(totalExpenditure!$A160,[2]pivotTable!$A$3:$A$308,0))/100*INDEX(gDP!AY$6:AY$271,MATCH(totalExpenditure!$A160,gDP!$B$6:$B$271)))</f>
        <v/>
      </c>
      <c r="AK160" s="77" t="str">
        <f>IF(INDEX([2]pivotTable!AK$3:AK$308,MATCH(totalExpenditure!$A160,[2]pivotTable!$A$3:$A$308,0))/100*INDEX(gDP!AZ$6:AZ$271,MATCH(totalExpenditure!$A160,gDP!$B$6:$B$271))=0,"",INDEX([2]pivotTable!AK$3:AK$308,MATCH(totalExpenditure!$A160,[2]pivotTable!$A$3:$A$308,0))/100*INDEX(gDP!AZ$6:AZ$271,MATCH(totalExpenditure!$A160,gDP!$B$6:$B$271)))</f>
        <v/>
      </c>
      <c r="AL160" s="77" t="str">
        <f>IF(INDEX([2]pivotTable!AL$3:AL$308,MATCH(totalExpenditure!$A160,[2]pivotTable!$A$3:$A$308,0))/100*INDEX(gDP!BA$6:BA$271,MATCH(totalExpenditure!$A160,gDP!$B$6:$B$271))=0,"",INDEX([2]pivotTable!AL$3:AL$308,MATCH(totalExpenditure!$A160,[2]pivotTable!$A$3:$A$308,0))/100*INDEX(gDP!BA$6:BA$271,MATCH(totalExpenditure!$A160,gDP!$B$6:$B$271)))</f>
        <v/>
      </c>
      <c r="AM160" s="77" t="str">
        <f>IF(INDEX([2]pivotTable!AM$3:AM$308,MATCH(totalExpenditure!$A160,[2]pivotTable!$A$3:$A$308,0))/100*INDEX(gDP!BB$6:BB$271,MATCH(totalExpenditure!$A160,gDP!$B$6:$B$271))=0,"",INDEX([2]pivotTable!AM$3:AM$308,MATCH(totalExpenditure!$A160,[2]pivotTable!$A$3:$A$308,0))/100*INDEX(gDP!BB$6:BB$271,MATCH(totalExpenditure!$A160,gDP!$B$6:$B$271)))</f>
        <v/>
      </c>
      <c r="AN160" s="77" t="str">
        <f>IF(INDEX([2]pivotTable!AN$3:AN$308,MATCH(totalExpenditure!$A160,[2]pivotTable!$A$3:$A$308,0))/100*INDEX(gDP!BC$6:BC$271,MATCH(totalExpenditure!$A160,gDP!$B$6:$B$271))=0,"",INDEX([2]pivotTable!AN$3:AN$308,MATCH(totalExpenditure!$A160,[2]pivotTable!$A$3:$A$308,0))/100*INDEX(gDP!BC$6:BC$271,MATCH(totalExpenditure!$A160,gDP!$B$6:$B$271)))</f>
        <v/>
      </c>
      <c r="AO160" s="77" t="str">
        <f>IF(INDEX([2]pivotTable!AO$3:AO$308,MATCH(totalExpenditure!$A160,[2]pivotTable!$A$3:$A$308,0))/100*INDEX(gDP!BD$6:BD$271,MATCH(totalExpenditure!$A160,gDP!$B$6:$B$271))=0,"",INDEX([2]pivotTable!AO$3:AO$308,MATCH(totalExpenditure!$A160,[2]pivotTable!$A$3:$A$308,0))/100*INDEX(gDP!BD$6:BD$271,MATCH(totalExpenditure!$A160,gDP!$B$6:$B$271)))</f>
        <v/>
      </c>
      <c r="AP160" s="77" t="str">
        <f>IF(INDEX([2]pivotTable!AP$3:AP$308,MATCH(totalExpenditure!$A160,[2]pivotTable!$A$3:$A$308,0))/100*INDEX(gDP!BE$6:BE$271,MATCH(totalExpenditure!$A160,gDP!$B$6:$B$271))=0,"",INDEX([2]pivotTable!AP$3:AP$308,MATCH(totalExpenditure!$A160,[2]pivotTable!$A$3:$A$308,0))/100*INDEX(gDP!BE$6:BE$271,MATCH(totalExpenditure!$A160,gDP!$B$6:$B$271)))</f>
        <v/>
      </c>
      <c r="AQ160" s="77" t="str">
        <f>IF(INDEX([2]pivotTable!AQ$3:AQ$308,MATCH(totalExpenditure!$A160,[2]pivotTable!$A$3:$A$308,0))/100*INDEX(gDP!BF$6:BF$271,MATCH(totalExpenditure!$A160,gDP!$B$6:$B$271))=0,"",INDEX([2]pivotTable!AQ$3:AQ$308,MATCH(totalExpenditure!$A160,[2]pivotTable!$A$3:$A$308,0))/100*INDEX(gDP!BF$6:BF$271,MATCH(totalExpenditure!$A160,gDP!$B$6:$B$271)))</f>
        <v/>
      </c>
      <c r="AR160" s="77" t="str">
        <f>IF(INDEX([2]pivotTable!AR$3:AR$308,MATCH(totalExpenditure!$A160,[2]pivotTable!$A$3:$A$308,0))/100*INDEX(gDP!BG$6:BG$271,MATCH(totalExpenditure!$A160,gDP!$B$6:$B$271))=0,"",INDEX([2]pivotTable!AR$3:AR$308,MATCH(totalExpenditure!$A160,[2]pivotTable!$A$3:$A$308,0))/100*INDEX(gDP!BG$6:BG$271,MATCH(totalExpenditure!$A160,gDP!$B$6:$B$271)))</f>
        <v/>
      </c>
      <c r="AS160" s="77" t="str">
        <f>IF(INDEX([2]pivotTable!AS$3:AS$308,MATCH(totalExpenditure!$A160,[2]pivotTable!$A$3:$A$308,0))/100*INDEX(gDP!BH$6:BH$271,MATCH(totalExpenditure!$A160,gDP!$B$6:$B$271))=0,"",INDEX([2]pivotTable!AS$3:AS$308,MATCH(totalExpenditure!$A160,[2]pivotTable!$A$3:$A$308,0))/100*INDEX(gDP!BH$6:BH$271,MATCH(totalExpenditure!$A160,gDP!$B$6:$B$271)))</f>
        <v/>
      </c>
      <c r="AT160" s="77" t="str">
        <f>IF(INDEX([2]pivotTable!AT$3:AT$308,MATCH(totalExpenditure!$A160,[2]pivotTable!$A$3:$A$308,0))/100*INDEX(gDP!BI$6:BI$271,MATCH(totalExpenditure!$A160,gDP!$B$6:$B$271))=0,"",INDEX([2]pivotTable!AT$3:AT$308,MATCH(totalExpenditure!$A160,[2]pivotTable!$A$3:$A$308,0))/100*INDEX(gDP!BI$6:BI$271,MATCH(totalExpenditure!$A160,gDP!$B$6:$B$271)))</f>
        <v/>
      </c>
      <c r="AU160" s="77" t="str">
        <f>IF(INDEX([2]pivotTable!AU$3:AU$308,MATCH(totalExpenditure!$A160,[2]pivotTable!$A$3:$A$308,0))/100*INDEX(gDP!BJ$6:BJ$271,MATCH(totalExpenditure!$A160,gDP!$B$6:$B$271))=0,"",INDEX([2]pivotTable!AU$3:AU$308,MATCH(totalExpenditure!$A160,[2]pivotTable!$A$3:$A$308,0))/100*INDEX(gDP!BJ$6:BJ$271,MATCH(totalExpenditure!$A160,gDP!$B$6:$B$271)))</f>
        <v/>
      </c>
      <c r="AV160" s="77" t="str">
        <f>IF(INDEX([2]pivotTable!AV$3:AV$308,MATCH(totalExpenditure!$A160,[2]pivotTable!$A$3:$A$308,0))/100*INDEX(gDP!BK$6:BK$271,MATCH(totalExpenditure!$A160,gDP!$B$6:$B$271))=0,"",INDEX([2]pivotTable!AV$3:AV$308,MATCH(totalExpenditure!$A160,[2]pivotTable!$A$3:$A$308,0))/100*INDEX(gDP!BK$6:BK$271,MATCH(totalExpenditure!$A160,gDP!$B$6:$B$271)))</f>
        <v/>
      </c>
      <c r="AW160" s="77" t="str">
        <f>IF(INDEX([2]pivotTable!AW$3:AW$308,MATCH(totalExpenditure!$A160,[2]pivotTable!$A$3:$A$308,0))/100*INDEX(gDP!BL$6:BL$271,MATCH(totalExpenditure!$A160,gDP!$B$6:$B$271))=0,"",INDEX([2]pivotTable!AW$3:AW$308,MATCH(totalExpenditure!$A160,[2]pivotTable!$A$3:$A$308,0))/100*INDEX(gDP!BL$6:BL$271,MATCH(totalExpenditure!$A160,gDP!$B$6:$B$271)))</f>
        <v/>
      </c>
      <c r="AX160" s="77" t="str">
        <f>IF(INDEX([2]pivotTable!AX$3:AX$308,MATCH(totalExpenditure!$A160,[2]pivotTable!$A$3:$A$308,0))/100*INDEX(gDP!BM$6:BM$271,MATCH(totalExpenditure!$A160,gDP!$B$6:$B$271))=0,"",INDEX([2]pivotTable!AX$3:AX$308,MATCH(totalExpenditure!$A160,[2]pivotTable!$A$3:$A$308,0))/100*INDEX(gDP!BM$6:BM$271,MATCH(totalExpenditure!$A160,gDP!$B$6:$B$271)))</f>
        <v/>
      </c>
      <c r="AY160" s="77" t="str">
        <f>IF(INDEX([2]pivotTable!AY$3:AY$308,MATCH(totalExpenditure!$A160,[2]pivotTable!$A$3:$A$308,0))/100*INDEX(gDP!BN$6:BN$271,MATCH(totalExpenditure!$A160,gDP!$B$6:$B$271))=0,"",INDEX([2]pivotTable!AY$3:AY$308,MATCH(totalExpenditure!$A160,[2]pivotTable!$A$3:$A$308,0))/100*INDEX(gDP!BN$6:BN$271,MATCH(totalExpenditure!$A160,gDP!$B$6:$B$271)))</f>
        <v/>
      </c>
      <c r="AZ160" s="77" t="str">
        <f>IF(INDEX([2]pivotTable!AZ$3:AZ$308,MATCH(totalExpenditure!$A160,[2]pivotTable!$A$3:$A$308,0))/100*INDEX(gDP!BO$6:BO$271,MATCH(totalExpenditure!$A160,gDP!$B$6:$B$271))=0,"",INDEX([2]pivotTable!AZ$3:AZ$308,MATCH(totalExpenditure!$A160,[2]pivotTable!$A$3:$A$308,0))/100*INDEX(gDP!BO$6:BO$271,MATCH(totalExpenditure!$A160,gDP!$B$6:$B$271)))</f>
        <v/>
      </c>
      <c r="BA160" s="77" t="str">
        <f>IF(INDEX([2]pivotTable!B$310:B$615,MATCH(totalExpenditure!$A160,[2]pivotTable!$A$310:$A$615,0))/100*INDEX(gDP!Q$6:Q$271,MATCH(totalExpenditure!$A160,gDP!$B$6:$B$271))=0,"",INDEX([2]pivotTable!B$310:B$615,MATCH(totalExpenditure!$A160,[2]pivotTable!$A$310:$A$615,0))/100*INDEX(gDP!Q$6:Q$271,MATCH(totalExpenditure!$A160,gDP!$B$6:$B$271)))</f>
        <v/>
      </c>
      <c r="BB160" s="77" t="str">
        <f>IF(INDEX([2]pivotTable!C$310:C$615,MATCH(totalExpenditure!$A160,[2]pivotTable!$A$310:$A$615,0))/100*INDEX(gDP!R$6:R$271,MATCH(totalExpenditure!$A160,gDP!$B$6:$B$271))=0,"",INDEX([2]pivotTable!C$310:C$615,MATCH(totalExpenditure!$A160,[2]pivotTable!$A$310:$A$615,0))/100*INDEX(gDP!R$6:R$271,MATCH(totalExpenditure!$A160,gDP!$B$6:$B$271)))</f>
        <v/>
      </c>
      <c r="BC160" s="77" t="str">
        <f>IF(INDEX([2]pivotTable!D$310:D$615,MATCH(totalExpenditure!$A160,[2]pivotTable!$A$310:$A$615,0))/100*INDEX(gDP!S$6:S$271,MATCH(totalExpenditure!$A160,gDP!$B$6:$B$271))=0,"",INDEX([2]pivotTable!D$310:D$615,MATCH(totalExpenditure!$A160,[2]pivotTable!$A$310:$A$615,0))/100*INDEX(gDP!S$6:S$271,MATCH(totalExpenditure!$A160,gDP!$B$6:$B$271)))</f>
        <v/>
      </c>
      <c r="BD160" s="77" t="str">
        <f>IF(INDEX([2]pivotTable!E$310:E$615,MATCH(totalExpenditure!$A160,[2]pivotTable!$A$310:$A$615,0))/100*INDEX(gDP!T$6:T$271,MATCH(totalExpenditure!$A160,gDP!$B$6:$B$271))=0,"",INDEX([2]pivotTable!E$310:E$615,MATCH(totalExpenditure!$A160,[2]pivotTable!$A$310:$A$615,0))/100*INDEX(gDP!T$6:T$271,MATCH(totalExpenditure!$A160,gDP!$B$6:$B$271)))</f>
        <v/>
      </c>
      <c r="BE160" s="77" t="str">
        <f>IF(INDEX([2]pivotTable!F$310:F$615,MATCH(totalExpenditure!$A160,[2]pivotTable!$A$310:$A$615,0))/100*INDEX(gDP!U$6:U$271,MATCH(totalExpenditure!$A160,gDP!$B$6:$B$271))=0,"",INDEX([2]pivotTable!F$310:F$615,MATCH(totalExpenditure!$A160,[2]pivotTable!$A$310:$A$615,0))/100*INDEX(gDP!U$6:U$271,MATCH(totalExpenditure!$A160,gDP!$B$6:$B$271)))</f>
        <v/>
      </c>
      <c r="BF160" s="77" t="str">
        <f>IF(INDEX([2]pivotTable!G$310:G$615,MATCH(totalExpenditure!$A160,[2]pivotTable!$A$310:$A$615,0))/100*INDEX(gDP!V$6:V$271,MATCH(totalExpenditure!$A160,gDP!$B$6:$B$271))=0,"",INDEX([2]pivotTable!G$310:G$615,MATCH(totalExpenditure!$A160,[2]pivotTable!$A$310:$A$615,0))/100*INDEX(gDP!V$6:V$271,MATCH(totalExpenditure!$A160,gDP!$B$6:$B$271)))</f>
        <v/>
      </c>
      <c r="BG160" s="77" t="str">
        <f>IF(INDEX([2]pivotTable!H$310:H$615,MATCH(totalExpenditure!$A160,[2]pivotTable!$A$310:$A$615,0))/100*INDEX(gDP!W$6:W$271,MATCH(totalExpenditure!$A160,gDP!$B$6:$B$271))=0,"",INDEX([2]pivotTable!H$310:H$615,MATCH(totalExpenditure!$A160,[2]pivotTable!$A$310:$A$615,0))/100*INDEX(gDP!W$6:W$271,MATCH(totalExpenditure!$A160,gDP!$B$6:$B$271)))</f>
        <v/>
      </c>
      <c r="BH160" s="77" t="str">
        <f>IF(INDEX([2]pivotTable!I$310:I$615,MATCH(totalExpenditure!$A160,[2]pivotTable!$A$310:$A$615,0))/100*INDEX(gDP!X$6:X$271,MATCH(totalExpenditure!$A160,gDP!$B$6:$B$271))=0,"",INDEX([2]pivotTable!I$310:I$615,MATCH(totalExpenditure!$A160,[2]pivotTable!$A$310:$A$615,0))/100*INDEX(gDP!X$6:X$271,MATCH(totalExpenditure!$A160,gDP!$B$6:$B$271)))</f>
        <v/>
      </c>
      <c r="BI160" s="77" t="str">
        <f>IF(INDEX([2]pivotTable!J$310:J$615,MATCH(totalExpenditure!$A160,[2]pivotTable!$A$310:$A$615,0))/100*INDEX(gDP!Y$6:Y$271,MATCH(totalExpenditure!$A160,gDP!$B$6:$B$271))=0,"",INDEX([2]pivotTable!J$310:J$615,MATCH(totalExpenditure!$A160,[2]pivotTable!$A$310:$A$615,0))/100*INDEX(gDP!Y$6:Y$271,MATCH(totalExpenditure!$A160,gDP!$B$6:$B$271)))</f>
        <v/>
      </c>
      <c r="BJ160" s="77" t="str">
        <f>IF(INDEX([2]pivotTable!K$310:K$615,MATCH(totalExpenditure!$A160,[2]pivotTable!$A$310:$A$615,0))/100*INDEX(gDP!Z$6:Z$271,MATCH(totalExpenditure!$A160,gDP!$B$6:$B$271))=0,"",INDEX([2]pivotTable!K$310:K$615,MATCH(totalExpenditure!$A160,[2]pivotTable!$A$310:$A$615,0))/100*INDEX(gDP!Z$6:Z$271,MATCH(totalExpenditure!$A160,gDP!$B$6:$B$271)))</f>
        <v/>
      </c>
      <c r="BK160" s="77" t="str">
        <f>IF(INDEX([2]pivotTable!L$310:L$615,MATCH(totalExpenditure!$A160,[2]pivotTable!$A$310:$A$615,0))/100*INDEX(gDP!AA$6:AA$271,MATCH(totalExpenditure!$A160,gDP!$B$6:$B$271))=0,"",INDEX([2]pivotTable!L$310:L$615,MATCH(totalExpenditure!$A160,[2]pivotTable!$A$310:$A$615,0))/100*INDEX(gDP!AA$6:AA$271,MATCH(totalExpenditure!$A160,gDP!$B$6:$B$271)))</f>
        <v/>
      </c>
      <c r="BL160" s="77" t="str">
        <f>IF(INDEX([2]pivotTable!M$310:M$615,MATCH(totalExpenditure!$A160,[2]pivotTable!$A$310:$A$615,0))/100*INDEX(gDP!AB$6:AB$271,MATCH(totalExpenditure!$A160,gDP!$B$6:$B$271))=0,"",INDEX([2]pivotTable!M$310:M$615,MATCH(totalExpenditure!$A160,[2]pivotTable!$A$310:$A$615,0))/100*INDEX(gDP!AB$6:AB$271,MATCH(totalExpenditure!$A160,gDP!$B$6:$B$271)))</f>
        <v/>
      </c>
      <c r="BM160" s="77" t="str">
        <f>IF(INDEX([2]pivotTable!N$310:N$615,MATCH(totalExpenditure!$A160,[2]pivotTable!$A$310:$A$615,0))/100*INDEX(gDP!AC$6:AC$271,MATCH(totalExpenditure!$A160,gDP!$B$6:$B$271))=0,"",INDEX([2]pivotTable!N$310:N$615,MATCH(totalExpenditure!$A160,[2]pivotTable!$A$310:$A$615,0))/100*INDEX(gDP!AC$6:AC$271,MATCH(totalExpenditure!$A160,gDP!$B$6:$B$271)))</f>
        <v/>
      </c>
      <c r="BN160" s="77" t="str">
        <f>IF(INDEX([2]pivotTable!O$310:O$615,MATCH(totalExpenditure!$A160,[2]pivotTable!$A$310:$A$615,0))/100*INDEX(gDP!AD$6:AD$271,MATCH(totalExpenditure!$A160,gDP!$B$6:$B$271))=0,"",INDEX([2]pivotTable!O$310:O$615,MATCH(totalExpenditure!$A160,[2]pivotTable!$A$310:$A$615,0))/100*INDEX(gDP!AD$6:AD$271,MATCH(totalExpenditure!$A160,gDP!$B$6:$B$271)))</f>
        <v/>
      </c>
      <c r="BO160" s="77" t="str">
        <f>IF(INDEX([2]pivotTable!P$310:P$615,MATCH(totalExpenditure!$A160,[2]pivotTable!$A$310:$A$615,0))/100*INDEX(gDP!AE$6:AE$271,MATCH(totalExpenditure!$A160,gDP!$B$6:$B$271))=0,"",INDEX([2]pivotTable!P$310:P$615,MATCH(totalExpenditure!$A160,[2]pivotTable!$A$310:$A$615,0))/100*INDEX(gDP!AE$6:AE$271,MATCH(totalExpenditure!$A160,gDP!$B$6:$B$271)))</f>
        <v/>
      </c>
      <c r="BP160" s="77" t="str">
        <f>IF(INDEX([2]pivotTable!Q$310:Q$615,MATCH(totalExpenditure!$A160,[2]pivotTable!$A$310:$A$615,0))/100*INDEX(gDP!AF$6:AF$271,MATCH(totalExpenditure!$A160,gDP!$B$6:$B$271))=0,"",INDEX([2]pivotTable!Q$310:Q$615,MATCH(totalExpenditure!$A160,[2]pivotTable!$A$310:$A$615,0))/100*INDEX(gDP!AF$6:AF$271,MATCH(totalExpenditure!$A160,gDP!$B$6:$B$271)))</f>
        <v/>
      </c>
      <c r="BQ160" s="77" t="str">
        <f>IF(INDEX([2]pivotTable!R$310:R$615,MATCH(totalExpenditure!$A160,[2]pivotTable!$A$310:$A$615,0))/100*INDEX(gDP!AG$6:AG$271,MATCH(totalExpenditure!$A160,gDP!$B$6:$B$271))=0,"",INDEX([2]pivotTable!R$310:R$615,MATCH(totalExpenditure!$A160,[2]pivotTable!$A$310:$A$615,0))/100*INDEX(gDP!AG$6:AG$271,MATCH(totalExpenditure!$A160,gDP!$B$6:$B$271)))</f>
        <v/>
      </c>
      <c r="BR160" s="77" t="str">
        <f>IF(INDEX([2]pivotTable!S$310:S$615,MATCH(totalExpenditure!$A160,[2]pivotTable!$A$310:$A$615,0))/100*INDEX(gDP!AH$6:AH$271,MATCH(totalExpenditure!$A160,gDP!$B$6:$B$271))=0,"",INDEX([2]pivotTable!S$310:S$615,MATCH(totalExpenditure!$A160,[2]pivotTable!$A$310:$A$615,0))/100*INDEX(gDP!AH$6:AH$271,MATCH(totalExpenditure!$A160,gDP!$B$6:$B$271)))</f>
        <v/>
      </c>
      <c r="BS160" s="77" t="str">
        <f>IF(INDEX([2]pivotTable!T$310:T$615,MATCH(totalExpenditure!$A160,[2]pivotTable!$A$310:$A$615,0))/100*INDEX(gDP!AI$6:AI$271,MATCH(totalExpenditure!$A160,gDP!$B$6:$B$271))=0,"",INDEX([2]pivotTable!T$310:T$615,MATCH(totalExpenditure!$A160,[2]pivotTable!$A$310:$A$615,0))/100*INDEX(gDP!AI$6:AI$271,MATCH(totalExpenditure!$A160,gDP!$B$6:$B$271)))</f>
        <v/>
      </c>
      <c r="BT160" s="77" t="str">
        <f>IF(INDEX([2]pivotTable!U$310:U$615,MATCH(totalExpenditure!$A160,[2]pivotTable!$A$310:$A$615,0))/100*INDEX(gDP!AJ$6:AJ$271,MATCH(totalExpenditure!$A160,gDP!$B$6:$B$271))=0,"",INDEX([2]pivotTable!U$310:U$615,MATCH(totalExpenditure!$A160,[2]pivotTable!$A$310:$A$615,0))/100*INDEX(gDP!AJ$6:AJ$271,MATCH(totalExpenditure!$A160,gDP!$B$6:$B$271)))</f>
        <v/>
      </c>
      <c r="BU160" s="77" t="str">
        <f>IF(INDEX([2]pivotTable!V$310:V$615,MATCH(totalExpenditure!$A160,[2]pivotTable!$A$310:$A$615,0))/100*INDEX(gDP!AK$6:AK$271,MATCH(totalExpenditure!$A160,gDP!$B$6:$B$271))=0,"",INDEX([2]pivotTable!V$310:V$615,MATCH(totalExpenditure!$A160,[2]pivotTable!$A$310:$A$615,0))/100*INDEX(gDP!AK$6:AK$271,MATCH(totalExpenditure!$A160,gDP!$B$6:$B$271)))</f>
        <v/>
      </c>
      <c r="BV160" s="77" t="str">
        <f>IF(INDEX([2]pivotTable!W$310:W$615,MATCH(totalExpenditure!$A160,[2]pivotTable!$A$310:$A$615,0))/100*INDEX(gDP!AL$6:AL$271,MATCH(totalExpenditure!$A160,gDP!$B$6:$B$271))=0,"",INDEX([2]pivotTable!W$310:W$615,MATCH(totalExpenditure!$A160,[2]pivotTable!$A$310:$A$615,0))/100*INDEX(gDP!AL$6:AL$271,MATCH(totalExpenditure!$A160,gDP!$B$6:$B$271)))</f>
        <v/>
      </c>
      <c r="BW160" s="77" t="str">
        <f>IF(INDEX([2]pivotTable!X$310:X$615,MATCH(totalExpenditure!$A160,[2]pivotTable!$A$310:$A$615,0))/100*INDEX(gDP!AM$6:AM$271,MATCH(totalExpenditure!$A160,gDP!$B$6:$B$271))=0,"",INDEX([2]pivotTable!X$310:X$615,MATCH(totalExpenditure!$A160,[2]pivotTable!$A$310:$A$615,0))/100*INDEX(gDP!AM$6:AM$271,MATCH(totalExpenditure!$A160,gDP!$B$6:$B$271)))</f>
        <v/>
      </c>
      <c r="BX160" s="77" t="str">
        <f>IF(INDEX([2]pivotTable!Y$310:Y$615,MATCH(totalExpenditure!$A160,[2]pivotTable!$A$310:$A$615,0))/100*INDEX(gDP!AN$6:AN$271,MATCH(totalExpenditure!$A160,gDP!$B$6:$B$271))=0,"",INDEX([2]pivotTable!Y$310:Y$615,MATCH(totalExpenditure!$A160,[2]pivotTable!$A$310:$A$615,0))/100*INDEX(gDP!AN$6:AN$271,MATCH(totalExpenditure!$A160,gDP!$B$6:$B$271)))</f>
        <v/>
      </c>
      <c r="BY160" s="77" t="str">
        <f>IF(INDEX([2]pivotTable!Z$310:Z$615,MATCH(totalExpenditure!$A160,[2]pivotTable!$A$310:$A$615,0))/100*INDEX(gDP!AO$6:AO$271,MATCH(totalExpenditure!$A160,gDP!$B$6:$B$271))=0,"",INDEX([2]pivotTable!Z$310:Z$615,MATCH(totalExpenditure!$A160,[2]pivotTable!$A$310:$A$615,0))/100*INDEX(gDP!AO$6:AO$271,MATCH(totalExpenditure!$A160,gDP!$B$6:$B$271)))</f>
        <v/>
      </c>
      <c r="BZ160" s="77" t="str">
        <f>IF(INDEX([2]pivotTable!AA$310:AA$615,MATCH(totalExpenditure!$A160,[2]pivotTable!$A$310:$A$615,0))/100*INDEX(gDP!AP$6:AP$271,MATCH(totalExpenditure!$A160,gDP!$B$6:$B$271))=0,"",INDEX([2]pivotTable!AA$310:AA$615,MATCH(totalExpenditure!$A160,[2]pivotTable!$A$310:$A$615,0))/100*INDEX(gDP!AP$6:AP$271,MATCH(totalExpenditure!$A160,gDP!$B$6:$B$271)))</f>
        <v/>
      </c>
      <c r="CA160" s="77" t="str">
        <f>IF(INDEX([2]pivotTable!AB$310:AB$615,MATCH(totalExpenditure!$A160,[2]pivotTable!$A$310:$A$615,0))/100*INDEX(gDP!AQ$6:AQ$271,MATCH(totalExpenditure!$A160,gDP!$B$6:$B$271))=0,"",INDEX([2]pivotTable!AB$310:AB$615,MATCH(totalExpenditure!$A160,[2]pivotTable!$A$310:$A$615,0))/100*INDEX(gDP!AQ$6:AQ$271,MATCH(totalExpenditure!$A160,gDP!$B$6:$B$271)))</f>
        <v/>
      </c>
      <c r="CB160" s="77" t="str">
        <f>IF(INDEX([2]pivotTable!AC$310:AC$615,MATCH(totalExpenditure!$A160,[2]pivotTable!$A$310:$A$615,0))/100*INDEX(gDP!AR$6:AR$271,MATCH(totalExpenditure!$A160,gDP!$B$6:$B$271))=0,"",INDEX([2]pivotTable!AC$310:AC$615,MATCH(totalExpenditure!$A160,[2]pivotTable!$A$310:$A$615,0))/100*INDEX(gDP!AR$6:AR$271,MATCH(totalExpenditure!$A160,gDP!$B$6:$B$271)))</f>
        <v/>
      </c>
      <c r="CC160" s="77" t="str">
        <f>IF(INDEX([2]pivotTable!AD$310:AD$615,MATCH(totalExpenditure!$A160,[2]pivotTable!$A$310:$A$615,0))/100*INDEX(gDP!AS$6:AS$271,MATCH(totalExpenditure!$A160,gDP!$B$6:$B$271))=0,"",INDEX([2]pivotTable!AD$310:AD$615,MATCH(totalExpenditure!$A160,[2]pivotTable!$A$310:$A$615,0))/100*INDEX(gDP!AS$6:AS$271,MATCH(totalExpenditure!$A160,gDP!$B$6:$B$271)))</f>
        <v/>
      </c>
      <c r="CD160" s="77" t="str">
        <f>IF(INDEX([2]pivotTable!AE$310:AE$615,MATCH(totalExpenditure!$A160,[2]pivotTable!$A$310:$A$615,0))/100*INDEX(gDP!AT$6:AT$271,MATCH(totalExpenditure!$A160,gDP!$B$6:$B$271))=0,"",INDEX([2]pivotTable!AE$310:AE$615,MATCH(totalExpenditure!$A160,[2]pivotTable!$A$310:$A$615,0))/100*INDEX(gDP!AT$6:AT$271,MATCH(totalExpenditure!$A160,gDP!$B$6:$B$271)))</f>
        <v/>
      </c>
      <c r="CE160" s="77" t="str">
        <f>IF(INDEX([2]pivotTable!AF$310:AF$615,MATCH(totalExpenditure!$A160,[2]pivotTable!$A$310:$A$615,0))/100*INDEX(gDP!AU$6:AU$271,MATCH(totalExpenditure!$A160,gDP!$B$6:$B$271))=0,"",INDEX([2]pivotTable!AF$310:AF$615,MATCH(totalExpenditure!$A160,[2]pivotTable!$A$310:$A$615,0))/100*INDEX(gDP!AU$6:AU$271,MATCH(totalExpenditure!$A160,gDP!$B$6:$B$271)))</f>
        <v/>
      </c>
      <c r="CF160" s="77" t="str">
        <f>IF(INDEX([2]pivotTable!AG$310:AG$615,MATCH(totalExpenditure!$A160,[2]pivotTable!$A$310:$A$615,0))/100*INDEX(gDP!AV$6:AV$271,MATCH(totalExpenditure!$A160,gDP!$B$6:$B$271))=0,"",INDEX([2]pivotTable!AG$310:AG$615,MATCH(totalExpenditure!$A160,[2]pivotTable!$A$310:$A$615,0))/100*INDEX(gDP!AV$6:AV$271,MATCH(totalExpenditure!$A160,gDP!$B$6:$B$271)))</f>
        <v/>
      </c>
      <c r="CG160" s="77" t="str">
        <f>IF(INDEX([2]pivotTable!AH$310:AH$615,MATCH(totalExpenditure!$A160,[2]pivotTable!$A$310:$A$615,0))/100*INDEX(gDP!AW$6:AW$271,MATCH(totalExpenditure!$A160,gDP!$B$6:$B$271))=0,"",INDEX([2]pivotTable!AH$310:AH$615,MATCH(totalExpenditure!$A160,[2]pivotTable!$A$310:$A$615,0))/100*INDEX(gDP!AW$6:AW$271,MATCH(totalExpenditure!$A160,gDP!$B$6:$B$271)))</f>
        <v/>
      </c>
      <c r="CH160" s="77" t="str">
        <f>IF(INDEX([2]pivotTable!AI$310:AI$615,MATCH(totalExpenditure!$A160,[2]pivotTable!$A$310:$A$615,0))/100*INDEX(gDP!AX$6:AX$271,MATCH(totalExpenditure!$A160,gDP!$B$6:$B$271))=0,"",INDEX([2]pivotTable!AI$310:AI$615,MATCH(totalExpenditure!$A160,[2]pivotTable!$A$310:$A$615,0))/100*INDEX(gDP!AX$6:AX$271,MATCH(totalExpenditure!$A160,gDP!$B$6:$B$271)))</f>
        <v/>
      </c>
      <c r="CI160" s="77" t="str">
        <f>IF(INDEX([2]pivotTable!AJ$310:AJ$615,MATCH(totalExpenditure!$A160,[2]pivotTable!$A$310:$A$615,0))/100*INDEX(gDP!AY$6:AY$271,MATCH(totalExpenditure!$A160,gDP!$B$6:$B$271))=0,"",INDEX([2]pivotTable!AJ$310:AJ$615,MATCH(totalExpenditure!$A160,[2]pivotTable!$A$310:$A$615,0))/100*INDEX(gDP!AY$6:AY$271,MATCH(totalExpenditure!$A160,gDP!$B$6:$B$271)))</f>
        <v/>
      </c>
      <c r="CJ160" s="77" t="str">
        <f>IF(INDEX([2]pivotTable!AK$310:AK$615,MATCH(totalExpenditure!$A160,[2]pivotTable!$A$310:$A$615,0))/100*INDEX(gDP!AZ$6:AZ$271,MATCH(totalExpenditure!$A160,gDP!$B$6:$B$271))=0,"",INDEX([2]pivotTable!AK$310:AK$615,MATCH(totalExpenditure!$A160,[2]pivotTable!$A$310:$A$615,0))/100*INDEX(gDP!AZ$6:AZ$271,MATCH(totalExpenditure!$A160,gDP!$B$6:$B$271)))</f>
        <v/>
      </c>
      <c r="CK160" s="77">
        <f>IF(INDEX([2]pivotTable!AL$310:AL$615,MATCH(totalExpenditure!$A160,[2]pivotTable!$A$310:$A$615,0))/100*INDEX(gDP!BA$6:BA$271,MATCH(totalExpenditure!$A160,gDP!$B$6:$B$271))=0,"",INDEX([2]pivotTable!AL$310:AL$615,MATCH(totalExpenditure!$A160,[2]pivotTable!$A$310:$A$615,0))/100*INDEX(gDP!BA$6:BA$271,MATCH(totalExpenditure!$A160,gDP!$B$6:$B$271)))</f>
        <v>4810248.4771728637</v>
      </c>
      <c r="CL160" s="77">
        <f>IF(INDEX([2]pivotTable!AM$310:AM$615,MATCH(totalExpenditure!$A160,[2]pivotTable!$A$310:$A$615,0))/100*INDEX(gDP!BB$6:BB$271,MATCH(totalExpenditure!$A160,gDP!$B$6:$B$271))=0,"",INDEX([2]pivotTable!AM$310:AM$615,MATCH(totalExpenditure!$A160,[2]pivotTable!$A$310:$A$615,0))/100*INDEX(gDP!BB$6:BB$271,MATCH(totalExpenditure!$A160,gDP!$B$6:$B$271)))</f>
        <v>4964164.5126342792</v>
      </c>
      <c r="CM160" s="77">
        <f>IF(INDEX([2]pivotTable!AN$310:AN$615,MATCH(totalExpenditure!$A160,[2]pivotTable!$A$310:$A$615,0))/100*INDEX(gDP!BC$6:BC$271,MATCH(totalExpenditure!$A160,gDP!$B$6:$B$271))=0,"",INDEX([2]pivotTable!AN$310:AN$615,MATCH(totalExpenditure!$A160,[2]pivotTable!$A$310:$A$615,0))/100*INDEX(gDP!BC$6:BC$271,MATCH(totalExpenditure!$A160,gDP!$B$6:$B$271)))</f>
        <v>5011640.9179687658</v>
      </c>
      <c r="CN160" s="77">
        <f>IF(INDEX([2]pivotTable!AO$310:AO$615,MATCH(totalExpenditure!$A160,[2]pivotTable!$A$310:$A$615,0))/100*INDEX(gDP!BD$6:BD$271,MATCH(totalExpenditure!$A160,gDP!$B$6:$B$271))=0,"",INDEX([2]pivotTable!AO$310:AO$615,MATCH(totalExpenditure!$A160,[2]pivotTable!$A$310:$A$615,0))/100*INDEX(gDP!BD$6:BD$271,MATCH(totalExpenditure!$A160,gDP!$B$6:$B$271)))</f>
        <v>4387135.002136223</v>
      </c>
      <c r="CO160" s="77">
        <f>IF(INDEX([2]pivotTable!AP$310:AP$615,MATCH(totalExpenditure!$A160,[2]pivotTable!$A$310:$A$615,0))/100*INDEX(gDP!BE$6:BE$271,MATCH(totalExpenditure!$A160,gDP!$B$6:$B$271))=0,"",INDEX([2]pivotTable!AP$310:AP$615,MATCH(totalExpenditure!$A160,[2]pivotTable!$A$310:$A$615,0))/100*INDEX(gDP!BE$6:BE$271,MATCH(totalExpenditure!$A160,gDP!$B$6:$B$271)))</f>
        <v>5084518.6065673744</v>
      </c>
      <c r="CP160" s="77">
        <f>IF(INDEX([2]pivotTable!AQ$310:AQ$615,MATCH(totalExpenditure!$A160,[2]pivotTable!$A$310:$A$615,0))/100*INDEX(gDP!BF$6:BF$271,MATCH(totalExpenditure!$A160,gDP!$B$6:$B$271))=0,"",INDEX([2]pivotTable!AQ$310:AQ$615,MATCH(totalExpenditure!$A160,[2]pivotTable!$A$310:$A$615,0))/100*INDEX(gDP!BF$6:BF$271,MATCH(totalExpenditure!$A160,gDP!$B$6:$B$271)))</f>
        <v>6447850.4760742364</v>
      </c>
      <c r="CQ160" s="77">
        <f>IF(INDEX([2]pivotTable!AR$310:AR$615,MATCH(totalExpenditure!$A160,[2]pivotTable!$A$310:$A$615,0))/100*INDEX(gDP!BG$6:BG$271,MATCH(totalExpenditure!$A160,gDP!$B$6:$B$271))=0,"",INDEX([2]pivotTable!AR$310:AR$615,MATCH(totalExpenditure!$A160,[2]pivotTable!$A$310:$A$615,0))/100*INDEX(gDP!BG$6:BG$271,MATCH(totalExpenditure!$A160,gDP!$B$6:$B$271)))</f>
        <v>5915740.0283813328</v>
      </c>
      <c r="CR160" s="77">
        <f>IF(INDEX([2]pivotTable!AS$310:AS$615,MATCH(totalExpenditure!$A160,[2]pivotTable!$A$310:$A$615,0))/100*INDEX(gDP!BH$6:BH$271,MATCH(totalExpenditure!$A160,gDP!$B$6:$B$271))=0,"",INDEX([2]pivotTable!AS$310:AS$615,MATCH(totalExpenditure!$A160,[2]pivotTable!$A$310:$A$615,0))/100*INDEX(gDP!BH$6:BH$271,MATCH(totalExpenditure!$A160,gDP!$B$6:$B$271)))</f>
        <v>6247901.9439697219</v>
      </c>
      <c r="CS160" s="77">
        <f>IF(INDEX([2]pivotTable!AT$310:AT$615,MATCH(totalExpenditure!$A160,[2]pivotTable!$A$310:$A$615,0))/100*INDEX(gDP!BI$6:BI$271,MATCH(totalExpenditure!$A160,gDP!$B$6:$B$271))=0,"",INDEX([2]pivotTable!AT$310:AT$615,MATCH(totalExpenditure!$A160,[2]pivotTable!$A$310:$A$615,0))/100*INDEX(gDP!BI$6:BI$271,MATCH(totalExpenditure!$A160,gDP!$B$6:$B$271)))</f>
        <v>6047111.4028930571</v>
      </c>
      <c r="CT160" s="77">
        <f>IF(INDEX([2]pivotTable!AU$310:AU$615,MATCH(totalExpenditure!$A160,[2]pivotTable!$A$310:$A$615,0))/100*INDEX(gDP!BJ$6:BJ$271,MATCH(totalExpenditure!$A160,gDP!$B$6:$B$271))=0,"",INDEX([2]pivotTable!AU$310:AU$615,MATCH(totalExpenditure!$A160,[2]pivotTable!$A$310:$A$615,0))/100*INDEX(gDP!BJ$6:BJ$271,MATCH(totalExpenditure!$A160,gDP!$B$6:$B$271)))</f>
        <v>6175135.7269287193</v>
      </c>
      <c r="CU160" s="77">
        <f>IF(INDEX([2]pivotTable!AV$310:AV$615,MATCH(totalExpenditure!$A160,[2]pivotTable!$A$310:$A$615,0))/100*INDEX(gDP!BK$6:BK$271,MATCH(totalExpenditure!$A160,gDP!$B$6:$B$271))=0,"",INDEX([2]pivotTable!AV$310:AV$615,MATCH(totalExpenditure!$A160,[2]pivotTable!$A$310:$A$615,0))/100*INDEX(gDP!BK$6:BK$271,MATCH(totalExpenditure!$A160,gDP!$B$6:$B$271)))</f>
        <v>7043704.2343139499</v>
      </c>
      <c r="CV160" s="77">
        <f>IF(INDEX([2]pivotTable!AW$310:AW$615,MATCH(totalExpenditure!$A160,[2]pivotTable!$A$310:$A$615,0))/100*INDEX(gDP!BL$6:BL$271,MATCH(totalExpenditure!$A160,gDP!$B$6:$B$271))=0,"",INDEX([2]pivotTable!AW$310:AW$615,MATCH(totalExpenditure!$A160,[2]pivotTable!$A$310:$A$615,0))/100*INDEX(gDP!BL$6:BL$271,MATCH(totalExpenditure!$A160,gDP!$B$6:$B$271)))</f>
        <v>8119884.6435547061</v>
      </c>
      <c r="CW160" s="77" t="str">
        <f>IF(INDEX([2]pivotTable!AX$310:AX$615,MATCH(totalExpenditure!$A160,[2]pivotTable!$A$310:$A$615,0))/100*INDEX(gDP!BM$6:BM$271,MATCH(totalExpenditure!$A160,gDP!$B$6:$B$271))=0,"",INDEX([2]pivotTable!AX$310:AX$615,MATCH(totalExpenditure!$A160,[2]pivotTable!$A$310:$A$615,0))/100*INDEX(gDP!BM$6:BM$271,MATCH(totalExpenditure!$A160,gDP!$B$6:$B$271)))</f>
        <v/>
      </c>
      <c r="CX160" s="77" t="str">
        <f>IF(INDEX([2]pivotTable!AY$310:AY$615,MATCH(totalExpenditure!$A160,[2]pivotTable!$A$310:$A$615,0))/100*INDEX(gDP!BN$6:BN$271,MATCH(totalExpenditure!$A160,gDP!$B$6:$B$271))=0,"",INDEX([2]pivotTable!AY$310:AY$615,MATCH(totalExpenditure!$A160,[2]pivotTable!$A$310:$A$615,0))/100*INDEX(gDP!BN$6:BN$271,MATCH(totalExpenditure!$A160,gDP!$B$6:$B$271)))</f>
        <v/>
      </c>
      <c r="CY160" s="77" t="str">
        <f>IF(INDEX([2]pivotTable!AZ$310:AZ$615,MATCH(totalExpenditure!$A160,[2]pivotTable!$A$310:$A$615,0))/100*INDEX(gDP!BO$6:BO$271,MATCH(totalExpenditure!$A160,gDP!$B$6:$B$271))=0,"",INDEX([2]pivotTable!AZ$310:AZ$615,MATCH(totalExpenditure!$A160,[2]pivotTable!$A$310:$A$615,0))/100*INDEX(gDP!BO$6:BO$271,MATCH(totalExpenditure!$A160,gDP!$B$6:$B$271)))</f>
        <v/>
      </c>
      <c r="CZ160" s="77" t="str">
        <f>IF(B160="","",IF(BA160="","",B160-B160+INDEX(gDP!Q$6:Q$271,MATCH(totalExpenditure!$A160,gDP!$B$6:$B$271))))</f>
        <v/>
      </c>
      <c r="DA160" s="77" t="str">
        <f>IF(C160="","",IF(BB160="","",C160-C160+INDEX(gDP!R$6:R$271,MATCH(totalExpenditure!$A160,gDP!$B$6:$B$271))))</f>
        <v/>
      </c>
      <c r="DB160" s="77" t="str">
        <f>IF(D160="","",IF(BC160="","",D160-D160+INDEX(gDP!S$6:S$271,MATCH(totalExpenditure!$A160,gDP!$B$6:$B$271))))</f>
        <v/>
      </c>
      <c r="DC160" s="77" t="str">
        <f>IF(E160="","",IF(BD160="","",E160-E160+INDEX(gDP!T$6:T$271,MATCH(totalExpenditure!$A160,gDP!$B$6:$B$271))))</f>
        <v/>
      </c>
      <c r="DD160" s="77" t="str">
        <f>IF(F160="","",IF(BE160="","",F160-F160+INDEX(gDP!U$6:U$271,MATCH(totalExpenditure!$A160,gDP!$B$6:$B$271))))</f>
        <v/>
      </c>
      <c r="DE160" s="77" t="str">
        <f>IF(G160="","",IF(BF160="","",G160-G160+INDEX(gDP!V$6:V$271,MATCH(totalExpenditure!$A160,gDP!$B$6:$B$271))))</f>
        <v/>
      </c>
      <c r="DF160" s="77" t="str">
        <f>IF(H160="","",IF(BG160="","",H160-H160+INDEX(gDP!W$6:W$271,MATCH(totalExpenditure!$A160,gDP!$B$6:$B$271))))</f>
        <v/>
      </c>
      <c r="DG160" s="77" t="str">
        <f>IF(I160="","",IF(BH160="","",I160-I160+INDEX(gDP!X$6:X$271,MATCH(totalExpenditure!$A160,gDP!$B$6:$B$271))))</f>
        <v/>
      </c>
      <c r="DH160" s="77" t="str">
        <f>IF(J160="","",IF(BI160="","",J160-J160+INDEX(gDP!Y$6:Y$271,MATCH(totalExpenditure!$A160,gDP!$B$6:$B$271))))</f>
        <v/>
      </c>
      <c r="DI160" s="77" t="str">
        <f>IF(K160="","",IF(BJ160="","",K160-K160+INDEX(gDP!Z$6:Z$271,MATCH(totalExpenditure!$A160,gDP!$B$6:$B$271))))</f>
        <v/>
      </c>
      <c r="DJ160" s="77" t="str">
        <f>IF(L160="","",IF(BK160="","",L160-L160+INDEX(gDP!AA$6:AA$271,MATCH(totalExpenditure!$A160,gDP!$B$6:$B$271))))</f>
        <v/>
      </c>
      <c r="DK160" s="77" t="str">
        <f>IF(M160="","",IF(BL160="","",M160-M160+INDEX(gDP!AB$6:AB$271,MATCH(totalExpenditure!$A160,gDP!$B$6:$B$271))))</f>
        <v/>
      </c>
      <c r="DL160" s="77" t="str">
        <f>IF(N160="","",IF(BM160="","",N160-N160+INDEX(gDP!AC$6:AC$271,MATCH(totalExpenditure!$A160,gDP!$B$6:$B$271))))</f>
        <v/>
      </c>
      <c r="DM160" s="77" t="str">
        <f>IF(O160="","",IF(BN160="","",O160-O160+INDEX(gDP!AD$6:AD$271,MATCH(totalExpenditure!$A160,gDP!$B$6:$B$271))))</f>
        <v/>
      </c>
      <c r="DN160" s="77" t="str">
        <f>IF(P160="","",IF(BO160="","",P160-P160+INDEX(gDP!AE$6:AE$271,MATCH(totalExpenditure!$A160,gDP!$B$6:$B$271))))</f>
        <v/>
      </c>
      <c r="DO160" s="77" t="str">
        <f>IF(Q160="","",IF(BP160="","",Q160-Q160+INDEX(gDP!AF$6:AF$271,MATCH(totalExpenditure!$A160,gDP!$B$6:$B$271))))</f>
        <v/>
      </c>
      <c r="DP160" s="77" t="str">
        <f>IF(R160="","",IF(BQ160="","",R160-R160+INDEX(gDP!AG$6:AG$271,MATCH(totalExpenditure!$A160,gDP!$B$6:$B$271))))</f>
        <v/>
      </c>
      <c r="DQ160" s="77" t="str">
        <f>IF(S160="","",IF(BR160="","",S160-S160+INDEX(gDP!AH$6:AH$271,MATCH(totalExpenditure!$A160,gDP!$B$6:$B$271))))</f>
        <v/>
      </c>
      <c r="DR160" s="77" t="str">
        <f>IF(T160="","",IF(BS160="","",T160-T160+INDEX(gDP!AI$6:AI$271,MATCH(totalExpenditure!$A160,gDP!$B$6:$B$271))))</f>
        <v/>
      </c>
      <c r="DS160" s="77" t="str">
        <f>IF(U160="","",IF(BT160="","",U160-U160+INDEX(gDP!AJ$6:AJ$271,MATCH(totalExpenditure!$A160,gDP!$B$6:$B$271))))</f>
        <v/>
      </c>
      <c r="DT160" s="77" t="str">
        <f>IF(V160="","",IF(BU160="","",V160-V160+INDEX(gDP!AK$6:AK$271,MATCH(totalExpenditure!$A160,gDP!$B$6:$B$271))))</f>
        <v/>
      </c>
      <c r="DU160" s="77" t="str">
        <f>IF(W160="","",IF(BV160="","",W160-W160+INDEX(gDP!AL$6:AL$271,MATCH(totalExpenditure!$A160,gDP!$B$6:$B$271))))</f>
        <v/>
      </c>
      <c r="DV160" s="77" t="str">
        <f>IF(X160="","",IF(BW160="","",X160-X160+INDEX(gDP!AM$6:AM$271,MATCH(totalExpenditure!$A160,gDP!$B$6:$B$271))))</f>
        <v/>
      </c>
      <c r="DW160" s="77" t="str">
        <f>IF(Y160="","",IF(BX160="","",Y160-Y160+INDEX(gDP!AN$6:AN$271,MATCH(totalExpenditure!$A160,gDP!$B$6:$B$271))))</f>
        <v/>
      </c>
      <c r="DX160" s="77" t="str">
        <f>IF(Z160="","",IF(BY160="","",Z160-Z160+INDEX(gDP!AO$6:AO$271,MATCH(totalExpenditure!$A160,gDP!$B$6:$B$271))))</f>
        <v/>
      </c>
      <c r="DY160" s="77" t="str">
        <f>IF(AA160="","",IF(BZ160="","",AA160-AA160+INDEX(gDP!AP$6:AP$271,MATCH(totalExpenditure!$A160,gDP!$B$6:$B$271))))</f>
        <v/>
      </c>
      <c r="DZ160" s="77" t="str">
        <f>IF(AB160="","",IF(CA160="","",AB160-AB160+INDEX(gDP!AQ$6:AQ$271,MATCH(totalExpenditure!$A160,gDP!$B$6:$B$271))))</f>
        <v/>
      </c>
      <c r="EA160" s="77" t="str">
        <f>IF(AC160="","",IF(CB160="","",AC160-AC160+INDEX(gDP!AR$6:AR$271,MATCH(totalExpenditure!$A160,gDP!$B$6:$B$271))))</f>
        <v/>
      </c>
      <c r="EB160" s="77" t="str">
        <f>IF(AD160="","",IF(CC160="","",AD160-AD160+INDEX(gDP!AS$6:AS$271,MATCH(totalExpenditure!$A160,gDP!$B$6:$B$271))))</f>
        <v/>
      </c>
      <c r="EC160" s="77" t="str">
        <f>IF(AE160="","",IF(CD160="","",AE160-AE160+INDEX(gDP!AT$6:AT$271,MATCH(totalExpenditure!$A160,gDP!$B$6:$B$271))))</f>
        <v/>
      </c>
      <c r="ED160" s="77" t="str">
        <f>IF(AF160="","",IF(CE160="","",AF160-AF160+INDEX(gDP!AU$6:AU$271,MATCH(totalExpenditure!$A160,gDP!$B$6:$B$271))))</f>
        <v/>
      </c>
      <c r="EE160" s="77" t="str">
        <f>IF(AG160="","",IF(CF160="","",AG160-AG160+INDEX(gDP!AV$6:AV$271,MATCH(totalExpenditure!$A160,gDP!$B$6:$B$271))))</f>
        <v/>
      </c>
      <c r="EF160" s="77" t="str">
        <f>IF(AH160="","",IF(CG160="","",AH160-AH160+INDEX(gDP!AW$6:AW$271,MATCH(totalExpenditure!$A160,gDP!$B$6:$B$271))))</f>
        <v/>
      </c>
      <c r="EG160" s="77" t="str">
        <f>IF(AI160="","",IF(CH160="","",AI160-AI160+INDEX(gDP!AX$6:AX$271,MATCH(totalExpenditure!$A160,gDP!$B$6:$B$271))))</f>
        <v/>
      </c>
      <c r="EH160" s="77" t="str">
        <f>IF(AJ160="","",IF(CI160="","",AJ160-AJ160+INDEX(gDP!AY$6:AY$271,MATCH(totalExpenditure!$A160,gDP!$B$6:$B$271))))</f>
        <v/>
      </c>
      <c r="EI160" s="77" t="str">
        <f>IF(AK160="","",IF(CJ160="","",AK160-AK160+INDEX(gDP!AZ$6:AZ$271,MATCH(totalExpenditure!$A160,gDP!$B$6:$B$271))))</f>
        <v/>
      </c>
      <c r="EJ160" s="77" t="str">
        <f>IF(AL160="","",IF(CK160="","",AL160-AL160+INDEX(gDP!BA$6:BA$271,MATCH(totalExpenditure!$A160,gDP!$B$6:$B$271))))</f>
        <v/>
      </c>
      <c r="EK160" s="77" t="str">
        <f>IF(AM160="","",IF(CL160="","",AM160-AM160+INDEX(gDP!BB$6:BB$271,MATCH(totalExpenditure!$A160,gDP!$B$6:$B$271))))</f>
        <v/>
      </c>
      <c r="EL160" s="77" t="str">
        <f>IF(AN160="","",IF(CM160="","",AN160-AN160+INDEX(gDP!BC$6:BC$271,MATCH(totalExpenditure!$A160,gDP!$B$6:$B$271))))</f>
        <v/>
      </c>
      <c r="EM160" s="77" t="str">
        <f>IF(AO160="","",IF(CN160="","",AO160-AO160+INDEX(gDP!BD$6:BD$271,MATCH(totalExpenditure!$A160,gDP!$B$6:$B$271))))</f>
        <v/>
      </c>
      <c r="EN160" s="77" t="str">
        <f>IF(AP160="","",IF(CO160="","",AP160-AP160+INDEX(gDP!BE$6:BE$271,MATCH(totalExpenditure!$A160,gDP!$B$6:$B$271))))</f>
        <v/>
      </c>
      <c r="EO160" s="77" t="str">
        <f>IF(AQ160="","",IF(CP160="","",AQ160-AQ160+INDEX(gDP!BF$6:BF$271,MATCH(totalExpenditure!$A160,gDP!$B$6:$B$271))))</f>
        <v/>
      </c>
      <c r="EP160" s="77" t="str">
        <f>IF(AR160="","",IF(CQ160="","",AR160-AR160+INDEX(gDP!BG$6:BG$271,MATCH(totalExpenditure!$A160,gDP!$B$6:$B$271))))</f>
        <v/>
      </c>
      <c r="EQ160" s="77" t="str">
        <f>IF(AS160="","",IF(CR160="","",AS160-AS160+INDEX(gDP!BH$6:BH$271,MATCH(totalExpenditure!$A160,gDP!$B$6:$B$271))))</f>
        <v/>
      </c>
      <c r="ER160" s="77" t="str">
        <f>IF(AT160="","",IF(CS160="","",AT160-AT160+INDEX(gDP!BI$6:BI$271,MATCH(totalExpenditure!$A160,gDP!$B$6:$B$271))))</f>
        <v/>
      </c>
      <c r="ES160" s="77" t="str">
        <f>IF(AU160="","",IF(CT160="","",AU160-AU160+INDEX(gDP!BJ$6:BJ$271,MATCH(totalExpenditure!$A160,gDP!$B$6:$B$271))))</f>
        <v/>
      </c>
      <c r="ET160" s="77" t="str">
        <f>IF(AV160="","",IF(CU160="","",AV160-AV160+INDEX(gDP!BK$6:BK$271,MATCH(totalExpenditure!$A160,gDP!$B$6:$B$271))))</f>
        <v/>
      </c>
      <c r="EU160" s="77" t="str">
        <f>IF(AW160="","",IF(CV160="","",AW160-AW160+INDEX(gDP!BL$6:BL$271,MATCH(totalExpenditure!$A160,gDP!$B$6:$B$271))))</f>
        <v/>
      </c>
      <c r="EV160" s="77" t="str">
        <f>IF(AX160="","",IF(CW160="","",AX160-AX160+INDEX(gDP!BM$6:BM$271,MATCH(totalExpenditure!$A160,gDP!$B$6:$B$271))))</f>
        <v/>
      </c>
      <c r="EW160" s="77" t="str">
        <f>IF(AY160="","",IF(CX160="","",AY160-AY160+INDEX(gDP!BN$6:BN$271,MATCH(totalExpenditure!$A160,gDP!$B$6:$B$271))))</f>
        <v/>
      </c>
      <c r="EX160" s="77" t="str">
        <f>IF(AZ160="","",IF(CY160="","",AZ160-AZ160+INDEX(gDP!BO$6:BO$271,MATCH(totalExpenditure!$A160,gDP!$B$6:$B$271))))</f>
        <v/>
      </c>
    </row>
    <row r="161" spans="1:154" x14ac:dyDescent="0.35">
      <c r="A161" t="s">
        <v>531</v>
      </c>
      <c r="B161" s="77" t="e">
        <f>IF(INDEX([2]pivotTable!B$3:B$308,MATCH(totalExpenditure!$A161,[2]pivotTable!$A$3:$A$308,0))/100*INDEX(gDP!Q$6:Q$271,MATCH(totalExpenditure!$A161,gDP!$B$6:$B$271))=0,"",INDEX([2]pivotTable!B$3:B$308,MATCH(totalExpenditure!$A161,[2]pivotTable!$A$3:$A$308,0))/100*INDEX(gDP!Q$6:Q$271,MATCH(totalExpenditure!$A161,gDP!$B$6:$B$271)))</f>
        <v>#N/A</v>
      </c>
      <c r="C161" s="77" t="e">
        <f>IF(INDEX([2]pivotTable!C$3:C$308,MATCH(totalExpenditure!$A161,[2]pivotTable!$A$3:$A$308,0))/100*INDEX(gDP!R$6:R$271,MATCH(totalExpenditure!$A161,gDP!$B$6:$B$271))=0,"",INDEX([2]pivotTable!C$3:C$308,MATCH(totalExpenditure!$A161,[2]pivotTable!$A$3:$A$308,0))/100*INDEX(gDP!R$6:R$271,MATCH(totalExpenditure!$A161,gDP!$B$6:$B$271)))</f>
        <v>#N/A</v>
      </c>
      <c r="D161" s="77" t="e">
        <f>IF(INDEX([2]pivotTable!D$3:D$308,MATCH(totalExpenditure!$A161,[2]pivotTable!$A$3:$A$308,0))/100*INDEX(gDP!S$6:S$271,MATCH(totalExpenditure!$A161,gDP!$B$6:$B$271))=0,"",INDEX([2]pivotTable!D$3:D$308,MATCH(totalExpenditure!$A161,[2]pivotTable!$A$3:$A$308,0))/100*INDEX(gDP!S$6:S$271,MATCH(totalExpenditure!$A161,gDP!$B$6:$B$271)))</f>
        <v>#N/A</v>
      </c>
      <c r="E161" s="77" t="e">
        <f>IF(INDEX([2]pivotTable!E$3:E$308,MATCH(totalExpenditure!$A161,[2]pivotTable!$A$3:$A$308,0))/100*INDEX(gDP!T$6:T$271,MATCH(totalExpenditure!$A161,gDP!$B$6:$B$271))=0,"",INDEX([2]pivotTable!E$3:E$308,MATCH(totalExpenditure!$A161,[2]pivotTable!$A$3:$A$308,0))/100*INDEX(gDP!T$6:T$271,MATCH(totalExpenditure!$A161,gDP!$B$6:$B$271)))</f>
        <v>#N/A</v>
      </c>
      <c r="F161" s="77" t="e">
        <f>IF(INDEX([2]pivotTable!F$3:F$308,MATCH(totalExpenditure!$A161,[2]pivotTable!$A$3:$A$308,0))/100*INDEX(gDP!U$6:U$271,MATCH(totalExpenditure!$A161,gDP!$B$6:$B$271))=0,"",INDEX([2]pivotTable!F$3:F$308,MATCH(totalExpenditure!$A161,[2]pivotTable!$A$3:$A$308,0))/100*INDEX(gDP!U$6:U$271,MATCH(totalExpenditure!$A161,gDP!$B$6:$B$271)))</f>
        <v>#N/A</v>
      </c>
      <c r="G161" s="77" t="e">
        <f>IF(INDEX([2]pivotTable!G$3:G$308,MATCH(totalExpenditure!$A161,[2]pivotTable!$A$3:$A$308,0))/100*INDEX(gDP!V$6:V$271,MATCH(totalExpenditure!$A161,gDP!$B$6:$B$271))=0,"",INDEX([2]pivotTable!G$3:G$308,MATCH(totalExpenditure!$A161,[2]pivotTable!$A$3:$A$308,0))/100*INDEX(gDP!V$6:V$271,MATCH(totalExpenditure!$A161,gDP!$B$6:$B$271)))</f>
        <v>#N/A</v>
      </c>
      <c r="H161" s="77" t="e">
        <f>IF(INDEX([2]pivotTable!H$3:H$308,MATCH(totalExpenditure!$A161,[2]pivotTable!$A$3:$A$308,0))/100*INDEX(gDP!W$6:W$271,MATCH(totalExpenditure!$A161,gDP!$B$6:$B$271))=0,"",INDEX([2]pivotTable!H$3:H$308,MATCH(totalExpenditure!$A161,[2]pivotTable!$A$3:$A$308,0))/100*INDEX(gDP!W$6:W$271,MATCH(totalExpenditure!$A161,gDP!$B$6:$B$271)))</f>
        <v>#N/A</v>
      </c>
      <c r="I161" s="77" t="e">
        <f>IF(INDEX([2]pivotTable!I$3:I$308,MATCH(totalExpenditure!$A161,[2]pivotTable!$A$3:$A$308,0))/100*INDEX(gDP!X$6:X$271,MATCH(totalExpenditure!$A161,gDP!$B$6:$B$271))=0,"",INDEX([2]pivotTable!I$3:I$308,MATCH(totalExpenditure!$A161,[2]pivotTable!$A$3:$A$308,0))/100*INDEX(gDP!X$6:X$271,MATCH(totalExpenditure!$A161,gDP!$B$6:$B$271)))</f>
        <v>#N/A</v>
      </c>
      <c r="J161" s="77" t="e">
        <f>IF(INDEX([2]pivotTable!J$3:J$308,MATCH(totalExpenditure!$A161,[2]pivotTable!$A$3:$A$308,0))/100*INDEX(gDP!Y$6:Y$271,MATCH(totalExpenditure!$A161,gDP!$B$6:$B$271))=0,"",INDEX([2]pivotTable!J$3:J$308,MATCH(totalExpenditure!$A161,[2]pivotTable!$A$3:$A$308,0))/100*INDEX(gDP!Y$6:Y$271,MATCH(totalExpenditure!$A161,gDP!$B$6:$B$271)))</f>
        <v>#N/A</v>
      </c>
      <c r="K161" s="77" t="e">
        <f>IF(INDEX([2]pivotTable!K$3:K$308,MATCH(totalExpenditure!$A161,[2]pivotTable!$A$3:$A$308,0))/100*INDEX(gDP!Z$6:Z$271,MATCH(totalExpenditure!$A161,gDP!$B$6:$B$271))=0,"",INDEX([2]pivotTable!K$3:K$308,MATCH(totalExpenditure!$A161,[2]pivotTable!$A$3:$A$308,0))/100*INDEX(gDP!Z$6:Z$271,MATCH(totalExpenditure!$A161,gDP!$B$6:$B$271)))</f>
        <v>#N/A</v>
      </c>
      <c r="L161" s="77" t="e">
        <f>IF(INDEX([2]pivotTable!L$3:L$308,MATCH(totalExpenditure!$A161,[2]pivotTable!$A$3:$A$308,0))/100*INDEX(gDP!AA$6:AA$271,MATCH(totalExpenditure!$A161,gDP!$B$6:$B$271))=0,"",INDEX([2]pivotTable!L$3:L$308,MATCH(totalExpenditure!$A161,[2]pivotTable!$A$3:$A$308,0))/100*INDEX(gDP!AA$6:AA$271,MATCH(totalExpenditure!$A161,gDP!$B$6:$B$271)))</f>
        <v>#N/A</v>
      </c>
      <c r="M161" s="77" t="e">
        <f>IF(INDEX([2]pivotTable!M$3:M$308,MATCH(totalExpenditure!$A161,[2]pivotTable!$A$3:$A$308,0))/100*INDEX(gDP!AB$6:AB$271,MATCH(totalExpenditure!$A161,gDP!$B$6:$B$271))=0,"",INDEX([2]pivotTable!M$3:M$308,MATCH(totalExpenditure!$A161,[2]pivotTable!$A$3:$A$308,0))/100*INDEX(gDP!AB$6:AB$271,MATCH(totalExpenditure!$A161,gDP!$B$6:$B$271)))</f>
        <v>#N/A</v>
      </c>
      <c r="N161" s="77" t="e">
        <f>IF(INDEX([2]pivotTable!N$3:N$308,MATCH(totalExpenditure!$A161,[2]pivotTable!$A$3:$A$308,0))/100*INDEX(gDP!AC$6:AC$271,MATCH(totalExpenditure!$A161,gDP!$B$6:$B$271))=0,"",INDEX([2]pivotTable!N$3:N$308,MATCH(totalExpenditure!$A161,[2]pivotTable!$A$3:$A$308,0))/100*INDEX(gDP!AC$6:AC$271,MATCH(totalExpenditure!$A161,gDP!$B$6:$B$271)))</f>
        <v>#N/A</v>
      </c>
      <c r="O161" s="77" t="e">
        <f>IF(INDEX([2]pivotTable!O$3:O$308,MATCH(totalExpenditure!$A161,[2]pivotTable!$A$3:$A$308,0))/100*INDEX(gDP!AD$6:AD$271,MATCH(totalExpenditure!$A161,gDP!$B$6:$B$271))=0,"",INDEX([2]pivotTable!O$3:O$308,MATCH(totalExpenditure!$A161,[2]pivotTable!$A$3:$A$308,0))/100*INDEX(gDP!AD$6:AD$271,MATCH(totalExpenditure!$A161,gDP!$B$6:$B$271)))</f>
        <v>#N/A</v>
      </c>
      <c r="P161" s="77" t="e">
        <f>IF(INDEX([2]pivotTable!P$3:P$308,MATCH(totalExpenditure!$A161,[2]pivotTable!$A$3:$A$308,0))/100*INDEX(gDP!AE$6:AE$271,MATCH(totalExpenditure!$A161,gDP!$B$6:$B$271))=0,"",INDEX([2]pivotTable!P$3:P$308,MATCH(totalExpenditure!$A161,[2]pivotTable!$A$3:$A$308,0))/100*INDEX(gDP!AE$6:AE$271,MATCH(totalExpenditure!$A161,gDP!$B$6:$B$271)))</f>
        <v>#N/A</v>
      </c>
      <c r="Q161" s="77" t="e">
        <f>IF(INDEX([2]pivotTable!Q$3:Q$308,MATCH(totalExpenditure!$A161,[2]pivotTable!$A$3:$A$308,0))/100*INDEX(gDP!AF$6:AF$271,MATCH(totalExpenditure!$A161,gDP!$B$6:$B$271))=0,"",INDEX([2]pivotTable!Q$3:Q$308,MATCH(totalExpenditure!$A161,[2]pivotTable!$A$3:$A$308,0))/100*INDEX(gDP!AF$6:AF$271,MATCH(totalExpenditure!$A161,gDP!$B$6:$B$271)))</f>
        <v>#N/A</v>
      </c>
      <c r="R161" s="77" t="e">
        <f>IF(INDEX([2]pivotTable!R$3:R$308,MATCH(totalExpenditure!$A161,[2]pivotTable!$A$3:$A$308,0))/100*INDEX(gDP!AG$6:AG$271,MATCH(totalExpenditure!$A161,gDP!$B$6:$B$271))=0,"",INDEX([2]pivotTable!R$3:R$308,MATCH(totalExpenditure!$A161,[2]pivotTable!$A$3:$A$308,0))/100*INDEX(gDP!AG$6:AG$271,MATCH(totalExpenditure!$A161,gDP!$B$6:$B$271)))</f>
        <v>#N/A</v>
      </c>
      <c r="S161" s="77" t="e">
        <f>IF(INDEX([2]pivotTable!S$3:S$308,MATCH(totalExpenditure!$A161,[2]pivotTable!$A$3:$A$308,0))/100*INDEX(gDP!AH$6:AH$271,MATCH(totalExpenditure!$A161,gDP!$B$6:$B$271))=0,"",INDEX([2]pivotTable!S$3:S$308,MATCH(totalExpenditure!$A161,[2]pivotTable!$A$3:$A$308,0))/100*INDEX(gDP!AH$6:AH$271,MATCH(totalExpenditure!$A161,gDP!$B$6:$B$271)))</f>
        <v>#N/A</v>
      </c>
      <c r="T161" s="77" t="e">
        <f>IF(INDEX([2]pivotTable!T$3:T$308,MATCH(totalExpenditure!$A161,[2]pivotTable!$A$3:$A$308,0))/100*INDEX(gDP!AI$6:AI$271,MATCH(totalExpenditure!$A161,gDP!$B$6:$B$271))=0,"",INDEX([2]pivotTable!T$3:T$308,MATCH(totalExpenditure!$A161,[2]pivotTable!$A$3:$A$308,0))/100*INDEX(gDP!AI$6:AI$271,MATCH(totalExpenditure!$A161,gDP!$B$6:$B$271)))</f>
        <v>#N/A</v>
      </c>
      <c r="U161" s="77" t="e">
        <f>IF(INDEX([2]pivotTable!U$3:U$308,MATCH(totalExpenditure!$A161,[2]pivotTable!$A$3:$A$308,0))/100*INDEX(gDP!AJ$6:AJ$271,MATCH(totalExpenditure!$A161,gDP!$B$6:$B$271))=0,"",INDEX([2]pivotTable!U$3:U$308,MATCH(totalExpenditure!$A161,[2]pivotTable!$A$3:$A$308,0))/100*INDEX(gDP!AJ$6:AJ$271,MATCH(totalExpenditure!$A161,gDP!$B$6:$B$271)))</f>
        <v>#N/A</v>
      </c>
      <c r="V161" s="77" t="e">
        <f>IF(INDEX([2]pivotTable!V$3:V$308,MATCH(totalExpenditure!$A161,[2]pivotTable!$A$3:$A$308,0))/100*INDEX(gDP!AK$6:AK$271,MATCH(totalExpenditure!$A161,gDP!$B$6:$B$271))=0,"",INDEX([2]pivotTable!V$3:V$308,MATCH(totalExpenditure!$A161,[2]pivotTable!$A$3:$A$308,0))/100*INDEX(gDP!AK$6:AK$271,MATCH(totalExpenditure!$A161,gDP!$B$6:$B$271)))</f>
        <v>#N/A</v>
      </c>
      <c r="W161" s="77" t="e">
        <f>IF(INDEX([2]pivotTable!W$3:W$308,MATCH(totalExpenditure!$A161,[2]pivotTable!$A$3:$A$308,0))/100*INDEX(gDP!AL$6:AL$271,MATCH(totalExpenditure!$A161,gDP!$B$6:$B$271))=0,"",INDEX([2]pivotTable!W$3:W$308,MATCH(totalExpenditure!$A161,[2]pivotTable!$A$3:$A$308,0))/100*INDEX(gDP!AL$6:AL$271,MATCH(totalExpenditure!$A161,gDP!$B$6:$B$271)))</f>
        <v>#N/A</v>
      </c>
      <c r="X161" s="77" t="e">
        <f>IF(INDEX([2]pivotTable!X$3:X$308,MATCH(totalExpenditure!$A161,[2]pivotTable!$A$3:$A$308,0))/100*INDEX(gDP!AM$6:AM$271,MATCH(totalExpenditure!$A161,gDP!$B$6:$B$271))=0,"",INDEX([2]pivotTable!X$3:X$308,MATCH(totalExpenditure!$A161,[2]pivotTable!$A$3:$A$308,0))/100*INDEX(gDP!AM$6:AM$271,MATCH(totalExpenditure!$A161,gDP!$B$6:$B$271)))</f>
        <v>#N/A</v>
      </c>
      <c r="Y161" s="77" t="e">
        <f>IF(INDEX([2]pivotTable!Y$3:Y$308,MATCH(totalExpenditure!$A161,[2]pivotTable!$A$3:$A$308,0))/100*INDEX(gDP!AN$6:AN$271,MATCH(totalExpenditure!$A161,gDP!$B$6:$B$271))=0,"",INDEX([2]pivotTable!Y$3:Y$308,MATCH(totalExpenditure!$A161,[2]pivotTable!$A$3:$A$308,0))/100*INDEX(gDP!AN$6:AN$271,MATCH(totalExpenditure!$A161,gDP!$B$6:$B$271)))</f>
        <v>#N/A</v>
      </c>
      <c r="Z161" s="77" t="e">
        <f>IF(INDEX([2]pivotTable!Z$3:Z$308,MATCH(totalExpenditure!$A161,[2]pivotTable!$A$3:$A$308,0))/100*INDEX(gDP!AO$6:AO$271,MATCH(totalExpenditure!$A161,gDP!$B$6:$B$271))=0,"",INDEX([2]pivotTable!Z$3:Z$308,MATCH(totalExpenditure!$A161,[2]pivotTable!$A$3:$A$308,0))/100*INDEX(gDP!AO$6:AO$271,MATCH(totalExpenditure!$A161,gDP!$B$6:$B$271)))</f>
        <v>#N/A</v>
      </c>
      <c r="AA161" s="77" t="e">
        <f>IF(INDEX([2]pivotTable!AA$3:AA$308,MATCH(totalExpenditure!$A161,[2]pivotTable!$A$3:$A$308,0))/100*INDEX(gDP!AP$6:AP$271,MATCH(totalExpenditure!$A161,gDP!$B$6:$B$271))=0,"",INDEX([2]pivotTable!AA$3:AA$308,MATCH(totalExpenditure!$A161,[2]pivotTable!$A$3:$A$308,0))/100*INDEX(gDP!AP$6:AP$271,MATCH(totalExpenditure!$A161,gDP!$B$6:$B$271)))</f>
        <v>#N/A</v>
      </c>
      <c r="AB161" s="77" t="e">
        <f>IF(INDEX([2]pivotTable!AB$3:AB$308,MATCH(totalExpenditure!$A161,[2]pivotTable!$A$3:$A$308,0))/100*INDEX(gDP!AQ$6:AQ$271,MATCH(totalExpenditure!$A161,gDP!$B$6:$B$271))=0,"",INDEX([2]pivotTable!AB$3:AB$308,MATCH(totalExpenditure!$A161,[2]pivotTable!$A$3:$A$308,0))/100*INDEX(gDP!AQ$6:AQ$271,MATCH(totalExpenditure!$A161,gDP!$B$6:$B$271)))</f>
        <v>#N/A</v>
      </c>
      <c r="AC161" s="77" t="e">
        <f>IF(INDEX([2]pivotTable!AC$3:AC$308,MATCH(totalExpenditure!$A161,[2]pivotTable!$A$3:$A$308,0))/100*INDEX(gDP!AR$6:AR$271,MATCH(totalExpenditure!$A161,gDP!$B$6:$B$271))=0,"",INDEX([2]pivotTable!AC$3:AC$308,MATCH(totalExpenditure!$A161,[2]pivotTable!$A$3:$A$308,0))/100*INDEX(gDP!AR$6:AR$271,MATCH(totalExpenditure!$A161,gDP!$B$6:$B$271)))</f>
        <v>#N/A</v>
      </c>
      <c r="AD161" s="77" t="e">
        <f>IF(INDEX([2]pivotTable!AD$3:AD$308,MATCH(totalExpenditure!$A161,[2]pivotTable!$A$3:$A$308,0))/100*INDEX(gDP!AS$6:AS$271,MATCH(totalExpenditure!$A161,gDP!$B$6:$B$271))=0,"",INDEX([2]pivotTable!AD$3:AD$308,MATCH(totalExpenditure!$A161,[2]pivotTable!$A$3:$A$308,0))/100*INDEX(gDP!AS$6:AS$271,MATCH(totalExpenditure!$A161,gDP!$B$6:$B$271)))</f>
        <v>#N/A</v>
      </c>
      <c r="AE161" s="77" t="e">
        <f>IF(INDEX([2]pivotTable!AE$3:AE$308,MATCH(totalExpenditure!$A161,[2]pivotTable!$A$3:$A$308,0))/100*INDEX(gDP!AT$6:AT$271,MATCH(totalExpenditure!$A161,gDP!$B$6:$B$271))=0,"",INDEX([2]pivotTable!AE$3:AE$308,MATCH(totalExpenditure!$A161,[2]pivotTable!$A$3:$A$308,0))/100*INDEX(gDP!AT$6:AT$271,MATCH(totalExpenditure!$A161,gDP!$B$6:$B$271)))</f>
        <v>#N/A</v>
      </c>
      <c r="AF161" s="77" t="e">
        <f>IF(INDEX([2]pivotTable!AF$3:AF$308,MATCH(totalExpenditure!$A161,[2]pivotTable!$A$3:$A$308,0))/100*INDEX(gDP!AU$6:AU$271,MATCH(totalExpenditure!$A161,gDP!$B$6:$B$271))=0,"",INDEX([2]pivotTable!AF$3:AF$308,MATCH(totalExpenditure!$A161,[2]pivotTable!$A$3:$A$308,0))/100*INDEX(gDP!AU$6:AU$271,MATCH(totalExpenditure!$A161,gDP!$B$6:$B$271)))</f>
        <v>#N/A</v>
      </c>
      <c r="AG161" s="77" t="e">
        <f>IF(INDEX([2]pivotTable!AG$3:AG$308,MATCH(totalExpenditure!$A161,[2]pivotTable!$A$3:$A$308,0))/100*INDEX(gDP!AV$6:AV$271,MATCH(totalExpenditure!$A161,gDP!$B$6:$B$271))=0,"",INDEX([2]pivotTable!AG$3:AG$308,MATCH(totalExpenditure!$A161,[2]pivotTable!$A$3:$A$308,0))/100*INDEX(gDP!AV$6:AV$271,MATCH(totalExpenditure!$A161,gDP!$B$6:$B$271)))</f>
        <v>#N/A</v>
      </c>
      <c r="AH161" s="77" t="e">
        <f>IF(INDEX([2]pivotTable!AH$3:AH$308,MATCH(totalExpenditure!$A161,[2]pivotTable!$A$3:$A$308,0))/100*INDEX(gDP!AW$6:AW$271,MATCH(totalExpenditure!$A161,gDP!$B$6:$B$271))=0,"",INDEX([2]pivotTable!AH$3:AH$308,MATCH(totalExpenditure!$A161,[2]pivotTable!$A$3:$A$308,0))/100*INDEX(gDP!AW$6:AW$271,MATCH(totalExpenditure!$A161,gDP!$B$6:$B$271)))</f>
        <v>#N/A</v>
      </c>
      <c r="AI161" s="77" t="e">
        <f>IF(INDEX([2]pivotTable!AI$3:AI$308,MATCH(totalExpenditure!$A161,[2]pivotTable!$A$3:$A$308,0))/100*INDEX(gDP!AX$6:AX$271,MATCH(totalExpenditure!$A161,gDP!$B$6:$B$271))=0,"",INDEX([2]pivotTable!AI$3:AI$308,MATCH(totalExpenditure!$A161,[2]pivotTable!$A$3:$A$308,0))/100*INDEX(gDP!AX$6:AX$271,MATCH(totalExpenditure!$A161,gDP!$B$6:$B$271)))</f>
        <v>#N/A</v>
      </c>
      <c r="AJ161" s="77" t="e">
        <f>IF(INDEX([2]pivotTable!AJ$3:AJ$308,MATCH(totalExpenditure!$A161,[2]pivotTable!$A$3:$A$308,0))/100*INDEX(gDP!AY$6:AY$271,MATCH(totalExpenditure!$A161,gDP!$B$6:$B$271))=0,"",INDEX([2]pivotTable!AJ$3:AJ$308,MATCH(totalExpenditure!$A161,[2]pivotTable!$A$3:$A$308,0))/100*INDEX(gDP!AY$6:AY$271,MATCH(totalExpenditure!$A161,gDP!$B$6:$B$271)))</f>
        <v>#N/A</v>
      </c>
      <c r="AK161" s="77" t="e">
        <f>IF(INDEX([2]pivotTable!AK$3:AK$308,MATCH(totalExpenditure!$A161,[2]pivotTable!$A$3:$A$308,0))/100*INDEX(gDP!AZ$6:AZ$271,MATCH(totalExpenditure!$A161,gDP!$B$6:$B$271))=0,"",INDEX([2]pivotTable!AK$3:AK$308,MATCH(totalExpenditure!$A161,[2]pivotTable!$A$3:$A$308,0))/100*INDEX(gDP!AZ$6:AZ$271,MATCH(totalExpenditure!$A161,gDP!$B$6:$B$271)))</f>
        <v>#N/A</v>
      </c>
      <c r="AL161" s="77" t="e">
        <f>IF(INDEX([2]pivotTable!AL$3:AL$308,MATCH(totalExpenditure!$A161,[2]pivotTable!$A$3:$A$308,0))/100*INDEX(gDP!BA$6:BA$271,MATCH(totalExpenditure!$A161,gDP!$B$6:$B$271))=0,"",INDEX([2]pivotTable!AL$3:AL$308,MATCH(totalExpenditure!$A161,[2]pivotTable!$A$3:$A$308,0))/100*INDEX(gDP!BA$6:BA$271,MATCH(totalExpenditure!$A161,gDP!$B$6:$B$271)))</f>
        <v>#N/A</v>
      </c>
      <c r="AM161" s="77" t="e">
        <f>IF(INDEX([2]pivotTable!AM$3:AM$308,MATCH(totalExpenditure!$A161,[2]pivotTable!$A$3:$A$308,0))/100*INDEX(gDP!BB$6:BB$271,MATCH(totalExpenditure!$A161,gDP!$B$6:$B$271))=0,"",INDEX([2]pivotTable!AM$3:AM$308,MATCH(totalExpenditure!$A161,[2]pivotTable!$A$3:$A$308,0))/100*INDEX(gDP!BB$6:BB$271,MATCH(totalExpenditure!$A161,gDP!$B$6:$B$271)))</f>
        <v>#N/A</v>
      </c>
      <c r="AN161" s="77" t="e">
        <f>IF(INDEX([2]pivotTable!AN$3:AN$308,MATCH(totalExpenditure!$A161,[2]pivotTable!$A$3:$A$308,0))/100*INDEX(gDP!BC$6:BC$271,MATCH(totalExpenditure!$A161,gDP!$B$6:$B$271))=0,"",INDEX([2]pivotTable!AN$3:AN$308,MATCH(totalExpenditure!$A161,[2]pivotTable!$A$3:$A$308,0))/100*INDEX(gDP!BC$6:BC$271,MATCH(totalExpenditure!$A161,gDP!$B$6:$B$271)))</f>
        <v>#N/A</v>
      </c>
      <c r="AO161" s="77" t="e">
        <f>IF(INDEX([2]pivotTable!AO$3:AO$308,MATCH(totalExpenditure!$A161,[2]pivotTable!$A$3:$A$308,0))/100*INDEX(gDP!BD$6:BD$271,MATCH(totalExpenditure!$A161,gDP!$B$6:$B$271))=0,"",INDEX([2]pivotTable!AO$3:AO$308,MATCH(totalExpenditure!$A161,[2]pivotTable!$A$3:$A$308,0))/100*INDEX(gDP!BD$6:BD$271,MATCH(totalExpenditure!$A161,gDP!$B$6:$B$271)))</f>
        <v>#N/A</v>
      </c>
      <c r="AP161" s="77" t="e">
        <f>IF(INDEX([2]pivotTable!AP$3:AP$308,MATCH(totalExpenditure!$A161,[2]pivotTable!$A$3:$A$308,0))/100*INDEX(gDP!BE$6:BE$271,MATCH(totalExpenditure!$A161,gDP!$B$6:$B$271))=0,"",INDEX([2]pivotTable!AP$3:AP$308,MATCH(totalExpenditure!$A161,[2]pivotTable!$A$3:$A$308,0))/100*INDEX(gDP!BE$6:BE$271,MATCH(totalExpenditure!$A161,gDP!$B$6:$B$271)))</f>
        <v>#N/A</v>
      </c>
      <c r="AQ161" s="77" t="e">
        <f>IF(INDEX([2]pivotTable!AQ$3:AQ$308,MATCH(totalExpenditure!$A161,[2]pivotTable!$A$3:$A$308,0))/100*INDEX(gDP!BF$6:BF$271,MATCH(totalExpenditure!$A161,gDP!$B$6:$B$271))=0,"",INDEX([2]pivotTable!AQ$3:AQ$308,MATCH(totalExpenditure!$A161,[2]pivotTable!$A$3:$A$308,0))/100*INDEX(gDP!BF$6:BF$271,MATCH(totalExpenditure!$A161,gDP!$B$6:$B$271)))</f>
        <v>#N/A</v>
      </c>
      <c r="AR161" s="77" t="e">
        <f>IF(INDEX([2]pivotTable!AR$3:AR$308,MATCH(totalExpenditure!$A161,[2]pivotTable!$A$3:$A$308,0))/100*INDEX(gDP!BG$6:BG$271,MATCH(totalExpenditure!$A161,gDP!$B$6:$B$271))=0,"",INDEX([2]pivotTable!AR$3:AR$308,MATCH(totalExpenditure!$A161,[2]pivotTable!$A$3:$A$308,0))/100*INDEX(gDP!BG$6:BG$271,MATCH(totalExpenditure!$A161,gDP!$B$6:$B$271)))</f>
        <v>#N/A</v>
      </c>
      <c r="AS161" s="77" t="e">
        <f>IF(INDEX([2]pivotTable!AS$3:AS$308,MATCH(totalExpenditure!$A161,[2]pivotTable!$A$3:$A$308,0))/100*INDEX(gDP!BH$6:BH$271,MATCH(totalExpenditure!$A161,gDP!$B$6:$B$271))=0,"",INDEX([2]pivotTable!AS$3:AS$308,MATCH(totalExpenditure!$A161,[2]pivotTable!$A$3:$A$308,0))/100*INDEX(gDP!BH$6:BH$271,MATCH(totalExpenditure!$A161,gDP!$B$6:$B$271)))</f>
        <v>#N/A</v>
      </c>
      <c r="AT161" s="77" t="e">
        <f>IF(INDEX([2]pivotTable!AT$3:AT$308,MATCH(totalExpenditure!$A161,[2]pivotTable!$A$3:$A$308,0))/100*INDEX(gDP!BI$6:BI$271,MATCH(totalExpenditure!$A161,gDP!$B$6:$B$271))=0,"",INDEX([2]pivotTable!AT$3:AT$308,MATCH(totalExpenditure!$A161,[2]pivotTable!$A$3:$A$308,0))/100*INDEX(gDP!BI$6:BI$271,MATCH(totalExpenditure!$A161,gDP!$B$6:$B$271)))</f>
        <v>#N/A</v>
      </c>
      <c r="AU161" s="77" t="e">
        <f>IF(INDEX([2]pivotTable!AU$3:AU$308,MATCH(totalExpenditure!$A161,[2]pivotTable!$A$3:$A$308,0))/100*INDEX(gDP!BJ$6:BJ$271,MATCH(totalExpenditure!$A161,gDP!$B$6:$B$271))=0,"",INDEX([2]pivotTable!AU$3:AU$308,MATCH(totalExpenditure!$A161,[2]pivotTable!$A$3:$A$308,0))/100*INDEX(gDP!BJ$6:BJ$271,MATCH(totalExpenditure!$A161,gDP!$B$6:$B$271)))</f>
        <v>#N/A</v>
      </c>
      <c r="AV161" s="77" t="e">
        <f>IF(INDEX([2]pivotTable!AV$3:AV$308,MATCH(totalExpenditure!$A161,[2]pivotTable!$A$3:$A$308,0))/100*INDEX(gDP!BK$6:BK$271,MATCH(totalExpenditure!$A161,gDP!$B$6:$B$271))=0,"",INDEX([2]pivotTable!AV$3:AV$308,MATCH(totalExpenditure!$A161,[2]pivotTable!$A$3:$A$308,0))/100*INDEX(gDP!BK$6:BK$271,MATCH(totalExpenditure!$A161,gDP!$B$6:$B$271)))</f>
        <v>#N/A</v>
      </c>
      <c r="AW161" s="77" t="e">
        <f>IF(INDEX([2]pivotTable!AW$3:AW$308,MATCH(totalExpenditure!$A161,[2]pivotTable!$A$3:$A$308,0))/100*INDEX(gDP!BL$6:BL$271,MATCH(totalExpenditure!$A161,gDP!$B$6:$B$271))=0,"",INDEX([2]pivotTable!AW$3:AW$308,MATCH(totalExpenditure!$A161,[2]pivotTable!$A$3:$A$308,0))/100*INDEX(gDP!BL$6:BL$271,MATCH(totalExpenditure!$A161,gDP!$B$6:$B$271)))</f>
        <v>#N/A</v>
      </c>
      <c r="AX161" s="77" t="e">
        <f>IF(INDEX([2]pivotTable!AX$3:AX$308,MATCH(totalExpenditure!$A161,[2]pivotTable!$A$3:$A$308,0))/100*INDEX(gDP!BM$6:BM$271,MATCH(totalExpenditure!$A161,gDP!$B$6:$B$271))=0,"",INDEX([2]pivotTable!AX$3:AX$308,MATCH(totalExpenditure!$A161,[2]pivotTable!$A$3:$A$308,0))/100*INDEX(gDP!BM$6:BM$271,MATCH(totalExpenditure!$A161,gDP!$B$6:$B$271)))</f>
        <v>#N/A</v>
      </c>
      <c r="AY161" s="77" t="e">
        <f>IF(INDEX([2]pivotTable!AY$3:AY$308,MATCH(totalExpenditure!$A161,[2]pivotTable!$A$3:$A$308,0))/100*INDEX(gDP!BN$6:BN$271,MATCH(totalExpenditure!$A161,gDP!$B$6:$B$271))=0,"",INDEX([2]pivotTable!AY$3:AY$308,MATCH(totalExpenditure!$A161,[2]pivotTable!$A$3:$A$308,0))/100*INDEX(gDP!BN$6:BN$271,MATCH(totalExpenditure!$A161,gDP!$B$6:$B$271)))</f>
        <v>#N/A</v>
      </c>
      <c r="AZ161" s="77" t="e">
        <f>IF(INDEX([2]pivotTable!AZ$3:AZ$308,MATCH(totalExpenditure!$A161,[2]pivotTable!$A$3:$A$308,0))/100*INDEX(gDP!BO$6:BO$271,MATCH(totalExpenditure!$A161,gDP!$B$6:$B$271))=0,"",INDEX([2]pivotTable!AZ$3:AZ$308,MATCH(totalExpenditure!$A161,[2]pivotTable!$A$3:$A$308,0))/100*INDEX(gDP!BO$6:BO$271,MATCH(totalExpenditure!$A161,gDP!$B$6:$B$271)))</f>
        <v>#N/A</v>
      </c>
      <c r="BA161" s="77" t="e">
        <f>IF(INDEX([2]pivotTable!B$310:B$615,MATCH(totalExpenditure!$A161,[2]pivotTable!$A$310:$A$615,0))/100*INDEX(gDP!Q$6:Q$271,MATCH(totalExpenditure!$A161,gDP!$B$6:$B$271))=0,"",INDEX([2]pivotTable!B$310:B$615,MATCH(totalExpenditure!$A161,[2]pivotTable!$A$310:$A$615,0))/100*INDEX(gDP!Q$6:Q$271,MATCH(totalExpenditure!$A161,gDP!$B$6:$B$271)))</f>
        <v>#N/A</v>
      </c>
      <c r="BB161" s="77" t="e">
        <f>IF(INDEX([2]pivotTable!C$310:C$615,MATCH(totalExpenditure!$A161,[2]pivotTable!$A$310:$A$615,0))/100*INDEX(gDP!R$6:R$271,MATCH(totalExpenditure!$A161,gDP!$B$6:$B$271))=0,"",INDEX([2]pivotTable!C$310:C$615,MATCH(totalExpenditure!$A161,[2]pivotTable!$A$310:$A$615,0))/100*INDEX(gDP!R$6:R$271,MATCH(totalExpenditure!$A161,gDP!$B$6:$B$271)))</f>
        <v>#N/A</v>
      </c>
      <c r="BC161" s="77" t="e">
        <f>IF(INDEX([2]pivotTable!D$310:D$615,MATCH(totalExpenditure!$A161,[2]pivotTable!$A$310:$A$615,0))/100*INDEX(gDP!S$6:S$271,MATCH(totalExpenditure!$A161,gDP!$B$6:$B$271))=0,"",INDEX([2]pivotTable!D$310:D$615,MATCH(totalExpenditure!$A161,[2]pivotTable!$A$310:$A$615,0))/100*INDEX(gDP!S$6:S$271,MATCH(totalExpenditure!$A161,gDP!$B$6:$B$271)))</f>
        <v>#N/A</v>
      </c>
      <c r="BD161" s="77" t="e">
        <f>IF(INDEX([2]pivotTable!E$310:E$615,MATCH(totalExpenditure!$A161,[2]pivotTable!$A$310:$A$615,0))/100*INDEX(gDP!T$6:T$271,MATCH(totalExpenditure!$A161,gDP!$B$6:$B$271))=0,"",INDEX([2]pivotTable!E$310:E$615,MATCH(totalExpenditure!$A161,[2]pivotTable!$A$310:$A$615,0))/100*INDEX(gDP!T$6:T$271,MATCH(totalExpenditure!$A161,gDP!$B$6:$B$271)))</f>
        <v>#N/A</v>
      </c>
      <c r="BE161" s="77" t="e">
        <f>IF(INDEX([2]pivotTable!F$310:F$615,MATCH(totalExpenditure!$A161,[2]pivotTable!$A$310:$A$615,0))/100*INDEX(gDP!U$6:U$271,MATCH(totalExpenditure!$A161,gDP!$B$6:$B$271))=0,"",INDEX([2]pivotTable!F$310:F$615,MATCH(totalExpenditure!$A161,[2]pivotTable!$A$310:$A$615,0))/100*INDEX(gDP!U$6:U$271,MATCH(totalExpenditure!$A161,gDP!$B$6:$B$271)))</f>
        <v>#N/A</v>
      </c>
      <c r="BF161" s="77" t="e">
        <f>IF(INDEX([2]pivotTable!G$310:G$615,MATCH(totalExpenditure!$A161,[2]pivotTable!$A$310:$A$615,0))/100*INDEX(gDP!V$6:V$271,MATCH(totalExpenditure!$A161,gDP!$B$6:$B$271))=0,"",INDEX([2]pivotTable!G$310:G$615,MATCH(totalExpenditure!$A161,[2]pivotTable!$A$310:$A$615,0))/100*INDEX(gDP!V$6:V$271,MATCH(totalExpenditure!$A161,gDP!$B$6:$B$271)))</f>
        <v>#N/A</v>
      </c>
      <c r="BG161" s="77" t="e">
        <f>IF(INDEX([2]pivotTable!H$310:H$615,MATCH(totalExpenditure!$A161,[2]pivotTable!$A$310:$A$615,0))/100*INDEX(gDP!W$6:W$271,MATCH(totalExpenditure!$A161,gDP!$B$6:$B$271))=0,"",INDEX([2]pivotTable!H$310:H$615,MATCH(totalExpenditure!$A161,[2]pivotTable!$A$310:$A$615,0))/100*INDEX(gDP!W$6:W$271,MATCH(totalExpenditure!$A161,gDP!$B$6:$B$271)))</f>
        <v>#N/A</v>
      </c>
      <c r="BH161" s="77" t="e">
        <f>IF(INDEX([2]pivotTable!I$310:I$615,MATCH(totalExpenditure!$A161,[2]pivotTable!$A$310:$A$615,0))/100*INDEX(gDP!X$6:X$271,MATCH(totalExpenditure!$A161,gDP!$B$6:$B$271))=0,"",INDEX([2]pivotTable!I$310:I$615,MATCH(totalExpenditure!$A161,[2]pivotTable!$A$310:$A$615,0))/100*INDEX(gDP!X$6:X$271,MATCH(totalExpenditure!$A161,gDP!$B$6:$B$271)))</f>
        <v>#N/A</v>
      </c>
      <c r="BI161" s="77" t="e">
        <f>IF(INDEX([2]pivotTable!J$310:J$615,MATCH(totalExpenditure!$A161,[2]pivotTable!$A$310:$A$615,0))/100*INDEX(gDP!Y$6:Y$271,MATCH(totalExpenditure!$A161,gDP!$B$6:$B$271))=0,"",INDEX([2]pivotTable!J$310:J$615,MATCH(totalExpenditure!$A161,[2]pivotTable!$A$310:$A$615,0))/100*INDEX(gDP!Y$6:Y$271,MATCH(totalExpenditure!$A161,gDP!$B$6:$B$271)))</f>
        <v>#N/A</v>
      </c>
      <c r="BJ161" s="77" t="e">
        <f>IF(INDEX([2]pivotTable!K$310:K$615,MATCH(totalExpenditure!$A161,[2]pivotTable!$A$310:$A$615,0))/100*INDEX(gDP!Z$6:Z$271,MATCH(totalExpenditure!$A161,gDP!$B$6:$B$271))=0,"",INDEX([2]pivotTable!K$310:K$615,MATCH(totalExpenditure!$A161,[2]pivotTable!$A$310:$A$615,0))/100*INDEX(gDP!Z$6:Z$271,MATCH(totalExpenditure!$A161,gDP!$B$6:$B$271)))</f>
        <v>#N/A</v>
      </c>
      <c r="BK161" s="77" t="e">
        <f>IF(INDEX([2]pivotTable!L$310:L$615,MATCH(totalExpenditure!$A161,[2]pivotTable!$A$310:$A$615,0))/100*INDEX(gDP!AA$6:AA$271,MATCH(totalExpenditure!$A161,gDP!$B$6:$B$271))=0,"",INDEX([2]pivotTable!L$310:L$615,MATCH(totalExpenditure!$A161,[2]pivotTable!$A$310:$A$615,0))/100*INDEX(gDP!AA$6:AA$271,MATCH(totalExpenditure!$A161,gDP!$B$6:$B$271)))</f>
        <v>#N/A</v>
      </c>
      <c r="BL161" s="77" t="e">
        <f>IF(INDEX([2]pivotTable!M$310:M$615,MATCH(totalExpenditure!$A161,[2]pivotTable!$A$310:$A$615,0))/100*INDEX(gDP!AB$6:AB$271,MATCH(totalExpenditure!$A161,gDP!$B$6:$B$271))=0,"",INDEX([2]pivotTable!M$310:M$615,MATCH(totalExpenditure!$A161,[2]pivotTable!$A$310:$A$615,0))/100*INDEX(gDP!AB$6:AB$271,MATCH(totalExpenditure!$A161,gDP!$B$6:$B$271)))</f>
        <v>#N/A</v>
      </c>
      <c r="BM161" s="77" t="e">
        <f>IF(INDEX([2]pivotTable!N$310:N$615,MATCH(totalExpenditure!$A161,[2]pivotTable!$A$310:$A$615,0))/100*INDEX(gDP!AC$6:AC$271,MATCH(totalExpenditure!$A161,gDP!$B$6:$B$271))=0,"",INDEX([2]pivotTable!N$310:N$615,MATCH(totalExpenditure!$A161,[2]pivotTable!$A$310:$A$615,0))/100*INDEX(gDP!AC$6:AC$271,MATCH(totalExpenditure!$A161,gDP!$B$6:$B$271)))</f>
        <v>#N/A</v>
      </c>
      <c r="BN161" s="77" t="e">
        <f>IF(INDEX([2]pivotTable!O$310:O$615,MATCH(totalExpenditure!$A161,[2]pivotTable!$A$310:$A$615,0))/100*INDEX(gDP!AD$6:AD$271,MATCH(totalExpenditure!$A161,gDP!$B$6:$B$271))=0,"",INDEX([2]pivotTable!O$310:O$615,MATCH(totalExpenditure!$A161,[2]pivotTable!$A$310:$A$615,0))/100*INDEX(gDP!AD$6:AD$271,MATCH(totalExpenditure!$A161,gDP!$B$6:$B$271)))</f>
        <v>#N/A</v>
      </c>
      <c r="BO161" s="77" t="e">
        <f>IF(INDEX([2]pivotTable!P$310:P$615,MATCH(totalExpenditure!$A161,[2]pivotTable!$A$310:$A$615,0))/100*INDEX(gDP!AE$6:AE$271,MATCH(totalExpenditure!$A161,gDP!$B$6:$B$271))=0,"",INDEX([2]pivotTable!P$310:P$615,MATCH(totalExpenditure!$A161,[2]pivotTable!$A$310:$A$615,0))/100*INDEX(gDP!AE$6:AE$271,MATCH(totalExpenditure!$A161,gDP!$B$6:$B$271)))</f>
        <v>#N/A</v>
      </c>
      <c r="BP161" s="77" t="e">
        <f>IF(INDEX([2]pivotTable!Q$310:Q$615,MATCH(totalExpenditure!$A161,[2]pivotTable!$A$310:$A$615,0))/100*INDEX(gDP!AF$6:AF$271,MATCH(totalExpenditure!$A161,gDP!$B$6:$B$271))=0,"",INDEX([2]pivotTable!Q$310:Q$615,MATCH(totalExpenditure!$A161,[2]pivotTable!$A$310:$A$615,0))/100*INDEX(gDP!AF$6:AF$271,MATCH(totalExpenditure!$A161,gDP!$B$6:$B$271)))</f>
        <v>#N/A</v>
      </c>
      <c r="BQ161" s="77" t="e">
        <f>IF(INDEX([2]pivotTable!R$310:R$615,MATCH(totalExpenditure!$A161,[2]pivotTable!$A$310:$A$615,0))/100*INDEX(gDP!AG$6:AG$271,MATCH(totalExpenditure!$A161,gDP!$B$6:$B$271))=0,"",INDEX([2]pivotTable!R$310:R$615,MATCH(totalExpenditure!$A161,[2]pivotTable!$A$310:$A$615,0))/100*INDEX(gDP!AG$6:AG$271,MATCH(totalExpenditure!$A161,gDP!$B$6:$B$271)))</f>
        <v>#N/A</v>
      </c>
      <c r="BR161" s="77" t="e">
        <f>IF(INDEX([2]pivotTable!S$310:S$615,MATCH(totalExpenditure!$A161,[2]pivotTable!$A$310:$A$615,0))/100*INDEX(gDP!AH$6:AH$271,MATCH(totalExpenditure!$A161,gDP!$B$6:$B$271))=0,"",INDEX([2]pivotTable!S$310:S$615,MATCH(totalExpenditure!$A161,[2]pivotTable!$A$310:$A$615,0))/100*INDEX(gDP!AH$6:AH$271,MATCH(totalExpenditure!$A161,gDP!$B$6:$B$271)))</f>
        <v>#N/A</v>
      </c>
      <c r="BS161" s="77" t="e">
        <f>IF(INDEX([2]pivotTable!T$310:T$615,MATCH(totalExpenditure!$A161,[2]pivotTable!$A$310:$A$615,0))/100*INDEX(gDP!AI$6:AI$271,MATCH(totalExpenditure!$A161,gDP!$B$6:$B$271))=0,"",INDEX([2]pivotTable!T$310:T$615,MATCH(totalExpenditure!$A161,[2]pivotTable!$A$310:$A$615,0))/100*INDEX(gDP!AI$6:AI$271,MATCH(totalExpenditure!$A161,gDP!$B$6:$B$271)))</f>
        <v>#N/A</v>
      </c>
      <c r="BT161" s="77" t="e">
        <f>IF(INDEX([2]pivotTable!U$310:U$615,MATCH(totalExpenditure!$A161,[2]pivotTable!$A$310:$A$615,0))/100*INDEX(gDP!AJ$6:AJ$271,MATCH(totalExpenditure!$A161,gDP!$B$6:$B$271))=0,"",INDEX([2]pivotTable!U$310:U$615,MATCH(totalExpenditure!$A161,[2]pivotTable!$A$310:$A$615,0))/100*INDEX(gDP!AJ$6:AJ$271,MATCH(totalExpenditure!$A161,gDP!$B$6:$B$271)))</f>
        <v>#N/A</v>
      </c>
      <c r="BU161" s="77" t="e">
        <f>IF(INDEX([2]pivotTable!V$310:V$615,MATCH(totalExpenditure!$A161,[2]pivotTable!$A$310:$A$615,0))/100*INDEX(gDP!AK$6:AK$271,MATCH(totalExpenditure!$A161,gDP!$B$6:$B$271))=0,"",INDEX([2]pivotTable!V$310:V$615,MATCH(totalExpenditure!$A161,[2]pivotTable!$A$310:$A$615,0))/100*INDEX(gDP!AK$6:AK$271,MATCH(totalExpenditure!$A161,gDP!$B$6:$B$271)))</f>
        <v>#N/A</v>
      </c>
      <c r="BV161" s="77" t="e">
        <f>IF(INDEX([2]pivotTable!W$310:W$615,MATCH(totalExpenditure!$A161,[2]pivotTable!$A$310:$A$615,0))/100*INDEX(gDP!AL$6:AL$271,MATCH(totalExpenditure!$A161,gDP!$B$6:$B$271))=0,"",INDEX([2]pivotTable!W$310:W$615,MATCH(totalExpenditure!$A161,[2]pivotTable!$A$310:$A$615,0))/100*INDEX(gDP!AL$6:AL$271,MATCH(totalExpenditure!$A161,gDP!$B$6:$B$271)))</f>
        <v>#N/A</v>
      </c>
      <c r="BW161" s="77" t="e">
        <f>IF(INDEX([2]pivotTable!X$310:X$615,MATCH(totalExpenditure!$A161,[2]pivotTable!$A$310:$A$615,0))/100*INDEX(gDP!AM$6:AM$271,MATCH(totalExpenditure!$A161,gDP!$B$6:$B$271))=0,"",INDEX([2]pivotTable!X$310:X$615,MATCH(totalExpenditure!$A161,[2]pivotTable!$A$310:$A$615,0))/100*INDEX(gDP!AM$6:AM$271,MATCH(totalExpenditure!$A161,gDP!$B$6:$B$271)))</f>
        <v>#N/A</v>
      </c>
      <c r="BX161" s="77" t="e">
        <f>IF(INDEX([2]pivotTable!Y$310:Y$615,MATCH(totalExpenditure!$A161,[2]pivotTable!$A$310:$A$615,0))/100*INDEX(gDP!AN$6:AN$271,MATCH(totalExpenditure!$A161,gDP!$B$6:$B$271))=0,"",INDEX([2]pivotTable!Y$310:Y$615,MATCH(totalExpenditure!$A161,[2]pivotTable!$A$310:$A$615,0))/100*INDEX(gDP!AN$6:AN$271,MATCH(totalExpenditure!$A161,gDP!$B$6:$B$271)))</f>
        <v>#N/A</v>
      </c>
      <c r="BY161" s="77" t="e">
        <f>IF(INDEX([2]pivotTable!Z$310:Z$615,MATCH(totalExpenditure!$A161,[2]pivotTable!$A$310:$A$615,0))/100*INDEX(gDP!AO$6:AO$271,MATCH(totalExpenditure!$A161,gDP!$B$6:$B$271))=0,"",INDEX([2]pivotTable!Z$310:Z$615,MATCH(totalExpenditure!$A161,[2]pivotTable!$A$310:$A$615,0))/100*INDEX(gDP!AO$6:AO$271,MATCH(totalExpenditure!$A161,gDP!$B$6:$B$271)))</f>
        <v>#N/A</v>
      </c>
      <c r="BZ161" s="77" t="e">
        <f>IF(INDEX([2]pivotTable!AA$310:AA$615,MATCH(totalExpenditure!$A161,[2]pivotTable!$A$310:$A$615,0))/100*INDEX(gDP!AP$6:AP$271,MATCH(totalExpenditure!$A161,gDP!$B$6:$B$271))=0,"",INDEX([2]pivotTable!AA$310:AA$615,MATCH(totalExpenditure!$A161,[2]pivotTable!$A$310:$A$615,0))/100*INDEX(gDP!AP$6:AP$271,MATCH(totalExpenditure!$A161,gDP!$B$6:$B$271)))</f>
        <v>#N/A</v>
      </c>
      <c r="CA161" s="77" t="e">
        <f>IF(INDEX([2]pivotTable!AB$310:AB$615,MATCH(totalExpenditure!$A161,[2]pivotTable!$A$310:$A$615,0))/100*INDEX(gDP!AQ$6:AQ$271,MATCH(totalExpenditure!$A161,gDP!$B$6:$B$271))=0,"",INDEX([2]pivotTable!AB$310:AB$615,MATCH(totalExpenditure!$A161,[2]pivotTable!$A$310:$A$615,0))/100*INDEX(gDP!AQ$6:AQ$271,MATCH(totalExpenditure!$A161,gDP!$B$6:$B$271)))</f>
        <v>#N/A</v>
      </c>
      <c r="CB161" s="77" t="e">
        <f>IF(INDEX([2]pivotTable!AC$310:AC$615,MATCH(totalExpenditure!$A161,[2]pivotTable!$A$310:$A$615,0))/100*INDEX(gDP!AR$6:AR$271,MATCH(totalExpenditure!$A161,gDP!$B$6:$B$271))=0,"",INDEX([2]pivotTable!AC$310:AC$615,MATCH(totalExpenditure!$A161,[2]pivotTable!$A$310:$A$615,0))/100*INDEX(gDP!AR$6:AR$271,MATCH(totalExpenditure!$A161,gDP!$B$6:$B$271)))</f>
        <v>#N/A</v>
      </c>
      <c r="CC161" s="77" t="e">
        <f>IF(INDEX([2]pivotTable!AD$310:AD$615,MATCH(totalExpenditure!$A161,[2]pivotTable!$A$310:$A$615,0))/100*INDEX(gDP!AS$6:AS$271,MATCH(totalExpenditure!$A161,gDP!$B$6:$B$271))=0,"",INDEX([2]pivotTable!AD$310:AD$615,MATCH(totalExpenditure!$A161,[2]pivotTable!$A$310:$A$615,0))/100*INDEX(gDP!AS$6:AS$271,MATCH(totalExpenditure!$A161,gDP!$B$6:$B$271)))</f>
        <v>#N/A</v>
      </c>
      <c r="CD161" s="77" t="e">
        <f>IF(INDEX([2]pivotTable!AE$310:AE$615,MATCH(totalExpenditure!$A161,[2]pivotTable!$A$310:$A$615,0))/100*INDEX(gDP!AT$6:AT$271,MATCH(totalExpenditure!$A161,gDP!$B$6:$B$271))=0,"",INDEX([2]pivotTable!AE$310:AE$615,MATCH(totalExpenditure!$A161,[2]pivotTable!$A$310:$A$615,0))/100*INDEX(gDP!AT$6:AT$271,MATCH(totalExpenditure!$A161,gDP!$B$6:$B$271)))</f>
        <v>#N/A</v>
      </c>
      <c r="CE161" s="77" t="e">
        <f>IF(INDEX([2]pivotTable!AF$310:AF$615,MATCH(totalExpenditure!$A161,[2]pivotTable!$A$310:$A$615,0))/100*INDEX(gDP!AU$6:AU$271,MATCH(totalExpenditure!$A161,gDP!$B$6:$B$271))=0,"",INDEX([2]pivotTable!AF$310:AF$615,MATCH(totalExpenditure!$A161,[2]pivotTable!$A$310:$A$615,0))/100*INDEX(gDP!AU$6:AU$271,MATCH(totalExpenditure!$A161,gDP!$B$6:$B$271)))</f>
        <v>#N/A</v>
      </c>
      <c r="CF161" s="77" t="e">
        <f>IF(INDEX([2]pivotTable!AG$310:AG$615,MATCH(totalExpenditure!$A161,[2]pivotTable!$A$310:$A$615,0))/100*INDEX(gDP!AV$6:AV$271,MATCH(totalExpenditure!$A161,gDP!$B$6:$B$271))=0,"",INDEX([2]pivotTable!AG$310:AG$615,MATCH(totalExpenditure!$A161,[2]pivotTable!$A$310:$A$615,0))/100*INDEX(gDP!AV$6:AV$271,MATCH(totalExpenditure!$A161,gDP!$B$6:$B$271)))</f>
        <v>#N/A</v>
      </c>
      <c r="CG161" s="77" t="e">
        <f>IF(INDEX([2]pivotTable!AH$310:AH$615,MATCH(totalExpenditure!$A161,[2]pivotTable!$A$310:$A$615,0))/100*INDEX(gDP!AW$6:AW$271,MATCH(totalExpenditure!$A161,gDP!$B$6:$B$271))=0,"",INDEX([2]pivotTable!AH$310:AH$615,MATCH(totalExpenditure!$A161,[2]pivotTable!$A$310:$A$615,0))/100*INDEX(gDP!AW$6:AW$271,MATCH(totalExpenditure!$A161,gDP!$B$6:$B$271)))</f>
        <v>#N/A</v>
      </c>
      <c r="CH161" s="77" t="e">
        <f>IF(INDEX([2]pivotTable!AI$310:AI$615,MATCH(totalExpenditure!$A161,[2]pivotTable!$A$310:$A$615,0))/100*INDEX(gDP!AX$6:AX$271,MATCH(totalExpenditure!$A161,gDP!$B$6:$B$271))=0,"",INDEX([2]pivotTable!AI$310:AI$615,MATCH(totalExpenditure!$A161,[2]pivotTable!$A$310:$A$615,0))/100*INDEX(gDP!AX$6:AX$271,MATCH(totalExpenditure!$A161,gDP!$B$6:$B$271)))</f>
        <v>#N/A</v>
      </c>
      <c r="CI161" s="77" t="e">
        <f>IF(INDEX([2]pivotTable!AJ$310:AJ$615,MATCH(totalExpenditure!$A161,[2]pivotTable!$A$310:$A$615,0))/100*INDEX(gDP!AY$6:AY$271,MATCH(totalExpenditure!$A161,gDP!$B$6:$B$271))=0,"",INDEX([2]pivotTable!AJ$310:AJ$615,MATCH(totalExpenditure!$A161,[2]pivotTable!$A$310:$A$615,0))/100*INDEX(gDP!AY$6:AY$271,MATCH(totalExpenditure!$A161,gDP!$B$6:$B$271)))</f>
        <v>#N/A</v>
      </c>
      <c r="CJ161" s="77" t="e">
        <f>IF(INDEX([2]pivotTable!AK$310:AK$615,MATCH(totalExpenditure!$A161,[2]pivotTable!$A$310:$A$615,0))/100*INDEX(gDP!AZ$6:AZ$271,MATCH(totalExpenditure!$A161,gDP!$B$6:$B$271))=0,"",INDEX([2]pivotTable!AK$310:AK$615,MATCH(totalExpenditure!$A161,[2]pivotTable!$A$310:$A$615,0))/100*INDEX(gDP!AZ$6:AZ$271,MATCH(totalExpenditure!$A161,gDP!$B$6:$B$271)))</f>
        <v>#N/A</v>
      </c>
      <c r="CK161" s="77" t="e">
        <f>IF(INDEX([2]pivotTable!AL$310:AL$615,MATCH(totalExpenditure!$A161,[2]pivotTable!$A$310:$A$615,0))/100*INDEX(gDP!BA$6:BA$271,MATCH(totalExpenditure!$A161,gDP!$B$6:$B$271))=0,"",INDEX([2]pivotTable!AL$310:AL$615,MATCH(totalExpenditure!$A161,[2]pivotTable!$A$310:$A$615,0))/100*INDEX(gDP!BA$6:BA$271,MATCH(totalExpenditure!$A161,gDP!$B$6:$B$271)))</f>
        <v>#N/A</v>
      </c>
      <c r="CL161" s="77" t="e">
        <f>IF(INDEX([2]pivotTable!AM$310:AM$615,MATCH(totalExpenditure!$A161,[2]pivotTable!$A$310:$A$615,0))/100*INDEX(gDP!BB$6:BB$271,MATCH(totalExpenditure!$A161,gDP!$B$6:$B$271))=0,"",INDEX([2]pivotTable!AM$310:AM$615,MATCH(totalExpenditure!$A161,[2]pivotTable!$A$310:$A$615,0))/100*INDEX(gDP!BB$6:BB$271,MATCH(totalExpenditure!$A161,gDP!$B$6:$B$271)))</f>
        <v>#N/A</v>
      </c>
      <c r="CM161" s="77" t="e">
        <f>IF(INDEX([2]pivotTable!AN$310:AN$615,MATCH(totalExpenditure!$A161,[2]pivotTable!$A$310:$A$615,0))/100*INDEX(gDP!BC$6:BC$271,MATCH(totalExpenditure!$A161,gDP!$B$6:$B$271))=0,"",INDEX([2]pivotTable!AN$310:AN$615,MATCH(totalExpenditure!$A161,[2]pivotTable!$A$310:$A$615,0))/100*INDEX(gDP!BC$6:BC$271,MATCH(totalExpenditure!$A161,gDP!$B$6:$B$271)))</f>
        <v>#N/A</v>
      </c>
      <c r="CN161" s="77" t="e">
        <f>IF(INDEX([2]pivotTable!AO$310:AO$615,MATCH(totalExpenditure!$A161,[2]pivotTable!$A$310:$A$615,0))/100*INDEX(gDP!BD$6:BD$271,MATCH(totalExpenditure!$A161,gDP!$B$6:$B$271))=0,"",INDEX([2]pivotTable!AO$310:AO$615,MATCH(totalExpenditure!$A161,[2]pivotTable!$A$310:$A$615,0))/100*INDEX(gDP!BD$6:BD$271,MATCH(totalExpenditure!$A161,gDP!$B$6:$B$271)))</f>
        <v>#N/A</v>
      </c>
      <c r="CO161" s="77" t="e">
        <f>IF(INDEX([2]pivotTable!AP$310:AP$615,MATCH(totalExpenditure!$A161,[2]pivotTable!$A$310:$A$615,0))/100*INDEX(gDP!BE$6:BE$271,MATCH(totalExpenditure!$A161,gDP!$B$6:$B$271))=0,"",INDEX([2]pivotTable!AP$310:AP$615,MATCH(totalExpenditure!$A161,[2]pivotTable!$A$310:$A$615,0))/100*INDEX(gDP!BE$6:BE$271,MATCH(totalExpenditure!$A161,gDP!$B$6:$B$271)))</f>
        <v>#N/A</v>
      </c>
      <c r="CP161" s="77" t="e">
        <f>IF(INDEX([2]pivotTable!AQ$310:AQ$615,MATCH(totalExpenditure!$A161,[2]pivotTable!$A$310:$A$615,0))/100*INDEX(gDP!BF$6:BF$271,MATCH(totalExpenditure!$A161,gDP!$B$6:$B$271))=0,"",INDEX([2]pivotTable!AQ$310:AQ$615,MATCH(totalExpenditure!$A161,[2]pivotTable!$A$310:$A$615,0))/100*INDEX(gDP!BF$6:BF$271,MATCH(totalExpenditure!$A161,gDP!$B$6:$B$271)))</f>
        <v>#N/A</v>
      </c>
      <c r="CQ161" s="77" t="e">
        <f>IF(INDEX([2]pivotTable!AR$310:AR$615,MATCH(totalExpenditure!$A161,[2]pivotTable!$A$310:$A$615,0))/100*INDEX(gDP!BG$6:BG$271,MATCH(totalExpenditure!$A161,gDP!$B$6:$B$271))=0,"",INDEX([2]pivotTable!AR$310:AR$615,MATCH(totalExpenditure!$A161,[2]pivotTable!$A$310:$A$615,0))/100*INDEX(gDP!BG$6:BG$271,MATCH(totalExpenditure!$A161,gDP!$B$6:$B$271)))</f>
        <v>#N/A</v>
      </c>
      <c r="CR161" s="77" t="e">
        <f>IF(INDEX([2]pivotTable!AS$310:AS$615,MATCH(totalExpenditure!$A161,[2]pivotTable!$A$310:$A$615,0))/100*INDEX(gDP!BH$6:BH$271,MATCH(totalExpenditure!$A161,gDP!$B$6:$B$271))=0,"",INDEX([2]pivotTable!AS$310:AS$615,MATCH(totalExpenditure!$A161,[2]pivotTable!$A$310:$A$615,0))/100*INDEX(gDP!BH$6:BH$271,MATCH(totalExpenditure!$A161,gDP!$B$6:$B$271)))</f>
        <v>#N/A</v>
      </c>
      <c r="CS161" s="77" t="e">
        <f>IF(INDEX([2]pivotTable!AT$310:AT$615,MATCH(totalExpenditure!$A161,[2]pivotTable!$A$310:$A$615,0))/100*INDEX(gDP!BI$6:BI$271,MATCH(totalExpenditure!$A161,gDP!$B$6:$B$271))=0,"",INDEX([2]pivotTable!AT$310:AT$615,MATCH(totalExpenditure!$A161,[2]pivotTable!$A$310:$A$615,0))/100*INDEX(gDP!BI$6:BI$271,MATCH(totalExpenditure!$A161,gDP!$B$6:$B$271)))</f>
        <v>#N/A</v>
      </c>
      <c r="CT161" s="77" t="e">
        <f>IF(INDEX([2]pivotTable!AU$310:AU$615,MATCH(totalExpenditure!$A161,[2]pivotTable!$A$310:$A$615,0))/100*INDEX(gDP!BJ$6:BJ$271,MATCH(totalExpenditure!$A161,gDP!$B$6:$B$271))=0,"",INDEX([2]pivotTable!AU$310:AU$615,MATCH(totalExpenditure!$A161,[2]pivotTable!$A$310:$A$615,0))/100*INDEX(gDP!BJ$6:BJ$271,MATCH(totalExpenditure!$A161,gDP!$B$6:$B$271)))</f>
        <v>#N/A</v>
      </c>
      <c r="CU161" s="77" t="e">
        <f>IF(INDEX([2]pivotTable!AV$310:AV$615,MATCH(totalExpenditure!$A161,[2]pivotTable!$A$310:$A$615,0))/100*INDEX(gDP!BK$6:BK$271,MATCH(totalExpenditure!$A161,gDP!$B$6:$B$271))=0,"",INDEX([2]pivotTable!AV$310:AV$615,MATCH(totalExpenditure!$A161,[2]pivotTable!$A$310:$A$615,0))/100*INDEX(gDP!BK$6:BK$271,MATCH(totalExpenditure!$A161,gDP!$B$6:$B$271)))</f>
        <v>#N/A</v>
      </c>
      <c r="CV161" s="77" t="e">
        <f>IF(INDEX([2]pivotTable!AW$310:AW$615,MATCH(totalExpenditure!$A161,[2]pivotTable!$A$310:$A$615,0))/100*INDEX(gDP!BL$6:BL$271,MATCH(totalExpenditure!$A161,gDP!$B$6:$B$271))=0,"",INDEX([2]pivotTable!AW$310:AW$615,MATCH(totalExpenditure!$A161,[2]pivotTable!$A$310:$A$615,0))/100*INDEX(gDP!BL$6:BL$271,MATCH(totalExpenditure!$A161,gDP!$B$6:$B$271)))</f>
        <v>#N/A</v>
      </c>
      <c r="CW161" s="77" t="e">
        <f>IF(INDEX([2]pivotTable!AX$310:AX$615,MATCH(totalExpenditure!$A161,[2]pivotTable!$A$310:$A$615,0))/100*INDEX(gDP!BM$6:BM$271,MATCH(totalExpenditure!$A161,gDP!$B$6:$B$271))=0,"",INDEX([2]pivotTable!AX$310:AX$615,MATCH(totalExpenditure!$A161,[2]pivotTable!$A$310:$A$615,0))/100*INDEX(gDP!BM$6:BM$271,MATCH(totalExpenditure!$A161,gDP!$B$6:$B$271)))</f>
        <v>#N/A</v>
      </c>
      <c r="CX161" s="77" t="e">
        <f>IF(INDEX([2]pivotTable!AY$310:AY$615,MATCH(totalExpenditure!$A161,[2]pivotTable!$A$310:$A$615,0))/100*INDEX(gDP!BN$6:BN$271,MATCH(totalExpenditure!$A161,gDP!$B$6:$B$271))=0,"",INDEX([2]pivotTable!AY$310:AY$615,MATCH(totalExpenditure!$A161,[2]pivotTable!$A$310:$A$615,0))/100*INDEX(gDP!BN$6:BN$271,MATCH(totalExpenditure!$A161,gDP!$B$6:$B$271)))</f>
        <v>#N/A</v>
      </c>
      <c r="CY161" s="77" t="e">
        <f>IF(INDEX([2]pivotTable!AZ$310:AZ$615,MATCH(totalExpenditure!$A161,[2]pivotTable!$A$310:$A$615,0))/100*INDEX(gDP!BO$6:BO$271,MATCH(totalExpenditure!$A161,gDP!$B$6:$B$271))=0,"",INDEX([2]pivotTable!AZ$310:AZ$615,MATCH(totalExpenditure!$A161,[2]pivotTable!$A$310:$A$615,0))/100*INDEX(gDP!BO$6:BO$271,MATCH(totalExpenditure!$A161,gDP!$B$6:$B$271)))</f>
        <v>#N/A</v>
      </c>
      <c r="CZ161" s="77" t="e">
        <f>IF(B161="","",IF(BA161="","",B161-B161+INDEX(gDP!Q$6:Q$271,MATCH(totalExpenditure!$A161,gDP!$B$6:$B$271))))</f>
        <v>#N/A</v>
      </c>
      <c r="DA161" s="77" t="e">
        <f>IF(C161="","",IF(BB161="","",C161-C161+INDEX(gDP!R$6:R$271,MATCH(totalExpenditure!$A161,gDP!$B$6:$B$271))))</f>
        <v>#N/A</v>
      </c>
      <c r="DB161" s="77" t="e">
        <f>IF(D161="","",IF(BC161="","",D161-D161+INDEX(gDP!S$6:S$271,MATCH(totalExpenditure!$A161,gDP!$B$6:$B$271))))</f>
        <v>#N/A</v>
      </c>
      <c r="DC161" s="77" t="e">
        <f>IF(E161="","",IF(BD161="","",E161-E161+INDEX(gDP!T$6:T$271,MATCH(totalExpenditure!$A161,gDP!$B$6:$B$271))))</f>
        <v>#N/A</v>
      </c>
      <c r="DD161" s="77" t="e">
        <f>IF(F161="","",IF(BE161="","",F161-F161+INDEX(gDP!U$6:U$271,MATCH(totalExpenditure!$A161,gDP!$B$6:$B$271))))</f>
        <v>#N/A</v>
      </c>
      <c r="DE161" s="77" t="e">
        <f>IF(G161="","",IF(BF161="","",G161-G161+INDEX(gDP!V$6:V$271,MATCH(totalExpenditure!$A161,gDP!$B$6:$B$271))))</f>
        <v>#N/A</v>
      </c>
      <c r="DF161" s="77" t="e">
        <f>IF(H161="","",IF(BG161="","",H161-H161+INDEX(gDP!W$6:W$271,MATCH(totalExpenditure!$A161,gDP!$B$6:$B$271))))</f>
        <v>#N/A</v>
      </c>
      <c r="DG161" s="77" t="e">
        <f>IF(I161="","",IF(BH161="","",I161-I161+INDEX(gDP!X$6:X$271,MATCH(totalExpenditure!$A161,gDP!$B$6:$B$271))))</f>
        <v>#N/A</v>
      </c>
      <c r="DH161" s="77" t="e">
        <f>IF(J161="","",IF(BI161="","",J161-J161+INDEX(gDP!Y$6:Y$271,MATCH(totalExpenditure!$A161,gDP!$B$6:$B$271))))</f>
        <v>#N/A</v>
      </c>
      <c r="DI161" s="77" t="e">
        <f>IF(K161="","",IF(BJ161="","",K161-K161+INDEX(gDP!Z$6:Z$271,MATCH(totalExpenditure!$A161,gDP!$B$6:$B$271))))</f>
        <v>#N/A</v>
      </c>
      <c r="DJ161" s="77" t="e">
        <f>IF(L161="","",IF(BK161="","",L161-L161+INDEX(gDP!AA$6:AA$271,MATCH(totalExpenditure!$A161,gDP!$B$6:$B$271))))</f>
        <v>#N/A</v>
      </c>
      <c r="DK161" s="77" t="e">
        <f>IF(M161="","",IF(BL161="","",M161-M161+INDEX(gDP!AB$6:AB$271,MATCH(totalExpenditure!$A161,gDP!$B$6:$B$271))))</f>
        <v>#N/A</v>
      </c>
      <c r="DL161" s="77" t="e">
        <f>IF(N161="","",IF(BM161="","",N161-N161+INDEX(gDP!AC$6:AC$271,MATCH(totalExpenditure!$A161,gDP!$B$6:$B$271))))</f>
        <v>#N/A</v>
      </c>
      <c r="DM161" s="77" t="e">
        <f>IF(O161="","",IF(BN161="","",O161-O161+INDEX(gDP!AD$6:AD$271,MATCH(totalExpenditure!$A161,gDP!$B$6:$B$271))))</f>
        <v>#N/A</v>
      </c>
      <c r="DN161" s="77" t="e">
        <f>IF(P161="","",IF(BO161="","",P161-P161+INDEX(gDP!AE$6:AE$271,MATCH(totalExpenditure!$A161,gDP!$B$6:$B$271))))</f>
        <v>#N/A</v>
      </c>
      <c r="DO161" s="77" t="e">
        <f>IF(Q161="","",IF(BP161="","",Q161-Q161+INDEX(gDP!AF$6:AF$271,MATCH(totalExpenditure!$A161,gDP!$B$6:$B$271))))</f>
        <v>#N/A</v>
      </c>
      <c r="DP161" s="77" t="e">
        <f>IF(R161="","",IF(BQ161="","",R161-R161+INDEX(gDP!AG$6:AG$271,MATCH(totalExpenditure!$A161,gDP!$B$6:$B$271))))</f>
        <v>#N/A</v>
      </c>
      <c r="DQ161" s="77" t="e">
        <f>IF(S161="","",IF(BR161="","",S161-S161+INDEX(gDP!AH$6:AH$271,MATCH(totalExpenditure!$A161,gDP!$B$6:$B$271))))</f>
        <v>#N/A</v>
      </c>
      <c r="DR161" s="77" t="e">
        <f>IF(T161="","",IF(BS161="","",T161-T161+INDEX(gDP!AI$6:AI$271,MATCH(totalExpenditure!$A161,gDP!$B$6:$B$271))))</f>
        <v>#N/A</v>
      </c>
      <c r="DS161" s="77" t="e">
        <f>IF(U161="","",IF(BT161="","",U161-U161+INDEX(gDP!AJ$6:AJ$271,MATCH(totalExpenditure!$A161,gDP!$B$6:$B$271))))</f>
        <v>#N/A</v>
      </c>
      <c r="DT161" s="77" t="e">
        <f>IF(V161="","",IF(BU161="","",V161-V161+INDEX(gDP!AK$6:AK$271,MATCH(totalExpenditure!$A161,gDP!$B$6:$B$271))))</f>
        <v>#N/A</v>
      </c>
      <c r="DU161" s="77" t="e">
        <f>IF(W161="","",IF(BV161="","",W161-W161+INDEX(gDP!AL$6:AL$271,MATCH(totalExpenditure!$A161,gDP!$B$6:$B$271))))</f>
        <v>#N/A</v>
      </c>
      <c r="DV161" s="77" t="e">
        <f>IF(X161="","",IF(BW161="","",X161-X161+INDEX(gDP!AM$6:AM$271,MATCH(totalExpenditure!$A161,gDP!$B$6:$B$271))))</f>
        <v>#N/A</v>
      </c>
      <c r="DW161" s="77" t="e">
        <f>IF(Y161="","",IF(BX161="","",Y161-Y161+INDEX(gDP!AN$6:AN$271,MATCH(totalExpenditure!$A161,gDP!$B$6:$B$271))))</f>
        <v>#N/A</v>
      </c>
      <c r="DX161" s="77" t="e">
        <f>IF(Z161="","",IF(BY161="","",Z161-Z161+INDEX(gDP!AO$6:AO$271,MATCH(totalExpenditure!$A161,gDP!$B$6:$B$271))))</f>
        <v>#N/A</v>
      </c>
      <c r="DY161" s="77" t="e">
        <f>IF(AA161="","",IF(BZ161="","",AA161-AA161+INDEX(gDP!AP$6:AP$271,MATCH(totalExpenditure!$A161,gDP!$B$6:$B$271))))</f>
        <v>#N/A</v>
      </c>
      <c r="DZ161" s="77" t="e">
        <f>IF(AB161="","",IF(CA161="","",AB161-AB161+INDEX(gDP!AQ$6:AQ$271,MATCH(totalExpenditure!$A161,gDP!$B$6:$B$271))))</f>
        <v>#N/A</v>
      </c>
      <c r="EA161" s="77" t="e">
        <f>IF(AC161="","",IF(CB161="","",AC161-AC161+INDEX(gDP!AR$6:AR$271,MATCH(totalExpenditure!$A161,gDP!$B$6:$B$271))))</f>
        <v>#N/A</v>
      </c>
      <c r="EB161" s="77" t="e">
        <f>IF(AD161="","",IF(CC161="","",AD161-AD161+INDEX(gDP!AS$6:AS$271,MATCH(totalExpenditure!$A161,gDP!$B$6:$B$271))))</f>
        <v>#N/A</v>
      </c>
      <c r="EC161" s="77" t="e">
        <f>IF(AE161="","",IF(CD161="","",AE161-AE161+INDEX(gDP!AT$6:AT$271,MATCH(totalExpenditure!$A161,gDP!$B$6:$B$271))))</f>
        <v>#N/A</v>
      </c>
      <c r="ED161" s="77" t="e">
        <f>IF(AF161="","",IF(CE161="","",AF161-AF161+INDEX(gDP!AU$6:AU$271,MATCH(totalExpenditure!$A161,gDP!$B$6:$B$271))))</f>
        <v>#N/A</v>
      </c>
      <c r="EE161" s="77" t="e">
        <f>IF(AG161="","",IF(CF161="","",AG161-AG161+INDEX(gDP!AV$6:AV$271,MATCH(totalExpenditure!$A161,gDP!$B$6:$B$271))))</f>
        <v>#N/A</v>
      </c>
      <c r="EF161" s="77" t="e">
        <f>IF(AH161="","",IF(CG161="","",AH161-AH161+INDEX(gDP!AW$6:AW$271,MATCH(totalExpenditure!$A161,gDP!$B$6:$B$271))))</f>
        <v>#N/A</v>
      </c>
      <c r="EG161" s="77" t="e">
        <f>IF(AI161="","",IF(CH161="","",AI161-AI161+INDEX(gDP!AX$6:AX$271,MATCH(totalExpenditure!$A161,gDP!$B$6:$B$271))))</f>
        <v>#N/A</v>
      </c>
      <c r="EH161" s="77" t="e">
        <f>IF(AJ161="","",IF(CI161="","",AJ161-AJ161+INDEX(gDP!AY$6:AY$271,MATCH(totalExpenditure!$A161,gDP!$B$6:$B$271))))</f>
        <v>#N/A</v>
      </c>
      <c r="EI161" s="77" t="e">
        <f>IF(AK161="","",IF(CJ161="","",AK161-AK161+INDEX(gDP!AZ$6:AZ$271,MATCH(totalExpenditure!$A161,gDP!$B$6:$B$271))))</f>
        <v>#N/A</v>
      </c>
      <c r="EJ161" s="77" t="e">
        <f>IF(AL161="","",IF(CK161="","",AL161-AL161+INDEX(gDP!BA$6:BA$271,MATCH(totalExpenditure!$A161,gDP!$B$6:$B$271))))</f>
        <v>#N/A</v>
      </c>
      <c r="EK161" s="77" t="e">
        <f>IF(AM161="","",IF(CL161="","",AM161-AM161+INDEX(gDP!BB$6:BB$271,MATCH(totalExpenditure!$A161,gDP!$B$6:$B$271))))</f>
        <v>#N/A</v>
      </c>
      <c r="EL161" s="77" t="e">
        <f>IF(AN161="","",IF(CM161="","",AN161-AN161+INDEX(gDP!BC$6:BC$271,MATCH(totalExpenditure!$A161,gDP!$B$6:$B$271))))</f>
        <v>#N/A</v>
      </c>
      <c r="EM161" s="77" t="e">
        <f>IF(AO161="","",IF(CN161="","",AO161-AO161+INDEX(gDP!BD$6:BD$271,MATCH(totalExpenditure!$A161,gDP!$B$6:$B$271))))</f>
        <v>#N/A</v>
      </c>
      <c r="EN161" s="77" t="e">
        <f>IF(AP161="","",IF(CO161="","",AP161-AP161+INDEX(gDP!BE$6:BE$271,MATCH(totalExpenditure!$A161,gDP!$B$6:$B$271))))</f>
        <v>#N/A</v>
      </c>
      <c r="EO161" s="77" t="e">
        <f>IF(AQ161="","",IF(CP161="","",AQ161-AQ161+INDEX(gDP!BF$6:BF$271,MATCH(totalExpenditure!$A161,gDP!$B$6:$B$271))))</f>
        <v>#N/A</v>
      </c>
      <c r="EP161" s="77" t="e">
        <f>IF(AR161="","",IF(CQ161="","",AR161-AR161+INDEX(gDP!BG$6:BG$271,MATCH(totalExpenditure!$A161,gDP!$B$6:$B$271))))</f>
        <v>#N/A</v>
      </c>
      <c r="EQ161" s="77" t="e">
        <f>IF(AS161="","",IF(CR161="","",AS161-AS161+INDEX(gDP!BH$6:BH$271,MATCH(totalExpenditure!$A161,gDP!$B$6:$B$271))))</f>
        <v>#N/A</v>
      </c>
      <c r="ER161" s="77" t="e">
        <f>IF(AT161="","",IF(CS161="","",AT161-AT161+INDEX(gDP!BI$6:BI$271,MATCH(totalExpenditure!$A161,gDP!$B$6:$B$271))))</f>
        <v>#N/A</v>
      </c>
      <c r="ES161" s="77" t="e">
        <f>IF(AU161="","",IF(CT161="","",AU161-AU161+INDEX(gDP!BJ$6:BJ$271,MATCH(totalExpenditure!$A161,gDP!$B$6:$B$271))))</f>
        <v>#N/A</v>
      </c>
      <c r="ET161" s="77" t="e">
        <f>IF(AV161="","",IF(CU161="","",AV161-AV161+INDEX(gDP!BK$6:BK$271,MATCH(totalExpenditure!$A161,gDP!$B$6:$B$271))))</f>
        <v>#N/A</v>
      </c>
      <c r="EU161" s="77" t="e">
        <f>IF(AW161="","",IF(CV161="","",AW161-AW161+INDEX(gDP!BL$6:BL$271,MATCH(totalExpenditure!$A161,gDP!$B$6:$B$271))))</f>
        <v>#N/A</v>
      </c>
      <c r="EV161" s="77" t="e">
        <f>IF(AX161="","",IF(CW161="","",AX161-AX161+INDEX(gDP!BM$6:BM$271,MATCH(totalExpenditure!$A161,gDP!$B$6:$B$271))))</f>
        <v>#N/A</v>
      </c>
      <c r="EW161" s="77" t="e">
        <f>IF(AY161="","",IF(CX161="","",AY161-AY161+INDEX(gDP!BN$6:BN$271,MATCH(totalExpenditure!$A161,gDP!$B$6:$B$271))))</f>
        <v>#N/A</v>
      </c>
      <c r="EX161" s="77" t="e">
        <f>IF(AZ161="","",IF(CY161="","",AZ161-AZ161+INDEX(gDP!BO$6:BO$271,MATCH(totalExpenditure!$A161,gDP!$B$6:$B$271))))</f>
        <v>#N/A</v>
      </c>
    </row>
    <row r="162" spans="1:154" x14ac:dyDescent="0.35">
      <c r="A162" t="s">
        <v>533</v>
      </c>
      <c r="B162" s="77" t="e">
        <f>IF(INDEX([2]pivotTable!B$3:B$308,MATCH(totalExpenditure!$A162,[2]pivotTable!$A$3:$A$308,0))/100*INDEX(gDP!Q$6:Q$271,MATCH(totalExpenditure!$A162,gDP!$B$6:$B$271))=0,"",INDEX([2]pivotTable!B$3:B$308,MATCH(totalExpenditure!$A162,[2]pivotTable!$A$3:$A$308,0))/100*INDEX(gDP!Q$6:Q$271,MATCH(totalExpenditure!$A162,gDP!$B$6:$B$271)))</f>
        <v>#N/A</v>
      </c>
      <c r="C162" s="77" t="e">
        <f>IF(INDEX([2]pivotTable!C$3:C$308,MATCH(totalExpenditure!$A162,[2]pivotTable!$A$3:$A$308,0))/100*INDEX(gDP!R$6:R$271,MATCH(totalExpenditure!$A162,gDP!$B$6:$B$271))=0,"",INDEX([2]pivotTable!C$3:C$308,MATCH(totalExpenditure!$A162,[2]pivotTable!$A$3:$A$308,0))/100*INDEX(gDP!R$6:R$271,MATCH(totalExpenditure!$A162,gDP!$B$6:$B$271)))</f>
        <v>#N/A</v>
      </c>
      <c r="D162" s="77" t="e">
        <f>IF(INDEX([2]pivotTable!D$3:D$308,MATCH(totalExpenditure!$A162,[2]pivotTable!$A$3:$A$308,0))/100*INDEX(gDP!S$6:S$271,MATCH(totalExpenditure!$A162,gDP!$B$6:$B$271))=0,"",INDEX([2]pivotTable!D$3:D$308,MATCH(totalExpenditure!$A162,[2]pivotTable!$A$3:$A$308,0))/100*INDEX(gDP!S$6:S$271,MATCH(totalExpenditure!$A162,gDP!$B$6:$B$271)))</f>
        <v>#N/A</v>
      </c>
      <c r="E162" s="77" t="e">
        <f>IF(INDEX([2]pivotTable!E$3:E$308,MATCH(totalExpenditure!$A162,[2]pivotTable!$A$3:$A$308,0))/100*INDEX(gDP!T$6:T$271,MATCH(totalExpenditure!$A162,gDP!$B$6:$B$271))=0,"",INDEX([2]pivotTable!E$3:E$308,MATCH(totalExpenditure!$A162,[2]pivotTable!$A$3:$A$308,0))/100*INDEX(gDP!T$6:T$271,MATCH(totalExpenditure!$A162,gDP!$B$6:$B$271)))</f>
        <v>#N/A</v>
      </c>
      <c r="F162" s="77" t="e">
        <f>IF(INDEX([2]pivotTable!F$3:F$308,MATCH(totalExpenditure!$A162,[2]pivotTable!$A$3:$A$308,0))/100*INDEX(gDP!U$6:U$271,MATCH(totalExpenditure!$A162,gDP!$B$6:$B$271))=0,"",INDEX([2]pivotTable!F$3:F$308,MATCH(totalExpenditure!$A162,[2]pivotTable!$A$3:$A$308,0))/100*INDEX(gDP!U$6:U$271,MATCH(totalExpenditure!$A162,gDP!$B$6:$B$271)))</f>
        <v>#N/A</v>
      </c>
      <c r="G162" s="77" t="e">
        <f>IF(INDEX([2]pivotTable!G$3:G$308,MATCH(totalExpenditure!$A162,[2]pivotTable!$A$3:$A$308,0))/100*INDEX(gDP!V$6:V$271,MATCH(totalExpenditure!$A162,gDP!$B$6:$B$271))=0,"",INDEX([2]pivotTable!G$3:G$308,MATCH(totalExpenditure!$A162,[2]pivotTable!$A$3:$A$308,0))/100*INDEX(gDP!V$6:V$271,MATCH(totalExpenditure!$A162,gDP!$B$6:$B$271)))</f>
        <v>#N/A</v>
      </c>
      <c r="H162" s="77" t="e">
        <f>IF(INDEX([2]pivotTable!H$3:H$308,MATCH(totalExpenditure!$A162,[2]pivotTable!$A$3:$A$308,0))/100*INDEX(gDP!W$6:W$271,MATCH(totalExpenditure!$A162,gDP!$B$6:$B$271))=0,"",INDEX([2]pivotTable!H$3:H$308,MATCH(totalExpenditure!$A162,[2]pivotTable!$A$3:$A$308,0))/100*INDEX(gDP!W$6:W$271,MATCH(totalExpenditure!$A162,gDP!$B$6:$B$271)))</f>
        <v>#N/A</v>
      </c>
      <c r="I162" s="77" t="e">
        <f>IF(INDEX([2]pivotTable!I$3:I$308,MATCH(totalExpenditure!$A162,[2]pivotTable!$A$3:$A$308,0))/100*INDEX(gDP!X$6:X$271,MATCH(totalExpenditure!$A162,gDP!$B$6:$B$271))=0,"",INDEX([2]pivotTable!I$3:I$308,MATCH(totalExpenditure!$A162,[2]pivotTable!$A$3:$A$308,0))/100*INDEX(gDP!X$6:X$271,MATCH(totalExpenditure!$A162,gDP!$B$6:$B$271)))</f>
        <v>#N/A</v>
      </c>
      <c r="J162" s="77" t="e">
        <f>IF(INDEX([2]pivotTable!J$3:J$308,MATCH(totalExpenditure!$A162,[2]pivotTable!$A$3:$A$308,0))/100*INDEX(gDP!Y$6:Y$271,MATCH(totalExpenditure!$A162,gDP!$B$6:$B$271))=0,"",INDEX([2]pivotTable!J$3:J$308,MATCH(totalExpenditure!$A162,[2]pivotTable!$A$3:$A$308,0))/100*INDEX(gDP!Y$6:Y$271,MATCH(totalExpenditure!$A162,gDP!$B$6:$B$271)))</f>
        <v>#N/A</v>
      </c>
      <c r="K162" s="77" t="e">
        <f>IF(INDEX([2]pivotTable!K$3:K$308,MATCH(totalExpenditure!$A162,[2]pivotTable!$A$3:$A$308,0))/100*INDEX(gDP!Z$6:Z$271,MATCH(totalExpenditure!$A162,gDP!$B$6:$B$271))=0,"",INDEX([2]pivotTable!K$3:K$308,MATCH(totalExpenditure!$A162,[2]pivotTable!$A$3:$A$308,0))/100*INDEX(gDP!Z$6:Z$271,MATCH(totalExpenditure!$A162,gDP!$B$6:$B$271)))</f>
        <v>#N/A</v>
      </c>
      <c r="L162" s="77" t="e">
        <f>IF(INDEX([2]pivotTable!L$3:L$308,MATCH(totalExpenditure!$A162,[2]pivotTable!$A$3:$A$308,0))/100*INDEX(gDP!AA$6:AA$271,MATCH(totalExpenditure!$A162,gDP!$B$6:$B$271))=0,"",INDEX([2]pivotTable!L$3:L$308,MATCH(totalExpenditure!$A162,[2]pivotTable!$A$3:$A$308,0))/100*INDEX(gDP!AA$6:AA$271,MATCH(totalExpenditure!$A162,gDP!$B$6:$B$271)))</f>
        <v>#N/A</v>
      </c>
      <c r="M162" s="77" t="e">
        <f>IF(INDEX([2]pivotTable!M$3:M$308,MATCH(totalExpenditure!$A162,[2]pivotTable!$A$3:$A$308,0))/100*INDEX(gDP!AB$6:AB$271,MATCH(totalExpenditure!$A162,gDP!$B$6:$B$271))=0,"",INDEX([2]pivotTable!M$3:M$308,MATCH(totalExpenditure!$A162,[2]pivotTable!$A$3:$A$308,0))/100*INDEX(gDP!AB$6:AB$271,MATCH(totalExpenditure!$A162,gDP!$B$6:$B$271)))</f>
        <v>#N/A</v>
      </c>
      <c r="N162" s="77" t="e">
        <f>IF(INDEX([2]pivotTable!N$3:N$308,MATCH(totalExpenditure!$A162,[2]pivotTable!$A$3:$A$308,0))/100*INDEX(gDP!AC$6:AC$271,MATCH(totalExpenditure!$A162,gDP!$B$6:$B$271))=0,"",INDEX([2]pivotTable!N$3:N$308,MATCH(totalExpenditure!$A162,[2]pivotTable!$A$3:$A$308,0))/100*INDEX(gDP!AC$6:AC$271,MATCH(totalExpenditure!$A162,gDP!$B$6:$B$271)))</f>
        <v>#N/A</v>
      </c>
      <c r="O162" s="77" t="e">
        <f>IF(INDEX([2]pivotTable!O$3:O$308,MATCH(totalExpenditure!$A162,[2]pivotTable!$A$3:$A$308,0))/100*INDEX(gDP!AD$6:AD$271,MATCH(totalExpenditure!$A162,gDP!$B$6:$B$271))=0,"",INDEX([2]pivotTable!O$3:O$308,MATCH(totalExpenditure!$A162,[2]pivotTable!$A$3:$A$308,0))/100*INDEX(gDP!AD$6:AD$271,MATCH(totalExpenditure!$A162,gDP!$B$6:$B$271)))</f>
        <v>#N/A</v>
      </c>
      <c r="P162" s="77" t="e">
        <f>IF(INDEX([2]pivotTable!P$3:P$308,MATCH(totalExpenditure!$A162,[2]pivotTable!$A$3:$A$308,0))/100*INDEX(gDP!AE$6:AE$271,MATCH(totalExpenditure!$A162,gDP!$B$6:$B$271))=0,"",INDEX([2]pivotTable!P$3:P$308,MATCH(totalExpenditure!$A162,[2]pivotTable!$A$3:$A$308,0))/100*INDEX(gDP!AE$6:AE$271,MATCH(totalExpenditure!$A162,gDP!$B$6:$B$271)))</f>
        <v>#N/A</v>
      </c>
      <c r="Q162" s="77" t="e">
        <f>IF(INDEX([2]pivotTable!Q$3:Q$308,MATCH(totalExpenditure!$A162,[2]pivotTable!$A$3:$A$308,0))/100*INDEX(gDP!AF$6:AF$271,MATCH(totalExpenditure!$A162,gDP!$B$6:$B$271))=0,"",INDEX([2]pivotTable!Q$3:Q$308,MATCH(totalExpenditure!$A162,[2]pivotTable!$A$3:$A$308,0))/100*INDEX(gDP!AF$6:AF$271,MATCH(totalExpenditure!$A162,gDP!$B$6:$B$271)))</f>
        <v>#N/A</v>
      </c>
      <c r="R162" s="77" t="e">
        <f>IF(INDEX([2]pivotTable!R$3:R$308,MATCH(totalExpenditure!$A162,[2]pivotTable!$A$3:$A$308,0))/100*INDEX(gDP!AG$6:AG$271,MATCH(totalExpenditure!$A162,gDP!$B$6:$B$271))=0,"",INDEX([2]pivotTable!R$3:R$308,MATCH(totalExpenditure!$A162,[2]pivotTable!$A$3:$A$308,0))/100*INDEX(gDP!AG$6:AG$271,MATCH(totalExpenditure!$A162,gDP!$B$6:$B$271)))</f>
        <v>#N/A</v>
      </c>
      <c r="S162" s="77" t="e">
        <f>IF(INDEX([2]pivotTable!S$3:S$308,MATCH(totalExpenditure!$A162,[2]pivotTable!$A$3:$A$308,0))/100*INDEX(gDP!AH$6:AH$271,MATCH(totalExpenditure!$A162,gDP!$B$6:$B$271))=0,"",INDEX([2]pivotTable!S$3:S$308,MATCH(totalExpenditure!$A162,[2]pivotTable!$A$3:$A$308,0))/100*INDEX(gDP!AH$6:AH$271,MATCH(totalExpenditure!$A162,gDP!$B$6:$B$271)))</f>
        <v>#N/A</v>
      </c>
      <c r="T162" s="77" t="e">
        <f>IF(INDEX([2]pivotTable!T$3:T$308,MATCH(totalExpenditure!$A162,[2]pivotTable!$A$3:$A$308,0))/100*INDEX(gDP!AI$6:AI$271,MATCH(totalExpenditure!$A162,gDP!$B$6:$B$271))=0,"",INDEX([2]pivotTable!T$3:T$308,MATCH(totalExpenditure!$A162,[2]pivotTable!$A$3:$A$308,0))/100*INDEX(gDP!AI$6:AI$271,MATCH(totalExpenditure!$A162,gDP!$B$6:$B$271)))</f>
        <v>#N/A</v>
      </c>
      <c r="U162" s="77" t="e">
        <f>IF(INDEX([2]pivotTable!U$3:U$308,MATCH(totalExpenditure!$A162,[2]pivotTable!$A$3:$A$308,0))/100*INDEX(gDP!AJ$6:AJ$271,MATCH(totalExpenditure!$A162,gDP!$B$6:$B$271))=0,"",INDEX([2]pivotTable!U$3:U$308,MATCH(totalExpenditure!$A162,[2]pivotTable!$A$3:$A$308,0))/100*INDEX(gDP!AJ$6:AJ$271,MATCH(totalExpenditure!$A162,gDP!$B$6:$B$271)))</f>
        <v>#N/A</v>
      </c>
      <c r="V162" s="77" t="e">
        <f>IF(INDEX([2]pivotTable!V$3:V$308,MATCH(totalExpenditure!$A162,[2]pivotTable!$A$3:$A$308,0))/100*INDEX(gDP!AK$6:AK$271,MATCH(totalExpenditure!$A162,gDP!$B$6:$B$271))=0,"",INDEX([2]pivotTable!V$3:V$308,MATCH(totalExpenditure!$A162,[2]pivotTable!$A$3:$A$308,0))/100*INDEX(gDP!AK$6:AK$271,MATCH(totalExpenditure!$A162,gDP!$B$6:$B$271)))</f>
        <v>#N/A</v>
      </c>
      <c r="W162" s="77" t="e">
        <f>IF(INDEX([2]pivotTable!W$3:W$308,MATCH(totalExpenditure!$A162,[2]pivotTable!$A$3:$A$308,0))/100*INDEX(gDP!AL$6:AL$271,MATCH(totalExpenditure!$A162,gDP!$B$6:$B$271))=0,"",INDEX([2]pivotTable!W$3:W$308,MATCH(totalExpenditure!$A162,[2]pivotTable!$A$3:$A$308,0))/100*INDEX(gDP!AL$6:AL$271,MATCH(totalExpenditure!$A162,gDP!$B$6:$B$271)))</f>
        <v>#N/A</v>
      </c>
      <c r="X162" s="77" t="e">
        <f>IF(INDEX([2]pivotTable!X$3:X$308,MATCH(totalExpenditure!$A162,[2]pivotTable!$A$3:$A$308,0))/100*INDEX(gDP!AM$6:AM$271,MATCH(totalExpenditure!$A162,gDP!$B$6:$B$271))=0,"",INDEX([2]pivotTable!X$3:X$308,MATCH(totalExpenditure!$A162,[2]pivotTable!$A$3:$A$308,0))/100*INDEX(gDP!AM$6:AM$271,MATCH(totalExpenditure!$A162,gDP!$B$6:$B$271)))</f>
        <v>#N/A</v>
      </c>
      <c r="Y162" s="77" t="e">
        <f>IF(INDEX([2]pivotTable!Y$3:Y$308,MATCH(totalExpenditure!$A162,[2]pivotTable!$A$3:$A$308,0))/100*INDEX(gDP!AN$6:AN$271,MATCH(totalExpenditure!$A162,gDP!$B$6:$B$271))=0,"",INDEX([2]pivotTable!Y$3:Y$308,MATCH(totalExpenditure!$A162,[2]pivotTable!$A$3:$A$308,0))/100*INDEX(gDP!AN$6:AN$271,MATCH(totalExpenditure!$A162,gDP!$B$6:$B$271)))</f>
        <v>#N/A</v>
      </c>
      <c r="Z162" s="77" t="e">
        <f>IF(INDEX([2]pivotTable!Z$3:Z$308,MATCH(totalExpenditure!$A162,[2]pivotTable!$A$3:$A$308,0))/100*INDEX(gDP!AO$6:AO$271,MATCH(totalExpenditure!$A162,gDP!$B$6:$B$271))=0,"",INDEX([2]pivotTable!Z$3:Z$308,MATCH(totalExpenditure!$A162,[2]pivotTable!$A$3:$A$308,0))/100*INDEX(gDP!AO$6:AO$271,MATCH(totalExpenditure!$A162,gDP!$B$6:$B$271)))</f>
        <v>#N/A</v>
      </c>
      <c r="AA162" s="77" t="e">
        <f>IF(INDEX([2]pivotTable!AA$3:AA$308,MATCH(totalExpenditure!$A162,[2]pivotTable!$A$3:$A$308,0))/100*INDEX(gDP!AP$6:AP$271,MATCH(totalExpenditure!$A162,gDP!$B$6:$B$271))=0,"",INDEX([2]pivotTable!AA$3:AA$308,MATCH(totalExpenditure!$A162,[2]pivotTable!$A$3:$A$308,0))/100*INDEX(gDP!AP$6:AP$271,MATCH(totalExpenditure!$A162,gDP!$B$6:$B$271)))</f>
        <v>#N/A</v>
      </c>
      <c r="AB162" s="77" t="e">
        <f>IF(INDEX([2]pivotTable!AB$3:AB$308,MATCH(totalExpenditure!$A162,[2]pivotTable!$A$3:$A$308,0))/100*INDEX(gDP!AQ$6:AQ$271,MATCH(totalExpenditure!$A162,gDP!$B$6:$B$271))=0,"",INDEX([2]pivotTable!AB$3:AB$308,MATCH(totalExpenditure!$A162,[2]pivotTable!$A$3:$A$308,0))/100*INDEX(gDP!AQ$6:AQ$271,MATCH(totalExpenditure!$A162,gDP!$B$6:$B$271)))</f>
        <v>#N/A</v>
      </c>
      <c r="AC162" s="77" t="e">
        <f>IF(INDEX([2]pivotTable!AC$3:AC$308,MATCH(totalExpenditure!$A162,[2]pivotTable!$A$3:$A$308,0))/100*INDEX(gDP!AR$6:AR$271,MATCH(totalExpenditure!$A162,gDP!$B$6:$B$271))=0,"",INDEX([2]pivotTable!AC$3:AC$308,MATCH(totalExpenditure!$A162,[2]pivotTable!$A$3:$A$308,0))/100*INDEX(gDP!AR$6:AR$271,MATCH(totalExpenditure!$A162,gDP!$B$6:$B$271)))</f>
        <v>#N/A</v>
      </c>
      <c r="AD162" s="77" t="e">
        <f>IF(INDEX([2]pivotTable!AD$3:AD$308,MATCH(totalExpenditure!$A162,[2]pivotTable!$A$3:$A$308,0))/100*INDEX(gDP!AS$6:AS$271,MATCH(totalExpenditure!$A162,gDP!$B$6:$B$271))=0,"",INDEX([2]pivotTable!AD$3:AD$308,MATCH(totalExpenditure!$A162,[2]pivotTable!$A$3:$A$308,0))/100*INDEX(gDP!AS$6:AS$271,MATCH(totalExpenditure!$A162,gDP!$B$6:$B$271)))</f>
        <v>#N/A</v>
      </c>
      <c r="AE162" s="77" t="e">
        <f>IF(INDEX([2]pivotTable!AE$3:AE$308,MATCH(totalExpenditure!$A162,[2]pivotTable!$A$3:$A$308,0))/100*INDEX(gDP!AT$6:AT$271,MATCH(totalExpenditure!$A162,gDP!$B$6:$B$271))=0,"",INDEX([2]pivotTable!AE$3:AE$308,MATCH(totalExpenditure!$A162,[2]pivotTable!$A$3:$A$308,0))/100*INDEX(gDP!AT$6:AT$271,MATCH(totalExpenditure!$A162,gDP!$B$6:$B$271)))</f>
        <v>#N/A</v>
      </c>
      <c r="AF162" s="77" t="e">
        <f>IF(INDEX([2]pivotTable!AF$3:AF$308,MATCH(totalExpenditure!$A162,[2]pivotTable!$A$3:$A$308,0))/100*INDEX(gDP!AU$6:AU$271,MATCH(totalExpenditure!$A162,gDP!$B$6:$B$271))=0,"",INDEX([2]pivotTable!AF$3:AF$308,MATCH(totalExpenditure!$A162,[2]pivotTable!$A$3:$A$308,0))/100*INDEX(gDP!AU$6:AU$271,MATCH(totalExpenditure!$A162,gDP!$B$6:$B$271)))</f>
        <v>#N/A</v>
      </c>
      <c r="AG162" s="77" t="e">
        <f>IF(INDEX([2]pivotTable!AG$3:AG$308,MATCH(totalExpenditure!$A162,[2]pivotTable!$A$3:$A$308,0))/100*INDEX(gDP!AV$6:AV$271,MATCH(totalExpenditure!$A162,gDP!$B$6:$B$271))=0,"",INDEX([2]pivotTable!AG$3:AG$308,MATCH(totalExpenditure!$A162,[2]pivotTable!$A$3:$A$308,0))/100*INDEX(gDP!AV$6:AV$271,MATCH(totalExpenditure!$A162,gDP!$B$6:$B$271)))</f>
        <v>#N/A</v>
      </c>
      <c r="AH162" s="77" t="e">
        <f>IF(INDEX([2]pivotTable!AH$3:AH$308,MATCH(totalExpenditure!$A162,[2]pivotTable!$A$3:$A$308,0))/100*INDEX(gDP!AW$6:AW$271,MATCH(totalExpenditure!$A162,gDP!$B$6:$B$271))=0,"",INDEX([2]pivotTable!AH$3:AH$308,MATCH(totalExpenditure!$A162,[2]pivotTable!$A$3:$A$308,0))/100*INDEX(gDP!AW$6:AW$271,MATCH(totalExpenditure!$A162,gDP!$B$6:$B$271)))</f>
        <v>#N/A</v>
      </c>
      <c r="AI162" s="77" t="e">
        <f>IF(INDEX([2]pivotTable!AI$3:AI$308,MATCH(totalExpenditure!$A162,[2]pivotTable!$A$3:$A$308,0))/100*INDEX(gDP!AX$6:AX$271,MATCH(totalExpenditure!$A162,gDP!$B$6:$B$271))=0,"",INDEX([2]pivotTable!AI$3:AI$308,MATCH(totalExpenditure!$A162,[2]pivotTable!$A$3:$A$308,0))/100*INDEX(gDP!AX$6:AX$271,MATCH(totalExpenditure!$A162,gDP!$B$6:$B$271)))</f>
        <v>#N/A</v>
      </c>
      <c r="AJ162" s="77" t="e">
        <f>IF(INDEX([2]pivotTable!AJ$3:AJ$308,MATCH(totalExpenditure!$A162,[2]pivotTable!$A$3:$A$308,0))/100*INDEX(gDP!AY$6:AY$271,MATCH(totalExpenditure!$A162,gDP!$B$6:$B$271))=0,"",INDEX([2]pivotTable!AJ$3:AJ$308,MATCH(totalExpenditure!$A162,[2]pivotTable!$A$3:$A$308,0))/100*INDEX(gDP!AY$6:AY$271,MATCH(totalExpenditure!$A162,gDP!$B$6:$B$271)))</f>
        <v>#N/A</v>
      </c>
      <c r="AK162" s="77" t="e">
        <f>IF(INDEX([2]pivotTable!AK$3:AK$308,MATCH(totalExpenditure!$A162,[2]pivotTable!$A$3:$A$308,0))/100*INDEX(gDP!AZ$6:AZ$271,MATCH(totalExpenditure!$A162,gDP!$B$6:$B$271))=0,"",INDEX([2]pivotTable!AK$3:AK$308,MATCH(totalExpenditure!$A162,[2]pivotTable!$A$3:$A$308,0))/100*INDEX(gDP!AZ$6:AZ$271,MATCH(totalExpenditure!$A162,gDP!$B$6:$B$271)))</f>
        <v>#N/A</v>
      </c>
      <c r="AL162" s="77" t="e">
        <f>IF(INDEX([2]pivotTable!AL$3:AL$308,MATCH(totalExpenditure!$A162,[2]pivotTable!$A$3:$A$308,0))/100*INDEX(gDP!BA$6:BA$271,MATCH(totalExpenditure!$A162,gDP!$B$6:$B$271))=0,"",INDEX([2]pivotTable!AL$3:AL$308,MATCH(totalExpenditure!$A162,[2]pivotTable!$A$3:$A$308,0))/100*INDEX(gDP!BA$6:BA$271,MATCH(totalExpenditure!$A162,gDP!$B$6:$B$271)))</f>
        <v>#N/A</v>
      </c>
      <c r="AM162" s="77" t="e">
        <f>IF(INDEX([2]pivotTable!AM$3:AM$308,MATCH(totalExpenditure!$A162,[2]pivotTable!$A$3:$A$308,0))/100*INDEX(gDP!BB$6:BB$271,MATCH(totalExpenditure!$A162,gDP!$B$6:$B$271))=0,"",INDEX([2]pivotTable!AM$3:AM$308,MATCH(totalExpenditure!$A162,[2]pivotTable!$A$3:$A$308,0))/100*INDEX(gDP!BB$6:BB$271,MATCH(totalExpenditure!$A162,gDP!$B$6:$B$271)))</f>
        <v>#N/A</v>
      </c>
      <c r="AN162" s="77" t="e">
        <f>IF(INDEX([2]pivotTable!AN$3:AN$308,MATCH(totalExpenditure!$A162,[2]pivotTable!$A$3:$A$308,0))/100*INDEX(gDP!BC$6:BC$271,MATCH(totalExpenditure!$A162,gDP!$B$6:$B$271))=0,"",INDEX([2]pivotTable!AN$3:AN$308,MATCH(totalExpenditure!$A162,[2]pivotTable!$A$3:$A$308,0))/100*INDEX(gDP!BC$6:BC$271,MATCH(totalExpenditure!$A162,gDP!$B$6:$B$271)))</f>
        <v>#N/A</v>
      </c>
      <c r="AO162" s="77" t="e">
        <f>IF(INDEX([2]pivotTable!AO$3:AO$308,MATCH(totalExpenditure!$A162,[2]pivotTable!$A$3:$A$308,0))/100*INDEX(gDP!BD$6:BD$271,MATCH(totalExpenditure!$A162,gDP!$B$6:$B$271))=0,"",INDEX([2]pivotTable!AO$3:AO$308,MATCH(totalExpenditure!$A162,[2]pivotTable!$A$3:$A$308,0))/100*INDEX(gDP!BD$6:BD$271,MATCH(totalExpenditure!$A162,gDP!$B$6:$B$271)))</f>
        <v>#N/A</v>
      </c>
      <c r="AP162" s="77" t="e">
        <f>IF(INDEX([2]pivotTable!AP$3:AP$308,MATCH(totalExpenditure!$A162,[2]pivotTable!$A$3:$A$308,0))/100*INDEX(gDP!BE$6:BE$271,MATCH(totalExpenditure!$A162,gDP!$B$6:$B$271))=0,"",INDEX([2]pivotTable!AP$3:AP$308,MATCH(totalExpenditure!$A162,[2]pivotTable!$A$3:$A$308,0))/100*INDEX(gDP!BE$6:BE$271,MATCH(totalExpenditure!$A162,gDP!$B$6:$B$271)))</f>
        <v>#N/A</v>
      </c>
      <c r="AQ162" s="77" t="e">
        <f>IF(INDEX([2]pivotTable!AQ$3:AQ$308,MATCH(totalExpenditure!$A162,[2]pivotTable!$A$3:$A$308,0))/100*INDEX(gDP!BF$6:BF$271,MATCH(totalExpenditure!$A162,gDP!$B$6:$B$271))=0,"",INDEX([2]pivotTable!AQ$3:AQ$308,MATCH(totalExpenditure!$A162,[2]pivotTable!$A$3:$A$308,0))/100*INDEX(gDP!BF$6:BF$271,MATCH(totalExpenditure!$A162,gDP!$B$6:$B$271)))</f>
        <v>#N/A</v>
      </c>
      <c r="AR162" s="77" t="e">
        <f>IF(INDEX([2]pivotTable!AR$3:AR$308,MATCH(totalExpenditure!$A162,[2]pivotTable!$A$3:$A$308,0))/100*INDEX(gDP!BG$6:BG$271,MATCH(totalExpenditure!$A162,gDP!$B$6:$B$271))=0,"",INDEX([2]pivotTable!AR$3:AR$308,MATCH(totalExpenditure!$A162,[2]pivotTable!$A$3:$A$308,0))/100*INDEX(gDP!BG$6:BG$271,MATCH(totalExpenditure!$A162,gDP!$B$6:$B$271)))</f>
        <v>#N/A</v>
      </c>
      <c r="AS162" s="77" t="e">
        <f>IF(INDEX([2]pivotTable!AS$3:AS$308,MATCH(totalExpenditure!$A162,[2]pivotTable!$A$3:$A$308,0))/100*INDEX(gDP!BH$6:BH$271,MATCH(totalExpenditure!$A162,gDP!$B$6:$B$271))=0,"",INDEX([2]pivotTable!AS$3:AS$308,MATCH(totalExpenditure!$A162,[2]pivotTable!$A$3:$A$308,0))/100*INDEX(gDP!BH$6:BH$271,MATCH(totalExpenditure!$A162,gDP!$B$6:$B$271)))</f>
        <v>#N/A</v>
      </c>
      <c r="AT162" s="77" t="e">
        <f>IF(INDEX([2]pivotTable!AT$3:AT$308,MATCH(totalExpenditure!$A162,[2]pivotTable!$A$3:$A$308,0))/100*INDEX(gDP!BI$6:BI$271,MATCH(totalExpenditure!$A162,gDP!$B$6:$B$271))=0,"",INDEX([2]pivotTable!AT$3:AT$308,MATCH(totalExpenditure!$A162,[2]pivotTable!$A$3:$A$308,0))/100*INDEX(gDP!BI$6:BI$271,MATCH(totalExpenditure!$A162,gDP!$B$6:$B$271)))</f>
        <v>#N/A</v>
      </c>
      <c r="AU162" s="77" t="e">
        <f>IF(INDEX([2]pivotTable!AU$3:AU$308,MATCH(totalExpenditure!$A162,[2]pivotTable!$A$3:$A$308,0))/100*INDEX(gDP!BJ$6:BJ$271,MATCH(totalExpenditure!$A162,gDP!$B$6:$B$271))=0,"",INDEX([2]pivotTable!AU$3:AU$308,MATCH(totalExpenditure!$A162,[2]pivotTable!$A$3:$A$308,0))/100*INDEX(gDP!BJ$6:BJ$271,MATCH(totalExpenditure!$A162,gDP!$B$6:$B$271)))</f>
        <v>#N/A</v>
      </c>
      <c r="AV162" s="77" t="e">
        <f>IF(INDEX([2]pivotTable!AV$3:AV$308,MATCH(totalExpenditure!$A162,[2]pivotTable!$A$3:$A$308,0))/100*INDEX(gDP!BK$6:BK$271,MATCH(totalExpenditure!$A162,gDP!$B$6:$B$271))=0,"",INDEX([2]pivotTable!AV$3:AV$308,MATCH(totalExpenditure!$A162,[2]pivotTable!$A$3:$A$308,0))/100*INDEX(gDP!BK$6:BK$271,MATCH(totalExpenditure!$A162,gDP!$B$6:$B$271)))</f>
        <v>#N/A</v>
      </c>
      <c r="AW162" s="77" t="e">
        <f>IF(INDEX([2]pivotTable!AW$3:AW$308,MATCH(totalExpenditure!$A162,[2]pivotTable!$A$3:$A$308,0))/100*INDEX(gDP!BL$6:BL$271,MATCH(totalExpenditure!$A162,gDP!$B$6:$B$271))=0,"",INDEX([2]pivotTable!AW$3:AW$308,MATCH(totalExpenditure!$A162,[2]pivotTable!$A$3:$A$308,0))/100*INDEX(gDP!BL$6:BL$271,MATCH(totalExpenditure!$A162,gDP!$B$6:$B$271)))</f>
        <v>#N/A</v>
      </c>
      <c r="AX162" s="77" t="e">
        <f>IF(INDEX([2]pivotTable!AX$3:AX$308,MATCH(totalExpenditure!$A162,[2]pivotTable!$A$3:$A$308,0))/100*INDEX(gDP!BM$6:BM$271,MATCH(totalExpenditure!$A162,gDP!$B$6:$B$271))=0,"",INDEX([2]pivotTable!AX$3:AX$308,MATCH(totalExpenditure!$A162,[2]pivotTable!$A$3:$A$308,0))/100*INDEX(gDP!BM$6:BM$271,MATCH(totalExpenditure!$A162,gDP!$B$6:$B$271)))</f>
        <v>#N/A</v>
      </c>
      <c r="AY162" s="77" t="e">
        <f>IF(INDEX([2]pivotTable!AY$3:AY$308,MATCH(totalExpenditure!$A162,[2]pivotTable!$A$3:$A$308,0))/100*INDEX(gDP!BN$6:BN$271,MATCH(totalExpenditure!$A162,gDP!$B$6:$B$271))=0,"",INDEX([2]pivotTable!AY$3:AY$308,MATCH(totalExpenditure!$A162,[2]pivotTable!$A$3:$A$308,0))/100*INDEX(gDP!BN$6:BN$271,MATCH(totalExpenditure!$A162,gDP!$B$6:$B$271)))</f>
        <v>#N/A</v>
      </c>
      <c r="AZ162" s="77" t="e">
        <f>IF(INDEX([2]pivotTable!AZ$3:AZ$308,MATCH(totalExpenditure!$A162,[2]pivotTable!$A$3:$A$308,0))/100*INDEX(gDP!BO$6:BO$271,MATCH(totalExpenditure!$A162,gDP!$B$6:$B$271))=0,"",INDEX([2]pivotTable!AZ$3:AZ$308,MATCH(totalExpenditure!$A162,[2]pivotTable!$A$3:$A$308,0))/100*INDEX(gDP!BO$6:BO$271,MATCH(totalExpenditure!$A162,gDP!$B$6:$B$271)))</f>
        <v>#N/A</v>
      </c>
      <c r="BA162" s="77" t="e">
        <f>IF(INDEX([2]pivotTable!B$310:B$615,MATCH(totalExpenditure!$A162,[2]pivotTable!$A$310:$A$615,0))/100*INDEX(gDP!Q$6:Q$271,MATCH(totalExpenditure!$A162,gDP!$B$6:$B$271))=0,"",INDEX([2]pivotTable!B$310:B$615,MATCH(totalExpenditure!$A162,[2]pivotTable!$A$310:$A$615,0))/100*INDEX(gDP!Q$6:Q$271,MATCH(totalExpenditure!$A162,gDP!$B$6:$B$271)))</f>
        <v>#N/A</v>
      </c>
      <c r="BB162" s="77" t="e">
        <f>IF(INDEX([2]pivotTable!C$310:C$615,MATCH(totalExpenditure!$A162,[2]pivotTable!$A$310:$A$615,0))/100*INDEX(gDP!R$6:R$271,MATCH(totalExpenditure!$A162,gDP!$B$6:$B$271))=0,"",INDEX([2]pivotTable!C$310:C$615,MATCH(totalExpenditure!$A162,[2]pivotTable!$A$310:$A$615,0))/100*INDEX(gDP!R$6:R$271,MATCH(totalExpenditure!$A162,gDP!$B$6:$B$271)))</f>
        <v>#N/A</v>
      </c>
      <c r="BC162" s="77" t="e">
        <f>IF(INDEX([2]pivotTable!D$310:D$615,MATCH(totalExpenditure!$A162,[2]pivotTable!$A$310:$A$615,0))/100*INDEX(gDP!S$6:S$271,MATCH(totalExpenditure!$A162,gDP!$B$6:$B$271))=0,"",INDEX([2]pivotTable!D$310:D$615,MATCH(totalExpenditure!$A162,[2]pivotTable!$A$310:$A$615,0))/100*INDEX(gDP!S$6:S$271,MATCH(totalExpenditure!$A162,gDP!$B$6:$B$271)))</f>
        <v>#N/A</v>
      </c>
      <c r="BD162" s="77" t="e">
        <f>IF(INDEX([2]pivotTable!E$310:E$615,MATCH(totalExpenditure!$A162,[2]pivotTable!$A$310:$A$615,0))/100*INDEX(gDP!T$6:T$271,MATCH(totalExpenditure!$A162,gDP!$B$6:$B$271))=0,"",INDEX([2]pivotTable!E$310:E$615,MATCH(totalExpenditure!$A162,[2]pivotTable!$A$310:$A$615,0))/100*INDEX(gDP!T$6:T$271,MATCH(totalExpenditure!$A162,gDP!$B$6:$B$271)))</f>
        <v>#N/A</v>
      </c>
      <c r="BE162" s="77" t="e">
        <f>IF(INDEX([2]pivotTable!F$310:F$615,MATCH(totalExpenditure!$A162,[2]pivotTable!$A$310:$A$615,0))/100*INDEX(gDP!U$6:U$271,MATCH(totalExpenditure!$A162,gDP!$B$6:$B$271))=0,"",INDEX([2]pivotTable!F$310:F$615,MATCH(totalExpenditure!$A162,[2]pivotTable!$A$310:$A$615,0))/100*INDEX(gDP!U$6:U$271,MATCH(totalExpenditure!$A162,gDP!$B$6:$B$271)))</f>
        <v>#N/A</v>
      </c>
      <c r="BF162" s="77" t="e">
        <f>IF(INDEX([2]pivotTable!G$310:G$615,MATCH(totalExpenditure!$A162,[2]pivotTable!$A$310:$A$615,0))/100*INDEX(gDP!V$6:V$271,MATCH(totalExpenditure!$A162,gDP!$B$6:$B$271))=0,"",INDEX([2]pivotTable!G$310:G$615,MATCH(totalExpenditure!$A162,[2]pivotTable!$A$310:$A$615,0))/100*INDEX(gDP!V$6:V$271,MATCH(totalExpenditure!$A162,gDP!$B$6:$B$271)))</f>
        <v>#N/A</v>
      </c>
      <c r="BG162" s="77" t="e">
        <f>IF(INDEX([2]pivotTable!H$310:H$615,MATCH(totalExpenditure!$A162,[2]pivotTable!$A$310:$A$615,0))/100*INDEX(gDP!W$6:W$271,MATCH(totalExpenditure!$A162,gDP!$B$6:$B$271))=0,"",INDEX([2]pivotTable!H$310:H$615,MATCH(totalExpenditure!$A162,[2]pivotTable!$A$310:$A$615,0))/100*INDEX(gDP!W$6:W$271,MATCH(totalExpenditure!$A162,gDP!$B$6:$B$271)))</f>
        <v>#N/A</v>
      </c>
      <c r="BH162" s="77" t="e">
        <f>IF(INDEX([2]pivotTable!I$310:I$615,MATCH(totalExpenditure!$A162,[2]pivotTable!$A$310:$A$615,0))/100*INDEX(gDP!X$6:X$271,MATCH(totalExpenditure!$A162,gDP!$B$6:$B$271))=0,"",INDEX([2]pivotTable!I$310:I$615,MATCH(totalExpenditure!$A162,[2]pivotTable!$A$310:$A$615,0))/100*INDEX(gDP!X$6:X$271,MATCH(totalExpenditure!$A162,gDP!$B$6:$B$271)))</f>
        <v>#N/A</v>
      </c>
      <c r="BI162" s="77" t="e">
        <f>IF(INDEX([2]pivotTable!J$310:J$615,MATCH(totalExpenditure!$A162,[2]pivotTable!$A$310:$A$615,0))/100*INDEX(gDP!Y$6:Y$271,MATCH(totalExpenditure!$A162,gDP!$B$6:$B$271))=0,"",INDEX([2]pivotTable!J$310:J$615,MATCH(totalExpenditure!$A162,[2]pivotTable!$A$310:$A$615,0))/100*INDEX(gDP!Y$6:Y$271,MATCH(totalExpenditure!$A162,gDP!$B$6:$B$271)))</f>
        <v>#N/A</v>
      </c>
      <c r="BJ162" s="77" t="e">
        <f>IF(INDEX([2]pivotTable!K$310:K$615,MATCH(totalExpenditure!$A162,[2]pivotTable!$A$310:$A$615,0))/100*INDEX(gDP!Z$6:Z$271,MATCH(totalExpenditure!$A162,gDP!$B$6:$B$271))=0,"",INDEX([2]pivotTable!K$310:K$615,MATCH(totalExpenditure!$A162,[2]pivotTable!$A$310:$A$615,0))/100*INDEX(gDP!Z$6:Z$271,MATCH(totalExpenditure!$A162,gDP!$B$6:$B$271)))</f>
        <v>#N/A</v>
      </c>
      <c r="BK162" s="77" t="e">
        <f>IF(INDEX([2]pivotTable!L$310:L$615,MATCH(totalExpenditure!$A162,[2]pivotTable!$A$310:$A$615,0))/100*INDEX(gDP!AA$6:AA$271,MATCH(totalExpenditure!$A162,gDP!$B$6:$B$271))=0,"",INDEX([2]pivotTable!L$310:L$615,MATCH(totalExpenditure!$A162,[2]pivotTable!$A$310:$A$615,0))/100*INDEX(gDP!AA$6:AA$271,MATCH(totalExpenditure!$A162,gDP!$B$6:$B$271)))</f>
        <v>#N/A</v>
      </c>
      <c r="BL162" s="77" t="e">
        <f>IF(INDEX([2]pivotTable!M$310:M$615,MATCH(totalExpenditure!$A162,[2]pivotTable!$A$310:$A$615,0))/100*INDEX(gDP!AB$6:AB$271,MATCH(totalExpenditure!$A162,gDP!$B$6:$B$271))=0,"",INDEX([2]pivotTable!M$310:M$615,MATCH(totalExpenditure!$A162,[2]pivotTable!$A$310:$A$615,0))/100*INDEX(gDP!AB$6:AB$271,MATCH(totalExpenditure!$A162,gDP!$B$6:$B$271)))</f>
        <v>#N/A</v>
      </c>
      <c r="BM162" s="77" t="e">
        <f>IF(INDEX([2]pivotTable!N$310:N$615,MATCH(totalExpenditure!$A162,[2]pivotTable!$A$310:$A$615,0))/100*INDEX(gDP!AC$6:AC$271,MATCH(totalExpenditure!$A162,gDP!$B$6:$B$271))=0,"",INDEX([2]pivotTable!N$310:N$615,MATCH(totalExpenditure!$A162,[2]pivotTable!$A$310:$A$615,0))/100*INDEX(gDP!AC$6:AC$271,MATCH(totalExpenditure!$A162,gDP!$B$6:$B$271)))</f>
        <v>#N/A</v>
      </c>
      <c r="BN162" s="77" t="e">
        <f>IF(INDEX([2]pivotTable!O$310:O$615,MATCH(totalExpenditure!$A162,[2]pivotTable!$A$310:$A$615,0))/100*INDEX(gDP!AD$6:AD$271,MATCH(totalExpenditure!$A162,gDP!$B$6:$B$271))=0,"",INDEX([2]pivotTable!O$310:O$615,MATCH(totalExpenditure!$A162,[2]pivotTable!$A$310:$A$615,0))/100*INDEX(gDP!AD$6:AD$271,MATCH(totalExpenditure!$A162,gDP!$B$6:$B$271)))</f>
        <v>#N/A</v>
      </c>
      <c r="BO162" s="77" t="e">
        <f>IF(INDEX([2]pivotTable!P$310:P$615,MATCH(totalExpenditure!$A162,[2]pivotTable!$A$310:$A$615,0))/100*INDEX(gDP!AE$6:AE$271,MATCH(totalExpenditure!$A162,gDP!$B$6:$B$271))=0,"",INDEX([2]pivotTable!P$310:P$615,MATCH(totalExpenditure!$A162,[2]pivotTable!$A$310:$A$615,0))/100*INDEX(gDP!AE$6:AE$271,MATCH(totalExpenditure!$A162,gDP!$B$6:$B$271)))</f>
        <v>#N/A</v>
      </c>
      <c r="BP162" s="77" t="e">
        <f>IF(INDEX([2]pivotTable!Q$310:Q$615,MATCH(totalExpenditure!$A162,[2]pivotTable!$A$310:$A$615,0))/100*INDEX(gDP!AF$6:AF$271,MATCH(totalExpenditure!$A162,gDP!$B$6:$B$271))=0,"",INDEX([2]pivotTable!Q$310:Q$615,MATCH(totalExpenditure!$A162,[2]pivotTable!$A$310:$A$615,0))/100*INDEX(gDP!AF$6:AF$271,MATCH(totalExpenditure!$A162,gDP!$B$6:$B$271)))</f>
        <v>#N/A</v>
      </c>
      <c r="BQ162" s="77" t="e">
        <f>IF(INDEX([2]pivotTable!R$310:R$615,MATCH(totalExpenditure!$A162,[2]pivotTable!$A$310:$A$615,0))/100*INDEX(gDP!AG$6:AG$271,MATCH(totalExpenditure!$A162,gDP!$B$6:$B$271))=0,"",INDEX([2]pivotTable!R$310:R$615,MATCH(totalExpenditure!$A162,[2]pivotTable!$A$310:$A$615,0))/100*INDEX(gDP!AG$6:AG$271,MATCH(totalExpenditure!$A162,gDP!$B$6:$B$271)))</f>
        <v>#N/A</v>
      </c>
      <c r="BR162" s="77" t="e">
        <f>IF(INDEX([2]pivotTable!S$310:S$615,MATCH(totalExpenditure!$A162,[2]pivotTable!$A$310:$A$615,0))/100*INDEX(gDP!AH$6:AH$271,MATCH(totalExpenditure!$A162,gDP!$B$6:$B$271))=0,"",INDEX([2]pivotTable!S$310:S$615,MATCH(totalExpenditure!$A162,[2]pivotTable!$A$310:$A$615,0))/100*INDEX(gDP!AH$6:AH$271,MATCH(totalExpenditure!$A162,gDP!$B$6:$B$271)))</f>
        <v>#N/A</v>
      </c>
      <c r="BS162" s="77" t="e">
        <f>IF(INDEX([2]pivotTable!T$310:T$615,MATCH(totalExpenditure!$A162,[2]pivotTable!$A$310:$A$615,0))/100*INDEX(gDP!AI$6:AI$271,MATCH(totalExpenditure!$A162,gDP!$B$6:$B$271))=0,"",INDEX([2]pivotTable!T$310:T$615,MATCH(totalExpenditure!$A162,[2]pivotTable!$A$310:$A$615,0))/100*INDEX(gDP!AI$6:AI$271,MATCH(totalExpenditure!$A162,gDP!$B$6:$B$271)))</f>
        <v>#N/A</v>
      </c>
      <c r="BT162" s="77" t="e">
        <f>IF(INDEX([2]pivotTable!U$310:U$615,MATCH(totalExpenditure!$A162,[2]pivotTable!$A$310:$A$615,0))/100*INDEX(gDP!AJ$6:AJ$271,MATCH(totalExpenditure!$A162,gDP!$B$6:$B$271))=0,"",INDEX([2]pivotTable!U$310:U$615,MATCH(totalExpenditure!$A162,[2]pivotTable!$A$310:$A$615,0))/100*INDEX(gDP!AJ$6:AJ$271,MATCH(totalExpenditure!$A162,gDP!$B$6:$B$271)))</f>
        <v>#N/A</v>
      </c>
      <c r="BU162" s="77" t="e">
        <f>IF(INDEX([2]pivotTable!V$310:V$615,MATCH(totalExpenditure!$A162,[2]pivotTable!$A$310:$A$615,0))/100*INDEX(gDP!AK$6:AK$271,MATCH(totalExpenditure!$A162,gDP!$B$6:$B$271))=0,"",INDEX([2]pivotTable!V$310:V$615,MATCH(totalExpenditure!$A162,[2]pivotTable!$A$310:$A$615,0))/100*INDEX(gDP!AK$6:AK$271,MATCH(totalExpenditure!$A162,gDP!$B$6:$B$271)))</f>
        <v>#N/A</v>
      </c>
      <c r="BV162" s="77" t="e">
        <f>IF(INDEX([2]pivotTable!W$310:W$615,MATCH(totalExpenditure!$A162,[2]pivotTable!$A$310:$A$615,0))/100*INDEX(gDP!AL$6:AL$271,MATCH(totalExpenditure!$A162,gDP!$B$6:$B$271))=0,"",INDEX([2]pivotTable!W$310:W$615,MATCH(totalExpenditure!$A162,[2]pivotTable!$A$310:$A$615,0))/100*INDEX(gDP!AL$6:AL$271,MATCH(totalExpenditure!$A162,gDP!$B$6:$B$271)))</f>
        <v>#N/A</v>
      </c>
      <c r="BW162" s="77" t="e">
        <f>IF(INDEX([2]pivotTable!X$310:X$615,MATCH(totalExpenditure!$A162,[2]pivotTable!$A$310:$A$615,0))/100*INDEX(gDP!AM$6:AM$271,MATCH(totalExpenditure!$A162,gDP!$B$6:$B$271))=0,"",INDEX([2]pivotTable!X$310:X$615,MATCH(totalExpenditure!$A162,[2]pivotTable!$A$310:$A$615,0))/100*INDEX(gDP!AM$6:AM$271,MATCH(totalExpenditure!$A162,gDP!$B$6:$B$271)))</f>
        <v>#N/A</v>
      </c>
      <c r="BX162" s="77" t="e">
        <f>IF(INDEX([2]pivotTable!Y$310:Y$615,MATCH(totalExpenditure!$A162,[2]pivotTable!$A$310:$A$615,0))/100*INDEX(gDP!AN$6:AN$271,MATCH(totalExpenditure!$A162,gDP!$B$6:$B$271))=0,"",INDEX([2]pivotTable!Y$310:Y$615,MATCH(totalExpenditure!$A162,[2]pivotTable!$A$310:$A$615,0))/100*INDEX(gDP!AN$6:AN$271,MATCH(totalExpenditure!$A162,gDP!$B$6:$B$271)))</f>
        <v>#N/A</v>
      </c>
      <c r="BY162" s="77" t="e">
        <f>IF(INDEX([2]pivotTable!Z$310:Z$615,MATCH(totalExpenditure!$A162,[2]pivotTable!$A$310:$A$615,0))/100*INDEX(gDP!AO$6:AO$271,MATCH(totalExpenditure!$A162,gDP!$B$6:$B$271))=0,"",INDEX([2]pivotTable!Z$310:Z$615,MATCH(totalExpenditure!$A162,[2]pivotTable!$A$310:$A$615,0))/100*INDEX(gDP!AO$6:AO$271,MATCH(totalExpenditure!$A162,gDP!$B$6:$B$271)))</f>
        <v>#N/A</v>
      </c>
      <c r="BZ162" s="77" t="e">
        <f>IF(INDEX([2]pivotTable!AA$310:AA$615,MATCH(totalExpenditure!$A162,[2]pivotTable!$A$310:$A$615,0))/100*INDEX(gDP!AP$6:AP$271,MATCH(totalExpenditure!$A162,gDP!$B$6:$B$271))=0,"",INDEX([2]pivotTable!AA$310:AA$615,MATCH(totalExpenditure!$A162,[2]pivotTable!$A$310:$A$615,0))/100*INDEX(gDP!AP$6:AP$271,MATCH(totalExpenditure!$A162,gDP!$B$6:$B$271)))</f>
        <v>#N/A</v>
      </c>
      <c r="CA162" s="77" t="e">
        <f>IF(INDEX([2]pivotTable!AB$310:AB$615,MATCH(totalExpenditure!$A162,[2]pivotTable!$A$310:$A$615,0))/100*INDEX(gDP!AQ$6:AQ$271,MATCH(totalExpenditure!$A162,gDP!$B$6:$B$271))=0,"",INDEX([2]pivotTable!AB$310:AB$615,MATCH(totalExpenditure!$A162,[2]pivotTable!$A$310:$A$615,0))/100*INDEX(gDP!AQ$6:AQ$271,MATCH(totalExpenditure!$A162,gDP!$B$6:$B$271)))</f>
        <v>#N/A</v>
      </c>
      <c r="CB162" s="77" t="e">
        <f>IF(INDEX([2]pivotTable!AC$310:AC$615,MATCH(totalExpenditure!$A162,[2]pivotTable!$A$310:$A$615,0))/100*INDEX(gDP!AR$6:AR$271,MATCH(totalExpenditure!$A162,gDP!$B$6:$B$271))=0,"",INDEX([2]pivotTable!AC$310:AC$615,MATCH(totalExpenditure!$A162,[2]pivotTable!$A$310:$A$615,0))/100*INDEX(gDP!AR$6:AR$271,MATCH(totalExpenditure!$A162,gDP!$B$6:$B$271)))</f>
        <v>#N/A</v>
      </c>
      <c r="CC162" s="77" t="e">
        <f>IF(INDEX([2]pivotTable!AD$310:AD$615,MATCH(totalExpenditure!$A162,[2]pivotTable!$A$310:$A$615,0))/100*INDEX(gDP!AS$6:AS$271,MATCH(totalExpenditure!$A162,gDP!$B$6:$B$271))=0,"",INDEX([2]pivotTable!AD$310:AD$615,MATCH(totalExpenditure!$A162,[2]pivotTable!$A$310:$A$615,0))/100*INDEX(gDP!AS$6:AS$271,MATCH(totalExpenditure!$A162,gDP!$B$6:$B$271)))</f>
        <v>#N/A</v>
      </c>
      <c r="CD162" s="77" t="e">
        <f>IF(INDEX([2]pivotTable!AE$310:AE$615,MATCH(totalExpenditure!$A162,[2]pivotTable!$A$310:$A$615,0))/100*INDEX(gDP!AT$6:AT$271,MATCH(totalExpenditure!$A162,gDP!$B$6:$B$271))=0,"",INDEX([2]pivotTable!AE$310:AE$615,MATCH(totalExpenditure!$A162,[2]pivotTable!$A$310:$A$615,0))/100*INDEX(gDP!AT$6:AT$271,MATCH(totalExpenditure!$A162,gDP!$B$6:$B$271)))</f>
        <v>#N/A</v>
      </c>
      <c r="CE162" s="77" t="e">
        <f>IF(INDEX([2]pivotTable!AF$310:AF$615,MATCH(totalExpenditure!$A162,[2]pivotTable!$A$310:$A$615,0))/100*INDEX(gDP!AU$6:AU$271,MATCH(totalExpenditure!$A162,gDP!$B$6:$B$271))=0,"",INDEX([2]pivotTable!AF$310:AF$615,MATCH(totalExpenditure!$A162,[2]pivotTable!$A$310:$A$615,0))/100*INDEX(gDP!AU$6:AU$271,MATCH(totalExpenditure!$A162,gDP!$B$6:$B$271)))</f>
        <v>#N/A</v>
      </c>
      <c r="CF162" s="77" t="e">
        <f>IF(INDEX([2]pivotTable!AG$310:AG$615,MATCH(totalExpenditure!$A162,[2]pivotTable!$A$310:$A$615,0))/100*INDEX(gDP!AV$6:AV$271,MATCH(totalExpenditure!$A162,gDP!$B$6:$B$271))=0,"",INDEX([2]pivotTable!AG$310:AG$615,MATCH(totalExpenditure!$A162,[2]pivotTable!$A$310:$A$615,0))/100*INDEX(gDP!AV$6:AV$271,MATCH(totalExpenditure!$A162,gDP!$B$6:$B$271)))</f>
        <v>#N/A</v>
      </c>
      <c r="CG162" s="77" t="e">
        <f>IF(INDEX([2]pivotTable!AH$310:AH$615,MATCH(totalExpenditure!$A162,[2]pivotTable!$A$310:$A$615,0))/100*INDEX(gDP!AW$6:AW$271,MATCH(totalExpenditure!$A162,gDP!$B$6:$B$271))=0,"",INDEX([2]pivotTable!AH$310:AH$615,MATCH(totalExpenditure!$A162,[2]pivotTable!$A$310:$A$615,0))/100*INDEX(gDP!AW$6:AW$271,MATCH(totalExpenditure!$A162,gDP!$B$6:$B$271)))</f>
        <v>#N/A</v>
      </c>
      <c r="CH162" s="77" t="e">
        <f>IF(INDEX([2]pivotTable!AI$310:AI$615,MATCH(totalExpenditure!$A162,[2]pivotTable!$A$310:$A$615,0))/100*INDEX(gDP!AX$6:AX$271,MATCH(totalExpenditure!$A162,gDP!$B$6:$B$271))=0,"",INDEX([2]pivotTable!AI$310:AI$615,MATCH(totalExpenditure!$A162,[2]pivotTable!$A$310:$A$615,0))/100*INDEX(gDP!AX$6:AX$271,MATCH(totalExpenditure!$A162,gDP!$B$6:$B$271)))</f>
        <v>#N/A</v>
      </c>
      <c r="CI162" s="77" t="e">
        <f>IF(INDEX([2]pivotTable!AJ$310:AJ$615,MATCH(totalExpenditure!$A162,[2]pivotTable!$A$310:$A$615,0))/100*INDEX(gDP!AY$6:AY$271,MATCH(totalExpenditure!$A162,gDP!$B$6:$B$271))=0,"",INDEX([2]pivotTable!AJ$310:AJ$615,MATCH(totalExpenditure!$A162,[2]pivotTable!$A$310:$A$615,0))/100*INDEX(gDP!AY$6:AY$271,MATCH(totalExpenditure!$A162,gDP!$B$6:$B$271)))</f>
        <v>#N/A</v>
      </c>
      <c r="CJ162" s="77" t="e">
        <f>IF(INDEX([2]pivotTable!AK$310:AK$615,MATCH(totalExpenditure!$A162,[2]pivotTable!$A$310:$A$615,0))/100*INDEX(gDP!AZ$6:AZ$271,MATCH(totalExpenditure!$A162,gDP!$B$6:$B$271))=0,"",INDEX([2]pivotTable!AK$310:AK$615,MATCH(totalExpenditure!$A162,[2]pivotTable!$A$310:$A$615,0))/100*INDEX(gDP!AZ$6:AZ$271,MATCH(totalExpenditure!$A162,gDP!$B$6:$B$271)))</f>
        <v>#N/A</v>
      </c>
      <c r="CK162" s="77" t="e">
        <f>IF(INDEX([2]pivotTable!AL$310:AL$615,MATCH(totalExpenditure!$A162,[2]pivotTable!$A$310:$A$615,0))/100*INDEX(gDP!BA$6:BA$271,MATCH(totalExpenditure!$A162,gDP!$B$6:$B$271))=0,"",INDEX([2]pivotTable!AL$310:AL$615,MATCH(totalExpenditure!$A162,[2]pivotTable!$A$310:$A$615,0))/100*INDEX(gDP!BA$6:BA$271,MATCH(totalExpenditure!$A162,gDP!$B$6:$B$271)))</f>
        <v>#N/A</v>
      </c>
      <c r="CL162" s="77" t="e">
        <f>IF(INDEX([2]pivotTable!AM$310:AM$615,MATCH(totalExpenditure!$A162,[2]pivotTable!$A$310:$A$615,0))/100*INDEX(gDP!BB$6:BB$271,MATCH(totalExpenditure!$A162,gDP!$B$6:$B$271))=0,"",INDEX([2]pivotTable!AM$310:AM$615,MATCH(totalExpenditure!$A162,[2]pivotTable!$A$310:$A$615,0))/100*INDEX(gDP!BB$6:BB$271,MATCH(totalExpenditure!$A162,gDP!$B$6:$B$271)))</f>
        <v>#N/A</v>
      </c>
      <c r="CM162" s="77" t="e">
        <f>IF(INDEX([2]pivotTable!AN$310:AN$615,MATCH(totalExpenditure!$A162,[2]pivotTable!$A$310:$A$615,0))/100*INDEX(gDP!BC$6:BC$271,MATCH(totalExpenditure!$A162,gDP!$B$6:$B$271))=0,"",INDEX([2]pivotTable!AN$310:AN$615,MATCH(totalExpenditure!$A162,[2]pivotTable!$A$310:$A$615,0))/100*INDEX(gDP!BC$6:BC$271,MATCH(totalExpenditure!$A162,gDP!$B$6:$B$271)))</f>
        <v>#N/A</v>
      </c>
      <c r="CN162" s="77" t="e">
        <f>IF(INDEX([2]pivotTable!AO$310:AO$615,MATCH(totalExpenditure!$A162,[2]pivotTable!$A$310:$A$615,0))/100*INDEX(gDP!BD$6:BD$271,MATCH(totalExpenditure!$A162,gDP!$B$6:$B$271))=0,"",INDEX([2]pivotTable!AO$310:AO$615,MATCH(totalExpenditure!$A162,[2]pivotTable!$A$310:$A$615,0))/100*INDEX(gDP!BD$6:BD$271,MATCH(totalExpenditure!$A162,gDP!$B$6:$B$271)))</f>
        <v>#N/A</v>
      </c>
      <c r="CO162" s="77" t="e">
        <f>IF(INDEX([2]pivotTable!AP$310:AP$615,MATCH(totalExpenditure!$A162,[2]pivotTable!$A$310:$A$615,0))/100*INDEX(gDP!BE$6:BE$271,MATCH(totalExpenditure!$A162,gDP!$B$6:$B$271))=0,"",INDEX([2]pivotTable!AP$310:AP$615,MATCH(totalExpenditure!$A162,[2]pivotTable!$A$310:$A$615,0))/100*INDEX(gDP!BE$6:BE$271,MATCH(totalExpenditure!$A162,gDP!$B$6:$B$271)))</f>
        <v>#N/A</v>
      </c>
      <c r="CP162" s="77" t="e">
        <f>IF(INDEX([2]pivotTable!AQ$310:AQ$615,MATCH(totalExpenditure!$A162,[2]pivotTable!$A$310:$A$615,0))/100*INDEX(gDP!BF$6:BF$271,MATCH(totalExpenditure!$A162,gDP!$B$6:$B$271))=0,"",INDEX([2]pivotTable!AQ$310:AQ$615,MATCH(totalExpenditure!$A162,[2]pivotTable!$A$310:$A$615,0))/100*INDEX(gDP!BF$6:BF$271,MATCH(totalExpenditure!$A162,gDP!$B$6:$B$271)))</f>
        <v>#N/A</v>
      </c>
      <c r="CQ162" s="77" t="e">
        <f>IF(INDEX([2]pivotTable!AR$310:AR$615,MATCH(totalExpenditure!$A162,[2]pivotTable!$A$310:$A$615,0))/100*INDEX(gDP!BG$6:BG$271,MATCH(totalExpenditure!$A162,gDP!$B$6:$B$271))=0,"",INDEX([2]pivotTable!AR$310:AR$615,MATCH(totalExpenditure!$A162,[2]pivotTable!$A$310:$A$615,0))/100*INDEX(gDP!BG$6:BG$271,MATCH(totalExpenditure!$A162,gDP!$B$6:$B$271)))</f>
        <v>#N/A</v>
      </c>
      <c r="CR162" s="77" t="e">
        <f>IF(INDEX([2]pivotTable!AS$310:AS$615,MATCH(totalExpenditure!$A162,[2]pivotTable!$A$310:$A$615,0))/100*INDEX(gDP!BH$6:BH$271,MATCH(totalExpenditure!$A162,gDP!$B$6:$B$271))=0,"",INDEX([2]pivotTable!AS$310:AS$615,MATCH(totalExpenditure!$A162,[2]pivotTable!$A$310:$A$615,0))/100*INDEX(gDP!BH$6:BH$271,MATCH(totalExpenditure!$A162,gDP!$B$6:$B$271)))</f>
        <v>#N/A</v>
      </c>
      <c r="CS162" s="77" t="e">
        <f>IF(INDEX([2]pivotTable!AT$310:AT$615,MATCH(totalExpenditure!$A162,[2]pivotTable!$A$310:$A$615,0))/100*INDEX(gDP!BI$6:BI$271,MATCH(totalExpenditure!$A162,gDP!$B$6:$B$271))=0,"",INDEX([2]pivotTable!AT$310:AT$615,MATCH(totalExpenditure!$A162,[2]pivotTable!$A$310:$A$615,0))/100*INDEX(gDP!BI$6:BI$271,MATCH(totalExpenditure!$A162,gDP!$B$6:$B$271)))</f>
        <v>#N/A</v>
      </c>
      <c r="CT162" s="77" t="e">
        <f>IF(INDEX([2]pivotTable!AU$310:AU$615,MATCH(totalExpenditure!$A162,[2]pivotTable!$A$310:$A$615,0))/100*INDEX(gDP!BJ$6:BJ$271,MATCH(totalExpenditure!$A162,gDP!$B$6:$B$271))=0,"",INDEX([2]pivotTable!AU$310:AU$615,MATCH(totalExpenditure!$A162,[2]pivotTable!$A$310:$A$615,0))/100*INDEX(gDP!BJ$6:BJ$271,MATCH(totalExpenditure!$A162,gDP!$B$6:$B$271)))</f>
        <v>#N/A</v>
      </c>
      <c r="CU162" s="77" t="e">
        <f>IF(INDEX([2]pivotTable!AV$310:AV$615,MATCH(totalExpenditure!$A162,[2]pivotTable!$A$310:$A$615,0))/100*INDEX(gDP!BK$6:BK$271,MATCH(totalExpenditure!$A162,gDP!$B$6:$B$271))=0,"",INDEX([2]pivotTable!AV$310:AV$615,MATCH(totalExpenditure!$A162,[2]pivotTable!$A$310:$A$615,0))/100*INDEX(gDP!BK$6:BK$271,MATCH(totalExpenditure!$A162,gDP!$B$6:$B$271)))</f>
        <v>#N/A</v>
      </c>
      <c r="CV162" s="77" t="e">
        <f>IF(INDEX([2]pivotTable!AW$310:AW$615,MATCH(totalExpenditure!$A162,[2]pivotTable!$A$310:$A$615,0))/100*INDEX(gDP!BL$6:BL$271,MATCH(totalExpenditure!$A162,gDP!$B$6:$B$271))=0,"",INDEX([2]pivotTable!AW$310:AW$615,MATCH(totalExpenditure!$A162,[2]pivotTable!$A$310:$A$615,0))/100*INDEX(gDP!BL$6:BL$271,MATCH(totalExpenditure!$A162,gDP!$B$6:$B$271)))</f>
        <v>#N/A</v>
      </c>
      <c r="CW162" s="77" t="e">
        <f>IF(INDEX([2]pivotTable!AX$310:AX$615,MATCH(totalExpenditure!$A162,[2]pivotTable!$A$310:$A$615,0))/100*INDEX(gDP!BM$6:BM$271,MATCH(totalExpenditure!$A162,gDP!$B$6:$B$271))=0,"",INDEX([2]pivotTable!AX$310:AX$615,MATCH(totalExpenditure!$A162,[2]pivotTable!$A$310:$A$615,0))/100*INDEX(gDP!BM$6:BM$271,MATCH(totalExpenditure!$A162,gDP!$B$6:$B$271)))</f>
        <v>#N/A</v>
      </c>
      <c r="CX162" s="77" t="e">
        <f>IF(INDEX([2]pivotTable!AY$310:AY$615,MATCH(totalExpenditure!$A162,[2]pivotTable!$A$310:$A$615,0))/100*INDEX(gDP!BN$6:BN$271,MATCH(totalExpenditure!$A162,gDP!$B$6:$B$271))=0,"",INDEX([2]pivotTable!AY$310:AY$615,MATCH(totalExpenditure!$A162,[2]pivotTable!$A$310:$A$615,0))/100*INDEX(gDP!BN$6:BN$271,MATCH(totalExpenditure!$A162,gDP!$B$6:$B$271)))</f>
        <v>#N/A</v>
      </c>
      <c r="CY162" s="77" t="e">
        <f>IF(INDEX([2]pivotTable!AZ$310:AZ$615,MATCH(totalExpenditure!$A162,[2]pivotTable!$A$310:$A$615,0))/100*INDEX(gDP!BO$6:BO$271,MATCH(totalExpenditure!$A162,gDP!$B$6:$B$271))=0,"",INDEX([2]pivotTable!AZ$310:AZ$615,MATCH(totalExpenditure!$A162,[2]pivotTable!$A$310:$A$615,0))/100*INDEX(gDP!BO$6:BO$271,MATCH(totalExpenditure!$A162,gDP!$B$6:$B$271)))</f>
        <v>#N/A</v>
      </c>
      <c r="CZ162" s="77" t="e">
        <f>IF(B162="","",IF(BA162="","",B162-B162+INDEX(gDP!Q$6:Q$271,MATCH(totalExpenditure!$A162,gDP!$B$6:$B$271))))</f>
        <v>#N/A</v>
      </c>
      <c r="DA162" s="77" t="e">
        <f>IF(C162="","",IF(BB162="","",C162-C162+INDEX(gDP!R$6:R$271,MATCH(totalExpenditure!$A162,gDP!$B$6:$B$271))))</f>
        <v>#N/A</v>
      </c>
      <c r="DB162" s="77" t="e">
        <f>IF(D162="","",IF(BC162="","",D162-D162+INDEX(gDP!S$6:S$271,MATCH(totalExpenditure!$A162,gDP!$B$6:$B$271))))</f>
        <v>#N/A</v>
      </c>
      <c r="DC162" s="77" t="e">
        <f>IF(E162="","",IF(BD162="","",E162-E162+INDEX(gDP!T$6:T$271,MATCH(totalExpenditure!$A162,gDP!$B$6:$B$271))))</f>
        <v>#N/A</v>
      </c>
      <c r="DD162" s="77" t="e">
        <f>IF(F162="","",IF(BE162="","",F162-F162+INDEX(gDP!U$6:U$271,MATCH(totalExpenditure!$A162,gDP!$B$6:$B$271))))</f>
        <v>#N/A</v>
      </c>
      <c r="DE162" s="77" t="e">
        <f>IF(G162="","",IF(BF162="","",G162-G162+INDEX(gDP!V$6:V$271,MATCH(totalExpenditure!$A162,gDP!$B$6:$B$271))))</f>
        <v>#N/A</v>
      </c>
      <c r="DF162" s="77" t="e">
        <f>IF(H162="","",IF(BG162="","",H162-H162+INDEX(gDP!W$6:W$271,MATCH(totalExpenditure!$A162,gDP!$B$6:$B$271))))</f>
        <v>#N/A</v>
      </c>
      <c r="DG162" s="77" t="e">
        <f>IF(I162="","",IF(BH162="","",I162-I162+INDEX(gDP!X$6:X$271,MATCH(totalExpenditure!$A162,gDP!$B$6:$B$271))))</f>
        <v>#N/A</v>
      </c>
      <c r="DH162" s="77" t="e">
        <f>IF(J162="","",IF(BI162="","",J162-J162+INDEX(gDP!Y$6:Y$271,MATCH(totalExpenditure!$A162,gDP!$B$6:$B$271))))</f>
        <v>#N/A</v>
      </c>
      <c r="DI162" s="77" t="e">
        <f>IF(K162="","",IF(BJ162="","",K162-K162+INDEX(gDP!Z$6:Z$271,MATCH(totalExpenditure!$A162,gDP!$B$6:$B$271))))</f>
        <v>#N/A</v>
      </c>
      <c r="DJ162" s="77" t="e">
        <f>IF(L162="","",IF(BK162="","",L162-L162+INDEX(gDP!AA$6:AA$271,MATCH(totalExpenditure!$A162,gDP!$B$6:$B$271))))</f>
        <v>#N/A</v>
      </c>
      <c r="DK162" s="77" t="e">
        <f>IF(M162="","",IF(BL162="","",M162-M162+INDEX(gDP!AB$6:AB$271,MATCH(totalExpenditure!$A162,gDP!$B$6:$B$271))))</f>
        <v>#N/A</v>
      </c>
      <c r="DL162" s="77" t="e">
        <f>IF(N162="","",IF(BM162="","",N162-N162+INDEX(gDP!AC$6:AC$271,MATCH(totalExpenditure!$A162,gDP!$B$6:$B$271))))</f>
        <v>#N/A</v>
      </c>
      <c r="DM162" s="77" t="e">
        <f>IF(O162="","",IF(BN162="","",O162-O162+INDEX(gDP!AD$6:AD$271,MATCH(totalExpenditure!$A162,gDP!$B$6:$B$271))))</f>
        <v>#N/A</v>
      </c>
      <c r="DN162" s="77" t="e">
        <f>IF(P162="","",IF(BO162="","",P162-P162+INDEX(gDP!AE$6:AE$271,MATCH(totalExpenditure!$A162,gDP!$B$6:$B$271))))</f>
        <v>#N/A</v>
      </c>
      <c r="DO162" s="77" t="e">
        <f>IF(Q162="","",IF(BP162="","",Q162-Q162+INDEX(gDP!AF$6:AF$271,MATCH(totalExpenditure!$A162,gDP!$B$6:$B$271))))</f>
        <v>#N/A</v>
      </c>
      <c r="DP162" s="77" t="e">
        <f>IF(R162="","",IF(BQ162="","",R162-R162+INDEX(gDP!AG$6:AG$271,MATCH(totalExpenditure!$A162,gDP!$B$6:$B$271))))</f>
        <v>#N/A</v>
      </c>
      <c r="DQ162" s="77" t="e">
        <f>IF(S162="","",IF(BR162="","",S162-S162+INDEX(gDP!AH$6:AH$271,MATCH(totalExpenditure!$A162,gDP!$B$6:$B$271))))</f>
        <v>#N/A</v>
      </c>
      <c r="DR162" s="77" t="e">
        <f>IF(T162="","",IF(BS162="","",T162-T162+INDEX(gDP!AI$6:AI$271,MATCH(totalExpenditure!$A162,gDP!$B$6:$B$271))))</f>
        <v>#N/A</v>
      </c>
      <c r="DS162" s="77" t="e">
        <f>IF(U162="","",IF(BT162="","",U162-U162+INDEX(gDP!AJ$6:AJ$271,MATCH(totalExpenditure!$A162,gDP!$B$6:$B$271))))</f>
        <v>#N/A</v>
      </c>
      <c r="DT162" s="77" t="e">
        <f>IF(V162="","",IF(BU162="","",V162-V162+INDEX(gDP!AK$6:AK$271,MATCH(totalExpenditure!$A162,gDP!$B$6:$B$271))))</f>
        <v>#N/A</v>
      </c>
      <c r="DU162" s="77" t="e">
        <f>IF(W162="","",IF(BV162="","",W162-W162+INDEX(gDP!AL$6:AL$271,MATCH(totalExpenditure!$A162,gDP!$B$6:$B$271))))</f>
        <v>#N/A</v>
      </c>
      <c r="DV162" s="77" t="e">
        <f>IF(X162="","",IF(BW162="","",X162-X162+INDEX(gDP!AM$6:AM$271,MATCH(totalExpenditure!$A162,gDP!$B$6:$B$271))))</f>
        <v>#N/A</v>
      </c>
      <c r="DW162" s="77" t="e">
        <f>IF(Y162="","",IF(BX162="","",Y162-Y162+INDEX(gDP!AN$6:AN$271,MATCH(totalExpenditure!$A162,gDP!$B$6:$B$271))))</f>
        <v>#N/A</v>
      </c>
      <c r="DX162" s="77" t="e">
        <f>IF(Z162="","",IF(BY162="","",Z162-Z162+INDEX(gDP!AO$6:AO$271,MATCH(totalExpenditure!$A162,gDP!$B$6:$B$271))))</f>
        <v>#N/A</v>
      </c>
      <c r="DY162" s="77" t="e">
        <f>IF(AA162="","",IF(BZ162="","",AA162-AA162+INDEX(gDP!AP$6:AP$271,MATCH(totalExpenditure!$A162,gDP!$B$6:$B$271))))</f>
        <v>#N/A</v>
      </c>
      <c r="DZ162" s="77" t="e">
        <f>IF(AB162="","",IF(CA162="","",AB162-AB162+INDEX(gDP!AQ$6:AQ$271,MATCH(totalExpenditure!$A162,gDP!$B$6:$B$271))))</f>
        <v>#N/A</v>
      </c>
      <c r="EA162" s="77" t="e">
        <f>IF(AC162="","",IF(CB162="","",AC162-AC162+INDEX(gDP!AR$6:AR$271,MATCH(totalExpenditure!$A162,gDP!$B$6:$B$271))))</f>
        <v>#N/A</v>
      </c>
      <c r="EB162" s="77" t="e">
        <f>IF(AD162="","",IF(CC162="","",AD162-AD162+INDEX(gDP!AS$6:AS$271,MATCH(totalExpenditure!$A162,gDP!$B$6:$B$271))))</f>
        <v>#N/A</v>
      </c>
      <c r="EC162" s="77" t="e">
        <f>IF(AE162="","",IF(CD162="","",AE162-AE162+INDEX(gDP!AT$6:AT$271,MATCH(totalExpenditure!$A162,gDP!$B$6:$B$271))))</f>
        <v>#N/A</v>
      </c>
      <c r="ED162" s="77" t="e">
        <f>IF(AF162="","",IF(CE162="","",AF162-AF162+INDEX(gDP!AU$6:AU$271,MATCH(totalExpenditure!$A162,gDP!$B$6:$B$271))))</f>
        <v>#N/A</v>
      </c>
      <c r="EE162" s="77" t="e">
        <f>IF(AG162="","",IF(CF162="","",AG162-AG162+INDEX(gDP!AV$6:AV$271,MATCH(totalExpenditure!$A162,gDP!$B$6:$B$271))))</f>
        <v>#N/A</v>
      </c>
      <c r="EF162" s="77" t="e">
        <f>IF(AH162="","",IF(CG162="","",AH162-AH162+INDEX(gDP!AW$6:AW$271,MATCH(totalExpenditure!$A162,gDP!$B$6:$B$271))))</f>
        <v>#N/A</v>
      </c>
      <c r="EG162" s="77" t="e">
        <f>IF(AI162="","",IF(CH162="","",AI162-AI162+INDEX(gDP!AX$6:AX$271,MATCH(totalExpenditure!$A162,gDP!$B$6:$B$271))))</f>
        <v>#N/A</v>
      </c>
      <c r="EH162" s="77" t="e">
        <f>IF(AJ162="","",IF(CI162="","",AJ162-AJ162+INDEX(gDP!AY$6:AY$271,MATCH(totalExpenditure!$A162,gDP!$B$6:$B$271))))</f>
        <v>#N/A</v>
      </c>
      <c r="EI162" s="77" t="e">
        <f>IF(AK162="","",IF(CJ162="","",AK162-AK162+INDEX(gDP!AZ$6:AZ$271,MATCH(totalExpenditure!$A162,gDP!$B$6:$B$271))))</f>
        <v>#N/A</v>
      </c>
      <c r="EJ162" s="77" t="e">
        <f>IF(AL162="","",IF(CK162="","",AL162-AL162+INDEX(gDP!BA$6:BA$271,MATCH(totalExpenditure!$A162,gDP!$B$6:$B$271))))</f>
        <v>#N/A</v>
      </c>
      <c r="EK162" s="77" t="e">
        <f>IF(AM162="","",IF(CL162="","",AM162-AM162+INDEX(gDP!BB$6:BB$271,MATCH(totalExpenditure!$A162,gDP!$B$6:$B$271))))</f>
        <v>#N/A</v>
      </c>
      <c r="EL162" s="77" t="e">
        <f>IF(AN162="","",IF(CM162="","",AN162-AN162+INDEX(gDP!BC$6:BC$271,MATCH(totalExpenditure!$A162,gDP!$B$6:$B$271))))</f>
        <v>#N/A</v>
      </c>
      <c r="EM162" s="77" t="e">
        <f>IF(AO162="","",IF(CN162="","",AO162-AO162+INDEX(gDP!BD$6:BD$271,MATCH(totalExpenditure!$A162,gDP!$B$6:$B$271))))</f>
        <v>#N/A</v>
      </c>
      <c r="EN162" s="77" t="e">
        <f>IF(AP162="","",IF(CO162="","",AP162-AP162+INDEX(gDP!BE$6:BE$271,MATCH(totalExpenditure!$A162,gDP!$B$6:$B$271))))</f>
        <v>#N/A</v>
      </c>
      <c r="EO162" s="77" t="e">
        <f>IF(AQ162="","",IF(CP162="","",AQ162-AQ162+INDEX(gDP!BF$6:BF$271,MATCH(totalExpenditure!$A162,gDP!$B$6:$B$271))))</f>
        <v>#N/A</v>
      </c>
      <c r="EP162" s="77" t="e">
        <f>IF(AR162="","",IF(CQ162="","",AR162-AR162+INDEX(gDP!BG$6:BG$271,MATCH(totalExpenditure!$A162,gDP!$B$6:$B$271))))</f>
        <v>#N/A</v>
      </c>
      <c r="EQ162" s="77" t="e">
        <f>IF(AS162="","",IF(CR162="","",AS162-AS162+INDEX(gDP!BH$6:BH$271,MATCH(totalExpenditure!$A162,gDP!$B$6:$B$271))))</f>
        <v>#N/A</v>
      </c>
      <c r="ER162" s="77" t="e">
        <f>IF(AT162="","",IF(CS162="","",AT162-AT162+INDEX(gDP!BI$6:BI$271,MATCH(totalExpenditure!$A162,gDP!$B$6:$B$271))))</f>
        <v>#N/A</v>
      </c>
      <c r="ES162" s="77" t="e">
        <f>IF(AU162="","",IF(CT162="","",AU162-AU162+INDEX(gDP!BJ$6:BJ$271,MATCH(totalExpenditure!$A162,gDP!$B$6:$B$271))))</f>
        <v>#N/A</v>
      </c>
      <c r="ET162" s="77" t="e">
        <f>IF(AV162="","",IF(CU162="","",AV162-AV162+INDEX(gDP!BK$6:BK$271,MATCH(totalExpenditure!$A162,gDP!$B$6:$B$271))))</f>
        <v>#N/A</v>
      </c>
      <c r="EU162" s="77" t="e">
        <f>IF(AW162="","",IF(CV162="","",AW162-AW162+INDEX(gDP!BL$6:BL$271,MATCH(totalExpenditure!$A162,gDP!$B$6:$B$271))))</f>
        <v>#N/A</v>
      </c>
      <c r="EV162" s="77" t="e">
        <f>IF(AX162="","",IF(CW162="","",AX162-AX162+INDEX(gDP!BM$6:BM$271,MATCH(totalExpenditure!$A162,gDP!$B$6:$B$271))))</f>
        <v>#N/A</v>
      </c>
      <c r="EW162" s="77" t="e">
        <f>IF(AY162="","",IF(CX162="","",AY162-AY162+INDEX(gDP!BN$6:BN$271,MATCH(totalExpenditure!$A162,gDP!$B$6:$B$271))))</f>
        <v>#N/A</v>
      </c>
      <c r="EX162" s="77" t="e">
        <f>IF(AZ162="","",IF(CY162="","",AZ162-AZ162+INDEX(gDP!BO$6:BO$271,MATCH(totalExpenditure!$A162,gDP!$B$6:$B$271))))</f>
        <v>#N/A</v>
      </c>
    </row>
    <row r="163" spans="1:154" x14ac:dyDescent="0.35">
      <c r="A163" t="s">
        <v>535</v>
      </c>
      <c r="B163" s="77" t="e">
        <f>IF(INDEX([2]pivotTable!B$3:B$308,MATCH(totalExpenditure!$A163,[2]pivotTable!$A$3:$A$308,0))/100*INDEX(gDP!Q$6:Q$271,MATCH(totalExpenditure!$A163,gDP!$B$6:$B$271))=0,"",INDEX([2]pivotTable!B$3:B$308,MATCH(totalExpenditure!$A163,[2]pivotTable!$A$3:$A$308,0))/100*INDEX(gDP!Q$6:Q$271,MATCH(totalExpenditure!$A163,gDP!$B$6:$B$271)))</f>
        <v>#N/A</v>
      </c>
      <c r="C163" s="77" t="e">
        <f>IF(INDEX([2]pivotTable!C$3:C$308,MATCH(totalExpenditure!$A163,[2]pivotTable!$A$3:$A$308,0))/100*INDEX(gDP!R$6:R$271,MATCH(totalExpenditure!$A163,gDP!$B$6:$B$271))=0,"",INDEX([2]pivotTable!C$3:C$308,MATCH(totalExpenditure!$A163,[2]pivotTable!$A$3:$A$308,0))/100*INDEX(gDP!R$6:R$271,MATCH(totalExpenditure!$A163,gDP!$B$6:$B$271)))</f>
        <v>#N/A</v>
      </c>
      <c r="D163" s="77" t="e">
        <f>IF(INDEX([2]pivotTable!D$3:D$308,MATCH(totalExpenditure!$A163,[2]pivotTable!$A$3:$A$308,0))/100*INDEX(gDP!S$6:S$271,MATCH(totalExpenditure!$A163,gDP!$B$6:$B$271))=0,"",INDEX([2]pivotTable!D$3:D$308,MATCH(totalExpenditure!$A163,[2]pivotTable!$A$3:$A$308,0))/100*INDEX(gDP!S$6:S$271,MATCH(totalExpenditure!$A163,gDP!$B$6:$B$271)))</f>
        <v>#N/A</v>
      </c>
      <c r="E163" s="77" t="e">
        <f>IF(INDEX([2]pivotTable!E$3:E$308,MATCH(totalExpenditure!$A163,[2]pivotTable!$A$3:$A$308,0))/100*INDEX(gDP!T$6:T$271,MATCH(totalExpenditure!$A163,gDP!$B$6:$B$271))=0,"",INDEX([2]pivotTable!E$3:E$308,MATCH(totalExpenditure!$A163,[2]pivotTable!$A$3:$A$308,0))/100*INDEX(gDP!T$6:T$271,MATCH(totalExpenditure!$A163,gDP!$B$6:$B$271)))</f>
        <v>#N/A</v>
      </c>
      <c r="F163" s="77" t="e">
        <f>IF(INDEX([2]pivotTable!F$3:F$308,MATCH(totalExpenditure!$A163,[2]pivotTable!$A$3:$A$308,0))/100*INDEX(gDP!U$6:U$271,MATCH(totalExpenditure!$A163,gDP!$B$6:$B$271))=0,"",INDEX([2]pivotTable!F$3:F$308,MATCH(totalExpenditure!$A163,[2]pivotTable!$A$3:$A$308,0))/100*INDEX(gDP!U$6:U$271,MATCH(totalExpenditure!$A163,gDP!$B$6:$B$271)))</f>
        <v>#N/A</v>
      </c>
      <c r="G163" s="77" t="e">
        <f>IF(INDEX([2]pivotTable!G$3:G$308,MATCH(totalExpenditure!$A163,[2]pivotTable!$A$3:$A$308,0))/100*INDEX(gDP!V$6:V$271,MATCH(totalExpenditure!$A163,gDP!$B$6:$B$271))=0,"",INDEX([2]pivotTable!G$3:G$308,MATCH(totalExpenditure!$A163,[2]pivotTable!$A$3:$A$308,0))/100*INDEX(gDP!V$6:V$271,MATCH(totalExpenditure!$A163,gDP!$B$6:$B$271)))</f>
        <v>#N/A</v>
      </c>
      <c r="H163" s="77" t="e">
        <f>IF(INDEX([2]pivotTable!H$3:H$308,MATCH(totalExpenditure!$A163,[2]pivotTable!$A$3:$A$308,0))/100*INDEX(gDP!W$6:W$271,MATCH(totalExpenditure!$A163,gDP!$B$6:$B$271))=0,"",INDEX([2]pivotTable!H$3:H$308,MATCH(totalExpenditure!$A163,[2]pivotTable!$A$3:$A$308,0))/100*INDEX(gDP!W$6:W$271,MATCH(totalExpenditure!$A163,gDP!$B$6:$B$271)))</f>
        <v>#N/A</v>
      </c>
      <c r="I163" s="77" t="e">
        <f>IF(INDEX([2]pivotTable!I$3:I$308,MATCH(totalExpenditure!$A163,[2]pivotTable!$A$3:$A$308,0))/100*INDEX(gDP!X$6:X$271,MATCH(totalExpenditure!$A163,gDP!$B$6:$B$271))=0,"",INDEX([2]pivotTable!I$3:I$308,MATCH(totalExpenditure!$A163,[2]pivotTable!$A$3:$A$308,0))/100*INDEX(gDP!X$6:X$271,MATCH(totalExpenditure!$A163,gDP!$B$6:$B$271)))</f>
        <v>#N/A</v>
      </c>
      <c r="J163" s="77" t="e">
        <f>IF(INDEX([2]pivotTable!J$3:J$308,MATCH(totalExpenditure!$A163,[2]pivotTable!$A$3:$A$308,0))/100*INDEX(gDP!Y$6:Y$271,MATCH(totalExpenditure!$A163,gDP!$B$6:$B$271))=0,"",INDEX([2]pivotTable!J$3:J$308,MATCH(totalExpenditure!$A163,[2]pivotTable!$A$3:$A$308,0))/100*INDEX(gDP!Y$6:Y$271,MATCH(totalExpenditure!$A163,gDP!$B$6:$B$271)))</f>
        <v>#N/A</v>
      </c>
      <c r="K163" s="77" t="e">
        <f>IF(INDEX([2]pivotTable!K$3:K$308,MATCH(totalExpenditure!$A163,[2]pivotTable!$A$3:$A$308,0))/100*INDEX(gDP!Z$6:Z$271,MATCH(totalExpenditure!$A163,gDP!$B$6:$B$271))=0,"",INDEX([2]pivotTable!K$3:K$308,MATCH(totalExpenditure!$A163,[2]pivotTable!$A$3:$A$308,0))/100*INDEX(gDP!Z$6:Z$271,MATCH(totalExpenditure!$A163,gDP!$B$6:$B$271)))</f>
        <v>#N/A</v>
      </c>
      <c r="L163" s="77" t="e">
        <f>IF(INDEX([2]pivotTable!L$3:L$308,MATCH(totalExpenditure!$A163,[2]pivotTable!$A$3:$A$308,0))/100*INDEX(gDP!AA$6:AA$271,MATCH(totalExpenditure!$A163,gDP!$B$6:$B$271))=0,"",INDEX([2]pivotTable!L$3:L$308,MATCH(totalExpenditure!$A163,[2]pivotTable!$A$3:$A$308,0))/100*INDEX(gDP!AA$6:AA$271,MATCH(totalExpenditure!$A163,gDP!$B$6:$B$271)))</f>
        <v>#N/A</v>
      </c>
      <c r="M163" s="77" t="e">
        <f>IF(INDEX([2]pivotTable!M$3:M$308,MATCH(totalExpenditure!$A163,[2]pivotTable!$A$3:$A$308,0))/100*INDEX(gDP!AB$6:AB$271,MATCH(totalExpenditure!$A163,gDP!$B$6:$B$271))=0,"",INDEX([2]pivotTable!M$3:M$308,MATCH(totalExpenditure!$A163,[2]pivotTable!$A$3:$A$308,0))/100*INDEX(gDP!AB$6:AB$271,MATCH(totalExpenditure!$A163,gDP!$B$6:$B$271)))</f>
        <v>#N/A</v>
      </c>
      <c r="N163" s="77" t="e">
        <f>IF(INDEX([2]pivotTable!N$3:N$308,MATCH(totalExpenditure!$A163,[2]pivotTable!$A$3:$A$308,0))/100*INDEX(gDP!AC$6:AC$271,MATCH(totalExpenditure!$A163,gDP!$B$6:$B$271))=0,"",INDEX([2]pivotTable!N$3:N$308,MATCH(totalExpenditure!$A163,[2]pivotTable!$A$3:$A$308,0))/100*INDEX(gDP!AC$6:AC$271,MATCH(totalExpenditure!$A163,gDP!$B$6:$B$271)))</f>
        <v>#N/A</v>
      </c>
      <c r="O163" s="77" t="e">
        <f>IF(INDEX([2]pivotTable!O$3:O$308,MATCH(totalExpenditure!$A163,[2]pivotTable!$A$3:$A$308,0))/100*INDEX(gDP!AD$6:AD$271,MATCH(totalExpenditure!$A163,gDP!$B$6:$B$271))=0,"",INDEX([2]pivotTable!O$3:O$308,MATCH(totalExpenditure!$A163,[2]pivotTable!$A$3:$A$308,0))/100*INDEX(gDP!AD$6:AD$271,MATCH(totalExpenditure!$A163,gDP!$B$6:$B$271)))</f>
        <v>#N/A</v>
      </c>
      <c r="P163" s="77" t="e">
        <f>IF(INDEX([2]pivotTable!P$3:P$308,MATCH(totalExpenditure!$A163,[2]pivotTable!$A$3:$A$308,0))/100*INDEX(gDP!AE$6:AE$271,MATCH(totalExpenditure!$A163,gDP!$B$6:$B$271))=0,"",INDEX([2]pivotTable!P$3:P$308,MATCH(totalExpenditure!$A163,[2]pivotTable!$A$3:$A$308,0))/100*INDEX(gDP!AE$6:AE$271,MATCH(totalExpenditure!$A163,gDP!$B$6:$B$271)))</f>
        <v>#N/A</v>
      </c>
      <c r="Q163" s="77" t="e">
        <f>IF(INDEX([2]pivotTable!Q$3:Q$308,MATCH(totalExpenditure!$A163,[2]pivotTable!$A$3:$A$308,0))/100*INDEX(gDP!AF$6:AF$271,MATCH(totalExpenditure!$A163,gDP!$B$6:$B$271))=0,"",INDEX([2]pivotTable!Q$3:Q$308,MATCH(totalExpenditure!$A163,[2]pivotTable!$A$3:$A$308,0))/100*INDEX(gDP!AF$6:AF$271,MATCH(totalExpenditure!$A163,gDP!$B$6:$B$271)))</f>
        <v>#N/A</v>
      </c>
      <c r="R163" s="77" t="e">
        <f>IF(INDEX([2]pivotTable!R$3:R$308,MATCH(totalExpenditure!$A163,[2]pivotTable!$A$3:$A$308,0))/100*INDEX(gDP!AG$6:AG$271,MATCH(totalExpenditure!$A163,gDP!$B$6:$B$271))=0,"",INDEX([2]pivotTable!R$3:R$308,MATCH(totalExpenditure!$A163,[2]pivotTable!$A$3:$A$308,0))/100*INDEX(gDP!AG$6:AG$271,MATCH(totalExpenditure!$A163,gDP!$B$6:$B$271)))</f>
        <v>#N/A</v>
      </c>
      <c r="S163" s="77" t="e">
        <f>IF(INDEX([2]pivotTable!S$3:S$308,MATCH(totalExpenditure!$A163,[2]pivotTable!$A$3:$A$308,0))/100*INDEX(gDP!AH$6:AH$271,MATCH(totalExpenditure!$A163,gDP!$B$6:$B$271))=0,"",INDEX([2]pivotTable!S$3:S$308,MATCH(totalExpenditure!$A163,[2]pivotTable!$A$3:$A$308,0))/100*INDEX(gDP!AH$6:AH$271,MATCH(totalExpenditure!$A163,gDP!$B$6:$B$271)))</f>
        <v>#N/A</v>
      </c>
      <c r="T163" s="77" t="e">
        <f>IF(INDEX([2]pivotTable!T$3:T$308,MATCH(totalExpenditure!$A163,[2]pivotTable!$A$3:$A$308,0))/100*INDEX(gDP!AI$6:AI$271,MATCH(totalExpenditure!$A163,gDP!$B$6:$B$271))=0,"",INDEX([2]pivotTable!T$3:T$308,MATCH(totalExpenditure!$A163,[2]pivotTable!$A$3:$A$308,0))/100*INDEX(gDP!AI$6:AI$271,MATCH(totalExpenditure!$A163,gDP!$B$6:$B$271)))</f>
        <v>#N/A</v>
      </c>
      <c r="U163" s="77" t="e">
        <f>IF(INDEX([2]pivotTable!U$3:U$308,MATCH(totalExpenditure!$A163,[2]pivotTable!$A$3:$A$308,0))/100*INDEX(gDP!AJ$6:AJ$271,MATCH(totalExpenditure!$A163,gDP!$B$6:$B$271))=0,"",INDEX([2]pivotTable!U$3:U$308,MATCH(totalExpenditure!$A163,[2]pivotTable!$A$3:$A$308,0))/100*INDEX(gDP!AJ$6:AJ$271,MATCH(totalExpenditure!$A163,gDP!$B$6:$B$271)))</f>
        <v>#N/A</v>
      </c>
      <c r="V163" s="77" t="e">
        <f>IF(INDEX([2]pivotTable!V$3:V$308,MATCH(totalExpenditure!$A163,[2]pivotTable!$A$3:$A$308,0))/100*INDEX(gDP!AK$6:AK$271,MATCH(totalExpenditure!$A163,gDP!$B$6:$B$271))=0,"",INDEX([2]pivotTable!V$3:V$308,MATCH(totalExpenditure!$A163,[2]pivotTable!$A$3:$A$308,0))/100*INDEX(gDP!AK$6:AK$271,MATCH(totalExpenditure!$A163,gDP!$B$6:$B$271)))</f>
        <v>#N/A</v>
      </c>
      <c r="W163" s="77" t="e">
        <f>IF(INDEX([2]pivotTable!W$3:W$308,MATCH(totalExpenditure!$A163,[2]pivotTable!$A$3:$A$308,0))/100*INDEX(gDP!AL$6:AL$271,MATCH(totalExpenditure!$A163,gDP!$B$6:$B$271))=0,"",INDEX([2]pivotTable!W$3:W$308,MATCH(totalExpenditure!$A163,[2]pivotTable!$A$3:$A$308,0))/100*INDEX(gDP!AL$6:AL$271,MATCH(totalExpenditure!$A163,gDP!$B$6:$B$271)))</f>
        <v>#N/A</v>
      </c>
      <c r="X163" s="77" t="e">
        <f>IF(INDEX([2]pivotTable!X$3:X$308,MATCH(totalExpenditure!$A163,[2]pivotTable!$A$3:$A$308,0))/100*INDEX(gDP!AM$6:AM$271,MATCH(totalExpenditure!$A163,gDP!$B$6:$B$271))=0,"",INDEX([2]pivotTable!X$3:X$308,MATCH(totalExpenditure!$A163,[2]pivotTable!$A$3:$A$308,0))/100*INDEX(gDP!AM$6:AM$271,MATCH(totalExpenditure!$A163,gDP!$B$6:$B$271)))</f>
        <v>#N/A</v>
      </c>
      <c r="Y163" s="77" t="e">
        <f>IF(INDEX([2]pivotTable!Y$3:Y$308,MATCH(totalExpenditure!$A163,[2]pivotTable!$A$3:$A$308,0))/100*INDEX(gDP!AN$6:AN$271,MATCH(totalExpenditure!$A163,gDP!$B$6:$B$271))=0,"",INDEX([2]pivotTable!Y$3:Y$308,MATCH(totalExpenditure!$A163,[2]pivotTable!$A$3:$A$308,0))/100*INDEX(gDP!AN$6:AN$271,MATCH(totalExpenditure!$A163,gDP!$B$6:$B$271)))</f>
        <v>#N/A</v>
      </c>
      <c r="Z163" s="77" t="e">
        <f>IF(INDEX([2]pivotTable!Z$3:Z$308,MATCH(totalExpenditure!$A163,[2]pivotTable!$A$3:$A$308,0))/100*INDEX(gDP!AO$6:AO$271,MATCH(totalExpenditure!$A163,gDP!$B$6:$B$271))=0,"",INDEX([2]pivotTable!Z$3:Z$308,MATCH(totalExpenditure!$A163,[2]pivotTable!$A$3:$A$308,0))/100*INDEX(gDP!AO$6:AO$271,MATCH(totalExpenditure!$A163,gDP!$B$6:$B$271)))</f>
        <v>#N/A</v>
      </c>
      <c r="AA163" s="77" t="e">
        <f>IF(INDEX([2]pivotTable!AA$3:AA$308,MATCH(totalExpenditure!$A163,[2]pivotTable!$A$3:$A$308,0))/100*INDEX(gDP!AP$6:AP$271,MATCH(totalExpenditure!$A163,gDP!$B$6:$B$271))=0,"",INDEX([2]pivotTable!AA$3:AA$308,MATCH(totalExpenditure!$A163,[2]pivotTable!$A$3:$A$308,0))/100*INDEX(gDP!AP$6:AP$271,MATCH(totalExpenditure!$A163,gDP!$B$6:$B$271)))</f>
        <v>#N/A</v>
      </c>
      <c r="AB163" s="77" t="e">
        <f>IF(INDEX([2]pivotTable!AB$3:AB$308,MATCH(totalExpenditure!$A163,[2]pivotTable!$A$3:$A$308,0))/100*INDEX(gDP!AQ$6:AQ$271,MATCH(totalExpenditure!$A163,gDP!$B$6:$B$271))=0,"",INDEX([2]pivotTable!AB$3:AB$308,MATCH(totalExpenditure!$A163,[2]pivotTable!$A$3:$A$308,0))/100*INDEX(gDP!AQ$6:AQ$271,MATCH(totalExpenditure!$A163,gDP!$B$6:$B$271)))</f>
        <v>#N/A</v>
      </c>
      <c r="AC163" s="77" t="e">
        <f>IF(INDEX([2]pivotTable!AC$3:AC$308,MATCH(totalExpenditure!$A163,[2]pivotTable!$A$3:$A$308,0))/100*INDEX(gDP!AR$6:AR$271,MATCH(totalExpenditure!$A163,gDP!$B$6:$B$271))=0,"",INDEX([2]pivotTable!AC$3:AC$308,MATCH(totalExpenditure!$A163,[2]pivotTable!$A$3:$A$308,0))/100*INDEX(gDP!AR$6:AR$271,MATCH(totalExpenditure!$A163,gDP!$B$6:$B$271)))</f>
        <v>#N/A</v>
      </c>
      <c r="AD163" s="77" t="e">
        <f>IF(INDEX([2]pivotTable!AD$3:AD$308,MATCH(totalExpenditure!$A163,[2]pivotTable!$A$3:$A$308,0))/100*INDEX(gDP!AS$6:AS$271,MATCH(totalExpenditure!$A163,gDP!$B$6:$B$271))=0,"",INDEX([2]pivotTable!AD$3:AD$308,MATCH(totalExpenditure!$A163,[2]pivotTable!$A$3:$A$308,0))/100*INDEX(gDP!AS$6:AS$271,MATCH(totalExpenditure!$A163,gDP!$B$6:$B$271)))</f>
        <v>#N/A</v>
      </c>
      <c r="AE163" s="77" t="e">
        <f>IF(INDEX([2]pivotTable!AE$3:AE$308,MATCH(totalExpenditure!$A163,[2]pivotTable!$A$3:$A$308,0))/100*INDEX(gDP!AT$6:AT$271,MATCH(totalExpenditure!$A163,gDP!$B$6:$B$271))=0,"",INDEX([2]pivotTable!AE$3:AE$308,MATCH(totalExpenditure!$A163,[2]pivotTable!$A$3:$A$308,0))/100*INDEX(gDP!AT$6:AT$271,MATCH(totalExpenditure!$A163,gDP!$B$6:$B$271)))</f>
        <v>#N/A</v>
      </c>
      <c r="AF163" s="77" t="e">
        <f>IF(INDEX([2]pivotTable!AF$3:AF$308,MATCH(totalExpenditure!$A163,[2]pivotTable!$A$3:$A$308,0))/100*INDEX(gDP!AU$6:AU$271,MATCH(totalExpenditure!$A163,gDP!$B$6:$B$271))=0,"",INDEX([2]pivotTable!AF$3:AF$308,MATCH(totalExpenditure!$A163,[2]pivotTable!$A$3:$A$308,0))/100*INDEX(gDP!AU$6:AU$271,MATCH(totalExpenditure!$A163,gDP!$B$6:$B$271)))</f>
        <v>#N/A</v>
      </c>
      <c r="AG163" s="77" t="e">
        <f>IF(INDEX([2]pivotTable!AG$3:AG$308,MATCH(totalExpenditure!$A163,[2]pivotTable!$A$3:$A$308,0))/100*INDEX(gDP!AV$6:AV$271,MATCH(totalExpenditure!$A163,gDP!$B$6:$B$271))=0,"",INDEX([2]pivotTable!AG$3:AG$308,MATCH(totalExpenditure!$A163,[2]pivotTable!$A$3:$A$308,0))/100*INDEX(gDP!AV$6:AV$271,MATCH(totalExpenditure!$A163,gDP!$B$6:$B$271)))</f>
        <v>#N/A</v>
      </c>
      <c r="AH163" s="77" t="e">
        <f>IF(INDEX([2]pivotTable!AH$3:AH$308,MATCH(totalExpenditure!$A163,[2]pivotTable!$A$3:$A$308,0))/100*INDEX(gDP!AW$6:AW$271,MATCH(totalExpenditure!$A163,gDP!$B$6:$B$271))=0,"",INDEX([2]pivotTable!AH$3:AH$308,MATCH(totalExpenditure!$A163,[2]pivotTable!$A$3:$A$308,0))/100*INDEX(gDP!AW$6:AW$271,MATCH(totalExpenditure!$A163,gDP!$B$6:$B$271)))</f>
        <v>#N/A</v>
      </c>
      <c r="AI163" s="77" t="e">
        <f>IF(INDEX([2]pivotTable!AI$3:AI$308,MATCH(totalExpenditure!$A163,[2]pivotTable!$A$3:$A$308,0))/100*INDEX(gDP!AX$6:AX$271,MATCH(totalExpenditure!$A163,gDP!$B$6:$B$271))=0,"",INDEX([2]pivotTable!AI$3:AI$308,MATCH(totalExpenditure!$A163,[2]pivotTable!$A$3:$A$308,0))/100*INDEX(gDP!AX$6:AX$271,MATCH(totalExpenditure!$A163,gDP!$B$6:$B$271)))</f>
        <v>#N/A</v>
      </c>
      <c r="AJ163" s="77" t="e">
        <f>IF(INDEX([2]pivotTable!AJ$3:AJ$308,MATCH(totalExpenditure!$A163,[2]pivotTable!$A$3:$A$308,0))/100*INDEX(gDP!AY$6:AY$271,MATCH(totalExpenditure!$A163,gDP!$B$6:$B$271))=0,"",INDEX([2]pivotTable!AJ$3:AJ$308,MATCH(totalExpenditure!$A163,[2]pivotTable!$A$3:$A$308,0))/100*INDEX(gDP!AY$6:AY$271,MATCH(totalExpenditure!$A163,gDP!$B$6:$B$271)))</f>
        <v>#N/A</v>
      </c>
      <c r="AK163" s="77" t="e">
        <f>IF(INDEX([2]pivotTable!AK$3:AK$308,MATCH(totalExpenditure!$A163,[2]pivotTable!$A$3:$A$308,0))/100*INDEX(gDP!AZ$6:AZ$271,MATCH(totalExpenditure!$A163,gDP!$B$6:$B$271))=0,"",INDEX([2]pivotTable!AK$3:AK$308,MATCH(totalExpenditure!$A163,[2]pivotTable!$A$3:$A$308,0))/100*INDEX(gDP!AZ$6:AZ$271,MATCH(totalExpenditure!$A163,gDP!$B$6:$B$271)))</f>
        <v>#N/A</v>
      </c>
      <c r="AL163" s="77" t="e">
        <f>IF(INDEX([2]pivotTable!AL$3:AL$308,MATCH(totalExpenditure!$A163,[2]pivotTable!$A$3:$A$308,0))/100*INDEX(gDP!BA$6:BA$271,MATCH(totalExpenditure!$A163,gDP!$B$6:$B$271))=0,"",INDEX([2]pivotTable!AL$3:AL$308,MATCH(totalExpenditure!$A163,[2]pivotTable!$A$3:$A$308,0))/100*INDEX(gDP!BA$6:BA$271,MATCH(totalExpenditure!$A163,gDP!$B$6:$B$271)))</f>
        <v>#N/A</v>
      </c>
      <c r="AM163" s="77" t="e">
        <f>IF(INDEX([2]pivotTable!AM$3:AM$308,MATCH(totalExpenditure!$A163,[2]pivotTable!$A$3:$A$308,0))/100*INDEX(gDP!BB$6:BB$271,MATCH(totalExpenditure!$A163,gDP!$B$6:$B$271))=0,"",INDEX([2]pivotTable!AM$3:AM$308,MATCH(totalExpenditure!$A163,[2]pivotTable!$A$3:$A$308,0))/100*INDEX(gDP!BB$6:BB$271,MATCH(totalExpenditure!$A163,gDP!$B$6:$B$271)))</f>
        <v>#N/A</v>
      </c>
      <c r="AN163" s="77" t="e">
        <f>IF(INDEX([2]pivotTable!AN$3:AN$308,MATCH(totalExpenditure!$A163,[2]pivotTable!$A$3:$A$308,0))/100*INDEX(gDP!BC$6:BC$271,MATCH(totalExpenditure!$A163,gDP!$B$6:$B$271))=0,"",INDEX([2]pivotTable!AN$3:AN$308,MATCH(totalExpenditure!$A163,[2]pivotTable!$A$3:$A$308,0))/100*INDEX(gDP!BC$6:BC$271,MATCH(totalExpenditure!$A163,gDP!$B$6:$B$271)))</f>
        <v>#N/A</v>
      </c>
      <c r="AO163" s="77" t="e">
        <f>IF(INDEX([2]pivotTable!AO$3:AO$308,MATCH(totalExpenditure!$A163,[2]pivotTable!$A$3:$A$308,0))/100*INDEX(gDP!BD$6:BD$271,MATCH(totalExpenditure!$A163,gDP!$B$6:$B$271))=0,"",INDEX([2]pivotTable!AO$3:AO$308,MATCH(totalExpenditure!$A163,[2]pivotTable!$A$3:$A$308,0))/100*INDEX(gDP!BD$6:BD$271,MATCH(totalExpenditure!$A163,gDP!$B$6:$B$271)))</f>
        <v>#N/A</v>
      </c>
      <c r="AP163" s="77" t="e">
        <f>IF(INDEX([2]pivotTable!AP$3:AP$308,MATCH(totalExpenditure!$A163,[2]pivotTable!$A$3:$A$308,0))/100*INDEX(gDP!BE$6:BE$271,MATCH(totalExpenditure!$A163,gDP!$B$6:$B$271))=0,"",INDEX([2]pivotTable!AP$3:AP$308,MATCH(totalExpenditure!$A163,[2]pivotTable!$A$3:$A$308,0))/100*INDEX(gDP!BE$6:BE$271,MATCH(totalExpenditure!$A163,gDP!$B$6:$B$271)))</f>
        <v>#N/A</v>
      </c>
      <c r="AQ163" s="77" t="e">
        <f>IF(INDEX([2]pivotTable!AQ$3:AQ$308,MATCH(totalExpenditure!$A163,[2]pivotTable!$A$3:$A$308,0))/100*INDEX(gDP!BF$6:BF$271,MATCH(totalExpenditure!$A163,gDP!$B$6:$B$271))=0,"",INDEX([2]pivotTable!AQ$3:AQ$308,MATCH(totalExpenditure!$A163,[2]pivotTable!$A$3:$A$308,0))/100*INDEX(gDP!BF$6:BF$271,MATCH(totalExpenditure!$A163,gDP!$B$6:$B$271)))</f>
        <v>#N/A</v>
      </c>
      <c r="AR163" s="77" t="e">
        <f>IF(INDEX([2]pivotTable!AR$3:AR$308,MATCH(totalExpenditure!$A163,[2]pivotTable!$A$3:$A$308,0))/100*INDEX(gDP!BG$6:BG$271,MATCH(totalExpenditure!$A163,gDP!$B$6:$B$271))=0,"",INDEX([2]pivotTable!AR$3:AR$308,MATCH(totalExpenditure!$A163,[2]pivotTable!$A$3:$A$308,0))/100*INDEX(gDP!BG$6:BG$271,MATCH(totalExpenditure!$A163,gDP!$B$6:$B$271)))</f>
        <v>#N/A</v>
      </c>
      <c r="AS163" s="77" t="e">
        <f>IF(INDEX([2]pivotTable!AS$3:AS$308,MATCH(totalExpenditure!$A163,[2]pivotTable!$A$3:$A$308,0))/100*INDEX(gDP!BH$6:BH$271,MATCH(totalExpenditure!$A163,gDP!$B$6:$B$271))=0,"",INDEX([2]pivotTable!AS$3:AS$308,MATCH(totalExpenditure!$A163,[2]pivotTable!$A$3:$A$308,0))/100*INDEX(gDP!BH$6:BH$271,MATCH(totalExpenditure!$A163,gDP!$B$6:$B$271)))</f>
        <v>#N/A</v>
      </c>
      <c r="AT163" s="77" t="e">
        <f>IF(INDEX([2]pivotTable!AT$3:AT$308,MATCH(totalExpenditure!$A163,[2]pivotTable!$A$3:$A$308,0))/100*INDEX(gDP!BI$6:BI$271,MATCH(totalExpenditure!$A163,gDP!$B$6:$B$271))=0,"",INDEX([2]pivotTable!AT$3:AT$308,MATCH(totalExpenditure!$A163,[2]pivotTable!$A$3:$A$308,0))/100*INDEX(gDP!BI$6:BI$271,MATCH(totalExpenditure!$A163,gDP!$B$6:$B$271)))</f>
        <v>#N/A</v>
      </c>
      <c r="AU163" s="77" t="e">
        <f>IF(INDEX([2]pivotTable!AU$3:AU$308,MATCH(totalExpenditure!$A163,[2]pivotTable!$A$3:$A$308,0))/100*INDEX(gDP!BJ$6:BJ$271,MATCH(totalExpenditure!$A163,gDP!$B$6:$B$271))=0,"",INDEX([2]pivotTable!AU$3:AU$308,MATCH(totalExpenditure!$A163,[2]pivotTable!$A$3:$A$308,0))/100*INDEX(gDP!BJ$6:BJ$271,MATCH(totalExpenditure!$A163,gDP!$B$6:$B$271)))</f>
        <v>#N/A</v>
      </c>
      <c r="AV163" s="77" t="e">
        <f>IF(INDEX([2]pivotTable!AV$3:AV$308,MATCH(totalExpenditure!$A163,[2]pivotTable!$A$3:$A$308,0))/100*INDEX(gDP!BK$6:BK$271,MATCH(totalExpenditure!$A163,gDP!$B$6:$B$271))=0,"",INDEX([2]pivotTable!AV$3:AV$308,MATCH(totalExpenditure!$A163,[2]pivotTable!$A$3:$A$308,0))/100*INDEX(gDP!BK$6:BK$271,MATCH(totalExpenditure!$A163,gDP!$B$6:$B$271)))</f>
        <v>#N/A</v>
      </c>
      <c r="AW163" s="77" t="e">
        <f>IF(INDEX([2]pivotTable!AW$3:AW$308,MATCH(totalExpenditure!$A163,[2]pivotTable!$A$3:$A$308,0))/100*INDEX(gDP!BL$6:BL$271,MATCH(totalExpenditure!$A163,gDP!$B$6:$B$271))=0,"",INDEX([2]pivotTable!AW$3:AW$308,MATCH(totalExpenditure!$A163,[2]pivotTable!$A$3:$A$308,0))/100*INDEX(gDP!BL$6:BL$271,MATCH(totalExpenditure!$A163,gDP!$B$6:$B$271)))</f>
        <v>#N/A</v>
      </c>
      <c r="AX163" s="77" t="e">
        <f>IF(INDEX([2]pivotTable!AX$3:AX$308,MATCH(totalExpenditure!$A163,[2]pivotTable!$A$3:$A$308,0))/100*INDEX(gDP!BM$6:BM$271,MATCH(totalExpenditure!$A163,gDP!$B$6:$B$271))=0,"",INDEX([2]pivotTable!AX$3:AX$308,MATCH(totalExpenditure!$A163,[2]pivotTable!$A$3:$A$308,0))/100*INDEX(gDP!BM$6:BM$271,MATCH(totalExpenditure!$A163,gDP!$B$6:$B$271)))</f>
        <v>#N/A</v>
      </c>
      <c r="AY163" s="77" t="e">
        <f>IF(INDEX([2]pivotTable!AY$3:AY$308,MATCH(totalExpenditure!$A163,[2]pivotTable!$A$3:$A$308,0))/100*INDEX(gDP!BN$6:BN$271,MATCH(totalExpenditure!$A163,gDP!$B$6:$B$271))=0,"",INDEX([2]pivotTable!AY$3:AY$308,MATCH(totalExpenditure!$A163,[2]pivotTable!$A$3:$A$308,0))/100*INDEX(gDP!BN$6:BN$271,MATCH(totalExpenditure!$A163,gDP!$B$6:$B$271)))</f>
        <v>#N/A</v>
      </c>
      <c r="AZ163" s="77" t="e">
        <f>IF(INDEX([2]pivotTable!AZ$3:AZ$308,MATCH(totalExpenditure!$A163,[2]pivotTable!$A$3:$A$308,0))/100*INDEX(gDP!BO$6:BO$271,MATCH(totalExpenditure!$A163,gDP!$B$6:$B$271))=0,"",INDEX([2]pivotTable!AZ$3:AZ$308,MATCH(totalExpenditure!$A163,[2]pivotTable!$A$3:$A$308,0))/100*INDEX(gDP!BO$6:BO$271,MATCH(totalExpenditure!$A163,gDP!$B$6:$B$271)))</f>
        <v>#N/A</v>
      </c>
      <c r="BA163" s="77" t="e">
        <f>IF(INDEX([2]pivotTable!B$310:B$615,MATCH(totalExpenditure!$A163,[2]pivotTable!$A$310:$A$615,0))/100*INDEX(gDP!Q$6:Q$271,MATCH(totalExpenditure!$A163,gDP!$B$6:$B$271))=0,"",INDEX([2]pivotTable!B$310:B$615,MATCH(totalExpenditure!$A163,[2]pivotTable!$A$310:$A$615,0))/100*INDEX(gDP!Q$6:Q$271,MATCH(totalExpenditure!$A163,gDP!$B$6:$B$271)))</f>
        <v>#N/A</v>
      </c>
      <c r="BB163" s="77" t="e">
        <f>IF(INDEX([2]pivotTable!C$310:C$615,MATCH(totalExpenditure!$A163,[2]pivotTable!$A$310:$A$615,0))/100*INDEX(gDP!R$6:R$271,MATCH(totalExpenditure!$A163,gDP!$B$6:$B$271))=0,"",INDEX([2]pivotTable!C$310:C$615,MATCH(totalExpenditure!$A163,[2]pivotTable!$A$310:$A$615,0))/100*INDEX(gDP!R$6:R$271,MATCH(totalExpenditure!$A163,gDP!$B$6:$B$271)))</f>
        <v>#N/A</v>
      </c>
      <c r="BC163" s="77" t="e">
        <f>IF(INDEX([2]pivotTable!D$310:D$615,MATCH(totalExpenditure!$A163,[2]pivotTable!$A$310:$A$615,0))/100*INDEX(gDP!S$6:S$271,MATCH(totalExpenditure!$A163,gDP!$B$6:$B$271))=0,"",INDEX([2]pivotTable!D$310:D$615,MATCH(totalExpenditure!$A163,[2]pivotTable!$A$310:$A$615,0))/100*INDEX(gDP!S$6:S$271,MATCH(totalExpenditure!$A163,gDP!$B$6:$B$271)))</f>
        <v>#N/A</v>
      </c>
      <c r="BD163" s="77" t="e">
        <f>IF(INDEX([2]pivotTable!E$310:E$615,MATCH(totalExpenditure!$A163,[2]pivotTable!$A$310:$A$615,0))/100*INDEX(gDP!T$6:T$271,MATCH(totalExpenditure!$A163,gDP!$B$6:$B$271))=0,"",INDEX([2]pivotTable!E$310:E$615,MATCH(totalExpenditure!$A163,[2]pivotTable!$A$310:$A$615,0))/100*INDEX(gDP!T$6:T$271,MATCH(totalExpenditure!$A163,gDP!$B$6:$B$271)))</f>
        <v>#N/A</v>
      </c>
      <c r="BE163" s="77" t="e">
        <f>IF(INDEX([2]pivotTable!F$310:F$615,MATCH(totalExpenditure!$A163,[2]pivotTable!$A$310:$A$615,0))/100*INDEX(gDP!U$6:U$271,MATCH(totalExpenditure!$A163,gDP!$B$6:$B$271))=0,"",INDEX([2]pivotTable!F$310:F$615,MATCH(totalExpenditure!$A163,[2]pivotTable!$A$310:$A$615,0))/100*INDEX(gDP!U$6:U$271,MATCH(totalExpenditure!$A163,gDP!$B$6:$B$271)))</f>
        <v>#N/A</v>
      </c>
      <c r="BF163" s="77" t="e">
        <f>IF(INDEX([2]pivotTable!G$310:G$615,MATCH(totalExpenditure!$A163,[2]pivotTable!$A$310:$A$615,0))/100*INDEX(gDP!V$6:V$271,MATCH(totalExpenditure!$A163,gDP!$B$6:$B$271))=0,"",INDEX([2]pivotTable!G$310:G$615,MATCH(totalExpenditure!$A163,[2]pivotTable!$A$310:$A$615,0))/100*INDEX(gDP!V$6:V$271,MATCH(totalExpenditure!$A163,gDP!$B$6:$B$271)))</f>
        <v>#N/A</v>
      </c>
      <c r="BG163" s="77" t="e">
        <f>IF(INDEX([2]pivotTable!H$310:H$615,MATCH(totalExpenditure!$A163,[2]pivotTable!$A$310:$A$615,0))/100*INDEX(gDP!W$6:W$271,MATCH(totalExpenditure!$A163,gDP!$B$6:$B$271))=0,"",INDEX([2]pivotTable!H$310:H$615,MATCH(totalExpenditure!$A163,[2]pivotTable!$A$310:$A$615,0))/100*INDEX(gDP!W$6:W$271,MATCH(totalExpenditure!$A163,gDP!$B$6:$B$271)))</f>
        <v>#N/A</v>
      </c>
      <c r="BH163" s="77" t="e">
        <f>IF(INDEX([2]pivotTable!I$310:I$615,MATCH(totalExpenditure!$A163,[2]pivotTable!$A$310:$A$615,0))/100*INDEX(gDP!X$6:X$271,MATCH(totalExpenditure!$A163,gDP!$B$6:$B$271))=0,"",INDEX([2]pivotTable!I$310:I$615,MATCH(totalExpenditure!$A163,[2]pivotTable!$A$310:$A$615,0))/100*INDEX(gDP!X$6:X$271,MATCH(totalExpenditure!$A163,gDP!$B$6:$B$271)))</f>
        <v>#N/A</v>
      </c>
      <c r="BI163" s="77" t="e">
        <f>IF(INDEX([2]pivotTable!J$310:J$615,MATCH(totalExpenditure!$A163,[2]pivotTable!$A$310:$A$615,0))/100*INDEX(gDP!Y$6:Y$271,MATCH(totalExpenditure!$A163,gDP!$B$6:$B$271))=0,"",INDEX([2]pivotTable!J$310:J$615,MATCH(totalExpenditure!$A163,[2]pivotTable!$A$310:$A$615,0))/100*INDEX(gDP!Y$6:Y$271,MATCH(totalExpenditure!$A163,gDP!$B$6:$B$271)))</f>
        <v>#N/A</v>
      </c>
      <c r="BJ163" s="77" t="e">
        <f>IF(INDEX([2]pivotTable!K$310:K$615,MATCH(totalExpenditure!$A163,[2]pivotTable!$A$310:$A$615,0))/100*INDEX(gDP!Z$6:Z$271,MATCH(totalExpenditure!$A163,gDP!$B$6:$B$271))=0,"",INDEX([2]pivotTable!K$310:K$615,MATCH(totalExpenditure!$A163,[2]pivotTable!$A$310:$A$615,0))/100*INDEX(gDP!Z$6:Z$271,MATCH(totalExpenditure!$A163,gDP!$B$6:$B$271)))</f>
        <v>#N/A</v>
      </c>
      <c r="BK163" s="77" t="e">
        <f>IF(INDEX([2]pivotTable!L$310:L$615,MATCH(totalExpenditure!$A163,[2]pivotTable!$A$310:$A$615,0))/100*INDEX(gDP!AA$6:AA$271,MATCH(totalExpenditure!$A163,gDP!$B$6:$B$271))=0,"",INDEX([2]pivotTable!L$310:L$615,MATCH(totalExpenditure!$A163,[2]pivotTable!$A$310:$A$615,0))/100*INDEX(gDP!AA$6:AA$271,MATCH(totalExpenditure!$A163,gDP!$B$6:$B$271)))</f>
        <v>#N/A</v>
      </c>
      <c r="BL163" s="77" t="e">
        <f>IF(INDEX([2]pivotTable!M$310:M$615,MATCH(totalExpenditure!$A163,[2]pivotTable!$A$310:$A$615,0))/100*INDEX(gDP!AB$6:AB$271,MATCH(totalExpenditure!$A163,gDP!$B$6:$B$271))=0,"",INDEX([2]pivotTable!M$310:M$615,MATCH(totalExpenditure!$A163,[2]pivotTable!$A$310:$A$615,0))/100*INDEX(gDP!AB$6:AB$271,MATCH(totalExpenditure!$A163,gDP!$B$6:$B$271)))</f>
        <v>#N/A</v>
      </c>
      <c r="BM163" s="77" t="e">
        <f>IF(INDEX([2]pivotTable!N$310:N$615,MATCH(totalExpenditure!$A163,[2]pivotTable!$A$310:$A$615,0))/100*INDEX(gDP!AC$6:AC$271,MATCH(totalExpenditure!$A163,gDP!$B$6:$B$271))=0,"",INDEX([2]pivotTable!N$310:N$615,MATCH(totalExpenditure!$A163,[2]pivotTable!$A$310:$A$615,0))/100*INDEX(gDP!AC$6:AC$271,MATCH(totalExpenditure!$A163,gDP!$B$6:$B$271)))</f>
        <v>#N/A</v>
      </c>
      <c r="BN163" s="77" t="e">
        <f>IF(INDEX([2]pivotTable!O$310:O$615,MATCH(totalExpenditure!$A163,[2]pivotTable!$A$310:$A$615,0))/100*INDEX(gDP!AD$6:AD$271,MATCH(totalExpenditure!$A163,gDP!$B$6:$B$271))=0,"",INDEX([2]pivotTable!O$310:O$615,MATCH(totalExpenditure!$A163,[2]pivotTable!$A$310:$A$615,0))/100*INDEX(gDP!AD$6:AD$271,MATCH(totalExpenditure!$A163,gDP!$B$6:$B$271)))</f>
        <v>#N/A</v>
      </c>
      <c r="BO163" s="77" t="e">
        <f>IF(INDEX([2]pivotTable!P$310:P$615,MATCH(totalExpenditure!$A163,[2]pivotTable!$A$310:$A$615,0))/100*INDEX(gDP!AE$6:AE$271,MATCH(totalExpenditure!$A163,gDP!$B$6:$B$271))=0,"",INDEX([2]pivotTable!P$310:P$615,MATCH(totalExpenditure!$A163,[2]pivotTable!$A$310:$A$615,0))/100*INDEX(gDP!AE$6:AE$271,MATCH(totalExpenditure!$A163,gDP!$B$6:$B$271)))</f>
        <v>#N/A</v>
      </c>
      <c r="BP163" s="77" t="e">
        <f>IF(INDEX([2]pivotTable!Q$310:Q$615,MATCH(totalExpenditure!$A163,[2]pivotTable!$A$310:$A$615,0))/100*INDEX(gDP!AF$6:AF$271,MATCH(totalExpenditure!$A163,gDP!$B$6:$B$271))=0,"",INDEX([2]pivotTable!Q$310:Q$615,MATCH(totalExpenditure!$A163,[2]pivotTable!$A$310:$A$615,0))/100*INDEX(gDP!AF$6:AF$271,MATCH(totalExpenditure!$A163,gDP!$B$6:$B$271)))</f>
        <v>#N/A</v>
      </c>
      <c r="BQ163" s="77" t="e">
        <f>IF(INDEX([2]pivotTable!R$310:R$615,MATCH(totalExpenditure!$A163,[2]pivotTable!$A$310:$A$615,0))/100*INDEX(gDP!AG$6:AG$271,MATCH(totalExpenditure!$A163,gDP!$B$6:$B$271))=0,"",INDEX([2]pivotTable!R$310:R$615,MATCH(totalExpenditure!$A163,[2]pivotTable!$A$310:$A$615,0))/100*INDEX(gDP!AG$6:AG$271,MATCH(totalExpenditure!$A163,gDP!$B$6:$B$271)))</f>
        <v>#N/A</v>
      </c>
      <c r="BR163" s="77" t="e">
        <f>IF(INDEX([2]pivotTable!S$310:S$615,MATCH(totalExpenditure!$A163,[2]pivotTable!$A$310:$A$615,0))/100*INDEX(gDP!AH$6:AH$271,MATCH(totalExpenditure!$A163,gDP!$B$6:$B$271))=0,"",INDEX([2]pivotTable!S$310:S$615,MATCH(totalExpenditure!$A163,[2]pivotTable!$A$310:$A$615,0))/100*INDEX(gDP!AH$6:AH$271,MATCH(totalExpenditure!$A163,gDP!$B$6:$B$271)))</f>
        <v>#N/A</v>
      </c>
      <c r="BS163" s="77" t="e">
        <f>IF(INDEX([2]pivotTable!T$310:T$615,MATCH(totalExpenditure!$A163,[2]pivotTable!$A$310:$A$615,0))/100*INDEX(gDP!AI$6:AI$271,MATCH(totalExpenditure!$A163,gDP!$B$6:$B$271))=0,"",INDEX([2]pivotTable!T$310:T$615,MATCH(totalExpenditure!$A163,[2]pivotTable!$A$310:$A$615,0))/100*INDEX(gDP!AI$6:AI$271,MATCH(totalExpenditure!$A163,gDP!$B$6:$B$271)))</f>
        <v>#N/A</v>
      </c>
      <c r="BT163" s="77" t="e">
        <f>IF(INDEX([2]pivotTable!U$310:U$615,MATCH(totalExpenditure!$A163,[2]pivotTable!$A$310:$A$615,0))/100*INDEX(gDP!AJ$6:AJ$271,MATCH(totalExpenditure!$A163,gDP!$B$6:$B$271))=0,"",INDEX([2]pivotTable!U$310:U$615,MATCH(totalExpenditure!$A163,[2]pivotTable!$A$310:$A$615,0))/100*INDEX(gDP!AJ$6:AJ$271,MATCH(totalExpenditure!$A163,gDP!$B$6:$B$271)))</f>
        <v>#N/A</v>
      </c>
      <c r="BU163" s="77" t="e">
        <f>IF(INDEX([2]pivotTable!V$310:V$615,MATCH(totalExpenditure!$A163,[2]pivotTable!$A$310:$A$615,0))/100*INDEX(gDP!AK$6:AK$271,MATCH(totalExpenditure!$A163,gDP!$B$6:$B$271))=0,"",INDEX([2]pivotTable!V$310:V$615,MATCH(totalExpenditure!$A163,[2]pivotTable!$A$310:$A$615,0))/100*INDEX(gDP!AK$6:AK$271,MATCH(totalExpenditure!$A163,gDP!$B$6:$B$271)))</f>
        <v>#N/A</v>
      </c>
      <c r="BV163" s="77" t="e">
        <f>IF(INDEX([2]pivotTable!W$310:W$615,MATCH(totalExpenditure!$A163,[2]pivotTable!$A$310:$A$615,0))/100*INDEX(gDP!AL$6:AL$271,MATCH(totalExpenditure!$A163,gDP!$B$6:$B$271))=0,"",INDEX([2]pivotTable!W$310:W$615,MATCH(totalExpenditure!$A163,[2]pivotTable!$A$310:$A$615,0))/100*INDEX(gDP!AL$6:AL$271,MATCH(totalExpenditure!$A163,gDP!$B$6:$B$271)))</f>
        <v>#N/A</v>
      </c>
      <c r="BW163" s="77" t="e">
        <f>IF(INDEX([2]pivotTable!X$310:X$615,MATCH(totalExpenditure!$A163,[2]pivotTable!$A$310:$A$615,0))/100*INDEX(gDP!AM$6:AM$271,MATCH(totalExpenditure!$A163,gDP!$B$6:$B$271))=0,"",INDEX([2]pivotTable!X$310:X$615,MATCH(totalExpenditure!$A163,[2]pivotTable!$A$310:$A$615,0))/100*INDEX(gDP!AM$6:AM$271,MATCH(totalExpenditure!$A163,gDP!$B$6:$B$271)))</f>
        <v>#N/A</v>
      </c>
      <c r="BX163" s="77" t="e">
        <f>IF(INDEX([2]pivotTable!Y$310:Y$615,MATCH(totalExpenditure!$A163,[2]pivotTable!$A$310:$A$615,0))/100*INDEX(gDP!AN$6:AN$271,MATCH(totalExpenditure!$A163,gDP!$B$6:$B$271))=0,"",INDEX([2]pivotTable!Y$310:Y$615,MATCH(totalExpenditure!$A163,[2]pivotTable!$A$310:$A$615,0))/100*INDEX(gDP!AN$6:AN$271,MATCH(totalExpenditure!$A163,gDP!$B$6:$B$271)))</f>
        <v>#N/A</v>
      </c>
      <c r="BY163" s="77" t="e">
        <f>IF(INDEX([2]pivotTable!Z$310:Z$615,MATCH(totalExpenditure!$A163,[2]pivotTable!$A$310:$A$615,0))/100*INDEX(gDP!AO$6:AO$271,MATCH(totalExpenditure!$A163,gDP!$B$6:$B$271))=0,"",INDEX([2]pivotTable!Z$310:Z$615,MATCH(totalExpenditure!$A163,[2]pivotTable!$A$310:$A$615,0))/100*INDEX(gDP!AO$6:AO$271,MATCH(totalExpenditure!$A163,gDP!$B$6:$B$271)))</f>
        <v>#N/A</v>
      </c>
      <c r="BZ163" s="77" t="e">
        <f>IF(INDEX([2]pivotTable!AA$310:AA$615,MATCH(totalExpenditure!$A163,[2]pivotTable!$A$310:$A$615,0))/100*INDEX(gDP!AP$6:AP$271,MATCH(totalExpenditure!$A163,gDP!$B$6:$B$271))=0,"",INDEX([2]pivotTable!AA$310:AA$615,MATCH(totalExpenditure!$A163,[2]pivotTable!$A$310:$A$615,0))/100*INDEX(gDP!AP$6:AP$271,MATCH(totalExpenditure!$A163,gDP!$B$6:$B$271)))</f>
        <v>#N/A</v>
      </c>
      <c r="CA163" s="77" t="e">
        <f>IF(INDEX([2]pivotTable!AB$310:AB$615,MATCH(totalExpenditure!$A163,[2]pivotTable!$A$310:$A$615,0))/100*INDEX(gDP!AQ$6:AQ$271,MATCH(totalExpenditure!$A163,gDP!$B$6:$B$271))=0,"",INDEX([2]pivotTable!AB$310:AB$615,MATCH(totalExpenditure!$A163,[2]pivotTable!$A$310:$A$615,0))/100*INDEX(gDP!AQ$6:AQ$271,MATCH(totalExpenditure!$A163,gDP!$B$6:$B$271)))</f>
        <v>#N/A</v>
      </c>
      <c r="CB163" s="77" t="e">
        <f>IF(INDEX([2]pivotTable!AC$310:AC$615,MATCH(totalExpenditure!$A163,[2]pivotTable!$A$310:$A$615,0))/100*INDEX(gDP!AR$6:AR$271,MATCH(totalExpenditure!$A163,gDP!$B$6:$B$271))=0,"",INDEX([2]pivotTable!AC$310:AC$615,MATCH(totalExpenditure!$A163,[2]pivotTable!$A$310:$A$615,0))/100*INDEX(gDP!AR$6:AR$271,MATCH(totalExpenditure!$A163,gDP!$B$6:$B$271)))</f>
        <v>#N/A</v>
      </c>
      <c r="CC163" s="77" t="e">
        <f>IF(INDEX([2]pivotTable!AD$310:AD$615,MATCH(totalExpenditure!$A163,[2]pivotTable!$A$310:$A$615,0))/100*INDEX(gDP!AS$6:AS$271,MATCH(totalExpenditure!$A163,gDP!$B$6:$B$271))=0,"",INDEX([2]pivotTable!AD$310:AD$615,MATCH(totalExpenditure!$A163,[2]pivotTable!$A$310:$A$615,0))/100*INDEX(gDP!AS$6:AS$271,MATCH(totalExpenditure!$A163,gDP!$B$6:$B$271)))</f>
        <v>#N/A</v>
      </c>
      <c r="CD163" s="77" t="e">
        <f>IF(INDEX([2]pivotTable!AE$310:AE$615,MATCH(totalExpenditure!$A163,[2]pivotTable!$A$310:$A$615,0))/100*INDEX(gDP!AT$6:AT$271,MATCH(totalExpenditure!$A163,gDP!$B$6:$B$271))=0,"",INDEX([2]pivotTable!AE$310:AE$615,MATCH(totalExpenditure!$A163,[2]pivotTable!$A$310:$A$615,0))/100*INDEX(gDP!AT$6:AT$271,MATCH(totalExpenditure!$A163,gDP!$B$6:$B$271)))</f>
        <v>#N/A</v>
      </c>
      <c r="CE163" s="77" t="e">
        <f>IF(INDEX([2]pivotTable!AF$310:AF$615,MATCH(totalExpenditure!$A163,[2]pivotTable!$A$310:$A$615,0))/100*INDEX(gDP!AU$6:AU$271,MATCH(totalExpenditure!$A163,gDP!$B$6:$B$271))=0,"",INDEX([2]pivotTable!AF$310:AF$615,MATCH(totalExpenditure!$A163,[2]pivotTable!$A$310:$A$615,0))/100*INDEX(gDP!AU$6:AU$271,MATCH(totalExpenditure!$A163,gDP!$B$6:$B$271)))</f>
        <v>#N/A</v>
      </c>
      <c r="CF163" s="77" t="e">
        <f>IF(INDEX([2]pivotTable!AG$310:AG$615,MATCH(totalExpenditure!$A163,[2]pivotTable!$A$310:$A$615,0))/100*INDEX(gDP!AV$6:AV$271,MATCH(totalExpenditure!$A163,gDP!$B$6:$B$271))=0,"",INDEX([2]pivotTable!AG$310:AG$615,MATCH(totalExpenditure!$A163,[2]pivotTable!$A$310:$A$615,0))/100*INDEX(gDP!AV$6:AV$271,MATCH(totalExpenditure!$A163,gDP!$B$6:$B$271)))</f>
        <v>#N/A</v>
      </c>
      <c r="CG163" s="77" t="e">
        <f>IF(INDEX([2]pivotTable!AH$310:AH$615,MATCH(totalExpenditure!$A163,[2]pivotTable!$A$310:$A$615,0))/100*INDEX(gDP!AW$6:AW$271,MATCH(totalExpenditure!$A163,gDP!$B$6:$B$271))=0,"",INDEX([2]pivotTable!AH$310:AH$615,MATCH(totalExpenditure!$A163,[2]pivotTable!$A$310:$A$615,0))/100*INDEX(gDP!AW$6:AW$271,MATCH(totalExpenditure!$A163,gDP!$B$6:$B$271)))</f>
        <v>#N/A</v>
      </c>
      <c r="CH163" s="77" t="e">
        <f>IF(INDEX([2]pivotTable!AI$310:AI$615,MATCH(totalExpenditure!$A163,[2]pivotTable!$A$310:$A$615,0))/100*INDEX(gDP!AX$6:AX$271,MATCH(totalExpenditure!$A163,gDP!$B$6:$B$271))=0,"",INDEX([2]pivotTable!AI$310:AI$615,MATCH(totalExpenditure!$A163,[2]pivotTable!$A$310:$A$615,0))/100*INDEX(gDP!AX$6:AX$271,MATCH(totalExpenditure!$A163,gDP!$B$6:$B$271)))</f>
        <v>#N/A</v>
      </c>
      <c r="CI163" s="77" t="e">
        <f>IF(INDEX([2]pivotTable!AJ$310:AJ$615,MATCH(totalExpenditure!$A163,[2]pivotTable!$A$310:$A$615,0))/100*INDEX(gDP!AY$6:AY$271,MATCH(totalExpenditure!$A163,gDP!$B$6:$B$271))=0,"",INDEX([2]pivotTable!AJ$310:AJ$615,MATCH(totalExpenditure!$A163,[2]pivotTable!$A$310:$A$615,0))/100*INDEX(gDP!AY$6:AY$271,MATCH(totalExpenditure!$A163,gDP!$B$6:$B$271)))</f>
        <v>#N/A</v>
      </c>
      <c r="CJ163" s="77" t="e">
        <f>IF(INDEX([2]pivotTable!AK$310:AK$615,MATCH(totalExpenditure!$A163,[2]pivotTable!$A$310:$A$615,0))/100*INDEX(gDP!AZ$6:AZ$271,MATCH(totalExpenditure!$A163,gDP!$B$6:$B$271))=0,"",INDEX([2]pivotTable!AK$310:AK$615,MATCH(totalExpenditure!$A163,[2]pivotTable!$A$310:$A$615,0))/100*INDEX(gDP!AZ$6:AZ$271,MATCH(totalExpenditure!$A163,gDP!$B$6:$B$271)))</f>
        <v>#N/A</v>
      </c>
      <c r="CK163" s="77" t="e">
        <f>IF(INDEX([2]pivotTable!AL$310:AL$615,MATCH(totalExpenditure!$A163,[2]pivotTable!$A$310:$A$615,0))/100*INDEX(gDP!BA$6:BA$271,MATCH(totalExpenditure!$A163,gDP!$B$6:$B$271))=0,"",INDEX([2]pivotTable!AL$310:AL$615,MATCH(totalExpenditure!$A163,[2]pivotTable!$A$310:$A$615,0))/100*INDEX(gDP!BA$6:BA$271,MATCH(totalExpenditure!$A163,gDP!$B$6:$B$271)))</f>
        <v>#N/A</v>
      </c>
      <c r="CL163" s="77" t="e">
        <f>IF(INDEX([2]pivotTable!AM$310:AM$615,MATCH(totalExpenditure!$A163,[2]pivotTable!$A$310:$A$615,0))/100*INDEX(gDP!BB$6:BB$271,MATCH(totalExpenditure!$A163,gDP!$B$6:$B$271))=0,"",INDEX([2]pivotTable!AM$310:AM$615,MATCH(totalExpenditure!$A163,[2]pivotTable!$A$310:$A$615,0))/100*INDEX(gDP!BB$6:BB$271,MATCH(totalExpenditure!$A163,gDP!$B$6:$B$271)))</f>
        <v>#N/A</v>
      </c>
      <c r="CM163" s="77" t="e">
        <f>IF(INDEX([2]pivotTable!AN$310:AN$615,MATCH(totalExpenditure!$A163,[2]pivotTable!$A$310:$A$615,0))/100*INDEX(gDP!BC$6:BC$271,MATCH(totalExpenditure!$A163,gDP!$B$6:$B$271))=0,"",INDEX([2]pivotTable!AN$310:AN$615,MATCH(totalExpenditure!$A163,[2]pivotTable!$A$310:$A$615,0))/100*INDEX(gDP!BC$6:BC$271,MATCH(totalExpenditure!$A163,gDP!$B$6:$B$271)))</f>
        <v>#N/A</v>
      </c>
      <c r="CN163" s="77" t="e">
        <f>IF(INDEX([2]pivotTable!AO$310:AO$615,MATCH(totalExpenditure!$A163,[2]pivotTable!$A$310:$A$615,0))/100*INDEX(gDP!BD$6:BD$271,MATCH(totalExpenditure!$A163,gDP!$B$6:$B$271))=0,"",INDEX([2]pivotTable!AO$310:AO$615,MATCH(totalExpenditure!$A163,[2]pivotTable!$A$310:$A$615,0))/100*INDEX(gDP!BD$6:BD$271,MATCH(totalExpenditure!$A163,gDP!$B$6:$B$271)))</f>
        <v>#N/A</v>
      </c>
      <c r="CO163" s="77" t="e">
        <f>IF(INDEX([2]pivotTable!AP$310:AP$615,MATCH(totalExpenditure!$A163,[2]pivotTable!$A$310:$A$615,0))/100*INDEX(gDP!BE$6:BE$271,MATCH(totalExpenditure!$A163,gDP!$B$6:$B$271))=0,"",INDEX([2]pivotTable!AP$310:AP$615,MATCH(totalExpenditure!$A163,[2]pivotTable!$A$310:$A$615,0))/100*INDEX(gDP!BE$6:BE$271,MATCH(totalExpenditure!$A163,gDP!$B$6:$B$271)))</f>
        <v>#N/A</v>
      </c>
      <c r="CP163" s="77" t="e">
        <f>IF(INDEX([2]pivotTable!AQ$310:AQ$615,MATCH(totalExpenditure!$A163,[2]pivotTable!$A$310:$A$615,0))/100*INDEX(gDP!BF$6:BF$271,MATCH(totalExpenditure!$A163,gDP!$B$6:$B$271))=0,"",INDEX([2]pivotTable!AQ$310:AQ$615,MATCH(totalExpenditure!$A163,[2]pivotTable!$A$310:$A$615,0))/100*INDEX(gDP!BF$6:BF$271,MATCH(totalExpenditure!$A163,gDP!$B$6:$B$271)))</f>
        <v>#N/A</v>
      </c>
      <c r="CQ163" s="77" t="e">
        <f>IF(INDEX([2]pivotTable!AR$310:AR$615,MATCH(totalExpenditure!$A163,[2]pivotTable!$A$310:$A$615,0))/100*INDEX(gDP!BG$6:BG$271,MATCH(totalExpenditure!$A163,gDP!$B$6:$B$271))=0,"",INDEX([2]pivotTable!AR$310:AR$615,MATCH(totalExpenditure!$A163,[2]pivotTable!$A$310:$A$615,0))/100*INDEX(gDP!BG$6:BG$271,MATCH(totalExpenditure!$A163,gDP!$B$6:$B$271)))</f>
        <v>#N/A</v>
      </c>
      <c r="CR163" s="77" t="e">
        <f>IF(INDEX([2]pivotTable!AS$310:AS$615,MATCH(totalExpenditure!$A163,[2]pivotTable!$A$310:$A$615,0))/100*INDEX(gDP!BH$6:BH$271,MATCH(totalExpenditure!$A163,gDP!$B$6:$B$271))=0,"",INDEX([2]pivotTable!AS$310:AS$615,MATCH(totalExpenditure!$A163,[2]pivotTable!$A$310:$A$615,0))/100*INDEX(gDP!BH$6:BH$271,MATCH(totalExpenditure!$A163,gDP!$B$6:$B$271)))</f>
        <v>#N/A</v>
      </c>
      <c r="CS163" s="77" t="e">
        <f>IF(INDEX([2]pivotTable!AT$310:AT$615,MATCH(totalExpenditure!$A163,[2]pivotTable!$A$310:$A$615,0))/100*INDEX(gDP!BI$6:BI$271,MATCH(totalExpenditure!$A163,gDP!$B$6:$B$271))=0,"",INDEX([2]pivotTable!AT$310:AT$615,MATCH(totalExpenditure!$A163,[2]pivotTable!$A$310:$A$615,0))/100*INDEX(gDP!BI$6:BI$271,MATCH(totalExpenditure!$A163,gDP!$B$6:$B$271)))</f>
        <v>#N/A</v>
      </c>
      <c r="CT163" s="77" t="e">
        <f>IF(INDEX([2]pivotTable!AU$310:AU$615,MATCH(totalExpenditure!$A163,[2]pivotTable!$A$310:$A$615,0))/100*INDEX(gDP!BJ$6:BJ$271,MATCH(totalExpenditure!$A163,gDP!$B$6:$B$271))=0,"",INDEX([2]pivotTable!AU$310:AU$615,MATCH(totalExpenditure!$A163,[2]pivotTable!$A$310:$A$615,0))/100*INDEX(gDP!BJ$6:BJ$271,MATCH(totalExpenditure!$A163,gDP!$B$6:$B$271)))</f>
        <v>#N/A</v>
      </c>
      <c r="CU163" s="77" t="e">
        <f>IF(INDEX([2]pivotTable!AV$310:AV$615,MATCH(totalExpenditure!$A163,[2]pivotTable!$A$310:$A$615,0))/100*INDEX(gDP!BK$6:BK$271,MATCH(totalExpenditure!$A163,gDP!$B$6:$B$271))=0,"",INDEX([2]pivotTable!AV$310:AV$615,MATCH(totalExpenditure!$A163,[2]pivotTable!$A$310:$A$615,0))/100*INDEX(gDP!BK$6:BK$271,MATCH(totalExpenditure!$A163,gDP!$B$6:$B$271)))</f>
        <v>#N/A</v>
      </c>
      <c r="CV163" s="77" t="e">
        <f>IF(INDEX([2]pivotTable!AW$310:AW$615,MATCH(totalExpenditure!$A163,[2]pivotTable!$A$310:$A$615,0))/100*INDEX(gDP!BL$6:BL$271,MATCH(totalExpenditure!$A163,gDP!$B$6:$B$271))=0,"",INDEX([2]pivotTable!AW$310:AW$615,MATCH(totalExpenditure!$A163,[2]pivotTable!$A$310:$A$615,0))/100*INDEX(gDP!BL$6:BL$271,MATCH(totalExpenditure!$A163,gDP!$B$6:$B$271)))</f>
        <v>#N/A</v>
      </c>
      <c r="CW163" s="77" t="e">
        <f>IF(INDEX([2]pivotTable!AX$310:AX$615,MATCH(totalExpenditure!$A163,[2]pivotTable!$A$310:$A$615,0))/100*INDEX(gDP!BM$6:BM$271,MATCH(totalExpenditure!$A163,gDP!$B$6:$B$271))=0,"",INDEX([2]pivotTable!AX$310:AX$615,MATCH(totalExpenditure!$A163,[2]pivotTable!$A$310:$A$615,0))/100*INDEX(gDP!BM$6:BM$271,MATCH(totalExpenditure!$A163,gDP!$B$6:$B$271)))</f>
        <v>#N/A</v>
      </c>
      <c r="CX163" s="77" t="e">
        <f>IF(INDEX([2]pivotTable!AY$310:AY$615,MATCH(totalExpenditure!$A163,[2]pivotTable!$A$310:$A$615,0))/100*INDEX(gDP!BN$6:BN$271,MATCH(totalExpenditure!$A163,gDP!$B$6:$B$271))=0,"",INDEX([2]pivotTable!AY$310:AY$615,MATCH(totalExpenditure!$A163,[2]pivotTable!$A$310:$A$615,0))/100*INDEX(gDP!BN$6:BN$271,MATCH(totalExpenditure!$A163,gDP!$B$6:$B$271)))</f>
        <v>#N/A</v>
      </c>
      <c r="CY163" s="77" t="e">
        <f>IF(INDEX([2]pivotTable!AZ$310:AZ$615,MATCH(totalExpenditure!$A163,[2]pivotTable!$A$310:$A$615,0))/100*INDEX(gDP!BO$6:BO$271,MATCH(totalExpenditure!$A163,gDP!$B$6:$B$271))=0,"",INDEX([2]pivotTable!AZ$310:AZ$615,MATCH(totalExpenditure!$A163,[2]pivotTable!$A$310:$A$615,0))/100*INDEX(gDP!BO$6:BO$271,MATCH(totalExpenditure!$A163,gDP!$B$6:$B$271)))</f>
        <v>#N/A</v>
      </c>
      <c r="CZ163" s="77" t="e">
        <f>IF(B163="","",IF(BA163="","",B163-B163+INDEX(gDP!Q$6:Q$271,MATCH(totalExpenditure!$A163,gDP!$B$6:$B$271))))</f>
        <v>#N/A</v>
      </c>
      <c r="DA163" s="77" t="e">
        <f>IF(C163="","",IF(BB163="","",C163-C163+INDEX(gDP!R$6:R$271,MATCH(totalExpenditure!$A163,gDP!$B$6:$B$271))))</f>
        <v>#N/A</v>
      </c>
      <c r="DB163" s="77" t="e">
        <f>IF(D163="","",IF(BC163="","",D163-D163+INDEX(gDP!S$6:S$271,MATCH(totalExpenditure!$A163,gDP!$B$6:$B$271))))</f>
        <v>#N/A</v>
      </c>
      <c r="DC163" s="77" t="e">
        <f>IF(E163="","",IF(BD163="","",E163-E163+INDEX(gDP!T$6:T$271,MATCH(totalExpenditure!$A163,gDP!$B$6:$B$271))))</f>
        <v>#N/A</v>
      </c>
      <c r="DD163" s="77" t="e">
        <f>IF(F163="","",IF(BE163="","",F163-F163+INDEX(gDP!U$6:U$271,MATCH(totalExpenditure!$A163,gDP!$B$6:$B$271))))</f>
        <v>#N/A</v>
      </c>
      <c r="DE163" s="77" t="e">
        <f>IF(G163="","",IF(BF163="","",G163-G163+INDEX(gDP!V$6:V$271,MATCH(totalExpenditure!$A163,gDP!$B$6:$B$271))))</f>
        <v>#N/A</v>
      </c>
      <c r="DF163" s="77" t="e">
        <f>IF(H163="","",IF(BG163="","",H163-H163+INDEX(gDP!W$6:W$271,MATCH(totalExpenditure!$A163,gDP!$B$6:$B$271))))</f>
        <v>#N/A</v>
      </c>
      <c r="DG163" s="77" t="e">
        <f>IF(I163="","",IF(BH163="","",I163-I163+INDEX(gDP!X$6:X$271,MATCH(totalExpenditure!$A163,gDP!$B$6:$B$271))))</f>
        <v>#N/A</v>
      </c>
      <c r="DH163" s="77" t="e">
        <f>IF(J163="","",IF(BI163="","",J163-J163+INDEX(gDP!Y$6:Y$271,MATCH(totalExpenditure!$A163,gDP!$B$6:$B$271))))</f>
        <v>#N/A</v>
      </c>
      <c r="DI163" s="77" t="e">
        <f>IF(K163="","",IF(BJ163="","",K163-K163+INDEX(gDP!Z$6:Z$271,MATCH(totalExpenditure!$A163,gDP!$B$6:$B$271))))</f>
        <v>#N/A</v>
      </c>
      <c r="DJ163" s="77" t="e">
        <f>IF(L163="","",IF(BK163="","",L163-L163+INDEX(gDP!AA$6:AA$271,MATCH(totalExpenditure!$A163,gDP!$B$6:$B$271))))</f>
        <v>#N/A</v>
      </c>
      <c r="DK163" s="77" t="e">
        <f>IF(M163="","",IF(BL163="","",M163-M163+INDEX(gDP!AB$6:AB$271,MATCH(totalExpenditure!$A163,gDP!$B$6:$B$271))))</f>
        <v>#N/A</v>
      </c>
      <c r="DL163" s="77" t="e">
        <f>IF(N163="","",IF(BM163="","",N163-N163+INDEX(gDP!AC$6:AC$271,MATCH(totalExpenditure!$A163,gDP!$B$6:$B$271))))</f>
        <v>#N/A</v>
      </c>
      <c r="DM163" s="77" t="e">
        <f>IF(O163="","",IF(BN163="","",O163-O163+INDEX(gDP!AD$6:AD$271,MATCH(totalExpenditure!$A163,gDP!$B$6:$B$271))))</f>
        <v>#N/A</v>
      </c>
      <c r="DN163" s="77" t="e">
        <f>IF(P163="","",IF(BO163="","",P163-P163+INDEX(gDP!AE$6:AE$271,MATCH(totalExpenditure!$A163,gDP!$B$6:$B$271))))</f>
        <v>#N/A</v>
      </c>
      <c r="DO163" s="77" t="e">
        <f>IF(Q163="","",IF(BP163="","",Q163-Q163+INDEX(gDP!AF$6:AF$271,MATCH(totalExpenditure!$A163,gDP!$B$6:$B$271))))</f>
        <v>#N/A</v>
      </c>
      <c r="DP163" s="77" t="e">
        <f>IF(R163="","",IF(BQ163="","",R163-R163+INDEX(gDP!AG$6:AG$271,MATCH(totalExpenditure!$A163,gDP!$B$6:$B$271))))</f>
        <v>#N/A</v>
      </c>
      <c r="DQ163" s="77" t="e">
        <f>IF(S163="","",IF(BR163="","",S163-S163+INDEX(gDP!AH$6:AH$271,MATCH(totalExpenditure!$A163,gDP!$B$6:$B$271))))</f>
        <v>#N/A</v>
      </c>
      <c r="DR163" s="77" t="e">
        <f>IF(T163="","",IF(BS163="","",T163-T163+INDEX(gDP!AI$6:AI$271,MATCH(totalExpenditure!$A163,gDP!$B$6:$B$271))))</f>
        <v>#N/A</v>
      </c>
      <c r="DS163" s="77" t="e">
        <f>IF(U163="","",IF(BT163="","",U163-U163+INDEX(gDP!AJ$6:AJ$271,MATCH(totalExpenditure!$A163,gDP!$B$6:$B$271))))</f>
        <v>#N/A</v>
      </c>
      <c r="DT163" s="77" t="e">
        <f>IF(V163="","",IF(BU163="","",V163-V163+INDEX(gDP!AK$6:AK$271,MATCH(totalExpenditure!$A163,gDP!$B$6:$B$271))))</f>
        <v>#N/A</v>
      </c>
      <c r="DU163" s="77" t="e">
        <f>IF(W163="","",IF(BV163="","",W163-W163+INDEX(gDP!AL$6:AL$271,MATCH(totalExpenditure!$A163,gDP!$B$6:$B$271))))</f>
        <v>#N/A</v>
      </c>
      <c r="DV163" s="77" t="e">
        <f>IF(X163="","",IF(BW163="","",X163-X163+INDEX(gDP!AM$6:AM$271,MATCH(totalExpenditure!$A163,gDP!$B$6:$B$271))))</f>
        <v>#N/A</v>
      </c>
      <c r="DW163" s="77" t="e">
        <f>IF(Y163="","",IF(BX163="","",Y163-Y163+INDEX(gDP!AN$6:AN$271,MATCH(totalExpenditure!$A163,gDP!$B$6:$B$271))))</f>
        <v>#N/A</v>
      </c>
      <c r="DX163" s="77" t="e">
        <f>IF(Z163="","",IF(BY163="","",Z163-Z163+INDEX(gDP!AO$6:AO$271,MATCH(totalExpenditure!$A163,gDP!$B$6:$B$271))))</f>
        <v>#N/A</v>
      </c>
      <c r="DY163" s="77" t="e">
        <f>IF(AA163="","",IF(BZ163="","",AA163-AA163+INDEX(gDP!AP$6:AP$271,MATCH(totalExpenditure!$A163,gDP!$B$6:$B$271))))</f>
        <v>#N/A</v>
      </c>
      <c r="DZ163" s="77" t="e">
        <f>IF(AB163="","",IF(CA163="","",AB163-AB163+INDEX(gDP!AQ$6:AQ$271,MATCH(totalExpenditure!$A163,gDP!$B$6:$B$271))))</f>
        <v>#N/A</v>
      </c>
      <c r="EA163" s="77" t="e">
        <f>IF(AC163="","",IF(CB163="","",AC163-AC163+INDEX(gDP!AR$6:AR$271,MATCH(totalExpenditure!$A163,gDP!$B$6:$B$271))))</f>
        <v>#N/A</v>
      </c>
      <c r="EB163" s="77" t="e">
        <f>IF(AD163="","",IF(CC163="","",AD163-AD163+INDEX(gDP!AS$6:AS$271,MATCH(totalExpenditure!$A163,gDP!$B$6:$B$271))))</f>
        <v>#N/A</v>
      </c>
      <c r="EC163" s="77" t="e">
        <f>IF(AE163="","",IF(CD163="","",AE163-AE163+INDEX(gDP!AT$6:AT$271,MATCH(totalExpenditure!$A163,gDP!$B$6:$B$271))))</f>
        <v>#N/A</v>
      </c>
      <c r="ED163" s="77" t="e">
        <f>IF(AF163="","",IF(CE163="","",AF163-AF163+INDEX(gDP!AU$6:AU$271,MATCH(totalExpenditure!$A163,gDP!$B$6:$B$271))))</f>
        <v>#N/A</v>
      </c>
      <c r="EE163" s="77" t="e">
        <f>IF(AG163="","",IF(CF163="","",AG163-AG163+INDEX(gDP!AV$6:AV$271,MATCH(totalExpenditure!$A163,gDP!$B$6:$B$271))))</f>
        <v>#N/A</v>
      </c>
      <c r="EF163" s="77" t="e">
        <f>IF(AH163="","",IF(CG163="","",AH163-AH163+INDEX(gDP!AW$6:AW$271,MATCH(totalExpenditure!$A163,gDP!$B$6:$B$271))))</f>
        <v>#N/A</v>
      </c>
      <c r="EG163" s="77" t="e">
        <f>IF(AI163="","",IF(CH163="","",AI163-AI163+INDEX(gDP!AX$6:AX$271,MATCH(totalExpenditure!$A163,gDP!$B$6:$B$271))))</f>
        <v>#N/A</v>
      </c>
      <c r="EH163" s="77" t="e">
        <f>IF(AJ163="","",IF(CI163="","",AJ163-AJ163+INDEX(gDP!AY$6:AY$271,MATCH(totalExpenditure!$A163,gDP!$B$6:$B$271))))</f>
        <v>#N/A</v>
      </c>
      <c r="EI163" s="77" t="e">
        <f>IF(AK163="","",IF(CJ163="","",AK163-AK163+INDEX(gDP!AZ$6:AZ$271,MATCH(totalExpenditure!$A163,gDP!$B$6:$B$271))))</f>
        <v>#N/A</v>
      </c>
      <c r="EJ163" s="77" t="e">
        <f>IF(AL163="","",IF(CK163="","",AL163-AL163+INDEX(gDP!BA$6:BA$271,MATCH(totalExpenditure!$A163,gDP!$B$6:$B$271))))</f>
        <v>#N/A</v>
      </c>
      <c r="EK163" s="77" t="e">
        <f>IF(AM163="","",IF(CL163="","",AM163-AM163+INDEX(gDP!BB$6:BB$271,MATCH(totalExpenditure!$A163,gDP!$B$6:$B$271))))</f>
        <v>#N/A</v>
      </c>
      <c r="EL163" s="77" t="e">
        <f>IF(AN163="","",IF(CM163="","",AN163-AN163+INDEX(gDP!BC$6:BC$271,MATCH(totalExpenditure!$A163,gDP!$B$6:$B$271))))</f>
        <v>#N/A</v>
      </c>
      <c r="EM163" s="77" t="e">
        <f>IF(AO163="","",IF(CN163="","",AO163-AO163+INDEX(gDP!BD$6:BD$271,MATCH(totalExpenditure!$A163,gDP!$B$6:$B$271))))</f>
        <v>#N/A</v>
      </c>
      <c r="EN163" s="77" t="e">
        <f>IF(AP163="","",IF(CO163="","",AP163-AP163+INDEX(gDP!BE$6:BE$271,MATCH(totalExpenditure!$A163,gDP!$B$6:$B$271))))</f>
        <v>#N/A</v>
      </c>
      <c r="EO163" s="77" t="e">
        <f>IF(AQ163="","",IF(CP163="","",AQ163-AQ163+INDEX(gDP!BF$6:BF$271,MATCH(totalExpenditure!$A163,gDP!$B$6:$B$271))))</f>
        <v>#N/A</v>
      </c>
      <c r="EP163" s="77" t="e">
        <f>IF(AR163="","",IF(CQ163="","",AR163-AR163+INDEX(gDP!BG$6:BG$271,MATCH(totalExpenditure!$A163,gDP!$B$6:$B$271))))</f>
        <v>#N/A</v>
      </c>
      <c r="EQ163" s="77" t="e">
        <f>IF(AS163="","",IF(CR163="","",AS163-AS163+INDEX(gDP!BH$6:BH$271,MATCH(totalExpenditure!$A163,gDP!$B$6:$B$271))))</f>
        <v>#N/A</v>
      </c>
      <c r="ER163" s="77" t="e">
        <f>IF(AT163="","",IF(CS163="","",AT163-AT163+INDEX(gDP!BI$6:BI$271,MATCH(totalExpenditure!$A163,gDP!$B$6:$B$271))))</f>
        <v>#N/A</v>
      </c>
      <c r="ES163" s="77" t="e">
        <f>IF(AU163="","",IF(CT163="","",AU163-AU163+INDEX(gDP!BJ$6:BJ$271,MATCH(totalExpenditure!$A163,gDP!$B$6:$B$271))))</f>
        <v>#N/A</v>
      </c>
      <c r="ET163" s="77" t="e">
        <f>IF(AV163="","",IF(CU163="","",AV163-AV163+INDEX(gDP!BK$6:BK$271,MATCH(totalExpenditure!$A163,gDP!$B$6:$B$271))))</f>
        <v>#N/A</v>
      </c>
      <c r="EU163" s="77" t="e">
        <f>IF(AW163="","",IF(CV163="","",AW163-AW163+INDEX(gDP!BL$6:BL$271,MATCH(totalExpenditure!$A163,gDP!$B$6:$B$271))))</f>
        <v>#N/A</v>
      </c>
      <c r="EV163" s="77" t="e">
        <f>IF(AX163="","",IF(CW163="","",AX163-AX163+INDEX(gDP!BM$6:BM$271,MATCH(totalExpenditure!$A163,gDP!$B$6:$B$271))))</f>
        <v>#N/A</v>
      </c>
      <c r="EW163" s="77" t="e">
        <f>IF(AY163="","",IF(CX163="","",AY163-AY163+INDEX(gDP!BN$6:BN$271,MATCH(totalExpenditure!$A163,gDP!$B$6:$B$271))))</f>
        <v>#N/A</v>
      </c>
      <c r="EX163" s="77" t="e">
        <f>IF(AZ163="","",IF(CY163="","",AZ163-AZ163+INDEX(gDP!BO$6:BO$271,MATCH(totalExpenditure!$A163,gDP!$B$6:$B$271))))</f>
        <v>#N/A</v>
      </c>
    </row>
    <row r="164" spans="1:154" x14ac:dyDescent="0.35">
      <c r="A164" t="s">
        <v>537</v>
      </c>
      <c r="B164" s="77" t="str">
        <f>IF(INDEX([2]pivotTable!B$3:B$308,MATCH(totalExpenditure!$A164,[2]pivotTable!$A$3:$A$308,0))/100*INDEX(gDP!Q$6:Q$271,MATCH(totalExpenditure!$A164,gDP!$B$6:$B$271))=0,"",INDEX([2]pivotTable!B$3:B$308,MATCH(totalExpenditure!$A164,[2]pivotTable!$A$3:$A$308,0))/100*INDEX(gDP!Q$6:Q$271,MATCH(totalExpenditure!$A164,gDP!$B$6:$B$271)))</f>
        <v/>
      </c>
      <c r="C164" s="77" t="str">
        <f>IF(INDEX([2]pivotTable!C$3:C$308,MATCH(totalExpenditure!$A164,[2]pivotTable!$A$3:$A$308,0))/100*INDEX(gDP!R$6:R$271,MATCH(totalExpenditure!$A164,gDP!$B$6:$B$271))=0,"",INDEX([2]pivotTable!C$3:C$308,MATCH(totalExpenditure!$A164,[2]pivotTable!$A$3:$A$308,0))/100*INDEX(gDP!R$6:R$271,MATCH(totalExpenditure!$A164,gDP!$B$6:$B$271)))</f>
        <v/>
      </c>
      <c r="D164" s="77" t="str">
        <f>IF(INDEX([2]pivotTable!D$3:D$308,MATCH(totalExpenditure!$A164,[2]pivotTable!$A$3:$A$308,0))/100*INDEX(gDP!S$6:S$271,MATCH(totalExpenditure!$A164,gDP!$B$6:$B$271))=0,"",INDEX([2]pivotTable!D$3:D$308,MATCH(totalExpenditure!$A164,[2]pivotTable!$A$3:$A$308,0))/100*INDEX(gDP!S$6:S$271,MATCH(totalExpenditure!$A164,gDP!$B$6:$B$271)))</f>
        <v/>
      </c>
      <c r="E164" s="77" t="str">
        <f>IF(INDEX([2]pivotTable!E$3:E$308,MATCH(totalExpenditure!$A164,[2]pivotTable!$A$3:$A$308,0))/100*INDEX(gDP!T$6:T$271,MATCH(totalExpenditure!$A164,gDP!$B$6:$B$271))=0,"",INDEX([2]pivotTable!E$3:E$308,MATCH(totalExpenditure!$A164,[2]pivotTable!$A$3:$A$308,0))/100*INDEX(gDP!T$6:T$271,MATCH(totalExpenditure!$A164,gDP!$B$6:$B$271)))</f>
        <v/>
      </c>
      <c r="F164" s="77" t="str">
        <f>IF(INDEX([2]pivotTable!F$3:F$308,MATCH(totalExpenditure!$A164,[2]pivotTable!$A$3:$A$308,0))/100*INDEX(gDP!U$6:U$271,MATCH(totalExpenditure!$A164,gDP!$B$6:$B$271))=0,"",INDEX([2]pivotTable!F$3:F$308,MATCH(totalExpenditure!$A164,[2]pivotTable!$A$3:$A$308,0))/100*INDEX(gDP!U$6:U$271,MATCH(totalExpenditure!$A164,gDP!$B$6:$B$271)))</f>
        <v/>
      </c>
      <c r="G164" s="77" t="str">
        <f>IF(INDEX([2]pivotTable!G$3:G$308,MATCH(totalExpenditure!$A164,[2]pivotTable!$A$3:$A$308,0))/100*INDEX(gDP!V$6:V$271,MATCH(totalExpenditure!$A164,gDP!$B$6:$B$271))=0,"",INDEX([2]pivotTable!G$3:G$308,MATCH(totalExpenditure!$A164,[2]pivotTable!$A$3:$A$308,0))/100*INDEX(gDP!V$6:V$271,MATCH(totalExpenditure!$A164,gDP!$B$6:$B$271)))</f>
        <v/>
      </c>
      <c r="H164" s="77" t="str">
        <f>IF(INDEX([2]pivotTable!H$3:H$308,MATCH(totalExpenditure!$A164,[2]pivotTable!$A$3:$A$308,0))/100*INDEX(gDP!W$6:W$271,MATCH(totalExpenditure!$A164,gDP!$B$6:$B$271))=0,"",INDEX([2]pivotTable!H$3:H$308,MATCH(totalExpenditure!$A164,[2]pivotTable!$A$3:$A$308,0))/100*INDEX(gDP!W$6:W$271,MATCH(totalExpenditure!$A164,gDP!$B$6:$B$271)))</f>
        <v/>
      </c>
      <c r="I164" s="77" t="str">
        <f>IF(INDEX([2]pivotTable!I$3:I$308,MATCH(totalExpenditure!$A164,[2]pivotTable!$A$3:$A$308,0))/100*INDEX(gDP!X$6:X$271,MATCH(totalExpenditure!$A164,gDP!$B$6:$B$271))=0,"",INDEX([2]pivotTable!I$3:I$308,MATCH(totalExpenditure!$A164,[2]pivotTable!$A$3:$A$308,0))/100*INDEX(gDP!X$6:X$271,MATCH(totalExpenditure!$A164,gDP!$B$6:$B$271)))</f>
        <v/>
      </c>
      <c r="J164" s="77" t="str">
        <f>IF(INDEX([2]pivotTable!J$3:J$308,MATCH(totalExpenditure!$A164,[2]pivotTable!$A$3:$A$308,0))/100*INDEX(gDP!Y$6:Y$271,MATCH(totalExpenditure!$A164,gDP!$B$6:$B$271))=0,"",INDEX([2]pivotTable!J$3:J$308,MATCH(totalExpenditure!$A164,[2]pivotTable!$A$3:$A$308,0))/100*INDEX(gDP!Y$6:Y$271,MATCH(totalExpenditure!$A164,gDP!$B$6:$B$271)))</f>
        <v/>
      </c>
      <c r="K164" s="77" t="str">
        <f>IF(INDEX([2]pivotTable!K$3:K$308,MATCH(totalExpenditure!$A164,[2]pivotTable!$A$3:$A$308,0))/100*INDEX(gDP!Z$6:Z$271,MATCH(totalExpenditure!$A164,gDP!$B$6:$B$271))=0,"",INDEX([2]pivotTable!K$3:K$308,MATCH(totalExpenditure!$A164,[2]pivotTable!$A$3:$A$308,0))/100*INDEX(gDP!Z$6:Z$271,MATCH(totalExpenditure!$A164,gDP!$B$6:$B$271)))</f>
        <v/>
      </c>
      <c r="L164" s="77" t="str">
        <f>IF(INDEX([2]pivotTable!L$3:L$308,MATCH(totalExpenditure!$A164,[2]pivotTable!$A$3:$A$308,0))/100*INDEX(gDP!AA$6:AA$271,MATCH(totalExpenditure!$A164,gDP!$B$6:$B$271))=0,"",INDEX([2]pivotTable!L$3:L$308,MATCH(totalExpenditure!$A164,[2]pivotTable!$A$3:$A$308,0))/100*INDEX(gDP!AA$6:AA$271,MATCH(totalExpenditure!$A164,gDP!$B$6:$B$271)))</f>
        <v/>
      </c>
      <c r="M164" s="77" t="str">
        <f>IF(INDEX([2]pivotTable!M$3:M$308,MATCH(totalExpenditure!$A164,[2]pivotTable!$A$3:$A$308,0))/100*INDEX(gDP!AB$6:AB$271,MATCH(totalExpenditure!$A164,gDP!$B$6:$B$271))=0,"",INDEX([2]pivotTable!M$3:M$308,MATCH(totalExpenditure!$A164,[2]pivotTable!$A$3:$A$308,0))/100*INDEX(gDP!AB$6:AB$271,MATCH(totalExpenditure!$A164,gDP!$B$6:$B$271)))</f>
        <v/>
      </c>
      <c r="N164" s="77" t="str">
        <f>IF(INDEX([2]pivotTable!N$3:N$308,MATCH(totalExpenditure!$A164,[2]pivotTable!$A$3:$A$308,0))/100*INDEX(gDP!AC$6:AC$271,MATCH(totalExpenditure!$A164,gDP!$B$6:$B$271))=0,"",INDEX([2]pivotTable!N$3:N$308,MATCH(totalExpenditure!$A164,[2]pivotTable!$A$3:$A$308,0))/100*INDEX(gDP!AC$6:AC$271,MATCH(totalExpenditure!$A164,gDP!$B$6:$B$271)))</f>
        <v/>
      </c>
      <c r="O164" s="77" t="str">
        <f>IF(INDEX([2]pivotTable!O$3:O$308,MATCH(totalExpenditure!$A164,[2]pivotTable!$A$3:$A$308,0))/100*INDEX(gDP!AD$6:AD$271,MATCH(totalExpenditure!$A164,gDP!$B$6:$B$271))=0,"",INDEX([2]pivotTable!O$3:O$308,MATCH(totalExpenditure!$A164,[2]pivotTable!$A$3:$A$308,0))/100*INDEX(gDP!AD$6:AD$271,MATCH(totalExpenditure!$A164,gDP!$B$6:$B$271)))</f>
        <v/>
      </c>
      <c r="P164" s="77" t="str">
        <f>IF(INDEX([2]pivotTable!P$3:P$308,MATCH(totalExpenditure!$A164,[2]pivotTable!$A$3:$A$308,0))/100*INDEX(gDP!AE$6:AE$271,MATCH(totalExpenditure!$A164,gDP!$B$6:$B$271))=0,"",INDEX([2]pivotTable!P$3:P$308,MATCH(totalExpenditure!$A164,[2]pivotTable!$A$3:$A$308,0))/100*INDEX(gDP!AE$6:AE$271,MATCH(totalExpenditure!$A164,gDP!$B$6:$B$271)))</f>
        <v/>
      </c>
      <c r="Q164" s="77" t="str">
        <f>IF(INDEX([2]pivotTable!Q$3:Q$308,MATCH(totalExpenditure!$A164,[2]pivotTable!$A$3:$A$308,0))/100*INDEX(gDP!AF$6:AF$271,MATCH(totalExpenditure!$A164,gDP!$B$6:$B$271))=0,"",INDEX([2]pivotTable!Q$3:Q$308,MATCH(totalExpenditure!$A164,[2]pivotTable!$A$3:$A$308,0))/100*INDEX(gDP!AF$6:AF$271,MATCH(totalExpenditure!$A164,gDP!$B$6:$B$271)))</f>
        <v/>
      </c>
      <c r="R164" s="77" t="str">
        <f>IF(INDEX([2]pivotTable!R$3:R$308,MATCH(totalExpenditure!$A164,[2]pivotTable!$A$3:$A$308,0))/100*INDEX(gDP!AG$6:AG$271,MATCH(totalExpenditure!$A164,gDP!$B$6:$B$271))=0,"",INDEX([2]pivotTable!R$3:R$308,MATCH(totalExpenditure!$A164,[2]pivotTable!$A$3:$A$308,0))/100*INDEX(gDP!AG$6:AG$271,MATCH(totalExpenditure!$A164,gDP!$B$6:$B$271)))</f>
        <v/>
      </c>
      <c r="S164" s="77" t="str">
        <f>IF(INDEX([2]pivotTable!S$3:S$308,MATCH(totalExpenditure!$A164,[2]pivotTable!$A$3:$A$308,0))/100*INDEX(gDP!AH$6:AH$271,MATCH(totalExpenditure!$A164,gDP!$B$6:$B$271))=0,"",INDEX([2]pivotTable!S$3:S$308,MATCH(totalExpenditure!$A164,[2]pivotTable!$A$3:$A$308,0))/100*INDEX(gDP!AH$6:AH$271,MATCH(totalExpenditure!$A164,gDP!$B$6:$B$271)))</f>
        <v/>
      </c>
      <c r="T164" s="77">
        <f>IF(INDEX([2]pivotTable!T$3:T$308,MATCH(totalExpenditure!$A164,[2]pivotTable!$A$3:$A$308,0))/100*INDEX(gDP!AI$6:AI$271,MATCH(totalExpenditure!$A164,gDP!$B$6:$B$271))=0,"",INDEX([2]pivotTable!T$3:T$308,MATCH(totalExpenditure!$A164,[2]pivotTable!$A$3:$A$308,0))/100*INDEX(gDP!AI$6:AI$271,MATCH(totalExpenditure!$A164,gDP!$B$6:$B$271)))</f>
        <v>41264050.033770144</v>
      </c>
      <c r="U164" s="77">
        <f>IF(INDEX([2]pivotTable!U$3:U$308,MATCH(totalExpenditure!$A164,[2]pivotTable!$A$3:$A$308,0))/100*INDEX(gDP!AJ$6:AJ$271,MATCH(totalExpenditure!$A164,gDP!$B$6:$B$271))=0,"",INDEX([2]pivotTable!U$3:U$308,MATCH(totalExpenditure!$A164,[2]pivotTable!$A$3:$A$308,0))/100*INDEX(gDP!AJ$6:AJ$271,MATCH(totalExpenditure!$A164,gDP!$B$6:$B$271)))</f>
        <v>42350638.087649427</v>
      </c>
      <c r="V164" s="77">
        <f>IF(INDEX([2]pivotTable!V$3:V$308,MATCH(totalExpenditure!$A164,[2]pivotTable!$A$3:$A$308,0))/100*INDEX(gDP!AK$6:AK$271,MATCH(totalExpenditure!$A164,gDP!$B$6:$B$271))=0,"",INDEX([2]pivotTable!V$3:V$308,MATCH(totalExpenditure!$A164,[2]pivotTable!$A$3:$A$308,0))/100*INDEX(gDP!AK$6:AK$271,MATCH(totalExpenditure!$A164,gDP!$B$6:$B$271)))</f>
        <v>46537417.33746136</v>
      </c>
      <c r="W164" s="77">
        <f>IF(INDEX([2]pivotTable!W$3:W$308,MATCH(totalExpenditure!$A164,[2]pivotTable!$A$3:$A$308,0))/100*INDEX(gDP!AL$6:AL$271,MATCH(totalExpenditure!$A164,gDP!$B$6:$B$271))=0,"",INDEX([2]pivotTable!W$3:W$308,MATCH(totalExpenditure!$A164,[2]pivotTable!$A$3:$A$308,0))/100*INDEX(gDP!AL$6:AL$271,MATCH(totalExpenditure!$A164,gDP!$B$6:$B$271)))</f>
        <v>47139702.886019155</v>
      </c>
      <c r="X164" s="77">
        <f>IF(INDEX([2]pivotTable!X$3:X$308,MATCH(totalExpenditure!$A164,[2]pivotTable!$A$3:$A$308,0))/100*INDEX(gDP!AM$6:AM$271,MATCH(totalExpenditure!$A164,gDP!$B$6:$B$271))=0,"",INDEX([2]pivotTable!X$3:X$308,MATCH(totalExpenditure!$A164,[2]pivotTable!$A$3:$A$308,0))/100*INDEX(gDP!AM$6:AM$271,MATCH(totalExpenditure!$A164,gDP!$B$6:$B$271)))</f>
        <v>53974262.637737103</v>
      </c>
      <c r="Y164" s="77">
        <f>IF(INDEX([2]pivotTable!Y$3:Y$308,MATCH(totalExpenditure!$A164,[2]pivotTable!$A$3:$A$308,0))/100*INDEX(gDP!AN$6:AN$271,MATCH(totalExpenditure!$A164,gDP!$B$6:$B$271))=0,"",INDEX([2]pivotTable!Y$3:Y$308,MATCH(totalExpenditure!$A164,[2]pivotTable!$A$3:$A$308,0))/100*INDEX(gDP!AN$6:AN$271,MATCH(totalExpenditure!$A164,gDP!$B$6:$B$271)))</f>
        <v>73663920.963034973</v>
      </c>
      <c r="Z164" s="77">
        <f>IF(INDEX([2]pivotTable!Z$3:Z$308,MATCH(totalExpenditure!$A164,[2]pivotTable!$A$3:$A$308,0))/100*INDEX(gDP!AO$6:AO$271,MATCH(totalExpenditure!$A164,gDP!$B$6:$B$271))=0,"",INDEX([2]pivotTable!Z$3:Z$308,MATCH(totalExpenditure!$A164,[2]pivotTable!$A$3:$A$308,0))/100*INDEX(gDP!AO$6:AO$271,MATCH(totalExpenditure!$A164,gDP!$B$6:$B$271)))</f>
        <v>77986799.428299248</v>
      </c>
      <c r="AA164" s="77">
        <f>IF(INDEX([2]pivotTable!AA$3:AA$308,MATCH(totalExpenditure!$A164,[2]pivotTable!$A$3:$A$308,0))/100*INDEX(gDP!AP$6:AP$271,MATCH(totalExpenditure!$A164,gDP!$B$6:$B$271))=0,"",INDEX([2]pivotTable!AA$3:AA$308,MATCH(totalExpenditure!$A164,[2]pivotTable!$A$3:$A$308,0))/100*INDEX(gDP!AP$6:AP$271,MATCH(totalExpenditure!$A164,gDP!$B$6:$B$271)))</f>
        <v>73592328.105883747</v>
      </c>
      <c r="AB164" s="77">
        <f>IF(INDEX([2]pivotTable!AB$3:AB$308,MATCH(totalExpenditure!$A164,[2]pivotTable!$A$3:$A$308,0))/100*INDEX(gDP!AQ$6:AQ$271,MATCH(totalExpenditure!$A164,gDP!$B$6:$B$271))=0,"",INDEX([2]pivotTable!AB$3:AB$308,MATCH(totalExpenditure!$A164,[2]pivotTable!$A$3:$A$308,0))/100*INDEX(gDP!AQ$6:AQ$271,MATCH(totalExpenditure!$A164,gDP!$B$6:$B$271)))</f>
        <v>68981826.942203492</v>
      </c>
      <c r="AC164" s="77">
        <f>IF(INDEX([2]pivotTable!AC$3:AC$308,MATCH(totalExpenditure!$A164,[2]pivotTable!$A$3:$A$308,0))/100*INDEX(gDP!AR$6:AR$271,MATCH(totalExpenditure!$A164,gDP!$B$6:$B$271))=0,"",INDEX([2]pivotTable!AC$3:AC$308,MATCH(totalExpenditure!$A164,[2]pivotTable!$A$3:$A$308,0))/100*INDEX(gDP!AR$6:AR$271,MATCH(totalExpenditure!$A164,gDP!$B$6:$B$271)))</f>
        <v>65117339.862247035</v>
      </c>
      <c r="AD164" s="77">
        <f>IF(INDEX([2]pivotTable!AD$3:AD$308,MATCH(totalExpenditure!$A164,[2]pivotTable!$A$3:$A$308,0))/100*INDEX(gDP!AS$6:AS$271,MATCH(totalExpenditure!$A164,gDP!$B$6:$B$271))=0,"",INDEX([2]pivotTable!AD$3:AD$308,MATCH(totalExpenditure!$A164,[2]pivotTable!$A$3:$A$308,0))/100*INDEX(gDP!AS$6:AS$271,MATCH(totalExpenditure!$A164,gDP!$B$6:$B$271)))</f>
        <v>56159314.683659494</v>
      </c>
      <c r="AE164" s="77">
        <f>IF(INDEX([2]pivotTable!AE$3:AE$308,MATCH(totalExpenditure!$A164,[2]pivotTable!$A$3:$A$308,0))/100*INDEX(gDP!AT$6:AT$271,MATCH(totalExpenditure!$A164,gDP!$B$6:$B$271))=0,"",INDEX([2]pivotTable!AE$3:AE$308,MATCH(totalExpenditure!$A164,[2]pivotTable!$A$3:$A$308,0))/100*INDEX(gDP!AT$6:AT$271,MATCH(totalExpenditure!$A164,gDP!$B$6:$B$271)))</f>
        <v>58872513.049320377</v>
      </c>
      <c r="AF164" s="77">
        <f>IF(INDEX([2]pivotTable!AF$3:AF$308,MATCH(totalExpenditure!$A164,[2]pivotTable!$A$3:$A$308,0))/100*INDEX(gDP!AU$6:AU$271,MATCH(totalExpenditure!$A164,gDP!$B$6:$B$271))=0,"",INDEX([2]pivotTable!AF$3:AF$308,MATCH(totalExpenditure!$A164,[2]pivotTable!$A$3:$A$308,0))/100*INDEX(gDP!AU$6:AU$271,MATCH(totalExpenditure!$A164,gDP!$B$6:$B$271)))</f>
        <v>62586248.932559654</v>
      </c>
      <c r="AG164" s="77">
        <f>IF(INDEX([2]pivotTable!AG$3:AG$308,MATCH(totalExpenditure!$A164,[2]pivotTable!$A$3:$A$308,0))/100*INDEX(gDP!AV$6:AV$271,MATCH(totalExpenditure!$A164,gDP!$B$6:$B$271))=0,"",INDEX([2]pivotTable!AG$3:AG$308,MATCH(totalExpenditure!$A164,[2]pivotTable!$A$3:$A$308,0))/100*INDEX(gDP!AV$6:AV$271,MATCH(totalExpenditure!$A164,gDP!$B$6:$B$271)))</f>
        <v>87174648.636999682</v>
      </c>
      <c r="AH164" s="77">
        <f>IF(INDEX([2]pivotTable!AH$3:AH$308,MATCH(totalExpenditure!$A164,[2]pivotTable!$A$3:$A$308,0))/100*INDEX(gDP!AW$6:AW$271,MATCH(totalExpenditure!$A164,gDP!$B$6:$B$271))=0,"",INDEX([2]pivotTable!AH$3:AH$308,MATCH(totalExpenditure!$A164,[2]pivotTable!$A$3:$A$308,0))/100*INDEX(gDP!AW$6:AW$271,MATCH(totalExpenditure!$A164,gDP!$B$6:$B$271)))</f>
        <v>109765665.21294074</v>
      </c>
      <c r="AI164" s="77">
        <f>IF(INDEX([2]pivotTable!AI$3:AI$308,MATCH(totalExpenditure!$A164,[2]pivotTable!$A$3:$A$308,0))/100*INDEX(gDP!AX$6:AX$271,MATCH(totalExpenditure!$A164,gDP!$B$6:$B$271))=0,"",INDEX([2]pivotTable!AI$3:AI$308,MATCH(totalExpenditure!$A164,[2]pivotTable!$A$3:$A$308,0))/100*INDEX(gDP!AX$6:AX$271,MATCH(totalExpenditure!$A164,gDP!$B$6:$B$271)))</f>
        <v>109075132.0092528</v>
      </c>
      <c r="AJ164" s="77">
        <f>IF(INDEX([2]pivotTable!AJ$3:AJ$308,MATCH(totalExpenditure!$A164,[2]pivotTable!$A$3:$A$308,0))/100*INDEX(gDP!AY$6:AY$271,MATCH(totalExpenditure!$A164,gDP!$B$6:$B$271))=0,"",INDEX([2]pivotTable!AJ$3:AJ$308,MATCH(totalExpenditure!$A164,[2]pivotTable!$A$3:$A$308,0))/100*INDEX(gDP!AY$6:AY$271,MATCH(totalExpenditure!$A164,gDP!$B$6:$B$271)))</f>
        <v>93540872.402506873</v>
      </c>
      <c r="AK164" s="77">
        <f>IF(INDEX([2]pivotTable!AK$3:AK$308,MATCH(totalExpenditure!$A164,[2]pivotTable!$A$3:$A$308,0))/100*INDEX(gDP!AZ$6:AZ$271,MATCH(totalExpenditure!$A164,gDP!$B$6:$B$271))=0,"",INDEX([2]pivotTable!AK$3:AK$308,MATCH(totalExpenditure!$A164,[2]pivotTable!$A$3:$A$308,0))/100*INDEX(gDP!AZ$6:AZ$271,MATCH(totalExpenditure!$A164,gDP!$B$6:$B$271)))</f>
        <v>96689531.797424287</v>
      </c>
      <c r="AL164" s="77">
        <f>IF(INDEX([2]pivotTable!AL$3:AL$308,MATCH(totalExpenditure!$A164,[2]pivotTable!$A$3:$A$308,0))/100*INDEX(gDP!BA$6:BA$271,MATCH(totalExpenditure!$A164,gDP!$B$6:$B$271))=0,"",INDEX([2]pivotTable!AL$3:AL$308,MATCH(totalExpenditure!$A164,[2]pivotTable!$A$3:$A$308,0))/100*INDEX(gDP!BA$6:BA$271,MATCH(totalExpenditure!$A164,gDP!$B$6:$B$271)))</f>
        <v>110902962.34422572</v>
      </c>
      <c r="AM164" s="77">
        <f>IF(INDEX([2]pivotTable!AM$3:AM$308,MATCH(totalExpenditure!$A164,[2]pivotTable!$A$3:$A$308,0))/100*INDEX(gDP!BB$6:BB$271,MATCH(totalExpenditure!$A164,gDP!$B$6:$B$271))=0,"",INDEX([2]pivotTable!AM$3:AM$308,MATCH(totalExpenditure!$A164,[2]pivotTable!$A$3:$A$308,0))/100*INDEX(gDP!BB$6:BB$271,MATCH(totalExpenditure!$A164,gDP!$B$6:$B$271)))</f>
        <v>149577510.14547148</v>
      </c>
      <c r="AN164" s="77">
        <f>IF(INDEX([2]pivotTable!AN$3:AN$308,MATCH(totalExpenditure!$A164,[2]pivotTable!$A$3:$A$308,0))/100*INDEX(gDP!BC$6:BC$271,MATCH(totalExpenditure!$A164,gDP!$B$6:$B$271))=0,"",INDEX([2]pivotTable!AN$3:AN$308,MATCH(totalExpenditure!$A164,[2]pivotTable!$A$3:$A$308,0))/100*INDEX(gDP!BC$6:BC$271,MATCH(totalExpenditure!$A164,gDP!$B$6:$B$271)))</f>
        <v>133730200.616919</v>
      </c>
      <c r="AO164" s="77">
        <f>IF(INDEX([2]pivotTable!AO$3:AO$308,MATCH(totalExpenditure!$A164,[2]pivotTable!$A$3:$A$308,0))/100*INDEX(gDP!BD$6:BD$271,MATCH(totalExpenditure!$A164,gDP!$B$6:$B$271))=0,"",INDEX([2]pivotTable!AO$3:AO$308,MATCH(totalExpenditure!$A164,[2]pivotTable!$A$3:$A$308,0))/100*INDEX(gDP!BD$6:BD$271,MATCH(totalExpenditure!$A164,gDP!$B$6:$B$271)))</f>
        <v>156147403.88723168</v>
      </c>
      <c r="AP164" s="77">
        <f>IF(INDEX([2]pivotTable!AP$3:AP$308,MATCH(totalExpenditure!$A164,[2]pivotTable!$A$3:$A$308,0))/100*INDEX(gDP!BE$6:BE$271,MATCH(totalExpenditure!$A164,gDP!$B$6:$B$271))=0,"",INDEX([2]pivotTable!AP$3:AP$308,MATCH(totalExpenditure!$A164,[2]pivotTable!$A$3:$A$308,0))/100*INDEX(gDP!BE$6:BE$271,MATCH(totalExpenditure!$A164,gDP!$B$6:$B$271)))</f>
        <v>130572512.82682799</v>
      </c>
      <c r="AQ164" s="77">
        <f>IF(INDEX([2]pivotTable!AQ$3:AQ$308,MATCH(totalExpenditure!$A164,[2]pivotTable!$A$3:$A$308,0))/100*INDEX(gDP!BF$6:BF$271,MATCH(totalExpenditure!$A164,gDP!$B$6:$B$271))=0,"",INDEX([2]pivotTable!AQ$3:AQ$308,MATCH(totalExpenditure!$A164,[2]pivotTable!$A$3:$A$308,0))/100*INDEX(gDP!BF$6:BF$271,MATCH(totalExpenditure!$A164,gDP!$B$6:$B$271)))</f>
        <v>130832779.39977191</v>
      </c>
      <c r="AR164" s="77">
        <f>IF(INDEX([2]pivotTable!AR$3:AR$308,MATCH(totalExpenditure!$A164,[2]pivotTable!$A$3:$A$308,0))/100*INDEX(gDP!BG$6:BG$271,MATCH(totalExpenditure!$A164,gDP!$B$6:$B$271))=0,"",INDEX([2]pivotTable!AR$3:AR$308,MATCH(totalExpenditure!$A164,[2]pivotTable!$A$3:$A$308,0))/100*INDEX(gDP!BG$6:BG$271,MATCH(totalExpenditure!$A164,gDP!$B$6:$B$271)))</f>
        <v>167412225.23719344</v>
      </c>
      <c r="AS164" s="77">
        <f>IF(INDEX([2]pivotTable!AS$3:AS$308,MATCH(totalExpenditure!$A164,[2]pivotTable!$A$3:$A$308,0))/100*INDEX(gDP!BH$6:BH$271,MATCH(totalExpenditure!$A164,gDP!$B$6:$B$271))=0,"",INDEX([2]pivotTable!AS$3:AS$308,MATCH(totalExpenditure!$A164,[2]pivotTable!$A$3:$A$308,0))/100*INDEX(gDP!BH$6:BH$271,MATCH(totalExpenditure!$A164,gDP!$B$6:$B$271)))</f>
        <v>173027145.09000337</v>
      </c>
      <c r="AT164" s="77">
        <f>IF(INDEX([2]pivotTable!AT$3:AT$308,MATCH(totalExpenditure!$A164,[2]pivotTable!$A$3:$A$308,0))/100*INDEX(gDP!BI$6:BI$271,MATCH(totalExpenditure!$A164,gDP!$B$6:$B$271))=0,"",INDEX([2]pivotTable!AT$3:AT$308,MATCH(totalExpenditure!$A164,[2]pivotTable!$A$3:$A$308,0))/100*INDEX(gDP!BI$6:BI$271,MATCH(totalExpenditure!$A164,gDP!$B$6:$B$271)))</f>
        <v>135348980.56337512</v>
      </c>
      <c r="AU164" s="77">
        <f>IF(INDEX([2]pivotTable!AU$3:AU$308,MATCH(totalExpenditure!$A164,[2]pivotTable!$A$3:$A$308,0))/100*INDEX(gDP!BJ$6:BJ$271,MATCH(totalExpenditure!$A164,gDP!$B$6:$B$271))=0,"",INDEX([2]pivotTable!AU$3:AU$308,MATCH(totalExpenditure!$A164,[2]pivotTable!$A$3:$A$308,0))/100*INDEX(gDP!BJ$6:BJ$271,MATCH(totalExpenditure!$A164,gDP!$B$6:$B$271)))</f>
        <v>159117594.72410253</v>
      </c>
      <c r="AV164" s="77">
        <f>IF(INDEX([2]pivotTable!AV$3:AV$308,MATCH(totalExpenditure!$A164,[2]pivotTable!$A$3:$A$308,0))/100*INDEX(gDP!BK$6:BK$271,MATCH(totalExpenditure!$A164,gDP!$B$6:$B$271))=0,"",INDEX([2]pivotTable!AV$3:AV$308,MATCH(totalExpenditure!$A164,[2]pivotTable!$A$3:$A$308,0))/100*INDEX(gDP!BK$6:BK$271,MATCH(totalExpenditure!$A164,gDP!$B$6:$B$271)))</f>
        <v>154043933.652073</v>
      </c>
      <c r="AW164" s="77">
        <f>IF(INDEX([2]pivotTable!AW$3:AW$308,MATCH(totalExpenditure!$A164,[2]pivotTable!$A$3:$A$308,0))/100*INDEX(gDP!BL$6:BL$271,MATCH(totalExpenditure!$A164,gDP!$B$6:$B$271))=0,"",INDEX([2]pivotTable!AW$3:AW$308,MATCH(totalExpenditure!$A164,[2]pivotTable!$A$3:$A$308,0))/100*INDEX(gDP!BL$6:BL$271,MATCH(totalExpenditure!$A164,gDP!$B$6:$B$271)))</f>
        <v>211260243.29195148</v>
      </c>
      <c r="AX164" s="77">
        <f>IF(INDEX([2]pivotTable!AX$3:AX$308,MATCH(totalExpenditure!$A164,[2]pivotTable!$A$3:$A$308,0))/100*INDEX(gDP!BM$6:BM$271,MATCH(totalExpenditure!$A164,gDP!$B$6:$B$271))=0,"",INDEX([2]pivotTable!AX$3:AX$308,MATCH(totalExpenditure!$A164,[2]pivotTable!$A$3:$A$308,0))/100*INDEX(gDP!BM$6:BM$271,MATCH(totalExpenditure!$A164,gDP!$B$6:$B$271)))</f>
        <v>161649989.90911481</v>
      </c>
      <c r="AY164" s="77">
        <f>IF(INDEX([2]pivotTable!AY$3:AY$308,MATCH(totalExpenditure!$A164,[2]pivotTable!$A$3:$A$308,0))/100*INDEX(gDP!BN$6:BN$271,MATCH(totalExpenditure!$A164,gDP!$B$6:$B$271))=0,"",INDEX([2]pivotTable!AY$3:AY$308,MATCH(totalExpenditure!$A164,[2]pivotTable!$A$3:$A$308,0))/100*INDEX(gDP!BN$6:BN$271,MATCH(totalExpenditure!$A164,gDP!$B$6:$B$271)))</f>
        <v>221109371.14852732</v>
      </c>
      <c r="AZ164" s="77" t="str">
        <f>IF(INDEX([2]pivotTable!AZ$3:AZ$308,MATCH(totalExpenditure!$A164,[2]pivotTable!$A$3:$A$308,0))/100*INDEX(gDP!BO$6:BO$271,MATCH(totalExpenditure!$A164,gDP!$B$6:$B$271))=0,"",INDEX([2]pivotTable!AZ$3:AZ$308,MATCH(totalExpenditure!$A164,[2]pivotTable!$A$3:$A$308,0))/100*INDEX(gDP!BO$6:BO$271,MATCH(totalExpenditure!$A164,gDP!$B$6:$B$271)))</f>
        <v/>
      </c>
      <c r="BA164" s="77" t="str">
        <f>IF(INDEX([2]pivotTable!B$310:B$615,MATCH(totalExpenditure!$A164,[2]pivotTable!$A$310:$A$615,0))/100*INDEX(gDP!Q$6:Q$271,MATCH(totalExpenditure!$A164,gDP!$B$6:$B$271))=0,"",INDEX([2]pivotTable!B$310:B$615,MATCH(totalExpenditure!$A164,[2]pivotTable!$A$310:$A$615,0))/100*INDEX(gDP!Q$6:Q$271,MATCH(totalExpenditure!$A164,gDP!$B$6:$B$271)))</f>
        <v/>
      </c>
      <c r="BB164" s="77" t="str">
        <f>IF(INDEX([2]pivotTable!C$310:C$615,MATCH(totalExpenditure!$A164,[2]pivotTable!$A$310:$A$615,0))/100*INDEX(gDP!R$6:R$271,MATCH(totalExpenditure!$A164,gDP!$B$6:$B$271))=0,"",INDEX([2]pivotTable!C$310:C$615,MATCH(totalExpenditure!$A164,[2]pivotTable!$A$310:$A$615,0))/100*INDEX(gDP!R$6:R$271,MATCH(totalExpenditure!$A164,gDP!$B$6:$B$271)))</f>
        <v/>
      </c>
      <c r="BC164" s="77" t="str">
        <f>IF(INDEX([2]pivotTable!D$310:D$615,MATCH(totalExpenditure!$A164,[2]pivotTable!$A$310:$A$615,0))/100*INDEX(gDP!S$6:S$271,MATCH(totalExpenditure!$A164,gDP!$B$6:$B$271))=0,"",INDEX([2]pivotTable!D$310:D$615,MATCH(totalExpenditure!$A164,[2]pivotTable!$A$310:$A$615,0))/100*INDEX(gDP!S$6:S$271,MATCH(totalExpenditure!$A164,gDP!$B$6:$B$271)))</f>
        <v/>
      </c>
      <c r="BD164" s="77" t="str">
        <f>IF(INDEX([2]pivotTable!E$310:E$615,MATCH(totalExpenditure!$A164,[2]pivotTable!$A$310:$A$615,0))/100*INDEX(gDP!T$6:T$271,MATCH(totalExpenditure!$A164,gDP!$B$6:$B$271))=0,"",INDEX([2]pivotTable!E$310:E$615,MATCH(totalExpenditure!$A164,[2]pivotTable!$A$310:$A$615,0))/100*INDEX(gDP!T$6:T$271,MATCH(totalExpenditure!$A164,gDP!$B$6:$B$271)))</f>
        <v/>
      </c>
      <c r="BE164" s="77" t="str">
        <f>IF(INDEX([2]pivotTable!F$310:F$615,MATCH(totalExpenditure!$A164,[2]pivotTable!$A$310:$A$615,0))/100*INDEX(gDP!U$6:U$271,MATCH(totalExpenditure!$A164,gDP!$B$6:$B$271))=0,"",INDEX([2]pivotTable!F$310:F$615,MATCH(totalExpenditure!$A164,[2]pivotTable!$A$310:$A$615,0))/100*INDEX(gDP!U$6:U$271,MATCH(totalExpenditure!$A164,gDP!$B$6:$B$271)))</f>
        <v/>
      </c>
      <c r="BF164" s="77" t="str">
        <f>IF(INDEX([2]pivotTable!G$310:G$615,MATCH(totalExpenditure!$A164,[2]pivotTable!$A$310:$A$615,0))/100*INDEX(gDP!V$6:V$271,MATCH(totalExpenditure!$A164,gDP!$B$6:$B$271))=0,"",INDEX([2]pivotTable!G$310:G$615,MATCH(totalExpenditure!$A164,[2]pivotTable!$A$310:$A$615,0))/100*INDEX(gDP!V$6:V$271,MATCH(totalExpenditure!$A164,gDP!$B$6:$B$271)))</f>
        <v/>
      </c>
      <c r="BG164" s="77" t="str">
        <f>IF(INDEX([2]pivotTable!H$310:H$615,MATCH(totalExpenditure!$A164,[2]pivotTable!$A$310:$A$615,0))/100*INDEX(gDP!W$6:W$271,MATCH(totalExpenditure!$A164,gDP!$B$6:$B$271))=0,"",INDEX([2]pivotTable!H$310:H$615,MATCH(totalExpenditure!$A164,[2]pivotTable!$A$310:$A$615,0))/100*INDEX(gDP!W$6:W$271,MATCH(totalExpenditure!$A164,gDP!$B$6:$B$271)))</f>
        <v/>
      </c>
      <c r="BH164" s="77" t="str">
        <f>IF(INDEX([2]pivotTable!I$310:I$615,MATCH(totalExpenditure!$A164,[2]pivotTable!$A$310:$A$615,0))/100*INDEX(gDP!X$6:X$271,MATCH(totalExpenditure!$A164,gDP!$B$6:$B$271))=0,"",INDEX([2]pivotTable!I$310:I$615,MATCH(totalExpenditure!$A164,[2]pivotTable!$A$310:$A$615,0))/100*INDEX(gDP!X$6:X$271,MATCH(totalExpenditure!$A164,gDP!$B$6:$B$271)))</f>
        <v/>
      </c>
      <c r="BI164" s="77" t="str">
        <f>IF(INDEX([2]pivotTable!J$310:J$615,MATCH(totalExpenditure!$A164,[2]pivotTable!$A$310:$A$615,0))/100*INDEX(gDP!Y$6:Y$271,MATCH(totalExpenditure!$A164,gDP!$B$6:$B$271))=0,"",INDEX([2]pivotTable!J$310:J$615,MATCH(totalExpenditure!$A164,[2]pivotTable!$A$310:$A$615,0))/100*INDEX(gDP!Y$6:Y$271,MATCH(totalExpenditure!$A164,gDP!$B$6:$B$271)))</f>
        <v/>
      </c>
      <c r="BJ164" s="77" t="str">
        <f>IF(INDEX([2]pivotTable!K$310:K$615,MATCH(totalExpenditure!$A164,[2]pivotTable!$A$310:$A$615,0))/100*INDEX(gDP!Z$6:Z$271,MATCH(totalExpenditure!$A164,gDP!$B$6:$B$271))=0,"",INDEX([2]pivotTable!K$310:K$615,MATCH(totalExpenditure!$A164,[2]pivotTable!$A$310:$A$615,0))/100*INDEX(gDP!Z$6:Z$271,MATCH(totalExpenditure!$A164,gDP!$B$6:$B$271)))</f>
        <v/>
      </c>
      <c r="BK164" s="77" t="str">
        <f>IF(INDEX([2]pivotTable!L$310:L$615,MATCH(totalExpenditure!$A164,[2]pivotTable!$A$310:$A$615,0))/100*INDEX(gDP!AA$6:AA$271,MATCH(totalExpenditure!$A164,gDP!$B$6:$B$271))=0,"",INDEX([2]pivotTable!L$310:L$615,MATCH(totalExpenditure!$A164,[2]pivotTable!$A$310:$A$615,0))/100*INDEX(gDP!AA$6:AA$271,MATCH(totalExpenditure!$A164,gDP!$B$6:$B$271)))</f>
        <v/>
      </c>
      <c r="BL164" s="77" t="str">
        <f>IF(INDEX([2]pivotTable!M$310:M$615,MATCH(totalExpenditure!$A164,[2]pivotTable!$A$310:$A$615,0))/100*INDEX(gDP!AB$6:AB$271,MATCH(totalExpenditure!$A164,gDP!$B$6:$B$271))=0,"",INDEX([2]pivotTable!M$310:M$615,MATCH(totalExpenditure!$A164,[2]pivotTable!$A$310:$A$615,0))/100*INDEX(gDP!AB$6:AB$271,MATCH(totalExpenditure!$A164,gDP!$B$6:$B$271)))</f>
        <v/>
      </c>
      <c r="BM164" s="77" t="str">
        <f>IF(INDEX([2]pivotTable!N$310:N$615,MATCH(totalExpenditure!$A164,[2]pivotTable!$A$310:$A$615,0))/100*INDEX(gDP!AC$6:AC$271,MATCH(totalExpenditure!$A164,gDP!$B$6:$B$271))=0,"",INDEX([2]pivotTable!N$310:N$615,MATCH(totalExpenditure!$A164,[2]pivotTable!$A$310:$A$615,0))/100*INDEX(gDP!AC$6:AC$271,MATCH(totalExpenditure!$A164,gDP!$B$6:$B$271)))</f>
        <v/>
      </c>
      <c r="BN164" s="77" t="str">
        <f>IF(INDEX([2]pivotTable!O$310:O$615,MATCH(totalExpenditure!$A164,[2]pivotTable!$A$310:$A$615,0))/100*INDEX(gDP!AD$6:AD$271,MATCH(totalExpenditure!$A164,gDP!$B$6:$B$271))=0,"",INDEX([2]pivotTable!O$310:O$615,MATCH(totalExpenditure!$A164,[2]pivotTable!$A$310:$A$615,0))/100*INDEX(gDP!AD$6:AD$271,MATCH(totalExpenditure!$A164,gDP!$B$6:$B$271)))</f>
        <v/>
      </c>
      <c r="BO164" s="77" t="str">
        <f>IF(INDEX([2]pivotTable!P$310:P$615,MATCH(totalExpenditure!$A164,[2]pivotTable!$A$310:$A$615,0))/100*INDEX(gDP!AE$6:AE$271,MATCH(totalExpenditure!$A164,gDP!$B$6:$B$271))=0,"",INDEX([2]pivotTable!P$310:P$615,MATCH(totalExpenditure!$A164,[2]pivotTable!$A$310:$A$615,0))/100*INDEX(gDP!AE$6:AE$271,MATCH(totalExpenditure!$A164,gDP!$B$6:$B$271)))</f>
        <v/>
      </c>
      <c r="BP164" s="77" t="str">
        <f>IF(INDEX([2]pivotTable!Q$310:Q$615,MATCH(totalExpenditure!$A164,[2]pivotTable!$A$310:$A$615,0))/100*INDEX(gDP!AF$6:AF$271,MATCH(totalExpenditure!$A164,gDP!$B$6:$B$271))=0,"",INDEX([2]pivotTable!Q$310:Q$615,MATCH(totalExpenditure!$A164,[2]pivotTable!$A$310:$A$615,0))/100*INDEX(gDP!AF$6:AF$271,MATCH(totalExpenditure!$A164,gDP!$B$6:$B$271)))</f>
        <v/>
      </c>
      <c r="BQ164" s="77" t="str">
        <f>IF(INDEX([2]pivotTable!R$310:R$615,MATCH(totalExpenditure!$A164,[2]pivotTable!$A$310:$A$615,0))/100*INDEX(gDP!AG$6:AG$271,MATCH(totalExpenditure!$A164,gDP!$B$6:$B$271))=0,"",INDEX([2]pivotTable!R$310:R$615,MATCH(totalExpenditure!$A164,[2]pivotTable!$A$310:$A$615,0))/100*INDEX(gDP!AG$6:AG$271,MATCH(totalExpenditure!$A164,gDP!$B$6:$B$271)))</f>
        <v/>
      </c>
      <c r="BR164" s="77" t="str">
        <f>IF(INDEX([2]pivotTable!S$310:S$615,MATCH(totalExpenditure!$A164,[2]pivotTable!$A$310:$A$615,0))/100*INDEX(gDP!AH$6:AH$271,MATCH(totalExpenditure!$A164,gDP!$B$6:$B$271))=0,"",INDEX([2]pivotTable!S$310:S$615,MATCH(totalExpenditure!$A164,[2]pivotTable!$A$310:$A$615,0))/100*INDEX(gDP!AH$6:AH$271,MATCH(totalExpenditure!$A164,gDP!$B$6:$B$271)))</f>
        <v/>
      </c>
      <c r="BS164" s="77">
        <f>IF(INDEX([2]pivotTable!T$310:T$615,MATCH(totalExpenditure!$A164,[2]pivotTable!$A$310:$A$615,0))/100*INDEX(gDP!AI$6:AI$271,MATCH(totalExpenditure!$A164,gDP!$B$6:$B$271))=0,"",INDEX([2]pivotTable!T$310:T$615,MATCH(totalExpenditure!$A164,[2]pivotTable!$A$310:$A$615,0))/100*INDEX(gDP!AI$6:AI$271,MATCH(totalExpenditure!$A164,gDP!$B$6:$B$271)))</f>
        <v>51962137.079562403</v>
      </c>
      <c r="BT164" s="77">
        <f>IF(INDEX([2]pivotTable!U$310:U$615,MATCH(totalExpenditure!$A164,[2]pivotTable!$A$310:$A$615,0))/100*INDEX(gDP!AJ$6:AJ$271,MATCH(totalExpenditure!$A164,gDP!$B$6:$B$271))=0,"",INDEX([2]pivotTable!U$310:U$615,MATCH(totalExpenditure!$A164,[2]pivotTable!$A$310:$A$615,0))/100*INDEX(gDP!AJ$6:AJ$271,MATCH(totalExpenditure!$A164,gDP!$B$6:$B$271)))</f>
        <v>55550836.97211159</v>
      </c>
      <c r="BU164" s="77">
        <f>IF(INDEX([2]pivotTable!V$310:V$615,MATCH(totalExpenditure!$A164,[2]pivotTable!$A$310:$A$615,0))/100*INDEX(gDP!AK$6:AK$271,MATCH(totalExpenditure!$A164,gDP!$B$6:$B$271))=0,"",INDEX([2]pivotTable!V$310:V$615,MATCH(totalExpenditure!$A164,[2]pivotTable!$A$310:$A$615,0))/100*INDEX(gDP!AK$6:AK$271,MATCH(totalExpenditure!$A164,gDP!$B$6:$B$271)))</f>
        <v>65877642.724458285</v>
      </c>
      <c r="BV164" s="77">
        <f>IF(INDEX([2]pivotTable!W$310:W$615,MATCH(totalExpenditure!$A164,[2]pivotTable!$A$310:$A$615,0))/100*INDEX(gDP!AL$6:AL$271,MATCH(totalExpenditure!$A164,gDP!$B$6:$B$271))=0,"",INDEX([2]pivotTable!W$310:W$615,MATCH(totalExpenditure!$A164,[2]pivotTable!$A$310:$A$615,0))/100*INDEX(gDP!AL$6:AL$271,MATCH(totalExpenditure!$A164,gDP!$B$6:$B$271)))</f>
        <v>65562115.508141585</v>
      </c>
      <c r="BW164" s="77">
        <f>IF(INDEX([2]pivotTable!X$310:X$615,MATCH(totalExpenditure!$A164,[2]pivotTable!$A$310:$A$615,0))/100*INDEX(gDP!AM$6:AM$271,MATCH(totalExpenditure!$A164,gDP!$B$6:$B$271))=0,"",INDEX([2]pivotTable!X$310:X$615,MATCH(totalExpenditure!$A164,[2]pivotTable!$A$310:$A$615,0))/100*INDEX(gDP!AM$6:AM$271,MATCH(totalExpenditure!$A164,gDP!$B$6:$B$271)))</f>
        <v>71365969.487674594</v>
      </c>
      <c r="BX164" s="77">
        <f>IF(INDEX([2]pivotTable!Y$310:Y$615,MATCH(totalExpenditure!$A164,[2]pivotTable!$A$310:$A$615,0))/100*INDEX(gDP!AN$6:AN$271,MATCH(totalExpenditure!$A164,gDP!$B$6:$B$271))=0,"",INDEX([2]pivotTable!Y$310:Y$615,MATCH(totalExpenditure!$A164,[2]pivotTable!$A$310:$A$615,0))/100*INDEX(gDP!AN$6:AN$271,MATCH(totalExpenditure!$A164,gDP!$B$6:$B$271)))</f>
        <v>119796881.56614779</v>
      </c>
      <c r="BY164" s="77">
        <f>IF(INDEX([2]pivotTable!Z$310:Z$615,MATCH(totalExpenditure!$A164,[2]pivotTable!$A$310:$A$615,0))/100*INDEX(gDP!AO$6:AO$271,MATCH(totalExpenditure!$A164,gDP!$B$6:$B$271))=0,"",INDEX([2]pivotTable!Z$310:Z$615,MATCH(totalExpenditure!$A164,[2]pivotTable!$A$310:$A$615,0))/100*INDEX(gDP!AO$6:AO$271,MATCH(totalExpenditure!$A164,gDP!$B$6:$B$271)))</f>
        <v>138388340.161982</v>
      </c>
      <c r="BZ164" s="77">
        <f>IF(INDEX([2]pivotTable!AA$310:AA$615,MATCH(totalExpenditure!$A164,[2]pivotTable!$A$310:$A$615,0))/100*INDEX(gDP!AP$6:AP$271,MATCH(totalExpenditure!$A164,gDP!$B$6:$B$271))=0,"",INDEX([2]pivotTable!AA$310:AA$615,MATCH(totalExpenditure!$A164,[2]pivotTable!$A$310:$A$615,0))/100*INDEX(gDP!AP$6:AP$271,MATCH(totalExpenditure!$A164,gDP!$B$6:$B$271)))</f>
        <v>144149921.03214341</v>
      </c>
      <c r="CA164" s="77">
        <f>IF(INDEX([2]pivotTable!AB$310:AB$615,MATCH(totalExpenditure!$A164,[2]pivotTable!$A$310:$A$615,0))/100*INDEX(gDP!AQ$6:AQ$271,MATCH(totalExpenditure!$A164,gDP!$B$6:$B$271))=0,"",INDEX([2]pivotTable!AB$310:AB$615,MATCH(totalExpenditure!$A164,[2]pivotTable!$A$310:$A$615,0))/100*INDEX(gDP!AQ$6:AQ$271,MATCH(totalExpenditure!$A164,gDP!$B$6:$B$271)))</f>
        <v>152401710.68626353</v>
      </c>
      <c r="CB164" s="77">
        <f>IF(INDEX([2]pivotTable!AC$310:AC$615,MATCH(totalExpenditure!$A164,[2]pivotTable!$A$310:$A$615,0))/100*INDEX(gDP!AR$6:AR$271,MATCH(totalExpenditure!$A164,gDP!$B$6:$B$271))=0,"",INDEX([2]pivotTable!AC$310:AC$615,MATCH(totalExpenditure!$A164,[2]pivotTable!$A$310:$A$615,0))/100*INDEX(gDP!AR$6:AR$271,MATCH(totalExpenditure!$A164,gDP!$B$6:$B$271)))</f>
        <v>130234679.72449407</v>
      </c>
      <c r="CC164" s="77">
        <f>IF(INDEX([2]pivotTable!AD$310:AD$615,MATCH(totalExpenditure!$A164,[2]pivotTable!$A$310:$A$615,0))/100*INDEX(gDP!AS$6:AS$271,MATCH(totalExpenditure!$A164,gDP!$B$6:$B$271))=0,"",INDEX([2]pivotTable!AD$310:AD$615,MATCH(totalExpenditure!$A164,[2]pivotTable!$A$310:$A$615,0))/100*INDEX(gDP!AS$6:AS$271,MATCH(totalExpenditure!$A164,gDP!$B$6:$B$271)))</f>
        <v>123713272.92632237</v>
      </c>
      <c r="CD164" s="77">
        <f>IF(INDEX([2]pivotTable!AE$310:AE$615,MATCH(totalExpenditure!$A164,[2]pivotTable!$A$310:$A$615,0))/100*INDEX(gDP!AT$6:AT$271,MATCH(totalExpenditure!$A164,gDP!$B$6:$B$271))=0,"",INDEX([2]pivotTable!AE$310:AE$615,MATCH(totalExpenditure!$A164,[2]pivotTable!$A$310:$A$615,0))/100*INDEX(gDP!AT$6:AT$271,MATCH(totalExpenditure!$A164,gDP!$B$6:$B$271)))</f>
        <v>130010132.98391585</v>
      </c>
      <c r="CE164" s="77">
        <f>IF(INDEX([2]pivotTable!AF$310:AF$615,MATCH(totalExpenditure!$A164,[2]pivotTable!$A$310:$A$615,0))/100*INDEX(gDP!AU$6:AU$271,MATCH(totalExpenditure!$A164,gDP!$B$6:$B$271))=0,"",INDEX([2]pivotTable!AF$310:AF$615,MATCH(totalExpenditure!$A164,[2]pivotTable!$A$310:$A$615,0))/100*INDEX(gDP!AU$6:AU$271,MATCH(totalExpenditure!$A164,gDP!$B$6:$B$271)))</f>
        <v>138136792.2868638</v>
      </c>
      <c r="CF164" s="77">
        <f>IF(INDEX([2]pivotTable!AG$310:AG$615,MATCH(totalExpenditure!$A164,[2]pivotTable!$A$310:$A$615,0))/100*INDEX(gDP!AV$6:AV$271,MATCH(totalExpenditure!$A164,gDP!$B$6:$B$271))=0,"",INDEX([2]pivotTable!AG$310:AG$615,MATCH(totalExpenditure!$A164,[2]pivotTable!$A$310:$A$615,0))/100*INDEX(gDP!AV$6:AV$271,MATCH(totalExpenditure!$A164,gDP!$B$6:$B$271)))</f>
        <v>172169931.05807438</v>
      </c>
      <c r="CG164" s="77">
        <f>IF(INDEX([2]pivotTable!AH$310:AH$615,MATCH(totalExpenditure!$A164,[2]pivotTable!$A$310:$A$615,0))/100*INDEX(gDP!AW$6:AW$271,MATCH(totalExpenditure!$A164,gDP!$B$6:$B$271))=0,"",INDEX([2]pivotTable!AH$310:AH$615,MATCH(totalExpenditure!$A164,[2]pivotTable!$A$310:$A$615,0))/100*INDEX(gDP!AW$6:AW$271,MATCH(totalExpenditure!$A164,gDP!$B$6:$B$271)))</f>
        <v>187821249.36436525</v>
      </c>
      <c r="CH164" s="77">
        <f>IF(INDEX([2]pivotTable!AI$310:AI$615,MATCH(totalExpenditure!$A164,[2]pivotTable!$A$310:$A$615,0))/100*INDEX(gDP!AX$6:AX$271,MATCH(totalExpenditure!$A164,gDP!$B$6:$B$271))=0,"",INDEX([2]pivotTable!AI$310:AI$615,MATCH(totalExpenditure!$A164,[2]pivotTable!$A$310:$A$615,0))/100*INDEX(gDP!AX$6:AX$271,MATCH(totalExpenditure!$A164,gDP!$B$6:$B$271)))</f>
        <v>189919053.38081664</v>
      </c>
      <c r="CI164" s="77">
        <f>IF(INDEX([2]pivotTable!AJ$310:AJ$615,MATCH(totalExpenditure!$A164,[2]pivotTable!$A$310:$A$615,0))/100*INDEX(gDP!AY$6:AY$271,MATCH(totalExpenditure!$A164,gDP!$B$6:$B$271))=0,"",INDEX([2]pivotTable!AJ$310:AJ$615,MATCH(totalExpenditure!$A164,[2]pivotTable!$A$310:$A$615,0))/100*INDEX(gDP!AY$6:AY$271,MATCH(totalExpenditure!$A164,gDP!$B$6:$B$271)))</f>
        <v>189793074.43986902</v>
      </c>
      <c r="CJ164" s="77">
        <f>IF(INDEX([2]pivotTable!AK$310:AK$615,MATCH(totalExpenditure!$A164,[2]pivotTable!$A$310:$A$615,0))/100*INDEX(gDP!AZ$6:AZ$271,MATCH(totalExpenditure!$A164,gDP!$B$6:$B$271))=0,"",INDEX([2]pivotTable!AK$310:AK$615,MATCH(totalExpenditure!$A164,[2]pivotTable!$A$310:$A$615,0))/100*INDEX(gDP!AZ$6:AZ$271,MATCH(totalExpenditure!$A164,gDP!$B$6:$B$271)))</f>
        <v>220325326.55478653</v>
      </c>
      <c r="CK164" s="77">
        <f>IF(INDEX([2]pivotTable!AL$310:AL$615,MATCH(totalExpenditure!$A164,[2]pivotTable!$A$310:$A$615,0))/100*INDEX(gDP!BA$6:BA$271,MATCH(totalExpenditure!$A164,gDP!$B$6:$B$271))=0,"",INDEX([2]pivotTable!AL$310:AL$615,MATCH(totalExpenditure!$A164,[2]pivotTable!$A$310:$A$615,0))/100*INDEX(gDP!BA$6:BA$271,MATCH(totalExpenditure!$A164,gDP!$B$6:$B$271)))</f>
        <v>252713307.63684225</v>
      </c>
      <c r="CL164" s="77">
        <f>IF(INDEX([2]pivotTable!AM$310:AM$615,MATCH(totalExpenditure!$A164,[2]pivotTable!$A$310:$A$615,0))/100*INDEX(gDP!BB$6:BB$271,MATCH(totalExpenditure!$A164,gDP!$B$6:$B$271))=0,"",INDEX([2]pivotTable!AM$310:AM$615,MATCH(totalExpenditure!$A164,[2]pivotTable!$A$310:$A$615,0))/100*INDEX(gDP!BB$6:BB$271,MATCH(totalExpenditure!$A164,gDP!$B$6:$B$271)))</f>
        <v>248716092.45119095</v>
      </c>
      <c r="CM164" s="77">
        <f>IF(INDEX([2]pivotTable!AN$310:AN$615,MATCH(totalExpenditure!$A164,[2]pivotTable!$A$310:$A$615,0))/100*INDEX(gDP!BC$6:BC$271,MATCH(totalExpenditure!$A164,gDP!$B$6:$B$271))=0,"",INDEX([2]pivotTable!AN$310:AN$615,MATCH(totalExpenditure!$A164,[2]pivotTable!$A$310:$A$615,0))/100*INDEX(gDP!BC$6:BC$271,MATCH(totalExpenditure!$A164,gDP!$B$6:$B$271)))</f>
        <v>244870840.31881785</v>
      </c>
      <c r="CN164" s="77">
        <f>IF(INDEX([2]pivotTable!AO$310:AO$615,MATCH(totalExpenditure!$A164,[2]pivotTable!$A$310:$A$615,0))/100*INDEX(gDP!BD$6:BD$271,MATCH(totalExpenditure!$A164,gDP!$B$6:$B$271))=0,"",INDEX([2]pivotTable!AO$310:AO$615,MATCH(totalExpenditure!$A164,[2]pivotTable!$A$310:$A$615,0))/100*INDEX(gDP!BD$6:BD$271,MATCH(totalExpenditure!$A164,gDP!$B$6:$B$271)))</f>
        <v>262173418.87238896</v>
      </c>
      <c r="CO164" s="77">
        <f>IF(INDEX([2]pivotTable!AP$310:AP$615,MATCH(totalExpenditure!$A164,[2]pivotTable!$A$310:$A$615,0))/100*INDEX(gDP!BE$6:BE$271,MATCH(totalExpenditure!$A164,gDP!$B$6:$B$271))=0,"",INDEX([2]pivotTable!AP$310:AP$615,MATCH(totalExpenditure!$A164,[2]pivotTable!$A$310:$A$615,0))/100*INDEX(gDP!BE$6:BE$271,MATCH(totalExpenditure!$A164,gDP!$B$6:$B$271)))</f>
        <v>261145025.65365598</v>
      </c>
      <c r="CP164" s="77">
        <f>IF(INDEX([2]pivotTable!AQ$310:AQ$615,MATCH(totalExpenditure!$A164,[2]pivotTable!$A$310:$A$615,0))/100*INDEX(gDP!BF$6:BF$271,MATCH(totalExpenditure!$A164,gDP!$B$6:$B$271))=0,"",INDEX([2]pivotTable!AQ$310:AQ$615,MATCH(totalExpenditure!$A164,[2]pivotTable!$A$310:$A$615,0))/100*INDEX(gDP!BF$6:BF$271,MATCH(totalExpenditure!$A164,gDP!$B$6:$B$271)))</f>
        <v>282767619.99305546</v>
      </c>
      <c r="CQ164" s="77">
        <f>IF(INDEX([2]pivotTable!AR$310:AR$615,MATCH(totalExpenditure!$A164,[2]pivotTable!$A$310:$A$615,0))/100*INDEX(gDP!BG$6:BG$271,MATCH(totalExpenditure!$A164,gDP!$B$6:$B$271))=0,"",INDEX([2]pivotTable!AR$310:AR$615,MATCH(totalExpenditure!$A164,[2]pivotTable!$A$310:$A$615,0))/100*INDEX(gDP!BG$6:BG$271,MATCH(totalExpenditure!$A164,gDP!$B$6:$B$271)))</f>
        <v>294133979.06256908</v>
      </c>
      <c r="CR164" s="77">
        <f>IF(INDEX([2]pivotTable!AS$310:AS$615,MATCH(totalExpenditure!$A164,[2]pivotTable!$A$310:$A$615,0))/100*INDEX(gDP!BH$6:BH$271,MATCH(totalExpenditure!$A164,gDP!$B$6:$B$271))=0,"",INDEX([2]pivotTable!AS$310:AS$615,MATCH(totalExpenditure!$A164,[2]pivotTable!$A$310:$A$615,0))/100*INDEX(gDP!BH$6:BH$271,MATCH(totalExpenditure!$A164,gDP!$B$6:$B$271)))</f>
        <v>250667530.70731255</v>
      </c>
      <c r="CS164" s="77">
        <f>IF(INDEX([2]pivotTable!AT$310:AT$615,MATCH(totalExpenditure!$A164,[2]pivotTable!$A$310:$A$615,0))/100*INDEX(gDP!BI$6:BI$271,MATCH(totalExpenditure!$A164,gDP!$B$6:$B$271))=0,"",INDEX([2]pivotTable!AT$310:AT$615,MATCH(totalExpenditure!$A164,[2]pivotTable!$A$310:$A$615,0))/100*INDEX(gDP!BI$6:BI$271,MATCH(totalExpenditure!$A164,gDP!$B$6:$B$271)))</f>
        <v>259029945.56094208</v>
      </c>
      <c r="CT164" s="77">
        <f>IF(INDEX([2]pivotTable!AU$310:AU$615,MATCH(totalExpenditure!$A164,[2]pivotTable!$A$310:$A$615,0))/100*INDEX(gDP!BJ$6:BJ$271,MATCH(totalExpenditure!$A164,gDP!$B$6:$B$271))=0,"",INDEX([2]pivotTable!AU$310:AU$615,MATCH(totalExpenditure!$A164,[2]pivotTable!$A$310:$A$615,0))/100*INDEX(gDP!BJ$6:BJ$271,MATCH(totalExpenditure!$A164,gDP!$B$6:$B$271)))</f>
        <v>285872288.82635367</v>
      </c>
      <c r="CU164" s="77">
        <f>IF(INDEX([2]pivotTable!AV$310:AV$615,MATCH(totalExpenditure!$A164,[2]pivotTable!$A$310:$A$615,0))/100*INDEX(gDP!BK$6:BK$271,MATCH(totalExpenditure!$A164,gDP!$B$6:$B$271))=0,"",INDEX([2]pivotTable!AV$310:AV$615,MATCH(totalExpenditure!$A164,[2]pivotTable!$A$310:$A$615,0))/100*INDEX(gDP!BK$6:BK$271,MATCH(totalExpenditure!$A164,gDP!$B$6:$B$271)))</f>
        <v>351220168.72672647</v>
      </c>
      <c r="CV164" s="77">
        <f>IF(INDEX([2]pivotTable!AW$310:AW$615,MATCH(totalExpenditure!$A164,[2]pivotTable!$A$310:$A$615,0))/100*INDEX(gDP!BL$6:BL$271,MATCH(totalExpenditure!$A164,gDP!$B$6:$B$271))=0,"",INDEX([2]pivotTable!AW$310:AW$615,MATCH(totalExpenditure!$A164,[2]pivotTable!$A$310:$A$615,0))/100*INDEX(gDP!BL$6:BL$271,MATCH(totalExpenditure!$A164,gDP!$B$6:$B$271)))</f>
        <v>388910902.42381978</v>
      </c>
      <c r="CW164" s="77">
        <f>IF(INDEX([2]pivotTable!AX$310:AX$615,MATCH(totalExpenditure!$A164,[2]pivotTable!$A$310:$A$615,0))/100*INDEX(gDP!BM$6:BM$271,MATCH(totalExpenditure!$A164,gDP!$B$6:$B$271))=0,"",INDEX([2]pivotTable!AX$310:AX$615,MATCH(totalExpenditure!$A164,[2]pivotTable!$A$310:$A$615,0))/100*INDEX(gDP!BM$6:BM$271,MATCH(totalExpenditure!$A164,gDP!$B$6:$B$271)))</f>
        <v>451399971.82167912</v>
      </c>
      <c r="CX164" s="77">
        <f>IF(INDEX([2]pivotTable!AY$310:AY$615,MATCH(totalExpenditure!$A164,[2]pivotTable!$A$310:$A$615,0))/100*INDEX(gDP!BN$6:BN$271,MATCH(totalExpenditure!$A164,gDP!$B$6:$B$271))=0,"",INDEX([2]pivotTable!AY$310:AY$615,MATCH(totalExpenditure!$A164,[2]pivotTable!$A$310:$A$615,0))/100*INDEX(gDP!BN$6:BN$271,MATCH(totalExpenditure!$A164,gDP!$B$6:$B$271)))</f>
        <v>558210543.55529857</v>
      </c>
      <c r="CY164" s="77" t="str">
        <f>IF(INDEX([2]pivotTable!AZ$310:AZ$615,MATCH(totalExpenditure!$A164,[2]pivotTable!$A$310:$A$615,0))/100*INDEX(gDP!BO$6:BO$271,MATCH(totalExpenditure!$A164,gDP!$B$6:$B$271))=0,"",INDEX([2]pivotTable!AZ$310:AZ$615,MATCH(totalExpenditure!$A164,[2]pivotTable!$A$310:$A$615,0))/100*INDEX(gDP!BO$6:BO$271,MATCH(totalExpenditure!$A164,gDP!$B$6:$B$271)))</f>
        <v/>
      </c>
      <c r="CZ164" s="77" t="str">
        <f>IF(B164="","",IF(BA164="","",B164-B164+INDEX(gDP!Q$6:Q$271,MATCH(totalExpenditure!$A164,gDP!$B$6:$B$271))))</f>
        <v/>
      </c>
      <c r="DA164" s="77" t="str">
        <f>IF(C164="","",IF(BB164="","",C164-C164+INDEX(gDP!R$6:R$271,MATCH(totalExpenditure!$A164,gDP!$B$6:$B$271))))</f>
        <v/>
      </c>
      <c r="DB164" s="77" t="str">
        <f>IF(D164="","",IF(BC164="","",D164-D164+INDEX(gDP!S$6:S$271,MATCH(totalExpenditure!$A164,gDP!$B$6:$B$271))))</f>
        <v/>
      </c>
      <c r="DC164" s="77" t="str">
        <f>IF(E164="","",IF(BD164="","",E164-E164+INDEX(gDP!T$6:T$271,MATCH(totalExpenditure!$A164,gDP!$B$6:$B$271))))</f>
        <v/>
      </c>
      <c r="DD164" s="77" t="str">
        <f>IF(F164="","",IF(BE164="","",F164-F164+INDEX(gDP!U$6:U$271,MATCH(totalExpenditure!$A164,gDP!$B$6:$B$271))))</f>
        <v/>
      </c>
      <c r="DE164" s="77" t="str">
        <f>IF(G164="","",IF(BF164="","",G164-G164+INDEX(gDP!V$6:V$271,MATCH(totalExpenditure!$A164,gDP!$B$6:$B$271))))</f>
        <v/>
      </c>
      <c r="DF164" s="77" t="str">
        <f>IF(H164="","",IF(BG164="","",H164-H164+INDEX(gDP!W$6:W$271,MATCH(totalExpenditure!$A164,gDP!$B$6:$B$271))))</f>
        <v/>
      </c>
      <c r="DG164" s="77" t="str">
        <f>IF(I164="","",IF(BH164="","",I164-I164+INDEX(gDP!X$6:X$271,MATCH(totalExpenditure!$A164,gDP!$B$6:$B$271))))</f>
        <v/>
      </c>
      <c r="DH164" s="77" t="str">
        <f>IF(J164="","",IF(BI164="","",J164-J164+INDEX(gDP!Y$6:Y$271,MATCH(totalExpenditure!$A164,gDP!$B$6:$B$271))))</f>
        <v/>
      </c>
      <c r="DI164" s="77" t="str">
        <f>IF(K164="","",IF(BJ164="","",K164-K164+INDEX(gDP!Z$6:Z$271,MATCH(totalExpenditure!$A164,gDP!$B$6:$B$271))))</f>
        <v/>
      </c>
      <c r="DJ164" s="77" t="str">
        <f>IF(L164="","",IF(BK164="","",L164-L164+INDEX(gDP!AA$6:AA$271,MATCH(totalExpenditure!$A164,gDP!$B$6:$B$271))))</f>
        <v/>
      </c>
      <c r="DK164" s="77" t="str">
        <f>IF(M164="","",IF(BL164="","",M164-M164+INDEX(gDP!AB$6:AB$271,MATCH(totalExpenditure!$A164,gDP!$B$6:$B$271))))</f>
        <v/>
      </c>
      <c r="DL164" s="77" t="str">
        <f>IF(N164="","",IF(BM164="","",N164-N164+INDEX(gDP!AC$6:AC$271,MATCH(totalExpenditure!$A164,gDP!$B$6:$B$271))))</f>
        <v/>
      </c>
      <c r="DM164" s="77" t="str">
        <f>IF(O164="","",IF(BN164="","",O164-O164+INDEX(gDP!AD$6:AD$271,MATCH(totalExpenditure!$A164,gDP!$B$6:$B$271))))</f>
        <v/>
      </c>
      <c r="DN164" s="77" t="str">
        <f>IF(P164="","",IF(BO164="","",P164-P164+INDEX(gDP!AE$6:AE$271,MATCH(totalExpenditure!$A164,gDP!$B$6:$B$271))))</f>
        <v/>
      </c>
      <c r="DO164" s="77" t="str">
        <f>IF(Q164="","",IF(BP164="","",Q164-Q164+INDEX(gDP!AF$6:AF$271,MATCH(totalExpenditure!$A164,gDP!$B$6:$B$271))))</f>
        <v/>
      </c>
      <c r="DP164" s="77" t="str">
        <f>IF(R164="","",IF(BQ164="","",R164-R164+INDEX(gDP!AG$6:AG$271,MATCH(totalExpenditure!$A164,gDP!$B$6:$B$271))))</f>
        <v/>
      </c>
      <c r="DQ164" s="77" t="str">
        <f>IF(S164="","",IF(BR164="","",S164-S164+INDEX(gDP!AH$6:AH$271,MATCH(totalExpenditure!$A164,gDP!$B$6:$B$271))))</f>
        <v/>
      </c>
      <c r="DR164" s="77">
        <f>IF(T164="","",IF(BS164="","",T164-T164+INDEX(gDP!AI$6:AI$271,MATCH(totalExpenditure!$A164,gDP!$B$6:$B$271))))</f>
        <v>2547163582.33149</v>
      </c>
      <c r="DS164" s="77">
        <f>IF(U164="","",IF(BT164="","",U164-U164+INDEX(gDP!AJ$6:AJ$271,MATCH(totalExpenditure!$A164,gDP!$B$6:$B$271))))</f>
        <v>2750041434.2629499</v>
      </c>
      <c r="DT164" s="77">
        <f>IF(V164="","",IF(BU164="","",V164-V164+INDEX(gDP!AK$6:AK$271,MATCH(totalExpenditure!$A164,gDP!$B$6:$B$271))))</f>
        <v>3021910216.7182698</v>
      </c>
      <c r="DU164" s="77">
        <f>IF(W164="","",IF(BV164="","",W164-W164+INDEX(gDP!AL$6:AL$271,MATCH(totalExpenditure!$A164,gDP!$B$6:$B$271))))</f>
        <v>2709178326.7827101</v>
      </c>
      <c r="DV164" s="77">
        <f>IF(X164="","",IF(BW164="","",X164-X164+INDEX(gDP!AM$6:AM$271,MATCH(totalExpenditure!$A164,gDP!$B$6:$B$271))))</f>
        <v>2998570146.5409498</v>
      </c>
      <c r="DW164" s="77">
        <f>IF(Y164="","",IF(BX164="","",Y164-Y164+INDEX(gDP!AN$6:AN$271,MATCH(totalExpenditure!$A164,gDP!$B$6:$B$271))))</f>
        <v>3720400048.6381302</v>
      </c>
      <c r="DX164" s="77">
        <f>IF(Z164="","",IF(BY164="","",Z164-Z164+INDEX(gDP!AO$6:AO$271,MATCH(totalExpenditure!$A164,gDP!$B$6:$B$271))))</f>
        <v>3822882324.9166298</v>
      </c>
      <c r="DY164" s="77">
        <f>IF(AA164="","",IF(BZ164="","",AA164-AA164+INDEX(gDP!AP$6:AP$271,MATCH(totalExpenditure!$A164,gDP!$B$6:$B$271))))</f>
        <v>3793418974.5300899</v>
      </c>
      <c r="DZ164" s="77">
        <f>IF(AB164="","",IF(CA164="","",AB164-AB164+INDEX(gDP!AQ$6:AQ$271,MATCH(totalExpenditure!$A164,gDP!$B$6:$B$271))))</f>
        <v>4010571333.84904</v>
      </c>
      <c r="EA164" s="77">
        <f>IF(AC164="","",IF(CB164="","",AC164-AC164+INDEX(gDP!AR$6:AR$271,MATCH(totalExpenditure!$A164,gDP!$B$6:$B$271))))</f>
        <v>4121350624.1928501</v>
      </c>
      <c r="EB164" s="77">
        <f>IF(AD164="","",IF(CC164="","",AD164-AD164+INDEX(gDP!AS$6:AS$271,MATCH(totalExpenditure!$A164,gDP!$B$6:$B$271))))</f>
        <v>4069515556.7869201</v>
      </c>
      <c r="EC164" s="77">
        <f>IF(AE164="","",IF(CD164="","",AE164-AE164+INDEX(gDP!AT$6:AT$271,MATCH(totalExpenditure!$A164,gDP!$B$6:$B$271))))</f>
        <v>4088368961.7583599</v>
      </c>
      <c r="ED164" s="77">
        <f>IF(AF164="","",IF(CE164="","",AF164-AF164+INDEX(gDP!AU$6:AU$271,MATCH(totalExpenditure!$A164,gDP!$B$6:$B$271))))</f>
        <v>4470446352.3256903</v>
      </c>
      <c r="EE164" s="77">
        <f>IF(AG164="","",IF(CF164="","",AG164-AG164+INDEX(gDP!AV$6:AV$271,MATCH(totalExpenditure!$A164,gDP!$B$6:$B$271))))</f>
        <v>5448415539.81248</v>
      </c>
      <c r="EF164" s="77">
        <f>IF(AH164="","",IF(CG164="","",AH164-AH164+INDEX(gDP!AW$6:AW$271,MATCH(totalExpenditure!$A164,gDP!$B$6:$B$271))))</f>
        <v>6098092511.83004</v>
      </c>
      <c r="EG164" s="77">
        <f>IF(AI164="","",IF(CH164="","",AI164-AI164+INDEX(gDP!AX$6:AX$271,MATCH(totalExpenditure!$A164,gDP!$B$6:$B$271))))</f>
        <v>6416184235.8383999</v>
      </c>
      <c r="EH164" s="77">
        <f>IF(AJ164="","",IF(CI164="","",AJ164-AJ164+INDEX(gDP!AY$6:AY$271,MATCH(totalExpenditure!$A164,gDP!$B$6:$B$271))))</f>
        <v>6778324087.1381798</v>
      </c>
      <c r="EI164" s="77">
        <f>IF(AK164="","",IF(CJ164="","",AK164-AK164+INDEX(gDP!AZ$6:AZ$271,MATCH(totalExpenditure!$A164,gDP!$B$6:$B$271))))</f>
        <v>7925371458.8052702</v>
      </c>
      <c r="EJ164" s="77">
        <f>IF(AL164="","",IF(CK164="","",AL164-AL164+INDEX(gDP!BA$6:BA$271,MATCH(totalExpenditure!$A164,gDP!$B$6:$B$271))))</f>
        <v>9090406749.5266991</v>
      </c>
      <c r="EK164" s="77">
        <f>IF(AM164="","",IF(CL164="","",AM164-AM164+INDEX(gDP!BB$6:BB$271,MATCH(totalExpenditure!$A164,gDP!$B$6:$B$271))))</f>
        <v>8696366868.92276</v>
      </c>
      <c r="EL164" s="77">
        <f>IF(AN164="","",IF(CM164="","",AN164-AN164+INDEX(gDP!BC$6:BC$271,MATCH(totalExpenditure!$A164,gDP!$B$6:$B$271))))</f>
        <v>9035824366.0080395</v>
      </c>
      <c r="EM164" s="77">
        <f>IF(AO164="","",IF(CN164="","",AO164-AO164+INDEX(gDP!BD$6:BD$271,MATCH(totalExpenditure!$A164,gDP!$B$6:$B$271))))</f>
        <v>9638728635.0142994</v>
      </c>
      <c r="EN164" s="77">
        <f>IF(AP164="","",IF(CO164="","",AP164-AP164+INDEX(gDP!BE$6:BE$271,MATCH(totalExpenditure!$A164,gDP!$B$6:$B$271))))</f>
        <v>9461776291.7991295</v>
      </c>
      <c r="EO164" s="77">
        <f>IF(AQ164="","",IF(CP164="","",AQ164-AQ164+INDEX(gDP!BF$6:BF$271,MATCH(totalExpenditure!$A164,gDP!$B$6:$B$271))))</f>
        <v>10551030596.7558</v>
      </c>
      <c r="EP164" s="77">
        <f>IF(AR164="","",IF(CQ164="","",AR164-AR164+INDEX(gDP!BG$6:BG$271,MATCH(totalExpenditure!$A164,gDP!$B$6:$B$271))))</f>
        <v>11625848974.805099</v>
      </c>
      <c r="EQ164" s="77">
        <f>IF(AS164="","",IF(CR164="","",AS164-AS164+INDEX(gDP!BH$6:BH$271,MATCH(totalExpenditure!$A164,gDP!$B$6:$B$271))))</f>
        <v>11091483659.615601</v>
      </c>
      <c r="ER164" s="77">
        <f>IF(AT164="","",IF(CS164="","",AT164-AT164+INDEX(gDP!BI$6:BI$271,MATCH(totalExpenditure!$A164,gDP!$B$6:$B$271))))</f>
        <v>11668015565.808201</v>
      </c>
      <c r="ES164" s="77">
        <f>IF(AU164="","",IF(CT164="","",AU164-AU164+INDEX(gDP!BJ$6:BJ$271,MATCH(totalExpenditure!$A164,gDP!$B$6:$B$271))))</f>
        <v>13484541925.7714</v>
      </c>
      <c r="ET164" s="77">
        <f>IF(AV164="","",IF(CU164="","",AV164-AV164+INDEX(gDP!BK$6:BK$271,MATCH(totalExpenditure!$A164,gDP!$B$6:$B$271))))</f>
        <v>15404393365.2073</v>
      </c>
      <c r="EU164" s="77">
        <f>IF(AW164="","",IF(CV164="","",AW164-AW164+INDEX(gDP!BL$6:BL$271,MATCH(totalExpenditure!$A164,gDP!$B$6:$B$271))))</f>
        <v>16004563885.753901</v>
      </c>
      <c r="EV164" s="77">
        <f>IF(AX164="","",IF(CW164="","",AX164-AX164+INDEX(gDP!BM$6:BM$271,MATCH(totalExpenditure!$A164,gDP!$B$6:$B$271))))</f>
        <v>15249999048.029699</v>
      </c>
      <c r="EW164" s="77">
        <f>IF(AY164="","",IF(CX164="","",AY164-AY164+INDEX(gDP!BN$6:BN$271,MATCH(totalExpenditure!$A164,gDP!$B$6:$B$271))))</f>
        <v>18123718946.600601</v>
      </c>
      <c r="EX164" s="77" t="str">
        <f>IF(AZ164="","",IF(CY164="","",AZ164-AZ164+INDEX(gDP!BO$6:BO$271,MATCH(totalExpenditure!$A164,gDP!$B$6:$B$271))))</f>
        <v/>
      </c>
    </row>
    <row r="165" spans="1:154" x14ac:dyDescent="0.35">
      <c r="A165" t="s">
        <v>539</v>
      </c>
      <c r="B165" s="77" t="str">
        <f>IF(INDEX([2]pivotTable!B$3:B$308,MATCH(totalExpenditure!$A165,[2]pivotTable!$A$3:$A$308,0))/100*INDEX(gDP!Q$6:Q$271,MATCH(totalExpenditure!$A165,gDP!$B$6:$B$271))=0,"",INDEX([2]pivotTable!B$3:B$308,MATCH(totalExpenditure!$A165,[2]pivotTable!$A$3:$A$308,0))/100*INDEX(gDP!Q$6:Q$271,MATCH(totalExpenditure!$A165,gDP!$B$6:$B$271)))</f>
        <v/>
      </c>
      <c r="C165" s="77" t="str">
        <f>IF(INDEX([2]pivotTable!C$3:C$308,MATCH(totalExpenditure!$A165,[2]pivotTable!$A$3:$A$308,0))/100*INDEX(gDP!R$6:R$271,MATCH(totalExpenditure!$A165,gDP!$B$6:$B$271))=0,"",INDEX([2]pivotTable!C$3:C$308,MATCH(totalExpenditure!$A165,[2]pivotTable!$A$3:$A$308,0))/100*INDEX(gDP!R$6:R$271,MATCH(totalExpenditure!$A165,gDP!$B$6:$B$271)))</f>
        <v/>
      </c>
      <c r="D165" s="77" t="str">
        <f>IF(INDEX([2]pivotTable!D$3:D$308,MATCH(totalExpenditure!$A165,[2]pivotTable!$A$3:$A$308,0))/100*INDEX(gDP!S$6:S$271,MATCH(totalExpenditure!$A165,gDP!$B$6:$B$271))=0,"",INDEX([2]pivotTable!D$3:D$308,MATCH(totalExpenditure!$A165,[2]pivotTable!$A$3:$A$308,0))/100*INDEX(gDP!S$6:S$271,MATCH(totalExpenditure!$A165,gDP!$B$6:$B$271)))</f>
        <v/>
      </c>
      <c r="E165" s="77" t="str">
        <f>IF(INDEX([2]pivotTable!E$3:E$308,MATCH(totalExpenditure!$A165,[2]pivotTable!$A$3:$A$308,0))/100*INDEX(gDP!T$6:T$271,MATCH(totalExpenditure!$A165,gDP!$B$6:$B$271))=0,"",INDEX([2]pivotTable!E$3:E$308,MATCH(totalExpenditure!$A165,[2]pivotTable!$A$3:$A$308,0))/100*INDEX(gDP!T$6:T$271,MATCH(totalExpenditure!$A165,gDP!$B$6:$B$271)))</f>
        <v/>
      </c>
      <c r="F165" s="77" t="str">
        <f>IF(INDEX([2]pivotTable!F$3:F$308,MATCH(totalExpenditure!$A165,[2]pivotTable!$A$3:$A$308,0))/100*INDEX(gDP!U$6:U$271,MATCH(totalExpenditure!$A165,gDP!$B$6:$B$271))=0,"",INDEX([2]pivotTable!F$3:F$308,MATCH(totalExpenditure!$A165,[2]pivotTable!$A$3:$A$308,0))/100*INDEX(gDP!U$6:U$271,MATCH(totalExpenditure!$A165,gDP!$B$6:$B$271)))</f>
        <v/>
      </c>
      <c r="G165" s="77" t="str">
        <f>IF(INDEX([2]pivotTable!G$3:G$308,MATCH(totalExpenditure!$A165,[2]pivotTable!$A$3:$A$308,0))/100*INDEX(gDP!V$6:V$271,MATCH(totalExpenditure!$A165,gDP!$B$6:$B$271))=0,"",INDEX([2]pivotTable!G$3:G$308,MATCH(totalExpenditure!$A165,[2]pivotTable!$A$3:$A$308,0))/100*INDEX(gDP!V$6:V$271,MATCH(totalExpenditure!$A165,gDP!$B$6:$B$271)))</f>
        <v/>
      </c>
      <c r="H165" s="77" t="str">
        <f>IF(INDEX([2]pivotTable!H$3:H$308,MATCH(totalExpenditure!$A165,[2]pivotTable!$A$3:$A$308,0))/100*INDEX(gDP!W$6:W$271,MATCH(totalExpenditure!$A165,gDP!$B$6:$B$271))=0,"",INDEX([2]pivotTable!H$3:H$308,MATCH(totalExpenditure!$A165,[2]pivotTable!$A$3:$A$308,0))/100*INDEX(gDP!W$6:W$271,MATCH(totalExpenditure!$A165,gDP!$B$6:$B$271)))</f>
        <v/>
      </c>
      <c r="I165" s="77" t="str">
        <f>IF(INDEX([2]pivotTable!I$3:I$308,MATCH(totalExpenditure!$A165,[2]pivotTable!$A$3:$A$308,0))/100*INDEX(gDP!X$6:X$271,MATCH(totalExpenditure!$A165,gDP!$B$6:$B$271))=0,"",INDEX([2]pivotTable!I$3:I$308,MATCH(totalExpenditure!$A165,[2]pivotTable!$A$3:$A$308,0))/100*INDEX(gDP!X$6:X$271,MATCH(totalExpenditure!$A165,gDP!$B$6:$B$271)))</f>
        <v/>
      </c>
      <c r="J165" s="77" t="str">
        <f>IF(INDEX([2]pivotTable!J$3:J$308,MATCH(totalExpenditure!$A165,[2]pivotTable!$A$3:$A$308,0))/100*INDEX(gDP!Y$6:Y$271,MATCH(totalExpenditure!$A165,gDP!$B$6:$B$271))=0,"",INDEX([2]pivotTable!J$3:J$308,MATCH(totalExpenditure!$A165,[2]pivotTable!$A$3:$A$308,0))/100*INDEX(gDP!Y$6:Y$271,MATCH(totalExpenditure!$A165,gDP!$B$6:$B$271)))</f>
        <v/>
      </c>
      <c r="K165" s="77" t="str">
        <f>IF(INDEX([2]pivotTable!K$3:K$308,MATCH(totalExpenditure!$A165,[2]pivotTable!$A$3:$A$308,0))/100*INDEX(gDP!Z$6:Z$271,MATCH(totalExpenditure!$A165,gDP!$B$6:$B$271))=0,"",INDEX([2]pivotTable!K$3:K$308,MATCH(totalExpenditure!$A165,[2]pivotTable!$A$3:$A$308,0))/100*INDEX(gDP!Z$6:Z$271,MATCH(totalExpenditure!$A165,gDP!$B$6:$B$271)))</f>
        <v/>
      </c>
      <c r="L165" s="77" t="str">
        <f>IF(INDEX([2]pivotTable!L$3:L$308,MATCH(totalExpenditure!$A165,[2]pivotTable!$A$3:$A$308,0))/100*INDEX(gDP!AA$6:AA$271,MATCH(totalExpenditure!$A165,gDP!$B$6:$B$271))=0,"",INDEX([2]pivotTable!L$3:L$308,MATCH(totalExpenditure!$A165,[2]pivotTable!$A$3:$A$308,0))/100*INDEX(gDP!AA$6:AA$271,MATCH(totalExpenditure!$A165,gDP!$B$6:$B$271)))</f>
        <v/>
      </c>
      <c r="M165" s="77" t="str">
        <f>IF(INDEX([2]pivotTable!M$3:M$308,MATCH(totalExpenditure!$A165,[2]pivotTable!$A$3:$A$308,0))/100*INDEX(gDP!AB$6:AB$271,MATCH(totalExpenditure!$A165,gDP!$B$6:$B$271))=0,"",INDEX([2]pivotTable!M$3:M$308,MATCH(totalExpenditure!$A165,[2]pivotTable!$A$3:$A$308,0))/100*INDEX(gDP!AB$6:AB$271,MATCH(totalExpenditure!$A165,gDP!$B$6:$B$271)))</f>
        <v/>
      </c>
      <c r="N165" s="77" t="str">
        <f>IF(INDEX([2]pivotTable!N$3:N$308,MATCH(totalExpenditure!$A165,[2]pivotTable!$A$3:$A$308,0))/100*INDEX(gDP!AC$6:AC$271,MATCH(totalExpenditure!$A165,gDP!$B$6:$B$271))=0,"",INDEX([2]pivotTable!N$3:N$308,MATCH(totalExpenditure!$A165,[2]pivotTable!$A$3:$A$308,0))/100*INDEX(gDP!AC$6:AC$271,MATCH(totalExpenditure!$A165,gDP!$B$6:$B$271)))</f>
        <v/>
      </c>
      <c r="O165" s="77" t="str">
        <f>IF(INDEX([2]pivotTable!O$3:O$308,MATCH(totalExpenditure!$A165,[2]pivotTable!$A$3:$A$308,0))/100*INDEX(gDP!AD$6:AD$271,MATCH(totalExpenditure!$A165,gDP!$B$6:$B$271))=0,"",INDEX([2]pivotTable!O$3:O$308,MATCH(totalExpenditure!$A165,[2]pivotTable!$A$3:$A$308,0))/100*INDEX(gDP!AD$6:AD$271,MATCH(totalExpenditure!$A165,gDP!$B$6:$B$271)))</f>
        <v/>
      </c>
      <c r="P165" s="77" t="str">
        <f>IF(INDEX([2]pivotTable!P$3:P$308,MATCH(totalExpenditure!$A165,[2]pivotTable!$A$3:$A$308,0))/100*INDEX(gDP!AE$6:AE$271,MATCH(totalExpenditure!$A165,gDP!$B$6:$B$271))=0,"",INDEX([2]pivotTable!P$3:P$308,MATCH(totalExpenditure!$A165,[2]pivotTable!$A$3:$A$308,0))/100*INDEX(gDP!AE$6:AE$271,MATCH(totalExpenditure!$A165,gDP!$B$6:$B$271)))</f>
        <v/>
      </c>
      <c r="Q165" s="77" t="str">
        <f>IF(INDEX([2]pivotTable!Q$3:Q$308,MATCH(totalExpenditure!$A165,[2]pivotTable!$A$3:$A$308,0))/100*INDEX(gDP!AF$6:AF$271,MATCH(totalExpenditure!$A165,gDP!$B$6:$B$271))=0,"",INDEX([2]pivotTable!Q$3:Q$308,MATCH(totalExpenditure!$A165,[2]pivotTable!$A$3:$A$308,0))/100*INDEX(gDP!AF$6:AF$271,MATCH(totalExpenditure!$A165,gDP!$B$6:$B$271)))</f>
        <v/>
      </c>
      <c r="R165" s="77" t="str">
        <f>IF(INDEX([2]pivotTable!R$3:R$308,MATCH(totalExpenditure!$A165,[2]pivotTable!$A$3:$A$308,0))/100*INDEX(gDP!AG$6:AG$271,MATCH(totalExpenditure!$A165,gDP!$B$6:$B$271))=0,"",INDEX([2]pivotTable!R$3:R$308,MATCH(totalExpenditure!$A165,[2]pivotTable!$A$3:$A$308,0))/100*INDEX(gDP!AG$6:AG$271,MATCH(totalExpenditure!$A165,gDP!$B$6:$B$271)))</f>
        <v/>
      </c>
      <c r="S165" s="77" t="str">
        <f>IF(INDEX([2]pivotTable!S$3:S$308,MATCH(totalExpenditure!$A165,[2]pivotTable!$A$3:$A$308,0))/100*INDEX(gDP!AH$6:AH$271,MATCH(totalExpenditure!$A165,gDP!$B$6:$B$271))=0,"",INDEX([2]pivotTable!S$3:S$308,MATCH(totalExpenditure!$A165,[2]pivotTable!$A$3:$A$308,0))/100*INDEX(gDP!AH$6:AH$271,MATCH(totalExpenditure!$A165,gDP!$B$6:$B$271)))</f>
        <v/>
      </c>
      <c r="T165" s="77" t="str">
        <f>IF(INDEX([2]pivotTable!T$3:T$308,MATCH(totalExpenditure!$A165,[2]pivotTable!$A$3:$A$308,0))/100*INDEX(gDP!AI$6:AI$271,MATCH(totalExpenditure!$A165,gDP!$B$6:$B$271))=0,"",INDEX([2]pivotTable!T$3:T$308,MATCH(totalExpenditure!$A165,[2]pivotTable!$A$3:$A$308,0))/100*INDEX(gDP!AI$6:AI$271,MATCH(totalExpenditure!$A165,gDP!$B$6:$B$271)))</f>
        <v/>
      </c>
      <c r="U165" s="77" t="str">
        <f>IF(INDEX([2]pivotTable!U$3:U$308,MATCH(totalExpenditure!$A165,[2]pivotTable!$A$3:$A$308,0))/100*INDEX(gDP!AJ$6:AJ$271,MATCH(totalExpenditure!$A165,gDP!$B$6:$B$271))=0,"",INDEX([2]pivotTable!U$3:U$308,MATCH(totalExpenditure!$A165,[2]pivotTable!$A$3:$A$308,0))/100*INDEX(gDP!AJ$6:AJ$271,MATCH(totalExpenditure!$A165,gDP!$B$6:$B$271)))</f>
        <v/>
      </c>
      <c r="V165" s="77" t="str">
        <f>IF(INDEX([2]pivotTable!V$3:V$308,MATCH(totalExpenditure!$A165,[2]pivotTable!$A$3:$A$308,0))/100*INDEX(gDP!AK$6:AK$271,MATCH(totalExpenditure!$A165,gDP!$B$6:$B$271))=0,"",INDEX([2]pivotTable!V$3:V$308,MATCH(totalExpenditure!$A165,[2]pivotTable!$A$3:$A$308,0))/100*INDEX(gDP!AK$6:AK$271,MATCH(totalExpenditure!$A165,gDP!$B$6:$B$271)))</f>
        <v/>
      </c>
      <c r="W165" s="77" t="str">
        <f>IF(INDEX([2]pivotTable!W$3:W$308,MATCH(totalExpenditure!$A165,[2]pivotTable!$A$3:$A$308,0))/100*INDEX(gDP!AL$6:AL$271,MATCH(totalExpenditure!$A165,gDP!$B$6:$B$271))=0,"",INDEX([2]pivotTable!W$3:W$308,MATCH(totalExpenditure!$A165,[2]pivotTable!$A$3:$A$308,0))/100*INDEX(gDP!AL$6:AL$271,MATCH(totalExpenditure!$A165,gDP!$B$6:$B$271)))</f>
        <v/>
      </c>
      <c r="X165" s="77" t="str">
        <f>IF(INDEX([2]pivotTable!X$3:X$308,MATCH(totalExpenditure!$A165,[2]pivotTable!$A$3:$A$308,0))/100*INDEX(gDP!AM$6:AM$271,MATCH(totalExpenditure!$A165,gDP!$B$6:$B$271))=0,"",INDEX([2]pivotTable!X$3:X$308,MATCH(totalExpenditure!$A165,[2]pivotTable!$A$3:$A$308,0))/100*INDEX(gDP!AM$6:AM$271,MATCH(totalExpenditure!$A165,gDP!$B$6:$B$271)))</f>
        <v/>
      </c>
      <c r="Y165" s="77" t="str">
        <f>IF(INDEX([2]pivotTable!Y$3:Y$308,MATCH(totalExpenditure!$A165,[2]pivotTable!$A$3:$A$308,0))/100*INDEX(gDP!AN$6:AN$271,MATCH(totalExpenditure!$A165,gDP!$B$6:$B$271))=0,"",INDEX([2]pivotTable!Y$3:Y$308,MATCH(totalExpenditure!$A165,[2]pivotTable!$A$3:$A$308,0))/100*INDEX(gDP!AN$6:AN$271,MATCH(totalExpenditure!$A165,gDP!$B$6:$B$271)))</f>
        <v/>
      </c>
      <c r="Z165" s="77" t="str">
        <f>IF(INDEX([2]pivotTable!Z$3:Z$308,MATCH(totalExpenditure!$A165,[2]pivotTable!$A$3:$A$308,0))/100*INDEX(gDP!AO$6:AO$271,MATCH(totalExpenditure!$A165,gDP!$B$6:$B$271))=0,"",INDEX([2]pivotTable!Z$3:Z$308,MATCH(totalExpenditure!$A165,[2]pivotTable!$A$3:$A$308,0))/100*INDEX(gDP!AO$6:AO$271,MATCH(totalExpenditure!$A165,gDP!$B$6:$B$271)))</f>
        <v/>
      </c>
      <c r="AA165" s="77" t="str">
        <f>IF(INDEX([2]pivotTable!AA$3:AA$308,MATCH(totalExpenditure!$A165,[2]pivotTable!$A$3:$A$308,0))/100*INDEX(gDP!AP$6:AP$271,MATCH(totalExpenditure!$A165,gDP!$B$6:$B$271))=0,"",INDEX([2]pivotTable!AA$3:AA$308,MATCH(totalExpenditure!$A165,[2]pivotTable!$A$3:$A$308,0))/100*INDEX(gDP!AP$6:AP$271,MATCH(totalExpenditure!$A165,gDP!$B$6:$B$271)))</f>
        <v/>
      </c>
      <c r="AB165" s="77">
        <f>IF(INDEX([2]pivotTable!AB$3:AB$308,MATCH(totalExpenditure!$A165,[2]pivotTable!$A$3:$A$308,0))/100*INDEX(gDP!AQ$6:AQ$271,MATCH(totalExpenditure!$A165,gDP!$B$6:$B$271))=0,"",INDEX([2]pivotTable!AB$3:AB$308,MATCH(totalExpenditure!$A165,[2]pivotTable!$A$3:$A$308,0))/100*INDEX(gDP!AQ$6:AQ$271,MATCH(totalExpenditure!$A165,gDP!$B$6:$B$271)))</f>
        <v>162778433.31042123</v>
      </c>
      <c r="AC165" s="77">
        <f>IF(INDEX([2]pivotTable!AC$3:AC$308,MATCH(totalExpenditure!$A165,[2]pivotTable!$A$3:$A$308,0))/100*INDEX(gDP!AR$6:AR$271,MATCH(totalExpenditure!$A165,gDP!$B$6:$B$271))=0,"",INDEX([2]pivotTable!AC$3:AC$308,MATCH(totalExpenditure!$A165,[2]pivotTable!$A$3:$A$308,0))/100*INDEX(gDP!AR$6:AR$271,MATCH(totalExpenditure!$A165,gDP!$B$6:$B$271)))</f>
        <v>174828755.69823059</v>
      </c>
      <c r="AD165" s="77">
        <f>IF(INDEX([2]pivotTable!AD$3:AD$308,MATCH(totalExpenditure!$A165,[2]pivotTable!$A$3:$A$308,0))/100*INDEX(gDP!AS$6:AS$271,MATCH(totalExpenditure!$A165,gDP!$B$6:$B$271))=0,"",INDEX([2]pivotTable!AD$3:AD$308,MATCH(totalExpenditure!$A165,[2]pivotTable!$A$3:$A$308,0))/100*INDEX(gDP!AS$6:AS$271,MATCH(totalExpenditure!$A165,gDP!$B$6:$B$271)))</f>
        <v>206597534.99520516</v>
      </c>
      <c r="AE165" s="77">
        <f>IF(INDEX([2]pivotTable!AE$3:AE$308,MATCH(totalExpenditure!$A165,[2]pivotTable!$A$3:$A$308,0))/100*INDEX(gDP!AT$6:AT$271,MATCH(totalExpenditure!$A165,gDP!$B$6:$B$271))=0,"",INDEX([2]pivotTable!AE$3:AE$308,MATCH(totalExpenditure!$A165,[2]pivotTable!$A$3:$A$308,0))/100*INDEX(gDP!AT$6:AT$271,MATCH(totalExpenditure!$A165,gDP!$B$6:$B$271)))</f>
        <v>117895790.52575763</v>
      </c>
      <c r="AF165" s="77">
        <f>IF(INDEX([2]pivotTable!AF$3:AF$308,MATCH(totalExpenditure!$A165,[2]pivotTable!$A$3:$A$308,0))/100*INDEX(gDP!AU$6:AU$271,MATCH(totalExpenditure!$A165,gDP!$B$6:$B$271))=0,"",INDEX([2]pivotTable!AF$3:AF$308,MATCH(totalExpenditure!$A165,[2]pivotTable!$A$3:$A$308,0))/100*INDEX(gDP!AU$6:AU$271,MATCH(totalExpenditure!$A165,gDP!$B$6:$B$271)))</f>
        <v>97597908.17392464</v>
      </c>
      <c r="AG165" s="77">
        <f>IF(INDEX([2]pivotTable!AG$3:AG$308,MATCH(totalExpenditure!$A165,[2]pivotTable!$A$3:$A$308,0))/100*INDEX(gDP!AV$6:AV$271,MATCH(totalExpenditure!$A165,gDP!$B$6:$B$271))=0,"",INDEX([2]pivotTable!AG$3:AG$308,MATCH(totalExpenditure!$A165,[2]pivotTable!$A$3:$A$308,0))/100*INDEX(gDP!AV$6:AV$271,MATCH(totalExpenditure!$A165,gDP!$B$6:$B$271)))</f>
        <v>235509974.49761322</v>
      </c>
      <c r="AH165" s="77">
        <f>IF(INDEX([2]pivotTable!AH$3:AH$308,MATCH(totalExpenditure!$A165,[2]pivotTable!$A$3:$A$308,0))/100*INDEX(gDP!AW$6:AW$271,MATCH(totalExpenditure!$A165,gDP!$B$6:$B$271))=0,"",INDEX([2]pivotTable!AH$3:AH$308,MATCH(totalExpenditure!$A165,[2]pivotTable!$A$3:$A$308,0))/100*INDEX(gDP!AW$6:AW$271,MATCH(totalExpenditure!$A165,gDP!$B$6:$B$271)))</f>
        <v>189155637.60964769</v>
      </c>
      <c r="AI165" s="77">
        <f>IF(INDEX([2]pivotTable!AI$3:AI$308,MATCH(totalExpenditure!$A165,[2]pivotTable!$A$3:$A$308,0))/100*INDEX(gDP!AX$6:AX$271,MATCH(totalExpenditure!$A165,gDP!$B$6:$B$271))=0,"",INDEX([2]pivotTable!AI$3:AI$308,MATCH(totalExpenditure!$A165,[2]pivotTable!$A$3:$A$308,0))/100*INDEX(gDP!AX$6:AX$271,MATCH(totalExpenditure!$A165,gDP!$B$6:$B$271)))</f>
        <v>192990255.93801582</v>
      </c>
      <c r="AJ165" s="77" t="str">
        <f>IF(INDEX([2]pivotTable!AJ$3:AJ$308,MATCH(totalExpenditure!$A165,[2]pivotTable!$A$3:$A$308,0))/100*INDEX(gDP!AY$6:AY$271,MATCH(totalExpenditure!$A165,gDP!$B$6:$B$271))=0,"",INDEX([2]pivotTable!AJ$3:AJ$308,MATCH(totalExpenditure!$A165,[2]pivotTable!$A$3:$A$308,0))/100*INDEX(gDP!AY$6:AY$271,MATCH(totalExpenditure!$A165,gDP!$B$6:$B$271)))</f>
        <v/>
      </c>
      <c r="AK165" s="77" t="str">
        <f>IF(INDEX([2]pivotTable!AK$3:AK$308,MATCH(totalExpenditure!$A165,[2]pivotTable!$A$3:$A$308,0))/100*INDEX(gDP!AZ$6:AZ$271,MATCH(totalExpenditure!$A165,gDP!$B$6:$B$271))=0,"",INDEX([2]pivotTable!AK$3:AK$308,MATCH(totalExpenditure!$A165,[2]pivotTable!$A$3:$A$308,0))/100*INDEX(gDP!AZ$6:AZ$271,MATCH(totalExpenditure!$A165,gDP!$B$6:$B$271)))</f>
        <v/>
      </c>
      <c r="AL165" s="77" t="str">
        <f>IF(INDEX([2]pivotTable!AL$3:AL$308,MATCH(totalExpenditure!$A165,[2]pivotTable!$A$3:$A$308,0))/100*INDEX(gDP!BA$6:BA$271,MATCH(totalExpenditure!$A165,gDP!$B$6:$B$271))=0,"",INDEX([2]pivotTable!AL$3:AL$308,MATCH(totalExpenditure!$A165,[2]pivotTable!$A$3:$A$308,0))/100*INDEX(gDP!BA$6:BA$271,MATCH(totalExpenditure!$A165,gDP!$B$6:$B$271)))</f>
        <v/>
      </c>
      <c r="AM165" s="77" t="str">
        <f>IF(INDEX([2]pivotTable!AM$3:AM$308,MATCH(totalExpenditure!$A165,[2]pivotTable!$A$3:$A$308,0))/100*INDEX(gDP!BB$6:BB$271,MATCH(totalExpenditure!$A165,gDP!$B$6:$B$271))=0,"",INDEX([2]pivotTable!AM$3:AM$308,MATCH(totalExpenditure!$A165,[2]pivotTable!$A$3:$A$308,0))/100*INDEX(gDP!BB$6:BB$271,MATCH(totalExpenditure!$A165,gDP!$B$6:$B$271)))</f>
        <v/>
      </c>
      <c r="AN165" s="77" t="str">
        <f>IF(INDEX([2]pivotTable!AN$3:AN$308,MATCH(totalExpenditure!$A165,[2]pivotTable!$A$3:$A$308,0))/100*INDEX(gDP!BC$6:BC$271,MATCH(totalExpenditure!$A165,gDP!$B$6:$B$271))=0,"",INDEX([2]pivotTable!AN$3:AN$308,MATCH(totalExpenditure!$A165,[2]pivotTable!$A$3:$A$308,0))/100*INDEX(gDP!BC$6:BC$271,MATCH(totalExpenditure!$A165,gDP!$B$6:$B$271)))</f>
        <v/>
      </c>
      <c r="AO165" s="77" t="str">
        <f>IF(INDEX([2]pivotTable!AO$3:AO$308,MATCH(totalExpenditure!$A165,[2]pivotTable!$A$3:$A$308,0))/100*INDEX(gDP!BD$6:BD$271,MATCH(totalExpenditure!$A165,gDP!$B$6:$B$271))=0,"",INDEX([2]pivotTable!AO$3:AO$308,MATCH(totalExpenditure!$A165,[2]pivotTable!$A$3:$A$308,0))/100*INDEX(gDP!BD$6:BD$271,MATCH(totalExpenditure!$A165,gDP!$B$6:$B$271)))</f>
        <v/>
      </c>
      <c r="AP165" s="77">
        <f>IF(INDEX([2]pivotTable!AP$3:AP$308,MATCH(totalExpenditure!$A165,[2]pivotTable!$A$3:$A$308,0))/100*INDEX(gDP!BE$6:BE$271,MATCH(totalExpenditure!$A165,gDP!$B$6:$B$271))=0,"",INDEX([2]pivotTable!AP$3:AP$308,MATCH(totalExpenditure!$A165,[2]pivotTable!$A$3:$A$308,0))/100*INDEX(gDP!BE$6:BE$271,MATCH(totalExpenditure!$A165,gDP!$B$6:$B$271)))</f>
        <v>9278370921.1438046</v>
      </c>
      <c r="AQ165" s="77">
        <f>IF(INDEX([2]pivotTable!AQ$3:AQ$308,MATCH(totalExpenditure!$A165,[2]pivotTable!$A$3:$A$308,0))/100*INDEX(gDP!BF$6:BF$271,MATCH(totalExpenditure!$A165,gDP!$B$6:$B$271))=0,"",INDEX([2]pivotTable!AQ$3:AQ$308,MATCH(totalExpenditure!$A165,[2]pivotTable!$A$3:$A$308,0))/100*INDEX(gDP!BF$6:BF$271,MATCH(totalExpenditure!$A165,gDP!$B$6:$B$271)))</f>
        <v>9811912508.7658367</v>
      </c>
      <c r="AR165" s="77">
        <f>IF(INDEX([2]pivotTable!AR$3:AR$308,MATCH(totalExpenditure!$A165,[2]pivotTable!$A$3:$A$308,0))/100*INDEX(gDP!BG$6:BG$271,MATCH(totalExpenditure!$A165,gDP!$B$6:$B$271))=0,"",INDEX([2]pivotTable!AR$3:AR$308,MATCH(totalExpenditure!$A165,[2]pivotTable!$A$3:$A$308,0))/100*INDEX(gDP!BG$6:BG$271,MATCH(totalExpenditure!$A165,gDP!$B$6:$B$271)))</f>
        <v>10511232421.626472</v>
      </c>
      <c r="AS165" s="77">
        <f>IF(INDEX([2]pivotTable!AS$3:AS$308,MATCH(totalExpenditure!$A165,[2]pivotTable!$A$3:$A$308,0))/100*INDEX(gDP!BH$6:BH$271,MATCH(totalExpenditure!$A165,gDP!$B$6:$B$271))=0,"",INDEX([2]pivotTable!AS$3:AS$308,MATCH(totalExpenditure!$A165,[2]pivotTable!$A$3:$A$308,0))/100*INDEX(gDP!BH$6:BH$271,MATCH(totalExpenditure!$A165,gDP!$B$6:$B$271)))</f>
        <v>10848526854.186676</v>
      </c>
      <c r="AT165" s="77">
        <f>IF(INDEX([2]pivotTable!AT$3:AT$308,MATCH(totalExpenditure!$A165,[2]pivotTable!$A$3:$A$308,0))/100*INDEX(gDP!BI$6:BI$271,MATCH(totalExpenditure!$A165,gDP!$B$6:$B$271))=0,"",INDEX([2]pivotTable!AT$3:AT$308,MATCH(totalExpenditure!$A165,[2]pivotTable!$A$3:$A$308,0))/100*INDEX(gDP!BI$6:BI$271,MATCH(totalExpenditure!$A165,gDP!$B$6:$B$271)))</f>
        <v>10077099229.797476</v>
      </c>
      <c r="AU165" s="77">
        <f>IF(INDEX([2]pivotTable!AU$3:AU$308,MATCH(totalExpenditure!$A165,[2]pivotTable!$A$3:$A$308,0))/100*INDEX(gDP!BJ$6:BJ$271,MATCH(totalExpenditure!$A165,gDP!$B$6:$B$271))=0,"",INDEX([2]pivotTable!AU$3:AU$308,MATCH(totalExpenditure!$A165,[2]pivotTable!$A$3:$A$308,0))/100*INDEX(gDP!BJ$6:BJ$271,MATCH(totalExpenditure!$A165,gDP!$B$6:$B$271)))</f>
        <v>10172168234.382246</v>
      </c>
      <c r="AV165" s="77">
        <f>IF(INDEX([2]pivotTable!AV$3:AV$308,MATCH(totalExpenditure!$A165,[2]pivotTable!$A$3:$A$308,0))/100*INDEX(gDP!BK$6:BK$271,MATCH(totalExpenditure!$A165,gDP!$B$6:$B$271))=0,"",INDEX([2]pivotTable!AV$3:AV$308,MATCH(totalExpenditure!$A165,[2]pivotTable!$A$3:$A$308,0))/100*INDEX(gDP!BK$6:BK$271,MATCH(totalExpenditure!$A165,gDP!$B$6:$B$271)))</f>
        <v>3773044689.0171447</v>
      </c>
      <c r="AW165" s="77">
        <f>IF(INDEX([2]pivotTable!AW$3:AW$308,MATCH(totalExpenditure!$A165,[2]pivotTable!$A$3:$A$308,0))/100*INDEX(gDP!BL$6:BL$271,MATCH(totalExpenditure!$A165,gDP!$B$6:$B$271))=0,"",INDEX([2]pivotTable!AW$3:AW$308,MATCH(totalExpenditure!$A165,[2]pivotTable!$A$3:$A$308,0))/100*INDEX(gDP!BL$6:BL$271,MATCH(totalExpenditure!$A165,gDP!$B$6:$B$271)))</f>
        <v>9938620064.5460491</v>
      </c>
      <c r="AX165" s="77" t="str">
        <f>IF(INDEX([2]pivotTable!AX$3:AX$308,MATCH(totalExpenditure!$A165,[2]pivotTable!$A$3:$A$308,0))/100*INDEX(gDP!BM$6:BM$271,MATCH(totalExpenditure!$A165,gDP!$B$6:$B$271))=0,"",INDEX([2]pivotTable!AX$3:AX$308,MATCH(totalExpenditure!$A165,[2]pivotTable!$A$3:$A$308,0))/100*INDEX(gDP!BM$6:BM$271,MATCH(totalExpenditure!$A165,gDP!$B$6:$B$271)))</f>
        <v/>
      </c>
      <c r="AY165" s="77" t="str">
        <f>IF(INDEX([2]pivotTable!AY$3:AY$308,MATCH(totalExpenditure!$A165,[2]pivotTable!$A$3:$A$308,0))/100*INDEX(gDP!BN$6:BN$271,MATCH(totalExpenditure!$A165,gDP!$B$6:$B$271))=0,"",INDEX([2]pivotTable!AY$3:AY$308,MATCH(totalExpenditure!$A165,[2]pivotTable!$A$3:$A$308,0))/100*INDEX(gDP!BN$6:BN$271,MATCH(totalExpenditure!$A165,gDP!$B$6:$B$271)))</f>
        <v/>
      </c>
      <c r="AZ165" s="77" t="str">
        <f>IF(INDEX([2]pivotTable!AZ$3:AZ$308,MATCH(totalExpenditure!$A165,[2]pivotTable!$A$3:$A$308,0))/100*INDEX(gDP!BO$6:BO$271,MATCH(totalExpenditure!$A165,gDP!$B$6:$B$271))=0,"",INDEX([2]pivotTable!AZ$3:AZ$308,MATCH(totalExpenditure!$A165,[2]pivotTable!$A$3:$A$308,0))/100*INDEX(gDP!BO$6:BO$271,MATCH(totalExpenditure!$A165,gDP!$B$6:$B$271)))</f>
        <v/>
      </c>
      <c r="BA165" s="77" t="str">
        <f>IF(INDEX([2]pivotTable!B$310:B$615,MATCH(totalExpenditure!$A165,[2]pivotTable!$A$310:$A$615,0))/100*INDEX(gDP!Q$6:Q$271,MATCH(totalExpenditure!$A165,gDP!$B$6:$B$271))=0,"",INDEX([2]pivotTable!B$310:B$615,MATCH(totalExpenditure!$A165,[2]pivotTable!$A$310:$A$615,0))/100*INDEX(gDP!Q$6:Q$271,MATCH(totalExpenditure!$A165,gDP!$B$6:$B$271)))</f>
        <v/>
      </c>
      <c r="BB165" s="77" t="str">
        <f>IF(INDEX([2]pivotTable!C$310:C$615,MATCH(totalExpenditure!$A165,[2]pivotTable!$A$310:$A$615,0))/100*INDEX(gDP!R$6:R$271,MATCH(totalExpenditure!$A165,gDP!$B$6:$B$271))=0,"",INDEX([2]pivotTable!C$310:C$615,MATCH(totalExpenditure!$A165,[2]pivotTable!$A$310:$A$615,0))/100*INDEX(gDP!R$6:R$271,MATCH(totalExpenditure!$A165,gDP!$B$6:$B$271)))</f>
        <v/>
      </c>
      <c r="BC165" s="77" t="str">
        <f>IF(INDEX([2]pivotTable!D$310:D$615,MATCH(totalExpenditure!$A165,[2]pivotTable!$A$310:$A$615,0))/100*INDEX(gDP!S$6:S$271,MATCH(totalExpenditure!$A165,gDP!$B$6:$B$271))=0,"",INDEX([2]pivotTable!D$310:D$615,MATCH(totalExpenditure!$A165,[2]pivotTable!$A$310:$A$615,0))/100*INDEX(gDP!S$6:S$271,MATCH(totalExpenditure!$A165,gDP!$B$6:$B$271)))</f>
        <v/>
      </c>
      <c r="BD165" s="77" t="str">
        <f>IF(INDEX([2]pivotTable!E$310:E$615,MATCH(totalExpenditure!$A165,[2]pivotTable!$A$310:$A$615,0))/100*INDEX(gDP!T$6:T$271,MATCH(totalExpenditure!$A165,gDP!$B$6:$B$271))=0,"",INDEX([2]pivotTable!E$310:E$615,MATCH(totalExpenditure!$A165,[2]pivotTable!$A$310:$A$615,0))/100*INDEX(gDP!T$6:T$271,MATCH(totalExpenditure!$A165,gDP!$B$6:$B$271)))</f>
        <v/>
      </c>
      <c r="BE165" s="77" t="str">
        <f>IF(INDEX([2]pivotTable!F$310:F$615,MATCH(totalExpenditure!$A165,[2]pivotTable!$A$310:$A$615,0))/100*INDEX(gDP!U$6:U$271,MATCH(totalExpenditure!$A165,gDP!$B$6:$B$271))=0,"",INDEX([2]pivotTable!F$310:F$615,MATCH(totalExpenditure!$A165,[2]pivotTable!$A$310:$A$615,0))/100*INDEX(gDP!U$6:U$271,MATCH(totalExpenditure!$A165,gDP!$B$6:$B$271)))</f>
        <v/>
      </c>
      <c r="BF165" s="77" t="str">
        <f>IF(INDEX([2]pivotTable!G$310:G$615,MATCH(totalExpenditure!$A165,[2]pivotTable!$A$310:$A$615,0))/100*INDEX(gDP!V$6:V$271,MATCH(totalExpenditure!$A165,gDP!$B$6:$B$271))=0,"",INDEX([2]pivotTable!G$310:G$615,MATCH(totalExpenditure!$A165,[2]pivotTable!$A$310:$A$615,0))/100*INDEX(gDP!V$6:V$271,MATCH(totalExpenditure!$A165,gDP!$B$6:$B$271)))</f>
        <v/>
      </c>
      <c r="BG165" s="77" t="str">
        <f>IF(INDEX([2]pivotTable!H$310:H$615,MATCH(totalExpenditure!$A165,[2]pivotTable!$A$310:$A$615,0))/100*INDEX(gDP!W$6:W$271,MATCH(totalExpenditure!$A165,gDP!$B$6:$B$271))=0,"",INDEX([2]pivotTable!H$310:H$615,MATCH(totalExpenditure!$A165,[2]pivotTable!$A$310:$A$615,0))/100*INDEX(gDP!W$6:W$271,MATCH(totalExpenditure!$A165,gDP!$B$6:$B$271)))</f>
        <v/>
      </c>
      <c r="BH165" s="77" t="str">
        <f>IF(INDEX([2]pivotTable!I$310:I$615,MATCH(totalExpenditure!$A165,[2]pivotTable!$A$310:$A$615,0))/100*INDEX(gDP!X$6:X$271,MATCH(totalExpenditure!$A165,gDP!$B$6:$B$271))=0,"",INDEX([2]pivotTable!I$310:I$615,MATCH(totalExpenditure!$A165,[2]pivotTable!$A$310:$A$615,0))/100*INDEX(gDP!X$6:X$271,MATCH(totalExpenditure!$A165,gDP!$B$6:$B$271)))</f>
        <v/>
      </c>
      <c r="BI165" s="77" t="str">
        <f>IF(INDEX([2]pivotTable!J$310:J$615,MATCH(totalExpenditure!$A165,[2]pivotTable!$A$310:$A$615,0))/100*INDEX(gDP!Y$6:Y$271,MATCH(totalExpenditure!$A165,gDP!$B$6:$B$271))=0,"",INDEX([2]pivotTable!J$310:J$615,MATCH(totalExpenditure!$A165,[2]pivotTable!$A$310:$A$615,0))/100*INDEX(gDP!Y$6:Y$271,MATCH(totalExpenditure!$A165,gDP!$B$6:$B$271)))</f>
        <v/>
      </c>
      <c r="BJ165" s="77" t="str">
        <f>IF(INDEX([2]pivotTable!K$310:K$615,MATCH(totalExpenditure!$A165,[2]pivotTable!$A$310:$A$615,0))/100*INDEX(gDP!Z$6:Z$271,MATCH(totalExpenditure!$A165,gDP!$B$6:$B$271))=0,"",INDEX([2]pivotTable!K$310:K$615,MATCH(totalExpenditure!$A165,[2]pivotTable!$A$310:$A$615,0))/100*INDEX(gDP!Z$6:Z$271,MATCH(totalExpenditure!$A165,gDP!$B$6:$B$271)))</f>
        <v/>
      </c>
      <c r="BK165" s="77" t="str">
        <f>IF(INDEX([2]pivotTable!L$310:L$615,MATCH(totalExpenditure!$A165,[2]pivotTable!$A$310:$A$615,0))/100*INDEX(gDP!AA$6:AA$271,MATCH(totalExpenditure!$A165,gDP!$B$6:$B$271))=0,"",INDEX([2]pivotTable!L$310:L$615,MATCH(totalExpenditure!$A165,[2]pivotTable!$A$310:$A$615,0))/100*INDEX(gDP!AA$6:AA$271,MATCH(totalExpenditure!$A165,gDP!$B$6:$B$271)))</f>
        <v/>
      </c>
      <c r="BL165" s="77" t="str">
        <f>IF(INDEX([2]pivotTable!M$310:M$615,MATCH(totalExpenditure!$A165,[2]pivotTable!$A$310:$A$615,0))/100*INDEX(gDP!AB$6:AB$271,MATCH(totalExpenditure!$A165,gDP!$B$6:$B$271))=0,"",INDEX([2]pivotTable!M$310:M$615,MATCH(totalExpenditure!$A165,[2]pivotTable!$A$310:$A$615,0))/100*INDEX(gDP!AB$6:AB$271,MATCH(totalExpenditure!$A165,gDP!$B$6:$B$271)))</f>
        <v/>
      </c>
      <c r="BM165" s="77" t="str">
        <f>IF(INDEX([2]pivotTable!N$310:N$615,MATCH(totalExpenditure!$A165,[2]pivotTable!$A$310:$A$615,0))/100*INDEX(gDP!AC$6:AC$271,MATCH(totalExpenditure!$A165,gDP!$B$6:$B$271))=0,"",INDEX([2]pivotTable!N$310:N$615,MATCH(totalExpenditure!$A165,[2]pivotTable!$A$310:$A$615,0))/100*INDEX(gDP!AC$6:AC$271,MATCH(totalExpenditure!$A165,gDP!$B$6:$B$271)))</f>
        <v/>
      </c>
      <c r="BN165" s="77" t="str">
        <f>IF(INDEX([2]pivotTable!O$310:O$615,MATCH(totalExpenditure!$A165,[2]pivotTable!$A$310:$A$615,0))/100*INDEX(gDP!AD$6:AD$271,MATCH(totalExpenditure!$A165,gDP!$B$6:$B$271))=0,"",INDEX([2]pivotTable!O$310:O$615,MATCH(totalExpenditure!$A165,[2]pivotTable!$A$310:$A$615,0))/100*INDEX(gDP!AD$6:AD$271,MATCH(totalExpenditure!$A165,gDP!$B$6:$B$271)))</f>
        <v/>
      </c>
      <c r="BO165" s="77" t="str">
        <f>IF(INDEX([2]pivotTable!P$310:P$615,MATCH(totalExpenditure!$A165,[2]pivotTable!$A$310:$A$615,0))/100*INDEX(gDP!AE$6:AE$271,MATCH(totalExpenditure!$A165,gDP!$B$6:$B$271))=0,"",INDEX([2]pivotTable!P$310:P$615,MATCH(totalExpenditure!$A165,[2]pivotTable!$A$310:$A$615,0))/100*INDEX(gDP!AE$6:AE$271,MATCH(totalExpenditure!$A165,gDP!$B$6:$B$271)))</f>
        <v/>
      </c>
      <c r="BP165" s="77" t="str">
        <f>IF(INDEX([2]pivotTable!Q$310:Q$615,MATCH(totalExpenditure!$A165,[2]pivotTable!$A$310:$A$615,0))/100*INDEX(gDP!AF$6:AF$271,MATCH(totalExpenditure!$A165,gDP!$B$6:$B$271))=0,"",INDEX([2]pivotTable!Q$310:Q$615,MATCH(totalExpenditure!$A165,[2]pivotTable!$A$310:$A$615,0))/100*INDEX(gDP!AF$6:AF$271,MATCH(totalExpenditure!$A165,gDP!$B$6:$B$271)))</f>
        <v/>
      </c>
      <c r="BQ165" s="77" t="str">
        <f>IF(INDEX([2]pivotTable!R$310:R$615,MATCH(totalExpenditure!$A165,[2]pivotTable!$A$310:$A$615,0))/100*INDEX(gDP!AG$6:AG$271,MATCH(totalExpenditure!$A165,gDP!$B$6:$B$271))=0,"",INDEX([2]pivotTable!R$310:R$615,MATCH(totalExpenditure!$A165,[2]pivotTable!$A$310:$A$615,0))/100*INDEX(gDP!AG$6:AG$271,MATCH(totalExpenditure!$A165,gDP!$B$6:$B$271)))</f>
        <v/>
      </c>
      <c r="BR165" s="77" t="str">
        <f>IF(INDEX([2]pivotTable!S$310:S$615,MATCH(totalExpenditure!$A165,[2]pivotTable!$A$310:$A$615,0))/100*INDEX(gDP!AH$6:AH$271,MATCH(totalExpenditure!$A165,gDP!$B$6:$B$271))=0,"",INDEX([2]pivotTable!S$310:S$615,MATCH(totalExpenditure!$A165,[2]pivotTable!$A$310:$A$615,0))/100*INDEX(gDP!AH$6:AH$271,MATCH(totalExpenditure!$A165,gDP!$B$6:$B$271)))</f>
        <v/>
      </c>
      <c r="BS165" s="77" t="str">
        <f>IF(INDEX([2]pivotTable!T$310:T$615,MATCH(totalExpenditure!$A165,[2]pivotTable!$A$310:$A$615,0))/100*INDEX(gDP!AI$6:AI$271,MATCH(totalExpenditure!$A165,gDP!$B$6:$B$271))=0,"",INDEX([2]pivotTable!T$310:T$615,MATCH(totalExpenditure!$A165,[2]pivotTable!$A$310:$A$615,0))/100*INDEX(gDP!AI$6:AI$271,MATCH(totalExpenditure!$A165,gDP!$B$6:$B$271)))</f>
        <v/>
      </c>
      <c r="BT165" s="77" t="str">
        <f>IF(INDEX([2]pivotTable!U$310:U$615,MATCH(totalExpenditure!$A165,[2]pivotTable!$A$310:$A$615,0))/100*INDEX(gDP!AJ$6:AJ$271,MATCH(totalExpenditure!$A165,gDP!$B$6:$B$271))=0,"",INDEX([2]pivotTable!U$310:U$615,MATCH(totalExpenditure!$A165,[2]pivotTable!$A$310:$A$615,0))/100*INDEX(gDP!AJ$6:AJ$271,MATCH(totalExpenditure!$A165,gDP!$B$6:$B$271)))</f>
        <v/>
      </c>
      <c r="BU165" s="77" t="str">
        <f>IF(INDEX([2]pivotTable!V$310:V$615,MATCH(totalExpenditure!$A165,[2]pivotTable!$A$310:$A$615,0))/100*INDEX(gDP!AK$6:AK$271,MATCH(totalExpenditure!$A165,gDP!$B$6:$B$271))=0,"",INDEX([2]pivotTable!V$310:V$615,MATCH(totalExpenditure!$A165,[2]pivotTable!$A$310:$A$615,0))/100*INDEX(gDP!AK$6:AK$271,MATCH(totalExpenditure!$A165,gDP!$B$6:$B$271)))</f>
        <v/>
      </c>
      <c r="BV165" s="77" t="str">
        <f>IF(INDEX([2]pivotTable!W$310:W$615,MATCH(totalExpenditure!$A165,[2]pivotTable!$A$310:$A$615,0))/100*INDEX(gDP!AL$6:AL$271,MATCH(totalExpenditure!$A165,gDP!$B$6:$B$271))=0,"",INDEX([2]pivotTable!W$310:W$615,MATCH(totalExpenditure!$A165,[2]pivotTable!$A$310:$A$615,0))/100*INDEX(gDP!AL$6:AL$271,MATCH(totalExpenditure!$A165,gDP!$B$6:$B$271)))</f>
        <v/>
      </c>
      <c r="BW165" s="77" t="str">
        <f>IF(INDEX([2]pivotTable!X$310:X$615,MATCH(totalExpenditure!$A165,[2]pivotTable!$A$310:$A$615,0))/100*INDEX(gDP!AM$6:AM$271,MATCH(totalExpenditure!$A165,gDP!$B$6:$B$271))=0,"",INDEX([2]pivotTable!X$310:X$615,MATCH(totalExpenditure!$A165,[2]pivotTable!$A$310:$A$615,0))/100*INDEX(gDP!AM$6:AM$271,MATCH(totalExpenditure!$A165,gDP!$B$6:$B$271)))</f>
        <v/>
      </c>
      <c r="BX165" s="77" t="str">
        <f>IF(INDEX([2]pivotTable!Y$310:Y$615,MATCH(totalExpenditure!$A165,[2]pivotTable!$A$310:$A$615,0))/100*INDEX(gDP!AN$6:AN$271,MATCH(totalExpenditure!$A165,gDP!$B$6:$B$271))=0,"",INDEX([2]pivotTable!Y$310:Y$615,MATCH(totalExpenditure!$A165,[2]pivotTable!$A$310:$A$615,0))/100*INDEX(gDP!AN$6:AN$271,MATCH(totalExpenditure!$A165,gDP!$B$6:$B$271)))</f>
        <v/>
      </c>
      <c r="BY165" s="77" t="str">
        <f>IF(INDEX([2]pivotTable!Z$310:Z$615,MATCH(totalExpenditure!$A165,[2]pivotTable!$A$310:$A$615,0))/100*INDEX(gDP!AO$6:AO$271,MATCH(totalExpenditure!$A165,gDP!$B$6:$B$271))=0,"",INDEX([2]pivotTable!Z$310:Z$615,MATCH(totalExpenditure!$A165,[2]pivotTable!$A$310:$A$615,0))/100*INDEX(gDP!AO$6:AO$271,MATCH(totalExpenditure!$A165,gDP!$B$6:$B$271)))</f>
        <v/>
      </c>
      <c r="BZ165" s="77" t="str">
        <f>IF(INDEX([2]pivotTable!AA$310:AA$615,MATCH(totalExpenditure!$A165,[2]pivotTable!$A$310:$A$615,0))/100*INDEX(gDP!AP$6:AP$271,MATCH(totalExpenditure!$A165,gDP!$B$6:$B$271))=0,"",INDEX([2]pivotTable!AA$310:AA$615,MATCH(totalExpenditure!$A165,[2]pivotTable!$A$310:$A$615,0))/100*INDEX(gDP!AP$6:AP$271,MATCH(totalExpenditure!$A165,gDP!$B$6:$B$271)))</f>
        <v/>
      </c>
      <c r="CA165" s="77" t="str">
        <f>IF(INDEX([2]pivotTable!AB$310:AB$615,MATCH(totalExpenditure!$A165,[2]pivotTable!$A$310:$A$615,0))/100*INDEX(gDP!AQ$6:AQ$271,MATCH(totalExpenditure!$A165,gDP!$B$6:$B$271))=0,"",INDEX([2]pivotTable!AB$310:AB$615,MATCH(totalExpenditure!$A165,[2]pivotTable!$A$310:$A$615,0))/100*INDEX(gDP!AQ$6:AQ$271,MATCH(totalExpenditure!$A165,gDP!$B$6:$B$271)))</f>
        <v/>
      </c>
      <c r="CB165" s="77" t="str">
        <f>IF(INDEX([2]pivotTable!AC$310:AC$615,MATCH(totalExpenditure!$A165,[2]pivotTable!$A$310:$A$615,0))/100*INDEX(gDP!AR$6:AR$271,MATCH(totalExpenditure!$A165,gDP!$B$6:$B$271))=0,"",INDEX([2]pivotTable!AC$310:AC$615,MATCH(totalExpenditure!$A165,[2]pivotTable!$A$310:$A$615,0))/100*INDEX(gDP!AR$6:AR$271,MATCH(totalExpenditure!$A165,gDP!$B$6:$B$271)))</f>
        <v/>
      </c>
      <c r="CC165" s="77" t="str">
        <f>IF(INDEX([2]pivotTable!AD$310:AD$615,MATCH(totalExpenditure!$A165,[2]pivotTable!$A$310:$A$615,0))/100*INDEX(gDP!AS$6:AS$271,MATCH(totalExpenditure!$A165,gDP!$B$6:$B$271))=0,"",INDEX([2]pivotTable!AD$310:AD$615,MATCH(totalExpenditure!$A165,[2]pivotTable!$A$310:$A$615,0))/100*INDEX(gDP!AS$6:AS$271,MATCH(totalExpenditure!$A165,gDP!$B$6:$B$271)))</f>
        <v/>
      </c>
      <c r="CD165" s="77" t="str">
        <f>IF(INDEX([2]pivotTable!AE$310:AE$615,MATCH(totalExpenditure!$A165,[2]pivotTable!$A$310:$A$615,0))/100*INDEX(gDP!AT$6:AT$271,MATCH(totalExpenditure!$A165,gDP!$B$6:$B$271))=0,"",INDEX([2]pivotTable!AE$310:AE$615,MATCH(totalExpenditure!$A165,[2]pivotTable!$A$310:$A$615,0))/100*INDEX(gDP!AT$6:AT$271,MATCH(totalExpenditure!$A165,gDP!$B$6:$B$271)))</f>
        <v/>
      </c>
      <c r="CE165" s="77" t="str">
        <f>IF(INDEX([2]pivotTable!AF$310:AF$615,MATCH(totalExpenditure!$A165,[2]pivotTable!$A$310:$A$615,0))/100*INDEX(gDP!AU$6:AU$271,MATCH(totalExpenditure!$A165,gDP!$B$6:$B$271))=0,"",INDEX([2]pivotTable!AF$310:AF$615,MATCH(totalExpenditure!$A165,[2]pivotTable!$A$310:$A$615,0))/100*INDEX(gDP!AU$6:AU$271,MATCH(totalExpenditure!$A165,gDP!$B$6:$B$271)))</f>
        <v/>
      </c>
      <c r="CF165" s="77" t="str">
        <f>IF(INDEX([2]pivotTable!AG$310:AG$615,MATCH(totalExpenditure!$A165,[2]pivotTable!$A$310:$A$615,0))/100*INDEX(gDP!AV$6:AV$271,MATCH(totalExpenditure!$A165,gDP!$B$6:$B$271))=0,"",INDEX([2]pivotTable!AG$310:AG$615,MATCH(totalExpenditure!$A165,[2]pivotTable!$A$310:$A$615,0))/100*INDEX(gDP!AV$6:AV$271,MATCH(totalExpenditure!$A165,gDP!$B$6:$B$271)))</f>
        <v/>
      </c>
      <c r="CG165" s="77" t="str">
        <f>IF(INDEX([2]pivotTable!AH$310:AH$615,MATCH(totalExpenditure!$A165,[2]pivotTable!$A$310:$A$615,0))/100*INDEX(gDP!AW$6:AW$271,MATCH(totalExpenditure!$A165,gDP!$B$6:$B$271))=0,"",INDEX([2]pivotTable!AH$310:AH$615,MATCH(totalExpenditure!$A165,[2]pivotTable!$A$310:$A$615,0))/100*INDEX(gDP!AW$6:AW$271,MATCH(totalExpenditure!$A165,gDP!$B$6:$B$271)))</f>
        <v/>
      </c>
      <c r="CH165" s="77" t="str">
        <f>IF(INDEX([2]pivotTable!AI$310:AI$615,MATCH(totalExpenditure!$A165,[2]pivotTable!$A$310:$A$615,0))/100*INDEX(gDP!AX$6:AX$271,MATCH(totalExpenditure!$A165,gDP!$B$6:$B$271))=0,"",INDEX([2]pivotTable!AI$310:AI$615,MATCH(totalExpenditure!$A165,[2]pivotTable!$A$310:$A$615,0))/100*INDEX(gDP!AX$6:AX$271,MATCH(totalExpenditure!$A165,gDP!$B$6:$B$271)))</f>
        <v/>
      </c>
      <c r="CI165" s="77" t="str">
        <f>IF(INDEX([2]pivotTable!AJ$310:AJ$615,MATCH(totalExpenditure!$A165,[2]pivotTable!$A$310:$A$615,0))/100*INDEX(gDP!AY$6:AY$271,MATCH(totalExpenditure!$A165,gDP!$B$6:$B$271))=0,"",INDEX([2]pivotTable!AJ$310:AJ$615,MATCH(totalExpenditure!$A165,[2]pivotTable!$A$310:$A$615,0))/100*INDEX(gDP!AY$6:AY$271,MATCH(totalExpenditure!$A165,gDP!$B$6:$B$271)))</f>
        <v/>
      </c>
      <c r="CJ165" s="77" t="str">
        <f>IF(INDEX([2]pivotTable!AK$310:AK$615,MATCH(totalExpenditure!$A165,[2]pivotTable!$A$310:$A$615,0))/100*INDEX(gDP!AZ$6:AZ$271,MATCH(totalExpenditure!$A165,gDP!$B$6:$B$271))=0,"",INDEX([2]pivotTable!AK$310:AK$615,MATCH(totalExpenditure!$A165,[2]pivotTable!$A$310:$A$615,0))/100*INDEX(gDP!AZ$6:AZ$271,MATCH(totalExpenditure!$A165,gDP!$B$6:$B$271)))</f>
        <v/>
      </c>
      <c r="CK165" s="77" t="str">
        <f>IF(INDEX([2]pivotTable!AL$310:AL$615,MATCH(totalExpenditure!$A165,[2]pivotTable!$A$310:$A$615,0))/100*INDEX(gDP!BA$6:BA$271,MATCH(totalExpenditure!$A165,gDP!$B$6:$B$271))=0,"",INDEX([2]pivotTable!AL$310:AL$615,MATCH(totalExpenditure!$A165,[2]pivotTable!$A$310:$A$615,0))/100*INDEX(gDP!BA$6:BA$271,MATCH(totalExpenditure!$A165,gDP!$B$6:$B$271)))</f>
        <v/>
      </c>
      <c r="CL165" s="77" t="str">
        <f>IF(INDEX([2]pivotTable!AM$310:AM$615,MATCH(totalExpenditure!$A165,[2]pivotTable!$A$310:$A$615,0))/100*INDEX(gDP!BB$6:BB$271,MATCH(totalExpenditure!$A165,gDP!$B$6:$B$271))=0,"",INDEX([2]pivotTable!AM$310:AM$615,MATCH(totalExpenditure!$A165,[2]pivotTable!$A$310:$A$615,0))/100*INDEX(gDP!BB$6:BB$271,MATCH(totalExpenditure!$A165,gDP!$B$6:$B$271)))</f>
        <v/>
      </c>
      <c r="CM165" s="77" t="str">
        <f>IF(INDEX([2]pivotTable!AN$310:AN$615,MATCH(totalExpenditure!$A165,[2]pivotTable!$A$310:$A$615,0))/100*INDEX(gDP!BC$6:BC$271,MATCH(totalExpenditure!$A165,gDP!$B$6:$B$271))=0,"",INDEX([2]pivotTable!AN$310:AN$615,MATCH(totalExpenditure!$A165,[2]pivotTable!$A$310:$A$615,0))/100*INDEX(gDP!BC$6:BC$271,MATCH(totalExpenditure!$A165,gDP!$B$6:$B$271)))</f>
        <v/>
      </c>
      <c r="CN165" s="77" t="str">
        <f>IF(INDEX([2]pivotTable!AO$310:AO$615,MATCH(totalExpenditure!$A165,[2]pivotTable!$A$310:$A$615,0))/100*INDEX(gDP!BD$6:BD$271,MATCH(totalExpenditure!$A165,gDP!$B$6:$B$271))=0,"",INDEX([2]pivotTable!AO$310:AO$615,MATCH(totalExpenditure!$A165,[2]pivotTable!$A$310:$A$615,0))/100*INDEX(gDP!BD$6:BD$271,MATCH(totalExpenditure!$A165,gDP!$B$6:$B$271)))</f>
        <v/>
      </c>
      <c r="CO165" s="77">
        <f>IF(INDEX([2]pivotTable!AP$310:AP$615,MATCH(totalExpenditure!$A165,[2]pivotTable!$A$310:$A$615,0))/100*INDEX(gDP!BE$6:BE$271,MATCH(totalExpenditure!$A165,gDP!$B$6:$B$271))=0,"",INDEX([2]pivotTable!AP$310:AP$615,MATCH(totalExpenditure!$A165,[2]pivotTable!$A$310:$A$615,0))/100*INDEX(gDP!BE$6:BE$271,MATCH(totalExpenditure!$A165,gDP!$B$6:$B$271)))</f>
        <v>839129153.07502127</v>
      </c>
      <c r="CP165" s="77">
        <f>IF(INDEX([2]pivotTable!AQ$310:AQ$615,MATCH(totalExpenditure!$A165,[2]pivotTable!$A$310:$A$615,0))/100*INDEX(gDP!BF$6:BF$271,MATCH(totalExpenditure!$A165,gDP!$B$6:$B$271))=0,"",INDEX([2]pivotTable!AQ$310:AQ$615,MATCH(totalExpenditure!$A165,[2]pivotTable!$A$310:$A$615,0))/100*INDEX(gDP!BF$6:BF$271,MATCH(totalExpenditure!$A165,gDP!$B$6:$B$271)))</f>
        <v>1229502550.238471</v>
      </c>
      <c r="CQ165" s="77">
        <f>IF(INDEX([2]pivotTable!AR$310:AR$615,MATCH(totalExpenditure!$A165,[2]pivotTable!$A$310:$A$615,0))/100*INDEX(gDP!BG$6:BG$271,MATCH(totalExpenditure!$A165,gDP!$B$6:$B$271))=0,"",INDEX([2]pivotTable!AR$310:AR$615,MATCH(totalExpenditure!$A165,[2]pivotTable!$A$310:$A$615,0))/100*INDEX(gDP!BG$6:BG$271,MATCH(totalExpenditure!$A165,gDP!$B$6:$B$271)))</f>
        <v>1363052583.3530588</v>
      </c>
      <c r="CR165" s="77">
        <f>IF(INDEX([2]pivotTable!AS$310:AS$615,MATCH(totalExpenditure!$A165,[2]pivotTable!$A$310:$A$615,0))/100*INDEX(gDP!BH$6:BH$271,MATCH(totalExpenditure!$A165,gDP!$B$6:$B$271))=0,"",INDEX([2]pivotTable!AS$310:AS$615,MATCH(totalExpenditure!$A165,[2]pivotTable!$A$310:$A$615,0))/100*INDEX(gDP!BH$6:BH$271,MATCH(totalExpenditure!$A165,gDP!$B$6:$B$271)))</f>
        <v>1227910182.3969536</v>
      </c>
      <c r="CS165" s="77">
        <f>IF(INDEX([2]pivotTable!AT$310:AT$615,MATCH(totalExpenditure!$A165,[2]pivotTable!$A$310:$A$615,0))/100*INDEX(gDP!BI$6:BI$271,MATCH(totalExpenditure!$A165,gDP!$B$6:$B$271))=0,"",INDEX([2]pivotTable!AT$310:AT$615,MATCH(totalExpenditure!$A165,[2]pivotTable!$A$310:$A$615,0))/100*INDEX(gDP!BI$6:BI$271,MATCH(totalExpenditure!$A165,gDP!$B$6:$B$271)))</f>
        <v>1481181670.7114379</v>
      </c>
      <c r="CT165" s="77">
        <f>IF(INDEX([2]pivotTable!AU$310:AU$615,MATCH(totalExpenditure!$A165,[2]pivotTable!$A$310:$A$615,0))/100*INDEX(gDP!BJ$6:BJ$271,MATCH(totalExpenditure!$A165,gDP!$B$6:$B$271))=0,"",INDEX([2]pivotTable!AU$310:AU$615,MATCH(totalExpenditure!$A165,[2]pivotTable!$A$310:$A$615,0))/100*INDEX(gDP!BJ$6:BJ$271,MATCH(totalExpenditure!$A165,gDP!$B$6:$B$271)))</f>
        <v>1499404018.9641364</v>
      </c>
      <c r="CU165" s="77">
        <f>IF(INDEX([2]pivotTable!AV$310:AV$615,MATCH(totalExpenditure!$A165,[2]pivotTable!$A$310:$A$615,0))/100*INDEX(gDP!BK$6:BK$271,MATCH(totalExpenditure!$A165,gDP!$B$6:$B$271))=0,"",INDEX([2]pivotTable!AV$310:AV$615,MATCH(totalExpenditure!$A165,[2]pivotTable!$A$310:$A$615,0))/100*INDEX(gDP!BK$6:BK$271,MATCH(totalExpenditure!$A165,gDP!$B$6:$B$271)))</f>
        <v>1004335636.6448516</v>
      </c>
      <c r="CV165" s="77">
        <f>IF(INDEX([2]pivotTable!AW$310:AW$615,MATCH(totalExpenditure!$A165,[2]pivotTable!$A$310:$A$615,0))/100*INDEX(gDP!BL$6:BL$271,MATCH(totalExpenditure!$A165,gDP!$B$6:$B$271))=0,"",INDEX([2]pivotTable!AW$310:AW$615,MATCH(totalExpenditure!$A165,[2]pivotTable!$A$310:$A$615,0))/100*INDEX(gDP!BL$6:BL$271,MATCH(totalExpenditure!$A165,gDP!$B$6:$B$271)))</f>
        <v>1553847698.9131663</v>
      </c>
      <c r="CW165" s="77" t="str">
        <f>IF(INDEX([2]pivotTable!AX$310:AX$615,MATCH(totalExpenditure!$A165,[2]pivotTable!$A$310:$A$615,0))/100*INDEX(gDP!BM$6:BM$271,MATCH(totalExpenditure!$A165,gDP!$B$6:$B$271))=0,"",INDEX([2]pivotTable!AX$310:AX$615,MATCH(totalExpenditure!$A165,[2]pivotTable!$A$310:$A$615,0))/100*INDEX(gDP!BM$6:BM$271,MATCH(totalExpenditure!$A165,gDP!$B$6:$B$271)))</f>
        <v/>
      </c>
      <c r="CX165" s="77" t="str">
        <f>IF(INDEX([2]pivotTable!AY$310:AY$615,MATCH(totalExpenditure!$A165,[2]pivotTable!$A$310:$A$615,0))/100*INDEX(gDP!BN$6:BN$271,MATCH(totalExpenditure!$A165,gDP!$B$6:$B$271))=0,"",INDEX([2]pivotTable!AY$310:AY$615,MATCH(totalExpenditure!$A165,[2]pivotTable!$A$310:$A$615,0))/100*INDEX(gDP!BN$6:BN$271,MATCH(totalExpenditure!$A165,gDP!$B$6:$B$271)))</f>
        <v/>
      </c>
      <c r="CY165" s="77" t="str">
        <f>IF(INDEX([2]pivotTable!AZ$310:AZ$615,MATCH(totalExpenditure!$A165,[2]pivotTable!$A$310:$A$615,0))/100*INDEX(gDP!BO$6:BO$271,MATCH(totalExpenditure!$A165,gDP!$B$6:$B$271))=0,"",INDEX([2]pivotTable!AZ$310:AZ$615,MATCH(totalExpenditure!$A165,[2]pivotTable!$A$310:$A$615,0))/100*INDEX(gDP!BO$6:BO$271,MATCH(totalExpenditure!$A165,gDP!$B$6:$B$271)))</f>
        <v/>
      </c>
      <c r="CZ165" s="77" t="str">
        <f>IF(B165="","",IF(BA165="","",B165-B165+INDEX(gDP!Q$6:Q$271,MATCH(totalExpenditure!$A165,gDP!$B$6:$B$271))))</f>
        <v/>
      </c>
      <c r="DA165" s="77" t="str">
        <f>IF(C165="","",IF(BB165="","",C165-C165+INDEX(gDP!R$6:R$271,MATCH(totalExpenditure!$A165,gDP!$B$6:$B$271))))</f>
        <v/>
      </c>
      <c r="DB165" s="77" t="str">
        <f>IF(D165="","",IF(BC165="","",D165-D165+INDEX(gDP!S$6:S$271,MATCH(totalExpenditure!$A165,gDP!$B$6:$B$271))))</f>
        <v/>
      </c>
      <c r="DC165" s="77" t="str">
        <f>IF(E165="","",IF(BD165="","",E165-E165+INDEX(gDP!T$6:T$271,MATCH(totalExpenditure!$A165,gDP!$B$6:$B$271))))</f>
        <v/>
      </c>
      <c r="DD165" s="77" t="str">
        <f>IF(F165="","",IF(BE165="","",F165-F165+INDEX(gDP!U$6:U$271,MATCH(totalExpenditure!$A165,gDP!$B$6:$B$271))))</f>
        <v/>
      </c>
      <c r="DE165" s="77" t="str">
        <f>IF(G165="","",IF(BF165="","",G165-G165+INDEX(gDP!V$6:V$271,MATCH(totalExpenditure!$A165,gDP!$B$6:$B$271))))</f>
        <v/>
      </c>
      <c r="DF165" s="77" t="str">
        <f>IF(H165="","",IF(BG165="","",H165-H165+INDEX(gDP!W$6:W$271,MATCH(totalExpenditure!$A165,gDP!$B$6:$B$271))))</f>
        <v/>
      </c>
      <c r="DG165" s="77" t="str">
        <f>IF(I165="","",IF(BH165="","",I165-I165+INDEX(gDP!X$6:X$271,MATCH(totalExpenditure!$A165,gDP!$B$6:$B$271))))</f>
        <v/>
      </c>
      <c r="DH165" s="77" t="str">
        <f>IF(J165="","",IF(BI165="","",J165-J165+INDEX(gDP!Y$6:Y$271,MATCH(totalExpenditure!$A165,gDP!$B$6:$B$271))))</f>
        <v/>
      </c>
      <c r="DI165" s="77" t="str">
        <f>IF(K165="","",IF(BJ165="","",K165-K165+INDEX(gDP!Z$6:Z$271,MATCH(totalExpenditure!$A165,gDP!$B$6:$B$271))))</f>
        <v/>
      </c>
      <c r="DJ165" s="77" t="str">
        <f>IF(L165="","",IF(BK165="","",L165-L165+INDEX(gDP!AA$6:AA$271,MATCH(totalExpenditure!$A165,gDP!$B$6:$B$271))))</f>
        <v/>
      </c>
      <c r="DK165" s="77" t="str">
        <f>IF(M165="","",IF(BL165="","",M165-M165+INDEX(gDP!AB$6:AB$271,MATCH(totalExpenditure!$A165,gDP!$B$6:$B$271))))</f>
        <v/>
      </c>
      <c r="DL165" s="77" t="str">
        <f>IF(N165="","",IF(BM165="","",N165-N165+INDEX(gDP!AC$6:AC$271,MATCH(totalExpenditure!$A165,gDP!$B$6:$B$271))))</f>
        <v/>
      </c>
      <c r="DM165" s="77" t="str">
        <f>IF(O165="","",IF(BN165="","",O165-O165+INDEX(gDP!AD$6:AD$271,MATCH(totalExpenditure!$A165,gDP!$B$6:$B$271))))</f>
        <v/>
      </c>
      <c r="DN165" s="77" t="str">
        <f>IF(P165="","",IF(BO165="","",P165-P165+INDEX(gDP!AE$6:AE$271,MATCH(totalExpenditure!$A165,gDP!$B$6:$B$271))))</f>
        <v/>
      </c>
      <c r="DO165" s="77" t="str">
        <f>IF(Q165="","",IF(BP165="","",Q165-Q165+INDEX(gDP!AF$6:AF$271,MATCH(totalExpenditure!$A165,gDP!$B$6:$B$271))))</f>
        <v/>
      </c>
      <c r="DP165" s="77" t="str">
        <f>IF(R165="","",IF(BQ165="","",R165-R165+INDEX(gDP!AG$6:AG$271,MATCH(totalExpenditure!$A165,gDP!$B$6:$B$271))))</f>
        <v/>
      </c>
      <c r="DQ165" s="77" t="str">
        <f>IF(S165="","",IF(BR165="","",S165-S165+INDEX(gDP!AH$6:AH$271,MATCH(totalExpenditure!$A165,gDP!$B$6:$B$271))))</f>
        <v/>
      </c>
      <c r="DR165" s="77" t="str">
        <f>IF(T165="","",IF(BS165="","",T165-T165+INDEX(gDP!AI$6:AI$271,MATCH(totalExpenditure!$A165,gDP!$B$6:$B$271))))</f>
        <v/>
      </c>
      <c r="DS165" s="77" t="str">
        <f>IF(U165="","",IF(BT165="","",U165-U165+INDEX(gDP!AJ$6:AJ$271,MATCH(totalExpenditure!$A165,gDP!$B$6:$B$271))))</f>
        <v/>
      </c>
      <c r="DT165" s="77" t="str">
        <f>IF(V165="","",IF(BU165="","",V165-V165+INDEX(gDP!AK$6:AK$271,MATCH(totalExpenditure!$A165,gDP!$B$6:$B$271))))</f>
        <v/>
      </c>
      <c r="DU165" s="77" t="str">
        <f>IF(W165="","",IF(BV165="","",W165-W165+INDEX(gDP!AL$6:AL$271,MATCH(totalExpenditure!$A165,gDP!$B$6:$B$271))))</f>
        <v/>
      </c>
      <c r="DV165" s="77" t="str">
        <f>IF(X165="","",IF(BW165="","",X165-X165+INDEX(gDP!AM$6:AM$271,MATCH(totalExpenditure!$A165,gDP!$B$6:$B$271))))</f>
        <v/>
      </c>
      <c r="DW165" s="77" t="str">
        <f>IF(Y165="","",IF(BX165="","",Y165-Y165+INDEX(gDP!AN$6:AN$271,MATCH(totalExpenditure!$A165,gDP!$B$6:$B$271))))</f>
        <v/>
      </c>
      <c r="DX165" s="77" t="str">
        <f>IF(Z165="","",IF(BY165="","",Z165-Z165+INDEX(gDP!AO$6:AO$271,MATCH(totalExpenditure!$A165,gDP!$B$6:$B$271))))</f>
        <v/>
      </c>
      <c r="DY165" s="77" t="str">
        <f>IF(AA165="","",IF(BZ165="","",AA165-AA165+INDEX(gDP!AP$6:AP$271,MATCH(totalExpenditure!$A165,gDP!$B$6:$B$271))))</f>
        <v/>
      </c>
      <c r="DZ165" s="77" t="str">
        <f>IF(AB165="","",IF(CA165="","",AB165-AB165+INDEX(gDP!AQ$6:AQ$271,MATCH(totalExpenditure!$A165,gDP!$B$6:$B$271))))</f>
        <v/>
      </c>
      <c r="EA165" s="77" t="str">
        <f>IF(AC165="","",IF(CB165="","",AC165-AC165+INDEX(gDP!AR$6:AR$271,MATCH(totalExpenditure!$A165,gDP!$B$6:$B$271))))</f>
        <v/>
      </c>
      <c r="EB165" s="77" t="str">
        <f>IF(AD165="","",IF(CC165="","",AD165-AD165+INDEX(gDP!AS$6:AS$271,MATCH(totalExpenditure!$A165,gDP!$B$6:$B$271))))</f>
        <v/>
      </c>
      <c r="EC165" s="77" t="str">
        <f>IF(AE165="","",IF(CD165="","",AE165-AE165+INDEX(gDP!AT$6:AT$271,MATCH(totalExpenditure!$A165,gDP!$B$6:$B$271))))</f>
        <v/>
      </c>
      <c r="ED165" s="77" t="str">
        <f>IF(AF165="","",IF(CE165="","",AF165-AF165+INDEX(gDP!AU$6:AU$271,MATCH(totalExpenditure!$A165,gDP!$B$6:$B$271))))</f>
        <v/>
      </c>
      <c r="EE165" s="77" t="str">
        <f>IF(AG165="","",IF(CF165="","",AG165-AG165+INDEX(gDP!AV$6:AV$271,MATCH(totalExpenditure!$A165,gDP!$B$6:$B$271))))</f>
        <v/>
      </c>
      <c r="EF165" s="77" t="str">
        <f>IF(AH165="","",IF(CG165="","",AH165-AH165+INDEX(gDP!AW$6:AW$271,MATCH(totalExpenditure!$A165,gDP!$B$6:$B$271))))</f>
        <v/>
      </c>
      <c r="EG165" s="77" t="str">
        <f>IF(AI165="","",IF(CH165="","",AI165-AI165+INDEX(gDP!AX$6:AX$271,MATCH(totalExpenditure!$A165,gDP!$B$6:$B$271))))</f>
        <v/>
      </c>
      <c r="EH165" s="77" t="str">
        <f>IF(AJ165="","",IF(CI165="","",AJ165-AJ165+INDEX(gDP!AY$6:AY$271,MATCH(totalExpenditure!$A165,gDP!$B$6:$B$271))))</f>
        <v/>
      </c>
      <c r="EI165" s="77" t="str">
        <f>IF(AK165="","",IF(CJ165="","",AK165-AK165+INDEX(gDP!AZ$6:AZ$271,MATCH(totalExpenditure!$A165,gDP!$B$6:$B$271))))</f>
        <v/>
      </c>
      <c r="EJ165" s="77" t="str">
        <f>IF(AL165="","",IF(CK165="","",AL165-AL165+INDEX(gDP!BA$6:BA$271,MATCH(totalExpenditure!$A165,gDP!$B$6:$B$271))))</f>
        <v/>
      </c>
      <c r="EK165" s="77" t="str">
        <f>IF(AM165="","",IF(CL165="","",AM165-AM165+INDEX(gDP!BB$6:BB$271,MATCH(totalExpenditure!$A165,gDP!$B$6:$B$271))))</f>
        <v/>
      </c>
      <c r="EL165" s="77" t="str">
        <f>IF(AN165="","",IF(CM165="","",AN165-AN165+INDEX(gDP!BC$6:BC$271,MATCH(totalExpenditure!$A165,gDP!$B$6:$B$271))))</f>
        <v/>
      </c>
      <c r="EM165" s="77" t="str">
        <f>IF(AO165="","",IF(CN165="","",AO165-AO165+INDEX(gDP!BD$6:BD$271,MATCH(totalExpenditure!$A165,gDP!$B$6:$B$271))))</f>
        <v/>
      </c>
      <c r="EN165" s="77">
        <f>IF(AP165="","",IF(CO165="","",AP165-AP165+INDEX(gDP!BE$6:BE$271,MATCH(totalExpenditure!$A165,gDP!$B$6:$B$271))))</f>
        <v>59937796648.215797</v>
      </c>
      <c r="EO165" s="77">
        <f>IF(AQ165="","",IF(CP165="","",AQ165-AQ165+INDEX(gDP!BF$6:BF$271,MATCH(totalExpenditure!$A165,gDP!$B$6:$B$271))))</f>
        <v>60269732854.827003</v>
      </c>
      <c r="EP165" s="77">
        <f>IF(AR165="","",IF(CQ165="","",AR165-AR165+INDEX(gDP!BG$6:BG$271,MATCH(totalExpenditure!$A165,gDP!$B$6:$B$271))))</f>
        <v>65531374199.666298</v>
      </c>
      <c r="EQ165" s="77">
        <f>IF(AS165="","",IF(CR165="","",AS165-AS165+INDEX(gDP!BH$6:BH$271,MATCH(totalExpenditure!$A165,gDP!$B$6:$B$271))))</f>
        <v>59607290407.619102</v>
      </c>
      <c r="ER165" s="77">
        <f>IF(AT165="","",IF(CS165="","",AT165-AT165+INDEX(gDP!BI$6:BI$271,MATCH(totalExpenditure!$A165,gDP!$B$6:$B$271))))</f>
        <v>63298361996.215302</v>
      </c>
      <c r="ES165" s="77">
        <f>IF(AU165="","",IF(CT165="","",AU165-AU165+INDEX(gDP!BJ$6:BJ$271,MATCH(totalExpenditure!$A165,gDP!$B$6:$B$271))))</f>
        <v>66053040483.001602</v>
      </c>
      <c r="ET165" s="77">
        <f>IF(AV165="","",IF(CU165="","",AV165-AV165+INDEX(gDP!BK$6:BK$271,MATCH(totalExpenditure!$A165,gDP!$B$6:$B$271))))</f>
        <v>67860515989.516998</v>
      </c>
      <c r="EU165" s="77">
        <f>IF(AW165="","",IF(CV165="","",AW165-AW165+INDEX(gDP!BL$6:BL$271,MATCH(totalExpenditure!$A165,gDP!$B$6:$B$271))))</f>
        <v>75065106227.689194</v>
      </c>
      <c r="EV165" s="77" t="str">
        <f>IF(AX165="","",IF(CW165="","",AX165-AX165+INDEX(gDP!BM$6:BM$271,MATCH(totalExpenditure!$A165,gDP!$B$6:$B$271))))</f>
        <v/>
      </c>
      <c r="EW165" s="77" t="str">
        <f>IF(AY165="","",IF(CX165="","",AY165-AY165+INDEX(gDP!BN$6:BN$271,MATCH(totalExpenditure!$A165,gDP!$B$6:$B$271))))</f>
        <v/>
      </c>
      <c r="EX165" s="77" t="str">
        <f>IF(AZ165="","",IF(CY165="","",AZ165-AZ165+INDEX(gDP!BO$6:BO$271,MATCH(totalExpenditure!$A165,gDP!$B$6:$B$271))))</f>
        <v/>
      </c>
    </row>
    <row r="166" spans="1:154" x14ac:dyDescent="0.35">
      <c r="A166" t="s">
        <v>541</v>
      </c>
      <c r="B166" s="77" t="e">
        <f>IF(INDEX([2]pivotTable!B$3:B$308,MATCH(totalExpenditure!$A166,[2]pivotTable!$A$3:$A$308,0))/100*INDEX(gDP!Q$6:Q$271,MATCH(totalExpenditure!$A166,gDP!$B$6:$B$271))=0,"",INDEX([2]pivotTable!B$3:B$308,MATCH(totalExpenditure!$A166,[2]pivotTable!$A$3:$A$308,0))/100*INDEX(gDP!Q$6:Q$271,MATCH(totalExpenditure!$A166,gDP!$B$6:$B$271)))</f>
        <v>#N/A</v>
      </c>
      <c r="C166" s="77" t="e">
        <f>IF(INDEX([2]pivotTable!C$3:C$308,MATCH(totalExpenditure!$A166,[2]pivotTable!$A$3:$A$308,0))/100*INDEX(gDP!R$6:R$271,MATCH(totalExpenditure!$A166,gDP!$B$6:$B$271))=0,"",INDEX([2]pivotTable!C$3:C$308,MATCH(totalExpenditure!$A166,[2]pivotTable!$A$3:$A$308,0))/100*INDEX(gDP!R$6:R$271,MATCH(totalExpenditure!$A166,gDP!$B$6:$B$271)))</f>
        <v>#N/A</v>
      </c>
      <c r="D166" s="77" t="e">
        <f>IF(INDEX([2]pivotTable!D$3:D$308,MATCH(totalExpenditure!$A166,[2]pivotTable!$A$3:$A$308,0))/100*INDEX(gDP!S$6:S$271,MATCH(totalExpenditure!$A166,gDP!$B$6:$B$271))=0,"",INDEX([2]pivotTable!D$3:D$308,MATCH(totalExpenditure!$A166,[2]pivotTable!$A$3:$A$308,0))/100*INDEX(gDP!S$6:S$271,MATCH(totalExpenditure!$A166,gDP!$B$6:$B$271)))</f>
        <v>#N/A</v>
      </c>
      <c r="E166" s="77" t="e">
        <f>IF(INDEX([2]pivotTable!E$3:E$308,MATCH(totalExpenditure!$A166,[2]pivotTable!$A$3:$A$308,0))/100*INDEX(gDP!T$6:T$271,MATCH(totalExpenditure!$A166,gDP!$B$6:$B$271))=0,"",INDEX([2]pivotTable!E$3:E$308,MATCH(totalExpenditure!$A166,[2]pivotTable!$A$3:$A$308,0))/100*INDEX(gDP!T$6:T$271,MATCH(totalExpenditure!$A166,gDP!$B$6:$B$271)))</f>
        <v>#N/A</v>
      </c>
      <c r="F166" s="77" t="e">
        <f>IF(INDEX([2]pivotTable!F$3:F$308,MATCH(totalExpenditure!$A166,[2]pivotTable!$A$3:$A$308,0))/100*INDEX(gDP!U$6:U$271,MATCH(totalExpenditure!$A166,gDP!$B$6:$B$271))=0,"",INDEX([2]pivotTable!F$3:F$308,MATCH(totalExpenditure!$A166,[2]pivotTable!$A$3:$A$308,0))/100*INDEX(gDP!U$6:U$271,MATCH(totalExpenditure!$A166,gDP!$B$6:$B$271)))</f>
        <v>#N/A</v>
      </c>
      <c r="G166" s="77" t="e">
        <f>IF(INDEX([2]pivotTable!G$3:G$308,MATCH(totalExpenditure!$A166,[2]pivotTable!$A$3:$A$308,0))/100*INDEX(gDP!V$6:V$271,MATCH(totalExpenditure!$A166,gDP!$B$6:$B$271))=0,"",INDEX([2]pivotTable!G$3:G$308,MATCH(totalExpenditure!$A166,[2]pivotTable!$A$3:$A$308,0))/100*INDEX(gDP!V$6:V$271,MATCH(totalExpenditure!$A166,gDP!$B$6:$B$271)))</f>
        <v>#N/A</v>
      </c>
      <c r="H166" s="77" t="e">
        <f>IF(INDEX([2]pivotTable!H$3:H$308,MATCH(totalExpenditure!$A166,[2]pivotTable!$A$3:$A$308,0))/100*INDEX(gDP!W$6:W$271,MATCH(totalExpenditure!$A166,gDP!$B$6:$B$271))=0,"",INDEX([2]pivotTable!H$3:H$308,MATCH(totalExpenditure!$A166,[2]pivotTable!$A$3:$A$308,0))/100*INDEX(gDP!W$6:W$271,MATCH(totalExpenditure!$A166,gDP!$B$6:$B$271)))</f>
        <v>#N/A</v>
      </c>
      <c r="I166" s="77" t="e">
        <f>IF(INDEX([2]pivotTable!I$3:I$308,MATCH(totalExpenditure!$A166,[2]pivotTable!$A$3:$A$308,0))/100*INDEX(gDP!X$6:X$271,MATCH(totalExpenditure!$A166,gDP!$B$6:$B$271))=0,"",INDEX([2]pivotTable!I$3:I$308,MATCH(totalExpenditure!$A166,[2]pivotTable!$A$3:$A$308,0))/100*INDEX(gDP!X$6:X$271,MATCH(totalExpenditure!$A166,gDP!$B$6:$B$271)))</f>
        <v>#N/A</v>
      </c>
      <c r="J166" s="77" t="e">
        <f>IF(INDEX([2]pivotTable!J$3:J$308,MATCH(totalExpenditure!$A166,[2]pivotTable!$A$3:$A$308,0))/100*INDEX(gDP!Y$6:Y$271,MATCH(totalExpenditure!$A166,gDP!$B$6:$B$271))=0,"",INDEX([2]pivotTable!J$3:J$308,MATCH(totalExpenditure!$A166,[2]pivotTable!$A$3:$A$308,0))/100*INDEX(gDP!Y$6:Y$271,MATCH(totalExpenditure!$A166,gDP!$B$6:$B$271)))</f>
        <v>#N/A</v>
      </c>
      <c r="K166" s="77" t="e">
        <f>IF(INDEX([2]pivotTable!K$3:K$308,MATCH(totalExpenditure!$A166,[2]pivotTable!$A$3:$A$308,0))/100*INDEX(gDP!Z$6:Z$271,MATCH(totalExpenditure!$A166,gDP!$B$6:$B$271))=0,"",INDEX([2]pivotTable!K$3:K$308,MATCH(totalExpenditure!$A166,[2]pivotTable!$A$3:$A$308,0))/100*INDEX(gDP!Z$6:Z$271,MATCH(totalExpenditure!$A166,gDP!$B$6:$B$271)))</f>
        <v>#N/A</v>
      </c>
      <c r="L166" s="77" t="e">
        <f>IF(INDEX([2]pivotTable!L$3:L$308,MATCH(totalExpenditure!$A166,[2]pivotTable!$A$3:$A$308,0))/100*INDEX(gDP!AA$6:AA$271,MATCH(totalExpenditure!$A166,gDP!$B$6:$B$271))=0,"",INDEX([2]pivotTable!L$3:L$308,MATCH(totalExpenditure!$A166,[2]pivotTable!$A$3:$A$308,0))/100*INDEX(gDP!AA$6:AA$271,MATCH(totalExpenditure!$A166,gDP!$B$6:$B$271)))</f>
        <v>#N/A</v>
      </c>
      <c r="M166" s="77" t="e">
        <f>IF(INDEX([2]pivotTable!M$3:M$308,MATCH(totalExpenditure!$A166,[2]pivotTable!$A$3:$A$308,0))/100*INDEX(gDP!AB$6:AB$271,MATCH(totalExpenditure!$A166,gDP!$B$6:$B$271))=0,"",INDEX([2]pivotTable!M$3:M$308,MATCH(totalExpenditure!$A166,[2]pivotTable!$A$3:$A$308,0))/100*INDEX(gDP!AB$6:AB$271,MATCH(totalExpenditure!$A166,gDP!$B$6:$B$271)))</f>
        <v>#N/A</v>
      </c>
      <c r="N166" s="77" t="e">
        <f>IF(INDEX([2]pivotTable!N$3:N$308,MATCH(totalExpenditure!$A166,[2]pivotTable!$A$3:$A$308,0))/100*INDEX(gDP!AC$6:AC$271,MATCH(totalExpenditure!$A166,gDP!$B$6:$B$271))=0,"",INDEX([2]pivotTable!N$3:N$308,MATCH(totalExpenditure!$A166,[2]pivotTable!$A$3:$A$308,0))/100*INDEX(gDP!AC$6:AC$271,MATCH(totalExpenditure!$A166,gDP!$B$6:$B$271)))</f>
        <v>#N/A</v>
      </c>
      <c r="O166" s="77" t="e">
        <f>IF(INDEX([2]pivotTable!O$3:O$308,MATCH(totalExpenditure!$A166,[2]pivotTable!$A$3:$A$308,0))/100*INDEX(gDP!AD$6:AD$271,MATCH(totalExpenditure!$A166,gDP!$B$6:$B$271))=0,"",INDEX([2]pivotTable!O$3:O$308,MATCH(totalExpenditure!$A166,[2]pivotTable!$A$3:$A$308,0))/100*INDEX(gDP!AD$6:AD$271,MATCH(totalExpenditure!$A166,gDP!$B$6:$B$271)))</f>
        <v>#N/A</v>
      </c>
      <c r="P166" s="77" t="e">
        <f>IF(INDEX([2]pivotTable!P$3:P$308,MATCH(totalExpenditure!$A166,[2]pivotTable!$A$3:$A$308,0))/100*INDEX(gDP!AE$6:AE$271,MATCH(totalExpenditure!$A166,gDP!$B$6:$B$271))=0,"",INDEX([2]pivotTable!P$3:P$308,MATCH(totalExpenditure!$A166,[2]pivotTable!$A$3:$A$308,0))/100*INDEX(gDP!AE$6:AE$271,MATCH(totalExpenditure!$A166,gDP!$B$6:$B$271)))</f>
        <v>#N/A</v>
      </c>
      <c r="Q166" s="77" t="e">
        <f>IF(INDEX([2]pivotTable!Q$3:Q$308,MATCH(totalExpenditure!$A166,[2]pivotTable!$A$3:$A$308,0))/100*INDEX(gDP!AF$6:AF$271,MATCH(totalExpenditure!$A166,gDP!$B$6:$B$271))=0,"",INDEX([2]pivotTable!Q$3:Q$308,MATCH(totalExpenditure!$A166,[2]pivotTable!$A$3:$A$308,0))/100*INDEX(gDP!AF$6:AF$271,MATCH(totalExpenditure!$A166,gDP!$B$6:$B$271)))</f>
        <v>#N/A</v>
      </c>
      <c r="R166" s="77" t="e">
        <f>IF(INDEX([2]pivotTable!R$3:R$308,MATCH(totalExpenditure!$A166,[2]pivotTable!$A$3:$A$308,0))/100*INDEX(gDP!AG$6:AG$271,MATCH(totalExpenditure!$A166,gDP!$B$6:$B$271))=0,"",INDEX([2]pivotTable!R$3:R$308,MATCH(totalExpenditure!$A166,[2]pivotTable!$A$3:$A$308,0))/100*INDEX(gDP!AG$6:AG$271,MATCH(totalExpenditure!$A166,gDP!$B$6:$B$271)))</f>
        <v>#N/A</v>
      </c>
      <c r="S166" s="77" t="e">
        <f>IF(INDEX([2]pivotTable!S$3:S$308,MATCH(totalExpenditure!$A166,[2]pivotTable!$A$3:$A$308,0))/100*INDEX(gDP!AH$6:AH$271,MATCH(totalExpenditure!$A166,gDP!$B$6:$B$271))=0,"",INDEX([2]pivotTable!S$3:S$308,MATCH(totalExpenditure!$A166,[2]pivotTable!$A$3:$A$308,0))/100*INDEX(gDP!AH$6:AH$271,MATCH(totalExpenditure!$A166,gDP!$B$6:$B$271)))</f>
        <v>#N/A</v>
      </c>
      <c r="T166" s="77" t="e">
        <f>IF(INDEX([2]pivotTable!T$3:T$308,MATCH(totalExpenditure!$A166,[2]pivotTable!$A$3:$A$308,0))/100*INDEX(gDP!AI$6:AI$271,MATCH(totalExpenditure!$A166,gDP!$B$6:$B$271))=0,"",INDEX([2]pivotTable!T$3:T$308,MATCH(totalExpenditure!$A166,[2]pivotTable!$A$3:$A$308,0))/100*INDEX(gDP!AI$6:AI$271,MATCH(totalExpenditure!$A166,gDP!$B$6:$B$271)))</f>
        <v>#N/A</v>
      </c>
      <c r="U166" s="77" t="e">
        <f>IF(INDEX([2]pivotTable!U$3:U$308,MATCH(totalExpenditure!$A166,[2]pivotTable!$A$3:$A$308,0))/100*INDEX(gDP!AJ$6:AJ$271,MATCH(totalExpenditure!$A166,gDP!$B$6:$B$271))=0,"",INDEX([2]pivotTable!U$3:U$308,MATCH(totalExpenditure!$A166,[2]pivotTable!$A$3:$A$308,0))/100*INDEX(gDP!AJ$6:AJ$271,MATCH(totalExpenditure!$A166,gDP!$B$6:$B$271)))</f>
        <v>#N/A</v>
      </c>
      <c r="V166" s="77" t="e">
        <f>IF(INDEX([2]pivotTable!V$3:V$308,MATCH(totalExpenditure!$A166,[2]pivotTable!$A$3:$A$308,0))/100*INDEX(gDP!AK$6:AK$271,MATCH(totalExpenditure!$A166,gDP!$B$6:$B$271))=0,"",INDEX([2]pivotTable!V$3:V$308,MATCH(totalExpenditure!$A166,[2]pivotTable!$A$3:$A$308,0))/100*INDEX(gDP!AK$6:AK$271,MATCH(totalExpenditure!$A166,gDP!$B$6:$B$271)))</f>
        <v>#N/A</v>
      </c>
      <c r="W166" s="77" t="e">
        <f>IF(INDEX([2]pivotTable!W$3:W$308,MATCH(totalExpenditure!$A166,[2]pivotTable!$A$3:$A$308,0))/100*INDEX(gDP!AL$6:AL$271,MATCH(totalExpenditure!$A166,gDP!$B$6:$B$271))=0,"",INDEX([2]pivotTable!W$3:W$308,MATCH(totalExpenditure!$A166,[2]pivotTable!$A$3:$A$308,0))/100*INDEX(gDP!AL$6:AL$271,MATCH(totalExpenditure!$A166,gDP!$B$6:$B$271)))</f>
        <v>#N/A</v>
      </c>
      <c r="X166" s="77" t="e">
        <f>IF(INDEX([2]pivotTable!X$3:X$308,MATCH(totalExpenditure!$A166,[2]pivotTable!$A$3:$A$308,0))/100*INDEX(gDP!AM$6:AM$271,MATCH(totalExpenditure!$A166,gDP!$B$6:$B$271))=0,"",INDEX([2]pivotTable!X$3:X$308,MATCH(totalExpenditure!$A166,[2]pivotTable!$A$3:$A$308,0))/100*INDEX(gDP!AM$6:AM$271,MATCH(totalExpenditure!$A166,gDP!$B$6:$B$271)))</f>
        <v>#N/A</v>
      </c>
      <c r="Y166" s="77" t="e">
        <f>IF(INDEX([2]pivotTable!Y$3:Y$308,MATCH(totalExpenditure!$A166,[2]pivotTable!$A$3:$A$308,0))/100*INDEX(gDP!AN$6:AN$271,MATCH(totalExpenditure!$A166,gDP!$B$6:$B$271))=0,"",INDEX([2]pivotTable!Y$3:Y$308,MATCH(totalExpenditure!$A166,[2]pivotTable!$A$3:$A$308,0))/100*INDEX(gDP!AN$6:AN$271,MATCH(totalExpenditure!$A166,gDP!$B$6:$B$271)))</f>
        <v>#N/A</v>
      </c>
      <c r="Z166" s="77" t="e">
        <f>IF(INDEX([2]pivotTable!Z$3:Z$308,MATCH(totalExpenditure!$A166,[2]pivotTable!$A$3:$A$308,0))/100*INDEX(gDP!AO$6:AO$271,MATCH(totalExpenditure!$A166,gDP!$B$6:$B$271))=0,"",INDEX([2]pivotTable!Z$3:Z$308,MATCH(totalExpenditure!$A166,[2]pivotTable!$A$3:$A$308,0))/100*INDEX(gDP!AO$6:AO$271,MATCH(totalExpenditure!$A166,gDP!$B$6:$B$271)))</f>
        <v>#N/A</v>
      </c>
      <c r="AA166" s="77" t="e">
        <f>IF(INDEX([2]pivotTable!AA$3:AA$308,MATCH(totalExpenditure!$A166,[2]pivotTable!$A$3:$A$308,0))/100*INDEX(gDP!AP$6:AP$271,MATCH(totalExpenditure!$A166,gDP!$B$6:$B$271))=0,"",INDEX([2]pivotTable!AA$3:AA$308,MATCH(totalExpenditure!$A166,[2]pivotTable!$A$3:$A$308,0))/100*INDEX(gDP!AP$6:AP$271,MATCH(totalExpenditure!$A166,gDP!$B$6:$B$271)))</f>
        <v>#N/A</v>
      </c>
      <c r="AB166" s="77" t="e">
        <f>IF(INDEX([2]pivotTable!AB$3:AB$308,MATCH(totalExpenditure!$A166,[2]pivotTable!$A$3:$A$308,0))/100*INDEX(gDP!AQ$6:AQ$271,MATCH(totalExpenditure!$A166,gDP!$B$6:$B$271))=0,"",INDEX([2]pivotTable!AB$3:AB$308,MATCH(totalExpenditure!$A166,[2]pivotTable!$A$3:$A$308,0))/100*INDEX(gDP!AQ$6:AQ$271,MATCH(totalExpenditure!$A166,gDP!$B$6:$B$271)))</f>
        <v>#N/A</v>
      </c>
      <c r="AC166" s="77" t="e">
        <f>IF(INDEX([2]pivotTable!AC$3:AC$308,MATCH(totalExpenditure!$A166,[2]pivotTable!$A$3:$A$308,0))/100*INDEX(gDP!AR$6:AR$271,MATCH(totalExpenditure!$A166,gDP!$B$6:$B$271))=0,"",INDEX([2]pivotTable!AC$3:AC$308,MATCH(totalExpenditure!$A166,[2]pivotTable!$A$3:$A$308,0))/100*INDEX(gDP!AR$6:AR$271,MATCH(totalExpenditure!$A166,gDP!$B$6:$B$271)))</f>
        <v>#N/A</v>
      </c>
      <c r="AD166" s="77" t="e">
        <f>IF(INDEX([2]pivotTable!AD$3:AD$308,MATCH(totalExpenditure!$A166,[2]pivotTable!$A$3:$A$308,0))/100*INDEX(gDP!AS$6:AS$271,MATCH(totalExpenditure!$A166,gDP!$B$6:$B$271))=0,"",INDEX([2]pivotTable!AD$3:AD$308,MATCH(totalExpenditure!$A166,[2]pivotTable!$A$3:$A$308,0))/100*INDEX(gDP!AS$6:AS$271,MATCH(totalExpenditure!$A166,gDP!$B$6:$B$271)))</f>
        <v>#N/A</v>
      </c>
      <c r="AE166" s="77" t="e">
        <f>IF(INDEX([2]pivotTable!AE$3:AE$308,MATCH(totalExpenditure!$A166,[2]pivotTable!$A$3:$A$308,0))/100*INDEX(gDP!AT$6:AT$271,MATCH(totalExpenditure!$A166,gDP!$B$6:$B$271))=0,"",INDEX([2]pivotTable!AE$3:AE$308,MATCH(totalExpenditure!$A166,[2]pivotTable!$A$3:$A$308,0))/100*INDEX(gDP!AT$6:AT$271,MATCH(totalExpenditure!$A166,gDP!$B$6:$B$271)))</f>
        <v>#N/A</v>
      </c>
      <c r="AF166" s="77" t="e">
        <f>IF(INDEX([2]pivotTable!AF$3:AF$308,MATCH(totalExpenditure!$A166,[2]pivotTable!$A$3:$A$308,0))/100*INDEX(gDP!AU$6:AU$271,MATCH(totalExpenditure!$A166,gDP!$B$6:$B$271))=0,"",INDEX([2]pivotTable!AF$3:AF$308,MATCH(totalExpenditure!$A166,[2]pivotTable!$A$3:$A$308,0))/100*INDEX(gDP!AU$6:AU$271,MATCH(totalExpenditure!$A166,gDP!$B$6:$B$271)))</f>
        <v>#N/A</v>
      </c>
      <c r="AG166" s="77" t="e">
        <f>IF(INDEX([2]pivotTable!AG$3:AG$308,MATCH(totalExpenditure!$A166,[2]pivotTable!$A$3:$A$308,0))/100*INDEX(gDP!AV$6:AV$271,MATCH(totalExpenditure!$A166,gDP!$B$6:$B$271))=0,"",INDEX([2]pivotTable!AG$3:AG$308,MATCH(totalExpenditure!$A166,[2]pivotTable!$A$3:$A$308,0))/100*INDEX(gDP!AV$6:AV$271,MATCH(totalExpenditure!$A166,gDP!$B$6:$B$271)))</f>
        <v>#N/A</v>
      </c>
      <c r="AH166" s="77" t="e">
        <f>IF(INDEX([2]pivotTable!AH$3:AH$308,MATCH(totalExpenditure!$A166,[2]pivotTable!$A$3:$A$308,0))/100*INDEX(gDP!AW$6:AW$271,MATCH(totalExpenditure!$A166,gDP!$B$6:$B$271))=0,"",INDEX([2]pivotTable!AH$3:AH$308,MATCH(totalExpenditure!$A166,[2]pivotTable!$A$3:$A$308,0))/100*INDEX(gDP!AW$6:AW$271,MATCH(totalExpenditure!$A166,gDP!$B$6:$B$271)))</f>
        <v>#N/A</v>
      </c>
      <c r="AI166" s="77" t="e">
        <f>IF(INDEX([2]pivotTable!AI$3:AI$308,MATCH(totalExpenditure!$A166,[2]pivotTable!$A$3:$A$308,0))/100*INDEX(gDP!AX$6:AX$271,MATCH(totalExpenditure!$A166,gDP!$B$6:$B$271))=0,"",INDEX([2]pivotTable!AI$3:AI$308,MATCH(totalExpenditure!$A166,[2]pivotTable!$A$3:$A$308,0))/100*INDEX(gDP!AX$6:AX$271,MATCH(totalExpenditure!$A166,gDP!$B$6:$B$271)))</f>
        <v>#N/A</v>
      </c>
      <c r="AJ166" s="77" t="e">
        <f>IF(INDEX([2]pivotTable!AJ$3:AJ$308,MATCH(totalExpenditure!$A166,[2]pivotTable!$A$3:$A$308,0))/100*INDEX(gDP!AY$6:AY$271,MATCH(totalExpenditure!$A166,gDP!$B$6:$B$271))=0,"",INDEX([2]pivotTable!AJ$3:AJ$308,MATCH(totalExpenditure!$A166,[2]pivotTable!$A$3:$A$308,0))/100*INDEX(gDP!AY$6:AY$271,MATCH(totalExpenditure!$A166,gDP!$B$6:$B$271)))</f>
        <v>#N/A</v>
      </c>
      <c r="AK166" s="77" t="e">
        <f>IF(INDEX([2]pivotTable!AK$3:AK$308,MATCH(totalExpenditure!$A166,[2]pivotTable!$A$3:$A$308,0))/100*INDEX(gDP!AZ$6:AZ$271,MATCH(totalExpenditure!$A166,gDP!$B$6:$B$271))=0,"",INDEX([2]pivotTable!AK$3:AK$308,MATCH(totalExpenditure!$A166,[2]pivotTable!$A$3:$A$308,0))/100*INDEX(gDP!AZ$6:AZ$271,MATCH(totalExpenditure!$A166,gDP!$B$6:$B$271)))</f>
        <v>#N/A</v>
      </c>
      <c r="AL166" s="77" t="e">
        <f>IF(INDEX([2]pivotTable!AL$3:AL$308,MATCH(totalExpenditure!$A166,[2]pivotTable!$A$3:$A$308,0))/100*INDEX(gDP!BA$6:BA$271,MATCH(totalExpenditure!$A166,gDP!$B$6:$B$271))=0,"",INDEX([2]pivotTable!AL$3:AL$308,MATCH(totalExpenditure!$A166,[2]pivotTable!$A$3:$A$308,0))/100*INDEX(gDP!BA$6:BA$271,MATCH(totalExpenditure!$A166,gDP!$B$6:$B$271)))</f>
        <v>#N/A</v>
      </c>
      <c r="AM166" s="77" t="e">
        <f>IF(INDEX([2]pivotTable!AM$3:AM$308,MATCH(totalExpenditure!$A166,[2]pivotTable!$A$3:$A$308,0))/100*INDEX(gDP!BB$6:BB$271,MATCH(totalExpenditure!$A166,gDP!$B$6:$B$271))=0,"",INDEX([2]pivotTable!AM$3:AM$308,MATCH(totalExpenditure!$A166,[2]pivotTable!$A$3:$A$308,0))/100*INDEX(gDP!BB$6:BB$271,MATCH(totalExpenditure!$A166,gDP!$B$6:$B$271)))</f>
        <v>#N/A</v>
      </c>
      <c r="AN166" s="77" t="e">
        <f>IF(INDEX([2]pivotTable!AN$3:AN$308,MATCH(totalExpenditure!$A166,[2]pivotTable!$A$3:$A$308,0))/100*INDEX(gDP!BC$6:BC$271,MATCH(totalExpenditure!$A166,gDP!$B$6:$B$271))=0,"",INDEX([2]pivotTable!AN$3:AN$308,MATCH(totalExpenditure!$A166,[2]pivotTable!$A$3:$A$308,0))/100*INDEX(gDP!BC$6:BC$271,MATCH(totalExpenditure!$A166,gDP!$B$6:$B$271)))</f>
        <v>#N/A</v>
      </c>
      <c r="AO166" s="77" t="e">
        <f>IF(INDEX([2]pivotTable!AO$3:AO$308,MATCH(totalExpenditure!$A166,[2]pivotTable!$A$3:$A$308,0))/100*INDEX(gDP!BD$6:BD$271,MATCH(totalExpenditure!$A166,gDP!$B$6:$B$271))=0,"",INDEX([2]pivotTable!AO$3:AO$308,MATCH(totalExpenditure!$A166,[2]pivotTable!$A$3:$A$308,0))/100*INDEX(gDP!BD$6:BD$271,MATCH(totalExpenditure!$A166,gDP!$B$6:$B$271)))</f>
        <v>#N/A</v>
      </c>
      <c r="AP166" s="77" t="e">
        <f>IF(INDEX([2]pivotTable!AP$3:AP$308,MATCH(totalExpenditure!$A166,[2]pivotTable!$A$3:$A$308,0))/100*INDEX(gDP!BE$6:BE$271,MATCH(totalExpenditure!$A166,gDP!$B$6:$B$271))=0,"",INDEX([2]pivotTable!AP$3:AP$308,MATCH(totalExpenditure!$A166,[2]pivotTable!$A$3:$A$308,0))/100*INDEX(gDP!BE$6:BE$271,MATCH(totalExpenditure!$A166,gDP!$B$6:$B$271)))</f>
        <v>#N/A</v>
      </c>
      <c r="AQ166" s="77" t="e">
        <f>IF(INDEX([2]pivotTable!AQ$3:AQ$308,MATCH(totalExpenditure!$A166,[2]pivotTable!$A$3:$A$308,0))/100*INDEX(gDP!BF$6:BF$271,MATCH(totalExpenditure!$A166,gDP!$B$6:$B$271))=0,"",INDEX([2]pivotTable!AQ$3:AQ$308,MATCH(totalExpenditure!$A166,[2]pivotTable!$A$3:$A$308,0))/100*INDEX(gDP!BF$6:BF$271,MATCH(totalExpenditure!$A166,gDP!$B$6:$B$271)))</f>
        <v>#N/A</v>
      </c>
      <c r="AR166" s="77" t="e">
        <f>IF(INDEX([2]pivotTable!AR$3:AR$308,MATCH(totalExpenditure!$A166,[2]pivotTable!$A$3:$A$308,0))/100*INDEX(gDP!BG$6:BG$271,MATCH(totalExpenditure!$A166,gDP!$B$6:$B$271))=0,"",INDEX([2]pivotTable!AR$3:AR$308,MATCH(totalExpenditure!$A166,[2]pivotTable!$A$3:$A$308,0))/100*INDEX(gDP!BG$6:BG$271,MATCH(totalExpenditure!$A166,gDP!$B$6:$B$271)))</f>
        <v>#N/A</v>
      </c>
      <c r="AS166" s="77" t="e">
        <f>IF(INDEX([2]pivotTable!AS$3:AS$308,MATCH(totalExpenditure!$A166,[2]pivotTable!$A$3:$A$308,0))/100*INDEX(gDP!BH$6:BH$271,MATCH(totalExpenditure!$A166,gDP!$B$6:$B$271))=0,"",INDEX([2]pivotTable!AS$3:AS$308,MATCH(totalExpenditure!$A166,[2]pivotTable!$A$3:$A$308,0))/100*INDEX(gDP!BH$6:BH$271,MATCH(totalExpenditure!$A166,gDP!$B$6:$B$271)))</f>
        <v>#N/A</v>
      </c>
      <c r="AT166" s="77" t="e">
        <f>IF(INDEX([2]pivotTable!AT$3:AT$308,MATCH(totalExpenditure!$A166,[2]pivotTable!$A$3:$A$308,0))/100*INDEX(gDP!BI$6:BI$271,MATCH(totalExpenditure!$A166,gDP!$B$6:$B$271))=0,"",INDEX([2]pivotTable!AT$3:AT$308,MATCH(totalExpenditure!$A166,[2]pivotTable!$A$3:$A$308,0))/100*INDEX(gDP!BI$6:BI$271,MATCH(totalExpenditure!$A166,gDP!$B$6:$B$271)))</f>
        <v>#N/A</v>
      </c>
      <c r="AU166" s="77" t="e">
        <f>IF(INDEX([2]pivotTable!AU$3:AU$308,MATCH(totalExpenditure!$A166,[2]pivotTable!$A$3:$A$308,0))/100*INDEX(gDP!BJ$6:BJ$271,MATCH(totalExpenditure!$A166,gDP!$B$6:$B$271))=0,"",INDEX([2]pivotTable!AU$3:AU$308,MATCH(totalExpenditure!$A166,[2]pivotTable!$A$3:$A$308,0))/100*INDEX(gDP!BJ$6:BJ$271,MATCH(totalExpenditure!$A166,gDP!$B$6:$B$271)))</f>
        <v>#N/A</v>
      </c>
      <c r="AV166" s="77" t="e">
        <f>IF(INDEX([2]pivotTable!AV$3:AV$308,MATCH(totalExpenditure!$A166,[2]pivotTable!$A$3:$A$308,0))/100*INDEX(gDP!BK$6:BK$271,MATCH(totalExpenditure!$A166,gDP!$B$6:$B$271))=0,"",INDEX([2]pivotTable!AV$3:AV$308,MATCH(totalExpenditure!$A166,[2]pivotTable!$A$3:$A$308,0))/100*INDEX(gDP!BK$6:BK$271,MATCH(totalExpenditure!$A166,gDP!$B$6:$B$271)))</f>
        <v>#N/A</v>
      </c>
      <c r="AW166" s="77" t="e">
        <f>IF(INDEX([2]pivotTable!AW$3:AW$308,MATCH(totalExpenditure!$A166,[2]pivotTable!$A$3:$A$308,0))/100*INDEX(gDP!BL$6:BL$271,MATCH(totalExpenditure!$A166,gDP!$B$6:$B$271))=0,"",INDEX([2]pivotTable!AW$3:AW$308,MATCH(totalExpenditure!$A166,[2]pivotTable!$A$3:$A$308,0))/100*INDEX(gDP!BL$6:BL$271,MATCH(totalExpenditure!$A166,gDP!$B$6:$B$271)))</f>
        <v>#N/A</v>
      </c>
      <c r="AX166" s="77" t="e">
        <f>IF(INDEX([2]pivotTable!AX$3:AX$308,MATCH(totalExpenditure!$A166,[2]pivotTable!$A$3:$A$308,0))/100*INDEX(gDP!BM$6:BM$271,MATCH(totalExpenditure!$A166,gDP!$B$6:$B$271))=0,"",INDEX([2]pivotTable!AX$3:AX$308,MATCH(totalExpenditure!$A166,[2]pivotTable!$A$3:$A$308,0))/100*INDEX(gDP!BM$6:BM$271,MATCH(totalExpenditure!$A166,gDP!$B$6:$B$271)))</f>
        <v>#N/A</v>
      </c>
      <c r="AY166" s="77" t="e">
        <f>IF(INDEX([2]pivotTable!AY$3:AY$308,MATCH(totalExpenditure!$A166,[2]pivotTable!$A$3:$A$308,0))/100*INDEX(gDP!BN$6:BN$271,MATCH(totalExpenditure!$A166,gDP!$B$6:$B$271))=0,"",INDEX([2]pivotTable!AY$3:AY$308,MATCH(totalExpenditure!$A166,[2]pivotTable!$A$3:$A$308,0))/100*INDEX(gDP!BN$6:BN$271,MATCH(totalExpenditure!$A166,gDP!$B$6:$B$271)))</f>
        <v>#N/A</v>
      </c>
      <c r="AZ166" s="77" t="e">
        <f>IF(INDEX([2]pivotTable!AZ$3:AZ$308,MATCH(totalExpenditure!$A166,[2]pivotTable!$A$3:$A$308,0))/100*INDEX(gDP!BO$6:BO$271,MATCH(totalExpenditure!$A166,gDP!$B$6:$B$271))=0,"",INDEX([2]pivotTable!AZ$3:AZ$308,MATCH(totalExpenditure!$A166,[2]pivotTable!$A$3:$A$308,0))/100*INDEX(gDP!BO$6:BO$271,MATCH(totalExpenditure!$A166,gDP!$B$6:$B$271)))</f>
        <v>#N/A</v>
      </c>
      <c r="BA166" s="77" t="e">
        <f>IF(INDEX([2]pivotTable!B$310:B$615,MATCH(totalExpenditure!$A166,[2]pivotTable!$A$310:$A$615,0))/100*INDEX(gDP!Q$6:Q$271,MATCH(totalExpenditure!$A166,gDP!$B$6:$B$271))=0,"",INDEX([2]pivotTable!B$310:B$615,MATCH(totalExpenditure!$A166,[2]pivotTable!$A$310:$A$615,0))/100*INDEX(gDP!Q$6:Q$271,MATCH(totalExpenditure!$A166,gDP!$B$6:$B$271)))</f>
        <v>#N/A</v>
      </c>
      <c r="BB166" s="77" t="e">
        <f>IF(INDEX([2]pivotTable!C$310:C$615,MATCH(totalExpenditure!$A166,[2]pivotTable!$A$310:$A$615,0))/100*INDEX(gDP!R$6:R$271,MATCH(totalExpenditure!$A166,gDP!$B$6:$B$271))=0,"",INDEX([2]pivotTable!C$310:C$615,MATCH(totalExpenditure!$A166,[2]pivotTable!$A$310:$A$615,0))/100*INDEX(gDP!R$6:R$271,MATCH(totalExpenditure!$A166,gDP!$B$6:$B$271)))</f>
        <v>#N/A</v>
      </c>
      <c r="BC166" s="77" t="e">
        <f>IF(INDEX([2]pivotTable!D$310:D$615,MATCH(totalExpenditure!$A166,[2]pivotTable!$A$310:$A$615,0))/100*INDEX(gDP!S$6:S$271,MATCH(totalExpenditure!$A166,gDP!$B$6:$B$271))=0,"",INDEX([2]pivotTable!D$310:D$615,MATCH(totalExpenditure!$A166,[2]pivotTable!$A$310:$A$615,0))/100*INDEX(gDP!S$6:S$271,MATCH(totalExpenditure!$A166,gDP!$B$6:$B$271)))</f>
        <v>#N/A</v>
      </c>
      <c r="BD166" s="77" t="e">
        <f>IF(INDEX([2]pivotTable!E$310:E$615,MATCH(totalExpenditure!$A166,[2]pivotTable!$A$310:$A$615,0))/100*INDEX(gDP!T$6:T$271,MATCH(totalExpenditure!$A166,gDP!$B$6:$B$271))=0,"",INDEX([2]pivotTable!E$310:E$615,MATCH(totalExpenditure!$A166,[2]pivotTable!$A$310:$A$615,0))/100*INDEX(gDP!T$6:T$271,MATCH(totalExpenditure!$A166,gDP!$B$6:$B$271)))</f>
        <v>#N/A</v>
      </c>
      <c r="BE166" s="77" t="e">
        <f>IF(INDEX([2]pivotTable!F$310:F$615,MATCH(totalExpenditure!$A166,[2]pivotTable!$A$310:$A$615,0))/100*INDEX(gDP!U$6:U$271,MATCH(totalExpenditure!$A166,gDP!$B$6:$B$271))=0,"",INDEX([2]pivotTable!F$310:F$615,MATCH(totalExpenditure!$A166,[2]pivotTable!$A$310:$A$615,0))/100*INDEX(gDP!U$6:U$271,MATCH(totalExpenditure!$A166,gDP!$B$6:$B$271)))</f>
        <v>#N/A</v>
      </c>
      <c r="BF166" s="77" t="e">
        <f>IF(INDEX([2]pivotTable!G$310:G$615,MATCH(totalExpenditure!$A166,[2]pivotTable!$A$310:$A$615,0))/100*INDEX(gDP!V$6:V$271,MATCH(totalExpenditure!$A166,gDP!$B$6:$B$271))=0,"",INDEX([2]pivotTable!G$310:G$615,MATCH(totalExpenditure!$A166,[2]pivotTable!$A$310:$A$615,0))/100*INDEX(gDP!V$6:V$271,MATCH(totalExpenditure!$A166,gDP!$B$6:$B$271)))</f>
        <v>#N/A</v>
      </c>
      <c r="BG166" s="77" t="e">
        <f>IF(INDEX([2]pivotTable!H$310:H$615,MATCH(totalExpenditure!$A166,[2]pivotTable!$A$310:$A$615,0))/100*INDEX(gDP!W$6:W$271,MATCH(totalExpenditure!$A166,gDP!$B$6:$B$271))=0,"",INDEX([2]pivotTable!H$310:H$615,MATCH(totalExpenditure!$A166,[2]pivotTable!$A$310:$A$615,0))/100*INDEX(gDP!W$6:W$271,MATCH(totalExpenditure!$A166,gDP!$B$6:$B$271)))</f>
        <v>#N/A</v>
      </c>
      <c r="BH166" s="77" t="e">
        <f>IF(INDEX([2]pivotTable!I$310:I$615,MATCH(totalExpenditure!$A166,[2]pivotTable!$A$310:$A$615,0))/100*INDEX(gDP!X$6:X$271,MATCH(totalExpenditure!$A166,gDP!$B$6:$B$271))=0,"",INDEX([2]pivotTable!I$310:I$615,MATCH(totalExpenditure!$A166,[2]pivotTable!$A$310:$A$615,0))/100*INDEX(gDP!X$6:X$271,MATCH(totalExpenditure!$A166,gDP!$B$6:$B$271)))</f>
        <v>#N/A</v>
      </c>
      <c r="BI166" s="77" t="e">
        <f>IF(INDEX([2]pivotTable!J$310:J$615,MATCH(totalExpenditure!$A166,[2]pivotTable!$A$310:$A$615,0))/100*INDEX(gDP!Y$6:Y$271,MATCH(totalExpenditure!$A166,gDP!$B$6:$B$271))=0,"",INDEX([2]pivotTable!J$310:J$615,MATCH(totalExpenditure!$A166,[2]pivotTable!$A$310:$A$615,0))/100*INDEX(gDP!Y$6:Y$271,MATCH(totalExpenditure!$A166,gDP!$B$6:$B$271)))</f>
        <v>#N/A</v>
      </c>
      <c r="BJ166" s="77" t="e">
        <f>IF(INDEX([2]pivotTable!K$310:K$615,MATCH(totalExpenditure!$A166,[2]pivotTable!$A$310:$A$615,0))/100*INDEX(gDP!Z$6:Z$271,MATCH(totalExpenditure!$A166,gDP!$B$6:$B$271))=0,"",INDEX([2]pivotTable!K$310:K$615,MATCH(totalExpenditure!$A166,[2]pivotTable!$A$310:$A$615,0))/100*INDEX(gDP!Z$6:Z$271,MATCH(totalExpenditure!$A166,gDP!$B$6:$B$271)))</f>
        <v>#N/A</v>
      </c>
      <c r="BK166" s="77" t="e">
        <f>IF(INDEX([2]pivotTable!L$310:L$615,MATCH(totalExpenditure!$A166,[2]pivotTable!$A$310:$A$615,0))/100*INDEX(gDP!AA$6:AA$271,MATCH(totalExpenditure!$A166,gDP!$B$6:$B$271))=0,"",INDEX([2]pivotTable!L$310:L$615,MATCH(totalExpenditure!$A166,[2]pivotTable!$A$310:$A$615,0))/100*INDEX(gDP!AA$6:AA$271,MATCH(totalExpenditure!$A166,gDP!$B$6:$B$271)))</f>
        <v>#N/A</v>
      </c>
      <c r="BL166" s="77" t="e">
        <f>IF(INDEX([2]pivotTable!M$310:M$615,MATCH(totalExpenditure!$A166,[2]pivotTable!$A$310:$A$615,0))/100*INDEX(gDP!AB$6:AB$271,MATCH(totalExpenditure!$A166,gDP!$B$6:$B$271))=0,"",INDEX([2]pivotTable!M$310:M$615,MATCH(totalExpenditure!$A166,[2]pivotTable!$A$310:$A$615,0))/100*INDEX(gDP!AB$6:AB$271,MATCH(totalExpenditure!$A166,gDP!$B$6:$B$271)))</f>
        <v>#N/A</v>
      </c>
      <c r="BM166" s="77" t="e">
        <f>IF(INDEX([2]pivotTable!N$310:N$615,MATCH(totalExpenditure!$A166,[2]pivotTable!$A$310:$A$615,0))/100*INDEX(gDP!AC$6:AC$271,MATCH(totalExpenditure!$A166,gDP!$B$6:$B$271))=0,"",INDEX([2]pivotTable!N$310:N$615,MATCH(totalExpenditure!$A166,[2]pivotTable!$A$310:$A$615,0))/100*INDEX(gDP!AC$6:AC$271,MATCH(totalExpenditure!$A166,gDP!$B$6:$B$271)))</f>
        <v>#N/A</v>
      </c>
      <c r="BN166" s="77" t="e">
        <f>IF(INDEX([2]pivotTable!O$310:O$615,MATCH(totalExpenditure!$A166,[2]pivotTable!$A$310:$A$615,0))/100*INDEX(gDP!AD$6:AD$271,MATCH(totalExpenditure!$A166,gDP!$B$6:$B$271))=0,"",INDEX([2]pivotTable!O$310:O$615,MATCH(totalExpenditure!$A166,[2]pivotTable!$A$310:$A$615,0))/100*INDEX(gDP!AD$6:AD$271,MATCH(totalExpenditure!$A166,gDP!$B$6:$B$271)))</f>
        <v>#N/A</v>
      </c>
      <c r="BO166" s="77" t="e">
        <f>IF(INDEX([2]pivotTable!P$310:P$615,MATCH(totalExpenditure!$A166,[2]pivotTable!$A$310:$A$615,0))/100*INDEX(gDP!AE$6:AE$271,MATCH(totalExpenditure!$A166,gDP!$B$6:$B$271))=0,"",INDEX([2]pivotTable!P$310:P$615,MATCH(totalExpenditure!$A166,[2]pivotTable!$A$310:$A$615,0))/100*INDEX(gDP!AE$6:AE$271,MATCH(totalExpenditure!$A166,gDP!$B$6:$B$271)))</f>
        <v>#N/A</v>
      </c>
      <c r="BP166" s="77" t="e">
        <f>IF(INDEX([2]pivotTable!Q$310:Q$615,MATCH(totalExpenditure!$A166,[2]pivotTable!$A$310:$A$615,0))/100*INDEX(gDP!AF$6:AF$271,MATCH(totalExpenditure!$A166,gDP!$B$6:$B$271))=0,"",INDEX([2]pivotTable!Q$310:Q$615,MATCH(totalExpenditure!$A166,[2]pivotTable!$A$310:$A$615,0))/100*INDEX(gDP!AF$6:AF$271,MATCH(totalExpenditure!$A166,gDP!$B$6:$B$271)))</f>
        <v>#N/A</v>
      </c>
      <c r="BQ166" s="77" t="e">
        <f>IF(INDEX([2]pivotTable!R$310:R$615,MATCH(totalExpenditure!$A166,[2]pivotTable!$A$310:$A$615,0))/100*INDEX(gDP!AG$6:AG$271,MATCH(totalExpenditure!$A166,gDP!$B$6:$B$271))=0,"",INDEX([2]pivotTable!R$310:R$615,MATCH(totalExpenditure!$A166,[2]pivotTable!$A$310:$A$615,0))/100*INDEX(gDP!AG$6:AG$271,MATCH(totalExpenditure!$A166,gDP!$B$6:$B$271)))</f>
        <v>#N/A</v>
      </c>
      <c r="BR166" s="77" t="e">
        <f>IF(INDEX([2]pivotTable!S$310:S$615,MATCH(totalExpenditure!$A166,[2]pivotTable!$A$310:$A$615,0))/100*INDEX(gDP!AH$6:AH$271,MATCH(totalExpenditure!$A166,gDP!$B$6:$B$271))=0,"",INDEX([2]pivotTable!S$310:S$615,MATCH(totalExpenditure!$A166,[2]pivotTable!$A$310:$A$615,0))/100*INDEX(gDP!AH$6:AH$271,MATCH(totalExpenditure!$A166,gDP!$B$6:$B$271)))</f>
        <v>#N/A</v>
      </c>
      <c r="BS166" s="77" t="e">
        <f>IF(INDEX([2]pivotTable!T$310:T$615,MATCH(totalExpenditure!$A166,[2]pivotTable!$A$310:$A$615,0))/100*INDEX(gDP!AI$6:AI$271,MATCH(totalExpenditure!$A166,gDP!$B$6:$B$271))=0,"",INDEX([2]pivotTable!T$310:T$615,MATCH(totalExpenditure!$A166,[2]pivotTable!$A$310:$A$615,0))/100*INDEX(gDP!AI$6:AI$271,MATCH(totalExpenditure!$A166,gDP!$B$6:$B$271)))</f>
        <v>#N/A</v>
      </c>
      <c r="BT166" s="77" t="e">
        <f>IF(INDEX([2]pivotTable!U$310:U$615,MATCH(totalExpenditure!$A166,[2]pivotTable!$A$310:$A$615,0))/100*INDEX(gDP!AJ$6:AJ$271,MATCH(totalExpenditure!$A166,gDP!$B$6:$B$271))=0,"",INDEX([2]pivotTable!U$310:U$615,MATCH(totalExpenditure!$A166,[2]pivotTable!$A$310:$A$615,0))/100*INDEX(gDP!AJ$6:AJ$271,MATCH(totalExpenditure!$A166,gDP!$B$6:$B$271)))</f>
        <v>#N/A</v>
      </c>
      <c r="BU166" s="77" t="e">
        <f>IF(INDEX([2]pivotTable!V$310:V$615,MATCH(totalExpenditure!$A166,[2]pivotTable!$A$310:$A$615,0))/100*INDEX(gDP!AK$6:AK$271,MATCH(totalExpenditure!$A166,gDP!$B$6:$B$271))=0,"",INDEX([2]pivotTable!V$310:V$615,MATCH(totalExpenditure!$A166,[2]pivotTable!$A$310:$A$615,0))/100*INDEX(gDP!AK$6:AK$271,MATCH(totalExpenditure!$A166,gDP!$B$6:$B$271)))</f>
        <v>#N/A</v>
      </c>
      <c r="BV166" s="77" t="e">
        <f>IF(INDEX([2]pivotTable!W$310:W$615,MATCH(totalExpenditure!$A166,[2]pivotTable!$A$310:$A$615,0))/100*INDEX(gDP!AL$6:AL$271,MATCH(totalExpenditure!$A166,gDP!$B$6:$B$271))=0,"",INDEX([2]pivotTable!W$310:W$615,MATCH(totalExpenditure!$A166,[2]pivotTable!$A$310:$A$615,0))/100*INDEX(gDP!AL$6:AL$271,MATCH(totalExpenditure!$A166,gDP!$B$6:$B$271)))</f>
        <v>#N/A</v>
      </c>
      <c r="BW166" s="77" t="e">
        <f>IF(INDEX([2]pivotTable!X$310:X$615,MATCH(totalExpenditure!$A166,[2]pivotTable!$A$310:$A$615,0))/100*INDEX(gDP!AM$6:AM$271,MATCH(totalExpenditure!$A166,gDP!$B$6:$B$271))=0,"",INDEX([2]pivotTable!X$310:X$615,MATCH(totalExpenditure!$A166,[2]pivotTable!$A$310:$A$615,0))/100*INDEX(gDP!AM$6:AM$271,MATCH(totalExpenditure!$A166,gDP!$B$6:$B$271)))</f>
        <v>#N/A</v>
      </c>
      <c r="BX166" s="77" t="e">
        <f>IF(INDEX([2]pivotTable!Y$310:Y$615,MATCH(totalExpenditure!$A166,[2]pivotTable!$A$310:$A$615,0))/100*INDEX(gDP!AN$6:AN$271,MATCH(totalExpenditure!$A166,gDP!$B$6:$B$271))=0,"",INDEX([2]pivotTable!Y$310:Y$615,MATCH(totalExpenditure!$A166,[2]pivotTable!$A$310:$A$615,0))/100*INDEX(gDP!AN$6:AN$271,MATCH(totalExpenditure!$A166,gDP!$B$6:$B$271)))</f>
        <v>#N/A</v>
      </c>
      <c r="BY166" s="77" t="e">
        <f>IF(INDEX([2]pivotTable!Z$310:Z$615,MATCH(totalExpenditure!$A166,[2]pivotTable!$A$310:$A$615,0))/100*INDEX(gDP!AO$6:AO$271,MATCH(totalExpenditure!$A166,gDP!$B$6:$B$271))=0,"",INDEX([2]pivotTable!Z$310:Z$615,MATCH(totalExpenditure!$A166,[2]pivotTable!$A$310:$A$615,0))/100*INDEX(gDP!AO$6:AO$271,MATCH(totalExpenditure!$A166,gDP!$B$6:$B$271)))</f>
        <v>#N/A</v>
      </c>
      <c r="BZ166" s="77" t="e">
        <f>IF(INDEX([2]pivotTable!AA$310:AA$615,MATCH(totalExpenditure!$A166,[2]pivotTable!$A$310:$A$615,0))/100*INDEX(gDP!AP$6:AP$271,MATCH(totalExpenditure!$A166,gDP!$B$6:$B$271))=0,"",INDEX([2]pivotTable!AA$310:AA$615,MATCH(totalExpenditure!$A166,[2]pivotTable!$A$310:$A$615,0))/100*INDEX(gDP!AP$6:AP$271,MATCH(totalExpenditure!$A166,gDP!$B$6:$B$271)))</f>
        <v>#N/A</v>
      </c>
      <c r="CA166" s="77" t="e">
        <f>IF(INDEX([2]pivotTable!AB$310:AB$615,MATCH(totalExpenditure!$A166,[2]pivotTable!$A$310:$A$615,0))/100*INDEX(gDP!AQ$6:AQ$271,MATCH(totalExpenditure!$A166,gDP!$B$6:$B$271))=0,"",INDEX([2]pivotTable!AB$310:AB$615,MATCH(totalExpenditure!$A166,[2]pivotTable!$A$310:$A$615,0))/100*INDEX(gDP!AQ$6:AQ$271,MATCH(totalExpenditure!$A166,gDP!$B$6:$B$271)))</f>
        <v>#N/A</v>
      </c>
      <c r="CB166" s="77" t="e">
        <f>IF(INDEX([2]pivotTable!AC$310:AC$615,MATCH(totalExpenditure!$A166,[2]pivotTable!$A$310:$A$615,0))/100*INDEX(gDP!AR$6:AR$271,MATCH(totalExpenditure!$A166,gDP!$B$6:$B$271))=0,"",INDEX([2]pivotTable!AC$310:AC$615,MATCH(totalExpenditure!$A166,[2]pivotTable!$A$310:$A$615,0))/100*INDEX(gDP!AR$6:AR$271,MATCH(totalExpenditure!$A166,gDP!$B$6:$B$271)))</f>
        <v>#N/A</v>
      </c>
      <c r="CC166" s="77" t="e">
        <f>IF(INDEX([2]pivotTable!AD$310:AD$615,MATCH(totalExpenditure!$A166,[2]pivotTable!$A$310:$A$615,0))/100*INDEX(gDP!AS$6:AS$271,MATCH(totalExpenditure!$A166,gDP!$B$6:$B$271))=0,"",INDEX([2]pivotTable!AD$310:AD$615,MATCH(totalExpenditure!$A166,[2]pivotTable!$A$310:$A$615,0))/100*INDEX(gDP!AS$6:AS$271,MATCH(totalExpenditure!$A166,gDP!$B$6:$B$271)))</f>
        <v>#N/A</v>
      </c>
      <c r="CD166" s="77" t="e">
        <f>IF(INDEX([2]pivotTable!AE$310:AE$615,MATCH(totalExpenditure!$A166,[2]pivotTable!$A$310:$A$615,0))/100*INDEX(gDP!AT$6:AT$271,MATCH(totalExpenditure!$A166,gDP!$B$6:$B$271))=0,"",INDEX([2]pivotTable!AE$310:AE$615,MATCH(totalExpenditure!$A166,[2]pivotTable!$A$310:$A$615,0))/100*INDEX(gDP!AT$6:AT$271,MATCH(totalExpenditure!$A166,gDP!$B$6:$B$271)))</f>
        <v>#N/A</v>
      </c>
      <c r="CE166" s="77" t="e">
        <f>IF(INDEX([2]pivotTable!AF$310:AF$615,MATCH(totalExpenditure!$A166,[2]pivotTable!$A$310:$A$615,0))/100*INDEX(gDP!AU$6:AU$271,MATCH(totalExpenditure!$A166,gDP!$B$6:$B$271))=0,"",INDEX([2]pivotTable!AF$310:AF$615,MATCH(totalExpenditure!$A166,[2]pivotTable!$A$310:$A$615,0))/100*INDEX(gDP!AU$6:AU$271,MATCH(totalExpenditure!$A166,gDP!$B$6:$B$271)))</f>
        <v>#N/A</v>
      </c>
      <c r="CF166" s="77" t="e">
        <f>IF(INDEX([2]pivotTable!AG$310:AG$615,MATCH(totalExpenditure!$A166,[2]pivotTable!$A$310:$A$615,0))/100*INDEX(gDP!AV$6:AV$271,MATCH(totalExpenditure!$A166,gDP!$B$6:$B$271))=0,"",INDEX([2]pivotTable!AG$310:AG$615,MATCH(totalExpenditure!$A166,[2]pivotTable!$A$310:$A$615,0))/100*INDEX(gDP!AV$6:AV$271,MATCH(totalExpenditure!$A166,gDP!$B$6:$B$271)))</f>
        <v>#N/A</v>
      </c>
      <c r="CG166" s="77" t="e">
        <f>IF(INDEX([2]pivotTable!AH$310:AH$615,MATCH(totalExpenditure!$A166,[2]pivotTable!$A$310:$A$615,0))/100*INDEX(gDP!AW$6:AW$271,MATCH(totalExpenditure!$A166,gDP!$B$6:$B$271))=0,"",INDEX([2]pivotTable!AH$310:AH$615,MATCH(totalExpenditure!$A166,[2]pivotTable!$A$310:$A$615,0))/100*INDEX(gDP!AW$6:AW$271,MATCH(totalExpenditure!$A166,gDP!$B$6:$B$271)))</f>
        <v>#N/A</v>
      </c>
      <c r="CH166" s="77" t="e">
        <f>IF(INDEX([2]pivotTable!AI$310:AI$615,MATCH(totalExpenditure!$A166,[2]pivotTable!$A$310:$A$615,0))/100*INDEX(gDP!AX$6:AX$271,MATCH(totalExpenditure!$A166,gDP!$B$6:$B$271))=0,"",INDEX([2]pivotTable!AI$310:AI$615,MATCH(totalExpenditure!$A166,[2]pivotTable!$A$310:$A$615,0))/100*INDEX(gDP!AX$6:AX$271,MATCH(totalExpenditure!$A166,gDP!$B$6:$B$271)))</f>
        <v>#N/A</v>
      </c>
      <c r="CI166" s="77" t="e">
        <f>IF(INDEX([2]pivotTable!AJ$310:AJ$615,MATCH(totalExpenditure!$A166,[2]pivotTable!$A$310:$A$615,0))/100*INDEX(gDP!AY$6:AY$271,MATCH(totalExpenditure!$A166,gDP!$B$6:$B$271))=0,"",INDEX([2]pivotTable!AJ$310:AJ$615,MATCH(totalExpenditure!$A166,[2]pivotTable!$A$310:$A$615,0))/100*INDEX(gDP!AY$6:AY$271,MATCH(totalExpenditure!$A166,gDP!$B$6:$B$271)))</f>
        <v>#N/A</v>
      </c>
      <c r="CJ166" s="77" t="e">
        <f>IF(INDEX([2]pivotTable!AK$310:AK$615,MATCH(totalExpenditure!$A166,[2]pivotTable!$A$310:$A$615,0))/100*INDEX(gDP!AZ$6:AZ$271,MATCH(totalExpenditure!$A166,gDP!$B$6:$B$271))=0,"",INDEX([2]pivotTable!AK$310:AK$615,MATCH(totalExpenditure!$A166,[2]pivotTable!$A$310:$A$615,0))/100*INDEX(gDP!AZ$6:AZ$271,MATCH(totalExpenditure!$A166,gDP!$B$6:$B$271)))</f>
        <v>#N/A</v>
      </c>
      <c r="CK166" s="77" t="e">
        <f>IF(INDEX([2]pivotTable!AL$310:AL$615,MATCH(totalExpenditure!$A166,[2]pivotTable!$A$310:$A$615,0))/100*INDEX(gDP!BA$6:BA$271,MATCH(totalExpenditure!$A166,gDP!$B$6:$B$271))=0,"",INDEX([2]pivotTable!AL$310:AL$615,MATCH(totalExpenditure!$A166,[2]pivotTable!$A$310:$A$615,0))/100*INDEX(gDP!BA$6:BA$271,MATCH(totalExpenditure!$A166,gDP!$B$6:$B$271)))</f>
        <v>#N/A</v>
      </c>
      <c r="CL166" s="77" t="e">
        <f>IF(INDEX([2]pivotTable!AM$310:AM$615,MATCH(totalExpenditure!$A166,[2]pivotTable!$A$310:$A$615,0))/100*INDEX(gDP!BB$6:BB$271,MATCH(totalExpenditure!$A166,gDP!$B$6:$B$271))=0,"",INDEX([2]pivotTable!AM$310:AM$615,MATCH(totalExpenditure!$A166,[2]pivotTable!$A$310:$A$615,0))/100*INDEX(gDP!BB$6:BB$271,MATCH(totalExpenditure!$A166,gDP!$B$6:$B$271)))</f>
        <v>#N/A</v>
      </c>
      <c r="CM166" s="77" t="e">
        <f>IF(INDEX([2]pivotTable!AN$310:AN$615,MATCH(totalExpenditure!$A166,[2]pivotTable!$A$310:$A$615,0))/100*INDEX(gDP!BC$6:BC$271,MATCH(totalExpenditure!$A166,gDP!$B$6:$B$271))=0,"",INDEX([2]pivotTable!AN$310:AN$615,MATCH(totalExpenditure!$A166,[2]pivotTable!$A$310:$A$615,0))/100*INDEX(gDP!BC$6:BC$271,MATCH(totalExpenditure!$A166,gDP!$B$6:$B$271)))</f>
        <v>#N/A</v>
      </c>
      <c r="CN166" s="77" t="e">
        <f>IF(INDEX([2]pivotTable!AO$310:AO$615,MATCH(totalExpenditure!$A166,[2]pivotTable!$A$310:$A$615,0))/100*INDEX(gDP!BD$6:BD$271,MATCH(totalExpenditure!$A166,gDP!$B$6:$B$271))=0,"",INDEX([2]pivotTable!AO$310:AO$615,MATCH(totalExpenditure!$A166,[2]pivotTable!$A$310:$A$615,0))/100*INDEX(gDP!BD$6:BD$271,MATCH(totalExpenditure!$A166,gDP!$B$6:$B$271)))</f>
        <v>#N/A</v>
      </c>
      <c r="CO166" s="77" t="e">
        <f>IF(INDEX([2]pivotTable!AP$310:AP$615,MATCH(totalExpenditure!$A166,[2]pivotTable!$A$310:$A$615,0))/100*INDEX(gDP!BE$6:BE$271,MATCH(totalExpenditure!$A166,gDP!$B$6:$B$271))=0,"",INDEX([2]pivotTable!AP$310:AP$615,MATCH(totalExpenditure!$A166,[2]pivotTable!$A$310:$A$615,0))/100*INDEX(gDP!BE$6:BE$271,MATCH(totalExpenditure!$A166,gDP!$B$6:$B$271)))</f>
        <v>#N/A</v>
      </c>
      <c r="CP166" s="77" t="e">
        <f>IF(INDEX([2]pivotTable!AQ$310:AQ$615,MATCH(totalExpenditure!$A166,[2]pivotTable!$A$310:$A$615,0))/100*INDEX(gDP!BF$6:BF$271,MATCH(totalExpenditure!$A166,gDP!$B$6:$B$271))=0,"",INDEX([2]pivotTable!AQ$310:AQ$615,MATCH(totalExpenditure!$A166,[2]pivotTable!$A$310:$A$615,0))/100*INDEX(gDP!BF$6:BF$271,MATCH(totalExpenditure!$A166,gDP!$B$6:$B$271)))</f>
        <v>#N/A</v>
      </c>
      <c r="CQ166" s="77" t="e">
        <f>IF(INDEX([2]pivotTable!AR$310:AR$615,MATCH(totalExpenditure!$A166,[2]pivotTable!$A$310:$A$615,0))/100*INDEX(gDP!BG$6:BG$271,MATCH(totalExpenditure!$A166,gDP!$B$6:$B$271))=0,"",INDEX([2]pivotTable!AR$310:AR$615,MATCH(totalExpenditure!$A166,[2]pivotTable!$A$310:$A$615,0))/100*INDEX(gDP!BG$6:BG$271,MATCH(totalExpenditure!$A166,gDP!$B$6:$B$271)))</f>
        <v>#N/A</v>
      </c>
      <c r="CR166" s="77" t="e">
        <f>IF(INDEX([2]pivotTable!AS$310:AS$615,MATCH(totalExpenditure!$A166,[2]pivotTable!$A$310:$A$615,0))/100*INDEX(gDP!BH$6:BH$271,MATCH(totalExpenditure!$A166,gDP!$B$6:$B$271))=0,"",INDEX([2]pivotTable!AS$310:AS$615,MATCH(totalExpenditure!$A166,[2]pivotTable!$A$310:$A$615,0))/100*INDEX(gDP!BH$6:BH$271,MATCH(totalExpenditure!$A166,gDP!$B$6:$B$271)))</f>
        <v>#N/A</v>
      </c>
      <c r="CS166" s="77" t="e">
        <f>IF(INDEX([2]pivotTable!AT$310:AT$615,MATCH(totalExpenditure!$A166,[2]pivotTable!$A$310:$A$615,0))/100*INDEX(gDP!BI$6:BI$271,MATCH(totalExpenditure!$A166,gDP!$B$6:$B$271))=0,"",INDEX([2]pivotTable!AT$310:AT$615,MATCH(totalExpenditure!$A166,[2]pivotTable!$A$310:$A$615,0))/100*INDEX(gDP!BI$6:BI$271,MATCH(totalExpenditure!$A166,gDP!$B$6:$B$271)))</f>
        <v>#N/A</v>
      </c>
      <c r="CT166" s="77" t="e">
        <f>IF(INDEX([2]pivotTable!AU$310:AU$615,MATCH(totalExpenditure!$A166,[2]pivotTable!$A$310:$A$615,0))/100*INDEX(gDP!BJ$6:BJ$271,MATCH(totalExpenditure!$A166,gDP!$B$6:$B$271))=0,"",INDEX([2]pivotTable!AU$310:AU$615,MATCH(totalExpenditure!$A166,[2]pivotTable!$A$310:$A$615,0))/100*INDEX(gDP!BJ$6:BJ$271,MATCH(totalExpenditure!$A166,gDP!$B$6:$B$271)))</f>
        <v>#N/A</v>
      </c>
      <c r="CU166" s="77" t="e">
        <f>IF(INDEX([2]pivotTable!AV$310:AV$615,MATCH(totalExpenditure!$A166,[2]pivotTable!$A$310:$A$615,0))/100*INDEX(gDP!BK$6:BK$271,MATCH(totalExpenditure!$A166,gDP!$B$6:$B$271))=0,"",INDEX([2]pivotTable!AV$310:AV$615,MATCH(totalExpenditure!$A166,[2]pivotTable!$A$310:$A$615,0))/100*INDEX(gDP!BK$6:BK$271,MATCH(totalExpenditure!$A166,gDP!$B$6:$B$271)))</f>
        <v>#N/A</v>
      </c>
      <c r="CV166" s="77" t="e">
        <f>IF(INDEX([2]pivotTable!AW$310:AW$615,MATCH(totalExpenditure!$A166,[2]pivotTable!$A$310:$A$615,0))/100*INDEX(gDP!BL$6:BL$271,MATCH(totalExpenditure!$A166,gDP!$B$6:$B$271))=0,"",INDEX([2]pivotTable!AW$310:AW$615,MATCH(totalExpenditure!$A166,[2]pivotTable!$A$310:$A$615,0))/100*INDEX(gDP!BL$6:BL$271,MATCH(totalExpenditure!$A166,gDP!$B$6:$B$271)))</f>
        <v>#N/A</v>
      </c>
      <c r="CW166" s="77" t="e">
        <f>IF(INDEX([2]pivotTable!AX$310:AX$615,MATCH(totalExpenditure!$A166,[2]pivotTable!$A$310:$A$615,0))/100*INDEX(gDP!BM$6:BM$271,MATCH(totalExpenditure!$A166,gDP!$B$6:$B$271))=0,"",INDEX([2]pivotTable!AX$310:AX$615,MATCH(totalExpenditure!$A166,[2]pivotTable!$A$310:$A$615,0))/100*INDEX(gDP!BM$6:BM$271,MATCH(totalExpenditure!$A166,gDP!$B$6:$B$271)))</f>
        <v>#N/A</v>
      </c>
      <c r="CX166" s="77" t="e">
        <f>IF(INDEX([2]pivotTable!AY$310:AY$615,MATCH(totalExpenditure!$A166,[2]pivotTable!$A$310:$A$615,0))/100*INDEX(gDP!BN$6:BN$271,MATCH(totalExpenditure!$A166,gDP!$B$6:$B$271))=0,"",INDEX([2]pivotTable!AY$310:AY$615,MATCH(totalExpenditure!$A166,[2]pivotTable!$A$310:$A$615,0))/100*INDEX(gDP!BN$6:BN$271,MATCH(totalExpenditure!$A166,gDP!$B$6:$B$271)))</f>
        <v>#N/A</v>
      </c>
      <c r="CY166" s="77" t="e">
        <f>IF(INDEX([2]pivotTable!AZ$310:AZ$615,MATCH(totalExpenditure!$A166,[2]pivotTable!$A$310:$A$615,0))/100*INDEX(gDP!BO$6:BO$271,MATCH(totalExpenditure!$A166,gDP!$B$6:$B$271))=0,"",INDEX([2]pivotTable!AZ$310:AZ$615,MATCH(totalExpenditure!$A166,[2]pivotTable!$A$310:$A$615,0))/100*INDEX(gDP!BO$6:BO$271,MATCH(totalExpenditure!$A166,gDP!$B$6:$B$271)))</f>
        <v>#N/A</v>
      </c>
      <c r="CZ166" s="77" t="e">
        <f>IF(B166="","",IF(BA166="","",B166-B166+INDEX(gDP!Q$6:Q$271,MATCH(totalExpenditure!$A166,gDP!$B$6:$B$271))))</f>
        <v>#N/A</v>
      </c>
      <c r="DA166" s="77" t="e">
        <f>IF(C166="","",IF(BB166="","",C166-C166+INDEX(gDP!R$6:R$271,MATCH(totalExpenditure!$A166,gDP!$B$6:$B$271))))</f>
        <v>#N/A</v>
      </c>
      <c r="DB166" s="77" t="e">
        <f>IF(D166="","",IF(BC166="","",D166-D166+INDEX(gDP!S$6:S$271,MATCH(totalExpenditure!$A166,gDP!$B$6:$B$271))))</f>
        <v>#N/A</v>
      </c>
      <c r="DC166" s="77" t="e">
        <f>IF(E166="","",IF(BD166="","",E166-E166+INDEX(gDP!T$6:T$271,MATCH(totalExpenditure!$A166,gDP!$B$6:$B$271))))</f>
        <v>#N/A</v>
      </c>
      <c r="DD166" s="77" t="e">
        <f>IF(F166="","",IF(BE166="","",F166-F166+INDEX(gDP!U$6:U$271,MATCH(totalExpenditure!$A166,gDP!$B$6:$B$271))))</f>
        <v>#N/A</v>
      </c>
      <c r="DE166" s="77" t="e">
        <f>IF(G166="","",IF(BF166="","",G166-G166+INDEX(gDP!V$6:V$271,MATCH(totalExpenditure!$A166,gDP!$B$6:$B$271))))</f>
        <v>#N/A</v>
      </c>
      <c r="DF166" s="77" t="e">
        <f>IF(H166="","",IF(BG166="","",H166-H166+INDEX(gDP!W$6:W$271,MATCH(totalExpenditure!$A166,gDP!$B$6:$B$271))))</f>
        <v>#N/A</v>
      </c>
      <c r="DG166" s="77" t="e">
        <f>IF(I166="","",IF(BH166="","",I166-I166+INDEX(gDP!X$6:X$271,MATCH(totalExpenditure!$A166,gDP!$B$6:$B$271))))</f>
        <v>#N/A</v>
      </c>
      <c r="DH166" s="77" t="e">
        <f>IF(J166="","",IF(BI166="","",J166-J166+INDEX(gDP!Y$6:Y$271,MATCH(totalExpenditure!$A166,gDP!$B$6:$B$271))))</f>
        <v>#N/A</v>
      </c>
      <c r="DI166" s="77" t="e">
        <f>IF(K166="","",IF(BJ166="","",K166-K166+INDEX(gDP!Z$6:Z$271,MATCH(totalExpenditure!$A166,gDP!$B$6:$B$271))))</f>
        <v>#N/A</v>
      </c>
      <c r="DJ166" s="77" t="e">
        <f>IF(L166="","",IF(BK166="","",L166-L166+INDEX(gDP!AA$6:AA$271,MATCH(totalExpenditure!$A166,gDP!$B$6:$B$271))))</f>
        <v>#N/A</v>
      </c>
      <c r="DK166" s="77" t="e">
        <f>IF(M166="","",IF(BL166="","",M166-M166+INDEX(gDP!AB$6:AB$271,MATCH(totalExpenditure!$A166,gDP!$B$6:$B$271))))</f>
        <v>#N/A</v>
      </c>
      <c r="DL166" s="77" t="e">
        <f>IF(N166="","",IF(BM166="","",N166-N166+INDEX(gDP!AC$6:AC$271,MATCH(totalExpenditure!$A166,gDP!$B$6:$B$271))))</f>
        <v>#N/A</v>
      </c>
      <c r="DM166" s="77" t="e">
        <f>IF(O166="","",IF(BN166="","",O166-O166+INDEX(gDP!AD$6:AD$271,MATCH(totalExpenditure!$A166,gDP!$B$6:$B$271))))</f>
        <v>#N/A</v>
      </c>
      <c r="DN166" s="77" t="e">
        <f>IF(P166="","",IF(BO166="","",P166-P166+INDEX(gDP!AE$6:AE$271,MATCH(totalExpenditure!$A166,gDP!$B$6:$B$271))))</f>
        <v>#N/A</v>
      </c>
      <c r="DO166" s="77" t="e">
        <f>IF(Q166="","",IF(BP166="","",Q166-Q166+INDEX(gDP!AF$6:AF$271,MATCH(totalExpenditure!$A166,gDP!$B$6:$B$271))))</f>
        <v>#N/A</v>
      </c>
      <c r="DP166" s="77" t="e">
        <f>IF(R166="","",IF(BQ166="","",R166-R166+INDEX(gDP!AG$6:AG$271,MATCH(totalExpenditure!$A166,gDP!$B$6:$B$271))))</f>
        <v>#N/A</v>
      </c>
      <c r="DQ166" s="77" t="e">
        <f>IF(S166="","",IF(BR166="","",S166-S166+INDEX(gDP!AH$6:AH$271,MATCH(totalExpenditure!$A166,gDP!$B$6:$B$271))))</f>
        <v>#N/A</v>
      </c>
      <c r="DR166" s="77" t="e">
        <f>IF(T166="","",IF(BS166="","",T166-T166+INDEX(gDP!AI$6:AI$271,MATCH(totalExpenditure!$A166,gDP!$B$6:$B$271))))</f>
        <v>#N/A</v>
      </c>
      <c r="DS166" s="77" t="e">
        <f>IF(U166="","",IF(BT166="","",U166-U166+INDEX(gDP!AJ$6:AJ$271,MATCH(totalExpenditure!$A166,gDP!$B$6:$B$271))))</f>
        <v>#N/A</v>
      </c>
      <c r="DT166" s="77" t="e">
        <f>IF(V166="","",IF(BU166="","",V166-V166+INDEX(gDP!AK$6:AK$271,MATCH(totalExpenditure!$A166,gDP!$B$6:$B$271))))</f>
        <v>#N/A</v>
      </c>
      <c r="DU166" s="77" t="e">
        <f>IF(W166="","",IF(BV166="","",W166-W166+INDEX(gDP!AL$6:AL$271,MATCH(totalExpenditure!$A166,gDP!$B$6:$B$271))))</f>
        <v>#N/A</v>
      </c>
      <c r="DV166" s="77" t="e">
        <f>IF(X166="","",IF(BW166="","",X166-X166+INDEX(gDP!AM$6:AM$271,MATCH(totalExpenditure!$A166,gDP!$B$6:$B$271))))</f>
        <v>#N/A</v>
      </c>
      <c r="DW166" s="77" t="e">
        <f>IF(Y166="","",IF(BX166="","",Y166-Y166+INDEX(gDP!AN$6:AN$271,MATCH(totalExpenditure!$A166,gDP!$B$6:$B$271))))</f>
        <v>#N/A</v>
      </c>
      <c r="DX166" s="77" t="e">
        <f>IF(Z166="","",IF(BY166="","",Z166-Z166+INDEX(gDP!AO$6:AO$271,MATCH(totalExpenditure!$A166,gDP!$B$6:$B$271))))</f>
        <v>#N/A</v>
      </c>
      <c r="DY166" s="77" t="e">
        <f>IF(AA166="","",IF(BZ166="","",AA166-AA166+INDEX(gDP!AP$6:AP$271,MATCH(totalExpenditure!$A166,gDP!$B$6:$B$271))))</f>
        <v>#N/A</v>
      </c>
      <c r="DZ166" s="77" t="e">
        <f>IF(AB166="","",IF(CA166="","",AB166-AB166+INDEX(gDP!AQ$6:AQ$271,MATCH(totalExpenditure!$A166,gDP!$B$6:$B$271))))</f>
        <v>#N/A</v>
      </c>
      <c r="EA166" s="77" t="e">
        <f>IF(AC166="","",IF(CB166="","",AC166-AC166+INDEX(gDP!AR$6:AR$271,MATCH(totalExpenditure!$A166,gDP!$B$6:$B$271))))</f>
        <v>#N/A</v>
      </c>
      <c r="EB166" s="77" t="e">
        <f>IF(AD166="","",IF(CC166="","",AD166-AD166+INDEX(gDP!AS$6:AS$271,MATCH(totalExpenditure!$A166,gDP!$B$6:$B$271))))</f>
        <v>#N/A</v>
      </c>
      <c r="EC166" s="77" t="e">
        <f>IF(AE166="","",IF(CD166="","",AE166-AE166+INDEX(gDP!AT$6:AT$271,MATCH(totalExpenditure!$A166,gDP!$B$6:$B$271))))</f>
        <v>#N/A</v>
      </c>
      <c r="ED166" s="77" t="e">
        <f>IF(AF166="","",IF(CE166="","",AF166-AF166+INDEX(gDP!AU$6:AU$271,MATCH(totalExpenditure!$A166,gDP!$B$6:$B$271))))</f>
        <v>#N/A</v>
      </c>
      <c r="EE166" s="77" t="e">
        <f>IF(AG166="","",IF(CF166="","",AG166-AG166+INDEX(gDP!AV$6:AV$271,MATCH(totalExpenditure!$A166,gDP!$B$6:$B$271))))</f>
        <v>#N/A</v>
      </c>
      <c r="EF166" s="77" t="e">
        <f>IF(AH166="","",IF(CG166="","",AH166-AH166+INDEX(gDP!AW$6:AW$271,MATCH(totalExpenditure!$A166,gDP!$B$6:$B$271))))</f>
        <v>#N/A</v>
      </c>
      <c r="EG166" s="77" t="e">
        <f>IF(AI166="","",IF(CH166="","",AI166-AI166+INDEX(gDP!AX$6:AX$271,MATCH(totalExpenditure!$A166,gDP!$B$6:$B$271))))</f>
        <v>#N/A</v>
      </c>
      <c r="EH166" s="77" t="e">
        <f>IF(AJ166="","",IF(CI166="","",AJ166-AJ166+INDEX(gDP!AY$6:AY$271,MATCH(totalExpenditure!$A166,gDP!$B$6:$B$271))))</f>
        <v>#N/A</v>
      </c>
      <c r="EI166" s="77" t="e">
        <f>IF(AK166="","",IF(CJ166="","",AK166-AK166+INDEX(gDP!AZ$6:AZ$271,MATCH(totalExpenditure!$A166,gDP!$B$6:$B$271))))</f>
        <v>#N/A</v>
      </c>
      <c r="EJ166" s="77" t="e">
        <f>IF(AL166="","",IF(CK166="","",AL166-AL166+INDEX(gDP!BA$6:BA$271,MATCH(totalExpenditure!$A166,gDP!$B$6:$B$271))))</f>
        <v>#N/A</v>
      </c>
      <c r="EK166" s="77" t="e">
        <f>IF(AM166="","",IF(CL166="","",AM166-AM166+INDEX(gDP!BB$6:BB$271,MATCH(totalExpenditure!$A166,gDP!$B$6:$B$271))))</f>
        <v>#N/A</v>
      </c>
      <c r="EL166" s="77" t="e">
        <f>IF(AN166="","",IF(CM166="","",AN166-AN166+INDEX(gDP!BC$6:BC$271,MATCH(totalExpenditure!$A166,gDP!$B$6:$B$271))))</f>
        <v>#N/A</v>
      </c>
      <c r="EM166" s="77" t="e">
        <f>IF(AO166="","",IF(CN166="","",AO166-AO166+INDEX(gDP!BD$6:BD$271,MATCH(totalExpenditure!$A166,gDP!$B$6:$B$271))))</f>
        <v>#N/A</v>
      </c>
      <c r="EN166" s="77" t="e">
        <f>IF(AP166="","",IF(CO166="","",AP166-AP166+INDEX(gDP!BE$6:BE$271,MATCH(totalExpenditure!$A166,gDP!$B$6:$B$271))))</f>
        <v>#N/A</v>
      </c>
      <c r="EO166" s="77" t="e">
        <f>IF(AQ166="","",IF(CP166="","",AQ166-AQ166+INDEX(gDP!BF$6:BF$271,MATCH(totalExpenditure!$A166,gDP!$B$6:$B$271))))</f>
        <v>#N/A</v>
      </c>
      <c r="EP166" s="77" t="e">
        <f>IF(AR166="","",IF(CQ166="","",AR166-AR166+INDEX(gDP!BG$6:BG$271,MATCH(totalExpenditure!$A166,gDP!$B$6:$B$271))))</f>
        <v>#N/A</v>
      </c>
      <c r="EQ166" s="77" t="e">
        <f>IF(AS166="","",IF(CR166="","",AS166-AS166+INDEX(gDP!BH$6:BH$271,MATCH(totalExpenditure!$A166,gDP!$B$6:$B$271))))</f>
        <v>#N/A</v>
      </c>
      <c r="ER166" s="77" t="e">
        <f>IF(AT166="","",IF(CS166="","",AT166-AT166+INDEX(gDP!BI$6:BI$271,MATCH(totalExpenditure!$A166,gDP!$B$6:$B$271))))</f>
        <v>#N/A</v>
      </c>
      <c r="ES166" s="77" t="e">
        <f>IF(AU166="","",IF(CT166="","",AU166-AU166+INDEX(gDP!BJ$6:BJ$271,MATCH(totalExpenditure!$A166,gDP!$B$6:$B$271))))</f>
        <v>#N/A</v>
      </c>
      <c r="ET166" s="77" t="e">
        <f>IF(AV166="","",IF(CU166="","",AV166-AV166+INDEX(gDP!BK$6:BK$271,MATCH(totalExpenditure!$A166,gDP!$B$6:$B$271))))</f>
        <v>#N/A</v>
      </c>
      <c r="EU166" s="77" t="e">
        <f>IF(AW166="","",IF(CV166="","",AW166-AW166+INDEX(gDP!BL$6:BL$271,MATCH(totalExpenditure!$A166,gDP!$B$6:$B$271))))</f>
        <v>#N/A</v>
      </c>
      <c r="EV166" s="77" t="e">
        <f>IF(AX166="","",IF(CW166="","",AX166-AX166+INDEX(gDP!BM$6:BM$271,MATCH(totalExpenditure!$A166,gDP!$B$6:$B$271))))</f>
        <v>#N/A</v>
      </c>
      <c r="EW166" s="77" t="e">
        <f>IF(AY166="","",IF(CX166="","",AY166-AY166+INDEX(gDP!BN$6:BN$271,MATCH(totalExpenditure!$A166,gDP!$B$6:$B$271))))</f>
        <v>#N/A</v>
      </c>
      <c r="EX166" s="77" t="e">
        <f>IF(AZ166="","",IF(CY166="","",AZ166-AZ166+INDEX(gDP!BO$6:BO$271,MATCH(totalExpenditure!$A166,gDP!$B$6:$B$271))))</f>
        <v>#N/A</v>
      </c>
    </row>
    <row r="167" spans="1:154" x14ac:dyDescent="0.35">
      <c r="A167" t="s">
        <v>543</v>
      </c>
      <c r="B167" s="77" t="e">
        <f>IF(INDEX([2]pivotTable!B$3:B$308,MATCH(totalExpenditure!$A167,[2]pivotTable!$A$3:$A$308,0))/100*INDEX(gDP!Q$6:Q$271,MATCH(totalExpenditure!$A167,gDP!$B$6:$B$271))=0,"",INDEX([2]pivotTable!B$3:B$308,MATCH(totalExpenditure!$A167,[2]pivotTable!$A$3:$A$308,0))/100*INDEX(gDP!Q$6:Q$271,MATCH(totalExpenditure!$A167,gDP!$B$6:$B$271)))</f>
        <v>#N/A</v>
      </c>
      <c r="C167" s="77" t="e">
        <f>IF(INDEX([2]pivotTable!C$3:C$308,MATCH(totalExpenditure!$A167,[2]pivotTable!$A$3:$A$308,0))/100*INDEX(gDP!R$6:R$271,MATCH(totalExpenditure!$A167,gDP!$B$6:$B$271))=0,"",INDEX([2]pivotTable!C$3:C$308,MATCH(totalExpenditure!$A167,[2]pivotTable!$A$3:$A$308,0))/100*INDEX(gDP!R$6:R$271,MATCH(totalExpenditure!$A167,gDP!$B$6:$B$271)))</f>
        <v>#N/A</v>
      </c>
      <c r="D167" s="77" t="e">
        <f>IF(INDEX([2]pivotTable!D$3:D$308,MATCH(totalExpenditure!$A167,[2]pivotTable!$A$3:$A$308,0))/100*INDEX(gDP!S$6:S$271,MATCH(totalExpenditure!$A167,gDP!$B$6:$B$271))=0,"",INDEX([2]pivotTable!D$3:D$308,MATCH(totalExpenditure!$A167,[2]pivotTable!$A$3:$A$308,0))/100*INDEX(gDP!S$6:S$271,MATCH(totalExpenditure!$A167,gDP!$B$6:$B$271)))</f>
        <v>#N/A</v>
      </c>
      <c r="E167" s="77" t="e">
        <f>IF(INDEX([2]pivotTable!E$3:E$308,MATCH(totalExpenditure!$A167,[2]pivotTable!$A$3:$A$308,0))/100*INDEX(gDP!T$6:T$271,MATCH(totalExpenditure!$A167,gDP!$B$6:$B$271))=0,"",INDEX([2]pivotTable!E$3:E$308,MATCH(totalExpenditure!$A167,[2]pivotTable!$A$3:$A$308,0))/100*INDEX(gDP!T$6:T$271,MATCH(totalExpenditure!$A167,gDP!$B$6:$B$271)))</f>
        <v>#N/A</v>
      </c>
      <c r="F167" s="77" t="e">
        <f>IF(INDEX([2]pivotTable!F$3:F$308,MATCH(totalExpenditure!$A167,[2]pivotTable!$A$3:$A$308,0))/100*INDEX(gDP!U$6:U$271,MATCH(totalExpenditure!$A167,gDP!$B$6:$B$271))=0,"",INDEX([2]pivotTable!F$3:F$308,MATCH(totalExpenditure!$A167,[2]pivotTable!$A$3:$A$308,0))/100*INDEX(gDP!U$6:U$271,MATCH(totalExpenditure!$A167,gDP!$B$6:$B$271)))</f>
        <v>#N/A</v>
      </c>
      <c r="G167" s="77" t="e">
        <f>IF(INDEX([2]pivotTable!G$3:G$308,MATCH(totalExpenditure!$A167,[2]pivotTable!$A$3:$A$308,0))/100*INDEX(gDP!V$6:V$271,MATCH(totalExpenditure!$A167,gDP!$B$6:$B$271))=0,"",INDEX([2]pivotTable!G$3:G$308,MATCH(totalExpenditure!$A167,[2]pivotTable!$A$3:$A$308,0))/100*INDEX(gDP!V$6:V$271,MATCH(totalExpenditure!$A167,gDP!$B$6:$B$271)))</f>
        <v>#N/A</v>
      </c>
      <c r="H167" s="77" t="e">
        <f>IF(INDEX([2]pivotTable!H$3:H$308,MATCH(totalExpenditure!$A167,[2]pivotTable!$A$3:$A$308,0))/100*INDEX(gDP!W$6:W$271,MATCH(totalExpenditure!$A167,gDP!$B$6:$B$271))=0,"",INDEX([2]pivotTable!H$3:H$308,MATCH(totalExpenditure!$A167,[2]pivotTable!$A$3:$A$308,0))/100*INDEX(gDP!W$6:W$271,MATCH(totalExpenditure!$A167,gDP!$B$6:$B$271)))</f>
        <v>#N/A</v>
      </c>
      <c r="I167" s="77" t="e">
        <f>IF(INDEX([2]pivotTable!I$3:I$308,MATCH(totalExpenditure!$A167,[2]pivotTable!$A$3:$A$308,0))/100*INDEX(gDP!X$6:X$271,MATCH(totalExpenditure!$A167,gDP!$B$6:$B$271))=0,"",INDEX([2]pivotTable!I$3:I$308,MATCH(totalExpenditure!$A167,[2]pivotTable!$A$3:$A$308,0))/100*INDEX(gDP!X$6:X$271,MATCH(totalExpenditure!$A167,gDP!$B$6:$B$271)))</f>
        <v>#N/A</v>
      </c>
      <c r="J167" s="77" t="e">
        <f>IF(INDEX([2]pivotTable!J$3:J$308,MATCH(totalExpenditure!$A167,[2]pivotTable!$A$3:$A$308,0))/100*INDEX(gDP!Y$6:Y$271,MATCH(totalExpenditure!$A167,gDP!$B$6:$B$271))=0,"",INDEX([2]pivotTable!J$3:J$308,MATCH(totalExpenditure!$A167,[2]pivotTable!$A$3:$A$308,0))/100*INDEX(gDP!Y$6:Y$271,MATCH(totalExpenditure!$A167,gDP!$B$6:$B$271)))</f>
        <v>#N/A</v>
      </c>
      <c r="K167" s="77" t="e">
        <f>IF(INDEX([2]pivotTable!K$3:K$308,MATCH(totalExpenditure!$A167,[2]pivotTable!$A$3:$A$308,0))/100*INDEX(gDP!Z$6:Z$271,MATCH(totalExpenditure!$A167,gDP!$B$6:$B$271))=0,"",INDEX([2]pivotTable!K$3:K$308,MATCH(totalExpenditure!$A167,[2]pivotTable!$A$3:$A$308,0))/100*INDEX(gDP!Z$6:Z$271,MATCH(totalExpenditure!$A167,gDP!$B$6:$B$271)))</f>
        <v>#N/A</v>
      </c>
      <c r="L167" s="77" t="e">
        <f>IF(INDEX([2]pivotTable!L$3:L$308,MATCH(totalExpenditure!$A167,[2]pivotTable!$A$3:$A$308,0))/100*INDEX(gDP!AA$6:AA$271,MATCH(totalExpenditure!$A167,gDP!$B$6:$B$271))=0,"",INDEX([2]pivotTable!L$3:L$308,MATCH(totalExpenditure!$A167,[2]pivotTable!$A$3:$A$308,0))/100*INDEX(gDP!AA$6:AA$271,MATCH(totalExpenditure!$A167,gDP!$B$6:$B$271)))</f>
        <v>#N/A</v>
      </c>
      <c r="M167" s="77" t="e">
        <f>IF(INDEX([2]pivotTable!M$3:M$308,MATCH(totalExpenditure!$A167,[2]pivotTable!$A$3:$A$308,0))/100*INDEX(gDP!AB$6:AB$271,MATCH(totalExpenditure!$A167,gDP!$B$6:$B$271))=0,"",INDEX([2]pivotTable!M$3:M$308,MATCH(totalExpenditure!$A167,[2]pivotTable!$A$3:$A$308,0))/100*INDEX(gDP!AB$6:AB$271,MATCH(totalExpenditure!$A167,gDP!$B$6:$B$271)))</f>
        <v>#N/A</v>
      </c>
      <c r="N167" s="77" t="e">
        <f>IF(INDEX([2]pivotTable!N$3:N$308,MATCH(totalExpenditure!$A167,[2]pivotTable!$A$3:$A$308,0))/100*INDEX(gDP!AC$6:AC$271,MATCH(totalExpenditure!$A167,gDP!$B$6:$B$271))=0,"",INDEX([2]pivotTable!N$3:N$308,MATCH(totalExpenditure!$A167,[2]pivotTable!$A$3:$A$308,0))/100*INDEX(gDP!AC$6:AC$271,MATCH(totalExpenditure!$A167,gDP!$B$6:$B$271)))</f>
        <v>#N/A</v>
      </c>
      <c r="O167" s="77" t="e">
        <f>IF(INDEX([2]pivotTable!O$3:O$308,MATCH(totalExpenditure!$A167,[2]pivotTable!$A$3:$A$308,0))/100*INDEX(gDP!AD$6:AD$271,MATCH(totalExpenditure!$A167,gDP!$B$6:$B$271))=0,"",INDEX([2]pivotTable!O$3:O$308,MATCH(totalExpenditure!$A167,[2]pivotTable!$A$3:$A$308,0))/100*INDEX(gDP!AD$6:AD$271,MATCH(totalExpenditure!$A167,gDP!$B$6:$B$271)))</f>
        <v>#N/A</v>
      </c>
      <c r="P167" s="77" t="e">
        <f>IF(INDEX([2]pivotTable!P$3:P$308,MATCH(totalExpenditure!$A167,[2]pivotTable!$A$3:$A$308,0))/100*INDEX(gDP!AE$6:AE$271,MATCH(totalExpenditure!$A167,gDP!$B$6:$B$271))=0,"",INDEX([2]pivotTable!P$3:P$308,MATCH(totalExpenditure!$A167,[2]pivotTable!$A$3:$A$308,0))/100*INDEX(gDP!AE$6:AE$271,MATCH(totalExpenditure!$A167,gDP!$B$6:$B$271)))</f>
        <v>#N/A</v>
      </c>
      <c r="Q167" s="77" t="e">
        <f>IF(INDEX([2]pivotTable!Q$3:Q$308,MATCH(totalExpenditure!$A167,[2]pivotTable!$A$3:$A$308,0))/100*INDEX(gDP!AF$6:AF$271,MATCH(totalExpenditure!$A167,gDP!$B$6:$B$271))=0,"",INDEX([2]pivotTable!Q$3:Q$308,MATCH(totalExpenditure!$A167,[2]pivotTable!$A$3:$A$308,0))/100*INDEX(gDP!AF$6:AF$271,MATCH(totalExpenditure!$A167,gDP!$B$6:$B$271)))</f>
        <v>#N/A</v>
      </c>
      <c r="R167" s="77" t="e">
        <f>IF(INDEX([2]pivotTable!R$3:R$308,MATCH(totalExpenditure!$A167,[2]pivotTable!$A$3:$A$308,0))/100*INDEX(gDP!AG$6:AG$271,MATCH(totalExpenditure!$A167,gDP!$B$6:$B$271))=0,"",INDEX([2]pivotTable!R$3:R$308,MATCH(totalExpenditure!$A167,[2]pivotTable!$A$3:$A$308,0))/100*INDEX(gDP!AG$6:AG$271,MATCH(totalExpenditure!$A167,gDP!$B$6:$B$271)))</f>
        <v>#N/A</v>
      </c>
      <c r="S167" s="77" t="e">
        <f>IF(INDEX([2]pivotTable!S$3:S$308,MATCH(totalExpenditure!$A167,[2]pivotTable!$A$3:$A$308,0))/100*INDEX(gDP!AH$6:AH$271,MATCH(totalExpenditure!$A167,gDP!$B$6:$B$271))=0,"",INDEX([2]pivotTable!S$3:S$308,MATCH(totalExpenditure!$A167,[2]pivotTable!$A$3:$A$308,0))/100*INDEX(gDP!AH$6:AH$271,MATCH(totalExpenditure!$A167,gDP!$B$6:$B$271)))</f>
        <v>#N/A</v>
      </c>
      <c r="T167" s="77" t="e">
        <f>IF(INDEX([2]pivotTable!T$3:T$308,MATCH(totalExpenditure!$A167,[2]pivotTable!$A$3:$A$308,0))/100*INDEX(gDP!AI$6:AI$271,MATCH(totalExpenditure!$A167,gDP!$B$6:$B$271))=0,"",INDEX([2]pivotTable!T$3:T$308,MATCH(totalExpenditure!$A167,[2]pivotTable!$A$3:$A$308,0))/100*INDEX(gDP!AI$6:AI$271,MATCH(totalExpenditure!$A167,gDP!$B$6:$B$271)))</f>
        <v>#N/A</v>
      </c>
      <c r="U167" s="77" t="e">
        <f>IF(INDEX([2]pivotTable!U$3:U$308,MATCH(totalExpenditure!$A167,[2]pivotTable!$A$3:$A$308,0))/100*INDEX(gDP!AJ$6:AJ$271,MATCH(totalExpenditure!$A167,gDP!$B$6:$B$271))=0,"",INDEX([2]pivotTable!U$3:U$308,MATCH(totalExpenditure!$A167,[2]pivotTable!$A$3:$A$308,0))/100*INDEX(gDP!AJ$6:AJ$271,MATCH(totalExpenditure!$A167,gDP!$B$6:$B$271)))</f>
        <v>#N/A</v>
      </c>
      <c r="V167" s="77" t="e">
        <f>IF(INDEX([2]pivotTable!V$3:V$308,MATCH(totalExpenditure!$A167,[2]pivotTable!$A$3:$A$308,0))/100*INDEX(gDP!AK$6:AK$271,MATCH(totalExpenditure!$A167,gDP!$B$6:$B$271))=0,"",INDEX([2]pivotTable!V$3:V$308,MATCH(totalExpenditure!$A167,[2]pivotTable!$A$3:$A$308,0))/100*INDEX(gDP!AK$6:AK$271,MATCH(totalExpenditure!$A167,gDP!$B$6:$B$271)))</f>
        <v>#N/A</v>
      </c>
      <c r="W167" s="77" t="e">
        <f>IF(INDEX([2]pivotTable!W$3:W$308,MATCH(totalExpenditure!$A167,[2]pivotTable!$A$3:$A$308,0))/100*INDEX(gDP!AL$6:AL$271,MATCH(totalExpenditure!$A167,gDP!$B$6:$B$271))=0,"",INDEX([2]pivotTable!W$3:W$308,MATCH(totalExpenditure!$A167,[2]pivotTable!$A$3:$A$308,0))/100*INDEX(gDP!AL$6:AL$271,MATCH(totalExpenditure!$A167,gDP!$B$6:$B$271)))</f>
        <v>#N/A</v>
      </c>
      <c r="X167" s="77" t="e">
        <f>IF(INDEX([2]pivotTable!X$3:X$308,MATCH(totalExpenditure!$A167,[2]pivotTable!$A$3:$A$308,0))/100*INDEX(gDP!AM$6:AM$271,MATCH(totalExpenditure!$A167,gDP!$B$6:$B$271))=0,"",INDEX([2]pivotTable!X$3:X$308,MATCH(totalExpenditure!$A167,[2]pivotTable!$A$3:$A$308,0))/100*INDEX(gDP!AM$6:AM$271,MATCH(totalExpenditure!$A167,gDP!$B$6:$B$271)))</f>
        <v>#N/A</v>
      </c>
      <c r="Y167" s="77" t="e">
        <f>IF(INDEX([2]pivotTable!Y$3:Y$308,MATCH(totalExpenditure!$A167,[2]pivotTable!$A$3:$A$308,0))/100*INDEX(gDP!AN$6:AN$271,MATCH(totalExpenditure!$A167,gDP!$B$6:$B$271))=0,"",INDEX([2]pivotTable!Y$3:Y$308,MATCH(totalExpenditure!$A167,[2]pivotTable!$A$3:$A$308,0))/100*INDEX(gDP!AN$6:AN$271,MATCH(totalExpenditure!$A167,gDP!$B$6:$B$271)))</f>
        <v>#N/A</v>
      </c>
      <c r="Z167" s="77" t="e">
        <f>IF(INDEX([2]pivotTable!Z$3:Z$308,MATCH(totalExpenditure!$A167,[2]pivotTable!$A$3:$A$308,0))/100*INDEX(gDP!AO$6:AO$271,MATCH(totalExpenditure!$A167,gDP!$B$6:$B$271))=0,"",INDEX([2]pivotTable!Z$3:Z$308,MATCH(totalExpenditure!$A167,[2]pivotTable!$A$3:$A$308,0))/100*INDEX(gDP!AO$6:AO$271,MATCH(totalExpenditure!$A167,gDP!$B$6:$B$271)))</f>
        <v>#N/A</v>
      </c>
      <c r="AA167" s="77" t="e">
        <f>IF(INDEX([2]pivotTable!AA$3:AA$308,MATCH(totalExpenditure!$A167,[2]pivotTable!$A$3:$A$308,0))/100*INDEX(gDP!AP$6:AP$271,MATCH(totalExpenditure!$A167,gDP!$B$6:$B$271))=0,"",INDEX([2]pivotTable!AA$3:AA$308,MATCH(totalExpenditure!$A167,[2]pivotTable!$A$3:$A$308,0))/100*INDEX(gDP!AP$6:AP$271,MATCH(totalExpenditure!$A167,gDP!$B$6:$B$271)))</f>
        <v>#N/A</v>
      </c>
      <c r="AB167" s="77" t="e">
        <f>IF(INDEX([2]pivotTable!AB$3:AB$308,MATCH(totalExpenditure!$A167,[2]pivotTable!$A$3:$A$308,0))/100*INDEX(gDP!AQ$6:AQ$271,MATCH(totalExpenditure!$A167,gDP!$B$6:$B$271))=0,"",INDEX([2]pivotTable!AB$3:AB$308,MATCH(totalExpenditure!$A167,[2]pivotTable!$A$3:$A$308,0))/100*INDEX(gDP!AQ$6:AQ$271,MATCH(totalExpenditure!$A167,gDP!$B$6:$B$271)))</f>
        <v>#N/A</v>
      </c>
      <c r="AC167" s="77" t="e">
        <f>IF(INDEX([2]pivotTable!AC$3:AC$308,MATCH(totalExpenditure!$A167,[2]pivotTable!$A$3:$A$308,0))/100*INDEX(gDP!AR$6:AR$271,MATCH(totalExpenditure!$A167,gDP!$B$6:$B$271))=0,"",INDEX([2]pivotTable!AC$3:AC$308,MATCH(totalExpenditure!$A167,[2]pivotTable!$A$3:$A$308,0))/100*INDEX(gDP!AR$6:AR$271,MATCH(totalExpenditure!$A167,gDP!$B$6:$B$271)))</f>
        <v>#N/A</v>
      </c>
      <c r="AD167" s="77" t="e">
        <f>IF(INDEX([2]pivotTable!AD$3:AD$308,MATCH(totalExpenditure!$A167,[2]pivotTable!$A$3:$A$308,0))/100*INDEX(gDP!AS$6:AS$271,MATCH(totalExpenditure!$A167,gDP!$B$6:$B$271))=0,"",INDEX([2]pivotTable!AD$3:AD$308,MATCH(totalExpenditure!$A167,[2]pivotTable!$A$3:$A$308,0))/100*INDEX(gDP!AS$6:AS$271,MATCH(totalExpenditure!$A167,gDP!$B$6:$B$271)))</f>
        <v>#N/A</v>
      </c>
      <c r="AE167" s="77" t="e">
        <f>IF(INDEX([2]pivotTable!AE$3:AE$308,MATCH(totalExpenditure!$A167,[2]pivotTable!$A$3:$A$308,0))/100*INDEX(gDP!AT$6:AT$271,MATCH(totalExpenditure!$A167,gDP!$B$6:$B$271))=0,"",INDEX([2]pivotTable!AE$3:AE$308,MATCH(totalExpenditure!$A167,[2]pivotTable!$A$3:$A$308,0))/100*INDEX(gDP!AT$6:AT$271,MATCH(totalExpenditure!$A167,gDP!$B$6:$B$271)))</f>
        <v>#N/A</v>
      </c>
      <c r="AF167" s="77" t="e">
        <f>IF(INDEX([2]pivotTable!AF$3:AF$308,MATCH(totalExpenditure!$A167,[2]pivotTable!$A$3:$A$308,0))/100*INDEX(gDP!AU$6:AU$271,MATCH(totalExpenditure!$A167,gDP!$B$6:$B$271))=0,"",INDEX([2]pivotTable!AF$3:AF$308,MATCH(totalExpenditure!$A167,[2]pivotTable!$A$3:$A$308,0))/100*INDEX(gDP!AU$6:AU$271,MATCH(totalExpenditure!$A167,gDP!$B$6:$B$271)))</f>
        <v>#N/A</v>
      </c>
      <c r="AG167" s="77" t="e">
        <f>IF(INDEX([2]pivotTable!AG$3:AG$308,MATCH(totalExpenditure!$A167,[2]pivotTable!$A$3:$A$308,0))/100*INDEX(gDP!AV$6:AV$271,MATCH(totalExpenditure!$A167,gDP!$B$6:$B$271))=0,"",INDEX([2]pivotTable!AG$3:AG$308,MATCH(totalExpenditure!$A167,[2]pivotTable!$A$3:$A$308,0))/100*INDEX(gDP!AV$6:AV$271,MATCH(totalExpenditure!$A167,gDP!$B$6:$B$271)))</f>
        <v>#N/A</v>
      </c>
      <c r="AH167" s="77" t="e">
        <f>IF(INDEX([2]pivotTable!AH$3:AH$308,MATCH(totalExpenditure!$A167,[2]pivotTable!$A$3:$A$308,0))/100*INDEX(gDP!AW$6:AW$271,MATCH(totalExpenditure!$A167,gDP!$B$6:$B$271))=0,"",INDEX([2]pivotTable!AH$3:AH$308,MATCH(totalExpenditure!$A167,[2]pivotTable!$A$3:$A$308,0))/100*INDEX(gDP!AW$6:AW$271,MATCH(totalExpenditure!$A167,gDP!$B$6:$B$271)))</f>
        <v>#N/A</v>
      </c>
      <c r="AI167" s="77" t="e">
        <f>IF(INDEX([2]pivotTable!AI$3:AI$308,MATCH(totalExpenditure!$A167,[2]pivotTable!$A$3:$A$308,0))/100*INDEX(gDP!AX$6:AX$271,MATCH(totalExpenditure!$A167,gDP!$B$6:$B$271))=0,"",INDEX([2]pivotTable!AI$3:AI$308,MATCH(totalExpenditure!$A167,[2]pivotTable!$A$3:$A$308,0))/100*INDEX(gDP!AX$6:AX$271,MATCH(totalExpenditure!$A167,gDP!$B$6:$B$271)))</f>
        <v>#N/A</v>
      </c>
      <c r="AJ167" s="77" t="e">
        <f>IF(INDEX([2]pivotTable!AJ$3:AJ$308,MATCH(totalExpenditure!$A167,[2]pivotTable!$A$3:$A$308,0))/100*INDEX(gDP!AY$6:AY$271,MATCH(totalExpenditure!$A167,gDP!$B$6:$B$271))=0,"",INDEX([2]pivotTable!AJ$3:AJ$308,MATCH(totalExpenditure!$A167,[2]pivotTable!$A$3:$A$308,0))/100*INDEX(gDP!AY$6:AY$271,MATCH(totalExpenditure!$A167,gDP!$B$6:$B$271)))</f>
        <v>#N/A</v>
      </c>
      <c r="AK167" s="77" t="e">
        <f>IF(INDEX([2]pivotTable!AK$3:AK$308,MATCH(totalExpenditure!$A167,[2]pivotTable!$A$3:$A$308,0))/100*INDEX(gDP!AZ$6:AZ$271,MATCH(totalExpenditure!$A167,gDP!$B$6:$B$271))=0,"",INDEX([2]pivotTable!AK$3:AK$308,MATCH(totalExpenditure!$A167,[2]pivotTable!$A$3:$A$308,0))/100*INDEX(gDP!AZ$6:AZ$271,MATCH(totalExpenditure!$A167,gDP!$B$6:$B$271)))</f>
        <v>#N/A</v>
      </c>
      <c r="AL167" s="77" t="e">
        <f>IF(INDEX([2]pivotTable!AL$3:AL$308,MATCH(totalExpenditure!$A167,[2]pivotTable!$A$3:$A$308,0))/100*INDEX(gDP!BA$6:BA$271,MATCH(totalExpenditure!$A167,gDP!$B$6:$B$271))=0,"",INDEX([2]pivotTable!AL$3:AL$308,MATCH(totalExpenditure!$A167,[2]pivotTable!$A$3:$A$308,0))/100*INDEX(gDP!BA$6:BA$271,MATCH(totalExpenditure!$A167,gDP!$B$6:$B$271)))</f>
        <v>#N/A</v>
      </c>
      <c r="AM167" s="77" t="e">
        <f>IF(INDEX([2]pivotTable!AM$3:AM$308,MATCH(totalExpenditure!$A167,[2]pivotTable!$A$3:$A$308,0))/100*INDEX(gDP!BB$6:BB$271,MATCH(totalExpenditure!$A167,gDP!$B$6:$B$271))=0,"",INDEX([2]pivotTable!AM$3:AM$308,MATCH(totalExpenditure!$A167,[2]pivotTable!$A$3:$A$308,0))/100*INDEX(gDP!BB$6:BB$271,MATCH(totalExpenditure!$A167,gDP!$B$6:$B$271)))</f>
        <v>#N/A</v>
      </c>
      <c r="AN167" s="77" t="e">
        <f>IF(INDEX([2]pivotTable!AN$3:AN$308,MATCH(totalExpenditure!$A167,[2]pivotTable!$A$3:$A$308,0))/100*INDEX(gDP!BC$6:BC$271,MATCH(totalExpenditure!$A167,gDP!$B$6:$B$271))=0,"",INDEX([2]pivotTable!AN$3:AN$308,MATCH(totalExpenditure!$A167,[2]pivotTable!$A$3:$A$308,0))/100*INDEX(gDP!BC$6:BC$271,MATCH(totalExpenditure!$A167,gDP!$B$6:$B$271)))</f>
        <v>#N/A</v>
      </c>
      <c r="AO167" s="77" t="e">
        <f>IF(INDEX([2]pivotTable!AO$3:AO$308,MATCH(totalExpenditure!$A167,[2]pivotTable!$A$3:$A$308,0))/100*INDEX(gDP!BD$6:BD$271,MATCH(totalExpenditure!$A167,gDP!$B$6:$B$271))=0,"",INDEX([2]pivotTable!AO$3:AO$308,MATCH(totalExpenditure!$A167,[2]pivotTable!$A$3:$A$308,0))/100*INDEX(gDP!BD$6:BD$271,MATCH(totalExpenditure!$A167,gDP!$B$6:$B$271)))</f>
        <v>#N/A</v>
      </c>
      <c r="AP167" s="77" t="e">
        <f>IF(INDEX([2]pivotTable!AP$3:AP$308,MATCH(totalExpenditure!$A167,[2]pivotTable!$A$3:$A$308,0))/100*INDEX(gDP!BE$6:BE$271,MATCH(totalExpenditure!$A167,gDP!$B$6:$B$271))=0,"",INDEX([2]pivotTable!AP$3:AP$308,MATCH(totalExpenditure!$A167,[2]pivotTable!$A$3:$A$308,0))/100*INDEX(gDP!BE$6:BE$271,MATCH(totalExpenditure!$A167,gDP!$B$6:$B$271)))</f>
        <v>#N/A</v>
      </c>
      <c r="AQ167" s="77" t="e">
        <f>IF(INDEX([2]pivotTable!AQ$3:AQ$308,MATCH(totalExpenditure!$A167,[2]pivotTable!$A$3:$A$308,0))/100*INDEX(gDP!BF$6:BF$271,MATCH(totalExpenditure!$A167,gDP!$B$6:$B$271))=0,"",INDEX([2]pivotTable!AQ$3:AQ$308,MATCH(totalExpenditure!$A167,[2]pivotTable!$A$3:$A$308,0))/100*INDEX(gDP!BF$6:BF$271,MATCH(totalExpenditure!$A167,gDP!$B$6:$B$271)))</f>
        <v>#N/A</v>
      </c>
      <c r="AR167" s="77" t="e">
        <f>IF(INDEX([2]pivotTable!AR$3:AR$308,MATCH(totalExpenditure!$A167,[2]pivotTable!$A$3:$A$308,0))/100*INDEX(gDP!BG$6:BG$271,MATCH(totalExpenditure!$A167,gDP!$B$6:$B$271))=0,"",INDEX([2]pivotTable!AR$3:AR$308,MATCH(totalExpenditure!$A167,[2]pivotTable!$A$3:$A$308,0))/100*INDEX(gDP!BG$6:BG$271,MATCH(totalExpenditure!$A167,gDP!$B$6:$B$271)))</f>
        <v>#N/A</v>
      </c>
      <c r="AS167" s="77" t="e">
        <f>IF(INDEX([2]pivotTable!AS$3:AS$308,MATCH(totalExpenditure!$A167,[2]pivotTable!$A$3:$A$308,0))/100*INDEX(gDP!BH$6:BH$271,MATCH(totalExpenditure!$A167,gDP!$B$6:$B$271))=0,"",INDEX([2]pivotTable!AS$3:AS$308,MATCH(totalExpenditure!$A167,[2]pivotTable!$A$3:$A$308,0))/100*INDEX(gDP!BH$6:BH$271,MATCH(totalExpenditure!$A167,gDP!$B$6:$B$271)))</f>
        <v>#N/A</v>
      </c>
      <c r="AT167" s="77" t="e">
        <f>IF(INDEX([2]pivotTable!AT$3:AT$308,MATCH(totalExpenditure!$A167,[2]pivotTable!$A$3:$A$308,0))/100*INDEX(gDP!BI$6:BI$271,MATCH(totalExpenditure!$A167,gDP!$B$6:$B$271))=0,"",INDEX([2]pivotTable!AT$3:AT$308,MATCH(totalExpenditure!$A167,[2]pivotTable!$A$3:$A$308,0))/100*INDEX(gDP!BI$6:BI$271,MATCH(totalExpenditure!$A167,gDP!$B$6:$B$271)))</f>
        <v>#N/A</v>
      </c>
      <c r="AU167" s="77" t="e">
        <f>IF(INDEX([2]pivotTable!AU$3:AU$308,MATCH(totalExpenditure!$A167,[2]pivotTable!$A$3:$A$308,0))/100*INDEX(gDP!BJ$6:BJ$271,MATCH(totalExpenditure!$A167,gDP!$B$6:$B$271))=0,"",INDEX([2]pivotTable!AU$3:AU$308,MATCH(totalExpenditure!$A167,[2]pivotTable!$A$3:$A$308,0))/100*INDEX(gDP!BJ$6:BJ$271,MATCH(totalExpenditure!$A167,gDP!$B$6:$B$271)))</f>
        <v>#N/A</v>
      </c>
      <c r="AV167" s="77" t="e">
        <f>IF(INDEX([2]pivotTable!AV$3:AV$308,MATCH(totalExpenditure!$A167,[2]pivotTable!$A$3:$A$308,0))/100*INDEX(gDP!BK$6:BK$271,MATCH(totalExpenditure!$A167,gDP!$B$6:$B$271))=0,"",INDEX([2]pivotTable!AV$3:AV$308,MATCH(totalExpenditure!$A167,[2]pivotTable!$A$3:$A$308,0))/100*INDEX(gDP!BK$6:BK$271,MATCH(totalExpenditure!$A167,gDP!$B$6:$B$271)))</f>
        <v>#N/A</v>
      </c>
      <c r="AW167" s="77" t="e">
        <f>IF(INDEX([2]pivotTable!AW$3:AW$308,MATCH(totalExpenditure!$A167,[2]pivotTable!$A$3:$A$308,0))/100*INDEX(gDP!BL$6:BL$271,MATCH(totalExpenditure!$A167,gDP!$B$6:$B$271))=0,"",INDEX([2]pivotTable!AW$3:AW$308,MATCH(totalExpenditure!$A167,[2]pivotTable!$A$3:$A$308,0))/100*INDEX(gDP!BL$6:BL$271,MATCH(totalExpenditure!$A167,gDP!$B$6:$B$271)))</f>
        <v>#N/A</v>
      </c>
      <c r="AX167" s="77" t="e">
        <f>IF(INDEX([2]pivotTable!AX$3:AX$308,MATCH(totalExpenditure!$A167,[2]pivotTable!$A$3:$A$308,0))/100*INDEX(gDP!BM$6:BM$271,MATCH(totalExpenditure!$A167,gDP!$B$6:$B$271))=0,"",INDEX([2]pivotTable!AX$3:AX$308,MATCH(totalExpenditure!$A167,[2]pivotTable!$A$3:$A$308,0))/100*INDEX(gDP!BM$6:BM$271,MATCH(totalExpenditure!$A167,gDP!$B$6:$B$271)))</f>
        <v>#N/A</v>
      </c>
      <c r="AY167" s="77" t="e">
        <f>IF(INDEX([2]pivotTable!AY$3:AY$308,MATCH(totalExpenditure!$A167,[2]pivotTable!$A$3:$A$308,0))/100*INDEX(gDP!BN$6:BN$271,MATCH(totalExpenditure!$A167,gDP!$B$6:$B$271))=0,"",INDEX([2]pivotTable!AY$3:AY$308,MATCH(totalExpenditure!$A167,[2]pivotTable!$A$3:$A$308,0))/100*INDEX(gDP!BN$6:BN$271,MATCH(totalExpenditure!$A167,gDP!$B$6:$B$271)))</f>
        <v>#N/A</v>
      </c>
      <c r="AZ167" s="77" t="e">
        <f>IF(INDEX([2]pivotTable!AZ$3:AZ$308,MATCH(totalExpenditure!$A167,[2]pivotTable!$A$3:$A$308,0))/100*INDEX(gDP!BO$6:BO$271,MATCH(totalExpenditure!$A167,gDP!$B$6:$B$271))=0,"",INDEX([2]pivotTable!AZ$3:AZ$308,MATCH(totalExpenditure!$A167,[2]pivotTable!$A$3:$A$308,0))/100*INDEX(gDP!BO$6:BO$271,MATCH(totalExpenditure!$A167,gDP!$B$6:$B$271)))</f>
        <v>#N/A</v>
      </c>
      <c r="BA167" s="77" t="e">
        <f>IF(INDEX([2]pivotTable!B$310:B$615,MATCH(totalExpenditure!$A167,[2]pivotTable!$A$310:$A$615,0))/100*INDEX(gDP!Q$6:Q$271,MATCH(totalExpenditure!$A167,gDP!$B$6:$B$271))=0,"",INDEX([2]pivotTable!B$310:B$615,MATCH(totalExpenditure!$A167,[2]pivotTable!$A$310:$A$615,0))/100*INDEX(gDP!Q$6:Q$271,MATCH(totalExpenditure!$A167,gDP!$B$6:$B$271)))</f>
        <v>#N/A</v>
      </c>
      <c r="BB167" s="77" t="e">
        <f>IF(INDEX([2]pivotTable!C$310:C$615,MATCH(totalExpenditure!$A167,[2]pivotTable!$A$310:$A$615,0))/100*INDEX(gDP!R$6:R$271,MATCH(totalExpenditure!$A167,gDP!$B$6:$B$271))=0,"",INDEX([2]pivotTable!C$310:C$615,MATCH(totalExpenditure!$A167,[2]pivotTable!$A$310:$A$615,0))/100*INDEX(gDP!R$6:R$271,MATCH(totalExpenditure!$A167,gDP!$B$6:$B$271)))</f>
        <v>#N/A</v>
      </c>
      <c r="BC167" s="77" t="e">
        <f>IF(INDEX([2]pivotTable!D$310:D$615,MATCH(totalExpenditure!$A167,[2]pivotTable!$A$310:$A$615,0))/100*INDEX(gDP!S$6:S$271,MATCH(totalExpenditure!$A167,gDP!$B$6:$B$271))=0,"",INDEX([2]pivotTable!D$310:D$615,MATCH(totalExpenditure!$A167,[2]pivotTable!$A$310:$A$615,0))/100*INDEX(gDP!S$6:S$271,MATCH(totalExpenditure!$A167,gDP!$B$6:$B$271)))</f>
        <v>#N/A</v>
      </c>
      <c r="BD167" s="77" t="e">
        <f>IF(INDEX([2]pivotTable!E$310:E$615,MATCH(totalExpenditure!$A167,[2]pivotTable!$A$310:$A$615,0))/100*INDEX(gDP!T$6:T$271,MATCH(totalExpenditure!$A167,gDP!$B$6:$B$271))=0,"",INDEX([2]pivotTable!E$310:E$615,MATCH(totalExpenditure!$A167,[2]pivotTable!$A$310:$A$615,0))/100*INDEX(gDP!T$6:T$271,MATCH(totalExpenditure!$A167,gDP!$B$6:$B$271)))</f>
        <v>#N/A</v>
      </c>
      <c r="BE167" s="77" t="e">
        <f>IF(INDEX([2]pivotTable!F$310:F$615,MATCH(totalExpenditure!$A167,[2]pivotTable!$A$310:$A$615,0))/100*INDEX(gDP!U$6:U$271,MATCH(totalExpenditure!$A167,gDP!$B$6:$B$271))=0,"",INDEX([2]pivotTable!F$310:F$615,MATCH(totalExpenditure!$A167,[2]pivotTable!$A$310:$A$615,0))/100*INDEX(gDP!U$6:U$271,MATCH(totalExpenditure!$A167,gDP!$B$6:$B$271)))</f>
        <v>#N/A</v>
      </c>
      <c r="BF167" s="77" t="e">
        <f>IF(INDEX([2]pivotTable!G$310:G$615,MATCH(totalExpenditure!$A167,[2]pivotTable!$A$310:$A$615,0))/100*INDEX(gDP!V$6:V$271,MATCH(totalExpenditure!$A167,gDP!$B$6:$B$271))=0,"",INDEX([2]pivotTable!G$310:G$615,MATCH(totalExpenditure!$A167,[2]pivotTable!$A$310:$A$615,0))/100*INDEX(gDP!V$6:V$271,MATCH(totalExpenditure!$A167,gDP!$B$6:$B$271)))</f>
        <v>#N/A</v>
      </c>
      <c r="BG167" s="77" t="e">
        <f>IF(INDEX([2]pivotTable!H$310:H$615,MATCH(totalExpenditure!$A167,[2]pivotTable!$A$310:$A$615,0))/100*INDEX(gDP!W$6:W$271,MATCH(totalExpenditure!$A167,gDP!$B$6:$B$271))=0,"",INDEX([2]pivotTable!H$310:H$615,MATCH(totalExpenditure!$A167,[2]pivotTable!$A$310:$A$615,0))/100*INDEX(gDP!W$6:W$271,MATCH(totalExpenditure!$A167,gDP!$B$6:$B$271)))</f>
        <v>#N/A</v>
      </c>
      <c r="BH167" s="77" t="e">
        <f>IF(INDEX([2]pivotTable!I$310:I$615,MATCH(totalExpenditure!$A167,[2]pivotTable!$A$310:$A$615,0))/100*INDEX(gDP!X$6:X$271,MATCH(totalExpenditure!$A167,gDP!$B$6:$B$271))=0,"",INDEX([2]pivotTable!I$310:I$615,MATCH(totalExpenditure!$A167,[2]pivotTable!$A$310:$A$615,0))/100*INDEX(gDP!X$6:X$271,MATCH(totalExpenditure!$A167,gDP!$B$6:$B$271)))</f>
        <v>#N/A</v>
      </c>
      <c r="BI167" s="77" t="e">
        <f>IF(INDEX([2]pivotTable!J$310:J$615,MATCH(totalExpenditure!$A167,[2]pivotTable!$A$310:$A$615,0))/100*INDEX(gDP!Y$6:Y$271,MATCH(totalExpenditure!$A167,gDP!$B$6:$B$271))=0,"",INDEX([2]pivotTable!J$310:J$615,MATCH(totalExpenditure!$A167,[2]pivotTable!$A$310:$A$615,0))/100*INDEX(gDP!Y$6:Y$271,MATCH(totalExpenditure!$A167,gDP!$B$6:$B$271)))</f>
        <v>#N/A</v>
      </c>
      <c r="BJ167" s="77" t="e">
        <f>IF(INDEX([2]pivotTable!K$310:K$615,MATCH(totalExpenditure!$A167,[2]pivotTable!$A$310:$A$615,0))/100*INDEX(gDP!Z$6:Z$271,MATCH(totalExpenditure!$A167,gDP!$B$6:$B$271))=0,"",INDEX([2]pivotTable!K$310:K$615,MATCH(totalExpenditure!$A167,[2]pivotTable!$A$310:$A$615,0))/100*INDEX(gDP!Z$6:Z$271,MATCH(totalExpenditure!$A167,gDP!$B$6:$B$271)))</f>
        <v>#N/A</v>
      </c>
      <c r="BK167" s="77" t="e">
        <f>IF(INDEX([2]pivotTable!L$310:L$615,MATCH(totalExpenditure!$A167,[2]pivotTable!$A$310:$A$615,0))/100*INDEX(gDP!AA$6:AA$271,MATCH(totalExpenditure!$A167,gDP!$B$6:$B$271))=0,"",INDEX([2]pivotTable!L$310:L$615,MATCH(totalExpenditure!$A167,[2]pivotTable!$A$310:$A$615,0))/100*INDEX(gDP!AA$6:AA$271,MATCH(totalExpenditure!$A167,gDP!$B$6:$B$271)))</f>
        <v>#N/A</v>
      </c>
      <c r="BL167" s="77" t="e">
        <f>IF(INDEX([2]pivotTable!M$310:M$615,MATCH(totalExpenditure!$A167,[2]pivotTable!$A$310:$A$615,0))/100*INDEX(gDP!AB$6:AB$271,MATCH(totalExpenditure!$A167,gDP!$B$6:$B$271))=0,"",INDEX([2]pivotTable!M$310:M$615,MATCH(totalExpenditure!$A167,[2]pivotTable!$A$310:$A$615,0))/100*INDEX(gDP!AB$6:AB$271,MATCH(totalExpenditure!$A167,gDP!$B$6:$B$271)))</f>
        <v>#N/A</v>
      </c>
      <c r="BM167" s="77" t="e">
        <f>IF(INDEX([2]pivotTable!N$310:N$615,MATCH(totalExpenditure!$A167,[2]pivotTable!$A$310:$A$615,0))/100*INDEX(gDP!AC$6:AC$271,MATCH(totalExpenditure!$A167,gDP!$B$6:$B$271))=0,"",INDEX([2]pivotTable!N$310:N$615,MATCH(totalExpenditure!$A167,[2]pivotTable!$A$310:$A$615,0))/100*INDEX(gDP!AC$6:AC$271,MATCH(totalExpenditure!$A167,gDP!$B$6:$B$271)))</f>
        <v>#N/A</v>
      </c>
      <c r="BN167" s="77" t="e">
        <f>IF(INDEX([2]pivotTable!O$310:O$615,MATCH(totalExpenditure!$A167,[2]pivotTable!$A$310:$A$615,0))/100*INDEX(gDP!AD$6:AD$271,MATCH(totalExpenditure!$A167,gDP!$B$6:$B$271))=0,"",INDEX([2]pivotTable!O$310:O$615,MATCH(totalExpenditure!$A167,[2]pivotTable!$A$310:$A$615,0))/100*INDEX(gDP!AD$6:AD$271,MATCH(totalExpenditure!$A167,gDP!$B$6:$B$271)))</f>
        <v>#N/A</v>
      </c>
      <c r="BO167" s="77" t="e">
        <f>IF(INDEX([2]pivotTable!P$310:P$615,MATCH(totalExpenditure!$A167,[2]pivotTable!$A$310:$A$615,0))/100*INDEX(gDP!AE$6:AE$271,MATCH(totalExpenditure!$A167,gDP!$B$6:$B$271))=0,"",INDEX([2]pivotTable!P$310:P$615,MATCH(totalExpenditure!$A167,[2]pivotTable!$A$310:$A$615,0))/100*INDEX(gDP!AE$6:AE$271,MATCH(totalExpenditure!$A167,gDP!$B$6:$B$271)))</f>
        <v>#N/A</v>
      </c>
      <c r="BP167" s="77" t="e">
        <f>IF(INDEX([2]pivotTable!Q$310:Q$615,MATCH(totalExpenditure!$A167,[2]pivotTable!$A$310:$A$615,0))/100*INDEX(gDP!AF$6:AF$271,MATCH(totalExpenditure!$A167,gDP!$B$6:$B$271))=0,"",INDEX([2]pivotTable!Q$310:Q$615,MATCH(totalExpenditure!$A167,[2]pivotTable!$A$310:$A$615,0))/100*INDEX(gDP!AF$6:AF$271,MATCH(totalExpenditure!$A167,gDP!$B$6:$B$271)))</f>
        <v>#N/A</v>
      </c>
      <c r="BQ167" s="77" t="e">
        <f>IF(INDEX([2]pivotTable!R$310:R$615,MATCH(totalExpenditure!$A167,[2]pivotTable!$A$310:$A$615,0))/100*INDEX(gDP!AG$6:AG$271,MATCH(totalExpenditure!$A167,gDP!$B$6:$B$271))=0,"",INDEX([2]pivotTable!R$310:R$615,MATCH(totalExpenditure!$A167,[2]pivotTable!$A$310:$A$615,0))/100*INDEX(gDP!AG$6:AG$271,MATCH(totalExpenditure!$A167,gDP!$B$6:$B$271)))</f>
        <v>#N/A</v>
      </c>
      <c r="BR167" s="77" t="e">
        <f>IF(INDEX([2]pivotTable!S$310:S$615,MATCH(totalExpenditure!$A167,[2]pivotTable!$A$310:$A$615,0))/100*INDEX(gDP!AH$6:AH$271,MATCH(totalExpenditure!$A167,gDP!$B$6:$B$271))=0,"",INDEX([2]pivotTable!S$310:S$615,MATCH(totalExpenditure!$A167,[2]pivotTable!$A$310:$A$615,0))/100*INDEX(gDP!AH$6:AH$271,MATCH(totalExpenditure!$A167,gDP!$B$6:$B$271)))</f>
        <v>#N/A</v>
      </c>
      <c r="BS167" s="77" t="e">
        <f>IF(INDEX([2]pivotTable!T$310:T$615,MATCH(totalExpenditure!$A167,[2]pivotTable!$A$310:$A$615,0))/100*INDEX(gDP!AI$6:AI$271,MATCH(totalExpenditure!$A167,gDP!$B$6:$B$271))=0,"",INDEX([2]pivotTable!T$310:T$615,MATCH(totalExpenditure!$A167,[2]pivotTable!$A$310:$A$615,0))/100*INDEX(gDP!AI$6:AI$271,MATCH(totalExpenditure!$A167,gDP!$B$6:$B$271)))</f>
        <v>#N/A</v>
      </c>
      <c r="BT167" s="77" t="e">
        <f>IF(INDEX([2]pivotTable!U$310:U$615,MATCH(totalExpenditure!$A167,[2]pivotTable!$A$310:$A$615,0))/100*INDEX(gDP!AJ$6:AJ$271,MATCH(totalExpenditure!$A167,gDP!$B$6:$B$271))=0,"",INDEX([2]pivotTable!U$310:U$615,MATCH(totalExpenditure!$A167,[2]pivotTable!$A$310:$A$615,0))/100*INDEX(gDP!AJ$6:AJ$271,MATCH(totalExpenditure!$A167,gDP!$B$6:$B$271)))</f>
        <v>#N/A</v>
      </c>
      <c r="BU167" s="77" t="e">
        <f>IF(INDEX([2]pivotTable!V$310:V$615,MATCH(totalExpenditure!$A167,[2]pivotTable!$A$310:$A$615,0))/100*INDEX(gDP!AK$6:AK$271,MATCH(totalExpenditure!$A167,gDP!$B$6:$B$271))=0,"",INDEX([2]pivotTable!V$310:V$615,MATCH(totalExpenditure!$A167,[2]pivotTable!$A$310:$A$615,0))/100*INDEX(gDP!AK$6:AK$271,MATCH(totalExpenditure!$A167,gDP!$B$6:$B$271)))</f>
        <v>#N/A</v>
      </c>
      <c r="BV167" s="77" t="e">
        <f>IF(INDEX([2]pivotTable!W$310:W$615,MATCH(totalExpenditure!$A167,[2]pivotTable!$A$310:$A$615,0))/100*INDEX(gDP!AL$6:AL$271,MATCH(totalExpenditure!$A167,gDP!$B$6:$B$271))=0,"",INDEX([2]pivotTable!W$310:W$615,MATCH(totalExpenditure!$A167,[2]pivotTable!$A$310:$A$615,0))/100*INDEX(gDP!AL$6:AL$271,MATCH(totalExpenditure!$A167,gDP!$B$6:$B$271)))</f>
        <v>#N/A</v>
      </c>
      <c r="BW167" s="77" t="e">
        <f>IF(INDEX([2]pivotTable!X$310:X$615,MATCH(totalExpenditure!$A167,[2]pivotTable!$A$310:$A$615,0))/100*INDEX(gDP!AM$6:AM$271,MATCH(totalExpenditure!$A167,gDP!$B$6:$B$271))=0,"",INDEX([2]pivotTable!X$310:X$615,MATCH(totalExpenditure!$A167,[2]pivotTable!$A$310:$A$615,0))/100*INDEX(gDP!AM$6:AM$271,MATCH(totalExpenditure!$A167,gDP!$B$6:$B$271)))</f>
        <v>#N/A</v>
      </c>
      <c r="BX167" s="77" t="e">
        <f>IF(INDEX([2]pivotTable!Y$310:Y$615,MATCH(totalExpenditure!$A167,[2]pivotTable!$A$310:$A$615,0))/100*INDEX(gDP!AN$6:AN$271,MATCH(totalExpenditure!$A167,gDP!$B$6:$B$271))=0,"",INDEX([2]pivotTable!Y$310:Y$615,MATCH(totalExpenditure!$A167,[2]pivotTable!$A$310:$A$615,0))/100*INDEX(gDP!AN$6:AN$271,MATCH(totalExpenditure!$A167,gDP!$B$6:$B$271)))</f>
        <v>#N/A</v>
      </c>
      <c r="BY167" s="77" t="e">
        <f>IF(INDEX([2]pivotTable!Z$310:Z$615,MATCH(totalExpenditure!$A167,[2]pivotTable!$A$310:$A$615,0))/100*INDEX(gDP!AO$6:AO$271,MATCH(totalExpenditure!$A167,gDP!$B$6:$B$271))=0,"",INDEX([2]pivotTable!Z$310:Z$615,MATCH(totalExpenditure!$A167,[2]pivotTable!$A$310:$A$615,0))/100*INDEX(gDP!AO$6:AO$271,MATCH(totalExpenditure!$A167,gDP!$B$6:$B$271)))</f>
        <v>#N/A</v>
      </c>
      <c r="BZ167" s="77" t="e">
        <f>IF(INDEX([2]pivotTable!AA$310:AA$615,MATCH(totalExpenditure!$A167,[2]pivotTable!$A$310:$A$615,0))/100*INDEX(gDP!AP$6:AP$271,MATCH(totalExpenditure!$A167,gDP!$B$6:$B$271))=0,"",INDEX([2]pivotTable!AA$310:AA$615,MATCH(totalExpenditure!$A167,[2]pivotTable!$A$310:$A$615,0))/100*INDEX(gDP!AP$6:AP$271,MATCH(totalExpenditure!$A167,gDP!$B$6:$B$271)))</f>
        <v>#N/A</v>
      </c>
      <c r="CA167" s="77" t="e">
        <f>IF(INDEX([2]pivotTable!AB$310:AB$615,MATCH(totalExpenditure!$A167,[2]pivotTable!$A$310:$A$615,0))/100*INDEX(gDP!AQ$6:AQ$271,MATCH(totalExpenditure!$A167,gDP!$B$6:$B$271))=0,"",INDEX([2]pivotTable!AB$310:AB$615,MATCH(totalExpenditure!$A167,[2]pivotTable!$A$310:$A$615,0))/100*INDEX(gDP!AQ$6:AQ$271,MATCH(totalExpenditure!$A167,gDP!$B$6:$B$271)))</f>
        <v>#N/A</v>
      </c>
      <c r="CB167" s="77" t="e">
        <f>IF(INDEX([2]pivotTable!AC$310:AC$615,MATCH(totalExpenditure!$A167,[2]pivotTable!$A$310:$A$615,0))/100*INDEX(gDP!AR$6:AR$271,MATCH(totalExpenditure!$A167,gDP!$B$6:$B$271))=0,"",INDEX([2]pivotTable!AC$310:AC$615,MATCH(totalExpenditure!$A167,[2]pivotTable!$A$310:$A$615,0))/100*INDEX(gDP!AR$6:AR$271,MATCH(totalExpenditure!$A167,gDP!$B$6:$B$271)))</f>
        <v>#N/A</v>
      </c>
      <c r="CC167" s="77" t="e">
        <f>IF(INDEX([2]pivotTable!AD$310:AD$615,MATCH(totalExpenditure!$A167,[2]pivotTable!$A$310:$A$615,0))/100*INDEX(gDP!AS$6:AS$271,MATCH(totalExpenditure!$A167,gDP!$B$6:$B$271))=0,"",INDEX([2]pivotTable!AD$310:AD$615,MATCH(totalExpenditure!$A167,[2]pivotTable!$A$310:$A$615,0))/100*INDEX(gDP!AS$6:AS$271,MATCH(totalExpenditure!$A167,gDP!$B$6:$B$271)))</f>
        <v>#N/A</v>
      </c>
      <c r="CD167" s="77" t="e">
        <f>IF(INDEX([2]pivotTable!AE$310:AE$615,MATCH(totalExpenditure!$A167,[2]pivotTable!$A$310:$A$615,0))/100*INDEX(gDP!AT$6:AT$271,MATCH(totalExpenditure!$A167,gDP!$B$6:$B$271))=0,"",INDEX([2]pivotTable!AE$310:AE$615,MATCH(totalExpenditure!$A167,[2]pivotTable!$A$310:$A$615,0))/100*INDEX(gDP!AT$6:AT$271,MATCH(totalExpenditure!$A167,gDP!$B$6:$B$271)))</f>
        <v>#N/A</v>
      </c>
      <c r="CE167" s="77" t="e">
        <f>IF(INDEX([2]pivotTable!AF$310:AF$615,MATCH(totalExpenditure!$A167,[2]pivotTable!$A$310:$A$615,0))/100*INDEX(gDP!AU$6:AU$271,MATCH(totalExpenditure!$A167,gDP!$B$6:$B$271))=0,"",INDEX([2]pivotTable!AF$310:AF$615,MATCH(totalExpenditure!$A167,[2]pivotTable!$A$310:$A$615,0))/100*INDEX(gDP!AU$6:AU$271,MATCH(totalExpenditure!$A167,gDP!$B$6:$B$271)))</f>
        <v>#N/A</v>
      </c>
      <c r="CF167" s="77" t="e">
        <f>IF(INDEX([2]pivotTable!AG$310:AG$615,MATCH(totalExpenditure!$A167,[2]pivotTable!$A$310:$A$615,0))/100*INDEX(gDP!AV$6:AV$271,MATCH(totalExpenditure!$A167,gDP!$B$6:$B$271))=0,"",INDEX([2]pivotTable!AG$310:AG$615,MATCH(totalExpenditure!$A167,[2]pivotTable!$A$310:$A$615,0))/100*INDEX(gDP!AV$6:AV$271,MATCH(totalExpenditure!$A167,gDP!$B$6:$B$271)))</f>
        <v>#N/A</v>
      </c>
      <c r="CG167" s="77" t="e">
        <f>IF(INDEX([2]pivotTable!AH$310:AH$615,MATCH(totalExpenditure!$A167,[2]pivotTable!$A$310:$A$615,0))/100*INDEX(gDP!AW$6:AW$271,MATCH(totalExpenditure!$A167,gDP!$B$6:$B$271))=0,"",INDEX([2]pivotTable!AH$310:AH$615,MATCH(totalExpenditure!$A167,[2]pivotTable!$A$310:$A$615,0))/100*INDEX(gDP!AW$6:AW$271,MATCH(totalExpenditure!$A167,gDP!$B$6:$B$271)))</f>
        <v>#N/A</v>
      </c>
      <c r="CH167" s="77" t="e">
        <f>IF(INDEX([2]pivotTable!AI$310:AI$615,MATCH(totalExpenditure!$A167,[2]pivotTable!$A$310:$A$615,0))/100*INDEX(gDP!AX$6:AX$271,MATCH(totalExpenditure!$A167,gDP!$B$6:$B$271))=0,"",INDEX([2]pivotTable!AI$310:AI$615,MATCH(totalExpenditure!$A167,[2]pivotTable!$A$310:$A$615,0))/100*INDEX(gDP!AX$6:AX$271,MATCH(totalExpenditure!$A167,gDP!$B$6:$B$271)))</f>
        <v>#N/A</v>
      </c>
      <c r="CI167" s="77" t="e">
        <f>IF(INDEX([2]pivotTable!AJ$310:AJ$615,MATCH(totalExpenditure!$A167,[2]pivotTable!$A$310:$A$615,0))/100*INDEX(gDP!AY$6:AY$271,MATCH(totalExpenditure!$A167,gDP!$B$6:$B$271))=0,"",INDEX([2]pivotTable!AJ$310:AJ$615,MATCH(totalExpenditure!$A167,[2]pivotTable!$A$310:$A$615,0))/100*INDEX(gDP!AY$6:AY$271,MATCH(totalExpenditure!$A167,gDP!$B$6:$B$271)))</f>
        <v>#N/A</v>
      </c>
      <c r="CJ167" s="77" t="e">
        <f>IF(INDEX([2]pivotTable!AK$310:AK$615,MATCH(totalExpenditure!$A167,[2]pivotTable!$A$310:$A$615,0))/100*INDEX(gDP!AZ$6:AZ$271,MATCH(totalExpenditure!$A167,gDP!$B$6:$B$271))=0,"",INDEX([2]pivotTable!AK$310:AK$615,MATCH(totalExpenditure!$A167,[2]pivotTable!$A$310:$A$615,0))/100*INDEX(gDP!AZ$6:AZ$271,MATCH(totalExpenditure!$A167,gDP!$B$6:$B$271)))</f>
        <v>#N/A</v>
      </c>
      <c r="CK167" s="77" t="e">
        <f>IF(INDEX([2]pivotTable!AL$310:AL$615,MATCH(totalExpenditure!$A167,[2]pivotTable!$A$310:$A$615,0))/100*INDEX(gDP!BA$6:BA$271,MATCH(totalExpenditure!$A167,gDP!$B$6:$B$271))=0,"",INDEX([2]pivotTable!AL$310:AL$615,MATCH(totalExpenditure!$A167,[2]pivotTable!$A$310:$A$615,0))/100*INDEX(gDP!BA$6:BA$271,MATCH(totalExpenditure!$A167,gDP!$B$6:$B$271)))</f>
        <v>#N/A</v>
      </c>
      <c r="CL167" s="77" t="e">
        <f>IF(INDEX([2]pivotTable!AM$310:AM$615,MATCH(totalExpenditure!$A167,[2]pivotTable!$A$310:$A$615,0))/100*INDEX(gDP!BB$6:BB$271,MATCH(totalExpenditure!$A167,gDP!$B$6:$B$271))=0,"",INDEX([2]pivotTable!AM$310:AM$615,MATCH(totalExpenditure!$A167,[2]pivotTable!$A$310:$A$615,0))/100*INDEX(gDP!BB$6:BB$271,MATCH(totalExpenditure!$A167,gDP!$B$6:$B$271)))</f>
        <v>#N/A</v>
      </c>
      <c r="CM167" s="77" t="e">
        <f>IF(INDEX([2]pivotTable!AN$310:AN$615,MATCH(totalExpenditure!$A167,[2]pivotTable!$A$310:$A$615,0))/100*INDEX(gDP!BC$6:BC$271,MATCH(totalExpenditure!$A167,gDP!$B$6:$B$271))=0,"",INDEX([2]pivotTable!AN$310:AN$615,MATCH(totalExpenditure!$A167,[2]pivotTable!$A$310:$A$615,0))/100*INDEX(gDP!BC$6:BC$271,MATCH(totalExpenditure!$A167,gDP!$B$6:$B$271)))</f>
        <v>#N/A</v>
      </c>
      <c r="CN167" s="77" t="e">
        <f>IF(INDEX([2]pivotTable!AO$310:AO$615,MATCH(totalExpenditure!$A167,[2]pivotTable!$A$310:$A$615,0))/100*INDEX(gDP!BD$6:BD$271,MATCH(totalExpenditure!$A167,gDP!$B$6:$B$271))=0,"",INDEX([2]pivotTable!AO$310:AO$615,MATCH(totalExpenditure!$A167,[2]pivotTable!$A$310:$A$615,0))/100*INDEX(gDP!BD$6:BD$271,MATCH(totalExpenditure!$A167,gDP!$B$6:$B$271)))</f>
        <v>#N/A</v>
      </c>
      <c r="CO167" s="77" t="e">
        <f>IF(INDEX([2]pivotTable!AP$310:AP$615,MATCH(totalExpenditure!$A167,[2]pivotTable!$A$310:$A$615,0))/100*INDEX(gDP!BE$6:BE$271,MATCH(totalExpenditure!$A167,gDP!$B$6:$B$271))=0,"",INDEX([2]pivotTable!AP$310:AP$615,MATCH(totalExpenditure!$A167,[2]pivotTable!$A$310:$A$615,0))/100*INDEX(gDP!BE$6:BE$271,MATCH(totalExpenditure!$A167,gDP!$B$6:$B$271)))</f>
        <v>#N/A</v>
      </c>
      <c r="CP167" s="77" t="e">
        <f>IF(INDEX([2]pivotTable!AQ$310:AQ$615,MATCH(totalExpenditure!$A167,[2]pivotTable!$A$310:$A$615,0))/100*INDEX(gDP!BF$6:BF$271,MATCH(totalExpenditure!$A167,gDP!$B$6:$B$271))=0,"",INDEX([2]pivotTable!AQ$310:AQ$615,MATCH(totalExpenditure!$A167,[2]pivotTable!$A$310:$A$615,0))/100*INDEX(gDP!BF$6:BF$271,MATCH(totalExpenditure!$A167,gDP!$B$6:$B$271)))</f>
        <v>#N/A</v>
      </c>
      <c r="CQ167" s="77" t="e">
        <f>IF(INDEX([2]pivotTable!AR$310:AR$615,MATCH(totalExpenditure!$A167,[2]pivotTable!$A$310:$A$615,0))/100*INDEX(gDP!BG$6:BG$271,MATCH(totalExpenditure!$A167,gDP!$B$6:$B$271))=0,"",INDEX([2]pivotTable!AR$310:AR$615,MATCH(totalExpenditure!$A167,[2]pivotTable!$A$310:$A$615,0))/100*INDEX(gDP!BG$6:BG$271,MATCH(totalExpenditure!$A167,gDP!$B$6:$B$271)))</f>
        <v>#N/A</v>
      </c>
      <c r="CR167" s="77" t="e">
        <f>IF(INDEX([2]pivotTable!AS$310:AS$615,MATCH(totalExpenditure!$A167,[2]pivotTable!$A$310:$A$615,0))/100*INDEX(gDP!BH$6:BH$271,MATCH(totalExpenditure!$A167,gDP!$B$6:$B$271))=0,"",INDEX([2]pivotTable!AS$310:AS$615,MATCH(totalExpenditure!$A167,[2]pivotTable!$A$310:$A$615,0))/100*INDEX(gDP!BH$6:BH$271,MATCH(totalExpenditure!$A167,gDP!$B$6:$B$271)))</f>
        <v>#N/A</v>
      </c>
      <c r="CS167" s="77" t="e">
        <f>IF(INDEX([2]pivotTable!AT$310:AT$615,MATCH(totalExpenditure!$A167,[2]pivotTable!$A$310:$A$615,0))/100*INDEX(gDP!BI$6:BI$271,MATCH(totalExpenditure!$A167,gDP!$B$6:$B$271))=0,"",INDEX([2]pivotTable!AT$310:AT$615,MATCH(totalExpenditure!$A167,[2]pivotTable!$A$310:$A$615,0))/100*INDEX(gDP!BI$6:BI$271,MATCH(totalExpenditure!$A167,gDP!$B$6:$B$271)))</f>
        <v>#N/A</v>
      </c>
      <c r="CT167" s="77" t="e">
        <f>IF(INDEX([2]pivotTable!AU$310:AU$615,MATCH(totalExpenditure!$A167,[2]pivotTable!$A$310:$A$615,0))/100*INDEX(gDP!BJ$6:BJ$271,MATCH(totalExpenditure!$A167,gDP!$B$6:$B$271))=0,"",INDEX([2]pivotTable!AU$310:AU$615,MATCH(totalExpenditure!$A167,[2]pivotTable!$A$310:$A$615,0))/100*INDEX(gDP!BJ$6:BJ$271,MATCH(totalExpenditure!$A167,gDP!$B$6:$B$271)))</f>
        <v>#N/A</v>
      </c>
      <c r="CU167" s="77" t="e">
        <f>IF(INDEX([2]pivotTable!AV$310:AV$615,MATCH(totalExpenditure!$A167,[2]pivotTable!$A$310:$A$615,0))/100*INDEX(gDP!BK$6:BK$271,MATCH(totalExpenditure!$A167,gDP!$B$6:$B$271))=0,"",INDEX([2]pivotTable!AV$310:AV$615,MATCH(totalExpenditure!$A167,[2]pivotTable!$A$310:$A$615,0))/100*INDEX(gDP!BK$6:BK$271,MATCH(totalExpenditure!$A167,gDP!$B$6:$B$271)))</f>
        <v>#N/A</v>
      </c>
      <c r="CV167" s="77" t="e">
        <f>IF(INDEX([2]pivotTable!AW$310:AW$615,MATCH(totalExpenditure!$A167,[2]pivotTable!$A$310:$A$615,0))/100*INDEX(gDP!BL$6:BL$271,MATCH(totalExpenditure!$A167,gDP!$B$6:$B$271))=0,"",INDEX([2]pivotTable!AW$310:AW$615,MATCH(totalExpenditure!$A167,[2]pivotTable!$A$310:$A$615,0))/100*INDEX(gDP!BL$6:BL$271,MATCH(totalExpenditure!$A167,gDP!$B$6:$B$271)))</f>
        <v>#N/A</v>
      </c>
      <c r="CW167" s="77" t="e">
        <f>IF(INDEX([2]pivotTable!AX$310:AX$615,MATCH(totalExpenditure!$A167,[2]pivotTable!$A$310:$A$615,0))/100*INDEX(gDP!BM$6:BM$271,MATCH(totalExpenditure!$A167,gDP!$B$6:$B$271))=0,"",INDEX([2]pivotTable!AX$310:AX$615,MATCH(totalExpenditure!$A167,[2]pivotTable!$A$310:$A$615,0))/100*INDEX(gDP!BM$6:BM$271,MATCH(totalExpenditure!$A167,gDP!$B$6:$B$271)))</f>
        <v>#N/A</v>
      </c>
      <c r="CX167" s="77" t="e">
        <f>IF(INDEX([2]pivotTable!AY$310:AY$615,MATCH(totalExpenditure!$A167,[2]pivotTable!$A$310:$A$615,0))/100*INDEX(gDP!BN$6:BN$271,MATCH(totalExpenditure!$A167,gDP!$B$6:$B$271))=0,"",INDEX([2]pivotTable!AY$310:AY$615,MATCH(totalExpenditure!$A167,[2]pivotTable!$A$310:$A$615,0))/100*INDEX(gDP!BN$6:BN$271,MATCH(totalExpenditure!$A167,gDP!$B$6:$B$271)))</f>
        <v>#N/A</v>
      </c>
      <c r="CY167" s="77" t="e">
        <f>IF(INDEX([2]pivotTable!AZ$310:AZ$615,MATCH(totalExpenditure!$A167,[2]pivotTable!$A$310:$A$615,0))/100*INDEX(gDP!BO$6:BO$271,MATCH(totalExpenditure!$A167,gDP!$B$6:$B$271))=0,"",INDEX([2]pivotTable!AZ$310:AZ$615,MATCH(totalExpenditure!$A167,[2]pivotTable!$A$310:$A$615,0))/100*INDEX(gDP!BO$6:BO$271,MATCH(totalExpenditure!$A167,gDP!$B$6:$B$271)))</f>
        <v>#N/A</v>
      </c>
      <c r="CZ167" s="77" t="e">
        <f>IF(B167="","",IF(BA167="","",B167-B167+INDEX(gDP!Q$6:Q$271,MATCH(totalExpenditure!$A167,gDP!$B$6:$B$271))))</f>
        <v>#N/A</v>
      </c>
      <c r="DA167" s="77" t="e">
        <f>IF(C167="","",IF(BB167="","",C167-C167+INDEX(gDP!R$6:R$271,MATCH(totalExpenditure!$A167,gDP!$B$6:$B$271))))</f>
        <v>#N/A</v>
      </c>
      <c r="DB167" s="77" t="e">
        <f>IF(D167="","",IF(BC167="","",D167-D167+INDEX(gDP!S$6:S$271,MATCH(totalExpenditure!$A167,gDP!$B$6:$B$271))))</f>
        <v>#N/A</v>
      </c>
      <c r="DC167" s="77" t="e">
        <f>IF(E167="","",IF(BD167="","",E167-E167+INDEX(gDP!T$6:T$271,MATCH(totalExpenditure!$A167,gDP!$B$6:$B$271))))</f>
        <v>#N/A</v>
      </c>
      <c r="DD167" s="77" t="e">
        <f>IF(F167="","",IF(BE167="","",F167-F167+INDEX(gDP!U$6:U$271,MATCH(totalExpenditure!$A167,gDP!$B$6:$B$271))))</f>
        <v>#N/A</v>
      </c>
      <c r="DE167" s="77" t="e">
        <f>IF(G167="","",IF(BF167="","",G167-G167+INDEX(gDP!V$6:V$271,MATCH(totalExpenditure!$A167,gDP!$B$6:$B$271))))</f>
        <v>#N/A</v>
      </c>
      <c r="DF167" s="77" t="e">
        <f>IF(H167="","",IF(BG167="","",H167-H167+INDEX(gDP!W$6:W$271,MATCH(totalExpenditure!$A167,gDP!$B$6:$B$271))))</f>
        <v>#N/A</v>
      </c>
      <c r="DG167" s="77" t="e">
        <f>IF(I167="","",IF(BH167="","",I167-I167+INDEX(gDP!X$6:X$271,MATCH(totalExpenditure!$A167,gDP!$B$6:$B$271))))</f>
        <v>#N/A</v>
      </c>
      <c r="DH167" s="77" t="e">
        <f>IF(J167="","",IF(BI167="","",J167-J167+INDEX(gDP!Y$6:Y$271,MATCH(totalExpenditure!$A167,gDP!$B$6:$B$271))))</f>
        <v>#N/A</v>
      </c>
      <c r="DI167" s="77" t="e">
        <f>IF(K167="","",IF(BJ167="","",K167-K167+INDEX(gDP!Z$6:Z$271,MATCH(totalExpenditure!$A167,gDP!$B$6:$B$271))))</f>
        <v>#N/A</v>
      </c>
      <c r="DJ167" s="77" t="e">
        <f>IF(L167="","",IF(BK167="","",L167-L167+INDEX(gDP!AA$6:AA$271,MATCH(totalExpenditure!$A167,gDP!$B$6:$B$271))))</f>
        <v>#N/A</v>
      </c>
      <c r="DK167" s="77" t="e">
        <f>IF(M167="","",IF(BL167="","",M167-M167+INDEX(gDP!AB$6:AB$271,MATCH(totalExpenditure!$A167,gDP!$B$6:$B$271))))</f>
        <v>#N/A</v>
      </c>
      <c r="DL167" s="77" t="e">
        <f>IF(N167="","",IF(BM167="","",N167-N167+INDEX(gDP!AC$6:AC$271,MATCH(totalExpenditure!$A167,gDP!$B$6:$B$271))))</f>
        <v>#N/A</v>
      </c>
      <c r="DM167" s="77" t="e">
        <f>IF(O167="","",IF(BN167="","",O167-O167+INDEX(gDP!AD$6:AD$271,MATCH(totalExpenditure!$A167,gDP!$B$6:$B$271))))</f>
        <v>#N/A</v>
      </c>
      <c r="DN167" s="77" t="e">
        <f>IF(P167="","",IF(BO167="","",P167-P167+INDEX(gDP!AE$6:AE$271,MATCH(totalExpenditure!$A167,gDP!$B$6:$B$271))))</f>
        <v>#N/A</v>
      </c>
      <c r="DO167" s="77" t="e">
        <f>IF(Q167="","",IF(BP167="","",Q167-Q167+INDEX(gDP!AF$6:AF$271,MATCH(totalExpenditure!$A167,gDP!$B$6:$B$271))))</f>
        <v>#N/A</v>
      </c>
      <c r="DP167" s="77" t="e">
        <f>IF(R167="","",IF(BQ167="","",R167-R167+INDEX(gDP!AG$6:AG$271,MATCH(totalExpenditure!$A167,gDP!$B$6:$B$271))))</f>
        <v>#N/A</v>
      </c>
      <c r="DQ167" s="77" t="e">
        <f>IF(S167="","",IF(BR167="","",S167-S167+INDEX(gDP!AH$6:AH$271,MATCH(totalExpenditure!$A167,gDP!$B$6:$B$271))))</f>
        <v>#N/A</v>
      </c>
      <c r="DR167" s="77" t="e">
        <f>IF(T167="","",IF(BS167="","",T167-T167+INDEX(gDP!AI$6:AI$271,MATCH(totalExpenditure!$A167,gDP!$B$6:$B$271))))</f>
        <v>#N/A</v>
      </c>
      <c r="DS167" s="77" t="e">
        <f>IF(U167="","",IF(BT167="","",U167-U167+INDEX(gDP!AJ$6:AJ$271,MATCH(totalExpenditure!$A167,gDP!$B$6:$B$271))))</f>
        <v>#N/A</v>
      </c>
      <c r="DT167" s="77" t="e">
        <f>IF(V167="","",IF(BU167="","",V167-V167+INDEX(gDP!AK$6:AK$271,MATCH(totalExpenditure!$A167,gDP!$B$6:$B$271))))</f>
        <v>#N/A</v>
      </c>
      <c r="DU167" s="77" t="e">
        <f>IF(W167="","",IF(BV167="","",W167-W167+INDEX(gDP!AL$6:AL$271,MATCH(totalExpenditure!$A167,gDP!$B$6:$B$271))))</f>
        <v>#N/A</v>
      </c>
      <c r="DV167" s="77" t="e">
        <f>IF(X167="","",IF(BW167="","",X167-X167+INDEX(gDP!AM$6:AM$271,MATCH(totalExpenditure!$A167,gDP!$B$6:$B$271))))</f>
        <v>#N/A</v>
      </c>
      <c r="DW167" s="77" t="e">
        <f>IF(Y167="","",IF(BX167="","",Y167-Y167+INDEX(gDP!AN$6:AN$271,MATCH(totalExpenditure!$A167,gDP!$B$6:$B$271))))</f>
        <v>#N/A</v>
      </c>
      <c r="DX167" s="77" t="e">
        <f>IF(Z167="","",IF(BY167="","",Z167-Z167+INDEX(gDP!AO$6:AO$271,MATCH(totalExpenditure!$A167,gDP!$B$6:$B$271))))</f>
        <v>#N/A</v>
      </c>
      <c r="DY167" s="77" t="e">
        <f>IF(AA167="","",IF(BZ167="","",AA167-AA167+INDEX(gDP!AP$6:AP$271,MATCH(totalExpenditure!$A167,gDP!$B$6:$B$271))))</f>
        <v>#N/A</v>
      </c>
      <c r="DZ167" s="77" t="e">
        <f>IF(AB167="","",IF(CA167="","",AB167-AB167+INDEX(gDP!AQ$6:AQ$271,MATCH(totalExpenditure!$A167,gDP!$B$6:$B$271))))</f>
        <v>#N/A</v>
      </c>
      <c r="EA167" s="77" t="e">
        <f>IF(AC167="","",IF(CB167="","",AC167-AC167+INDEX(gDP!AR$6:AR$271,MATCH(totalExpenditure!$A167,gDP!$B$6:$B$271))))</f>
        <v>#N/A</v>
      </c>
      <c r="EB167" s="77" t="e">
        <f>IF(AD167="","",IF(CC167="","",AD167-AD167+INDEX(gDP!AS$6:AS$271,MATCH(totalExpenditure!$A167,gDP!$B$6:$B$271))))</f>
        <v>#N/A</v>
      </c>
      <c r="EC167" s="77" t="e">
        <f>IF(AE167="","",IF(CD167="","",AE167-AE167+INDEX(gDP!AT$6:AT$271,MATCH(totalExpenditure!$A167,gDP!$B$6:$B$271))))</f>
        <v>#N/A</v>
      </c>
      <c r="ED167" s="77" t="e">
        <f>IF(AF167="","",IF(CE167="","",AF167-AF167+INDEX(gDP!AU$6:AU$271,MATCH(totalExpenditure!$A167,gDP!$B$6:$B$271))))</f>
        <v>#N/A</v>
      </c>
      <c r="EE167" s="77" t="e">
        <f>IF(AG167="","",IF(CF167="","",AG167-AG167+INDEX(gDP!AV$6:AV$271,MATCH(totalExpenditure!$A167,gDP!$B$6:$B$271))))</f>
        <v>#N/A</v>
      </c>
      <c r="EF167" s="77" t="e">
        <f>IF(AH167="","",IF(CG167="","",AH167-AH167+INDEX(gDP!AW$6:AW$271,MATCH(totalExpenditure!$A167,gDP!$B$6:$B$271))))</f>
        <v>#N/A</v>
      </c>
      <c r="EG167" s="77" t="e">
        <f>IF(AI167="","",IF(CH167="","",AI167-AI167+INDEX(gDP!AX$6:AX$271,MATCH(totalExpenditure!$A167,gDP!$B$6:$B$271))))</f>
        <v>#N/A</v>
      </c>
      <c r="EH167" s="77" t="e">
        <f>IF(AJ167="","",IF(CI167="","",AJ167-AJ167+INDEX(gDP!AY$6:AY$271,MATCH(totalExpenditure!$A167,gDP!$B$6:$B$271))))</f>
        <v>#N/A</v>
      </c>
      <c r="EI167" s="77" t="e">
        <f>IF(AK167="","",IF(CJ167="","",AK167-AK167+INDEX(gDP!AZ$6:AZ$271,MATCH(totalExpenditure!$A167,gDP!$B$6:$B$271))))</f>
        <v>#N/A</v>
      </c>
      <c r="EJ167" s="77" t="e">
        <f>IF(AL167="","",IF(CK167="","",AL167-AL167+INDEX(gDP!BA$6:BA$271,MATCH(totalExpenditure!$A167,gDP!$B$6:$B$271))))</f>
        <v>#N/A</v>
      </c>
      <c r="EK167" s="77" t="e">
        <f>IF(AM167="","",IF(CL167="","",AM167-AM167+INDEX(gDP!BB$6:BB$271,MATCH(totalExpenditure!$A167,gDP!$B$6:$B$271))))</f>
        <v>#N/A</v>
      </c>
      <c r="EL167" s="77" t="e">
        <f>IF(AN167="","",IF(CM167="","",AN167-AN167+INDEX(gDP!BC$6:BC$271,MATCH(totalExpenditure!$A167,gDP!$B$6:$B$271))))</f>
        <v>#N/A</v>
      </c>
      <c r="EM167" s="77" t="e">
        <f>IF(AO167="","",IF(CN167="","",AO167-AO167+INDEX(gDP!BD$6:BD$271,MATCH(totalExpenditure!$A167,gDP!$B$6:$B$271))))</f>
        <v>#N/A</v>
      </c>
      <c r="EN167" s="77" t="e">
        <f>IF(AP167="","",IF(CO167="","",AP167-AP167+INDEX(gDP!BE$6:BE$271,MATCH(totalExpenditure!$A167,gDP!$B$6:$B$271))))</f>
        <v>#N/A</v>
      </c>
      <c r="EO167" s="77" t="e">
        <f>IF(AQ167="","",IF(CP167="","",AQ167-AQ167+INDEX(gDP!BF$6:BF$271,MATCH(totalExpenditure!$A167,gDP!$B$6:$B$271))))</f>
        <v>#N/A</v>
      </c>
      <c r="EP167" s="77" t="e">
        <f>IF(AR167="","",IF(CQ167="","",AR167-AR167+INDEX(gDP!BG$6:BG$271,MATCH(totalExpenditure!$A167,gDP!$B$6:$B$271))))</f>
        <v>#N/A</v>
      </c>
      <c r="EQ167" s="77" t="e">
        <f>IF(AS167="","",IF(CR167="","",AS167-AS167+INDEX(gDP!BH$6:BH$271,MATCH(totalExpenditure!$A167,gDP!$B$6:$B$271))))</f>
        <v>#N/A</v>
      </c>
      <c r="ER167" s="77" t="e">
        <f>IF(AT167="","",IF(CS167="","",AT167-AT167+INDEX(gDP!BI$6:BI$271,MATCH(totalExpenditure!$A167,gDP!$B$6:$B$271))))</f>
        <v>#N/A</v>
      </c>
      <c r="ES167" s="77" t="e">
        <f>IF(AU167="","",IF(CT167="","",AU167-AU167+INDEX(gDP!BJ$6:BJ$271,MATCH(totalExpenditure!$A167,gDP!$B$6:$B$271))))</f>
        <v>#N/A</v>
      </c>
      <c r="ET167" s="77" t="e">
        <f>IF(AV167="","",IF(CU167="","",AV167-AV167+INDEX(gDP!BK$6:BK$271,MATCH(totalExpenditure!$A167,gDP!$B$6:$B$271))))</f>
        <v>#N/A</v>
      </c>
      <c r="EU167" s="77" t="e">
        <f>IF(AW167="","",IF(CV167="","",AW167-AW167+INDEX(gDP!BL$6:BL$271,MATCH(totalExpenditure!$A167,gDP!$B$6:$B$271))))</f>
        <v>#N/A</v>
      </c>
      <c r="EV167" s="77" t="e">
        <f>IF(AX167="","",IF(CW167="","",AX167-AX167+INDEX(gDP!BM$6:BM$271,MATCH(totalExpenditure!$A167,gDP!$B$6:$B$271))))</f>
        <v>#N/A</v>
      </c>
      <c r="EW167" s="77" t="e">
        <f>IF(AY167="","",IF(CX167="","",AY167-AY167+INDEX(gDP!BN$6:BN$271,MATCH(totalExpenditure!$A167,gDP!$B$6:$B$271))))</f>
        <v>#N/A</v>
      </c>
      <c r="EX167" s="77" t="e">
        <f>IF(AZ167="","",IF(CY167="","",AZ167-AZ167+INDEX(gDP!BO$6:BO$271,MATCH(totalExpenditure!$A167,gDP!$B$6:$B$271))))</f>
        <v>#N/A</v>
      </c>
    </row>
    <row r="168" spans="1:154" x14ac:dyDescent="0.35">
      <c r="A168" t="s">
        <v>545</v>
      </c>
      <c r="B168" s="77" t="str">
        <f>IF(INDEX([2]pivotTable!B$3:B$308,MATCH(totalExpenditure!$A168,[2]pivotTable!$A$3:$A$308,0))/100*INDEX(gDP!Q$6:Q$271,MATCH(totalExpenditure!$A168,gDP!$B$6:$B$271))=0,"",INDEX([2]pivotTable!B$3:B$308,MATCH(totalExpenditure!$A168,[2]pivotTable!$A$3:$A$308,0))/100*INDEX(gDP!Q$6:Q$271,MATCH(totalExpenditure!$A168,gDP!$B$6:$B$271)))</f>
        <v/>
      </c>
      <c r="C168" s="77" t="str">
        <f>IF(INDEX([2]pivotTable!C$3:C$308,MATCH(totalExpenditure!$A168,[2]pivotTable!$A$3:$A$308,0))/100*INDEX(gDP!R$6:R$271,MATCH(totalExpenditure!$A168,gDP!$B$6:$B$271))=0,"",INDEX([2]pivotTable!C$3:C$308,MATCH(totalExpenditure!$A168,[2]pivotTable!$A$3:$A$308,0))/100*INDEX(gDP!R$6:R$271,MATCH(totalExpenditure!$A168,gDP!$B$6:$B$271)))</f>
        <v/>
      </c>
      <c r="D168" s="77" t="str">
        <f>IF(INDEX([2]pivotTable!D$3:D$308,MATCH(totalExpenditure!$A168,[2]pivotTable!$A$3:$A$308,0))/100*INDEX(gDP!S$6:S$271,MATCH(totalExpenditure!$A168,gDP!$B$6:$B$271))=0,"",INDEX([2]pivotTable!D$3:D$308,MATCH(totalExpenditure!$A168,[2]pivotTable!$A$3:$A$308,0))/100*INDEX(gDP!S$6:S$271,MATCH(totalExpenditure!$A168,gDP!$B$6:$B$271)))</f>
        <v/>
      </c>
      <c r="E168" s="77" t="str">
        <f>IF(INDEX([2]pivotTable!E$3:E$308,MATCH(totalExpenditure!$A168,[2]pivotTable!$A$3:$A$308,0))/100*INDEX(gDP!T$6:T$271,MATCH(totalExpenditure!$A168,gDP!$B$6:$B$271))=0,"",INDEX([2]pivotTable!E$3:E$308,MATCH(totalExpenditure!$A168,[2]pivotTable!$A$3:$A$308,0))/100*INDEX(gDP!T$6:T$271,MATCH(totalExpenditure!$A168,gDP!$B$6:$B$271)))</f>
        <v/>
      </c>
      <c r="F168" s="77" t="str">
        <f>IF(INDEX([2]pivotTable!F$3:F$308,MATCH(totalExpenditure!$A168,[2]pivotTable!$A$3:$A$308,0))/100*INDEX(gDP!U$6:U$271,MATCH(totalExpenditure!$A168,gDP!$B$6:$B$271))=0,"",INDEX([2]pivotTable!F$3:F$308,MATCH(totalExpenditure!$A168,[2]pivotTable!$A$3:$A$308,0))/100*INDEX(gDP!U$6:U$271,MATCH(totalExpenditure!$A168,gDP!$B$6:$B$271)))</f>
        <v/>
      </c>
      <c r="G168" s="77" t="str">
        <f>IF(INDEX([2]pivotTable!G$3:G$308,MATCH(totalExpenditure!$A168,[2]pivotTable!$A$3:$A$308,0))/100*INDEX(gDP!V$6:V$271,MATCH(totalExpenditure!$A168,gDP!$B$6:$B$271))=0,"",INDEX([2]pivotTable!G$3:G$308,MATCH(totalExpenditure!$A168,[2]pivotTable!$A$3:$A$308,0))/100*INDEX(gDP!V$6:V$271,MATCH(totalExpenditure!$A168,gDP!$B$6:$B$271)))</f>
        <v/>
      </c>
      <c r="H168" s="77" t="str">
        <f>IF(INDEX([2]pivotTable!H$3:H$308,MATCH(totalExpenditure!$A168,[2]pivotTable!$A$3:$A$308,0))/100*INDEX(gDP!W$6:W$271,MATCH(totalExpenditure!$A168,gDP!$B$6:$B$271))=0,"",INDEX([2]pivotTable!H$3:H$308,MATCH(totalExpenditure!$A168,[2]pivotTable!$A$3:$A$308,0))/100*INDEX(gDP!W$6:W$271,MATCH(totalExpenditure!$A168,gDP!$B$6:$B$271)))</f>
        <v/>
      </c>
      <c r="I168" s="77" t="str">
        <f>IF(INDEX([2]pivotTable!I$3:I$308,MATCH(totalExpenditure!$A168,[2]pivotTable!$A$3:$A$308,0))/100*INDEX(gDP!X$6:X$271,MATCH(totalExpenditure!$A168,gDP!$B$6:$B$271))=0,"",INDEX([2]pivotTable!I$3:I$308,MATCH(totalExpenditure!$A168,[2]pivotTable!$A$3:$A$308,0))/100*INDEX(gDP!X$6:X$271,MATCH(totalExpenditure!$A168,gDP!$B$6:$B$271)))</f>
        <v/>
      </c>
      <c r="J168" s="77" t="str">
        <f>IF(INDEX([2]pivotTable!J$3:J$308,MATCH(totalExpenditure!$A168,[2]pivotTable!$A$3:$A$308,0))/100*INDEX(gDP!Y$6:Y$271,MATCH(totalExpenditure!$A168,gDP!$B$6:$B$271))=0,"",INDEX([2]pivotTable!J$3:J$308,MATCH(totalExpenditure!$A168,[2]pivotTable!$A$3:$A$308,0))/100*INDEX(gDP!Y$6:Y$271,MATCH(totalExpenditure!$A168,gDP!$B$6:$B$271)))</f>
        <v/>
      </c>
      <c r="K168" s="77" t="str">
        <f>IF(INDEX([2]pivotTable!K$3:K$308,MATCH(totalExpenditure!$A168,[2]pivotTable!$A$3:$A$308,0))/100*INDEX(gDP!Z$6:Z$271,MATCH(totalExpenditure!$A168,gDP!$B$6:$B$271))=0,"",INDEX([2]pivotTable!K$3:K$308,MATCH(totalExpenditure!$A168,[2]pivotTable!$A$3:$A$308,0))/100*INDEX(gDP!Z$6:Z$271,MATCH(totalExpenditure!$A168,gDP!$B$6:$B$271)))</f>
        <v/>
      </c>
      <c r="L168" s="77" t="str">
        <f>IF(INDEX([2]pivotTable!L$3:L$308,MATCH(totalExpenditure!$A168,[2]pivotTable!$A$3:$A$308,0))/100*INDEX(gDP!AA$6:AA$271,MATCH(totalExpenditure!$A168,gDP!$B$6:$B$271))=0,"",INDEX([2]pivotTable!L$3:L$308,MATCH(totalExpenditure!$A168,[2]pivotTable!$A$3:$A$308,0))/100*INDEX(gDP!AA$6:AA$271,MATCH(totalExpenditure!$A168,gDP!$B$6:$B$271)))</f>
        <v/>
      </c>
      <c r="M168" s="77" t="str">
        <f>IF(INDEX([2]pivotTable!M$3:M$308,MATCH(totalExpenditure!$A168,[2]pivotTable!$A$3:$A$308,0))/100*INDEX(gDP!AB$6:AB$271,MATCH(totalExpenditure!$A168,gDP!$B$6:$B$271))=0,"",INDEX([2]pivotTable!M$3:M$308,MATCH(totalExpenditure!$A168,[2]pivotTable!$A$3:$A$308,0))/100*INDEX(gDP!AB$6:AB$271,MATCH(totalExpenditure!$A168,gDP!$B$6:$B$271)))</f>
        <v/>
      </c>
      <c r="N168" s="77" t="str">
        <f>IF(INDEX([2]pivotTable!N$3:N$308,MATCH(totalExpenditure!$A168,[2]pivotTable!$A$3:$A$308,0))/100*INDEX(gDP!AC$6:AC$271,MATCH(totalExpenditure!$A168,gDP!$B$6:$B$271))=0,"",INDEX([2]pivotTable!N$3:N$308,MATCH(totalExpenditure!$A168,[2]pivotTable!$A$3:$A$308,0))/100*INDEX(gDP!AC$6:AC$271,MATCH(totalExpenditure!$A168,gDP!$B$6:$B$271)))</f>
        <v/>
      </c>
      <c r="O168" s="77" t="str">
        <f>IF(INDEX([2]pivotTable!O$3:O$308,MATCH(totalExpenditure!$A168,[2]pivotTable!$A$3:$A$308,0))/100*INDEX(gDP!AD$6:AD$271,MATCH(totalExpenditure!$A168,gDP!$B$6:$B$271))=0,"",INDEX([2]pivotTable!O$3:O$308,MATCH(totalExpenditure!$A168,[2]pivotTable!$A$3:$A$308,0))/100*INDEX(gDP!AD$6:AD$271,MATCH(totalExpenditure!$A168,gDP!$B$6:$B$271)))</f>
        <v/>
      </c>
      <c r="P168" s="77" t="str">
        <f>IF(INDEX([2]pivotTable!P$3:P$308,MATCH(totalExpenditure!$A168,[2]pivotTable!$A$3:$A$308,0))/100*INDEX(gDP!AE$6:AE$271,MATCH(totalExpenditure!$A168,gDP!$B$6:$B$271))=0,"",INDEX([2]pivotTable!P$3:P$308,MATCH(totalExpenditure!$A168,[2]pivotTable!$A$3:$A$308,0))/100*INDEX(gDP!AE$6:AE$271,MATCH(totalExpenditure!$A168,gDP!$B$6:$B$271)))</f>
        <v/>
      </c>
      <c r="Q168" s="77" t="str">
        <f>IF(INDEX([2]pivotTable!Q$3:Q$308,MATCH(totalExpenditure!$A168,[2]pivotTable!$A$3:$A$308,0))/100*INDEX(gDP!AF$6:AF$271,MATCH(totalExpenditure!$A168,gDP!$B$6:$B$271))=0,"",INDEX([2]pivotTable!Q$3:Q$308,MATCH(totalExpenditure!$A168,[2]pivotTable!$A$3:$A$308,0))/100*INDEX(gDP!AF$6:AF$271,MATCH(totalExpenditure!$A168,gDP!$B$6:$B$271)))</f>
        <v/>
      </c>
      <c r="R168" s="77" t="str">
        <f>IF(INDEX([2]pivotTable!R$3:R$308,MATCH(totalExpenditure!$A168,[2]pivotTable!$A$3:$A$308,0))/100*INDEX(gDP!AG$6:AG$271,MATCH(totalExpenditure!$A168,gDP!$B$6:$B$271))=0,"",INDEX([2]pivotTable!R$3:R$308,MATCH(totalExpenditure!$A168,[2]pivotTable!$A$3:$A$308,0))/100*INDEX(gDP!AG$6:AG$271,MATCH(totalExpenditure!$A168,gDP!$B$6:$B$271)))</f>
        <v/>
      </c>
      <c r="S168" s="77" t="str">
        <f>IF(INDEX([2]pivotTable!S$3:S$308,MATCH(totalExpenditure!$A168,[2]pivotTable!$A$3:$A$308,0))/100*INDEX(gDP!AH$6:AH$271,MATCH(totalExpenditure!$A168,gDP!$B$6:$B$271))=0,"",INDEX([2]pivotTable!S$3:S$308,MATCH(totalExpenditure!$A168,[2]pivotTable!$A$3:$A$308,0))/100*INDEX(gDP!AH$6:AH$271,MATCH(totalExpenditure!$A168,gDP!$B$6:$B$271)))</f>
        <v/>
      </c>
      <c r="T168" s="77" t="str">
        <f>IF(INDEX([2]pivotTable!T$3:T$308,MATCH(totalExpenditure!$A168,[2]pivotTable!$A$3:$A$308,0))/100*INDEX(gDP!AI$6:AI$271,MATCH(totalExpenditure!$A168,gDP!$B$6:$B$271))=0,"",INDEX([2]pivotTable!T$3:T$308,MATCH(totalExpenditure!$A168,[2]pivotTable!$A$3:$A$308,0))/100*INDEX(gDP!AI$6:AI$271,MATCH(totalExpenditure!$A168,gDP!$B$6:$B$271)))</f>
        <v/>
      </c>
      <c r="U168" s="77" t="str">
        <f>IF(INDEX([2]pivotTable!U$3:U$308,MATCH(totalExpenditure!$A168,[2]pivotTable!$A$3:$A$308,0))/100*INDEX(gDP!AJ$6:AJ$271,MATCH(totalExpenditure!$A168,gDP!$B$6:$B$271))=0,"",INDEX([2]pivotTable!U$3:U$308,MATCH(totalExpenditure!$A168,[2]pivotTable!$A$3:$A$308,0))/100*INDEX(gDP!AJ$6:AJ$271,MATCH(totalExpenditure!$A168,gDP!$B$6:$B$271)))</f>
        <v/>
      </c>
      <c r="V168" s="77">
        <f>IF(INDEX([2]pivotTable!V$3:V$308,MATCH(totalExpenditure!$A168,[2]pivotTable!$A$3:$A$308,0))/100*INDEX(gDP!AK$6:AK$271,MATCH(totalExpenditure!$A168,gDP!$B$6:$B$271))=0,"",INDEX([2]pivotTable!V$3:V$308,MATCH(totalExpenditure!$A168,[2]pivotTable!$A$3:$A$308,0))/100*INDEX(gDP!AK$6:AK$271,MATCH(totalExpenditure!$A168,gDP!$B$6:$B$271)))</f>
        <v>111206441.30892058</v>
      </c>
      <c r="W168" s="77">
        <f>IF(INDEX([2]pivotTable!W$3:W$308,MATCH(totalExpenditure!$A168,[2]pivotTable!$A$3:$A$308,0))/100*INDEX(gDP!AL$6:AL$271,MATCH(totalExpenditure!$A168,gDP!$B$6:$B$271))=0,"",INDEX([2]pivotTable!W$3:W$308,MATCH(totalExpenditure!$A168,[2]pivotTable!$A$3:$A$308,0))/100*INDEX(gDP!AL$6:AL$271,MATCH(totalExpenditure!$A168,gDP!$B$6:$B$271)))</f>
        <v>55939638.966452911</v>
      </c>
      <c r="X168" s="77">
        <f>IF(INDEX([2]pivotTable!X$3:X$308,MATCH(totalExpenditure!$A168,[2]pivotTable!$A$3:$A$308,0))/100*INDEX(gDP!AM$6:AM$271,MATCH(totalExpenditure!$A168,gDP!$B$6:$B$271))=0,"",INDEX([2]pivotTable!X$3:X$308,MATCH(totalExpenditure!$A168,[2]pivotTable!$A$3:$A$308,0))/100*INDEX(gDP!AM$6:AM$271,MATCH(totalExpenditure!$A168,gDP!$B$6:$B$271)))</f>
        <v>65547850.12899787</v>
      </c>
      <c r="Y168" s="77">
        <f>IF(INDEX([2]pivotTable!Y$3:Y$308,MATCH(totalExpenditure!$A168,[2]pivotTable!$A$3:$A$308,0))/100*INDEX(gDP!AN$6:AN$271,MATCH(totalExpenditure!$A168,gDP!$B$6:$B$271))=0,"",INDEX([2]pivotTable!Y$3:Y$308,MATCH(totalExpenditure!$A168,[2]pivotTable!$A$3:$A$308,0))/100*INDEX(gDP!AN$6:AN$271,MATCH(totalExpenditure!$A168,gDP!$B$6:$B$271)))</f>
        <v>85387302.30801791</v>
      </c>
      <c r="Z168" s="77">
        <f>IF(INDEX([2]pivotTable!Z$3:Z$308,MATCH(totalExpenditure!$A168,[2]pivotTable!$A$3:$A$308,0))/100*INDEX(gDP!AO$6:AO$271,MATCH(totalExpenditure!$A168,gDP!$B$6:$B$271))=0,"",INDEX([2]pivotTable!Z$3:Z$308,MATCH(totalExpenditure!$A168,[2]pivotTable!$A$3:$A$308,0))/100*INDEX(gDP!AO$6:AO$271,MATCH(totalExpenditure!$A168,gDP!$B$6:$B$271)))</f>
        <v>86664334.019908652</v>
      </c>
      <c r="AA168" s="77">
        <f>IF(INDEX([2]pivotTable!AA$3:AA$308,MATCH(totalExpenditure!$A168,[2]pivotTable!$A$3:$A$308,0))/100*INDEX(gDP!AP$6:AP$271,MATCH(totalExpenditure!$A168,gDP!$B$6:$B$271))=0,"",INDEX([2]pivotTable!AA$3:AA$308,MATCH(totalExpenditure!$A168,[2]pivotTable!$A$3:$A$308,0))/100*INDEX(gDP!AP$6:AP$271,MATCH(totalExpenditure!$A168,gDP!$B$6:$B$271)))</f>
        <v>75107415.300497442</v>
      </c>
      <c r="AB168" s="77">
        <f>IF(INDEX([2]pivotTable!AB$3:AB$308,MATCH(totalExpenditure!$A168,[2]pivotTable!$A$3:$A$308,0))/100*INDEX(gDP!AQ$6:AQ$271,MATCH(totalExpenditure!$A168,gDP!$B$6:$B$271))=0,"",INDEX([2]pivotTable!AB$3:AB$308,MATCH(totalExpenditure!$A168,[2]pivotTable!$A$3:$A$308,0))/100*INDEX(gDP!AQ$6:AQ$271,MATCH(totalExpenditure!$A168,gDP!$B$6:$B$271)))</f>
        <v>79610366.503194496</v>
      </c>
      <c r="AC168" s="77" t="str">
        <f>IF(INDEX([2]pivotTable!AC$3:AC$308,MATCH(totalExpenditure!$A168,[2]pivotTable!$A$3:$A$308,0))/100*INDEX(gDP!AR$6:AR$271,MATCH(totalExpenditure!$A168,gDP!$B$6:$B$271))=0,"",INDEX([2]pivotTable!AC$3:AC$308,MATCH(totalExpenditure!$A168,[2]pivotTable!$A$3:$A$308,0))/100*INDEX(gDP!AR$6:AR$271,MATCH(totalExpenditure!$A168,gDP!$B$6:$B$271)))</f>
        <v/>
      </c>
      <c r="AD168" s="77">
        <f>IF(INDEX([2]pivotTable!AD$3:AD$308,MATCH(totalExpenditure!$A168,[2]pivotTable!$A$3:$A$308,0))/100*INDEX(gDP!AS$6:AS$271,MATCH(totalExpenditure!$A168,gDP!$B$6:$B$271))=0,"",INDEX([2]pivotTable!AD$3:AD$308,MATCH(totalExpenditure!$A168,[2]pivotTable!$A$3:$A$308,0))/100*INDEX(gDP!AS$6:AS$271,MATCH(totalExpenditure!$A168,gDP!$B$6:$B$271)))</f>
        <v>96863549.731825888</v>
      </c>
      <c r="AE168" s="77">
        <f>IF(INDEX([2]pivotTable!AE$3:AE$308,MATCH(totalExpenditure!$A168,[2]pivotTable!$A$3:$A$308,0))/100*INDEX(gDP!AT$6:AT$271,MATCH(totalExpenditure!$A168,gDP!$B$6:$B$271))=0,"",INDEX([2]pivotTable!AE$3:AE$308,MATCH(totalExpenditure!$A168,[2]pivotTable!$A$3:$A$308,0))/100*INDEX(gDP!AT$6:AT$271,MATCH(totalExpenditure!$A168,gDP!$B$6:$B$271)))</f>
        <v>92310249.617950007</v>
      </c>
      <c r="AF168" s="77">
        <f>IF(INDEX([2]pivotTable!AF$3:AF$308,MATCH(totalExpenditure!$A168,[2]pivotTable!$A$3:$A$308,0))/100*INDEX(gDP!AU$6:AU$271,MATCH(totalExpenditure!$A168,gDP!$B$6:$B$271))=0,"",INDEX([2]pivotTable!AF$3:AF$308,MATCH(totalExpenditure!$A168,[2]pivotTable!$A$3:$A$308,0))/100*INDEX(gDP!AU$6:AU$271,MATCH(totalExpenditure!$A168,gDP!$B$6:$B$271)))</f>
        <v>92731299.806279585</v>
      </c>
      <c r="AG168" s="77" t="str">
        <f>IF(INDEX([2]pivotTable!AG$3:AG$308,MATCH(totalExpenditure!$A168,[2]pivotTable!$A$3:$A$308,0))/100*INDEX(gDP!AV$6:AV$271,MATCH(totalExpenditure!$A168,gDP!$B$6:$B$271))=0,"",INDEX([2]pivotTable!AG$3:AG$308,MATCH(totalExpenditure!$A168,[2]pivotTable!$A$3:$A$308,0))/100*INDEX(gDP!AV$6:AV$271,MATCH(totalExpenditure!$A168,gDP!$B$6:$B$271)))</f>
        <v/>
      </c>
      <c r="AH168" s="77" t="str">
        <f>IF(INDEX([2]pivotTable!AH$3:AH$308,MATCH(totalExpenditure!$A168,[2]pivotTable!$A$3:$A$308,0))/100*INDEX(gDP!AW$6:AW$271,MATCH(totalExpenditure!$A168,gDP!$B$6:$B$271))=0,"",INDEX([2]pivotTable!AH$3:AH$308,MATCH(totalExpenditure!$A168,[2]pivotTable!$A$3:$A$308,0))/100*INDEX(gDP!AW$6:AW$271,MATCH(totalExpenditure!$A168,gDP!$B$6:$B$271)))</f>
        <v/>
      </c>
      <c r="AI168" s="77" t="str">
        <f>IF(INDEX([2]pivotTable!AI$3:AI$308,MATCH(totalExpenditure!$A168,[2]pivotTable!$A$3:$A$308,0))/100*INDEX(gDP!AX$6:AX$271,MATCH(totalExpenditure!$A168,gDP!$B$6:$B$271))=0,"",INDEX([2]pivotTable!AI$3:AI$308,MATCH(totalExpenditure!$A168,[2]pivotTable!$A$3:$A$308,0))/100*INDEX(gDP!AX$6:AX$271,MATCH(totalExpenditure!$A168,gDP!$B$6:$B$271)))</f>
        <v/>
      </c>
      <c r="AJ168" s="77" t="str">
        <f>IF(INDEX([2]pivotTable!AJ$3:AJ$308,MATCH(totalExpenditure!$A168,[2]pivotTable!$A$3:$A$308,0))/100*INDEX(gDP!AY$6:AY$271,MATCH(totalExpenditure!$A168,gDP!$B$6:$B$271))=0,"",INDEX([2]pivotTable!AJ$3:AJ$308,MATCH(totalExpenditure!$A168,[2]pivotTable!$A$3:$A$308,0))/100*INDEX(gDP!AY$6:AY$271,MATCH(totalExpenditure!$A168,gDP!$B$6:$B$271)))</f>
        <v/>
      </c>
      <c r="AK168" s="77" t="str">
        <f>IF(INDEX([2]pivotTable!AK$3:AK$308,MATCH(totalExpenditure!$A168,[2]pivotTable!$A$3:$A$308,0))/100*INDEX(gDP!AZ$6:AZ$271,MATCH(totalExpenditure!$A168,gDP!$B$6:$B$271))=0,"",INDEX([2]pivotTable!AK$3:AK$308,MATCH(totalExpenditure!$A168,[2]pivotTable!$A$3:$A$308,0))/100*INDEX(gDP!AZ$6:AZ$271,MATCH(totalExpenditure!$A168,gDP!$B$6:$B$271)))</f>
        <v/>
      </c>
      <c r="AL168" s="77" t="str">
        <f>IF(INDEX([2]pivotTable!AL$3:AL$308,MATCH(totalExpenditure!$A168,[2]pivotTable!$A$3:$A$308,0))/100*INDEX(gDP!BA$6:BA$271,MATCH(totalExpenditure!$A168,gDP!$B$6:$B$271))=0,"",INDEX([2]pivotTable!AL$3:AL$308,MATCH(totalExpenditure!$A168,[2]pivotTable!$A$3:$A$308,0))/100*INDEX(gDP!BA$6:BA$271,MATCH(totalExpenditure!$A168,gDP!$B$6:$B$271)))</f>
        <v/>
      </c>
      <c r="AM168" s="77" t="str">
        <f>IF(INDEX([2]pivotTable!AM$3:AM$308,MATCH(totalExpenditure!$A168,[2]pivotTable!$A$3:$A$308,0))/100*INDEX(gDP!BB$6:BB$271,MATCH(totalExpenditure!$A168,gDP!$B$6:$B$271))=0,"",INDEX([2]pivotTable!AM$3:AM$308,MATCH(totalExpenditure!$A168,[2]pivotTable!$A$3:$A$308,0))/100*INDEX(gDP!BB$6:BB$271,MATCH(totalExpenditure!$A168,gDP!$B$6:$B$271)))</f>
        <v/>
      </c>
      <c r="AN168" s="77">
        <f>IF(INDEX([2]pivotTable!AN$3:AN$308,MATCH(totalExpenditure!$A168,[2]pivotTable!$A$3:$A$308,0))/100*INDEX(gDP!BC$6:BC$271,MATCH(totalExpenditure!$A168,gDP!$B$6:$B$271))=0,"",INDEX([2]pivotTable!AN$3:AN$308,MATCH(totalExpenditure!$A168,[2]pivotTable!$A$3:$A$308,0))/100*INDEX(gDP!BC$6:BC$271,MATCH(totalExpenditure!$A168,gDP!$B$6:$B$271)))</f>
        <v>241566595.1630716</v>
      </c>
      <c r="AO168" s="77">
        <f>IF(INDEX([2]pivotTable!AO$3:AO$308,MATCH(totalExpenditure!$A168,[2]pivotTable!$A$3:$A$308,0))/100*INDEX(gDP!BD$6:BD$271,MATCH(totalExpenditure!$A168,gDP!$B$6:$B$271))=0,"",INDEX([2]pivotTable!AO$3:AO$308,MATCH(totalExpenditure!$A168,[2]pivotTable!$A$3:$A$308,0))/100*INDEX(gDP!BD$6:BD$271,MATCH(totalExpenditure!$A168,gDP!$B$6:$B$271)))</f>
        <v>359138009.53606987</v>
      </c>
      <c r="AP168" s="77">
        <f>IF(INDEX([2]pivotTable!AP$3:AP$308,MATCH(totalExpenditure!$A168,[2]pivotTable!$A$3:$A$308,0))/100*INDEX(gDP!BE$6:BE$271,MATCH(totalExpenditure!$A168,gDP!$B$6:$B$271))=0,"",INDEX([2]pivotTable!AP$3:AP$308,MATCH(totalExpenditure!$A168,[2]pivotTable!$A$3:$A$308,0))/100*INDEX(gDP!BE$6:BE$271,MATCH(totalExpenditure!$A168,gDP!$B$6:$B$271)))</f>
        <v>497857210.57838261</v>
      </c>
      <c r="AQ168" s="77" t="str">
        <f>IF(INDEX([2]pivotTable!AQ$3:AQ$308,MATCH(totalExpenditure!$A168,[2]pivotTable!$A$3:$A$308,0))/100*INDEX(gDP!BF$6:BF$271,MATCH(totalExpenditure!$A168,gDP!$B$6:$B$271))=0,"",INDEX([2]pivotTable!AQ$3:AQ$308,MATCH(totalExpenditure!$A168,[2]pivotTable!$A$3:$A$308,0))/100*INDEX(gDP!BF$6:BF$271,MATCH(totalExpenditure!$A168,gDP!$B$6:$B$271)))</f>
        <v/>
      </c>
      <c r="AR168" s="77" t="str">
        <f>IF(INDEX([2]pivotTable!AR$3:AR$308,MATCH(totalExpenditure!$A168,[2]pivotTable!$A$3:$A$308,0))/100*INDEX(gDP!BG$6:BG$271,MATCH(totalExpenditure!$A168,gDP!$B$6:$B$271))=0,"",INDEX([2]pivotTable!AR$3:AR$308,MATCH(totalExpenditure!$A168,[2]pivotTable!$A$3:$A$308,0))/100*INDEX(gDP!BG$6:BG$271,MATCH(totalExpenditure!$A168,gDP!$B$6:$B$271)))</f>
        <v/>
      </c>
      <c r="AS168" s="77" t="str">
        <f>IF(INDEX([2]pivotTable!AS$3:AS$308,MATCH(totalExpenditure!$A168,[2]pivotTable!$A$3:$A$308,0))/100*INDEX(gDP!BH$6:BH$271,MATCH(totalExpenditure!$A168,gDP!$B$6:$B$271))=0,"",INDEX([2]pivotTable!AS$3:AS$308,MATCH(totalExpenditure!$A168,[2]pivotTable!$A$3:$A$308,0))/100*INDEX(gDP!BH$6:BH$271,MATCH(totalExpenditure!$A168,gDP!$B$6:$B$271)))</f>
        <v/>
      </c>
      <c r="AT168" s="77">
        <f>IF(INDEX([2]pivotTable!AT$3:AT$308,MATCH(totalExpenditure!$A168,[2]pivotTable!$A$3:$A$308,0))/100*INDEX(gDP!BI$6:BI$271,MATCH(totalExpenditure!$A168,gDP!$B$6:$B$271))=0,"",INDEX([2]pivotTable!AT$3:AT$308,MATCH(totalExpenditure!$A168,[2]pivotTable!$A$3:$A$308,0))/100*INDEX(gDP!BI$6:BI$271,MATCH(totalExpenditure!$A168,gDP!$B$6:$B$271)))</f>
        <v>288478846.75341833</v>
      </c>
      <c r="AU168" s="77">
        <f>IF(INDEX([2]pivotTable!AU$3:AU$308,MATCH(totalExpenditure!$A168,[2]pivotTable!$A$3:$A$308,0))/100*INDEX(gDP!BJ$6:BJ$271,MATCH(totalExpenditure!$A168,gDP!$B$6:$B$271))=0,"",INDEX([2]pivotTable!AU$3:AU$308,MATCH(totalExpenditure!$A168,[2]pivotTable!$A$3:$A$308,0))/100*INDEX(gDP!BJ$6:BJ$271,MATCH(totalExpenditure!$A168,gDP!$B$6:$B$271)))</f>
        <v>349017771.3183744</v>
      </c>
      <c r="AV168" s="77">
        <f>IF(INDEX([2]pivotTable!AV$3:AV$308,MATCH(totalExpenditure!$A168,[2]pivotTable!$A$3:$A$308,0))/100*INDEX(gDP!BK$6:BK$271,MATCH(totalExpenditure!$A168,gDP!$B$6:$B$271))=0,"",INDEX([2]pivotTable!AV$3:AV$308,MATCH(totalExpenditure!$A168,[2]pivotTable!$A$3:$A$308,0))/100*INDEX(gDP!BK$6:BK$271,MATCH(totalExpenditure!$A168,gDP!$B$6:$B$271)))</f>
        <v>432241506.83235401</v>
      </c>
      <c r="AW168" s="77">
        <f>IF(INDEX([2]pivotTable!AW$3:AW$308,MATCH(totalExpenditure!$A168,[2]pivotTable!$A$3:$A$308,0))/100*INDEX(gDP!BL$6:BL$271,MATCH(totalExpenditure!$A168,gDP!$B$6:$B$271))=0,"",INDEX([2]pivotTable!AW$3:AW$308,MATCH(totalExpenditure!$A168,[2]pivotTable!$A$3:$A$308,0))/100*INDEX(gDP!BL$6:BL$271,MATCH(totalExpenditure!$A168,gDP!$B$6:$B$271)))</f>
        <v>603770258.24435782</v>
      </c>
      <c r="AX168" s="77">
        <f>IF(INDEX([2]pivotTable!AX$3:AX$308,MATCH(totalExpenditure!$A168,[2]pivotTable!$A$3:$A$308,0))/100*INDEX(gDP!BM$6:BM$271,MATCH(totalExpenditure!$A168,gDP!$B$6:$B$271))=0,"",INDEX([2]pivotTable!AX$3:AX$308,MATCH(totalExpenditure!$A168,[2]pivotTable!$A$3:$A$308,0))/100*INDEX(gDP!BM$6:BM$271,MATCH(totalExpenditure!$A168,gDP!$B$6:$B$271)))</f>
        <v>631035319.73882341</v>
      </c>
      <c r="AY168" s="77">
        <f>IF(INDEX([2]pivotTable!AY$3:AY$308,MATCH(totalExpenditure!$A168,[2]pivotTable!$A$3:$A$308,0))/100*INDEX(gDP!BN$6:BN$271,MATCH(totalExpenditure!$A168,gDP!$B$6:$B$271))=0,"",INDEX([2]pivotTable!AY$3:AY$308,MATCH(totalExpenditure!$A168,[2]pivotTable!$A$3:$A$308,0))/100*INDEX(gDP!BN$6:BN$271,MATCH(totalExpenditure!$A168,gDP!$B$6:$B$271)))</f>
        <v>611457669.50674403</v>
      </c>
      <c r="AZ168" s="77" t="str">
        <f>IF(INDEX([2]pivotTable!AZ$3:AZ$308,MATCH(totalExpenditure!$A168,[2]pivotTable!$A$3:$A$308,0))/100*INDEX(gDP!BO$6:BO$271,MATCH(totalExpenditure!$A168,gDP!$B$6:$B$271))=0,"",INDEX([2]pivotTable!AZ$3:AZ$308,MATCH(totalExpenditure!$A168,[2]pivotTable!$A$3:$A$308,0))/100*INDEX(gDP!BO$6:BO$271,MATCH(totalExpenditure!$A168,gDP!$B$6:$B$271)))</f>
        <v/>
      </c>
      <c r="BA168" s="77" t="str">
        <f>IF(INDEX([2]pivotTable!B$310:B$615,MATCH(totalExpenditure!$A168,[2]pivotTable!$A$310:$A$615,0))/100*INDEX(gDP!Q$6:Q$271,MATCH(totalExpenditure!$A168,gDP!$B$6:$B$271))=0,"",INDEX([2]pivotTable!B$310:B$615,MATCH(totalExpenditure!$A168,[2]pivotTable!$A$310:$A$615,0))/100*INDEX(gDP!Q$6:Q$271,MATCH(totalExpenditure!$A168,gDP!$B$6:$B$271)))</f>
        <v/>
      </c>
      <c r="BB168" s="77" t="str">
        <f>IF(INDEX([2]pivotTable!C$310:C$615,MATCH(totalExpenditure!$A168,[2]pivotTable!$A$310:$A$615,0))/100*INDEX(gDP!R$6:R$271,MATCH(totalExpenditure!$A168,gDP!$B$6:$B$271))=0,"",INDEX([2]pivotTable!C$310:C$615,MATCH(totalExpenditure!$A168,[2]pivotTable!$A$310:$A$615,0))/100*INDEX(gDP!R$6:R$271,MATCH(totalExpenditure!$A168,gDP!$B$6:$B$271)))</f>
        <v/>
      </c>
      <c r="BC168" s="77" t="str">
        <f>IF(INDEX([2]pivotTable!D$310:D$615,MATCH(totalExpenditure!$A168,[2]pivotTable!$A$310:$A$615,0))/100*INDEX(gDP!S$6:S$271,MATCH(totalExpenditure!$A168,gDP!$B$6:$B$271))=0,"",INDEX([2]pivotTable!D$310:D$615,MATCH(totalExpenditure!$A168,[2]pivotTable!$A$310:$A$615,0))/100*INDEX(gDP!S$6:S$271,MATCH(totalExpenditure!$A168,gDP!$B$6:$B$271)))</f>
        <v/>
      </c>
      <c r="BD168" s="77" t="str">
        <f>IF(INDEX([2]pivotTable!E$310:E$615,MATCH(totalExpenditure!$A168,[2]pivotTable!$A$310:$A$615,0))/100*INDEX(gDP!T$6:T$271,MATCH(totalExpenditure!$A168,gDP!$B$6:$B$271))=0,"",INDEX([2]pivotTable!E$310:E$615,MATCH(totalExpenditure!$A168,[2]pivotTable!$A$310:$A$615,0))/100*INDEX(gDP!T$6:T$271,MATCH(totalExpenditure!$A168,gDP!$B$6:$B$271)))</f>
        <v/>
      </c>
      <c r="BE168" s="77" t="str">
        <f>IF(INDEX([2]pivotTable!F$310:F$615,MATCH(totalExpenditure!$A168,[2]pivotTable!$A$310:$A$615,0))/100*INDEX(gDP!U$6:U$271,MATCH(totalExpenditure!$A168,gDP!$B$6:$B$271))=0,"",INDEX([2]pivotTable!F$310:F$615,MATCH(totalExpenditure!$A168,[2]pivotTable!$A$310:$A$615,0))/100*INDEX(gDP!U$6:U$271,MATCH(totalExpenditure!$A168,gDP!$B$6:$B$271)))</f>
        <v/>
      </c>
      <c r="BF168" s="77" t="str">
        <f>IF(INDEX([2]pivotTable!G$310:G$615,MATCH(totalExpenditure!$A168,[2]pivotTable!$A$310:$A$615,0))/100*INDEX(gDP!V$6:V$271,MATCH(totalExpenditure!$A168,gDP!$B$6:$B$271))=0,"",INDEX([2]pivotTable!G$310:G$615,MATCH(totalExpenditure!$A168,[2]pivotTable!$A$310:$A$615,0))/100*INDEX(gDP!V$6:V$271,MATCH(totalExpenditure!$A168,gDP!$B$6:$B$271)))</f>
        <v/>
      </c>
      <c r="BG168" s="77" t="str">
        <f>IF(INDEX([2]pivotTable!H$310:H$615,MATCH(totalExpenditure!$A168,[2]pivotTable!$A$310:$A$615,0))/100*INDEX(gDP!W$6:W$271,MATCH(totalExpenditure!$A168,gDP!$B$6:$B$271))=0,"",INDEX([2]pivotTable!H$310:H$615,MATCH(totalExpenditure!$A168,[2]pivotTable!$A$310:$A$615,0))/100*INDEX(gDP!W$6:W$271,MATCH(totalExpenditure!$A168,gDP!$B$6:$B$271)))</f>
        <v/>
      </c>
      <c r="BH168" s="77" t="str">
        <f>IF(INDEX([2]pivotTable!I$310:I$615,MATCH(totalExpenditure!$A168,[2]pivotTable!$A$310:$A$615,0))/100*INDEX(gDP!X$6:X$271,MATCH(totalExpenditure!$A168,gDP!$B$6:$B$271))=0,"",INDEX([2]pivotTable!I$310:I$615,MATCH(totalExpenditure!$A168,[2]pivotTable!$A$310:$A$615,0))/100*INDEX(gDP!X$6:X$271,MATCH(totalExpenditure!$A168,gDP!$B$6:$B$271)))</f>
        <v/>
      </c>
      <c r="BI168" s="77" t="str">
        <f>IF(INDEX([2]pivotTable!J$310:J$615,MATCH(totalExpenditure!$A168,[2]pivotTable!$A$310:$A$615,0))/100*INDEX(gDP!Y$6:Y$271,MATCH(totalExpenditure!$A168,gDP!$B$6:$B$271))=0,"",INDEX([2]pivotTable!J$310:J$615,MATCH(totalExpenditure!$A168,[2]pivotTable!$A$310:$A$615,0))/100*INDEX(gDP!Y$6:Y$271,MATCH(totalExpenditure!$A168,gDP!$B$6:$B$271)))</f>
        <v/>
      </c>
      <c r="BJ168" s="77" t="str">
        <f>IF(INDEX([2]pivotTable!K$310:K$615,MATCH(totalExpenditure!$A168,[2]pivotTable!$A$310:$A$615,0))/100*INDEX(gDP!Z$6:Z$271,MATCH(totalExpenditure!$A168,gDP!$B$6:$B$271))=0,"",INDEX([2]pivotTable!K$310:K$615,MATCH(totalExpenditure!$A168,[2]pivotTable!$A$310:$A$615,0))/100*INDEX(gDP!Z$6:Z$271,MATCH(totalExpenditure!$A168,gDP!$B$6:$B$271)))</f>
        <v/>
      </c>
      <c r="BK168" s="77" t="str">
        <f>IF(INDEX([2]pivotTable!L$310:L$615,MATCH(totalExpenditure!$A168,[2]pivotTable!$A$310:$A$615,0))/100*INDEX(gDP!AA$6:AA$271,MATCH(totalExpenditure!$A168,gDP!$B$6:$B$271))=0,"",INDEX([2]pivotTable!L$310:L$615,MATCH(totalExpenditure!$A168,[2]pivotTable!$A$310:$A$615,0))/100*INDEX(gDP!AA$6:AA$271,MATCH(totalExpenditure!$A168,gDP!$B$6:$B$271)))</f>
        <v/>
      </c>
      <c r="BL168" s="77" t="str">
        <f>IF(INDEX([2]pivotTable!M$310:M$615,MATCH(totalExpenditure!$A168,[2]pivotTable!$A$310:$A$615,0))/100*INDEX(gDP!AB$6:AB$271,MATCH(totalExpenditure!$A168,gDP!$B$6:$B$271))=0,"",INDEX([2]pivotTable!M$310:M$615,MATCH(totalExpenditure!$A168,[2]pivotTable!$A$310:$A$615,0))/100*INDEX(gDP!AB$6:AB$271,MATCH(totalExpenditure!$A168,gDP!$B$6:$B$271)))</f>
        <v/>
      </c>
      <c r="BM168" s="77" t="str">
        <f>IF(INDEX([2]pivotTable!N$310:N$615,MATCH(totalExpenditure!$A168,[2]pivotTable!$A$310:$A$615,0))/100*INDEX(gDP!AC$6:AC$271,MATCH(totalExpenditure!$A168,gDP!$B$6:$B$271))=0,"",INDEX([2]pivotTable!N$310:N$615,MATCH(totalExpenditure!$A168,[2]pivotTable!$A$310:$A$615,0))/100*INDEX(gDP!AC$6:AC$271,MATCH(totalExpenditure!$A168,gDP!$B$6:$B$271)))</f>
        <v/>
      </c>
      <c r="BN168" s="77" t="str">
        <f>IF(INDEX([2]pivotTable!O$310:O$615,MATCH(totalExpenditure!$A168,[2]pivotTable!$A$310:$A$615,0))/100*INDEX(gDP!AD$6:AD$271,MATCH(totalExpenditure!$A168,gDP!$B$6:$B$271))=0,"",INDEX([2]pivotTable!O$310:O$615,MATCH(totalExpenditure!$A168,[2]pivotTable!$A$310:$A$615,0))/100*INDEX(gDP!AD$6:AD$271,MATCH(totalExpenditure!$A168,gDP!$B$6:$B$271)))</f>
        <v/>
      </c>
      <c r="BO168" s="77" t="str">
        <f>IF(INDEX([2]pivotTable!P$310:P$615,MATCH(totalExpenditure!$A168,[2]pivotTable!$A$310:$A$615,0))/100*INDEX(gDP!AE$6:AE$271,MATCH(totalExpenditure!$A168,gDP!$B$6:$B$271))=0,"",INDEX([2]pivotTable!P$310:P$615,MATCH(totalExpenditure!$A168,[2]pivotTable!$A$310:$A$615,0))/100*INDEX(gDP!AE$6:AE$271,MATCH(totalExpenditure!$A168,gDP!$B$6:$B$271)))</f>
        <v/>
      </c>
      <c r="BP168" s="77" t="str">
        <f>IF(INDEX([2]pivotTable!Q$310:Q$615,MATCH(totalExpenditure!$A168,[2]pivotTable!$A$310:$A$615,0))/100*INDEX(gDP!AF$6:AF$271,MATCH(totalExpenditure!$A168,gDP!$B$6:$B$271))=0,"",INDEX([2]pivotTable!Q$310:Q$615,MATCH(totalExpenditure!$A168,[2]pivotTable!$A$310:$A$615,0))/100*INDEX(gDP!AF$6:AF$271,MATCH(totalExpenditure!$A168,gDP!$B$6:$B$271)))</f>
        <v/>
      </c>
      <c r="BQ168" s="77" t="str">
        <f>IF(INDEX([2]pivotTable!R$310:R$615,MATCH(totalExpenditure!$A168,[2]pivotTable!$A$310:$A$615,0))/100*INDEX(gDP!AG$6:AG$271,MATCH(totalExpenditure!$A168,gDP!$B$6:$B$271))=0,"",INDEX([2]pivotTable!R$310:R$615,MATCH(totalExpenditure!$A168,[2]pivotTable!$A$310:$A$615,0))/100*INDEX(gDP!AG$6:AG$271,MATCH(totalExpenditure!$A168,gDP!$B$6:$B$271)))</f>
        <v/>
      </c>
      <c r="BR168" s="77" t="str">
        <f>IF(INDEX([2]pivotTable!S$310:S$615,MATCH(totalExpenditure!$A168,[2]pivotTable!$A$310:$A$615,0))/100*INDEX(gDP!AH$6:AH$271,MATCH(totalExpenditure!$A168,gDP!$B$6:$B$271))=0,"",INDEX([2]pivotTable!S$310:S$615,MATCH(totalExpenditure!$A168,[2]pivotTable!$A$310:$A$615,0))/100*INDEX(gDP!AH$6:AH$271,MATCH(totalExpenditure!$A168,gDP!$B$6:$B$271)))</f>
        <v/>
      </c>
      <c r="BS168" s="77" t="str">
        <f>IF(INDEX([2]pivotTable!T$310:T$615,MATCH(totalExpenditure!$A168,[2]pivotTable!$A$310:$A$615,0))/100*INDEX(gDP!AI$6:AI$271,MATCH(totalExpenditure!$A168,gDP!$B$6:$B$271))=0,"",INDEX([2]pivotTable!T$310:T$615,MATCH(totalExpenditure!$A168,[2]pivotTable!$A$310:$A$615,0))/100*INDEX(gDP!AI$6:AI$271,MATCH(totalExpenditure!$A168,gDP!$B$6:$B$271)))</f>
        <v/>
      </c>
      <c r="BT168" s="77" t="str">
        <f>IF(INDEX([2]pivotTable!U$310:U$615,MATCH(totalExpenditure!$A168,[2]pivotTable!$A$310:$A$615,0))/100*INDEX(gDP!AJ$6:AJ$271,MATCH(totalExpenditure!$A168,gDP!$B$6:$B$271))=0,"",INDEX([2]pivotTable!U$310:U$615,MATCH(totalExpenditure!$A168,[2]pivotTable!$A$310:$A$615,0))/100*INDEX(gDP!AJ$6:AJ$271,MATCH(totalExpenditure!$A168,gDP!$B$6:$B$271)))</f>
        <v/>
      </c>
      <c r="BU168" s="77" t="str">
        <f>IF(INDEX([2]pivotTable!V$310:V$615,MATCH(totalExpenditure!$A168,[2]pivotTable!$A$310:$A$615,0))/100*INDEX(gDP!AK$6:AK$271,MATCH(totalExpenditure!$A168,gDP!$B$6:$B$271))=0,"",INDEX([2]pivotTable!V$310:V$615,MATCH(totalExpenditure!$A168,[2]pivotTable!$A$310:$A$615,0))/100*INDEX(gDP!AK$6:AK$271,MATCH(totalExpenditure!$A168,gDP!$B$6:$B$271)))</f>
        <v/>
      </c>
      <c r="BV168" s="77">
        <f>IF(INDEX([2]pivotTable!W$310:W$615,MATCH(totalExpenditure!$A168,[2]pivotTable!$A$310:$A$615,0))/100*INDEX(gDP!AL$6:AL$271,MATCH(totalExpenditure!$A168,gDP!$B$6:$B$271))=0,"",INDEX([2]pivotTable!W$310:W$615,MATCH(totalExpenditure!$A168,[2]pivotTable!$A$310:$A$615,0))/100*INDEX(gDP!AL$6:AL$271,MATCH(totalExpenditure!$A168,gDP!$B$6:$B$271)))</f>
        <v>23820450.658791762</v>
      </c>
      <c r="BW168" s="77">
        <f>IF(INDEX([2]pivotTable!X$310:X$615,MATCH(totalExpenditure!$A168,[2]pivotTable!$A$310:$A$615,0))/100*INDEX(gDP!AM$6:AM$271,MATCH(totalExpenditure!$A168,gDP!$B$6:$B$271))=0,"",INDEX([2]pivotTable!X$310:X$615,MATCH(totalExpenditure!$A168,[2]pivotTable!$A$310:$A$615,0))/100*INDEX(gDP!AM$6:AM$271,MATCH(totalExpenditure!$A168,gDP!$B$6:$B$271)))</f>
        <v>32033271.390724953</v>
      </c>
      <c r="BX168" s="77">
        <f>IF(INDEX([2]pivotTable!Y$310:Y$615,MATCH(totalExpenditure!$A168,[2]pivotTable!$A$310:$A$615,0))/100*INDEX(gDP!AN$6:AN$271,MATCH(totalExpenditure!$A168,gDP!$B$6:$B$271))=0,"",INDEX([2]pivotTable!Y$310:Y$615,MATCH(totalExpenditure!$A168,[2]pivotTable!$A$310:$A$615,0))/100*INDEX(gDP!AN$6:AN$271,MATCH(totalExpenditure!$A168,gDP!$B$6:$B$271)))</f>
        <v>49373610.1781056</v>
      </c>
      <c r="BY168" s="77">
        <f>IF(INDEX([2]pivotTable!Z$310:Z$615,MATCH(totalExpenditure!$A168,[2]pivotTable!$A$310:$A$615,0))/100*INDEX(gDP!AO$6:AO$271,MATCH(totalExpenditure!$A168,gDP!$B$6:$B$271))=0,"",INDEX([2]pivotTable!Z$310:Z$615,MATCH(totalExpenditure!$A168,[2]pivotTable!$A$310:$A$615,0))/100*INDEX(gDP!AO$6:AO$271,MATCH(totalExpenditure!$A168,gDP!$B$6:$B$271)))</f>
        <v>55712786.15565557</v>
      </c>
      <c r="BZ168" s="77">
        <f>IF(INDEX([2]pivotTable!AA$310:AA$615,MATCH(totalExpenditure!$A168,[2]pivotTable!$A$310:$A$615,0))/100*INDEX(gDP!AP$6:AP$271,MATCH(totalExpenditure!$A168,gDP!$B$6:$B$271))=0,"",INDEX([2]pivotTable!AA$310:AA$615,MATCH(totalExpenditure!$A168,[2]pivotTable!$A$310:$A$615,0))/100*INDEX(gDP!AP$6:AP$271,MATCH(totalExpenditure!$A168,gDP!$B$6:$B$271)))</f>
        <v>45111686.54841198</v>
      </c>
      <c r="CA168" s="77">
        <f>IF(INDEX([2]pivotTable!AB$310:AB$615,MATCH(totalExpenditure!$A168,[2]pivotTable!$A$310:$A$615,0))/100*INDEX(gDP!AQ$6:AQ$271,MATCH(totalExpenditure!$A168,gDP!$B$6:$B$271))=0,"",INDEX([2]pivotTable!AB$310:AB$615,MATCH(totalExpenditure!$A168,[2]pivotTable!$A$310:$A$615,0))/100*INDEX(gDP!AQ$6:AQ$271,MATCH(totalExpenditure!$A168,gDP!$B$6:$B$271)))</f>
        <v>52174025.504918434</v>
      </c>
      <c r="CB168" s="77">
        <f>IF(INDEX([2]pivotTable!AC$310:AC$615,MATCH(totalExpenditure!$A168,[2]pivotTable!$A$310:$A$615,0))/100*INDEX(gDP!AR$6:AR$271,MATCH(totalExpenditure!$A168,gDP!$B$6:$B$271))=0,"",INDEX([2]pivotTable!AC$310:AC$615,MATCH(totalExpenditure!$A168,[2]pivotTable!$A$310:$A$615,0))/100*INDEX(gDP!AR$6:AR$271,MATCH(totalExpenditure!$A168,gDP!$B$6:$B$271)))</f>
        <v>7719082.6973836375</v>
      </c>
      <c r="CC168" s="77">
        <f>IF(INDEX([2]pivotTable!AD$310:AD$615,MATCH(totalExpenditure!$A168,[2]pivotTable!$A$310:$A$615,0))/100*INDEX(gDP!AS$6:AS$271,MATCH(totalExpenditure!$A168,gDP!$B$6:$B$271))=0,"",INDEX([2]pivotTable!AD$310:AD$615,MATCH(totalExpenditure!$A168,[2]pivotTable!$A$310:$A$615,0))/100*INDEX(gDP!AS$6:AS$271,MATCH(totalExpenditure!$A168,gDP!$B$6:$B$271)))</f>
        <v>68327457.029140085</v>
      </c>
      <c r="CD168" s="77">
        <f>IF(INDEX([2]pivotTable!AE$310:AE$615,MATCH(totalExpenditure!$A168,[2]pivotTable!$A$310:$A$615,0))/100*INDEX(gDP!AT$6:AT$271,MATCH(totalExpenditure!$A168,gDP!$B$6:$B$271))=0,"",INDEX([2]pivotTable!AE$310:AE$615,MATCH(totalExpenditure!$A168,[2]pivotTable!$A$310:$A$615,0))/100*INDEX(gDP!AT$6:AT$271,MATCH(totalExpenditure!$A168,gDP!$B$6:$B$271)))</f>
        <v>80644668.62227501</v>
      </c>
      <c r="CE168" s="77">
        <f>IF(INDEX([2]pivotTable!AF$310:AF$615,MATCH(totalExpenditure!$A168,[2]pivotTable!$A$310:$A$615,0))/100*INDEX(gDP!AU$6:AU$271,MATCH(totalExpenditure!$A168,gDP!$B$6:$B$271))=0,"",INDEX([2]pivotTable!AF$310:AF$615,MATCH(totalExpenditure!$A168,[2]pivotTable!$A$310:$A$615,0))/100*INDEX(gDP!AU$6:AU$271,MATCH(totalExpenditure!$A168,gDP!$B$6:$B$271)))</f>
        <v>85469210.062414318</v>
      </c>
      <c r="CF168" s="77" t="str">
        <f>IF(INDEX([2]pivotTable!AG$310:AG$615,MATCH(totalExpenditure!$A168,[2]pivotTable!$A$310:$A$615,0))/100*INDEX(gDP!AV$6:AV$271,MATCH(totalExpenditure!$A168,gDP!$B$6:$B$271))=0,"",INDEX([2]pivotTable!AG$310:AG$615,MATCH(totalExpenditure!$A168,[2]pivotTable!$A$310:$A$615,0))/100*INDEX(gDP!AV$6:AV$271,MATCH(totalExpenditure!$A168,gDP!$B$6:$B$271)))</f>
        <v/>
      </c>
      <c r="CG168" s="77" t="str">
        <f>IF(INDEX([2]pivotTable!AH$310:AH$615,MATCH(totalExpenditure!$A168,[2]pivotTable!$A$310:$A$615,0))/100*INDEX(gDP!AW$6:AW$271,MATCH(totalExpenditure!$A168,gDP!$B$6:$B$271))=0,"",INDEX([2]pivotTable!AH$310:AH$615,MATCH(totalExpenditure!$A168,[2]pivotTable!$A$310:$A$615,0))/100*INDEX(gDP!AW$6:AW$271,MATCH(totalExpenditure!$A168,gDP!$B$6:$B$271)))</f>
        <v/>
      </c>
      <c r="CH168" s="77" t="str">
        <f>IF(INDEX([2]pivotTable!AI$310:AI$615,MATCH(totalExpenditure!$A168,[2]pivotTable!$A$310:$A$615,0))/100*INDEX(gDP!AX$6:AX$271,MATCH(totalExpenditure!$A168,gDP!$B$6:$B$271))=0,"",INDEX([2]pivotTable!AI$310:AI$615,MATCH(totalExpenditure!$A168,[2]pivotTable!$A$310:$A$615,0))/100*INDEX(gDP!AX$6:AX$271,MATCH(totalExpenditure!$A168,gDP!$B$6:$B$271)))</f>
        <v/>
      </c>
      <c r="CI168" s="77" t="str">
        <f>IF(INDEX([2]pivotTable!AJ$310:AJ$615,MATCH(totalExpenditure!$A168,[2]pivotTable!$A$310:$A$615,0))/100*INDEX(gDP!AY$6:AY$271,MATCH(totalExpenditure!$A168,gDP!$B$6:$B$271))=0,"",INDEX([2]pivotTable!AJ$310:AJ$615,MATCH(totalExpenditure!$A168,[2]pivotTable!$A$310:$A$615,0))/100*INDEX(gDP!AY$6:AY$271,MATCH(totalExpenditure!$A168,gDP!$B$6:$B$271)))</f>
        <v/>
      </c>
      <c r="CJ168" s="77" t="str">
        <f>IF(INDEX([2]pivotTable!AK$310:AK$615,MATCH(totalExpenditure!$A168,[2]pivotTable!$A$310:$A$615,0))/100*INDEX(gDP!AZ$6:AZ$271,MATCH(totalExpenditure!$A168,gDP!$B$6:$B$271))=0,"",INDEX([2]pivotTable!AK$310:AK$615,MATCH(totalExpenditure!$A168,[2]pivotTable!$A$310:$A$615,0))/100*INDEX(gDP!AZ$6:AZ$271,MATCH(totalExpenditure!$A168,gDP!$B$6:$B$271)))</f>
        <v/>
      </c>
      <c r="CK168" s="77" t="str">
        <f>IF(INDEX([2]pivotTable!AL$310:AL$615,MATCH(totalExpenditure!$A168,[2]pivotTable!$A$310:$A$615,0))/100*INDEX(gDP!BA$6:BA$271,MATCH(totalExpenditure!$A168,gDP!$B$6:$B$271))=0,"",INDEX([2]pivotTable!AL$310:AL$615,MATCH(totalExpenditure!$A168,[2]pivotTable!$A$310:$A$615,0))/100*INDEX(gDP!BA$6:BA$271,MATCH(totalExpenditure!$A168,gDP!$B$6:$B$271)))</f>
        <v/>
      </c>
      <c r="CL168" s="77" t="str">
        <f>IF(INDEX([2]pivotTable!AM$310:AM$615,MATCH(totalExpenditure!$A168,[2]pivotTable!$A$310:$A$615,0))/100*INDEX(gDP!BB$6:BB$271,MATCH(totalExpenditure!$A168,gDP!$B$6:$B$271))=0,"",INDEX([2]pivotTable!AM$310:AM$615,MATCH(totalExpenditure!$A168,[2]pivotTable!$A$310:$A$615,0))/100*INDEX(gDP!BB$6:BB$271,MATCH(totalExpenditure!$A168,gDP!$B$6:$B$271)))</f>
        <v/>
      </c>
      <c r="CM168" s="77">
        <f>IF(INDEX([2]pivotTable!AN$310:AN$615,MATCH(totalExpenditure!$A168,[2]pivotTable!$A$310:$A$615,0))/100*INDEX(gDP!BC$6:BC$271,MATCH(totalExpenditure!$A168,gDP!$B$6:$B$271))=0,"",INDEX([2]pivotTable!AN$310:AN$615,MATCH(totalExpenditure!$A168,[2]pivotTable!$A$310:$A$615,0))/100*INDEX(gDP!BC$6:BC$271,MATCH(totalExpenditure!$A168,gDP!$B$6:$B$271)))</f>
        <v>362349892.74460739</v>
      </c>
      <c r="CN168" s="77">
        <f>IF(INDEX([2]pivotTable!AO$310:AO$615,MATCH(totalExpenditure!$A168,[2]pivotTable!$A$310:$A$615,0))/100*INDEX(gDP!BD$6:BD$271,MATCH(totalExpenditure!$A168,gDP!$B$6:$B$271))=0,"",INDEX([2]pivotTable!AO$310:AO$615,MATCH(totalExpenditure!$A168,[2]pivotTable!$A$310:$A$615,0))/100*INDEX(gDP!BD$6:BD$271,MATCH(totalExpenditure!$A168,gDP!$B$6:$B$271)))</f>
        <v>471563821.21692663</v>
      </c>
      <c r="CO168" s="77">
        <f>IF(INDEX([2]pivotTable!AP$310:AP$615,MATCH(totalExpenditure!$A168,[2]pivotTable!$A$310:$A$615,0))/100*INDEX(gDP!BE$6:BE$271,MATCH(totalExpenditure!$A168,gDP!$B$6:$B$271))=0,"",INDEX([2]pivotTable!AP$310:AP$615,MATCH(totalExpenditure!$A168,[2]pivotTable!$A$310:$A$615,0))/100*INDEX(gDP!BE$6:BE$271,MATCH(totalExpenditure!$A168,gDP!$B$6:$B$271)))</f>
        <v>619555639.83087599</v>
      </c>
      <c r="CP168" s="77" t="str">
        <f>IF(INDEX([2]pivotTable!AQ$310:AQ$615,MATCH(totalExpenditure!$A168,[2]pivotTable!$A$310:$A$615,0))/100*INDEX(gDP!BF$6:BF$271,MATCH(totalExpenditure!$A168,gDP!$B$6:$B$271))=0,"",INDEX([2]pivotTable!AQ$310:AQ$615,MATCH(totalExpenditure!$A168,[2]pivotTable!$A$310:$A$615,0))/100*INDEX(gDP!BF$6:BF$271,MATCH(totalExpenditure!$A168,gDP!$B$6:$B$271)))</f>
        <v/>
      </c>
      <c r="CQ168" s="77" t="str">
        <f>IF(INDEX([2]pivotTable!AR$310:AR$615,MATCH(totalExpenditure!$A168,[2]pivotTable!$A$310:$A$615,0))/100*INDEX(gDP!BG$6:BG$271,MATCH(totalExpenditure!$A168,gDP!$B$6:$B$271))=0,"",INDEX([2]pivotTable!AR$310:AR$615,MATCH(totalExpenditure!$A168,[2]pivotTable!$A$310:$A$615,0))/100*INDEX(gDP!BG$6:BG$271,MATCH(totalExpenditure!$A168,gDP!$B$6:$B$271)))</f>
        <v/>
      </c>
      <c r="CR168" s="77" t="str">
        <f>IF(INDEX([2]pivotTable!AS$310:AS$615,MATCH(totalExpenditure!$A168,[2]pivotTable!$A$310:$A$615,0))/100*INDEX(gDP!BH$6:BH$271,MATCH(totalExpenditure!$A168,gDP!$B$6:$B$271))=0,"",INDEX([2]pivotTable!AS$310:AS$615,MATCH(totalExpenditure!$A168,[2]pivotTable!$A$310:$A$615,0))/100*INDEX(gDP!BH$6:BH$271,MATCH(totalExpenditure!$A168,gDP!$B$6:$B$271)))</f>
        <v/>
      </c>
      <c r="CS168" s="77">
        <f>IF(INDEX([2]pivotTable!AT$310:AT$615,MATCH(totalExpenditure!$A168,[2]pivotTable!$A$310:$A$615,0))/100*INDEX(gDP!BI$6:BI$271,MATCH(totalExpenditure!$A168,gDP!$B$6:$B$271))=0,"",INDEX([2]pivotTable!AT$310:AT$615,MATCH(totalExpenditure!$A168,[2]pivotTable!$A$310:$A$615,0))/100*INDEX(gDP!BI$6:BI$271,MATCH(totalExpenditure!$A168,gDP!$B$6:$B$271)))</f>
        <v>825183677.9225688</v>
      </c>
      <c r="CT168" s="77">
        <f>IF(INDEX([2]pivotTable!AU$310:AU$615,MATCH(totalExpenditure!$A168,[2]pivotTable!$A$310:$A$615,0))/100*INDEX(gDP!BJ$6:BJ$271,MATCH(totalExpenditure!$A168,gDP!$B$6:$B$271))=0,"",INDEX([2]pivotTable!AU$310:AU$615,MATCH(totalExpenditure!$A168,[2]pivotTable!$A$310:$A$615,0))/100*INDEX(gDP!BJ$6:BJ$271,MATCH(totalExpenditure!$A168,gDP!$B$6:$B$271)))</f>
        <v>1079199687.629184</v>
      </c>
      <c r="CU168" s="77">
        <f>IF(INDEX([2]pivotTable!AV$310:AV$615,MATCH(totalExpenditure!$A168,[2]pivotTable!$A$310:$A$615,0))/100*INDEX(gDP!BK$6:BK$271,MATCH(totalExpenditure!$A168,gDP!$B$6:$B$271))=0,"",INDEX([2]pivotTable!AV$310:AV$615,MATCH(totalExpenditure!$A168,[2]pivotTable!$A$310:$A$615,0))/100*INDEX(gDP!BK$6:BK$271,MATCH(totalExpenditure!$A168,gDP!$B$6:$B$271)))</f>
        <v>1244012141.6150677</v>
      </c>
      <c r="CV168" s="77">
        <f>IF(INDEX([2]pivotTable!AW$310:AW$615,MATCH(totalExpenditure!$A168,[2]pivotTable!$A$310:$A$615,0))/100*INDEX(gDP!BL$6:BL$271,MATCH(totalExpenditure!$A168,gDP!$B$6:$B$271))=0,"",INDEX([2]pivotTable!AW$310:AW$615,MATCH(totalExpenditure!$A168,[2]pivotTable!$A$310:$A$615,0))/100*INDEX(gDP!BL$6:BL$271,MATCH(totalExpenditure!$A168,gDP!$B$6:$B$271)))</f>
        <v>1005810218.4400125</v>
      </c>
      <c r="CW168" s="77">
        <f>IF(INDEX([2]pivotTable!AX$310:AX$615,MATCH(totalExpenditure!$A168,[2]pivotTable!$A$310:$A$615,0))/100*INDEX(gDP!BM$6:BM$271,MATCH(totalExpenditure!$A168,gDP!$B$6:$B$271))=0,"",INDEX([2]pivotTable!AX$310:AX$615,MATCH(totalExpenditure!$A168,[2]pivotTable!$A$310:$A$615,0))/100*INDEX(gDP!BM$6:BM$271,MATCH(totalExpenditure!$A168,gDP!$B$6:$B$271)))</f>
        <v>998473607.18168247</v>
      </c>
      <c r="CX168" s="77">
        <f>IF(INDEX([2]pivotTable!AY$310:AY$615,MATCH(totalExpenditure!$A168,[2]pivotTable!$A$310:$A$615,0))/100*INDEX(gDP!BN$6:BN$271,MATCH(totalExpenditure!$A168,gDP!$B$6:$B$271))=0,"",INDEX([2]pivotTable!AY$310:AY$615,MATCH(totalExpenditure!$A168,[2]pivotTable!$A$310:$A$615,0))/100*INDEX(gDP!BN$6:BN$271,MATCH(totalExpenditure!$A168,gDP!$B$6:$B$271)))</f>
        <v>1073108209.9843357</v>
      </c>
      <c r="CY168" s="77" t="str">
        <f>IF(INDEX([2]pivotTable!AZ$310:AZ$615,MATCH(totalExpenditure!$A168,[2]pivotTable!$A$310:$A$615,0))/100*INDEX(gDP!BO$6:BO$271,MATCH(totalExpenditure!$A168,gDP!$B$6:$B$271))=0,"",INDEX([2]pivotTable!AZ$310:AZ$615,MATCH(totalExpenditure!$A168,[2]pivotTable!$A$310:$A$615,0))/100*INDEX(gDP!BO$6:BO$271,MATCH(totalExpenditure!$A168,gDP!$B$6:$B$271)))</f>
        <v/>
      </c>
      <c r="CZ168" s="77" t="str">
        <f>IF(B168="","",IF(BA168="","",B168-B168+INDEX(gDP!Q$6:Q$271,MATCH(totalExpenditure!$A168,gDP!$B$6:$B$271))))</f>
        <v/>
      </c>
      <c r="DA168" s="77" t="str">
        <f>IF(C168="","",IF(BB168="","",C168-C168+INDEX(gDP!R$6:R$271,MATCH(totalExpenditure!$A168,gDP!$B$6:$B$271))))</f>
        <v/>
      </c>
      <c r="DB168" s="77" t="str">
        <f>IF(D168="","",IF(BC168="","",D168-D168+INDEX(gDP!S$6:S$271,MATCH(totalExpenditure!$A168,gDP!$B$6:$B$271))))</f>
        <v/>
      </c>
      <c r="DC168" s="77" t="str">
        <f>IF(E168="","",IF(BD168="","",E168-E168+INDEX(gDP!T$6:T$271,MATCH(totalExpenditure!$A168,gDP!$B$6:$B$271))))</f>
        <v/>
      </c>
      <c r="DD168" s="77" t="str">
        <f>IF(F168="","",IF(BE168="","",F168-F168+INDEX(gDP!U$6:U$271,MATCH(totalExpenditure!$A168,gDP!$B$6:$B$271))))</f>
        <v/>
      </c>
      <c r="DE168" s="77" t="str">
        <f>IF(G168="","",IF(BF168="","",G168-G168+INDEX(gDP!V$6:V$271,MATCH(totalExpenditure!$A168,gDP!$B$6:$B$271))))</f>
        <v/>
      </c>
      <c r="DF168" s="77" t="str">
        <f>IF(H168="","",IF(BG168="","",H168-H168+INDEX(gDP!W$6:W$271,MATCH(totalExpenditure!$A168,gDP!$B$6:$B$271))))</f>
        <v/>
      </c>
      <c r="DG168" s="77" t="str">
        <f>IF(I168="","",IF(BH168="","",I168-I168+INDEX(gDP!X$6:X$271,MATCH(totalExpenditure!$A168,gDP!$B$6:$B$271))))</f>
        <v/>
      </c>
      <c r="DH168" s="77" t="str">
        <f>IF(J168="","",IF(BI168="","",J168-J168+INDEX(gDP!Y$6:Y$271,MATCH(totalExpenditure!$A168,gDP!$B$6:$B$271))))</f>
        <v/>
      </c>
      <c r="DI168" s="77" t="str">
        <f>IF(K168="","",IF(BJ168="","",K168-K168+INDEX(gDP!Z$6:Z$271,MATCH(totalExpenditure!$A168,gDP!$B$6:$B$271))))</f>
        <v/>
      </c>
      <c r="DJ168" s="77" t="str">
        <f>IF(L168="","",IF(BK168="","",L168-L168+INDEX(gDP!AA$6:AA$271,MATCH(totalExpenditure!$A168,gDP!$B$6:$B$271))))</f>
        <v/>
      </c>
      <c r="DK168" s="77" t="str">
        <f>IF(M168="","",IF(BL168="","",M168-M168+INDEX(gDP!AB$6:AB$271,MATCH(totalExpenditure!$A168,gDP!$B$6:$B$271))))</f>
        <v/>
      </c>
      <c r="DL168" s="77" t="str">
        <f>IF(N168="","",IF(BM168="","",N168-N168+INDEX(gDP!AC$6:AC$271,MATCH(totalExpenditure!$A168,gDP!$B$6:$B$271))))</f>
        <v/>
      </c>
      <c r="DM168" s="77" t="str">
        <f>IF(O168="","",IF(BN168="","",O168-O168+INDEX(gDP!AD$6:AD$271,MATCH(totalExpenditure!$A168,gDP!$B$6:$B$271))))</f>
        <v/>
      </c>
      <c r="DN168" s="77" t="str">
        <f>IF(P168="","",IF(BO168="","",P168-P168+INDEX(gDP!AE$6:AE$271,MATCH(totalExpenditure!$A168,gDP!$B$6:$B$271))))</f>
        <v/>
      </c>
      <c r="DO168" s="77" t="str">
        <f>IF(Q168="","",IF(BP168="","",Q168-Q168+INDEX(gDP!AF$6:AF$271,MATCH(totalExpenditure!$A168,gDP!$B$6:$B$271))))</f>
        <v/>
      </c>
      <c r="DP168" s="77" t="str">
        <f>IF(R168="","",IF(BQ168="","",R168-R168+INDEX(gDP!AG$6:AG$271,MATCH(totalExpenditure!$A168,gDP!$B$6:$B$271))))</f>
        <v/>
      </c>
      <c r="DQ168" s="77" t="str">
        <f>IF(S168="","",IF(BR168="","",S168-S168+INDEX(gDP!AH$6:AH$271,MATCH(totalExpenditure!$A168,gDP!$B$6:$B$271))))</f>
        <v/>
      </c>
      <c r="DR168" s="77" t="str">
        <f>IF(T168="","",IF(BS168="","",T168-T168+INDEX(gDP!AI$6:AI$271,MATCH(totalExpenditure!$A168,gDP!$B$6:$B$271))))</f>
        <v/>
      </c>
      <c r="DS168" s="77" t="str">
        <f>IF(U168="","",IF(BT168="","",U168-U168+INDEX(gDP!AJ$6:AJ$271,MATCH(totalExpenditure!$A168,gDP!$B$6:$B$271))))</f>
        <v/>
      </c>
      <c r="DT168" s="77" t="str">
        <f>IF(V168="","",IF(BU168="","",V168-V168+INDEX(gDP!AK$6:AK$271,MATCH(totalExpenditure!$A168,gDP!$B$6:$B$271))))</f>
        <v/>
      </c>
      <c r="DU168" s="77">
        <f>IF(W168="","",IF(BV168="","",W168-W168+INDEX(gDP!AL$6:AL$271,MATCH(totalExpenditure!$A168,gDP!$B$6:$B$271))))</f>
        <v>768401634.15457296</v>
      </c>
      <c r="DV168" s="77">
        <f>IF(X168="","",IF(BW168="","",X168-X168+INDEX(gDP!AM$6:AM$271,MATCH(totalExpenditure!$A168,gDP!$B$6:$B$271))))</f>
        <v>925817092.217484</v>
      </c>
      <c r="DW168" s="77">
        <f>IF(Y168="","",IF(BX168="","",Y168-Y168+INDEX(gDP!AN$6:AN$271,MATCH(totalExpenditure!$A168,gDP!$B$6:$B$271))))</f>
        <v>1452165005.2384</v>
      </c>
      <c r="DX168" s="77">
        <f>IF(Z168="","",IF(BY168="","",Z168-Z168+INDEX(gDP!AO$6:AO$271,MATCH(totalExpenditure!$A168,gDP!$B$6:$B$271))))</f>
        <v>1345719472.35883</v>
      </c>
      <c r="DY168" s="77">
        <f>IF(AA168="","",IF(BZ168="","",AA168-AA168+INDEX(gDP!AP$6:AP$271,MATCH(totalExpenditure!$A168,gDP!$B$6:$B$271))))</f>
        <v>1180934202.8380101</v>
      </c>
      <c r="DZ168" s="77">
        <f>IF(AB168="","",IF(CA168="","",AB168-AB168+INDEX(gDP!AQ$6:AQ$271,MATCH(totalExpenditure!$A168,gDP!$B$6:$B$271))))</f>
        <v>1124440204.8473799</v>
      </c>
      <c r="EA168" s="77" t="str">
        <f>IF(AC168="","",IF(CB168="","",AC168-AC168+INDEX(gDP!AR$6:AR$271,MATCH(totalExpenditure!$A168,gDP!$B$6:$B$271))))</f>
        <v/>
      </c>
      <c r="EB168" s="77">
        <f>IF(AD168="","",IF(CC168="","",AD168-AD168+INDEX(gDP!AS$6:AS$271,MATCH(totalExpenditure!$A168,gDP!$B$6:$B$271))))</f>
        <v>1136896123.6129799</v>
      </c>
      <c r="EC168" s="77">
        <f>IF(AE168="","",IF(CD168="","",AE168-AE168+INDEX(gDP!AT$6:AT$271,MATCH(totalExpenditure!$A168,gDP!$B$6:$B$271))))</f>
        <v>1267997934.3125</v>
      </c>
      <c r="ED168" s="77">
        <f>IF(AF168="","",IF(CE168="","",AF168-AF168+INDEX(gDP!AU$6:AU$271,MATCH(totalExpenditure!$A168,gDP!$B$6:$B$271))))</f>
        <v>1396555719.9740901</v>
      </c>
      <c r="EE168" s="77" t="str">
        <f>IF(AG168="","",IF(CF168="","",AG168-AG168+INDEX(gDP!AV$6:AV$271,MATCH(totalExpenditure!$A168,gDP!$B$6:$B$271))))</f>
        <v/>
      </c>
      <c r="EF168" s="77" t="str">
        <f>IF(AH168="","",IF(CG168="","",AH168-AH168+INDEX(gDP!AW$6:AW$271,MATCH(totalExpenditure!$A168,gDP!$B$6:$B$271))))</f>
        <v/>
      </c>
      <c r="EG168" s="77" t="str">
        <f>IF(AI168="","",IF(CH168="","",AI168-AI168+INDEX(gDP!AX$6:AX$271,MATCH(totalExpenditure!$A168,gDP!$B$6:$B$271))))</f>
        <v/>
      </c>
      <c r="EH168" s="77" t="str">
        <f>IF(AJ168="","",IF(CI168="","",AJ168-AJ168+INDEX(gDP!AY$6:AY$271,MATCH(totalExpenditure!$A168,gDP!$B$6:$B$271))))</f>
        <v/>
      </c>
      <c r="EI168" s="77" t="str">
        <f>IF(AK168="","",IF(CJ168="","",AK168-AK168+INDEX(gDP!AZ$6:AZ$271,MATCH(totalExpenditure!$A168,gDP!$B$6:$B$271))))</f>
        <v/>
      </c>
      <c r="EJ168" s="77" t="str">
        <f>IF(AL168="","",IF(CK168="","",AL168-AL168+INDEX(gDP!BA$6:BA$271,MATCH(totalExpenditure!$A168,gDP!$B$6:$B$271))))</f>
        <v/>
      </c>
      <c r="EK168" s="77" t="str">
        <f>IF(AM168="","",IF(CL168="","",AM168-AM168+INDEX(gDP!BB$6:BB$271,MATCH(totalExpenditure!$A168,gDP!$B$6:$B$271))))</f>
        <v/>
      </c>
      <c r="EL168" s="77">
        <f>IF(AN168="","",IF(CM168="","",AN168-AN168+INDEX(gDP!BC$6:BC$271,MATCH(totalExpenditure!$A168,gDP!$B$6:$B$271))))</f>
        <v>7189481998.9009399</v>
      </c>
      <c r="EM168" s="77">
        <f>IF(AO168="","",IF(CN168="","",AO168-AO168+INDEX(gDP!BD$6:BD$271,MATCH(totalExpenditure!$A168,gDP!$B$6:$B$271))))</f>
        <v>10409797377.8571</v>
      </c>
      <c r="EN168" s="77">
        <f>IF(AP168="","",IF(CO168="","",AP168-AP168+INDEX(gDP!BE$6:BE$271,MATCH(totalExpenditure!$A168,gDP!$B$6:$B$271))))</f>
        <v>12292770631.565001</v>
      </c>
      <c r="EO168" s="77" t="str">
        <f>IF(AQ168="","",IF(CP168="","",AQ168-AQ168+INDEX(gDP!BF$6:BF$271,MATCH(totalExpenditure!$A168,gDP!$B$6:$B$271))))</f>
        <v/>
      </c>
      <c r="EP168" s="77" t="str">
        <f>IF(AR168="","",IF(CQ168="","",AR168-AR168+INDEX(gDP!BG$6:BG$271,MATCH(totalExpenditure!$A168,gDP!$B$6:$B$271))))</f>
        <v/>
      </c>
      <c r="EQ168" s="77" t="str">
        <f>IF(AS168="","",IF(CR168="","",AS168-AS168+INDEX(gDP!BH$6:BH$271,MATCH(totalExpenditure!$A168,gDP!$B$6:$B$271))))</f>
        <v/>
      </c>
      <c r="ER168" s="77">
        <f>IF(AT168="","",IF(CS168="","",AT168-AT168+INDEX(gDP!BI$6:BI$271,MATCH(totalExpenditure!$A168,gDP!$B$6:$B$271))))</f>
        <v>11181350649.3573</v>
      </c>
      <c r="ES168" s="77">
        <f>IF(AU168="","",IF(CT168="","",AU168-AU168+INDEX(gDP!BJ$6:BJ$271,MATCH(totalExpenditure!$A168,gDP!$B$6:$B$271))))</f>
        <v>11480847740.736</v>
      </c>
      <c r="ET168" s="77">
        <f>IF(AV168="","",IF(CU168="","",AV168-AV168+INDEX(gDP!BK$6:BK$271,MATCH(totalExpenditure!$A168,gDP!$B$6:$B$271))))</f>
        <v>13178094720.4986</v>
      </c>
      <c r="EU168" s="77">
        <f>IF(AW168="","",IF(CV168="","",AW168-AW168+INDEX(gDP!BL$6:BL$271,MATCH(totalExpenditure!$A168,gDP!$B$6:$B$271))))</f>
        <v>14206359017.514299</v>
      </c>
      <c r="EV168" s="77">
        <f>IF(AX168="","",IF(CW168="","",AX168-AX168+INDEX(gDP!BM$6:BM$271,MATCH(totalExpenditure!$A168,gDP!$B$6:$B$271))))</f>
        <v>13312981429.0891</v>
      </c>
      <c r="EW168" s="77">
        <f>IF(AY168="","",IF(CX168="","",AY168-AY168+INDEX(gDP!BN$6:BN$271,MATCH(totalExpenditure!$A168,gDP!$B$6:$B$271))))</f>
        <v>15286441737.6686</v>
      </c>
      <c r="EX168" s="77" t="str">
        <f>IF(AZ168="","",IF(CY168="","",AZ168-AZ168+INDEX(gDP!BO$6:BO$271,MATCH(totalExpenditure!$A168,gDP!$B$6:$B$271))))</f>
        <v/>
      </c>
    </row>
    <row r="169" spans="1:154" x14ac:dyDescent="0.35">
      <c r="A169" t="s">
        <v>547</v>
      </c>
      <c r="B169" s="77" t="e">
        <f>IF(INDEX([2]pivotTable!B$3:B$308,MATCH(totalExpenditure!$A169,[2]pivotTable!$A$3:$A$308,0))/100*INDEX(gDP!Q$6:Q$271,MATCH(totalExpenditure!$A169,gDP!$B$6:$B$271))=0,"",INDEX([2]pivotTable!B$3:B$308,MATCH(totalExpenditure!$A169,[2]pivotTable!$A$3:$A$308,0))/100*INDEX(gDP!Q$6:Q$271,MATCH(totalExpenditure!$A169,gDP!$B$6:$B$271)))</f>
        <v>#N/A</v>
      </c>
      <c r="C169" s="77" t="e">
        <f>IF(INDEX([2]pivotTable!C$3:C$308,MATCH(totalExpenditure!$A169,[2]pivotTable!$A$3:$A$308,0))/100*INDEX(gDP!R$6:R$271,MATCH(totalExpenditure!$A169,gDP!$B$6:$B$271))=0,"",INDEX([2]pivotTable!C$3:C$308,MATCH(totalExpenditure!$A169,[2]pivotTable!$A$3:$A$308,0))/100*INDEX(gDP!R$6:R$271,MATCH(totalExpenditure!$A169,gDP!$B$6:$B$271)))</f>
        <v>#N/A</v>
      </c>
      <c r="D169" s="77" t="e">
        <f>IF(INDEX([2]pivotTable!D$3:D$308,MATCH(totalExpenditure!$A169,[2]pivotTable!$A$3:$A$308,0))/100*INDEX(gDP!S$6:S$271,MATCH(totalExpenditure!$A169,gDP!$B$6:$B$271))=0,"",INDEX([2]pivotTable!D$3:D$308,MATCH(totalExpenditure!$A169,[2]pivotTable!$A$3:$A$308,0))/100*INDEX(gDP!S$6:S$271,MATCH(totalExpenditure!$A169,gDP!$B$6:$B$271)))</f>
        <v>#N/A</v>
      </c>
      <c r="E169" s="77" t="e">
        <f>IF(INDEX([2]pivotTable!E$3:E$308,MATCH(totalExpenditure!$A169,[2]pivotTable!$A$3:$A$308,0))/100*INDEX(gDP!T$6:T$271,MATCH(totalExpenditure!$A169,gDP!$B$6:$B$271))=0,"",INDEX([2]pivotTable!E$3:E$308,MATCH(totalExpenditure!$A169,[2]pivotTable!$A$3:$A$308,0))/100*INDEX(gDP!T$6:T$271,MATCH(totalExpenditure!$A169,gDP!$B$6:$B$271)))</f>
        <v>#N/A</v>
      </c>
      <c r="F169" s="77" t="e">
        <f>IF(INDEX([2]pivotTable!F$3:F$308,MATCH(totalExpenditure!$A169,[2]pivotTable!$A$3:$A$308,0))/100*INDEX(gDP!U$6:U$271,MATCH(totalExpenditure!$A169,gDP!$B$6:$B$271))=0,"",INDEX([2]pivotTable!F$3:F$308,MATCH(totalExpenditure!$A169,[2]pivotTable!$A$3:$A$308,0))/100*INDEX(gDP!U$6:U$271,MATCH(totalExpenditure!$A169,gDP!$B$6:$B$271)))</f>
        <v>#N/A</v>
      </c>
      <c r="G169" s="77" t="e">
        <f>IF(INDEX([2]pivotTable!G$3:G$308,MATCH(totalExpenditure!$A169,[2]pivotTable!$A$3:$A$308,0))/100*INDEX(gDP!V$6:V$271,MATCH(totalExpenditure!$A169,gDP!$B$6:$B$271))=0,"",INDEX([2]pivotTable!G$3:G$308,MATCH(totalExpenditure!$A169,[2]pivotTable!$A$3:$A$308,0))/100*INDEX(gDP!V$6:V$271,MATCH(totalExpenditure!$A169,gDP!$B$6:$B$271)))</f>
        <v>#N/A</v>
      </c>
      <c r="H169" s="77" t="e">
        <f>IF(INDEX([2]pivotTable!H$3:H$308,MATCH(totalExpenditure!$A169,[2]pivotTable!$A$3:$A$308,0))/100*INDEX(gDP!W$6:W$271,MATCH(totalExpenditure!$A169,gDP!$B$6:$B$271))=0,"",INDEX([2]pivotTable!H$3:H$308,MATCH(totalExpenditure!$A169,[2]pivotTable!$A$3:$A$308,0))/100*INDEX(gDP!W$6:W$271,MATCH(totalExpenditure!$A169,gDP!$B$6:$B$271)))</f>
        <v>#N/A</v>
      </c>
      <c r="I169" s="77" t="e">
        <f>IF(INDEX([2]pivotTable!I$3:I$308,MATCH(totalExpenditure!$A169,[2]pivotTable!$A$3:$A$308,0))/100*INDEX(gDP!X$6:X$271,MATCH(totalExpenditure!$A169,gDP!$B$6:$B$271))=0,"",INDEX([2]pivotTable!I$3:I$308,MATCH(totalExpenditure!$A169,[2]pivotTable!$A$3:$A$308,0))/100*INDEX(gDP!X$6:X$271,MATCH(totalExpenditure!$A169,gDP!$B$6:$B$271)))</f>
        <v>#N/A</v>
      </c>
      <c r="J169" s="77" t="e">
        <f>IF(INDEX([2]pivotTable!J$3:J$308,MATCH(totalExpenditure!$A169,[2]pivotTable!$A$3:$A$308,0))/100*INDEX(gDP!Y$6:Y$271,MATCH(totalExpenditure!$A169,gDP!$B$6:$B$271))=0,"",INDEX([2]pivotTable!J$3:J$308,MATCH(totalExpenditure!$A169,[2]pivotTable!$A$3:$A$308,0))/100*INDEX(gDP!Y$6:Y$271,MATCH(totalExpenditure!$A169,gDP!$B$6:$B$271)))</f>
        <v>#N/A</v>
      </c>
      <c r="K169" s="77" t="e">
        <f>IF(INDEX([2]pivotTable!K$3:K$308,MATCH(totalExpenditure!$A169,[2]pivotTable!$A$3:$A$308,0))/100*INDEX(gDP!Z$6:Z$271,MATCH(totalExpenditure!$A169,gDP!$B$6:$B$271))=0,"",INDEX([2]pivotTable!K$3:K$308,MATCH(totalExpenditure!$A169,[2]pivotTable!$A$3:$A$308,0))/100*INDEX(gDP!Z$6:Z$271,MATCH(totalExpenditure!$A169,gDP!$B$6:$B$271)))</f>
        <v>#N/A</v>
      </c>
      <c r="L169" s="77" t="e">
        <f>IF(INDEX([2]pivotTable!L$3:L$308,MATCH(totalExpenditure!$A169,[2]pivotTable!$A$3:$A$308,0))/100*INDEX(gDP!AA$6:AA$271,MATCH(totalExpenditure!$A169,gDP!$B$6:$B$271))=0,"",INDEX([2]pivotTable!L$3:L$308,MATCH(totalExpenditure!$A169,[2]pivotTable!$A$3:$A$308,0))/100*INDEX(gDP!AA$6:AA$271,MATCH(totalExpenditure!$A169,gDP!$B$6:$B$271)))</f>
        <v>#N/A</v>
      </c>
      <c r="M169" s="77" t="e">
        <f>IF(INDEX([2]pivotTable!M$3:M$308,MATCH(totalExpenditure!$A169,[2]pivotTable!$A$3:$A$308,0))/100*INDEX(gDP!AB$6:AB$271,MATCH(totalExpenditure!$A169,gDP!$B$6:$B$271))=0,"",INDEX([2]pivotTable!M$3:M$308,MATCH(totalExpenditure!$A169,[2]pivotTable!$A$3:$A$308,0))/100*INDEX(gDP!AB$6:AB$271,MATCH(totalExpenditure!$A169,gDP!$B$6:$B$271)))</f>
        <v>#N/A</v>
      </c>
      <c r="N169" s="77" t="e">
        <f>IF(INDEX([2]pivotTable!N$3:N$308,MATCH(totalExpenditure!$A169,[2]pivotTable!$A$3:$A$308,0))/100*INDEX(gDP!AC$6:AC$271,MATCH(totalExpenditure!$A169,gDP!$B$6:$B$271))=0,"",INDEX([2]pivotTable!N$3:N$308,MATCH(totalExpenditure!$A169,[2]pivotTable!$A$3:$A$308,0))/100*INDEX(gDP!AC$6:AC$271,MATCH(totalExpenditure!$A169,gDP!$B$6:$B$271)))</f>
        <v>#N/A</v>
      </c>
      <c r="O169" s="77" t="e">
        <f>IF(INDEX([2]pivotTable!O$3:O$308,MATCH(totalExpenditure!$A169,[2]pivotTable!$A$3:$A$308,0))/100*INDEX(gDP!AD$6:AD$271,MATCH(totalExpenditure!$A169,gDP!$B$6:$B$271))=0,"",INDEX([2]pivotTable!O$3:O$308,MATCH(totalExpenditure!$A169,[2]pivotTable!$A$3:$A$308,0))/100*INDEX(gDP!AD$6:AD$271,MATCH(totalExpenditure!$A169,gDP!$B$6:$B$271)))</f>
        <v>#N/A</v>
      </c>
      <c r="P169" s="77" t="e">
        <f>IF(INDEX([2]pivotTable!P$3:P$308,MATCH(totalExpenditure!$A169,[2]pivotTable!$A$3:$A$308,0))/100*INDEX(gDP!AE$6:AE$271,MATCH(totalExpenditure!$A169,gDP!$B$6:$B$271))=0,"",INDEX([2]pivotTable!P$3:P$308,MATCH(totalExpenditure!$A169,[2]pivotTable!$A$3:$A$308,0))/100*INDEX(gDP!AE$6:AE$271,MATCH(totalExpenditure!$A169,gDP!$B$6:$B$271)))</f>
        <v>#N/A</v>
      </c>
      <c r="Q169" s="77" t="e">
        <f>IF(INDEX([2]pivotTable!Q$3:Q$308,MATCH(totalExpenditure!$A169,[2]pivotTable!$A$3:$A$308,0))/100*INDEX(gDP!AF$6:AF$271,MATCH(totalExpenditure!$A169,gDP!$B$6:$B$271))=0,"",INDEX([2]pivotTable!Q$3:Q$308,MATCH(totalExpenditure!$A169,[2]pivotTable!$A$3:$A$308,0))/100*INDEX(gDP!AF$6:AF$271,MATCH(totalExpenditure!$A169,gDP!$B$6:$B$271)))</f>
        <v>#N/A</v>
      </c>
      <c r="R169" s="77" t="e">
        <f>IF(INDEX([2]pivotTable!R$3:R$308,MATCH(totalExpenditure!$A169,[2]pivotTable!$A$3:$A$308,0))/100*INDEX(gDP!AG$6:AG$271,MATCH(totalExpenditure!$A169,gDP!$B$6:$B$271))=0,"",INDEX([2]pivotTable!R$3:R$308,MATCH(totalExpenditure!$A169,[2]pivotTable!$A$3:$A$308,0))/100*INDEX(gDP!AG$6:AG$271,MATCH(totalExpenditure!$A169,gDP!$B$6:$B$271)))</f>
        <v>#N/A</v>
      </c>
      <c r="S169" s="77" t="e">
        <f>IF(INDEX([2]pivotTable!S$3:S$308,MATCH(totalExpenditure!$A169,[2]pivotTable!$A$3:$A$308,0))/100*INDEX(gDP!AH$6:AH$271,MATCH(totalExpenditure!$A169,gDP!$B$6:$B$271))=0,"",INDEX([2]pivotTable!S$3:S$308,MATCH(totalExpenditure!$A169,[2]pivotTable!$A$3:$A$308,0))/100*INDEX(gDP!AH$6:AH$271,MATCH(totalExpenditure!$A169,gDP!$B$6:$B$271)))</f>
        <v>#N/A</v>
      </c>
      <c r="T169" s="77" t="e">
        <f>IF(INDEX([2]pivotTable!T$3:T$308,MATCH(totalExpenditure!$A169,[2]pivotTable!$A$3:$A$308,0))/100*INDEX(gDP!AI$6:AI$271,MATCH(totalExpenditure!$A169,gDP!$B$6:$B$271))=0,"",INDEX([2]pivotTable!T$3:T$308,MATCH(totalExpenditure!$A169,[2]pivotTable!$A$3:$A$308,0))/100*INDEX(gDP!AI$6:AI$271,MATCH(totalExpenditure!$A169,gDP!$B$6:$B$271)))</f>
        <v>#N/A</v>
      </c>
      <c r="U169" s="77" t="e">
        <f>IF(INDEX([2]pivotTable!U$3:U$308,MATCH(totalExpenditure!$A169,[2]pivotTable!$A$3:$A$308,0))/100*INDEX(gDP!AJ$6:AJ$271,MATCH(totalExpenditure!$A169,gDP!$B$6:$B$271))=0,"",INDEX([2]pivotTable!U$3:U$308,MATCH(totalExpenditure!$A169,[2]pivotTable!$A$3:$A$308,0))/100*INDEX(gDP!AJ$6:AJ$271,MATCH(totalExpenditure!$A169,gDP!$B$6:$B$271)))</f>
        <v>#N/A</v>
      </c>
      <c r="V169" s="77" t="e">
        <f>IF(INDEX([2]pivotTable!V$3:V$308,MATCH(totalExpenditure!$A169,[2]pivotTable!$A$3:$A$308,0))/100*INDEX(gDP!AK$6:AK$271,MATCH(totalExpenditure!$A169,gDP!$B$6:$B$271))=0,"",INDEX([2]pivotTable!V$3:V$308,MATCH(totalExpenditure!$A169,[2]pivotTable!$A$3:$A$308,0))/100*INDEX(gDP!AK$6:AK$271,MATCH(totalExpenditure!$A169,gDP!$B$6:$B$271)))</f>
        <v>#N/A</v>
      </c>
      <c r="W169" s="77" t="e">
        <f>IF(INDEX([2]pivotTable!W$3:W$308,MATCH(totalExpenditure!$A169,[2]pivotTable!$A$3:$A$308,0))/100*INDEX(gDP!AL$6:AL$271,MATCH(totalExpenditure!$A169,gDP!$B$6:$B$271))=0,"",INDEX([2]pivotTable!W$3:W$308,MATCH(totalExpenditure!$A169,[2]pivotTable!$A$3:$A$308,0))/100*INDEX(gDP!AL$6:AL$271,MATCH(totalExpenditure!$A169,gDP!$B$6:$B$271)))</f>
        <v>#N/A</v>
      </c>
      <c r="X169" s="77" t="e">
        <f>IF(INDEX([2]pivotTable!X$3:X$308,MATCH(totalExpenditure!$A169,[2]pivotTable!$A$3:$A$308,0))/100*INDEX(gDP!AM$6:AM$271,MATCH(totalExpenditure!$A169,gDP!$B$6:$B$271))=0,"",INDEX([2]pivotTable!X$3:X$308,MATCH(totalExpenditure!$A169,[2]pivotTable!$A$3:$A$308,0))/100*INDEX(gDP!AM$6:AM$271,MATCH(totalExpenditure!$A169,gDP!$B$6:$B$271)))</f>
        <v>#N/A</v>
      </c>
      <c r="Y169" s="77" t="e">
        <f>IF(INDEX([2]pivotTable!Y$3:Y$308,MATCH(totalExpenditure!$A169,[2]pivotTable!$A$3:$A$308,0))/100*INDEX(gDP!AN$6:AN$271,MATCH(totalExpenditure!$A169,gDP!$B$6:$B$271))=0,"",INDEX([2]pivotTable!Y$3:Y$308,MATCH(totalExpenditure!$A169,[2]pivotTable!$A$3:$A$308,0))/100*INDEX(gDP!AN$6:AN$271,MATCH(totalExpenditure!$A169,gDP!$B$6:$B$271)))</f>
        <v>#N/A</v>
      </c>
      <c r="Z169" s="77" t="e">
        <f>IF(INDEX([2]pivotTable!Z$3:Z$308,MATCH(totalExpenditure!$A169,[2]pivotTable!$A$3:$A$308,0))/100*INDEX(gDP!AO$6:AO$271,MATCH(totalExpenditure!$A169,gDP!$B$6:$B$271))=0,"",INDEX([2]pivotTable!Z$3:Z$308,MATCH(totalExpenditure!$A169,[2]pivotTable!$A$3:$A$308,0))/100*INDEX(gDP!AO$6:AO$271,MATCH(totalExpenditure!$A169,gDP!$B$6:$B$271)))</f>
        <v>#N/A</v>
      </c>
      <c r="AA169" s="77" t="e">
        <f>IF(INDEX([2]pivotTable!AA$3:AA$308,MATCH(totalExpenditure!$A169,[2]pivotTable!$A$3:$A$308,0))/100*INDEX(gDP!AP$6:AP$271,MATCH(totalExpenditure!$A169,gDP!$B$6:$B$271))=0,"",INDEX([2]pivotTable!AA$3:AA$308,MATCH(totalExpenditure!$A169,[2]pivotTable!$A$3:$A$308,0))/100*INDEX(gDP!AP$6:AP$271,MATCH(totalExpenditure!$A169,gDP!$B$6:$B$271)))</f>
        <v>#N/A</v>
      </c>
      <c r="AB169" s="77" t="e">
        <f>IF(INDEX([2]pivotTable!AB$3:AB$308,MATCH(totalExpenditure!$A169,[2]pivotTable!$A$3:$A$308,0))/100*INDEX(gDP!AQ$6:AQ$271,MATCH(totalExpenditure!$A169,gDP!$B$6:$B$271))=0,"",INDEX([2]pivotTable!AB$3:AB$308,MATCH(totalExpenditure!$A169,[2]pivotTable!$A$3:$A$308,0))/100*INDEX(gDP!AQ$6:AQ$271,MATCH(totalExpenditure!$A169,gDP!$B$6:$B$271)))</f>
        <v>#N/A</v>
      </c>
      <c r="AC169" s="77" t="e">
        <f>IF(INDEX([2]pivotTable!AC$3:AC$308,MATCH(totalExpenditure!$A169,[2]pivotTable!$A$3:$A$308,0))/100*INDEX(gDP!AR$6:AR$271,MATCH(totalExpenditure!$A169,gDP!$B$6:$B$271))=0,"",INDEX([2]pivotTable!AC$3:AC$308,MATCH(totalExpenditure!$A169,[2]pivotTable!$A$3:$A$308,0))/100*INDEX(gDP!AR$6:AR$271,MATCH(totalExpenditure!$A169,gDP!$B$6:$B$271)))</f>
        <v>#N/A</v>
      </c>
      <c r="AD169" s="77" t="e">
        <f>IF(INDEX([2]pivotTable!AD$3:AD$308,MATCH(totalExpenditure!$A169,[2]pivotTable!$A$3:$A$308,0))/100*INDEX(gDP!AS$6:AS$271,MATCH(totalExpenditure!$A169,gDP!$B$6:$B$271))=0,"",INDEX([2]pivotTable!AD$3:AD$308,MATCH(totalExpenditure!$A169,[2]pivotTable!$A$3:$A$308,0))/100*INDEX(gDP!AS$6:AS$271,MATCH(totalExpenditure!$A169,gDP!$B$6:$B$271)))</f>
        <v>#N/A</v>
      </c>
      <c r="AE169" s="77" t="e">
        <f>IF(INDEX([2]pivotTable!AE$3:AE$308,MATCH(totalExpenditure!$A169,[2]pivotTable!$A$3:$A$308,0))/100*INDEX(gDP!AT$6:AT$271,MATCH(totalExpenditure!$A169,gDP!$B$6:$B$271))=0,"",INDEX([2]pivotTable!AE$3:AE$308,MATCH(totalExpenditure!$A169,[2]pivotTable!$A$3:$A$308,0))/100*INDEX(gDP!AT$6:AT$271,MATCH(totalExpenditure!$A169,gDP!$B$6:$B$271)))</f>
        <v>#N/A</v>
      </c>
      <c r="AF169" s="77" t="e">
        <f>IF(INDEX([2]pivotTable!AF$3:AF$308,MATCH(totalExpenditure!$A169,[2]pivotTable!$A$3:$A$308,0))/100*INDEX(gDP!AU$6:AU$271,MATCH(totalExpenditure!$A169,gDP!$B$6:$B$271))=0,"",INDEX([2]pivotTable!AF$3:AF$308,MATCH(totalExpenditure!$A169,[2]pivotTable!$A$3:$A$308,0))/100*INDEX(gDP!AU$6:AU$271,MATCH(totalExpenditure!$A169,gDP!$B$6:$B$271)))</f>
        <v>#N/A</v>
      </c>
      <c r="AG169" s="77" t="e">
        <f>IF(INDEX([2]pivotTable!AG$3:AG$308,MATCH(totalExpenditure!$A169,[2]pivotTable!$A$3:$A$308,0))/100*INDEX(gDP!AV$6:AV$271,MATCH(totalExpenditure!$A169,gDP!$B$6:$B$271))=0,"",INDEX([2]pivotTable!AG$3:AG$308,MATCH(totalExpenditure!$A169,[2]pivotTable!$A$3:$A$308,0))/100*INDEX(gDP!AV$6:AV$271,MATCH(totalExpenditure!$A169,gDP!$B$6:$B$271)))</f>
        <v>#N/A</v>
      </c>
      <c r="AH169" s="77" t="e">
        <f>IF(INDEX([2]pivotTable!AH$3:AH$308,MATCH(totalExpenditure!$A169,[2]pivotTable!$A$3:$A$308,0))/100*INDEX(gDP!AW$6:AW$271,MATCH(totalExpenditure!$A169,gDP!$B$6:$B$271))=0,"",INDEX([2]pivotTable!AH$3:AH$308,MATCH(totalExpenditure!$A169,[2]pivotTable!$A$3:$A$308,0))/100*INDEX(gDP!AW$6:AW$271,MATCH(totalExpenditure!$A169,gDP!$B$6:$B$271)))</f>
        <v>#N/A</v>
      </c>
      <c r="AI169" s="77" t="e">
        <f>IF(INDEX([2]pivotTable!AI$3:AI$308,MATCH(totalExpenditure!$A169,[2]pivotTable!$A$3:$A$308,0))/100*INDEX(gDP!AX$6:AX$271,MATCH(totalExpenditure!$A169,gDP!$B$6:$B$271))=0,"",INDEX([2]pivotTable!AI$3:AI$308,MATCH(totalExpenditure!$A169,[2]pivotTable!$A$3:$A$308,0))/100*INDEX(gDP!AX$6:AX$271,MATCH(totalExpenditure!$A169,gDP!$B$6:$B$271)))</f>
        <v>#N/A</v>
      </c>
      <c r="AJ169" s="77" t="e">
        <f>IF(INDEX([2]pivotTable!AJ$3:AJ$308,MATCH(totalExpenditure!$A169,[2]pivotTable!$A$3:$A$308,0))/100*INDEX(gDP!AY$6:AY$271,MATCH(totalExpenditure!$A169,gDP!$B$6:$B$271))=0,"",INDEX([2]pivotTable!AJ$3:AJ$308,MATCH(totalExpenditure!$A169,[2]pivotTable!$A$3:$A$308,0))/100*INDEX(gDP!AY$6:AY$271,MATCH(totalExpenditure!$A169,gDP!$B$6:$B$271)))</f>
        <v>#N/A</v>
      </c>
      <c r="AK169" s="77" t="e">
        <f>IF(INDEX([2]pivotTable!AK$3:AK$308,MATCH(totalExpenditure!$A169,[2]pivotTable!$A$3:$A$308,0))/100*INDEX(gDP!AZ$6:AZ$271,MATCH(totalExpenditure!$A169,gDP!$B$6:$B$271))=0,"",INDEX([2]pivotTable!AK$3:AK$308,MATCH(totalExpenditure!$A169,[2]pivotTable!$A$3:$A$308,0))/100*INDEX(gDP!AZ$6:AZ$271,MATCH(totalExpenditure!$A169,gDP!$B$6:$B$271)))</f>
        <v>#N/A</v>
      </c>
      <c r="AL169" s="77" t="e">
        <f>IF(INDEX([2]pivotTable!AL$3:AL$308,MATCH(totalExpenditure!$A169,[2]pivotTable!$A$3:$A$308,0))/100*INDEX(gDP!BA$6:BA$271,MATCH(totalExpenditure!$A169,gDP!$B$6:$B$271))=0,"",INDEX([2]pivotTable!AL$3:AL$308,MATCH(totalExpenditure!$A169,[2]pivotTable!$A$3:$A$308,0))/100*INDEX(gDP!BA$6:BA$271,MATCH(totalExpenditure!$A169,gDP!$B$6:$B$271)))</f>
        <v>#N/A</v>
      </c>
      <c r="AM169" s="77" t="e">
        <f>IF(INDEX([2]pivotTable!AM$3:AM$308,MATCH(totalExpenditure!$A169,[2]pivotTable!$A$3:$A$308,0))/100*INDEX(gDP!BB$6:BB$271,MATCH(totalExpenditure!$A169,gDP!$B$6:$B$271))=0,"",INDEX([2]pivotTable!AM$3:AM$308,MATCH(totalExpenditure!$A169,[2]pivotTable!$A$3:$A$308,0))/100*INDEX(gDP!BB$6:BB$271,MATCH(totalExpenditure!$A169,gDP!$B$6:$B$271)))</f>
        <v>#N/A</v>
      </c>
      <c r="AN169" s="77" t="e">
        <f>IF(INDEX([2]pivotTable!AN$3:AN$308,MATCH(totalExpenditure!$A169,[2]pivotTable!$A$3:$A$308,0))/100*INDEX(gDP!BC$6:BC$271,MATCH(totalExpenditure!$A169,gDP!$B$6:$B$271))=0,"",INDEX([2]pivotTable!AN$3:AN$308,MATCH(totalExpenditure!$A169,[2]pivotTable!$A$3:$A$308,0))/100*INDEX(gDP!BC$6:BC$271,MATCH(totalExpenditure!$A169,gDP!$B$6:$B$271)))</f>
        <v>#N/A</v>
      </c>
      <c r="AO169" s="77" t="e">
        <f>IF(INDEX([2]pivotTable!AO$3:AO$308,MATCH(totalExpenditure!$A169,[2]pivotTable!$A$3:$A$308,0))/100*INDEX(gDP!BD$6:BD$271,MATCH(totalExpenditure!$A169,gDP!$B$6:$B$271))=0,"",INDEX([2]pivotTable!AO$3:AO$308,MATCH(totalExpenditure!$A169,[2]pivotTable!$A$3:$A$308,0))/100*INDEX(gDP!BD$6:BD$271,MATCH(totalExpenditure!$A169,gDP!$B$6:$B$271)))</f>
        <v>#N/A</v>
      </c>
      <c r="AP169" s="77" t="e">
        <f>IF(INDEX([2]pivotTable!AP$3:AP$308,MATCH(totalExpenditure!$A169,[2]pivotTable!$A$3:$A$308,0))/100*INDEX(gDP!BE$6:BE$271,MATCH(totalExpenditure!$A169,gDP!$B$6:$B$271))=0,"",INDEX([2]pivotTable!AP$3:AP$308,MATCH(totalExpenditure!$A169,[2]pivotTable!$A$3:$A$308,0))/100*INDEX(gDP!BE$6:BE$271,MATCH(totalExpenditure!$A169,gDP!$B$6:$B$271)))</f>
        <v>#N/A</v>
      </c>
      <c r="AQ169" s="77" t="e">
        <f>IF(INDEX([2]pivotTable!AQ$3:AQ$308,MATCH(totalExpenditure!$A169,[2]pivotTable!$A$3:$A$308,0))/100*INDEX(gDP!BF$6:BF$271,MATCH(totalExpenditure!$A169,gDP!$B$6:$B$271))=0,"",INDEX([2]pivotTable!AQ$3:AQ$308,MATCH(totalExpenditure!$A169,[2]pivotTable!$A$3:$A$308,0))/100*INDEX(gDP!BF$6:BF$271,MATCH(totalExpenditure!$A169,gDP!$B$6:$B$271)))</f>
        <v>#N/A</v>
      </c>
      <c r="AR169" s="77" t="e">
        <f>IF(INDEX([2]pivotTable!AR$3:AR$308,MATCH(totalExpenditure!$A169,[2]pivotTable!$A$3:$A$308,0))/100*INDEX(gDP!BG$6:BG$271,MATCH(totalExpenditure!$A169,gDP!$B$6:$B$271))=0,"",INDEX([2]pivotTable!AR$3:AR$308,MATCH(totalExpenditure!$A169,[2]pivotTable!$A$3:$A$308,0))/100*INDEX(gDP!BG$6:BG$271,MATCH(totalExpenditure!$A169,gDP!$B$6:$B$271)))</f>
        <v>#N/A</v>
      </c>
      <c r="AS169" s="77" t="e">
        <f>IF(INDEX([2]pivotTable!AS$3:AS$308,MATCH(totalExpenditure!$A169,[2]pivotTable!$A$3:$A$308,0))/100*INDEX(gDP!BH$6:BH$271,MATCH(totalExpenditure!$A169,gDP!$B$6:$B$271))=0,"",INDEX([2]pivotTable!AS$3:AS$308,MATCH(totalExpenditure!$A169,[2]pivotTable!$A$3:$A$308,0))/100*INDEX(gDP!BH$6:BH$271,MATCH(totalExpenditure!$A169,gDP!$B$6:$B$271)))</f>
        <v>#N/A</v>
      </c>
      <c r="AT169" s="77" t="e">
        <f>IF(INDEX([2]pivotTable!AT$3:AT$308,MATCH(totalExpenditure!$A169,[2]pivotTable!$A$3:$A$308,0))/100*INDEX(gDP!BI$6:BI$271,MATCH(totalExpenditure!$A169,gDP!$B$6:$B$271))=0,"",INDEX([2]pivotTable!AT$3:AT$308,MATCH(totalExpenditure!$A169,[2]pivotTable!$A$3:$A$308,0))/100*INDEX(gDP!BI$6:BI$271,MATCH(totalExpenditure!$A169,gDP!$B$6:$B$271)))</f>
        <v>#N/A</v>
      </c>
      <c r="AU169" s="77" t="e">
        <f>IF(INDEX([2]pivotTable!AU$3:AU$308,MATCH(totalExpenditure!$A169,[2]pivotTable!$A$3:$A$308,0))/100*INDEX(gDP!BJ$6:BJ$271,MATCH(totalExpenditure!$A169,gDP!$B$6:$B$271))=0,"",INDEX([2]pivotTable!AU$3:AU$308,MATCH(totalExpenditure!$A169,[2]pivotTable!$A$3:$A$308,0))/100*INDEX(gDP!BJ$6:BJ$271,MATCH(totalExpenditure!$A169,gDP!$B$6:$B$271)))</f>
        <v>#N/A</v>
      </c>
      <c r="AV169" s="77" t="e">
        <f>IF(INDEX([2]pivotTable!AV$3:AV$308,MATCH(totalExpenditure!$A169,[2]pivotTable!$A$3:$A$308,0))/100*INDEX(gDP!BK$6:BK$271,MATCH(totalExpenditure!$A169,gDP!$B$6:$B$271))=0,"",INDEX([2]pivotTable!AV$3:AV$308,MATCH(totalExpenditure!$A169,[2]pivotTable!$A$3:$A$308,0))/100*INDEX(gDP!BK$6:BK$271,MATCH(totalExpenditure!$A169,gDP!$B$6:$B$271)))</f>
        <v>#N/A</v>
      </c>
      <c r="AW169" s="77" t="e">
        <f>IF(INDEX([2]pivotTable!AW$3:AW$308,MATCH(totalExpenditure!$A169,[2]pivotTable!$A$3:$A$308,0))/100*INDEX(gDP!BL$6:BL$271,MATCH(totalExpenditure!$A169,gDP!$B$6:$B$271))=0,"",INDEX([2]pivotTable!AW$3:AW$308,MATCH(totalExpenditure!$A169,[2]pivotTable!$A$3:$A$308,0))/100*INDEX(gDP!BL$6:BL$271,MATCH(totalExpenditure!$A169,gDP!$B$6:$B$271)))</f>
        <v>#N/A</v>
      </c>
      <c r="AX169" s="77" t="e">
        <f>IF(INDEX([2]pivotTable!AX$3:AX$308,MATCH(totalExpenditure!$A169,[2]pivotTable!$A$3:$A$308,0))/100*INDEX(gDP!BM$6:BM$271,MATCH(totalExpenditure!$A169,gDP!$B$6:$B$271))=0,"",INDEX([2]pivotTable!AX$3:AX$308,MATCH(totalExpenditure!$A169,[2]pivotTable!$A$3:$A$308,0))/100*INDEX(gDP!BM$6:BM$271,MATCH(totalExpenditure!$A169,gDP!$B$6:$B$271)))</f>
        <v>#N/A</v>
      </c>
      <c r="AY169" s="77" t="e">
        <f>IF(INDEX([2]pivotTable!AY$3:AY$308,MATCH(totalExpenditure!$A169,[2]pivotTable!$A$3:$A$308,0))/100*INDEX(gDP!BN$6:BN$271,MATCH(totalExpenditure!$A169,gDP!$B$6:$B$271))=0,"",INDEX([2]pivotTable!AY$3:AY$308,MATCH(totalExpenditure!$A169,[2]pivotTable!$A$3:$A$308,0))/100*INDEX(gDP!BN$6:BN$271,MATCH(totalExpenditure!$A169,gDP!$B$6:$B$271)))</f>
        <v>#N/A</v>
      </c>
      <c r="AZ169" s="77" t="e">
        <f>IF(INDEX([2]pivotTable!AZ$3:AZ$308,MATCH(totalExpenditure!$A169,[2]pivotTable!$A$3:$A$308,0))/100*INDEX(gDP!BO$6:BO$271,MATCH(totalExpenditure!$A169,gDP!$B$6:$B$271))=0,"",INDEX([2]pivotTable!AZ$3:AZ$308,MATCH(totalExpenditure!$A169,[2]pivotTable!$A$3:$A$308,0))/100*INDEX(gDP!BO$6:BO$271,MATCH(totalExpenditure!$A169,gDP!$B$6:$B$271)))</f>
        <v>#N/A</v>
      </c>
      <c r="BA169" s="77" t="e">
        <f>IF(INDEX([2]pivotTable!B$310:B$615,MATCH(totalExpenditure!$A169,[2]pivotTable!$A$310:$A$615,0))/100*INDEX(gDP!Q$6:Q$271,MATCH(totalExpenditure!$A169,gDP!$B$6:$B$271))=0,"",INDEX([2]pivotTable!B$310:B$615,MATCH(totalExpenditure!$A169,[2]pivotTable!$A$310:$A$615,0))/100*INDEX(gDP!Q$6:Q$271,MATCH(totalExpenditure!$A169,gDP!$B$6:$B$271)))</f>
        <v>#N/A</v>
      </c>
      <c r="BB169" s="77" t="e">
        <f>IF(INDEX([2]pivotTable!C$310:C$615,MATCH(totalExpenditure!$A169,[2]pivotTable!$A$310:$A$615,0))/100*INDEX(gDP!R$6:R$271,MATCH(totalExpenditure!$A169,gDP!$B$6:$B$271))=0,"",INDEX([2]pivotTable!C$310:C$615,MATCH(totalExpenditure!$A169,[2]pivotTable!$A$310:$A$615,0))/100*INDEX(gDP!R$6:R$271,MATCH(totalExpenditure!$A169,gDP!$B$6:$B$271)))</f>
        <v>#N/A</v>
      </c>
      <c r="BC169" s="77" t="e">
        <f>IF(INDEX([2]pivotTable!D$310:D$615,MATCH(totalExpenditure!$A169,[2]pivotTable!$A$310:$A$615,0))/100*INDEX(gDP!S$6:S$271,MATCH(totalExpenditure!$A169,gDP!$B$6:$B$271))=0,"",INDEX([2]pivotTable!D$310:D$615,MATCH(totalExpenditure!$A169,[2]pivotTable!$A$310:$A$615,0))/100*INDEX(gDP!S$6:S$271,MATCH(totalExpenditure!$A169,gDP!$B$6:$B$271)))</f>
        <v>#N/A</v>
      </c>
      <c r="BD169" s="77" t="e">
        <f>IF(INDEX([2]pivotTable!E$310:E$615,MATCH(totalExpenditure!$A169,[2]pivotTable!$A$310:$A$615,0))/100*INDEX(gDP!T$6:T$271,MATCH(totalExpenditure!$A169,gDP!$B$6:$B$271))=0,"",INDEX([2]pivotTable!E$310:E$615,MATCH(totalExpenditure!$A169,[2]pivotTable!$A$310:$A$615,0))/100*INDEX(gDP!T$6:T$271,MATCH(totalExpenditure!$A169,gDP!$B$6:$B$271)))</f>
        <v>#N/A</v>
      </c>
      <c r="BE169" s="77" t="e">
        <f>IF(INDEX([2]pivotTable!F$310:F$615,MATCH(totalExpenditure!$A169,[2]pivotTable!$A$310:$A$615,0))/100*INDEX(gDP!U$6:U$271,MATCH(totalExpenditure!$A169,gDP!$B$6:$B$271))=0,"",INDEX([2]pivotTable!F$310:F$615,MATCH(totalExpenditure!$A169,[2]pivotTable!$A$310:$A$615,0))/100*INDEX(gDP!U$6:U$271,MATCH(totalExpenditure!$A169,gDP!$B$6:$B$271)))</f>
        <v>#N/A</v>
      </c>
      <c r="BF169" s="77" t="e">
        <f>IF(INDEX([2]pivotTable!G$310:G$615,MATCH(totalExpenditure!$A169,[2]pivotTable!$A$310:$A$615,0))/100*INDEX(gDP!V$6:V$271,MATCH(totalExpenditure!$A169,gDP!$B$6:$B$271))=0,"",INDEX([2]pivotTable!G$310:G$615,MATCH(totalExpenditure!$A169,[2]pivotTable!$A$310:$A$615,0))/100*INDEX(gDP!V$6:V$271,MATCH(totalExpenditure!$A169,gDP!$B$6:$B$271)))</f>
        <v>#N/A</v>
      </c>
      <c r="BG169" s="77" t="e">
        <f>IF(INDEX([2]pivotTable!H$310:H$615,MATCH(totalExpenditure!$A169,[2]pivotTable!$A$310:$A$615,0))/100*INDEX(gDP!W$6:W$271,MATCH(totalExpenditure!$A169,gDP!$B$6:$B$271))=0,"",INDEX([2]pivotTable!H$310:H$615,MATCH(totalExpenditure!$A169,[2]pivotTable!$A$310:$A$615,0))/100*INDEX(gDP!W$6:W$271,MATCH(totalExpenditure!$A169,gDP!$B$6:$B$271)))</f>
        <v>#N/A</v>
      </c>
      <c r="BH169" s="77" t="e">
        <f>IF(INDEX([2]pivotTable!I$310:I$615,MATCH(totalExpenditure!$A169,[2]pivotTable!$A$310:$A$615,0))/100*INDEX(gDP!X$6:X$271,MATCH(totalExpenditure!$A169,gDP!$B$6:$B$271))=0,"",INDEX([2]pivotTable!I$310:I$615,MATCH(totalExpenditure!$A169,[2]pivotTable!$A$310:$A$615,0))/100*INDEX(gDP!X$6:X$271,MATCH(totalExpenditure!$A169,gDP!$B$6:$B$271)))</f>
        <v>#N/A</v>
      </c>
      <c r="BI169" s="77" t="e">
        <f>IF(INDEX([2]pivotTable!J$310:J$615,MATCH(totalExpenditure!$A169,[2]pivotTable!$A$310:$A$615,0))/100*INDEX(gDP!Y$6:Y$271,MATCH(totalExpenditure!$A169,gDP!$B$6:$B$271))=0,"",INDEX([2]pivotTable!J$310:J$615,MATCH(totalExpenditure!$A169,[2]pivotTable!$A$310:$A$615,0))/100*INDEX(gDP!Y$6:Y$271,MATCH(totalExpenditure!$A169,gDP!$B$6:$B$271)))</f>
        <v>#N/A</v>
      </c>
      <c r="BJ169" s="77" t="e">
        <f>IF(INDEX([2]pivotTable!K$310:K$615,MATCH(totalExpenditure!$A169,[2]pivotTable!$A$310:$A$615,0))/100*INDEX(gDP!Z$6:Z$271,MATCH(totalExpenditure!$A169,gDP!$B$6:$B$271))=0,"",INDEX([2]pivotTable!K$310:K$615,MATCH(totalExpenditure!$A169,[2]pivotTable!$A$310:$A$615,0))/100*INDEX(gDP!Z$6:Z$271,MATCH(totalExpenditure!$A169,gDP!$B$6:$B$271)))</f>
        <v>#N/A</v>
      </c>
      <c r="BK169" s="77" t="e">
        <f>IF(INDEX([2]pivotTable!L$310:L$615,MATCH(totalExpenditure!$A169,[2]pivotTable!$A$310:$A$615,0))/100*INDEX(gDP!AA$6:AA$271,MATCH(totalExpenditure!$A169,gDP!$B$6:$B$271))=0,"",INDEX([2]pivotTable!L$310:L$615,MATCH(totalExpenditure!$A169,[2]pivotTable!$A$310:$A$615,0))/100*INDEX(gDP!AA$6:AA$271,MATCH(totalExpenditure!$A169,gDP!$B$6:$B$271)))</f>
        <v>#N/A</v>
      </c>
      <c r="BL169" s="77" t="e">
        <f>IF(INDEX([2]pivotTable!M$310:M$615,MATCH(totalExpenditure!$A169,[2]pivotTable!$A$310:$A$615,0))/100*INDEX(gDP!AB$6:AB$271,MATCH(totalExpenditure!$A169,gDP!$B$6:$B$271))=0,"",INDEX([2]pivotTable!M$310:M$615,MATCH(totalExpenditure!$A169,[2]pivotTable!$A$310:$A$615,0))/100*INDEX(gDP!AB$6:AB$271,MATCH(totalExpenditure!$A169,gDP!$B$6:$B$271)))</f>
        <v>#N/A</v>
      </c>
      <c r="BM169" s="77" t="e">
        <f>IF(INDEX([2]pivotTable!N$310:N$615,MATCH(totalExpenditure!$A169,[2]pivotTable!$A$310:$A$615,0))/100*INDEX(gDP!AC$6:AC$271,MATCH(totalExpenditure!$A169,gDP!$B$6:$B$271))=0,"",INDEX([2]pivotTable!N$310:N$615,MATCH(totalExpenditure!$A169,[2]pivotTable!$A$310:$A$615,0))/100*INDEX(gDP!AC$6:AC$271,MATCH(totalExpenditure!$A169,gDP!$B$6:$B$271)))</f>
        <v>#N/A</v>
      </c>
      <c r="BN169" s="77" t="e">
        <f>IF(INDEX([2]pivotTable!O$310:O$615,MATCH(totalExpenditure!$A169,[2]pivotTable!$A$310:$A$615,0))/100*INDEX(gDP!AD$6:AD$271,MATCH(totalExpenditure!$A169,gDP!$B$6:$B$271))=0,"",INDEX([2]pivotTable!O$310:O$615,MATCH(totalExpenditure!$A169,[2]pivotTable!$A$310:$A$615,0))/100*INDEX(gDP!AD$6:AD$271,MATCH(totalExpenditure!$A169,gDP!$B$6:$B$271)))</f>
        <v>#N/A</v>
      </c>
      <c r="BO169" s="77" t="e">
        <f>IF(INDEX([2]pivotTable!P$310:P$615,MATCH(totalExpenditure!$A169,[2]pivotTable!$A$310:$A$615,0))/100*INDEX(gDP!AE$6:AE$271,MATCH(totalExpenditure!$A169,gDP!$B$6:$B$271))=0,"",INDEX([2]pivotTable!P$310:P$615,MATCH(totalExpenditure!$A169,[2]pivotTable!$A$310:$A$615,0))/100*INDEX(gDP!AE$6:AE$271,MATCH(totalExpenditure!$A169,gDP!$B$6:$B$271)))</f>
        <v>#N/A</v>
      </c>
      <c r="BP169" s="77" t="e">
        <f>IF(INDEX([2]pivotTable!Q$310:Q$615,MATCH(totalExpenditure!$A169,[2]pivotTable!$A$310:$A$615,0))/100*INDEX(gDP!AF$6:AF$271,MATCH(totalExpenditure!$A169,gDP!$B$6:$B$271))=0,"",INDEX([2]pivotTable!Q$310:Q$615,MATCH(totalExpenditure!$A169,[2]pivotTable!$A$310:$A$615,0))/100*INDEX(gDP!AF$6:AF$271,MATCH(totalExpenditure!$A169,gDP!$B$6:$B$271)))</f>
        <v>#N/A</v>
      </c>
      <c r="BQ169" s="77" t="e">
        <f>IF(INDEX([2]pivotTable!R$310:R$615,MATCH(totalExpenditure!$A169,[2]pivotTable!$A$310:$A$615,0))/100*INDEX(gDP!AG$6:AG$271,MATCH(totalExpenditure!$A169,gDP!$B$6:$B$271))=0,"",INDEX([2]pivotTable!R$310:R$615,MATCH(totalExpenditure!$A169,[2]pivotTable!$A$310:$A$615,0))/100*INDEX(gDP!AG$6:AG$271,MATCH(totalExpenditure!$A169,gDP!$B$6:$B$271)))</f>
        <v>#N/A</v>
      </c>
      <c r="BR169" s="77" t="e">
        <f>IF(INDEX([2]pivotTable!S$310:S$615,MATCH(totalExpenditure!$A169,[2]pivotTable!$A$310:$A$615,0))/100*INDEX(gDP!AH$6:AH$271,MATCH(totalExpenditure!$A169,gDP!$B$6:$B$271))=0,"",INDEX([2]pivotTable!S$310:S$615,MATCH(totalExpenditure!$A169,[2]pivotTable!$A$310:$A$615,0))/100*INDEX(gDP!AH$6:AH$271,MATCH(totalExpenditure!$A169,gDP!$B$6:$B$271)))</f>
        <v>#N/A</v>
      </c>
      <c r="BS169" s="77" t="e">
        <f>IF(INDEX([2]pivotTable!T$310:T$615,MATCH(totalExpenditure!$A169,[2]pivotTable!$A$310:$A$615,0))/100*INDEX(gDP!AI$6:AI$271,MATCH(totalExpenditure!$A169,gDP!$B$6:$B$271))=0,"",INDEX([2]pivotTable!T$310:T$615,MATCH(totalExpenditure!$A169,[2]pivotTable!$A$310:$A$615,0))/100*INDEX(gDP!AI$6:AI$271,MATCH(totalExpenditure!$A169,gDP!$B$6:$B$271)))</f>
        <v>#N/A</v>
      </c>
      <c r="BT169" s="77" t="e">
        <f>IF(INDEX([2]pivotTable!U$310:U$615,MATCH(totalExpenditure!$A169,[2]pivotTable!$A$310:$A$615,0))/100*INDEX(gDP!AJ$6:AJ$271,MATCH(totalExpenditure!$A169,gDP!$B$6:$B$271))=0,"",INDEX([2]pivotTable!U$310:U$615,MATCH(totalExpenditure!$A169,[2]pivotTable!$A$310:$A$615,0))/100*INDEX(gDP!AJ$6:AJ$271,MATCH(totalExpenditure!$A169,gDP!$B$6:$B$271)))</f>
        <v>#N/A</v>
      </c>
      <c r="BU169" s="77" t="e">
        <f>IF(INDEX([2]pivotTable!V$310:V$615,MATCH(totalExpenditure!$A169,[2]pivotTable!$A$310:$A$615,0))/100*INDEX(gDP!AK$6:AK$271,MATCH(totalExpenditure!$A169,gDP!$B$6:$B$271))=0,"",INDEX([2]pivotTable!V$310:V$615,MATCH(totalExpenditure!$A169,[2]pivotTable!$A$310:$A$615,0))/100*INDEX(gDP!AK$6:AK$271,MATCH(totalExpenditure!$A169,gDP!$B$6:$B$271)))</f>
        <v>#N/A</v>
      </c>
      <c r="BV169" s="77" t="e">
        <f>IF(INDEX([2]pivotTable!W$310:W$615,MATCH(totalExpenditure!$A169,[2]pivotTable!$A$310:$A$615,0))/100*INDEX(gDP!AL$6:AL$271,MATCH(totalExpenditure!$A169,gDP!$B$6:$B$271))=0,"",INDEX([2]pivotTable!W$310:W$615,MATCH(totalExpenditure!$A169,[2]pivotTable!$A$310:$A$615,0))/100*INDEX(gDP!AL$6:AL$271,MATCH(totalExpenditure!$A169,gDP!$B$6:$B$271)))</f>
        <v>#N/A</v>
      </c>
      <c r="BW169" s="77" t="e">
        <f>IF(INDEX([2]pivotTable!X$310:X$615,MATCH(totalExpenditure!$A169,[2]pivotTable!$A$310:$A$615,0))/100*INDEX(gDP!AM$6:AM$271,MATCH(totalExpenditure!$A169,gDP!$B$6:$B$271))=0,"",INDEX([2]pivotTable!X$310:X$615,MATCH(totalExpenditure!$A169,[2]pivotTable!$A$310:$A$615,0))/100*INDEX(gDP!AM$6:AM$271,MATCH(totalExpenditure!$A169,gDP!$B$6:$B$271)))</f>
        <v>#N/A</v>
      </c>
      <c r="BX169" s="77" t="e">
        <f>IF(INDEX([2]pivotTable!Y$310:Y$615,MATCH(totalExpenditure!$A169,[2]pivotTable!$A$310:$A$615,0))/100*INDEX(gDP!AN$6:AN$271,MATCH(totalExpenditure!$A169,gDP!$B$6:$B$271))=0,"",INDEX([2]pivotTable!Y$310:Y$615,MATCH(totalExpenditure!$A169,[2]pivotTable!$A$310:$A$615,0))/100*INDEX(gDP!AN$6:AN$271,MATCH(totalExpenditure!$A169,gDP!$B$6:$B$271)))</f>
        <v>#N/A</v>
      </c>
      <c r="BY169" s="77" t="e">
        <f>IF(INDEX([2]pivotTable!Z$310:Z$615,MATCH(totalExpenditure!$A169,[2]pivotTable!$A$310:$A$615,0))/100*INDEX(gDP!AO$6:AO$271,MATCH(totalExpenditure!$A169,gDP!$B$6:$B$271))=0,"",INDEX([2]pivotTable!Z$310:Z$615,MATCH(totalExpenditure!$A169,[2]pivotTable!$A$310:$A$615,0))/100*INDEX(gDP!AO$6:AO$271,MATCH(totalExpenditure!$A169,gDP!$B$6:$B$271)))</f>
        <v>#N/A</v>
      </c>
      <c r="BZ169" s="77" t="e">
        <f>IF(INDEX([2]pivotTable!AA$310:AA$615,MATCH(totalExpenditure!$A169,[2]pivotTable!$A$310:$A$615,0))/100*INDEX(gDP!AP$6:AP$271,MATCH(totalExpenditure!$A169,gDP!$B$6:$B$271))=0,"",INDEX([2]pivotTable!AA$310:AA$615,MATCH(totalExpenditure!$A169,[2]pivotTable!$A$310:$A$615,0))/100*INDEX(gDP!AP$6:AP$271,MATCH(totalExpenditure!$A169,gDP!$B$6:$B$271)))</f>
        <v>#N/A</v>
      </c>
      <c r="CA169" s="77" t="e">
        <f>IF(INDEX([2]pivotTable!AB$310:AB$615,MATCH(totalExpenditure!$A169,[2]pivotTable!$A$310:$A$615,0))/100*INDEX(gDP!AQ$6:AQ$271,MATCH(totalExpenditure!$A169,gDP!$B$6:$B$271))=0,"",INDEX([2]pivotTable!AB$310:AB$615,MATCH(totalExpenditure!$A169,[2]pivotTable!$A$310:$A$615,0))/100*INDEX(gDP!AQ$6:AQ$271,MATCH(totalExpenditure!$A169,gDP!$B$6:$B$271)))</f>
        <v>#N/A</v>
      </c>
      <c r="CB169" s="77" t="e">
        <f>IF(INDEX([2]pivotTable!AC$310:AC$615,MATCH(totalExpenditure!$A169,[2]pivotTable!$A$310:$A$615,0))/100*INDEX(gDP!AR$6:AR$271,MATCH(totalExpenditure!$A169,gDP!$B$6:$B$271))=0,"",INDEX([2]pivotTable!AC$310:AC$615,MATCH(totalExpenditure!$A169,[2]pivotTable!$A$310:$A$615,0))/100*INDEX(gDP!AR$6:AR$271,MATCH(totalExpenditure!$A169,gDP!$B$6:$B$271)))</f>
        <v>#N/A</v>
      </c>
      <c r="CC169" s="77" t="e">
        <f>IF(INDEX([2]pivotTable!AD$310:AD$615,MATCH(totalExpenditure!$A169,[2]pivotTable!$A$310:$A$615,0))/100*INDEX(gDP!AS$6:AS$271,MATCH(totalExpenditure!$A169,gDP!$B$6:$B$271))=0,"",INDEX([2]pivotTable!AD$310:AD$615,MATCH(totalExpenditure!$A169,[2]pivotTable!$A$310:$A$615,0))/100*INDEX(gDP!AS$6:AS$271,MATCH(totalExpenditure!$A169,gDP!$B$6:$B$271)))</f>
        <v>#N/A</v>
      </c>
      <c r="CD169" s="77" t="e">
        <f>IF(INDEX([2]pivotTable!AE$310:AE$615,MATCH(totalExpenditure!$A169,[2]pivotTable!$A$310:$A$615,0))/100*INDEX(gDP!AT$6:AT$271,MATCH(totalExpenditure!$A169,gDP!$B$6:$B$271))=0,"",INDEX([2]pivotTable!AE$310:AE$615,MATCH(totalExpenditure!$A169,[2]pivotTable!$A$310:$A$615,0))/100*INDEX(gDP!AT$6:AT$271,MATCH(totalExpenditure!$A169,gDP!$B$6:$B$271)))</f>
        <v>#N/A</v>
      </c>
      <c r="CE169" s="77" t="e">
        <f>IF(INDEX([2]pivotTable!AF$310:AF$615,MATCH(totalExpenditure!$A169,[2]pivotTable!$A$310:$A$615,0))/100*INDEX(gDP!AU$6:AU$271,MATCH(totalExpenditure!$A169,gDP!$B$6:$B$271))=0,"",INDEX([2]pivotTable!AF$310:AF$615,MATCH(totalExpenditure!$A169,[2]pivotTable!$A$310:$A$615,0))/100*INDEX(gDP!AU$6:AU$271,MATCH(totalExpenditure!$A169,gDP!$B$6:$B$271)))</f>
        <v>#N/A</v>
      </c>
      <c r="CF169" s="77" t="e">
        <f>IF(INDEX([2]pivotTable!AG$310:AG$615,MATCH(totalExpenditure!$A169,[2]pivotTable!$A$310:$A$615,0))/100*INDEX(gDP!AV$6:AV$271,MATCH(totalExpenditure!$A169,gDP!$B$6:$B$271))=0,"",INDEX([2]pivotTable!AG$310:AG$615,MATCH(totalExpenditure!$A169,[2]pivotTable!$A$310:$A$615,0))/100*INDEX(gDP!AV$6:AV$271,MATCH(totalExpenditure!$A169,gDP!$B$6:$B$271)))</f>
        <v>#N/A</v>
      </c>
      <c r="CG169" s="77" t="e">
        <f>IF(INDEX([2]pivotTable!AH$310:AH$615,MATCH(totalExpenditure!$A169,[2]pivotTable!$A$310:$A$615,0))/100*INDEX(gDP!AW$6:AW$271,MATCH(totalExpenditure!$A169,gDP!$B$6:$B$271))=0,"",INDEX([2]pivotTable!AH$310:AH$615,MATCH(totalExpenditure!$A169,[2]pivotTable!$A$310:$A$615,0))/100*INDEX(gDP!AW$6:AW$271,MATCH(totalExpenditure!$A169,gDP!$B$6:$B$271)))</f>
        <v>#N/A</v>
      </c>
      <c r="CH169" s="77" t="e">
        <f>IF(INDEX([2]pivotTable!AI$310:AI$615,MATCH(totalExpenditure!$A169,[2]pivotTable!$A$310:$A$615,0))/100*INDEX(gDP!AX$6:AX$271,MATCH(totalExpenditure!$A169,gDP!$B$6:$B$271))=0,"",INDEX([2]pivotTable!AI$310:AI$615,MATCH(totalExpenditure!$A169,[2]pivotTable!$A$310:$A$615,0))/100*INDEX(gDP!AX$6:AX$271,MATCH(totalExpenditure!$A169,gDP!$B$6:$B$271)))</f>
        <v>#N/A</v>
      </c>
      <c r="CI169" s="77" t="e">
        <f>IF(INDEX([2]pivotTable!AJ$310:AJ$615,MATCH(totalExpenditure!$A169,[2]pivotTable!$A$310:$A$615,0))/100*INDEX(gDP!AY$6:AY$271,MATCH(totalExpenditure!$A169,gDP!$B$6:$B$271))=0,"",INDEX([2]pivotTable!AJ$310:AJ$615,MATCH(totalExpenditure!$A169,[2]pivotTable!$A$310:$A$615,0))/100*INDEX(gDP!AY$6:AY$271,MATCH(totalExpenditure!$A169,gDP!$B$6:$B$271)))</f>
        <v>#N/A</v>
      </c>
      <c r="CJ169" s="77" t="e">
        <f>IF(INDEX([2]pivotTable!AK$310:AK$615,MATCH(totalExpenditure!$A169,[2]pivotTable!$A$310:$A$615,0))/100*INDEX(gDP!AZ$6:AZ$271,MATCH(totalExpenditure!$A169,gDP!$B$6:$B$271))=0,"",INDEX([2]pivotTable!AK$310:AK$615,MATCH(totalExpenditure!$A169,[2]pivotTable!$A$310:$A$615,0))/100*INDEX(gDP!AZ$6:AZ$271,MATCH(totalExpenditure!$A169,gDP!$B$6:$B$271)))</f>
        <v>#N/A</v>
      </c>
      <c r="CK169" s="77" t="e">
        <f>IF(INDEX([2]pivotTable!AL$310:AL$615,MATCH(totalExpenditure!$A169,[2]pivotTable!$A$310:$A$615,0))/100*INDEX(gDP!BA$6:BA$271,MATCH(totalExpenditure!$A169,gDP!$B$6:$B$271))=0,"",INDEX([2]pivotTable!AL$310:AL$615,MATCH(totalExpenditure!$A169,[2]pivotTable!$A$310:$A$615,0))/100*INDEX(gDP!BA$6:BA$271,MATCH(totalExpenditure!$A169,gDP!$B$6:$B$271)))</f>
        <v>#N/A</v>
      </c>
      <c r="CL169" s="77" t="e">
        <f>IF(INDEX([2]pivotTable!AM$310:AM$615,MATCH(totalExpenditure!$A169,[2]pivotTable!$A$310:$A$615,0))/100*INDEX(gDP!BB$6:BB$271,MATCH(totalExpenditure!$A169,gDP!$B$6:$B$271))=0,"",INDEX([2]pivotTable!AM$310:AM$615,MATCH(totalExpenditure!$A169,[2]pivotTable!$A$310:$A$615,0))/100*INDEX(gDP!BB$6:BB$271,MATCH(totalExpenditure!$A169,gDP!$B$6:$B$271)))</f>
        <v>#N/A</v>
      </c>
      <c r="CM169" s="77" t="e">
        <f>IF(INDEX([2]pivotTable!AN$310:AN$615,MATCH(totalExpenditure!$A169,[2]pivotTable!$A$310:$A$615,0))/100*INDEX(gDP!BC$6:BC$271,MATCH(totalExpenditure!$A169,gDP!$B$6:$B$271))=0,"",INDEX([2]pivotTable!AN$310:AN$615,MATCH(totalExpenditure!$A169,[2]pivotTable!$A$310:$A$615,0))/100*INDEX(gDP!BC$6:BC$271,MATCH(totalExpenditure!$A169,gDP!$B$6:$B$271)))</f>
        <v>#N/A</v>
      </c>
      <c r="CN169" s="77" t="e">
        <f>IF(INDEX([2]pivotTable!AO$310:AO$615,MATCH(totalExpenditure!$A169,[2]pivotTable!$A$310:$A$615,0))/100*INDEX(gDP!BD$6:BD$271,MATCH(totalExpenditure!$A169,gDP!$B$6:$B$271))=0,"",INDEX([2]pivotTable!AO$310:AO$615,MATCH(totalExpenditure!$A169,[2]pivotTable!$A$310:$A$615,0))/100*INDEX(gDP!BD$6:BD$271,MATCH(totalExpenditure!$A169,gDP!$B$6:$B$271)))</f>
        <v>#N/A</v>
      </c>
      <c r="CO169" s="77" t="e">
        <f>IF(INDEX([2]pivotTable!AP$310:AP$615,MATCH(totalExpenditure!$A169,[2]pivotTable!$A$310:$A$615,0))/100*INDEX(gDP!BE$6:BE$271,MATCH(totalExpenditure!$A169,gDP!$B$6:$B$271))=0,"",INDEX([2]pivotTable!AP$310:AP$615,MATCH(totalExpenditure!$A169,[2]pivotTable!$A$310:$A$615,0))/100*INDEX(gDP!BE$6:BE$271,MATCH(totalExpenditure!$A169,gDP!$B$6:$B$271)))</f>
        <v>#N/A</v>
      </c>
      <c r="CP169" s="77" t="e">
        <f>IF(INDEX([2]pivotTable!AQ$310:AQ$615,MATCH(totalExpenditure!$A169,[2]pivotTable!$A$310:$A$615,0))/100*INDEX(gDP!BF$6:BF$271,MATCH(totalExpenditure!$A169,gDP!$B$6:$B$271))=0,"",INDEX([2]pivotTable!AQ$310:AQ$615,MATCH(totalExpenditure!$A169,[2]pivotTable!$A$310:$A$615,0))/100*INDEX(gDP!BF$6:BF$271,MATCH(totalExpenditure!$A169,gDP!$B$6:$B$271)))</f>
        <v>#N/A</v>
      </c>
      <c r="CQ169" s="77" t="e">
        <f>IF(INDEX([2]pivotTable!AR$310:AR$615,MATCH(totalExpenditure!$A169,[2]pivotTable!$A$310:$A$615,0))/100*INDEX(gDP!BG$6:BG$271,MATCH(totalExpenditure!$A169,gDP!$B$6:$B$271))=0,"",INDEX([2]pivotTable!AR$310:AR$615,MATCH(totalExpenditure!$A169,[2]pivotTable!$A$310:$A$615,0))/100*INDEX(gDP!BG$6:BG$271,MATCH(totalExpenditure!$A169,gDP!$B$6:$B$271)))</f>
        <v>#N/A</v>
      </c>
      <c r="CR169" s="77" t="e">
        <f>IF(INDEX([2]pivotTable!AS$310:AS$615,MATCH(totalExpenditure!$A169,[2]pivotTable!$A$310:$A$615,0))/100*INDEX(gDP!BH$6:BH$271,MATCH(totalExpenditure!$A169,gDP!$B$6:$B$271))=0,"",INDEX([2]pivotTable!AS$310:AS$615,MATCH(totalExpenditure!$A169,[2]pivotTable!$A$310:$A$615,0))/100*INDEX(gDP!BH$6:BH$271,MATCH(totalExpenditure!$A169,gDP!$B$6:$B$271)))</f>
        <v>#N/A</v>
      </c>
      <c r="CS169" s="77" t="e">
        <f>IF(INDEX([2]pivotTable!AT$310:AT$615,MATCH(totalExpenditure!$A169,[2]pivotTable!$A$310:$A$615,0))/100*INDEX(gDP!BI$6:BI$271,MATCH(totalExpenditure!$A169,gDP!$B$6:$B$271))=0,"",INDEX([2]pivotTable!AT$310:AT$615,MATCH(totalExpenditure!$A169,[2]pivotTable!$A$310:$A$615,0))/100*INDEX(gDP!BI$6:BI$271,MATCH(totalExpenditure!$A169,gDP!$B$6:$B$271)))</f>
        <v>#N/A</v>
      </c>
      <c r="CT169" s="77" t="e">
        <f>IF(INDEX([2]pivotTable!AU$310:AU$615,MATCH(totalExpenditure!$A169,[2]pivotTable!$A$310:$A$615,0))/100*INDEX(gDP!BJ$6:BJ$271,MATCH(totalExpenditure!$A169,gDP!$B$6:$B$271))=0,"",INDEX([2]pivotTable!AU$310:AU$615,MATCH(totalExpenditure!$A169,[2]pivotTable!$A$310:$A$615,0))/100*INDEX(gDP!BJ$6:BJ$271,MATCH(totalExpenditure!$A169,gDP!$B$6:$B$271)))</f>
        <v>#N/A</v>
      </c>
      <c r="CU169" s="77" t="e">
        <f>IF(INDEX([2]pivotTable!AV$310:AV$615,MATCH(totalExpenditure!$A169,[2]pivotTable!$A$310:$A$615,0))/100*INDEX(gDP!BK$6:BK$271,MATCH(totalExpenditure!$A169,gDP!$B$6:$B$271))=0,"",INDEX([2]pivotTable!AV$310:AV$615,MATCH(totalExpenditure!$A169,[2]pivotTable!$A$310:$A$615,0))/100*INDEX(gDP!BK$6:BK$271,MATCH(totalExpenditure!$A169,gDP!$B$6:$B$271)))</f>
        <v>#N/A</v>
      </c>
      <c r="CV169" s="77" t="e">
        <f>IF(INDEX([2]pivotTable!AW$310:AW$615,MATCH(totalExpenditure!$A169,[2]pivotTable!$A$310:$A$615,0))/100*INDEX(gDP!BL$6:BL$271,MATCH(totalExpenditure!$A169,gDP!$B$6:$B$271))=0,"",INDEX([2]pivotTable!AW$310:AW$615,MATCH(totalExpenditure!$A169,[2]pivotTable!$A$310:$A$615,0))/100*INDEX(gDP!BL$6:BL$271,MATCH(totalExpenditure!$A169,gDP!$B$6:$B$271)))</f>
        <v>#N/A</v>
      </c>
      <c r="CW169" s="77" t="e">
        <f>IF(INDEX([2]pivotTable!AX$310:AX$615,MATCH(totalExpenditure!$A169,[2]pivotTable!$A$310:$A$615,0))/100*INDEX(gDP!BM$6:BM$271,MATCH(totalExpenditure!$A169,gDP!$B$6:$B$271))=0,"",INDEX([2]pivotTable!AX$310:AX$615,MATCH(totalExpenditure!$A169,[2]pivotTable!$A$310:$A$615,0))/100*INDEX(gDP!BM$6:BM$271,MATCH(totalExpenditure!$A169,gDP!$B$6:$B$271)))</f>
        <v>#N/A</v>
      </c>
      <c r="CX169" s="77" t="e">
        <f>IF(INDEX([2]pivotTable!AY$310:AY$615,MATCH(totalExpenditure!$A169,[2]pivotTable!$A$310:$A$615,0))/100*INDEX(gDP!BN$6:BN$271,MATCH(totalExpenditure!$A169,gDP!$B$6:$B$271))=0,"",INDEX([2]pivotTable!AY$310:AY$615,MATCH(totalExpenditure!$A169,[2]pivotTable!$A$310:$A$615,0))/100*INDEX(gDP!BN$6:BN$271,MATCH(totalExpenditure!$A169,gDP!$B$6:$B$271)))</f>
        <v>#N/A</v>
      </c>
      <c r="CY169" s="77" t="e">
        <f>IF(INDEX([2]pivotTable!AZ$310:AZ$615,MATCH(totalExpenditure!$A169,[2]pivotTable!$A$310:$A$615,0))/100*INDEX(gDP!BO$6:BO$271,MATCH(totalExpenditure!$A169,gDP!$B$6:$B$271))=0,"",INDEX([2]pivotTable!AZ$310:AZ$615,MATCH(totalExpenditure!$A169,[2]pivotTable!$A$310:$A$615,0))/100*INDEX(gDP!BO$6:BO$271,MATCH(totalExpenditure!$A169,gDP!$B$6:$B$271)))</f>
        <v>#N/A</v>
      </c>
      <c r="CZ169" s="77" t="e">
        <f>IF(B169="","",IF(BA169="","",B169-B169+INDEX(gDP!Q$6:Q$271,MATCH(totalExpenditure!$A169,gDP!$B$6:$B$271))))</f>
        <v>#N/A</v>
      </c>
      <c r="DA169" s="77" t="e">
        <f>IF(C169="","",IF(BB169="","",C169-C169+INDEX(gDP!R$6:R$271,MATCH(totalExpenditure!$A169,gDP!$B$6:$B$271))))</f>
        <v>#N/A</v>
      </c>
      <c r="DB169" s="77" t="e">
        <f>IF(D169="","",IF(BC169="","",D169-D169+INDEX(gDP!S$6:S$271,MATCH(totalExpenditure!$A169,gDP!$B$6:$B$271))))</f>
        <v>#N/A</v>
      </c>
      <c r="DC169" s="77" t="e">
        <f>IF(E169="","",IF(BD169="","",E169-E169+INDEX(gDP!T$6:T$271,MATCH(totalExpenditure!$A169,gDP!$B$6:$B$271))))</f>
        <v>#N/A</v>
      </c>
      <c r="DD169" s="77" t="e">
        <f>IF(F169="","",IF(BE169="","",F169-F169+INDEX(gDP!U$6:U$271,MATCH(totalExpenditure!$A169,gDP!$B$6:$B$271))))</f>
        <v>#N/A</v>
      </c>
      <c r="DE169" s="77" t="e">
        <f>IF(G169="","",IF(BF169="","",G169-G169+INDEX(gDP!V$6:V$271,MATCH(totalExpenditure!$A169,gDP!$B$6:$B$271))))</f>
        <v>#N/A</v>
      </c>
      <c r="DF169" s="77" t="e">
        <f>IF(H169="","",IF(BG169="","",H169-H169+INDEX(gDP!W$6:W$271,MATCH(totalExpenditure!$A169,gDP!$B$6:$B$271))))</f>
        <v>#N/A</v>
      </c>
      <c r="DG169" s="77" t="e">
        <f>IF(I169="","",IF(BH169="","",I169-I169+INDEX(gDP!X$6:X$271,MATCH(totalExpenditure!$A169,gDP!$B$6:$B$271))))</f>
        <v>#N/A</v>
      </c>
      <c r="DH169" s="77" t="e">
        <f>IF(J169="","",IF(BI169="","",J169-J169+INDEX(gDP!Y$6:Y$271,MATCH(totalExpenditure!$A169,gDP!$B$6:$B$271))))</f>
        <v>#N/A</v>
      </c>
      <c r="DI169" s="77" t="e">
        <f>IF(K169="","",IF(BJ169="","",K169-K169+INDEX(gDP!Z$6:Z$271,MATCH(totalExpenditure!$A169,gDP!$B$6:$B$271))))</f>
        <v>#N/A</v>
      </c>
      <c r="DJ169" s="77" t="e">
        <f>IF(L169="","",IF(BK169="","",L169-L169+INDEX(gDP!AA$6:AA$271,MATCH(totalExpenditure!$A169,gDP!$B$6:$B$271))))</f>
        <v>#N/A</v>
      </c>
      <c r="DK169" s="77" t="e">
        <f>IF(M169="","",IF(BL169="","",M169-M169+INDEX(gDP!AB$6:AB$271,MATCH(totalExpenditure!$A169,gDP!$B$6:$B$271))))</f>
        <v>#N/A</v>
      </c>
      <c r="DL169" s="77" t="e">
        <f>IF(N169="","",IF(BM169="","",N169-N169+INDEX(gDP!AC$6:AC$271,MATCH(totalExpenditure!$A169,gDP!$B$6:$B$271))))</f>
        <v>#N/A</v>
      </c>
      <c r="DM169" s="77" t="e">
        <f>IF(O169="","",IF(BN169="","",O169-O169+INDEX(gDP!AD$6:AD$271,MATCH(totalExpenditure!$A169,gDP!$B$6:$B$271))))</f>
        <v>#N/A</v>
      </c>
      <c r="DN169" s="77" t="e">
        <f>IF(P169="","",IF(BO169="","",P169-P169+INDEX(gDP!AE$6:AE$271,MATCH(totalExpenditure!$A169,gDP!$B$6:$B$271))))</f>
        <v>#N/A</v>
      </c>
      <c r="DO169" s="77" t="e">
        <f>IF(Q169="","",IF(BP169="","",Q169-Q169+INDEX(gDP!AF$6:AF$271,MATCH(totalExpenditure!$A169,gDP!$B$6:$B$271))))</f>
        <v>#N/A</v>
      </c>
      <c r="DP169" s="77" t="e">
        <f>IF(R169="","",IF(BQ169="","",R169-R169+INDEX(gDP!AG$6:AG$271,MATCH(totalExpenditure!$A169,gDP!$B$6:$B$271))))</f>
        <v>#N/A</v>
      </c>
      <c r="DQ169" s="77" t="e">
        <f>IF(S169="","",IF(BR169="","",S169-S169+INDEX(gDP!AH$6:AH$271,MATCH(totalExpenditure!$A169,gDP!$B$6:$B$271))))</f>
        <v>#N/A</v>
      </c>
      <c r="DR169" s="77" t="e">
        <f>IF(T169="","",IF(BS169="","",T169-T169+INDEX(gDP!AI$6:AI$271,MATCH(totalExpenditure!$A169,gDP!$B$6:$B$271))))</f>
        <v>#N/A</v>
      </c>
      <c r="DS169" s="77" t="e">
        <f>IF(U169="","",IF(BT169="","",U169-U169+INDEX(gDP!AJ$6:AJ$271,MATCH(totalExpenditure!$A169,gDP!$B$6:$B$271))))</f>
        <v>#N/A</v>
      </c>
      <c r="DT169" s="77" t="e">
        <f>IF(V169="","",IF(BU169="","",V169-V169+INDEX(gDP!AK$6:AK$271,MATCH(totalExpenditure!$A169,gDP!$B$6:$B$271))))</f>
        <v>#N/A</v>
      </c>
      <c r="DU169" s="77" t="e">
        <f>IF(W169="","",IF(BV169="","",W169-W169+INDEX(gDP!AL$6:AL$271,MATCH(totalExpenditure!$A169,gDP!$B$6:$B$271))))</f>
        <v>#N/A</v>
      </c>
      <c r="DV169" s="77" t="e">
        <f>IF(X169="","",IF(BW169="","",X169-X169+INDEX(gDP!AM$6:AM$271,MATCH(totalExpenditure!$A169,gDP!$B$6:$B$271))))</f>
        <v>#N/A</v>
      </c>
      <c r="DW169" s="77" t="e">
        <f>IF(Y169="","",IF(BX169="","",Y169-Y169+INDEX(gDP!AN$6:AN$271,MATCH(totalExpenditure!$A169,gDP!$B$6:$B$271))))</f>
        <v>#N/A</v>
      </c>
      <c r="DX169" s="77" t="e">
        <f>IF(Z169="","",IF(BY169="","",Z169-Z169+INDEX(gDP!AO$6:AO$271,MATCH(totalExpenditure!$A169,gDP!$B$6:$B$271))))</f>
        <v>#N/A</v>
      </c>
      <c r="DY169" s="77" t="e">
        <f>IF(AA169="","",IF(BZ169="","",AA169-AA169+INDEX(gDP!AP$6:AP$271,MATCH(totalExpenditure!$A169,gDP!$B$6:$B$271))))</f>
        <v>#N/A</v>
      </c>
      <c r="DZ169" s="77" t="e">
        <f>IF(AB169="","",IF(CA169="","",AB169-AB169+INDEX(gDP!AQ$6:AQ$271,MATCH(totalExpenditure!$A169,gDP!$B$6:$B$271))))</f>
        <v>#N/A</v>
      </c>
      <c r="EA169" s="77" t="e">
        <f>IF(AC169="","",IF(CB169="","",AC169-AC169+INDEX(gDP!AR$6:AR$271,MATCH(totalExpenditure!$A169,gDP!$B$6:$B$271))))</f>
        <v>#N/A</v>
      </c>
      <c r="EB169" s="77" t="e">
        <f>IF(AD169="","",IF(CC169="","",AD169-AD169+INDEX(gDP!AS$6:AS$271,MATCH(totalExpenditure!$A169,gDP!$B$6:$B$271))))</f>
        <v>#N/A</v>
      </c>
      <c r="EC169" s="77" t="e">
        <f>IF(AE169="","",IF(CD169="","",AE169-AE169+INDEX(gDP!AT$6:AT$271,MATCH(totalExpenditure!$A169,gDP!$B$6:$B$271))))</f>
        <v>#N/A</v>
      </c>
      <c r="ED169" s="77" t="e">
        <f>IF(AF169="","",IF(CE169="","",AF169-AF169+INDEX(gDP!AU$6:AU$271,MATCH(totalExpenditure!$A169,gDP!$B$6:$B$271))))</f>
        <v>#N/A</v>
      </c>
      <c r="EE169" s="77" t="e">
        <f>IF(AG169="","",IF(CF169="","",AG169-AG169+INDEX(gDP!AV$6:AV$271,MATCH(totalExpenditure!$A169,gDP!$B$6:$B$271))))</f>
        <v>#N/A</v>
      </c>
      <c r="EF169" s="77" t="e">
        <f>IF(AH169="","",IF(CG169="","",AH169-AH169+INDEX(gDP!AW$6:AW$271,MATCH(totalExpenditure!$A169,gDP!$B$6:$B$271))))</f>
        <v>#N/A</v>
      </c>
      <c r="EG169" s="77" t="e">
        <f>IF(AI169="","",IF(CH169="","",AI169-AI169+INDEX(gDP!AX$6:AX$271,MATCH(totalExpenditure!$A169,gDP!$B$6:$B$271))))</f>
        <v>#N/A</v>
      </c>
      <c r="EH169" s="77" t="e">
        <f>IF(AJ169="","",IF(CI169="","",AJ169-AJ169+INDEX(gDP!AY$6:AY$271,MATCH(totalExpenditure!$A169,gDP!$B$6:$B$271))))</f>
        <v>#N/A</v>
      </c>
      <c r="EI169" s="77" t="e">
        <f>IF(AK169="","",IF(CJ169="","",AK169-AK169+INDEX(gDP!AZ$6:AZ$271,MATCH(totalExpenditure!$A169,gDP!$B$6:$B$271))))</f>
        <v>#N/A</v>
      </c>
      <c r="EJ169" s="77" t="e">
        <f>IF(AL169="","",IF(CK169="","",AL169-AL169+INDEX(gDP!BA$6:BA$271,MATCH(totalExpenditure!$A169,gDP!$B$6:$B$271))))</f>
        <v>#N/A</v>
      </c>
      <c r="EK169" s="77" t="e">
        <f>IF(AM169="","",IF(CL169="","",AM169-AM169+INDEX(gDP!BB$6:BB$271,MATCH(totalExpenditure!$A169,gDP!$B$6:$B$271))))</f>
        <v>#N/A</v>
      </c>
      <c r="EL169" s="77" t="e">
        <f>IF(AN169="","",IF(CM169="","",AN169-AN169+INDEX(gDP!BC$6:BC$271,MATCH(totalExpenditure!$A169,gDP!$B$6:$B$271))))</f>
        <v>#N/A</v>
      </c>
      <c r="EM169" s="77" t="e">
        <f>IF(AO169="","",IF(CN169="","",AO169-AO169+INDEX(gDP!BD$6:BD$271,MATCH(totalExpenditure!$A169,gDP!$B$6:$B$271))))</f>
        <v>#N/A</v>
      </c>
      <c r="EN169" s="77" t="e">
        <f>IF(AP169="","",IF(CO169="","",AP169-AP169+INDEX(gDP!BE$6:BE$271,MATCH(totalExpenditure!$A169,gDP!$B$6:$B$271))))</f>
        <v>#N/A</v>
      </c>
      <c r="EO169" s="77" t="e">
        <f>IF(AQ169="","",IF(CP169="","",AQ169-AQ169+INDEX(gDP!BF$6:BF$271,MATCH(totalExpenditure!$A169,gDP!$B$6:$B$271))))</f>
        <v>#N/A</v>
      </c>
      <c r="EP169" s="77" t="e">
        <f>IF(AR169="","",IF(CQ169="","",AR169-AR169+INDEX(gDP!BG$6:BG$271,MATCH(totalExpenditure!$A169,gDP!$B$6:$B$271))))</f>
        <v>#N/A</v>
      </c>
      <c r="EQ169" s="77" t="e">
        <f>IF(AS169="","",IF(CR169="","",AS169-AS169+INDEX(gDP!BH$6:BH$271,MATCH(totalExpenditure!$A169,gDP!$B$6:$B$271))))</f>
        <v>#N/A</v>
      </c>
      <c r="ER169" s="77" t="e">
        <f>IF(AT169="","",IF(CS169="","",AT169-AT169+INDEX(gDP!BI$6:BI$271,MATCH(totalExpenditure!$A169,gDP!$B$6:$B$271))))</f>
        <v>#N/A</v>
      </c>
      <c r="ES169" s="77" t="e">
        <f>IF(AU169="","",IF(CT169="","",AU169-AU169+INDEX(gDP!BJ$6:BJ$271,MATCH(totalExpenditure!$A169,gDP!$B$6:$B$271))))</f>
        <v>#N/A</v>
      </c>
      <c r="ET169" s="77" t="e">
        <f>IF(AV169="","",IF(CU169="","",AV169-AV169+INDEX(gDP!BK$6:BK$271,MATCH(totalExpenditure!$A169,gDP!$B$6:$B$271))))</f>
        <v>#N/A</v>
      </c>
      <c r="EU169" s="77" t="e">
        <f>IF(AW169="","",IF(CV169="","",AW169-AW169+INDEX(gDP!BL$6:BL$271,MATCH(totalExpenditure!$A169,gDP!$B$6:$B$271))))</f>
        <v>#N/A</v>
      </c>
      <c r="EV169" s="77" t="e">
        <f>IF(AX169="","",IF(CW169="","",AX169-AX169+INDEX(gDP!BM$6:BM$271,MATCH(totalExpenditure!$A169,gDP!$B$6:$B$271))))</f>
        <v>#N/A</v>
      </c>
      <c r="EW169" s="77" t="e">
        <f>IF(AY169="","",IF(CX169="","",AY169-AY169+INDEX(gDP!BN$6:BN$271,MATCH(totalExpenditure!$A169,gDP!$B$6:$B$271))))</f>
        <v>#N/A</v>
      </c>
      <c r="EX169" s="77" t="e">
        <f>IF(AZ169="","",IF(CY169="","",AZ169-AZ169+INDEX(gDP!BO$6:BO$271,MATCH(totalExpenditure!$A169,gDP!$B$6:$B$271))))</f>
        <v>#N/A</v>
      </c>
    </row>
    <row r="170" spans="1:154" x14ac:dyDescent="0.35">
      <c r="A170" t="s">
        <v>549</v>
      </c>
      <c r="B170" s="77" t="str">
        <f>IF(INDEX([2]pivotTable!B$3:B$308,MATCH(totalExpenditure!$A170,[2]pivotTable!$A$3:$A$308,0))/100*INDEX(gDP!Q$6:Q$271,MATCH(totalExpenditure!$A170,gDP!$B$6:$B$271))=0,"",INDEX([2]pivotTable!B$3:B$308,MATCH(totalExpenditure!$A170,[2]pivotTable!$A$3:$A$308,0))/100*INDEX(gDP!Q$6:Q$271,MATCH(totalExpenditure!$A170,gDP!$B$6:$B$271)))</f>
        <v/>
      </c>
      <c r="C170" s="77" t="str">
        <f>IF(INDEX([2]pivotTable!C$3:C$308,MATCH(totalExpenditure!$A170,[2]pivotTable!$A$3:$A$308,0))/100*INDEX(gDP!R$6:R$271,MATCH(totalExpenditure!$A170,gDP!$B$6:$B$271))=0,"",INDEX([2]pivotTable!C$3:C$308,MATCH(totalExpenditure!$A170,[2]pivotTable!$A$3:$A$308,0))/100*INDEX(gDP!R$6:R$271,MATCH(totalExpenditure!$A170,gDP!$B$6:$B$271)))</f>
        <v/>
      </c>
      <c r="D170" s="77" t="str">
        <f>IF(INDEX([2]pivotTable!D$3:D$308,MATCH(totalExpenditure!$A170,[2]pivotTable!$A$3:$A$308,0))/100*INDEX(gDP!S$6:S$271,MATCH(totalExpenditure!$A170,gDP!$B$6:$B$271))=0,"",INDEX([2]pivotTable!D$3:D$308,MATCH(totalExpenditure!$A170,[2]pivotTable!$A$3:$A$308,0))/100*INDEX(gDP!S$6:S$271,MATCH(totalExpenditure!$A170,gDP!$B$6:$B$271)))</f>
        <v/>
      </c>
      <c r="E170" s="77" t="str">
        <f>IF(INDEX([2]pivotTable!E$3:E$308,MATCH(totalExpenditure!$A170,[2]pivotTable!$A$3:$A$308,0))/100*INDEX(gDP!T$6:T$271,MATCH(totalExpenditure!$A170,gDP!$B$6:$B$271))=0,"",INDEX([2]pivotTable!E$3:E$308,MATCH(totalExpenditure!$A170,[2]pivotTable!$A$3:$A$308,0))/100*INDEX(gDP!T$6:T$271,MATCH(totalExpenditure!$A170,gDP!$B$6:$B$271)))</f>
        <v/>
      </c>
      <c r="F170" s="77" t="str">
        <f>IF(INDEX([2]pivotTable!F$3:F$308,MATCH(totalExpenditure!$A170,[2]pivotTable!$A$3:$A$308,0))/100*INDEX(gDP!U$6:U$271,MATCH(totalExpenditure!$A170,gDP!$B$6:$B$271))=0,"",INDEX([2]pivotTable!F$3:F$308,MATCH(totalExpenditure!$A170,[2]pivotTable!$A$3:$A$308,0))/100*INDEX(gDP!U$6:U$271,MATCH(totalExpenditure!$A170,gDP!$B$6:$B$271)))</f>
        <v/>
      </c>
      <c r="G170" s="77" t="str">
        <f>IF(INDEX([2]pivotTable!G$3:G$308,MATCH(totalExpenditure!$A170,[2]pivotTable!$A$3:$A$308,0))/100*INDEX(gDP!V$6:V$271,MATCH(totalExpenditure!$A170,gDP!$B$6:$B$271))=0,"",INDEX([2]pivotTable!G$3:G$308,MATCH(totalExpenditure!$A170,[2]pivotTable!$A$3:$A$308,0))/100*INDEX(gDP!V$6:V$271,MATCH(totalExpenditure!$A170,gDP!$B$6:$B$271)))</f>
        <v/>
      </c>
      <c r="H170" s="77" t="str">
        <f>IF(INDEX([2]pivotTable!H$3:H$308,MATCH(totalExpenditure!$A170,[2]pivotTable!$A$3:$A$308,0))/100*INDEX(gDP!W$6:W$271,MATCH(totalExpenditure!$A170,gDP!$B$6:$B$271))=0,"",INDEX([2]pivotTable!H$3:H$308,MATCH(totalExpenditure!$A170,[2]pivotTable!$A$3:$A$308,0))/100*INDEX(gDP!W$6:W$271,MATCH(totalExpenditure!$A170,gDP!$B$6:$B$271)))</f>
        <v/>
      </c>
      <c r="I170" s="77" t="str">
        <f>IF(INDEX([2]pivotTable!I$3:I$308,MATCH(totalExpenditure!$A170,[2]pivotTable!$A$3:$A$308,0))/100*INDEX(gDP!X$6:X$271,MATCH(totalExpenditure!$A170,gDP!$B$6:$B$271))=0,"",INDEX([2]pivotTable!I$3:I$308,MATCH(totalExpenditure!$A170,[2]pivotTable!$A$3:$A$308,0))/100*INDEX(gDP!X$6:X$271,MATCH(totalExpenditure!$A170,gDP!$B$6:$B$271)))</f>
        <v/>
      </c>
      <c r="J170" s="77" t="str">
        <f>IF(INDEX([2]pivotTable!J$3:J$308,MATCH(totalExpenditure!$A170,[2]pivotTable!$A$3:$A$308,0))/100*INDEX(gDP!Y$6:Y$271,MATCH(totalExpenditure!$A170,gDP!$B$6:$B$271))=0,"",INDEX([2]pivotTable!J$3:J$308,MATCH(totalExpenditure!$A170,[2]pivotTable!$A$3:$A$308,0))/100*INDEX(gDP!Y$6:Y$271,MATCH(totalExpenditure!$A170,gDP!$B$6:$B$271)))</f>
        <v/>
      </c>
      <c r="K170" s="77" t="str">
        <f>IF(INDEX([2]pivotTable!K$3:K$308,MATCH(totalExpenditure!$A170,[2]pivotTable!$A$3:$A$308,0))/100*INDEX(gDP!Z$6:Z$271,MATCH(totalExpenditure!$A170,gDP!$B$6:$B$271))=0,"",INDEX([2]pivotTable!K$3:K$308,MATCH(totalExpenditure!$A170,[2]pivotTable!$A$3:$A$308,0))/100*INDEX(gDP!Z$6:Z$271,MATCH(totalExpenditure!$A170,gDP!$B$6:$B$271)))</f>
        <v/>
      </c>
      <c r="L170" s="77" t="str">
        <f>IF(INDEX([2]pivotTable!L$3:L$308,MATCH(totalExpenditure!$A170,[2]pivotTable!$A$3:$A$308,0))/100*INDEX(gDP!AA$6:AA$271,MATCH(totalExpenditure!$A170,gDP!$B$6:$B$271))=0,"",INDEX([2]pivotTable!L$3:L$308,MATCH(totalExpenditure!$A170,[2]pivotTable!$A$3:$A$308,0))/100*INDEX(gDP!AA$6:AA$271,MATCH(totalExpenditure!$A170,gDP!$B$6:$B$271)))</f>
        <v/>
      </c>
      <c r="M170" s="77" t="str">
        <f>IF(INDEX([2]pivotTable!M$3:M$308,MATCH(totalExpenditure!$A170,[2]pivotTable!$A$3:$A$308,0))/100*INDEX(gDP!AB$6:AB$271,MATCH(totalExpenditure!$A170,gDP!$B$6:$B$271))=0,"",INDEX([2]pivotTable!M$3:M$308,MATCH(totalExpenditure!$A170,[2]pivotTable!$A$3:$A$308,0))/100*INDEX(gDP!AB$6:AB$271,MATCH(totalExpenditure!$A170,gDP!$B$6:$B$271)))</f>
        <v/>
      </c>
      <c r="N170" s="77" t="str">
        <f>IF(INDEX([2]pivotTable!N$3:N$308,MATCH(totalExpenditure!$A170,[2]pivotTable!$A$3:$A$308,0))/100*INDEX(gDP!AC$6:AC$271,MATCH(totalExpenditure!$A170,gDP!$B$6:$B$271))=0,"",INDEX([2]pivotTable!N$3:N$308,MATCH(totalExpenditure!$A170,[2]pivotTable!$A$3:$A$308,0))/100*INDEX(gDP!AC$6:AC$271,MATCH(totalExpenditure!$A170,gDP!$B$6:$B$271)))</f>
        <v/>
      </c>
      <c r="O170" s="77" t="str">
        <f>IF(INDEX([2]pivotTable!O$3:O$308,MATCH(totalExpenditure!$A170,[2]pivotTable!$A$3:$A$308,0))/100*INDEX(gDP!AD$6:AD$271,MATCH(totalExpenditure!$A170,gDP!$B$6:$B$271))=0,"",INDEX([2]pivotTable!O$3:O$308,MATCH(totalExpenditure!$A170,[2]pivotTable!$A$3:$A$308,0))/100*INDEX(gDP!AD$6:AD$271,MATCH(totalExpenditure!$A170,gDP!$B$6:$B$271)))</f>
        <v/>
      </c>
      <c r="P170" s="77" t="str">
        <f>IF(INDEX([2]pivotTable!P$3:P$308,MATCH(totalExpenditure!$A170,[2]pivotTable!$A$3:$A$308,0))/100*INDEX(gDP!AE$6:AE$271,MATCH(totalExpenditure!$A170,gDP!$B$6:$B$271))=0,"",INDEX([2]pivotTable!P$3:P$308,MATCH(totalExpenditure!$A170,[2]pivotTable!$A$3:$A$308,0))/100*INDEX(gDP!AE$6:AE$271,MATCH(totalExpenditure!$A170,gDP!$B$6:$B$271)))</f>
        <v/>
      </c>
      <c r="Q170" s="77" t="str">
        <f>IF(INDEX([2]pivotTable!Q$3:Q$308,MATCH(totalExpenditure!$A170,[2]pivotTable!$A$3:$A$308,0))/100*INDEX(gDP!AF$6:AF$271,MATCH(totalExpenditure!$A170,gDP!$B$6:$B$271))=0,"",INDEX([2]pivotTable!Q$3:Q$308,MATCH(totalExpenditure!$A170,[2]pivotTable!$A$3:$A$308,0))/100*INDEX(gDP!AF$6:AF$271,MATCH(totalExpenditure!$A170,gDP!$B$6:$B$271)))</f>
        <v/>
      </c>
      <c r="R170" s="77" t="str">
        <f>IF(INDEX([2]pivotTable!R$3:R$308,MATCH(totalExpenditure!$A170,[2]pivotTable!$A$3:$A$308,0))/100*INDEX(gDP!AG$6:AG$271,MATCH(totalExpenditure!$A170,gDP!$B$6:$B$271))=0,"",INDEX([2]pivotTable!R$3:R$308,MATCH(totalExpenditure!$A170,[2]pivotTable!$A$3:$A$308,0))/100*INDEX(gDP!AG$6:AG$271,MATCH(totalExpenditure!$A170,gDP!$B$6:$B$271)))</f>
        <v/>
      </c>
      <c r="S170" s="77" t="str">
        <f>IF(INDEX([2]pivotTable!S$3:S$308,MATCH(totalExpenditure!$A170,[2]pivotTable!$A$3:$A$308,0))/100*INDEX(gDP!AH$6:AH$271,MATCH(totalExpenditure!$A170,gDP!$B$6:$B$271))=0,"",INDEX([2]pivotTable!S$3:S$308,MATCH(totalExpenditure!$A170,[2]pivotTable!$A$3:$A$308,0))/100*INDEX(gDP!AH$6:AH$271,MATCH(totalExpenditure!$A170,gDP!$B$6:$B$271)))</f>
        <v/>
      </c>
      <c r="T170" s="77" t="str">
        <f>IF(INDEX([2]pivotTable!T$3:T$308,MATCH(totalExpenditure!$A170,[2]pivotTable!$A$3:$A$308,0))/100*INDEX(gDP!AI$6:AI$271,MATCH(totalExpenditure!$A170,gDP!$B$6:$B$271))=0,"",INDEX([2]pivotTable!T$3:T$308,MATCH(totalExpenditure!$A170,[2]pivotTable!$A$3:$A$308,0))/100*INDEX(gDP!AI$6:AI$271,MATCH(totalExpenditure!$A170,gDP!$B$6:$B$271)))</f>
        <v/>
      </c>
      <c r="U170" s="77" t="str">
        <f>IF(INDEX([2]pivotTable!U$3:U$308,MATCH(totalExpenditure!$A170,[2]pivotTable!$A$3:$A$308,0))/100*INDEX(gDP!AJ$6:AJ$271,MATCH(totalExpenditure!$A170,gDP!$B$6:$B$271))=0,"",INDEX([2]pivotTable!U$3:U$308,MATCH(totalExpenditure!$A170,[2]pivotTable!$A$3:$A$308,0))/100*INDEX(gDP!AJ$6:AJ$271,MATCH(totalExpenditure!$A170,gDP!$B$6:$B$271)))</f>
        <v/>
      </c>
      <c r="V170" s="77" t="str">
        <f>IF(INDEX([2]pivotTable!V$3:V$308,MATCH(totalExpenditure!$A170,[2]pivotTable!$A$3:$A$308,0))/100*INDEX(gDP!AK$6:AK$271,MATCH(totalExpenditure!$A170,gDP!$B$6:$B$271))=0,"",INDEX([2]pivotTable!V$3:V$308,MATCH(totalExpenditure!$A170,[2]pivotTable!$A$3:$A$308,0))/100*INDEX(gDP!AK$6:AK$271,MATCH(totalExpenditure!$A170,gDP!$B$6:$B$271)))</f>
        <v/>
      </c>
      <c r="W170" s="77" t="str">
        <f>IF(INDEX([2]pivotTable!W$3:W$308,MATCH(totalExpenditure!$A170,[2]pivotTable!$A$3:$A$308,0))/100*INDEX(gDP!AL$6:AL$271,MATCH(totalExpenditure!$A170,gDP!$B$6:$B$271))=0,"",INDEX([2]pivotTable!W$3:W$308,MATCH(totalExpenditure!$A170,[2]pivotTable!$A$3:$A$308,0))/100*INDEX(gDP!AL$6:AL$271,MATCH(totalExpenditure!$A170,gDP!$B$6:$B$271)))</f>
        <v/>
      </c>
      <c r="X170" s="77" t="str">
        <f>IF(INDEX([2]pivotTable!X$3:X$308,MATCH(totalExpenditure!$A170,[2]pivotTable!$A$3:$A$308,0))/100*INDEX(gDP!AM$6:AM$271,MATCH(totalExpenditure!$A170,gDP!$B$6:$B$271))=0,"",INDEX([2]pivotTable!X$3:X$308,MATCH(totalExpenditure!$A170,[2]pivotTable!$A$3:$A$308,0))/100*INDEX(gDP!AM$6:AM$271,MATCH(totalExpenditure!$A170,gDP!$B$6:$B$271)))</f>
        <v/>
      </c>
      <c r="Y170" s="77" t="str">
        <f>IF(INDEX([2]pivotTable!Y$3:Y$308,MATCH(totalExpenditure!$A170,[2]pivotTable!$A$3:$A$308,0))/100*INDEX(gDP!AN$6:AN$271,MATCH(totalExpenditure!$A170,gDP!$B$6:$B$271))=0,"",INDEX([2]pivotTable!Y$3:Y$308,MATCH(totalExpenditure!$A170,[2]pivotTable!$A$3:$A$308,0))/100*INDEX(gDP!AN$6:AN$271,MATCH(totalExpenditure!$A170,gDP!$B$6:$B$271)))</f>
        <v/>
      </c>
      <c r="Z170" s="77" t="str">
        <f>IF(INDEX([2]pivotTable!Z$3:Z$308,MATCH(totalExpenditure!$A170,[2]pivotTable!$A$3:$A$308,0))/100*INDEX(gDP!AO$6:AO$271,MATCH(totalExpenditure!$A170,gDP!$B$6:$B$271))=0,"",INDEX([2]pivotTable!Z$3:Z$308,MATCH(totalExpenditure!$A170,[2]pivotTable!$A$3:$A$308,0))/100*INDEX(gDP!AO$6:AO$271,MATCH(totalExpenditure!$A170,gDP!$B$6:$B$271)))</f>
        <v/>
      </c>
      <c r="AA170" s="77" t="str">
        <f>IF(INDEX([2]pivotTable!AA$3:AA$308,MATCH(totalExpenditure!$A170,[2]pivotTable!$A$3:$A$308,0))/100*INDEX(gDP!AP$6:AP$271,MATCH(totalExpenditure!$A170,gDP!$B$6:$B$271))=0,"",INDEX([2]pivotTable!AA$3:AA$308,MATCH(totalExpenditure!$A170,[2]pivotTable!$A$3:$A$308,0))/100*INDEX(gDP!AP$6:AP$271,MATCH(totalExpenditure!$A170,gDP!$B$6:$B$271)))</f>
        <v/>
      </c>
      <c r="AB170" s="77" t="str">
        <f>IF(INDEX([2]pivotTable!AB$3:AB$308,MATCH(totalExpenditure!$A170,[2]pivotTable!$A$3:$A$308,0))/100*INDEX(gDP!AQ$6:AQ$271,MATCH(totalExpenditure!$A170,gDP!$B$6:$B$271))=0,"",INDEX([2]pivotTable!AB$3:AB$308,MATCH(totalExpenditure!$A170,[2]pivotTable!$A$3:$A$308,0))/100*INDEX(gDP!AQ$6:AQ$271,MATCH(totalExpenditure!$A170,gDP!$B$6:$B$271)))</f>
        <v/>
      </c>
      <c r="AC170" s="77" t="str">
        <f>IF(INDEX([2]pivotTable!AC$3:AC$308,MATCH(totalExpenditure!$A170,[2]pivotTable!$A$3:$A$308,0))/100*INDEX(gDP!AR$6:AR$271,MATCH(totalExpenditure!$A170,gDP!$B$6:$B$271))=0,"",INDEX([2]pivotTable!AC$3:AC$308,MATCH(totalExpenditure!$A170,[2]pivotTable!$A$3:$A$308,0))/100*INDEX(gDP!AR$6:AR$271,MATCH(totalExpenditure!$A170,gDP!$B$6:$B$271)))</f>
        <v/>
      </c>
      <c r="AD170" s="77" t="str">
        <f>IF(INDEX([2]pivotTable!AD$3:AD$308,MATCH(totalExpenditure!$A170,[2]pivotTable!$A$3:$A$308,0))/100*INDEX(gDP!AS$6:AS$271,MATCH(totalExpenditure!$A170,gDP!$B$6:$B$271))=0,"",INDEX([2]pivotTable!AD$3:AD$308,MATCH(totalExpenditure!$A170,[2]pivotTable!$A$3:$A$308,0))/100*INDEX(gDP!AS$6:AS$271,MATCH(totalExpenditure!$A170,gDP!$B$6:$B$271)))</f>
        <v/>
      </c>
      <c r="AE170" s="77" t="str">
        <f>IF(INDEX([2]pivotTable!AE$3:AE$308,MATCH(totalExpenditure!$A170,[2]pivotTable!$A$3:$A$308,0))/100*INDEX(gDP!AT$6:AT$271,MATCH(totalExpenditure!$A170,gDP!$B$6:$B$271))=0,"",INDEX([2]pivotTable!AE$3:AE$308,MATCH(totalExpenditure!$A170,[2]pivotTable!$A$3:$A$308,0))/100*INDEX(gDP!AT$6:AT$271,MATCH(totalExpenditure!$A170,gDP!$B$6:$B$271)))</f>
        <v/>
      </c>
      <c r="AF170" s="77" t="str">
        <f>IF(INDEX([2]pivotTable!AF$3:AF$308,MATCH(totalExpenditure!$A170,[2]pivotTable!$A$3:$A$308,0))/100*INDEX(gDP!AU$6:AU$271,MATCH(totalExpenditure!$A170,gDP!$B$6:$B$271))=0,"",INDEX([2]pivotTable!AF$3:AF$308,MATCH(totalExpenditure!$A170,[2]pivotTable!$A$3:$A$308,0))/100*INDEX(gDP!AU$6:AU$271,MATCH(totalExpenditure!$A170,gDP!$B$6:$B$271)))</f>
        <v/>
      </c>
      <c r="AG170" s="77" t="str">
        <f>IF(INDEX([2]pivotTable!AG$3:AG$308,MATCH(totalExpenditure!$A170,[2]pivotTable!$A$3:$A$308,0))/100*INDEX(gDP!AV$6:AV$271,MATCH(totalExpenditure!$A170,gDP!$B$6:$B$271))=0,"",INDEX([2]pivotTable!AG$3:AG$308,MATCH(totalExpenditure!$A170,[2]pivotTable!$A$3:$A$308,0))/100*INDEX(gDP!AV$6:AV$271,MATCH(totalExpenditure!$A170,gDP!$B$6:$B$271)))</f>
        <v/>
      </c>
      <c r="AH170" s="77" t="str">
        <f>IF(INDEX([2]pivotTable!AH$3:AH$308,MATCH(totalExpenditure!$A170,[2]pivotTable!$A$3:$A$308,0))/100*INDEX(gDP!AW$6:AW$271,MATCH(totalExpenditure!$A170,gDP!$B$6:$B$271))=0,"",INDEX([2]pivotTable!AH$3:AH$308,MATCH(totalExpenditure!$A170,[2]pivotTable!$A$3:$A$308,0))/100*INDEX(gDP!AW$6:AW$271,MATCH(totalExpenditure!$A170,gDP!$B$6:$B$271)))</f>
        <v/>
      </c>
      <c r="AI170" s="77" t="str">
        <f>IF(INDEX([2]pivotTable!AI$3:AI$308,MATCH(totalExpenditure!$A170,[2]pivotTable!$A$3:$A$308,0))/100*INDEX(gDP!AX$6:AX$271,MATCH(totalExpenditure!$A170,gDP!$B$6:$B$271))=0,"",INDEX([2]pivotTable!AI$3:AI$308,MATCH(totalExpenditure!$A170,[2]pivotTable!$A$3:$A$308,0))/100*INDEX(gDP!AX$6:AX$271,MATCH(totalExpenditure!$A170,gDP!$B$6:$B$271)))</f>
        <v/>
      </c>
      <c r="AJ170" s="77" t="str">
        <f>IF(INDEX([2]pivotTable!AJ$3:AJ$308,MATCH(totalExpenditure!$A170,[2]pivotTable!$A$3:$A$308,0))/100*INDEX(gDP!AY$6:AY$271,MATCH(totalExpenditure!$A170,gDP!$B$6:$B$271))=0,"",INDEX([2]pivotTable!AJ$3:AJ$308,MATCH(totalExpenditure!$A170,[2]pivotTable!$A$3:$A$308,0))/100*INDEX(gDP!AY$6:AY$271,MATCH(totalExpenditure!$A170,gDP!$B$6:$B$271)))</f>
        <v/>
      </c>
      <c r="AK170" s="77" t="str">
        <f>IF(INDEX([2]pivotTable!AK$3:AK$308,MATCH(totalExpenditure!$A170,[2]pivotTable!$A$3:$A$308,0))/100*INDEX(gDP!AZ$6:AZ$271,MATCH(totalExpenditure!$A170,gDP!$B$6:$B$271))=0,"",INDEX([2]pivotTable!AK$3:AK$308,MATCH(totalExpenditure!$A170,[2]pivotTable!$A$3:$A$308,0))/100*INDEX(gDP!AZ$6:AZ$271,MATCH(totalExpenditure!$A170,gDP!$B$6:$B$271)))</f>
        <v/>
      </c>
      <c r="AL170" s="77" t="str">
        <f>IF(INDEX([2]pivotTable!AL$3:AL$308,MATCH(totalExpenditure!$A170,[2]pivotTable!$A$3:$A$308,0))/100*INDEX(gDP!BA$6:BA$271,MATCH(totalExpenditure!$A170,gDP!$B$6:$B$271))=0,"",INDEX([2]pivotTable!AL$3:AL$308,MATCH(totalExpenditure!$A170,[2]pivotTable!$A$3:$A$308,0))/100*INDEX(gDP!BA$6:BA$271,MATCH(totalExpenditure!$A170,gDP!$B$6:$B$271)))</f>
        <v/>
      </c>
      <c r="AM170" s="77" t="str">
        <f>IF(INDEX([2]pivotTable!AM$3:AM$308,MATCH(totalExpenditure!$A170,[2]pivotTable!$A$3:$A$308,0))/100*INDEX(gDP!BB$6:BB$271,MATCH(totalExpenditure!$A170,gDP!$B$6:$B$271))=0,"",INDEX([2]pivotTable!AM$3:AM$308,MATCH(totalExpenditure!$A170,[2]pivotTable!$A$3:$A$308,0))/100*INDEX(gDP!BB$6:BB$271,MATCH(totalExpenditure!$A170,gDP!$B$6:$B$271)))</f>
        <v/>
      </c>
      <c r="AN170" s="77">
        <f>IF(INDEX([2]pivotTable!AN$3:AN$308,MATCH(totalExpenditure!$A170,[2]pivotTable!$A$3:$A$308,0))/100*INDEX(gDP!BC$6:BC$271,MATCH(totalExpenditure!$A170,gDP!$B$6:$B$271))=0,"",INDEX([2]pivotTable!AN$3:AN$308,MATCH(totalExpenditure!$A170,[2]pivotTable!$A$3:$A$308,0))/100*INDEX(gDP!BC$6:BC$271,MATCH(totalExpenditure!$A170,gDP!$B$6:$B$271)))</f>
        <v>84448020.956593603</v>
      </c>
      <c r="AO170" s="77">
        <f>IF(INDEX([2]pivotTable!AO$3:AO$308,MATCH(totalExpenditure!$A170,[2]pivotTable!$A$3:$A$308,0))/100*INDEX(gDP!BD$6:BD$271,MATCH(totalExpenditure!$A170,gDP!$B$6:$B$271))=0,"",INDEX([2]pivotTable!AO$3:AO$308,MATCH(totalExpenditure!$A170,[2]pivotTable!$A$3:$A$308,0))/100*INDEX(gDP!BD$6:BD$271,MATCH(totalExpenditure!$A170,gDP!$B$6:$B$271)))</f>
        <v>127187735.90182918</v>
      </c>
      <c r="AP170" s="77" t="str">
        <f>IF(INDEX([2]pivotTable!AP$3:AP$308,MATCH(totalExpenditure!$A170,[2]pivotTable!$A$3:$A$308,0))/100*INDEX(gDP!BE$6:BE$271,MATCH(totalExpenditure!$A170,gDP!$B$6:$B$271))=0,"",INDEX([2]pivotTable!AP$3:AP$308,MATCH(totalExpenditure!$A170,[2]pivotTable!$A$3:$A$308,0))/100*INDEX(gDP!BE$6:BE$271,MATCH(totalExpenditure!$A170,gDP!$B$6:$B$271)))</f>
        <v/>
      </c>
      <c r="AQ170" s="77" t="str">
        <f>IF(INDEX([2]pivotTable!AQ$3:AQ$308,MATCH(totalExpenditure!$A170,[2]pivotTable!$A$3:$A$308,0))/100*INDEX(gDP!BF$6:BF$271,MATCH(totalExpenditure!$A170,gDP!$B$6:$B$271))=0,"",INDEX([2]pivotTable!AQ$3:AQ$308,MATCH(totalExpenditure!$A170,[2]pivotTable!$A$3:$A$308,0))/100*INDEX(gDP!BF$6:BF$271,MATCH(totalExpenditure!$A170,gDP!$B$6:$B$271)))</f>
        <v/>
      </c>
      <c r="AR170" s="77" t="str">
        <f>IF(INDEX([2]pivotTable!AR$3:AR$308,MATCH(totalExpenditure!$A170,[2]pivotTable!$A$3:$A$308,0))/100*INDEX(gDP!BG$6:BG$271,MATCH(totalExpenditure!$A170,gDP!$B$6:$B$271))=0,"",INDEX([2]pivotTable!AR$3:AR$308,MATCH(totalExpenditure!$A170,[2]pivotTable!$A$3:$A$308,0))/100*INDEX(gDP!BG$6:BG$271,MATCH(totalExpenditure!$A170,gDP!$B$6:$B$271)))</f>
        <v/>
      </c>
      <c r="AS170" s="77" t="str">
        <f>IF(INDEX([2]pivotTable!AS$3:AS$308,MATCH(totalExpenditure!$A170,[2]pivotTable!$A$3:$A$308,0))/100*INDEX(gDP!BH$6:BH$271,MATCH(totalExpenditure!$A170,gDP!$B$6:$B$271))=0,"",INDEX([2]pivotTable!AS$3:AS$308,MATCH(totalExpenditure!$A170,[2]pivotTable!$A$3:$A$308,0))/100*INDEX(gDP!BH$6:BH$271,MATCH(totalExpenditure!$A170,gDP!$B$6:$B$271)))</f>
        <v/>
      </c>
      <c r="AT170" s="77">
        <f>IF(INDEX([2]pivotTable!AT$3:AT$308,MATCH(totalExpenditure!$A170,[2]pivotTable!$A$3:$A$308,0))/100*INDEX(gDP!BI$6:BI$271,MATCH(totalExpenditure!$A170,gDP!$B$6:$B$271))=0,"",INDEX([2]pivotTable!AT$3:AT$308,MATCH(totalExpenditure!$A170,[2]pivotTable!$A$3:$A$308,0))/100*INDEX(gDP!BI$6:BI$271,MATCH(totalExpenditure!$A170,gDP!$B$6:$B$271)))</f>
        <v>125518132.86657944</v>
      </c>
      <c r="AU170" s="77">
        <f>IF(INDEX([2]pivotTable!AU$3:AU$308,MATCH(totalExpenditure!$A170,[2]pivotTable!$A$3:$A$308,0))/100*INDEX(gDP!BJ$6:BJ$271,MATCH(totalExpenditure!$A170,gDP!$B$6:$B$271))=0,"",INDEX([2]pivotTable!AU$3:AU$308,MATCH(totalExpenditure!$A170,[2]pivotTable!$A$3:$A$308,0))/100*INDEX(gDP!BJ$6:BJ$271,MATCH(totalExpenditure!$A170,gDP!$B$6:$B$271)))</f>
        <v>131319942.39319031</v>
      </c>
      <c r="AV170" s="77">
        <f>IF(INDEX([2]pivotTable!AV$3:AV$308,MATCH(totalExpenditure!$A170,[2]pivotTable!$A$3:$A$308,0))/100*INDEX(gDP!BK$6:BK$271,MATCH(totalExpenditure!$A170,gDP!$B$6:$B$271))=0,"",INDEX([2]pivotTable!AV$3:AV$308,MATCH(totalExpenditure!$A170,[2]pivotTable!$A$3:$A$308,0))/100*INDEX(gDP!BK$6:BK$271,MATCH(totalExpenditure!$A170,gDP!$B$6:$B$271)))</f>
        <v>198229139.36029246</v>
      </c>
      <c r="AW170" s="77">
        <f>IF(INDEX([2]pivotTable!AW$3:AW$308,MATCH(totalExpenditure!$A170,[2]pivotTable!$A$3:$A$308,0))/100*INDEX(gDP!BL$6:BL$271,MATCH(totalExpenditure!$A170,gDP!$B$6:$B$271))=0,"",INDEX([2]pivotTable!AW$3:AW$308,MATCH(totalExpenditure!$A170,[2]pivotTable!$A$3:$A$308,0))/100*INDEX(gDP!BL$6:BL$271,MATCH(totalExpenditure!$A170,gDP!$B$6:$B$271)))</f>
        <v>203217142.43597049</v>
      </c>
      <c r="AX170" s="77">
        <f>IF(INDEX([2]pivotTable!AX$3:AX$308,MATCH(totalExpenditure!$A170,[2]pivotTable!$A$3:$A$308,0))/100*INDEX(gDP!BM$6:BM$271,MATCH(totalExpenditure!$A170,gDP!$B$6:$B$271))=0,"",INDEX([2]pivotTable!AX$3:AX$308,MATCH(totalExpenditure!$A170,[2]pivotTable!$A$3:$A$308,0))/100*INDEX(gDP!BM$6:BM$271,MATCH(totalExpenditure!$A170,gDP!$B$6:$B$271)))</f>
        <v>306061533.7448979</v>
      </c>
      <c r="AY170" s="77">
        <f>IF(INDEX([2]pivotTable!AY$3:AY$308,MATCH(totalExpenditure!$A170,[2]pivotTable!$A$3:$A$308,0))/100*INDEX(gDP!BN$6:BN$271,MATCH(totalExpenditure!$A170,gDP!$B$6:$B$271))=0,"",INDEX([2]pivotTable!AY$3:AY$308,MATCH(totalExpenditure!$A170,[2]pivotTable!$A$3:$A$308,0))/100*INDEX(gDP!BN$6:BN$271,MATCH(totalExpenditure!$A170,gDP!$B$6:$B$271)))</f>
        <v>341145970.52429342</v>
      </c>
      <c r="AZ170" s="77" t="str">
        <f>IF(INDEX([2]pivotTable!AZ$3:AZ$308,MATCH(totalExpenditure!$A170,[2]pivotTable!$A$3:$A$308,0))/100*INDEX(gDP!BO$6:BO$271,MATCH(totalExpenditure!$A170,gDP!$B$6:$B$271))=0,"",INDEX([2]pivotTable!AZ$3:AZ$308,MATCH(totalExpenditure!$A170,[2]pivotTable!$A$3:$A$308,0))/100*INDEX(gDP!BO$6:BO$271,MATCH(totalExpenditure!$A170,gDP!$B$6:$B$271)))</f>
        <v/>
      </c>
      <c r="BA170" s="77" t="str">
        <f>IF(INDEX([2]pivotTable!B$310:B$615,MATCH(totalExpenditure!$A170,[2]pivotTable!$A$310:$A$615,0))/100*INDEX(gDP!Q$6:Q$271,MATCH(totalExpenditure!$A170,gDP!$B$6:$B$271))=0,"",INDEX([2]pivotTable!B$310:B$615,MATCH(totalExpenditure!$A170,[2]pivotTable!$A$310:$A$615,0))/100*INDEX(gDP!Q$6:Q$271,MATCH(totalExpenditure!$A170,gDP!$B$6:$B$271)))</f>
        <v/>
      </c>
      <c r="BB170" s="77" t="str">
        <f>IF(INDEX([2]pivotTable!C$310:C$615,MATCH(totalExpenditure!$A170,[2]pivotTable!$A$310:$A$615,0))/100*INDEX(gDP!R$6:R$271,MATCH(totalExpenditure!$A170,gDP!$B$6:$B$271))=0,"",INDEX([2]pivotTable!C$310:C$615,MATCH(totalExpenditure!$A170,[2]pivotTable!$A$310:$A$615,0))/100*INDEX(gDP!R$6:R$271,MATCH(totalExpenditure!$A170,gDP!$B$6:$B$271)))</f>
        <v/>
      </c>
      <c r="BC170" s="77" t="str">
        <f>IF(INDEX([2]pivotTable!D$310:D$615,MATCH(totalExpenditure!$A170,[2]pivotTable!$A$310:$A$615,0))/100*INDEX(gDP!S$6:S$271,MATCH(totalExpenditure!$A170,gDP!$B$6:$B$271))=0,"",INDEX([2]pivotTable!D$310:D$615,MATCH(totalExpenditure!$A170,[2]pivotTable!$A$310:$A$615,0))/100*INDEX(gDP!S$6:S$271,MATCH(totalExpenditure!$A170,gDP!$B$6:$B$271)))</f>
        <v/>
      </c>
      <c r="BD170" s="77" t="str">
        <f>IF(INDEX([2]pivotTable!E$310:E$615,MATCH(totalExpenditure!$A170,[2]pivotTable!$A$310:$A$615,0))/100*INDEX(gDP!T$6:T$271,MATCH(totalExpenditure!$A170,gDP!$B$6:$B$271))=0,"",INDEX([2]pivotTable!E$310:E$615,MATCH(totalExpenditure!$A170,[2]pivotTable!$A$310:$A$615,0))/100*INDEX(gDP!T$6:T$271,MATCH(totalExpenditure!$A170,gDP!$B$6:$B$271)))</f>
        <v/>
      </c>
      <c r="BE170" s="77" t="str">
        <f>IF(INDEX([2]pivotTable!F$310:F$615,MATCH(totalExpenditure!$A170,[2]pivotTable!$A$310:$A$615,0))/100*INDEX(gDP!U$6:U$271,MATCH(totalExpenditure!$A170,gDP!$B$6:$B$271))=0,"",INDEX([2]pivotTable!F$310:F$615,MATCH(totalExpenditure!$A170,[2]pivotTable!$A$310:$A$615,0))/100*INDEX(gDP!U$6:U$271,MATCH(totalExpenditure!$A170,gDP!$B$6:$B$271)))</f>
        <v/>
      </c>
      <c r="BF170" s="77" t="str">
        <f>IF(INDEX([2]pivotTable!G$310:G$615,MATCH(totalExpenditure!$A170,[2]pivotTable!$A$310:$A$615,0))/100*INDEX(gDP!V$6:V$271,MATCH(totalExpenditure!$A170,gDP!$B$6:$B$271))=0,"",INDEX([2]pivotTable!G$310:G$615,MATCH(totalExpenditure!$A170,[2]pivotTable!$A$310:$A$615,0))/100*INDEX(gDP!V$6:V$271,MATCH(totalExpenditure!$A170,gDP!$B$6:$B$271)))</f>
        <v/>
      </c>
      <c r="BG170" s="77" t="str">
        <f>IF(INDEX([2]pivotTable!H$310:H$615,MATCH(totalExpenditure!$A170,[2]pivotTable!$A$310:$A$615,0))/100*INDEX(gDP!W$6:W$271,MATCH(totalExpenditure!$A170,gDP!$B$6:$B$271))=0,"",INDEX([2]pivotTable!H$310:H$615,MATCH(totalExpenditure!$A170,[2]pivotTable!$A$310:$A$615,0))/100*INDEX(gDP!W$6:W$271,MATCH(totalExpenditure!$A170,gDP!$B$6:$B$271)))</f>
        <v/>
      </c>
      <c r="BH170" s="77" t="str">
        <f>IF(INDEX([2]pivotTable!I$310:I$615,MATCH(totalExpenditure!$A170,[2]pivotTable!$A$310:$A$615,0))/100*INDEX(gDP!X$6:X$271,MATCH(totalExpenditure!$A170,gDP!$B$6:$B$271))=0,"",INDEX([2]pivotTable!I$310:I$615,MATCH(totalExpenditure!$A170,[2]pivotTable!$A$310:$A$615,0))/100*INDEX(gDP!X$6:X$271,MATCH(totalExpenditure!$A170,gDP!$B$6:$B$271)))</f>
        <v/>
      </c>
      <c r="BI170" s="77" t="str">
        <f>IF(INDEX([2]pivotTable!J$310:J$615,MATCH(totalExpenditure!$A170,[2]pivotTable!$A$310:$A$615,0))/100*INDEX(gDP!Y$6:Y$271,MATCH(totalExpenditure!$A170,gDP!$B$6:$B$271))=0,"",INDEX([2]pivotTable!J$310:J$615,MATCH(totalExpenditure!$A170,[2]pivotTable!$A$310:$A$615,0))/100*INDEX(gDP!Y$6:Y$271,MATCH(totalExpenditure!$A170,gDP!$B$6:$B$271)))</f>
        <v/>
      </c>
      <c r="BJ170" s="77" t="str">
        <f>IF(INDEX([2]pivotTable!K$310:K$615,MATCH(totalExpenditure!$A170,[2]pivotTable!$A$310:$A$615,0))/100*INDEX(gDP!Z$6:Z$271,MATCH(totalExpenditure!$A170,gDP!$B$6:$B$271))=0,"",INDEX([2]pivotTable!K$310:K$615,MATCH(totalExpenditure!$A170,[2]pivotTable!$A$310:$A$615,0))/100*INDEX(gDP!Z$6:Z$271,MATCH(totalExpenditure!$A170,gDP!$B$6:$B$271)))</f>
        <v/>
      </c>
      <c r="BK170" s="77" t="str">
        <f>IF(INDEX([2]pivotTable!L$310:L$615,MATCH(totalExpenditure!$A170,[2]pivotTable!$A$310:$A$615,0))/100*INDEX(gDP!AA$6:AA$271,MATCH(totalExpenditure!$A170,gDP!$B$6:$B$271))=0,"",INDEX([2]pivotTable!L$310:L$615,MATCH(totalExpenditure!$A170,[2]pivotTable!$A$310:$A$615,0))/100*INDEX(gDP!AA$6:AA$271,MATCH(totalExpenditure!$A170,gDP!$B$6:$B$271)))</f>
        <v/>
      </c>
      <c r="BL170" s="77" t="str">
        <f>IF(INDEX([2]pivotTable!M$310:M$615,MATCH(totalExpenditure!$A170,[2]pivotTable!$A$310:$A$615,0))/100*INDEX(gDP!AB$6:AB$271,MATCH(totalExpenditure!$A170,gDP!$B$6:$B$271))=0,"",INDEX([2]pivotTable!M$310:M$615,MATCH(totalExpenditure!$A170,[2]pivotTable!$A$310:$A$615,0))/100*INDEX(gDP!AB$6:AB$271,MATCH(totalExpenditure!$A170,gDP!$B$6:$B$271)))</f>
        <v/>
      </c>
      <c r="BM170" s="77" t="str">
        <f>IF(INDEX([2]pivotTable!N$310:N$615,MATCH(totalExpenditure!$A170,[2]pivotTable!$A$310:$A$615,0))/100*INDEX(gDP!AC$6:AC$271,MATCH(totalExpenditure!$A170,gDP!$B$6:$B$271))=0,"",INDEX([2]pivotTable!N$310:N$615,MATCH(totalExpenditure!$A170,[2]pivotTable!$A$310:$A$615,0))/100*INDEX(gDP!AC$6:AC$271,MATCH(totalExpenditure!$A170,gDP!$B$6:$B$271)))</f>
        <v/>
      </c>
      <c r="BN170" s="77" t="str">
        <f>IF(INDEX([2]pivotTable!O$310:O$615,MATCH(totalExpenditure!$A170,[2]pivotTable!$A$310:$A$615,0))/100*INDEX(gDP!AD$6:AD$271,MATCH(totalExpenditure!$A170,gDP!$B$6:$B$271))=0,"",INDEX([2]pivotTable!O$310:O$615,MATCH(totalExpenditure!$A170,[2]pivotTable!$A$310:$A$615,0))/100*INDEX(gDP!AD$6:AD$271,MATCH(totalExpenditure!$A170,gDP!$B$6:$B$271)))</f>
        <v/>
      </c>
      <c r="BO170" s="77" t="str">
        <f>IF(INDEX([2]pivotTable!P$310:P$615,MATCH(totalExpenditure!$A170,[2]pivotTable!$A$310:$A$615,0))/100*INDEX(gDP!AE$6:AE$271,MATCH(totalExpenditure!$A170,gDP!$B$6:$B$271))=0,"",INDEX([2]pivotTable!P$310:P$615,MATCH(totalExpenditure!$A170,[2]pivotTable!$A$310:$A$615,0))/100*INDEX(gDP!AE$6:AE$271,MATCH(totalExpenditure!$A170,gDP!$B$6:$B$271)))</f>
        <v/>
      </c>
      <c r="BP170" s="77" t="str">
        <f>IF(INDEX([2]pivotTable!Q$310:Q$615,MATCH(totalExpenditure!$A170,[2]pivotTable!$A$310:$A$615,0))/100*INDEX(gDP!AF$6:AF$271,MATCH(totalExpenditure!$A170,gDP!$B$6:$B$271))=0,"",INDEX([2]pivotTable!Q$310:Q$615,MATCH(totalExpenditure!$A170,[2]pivotTable!$A$310:$A$615,0))/100*INDEX(gDP!AF$6:AF$271,MATCH(totalExpenditure!$A170,gDP!$B$6:$B$271)))</f>
        <v/>
      </c>
      <c r="BQ170" s="77" t="str">
        <f>IF(INDEX([2]pivotTable!R$310:R$615,MATCH(totalExpenditure!$A170,[2]pivotTable!$A$310:$A$615,0))/100*INDEX(gDP!AG$6:AG$271,MATCH(totalExpenditure!$A170,gDP!$B$6:$B$271))=0,"",INDEX([2]pivotTable!R$310:R$615,MATCH(totalExpenditure!$A170,[2]pivotTable!$A$310:$A$615,0))/100*INDEX(gDP!AG$6:AG$271,MATCH(totalExpenditure!$A170,gDP!$B$6:$B$271)))</f>
        <v/>
      </c>
      <c r="BR170" s="77" t="str">
        <f>IF(INDEX([2]pivotTable!S$310:S$615,MATCH(totalExpenditure!$A170,[2]pivotTable!$A$310:$A$615,0))/100*INDEX(gDP!AH$6:AH$271,MATCH(totalExpenditure!$A170,gDP!$B$6:$B$271))=0,"",INDEX([2]pivotTable!S$310:S$615,MATCH(totalExpenditure!$A170,[2]pivotTable!$A$310:$A$615,0))/100*INDEX(gDP!AH$6:AH$271,MATCH(totalExpenditure!$A170,gDP!$B$6:$B$271)))</f>
        <v/>
      </c>
      <c r="BS170" s="77" t="str">
        <f>IF(INDEX([2]pivotTable!T$310:T$615,MATCH(totalExpenditure!$A170,[2]pivotTable!$A$310:$A$615,0))/100*INDEX(gDP!AI$6:AI$271,MATCH(totalExpenditure!$A170,gDP!$B$6:$B$271))=0,"",INDEX([2]pivotTable!T$310:T$615,MATCH(totalExpenditure!$A170,[2]pivotTable!$A$310:$A$615,0))/100*INDEX(gDP!AI$6:AI$271,MATCH(totalExpenditure!$A170,gDP!$B$6:$B$271)))</f>
        <v/>
      </c>
      <c r="BT170" s="77" t="str">
        <f>IF(INDEX([2]pivotTable!U$310:U$615,MATCH(totalExpenditure!$A170,[2]pivotTable!$A$310:$A$615,0))/100*INDEX(gDP!AJ$6:AJ$271,MATCH(totalExpenditure!$A170,gDP!$B$6:$B$271))=0,"",INDEX([2]pivotTable!U$310:U$615,MATCH(totalExpenditure!$A170,[2]pivotTable!$A$310:$A$615,0))/100*INDEX(gDP!AJ$6:AJ$271,MATCH(totalExpenditure!$A170,gDP!$B$6:$B$271)))</f>
        <v/>
      </c>
      <c r="BU170" s="77" t="str">
        <f>IF(INDEX([2]pivotTable!V$310:V$615,MATCH(totalExpenditure!$A170,[2]pivotTable!$A$310:$A$615,0))/100*INDEX(gDP!AK$6:AK$271,MATCH(totalExpenditure!$A170,gDP!$B$6:$B$271))=0,"",INDEX([2]pivotTable!V$310:V$615,MATCH(totalExpenditure!$A170,[2]pivotTable!$A$310:$A$615,0))/100*INDEX(gDP!AK$6:AK$271,MATCH(totalExpenditure!$A170,gDP!$B$6:$B$271)))</f>
        <v/>
      </c>
      <c r="BV170" s="77" t="str">
        <f>IF(INDEX([2]pivotTable!W$310:W$615,MATCH(totalExpenditure!$A170,[2]pivotTable!$A$310:$A$615,0))/100*INDEX(gDP!AL$6:AL$271,MATCH(totalExpenditure!$A170,gDP!$B$6:$B$271))=0,"",INDEX([2]pivotTable!W$310:W$615,MATCH(totalExpenditure!$A170,[2]pivotTable!$A$310:$A$615,0))/100*INDEX(gDP!AL$6:AL$271,MATCH(totalExpenditure!$A170,gDP!$B$6:$B$271)))</f>
        <v/>
      </c>
      <c r="BW170" s="77" t="str">
        <f>IF(INDEX([2]pivotTable!X$310:X$615,MATCH(totalExpenditure!$A170,[2]pivotTable!$A$310:$A$615,0))/100*INDEX(gDP!AM$6:AM$271,MATCH(totalExpenditure!$A170,gDP!$B$6:$B$271))=0,"",INDEX([2]pivotTable!X$310:X$615,MATCH(totalExpenditure!$A170,[2]pivotTable!$A$310:$A$615,0))/100*INDEX(gDP!AM$6:AM$271,MATCH(totalExpenditure!$A170,gDP!$B$6:$B$271)))</f>
        <v/>
      </c>
      <c r="BX170" s="77" t="str">
        <f>IF(INDEX([2]pivotTable!Y$310:Y$615,MATCH(totalExpenditure!$A170,[2]pivotTable!$A$310:$A$615,0))/100*INDEX(gDP!AN$6:AN$271,MATCH(totalExpenditure!$A170,gDP!$B$6:$B$271))=0,"",INDEX([2]pivotTable!Y$310:Y$615,MATCH(totalExpenditure!$A170,[2]pivotTable!$A$310:$A$615,0))/100*INDEX(gDP!AN$6:AN$271,MATCH(totalExpenditure!$A170,gDP!$B$6:$B$271)))</f>
        <v/>
      </c>
      <c r="BY170" s="77" t="str">
        <f>IF(INDEX([2]pivotTable!Z$310:Z$615,MATCH(totalExpenditure!$A170,[2]pivotTable!$A$310:$A$615,0))/100*INDEX(gDP!AO$6:AO$271,MATCH(totalExpenditure!$A170,gDP!$B$6:$B$271))=0,"",INDEX([2]pivotTable!Z$310:Z$615,MATCH(totalExpenditure!$A170,[2]pivotTable!$A$310:$A$615,0))/100*INDEX(gDP!AO$6:AO$271,MATCH(totalExpenditure!$A170,gDP!$B$6:$B$271)))</f>
        <v/>
      </c>
      <c r="BZ170" s="77" t="str">
        <f>IF(INDEX([2]pivotTable!AA$310:AA$615,MATCH(totalExpenditure!$A170,[2]pivotTable!$A$310:$A$615,0))/100*INDEX(gDP!AP$6:AP$271,MATCH(totalExpenditure!$A170,gDP!$B$6:$B$271))=0,"",INDEX([2]pivotTable!AA$310:AA$615,MATCH(totalExpenditure!$A170,[2]pivotTable!$A$310:$A$615,0))/100*INDEX(gDP!AP$6:AP$271,MATCH(totalExpenditure!$A170,gDP!$B$6:$B$271)))</f>
        <v/>
      </c>
      <c r="CA170" s="77" t="str">
        <f>IF(INDEX([2]pivotTable!AB$310:AB$615,MATCH(totalExpenditure!$A170,[2]pivotTable!$A$310:$A$615,0))/100*INDEX(gDP!AQ$6:AQ$271,MATCH(totalExpenditure!$A170,gDP!$B$6:$B$271))=0,"",INDEX([2]pivotTable!AB$310:AB$615,MATCH(totalExpenditure!$A170,[2]pivotTable!$A$310:$A$615,0))/100*INDEX(gDP!AQ$6:AQ$271,MATCH(totalExpenditure!$A170,gDP!$B$6:$B$271)))</f>
        <v/>
      </c>
      <c r="CB170" s="77" t="str">
        <f>IF(INDEX([2]pivotTable!AC$310:AC$615,MATCH(totalExpenditure!$A170,[2]pivotTable!$A$310:$A$615,0))/100*INDEX(gDP!AR$6:AR$271,MATCH(totalExpenditure!$A170,gDP!$B$6:$B$271))=0,"",INDEX([2]pivotTable!AC$310:AC$615,MATCH(totalExpenditure!$A170,[2]pivotTable!$A$310:$A$615,0))/100*INDEX(gDP!AR$6:AR$271,MATCH(totalExpenditure!$A170,gDP!$B$6:$B$271)))</f>
        <v/>
      </c>
      <c r="CC170" s="77" t="str">
        <f>IF(INDEX([2]pivotTable!AD$310:AD$615,MATCH(totalExpenditure!$A170,[2]pivotTable!$A$310:$A$615,0))/100*INDEX(gDP!AS$6:AS$271,MATCH(totalExpenditure!$A170,gDP!$B$6:$B$271))=0,"",INDEX([2]pivotTable!AD$310:AD$615,MATCH(totalExpenditure!$A170,[2]pivotTable!$A$310:$A$615,0))/100*INDEX(gDP!AS$6:AS$271,MATCH(totalExpenditure!$A170,gDP!$B$6:$B$271)))</f>
        <v/>
      </c>
      <c r="CD170" s="77" t="str">
        <f>IF(INDEX([2]pivotTable!AE$310:AE$615,MATCH(totalExpenditure!$A170,[2]pivotTable!$A$310:$A$615,0))/100*INDEX(gDP!AT$6:AT$271,MATCH(totalExpenditure!$A170,gDP!$B$6:$B$271))=0,"",INDEX([2]pivotTable!AE$310:AE$615,MATCH(totalExpenditure!$A170,[2]pivotTable!$A$310:$A$615,0))/100*INDEX(gDP!AT$6:AT$271,MATCH(totalExpenditure!$A170,gDP!$B$6:$B$271)))</f>
        <v/>
      </c>
      <c r="CE170" s="77" t="str">
        <f>IF(INDEX([2]pivotTable!AF$310:AF$615,MATCH(totalExpenditure!$A170,[2]pivotTable!$A$310:$A$615,0))/100*INDEX(gDP!AU$6:AU$271,MATCH(totalExpenditure!$A170,gDP!$B$6:$B$271))=0,"",INDEX([2]pivotTable!AF$310:AF$615,MATCH(totalExpenditure!$A170,[2]pivotTable!$A$310:$A$615,0))/100*INDEX(gDP!AU$6:AU$271,MATCH(totalExpenditure!$A170,gDP!$B$6:$B$271)))</f>
        <v/>
      </c>
      <c r="CF170" s="77" t="str">
        <f>IF(INDEX([2]pivotTable!AG$310:AG$615,MATCH(totalExpenditure!$A170,[2]pivotTable!$A$310:$A$615,0))/100*INDEX(gDP!AV$6:AV$271,MATCH(totalExpenditure!$A170,gDP!$B$6:$B$271))=0,"",INDEX([2]pivotTable!AG$310:AG$615,MATCH(totalExpenditure!$A170,[2]pivotTable!$A$310:$A$615,0))/100*INDEX(gDP!AV$6:AV$271,MATCH(totalExpenditure!$A170,gDP!$B$6:$B$271)))</f>
        <v/>
      </c>
      <c r="CG170" s="77" t="str">
        <f>IF(INDEX([2]pivotTable!AH$310:AH$615,MATCH(totalExpenditure!$A170,[2]pivotTable!$A$310:$A$615,0))/100*INDEX(gDP!AW$6:AW$271,MATCH(totalExpenditure!$A170,gDP!$B$6:$B$271))=0,"",INDEX([2]pivotTable!AH$310:AH$615,MATCH(totalExpenditure!$A170,[2]pivotTable!$A$310:$A$615,0))/100*INDEX(gDP!AW$6:AW$271,MATCH(totalExpenditure!$A170,gDP!$B$6:$B$271)))</f>
        <v/>
      </c>
      <c r="CH170" s="77" t="str">
        <f>IF(INDEX([2]pivotTable!AI$310:AI$615,MATCH(totalExpenditure!$A170,[2]pivotTable!$A$310:$A$615,0))/100*INDEX(gDP!AX$6:AX$271,MATCH(totalExpenditure!$A170,gDP!$B$6:$B$271))=0,"",INDEX([2]pivotTable!AI$310:AI$615,MATCH(totalExpenditure!$A170,[2]pivotTable!$A$310:$A$615,0))/100*INDEX(gDP!AX$6:AX$271,MATCH(totalExpenditure!$A170,gDP!$B$6:$B$271)))</f>
        <v/>
      </c>
      <c r="CI170" s="77" t="str">
        <f>IF(INDEX([2]pivotTable!AJ$310:AJ$615,MATCH(totalExpenditure!$A170,[2]pivotTable!$A$310:$A$615,0))/100*INDEX(gDP!AY$6:AY$271,MATCH(totalExpenditure!$A170,gDP!$B$6:$B$271))=0,"",INDEX([2]pivotTable!AJ$310:AJ$615,MATCH(totalExpenditure!$A170,[2]pivotTable!$A$310:$A$615,0))/100*INDEX(gDP!AY$6:AY$271,MATCH(totalExpenditure!$A170,gDP!$B$6:$B$271)))</f>
        <v/>
      </c>
      <c r="CJ170" s="77" t="str">
        <f>IF(INDEX([2]pivotTable!AK$310:AK$615,MATCH(totalExpenditure!$A170,[2]pivotTable!$A$310:$A$615,0))/100*INDEX(gDP!AZ$6:AZ$271,MATCH(totalExpenditure!$A170,gDP!$B$6:$B$271))=0,"",INDEX([2]pivotTable!AK$310:AK$615,MATCH(totalExpenditure!$A170,[2]pivotTable!$A$310:$A$615,0))/100*INDEX(gDP!AZ$6:AZ$271,MATCH(totalExpenditure!$A170,gDP!$B$6:$B$271)))</f>
        <v/>
      </c>
      <c r="CK170" s="77" t="str">
        <f>IF(INDEX([2]pivotTable!AL$310:AL$615,MATCH(totalExpenditure!$A170,[2]pivotTable!$A$310:$A$615,0))/100*INDEX(gDP!BA$6:BA$271,MATCH(totalExpenditure!$A170,gDP!$B$6:$B$271))=0,"",INDEX([2]pivotTable!AL$310:AL$615,MATCH(totalExpenditure!$A170,[2]pivotTable!$A$310:$A$615,0))/100*INDEX(gDP!BA$6:BA$271,MATCH(totalExpenditure!$A170,gDP!$B$6:$B$271)))</f>
        <v/>
      </c>
      <c r="CL170" s="77" t="str">
        <f>IF(INDEX([2]pivotTable!AM$310:AM$615,MATCH(totalExpenditure!$A170,[2]pivotTable!$A$310:$A$615,0))/100*INDEX(gDP!BB$6:BB$271,MATCH(totalExpenditure!$A170,gDP!$B$6:$B$271))=0,"",INDEX([2]pivotTable!AM$310:AM$615,MATCH(totalExpenditure!$A170,[2]pivotTable!$A$310:$A$615,0))/100*INDEX(gDP!BB$6:BB$271,MATCH(totalExpenditure!$A170,gDP!$B$6:$B$271)))</f>
        <v/>
      </c>
      <c r="CM170" s="77">
        <f>IF(INDEX([2]pivotTable!AN$310:AN$615,MATCH(totalExpenditure!$A170,[2]pivotTable!$A$310:$A$615,0))/100*INDEX(gDP!BC$6:BC$271,MATCH(totalExpenditure!$A170,gDP!$B$6:$B$271))=0,"",INDEX([2]pivotTable!AN$310:AN$615,MATCH(totalExpenditure!$A170,[2]pivotTable!$A$310:$A$615,0))/100*INDEX(gDP!BC$6:BC$271,MATCH(totalExpenditure!$A170,gDP!$B$6:$B$271)))</f>
        <v>205414105.02955204</v>
      </c>
      <c r="CN170" s="77">
        <f>IF(INDEX([2]pivotTable!AO$310:AO$615,MATCH(totalExpenditure!$A170,[2]pivotTable!$A$310:$A$615,0))/100*INDEX(gDP!BD$6:BD$271,MATCH(totalExpenditure!$A170,gDP!$B$6:$B$271))=0,"",INDEX([2]pivotTable!AO$310:AO$615,MATCH(totalExpenditure!$A170,[2]pivotTable!$A$310:$A$615,0))/100*INDEX(gDP!BD$6:BD$271,MATCH(totalExpenditure!$A170,gDP!$B$6:$B$271)))</f>
        <v>271918607.79011762</v>
      </c>
      <c r="CO170" s="77" t="str">
        <f>IF(INDEX([2]pivotTable!AP$310:AP$615,MATCH(totalExpenditure!$A170,[2]pivotTable!$A$310:$A$615,0))/100*INDEX(gDP!BE$6:BE$271,MATCH(totalExpenditure!$A170,gDP!$B$6:$B$271))=0,"",INDEX([2]pivotTable!AP$310:AP$615,MATCH(totalExpenditure!$A170,[2]pivotTable!$A$310:$A$615,0))/100*INDEX(gDP!BE$6:BE$271,MATCH(totalExpenditure!$A170,gDP!$B$6:$B$271)))</f>
        <v/>
      </c>
      <c r="CP170" s="77" t="str">
        <f>IF(INDEX([2]pivotTable!AQ$310:AQ$615,MATCH(totalExpenditure!$A170,[2]pivotTable!$A$310:$A$615,0))/100*INDEX(gDP!BF$6:BF$271,MATCH(totalExpenditure!$A170,gDP!$B$6:$B$271))=0,"",INDEX([2]pivotTable!AQ$310:AQ$615,MATCH(totalExpenditure!$A170,[2]pivotTable!$A$310:$A$615,0))/100*INDEX(gDP!BF$6:BF$271,MATCH(totalExpenditure!$A170,gDP!$B$6:$B$271)))</f>
        <v/>
      </c>
      <c r="CQ170" s="77" t="str">
        <f>IF(INDEX([2]pivotTable!AR$310:AR$615,MATCH(totalExpenditure!$A170,[2]pivotTable!$A$310:$A$615,0))/100*INDEX(gDP!BG$6:BG$271,MATCH(totalExpenditure!$A170,gDP!$B$6:$B$271))=0,"",INDEX([2]pivotTable!AR$310:AR$615,MATCH(totalExpenditure!$A170,[2]pivotTable!$A$310:$A$615,0))/100*INDEX(gDP!BG$6:BG$271,MATCH(totalExpenditure!$A170,gDP!$B$6:$B$271)))</f>
        <v/>
      </c>
      <c r="CR170" s="77" t="str">
        <f>IF(INDEX([2]pivotTable!AS$310:AS$615,MATCH(totalExpenditure!$A170,[2]pivotTable!$A$310:$A$615,0))/100*INDEX(gDP!BH$6:BH$271,MATCH(totalExpenditure!$A170,gDP!$B$6:$B$271))=0,"",INDEX([2]pivotTable!AS$310:AS$615,MATCH(totalExpenditure!$A170,[2]pivotTable!$A$310:$A$615,0))/100*INDEX(gDP!BH$6:BH$271,MATCH(totalExpenditure!$A170,gDP!$B$6:$B$271)))</f>
        <v/>
      </c>
      <c r="CS170" s="77">
        <f>IF(INDEX([2]pivotTable!AT$310:AT$615,MATCH(totalExpenditure!$A170,[2]pivotTable!$A$310:$A$615,0))/100*INDEX(gDP!BI$6:BI$271,MATCH(totalExpenditure!$A170,gDP!$B$6:$B$271))=0,"",INDEX([2]pivotTable!AT$310:AT$615,MATCH(totalExpenditure!$A170,[2]pivotTable!$A$310:$A$615,0))/100*INDEX(gDP!BI$6:BI$271,MATCH(totalExpenditure!$A170,gDP!$B$6:$B$271)))</f>
        <v>299312470.68184328</v>
      </c>
      <c r="CT170" s="77">
        <f>IF(INDEX([2]pivotTable!AU$310:AU$615,MATCH(totalExpenditure!$A170,[2]pivotTable!$A$310:$A$615,0))/100*INDEX(gDP!BJ$6:BJ$271,MATCH(totalExpenditure!$A170,gDP!$B$6:$B$271))=0,"",INDEX([2]pivotTable!AU$310:AU$615,MATCH(totalExpenditure!$A170,[2]pivotTable!$A$310:$A$615,0))/100*INDEX(gDP!BJ$6:BJ$271,MATCH(totalExpenditure!$A170,gDP!$B$6:$B$271)))</f>
        <v>332942480.20899767</v>
      </c>
      <c r="CU170" s="77">
        <f>IF(INDEX([2]pivotTable!AV$310:AV$615,MATCH(totalExpenditure!$A170,[2]pivotTable!$A$310:$A$615,0))/100*INDEX(gDP!BK$6:BK$271,MATCH(totalExpenditure!$A170,gDP!$B$6:$B$271))=0,"",INDEX([2]pivotTable!AV$310:AV$615,MATCH(totalExpenditure!$A170,[2]pivotTable!$A$310:$A$615,0))/100*INDEX(gDP!BK$6:BK$271,MATCH(totalExpenditure!$A170,gDP!$B$6:$B$271)))</f>
        <v>415980845.47576523</v>
      </c>
      <c r="CV170" s="77">
        <f>IF(INDEX([2]pivotTable!AW$310:AW$615,MATCH(totalExpenditure!$A170,[2]pivotTable!$A$310:$A$615,0))/100*INDEX(gDP!BL$6:BL$271,MATCH(totalExpenditure!$A170,gDP!$B$6:$B$271))=0,"",INDEX([2]pivotTable!AW$310:AW$615,MATCH(totalExpenditure!$A170,[2]pivotTable!$A$310:$A$615,0))/100*INDEX(gDP!BL$6:BL$271,MATCH(totalExpenditure!$A170,gDP!$B$6:$B$271)))</f>
        <v>456075113.55859023</v>
      </c>
      <c r="CW170" s="77">
        <f>IF(INDEX([2]pivotTable!AX$310:AX$615,MATCH(totalExpenditure!$A170,[2]pivotTable!$A$310:$A$615,0))/100*INDEX(gDP!BM$6:BM$271,MATCH(totalExpenditure!$A170,gDP!$B$6:$B$271))=0,"",INDEX([2]pivotTable!AX$310:AX$615,MATCH(totalExpenditure!$A170,[2]pivotTable!$A$310:$A$615,0))/100*INDEX(gDP!BM$6:BM$271,MATCH(totalExpenditure!$A170,gDP!$B$6:$B$271)))</f>
        <v>589346395.21110582</v>
      </c>
      <c r="CX170" s="77">
        <f>IF(INDEX([2]pivotTable!AY$310:AY$615,MATCH(totalExpenditure!$A170,[2]pivotTable!$A$310:$A$615,0))/100*INDEX(gDP!BN$6:BN$271,MATCH(totalExpenditure!$A170,gDP!$B$6:$B$271))=0,"",INDEX([2]pivotTable!AY$310:AY$615,MATCH(totalExpenditure!$A170,[2]pivotTable!$A$310:$A$615,0))/100*INDEX(gDP!BN$6:BN$271,MATCH(totalExpenditure!$A170,gDP!$B$6:$B$271)))</f>
        <v>730796107.47384191</v>
      </c>
      <c r="CY170" s="77" t="str">
        <f>IF(INDEX([2]pivotTable!AZ$310:AZ$615,MATCH(totalExpenditure!$A170,[2]pivotTable!$A$310:$A$615,0))/100*INDEX(gDP!BO$6:BO$271,MATCH(totalExpenditure!$A170,gDP!$B$6:$B$271))=0,"",INDEX([2]pivotTable!AZ$310:AZ$615,MATCH(totalExpenditure!$A170,[2]pivotTable!$A$310:$A$615,0))/100*INDEX(gDP!BO$6:BO$271,MATCH(totalExpenditure!$A170,gDP!$B$6:$B$271)))</f>
        <v/>
      </c>
      <c r="CZ170" s="77" t="str">
        <f>IF(B170="","",IF(BA170="","",B170-B170+INDEX(gDP!Q$6:Q$271,MATCH(totalExpenditure!$A170,gDP!$B$6:$B$271))))</f>
        <v/>
      </c>
      <c r="DA170" s="77" t="str">
        <f>IF(C170="","",IF(BB170="","",C170-C170+INDEX(gDP!R$6:R$271,MATCH(totalExpenditure!$A170,gDP!$B$6:$B$271))))</f>
        <v/>
      </c>
      <c r="DB170" s="77" t="str">
        <f>IF(D170="","",IF(BC170="","",D170-D170+INDEX(gDP!S$6:S$271,MATCH(totalExpenditure!$A170,gDP!$B$6:$B$271))))</f>
        <v/>
      </c>
      <c r="DC170" s="77" t="str">
        <f>IF(E170="","",IF(BD170="","",E170-E170+INDEX(gDP!T$6:T$271,MATCH(totalExpenditure!$A170,gDP!$B$6:$B$271))))</f>
        <v/>
      </c>
      <c r="DD170" s="77" t="str">
        <f>IF(F170="","",IF(BE170="","",F170-F170+INDEX(gDP!U$6:U$271,MATCH(totalExpenditure!$A170,gDP!$B$6:$B$271))))</f>
        <v/>
      </c>
      <c r="DE170" s="77" t="str">
        <f>IF(G170="","",IF(BF170="","",G170-G170+INDEX(gDP!V$6:V$271,MATCH(totalExpenditure!$A170,gDP!$B$6:$B$271))))</f>
        <v/>
      </c>
      <c r="DF170" s="77" t="str">
        <f>IF(H170="","",IF(BG170="","",H170-H170+INDEX(gDP!W$6:W$271,MATCH(totalExpenditure!$A170,gDP!$B$6:$B$271))))</f>
        <v/>
      </c>
      <c r="DG170" s="77" t="str">
        <f>IF(I170="","",IF(BH170="","",I170-I170+INDEX(gDP!X$6:X$271,MATCH(totalExpenditure!$A170,gDP!$B$6:$B$271))))</f>
        <v/>
      </c>
      <c r="DH170" s="77" t="str">
        <f>IF(J170="","",IF(BI170="","",J170-J170+INDEX(gDP!Y$6:Y$271,MATCH(totalExpenditure!$A170,gDP!$B$6:$B$271))))</f>
        <v/>
      </c>
      <c r="DI170" s="77" t="str">
        <f>IF(K170="","",IF(BJ170="","",K170-K170+INDEX(gDP!Z$6:Z$271,MATCH(totalExpenditure!$A170,gDP!$B$6:$B$271))))</f>
        <v/>
      </c>
      <c r="DJ170" s="77" t="str">
        <f>IF(L170="","",IF(BK170="","",L170-L170+INDEX(gDP!AA$6:AA$271,MATCH(totalExpenditure!$A170,gDP!$B$6:$B$271))))</f>
        <v/>
      </c>
      <c r="DK170" s="77" t="str">
        <f>IF(M170="","",IF(BL170="","",M170-M170+INDEX(gDP!AB$6:AB$271,MATCH(totalExpenditure!$A170,gDP!$B$6:$B$271))))</f>
        <v/>
      </c>
      <c r="DL170" s="77" t="str">
        <f>IF(N170="","",IF(BM170="","",N170-N170+INDEX(gDP!AC$6:AC$271,MATCH(totalExpenditure!$A170,gDP!$B$6:$B$271))))</f>
        <v/>
      </c>
      <c r="DM170" s="77" t="str">
        <f>IF(O170="","",IF(BN170="","",O170-O170+INDEX(gDP!AD$6:AD$271,MATCH(totalExpenditure!$A170,gDP!$B$6:$B$271))))</f>
        <v/>
      </c>
      <c r="DN170" s="77" t="str">
        <f>IF(P170="","",IF(BO170="","",P170-P170+INDEX(gDP!AE$6:AE$271,MATCH(totalExpenditure!$A170,gDP!$B$6:$B$271))))</f>
        <v/>
      </c>
      <c r="DO170" s="77" t="str">
        <f>IF(Q170="","",IF(BP170="","",Q170-Q170+INDEX(gDP!AF$6:AF$271,MATCH(totalExpenditure!$A170,gDP!$B$6:$B$271))))</f>
        <v/>
      </c>
      <c r="DP170" s="77" t="str">
        <f>IF(R170="","",IF(BQ170="","",R170-R170+INDEX(gDP!AG$6:AG$271,MATCH(totalExpenditure!$A170,gDP!$B$6:$B$271))))</f>
        <v/>
      </c>
      <c r="DQ170" s="77" t="str">
        <f>IF(S170="","",IF(BR170="","",S170-S170+INDEX(gDP!AH$6:AH$271,MATCH(totalExpenditure!$A170,gDP!$B$6:$B$271))))</f>
        <v/>
      </c>
      <c r="DR170" s="77" t="str">
        <f>IF(T170="","",IF(BS170="","",T170-T170+INDEX(gDP!AI$6:AI$271,MATCH(totalExpenditure!$A170,gDP!$B$6:$B$271))))</f>
        <v/>
      </c>
      <c r="DS170" s="77" t="str">
        <f>IF(U170="","",IF(BT170="","",U170-U170+INDEX(gDP!AJ$6:AJ$271,MATCH(totalExpenditure!$A170,gDP!$B$6:$B$271))))</f>
        <v/>
      </c>
      <c r="DT170" s="77" t="str">
        <f>IF(V170="","",IF(BU170="","",V170-V170+INDEX(gDP!AK$6:AK$271,MATCH(totalExpenditure!$A170,gDP!$B$6:$B$271))))</f>
        <v/>
      </c>
      <c r="DU170" s="77" t="str">
        <f>IF(W170="","",IF(BV170="","",W170-W170+INDEX(gDP!AL$6:AL$271,MATCH(totalExpenditure!$A170,gDP!$B$6:$B$271))))</f>
        <v/>
      </c>
      <c r="DV170" s="77" t="str">
        <f>IF(X170="","",IF(BW170="","",X170-X170+INDEX(gDP!AM$6:AM$271,MATCH(totalExpenditure!$A170,gDP!$B$6:$B$271))))</f>
        <v/>
      </c>
      <c r="DW170" s="77" t="str">
        <f>IF(Y170="","",IF(BX170="","",Y170-Y170+INDEX(gDP!AN$6:AN$271,MATCH(totalExpenditure!$A170,gDP!$B$6:$B$271))))</f>
        <v/>
      </c>
      <c r="DX170" s="77" t="str">
        <f>IF(Z170="","",IF(BY170="","",Z170-Z170+INDEX(gDP!AO$6:AO$271,MATCH(totalExpenditure!$A170,gDP!$B$6:$B$271))))</f>
        <v/>
      </c>
      <c r="DY170" s="77" t="str">
        <f>IF(AA170="","",IF(BZ170="","",AA170-AA170+INDEX(gDP!AP$6:AP$271,MATCH(totalExpenditure!$A170,gDP!$B$6:$B$271))))</f>
        <v/>
      </c>
      <c r="DZ170" s="77" t="str">
        <f>IF(AB170="","",IF(CA170="","",AB170-AB170+INDEX(gDP!AQ$6:AQ$271,MATCH(totalExpenditure!$A170,gDP!$B$6:$B$271))))</f>
        <v/>
      </c>
      <c r="EA170" s="77" t="str">
        <f>IF(AC170="","",IF(CB170="","",AC170-AC170+INDEX(gDP!AR$6:AR$271,MATCH(totalExpenditure!$A170,gDP!$B$6:$B$271))))</f>
        <v/>
      </c>
      <c r="EB170" s="77" t="str">
        <f>IF(AD170="","",IF(CC170="","",AD170-AD170+INDEX(gDP!AS$6:AS$271,MATCH(totalExpenditure!$A170,gDP!$B$6:$B$271))))</f>
        <v/>
      </c>
      <c r="EC170" s="77" t="str">
        <f>IF(AE170="","",IF(CD170="","",AE170-AE170+INDEX(gDP!AT$6:AT$271,MATCH(totalExpenditure!$A170,gDP!$B$6:$B$271))))</f>
        <v/>
      </c>
      <c r="ED170" s="77" t="str">
        <f>IF(AF170="","",IF(CE170="","",AF170-AF170+INDEX(gDP!AU$6:AU$271,MATCH(totalExpenditure!$A170,gDP!$B$6:$B$271))))</f>
        <v/>
      </c>
      <c r="EE170" s="77" t="str">
        <f>IF(AG170="","",IF(CF170="","",AG170-AG170+INDEX(gDP!AV$6:AV$271,MATCH(totalExpenditure!$A170,gDP!$B$6:$B$271))))</f>
        <v/>
      </c>
      <c r="EF170" s="77" t="str">
        <f>IF(AH170="","",IF(CG170="","",AH170-AH170+INDEX(gDP!AW$6:AW$271,MATCH(totalExpenditure!$A170,gDP!$B$6:$B$271))))</f>
        <v/>
      </c>
      <c r="EG170" s="77" t="str">
        <f>IF(AI170="","",IF(CH170="","",AI170-AI170+INDEX(gDP!AX$6:AX$271,MATCH(totalExpenditure!$A170,gDP!$B$6:$B$271))))</f>
        <v/>
      </c>
      <c r="EH170" s="77" t="str">
        <f>IF(AJ170="","",IF(CI170="","",AJ170-AJ170+INDEX(gDP!AY$6:AY$271,MATCH(totalExpenditure!$A170,gDP!$B$6:$B$271))))</f>
        <v/>
      </c>
      <c r="EI170" s="77" t="str">
        <f>IF(AK170="","",IF(CJ170="","",AK170-AK170+INDEX(gDP!AZ$6:AZ$271,MATCH(totalExpenditure!$A170,gDP!$B$6:$B$271))))</f>
        <v/>
      </c>
      <c r="EJ170" s="77" t="str">
        <f>IF(AL170="","",IF(CK170="","",AL170-AL170+INDEX(gDP!BA$6:BA$271,MATCH(totalExpenditure!$A170,gDP!$B$6:$B$271))))</f>
        <v/>
      </c>
      <c r="EK170" s="77" t="str">
        <f>IF(AM170="","",IF(CL170="","",AM170-AM170+INDEX(gDP!BB$6:BB$271,MATCH(totalExpenditure!$A170,gDP!$B$6:$B$271))))</f>
        <v/>
      </c>
      <c r="EL170" s="77">
        <f>IF(AN170="","",IF(CM170="","",AN170-AN170+INDEX(gDP!BC$6:BC$271,MATCH(totalExpenditure!$A170,gDP!$B$6:$B$271))))</f>
        <v>11411894723.864</v>
      </c>
      <c r="EM170" s="77">
        <f>IF(AO170="","",IF(CN170="","",AO170-AO170+INDEX(gDP!BD$6:BD$271,MATCH(totalExpenditure!$A170,gDP!$B$6:$B$271))))</f>
        <v>14619279988.716</v>
      </c>
      <c r="EN170" s="77" t="str">
        <f>IF(AP170="","",IF(CO170="","",AP170-AP170+INDEX(gDP!BE$6:BE$271,MATCH(totalExpenditure!$A170,gDP!$B$6:$B$271))))</f>
        <v/>
      </c>
      <c r="EO170" s="77" t="str">
        <f>IF(AQ170="","",IF(CP170="","",AQ170-AQ170+INDEX(gDP!BF$6:BF$271,MATCH(totalExpenditure!$A170,gDP!$B$6:$B$271))))</f>
        <v/>
      </c>
      <c r="EP170" s="77" t="str">
        <f>IF(AR170="","",IF(CQ170="","",AR170-AR170+INDEX(gDP!BG$6:BG$271,MATCH(totalExpenditure!$A170,gDP!$B$6:$B$271))))</f>
        <v/>
      </c>
      <c r="EQ170" s="77" t="str">
        <f>IF(AS170="","",IF(CR170="","",AS170-AS170+INDEX(gDP!BH$6:BH$271,MATCH(totalExpenditure!$A170,gDP!$B$6:$B$271))))</f>
        <v/>
      </c>
      <c r="ER170" s="77">
        <f>IF(AT170="","",IF(CS170="","",AT170-AT170+INDEX(gDP!BI$6:BI$271,MATCH(totalExpenditure!$A170,gDP!$B$6:$B$271))))</f>
        <v>12069051237.171101</v>
      </c>
      <c r="ES170" s="77">
        <f>IF(AU170="","",IF(CT170="","",AU170-AU170+INDEX(gDP!BJ$6:BJ$271,MATCH(totalExpenditure!$A170,gDP!$B$6:$B$271))))</f>
        <v>13264640645.7768</v>
      </c>
      <c r="ET170" s="77">
        <f>IF(AV170="","",IF(CU170="","",AV170-AV170+INDEX(gDP!BK$6:BK$271,MATCH(totalExpenditure!$A170,gDP!$B$6:$B$271))))</f>
        <v>15017359042.4464</v>
      </c>
      <c r="EU170" s="77">
        <f>IF(AW170="","",IF(CV170="","",AW170-AW170+INDEX(gDP!BL$6:BL$271,MATCH(totalExpenditure!$A170,gDP!$B$6:$B$271))))</f>
        <v>15512758964.5779</v>
      </c>
      <c r="EV170" s="77">
        <f>IF(AX170="","",IF(CW170="","",AX170-AX170+INDEX(gDP!BM$6:BM$271,MATCH(totalExpenditure!$A170,gDP!$B$6:$B$271))))</f>
        <v>14235420174.181299</v>
      </c>
      <c r="EW170" s="77">
        <f>IF(AY170="","",IF(CX170="","",AY170-AY170+INDEX(gDP!BN$6:BN$271,MATCH(totalExpenditure!$A170,gDP!$B$6:$B$271))))</f>
        <v>16168055475.084999</v>
      </c>
      <c r="EX170" s="77" t="str">
        <f>IF(AZ170="","",IF(CY170="","",AZ170-AZ170+INDEX(gDP!BO$6:BO$271,MATCH(totalExpenditure!$A170,gDP!$B$6:$B$271))))</f>
        <v/>
      </c>
    </row>
    <row r="171" spans="1:154" x14ac:dyDescent="0.35">
      <c r="A171" t="s">
        <v>551</v>
      </c>
      <c r="B171" s="77" t="e">
        <f>IF(INDEX([2]pivotTable!B$3:B$308,MATCH(totalExpenditure!$A171,[2]pivotTable!$A$3:$A$308,0))/100*INDEX(gDP!Q$6:Q$271,MATCH(totalExpenditure!$A171,gDP!$B$6:$B$271))=0,"",INDEX([2]pivotTable!B$3:B$308,MATCH(totalExpenditure!$A171,[2]pivotTable!$A$3:$A$308,0))/100*INDEX(gDP!Q$6:Q$271,MATCH(totalExpenditure!$A171,gDP!$B$6:$B$271)))</f>
        <v>#N/A</v>
      </c>
      <c r="C171" s="77" t="e">
        <f>IF(INDEX([2]pivotTable!C$3:C$308,MATCH(totalExpenditure!$A171,[2]pivotTable!$A$3:$A$308,0))/100*INDEX(gDP!R$6:R$271,MATCH(totalExpenditure!$A171,gDP!$B$6:$B$271))=0,"",INDEX([2]pivotTable!C$3:C$308,MATCH(totalExpenditure!$A171,[2]pivotTable!$A$3:$A$308,0))/100*INDEX(gDP!R$6:R$271,MATCH(totalExpenditure!$A171,gDP!$B$6:$B$271)))</f>
        <v>#N/A</v>
      </c>
      <c r="D171" s="77" t="e">
        <f>IF(INDEX([2]pivotTable!D$3:D$308,MATCH(totalExpenditure!$A171,[2]pivotTable!$A$3:$A$308,0))/100*INDEX(gDP!S$6:S$271,MATCH(totalExpenditure!$A171,gDP!$B$6:$B$271))=0,"",INDEX([2]pivotTable!D$3:D$308,MATCH(totalExpenditure!$A171,[2]pivotTable!$A$3:$A$308,0))/100*INDEX(gDP!S$6:S$271,MATCH(totalExpenditure!$A171,gDP!$B$6:$B$271)))</f>
        <v>#N/A</v>
      </c>
      <c r="E171" s="77" t="e">
        <f>IF(INDEX([2]pivotTable!E$3:E$308,MATCH(totalExpenditure!$A171,[2]pivotTable!$A$3:$A$308,0))/100*INDEX(gDP!T$6:T$271,MATCH(totalExpenditure!$A171,gDP!$B$6:$B$271))=0,"",INDEX([2]pivotTable!E$3:E$308,MATCH(totalExpenditure!$A171,[2]pivotTable!$A$3:$A$308,0))/100*INDEX(gDP!T$6:T$271,MATCH(totalExpenditure!$A171,gDP!$B$6:$B$271)))</f>
        <v>#N/A</v>
      </c>
      <c r="F171" s="77" t="e">
        <f>IF(INDEX([2]pivotTable!F$3:F$308,MATCH(totalExpenditure!$A171,[2]pivotTable!$A$3:$A$308,0))/100*INDEX(gDP!U$6:U$271,MATCH(totalExpenditure!$A171,gDP!$B$6:$B$271))=0,"",INDEX([2]pivotTable!F$3:F$308,MATCH(totalExpenditure!$A171,[2]pivotTable!$A$3:$A$308,0))/100*INDEX(gDP!U$6:U$271,MATCH(totalExpenditure!$A171,gDP!$B$6:$B$271)))</f>
        <v>#N/A</v>
      </c>
      <c r="G171" s="77" t="e">
        <f>IF(INDEX([2]pivotTable!G$3:G$308,MATCH(totalExpenditure!$A171,[2]pivotTable!$A$3:$A$308,0))/100*INDEX(gDP!V$6:V$271,MATCH(totalExpenditure!$A171,gDP!$B$6:$B$271))=0,"",INDEX([2]pivotTable!G$3:G$308,MATCH(totalExpenditure!$A171,[2]pivotTable!$A$3:$A$308,0))/100*INDEX(gDP!V$6:V$271,MATCH(totalExpenditure!$A171,gDP!$B$6:$B$271)))</f>
        <v>#N/A</v>
      </c>
      <c r="H171" s="77" t="e">
        <f>IF(INDEX([2]pivotTable!H$3:H$308,MATCH(totalExpenditure!$A171,[2]pivotTable!$A$3:$A$308,0))/100*INDEX(gDP!W$6:W$271,MATCH(totalExpenditure!$A171,gDP!$B$6:$B$271))=0,"",INDEX([2]pivotTable!H$3:H$308,MATCH(totalExpenditure!$A171,[2]pivotTable!$A$3:$A$308,0))/100*INDEX(gDP!W$6:W$271,MATCH(totalExpenditure!$A171,gDP!$B$6:$B$271)))</f>
        <v>#N/A</v>
      </c>
      <c r="I171" s="77" t="e">
        <f>IF(INDEX([2]pivotTable!I$3:I$308,MATCH(totalExpenditure!$A171,[2]pivotTable!$A$3:$A$308,0))/100*INDEX(gDP!X$6:X$271,MATCH(totalExpenditure!$A171,gDP!$B$6:$B$271))=0,"",INDEX([2]pivotTable!I$3:I$308,MATCH(totalExpenditure!$A171,[2]pivotTable!$A$3:$A$308,0))/100*INDEX(gDP!X$6:X$271,MATCH(totalExpenditure!$A171,gDP!$B$6:$B$271)))</f>
        <v>#N/A</v>
      </c>
      <c r="J171" s="77" t="e">
        <f>IF(INDEX([2]pivotTable!J$3:J$308,MATCH(totalExpenditure!$A171,[2]pivotTable!$A$3:$A$308,0))/100*INDEX(gDP!Y$6:Y$271,MATCH(totalExpenditure!$A171,gDP!$B$6:$B$271))=0,"",INDEX([2]pivotTable!J$3:J$308,MATCH(totalExpenditure!$A171,[2]pivotTable!$A$3:$A$308,0))/100*INDEX(gDP!Y$6:Y$271,MATCH(totalExpenditure!$A171,gDP!$B$6:$B$271)))</f>
        <v>#N/A</v>
      </c>
      <c r="K171" s="77" t="e">
        <f>IF(INDEX([2]pivotTable!K$3:K$308,MATCH(totalExpenditure!$A171,[2]pivotTable!$A$3:$A$308,0))/100*INDEX(gDP!Z$6:Z$271,MATCH(totalExpenditure!$A171,gDP!$B$6:$B$271))=0,"",INDEX([2]pivotTable!K$3:K$308,MATCH(totalExpenditure!$A171,[2]pivotTable!$A$3:$A$308,0))/100*INDEX(gDP!Z$6:Z$271,MATCH(totalExpenditure!$A171,gDP!$B$6:$B$271)))</f>
        <v>#N/A</v>
      </c>
      <c r="L171" s="77" t="e">
        <f>IF(INDEX([2]pivotTable!L$3:L$308,MATCH(totalExpenditure!$A171,[2]pivotTable!$A$3:$A$308,0))/100*INDEX(gDP!AA$6:AA$271,MATCH(totalExpenditure!$A171,gDP!$B$6:$B$271))=0,"",INDEX([2]pivotTable!L$3:L$308,MATCH(totalExpenditure!$A171,[2]pivotTable!$A$3:$A$308,0))/100*INDEX(gDP!AA$6:AA$271,MATCH(totalExpenditure!$A171,gDP!$B$6:$B$271)))</f>
        <v>#N/A</v>
      </c>
      <c r="M171" s="77" t="e">
        <f>IF(INDEX([2]pivotTable!M$3:M$308,MATCH(totalExpenditure!$A171,[2]pivotTable!$A$3:$A$308,0))/100*INDEX(gDP!AB$6:AB$271,MATCH(totalExpenditure!$A171,gDP!$B$6:$B$271))=0,"",INDEX([2]pivotTable!M$3:M$308,MATCH(totalExpenditure!$A171,[2]pivotTable!$A$3:$A$308,0))/100*INDEX(gDP!AB$6:AB$271,MATCH(totalExpenditure!$A171,gDP!$B$6:$B$271)))</f>
        <v>#N/A</v>
      </c>
      <c r="N171" s="77" t="e">
        <f>IF(INDEX([2]pivotTable!N$3:N$308,MATCH(totalExpenditure!$A171,[2]pivotTable!$A$3:$A$308,0))/100*INDEX(gDP!AC$6:AC$271,MATCH(totalExpenditure!$A171,gDP!$B$6:$B$271))=0,"",INDEX([2]pivotTable!N$3:N$308,MATCH(totalExpenditure!$A171,[2]pivotTable!$A$3:$A$308,0))/100*INDEX(gDP!AC$6:AC$271,MATCH(totalExpenditure!$A171,gDP!$B$6:$B$271)))</f>
        <v>#N/A</v>
      </c>
      <c r="O171" s="77" t="e">
        <f>IF(INDEX([2]pivotTable!O$3:O$308,MATCH(totalExpenditure!$A171,[2]pivotTable!$A$3:$A$308,0))/100*INDEX(gDP!AD$6:AD$271,MATCH(totalExpenditure!$A171,gDP!$B$6:$B$271))=0,"",INDEX([2]pivotTable!O$3:O$308,MATCH(totalExpenditure!$A171,[2]pivotTable!$A$3:$A$308,0))/100*INDEX(gDP!AD$6:AD$271,MATCH(totalExpenditure!$A171,gDP!$B$6:$B$271)))</f>
        <v>#N/A</v>
      </c>
      <c r="P171" s="77" t="e">
        <f>IF(INDEX([2]pivotTable!P$3:P$308,MATCH(totalExpenditure!$A171,[2]pivotTable!$A$3:$A$308,0))/100*INDEX(gDP!AE$6:AE$271,MATCH(totalExpenditure!$A171,gDP!$B$6:$B$271))=0,"",INDEX([2]pivotTable!P$3:P$308,MATCH(totalExpenditure!$A171,[2]pivotTable!$A$3:$A$308,0))/100*INDEX(gDP!AE$6:AE$271,MATCH(totalExpenditure!$A171,gDP!$B$6:$B$271)))</f>
        <v>#N/A</v>
      </c>
      <c r="Q171" s="77" t="e">
        <f>IF(INDEX([2]pivotTable!Q$3:Q$308,MATCH(totalExpenditure!$A171,[2]pivotTable!$A$3:$A$308,0))/100*INDEX(gDP!AF$6:AF$271,MATCH(totalExpenditure!$A171,gDP!$B$6:$B$271))=0,"",INDEX([2]pivotTable!Q$3:Q$308,MATCH(totalExpenditure!$A171,[2]pivotTable!$A$3:$A$308,0))/100*INDEX(gDP!AF$6:AF$271,MATCH(totalExpenditure!$A171,gDP!$B$6:$B$271)))</f>
        <v>#N/A</v>
      </c>
      <c r="R171" s="77" t="e">
        <f>IF(INDEX([2]pivotTable!R$3:R$308,MATCH(totalExpenditure!$A171,[2]pivotTable!$A$3:$A$308,0))/100*INDEX(gDP!AG$6:AG$271,MATCH(totalExpenditure!$A171,gDP!$B$6:$B$271))=0,"",INDEX([2]pivotTable!R$3:R$308,MATCH(totalExpenditure!$A171,[2]pivotTable!$A$3:$A$308,0))/100*INDEX(gDP!AG$6:AG$271,MATCH(totalExpenditure!$A171,gDP!$B$6:$B$271)))</f>
        <v>#N/A</v>
      </c>
      <c r="S171" s="77" t="e">
        <f>IF(INDEX([2]pivotTable!S$3:S$308,MATCH(totalExpenditure!$A171,[2]pivotTable!$A$3:$A$308,0))/100*INDEX(gDP!AH$6:AH$271,MATCH(totalExpenditure!$A171,gDP!$B$6:$B$271))=0,"",INDEX([2]pivotTable!S$3:S$308,MATCH(totalExpenditure!$A171,[2]pivotTable!$A$3:$A$308,0))/100*INDEX(gDP!AH$6:AH$271,MATCH(totalExpenditure!$A171,gDP!$B$6:$B$271)))</f>
        <v>#N/A</v>
      </c>
      <c r="T171" s="77" t="e">
        <f>IF(INDEX([2]pivotTable!T$3:T$308,MATCH(totalExpenditure!$A171,[2]pivotTable!$A$3:$A$308,0))/100*INDEX(gDP!AI$6:AI$271,MATCH(totalExpenditure!$A171,gDP!$B$6:$B$271))=0,"",INDEX([2]pivotTable!T$3:T$308,MATCH(totalExpenditure!$A171,[2]pivotTable!$A$3:$A$308,0))/100*INDEX(gDP!AI$6:AI$271,MATCH(totalExpenditure!$A171,gDP!$B$6:$B$271)))</f>
        <v>#N/A</v>
      </c>
      <c r="U171" s="77" t="e">
        <f>IF(INDEX([2]pivotTable!U$3:U$308,MATCH(totalExpenditure!$A171,[2]pivotTable!$A$3:$A$308,0))/100*INDEX(gDP!AJ$6:AJ$271,MATCH(totalExpenditure!$A171,gDP!$B$6:$B$271))=0,"",INDEX([2]pivotTable!U$3:U$308,MATCH(totalExpenditure!$A171,[2]pivotTable!$A$3:$A$308,0))/100*INDEX(gDP!AJ$6:AJ$271,MATCH(totalExpenditure!$A171,gDP!$B$6:$B$271)))</f>
        <v>#N/A</v>
      </c>
      <c r="V171" s="77" t="e">
        <f>IF(INDEX([2]pivotTable!V$3:V$308,MATCH(totalExpenditure!$A171,[2]pivotTable!$A$3:$A$308,0))/100*INDEX(gDP!AK$6:AK$271,MATCH(totalExpenditure!$A171,gDP!$B$6:$B$271))=0,"",INDEX([2]pivotTable!V$3:V$308,MATCH(totalExpenditure!$A171,[2]pivotTable!$A$3:$A$308,0))/100*INDEX(gDP!AK$6:AK$271,MATCH(totalExpenditure!$A171,gDP!$B$6:$B$271)))</f>
        <v>#N/A</v>
      </c>
      <c r="W171" s="77" t="e">
        <f>IF(INDEX([2]pivotTable!W$3:W$308,MATCH(totalExpenditure!$A171,[2]pivotTable!$A$3:$A$308,0))/100*INDEX(gDP!AL$6:AL$271,MATCH(totalExpenditure!$A171,gDP!$B$6:$B$271))=0,"",INDEX([2]pivotTable!W$3:W$308,MATCH(totalExpenditure!$A171,[2]pivotTable!$A$3:$A$308,0))/100*INDEX(gDP!AL$6:AL$271,MATCH(totalExpenditure!$A171,gDP!$B$6:$B$271)))</f>
        <v>#N/A</v>
      </c>
      <c r="X171" s="77" t="e">
        <f>IF(INDEX([2]pivotTable!X$3:X$308,MATCH(totalExpenditure!$A171,[2]pivotTable!$A$3:$A$308,0))/100*INDEX(gDP!AM$6:AM$271,MATCH(totalExpenditure!$A171,gDP!$B$6:$B$271))=0,"",INDEX([2]pivotTable!X$3:X$308,MATCH(totalExpenditure!$A171,[2]pivotTable!$A$3:$A$308,0))/100*INDEX(gDP!AM$6:AM$271,MATCH(totalExpenditure!$A171,gDP!$B$6:$B$271)))</f>
        <v>#N/A</v>
      </c>
      <c r="Y171" s="77" t="e">
        <f>IF(INDEX([2]pivotTable!Y$3:Y$308,MATCH(totalExpenditure!$A171,[2]pivotTable!$A$3:$A$308,0))/100*INDEX(gDP!AN$6:AN$271,MATCH(totalExpenditure!$A171,gDP!$B$6:$B$271))=0,"",INDEX([2]pivotTable!Y$3:Y$308,MATCH(totalExpenditure!$A171,[2]pivotTable!$A$3:$A$308,0))/100*INDEX(gDP!AN$6:AN$271,MATCH(totalExpenditure!$A171,gDP!$B$6:$B$271)))</f>
        <v>#N/A</v>
      </c>
      <c r="Z171" s="77" t="e">
        <f>IF(INDEX([2]pivotTable!Z$3:Z$308,MATCH(totalExpenditure!$A171,[2]pivotTable!$A$3:$A$308,0))/100*INDEX(gDP!AO$6:AO$271,MATCH(totalExpenditure!$A171,gDP!$B$6:$B$271))=0,"",INDEX([2]pivotTable!Z$3:Z$308,MATCH(totalExpenditure!$A171,[2]pivotTable!$A$3:$A$308,0))/100*INDEX(gDP!AO$6:AO$271,MATCH(totalExpenditure!$A171,gDP!$B$6:$B$271)))</f>
        <v>#N/A</v>
      </c>
      <c r="AA171" s="77" t="e">
        <f>IF(INDEX([2]pivotTable!AA$3:AA$308,MATCH(totalExpenditure!$A171,[2]pivotTable!$A$3:$A$308,0))/100*INDEX(gDP!AP$6:AP$271,MATCH(totalExpenditure!$A171,gDP!$B$6:$B$271))=0,"",INDEX([2]pivotTable!AA$3:AA$308,MATCH(totalExpenditure!$A171,[2]pivotTable!$A$3:$A$308,0))/100*INDEX(gDP!AP$6:AP$271,MATCH(totalExpenditure!$A171,gDP!$B$6:$B$271)))</f>
        <v>#N/A</v>
      </c>
      <c r="AB171" s="77" t="e">
        <f>IF(INDEX([2]pivotTable!AB$3:AB$308,MATCH(totalExpenditure!$A171,[2]pivotTable!$A$3:$A$308,0))/100*INDEX(gDP!AQ$6:AQ$271,MATCH(totalExpenditure!$A171,gDP!$B$6:$B$271))=0,"",INDEX([2]pivotTable!AB$3:AB$308,MATCH(totalExpenditure!$A171,[2]pivotTable!$A$3:$A$308,0))/100*INDEX(gDP!AQ$6:AQ$271,MATCH(totalExpenditure!$A171,gDP!$B$6:$B$271)))</f>
        <v>#N/A</v>
      </c>
      <c r="AC171" s="77" t="e">
        <f>IF(INDEX([2]pivotTable!AC$3:AC$308,MATCH(totalExpenditure!$A171,[2]pivotTable!$A$3:$A$308,0))/100*INDEX(gDP!AR$6:AR$271,MATCH(totalExpenditure!$A171,gDP!$B$6:$B$271))=0,"",INDEX([2]pivotTable!AC$3:AC$308,MATCH(totalExpenditure!$A171,[2]pivotTable!$A$3:$A$308,0))/100*INDEX(gDP!AR$6:AR$271,MATCH(totalExpenditure!$A171,gDP!$B$6:$B$271)))</f>
        <v>#N/A</v>
      </c>
      <c r="AD171" s="77" t="e">
        <f>IF(INDEX([2]pivotTable!AD$3:AD$308,MATCH(totalExpenditure!$A171,[2]pivotTable!$A$3:$A$308,0))/100*INDEX(gDP!AS$6:AS$271,MATCH(totalExpenditure!$A171,gDP!$B$6:$B$271))=0,"",INDEX([2]pivotTable!AD$3:AD$308,MATCH(totalExpenditure!$A171,[2]pivotTable!$A$3:$A$308,0))/100*INDEX(gDP!AS$6:AS$271,MATCH(totalExpenditure!$A171,gDP!$B$6:$B$271)))</f>
        <v>#N/A</v>
      </c>
      <c r="AE171" s="77" t="e">
        <f>IF(INDEX([2]pivotTable!AE$3:AE$308,MATCH(totalExpenditure!$A171,[2]pivotTable!$A$3:$A$308,0))/100*INDEX(gDP!AT$6:AT$271,MATCH(totalExpenditure!$A171,gDP!$B$6:$B$271))=0,"",INDEX([2]pivotTable!AE$3:AE$308,MATCH(totalExpenditure!$A171,[2]pivotTable!$A$3:$A$308,0))/100*INDEX(gDP!AT$6:AT$271,MATCH(totalExpenditure!$A171,gDP!$B$6:$B$271)))</f>
        <v>#N/A</v>
      </c>
      <c r="AF171" s="77" t="e">
        <f>IF(INDEX([2]pivotTable!AF$3:AF$308,MATCH(totalExpenditure!$A171,[2]pivotTable!$A$3:$A$308,0))/100*INDEX(gDP!AU$6:AU$271,MATCH(totalExpenditure!$A171,gDP!$B$6:$B$271))=0,"",INDEX([2]pivotTable!AF$3:AF$308,MATCH(totalExpenditure!$A171,[2]pivotTable!$A$3:$A$308,0))/100*INDEX(gDP!AU$6:AU$271,MATCH(totalExpenditure!$A171,gDP!$B$6:$B$271)))</f>
        <v>#N/A</v>
      </c>
      <c r="AG171" s="77" t="e">
        <f>IF(INDEX([2]pivotTable!AG$3:AG$308,MATCH(totalExpenditure!$A171,[2]pivotTable!$A$3:$A$308,0))/100*INDEX(gDP!AV$6:AV$271,MATCH(totalExpenditure!$A171,gDP!$B$6:$B$271))=0,"",INDEX([2]pivotTable!AG$3:AG$308,MATCH(totalExpenditure!$A171,[2]pivotTable!$A$3:$A$308,0))/100*INDEX(gDP!AV$6:AV$271,MATCH(totalExpenditure!$A171,gDP!$B$6:$B$271)))</f>
        <v>#N/A</v>
      </c>
      <c r="AH171" s="77" t="e">
        <f>IF(INDEX([2]pivotTable!AH$3:AH$308,MATCH(totalExpenditure!$A171,[2]pivotTable!$A$3:$A$308,0))/100*INDEX(gDP!AW$6:AW$271,MATCH(totalExpenditure!$A171,gDP!$B$6:$B$271))=0,"",INDEX([2]pivotTable!AH$3:AH$308,MATCH(totalExpenditure!$A171,[2]pivotTable!$A$3:$A$308,0))/100*INDEX(gDP!AW$6:AW$271,MATCH(totalExpenditure!$A171,gDP!$B$6:$B$271)))</f>
        <v>#N/A</v>
      </c>
      <c r="AI171" s="77" t="e">
        <f>IF(INDEX([2]pivotTable!AI$3:AI$308,MATCH(totalExpenditure!$A171,[2]pivotTable!$A$3:$A$308,0))/100*INDEX(gDP!AX$6:AX$271,MATCH(totalExpenditure!$A171,gDP!$B$6:$B$271))=0,"",INDEX([2]pivotTable!AI$3:AI$308,MATCH(totalExpenditure!$A171,[2]pivotTable!$A$3:$A$308,0))/100*INDEX(gDP!AX$6:AX$271,MATCH(totalExpenditure!$A171,gDP!$B$6:$B$271)))</f>
        <v>#N/A</v>
      </c>
      <c r="AJ171" s="77" t="e">
        <f>IF(INDEX([2]pivotTable!AJ$3:AJ$308,MATCH(totalExpenditure!$A171,[2]pivotTable!$A$3:$A$308,0))/100*INDEX(gDP!AY$6:AY$271,MATCH(totalExpenditure!$A171,gDP!$B$6:$B$271))=0,"",INDEX([2]pivotTable!AJ$3:AJ$308,MATCH(totalExpenditure!$A171,[2]pivotTable!$A$3:$A$308,0))/100*INDEX(gDP!AY$6:AY$271,MATCH(totalExpenditure!$A171,gDP!$B$6:$B$271)))</f>
        <v>#N/A</v>
      </c>
      <c r="AK171" s="77" t="e">
        <f>IF(INDEX([2]pivotTable!AK$3:AK$308,MATCH(totalExpenditure!$A171,[2]pivotTable!$A$3:$A$308,0))/100*INDEX(gDP!AZ$6:AZ$271,MATCH(totalExpenditure!$A171,gDP!$B$6:$B$271))=0,"",INDEX([2]pivotTable!AK$3:AK$308,MATCH(totalExpenditure!$A171,[2]pivotTable!$A$3:$A$308,0))/100*INDEX(gDP!AZ$6:AZ$271,MATCH(totalExpenditure!$A171,gDP!$B$6:$B$271)))</f>
        <v>#N/A</v>
      </c>
      <c r="AL171" s="77" t="e">
        <f>IF(INDEX([2]pivotTable!AL$3:AL$308,MATCH(totalExpenditure!$A171,[2]pivotTable!$A$3:$A$308,0))/100*INDEX(gDP!BA$6:BA$271,MATCH(totalExpenditure!$A171,gDP!$B$6:$B$271))=0,"",INDEX([2]pivotTable!AL$3:AL$308,MATCH(totalExpenditure!$A171,[2]pivotTable!$A$3:$A$308,0))/100*INDEX(gDP!BA$6:BA$271,MATCH(totalExpenditure!$A171,gDP!$B$6:$B$271)))</f>
        <v>#N/A</v>
      </c>
      <c r="AM171" s="77" t="e">
        <f>IF(INDEX([2]pivotTable!AM$3:AM$308,MATCH(totalExpenditure!$A171,[2]pivotTable!$A$3:$A$308,0))/100*INDEX(gDP!BB$6:BB$271,MATCH(totalExpenditure!$A171,gDP!$B$6:$B$271))=0,"",INDEX([2]pivotTable!AM$3:AM$308,MATCH(totalExpenditure!$A171,[2]pivotTable!$A$3:$A$308,0))/100*INDEX(gDP!BB$6:BB$271,MATCH(totalExpenditure!$A171,gDP!$B$6:$B$271)))</f>
        <v>#N/A</v>
      </c>
      <c r="AN171" s="77" t="e">
        <f>IF(INDEX([2]pivotTable!AN$3:AN$308,MATCH(totalExpenditure!$A171,[2]pivotTable!$A$3:$A$308,0))/100*INDEX(gDP!BC$6:BC$271,MATCH(totalExpenditure!$A171,gDP!$B$6:$B$271))=0,"",INDEX([2]pivotTable!AN$3:AN$308,MATCH(totalExpenditure!$A171,[2]pivotTable!$A$3:$A$308,0))/100*INDEX(gDP!BC$6:BC$271,MATCH(totalExpenditure!$A171,gDP!$B$6:$B$271)))</f>
        <v>#N/A</v>
      </c>
      <c r="AO171" s="77" t="e">
        <f>IF(INDEX([2]pivotTable!AO$3:AO$308,MATCH(totalExpenditure!$A171,[2]pivotTable!$A$3:$A$308,0))/100*INDEX(gDP!BD$6:BD$271,MATCH(totalExpenditure!$A171,gDP!$B$6:$B$271))=0,"",INDEX([2]pivotTable!AO$3:AO$308,MATCH(totalExpenditure!$A171,[2]pivotTable!$A$3:$A$308,0))/100*INDEX(gDP!BD$6:BD$271,MATCH(totalExpenditure!$A171,gDP!$B$6:$B$271)))</f>
        <v>#N/A</v>
      </c>
      <c r="AP171" s="77" t="e">
        <f>IF(INDEX([2]pivotTable!AP$3:AP$308,MATCH(totalExpenditure!$A171,[2]pivotTable!$A$3:$A$308,0))/100*INDEX(gDP!BE$6:BE$271,MATCH(totalExpenditure!$A171,gDP!$B$6:$B$271))=0,"",INDEX([2]pivotTable!AP$3:AP$308,MATCH(totalExpenditure!$A171,[2]pivotTable!$A$3:$A$308,0))/100*INDEX(gDP!BE$6:BE$271,MATCH(totalExpenditure!$A171,gDP!$B$6:$B$271)))</f>
        <v>#N/A</v>
      </c>
      <c r="AQ171" s="77" t="e">
        <f>IF(INDEX([2]pivotTable!AQ$3:AQ$308,MATCH(totalExpenditure!$A171,[2]pivotTable!$A$3:$A$308,0))/100*INDEX(gDP!BF$6:BF$271,MATCH(totalExpenditure!$A171,gDP!$B$6:$B$271))=0,"",INDEX([2]pivotTable!AQ$3:AQ$308,MATCH(totalExpenditure!$A171,[2]pivotTable!$A$3:$A$308,0))/100*INDEX(gDP!BF$6:BF$271,MATCH(totalExpenditure!$A171,gDP!$B$6:$B$271)))</f>
        <v>#N/A</v>
      </c>
      <c r="AR171" s="77" t="e">
        <f>IF(INDEX([2]pivotTable!AR$3:AR$308,MATCH(totalExpenditure!$A171,[2]pivotTable!$A$3:$A$308,0))/100*INDEX(gDP!BG$6:BG$271,MATCH(totalExpenditure!$A171,gDP!$B$6:$B$271))=0,"",INDEX([2]pivotTable!AR$3:AR$308,MATCH(totalExpenditure!$A171,[2]pivotTable!$A$3:$A$308,0))/100*INDEX(gDP!BG$6:BG$271,MATCH(totalExpenditure!$A171,gDP!$B$6:$B$271)))</f>
        <v>#N/A</v>
      </c>
      <c r="AS171" s="77" t="e">
        <f>IF(INDEX([2]pivotTable!AS$3:AS$308,MATCH(totalExpenditure!$A171,[2]pivotTable!$A$3:$A$308,0))/100*INDEX(gDP!BH$6:BH$271,MATCH(totalExpenditure!$A171,gDP!$B$6:$B$271))=0,"",INDEX([2]pivotTable!AS$3:AS$308,MATCH(totalExpenditure!$A171,[2]pivotTable!$A$3:$A$308,0))/100*INDEX(gDP!BH$6:BH$271,MATCH(totalExpenditure!$A171,gDP!$B$6:$B$271)))</f>
        <v>#N/A</v>
      </c>
      <c r="AT171" s="77" t="e">
        <f>IF(INDEX([2]pivotTable!AT$3:AT$308,MATCH(totalExpenditure!$A171,[2]pivotTable!$A$3:$A$308,0))/100*INDEX(gDP!BI$6:BI$271,MATCH(totalExpenditure!$A171,gDP!$B$6:$B$271))=0,"",INDEX([2]pivotTable!AT$3:AT$308,MATCH(totalExpenditure!$A171,[2]pivotTable!$A$3:$A$308,0))/100*INDEX(gDP!BI$6:BI$271,MATCH(totalExpenditure!$A171,gDP!$B$6:$B$271)))</f>
        <v>#N/A</v>
      </c>
      <c r="AU171" s="77" t="e">
        <f>IF(INDEX([2]pivotTable!AU$3:AU$308,MATCH(totalExpenditure!$A171,[2]pivotTable!$A$3:$A$308,0))/100*INDEX(gDP!BJ$6:BJ$271,MATCH(totalExpenditure!$A171,gDP!$B$6:$B$271))=0,"",INDEX([2]pivotTable!AU$3:AU$308,MATCH(totalExpenditure!$A171,[2]pivotTable!$A$3:$A$308,0))/100*INDEX(gDP!BJ$6:BJ$271,MATCH(totalExpenditure!$A171,gDP!$B$6:$B$271)))</f>
        <v>#N/A</v>
      </c>
      <c r="AV171" s="77" t="e">
        <f>IF(INDEX([2]pivotTable!AV$3:AV$308,MATCH(totalExpenditure!$A171,[2]pivotTable!$A$3:$A$308,0))/100*INDEX(gDP!BK$6:BK$271,MATCH(totalExpenditure!$A171,gDP!$B$6:$B$271))=0,"",INDEX([2]pivotTable!AV$3:AV$308,MATCH(totalExpenditure!$A171,[2]pivotTable!$A$3:$A$308,0))/100*INDEX(gDP!BK$6:BK$271,MATCH(totalExpenditure!$A171,gDP!$B$6:$B$271)))</f>
        <v>#N/A</v>
      </c>
      <c r="AW171" s="77" t="e">
        <f>IF(INDEX([2]pivotTable!AW$3:AW$308,MATCH(totalExpenditure!$A171,[2]pivotTable!$A$3:$A$308,0))/100*INDEX(gDP!BL$6:BL$271,MATCH(totalExpenditure!$A171,gDP!$B$6:$B$271))=0,"",INDEX([2]pivotTable!AW$3:AW$308,MATCH(totalExpenditure!$A171,[2]pivotTable!$A$3:$A$308,0))/100*INDEX(gDP!BL$6:BL$271,MATCH(totalExpenditure!$A171,gDP!$B$6:$B$271)))</f>
        <v>#N/A</v>
      </c>
      <c r="AX171" s="77" t="e">
        <f>IF(INDEX([2]pivotTable!AX$3:AX$308,MATCH(totalExpenditure!$A171,[2]pivotTable!$A$3:$A$308,0))/100*INDEX(gDP!BM$6:BM$271,MATCH(totalExpenditure!$A171,gDP!$B$6:$B$271))=0,"",INDEX([2]pivotTable!AX$3:AX$308,MATCH(totalExpenditure!$A171,[2]pivotTable!$A$3:$A$308,0))/100*INDEX(gDP!BM$6:BM$271,MATCH(totalExpenditure!$A171,gDP!$B$6:$B$271)))</f>
        <v>#N/A</v>
      </c>
      <c r="AY171" s="77" t="e">
        <f>IF(INDEX([2]pivotTable!AY$3:AY$308,MATCH(totalExpenditure!$A171,[2]pivotTable!$A$3:$A$308,0))/100*INDEX(gDP!BN$6:BN$271,MATCH(totalExpenditure!$A171,gDP!$B$6:$B$271))=0,"",INDEX([2]pivotTable!AY$3:AY$308,MATCH(totalExpenditure!$A171,[2]pivotTable!$A$3:$A$308,0))/100*INDEX(gDP!BN$6:BN$271,MATCH(totalExpenditure!$A171,gDP!$B$6:$B$271)))</f>
        <v>#N/A</v>
      </c>
      <c r="AZ171" s="77" t="e">
        <f>IF(INDEX([2]pivotTable!AZ$3:AZ$308,MATCH(totalExpenditure!$A171,[2]pivotTable!$A$3:$A$308,0))/100*INDEX(gDP!BO$6:BO$271,MATCH(totalExpenditure!$A171,gDP!$B$6:$B$271))=0,"",INDEX([2]pivotTable!AZ$3:AZ$308,MATCH(totalExpenditure!$A171,[2]pivotTable!$A$3:$A$308,0))/100*INDEX(gDP!BO$6:BO$271,MATCH(totalExpenditure!$A171,gDP!$B$6:$B$271)))</f>
        <v>#N/A</v>
      </c>
      <c r="BA171" s="77" t="e">
        <f>IF(INDEX([2]pivotTable!B$310:B$615,MATCH(totalExpenditure!$A171,[2]pivotTable!$A$310:$A$615,0))/100*INDEX(gDP!Q$6:Q$271,MATCH(totalExpenditure!$A171,gDP!$B$6:$B$271))=0,"",INDEX([2]pivotTable!B$310:B$615,MATCH(totalExpenditure!$A171,[2]pivotTable!$A$310:$A$615,0))/100*INDEX(gDP!Q$6:Q$271,MATCH(totalExpenditure!$A171,gDP!$B$6:$B$271)))</f>
        <v>#N/A</v>
      </c>
      <c r="BB171" s="77" t="e">
        <f>IF(INDEX([2]pivotTable!C$310:C$615,MATCH(totalExpenditure!$A171,[2]pivotTable!$A$310:$A$615,0))/100*INDEX(gDP!R$6:R$271,MATCH(totalExpenditure!$A171,gDP!$B$6:$B$271))=0,"",INDEX([2]pivotTable!C$310:C$615,MATCH(totalExpenditure!$A171,[2]pivotTable!$A$310:$A$615,0))/100*INDEX(gDP!R$6:R$271,MATCH(totalExpenditure!$A171,gDP!$B$6:$B$271)))</f>
        <v>#N/A</v>
      </c>
      <c r="BC171" s="77" t="e">
        <f>IF(INDEX([2]pivotTable!D$310:D$615,MATCH(totalExpenditure!$A171,[2]pivotTable!$A$310:$A$615,0))/100*INDEX(gDP!S$6:S$271,MATCH(totalExpenditure!$A171,gDP!$B$6:$B$271))=0,"",INDEX([2]pivotTable!D$310:D$615,MATCH(totalExpenditure!$A171,[2]pivotTable!$A$310:$A$615,0))/100*INDEX(gDP!S$6:S$271,MATCH(totalExpenditure!$A171,gDP!$B$6:$B$271)))</f>
        <v>#N/A</v>
      </c>
      <c r="BD171" s="77" t="e">
        <f>IF(INDEX([2]pivotTable!E$310:E$615,MATCH(totalExpenditure!$A171,[2]pivotTable!$A$310:$A$615,0))/100*INDEX(gDP!T$6:T$271,MATCH(totalExpenditure!$A171,gDP!$B$6:$B$271))=0,"",INDEX([2]pivotTable!E$310:E$615,MATCH(totalExpenditure!$A171,[2]pivotTable!$A$310:$A$615,0))/100*INDEX(gDP!T$6:T$271,MATCH(totalExpenditure!$A171,gDP!$B$6:$B$271)))</f>
        <v>#N/A</v>
      </c>
      <c r="BE171" s="77" t="e">
        <f>IF(INDEX([2]pivotTable!F$310:F$615,MATCH(totalExpenditure!$A171,[2]pivotTable!$A$310:$A$615,0))/100*INDEX(gDP!U$6:U$271,MATCH(totalExpenditure!$A171,gDP!$B$6:$B$271))=0,"",INDEX([2]pivotTable!F$310:F$615,MATCH(totalExpenditure!$A171,[2]pivotTable!$A$310:$A$615,0))/100*INDEX(gDP!U$6:U$271,MATCH(totalExpenditure!$A171,gDP!$B$6:$B$271)))</f>
        <v>#N/A</v>
      </c>
      <c r="BF171" s="77" t="e">
        <f>IF(INDEX([2]pivotTable!G$310:G$615,MATCH(totalExpenditure!$A171,[2]pivotTable!$A$310:$A$615,0))/100*INDEX(gDP!V$6:V$271,MATCH(totalExpenditure!$A171,gDP!$B$6:$B$271))=0,"",INDEX([2]pivotTable!G$310:G$615,MATCH(totalExpenditure!$A171,[2]pivotTable!$A$310:$A$615,0))/100*INDEX(gDP!V$6:V$271,MATCH(totalExpenditure!$A171,gDP!$B$6:$B$271)))</f>
        <v>#N/A</v>
      </c>
      <c r="BG171" s="77" t="e">
        <f>IF(INDEX([2]pivotTable!H$310:H$615,MATCH(totalExpenditure!$A171,[2]pivotTable!$A$310:$A$615,0))/100*INDEX(gDP!W$6:W$271,MATCH(totalExpenditure!$A171,gDP!$B$6:$B$271))=0,"",INDEX([2]pivotTable!H$310:H$615,MATCH(totalExpenditure!$A171,[2]pivotTable!$A$310:$A$615,0))/100*INDEX(gDP!W$6:W$271,MATCH(totalExpenditure!$A171,gDP!$B$6:$B$271)))</f>
        <v>#N/A</v>
      </c>
      <c r="BH171" s="77" t="e">
        <f>IF(INDEX([2]pivotTable!I$310:I$615,MATCH(totalExpenditure!$A171,[2]pivotTable!$A$310:$A$615,0))/100*INDEX(gDP!X$6:X$271,MATCH(totalExpenditure!$A171,gDP!$B$6:$B$271))=0,"",INDEX([2]pivotTable!I$310:I$615,MATCH(totalExpenditure!$A171,[2]pivotTable!$A$310:$A$615,0))/100*INDEX(gDP!X$6:X$271,MATCH(totalExpenditure!$A171,gDP!$B$6:$B$271)))</f>
        <v>#N/A</v>
      </c>
      <c r="BI171" s="77" t="e">
        <f>IF(INDEX([2]pivotTable!J$310:J$615,MATCH(totalExpenditure!$A171,[2]pivotTable!$A$310:$A$615,0))/100*INDEX(gDP!Y$6:Y$271,MATCH(totalExpenditure!$A171,gDP!$B$6:$B$271))=0,"",INDEX([2]pivotTable!J$310:J$615,MATCH(totalExpenditure!$A171,[2]pivotTable!$A$310:$A$615,0))/100*INDEX(gDP!Y$6:Y$271,MATCH(totalExpenditure!$A171,gDP!$B$6:$B$271)))</f>
        <v>#N/A</v>
      </c>
      <c r="BJ171" s="77" t="e">
        <f>IF(INDEX([2]pivotTable!K$310:K$615,MATCH(totalExpenditure!$A171,[2]pivotTable!$A$310:$A$615,0))/100*INDEX(gDP!Z$6:Z$271,MATCH(totalExpenditure!$A171,gDP!$B$6:$B$271))=0,"",INDEX([2]pivotTable!K$310:K$615,MATCH(totalExpenditure!$A171,[2]pivotTable!$A$310:$A$615,0))/100*INDEX(gDP!Z$6:Z$271,MATCH(totalExpenditure!$A171,gDP!$B$6:$B$271)))</f>
        <v>#N/A</v>
      </c>
      <c r="BK171" s="77" t="e">
        <f>IF(INDEX([2]pivotTable!L$310:L$615,MATCH(totalExpenditure!$A171,[2]pivotTable!$A$310:$A$615,0))/100*INDEX(gDP!AA$6:AA$271,MATCH(totalExpenditure!$A171,gDP!$B$6:$B$271))=0,"",INDEX([2]pivotTable!L$310:L$615,MATCH(totalExpenditure!$A171,[2]pivotTable!$A$310:$A$615,0))/100*INDEX(gDP!AA$6:AA$271,MATCH(totalExpenditure!$A171,gDP!$B$6:$B$271)))</f>
        <v>#N/A</v>
      </c>
      <c r="BL171" s="77" t="e">
        <f>IF(INDEX([2]pivotTable!M$310:M$615,MATCH(totalExpenditure!$A171,[2]pivotTable!$A$310:$A$615,0))/100*INDEX(gDP!AB$6:AB$271,MATCH(totalExpenditure!$A171,gDP!$B$6:$B$271))=0,"",INDEX([2]pivotTable!M$310:M$615,MATCH(totalExpenditure!$A171,[2]pivotTable!$A$310:$A$615,0))/100*INDEX(gDP!AB$6:AB$271,MATCH(totalExpenditure!$A171,gDP!$B$6:$B$271)))</f>
        <v>#N/A</v>
      </c>
      <c r="BM171" s="77" t="e">
        <f>IF(INDEX([2]pivotTable!N$310:N$615,MATCH(totalExpenditure!$A171,[2]pivotTable!$A$310:$A$615,0))/100*INDEX(gDP!AC$6:AC$271,MATCH(totalExpenditure!$A171,gDP!$B$6:$B$271))=0,"",INDEX([2]pivotTable!N$310:N$615,MATCH(totalExpenditure!$A171,[2]pivotTable!$A$310:$A$615,0))/100*INDEX(gDP!AC$6:AC$271,MATCH(totalExpenditure!$A171,gDP!$B$6:$B$271)))</f>
        <v>#N/A</v>
      </c>
      <c r="BN171" s="77" t="e">
        <f>IF(INDEX([2]pivotTable!O$310:O$615,MATCH(totalExpenditure!$A171,[2]pivotTable!$A$310:$A$615,0))/100*INDEX(gDP!AD$6:AD$271,MATCH(totalExpenditure!$A171,gDP!$B$6:$B$271))=0,"",INDEX([2]pivotTable!O$310:O$615,MATCH(totalExpenditure!$A171,[2]pivotTable!$A$310:$A$615,0))/100*INDEX(gDP!AD$6:AD$271,MATCH(totalExpenditure!$A171,gDP!$B$6:$B$271)))</f>
        <v>#N/A</v>
      </c>
      <c r="BO171" s="77" t="e">
        <f>IF(INDEX([2]pivotTable!P$310:P$615,MATCH(totalExpenditure!$A171,[2]pivotTable!$A$310:$A$615,0))/100*INDEX(gDP!AE$6:AE$271,MATCH(totalExpenditure!$A171,gDP!$B$6:$B$271))=0,"",INDEX([2]pivotTable!P$310:P$615,MATCH(totalExpenditure!$A171,[2]pivotTable!$A$310:$A$615,0))/100*INDEX(gDP!AE$6:AE$271,MATCH(totalExpenditure!$A171,gDP!$B$6:$B$271)))</f>
        <v>#N/A</v>
      </c>
      <c r="BP171" s="77" t="e">
        <f>IF(INDEX([2]pivotTable!Q$310:Q$615,MATCH(totalExpenditure!$A171,[2]pivotTable!$A$310:$A$615,0))/100*INDEX(gDP!AF$6:AF$271,MATCH(totalExpenditure!$A171,gDP!$B$6:$B$271))=0,"",INDEX([2]pivotTable!Q$310:Q$615,MATCH(totalExpenditure!$A171,[2]pivotTable!$A$310:$A$615,0))/100*INDEX(gDP!AF$6:AF$271,MATCH(totalExpenditure!$A171,gDP!$B$6:$B$271)))</f>
        <v>#N/A</v>
      </c>
      <c r="BQ171" s="77" t="e">
        <f>IF(INDEX([2]pivotTable!R$310:R$615,MATCH(totalExpenditure!$A171,[2]pivotTable!$A$310:$A$615,0))/100*INDEX(gDP!AG$6:AG$271,MATCH(totalExpenditure!$A171,gDP!$B$6:$B$271))=0,"",INDEX([2]pivotTable!R$310:R$615,MATCH(totalExpenditure!$A171,[2]pivotTable!$A$310:$A$615,0))/100*INDEX(gDP!AG$6:AG$271,MATCH(totalExpenditure!$A171,gDP!$B$6:$B$271)))</f>
        <v>#N/A</v>
      </c>
      <c r="BR171" s="77" t="e">
        <f>IF(INDEX([2]pivotTable!S$310:S$615,MATCH(totalExpenditure!$A171,[2]pivotTable!$A$310:$A$615,0))/100*INDEX(gDP!AH$6:AH$271,MATCH(totalExpenditure!$A171,gDP!$B$6:$B$271))=0,"",INDEX([2]pivotTable!S$310:S$615,MATCH(totalExpenditure!$A171,[2]pivotTable!$A$310:$A$615,0))/100*INDEX(gDP!AH$6:AH$271,MATCH(totalExpenditure!$A171,gDP!$B$6:$B$271)))</f>
        <v>#N/A</v>
      </c>
      <c r="BS171" s="77" t="e">
        <f>IF(INDEX([2]pivotTable!T$310:T$615,MATCH(totalExpenditure!$A171,[2]pivotTable!$A$310:$A$615,0))/100*INDEX(gDP!AI$6:AI$271,MATCH(totalExpenditure!$A171,gDP!$B$6:$B$271))=0,"",INDEX([2]pivotTable!T$310:T$615,MATCH(totalExpenditure!$A171,[2]pivotTable!$A$310:$A$615,0))/100*INDEX(gDP!AI$6:AI$271,MATCH(totalExpenditure!$A171,gDP!$B$6:$B$271)))</f>
        <v>#N/A</v>
      </c>
      <c r="BT171" s="77" t="e">
        <f>IF(INDEX([2]pivotTable!U$310:U$615,MATCH(totalExpenditure!$A171,[2]pivotTable!$A$310:$A$615,0))/100*INDEX(gDP!AJ$6:AJ$271,MATCH(totalExpenditure!$A171,gDP!$B$6:$B$271))=0,"",INDEX([2]pivotTable!U$310:U$615,MATCH(totalExpenditure!$A171,[2]pivotTable!$A$310:$A$615,0))/100*INDEX(gDP!AJ$6:AJ$271,MATCH(totalExpenditure!$A171,gDP!$B$6:$B$271)))</f>
        <v>#N/A</v>
      </c>
      <c r="BU171" s="77" t="e">
        <f>IF(INDEX([2]pivotTable!V$310:V$615,MATCH(totalExpenditure!$A171,[2]pivotTable!$A$310:$A$615,0))/100*INDEX(gDP!AK$6:AK$271,MATCH(totalExpenditure!$A171,gDP!$B$6:$B$271))=0,"",INDEX([2]pivotTable!V$310:V$615,MATCH(totalExpenditure!$A171,[2]pivotTable!$A$310:$A$615,0))/100*INDEX(gDP!AK$6:AK$271,MATCH(totalExpenditure!$A171,gDP!$B$6:$B$271)))</f>
        <v>#N/A</v>
      </c>
      <c r="BV171" s="77" t="e">
        <f>IF(INDEX([2]pivotTable!W$310:W$615,MATCH(totalExpenditure!$A171,[2]pivotTable!$A$310:$A$615,0))/100*INDEX(gDP!AL$6:AL$271,MATCH(totalExpenditure!$A171,gDP!$B$6:$B$271))=0,"",INDEX([2]pivotTable!W$310:W$615,MATCH(totalExpenditure!$A171,[2]pivotTable!$A$310:$A$615,0))/100*INDEX(gDP!AL$6:AL$271,MATCH(totalExpenditure!$A171,gDP!$B$6:$B$271)))</f>
        <v>#N/A</v>
      </c>
      <c r="BW171" s="77" t="e">
        <f>IF(INDEX([2]pivotTable!X$310:X$615,MATCH(totalExpenditure!$A171,[2]pivotTable!$A$310:$A$615,0))/100*INDEX(gDP!AM$6:AM$271,MATCH(totalExpenditure!$A171,gDP!$B$6:$B$271))=0,"",INDEX([2]pivotTable!X$310:X$615,MATCH(totalExpenditure!$A171,[2]pivotTable!$A$310:$A$615,0))/100*INDEX(gDP!AM$6:AM$271,MATCH(totalExpenditure!$A171,gDP!$B$6:$B$271)))</f>
        <v>#N/A</v>
      </c>
      <c r="BX171" s="77" t="e">
        <f>IF(INDEX([2]pivotTable!Y$310:Y$615,MATCH(totalExpenditure!$A171,[2]pivotTable!$A$310:$A$615,0))/100*INDEX(gDP!AN$6:AN$271,MATCH(totalExpenditure!$A171,gDP!$B$6:$B$271))=0,"",INDEX([2]pivotTable!Y$310:Y$615,MATCH(totalExpenditure!$A171,[2]pivotTable!$A$310:$A$615,0))/100*INDEX(gDP!AN$6:AN$271,MATCH(totalExpenditure!$A171,gDP!$B$6:$B$271)))</f>
        <v>#N/A</v>
      </c>
      <c r="BY171" s="77" t="e">
        <f>IF(INDEX([2]pivotTable!Z$310:Z$615,MATCH(totalExpenditure!$A171,[2]pivotTable!$A$310:$A$615,0))/100*INDEX(gDP!AO$6:AO$271,MATCH(totalExpenditure!$A171,gDP!$B$6:$B$271))=0,"",INDEX([2]pivotTable!Z$310:Z$615,MATCH(totalExpenditure!$A171,[2]pivotTable!$A$310:$A$615,0))/100*INDEX(gDP!AO$6:AO$271,MATCH(totalExpenditure!$A171,gDP!$B$6:$B$271)))</f>
        <v>#N/A</v>
      </c>
      <c r="BZ171" s="77" t="e">
        <f>IF(INDEX([2]pivotTable!AA$310:AA$615,MATCH(totalExpenditure!$A171,[2]pivotTable!$A$310:$A$615,0))/100*INDEX(gDP!AP$6:AP$271,MATCH(totalExpenditure!$A171,gDP!$B$6:$B$271))=0,"",INDEX([2]pivotTable!AA$310:AA$615,MATCH(totalExpenditure!$A171,[2]pivotTable!$A$310:$A$615,0))/100*INDEX(gDP!AP$6:AP$271,MATCH(totalExpenditure!$A171,gDP!$B$6:$B$271)))</f>
        <v>#N/A</v>
      </c>
      <c r="CA171" s="77" t="e">
        <f>IF(INDEX([2]pivotTable!AB$310:AB$615,MATCH(totalExpenditure!$A171,[2]pivotTable!$A$310:$A$615,0))/100*INDEX(gDP!AQ$6:AQ$271,MATCH(totalExpenditure!$A171,gDP!$B$6:$B$271))=0,"",INDEX([2]pivotTable!AB$310:AB$615,MATCH(totalExpenditure!$A171,[2]pivotTable!$A$310:$A$615,0))/100*INDEX(gDP!AQ$6:AQ$271,MATCH(totalExpenditure!$A171,gDP!$B$6:$B$271)))</f>
        <v>#N/A</v>
      </c>
      <c r="CB171" s="77" t="e">
        <f>IF(INDEX([2]pivotTable!AC$310:AC$615,MATCH(totalExpenditure!$A171,[2]pivotTable!$A$310:$A$615,0))/100*INDEX(gDP!AR$6:AR$271,MATCH(totalExpenditure!$A171,gDP!$B$6:$B$271))=0,"",INDEX([2]pivotTable!AC$310:AC$615,MATCH(totalExpenditure!$A171,[2]pivotTable!$A$310:$A$615,0))/100*INDEX(gDP!AR$6:AR$271,MATCH(totalExpenditure!$A171,gDP!$B$6:$B$271)))</f>
        <v>#N/A</v>
      </c>
      <c r="CC171" s="77" t="e">
        <f>IF(INDEX([2]pivotTable!AD$310:AD$615,MATCH(totalExpenditure!$A171,[2]pivotTable!$A$310:$A$615,0))/100*INDEX(gDP!AS$6:AS$271,MATCH(totalExpenditure!$A171,gDP!$B$6:$B$271))=0,"",INDEX([2]pivotTable!AD$310:AD$615,MATCH(totalExpenditure!$A171,[2]pivotTable!$A$310:$A$615,0))/100*INDEX(gDP!AS$6:AS$271,MATCH(totalExpenditure!$A171,gDP!$B$6:$B$271)))</f>
        <v>#N/A</v>
      </c>
      <c r="CD171" s="77" t="e">
        <f>IF(INDEX([2]pivotTable!AE$310:AE$615,MATCH(totalExpenditure!$A171,[2]pivotTable!$A$310:$A$615,0))/100*INDEX(gDP!AT$6:AT$271,MATCH(totalExpenditure!$A171,gDP!$B$6:$B$271))=0,"",INDEX([2]pivotTable!AE$310:AE$615,MATCH(totalExpenditure!$A171,[2]pivotTable!$A$310:$A$615,0))/100*INDEX(gDP!AT$6:AT$271,MATCH(totalExpenditure!$A171,gDP!$B$6:$B$271)))</f>
        <v>#N/A</v>
      </c>
      <c r="CE171" s="77" t="e">
        <f>IF(INDEX([2]pivotTable!AF$310:AF$615,MATCH(totalExpenditure!$A171,[2]pivotTable!$A$310:$A$615,0))/100*INDEX(gDP!AU$6:AU$271,MATCH(totalExpenditure!$A171,gDP!$B$6:$B$271))=0,"",INDEX([2]pivotTable!AF$310:AF$615,MATCH(totalExpenditure!$A171,[2]pivotTable!$A$310:$A$615,0))/100*INDEX(gDP!AU$6:AU$271,MATCH(totalExpenditure!$A171,gDP!$B$6:$B$271)))</f>
        <v>#N/A</v>
      </c>
      <c r="CF171" s="77" t="e">
        <f>IF(INDEX([2]pivotTable!AG$310:AG$615,MATCH(totalExpenditure!$A171,[2]pivotTable!$A$310:$A$615,0))/100*INDEX(gDP!AV$6:AV$271,MATCH(totalExpenditure!$A171,gDP!$B$6:$B$271))=0,"",INDEX([2]pivotTable!AG$310:AG$615,MATCH(totalExpenditure!$A171,[2]pivotTable!$A$310:$A$615,0))/100*INDEX(gDP!AV$6:AV$271,MATCH(totalExpenditure!$A171,gDP!$B$6:$B$271)))</f>
        <v>#N/A</v>
      </c>
      <c r="CG171" s="77" t="e">
        <f>IF(INDEX([2]pivotTable!AH$310:AH$615,MATCH(totalExpenditure!$A171,[2]pivotTable!$A$310:$A$615,0))/100*INDEX(gDP!AW$6:AW$271,MATCH(totalExpenditure!$A171,gDP!$B$6:$B$271))=0,"",INDEX([2]pivotTable!AH$310:AH$615,MATCH(totalExpenditure!$A171,[2]pivotTable!$A$310:$A$615,0))/100*INDEX(gDP!AW$6:AW$271,MATCH(totalExpenditure!$A171,gDP!$B$6:$B$271)))</f>
        <v>#N/A</v>
      </c>
      <c r="CH171" s="77" t="e">
        <f>IF(INDEX([2]pivotTable!AI$310:AI$615,MATCH(totalExpenditure!$A171,[2]pivotTable!$A$310:$A$615,0))/100*INDEX(gDP!AX$6:AX$271,MATCH(totalExpenditure!$A171,gDP!$B$6:$B$271))=0,"",INDEX([2]pivotTable!AI$310:AI$615,MATCH(totalExpenditure!$A171,[2]pivotTable!$A$310:$A$615,0))/100*INDEX(gDP!AX$6:AX$271,MATCH(totalExpenditure!$A171,gDP!$B$6:$B$271)))</f>
        <v>#N/A</v>
      </c>
      <c r="CI171" s="77" t="e">
        <f>IF(INDEX([2]pivotTable!AJ$310:AJ$615,MATCH(totalExpenditure!$A171,[2]pivotTable!$A$310:$A$615,0))/100*INDEX(gDP!AY$6:AY$271,MATCH(totalExpenditure!$A171,gDP!$B$6:$B$271))=0,"",INDEX([2]pivotTable!AJ$310:AJ$615,MATCH(totalExpenditure!$A171,[2]pivotTable!$A$310:$A$615,0))/100*INDEX(gDP!AY$6:AY$271,MATCH(totalExpenditure!$A171,gDP!$B$6:$B$271)))</f>
        <v>#N/A</v>
      </c>
      <c r="CJ171" s="77" t="e">
        <f>IF(INDEX([2]pivotTable!AK$310:AK$615,MATCH(totalExpenditure!$A171,[2]pivotTable!$A$310:$A$615,0))/100*INDEX(gDP!AZ$6:AZ$271,MATCH(totalExpenditure!$A171,gDP!$B$6:$B$271))=0,"",INDEX([2]pivotTable!AK$310:AK$615,MATCH(totalExpenditure!$A171,[2]pivotTable!$A$310:$A$615,0))/100*INDEX(gDP!AZ$6:AZ$271,MATCH(totalExpenditure!$A171,gDP!$B$6:$B$271)))</f>
        <v>#N/A</v>
      </c>
      <c r="CK171" s="77" t="e">
        <f>IF(INDEX([2]pivotTable!AL$310:AL$615,MATCH(totalExpenditure!$A171,[2]pivotTable!$A$310:$A$615,0))/100*INDEX(gDP!BA$6:BA$271,MATCH(totalExpenditure!$A171,gDP!$B$6:$B$271))=0,"",INDEX([2]pivotTable!AL$310:AL$615,MATCH(totalExpenditure!$A171,[2]pivotTable!$A$310:$A$615,0))/100*INDEX(gDP!BA$6:BA$271,MATCH(totalExpenditure!$A171,gDP!$B$6:$B$271)))</f>
        <v>#N/A</v>
      </c>
      <c r="CL171" s="77" t="e">
        <f>IF(INDEX([2]pivotTable!AM$310:AM$615,MATCH(totalExpenditure!$A171,[2]pivotTable!$A$310:$A$615,0))/100*INDEX(gDP!BB$6:BB$271,MATCH(totalExpenditure!$A171,gDP!$B$6:$B$271))=0,"",INDEX([2]pivotTable!AM$310:AM$615,MATCH(totalExpenditure!$A171,[2]pivotTable!$A$310:$A$615,0))/100*INDEX(gDP!BB$6:BB$271,MATCH(totalExpenditure!$A171,gDP!$B$6:$B$271)))</f>
        <v>#N/A</v>
      </c>
      <c r="CM171" s="77" t="e">
        <f>IF(INDEX([2]pivotTable!AN$310:AN$615,MATCH(totalExpenditure!$A171,[2]pivotTable!$A$310:$A$615,0))/100*INDEX(gDP!BC$6:BC$271,MATCH(totalExpenditure!$A171,gDP!$B$6:$B$271))=0,"",INDEX([2]pivotTable!AN$310:AN$615,MATCH(totalExpenditure!$A171,[2]pivotTable!$A$310:$A$615,0))/100*INDEX(gDP!BC$6:BC$271,MATCH(totalExpenditure!$A171,gDP!$B$6:$B$271)))</f>
        <v>#N/A</v>
      </c>
      <c r="CN171" s="77" t="e">
        <f>IF(INDEX([2]pivotTable!AO$310:AO$615,MATCH(totalExpenditure!$A171,[2]pivotTable!$A$310:$A$615,0))/100*INDEX(gDP!BD$6:BD$271,MATCH(totalExpenditure!$A171,gDP!$B$6:$B$271))=0,"",INDEX([2]pivotTable!AO$310:AO$615,MATCH(totalExpenditure!$A171,[2]pivotTable!$A$310:$A$615,0))/100*INDEX(gDP!BD$6:BD$271,MATCH(totalExpenditure!$A171,gDP!$B$6:$B$271)))</f>
        <v>#N/A</v>
      </c>
      <c r="CO171" s="77" t="e">
        <f>IF(INDEX([2]pivotTable!AP$310:AP$615,MATCH(totalExpenditure!$A171,[2]pivotTable!$A$310:$A$615,0))/100*INDEX(gDP!BE$6:BE$271,MATCH(totalExpenditure!$A171,gDP!$B$6:$B$271))=0,"",INDEX([2]pivotTable!AP$310:AP$615,MATCH(totalExpenditure!$A171,[2]pivotTable!$A$310:$A$615,0))/100*INDEX(gDP!BE$6:BE$271,MATCH(totalExpenditure!$A171,gDP!$B$6:$B$271)))</f>
        <v>#N/A</v>
      </c>
      <c r="CP171" s="77" t="e">
        <f>IF(INDEX([2]pivotTable!AQ$310:AQ$615,MATCH(totalExpenditure!$A171,[2]pivotTable!$A$310:$A$615,0))/100*INDEX(gDP!BF$6:BF$271,MATCH(totalExpenditure!$A171,gDP!$B$6:$B$271))=0,"",INDEX([2]pivotTable!AQ$310:AQ$615,MATCH(totalExpenditure!$A171,[2]pivotTable!$A$310:$A$615,0))/100*INDEX(gDP!BF$6:BF$271,MATCH(totalExpenditure!$A171,gDP!$B$6:$B$271)))</f>
        <v>#N/A</v>
      </c>
      <c r="CQ171" s="77" t="e">
        <f>IF(INDEX([2]pivotTable!AR$310:AR$615,MATCH(totalExpenditure!$A171,[2]pivotTable!$A$310:$A$615,0))/100*INDEX(gDP!BG$6:BG$271,MATCH(totalExpenditure!$A171,gDP!$B$6:$B$271))=0,"",INDEX([2]pivotTable!AR$310:AR$615,MATCH(totalExpenditure!$A171,[2]pivotTable!$A$310:$A$615,0))/100*INDEX(gDP!BG$6:BG$271,MATCH(totalExpenditure!$A171,gDP!$B$6:$B$271)))</f>
        <v>#N/A</v>
      </c>
      <c r="CR171" s="77" t="e">
        <f>IF(INDEX([2]pivotTable!AS$310:AS$615,MATCH(totalExpenditure!$A171,[2]pivotTable!$A$310:$A$615,0))/100*INDEX(gDP!BH$6:BH$271,MATCH(totalExpenditure!$A171,gDP!$B$6:$B$271))=0,"",INDEX([2]pivotTable!AS$310:AS$615,MATCH(totalExpenditure!$A171,[2]pivotTable!$A$310:$A$615,0))/100*INDEX(gDP!BH$6:BH$271,MATCH(totalExpenditure!$A171,gDP!$B$6:$B$271)))</f>
        <v>#N/A</v>
      </c>
      <c r="CS171" s="77" t="e">
        <f>IF(INDEX([2]pivotTable!AT$310:AT$615,MATCH(totalExpenditure!$A171,[2]pivotTable!$A$310:$A$615,0))/100*INDEX(gDP!BI$6:BI$271,MATCH(totalExpenditure!$A171,gDP!$B$6:$B$271))=0,"",INDEX([2]pivotTable!AT$310:AT$615,MATCH(totalExpenditure!$A171,[2]pivotTable!$A$310:$A$615,0))/100*INDEX(gDP!BI$6:BI$271,MATCH(totalExpenditure!$A171,gDP!$B$6:$B$271)))</f>
        <v>#N/A</v>
      </c>
      <c r="CT171" s="77" t="e">
        <f>IF(INDEX([2]pivotTable!AU$310:AU$615,MATCH(totalExpenditure!$A171,[2]pivotTable!$A$310:$A$615,0))/100*INDEX(gDP!BJ$6:BJ$271,MATCH(totalExpenditure!$A171,gDP!$B$6:$B$271))=0,"",INDEX([2]pivotTable!AU$310:AU$615,MATCH(totalExpenditure!$A171,[2]pivotTable!$A$310:$A$615,0))/100*INDEX(gDP!BJ$6:BJ$271,MATCH(totalExpenditure!$A171,gDP!$B$6:$B$271)))</f>
        <v>#N/A</v>
      </c>
      <c r="CU171" s="77" t="e">
        <f>IF(INDEX([2]pivotTable!AV$310:AV$615,MATCH(totalExpenditure!$A171,[2]pivotTable!$A$310:$A$615,0))/100*INDEX(gDP!BK$6:BK$271,MATCH(totalExpenditure!$A171,gDP!$B$6:$B$271))=0,"",INDEX([2]pivotTable!AV$310:AV$615,MATCH(totalExpenditure!$A171,[2]pivotTable!$A$310:$A$615,0))/100*INDEX(gDP!BK$6:BK$271,MATCH(totalExpenditure!$A171,gDP!$B$6:$B$271)))</f>
        <v>#N/A</v>
      </c>
      <c r="CV171" s="77" t="e">
        <f>IF(INDEX([2]pivotTable!AW$310:AW$615,MATCH(totalExpenditure!$A171,[2]pivotTable!$A$310:$A$615,0))/100*INDEX(gDP!BL$6:BL$271,MATCH(totalExpenditure!$A171,gDP!$B$6:$B$271))=0,"",INDEX([2]pivotTable!AW$310:AW$615,MATCH(totalExpenditure!$A171,[2]pivotTable!$A$310:$A$615,0))/100*INDEX(gDP!BL$6:BL$271,MATCH(totalExpenditure!$A171,gDP!$B$6:$B$271)))</f>
        <v>#N/A</v>
      </c>
      <c r="CW171" s="77" t="e">
        <f>IF(INDEX([2]pivotTable!AX$310:AX$615,MATCH(totalExpenditure!$A171,[2]pivotTable!$A$310:$A$615,0))/100*INDEX(gDP!BM$6:BM$271,MATCH(totalExpenditure!$A171,gDP!$B$6:$B$271))=0,"",INDEX([2]pivotTable!AX$310:AX$615,MATCH(totalExpenditure!$A171,[2]pivotTable!$A$310:$A$615,0))/100*INDEX(gDP!BM$6:BM$271,MATCH(totalExpenditure!$A171,gDP!$B$6:$B$271)))</f>
        <v>#N/A</v>
      </c>
      <c r="CX171" s="77" t="e">
        <f>IF(INDEX([2]pivotTable!AY$310:AY$615,MATCH(totalExpenditure!$A171,[2]pivotTable!$A$310:$A$615,0))/100*INDEX(gDP!BN$6:BN$271,MATCH(totalExpenditure!$A171,gDP!$B$6:$B$271))=0,"",INDEX([2]pivotTable!AY$310:AY$615,MATCH(totalExpenditure!$A171,[2]pivotTable!$A$310:$A$615,0))/100*INDEX(gDP!BN$6:BN$271,MATCH(totalExpenditure!$A171,gDP!$B$6:$B$271)))</f>
        <v>#N/A</v>
      </c>
      <c r="CY171" s="77" t="e">
        <f>IF(INDEX([2]pivotTable!AZ$310:AZ$615,MATCH(totalExpenditure!$A171,[2]pivotTable!$A$310:$A$615,0))/100*INDEX(gDP!BO$6:BO$271,MATCH(totalExpenditure!$A171,gDP!$B$6:$B$271))=0,"",INDEX([2]pivotTable!AZ$310:AZ$615,MATCH(totalExpenditure!$A171,[2]pivotTable!$A$310:$A$615,0))/100*INDEX(gDP!BO$6:BO$271,MATCH(totalExpenditure!$A171,gDP!$B$6:$B$271)))</f>
        <v>#N/A</v>
      </c>
      <c r="CZ171" s="77" t="e">
        <f>IF(B171="","",IF(BA171="","",B171-B171+INDEX(gDP!Q$6:Q$271,MATCH(totalExpenditure!$A171,gDP!$B$6:$B$271))))</f>
        <v>#N/A</v>
      </c>
      <c r="DA171" s="77" t="e">
        <f>IF(C171="","",IF(BB171="","",C171-C171+INDEX(gDP!R$6:R$271,MATCH(totalExpenditure!$A171,gDP!$B$6:$B$271))))</f>
        <v>#N/A</v>
      </c>
      <c r="DB171" s="77" t="e">
        <f>IF(D171="","",IF(BC171="","",D171-D171+INDEX(gDP!S$6:S$271,MATCH(totalExpenditure!$A171,gDP!$B$6:$B$271))))</f>
        <v>#N/A</v>
      </c>
      <c r="DC171" s="77" t="e">
        <f>IF(E171="","",IF(BD171="","",E171-E171+INDEX(gDP!T$6:T$271,MATCH(totalExpenditure!$A171,gDP!$B$6:$B$271))))</f>
        <v>#N/A</v>
      </c>
      <c r="DD171" s="77" t="e">
        <f>IF(F171="","",IF(BE171="","",F171-F171+INDEX(gDP!U$6:U$271,MATCH(totalExpenditure!$A171,gDP!$B$6:$B$271))))</f>
        <v>#N/A</v>
      </c>
      <c r="DE171" s="77" t="e">
        <f>IF(G171="","",IF(BF171="","",G171-G171+INDEX(gDP!V$6:V$271,MATCH(totalExpenditure!$A171,gDP!$B$6:$B$271))))</f>
        <v>#N/A</v>
      </c>
      <c r="DF171" s="77" t="e">
        <f>IF(H171="","",IF(BG171="","",H171-H171+INDEX(gDP!W$6:W$271,MATCH(totalExpenditure!$A171,gDP!$B$6:$B$271))))</f>
        <v>#N/A</v>
      </c>
      <c r="DG171" s="77" t="e">
        <f>IF(I171="","",IF(BH171="","",I171-I171+INDEX(gDP!X$6:X$271,MATCH(totalExpenditure!$A171,gDP!$B$6:$B$271))))</f>
        <v>#N/A</v>
      </c>
      <c r="DH171" s="77" t="e">
        <f>IF(J171="","",IF(BI171="","",J171-J171+INDEX(gDP!Y$6:Y$271,MATCH(totalExpenditure!$A171,gDP!$B$6:$B$271))))</f>
        <v>#N/A</v>
      </c>
      <c r="DI171" s="77" t="e">
        <f>IF(K171="","",IF(BJ171="","",K171-K171+INDEX(gDP!Z$6:Z$271,MATCH(totalExpenditure!$A171,gDP!$B$6:$B$271))))</f>
        <v>#N/A</v>
      </c>
      <c r="DJ171" s="77" t="e">
        <f>IF(L171="","",IF(BK171="","",L171-L171+INDEX(gDP!AA$6:AA$271,MATCH(totalExpenditure!$A171,gDP!$B$6:$B$271))))</f>
        <v>#N/A</v>
      </c>
      <c r="DK171" s="77" t="e">
        <f>IF(M171="","",IF(BL171="","",M171-M171+INDEX(gDP!AB$6:AB$271,MATCH(totalExpenditure!$A171,gDP!$B$6:$B$271))))</f>
        <v>#N/A</v>
      </c>
      <c r="DL171" s="77" t="e">
        <f>IF(N171="","",IF(BM171="","",N171-N171+INDEX(gDP!AC$6:AC$271,MATCH(totalExpenditure!$A171,gDP!$B$6:$B$271))))</f>
        <v>#N/A</v>
      </c>
      <c r="DM171" s="77" t="e">
        <f>IF(O171="","",IF(BN171="","",O171-O171+INDEX(gDP!AD$6:AD$271,MATCH(totalExpenditure!$A171,gDP!$B$6:$B$271))))</f>
        <v>#N/A</v>
      </c>
      <c r="DN171" s="77" t="e">
        <f>IF(P171="","",IF(BO171="","",P171-P171+INDEX(gDP!AE$6:AE$271,MATCH(totalExpenditure!$A171,gDP!$B$6:$B$271))))</f>
        <v>#N/A</v>
      </c>
      <c r="DO171" s="77" t="e">
        <f>IF(Q171="","",IF(BP171="","",Q171-Q171+INDEX(gDP!AF$6:AF$271,MATCH(totalExpenditure!$A171,gDP!$B$6:$B$271))))</f>
        <v>#N/A</v>
      </c>
      <c r="DP171" s="77" t="e">
        <f>IF(R171="","",IF(BQ171="","",R171-R171+INDEX(gDP!AG$6:AG$271,MATCH(totalExpenditure!$A171,gDP!$B$6:$B$271))))</f>
        <v>#N/A</v>
      </c>
      <c r="DQ171" s="77" t="e">
        <f>IF(S171="","",IF(BR171="","",S171-S171+INDEX(gDP!AH$6:AH$271,MATCH(totalExpenditure!$A171,gDP!$B$6:$B$271))))</f>
        <v>#N/A</v>
      </c>
      <c r="DR171" s="77" t="e">
        <f>IF(T171="","",IF(BS171="","",T171-T171+INDEX(gDP!AI$6:AI$271,MATCH(totalExpenditure!$A171,gDP!$B$6:$B$271))))</f>
        <v>#N/A</v>
      </c>
      <c r="DS171" s="77" t="e">
        <f>IF(U171="","",IF(BT171="","",U171-U171+INDEX(gDP!AJ$6:AJ$271,MATCH(totalExpenditure!$A171,gDP!$B$6:$B$271))))</f>
        <v>#N/A</v>
      </c>
      <c r="DT171" s="77" t="e">
        <f>IF(V171="","",IF(BU171="","",V171-V171+INDEX(gDP!AK$6:AK$271,MATCH(totalExpenditure!$A171,gDP!$B$6:$B$271))))</f>
        <v>#N/A</v>
      </c>
      <c r="DU171" s="77" t="e">
        <f>IF(W171="","",IF(BV171="","",W171-W171+INDEX(gDP!AL$6:AL$271,MATCH(totalExpenditure!$A171,gDP!$B$6:$B$271))))</f>
        <v>#N/A</v>
      </c>
      <c r="DV171" s="77" t="e">
        <f>IF(X171="","",IF(BW171="","",X171-X171+INDEX(gDP!AM$6:AM$271,MATCH(totalExpenditure!$A171,gDP!$B$6:$B$271))))</f>
        <v>#N/A</v>
      </c>
      <c r="DW171" s="77" t="e">
        <f>IF(Y171="","",IF(BX171="","",Y171-Y171+INDEX(gDP!AN$6:AN$271,MATCH(totalExpenditure!$A171,gDP!$B$6:$B$271))))</f>
        <v>#N/A</v>
      </c>
      <c r="DX171" s="77" t="e">
        <f>IF(Z171="","",IF(BY171="","",Z171-Z171+INDEX(gDP!AO$6:AO$271,MATCH(totalExpenditure!$A171,gDP!$B$6:$B$271))))</f>
        <v>#N/A</v>
      </c>
      <c r="DY171" s="77" t="e">
        <f>IF(AA171="","",IF(BZ171="","",AA171-AA171+INDEX(gDP!AP$6:AP$271,MATCH(totalExpenditure!$A171,gDP!$B$6:$B$271))))</f>
        <v>#N/A</v>
      </c>
      <c r="DZ171" s="77" t="e">
        <f>IF(AB171="","",IF(CA171="","",AB171-AB171+INDEX(gDP!AQ$6:AQ$271,MATCH(totalExpenditure!$A171,gDP!$B$6:$B$271))))</f>
        <v>#N/A</v>
      </c>
      <c r="EA171" s="77" t="e">
        <f>IF(AC171="","",IF(CB171="","",AC171-AC171+INDEX(gDP!AR$6:AR$271,MATCH(totalExpenditure!$A171,gDP!$B$6:$B$271))))</f>
        <v>#N/A</v>
      </c>
      <c r="EB171" s="77" t="e">
        <f>IF(AD171="","",IF(CC171="","",AD171-AD171+INDEX(gDP!AS$6:AS$271,MATCH(totalExpenditure!$A171,gDP!$B$6:$B$271))))</f>
        <v>#N/A</v>
      </c>
      <c r="EC171" s="77" t="e">
        <f>IF(AE171="","",IF(CD171="","",AE171-AE171+INDEX(gDP!AT$6:AT$271,MATCH(totalExpenditure!$A171,gDP!$B$6:$B$271))))</f>
        <v>#N/A</v>
      </c>
      <c r="ED171" s="77" t="e">
        <f>IF(AF171="","",IF(CE171="","",AF171-AF171+INDEX(gDP!AU$6:AU$271,MATCH(totalExpenditure!$A171,gDP!$B$6:$B$271))))</f>
        <v>#N/A</v>
      </c>
      <c r="EE171" s="77" t="e">
        <f>IF(AG171="","",IF(CF171="","",AG171-AG171+INDEX(gDP!AV$6:AV$271,MATCH(totalExpenditure!$A171,gDP!$B$6:$B$271))))</f>
        <v>#N/A</v>
      </c>
      <c r="EF171" s="77" t="e">
        <f>IF(AH171="","",IF(CG171="","",AH171-AH171+INDEX(gDP!AW$6:AW$271,MATCH(totalExpenditure!$A171,gDP!$B$6:$B$271))))</f>
        <v>#N/A</v>
      </c>
      <c r="EG171" s="77" t="e">
        <f>IF(AI171="","",IF(CH171="","",AI171-AI171+INDEX(gDP!AX$6:AX$271,MATCH(totalExpenditure!$A171,gDP!$B$6:$B$271))))</f>
        <v>#N/A</v>
      </c>
      <c r="EH171" s="77" t="e">
        <f>IF(AJ171="","",IF(CI171="","",AJ171-AJ171+INDEX(gDP!AY$6:AY$271,MATCH(totalExpenditure!$A171,gDP!$B$6:$B$271))))</f>
        <v>#N/A</v>
      </c>
      <c r="EI171" s="77" t="e">
        <f>IF(AK171="","",IF(CJ171="","",AK171-AK171+INDEX(gDP!AZ$6:AZ$271,MATCH(totalExpenditure!$A171,gDP!$B$6:$B$271))))</f>
        <v>#N/A</v>
      </c>
      <c r="EJ171" s="77" t="e">
        <f>IF(AL171="","",IF(CK171="","",AL171-AL171+INDEX(gDP!BA$6:BA$271,MATCH(totalExpenditure!$A171,gDP!$B$6:$B$271))))</f>
        <v>#N/A</v>
      </c>
      <c r="EK171" s="77" t="e">
        <f>IF(AM171="","",IF(CL171="","",AM171-AM171+INDEX(gDP!BB$6:BB$271,MATCH(totalExpenditure!$A171,gDP!$B$6:$B$271))))</f>
        <v>#N/A</v>
      </c>
      <c r="EL171" s="77" t="e">
        <f>IF(AN171="","",IF(CM171="","",AN171-AN171+INDEX(gDP!BC$6:BC$271,MATCH(totalExpenditure!$A171,gDP!$B$6:$B$271))))</f>
        <v>#N/A</v>
      </c>
      <c r="EM171" s="77" t="e">
        <f>IF(AO171="","",IF(CN171="","",AO171-AO171+INDEX(gDP!BD$6:BD$271,MATCH(totalExpenditure!$A171,gDP!$B$6:$B$271))))</f>
        <v>#N/A</v>
      </c>
      <c r="EN171" s="77" t="e">
        <f>IF(AP171="","",IF(CO171="","",AP171-AP171+INDEX(gDP!BE$6:BE$271,MATCH(totalExpenditure!$A171,gDP!$B$6:$B$271))))</f>
        <v>#N/A</v>
      </c>
      <c r="EO171" s="77" t="e">
        <f>IF(AQ171="","",IF(CP171="","",AQ171-AQ171+INDEX(gDP!BF$6:BF$271,MATCH(totalExpenditure!$A171,gDP!$B$6:$B$271))))</f>
        <v>#N/A</v>
      </c>
      <c r="EP171" s="77" t="e">
        <f>IF(AR171="","",IF(CQ171="","",AR171-AR171+INDEX(gDP!BG$6:BG$271,MATCH(totalExpenditure!$A171,gDP!$B$6:$B$271))))</f>
        <v>#N/A</v>
      </c>
      <c r="EQ171" s="77" t="e">
        <f>IF(AS171="","",IF(CR171="","",AS171-AS171+INDEX(gDP!BH$6:BH$271,MATCH(totalExpenditure!$A171,gDP!$B$6:$B$271))))</f>
        <v>#N/A</v>
      </c>
      <c r="ER171" s="77" t="e">
        <f>IF(AT171="","",IF(CS171="","",AT171-AT171+INDEX(gDP!BI$6:BI$271,MATCH(totalExpenditure!$A171,gDP!$B$6:$B$271))))</f>
        <v>#N/A</v>
      </c>
      <c r="ES171" s="77" t="e">
        <f>IF(AU171="","",IF(CT171="","",AU171-AU171+INDEX(gDP!BJ$6:BJ$271,MATCH(totalExpenditure!$A171,gDP!$B$6:$B$271))))</f>
        <v>#N/A</v>
      </c>
      <c r="ET171" s="77" t="e">
        <f>IF(AV171="","",IF(CU171="","",AV171-AV171+INDEX(gDP!BK$6:BK$271,MATCH(totalExpenditure!$A171,gDP!$B$6:$B$271))))</f>
        <v>#N/A</v>
      </c>
      <c r="EU171" s="77" t="e">
        <f>IF(AW171="","",IF(CV171="","",AW171-AW171+INDEX(gDP!BL$6:BL$271,MATCH(totalExpenditure!$A171,gDP!$B$6:$B$271))))</f>
        <v>#N/A</v>
      </c>
      <c r="EV171" s="77" t="e">
        <f>IF(AX171="","",IF(CW171="","",AX171-AX171+INDEX(gDP!BM$6:BM$271,MATCH(totalExpenditure!$A171,gDP!$B$6:$B$271))))</f>
        <v>#N/A</v>
      </c>
      <c r="EW171" s="77" t="e">
        <f>IF(AY171="","",IF(CX171="","",AY171-AY171+INDEX(gDP!BN$6:BN$271,MATCH(totalExpenditure!$A171,gDP!$B$6:$B$271))))</f>
        <v>#N/A</v>
      </c>
      <c r="EX171" s="77" t="e">
        <f>IF(AZ171="","",IF(CY171="","",AZ171-AZ171+INDEX(gDP!BO$6:BO$271,MATCH(totalExpenditure!$A171,gDP!$B$6:$B$271))))</f>
        <v>#N/A</v>
      </c>
    </row>
    <row r="172" spans="1:154" x14ac:dyDescent="0.35">
      <c r="A172" t="s">
        <v>553</v>
      </c>
      <c r="B172" s="77" t="str">
        <f>IF(INDEX([2]pivotTable!B$3:B$308,MATCH(totalExpenditure!$A172,[2]pivotTable!$A$3:$A$308,0))/100*INDEX(gDP!Q$6:Q$271,MATCH(totalExpenditure!$A172,gDP!$B$6:$B$271))=0,"",INDEX([2]pivotTable!B$3:B$308,MATCH(totalExpenditure!$A172,[2]pivotTable!$A$3:$A$308,0))/100*INDEX(gDP!Q$6:Q$271,MATCH(totalExpenditure!$A172,gDP!$B$6:$B$271)))</f>
        <v/>
      </c>
      <c r="C172" s="77" t="str">
        <f>IF(INDEX([2]pivotTable!C$3:C$308,MATCH(totalExpenditure!$A172,[2]pivotTable!$A$3:$A$308,0))/100*INDEX(gDP!R$6:R$271,MATCH(totalExpenditure!$A172,gDP!$B$6:$B$271))=0,"",INDEX([2]pivotTable!C$3:C$308,MATCH(totalExpenditure!$A172,[2]pivotTable!$A$3:$A$308,0))/100*INDEX(gDP!R$6:R$271,MATCH(totalExpenditure!$A172,gDP!$B$6:$B$271)))</f>
        <v/>
      </c>
      <c r="D172" s="77" t="str">
        <f>IF(INDEX([2]pivotTable!D$3:D$308,MATCH(totalExpenditure!$A172,[2]pivotTable!$A$3:$A$308,0))/100*INDEX(gDP!S$6:S$271,MATCH(totalExpenditure!$A172,gDP!$B$6:$B$271))=0,"",INDEX([2]pivotTable!D$3:D$308,MATCH(totalExpenditure!$A172,[2]pivotTable!$A$3:$A$308,0))/100*INDEX(gDP!S$6:S$271,MATCH(totalExpenditure!$A172,gDP!$B$6:$B$271)))</f>
        <v/>
      </c>
      <c r="E172" s="77" t="str">
        <f>IF(INDEX([2]pivotTable!E$3:E$308,MATCH(totalExpenditure!$A172,[2]pivotTable!$A$3:$A$308,0))/100*INDEX(gDP!T$6:T$271,MATCH(totalExpenditure!$A172,gDP!$B$6:$B$271))=0,"",INDEX([2]pivotTable!E$3:E$308,MATCH(totalExpenditure!$A172,[2]pivotTable!$A$3:$A$308,0))/100*INDEX(gDP!T$6:T$271,MATCH(totalExpenditure!$A172,gDP!$B$6:$B$271)))</f>
        <v/>
      </c>
      <c r="F172" s="77" t="str">
        <f>IF(INDEX([2]pivotTable!F$3:F$308,MATCH(totalExpenditure!$A172,[2]pivotTable!$A$3:$A$308,0))/100*INDEX(gDP!U$6:U$271,MATCH(totalExpenditure!$A172,gDP!$B$6:$B$271))=0,"",INDEX([2]pivotTable!F$3:F$308,MATCH(totalExpenditure!$A172,[2]pivotTable!$A$3:$A$308,0))/100*INDEX(gDP!U$6:U$271,MATCH(totalExpenditure!$A172,gDP!$B$6:$B$271)))</f>
        <v/>
      </c>
      <c r="G172" s="77" t="str">
        <f>IF(INDEX([2]pivotTable!G$3:G$308,MATCH(totalExpenditure!$A172,[2]pivotTable!$A$3:$A$308,0))/100*INDEX(gDP!V$6:V$271,MATCH(totalExpenditure!$A172,gDP!$B$6:$B$271))=0,"",INDEX([2]pivotTable!G$3:G$308,MATCH(totalExpenditure!$A172,[2]pivotTable!$A$3:$A$308,0))/100*INDEX(gDP!V$6:V$271,MATCH(totalExpenditure!$A172,gDP!$B$6:$B$271)))</f>
        <v/>
      </c>
      <c r="H172" s="77" t="str">
        <f>IF(INDEX([2]pivotTable!H$3:H$308,MATCH(totalExpenditure!$A172,[2]pivotTable!$A$3:$A$308,0))/100*INDEX(gDP!W$6:W$271,MATCH(totalExpenditure!$A172,gDP!$B$6:$B$271))=0,"",INDEX([2]pivotTable!H$3:H$308,MATCH(totalExpenditure!$A172,[2]pivotTable!$A$3:$A$308,0))/100*INDEX(gDP!W$6:W$271,MATCH(totalExpenditure!$A172,gDP!$B$6:$B$271)))</f>
        <v/>
      </c>
      <c r="I172" s="77" t="str">
        <f>IF(INDEX([2]pivotTable!I$3:I$308,MATCH(totalExpenditure!$A172,[2]pivotTable!$A$3:$A$308,0))/100*INDEX(gDP!X$6:X$271,MATCH(totalExpenditure!$A172,gDP!$B$6:$B$271))=0,"",INDEX([2]pivotTable!I$3:I$308,MATCH(totalExpenditure!$A172,[2]pivotTable!$A$3:$A$308,0))/100*INDEX(gDP!X$6:X$271,MATCH(totalExpenditure!$A172,gDP!$B$6:$B$271)))</f>
        <v/>
      </c>
      <c r="J172" s="77" t="str">
        <f>IF(INDEX([2]pivotTable!J$3:J$308,MATCH(totalExpenditure!$A172,[2]pivotTable!$A$3:$A$308,0))/100*INDEX(gDP!Y$6:Y$271,MATCH(totalExpenditure!$A172,gDP!$B$6:$B$271))=0,"",INDEX([2]pivotTable!J$3:J$308,MATCH(totalExpenditure!$A172,[2]pivotTable!$A$3:$A$308,0))/100*INDEX(gDP!Y$6:Y$271,MATCH(totalExpenditure!$A172,gDP!$B$6:$B$271)))</f>
        <v/>
      </c>
      <c r="K172" s="77" t="str">
        <f>IF(INDEX([2]pivotTable!K$3:K$308,MATCH(totalExpenditure!$A172,[2]pivotTable!$A$3:$A$308,0))/100*INDEX(gDP!Z$6:Z$271,MATCH(totalExpenditure!$A172,gDP!$B$6:$B$271))=0,"",INDEX([2]pivotTable!K$3:K$308,MATCH(totalExpenditure!$A172,[2]pivotTable!$A$3:$A$308,0))/100*INDEX(gDP!Z$6:Z$271,MATCH(totalExpenditure!$A172,gDP!$B$6:$B$271)))</f>
        <v/>
      </c>
      <c r="L172" s="77" t="str">
        <f>IF(INDEX([2]pivotTable!L$3:L$308,MATCH(totalExpenditure!$A172,[2]pivotTable!$A$3:$A$308,0))/100*INDEX(gDP!AA$6:AA$271,MATCH(totalExpenditure!$A172,gDP!$B$6:$B$271))=0,"",INDEX([2]pivotTable!L$3:L$308,MATCH(totalExpenditure!$A172,[2]pivotTable!$A$3:$A$308,0))/100*INDEX(gDP!AA$6:AA$271,MATCH(totalExpenditure!$A172,gDP!$B$6:$B$271)))</f>
        <v/>
      </c>
      <c r="M172" s="77" t="str">
        <f>IF(INDEX([2]pivotTable!M$3:M$308,MATCH(totalExpenditure!$A172,[2]pivotTable!$A$3:$A$308,0))/100*INDEX(gDP!AB$6:AB$271,MATCH(totalExpenditure!$A172,gDP!$B$6:$B$271))=0,"",INDEX([2]pivotTable!M$3:M$308,MATCH(totalExpenditure!$A172,[2]pivotTable!$A$3:$A$308,0))/100*INDEX(gDP!AB$6:AB$271,MATCH(totalExpenditure!$A172,gDP!$B$6:$B$271)))</f>
        <v/>
      </c>
      <c r="N172" s="77" t="str">
        <f>IF(INDEX([2]pivotTable!N$3:N$308,MATCH(totalExpenditure!$A172,[2]pivotTable!$A$3:$A$308,0))/100*INDEX(gDP!AC$6:AC$271,MATCH(totalExpenditure!$A172,gDP!$B$6:$B$271))=0,"",INDEX([2]pivotTable!N$3:N$308,MATCH(totalExpenditure!$A172,[2]pivotTable!$A$3:$A$308,0))/100*INDEX(gDP!AC$6:AC$271,MATCH(totalExpenditure!$A172,gDP!$B$6:$B$271)))</f>
        <v/>
      </c>
      <c r="O172" s="77" t="str">
        <f>IF(INDEX([2]pivotTable!O$3:O$308,MATCH(totalExpenditure!$A172,[2]pivotTable!$A$3:$A$308,0))/100*INDEX(gDP!AD$6:AD$271,MATCH(totalExpenditure!$A172,gDP!$B$6:$B$271))=0,"",INDEX([2]pivotTable!O$3:O$308,MATCH(totalExpenditure!$A172,[2]pivotTable!$A$3:$A$308,0))/100*INDEX(gDP!AD$6:AD$271,MATCH(totalExpenditure!$A172,gDP!$B$6:$B$271)))</f>
        <v/>
      </c>
      <c r="P172" s="77" t="str">
        <f>IF(INDEX([2]pivotTable!P$3:P$308,MATCH(totalExpenditure!$A172,[2]pivotTable!$A$3:$A$308,0))/100*INDEX(gDP!AE$6:AE$271,MATCH(totalExpenditure!$A172,gDP!$B$6:$B$271))=0,"",INDEX([2]pivotTable!P$3:P$308,MATCH(totalExpenditure!$A172,[2]pivotTable!$A$3:$A$308,0))/100*INDEX(gDP!AE$6:AE$271,MATCH(totalExpenditure!$A172,gDP!$B$6:$B$271)))</f>
        <v/>
      </c>
      <c r="Q172" s="77" t="str">
        <f>IF(INDEX([2]pivotTable!Q$3:Q$308,MATCH(totalExpenditure!$A172,[2]pivotTable!$A$3:$A$308,0))/100*INDEX(gDP!AF$6:AF$271,MATCH(totalExpenditure!$A172,gDP!$B$6:$B$271))=0,"",INDEX([2]pivotTable!Q$3:Q$308,MATCH(totalExpenditure!$A172,[2]pivotTable!$A$3:$A$308,0))/100*INDEX(gDP!AF$6:AF$271,MATCH(totalExpenditure!$A172,gDP!$B$6:$B$271)))</f>
        <v/>
      </c>
      <c r="R172" s="77" t="str">
        <f>IF(INDEX([2]pivotTable!R$3:R$308,MATCH(totalExpenditure!$A172,[2]pivotTable!$A$3:$A$308,0))/100*INDEX(gDP!AG$6:AG$271,MATCH(totalExpenditure!$A172,gDP!$B$6:$B$271))=0,"",INDEX([2]pivotTable!R$3:R$308,MATCH(totalExpenditure!$A172,[2]pivotTable!$A$3:$A$308,0))/100*INDEX(gDP!AG$6:AG$271,MATCH(totalExpenditure!$A172,gDP!$B$6:$B$271)))</f>
        <v/>
      </c>
      <c r="S172" s="77" t="str">
        <f>IF(INDEX([2]pivotTable!S$3:S$308,MATCH(totalExpenditure!$A172,[2]pivotTable!$A$3:$A$308,0))/100*INDEX(gDP!AH$6:AH$271,MATCH(totalExpenditure!$A172,gDP!$B$6:$B$271))=0,"",INDEX([2]pivotTable!S$3:S$308,MATCH(totalExpenditure!$A172,[2]pivotTable!$A$3:$A$308,0))/100*INDEX(gDP!AH$6:AH$271,MATCH(totalExpenditure!$A172,gDP!$B$6:$B$271)))</f>
        <v/>
      </c>
      <c r="T172" s="77">
        <f>IF(INDEX([2]pivotTable!T$3:T$308,MATCH(totalExpenditure!$A172,[2]pivotTable!$A$3:$A$308,0))/100*INDEX(gDP!AI$6:AI$271,MATCH(totalExpenditure!$A172,gDP!$B$6:$B$271))=0,"",INDEX([2]pivotTable!T$3:T$308,MATCH(totalExpenditure!$A172,[2]pivotTable!$A$3:$A$308,0))/100*INDEX(gDP!AI$6:AI$271,MATCH(totalExpenditure!$A172,gDP!$B$6:$B$271)))</f>
        <v>15866355.285072915</v>
      </c>
      <c r="U172" s="77">
        <f>IF(INDEX([2]pivotTable!U$3:U$308,MATCH(totalExpenditure!$A172,[2]pivotTable!$A$3:$A$308,0))/100*INDEX(gDP!AJ$6:AJ$271,MATCH(totalExpenditure!$A172,gDP!$B$6:$B$271))=0,"",INDEX([2]pivotTable!U$3:U$308,MATCH(totalExpenditure!$A172,[2]pivotTable!$A$3:$A$308,0))/100*INDEX(gDP!AJ$6:AJ$271,MATCH(totalExpenditure!$A172,gDP!$B$6:$B$271)))</f>
        <v>19109341.258809913</v>
      </c>
      <c r="V172" s="77">
        <f>IF(INDEX([2]pivotTable!V$3:V$308,MATCH(totalExpenditure!$A172,[2]pivotTable!$A$3:$A$308,0))/100*INDEX(gDP!AK$6:AK$271,MATCH(totalExpenditure!$A172,gDP!$B$6:$B$271))=0,"",INDEX([2]pivotTable!V$3:V$308,MATCH(totalExpenditure!$A172,[2]pivotTable!$A$3:$A$308,0))/100*INDEX(gDP!AK$6:AK$271,MATCH(totalExpenditure!$A172,gDP!$B$6:$B$271)))</f>
        <v>22220209.136830915</v>
      </c>
      <c r="W172" s="77">
        <f>IF(INDEX([2]pivotTable!W$3:W$308,MATCH(totalExpenditure!$A172,[2]pivotTable!$A$3:$A$308,0))/100*INDEX(gDP!AL$6:AL$271,MATCH(totalExpenditure!$A172,gDP!$B$6:$B$271))=0,"",INDEX([2]pivotTable!W$3:W$308,MATCH(totalExpenditure!$A172,[2]pivotTable!$A$3:$A$308,0))/100*INDEX(gDP!AL$6:AL$271,MATCH(totalExpenditure!$A172,gDP!$B$6:$B$271)))</f>
        <v>19843812.75525168</v>
      </c>
      <c r="X172" s="77">
        <f>IF(INDEX([2]pivotTable!X$3:X$308,MATCH(totalExpenditure!$A172,[2]pivotTable!$A$3:$A$308,0))/100*INDEX(gDP!AM$6:AM$271,MATCH(totalExpenditure!$A172,gDP!$B$6:$B$271))=0,"",INDEX([2]pivotTable!X$3:X$308,MATCH(totalExpenditure!$A172,[2]pivotTable!$A$3:$A$308,0))/100*INDEX(gDP!AM$6:AM$271,MATCH(totalExpenditure!$A172,gDP!$B$6:$B$271)))</f>
        <v>20915095.063480616</v>
      </c>
      <c r="Y172" s="77">
        <f>IF(INDEX([2]pivotTable!Y$3:Y$308,MATCH(totalExpenditure!$A172,[2]pivotTable!$A$3:$A$308,0))/100*INDEX(gDP!AN$6:AN$271,MATCH(totalExpenditure!$A172,gDP!$B$6:$B$271))=0,"",INDEX([2]pivotTable!Y$3:Y$308,MATCH(totalExpenditure!$A172,[2]pivotTable!$A$3:$A$308,0))/100*INDEX(gDP!AN$6:AN$271,MATCH(totalExpenditure!$A172,gDP!$B$6:$B$271)))</f>
        <v>24568449.913802881</v>
      </c>
      <c r="Z172" s="77">
        <f>IF(INDEX([2]pivotTable!Z$3:Z$308,MATCH(totalExpenditure!$A172,[2]pivotTable!$A$3:$A$308,0))/100*INDEX(gDP!AO$6:AO$271,MATCH(totalExpenditure!$A172,gDP!$B$6:$B$271))=0,"",INDEX([2]pivotTable!Z$3:Z$308,MATCH(totalExpenditure!$A172,[2]pivotTable!$A$3:$A$308,0))/100*INDEX(gDP!AO$6:AO$271,MATCH(totalExpenditure!$A172,gDP!$B$6:$B$271)))</f>
        <v>26888938.56926208</v>
      </c>
      <c r="AA172" s="77">
        <f>IF(INDEX([2]pivotTable!AA$3:AA$308,MATCH(totalExpenditure!$A172,[2]pivotTable!$A$3:$A$308,0))/100*INDEX(gDP!AP$6:AP$271,MATCH(totalExpenditure!$A172,gDP!$B$6:$B$271))=0,"",INDEX([2]pivotTable!AA$3:AA$308,MATCH(totalExpenditure!$A172,[2]pivotTable!$A$3:$A$308,0))/100*INDEX(gDP!AP$6:AP$271,MATCH(totalExpenditure!$A172,gDP!$B$6:$B$271)))</f>
        <v>21218776.537761953</v>
      </c>
      <c r="AB172" s="77">
        <f>IF(INDEX([2]pivotTable!AB$3:AB$308,MATCH(totalExpenditure!$A172,[2]pivotTable!$A$3:$A$308,0))/100*INDEX(gDP!AQ$6:AQ$271,MATCH(totalExpenditure!$A172,gDP!$B$6:$B$271))=0,"",INDEX([2]pivotTable!AB$3:AB$308,MATCH(totalExpenditure!$A172,[2]pivotTable!$A$3:$A$308,0))/100*INDEX(gDP!AQ$6:AQ$271,MATCH(totalExpenditure!$A172,gDP!$B$6:$B$271)))</f>
        <v>15212930.314908924</v>
      </c>
      <c r="AC172" s="77">
        <f>IF(INDEX([2]pivotTable!AC$3:AC$308,MATCH(totalExpenditure!$A172,[2]pivotTable!$A$3:$A$308,0))/100*INDEX(gDP!AR$6:AR$271,MATCH(totalExpenditure!$A172,gDP!$B$6:$B$271))=0,"",INDEX([2]pivotTable!AC$3:AC$308,MATCH(totalExpenditure!$A172,[2]pivotTable!$A$3:$A$308,0))/100*INDEX(gDP!AR$6:AR$271,MATCH(totalExpenditure!$A172,gDP!$B$6:$B$271)))</f>
        <v>16728334.14278391</v>
      </c>
      <c r="AD172" s="77">
        <f>IF(INDEX([2]pivotTable!AD$3:AD$308,MATCH(totalExpenditure!$A172,[2]pivotTable!$A$3:$A$308,0))/100*INDEX(gDP!AS$6:AS$271,MATCH(totalExpenditure!$A172,gDP!$B$6:$B$271))=0,"",INDEX([2]pivotTable!AD$3:AD$308,MATCH(totalExpenditure!$A172,[2]pivotTable!$A$3:$A$308,0))/100*INDEX(gDP!AS$6:AS$271,MATCH(totalExpenditure!$A172,gDP!$B$6:$B$271)))</f>
        <v>17959212.76541112</v>
      </c>
      <c r="AE172" s="77">
        <f>IF(INDEX([2]pivotTable!AE$3:AE$308,MATCH(totalExpenditure!$A172,[2]pivotTable!$A$3:$A$308,0))/100*INDEX(gDP!AT$6:AT$271,MATCH(totalExpenditure!$A172,gDP!$B$6:$B$271))=0,"",INDEX([2]pivotTable!AE$3:AE$308,MATCH(totalExpenditure!$A172,[2]pivotTable!$A$3:$A$308,0))/100*INDEX(gDP!AT$6:AT$271,MATCH(totalExpenditure!$A172,gDP!$B$6:$B$271)))</f>
        <v>16832721.121835653</v>
      </c>
      <c r="AF172" s="77">
        <f>IF(INDEX([2]pivotTable!AF$3:AF$308,MATCH(totalExpenditure!$A172,[2]pivotTable!$A$3:$A$308,0))/100*INDEX(gDP!AU$6:AU$271,MATCH(totalExpenditure!$A172,gDP!$B$6:$B$271))=0,"",INDEX([2]pivotTable!AF$3:AF$308,MATCH(totalExpenditure!$A172,[2]pivotTable!$A$3:$A$308,0))/100*INDEX(gDP!AU$6:AU$271,MATCH(totalExpenditure!$A172,gDP!$B$6:$B$271)))</f>
        <v>35326758.595554359</v>
      </c>
      <c r="AG172" s="77">
        <f>IF(INDEX([2]pivotTable!AG$3:AG$308,MATCH(totalExpenditure!$A172,[2]pivotTable!$A$3:$A$308,0))/100*INDEX(gDP!AV$6:AV$271,MATCH(totalExpenditure!$A172,gDP!$B$6:$B$271))=0,"",INDEX([2]pivotTable!AG$3:AG$308,MATCH(totalExpenditure!$A172,[2]pivotTable!$A$3:$A$308,0))/100*INDEX(gDP!AV$6:AV$271,MATCH(totalExpenditure!$A172,gDP!$B$6:$B$271)))</f>
        <v>42443092.222185381</v>
      </c>
      <c r="AH172" s="77">
        <f>IF(INDEX([2]pivotTable!AH$3:AH$308,MATCH(totalExpenditure!$A172,[2]pivotTable!$A$3:$A$308,0))/100*INDEX(gDP!AW$6:AW$271,MATCH(totalExpenditure!$A172,gDP!$B$6:$B$271))=0,"",INDEX([2]pivotTable!AH$3:AH$308,MATCH(totalExpenditure!$A172,[2]pivotTable!$A$3:$A$308,0))/100*INDEX(gDP!AW$6:AW$271,MATCH(totalExpenditure!$A172,gDP!$B$6:$B$271)))</f>
        <v>42671480.013267644</v>
      </c>
      <c r="AI172" s="77">
        <f>IF(INDEX([2]pivotTable!AI$3:AI$308,MATCH(totalExpenditure!$A172,[2]pivotTable!$A$3:$A$308,0))/100*INDEX(gDP!AX$6:AX$271,MATCH(totalExpenditure!$A172,gDP!$B$6:$B$271))=0,"",INDEX([2]pivotTable!AI$3:AI$308,MATCH(totalExpenditure!$A172,[2]pivotTable!$A$3:$A$308,0))/100*INDEX(gDP!AX$6:AX$271,MATCH(totalExpenditure!$A172,gDP!$B$6:$B$271)))</f>
        <v>39456650.684851862</v>
      </c>
      <c r="AJ172" s="77">
        <f>IF(INDEX([2]pivotTable!AJ$3:AJ$308,MATCH(totalExpenditure!$A172,[2]pivotTable!$A$3:$A$308,0))/100*INDEX(gDP!AY$6:AY$271,MATCH(totalExpenditure!$A172,gDP!$B$6:$B$271))=0,"",INDEX([2]pivotTable!AJ$3:AJ$308,MATCH(totalExpenditure!$A172,[2]pivotTable!$A$3:$A$308,0))/100*INDEX(gDP!AY$6:AY$271,MATCH(totalExpenditure!$A172,gDP!$B$6:$B$271)))</f>
        <v>44984388.357700929</v>
      </c>
      <c r="AK172" s="77">
        <f>IF(INDEX([2]pivotTable!AK$3:AK$308,MATCH(totalExpenditure!$A172,[2]pivotTable!$A$3:$A$308,0))/100*INDEX(gDP!AZ$6:AZ$271,MATCH(totalExpenditure!$A172,gDP!$B$6:$B$271))=0,"",INDEX([2]pivotTable!AK$3:AK$308,MATCH(totalExpenditure!$A172,[2]pivotTable!$A$3:$A$308,0))/100*INDEX(gDP!AZ$6:AZ$271,MATCH(totalExpenditure!$A172,gDP!$B$6:$B$271)))</f>
        <v>42380781.087970048</v>
      </c>
      <c r="AL172" s="77">
        <f>IF(INDEX([2]pivotTable!AL$3:AL$308,MATCH(totalExpenditure!$A172,[2]pivotTable!$A$3:$A$308,0))/100*INDEX(gDP!BA$6:BA$271,MATCH(totalExpenditure!$A172,gDP!$B$6:$B$271))=0,"",INDEX([2]pivotTable!AL$3:AL$308,MATCH(totalExpenditure!$A172,[2]pivotTable!$A$3:$A$308,0))/100*INDEX(gDP!BA$6:BA$271,MATCH(totalExpenditure!$A172,gDP!$B$6:$B$271)))</f>
        <v>55945997.372915842</v>
      </c>
      <c r="AM172" s="77">
        <f>IF(INDEX([2]pivotTable!AM$3:AM$308,MATCH(totalExpenditure!$A172,[2]pivotTable!$A$3:$A$308,0))/100*INDEX(gDP!BB$6:BB$271,MATCH(totalExpenditure!$A172,gDP!$B$6:$B$271))=0,"",INDEX([2]pivotTable!AM$3:AM$308,MATCH(totalExpenditure!$A172,[2]pivotTable!$A$3:$A$308,0))/100*INDEX(gDP!BB$6:BB$271,MATCH(totalExpenditure!$A172,gDP!$B$6:$B$271)))</f>
        <v>62076133.142259985</v>
      </c>
      <c r="AN172" s="77">
        <f>IF(INDEX([2]pivotTable!AN$3:AN$308,MATCH(totalExpenditure!$A172,[2]pivotTable!$A$3:$A$308,0))/100*INDEX(gDP!BC$6:BC$271,MATCH(totalExpenditure!$A172,gDP!$B$6:$B$271))=0,"",INDEX([2]pivotTable!AN$3:AN$308,MATCH(totalExpenditure!$A172,[2]pivotTable!$A$3:$A$308,0))/100*INDEX(gDP!BC$6:BC$271,MATCH(totalExpenditure!$A172,gDP!$B$6:$B$271)))</f>
        <v>60022024.142098203</v>
      </c>
      <c r="AO172" s="77">
        <f>IF(INDEX([2]pivotTable!AO$3:AO$308,MATCH(totalExpenditure!$A172,[2]pivotTable!$A$3:$A$308,0))/100*INDEX(gDP!BD$6:BD$271,MATCH(totalExpenditure!$A172,gDP!$B$6:$B$271))=0,"",INDEX([2]pivotTable!AO$3:AO$308,MATCH(totalExpenditure!$A172,[2]pivotTable!$A$3:$A$308,0))/100*INDEX(gDP!BD$6:BD$271,MATCH(totalExpenditure!$A172,gDP!$B$6:$B$271)))</f>
        <v>69110480.579810396</v>
      </c>
      <c r="AP172" s="77">
        <f>IF(INDEX([2]pivotTable!AP$3:AP$308,MATCH(totalExpenditure!$A172,[2]pivotTable!$A$3:$A$308,0))/100*INDEX(gDP!BE$6:BE$271,MATCH(totalExpenditure!$A172,gDP!$B$6:$B$271))=0,"",INDEX([2]pivotTable!AP$3:AP$308,MATCH(totalExpenditure!$A172,[2]pivotTable!$A$3:$A$308,0))/100*INDEX(gDP!BE$6:BE$271,MATCH(totalExpenditure!$A172,gDP!$B$6:$B$271)))</f>
        <v>65344699.822016731</v>
      </c>
      <c r="AQ172" s="77">
        <f>IF(INDEX([2]pivotTable!AQ$3:AQ$308,MATCH(totalExpenditure!$A172,[2]pivotTable!$A$3:$A$308,0))/100*INDEX(gDP!BF$6:BF$271,MATCH(totalExpenditure!$A172,gDP!$B$6:$B$271))=0,"",INDEX([2]pivotTable!AQ$3:AQ$308,MATCH(totalExpenditure!$A172,[2]pivotTable!$A$3:$A$308,0))/100*INDEX(gDP!BF$6:BF$271,MATCH(totalExpenditure!$A172,gDP!$B$6:$B$271)))</f>
        <v>93426603.474673435</v>
      </c>
      <c r="AR172" s="77">
        <f>IF(INDEX([2]pivotTable!AR$3:AR$308,MATCH(totalExpenditure!$A172,[2]pivotTable!$A$3:$A$308,0))/100*INDEX(gDP!BG$6:BG$271,MATCH(totalExpenditure!$A172,gDP!$B$6:$B$271))=0,"",INDEX([2]pivotTable!AR$3:AR$308,MATCH(totalExpenditure!$A172,[2]pivotTable!$A$3:$A$308,0))/100*INDEX(gDP!BG$6:BG$271,MATCH(totalExpenditure!$A172,gDP!$B$6:$B$271)))</f>
        <v>78444779.712319195</v>
      </c>
      <c r="AS172" s="77">
        <f>IF(INDEX([2]pivotTable!AS$3:AS$308,MATCH(totalExpenditure!$A172,[2]pivotTable!$A$3:$A$308,0))/100*INDEX(gDP!BH$6:BH$271,MATCH(totalExpenditure!$A172,gDP!$B$6:$B$271))=0,"",INDEX([2]pivotTable!AS$3:AS$308,MATCH(totalExpenditure!$A172,[2]pivotTable!$A$3:$A$308,0))/100*INDEX(gDP!BH$6:BH$271,MATCH(totalExpenditure!$A172,gDP!$B$6:$B$271)))</f>
        <v>33620414.92781692</v>
      </c>
      <c r="AT172" s="77">
        <f>IF(INDEX([2]pivotTable!AT$3:AT$308,MATCH(totalExpenditure!$A172,[2]pivotTable!$A$3:$A$308,0))/100*INDEX(gDP!BI$6:BI$271,MATCH(totalExpenditure!$A172,gDP!$B$6:$B$271))=0,"",INDEX([2]pivotTable!AT$3:AT$308,MATCH(totalExpenditure!$A172,[2]pivotTable!$A$3:$A$308,0))/100*INDEX(gDP!BI$6:BI$271,MATCH(totalExpenditure!$A172,gDP!$B$6:$B$271)))</f>
        <v>70527270.600716174</v>
      </c>
      <c r="AU172" s="77">
        <f>IF(INDEX([2]pivotTable!AU$3:AU$308,MATCH(totalExpenditure!$A172,[2]pivotTable!$A$3:$A$308,0))/100*INDEX(gDP!BJ$6:BJ$271,MATCH(totalExpenditure!$A172,gDP!$B$6:$B$271))=0,"",INDEX([2]pivotTable!AU$3:AU$308,MATCH(totalExpenditure!$A172,[2]pivotTable!$A$3:$A$308,0))/100*INDEX(gDP!BJ$6:BJ$271,MATCH(totalExpenditure!$A172,gDP!$B$6:$B$271)))</f>
        <v>93251841.688135087</v>
      </c>
      <c r="AV172" s="77">
        <f>IF(INDEX([2]pivotTable!AV$3:AV$308,MATCH(totalExpenditure!$A172,[2]pivotTable!$A$3:$A$308,0))/100*INDEX(gDP!BK$6:BK$271,MATCH(totalExpenditure!$A172,gDP!$B$6:$B$271))=0,"",INDEX([2]pivotTable!AV$3:AV$308,MATCH(totalExpenditure!$A172,[2]pivotTable!$A$3:$A$308,0))/100*INDEX(gDP!BK$6:BK$271,MATCH(totalExpenditure!$A172,gDP!$B$6:$B$271)))</f>
        <v>94308453.95822528</v>
      </c>
      <c r="AW172" s="77">
        <f>IF(INDEX([2]pivotTable!AW$3:AW$308,MATCH(totalExpenditure!$A172,[2]pivotTable!$A$3:$A$308,0))/100*INDEX(gDP!BL$6:BL$271,MATCH(totalExpenditure!$A172,gDP!$B$6:$B$271))=0,"",INDEX([2]pivotTable!AW$3:AW$308,MATCH(totalExpenditure!$A172,[2]pivotTable!$A$3:$A$308,0))/100*INDEX(gDP!BL$6:BL$271,MATCH(totalExpenditure!$A172,gDP!$B$6:$B$271)))</f>
        <v>92392620.669667199</v>
      </c>
      <c r="AX172" s="77">
        <f>IF(INDEX([2]pivotTable!AX$3:AX$308,MATCH(totalExpenditure!$A172,[2]pivotTable!$A$3:$A$308,0))/100*INDEX(gDP!BM$6:BM$271,MATCH(totalExpenditure!$A172,gDP!$B$6:$B$271))=0,"",INDEX([2]pivotTable!AX$3:AX$308,MATCH(totalExpenditure!$A172,[2]pivotTable!$A$3:$A$308,0))/100*INDEX(gDP!BM$6:BM$271,MATCH(totalExpenditure!$A172,gDP!$B$6:$B$271)))</f>
        <v>82138366.413463682</v>
      </c>
      <c r="AY172" s="77">
        <f>IF(INDEX([2]pivotTable!AY$3:AY$308,MATCH(totalExpenditure!$A172,[2]pivotTable!$A$3:$A$308,0))/100*INDEX(gDP!BN$6:BN$271,MATCH(totalExpenditure!$A172,gDP!$B$6:$B$271))=0,"",INDEX([2]pivotTable!AY$3:AY$308,MATCH(totalExpenditure!$A172,[2]pivotTable!$A$3:$A$308,0))/100*INDEX(gDP!BN$6:BN$271,MATCH(totalExpenditure!$A172,gDP!$B$6:$B$271)))</f>
        <v>73499832.102677763</v>
      </c>
      <c r="AZ172" s="77" t="str">
        <f>IF(INDEX([2]pivotTable!AZ$3:AZ$308,MATCH(totalExpenditure!$A172,[2]pivotTable!$A$3:$A$308,0))/100*INDEX(gDP!BO$6:BO$271,MATCH(totalExpenditure!$A172,gDP!$B$6:$B$271))=0,"",INDEX([2]pivotTable!AZ$3:AZ$308,MATCH(totalExpenditure!$A172,[2]pivotTable!$A$3:$A$308,0))/100*INDEX(gDP!BO$6:BO$271,MATCH(totalExpenditure!$A172,gDP!$B$6:$B$271)))</f>
        <v/>
      </c>
      <c r="BA172" s="77" t="str">
        <f>IF(INDEX([2]pivotTable!B$310:B$615,MATCH(totalExpenditure!$A172,[2]pivotTable!$A$310:$A$615,0))/100*INDEX(gDP!Q$6:Q$271,MATCH(totalExpenditure!$A172,gDP!$B$6:$B$271))=0,"",INDEX([2]pivotTable!B$310:B$615,MATCH(totalExpenditure!$A172,[2]pivotTable!$A$310:$A$615,0))/100*INDEX(gDP!Q$6:Q$271,MATCH(totalExpenditure!$A172,gDP!$B$6:$B$271)))</f>
        <v/>
      </c>
      <c r="BB172" s="77" t="str">
        <f>IF(INDEX([2]pivotTable!C$310:C$615,MATCH(totalExpenditure!$A172,[2]pivotTable!$A$310:$A$615,0))/100*INDEX(gDP!R$6:R$271,MATCH(totalExpenditure!$A172,gDP!$B$6:$B$271))=0,"",INDEX([2]pivotTable!C$310:C$615,MATCH(totalExpenditure!$A172,[2]pivotTable!$A$310:$A$615,0))/100*INDEX(gDP!R$6:R$271,MATCH(totalExpenditure!$A172,gDP!$B$6:$B$271)))</f>
        <v/>
      </c>
      <c r="BC172" s="77" t="str">
        <f>IF(INDEX([2]pivotTable!D$310:D$615,MATCH(totalExpenditure!$A172,[2]pivotTable!$A$310:$A$615,0))/100*INDEX(gDP!S$6:S$271,MATCH(totalExpenditure!$A172,gDP!$B$6:$B$271))=0,"",INDEX([2]pivotTable!D$310:D$615,MATCH(totalExpenditure!$A172,[2]pivotTable!$A$310:$A$615,0))/100*INDEX(gDP!S$6:S$271,MATCH(totalExpenditure!$A172,gDP!$B$6:$B$271)))</f>
        <v/>
      </c>
      <c r="BD172" s="77" t="str">
        <f>IF(INDEX([2]pivotTable!E$310:E$615,MATCH(totalExpenditure!$A172,[2]pivotTable!$A$310:$A$615,0))/100*INDEX(gDP!T$6:T$271,MATCH(totalExpenditure!$A172,gDP!$B$6:$B$271))=0,"",INDEX([2]pivotTable!E$310:E$615,MATCH(totalExpenditure!$A172,[2]pivotTable!$A$310:$A$615,0))/100*INDEX(gDP!T$6:T$271,MATCH(totalExpenditure!$A172,gDP!$B$6:$B$271)))</f>
        <v/>
      </c>
      <c r="BE172" s="77" t="str">
        <f>IF(INDEX([2]pivotTable!F$310:F$615,MATCH(totalExpenditure!$A172,[2]pivotTable!$A$310:$A$615,0))/100*INDEX(gDP!U$6:U$271,MATCH(totalExpenditure!$A172,gDP!$B$6:$B$271))=0,"",INDEX([2]pivotTable!F$310:F$615,MATCH(totalExpenditure!$A172,[2]pivotTable!$A$310:$A$615,0))/100*INDEX(gDP!U$6:U$271,MATCH(totalExpenditure!$A172,gDP!$B$6:$B$271)))</f>
        <v/>
      </c>
      <c r="BF172" s="77" t="str">
        <f>IF(INDEX([2]pivotTable!G$310:G$615,MATCH(totalExpenditure!$A172,[2]pivotTable!$A$310:$A$615,0))/100*INDEX(gDP!V$6:V$271,MATCH(totalExpenditure!$A172,gDP!$B$6:$B$271))=0,"",INDEX([2]pivotTable!G$310:G$615,MATCH(totalExpenditure!$A172,[2]pivotTable!$A$310:$A$615,0))/100*INDEX(gDP!V$6:V$271,MATCH(totalExpenditure!$A172,gDP!$B$6:$B$271)))</f>
        <v/>
      </c>
      <c r="BG172" s="77" t="str">
        <f>IF(INDEX([2]pivotTable!H$310:H$615,MATCH(totalExpenditure!$A172,[2]pivotTable!$A$310:$A$615,0))/100*INDEX(gDP!W$6:W$271,MATCH(totalExpenditure!$A172,gDP!$B$6:$B$271))=0,"",INDEX([2]pivotTable!H$310:H$615,MATCH(totalExpenditure!$A172,[2]pivotTable!$A$310:$A$615,0))/100*INDEX(gDP!W$6:W$271,MATCH(totalExpenditure!$A172,gDP!$B$6:$B$271)))</f>
        <v/>
      </c>
      <c r="BH172" s="77" t="str">
        <f>IF(INDEX([2]pivotTable!I$310:I$615,MATCH(totalExpenditure!$A172,[2]pivotTable!$A$310:$A$615,0))/100*INDEX(gDP!X$6:X$271,MATCH(totalExpenditure!$A172,gDP!$B$6:$B$271))=0,"",INDEX([2]pivotTable!I$310:I$615,MATCH(totalExpenditure!$A172,[2]pivotTable!$A$310:$A$615,0))/100*INDEX(gDP!X$6:X$271,MATCH(totalExpenditure!$A172,gDP!$B$6:$B$271)))</f>
        <v/>
      </c>
      <c r="BI172" s="77" t="str">
        <f>IF(INDEX([2]pivotTable!J$310:J$615,MATCH(totalExpenditure!$A172,[2]pivotTable!$A$310:$A$615,0))/100*INDEX(gDP!Y$6:Y$271,MATCH(totalExpenditure!$A172,gDP!$B$6:$B$271))=0,"",INDEX([2]pivotTable!J$310:J$615,MATCH(totalExpenditure!$A172,[2]pivotTable!$A$310:$A$615,0))/100*INDEX(gDP!Y$6:Y$271,MATCH(totalExpenditure!$A172,gDP!$B$6:$B$271)))</f>
        <v/>
      </c>
      <c r="BJ172" s="77" t="str">
        <f>IF(INDEX([2]pivotTable!K$310:K$615,MATCH(totalExpenditure!$A172,[2]pivotTable!$A$310:$A$615,0))/100*INDEX(gDP!Z$6:Z$271,MATCH(totalExpenditure!$A172,gDP!$B$6:$B$271))=0,"",INDEX([2]pivotTable!K$310:K$615,MATCH(totalExpenditure!$A172,[2]pivotTable!$A$310:$A$615,0))/100*INDEX(gDP!Z$6:Z$271,MATCH(totalExpenditure!$A172,gDP!$B$6:$B$271)))</f>
        <v/>
      </c>
      <c r="BK172" s="77" t="str">
        <f>IF(INDEX([2]pivotTable!L$310:L$615,MATCH(totalExpenditure!$A172,[2]pivotTable!$A$310:$A$615,0))/100*INDEX(gDP!AA$6:AA$271,MATCH(totalExpenditure!$A172,gDP!$B$6:$B$271))=0,"",INDEX([2]pivotTable!L$310:L$615,MATCH(totalExpenditure!$A172,[2]pivotTable!$A$310:$A$615,0))/100*INDEX(gDP!AA$6:AA$271,MATCH(totalExpenditure!$A172,gDP!$B$6:$B$271)))</f>
        <v/>
      </c>
      <c r="BL172" s="77" t="str">
        <f>IF(INDEX([2]pivotTable!M$310:M$615,MATCH(totalExpenditure!$A172,[2]pivotTable!$A$310:$A$615,0))/100*INDEX(gDP!AB$6:AB$271,MATCH(totalExpenditure!$A172,gDP!$B$6:$B$271))=0,"",INDEX([2]pivotTable!M$310:M$615,MATCH(totalExpenditure!$A172,[2]pivotTable!$A$310:$A$615,0))/100*INDEX(gDP!AB$6:AB$271,MATCH(totalExpenditure!$A172,gDP!$B$6:$B$271)))</f>
        <v/>
      </c>
      <c r="BM172" s="77" t="str">
        <f>IF(INDEX([2]pivotTable!N$310:N$615,MATCH(totalExpenditure!$A172,[2]pivotTable!$A$310:$A$615,0))/100*INDEX(gDP!AC$6:AC$271,MATCH(totalExpenditure!$A172,gDP!$B$6:$B$271))=0,"",INDEX([2]pivotTable!N$310:N$615,MATCH(totalExpenditure!$A172,[2]pivotTable!$A$310:$A$615,0))/100*INDEX(gDP!AC$6:AC$271,MATCH(totalExpenditure!$A172,gDP!$B$6:$B$271)))</f>
        <v/>
      </c>
      <c r="BN172" s="77" t="str">
        <f>IF(INDEX([2]pivotTable!O$310:O$615,MATCH(totalExpenditure!$A172,[2]pivotTable!$A$310:$A$615,0))/100*INDEX(gDP!AD$6:AD$271,MATCH(totalExpenditure!$A172,gDP!$B$6:$B$271))=0,"",INDEX([2]pivotTable!O$310:O$615,MATCH(totalExpenditure!$A172,[2]pivotTable!$A$310:$A$615,0))/100*INDEX(gDP!AD$6:AD$271,MATCH(totalExpenditure!$A172,gDP!$B$6:$B$271)))</f>
        <v/>
      </c>
      <c r="BO172" s="77" t="str">
        <f>IF(INDEX([2]pivotTable!P$310:P$615,MATCH(totalExpenditure!$A172,[2]pivotTable!$A$310:$A$615,0))/100*INDEX(gDP!AE$6:AE$271,MATCH(totalExpenditure!$A172,gDP!$B$6:$B$271))=0,"",INDEX([2]pivotTable!P$310:P$615,MATCH(totalExpenditure!$A172,[2]pivotTable!$A$310:$A$615,0))/100*INDEX(gDP!AE$6:AE$271,MATCH(totalExpenditure!$A172,gDP!$B$6:$B$271)))</f>
        <v/>
      </c>
      <c r="BP172" s="77" t="str">
        <f>IF(INDEX([2]pivotTable!Q$310:Q$615,MATCH(totalExpenditure!$A172,[2]pivotTable!$A$310:$A$615,0))/100*INDEX(gDP!AF$6:AF$271,MATCH(totalExpenditure!$A172,gDP!$B$6:$B$271))=0,"",INDEX([2]pivotTable!Q$310:Q$615,MATCH(totalExpenditure!$A172,[2]pivotTable!$A$310:$A$615,0))/100*INDEX(gDP!AF$6:AF$271,MATCH(totalExpenditure!$A172,gDP!$B$6:$B$271)))</f>
        <v/>
      </c>
      <c r="BQ172" s="77" t="str">
        <f>IF(INDEX([2]pivotTable!R$310:R$615,MATCH(totalExpenditure!$A172,[2]pivotTable!$A$310:$A$615,0))/100*INDEX(gDP!AG$6:AG$271,MATCH(totalExpenditure!$A172,gDP!$B$6:$B$271))=0,"",INDEX([2]pivotTable!R$310:R$615,MATCH(totalExpenditure!$A172,[2]pivotTable!$A$310:$A$615,0))/100*INDEX(gDP!AG$6:AG$271,MATCH(totalExpenditure!$A172,gDP!$B$6:$B$271)))</f>
        <v/>
      </c>
      <c r="BR172" s="77" t="str">
        <f>IF(INDEX([2]pivotTable!S$310:S$615,MATCH(totalExpenditure!$A172,[2]pivotTable!$A$310:$A$615,0))/100*INDEX(gDP!AH$6:AH$271,MATCH(totalExpenditure!$A172,gDP!$B$6:$B$271))=0,"",INDEX([2]pivotTable!S$310:S$615,MATCH(totalExpenditure!$A172,[2]pivotTable!$A$310:$A$615,0))/100*INDEX(gDP!AH$6:AH$271,MATCH(totalExpenditure!$A172,gDP!$B$6:$B$271)))</f>
        <v/>
      </c>
      <c r="BS172" s="77">
        <f>IF(INDEX([2]pivotTable!T$310:T$615,MATCH(totalExpenditure!$A172,[2]pivotTable!$A$310:$A$615,0))/100*INDEX(gDP!AI$6:AI$271,MATCH(totalExpenditure!$A172,gDP!$B$6:$B$271))=0,"",INDEX([2]pivotTable!T$310:T$615,MATCH(totalExpenditure!$A172,[2]pivotTable!$A$310:$A$615,0))/100*INDEX(gDP!AI$6:AI$271,MATCH(totalExpenditure!$A172,gDP!$B$6:$B$271)))</f>
        <v>96273816.814510226</v>
      </c>
      <c r="BT172" s="77">
        <f>IF(INDEX([2]pivotTable!U$310:U$615,MATCH(totalExpenditure!$A172,[2]pivotTable!$A$310:$A$615,0))/100*INDEX(gDP!AJ$6:AJ$271,MATCH(totalExpenditure!$A172,gDP!$B$6:$B$271))=0,"",INDEX([2]pivotTable!U$310:U$615,MATCH(totalExpenditure!$A172,[2]pivotTable!$A$310:$A$615,0))/100*INDEX(gDP!AJ$6:AJ$271,MATCH(totalExpenditure!$A172,gDP!$B$6:$B$271)))</f>
        <v>112629299.23753116</v>
      </c>
      <c r="BU172" s="77">
        <f>IF(INDEX([2]pivotTable!V$310:V$615,MATCH(totalExpenditure!$A172,[2]pivotTable!$A$310:$A$615,0))/100*INDEX(gDP!AK$6:AK$271,MATCH(totalExpenditure!$A172,gDP!$B$6:$B$271))=0,"",INDEX([2]pivotTable!V$310:V$615,MATCH(totalExpenditure!$A172,[2]pivotTable!$A$310:$A$615,0))/100*INDEX(gDP!AK$6:AK$271,MATCH(totalExpenditure!$A172,gDP!$B$6:$B$271)))</f>
        <v>111101045.68415457</v>
      </c>
      <c r="BV172" s="77">
        <f>IF(INDEX([2]pivotTable!W$310:W$615,MATCH(totalExpenditure!$A172,[2]pivotTable!$A$310:$A$615,0))/100*INDEX(gDP!AL$6:AL$271,MATCH(totalExpenditure!$A172,gDP!$B$6:$B$271))=0,"",INDEX([2]pivotTable!W$310:W$615,MATCH(totalExpenditure!$A172,[2]pivotTable!$A$310:$A$615,0))/100*INDEX(gDP!AL$6:AL$271,MATCH(totalExpenditure!$A172,gDP!$B$6:$B$271)))</f>
        <v>118732146.31892255</v>
      </c>
      <c r="BW172" s="77">
        <f>IF(INDEX([2]pivotTable!X$310:X$615,MATCH(totalExpenditure!$A172,[2]pivotTable!$A$310:$A$615,0))/100*INDEX(gDP!AM$6:AM$271,MATCH(totalExpenditure!$A172,gDP!$B$6:$B$271))=0,"",INDEX([2]pivotTable!X$310:X$615,MATCH(totalExpenditure!$A172,[2]pivotTable!$A$310:$A$615,0))/100*INDEX(gDP!AM$6:AM$271,MATCH(totalExpenditure!$A172,gDP!$B$6:$B$271)))</f>
        <v>133784487.38881569</v>
      </c>
      <c r="BX172" s="77">
        <f>IF(INDEX([2]pivotTable!Y$310:Y$615,MATCH(totalExpenditure!$A172,[2]pivotTable!$A$310:$A$615,0))/100*INDEX(gDP!AN$6:AN$271,MATCH(totalExpenditure!$A172,gDP!$B$6:$B$271))=0,"",INDEX([2]pivotTable!Y$310:Y$615,MATCH(totalExpenditure!$A172,[2]pivotTable!$A$310:$A$615,0))/100*INDEX(gDP!AN$6:AN$271,MATCH(totalExpenditure!$A172,gDP!$B$6:$B$271)))</f>
        <v>156828605.28310838</v>
      </c>
      <c r="BY172" s="77">
        <f>IF(INDEX([2]pivotTable!Z$310:Z$615,MATCH(totalExpenditure!$A172,[2]pivotTable!$A$310:$A$615,0))/100*INDEX(gDP!AO$6:AO$271,MATCH(totalExpenditure!$A172,gDP!$B$6:$B$271))=0,"",INDEX([2]pivotTable!Z$310:Z$615,MATCH(totalExpenditure!$A172,[2]pivotTable!$A$310:$A$615,0))/100*INDEX(gDP!AO$6:AO$271,MATCH(totalExpenditure!$A172,gDP!$B$6:$B$271)))</f>
        <v>174329951.72404915</v>
      </c>
      <c r="BZ172" s="77">
        <f>IF(INDEX([2]pivotTable!AA$310:AA$615,MATCH(totalExpenditure!$A172,[2]pivotTable!$A$310:$A$615,0))/100*INDEX(gDP!AP$6:AP$271,MATCH(totalExpenditure!$A172,gDP!$B$6:$B$271))=0,"",INDEX([2]pivotTable!AA$310:AA$615,MATCH(totalExpenditure!$A172,[2]pivotTable!$A$310:$A$615,0))/100*INDEX(gDP!AP$6:AP$271,MATCH(totalExpenditure!$A172,gDP!$B$6:$B$271)))</f>
        <v>162535828.27925655</v>
      </c>
      <c r="CA172" s="77">
        <f>IF(INDEX([2]pivotTable!AB$310:AB$615,MATCH(totalExpenditure!$A172,[2]pivotTable!$A$310:$A$615,0))/100*INDEX(gDP!AQ$6:AQ$271,MATCH(totalExpenditure!$A172,gDP!$B$6:$B$271))=0,"",INDEX([2]pivotTable!AB$310:AB$615,MATCH(totalExpenditure!$A172,[2]pivotTable!$A$310:$A$615,0))/100*INDEX(gDP!AQ$6:AQ$271,MATCH(totalExpenditure!$A172,gDP!$B$6:$B$271)))</f>
        <v>136493791.43654397</v>
      </c>
      <c r="CB172" s="77">
        <f>IF(INDEX([2]pivotTable!AC$310:AC$615,MATCH(totalExpenditure!$A172,[2]pivotTable!$A$310:$A$615,0))/100*INDEX(gDP!AR$6:AR$271,MATCH(totalExpenditure!$A172,gDP!$B$6:$B$271))=0,"",INDEX([2]pivotTable!AC$310:AC$615,MATCH(totalExpenditure!$A172,[2]pivotTable!$A$310:$A$615,0))/100*INDEX(gDP!AR$6:AR$271,MATCH(totalExpenditure!$A172,gDP!$B$6:$B$271)))</f>
        <v>154076761.84143075</v>
      </c>
      <c r="CC172" s="77">
        <f>IF(INDEX([2]pivotTable!AD$310:AD$615,MATCH(totalExpenditure!$A172,[2]pivotTable!$A$310:$A$615,0))/100*INDEX(gDP!AS$6:AS$271,MATCH(totalExpenditure!$A172,gDP!$B$6:$B$271))=0,"",INDEX([2]pivotTable!AD$310:AD$615,MATCH(totalExpenditure!$A172,[2]pivotTable!$A$310:$A$615,0))/100*INDEX(gDP!AS$6:AS$271,MATCH(totalExpenditure!$A172,gDP!$B$6:$B$271)))</f>
        <v>147454589.02127025</v>
      </c>
      <c r="CD172" s="77">
        <f>IF(INDEX([2]pivotTable!AE$310:AE$615,MATCH(totalExpenditure!$A172,[2]pivotTable!$A$310:$A$615,0))/100*INDEX(gDP!AT$6:AT$271,MATCH(totalExpenditure!$A172,gDP!$B$6:$B$271))=0,"",INDEX([2]pivotTable!AE$310:AE$615,MATCH(totalExpenditure!$A172,[2]pivotTable!$A$310:$A$615,0))/100*INDEX(gDP!AT$6:AT$271,MATCH(totalExpenditure!$A172,gDP!$B$6:$B$271)))</f>
        <v>145883583.05590898</v>
      </c>
      <c r="CE172" s="77">
        <f>IF(INDEX([2]pivotTable!AF$310:AF$615,MATCH(totalExpenditure!$A172,[2]pivotTable!$A$310:$A$615,0))/100*INDEX(gDP!AU$6:AU$271,MATCH(totalExpenditure!$A172,gDP!$B$6:$B$271))=0,"",INDEX([2]pivotTable!AF$310:AF$615,MATCH(totalExpenditure!$A172,[2]pivotTable!$A$310:$A$615,0))/100*INDEX(gDP!AU$6:AU$271,MATCH(totalExpenditure!$A172,gDP!$B$6:$B$271)))</f>
        <v>325791218.15900135</v>
      </c>
      <c r="CF172" s="77">
        <f>IF(INDEX([2]pivotTable!AG$310:AG$615,MATCH(totalExpenditure!$A172,[2]pivotTable!$A$310:$A$615,0))/100*INDEX(gDP!AV$6:AV$271,MATCH(totalExpenditure!$A172,gDP!$B$6:$B$271))=0,"",INDEX([2]pivotTable!AG$310:AG$615,MATCH(totalExpenditure!$A172,[2]pivotTable!$A$310:$A$615,0))/100*INDEX(gDP!AV$6:AV$271,MATCH(totalExpenditure!$A172,gDP!$B$6:$B$271)))</f>
        <v>404388350.89471078</v>
      </c>
      <c r="CG172" s="77">
        <f>IF(INDEX([2]pivotTable!AH$310:AH$615,MATCH(totalExpenditure!$A172,[2]pivotTable!$A$310:$A$615,0))/100*INDEX(gDP!AW$6:AW$271,MATCH(totalExpenditure!$A172,gDP!$B$6:$B$271))=0,"",INDEX([2]pivotTable!AH$310:AH$615,MATCH(totalExpenditure!$A172,[2]pivotTable!$A$310:$A$615,0))/100*INDEX(gDP!AW$6:AW$271,MATCH(totalExpenditure!$A172,gDP!$B$6:$B$271)))</f>
        <v>506057083.28234595</v>
      </c>
      <c r="CH172" s="77">
        <f>IF(INDEX([2]pivotTable!AI$310:AI$615,MATCH(totalExpenditure!$A172,[2]pivotTable!$A$310:$A$615,0))/100*INDEX(gDP!AX$6:AX$271,MATCH(totalExpenditure!$A172,gDP!$B$6:$B$271))=0,"",INDEX([2]pivotTable!AI$310:AI$615,MATCH(totalExpenditure!$A172,[2]pivotTable!$A$310:$A$615,0))/100*INDEX(gDP!AX$6:AX$271,MATCH(totalExpenditure!$A172,gDP!$B$6:$B$271)))</f>
        <v>478740694.97620255</v>
      </c>
      <c r="CI172" s="77">
        <f>IF(INDEX([2]pivotTable!AJ$310:AJ$615,MATCH(totalExpenditure!$A172,[2]pivotTable!$A$310:$A$615,0))/100*INDEX(gDP!AY$6:AY$271,MATCH(totalExpenditure!$A172,gDP!$B$6:$B$271))=0,"",INDEX([2]pivotTable!AJ$310:AJ$615,MATCH(totalExpenditure!$A172,[2]pivotTable!$A$310:$A$615,0))/100*INDEX(gDP!AY$6:AY$271,MATCH(totalExpenditure!$A172,gDP!$B$6:$B$271)))</f>
        <v>504668606.88795727</v>
      </c>
      <c r="CJ172" s="77">
        <f>IF(INDEX([2]pivotTable!AK$310:AK$615,MATCH(totalExpenditure!$A172,[2]pivotTable!$A$310:$A$615,0))/100*INDEX(gDP!AZ$6:AZ$271,MATCH(totalExpenditure!$A172,gDP!$B$6:$B$271))=0,"",INDEX([2]pivotTable!AK$310:AK$615,MATCH(totalExpenditure!$A172,[2]pivotTable!$A$310:$A$615,0))/100*INDEX(gDP!AZ$6:AZ$271,MATCH(totalExpenditure!$A172,gDP!$B$6:$B$271)))</f>
        <v>515089493.22302067</v>
      </c>
      <c r="CK172" s="77">
        <f>IF(INDEX([2]pivotTable!AL$310:AL$615,MATCH(totalExpenditure!$A172,[2]pivotTable!$A$310:$A$615,0))/100*INDEX(gDP!BA$6:BA$271,MATCH(totalExpenditure!$A172,gDP!$B$6:$B$271))=0,"",INDEX([2]pivotTable!AL$310:AL$615,MATCH(totalExpenditure!$A172,[2]pivotTable!$A$310:$A$615,0))/100*INDEX(gDP!BA$6:BA$271,MATCH(totalExpenditure!$A172,gDP!$B$6:$B$271)))</f>
        <v>585434901.08086932</v>
      </c>
      <c r="CL172" s="77">
        <f>IF(INDEX([2]pivotTable!AM$310:AM$615,MATCH(totalExpenditure!$A172,[2]pivotTable!$A$310:$A$615,0))/100*INDEX(gDP!BB$6:BB$271,MATCH(totalExpenditure!$A172,gDP!$B$6:$B$271))=0,"",INDEX([2]pivotTable!AM$310:AM$615,MATCH(totalExpenditure!$A172,[2]pivotTable!$A$310:$A$615,0))/100*INDEX(gDP!BB$6:BB$271,MATCH(totalExpenditure!$A172,gDP!$B$6:$B$271)))</f>
        <v>644496323.50640523</v>
      </c>
      <c r="CM172" s="77">
        <f>IF(INDEX([2]pivotTable!AN$310:AN$615,MATCH(totalExpenditure!$A172,[2]pivotTable!$A$310:$A$615,0))/100*INDEX(gDP!BC$6:BC$271,MATCH(totalExpenditure!$A172,gDP!$B$6:$B$271))=0,"",INDEX([2]pivotTable!AN$310:AN$615,MATCH(totalExpenditure!$A172,[2]pivotTable!$A$310:$A$615,0))/100*INDEX(gDP!BC$6:BC$271,MATCH(totalExpenditure!$A172,gDP!$B$6:$B$271)))</f>
        <v>747274200.56912267</v>
      </c>
      <c r="CN172" s="77">
        <f>IF(INDEX([2]pivotTable!AO$310:AO$615,MATCH(totalExpenditure!$A172,[2]pivotTable!$A$310:$A$615,0))/100*INDEX(gDP!BD$6:BD$271,MATCH(totalExpenditure!$A172,gDP!$B$6:$B$271))=0,"",INDEX([2]pivotTable!AO$310:AO$615,MATCH(totalExpenditure!$A172,[2]pivotTable!$A$310:$A$615,0))/100*INDEX(gDP!BD$6:BD$271,MATCH(totalExpenditure!$A172,gDP!$B$6:$B$271)))</f>
        <v>974457776.17532647</v>
      </c>
      <c r="CO172" s="77">
        <f>IF(INDEX([2]pivotTable!AP$310:AP$615,MATCH(totalExpenditure!$A172,[2]pivotTable!$A$310:$A$615,0))/100*INDEX(gDP!BE$6:BE$271,MATCH(totalExpenditure!$A172,gDP!$B$6:$B$271))=0,"",INDEX([2]pivotTable!AP$310:AP$615,MATCH(totalExpenditure!$A172,[2]pivotTable!$A$310:$A$615,0))/100*INDEX(gDP!BE$6:BE$271,MATCH(totalExpenditure!$A172,gDP!$B$6:$B$271)))</f>
        <v>918326406.42727077</v>
      </c>
      <c r="CP172" s="77">
        <f>IF(INDEX([2]pivotTable!AQ$310:AQ$615,MATCH(totalExpenditure!$A172,[2]pivotTable!$A$310:$A$615,0))/100*INDEX(gDP!BF$6:BF$271,MATCH(totalExpenditure!$A172,gDP!$B$6:$B$271))=0,"",INDEX([2]pivotTable!AQ$310:AQ$615,MATCH(totalExpenditure!$A172,[2]pivotTable!$A$310:$A$615,0))/100*INDEX(gDP!BF$6:BF$271,MATCH(totalExpenditure!$A172,gDP!$B$6:$B$271)))</f>
        <v>1230526711.5545805</v>
      </c>
      <c r="CQ172" s="77">
        <f>IF(INDEX([2]pivotTable!AR$310:AR$615,MATCH(totalExpenditure!$A172,[2]pivotTable!$A$310:$A$615,0))/100*INDEX(gDP!BG$6:BG$271,MATCH(totalExpenditure!$A172,gDP!$B$6:$B$271))=0,"",INDEX([2]pivotTable!AR$310:AR$615,MATCH(totalExpenditure!$A172,[2]pivotTable!$A$310:$A$615,0))/100*INDEX(gDP!BG$6:BG$271,MATCH(totalExpenditure!$A172,gDP!$B$6:$B$271)))</f>
        <v>1189745825.6368411</v>
      </c>
      <c r="CR172" s="77">
        <f>IF(INDEX([2]pivotTable!AS$310:AS$615,MATCH(totalExpenditure!$A172,[2]pivotTable!$A$310:$A$615,0))/100*INDEX(gDP!BH$6:BH$271,MATCH(totalExpenditure!$A172,gDP!$B$6:$B$271))=0,"",INDEX([2]pivotTable!AS$310:AS$615,MATCH(totalExpenditure!$A172,[2]pivotTable!$A$310:$A$615,0))/100*INDEX(gDP!BH$6:BH$271,MATCH(totalExpenditure!$A172,gDP!$B$6:$B$271)))</f>
        <v>585955803.02766621</v>
      </c>
      <c r="CS172" s="77">
        <f>IF(INDEX([2]pivotTable!AT$310:AT$615,MATCH(totalExpenditure!$A172,[2]pivotTable!$A$310:$A$615,0))/100*INDEX(gDP!BI$6:BI$271,MATCH(totalExpenditure!$A172,gDP!$B$6:$B$271))=0,"",INDEX([2]pivotTable!AT$310:AT$615,MATCH(totalExpenditure!$A172,[2]pivotTable!$A$310:$A$615,0))/100*INDEX(gDP!BI$6:BI$271,MATCH(totalExpenditure!$A172,gDP!$B$6:$B$271)))</f>
        <v>1093172694.3111005</v>
      </c>
      <c r="CT172" s="77">
        <f>IF(INDEX([2]pivotTable!AU$310:AU$615,MATCH(totalExpenditure!$A172,[2]pivotTable!$A$310:$A$615,0))/100*INDEX(gDP!BJ$6:BJ$271,MATCH(totalExpenditure!$A172,gDP!$B$6:$B$271))=0,"",INDEX([2]pivotTable!AU$310:AU$615,MATCH(totalExpenditure!$A172,[2]pivotTable!$A$310:$A$615,0))/100*INDEX(gDP!BJ$6:BJ$271,MATCH(totalExpenditure!$A172,gDP!$B$6:$B$271)))</f>
        <v>1241072304.8200333</v>
      </c>
      <c r="CU172" s="77">
        <f>IF(INDEX([2]pivotTable!AV$310:AV$615,MATCH(totalExpenditure!$A172,[2]pivotTable!$A$310:$A$615,0))/100*INDEX(gDP!BK$6:BK$271,MATCH(totalExpenditure!$A172,gDP!$B$6:$B$271))=0,"",INDEX([2]pivotTable!AV$310:AV$615,MATCH(totalExpenditure!$A172,[2]pivotTable!$A$310:$A$615,0))/100*INDEX(gDP!BK$6:BK$271,MATCH(totalExpenditure!$A172,gDP!$B$6:$B$271)))</f>
        <v>1224536331.8638313</v>
      </c>
      <c r="CV172" s="77">
        <f>IF(INDEX([2]pivotTable!AW$310:AW$615,MATCH(totalExpenditure!$A172,[2]pivotTable!$A$310:$A$615,0))/100*INDEX(gDP!BL$6:BL$271,MATCH(totalExpenditure!$A172,gDP!$B$6:$B$271))=0,"",INDEX([2]pivotTable!AW$310:AW$615,MATCH(totalExpenditure!$A172,[2]pivotTable!$A$310:$A$615,0))/100*INDEX(gDP!BL$6:BL$271,MATCH(totalExpenditure!$A172,gDP!$B$6:$B$271)))</f>
        <v>1242969474.9466164</v>
      </c>
      <c r="CW172" s="77">
        <f>IF(INDEX([2]pivotTable!AX$310:AX$615,MATCH(totalExpenditure!$A172,[2]pivotTable!$A$310:$A$615,0))/100*INDEX(gDP!BM$6:BM$271,MATCH(totalExpenditure!$A172,gDP!$B$6:$B$271))=0,"",INDEX([2]pivotTable!AX$310:AX$615,MATCH(totalExpenditure!$A172,[2]pivotTable!$A$310:$A$615,0))/100*INDEX(gDP!BM$6:BM$271,MATCH(totalExpenditure!$A172,gDP!$B$6:$B$271)))</f>
        <v>1191006312.9952233</v>
      </c>
      <c r="CX172" s="77">
        <f>IF(INDEX([2]pivotTable!AY$310:AY$615,MATCH(totalExpenditure!$A172,[2]pivotTable!$A$310:$A$615,0))/100*INDEX(gDP!BN$6:BN$271,MATCH(totalExpenditure!$A172,gDP!$B$6:$B$271))=0,"",INDEX([2]pivotTable!AY$310:AY$615,MATCH(totalExpenditure!$A172,[2]pivotTable!$A$310:$A$615,0))/100*INDEX(gDP!BN$6:BN$271,MATCH(totalExpenditure!$A172,gDP!$B$6:$B$271)))</f>
        <v>1089864697.8975186</v>
      </c>
      <c r="CY172" s="77" t="str">
        <f>IF(INDEX([2]pivotTable!AZ$310:AZ$615,MATCH(totalExpenditure!$A172,[2]pivotTable!$A$310:$A$615,0))/100*INDEX(gDP!BO$6:BO$271,MATCH(totalExpenditure!$A172,gDP!$B$6:$B$271))=0,"",INDEX([2]pivotTable!AZ$310:AZ$615,MATCH(totalExpenditure!$A172,[2]pivotTable!$A$310:$A$615,0))/100*INDEX(gDP!BO$6:BO$271,MATCH(totalExpenditure!$A172,gDP!$B$6:$B$271)))</f>
        <v/>
      </c>
      <c r="CZ172" s="77" t="str">
        <f>IF(B172="","",IF(BA172="","",B172-B172+INDEX(gDP!Q$6:Q$271,MATCH(totalExpenditure!$A172,gDP!$B$6:$B$271))))</f>
        <v/>
      </c>
      <c r="DA172" s="77" t="str">
        <f>IF(C172="","",IF(BB172="","",C172-C172+INDEX(gDP!R$6:R$271,MATCH(totalExpenditure!$A172,gDP!$B$6:$B$271))))</f>
        <v/>
      </c>
      <c r="DB172" s="77" t="str">
        <f>IF(D172="","",IF(BC172="","",D172-D172+INDEX(gDP!S$6:S$271,MATCH(totalExpenditure!$A172,gDP!$B$6:$B$271))))</f>
        <v/>
      </c>
      <c r="DC172" s="77" t="str">
        <f>IF(E172="","",IF(BD172="","",E172-E172+INDEX(gDP!T$6:T$271,MATCH(totalExpenditure!$A172,gDP!$B$6:$B$271))))</f>
        <v/>
      </c>
      <c r="DD172" s="77" t="str">
        <f>IF(F172="","",IF(BE172="","",F172-F172+INDEX(gDP!U$6:U$271,MATCH(totalExpenditure!$A172,gDP!$B$6:$B$271))))</f>
        <v/>
      </c>
      <c r="DE172" s="77" t="str">
        <f>IF(G172="","",IF(BF172="","",G172-G172+INDEX(gDP!V$6:V$271,MATCH(totalExpenditure!$A172,gDP!$B$6:$B$271))))</f>
        <v/>
      </c>
      <c r="DF172" s="77" t="str">
        <f>IF(H172="","",IF(BG172="","",H172-H172+INDEX(gDP!W$6:W$271,MATCH(totalExpenditure!$A172,gDP!$B$6:$B$271))))</f>
        <v/>
      </c>
      <c r="DG172" s="77" t="str">
        <f>IF(I172="","",IF(BH172="","",I172-I172+INDEX(gDP!X$6:X$271,MATCH(totalExpenditure!$A172,gDP!$B$6:$B$271))))</f>
        <v/>
      </c>
      <c r="DH172" s="77" t="str">
        <f>IF(J172="","",IF(BI172="","",J172-J172+INDEX(gDP!Y$6:Y$271,MATCH(totalExpenditure!$A172,gDP!$B$6:$B$271))))</f>
        <v/>
      </c>
      <c r="DI172" s="77" t="str">
        <f>IF(K172="","",IF(BJ172="","",K172-K172+INDEX(gDP!Z$6:Z$271,MATCH(totalExpenditure!$A172,gDP!$B$6:$B$271))))</f>
        <v/>
      </c>
      <c r="DJ172" s="77" t="str">
        <f>IF(L172="","",IF(BK172="","",L172-L172+INDEX(gDP!AA$6:AA$271,MATCH(totalExpenditure!$A172,gDP!$B$6:$B$271))))</f>
        <v/>
      </c>
      <c r="DK172" s="77" t="str">
        <f>IF(M172="","",IF(BL172="","",M172-M172+INDEX(gDP!AB$6:AB$271,MATCH(totalExpenditure!$A172,gDP!$B$6:$B$271))))</f>
        <v/>
      </c>
      <c r="DL172" s="77" t="str">
        <f>IF(N172="","",IF(BM172="","",N172-N172+INDEX(gDP!AC$6:AC$271,MATCH(totalExpenditure!$A172,gDP!$B$6:$B$271))))</f>
        <v/>
      </c>
      <c r="DM172" s="77" t="str">
        <f>IF(O172="","",IF(BN172="","",O172-O172+INDEX(gDP!AD$6:AD$271,MATCH(totalExpenditure!$A172,gDP!$B$6:$B$271))))</f>
        <v/>
      </c>
      <c r="DN172" s="77" t="str">
        <f>IF(P172="","",IF(BO172="","",P172-P172+INDEX(gDP!AE$6:AE$271,MATCH(totalExpenditure!$A172,gDP!$B$6:$B$271))))</f>
        <v/>
      </c>
      <c r="DO172" s="77" t="str">
        <f>IF(Q172="","",IF(BP172="","",Q172-Q172+INDEX(gDP!AF$6:AF$271,MATCH(totalExpenditure!$A172,gDP!$B$6:$B$271))))</f>
        <v/>
      </c>
      <c r="DP172" s="77" t="str">
        <f>IF(R172="","",IF(BQ172="","",R172-R172+INDEX(gDP!AG$6:AG$271,MATCH(totalExpenditure!$A172,gDP!$B$6:$B$271))))</f>
        <v/>
      </c>
      <c r="DQ172" s="77" t="str">
        <f>IF(S172="","",IF(BR172="","",S172-S172+INDEX(gDP!AH$6:AH$271,MATCH(totalExpenditure!$A172,gDP!$B$6:$B$271))))</f>
        <v/>
      </c>
      <c r="DR172" s="77">
        <f>IF(T172="","",IF(BS172="","",T172-T172+INDEX(gDP!AI$6:AI$271,MATCH(totalExpenditure!$A172,gDP!$B$6:$B$271))))</f>
        <v>2689212760.18185</v>
      </c>
      <c r="DS172" s="77">
        <f>IF(U172="","",IF(BT172="","",U172-U172+INDEX(gDP!AJ$6:AJ$271,MATCH(totalExpenditure!$A172,gDP!$B$6:$B$271))))</f>
        <v>2895354736.18332</v>
      </c>
      <c r="DT172" s="77">
        <f>IF(V172="","",IF(BU172="","",V172-V172+INDEX(gDP!AK$6:AK$271,MATCH(totalExpenditure!$A172,gDP!$B$6:$B$271))))</f>
        <v>3267677814.23984</v>
      </c>
      <c r="DU172" s="77">
        <f>IF(W172="","",IF(BV172="","",W172-W172+INDEX(gDP!AL$6:AL$271,MATCH(totalExpenditure!$A172,gDP!$B$6:$B$271))))</f>
        <v>3307302125.8752799</v>
      </c>
      <c r="DV172" s="77">
        <f>IF(X172="","",IF(BW172="","",X172-X172+INDEX(gDP!AM$6:AM$271,MATCH(totalExpenditure!$A172,gDP!$B$6:$B$271))))</f>
        <v>3606050873.0138998</v>
      </c>
      <c r="DW172" s="77">
        <f>IF(Y172="","",IF(BX172="","",Y172-Y172+INDEX(gDP!AN$6:AN$271,MATCH(totalExpenditure!$A172,gDP!$B$6:$B$271))))</f>
        <v>4094741652.3004799</v>
      </c>
      <c r="DX172" s="77">
        <f>IF(Z172="","",IF(BY172="","",Z172-Z172+INDEX(gDP!AO$6:AO$271,MATCH(totalExpenditure!$A172,gDP!$B$6:$B$271))))</f>
        <v>4481489761.5436802</v>
      </c>
      <c r="DY172" s="77">
        <f>IF(AA172="","",IF(BZ172="","",AA172-AA172+INDEX(gDP!AP$6:AP$271,MATCH(totalExpenditure!$A172,gDP!$B$6:$B$271))))</f>
        <v>4243755307.5523901</v>
      </c>
      <c r="DZ172" s="77">
        <f>IF(AB172="","",IF(CA172="","",AB172-AB172+INDEX(gDP!AQ$6:AQ$271,MATCH(totalExpenditure!$A172,gDP!$B$6:$B$271))))</f>
        <v>4225813976.3635898</v>
      </c>
      <c r="EA172" s="77">
        <f>IF(AC172="","",IF(CB172="","",AC172-AC172+INDEX(gDP!AR$6:AR$271,MATCH(totalExpenditure!$A172,gDP!$B$6:$B$271))))</f>
        <v>4402193195.46945</v>
      </c>
      <c r="EB172" s="77">
        <f>IF(AD172="","",IF(CC172="","",AD172-AD172+INDEX(gDP!AS$6:AS$271,MATCH(totalExpenditure!$A172,gDP!$B$6:$B$271))))</f>
        <v>4726108622.4766102</v>
      </c>
      <c r="EC172" s="77">
        <f>IF(AE172="","",IF(CD172="","",AE172-AE172+INDEX(gDP!AT$6:AT$271,MATCH(totalExpenditure!$A172,gDP!$B$6:$B$271))))</f>
        <v>4675755867.1765699</v>
      </c>
      <c r="ED172" s="77">
        <f>IF(AF172="","",IF(CE172="","",AF172-AF172+INDEX(gDP!AU$6:AU$271,MATCH(totalExpenditure!$A172,gDP!$B$6:$B$271))))</f>
        <v>4906494249.3825502</v>
      </c>
      <c r="EE172" s="77">
        <f>IF(AG172="","",IF(CF172="","",AG172-AG172+INDEX(gDP!AV$6:AV$271,MATCH(totalExpenditure!$A172,gDP!$B$6:$B$271))))</f>
        <v>5894873919.7479696</v>
      </c>
      <c r="EF172" s="77">
        <f>IF(AH172="","",IF(CG172="","",AH172-AH172+INDEX(gDP!AW$6:AW$271,MATCH(totalExpenditure!$A172,gDP!$B$6:$B$271))))</f>
        <v>6667418752.0730696</v>
      </c>
      <c r="EG172" s="77">
        <f>IF(AI172="","",IF(CH172="","",AI172-AI172+INDEX(gDP!AX$6:AX$271,MATCH(totalExpenditure!$A172,gDP!$B$6:$B$271))))</f>
        <v>6576108447.4753103</v>
      </c>
      <c r="EH172" s="77">
        <f>IF(AJ172="","",IF(CI172="","",AJ172-AJ172+INDEX(gDP!AY$6:AY$271,MATCH(totalExpenditure!$A172,gDP!$B$6:$B$271))))</f>
        <v>7028810680.89077</v>
      </c>
      <c r="EI172" s="77">
        <f>IF(AK172="","",IF(CJ172="","",AK172-AK172+INDEX(gDP!AZ$6:AZ$271,MATCH(totalExpenditure!$A172,gDP!$B$6:$B$271))))</f>
        <v>8150150209.2250099</v>
      </c>
      <c r="EJ172" s="77">
        <f>IF(AL172="","",IF(CK172="","",AL172-AL172+INDEX(gDP!BA$6:BA$271,MATCH(totalExpenditure!$A172,gDP!$B$6:$B$271))))</f>
        <v>9990356673.7349701</v>
      </c>
      <c r="EK172" s="77">
        <f>IF(AM172="","",IF(CL172="","",AM172-AM172+INDEX(gDP!BB$6:BB$271,MATCH(totalExpenditure!$A172,gDP!$B$6:$B$271))))</f>
        <v>9128843109.15588</v>
      </c>
      <c r="EL172" s="77">
        <f>IF(AN172="","",IF(CM172="","",AN172-AN172+INDEX(gDP!BC$6:BC$271,MATCH(totalExpenditure!$A172,gDP!$B$6:$B$271))))</f>
        <v>10003670690.349701</v>
      </c>
      <c r="EM172" s="77">
        <f>IF(AO172="","",IF(CN172="","",AO172-AO172+INDEX(gDP!BD$6:BD$271,MATCH(totalExpenditure!$A172,gDP!$B$6:$B$271))))</f>
        <v>11518413429.968399</v>
      </c>
      <c r="EN172" s="77">
        <f>IF(AP172="","",IF(CO172="","",AP172-AP172+INDEX(gDP!BE$6:BE$271,MATCH(totalExpenditure!$A172,gDP!$B$6:$B$271))))</f>
        <v>11668696396.7887</v>
      </c>
      <c r="EO172" s="77">
        <f>IF(AQ172="","",IF(CP172="","",AQ172-AQ172+INDEX(gDP!BF$6:BF$271,MATCH(totalExpenditure!$A172,gDP!$B$6:$B$271))))</f>
        <v>12292974141.4044</v>
      </c>
      <c r="EP172" s="77">
        <f>IF(AR172="","",IF(CQ172="","",AR172-AR172+INDEX(gDP!BG$6:BG$271,MATCH(totalExpenditure!$A172,gDP!$B$6:$B$271))))</f>
        <v>13074129952.0532</v>
      </c>
      <c r="EQ172" s="77">
        <f>IF(AS172="","",IF(CR172="","",AS172-AS172+INDEX(gDP!BH$6:BH$271,MATCH(totalExpenditure!$A172,gDP!$B$6:$B$271))))</f>
        <v>12007291045.648899</v>
      </c>
      <c r="ER172" s="77">
        <f>IF(AT172="","",IF(CS172="","",AT172-AT172+INDEX(gDP!BI$6:BI$271,MATCH(totalExpenditure!$A172,gDP!$B$6:$B$271))))</f>
        <v>12594155464.413601</v>
      </c>
      <c r="ES172" s="77">
        <f>IF(AU172="","",IF(CT172="","",AU172-AU172+INDEX(gDP!BJ$6:BJ$271,MATCH(totalExpenditure!$A172,gDP!$B$6:$B$271))))</f>
        <v>13713506130.608101</v>
      </c>
      <c r="ET172" s="77">
        <f>IF(AV172="","",IF(CU172="","",AV172-AV172+INDEX(gDP!BK$6:BK$271,MATCH(totalExpenditure!$A172,gDP!$B$6:$B$271))))</f>
        <v>14735695930.9727</v>
      </c>
      <c r="EU172" s="77">
        <f>IF(AW172="","",IF(CV172="","",AW172-AW172+INDEX(gDP!BL$6:BL$271,MATCH(totalExpenditure!$A172,gDP!$B$6:$B$271))))</f>
        <v>14436346979.6355</v>
      </c>
      <c r="EV172" s="77">
        <f>IF(AX172="","",IF(CW172="","",AX172-AX172+INDEX(gDP!BM$6:BM$271,MATCH(totalExpenditure!$A172,gDP!$B$6:$B$271))))</f>
        <v>11408106446.3144</v>
      </c>
      <c r="EW172" s="77">
        <f>IF(AY172="","",IF(CX172="","",AY172-AY172+INDEX(gDP!BN$6:BN$271,MATCH(totalExpenditure!$A172,gDP!$B$6:$B$271))))</f>
        <v>11484348766.0434</v>
      </c>
      <c r="EX172" s="77" t="str">
        <f>IF(AZ172="","",IF(CY172="","",AZ172-AZ172+INDEX(gDP!BO$6:BO$271,MATCH(totalExpenditure!$A172,gDP!$B$6:$B$271))))</f>
        <v/>
      </c>
    </row>
    <row r="173" spans="1:154" x14ac:dyDescent="0.35">
      <c r="A173" t="s">
        <v>555</v>
      </c>
      <c r="B173" s="77" t="e">
        <f>IF(INDEX([2]pivotTable!B$3:B$308,MATCH(totalExpenditure!$A173,[2]pivotTable!$A$3:$A$308,0))/100*INDEX(gDP!Q$6:Q$271,MATCH(totalExpenditure!$A173,gDP!$B$6:$B$271))=0,"",INDEX([2]pivotTable!B$3:B$308,MATCH(totalExpenditure!$A173,[2]pivotTable!$A$3:$A$308,0))/100*INDEX(gDP!Q$6:Q$271,MATCH(totalExpenditure!$A173,gDP!$B$6:$B$271)))</f>
        <v>#N/A</v>
      </c>
      <c r="C173" s="77" t="e">
        <f>IF(INDEX([2]pivotTable!C$3:C$308,MATCH(totalExpenditure!$A173,[2]pivotTable!$A$3:$A$308,0))/100*INDEX(gDP!R$6:R$271,MATCH(totalExpenditure!$A173,gDP!$B$6:$B$271))=0,"",INDEX([2]pivotTable!C$3:C$308,MATCH(totalExpenditure!$A173,[2]pivotTable!$A$3:$A$308,0))/100*INDEX(gDP!R$6:R$271,MATCH(totalExpenditure!$A173,gDP!$B$6:$B$271)))</f>
        <v>#N/A</v>
      </c>
      <c r="D173" s="77" t="e">
        <f>IF(INDEX([2]pivotTable!D$3:D$308,MATCH(totalExpenditure!$A173,[2]pivotTable!$A$3:$A$308,0))/100*INDEX(gDP!S$6:S$271,MATCH(totalExpenditure!$A173,gDP!$B$6:$B$271))=0,"",INDEX([2]pivotTable!D$3:D$308,MATCH(totalExpenditure!$A173,[2]pivotTable!$A$3:$A$308,0))/100*INDEX(gDP!S$6:S$271,MATCH(totalExpenditure!$A173,gDP!$B$6:$B$271)))</f>
        <v>#N/A</v>
      </c>
      <c r="E173" s="77" t="e">
        <f>IF(INDEX([2]pivotTable!E$3:E$308,MATCH(totalExpenditure!$A173,[2]pivotTable!$A$3:$A$308,0))/100*INDEX(gDP!T$6:T$271,MATCH(totalExpenditure!$A173,gDP!$B$6:$B$271))=0,"",INDEX([2]pivotTable!E$3:E$308,MATCH(totalExpenditure!$A173,[2]pivotTable!$A$3:$A$308,0))/100*INDEX(gDP!T$6:T$271,MATCH(totalExpenditure!$A173,gDP!$B$6:$B$271)))</f>
        <v>#N/A</v>
      </c>
      <c r="F173" s="77" t="e">
        <f>IF(INDEX([2]pivotTable!F$3:F$308,MATCH(totalExpenditure!$A173,[2]pivotTable!$A$3:$A$308,0))/100*INDEX(gDP!U$6:U$271,MATCH(totalExpenditure!$A173,gDP!$B$6:$B$271))=0,"",INDEX([2]pivotTable!F$3:F$308,MATCH(totalExpenditure!$A173,[2]pivotTable!$A$3:$A$308,0))/100*INDEX(gDP!U$6:U$271,MATCH(totalExpenditure!$A173,gDP!$B$6:$B$271)))</f>
        <v>#N/A</v>
      </c>
      <c r="G173" s="77" t="e">
        <f>IF(INDEX([2]pivotTable!G$3:G$308,MATCH(totalExpenditure!$A173,[2]pivotTable!$A$3:$A$308,0))/100*INDEX(gDP!V$6:V$271,MATCH(totalExpenditure!$A173,gDP!$B$6:$B$271))=0,"",INDEX([2]pivotTable!G$3:G$308,MATCH(totalExpenditure!$A173,[2]pivotTable!$A$3:$A$308,0))/100*INDEX(gDP!V$6:V$271,MATCH(totalExpenditure!$A173,gDP!$B$6:$B$271)))</f>
        <v>#N/A</v>
      </c>
      <c r="H173" s="77" t="e">
        <f>IF(INDEX([2]pivotTable!H$3:H$308,MATCH(totalExpenditure!$A173,[2]pivotTable!$A$3:$A$308,0))/100*INDEX(gDP!W$6:W$271,MATCH(totalExpenditure!$A173,gDP!$B$6:$B$271))=0,"",INDEX([2]pivotTable!H$3:H$308,MATCH(totalExpenditure!$A173,[2]pivotTable!$A$3:$A$308,0))/100*INDEX(gDP!W$6:W$271,MATCH(totalExpenditure!$A173,gDP!$B$6:$B$271)))</f>
        <v>#N/A</v>
      </c>
      <c r="I173" s="77" t="e">
        <f>IF(INDEX([2]pivotTable!I$3:I$308,MATCH(totalExpenditure!$A173,[2]pivotTable!$A$3:$A$308,0))/100*INDEX(gDP!X$6:X$271,MATCH(totalExpenditure!$A173,gDP!$B$6:$B$271))=0,"",INDEX([2]pivotTable!I$3:I$308,MATCH(totalExpenditure!$A173,[2]pivotTable!$A$3:$A$308,0))/100*INDEX(gDP!X$6:X$271,MATCH(totalExpenditure!$A173,gDP!$B$6:$B$271)))</f>
        <v>#N/A</v>
      </c>
      <c r="J173" s="77" t="e">
        <f>IF(INDEX([2]pivotTable!J$3:J$308,MATCH(totalExpenditure!$A173,[2]pivotTable!$A$3:$A$308,0))/100*INDEX(gDP!Y$6:Y$271,MATCH(totalExpenditure!$A173,gDP!$B$6:$B$271))=0,"",INDEX([2]pivotTable!J$3:J$308,MATCH(totalExpenditure!$A173,[2]pivotTable!$A$3:$A$308,0))/100*INDEX(gDP!Y$6:Y$271,MATCH(totalExpenditure!$A173,gDP!$B$6:$B$271)))</f>
        <v>#N/A</v>
      </c>
      <c r="K173" s="77" t="e">
        <f>IF(INDEX([2]pivotTable!K$3:K$308,MATCH(totalExpenditure!$A173,[2]pivotTable!$A$3:$A$308,0))/100*INDEX(gDP!Z$6:Z$271,MATCH(totalExpenditure!$A173,gDP!$B$6:$B$271))=0,"",INDEX([2]pivotTable!K$3:K$308,MATCH(totalExpenditure!$A173,[2]pivotTable!$A$3:$A$308,0))/100*INDEX(gDP!Z$6:Z$271,MATCH(totalExpenditure!$A173,gDP!$B$6:$B$271)))</f>
        <v>#N/A</v>
      </c>
      <c r="L173" s="77" t="e">
        <f>IF(INDEX([2]pivotTable!L$3:L$308,MATCH(totalExpenditure!$A173,[2]pivotTable!$A$3:$A$308,0))/100*INDEX(gDP!AA$6:AA$271,MATCH(totalExpenditure!$A173,gDP!$B$6:$B$271))=0,"",INDEX([2]pivotTable!L$3:L$308,MATCH(totalExpenditure!$A173,[2]pivotTable!$A$3:$A$308,0))/100*INDEX(gDP!AA$6:AA$271,MATCH(totalExpenditure!$A173,gDP!$B$6:$B$271)))</f>
        <v>#N/A</v>
      </c>
      <c r="M173" s="77" t="e">
        <f>IF(INDEX([2]pivotTable!M$3:M$308,MATCH(totalExpenditure!$A173,[2]pivotTable!$A$3:$A$308,0))/100*INDEX(gDP!AB$6:AB$271,MATCH(totalExpenditure!$A173,gDP!$B$6:$B$271))=0,"",INDEX([2]pivotTable!M$3:M$308,MATCH(totalExpenditure!$A173,[2]pivotTable!$A$3:$A$308,0))/100*INDEX(gDP!AB$6:AB$271,MATCH(totalExpenditure!$A173,gDP!$B$6:$B$271)))</f>
        <v>#N/A</v>
      </c>
      <c r="N173" s="77" t="e">
        <f>IF(INDEX([2]pivotTable!N$3:N$308,MATCH(totalExpenditure!$A173,[2]pivotTable!$A$3:$A$308,0))/100*INDEX(gDP!AC$6:AC$271,MATCH(totalExpenditure!$A173,gDP!$B$6:$B$271))=0,"",INDEX([2]pivotTable!N$3:N$308,MATCH(totalExpenditure!$A173,[2]pivotTable!$A$3:$A$308,0))/100*INDEX(gDP!AC$6:AC$271,MATCH(totalExpenditure!$A173,gDP!$B$6:$B$271)))</f>
        <v>#N/A</v>
      </c>
      <c r="O173" s="77" t="e">
        <f>IF(INDEX([2]pivotTable!O$3:O$308,MATCH(totalExpenditure!$A173,[2]pivotTable!$A$3:$A$308,0))/100*INDEX(gDP!AD$6:AD$271,MATCH(totalExpenditure!$A173,gDP!$B$6:$B$271))=0,"",INDEX([2]pivotTable!O$3:O$308,MATCH(totalExpenditure!$A173,[2]pivotTable!$A$3:$A$308,0))/100*INDEX(gDP!AD$6:AD$271,MATCH(totalExpenditure!$A173,gDP!$B$6:$B$271)))</f>
        <v>#N/A</v>
      </c>
      <c r="P173" s="77" t="e">
        <f>IF(INDEX([2]pivotTable!P$3:P$308,MATCH(totalExpenditure!$A173,[2]pivotTable!$A$3:$A$308,0))/100*INDEX(gDP!AE$6:AE$271,MATCH(totalExpenditure!$A173,gDP!$B$6:$B$271))=0,"",INDEX([2]pivotTable!P$3:P$308,MATCH(totalExpenditure!$A173,[2]pivotTable!$A$3:$A$308,0))/100*INDEX(gDP!AE$6:AE$271,MATCH(totalExpenditure!$A173,gDP!$B$6:$B$271)))</f>
        <v>#N/A</v>
      </c>
      <c r="Q173" s="77" t="e">
        <f>IF(INDEX([2]pivotTable!Q$3:Q$308,MATCH(totalExpenditure!$A173,[2]pivotTable!$A$3:$A$308,0))/100*INDEX(gDP!AF$6:AF$271,MATCH(totalExpenditure!$A173,gDP!$B$6:$B$271))=0,"",INDEX([2]pivotTable!Q$3:Q$308,MATCH(totalExpenditure!$A173,[2]pivotTable!$A$3:$A$308,0))/100*INDEX(gDP!AF$6:AF$271,MATCH(totalExpenditure!$A173,gDP!$B$6:$B$271)))</f>
        <v>#N/A</v>
      </c>
      <c r="R173" s="77" t="e">
        <f>IF(INDEX([2]pivotTable!R$3:R$308,MATCH(totalExpenditure!$A173,[2]pivotTable!$A$3:$A$308,0))/100*INDEX(gDP!AG$6:AG$271,MATCH(totalExpenditure!$A173,gDP!$B$6:$B$271))=0,"",INDEX([2]pivotTable!R$3:R$308,MATCH(totalExpenditure!$A173,[2]pivotTable!$A$3:$A$308,0))/100*INDEX(gDP!AG$6:AG$271,MATCH(totalExpenditure!$A173,gDP!$B$6:$B$271)))</f>
        <v>#N/A</v>
      </c>
      <c r="S173" s="77" t="e">
        <f>IF(INDEX([2]pivotTable!S$3:S$308,MATCH(totalExpenditure!$A173,[2]pivotTable!$A$3:$A$308,0))/100*INDEX(gDP!AH$6:AH$271,MATCH(totalExpenditure!$A173,gDP!$B$6:$B$271))=0,"",INDEX([2]pivotTable!S$3:S$308,MATCH(totalExpenditure!$A173,[2]pivotTable!$A$3:$A$308,0))/100*INDEX(gDP!AH$6:AH$271,MATCH(totalExpenditure!$A173,gDP!$B$6:$B$271)))</f>
        <v>#N/A</v>
      </c>
      <c r="T173" s="77" t="e">
        <f>IF(INDEX([2]pivotTable!T$3:T$308,MATCH(totalExpenditure!$A173,[2]pivotTable!$A$3:$A$308,0))/100*INDEX(gDP!AI$6:AI$271,MATCH(totalExpenditure!$A173,gDP!$B$6:$B$271))=0,"",INDEX([2]pivotTable!T$3:T$308,MATCH(totalExpenditure!$A173,[2]pivotTable!$A$3:$A$308,0))/100*INDEX(gDP!AI$6:AI$271,MATCH(totalExpenditure!$A173,gDP!$B$6:$B$271)))</f>
        <v>#N/A</v>
      </c>
      <c r="U173" s="77" t="e">
        <f>IF(INDEX([2]pivotTable!U$3:U$308,MATCH(totalExpenditure!$A173,[2]pivotTable!$A$3:$A$308,0))/100*INDEX(gDP!AJ$6:AJ$271,MATCH(totalExpenditure!$A173,gDP!$B$6:$B$271))=0,"",INDEX([2]pivotTable!U$3:U$308,MATCH(totalExpenditure!$A173,[2]pivotTable!$A$3:$A$308,0))/100*INDEX(gDP!AJ$6:AJ$271,MATCH(totalExpenditure!$A173,gDP!$B$6:$B$271)))</f>
        <v>#N/A</v>
      </c>
      <c r="V173" s="77" t="e">
        <f>IF(INDEX([2]pivotTable!V$3:V$308,MATCH(totalExpenditure!$A173,[2]pivotTable!$A$3:$A$308,0))/100*INDEX(gDP!AK$6:AK$271,MATCH(totalExpenditure!$A173,gDP!$B$6:$B$271))=0,"",INDEX([2]pivotTable!V$3:V$308,MATCH(totalExpenditure!$A173,[2]pivotTable!$A$3:$A$308,0))/100*INDEX(gDP!AK$6:AK$271,MATCH(totalExpenditure!$A173,gDP!$B$6:$B$271)))</f>
        <v>#N/A</v>
      </c>
      <c r="W173" s="77" t="e">
        <f>IF(INDEX([2]pivotTable!W$3:W$308,MATCH(totalExpenditure!$A173,[2]pivotTable!$A$3:$A$308,0))/100*INDEX(gDP!AL$6:AL$271,MATCH(totalExpenditure!$A173,gDP!$B$6:$B$271))=0,"",INDEX([2]pivotTable!W$3:W$308,MATCH(totalExpenditure!$A173,[2]pivotTable!$A$3:$A$308,0))/100*INDEX(gDP!AL$6:AL$271,MATCH(totalExpenditure!$A173,gDP!$B$6:$B$271)))</f>
        <v>#N/A</v>
      </c>
      <c r="X173" s="77" t="e">
        <f>IF(INDEX([2]pivotTable!X$3:X$308,MATCH(totalExpenditure!$A173,[2]pivotTable!$A$3:$A$308,0))/100*INDEX(gDP!AM$6:AM$271,MATCH(totalExpenditure!$A173,gDP!$B$6:$B$271))=0,"",INDEX([2]pivotTable!X$3:X$308,MATCH(totalExpenditure!$A173,[2]pivotTable!$A$3:$A$308,0))/100*INDEX(gDP!AM$6:AM$271,MATCH(totalExpenditure!$A173,gDP!$B$6:$B$271)))</f>
        <v>#N/A</v>
      </c>
      <c r="Y173" s="77" t="e">
        <f>IF(INDEX([2]pivotTable!Y$3:Y$308,MATCH(totalExpenditure!$A173,[2]pivotTable!$A$3:$A$308,0))/100*INDEX(gDP!AN$6:AN$271,MATCH(totalExpenditure!$A173,gDP!$B$6:$B$271))=0,"",INDEX([2]pivotTable!Y$3:Y$308,MATCH(totalExpenditure!$A173,[2]pivotTable!$A$3:$A$308,0))/100*INDEX(gDP!AN$6:AN$271,MATCH(totalExpenditure!$A173,gDP!$B$6:$B$271)))</f>
        <v>#N/A</v>
      </c>
      <c r="Z173" s="77" t="e">
        <f>IF(INDEX([2]pivotTable!Z$3:Z$308,MATCH(totalExpenditure!$A173,[2]pivotTable!$A$3:$A$308,0))/100*INDEX(gDP!AO$6:AO$271,MATCH(totalExpenditure!$A173,gDP!$B$6:$B$271))=0,"",INDEX([2]pivotTable!Z$3:Z$308,MATCH(totalExpenditure!$A173,[2]pivotTable!$A$3:$A$308,0))/100*INDEX(gDP!AO$6:AO$271,MATCH(totalExpenditure!$A173,gDP!$B$6:$B$271)))</f>
        <v>#N/A</v>
      </c>
      <c r="AA173" s="77" t="e">
        <f>IF(INDEX([2]pivotTable!AA$3:AA$308,MATCH(totalExpenditure!$A173,[2]pivotTable!$A$3:$A$308,0))/100*INDEX(gDP!AP$6:AP$271,MATCH(totalExpenditure!$A173,gDP!$B$6:$B$271))=0,"",INDEX([2]pivotTable!AA$3:AA$308,MATCH(totalExpenditure!$A173,[2]pivotTable!$A$3:$A$308,0))/100*INDEX(gDP!AP$6:AP$271,MATCH(totalExpenditure!$A173,gDP!$B$6:$B$271)))</f>
        <v>#N/A</v>
      </c>
      <c r="AB173" s="77" t="e">
        <f>IF(INDEX([2]pivotTable!AB$3:AB$308,MATCH(totalExpenditure!$A173,[2]pivotTable!$A$3:$A$308,0))/100*INDEX(gDP!AQ$6:AQ$271,MATCH(totalExpenditure!$A173,gDP!$B$6:$B$271))=0,"",INDEX([2]pivotTable!AB$3:AB$308,MATCH(totalExpenditure!$A173,[2]pivotTable!$A$3:$A$308,0))/100*INDEX(gDP!AQ$6:AQ$271,MATCH(totalExpenditure!$A173,gDP!$B$6:$B$271)))</f>
        <v>#N/A</v>
      </c>
      <c r="AC173" s="77" t="e">
        <f>IF(INDEX([2]pivotTable!AC$3:AC$308,MATCH(totalExpenditure!$A173,[2]pivotTable!$A$3:$A$308,0))/100*INDEX(gDP!AR$6:AR$271,MATCH(totalExpenditure!$A173,gDP!$B$6:$B$271))=0,"",INDEX([2]pivotTable!AC$3:AC$308,MATCH(totalExpenditure!$A173,[2]pivotTable!$A$3:$A$308,0))/100*INDEX(gDP!AR$6:AR$271,MATCH(totalExpenditure!$A173,gDP!$B$6:$B$271)))</f>
        <v>#N/A</v>
      </c>
      <c r="AD173" s="77" t="e">
        <f>IF(INDEX([2]pivotTable!AD$3:AD$308,MATCH(totalExpenditure!$A173,[2]pivotTable!$A$3:$A$308,0))/100*INDEX(gDP!AS$6:AS$271,MATCH(totalExpenditure!$A173,gDP!$B$6:$B$271))=0,"",INDEX([2]pivotTable!AD$3:AD$308,MATCH(totalExpenditure!$A173,[2]pivotTable!$A$3:$A$308,0))/100*INDEX(gDP!AS$6:AS$271,MATCH(totalExpenditure!$A173,gDP!$B$6:$B$271)))</f>
        <v>#N/A</v>
      </c>
      <c r="AE173" s="77" t="e">
        <f>IF(INDEX([2]pivotTable!AE$3:AE$308,MATCH(totalExpenditure!$A173,[2]pivotTable!$A$3:$A$308,0))/100*INDEX(gDP!AT$6:AT$271,MATCH(totalExpenditure!$A173,gDP!$B$6:$B$271))=0,"",INDEX([2]pivotTable!AE$3:AE$308,MATCH(totalExpenditure!$A173,[2]pivotTable!$A$3:$A$308,0))/100*INDEX(gDP!AT$6:AT$271,MATCH(totalExpenditure!$A173,gDP!$B$6:$B$271)))</f>
        <v>#N/A</v>
      </c>
      <c r="AF173" s="77" t="e">
        <f>IF(INDEX([2]pivotTable!AF$3:AF$308,MATCH(totalExpenditure!$A173,[2]pivotTable!$A$3:$A$308,0))/100*INDEX(gDP!AU$6:AU$271,MATCH(totalExpenditure!$A173,gDP!$B$6:$B$271))=0,"",INDEX([2]pivotTable!AF$3:AF$308,MATCH(totalExpenditure!$A173,[2]pivotTable!$A$3:$A$308,0))/100*INDEX(gDP!AU$6:AU$271,MATCH(totalExpenditure!$A173,gDP!$B$6:$B$271)))</f>
        <v>#N/A</v>
      </c>
      <c r="AG173" s="77" t="e">
        <f>IF(INDEX([2]pivotTable!AG$3:AG$308,MATCH(totalExpenditure!$A173,[2]pivotTable!$A$3:$A$308,0))/100*INDEX(gDP!AV$6:AV$271,MATCH(totalExpenditure!$A173,gDP!$B$6:$B$271))=0,"",INDEX([2]pivotTable!AG$3:AG$308,MATCH(totalExpenditure!$A173,[2]pivotTable!$A$3:$A$308,0))/100*INDEX(gDP!AV$6:AV$271,MATCH(totalExpenditure!$A173,gDP!$B$6:$B$271)))</f>
        <v>#N/A</v>
      </c>
      <c r="AH173" s="77" t="e">
        <f>IF(INDEX([2]pivotTable!AH$3:AH$308,MATCH(totalExpenditure!$A173,[2]pivotTable!$A$3:$A$308,0))/100*INDEX(gDP!AW$6:AW$271,MATCH(totalExpenditure!$A173,gDP!$B$6:$B$271))=0,"",INDEX([2]pivotTable!AH$3:AH$308,MATCH(totalExpenditure!$A173,[2]pivotTable!$A$3:$A$308,0))/100*INDEX(gDP!AW$6:AW$271,MATCH(totalExpenditure!$A173,gDP!$B$6:$B$271)))</f>
        <v>#N/A</v>
      </c>
      <c r="AI173" s="77" t="e">
        <f>IF(INDEX([2]pivotTable!AI$3:AI$308,MATCH(totalExpenditure!$A173,[2]pivotTable!$A$3:$A$308,0))/100*INDEX(gDP!AX$6:AX$271,MATCH(totalExpenditure!$A173,gDP!$B$6:$B$271))=0,"",INDEX([2]pivotTable!AI$3:AI$308,MATCH(totalExpenditure!$A173,[2]pivotTable!$A$3:$A$308,0))/100*INDEX(gDP!AX$6:AX$271,MATCH(totalExpenditure!$A173,gDP!$B$6:$B$271)))</f>
        <v>#N/A</v>
      </c>
      <c r="AJ173" s="77" t="e">
        <f>IF(INDEX([2]pivotTable!AJ$3:AJ$308,MATCH(totalExpenditure!$A173,[2]pivotTable!$A$3:$A$308,0))/100*INDEX(gDP!AY$6:AY$271,MATCH(totalExpenditure!$A173,gDP!$B$6:$B$271))=0,"",INDEX([2]pivotTable!AJ$3:AJ$308,MATCH(totalExpenditure!$A173,[2]pivotTable!$A$3:$A$308,0))/100*INDEX(gDP!AY$6:AY$271,MATCH(totalExpenditure!$A173,gDP!$B$6:$B$271)))</f>
        <v>#N/A</v>
      </c>
      <c r="AK173" s="77" t="e">
        <f>IF(INDEX([2]pivotTable!AK$3:AK$308,MATCH(totalExpenditure!$A173,[2]pivotTable!$A$3:$A$308,0))/100*INDEX(gDP!AZ$6:AZ$271,MATCH(totalExpenditure!$A173,gDP!$B$6:$B$271))=0,"",INDEX([2]pivotTable!AK$3:AK$308,MATCH(totalExpenditure!$A173,[2]pivotTable!$A$3:$A$308,0))/100*INDEX(gDP!AZ$6:AZ$271,MATCH(totalExpenditure!$A173,gDP!$B$6:$B$271)))</f>
        <v>#N/A</v>
      </c>
      <c r="AL173" s="77" t="e">
        <f>IF(INDEX([2]pivotTable!AL$3:AL$308,MATCH(totalExpenditure!$A173,[2]pivotTable!$A$3:$A$308,0))/100*INDEX(gDP!BA$6:BA$271,MATCH(totalExpenditure!$A173,gDP!$B$6:$B$271))=0,"",INDEX([2]pivotTable!AL$3:AL$308,MATCH(totalExpenditure!$A173,[2]pivotTable!$A$3:$A$308,0))/100*INDEX(gDP!BA$6:BA$271,MATCH(totalExpenditure!$A173,gDP!$B$6:$B$271)))</f>
        <v>#N/A</v>
      </c>
      <c r="AM173" s="77" t="e">
        <f>IF(INDEX([2]pivotTable!AM$3:AM$308,MATCH(totalExpenditure!$A173,[2]pivotTable!$A$3:$A$308,0))/100*INDEX(gDP!BB$6:BB$271,MATCH(totalExpenditure!$A173,gDP!$B$6:$B$271))=0,"",INDEX([2]pivotTable!AM$3:AM$308,MATCH(totalExpenditure!$A173,[2]pivotTable!$A$3:$A$308,0))/100*INDEX(gDP!BB$6:BB$271,MATCH(totalExpenditure!$A173,gDP!$B$6:$B$271)))</f>
        <v>#N/A</v>
      </c>
      <c r="AN173" s="77" t="e">
        <f>IF(INDEX([2]pivotTable!AN$3:AN$308,MATCH(totalExpenditure!$A173,[2]pivotTable!$A$3:$A$308,0))/100*INDEX(gDP!BC$6:BC$271,MATCH(totalExpenditure!$A173,gDP!$B$6:$B$271))=0,"",INDEX([2]pivotTable!AN$3:AN$308,MATCH(totalExpenditure!$A173,[2]pivotTable!$A$3:$A$308,0))/100*INDEX(gDP!BC$6:BC$271,MATCH(totalExpenditure!$A173,gDP!$B$6:$B$271)))</f>
        <v>#N/A</v>
      </c>
      <c r="AO173" s="77" t="e">
        <f>IF(INDEX([2]pivotTable!AO$3:AO$308,MATCH(totalExpenditure!$A173,[2]pivotTable!$A$3:$A$308,0))/100*INDEX(gDP!BD$6:BD$271,MATCH(totalExpenditure!$A173,gDP!$B$6:$B$271))=0,"",INDEX([2]pivotTable!AO$3:AO$308,MATCH(totalExpenditure!$A173,[2]pivotTable!$A$3:$A$308,0))/100*INDEX(gDP!BD$6:BD$271,MATCH(totalExpenditure!$A173,gDP!$B$6:$B$271)))</f>
        <v>#N/A</v>
      </c>
      <c r="AP173" s="77" t="e">
        <f>IF(INDEX([2]pivotTable!AP$3:AP$308,MATCH(totalExpenditure!$A173,[2]pivotTable!$A$3:$A$308,0))/100*INDEX(gDP!BE$6:BE$271,MATCH(totalExpenditure!$A173,gDP!$B$6:$B$271))=0,"",INDEX([2]pivotTable!AP$3:AP$308,MATCH(totalExpenditure!$A173,[2]pivotTable!$A$3:$A$308,0))/100*INDEX(gDP!BE$6:BE$271,MATCH(totalExpenditure!$A173,gDP!$B$6:$B$271)))</f>
        <v>#N/A</v>
      </c>
      <c r="AQ173" s="77" t="e">
        <f>IF(INDEX([2]pivotTable!AQ$3:AQ$308,MATCH(totalExpenditure!$A173,[2]pivotTable!$A$3:$A$308,0))/100*INDEX(gDP!BF$6:BF$271,MATCH(totalExpenditure!$A173,gDP!$B$6:$B$271))=0,"",INDEX([2]pivotTable!AQ$3:AQ$308,MATCH(totalExpenditure!$A173,[2]pivotTable!$A$3:$A$308,0))/100*INDEX(gDP!BF$6:BF$271,MATCH(totalExpenditure!$A173,gDP!$B$6:$B$271)))</f>
        <v>#N/A</v>
      </c>
      <c r="AR173" s="77" t="e">
        <f>IF(INDEX([2]pivotTable!AR$3:AR$308,MATCH(totalExpenditure!$A173,[2]pivotTable!$A$3:$A$308,0))/100*INDEX(gDP!BG$6:BG$271,MATCH(totalExpenditure!$A173,gDP!$B$6:$B$271))=0,"",INDEX([2]pivotTable!AR$3:AR$308,MATCH(totalExpenditure!$A173,[2]pivotTable!$A$3:$A$308,0))/100*INDEX(gDP!BG$6:BG$271,MATCH(totalExpenditure!$A173,gDP!$B$6:$B$271)))</f>
        <v>#N/A</v>
      </c>
      <c r="AS173" s="77" t="e">
        <f>IF(INDEX([2]pivotTable!AS$3:AS$308,MATCH(totalExpenditure!$A173,[2]pivotTable!$A$3:$A$308,0))/100*INDEX(gDP!BH$6:BH$271,MATCH(totalExpenditure!$A173,gDP!$B$6:$B$271))=0,"",INDEX([2]pivotTable!AS$3:AS$308,MATCH(totalExpenditure!$A173,[2]pivotTable!$A$3:$A$308,0))/100*INDEX(gDP!BH$6:BH$271,MATCH(totalExpenditure!$A173,gDP!$B$6:$B$271)))</f>
        <v>#N/A</v>
      </c>
      <c r="AT173" s="77" t="e">
        <f>IF(INDEX([2]pivotTable!AT$3:AT$308,MATCH(totalExpenditure!$A173,[2]pivotTable!$A$3:$A$308,0))/100*INDEX(gDP!BI$6:BI$271,MATCH(totalExpenditure!$A173,gDP!$B$6:$B$271))=0,"",INDEX([2]pivotTable!AT$3:AT$308,MATCH(totalExpenditure!$A173,[2]pivotTable!$A$3:$A$308,0))/100*INDEX(gDP!BI$6:BI$271,MATCH(totalExpenditure!$A173,gDP!$B$6:$B$271)))</f>
        <v>#N/A</v>
      </c>
      <c r="AU173" s="77" t="e">
        <f>IF(INDEX([2]pivotTable!AU$3:AU$308,MATCH(totalExpenditure!$A173,[2]pivotTable!$A$3:$A$308,0))/100*INDEX(gDP!BJ$6:BJ$271,MATCH(totalExpenditure!$A173,gDP!$B$6:$B$271))=0,"",INDEX([2]pivotTable!AU$3:AU$308,MATCH(totalExpenditure!$A173,[2]pivotTable!$A$3:$A$308,0))/100*INDEX(gDP!BJ$6:BJ$271,MATCH(totalExpenditure!$A173,gDP!$B$6:$B$271)))</f>
        <v>#N/A</v>
      </c>
      <c r="AV173" s="77" t="e">
        <f>IF(INDEX([2]pivotTable!AV$3:AV$308,MATCH(totalExpenditure!$A173,[2]pivotTable!$A$3:$A$308,0))/100*INDEX(gDP!BK$6:BK$271,MATCH(totalExpenditure!$A173,gDP!$B$6:$B$271))=0,"",INDEX([2]pivotTable!AV$3:AV$308,MATCH(totalExpenditure!$A173,[2]pivotTable!$A$3:$A$308,0))/100*INDEX(gDP!BK$6:BK$271,MATCH(totalExpenditure!$A173,gDP!$B$6:$B$271)))</f>
        <v>#N/A</v>
      </c>
      <c r="AW173" s="77" t="e">
        <f>IF(INDEX([2]pivotTable!AW$3:AW$308,MATCH(totalExpenditure!$A173,[2]pivotTable!$A$3:$A$308,0))/100*INDEX(gDP!BL$6:BL$271,MATCH(totalExpenditure!$A173,gDP!$B$6:$B$271))=0,"",INDEX([2]pivotTable!AW$3:AW$308,MATCH(totalExpenditure!$A173,[2]pivotTable!$A$3:$A$308,0))/100*INDEX(gDP!BL$6:BL$271,MATCH(totalExpenditure!$A173,gDP!$B$6:$B$271)))</f>
        <v>#N/A</v>
      </c>
      <c r="AX173" s="77" t="e">
        <f>IF(INDEX([2]pivotTable!AX$3:AX$308,MATCH(totalExpenditure!$A173,[2]pivotTable!$A$3:$A$308,0))/100*INDEX(gDP!BM$6:BM$271,MATCH(totalExpenditure!$A173,gDP!$B$6:$B$271))=0,"",INDEX([2]pivotTable!AX$3:AX$308,MATCH(totalExpenditure!$A173,[2]pivotTable!$A$3:$A$308,0))/100*INDEX(gDP!BM$6:BM$271,MATCH(totalExpenditure!$A173,gDP!$B$6:$B$271)))</f>
        <v>#N/A</v>
      </c>
      <c r="AY173" s="77" t="e">
        <f>IF(INDEX([2]pivotTable!AY$3:AY$308,MATCH(totalExpenditure!$A173,[2]pivotTable!$A$3:$A$308,0))/100*INDEX(gDP!BN$6:BN$271,MATCH(totalExpenditure!$A173,gDP!$B$6:$B$271))=0,"",INDEX([2]pivotTable!AY$3:AY$308,MATCH(totalExpenditure!$A173,[2]pivotTable!$A$3:$A$308,0))/100*INDEX(gDP!BN$6:BN$271,MATCH(totalExpenditure!$A173,gDP!$B$6:$B$271)))</f>
        <v>#N/A</v>
      </c>
      <c r="AZ173" s="77" t="e">
        <f>IF(INDEX([2]pivotTable!AZ$3:AZ$308,MATCH(totalExpenditure!$A173,[2]pivotTable!$A$3:$A$308,0))/100*INDEX(gDP!BO$6:BO$271,MATCH(totalExpenditure!$A173,gDP!$B$6:$B$271))=0,"",INDEX([2]pivotTable!AZ$3:AZ$308,MATCH(totalExpenditure!$A173,[2]pivotTable!$A$3:$A$308,0))/100*INDEX(gDP!BO$6:BO$271,MATCH(totalExpenditure!$A173,gDP!$B$6:$B$271)))</f>
        <v>#N/A</v>
      </c>
      <c r="BA173" s="77" t="e">
        <f>IF(INDEX([2]pivotTable!B$310:B$615,MATCH(totalExpenditure!$A173,[2]pivotTable!$A$310:$A$615,0))/100*INDEX(gDP!Q$6:Q$271,MATCH(totalExpenditure!$A173,gDP!$B$6:$B$271))=0,"",INDEX([2]pivotTable!B$310:B$615,MATCH(totalExpenditure!$A173,[2]pivotTable!$A$310:$A$615,0))/100*INDEX(gDP!Q$6:Q$271,MATCH(totalExpenditure!$A173,gDP!$B$6:$B$271)))</f>
        <v>#N/A</v>
      </c>
      <c r="BB173" s="77" t="e">
        <f>IF(INDEX([2]pivotTable!C$310:C$615,MATCH(totalExpenditure!$A173,[2]pivotTable!$A$310:$A$615,0))/100*INDEX(gDP!R$6:R$271,MATCH(totalExpenditure!$A173,gDP!$B$6:$B$271))=0,"",INDEX([2]pivotTable!C$310:C$615,MATCH(totalExpenditure!$A173,[2]pivotTable!$A$310:$A$615,0))/100*INDEX(gDP!R$6:R$271,MATCH(totalExpenditure!$A173,gDP!$B$6:$B$271)))</f>
        <v>#N/A</v>
      </c>
      <c r="BC173" s="77" t="e">
        <f>IF(INDEX([2]pivotTable!D$310:D$615,MATCH(totalExpenditure!$A173,[2]pivotTable!$A$310:$A$615,0))/100*INDEX(gDP!S$6:S$271,MATCH(totalExpenditure!$A173,gDP!$B$6:$B$271))=0,"",INDEX([2]pivotTable!D$310:D$615,MATCH(totalExpenditure!$A173,[2]pivotTable!$A$310:$A$615,0))/100*INDEX(gDP!S$6:S$271,MATCH(totalExpenditure!$A173,gDP!$B$6:$B$271)))</f>
        <v>#N/A</v>
      </c>
      <c r="BD173" s="77" t="e">
        <f>IF(INDEX([2]pivotTable!E$310:E$615,MATCH(totalExpenditure!$A173,[2]pivotTable!$A$310:$A$615,0))/100*INDEX(gDP!T$6:T$271,MATCH(totalExpenditure!$A173,gDP!$B$6:$B$271))=0,"",INDEX([2]pivotTable!E$310:E$615,MATCH(totalExpenditure!$A173,[2]pivotTable!$A$310:$A$615,0))/100*INDEX(gDP!T$6:T$271,MATCH(totalExpenditure!$A173,gDP!$B$6:$B$271)))</f>
        <v>#N/A</v>
      </c>
      <c r="BE173" s="77" t="e">
        <f>IF(INDEX([2]pivotTable!F$310:F$615,MATCH(totalExpenditure!$A173,[2]pivotTable!$A$310:$A$615,0))/100*INDEX(gDP!U$6:U$271,MATCH(totalExpenditure!$A173,gDP!$B$6:$B$271))=0,"",INDEX([2]pivotTable!F$310:F$615,MATCH(totalExpenditure!$A173,[2]pivotTable!$A$310:$A$615,0))/100*INDEX(gDP!U$6:U$271,MATCH(totalExpenditure!$A173,gDP!$B$6:$B$271)))</f>
        <v>#N/A</v>
      </c>
      <c r="BF173" s="77" t="e">
        <f>IF(INDEX([2]pivotTable!G$310:G$615,MATCH(totalExpenditure!$A173,[2]pivotTable!$A$310:$A$615,0))/100*INDEX(gDP!V$6:V$271,MATCH(totalExpenditure!$A173,gDP!$B$6:$B$271))=0,"",INDEX([2]pivotTable!G$310:G$615,MATCH(totalExpenditure!$A173,[2]pivotTable!$A$310:$A$615,0))/100*INDEX(gDP!V$6:V$271,MATCH(totalExpenditure!$A173,gDP!$B$6:$B$271)))</f>
        <v>#N/A</v>
      </c>
      <c r="BG173" s="77" t="e">
        <f>IF(INDEX([2]pivotTable!H$310:H$615,MATCH(totalExpenditure!$A173,[2]pivotTable!$A$310:$A$615,0))/100*INDEX(gDP!W$6:W$271,MATCH(totalExpenditure!$A173,gDP!$B$6:$B$271))=0,"",INDEX([2]pivotTable!H$310:H$615,MATCH(totalExpenditure!$A173,[2]pivotTable!$A$310:$A$615,0))/100*INDEX(gDP!W$6:W$271,MATCH(totalExpenditure!$A173,gDP!$B$6:$B$271)))</f>
        <v>#N/A</v>
      </c>
      <c r="BH173" s="77" t="e">
        <f>IF(INDEX([2]pivotTable!I$310:I$615,MATCH(totalExpenditure!$A173,[2]pivotTable!$A$310:$A$615,0))/100*INDEX(gDP!X$6:X$271,MATCH(totalExpenditure!$A173,gDP!$B$6:$B$271))=0,"",INDEX([2]pivotTable!I$310:I$615,MATCH(totalExpenditure!$A173,[2]pivotTable!$A$310:$A$615,0))/100*INDEX(gDP!X$6:X$271,MATCH(totalExpenditure!$A173,gDP!$B$6:$B$271)))</f>
        <v>#N/A</v>
      </c>
      <c r="BI173" s="77" t="e">
        <f>IF(INDEX([2]pivotTable!J$310:J$615,MATCH(totalExpenditure!$A173,[2]pivotTable!$A$310:$A$615,0))/100*INDEX(gDP!Y$6:Y$271,MATCH(totalExpenditure!$A173,gDP!$B$6:$B$271))=0,"",INDEX([2]pivotTable!J$310:J$615,MATCH(totalExpenditure!$A173,[2]pivotTable!$A$310:$A$615,0))/100*INDEX(gDP!Y$6:Y$271,MATCH(totalExpenditure!$A173,gDP!$B$6:$B$271)))</f>
        <v>#N/A</v>
      </c>
      <c r="BJ173" s="77" t="e">
        <f>IF(INDEX([2]pivotTable!K$310:K$615,MATCH(totalExpenditure!$A173,[2]pivotTable!$A$310:$A$615,0))/100*INDEX(gDP!Z$6:Z$271,MATCH(totalExpenditure!$A173,gDP!$B$6:$B$271))=0,"",INDEX([2]pivotTable!K$310:K$615,MATCH(totalExpenditure!$A173,[2]pivotTable!$A$310:$A$615,0))/100*INDEX(gDP!Z$6:Z$271,MATCH(totalExpenditure!$A173,gDP!$B$6:$B$271)))</f>
        <v>#N/A</v>
      </c>
      <c r="BK173" s="77" t="e">
        <f>IF(INDEX([2]pivotTable!L$310:L$615,MATCH(totalExpenditure!$A173,[2]pivotTable!$A$310:$A$615,0))/100*INDEX(gDP!AA$6:AA$271,MATCH(totalExpenditure!$A173,gDP!$B$6:$B$271))=0,"",INDEX([2]pivotTable!L$310:L$615,MATCH(totalExpenditure!$A173,[2]pivotTable!$A$310:$A$615,0))/100*INDEX(gDP!AA$6:AA$271,MATCH(totalExpenditure!$A173,gDP!$B$6:$B$271)))</f>
        <v>#N/A</v>
      </c>
      <c r="BL173" s="77" t="e">
        <f>IF(INDEX([2]pivotTable!M$310:M$615,MATCH(totalExpenditure!$A173,[2]pivotTable!$A$310:$A$615,0))/100*INDEX(gDP!AB$6:AB$271,MATCH(totalExpenditure!$A173,gDP!$B$6:$B$271))=0,"",INDEX([2]pivotTable!M$310:M$615,MATCH(totalExpenditure!$A173,[2]pivotTable!$A$310:$A$615,0))/100*INDEX(gDP!AB$6:AB$271,MATCH(totalExpenditure!$A173,gDP!$B$6:$B$271)))</f>
        <v>#N/A</v>
      </c>
      <c r="BM173" s="77" t="e">
        <f>IF(INDEX([2]pivotTable!N$310:N$615,MATCH(totalExpenditure!$A173,[2]pivotTable!$A$310:$A$615,0))/100*INDEX(gDP!AC$6:AC$271,MATCH(totalExpenditure!$A173,gDP!$B$6:$B$271))=0,"",INDEX([2]pivotTable!N$310:N$615,MATCH(totalExpenditure!$A173,[2]pivotTable!$A$310:$A$615,0))/100*INDEX(gDP!AC$6:AC$271,MATCH(totalExpenditure!$A173,gDP!$B$6:$B$271)))</f>
        <v>#N/A</v>
      </c>
      <c r="BN173" s="77" t="e">
        <f>IF(INDEX([2]pivotTable!O$310:O$615,MATCH(totalExpenditure!$A173,[2]pivotTable!$A$310:$A$615,0))/100*INDEX(gDP!AD$6:AD$271,MATCH(totalExpenditure!$A173,gDP!$B$6:$B$271))=0,"",INDEX([2]pivotTable!O$310:O$615,MATCH(totalExpenditure!$A173,[2]pivotTable!$A$310:$A$615,0))/100*INDEX(gDP!AD$6:AD$271,MATCH(totalExpenditure!$A173,gDP!$B$6:$B$271)))</f>
        <v>#N/A</v>
      </c>
      <c r="BO173" s="77" t="e">
        <f>IF(INDEX([2]pivotTable!P$310:P$615,MATCH(totalExpenditure!$A173,[2]pivotTable!$A$310:$A$615,0))/100*INDEX(gDP!AE$6:AE$271,MATCH(totalExpenditure!$A173,gDP!$B$6:$B$271))=0,"",INDEX([2]pivotTable!P$310:P$615,MATCH(totalExpenditure!$A173,[2]pivotTable!$A$310:$A$615,0))/100*INDEX(gDP!AE$6:AE$271,MATCH(totalExpenditure!$A173,gDP!$B$6:$B$271)))</f>
        <v>#N/A</v>
      </c>
      <c r="BP173" s="77" t="e">
        <f>IF(INDEX([2]pivotTable!Q$310:Q$615,MATCH(totalExpenditure!$A173,[2]pivotTable!$A$310:$A$615,0))/100*INDEX(gDP!AF$6:AF$271,MATCH(totalExpenditure!$A173,gDP!$B$6:$B$271))=0,"",INDEX([2]pivotTable!Q$310:Q$615,MATCH(totalExpenditure!$A173,[2]pivotTable!$A$310:$A$615,0))/100*INDEX(gDP!AF$6:AF$271,MATCH(totalExpenditure!$A173,gDP!$B$6:$B$271)))</f>
        <v>#N/A</v>
      </c>
      <c r="BQ173" s="77" t="e">
        <f>IF(INDEX([2]pivotTable!R$310:R$615,MATCH(totalExpenditure!$A173,[2]pivotTable!$A$310:$A$615,0))/100*INDEX(gDP!AG$6:AG$271,MATCH(totalExpenditure!$A173,gDP!$B$6:$B$271))=0,"",INDEX([2]pivotTable!R$310:R$615,MATCH(totalExpenditure!$A173,[2]pivotTable!$A$310:$A$615,0))/100*INDEX(gDP!AG$6:AG$271,MATCH(totalExpenditure!$A173,gDP!$B$6:$B$271)))</f>
        <v>#N/A</v>
      </c>
      <c r="BR173" s="77" t="e">
        <f>IF(INDEX([2]pivotTable!S$310:S$615,MATCH(totalExpenditure!$A173,[2]pivotTable!$A$310:$A$615,0))/100*INDEX(gDP!AH$6:AH$271,MATCH(totalExpenditure!$A173,gDP!$B$6:$B$271))=0,"",INDEX([2]pivotTable!S$310:S$615,MATCH(totalExpenditure!$A173,[2]pivotTable!$A$310:$A$615,0))/100*INDEX(gDP!AH$6:AH$271,MATCH(totalExpenditure!$A173,gDP!$B$6:$B$271)))</f>
        <v>#N/A</v>
      </c>
      <c r="BS173" s="77" t="e">
        <f>IF(INDEX([2]pivotTable!T$310:T$615,MATCH(totalExpenditure!$A173,[2]pivotTable!$A$310:$A$615,0))/100*INDEX(gDP!AI$6:AI$271,MATCH(totalExpenditure!$A173,gDP!$B$6:$B$271))=0,"",INDEX([2]pivotTable!T$310:T$615,MATCH(totalExpenditure!$A173,[2]pivotTable!$A$310:$A$615,0))/100*INDEX(gDP!AI$6:AI$271,MATCH(totalExpenditure!$A173,gDP!$B$6:$B$271)))</f>
        <v>#N/A</v>
      </c>
      <c r="BT173" s="77" t="e">
        <f>IF(INDEX([2]pivotTable!U$310:U$615,MATCH(totalExpenditure!$A173,[2]pivotTable!$A$310:$A$615,0))/100*INDEX(gDP!AJ$6:AJ$271,MATCH(totalExpenditure!$A173,gDP!$B$6:$B$271))=0,"",INDEX([2]pivotTable!U$310:U$615,MATCH(totalExpenditure!$A173,[2]pivotTable!$A$310:$A$615,0))/100*INDEX(gDP!AJ$6:AJ$271,MATCH(totalExpenditure!$A173,gDP!$B$6:$B$271)))</f>
        <v>#N/A</v>
      </c>
      <c r="BU173" s="77" t="e">
        <f>IF(INDEX([2]pivotTable!V$310:V$615,MATCH(totalExpenditure!$A173,[2]pivotTable!$A$310:$A$615,0))/100*INDEX(gDP!AK$6:AK$271,MATCH(totalExpenditure!$A173,gDP!$B$6:$B$271))=0,"",INDEX([2]pivotTable!V$310:V$615,MATCH(totalExpenditure!$A173,[2]pivotTable!$A$310:$A$615,0))/100*INDEX(gDP!AK$6:AK$271,MATCH(totalExpenditure!$A173,gDP!$B$6:$B$271)))</f>
        <v>#N/A</v>
      </c>
      <c r="BV173" s="77" t="e">
        <f>IF(INDEX([2]pivotTable!W$310:W$615,MATCH(totalExpenditure!$A173,[2]pivotTable!$A$310:$A$615,0))/100*INDEX(gDP!AL$6:AL$271,MATCH(totalExpenditure!$A173,gDP!$B$6:$B$271))=0,"",INDEX([2]pivotTable!W$310:W$615,MATCH(totalExpenditure!$A173,[2]pivotTable!$A$310:$A$615,0))/100*INDEX(gDP!AL$6:AL$271,MATCH(totalExpenditure!$A173,gDP!$B$6:$B$271)))</f>
        <v>#N/A</v>
      </c>
      <c r="BW173" s="77" t="e">
        <f>IF(INDEX([2]pivotTable!X$310:X$615,MATCH(totalExpenditure!$A173,[2]pivotTable!$A$310:$A$615,0))/100*INDEX(gDP!AM$6:AM$271,MATCH(totalExpenditure!$A173,gDP!$B$6:$B$271))=0,"",INDEX([2]pivotTable!X$310:X$615,MATCH(totalExpenditure!$A173,[2]pivotTable!$A$310:$A$615,0))/100*INDEX(gDP!AM$6:AM$271,MATCH(totalExpenditure!$A173,gDP!$B$6:$B$271)))</f>
        <v>#N/A</v>
      </c>
      <c r="BX173" s="77" t="e">
        <f>IF(INDEX([2]pivotTable!Y$310:Y$615,MATCH(totalExpenditure!$A173,[2]pivotTable!$A$310:$A$615,0))/100*INDEX(gDP!AN$6:AN$271,MATCH(totalExpenditure!$A173,gDP!$B$6:$B$271))=0,"",INDEX([2]pivotTable!Y$310:Y$615,MATCH(totalExpenditure!$A173,[2]pivotTable!$A$310:$A$615,0))/100*INDEX(gDP!AN$6:AN$271,MATCH(totalExpenditure!$A173,gDP!$B$6:$B$271)))</f>
        <v>#N/A</v>
      </c>
      <c r="BY173" s="77" t="e">
        <f>IF(INDEX([2]pivotTable!Z$310:Z$615,MATCH(totalExpenditure!$A173,[2]pivotTable!$A$310:$A$615,0))/100*INDEX(gDP!AO$6:AO$271,MATCH(totalExpenditure!$A173,gDP!$B$6:$B$271))=0,"",INDEX([2]pivotTable!Z$310:Z$615,MATCH(totalExpenditure!$A173,[2]pivotTable!$A$310:$A$615,0))/100*INDEX(gDP!AO$6:AO$271,MATCH(totalExpenditure!$A173,gDP!$B$6:$B$271)))</f>
        <v>#N/A</v>
      </c>
      <c r="BZ173" s="77" t="e">
        <f>IF(INDEX([2]pivotTable!AA$310:AA$615,MATCH(totalExpenditure!$A173,[2]pivotTable!$A$310:$A$615,0))/100*INDEX(gDP!AP$6:AP$271,MATCH(totalExpenditure!$A173,gDP!$B$6:$B$271))=0,"",INDEX([2]pivotTable!AA$310:AA$615,MATCH(totalExpenditure!$A173,[2]pivotTable!$A$310:$A$615,0))/100*INDEX(gDP!AP$6:AP$271,MATCH(totalExpenditure!$A173,gDP!$B$6:$B$271)))</f>
        <v>#N/A</v>
      </c>
      <c r="CA173" s="77" t="e">
        <f>IF(INDEX([2]pivotTable!AB$310:AB$615,MATCH(totalExpenditure!$A173,[2]pivotTable!$A$310:$A$615,0))/100*INDEX(gDP!AQ$6:AQ$271,MATCH(totalExpenditure!$A173,gDP!$B$6:$B$271))=0,"",INDEX([2]pivotTable!AB$310:AB$615,MATCH(totalExpenditure!$A173,[2]pivotTable!$A$310:$A$615,0))/100*INDEX(gDP!AQ$6:AQ$271,MATCH(totalExpenditure!$A173,gDP!$B$6:$B$271)))</f>
        <v>#N/A</v>
      </c>
      <c r="CB173" s="77" t="e">
        <f>IF(INDEX([2]pivotTable!AC$310:AC$615,MATCH(totalExpenditure!$A173,[2]pivotTable!$A$310:$A$615,0))/100*INDEX(gDP!AR$6:AR$271,MATCH(totalExpenditure!$A173,gDP!$B$6:$B$271))=0,"",INDEX([2]pivotTable!AC$310:AC$615,MATCH(totalExpenditure!$A173,[2]pivotTable!$A$310:$A$615,0))/100*INDEX(gDP!AR$6:AR$271,MATCH(totalExpenditure!$A173,gDP!$B$6:$B$271)))</f>
        <v>#N/A</v>
      </c>
      <c r="CC173" s="77" t="e">
        <f>IF(INDEX([2]pivotTable!AD$310:AD$615,MATCH(totalExpenditure!$A173,[2]pivotTable!$A$310:$A$615,0))/100*INDEX(gDP!AS$6:AS$271,MATCH(totalExpenditure!$A173,gDP!$B$6:$B$271))=0,"",INDEX([2]pivotTable!AD$310:AD$615,MATCH(totalExpenditure!$A173,[2]pivotTable!$A$310:$A$615,0))/100*INDEX(gDP!AS$6:AS$271,MATCH(totalExpenditure!$A173,gDP!$B$6:$B$271)))</f>
        <v>#N/A</v>
      </c>
      <c r="CD173" s="77" t="e">
        <f>IF(INDEX([2]pivotTable!AE$310:AE$615,MATCH(totalExpenditure!$A173,[2]pivotTable!$A$310:$A$615,0))/100*INDEX(gDP!AT$6:AT$271,MATCH(totalExpenditure!$A173,gDP!$B$6:$B$271))=0,"",INDEX([2]pivotTable!AE$310:AE$615,MATCH(totalExpenditure!$A173,[2]pivotTable!$A$310:$A$615,0))/100*INDEX(gDP!AT$6:AT$271,MATCH(totalExpenditure!$A173,gDP!$B$6:$B$271)))</f>
        <v>#N/A</v>
      </c>
      <c r="CE173" s="77" t="e">
        <f>IF(INDEX([2]pivotTable!AF$310:AF$615,MATCH(totalExpenditure!$A173,[2]pivotTable!$A$310:$A$615,0))/100*INDEX(gDP!AU$6:AU$271,MATCH(totalExpenditure!$A173,gDP!$B$6:$B$271))=0,"",INDEX([2]pivotTable!AF$310:AF$615,MATCH(totalExpenditure!$A173,[2]pivotTable!$A$310:$A$615,0))/100*INDEX(gDP!AU$6:AU$271,MATCH(totalExpenditure!$A173,gDP!$B$6:$B$271)))</f>
        <v>#N/A</v>
      </c>
      <c r="CF173" s="77" t="e">
        <f>IF(INDEX([2]pivotTable!AG$310:AG$615,MATCH(totalExpenditure!$A173,[2]pivotTable!$A$310:$A$615,0))/100*INDEX(gDP!AV$6:AV$271,MATCH(totalExpenditure!$A173,gDP!$B$6:$B$271))=0,"",INDEX([2]pivotTable!AG$310:AG$615,MATCH(totalExpenditure!$A173,[2]pivotTable!$A$310:$A$615,0))/100*INDEX(gDP!AV$6:AV$271,MATCH(totalExpenditure!$A173,gDP!$B$6:$B$271)))</f>
        <v>#N/A</v>
      </c>
      <c r="CG173" s="77" t="e">
        <f>IF(INDEX([2]pivotTable!AH$310:AH$615,MATCH(totalExpenditure!$A173,[2]pivotTable!$A$310:$A$615,0))/100*INDEX(gDP!AW$6:AW$271,MATCH(totalExpenditure!$A173,gDP!$B$6:$B$271))=0,"",INDEX([2]pivotTable!AH$310:AH$615,MATCH(totalExpenditure!$A173,[2]pivotTable!$A$310:$A$615,0))/100*INDEX(gDP!AW$6:AW$271,MATCH(totalExpenditure!$A173,gDP!$B$6:$B$271)))</f>
        <v>#N/A</v>
      </c>
      <c r="CH173" s="77" t="e">
        <f>IF(INDEX([2]pivotTable!AI$310:AI$615,MATCH(totalExpenditure!$A173,[2]pivotTable!$A$310:$A$615,0))/100*INDEX(gDP!AX$6:AX$271,MATCH(totalExpenditure!$A173,gDP!$B$6:$B$271))=0,"",INDEX([2]pivotTable!AI$310:AI$615,MATCH(totalExpenditure!$A173,[2]pivotTable!$A$310:$A$615,0))/100*INDEX(gDP!AX$6:AX$271,MATCH(totalExpenditure!$A173,gDP!$B$6:$B$271)))</f>
        <v>#N/A</v>
      </c>
      <c r="CI173" s="77" t="e">
        <f>IF(INDEX([2]pivotTable!AJ$310:AJ$615,MATCH(totalExpenditure!$A173,[2]pivotTable!$A$310:$A$615,0))/100*INDEX(gDP!AY$6:AY$271,MATCH(totalExpenditure!$A173,gDP!$B$6:$B$271))=0,"",INDEX([2]pivotTable!AJ$310:AJ$615,MATCH(totalExpenditure!$A173,[2]pivotTable!$A$310:$A$615,0))/100*INDEX(gDP!AY$6:AY$271,MATCH(totalExpenditure!$A173,gDP!$B$6:$B$271)))</f>
        <v>#N/A</v>
      </c>
      <c r="CJ173" s="77" t="e">
        <f>IF(INDEX([2]pivotTable!AK$310:AK$615,MATCH(totalExpenditure!$A173,[2]pivotTable!$A$310:$A$615,0))/100*INDEX(gDP!AZ$6:AZ$271,MATCH(totalExpenditure!$A173,gDP!$B$6:$B$271))=0,"",INDEX([2]pivotTable!AK$310:AK$615,MATCH(totalExpenditure!$A173,[2]pivotTable!$A$310:$A$615,0))/100*INDEX(gDP!AZ$6:AZ$271,MATCH(totalExpenditure!$A173,gDP!$B$6:$B$271)))</f>
        <v>#N/A</v>
      </c>
      <c r="CK173" s="77" t="e">
        <f>IF(INDEX([2]pivotTable!AL$310:AL$615,MATCH(totalExpenditure!$A173,[2]pivotTable!$A$310:$A$615,0))/100*INDEX(gDP!BA$6:BA$271,MATCH(totalExpenditure!$A173,gDP!$B$6:$B$271))=0,"",INDEX([2]pivotTable!AL$310:AL$615,MATCH(totalExpenditure!$A173,[2]pivotTable!$A$310:$A$615,0))/100*INDEX(gDP!BA$6:BA$271,MATCH(totalExpenditure!$A173,gDP!$B$6:$B$271)))</f>
        <v>#N/A</v>
      </c>
      <c r="CL173" s="77" t="e">
        <f>IF(INDEX([2]pivotTable!AM$310:AM$615,MATCH(totalExpenditure!$A173,[2]pivotTable!$A$310:$A$615,0))/100*INDEX(gDP!BB$6:BB$271,MATCH(totalExpenditure!$A173,gDP!$B$6:$B$271))=0,"",INDEX([2]pivotTable!AM$310:AM$615,MATCH(totalExpenditure!$A173,[2]pivotTable!$A$310:$A$615,0))/100*INDEX(gDP!BB$6:BB$271,MATCH(totalExpenditure!$A173,gDP!$B$6:$B$271)))</f>
        <v>#N/A</v>
      </c>
      <c r="CM173" s="77" t="e">
        <f>IF(INDEX([2]pivotTable!AN$310:AN$615,MATCH(totalExpenditure!$A173,[2]pivotTable!$A$310:$A$615,0))/100*INDEX(gDP!BC$6:BC$271,MATCH(totalExpenditure!$A173,gDP!$B$6:$B$271))=0,"",INDEX([2]pivotTable!AN$310:AN$615,MATCH(totalExpenditure!$A173,[2]pivotTable!$A$310:$A$615,0))/100*INDEX(gDP!BC$6:BC$271,MATCH(totalExpenditure!$A173,gDP!$B$6:$B$271)))</f>
        <v>#N/A</v>
      </c>
      <c r="CN173" s="77" t="e">
        <f>IF(INDEX([2]pivotTable!AO$310:AO$615,MATCH(totalExpenditure!$A173,[2]pivotTable!$A$310:$A$615,0))/100*INDEX(gDP!BD$6:BD$271,MATCH(totalExpenditure!$A173,gDP!$B$6:$B$271))=0,"",INDEX([2]pivotTable!AO$310:AO$615,MATCH(totalExpenditure!$A173,[2]pivotTable!$A$310:$A$615,0))/100*INDEX(gDP!BD$6:BD$271,MATCH(totalExpenditure!$A173,gDP!$B$6:$B$271)))</f>
        <v>#N/A</v>
      </c>
      <c r="CO173" s="77" t="e">
        <f>IF(INDEX([2]pivotTable!AP$310:AP$615,MATCH(totalExpenditure!$A173,[2]pivotTable!$A$310:$A$615,0))/100*INDEX(gDP!BE$6:BE$271,MATCH(totalExpenditure!$A173,gDP!$B$6:$B$271))=0,"",INDEX([2]pivotTable!AP$310:AP$615,MATCH(totalExpenditure!$A173,[2]pivotTable!$A$310:$A$615,0))/100*INDEX(gDP!BE$6:BE$271,MATCH(totalExpenditure!$A173,gDP!$B$6:$B$271)))</f>
        <v>#N/A</v>
      </c>
      <c r="CP173" s="77" t="e">
        <f>IF(INDEX([2]pivotTable!AQ$310:AQ$615,MATCH(totalExpenditure!$A173,[2]pivotTable!$A$310:$A$615,0))/100*INDEX(gDP!BF$6:BF$271,MATCH(totalExpenditure!$A173,gDP!$B$6:$B$271))=0,"",INDEX([2]pivotTable!AQ$310:AQ$615,MATCH(totalExpenditure!$A173,[2]pivotTable!$A$310:$A$615,0))/100*INDEX(gDP!BF$6:BF$271,MATCH(totalExpenditure!$A173,gDP!$B$6:$B$271)))</f>
        <v>#N/A</v>
      </c>
      <c r="CQ173" s="77" t="e">
        <f>IF(INDEX([2]pivotTable!AR$310:AR$615,MATCH(totalExpenditure!$A173,[2]pivotTable!$A$310:$A$615,0))/100*INDEX(gDP!BG$6:BG$271,MATCH(totalExpenditure!$A173,gDP!$B$6:$B$271))=0,"",INDEX([2]pivotTable!AR$310:AR$615,MATCH(totalExpenditure!$A173,[2]pivotTable!$A$310:$A$615,0))/100*INDEX(gDP!BG$6:BG$271,MATCH(totalExpenditure!$A173,gDP!$B$6:$B$271)))</f>
        <v>#N/A</v>
      </c>
      <c r="CR173" s="77" t="e">
        <f>IF(INDEX([2]pivotTable!AS$310:AS$615,MATCH(totalExpenditure!$A173,[2]pivotTable!$A$310:$A$615,0))/100*INDEX(gDP!BH$6:BH$271,MATCH(totalExpenditure!$A173,gDP!$B$6:$B$271))=0,"",INDEX([2]pivotTable!AS$310:AS$615,MATCH(totalExpenditure!$A173,[2]pivotTable!$A$310:$A$615,0))/100*INDEX(gDP!BH$6:BH$271,MATCH(totalExpenditure!$A173,gDP!$B$6:$B$271)))</f>
        <v>#N/A</v>
      </c>
      <c r="CS173" s="77" t="e">
        <f>IF(INDEX([2]pivotTable!AT$310:AT$615,MATCH(totalExpenditure!$A173,[2]pivotTable!$A$310:$A$615,0))/100*INDEX(gDP!BI$6:BI$271,MATCH(totalExpenditure!$A173,gDP!$B$6:$B$271))=0,"",INDEX([2]pivotTable!AT$310:AT$615,MATCH(totalExpenditure!$A173,[2]pivotTable!$A$310:$A$615,0))/100*INDEX(gDP!BI$6:BI$271,MATCH(totalExpenditure!$A173,gDP!$B$6:$B$271)))</f>
        <v>#N/A</v>
      </c>
      <c r="CT173" s="77" t="e">
        <f>IF(INDEX([2]pivotTable!AU$310:AU$615,MATCH(totalExpenditure!$A173,[2]pivotTable!$A$310:$A$615,0))/100*INDEX(gDP!BJ$6:BJ$271,MATCH(totalExpenditure!$A173,gDP!$B$6:$B$271))=0,"",INDEX([2]pivotTable!AU$310:AU$615,MATCH(totalExpenditure!$A173,[2]pivotTable!$A$310:$A$615,0))/100*INDEX(gDP!BJ$6:BJ$271,MATCH(totalExpenditure!$A173,gDP!$B$6:$B$271)))</f>
        <v>#N/A</v>
      </c>
      <c r="CU173" s="77" t="e">
        <f>IF(INDEX([2]pivotTable!AV$310:AV$615,MATCH(totalExpenditure!$A173,[2]pivotTable!$A$310:$A$615,0))/100*INDEX(gDP!BK$6:BK$271,MATCH(totalExpenditure!$A173,gDP!$B$6:$B$271))=0,"",INDEX([2]pivotTable!AV$310:AV$615,MATCH(totalExpenditure!$A173,[2]pivotTable!$A$310:$A$615,0))/100*INDEX(gDP!BK$6:BK$271,MATCH(totalExpenditure!$A173,gDP!$B$6:$B$271)))</f>
        <v>#N/A</v>
      </c>
      <c r="CV173" s="77" t="e">
        <f>IF(INDEX([2]pivotTable!AW$310:AW$615,MATCH(totalExpenditure!$A173,[2]pivotTable!$A$310:$A$615,0))/100*INDEX(gDP!BL$6:BL$271,MATCH(totalExpenditure!$A173,gDP!$B$6:$B$271))=0,"",INDEX([2]pivotTable!AW$310:AW$615,MATCH(totalExpenditure!$A173,[2]pivotTable!$A$310:$A$615,0))/100*INDEX(gDP!BL$6:BL$271,MATCH(totalExpenditure!$A173,gDP!$B$6:$B$271)))</f>
        <v>#N/A</v>
      </c>
      <c r="CW173" s="77" t="e">
        <f>IF(INDEX([2]pivotTable!AX$310:AX$615,MATCH(totalExpenditure!$A173,[2]pivotTable!$A$310:$A$615,0))/100*INDEX(gDP!BM$6:BM$271,MATCH(totalExpenditure!$A173,gDP!$B$6:$B$271))=0,"",INDEX([2]pivotTable!AX$310:AX$615,MATCH(totalExpenditure!$A173,[2]pivotTable!$A$310:$A$615,0))/100*INDEX(gDP!BM$6:BM$271,MATCH(totalExpenditure!$A173,gDP!$B$6:$B$271)))</f>
        <v>#N/A</v>
      </c>
      <c r="CX173" s="77" t="e">
        <f>IF(INDEX([2]pivotTable!AY$310:AY$615,MATCH(totalExpenditure!$A173,[2]pivotTable!$A$310:$A$615,0))/100*INDEX(gDP!BN$6:BN$271,MATCH(totalExpenditure!$A173,gDP!$B$6:$B$271))=0,"",INDEX([2]pivotTable!AY$310:AY$615,MATCH(totalExpenditure!$A173,[2]pivotTable!$A$310:$A$615,0))/100*INDEX(gDP!BN$6:BN$271,MATCH(totalExpenditure!$A173,gDP!$B$6:$B$271)))</f>
        <v>#N/A</v>
      </c>
      <c r="CY173" s="77" t="e">
        <f>IF(INDEX([2]pivotTable!AZ$310:AZ$615,MATCH(totalExpenditure!$A173,[2]pivotTable!$A$310:$A$615,0))/100*INDEX(gDP!BO$6:BO$271,MATCH(totalExpenditure!$A173,gDP!$B$6:$B$271))=0,"",INDEX([2]pivotTable!AZ$310:AZ$615,MATCH(totalExpenditure!$A173,[2]pivotTable!$A$310:$A$615,0))/100*INDEX(gDP!BO$6:BO$271,MATCH(totalExpenditure!$A173,gDP!$B$6:$B$271)))</f>
        <v>#N/A</v>
      </c>
      <c r="CZ173" s="77" t="e">
        <f>IF(B173="","",IF(BA173="","",B173-B173+INDEX(gDP!Q$6:Q$271,MATCH(totalExpenditure!$A173,gDP!$B$6:$B$271))))</f>
        <v>#N/A</v>
      </c>
      <c r="DA173" s="77" t="e">
        <f>IF(C173="","",IF(BB173="","",C173-C173+INDEX(gDP!R$6:R$271,MATCH(totalExpenditure!$A173,gDP!$B$6:$B$271))))</f>
        <v>#N/A</v>
      </c>
      <c r="DB173" s="77" t="e">
        <f>IF(D173="","",IF(BC173="","",D173-D173+INDEX(gDP!S$6:S$271,MATCH(totalExpenditure!$A173,gDP!$B$6:$B$271))))</f>
        <v>#N/A</v>
      </c>
      <c r="DC173" s="77" t="e">
        <f>IF(E173="","",IF(BD173="","",E173-E173+INDEX(gDP!T$6:T$271,MATCH(totalExpenditure!$A173,gDP!$B$6:$B$271))))</f>
        <v>#N/A</v>
      </c>
      <c r="DD173" s="77" t="e">
        <f>IF(F173="","",IF(BE173="","",F173-F173+INDEX(gDP!U$6:U$271,MATCH(totalExpenditure!$A173,gDP!$B$6:$B$271))))</f>
        <v>#N/A</v>
      </c>
      <c r="DE173" s="77" t="e">
        <f>IF(G173="","",IF(BF173="","",G173-G173+INDEX(gDP!V$6:V$271,MATCH(totalExpenditure!$A173,gDP!$B$6:$B$271))))</f>
        <v>#N/A</v>
      </c>
      <c r="DF173" s="77" t="e">
        <f>IF(H173="","",IF(BG173="","",H173-H173+INDEX(gDP!W$6:W$271,MATCH(totalExpenditure!$A173,gDP!$B$6:$B$271))))</f>
        <v>#N/A</v>
      </c>
      <c r="DG173" s="77" t="e">
        <f>IF(I173="","",IF(BH173="","",I173-I173+INDEX(gDP!X$6:X$271,MATCH(totalExpenditure!$A173,gDP!$B$6:$B$271))))</f>
        <v>#N/A</v>
      </c>
      <c r="DH173" s="77" t="e">
        <f>IF(J173="","",IF(BI173="","",J173-J173+INDEX(gDP!Y$6:Y$271,MATCH(totalExpenditure!$A173,gDP!$B$6:$B$271))))</f>
        <v>#N/A</v>
      </c>
      <c r="DI173" s="77" t="e">
        <f>IF(K173="","",IF(BJ173="","",K173-K173+INDEX(gDP!Z$6:Z$271,MATCH(totalExpenditure!$A173,gDP!$B$6:$B$271))))</f>
        <v>#N/A</v>
      </c>
      <c r="DJ173" s="77" t="e">
        <f>IF(L173="","",IF(BK173="","",L173-L173+INDEX(gDP!AA$6:AA$271,MATCH(totalExpenditure!$A173,gDP!$B$6:$B$271))))</f>
        <v>#N/A</v>
      </c>
      <c r="DK173" s="77" t="e">
        <f>IF(M173="","",IF(BL173="","",M173-M173+INDEX(gDP!AB$6:AB$271,MATCH(totalExpenditure!$A173,gDP!$B$6:$B$271))))</f>
        <v>#N/A</v>
      </c>
      <c r="DL173" s="77" t="e">
        <f>IF(N173="","",IF(BM173="","",N173-N173+INDEX(gDP!AC$6:AC$271,MATCH(totalExpenditure!$A173,gDP!$B$6:$B$271))))</f>
        <v>#N/A</v>
      </c>
      <c r="DM173" s="77" t="e">
        <f>IF(O173="","",IF(BN173="","",O173-O173+INDEX(gDP!AD$6:AD$271,MATCH(totalExpenditure!$A173,gDP!$B$6:$B$271))))</f>
        <v>#N/A</v>
      </c>
      <c r="DN173" s="77" t="e">
        <f>IF(P173="","",IF(BO173="","",P173-P173+INDEX(gDP!AE$6:AE$271,MATCH(totalExpenditure!$A173,gDP!$B$6:$B$271))))</f>
        <v>#N/A</v>
      </c>
      <c r="DO173" s="77" t="e">
        <f>IF(Q173="","",IF(BP173="","",Q173-Q173+INDEX(gDP!AF$6:AF$271,MATCH(totalExpenditure!$A173,gDP!$B$6:$B$271))))</f>
        <v>#N/A</v>
      </c>
      <c r="DP173" s="77" t="e">
        <f>IF(R173="","",IF(BQ173="","",R173-R173+INDEX(gDP!AG$6:AG$271,MATCH(totalExpenditure!$A173,gDP!$B$6:$B$271))))</f>
        <v>#N/A</v>
      </c>
      <c r="DQ173" s="77" t="e">
        <f>IF(S173="","",IF(BR173="","",S173-S173+INDEX(gDP!AH$6:AH$271,MATCH(totalExpenditure!$A173,gDP!$B$6:$B$271))))</f>
        <v>#N/A</v>
      </c>
      <c r="DR173" s="77" t="e">
        <f>IF(T173="","",IF(BS173="","",T173-T173+INDEX(gDP!AI$6:AI$271,MATCH(totalExpenditure!$A173,gDP!$B$6:$B$271))))</f>
        <v>#N/A</v>
      </c>
      <c r="DS173" s="77" t="e">
        <f>IF(U173="","",IF(BT173="","",U173-U173+INDEX(gDP!AJ$6:AJ$271,MATCH(totalExpenditure!$A173,gDP!$B$6:$B$271))))</f>
        <v>#N/A</v>
      </c>
      <c r="DT173" s="77" t="e">
        <f>IF(V173="","",IF(BU173="","",V173-V173+INDEX(gDP!AK$6:AK$271,MATCH(totalExpenditure!$A173,gDP!$B$6:$B$271))))</f>
        <v>#N/A</v>
      </c>
      <c r="DU173" s="77" t="e">
        <f>IF(W173="","",IF(BV173="","",W173-W173+INDEX(gDP!AL$6:AL$271,MATCH(totalExpenditure!$A173,gDP!$B$6:$B$271))))</f>
        <v>#N/A</v>
      </c>
      <c r="DV173" s="77" t="e">
        <f>IF(X173="","",IF(BW173="","",X173-X173+INDEX(gDP!AM$6:AM$271,MATCH(totalExpenditure!$A173,gDP!$B$6:$B$271))))</f>
        <v>#N/A</v>
      </c>
      <c r="DW173" s="77" t="e">
        <f>IF(Y173="","",IF(BX173="","",Y173-Y173+INDEX(gDP!AN$6:AN$271,MATCH(totalExpenditure!$A173,gDP!$B$6:$B$271))))</f>
        <v>#N/A</v>
      </c>
      <c r="DX173" s="77" t="e">
        <f>IF(Z173="","",IF(BY173="","",Z173-Z173+INDEX(gDP!AO$6:AO$271,MATCH(totalExpenditure!$A173,gDP!$B$6:$B$271))))</f>
        <v>#N/A</v>
      </c>
      <c r="DY173" s="77" t="e">
        <f>IF(AA173="","",IF(BZ173="","",AA173-AA173+INDEX(gDP!AP$6:AP$271,MATCH(totalExpenditure!$A173,gDP!$B$6:$B$271))))</f>
        <v>#N/A</v>
      </c>
      <c r="DZ173" s="77" t="e">
        <f>IF(AB173="","",IF(CA173="","",AB173-AB173+INDEX(gDP!AQ$6:AQ$271,MATCH(totalExpenditure!$A173,gDP!$B$6:$B$271))))</f>
        <v>#N/A</v>
      </c>
      <c r="EA173" s="77" t="e">
        <f>IF(AC173="","",IF(CB173="","",AC173-AC173+INDEX(gDP!AR$6:AR$271,MATCH(totalExpenditure!$A173,gDP!$B$6:$B$271))))</f>
        <v>#N/A</v>
      </c>
      <c r="EB173" s="77" t="e">
        <f>IF(AD173="","",IF(CC173="","",AD173-AD173+INDEX(gDP!AS$6:AS$271,MATCH(totalExpenditure!$A173,gDP!$B$6:$B$271))))</f>
        <v>#N/A</v>
      </c>
      <c r="EC173" s="77" t="e">
        <f>IF(AE173="","",IF(CD173="","",AE173-AE173+INDEX(gDP!AT$6:AT$271,MATCH(totalExpenditure!$A173,gDP!$B$6:$B$271))))</f>
        <v>#N/A</v>
      </c>
      <c r="ED173" s="77" t="e">
        <f>IF(AF173="","",IF(CE173="","",AF173-AF173+INDEX(gDP!AU$6:AU$271,MATCH(totalExpenditure!$A173,gDP!$B$6:$B$271))))</f>
        <v>#N/A</v>
      </c>
      <c r="EE173" s="77" t="e">
        <f>IF(AG173="","",IF(CF173="","",AG173-AG173+INDEX(gDP!AV$6:AV$271,MATCH(totalExpenditure!$A173,gDP!$B$6:$B$271))))</f>
        <v>#N/A</v>
      </c>
      <c r="EF173" s="77" t="e">
        <f>IF(AH173="","",IF(CG173="","",AH173-AH173+INDEX(gDP!AW$6:AW$271,MATCH(totalExpenditure!$A173,gDP!$B$6:$B$271))))</f>
        <v>#N/A</v>
      </c>
      <c r="EG173" s="77" t="e">
        <f>IF(AI173="","",IF(CH173="","",AI173-AI173+INDEX(gDP!AX$6:AX$271,MATCH(totalExpenditure!$A173,gDP!$B$6:$B$271))))</f>
        <v>#N/A</v>
      </c>
      <c r="EH173" s="77" t="e">
        <f>IF(AJ173="","",IF(CI173="","",AJ173-AJ173+INDEX(gDP!AY$6:AY$271,MATCH(totalExpenditure!$A173,gDP!$B$6:$B$271))))</f>
        <v>#N/A</v>
      </c>
      <c r="EI173" s="77" t="e">
        <f>IF(AK173="","",IF(CJ173="","",AK173-AK173+INDEX(gDP!AZ$6:AZ$271,MATCH(totalExpenditure!$A173,gDP!$B$6:$B$271))))</f>
        <v>#N/A</v>
      </c>
      <c r="EJ173" s="77" t="e">
        <f>IF(AL173="","",IF(CK173="","",AL173-AL173+INDEX(gDP!BA$6:BA$271,MATCH(totalExpenditure!$A173,gDP!$B$6:$B$271))))</f>
        <v>#N/A</v>
      </c>
      <c r="EK173" s="77" t="e">
        <f>IF(AM173="","",IF(CL173="","",AM173-AM173+INDEX(gDP!BB$6:BB$271,MATCH(totalExpenditure!$A173,gDP!$B$6:$B$271))))</f>
        <v>#N/A</v>
      </c>
      <c r="EL173" s="77" t="e">
        <f>IF(AN173="","",IF(CM173="","",AN173-AN173+INDEX(gDP!BC$6:BC$271,MATCH(totalExpenditure!$A173,gDP!$B$6:$B$271))))</f>
        <v>#N/A</v>
      </c>
      <c r="EM173" s="77" t="e">
        <f>IF(AO173="","",IF(CN173="","",AO173-AO173+INDEX(gDP!BD$6:BD$271,MATCH(totalExpenditure!$A173,gDP!$B$6:$B$271))))</f>
        <v>#N/A</v>
      </c>
      <c r="EN173" s="77" t="e">
        <f>IF(AP173="","",IF(CO173="","",AP173-AP173+INDEX(gDP!BE$6:BE$271,MATCH(totalExpenditure!$A173,gDP!$B$6:$B$271))))</f>
        <v>#N/A</v>
      </c>
      <c r="EO173" s="77" t="e">
        <f>IF(AQ173="","",IF(CP173="","",AQ173-AQ173+INDEX(gDP!BF$6:BF$271,MATCH(totalExpenditure!$A173,gDP!$B$6:$B$271))))</f>
        <v>#N/A</v>
      </c>
      <c r="EP173" s="77" t="e">
        <f>IF(AR173="","",IF(CQ173="","",AR173-AR173+INDEX(gDP!BG$6:BG$271,MATCH(totalExpenditure!$A173,gDP!$B$6:$B$271))))</f>
        <v>#N/A</v>
      </c>
      <c r="EQ173" s="77" t="e">
        <f>IF(AS173="","",IF(CR173="","",AS173-AS173+INDEX(gDP!BH$6:BH$271,MATCH(totalExpenditure!$A173,gDP!$B$6:$B$271))))</f>
        <v>#N/A</v>
      </c>
      <c r="ER173" s="77" t="e">
        <f>IF(AT173="","",IF(CS173="","",AT173-AT173+INDEX(gDP!BI$6:BI$271,MATCH(totalExpenditure!$A173,gDP!$B$6:$B$271))))</f>
        <v>#N/A</v>
      </c>
      <c r="ES173" s="77" t="e">
        <f>IF(AU173="","",IF(CT173="","",AU173-AU173+INDEX(gDP!BJ$6:BJ$271,MATCH(totalExpenditure!$A173,gDP!$B$6:$B$271))))</f>
        <v>#N/A</v>
      </c>
      <c r="ET173" s="77" t="e">
        <f>IF(AV173="","",IF(CU173="","",AV173-AV173+INDEX(gDP!BK$6:BK$271,MATCH(totalExpenditure!$A173,gDP!$B$6:$B$271))))</f>
        <v>#N/A</v>
      </c>
      <c r="EU173" s="77" t="e">
        <f>IF(AW173="","",IF(CV173="","",AW173-AW173+INDEX(gDP!BL$6:BL$271,MATCH(totalExpenditure!$A173,gDP!$B$6:$B$271))))</f>
        <v>#N/A</v>
      </c>
      <c r="EV173" s="77" t="e">
        <f>IF(AX173="","",IF(CW173="","",AX173-AX173+INDEX(gDP!BM$6:BM$271,MATCH(totalExpenditure!$A173,gDP!$B$6:$B$271))))</f>
        <v>#N/A</v>
      </c>
      <c r="EW173" s="77" t="e">
        <f>IF(AY173="","",IF(CX173="","",AY173-AY173+INDEX(gDP!BN$6:BN$271,MATCH(totalExpenditure!$A173,gDP!$B$6:$B$271))))</f>
        <v>#N/A</v>
      </c>
      <c r="EX173" s="77" t="e">
        <f>IF(AZ173="","",IF(CY173="","",AZ173-AZ173+INDEX(gDP!BO$6:BO$271,MATCH(totalExpenditure!$A173,gDP!$B$6:$B$271))))</f>
        <v>#N/A</v>
      </c>
    </row>
    <row r="174" spans="1:154" x14ac:dyDescent="0.35">
      <c r="A174" t="s">
        <v>557</v>
      </c>
      <c r="B174" s="77" t="str">
        <f>IF(INDEX([2]pivotTable!B$3:B$308,MATCH(totalExpenditure!$A174,[2]pivotTable!$A$3:$A$308,0))/100*INDEX(gDP!Q$6:Q$271,MATCH(totalExpenditure!$A174,gDP!$B$6:$B$271))=0,"",INDEX([2]pivotTable!B$3:B$308,MATCH(totalExpenditure!$A174,[2]pivotTable!$A$3:$A$308,0))/100*INDEX(gDP!Q$6:Q$271,MATCH(totalExpenditure!$A174,gDP!$B$6:$B$271)))</f>
        <v/>
      </c>
      <c r="C174" s="77" t="str">
        <f>IF(INDEX([2]pivotTable!C$3:C$308,MATCH(totalExpenditure!$A174,[2]pivotTable!$A$3:$A$308,0))/100*INDEX(gDP!R$6:R$271,MATCH(totalExpenditure!$A174,gDP!$B$6:$B$271))=0,"",INDEX([2]pivotTable!C$3:C$308,MATCH(totalExpenditure!$A174,[2]pivotTable!$A$3:$A$308,0))/100*INDEX(gDP!R$6:R$271,MATCH(totalExpenditure!$A174,gDP!$B$6:$B$271)))</f>
        <v/>
      </c>
      <c r="D174" s="77" t="str">
        <f>IF(INDEX([2]pivotTable!D$3:D$308,MATCH(totalExpenditure!$A174,[2]pivotTable!$A$3:$A$308,0))/100*INDEX(gDP!S$6:S$271,MATCH(totalExpenditure!$A174,gDP!$B$6:$B$271))=0,"",INDEX([2]pivotTable!D$3:D$308,MATCH(totalExpenditure!$A174,[2]pivotTable!$A$3:$A$308,0))/100*INDEX(gDP!S$6:S$271,MATCH(totalExpenditure!$A174,gDP!$B$6:$B$271)))</f>
        <v/>
      </c>
      <c r="E174" s="77" t="str">
        <f>IF(INDEX([2]pivotTable!E$3:E$308,MATCH(totalExpenditure!$A174,[2]pivotTable!$A$3:$A$308,0))/100*INDEX(gDP!T$6:T$271,MATCH(totalExpenditure!$A174,gDP!$B$6:$B$271))=0,"",INDEX([2]pivotTable!E$3:E$308,MATCH(totalExpenditure!$A174,[2]pivotTable!$A$3:$A$308,0))/100*INDEX(gDP!T$6:T$271,MATCH(totalExpenditure!$A174,gDP!$B$6:$B$271)))</f>
        <v/>
      </c>
      <c r="F174" s="77" t="str">
        <f>IF(INDEX([2]pivotTable!F$3:F$308,MATCH(totalExpenditure!$A174,[2]pivotTable!$A$3:$A$308,0))/100*INDEX(gDP!U$6:U$271,MATCH(totalExpenditure!$A174,gDP!$B$6:$B$271))=0,"",INDEX([2]pivotTable!F$3:F$308,MATCH(totalExpenditure!$A174,[2]pivotTable!$A$3:$A$308,0))/100*INDEX(gDP!U$6:U$271,MATCH(totalExpenditure!$A174,gDP!$B$6:$B$271)))</f>
        <v/>
      </c>
      <c r="G174" s="77" t="str">
        <f>IF(INDEX([2]pivotTable!G$3:G$308,MATCH(totalExpenditure!$A174,[2]pivotTable!$A$3:$A$308,0))/100*INDEX(gDP!V$6:V$271,MATCH(totalExpenditure!$A174,gDP!$B$6:$B$271))=0,"",INDEX([2]pivotTable!G$3:G$308,MATCH(totalExpenditure!$A174,[2]pivotTable!$A$3:$A$308,0))/100*INDEX(gDP!V$6:V$271,MATCH(totalExpenditure!$A174,gDP!$B$6:$B$271)))</f>
        <v/>
      </c>
      <c r="H174" s="77" t="str">
        <f>IF(INDEX([2]pivotTable!H$3:H$308,MATCH(totalExpenditure!$A174,[2]pivotTable!$A$3:$A$308,0))/100*INDEX(gDP!W$6:W$271,MATCH(totalExpenditure!$A174,gDP!$B$6:$B$271))=0,"",INDEX([2]pivotTable!H$3:H$308,MATCH(totalExpenditure!$A174,[2]pivotTable!$A$3:$A$308,0))/100*INDEX(gDP!W$6:W$271,MATCH(totalExpenditure!$A174,gDP!$B$6:$B$271)))</f>
        <v/>
      </c>
      <c r="I174" s="77" t="str">
        <f>IF(INDEX([2]pivotTable!I$3:I$308,MATCH(totalExpenditure!$A174,[2]pivotTable!$A$3:$A$308,0))/100*INDEX(gDP!X$6:X$271,MATCH(totalExpenditure!$A174,gDP!$B$6:$B$271))=0,"",INDEX([2]pivotTable!I$3:I$308,MATCH(totalExpenditure!$A174,[2]pivotTable!$A$3:$A$308,0))/100*INDEX(gDP!X$6:X$271,MATCH(totalExpenditure!$A174,gDP!$B$6:$B$271)))</f>
        <v/>
      </c>
      <c r="J174" s="77" t="str">
        <f>IF(INDEX([2]pivotTable!J$3:J$308,MATCH(totalExpenditure!$A174,[2]pivotTable!$A$3:$A$308,0))/100*INDEX(gDP!Y$6:Y$271,MATCH(totalExpenditure!$A174,gDP!$B$6:$B$271))=0,"",INDEX([2]pivotTable!J$3:J$308,MATCH(totalExpenditure!$A174,[2]pivotTable!$A$3:$A$308,0))/100*INDEX(gDP!Y$6:Y$271,MATCH(totalExpenditure!$A174,gDP!$B$6:$B$271)))</f>
        <v/>
      </c>
      <c r="K174" s="77" t="str">
        <f>IF(INDEX([2]pivotTable!K$3:K$308,MATCH(totalExpenditure!$A174,[2]pivotTable!$A$3:$A$308,0))/100*INDEX(gDP!Z$6:Z$271,MATCH(totalExpenditure!$A174,gDP!$B$6:$B$271))=0,"",INDEX([2]pivotTable!K$3:K$308,MATCH(totalExpenditure!$A174,[2]pivotTable!$A$3:$A$308,0))/100*INDEX(gDP!Z$6:Z$271,MATCH(totalExpenditure!$A174,gDP!$B$6:$B$271)))</f>
        <v/>
      </c>
      <c r="L174" s="77" t="str">
        <f>IF(INDEX([2]pivotTable!L$3:L$308,MATCH(totalExpenditure!$A174,[2]pivotTable!$A$3:$A$308,0))/100*INDEX(gDP!AA$6:AA$271,MATCH(totalExpenditure!$A174,gDP!$B$6:$B$271))=0,"",INDEX([2]pivotTable!L$3:L$308,MATCH(totalExpenditure!$A174,[2]pivotTable!$A$3:$A$308,0))/100*INDEX(gDP!AA$6:AA$271,MATCH(totalExpenditure!$A174,gDP!$B$6:$B$271)))</f>
        <v/>
      </c>
      <c r="M174" s="77" t="str">
        <f>IF(INDEX([2]pivotTable!M$3:M$308,MATCH(totalExpenditure!$A174,[2]pivotTable!$A$3:$A$308,0))/100*INDEX(gDP!AB$6:AB$271,MATCH(totalExpenditure!$A174,gDP!$B$6:$B$271))=0,"",INDEX([2]pivotTable!M$3:M$308,MATCH(totalExpenditure!$A174,[2]pivotTable!$A$3:$A$308,0))/100*INDEX(gDP!AB$6:AB$271,MATCH(totalExpenditure!$A174,gDP!$B$6:$B$271)))</f>
        <v/>
      </c>
      <c r="N174" s="77" t="str">
        <f>IF(INDEX([2]pivotTable!N$3:N$308,MATCH(totalExpenditure!$A174,[2]pivotTable!$A$3:$A$308,0))/100*INDEX(gDP!AC$6:AC$271,MATCH(totalExpenditure!$A174,gDP!$B$6:$B$271))=0,"",INDEX([2]pivotTable!N$3:N$308,MATCH(totalExpenditure!$A174,[2]pivotTable!$A$3:$A$308,0))/100*INDEX(gDP!AC$6:AC$271,MATCH(totalExpenditure!$A174,gDP!$B$6:$B$271)))</f>
        <v/>
      </c>
      <c r="O174" s="77" t="str">
        <f>IF(INDEX([2]pivotTable!O$3:O$308,MATCH(totalExpenditure!$A174,[2]pivotTable!$A$3:$A$308,0))/100*INDEX(gDP!AD$6:AD$271,MATCH(totalExpenditure!$A174,gDP!$B$6:$B$271))=0,"",INDEX([2]pivotTable!O$3:O$308,MATCH(totalExpenditure!$A174,[2]pivotTable!$A$3:$A$308,0))/100*INDEX(gDP!AD$6:AD$271,MATCH(totalExpenditure!$A174,gDP!$B$6:$B$271)))</f>
        <v/>
      </c>
      <c r="P174" s="77" t="str">
        <f>IF(INDEX([2]pivotTable!P$3:P$308,MATCH(totalExpenditure!$A174,[2]pivotTable!$A$3:$A$308,0))/100*INDEX(gDP!AE$6:AE$271,MATCH(totalExpenditure!$A174,gDP!$B$6:$B$271))=0,"",INDEX([2]pivotTable!P$3:P$308,MATCH(totalExpenditure!$A174,[2]pivotTable!$A$3:$A$308,0))/100*INDEX(gDP!AE$6:AE$271,MATCH(totalExpenditure!$A174,gDP!$B$6:$B$271)))</f>
        <v/>
      </c>
      <c r="Q174" s="77" t="str">
        <f>IF(INDEX([2]pivotTable!Q$3:Q$308,MATCH(totalExpenditure!$A174,[2]pivotTable!$A$3:$A$308,0))/100*INDEX(gDP!AF$6:AF$271,MATCH(totalExpenditure!$A174,gDP!$B$6:$B$271))=0,"",INDEX([2]pivotTable!Q$3:Q$308,MATCH(totalExpenditure!$A174,[2]pivotTable!$A$3:$A$308,0))/100*INDEX(gDP!AF$6:AF$271,MATCH(totalExpenditure!$A174,gDP!$B$6:$B$271)))</f>
        <v/>
      </c>
      <c r="R174" s="77" t="str">
        <f>IF(INDEX([2]pivotTable!R$3:R$308,MATCH(totalExpenditure!$A174,[2]pivotTable!$A$3:$A$308,0))/100*INDEX(gDP!AG$6:AG$271,MATCH(totalExpenditure!$A174,gDP!$B$6:$B$271))=0,"",INDEX([2]pivotTable!R$3:R$308,MATCH(totalExpenditure!$A174,[2]pivotTable!$A$3:$A$308,0))/100*INDEX(gDP!AG$6:AG$271,MATCH(totalExpenditure!$A174,gDP!$B$6:$B$271)))</f>
        <v/>
      </c>
      <c r="S174" s="77" t="str">
        <f>IF(INDEX([2]pivotTable!S$3:S$308,MATCH(totalExpenditure!$A174,[2]pivotTable!$A$3:$A$308,0))/100*INDEX(gDP!AH$6:AH$271,MATCH(totalExpenditure!$A174,gDP!$B$6:$B$271))=0,"",INDEX([2]pivotTable!S$3:S$308,MATCH(totalExpenditure!$A174,[2]pivotTable!$A$3:$A$308,0))/100*INDEX(gDP!AH$6:AH$271,MATCH(totalExpenditure!$A174,gDP!$B$6:$B$271)))</f>
        <v/>
      </c>
      <c r="T174" s="77">
        <f>IF(INDEX([2]pivotTable!T$3:T$308,MATCH(totalExpenditure!$A174,[2]pivotTable!$A$3:$A$308,0))/100*INDEX(gDP!AI$6:AI$271,MATCH(totalExpenditure!$A174,gDP!$B$6:$B$271))=0,"",INDEX([2]pivotTable!T$3:T$308,MATCH(totalExpenditure!$A174,[2]pivotTable!$A$3:$A$308,0))/100*INDEX(gDP!AI$6:AI$271,MATCH(totalExpenditure!$A174,gDP!$B$6:$B$271)))</f>
        <v>1047785128.702806</v>
      </c>
      <c r="U174" s="77">
        <f>IF(INDEX([2]pivotTable!U$3:U$308,MATCH(totalExpenditure!$A174,[2]pivotTable!$A$3:$A$308,0))/100*INDEX(gDP!AJ$6:AJ$271,MATCH(totalExpenditure!$A174,gDP!$B$6:$B$271))=0,"",INDEX([2]pivotTable!U$3:U$308,MATCH(totalExpenditure!$A174,[2]pivotTable!$A$3:$A$308,0))/100*INDEX(gDP!AJ$6:AJ$271,MATCH(totalExpenditure!$A174,gDP!$B$6:$B$271)))</f>
        <v>1444808553.971488</v>
      </c>
      <c r="V174" s="77">
        <f>IF(INDEX([2]pivotTable!V$3:V$308,MATCH(totalExpenditure!$A174,[2]pivotTable!$A$3:$A$308,0))/100*INDEX(gDP!AK$6:AK$271,MATCH(totalExpenditure!$A174,gDP!$B$6:$B$271))=0,"",INDEX([2]pivotTable!V$3:V$308,MATCH(totalExpenditure!$A174,[2]pivotTable!$A$3:$A$308,0))/100*INDEX(gDP!AK$6:AK$271,MATCH(totalExpenditure!$A174,gDP!$B$6:$B$271)))</f>
        <v>1621190874.4649944</v>
      </c>
      <c r="W174" s="77">
        <f>IF(INDEX([2]pivotTable!W$3:W$308,MATCH(totalExpenditure!$A174,[2]pivotTable!$A$3:$A$308,0))/100*INDEX(gDP!AL$6:AL$271,MATCH(totalExpenditure!$A174,gDP!$B$6:$B$271))=0,"",INDEX([2]pivotTable!W$3:W$308,MATCH(totalExpenditure!$A174,[2]pivotTable!$A$3:$A$308,0))/100*INDEX(gDP!AL$6:AL$271,MATCH(totalExpenditure!$A174,gDP!$B$6:$B$271)))</f>
        <v>1766027127.9809031</v>
      </c>
      <c r="X174" s="77">
        <f>IF(INDEX([2]pivotTable!X$3:X$308,MATCH(totalExpenditure!$A174,[2]pivotTable!$A$3:$A$308,0))/100*INDEX(gDP!AM$6:AM$271,MATCH(totalExpenditure!$A174,gDP!$B$6:$B$271))=0,"",INDEX([2]pivotTable!X$3:X$308,MATCH(totalExpenditure!$A174,[2]pivotTable!$A$3:$A$308,0))/100*INDEX(gDP!AM$6:AM$271,MATCH(totalExpenditure!$A174,gDP!$B$6:$B$271)))</f>
        <v>1943885116.598079</v>
      </c>
      <c r="Y174" s="77">
        <f>IF(INDEX([2]pivotTable!Y$3:Y$308,MATCH(totalExpenditure!$A174,[2]pivotTable!$A$3:$A$308,0))/100*INDEX(gDP!AN$6:AN$271,MATCH(totalExpenditure!$A174,gDP!$B$6:$B$271))=0,"",INDEX([2]pivotTable!Y$3:Y$308,MATCH(totalExpenditure!$A174,[2]pivotTable!$A$3:$A$308,0))/100*INDEX(gDP!AN$6:AN$271,MATCH(totalExpenditure!$A174,gDP!$B$6:$B$271)))</f>
        <v>2244245175.4385958</v>
      </c>
      <c r="Z174" s="77" t="str">
        <f>IF(INDEX([2]pivotTable!Z$3:Z$308,MATCH(totalExpenditure!$A174,[2]pivotTable!$A$3:$A$308,0))/100*INDEX(gDP!AO$6:AO$271,MATCH(totalExpenditure!$A174,gDP!$B$6:$B$271))=0,"",INDEX([2]pivotTable!Z$3:Z$308,MATCH(totalExpenditure!$A174,[2]pivotTable!$A$3:$A$308,0))/100*INDEX(gDP!AO$6:AO$271,MATCH(totalExpenditure!$A174,gDP!$B$6:$B$271)))</f>
        <v/>
      </c>
      <c r="AA174" s="77" t="str">
        <f>IF(INDEX([2]pivotTable!AA$3:AA$308,MATCH(totalExpenditure!$A174,[2]pivotTable!$A$3:$A$308,0))/100*INDEX(gDP!AP$6:AP$271,MATCH(totalExpenditure!$A174,gDP!$B$6:$B$271))=0,"",INDEX([2]pivotTable!AA$3:AA$308,MATCH(totalExpenditure!$A174,[2]pivotTable!$A$3:$A$308,0))/100*INDEX(gDP!AP$6:AP$271,MATCH(totalExpenditure!$A174,gDP!$B$6:$B$271)))</f>
        <v/>
      </c>
      <c r="AB174" s="77" t="str">
        <f>IF(INDEX([2]pivotTable!AB$3:AB$308,MATCH(totalExpenditure!$A174,[2]pivotTable!$A$3:$A$308,0))/100*INDEX(gDP!AQ$6:AQ$271,MATCH(totalExpenditure!$A174,gDP!$B$6:$B$271))=0,"",INDEX([2]pivotTable!AB$3:AB$308,MATCH(totalExpenditure!$A174,[2]pivotTable!$A$3:$A$308,0))/100*INDEX(gDP!AQ$6:AQ$271,MATCH(totalExpenditure!$A174,gDP!$B$6:$B$271)))</f>
        <v/>
      </c>
      <c r="AC174" s="77" t="str">
        <f>IF(INDEX([2]pivotTable!AC$3:AC$308,MATCH(totalExpenditure!$A174,[2]pivotTable!$A$3:$A$308,0))/100*INDEX(gDP!AR$6:AR$271,MATCH(totalExpenditure!$A174,gDP!$B$6:$B$271))=0,"",INDEX([2]pivotTable!AC$3:AC$308,MATCH(totalExpenditure!$A174,[2]pivotTable!$A$3:$A$308,0))/100*INDEX(gDP!AR$6:AR$271,MATCH(totalExpenditure!$A174,gDP!$B$6:$B$271)))</f>
        <v/>
      </c>
      <c r="AD174" s="77" t="str">
        <f>IF(INDEX([2]pivotTable!AD$3:AD$308,MATCH(totalExpenditure!$A174,[2]pivotTable!$A$3:$A$308,0))/100*INDEX(gDP!AS$6:AS$271,MATCH(totalExpenditure!$A174,gDP!$B$6:$B$271))=0,"",INDEX([2]pivotTable!AD$3:AD$308,MATCH(totalExpenditure!$A174,[2]pivotTable!$A$3:$A$308,0))/100*INDEX(gDP!AS$6:AS$271,MATCH(totalExpenditure!$A174,gDP!$B$6:$B$271)))</f>
        <v/>
      </c>
      <c r="AE174" s="77" t="str">
        <f>IF(INDEX([2]pivotTable!AE$3:AE$308,MATCH(totalExpenditure!$A174,[2]pivotTable!$A$3:$A$308,0))/100*INDEX(gDP!AT$6:AT$271,MATCH(totalExpenditure!$A174,gDP!$B$6:$B$271))=0,"",INDEX([2]pivotTable!AE$3:AE$308,MATCH(totalExpenditure!$A174,[2]pivotTable!$A$3:$A$308,0))/100*INDEX(gDP!AT$6:AT$271,MATCH(totalExpenditure!$A174,gDP!$B$6:$B$271)))</f>
        <v/>
      </c>
      <c r="AF174" s="77">
        <f>IF(INDEX([2]pivotTable!AF$3:AF$308,MATCH(totalExpenditure!$A174,[2]pivotTable!$A$3:$A$308,0))/100*INDEX(gDP!AU$6:AU$271,MATCH(totalExpenditure!$A174,gDP!$B$6:$B$271))=0,"",INDEX([2]pivotTable!AF$3:AF$308,MATCH(totalExpenditure!$A174,[2]pivotTable!$A$3:$A$308,0))/100*INDEX(gDP!AU$6:AU$271,MATCH(totalExpenditure!$A174,gDP!$B$6:$B$271)))</f>
        <v>2057248736.8420959</v>
      </c>
      <c r="AG174" s="77">
        <f>IF(INDEX([2]pivotTable!AG$3:AG$308,MATCH(totalExpenditure!$A174,[2]pivotTable!$A$3:$A$308,0))/100*INDEX(gDP!AV$6:AV$271,MATCH(totalExpenditure!$A174,gDP!$B$6:$B$271))=0,"",INDEX([2]pivotTable!AG$3:AG$308,MATCH(totalExpenditure!$A174,[2]pivotTable!$A$3:$A$308,0))/100*INDEX(gDP!AV$6:AV$271,MATCH(totalExpenditure!$A174,gDP!$B$6:$B$271)))</f>
        <v>2644856842.1052718</v>
      </c>
      <c r="AH174" s="77">
        <f>IF(INDEX([2]pivotTable!AH$3:AH$308,MATCH(totalExpenditure!$A174,[2]pivotTable!$A$3:$A$308,0))/100*INDEX(gDP!AW$6:AW$271,MATCH(totalExpenditure!$A174,gDP!$B$6:$B$271))=0,"",INDEX([2]pivotTable!AH$3:AH$308,MATCH(totalExpenditure!$A174,[2]pivotTable!$A$3:$A$308,0))/100*INDEX(gDP!AW$6:AW$271,MATCH(totalExpenditure!$A174,gDP!$B$6:$B$271)))</f>
        <v>2594789052.6315885</v>
      </c>
      <c r="AI174" s="77">
        <f>IF(INDEX([2]pivotTable!AI$3:AI$308,MATCH(totalExpenditure!$A174,[2]pivotTable!$A$3:$A$308,0))/100*INDEX(gDP!AX$6:AX$271,MATCH(totalExpenditure!$A174,gDP!$B$6:$B$271))=0,"",INDEX([2]pivotTable!AI$3:AI$308,MATCH(totalExpenditure!$A174,[2]pivotTable!$A$3:$A$308,0))/100*INDEX(gDP!AX$6:AX$271,MATCH(totalExpenditure!$A174,gDP!$B$6:$B$271)))</f>
        <v>2985515641.0248208</v>
      </c>
      <c r="AJ174" s="77">
        <f>IF(INDEX([2]pivotTable!AJ$3:AJ$308,MATCH(totalExpenditure!$A174,[2]pivotTable!$A$3:$A$308,0))/100*INDEX(gDP!AY$6:AY$271,MATCH(totalExpenditure!$A174,gDP!$B$6:$B$271))=0,"",INDEX([2]pivotTable!AJ$3:AJ$308,MATCH(totalExpenditure!$A174,[2]pivotTable!$A$3:$A$308,0))/100*INDEX(gDP!AY$6:AY$271,MATCH(totalExpenditure!$A174,gDP!$B$6:$B$271)))</f>
        <v>3123691359.4954748</v>
      </c>
      <c r="AK174" s="77">
        <f>IF(INDEX([2]pivotTable!AK$3:AK$308,MATCH(totalExpenditure!$A174,[2]pivotTable!$A$3:$A$308,0))/100*INDEX(gDP!AZ$6:AZ$271,MATCH(totalExpenditure!$A174,gDP!$B$6:$B$271))=0,"",INDEX([2]pivotTable!AK$3:AK$308,MATCH(totalExpenditure!$A174,[2]pivotTable!$A$3:$A$308,0))/100*INDEX(gDP!AZ$6:AZ$271,MATCH(totalExpenditure!$A174,gDP!$B$6:$B$271)))</f>
        <v>3793571561.7635665</v>
      </c>
      <c r="AL174" s="77">
        <f>IF(INDEX([2]pivotTable!AL$3:AL$308,MATCH(totalExpenditure!$A174,[2]pivotTable!$A$3:$A$308,0))/100*INDEX(gDP!BA$6:BA$271,MATCH(totalExpenditure!$A174,gDP!$B$6:$B$271))=0,"",INDEX([2]pivotTable!AL$3:AL$308,MATCH(totalExpenditure!$A174,[2]pivotTable!$A$3:$A$308,0))/100*INDEX(gDP!BA$6:BA$271,MATCH(totalExpenditure!$A174,gDP!$B$6:$B$271)))</f>
        <v>4200771381.5409889</v>
      </c>
      <c r="AM174" s="77">
        <f>IF(INDEX([2]pivotTable!AM$3:AM$308,MATCH(totalExpenditure!$A174,[2]pivotTable!$A$3:$A$308,0))/100*INDEX(gDP!BB$6:BB$271,MATCH(totalExpenditure!$A174,gDP!$B$6:$B$271))=0,"",INDEX([2]pivotTable!AM$3:AM$308,MATCH(totalExpenditure!$A174,[2]pivotTable!$A$3:$A$308,0))/100*INDEX(gDP!BB$6:BB$271,MATCH(totalExpenditure!$A174,gDP!$B$6:$B$271)))</f>
        <v>3782214371.7851868</v>
      </c>
      <c r="AN174" s="77">
        <f>IF(INDEX([2]pivotTable!AN$3:AN$308,MATCH(totalExpenditure!$A174,[2]pivotTable!$A$3:$A$308,0))/100*INDEX(gDP!BC$6:BC$271,MATCH(totalExpenditure!$A174,gDP!$B$6:$B$271))=0,"",INDEX([2]pivotTable!AN$3:AN$308,MATCH(totalExpenditure!$A174,[2]pivotTable!$A$3:$A$308,0))/100*INDEX(gDP!BC$6:BC$271,MATCH(totalExpenditure!$A174,gDP!$B$6:$B$271)))</f>
        <v>3799762812.9882908</v>
      </c>
      <c r="AO174" s="77">
        <f>IF(INDEX([2]pivotTable!AO$3:AO$308,MATCH(totalExpenditure!$A174,[2]pivotTable!$A$3:$A$308,0))/100*INDEX(gDP!BD$6:BD$271,MATCH(totalExpenditure!$A174,gDP!$B$6:$B$271))=0,"",INDEX([2]pivotTable!AO$3:AO$308,MATCH(totalExpenditure!$A174,[2]pivotTable!$A$3:$A$308,0))/100*INDEX(gDP!BD$6:BD$271,MATCH(totalExpenditure!$A174,gDP!$B$6:$B$271)))</f>
        <v>4767226698.7973604</v>
      </c>
      <c r="AP174" s="77">
        <f>IF(INDEX([2]pivotTable!AP$3:AP$308,MATCH(totalExpenditure!$A174,[2]pivotTable!$A$3:$A$308,0))/100*INDEX(gDP!BE$6:BE$271,MATCH(totalExpenditure!$A174,gDP!$B$6:$B$271))=0,"",INDEX([2]pivotTable!AP$3:AP$308,MATCH(totalExpenditure!$A174,[2]pivotTable!$A$3:$A$308,0))/100*INDEX(gDP!BE$6:BE$271,MATCH(totalExpenditure!$A174,gDP!$B$6:$B$271)))</f>
        <v>4716645714.6316652</v>
      </c>
      <c r="AQ174" s="77">
        <f>IF(INDEX([2]pivotTable!AQ$3:AQ$308,MATCH(totalExpenditure!$A174,[2]pivotTable!$A$3:$A$308,0))/100*INDEX(gDP!BF$6:BF$271,MATCH(totalExpenditure!$A174,gDP!$B$6:$B$271))=0,"",INDEX([2]pivotTable!AQ$3:AQ$308,MATCH(totalExpenditure!$A174,[2]pivotTable!$A$3:$A$308,0))/100*INDEX(gDP!BF$6:BF$271,MATCH(totalExpenditure!$A174,gDP!$B$6:$B$271)))</f>
        <v>5075436897.7333155</v>
      </c>
      <c r="AR174" s="77">
        <f>IF(INDEX([2]pivotTable!AR$3:AR$308,MATCH(totalExpenditure!$A174,[2]pivotTable!$A$3:$A$308,0))/100*INDEX(gDP!BG$6:BG$271,MATCH(totalExpenditure!$A174,gDP!$B$6:$B$271))=0,"",INDEX([2]pivotTable!AR$3:AR$308,MATCH(totalExpenditure!$A174,[2]pivotTable!$A$3:$A$308,0))/100*INDEX(gDP!BG$6:BG$271,MATCH(totalExpenditure!$A174,gDP!$B$6:$B$271)))</f>
        <v>5070991426.4588099</v>
      </c>
      <c r="AS174" s="77">
        <f>IF(INDEX([2]pivotTable!AS$3:AS$308,MATCH(totalExpenditure!$A174,[2]pivotTable!$A$3:$A$308,0))/100*INDEX(gDP!BH$6:BH$271,MATCH(totalExpenditure!$A174,gDP!$B$6:$B$271))=0,"",INDEX([2]pivotTable!AS$3:AS$308,MATCH(totalExpenditure!$A174,[2]pivotTable!$A$3:$A$308,0))/100*INDEX(gDP!BH$6:BH$271,MATCH(totalExpenditure!$A174,gDP!$B$6:$B$271)))</f>
        <v>4460057951.0812159</v>
      </c>
      <c r="AT174" s="77">
        <f>IF(INDEX([2]pivotTable!AT$3:AT$308,MATCH(totalExpenditure!$A174,[2]pivotTable!$A$3:$A$308,0))/100*INDEX(gDP!BI$6:BI$271,MATCH(totalExpenditure!$A174,gDP!$B$6:$B$271))=0,"",INDEX([2]pivotTable!AT$3:AT$308,MATCH(totalExpenditure!$A174,[2]pivotTable!$A$3:$A$308,0))/100*INDEX(gDP!BI$6:BI$271,MATCH(totalExpenditure!$A174,gDP!$B$6:$B$271)))</f>
        <v>3554821199.6699409</v>
      </c>
      <c r="AU174" s="77">
        <f>IF(INDEX([2]pivotTable!AU$3:AU$308,MATCH(totalExpenditure!$A174,[2]pivotTable!$A$3:$A$308,0))/100*INDEX(gDP!BJ$6:BJ$271,MATCH(totalExpenditure!$A174,gDP!$B$6:$B$271))=0,"",INDEX([2]pivotTable!AU$3:AU$308,MATCH(totalExpenditure!$A174,[2]pivotTable!$A$3:$A$308,0))/100*INDEX(gDP!BJ$6:BJ$271,MATCH(totalExpenditure!$A174,gDP!$B$6:$B$271)))</f>
        <v>3733576401.676013</v>
      </c>
      <c r="AV174" s="77">
        <f>IF(INDEX([2]pivotTable!AV$3:AV$308,MATCH(totalExpenditure!$A174,[2]pivotTable!$A$3:$A$308,0))/100*INDEX(gDP!BK$6:BK$271,MATCH(totalExpenditure!$A174,gDP!$B$6:$B$271))=0,"",INDEX([2]pivotTable!AV$3:AV$308,MATCH(totalExpenditure!$A174,[2]pivotTable!$A$3:$A$308,0))/100*INDEX(gDP!BK$6:BK$271,MATCH(totalExpenditure!$A174,gDP!$B$6:$B$271)))</f>
        <v>4843649417.1191559</v>
      </c>
      <c r="AW174" s="77">
        <f>IF(INDEX([2]pivotTable!AW$3:AW$308,MATCH(totalExpenditure!$A174,[2]pivotTable!$A$3:$A$308,0))/100*INDEX(gDP!BL$6:BL$271,MATCH(totalExpenditure!$A174,gDP!$B$6:$B$271))=0,"",INDEX([2]pivotTable!AW$3:AW$308,MATCH(totalExpenditure!$A174,[2]pivotTable!$A$3:$A$308,0))/100*INDEX(gDP!BL$6:BL$271,MATCH(totalExpenditure!$A174,gDP!$B$6:$B$271)))</f>
        <v>3286599489.1936445</v>
      </c>
      <c r="AX174" s="77">
        <f>IF(INDEX([2]pivotTable!AX$3:AX$308,MATCH(totalExpenditure!$A174,[2]pivotTable!$A$3:$A$308,0))/100*INDEX(gDP!BM$6:BM$271,MATCH(totalExpenditure!$A174,gDP!$B$6:$B$271))=0,"",INDEX([2]pivotTable!AX$3:AX$308,MATCH(totalExpenditure!$A174,[2]pivotTable!$A$3:$A$308,0))/100*INDEX(gDP!BM$6:BM$271,MATCH(totalExpenditure!$A174,gDP!$B$6:$B$271)))</f>
        <v>3374561639.6121101</v>
      </c>
      <c r="AY174" s="77">
        <f>IF(INDEX([2]pivotTable!AY$3:AY$308,MATCH(totalExpenditure!$A174,[2]pivotTable!$A$3:$A$308,0))/100*INDEX(gDP!BN$6:BN$271,MATCH(totalExpenditure!$A174,gDP!$B$6:$B$271))=0,"",INDEX([2]pivotTable!AY$3:AY$308,MATCH(totalExpenditure!$A174,[2]pivotTable!$A$3:$A$308,0))/100*INDEX(gDP!BN$6:BN$271,MATCH(totalExpenditure!$A174,gDP!$B$6:$B$271)))</f>
        <v>3775707523.3600345</v>
      </c>
      <c r="AZ174" s="77" t="str">
        <f>IF(INDEX([2]pivotTable!AZ$3:AZ$308,MATCH(totalExpenditure!$A174,[2]pivotTable!$A$3:$A$308,0))/100*INDEX(gDP!BO$6:BO$271,MATCH(totalExpenditure!$A174,gDP!$B$6:$B$271))=0,"",INDEX([2]pivotTable!AZ$3:AZ$308,MATCH(totalExpenditure!$A174,[2]pivotTable!$A$3:$A$308,0))/100*INDEX(gDP!BO$6:BO$271,MATCH(totalExpenditure!$A174,gDP!$B$6:$B$271)))</f>
        <v/>
      </c>
      <c r="BA174" s="77" t="str">
        <f>IF(INDEX([2]pivotTable!B$310:B$615,MATCH(totalExpenditure!$A174,[2]pivotTable!$A$310:$A$615,0))/100*INDEX(gDP!Q$6:Q$271,MATCH(totalExpenditure!$A174,gDP!$B$6:$B$271))=0,"",INDEX([2]pivotTable!B$310:B$615,MATCH(totalExpenditure!$A174,[2]pivotTable!$A$310:$A$615,0))/100*INDEX(gDP!Q$6:Q$271,MATCH(totalExpenditure!$A174,gDP!$B$6:$B$271)))</f>
        <v/>
      </c>
      <c r="BB174" s="77" t="str">
        <f>IF(INDEX([2]pivotTable!C$310:C$615,MATCH(totalExpenditure!$A174,[2]pivotTable!$A$310:$A$615,0))/100*INDEX(gDP!R$6:R$271,MATCH(totalExpenditure!$A174,gDP!$B$6:$B$271))=0,"",INDEX([2]pivotTable!C$310:C$615,MATCH(totalExpenditure!$A174,[2]pivotTable!$A$310:$A$615,0))/100*INDEX(gDP!R$6:R$271,MATCH(totalExpenditure!$A174,gDP!$B$6:$B$271)))</f>
        <v/>
      </c>
      <c r="BC174" s="77" t="str">
        <f>IF(INDEX([2]pivotTable!D$310:D$615,MATCH(totalExpenditure!$A174,[2]pivotTable!$A$310:$A$615,0))/100*INDEX(gDP!S$6:S$271,MATCH(totalExpenditure!$A174,gDP!$B$6:$B$271))=0,"",INDEX([2]pivotTable!D$310:D$615,MATCH(totalExpenditure!$A174,[2]pivotTable!$A$310:$A$615,0))/100*INDEX(gDP!S$6:S$271,MATCH(totalExpenditure!$A174,gDP!$B$6:$B$271)))</f>
        <v/>
      </c>
      <c r="BD174" s="77" t="str">
        <f>IF(INDEX([2]pivotTable!E$310:E$615,MATCH(totalExpenditure!$A174,[2]pivotTable!$A$310:$A$615,0))/100*INDEX(gDP!T$6:T$271,MATCH(totalExpenditure!$A174,gDP!$B$6:$B$271))=0,"",INDEX([2]pivotTable!E$310:E$615,MATCH(totalExpenditure!$A174,[2]pivotTable!$A$310:$A$615,0))/100*INDEX(gDP!T$6:T$271,MATCH(totalExpenditure!$A174,gDP!$B$6:$B$271)))</f>
        <v/>
      </c>
      <c r="BE174" s="77" t="str">
        <f>IF(INDEX([2]pivotTable!F$310:F$615,MATCH(totalExpenditure!$A174,[2]pivotTable!$A$310:$A$615,0))/100*INDEX(gDP!U$6:U$271,MATCH(totalExpenditure!$A174,gDP!$B$6:$B$271))=0,"",INDEX([2]pivotTable!F$310:F$615,MATCH(totalExpenditure!$A174,[2]pivotTable!$A$310:$A$615,0))/100*INDEX(gDP!U$6:U$271,MATCH(totalExpenditure!$A174,gDP!$B$6:$B$271)))</f>
        <v/>
      </c>
      <c r="BF174" s="77" t="str">
        <f>IF(INDEX([2]pivotTable!G$310:G$615,MATCH(totalExpenditure!$A174,[2]pivotTable!$A$310:$A$615,0))/100*INDEX(gDP!V$6:V$271,MATCH(totalExpenditure!$A174,gDP!$B$6:$B$271))=0,"",INDEX([2]pivotTable!G$310:G$615,MATCH(totalExpenditure!$A174,[2]pivotTable!$A$310:$A$615,0))/100*INDEX(gDP!V$6:V$271,MATCH(totalExpenditure!$A174,gDP!$B$6:$B$271)))</f>
        <v/>
      </c>
      <c r="BG174" s="77" t="str">
        <f>IF(INDEX([2]pivotTable!H$310:H$615,MATCH(totalExpenditure!$A174,[2]pivotTable!$A$310:$A$615,0))/100*INDEX(gDP!W$6:W$271,MATCH(totalExpenditure!$A174,gDP!$B$6:$B$271))=0,"",INDEX([2]pivotTable!H$310:H$615,MATCH(totalExpenditure!$A174,[2]pivotTable!$A$310:$A$615,0))/100*INDEX(gDP!W$6:W$271,MATCH(totalExpenditure!$A174,gDP!$B$6:$B$271)))</f>
        <v/>
      </c>
      <c r="BH174" s="77" t="str">
        <f>IF(INDEX([2]pivotTable!I$310:I$615,MATCH(totalExpenditure!$A174,[2]pivotTable!$A$310:$A$615,0))/100*INDEX(gDP!X$6:X$271,MATCH(totalExpenditure!$A174,gDP!$B$6:$B$271))=0,"",INDEX([2]pivotTable!I$310:I$615,MATCH(totalExpenditure!$A174,[2]pivotTable!$A$310:$A$615,0))/100*INDEX(gDP!X$6:X$271,MATCH(totalExpenditure!$A174,gDP!$B$6:$B$271)))</f>
        <v/>
      </c>
      <c r="BI174" s="77" t="str">
        <f>IF(INDEX([2]pivotTable!J$310:J$615,MATCH(totalExpenditure!$A174,[2]pivotTable!$A$310:$A$615,0))/100*INDEX(gDP!Y$6:Y$271,MATCH(totalExpenditure!$A174,gDP!$B$6:$B$271))=0,"",INDEX([2]pivotTable!J$310:J$615,MATCH(totalExpenditure!$A174,[2]pivotTable!$A$310:$A$615,0))/100*INDEX(gDP!Y$6:Y$271,MATCH(totalExpenditure!$A174,gDP!$B$6:$B$271)))</f>
        <v/>
      </c>
      <c r="BJ174" s="77" t="str">
        <f>IF(INDEX([2]pivotTable!K$310:K$615,MATCH(totalExpenditure!$A174,[2]pivotTable!$A$310:$A$615,0))/100*INDEX(gDP!Z$6:Z$271,MATCH(totalExpenditure!$A174,gDP!$B$6:$B$271))=0,"",INDEX([2]pivotTable!K$310:K$615,MATCH(totalExpenditure!$A174,[2]pivotTable!$A$310:$A$615,0))/100*INDEX(gDP!Z$6:Z$271,MATCH(totalExpenditure!$A174,gDP!$B$6:$B$271)))</f>
        <v/>
      </c>
      <c r="BK174" s="77" t="str">
        <f>IF(INDEX([2]pivotTable!L$310:L$615,MATCH(totalExpenditure!$A174,[2]pivotTable!$A$310:$A$615,0))/100*INDEX(gDP!AA$6:AA$271,MATCH(totalExpenditure!$A174,gDP!$B$6:$B$271))=0,"",INDEX([2]pivotTable!L$310:L$615,MATCH(totalExpenditure!$A174,[2]pivotTable!$A$310:$A$615,0))/100*INDEX(gDP!AA$6:AA$271,MATCH(totalExpenditure!$A174,gDP!$B$6:$B$271)))</f>
        <v/>
      </c>
      <c r="BL174" s="77" t="str">
        <f>IF(INDEX([2]pivotTable!M$310:M$615,MATCH(totalExpenditure!$A174,[2]pivotTable!$A$310:$A$615,0))/100*INDEX(gDP!AB$6:AB$271,MATCH(totalExpenditure!$A174,gDP!$B$6:$B$271))=0,"",INDEX([2]pivotTable!M$310:M$615,MATCH(totalExpenditure!$A174,[2]pivotTable!$A$310:$A$615,0))/100*INDEX(gDP!AB$6:AB$271,MATCH(totalExpenditure!$A174,gDP!$B$6:$B$271)))</f>
        <v/>
      </c>
      <c r="BM174" s="77" t="str">
        <f>IF(INDEX([2]pivotTable!N$310:N$615,MATCH(totalExpenditure!$A174,[2]pivotTable!$A$310:$A$615,0))/100*INDEX(gDP!AC$6:AC$271,MATCH(totalExpenditure!$A174,gDP!$B$6:$B$271))=0,"",INDEX([2]pivotTable!N$310:N$615,MATCH(totalExpenditure!$A174,[2]pivotTable!$A$310:$A$615,0))/100*INDEX(gDP!AC$6:AC$271,MATCH(totalExpenditure!$A174,gDP!$B$6:$B$271)))</f>
        <v/>
      </c>
      <c r="BN174" s="77" t="str">
        <f>IF(INDEX([2]pivotTable!O$310:O$615,MATCH(totalExpenditure!$A174,[2]pivotTable!$A$310:$A$615,0))/100*INDEX(gDP!AD$6:AD$271,MATCH(totalExpenditure!$A174,gDP!$B$6:$B$271))=0,"",INDEX([2]pivotTable!O$310:O$615,MATCH(totalExpenditure!$A174,[2]pivotTable!$A$310:$A$615,0))/100*INDEX(gDP!AD$6:AD$271,MATCH(totalExpenditure!$A174,gDP!$B$6:$B$271)))</f>
        <v/>
      </c>
      <c r="BO174" s="77" t="str">
        <f>IF(INDEX([2]pivotTable!P$310:P$615,MATCH(totalExpenditure!$A174,[2]pivotTable!$A$310:$A$615,0))/100*INDEX(gDP!AE$6:AE$271,MATCH(totalExpenditure!$A174,gDP!$B$6:$B$271))=0,"",INDEX([2]pivotTable!P$310:P$615,MATCH(totalExpenditure!$A174,[2]pivotTable!$A$310:$A$615,0))/100*INDEX(gDP!AE$6:AE$271,MATCH(totalExpenditure!$A174,gDP!$B$6:$B$271)))</f>
        <v/>
      </c>
      <c r="BP174" s="77" t="str">
        <f>IF(INDEX([2]pivotTable!Q$310:Q$615,MATCH(totalExpenditure!$A174,[2]pivotTable!$A$310:$A$615,0))/100*INDEX(gDP!AF$6:AF$271,MATCH(totalExpenditure!$A174,gDP!$B$6:$B$271))=0,"",INDEX([2]pivotTable!Q$310:Q$615,MATCH(totalExpenditure!$A174,[2]pivotTable!$A$310:$A$615,0))/100*INDEX(gDP!AF$6:AF$271,MATCH(totalExpenditure!$A174,gDP!$B$6:$B$271)))</f>
        <v/>
      </c>
      <c r="BQ174" s="77" t="str">
        <f>IF(INDEX([2]pivotTable!R$310:R$615,MATCH(totalExpenditure!$A174,[2]pivotTable!$A$310:$A$615,0))/100*INDEX(gDP!AG$6:AG$271,MATCH(totalExpenditure!$A174,gDP!$B$6:$B$271))=0,"",INDEX([2]pivotTable!R$310:R$615,MATCH(totalExpenditure!$A174,[2]pivotTable!$A$310:$A$615,0))/100*INDEX(gDP!AG$6:AG$271,MATCH(totalExpenditure!$A174,gDP!$B$6:$B$271)))</f>
        <v/>
      </c>
      <c r="BR174" s="77" t="str">
        <f>IF(INDEX([2]pivotTable!S$310:S$615,MATCH(totalExpenditure!$A174,[2]pivotTable!$A$310:$A$615,0))/100*INDEX(gDP!AH$6:AH$271,MATCH(totalExpenditure!$A174,gDP!$B$6:$B$271))=0,"",INDEX([2]pivotTable!S$310:S$615,MATCH(totalExpenditure!$A174,[2]pivotTable!$A$310:$A$615,0))/100*INDEX(gDP!AH$6:AH$271,MATCH(totalExpenditure!$A174,gDP!$B$6:$B$271)))</f>
        <v/>
      </c>
      <c r="BS174" s="77">
        <f>IF(INDEX([2]pivotTable!T$310:T$615,MATCH(totalExpenditure!$A174,[2]pivotTable!$A$310:$A$615,0))/100*INDEX(gDP!AI$6:AI$271,MATCH(totalExpenditure!$A174,gDP!$B$6:$B$271))=0,"",INDEX([2]pivotTable!T$310:T$615,MATCH(totalExpenditure!$A174,[2]pivotTable!$A$310:$A$615,0))/100*INDEX(gDP!AI$6:AI$271,MATCH(totalExpenditure!$A174,gDP!$B$6:$B$271)))</f>
        <v>629551568.92647588</v>
      </c>
      <c r="BT174" s="77">
        <f>IF(INDEX([2]pivotTable!U$310:U$615,MATCH(totalExpenditure!$A174,[2]pivotTable!$A$310:$A$615,0))/100*INDEX(gDP!AJ$6:AJ$271,MATCH(totalExpenditure!$A174,gDP!$B$6:$B$271))=0,"",INDEX([2]pivotTable!U$310:U$615,MATCH(totalExpenditure!$A174,[2]pivotTable!$A$310:$A$615,0))/100*INDEX(gDP!AJ$6:AJ$271,MATCH(totalExpenditure!$A174,gDP!$B$6:$B$271)))</f>
        <v>653603869.65376854</v>
      </c>
      <c r="BU174" s="77">
        <f>IF(INDEX([2]pivotTable!V$310:V$615,MATCH(totalExpenditure!$A174,[2]pivotTable!$A$310:$A$615,0))/100*INDEX(gDP!AK$6:AK$271,MATCH(totalExpenditure!$A174,gDP!$B$6:$B$271))=0,"",INDEX([2]pivotTable!V$310:V$615,MATCH(totalExpenditure!$A174,[2]pivotTable!$A$310:$A$615,0))/100*INDEX(gDP!AK$6:AK$271,MATCH(totalExpenditure!$A174,gDP!$B$6:$B$271)))</f>
        <v>887513252.44433999</v>
      </c>
      <c r="BV174" s="77">
        <f>IF(INDEX([2]pivotTable!W$310:W$615,MATCH(totalExpenditure!$A174,[2]pivotTable!$A$310:$A$615,0))/100*INDEX(gDP!AL$6:AL$271,MATCH(totalExpenditure!$A174,gDP!$B$6:$B$271))=0,"",INDEX([2]pivotTable!W$310:W$615,MATCH(totalExpenditure!$A174,[2]pivotTable!$A$310:$A$615,0))/100*INDEX(gDP!AL$6:AL$271,MATCH(totalExpenditure!$A174,gDP!$B$6:$B$271)))</f>
        <v>869634570.59665692</v>
      </c>
      <c r="BW174" s="77">
        <f>IF(INDEX([2]pivotTable!X$310:X$615,MATCH(totalExpenditure!$A174,[2]pivotTable!$A$310:$A$615,0))/100*INDEX(gDP!AM$6:AM$271,MATCH(totalExpenditure!$A174,gDP!$B$6:$B$271))=0,"",INDEX([2]pivotTable!X$310:X$615,MATCH(totalExpenditure!$A174,[2]pivotTable!$A$310:$A$615,0))/100*INDEX(gDP!AM$6:AM$271,MATCH(totalExpenditure!$A174,gDP!$B$6:$B$271)))</f>
        <v>804366255.14403272</v>
      </c>
      <c r="BX174" s="77">
        <f>IF(INDEX([2]pivotTable!Y$310:Y$615,MATCH(totalExpenditure!$A174,[2]pivotTable!$A$310:$A$615,0))/100*INDEX(gDP!AN$6:AN$271,MATCH(totalExpenditure!$A174,gDP!$B$6:$B$271))=0,"",INDEX([2]pivotTable!Y$310:Y$615,MATCH(totalExpenditure!$A174,[2]pivotTable!$A$310:$A$615,0))/100*INDEX(gDP!AN$6:AN$271,MATCH(totalExpenditure!$A174,gDP!$B$6:$B$271)))</f>
        <v>1011240909.0909088</v>
      </c>
      <c r="BY174" s="77" t="str">
        <f>IF(INDEX([2]pivotTable!Z$310:Z$615,MATCH(totalExpenditure!$A174,[2]pivotTable!$A$310:$A$615,0))/100*INDEX(gDP!AO$6:AO$271,MATCH(totalExpenditure!$A174,gDP!$B$6:$B$271))=0,"",INDEX([2]pivotTable!Z$310:Z$615,MATCH(totalExpenditure!$A174,[2]pivotTable!$A$310:$A$615,0))/100*INDEX(gDP!AO$6:AO$271,MATCH(totalExpenditure!$A174,gDP!$B$6:$B$271)))</f>
        <v/>
      </c>
      <c r="BZ174" s="77" t="str">
        <f>IF(INDEX([2]pivotTable!AA$310:AA$615,MATCH(totalExpenditure!$A174,[2]pivotTable!$A$310:$A$615,0))/100*INDEX(gDP!AP$6:AP$271,MATCH(totalExpenditure!$A174,gDP!$B$6:$B$271))=0,"",INDEX([2]pivotTable!AA$310:AA$615,MATCH(totalExpenditure!$A174,[2]pivotTable!$A$310:$A$615,0))/100*INDEX(gDP!AP$6:AP$271,MATCH(totalExpenditure!$A174,gDP!$B$6:$B$271)))</f>
        <v/>
      </c>
      <c r="CA174" s="77" t="str">
        <f>IF(INDEX([2]pivotTable!AB$310:AB$615,MATCH(totalExpenditure!$A174,[2]pivotTable!$A$310:$A$615,0))/100*INDEX(gDP!AQ$6:AQ$271,MATCH(totalExpenditure!$A174,gDP!$B$6:$B$271))=0,"",INDEX([2]pivotTable!AB$310:AB$615,MATCH(totalExpenditure!$A174,[2]pivotTable!$A$310:$A$615,0))/100*INDEX(gDP!AQ$6:AQ$271,MATCH(totalExpenditure!$A174,gDP!$B$6:$B$271)))</f>
        <v/>
      </c>
      <c r="CB174" s="77" t="str">
        <f>IF(INDEX([2]pivotTable!AC$310:AC$615,MATCH(totalExpenditure!$A174,[2]pivotTable!$A$310:$A$615,0))/100*INDEX(gDP!AR$6:AR$271,MATCH(totalExpenditure!$A174,gDP!$B$6:$B$271))=0,"",INDEX([2]pivotTable!AC$310:AC$615,MATCH(totalExpenditure!$A174,[2]pivotTable!$A$310:$A$615,0))/100*INDEX(gDP!AR$6:AR$271,MATCH(totalExpenditure!$A174,gDP!$B$6:$B$271)))</f>
        <v/>
      </c>
      <c r="CC174" s="77" t="str">
        <f>IF(INDEX([2]pivotTable!AD$310:AD$615,MATCH(totalExpenditure!$A174,[2]pivotTable!$A$310:$A$615,0))/100*INDEX(gDP!AS$6:AS$271,MATCH(totalExpenditure!$A174,gDP!$B$6:$B$271))=0,"",INDEX([2]pivotTable!AD$310:AD$615,MATCH(totalExpenditure!$A174,[2]pivotTable!$A$310:$A$615,0))/100*INDEX(gDP!AS$6:AS$271,MATCH(totalExpenditure!$A174,gDP!$B$6:$B$271)))</f>
        <v/>
      </c>
      <c r="CD174" s="77" t="str">
        <f>IF(INDEX([2]pivotTable!AE$310:AE$615,MATCH(totalExpenditure!$A174,[2]pivotTable!$A$310:$A$615,0))/100*INDEX(gDP!AT$6:AT$271,MATCH(totalExpenditure!$A174,gDP!$B$6:$B$271))=0,"",INDEX([2]pivotTable!AE$310:AE$615,MATCH(totalExpenditure!$A174,[2]pivotTable!$A$310:$A$615,0))/100*INDEX(gDP!AT$6:AT$271,MATCH(totalExpenditure!$A174,gDP!$B$6:$B$271)))</f>
        <v/>
      </c>
      <c r="CE174" s="77">
        <f>IF(INDEX([2]pivotTable!AF$310:AF$615,MATCH(totalExpenditure!$A174,[2]pivotTable!$A$310:$A$615,0))/100*INDEX(gDP!AU$6:AU$271,MATCH(totalExpenditure!$A174,gDP!$B$6:$B$271))=0,"",INDEX([2]pivotTable!AF$310:AF$615,MATCH(totalExpenditure!$A174,[2]pivotTable!$A$310:$A$615,0))/100*INDEX(gDP!AU$6:AU$271,MATCH(totalExpenditure!$A174,gDP!$B$6:$B$271)))</f>
        <v>1169808105.2631524</v>
      </c>
      <c r="CF174" s="77">
        <f>IF(INDEX([2]pivotTable!AG$310:AG$615,MATCH(totalExpenditure!$A174,[2]pivotTable!$A$310:$A$615,0))/100*INDEX(gDP!AV$6:AV$271,MATCH(totalExpenditure!$A174,gDP!$B$6:$B$271))=0,"",INDEX([2]pivotTable!AG$310:AG$615,MATCH(totalExpenditure!$A174,[2]pivotTable!$A$310:$A$615,0))/100*INDEX(gDP!AV$6:AV$271,MATCH(totalExpenditure!$A174,gDP!$B$6:$B$271)))</f>
        <v>1322428421.0526359</v>
      </c>
      <c r="CG174" s="77">
        <f>IF(INDEX([2]pivotTable!AH$310:AH$615,MATCH(totalExpenditure!$A174,[2]pivotTable!$A$310:$A$615,0))/100*INDEX(gDP!AW$6:AW$271,MATCH(totalExpenditure!$A174,gDP!$B$6:$B$271))=0,"",INDEX([2]pivotTable!AH$310:AH$615,MATCH(totalExpenditure!$A174,[2]pivotTable!$A$310:$A$615,0))/100*INDEX(gDP!AW$6:AW$271,MATCH(totalExpenditure!$A174,gDP!$B$6:$B$271)))</f>
        <v>1347294315.7894788</v>
      </c>
      <c r="CH174" s="77">
        <f>IF(INDEX([2]pivotTable!AI$310:AI$615,MATCH(totalExpenditure!$A174,[2]pivotTable!$A$310:$A$615,0))/100*INDEX(gDP!AX$6:AX$271,MATCH(totalExpenditure!$A174,gDP!$B$6:$B$271))=0,"",INDEX([2]pivotTable!AI$310:AI$615,MATCH(totalExpenditure!$A174,[2]pivotTable!$A$310:$A$615,0))/100*INDEX(gDP!AX$6:AX$271,MATCH(totalExpenditure!$A174,gDP!$B$6:$B$271)))</f>
        <v>1535818142.257961</v>
      </c>
      <c r="CI174" s="77">
        <f>IF(INDEX([2]pivotTable!AJ$310:AJ$615,MATCH(totalExpenditure!$A174,[2]pivotTable!$A$310:$A$615,0))/100*INDEX(gDP!AY$6:AY$271,MATCH(totalExpenditure!$A174,gDP!$B$6:$B$271))=0,"",INDEX([2]pivotTable!AJ$310:AJ$615,MATCH(totalExpenditure!$A174,[2]pivotTable!$A$310:$A$615,0))/100*INDEX(gDP!AY$6:AY$271,MATCH(totalExpenditure!$A174,gDP!$B$6:$B$271)))</f>
        <v>1919768648.0232608</v>
      </c>
      <c r="CJ174" s="77">
        <f>IF(INDEX([2]pivotTable!AK$310:AK$615,MATCH(totalExpenditure!$A174,[2]pivotTable!$A$310:$A$615,0))/100*INDEX(gDP!AZ$6:AZ$271,MATCH(totalExpenditure!$A174,gDP!$B$6:$B$271))=0,"",INDEX([2]pivotTable!AK$310:AK$615,MATCH(totalExpenditure!$A174,[2]pivotTable!$A$310:$A$615,0))/100*INDEX(gDP!AZ$6:AZ$271,MATCH(totalExpenditure!$A174,gDP!$B$6:$B$271)))</f>
        <v>2264529962.8894758</v>
      </c>
      <c r="CK174" s="77">
        <f>IF(INDEX([2]pivotTable!AL$310:AL$615,MATCH(totalExpenditure!$A174,[2]pivotTable!$A$310:$A$615,0))/100*INDEX(gDP!BA$6:BA$271,MATCH(totalExpenditure!$A174,gDP!$B$6:$B$271))=0,"",INDEX([2]pivotTable!AL$310:AL$615,MATCH(totalExpenditure!$A174,[2]pivotTable!$A$310:$A$615,0))/100*INDEX(gDP!BA$6:BA$271,MATCH(totalExpenditure!$A174,gDP!$B$6:$B$271)))</f>
        <v>2746658211.0075693</v>
      </c>
      <c r="CL174" s="77">
        <f>IF(INDEX([2]pivotTable!AM$310:AM$615,MATCH(totalExpenditure!$A174,[2]pivotTable!$A$310:$A$615,0))/100*INDEX(gDP!BB$6:BB$271,MATCH(totalExpenditure!$A174,gDP!$B$6:$B$271))=0,"",INDEX([2]pivotTable!AM$310:AM$615,MATCH(totalExpenditure!$A174,[2]pivotTable!$A$310:$A$615,0))/100*INDEX(gDP!BB$6:BB$271,MATCH(totalExpenditure!$A174,gDP!$B$6:$B$271)))</f>
        <v>2588895398.8690047</v>
      </c>
      <c r="CM174" s="77">
        <f>IF(INDEX([2]pivotTable!AN$310:AN$615,MATCH(totalExpenditure!$A174,[2]pivotTable!$A$310:$A$615,0))/100*INDEX(gDP!BC$6:BC$271,MATCH(totalExpenditure!$A174,gDP!$B$6:$B$271))=0,"",INDEX([2]pivotTable!AN$310:AN$615,MATCH(totalExpenditure!$A174,[2]pivotTable!$A$310:$A$615,0))/100*INDEX(gDP!BC$6:BC$271,MATCH(totalExpenditure!$A174,gDP!$B$6:$B$271)))</f>
        <v>3136716953.003757</v>
      </c>
      <c r="CN174" s="77">
        <f>IF(INDEX([2]pivotTable!AO$310:AO$615,MATCH(totalExpenditure!$A174,[2]pivotTable!$A$310:$A$615,0))/100*INDEX(gDP!BD$6:BD$271,MATCH(totalExpenditure!$A174,gDP!$B$6:$B$271))=0,"",INDEX([2]pivotTable!AO$310:AO$615,MATCH(totalExpenditure!$A174,[2]pivotTable!$A$310:$A$615,0))/100*INDEX(gDP!BD$6:BD$271,MATCH(totalExpenditure!$A174,gDP!$B$6:$B$271)))</f>
        <v>3456239356.6280861</v>
      </c>
      <c r="CO174" s="77">
        <f>IF(INDEX([2]pivotTable!AP$310:AP$615,MATCH(totalExpenditure!$A174,[2]pivotTable!$A$310:$A$615,0))/100*INDEX(gDP!BE$6:BE$271,MATCH(totalExpenditure!$A174,gDP!$B$6:$B$271))=0,"",INDEX([2]pivotTable!AP$310:AP$615,MATCH(totalExpenditure!$A174,[2]pivotTable!$A$310:$A$615,0))/100*INDEX(gDP!BE$6:BE$271,MATCH(totalExpenditure!$A174,gDP!$B$6:$B$271)))</f>
        <v>3930538095.5263882</v>
      </c>
      <c r="CP174" s="77">
        <f>IF(INDEX([2]pivotTable!AQ$310:AQ$615,MATCH(totalExpenditure!$A174,[2]pivotTable!$A$310:$A$615,0))/100*INDEX(gDP!BF$6:BF$271,MATCH(totalExpenditure!$A174,gDP!$B$6:$B$271))=0,"",INDEX([2]pivotTable!AQ$310:AQ$615,MATCH(totalExpenditure!$A174,[2]pivotTable!$A$310:$A$615,0))/100*INDEX(gDP!BF$6:BF$271,MATCH(totalExpenditure!$A174,gDP!$B$6:$B$271)))</f>
        <v>3879314826.2929797</v>
      </c>
      <c r="CQ174" s="77">
        <f>IF(INDEX([2]pivotTable!AR$310:AR$615,MATCH(totalExpenditure!$A174,[2]pivotTable!$A$310:$A$615,0))/100*INDEX(gDP!BG$6:BG$271,MATCH(totalExpenditure!$A174,gDP!$B$6:$B$271))=0,"",INDEX([2]pivotTable!AR$310:AR$615,MATCH(totalExpenditure!$A174,[2]pivotTable!$A$310:$A$615,0))/100*INDEX(gDP!BG$6:BG$271,MATCH(totalExpenditure!$A174,gDP!$B$6:$B$271)))</f>
        <v>4056793141.1670485</v>
      </c>
      <c r="CR174" s="77">
        <f>IF(INDEX([2]pivotTable!AS$310:AS$615,MATCH(totalExpenditure!$A174,[2]pivotTable!$A$310:$A$615,0))/100*INDEX(gDP!BH$6:BH$271,MATCH(totalExpenditure!$A174,gDP!$B$6:$B$271))=0,"",INDEX([2]pivotTable!AS$310:AS$615,MATCH(totalExpenditure!$A174,[2]pivotTable!$A$310:$A$615,0))/100*INDEX(gDP!BH$6:BH$271,MATCH(totalExpenditure!$A174,gDP!$B$6:$B$271)))</f>
        <v>3706669783.6688485</v>
      </c>
      <c r="CS174" s="77">
        <f>IF(INDEX([2]pivotTable!AT$310:AT$615,MATCH(totalExpenditure!$A174,[2]pivotTable!$A$310:$A$615,0))/100*INDEX(gDP!BI$6:BI$271,MATCH(totalExpenditure!$A174,gDP!$B$6:$B$271))=0,"",INDEX([2]pivotTable!AT$310:AT$615,MATCH(totalExpenditure!$A174,[2]pivotTable!$A$310:$A$615,0))/100*INDEX(gDP!BI$6:BI$271,MATCH(totalExpenditure!$A174,gDP!$B$6:$B$271)))</f>
        <v>3374067579.3477411</v>
      </c>
      <c r="CT174" s="77">
        <f>IF(INDEX([2]pivotTable!AU$310:AU$615,MATCH(totalExpenditure!$A174,[2]pivotTable!$A$310:$A$615,0))/100*INDEX(gDP!BJ$6:BJ$271,MATCH(totalExpenditure!$A174,gDP!$B$6:$B$271))=0,"",INDEX([2]pivotTable!AU$310:AU$615,MATCH(totalExpenditure!$A174,[2]pivotTable!$A$310:$A$615,0))/100*INDEX(gDP!BJ$6:BJ$271,MATCH(totalExpenditure!$A174,gDP!$B$6:$B$271)))</f>
        <v>3574021854.5958424</v>
      </c>
      <c r="CU174" s="77">
        <f>IF(INDEX([2]pivotTable!AV$310:AV$615,MATCH(totalExpenditure!$A174,[2]pivotTable!$A$310:$A$615,0))/100*INDEX(gDP!BK$6:BK$271,MATCH(totalExpenditure!$A174,gDP!$B$6:$B$271))=0,"",INDEX([2]pivotTable!AV$310:AV$615,MATCH(totalExpenditure!$A174,[2]pivotTable!$A$310:$A$615,0))/100*INDEX(gDP!BK$6:BK$271,MATCH(totalExpenditure!$A174,gDP!$B$6:$B$271)))</f>
        <v>3121462957.6990108</v>
      </c>
      <c r="CV174" s="77">
        <f>IF(INDEX([2]pivotTable!AW$310:AW$615,MATCH(totalExpenditure!$A174,[2]pivotTable!$A$310:$A$615,0))/100*INDEX(gDP!BL$6:BL$271,MATCH(totalExpenditure!$A174,gDP!$B$6:$B$271))=0,"",INDEX([2]pivotTable!AW$310:AW$615,MATCH(totalExpenditure!$A174,[2]pivotTable!$A$310:$A$615,0))/100*INDEX(gDP!BL$6:BL$271,MATCH(totalExpenditure!$A174,gDP!$B$6:$B$271)))</f>
        <v>3724812754.4194632</v>
      </c>
      <c r="CW174" s="77">
        <f>IF(INDEX([2]pivotTable!AX$310:AX$615,MATCH(totalExpenditure!$A174,[2]pivotTable!$A$310:$A$615,0))/100*INDEX(gDP!BM$6:BM$271,MATCH(totalExpenditure!$A174,gDP!$B$6:$B$271))=0,"",INDEX([2]pivotTable!AX$310:AX$615,MATCH(totalExpenditure!$A174,[2]pivotTable!$A$310:$A$615,0))/100*INDEX(gDP!BM$6:BM$271,MATCH(totalExpenditure!$A174,gDP!$B$6:$B$271)))</f>
        <v>3880745885.5539265</v>
      </c>
      <c r="CX174" s="77">
        <f>IF(INDEX([2]pivotTable!AY$310:AY$615,MATCH(totalExpenditure!$A174,[2]pivotTable!$A$310:$A$615,0))/100*INDEX(gDP!BN$6:BN$271,MATCH(totalExpenditure!$A174,gDP!$B$6:$B$271))=0,"",INDEX([2]pivotTable!AY$310:AY$615,MATCH(totalExpenditure!$A174,[2]pivotTable!$A$310:$A$615,0))/100*INDEX(gDP!BN$6:BN$271,MATCH(totalExpenditure!$A174,gDP!$B$6:$B$271)))</f>
        <v>4074773465.8043938</v>
      </c>
      <c r="CY174" s="77" t="str">
        <f>IF(INDEX([2]pivotTable!AZ$310:AZ$615,MATCH(totalExpenditure!$A174,[2]pivotTable!$A$310:$A$615,0))/100*INDEX(gDP!BO$6:BO$271,MATCH(totalExpenditure!$A174,gDP!$B$6:$B$271))=0,"",INDEX([2]pivotTable!AZ$310:AZ$615,MATCH(totalExpenditure!$A174,[2]pivotTable!$A$310:$A$615,0))/100*INDEX(gDP!BO$6:BO$271,MATCH(totalExpenditure!$A174,gDP!$B$6:$B$271)))</f>
        <v/>
      </c>
      <c r="CZ174" s="77" t="str">
        <f>IF(B174="","",IF(BA174="","",B174-B174+INDEX(gDP!Q$6:Q$271,MATCH(totalExpenditure!$A174,gDP!$B$6:$B$271))))</f>
        <v/>
      </c>
      <c r="DA174" s="77" t="str">
        <f>IF(C174="","",IF(BB174="","",C174-C174+INDEX(gDP!R$6:R$271,MATCH(totalExpenditure!$A174,gDP!$B$6:$B$271))))</f>
        <v/>
      </c>
      <c r="DB174" s="77" t="str">
        <f>IF(D174="","",IF(BC174="","",D174-D174+INDEX(gDP!S$6:S$271,MATCH(totalExpenditure!$A174,gDP!$B$6:$B$271))))</f>
        <v/>
      </c>
      <c r="DC174" s="77" t="str">
        <f>IF(E174="","",IF(BD174="","",E174-E174+INDEX(gDP!T$6:T$271,MATCH(totalExpenditure!$A174,gDP!$B$6:$B$271))))</f>
        <v/>
      </c>
      <c r="DD174" s="77" t="str">
        <f>IF(F174="","",IF(BE174="","",F174-F174+INDEX(gDP!U$6:U$271,MATCH(totalExpenditure!$A174,gDP!$B$6:$B$271))))</f>
        <v/>
      </c>
      <c r="DE174" s="77" t="str">
        <f>IF(G174="","",IF(BF174="","",G174-G174+INDEX(gDP!V$6:V$271,MATCH(totalExpenditure!$A174,gDP!$B$6:$B$271))))</f>
        <v/>
      </c>
      <c r="DF174" s="77" t="str">
        <f>IF(H174="","",IF(BG174="","",H174-H174+INDEX(gDP!W$6:W$271,MATCH(totalExpenditure!$A174,gDP!$B$6:$B$271))))</f>
        <v/>
      </c>
      <c r="DG174" s="77" t="str">
        <f>IF(I174="","",IF(BH174="","",I174-I174+INDEX(gDP!X$6:X$271,MATCH(totalExpenditure!$A174,gDP!$B$6:$B$271))))</f>
        <v/>
      </c>
      <c r="DH174" s="77" t="str">
        <f>IF(J174="","",IF(BI174="","",J174-J174+INDEX(gDP!Y$6:Y$271,MATCH(totalExpenditure!$A174,gDP!$B$6:$B$271))))</f>
        <v/>
      </c>
      <c r="DI174" s="77" t="str">
        <f>IF(K174="","",IF(BJ174="","",K174-K174+INDEX(gDP!Z$6:Z$271,MATCH(totalExpenditure!$A174,gDP!$B$6:$B$271))))</f>
        <v/>
      </c>
      <c r="DJ174" s="77" t="str">
        <f>IF(L174="","",IF(BK174="","",L174-L174+INDEX(gDP!AA$6:AA$271,MATCH(totalExpenditure!$A174,gDP!$B$6:$B$271))))</f>
        <v/>
      </c>
      <c r="DK174" s="77" t="str">
        <f>IF(M174="","",IF(BL174="","",M174-M174+INDEX(gDP!AB$6:AB$271,MATCH(totalExpenditure!$A174,gDP!$B$6:$B$271))))</f>
        <v/>
      </c>
      <c r="DL174" s="77" t="str">
        <f>IF(N174="","",IF(BM174="","",N174-N174+INDEX(gDP!AC$6:AC$271,MATCH(totalExpenditure!$A174,gDP!$B$6:$B$271))))</f>
        <v/>
      </c>
      <c r="DM174" s="77" t="str">
        <f>IF(O174="","",IF(BN174="","",O174-O174+INDEX(gDP!AD$6:AD$271,MATCH(totalExpenditure!$A174,gDP!$B$6:$B$271))))</f>
        <v/>
      </c>
      <c r="DN174" s="77" t="str">
        <f>IF(P174="","",IF(BO174="","",P174-P174+INDEX(gDP!AE$6:AE$271,MATCH(totalExpenditure!$A174,gDP!$B$6:$B$271))))</f>
        <v/>
      </c>
      <c r="DO174" s="77" t="str">
        <f>IF(Q174="","",IF(BP174="","",Q174-Q174+INDEX(gDP!AF$6:AF$271,MATCH(totalExpenditure!$A174,gDP!$B$6:$B$271))))</f>
        <v/>
      </c>
      <c r="DP174" s="77" t="str">
        <f>IF(R174="","",IF(BQ174="","",R174-R174+INDEX(gDP!AG$6:AG$271,MATCH(totalExpenditure!$A174,gDP!$B$6:$B$271))))</f>
        <v/>
      </c>
      <c r="DQ174" s="77" t="str">
        <f>IF(S174="","",IF(BR174="","",S174-S174+INDEX(gDP!AH$6:AH$271,MATCH(totalExpenditure!$A174,gDP!$B$6:$B$271))))</f>
        <v/>
      </c>
      <c r="DR174" s="77">
        <f>IF(T174="","",IF(BS174="","",T174-T174+INDEX(gDP!AI$6:AI$271,MATCH(totalExpenditure!$A174,gDP!$B$6:$B$271))))</f>
        <v>44024585239.613701</v>
      </c>
      <c r="DS174" s="77">
        <f>IF(U174="","",IF(BT174="","",U174-U174+INDEX(gDP!AJ$6:AJ$271,MATCH(totalExpenditure!$A174,gDP!$B$6:$B$271))))</f>
        <v>49143148094.268303</v>
      </c>
      <c r="DT174" s="77">
        <f>IF(V174="","",IF(BU174="","",V174-V174+INDEX(gDP!AK$6:AK$271,MATCH(totalExpenditure!$A174,gDP!$B$6:$B$271))))</f>
        <v>59167550162.956001</v>
      </c>
      <c r="DU174" s="77">
        <f>IF(W174="","",IF(BV174="","",W174-W174+INDEX(gDP!AL$6:AL$271,MATCH(totalExpenditure!$A174,gDP!$B$6:$B$271))))</f>
        <v>66894966968.973602</v>
      </c>
      <c r="DV174" s="77">
        <f>IF(X174="","",IF(BW174="","",X174-X174+INDEX(gDP!AM$6:AM$271,MATCH(totalExpenditure!$A174,gDP!$B$6:$B$271))))</f>
        <v>74478356957.780807</v>
      </c>
      <c r="DW174" s="77">
        <f>IF(Y174="","",IF(BX174="","",Y174-Y174+INDEX(gDP!AN$6:AN$271,MATCH(totalExpenditure!$A174,gDP!$B$6:$B$271))))</f>
        <v>88705342902.711304</v>
      </c>
      <c r="DX174" s="77" t="str">
        <f>IF(Z174="","",IF(BY174="","",Z174-Z174+INDEX(gDP!AO$6:AO$271,MATCH(totalExpenditure!$A174,gDP!$B$6:$B$271))))</f>
        <v/>
      </c>
      <c r="DY174" s="77" t="str">
        <f>IF(AA174="","",IF(BZ174="","",AA174-AA174+INDEX(gDP!AP$6:AP$271,MATCH(totalExpenditure!$A174,gDP!$B$6:$B$271))))</f>
        <v/>
      </c>
      <c r="DZ174" s="77" t="str">
        <f>IF(AB174="","",IF(CA174="","",AB174-AB174+INDEX(gDP!AQ$6:AQ$271,MATCH(totalExpenditure!$A174,gDP!$B$6:$B$271))))</f>
        <v/>
      </c>
      <c r="EA174" s="77" t="str">
        <f>IF(AC174="","",IF(CB174="","",AC174-AC174+INDEX(gDP!AR$6:AR$271,MATCH(totalExpenditure!$A174,gDP!$B$6:$B$271))))</f>
        <v/>
      </c>
      <c r="EB174" s="77" t="str">
        <f>IF(AD174="","",IF(CC174="","",AD174-AD174+INDEX(gDP!AS$6:AS$271,MATCH(totalExpenditure!$A174,gDP!$B$6:$B$271))))</f>
        <v/>
      </c>
      <c r="EC174" s="77" t="str">
        <f>IF(AE174="","",IF(CD174="","",AE174-AE174+INDEX(gDP!AT$6:AT$271,MATCH(totalExpenditure!$A174,gDP!$B$6:$B$271))))</f>
        <v/>
      </c>
      <c r="ED174" s="77">
        <f>IF(AF174="","",IF(CE174="","",AF174-AF174+INDEX(gDP!AU$6:AU$271,MATCH(totalExpenditure!$A174,gDP!$B$6:$B$271))))</f>
        <v>100845526315.789</v>
      </c>
      <c r="EE174" s="77">
        <f>IF(AG174="","",IF(CF174="","",AG174-AG174+INDEX(gDP!AV$6:AV$271,MATCH(totalExpenditure!$A174,gDP!$B$6:$B$271))))</f>
        <v>110202368421.05299</v>
      </c>
      <c r="EF174" s="77">
        <f>IF(AH174="","",IF(CG174="","",AH174-AH174+INDEX(gDP!AW$6:AW$271,MATCH(totalExpenditure!$A174,gDP!$B$6:$B$271))))</f>
        <v>124749473684.211</v>
      </c>
      <c r="EG174" s="77">
        <f>IF(AI174="","",IF(CH174="","",AI174-AI174+INDEX(gDP!AX$6:AX$271,MATCH(totalExpenditure!$A174,gDP!$B$6:$B$271))))</f>
        <v>143534405818.50101</v>
      </c>
      <c r="EH174" s="77">
        <f>IF(AJ174="","",IF(CI174="","",AJ174-AJ174+INDEX(gDP!AY$6:AY$271,MATCH(totalExpenditure!$A174,gDP!$B$6:$B$271))))</f>
        <v>162692258307.056</v>
      </c>
      <c r="EI174" s="77">
        <f>IF(AK174="","",IF(CJ174="","",AK174-AK174+INDEX(gDP!AZ$6:AZ$271,MATCH(totalExpenditure!$A174,gDP!$B$6:$B$271))))</f>
        <v>193549569477.733</v>
      </c>
      <c r="EJ174" s="77">
        <f>IF(AL174="","",IF(CK174="","",AL174-AL174+INDEX(gDP!BA$6:BA$271,MATCH(totalExpenditure!$A174,gDP!$B$6:$B$271))))</f>
        <v>230811614370.384</v>
      </c>
      <c r="EK174" s="77">
        <f>IF(AM174="","",IF(CL174="","",AM174-AM174+INDEX(gDP!BB$6:BB$271,MATCH(totalExpenditure!$A174,gDP!$B$6:$B$271))))</f>
        <v>202257453036.64099</v>
      </c>
      <c r="EL174" s="77">
        <f>IF(AN174="","",IF(CM174="","",AN174-AN174+INDEX(gDP!BC$6:BC$271,MATCH(totalExpenditure!$A174,gDP!$B$6:$B$271))))</f>
        <v>255017638455.59</v>
      </c>
      <c r="EM174" s="77">
        <f>IF(AO174="","",IF(CN174="","",AO174-AO174+INDEX(gDP!BD$6:BD$271,MATCH(totalExpenditure!$A174,gDP!$B$6:$B$271))))</f>
        <v>297951668674.83502</v>
      </c>
      <c r="EN174" s="77">
        <f>IF(AP174="","",IF(CO174="","",AP174-AP174+INDEX(gDP!BE$6:BE$271,MATCH(totalExpenditure!$A174,gDP!$B$6:$B$271))))</f>
        <v>314443047642.11102</v>
      </c>
      <c r="EO174" s="77">
        <f>IF(AQ174="","",IF(CP174="","",AQ174-AQ174+INDEX(gDP!BF$6:BF$271,MATCH(totalExpenditure!$A174,gDP!$B$6:$B$271))))</f>
        <v>323276235524.41498</v>
      </c>
      <c r="EP174" s="77">
        <f>IF(AR174="","",IF(CQ174="","",AR174-AR174+INDEX(gDP!BG$6:BG$271,MATCH(totalExpenditure!$A174,gDP!$B$6:$B$271))))</f>
        <v>338066095097.25403</v>
      </c>
      <c r="EQ174" s="77">
        <f>IF(AS174="","",IF(CR174="","",AS174-AS174+INDEX(gDP!BH$6:BH$271,MATCH(totalExpenditure!$A174,gDP!$B$6:$B$271))))</f>
        <v>301355266964.94702</v>
      </c>
      <c r="ER174" s="77">
        <f>IF(AT174="","",IF(CS174="","",AT174-AT174+INDEX(gDP!BI$6:BI$271,MATCH(totalExpenditure!$A174,gDP!$B$6:$B$271))))</f>
        <v>301256033870.33398</v>
      </c>
      <c r="ES174" s="77">
        <f>IF(AU174="","",IF(CT174="","",AU174-AU174+INDEX(gDP!BJ$6:BJ$271,MATCH(totalExpenditure!$A174,gDP!$B$6:$B$271))))</f>
        <v>319109094160.34302</v>
      </c>
      <c r="ET174" s="77">
        <f>IF(AV174="","",IF(CU174="","",AV174-AV174+INDEX(gDP!BK$6:BK$271,MATCH(totalExpenditure!$A174,gDP!$B$6:$B$271))))</f>
        <v>358788845712.53003</v>
      </c>
      <c r="EU174" s="77">
        <f>IF(AW174="","",IF(CV174="","",AW174-AW174+INDEX(gDP!BL$6:BL$271,MATCH(totalExpenditure!$A174,gDP!$B$6:$B$271))))</f>
        <v>365177721021.51599</v>
      </c>
      <c r="EV174" s="77">
        <f>IF(AX174="","",IF(CW174="","",AX174-AX174+INDEX(gDP!BM$6:BM$271,MATCH(totalExpenditure!$A174,gDP!$B$6:$B$271))))</f>
        <v>337456163961.211</v>
      </c>
      <c r="EW174" s="77">
        <f>IF(AY174="","",IF(CX174="","",AY174-AY174+INDEX(gDP!BN$6:BN$271,MATCH(totalExpenditure!$A174,gDP!$B$6:$B$271))))</f>
        <v>373832428055.44897</v>
      </c>
      <c r="EX174" s="77" t="str">
        <f>IF(AZ174="","",IF(CY174="","",AZ174-AZ174+INDEX(gDP!BO$6:BO$271,MATCH(totalExpenditure!$A174,gDP!$B$6:$B$271))))</f>
        <v/>
      </c>
    </row>
    <row r="175" spans="1:154" x14ac:dyDescent="0.35">
      <c r="A175" t="s">
        <v>559</v>
      </c>
      <c r="B175" s="77" t="e">
        <f>IF(INDEX([2]pivotTable!B$3:B$308,MATCH(totalExpenditure!$A175,[2]pivotTable!$A$3:$A$308,0))/100*INDEX(gDP!Q$6:Q$271,MATCH(totalExpenditure!$A175,gDP!$B$6:$B$271))=0,"",INDEX([2]pivotTable!B$3:B$308,MATCH(totalExpenditure!$A175,[2]pivotTable!$A$3:$A$308,0))/100*INDEX(gDP!Q$6:Q$271,MATCH(totalExpenditure!$A175,gDP!$B$6:$B$271)))</f>
        <v>#N/A</v>
      </c>
      <c r="C175" s="77" t="e">
        <f>IF(INDEX([2]pivotTable!C$3:C$308,MATCH(totalExpenditure!$A175,[2]pivotTable!$A$3:$A$308,0))/100*INDEX(gDP!R$6:R$271,MATCH(totalExpenditure!$A175,gDP!$B$6:$B$271))=0,"",INDEX([2]pivotTable!C$3:C$308,MATCH(totalExpenditure!$A175,[2]pivotTable!$A$3:$A$308,0))/100*INDEX(gDP!R$6:R$271,MATCH(totalExpenditure!$A175,gDP!$B$6:$B$271)))</f>
        <v>#N/A</v>
      </c>
      <c r="D175" s="77" t="e">
        <f>IF(INDEX([2]pivotTable!D$3:D$308,MATCH(totalExpenditure!$A175,[2]pivotTable!$A$3:$A$308,0))/100*INDEX(gDP!S$6:S$271,MATCH(totalExpenditure!$A175,gDP!$B$6:$B$271))=0,"",INDEX([2]pivotTable!D$3:D$308,MATCH(totalExpenditure!$A175,[2]pivotTable!$A$3:$A$308,0))/100*INDEX(gDP!S$6:S$271,MATCH(totalExpenditure!$A175,gDP!$B$6:$B$271)))</f>
        <v>#N/A</v>
      </c>
      <c r="E175" s="77" t="e">
        <f>IF(INDEX([2]pivotTable!E$3:E$308,MATCH(totalExpenditure!$A175,[2]pivotTable!$A$3:$A$308,0))/100*INDEX(gDP!T$6:T$271,MATCH(totalExpenditure!$A175,gDP!$B$6:$B$271))=0,"",INDEX([2]pivotTable!E$3:E$308,MATCH(totalExpenditure!$A175,[2]pivotTable!$A$3:$A$308,0))/100*INDEX(gDP!T$6:T$271,MATCH(totalExpenditure!$A175,gDP!$B$6:$B$271)))</f>
        <v>#N/A</v>
      </c>
      <c r="F175" s="77" t="e">
        <f>IF(INDEX([2]pivotTable!F$3:F$308,MATCH(totalExpenditure!$A175,[2]pivotTable!$A$3:$A$308,0))/100*INDEX(gDP!U$6:U$271,MATCH(totalExpenditure!$A175,gDP!$B$6:$B$271))=0,"",INDEX([2]pivotTable!F$3:F$308,MATCH(totalExpenditure!$A175,[2]pivotTable!$A$3:$A$308,0))/100*INDEX(gDP!U$6:U$271,MATCH(totalExpenditure!$A175,gDP!$B$6:$B$271)))</f>
        <v>#N/A</v>
      </c>
      <c r="G175" s="77" t="e">
        <f>IF(INDEX([2]pivotTable!G$3:G$308,MATCH(totalExpenditure!$A175,[2]pivotTable!$A$3:$A$308,0))/100*INDEX(gDP!V$6:V$271,MATCH(totalExpenditure!$A175,gDP!$B$6:$B$271))=0,"",INDEX([2]pivotTable!G$3:G$308,MATCH(totalExpenditure!$A175,[2]pivotTable!$A$3:$A$308,0))/100*INDEX(gDP!V$6:V$271,MATCH(totalExpenditure!$A175,gDP!$B$6:$B$271)))</f>
        <v>#N/A</v>
      </c>
      <c r="H175" s="77" t="e">
        <f>IF(INDEX([2]pivotTable!H$3:H$308,MATCH(totalExpenditure!$A175,[2]pivotTable!$A$3:$A$308,0))/100*INDEX(gDP!W$6:W$271,MATCH(totalExpenditure!$A175,gDP!$B$6:$B$271))=0,"",INDEX([2]pivotTable!H$3:H$308,MATCH(totalExpenditure!$A175,[2]pivotTable!$A$3:$A$308,0))/100*INDEX(gDP!W$6:W$271,MATCH(totalExpenditure!$A175,gDP!$B$6:$B$271)))</f>
        <v>#N/A</v>
      </c>
      <c r="I175" s="77" t="e">
        <f>IF(INDEX([2]pivotTable!I$3:I$308,MATCH(totalExpenditure!$A175,[2]pivotTable!$A$3:$A$308,0))/100*INDEX(gDP!X$6:X$271,MATCH(totalExpenditure!$A175,gDP!$B$6:$B$271))=0,"",INDEX([2]pivotTable!I$3:I$308,MATCH(totalExpenditure!$A175,[2]pivotTable!$A$3:$A$308,0))/100*INDEX(gDP!X$6:X$271,MATCH(totalExpenditure!$A175,gDP!$B$6:$B$271)))</f>
        <v>#N/A</v>
      </c>
      <c r="J175" s="77" t="e">
        <f>IF(INDEX([2]pivotTable!J$3:J$308,MATCH(totalExpenditure!$A175,[2]pivotTable!$A$3:$A$308,0))/100*INDEX(gDP!Y$6:Y$271,MATCH(totalExpenditure!$A175,gDP!$B$6:$B$271))=0,"",INDEX([2]pivotTable!J$3:J$308,MATCH(totalExpenditure!$A175,[2]pivotTable!$A$3:$A$308,0))/100*INDEX(gDP!Y$6:Y$271,MATCH(totalExpenditure!$A175,gDP!$B$6:$B$271)))</f>
        <v>#N/A</v>
      </c>
      <c r="K175" s="77" t="e">
        <f>IF(INDEX([2]pivotTable!K$3:K$308,MATCH(totalExpenditure!$A175,[2]pivotTable!$A$3:$A$308,0))/100*INDEX(gDP!Z$6:Z$271,MATCH(totalExpenditure!$A175,gDP!$B$6:$B$271))=0,"",INDEX([2]pivotTable!K$3:K$308,MATCH(totalExpenditure!$A175,[2]pivotTable!$A$3:$A$308,0))/100*INDEX(gDP!Z$6:Z$271,MATCH(totalExpenditure!$A175,gDP!$B$6:$B$271)))</f>
        <v>#N/A</v>
      </c>
      <c r="L175" s="77" t="e">
        <f>IF(INDEX([2]pivotTable!L$3:L$308,MATCH(totalExpenditure!$A175,[2]pivotTable!$A$3:$A$308,0))/100*INDEX(gDP!AA$6:AA$271,MATCH(totalExpenditure!$A175,gDP!$B$6:$B$271))=0,"",INDEX([2]pivotTable!L$3:L$308,MATCH(totalExpenditure!$A175,[2]pivotTable!$A$3:$A$308,0))/100*INDEX(gDP!AA$6:AA$271,MATCH(totalExpenditure!$A175,gDP!$B$6:$B$271)))</f>
        <v>#N/A</v>
      </c>
      <c r="M175" s="77" t="e">
        <f>IF(INDEX([2]pivotTable!M$3:M$308,MATCH(totalExpenditure!$A175,[2]pivotTable!$A$3:$A$308,0))/100*INDEX(gDP!AB$6:AB$271,MATCH(totalExpenditure!$A175,gDP!$B$6:$B$271))=0,"",INDEX([2]pivotTable!M$3:M$308,MATCH(totalExpenditure!$A175,[2]pivotTable!$A$3:$A$308,0))/100*INDEX(gDP!AB$6:AB$271,MATCH(totalExpenditure!$A175,gDP!$B$6:$B$271)))</f>
        <v>#N/A</v>
      </c>
      <c r="N175" s="77" t="e">
        <f>IF(INDEX([2]pivotTable!N$3:N$308,MATCH(totalExpenditure!$A175,[2]pivotTable!$A$3:$A$308,0))/100*INDEX(gDP!AC$6:AC$271,MATCH(totalExpenditure!$A175,gDP!$B$6:$B$271))=0,"",INDEX([2]pivotTable!N$3:N$308,MATCH(totalExpenditure!$A175,[2]pivotTable!$A$3:$A$308,0))/100*INDEX(gDP!AC$6:AC$271,MATCH(totalExpenditure!$A175,gDP!$B$6:$B$271)))</f>
        <v>#N/A</v>
      </c>
      <c r="O175" s="77" t="e">
        <f>IF(INDEX([2]pivotTable!O$3:O$308,MATCH(totalExpenditure!$A175,[2]pivotTable!$A$3:$A$308,0))/100*INDEX(gDP!AD$6:AD$271,MATCH(totalExpenditure!$A175,gDP!$B$6:$B$271))=0,"",INDEX([2]pivotTable!O$3:O$308,MATCH(totalExpenditure!$A175,[2]pivotTable!$A$3:$A$308,0))/100*INDEX(gDP!AD$6:AD$271,MATCH(totalExpenditure!$A175,gDP!$B$6:$B$271)))</f>
        <v>#N/A</v>
      </c>
      <c r="P175" s="77" t="e">
        <f>IF(INDEX([2]pivotTable!P$3:P$308,MATCH(totalExpenditure!$A175,[2]pivotTable!$A$3:$A$308,0))/100*INDEX(gDP!AE$6:AE$271,MATCH(totalExpenditure!$A175,gDP!$B$6:$B$271))=0,"",INDEX([2]pivotTable!P$3:P$308,MATCH(totalExpenditure!$A175,[2]pivotTable!$A$3:$A$308,0))/100*INDEX(gDP!AE$6:AE$271,MATCH(totalExpenditure!$A175,gDP!$B$6:$B$271)))</f>
        <v>#N/A</v>
      </c>
      <c r="Q175" s="77" t="e">
        <f>IF(INDEX([2]pivotTable!Q$3:Q$308,MATCH(totalExpenditure!$A175,[2]pivotTable!$A$3:$A$308,0))/100*INDEX(gDP!AF$6:AF$271,MATCH(totalExpenditure!$A175,gDP!$B$6:$B$271))=0,"",INDEX([2]pivotTable!Q$3:Q$308,MATCH(totalExpenditure!$A175,[2]pivotTable!$A$3:$A$308,0))/100*INDEX(gDP!AF$6:AF$271,MATCH(totalExpenditure!$A175,gDP!$B$6:$B$271)))</f>
        <v>#N/A</v>
      </c>
      <c r="R175" s="77" t="e">
        <f>IF(INDEX([2]pivotTable!R$3:R$308,MATCH(totalExpenditure!$A175,[2]pivotTable!$A$3:$A$308,0))/100*INDEX(gDP!AG$6:AG$271,MATCH(totalExpenditure!$A175,gDP!$B$6:$B$271))=0,"",INDEX([2]pivotTable!R$3:R$308,MATCH(totalExpenditure!$A175,[2]pivotTable!$A$3:$A$308,0))/100*INDEX(gDP!AG$6:AG$271,MATCH(totalExpenditure!$A175,gDP!$B$6:$B$271)))</f>
        <v>#N/A</v>
      </c>
      <c r="S175" s="77" t="e">
        <f>IF(INDEX([2]pivotTable!S$3:S$308,MATCH(totalExpenditure!$A175,[2]pivotTable!$A$3:$A$308,0))/100*INDEX(gDP!AH$6:AH$271,MATCH(totalExpenditure!$A175,gDP!$B$6:$B$271))=0,"",INDEX([2]pivotTable!S$3:S$308,MATCH(totalExpenditure!$A175,[2]pivotTable!$A$3:$A$308,0))/100*INDEX(gDP!AH$6:AH$271,MATCH(totalExpenditure!$A175,gDP!$B$6:$B$271)))</f>
        <v>#N/A</v>
      </c>
      <c r="T175" s="77" t="e">
        <f>IF(INDEX([2]pivotTable!T$3:T$308,MATCH(totalExpenditure!$A175,[2]pivotTable!$A$3:$A$308,0))/100*INDEX(gDP!AI$6:AI$271,MATCH(totalExpenditure!$A175,gDP!$B$6:$B$271))=0,"",INDEX([2]pivotTable!T$3:T$308,MATCH(totalExpenditure!$A175,[2]pivotTable!$A$3:$A$308,0))/100*INDEX(gDP!AI$6:AI$271,MATCH(totalExpenditure!$A175,gDP!$B$6:$B$271)))</f>
        <v>#N/A</v>
      </c>
      <c r="U175" s="77" t="e">
        <f>IF(INDEX([2]pivotTable!U$3:U$308,MATCH(totalExpenditure!$A175,[2]pivotTable!$A$3:$A$308,0))/100*INDEX(gDP!AJ$6:AJ$271,MATCH(totalExpenditure!$A175,gDP!$B$6:$B$271))=0,"",INDEX([2]pivotTable!U$3:U$308,MATCH(totalExpenditure!$A175,[2]pivotTable!$A$3:$A$308,0))/100*INDEX(gDP!AJ$6:AJ$271,MATCH(totalExpenditure!$A175,gDP!$B$6:$B$271)))</f>
        <v>#N/A</v>
      </c>
      <c r="V175" s="77" t="e">
        <f>IF(INDEX([2]pivotTable!V$3:V$308,MATCH(totalExpenditure!$A175,[2]pivotTable!$A$3:$A$308,0))/100*INDEX(gDP!AK$6:AK$271,MATCH(totalExpenditure!$A175,gDP!$B$6:$B$271))=0,"",INDEX([2]pivotTable!V$3:V$308,MATCH(totalExpenditure!$A175,[2]pivotTable!$A$3:$A$308,0))/100*INDEX(gDP!AK$6:AK$271,MATCH(totalExpenditure!$A175,gDP!$B$6:$B$271)))</f>
        <v>#N/A</v>
      </c>
      <c r="W175" s="77" t="e">
        <f>IF(INDEX([2]pivotTable!W$3:W$308,MATCH(totalExpenditure!$A175,[2]pivotTable!$A$3:$A$308,0))/100*INDEX(gDP!AL$6:AL$271,MATCH(totalExpenditure!$A175,gDP!$B$6:$B$271))=0,"",INDEX([2]pivotTable!W$3:W$308,MATCH(totalExpenditure!$A175,[2]pivotTable!$A$3:$A$308,0))/100*INDEX(gDP!AL$6:AL$271,MATCH(totalExpenditure!$A175,gDP!$B$6:$B$271)))</f>
        <v>#N/A</v>
      </c>
      <c r="X175" s="77" t="e">
        <f>IF(INDEX([2]pivotTable!X$3:X$308,MATCH(totalExpenditure!$A175,[2]pivotTable!$A$3:$A$308,0))/100*INDEX(gDP!AM$6:AM$271,MATCH(totalExpenditure!$A175,gDP!$B$6:$B$271))=0,"",INDEX([2]pivotTable!X$3:X$308,MATCH(totalExpenditure!$A175,[2]pivotTable!$A$3:$A$308,0))/100*INDEX(gDP!AM$6:AM$271,MATCH(totalExpenditure!$A175,gDP!$B$6:$B$271)))</f>
        <v>#N/A</v>
      </c>
      <c r="Y175" s="77" t="e">
        <f>IF(INDEX([2]pivotTable!Y$3:Y$308,MATCH(totalExpenditure!$A175,[2]pivotTable!$A$3:$A$308,0))/100*INDEX(gDP!AN$6:AN$271,MATCH(totalExpenditure!$A175,gDP!$B$6:$B$271))=0,"",INDEX([2]pivotTable!Y$3:Y$308,MATCH(totalExpenditure!$A175,[2]pivotTable!$A$3:$A$308,0))/100*INDEX(gDP!AN$6:AN$271,MATCH(totalExpenditure!$A175,gDP!$B$6:$B$271)))</f>
        <v>#N/A</v>
      </c>
      <c r="Z175" s="77" t="e">
        <f>IF(INDEX([2]pivotTable!Z$3:Z$308,MATCH(totalExpenditure!$A175,[2]pivotTable!$A$3:$A$308,0))/100*INDEX(gDP!AO$6:AO$271,MATCH(totalExpenditure!$A175,gDP!$B$6:$B$271))=0,"",INDEX([2]pivotTable!Z$3:Z$308,MATCH(totalExpenditure!$A175,[2]pivotTable!$A$3:$A$308,0))/100*INDEX(gDP!AO$6:AO$271,MATCH(totalExpenditure!$A175,gDP!$B$6:$B$271)))</f>
        <v>#N/A</v>
      </c>
      <c r="AA175" s="77" t="e">
        <f>IF(INDEX([2]pivotTable!AA$3:AA$308,MATCH(totalExpenditure!$A175,[2]pivotTable!$A$3:$A$308,0))/100*INDEX(gDP!AP$6:AP$271,MATCH(totalExpenditure!$A175,gDP!$B$6:$B$271))=0,"",INDEX([2]pivotTable!AA$3:AA$308,MATCH(totalExpenditure!$A175,[2]pivotTable!$A$3:$A$308,0))/100*INDEX(gDP!AP$6:AP$271,MATCH(totalExpenditure!$A175,gDP!$B$6:$B$271)))</f>
        <v>#N/A</v>
      </c>
      <c r="AB175" s="77" t="e">
        <f>IF(INDEX([2]pivotTable!AB$3:AB$308,MATCH(totalExpenditure!$A175,[2]pivotTable!$A$3:$A$308,0))/100*INDEX(gDP!AQ$6:AQ$271,MATCH(totalExpenditure!$A175,gDP!$B$6:$B$271))=0,"",INDEX([2]pivotTable!AB$3:AB$308,MATCH(totalExpenditure!$A175,[2]pivotTable!$A$3:$A$308,0))/100*INDEX(gDP!AQ$6:AQ$271,MATCH(totalExpenditure!$A175,gDP!$B$6:$B$271)))</f>
        <v>#N/A</v>
      </c>
      <c r="AC175" s="77" t="e">
        <f>IF(INDEX([2]pivotTable!AC$3:AC$308,MATCH(totalExpenditure!$A175,[2]pivotTable!$A$3:$A$308,0))/100*INDEX(gDP!AR$6:AR$271,MATCH(totalExpenditure!$A175,gDP!$B$6:$B$271))=0,"",INDEX([2]pivotTable!AC$3:AC$308,MATCH(totalExpenditure!$A175,[2]pivotTable!$A$3:$A$308,0))/100*INDEX(gDP!AR$6:AR$271,MATCH(totalExpenditure!$A175,gDP!$B$6:$B$271)))</f>
        <v>#N/A</v>
      </c>
      <c r="AD175" s="77" t="e">
        <f>IF(INDEX([2]pivotTable!AD$3:AD$308,MATCH(totalExpenditure!$A175,[2]pivotTable!$A$3:$A$308,0))/100*INDEX(gDP!AS$6:AS$271,MATCH(totalExpenditure!$A175,gDP!$B$6:$B$271))=0,"",INDEX([2]pivotTable!AD$3:AD$308,MATCH(totalExpenditure!$A175,[2]pivotTable!$A$3:$A$308,0))/100*INDEX(gDP!AS$6:AS$271,MATCH(totalExpenditure!$A175,gDP!$B$6:$B$271)))</f>
        <v>#N/A</v>
      </c>
      <c r="AE175" s="77" t="e">
        <f>IF(INDEX([2]pivotTable!AE$3:AE$308,MATCH(totalExpenditure!$A175,[2]pivotTable!$A$3:$A$308,0))/100*INDEX(gDP!AT$6:AT$271,MATCH(totalExpenditure!$A175,gDP!$B$6:$B$271))=0,"",INDEX([2]pivotTable!AE$3:AE$308,MATCH(totalExpenditure!$A175,[2]pivotTable!$A$3:$A$308,0))/100*INDEX(gDP!AT$6:AT$271,MATCH(totalExpenditure!$A175,gDP!$B$6:$B$271)))</f>
        <v>#N/A</v>
      </c>
      <c r="AF175" s="77" t="e">
        <f>IF(INDEX([2]pivotTable!AF$3:AF$308,MATCH(totalExpenditure!$A175,[2]pivotTable!$A$3:$A$308,0))/100*INDEX(gDP!AU$6:AU$271,MATCH(totalExpenditure!$A175,gDP!$B$6:$B$271))=0,"",INDEX([2]pivotTable!AF$3:AF$308,MATCH(totalExpenditure!$A175,[2]pivotTable!$A$3:$A$308,0))/100*INDEX(gDP!AU$6:AU$271,MATCH(totalExpenditure!$A175,gDP!$B$6:$B$271)))</f>
        <v>#N/A</v>
      </c>
      <c r="AG175" s="77" t="e">
        <f>IF(INDEX([2]pivotTable!AG$3:AG$308,MATCH(totalExpenditure!$A175,[2]pivotTable!$A$3:$A$308,0))/100*INDEX(gDP!AV$6:AV$271,MATCH(totalExpenditure!$A175,gDP!$B$6:$B$271))=0,"",INDEX([2]pivotTable!AG$3:AG$308,MATCH(totalExpenditure!$A175,[2]pivotTable!$A$3:$A$308,0))/100*INDEX(gDP!AV$6:AV$271,MATCH(totalExpenditure!$A175,gDP!$B$6:$B$271)))</f>
        <v>#N/A</v>
      </c>
      <c r="AH175" s="77" t="e">
        <f>IF(INDEX([2]pivotTable!AH$3:AH$308,MATCH(totalExpenditure!$A175,[2]pivotTable!$A$3:$A$308,0))/100*INDEX(gDP!AW$6:AW$271,MATCH(totalExpenditure!$A175,gDP!$B$6:$B$271))=0,"",INDEX([2]pivotTable!AH$3:AH$308,MATCH(totalExpenditure!$A175,[2]pivotTable!$A$3:$A$308,0))/100*INDEX(gDP!AW$6:AW$271,MATCH(totalExpenditure!$A175,gDP!$B$6:$B$271)))</f>
        <v>#N/A</v>
      </c>
      <c r="AI175" s="77" t="e">
        <f>IF(INDEX([2]pivotTable!AI$3:AI$308,MATCH(totalExpenditure!$A175,[2]pivotTable!$A$3:$A$308,0))/100*INDEX(gDP!AX$6:AX$271,MATCH(totalExpenditure!$A175,gDP!$B$6:$B$271))=0,"",INDEX([2]pivotTable!AI$3:AI$308,MATCH(totalExpenditure!$A175,[2]pivotTable!$A$3:$A$308,0))/100*INDEX(gDP!AX$6:AX$271,MATCH(totalExpenditure!$A175,gDP!$B$6:$B$271)))</f>
        <v>#N/A</v>
      </c>
      <c r="AJ175" s="77" t="e">
        <f>IF(INDEX([2]pivotTable!AJ$3:AJ$308,MATCH(totalExpenditure!$A175,[2]pivotTable!$A$3:$A$308,0))/100*INDEX(gDP!AY$6:AY$271,MATCH(totalExpenditure!$A175,gDP!$B$6:$B$271))=0,"",INDEX([2]pivotTable!AJ$3:AJ$308,MATCH(totalExpenditure!$A175,[2]pivotTable!$A$3:$A$308,0))/100*INDEX(gDP!AY$6:AY$271,MATCH(totalExpenditure!$A175,gDP!$B$6:$B$271)))</f>
        <v>#N/A</v>
      </c>
      <c r="AK175" s="77" t="e">
        <f>IF(INDEX([2]pivotTable!AK$3:AK$308,MATCH(totalExpenditure!$A175,[2]pivotTable!$A$3:$A$308,0))/100*INDEX(gDP!AZ$6:AZ$271,MATCH(totalExpenditure!$A175,gDP!$B$6:$B$271))=0,"",INDEX([2]pivotTable!AK$3:AK$308,MATCH(totalExpenditure!$A175,[2]pivotTable!$A$3:$A$308,0))/100*INDEX(gDP!AZ$6:AZ$271,MATCH(totalExpenditure!$A175,gDP!$B$6:$B$271)))</f>
        <v>#N/A</v>
      </c>
      <c r="AL175" s="77" t="e">
        <f>IF(INDEX([2]pivotTable!AL$3:AL$308,MATCH(totalExpenditure!$A175,[2]pivotTable!$A$3:$A$308,0))/100*INDEX(gDP!BA$6:BA$271,MATCH(totalExpenditure!$A175,gDP!$B$6:$B$271))=0,"",INDEX([2]pivotTable!AL$3:AL$308,MATCH(totalExpenditure!$A175,[2]pivotTable!$A$3:$A$308,0))/100*INDEX(gDP!BA$6:BA$271,MATCH(totalExpenditure!$A175,gDP!$B$6:$B$271)))</f>
        <v>#N/A</v>
      </c>
      <c r="AM175" s="77" t="e">
        <f>IF(INDEX([2]pivotTable!AM$3:AM$308,MATCH(totalExpenditure!$A175,[2]pivotTable!$A$3:$A$308,0))/100*INDEX(gDP!BB$6:BB$271,MATCH(totalExpenditure!$A175,gDP!$B$6:$B$271))=0,"",INDEX([2]pivotTable!AM$3:AM$308,MATCH(totalExpenditure!$A175,[2]pivotTable!$A$3:$A$308,0))/100*INDEX(gDP!BB$6:BB$271,MATCH(totalExpenditure!$A175,gDP!$B$6:$B$271)))</f>
        <v>#N/A</v>
      </c>
      <c r="AN175" s="77" t="e">
        <f>IF(INDEX([2]pivotTable!AN$3:AN$308,MATCH(totalExpenditure!$A175,[2]pivotTable!$A$3:$A$308,0))/100*INDEX(gDP!BC$6:BC$271,MATCH(totalExpenditure!$A175,gDP!$B$6:$B$271))=0,"",INDEX([2]pivotTable!AN$3:AN$308,MATCH(totalExpenditure!$A175,[2]pivotTable!$A$3:$A$308,0))/100*INDEX(gDP!BC$6:BC$271,MATCH(totalExpenditure!$A175,gDP!$B$6:$B$271)))</f>
        <v>#N/A</v>
      </c>
      <c r="AO175" s="77" t="e">
        <f>IF(INDEX([2]pivotTable!AO$3:AO$308,MATCH(totalExpenditure!$A175,[2]pivotTable!$A$3:$A$308,0))/100*INDEX(gDP!BD$6:BD$271,MATCH(totalExpenditure!$A175,gDP!$B$6:$B$271))=0,"",INDEX([2]pivotTable!AO$3:AO$308,MATCH(totalExpenditure!$A175,[2]pivotTable!$A$3:$A$308,0))/100*INDEX(gDP!BD$6:BD$271,MATCH(totalExpenditure!$A175,gDP!$B$6:$B$271)))</f>
        <v>#N/A</v>
      </c>
      <c r="AP175" s="77" t="e">
        <f>IF(INDEX([2]pivotTable!AP$3:AP$308,MATCH(totalExpenditure!$A175,[2]pivotTable!$A$3:$A$308,0))/100*INDEX(gDP!BE$6:BE$271,MATCH(totalExpenditure!$A175,gDP!$B$6:$B$271))=0,"",INDEX([2]pivotTable!AP$3:AP$308,MATCH(totalExpenditure!$A175,[2]pivotTable!$A$3:$A$308,0))/100*INDEX(gDP!BE$6:BE$271,MATCH(totalExpenditure!$A175,gDP!$B$6:$B$271)))</f>
        <v>#N/A</v>
      </c>
      <c r="AQ175" s="77" t="e">
        <f>IF(INDEX([2]pivotTable!AQ$3:AQ$308,MATCH(totalExpenditure!$A175,[2]pivotTable!$A$3:$A$308,0))/100*INDEX(gDP!BF$6:BF$271,MATCH(totalExpenditure!$A175,gDP!$B$6:$B$271))=0,"",INDEX([2]pivotTable!AQ$3:AQ$308,MATCH(totalExpenditure!$A175,[2]pivotTable!$A$3:$A$308,0))/100*INDEX(gDP!BF$6:BF$271,MATCH(totalExpenditure!$A175,gDP!$B$6:$B$271)))</f>
        <v>#N/A</v>
      </c>
      <c r="AR175" s="77" t="e">
        <f>IF(INDEX([2]pivotTable!AR$3:AR$308,MATCH(totalExpenditure!$A175,[2]pivotTable!$A$3:$A$308,0))/100*INDEX(gDP!BG$6:BG$271,MATCH(totalExpenditure!$A175,gDP!$B$6:$B$271))=0,"",INDEX([2]pivotTable!AR$3:AR$308,MATCH(totalExpenditure!$A175,[2]pivotTable!$A$3:$A$308,0))/100*INDEX(gDP!BG$6:BG$271,MATCH(totalExpenditure!$A175,gDP!$B$6:$B$271)))</f>
        <v>#N/A</v>
      </c>
      <c r="AS175" s="77" t="e">
        <f>IF(INDEX([2]pivotTable!AS$3:AS$308,MATCH(totalExpenditure!$A175,[2]pivotTable!$A$3:$A$308,0))/100*INDEX(gDP!BH$6:BH$271,MATCH(totalExpenditure!$A175,gDP!$B$6:$B$271))=0,"",INDEX([2]pivotTable!AS$3:AS$308,MATCH(totalExpenditure!$A175,[2]pivotTable!$A$3:$A$308,0))/100*INDEX(gDP!BH$6:BH$271,MATCH(totalExpenditure!$A175,gDP!$B$6:$B$271)))</f>
        <v>#N/A</v>
      </c>
      <c r="AT175" s="77" t="e">
        <f>IF(INDEX([2]pivotTable!AT$3:AT$308,MATCH(totalExpenditure!$A175,[2]pivotTable!$A$3:$A$308,0))/100*INDEX(gDP!BI$6:BI$271,MATCH(totalExpenditure!$A175,gDP!$B$6:$B$271))=0,"",INDEX([2]pivotTable!AT$3:AT$308,MATCH(totalExpenditure!$A175,[2]pivotTable!$A$3:$A$308,0))/100*INDEX(gDP!BI$6:BI$271,MATCH(totalExpenditure!$A175,gDP!$B$6:$B$271)))</f>
        <v>#N/A</v>
      </c>
      <c r="AU175" s="77" t="e">
        <f>IF(INDEX([2]pivotTable!AU$3:AU$308,MATCH(totalExpenditure!$A175,[2]pivotTable!$A$3:$A$308,0))/100*INDEX(gDP!BJ$6:BJ$271,MATCH(totalExpenditure!$A175,gDP!$B$6:$B$271))=0,"",INDEX([2]pivotTable!AU$3:AU$308,MATCH(totalExpenditure!$A175,[2]pivotTable!$A$3:$A$308,0))/100*INDEX(gDP!BJ$6:BJ$271,MATCH(totalExpenditure!$A175,gDP!$B$6:$B$271)))</f>
        <v>#N/A</v>
      </c>
      <c r="AV175" s="77" t="e">
        <f>IF(INDEX([2]pivotTable!AV$3:AV$308,MATCH(totalExpenditure!$A175,[2]pivotTable!$A$3:$A$308,0))/100*INDEX(gDP!BK$6:BK$271,MATCH(totalExpenditure!$A175,gDP!$B$6:$B$271))=0,"",INDEX([2]pivotTable!AV$3:AV$308,MATCH(totalExpenditure!$A175,[2]pivotTable!$A$3:$A$308,0))/100*INDEX(gDP!BK$6:BK$271,MATCH(totalExpenditure!$A175,gDP!$B$6:$B$271)))</f>
        <v>#N/A</v>
      </c>
      <c r="AW175" s="77" t="e">
        <f>IF(INDEX([2]pivotTable!AW$3:AW$308,MATCH(totalExpenditure!$A175,[2]pivotTable!$A$3:$A$308,0))/100*INDEX(gDP!BL$6:BL$271,MATCH(totalExpenditure!$A175,gDP!$B$6:$B$271))=0,"",INDEX([2]pivotTable!AW$3:AW$308,MATCH(totalExpenditure!$A175,[2]pivotTable!$A$3:$A$308,0))/100*INDEX(gDP!BL$6:BL$271,MATCH(totalExpenditure!$A175,gDP!$B$6:$B$271)))</f>
        <v>#N/A</v>
      </c>
      <c r="AX175" s="77" t="e">
        <f>IF(INDEX([2]pivotTable!AX$3:AX$308,MATCH(totalExpenditure!$A175,[2]pivotTable!$A$3:$A$308,0))/100*INDEX(gDP!BM$6:BM$271,MATCH(totalExpenditure!$A175,gDP!$B$6:$B$271))=0,"",INDEX([2]pivotTable!AX$3:AX$308,MATCH(totalExpenditure!$A175,[2]pivotTable!$A$3:$A$308,0))/100*INDEX(gDP!BM$6:BM$271,MATCH(totalExpenditure!$A175,gDP!$B$6:$B$271)))</f>
        <v>#N/A</v>
      </c>
      <c r="AY175" s="77" t="e">
        <f>IF(INDEX([2]pivotTable!AY$3:AY$308,MATCH(totalExpenditure!$A175,[2]pivotTable!$A$3:$A$308,0))/100*INDEX(gDP!BN$6:BN$271,MATCH(totalExpenditure!$A175,gDP!$B$6:$B$271))=0,"",INDEX([2]pivotTable!AY$3:AY$308,MATCH(totalExpenditure!$A175,[2]pivotTable!$A$3:$A$308,0))/100*INDEX(gDP!BN$6:BN$271,MATCH(totalExpenditure!$A175,gDP!$B$6:$B$271)))</f>
        <v>#N/A</v>
      </c>
      <c r="AZ175" s="77" t="e">
        <f>IF(INDEX([2]pivotTable!AZ$3:AZ$308,MATCH(totalExpenditure!$A175,[2]pivotTable!$A$3:$A$308,0))/100*INDEX(gDP!BO$6:BO$271,MATCH(totalExpenditure!$A175,gDP!$B$6:$B$271))=0,"",INDEX([2]pivotTable!AZ$3:AZ$308,MATCH(totalExpenditure!$A175,[2]pivotTable!$A$3:$A$308,0))/100*INDEX(gDP!BO$6:BO$271,MATCH(totalExpenditure!$A175,gDP!$B$6:$B$271)))</f>
        <v>#N/A</v>
      </c>
      <c r="BA175" s="77" t="e">
        <f>IF(INDEX([2]pivotTable!B$310:B$615,MATCH(totalExpenditure!$A175,[2]pivotTable!$A$310:$A$615,0))/100*INDEX(gDP!Q$6:Q$271,MATCH(totalExpenditure!$A175,gDP!$B$6:$B$271))=0,"",INDEX([2]pivotTable!B$310:B$615,MATCH(totalExpenditure!$A175,[2]pivotTable!$A$310:$A$615,0))/100*INDEX(gDP!Q$6:Q$271,MATCH(totalExpenditure!$A175,gDP!$B$6:$B$271)))</f>
        <v>#N/A</v>
      </c>
      <c r="BB175" s="77" t="e">
        <f>IF(INDEX([2]pivotTable!C$310:C$615,MATCH(totalExpenditure!$A175,[2]pivotTable!$A$310:$A$615,0))/100*INDEX(gDP!R$6:R$271,MATCH(totalExpenditure!$A175,gDP!$B$6:$B$271))=0,"",INDEX([2]pivotTable!C$310:C$615,MATCH(totalExpenditure!$A175,[2]pivotTable!$A$310:$A$615,0))/100*INDEX(gDP!R$6:R$271,MATCH(totalExpenditure!$A175,gDP!$B$6:$B$271)))</f>
        <v>#N/A</v>
      </c>
      <c r="BC175" s="77" t="e">
        <f>IF(INDEX([2]pivotTable!D$310:D$615,MATCH(totalExpenditure!$A175,[2]pivotTable!$A$310:$A$615,0))/100*INDEX(gDP!S$6:S$271,MATCH(totalExpenditure!$A175,gDP!$B$6:$B$271))=0,"",INDEX([2]pivotTable!D$310:D$615,MATCH(totalExpenditure!$A175,[2]pivotTable!$A$310:$A$615,0))/100*INDEX(gDP!S$6:S$271,MATCH(totalExpenditure!$A175,gDP!$B$6:$B$271)))</f>
        <v>#N/A</v>
      </c>
      <c r="BD175" s="77" t="e">
        <f>IF(INDEX([2]pivotTable!E$310:E$615,MATCH(totalExpenditure!$A175,[2]pivotTable!$A$310:$A$615,0))/100*INDEX(gDP!T$6:T$271,MATCH(totalExpenditure!$A175,gDP!$B$6:$B$271))=0,"",INDEX([2]pivotTable!E$310:E$615,MATCH(totalExpenditure!$A175,[2]pivotTable!$A$310:$A$615,0))/100*INDEX(gDP!T$6:T$271,MATCH(totalExpenditure!$A175,gDP!$B$6:$B$271)))</f>
        <v>#N/A</v>
      </c>
      <c r="BE175" s="77" t="e">
        <f>IF(INDEX([2]pivotTable!F$310:F$615,MATCH(totalExpenditure!$A175,[2]pivotTable!$A$310:$A$615,0))/100*INDEX(gDP!U$6:U$271,MATCH(totalExpenditure!$A175,gDP!$B$6:$B$271))=0,"",INDEX([2]pivotTable!F$310:F$615,MATCH(totalExpenditure!$A175,[2]pivotTable!$A$310:$A$615,0))/100*INDEX(gDP!U$6:U$271,MATCH(totalExpenditure!$A175,gDP!$B$6:$B$271)))</f>
        <v>#N/A</v>
      </c>
      <c r="BF175" s="77" t="e">
        <f>IF(INDEX([2]pivotTable!G$310:G$615,MATCH(totalExpenditure!$A175,[2]pivotTable!$A$310:$A$615,0))/100*INDEX(gDP!V$6:V$271,MATCH(totalExpenditure!$A175,gDP!$B$6:$B$271))=0,"",INDEX([2]pivotTable!G$310:G$615,MATCH(totalExpenditure!$A175,[2]pivotTable!$A$310:$A$615,0))/100*INDEX(gDP!V$6:V$271,MATCH(totalExpenditure!$A175,gDP!$B$6:$B$271)))</f>
        <v>#N/A</v>
      </c>
      <c r="BG175" s="77" t="e">
        <f>IF(INDEX([2]pivotTable!H$310:H$615,MATCH(totalExpenditure!$A175,[2]pivotTable!$A$310:$A$615,0))/100*INDEX(gDP!W$6:W$271,MATCH(totalExpenditure!$A175,gDP!$B$6:$B$271))=0,"",INDEX([2]pivotTable!H$310:H$615,MATCH(totalExpenditure!$A175,[2]pivotTable!$A$310:$A$615,0))/100*INDEX(gDP!W$6:W$271,MATCH(totalExpenditure!$A175,gDP!$B$6:$B$271)))</f>
        <v>#N/A</v>
      </c>
      <c r="BH175" s="77" t="e">
        <f>IF(INDEX([2]pivotTable!I$310:I$615,MATCH(totalExpenditure!$A175,[2]pivotTable!$A$310:$A$615,0))/100*INDEX(gDP!X$6:X$271,MATCH(totalExpenditure!$A175,gDP!$B$6:$B$271))=0,"",INDEX([2]pivotTable!I$310:I$615,MATCH(totalExpenditure!$A175,[2]pivotTable!$A$310:$A$615,0))/100*INDEX(gDP!X$6:X$271,MATCH(totalExpenditure!$A175,gDP!$B$6:$B$271)))</f>
        <v>#N/A</v>
      </c>
      <c r="BI175" s="77" t="e">
        <f>IF(INDEX([2]pivotTable!J$310:J$615,MATCH(totalExpenditure!$A175,[2]pivotTable!$A$310:$A$615,0))/100*INDEX(gDP!Y$6:Y$271,MATCH(totalExpenditure!$A175,gDP!$B$6:$B$271))=0,"",INDEX([2]pivotTable!J$310:J$615,MATCH(totalExpenditure!$A175,[2]pivotTable!$A$310:$A$615,0))/100*INDEX(gDP!Y$6:Y$271,MATCH(totalExpenditure!$A175,gDP!$B$6:$B$271)))</f>
        <v>#N/A</v>
      </c>
      <c r="BJ175" s="77" t="e">
        <f>IF(INDEX([2]pivotTable!K$310:K$615,MATCH(totalExpenditure!$A175,[2]pivotTable!$A$310:$A$615,0))/100*INDEX(gDP!Z$6:Z$271,MATCH(totalExpenditure!$A175,gDP!$B$6:$B$271))=0,"",INDEX([2]pivotTable!K$310:K$615,MATCH(totalExpenditure!$A175,[2]pivotTable!$A$310:$A$615,0))/100*INDEX(gDP!Z$6:Z$271,MATCH(totalExpenditure!$A175,gDP!$B$6:$B$271)))</f>
        <v>#N/A</v>
      </c>
      <c r="BK175" s="77" t="e">
        <f>IF(INDEX([2]pivotTable!L$310:L$615,MATCH(totalExpenditure!$A175,[2]pivotTable!$A$310:$A$615,0))/100*INDEX(gDP!AA$6:AA$271,MATCH(totalExpenditure!$A175,gDP!$B$6:$B$271))=0,"",INDEX([2]pivotTable!L$310:L$615,MATCH(totalExpenditure!$A175,[2]pivotTable!$A$310:$A$615,0))/100*INDEX(gDP!AA$6:AA$271,MATCH(totalExpenditure!$A175,gDP!$B$6:$B$271)))</f>
        <v>#N/A</v>
      </c>
      <c r="BL175" s="77" t="e">
        <f>IF(INDEX([2]pivotTable!M$310:M$615,MATCH(totalExpenditure!$A175,[2]pivotTable!$A$310:$A$615,0))/100*INDEX(gDP!AB$6:AB$271,MATCH(totalExpenditure!$A175,gDP!$B$6:$B$271))=0,"",INDEX([2]pivotTable!M$310:M$615,MATCH(totalExpenditure!$A175,[2]pivotTable!$A$310:$A$615,0))/100*INDEX(gDP!AB$6:AB$271,MATCH(totalExpenditure!$A175,gDP!$B$6:$B$271)))</f>
        <v>#N/A</v>
      </c>
      <c r="BM175" s="77" t="e">
        <f>IF(INDEX([2]pivotTable!N$310:N$615,MATCH(totalExpenditure!$A175,[2]pivotTable!$A$310:$A$615,0))/100*INDEX(gDP!AC$6:AC$271,MATCH(totalExpenditure!$A175,gDP!$B$6:$B$271))=0,"",INDEX([2]pivotTable!N$310:N$615,MATCH(totalExpenditure!$A175,[2]pivotTable!$A$310:$A$615,0))/100*INDEX(gDP!AC$6:AC$271,MATCH(totalExpenditure!$A175,gDP!$B$6:$B$271)))</f>
        <v>#N/A</v>
      </c>
      <c r="BN175" s="77" t="e">
        <f>IF(INDEX([2]pivotTable!O$310:O$615,MATCH(totalExpenditure!$A175,[2]pivotTable!$A$310:$A$615,0))/100*INDEX(gDP!AD$6:AD$271,MATCH(totalExpenditure!$A175,gDP!$B$6:$B$271))=0,"",INDEX([2]pivotTable!O$310:O$615,MATCH(totalExpenditure!$A175,[2]pivotTable!$A$310:$A$615,0))/100*INDEX(gDP!AD$6:AD$271,MATCH(totalExpenditure!$A175,gDP!$B$6:$B$271)))</f>
        <v>#N/A</v>
      </c>
      <c r="BO175" s="77" t="e">
        <f>IF(INDEX([2]pivotTable!P$310:P$615,MATCH(totalExpenditure!$A175,[2]pivotTable!$A$310:$A$615,0))/100*INDEX(gDP!AE$6:AE$271,MATCH(totalExpenditure!$A175,gDP!$B$6:$B$271))=0,"",INDEX([2]pivotTable!P$310:P$615,MATCH(totalExpenditure!$A175,[2]pivotTable!$A$310:$A$615,0))/100*INDEX(gDP!AE$6:AE$271,MATCH(totalExpenditure!$A175,gDP!$B$6:$B$271)))</f>
        <v>#N/A</v>
      </c>
      <c r="BP175" s="77" t="e">
        <f>IF(INDEX([2]pivotTable!Q$310:Q$615,MATCH(totalExpenditure!$A175,[2]pivotTable!$A$310:$A$615,0))/100*INDEX(gDP!AF$6:AF$271,MATCH(totalExpenditure!$A175,gDP!$B$6:$B$271))=0,"",INDEX([2]pivotTable!Q$310:Q$615,MATCH(totalExpenditure!$A175,[2]pivotTable!$A$310:$A$615,0))/100*INDEX(gDP!AF$6:AF$271,MATCH(totalExpenditure!$A175,gDP!$B$6:$B$271)))</f>
        <v>#N/A</v>
      </c>
      <c r="BQ175" s="77" t="e">
        <f>IF(INDEX([2]pivotTable!R$310:R$615,MATCH(totalExpenditure!$A175,[2]pivotTable!$A$310:$A$615,0))/100*INDEX(gDP!AG$6:AG$271,MATCH(totalExpenditure!$A175,gDP!$B$6:$B$271))=0,"",INDEX([2]pivotTable!R$310:R$615,MATCH(totalExpenditure!$A175,[2]pivotTable!$A$310:$A$615,0))/100*INDEX(gDP!AG$6:AG$271,MATCH(totalExpenditure!$A175,gDP!$B$6:$B$271)))</f>
        <v>#N/A</v>
      </c>
      <c r="BR175" s="77" t="e">
        <f>IF(INDEX([2]pivotTable!S$310:S$615,MATCH(totalExpenditure!$A175,[2]pivotTable!$A$310:$A$615,0))/100*INDEX(gDP!AH$6:AH$271,MATCH(totalExpenditure!$A175,gDP!$B$6:$B$271))=0,"",INDEX([2]pivotTable!S$310:S$615,MATCH(totalExpenditure!$A175,[2]pivotTable!$A$310:$A$615,0))/100*INDEX(gDP!AH$6:AH$271,MATCH(totalExpenditure!$A175,gDP!$B$6:$B$271)))</f>
        <v>#N/A</v>
      </c>
      <c r="BS175" s="77" t="e">
        <f>IF(INDEX([2]pivotTable!T$310:T$615,MATCH(totalExpenditure!$A175,[2]pivotTable!$A$310:$A$615,0))/100*INDEX(gDP!AI$6:AI$271,MATCH(totalExpenditure!$A175,gDP!$B$6:$B$271))=0,"",INDEX([2]pivotTable!T$310:T$615,MATCH(totalExpenditure!$A175,[2]pivotTable!$A$310:$A$615,0))/100*INDEX(gDP!AI$6:AI$271,MATCH(totalExpenditure!$A175,gDP!$B$6:$B$271)))</f>
        <v>#N/A</v>
      </c>
      <c r="BT175" s="77" t="e">
        <f>IF(INDEX([2]pivotTable!U$310:U$615,MATCH(totalExpenditure!$A175,[2]pivotTable!$A$310:$A$615,0))/100*INDEX(gDP!AJ$6:AJ$271,MATCH(totalExpenditure!$A175,gDP!$B$6:$B$271))=0,"",INDEX([2]pivotTable!U$310:U$615,MATCH(totalExpenditure!$A175,[2]pivotTable!$A$310:$A$615,0))/100*INDEX(gDP!AJ$6:AJ$271,MATCH(totalExpenditure!$A175,gDP!$B$6:$B$271)))</f>
        <v>#N/A</v>
      </c>
      <c r="BU175" s="77" t="e">
        <f>IF(INDEX([2]pivotTable!V$310:V$615,MATCH(totalExpenditure!$A175,[2]pivotTable!$A$310:$A$615,0))/100*INDEX(gDP!AK$6:AK$271,MATCH(totalExpenditure!$A175,gDP!$B$6:$B$271))=0,"",INDEX([2]pivotTable!V$310:V$615,MATCH(totalExpenditure!$A175,[2]pivotTable!$A$310:$A$615,0))/100*INDEX(gDP!AK$6:AK$271,MATCH(totalExpenditure!$A175,gDP!$B$6:$B$271)))</f>
        <v>#N/A</v>
      </c>
      <c r="BV175" s="77" t="e">
        <f>IF(INDEX([2]pivotTable!W$310:W$615,MATCH(totalExpenditure!$A175,[2]pivotTable!$A$310:$A$615,0))/100*INDEX(gDP!AL$6:AL$271,MATCH(totalExpenditure!$A175,gDP!$B$6:$B$271))=0,"",INDEX([2]pivotTable!W$310:W$615,MATCH(totalExpenditure!$A175,[2]pivotTable!$A$310:$A$615,0))/100*INDEX(gDP!AL$6:AL$271,MATCH(totalExpenditure!$A175,gDP!$B$6:$B$271)))</f>
        <v>#N/A</v>
      </c>
      <c r="BW175" s="77" t="e">
        <f>IF(INDEX([2]pivotTable!X$310:X$615,MATCH(totalExpenditure!$A175,[2]pivotTable!$A$310:$A$615,0))/100*INDEX(gDP!AM$6:AM$271,MATCH(totalExpenditure!$A175,gDP!$B$6:$B$271))=0,"",INDEX([2]pivotTable!X$310:X$615,MATCH(totalExpenditure!$A175,[2]pivotTable!$A$310:$A$615,0))/100*INDEX(gDP!AM$6:AM$271,MATCH(totalExpenditure!$A175,gDP!$B$6:$B$271)))</f>
        <v>#N/A</v>
      </c>
      <c r="BX175" s="77" t="e">
        <f>IF(INDEX([2]pivotTable!Y$310:Y$615,MATCH(totalExpenditure!$A175,[2]pivotTable!$A$310:$A$615,0))/100*INDEX(gDP!AN$6:AN$271,MATCH(totalExpenditure!$A175,gDP!$B$6:$B$271))=0,"",INDEX([2]pivotTable!Y$310:Y$615,MATCH(totalExpenditure!$A175,[2]pivotTable!$A$310:$A$615,0))/100*INDEX(gDP!AN$6:AN$271,MATCH(totalExpenditure!$A175,gDP!$B$6:$B$271)))</f>
        <v>#N/A</v>
      </c>
      <c r="BY175" s="77" t="e">
        <f>IF(INDEX([2]pivotTable!Z$310:Z$615,MATCH(totalExpenditure!$A175,[2]pivotTable!$A$310:$A$615,0))/100*INDEX(gDP!AO$6:AO$271,MATCH(totalExpenditure!$A175,gDP!$B$6:$B$271))=0,"",INDEX([2]pivotTable!Z$310:Z$615,MATCH(totalExpenditure!$A175,[2]pivotTable!$A$310:$A$615,0))/100*INDEX(gDP!AO$6:AO$271,MATCH(totalExpenditure!$A175,gDP!$B$6:$B$271)))</f>
        <v>#N/A</v>
      </c>
      <c r="BZ175" s="77" t="e">
        <f>IF(INDEX([2]pivotTable!AA$310:AA$615,MATCH(totalExpenditure!$A175,[2]pivotTable!$A$310:$A$615,0))/100*INDEX(gDP!AP$6:AP$271,MATCH(totalExpenditure!$A175,gDP!$B$6:$B$271))=0,"",INDEX([2]pivotTable!AA$310:AA$615,MATCH(totalExpenditure!$A175,[2]pivotTable!$A$310:$A$615,0))/100*INDEX(gDP!AP$6:AP$271,MATCH(totalExpenditure!$A175,gDP!$B$6:$B$271)))</f>
        <v>#N/A</v>
      </c>
      <c r="CA175" s="77" t="e">
        <f>IF(INDEX([2]pivotTable!AB$310:AB$615,MATCH(totalExpenditure!$A175,[2]pivotTable!$A$310:$A$615,0))/100*INDEX(gDP!AQ$6:AQ$271,MATCH(totalExpenditure!$A175,gDP!$B$6:$B$271))=0,"",INDEX([2]pivotTable!AB$310:AB$615,MATCH(totalExpenditure!$A175,[2]pivotTable!$A$310:$A$615,0))/100*INDEX(gDP!AQ$6:AQ$271,MATCH(totalExpenditure!$A175,gDP!$B$6:$B$271)))</f>
        <v>#N/A</v>
      </c>
      <c r="CB175" s="77" t="e">
        <f>IF(INDEX([2]pivotTable!AC$310:AC$615,MATCH(totalExpenditure!$A175,[2]pivotTable!$A$310:$A$615,0))/100*INDEX(gDP!AR$6:AR$271,MATCH(totalExpenditure!$A175,gDP!$B$6:$B$271))=0,"",INDEX([2]pivotTable!AC$310:AC$615,MATCH(totalExpenditure!$A175,[2]pivotTable!$A$310:$A$615,0))/100*INDEX(gDP!AR$6:AR$271,MATCH(totalExpenditure!$A175,gDP!$B$6:$B$271)))</f>
        <v>#N/A</v>
      </c>
      <c r="CC175" s="77" t="e">
        <f>IF(INDEX([2]pivotTable!AD$310:AD$615,MATCH(totalExpenditure!$A175,[2]pivotTable!$A$310:$A$615,0))/100*INDEX(gDP!AS$6:AS$271,MATCH(totalExpenditure!$A175,gDP!$B$6:$B$271))=0,"",INDEX([2]pivotTable!AD$310:AD$615,MATCH(totalExpenditure!$A175,[2]pivotTable!$A$310:$A$615,0))/100*INDEX(gDP!AS$6:AS$271,MATCH(totalExpenditure!$A175,gDP!$B$6:$B$271)))</f>
        <v>#N/A</v>
      </c>
      <c r="CD175" s="77" t="e">
        <f>IF(INDEX([2]pivotTable!AE$310:AE$615,MATCH(totalExpenditure!$A175,[2]pivotTable!$A$310:$A$615,0))/100*INDEX(gDP!AT$6:AT$271,MATCH(totalExpenditure!$A175,gDP!$B$6:$B$271))=0,"",INDEX([2]pivotTable!AE$310:AE$615,MATCH(totalExpenditure!$A175,[2]pivotTable!$A$310:$A$615,0))/100*INDEX(gDP!AT$6:AT$271,MATCH(totalExpenditure!$A175,gDP!$B$6:$B$271)))</f>
        <v>#N/A</v>
      </c>
      <c r="CE175" s="77" t="e">
        <f>IF(INDEX([2]pivotTable!AF$310:AF$615,MATCH(totalExpenditure!$A175,[2]pivotTable!$A$310:$A$615,0))/100*INDEX(gDP!AU$6:AU$271,MATCH(totalExpenditure!$A175,gDP!$B$6:$B$271))=0,"",INDEX([2]pivotTable!AF$310:AF$615,MATCH(totalExpenditure!$A175,[2]pivotTable!$A$310:$A$615,0))/100*INDEX(gDP!AU$6:AU$271,MATCH(totalExpenditure!$A175,gDP!$B$6:$B$271)))</f>
        <v>#N/A</v>
      </c>
      <c r="CF175" s="77" t="e">
        <f>IF(INDEX([2]pivotTable!AG$310:AG$615,MATCH(totalExpenditure!$A175,[2]pivotTable!$A$310:$A$615,0))/100*INDEX(gDP!AV$6:AV$271,MATCH(totalExpenditure!$A175,gDP!$B$6:$B$271))=0,"",INDEX([2]pivotTable!AG$310:AG$615,MATCH(totalExpenditure!$A175,[2]pivotTable!$A$310:$A$615,0))/100*INDEX(gDP!AV$6:AV$271,MATCH(totalExpenditure!$A175,gDP!$B$6:$B$271)))</f>
        <v>#N/A</v>
      </c>
      <c r="CG175" s="77" t="e">
        <f>IF(INDEX([2]pivotTable!AH$310:AH$615,MATCH(totalExpenditure!$A175,[2]pivotTable!$A$310:$A$615,0))/100*INDEX(gDP!AW$6:AW$271,MATCH(totalExpenditure!$A175,gDP!$B$6:$B$271))=0,"",INDEX([2]pivotTable!AH$310:AH$615,MATCH(totalExpenditure!$A175,[2]pivotTable!$A$310:$A$615,0))/100*INDEX(gDP!AW$6:AW$271,MATCH(totalExpenditure!$A175,gDP!$B$6:$B$271)))</f>
        <v>#N/A</v>
      </c>
      <c r="CH175" s="77" t="e">
        <f>IF(INDEX([2]pivotTable!AI$310:AI$615,MATCH(totalExpenditure!$A175,[2]pivotTable!$A$310:$A$615,0))/100*INDEX(gDP!AX$6:AX$271,MATCH(totalExpenditure!$A175,gDP!$B$6:$B$271))=0,"",INDEX([2]pivotTable!AI$310:AI$615,MATCH(totalExpenditure!$A175,[2]pivotTable!$A$310:$A$615,0))/100*INDEX(gDP!AX$6:AX$271,MATCH(totalExpenditure!$A175,gDP!$B$6:$B$271)))</f>
        <v>#N/A</v>
      </c>
      <c r="CI175" s="77" t="e">
        <f>IF(INDEX([2]pivotTable!AJ$310:AJ$615,MATCH(totalExpenditure!$A175,[2]pivotTable!$A$310:$A$615,0))/100*INDEX(gDP!AY$6:AY$271,MATCH(totalExpenditure!$A175,gDP!$B$6:$B$271))=0,"",INDEX([2]pivotTable!AJ$310:AJ$615,MATCH(totalExpenditure!$A175,[2]pivotTable!$A$310:$A$615,0))/100*INDEX(gDP!AY$6:AY$271,MATCH(totalExpenditure!$A175,gDP!$B$6:$B$271)))</f>
        <v>#N/A</v>
      </c>
      <c r="CJ175" s="77" t="e">
        <f>IF(INDEX([2]pivotTable!AK$310:AK$615,MATCH(totalExpenditure!$A175,[2]pivotTable!$A$310:$A$615,0))/100*INDEX(gDP!AZ$6:AZ$271,MATCH(totalExpenditure!$A175,gDP!$B$6:$B$271))=0,"",INDEX([2]pivotTable!AK$310:AK$615,MATCH(totalExpenditure!$A175,[2]pivotTable!$A$310:$A$615,0))/100*INDEX(gDP!AZ$6:AZ$271,MATCH(totalExpenditure!$A175,gDP!$B$6:$B$271)))</f>
        <v>#N/A</v>
      </c>
      <c r="CK175" s="77" t="e">
        <f>IF(INDEX([2]pivotTable!AL$310:AL$615,MATCH(totalExpenditure!$A175,[2]pivotTable!$A$310:$A$615,0))/100*INDEX(gDP!BA$6:BA$271,MATCH(totalExpenditure!$A175,gDP!$B$6:$B$271))=0,"",INDEX([2]pivotTable!AL$310:AL$615,MATCH(totalExpenditure!$A175,[2]pivotTable!$A$310:$A$615,0))/100*INDEX(gDP!BA$6:BA$271,MATCH(totalExpenditure!$A175,gDP!$B$6:$B$271)))</f>
        <v>#N/A</v>
      </c>
      <c r="CL175" s="77" t="e">
        <f>IF(INDEX([2]pivotTable!AM$310:AM$615,MATCH(totalExpenditure!$A175,[2]pivotTable!$A$310:$A$615,0))/100*INDEX(gDP!BB$6:BB$271,MATCH(totalExpenditure!$A175,gDP!$B$6:$B$271))=0,"",INDEX([2]pivotTable!AM$310:AM$615,MATCH(totalExpenditure!$A175,[2]pivotTable!$A$310:$A$615,0))/100*INDEX(gDP!BB$6:BB$271,MATCH(totalExpenditure!$A175,gDP!$B$6:$B$271)))</f>
        <v>#N/A</v>
      </c>
      <c r="CM175" s="77" t="e">
        <f>IF(INDEX([2]pivotTable!AN$310:AN$615,MATCH(totalExpenditure!$A175,[2]pivotTable!$A$310:$A$615,0))/100*INDEX(gDP!BC$6:BC$271,MATCH(totalExpenditure!$A175,gDP!$B$6:$B$271))=0,"",INDEX([2]pivotTable!AN$310:AN$615,MATCH(totalExpenditure!$A175,[2]pivotTable!$A$310:$A$615,0))/100*INDEX(gDP!BC$6:BC$271,MATCH(totalExpenditure!$A175,gDP!$B$6:$B$271)))</f>
        <v>#N/A</v>
      </c>
      <c r="CN175" s="77" t="e">
        <f>IF(INDEX([2]pivotTable!AO$310:AO$615,MATCH(totalExpenditure!$A175,[2]pivotTable!$A$310:$A$615,0))/100*INDEX(gDP!BD$6:BD$271,MATCH(totalExpenditure!$A175,gDP!$B$6:$B$271))=0,"",INDEX([2]pivotTable!AO$310:AO$615,MATCH(totalExpenditure!$A175,[2]pivotTable!$A$310:$A$615,0))/100*INDEX(gDP!BD$6:BD$271,MATCH(totalExpenditure!$A175,gDP!$B$6:$B$271)))</f>
        <v>#N/A</v>
      </c>
      <c r="CO175" s="77" t="e">
        <f>IF(INDEX([2]pivotTable!AP$310:AP$615,MATCH(totalExpenditure!$A175,[2]pivotTable!$A$310:$A$615,0))/100*INDEX(gDP!BE$6:BE$271,MATCH(totalExpenditure!$A175,gDP!$B$6:$B$271))=0,"",INDEX([2]pivotTable!AP$310:AP$615,MATCH(totalExpenditure!$A175,[2]pivotTable!$A$310:$A$615,0))/100*INDEX(gDP!BE$6:BE$271,MATCH(totalExpenditure!$A175,gDP!$B$6:$B$271)))</f>
        <v>#N/A</v>
      </c>
      <c r="CP175" s="77" t="e">
        <f>IF(INDEX([2]pivotTable!AQ$310:AQ$615,MATCH(totalExpenditure!$A175,[2]pivotTable!$A$310:$A$615,0))/100*INDEX(gDP!BF$6:BF$271,MATCH(totalExpenditure!$A175,gDP!$B$6:$B$271))=0,"",INDEX([2]pivotTable!AQ$310:AQ$615,MATCH(totalExpenditure!$A175,[2]pivotTable!$A$310:$A$615,0))/100*INDEX(gDP!BF$6:BF$271,MATCH(totalExpenditure!$A175,gDP!$B$6:$B$271)))</f>
        <v>#N/A</v>
      </c>
      <c r="CQ175" s="77" t="e">
        <f>IF(INDEX([2]pivotTable!AR$310:AR$615,MATCH(totalExpenditure!$A175,[2]pivotTable!$A$310:$A$615,0))/100*INDEX(gDP!BG$6:BG$271,MATCH(totalExpenditure!$A175,gDP!$B$6:$B$271))=0,"",INDEX([2]pivotTable!AR$310:AR$615,MATCH(totalExpenditure!$A175,[2]pivotTable!$A$310:$A$615,0))/100*INDEX(gDP!BG$6:BG$271,MATCH(totalExpenditure!$A175,gDP!$B$6:$B$271)))</f>
        <v>#N/A</v>
      </c>
      <c r="CR175" s="77" t="e">
        <f>IF(INDEX([2]pivotTable!AS$310:AS$615,MATCH(totalExpenditure!$A175,[2]pivotTable!$A$310:$A$615,0))/100*INDEX(gDP!BH$6:BH$271,MATCH(totalExpenditure!$A175,gDP!$B$6:$B$271))=0,"",INDEX([2]pivotTable!AS$310:AS$615,MATCH(totalExpenditure!$A175,[2]pivotTable!$A$310:$A$615,0))/100*INDEX(gDP!BH$6:BH$271,MATCH(totalExpenditure!$A175,gDP!$B$6:$B$271)))</f>
        <v>#N/A</v>
      </c>
      <c r="CS175" s="77" t="e">
        <f>IF(INDEX([2]pivotTable!AT$310:AT$615,MATCH(totalExpenditure!$A175,[2]pivotTable!$A$310:$A$615,0))/100*INDEX(gDP!BI$6:BI$271,MATCH(totalExpenditure!$A175,gDP!$B$6:$B$271))=0,"",INDEX([2]pivotTable!AT$310:AT$615,MATCH(totalExpenditure!$A175,[2]pivotTable!$A$310:$A$615,0))/100*INDEX(gDP!BI$6:BI$271,MATCH(totalExpenditure!$A175,gDP!$B$6:$B$271)))</f>
        <v>#N/A</v>
      </c>
      <c r="CT175" s="77" t="e">
        <f>IF(INDEX([2]pivotTable!AU$310:AU$615,MATCH(totalExpenditure!$A175,[2]pivotTable!$A$310:$A$615,0))/100*INDEX(gDP!BJ$6:BJ$271,MATCH(totalExpenditure!$A175,gDP!$B$6:$B$271))=0,"",INDEX([2]pivotTable!AU$310:AU$615,MATCH(totalExpenditure!$A175,[2]pivotTable!$A$310:$A$615,0))/100*INDEX(gDP!BJ$6:BJ$271,MATCH(totalExpenditure!$A175,gDP!$B$6:$B$271)))</f>
        <v>#N/A</v>
      </c>
      <c r="CU175" s="77" t="e">
        <f>IF(INDEX([2]pivotTable!AV$310:AV$615,MATCH(totalExpenditure!$A175,[2]pivotTable!$A$310:$A$615,0))/100*INDEX(gDP!BK$6:BK$271,MATCH(totalExpenditure!$A175,gDP!$B$6:$B$271))=0,"",INDEX([2]pivotTable!AV$310:AV$615,MATCH(totalExpenditure!$A175,[2]pivotTable!$A$310:$A$615,0))/100*INDEX(gDP!BK$6:BK$271,MATCH(totalExpenditure!$A175,gDP!$B$6:$B$271)))</f>
        <v>#N/A</v>
      </c>
      <c r="CV175" s="77" t="e">
        <f>IF(INDEX([2]pivotTable!AW$310:AW$615,MATCH(totalExpenditure!$A175,[2]pivotTable!$A$310:$A$615,0))/100*INDEX(gDP!BL$6:BL$271,MATCH(totalExpenditure!$A175,gDP!$B$6:$B$271))=0,"",INDEX([2]pivotTable!AW$310:AW$615,MATCH(totalExpenditure!$A175,[2]pivotTable!$A$310:$A$615,0))/100*INDEX(gDP!BL$6:BL$271,MATCH(totalExpenditure!$A175,gDP!$B$6:$B$271)))</f>
        <v>#N/A</v>
      </c>
      <c r="CW175" s="77" t="e">
        <f>IF(INDEX([2]pivotTable!AX$310:AX$615,MATCH(totalExpenditure!$A175,[2]pivotTable!$A$310:$A$615,0))/100*INDEX(gDP!BM$6:BM$271,MATCH(totalExpenditure!$A175,gDP!$B$6:$B$271))=0,"",INDEX([2]pivotTable!AX$310:AX$615,MATCH(totalExpenditure!$A175,[2]pivotTable!$A$310:$A$615,0))/100*INDEX(gDP!BM$6:BM$271,MATCH(totalExpenditure!$A175,gDP!$B$6:$B$271)))</f>
        <v>#N/A</v>
      </c>
      <c r="CX175" s="77" t="e">
        <f>IF(INDEX([2]pivotTable!AY$310:AY$615,MATCH(totalExpenditure!$A175,[2]pivotTable!$A$310:$A$615,0))/100*INDEX(gDP!BN$6:BN$271,MATCH(totalExpenditure!$A175,gDP!$B$6:$B$271))=0,"",INDEX([2]pivotTable!AY$310:AY$615,MATCH(totalExpenditure!$A175,[2]pivotTable!$A$310:$A$615,0))/100*INDEX(gDP!BN$6:BN$271,MATCH(totalExpenditure!$A175,gDP!$B$6:$B$271)))</f>
        <v>#N/A</v>
      </c>
      <c r="CY175" s="77" t="e">
        <f>IF(INDEX([2]pivotTable!AZ$310:AZ$615,MATCH(totalExpenditure!$A175,[2]pivotTable!$A$310:$A$615,0))/100*INDEX(gDP!BO$6:BO$271,MATCH(totalExpenditure!$A175,gDP!$B$6:$B$271))=0,"",INDEX([2]pivotTable!AZ$310:AZ$615,MATCH(totalExpenditure!$A175,[2]pivotTable!$A$310:$A$615,0))/100*INDEX(gDP!BO$6:BO$271,MATCH(totalExpenditure!$A175,gDP!$B$6:$B$271)))</f>
        <v>#N/A</v>
      </c>
      <c r="CZ175" s="77" t="e">
        <f>IF(B175="","",IF(BA175="","",B175-B175+INDEX(gDP!Q$6:Q$271,MATCH(totalExpenditure!$A175,gDP!$B$6:$B$271))))</f>
        <v>#N/A</v>
      </c>
      <c r="DA175" s="77" t="e">
        <f>IF(C175="","",IF(BB175="","",C175-C175+INDEX(gDP!R$6:R$271,MATCH(totalExpenditure!$A175,gDP!$B$6:$B$271))))</f>
        <v>#N/A</v>
      </c>
      <c r="DB175" s="77" t="e">
        <f>IF(D175="","",IF(BC175="","",D175-D175+INDEX(gDP!S$6:S$271,MATCH(totalExpenditure!$A175,gDP!$B$6:$B$271))))</f>
        <v>#N/A</v>
      </c>
      <c r="DC175" s="77" t="e">
        <f>IF(E175="","",IF(BD175="","",E175-E175+INDEX(gDP!T$6:T$271,MATCH(totalExpenditure!$A175,gDP!$B$6:$B$271))))</f>
        <v>#N/A</v>
      </c>
      <c r="DD175" s="77" t="e">
        <f>IF(F175="","",IF(BE175="","",F175-F175+INDEX(gDP!U$6:U$271,MATCH(totalExpenditure!$A175,gDP!$B$6:$B$271))))</f>
        <v>#N/A</v>
      </c>
      <c r="DE175" s="77" t="e">
        <f>IF(G175="","",IF(BF175="","",G175-G175+INDEX(gDP!V$6:V$271,MATCH(totalExpenditure!$A175,gDP!$B$6:$B$271))))</f>
        <v>#N/A</v>
      </c>
      <c r="DF175" s="77" t="e">
        <f>IF(H175="","",IF(BG175="","",H175-H175+INDEX(gDP!W$6:W$271,MATCH(totalExpenditure!$A175,gDP!$B$6:$B$271))))</f>
        <v>#N/A</v>
      </c>
      <c r="DG175" s="77" t="e">
        <f>IF(I175="","",IF(BH175="","",I175-I175+INDEX(gDP!X$6:X$271,MATCH(totalExpenditure!$A175,gDP!$B$6:$B$271))))</f>
        <v>#N/A</v>
      </c>
      <c r="DH175" s="77" t="e">
        <f>IF(J175="","",IF(BI175="","",J175-J175+INDEX(gDP!Y$6:Y$271,MATCH(totalExpenditure!$A175,gDP!$B$6:$B$271))))</f>
        <v>#N/A</v>
      </c>
      <c r="DI175" s="77" t="e">
        <f>IF(K175="","",IF(BJ175="","",K175-K175+INDEX(gDP!Z$6:Z$271,MATCH(totalExpenditure!$A175,gDP!$B$6:$B$271))))</f>
        <v>#N/A</v>
      </c>
      <c r="DJ175" s="77" t="e">
        <f>IF(L175="","",IF(BK175="","",L175-L175+INDEX(gDP!AA$6:AA$271,MATCH(totalExpenditure!$A175,gDP!$B$6:$B$271))))</f>
        <v>#N/A</v>
      </c>
      <c r="DK175" s="77" t="e">
        <f>IF(M175="","",IF(BL175="","",M175-M175+INDEX(gDP!AB$6:AB$271,MATCH(totalExpenditure!$A175,gDP!$B$6:$B$271))))</f>
        <v>#N/A</v>
      </c>
      <c r="DL175" s="77" t="e">
        <f>IF(N175="","",IF(BM175="","",N175-N175+INDEX(gDP!AC$6:AC$271,MATCH(totalExpenditure!$A175,gDP!$B$6:$B$271))))</f>
        <v>#N/A</v>
      </c>
      <c r="DM175" s="77" t="e">
        <f>IF(O175="","",IF(BN175="","",O175-O175+INDEX(gDP!AD$6:AD$271,MATCH(totalExpenditure!$A175,gDP!$B$6:$B$271))))</f>
        <v>#N/A</v>
      </c>
      <c r="DN175" s="77" t="e">
        <f>IF(P175="","",IF(BO175="","",P175-P175+INDEX(gDP!AE$6:AE$271,MATCH(totalExpenditure!$A175,gDP!$B$6:$B$271))))</f>
        <v>#N/A</v>
      </c>
      <c r="DO175" s="77" t="e">
        <f>IF(Q175="","",IF(BP175="","",Q175-Q175+INDEX(gDP!AF$6:AF$271,MATCH(totalExpenditure!$A175,gDP!$B$6:$B$271))))</f>
        <v>#N/A</v>
      </c>
      <c r="DP175" s="77" t="e">
        <f>IF(R175="","",IF(BQ175="","",R175-R175+INDEX(gDP!AG$6:AG$271,MATCH(totalExpenditure!$A175,gDP!$B$6:$B$271))))</f>
        <v>#N/A</v>
      </c>
      <c r="DQ175" s="77" t="e">
        <f>IF(S175="","",IF(BR175="","",S175-S175+INDEX(gDP!AH$6:AH$271,MATCH(totalExpenditure!$A175,gDP!$B$6:$B$271))))</f>
        <v>#N/A</v>
      </c>
      <c r="DR175" s="77" t="e">
        <f>IF(T175="","",IF(BS175="","",T175-T175+INDEX(gDP!AI$6:AI$271,MATCH(totalExpenditure!$A175,gDP!$B$6:$B$271))))</f>
        <v>#N/A</v>
      </c>
      <c r="DS175" s="77" t="e">
        <f>IF(U175="","",IF(BT175="","",U175-U175+INDEX(gDP!AJ$6:AJ$271,MATCH(totalExpenditure!$A175,gDP!$B$6:$B$271))))</f>
        <v>#N/A</v>
      </c>
      <c r="DT175" s="77" t="e">
        <f>IF(V175="","",IF(BU175="","",V175-V175+INDEX(gDP!AK$6:AK$271,MATCH(totalExpenditure!$A175,gDP!$B$6:$B$271))))</f>
        <v>#N/A</v>
      </c>
      <c r="DU175" s="77" t="e">
        <f>IF(W175="","",IF(BV175="","",W175-W175+INDEX(gDP!AL$6:AL$271,MATCH(totalExpenditure!$A175,gDP!$B$6:$B$271))))</f>
        <v>#N/A</v>
      </c>
      <c r="DV175" s="77" t="e">
        <f>IF(X175="","",IF(BW175="","",X175-X175+INDEX(gDP!AM$6:AM$271,MATCH(totalExpenditure!$A175,gDP!$B$6:$B$271))))</f>
        <v>#N/A</v>
      </c>
      <c r="DW175" s="77" t="e">
        <f>IF(Y175="","",IF(BX175="","",Y175-Y175+INDEX(gDP!AN$6:AN$271,MATCH(totalExpenditure!$A175,gDP!$B$6:$B$271))))</f>
        <v>#N/A</v>
      </c>
      <c r="DX175" s="77" t="e">
        <f>IF(Z175="","",IF(BY175="","",Z175-Z175+INDEX(gDP!AO$6:AO$271,MATCH(totalExpenditure!$A175,gDP!$B$6:$B$271))))</f>
        <v>#N/A</v>
      </c>
      <c r="DY175" s="77" t="e">
        <f>IF(AA175="","",IF(BZ175="","",AA175-AA175+INDEX(gDP!AP$6:AP$271,MATCH(totalExpenditure!$A175,gDP!$B$6:$B$271))))</f>
        <v>#N/A</v>
      </c>
      <c r="DZ175" s="77" t="e">
        <f>IF(AB175="","",IF(CA175="","",AB175-AB175+INDEX(gDP!AQ$6:AQ$271,MATCH(totalExpenditure!$A175,gDP!$B$6:$B$271))))</f>
        <v>#N/A</v>
      </c>
      <c r="EA175" s="77" t="e">
        <f>IF(AC175="","",IF(CB175="","",AC175-AC175+INDEX(gDP!AR$6:AR$271,MATCH(totalExpenditure!$A175,gDP!$B$6:$B$271))))</f>
        <v>#N/A</v>
      </c>
      <c r="EB175" s="77" t="e">
        <f>IF(AD175="","",IF(CC175="","",AD175-AD175+INDEX(gDP!AS$6:AS$271,MATCH(totalExpenditure!$A175,gDP!$B$6:$B$271))))</f>
        <v>#N/A</v>
      </c>
      <c r="EC175" s="77" t="e">
        <f>IF(AE175="","",IF(CD175="","",AE175-AE175+INDEX(gDP!AT$6:AT$271,MATCH(totalExpenditure!$A175,gDP!$B$6:$B$271))))</f>
        <v>#N/A</v>
      </c>
      <c r="ED175" s="77" t="e">
        <f>IF(AF175="","",IF(CE175="","",AF175-AF175+INDEX(gDP!AU$6:AU$271,MATCH(totalExpenditure!$A175,gDP!$B$6:$B$271))))</f>
        <v>#N/A</v>
      </c>
      <c r="EE175" s="77" t="e">
        <f>IF(AG175="","",IF(CF175="","",AG175-AG175+INDEX(gDP!AV$6:AV$271,MATCH(totalExpenditure!$A175,gDP!$B$6:$B$271))))</f>
        <v>#N/A</v>
      </c>
      <c r="EF175" s="77" t="e">
        <f>IF(AH175="","",IF(CG175="","",AH175-AH175+INDEX(gDP!AW$6:AW$271,MATCH(totalExpenditure!$A175,gDP!$B$6:$B$271))))</f>
        <v>#N/A</v>
      </c>
      <c r="EG175" s="77" t="e">
        <f>IF(AI175="","",IF(CH175="","",AI175-AI175+INDEX(gDP!AX$6:AX$271,MATCH(totalExpenditure!$A175,gDP!$B$6:$B$271))))</f>
        <v>#N/A</v>
      </c>
      <c r="EH175" s="77" t="e">
        <f>IF(AJ175="","",IF(CI175="","",AJ175-AJ175+INDEX(gDP!AY$6:AY$271,MATCH(totalExpenditure!$A175,gDP!$B$6:$B$271))))</f>
        <v>#N/A</v>
      </c>
      <c r="EI175" s="77" t="e">
        <f>IF(AK175="","",IF(CJ175="","",AK175-AK175+INDEX(gDP!AZ$6:AZ$271,MATCH(totalExpenditure!$A175,gDP!$B$6:$B$271))))</f>
        <v>#N/A</v>
      </c>
      <c r="EJ175" s="77" t="e">
        <f>IF(AL175="","",IF(CK175="","",AL175-AL175+INDEX(gDP!BA$6:BA$271,MATCH(totalExpenditure!$A175,gDP!$B$6:$B$271))))</f>
        <v>#N/A</v>
      </c>
      <c r="EK175" s="77" t="e">
        <f>IF(AM175="","",IF(CL175="","",AM175-AM175+INDEX(gDP!BB$6:BB$271,MATCH(totalExpenditure!$A175,gDP!$B$6:$B$271))))</f>
        <v>#N/A</v>
      </c>
      <c r="EL175" s="77" t="e">
        <f>IF(AN175="","",IF(CM175="","",AN175-AN175+INDEX(gDP!BC$6:BC$271,MATCH(totalExpenditure!$A175,gDP!$B$6:$B$271))))</f>
        <v>#N/A</v>
      </c>
      <c r="EM175" s="77" t="e">
        <f>IF(AO175="","",IF(CN175="","",AO175-AO175+INDEX(gDP!BD$6:BD$271,MATCH(totalExpenditure!$A175,gDP!$B$6:$B$271))))</f>
        <v>#N/A</v>
      </c>
      <c r="EN175" s="77" t="e">
        <f>IF(AP175="","",IF(CO175="","",AP175-AP175+INDEX(gDP!BE$6:BE$271,MATCH(totalExpenditure!$A175,gDP!$B$6:$B$271))))</f>
        <v>#N/A</v>
      </c>
      <c r="EO175" s="77" t="e">
        <f>IF(AQ175="","",IF(CP175="","",AQ175-AQ175+INDEX(gDP!BF$6:BF$271,MATCH(totalExpenditure!$A175,gDP!$B$6:$B$271))))</f>
        <v>#N/A</v>
      </c>
      <c r="EP175" s="77" t="e">
        <f>IF(AR175="","",IF(CQ175="","",AR175-AR175+INDEX(gDP!BG$6:BG$271,MATCH(totalExpenditure!$A175,gDP!$B$6:$B$271))))</f>
        <v>#N/A</v>
      </c>
      <c r="EQ175" s="77" t="e">
        <f>IF(AS175="","",IF(CR175="","",AS175-AS175+INDEX(gDP!BH$6:BH$271,MATCH(totalExpenditure!$A175,gDP!$B$6:$B$271))))</f>
        <v>#N/A</v>
      </c>
      <c r="ER175" s="77" t="e">
        <f>IF(AT175="","",IF(CS175="","",AT175-AT175+INDEX(gDP!BI$6:BI$271,MATCH(totalExpenditure!$A175,gDP!$B$6:$B$271))))</f>
        <v>#N/A</v>
      </c>
      <c r="ES175" s="77" t="e">
        <f>IF(AU175="","",IF(CT175="","",AU175-AU175+INDEX(gDP!BJ$6:BJ$271,MATCH(totalExpenditure!$A175,gDP!$B$6:$B$271))))</f>
        <v>#N/A</v>
      </c>
      <c r="ET175" s="77" t="e">
        <f>IF(AV175="","",IF(CU175="","",AV175-AV175+INDEX(gDP!BK$6:BK$271,MATCH(totalExpenditure!$A175,gDP!$B$6:$B$271))))</f>
        <v>#N/A</v>
      </c>
      <c r="EU175" s="77" t="e">
        <f>IF(AW175="","",IF(CV175="","",AW175-AW175+INDEX(gDP!BL$6:BL$271,MATCH(totalExpenditure!$A175,gDP!$B$6:$B$271))))</f>
        <v>#N/A</v>
      </c>
      <c r="EV175" s="77" t="e">
        <f>IF(AX175="","",IF(CW175="","",AX175-AX175+INDEX(gDP!BM$6:BM$271,MATCH(totalExpenditure!$A175,gDP!$B$6:$B$271))))</f>
        <v>#N/A</v>
      </c>
      <c r="EW175" s="77" t="e">
        <f>IF(AY175="","",IF(CX175="","",AY175-AY175+INDEX(gDP!BN$6:BN$271,MATCH(totalExpenditure!$A175,gDP!$B$6:$B$271))))</f>
        <v>#N/A</v>
      </c>
      <c r="EX175" s="77" t="e">
        <f>IF(AZ175="","",IF(CY175="","",AZ175-AZ175+INDEX(gDP!BO$6:BO$271,MATCH(totalExpenditure!$A175,gDP!$B$6:$B$271))))</f>
        <v>#N/A</v>
      </c>
    </row>
    <row r="176" spans="1:154" x14ac:dyDescent="0.35">
      <c r="A176" t="s">
        <v>561</v>
      </c>
      <c r="B176" s="77" t="str">
        <f>IF(INDEX([2]pivotTable!B$3:B$308,MATCH(totalExpenditure!$A176,[2]pivotTable!$A$3:$A$308,0))/100*INDEX(gDP!Q$6:Q$271,MATCH(totalExpenditure!$A176,gDP!$B$6:$B$271))=0,"",INDEX([2]pivotTable!B$3:B$308,MATCH(totalExpenditure!$A176,[2]pivotTable!$A$3:$A$308,0))/100*INDEX(gDP!Q$6:Q$271,MATCH(totalExpenditure!$A176,gDP!$B$6:$B$271)))</f>
        <v/>
      </c>
      <c r="C176" s="77" t="str">
        <f>IF(INDEX([2]pivotTable!C$3:C$308,MATCH(totalExpenditure!$A176,[2]pivotTable!$A$3:$A$308,0))/100*INDEX(gDP!R$6:R$271,MATCH(totalExpenditure!$A176,gDP!$B$6:$B$271))=0,"",INDEX([2]pivotTable!C$3:C$308,MATCH(totalExpenditure!$A176,[2]pivotTable!$A$3:$A$308,0))/100*INDEX(gDP!R$6:R$271,MATCH(totalExpenditure!$A176,gDP!$B$6:$B$271)))</f>
        <v/>
      </c>
      <c r="D176" s="77" t="str">
        <f>IF(INDEX([2]pivotTable!D$3:D$308,MATCH(totalExpenditure!$A176,[2]pivotTable!$A$3:$A$308,0))/100*INDEX(gDP!S$6:S$271,MATCH(totalExpenditure!$A176,gDP!$B$6:$B$271))=0,"",INDEX([2]pivotTable!D$3:D$308,MATCH(totalExpenditure!$A176,[2]pivotTable!$A$3:$A$308,0))/100*INDEX(gDP!S$6:S$271,MATCH(totalExpenditure!$A176,gDP!$B$6:$B$271)))</f>
        <v/>
      </c>
      <c r="E176" s="77" t="str">
        <f>IF(INDEX([2]pivotTable!E$3:E$308,MATCH(totalExpenditure!$A176,[2]pivotTable!$A$3:$A$308,0))/100*INDEX(gDP!T$6:T$271,MATCH(totalExpenditure!$A176,gDP!$B$6:$B$271))=0,"",INDEX([2]pivotTable!E$3:E$308,MATCH(totalExpenditure!$A176,[2]pivotTable!$A$3:$A$308,0))/100*INDEX(gDP!T$6:T$271,MATCH(totalExpenditure!$A176,gDP!$B$6:$B$271)))</f>
        <v/>
      </c>
      <c r="F176" s="77" t="str">
        <f>IF(INDEX([2]pivotTable!F$3:F$308,MATCH(totalExpenditure!$A176,[2]pivotTable!$A$3:$A$308,0))/100*INDEX(gDP!U$6:U$271,MATCH(totalExpenditure!$A176,gDP!$B$6:$B$271))=0,"",INDEX([2]pivotTable!F$3:F$308,MATCH(totalExpenditure!$A176,[2]pivotTable!$A$3:$A$308,0))/100*INDEX(gDP!U$6:U$271,MATCH(totalExpenditure!$A176,gDP!$B$6:$B$271)))</f>
        <v/>
      </c>
      <c r="G176" s="77" t="str">
        <f>IF(INDEX([2]pivotTable!G$3:G$308,MATCH(totalExpenditure!$A176,[2]pivotTable!$A$3:$A$308,0))/100*INDEX(gDP!V$6:V$271,MATCH(totalExpenditure!$A176,gDP!$B$6:$B$271))=0,"",INDEX([2]pivotTable!G$3:G$308,MATCH(totalExpenditure!$A176,[2]pivotTable!$A$3:$A$308,0))/100*INDEX(gDP!V$6:V$271,MATCH(totalExpenditure!$A176,gDP!$B$6:$B$271)))</f>
        <v/>
      </c>
      <c r="H176" s="77" t="str">
        <f>IF(INDEX([2]pivotTable!H$3:H$308,MATCH(totalExpenditure!$A176,[2]pivotTable!$A$3:$A$308,0))/100*INDEX(gDP!W$6:W$271,MATCH(totalExpenditure!$A176,gDP!$B$6:$B$271))=0,"",INDEX([2]pivotTable!H$3:H$308,MATCH(totalExpenditure!$A176,[2]pivotTable!$A$3:$A$308,0))/100*INDEX(gDP!W$6:W$271,MATCH(totalExpenditure!$A176,gDP!$B$6:$B$271)))</f>
        <v/>
      </c>
      <c r="I176" s="77" t="str">
        <f>IF(INDEX([2]pivotTable!I$3:I$308,MATCH(totalExpenditure!$A176,[2]pivotTable!$A$3:$A$308,0))/100*INDEX(gDP!X$6:X$271,MATCH(totalExpenditure!$A176,gDP!$B$6:$B$271))=0,"",INDEX([2]pivotTable!I$3:I$308,MATCH(totalExpenditure!$A176,[2]pivotTable!$A$3:$A$308,0))/100*INDEX(gDP!X$6:X$271,MATCH(totalExpenditure!$A176,gDP!$B$6:$B$271)))</f>
        <v/>
      </c>
      <c r="J176" s="77" t="str">
        <f>IF(INDEX([2]pivotTable!J$3:J$308,MATCH(totalExpenditure!$A176,[2]pivotTable!$A$3:$A$308,0))/100*INDEX(gDP!Y$6:Y$271,MATCH(totalExpenditure!$A176,gDP!$B$6:$B$271))=0,"",INDEX([2]pivotTable!J$3:J$308,MATCH(totalExpenditure!$A176,[2]pivotTable!$A$3:$A$308,0))/100*INDEX(gDP!Y$6:Y$271,MATCH(totalExpenditure!$A176,gDP!$B$6:$B$271)))</f>
        <v/>
      </c>
      <c r="K176" s="77" t="str">
        <f>IF(INDEX([2]pivotTable!K$3:K$308,MATCH(totalExpenditure!$A176,[2]pivotTable!$A$3:$A$308,0))/100*INDEX(gDP!Z$6:Z$271,MATCH(totalExpenditure!$A176,gDP!$B$6:$B$271))=0,"",INDEX([2]pivotTable!K$3:K$308,MATCH(totalExpenditure!$A176,[2]pivotTable!$A$3:$A$308,0))/100*INDEX(gDP!Z$6:Z$271,MATCH(totalExpenditure!$A176,gDP!$B$6:$B$271)))</f>
        <v/>
      </c>
      <c r="L176" s="77" t="str">
        <f>IF(INDEX([2]pivotTable!L$3:L$308,MATCH(totalExpenditure!$A176,[2]pivotTable!$A$3:$A$308,0))/100*INDEX(gDP!AA$6:AA$271,MATCH(totalExpenditure!$A176,gDP!$B$6:$B$271))=0,"",INDEX([2]pivotTable!L$3:L$308,MATCH(totalExpenditure!$A176,[2]pivotTable!$A$3:$A$308,0))/100*INDEX(gDP!AA$6:AA$271,MATCH(totalExpenditure!$A176,gDP!$B$6:$B$271)))</f>
        <v/>
      </c>
      <c r="M176" s="77" t="str">
        <f>IF(INDEX([2]pivotTable!M$3:M$308,MATCH(totalExpenditure!$A176,[2]pivotTable!$A$3:$A$308,0))/100*INDEX(gDP!AB$6:AB$271,MATCH(totalExpenditure!$A176,gDP!$B$6:$B$271))=0,"",INDEX([2]pivotTable!M$3:M$308,MATCH(totalExpenditure!$A176,[2]pivotTable!$A$3:$A$308,0))/100*INDEX(gDP!AB$6:AB$271,MATCH(totalExpenditure!$A176,gDP!$B$6:$B$271)))</f>
        <v/>
      </c>
      <c r="N176" s="77" t="str">
        <f>IF(INDEX([2]pivotTable!N$3:N$308,MATCH(totalExpenditure!$A176,[2]pivotTable!$A$3:$A$308,0))/100*INDEX(gDP!AC$6:AC$271,MATCH(totalExpenditure!$A176,gDP!$B$6:$B$271))=0,"",INDEX([2]pivotTable!N$3:N$308,MATCH(totalExpenditure!$A176,[2]pivotTable!$A$3:$A$308,0))/100*INDEX(gDP!AC$6:AC$271,MATCH(totalExpenditure!$A176,gDP!$B$6:$B$271)))</f>
        <v/>
      </c>
      <c r="O176" s="77" t="str">
        <f>IF(INDEX([2]pivotTable!O$3:O$308,MATCH(totalExpenditure!$A176,[2]pivotTable!$A$3:$A$308,0))/100*INDEX(gDP!AD$6:AD$271,MATCH(totalExpenditure!$A176,gDP!$B$6:$B$271))=0,"",INDEX([2]pivotTable!O$3:O$308,MATCH(totalExpenditure!$A176,[2]pivotTable!$A$3:$A$308,0))/100*INDEX(gDP!AD$6:AD$271,MATCH(totalExpenditure!$A176,gDP!$B$6:$B$271)))</f>
        <v/>
      </c>
      <c r="P176" s="77" t="str">
        <f>IF(INDEX([2]pivotTable!P$3:P$308,MATCH(totalExpenditure!$A176,[2]pivotTable!$A$3:$A$308,0))/100*INDEX(gDP!AE$6:AE$271,MATCH(totalExpenditure!$A176,gDP!$B$6:$B$271))=0,"",INDEX([2]pivotTable!P$3:P$308,MATCH(totalExpenditure!$A176,[2]pivotTable!$A$3:$A$308,0))/100*INDEX(gDP!AE$6:AE$271,MATCH(totalExpenditure!$A176,gDP!$B$6:$B$271)))</f>
        <v/>
      </c>
      <c r="Q176" s="77" t="str">
        <f>IF(INDEX([2]pivotTable!Q$3:Q$308,MATCH(totalExpenditure!$A176,[2]pivotTable!$A$3:$A$308,0))/100*INDEX(gDP!AF$6:AF$271,MATCH(totalExpenditure!$A176,gDP!$B$6:$B$271))=0,"",INDEX([2]pivotTable!Q$3:Q$308,MATCH(totalExpenditure!$A176,[2]pivotTable!$A$3:$A$308,0))/100*INDEX(gDP!AF$6:AF$271,MATCH(totalExpenditure!$A176,gDP!$B$6:$B$271)))</f>
        <v/>
      </c>
      <c r="R176" s="77" t="str">
        <f>IF(INDEX([2]pivotTable!R$3:R$308,MATCH(totalExpenditure!$A176,[2]pivotTable!$A$3:$A$308,0))/100*INDEX(gDP!AG$6:AG$271,MATCH(totalExpenditure!$A176,gDP!$B$6:$B$271))=0,"",INDEX([2]pivotTable!R$3:R$308,MATCH(totalExpenditure!$A176,[2]pivotTable!$A$3:$A$308,0))/100*INDEX(gDP!AG$6:AG$271,MATCH(totalExpenditure!$A176,gDP!$B$6:$B$271)))</f>
        <v/>
      </c>
      <c r="S176" s="77" t="str">
        <f>IF(INDEX([2]pivotTable!S$3:S$308,MATCH(totalExpenditure!$A176,[2]pivotTable!$A$3:$A$308,0))/100*INDEX(gDP!AH$6:AH$271,MATCH(totalExpenditure!$A176,gDP!$B$6:$B$271))=0,"",INDEX([2]pivotTable!S$3:S$308,MATCH(totalExpenditure!$A176,[2]pivotTable!$A$3:$A$308,0))/100*INDEX(gDP!AH$6:AH$271,MATCH(totalExpenditure!$A176,gDP!$B$6:$B$271)))</f>
        <v/>
      </c>
      <c r="T176" s="77" t="str">
        <f>IF(INDEX([2]pivotTable!T$3:T$308,MATCH(totalExpenditure!$A176,[2]pivotTable!$A$3:$A$308,0))/100*INDEX(gDP!AI$6:AI$271,MATCH(totalExpenditure!$A176,gDP!$B$6:$B$271))=0,"",INDEX([2]pivotTable!T$3:T$308,MATCH(totalExpenditure!$A176,[2]pivotTable!$A$3:$A$308,0))/100*INDEX(gDP!AI$6:AI$271,MATCH(totalExpenditure!$A176,gDP!$B$6:$B$271)))</f>
        <v/>
      </c>
      <c r="U176" s="77" t="str">
        <f>IF(INDEX([2]pivotTable!U$3:U$308,MATCH(totalExpenditure!$A176,[2]pivotTable!$A$3:$A$308,0))/100*INDEX(gDP!AJ$6:AJ$271,MATCH(totalExpenditure!$A176,gDP!$B$6:$B$271))=0,"",INDEX([2]pivotTable!U$3:U$308,MATCH(totalExpenditure!$A176,[2]pivotTable!$A$3:$A$308,0))/100*INDEX(gDP!AJ$6:AJ$271,MATCH(totalExpenditure!$A176,gDP!$B$6:$B$271)))</f>
        <v/>
      </c>
      <c r="V176" s="77" t="str">
        <f>IF(INDEX([2]pivotTable!V$3:V$308,MATCH(totalExpenditure!$A176,[2]pivotTable!$A$3:$A$308,0))/100*INDEX(gDP!AK$6:AK$271,MATCH(totalExpenditure!$A176,gDP!$B$6:$B$271))=0,"",INDEX([2]pivotTable!V$3:V$308,MATCH(totalExpenditure!$A176,[2]pivotTable!$A$3:$A$308,0))/100*INDEX(gDP!AK$6:AK$271,MATCH(totalExpenditure!$A176,gDP!$B$6:$B$271)))</f>
        <v/>
      </c>
      <c r="W176" s="77" t="str">
        <f>IF(INDEX([2]pivotTable!W$3:W$308,MATCH(totalExpenditure!$A176,[2]pivotTable!$A$3:$A$308,0))/100*INDEX(gDP!AL$6:AL$271,MATCH(totalExpenditure!$A176,gDP!$B$6:$B$271))=0,"",INDEX([2]pivotTable!W$3:W$308,MATCH(totalExpenditure!$A176,[2]pivotTable!$A$3:$A$308,0))/100*INDEX(gDP!AL$6:AL$271,MATCH(totalExpenditure!$A176,gDP!$B$6:$B$271)))</f>
        <v/>
      </c>
      <c r="X176" s="77" t="str">
        <f>IF(INDEX([2]pivotTable!X$3:X$308,MATCH(totalExpenditure!$A176,[2]pivotTable!$A$3:$A$308,0))/100*INDEX(gDP!AM$6:AM$271,MATCH(totalExpenditure!$A176,gDP!$B$6:$B$271))=0,"",INDEX([2]pivotTable!X$3:X$308,MATCH(totalExpenditure!$A176,[2]pivotTable!$A$3:$A$308,0))/100*INDEX(gDP!AM$6:AM$271,MATCH(totalExpenditure!$A176,gDP!$B$6:$B$271)))</f>
        <v/>
      </c>
      <c r="Y176" s="77" t="str">
        <f>IF(INDEX([2]pivotTable!Y$3:Y$308,MATCH(totalExpenditure!$A176,[2]pivotTable!$A$3:$A$308,0))/100*INDEX(gDP!AN$6:AN$271,MATCH(totalExpenditure!$A176,gDP!$B$6:$B$271))=0,"",INDEX([2]pivotTable!Y$3:Y$308,MATCH(totalExpenditure!$A176,[2]pivotTable!$A$3:$A$308,0))/100*INDEX(gDP!AN$6:AN$271,MATCH(totalExpenditure!$A176,gDP!$B$6:$B$271)))</f>
        <v/>
      </c>
      <c r="Z176" s="77" t="str">
        <f>IF(INDEX([2]pivotTable!Z$3:Z$308,MATCH(totalExpenditure!$A176,[2]pivotTable!$A$3:$A$308,0))/100*INDEX(gDP!AO$6:AO$271,MATCH(totalExpenditure!$A176,gDP!$B$6:$B$271))=0,"",INDEX([2]pivotTable!Z$3:Z$308,MATCH(totalExpenditure!$A176,[2]pivotTable!$A$3:$A$308,0))/100*INDEX(gDP!AO$6:AO$271,MATCH(totalExpenditure!$A176,gDP!$B$6:$B$271)))</f>
        <v/>
      </c>
      <c r="AA176" s="77" t="str">
        <f>IF(INDEX([2]pivotTable!AA$3:AA$308,MATCH(totalExpenditure!$A176,[2]pivotTable!$A$3:$A$308,0))/100*INDEX(gDP!AP$6:AP$271,MATCH(totalExpenditure!$A176,gDP!$B$6:$B$271))=0,"",INDEX([2]pivotTable!AA$3:AA$308,MATCH(totalExpenditure!$A176,[2]pivotTable!$A$3:$A$308,0))/100*INDEX(gDP!AP$6:AP$271,MATCH(totalExpenditure!$A176,gDP!$B$6:$B$271)))</f>
        <v/>
      </c>
      <c r="AB176" s="77" t="str">
        <f>IF(INDEX([2]pivotTable!AB$3:AB$308,MATCH(totalExpenditure!$A176,[2]pivotTable!$A$3:$A$308,0))/100*INDEX(gDP!AQ$6:AQ$271,MATCH(totalExpenditure!$A176,gDP!$B$6:$B$271))=0,"",INDEX([2]pivotTable!AB$3:AB$308,MATCH(totalExpenditure!$A176,[2]pivotTable!$A$3:$A$308,0))/100*INDEX(gDP!AQ$6:AQ$271,MATCH(totalExpenditure!$A176,gDP!$B$6:$B$271)))</f>
        <v/>
      </c>
      <c r="AC176" s="77" t="str">
        <f>IF(INDEX([2]pivotTable!AC$3:AC$308,MATCH(totalExpenditure!$A176,[2]pivotTable!$A$3:$A$308,0))/100*INDEX(gDP!AR$6:AR$271,MATCH(totalExpenditure!$A176,gDP!$B$6:$B$271))=0,"",INDEX([2]pivotTable!AC$3:AC$308,MATCH(totalExpenditure!$A176,[2]pivotTable!$A$3:$A$308,0))/100*INDEX(gDP!AR$6:AR$271,MATCH(totalExpenditure!$A176,gDP!$B$6:$B$271)))</f>
        <v/>
      </c>
      <c r="AD176" s="77">
        <f>IF(INDEX([2]pivotTable!AD$3:AD$308,MATCH(totalExpenditure!$A176,[2]pivotTable!$A$3:$A$308,0))/100*INDEX(gDP!AS$6:AS$271,MATCH(totalExpenditure!$A176,gDP!$B$6:$B$271))=0,"",INDEX([2]pivotTable!AD$3:AD$308,MATCH(totalExpenditure!$A176,[2]pivotTable!$A$3:$A$308,0))/100*INDEX(gDP!AS$6:AS$271,MATCH(totalExpenditure!$A176,gDP!$B$6:$B$271)))</f>
        <v>112568063.13067122</v>
      </c>
      <c r="AE176" s="77">
        <f>IF(INDEX([2]pivotTable!AE$3:AE$308,MATCH(totalExpenditure!$A176,[2]pivotTable!$A$3:$A$308,0))/100*INDEX(gDP!AT$6:AT$271,MATCH(totalExpenditure!$A176,gDP!$B$6:$B$271))=0,"",INDEX([2]pivotTable!AE$3:AE$308,MATCH(totalExpenditure!$A176,[2]pivotTable!$A$3:$A$308,0))/100*INDEX(gDP!AT$6:AT$271,MATCH(totalExpenditure!$A176,gDP!$B$6:$B$271)))</f>
        <v>104585831.72545674</v>
      </c>
      <c r="AF176" s="77">
        <f>IF(INDEX([2]pivotTable!AF$3:AF$308,MATCH(totalExpenditure!$A176,[2]pivotTable!$A$3:$A$308,0))/100*INDEX(gDP!AU$6:AU$271,MATCH(totalExpenditure!$A176,gDP!$B$6:$B$271))=0,"",INDEX([2]pivotTable!AF$3:AF$308,MATCH(totalExpenditure!$A176,[2]pivotTable!$A$3:$A$308,0))/100*INDEX(gDP!AU$6:AU$271,MATCH(totalExpenditure!$A176,gDP!$B$6:$B$271)))</f>
        <v>89757751.347224131</v>
      </c>
      <c r="AG176" s="77">
        <f>IF(INDEX([2]pivotTable!AG$3:AG$308,MATCH(totalExpenditure!$A176,[2]pivotTable!$A$3:$A$308,0))/100*INDEX(gDP!AV$6:AV$271,MATCH(totalExpenditure!$A176,gDP!$B$6:$B$271))=0,"",INDEX([2]pivotTable!AG$3:AG$308,MATCH(totalExpenditure!$A176,[2]pivotTable!$A$3:$A$308,0))/100*INDEX(gDP!AV$6:AV$271,MATCH(totalExpenditure!$A176,gDP!$B$6:$B$271)))</f>
        <v>130057999.72477619</v>
      </c>
      <c r="AH176" s="77">
        <f>IF(INDEX([2]pivotTable!AH$3:AH$308,MATCH(totalExpenditure!$A176,[2]pivotTable!$A$3:$A$308,0))/100*INDEX(gDP!AW$6:AW$271,MATCH(totalExpenditure!$A176,gDP!$B$6:$B$271))=0,"",INDEX([2]pivotTable!AH$3:AH$308,MATCH(totalExpenditure!$A176,[2]pivotTable!$A$3:$A$308,0))/100*INDEX(gDP!AW$6:AW$271,MATCH(totalExpenditure!$A176,gDP!$B$6:$B$271)))</f>
        <v>169856594.06569332</v>
      </c>
      <c r="AI176" s="77">
        <f>IF(INDEX([2]pivotTable!AI$3:AI$308,MATCH(totalExpenditure!$A176,[2]pivotTable!$A$3:$A$308,0))/100*INDEX(gDP!AX$6:AX$271,MATCH(totalExpenditure!$A176,gDP!$B$6:$B$271))=0,"",INDEX([2]pivotTable!AI$3:AI$308,MATCH(totalExpenditure!$A176,[2]pivotTable!$A$3:$A$308,0))/100*INDEX(gDP!AX$6:AX$271,MATCH(totalExpenditure!$A176,gDP!$B$6:$B$271)))</f>
        <v>195706120.61845514</v>
      </c>
      <c r="AJ176" s="77">
        <f>IF(INDEX([2]pivotTable!AJ$3:AJ$308,MATCH(totalExpenditure!$A176,[2]pivotTable!$A$3:$A$308,0))/100*INDEX(gDP!AY$6:AY$271,MATCH(totalExpenditure!$A176,gDP!$B$6:$B$271))=0,"",INDEX([2]pivotTable!AJ$3:AJ$308,MATCH(totalExpenditure!$A176,[2]pivotTable!$A$3:$A$308,0))/100*INDEX(gDP!AY$6:AY$271,MATCH(totalExpenditure!$A176,gDP!$B$6:$B$271)))</f>
        <v>211246980.14806926</v>
      </c>
      <c r="AK176" s="77">
        <f>IF(INDEX([2]pivotTable!AK$3:AK$308,MATCH(totalExpenditure!$A176,[2]pivotTable!$A$3:$A$308,0))/100*INDEX(gDP!AZ$6:AZ$271,MATCH(totalExpenditure!$A176,gDP!$B$6:$B$271))=0,"",INDEX([2]pivotTable!AK$3:AK$308,MATCH(totalExpenditure!$A176,[2]pivotTable!$A$3:$A$308,0))/100*INDEX(gDP!AZ$6:AZ$271,MATCH(totalExpenditure!$A176,gDP!$B$6:$B$271)))</f>
        <v>241319345.79478991</v>
      </c>
      <c r="AL176" s="77">
        <f>IF(INDEX([2]pivotTable!AL$3:AL$308,MATCH(totalExpenditure!$A176,[2]pivotTable!$A$3:$A$308,0))/100*INDEX(gDP!BA$6:BA$271,MATCH(totalExpenditure!$A176,gDP!$B$6:$B$271))=0,"",INDEX([2]pivotTable!AL$3:AL$308,MATCH(totalExpenditure!$A176,[2]pivotTable!$A$3:$A$308,0))/100*INDEX(gDP!BA$6:BA$271,MATCH(totalExpenditure!$A176,gDP!$B$6:$B$271)))</f>
        <v>281463009.96807706</v>
      </c>
      <c r="AM176" s="77">
        <f>IF(INDEX([2]pivotTable!AM$3:AM$308,MATCH(totalExpenditure!$A176,[2]pivotTable!$A$3:$A$308,0))/100*INDEX(gDP!BB$6:BB$271,MATCH(totalExpenditure!$A176,gDP!$B$6:$B$271))=0,"",INDEX([2]pivotTable!AM$3:AM$308,MATCH(totalExpenditure!$A176,[2]pivotTable!$A$3:$A$308,0))/100*INDEX(gDP!BB$6:BB$271,MATCH(totalExpenditure!$A176,gDP!$B$6:$B$271)))</f>
        <v>299451380.83404332</v>
      </c>
      <c r="AN176" s="77">
        <f>IF(INDEX([2]pivotTable!AN$3:AN$308,MATCH(totalExpenditure!$A176,[2]pivotTable!$A$3:$A$308,0))/100*INDEX(gDP!BC$6:BC$271,MATCH(totalExpenditure!$A176,gDP!$B$6:$B$271))=0,"",INDEX([2]pivotTable!AN$3:AN$308,MATCH(totalExpenditure!$A176,[2]pivotTable!$A$3:$A$308,0))/100*INDEX(gDP!BC$6:BC$271,MATCH(totalExpenditure!$A176,gDP!$B$6:$B$271)))</f>
        <v>404671999.70805866</v>
      </c>
      <c r="AO176" s="77">
        <f>IF(INDEX([2]pivotTable!AO$3:AO$308,MATCH(totalExpenditure!$A176,[2]pivotTable!$A$3:$A$308,0))/100*INDEX(gDP!BD$6:BD$271,MATCH(totalExpenditure!$A176,gDP!$B$6:$B$271))=0,"",INDEX([2]pivotTable!AO$3:AO$308,MATCH(totalExpenditure!$A176,[2]pivotTable!$A$3:$A$308,0))/100*INDEX(gDP!BD$6:BD$271,MATCH(totalExpenditure!$A176,gDP!$B$6:$B$271)))</f>
        <v>444579260.13952142</v>
      </c>
      <c r="AP176" s="77">
        <f>IF(INDEX([2]pivotTable!AP$3:AP$308,MATCH(totalExpenditure!$A176,[2]pivotTable!$A$3:$A$308,0))/100*INDEX(gDP!BE$6:BE$271,MATCH(totalExpenditure!$A176,gDP!$B$6:$B$271))=0,"",INDEX([2]pivotTable!AP$3:AP$308,MATCH(totalExpenditure!$A176,[2]pivotTable!$A$3:$A$308,0))/100*INDEX(gDP!BE$6:BE$271,MATCH(totalExpenditure!$A176,gDP!$B$6:$B$271)))</f>
        <v>402999455.98308808</v>
      </c>
      <c r="AQ176" s="77">
        <f>IF(INDEX([2]pivotTable!AQ$3:AQ$308,MATCH(totalExpenditure!$A176,[2]pivotTable!$A$3:$A$308,0))/100*INDEX(gDP!BF$6:BF$271,MATCH(totalExpenditure!$A176,gDP!$B$6:$B$271))=0,"",INDEX([2]pivotTable!AQ$3:AQ$308,MATCH(totalExpenditure!$A176,[2]pivotTable!$A$3:$A$308,0))/100*INDEX(gDP!BF$6:BF$271,MATCH(totalExpenditure!$A176,gDP!$B$6:$B$271)))</f>
        <v>386590163.59566432</v>
      </c>
      <c r="AR176" s="77">
        <f>IF(INDEX([2]pivotTable!AR$3:AR$308,MATCH(totalExpenditure!$A176,[2]pivotTable!$A$3:$A$308,0))/100*INDEX(gDP!BG$6:BG$271,MATCH(totalExpenditure!$A176,gDP!$B$6:$B$271))=0,"",INDEX([2]pivotTable!AR$3:AR$308,MATCH(totalExpenditure!$A176,[2]pivotTable!$A$3:$A$308,0))/100*INDEX(gDP!BG$6:BG$271,MATCH(totalExpenditure!$A176,gDP!$B$6:$B$271)))</f>
        <v>528505816.2092793</v>
      </c>
      <c r="AS176" s="77">
        <f>IF(INDEX([2]pivotTable!AS$3:AS$308,MATCH(totalExpenditure!$A176,[2]pivotTable!$A$3:$A$308,0))/100*INDEX(gDP!BH$6:BH$271,MATCH(totalExpenditure!$A176,gDP!$B$6:$B$271))=0,"",INDEX([2]pivotTable!AS$3:AS$308,MATCH(totalExpenditure!$A176,[2]pivotTable!$A$3:$A$308,0))/100*INDEX(gDP!BH$6:BH$271,MATCH(totalExpenditure!$A176,gDP!$B$6:$B$271)))</f>
        <v>523684442.05798179</v>
      </c>
      <c r="AT176" s="77">
        <f>IF(INDEX([2]pivotTable!AT$3:AT$308,MATCH(totalExpenditure!$A176,[2]pivotTable!$A$3:$A$308,0))/100*INDEX(gDP!BI$6:BI$271,MATCH(totalExpenditure!$A176,gDP!$B$6:$B$271))=0,"",INDEX([2]pivotTable!AT$3:AT$308,MATCH(totalExpenditure!$A176,[2]pivotTable!$A$3:$A$308,0))/100*INDEX(gDP!BI$6:BI$271,MATCH(totalExpenditure!$A176,gDP!$B$6:$B$271)))</f>
        <v>1547187303.0411062</v>
      </c>
      <c r="AU176" s="77">
        <f>IF(INDEX([2]pivotTable!AU$3:AU$308,MATCH(totalExpenditure!$A176,[2]pivotTable!$A$3:$A$308,0))/100*INDEX(gDP!BJ$6:BJ$271,MATCH(totalExpenditure!$A176,gDP!$B$6:$B$271))=0,"",INDEX([2]pivotTable!AU$3:AU$308,MATCH(totalExpenditure!$A176,[2]pivotTable!$A$3:$A$308,0))/100*INDEX(gDP!BJ$6:BJ$271,MATCH(totalExpenditure!$A176,gDP!$B$6:$B$271)))</f>
        <v>1876244784.8478031</v>
      </c>
      <c r="AV176" s="77">
        <f>IF(INDEX([2]pivotTable!AV$3:AV$308,MATCH(totalExpenditure!$A176,[2]pivotTable!$A$3:$A$308,0))/100*INDEX(gDP!BK$6:BK$271,MATCH(totalExpenditure!$A176,gDP!$B$6:$B$271))=0,"",INDEX([2]pivotTable!AV$3:AV$308,MATCH(totalExpenditure!$A176,[2]pivotTable!$A$3:$A$308,0))/100*INDEX(gDP!BK$6:BK$271,MATCH(totalExpenditure!$A176,gDP!$B$6:$B$271)))</f>
        <v>1885382194.3665805</v>
      </c>
      <c r="AW176" s="77">
        <f>IF(INDEX([2]pivotTable!AW$3:AW$308,MATCH(totalExpenditure!$A176,[2]pivotTable!$A$3:$A$308,0))/100*INDEX(gDP!BL$6:BL$271,MATCH(totalExpenditure!$A176,gDP!$B$6:$B$271))=0,"",INDEX([2]pivotTable!AW$3:AW$308,MATCH(totalExpenditure!$A176,[2]pivotTable!$A$3:$A$308,0))/100*INDEX(gDP!BL$6:BL$271,MATCH(totalExpenditure!$A176,gDP!$B$6:$B$271)))</f>
        <v>3762578.4308297094</v>
      </c>
      <c r="AX176" s="77">
        <f>IF(INDEX([2]pivotTable!AX$3:AX$308,MATCH(totalExpenditure!$A176,[2]pivotTable!$A$3:$A$308,0))/100*INDEX(gDP!BM$6:BM$271,MATCH(totalExpenditure!$A176,gDP!$B$6:$B$271))=0,"",INDEX([2]pivotTable!AX$3:AX$308,MATCH(totalExpenditure!$A176,[2]pivotTable!$A$3:$A$308,0))/100*INDEX(gDP!BM$6:BM$271,MATCH(totalExpenditure!$A176,gDP!$B$6:$B$271)))</f>
        <v>281527711.20458633</v>
      </c>
      <c r="AY176" s="77">
        <f>IF(INDEX([2]pivotTable!AY$3:AY$308,MATCH(totalExpenditure!$A176,[2]pivotTable!$A$3:$A$308,0))/100*INDEX(gDP!BN$6:BN$271,MATCH(totalExpenditure!$A176,gDP!$B$6:$B$271))=0,"",INDEX([2]pivotTable!AY$3:AY$308,MATCH(totalExpenditure!$A176,[2]pivotTable!$A$3:$A$308,0))/100*INDEX(gDP!BN$6:BN$271,MATCH(totalExpenditure!$A176,gDP!$B$6:$B$271)))</f>
        <v>393158812.02137536</v>
      </c>
      <c r="AZ176" s="77" t="str">
        <f>IF(INDEX([2]pivotTable!AZ$3:AZ$308,MATCH(totalExpenditure!$A176,[2]pivotTable!$A$3:$A$308,0))/100*INDEX(gDP!BO$6:BO$271,MATCH(totalExpenditure!$A176,gDP!$B$6:$B$271))=0,"",INDEX([2]pivotTable!AZ$3:AZ$308,MATCH(totalExpenditure!$A176,[2]pivotTable!$A$3:$A$308,0))/100*INDEX(gDP!BO$6:BO$271,MATCH(totalExpenditure!$A176,gDP!$B$6:$B$271)))</f>
        <v/>
      </c>
      <c r="BA176" s="77" t="str">
        <f>IF(INDEX([2]pivotTable!B$310:B$615,MATCH(totalExpenditure!$A176,[2]pivotTable!$A$310:$A$615,0))/100*INDEX(gDP!Q$6:Q$271,MATCH(totalExpenditure!$A176,gDP!$B$6:$B$271))=0,"",INDEX([2]pivotTable!B$310:B$615,MATCH(totalExpenditure!$A176,[2]pivotTable!$A$310:$A$615,0))/100*INDEX(gDP!Q$6:Q$271,MATCH(totalExpenditure!$A176,gDP!$B$6:$B$271)))</f>
        <v/>
      </c>
      <c r="BB176" s="77" t="str">
        <f>IF(INDEX([2]pivotTable!C$310:C$615,MATCH(totalExpenditure!$A176,[2]pivotTable!$A$310:$A$615,0))/100*INDEX(gDP!R$6:R$271,MATCH(totalExpenditure!$A176,gDP!$B$6:$B$271))=0,"",INDEX([2]pivotTable!C$310:C$615,MATCH(totalExpenditure!$A176,[2]pivotTable!$A$310:$A$615,0))/100*INDEX(gDP!R$6:R$271,MATCH(totalExpenditure!$A176,gDP!$B$6:$B$271)))</f>
        <v/>
      </c>
      <c r="BC176" s="77" t="str">
        <f>IF(INDEX([2]pivotTable!D$310:D$615,MATCH(totalExpenditure!$A176,[2]pivotTable!$A$310:$A$615,0))/100*INDEX(gDP!S$6:S$271,MATCH(totalExpenditure!$A176,gDP!$B$6:$B$271))=0,"",INDEX([2]pivotTable!D$310:D$615,MATCH(totalExpenditure!$A176,[2]pivotTable!$A$310:$A$615,0))/100*INDEX(gDP!S$6:S$271,MATCH(totalExpenditure!$A176,gDP!$B$6:$B$271)))</f>
        <v/>
      </c>
      <c r="BD176" s="77" t="str">
        <f>IF(INDEX([2]pivotTable!E$310:E$615,MATCH(totalExpenditure!$A176,[2]pivotTable!$A$310:$A$615,0))/100*INDEX(gDP!T$6:T$271,MATCH(totalExpenditure!$A176,gDP!$B$6:$B$271))=0,"",INDEX([2]pivotTable!E$310:E$615,MATCH(totalExpenditure!$A176,[2]pivotTable!$A$310:$A$615,0))/100*INDEX(gDP!T$6:T$271,MATCH(totalExpenditure!$A176,gDP!$B$6:$B$271)))</f>
        <v/>
      </c>
      <c r="BE176" s="77" t="str">
        <f>IF(INDEX([2]pivotTable!F$310:F$615,MATCH(totalExpenditure!$A176,[2]pivotTable!$A$310:$A$615,0))/100*INDEX(gDP!U$6:U$271,MATCH(totalExpenditure!$A176,gDP!$B$6:$B$271))=0,"",INDEX([2]pivotTable!F$310:F$615,MATCH(totalExpenditure!$A176,[2]pivotTable!$A$310:$A$615,0))/100*INDEX(gDP!U$6:U$271,MATCH(totalExpenditure!$A176,gDP!$B$6:$B$271)))</f>
        <v/>
      </c>
      <c r="BF176" s="77" t="str">
        <f>IF(INDEX([2]pivotTable!G$310:G$615,MATCH(totalExpenditure!$A176,[2]pivotTable!$A$310:$A$615,0))/100*INDEX(gDP!V$6:V$271,MATCH(totalExpenditure!$A176,gDP!$B$6:$B$271))=0,"",INDEX([2]pivotTable!G$310:G$615,MATCH(totalExpenditure!$A176,[2]pivotTable!$A$310:$A$615,0))/100*INDEX(gDP!V$6:V$271,MATCH(totalExpenditure!$A176,gDP!$B$6:$B$271)))</f>
        <v/>
      </c>
      <c r="BG176" s="77" t="str">
        <f>IF(INDEX([2]pivotTable!H$310:H$615,MATCH(totalExpenditure!$A176,[2]pivotTable!$A$310:$A$615,0))/100*INDEX(gDP!W$6:W$271,MATCH(totalExpenditure!$A176,gDP!$B$6:$B$271))=0,"",INDEX([2]pivotTable!H$310:H$615,MATCH(totalExpenditure!$A176,[2]pivotTable!$A$310:$A$615,0))/100*INDEX(gDP!W$6:W$271,MATCH(totalExpenditure!$A176,gDP!$B$6:$B$271)))</f>
        <v/>
      </c>
      <c r="BH176" s="77" t="str">
        <f>IF(INDEX([2]pivotTable!I$310:I$615,MATCH(totalExpenditure!$A176,[2]pivotTable!$A$310:$A$615,0))/100*INDEX(gDP!X$6:X$271,MATCH(totalExpenditure!$A176,gDP!$B$6:$B$271))=0,"",INDEX([2]pivotTable!I$310:I$615,MATCH(totalExpenditure!$A176,[2]pivotTable!$A$310:$A$615,0))/100*INDEX(gDP!X$6:X$271,MATCH(totalExpenditure!$A176,gDP!$B$6:$B$271)))</f>
        <v/>
      </c>
      <c r="BI176" s="77" t="str">
        <f>IF(INDEX([2]pivotTable!J$310:J$615,MATCH(totalExpenditure!$A176,[2]pivotTable!$A$310:$A$615,0))/100*INDEX(gDP!Y$6:Y$271,MATCH(totalExpenditure!$A176,gDP!$B$6:$B$271))=0,"",INDEX([2]pivotTable!J$310:J$615,MATCH(totalExpenditure!$A176,[2]pivotTable!$A$310:$A$615,0))/100*INDEX(gDP!Y$6:Y$271,MATCH(totalExpenditure!$A176,gDP!$B$6:$B$271)))</f>
        <v/>
      </c>
      <c r="BJ176" s="77" t="str">
        <f>IF(INDEX([2]pivotTable!K$310:K$615,MATCH(totalExpenditure!$A176,[2]pivotTable!$A$310:$A$615,0))/100*INDEX(gDP!Z$6:Z$271,MATCH(totalExpenditure!$A176,gDP!$B$6:$B$271))=0,"",INDEX([2]pivotTable!K$310:K$615,MATCH(totalExpenditure!$A176,[2]pivotTable!$A$310:$A$615,0))/100*INDEX(gDP!Z$6:Z$271,MATCH(totalExpenditure!$A176,gDP!$B$6:$B$271)))</f>
        <v/>
      </c>
      <c r="BK176" s="77" t="str">
        <f>IF(INDEX([2]pivotTable!L$310:L$615,MATCH(totalExpenditure!$A176,[2]pivotTable!$A$310:$A$615,0))/100*INDEX(gDP!AA$6:AA$271,MATCH(totalExpenditure!$A176,gDP!$B$6:$B$271))=0,"",INDEX([2]pivotTable!L$310:L$615,MATCH(totalExpenditure!$A176,[2]pivotTable!$A$310:$A$615,0))/100*INDEX(gDP!AA$6:AA$271,MATCH(totalExpenditure!$A176,gDP!$B$6:$B$271)))</f>
        <v/>
      </c>
      <c r="BL176" s="77" t="str">
        <f>IF(INDEX([2]pivotTable!M$310:M$615,MATCH(totalExpenditure!$A176,[2]pivotTable!$A$310:$A$615,0))/100*INDEX(gDP!AB$6:AB$271,MATCH(totalExpenditure!$A176,gDP!$B$6:$B$271))=0,"",INDEX([2]pivotTable!M$310:M$615,MATCH(totalExpenditure!$A176,[2]pivotTable!$A$310:$A$615,0))/100*INDEX(gDP!AB$6:AB$271,MATCH(totalExpenditure!$A176,gDP!$B$6:$B$271)))</f>
        <v/>
      </c>
      <c r="BM176" s="77" t="str">
        <f>IF(INDEX([2]pivotTable!N$310:N$615,MATCH(totalExpenditure!$A176,[2]pivotTable!$A$310:$A$615,0))/100*INDEX(gDP!AC$6:AC$271,MATCH(totalExpenditure!$A176,gDP!$B$6:$B$271))=0,"",INDEX([2]pivotTable!N$310:N$615,MATCH(totalExpenditure!$A176,[2]pivotTable!$A$310:$A$615,0))/100*INDEX(gDP!AC$6:AC$271,MATCH(totalExpenditure!$A176,gDP!$B$6:$B$271)))</f>
        <v/>
      </c>
      <c r="BN176" s="77" t="str">
        <f>IF(INDEX([2]pivotTable!O$310:O$615,MATCH(totalExpenditure!$A176,[2]pivotTable!$A$310:$A$615,0))/100*INDEX(gDP!AD$6:AD$271,MATCH(totalExpenditure!$A176,gDP!$B$6:$B$271))=0,"",INDEX([2]pivotTable!O$310:O$615,MATCH(totalExpenditure!$A176,[2]pivotTable!$A$310:$A$615,0))/100*INDEX(gDP!AD$6:AD$271,MATCH(totalExpenditure!$A176,gDP!$B$6:$B$271)))</f>
        <v/>
      </c>
      <c r="BO176" s="77" t="str">
        <f>IF(INDEX([2]pivotTable!P$310:P$615,MATCH(totalExpenditure!$A176,[2]pivotTable!$A$310:$A$615,0))/100*INDEX(gDP!AE$6:AE$271,MATCH(totalExpenditure!$A176,gDP!$B$6:$B$271))=0,"",INDEX([2]pivotTable!P$310:P$615,MATCH(totalExpenditure!$A176,[2]pivotTable!$A$310:$A$615,0))/100*INDEX(gDP!AE$6:AE$271,MATCH(totalExpenditure!$A176,gDP!$B$6:$B$271)))</f>
        <v/>
      </c>
      <c r="BP176" s="77" t="str">
        <f>IF(INDEX([2]pivotTable!Q$310:Q$615,MATCH(totalExpenditure!$A176,[2]pivotTable!$A$310:$A$615,0))/100*INDEX(gDP!AF$6:AF$271,MATCH(totalExpenditure!$A176,gDP!$B$6:$B$271))=0,"",INDEX([2]pivotTable!Q$310:Q$615,MATCH(totalExpenditure!$A176,[2]pivotTable!$A$310:$A$615,0))/100*INDEX(gDP!AF$6:AF$271,MATCH(totalExpenditure!$A176,gDP!$B$6:$B$271)))</f>
        <v/>
      </c>
      <c r="BQ176" s="77" t="str">
        <f>IF(INDEX([2]pivotTable!R$310:R$615,MATCH(totalExpenditure!$A176,[2]pivotTable!$A$310:$A$615,0))/100*INDEX(gDP!AG$6:AG$271,MATCH(totalExpenditure!$A176,gDP!$B$6:$B$271))=0,"",INDEX([2]pivotTable!R$310:R$615,MATCH(totalExpenditure!$A176,[2]pivotTable!$A$310:$A$615,0))/100*INDEX(gDP!AG$6:AG$271,MATCH(totalExpenditure!$A176,gDP!$B$6:$B$271)))</f>
        <v/>
      </c>
      <c r="BR176" s="77" t="str">
        <f>IF(INDEX([2]pivotTable!S$310:S$615,MATCH(totalExpenditure!$A176,[2]pivotTable!$A$310:$A$615,0))/100*INDEX(gDP!AH$6:AH$271,MATCH(totalExpenditure!$A176,gDP!$B$6:$B$271))=0,"",INDEX([2]pivotTable!S$310:S$615,MATCH(totalExpenditure!$A176,[2]pivotTable!$A$310:$A$615,0))/100*INDEX(gDP!AH$6:AH$271,MATCH(totalExpenditure!$A176,gDP!$B$6:$B$271)))</f>
        <v/>
      </c>
      <c r="BS176" s="77" t="str">
        <f>IF(INDEX([2]pivotTable!T$310:T$615,MATCH(totalExpenditure!$A176,[2]pivotTable!$A$310:$A$615,0))/100*INDEX(gDP!AI$6:AI$271,MATCH(totalExpenditure!$A176,gDP!$B$6:$B$271))=0,"",INDEX([2]pivotTable!T$310:T$615,MATCH(totalExpenditure!$A176,[2]pivotTable!$A$310:$A$615,0))/100*INDEX(gDP!AI$6:AI$271,MATCH(totalExpenditure!$A176,gDP!$B$6:$B$271)))</f>
        <v/>
      </c>
      <c r="BT176" s="77" t="str">
        <f>IF(INDEX([2]pivotTable!U$310:U$615,MATCH(totalExpenditure!$A176,[2]pivotTable!$A$310:$A$615,0))/100*INDEX(gDP!AJ$6:AJ$271,MATCH(totalExpenditure!$A176,gDP!$B$6:$B$271))=0,"",INDEX([2]pivotTable!U$310:U$615,MATCH(totalExpenditure!$A176,[2]pivotTable!$A$310:$A$615,0))/100*INDEX(gDP!AJ$6:AJ$271,MATCH(totalExpenditure!$A176,gDP!$B$6:$B$271)))</f>
        <v/>
      </c>
      <c r="BU176" s="77" t="str">
        <f>IF(INDEX([2]pivotTable!V$310:V$615,MATCH(totalExpenditure!$A176,[2]pivotTable!$A$310:$A$615,0))/100*INDEX(gDP!AK$6:AK$271,MATCH(totalExpenditure!$A176,gDP!$B$6:$B$271))=0,"",INDEX([2]pivotTable!V$310:V$615,MATCH(totalExpenditure!$A176,[2]pivotTable!$A$310:$A$615,0))/100*INDEX(gDP!AK$6:AK$271,MATCH(totalExpenditure!$A176,gDP!$B$6:$B$271)))</f>
        <v/>
      </c>
      <c r="BV176" s="77" t="str">
        <f>IF(INDEX([2]pivotTable!W$310:W$615,MATCH(totalExpenditure!$A176,[2]pivotTable!$A$310:$A$615,0))/100*INDEX(gDP!AL$6:AL$271,MATCH(totalExpenditure!$A176,gDP!$B$6:$B$271))=0,"",INDEX([2]pivotTable!W$310:W$615,MATCH(totalExpenditure!$A176,[2]pivotTable!$A$310:$A$615,0))/100*INDEX(gDP!AL$6:AL$271,MATCH(totalExpenditure!$A176,gDP!$B$6:$B$271)))</f>
        <v/>
      </c>
      <c r="BW176" s="77" t="str">
        <f>IF(INDEX([2]pivotTable!X$310:X$615,MATCH(totalExpenditure!$A176,[2]pivotTable!$A$310:$A$615,0))/100*INDEX(gDP!AM$6:AM$271,MATCH(totalExpenditure!$A176,gDP!$B$6:$B$271))=0,"",INDEX([2]pivotTable!X$310:X$615,MATCH(totalExpenditure!$A176,[2]pivotTable!$A$310:$A$615,0))/100*INDEX(gDP!AM$6:AM$271,MATCH(totalExpenditure!$A176,gDP!$B$6:$B$271)))</f>
        <v/>
      </c>
      <c r="BX176" s="77" t="str">
        <f>IF(INDEX([2]pivotTable!Y$310:Y$615,MATCH(totalExpenditure!$A176,[2]pivotTable!$A$310:$A$615,0))/100*INDEX(gDP!AN$6:AN$271,MATCH(totalExpenditure!$A176,gDP!$B$6:$B$271))=0,"",INDEX([2]pivotTable!Y$310:Y$615,MATCH(totalExpenditure!$A176,[2]pivotTable!$A$310:$A$615,0))/100*INDEX(gDP!AN$6:AN$271,MATCH(totalExpenditure!$A176,gDP!$B$6:$B$271)))</f>
        <v/>
      </c>
      <c r="BY176" s="77" t="str">
        <f>IF(INDEX([2]pivotTable!Z$310:Z$615,MATCH(totalExpenditure!$A176,[2]pivotTable!$A$310:$A$615,0))/100*INDEX(gDP!AO$6:AO$271,MATCH(totalExpenditure!$A176,gDP!$B$6:$B$271))=0,"",INDEX([2]pivotTable!Z$310:Z$615,MATCH(totalExpenditure!$A176,[2]pivotTable!$A$310:$A$615,0))/100*INDEX(gDP!AO$6:AO$271,MATCH(totalExpenditure!$A176,gDP!$B$6:$B$271)))</f>
        <v/>
      </c>
      <c r="BZ176" s="77" t="str">
        <f>IF(INDEX([2]pivotTable!AA$310:AA$615,MATCH(totalExpenditure!$A176,[2]pivotTable!$A$310:$A$615,0))/100*INDEX(gDP!AP$6:AP$271,MATCH(totalExpenditure!$A176,gDP!$B$6:$B$271))=0,"",INDEX([2]pivotTable!AA$310:AA$615,MATCH(totalExpenditure!$A176,[2]pivotTable!$A$310:$A$615,0))/100*INDEX(gDP!AP$6:AP$271,MATCH(totalExpenditure!$A176,gDP!$B$6:$B$271)))</f>
        <v/>
      </c>
      <c r="CA176" s="77" t="str">
        <f>IF(INDEX([2]pivotTable!AB$310:AB$615,MATCH(totalExpenditure!$A176,[2]pivotTable!$A$310:$A$615,0))/100*INDEX(gDP!AQ$6:AQ$271,MATCH(totalExpenditure!$A176,gDP!$B$6:$B$271))=0,"",INDEX([2]pivotTable!AB$310:AB$615,MATCH(totalExpenditure!$A176,[2]pivotTable!$A$310:$A$615,0))/100*INDEX(gDP!AQ$6:AQ$271,MATCH(totalExpenditure!$A176,gDP!$B$6:$B$271)))</f>
        <v/>
      </c>
      <c r="CB176" s="77" t="str">
        <f>IF(INDEX([2]pivotTable!AC$310:AC$615,MATCH(totalExpenditure!$A176,[2]pivotTable!$A$310:$A$615,0))/100*INDEX(gDP!AR$6:AR$271,MATCH(totalExpenditure!$A176,gDP!$B$6:$B$271))=0,"",INDEX([2]pivotTable!AC$310:AC$615,MATCH(totalExpenditure!$A176,[2]pivotTable!$A$310:$A$615,0))/100*INDEX(gDP!AR$6:AR$271,MATCH(totalExpenditure!$A176,gDP!$B$6:$B$271)))</f>
        <v/>
      </c>
      <c r="CC176" s="77">
        <f>IF(INDEX([2]pivotTable!AD$310:AD$615,MATCH(totalExpenditure!$A176,[2]pivotTable!$A$310:$A$615,0))/100*INDEX(gDP!AS$6:AS$271,MATCH(totalExpenditure!$A176,gDP!$B$6:$B$271))=0,"",INDEX([2]pivotTable!AD$310:AD$615,MATCH(totalExpenditure!$A176,[2]pivotTable!$A$310:$A$615,0))/100*INDEX(gDP!AS$6:AS$271,MATCH(totalExpenditure!$A176,gDP!$B$6:$B$271)))</f>
        <v>124334759.62516648</v>
      </c>
      <c r="CD176" s="77">
        <f>IF(INDEX([2]pivotTable!AE$310:AE$615,MATCH(totalExpenditure!$A176,[2]pivotTable!$A$310:$A$615,0))/100*INDEX(gDP!AT$6:AT$271,MATCH(totalExpenditure!$A176,gDP!$B$6:$B$271))=0,"",INDEX([2]pivotTable!AE$310:AE$615,MATCH(totalExpenditure!$A176,[2]pivotTable!$A$310:$A$615,0))/100*INDEX(gDP!AT$6:AT$271,MATCH(totalExpenditure!$A176,gDP!$B$6:$B$271)))</f>
        <v>108498907.06212349</v>
      </c>
      <c r="CE176" s="77">
        <f>IF(INDEX([2]pivotTable!AF$310:AF$615,MATCH(totalExpenditure!$A176,[2]pivotTable!$A$310:$A$615,0))/100*INDEX(gDP!AU$6:AU$271,MATCH(totalExpenditure!$A176,gDP!$B$6:$B$271))=0,"",INDEX([2]pivotTable!AF$310:AF$615,MATCH(totalExpenditure!$A176,[2]pivotTable!$A$310:$A$615,0))/100*INDEX(gDP!AU$6:AU$271,MATCH(totalExpenditure!$A176,gDP!$B$6:$B$271)))</f>
        <v>97795758.930557624</v>
      </c>
      <c r="CF176" s="77">
        <f>IF(INDEX([2]pivotTable!AG$310:AG$615,MATCH(totalExpenditure!$A176,[2]pivotTable!$A$310:$A$615,0))/100*INDEX(gDP!AV$6:AV$271,MATCH(totalExpenditure!$A176,gDP!$B$6:$B$271))=0,"",INDEX([2]pivotTable!AG$310:AG$615,MATCH(totalExpenditure!$A176,[2]pivotTable!$A$310:$A$615,0))/100*INDEX(gDP!AV$6:AV$271,MATCH(totalExpenditure!$A176,gDP!$B$6:$B$271)))</f>
        <v>153704908.76564461</v>
      </c>
      <c r="CG176" s="77">
        <f>IF(INDEX([2]pivotTable!AH$310:AH$615,MATCH(totalExpenditure!$A176,[2]pivotTable!$A$310:$A$615,0))/100*INDEX(gDP!AW$6:AW$271,MATCH(totalExpenditure!$A176,gDP!$B$6:$B$271))=0,"",INDEX([2]pivotTable!AH$310:AH$615,MATCH(totalExpenditure!$A176,[2]pivotTable!$A$310:$A$615,0))/100*INDEX(gDP!AW$6:AW$271,MATCH(totalExpenditure!$A176,gDP!$B$6:$B$271)))</f>
        <v>184396847.25419629</v>
      </c>
      <c r="CH176" s="77">
        <f>IF(INDEX([2]pivotTable!AI$310:AI$615,MATCH(totalExpenditure!$A176,[2]pivotTable!$A$310:$A$615,0))/100*INDEX(gDP!AX$6:AX$271,MATCH(totalExpenditure!$A176,gDP!$B$6:$B$271))=0,"",INDEX([2]pivotTable!AI$310:AI$615,MATCH(totalExpenditure!$A176,[2]pivotTable!$A$310:$A$615,0))/100*INDEX(gDP!AX$6:AX$271,MATCH(totalExpenditure!$A176,gDP!$B$6:$B$271)))</f>
        <v>185558395.84564635</v>
      </c>
      <c r="CI176" s="77">
        <f>IF(INDEX([2]pivotTable!AJ$310:AJ$615,MATCH(totalExpenditure!$A176,[2]pivotTable!$A$310:$A$615,0))/100*INDEX(gDP!AY$6:AY$271,MATCH(totalExpenditure!$A176,gDP!$B$6:$B$271))=0,"",INDEX([2]pivotTable!AJ$310:AJ$615,MATCH(totalExpenditure!$A176,[2]pivotTable!$A$310:$A$615,0))/100*INDEX(gDP!AY$6:AY$271,MATCH(totalExpenditure!$A176,gDP!$B$6:$B$271)))</f>
        <v>203245200.59700602</v>
      </c>
      <c r="CJ176" s="77">
        <f>IF(INDEX([2]pivotTable!AK$310:AK$615,MATCH(totalExpenditure!$A176,[2]pivotTable!$A$310:$A$615,0))/100*INDEX(gDP!AZ$6:AZ$271,MATCH(totalExpenditure!$A176,gDP!$B$6:$B$271))=0,"",INDEX([2]pivotTable!AK$310:AK$615,MATCH(totalExpenditure!$A176,[2]pivotTable!$A$310:$A$615,0))/100*INDEX(gDP!AZ$6:AZ$271,MATCH(totalExpenditure!$A176,gDP!$B$6:$B$271)))</f>
        <v>224524226.4903906</v>
      </c>
      <c r="CK176" s="77">
        <f>IF(INDEX([2]pivotTable!AL$310:AL$615,MATCH(totalExpenditure!$A176,[2]pivotTable!$A$310:$A$615,0))/100*INDEX(gDP!BA$6:BA$271,MATCH(totalExpenditure!$A176,gDP!$B$6:$B$271))=0,"",INDEX([2]pivotTable!AL$310:AL$615,MATCH(totalExpenditure!$A176,[2]pivotTable!$A$310:$A$615,0))/100*INDEX(gDP!BA$6:BA$271,MATCH(totalExpenditure!$A176,gDP!$B$6:$B$271)))</f>
        <v>231539907.28260773</v>
      </c>
      <c r="CL176" s="77">
        <f>IF(INDEX([2]pivotTable!AM$310:AM$615,MATCH(totalExpenditure!$A176,[2]pivotTable!$A$310:$A$615,0))/100*INDEX(gDP!BB$6:BB$271,MATCH(totalExpenditure!$A176,gDP!$B$6:$B$271))=0,"",INDEX([2]pivotTable!AM$310:AM$615,MATCH(totalExpenditure!$A176,[2]pivotTable!$A$310:$A$615,0))/100*INDEX(gDP!BB$6:BB$271,MATCH(totalExpenditure!$A176,gDP!$B$6:$B$271)))</f>
        <v>266377646.23446241</v>
      </c>
      <c r="CM176" s="77">
        <f>IF(INDEX([2]pivotTable!AN$310:AN$615,MATCH(totalExpenditure!$A176,[2]pivotTable!$A$310:$A$615,0))/100*INDEX(gDP!BC$6:BC$271,MATCH(totalExpenditure!$A176,gDP!$B$6:$B$271))=0,"",INDEX([2]pivotTable!AN$310:AN$615,MATCH(totalExpenditure!$A176,[2]pivotTable!$A$310:$A$615,0))/100*INDEX(gDP!BC$6:BC$271,MATCH(totalExpenditure!$A176,gDP!$B$6:$B$271)))</f>
        <v>380666033.62368232</v>
      </c>
      <c r="CN176" s="77">
        <f>IF(INDEX([2]pivotTable!AO$310:AO$615,MATCH(totalExpenditure!$A176,[2]pivotTable!$A$310:$A$615,0))/100*INDEX(gDP!BD$6:BD$271,MATCH(totalExpenditure!$A176,gDP!$B$6:$B$271))=0,"",INDEX([2]pivotTable!AO$310:AO$615,MATCH(totalExpenditure!$A176,[2]pivotTable!$A$310:$A$615,0))/100*INDEX(gDP!BD$6:BD$271,MATCH(totalExpenditure!$A176,gDP!$B$6:$B$271)))</f>
        <v>452093275.80385137</v>
      </c>
      <c r="CO176" s="77">
        <f>IF(INDEX([2]pivotTable!AP$310:AP$615,MATCH(totalExpenditure!$A176,[2]pivotTable!$A$310:$A$615,0))/100*INDEX(gDP!BE$6:BE$271,MATCH(totalExpenditure!$A176,gDP!$B$6:$B$271))=0,"",INDEX([2]pivotTable!AP$310:AP$615,MATCH(totalExpenditure!$A176,[2]pivotTable!$A$310:$A$615,0))/100*INDEX(gDP!BE$6:BE$271,MATCH(totalExpenditure!$A176,gDP!$B$6:$B$271)))</f>
        <v>425170947.08895379</v>
      </c>
      <c r="CP176" s="77">
        <f>IF(INDEX([2]pivotTable!AQ$310:AQ$615,MATCH(totalExpenditure!$A176,[2]pivotTable!$A$310:$A$615,0))/100*INDEX(gDP!BF$6:BF$271,MATCH(totalExpenditure!$A176,gDP!$B$6:$B$271))=0,"",INDEX([2]pivotTable!AQ$310:AQ$615,MATCH(totalExpenditure!$A176,[2]pivotTable!$A$310:$A$615,0))/100*INDEX(gDP!BF$6:BF$271,MATCH(totalExpenditure!$A176,gDP!$B$6:$B$271)))</f>
        <v>451624022.89213127</v>
      </c>
      <c r="CQ176" s="77">
        <f>IF(INDEX([2]pivotTable!AR$310:AR$615,MATCH(totalExpenditure!$A176,[2]pivotTable!$A$310:$A$615,0))/100*INDEX(gDP!BG$6:BG$271,MATCH(totalExpenditure!$A176,gDP!$B$6:$B$271))=0,"",INDEX([2]pivotTable!AR$310:AR$615,MATCH(totalExpenditure!$A176,[2]pivotTable!$A$310:$A$615,0))/100*INDEX(gDP!BG$6:BG$271,MATCH(totalExpenditure!$A176,gDP!$B$6:$B$271)))</f>
        <v>529749359.30624229</v>
      </c>
      <c r="CR176" s="77">
        <f>IF(INDEX([2]pivotTable!AS$310:AS$615,MATCH(totalExpenditure!$A176,[2]pivotTable!$A$310:$A$615,0))/100*INDEX(gDP!BH$6:BH$271,MATCH(totalExpenditure!$A176,gDP!$B$6:$B$271))=0,"",INDEX([2]pivotTable!AS$310:AS$615,MATCH(totalExpenditure!$A176,[2]pivotTable!$A$310:$A$615,0))/100*INDEX(gDP!BH$6:BH$271,MATCH(totalExpenditure!$A176,gDP!$B$6:$B$271)))</f>
        <v>472676217.18220437</v>
      </c>
      <c r="CS176" s="77">
        <f>IF(INDEX([2]pivotTable!AT$310:AT$615,MATCH(totalExpenditure!$A176,[2]pivotTable!$A$310:$A$615,0))/100*INDEX(gDP!BI$6:BI$271,MATCH(totalExpenditure!$A176,gDP!$B$6:$B$271))=0,"",INDEX([2]pivotTable!AT$310:AT$615,MATCH(totalExpenditure!$A176,[2]pivotTable!$A$310:$A$615,0))/100*INDEX(gDP!BI$6:BI$271,MATCH(totalExpenditure!$A176,gDP!$B$6:$B$271)))</f>
        <v>444963777.3818844</v>
      </c>
      <c r="CT176" s="77">
        <f>IF(INDEX([2]pivotTable!AU$310:AU$615,MATCH(totalExpenditure!$A176,[2]pivotTable!$A$310:$A$615,0))/100*INDEX(gDP!BJ$6:BJ$271,MATCH(totalExpenditure!$A176,gDP!$B$6:$B$271))=0,"",INDEX([2]pivotTable!AU$310:AU$615,MATCH(totalExpenditure!$A176,[2]pivotTable!$A$310:$A$615,0))/100*INDEX(gDP!BJ$6:BJ$271,MATCH(totalExpenditure!$A176,gDP!$B$6:$B$271)))</f>
        <v>482278728.20142841</v>
      </c>
      <c r="CU176" s="77">
        <f>IF(INDEX([2]pivotTable!AV$310:AV$615,MATCH(totalExpenditure!$A176,[2]pivotTable!$A$310:$A$615,0))/100*INDEX(gDP!BK$6:BK$271,MATCH(totalExpenditure!$A176,gDP!$B$6:$B$271))=0,"",INDEX([2]pivotTable!AV$310:AV$615,MATCH(totalExpenditure!$A176,[2]pivotTable!$A$310:$A$615,0))/100*INDEX(gDP!BK$6:BK$271,MATCH(totalExpenditure!$A176,gDP!$B$6:$B$271)))</f>
        <v>484343466.47733635</v>
      </c>
      <c r="CV176" s="77">
        <f>IF(INDEX([2]pivotTable!AW$310:AW$615,MATCH(totalExpenditure!$A176,[2]pivotTable!$A$310:$A$615,0))/100*INDEX(gDP!BL$6:BL$271,MATCH(totalExpenditure!$A176,gDP!$B$6:$B$271))=0,"",INDEX([2]pivotTable!AW$310:AW$615,MATCH(totalExpenditure!$A176,[2]pivotTable!$A$310:$A$615,0))/100*INDEX(gDP!BL$6:BL$271,MATCH(totalExpenditure!$A176,gDP!$B$6:$B$271)))</f>
        <v>470322303.85371369</v>
      </c>
      <c r="CW176" s="77">
        <f>IF(INDEX([2]pivotTable!AX$310:AX$615,MATCH(totalExpenditure!$A176,[2]pivotTable!$A$310:$A$615,0))/100*INDEX(gDP!BM$6:BM$271,MATCH(totalExpenditure!$A176,gDP!$B$6:$B$271))=0,"",INDEX([2]pivotTable!AX$310:AX$615,MATCH(totalExpenditure!$A176,[2]pivotTable!$A$310:$A$615,0))/100*INDEX(gDP!BM$6:BM$271,MATCH(totalExpenditure!$A176,gDP!$B$6:$B$271)))</f>
        <v>757796395.57324731</v>
      </c>
      <c r="CX176" s="77">
        <f>IF(INDEX([2]pivotTable!AY$310:AY$615,MATCH(totalExpenditure!$A176,[2]pivotTable!$A$310:$A$615,0))/100*INDEX(gDP!BN$6:BN$271,MATCH(totalExpenditure!$A176,gDP!$B$6:$B$271))=0,"",INDEX([2]pivotTable!AY$310:AY$615,MATCH(totalExpenditure!$A176,[2]pivotTable!$A$310:$A$615,0))/100*INDEX(gDP!BN$6:BN$271,MATCH(totalExpenditure!$A176,gDP!$B$6:$B$271)))</f>
        <v>450210248.4661175</v>
      </c>
      <c r="CY176" s="77" t="str">
        <f>IF(INDEX([2]pivotTable!AZ$310:AZ$615,MATCH(totalExpenditure!$A176,[2]pivotTable!$A$310:$A$615,0))/100*INDEX(gDP!BO$6:BO$271,MATCH(totalExpenditure!$A176,gDP!$B$6:$B$271))=0,"",INDEX([2]pivotTable!AZ$310:AZ$615,MATCH(totalExpenditure!$A176,[2]pivotTable!$A$310:$A$615,0))/100*INDEX(gDP!BO$6:BO$271,MATCH(totalExpenditure!$A176,gDP!$B$6:$B$271)))</f>
        <v/>
      </c>
      <c r="CZ176" s="77" t="str">
        <f>IF(B176="","",IF(BA176="","",B176-B176+INDEX(gDP!Q$6:Q$271,MATCH(totalExpenditure!$A176,gDP!$B$6:$B$271))))</f>
        <v/>
      </c>
      <c r="DA176" s="77" t="str">
        <f>IF(C176="","",IF(BB176="","",C176-C176+INDEX(gDP!R$6:R$271,MATCH(totalExpenditure!$A176,gDP!$B$6:$B$271))))</f>
        <v/>
      </c>
      <c r="DB176" s="77" t="str">
        <f>IF(D176="","",IF(BC176="","",D176-D176+INDEX(gDP!S$6:S$271,MATCH(totalExpenditure!$A176,gDP!$B$6:$B$271))))</f>
        <v/>
      </c>
      <c r="DC176" s="77" t="str">
        <f>IF(E176="","",IF(BD176="","",E176-E176+INDEX(gDP!T$6:T$271,MATCH(totalExpenditure!$A176,gDP!$B$6:$B$271))))</f>
        <v/>
      </c>
      <c r="DD176" s="77" t="str">
        <f>IF(F176="","",IF(BE176="","",F176-F176+INDEX(gDP!U$6:U$271,MATCH(totalExpenditure!$A176,gDP!$B$6:$B$271))))</f>
        <v/>
      </c>
      <c r="DE176" s="77" t="str">
        <f>IF(G176="","",IF(BF176="","",G176-G176+INDEX(gDP!V$6:V$271,MATCH(totalExpenditure!$A176,gDP!$B$6:$B$271))))</f>
        <v/>
      </c>
      <c r="DF176" s="77" t="str">
        <f>IF(H176="","",IF(BG176="","",H176-H176+INDEX(gDP!W$6:W$271,MATCH(totalExpenditure!$A176,gDP!$B$6:$B$271))))</f>
        <v/>
      </c>
      <c r="DG176" s="77" t="str">
        <f>IF(I176="","",IF(BH176="","",I176-I176+INDEX(gDP!X$6:X$271,MATCH(totalExpenditure!$A176,gDP!$B$6:$B$271))))</f>
        <v/>
      </c>
      <c r="DH176" s="77" t="str">
        <f>IF(J176="","",IF(BI176="","",J176-J176+INDEX(gDP!Y$6:Y$271,MATCH(totalExpenditure!$A176,gDP!$B$6:$B$271))))</f>
        <v/>
      </c>
      <c r="DI176" s="77" t="str">
        <f>IF(K176="","",IF(BJ176="","",K176-K176+INDEX(gDP!Z$6:Z$271,MATCH(totalExpenditure!$A176,gDP!$B$6:$B$271))))</f>
        <v/>
      </c>
      <c r="DJ176" s="77" t="str">
        <f>IF(L176="","",IF(BK176="","",L176-L176+INDEX(gDP!AA$6:AA$271,MATCH(totalExpenditure!$A176,gDP!$B$6:$B$271))))</f>
        <v/>
      </c>
      <c r="DK176" s="77" t="str">
        <f>IF(M176="","",IF(BL176="","",M176-M176+INDEX(gDP!AB$6:AB$271,MATCH(totalExpenditure!$A176,gDP!$B$6:$B$271))))</f>
        <v/>
      </c>
      <c r="DL176" s="77" t="str">
        <f>IF(N176="","",IF(BM176="","",N176-N176+INDEX(gDP!AC$6:AC$271,MATCH(totalExpenditure!$A176,gDP!$B$6:$B$271))))</f>
        <v/>
      </c>
      <c r="DM176" s="77" t="str">
        <f>IF(O176="","",IF(BN176="","",O176-O176+INDEX(gDP!AD$6:AD$271,MATCH(totalExpenditure!$A176,gDP!$B$6:$B$271))))</f>
        <v/>
      </c>
      <c r="DN176" s="77" t="str">
        <f>IF(P176="","",IF(BO176="","",P176-P176+INDEX(gDP!AE$6:AE$271,MATCH(totalExpenditure!$A176,gDP!$B$6:$B$271))))</f>
        <v/>
      </c>
      <c r="DO176" s="77" t="str">
        <f>IF(Q176="","",IF(BP176="","",Q176-Q176+INDEX(gDP!AF$6:AF$271,MATCH(totalExpenditure!$A176,gDP!$B$6:$B$271))))</f>
        <v/>
      </c>
      <c r="DP176" s="77" t="str">
        <f>IF(R176="","",IF(BQ176="","",R176-R176+INDEX(gDP!AG$6:AG$271,MATCH(totalExpenditure!$A176,gDP!$B$6:$B$271))))</f>
        <v/>
      </c>
      <c r="DQ176" s="77" t="str">
        <f>IF(S176="","",IF(BR176="","",S176-S176+INDEX(gDP!AH$6:AH$271,MATCH(totalExpenditure!$A176,gDP!$B$6:$B$271))))</f>
        <v/>
      </c>
      <c r="DR176" s="77" t="str">
        <f>IF(T176="","",IF(BS176="","",T176-T176+INDEX(gDP!AI$6:AI$271,MATCH(totalExpenditure!$A176,gDP!$B$6:$B$271))))</f>
        <v/>
      </c>
      <c r="DS176" s="77" t="str">
        <f>IF(U176="","",IF(BT176="","",U176-U176+INDEX(gDP!AJ$6:AJ$271,MATCH(totalExpenditure!$A176,gDP!$B$6:$B$271))))</f>
        <v/>
      </c>
      <c r="DT176" s="77" t="str">
        <f>IF(V176="","",IF(BU176="","",V176-V176+INDEX(gDP!AK$6:AK$271,MATCH(totalExpenditure!$A176,gDP!$B$6:$B$271))))</f>
        <v/>
      </c>
      <c r="DU176" s="77" t="str">
        <f>IF(W176="","",IF(BV176="","",W176-W176+INDEX(gDP!AL$6:AL$271,MATCH(totalExpenditure!$A176,gDP!$B$6:$B$271))))</f>
        <v/>
      </c>
      <c r="DV176" s="77" t="str">
        <f>IF(X176="","",IF(BW176="","",X176-X176+INDEX(gDP!AM$6:AM$271,MATCH(totalExpenditure!$A176,gDP!$B$6:$B$271))))</f>
        <v/>
      </c>
      <c r="DW176" s="77" t="str">
        <f>IF(Y176="","",IF(BX176="","",Y176-Y176+INDEX(gDP!AN$6:AN$271,MATCH(totalExpenditure!$A176,gDP!$B$6:$B$271))))</f>
        <v/>
      </c>
      <c r="DX176" s="77" t="str">
        <f>IF(Z176="","",IF(BY176="","",Z176-Z176+INDEX(gDP!AO$6:AO$271,MATCH(totalExpenditure!$A176,gDP!$B$6:$B$271))))</f>
        <v/>
      </c>
      <c r="DY176" s="77" t="str">
        <f>IF(AA176="","",IF(BZ176="","",AA176-AA176+INDEX(gDP!AP$6:AP$271,MATCH(totalExpenditure!$A176,gDP!$B$6:$B$271))))</f>
        <v/>
      </c>
      <c r="DZ176" s="77" t="str">
        <f>IF(AB176="","",IF(CA176="","",AB176-AB176+INDEX(gDP!AQ$6:AQ$271,MATCH(totalExpenditure!$A176,gDP!$B$6:$B$271))))</f>
        <v/>
      </c>
      <c r="EA176" s="77" t="str">
        <f>IF(AC176="","",IF(CB176="","",AC176-AC176+INDEX(gDP!AR$6:AR$271,MATCH(totalExpenditure!$A176,gDP!$B$6:$B$271))))</f>
        <v/>
      </c>
      <c r="EB176" s="77">
        <f>IF(AD176="","",IF(CC176="","",AD176-AD176+INDEX(gDP!AS$6:AS$271,MATCH(totalExpenditure!$A176,gDP!$B$6:$B$271))))</f>
        <v>3922232164.8317499</v>
      </c>
      <c r="EC176" s="77">
        <f>IF(AE176="","",IF(CD176="","",AE176-AE176+INDEX(gDP!AT$6:AT$271,MATCH(totalExpenditure!$A176,gDP!$B$6:$B$271))))</f>
        <v>3557341215.1515899</v>
      </c>
      <c r="ED176" s="77">
        <f>IF(AF176="","",IF(CE176="","",AF176-AF176+INDEX(gDP!AU$6:AU$271,MATCH(totalExpenditure!$A176,gDP!$B$6:$B$271))))</f>
        <v>3349169826.3889599</v>
      </c>
      <c r="EE176" s="77">
        <f>IF(AG176="","",IF(CF176="","",AG176-AG176+INDEX(gDP!AV$6:AV$271,MATCH(totalExpenditure!$A176,gDP!$B$6:$B$271))))</f>
        <v>4926439383.5142498</v>
      </c>
      <c r="EF176" s="77">
        <f>IF(AH176="","",IF(CG176="","",AH176-AH176+INDEX(gDP!AW$6:AW$271,MATCH(totalExpenditure!$A176,gDP!$B$6:$B$271))))</f>
        <v>6609205994.7740602</v>
      </c>
      <c r="EG176" s="77">
        <f>IF(AI176="","",IF(CH176="","",AI176-AI176+INDEX(gDP!AX$6:AX$271,MATCH(totalExpenditure!$A176,gDP!$B$6:$B$271))))</f>
        <v>7248374837.7205601</v>
      </c>
      <c r="EH176" s="77">
        <f>IF(AJ176="","",IF(CI176="","",AJ176-AJ176+INDEX(gDP!AY$6:AY$271,MATCH(totalExpenditure!$A176,gDP!$B$6:$B$271))))</f>
        <v>8001779551.0632296</v>
      </c>
      <c r="EI176" s="77">
        <f>IF(AK176="","",IF(CJ176="","",AK176-AK176+INDEX(gDP!AZ$6:AZ$271,MATCH(totalExpenditure!$A176,gDP!$B$6:$B$271))))</f>
        <v>8839536475.99963</v>
      </c>
      <c r="EJ176" s="77">
        <f>IF(AL176="","",IF(CK176="","",AL176-AL176+INDEX(gDP!BA$6:BA$271,MATCH(totalExpenditure!$A176,gDP!$B$6:$B$271))))</f>
        <v>8607431497.4947109</v>
      </c>
      <c r="EK176" s="77">
        <f>IF(AM176="","",IF(CL176="","",AM176-AM176+INDEX(gDP!BB$6:BB$271,MATCH(totalExpenditure!$A176,gDP!$B$6:$B$271))))</f>
        <v>8938847189.0759201</v>
      </c>
      <c r="EL176" s="77">
        <f>IF(AN176="","",IF(CM176="","",AN176-AN176+INDEX(gDP!BC$6:BC$271,MATCH(totalExpenditure!$A176,gDP!$B$6:$B$271))))</f>
        <v>11431412421.131599</v>
      </c>
      <c r="EM176" s="77">
        <f>IF(AO176="","",IF(CN176="","",AO176-AO176+INDEX(gDP!BD$6:BD$271,MATCH(totalExpenditure!$A176,gDP!$B$6:$B$271))))</f>
        <v>12523359440.5499</v>
      </c>
      <c r="EN176" s="77">
        <f>IF(AP176="","",IF(CO176="","",AP176-AP176+INDEX(gDP!BE$6:BE$271,MATCH(totalExpenditure!$A176,gDP!$B$6:$B$271))))</f>
        <v>13042053591.685699</v>
      </c>
      <c r="EO176" s="77">
        <f>IF(AQ176="","",IF(CP176="","",AQ176-AQ176+INDEX(gDP!BF$6:BF$271,MATCH(totalExpenditure!$A176,gDP!$B$6:$B$271))))</f>
        <v>12043307277.123501</v>
      </c>
      <c r="EP176" s="77">
        <f>IF(AR176="","",IF(CQ176="","",AR176-AR176+INDEX(gDP!BG$6:BG$271,MATCH(totalExpenditure!$A176,gDP!$B$6:$B$271))))</f>
        <v>12435430969.6301</v>
      </c>
      <c r="EQ176" s="77">
        <f>IF(AS176="","",IF(CR176="","",AS176-AS176+INDEX(gDP!BH$6:BH$271,MATCH(totalExpenditure!$A176,gDP!$B$6:$B$271))))</f>
        <v>11335161083.5061</v>
      </c>
      <c r="ER176" s="77">
        <f>IF(AT176="","",IF(CS176="","",AT176-AT176+INDEX(gDP!BI$6:BI$271,MATCH(totalExpenditure!$A176,gDP!$B$6:$B$271))))</f>
        <v>10722018732.093599</v>
      </c>
      <c r="ES176" s="77">
        <f>IF(AU176="","",IF(CT176="","",AU176-AU176+INDEX(gDP!BJ$6:BJ$271,MATCH(totalExpenditure!$A176,gDP!$B$6:$B$271))))</f>
        <v>12895153160.466</v>
      </c>
      <c r="ET176" s="77">
        <f>IF(AV176="","",IF(CU176="","",AV176-AV176+INDEX(gDP!BK$6:BK$271,MATCH(totalExpenditure!$A176,gDP!$B$6:$B$271))))</f>
        <v>13682018827.0434</v>
      </c>
      <c r="EU176" s="77">
        <f>IF(AW176="","",IF(CV176="","",AW176-AW176+INDEX(gDP!BL$6:BL$271,MATCH(totalExpenditure!$A176,gDP!$B$6:$B$271))))</f>
        <v>12541928102.765699</v>
      </c>
      <c r="EV176" s="77">
        <f>IF(AX176="","",IF(CW176="","",AX176-AX176+INDEX(gDP!BM$6:BM$271,MATCH(totalExpenditure!$A176,gDP!$B$6:$B$271))))</f>
        <v>10583748541.525801</v>
      </c>
      <c r="EW176" s="77">
        <f>IF(AY176="","",IF(CX176="","",AY176-AY176+INDEX(gDP!BN$6:BN$271,MATCH(totalExpenditure!$A176,gDP!$B$6:$B$271))))</f>
        <v>12402486183.639601</v>
      </c>
      <c r="EX176" s="77" t="str">
        <f>IF(AZ176="","",IF(CY176="","",AZ176-AZ176+INDEX(gDP!BO$6:BO$271,MATCH(totalExpenditure!$A176,gDP!$B$6:$B$271))))</f>
        <v/>
      </c>
    </row>
    <row r="177" spans="1:154" x14ac:dyDescent="0.35">
      <c r="A177" t="s">
        <v>563</v>
      </c>
      <c r="B177" s="77" t="e">
        <f>IF(INDEX([2]pivotTable!B$3:B$308,MATCH(totalExpenditure!$A177,[2]pivotTable!$A$3:$A$308,0))/100*INDEX(gDP!Q$6:Q$271,MATCH(totalExpenditure!$A177,gDP!$B$6:$B$271))=0,"",INDEX([2]pivotTable!B$3:B$308,MATCH(totalExpenditure!$A177,[2]pivotTable!$A$3:$A$308,0))/100*INDEX(gDP!Q$6:Q$271,MATCH(totalExpenditure!$A177,gDP!$B$6:$B$271)))</f>
        <v>#N/A</v>
      </c>
      <c r="C177" s="77" t="e">
        <f>IF(INDEX([2]pivotTable!C$3:C$308,MATCH(totalExpenditure!$A177,[2]pivotTable!$A$3:$A$308,0))/100*INDEX(gDP!R$6:R$271,MATCH(totalExpenditure!$A177,gDP!$B$6:$B$271))=0,"",INDEX([2]pivotTable!C$3:C$308,MATCH(totalExpenditure!$A177,[2]pivotTable!$A$3:$A$308,0))/100*INDEX(gDP!R$6:R$271,MATCH(totalExpenditure!$A177,gDP!$B$6:$B$271)))</f>
        <v>#N/A</v>
      </c>
      <c r="D177" s="77" t="e">
        <f>IF(INDEX([2]pivotTable!D$3:D$308,MATCH(totalExpenditure!$A177,[2]pivotTable!$A$3:$A$308,0))/100*INDEX(gDP!S$6:S$271,MATCH(totalExpenditure!$A177,gDP!$B$6:$B$271))=0,"",INDEX([2]pivotTable!D$3:D$308,MATCH(totalExpenditure!$A177,[2]pivotTable!$A$3:$A$308,0))/100*INDEX(gDP!S$6:S$271,MATCH(totalExpenditure!$A177,gDP!$B$6:$B$271)))</f>
        <v>#N/A</v>
      </c>
      <c r="E177" s="77" t="e">
        <f>IF(INDEX([2]pivotTable!E$3:E$308,MATCH(totalExpenditure!$A177,[2]pivotTable!$A$3:$A$308,0))/100*INDEX(gDP!T$6:T$271,MATCH(totalExpenditure!$A177,gDP!$B$6:$B$271))=0,"",INDEX([2]pivotTable!E$3:E$308,MATCH(totalExpenditure!$A177,[2]pivotTable!$A$3:$A$308,0))/100*INDEX(gDP!T$6:T$271,MATCH(totalExpenditure!$A177,gDP!$B$6:$B$271)))</f>
        <v>#N/A</v>
      </c>
      <c r="F177" s="77" t="e">
        <f>IF(INDEX([2]pivotTable!F$3:F$308,MATCH(totalExpenditure!$A177,[2]pivotTable!$A$3:$A$308,0))/100*INDEX(gDP!U$6:U$271,MATCH(totalExpenditure!$A177,gDP!$B$6:$B$271))=0,"",INDEX([2]pivotTable!F$3:F$308,MATCH(totalExpenditure!$A177,[2]pivotTable!$A$3:$A$308,0))/100*INDEX(gDP!U$6:U$271,MATCH(totalExpenditure!$A177,gDP!$B$6:$B$271)))</f>
        <v>#N/A</v>
      </c>
      <c r="G177" s="77" t="e">
        <f>IF(INDEX([2]pivotTable!G$3:G$308,MATCH(totalExpenditure!$A177,[2]pivotTable!$A$3:$A$308,0))/100*INDEX(gDP!V$6:V$271,MATCH(totalExpenditure!$A177,gDP!$B$6:$B$271))=0,"",INDEX([2]pivotTable!G$3:G$308,MATCH(totalExpenditure!$A177,[2]pivotTable!$A$3:$A$308,0))/100*INDEX(gDP!V$6:V$271,MATCH(totalExpenditure!$A177,gDP!$B$6:$B$271)))</f>
        <v>#N/A</v>
      </c>
      <c r="H177" s="77" t="e">
        <f>IF(INDEX([2]pivotTable!H$3:H$308,MATCH(totalExpenditure!$A177,[2]pivotTable!$A$3:$A$308,0))/100*INDEX(gDP!W$6:W$271,MATCH(totalExpenditure!$A177,gDP!$B$6:$B$271))=0,"",INDEX([2]pivotTable!H$3:H$308,MATCH(totalExpenditure!$A177,[2]pivotTable!$A$3:$A$308,0))/100*INDEX(gDP!W$6:W$271,MATCH(totalExpenditure!$A177,gDP!$B$6:$B$271)))</f>
        <v>#N/A</v>
      </c>
      <c r="I177" s="77" t="e">
        <f>IF(INDEX([2]pivotTable!I$3:I$308,MATCH(totalExpenditure!$A177,[2]pivotTable!$A$3:$A$308,0))/100*INDEX(gDP!X$6:X$271,MATCH(totalExpenditure!$A177,gDP!$B$6:$B$271))=0,"",INDEX([2]pivotTable!I$3:I$308,MATCH(totalExpenditure!$A177,[2]pivotTable!$A$3:$A$308,0))/100*INDEX(gDP!X$6:X$271,MATCH(totalExpenditure!$A177,gDP!$B$6:$B$271)))</f>
        <v>#N/A</v>
      </c>
      <c r="J177" s="77" t="e">
        <f>IF(INDEX([2]pivotTable!J$3:J$308,MATCH(totalExpenditure!$A177,[2]pivotTable!$A$3:$A$308,0))/100*INDEX(gDP!Y$6:Y$271,MATCH(totalExpenditure!$A177,gDP!$B$6:$B$271))=0,"",INDEX([2]pivotTable!J$3:J$308,MATCH(totalExpenditure!$A177,[2]pivotTable!$A$3:$A$308,0))/100*INDEX(gDP!Y$6:Y$271,MATCH(totalExpenditure!$A177,gDP!$B$6:$B$271)))</f>
        <v>#N/A</v>
      </c>
      <c r="K177" s="77" t="e">
        <f>IF(INDEX([2]pivotTable!K$3:K$308,MATCH(totalExpenditure!$A177,[2]pivotTable!$A$3:$A$308,0))/100*INDEX(gDP!Z$6:Z$271,MATCH(totalExpenditure!$A177,gDP!$B$6:$B$271))=0,"",INDEX([2]pivotTable!K$3:K$308,MATCH(totalExpenditure!$A177,[2]pivotTable!$A$3:$A$308,0))/100*INDEX(gDP!Z$6:Z$271,MATCH(totalExpenditure!$A177,gDP!$B$6:$B$271)))</f>
        <v>#N/A</v>
      </c>
      <c r="L177" s="77" t="e">
        <f>IF(INDEX([2]pivotTable!L$3:L$308,MATCH(totalExpenditure!$A177,[2]pivotTable!$A$3:$A$308,0))/100*INDEX(gDP!AA$6:AA$271,MATCH(totalExpenditure!$A177,gDP!$B$6:$B$271))=0,"",INDEX([2]pivotTable!L$3:L$308,MATCH(totalExpenditure!$A177,[2]pivotTable!$A$3:$A$308,0))/100*INDEX(gDP!AA$6:AA$271,MATCH(totalExpenditure!$A177,gDP!$B$6:$B$271)))</f>
        <v>#N/A</v>
      </c>
      <c r="M177" s="77" t="e">
        <f>IF(INDEX([2]pivotTable!M$3:M$308,MATCH(totalExpenditure!$A177,[2]pivotTable!$A$3:$A$308,0))/100*INDEX(gDP!AB$6:AB$271,MATCH(totalExpenditure!$A177,gDP!$B$6:$B$271))=0,"",INDEX([2]pivotTable!M$3:M$308,MATCH(totalExpenditure!$A177,[2]pivotTable!$A$3:$A$308,0))/100*INDEX(gDP!AB$6:AB$271,MATCH(totalExpenditure!$A177,gDP!$B$6:$B$271)))</f>
        <v>#N/A</v>
      </c>
      <c r="N177" s="77" t="e">
        <f>IF(INDEX([2]pivotTable!N$3:N$308,MATCH(totalExpenditure!$A177,[2]pivotTable!$A$3:$A$308,0))/100*INDEX(gDP!AC$6:AC$271,MATCH(totalExpenditure!$A177,gDP!$B$6:$B$271))=0,"",INDEX([2]pivotTable!N$3:N$308,MATCH(totalExpenditure!$A177,[2]pivotTable!$A$3:$A$308,0))/100*INDEX(gDP!AC$6:AC$271,MATCH(totalExpenditure!$A177,gDP!$B$6:$B$271)))</f>
        <v>#N/A</v>
      </c>
      <c r="O177" s="77" t="e">
        <f>IF(INDEX([2]pivotTable!O$3:O$308,MATCH(totalExpenditure!$A177,[2]pivotTable!$A$3:$A$308,0))/100*INDEX(gDP!AD$6:AD$271,MATCH(totalExpenditure!$A177,gDP!$B$6:$B$271))=0,"",INDEX([2]pivotTable!O$3:O$308,MATCH(totalExpenditure!$A177,[2]pivotTable!$A$3:$A$308,0))/100*INDEX(gDP!AD$6:AD$271,MATCH(totalExpenditure!$A177,gDP!$B$6:$B$271)))</f>
        <v>#N/A</v>
      </c>
      <c r="P177" s="77" t="e">
        <f>IF(INDEX([2]pivotTable!P$3:P$308,MATCH(totalExpenditure!$A177,[2]pivotTable!$A$3:$A$308,0))/100*INDEX(gDP!AE$6:AE$271,MATCH(totalExpenditure!$A177,gDP!$B$6:$B$271))=0,"",INDEX([2]pivotTable!P$3:P$308,MATCH(totalExpenditure!$A177,[2]pivotTable!$A$3:$A$308,0))/100*INDEX(gDP!AE$6:AE$271,MATCH(totalExpenditure!$A177,gDP!$B$6:$B$271)))</f>
        <v>#N/A</v>
      </c>
      <c r="Q177" s="77" t="e">
        <f>IF(INDEX([2]pivotTable!Q$3:Q$308,MATCH(totalExpenditure!$A177,[2]pivotTable!$A$3:$A$308,0))/100*INDEX(gDP!AF$6:AF$271,MATCH(totalExpenditure!$A177,gDP!$B$6:$B$271))=0,"",INDEX([2]pivotTable!Q$3:Q$308,MATCH(totalExpenditure!$A177,[2]pivotTable!$A$3:$A$308,0))/100*INDEX(gDP!AF$6:AF$271,MATCH(totalExpenditure!$A177,gDP!$B$6:$B$271)))</f>
        <v>#N/A</v>
      </c>
      <c r="R177" s="77" t="e">
        <f>IF(INDEX([2]pivotTable!R$3:R$308,MATCH(totalExpenditure!$A177,[2]pivotTable!$A$3:$A$308,0))/100*INDEX(gDP!AG$6:AG$271,MATCH(totalExpenditure!$A177,gDP!$B$6:$B$271))=0,"",INDEX([2]pivotTable!R$3:R$308,MATCH(totalExpenditure!$A177,[2]pivotTable!$A$3:$A$308,0))/100*INDEX(gDP!AG$6:AG$271,MATCH(totalExpenditure!$A177,gDP!$B$6:$B$271)))</f>
        <v>#N/A</v>
      </c>
      <c r="S177" s="77" t="e">
        <f>IF(INDEX([2]pivotTable!S$3:S$308,MATCH(totalExpenditure!$A177,[2]pivotTable!$A$3:$A$308,0))/100*INDEX(gDP!AH$6:AH$271,MATCH(totalExpenditure!$A177,gDP!$B$6:$B$271))=0,"",INDEX([2]pivotTable!S$3:S$308,MATCH(totalExpenditure!$A177,[2]pivotTable!$A$3:$A$308,0))/100*INDEX(gDP!AH$6:AH$271,MATCH(totalExpenditure!$A177,gDP!$B$6:$B$271)))</f>
        <v>#N/A</v>
      </c>
      <c r="T177" s="77" t="e">
        <f>IF(INDEX([2]pivotTable!T$3:T$308,MATCH(totalExpenditure!$A177,[2]pivotTable!$A$3:$A$308,0))/100*INDEX(gDP!AI$6:AI$271,MATCH(totalExpenditure!$A177,gDP!$B$6:$B$271))=0,"",INDEX([2]pivotTable!T$3:T$308,MATCH(totalExpenditure!$A177,[2]pivotTable!$A$3:$A$308,0))/100*INDEX(gDP!AI$6:AI$271,MATCH(totalExpenditure!$A177,gDP!$B$6:$B$271)))</f>
        <v>#N/A</v>
      </c>
      <c r="U177" s="77" t="e">
        <f>IF(INDEX([2]pivotTable!U$3:U$308,MATCH(totalExpenditure!$A177,[2]pivotTable!$A$3:$A$308,0))/100*INDEX(gDP!AJ$6:AJ$271,MATCH(totalExpenditure!$A177,gDP!$B$6:$B$271))=0,"",INDEX([2]pivotTable!U$3:U$308,MATCH(totalExpenditure!$A177,[2]pivotTable!$A$3:$A$308,0))/100*INDEX(gDP!AJ$6:AJ$271,MATCH(totalExpenditure!$A177,gDP!$B$6:$B$271)))</f>
        <v>#N/A</v>
      </c>
      <c r="V177" s="77" t="e">
        <f>IF(INDEX([2]pivotTable!V$3:V$308,MATCH(totalExpenditure!$A177,[2]pivotTable!$A$3:$A$308,0))/100*INDEX(gDP!AK$6:AK$271,MATCH(totalExpenditure!$A177,gDP!$B$6:$B$271))=0,"",INDEX([2]pivotTable!V$3:V$308,MATCH(totalExpenditure!$A177,[2]pivotTable!$A$3:$A$308,0))/100*INDEX(gDP!AK$6:AK$271,MATCH(totalExpenditure!$A177,gDP!$B$6:$B$271)))</f>
        <v>#N/A</v>
      </c>
      <c r="W177" s="77" t="e">
        <f>IF(INDEX([2]pivotTable!W$3:W$308,MATCH(totalExpenditure!$A177,[2]pivotTable!$A$3:$A$308,0))/100*INDEX(gDP!AL$6:AL$271,MATCH(totalExpenditure!$A177,gDP!$B$6:$B$271))=0,"",INDEX([2]pivotTable!W$3:W$308,MATCH(totalExpenditure!$A177,[2]pivotTable!$A$3:$A$308,0))/100*INDEX(gDP!AL$6:AL$271,MATCH(totalExpenditure!$A177,gDP!$B$6:$B$271)))</f>
        <v>#N/A</v>
      </c>
      <c r="X177" s="77" t="e">
        <f>IF(INDEX([2]pivotTable!X$3:X$308,MATCH(totalExpenditure!$A177,[2]pivotTable!$A$3:$A$308,0))/100*INDEX(gDP!AM$6:AM$271,MATCH(totalExpenditure!$A177,gDP!$B$6:$B$271))=0,"",INDEX([2]pivotTable!X$3:X$308,MATCH(totalExpenditure!$A177,[2]pivotTable!$A$3:$A$308,0))/100*INDEX(gDP!AM$6:AM$271,MATCH(totalExpenditure!$A177,gDP!$B$6:$B$271)))</f>
        <v>#N/A</v>
      </c>
      <c r="Y177" s="77" t="e">
        <f>IF(INDEX([2]pivotTable!Y$3:Y$308,MATCH(totalExpenditure!$A177,[2]pivotTable!$A$3:$A$308,0))/100*INDEX(gDP!AN$6:AN$271,MATCH(totalExpenditure!$A177,gDP!$B$6:$B$271))=0,"",INDEX([2]pivotTable!Y$3:Y$308,MATCH(totalExpenditure!$A177,[2]pivotTable!$A$3:$A$308,0))/100*INDEX(gDP!AN$6:AN$271,MATCH(totalExpenditure!$A177,gDP!$B$6:$B$271)))</f>
        <v>#N/A</v>
      </c>
      <c r="Z177" s="77" t="e">
        <f>IF(INDEX([2]pivotTable!Z$3:Z$308,MATCH(totalExpenditure!$A177,[2]pivotTable!$A$3:$A$308,0))/100*INDEX(gDP!AO$6:AO$271,MATCH(totalExpenditure!$A177,gDP!$B$6:$B$271))=0,"",INDEX([2]pivotTable!Z$3:Z$308,MATCH(totalExpenditure!$A177,[2]pivotTable!$A$3:$A$308,0))/100*INDEX(gDP!AO$6:AO$271,MATCH(totalExpenditure!$A177,gDP!$B$6:$B$271)))</f>
        <v>#N/A</v>
      </c>
      <c r="AA177" s="77" t="e">
        <f>IF(INDEX([2]pivotTable!AA$3:AA$308,MATCH(totalExpenditure!$A177,[2]pivotTable!$A$3:$A$308,0))/100*INDEX(gDP!AP$6:AP$271,MATCH(totalExpenditure!$A177,gDP!$B$6:$B$271))=0,"",INDEX([2]pivotTable!AA$3:AA$308,MATCH(totalExpenditure!$A177,[2]pivotTable!$A$3:$A$308,0))/100*INDEX(gDP!AP$6:AP$271,MATCH(totalExpenditure!$A177,gDP!$B$6:$B$271)))</f>
        <v>#N/A</v>
      </c>
      <c r="AB177" s="77" t="e">
        <f>IF(INDEX([2]pivotTable!AB$3:AB$308,MATCH(totalExpenditure!$A177,[2]pivotTable!$A$3:$A$308,0))/100*INDEX(gDP!AQ$6:AQ$271,MATCH(totalExpenditure!$A177,gDP!$B$6:$B$271))=0,"",INDEX([2]pivotTable!AB$3:AB$308,MATCH(totalExpenditure!$A177,[2]pivotTable!$A$3:$A$308,0))/100*INDEX(gDP!AQ$6:AQ$271,MATCH(totalExpenditure!$A177,gDP!$B$6:$B$271)))</f>
        <v>#N/A</v>
      </c>
      <c r="AC177" s="77" t="e">
        <f>IF(INDEX([2]pivotTable!AC$3:AC$308,MATCH(totalExpenditure!$A177,[2]pivotTable!$A$3:$A$308,0))/100*INDEX(gDP!AR$6:AR$271,MATCH(totalExpenditure!$A177,gDP!$B$6:$B$271))=0,"",INDEX([2]pivotTable!AC$3:AC$308,MATCH(totalExpenditure!$A177,[2]pivotTable!$A$3:$A$308,0))/100*INDEX(gDP!AR$6:AR$271,MATCH(totalExpenditure!$A177,gDP!$B$6:$B$271)))</f>
        <v>#N/A</v>
      </c>
      <c r="AD177" s="77" t="e">
        <f>IF(INDEX([2]pivotTable!AD$3:AD$308,MATCH(totalExpenditure!$A177,[2]pivotTable!$A$3:$A$308,0))/100*INDEX(gDP!AS$6:AS$271,MATCH(totalExpenditure!$A177,gDP!$B$6:$B$271))=0,"",INDEX([2]pivotTable!AD$3:AD$308,MATCH(totalExpenditure!$A177,[2]pivotTable!$A$3:$A$308,0))/100*INDEX(gDP!AS$6:AS$271,MATCH(totalExpenditure!$A177,gDP!$B$6:$B$271)))</f>
        <v>#N/A</v>
      </c>
      <c r="AE177" s="77" t="e">
        <f>IF(INDEX([2]pivotTable!AE$3:AE$308,MATCH(totalExpenditure!$A177,[2]pivotTable!$A$3:$A$308,0))/100*INDEX(gDP!AT$6:AT$271,MATCH(totalExpenditure!$A177,gDP!$B$6:$B$271))=0,"",INDEX([2]pivotTable!AE$3:AE$308,MATCH(totalExpenditure!$A177,[2]pivotTable!$A$3:$A$308,0))/100*INDEX(gDP!AT$6:AT$271,MATCH(totalExpenditure!$A177,gDP!$B$6:$B$271)))</f>
        <v>#N/A</v>
      </c>
      <c r="AF177" s="77" t="e">
        <f>IF(INDEX([2]pivotTable!AF$3:AF$308,MATCH(totalExpenditure!$A177,[2]pivotTable!$A$3:$A$308,0))/100*INDEX(gDP!AU$6:AU$271,MATCH(totalExpenditure!$A177,gDP!$B$6:$B$271))=0,"",INDEX([2]pivotTable!AF$3:AF$308,MATCH(totalExpenditure!$A177,[2]pivotTable!$A$3:$A$308,0))/100*INDEX(gDP!AU$6:AU$271,MATCH(totalExpenditure!$A177,gDP!$B$6:$B$271)))</f>
        <v>#N/A</v>
      </c>
      <c r="AG177" s="77" t="e">
        <f>IF(INDEX([2]pivotTable!AG$3:AG$308,MATCH(totalExpenditure!$A177,[2]pivotTable!$A$3:$A$308,0))/100*INDEX(gDP!AV$6:AV$271,MATCH(totalExpenditure!$A177,gDP!$B$6:$B$271))=0,"",INDEX([2]pivotTable!AG$3:AG$308,MATCH(totalExpenditure!$A177,[2]pivotTable!$A$3:$A$308,0))/100*INDEX(gDP!AV$6:AV$271,MATCH(totalExpenditure!$A177,gDP!$B$6:$B$271)))</f>
        <v>#N/A</v>
      </c>
      <c r="AH177" s="77" t="e">
        <f>IF(INDEX([2]pivotTable!AH$3:AH$308,MATCH(totalExpenditure!$A177,[2]pivotTable!$A$3:$A$308,0))/100*INDEX(gDP!AW$6:AW$271,MATCH(totalExpenditure!$A177,gDP!$B$6:$B$271))=0,"",INDEX([2]pivotTable!AH$3:AH$308,MATCH(totalExpenditure!$A177,[2]pivotTable!$A$3:$A$308,0))/100*INDEX(gDP!AW$6:AW$271,MATCH(totalExpenditure!$A177,gDP!$B$6:$B$271)))</f>
        <v>#N/A</v>
      </c>
      <c r="AI177" s="77" t="e">
        <f>IF(INDEX([2]pivotTable!AI$3:AI$308,MATCH(totalExpenditure!$A177,[2]pivotTable!$A$3:$A$308,0))/100*INDEX(gDP!AX$6:AX$271,MATCH(totalExpenditure!$A177,gDP!$B$6:$B$271))=0,"",INDEX([2]pivotTable!AI$3:AI$308,MATCH(totalExpenditure!$A177,[2]pivotTable!$A$3:$A$308,0))/100*INDEX(gDP!AX$6:AX$271,MATCH(totalExpenditure!$A177,gDP!$B$6:$B$271)))</f>
        <v>#N/A</v>
      </c>
      <c r="AJ177" s="77" t="e">
        <f>IF(INDEX([2]pivotTable!AJ$3:AJ$308,MATCH(totalExpenditure!$A177,[2]pivotTable!$A$3:$A$308,0))/100*INDEX(gDP!AY$6:AY$271,MATCH(totalExpenditure!$A177,gDP!$B$6:$B$271))=0,"",INDEX([2]pivotTable!AJ$3:AJ$308,MATCH(totalExpenditure!$A177,[2]pivotTable!$A$3:$A$308,0))/100*INDEX(gDP!AY$6:AY$271,MATCH(totalExpenditure!$A177,gDP!$B$6:$B$271)))</f>
        <v>#N/A</v>
      </c>
      <c r="AK177" s="77" t="e">
        <f>IF(INDEX([2]pivotTable!AK$3:AK$308,MATCH(totalExpenditure!$A177,[2]pivotTable!$A$3:$A$308,0))/100*INDEX(gDP!AZ$6:AZ$271,MATCH(totalExpenditure!$A177,gDP!$B$6:$B$271))=0,"",INDEX([2]pivotTable!AK$3:AK$308,MATCH(totalExpenditure!$A177,[2]pivotTable!$A$3:$A$308,0))/100*INDEX(gDP!AZ$6:AZ$271,MATCH(totalExpenditure!$A177,gDP!$B$6:$B$271)))</f>
        <v>#N/A</v>
      </c>
      <c r="AL177" s="77" t="e">
        <f>IF(INDEX([2]pivotTable!AL$3:AL$308,MATCH(totalExpenditure!$A177,[2]pivotTable!$A$3:$A$308,0))/100*INDEX(gDP!BA$6:BA$271,MATCH(totalExpenditure!$A177,gDP!$B$6:$B$271))=0,"",INDEX([2]pivotTable!AL$3:AL$308,MATCH(totalExpenditure!$A177,[2]pivotTable!$A$3:$A$308,0))/100*INDEX(gDP!BA$6:BA$271,MATCH(totalExpenditure!$A177,gDP!$B$6:$B$271)))</f>
        <v>#N/A</v>
      </c>
      <c r="AM177" s="77" t="e">
        <f>IF(INDEX([2]pivotTable!AM$3:AM$308,MATCH(totalExpenditure!$A177,[2]pivotTable!$A$3:$A$308,0))/100*INDEX(gDP!BB$6:BB$271,MATCH(totalExpenditure!$A177,gDP!$B$6:$B$271))=0,"",INDEX([2]pivotTable!AM$3:AM$308,MATCH(totalExpenditure!$A177,[2]pivotTable!$A$3:$A$308,0))/100*INDEX(gDP!BB$6:BB$271,MATCH(totalExpenditure!$A177,gDP!$B$6:$B$271)))</f>
        <v>#N/A</v>
      </c>
      <c r="AN177" s="77" t="e">
        <f>IF(INDEX([2]pivotTable!AN$3:AN$308,MATCH(totalExpenditure!$A177,[2]pivotTable!$A$3:$A$308,0))/100*INDEX(gDP!BC$6:BC$271,MATCH(totalExpenditure!$A177,gDP!$B$6:$B$271))=0,"",INDEX([2]pivotTable!AN$3:AN$308,MATCH(totalExpenditure!$A177,[2]pivotTable!$A$3:$A$308,0))/100*INDEX(gDP!BC$6:BC$271,MATCH(totalExpenditure!$A177,gDP!$B$6:$B$271)))</f>
        <v>#N/A</v>
      </c>
      <c r="AO177" s="77" t="e">
        <f>IF(INDEX([2]pivotTable!AO$3:AO$308,MATCH(totalExpenditure!$A177,[2]pivotTable!$A$3:$A$308,0))/100*INDEX(gDP!BD$6:BD$271,MATCH(totalExpenditure!$A177,gDP!$B$6:$B$271))=0,"",INDEX([2]pivotTable!AO$3:AO$308,MATCH(totalExpenditure!$A177,[2]pivotTable!$A$3:$A$308,0))/100*INDEX(gDP!BD$6:BD$271,MATCH(totalExpenditure!$A177,gDP!$B$6:$B$271)))</f>
        <v>#N/A</v>
      </c>
      <c r="AP177" s="77" t="e">
        <f>IF(INDEX([2]pivotTable!AP$3:AP$308,MATCH(totalExpenditure!$A177,[2]pivotTable!$A$3:$A$308,0))/100*INDEX(gDP!BE$6:BE$271,MATCH(totalExpenditure!$A177,gDP!$B$6:$B$271))=0,"",INDEX([2]pivotTable!AP$3:AP$308,MATCH(totalExpenditure!$A177,[2]pivotTable!$A$3:$A$308,0))/100*INDEX(gDP!BE$6:BE$271,MATCH(totalExpenditure!$A177,gDP!$B$6:$B$271)))</f>
        <v>#N/A</v>
      </c>
      <c r="AQ177" s="77" t="e">
        <f>IF(INDEX([2]pivotTable!AQ$3:AQ$308,MATCH(totalExpenditure!$A177,[2]pivotTable!$A$3:$A$308,0))/100*INDEX(gDP!BF$6:BF$271,MATCH(totalExpenditure!$A177,gDP!$B$6:$B$271))=0,"",INDEX([2]pivotTable!AQ$3:AQ$308,MATCH(totalExpenditure!$A177,[2]pivotTable!$A$3:$A$308,0))/100*INDEX(gDP!BF$6:BF$271,MATCH(totalExpenditure!$A177,gDP!$B$6:$B$271)))</f>
        <v>#N/A</v>
      </c>
      <c r="AR177" s="77" t="e">
        <f>IF(INDEX([2]pivotTable!AR$3:AR$308,MATCH(totalExpenditure!$A177,[2]pivotTable!$A$3:$A$308,0))/100*INDEX(gDP!BG$6:BG$271,MATCH(totalExpenditure!$A177,gDP!$B$6:$B$271))=0,"",INDEX([2]pivotTable!AR$3:AR$308,MATCH(totalExpenditure!$A177,[2]pivotTable!$A$3:$A$308,0))/100*INDEX(gDP!BG$6:BG$271,MATCH(totalExpenditure!$A177,gDP!$B$6:$B$271)))</f>
        <v>#N/A</v>
      </c>
      <c r="AS177" s="77" t="e">
        <f>IF(INDEX([2]pivotTable!AS$3:AS$308,MATCH(totalExpenditure!$A177,[2]pivotTable!$A$3:$A$308,0))/100*INDEX(gDP!BH$6:BH$271,MATCH(totalExpenditure!$A177,gDP!$B$6:$B$271))=0,"",INDEX([2]pivotTable!AS$3:AS$308,MATCH(totalExpenditure!$A177,[2]pivotTable!$A$3:$A$308,0))/100*INDEX(gDP!BH$6:BH$271,MATCH(totalExpenditure!$A177,gDP!$B$6:$B$271)))</f>
        <v>#N/A</v>
      </c>
      <c r="AT177" s="77" t="e">
        <f>IF(INDEX([2]pivotTable!AT$3:AT$308,MATCH(totalExpenditure!$A177,[2]pivotTable!$A$3:$A$308,0))/100*INDEX(gDP!BI$6:BI$271,MATCH(totalExpenditure!$A177,gDP!$B$6:$B$271))=0,"",INDEX([2]pivotTable!AT$3:AT$308,MATCH(totalExpenditure!$A177,[2]pivotTable!$A$3:$A$308,0))/100*INDEX(gDP!BI$6:BI$271,MATCH(totalExpenditure!$A177,gDP!$B$6:$B$271)))</f>
        <v>#N/A</v>
      </c>
      <c r="AU177" s="77" t="e">
        <f>IF(INDEX([2]pivotTable!AU$3:AU$308,MATCH(totalExpenditure!$A177,[2]pivotTable!$A$3:$A$308,0))/100*INDEX(gDP!BJ$6:BJ$271,MATCH(totalExpenditure!$A177,gDP!$B$6:$B$271))=0,"",INDEX([2]pivotTable!AU$3:AU$308,MATCH(totalExpenditure!$A177,[2]pivotTable!$A$3:$A$308,0))/100*INDEX(gDP!BJ$6:BJ$271,MATCH(totalExpenditure!$A177,gDP!$B$6:$B$271)))</f>
        <v>#N/A</v>
      </c>
      <c r="AV177" s="77" t="e">
        <f>IF(INDEX([2]pivotTable!AV$3:AV$308,MATCH(totalExpenditure!$A177,[2]pivotTable!$A$3:$A$308,0))/100*INDEX(gDP!BK$6:BK$271,MATCH(totalExpenditure!$A177,gDP!$B$6:$B$271))=0,"",INDEX([2]pivotTable!AV$3:AV$308,MATCH(totalExpenditure!$A177,[2]pivotTable!$A$3:$A$308,0))/100*INDEX(gDP!BK$6:BK$271,MATCH(totalExpenditure!$A177,gDP!$B$6:$B$271)))</f>
        <v>#N/A</v>
      </c>
      <c r="AW177" s="77" t="e">
        <f>IF(INDEX([2]pivotTable!AW$3:AW$308,MATCH(totalExpenditure!$A177,[2]pivotTable!$A$3:$A$308,0))/100*INDEX(gDP!BL$6:BL$271,MATCH(totalExpenditure!$A177,gDP!$B$6:$B$271))=0,"",INDEX([2]pivotTable!AW$3:AW$308,MATCH(totalExpenditure!$A177,[2]pivotTable!$A$3:$A$308,0))/100*INDEX(gDP!BL$6:BL$271,MATCH(totalExpenditure!$A177,gDP!$B$6:$B$271)))</f>
        <v>#N/A</v>
      </c>
      <c r="AX177" s="77" t="e">
        <f>IF(INDEX([2]pivotTable!AX$3:AX$308,MATCH(totalExpenditure!$A177,[2]pivotTable!$A$3:$A$308,0))/100*INDEX(gDP!BM$6:BM$271,MATCH(totalExpenditure!$A177,gDP!$B$6:$B$271))=0,"",INDEX([2]pivotTable!AX$3:AX$308,MATCH(totalExpenditure!$A177,[2]pivotTable!$A$3:$A$308,0))/100*INDEX(gDP!BM$6:BM$271,MATCH(totalExpenditure!$A177,gDP!$B$6:$B$271)))</f>
        <v>#N/A</v>
      </c>
      <c r="AY177" s="77" t="e">
        <f>IF(INDEX([2]pivotTable!AY$3:AY$308,MATCH(totalExpenditure!$A177,[2]pivotTable!$A$3:$A$308,0))/100*INDEX(gDP!BN$6:BN$271,MATCH(totalExpenditure!$A177,gDP!$B$6:$B$271))=0,"",INDEX([2]pivotTable!AY$3:AY$308,MATCH(totalExpenditure!$A177,[2]pivotTable!$A$3:$A$308,0))/100*INDEX(gDP!BN$6:BN$271,MATCH(totalExpenditure!$A177,gDP!$B$6:$B$271)))</f>
        <v>#N/A</v>
      </c>
      <c r="AZ177" s="77" t="e">
        <f>IF(INDEX([2]pivotTable!AZ$3:AZ$308,MATCH(totalExpenditure!$A177,[2]pivotTable!$A$3:$A$308,0))/100*INDEX(gDP!BO$6:BO$271,MATCH(totalExpenditure!$A177,gDP!$B$6:$B$271))=0,"",INDEX([2]pivotTable!AZ$3:AZ$308,MATCH(totalExpenditure!$A177,[2]pivotTable!$A$3:$A$308,0))/100*INDEX(gDP!BO$6:BO$271,MATCH(totalExpenditure!$A177,gDP!$B$6:$B$271)))</f>
        <v>#N/A</v>
      </c>
      <c r="BA177" s="77" t="e">
        <f>IF(INDEX([2]pivotTable!B$310:B$615,MATCH(totalExpenditure!$A177,[2]pivotTable!$A$310:$A$615,0))/100*INDEX(gDP!Q$6:Q$271,MATCH(totalExpenditure!$A177,gDP!$B$6:$B$271))=0,"",INDEX([2]pivotTable!B$310:B$615,MATCH(totalExpenditure!$A177,[2]pivotTable!$A$310:$A$615,0))/100*INDEX(gDP!Q$6:Q$271,MATCH(totalExpenditure!$A177,gDP!$B$6:$B$271)))</f>
        <v>#N/A</v>
      </c>
      <c r="BB177" s="77" t="e">
        <f>IF(INDEX([2]pivotTable!C$310:C$615,MATCH(totalExpenditure!$A177,[2]pivotTable!$A$310:$A$615,0))/100*INDEX(gDP!R$6:R$271,MATCH(totalExpenditure!$A177,gDP!$B$6:$B$271))=0,"",INDEX([2]pivotTable!C$310:C$615,MATCH(totalExpenditure!$A177,[2]pivotTable!$A$310:$A$615,0))/100*INDEX(gDP!R$6:R$271,MATCH(totalExpenditure!$A177,gDP!$B$6:$B$271)))</f>
        <v>#N/A</v>
      </c>
      <c r="BC177" s="77" t="e">
        <f>IF(INDEX([2]pivotTable!D$310:D$615,MATCH(totalExpenditure!$A177,[2]pivotTable!$A$310:$A$615,0))/100*INDEX(gDP!S$6:S$271,MATCH(totalExpenditure!$A177,gDP!$B$6:$B$271))=0,"",INDEX([2]pivotTable!D$310:D$615,MATCH(totalExpenditure!$A177,[2]pivotTable!$A$310:$A$615,0))/100*INDEX(gDP!S$6:S$271,MATCH(totalExpenditure!$A177,gDP!$B$6:$B$271)))</f>
        <v>#N/A</v>
      </c>
      <c r="BD177" s="77" t="e">
        <f>IF(INDEX([2]pivotTable!E$310:E$615,MATCH(totalExpenditure!$A177,[2]pivotTable!$A$310:$A$615,0))/100*INDEX(gDP!T$6:T$271,MATCH(totalExpenditure!$A177,gDP!$B$6:$B$271))=0,"",INDEX([2]pivotTable!E$310:E$615,MATCH(totalExpenditure!$A177,[2]pivotTable!$A$310:$A$615,0))/100*INDEX(gDP!T$6:T$271,MATCH(totalExpenditure!$A177,gDP!$B$6:$B$271)))</f>
        <v>#N/A</v>
      </c>
      <c r="BE177" s="77" t="e">
        <f>IF(INDEX([2]pivotTable!F$310:F$615,MATCH(totalExpenditure!$A177,[2]pivotTable!$A$310:$A$615,0))/100*INDEX(gDP!U$6:U$271,MATCH(totalExpenditure!$A177,gDP!$B$6:$B$271))=0,"",INDEX([2]pivotTable!F$310:F$615,MATCH(totalExpenditure!$A177,[2]pivotTable!$A$310:$A$615,0))/100*INDEX(gDP!U$6:U$271,MATCH(totalExpenditure!$A177,gDP!$B$6:$B$271)))</f>
        <v>#N/A</v>
      </c>
      <c r="BF177" s="77" t="e">
        <f>IF(INDEX([2]pivotTable!G$310:G$615,MATCH(totalExpenditure!$A177,[2]pivotTable!$A$310:$A$615,0))/100*INDEX(gDP!V$6:V$271,MATCH(totalExpenditure!$A177,gDP!$B$6:$B$271))=0,"",INDEX([2]pivotTable!G$310:G$615,MATCH(totalExpenditure!$A177,[2]pivotTable!$A$310:$A$615,0))/100*INDEX(gDP!V$6:V$271,MATCH(totalExpenditure!$A177,gDP!$B$6:$B$271)))</f>
        <v>#N/A</v>
      </c>
      <c r="BG177" s="77" t="e">
        <f>IF(INDEX([2]pivotTable!H$310:H$615,MATCH(totalExpenditure!$A177,[2]pivotTable!$A$310:$A$615,0))/100*INDEX(gDP!W$6:W$271,MATCH(totalExpenditure!$A177,gDP!$B$6:$B$271))=0,"",INDEX([2]pivotTable!H$310:H$615,MATCH(totalExpenditure!$A177,[2]pivotTable!$A$310:$A$615,0))/100*INDEX(gDP!W$6:W$271,MATCH(totalExpenditure!$A177,gDP!$B$6:$B$271)))</f>
        <v>#N/A</v>
      </c>
      <c r="BH177" s="77" t="e">
        <f>IF(INDEX([2]pivotTable!I$310:I$615,MATCH(totalExpenditure!$A177,[2]pivotTable!$A$310:$A$615,0))/100*INDEX(gDP!X$6:X$271,MATCH(totalExpenditure!$A177,gDP!$B$6:$B$271))=0,"",INDEX([2]pivotTable!I$310:I$615,MATCH(totalExpenditure!$A177,[2]pivotTable!$A$310:$A$615,0))/100*INDEX(gDP!X$6:X$271,MATCH(totalExpenditure!$A177,gDP!$B$6:$B$271)))</f>
        <v>#N/A</v>
      </c>
      <c r="BI177" s="77" t="e">
        <f>IF(INDEX([2]pivotTable!J$310:J$615,MATCH(totalExpenditure!$A177,[2]pivotTable!$A$310:$A$615,0))/100*INDEX(gDP!Y$6:Y$271,MATCH(totalExpenditure!$A177,gDP!$B$6:$B$271))=0,"",INDEX([2]pivotTable!J$310:J$615,MATCH(totalExpenditure!$A177,[2]pivotTable!$A$310:$A$615,0))/100*INDEX(gDP!Y$6:Y$271,MATCH(totalExpenditure!$A177,gDP!$B$6:$B$271)))</f>
        <v>#N/A</v>
      </c>
      <c r="BJ177" s="77" t="e">
        <f>IF(INDEX([2]pivotTable!K$310:K$615,MATCH(totalExpenditure!$A177,[2]pivotTable!$A$310:$A$615,0))/100*INDEX(gDP!Z$6:Z$271,MATCH(totalExpenditure!$A177,gDP!$B$6:$B$271))=0,"",INDEX([2]pivotTable!K$310:K$615,MATCH(totalExpenditure!$A177,[2]pivotTable!$A$310:$A$615,0))/100*INDEX(gDP!Z$6:Z$271,MATCH(totalExpenditure!$A177,gDP!$B$6:$B$271)))</f>
        <v>#N/A</v>
      </c>
      <c r="BK177" s="77" t="e">
        <f>IF(INDEX([2]pivotTable!L$310:L$615,MATCH(totalExpenditure!$A177,[2]pivotTable!$A$310:$A$615,0))/100*INDEX(gDP!AA$6:AA$271,MATCH(totalExpenditure!$A177,gDP!$B$6:$B$271))=0,"",INDEX([2]pivotTable!L$310:L$615,MATCH(totalExpenditure!$A177,[2]pivotTable!$A$310:$A$615,0))/100*INDEX(gDP!AA$6:AA$271,MATCH(totalExpenditure!$A177,gDP!$B$6:$B$271)))</f>
        <v>#N/A</v>
      </c>
      <c r="BL177" s="77" t="e">
        <f>IF(INDEX([2]pivotTable!M$310:M$615,MATCH(totalExpenditure!$A177,[2]pivotTable!$A$310:$A$615,0))/100*INDEX(gDP!AB$6:AB$271,MATCH(totalExpenditure!$A177,gDP!$B$6:$B$271))=0,"",INDEX([2]pivotTable!M$310:M$615,MATCH(totalExpenditure!$A177,[2]pivotTable!$A$310:$A$615,0))/100*INDEX(gDP!AB$6:AB$271,MATCH(totalExpenditure!$A177,gDP!$B$6:$B$271)))</f>
        <v>#N/A</v>
      </c>
      <c r="BM177" s="77" t="e">
        <f>IF(INDEX([2]pivotTable!N$310:N$615,MATCH(totalExpenditure!$A177,[2]pivotTable!$A$310:$A$615,0))/100*INDEX(gDP!AC$6:AC$271,MATCH(totalExpenditure!$A177,gDP!$B$6:$B$271))=0,"",INDEX([2]pivotTable!N$310:N$615,MATCH(totalExpenditure!$A177,[2]pivotTable!$A$310:$A$615,0))/100*INDEX(gDP!AC$6:AC$271,MATCH(totalExpenditure!$A177,gDP!$B$6:$B$271)))</f>
        <v>#N/A</v>
      </c>
      <c r="BN177" s="77" t="e">
        <f>IF(INDEX([2]pivotTable!O$310:O$615,MATCH(totalExpenditure!$A177,[2]pivotTable!$A$310:$A$615,0))/100*INDEX(gDP!AD$6:AD$271,MATCH(totalExpenditure!$A177,gDP!$B$6:$B$271))=0,"",INDEX([2]pivotTable!O$310:O$615,MATCH(totalExpenditure!$A177,[2]pivotTable!$A$310:$A$615,0))/100*INDEX(gDP!AD$6:AD$271,MATCH(totalExpenditure!$A177,gDP!$B$6:$B$271)))</f>
        <v>#N/A</v>
      </c>
      <c r="BO177" s="77" t="e">
        <f>IF(INDEX([2]pivotTable!P$310:P$615,MATCH(totalExpenditure!$A177,[2]pivotTable!$A$310:$A$615,0))/100*INDEX(gDP!AE$6:AE$271,MATCH(totalExpenditure!$A177,gDP!$B$6:$B$271))=0,"",INDEX([2]pivotTable!P$310:P$615,MATCH(totalExpenditure!$A177,[2]pivotTable!$A$310:$A$615,0))/100*INDEX(gDP!AE$6:AE$271,MATCH(totalExpenditure!$A177,gDP!$B$6:$B$271)))</f>
        <v>#N/A</v>
      </c>
      <c r="BP177" s="77" t="e">
        <f>IF(INDEX([2]pivotTable!Q$310:Q$615,MATCH(totalExpenditure!$A177,[2]pivotTable!$A$310:$A$615,0))/100*INDEX(gDP!AF$6:AF$271,MATCH(totalExpenditure!$A177,gDP!$B$6:$B$271))=0,"",INDEX([2]pivotTable!Q$310:Q$615,MATCH(totalExpenditure!$A177,[2]pivotTable!$A$310:$A$615,0))/100*INDEX(gDP!AF$6:AF$271,MATCH(totalExpenditure!$A177,gDP!$B$6:$B$271)))</f>
        <v>#N/A</v>
      </c>
      <c r="BQ177" s="77" t="e">
        <f>IF(INDEX([2]pivotTable!R$310:R$615,MATCH(totalExpenditure!$A177,[2]pivotTable!$A$310:$A$615,0))/100*INDEX(gDP!AG$6:AG$271,MATCH(totalExpenditure!$A177,gDP!$B$6:$B$271))=0,"",INDEX([2]pivotTable!R$310:R$615,MATCH(totalExpenditure!$A177,[2]pivotTable!$A$310:$A$615,0))/100*INDEX(gDP!AG$6:AG$271,MATCH(totalExpenditure!$A177,gDP!$B$6:$B$271)))</f>
        <v>#N/A</v>
      </c>
      <c r="BR177" s="77" t="e">
        <f>IF(INDEX([2]pivotTable!S$310:S$615,MATCH(totalExpenditure!$A177,[2]pivotTable!$A$310:$A$615,0))/100*INDEX(gDP!AH$6:AH$271,MATCH(totalExpenditure!$A177,gDP!$B$6:$B$271))=0,"",INDEX([2]pivotTable!S$310:S$615,MATCH(totalExpenditure!$A177,[2]pivotTable!$A$310:$A$615,0))/100*INDEX(gDP!AH$6:AH$271,MATCH(totalExpenditure!$A177,gDP!$B$6:$B$271)))</f>
        <v>#N/A</v>
      </c>
      <c r="BS177" s="77" t="e">
        <f>IF(INDEX([2]pivotTable!T$310:T$615,MATCH(totalExpenditure!$A177,[2]pivotTable!$A$310:$A$615,0))/100*INDEX(gDP!AI$6:AI$271,MATCH(totalExpenditure!$A177,gDP!$B$6:$B$271))=0,"",INDEX([2]pivotTable!T$310:T$615,MATCH(totalExpenditure!$A177,[2]pivotTable!$A$310:$A$615,0))/100*INDEX(gDP!AI$6:AI$271,MATCH(totalExpenditure!$A177,gDP!$B$6:$B$271)))</f>
        <v>#N/A</v>
      </c>
      <c r="BT177" s="77" t="e">
        <f>IF(INDEX([2]pivotTable!U$310:U$615,MATCH(totalExpenditure!$A177,[2]pivotTable!$A$310:$A$615,0))/100*INDEX(gDP!AJ$6:AJ$271,MATCH(totalExpenditure!$A177,gDP!$B$6:$B$271))=0,"",INDEX([2]pivotTable!U$310:U$615,MATCH(totalExpenditure!$A177,[2]pivotTable!$A$310:$A$615,0))/100*INDEX(gDP!AJ$6:AJ$271,MATCH(totalExpenditure!$A177,gDP!$B$6:$B$271)))</f>
        <v>#N/A</v>
      </c>
      <c r="BU177" s="77" t="e">
        <f>IF(INDEX([2]pivotTable!V$310:V$615,MATCH(totalExpenditure!$A177,[2]pivotTable!$A$310:$A$615,0))/100*INDEX(gDP!AK$6:AK$271,MATCH(totalExpenditure!$A177,gDP!$B$6:$B$271))=0,"",INDEX([2]pivotTable!V$310:V$615,MATCH(totalExpenditure!$A177,[2]pivotTable!$A$310:$A$615,0))/100*INDEX(gDP!AK$6:AK$271,MATCH(totalExpenditure!$A177,gDP!$B$6:$B$271)))</f>
        <v>#N/A</v>
      </c>
      <c r="BV177" s="77" t="e">
        <f>IF(INDEX([2]pivotTable!W$310:W$615,MATCH(totalExpenditure!$A177,[2]pivotTable!$A$310:$A$615,0))/100*INDEX(gDP!AL$6:AL$271,MATCH(totalExpenditure!$A177,gDP!$B$6:$B$271))=0,"",INDEX([2]pivotTable!W$310:W$615,MATCH(totalExpenditure!$A177,[2]pivotTable!$A$310:$A$615,0))/100*INDEX(gDP!AL$6:AL$271,MATCH(totalExpenditure!$A177,gDP!$B$6:$B$271)))</f>
        <v>#N/A</v>
      </c>
      <c r="BW177" s="77" t="e">
        <f>IF(INDEX([2]pivotTable!X$310:X$615,MATCH(totalExpenditure!$A177,[2]pivotTable!$A$310:$A$615,0))/100*INDEX(gDP!AM$6:AM$271,MATCH(totalExpenditure!$A177,gDP!$B$6:$B$271))=0,"",INDEX([2]pivotTable!X$310:X$615,MATCH(totalExpenditure!$A177,[2]pivotTable!$A$310:$A$615,0))/100*INDEX(gDP!AM$6:AM$271,MATCH(totalExpenditure!$A177,gDP!$B$6:$B$271)))</f>
        <v>#N/A</v>
      </c>
      <c r="BX177" s="77" t="e">
        <f>IF(INDEX([2]pivotTable!Y$310:Y$615,MATCH(totalExpenditure!$A177,[2]pivotTable!$A$310:$A$615,0))/100*INDEX(gDP!AN$6:AN$271,MATCH(totalExpenditure!$A177,gDP!$B$6:$B$271))=0,"",INDEX([2]pivotTable!Y$310:Y$615,MATCH(totalExpenditure!$A177,[2]pivotTable!$A$310:$A$615,0))/100*INDEX(gDP!AN$6:AN$271,MATCH(totalExpenditure!$A177,gDP!$B$6:$B$271)))</f>
        <v>#N/A</v>
      </c>
      <c r="BY177" s="77" t="e">
        <f>IF(INDEX([2]pivotTable!Z$310:Z$615,MATCH(totalExpenditure!$A177,[2]pivotTable!$A$310:$A$615,0))/100*INDEX(gDP!AO$6:AO$271,MATCH(totalExpenditure!$A177,gDP!$B$6:$B$271))=0,"",INDEX([2]pivotTable!Z$310:Z$615,MATCH(totalExpenditure!$A177,[2]pivotTable!$A$310:$A$615,0))/100*INDEX(gDP!AO$6:AO$271,MATCH(totalExpenditure!$A177,gDP!$B$6:$B$271)))</f>
        <v>#N/A</v>
      </c>
      <c r="BZ177" s="77" t="e">
        <f>IF(INDEX([2]pivotTable!AA$310:AA$615,MATCH(totalExpenditure!$A177,[2]pivotTable!$A$310:$A$615,0))/100*INDEX(gDP!AP$6:AP$271,MATCH(totalExpenditure!$A177,gDP!$B$6:$B$271))=0,"",INDEX([2]pivotTable!AA$310:AA$615,MATCH(totalExpenditure!$A177,[2]pivotTable!$A$310:$A$615,0))/100*INDEX(gDP!AP$6:AP$271,MATCH(totalExpenditure!$A177,gDP!$B$6:$B$271)))</f>
        <v>#N/A</v>
      </c>
      <c r="CA177" s="77" t="e">
        <f>IF(INDEX([2]pivotTable!AB$310:AB$615,MATCH(totalExpenditure!$A177,[2]pivotTable!$A$310:$A$615,0))/100*INDEX(gDP!AQ$6:AQ$271,MATCH(totalExpenditure!$A177,gDP!$B$6:$B$271))=0,"",INDEX([2]pivotTable!AB$310:AB$615,MATCH(totalExpenditure!$A177,[2]pivotTable!$A$310:$A$615,0))/100*INDEX(gDP!AQ$6:AQ$271,MATCH(totalExpenditure!$A177,gDP!$B$6:$B$271)))</f>
        <v>#N/A</v>
      </c>
      <c r="CB177" s="77" t="e">
        <f>IF(INDEX([2]pivotTable!AC$310:AC$615,MATCH(totalExpenditure!$A177,[2]pivotTable!$A$310:$A$615,0))/100*INDEX(gDP!AR$6:AR$271,MATCH(totalExpenditure!$A177,gDP!$B$6:$B$271))=0,"",INDEX([2]pivotTable!AC$310:AC$615,MATCH(totalExpenditure!$A177,[2]pivotTable!$A$310:$A$615,0))/100*INDEX(gDP!AR$6:AR$271,MATCH(totalExpenditure!$A177,gDP!$B$6:$B$271)))</f>
        <v>#N/A</v>
      </c>
      <c r="CC177" s="77" t="e">
        <f>IF(INDEX([2]pivotTable!AD$310:AD$615,MATCH(totalExpenditure!$A177,[2]pivotTable!$A$310:$A$615,0))/100*INDEX(gDP!AS$6:AS$271,MATCH(totalExpenditure!$A177,gDP!$B$6:$B$271))=0,"",INDEX([2]pivotTable!AD$310:AD$615,MATCH(totalExpenditure!$A177,[2]pivotTable!$A$310:$A$615,0))/100*INDEX(gDP!AS$6:AS$271,MATCH(totalExpenditure!$A177,gDP!$B$6:$B$271)))</f>
        <v>#N/A</v>
      </c>
      <c r="CD177" s="77" t="e">
        <f>IF(INDEX([2]pivotTable!AE$310:AE$615,MATCH(totalExpenditure!$A177,[2]pivotTable!$A$310:$A$615,0))/100*INDEX(gDP!AT$6:AT$271,MATCH(totalExpenditure!$A177,gDP!$B$6:$B$271))=0,"",INDEX([2]pivotTable!AE$310:AE$615,MATCH(totalExpenditure!$A177,[2]pivotTable!$A$310:$A$615,0))/100*INDEX(gDP!AT$6:AT$271,MATCH(totalExpenditure!$A177,gDP!$B$6:$B$271)))</f>
        <v>#N/A</v>
      </c>
      <c r="CE177" s="77" t="e">
        <f>IF(INDEX([2]pivotTable!AF$310:AF$615,MATCH(totalExpenditure!$A177,[2]pivotTable!$A$310:$A$615,0))/100*INDEX(gDP!AU$6:AU$271,MATCH(totalExpenditure!$A177,gDP!$B$6:$B$271))=0,"",INDEX([2]pivotTable!AF$310:AF$615,MATCH(totalExpenditure!$A177,[2]pivotTable!$A$310:$A$615,0))/100*INDEX(gDP!AU$6:AU$271,MATCH(totalExpenditure!$A177,gDP!$B$6:$B$271)))</f>
        <v>#N/A</v>
      </c>
      <c r="CF177" s="77" t="e">
        <f>IF(INDEX([2]pivotTable!AG$310:AG$615,MATCH(totalExpenditure!$A177,[2]pivotTable!$A$310:$A$615,0))/100*INDEX(gDP!AV$6:AV$271,MATCH(totalExpenditure!$A177,gDP!$B$6:$B$271))=0,"",INDEX([2]pivotTable!AG$310:AG$615,MATCH(totalExpenditure!$A177,[2]pivotTable!$A$310:$A$615,0))/100*INDEX(gDP!AV$6:AV$271,MATCH(totalExpenditure!$A177,gDP!$B$6:$B$271)))</f>
        <v>#N/A</v>
      </c>
      <c r="CG177" s="77" t="e">
        <f>IF(INDEX([2]pivotTable!AH$310:AH$615,MATCH(totalExpenditure!$A177,[2]pivotTable!$A$310:$A$615,0))/100*INDEX(gDP!AW$6:AW$271,MATCH(totalExpenditure!$A177,gDP!$B$6:$B$271))=0,"",INDEX([2]pivotTable!AH$310:AH$615,MATCH(totalExpenditure!$A177,[2]pivotTable!$A$310:$A$615,0))/100*INDEX(gDP!AW$6:AW$271,MATCH(totalExpenditure!$A177,gDP!$B$6:$B$271)))</f>
        <v>#N/A</v>
      </c>
      <c r="CH177" s="77" t="e">
        <f>IF(INDEX([2]pivotTable!AI$310:AI$615,MATCH(totalExpenditure!$A177,[2]pivotTable!$A$310:$A$615,0))/100*INDEX(gDP!AX$6:AX$271,MATCH(totalExpenditure!$A177,gDP!$B$6:$B$271))=0,"",INDEX([2]pivotTable!AI$310:AI$615,MATCH(totalExpenditure!$A177,[2]pivotTable!$A$310:$A$615,0))/100*INDEX(gDP!AX$6:AX$271,MATCH(totalExpenditure!$A177,gDP!$B$6:$B$271)))</f>
        <v>#N/A</v>
      </c>
      <c r="CI177" s="77" t="e">
        <f>IF(INDEX([2]pivotTable!AJ$310:AJ$615,MATCH(totalExpenditure!$A177,[2]pivotTable!$A$310:$A$615,0))/100*INDEX(gDP!AY$6:AY$271,MATCH(totalExpenditure!$A177,gDP!$B$6:$B$271))=0,"",INDEX([2]pivotTable!AJ$310:AJ$615,MATCH(totalExpenditure!$A177,[2]pivotTable!$A$310:$A$615,0))/100*INDEX(gDP!AY$6:AY$271,MATCH(totalExpenditure!$A177,gDP!$B$6:$B$271)))</f>
        <v>#N/A</v>
      </c>
      <c r="CJ177" s="77" t="e">
        <f>IF(INDEX([2]pivotTable!AK$310:AK$615,MATCH(totalExpenditure!$A177,[2]pivotTable!$A$310:$A$615,0))/100*INDEX(gDP!AZ$6:AZ$271,MATCH(totalExpenditure!$A177,gDP!$B$6:$B$271))=0,"",INDEX([2]pivotTable!AK$310:AK$615,MATCH(totalExpenditure!$A177,[2]pivotTable!$A$310:$A$615,0))/100*INDEX(gDP!AZ$6:AZ$271,MATCH(totalExpenditure!$A177,gDP!$B$6:$B$271)))</f>
        <v>#N/A</v>
      </c>
      <c r="CK177" s="77" t="e">
        <f>IF(INDEX([2]pivotTable!AL$310:AL$615,MATCH(totalExpenditure!$A177,[2]pivotTable!$A$310:$A$615,0))/100*INDEX(gDP!BA$6:BA$271,MATCH(totalExpenditure!$A177,gDP!$B$6:$B$271))=0,"",INDEX([2]pivotTable!AL$310:AL$615,MATCH(totalExpenditure!$A177,[2]pivotTable!$A$310:$A$615,0))/100*INDEX(gDP!BA$6:BA$271,MATCH(totalExpenditure!$A177,gDP!$B$6:$B$271)))</f>
        <v>#N/A</v>
      </c>
      <c r="CL177" s="77" t="e">
        <f>IF(INDEX([2]pivotTable!AM$310:AM$615,MATCH(totalExpenditure!$A177,[2]pivotTable!$A$310:$A$615,0))/100*INDEX(gDP!BB$6:BB$271,MATCH(totalExpenditure!$A177,gDP!$B$6:$B$271))=0,"",INDEX([2]pivotTable!AM$310:AM$615,MATCH(totalExpenditure!$A177,[2]pivotTable!$A$310:$A$615,0))/100*INDEX(gDP!BB$6:BB$271,MATCH(totalExpenditure!$A177,gDP!$B$6:$B$271)))</f>
        <v>#N/A</v>
      </c>
      <c r="CM177" s="77" t="e">
        <f>IF(INDEX([2]pivotTable!AN$310:AN$615,MATCH(totalExpenditure!$A177,[2]pivotTable!$A$310:$A$615,0))/100*INDEX(gDP!BC$6:BC$271,MATCH(totalExpenditure!$A177,gDP!$B$6:$B$271))=0,"",INDEX([2]pivotTable!AN$310:AN$615,MATCH(totalExpenditure!$A177,[2]pivotTable!$A$310:$A$615,0))/100*INDEX(gDP!BC$6:BC$271,MATCH(totalExpenditure!$A177,gDP!$B$6:$B$271)))</f>
        <v>#N/A</v>
      </c>
      <c r="CN177" s="77" t="e">
        <f>IF(INDEX([2]pivotTable!AO$310:AO$615,MATCH(totalExpenditure!$A177,[2]pivotTable!$A$310:$A$615,0))/100*INDEX(gDP!BD$6:BD$271,MATCH(totalExpenditure!$A177,gDP!$B$6:$B$271))=0,"",INDEX([2]pivotTable!AO$310:AO$615,MATCH(totalExpenditure!$A177,[2]pivotTable!$A$310:$A$615,0))/100*INDEX(gDP!BD$6:BD$271,MATCH(totalExpenditure!$A177,gDP!$B$6:$B$271)))</f>
        <v>#N/A</v>
      </c>
      <c r="CO177" s="77" t="e">
        <f>IF(INDEX([2]pivotTable!AP$310:AP$615,MATCH(totalExpenditure!$A177,[2]pivotTable!$A$310:$A$615,0))/100*INDEX(gDP!BE$6:BE$271,MATCH(totalExpenditure!$A177,gDP!$B$6:$B$271))=0,"",INDEX([2]pivotTable!AP$310:AP$615,MATCH(totalExpenditure!$A177,[2]pivotTable!$A$310:$A$615,0))/100*INDEX(gDP!BE$6:BE$271,MATCH(totalExpenditure!$A177,gDP!$B$6:$B$271)))</f>
        <v>#N/A</v>
      </c>
      <c r="CP177" s="77" t="e">
        <f>IF(INDEX([2]pivotTable!AQ$310:AQ$615,MATCH(totalExpenditure!$A177,[2]pivotTable!$A$310:$A$615,0))/100*INDEX(gDP!BF$6:BF$271,MATCH(totalExpenditure!$A177,gDP!$B$6:$B$271))=0,"",INDEX([2]pivotTable!AQ$310:AQ$615,MATCH(totalExpenditure!$A177,[2]pivotTable!$A$310:$A$615,0))/100*INDEX(gDP!BF$6:BF$271,MATCH(totalExpenditure!$A177,gDP!$B$6:$B$271)))</f>
        <v>#N/A</v>
      </c>
      <c r="CQ177" s="77" t="e">
        <f>IF(INDEX([2]pivotTable!AR$310:AR$615,MATCH(totalExpenditure!$A177,[2]pivotTable!$A$310:$A$615,0))/100*INDEX(gDP!BG$6:BG$271,MATCH(totalExpenditure!$A177,gDP!$B$6:$B$271))=0,"",INDEX([2]pivotTable!AR$310:AR$615,MATCH(totalExpenditure!$A177,[2]pivotTable!$A$310:$A$615,0))/100*INDEX(gDP!BG$6:BG$271,MATCH(totalExpenditure!$A177,gDP!$B$6:$B$271)))</f>
        <v>#N/A</v>
      </c>
      <c r="CR177" s="77" t="e">
        <f>IF(INDEX([2]pivotTable!AS$310:AS$615,MATCH(totalExpenditure!$A177,[2]pivotTable!$A$310:$A$615,0))/100*INDEX(gDP!BH$6:BH$271,MATCH(totalExpenditure!$A177,gDP!$B$6:$B$271))=0,"",INDEX([2]pivotTable!AS$310:AS$615,MATCH(totalExpenditure!$A177,[2]pivotTable!$A$310:$A$615,0))/100*INDEX(gDP!BH$6:BH$271,MATCH(totalExpenditure!$A177,gDP!$B$6:$B$271)))</f>
        <v>#N/A</v>
      </c>
      <c r="CS177" s="77" t="e">
        <f>IF(INDEX([2]pivotTable!AT$310:AT$615,MATCH(totalExpenditure!$A177,[2]pivotTable!$A$310:$A$615,0))/100*INDEX(gDP!BI$6:BI$271,MATCH(totalExpenditure!$A177,gDP!$B$6:$B$271))=0,"",INDEX([2]pivotTable!AT$310:AT$615,MATCH(totalExpenditure!$A177,[2]pivotTable!$A$310:$A$615,0))/100*INDEX(gDP!BI$6:BI$271,MATCH(totalExpenditure!$A177,gDP!$B$6:$B$271)))</f>
        <v>#N/A</v>
      </c>
      <c r="CT177" s="77" t="e">
        <f>IF(INDEX([2]pivotTable!AU$310:AU$615,MATCH(totalExpenditure!$A177,[2]pivotTable!$A$310:$A$615,0))/100*INDEX(gDP!BJ$6:BJ$271,MATCH(totalExpenditure!$A177,gDP!$B$6:$B$271))=0,"",INDEX([2]pivotTable!AU$310:AU$615,MATCH(totalExpenditure!$A177,[2]pivotTable!$A$310:$A$615,0))/100*INDEX(gDP!BJ$6:BJ$271,MATCH(totalExpenditure!$A177,gDP!$B$6:$B$271)))</f>
        <v>#N/A</v>
      </c>
      <c r="CU177" s="77" t="e">
        <f>IF(INDEX([2]pivotTable!AV$310:AV$615,MATCH(totalExpenditure!$A177,[2]pivotTable!$A$310:$A$615,0))/100*INDEX(gDP!BK$6:BK$271,MATCH(totalExpenditure!$A177,gDP!$B$6:$B$271))=0,"",INDEX([2]pivotTable!AV$310:AV$615,MATCH(totalExpenditure!$A177,[2]pivotTable!$A$310:$A$615,0))/100*INDEX(gDP!BK$6:BK$271,MATCH(totalExpenditure!$A177,gDP!$B$6:$B$271)))</f>
        <v>#N/A</v>
      </c>
      <c r="CV177" s="77" t="e">
        <f>IF(INDEX([2]pivotTable!AW$310:AW$615,MATCH(totalExpenditure!$A177,[2]pivotTable!$A$310:$A$615,0))/100*INDEX(gDP!BL$6:BL$271,MATCH(totalExpenditure!$A177,gDP!$B$6:$B$271))=0,"",INDEX([2]pivotTable!AW$310:AW$615,MATCH(totalExpenditure!$A177,[2]pivotTable!$A$310:$A$615,0))/100*INDEX(gDP!BL$6:BL$271,MATCH(totalExpenditure!$A177,gDP!$B$6:$B$271)))</f>
        <v>#N/A</v>
      </c>
      <c r="CW177" s="77" t="e">
        <f>IF(INDEX([2]pivotTable!AX$310:AX$615,MATCH(totalExpenditure!$A177,[2]pivotTable!$A$310:$A$615,0))/100*INDEX(gDP!BM$6:BM$271,MATCH(totalExpenditure!$A177,gDP!$B$6:$B$271))=0,"",INDEX([2]pivotTable!AX$310:AX$615,MATCH(totalExpenditure!$A177,[2]pivotTable!$A$310:$A$615,0))/100*INDEX(gDP!BM$6:BM$271,MATCH(totalExpenditure!$A177,gDP!$B$6:$B$271)))</f>
        <v>#N/A</v>
      </c>
      <c r="CX177" s="77" t="e">
        <f>IF(INDEX([2]pivotTable!AY$310:AY$615,MATCH(totalExpenditure!$A177,[2]pivotTable!$A$310:$A$615,0))/100*INDEX(gDP!BN$6:BN$271,MATCH(totalExpenditure!$A177,gDP!$B$6:$B$271))=0,"",INDEX([2]pivotTable!AY$310:AY$615,MATCH(totalExpenditure!$A177,[2]pivotTable!$A$310:$A$615,0))/100*INDEX(gDP!BN$6:BN$271,MATCH(totalExpenditure!$A177,gDP!$B$6:$B$271)))</f>
        <v>#N/A</v>
      </c>
      <c r="CY177" s="77" t="e">
        <f>IF(INDEX([2]pivotTable!AZ$310:AZ$615,MATCH(totalExpenditure!$A177,[2]pivotTable!$A$310:$A$615,0))/100*INDEX(gDP!BO$6:BO$271,MATCH(totalExpenditure!$A177,gDP!$B$6:$B$271))=0,"",INDEX([2]pivotTable!AZ$310:AZ$615,MATCH(totalExpenditure!$A177,[2]pivotTable!$A$310:$A$615,0))/100*INDEX(gDP!BO$6:BO$271,MATCH(totalExpenditure!$A177,gDP!$B$6:$B$271)))</f>
        <v>#N/A</v>
      </c>
      <c r="CZ177" s="77" t="e">
        <f>IF(B177="","",IF(BA177="","",B177-B177+INDEX(gDP!Q$6:Q$271,MATCH(totalExpenditure!$A177,gDP!$B$6:$B$271))))</f>
        <v>#N/A</v>
      </c>
      <c r="DA177" s="77" t="e">
        <f>IF(C177="","",IF(BB177="","",C177-C177+INDEX(gDP!R$6:R$271,MATCH(totalExpenditure!$A177,gDP!$B$6:$B$271))))</f>
        <v>#N/A</v>
      </c>
      <c r="DB177" s="77" t="e">
        <f>IF(D177="","",IF(BC177="","",D177-D177+INDEX(gDP!S$6:S$271,MATCH(totalExpenditure!$A177,gDP!$B$6:$B$271))))</f>
        <v>#N/A</v>
      </c>
      <c r="DC177" s="77" t="e">
        <f>IF(E177="","",IF(BD177="","",E177-E177+INDEX(gDP!T$6:T$271,MATCH(totalExpenditure!$A177,gDP!$B$6:$B$271))))</f>
        <v>#N/A</v>
      </c>
      <c r="DD177" s="77" t="e">
        <f>IF(F177="","",IF(BE177="","",F177-F177+INDEX(gDP!U$6:U$271,MATCH(totalExpenditure!$A177,gDP!$B$6:$B$271))))</f>
        <v>#N/A</v>
      </c>
      <c r="DE177" s="77" t="e">
        <f>IF(G177="","",IF(BF177="","",G177-G177+INDEX(gDP!V$6:V$271,MATCH(totalExpenditure!$A177,gDP!$B$6:$B$271))))</f>
        <v>#N/A</v>
      </c>
      <c r="DF177" s="77" t="e">
        <f>IF(H177="","",IF(BG177="","",H177-H177+INDEX(gDP!W$6:W$271,MATCH(totalExpenditure!$A177,gDP!$B$6:$B$271))))</f>
        <v>#N/A</v>
      </c>
      <c r="DG177" s="77" t="e">
        <f>IF(I177="","",IF(BH177="","",I177-I177+INDEX(gDP!X$6:X$271,MATCH(totalExpenditure!$A177,gDP!$B$6:$B$271))))</f>
        <v>#N/A</v>
      </c>
      <c r="DH177" s="77" t="e">
        <f>IF(J177="","",IF(BI177="","",J177-J177+INDEX(gDP!Y$6:Y$271,MATCH(totalExpenditure!$A177,gDP!$B$6:$B$271))))</f>
        <v>#N/A</v>
      </c>
      <c r="DI177" s="77" t="e">
        <f>IF(K177="","",IF(BJ177="","",K177-K177+INDEX(gDP!Z$6:Z$271,MATCH(totalExpenditure!$A177,gDP!$B$6:$B$271))))</f>
        <v>#N/A</v>
      </c>
      <c r="DJ177" s="77" t="e">
        <f>IF(L177="","",IF(BK177="","",L177-L177+INDEX(gDP!AA$6:AA$271,MATCH(totalExpenditure!$A177,gDP!$B$6:$B$271))))</f>
        <v>#N/A</v>
      </c>
      <c r="DK177" s="77" t="e">
        <f>IF(M177="","",IF(BL177="","",M177-M177+INDEX(gDP!AB$6:AB$271,MATCH(totalExpenditure!$A177,gDP!$B$6:$B$271))))</f>
        <v>#N/A</v>
      </c>
      <c r="DL177" s="77" t="e">
        <f>IF(N177="","",IF(BM177="","",N177-N177+INDEX(gDP!AC$6:AC$271,MATCH(totalExpenditure!$A177,gDP!$B$6:$B$271))))</f>
        <v>#N/A</v>
      </c>
      <c r="DM177" s="77" t="e">
        <f>IF(O177="","",IF(BN177="","",O177-O177+INDEX(gDP!AD$6:AD$271,MATCH(totalExpenditure!$A177,gDP!$B$6:$B$271))))</f>
        <v>#N/A</v>
      </c>
      <c r="DN177" s="77" t="e">
        <f>IF(P177="","",IF(BO177="","",P177-P177+INDEX(gDP!AE$6:AE$271,MATCH(totalExpenditure!$A177,gDP!$B$6:$B$271))))</f>
        <v>#N/A</v>
      </c>
      <c r="DO177" s="77" t="e">
        <f>IF(Q177="","",IF(BP177="","",Q177-Q177+INDEX(gDP!AF$6:AF$271,MATCH(totalExpenditure!$A177,gDP!$B$6:$B$271))))</f>
        <v>#N/A</v>
      </c>
      <c r="DP177" s="77" t="e">
        <f>IF(R177="","",IF(BQ177="","",R177-R177+INDEX(gDP!AG$6:AG$271,MATCH(totalExpenditure!$A177,gDP!$B$6:$B$271))))</f>
        <v>#N/A</v>
      </c>
      <c r="DQ177" s="77" t="e">
        <f>IF(S177="","",IF(BR177="","",S177-S177+INDEX(gDP!AH$6:AH$271,MATCH(totalExpenditure!$A177,gDP!$B$6:$B$271))))</f>
        <v>#N/A</v>
      </c>
      <c r="DR177" s="77" t="e">
        <f>IF(T177="","",IF(BS177="","",T177-T177+INDEX(gDP!AI$6:AI$271,MATCH(totalExpenditure!$A177,gDP!$B$6:$B$271))))</f>
        <v>#N/A</v>
      </c>
      <c r="DS177" s="77" t="e">
        <f>IF(U177="","",IF(BT177="","",U177-U177+INDEX(gDP!AJ$6:AJ$271,MATCH(totalExpenditure!$A177,gDP!$B$6:$B$271))))</f>
        <v>#N/A</v>
      </c>
      <c r="DT177" s="77" t="e">
        <f>IF(V177="","",IF(BU177="","",V177-V177+INDEX(gDP!AK$6:AK$271,MATCH(totalExpenditure!$A177,gDP!$B$6:$B$271))))</f>
        <v>#N/A</v>
      </c>
      <c r="DU177" s="77" t="e">
        <f>IF(W177="","",IF(BV177="","",W177-W177+INDEX(gDP!AL$6:AL$271,MATCH(totalExpenditure!$A177,gDP!$B$6:$B$271))))</f>
        <v>#N/A</v>
      </c>
      <c r="DV177" s="77" t="e">
        <f>IF(X177="","",IF(BW177="","",X177-X177+INDEX(gDP!AM$6:AM$271,MATCH(totalExpenditure!$A177,gDP!$B$6:$B$271))))</f>
        <v>#N/A</v>
      </c>
      <c r="DW177" s="77" t="e">
        <f>IF(Y177="","",IF(BX177="","",Y177-Y177+INDEX(gDP!AN$6:AN$271,MATCH(totalExpenditure!$A177,gDP!$B$6:$B$271))))</f>
        <v>#N/A</v>
      </c>
      <c r="DX177" s="77" t="e">
        <f>IF(Z177="","",IF(BY177="","",Z177-Z177+INDEX(gDP!AO$6:AO$271,MATCH(totalExpenditure!$A177,gDP!$B$6:$B$271))))</f>
        <v>#N/A</v>
      </c>
      <c r="DY177" s="77" t="e">
        <f>IF(AA177="","",IF(BZ177="","",AA177-AA177+INDEX(gDP!AP$6:AP$271,MATCH(totalExpenditure!$A177,gDP!$B$6:$B$271))))</f>
        <v>#N/A</v>
      </c>
      <c r="DZ177" s="77" t="e">
        <f>IF(AB177="","",IF(CA177="","",AB177-AB177+INDEX(gDP!AQ$6:AQ$271,MATCH(totalExpenditure!$A177,gDP!$B$6:$B$271))))</f>
        <v>#N/A</v>
      </c>
      <c r="EA177" s="77" t="e">
        <f>IF(AC177="","",IF(CB177="","",AC177-AC177+INDEX(gDP!AR$6:AR$271,MATCH(totalExpenditure!$A177,gDP!$B$6:$B$271))))</f>
        <v>#N/A</v>
      </c>
      <c r="EB177" s="77" t="e">
        <f>IF(AD177="","",IF(CC177="","",AD177-AD177+INDEX(gDP!AS$6:AS$271,MATCH(totalExpenditure!$A177,gDP!$B$6:$B$271))))</f>
        <v>#N/A</v>
      </c>
      <c r="EC177" s="77" t="e">
        <f>IF(AE177="","",IF(CD177="","",AE177-AE177+INDEX(gDP!AT$6:AT$271,MATCH(totalExpenditure!$A177,gDP!$B$6:$B$271))))</f>
        <v>#N/A</v>
      </c>
      <c r="ED177" s="77" t="e">
        <f>IF(AF177="","",IF(CE177="","",AF177-AF177+INDEX(gDP!AU$6:AU$271,MATCH(totalExpenditure!$A177,gDP!$B$6:$B$271))))</f>
        <v>#N/A</v>
      </c>
      <c r="EE177" s="77" t="e">
        <f>IF(AG177="","",IF(CF177="","",AG177-AG177+INDEX(gDP!AV$6:AV$271,MATCH(totalExpenditure!$A177,gDP!$B$6:$B$271))))</f>
        <v>#N/A</v>
      </c>
      <c r="EF177" s="77" t="e">
        <f>IF(AH177="","",IF(CG177="","",AH177-AH177+INDEX(gDP!AW$6:AW$271,MATCH(totalExpenditure!$A177,gDP!$B$6:$B$271))))</f>
        <v>#N/A</v>
      </c>
      <c r="EG177" s="77" t="e">
        <f>IF(AI177="","",IF(CH177="","",AI177-AI177+INDEX(gDP!AX$6:AX$271,MATCH(totalExpenditure!$A177,gDP!$B$6:$B$271))))</f>
        <v>#N/A</v>
      </c>
      <c r="EH177" s="77" t="e">
        <f>IF(AJ177="","",IF(CI177="","",AJ177-AJ177+INDEX(gDP!AY$6:AY$271,MATCH(totalExpenditure!$A177,gDP!$B$6:$B$271))))</f>
        <v>#N/A</v>
      </c>
      <c r="EI177" s="77" t="e">
        <f>IF(AK177="","",IF(CJ177="","",AK177-AK177+INDEX(gDP!AZ$6:AZ$271,MATCH(totalExpenditure!$A177,gDP!$B$6:$B$271))))</f>
        <v>#N/A</v>
      </c>
      <c r="EJ177" s="77" t="e">
        <f>IF(AL177="","",IF(CK177="","",AL177-AL177+INDEX(gDP!BA$6:BA$271,MATCH(totalExpenditure!$A177,gDP!$B$6:$B$271))))</f>
        <v>#N/A</v>
      </c>
      <c r="EK177" s="77" t="e">
        <f>IF(AM177="","",IF(CL177="","",AM177-AM177+INDEX(gDP!BB$6:BB$271,MATCH(totalExpenditure!$A177,gDP!$B$6:$B$271))))</f>
        <v>#N/A</v>
      </c>
      <c r="EL177" s="77" t="e">
        <f>IF(AN177="","",IF(CM177="","",AN177-AN177+INDEX(gDP!BC$6:BC$271,MATCH(totalExpenditure!$A177,gDP!$B$6:$B$271))))</f>
        <v>#N/A</v>
      </c>
      <c r="EM177" s="77" t="e">
        <f>IF(AO177="","",IF(CN177="","",AO177-AO177+INDEX(gDP!BD$6:BD$271,MATCH(totalExpenditure!$A177,gDP!$B$6:$B$271))))</f>
        <v>#N/A</v>
      </c>
      <c r="EN177" s="77" t="e">
        <f>IF(AP177="","",IF(CO177="","",AP177-AP177+INDEX(gDP!BE$6:BE$271,MATCH(totalExpenditure!$A177,gDP!$B$6:$B$271))))</f>
        <v>#N/A</v>
      </c>
      <c r="EO177" s="77" t="e">
        <f>IF(AQ177="","",IF(CP177="","",AQ177-AQ177+INDEX(gDP!BF$6:BF$271,MATCH(totalExpenditure!$A177,gDP!$B$6:$B$271))))</f>
        <v>#N/A</v>
      </c>
      <c r="EP177" s="77" t="e">
        <f>IF(AR177="","",IF(CQ177="","",AR177-AR177+INDEX(gDP!BG$6:BG$271,MATCH(totalExpenditure!$A177,gDP!$B$6:$B$271))))</f>
        <v>#N/A</v>
      </c>
      <c r="EQ177" s="77" t="e">
        <f>IF(AS177="","",IF(CR177="","",AS177-AS177+INDEX(gDP!BH$6:BH$271,MATCH(totalExpenditure!$A177,gDP!$B$6:$B$271))))</f>
        <v>#N/A</v>
      </c>
      <c r="ER177" s="77" t="e">
        <f>IF(AT177="","",IF(CS177="","",AT177-AT177+INDEX(gDP!BI$6:BI$271,MATCH(totalExpenditure!$A177,gDP!$B$6:$B$271))))</f>
        <v>#N/A</v>
      </c>
      <c r="ES177" s="77" t="e">
        <f>IF(AU177="","",IF(CT177="","",AU177-AU177+INDEX(gDP!BJ$6:BJ$271,MATCH(totalExpenditure!$A177,gDP!$B$6:$B$271))))</f>
        <v>#N/A</v>
      </c>
      <c r="ET177" s="77" t="e">
        <f>IF(AV177="","",IF(CU177="","",AV177-AV177+INDEX(gDP!BK$6:BK$271,MATCH(totalExpenditure!$A177,gDP!$B$6:$B$271))))</f>
        <v>#N/A</v>
      </c>
      <c r="EU177" s="77" t="e">
        <f>IF(AW177="","",IF(CV177="","",AW177-AW177+INDEX(gDP!BL$6:BL$271,MATCH(totalExpenditure!$A177,gDP!$B$6:$B$271))))</f>
        <v>#N/A</v>
      </c>
      <c r="EV177" s="77" t="e">
        <f>IF(AX177="","",IF(CW177="","",AX177-AX177+INDEX(gDP!BM$6:BM$271,MATCH(totalExpenditure!$A177,gDP!$B$6:$B$271))))</f>
        <v>#N/A</v>
      </c>
      <c r="EW177" s="77" t="e">
        <f>IF(AY177="","",IF(CX177="","",AY177-AY177+INDEX(gDP!BN$6:BN$271,MATCH(totalExpenditure!$A177,gDP!$B$6:$B$271))))</f>
        <v>#N/A</v>
      </c>
      <c r="EX177" s="77" t="e">
        <f>IF(AZ177="","",IF(CY177="","",AZ177-AZ177+INDEX(gDP!BO$6:BO$271,MATCH(totalExpenditure!$A177,gDP!$B$6:$B$271))))</f>
        <v>#N/A</v>
      </c>
    </row>
    <row r="178" spans="1:154" x14ac:dyDescent="0.35">
      <c r="A178" t="s">
        <v>565</v>
      </c>
      <c r="B178" s="77" t="e">
        <f>IF(INDEX([2]pivotTable!B$3:B$308,MATCH(totalExpenditure!$A178,[2]pivotTable!$A$3:$A$308,0))/100*INDEX(gDP!Q$6:Q$271,MATCH(totalExpenditure!$A178,gDP!$B$6:$B$271))=0,"",INDEX([2]pivotTable!B$3:B$308,MATCH(totalExpenditure!$A178,[2]pivotTable!$A$3:$A$308,0))/100*INDEX(gDP!Q$6:Q$271,MATCH(totalExpenditure!$A178,gDP!$B$6:$B$271)))</f>
        <v>#N/A</v>
      </c>
      <c r="C178" s="77" t="e">
        <f>IF(INDEX([2]pivotTable!C$3:C$308,MATCH(totalExpenditure!$A178,[2]pivotTable!$A$3:$A$308,0))/100*INDEX(gDP!R$6:R$271,MATCH(totalExpenditure!$A178,gDP!$B$6:$B$271))=0,"",INDEX([2]pivotTable!C$3:C$308,MATCH(totalExpenditure!$A178,[2]pivotTable!$A$3:$A$308,0))/100*INDEX(gDP!R$6:R$271,MATCH(totalExpenditure!$A178,gDP!$B$6:$B$271)))</f>
        <v>#N/A</v>
      </c>
      <c r="D178" s="77" t="e">
        <f>IF(INDEX([2]pivotTable!D$3:D$308,MATCH(totalExpenditure!$A178,[2]pivotTable!$A$3:$A$308,0))/100*INDEX(gDP!S$6:S$271,MATCH(totalExpenditure!$A178,gDP!$B$6:$B$271))=0,"",INDEX([2]pivotTable!D$3:D$308,MATCH(totalExpenditure!$A178,[2]pivotTable!$A$3:$A$308,0))/100*INDEX(gDP!S$6:S$271,MATCH(totalExpenditure!$A178,gDP!$B$6:$B$271)))</f>
        <v>#N/A</v>
      </c>
      <c r="E178" s="77" t="e">
        <f>IF(INDEX([2]pivotTable!E$3:E$308,MATCH(totalExpenditure!$A178,[2]pivotTable!$A$3:$A$308,0))/100*INDEX(gDP!T$6:T$271,MATCH(totalExpenditure!$A178,gDP!$B$6:$B$271))=0,"",INDEX([2]pivotTable!E$3:E$308,MATCH(totalExpenditure!$A178,[2]pivotTable!$A$3:$A$308,0))/100*INDEX(gDP!T$6:T$271,MATCH(totalExpenditure!$A178,gDP!$B$6:$B$271)))</f>
        <v>#N/A</v>
      </c>
      <c r="F178" s="77" t="e">
        <f>IF(INDEX([2]pivotTable!F$3:F$308,MATCH(totalExpenditure!$A178,[2]pivotTable!$A$3:$A$308,0))/100*INDEX(gDP!U$6:U$271,MATCH(totalExpenditure!$A178,gDP!$B$6:$B$271))=0,"",INDEX([2]pivotTable!F$3:F$308,MATCH(totalExpenditure!$A178,[2]pivotTable!$A$3:$A$308,0))/100*INDEX(gDP!U$6:U$271,MATCH(totalExpenditure!$A178,gDP!$B$6:$B$271)))</f>
        <v>#N/A</v>
      </c>
      <c r="G178" s="77" t="e">
        <f>IF(INDEX([2]pivotTable!G$3:G$308,MATCH(totalExpenditure!$A178,[2]pivotTable!$A$3:$A$308,0))/100*INDEX(gDP!V$6:V$271,MATCH(totalExpenditure!$A178,gDP!$B$6:$B$271))=0,"",INDEX([2]pivotTable!G$3:G$308,MATCH(totalExpenditure!$A178,[2]pivotTable!$A$3:$A$308,0))/100*INDEX(gDP!V$6:V$271,MATCH(totalExpenditure!$A178,gDP!$B$6:$B$271)))</f>
        <v>#N/A</v>
      </c>
      <c r="H178" s="77" t="e">
        <f>IF(INDEX([2]pivotTable!H$3:H$308,MATCH(totalExpenditure!$A178,[2]pivotTable!$A$3:$A$308,0))/100*INDEX(gDP!W$6:W$271,MATCH(totalExpenditure!$A178,gDP!$B$6:$B$271))=0,"",INDEX([2]pivotTable!H$3:H$308,MATCH(totalExpenditure!$A178,[2]pivotTable!$A$3:$A$308,0))/100*INDEX(gDP!W$6:W$271,MATCH(totalExpenditure!$A178,gDP!$B$6:$B$271)))</f>
        <v>#N/A</v>
      </c>
      <c r="I178" s="77" t="e">
        <f>IF(INDEX([2]pivotTable!I$3:I$308,MATCH(totalExpenditure!$A178,[2]pivotTable!$A$3:$A$308,0))/100*INDEX(gDP!X$6:X$271,MATCH(totalExpenditure!$A178,gDP!$B$6:$B$271))=0,"",INDEX([2]pivotTable!I$3:I$308,MATCH(totalExpenditure!$A178,[2]pivotTable!$A$3:$A$308,0))/100*INDEX(gDP!X$6:X$271,MATCH(totalExpenditure!$A178,gDP!$B$6:$B$271)))</f>
        <v>#N/A</v>
      </c>
      <c r="J178" s="77" t="e">
        <f>IF(INDEX([2]pivotTable!J$3:J$308,MATCH(totalExpenditure!$A178,[2]pivotTable!$A$3:$A$308,0))/100*INDEX(gDP!Y$6:Y$271,MATCH(totalExpenditure!$A178,gDP!$B$6:$B$271))=0,"",INDEX([2]pivotTable!J$3:J$308,MATCH(totalExpenditure!$A178,[2]pivotTable!$A$3:$A$308,0))/100*INDEX(gDP!Y$6:Y$271,MATCH(totalExpenditure!$A178,gDP!$B$6:$B$271)))</f>
        <v>#N/A</v>
      </c>
      <c r="K178" s="77" t="e">
        <f>IF(INDEX([2]pivotTable!K$3:K$308,MATCH(totalExpenditure!$A178,[2]pivotTable!$A$3:$A$308,0))/100*INDEX(gDP!Z$6:Z$271,MATCH(totalExpenditure!$A178,gDP!$B$6:$B$271))=0,"",INDEX([2]pivotTable!K$3:K$308,MATCH(totalExpenditure!$A178,[2]pivotTable!$A$3:$A$308,0))/100*INDEX(gDP!Z$6:Z$271,MATCH(totalExpenditure!$A178,gDP!$B$6:$B$271)))</f>
        <v>#N/A</v>
      </c>
      <c r="L178" s="77" t="e">
        <f>IF(INDEX([2]pivotTable!L$3:L$308,MATCH(totalExpenditure!$A178,[2]pivotTable!$A$3:$A$308,0))/100*INDEX(gDP!AA$6:AA$271,MATCH(totalExpenditure!$A178,gDP!$B$6:$B$271))=0,"",INDEX([2]pivotTable!L$3:L$308,MATCH(totalExpenditure!$A178,[2]pivotTable!$A$3:$A$308,0))/100*INDEX(gDP!AA$6:AA$271,MATCH(totalExpenditure!$A178,gDP!$B$6:$B$271)))</f>
        <v>#N/A</v>
      </c>
      <c r="M178" s="77" t="e">
        <f>IF(INDEX([2]pivotTable!M$3:M$308,MATCH(totalExpenditure!$A178,[2]pivotTable!$A$3:$A$308,0))/100*INDEX(gDP!AB$6:AB$271,MATCH(totalExpenditure!$A178,gDP!$B$6:$B$271))=0,"",INDEX([2]pivotTable!M$3:M$308,MATCH(totalExpenditure!$A178,[2]pivotTable!$A$3:$A$308,0))/100*INDEX(gDP!AB$6:AB$271,MATCH(totalExpenditure!$A178,gDP!$B$6:$B$271)))</f>
        <v>#N/A</v>
      </c>
      <c r="N178" s="77" t="e">
        <f>IF(INDEX([2]pivotTable!N$3:N$308,MATCH(totalExpenditure!$A178,[2]pivotTable!$A$3:$A$308,0))/100*INDEX(gDP!AC$6:AC$271,MATCH(totalExpenditure!$A178,gDP!$B$6:$B$271))=0,"",INDEX([2]pivotTable!N$3:N$308,MATCH(totalExpenditure!$A178,[2]pivotTable!$A$3:$A$308,0))/100*INDEX(gDP!AC$6:AC$271,MATCH(totalExpenditure!$A178,gDP!$B$6:$B$271)))</f>
        <v>#N/A</v>
      </c>
      <c r="O178" s="77" t="e">
        <f>IF(INDEX([2]pivotTable!O$3:O$308,MATCH(totalExpenditure!$A178,[2]pivotTable!$A$3:$A$308,0))/100*INDEX(gDP!AD$6:AD$271,MATCH(totalExpenditure!$A178,gDP!$B$6:$B$271))=0,"",INDEX([2]pivotTable!O$3:O$308,MATCH(totalExpenditure!$A178,[2]pivotTable!$A$3:$A$308,0))/100*INDEX(gDP!AD$6:AD$271,MATCH(totalExpenditure!$A178,gDP!$B$6:$B$271)))</f>
        <v>#N/A</v>
      </c>
      <c r="P178" s="77" t="e">
        <f>IF(INDEX([2]pivotTable!P$3:P$308,MATCH(totalExpenditure!$A178,[2]pivotTable!$A$3:$A$308,0))/100*INDEX(gDP!AE$6:AE$271,MATCH(totalExpenditure!$A178,gDP!$B$6:$B$271))=0,"",INDEX([2]pivotTable!P$3:P$308,MATCH(totalExpenditure!$A178,[2]pivotTable!$A$3:$A$308,0))/100*INDEX(gDP!AE$6:AE$271,MATCH(totalExpenditure!$A178,gDP!$B$6:$B$271)))</f>
        <v>#N/A</v>
      </c>
      <c r="Q178" s="77" t="e">
        <f>IF(INDEX([2]pivotTable!Q$3:Q$308,MATCH(totalExpenditure!$A178,[2]pivotTable!$A$3:$A$308,0))/100*INDEX(gDP!AF$6:AF$271,MATCH(totalExpenditure!$A178,gDP!$B$6:$B$271))=0,"",INDEX([2]pivotTable!Q$3:Q$308,MATCH(totalExpenditure!$A178,[2]pivotTable!$A$3:$A$308,0))/100*INDEX(gDP!AF$6:AF$271,MATCH(totalExpenditure!$A178,gDP!$B$6:$B$271)))</f>
        <v>#N/A</v>
      </c>
      <c r="R178" s="77" t="e">
        <f>IF(INDEX([2]pivotTable!R$3:R$308,MATCH(totalExpenditure!$A178,[2]pivotTable!$A$3:$A$308,0))/100*INDEX(gDP!AG$6:AG$271,MATCH(totalExpenditure!$A178,gDP!$B$6:$B$271))=0,"",INDEX([2]pivotTable!R$3:R$308,MATCH(totalExpenditure!$A178,[2]pivotTable!$A$3:$A$308,0))/100*INDEX(gDP!AG$6:AG$271,MATCH(totalExpenditure!$A178,gDP!$B$6:$B$271)))</f>
        <v>#N/A</v>
      </c>
      <c r="S178" s="77" t="e">
        <f>IF(INDEX([2]pivotTable!S$3:S$308,MATCH(totalExpenditure!$A178,[2]pivotTable!$A$3:$A$308,0))/100*INDEX(gDP!AH$6:AH$271,MATCH(totalExpenditure!$A178,gDP!$B$6:$B$271))=0,"",INDEX([2]pivotTable!S$3:S$308,MATCH(totalExpenditure!$A178,[2]pivotTable!$A$3:$A$308,0))/100*INDEX(gDP!AH$6:AH$271,MATCH(totalExpenditure!$A178,gDP!$B$6:$B$271)))</f>
        <v>#N/A</v>
      </c>
      <c r="T178" s="77" t="e">
        <f>IF(INDEX([2]pivotTable!T$3:T$308,MATCH(totalExpenditure!$A178,[2]pivotTable!$A$3:$A$308,0))/100*INDEX(gDP!AI$6:AI$271,MATCH(totalExpenditure!$A178,gDP!$B$6:$B$271))=0,"",INDEX([2]pivotTable!T$3:T$308,MATCH(totalExpenditure!$A178,[2]pivotTable!$A$3:$A$308,0))/100*INDEX(gDP!AI$6:AI$271,MATCH(totalExpenditure!$A178,gDP!$B$6:$B$271)))</f>
        <v>#N/A</v>
      </c>
      <c r="U178" s="77" t="e">
        <f>IF(INDEX([2]pivotTable!U$3:U$308,MATCH(totalExpenditure!$A178,[2]pivotTable!$A$3:$A$308,0))/100*INDEX(gDP!AJ$6:AJ$271,MATCH(totalExpenditure!$A178,gDP!$B$6:$B$271))=0,"",INDEX([2]pivotTable!U$3:U$308,MATCH(totalExpenditure!$A178,[2]pivotTable!$A$3:$A$308,0))/100*INDEX(gDP!AJ$6:AJ$271,MATCH(totalExpenditure!$A178,gDP!$B$6:$B$271)))</f>
        <v>#N/A</v>
      </c>
      <c r="V178" s="77" t="e">
        <f>IF(INDEX([2]pivotTable!V$3:V$308,MATCH(totalExpenditure!$A178,[2]pivotTable!$A$3:$A$308,0))/100*INDEX(gDP!AK$6:AK$271,MATCH(totalExpenditure!$A178,gDP!$B$6:$B$271))=0,"",INDEX([2]pivotTable!V$3:V$308,MATCH(totalExpenditure!$A178,[2]pivotTable!$A$3:$A$308,0))/100*INDEX(gDP!AK$6:AK$271,MATCH(totalExpenditure!$A178,gDP!$B$6:$B$271)))</f>
        <v>#N/A</v>
      </c>
      <c r="W178" s="77" t="e">
        <f>IF(INDEX([2]pivotTable!W$3:W$308,MATCH(totalExpenditure!$A178,[2]pivotTable!$A$3:$A$308,0))/100*INDEX(gDP!AL$6:AL$271,MATCH(totalExpenditure!$A178,gDP!$B$6:$B$271))=0,"",INDEX([2]pivotTable!W$3:W$308,MATCH(totalExpenditure!$A178,[2]pivotTable!$A$3:$A$308,0))/100*INDEX(gDP!AL$6:AL$271,MATCH(totalExpenditure!$A178,gDP!$B$6:$B$271)))</f>
        <v>#N/A</v>
      </c>
      <c r="X178" s="77" t="e">
        <f>IF(INDEX([2]pivotTable!X$3:X$308,MATCH(totalExpenditure!$A178,[2]pivotTable!$A$3:$A$308,0))/100*INDEX(gDP!AM$6:AM$271,MATCH(totalExpenditure!$A178,gDP!$B$6:$B$271))=0,"",INDEX([2]pivotTable!X$3:X$308,MATCH(totalExpenditure!$A178,[2]pivotTable!$A$3:$A$308,0))/100*INDEX(gDP!AM$6:AM$271,MATCH(totalExpenditure!$A178,gDP!$B$6:$B$271)))</f>
        <v>#N/A</v>
      </c>
      <c r="Y178" s="77" t="e">
        <f>IF(INDEX([2]pivotTable!Y$3:Y$308,MATCH(totalExpenditure!$A178,[2]pivotTable!$A$3:$A$308,0))/100*INDEX(gDP!AN$6:AN$271,MATCH(totalExpenditure!$A178,gDP!$B$6:$B$271))=0,"",INDEX([2]pivotTable!Y$3:Y$308,MATCH(totalExpenditure!$A178,[2]pivotTable!$A$3:$A$308,0))/100*INDEX(gDP!AN$6:AN$271,MATCH(totalExpenditure!$A178,gDP!$B$6:$B$271)))</f>
        <v>#N/A</v>
      </c>
      <c r="Z178" s="77" t="e">
        <f>IF(INDEX([2]pivotTable!Z$3:Z$308,MATCH(totalExpenditure!$A178,[2]pivotTable!$A$3:$A$308,0))/100*INDEX(gDP!AO$6:AO$271,MATCH(totalExpenditure!$A178,gDP!$B$6:$B$271))=0,"",INDEX([2]pivotTable!Z$3:Z$308,MATCH(totalExpenditure!$A178,[2]pivotTable!$A$3:$A$308,0))/100*INDEX(gDP!AO$6:AO$271,MATCH(totalExpenditure!$A178,gDP!$B$6:$B$271)))</f>
        <v>#N/A</v>
      </c>
      <c r="AA178" s="77" t="e">
        <f>IF(INDEX([2]pivotTable!AA$3:AA$308,MATCH(totalExpenditure!$A178,[2]pivotTable!$A$3:$A$308,0))/100*INDEX(gDP!AP$6:AP$271,MATCH(totalExpenditure!$A178,gDP!$B$6:$B$271))=0,"",INDEX([2]pivotTable!AA$3:AA$308,MATCH(totalExpenditure!$A178,[2]pivotTable!$A$3:$A$308,0))/100*INDEX(gDP!AP$6:AP$271,MATCH(totalExpenditure!$A178,gDP!$B$6:$B$271)))</f>
        <v>#N/A</v>
      </c>
      <c r="AB178" s="77" t="e">
        <f>IF(INDEX([2]pivotTable!AB$3:AB$308,MATCH(totalExpenditure!$A178,[2]pivotTable!$A$3:$A$308,0))/100*INDEX(gDP!AQ$6:AQ$271,MATCH(totalExpenditure!$A178,gDP!$B$6:$B$271))=0,"",INDEX([2]pivotTable!AB$3:AB$308,MATCH(totalExpenditure!$A178,[2]pivotTable!$A$3:$A$308,0))/100*INDEX(gDP!AQ$6:AQ$271,MATCH(totalExpenditure!$A178,gDP!$B$6:$B$271)))</f>
        <v>#N/A</v>
      </c>
      <c r="AC178" s="77" t="e">
        <f>IF(INDEX([2]pivotTable!AC$3:AC$308,MATCH(totalExpenditure!$A178,[2]pivotTable!$A$3:$A$308,0))/100*INDEX(gDP!AR$6:AR$271,MATCH(totalExpenditure!$A178,gDP!$B$6:$B$271))=0,"",INDEX([2]pivotTable!AC$3:AC$308,MATCH(totalExpenditure!$A178,[2]pivotTable!$A$3:$A$308,0))/100*INDEX(gDP!AR$6:AR$271,MATCH(totalExpenditure!$A178,gDP!$B$6:$B$271)))</f>
        <v>#N/A</v>
      </c>
      <c r="AD178" s="77" t="e">
        <f>IF(INDEX([2]pivotTable!AD$3:AD$308,MATCH(totalExpenditure!$A178,[2]pivotTable!$A$3:$A$308,0))/100*INDEX(gDP!AS$6:AS$271,MATCH(totalExpenditure!$A178,gDP!$B$6:$B$271))=0,"",INDEX([2]pivotTable!AD$3:AD$308,MATCH(totalExpenditure!$A178,[2]pivotTable!$A$3:$A$308,0))/100*INDEX(gDP!AS$6:AS$271,MATCH(totalExpenditure!$A178,gDP!$B$6:$B$271)))</f>
        <v>#N/A</v>
      </c>
      <c r="AE178" s="77" t="e">
        <f>IF(INDEX([2]pivotTable!AE$3:AE$308,MATCH(totalExpenditure!$A178,[2]pivotTable!$A$3:$A$308,0))/100*INDEX(gDP!AT$6:AT$271,MATCH(totalExpenditure!$A178,gDP!$B$6:$B$271))=0,"",INDEX([2]pivotTable!AE$3:AE$308,MATCH(totalExpenditure!$A178,[2]pivotTable!$A$3:$A$308,0))/100*INDEX(gDP!AT$6:AT$271,MATCH(totalExpenditure!$A178,gDP!$B$6:$B$271)))</f>
        <v>#N/A</v>
      </c>
      <c r="AF178" s="77" t="e">
        <f>IF(INDEX([2]pivotTable!AF$3:AF$308,MATCH(totalExpenditure!$A178,[2]pivotTable!$A$3:$A$308,0))/100*INDEX(gDP!AU$6:AU$271,MATCH(totalExpenditure!$A178,gDP!$B$6:$B$271))=0,"",INDEX([2]pivotTable!AF$3:AF$308,MATCH(totalExpenditure!$A178,[2]pivotTable!$A$3:$A$308,0))/100*INDEX(gDP!AU$6:AU$271,MATCH(totalExpenditure!$A178,gDP!$B$6:$B$271)))</f>
        <v>#N/A</v>
      </c>
      <c r="AG178" s="77" t="e">
        <f>IF(INDEX([2]pivotTable!AG$3:AG$308,MATCH(totalExpenditure!$A178,[2]pivotTable!$A$3:$A$308,0))/100*INDEX(gDP!AV$6:AV$271,MATCH(totalExpenditure!$A178,gDP!$B$6:$B$271))=0,"",INDEX([2]pivotTable!AG$3:AG$308,MATCH(totalExpenditure!$A178,[2]pivotTable!$A$3:$A$308,0))/100*INDEX(gDP!AV$6:AV$271,MATCH(totalExpenditure!$A178,gDP!$B$6:$B$271)))</f>
        <v>#N/A</v>
      </c>
      <c r="AH178" s="77" t="e">
        <f>IF(INDEX([2]pivotTable!AH$3:AH$308,MATCH(totalExpenditure!$A178,[2]pivotTable!$A$3:$A$308,0))/100*INDEX(gDP!AW$6:AW$271,MATCH(totalExpenditure!$A178,gDP!$B$6:$B$271))=0,"",INDEX([2]pivotTable!AH$3:AH$308,MATCH(totalExpenditure!$A178,[2]pivotTable!$A$3:$A$308,0))/100*INDEX(gDP!AW$6:AW$271,MATCH(totalExpenditure!$A178,gDP!$B$6:$B$271)))</f>
        <v>#N/A</v>
      </c>
      <c r="AI178" s="77" t="e">
        <f>IF(INDEX([2]pivotTable!AI$3:AI$308,MATCH(totalExpenditure!$A178,[2]pivotTable!$A$3:$A$308,0))/100*INDEX(gDP!AX$6:AX$271,MATCH(totalExpenditure!$A178,gDP!$B$6:$B$271))=0,"",INDEX([2]pivotTable!AI$3:AI$308,MATCH(totalExpenditure!$A178,[2]pivotTable!$A$3:$A$308,0))/100*INDEX(gDP!AX$6:AX$271,MATCH(totalExpenditure!$A178,gDP!$B$6:$B$271)))</f>
        <v>#N/A</v>
      </c>
      <c r="AJ178" s="77" t="e">
        <f>IF(INDEX([2]pivotTable!AJ$3:AJ$308,MATCH(totalExpenditure!$A178,[2]pivotTable!$A$3:$A$308,0))/100*INDEX(gDP!AY$6:AY$271,MATCH(totalExpenditure!$A178,gDP!$B$6:$B$271))=0,"",INDEX([2]pivotTable!AJ$3:AJ$308,MATCH(totalExpenditure!$A178,[2]pivotTable!$A$3:$A$308,0))/100*INDEX(gDP!AY$6:AY$271,MATCH(totalExpenditure!$A178,gDP!$B$6:$B$271)))</f>
        <v>#N/A</v>
      </c>
      <c r="AK178" s="77" t="e">
        <f>IF(INDEX([2]pivotTable!AK$3:AK$308,MATCH(totalExpenditure!$A178,[2]pivotTable!$A$3:$A$308,0))/100*INDEX(gDP!AZ$6:AZ$271,MATCH(totalExpenditure!$A178,gDP!$B$6:$B$271))=0,"",INDEX([2]pivotTable!AK$3:AK$308,MATCH(totalExpenditure!$A178,[2]pivotTable!$A$3:$A$308,0))/100*INDEX(gDP!AZ$6:AZ$271,MATCH(totalExpenditure!$A178,gDP!$B$6:$B$271)))</f>
        <v>#N/A</v>
      </c>
      <c r="AL178" s="77" t="e">
        <f>IF(INDEX([2]pivotTable!AL$3:AL$308,MATCH(totalExpenditure!$A178,[2]pivotTable!$A$3:$A$308,0))/100*INDEX(gDP!BA$6:BA$271,MATCH(totalExpenditure!$A178,gDP!$B$6:$B$271))=0,"",INDEX([2]pivotTable!AL$3:AL$308,MATCH(totalExpenditure!$A178,[2]pivotTable!$A$3:$A$308,0))/100*INDEX(gDP!BA$6:BA$271,MATCH(totalExpenditure!$A178,gDP!$B$6:$B$271)))</f>
        <v>#N/A</v>
      </c>
      <c r="AM178" s="77" t="e">
        <f>IF(INDEX([2]pivotTable!AM$3:AM$308,MATCH(totalExpenditure!$A178,[2]pivotTable!$A$3:$A$308,0))/100*INDEX(gDP!BB$6:BB$271,MATCH(totalExpenditure!$A178,gDP!$B$6:$B$271))=0,"",INDEX([2]pivotTable!AM$3:AM$308,MATCH(totalExpenditure!$A178,[2]pivotTable!$A$3:$A$308,0))/100*INDEX(gDP!BB$6:BB$271,MATCH(totalExpenditure!$A178,gDP!$B$6:$B$271)))</f>
        <v>#N/A</v>
      </c>
      <c r="AN178" s="77" t="e">
        <f>IF(INDEX([2]pivotTable!AN$3:AN$308,MATCH(totalExpenditure!$A178,[2]pivotTable!$A$3:$A$308,0))/100*INDEX(gDP!BC$6:BC$271,MATCH(totalExpenditure!$A178,gDP!$B$6:$B$271))=0,"",INDEX([2]pivotTable!AN$3:AN$308,MATCH(totalExpenditure!$A178,[2]pivotTable!$A$3:$A$308,0))/100*INDEX(gDP!BC$6:BC$271,MATCH(totalExpenditure!$A178,gDP!$B$6:$B$271)))</f>
        <v>#N/A</v>
      </c>
      <c r="AO178" s="77" t="e">
        <f>IF(INDEX([2]pivotTable!AO$3:AO$308,MATCH(totalExpenditure!$A178,[2]pivotTable!$A$3:$A$308,0))/100*INDEX(gDP!BD$6:BD$271,MATCH(totalExpenditure!$A178,gDP!$B$6:$B$271))=0,"",INDEX([2]pivotTable!AO$3:AO$308,MATCH(totalExpenditure!$A178,[2]pivotTable!$A$3:$A$308,0))/100*INDEX(gDP!BD$6:BD$271,MATCH(totalExpenditure!$A178,gDP!$B$6:$B$271)))</f>
        <v>#N/A</v>
      </c>
      <c r="AP178" s="77" t="e">
        <f>IF(INDEX([2]pivotTable!AP$3:AP$308,MATCH(totalExpenditure!$A178,[2]pivotTable!$A$3:$A$308,0))/100*INDEX(gDP!BE$6:BE$271,MATCH(totalExpenditure!$A178,gDP!$B$6:$B$271))=0,"",INDEX([2]pivotTable!AP$3:AP$308,MATCH(totalExpenditure!$A178,[2]pivotTable!$A$3:$A$308,0))/100*INDEX(gDP!BE$6:BE$271,MATCH(totalExpenditure!$A178,gDP!$B$6:$B$271)))</f>
        <v>#N/A</v>
      </c>
      <c r="AQ178" s="77" t="e">
        <f>IF(INDEX([2]pivotTable!AQ$3:AQ$308,MATCH(totalExpenditure!$A178,[2]pivotTable!$A$3:$A$308,0))/100*INDEX(gDP!BF$6:BF$271,MATCH(totalExpenditure!$A178,gDP!$B$6:$B$271))=0,"",INDEX([2]pivotTable!AQ$3:AQ$308,MATCH(totalExpenditure!$A178,[2]pivotTable!$A$3:$A$308,0))/100*INDEX(gDP!BF$6:BF$271,MATCH(totalExpenditure!$A178,gDP!$B$6:$B$271)))</f>
        <v>#N/A</v>
      </c>
      <c r="AR178" s="77" t="e">
        <f>IF(INDEX([2]pivotTable!AR$3:AR$308,MATCH(totalExpenditure!$A178,[2]pivotTable!$A$3:$A$308,0))/100*INDEX(gDP!BG$6:BG$271,MATCH(totalExpenditure!$A178,gDP!$B$6:$B$271))=0,"",INDEX([2]pivotTable!AR$3:AR$308,MATCH(totalExpenditure!$A178,[2]pivotTable!$A$3:$A$308,0))/100*INDEX(gDP!BG$6:BG$271,MATCH(totalExpenditure!$A178,gDP!$B$6:$B$271)))</f>
        <v>#N/A</v>
      </c>
      <c r="AS178" s="77" t="e">
        <f>IF(INDEX([2]pivotTable!AS$3:AS$308,MATCH(totalExpenditure!$A178,[2]pivotTable!$A$3:$A$308,0))/100*INDEX(gDP!BH$6:BH$271,MATCH(totalExpenditure!$A178,gDP!$B$6:$B$271))=0,"",INDEX([2]pivotTable!AS$3:AS$308,MATCH(totalExpenditure!$A178,[2]pivotTable!$A$3:$A$308,0))/100*INDEX(gDP!BH$6:BH$271,MATCH(totalExpenditure!$A178,gDP!$B$6:$B$271)))</f>
        <v>#N/A</v>
      </c>
      <c r="AT178" s="77" t="e">
        <f>IF(INDEX([2]pivotTable!AT$3:AT$308,MATCH(totalExpenditure!$A178,[2]pivotTable!$A$3:$A$308,0))/100*INDEX(gDP!BI$6:BI$271,MATCH(totalExpenditure!$A178,gDP!$B$6:$B$271))=0,"",INDEX([2]pivotTable!AT$3:AT$308,MATCH(totalExpenditure!$A178,[2]pivotTable!$A$3:$A$308,0))/100*INDEX(gDP!BI$6:BI$271,MATCH(totalExpenditure!$A178,gDP!$B$6:$B$271)))</f>
        <v>#N/A</v>
      </c>
      <c r="AU178" s="77" t="e">
        <f>IF(INDEX([2]pivotTable!AU$3:AU$308,MATCH(totalExpenditure!$A178,[2]pivotTable!$A$3:$A$308,0))/100*INDEX(gDP!BJ$6:BJ$271,MATCH(totalExpenditure!$A178,gDP!$B$6:$B$271))=0,"",INDEX([2]pivotTable!AU$3:AU$308,MATCH(totalExpenditure!$A178,[2]pivotTable!$A$3:$A$308,0))/100*INDEX(gDP!BJ$6:BJ$271,MATCH(totalExpenditure!$A178,gDP!$B$6:$B$271)))</f>
        <v>#N/A</v>
      </c>
      <c r="AV178" s="77" t="e">
        <f>IF(INDEX([2]pivotTable!AV$3:AV$308,MATCH(totalExpenditure!$A178,[2]pivotTable!$A$3:$A$308,0))/100*INDEX(gDP!BK$6:BK$271,MATCH(totalExpenditure!$A178,gDP!$B$6:$B$271))=0,"",INDEX([2]pivotTable!AV$3:AV$308,MATCH(totalExpenditure!$A178,[2]pivotTable!$A$3:$A$308,0))/100*INDEX(gDP!BK$6:BK$271,MATCH(totalExpenditure!$A178,gDP!$B$6:$B$271)))</f>
        <v>#N/A</v>
      </c>
      <c r="AW178" s="77" t="e">
        <f>IF(INDEX([2]pivotTable!AW$3:AW$308,MATCH(totalExpenditure!$A178,[2]pivotTable!$A$3:$A$308,0))/100*INDEX(gDP!BL$6:BL$271,MATCH(totalExpenditure!$A178,gDP!$B$6:$B$271))=0,"",INDEX([2]pivotTable!AW$3:AW$308,MATCH(totalExpenditure!$A178,[2]pivotTable!$A$3:$A$308,0))/100*INDEX(gDP!BL$6:BL$271,MATCH(totalExpenditure!$A178,gDP!$B$6:$B$271)))</f>
        <v>#N/A</v>
      </c>
      <c r="AX178" s="77" t="e">
        <f>IF(INDEX([2]pivotTable!AX$3:AX$308,MATCH(totalExpenditure!$A178,[2]pivotTable!$A$3:$A$308,0))/100*INDEX(gDP!BM$6:BM$271,MATCH(totalExpenditure!$A178,gDP!$B$6:$B$271))=0,"",INDEX([2]pivotTable!AX$3:AX$308,MATCH(totalExpenditure!$A178,[2]pivotTable!$A$3:$A$308,0))/100*INDEX(gDP!BM$6:BM$271,MATCH(totalExpenditure!$A178,gDP!$B$6:$B$271)))</f>
        <v>#N/A</v>
      </c>
      <c r="AY178" s="77" t="e">
        <f>IF(INDEX([2]pivotTable!AY$3:AY$308,MATCH(totalExpenditure!$A178,[2]pivotTable!$A$3:$A$308,0))/100*INDEX(gDP!BN$6:BN$271,MATCH(totalExpenditure!$A178,gDP!$B$6:$B$271))=0,"",INDEX([2]pivotTable!AY$3:AY$308,MATCH(totalExpenditure!$A178,[2]pivotTable!$A$3:$A$308,0))/100*INDEX(gDP!BN$6:BN$271,MATCH(totalExpenditure!$A178,gDP!$B$6:$B$271)))</f>
        <v>#N/A</v>
      </c>
      <c r="AZ178" s="77" t="e">
        <f>IF(INDEX([2]pivotTable!AZ$3:AZ$308,MATCH(totalExpenditure!$A178,[2]pivotTable!$A$3:$A$308,0))/100*INDEX(gDP!BO$6:BO$271,MATCH(totalExpenditure!$A178,gDP!$B$6:$B$271))=0,"",INDEX([2]pivotTable!AZ$3:AZ$308,MATCH(totalExpenditure!$A178,[2]pivotTable!$A$3:$A$308,0))/100*INDEX(gDP!BO$6:BO$271,MATCH(totalExpenditure!$A178,gDP!$B$6:$B$271)))</f>
        <v>#N/A</v>
      </c>
      <c r="BA178" s="77" t="e">
        <f>IF(INDEX([2]pivotTable!B$310:B$615,MATCH(totalExpenditure!$A178,[2]pivotTable!$A$310:$A$615,0))/100*INDEX(gDP!Q$6:Q$271,MATCH(totalExpenditure!$A178,gDP!$B$6:$B$271))=0,"",INDEX([2]pivotTable!B$310:B$615,MATCH(totalExpenditure!$A178,[2]pivotTable!$A$310:$A$615,0))/100*INDEX(gDP!Q$6:Q$271,MATCH(totalExpenditure!$A178,gDP!$B$6:$B$271)))</f>
        <v>#N/A</v>
      </c>
      <c r="BB178" s="77" t="e">
        <f>IF(INDEX([2]pivotTable!C$310:C$615,MATCH(totalExpenditure!$A178,[2]pivotTable!$A$310:$A$615,0))/100*INDEX(gDP!R$6:R$271,MATCH(totalExpenditure!$A178,gDP!$B$6:$B$271))=0,"",INDEX([2]pivotTable!C$310:C$615,MATCH(totalExpenditure!$A178,[2]pivotTable!$A$310:$A$615,0))/100*INDEX(gDP!R$6:R$271,MATCH(totalExpenditure!$A178,gDP!$B$6:$B$271)))</f>
        <v>#N/A</v>
      </c>
      <c r="BC178" s="77" t="e">
        <f>IF(INDEX([2]pivotTable!D$310:D$615,MATCH(totalExpenditure!$A178,[2]pivotTable!$A$310:$A$615,0))/100*INDEX(gDP!S$6:S$271,MATCH(totalExpenditure!$A178,gDP!$B$6:$B$271))=0,"",INDEX([2]pivotTable!D$310:D$615,MATCH(totalExpenditure!$A178,[2]pivotTable!$A$310:$A$615,0))/100*INDEX(gDP!S$6:S$271,MATCH(totalExpenditure!$A178,gDP!$B$6:$B$271)))</f>
        <v>#N/A</v>
      </c>
      <c r="BD178" s="77" t="e">
        <f>IF(INDEX([2]pivotTable!E$310:E$615,MATCH(totalExpenditure!$A178,[2]pivotTable!$A$310:$A$615,0))/100*INDEX(gDP!T$6:T$271,MATCH(totalExpenditure!$A178,gDP!$B$6:$B$271))=0,"",INDEX([2]pivotTable!E$310:E$615,MATCH(totalExpenditure!$A178,[2]pivotTable!$A$310:$A$615,0))/100*INDEX(gDP!T$6:T$271,MATCH(totalExpenditure!$A178,gDP!$B$6:$B$271)))</f>
        <v>#N/A</v>
      </c>
      <c r="BE178" s="77" t="e">
        <f>IF(INDEX([2]pivotTable!F$310:F$615,MATCH(totalExpenditure!$A178,[2]pivotTable!$A$310:$A$615,0))/100*INDEX(gDP!U$6:U$271,MATCH(totalExpenditure!$A178,gDP!$B$6:$B$271))=0,"",INDEX([2]pivotTable!F$310:F$615,MATCH(totalExpenditure!$A178,[2]pivotTable!$A$310:$A$615,0))/100*INDEX(gDP!U$6:U$271,MATCH(totalExpenditure!$A178,gDP!$B$6:$B$271)))</f>
        <v>#N/A</v>
      </c>
      <c r="BF178" s="77" t="e">
        <f>IF(INDEX([2]pivotTable!G$310:G$615,MATCH(totalExpenditure!$A178,[2]pivotTable!$A$310:$A$615,0))/100*INDEX(gDP!V$6:V$271,MATCH(totalExpenditure!$A178,gDP!$B$6:$B$271))=0,"",INDEX([2]pivotTable!G$310:G$615,MATCH(totalExpenditure!$A178,[2]pivotTable!$A$310:$A$615,0))/100*INDEX(gDP!V$6:V$271,MATCH(totalExpenditure!$A178,gDP!$B$6:$B$271)))</f>
        <v>#N/A</v>
      </c>
      <c r="BG178" s="77" t="e">
        <f>IF(INDEX([2]pivotTable!H$310:H$615,MATCH(totalExpenditure!$A178,[2]pivotTable!$A$310:$A$615,0))/100*INDEX(gDP!W$6:W$271,MATCH(totalExpenditure!$A178,gDP!$B$6:$B$271))=0,"",INDEX([2]pivotTable!H$310:H$615,MATCH(totalExpenditure!$A178,[2]pivotTable!$A$310:$A$615,0))/100*INDEX(gDP!W$6:W$271,MATCH(totalExpenditure!$A178,gDP!$B$6:$B$271)))</f>
        <v>#N/A</v>
      </c>
      <c r="BH178" s="77" t="e">
        <f>IF(INDEX([2]pivotTable!I$310:I$615,MATCH(totalExpenditure!$A178,[2]pivotTable!$A$310:$A$615,0))/100*INDEX(gDP!X$6:X$271,MATCH(totalExpenditure!$A178,gDP!$B$6:$B$271))=0,"",INDEX([2]pivotTable!I$310:I$615,MATCH(totalExpenditure!$A178,[2]pivotTable!$A$310:$A$615,0))/100*INDEX(gDP!X$6:X$271,MATCH(totalExpenditure!$A178,gDP!$B$6:$B$271)))</f>
        <v>#N/A</v>
      </c>
      <c r="BI178" s="77" t="e">
        <f>IF(INDEX([2]pivotTable!J$310:J$615,MATCH(totalExpenditure!$A178,[2]pivotTable!$A$310:$A$615,0))/100*INDEX(gDP!Y$6:Y$271,MATCH(totalExpenditure!$A178,gDP!$B$6:$B$271))=0,"",INDEX([2]pivotTable!J$310:J$615,MATCH(totalExpenditure!$A178,[2]pivotTable!$A$310:$A$615,0))/100*INDEX(gDP!Y$6:Y$271,MATCH(totalExpenditure!$A178,gDP!$B$6:$B$271)))</f>
        <v>#N/A</v>
      </c>
      <c r="BJ178" s="77" t="e">
        <f>IF(INDEX([2]pivotTable!K$310:K$615,MATCH(totalExpenditure!$A178,[2]pivotTable!$A$310:$A$615,0))/100*INDEX(gDP!Z$6:Z$271,MATCH(totalExpenditure!$A178,gDP!$B$6:$B$271))=0,"",INDEX([2]pivotTable!K$310:K$615,MATCH(totalExpenditure!$A178,[2]pivotTable!$A$310:$A$615,0))/100*INDEX(gDP!Z$6:Z$271,MATCH(totalExpenditure!$A178,gDP!$B$6:$B$271)))</f>
        <v>#N/A</v>
      </c>
      <c r="BK178" s="77" t="e">
        <f>IF(INDEX([2]pivotTable!L$310:L$615,MATCH(totalExpenditure!$A178,[2]pivotTable!$A$310:$A$615,0))/100*INDEX(gDP!AA$6:AA$271,MATCH(totalExpenditure!$A178,gDP!$B$6:$B$271))=0,"",INDEX([2]pivotTable!L$310:L$615,MATCH(totalExpenditure!$A178,[2]pivotTable!$A$310:$A$615,0))/100*INDEX(gDP!AA$6:AA$271,MATCH(totalExpenditure!$A178,gDP!$B$6:$B$271)))</f>
        <v>#N/A</v>
      </c>
      <c r="BL178" s="77" t="e">
        <f>IF(INDEX([2]pivotTable!M$310:M$615,MATCH(totalExpenditure!$A178,[2]pivotTable!$A$310:$A$615,0))/100*INDEX(gDP!AB$6:AB$271,MATCH(totalExpenditure!$A178,gDP!$B$6:$B$271))=0,"",INDEX([2]pivotTable!M$310:M$615,MATCH(totalExpenditure!$A178,[2]pivotTable!$A$310:$A$615,0))/100*INDEX(gDP!AB$6:AB$271,MATCH(totalExpenditure!$A178,gDP!$B$6:$B$271)))</f>
        <v>#N/A</v>
      </c>
      <c r="BM178" s="77" t="e">
        <f>IF(INDEX([2]pivotTable!N$310:N$615,MATCH(totalExpenditure!$A178,[2]pivotTable!$A$310:$A$615,0))/100*INDEX(gDP!AC$6:AC$271,MATCH(totalExpenditure!$A178,gDP!$B$6:$B$271))=0,"",INDEX([2]pivotTable!N$310:N$615,MATCH(totalExpenditure!$A178,[2]pivotTable!$A$310:$A$615,0))/100*INDEX(gDP!AC$6:AC$271,MATCH(totalExpenditure!$A178,gDP!$B$6:$B$271)))</f>
        <v>#N/A</v>
      </c>
      <c r="BN178" s="77" t="e">
        <f>IF(INDEX([2]pivotTable!O$310:O$615,MATCH(totalExpenditure!$A178,[2]pivotTable!$A$310:$A$615,0))/100*INDEX(gDP!AD$6:AD$271,MATCH(totalExpenditure!$A178,gDP!$B$6:$B$271))=0,"",INDEX([2]pivotTable!O$310:O$615,MATCH(totalExpenditure!$A178,[2]pivotTable!$A$310:$A$615,0))/100*INDEX(gDP!AD$6:AD$271,MATCH(totalExpenditure!$A178,gDP!$B$6:$B$271)))</f>
        <v>#N/A</v>
      </c>
      <c r="BO178" s="77" t="e">
        <f>IF(INDEX([2]pivotTable!P$310:P$615,MATCH(totalExpenditure!$A178,[2]pivotTable!$A$310:$A$615,0))/100*INDEX(gDP!AE$6:AE$271,MATCH(totalExpenditure!$A178,gDP!$B$6:$B$271))=0,"",INDEX([2]pivotTable!P$310:P$615,MATCH(totalExpenditure!$A178,[2]pivotTable!$A$310:$A$615,0))/100*INDEX(gDP!AE$6:AE$271,MATCH(totalExpenditure!$A178,gDP!$B$6:$B$271)))</f>
        <v>#N/A</v>
      </c>
      <c r="BP178" s="77" t="e">
        <f>IF(INDEX([2]pivotTable!Q$310:Q$615,MATCH(totalExpenditure!$A178,[2]pivotTable!$A$310:$A$615,0))/100*INDEX(gDP!AF$6:AF$271,MATCH(totalExpenditure!$A178,gDP!$B$6:$B$271))=0,"",INDEX([2]pivotTable!Q$310:Q$615,MATCH(totalExpenditure!$A178,[2]pivotTable!$A$310:$A$615,0))/100*INDEX(gDP!AF$6:AF$271,MATCH(totalExpenditure!$A178,gDP!$B$6:$B$271)))</f>
        <v>#N/A</v>
      </c>
      <c r="BQ178" s="77" t="e">
        <f>IF(INDEX([2]pivotTable!R$310:R$615,MATCH(totalExpenditure!$A178,[2]pivotTable!$A$310:$A$615,0))/100*INDEX(gDP!AG$6:AG$271,MATCH(totalExpenditure!$A178,gDP!$B$6:$B$271))=0,"",INDEX([2]pivotTable!R$310:R$615,MATCH(totalExpenditure!$A178,[2]pivotTable!$A$310:$A$615,0))/100*INDEX(gDP!AG$6:AG$271,MATCH(totalExpenditure!$A178,gDP!$B$6:$B$271)))</f>
        <v>#N/A</v>
      </c>
      <c r="BR178" s="77" t="e">
        <f>IF(INDEX([2]pivotTable!S$310:S$615,MATCH(totalExpenditure!$A178,[2]pivotTable!$A$310:$A$615,0))/100*INDEX(gDP!AH$6:AH$271,MATCH(totalExpenditure!$A178,gDP!$B$6:$B$271))=0,"",INDEX([2]pivotTable!S$310:S$615,MATCH(totalExpenditure!$A178,[2]pivotTable!$A$310:$A$615,0))/100*INDEX(gDP!AH$6:AH$271,MATCH(totalExpenditure!$A178,gDP!$B$6:$B$271)))</f>
        <v>#N/A</v>
      </c>
      <c r="BS178" s="77" t="e">
        <f>IF(INDEX([2]pivotTable!T$310:T$615,MATCH(totalExpenditure!$A178,[2]pivotTable!$A$310:$A$615,0))/100*INDEX(gDP!AI$6:AI$271,MATCH(totalExpenditure!$A178,gDP!$B$6:$B$271))=0,"",INDEX([2]pivotTable!T$310:T$615,MATCH(totalExpenditure!$A178,[2]pivotTable!$A$310:$A$615,0))/100*INDEX(gDP!AI$6:AI$271,MATCH(totalExpenditure!$A178,gDP!$B$6:$B$271)))</f>
        <v>#N/A</v>
      </c>
      <c r="BT178" s="77" t="e">
        <f>IF(INDEX([2]pivotTable!U$310:U$615,MATCH(totalExpenditure!$A178,[2]pivotTable!$A$310:$A$615,0))/100*INDEX(gDP!AJ$6:AJ$271,MATCH(totalExpenditure!$A178,gDP!$B$6:$B$271))=0,"",INDEX([2]pivotTable!U$310:U$615,MATCH(totalExpenditure!$A178,[2]pivotTable!$A$310:$A$615,0))/100*INDEX(gDP!AJ$6:AJ$271,MATCH(totalExpenditure!$A178,gDP!$B$6:$B$271)))</f>
        <v>#N/A</v>
      </c>
      <c r="BU178" s="77" t="e">
        <f>IF(INDEX([2]pivotTable!V$310:V$615,MATCH(totalExpenditure!$A178,[2]pivotTable!$A$310:$A$615,0))/100*INDEX(gDP!AK$6:AK$271,MATCH(totalExpenditure!$A178,gDP!$B$6:$B$271))=0,"",INDEX([2]pivotTable!V$310:V$615,MATCH(totalExpenditure!$A178,[2]pivotTable!$A$310:$A$615,0))/100*INDEX(gDP!AK$6:AK$271,MATCH(totalExpenditure!$A178,gDP!$B$6:$B$271)))</f>
        <v>#N/A</v>
      </c>
      <c r="BV178" s="77" t="e">
        <f>IF(INDEX([2]pivotTable!W$310:W$615,MATCH(totalExpenditure!$A178,[2]pivotTable!$A$310:$A$615,0))/100*INDEX(gDP!AL$6:AL$271,MATCH(totalExpenditure!$A178,gDP!$B$6:$B$271))=0,"",INDEX([2]pivotTable!W$310:W$615,MATCH(totalExpenditure!$A178,[2]pivotTable!$A$310:$A$615,0))/100*INDEX(gDP!AL$6:AL$271,MATCH(totalExpenditure!$A178,gDP!$B$6:$B$271)))</f>
        <v>#N/A</v>
      </c>
      <c r="BW178" s="77" t="e">
        <f>IF(INDEX([2]pivotTable!X$310:X$615,MATCH(totalExpenditure!$A178,[2]pivotTable!$A$310:$A$615,0))/100*INDEX(gDP!AM$6:AM$271,MATCH(totalExpenditure!$A178,gDP!$B$6:$B$271))=0,"",INDEX([2]pivotTable!X$310:X$615,MATCH(totalExpenditure!$A178,[2]pivotTable!$A$310:$A$615,0))/100*INDEX(gDP!AM$6:AM$271,MATCH(totalExpenditure!$A178,gDP!$B$6:$B$271)))</f>
        <v>#N/A</v>
      </c>
      <c r="BX178" s="77" t="e">
        <f>IF(INDEX([2]pivotTable!Y$310:Y$615,MATCH(totalExpenditure!$A178,[2]pivotTable!$A$310:$A$615,0))/100*INDEX(gDP!AN$6:AN$271,MATCH(totalExpenditure!$A178,gDP!$B$6:$B$271))=0,"",INDEX([2]pivotTable!Y$310:Y$615,MATCH(totalExpenditure!$A178,[2]pivotTable!$A$310:$A$615,0))/100*INDEX(gDP!AN$6:AN$271,MATCH(totalExpenditure!$A178,gDP!$B$6:$B$271)))</f>
        <v>#N/A</v>
      </c>
      <c r="BY178" s="77" t="e">
        <f>IF(INDEX([2]pivotTable!Z$310:Z$615,MATCH(totalExpenditure!$A178,[2]pivotTable!$A$310:$A$615,0))/100*INDEX(gDP!AO$6:AO$271,MATCH(totalExpenditure!$A178,gDP!$B$6:$B$271))=0,"",INDEX([2]pivotTable!Z$310:Z$615,MATCH(totalExpenditure!$A178,[2]pivotTable!$A$310:$A$615,0))/100*INDEX(gDP!AO$6:AO$271,MATCH(totalExpenditure!$A178,gDP!$B$6:$B$271)))</f>
        <v>#N/A</v>
      </c>
      <c r="BZ178" s="77" t="e">
        <f>IF(INDEX([2]pivotTable!AA$310:AA$615,MATCH(totalExpenditure!$A178,[2]pivotTable!$A$310:$A$615,0))/100*INDEX(gDP!AP$6:AP$271,MATCH(totalExpenditure!$A178,gDP!$B$6:$B$271))=0,"",INDEX([2]pivotTable!AA$310:AA$615,MATCH(totalExpenditure!$A178,[2]pivotTable!$A$310:$A$615,0))/100*INDEX(gDP!AP$6:AP$271,MATCH(totalExpenditure!$A178,gDP!$B$6:$B$271)))</f>
        <v>#N/A</v>
      </c>
      <c r="CA178" s="77" t="e">
        <f>IF(INDEX([2]pivotTable!AB$310:AB$615,MATCH(totalExpenditure!$A178,[2]pivotTable!$A$310:$A$615,0))/100*INDEX(gDP!AQ$6:AQ$271,MATCH(totalExpenditure!$A178,gDP!$B$6:$B$271))=0,"",INDEX([2]pivotTable!AB$310:AB$615,MATCH(totalExpenditure!$A178,[2]pivotTable!$A$310:$A$615,0))/100*INDEX(gDP!AQ$6:AQ$271,MATCH(totalExpenditure!$A178,gDP!$B$6:$B$271)))</f>
        <v>#N/A</v>
      </c>
      <c r="CB178" s="77" t="e">
        <f>IF(INDEX([2]pivotTable!AC$310:AC$615,MATCH(totalExpenditure!$A178,[2]pivotTable!$A$310:$A$615,0))/100*INDEX(gDP!AR$6:AR$271,MATCH(totalExpenditure!$A178,gDP!$B$6:$B$271))=0,"",INDEX([2]pivotTable!AC$310:AC$615,MATCH(totalExpenditure!$A178,[2]pivotTable!$A$310:$A$615,0))/100*INDEX(gDP!AR$6:AR$271,MATCH(totalExpenditure!$A178,gDP!$B$6:$B$271)))</f>
        <v>#N/A</v>
      </c>
      <c r="CC178" s="77" t="e">
        <f>IF(INDEX([2]pivotTable!AD$310:AD$615,MATCH(totalExpenditure!$A178,[2]pivotTable!$A$310:$A$615,0))/100*INDEX(gDP!AS$6:AS$271,MATCH(totalExpenditure!$A178,gDP!$B$6:$B$271))=0,"",INDEX([2]pivotTable!AD$310:AD$615,MATCH(totalExpenditure!$A178,[2]pivotTable!$A$310:$A$615,0))/100*INDEX(gDP!AS$6:AS$271,MATCH(totalExpenditure!$A178,gDP!$B$6:$B$271)))</f>
        <v>#N/A</v>
      </c>
      <c r="CD178" s="77" t="e">
        <f>IF(INDEX([2]pivotTable!AE$310:AE$615,MATCH(totalExpenditure!$A178,[2]pivotTable!$A$310:$A$615,0))/100*INDEX(gDP!AT$6:AT$271,MATCH(totalExpenditure!$A178,gDP!$B$6:$B$271))=0,"",INDEX([2]pivotTable!AE$310:AE$615,MATCH(totalExpenditure!$A178,[2]pivotTable!$A$310:$A$615,0))/100*INDEX(gDP!AT$6:AT$271,MATCH(totalExpenditure!$A178,gDP!$B$6:$B$271)))</f>
        <v>#N/A</v>
      </c>
      <c r="CE178" s="77" t="e">
        <f>IF(INDEX([2]pivotTable!AF$310:AF$615,MATCH(totalExpenditure!$A178,[2]pivotTable!$A$310:$A$615,0))/100*INDEX(gDP!AU$6:AU$271,MATCH(totalExpenditure!$A178,gDP!$B$6:$B$271))=0,"",INDEX([2]pivotTable!AF$310:AF$615,MATCH(totalExpenditure!$A178,[2]pivotTable!$A$310:$A$615,0))/100*INDEX(gDP!AU$6:AU$271,MATCH(totalExpenditure!$A178,gDP!$B$6:$B$271)))</f>
        <v>#N/A</v>
      </c>
      <c r="CF178" s="77" t="e">
        <f>IF(INDEX([2]pivotTable!AG$310:AG$615,MATCH(totalExpenditure!$A178,[2]pivotTable!$A$310:$A$615,0))/100*INDEX(gDP!AV$6:AV$271,MATCH(totalExpenditure!$A178,gDP!$B$6:$B$271))=0,"",INDEX([2]pivotTable!AG$310:AG$615,MATCH(totalExpenditure!$A178,[2]pivotTable!$A$310:$A$615,0))/100*INDEX(gDP!AV$6:AV$271,MATCH(totalExpenditure!$A178,gDP!$B$6:$B$271)))</f>
        <v>#N/A</v>
      </c>
      <c r="CG178" s="77" t="e">
        <f>IF(INDEX([2]pivotTable!AH$310:AH$615,MATCH(totalExpenditure!$A178,[2]pivotTable!$A$310:$A$615,0))/100*INDEX(gDP!AW$6:AW$271,MATCH(totalExpenditure!$A178,gDP!$B$6:$B$271))=0,"",INDEX([2]pivotTable!AH$310:AH$615,MATCH(totalExpenditure!$A178,[2]pivotTable!$A$310:$A$615,0))/100*INDEX(gDP!AW$6:AW$271,MATCH(totalExpenditure!$A178,gDP!$B$6:$B$271)))</f>
        <v>#N/A</v>
      </c>
      <c r="CH178" s="77" t="e">
        <f>IF(INDEX([2]pivotTable!AI$310:AI$615,MATCH(totalExpenditure!$A178,[2]pivotTable!$A$310:$A$615,0))/100*INDEX(gDP!AX$6:AX$271,MATCH(totalExpenditure!$A178,gDP!$B$6:$B$271))=0,"",INDEX([2]pivotTable!AI$310:AI$615,MATCH(totalExpenditure!$A178,[2]pivotTable!$A$310:$A$615,0))/100*INDEX(gDP!AX$6:AX$271,MATCH(totalExpenditure!$A178,gDP!$B$6:$B$271)))</f>
        <v>#N/A</v>
      </c>
      <c r="CI178" s="77" t="e">
        <f>IF(INDEX([2]pivotTable!AJ$310:AJ$615,MATCH(totalExpenditure!$A178,[2]pivotTable!$A$310:$A$615,0))/100*INDEX(gDP!AY$6:AY$271,MATCH(totalExpenditure!$A178,gDP!$B$6:$B$271))=0,"",INDEX([2]pivotTable!AJ$310:AJ$615,MATCH(totalExpenditure!$A178,[2]pivotTable!$A$310:$A$615,0))/100*INDEX(gDP!AY$6:AY$271,MATCH(totalExpenditure!$A178,gDP!$B$6:$B$271)))</f>
        <v>#N/A</v>
      </c>
      <c r="CJ178" s="77" t="e">
        <f>IF(INDEX([2]pivotTable!AK$310:AK$615,MATCH(totalExpenditure!$A178,[2]pivotTable!$A$310:$A$615,0))/100*INDEX(gDP!AZ$6:AZ$271,MATCH(totalExpenditure!$A178,gDP!$B$6:$B$271))=0,"",INDEX([2]pivotTable!AK$310:AK$615,MATCH(totalExpenditure!$A178,[2]pivotTable!$A$310:$A$615,0))/100*INDEX(gDP!AZ$6:AZ$271,MATCH(totalExpenditure!$A178,gDP!$B$6:$B$271)))</f>
        <v>#N/A</v>
      </c>
      <c r="CK178" s="77" t="e">
        <f>IF(INDEX([2]pivotTable!AL$310:AL$615,MATCH(totalExpenditure!$A178,[2]pivotTable!$A$310:$A$615,0))/100*INDEX(gDP!BA$6:BA$271,MATCH(totalExpenditure!$A178,gDP!$B$6:$B$271))=0,"",INDEX([2]pivotTable!AL$310:AL$615,MATCH(totalExpenditure!$A178,[2]pivotTable!$A$310:$A$615,0))/100*INDEX(gDP!BA$6:BA$271,MATCH(totalExpenditure!$A178,gDP!$B$6:$B$271)))</f>
        <v>#N/A</v>
      </c>
      <c r="CL178" s="77" t="e">
        <f>IF(INDEX([2]pivotTable!AM$310:AM$615,MATCH(totalExpenditure!$A178,[2]pivotTable!$A$310:$A$615,0))/100*INDEX(gDP!BB$6:BB$271,MATCH(totalExpenditure!$A178,gDP!$B$6:$B$271))=0,"",INDEX([2]pivotTable!AM$310:AM$615,MATCH(totalExpenditure!$A178,[2]pivotTable!$A$310:$A$615,0))/100*INDEX(gDP!BB$6:BB$271,MATCH(totalExpenditure!$A178,gDP!$B$6:$B$271)))</f>
        <v>#N/A</v>
      </c>
      <c r="CM178" s="77" t="e">
        <f>IF(INDEX([2]pivotTable!AN$310:AN$615,MATCH(totalExpenditure!$A178,[2]pivotTable!$A$310:$A$615,0))/100*INDEX(gDP!BC$6:BC$271,MATCH(totalExpenditure!$A178,gDP!$B$6:$B$271))=0,"",INDEX([2]pivotTable!AN$310:AN$615,MATCH(totalExpenditure!$A178,[2]pivotTable!$A$310:$A$615,0))/100*INDEX(gDP!BC$6:BC$271,MATCH(totalExpenditure!$A178,gDP!$B$6:$B$271)))</f>
        <v>#N/A</v>
      </c>
      <c r="CN178" s="77" t="e">
        <f>IF(INDEX([2]pivotTable!AO$310:AO$615,MATCH(totalExpenditure!$A178,[2]pivotTable!$A$310:$A$615,0))/100*INDEX(gDP!BD$6:BD$271,MATCH(totalExpenditure!$A178,gDP!$B$6:$B$271))=0,"",INDEX([2]pivotTable!AO$310:AO$615,MATCH(totalExpenditure!$A178,[2]pivotTable!$A$310:$A$615,0))/100*INDEX(gDP!BD$6:BD$271,MATCH(totalExpenditure!$A178,gDP!$B$6:$B$271)))</f>
        <v>#N/A</v>
      </c>
      <c r="CO178" s="77" t="e">
        <f>IF(INDEX([2]pivotTable!AP$310:AP$615,MATCH(totalExpenditure!$A178,[2]pivotTable!$A$310:$A$615,0))/100*INDEX(gDP!BE$6:BE$271,MATCH(totalExpenditure!$A178,gDP!$B$6:$B$271))=0,"",INDEX([2]pivotTable!AP$310:AP$615,MATCH(totalExpenditure!$A178,[2]pivotTable!$A$310:$A$615,0))/100*INDEX(gDP!BE$6:BE$271,MATCH(totalExpenditure!$A178,gDP!$B$6:$B$271)))</f>
        <v>#N/A</v>
      </c>
      <c r="CP178" s="77" t="e">
        <f>IF(INDEX([2]pivotTable!AQ$310:AQ$615,MATCH(totalExpenditure!$A178,[2]pivotTable!$A$310:$A$615,0))/100*INDEX(gDP!BF$6:BF$271,MATCH(totalExpenditure!$A178,gDP!$B$6:$B$271))=0,"",INDEX([2]pivotTable!AQ$310:AQ$615,MATCH(totalExpenditure!$A178,[2]pivotTable!$A$310:$A$615,0))/100*INDEX(gDP!BF$6:BF$271,MATCH(totalExpenditure!$A178,gDP!$B$6:$B$271)))</f>
        <v>#N/A</v>
      </c>
      <c r="CQ178" s="77" t="e">
        <f>IF(INDEX([2]pivotTable!AR$310:AR$615,MATCH(totalExpenditure!$A178,[2]pivotTable!$A$310:$A$615,0))/100*INDEX(gDP!BG$6:BG$271,MATCH(totalExpenditure!$A178,gDP!$B$6:$B$271))=0,"",INDEX([2]pivotTable!AR$310:AR$615,MATCH(totalExpenditure!$A178,[2]pivotTable!$A$310:$A$615,0))/100*INDEX(gDP!BG$6:BG$271,MATCH(totalExpenditure!$A178,gDP!$B$6:$B$271)))</f>
        <v>#N/A</v>
      </c>
      <c r="CR178" s="77" t="e">
        <f>IF(INDEX([2]pivotTable!AS$310:AS$615,MATCH(totalExpenditure!$A178,[2]pivotTable!$A$310:$A$615,0))/100*INDEX(gDP!BH$6:BH$271,MATCH(totalExpenditure!$A178,gDP!$B$6:$B$271))=0,"",INDEX([2]pivotTable!AS$310:AS$615,MATCH(totalExpenditure!$A178,[2]pivotTable!$A$310:$A$615,0))/100*INDEX(gDP!BH$6:BH$271,MATCH(totalExpenditure!$A178,gDP!$B$6:$B$271)))</f>
        <v>#N/A</v>
      </c>
      <c r="CS178" s="77" t="e">
        <f>IF(INDEX([2]pivotTable!AT$310:AT$615,MATCH(totalExpenditure!$A178,[2]pivotTable!$A$310:$A$615,0))/100*INDEX(gDP!BI$6:BI$271,MATCH(totalExpenditure!$A178,gDP!$B$6:$B$271))=0,"",INDEX([2]pivotTable!AT$310:AT$615,MATCH(totalExpenditure!$A178,[2]pivotTable!$A$310:$A$615,0))/100*INDEX(gDP!BI$6:BI$271,MATCH(totalExpenditure!$A178,gDP!$B$6:$B$271)))</f>
        <v>#N/A</v>
      </c>
      <c r="CT178" s="77" t="e">
        <f>IF(INDEX([2]pivotTable!AU$310:AU$615,MATCH(totalExpenditure!$A178,[2]pivotTable!$A$310:$A$615,0))/100*INDEX(gDP!BJ$6:BJ$271,MATCH(totalExpenditure!$A178,gDP!$B$6:$B$271))=0,"",INDEX([2]pivotTable!AU$310:AU$615,MATCH(totalExpenditure!$A178,[2]pivotTable!$A$310:$A$615,0))/100*INDEX(gDP!BJ$6:BJ$271,MATCH(totalExpenditure!$A178,gDP!$B$6:$B$271)))</f>
        <v>#N/A</v>
      </c>
      <c r="CU178" s="77" t="e">
        <f>IF(INDEX([2]pivotTable!AV$310:AV$615,MATCH(totalExpenditure!$A178,[2]pivotTable!$A$310:$A$615,0))/100*INDEX(gDP!BK$6:BK$271,MATCH(totalExpenditure!$A178,gDP!$B$6:$B$271))=0,"",INDEX([2]pivotTable!AV$310:AV$615,MATCH(totalExpenditure!$A178,[2]pivotTable!$A$310:$A$615,0))/100*INDEX(gDP!BK$6:BK$271,MATCH(totalExpenditure!$A178,gDP!$B$6:$B$271)))</f>
        <v>#N/A</v>
      </c>
      <c r="CV178" s="77" t="e">
        <f>IF(INDEX([2]pivotTable!AW$310:AW$615,MATCH(totalExpenditure!$A178,[2]pivotTable!$A$310:$A$615,0))/100*INDEX(gDP!BL$6:BL$271,MATCH(totalExpenditure!$A178,gDP!$B$6:$B$271))=0,"",INDEX([2]pivotTable!AW$310:AW$615,MATCH(totalExpenditure!$A178,[2]pivotTable!$A$310:$A$615,0))/100*INDEX(gDP!BL$6:BL$271,MATCH(totalExpenditure!$A178,gDP!$B$6:$B$271)))</f>
        <v>#N/A</v>
      </c>
      <c r="CW178" s="77" t="e">
        <f>IF(INDEX([2]pivotTable!AX$310:AX$615,MATCH(totalExpenditure!$A178,[2]pivotTable!$A$310:$A$615,0))/100*INDEX(gDP!BM$6:BM$271,MATCH(totalExpenditure!$A178,gDP!$B$6:$B$271))=0,"",INDEX([2]pivotTable!AX$310:AX$615,MATCH(totalExpenditure!$A178,[2]pivotTable!$A$310:$A$615,0))/100*INDEX(gDP!BM$6:BM$271,MATCH(totalExpenditure!$A178,gDP!$B$6:$B$271)))</f>
        <v>#N/A</v>
      </c>
      <c r="CX178" s="77" t="e">
        <f>IF(INDEX([2]pivotTable!AY$310:AY$615,MATCH(totalExpenditure!$A178,[2]pivotTable!$A$310:$A$615,0))/100*INDEX(gDP!BN$6:BN$271,MATCH(totalExpenditure!$A178,gDP!$B$6:$B$271))=0,"",INDEX([2]pivotTable!AY$310:AY$615,MATCH(totalExpenditure!$A178,[2]pivotTable!$A$310:$A$615,0))/100*INDEX(gDP!BN$6:BN$271,MATCH(totalExpenditure!$A178,gDP!$B$6:$B$271)))</f>
        <v>#N/A</v>
      </c>
      <c r="CY178" s="77" t="e">
        <f>IF(INDEX([2]pivotTable!AZ$310:AZ$615,MATCH(totalExpenditure!$A178,[2]pivotTable!$A$310:$A$615,0))/100*INDEX(gDP!BO$6:BO$271,MATCH(totalExpenditure!$A178,gDP!$B$6:$B$271))=0,"",INDEX([2]pivotTable!AZ$310:AZ$615,MATCH(totalExpenditure!$A178,[2]pivotTable!$A$310:$A$615,0))/100*INDEX(gDP!BO$6:BO$271,MATCH(totalExpenditure!$A178,gDP!$B$6:$B$271)))</f>
        <v>#N/A</v>
      </c>
      <c r="CZ178" s="77" t="e">
        <f>IF(B178="","",IF(BA178="","",B178-B178+INDEX(gDP!Q$6:Q$271,MATCH(totalExpenditure!$A178,gDP!$B$6:$B$271))))</f>
        <v>#N/A</v>
      </c>
      <c r="DA178" s="77" t="e">
        <f>IF(C178="","",IF(BB178="","",C178-C178+INDEX(gDP!R$6:R$271,MATCH(totalExpenditure!$A178,gDP!$B$6:$B$271))))</f>
        <v>#N/A</v>
      </c>
      <c r="DB178" s="77" t="e">
        <f>IF(D178="","",IF(BC178="","",D178-D178+INDEX(gDP!S$6:S$271,MATCH(totalExpenditure!$A178,gDP!$B$6:$B$271))))</f>
        <v>#N/A</v>
      </c>
      <c r="DC178" s="77" t="e">
        <f>IF(E178="","",IF(BD178="","",E178-E178+INDEX(gDP!T$6:T$271,MATCH(totalExpenditure!$A178,gDP!$B$6:$B$271))))</f>
        <v>#N/A</v>
      </c>
      <c r="DD178" s="77" t="e">
        <f>IF(F178="","",IF(BE178="","",F178-F178+INDEX(gDP!U$6:U$271,MATCH(totalExpenditure!$A178,gDP!$B$6:$B$271))))</f>
        <v>#N/A</v>
      </c>
      <c r="DE178" s="77" t="e">
        <f>IF(G178="","",IF(BF178="","",G178-G178+INDEX(gDP!V$6:V$271,MATCH(totalExpenditure!$A178,gDP!$B$6:$B$271))))</f>
        <v>#N/A</v>
      </c>
      <c r="DF178" s="77" t="e">
        <f>IF(H178="","",IF(BG178="","",H178-H178+INDEX(gDP!W$6:W$271,MATCH(totalExpenditure!$A178,gDP!$B$6:$B$271))))</f>
        <v>#N/A</v>
      </c>
      <c r="DG178" s="77" t="e">
        <f>IF(I178="","",IF(BH178="","",I178-I178+INDEX(gDP!X$6:X$271,MATCH(totalExpenditure!$A178,gDP!$B$6:$B$271))))</f>
        <v>#N/A</v>
      </c>
      <c r="DH178" s="77" t="e">
        <f>IF(J178="","",IF(BI178="","",J178-J178+INDEX(gDP!Y$6:Y$271,MATCH(totalExpenditure!$A178,gDP!$B$6:$B$271))))</f>
        <v>#N/A</v>
      </c>
      <c r="DI178" s="77" t="e">
        <f>IF(K178="","",IF(BJ178="","",K178-K178+INDEX(gDP!Z$6:Z$271,MATCH(totalExpenditure!$A178,gDP!$B$6:$B$271))))</f>
        <v>#N/A</v>
      </c>
      <c r="DJ178" s="77" t="e">
        <f>IF(L178="","",IF(BK178="","",L178-L178+INDEX(gDP!AA$6:AA$271,MATCH(totalExpenditure!$A178,gDP!$B$6:$B$271))))</f>
        <v>#N/A</v>
      </c>
      <c r="DK178" s="77" t="e">
        <f>IF(M178="","",IF(BL178="","",M178-M178+INDEX(gDP!AB$6:AB$271,MATCH(totalExpenditure!$A178,gDP!$B$6:$B$271))))</f>
        <v>#N/A</v>
      </c>
      <c r="DL178" s="77" t="e">
        <f>IF(N178="","",IF(BM178="","",N178-N178+INDEX(gDP!AC$6:AC$271,MATCH(totalExpenditure!$A178,gDP!$B$6:$B$271))))</f>
        <v>#N/A</v>
      </c>
      <c r="DM178" s="77" t="e">
        <f>IF(O178="","",IF(BN178="","",O178-O178+INDEX(gDP!AD$6:AD$271,MATCH(totalExpenditure!$A178,gDP!$B$6:$B$271))))</f>
        <v>#N/A</v>
      </c>
      <c r="DN178" s="77" t="e">
        <f>IF(P178="","",IF(BO178="","",P178-P178+INDEX(gDP!AE$6:AE$271,MATCH(totalExpenditure!$A178,gDP!$B$6:$B$271))))</f>
        <v>#N/A</v>
      </c>
      <c r="DO178" s="77" t="e">
        <f>IF(Q178="","",IF(BP178="","",Q178-Q178+INDEX(gDP!AF$6:AF$271,MATCH(totalExpenditure!$A178,gDP!$B$6:$B$271))))</f>
        <v>#N/A</v>
      </c>
      <c r="DP178" s="77" t="e">
        <f>IF(R178="","",IF(BQ178="","",R178-R178+INDEX(gDP!AG$6:AG$271,MATCH(totalExpenditure!$A178,gDP!$B$6:$B$271))))</f>
        <v>#N/A</v>
      </c>
      <c r="DQ178" s="77" t="e">
        <f>IF(S178="","",IF(BR178="","",S178-S178+INDEX(gDP!AH$6:AH$271,MATCH(totalExpenditure!$A178,gDP!$B$6:$B$271))))</f>
        <v>#N/A</v>
      </c>
      <c r="DR178" s="77" t="e">
        <f>IF(T178="","",IF(BS178="","",T178-T178+INDEX(gDP!AI$6:AI$271,MATCH(totalExpenditure!$A178,gDP!$B$6:$B$271))))</f>
        <v>#N/A</v>
      </c>
      <c r="DS178" s="77" t="e">
        <f>IF(U178="","",IF(BT178="","",U178-U178+INDEX(gDP!AJ$6:AJ$271,MATCH(totalExpenditure!$A178,gDP!$B$6:$B$271))))</f>
        <v>#N/A</v>
      </c>
      <c r="DT178" s="77" t="e">
        <f>IF(V178="","",IF(BU178="","",V178-V178+INDEX(gDP!AK$6:AK$271,MATCH(totalExpenditure!$A178,gDP!$B$6:$B$271))))</f>
        <v>#N/A</v>
      </c>
      <c r="DU178" s="77" t="e">
        <f>IF(W178="","",IF(BV178="","",W178-W178+INDEX(gDP!AL$6:AL$271,MATCH(totalExpenditure!$A178,gDP!$B$6:$B$271))))</f>
        <v>#N/A</v>
      </c>
      <c r="DV178" s="77" t="e">
        <f>IF(X178="","",IF(BW178="","",X178-X178+INDEX(gDP!AM$6:AM$271,MATCH(totalExpenditure!$A178,gDP!$B$6:$B$271))))</f>
        <v>#N/A</v>
      </c>
      <c r="DW178" s="77" t="e">
        <f>IF(Y178="","",IF(BX178="","",Y178-Y178+INDEX(gDP!AN$6:AN$271,MATCH(totalExpenditure!$A178,gDP!$B$6:$B$271))))</f>
        <v>#N/A</v>
      </c>
      <c r="DX178" s="77" t="e">
        <f>IF(Z178="","",IF(BY178="","",Z178-Z178+INDEX(gDP!AO$6:AO$271,MATCH(totalExpenditure!$A178,gDP!$B$6:$B$271))))</f>
        <v>#N/A</v>
      </c>
      <c r="DY178" s="77" t="e">
        <f>IF(AA178="","",IF(BZ178="","",AA178-AA178+INDEX(gDP!AP$6:AP$271,MATCH(totalExpenditure!$A178,gDP!$B$6:$B$271))))</f>
        <v>#N/A</v>
      </c>
      <c r="DZ178" s="77" t="e">
        <f>IF(AB178="","",IF(CA178="","",AB178-AB178+INDEX(gDP!AQ$6:AQ$271,MATCH(totalExpenditure!$A178,gDP!$B$6:$B$271))))</f>
        <v>#N/A</v>
      </c>
      <c r="EA178" s="77" t="e">
        <f>IF(AC178="","",IF(CB178="","",AC178-AC178+INDEX(gDP!AR$6:AR$271,MATCH(totalExpenditure!$A178,gDP!$B$6:$B$271))))</f>
        <v>#N/A</v>
      </c>
      <c r="EB178" s="77" t="e">
        <f>IF(AD178="","",IF(CC178="","",AD178-AD178+INDEX(gDP!AS$6:AS$271,MATCH(totalExpenditure!$A178,gDP!$B$6:$B$271))))</f>
        <v>#N/A</v>
      </c>
      <c r="EC178" s="77" t="e">
        <f>IF(AE178="","",IF(CD178="","",AE178-AE178+INDEX(gDP!AT$6:AT$271,MATCH(totalExpenditure!$A178,gDP!$B$6:$B$271))))</f>
        <v>#N/A</v>
      </c>
      <c r="ED178" s="77" t="e">
        <f>IF(AF178="","",IF(CE178="","",AF178-AF178+INDEX(gDP!AU$6:AU$271,MATCH(totalExpenditure!$A178,gDP!$B$6:$B$271))))</f>
        <v>#N/A</v>
      </c>
      <c r="EE178" s="77" t="e">
        <f>IF(AG178="","",IF(CF178="","",AG178-AG178+INDEX(gDP!AV$6:AV$271,MATCH(totalExpenditure!$A178,gDP!$B$6:$B$271))))</f>
        <v>#N/A</v>
      </c>
      <c r="EF178" s="77" t="e">
        <f>IF(AH178="","",IF(CG178="","",AH178-AH178+INDEX(gDP!AW$6:AW$271,MATCH(totalExpenditure!$A178,gDP!$B$6:$B$271))))</f>
        <v>#N/A</v>
      </c>
      <c r="EG178" s="77" t="e">
        <f>IF(AI178="","",IF(CH178="","",AI178-AI178+INDEX(gDP!AX$6:AX$271,MATCH(totalExpenditure!$A178,gDP!$B$6:$B$271))))</f>
        <v>#N/A</v>
      </c>
      <c r="EH178" s="77" t="e">
        <f>IF(AJ178="","",IF(CI178="","",AJ178-AJ178+INDEX(gDP!AY$6:AY$271,MATCH(totalExpenditure!$A178,gDP!$B$6:$B$271))))</f>
        <v>#N/A</v>
      </c>
      <c r="EI178" s="77" t="e">
        <f>IF(AK178="","",IF(CJ178="","",AK178-AK178+INDEX(gDP!AZ$6:AZ$271,MATCH(totalExpenditure!$A178,gDP!$B$6:$B$271))))</f>
        <v>#N/A</v>
      </c>
      <c r="EJ178" s="77" t="e">
        <f>IF(AL178="","",IF(CK178="","",AL178-AL178+INDEX(gDP!BA$6:BA$271,MATCH(totalExpenditure!$A178,gDP!$B$6:$B$271))))</f>
        <v>#N/A</v>
      </c>
      <c r="EK178" s="77" t="e">
        <f>IF(AM178="","",IF(CL178="","",AM178-AM178+INDEX(gDP!BB$6:BB$271,MATCH(totalExpenditure!$A178,gDP!$B$6:$B$271))))</f>
        <v>#N/A</v>
      </c>
      <c r="EL178" s="77" t="e">
        <f>IF(AN178="","",IF(CM178="","",AN178-AN178+INDEX(gDP!BC$6:BC$271,MATCH(totalExpenditure!$A178,gDP!$B$6:$B$271))))</f>
        <v>#N/A</v>
      </c>
      <c r="EM178" s="77" t="e">
        <f>IF(AO178="","",IF(CN178="","",AO178-AO178+INDEX(gDP!BD$6:BD$271,MATCH(totalExpenditure!$A178,gDP!$B$6:$B$271))))</f>
        <v>#N/A</v>
      </c>
      <c r="EN178" s="77" t="e">
        <f>IF(AP178="","",IF(CO178="","",AP178-AP178+INDEX(gDP!BE$6:BE$271,MATCH(totalExpenditure!$A178,gDP!$B$6:$B$271))))</f>
        <v>#N/A</v>
      </c>
      <c r="EO178" s="77" t="e">
        <f>IF(AQ178="","",IF(CP178="","",AQ178-AQ178+INDEX(gDP!BF$6:BF$271,MATCH(totalExpenditure!$A178,gDP!$B$6:$B$271))))</f>
        <v>#N/A</v>
      </c>
      <c r="EP178" s="77" t="e">
        <f>IF(AR178="","",IF(CQ178="","",AR178-AR178+INDEX(gDP!BG$6:BG$271,MATCH(totalExpenditure!$A178,gDP!$B$6:$B$271))))</f>
        <v>#N/A</v>
      </c>
      <c r="EQ178" s="77" t="e">
        <f>IF(AS178="","",IF(CR178="","",AS178-AS178+INDEX(gDP!BH$6:BH$271,MATCH(totalExpenditure!$A178,gDP!$B$6:$B$271))))</f>
        <v>#N/A</v>
      </c>
      <c r="ER178" s="77" t="e">
        <f>IF(AT178="","",IF(CS178="","",AT178-AT178+INDEX(gDP!BI$6:BI$271,MATCH(totalExpenditure!$A178,gDP!$B$6:$B$271))))</f>
        <v>#N/A</v>
      </c>
      <c r="ES178" s="77" t="e">
        <f>IF(AU178="","",IF(CT178="","",AU178-AU178+INDEX(gDP!BJ$6:BJ$271,MATCH(totalExpenditure!$A178,gDP!$B$6:$B$271))))</f>
        <v>#N/A</v>
      </c>
      <c r="ET178" s="77" t="e">
        <f>IF(AV178="","",IF(CU178="","",AV178-AV178+INDEX(gDP!BK$6:BK$271,MATCH(totalExpenditure!$A178,gDP!$B$6:$B$271))))</f>
        <v>#N/A</v>
      </c>
      <c r="EU178" s="77" t="e">
        <f>IF(AW178="","",IF(CV178="","",AW178-AW178+INDEX(gDP!BL$6:BL$271,MATCH(totalExpenditure!$A178,gDP!$B$6:$B$271))))</f>
        <v>#N/A</v>
      </c>
      <c r="EV178" s="77" t="e">
        <f>IF(AX178="","",IF(CW178="","",AX178-AX178+INDEX(gDP!BM$6:BM$271,MATCH(totalExpenditure!$A178,gDP!$B$6:$B$271))))</f>
        <v>#N/A</v>
      </c>
      <c r="EW178" s="77" t="e">
        <f>IF(AY178="","",IF(CX178="","",AY178-AY178+INDEX(gDP!BN$6:BN$271,MATCH(totalExpenditure!$A178,gDP!$B$6:$B$271))))</f>
        <v>#N/A</v>
      </c>
      <c r="EX178" s="77" t="e">
        <f>IF(AZ178="","",IF(CY178="","",AZ178-AZ178+INDEX(gDP!BO$6:BO$271,MATCH(totalExpenditure!$A178,gDP!$B$6:$B$271))))</f>
        <v>#N/A</v>
      </c>
    </row>
    <row r="179" spans="1:154" x14ac:dyDescent="0.35">
      <c r="A179" t="s">
        <v>567</v>
      </c>
      <c r="B179" s="77" t="str">
        <f>IF(INDEX([2]pivotTable!B$3:B$308,MATCH(totalExpenditure!$A179,[2]pivotTable!$A$3:$A$308,0))/100*INDEX(gDP!Q$6:Q$271,MATCH(totalExpenditure!$A179,gDP!$B$6:$B$271))=0,"",INDEX([2]pivotTable!B$3:B$308,MATCH(totalExpenditure!$A179,[2]pivotTable!$A$3:$A$308,0))/100*INDEX(gDP!Q$6:Q$271,MATCH(totalExpenditure!$A179,gDP!$B$6:$B$271)))</f>
        <v/>
      </c>
      <c r="C179" s="77" t="str">
        <f>IF(INDEX([2]pivotTable!C$3:C$308,MATCH(totalExpenditure!$A179,[2]pivotTable!$A$3:$A$308,0))/100*INDEX(gDP!R$6:R$271,MATCH(totalExpenditure!$A179,gDP!$B$6:$B$271))=0,"",INDEX([2]pivotTable!C$3:C$308,MATCH(totalExpenditure!$A179,[2]pivotTable!$A$3:$A$308,0))/100*INDEX(gDP!R$6:R$271,MATCH(totalExpenditure!$A179,gDP!$B$6:$B$271)))</f>
        <v/>
      </c>
      <c r="D179" s="77" t="str">
        <f>IF(INDEX([2]pivotTable!D$3:D$308,MATCH(totalExpenditure!$A179,[2]pivotTable!$A$3:$A$308,0))/100*INDEX(gDP!S$6:S$271,MATCH(totalExpenditure!$A179,gDP!$B$6:$B$271))=0,"",INDEX([2]pivotTable!D$3:D$308,MATCH(totalExpenditure!$A179,[2]pivotTable!$A$3:$A$308,0))/100*INDEX(gDP!S$6:S$271,MATCH(totalExpenditure!$A179,gDP!$B$6:$B$271)))</f>
        <v/>
      </c>
      <c r="E179" s="77" t="str">
        <f>IF(INDEX([2]pivotTable!E$3:E$308,MATCH(totalExpenditure!$A179,[2]pivotTable!$A$3:$A$308,0))/100*INDEX(gDP!T$6:T$271,MATCH(totalExpenditure!$A179,gDP!$B$6:$B$271))=0,"",INDEX([2]pivotTable!E$3:E$308,MATCH(totalExpenditure!$A179,[2]pivotTable!$A$3:$A$308,0))/100*INDEX(gDP!T$6:T$271,MATCH(totalExpenditure!$A179,gDP!$B$6:$B$271)))</f>
        <v/>
      </c>
      <c r="F179" s="77" t="str">
        <f>IF(INDEX([2]pivotTable!F$3:F$308,MATCH(totalExpenditure!$A179,[2]pivotTable!$A$3:$A$308,0))/100*INDEX(gDP!U$6:U$271,MATCH(totalExpenditure!$A179,gDP!$B$6:$B$271))=0,"",INDEX([2]pivotTable!F$3:F$308,MATCH(totalExpenditure!$A179,[2]pivotTable!$A$3:$A$308,0))/100*INDEX(gDP!U$6:U$271,MATCH(totalExpenditure!$A179,gDP!$B$6:$B$271)))</f>
        <v/>
      </c>
      <c r="G179" s="77" t="str">
        <f>IF(INDEX([2]pivotTable!G$3:G$308,MATCH(totalExpenditure!$A179,[2]pivotTable!$A$3:$A$308,0))/100*INDEX(gDP!V$6:V$271,MATCH(totalExpenditure!$A179,gDP!$B$6:$B$271))=0,"",INDEX([2]pivotTable!G$3:G$308,MATCH(totalExpenditure!$A179,[2]pivotTable!$A$3:$A$308,0))/100*INDEX(gDP!V$6:V$271,MATCH(totalExpenditure!$A179,gDP!$B$6:$B$271)))</f>
        <v/>
      </c>
      <c r="H179" s="77" t="str">
        <f>IF(INDEX([2]pivotTable!H$3:H$308,MATCH(totalExpenditure!$A179,[2]pivotTable!$A$3:$A$308,0))/100*INDEX(gDP!W$6:W$271,MATCH(totalExpenditure!$A179,gDP!$B$6:$B$271))=0,"",INDEX([2]pivotTable!H$3:H$308,MATCH(totalExpenditure!$A179,[2]pivotTable!$A$3:$A$308,0))/100*INDEX(gDP!W$6:W$271,MATCH(totalExpenditure!$A179,gDP!$B$6:$B$271)))</f>
        <v/>
      </c>
      <c r="I179" s="77" t="str">
        <f>IF(INDEX([2]pivotTable!I$3:I$308,MATCH(totalExpenditure!$A179,[2]pivotTable!$A$3:$A$308,0))/100*INDEX(gDP!X$6:X$271,MATCH(totalExpenditure!$A179,gDP!$B$6:$B$271))=0,"",INDEX([2]pivotTable!I$3:I$308,MATCH(totalExpenditure!$A179,[2]pivotTable!$A$3:$A$308,0))/100*INDEX(gDP!X$6:X$271,MATCH(totalExpenditure!$A179,gDP!$B$6:$B$271)))</f>
        <v/>
      </c>
      <c r="J179" s="77" t="str">
        <f>IF(INDEX([2]pivotTable!J$3:J$308,MATCH(totalExpenditure!$A179,[2]pivotTable!$A$3:$A$308,0))/100*INDEX(gDP!Y$6:Y$271,MATCH(totalExpenditure!$A179,gDP!$B$6:$B$271))=0,"",INDEX([2]pivotTable!J$3:J$308,MATCH(totalExpenditure!$A179,[2]pivotTable!$A$3:$A$308,0))/100*INDEX(gDP!Y$6:Y$271,MATCH(totalExpenditure!$A179,gDP!$B$6:$B$271)))</f>
        <v/>
      </c>
      <c r="K179" s="77" t="str">
        <f>IF(INDEX([2]pivotTable!K$3:K$308,MATCH(totalExpenditure!$A179,[2]pivotTable!$A$3:$A$308,0))/100*INDEX(gDP!Z$6:Z$271,MATCH(totalExpenditure!$A179,gDP!$B$6:$B$271))=0,"",INDEX([2]pivotTable!K$3:K$308,MATCH(totalExpenditure!$A179,[2]pivotTable!$A$3:$A$308,0))/100*INDEX(gDP!Z$6:Z$271,MATCH(totalExpenditure!$A179,gDP!$B$6:$B$271)))</f>
        <v/>
      </c>
      <c r="L179" s="77" t="str">
        <f>IF(INDEX([2]pivotTable!L$3:L$308,MATCH(totalExpenditure!$A179,[2]pivotTable!$A$3:$A$308,0))/100*INDEX(gDP!AA$6:AA$271,MATCH(totalExpenditure!$A179,gDP!$B$6:$B$271))=0,"",INDEX([2]pivotTable!L$3:L$308,MATCH(totalExpenditure!$A179,[2]pivotTable!$A$3:$A$308,0))/100*INDEX(gDP!AA$6:AA$271,MATCH(totalExpenditure!$A179,gDP!$B$6:$B$271)))</f>
        <v/>
      </c>
      <c r="M179" s="77" t="str">
        <f>IF(INDEX([2]pivotTable!M$3:M$308,MATCH(totalExpenditure!$A179,[2]pivotTable!$A$3:$A$308,0))/100*INDEX(gDP!AB$6:AB$271,MATCH(totalExpenditure!$A179,gDP!$B$6:$B$271))=0,"",INDEX([2]pivotTable!M$3:M$308,MATCH(totalExpenditure!$A179,[2]pivotTable!$A$3:$A$308,0))/100*INDEX(gDP!AB$6:AB$271,MATCH(totalExpenditure!$A179,gDP!$B$6:$B$271)))</f>
        <v/>
      </c>
      <c r="N179" s="77" t="str">
        <f>IF(INDEX([2]pivotTable!N$3:N$308,MATCH(totalExpenditure!$A179,[2]pivotTable!$A$3:$A$308,0))/100*INDEX(gDP!AC$6:AC$271,MATCH(totalExpenditure!$A179,gDP!$B$6:$B$271))=0,"",INDEX([2]pivotTable!N$3:N$308,MATCH(totalExpenditure!$A179,[2]pivotTable!$A$3:$A$308,0))/100*INDEX(gDP!AC$6:AC$271,MATCH(totalExpenditure!$A179,gDP!$B$6:$B$271)))</f>
        <v/>
      </c>
      <c r="O179" s="77" t="str">
        <f>IF(INDEX([2]pivotTable!O$3:O$308,MATCH(totalExpenditure!$A179,[2]pivotTable!$A$3:$A$308,0))/100*INDEX(gDP!AD$6:AD$271,MATCH(totalExpenditure!$A179,gDP!$B$6:$B$271))=0,"",INDEX([2]pivotTable!O$3:O$308,MATCH(totalExpenditure!$A179,[2]pivotTable!$A$3:$A$308,0))/100*INDEX(gDP!AD$6:AD$271,MATCH(totalExpenditure!$A179,gDP!$B$6:$B$271)))</f>
        <v/>
      </c>
      <c r="P179" s="77" t="str">
        <f>IF(INDEX([2]pivotTable!P$3:P$308,MATCH(totalExpenditure!$A179,[2]pivotTable!$A$3:$A$308,0))/100*INDEX(gDP!AE$6:AE$271,MATCH(totalExpenditure!$A179,gDP!$B$6:$B$271))=0,"",INDEX([2]pivotTable!P$3:P$308,MATCH(totalExpenditure!$A179,[2]pivotTable!$A$3:$A$308,0))/100*INDEX(gDP!AE$6:AE$271,MATCH(totalExpenditure!$A179,gDP!$B$6:$B$271)))</f>
        <v/>
      </c>
      <c r="Q179" s="77" t="str">
        <f>IF(INDEX([2]pivotTable!Q$3:Q$308,MATCH(totalExpenditure!$A179,[2]pivotTable!$A$3:$A$308,0))/100*INDEX(gDP!AF$6:AF$271,MATCH(totalExpenditure!$A179,gDP!$B$6:$B$271))=0,"",INDEX([2]pivotTable!Q$3:Q$308,MATCH(totalExpenditure!$A179,[2]pivotTable!$A$3:$A$308,0))/100*INDEX(gDP!AF$6:AF$271,MATCH(totalExpenditure!$A179,gDP!$B$6:$B$271)))</f>
        <v/>
      </c>
      <c r="R179" s="77" t="str">
        <f>IF(INDEX([2]pivotTable!R$3:R$308,MATCH(totalExpenditure!$A179,[2]pivotTable!$A$3:$A$308,0))/100*INDEX(gDP!AG$6:AG$271,MATCH(totalExpenditure!$A179,gDP!$B$6:$B$271))=0,"",INDEX([2]pivotTable!R$3:R$308,MATCH(totalExpenditure!$A179,[2]pivotTable!$A$3:$A$308,0))/100*INDEX(gDP!AG$6:AG$271,MATCH(totalExpenditure!$A179,gDP!$B$6:$B$271)))</f>
        <v/>
      </c>
      <c r="S179" s="77" t="str">
        <f>IF(INDEX([2]pivotTable!S$3:S$308,MATCH(totalExpenditure!$A179,[2]pivotTable!$A$3:$A$308,0))/100*INDEX(gDP!AH$6:AH$271,MATCH(totalExpenditure!$A179,gDP!$B$6:$B$271))=0,"",INDEX([2]pivotTable!S$3:S$308,MATCH(totalExpenditure!$A179,[2]pivotTable!$A$3:$A$308,0))/100*INDEX(gDP!AH$6:AH$271,MATCH(totalExpenditure!$A179,gDP!$B$6:$B$271)))</f>
        <v/>
      </c>
      <c r="T179" s="77" t="str">
        <f>IF(INDEX([2]pivotTable!T$3:T$308,MATCH(totalExpenditure!$A179,[2]pivotTable!$A$3:$A$308,0))/100*INDEX(gDP!AI$6:AI$271,MATCH(totalExpenditure!$A179,gDP!$B$6:$B$271))=0,"",INDEX([2]pivotTable!T$3:T$308,MATCH(totalExpenditure!$A179,[2]pivotTable!$A$3:$A$308,0))/100*INDEX(gDP!AI$6:AI$271,MATCH(totalExpenditure!$A179,gDP!$B$6:$B$271)))</f>
        <v/>
      </c>
      <c r="U179" s="77" t="str">
        <f>IF(INDEX([2]pivotTable!U$3:U$308,MATCH(totalExpenditure!$A179,[2]pivotTable!$A$3:$A$308,0))/100*INDEX(gDP!AJ$6:AJ$271,MATCH(totalExpenditure!$A179,gDP!$B$6:$B$271))=0,"",INDEX([2]pivotTable!U$3:U$308,MATCH(totalExpenditure!$A179,[2]pivotTable!$A$3:$A$308,0))/100*INDEX(gDP!AJ$6:AJ$271,MATCH(totalExpenditure!$A179,gDP!$B$6:$B$271)))</f>
        <v/>
      </c>
      <c r="V179" s="77" t="str">
        <f>IF(INDEX([2]pivotTable!V$3:V$308,MATCH(totalExpenditure!$A179,[2]pivotTable!$A$3:$A$308,0))/100*INDEX(gDP!AK$6:AK$271,MATCH(totalExpenditure!$A179,gDP!$B$6:$B$271))=0,"",INDEX([2]pivotTable!V$3:V$308,MATCH(totalExpenditure!$A179,[2]pivotTable!$A$3:$A$308,0))/100*INDEX(gDP!AK$6:AK$271,MATCH(totalExpenditure!$A179,gDP!$B$6:$B$271)))</f>
        <v/>
      </c>
      <c r="W179" s="77" t="str">
        <f>IF(INDEX([2]pivotTable!W$3:W$308,MATCH(totalExpenditure!$A179,[2]pivotTable!$A$3:$A$308,0))/100*INDEX(gDP!AL$6:AL$271,MATCH(totalExpenditure!$A179,gDP!$B$6:$B$271))=0,"",INDEX([2]pivotTable!W$3:W$308,MATCH(totalExpenditure!$A179,[2]pivotTable!$A$3:$A$308,0))/100*INDEX(gDP!AL$6:AL$271,MATCH(totalExpenditure!$A179,gDP!$B$6:$B$271)))</f>
        <v/>
      </c>
      <c r="X179" s="77" t="str">
        <f>IF(INDEX([2]pivotTable!X$3:X$308,MATCH(totalExpenditure!$A179,[2]pivotTable!$A$3:$A$308,0))/100*INDEX(gDP!AM$6:AM$271,MATCH(totalExpenditure!$A179,gDP!$B$6:$B$271))=0,"",INDEX([2]pivotTable!X$3:X$308,MATCH(totalExpenditure!$A179,[2]pivotTable!$A$3:$A$308,0))/100*INDEX(gDP!AM$6:AM$271,MATCH(totalExpenditure!$A179,gDP!$B$6:$B$271)))</f>
        <v/>
      </c>
      <c r="Y179" s="77" t="str">
        <f>IF(INDEX([2]pivotTable!Y$3:Y$308,MATCH(totalExpenditure!$A179,[2]pivotTable!$A$3:$A$308,0))/100*INDEX(gDP!AN$6:AN$271,MATCH(totalExpenditure!$A179,gDP!$B$6:$B$271))=0,"",INDEX([2]pivotTable!Y$3:Y$308,MATCH(totalExpenditure!$A179,[2]pivotTable!$A$3:$A$308,0))/100*INDEX(gDP!AN$6:AN$271,MATCH(totalExpenditure!$A179,gDP!$B$6:$B$271)))</f>
        <v/>
      </c>
      <c r="Z179" s="77" t="str">
        <f>IF(INDEX([2]pivotTable!Z$3:Z$308,MATCH(totalExpenditure!$A179,[2]pivotTable!$A$3:$A$308,0))/100*INDEX(gDP!AO$6:AO$271,MATCH(totalExpenditure!$A179,gDP!$B$6:$B$271))=0,"",INDEX([2]pivotTable!Z$3:Z$308,MATCH(totalExpenditure!$A179,[2]pivotTable!$A$3:$A$308,0))/100*INDEX(gDP!AO$6:AO$271,MATCH(totalExpenditure!$A179,gDP!$B$6:$B$271)))</f>
        <v/>
      </c>
      <c r="AA179" s="77" t="str">
        <f>IF(INDEX([2]pivotTable!AA$3:AA$308,MATCH(totalExpenditure!$A179,[2]pivotTable!$A$3:$A$308,0))/100*INDEX(gDP!AP$6:AP$271,MATCH(totalExpenditure!$A179,gDP!$B$6:$B$271))=0,"",INDEX([2]pivotTable!AA$3:AA$308,MATCH(totalExpenditure!$A179,[2]pivotTable!$A$3:$A$308,0))/100*INDEX(gDP!AP$6:AP$271,MATCH(totalExpenditure!$A179,gDP!$B$6:$B$271)))</f>
        <v/>
      </c>
      <c r="AB179" s="77" t="str">
        <f>IF(INDEX([2]pivotTable!AB$3:AB$308,MATCH(totalExpenditure!$A179,[2]pivotTable!$A$3:$A$308,0))/100*INDEX(gDP!AQ$6:AQ$271,MATCH(totalExpenditure!$A179,gDP!$B$6:$B$271))=0,"",INDEX([2]pivotTable!AB$3:AB$308,MATCH(totalExpenditure!$A179,[2]pivotTable!$A$3:$A$308,0))/100*INDEX(gDP!AQ$6:AQ$271,MATCH(totalExpenditure!$A179,gDP!$B$6:$B$271)))</f>
        <v/>
      </c>
      <c r="AC179" s="77" t="str">
        <f>IF(INDEX([2]pivotTable!AC$3:AC$308,MATCH(totalExpenditure!$A179,[2]pivotTable!$A$3:$A$308,0))/100*INDEX(gDP!AR$6:AR$271,MATCH(totalExpenditure!$A179,gDP!$B$6:$B$271))=0,"",INDEX([2]pivotTable!AC$3:AC$308,MATCH(totalExpenditure!$A179,[2]pivotTable!$A$3:$A$308,0))/100*INDEX(gDP!AR$6:AR$271,MATCH(totalExpenditure!$A179,gDP!$B$6:$B$271)))</f>
        <v/>
      </c>
      <c r="AD179" s="77" t="str">
        <f>IF(INDEX([2]pivotTable!AD$3:AD$308,MATCH(totalExpenditure!$A179,[2]pivotTable!$A$3:$A$308,0))/100*INDEX(gDP!AS$6:AS$271,MATCH(totalExpenditure!$A179,gDP!$B$6:$B$271))=0,"",INDEX([2]pivotTable!AD$3:AD$308,MATCH(totalExpenditure!$A179,[2]pivotTable!$A$3:$A$308,0))/100*INDEX(gDP!AS$6:AS$271,MATCH(totalExpenditure!$A179,gDP!$B$6:$B$271)))</f>
        <v/>
      </c>
      <c r="AE179" s="77" t="str">
        <f>IF(INDEX([2]pivotTable!AE$3:AE$308,MATCH(totalExpenditure!$A179,[2]pivotTable!$A$3:$A$308,0))/100*INDEX(gDP!AT$6:AT$271,MATCH(totalExpenditure!$A179,gDP!$B$6:$B$271))=0,"",INDEX([2]pivotTable!AE$3:AE$308,MATCH(totalExpenditure!$A179,[2]pivotTable!$A$3:$A$308,0))/100*INDEX(gDP!AT$6:AT$271,MATCH(totalExpenditure!$A179,gDP!$B$6:$B$271)))</f>
        <v/>
      </c>
      <c r="AF179" s="77" t="str">
        <f>IF(INDEX([2]pivotTable!AF$3:AF$308,MATCH(totalExpenditure!$A179,[2]pivotTable!$A$3:$A$308,0))/100*INDEX(gDP!AU$6:AU$271,MATCH(totalExpenditure!$A179,gDP!$B$6:$B$271))=0,"",INDEX([2]pivotTable!AF$3:AF$308,MATCH(totalExpenditure!$A179,[2]pivotTable!$A$3:$A$308,0))/100*INDEX(gDP!AU$6:AU$271,MATCH(totalExpenditure!$A179,gDP!$B$6:$B$271)))</f>
        <v/>
      </c>
      <c r="AG179" s="77">
        <f>IF(INDEX([2]pivotTable!AG$3:AG$308,MATCH(totalExpenditure!$A179,[2]pivotTable!$A$3:$A$308,0))/100*INDEX(gDP!AV$6:AV$271,MATCH(totalExpenditure!$A179,gDP!$B$6:$B$271))=0,"",INDEX([2]pivotTable!AG$3:AG$308,MATCH(totalExpenditure!$A179,[2]pivotTable!$A$3:$A$308,0))/100*INDEX(gDP!AV$6:AV$271,MATCH(totalExpenditure!$A179,gDP!$B$6:$B$271)))</f>
        <v>481799189.61543959</v>
      </c>
      <c r="AH179" s="77">
        <f>IF(INDEX([2]pivotTable!AH$3:AH$308,MATCH(totalExpenditure!$A179,[2]pivotTable!$A$3:$A$308,0))/100*INDEX(gDP!AW$6:AW$271,MATCH(totalExpenditure!$A179,gDP!$B$6:$B$271))=0,"",INDEX([2]pivotTable!AH$3:AH$308,MATCH(totalExpenditure!$A179,[2]pivotTable!$A$3:$A$308,0))/100*INDEX(gDP!AW$6:AW$271,MATCH(totalExpenditure!$A179,gDP!$B$6:$B$271)))</f>
        <v>665247185.06349385</v>
      </c>
      <c r="AI179" s="77">
        <f>IF(INDEX([2]pivotTable!AI$3:AI$308,MATCH(totalExpenditure!$A179,[2]pivotTable!$A$3:$A$308,0))/100*INDEX(gDP!AX$6:AX$271,MATCH(totalExpenditure!$A179,gDP!$B$6:$B$271))=0,"",INDEX([2]pivotTable!AI$3:AI$308,MATCH(totalExpenditure!$A179,[2]pivotTable!$A$3:$A$308,0))/100*INDEX(gDP!AX$6:AX$271,MATCH(totalExpenditure!$A179,gDP!$B$6:$B$271)))</f>
        <v>702682279.87738407</v>
      </c>
      <c r="AJ179" s="77">
        <f>IF(INDEX([2]pivotTable!AJ$3:AJ$308,MATCH(totalExpenditure!$A179,[2]pivotTable!$A$3:$A$308,0))/100*INDEX(gDP!AY$6:AY$271,MATCH(totalExpenditure!$A179,gDP!$B$6:$B$271))=0,"",INDEX([2]pivotTable!AJ$3:AJ$308,MATCH(totalExpenditure!$A179,[2]pivotTable!$A$3:$A$308,0))/100*INDEX(gDP!AY$6:AY$271,MATCH(totalExpenditure!$A179,gDP!$B$6:$B$271)))</f>
        <v>834592490.06517994</v>
      </c>
      <c r="AK179" s="77">
        <f>IF(INDEX([2]pivotTable!AK$3:AK$308,MATCH(totalExpenditure!$A179,[2]pivotTable!$A$3:$A$308,0))/100*INDEX(gDP!AZ$6:AZ$271,MATCH(totalExpenditure!$A179,gDP!$B$6:$B$271))=0,"",INDEX([2]pivotTable!AK$3:AK$308,MATCH(totalExpenditure!$A179,[2]pivotTable!$A$3:$A$308,0))/100*INDEX(gDP!AZ$6:AZ$271,MATCH(totalExpenditure!$A179,gDP!$B$6:$B$271)))</f>
        <v>806956455.72029877</v>
      </c>
      <c r="AL179" s="77">
        <f>IF(INDEX([2]pivotTable!AL$3:AL$308,MATCH(totalExpenditure!$A179,[2]pivotTable!$A$3:$A$308,0))/100*INDEX(gDP!BA$6:BA$271,MATCH(totalExpenditure!$A179,gDP!$B$6:$B$271))=0,"",INDEX([2]pivotTable!AL$3:AL$308,MATCH(totalExpenditure!$A179,[2]pivotTable!$A$3:$A$308,0))/100*INDEX(gDP!BA$6:BA$271,MATCH(totalExpenditure!$A179,gDP!$B$6:$B$271)))</f>
        <v>1120271711.650717</v>
      </c>
      <c r="AM179" s="77">
        <f>IF(INDEX([2]pivotTable!AM$3:AM$308,MATCH(totalExpenditure!$A179,[2]pivotTable!$A$3:$A$308,0))/100*INDEX(gDP!BB$6:BB$271,MATCH(totalExpenditure!$A179,gDP!$B$6:$B$271))=0,"",INDEX([2]pivotTable!AM$3:AM$308,MATCH(totalExpenditure!$A179,[2]pivotTable!$A$3:$A$308,0))/100*INDEX(gDP!BB$6:BB$271,MATCH(totalExpenditure!$A179,gDP!$B$6:$B$271)))</f>
        <v>708021204.91439271</v>
      </c>
      <c r="AN179" s="77">
        <f>IF(INDEX([2]pivotTable!AN$3:AN$308,MATCH(totalExpenditure!$A179,[2]pivotTable!$A$3:$A$308,0))/100*INDEX(gDP!BC$6:BC$271,MATCH(totalExpenditure!$A179,gDP!$B$6:$B$271))=0,"",INDEX([2]pivotTable!AN$3:AN$308,MATCH(totalExpenditure!$A179,[2]pivotTable!$A$3:$A$308,0))/100*INDEX(gDP!BC$6:BC$271,MATCH(totalExpenditure!$A179,gDP!$B$6:$B$271)))</f>
        <v>1504660710.2290637</v>
      </c>
      <c r="AO179" s="77">
        <f>IF(INDEX([2]pivotTable!AO$3:AO$308,MATCH(totalExpenditure!$A179,[2]pivotTable!$A$3:$A$308,0))/100*INDEX(gDP!BD$6:BD$271,MATCH(totalExpenditure!$A179,gDP!$B$6:$B$271))=0,"",INDEX([2]pivotTable!AO$3:AO$308,MATCH(totalExpenditure!$A179,[2]pivotTable!$A$3:$A$308,0))/100*INDEX(gDP!BD$6:BD$271,MATCH(totalExpenditure!$A179,gDP!$B$6:$B$271)))</f>
        <v>2030886716.4726839</v>
      </c>
      <c r="AP179" s="77">
        <f>IF(INDEX([2]pivotTable!AP$3:AP$308,MATCH(totalExpenditure!$A179,[2]pivotTable!$A$3:$A$308,0))/100*INDEX(gDP!BE$6:BE$271,MATCH(totalExpenditure!$A179,gDP!$B$6:$B$271))=0,"",INDEX([2]pivotTable!AP$3:AP$308,MATCH(totalExpenditure!$A179,[2]pivotTable!$A$3:$A$308,0))/100*INDEX(gDP!BE$6:BE$271,MATCH(totalExpenditure!$A179,gDP!$B$6:$B$271)))</f>
        <v>2134266683.9006927</v>
      </c>
      <c r="AQ179" s="77">
        <f>IF(INDEX([2]pivotTable!AQ$3:AQ$308,MATCH(totalExpenditure!$A179,[2]pivotTable!$A$3:$A$308,0))/100*INDEX(gDP!BF$6:BF$271,MATCH(totalExpenditure!$A179,gDP!$B$6:$B$271))=0,"",INDEX([2]pivotTable!AQ$3:AQ$308,MATCH(totalExpenditure!$A179,[2]pivotTable!$A$3:$A$308,0))/100*INDEX(gDP!BF$6:BF$271,MATCH(totalExpenditure!$A179,gDP!$B$6:$B$271)))</f>
        <v>1976445285.1928427</v>
      </c>
      <c r="AR179" s="77" t="str">
        <f>IF(INDEX([2]pivotTable!AR$3:AR$308,MATCH(totalExpenditure!$A179,[2]pivotTable!$A$3:$A$308,0))/100*INDEX(gDP!BG$6:BG$271,MATCH(totalExpenditure!$A179,gDP!$B$6:$B$271))=0,"",INDEX([2]pivotTable!AR$3:AR$308,MATCH(totalExpenditure!$A179,[2]pivotTable!$A$3:$A$308,0))/100*INDEX(gDP!BG$6:BG$271,MATCH(totalExpenditure!$A179,gDP!$B$6:$B$271)))</f>
        <v/>
      </c>
      <c r="AS179" s="77" t="str">
        <f>IF(INDEX([2]pivotTable!AS$3:AS$308,MATCH(totalExpenditure!$A179,[2]pivotTable!$A$3:$A$308,0))/100*INDEX(gDP!BH$6:BH$271,MATCH(totalExpenditure!$A179,gDP!$B$6:$B$271))=0,"",INDEX([2]pivotTable!AS$3:AS$308,MATCH(totalExpenditure!$A179,[2]pivotTable!$A$3:$A$308,0))/100*INDEX(gDP!BH$6:BH$271,MATCH(totalExpenditure!$A179,gDP!$B$6:$B$271)))</f>
        <v/>
      </c>
      <c r="AT179" s="77" t="str">
        <f>IF(INDEX([2]pivotTable!AT$3:AT$308,MATCH(totalExpenditure!$A179,[2]pivotTable!$A$3:$A$308,0))/100*INDEX(gDP!BI$6:BI$271,MATCH(totalExpenditure!$A179,gDP!$B$6:$B$271))=0,"",INDEX([2]pivotTable!AT$3:AT$308,MATCH(totalExpenditure!$A179,[2]pivotTable!$A$3:$A$308,0))/100*INDEX(gDP!BI$6:BI$271,MATCH(totalExpenditure!$A179,gDP!$B$6:$B$271)))</f>
        <v/>
      </c>
      <c r="AU179" s="77" t="str">
        <f>IF(INDEX([2]pivotTable!AU$3:AU$308,MATCH(totalExpenditure!$A179,[2]pivotTable!$A$3:$A$308,0))/100*INDEX(gDP!BJ$6:BJ$271,MATCH(totalExpenditure!$A179,gDP!$B$6:$B$271))=0,"",INDEX([2]pivotTable!AU$3:AU$308,MATCH(totalExpenditure!$A179,[2]pivotTable!$A$3:$A$308,0))/100*INDEX(gDP!BJ$6:BJ$271,MATCH(totalExpenditure!$A179,gDP!$B$6:$B$271)))</f>
        <v/>
      </c>
      <c r="AV179" s="77" t="str">
        <f>IF(INDEX([2]pivotTable!AV$3:AV$308,MATCH(totalExpenditure!$A179,[2]pivotTable!$A$3:$A$308,0))/100*INDEX(gDP!BK$6:BK$271,MATCH(totalExpenditure!$A179,gDP!$B$6:$B$271))=0,"",INDEX([2]pivotTable!AV$3:AV$308,MATCH(totalExpenditure!$A179,[2]pivotTable!$A$3:$A$308,0))/100*INDEX(gDP!BK$6:BK$271,MATCH(totalExpenditure!$A179,gDP!$B$6:$B$271)))</f>
        <v/>
      </c>
      <c r="AW179" s="77" t="str">
        <f>IF(INDEX([2]pivotTable!AW$3:AW$308,MATCH(totalExpenditure!$A179,[2]pivotTable!$A$3:$A$308,0))/100*INDEX(gDP!BL$6:BL$271,MATCH(totalExpenditure!$A179,gDP!$B$6:$B$271))=0,"",INDEX([2]pivotTable!AW$3:AW$308,MATCH(totalExpenditure!$A179,[2]pivotTable!$A$3:$A$308,0))/100*INDEX(gDP!BL$6:BL$271,MATCH(totalExpenditure!$A179,gDP!$B$6:$B$271)))</f>
        <v/>
      </c>
      <c r="AX179" s="77" t="str">
        <f>IF(INDEX([2]pivotTable!AX$3:AX$308,MATCH(totalExpenditure!$A179,[2]pivotTable!$A$3:$A$308,0))/100*INDEX(gDP!BM$6:BM$271,MATCH(totalExpenditure!$A179,gDP!$B$6:$B$271))=0,"",INDEX([2]pivotTable!AX$3:AX$308,MATCH(totalExpenditure!$A179,[2]pivotTable!$A$3:$A$308,0))/100*INDEX(gDP!BM$6:BM$271,MATCH(totalExpenditure!$A179,gDP!$B$6:$B$271)))</f>
        <v/>
      </c>
      <c r="AY179" s="77" t="str">
        <f>IF(INDEX([2]pivotTable!AY$3:AY$308,MATCH(totalExpenditure!$A179,[2]pivotTable!$A$3:$A$308,0))/100*INDEX(gDP!BN$6:BN$271,MATCH(totalExpenditure!$A179,gDP!$B$6:$B$271))=0,"",INDEX([2]pivotTable!AY$3:AY$308,MATCH(totalExpenditure!$A179,[2]pivotTable!$A$3:$A$308,0))/100*INDEX(gDP!BN$6:BN$271,MATCH(totalExpenditure!$A179,gDP!$B$6:$B$271)))</f>
        <v/>
      </c>
      <c r="AZ179" s="77" t="str">
        <f>IF(INDEX([2]pivotTable!AZ$3:AZ$308,MATCH(totalExpenditure!$A179,[2]pivotTable!$A$3:$A$308,0))/100*INDEX(gDP!BO$6:BO$271,MATCH(totalExpenditure!$A179,gDP!$B$6:$B$271))=0,"",INDEX([2]pivotTable!AZ$3:AZ$308,MATCH(totalExpenditure!$A179,[2]pivotTable!$A$3:$A$308,0))/100*INDEX(gDP!BO$6:BO$271,MATCH(totalExpenditure!$A179,gDP!$B$6:$B$271)))</f>
        <v/>
      </c>
      <c r="BA179" s="77" t="str">
        <f>IF(INDEX([2]pivotTable!B$310:B$615,MATCH(totalExpenditure!$A179,[2]pivotTable!$A$310:$A$615,0))/100*INDEX(gDP!Q$6:Q$271,MATCH(totalExpenditure!$A179,gDP!$B$6:$B$271))=0,"",INDEX([2]pivotTable!B$310:B$615,MATCH(totalExpenditure!$A179,[2]pivotTable!$A$310:$A$615,0))/100*INDEX(gDP!Q$6:Q$271,MATCH(totalExpenditure!$A179,gDP!$B$6:$B$271)))</f>
        <v/>
      </c>
      <c r="BB179" s="77" t="str">
        <f>IF(INDEX([2]pivotTable!C$310:C$615,MATCH(totalExpenditure!$A179,[2]pivotTable!$A$310:$A$615,0))/100*INDEX(gDP!R$6:R$271,MATCH(totalExpenditure!$A179,gDP!$B$6:$B$271))=0,"",INDEX([2]pivotTable!C$310:C$615,MATCH(totalExpenditure!$A179,[2]pivotTable!$A$310:$A$615,0))/100*INDEX(gDP!R$6:R$271,MATCH(totalExpenditure!$A179,gDP!$B$6:$B$271)))</f>
        <v/>
      </c>
      <c r="BC179" s="77" t="str">
        <f>IF(INDEX([2]pivotTable!D$310:D$615,MATCH(totalExpenditure!$A179,[2]pivotTable!$A$310:$A$615,0))/100*INDEX(gDP!S$6:S$271,MATCH(totalExpenditure!$A179,gDP!$B$6:$B$271))=0,"",INDEX([2]pivotTable!D$310:D$615,MATCH(totalExpenditure!$A179,[2]pivotTable!$A$310:$A$615,0))/100*INDEX(gDP!S$6:S$271,MATCH(totalExpenditure!$A179,gDP!$B$6:$B$271)))</f>
        <v/>
      </c>
      <c r="BD179" s="77" t="str">
        <f>IF(INDEX([2]pivotTable!E$310:E$615,MATCH(totalExpenditure!$A179,[2]pivotTable!$A$310:$A$615,0))/100*INDEX(gDP!T$6:T$271,MATCH(totalExpenditure!$A179,gDP!$B$6:$B$271))=0,"",INDEX([2]pivotTable!E$310:E$615,MATCH(totalExpenditure!$A179,[2]pivotTable!$A$310:$A$615,0))/100*INDEX(gDP!T$6:T$271,MATCH(totalExpenditure!$A179,gDP!$B$6:$B$271)))</f>
        <v/>
      </c>
      <c r="BE179" s="77" t="str">
        <f>IF(INDEX([2]pivotTable!F$310:F$615,MATCH(totalExpenditure!$A179,[2]pivotTable!$A$310:$A$615,0))/100*INDEX(gDP!U$6:U$271,MATCH(totalExpenditure!$A179,gDP!$B$6:$B$271))=0,"",INDEX([2]pivotTable!F$310:F$615,MATCH(totalExpenditure!$A179,[2]pivotTable!$A$310:$A$615,0))/100*INDEX(gDP!U$6:U$271,MATCH(totalExpenditure!$A179,gDP!$B$6:$B$271)))</f>
        <v/>
      </c>
      <c r="BF179" s="77" t="str">
        <f>IF(INDEX([2]pivotTable!G$310:G$615,MATCH(totalExpenditure!$A179,[2]pivotTable!$A$310:$A$615,0))/100*INDEX(gDP!V$6:V$271,MATCH(totalExpenditure!$A179,gDP!$B$6:$B$271))=0,"",INDEX([2]pivotTable!G$310:G$615,MATCH(totalExpenditure!$A179,[2]pivotTable!$A$310:$A$615,0))/100*INDEX(gDP!V$6:V$271,MATCH(totalExpenditure!$A179,gDP!$B$6:$B$271)))</f>
        <v/>
      </c>
      <c r="BG179" s="77" t="str">
        <f>IF(INDEX([2]pivotTable!H$310:H$615,MATCH(totalExpenditure!$A179,[2]pivotTable!$A$310:$A$615,0))/100*INDEX(gDP!W$6:W$271,MATCH(totalExpenditure!$A179,gDP!$B$6:$B$271))=0,"",INDEX([2]pivotTable!H$310:H$615,MATCH(totalExpenditure!$A179,[2]pivotTable!$A$310:$A$615,0))/100*INDEX(gDP!W$6:W$271,MATCH(totalExpenditure!$A179,gDP!$B$6:$B$271)))</f>
        <v/>
      </c>
      <c r="BH179" s="77" t="str">
        <f>IF(INDEX([2]pivotTable!I$310:I$615,MATCH(totalExpenditure!$A179,[2]pivotTable!$A$310:$A$615,0))/100*INDEX(gDP!X$6:X$271,MATCH(totalExpenditure!$A179,gDP!$B$6:$B$271))=0,"",INDEX([2]pivotTable!I$310:I$615,MATCH(totalExpenditure!$A179,[2]pivotTable!$A$310:$A$615,0))/100*INDEX(gDP!X$6:X$271,MATCH(totalExpenditure!$A179,gDP!$B$6:$B$271)))</f>
        <v/>
      </c>
      <c r="BI179" s="77" t="str">
        <f>IF(INDEX([2]pivotTable!J$310:J$615,MATCH(totalExpenditure!$A179,[2]pivotTable!$A$310:$A$615,0))/100*INDEX(gDP!Y$6:Y$271,MATCH(totalExpenditure!$A179,gDP!$B$6:$B$271))=0,"",INDEX([2]pivotTable!J$310:J$615,MATCH(totalExpenditure!$A179,[2]pivotTable!$A$310:$A$615,0))/100*INDEX(gDP!Y$6:Y$271,MATCH(totalExpenditure!$A179,gDP!$B$6:$B$271)))</f>
        <v/>
      </c>
      <c r="BJ179" s="77" t="str">
        <f>IF(INDEX([2]pivotTable!K$310:K$615,MATCH(totalExpenditure!$A179,[2]pivotTable!$A$310:$A$615,0))/100*INDEX(gDP!Z$6:Z$271,MATCH(totalExpenditure!$A179,gDP!$B$6:$B$271))=0,"",INDEX([2]pivotTable!K$310:K$615,MATCH(totalExpenditure!$A179,[2]pivotTable!$A$310:$A$615,0))/100*INDEX(gDP!Z$6:Z$271,MATCH(totalExpenditure!$A179,gDP!$B$6:$B$271)))</f>
        <v/>
      </c>
      <c r="BK179" s="77" t="str">
        <f>IF(INDEX([2]pivotTable!L$310:L$615,MATCH(totalExpenditure!$A179,[2]pivotTable!$A$310:$A$615,0))/100*INDEX(gDP!AA$6:AA$271,MATCH(totalExpenditure!$A179,gDP!$B$6:$B$271))=0,"",INDEX([2]pivotTable!L$310:L$615,MATCH(totalExpenditure!$A179,[2]pivotTable!$A$310:$A$615,0))/100*INDEX(gDP!AA$6:AA$271,MATCH(totalExpenditure!$A179,gDP!$B$6:$B$271)))</f>
        <v/>
      </c>
      <c r="BL179" s="77" t="str">
        <f>IF(INDEX([2]pivotTable!M$310:M$615,MATCH(totalExpenditure!$A179,[2]pivotTable!$A$310:$A$615,0))/100*INDEX(gDP!AB$6:AB$271,MATCH(totalExpenditure!$A179,gDP!$B$6:$B$271))=0,"",INDEX([2]pivotTable!M$310:M$615,MATCH(totalExpenditure!$A179,[2]pivotTable!$A$310:$A$615,0))/100*INDEX(gDP!AB$6:AB$271,MATCH(totalExpenditure!$A179,gDP!$B$6:$B$271)))</f>
        <v/>
      </c>
      <c r="BM179" s="77" t="str">
        <f>IF(INDEX([2]pivotTable!N$310:N$615,MATCH(totalExpenditure!$A179,[2]pivotTable!$A$310:$A$615,0))/100*INDEX(gDP!AC$6:AC$271,MATCH(totalExpenditure!$A179,gDP!$B$6:$B$271))=0,"",INDEX([2]pivotTable!N$310:N$615,MATCH(totalExpenditure!$A179,[2]pivotTable!$A$310:$A$615,0))/100*INDEX(gDP!AC$6:AC$271,MATCH(totalExpenditure!$A179,gDP!$B$6:$B$271)))</f>
        <v/>
      </c>
      <c r="BN179" s="77" t="str">
        <f>IF(INDEX([2]pivotTable!O$310:O$615,MATCH(totalExpenditure!$A179,[2]pivotTable!$A$310:$A$615,0))/100*INDEX(gDP!AD$6:AD$271,MATCH(totalExpenditure!$A179,gDP!$B$6:$B$271))=0,"",INDEX([2]pivotTable!O$310:O$615,MATCH(totalExpenditure!$A179,[2]pivotTable!$A$310:$A$615,0))/100*INDEX(gDP!AD$6:AD$271,MATCH(totalExpenditure!$A179,gDP!$B$6:$B$271)))</f>
        <v/>
      </c>
      <c r="BO179" s="77" t="str">
        <f>IF(INDEX([2]pivotTable!P$310:P$615,MATCH(totalExpenditure!$A179,[2]pivotTable!$A$310:$A$615,0))/100*INDEX(gDP!AE$6:AE$271,MATCH(totalExpenditure!$A179,gDP!$B$6:$B$271))=0,"",INDEX([2]pivotTable!P$310:P$615,MATCH(totalExpenditure!$A179,[2]pivotTable!$A$310:$A$615,0))/100*INDEX(gDP!AE$6:AE$271,MATCH(totalExpenditure!$A179,gDP!$B$6:$B$271)))</f>
        <v/>
      </c>
      <c r="BP179" s="77" t="str">
        <f>IF(INDEX([2]pivotTable!Q$310:Q$615,MATCH(totalExpenditure!$A179,[2]pivotTable!$A$310:$A$615,0))/100*INDEX(gDP!AF$6:AF$271,MATCH(totalExpenditure!$A179,gDP!$B$6:$B$271))=0,"",INDEX([2]pivotTable!Q$310:Q$615,MATCH(totalExpenditure!$A179,[2]pivotTable!$A$310:$A$615,0))/100*INDEX(gDP!AF$6:AF$271,MATCH(totalExpenditure!$A179,gDP!$B$6:$B$271)))</f>
        <v/>
      </c>
      <c r="BQ179" s="77" t="str">
        <f>IF(INDEX([2]pivotTable!R$310:R$615,MATCH(totalExpenditure!$A179,[2]pivotTable!$A$310:$A$615,0))/100*INDEX(gDP!AG$6:AG$271,MATCH(totalExpenditure!$A179,gDP!$B$6:$B$271))=0,"",INDEX([2]pivotTable!R$310:R$615,MATCH(totalExpenditure!$A179,[2]pivotTable!$A$310:$A$615,0))/100*INDEX(gDP!AG$6:AG$271,MATCH(totalExpenditure!$A179,gDP!$B$6:$B$271)))</f>
        <v/>
      </c>
      <c r="BR179" s="77" t="str">
        <f>IF(INDEX([2]pivotTable!S$310:S$615,MATCH(totalExpenditure!$A179,[2]pivotTable!$A$310:$A$615,0))/100*INDEX(gDP!AH$6:AH$271,MATCH(totalExpenditure!$A179,gDP!$B$6:$B$271))=0,"",INDEX([2]pivotTable!S$310:S$615,MATCH(totalExpenditure!$A179,[2]pivotTable!$A$310:$A$615,0))/100*INDEX(gDP!AH$6:AH$271,MATCH(totalExpenditure!$A179,gDP!$B$6:$B$271)))</f>
        <v/>
      </c>
      <c r="BS179" s="77" t="str">
        <f>IF(INDEX([2]pivotTable!T$310:T$615,MATCH(totalExpenditure!$A179,[2]pivotTable!$A$310:$A$615,0))/100*INDEX(gDP!AI$6:AI$271,MATCH(totalExpenditure!$A179,gDP!$B$6:$B$271))=0,"",INDEX([2]pivotTable!T$310:T$615,MATCH(totalExpenditure!$A179,[2]pivotTable!$A$310:$A$615,0))/100*INDEX(gDP!AI$6:AI$271,MATCH(totalExpenditure!$A179,gDP!$B$6:$B$271)))</f>
        <v/>
      </c>
      <c r="BT179" s="77" t="str">
        <f>IF(INDEX([2]pivotTable!U$310:U$615,MATCH(totalExpenditure!$A179,[2]pivotTable!$A$310:$A$615,0))/100*INDEX(gDP!AJ$6:AJ$271,MATCH(totalExpenditure!$A179,gDP!$B$6:$B$271))=0,"",INDEX([2]pivotTable!U$310:U$615,MATCH(totalExpenditure!$A179,[2]pivotTable!$A$310:$A$615,0))/100*INDEX(gDP!AJ$6:AJ$271,MATCH(totalExpenditure!$A179,gDP!$B$6:$B$271)))</f>
        <v/>
      </c>
      <c r="BU179" s="77" t="str">
        <f>IF(INDEX([2]pivotTable!V$310:V$615,MATCH(totalExpenditure!$A179,[2]pivotTable!$A$310:$A$615,0))/100*INDEX(gDP!AK$6:AK$271,MATCH(totalExpenditure!$A179,gDP!$B$6:$B$271))=0,"",INDEX([2]pivotTable!V$310:V$615,MATCH(totalExpenditure!$A179,[2]pivotTable!$A$310:$A$615,0))/100*INDEX(gDP!AK$6:AK$271,MATCH(totalExpenditure!$A179,gDP!$B$6:$B$271)))</f>
        <v/>
      </c>
      <c r="BV179" s="77" t="str">
        <f>IF(INDEX([2]pivotTable!W$310:W$615,MATCH(totalExpenditure!$A179,[2]pivotTable!$A$310:$A$615,0))/100*INDEX(gDP!AL$6:AL$271,MATCH(totalExpenditure!$A179,gDP!$B$6:$B$271))=0,"",INDEX([2]pivotTable!W$310:W$615,MATCH(totalExpenditure!$A179,[2]pivotTable!$A$310:$A$615,0))/100*INDEX(gDP!AL$6:AL$271,MATCH(totalExpenditure!$A179,gDP!$B$6:$B$271)))</f>
        <v/>
      </c>
      <c r="BW179" s="77" t="str">
        <f>IF(INDEX([2]pivotTable!X$310:X$615,MATCH(totalExpenditure!$A179,[2]pivotTable!$A$310:$A$615,0))/100*INDEX(gDP!AM$6:AM$271,MATCH(totalExpenditure!$A179,gDP!$B$6:$B$271))=0,"",INDEX([2]pivotTable!X$310:X$615,MATCH(totalExpenditure!$A179,[2]pivotTable!$A$310:$A$615,0))/100*INDEX(gDP!AM$6:AM$271,MATCH(totalExpenditure!$A179,gDP!$B$6:$B$271)))</f>
        <v/>
      </c>
      <c r="BX179" s="77" t="str">
        <f>IF(INDEX([2]pivotTable!Y$310:Y$615,MATCH(totalExpenditure!$A179,[2]pivotTable!$A$310:$A$615,0))/100*INDEX(gDP!AN$6:AN$271,MATCH(totalExpenditure!$A179,gDP!$B$6:$B$271))=0,"",INDEX([2]pivotTable!Y$310:Y$615,MATCH(totalExpenditure!$A179,[2]pivotTable!$A$310:$A$615,0))/100*INDEX(gDP!AN$6:AN$271,MATCH(totalExpenditure!$A179,gDP!$B$6:$B$271)))</f>
        <v/>
      </c>
      <c r="BY179" s="77" t="str">
        <f>IF(INDEX([2]pivotTable!Z$310:Z$615,MATCH(totalExpenditure!$A179,[2]pivotTable!$A$310:$A$615,0))/100*INDEX(gDP!AO$6:AO$271,MATCH(totalExpenditure!$A179,gDP!$B$6:$B$271))=0,"",INDEX([2]pivotTable!Z$310:Z$615,MATCH(totalExpenditure!$A179,[2]pivotTable!$A$310:$A$615,0))/100*INDEX(gDP!AO$6:AO$271,MATCH(totalExpenditure!$A179,gDP!$B$6:$B$271)))</f>
        <v/>
      </c>
      <c r="BZ179" s="77" t="str">
        <f>IF(INDEX([2]pivotTable!AA$310:AA$615,MATCH(totalExpenditure!$A179,[2]pivotTable!$A$310:$A$615,0))/100*INDEX(gDP!AP$6:AP$271,MATCH(totalExpenditure!$A179,gDP!$B$6:$B$271))=0,"",INDEX([2]pivotTable!AA$310:AA$615,MATCH(totalExpenditure!$A179,[2]pivotTable!$A$310:$A$615,0))/100*INDEX(gDP!AP$6:AP$271,MATCH(totalExpenditure!$A179,gDP!$B$6:$B$271)))</f>
        <v/>
      </c>
      <c r="CA179" s="77" t="str">
        <f>IF(INDEX([2]pivotTable!AB$310:AB$615,MATCH(totalExpenditure!$A179,[2]pivotTable!$A$310:$A$615,0))/100*INDEX(gDP!AQ$6:AQ$271,MATCH(totalExpenditure!$A179,gDP!$B$6:$B$271))=0,"",INDEX([2]pivotTable!AB$310:AB$615,MATCH(totalExpenditure!$A179,[2]pivotTable!$A$310:$A$615,0))/100*INDEX(gDP!AQ$6:AQ$271,MATCH(totalExpenditure!$A179,gDP!$B$6:$B$271)))</f>
        <v/>
      </c>
      <c r="CB179" s="77" t="str">
        <f>IF(INDEX([2]pivotTable!AC$310:AC$615,MATCH(totalExpenditure!$A179,[2]pivotTable!$A$310:$A$615,0))/100*INDEX(gDP!AR$6:AR$271,MATCH(totalExpenditure!$A179,gDP!$B$6:$B$271))=0,"",INDEX([2]pivotTable!AC$310:AC$615,MATCH(totalExpenditure!$A179,[2]pivotTable!$A$310:$A$615,0))/100*INDEX(gDP!AR$6:AR$271,MATCH(totalExpenditure!$A179,gDP!$B$6:$B$271)))</f>
        <v/>
      </c>
      <c r="CC179" s="77" t="str">
        <f>IF(INDEX([2]pivotTable!AD$310:AD$615,MATCH(totalExpenditure!$A179,[2]pivotTable!$A$310:$A$615,0))/100*INDEX(gDP!AS$6:AS$271,MATCH(totalExpenditure!$A179,gDP!$B$6:$B$271))=0,"",INDEX([2]pivotTable!AD$310:AD$615,MATCH(totalExpenditure!$A179,[2]pivotTable!$A$310:$A$615,0))/100*INDEX(gDP!AS$6:AS$271,MATCH(totalExpenditure!$A179,gDP!$B$6:$B$271)))</f>
        <v/>
      </c>
      <c r="CD179" s="77" t="str">
        <f>IF(INDEX([2]pivotTable!AE$310:AE$615,MATCH(totalExpenditure!$A179,[2]pivotTable!$A$310:$A$615,0))/100*INDEX(gDP!AT$6:AT$271,MATCH(totalExpenditure!$A179,gDP!$B$6:$B$271))=0,"",INDEX([2]pivotTable!AE$310:AE$615,MATCH(totalExpenditure!$A179,[2]pivotTable!$A$310:$A$615,0))/100*INDEX(gDP!AT$6:AT$271,MATCH(totalExpenditure!$A179,gDP!$B$6:$B$271)))</f>
        <v/>
      </c>
      <c r="CE179" s="77" t="str">
        <f>IF(INDEX([2]pivotTable!AF$310:AF$615,MATCH(totalExpenditure!$A179,[2]pivotTable!$A$310:$A$615,0))/100*INDEX(gDP!AU$6:AU$271,MATCH(totalExpenditure!$A179,gDP!$B$6:$B$271))=0,"",INDEX([2]pivotTable!AF$310:AF$615,MATCH(totalExpenditure!$A179,[2]pivotTable!$A$310:$A$615,0))/100*INDEX(gDP!AU$6:AU$271,MATCH(totalExpenditure!$A179,gDP!$B$6:$B$271)))</f>
        <v/>
      </c>
      <c r="CF179" s="77">
        <f>IF(INDEX([2]pivotTable!AG$310:AG$615,MATCH(totalExpenditure!$A179,[2]pivotTable!$A$310:$A$615,0))/100*INDEX(gDP!AV$6:AV$271,MATCH(totalExpenditure!$A179,gDP!$B$6:$B$271))=0,"",INDEX([2]pivotTable!AG$310:AG$615,MATCH(totalExpenditure!$A179,[2]pivotTable!$A$310:$A$615,0))/100*INDEX(gDP!AV$6:AV$271,MATCH(totalExpenditure!$A179,gDP!$B$6:$B$271)))</f>
        <v>607485934.73251081</v>
      </c>
      <c r="CG179" s="77">
        <f>IF(INDEX([2]pivotTable!AH$310:AH$615,MATCH(totalExpenditure!$A179,[2]pivotTable!$A$310:$A$615,0))/100*INDEX(gDP!AW$6:AW$271,MATCH(totalExpenditure!$A179,gDP!$B$6:$B$271))=0,"",INDEX([2]pivotTable!AH$310:AH$615,MATCH(totalExpenditure!$A179,[2]pivotTable!$A$310:$A$615,0))/100*INDEX(gDP!AW$6:AW$271,MATCH(totalExpenditure!$A179,gDP!$B$6:$B$271)))</f>
        <v>909623702.02559364</v>
      </c>
      <c r="CH179" s="77">
        <f>IF(INDEX([2]pivotTable!AI$310:AI$615,MATCH(totalExpenditure!$A179,[2]pivotTable!$A$310:$A$615,0))/100*INDEX(gDP!AX$6:AX$271,MATCH(totalExpenditure!$A179,gDP!$B$6:$B$271))=0,"",INDEX([2]pivotTable!AI$310:AI$615,MATCH(totalExpenditure!$A179,[2]pivotTable!$A$310:$A$615,0))/100*INDEX(gDP!AX$6:AX$271,MATCH(totalExpenditure!$A179,gDP!$B$6:$B$271)))</f>
        <v>790517564.86205709</v>
      </c>
      <c r="CI179" s="77">
        <f>IF(INDEX([2]pivotTable!AJ$310:AJ$615,MATCH(totalExpenditure!$A179,[2]pivotTable!$A$310:$A$615,0))/100*INDEX(gDP!AY$6:AY$271,MATCH(totalExpenditure!$A179,gDP!$B$6:$B$271))=0,"",INDEX([2]pivotTable!AJ$310:AJ$615,MATCH(totalExpenditure!$A179,[2]pivotTable!$A$310:$A$615,0))/100*INDEX(gDP!AY$6:AY$271,MATCH(totalExpenditure!$A179,gDP!$B$6:$B$271)))</f>
        <v>1096892986.9428082</v>
      </c>
      <c r="CJ179" s="77">
        <f>IF(INDEX([2]pivotTable!AK$310:AK$615,MATCH(totalExpenditure!$A179,[2]pivotTable!$A$310:$A$615,0))/100*INDEX(gDP!AZ$6:AZ$271,MATCH(totalExpenditure!$A179,gDP!$B$6:$B$271))=0,"",INDEX([2]pivotTable!AK$310:AK$615,MATCH(totalExpenditure!$A179,[2]pivotTable!$A$310:$A$615,0))/100*INDEX(gDP!AZ$6:AZ$271,MATCH(totalExpenditure!$A179,gDP!$B$6:$B$271)))</f>
        <v>1669565080.8006182</v>
      </c>
      <c r="CK179" s="77">
        <f>IF(INDEX([2]pivotTable!AL$310:AL$615,MATCH(totalExpenditure!$A179,[2]pivotTable!$A$310:$A$615,0))/100*INDEX(gDP!BA$6:BA$271,MATCH(totalExpenditure!$A179,gDP!$B$6:$B$271))=0,"",INDEX([2]pivotTable!AL$310:AL$615,MATCH(totalExpenditure!$A179,[2]pivotTable!$A$310:$A$615,0))/100*INDEX(gDP!BA$6:BA$271,MATCH(totalExpenditure!$A179,gDP!$B$6:$B$271)))</f>
        <v>1968962402.2951994</v>
      </c>
      <c r="CL179" s="77">
        <f>IF(INDEX([2]pivotTable!AM$310:AM$615,MATCH(totalExpenditure!$A179,[2]pivotTable!$A$310:$A$615,0))/100*INDEX(gDP!BB$6:BB$271,MATCH(totalExpenditure!$A179,gDP!$B$6:$B$271))=0,"",INDEX([2]pivotTable!AM$310:AM$615,MATCH(totalExpenditure!$A179,[2]pivotTable!$A$310:$A$615,0))/100*INDEX(gDP!BB$6:BB$271,MATCH(totalExpenditure!$A179,gDP!$B$6:$B$271)))</f>
        <v>1681550361.6716828</v>
      </c>
      <c r="CM179" s="77">
        <f>IF(INDEX([2]pivotTable!AN$310:AN$615,MATCH(totalExpenditure!$A179,[2]pivotTable!$A$310:$A$615,0))/100*INDEX(gDP!BC$6:BC$271,MATCH(totalExpenditure!$A179,gDP!$B$6:$B$271))=0,"",INDEX([2]pivotTable!AN$310:AN$615,MATCH(totalExpenditure!$A179,[2]pivotTable!$A$310:$A$615,0))/100*INDEX(gDP!BC$6:BC$271,MATCH(totalExpenditure!$A179,gDP!$B$6:$B$271)))</f>
        <v>1871651127.358104</v>
      </c>
      <c r="CN179" s="77">
        <f>IF(INDEX([2]pivotTable!AO$310:AO$615,MATCH(totalExpenditure!$A179,[2]pivotTable!$A$310:$A$615,0))/100*INDEX(gDP!BD$6:BD$271,MATCH(totalExpenditure!$A179,gDP!$B$6:$B$271))=0,"",INDEX([2]pivotTable!AO$310:AO$615,MATCH(totalExpenditure!$A179,[2]pivotTable!$A$310:$A$615,0))/100*INDEX(gDP!BD$6:BD$271,MATCH(totalExpenditure!$A179,gDP!$B$6:$B$271)))</f>
        <v>2238120054.8882642</v>
      </c>
      <c r="CO179" s="77">
        <f>IF(INDEX([2]pivotTable!AP$310:AP$615,MATCH(totalExpenditure!$A179,[2]pivotTable!$A$310:$A$615,0))/100*INDEX(gDP!BE$6:BE$271,MATCH(totalExpenditure!$A179,gDP!$B$6:$B$271))=0,"",INDEX([2]pivotTable!AP$310:AP$615,MATCH(totalExpenditure!$A179,[2]pivotTable!$A$310:$A$615,0))/100*INDEX(gDP!BE$6:BE$271,MATCH(totalExpenditure!$A179,gDP!$B$6:$B$271)))</f>
        <v>2691031905.7878299</v>
      </c>
      <c r="CP179" s="77">
        <f>IF(INDEX([2]pivotTable!AQ$310:AQ$615,MATCH(totalExpenditure!$A179,[2]pivotTable!$A$310:$A$615,0))/100*INDEX(gDP!BF$6:BF$271,MATCH(totalExpenditure!$A179,gDP!$B$6:$B$271))=0,"",INDEX([2]pivotTable!AQ$310:AQ$615,MATCH(totalExpenditure!$A179,[2]pivotTable!$A$310:$A$615,0))/100*INDEX(gDP!BF$6:BF$271,MATCH(totalExpenditure!$A179,gDP!$B$6:$B$271)))</f>
        <v>1976445285.1928427</v>
      </c>
      <c r="CQ179" s="77" t="str">
        <f>IF(INDEX([2]pivotTable!AR$310:AR$615,MATCH(totalExpenditure!$A179,[2]pivotTable!$A$310:$A$615,0))/100*INDEX(gDP!BG$6:BG$271,MATCH(totalExpenditure!$A179,gDP!$B$6:$B$271))=0,"",INDEX([2]pivotTable!AR$310:AR$615,MATCH(totalExpenditure!$A179,[2]pivotTable!$A$310:$A$615,0))/100*INDEX(gDP!BG$6:BG$271,MATCH(totalExpenditure!$A179,gDP!$B$6:$B$271)))</f>
        <v/>
      </c>
      <c r="CR179" s="77" t="str">
        <f>IF(INDEX([2]pivotTable!AS$310:AS$615,MATCH(totalExpenditure!$A179,[2]pivotTable!$A$310:$A$615,0))/100*INDEX(gDP!BH$6:BH$271,MATCH(totalExpenditure!$A179,gDP!$B$6:$B$271))=0,"",INDEX([2]pivotTable!AS$310:AS$615,MATCH(totalExpenditure!$A179,[2]pivotTable!$A$310:$A$615,0))/100*INDEX(gDP!BH$6:BH$271,MATCH(totalExpenditure!$A179,gDP!$B$6:$B$271)))</f>
        <v/>
      </c>
      <c r="CS179" s="77" t="str">
        <f>IF(INDEX([2]pivotTable!AT$310:AT$615,MATCH(totalExpenditure!$A179,[2]pivotTable!$A$310:$A$615,0))/100*INDEX(gDP!BI$6:BI$271,MATCH(totalExpenditure!$A179,gDP!$B$6:$B$271))=0,"",INDEX([2]pivotTable!AT$310:AT$615,MATCH(totalExpenditure!$A179,[2]pivotTable!$A$310:$A$615,0))/100*INDEX(gDP!BI$6:BI$271,MATCH(totalExpenditure!$A179,gDP!$B$6:$B$271)))</f>
        <v/>
      </c>
      <c r="CT179" s="77" t="str">
        <f>IF(INDEX([2]pivotTable!AU$310:AU$615,MATCH(totalExpenditure!$A179,[2]pivotTable!$A$310:$A$615,0))/100*INDEX(gDP!BJ$6:BJ$271,MATCH(totalExpenditure!$A179,gDP!$B$6:$B$271))=0,"",INDEX([2]pivotTable!AU$310:AU$615,MATCH(totalExpenditure!$A179,[2]pivotTable!$A$310:$A$615,0))/100*INDEX(gDP!BJ$6:BJ$271,MATCH(totalExpenditure!$A179,gDP!$B$6:$B$271)))</f>
        <v/>
      </c>
      <c r="CU179" s="77" t="str">
        <f>IF(INDEX([2]pivotTable!AV$310:AV$615,MATCH(totalExpenditure!$A179,[2]pivotTable!$A$310:$A$615,0))/100*INDEX(gDP!BK$6:BK$271,MATCH(totalExpenditure!$A179,gDP!$B$6:$B$271))=0,"",INDEX([2]pivotTable!AV$310:AV$615,MATCH(totalExpenditure!$A179,[2]pivotTable!$A$310:$A$615,0))/100*INDEX(gDP!BK$6:BK$271,MATCH(totalExpenditure!$A179,gDP!$B$6:$B$271)))</f>
        <v/>
      </c>
      <c r="CV179" s="77" t="str">
        <f>IF(INDEX([2]pivotTable!AW$310:AW$615,MATCH(totalExpenditure!$A179,[2]pivotTable!$A$310:$A$615,0))/100*INDEX(gDP!BL$6:BL$271,MATCH(totalExpenditure!$A179,gDP!$B$6:$B$271))=0,"",INDEX([2]pivotTable!AW$310:AW$615,MATCH(totalExpenditure!$A179,[2]pivotTable!$A$310:$A$615,0))/100*INDEX(gDP!BL$6:BL$271,MATCH(totalExpenditure!$A179,gDP!$B$6:$B$271)))</f>
        <v/>
      </c>
      <c r="CW179" s="77" t="str">
        <f>IF(INDEX([2]pivotTable!AX$310:AX$615,MATCH(totalExpenditure!$A179,[2]pivotTable!$A$310:$A$615,0))/100*INDEX(gDP!BM$6:BM$271,MATCH(totalExpenditure!$A179,gDP!$B$6:$B$271))=0,"",INDEX([2]pivotTable!AX$310:AX$615,MATCH(totalExpenditure!$A179,[2]pivotTable!$A$310:$A$615,0))/100*INDEX(gDP!BM$6:BM$271,MATCH(totalExpenditure!$A179,gDP!$B$6:$B$271)))</f>
        <v/>
      </c>
      <c r="CX179" s="77" t="str">
        <f>IF(INDEX([2]pivotTable!AY$310:AY$615,MATCH(totalExpenditure!$A179,[2]pivotTable!$A$310:$A$615,0))/100*INDEX(gDP!BN$6:BN$271,MATCH(totalExpenditure!$A179,gDP!$B$6:$B$271))=0,"",INDEX([2]pivotTable!AY$310:AY$615,MATCH(totalExpenditure!$A179,[2]pivotTable!$A$310:$A$615,0))/100*INDEX(gDP!BN$6:BN$271,MATCH(totalExpenditure!$A179,gDP!$B$6:$B$271)))</f>
        <v/>
      </c>
      <c r="CY179" s="77" t="str">
        <f>IF(INDEX([2]pivotTable!AZ$310:AZ$615,MATCH(totalExpenditure!$A179,[2]pivotTable!$A$310:$A$615,0))/100*INDEX(gDP!BO$6:BO$271,MATCH(totalExpenditure!$A179,gDP!$B$6:$B$271))=0,"",INDEX([2]pivotTable!AZ$310:AZ$615,MATCH(totalExpenditure!$A179,[2]pivotTable!$A$310:$A$615,0))/100*INDEX(gDP!BO$6:BO$271,MATCH(totalExpenditure!$A179,gDP!$B$6:$B$271)))</f>
        <v/>
      </c>
      <c r="CZ179" s="77" t="str">
        <f>IF(B179="","",IF(BA179="","",B179-B179+INDEX(gDP!Q$6:Q$271,MATCH(totalExpenditure!$A179,gDP!$B$6:$B$271))))</f>
        <v/>
      </c>
      <c r="DA179" s="77" t="str">
        <f>IF(C179="","",IF(BB179="","",C179-C179+INDEX(gDP!R$6:R$271,MATCH(totalExpenditure!$A179,gDP!$B$6:$B$271))))</f>
        <v/>
      </c>
      <c r="DB179" s="77" t="str">
        <f>IF(D179="","",IF(BC179="","",D179-D179+INDEX(gDP!S$6:S$271,MATCH(totalExpenditure!$A179,gDP!$B$6:$B$271))))</f>
        <v/>
      </c>
      <c r="DC179" s="77" t="str">
        <f>IF(E179="","",IF(BD179="","",E179-E179+INDEX(gDP!T$6:T$271,MATCH(totalExpenditure!$A179,gDP!$B$6:$B$271))))</f>
        <v/>
      </c>
      <c r="DD179" s="77" t="str">
        <f>IF(F179="","",IF(BE179="","",F179-F179+INDEX(gDP!U$6:U$271,MATCH(totalExpenditure!$A179,gDP!$B$6:$B$271))))</f>
        <v/>
      </c>
      <c r="DE179" s="77" t="str">
        <f>IF(G179="","",IF(BF179="","",G179-G179+INDEX(gDP!V$6:V$271,MATCH(totalExpenditure!$A179,gDP!$B$6:$B$271))))</f>
        <v/>
      </c>
      <c r="DF179" s="77" t="str">
        <f>IF(H179="","",IF(BG179="","",H179-H179+INDEX(gDP!W$6:W$271,MATCH(totalExpenditure!$A179,gDP!$B$6:$B$271))))</f>
        <v/>
      </c>
      <c r="DG179" s="77" t="str">
        <f>IF(I179="","",IF(BH179="","",I179-I179+INDEX(gDP!X$6:X$271,MATCH(totalExpenditure!$A179,gDP!$B$6:$B$271))))</f>
        <v/>
      </c>
      <c r="DH179" s="77" t="str">
        <f>IF(J179="","",IF(BI179="","",J179-J179+INDEX(gDP!Y$6:Y$271,MATCH(totalExpenditure!$A179,gDP!$B$6:$B$271))))</f>
        <v/>
      </c>
      <c r="DI179" s="77" t="str">
        <f>IF(K179="","",IF(BJ179="","",K179-K179+INDEX(gDP!Z$6:Z$271,MATCH(totalExpenditure!$A179,gDP!$B$6:$B$271))))</f>
        <v/>
      </c>
      <c r="DJ179" s="77" t="str">
        <f>IF(L179="","",IF(BK179="","",L179-L179+INDEX(gDP!AA$6:AA$271,MATCH(totalExpenditure!$A179,gDP!$B$6:$B$271))))</f>
        <v/>
      </c>
      <c r="DK179" s="77" t="str">
        <f>IF(M179="","",IF(BL179="","",M179-M179+INDEX(gDP!AB$6:AB$271,MATCH(totalExpenditure!$A179,gDP!$B$6:$B$271))))</f>
        <v/>
      </c>
      <c r="DL179" s="77" t="str">
        <f>IF(N179="","",IF(BM179="","",N179-N179+INDEX(gDP!AC$6:AC$271,MATCH(totalExpenditure!$A179,gDP!$B$6:$B$271))))</f>
        <v/>
      </c>
      <c r="DM179" s="77" t="str">
        <f>IF(O179="","",IF(BN179="","",O179-O179+INDEX(gDP!AD$6:AD$271,MATCH(totalExpenditure!$A179,gDP!$B$6:$B$271))))</f>
        <v/>
      </c>
      <c r="DN179" s="77" t="str">
        <f>IF(P179="","",IF(BO179="","",P179-P179+INDEX(gDP!AE$6:AE$271,MATCH(totalExpenditure!$A179,gDP!$B$6:$B$271))))</f>
        <v/>
      </c>
      <c r="DO179" s="77" t="str">
        <f>IF(Q179="","",IF(BP179="","",Q179-Q179+INDEX(gDP!AF$6:AF$271,MATCH(totalExpenditure!$A179,gDP!$B$6:$B$271))))</f>
        <v/>
      </c>
      <c r="DP179" s="77" t="str">
        <f>IF(R179="","",IF(BQ179="","",R179-R179+INDEX(gDP!AG$6:AG$271,MATCH(totalExpenditure!$A179,gDP!$B$6:$B$271))))</f>
        <v/>
      </c>
      <c r="DQ179" s="77" t="str">
        <f>IF(S179="","",IF(BR179="","",S179-S179+INDEX(gDP!AH$6:AH$271,MATCH(totalExpenditure!$A179,gDP!$B$6:$B$271))))</f>
        <v/>
      </c>
      <c r="DR179" s="77" t="str">
        <f>IF(T179="","",IF(BS179="","",T179-T179+INDEX(gDP!AI$6:AI$271,MATCH(totalExpenditure!$A179,gDP!$B$6:$B$271))))</f>
        <v/>
      </c>
      <c r="DS179" s="77" t="str">
        <f>IF(U179="","",IF(BT179="","",U179-U179+INDEX(gDP!AJ$6:AJ$271,MATCH(totalExpenditure!$A179,gDP!$B$6:$B$271))))</f>
        <v/>
      </c>
      <c r="DT179" s="77" t="str">
        <f>IF(V179="","",IF(BU179="","",V179-V179+INDEX(gDP!AK$6:AK$271,MATCH(totalExpenditure!$A179,gDP!$B$6:$B$271))))</f>
        <v/>
      </c>
      <c r="DU179" s="77" t="str">
        <f>IF(W179="","",IF(BV179="","",W179-W179+INDEX(gDP!AL$6:AL$271,MATCH(totalExpenditure!$A179,gDP!$B$6:$B$271))))</f>
        <v/>
      </c>
      <c r="DV179" s="77" t="str">
        <f>IF(X179="","",IF(BW179="","",X179-X179+INDEX(gDP!AM$6:AM$271,MATCH(totalExpenditure!$A179,gDP!$B$6:$B$271))))</f>
        <v/>
      </c>
      <c r="DW179" s="77" t="str">
        <f>IF(Y179="","",IF(BX179="","",Y179-Y179+INDEX(gDP!AN$6:AN$271,MATCH(totalExpenditure!$A179,gDP!$B$6:$B$271))))</f>
        <v/>
      </c>
      <c r="DX179" s="77" t="str">
        <f>IF(Z179="","",IF(BY179="","",Z179-Z179+INDEX(gDP!AO$6:AO$271,MATCH(totalExpenditure!$A179,gDP!$B$6:$B$271))))</f>
        <v/>
      </c>
      <c r="DY179" s="77" t="str">
        <f>IF(AA179="","",IF(BZ179="","",AA179-AA179+INDEX(gDP!AP$6:AP$271,MATCH(totalExpenditure!$A179,gDP!$B$6:$B$271))))</f>
        <v/>
      </c>
      <c r="DZ179" s="77" t="str">
        <f>IF(AB179="","",IF(CA179="","",AB179-AB179+INDEX(gDP!AQ$6:AQ$271,MATCH(totalExpenditure!$A179,gDP!$B$6:$B$271))))</f>
        <v/>
      </c>
      <c r="EA179" s="77" t="str">
        <f>IF(AC179="","",IF(CB179="","",AC179-AC179+INDEX(gDP!AR$6:AR$271,MATCH(totalExpenditure!$A179,gDP!$B$6:$B$271))))</f>
        <v/>
      </c>
      <c r="EB179" s="77" t="str">
        <f>IF(AD179="","",IF(CC179="","",AD179-AD179+INDEX(gDP!AS$6:AS$271,MATCH(totalExpenditure!$A179,gDP!$B$6:$B$271))))</f>
        <v/>
      </c>
      <c r="EC179" s="77" t="str">
        <f>IF(AE179="","",IF(CD179="","",AE179-AE179+INDEX(gDP!AT$6:AT$271,MATCH(totalExpenditure!$A179,gDP!$B$6:$B$271))))</f>
        <v/>
      </c>
      <c r="ED179" s="77" t="str">
        <f>IF(AF179="","",IF(CE179="","",AF179-AF179+INDEX(gDP!AU$6:AU$271,MATCH(totalExpenditure!$A179,gDP!$B$6:$B$271))))</f>
        <v/>
      </c>
      <c r="EE179" s="77">
        <f>IF(AG179="","",IF(CF179="","",AG179-AG179+INDEX(gDP!AV$6:AV$271,MATCH(totalExpenditure!$A179,gDP!$B$6:$B$271))))</f>
        <v>104738954264.226</v>
      </c>
      <c r="EF179" s="77">
        <f>IF(AH179="","",IF(CG179="","",AH179-AH179+INDEX(gDP!AW$6:AW$271,MATCH(totalExpenditure!$A179,gDP!$B$6:$B$271))))</f>
        <v>135764731645.61099</v>
      </c>
      <c r="EG179" s="77">
        <f>IF(AI179="","",IF(CH179="","",AI179-AI179+INDEX(gDP!AX$6:AX$271,MATCH(totalExpenditure!$A179,gDP!$B$6:$B$271))))</f>
        <v>175670569969.34601</v>
      </c>
      <c r="EH179" s="77">
        <f>IF(AJ179="","",IF(CI179="","",AJ179-AJ179+INDEX(gDP!AY$6:AY$271,MATCH(totalExpenditure!$A179,gDP!$B$6:$B$271))))</f>
        <v>238454997161.48001</v>
      </c>
      <c r="EI179" s="77">
        <f>IF(AK179="","",IF(CJ179="","",AK179-AK179+INDEX(gDP!AZ$6:AZ$271,MATCH(totalExpenditure!$A179,gDP!$B$6:$B$271))))</f>
        <v>278260846800.10303</v>
      </c>
      <c r="EJ179" s="77">
        <f>IF(AL179="","",IF(CK179="","",AL179-AL179+INDEX(gDP!BA$6:BA$271,MATCH(totalExpenditure!$A179,gDP!$B$6:$B$271))))</f>
        <v>339476276257.79303</v>
      </c>
      <c r="EK179" s="77">
        <f>IF(AM179="","",IF(CL179="","",AM179-AM179+INDEX(gDP!BB$6:BB$271,MATCH(totalExpenditure!$A179,gDP!$B$6:$B$271))))</f>
        <v>295008835380.99701</v>
      </c>
      <c r="EL179" s="77">
        <f>IF(AN179="","",IF(CM179="","",AN179-AN179+INDEX(gDP!BC$6:BC$271,MATCH(totalExpenditure!$A179,gDP!$B$6:$B$271))))</f>
        <v>366990417129.03998</v>
      </c>
      <c r="EM179" s="77">
        <f>IF(AO179="","",IF(CN179="","",AO179-AO179+INDEX(gDP!BD$6:BD$271,MATCH(totalExpenditure!$A179,gDP!$B$6:$B$271))))</f>
        <v>414466676831.15997</v>
      </c>
      <c r="EN179" s="77">
        <f>IF(AP179="","",IF(CO179="","",AP179-AP179+INDEX(gDP!BE$6:BE$271,MATCH(totalExpenditure!$A179,gDP!$B$6:$B$271))))</f>
        <v>463971018239.28101</v>
      </c>
      <c r="EO179" s="77">
        <f>IF(AQ179="","",IF(CP179="","",AQ179-AQ179+INDEX(gDP!BF$6:BF$271,MATCH(totalExpenditure!$A179,gDP!$B$6:$B$271))))</f>
        <v>520117180313.90601</v>
      </c>
      <c r="EP179" s="77" t="str">
        <f>IF(AR179="","",IF(CQ179="","",AR179-AR179+INDEX(gDP!BG$6:BG$271,MATCH(totalExpenditure!$A179,gDP!$B$6:$B$271))))</f>
        <v/>
      </c>
      <c r="EQ179" s="77" t="str">
        <f>IF(AS179="","",IF(CR179="","",AS179-AS179+INDEX(gDP!BH$6:BH$271,MATCH(totalExpenditure!$A179,gDP!$B$6:$B$271))))</f>
        <v/>
      </c>
      <c r="ER179" s="77" t="str">
        <f>IF(AT179="","",IF(CS179="","",AT179-AT179+INDEX(gDP!BI$6:BI$271,MATCH(totalExpenditure!$A179,gDP!$B$6:$B$271))))</f>
        <v/>
      </c>
      <c r="ES179" s="77" t="str">
        <f>IF(AU179="","",IF(CT179="","",AU179-AU179+INDEX(gDP!BJ$6:BJ$271,MATCH(totalExpenditure!$A179,gDP!$B$6:$B$271))))</f>
        <v/>
      </c>
      <c r="ET179" s="77" t="str">
        <f>IF(AV179="","",IF(CU179="","",AV179-AV179+INDEX(gDP!BK$6:BK$271,MATCH(totalExpenditure!$A179,gDP!$B$6:$B$271))))</f>
        <v/>
      </c>
      <c r="EU179" s="77" t="str">
        <f>IF(AW179="","",IF(CV179="","",AW179-AW179+INDEX(gDP!BL$6:BL$271,MATCH(totalExpenditure!$A179,gDP!$B$6:$B$271))))</f>
        <v/>
      </c>
      <c r="EV179" s="77" t="str">
        <f>IF(AX179="","",IF(CW179="","",AX179-AX179+INDEX(gDP!BM$6:BM$271,MATCH(totalExpenditure!$A179,gDP!$B$6:$B$271))))</f>
        <v/>
      </c>
      <c r="EW179" s="77" t="str">
        <f>IF(AY179="","",IF(CX179="","",AY179-AY179+INDEX(gDP!BN$6:BN$271,MATCH(totalExpenditure!$A179,gDP!$B$6:$B$271))))</f>
        <v/>
      </c>
      <c r="EX179" s="77" t="str">
        <f>IF(AZ179="","",IF(CY179="","",AZ179-AZ179+INDEX(gDP!BO$6:BO$271,MATCH(totalExpenditure!$A179,gDP!$B$6:$B$271))))</f>
        <v/>
      </c>
    </row>
    <row r="180" spans="1:154" x14ac:dyDescent="0.35">
      <c r="A180" t="s">
        <v>569</v>
      </c>
      <c r="B180" s="77" t="str">
        <f>IF(INDEX([2]pivotTable!B$3:B$308,MATCH(totalExpenditure!$A180,[2]pivotTable!$A$3:$A$308,0))/100*INDEX(gDP!Q$6:Q$271,MATCH(totalExpenditure!$A180,gDP!$B$6:$B$271))=0,"",INDEX([2]pivotTable!B$3:B$308,MATCH(totalExpenditure!$A180,[2]pivotTable!$A$3:$A$308,0))/100*INDEX(gDP!Q$6:Q$271,MATCH(totalExpenditure!$A180,gDP!$B$6:$B$271)))</f>
        <v/>
      </c>
      <c r="C180" s="77" t="str">
        <f>IF(INDEX([2]pivotTable!C$3:C$308,MATCH(totalExpenditure!$A180,[2]pivotTable!$A$3:$A$308,0))/100*INDEX(gDP!R$6:R$271,MATCH(totalExpenditure!$A180,gDP!$B$6:$B$271))=0,"",INDEX([2]pivotTable!C$3:C$308,MATCH(totalExpenditure!$A180,[2]pivotTable!$A$3:$A$308,0))/100*INDEX(gDP!R$6:R$271,MATCH(totalExpenditure!$A180,gDP!$B$6:$B$271)))</f>
        <v/>
      </c>
      <c r="D180" s="77" t="str">
        <f>IF(INDEX([2]pivotTable!D$3:D$308,MATCH(totalExpenditure!$A180,[2]pivotTable!$A$3:$A$308,0))/100*INDEX(gDP!S$6:S$271,MATCH(totalExpenditure!$A180,gDP!$B$6:$B$271))=0,"",INDEX([2]pivotTable!D$3:D$308,MATCH(totalExpenditure!$A180,[2]pivotTable!$A$3:$A$308,0))/100*INDEX(gDP!S$6:S$271,MATCH(totalExpenditure!$A180,gDP!$B$6:$B$271)))</f>
        <v/>
      </c>
      <c r="E180" s="77" t="str">
        <f>IF(INDEX([2]pivotTable!E$3:E$308,MATCH(totalExpenditure!$A180,[2]pivotTable!$A$3:$A$308,0))/100*INDEX(gDP!T$6:T$271,MATCH(totalExpenditure!$A180,gDP!$B$6:$B$271))=0,"",INDEX([2]pivotTable!E$3:E$308,MATCH(totalExpenditure!$A180,[2]pivotTable!$A$3:$A$308,0))/100*INDEX(gDP!T$6:T$271,MATCH(totalExpenditure!$A180,gDP!$B$6:$B$271)))</f>
        <v/>
      </c>
      <c r="F180" s="77" t="str">
        <f>IF(INDEX([2]pivotTable!F$3:F$308,MATCH(totalExpenditure!$A180,[2]pivotTable!$A$3:$A$308,0))/100*INDEX(gDP!U$6:U$271,MATCH(totalExpenditure!$A180,gDP!$B$6:$B$271))=0,"",INDEX([2]pivotTable!F$3:F$308,MATCH(totalExpenditure!$A180,[2]pivotTable!$A$3:$A$308,0))/100*INDEX(gDP!U$6:U$271,MATCH(totalExpenditure!$A180,gDP!$B$6:$B$271)))</f>
        <v/>
      </c>
      <c r="G180" s="77" t="str">
        <f>IF(INDEX([2]pivotTable!G$3:G$308,MATCH(totalExpenditure!$A180,[2]pivotTable!$A$3:$A$308,0))/100*INDEX(gDP!V$6:V$271,MATCH(totalExpenditure!$A180,gDP!$B$6:$B$271))=0,"",INDEX([2]pivotTable!G$3:G$308,MATCH(totalExpenditure!$A180,[2]pivotTable!$A$3:$A$308,0))/100*INDEX(gDP!V$6:V$271,MATCH(totalExpenditure!$A180,gDP!$B$6:$B$271)))</f>
        <v/>
      </c>
      <c r="H180" s="77" t="str">
        <f>IF(INDEX([2]pivotTable!H$3:H$308,MATCH(totalExpenditure!$A180,[2]pivotTable!$A$3:$A$308,0))/100*INDEX(gDP!W$6:W$271,MATCH(totalExpenditure!$A180,gDP!$B$6:$B$271))=0,"",INDEX([2]pivotTable!H$3:H$308,MATCH(totalExpenditure!$A180,[2]pivotTable!$A$3:$A$308,0))/100*INDEX(gDP!W$6:W$271,MATCH(totalExpenditure!$A180,gDP!$B$6:$B$271)))</f>
        <v/>
      </c>
      <c r="I180" s="77" t="str">
        <f>IF(INDEX([2]pivotTable!I$3:I$308,MATCH(totalExpenditure!$A180,[2]pivotTable!$A$3:$A$308,0))/100*INDEX(gDP!X$6:X$271,MATCH(totalExpenditure!$A180,gDP!$B$6:$B$271))=0,"",INDEX([2]pivotTable!I$3:I$308,MATCH(totalExpenditure!$A180,[2]pivotTable!$A$3:$A$308,0))/100*INDEX(gDP!X$6:X$271,MATCH(totalExpenditure!$A180,gDP!$B$6:$B$271)))</f>
        <v/>
      </c>
      <c r="J180" s="77" t="str">
        <f>IF(INDEX([2]pivotTable!J$3:J$308,MATCH(totalExpenditure!$A180,[2]pivotTable!$A$3:$A$308,0))/100*INDEX(gDP!Y$6:Y$271,MATCH(totalExpenditure!$A180,gDP!$B$6:$B$271))=0,"",INDEX([2]pivotTable!J$3:J$308,MATCH(totalExpenditure!$A180,[2]pivotTable!$A$3:$A$308,0))/100*INDEX(gDP!Y$6:Y$271,MATCH(totalExpenditure!$A180,gDP!$B$6:$B$271)))</f>
        <v/>
      </c>
      <c r="K180" s="77" t="str">
        <f>IF(INDEX([2]pivotTable!K$3:K$308,MATCH(totalExpenditure!$A180,[2]pivotTable!$A$3:$A$308,0))/100*INDEX(gDP!Z$6:Z$271,MATCH(totalExpenditure!$A180,gDP!$B$6:$B$271))=0,"",INDEX([2]pivotTable!K$3:K$308,MATCH(totalExpenditure!$A180,[2]pivotTable!$A$3:$A$308,0))/100*INDEX(gDP!Z$6:Z$271,MATCH(totalExpenditure!$A180,gDP!$B$6:$B$271)))</f>
        <v/>
      </c>
      <c r="L180" s="77" t="str">
        <f>IF(INDEX([2]pivotTable!L$3:L$308,MATCH(totalExpenditure!$A180,[2]pivotTable!$A$3:$A$308,0))/100*INDEX(gDP!AA$6:AA$271,MATCH(totalExpenditure!$A180,gDP!$B$6:$B$271))=0,"",INDEX([2]pivotTable!L$3:L$308,MATCH(totalExpenditure!$A180,[2]pivotTable!$A$3:$A$308,0))/100*INDEX(gDP!AA$6:AA$271,MATCH(totalExpenditure!$A180,gDP!$B$6:$B$271)))</f>
        <v/>
      </c>
      <c r="M180" s="77" t="str">
        <f>IF(INDEX([2]pivotTable!M$3:M$308,MATCH(totalExpenditure!$A180,[2]pivotTable!$A$3:$A$308,0))/100*INDEX(gDP!AB$6:AB$271,MATCH(totalExpenditure!$A180,gDP!$B$6:$B$271))=0,"",INDEX([2]pivotTable!M$3:M$308,MATCH(totalExpenditure!$A180,[2]pivotTable!$A$3:$A$308,0))/100*INDEX(gDP!AB$6:AB$271,MATCH(totalExpenditure!$A180,gDP!$B$6:$B$271)))</f>
        <v/>
      </c>
      <c r="N180" s="77" t="str">
        <f>IF(INDEX([2]pivotTable!N$3:N$308,MATCH(totalExpenditure!$A180,[2]pivotTable!$A$3:$A$308,0))/100*INDEX(gDP!AC$6:AC$271,MATCH(totalExpenditure!$A180,gDP!$B$6:$B$271))=0,"",INDEX([2]pivotTable!N$3:N$308,MATCH(totalExpenditure!$A180,[2]pivotTable!$A$3:$A$308,0))/100*INDEX(gDP!AC$6:AC$271,MATCH(totalExpenditure!$A180,gDP!$B$6:$B$271)))</f>
        <v/>
      </c>
      <c r="O180" s="77" t="str">
        <f>IF(INDEX([2]pivotTable!O$3:O$308,MATCH(totalExpenditure!$A180,[2]pivotTable!$A$3:$A$308,0))/100*INDEX(gDP!AD$6:AD$271,MATCH(totalExpenditure!$A180,gDP!$B$6:$B$271))=0,"",INDEX([2]pivotTable!O$3:O$308,MATCH(totalExpenditure!$A180,[2]pivotTable!$A$3:$A$308,0))/100*INDEX(gDP!AD$6:AD$271,MATCH(totalExpenditure!$A180,gDP!$B$6:$B$271)))</f>
        <v/>
      </c>
      <c r="P180" s="77" t="str">
        <f>IF(INDEX([2]pivotTable!P$3:P$308,MATCH(totalExpenditure!$A180,[2]pivotTable!$A$3:$A$308,0))/100*INDEX(gDP!AE$6:AE$271,MATCH(totalExpenditure!$A180,gDP!$B$6:$B$271))=0,"",INDEX([2]pivotTable!P$3:P$308,MATCH(totalExpenditure!$A180,[2]pivotTable!$A$3:$A$308,0))/100*INDEX(gDP!AE$6:AE$271,MATCH(totalExpenditure!$A180,gDP!$B$6:$B$271)))</f>
        <v/>
      </c>
      <c r="Q180" s="77" t="str">
        <f>IF(INDEX([2]pivotTable!Q$3:Q$308,MATCH(totalExpenditure!$A180,[2]pivotTable!$A$3:$A$308,0))/100*INDEX(gDP!AF$6:AF$271,MATCH(totalExpenditure!$A180,gDP!$B$6:$B$271))=0,"",INDEX([2]pivotTable!Q$3:Q$308,MATCH(totalExpenditure!$A180,[2]pivotTable!$A$3:$A$308,0))/100*INDEX(gDP!AF$6:AF$271,MATCH(totalExpenditure!$A180,gDP!$B$6:$B$271)))</f>
        <v/>
      </c>
      <c r="R180" s="77" t="str">
        <f>IF(INDEX([2]pivotTable!R$3:R$308,MATCH(totalExpenditure!$A180,[2]pivotTable!$A$3:$A$308,0))/100*INDEX(gDP!AG$6:AG$271,MATCH(totalExpenditure!$A180,gDP!$B$6:$B$271))=0,"",INDEX([2]pivotTable!R$3:R$308,MATCH(totalExpenditure!$A180,[2]pivotTable!$A$3:$A$308,0))/100*INDEX(gDP!AG$6:AG$271,MATCH(totalExpenditure!$A180,gDP!$B$6:$B$271)))</f>
        <v/>
      </c>
      <c r="S180" s="77" t="str">
        <f>IF(INDEX([2]pivotTable!S$3:S$308,MATCH(totalExpenditure!$A180,[2]pivotTable!$A$3:$A$308,0))/100*INDEX(gDP!AH$6:AH$271,MATCH(totalExpenditure!$A180,gDP!$B$6:$B$271))=0,"",INDEX([2]pivotTable!S$3:S$308,MATCH(totalExpenditure!$A180,[2]pivotTable!$A$3:$A$308,0))/100*INDEX(gDP!AH$6:AH$271,MATCH(totalExpenditure!$A180,gDP!$B$6:$B$271)))</f>
        <v/>
      </c>
      <c r="T180" s="77">
        <f>IF(INDEX([2]pivotTable!T$3:T$308,MATCH(totalExpenditure!$A180,[2]pivotTable!$A$3:$A$308,0))/100*INDEX(gDP!AI$6:AI$271,MATCH(totalExpenditure!$A180,gDP!$B$6:$B$271))=0,"",INDEX([2]pivotTable!T$3:T$308,MATCH(totalExpenditure!$A180,[2]pivotTable!$A$3:$A$308,0))/100*INDEX(gDP!AI$6:AI$271,MATCH(totalExpenditure!$A180,gDP!$B$6:$B$271)))</f>
        <v>68738258.623136744</v>
      </c>
      <c r="U180" s="77">
        <f>IF(INDEX([2]pivotTable!U$3:U$308,MATCH(totalExpenditure!$A180,[2]pivotTable!$A$3:$A$308,0))/100*INDEX(gDP!AJ$6:AJ$271,MATCH(totalExpenditure!$A180,gDP!$B$6:$B$271))=0,"",INDEX([2]pivotTable!U$3:U$308,MATCH(totalExpenditure!$A180,[2]pivotTable!$A$3:$A$308,0))/100*INDEX(gDP!AJ$6:AJ$271,MATCH(totalExpenditure!$A180,gDP!$B$6:$B$271)))</f>
        <v>22655563.360494465</v>
      </c>
      <c r="V180" s="77">
        <f>IF(INDEX([2]pivotTable!V$3:V$308,MATCH(totalExpenditure!$A180,[2]pivotTable!$A$3:$A$308,0))/100*INDEX(gDP!AK$6:AK$271,MATCH(totalExpenditure!$A180,gDP!$B$6:$B$271))=0,"",INDEX([2]pivotTable!V$3:V$308,MATCH(totalExpenditure!$A180,[2]pivotTable!$A$3:$A$308,0))/100*INDEX(gDP!AK$6:AK$271,MATCH(totalExpenditure!$A180,gDP!$B$6:$B$271)))</f>
        <v>19362240</v>
      </c>
      <c r="W180" s="77">
        <f>IF(INDEX([2]pivotTable!W$3:W$308,MATCH(totalExpenditure!$A180,[2]pivotTable!$A$3:$A$308,0))/100*INDEX(gDP!AL$6:AL$271,MATCH(totalExpenditure!$A180,gDP!$B$6:$B$271))=0,"",INDEX([2]pivotTable!W$3:W$308,MATCH(totalExpenditure!$A180,[2]pivotTable!$A$3:$A$308,0))/100*INDEX(gDP!AL$6:AL$271,MATCH(totalExpenditure!$A180,gDP!$B$6:$B$271)))</f>
        <v>18360828.410789277</v>
      </c>
      <c r="X180" s="77">
        <f>IF(INDEX([2]pivotTable!X$3:X$308,MATCH(totalExpenditure!$A180,[2]pivotTable!$A$3:$A$308,0))/100*INDEX(gDP!AM$6:AM$271,MATCH(totalExpenditure!$A180,gDP!$B$6:$B$271))=0,"",INDEX([2]pivotTable!X$3:X$308,MATCH(totalExpenditure!$A180,[2]pivotTable!$A$3:$A$308,0))/100*INDEX(gDP!AM$6:AM$271,MATCH(totalExpenditure!$A180,gDP!$B$6:$B$271)))</f>
        <v>34367516.339674875</v>
      </c>
      <c r="Y180" s="77" t="str">
        <f>IF(INDEX([2]pivotTable!Y$3:Y$308,MATCH(totalExpenditure!$A180,[2]pivotTable!$A$3:$A$308,0))/100*INDEX(gDP!AN$6:AN$271,MATCH(totalExpenditure!$A180,gDP!$B$6:$B$271))=0,"",INDEX([2]pivotTable!Y$3:Y$308,MATCH(totalExpenditure!$A180,[2]pivotTable!$A$3:$A$308,0))/100*INDEX(gDP!AN$6:AN$271,MATCH(totalExpenditure!$A180,gDP!$B$6:$B$271)))</f>
        <v/>
      </c>
      <c r="Z180" s="77" t="str">
        <f>IF(INDEX([2]pivotTable!Z$3:Z$308,MATCH(totalExpenditure!$A180,[2]pivotTable!$A$3:$A$308,0))/100*INDEX(gDP!AO$6:AO$271,MATCH(totalExpenditure!$A180,gDP!$B$6:$B$271))=0,"",INDEX([2]pivotTable!Z$3:Z$308,MATCH(totalExpenditure!$A180,[2]pivotTable!$A$3:$A$308,0))/100*INDEX(gDP!AO$6:AO$271,MATCH(totalExpenditure!$A180,gDP!$B$6:$B$271)))</f>
        <v/>
      </c>
      <c r="AA180" s="77" t="str">
        <f>IF(INDEX([2]pivotTable!AA$3:AA$308,MATCH(totalExpenditure!$A180,[2]pivotTable!$A$3:$A$308,0))/100*INDEX(gDP!AP$6:AP$271,MATCH(totalExpenditure!$A180,gDP!$B$6:$B$271))=0,"",INDEX([2]pivotTable!AA$3:AA$308,MATCH(totalExpenditure!$A180,[2]pivotTable!$A$3:$A$308,0))/100*INDEX(gDP!AP$6:AP$271,MATCH(totalExpenditure!$A180,gDP!$B$6:$B$271)))</f>
        <v/>
      </c>
      <c r="AB180" s="77" t="str">
        <f>IF(INDEX([2]pivotTable!AB$3:AB$308,MATCH(totalExpenditure!$A180,[2]pivotTable!$A$3:$A$308,0))/100*INDEX(gDP!AQ$6:AQ$271,MATCH(totalExpenditure!$A180,gDP!$B$6:$B$271))=0,"",INDEX([2]pivotTable!AB$3:AB$308,MATCH(totalExpenditure!$A180,[2]pivotTable!$A$3:$A$308,0))/100*INDEX(gDP!AQ$6:AQ$271,MATCH(totalExpenditure!$A180,gDP!$B$6:$B$271)))</f>
        <v/>
      </c>
      <c r="AC180" s="77" t="str">
        <f>IF(INDEX([2]pivotTable!AC$3:AC$308,MATCH(totalExpenditure!$A180,[2]pivotTable!$A$3:$A$308,0))/100*INDEX(gDP!AR$6:AR$271,MATCH(totalExpenditure!$A180,gDP!$B$6:$B$271))=0,"",INDEX([2]pivotTable!AC$3:AC$308,MATCH(totalExpenditure!$A180,[2]pivotTable!$A$3:$A$308,0))/100*INDEX(gDP!AR$6:AR$271,MATCH(totalExpenditure!$A180,gDP!$B$6:$B$271)))</f>
        <v/>
      </c>
      <c r="AD180" s="77" t="str">
        <f>IF(INDEX([2]pivotTable!AD$3:AD$308,MATCH(totalExpenditure!$A180,[2]pivotTable!$A$3:$A$308,0))/100*INDEX(gDP!AS$6:AS$271,MATCH(totalExpenditure!$A180,gDP!$B$6:$B$271))=0,"",INDEX([2]pivotTable!AD$3:AD$308,MATCH(totalExpenditure!$A180,[2]pivotTable!$A$3:$A$308,0))/100*INDEX(gDP!AS$6:AS$271,MATCH(totalExpenditure!$A180,gDP!$B$6:$B$271)))</f>
        <v/>
      </c>
      <c r="AE180" s="77" t="str">
        <f>IF(INDEX([2]pivotTable!AE$3:AE$308,MATCH(totalExpenditure!$A180,[2]pivotTable!$A$3:$A$308,0))/100*INDEX(gDP!AT$6:AT$271,MATCH(totalExpenditure!$A180,gDP!$B$6:$B$271))=0,"",INDEX([2]pivotTable!AE$3:AE$308,MATCH(totalExpenditure!$A180,[2]pivotTable!$A$3:$A$308,0))/100*INDEX(gDP!AT$6:AT$271,MATCH(totalExpenditure!$A180,gDP!$B$6:$B$271)))</f>
        <v/>
      </c>
      <c r="AF180" s="77" t="str">
        <f>IF(INDEX([2]pivotTable!AF$3:AF$308,MATCH(totalExpenditure!$A180,[2]pivotTable!$A$3:$A$308,0))/100*INDEX(gDP!AU$6:AU$271,MATCH(totalExpenditure!$A180,gDP!$B$6:$B$271))=0,"",INDEX([2]pivotTable!AF$3:AF$308,MATCH(totalExpenditure!$A180,[2]pivotTable!$A$3:$A$308,0))/100*INDEX(gDP!AU$6:AU$271,MATCH(totalExpenditure!$A180,gDP!$B$6:$B$271)))</f>
        <v/>
      </c>
      <c r="AG180" s="77" t="str">
        <f>IF(INDEX([2]pivotTable!AG$3:AG$308,MATCH(totalExpenditure!$A180,[2]pivotTable!$A$3:$A$308,0))/100*INDEX(gDP!AV$6:AV$271,MATCH(totalExpenditure!$A180,gDP!$B$6:$B$271))=0,"",INDEX([2]pivotTable!AG$3:AG$308,MATCH(totalExpenditure!$A180,[2]pivotTable!$A$3:$A$308,0))/100*INDEX(gDP!AV$6:AV$271,MATCH(totalExpenditure!$A180,gDP!$B$6:$B$271)))</f>
        <v/>
      </c>
      <c r="AH180" s="77" t="str">
        <f>IF(INDEX([2]pivotTable!AH$3:AH$308,MATCH(totalExpenditure!$A180,[2]pivotTable!$A$3:$A$308,0))/100*INDEX(gDP!AW$6:AW$271,MATCH(totalExpenditure!$A180,gDP!$B$6:$B$271))=0,"",INDEX([2]pivotTable!AH$3:AH$308,MATCH(totalExpenditure!$A180,[2]pivotTable!$A$3:$A$308,0))/100*INDEX(gDP!AW$6:AW$271,MATCH(totalExpenditure!$A180,gDP!$B$6:$B$271)))</f>
        <v/>
      </c>
      <c r="AI180" s="77" t="str">
        <f>IF(INDEX([2]pivotTable!AI$3:AI$308,MATCH(totalExpenditure!$A180,[2]pivotTable!$A$3:$A$308,0))/100*INDEX(gDP!AX$6:AX$271,MATCH(totalExpenditure!$A180,gDP!$B$6:$B$271))=0,"",INDEX([2]pivotTable!AI$3:AI$308,MATCH(totalExpenditure!$A180,[2]pivotTable!$A$3:$A$308,0))/100*INDEX(gDP!AX$6:AX$271,MATCH(totalExpenditure!$A180,gDP!$B$6:$B$271)))</f>
        <v/>
      </c>
      <c r="AJ180" s="77" t="str">
        <f>IF(INDEX([2]pivotTable!AJ$3:AJ$308,MATCH(totalExpenditure!$A180,[2]pivotTable!$A$3:$A$308,0))/100*INDEX(gDP!AY$6:AY$271,MATCH(totalExpenditure!$A180,gDP!$B$6:$B$271))=0,"",INDEX([2]pivotTable!AJ$3:AJ$308,MATCH(totalExpenditure!$A180,[2]pivotTable!$A$3:$A$308,0))/100*INDEX(gDP!AY$6:AY$271,MATCH(totalExpenditure!$A180,gDP!$B$6:$B$271)))</f>
        <v/>
      </c>
      <c r="AK180" s="77" t="str">
        <f>IF(INDEX([2]pivotTable!AK$3:AK$308,MATCH(totalExpenditure!$A180,[2]pivotTable!$A$3:$A$308,0))/100*INDEX(gDP!AZ$6:AZ$271,MATCH(totalExpenditure!$A180,gDP!$B$6:$B$271))=0,"",INDEX([2]pivotTable!AK$3:AK$308,MATCH(totalExpenditure!$A180,[2]pivotTable!$A$3:$A$308,0))/100*INDEX(gDP!AZ$6:AZ$271,MATCH(totalExpenditure!$A180,gDP!$B$6:$B$271)))</f>
        <v/>
      </c>
      <c r="AL180" s="77" t="str">
        <f>IF(INDEX([2]pivotTable!AL$3:AL$308,MATCH(totalExpenditure!$A180,[2]pivotTable!$A$3:$A$308,0))/100*INDEX(gDP!BA$6:BA$271,MATCH(totalExpenditure!$A180,gDP!$B$6:$B$271))=0,"",INDEX([2]pivotTable!AL$3:AL$308,MATCH(totalExpenditure!$A180,[2]pivotTable!$A$3:$A$308,0))/100*INDEX(gDP!BA$6:BA$271,MATCH(totalExpenditure!$A180,gDP!$B$6:$B$271)))</f>
        <v/>
      </c>
      <c r="AM180" s="77" t="str">
        <f>IF(INDEX([2]pivotTable!AM$3:AM$308,MATCH(totalExpenditure!$A180,[2]pivotTable!$A$3:$A$308,0))/100*INDEX(gDP!BB$6:BB$271,MATCH(totalExpenditure!$A180,gDP!$B$6:$B$271))=0,"",INDEX([2]pivotTable!AM$3:AM$308,MATCH(totalExpenditure!$A180,[2]pivotTable!$A$3:$A$308,0))/100*INDEX(gDP!BB$6:BB$271,MATCH(totalExpenditure!$A180,gDP!$B$6:$B$271)))</f>
        <v/>
      </c>
      <c r="AN180" s="77" t="str">
        <f>IF(INDEX([2]pivotTable!AN$3:AN$308,MATCH(totalExpenditure!$A180,[2]pivotTable!$A$3:$A$308,0))/100*INDEX(gDP!BC$6:BC$271,MATCH(totalExpenditure!$A180,gDP!$B$6:$B$271))=0,"",INDEX([2]pivotTable!AN$3:AN$308,MATCH(totalExpenditure!$A180,[2]pivotTable!$A$3:$A$308,0))/100*INDEX(gDP!BC$6:BC$271,MATCH(totalExpenditure!$A180,gDP!$B$6:$B$271)))</f>
        <v/>
      </c>
      <c r="AO180" s="77" t="str">
        <f>IF(INDEX([2]pivotTable!AO$3:AO$308,MATCH(totalExpenditure!$A180,[2]pivotTable!$A$3:$A$308,0))/100*INDEX(gDP!BD$6:BD$271,MATCH(totalExpenditure!$A180,gDP!$B$6:$B$271))=0,"",INDEX([2]pivotTable!AO$3:AO$308,MATCH(totalExpenditure!$A180,[2]pivotTable!$A$3:$A$308,0))/100*INDEX(gDP!BD$6:BD$271,MATCH(totalExpenditure!$A180,gDP!$B$6:$B$271)))</f>
        <v/>
      </c>
      <c r="AP180" s="77" t="str">
        <f>IF(INDEX([2]pivotTable!AP$3:AP$308,MATCH(totalExpenditure!$A180,[2]pivotTable!$A$3:$A$308,0))/100*INDEX(gDP!BE$6:BE$271,MATCH(totalExpenditure!$A180,gDP!$B$6:$B$271))=0,"",INDEX([2]pivotTable!AP$3:AP$308,MATCH(totalExpenditure!$A180,[2]pivotTable!$A$3:$A$308,0))/100*INDEX(gDP!BE$6:BE$271,MATCH(totalExpenditure!$A180,gDP!$B$6:$B$271)))</f>
        <v/>
      </c>
      <c r="AQ180" s="77" t="str">
        <f>IF(INDEX([2]pivotTable!AQ$3:AQ$308,MATCH(totalExpenditure!$A180,[2]pivotTable!$A$3:$A$308,0))/100*INDEX(gDP!BF$6:BF$271,MATCH(totalExpenditure!$A180,gDP!$B$6:$B$271))=0,"",INDEX([2]pivotTable!AQ$3:AQ$308,MATCH(totalExpenditure!$A180,[2]pivotTable!$A$3:$A$308,0))/100*INDEX(gDP!BF$6:BF$271,MATCH(totalExpenditure!$A180,gDP!$B$6:$B$271)))</f>
        <v/>
      </c>
      <c r="AR180" s="77">
        <f>IF(INDEX([2]pivotTable!AR$3:AR$308,MATCH(totalExpenditure!$A180,[2]pivotTable!$A$3:$A$308,0))/100*INDEX(gDP!BG$6:BG$271,MATCH(totalExpenditure!$A180,gDP!$B$6:$B$271))=0,"",INDEX([2]pivotTable!AR$3:AR$308,MATCH(totalExpenditure!$A180,[2]pivotTable!$A$3:$A$308,0))/100*INDEX(gDP!BG$6:BG$271,MATCH(totalExpenditure!$A180,gDP!$B$6:$B$271)))</f>
        <v>64154343.982217938</v>
      </c>
      <c r="AS180" s="77">
        <f>IF(INDEX([2]pivotTable!AS$3:AS$308,MATCH(totalExpenditure!$A180,[2]pivotTable!$A$3:$A$308,0))/100*INDEX(gDP!BH$6:BH$271,MATCH(totalExpenditure!$A180,gDP!$B$6:$B$271))=0,"",INDEX([2]pivotTable!AS$3:AS$308,MATCH(totalExpenditure!$A180,[2]pivotTable!$A$3:$A$308,0))/100*INDEX(gDP!BH$6:BH$271,MATCH(totalExpenditure!$A180,gDP!$B$6:$B$271)))</f>
        <v>70161886.208212152</v>
      </c>
      <c r="AT180" s="77">
        <f>IF(INDEX([2]pivotTable!AT$3:AT$308,MATCH(totalExpenditure!$A180,[2]pivotTable!$A$3:$A$308,0))/100*INDEX(gDP!BI$6:BI$271,MATCH(totalExpenditure!$A180,gDP!$B$6:$B$271))=0,"",INDEX([2]pivotTable!AT$3:AT$308,MATCH(totalExpenditure!$A180,[2]pivotTable!$A$3:$A$308,0))/100*INDEX(gDP!BI$6:BI$271,MATCH(totalExpenditure!$A180,gDP!$B$6:$B$271)))</f>
        <v>79716711.505537808</v>
      </c>
      <c r="AU180" s="77">
        <f>IF(INDEX([2]pivotTable!AU$3:AU$308,MATCH(totalExpenditure!$A180,[2]pivotTable!$A$3:$A$308,0))/100*INDEX(gDP!BJ$6:BJ$271,MATCH(totalExpenditure!$A180,gDP!$B$6:$B$271))=0,"",INDEX([2]pivotTable!AU$3:AU$308,MATCH(totalExpenditure!$A180,[2]pivotTable!$A$3:$A$308,0))/100*INDEX(gDP!BJ$6:BJ$271,MATCH(totalExpenditure!$A180,gDP!$B$6:$B$271)))</f>
        <v>86851442.053316429</v>
      </c>
      <c r="AV180" s="77">
        <f>IF(INDEX([2]pivotTable!AV$3:AV$308,MATCH(totalExpenditure!$A180,[2]pivotTable!$A$3:$A$308,0))/100*INDEX(gDP!BK$6:BK$271,MATCH(totalExpenditure!$A180,gDP!$B$6:$B$271))=0,"",INDEX([2]pivotTable!AV$3:AV$308,MATCH(totalExpenditure!$A180,[2]pivotTable!$A$3:$A$308,0))/100*INDEX(gDP!BK$6:BK$271,MATCH(totalExpenditure!$A180,gDP!$B$6:$B$271)))</f>
        <v>84664059.429788157</v>
      </c>
      <c r="AW180" s="77">
        <f>IF(INDEX([2]pivotTable!AW$3:AW$308,MATCH(totalExpenditure!$A180,[2]pivotTable!$A$3:$A$308,0))/100*INDEX(gDP!BL$6:BL$271,MATCH(totalExpenditure!$A180,gDP!$B$6:$B$271))=0,"",INDEX([2]pivotTable!AW$3:AW$308,MATCH(totalExpenditure!$A180,[2]pivotTable!$A$3:$A$308,0))/100*INDEX(gDP!BL$6:BL$271,MATCH(totalExpenditure!$A180,gDP!$B$6:$B$271)))</f>
        <v>82543800.58994551</v>
      </c>
      <c r="AX180" s="77">
        <f>IF(INDEX([2]pivotTable!AX$3:AX$308,MATCH(totalExpenditure!$A180,[2]pivotTable!$A$3:$A$308,0))/100*INDEX(gDP!BM$6:BM$271,MATCH(totalExpenditure!$A180,gDP!$B$6:$B$271))=0,"",INDEX([2]pivotTable!AX$3:AX$308,MATCH(totalExpenditure!$A180,[2]pivotTable!$A$3:$A$308,0))/100*INDEX(gDP!BM$6:BM$271,MATCH(totalExpenditure!$A180,gDP!$B$6:$B$271)))</f>
        <v>78625599.482850716</v>
      </c>
      <c r="AY180" s="77">
        <f>IF(INDEX([2]pivotTable!AY$3:AY$308,MATCH(totalExpenditure!$A180,[2]pivotTable!$A$3:$A$308,0))/100*INDEX(gDP!BN$6:BN$271,MATCH(totalExpenditure!$A180,gDP!$B$6:$B$271))=0,"",INDEX([2]pivotTable!AY$3:AY$308,MATCH(totalExpenditure!$A180,[2]pivotTable!$A$3:$A$308,0))/100*INDEX(gDP!BN$6:BN$271,MATCH(totalExpenditure!$A180,gDP!$B$6:$B$271)))</f>
        <v>82035591.822808281</v>
      </c>
      <c r="AZ180" s="77" t="str">
        <f>IF(INDEX([2]pivotTable!AZ$3:AZ$308,MATCH(totalExpenditure!$A180,[2]pivotTable!$A$3:$A$308,0))/100*INDEX(gDP!BO$6:BO$271,MATCH(totalExpenditure!$A180,gDP!$B$6:$B$271))=0,"",INDEX([2]pivotTable!AZ$3:AZ$308,MATCH(totalExpenditure!$A180,[2]pivotTable!$A$3:$A$308,0))/100*INDEX(gDP!BO$6:BO$271,MATCH(totalExpenditure!$A180,gDP!$B$6:$B$271)))</f>
        <v/>
      </c>
      <c r="BA180" s="77" t="str">
        <f>IF(INDEX([2]pivotTable!B$310:B$615,MATCH(totalExpenditure!$A180,[2]pivotTable!$A$310:$A$615,0))/100*INDEX(gDP!Q$6:Q$271,MATCH(totalExpenditure!$A180,gDP!$B$6:$B$271))=0,"",INDEX([2]pivotTable!B$310:B$615,MATCH(totalExpenditure!$A180,[2]pivotTable!$A$310:$A$615,0))/100*INDEX(gDP!Q$6:Q$271,MATCH(totalExpenditure!$A180,gDP!$B$6:$B$271)))</f>
        <v/>
      </c>
      <c r="BB180" s="77" t="str">
        <f>IF(INDEX([2]pivotTable!C$310:C$615,MATCH(totalExpenditure!$A180,[2]pivotTable!$A$310:$A$615,0))/100*INDEX(gDP!R$6:R$271,MATCH(totalExpenditure!$A180,gDP!$B$6:$B$271))=0,"",INDEX([2]pivotTable!C$310:C$615,MATCH(totalExpenditure!$A180,[2]pivotTable!$A$310:$A$615,0))/100*INDEX(gDP!R$6:R$271,MATCH(totalExpenditure!$A180,gDP!$B$6:$B$271)))</f>
        <v/>
      </c>
      <c r="BC180" s="77" t="str">
        <f>IF(INDEX([2]pivotTable!D$310:D$615,MATCH(totalExpenditure!$A180,[2]pivotTable!$A$310:$A$615,0))/100*INDEX(gDP!S$6:S$271,MATCH(totalExpenditure!$A180,gDP!$B$6:$B$271))=0,"",INDEX([2]pivotTable!D$310:D$615,MATCH(totalExpenditure!$A180,[2]pivotTable!$A$310:$A$615,0))/100*INDEX(gDP!S$6:S$271,MATCH(totalExpenditure!$A180,gDP!$B$6:$B$271)))</f>
        <v/>
      </c>
      <c r="BD180" s="77" t="str">
        <f>IF(INDEX([2]pivotTable!E$310:E$615,MATCH(totalExpenditure!$A180,[2]pivotTable!$A$310:$A$615,0))/100*INDEX(gDP!T$6:T$271,MATCH(totalExpenditure!$A180,gDP!$B$6:$B$271))=0,"",INDEX([2]pivotTable!E$310:E$615,MATCH(totalExpenditure!$A180,[2]pivotTable!$A$310:$A$615,0))/100*INDEX(gDP!T$6:T$271,MATCH(totalExpenditure!$A180,gDP!$B$6:$B$271)))</f>
        <v/>
      </c>
      <c r="BE180" s="77" t="str">
        <f>IF(INDEX([2]pivotTable!F$310:F$615,MATCH(totalExpenditure!$A180,[2]pivotTable!$A$310:$A$615,0))/100*INDEX(gDP!U$6:U$271,MATCH(totalExpenditure!$A180,gDP!$B$6:$B$271))=0,"",INDEX([2]pivotTable!F$310:F$615,MATCH(totalExpenditure!$A180,[2]pivotTable!$A$310:$A$615,0))/100*INDEX(gDP!U$6:U$271,MATCH(totalExpenditure!$A180,gDP!$B$6:$B$271)))</f>
        <v/>
      </c>
      <c r="BF180" s="77" t="str">
        <f>IF(INDEX([2]pivotTable!G$310:G$615,MATCH(totalExpenditure!$A180,[2]pivotTable!$A$310:$A$615,0))/100*INDEX(gDP!V$6:V$271,MATCH(totalExpenditure!$A180,gDP!$B$6:$B$271))=0,"",INDEX([2]pivotTable!G$310:G$615,MATCH(totalExpenditure!$A180,[2]pivotTable!$A$310:$A$615,0))/100*INDEX(gDP!V$6:V$271,MATCH(totalExpenditure!$A180,gDP!$B$6:$B$271)))</f>
        <v/>
      </c>
      <c r="BG180" s="77" t="str">
        <f>IF(INDEX([2]pivotTable!H$310:H$615,MATCH(totalExpenditure!$A180,[2]pivotTable!$A$310:$A$615,0))/100*INDEX(gDP!W$6:W$271,MATCH(totalExpenditure!$A180,gDP!$B$6:$B$271))=0,"",INDEX([2]pivotTable!H$310:H$615,MATCH(totalExpenditure!$A180,[2]pivotTable!$A$310:$A$615,0))/100*INDEX(gDP!W$6:W$271,MATCH(totalExpenditure!$A180,gDP!$B$6:$B$271)))</f>
        <v/>
      </c>
      <c r="BH180" s="77" t="str">
        <f>IF(INDEX([2]pivotTable!I$310:I$615,MATCH(totalExpenditure!$A180,[2]pivotTable!$A$310:$A$615,0))/100*INDEX(gDP!X$6:X$271,MATCH(totalExpenditure!$A180,gDP!$B$6:$B$271))=0,"",INDEX([2]pivotTable!I$310:I$615,MATCH(totalExpenditure!$A180,[2]pivotTable!$A$310:$A$615,0))/100*INDEX(gDP!X$6:X$271,MATCH(totalExpenditure!$A180,gDP!$B$6:$B$271)))</f>
        <v/>
      </c>
      <c r="BI180" s="77" t="str">
        <f>IF(INDEX([2]pivotTable!J$310:J$615,MATCH(totalExpenditure!$A180,[2]pivotTable!$A$310:$A$615,0))/100*INDEX(gDP!Y$6:Y$271,MATCH(totalExpenditure!$A180,gDP!$B$6:$B$271))=0,"",INDEX([2]pivotTable!J$310:J$615,MATCH(totalExpenditure!$A180,[2]pivotTable!$A$310:$A$615,0))/100*INDEX(gDP!Y$6:Y$271,MATCH(totalExpenditure!$A180,gDP!$B$6:$B$271)))</f>
        <v/>
      </c>
      <c r="BJ180" s="77" t="str">
        <f>IF(INDEX([2]pivotTable!K$310:K$615,MATCH(totalExpenditure!$A180,[2]pivotTable!$A$310:$A$615,0))/100*INDEX(gDP!Z$6:Z$271,MATCH(totalExpenditure!$A180,gDP!$B$6:$B$271))=0,"",INDEX([2]pivotTable!K$310:K$615,MATCH(totalExpenditure!$A180,[2]pivotTable!$A$310:$A$615,0))/100*INDEX(gDP!Z$6:Z$271,MATCH(totalExpenditure!$A180,gDP!$B$6:$B$271)))</f>
        <v/>
      </c>
      <c r="BK180" s="77" t="str">
        <f>IF(INDEX([2]pivotTable!L$310:L$615,MATCH(totalExpenditure!$A180,[2]pivotTable!$A$310:$A$615,0))/100*INDEX(gDP!AA$6:AA$271,MATCH(totalExpenditure!$A180,gDP!$B$6:$B$271))=0,"",INDEX([2]pivotTable!L$310:L$615,MATCH(totalExpenditure!$A180,[2]pivotTable!$A$310:$A$615,0))/100*INDEX(gDP!AA$6:AA$271,MATCH(totalExpenditure!$A180,gDP!$B$6:$B$271)))</f>
        <v/>
      </c>
      <c r="BL180" s="77" t="str">
        <f>IF(INDEX([2]pivotTable!M$310:M$615,MATCH(totalExpenditure!$A180,[2]pivotTable!$A$310:$A$615,0))/100*INDEX(gDP!AB$6:AB$271,MATCH(totalExpenditure!$A180,gDP!$B$6:$B$271))=0,"",INDEX([2]pivotTable!M$310:M$615,MATCH(totalExpenditure!$A180,[2]pivotTable!$A$310:$A$615,0))/100*INDEX(gDP!AB$6:AB$271,MATCH(totalExpenditure!$A180,gDP!$B$6:$B$271)))</f>
        <v/>
      </c>
      <c r="BM180" s="77" t="str">
        <f>IF(INDEX([2]pivotTable!N$310:N$615,MATCH(totalExpenditure!$A180,[2]pivotTable!$A$310:$A$615,0))/100*INDEX(gDP!AC$6:AC$271,MATCH(totalExpenditure!$A180,gDP!$B$6:$B$271))=0,"",INDEX([2]pivotTable!N$310:N$615,MATCH(totalExpenditure!$A180,[2]pivotTable!$A$310:$A$615,0))/100*INDEX(gDP!AC$6:AC$271,MATCH(totalExpenditure!$A180,gDP!$B$6:$B$271)))</f>
        <v/>
      </c>
      <c r="BN180" s="77" t="str">
        <f>IF(INDEX([2]pivotTable!O$310:O$615,MATCH(totalExpenditure!$A180,[2]pivotTable!$A$310:$A$615,0))/100*INDEX(gDP!AD$6:AD$271,MATCH(totalExpenditure!$A180,gDP!$B$6:$B$271))=0,"",INDEX([2]pivotTable!O$310:O$615,MATCH(totalExpenditure!$A180,[2]pivotTable!$A$310:$A$615,0))/100*INDEX(gDP!AD$6:AD$271,MATCH(totalExpenditure!$A180,gDP!$B$6:$B$271)))</f>
        <v/>
      </c>
      <c r="BO180" s="77" t="str">
        <f>IF(INDEX([2]pivotTable!P$310:P$615,MATCH(totalExpenditure!$A180,[2]pivotTable!$A$310:$A$615,0))/100*INDEX(gDP!AE$6:AE$271,MATCH(totalExpenditure!$A180,gDP!$B$6:$B$271))=0,"",INDEX([2]pivotTable!P$310:P$615,MATCH(totalExpenditure!$A180,[2]pivotTable!$A$310:$A$615,0))/100*INDEX(gDP!AE$6:AE$271,MATCH(totalExpenditure!$A180,gDP!$B$6:$B$271)))</f>
        <v/>
      </c>
      <c r="BP180" s="77" t="str">
        <f>IF(INDEX([2]pivotTable!Q$310:Q$615,MATCH(totalExpenditure!$A180,[2]pivotTable!$A$310:$A$615,0))/100*INDEX(gDP!AF$6:AF$271,MATCH(totalExpenditure!$A180,gDP!$B$6:$B$271))=0,"",INDEX([2]pivotTable!Q$310:Q$615,MATCH(totalExpenditure!$A180,[2]pivotTable!$A$310:$A$615,0))/100*INDEX(gDP!AF$6:AF$271,MATCH(totalExpenditure!$A180,gDP!$B$6:$B$271)))</f>
        <v/>
      </c>
      <c r="BQ180" s="77" t="str">
        <f>IF(INDEX([2]pivotTable!R$310:R$615,MATCH(totalExpenditure!$A180,[2]pivotTable!$A$310:$A$615,0))/100*INDEX(gDP!AG$6:AG$271,MATCH(totalExpenditure!$A180,gDP!$B$6:$B$271))=0,"",INDEX([2]pivotTable!R$310:R$615,MATCH(totalExpenditure!$A180,[2]pivotTable!$A$310:$A$615,0))/100*INDEX(gDP!AG$6:AG$271,MATCH(totalExpenditure!$A180,gDP!$B$6:$B$271)))</f>
        <v/>
      </c>
      <c r="BR180" s="77" t="str">
        <f>IF(INDEX([2]pivotTable!S$310:S$615,MATCH(totalExpenditure!$A180,[2]pivotTable!$A$310:$A$615,0))/100*INDEX(gDP!AH$6:AH$271,MATCH(totalExpenditure!$A180,gDP!$B$6:$B$271))=0,"",INDEX([2]pivotTable!S$310:S$615,MATCH(totalExpenditure!$A180,[2]pivotTable!$A$310:$A$615,0))/100*INDEX(gDP!AH$6:AH$271,MATCH(totalExpenditure!$A180,gDP!$B$6:$B$271)))</f>
        <v/>
      </c>
      <c r="BS180" s="77">
        <f>IF(INDEX([2]pivotTable!T$310:T$615,MATCH(totalExpenditure!$A180,[2]pivotTable!$A$310:$A$615,0))/100*INDEX(gDP!AI$6:AI$271,MATCH(totalExpenditure!$A180,gDP!$B$6:$B$271))=0,"",INDEX([2]pivotTable!T$310:T$615,MATCH(totalExpenditure!$A180,[2]pivotTable!$A$310:$A$615,0))/100*INDEX(gDP!AI$6:AI$271,MATCH(totalExpenditure!$A180,gDP!$B$6:$B$271)))</f>
        <v>26318202.413058817</v>
      </c>
      <c r="BT180" s="77">
        <f>IF(INDEX([2]pivotTable!U$310:U$615,MATCH(totalExpenditure!$A180,[2]pivotTable!$A$310:$A$615,0))/100*INDEX(gDP!AJ$6:AJ$271,MATCH(totalExpenditure!$A180,gDP!$B$6:$B$271))=0,"",INDEX([2]pivotTable!U$310:U$615,MATCH(totalExpenditure!$A180,[2]pivotTable!$A$310:$A$615,0))/100*INDEX(gDP!AJ$6:AJ$271,MATCH(totalExpenditure!$A180,gDP!$B$6:$B$271)))</f>
        <v>18428779.151446991</v>
      </c>
      <c r="BU180" s="77">
        <f>IF(INDEX([2]pivotTable!V$310:V$615,MATCH(totalExpenditure!$A180,[2]pivotTable!$A$310:$A$615,0))/100*INDEX(gDP!AK$6:AK$271,MATCH(totalExpenditure!$A180,gDP!$B$6:$B$271))=0,"",INDEX([2]pivotTable!V$310:V$615,MATCH(totalExpenditure!$A180,[2]pivotTable!$A$310:$A$615,0))/100*INDEX(gDP!AK$6:AK$271,MATCH(totalExpenditure!$A180,gDP!$B$6:$B$271)))</f>
        <v>29043360.000000004</v>
      </c>
      <c r="BV180" s="77">
        <f>IF(INDEX([2]pivotTable!W$310:W$615,MATCH(totalExpenditure!$A180,[2]pivotTable!$A$310:$A$615,0))/100*INDEX(gDP!AL$6:AL$271,MATCH(totalExpenditure!$A180,gDP!$B$6:$B$271))=0,"",INDEX([2]pivotTable!W$310:W$615,MATCH(totalExpenditure!$A180,[2]pivotTable!$A$310:$A$615,0))/100*INDEX(gDP!AL$6:AL$271,MATCH(totalExpenditure!$A180,gDP!$B$6:$B$271)))</f>
        <v>20655931.962137941</v>
      </c>
      <c r="BW180" s="77">
        <f>IF(INDEX([2]pivotTable!X$310:X$615,MATCH(totalExpenditure!$A180,[2]pivotTable!$A$310:$A$615,0))/100*INDEX(gDP!AM$6:AM$271,MATCH(totalExpenditure!$A180,gDP!$B$6:$B$271))=0,"",INDEX([2]pivotTable!X$310:X$615,MATCH(totalExpenditure!$A180,[2]pivotTable!$A$310:$A$615,0))/100*INDEX(gDP!AM$6:AM$271,MATCH(totalExpenditure!$A180,gDP!$B$6:$B$271)))</f>
        <v>47110528.01618354</v>
      </c>
      <c r="BX180" s="77" t="str">
        <f>IF(INDEX([2]pivotTable!Y$310:Y$615,MATCH(totalExpenditure!$A180,[2]pivotTable!$A$310:$A$615,0))/100*INDEX(gDP!AN$6:AN$271,MATCH(totalExpenditure!$A180,gDP!$B$6:$B$271))=0,"",INDEX([2]pivotTable!Y$310:Y$615,MATCH(totalExpenditure!$A180,[2]pivotTable!$A$310:$A$615,0))/100*INDEX(gDP!AN$6:AN$271,MATCH(totalExpenditure!$A180,gDP!$B$6:$B$271)))</f>
        <v/>
      </c>
      <c r="BY180" s="77" t="str">
        <f>IF(INDEX([2]pivotTable!Z$310:Z$615,MATCH(totalExpenditure!$A180,[2]pivotTable!$A$310:$A$615,0))/100*INDEX(gDP!AO$6:AO$271,MATCH(totalExpenditure!$A180,gDP!$B$6:$B$271))=0,"",INDEX([2]pivotTable!Z$310:Z$615,MATCH(totalExpenditure!$A180,[2]pivotTable!$A$310:$A$615,0))/100*INDEX(gDP!AO$6:AO$271,MATCH(totalExpenditure!$A180,gDP!$B$6:$B$271)))</f>
        <v/>
      </c>
      <c r="BZ180" s="77" t="str">
        <f>IF(INDEX([2]pivotTable!AA$310:AA$615,MATCH(totalExpenditure!$A180,[2]pivotTable!$A$310:$A$615,0))/100*INDEX(gDP!AP$6:AP$271,MATCH(totalExpenditure!$A180,gDP!$B$6:$B$271))=0,"",INDEX([2]pivotTable!AA$310:AA$615,MATCH(totalExpenditure!$A180,[2]pivotTable!$A$310:$A$615,0))/100*INDEX(gDP!AP$6:AP$271,MATCH(totalExpenditure!$A180,gDP!$B$6:$B$271)))</f>
        <v/>
      </c>
      <c r="CA180" s="77" t="str">
        <f>IF(INDEX([2]pivotTable!AB$310:AB$615,MATCH(totalExpenditure!$A180,[2]pivotTable!$A$310:$A$615,0))/100*INDEX(gDP!AQ$6:AQ$271,MATCH(totalExpenditure!$A180,gDP!$B$6:$B$271))=0,"",INDEX([2]pivotTable!AB$310:AB$615,MATCH(totalExpenditure!$A180,[2]pivotTable!$A$310:$A$615,0))/100*INDEX(gDP!AQ$6:AQ$271,MATCH(totalExpenditure!$A180,gDP!$B$6:$B$271)))</f>
        <v/>
      </c>
      <c r="CB180" s="77" t="str">
        <f>IF(INDEX([2]pivotTable!AC$310:AC$615,MATCH(totalExpenditure!$A180,[2]pivotTable!$A$310:$A$615,0))/100*INDEX(gDP!AR$6:AR$271,MATCH(totalExpenditure!$A180,gDP!$B$6:$B$271))=0,"",INDEX([2]pivotTable!AC$310:AC$615,MATCH(totalExpenditure!$A180,[2]pivotTable!$A$310:$A$615,0))/100*INDEX(gDP!AR$6:AR$271,MATCH(totalExpenditure!$A180,gDP!$B$6:$B$271)))</f>
        <v/>
      </c>
      <c r="CC180" s="77" t="str">
        <f>IF(INDEX([2]pivotTable!AD$310:AD$615,MATCH(totalExpenditure!$A180,[2]pivotTable!$A$310:$A$615,0))/100*INDEX(gDP!AS$6:AS$271,MATCH(totalExpenditure!$A180,gDP!$B$6:$B$271))=0,"",INDEX([2]pivotTable!AD$310:AD$615,MATCH(totalExpenditure!$A180,[2]pivotTable!$A$310:$A$615,0))/100*INDEX(gDP!AS$6:AS$271,MATCH(totalExpenditure!$A180,gDP!$B$6:$B$271)))</f>
        <v/>
      </c>
      <c r="CD180" s="77" t="str">
        <f>IF(INDEX([2]pivotTable!AE$310:AE$615,MATCH(totalExpenditure!$A180,[2]pivotTable!$A$310:$A$615,0))/100*INDEX(gDP!AT$6:AT$271,MATCH(totalExpenditure!$A180,gDP!$B$6:$B$271))=0,"",INDEX([2]pivotTable!AE$310:AE$615,MATCH(totalExpenditure!$A180,[2]pivotTable!$A$310:$A$615,0))/100*INDEX(gDP!AT$6:AT$271,MATCH(totalExpenditure!$A180,gDP!$B$6:$B$271)))</f>
        <v/>
      </c>
      <c r="CE180" s="77" t="str">
        <f>IF(INDEX([2]pivotTable!AF$310:AF$615,MATCH(totalExpenditure!$A180,[2]pivotTable!$A$310:$A$615,0))/100*INDEX(gDP!AU$6:AU$271,MATCH(totalExpenditure!$A180,gDP!$B$6:$B$271))=0,"",INDEX([2]pivotTable!AF$310:AF$615,MATCH(totalExpenditure!$A180,[2]pivotTable!$A$310:$A$615,0))/100*INDEX(gDP!AU$6:AU$271,MATCH(totalExpenditure!$A180,gDP!$B$6:$B$271)))</f>
        <v/>
      </c>
      <c r="CF180" s="77" t="str">
        <f>IF(INDEX([2]pivotTable!AG$310:AG$615,MATCH(totalExpenditure!$A180,[2]pivotTable!$A$310:$A$615,0))/100*INDEX(gDP!AV$6:AV$271,MATCH(totalExpenditure!$A180,gDP!$B$6:$B$271))=0,"",INDEX([2]pivotTable!AG$310:AG$615,MATCH(totalExpenditure!$A180,[2]pivotTable!$A$310:$A$615,0))/100*INDEX(gDP!AV$6:AV$271,MATCH(totalExpenditure!$A180,gDP!$B$6:$B$271)))</f>
        <v/>
      </c>
      <c r="CG180" s="77" t="str">
        <f>IF(INDEX([2]pivotTable!AH$310:AH$615,MATCH(totalExpenditure!$A180,[2]pivotTable!$A$310:$A$615,0))/100*INDEX(gDP!AW$6:AW$271,MATCH(totalExpenditure!$A180,gDP!$B$6:$B$271))=0,"",INDEX([2]pivotTable!AH$310:AH$615,MATCH(totalExpenditure!$A180,[2]pivotTable!$A$310:$A$615,0))/100*INDEX(gDP!AW$6:AW$271,MATCH(totalExpenditure!$A180,gDP!$B$6:$B$271)))</f>
        <v/>
      </c>
      <c r="CH180" s="77" t="str">
        <f>IF(INDEX([2]pivotTable!AI$310:AI$615,MATCH(totalExpenditure!$A180,[2]pivotTable!$A$310:$A$615,0))/100*INDEX(gDP!AX$6:AX$271,MATCH(totalExpenditure!$A180,gDP!$B$6:$B$271))=0,"",INDEX([2]pivotTable!AI$310:AI$615,MATCH(totalExpenditure!$A180,[2]pivotTable!$A$310:$A$615,0))/100*INDEX(gDP!AX$6:AX$271,MATCH(totalExpenditure!$A180,gDP!$B$6:$B$271)))</f>
        <v/>
      </c>
      <c r="CI180" s="77" t="str">
        <f>IF(INDEX([2]pivotTable!AJ$310:AJ$615,MATCH(totalExpenditure!$A180,[2]pivotTable!$A$310:$A$615,0))/100*INDEX(gDP!AY$6:AY$271,MATCH(totalExpenditure!$A180,gDP!$B$6:$B$271))=0,"",INDEX([2]pivotTable!AJ$310:AJ$615,MATCH(totalExpenditure!$A180,[2]pivotTable!$A$310:$A$615,0))/100*INDEX(gDP!AY$6:AY$271,MATCH(totalExpenditure!$A180,gDP!$B$6:$B$271)))</f>
        <v/>
      </c>
      <c r="CJ180" s="77" t="str">
        <f>IF(INDEX([2]pivotTable!AK$310:AK$615,MATCH(totalExpenditure!$A180,[2]pivotTable!$A$310:$A$615,0))/100*INDEX(gDP!AZ$6:AZ$271,MATCH(totalExpenditure!$A180,gDP!$B$6:$B$271))=0,"",INDEX([2]pivotTable!AK$310:AK$615,MATCH(totalExpenditure!$A180,[2]pivotTable!$A$310:$A$615,0))/100*INDEX(gDP!AZ$6:AZ$271,MATCH(totalExpenditure!$A180,gDP!$B$6:$B$271)))</f>
        <v/>
      </c>
      <c r="CK180" s="77" t="str">
        <f>IF(INDEX([2]pivotTable!AL$310:AL$615,MATCH(totalExpenditure!$A180,[2]pivotTable!$A$310:$A$615,0))/100*INDEX(gDP!BA$6:BA$271,MATCH(totalExpenditure!$A180,gDP!$B$6:$B$271))=0,"",INDEX([2]pivotTable!AL$310:AL$615,MATCH(totalExpenditure!$A180,[2]pivotTable!$A$310:$A$615,0))/100*INDEX(gDP!BA$6:BA$271,MATCH(totalExpenditure!$A180,gDP!$B$6:$B$271)))</f>
        <v/>
      </c>
      <c r="CL180" s="77" t="str">
        <f>IF(INDEX([2]pivotTable!AM$310:AM$615,MATCH(totalExpenditure!$A180,[2]pivotTable!$A$310:$A$615,0))/100*INDEX(gDP!BB$6:BB$271,MATCH(totalExpenditure!$A180,gDP!$B$6:$B$271))=0,"",INDEX([2]pivotTable!AM$310:AM$615,MATCH(totalExpenditure!$A180,[2]pivotTable!$A$310:$A$615,0))/100*INDEX(gDP!BB$6:BB$271,MATCH(totalExpenditure!$A180,gDP!$B$6:$B$271)))</f>
        <v/>
      </c>
      <c r="CM180" s="77" t="str">
        <f>IF(INDEX([2]pivotTable!AN$310:AN$615,MATCH(totalExpenditure!$A180,[2]pivotTable!$A$310:$A$615,0))/100*INDEX(gDP!BC$6:BC$271,MATCH(totalExpenditure!$A180,gDP!$B$6:$B$271))=0,"",INDEX([2]pivotTable!AN$310:AN$615,MATCH(totalExpenditure!$A180,[2]pivotTable!$A$310:$A$615,0))/100*INDEX(gDP!BC$6:BC$271,MATCH(totalExpenditure!$A180,gDP!$B$6:$B$271)))</f>
        <v/>
      </c>
      <c r="CN180" s="77" t="str">
        <f>IF(INDEX([2]pivotTable!AO$310:AO$615,MATCH(totalExpenditure!$A180,[2]pivotTable!$A$310:$A$615,0))/100*INDEX(gDP!BD$6:BD$271,MATCH(totalExpenditure!$A180,gDP!$B$6:$B$271))=0,"",INDEX([2]pivotTable!AO$310:AO$615,MATCH(totalExpenditure!$A180,[2]pivotTable!$A$310:$A$615,0))/100*INDEX(gDP!BD$6:BD$271,MATCH(totalExpenditure!$A180,gDP!$B$6:$B$271)))</f>
        <v/>
      </c>
      <c r="CO180" s="77" t="str">
        <f>IF(INDEX([2]pivotTable!AP$310:AP$615,MATCH(totalExpenditure!$A180,[2]pivotTable!$A$310:$A$615,0))/100*INDEX(gDP!BE$6:BE$271,MATCH(totalExpenditure!$A180,gDP!$B$6:$B$271))=0,"",INDEX([2]pivotTable!AP$310:AP$615,MATCH(totalExpenditure!$A180,[2]pivotTable!$A$310:$A$615,0))/100*INDEX(gDP!BE$6:BE$271,MATCH(totalExpenditure!$A180,gDP!$B$6:$B$271)))</f>
        <v/>
      </c>
      <c r="CP180" s="77" t="str">
        <f>IF(INDEX([2]pivotTable!AQ$310:AQ$615,MATCH(totalExpenditure!$A180,[2]pivotTable!$A$310:$A$615,0))/100*INDEX(gDP!BF$6:BF$271,MATCH(totalExpenditure!$A180,gDP!$B$6:$B$271))=0,"",INDEX([2]pivotTable!AQ$310:AQ$615,MATCH(totalExpenditure!$A180,[2]pivotTable!$A$310:$A$615,0))/100*INDEX(gDP!BF$6:BF$271,MATCH(totalExpenditure!$A180,gDP!$B$6:$B$271)))</f>
        <v/>
      </c>
      <c r="CQ180" s="77">
        <f>IF(INDEX([2]pivotTable!AR$310:AR$615,MATCH(totalExpenditure!$A180,[2]pivotTable!$A$310:$A$615,0))/100*INDEX(gDP!BG$6:BG$271,MATCH(totalExpenditure!$A180,gDP!$B$6:$B$271))=0,"",INDEX([2]pivotTable!AR$310:AR$615,MATCH(totalExpenditure!$A180,[2]pivotTable!$A$310:$A$615,0))/100*INDEX(gDP!BG$6:BG$271,MATCH(totalExpenditure!$A180,gDP!$B$6:$B$271)))</f>
        <v>200779335.79620057</v>
      </c>
      <c r="CR180" s="77">
        <f>IF(INDEX([2]pivotTable!AS$310:AS$615,MATCH(totalExpenditure!$A180,[2]pivotTable!$A$310:$A$615,0))/100*INDEX(gDP!BH$6:BH$271,MATCH(totalExpenditure!$A180,gDP!$B$6:$B$271))=0,"",INDEX([2]pivotTable!AS$310:AS$615,MATCH(totalExpenditure!$A180,[2]pivotTable!$A$310:$A$615,0))/100*INDEX(gDP!BH$6:BH$271,MATCH(totalExpenditure!$A180,gDP!$B$6:$B$271)))</f>
        <v>230896389.15793455</v>
      </c>
      <c r="CS180" s="77">
        <f>IF(INDEX([2]pivotTable!AT$310:AT$615,MATCH(totalExpenditure!$A180,[2]pivotTable!$A$310:$A$615,0))/100*INDEX(gDP!BI$6:BI$271,MATCH(totalExpenditure!$A180,gDP!$B$6:$B$271))=0,"",INDEX([2]pivotTable!AT$310:AT$615,MATCH(totalExpenditure!$A180,[2]pivotTable!$A$310:$A$615,0))/100*INDEX(gDP!BI$6:BI$271,MATCH(totalExpenditure!$A180,gDP!$B$6:$B$271)))</f>
        <v>252436253.10086969</v>
      </c>
      <c r="CT180" s="77">
        <f>IF(INDEX([2]pivotTable!AU$310:AU$615,MATCH(totalExpenditure!$A180,[2]pivotTable!$A$310:$A$615,0))/100*INDEX(gDP!BJ$6:BJ$271,MATCH(totalExpenditure!$A180,gDP!$B$6:$B$271))=0,"",INDEX([2]pivotTable!AU$310:AU$615,MATCH(totalExpenditure!$A180,[2]pivotTable!$A$310:$A$615,0))/100*INDEX(gDP!BJ$6:BJ$271,MATCH(totalExpenditure!$A180,gDP!$B$6:$B$271)))</f>
        <v>263311514.79656249</v>
      </c>
      <c r="CU180" s="77">
        <f>IF(INDEX([2]pivotTable!AV$310:AV$615,MATCH(totalExpenditure!$A180,[2]pivotTable!$A$310:$A$615,0))/100*INDEX(gDP!BK$6:BK$271,MATCH(totalExpenditure!$A180,gDP!$B$6:$B$271))=0,"",INDEX([2]pivotTable!AV$310:AV$615,MATCH(totalExpenditure!$A180,[2]pivotTable!$A$310:$A$615,0))/100*INDEX(gDP!BK$6:BK$271,MATCH(totalExpenditure!$A180,gDP!$B$6:$B$271)))</f>
        <v>265714894.21041209</v>
      </c>
      <c r="CV180" s="77">
        <f>IF(INDEX([2]pivotTable!AW$310:AW$615,MATCH(totalExpenditure!$A180,[2]pivotTable!$A$310:$A$615,0))/100*INDEX(gDP!BL$6:BL$271,MATCH(totalExpenditure!$A180,gDP!$B$6:$B$271))=0,"",INDEX([2]pivotTable!AW$310:AW$615,MATCH(totalExpenditure!$A180,[2]pivotTable!$A$310:$A$615,0))/100*INDEX(gDP!BL$6:BL$271,MATCH(totalExpenditure!$A180,gDP!$B$6:$B$271)))</f>
        <v>257790638.76552209</v>
      </c>
      <c r="CW180" s="77">
        <f>IF(INDEX([2]pivotTable!AX$310:AX$615,MATCH(totalExpenditure!$A180,[2]pivotTable!$A$310:$A$615,0))/100*INDEX(gDP!BM$6:BM$271,MATCH(totalExpenditure!$A180,gDP!$B$6:$B$271))=0,"",INDEX([2]pivotTable!AX$310:AX$615,MATCH(totalExpenditure!$A180,[2]pivotTable!$A$310:$A$615,0))/100*INDEX(gDP!BM$6:BM$271,MATCH(totalExpenditure!$A180,gDP!$B$6:$B$271)))</f>
        <v>256167275.73444912</v>
      </c>
      <c r="CX180" s="77">
        <f>IF(INDEX([2]pivotTable!AY$310:AY$615,MATCH(totalExpenditure!$A180,[2]pivotTable!$A$310:$A$615,0))/100*INDEX(gDP!BN$6:BN$271,MATCH(totalExpenditure!$A180,gDP!$B$6:$B$271))=0,"",INDEX([2]pivotTable!AY$310:AY$615,MATCH(totalExpenditure!$A180,[2]pivotTable!$A$310:$A$615,0))/100*INDEX(gDP!BN$6:BN$271,MATCH(totalExpenditure!$A180,gDP!$B$6:$B$271)))</f>
        <v>280052537.60200065</v>
      </c>
      <c r="CY180" s="77" t="str">
        <f>IF(INDEX([2]pivotTable!AZ$310:AZ$615,MATCH(totalExpenditure!$A180,[2]pivotTable!$A$310:$A$615,0))/100*INDEX(gDP!BO$6:BO$271,MATCH(totalExpenditure!$A180,gDP!$B$6:$B$271))=0,"",INDEX([2]pivotTable!AZ$310:AZ$615,MATCH(totalExpenditure!$A180,[2]pivotTable!$A$310:$A$615,0))/100*INDEX(gDP!BO$6:BO$271,MATCH(totalExpenditure!$A180,gDP!$B$6:$B$271)))</f>
        <v/>
      </c>
      <c r="CZ180" s="77" t="str">
        <f>IF(B180="","",IF(BA180="","",B180-B180+INDEX(gDP!Q$6:Q$271,MATCH(totalExpenditure!$A180,gDP!$B$6:$B$271))))</f>
        <v/>
      </c>
      <c r="DA180" s="77" t="str">
        <f>IF(C180="","",IF(BB180="","",C180-C180+INDEX(gDP!R$6:R$271,MATCH(totalExpenditure!$A180,gDP!$B$6:$B$271))))</f>
        <v/>
      </c>
      <c r="DB180" s="77" t="str">
        <f>IF(D180="","",IF(BC180="","",D180-D180+INDEX(gDP!S$6:S$271,MATCH(totalExpenditure!$A180,gDP!$B$6:$B$271))))</f>
        <v/>
      </c>
      <c r="DC180" s="77" t="str">
        <f>IF(E180="","",IF(BD180="","",E180-E180+INDEX(gDP!T$6:T$271,MATCH(totalExpenditure!$A180,gDP!$B$6:$B$271))))</f>
        <v/>
      </c>
      <c r="DD180" s="77" t="str">
        <f>IF(F180="","",IF(BE180="","",F180-F180+INDEX(gDP!U$6:U$271,MATCH(totalExpenditure!$A180,gDP!$B$6:$B$271))))</f>
        <v/>
      </c>
      <c r="DE180" s="77" t="str">
        <f>IF(G180="","",IF(BF180="","",G180-G180+INDEX(gDP!V$6:V$271,MATCH(totalExpenditure!$A180,gDP!$B$6:$B$271))))</f>
        <v/>
      </c>
      <c r="DF180" s="77" t="str">
        <f>IF(H180="","",IF(BG180="","",H180-H180+INDEX(gDP!W$6:W$271,MATCH(totalExpenditure!$A180,gDP!$B$6:$B$271))))</f>
        <v/>
      </c>
      <c r="DG180" s="77" t="str">
        <f>IF(I180="","",IF(BH180="","",I180-I180+INDEX(gDP!X$6:X$271,MATCH(totalExpenditure!$A180,gDP!$B$6:$B$271))))</f>
        <v/>
      </c>
      <c r="DH180" s="77" t="str">
        <f>IF(J180="","",IF(BI180="","",J180-J180+INDEX(gDP!Y$6:Y$271,MATCH(totalExpenditure!$A180,gDP!$B$6:$B$271))))</f>
        <v/>
      </c>
      <c r="DI180" s="77" t="str">
        <f>IF(K180="","",IF(BJ180="","",K180-K180+INDEX(gDP!Z$6:Z$271,MATCH(totalExpenditure!$A180,gDP!$B$6:$B$271))))</f>
        <v/>
      </c>
      <c r="DJ180" s="77" t="str">
        <f>IF(L180="","",IF(BK180="","",L180-L180+INDEX(gDP!AA$6:AA$271,MATCH(totalExpenditure!$A180,gDP!$B$6:$B$271))))</f>
        <v/>
      </c>
      <c r="DK180" s="77" t="str">
        <f>IF(M180="","",IF(BL180="","",M180-M180+INDEX(gDP!AB$6:AB$271,MATCH(totalExpenditure!$A180,gDP!$B$6:$B$271))))</f>
        <v/>
      </c>
      <c r="DL180" s="77" t="str">
        <f>IF(N180="","",IF(BM180="","",N180-N180+INDEX(gDP!AC$6:AC$271,MATCH(totalExpenditure!$A180,gDP!$B$6:$B$271))))</f>
        <v/>
      </c>
      <c r="DM180" s="77" t="str">
        <f>IF(O180="","",IF(BN180="","",O180-O180+INDEX(gDP!AD$6:AD$271,MATCH(totalExpenditure!$A180,gDP!$B$6:$B$271))))</f>
        <v/>
      </c>
      <c r="DN180" s="77" t="str">
        <f>IF(P180="","",IF(BO180="","",P180-P180+INDEX(gDP!AE$6:AE$271,MATCH(totalExpenditure!$A180,gDP!$B$6:$B$271))))</f>
        <v/>
      </c>
      <c r="DO180" s="77" t="str">
        <f>IF(Q180="","",IF(BP180="","",Q180-Q180+INDEX(gDP!AF$6:AF$271,MATCH(totalExpenditure!$A180,gDP!$B$6:$B$271))))</f>
        <v/>
      </c>
      <c r="DP180" s="77" t="str">
        <f>IF(R180="","",IF(BQ180="","",R180-R180+INDEX(gDP!AG$6:AG$271,MATCH(totalExpenditure!$A180,gDP!$B$6:$B$271))))</f>
        <v/>
      </c>
      <c r="DQ180" s="77" t="str">
        <f>IF(S180="","",IF(BR180="","",S180-S180+INDEX(gDP!AH$6:AH$271,MATCH(totalExpenditure!$A180,gDP!$B$6:$B$271))))</f>
        <v/>
      </c>
      <c r="DR180" s="77">
        <f>IF(T180="","",IF(BS180="","",T180-T180+INDEX(gDP!AI$6:AI$271,MATCH(totalExpenditure!$A180,gDP!$B$6:$B$271))))</f>
        <v>1110472675.6564901</v>
      </c>
      <c r="DS180" s="77">
        <f>IF(U180="","",IF(BT180="","",U180-U180+INDEX(gDP!AJ$6:AJ$271,MATCH(totalExpenditure!$A180,gDP!$B$6:$B$271))))</f>
        <v>1690713683.6189899</v>
      </c>
      <c r="DT180" s="77">
        <f>IF(V180="","",IF(BU180="","",V180-V180+INDEX(gDP!AK$6:AK$271,MATCH(totalExpenditure!$A180,gDP!$B$6:$B$271))))</f>
        <v>1792800000</v>
      </c>
      <c r="DU180" s="77">
        <f>IF(W180="","",IF(BV180="","",W180-W180+INDEX(gDP!AL$6:AL$271,MATCH(totalExpenditure!$A180,gDP!$B$6:$B$271))))</f>
        <v>1912586292.79055</v>
      </c>
      <c r="DV180" s="77">
        <f>IF(X180="","",IF(BW180="","",X180-X180+INDEX(gDP!AM$6:AM$271,MATCH(totalExpenditure!$A180,gDP!$B$6:$B$271))))</f>
        <v>3861518689.85111</v>
      </c>
      <c r="DW180" s="77" t="str">
        <f>IF(Y180="","",IF(BX180="","",Y180-Y180+INDEX(gDP!AN$6:AN$271,MATCH(totalExpenditure!$A180,gDP!$B$6:$B$271))))</f>
        <v/>
      </c>
      <c r="DX180" s="77" t="str">
        <f>IF(Z180="","",IF(BY180="","",Z180-Z180+INDEX(gDP!AO$6:AO$271,MATCH(totalExpenditure!$A180,gDP!$B$6:$B$271))))</f>
        <v/>
      </c>
      <c r="DY180" s="77" t="str">
        <f>IF(AA180="","",IF(BZ180="","",AA180-AA180+INDEX(gDP!AP$6:AP$271,MATCH(totalExpenditure!$A180,gDP!$B$6:$B$271))))</f>
        <v/>
      </c>
      <c r="DZ180" s="77" t="str">
        <f>IF(AB180="","",IF(CA180="","",AB180-AB180+INDEX(gDP!AQ$6:AQ$271,MATCH(totalExpenditure!$A180,gDP!$B$6:$B$271))))</f>
        <v/>
      </c>
      <c r="EA180" s="77" t="str">
        <f>IF(AC180="","",IF(CB180="","",AC180-AC180+INDEX(gDP!AR$6:AR$271,MATCH(totalExpenditure!$A180,gDP!$B$6:$B$271))))</f>
        <v/>
      </c>
      <c r="EB180" s="77" t="str">
        <f>IF(AD180="","",IF(CC180="","",AD180-AD180+INDEX(gDP!AS$6:AS$271,MATCH(totalExpenditure!$A180,gDP!$B$6:$B$271))))</f>
        <v/>
      </c>
      <c r="EC180" s="77" t="str">
        <f>IF(AE180="","",IF(CD180="","",AE180-AE180+INDEX(gDP!AT$6:AT$271,MATCH(totalExpenditure!$A180,gDP!$B$6:$B$271))))</f>
        <v/>
      </c>
      <c r="ED180" s="77" t="str">
        <f>IF(AF180="","",IF(CE180="","",AF180-AF180+INDEX(gDP!AU$6:AU$271,MATCH(totalExpenditure!$A180,gDP!$B$6:$B$271))))</f>
        <v/>
      </c>
      <c r="EE180" s="77" t="str">
        <f>IF(AG180="","",IF(CF180="","",AG180-AG180+INDEX(gDP!AV$6:AV$271,MATCH(totalExpenditure!$A180,gDP!$B$6:$B$271))))</f>
        <v/>
      </c>
      <c r="EF180" s="77" t="str">
        <f>IF(AH180="","",IF(CG180="","",AH180-AH180+INDEX(gDP!AW$6:AW$271,MATCH(totalExpenditure!$A180,gDP!$B$6:$B$271))))</f>
        <v/>
      </c>
      <c r="EG180" s="77" t="str">
        <f>IF(AI180="","",IF(CH180="","",AI180-AI180+INDEX(gDP!AX$6:AX$271,MATCH(totalExpenditure!$A180,gDP!$B$6:$B$271))))</f>
        <v/>
      </c>
      <c r="EH180" s="77" t="str">
        <f>IF(AJ180="","",IF(CI180="","",AJ180-AJ180+INDEX(gDP!AY$6:AY$271,MATCH(totalExpenditure!$A180,gDP!$B$6:$B$271))))</f>
        <v/>
      </c>
      <c r="EI180" s="77" t="str">
        <f>IF(AK180="","",IF(CJ180="","",AK180-AK180+INDEX(gDP!AZ$6:AZ$271,MATCH(totalExpenditure!$A180,gDP!$B$6:$B$271))))</f>
        <v/>
      </c>
      <c r="EJ180" s="77" t="str">
        <f>IF(AL180="","",IF(CK180="","",AL180-AL180+INDEX(gDP!BA$6:BA$271,MATCH(totalExpenditure!$A180,gDP!$B$6:$B$271))))</f>
        <v/>
      </c>
      <c r="EK180" s="77" t="str">
        <f>IF(AM180="","",IF(CL180="","",AM180-AM180+INDEX(gDP!BB$6:BB$271,MATCH(totalExpenditure!$A180,gDP!$B$6:$B$271))))</f>
        <v/>
      </c>
      <c r="EL180" s="77" t="str">
        <f>IF(AN180="","",IF(CM180="","",AN180-AN180+INDEX(gDP!BC$6:BC$271,MATCH(totalExpenditure!$A180,gDP!$B$6:$B$271))))</f>
        <v/>
      </c>
      <c r="EM180" s="77" t="str">
        <f>IF(AO180="","",IF(CN180="","",AO180-AO180+INDEX(gDP!BD$6:BD$271,MATCH(totalExpenditure!$A180,gDP!$B$6:$B$271))))</f>
        <v/>
      </c>
      <c r="EN180" s="77" t="str">
        <f>IF(AP180="","",IF(CO180="","",AP180-AP180+INDEX(gDP!BE$6:BE$271,MATCH(totalExpenditure!$A180,gDP!$B$6:$B$271))))</f>
        <v/>
      </c>
      <c r="EO180" s="77" t="str">
        <f>IF(AQ180="","",IF(CP180="","",AQ180-AQ180+INDEX(gDP!BF$6:BF$271,MATCH(totalExpenditure!$A180,gDP!$B$6:$B$271))))</f>
        <v/>
      </c>
      <c r="EP180" s="77">
        <f>IF(AR180="","",IF(CQ180="","",AR180-AR180+INDEX(gDP!BG$6:BG$271,MATCH(totalExpenditure!$A180,gDP!$B$6:$B$271))))</f>
        <v>11880434070.781099</v>
      </c>
      <c r="EQ180" s="77">
        <f>IF(AS180="","",IF(CR180="","",AS180-AS180+INDEX(gDP!BH$6:BH$271,MATCH(totalExpenditure!$A180,gDP!$B$6:$B$271))))</f>
        <v>12756706583.3113</v>
      </c>
      <c r="ER180" s="77">
        <f>IF(AT180="","",IF(CS180="","",AT180-AT180+INDEX(gDP!BI$6:BI$271,MATCH(totalExpenditure!$A180,gDP!$B$6:$B$271))))</f>
        <v>13286118584.2563</v>
      </c>
      <c r="ES180" s="77">
        <f>IF(AU180="","",IF(CT180="","",AU180-AU180+INDEX(gDP!BJ$6:BJ$271,MATCH(totalExpenditure!$A180,gDP!$B$6:$B$271))))</f>
        <v>13785943183.066099</v>
      </c>
      <c r="ET180" s="77">
        <f>IF(AV180="","",IF(CU180="","",AV180-AV180+INDEX(gDP!BK$6:BK$271,MATCH(totalExpenditure!$A180,gDP!$B$6:$B$271))))</f>
        <v>13025239912.275101</v>
      </c>
      <c r="EU180" s="77">
        <f>IF(AW180="","",IF(CV180="","",AW180-AW180+INDEX(gDP!BL$6:BL$271,MATCH(totalExpenditure!$A180,gDP!$B$6:$B$271))))</f>
        <v>12699046244.607</v>
      </c>
      <c r="EV180" s="77">
        <f>IF(AX180="","",IF(CW180="","",AX180-AX180+INDEX(gDP!BM$6:BM$271,MATCH(totalExpenditure!$A180,gDP!$B$6:$B$271))))</f>
        <v>12681548303.6856</v>
      </c>
      <c r="EW180" s="77">
        <f>IF(AY180="","",IF(CX180="","",AY180-AY180+INDEX(gDP!BN$6:BN$271,MATCH(totalExpenditure!$A180,gDP!$B$6:$B$271))))</f>
        <v>14144067555.656601</v>
      </c>
      <c r="EX180" s="77" t="str">
        <f>IF(AZ180="","",IF(CY180="","",AZ180-AZ180+INDEX(gDP!BO$6:BO$271,MATCH(totalExpenditure!$A180,gDP!$B$6:$B$271))))</f>
        <v/>
      </c>
    </row>
    <row r="181" spans="1:154" x14ac:dyDescent="0.35">
      <c r="A181" t="s">
        <v>571</v>
      </c>
      <c r="B181" s="77" t="str">
        <f>IF(INDEX([2]pivotTable!B$3:B$308,MATCH(totalExpenditure!$A181,[2]pivotTable!$A$3:$A$308,0))/100*INDEX(gDP!Q$6:Q$271,MATCH(totalExpenditure!$A181,gDP!$B$6:$B$271))=0,"",INDEX([2]pivotTable!B$3:B$308,MATCH(totalExpenditure!$A181,[2]pivotTable!$A$3:$A$308,0))/100*INDEX(gDP!Q$6:Q$271,MATCH(totalExpenditure!$A181,gDP!$B$6:$B$271)))</f>
        <v/>
      </c>
      <c r="C181" s="77" t="str">
        <f>IF(INDEX([2]pivotTable!C$3:C$308,MATCH(totalExpenditure!$A181,[2]pivotTable!$A$3:$A$308,0))/100*INDEX(gDP!R$6:R$271,MATCH(totalExpenditure!$A181,gDP!$B$6:$B$271))=0,"",INDEX([2]pivotTable!C$3:C$308,MATCH(totalExpenditure!$A181,[2]pivotTable!$A$3:$A$308,0))/100*INDEX(gDP!R$6:R$271,MATCH(totalExpenditure!$A181,gDP!$B$6:$B$271)))</f>
        <v/>
      </c>
      <c r="D181" s="77" t="str">
        <f>IF(INDEX([2]pivotTable!D$3:D$308,MATCH(totalExpenditure!$A181,[2]pivotTable!$A$3:$A$308,0))/100*INDEX(gDP!S$6:S$271,MATCH(totalExpenditure!$A181,gDP!$B$6:$B$271))=0,"",INDEX([2]pivotTable!D$3:D$308,MATCH(totalExpenditure!$A181,[2]pivotTable!$A$3:$A$308,0))/100*INDEX(gDP!S$6:S$271,MATCH(totalExpenditure!$A181,gDP!$B$6:$B$271)))</f>
        <v/>
      </c>
      <c r="E181" s="77" t="str">
        <f>IF(INDEX([2]pivotTable!E$3:E$308,MATCH(totalExpenditure!$A181,[2]pivotTable!$A$3:$A$308,0))/100*INDEX(gDP!T$6:T$271,MATCH(totalExpenditure!$A181,gDP!$B$6:$B$271))=0,"",INDEX([2]pivotTable!E$3:E$308,MATCH(totalExpenditure!$A181,[2]pivotTable!$A$3:$A$308,0))/100*INDEX(gDP!T$6:T$271,MATCH(totalExpenditure!$A181,gDP!$B$6:$B$271)))</f>
        <v/>
      </c>
      <c r="F181" s="77" t="str">
        <f>IF(INDEX([2]pivotTable!F$3:F$308,MATCH(totalExpenditure!$A181,[2]pivotTable!$A$3:$A$308,0))/100*INDEX(gDP!U$6:U$271,MATCH(totalExpenditure!$A181,gDP!$B$6:$B$271))=0,"",INDEX([2]pivotTable!F$3:F$308,MATCH(totalExpenditure!$A181,[2]pivotTable!$A$3:$A$308,0))/100*INDEX(gDP!U$6:U$271,MATCH(totalExpenditure!$A181,gDP!$B$6:$B$271)))</f>
        <v/>
      </c>
      <c r="G181" s="77" t="str">
        <f>IF(INDEX([2]pivotTable!G$3:G$308,MATCH(totalExpenditure!$A181,[2]pivotTable!$A$3:$A$308,0))/100*INDEX(gDP!V$6:V$271,MATCH(totalExpenditure!$A181,gDP!$B$6:$B$271))=0,"",INDEX([2]pivotTable!G$3:G$308,MATCH(totalExpenditure!$A181,[2]pivotTable!$A$3:$A$308,0))/100*INDEX(gDP!V$6:V$271,MATCH(totalExpenditure!$A181,gDP!$B$6:$B$271)))</f>
        <v/>
      </c>
      <c r="H181" s="77" t="str">
        <f>IF(INDEX([2]pivotTable!H$3:H$308,MATCH(totalExpenditure!$A181,[2]pivotTable!$A$3:$A$308,0))/100*INDEX(gDP!W$6:W$271,MATCH(totalExpenditure!$A181,gDP!$B$6:$B$271))=0,"",INDEX([2]pivotTable!H$3:H$308,MATCH(totalExpenditure!$A181,[2]pivotTable!$A$3:$A$308,0))/100*INDEX(gDP!W$6:W$271,MATCH(totalExpenditure!$A181,gDP!$B$6:$B$271)))</f>
        <v/>
      </c>
      <c r="I181" s="77" t="str">
        <f>IF(INDEX([2]pivotTable!I$3:I$308,MATCH(totalExpenditure!$A181,[2]pivotTable!$A$3:$A$308,0))/100*INDEX(gDP!X$6:X$271,MATCH(totalExpenditure!$A181,gDP!$B$6:$B$271))=0,"",INDEX([2]pivotTable!I$3:I$308,MATCH(totalExpenditure!$A181,[2]pivotTable!$A$3:$A$308,0))/100*INDEX(gDP!X$6:X$271,MATCH(totalExpenditure!$A181,gDP!$B$6:$B$271)))</f>
        <v/>
      </c>
      <c r="J181" s="77" t="str">
        <f>IF(INDEX([2]pivotTable!J$3:J$308,MATCH(totalExpenditure!$A181,[2]pivotTable!$A$3:$A$308,0))/100*INDEX(gDP!Y$6:Y$271,MATCH(totalExpenditure!$A181,gDP!$B$6:$B$271))=0,"",INDEX([2]pivotTable!J$3:J$308,MATCH(totalExpenditure!$A181,[2]pivotTable!$A$3:$A$308,0))/100*INDEX(gDP!Y$6:Y$271,MATCH(totalExpenditure!$A181,gDP!$B$6:$B$271)))</f>
        <v/>
      </c>
      <c r="K181" s="77" t="str">
        <f>IF(INDEX([2]pivotTable!K$3:K$308,MATCH(totalExpenditure!$A181,[2]pivotTable!$A$3:$A$308,0))/100*INDEX(gDP!Z$6:Z$271,MATCH(totalExpenditure!$A181,gDP!$B$6:$B$271))=0,"",INDEX([2]pivotTable!K$3:K$308,MATCH(totalExpenditure!$A181,[2]pivotTable!$A$3:$A$308,0))/100*INDEX(gDP!Z$6:Z$271,MATCH(totalExpenditure!$A181,gDP!$B$6:$B$271)))</f>
        <v/>
      </c>
      <c r="L181" s="77" t="str">
        <f>IF(INDEX([2]pivotTable!L$3:L$308,MATCH(totalExpenditure!$A181,[2]pivotTable!$A$3:$A$308,0))/100*INDEX(gDP!AA$6:AA$271,MATCH(totalExpenditure!$A181,gDP!$B$6:$B$271))=0,"",INDEX([2]pivotTable!L$3:L$308,MATCH(totalExpenditure!$A181,[2]pivotTable!$A$3:$A$308,0))/100*INDEX(gDP!AA$6:AA$271,MATCH(totalExpenditure!$A181,gDP!$B$6:$B$271)))</f>
        <v/>
      </c>
      <c r="M181" s="77" t="str">
        <f>IF(INDEX([2]pivotTable!M$3:M$308,MATCH(totalExpenditure!$A181,[2]pivotTable!$A$3:$A$308,0))/100*INDEX(gDP!AB$6:AB$271,MATCH(totalExpenditure!$A181,gDP!$B$6:$B$271))=0,"",INDEX([2]pivotTable!M$3:M$308,MATCH(totalExpenditure!$A181,[2]pivotTable!$A$3:$A$308,0))/100*INDEX(gDP!AB$6:AB$271,MATCH(totalExpenditure!$A181,gDP!$B$6:$B$271)))</f>
        <v/>
      </c>
      <c r="N181" s="77" t="str">
        <f>IF(INDEX([2]pivotTable!N$3:N$308,MATCH(totalExpenditure!$A181,[2]pivotTable!$A$3:$A$308,0))/100*INDEX(gDP!AC$6:AC$271,MATCH(totalExpenditure!$A181,gDP!$B$6:$B$271))=0,"",INDEX([2]pivotTable!N$3:N$308,MATCH(totalExpenditure!$A181,[2]pivotTable!$A$3:$A$308,0))/100*INDEX(gDP!AC$6:AC$271,MATCH(totalExpenditure!$A181,gDP!$B$6:$B$271)))</f>
        <v/>
      </c>
      <c r="O181" s="77" t="str">
        <f>IF(INDEX([2]pivotTable!O$3:O$308,MATCH(totalExpenditure!$A181,[2]pivotTable!$A$3:$A$308,0))/100*INDEX(gDP!AD$6:AD$271,MATCH(totalExpenditure!$A181,gDP!$B$6:$B$271))=0,"",INDEX([2]pivotTable!O$3:O$308,MATCH(totalExpenditure!$A181,[2]pivotTable!$A$3:$A$308,0))/100*INDEX(gDP!AD$6:AD$271,MATCH(totalExpenditure!$A181,gDP!$B$6:$B$271)))</f>
        <v/>
      </c>
      <c r="P181" s="77" t="str">
        <f>IF(INDEX([2]pivotTable!P$3:P$308,MATCH(totalExpenditure!$A181,[2]pivotTable!$A$3:$A$308,0))/100*INDEX(gDP!AE$6:AE$271,MATCH(totalExpenditure!$A181,gDP!$B$6:$B$271))=0,"",INDEX([2]pivotTable!P$3:P$308,MATCH(totalExpenditure!$A181,[2]pivotTable!$A$3:$A$308,0))/100*INDEX(gDP!AE$6:AE$271,MATCH(totalExpenditure!$A181,gDP!$B$6:$B$271)))</f>
        <v/>
      </c>
      <c r="Q181" s="77" t="str">
        <f>IF(INDEX([2]pivotTable!Q$3:Q$308,MATCH(totalExpenditure!$A181,[2]pivotTable!$A$3:$A$308,0))/100*INDEX(gDP!AF$6:AF$271,MATCH(totalExpenditure!$A181,gDP!$B$6:$B$271))=0,"",INDEX([2]pivotTable!Q$3:Q$308,MATCH(totalExpenditure!$A181,[2]pivotTable!$A$3:$A$308,0))/100*INDEX(gDP!AF$6:AF$271,MATCH(totalExpenditure!$A181,gDP!$B$6:$B$271)))</f>
        <v/>
      </c>
      <c r="R181" s="77" t="str">
        <f>IF(INDEX([2]pivotTable!R$3:R$308,MATCH(totalExpenditure!$A181,[2]pivotTable!$A$3:$A$308,0))/100*INDEX(gDP!AG$6:AG$271,MATCH(totalExpenditure!$A181,gDP!$B$6:$B$271))=0,"",INDEX([2]pivotTable!R$3:R$308,MATCH(totalExpenditure!$A181,[2]pivotTable!$A$3:$A$308,0))/100*INDEX(gDP!AG$6:AG$271,MATCH(totalExpenditure!$A181,gDP!$B$6:$B$271)))</f>
        <v/>
      </c>
      <c r="S181" s="77" t="str">
        <f>IF(INDEX([2]pivotTable!S$3:S$308,MATCH(totalExpenditure!$A181,[2]pivotTable!$A$3:$A$308,0))/100*INDEX(gDP!AH$6:AH$271,MATCH(totalExpenditure!$A181,gDP!$B$6:$B$271))=0,"",INDEX([2]pivotTable!S$3:S$308,MATCH(totalExpenditure!$A181,[2]pivotTable!$A$3:$A$308,0))/100*INDEX(gDP!AH$6:AH$271,MATCH(totalExpenditure!$A181,gDP!$B$6:$B$271)))</f>
        <v/>
      </c>
      <c r="T181" s="77">
        <f>IF(INDEX([2]pivotTable!T$3:T$308,MATCH(totalExpenditure!$A181,[2]pivotTable!$A$3:$A$308,0))/100*INDEX(gDP!AI$6:AI$271,MATCH(totalExpenditure!$A181,gDP!$B$6:$B$271))=0,"",INDEX([2]pivotTable!T$3:T$308,MATCH(totalExpenditure!$A181,[2]pivotTable!$A$3:$A$308,0))/100*INDEX(gDP!AI$6:AI$271,MATCH(totalExpenditure!$A181,gDP!$B$6:$B$271)))</f>
        <v>14770535753.116302</v>
      </c>
      <c r="U181" s="77">
        <f>IF(INDEX([2]pivotTable!U$3:U$308,MATCH(totalExpenditure!$A181,[2]pivotTable!$A$3:$A$308,0))/100*INDEX(gDP!AJ$6:AJ$271,MATCH(totalExpenditure!$A181,gDP!$B$6:$B$271))=0,"",INDEX([2]pivotTable!U$3:U$308,MATCH(totalExpenditure!$A181,[2]pivotTable!$A$3:$A$308,0))/100*INDEX(gDP!AJ$6:AJ$271,MATCH(totalExpenditure!$A181,gDP!$B$6:$B$271)))</f>
        <v>14410014417.727501</v>
      </c>
      <c r="V181" s="77">
        <f>IF(INDEX([2]pivotTable!V$3:V$308,MATCH(totalExpenditure!$A181,[2]pivotTable!$A$3:$A$308,0))/100*INDEX(gDP!AK$6:AK$271,MATCH(totalExpenditure!$A181,gDP!$B$6:$B$271))=0,"",INDEX([2]pivotTable!V$3:V$308,MATCH(totalExpenditure!$A181,[2]pivotTable!$A$3:$A$308,0))/100*INDEX(gDP!AK$6:AK$271,MATCH(totalExpenditure!$A181,gDP!$B$6:$B$271)))</f>
        <v>15607403503.759392</v>
      </c>
      <c r="W181" s="77">
        <f>IF(INDEX([2]pivotTable!W$3:W$308,MATCH(totalExpenditure!$A181,[2]pivotTable!$A$3:$A$308,0))/100*INDEX(gDP!AL$6:AL$271,MATCH(totalExpenditure!$A181,gDP!$B$6:$B$271))=0,"",INDEX([2]pivotTable!W$3:W$308,MATCH(totalExpenditure!$A181,[2]pivotTable!$A$3:$A$308,0))/100*INDEX(gDP!AL$6:AL$271,MATCH(totalExpenditure!$A181,gDP!$B$6:$B$271)))</f>
        <v>13929876685.097288</v>
      </c>
      <c r="X181" s="77">
        <f>IF(INDEX([2]pivotTable!X$3:X$308,MATCH(totalExpenditure!$A181,[2]pivotTable!$A$3:$A$308,0))/100*INDEX(gDP!AM$6:AM$271,MATCH(totalExpenditure!$A181,gDP!$B$6:$B$271))=0,"",INDEX([2]pivotTable!X$3:X$308,MATCH(totalExpenditure!$A181,[2]pivotTable!$A$3:$A$308,0))/100*INDEX(gDP!AM$6:AM$271,MATCH(totalExpenditure!$A181,gDP!$B$6:$B$271)))</f>
        <v>13951993579.852285</v>
      </c>
      <c r="Y181" s="77">
        <f>IF(INDEX([2]pivotTable!Y$3:Y$308,MATCH(totalExpenditure!$A181,[2]pivotTable!$A$3:$A$308,0))/100*INDEX(gDP!AN$6:AN$271,MATCH(totalExpenditure!$A181,gDP!$B$6:$B$271))=0,"",INDEX([2]pivotTable!Y$3:Y$308,MATCH(totalExpenditure!$A181,[2]pivotTable!$A$3:$A$308,0))/100*INDEX(gDP!AN$6:AN$271,MATCH(totalExpenditure!$A181,gDP!$B$6:$B$271)))</f>
        <v>16735161954.433144</v>
      </c>
      <c r="Z181" s="77">
        <f>IF(INDEX([2]pivotTable!Z$3:Z$308,MATCH(totalExpenditure!$A181,[2]pivotTable!$A$3:$A$308,0))/100*INDEX(gDP!AO$6:AO$271,MATCH(totalExpenditure!$A181,gDP!$B$6:$B$271))=0,"",INDEX([2]pivotTable!Z$3:Z$308,MATCH(totalExpenditure!$A181,[2]pivotTable!$A$3:$A$308,0))/100*INDEX(gDP!AO$6:AO$271,MATCH(totalExpenditure!$A181,gDP!$B$6:$B$271)))</f>
        <v>16217647058.823519</v>
      </c>
      <c r="AA181" s="77">
        <f>IF(INDEX([2]pivotTable!AA$3:AA$308,MATCH(totalExpenditure!$A181,[2]pivotTable!$A$3:$A$308,0))/100*INDEX(gDP!AP$6:AP$271,MATCH(totalExpenditure!$A181,gDP!$B$6:$B$271))=0,"",INDEX([2]pivotTable!AA$3:AA$308,MATCH(totalExpenditure!$A181,[2]pivotTable!$A$3:$A$308,0))/100*INDEX(gDP!AP$6:AP$271,MATCH(totalExpenditure!$A181,gDP!$B$6:$B$271)))</f>
        <v>13838182968.149998</v>
      </c>
      <c r="AB181" s="77">
        <f>IF(INDEX([2]pivotTable!AB$3:AB$308,MATCH(totalExpenditure!$A181,[2]pivotTable!$A$3:$A$308,0))/100*INDEX(gDP!AQ$6:AQ$271,MATCH(totalExpenditure!$A181,gDP!$B$6:$B$271))=0,"",INDEX([2]pivotTable!AB$3:AB$308,MATCH(totalExpenditure!$A181,[2]pivotTable!$A$3:$A$308,0))/100*INDEX(gDP!AQ$6:AQ$271,MATCH(totalExpenditure!$A181,gDP!$B$6:$B$271)))</f>
        <v>13665856476.338604</v>
      </c>
      <c r="AC181" s="77">
        <f>IF(INDEX([2]pivotTable!AC$3:AC$308,MATCH(totalExpenditure!$A181,[2]pivotTable!$A$3:$A$308,0))/100*INDEX(gDP!AR$6:AR$271,MATCH(totalExpenditure!$A181,gDP!$B$6:$B$271))=0,"",INDEX([2]pivotTable!AC$3:AC$308,MATCH(totalExpenditure!$A181,[2]pivotTable!$A$3:$A$308,0))/100*INDEX(gDP!AR$6:AR$271,MATCH(totalExpenditure!$A181,gDP!$B$6:$B$271)))</f>
        <v>14484404546.813782</v>
      </c>
      <c r="AD181" s="77">
        <f>IF(INDEX([2]pivotTable!AD$3:AD$308,MATCH(totalExpenditure!$A181,[2]pivotTable!$A$3:$A$308,0))/100*INDEX(gDP!AS$6:AS$271,MATCH(totalExpenditure!$A181,gDP!$B$6:$B$271))=0,"",INDEX([2]pivotTable!AD$3:AD$308,MATCH(totalExpenditure!$A181,[2]pivotTable!$A$3:$A$308,0))/100*INDEX(gDP!AS$6:AS$271,MATCH(totalExpenditure!$A181,gDP!$B$6:$B$271)))</f>
        <v>12190396653.385443</v>
      </c>
      <c r="AE181" s="77">
        <f>IF(INDEX([2]pivotTable!AE$3:AE$308,MATCH(totalExpenditure!$A181,[2]pivotTable!$A$3:$A$308,0))/100*INDEX(gDP!AT$6:AT$271,MATCH(totalExpenditure!$A181,gDP!$B$6:$B$271))=0,"",INDEX([2]pivotTable!AE$3:AE$308,MATCH(totalExpenditure!$A181,[2]pivotTable!$A$3:$A$308,0))/100*INDEX(gDP!AT$6:AT$271,MATCH(totalExpenditure!$A181,gDP!$B$6:$B$271)))</f>
        <v>12774970830.142706</v>
      </c>
      <c r="AF181" s="77">
        <f>IF(INDEX([2]pivotTable!AF$3:AF$308,MATCH(totalExpenditure!$A181,[2]pivotTable!$A$3:$A$308,0))/100*INDEX(gDP!AU$6:AU$271,MATCH(totalExpenditure!$A181,gDP!$B$6:$B$271))=0,"",INDEX([2]pivotTable!AF$3:AF$308,MATCH(totalExpenditure!$A181,[2]pivotTable!$A$3:$A$308,0))/100*INDEX(gDP!AU$6:AU$271,MATCH(totalExpenditure!$A181,gDP!$B$6:$B$271)))</f>
        <v>13552452630.030058</v>
      </c>
      <c r="AG181" s="77">
        <f>IF(INDEX([2]pivotTable!AG$3:AG$308,MATCH(totalExpenditure!$A181,[2]pivotTable!$A$3:$A$308,0))/100*INDEX(gDP!AV$6:AV$271,MATCH(totalExpenditure!$A181,gDP!$B$6:$B$271))=0,"",INDEX([2]pivotTable!AG$3:AG$308,MATCH(totalExpenditure!$A181,[2]pivotTable!$A$3:$A$308,0))/100*INDEX(gDP!AV$6:AV$271,MATCH(totalExpenditure!$A181,gDP!$B$6:$B$271)))</f>
        <v>16357984171.795271</v>
      </c>
      <c r="AH181" s="77">
        <f>IF(INDEX([2]pivotTable!AH$3:AH$308,MATCH(totalExpenditure!$A181,[2]pivotTable!$A$3:$A$308,0))/100*INDEX(gDP!AW$6:AW$271,MATCH(totalExpenditure!$A181,gDP!$B$6:$B$271))=0,"",INDEX([2]pivotTable!AH$3:AH$308,MATCH(totalExpenditure!$A181,[2]pivotTable!$A$3:$A$308,0))/100*INDEX(gDP!AW$6:AW$271,MATCH(totalExpenditure!$A181,gDP!$B$6:$B$271)))</f>
        <v>18039614234.337795</v>
      </c>
      <c r="AI181" s="77">
        <f>IF(INDEX([2]pivotTable!AI$3:AI$308,MATCH(totalExpenditure!$A181,[2]pivotTable!$A$3:$A$308,0))/100*INDEX(gDP!AX$6:AX$271,MATCH(totalExpenditure!$A181,gDP!$B$6:$B$271))=0,"",INDEX([2]pivotTable!AI$3:AI$308,MATCH(totalExpenditure!$A181,[2]pivotTable!$A$3:$A$308,0))/100*INDEX(gDP!AX$6:AX$271,MATCH(totalExpenditure!$A181,gDP!$B$6:$B$271)))</f>
        <v>16722495628.989252</v>
      </c>
      <c r="AJ181" s="77">
        <f>IF(INDEX([2]pivotTable!AJ$3:AJ$308,MATCH(totalExpenditure!$A181,[2]pivotTable!$A$3:$A$308,0))/100*INDEX(gDP!AY$6:AY$271,MATCH(totalExpenditure!$A181,gDP!$B$6:$B$271))=0,"",INDEX([2]pivotTable!AJ$3:AJ$308,MATCH(totalExpenditure!$A181,[2]pivotTable!$A$3:$A$308,0))/100*INDEX(gDP!AY$6:AY$271,MATCH(totalExpenditure!$A181,gDP!$B$6:$B$271)))</f>
        <v>18642463855.430103</v>
      </c>
      <c r="AK181" s="77">
        <f>IF(INDEX([2]pivotTable!AK$3:AK$308,MATCH(totalExpenditure!$A181,[2]pivotTable!$A$3:$A$308,0))/100*INDEX(gDP!AZ$6:AZ$271,MATCH(totalExpenditure!$A181,gDP!$B$6:$B$271))=0,"",INDEX([2]pivotTable!AK$3:AK$308,MATCH(totalExpenditure!$A181,[2]pivotTable!$A$3:$A$308,0))/100*INDEX(gDP!AZ$6:AZ$271,MATCH(totalExpenditure!$A181,gDP!$B$6:$B$271)))</f>
        <v>21553395743.545944</v>
      </c>
      <c r="AL181" s="77">
        <f>IF(INDEX([2]pivotTable!AL$3:AL$308,MATCH(totalExpenditure!$A181,[2]pivotTable!$A$3:$A$308,0))/100*INDEX(gDP!BA$6:BA$271,MATCH(totalExpenditure!$A181,gDP!$B$6:$B$271))=0,"",INDEX([2]pivotTable!AL$3:AL$308,MATCH(totalExpenditure!$A181,[2]pivotTable!$A$3:$A$308,0))/100*INDEX(gDP!BA$6:BA$271,MATCH(totalExpenditure!$A181,gDP!$B$6:$B$271)))</f>
        <v>23796749946.601551</v>
      </c>
      <c r="AM181" s="77">
        <f>IF(INDEX([2]pivotTable!AM$3:AM$308,MATCH(totalExpenditure!$A181,[2]pivotTable!$A$3:$A$308,0))/100*INDEX(gDP!BB$6:BB$271,MATCH(totalExpenditure!$A181,gDP!$B$6:$B$271))=0,"",INDEX([2]pivotTable!AM$3:AM$308,MATCH(totalExpenditure!$A181,[2]pivotTable!$A$3:$A$308,0))/100*INDEX(gDP!BB$6:BB$271,MATCH(totalExpenditure!$A181,gDP!$B$6:$B$271)))</f>
        <v>23705306954.938732</v>
      </c>
      <c r="AN181" s="77">
        <f>IF(INDEX([2]pivotTable!AN$3:AN$308,MATCH(totalExpenditure!$A181,[2]pivotTable!$A$3:$A$308,0))/100*INDEX(gDP!BC$6:BC$271,MATCH(totalExpenditure!$A181,gDP!$B$6:$B$271))=0,"",INDEX([2]pivotTable!AN$3:AN$308,MATCH(totalExpenditure!$A181,[2]pivotTable!$A$3:$A$308,0))/100*INDEX(gDP!BC$6:BC$271,MATCH(totalExpenditure!$A181,gDP!$B$6:$B$271)))</f>
        <v>21523473819.023365</v>
      </c>
      <c r="AO181" s="77">
        <f>IF(INDEX([2]pivotTable!AO$3:AO$308,MATCH(totalExpenditure!$A181,[2]pivotTable!$A$3:$A$308,0))/100*INDEX(gDP!BD$6:BD$271,MATCH(totalExpenditure!$A181,gDP!$B$6:$B$271))=0,"",INDEX([2]pivotTable!AO$3:AO$308,MATCH(totalExpenditure!$A181,[2]pivotTable!$A$3:$A$308,0))/100*INDEX(gDP!BD$6:BD$271,MATCH(totalExpenditure!$A181,gDP!$B$6:$B$271)))</f>
        <v>22631765658.317177</v>
      </c>
      <c r="AP181" s="77">
        <f>IF(INDEX([2]pivotTable!AP$3:AP$308,MATCH(totalExpenditure!$A181,[2]pivotTable!$A$3:$A$308,0))/100*INDEX(gDP!BE$6:BE$271,MATCH(totalExpenditure!$A181,gDP!$B$6:$B$271))=0,"",INDEX([2]pivotTable!AP$3:AP$308,MATCH(totalExpenditure!$A181,[2]pivotTable!$A$3:$A$308,0))/100*INDEX(gDP!BE$6:BE$271,MATCH(totalExpenditure!$A181,gDP!$B$6:$B$271)))</f>
        <v>19127451694.165306</v>
      </c>
      <c r="AQ181" s="77">
        <f>IF(INDEX([2]pivotTable!AQ$3:AQ$308,MATCH(totalExpenditure!$A181,[2]pivotTable!$A$3:$A$308,0))/100*INDEX(gDP!BF$6:BF$271,MATCH(totalExpenditure!$A181,gDP!$B$6:$B$271))=0,"",INDEX([2]pivotTable!AQ$3:AQ$308,MATCH(totalExpenditure!$A181,[2]pivotTable!$A$3:$A$308,0))/100*INDEX(gDP!BF$6:BF$271,MATCH(totalExpenditure!$A181,gDP!$B$6:$B$271)))</f>
        <v>19999540399.386871</v>
      </c>
      <c r="AR181" s="77">
        <f>IF(INDEX([2]pivotTable!AR$3:AR$308,MATCH(totalExpenditure!$A181,[2]pivotTable!$A$3:$A$308,0))/100*INDEX(gDP!BG$6:BG$271,MATCH(totalExpenditure!$A181,gDP!$B$6:$B$271))=0,"",INDEX([2]pivotTable!AR$3:AR$308,MATCH(totalExpenditure!$A181,[2]pivotTable!$A$3:$A$308,0))/100*INDEX(gDP!BG$6:BG$271,MATCH(totalExpenditure!$A181,gDP!$B$6:$B$271)))</f>
        <v>19449262110.359142</v>
      </c>
      <c r="AS181" s="77">
        <f>IF(INDEX([2]pivotTable!AS$3:AS$308,MATCH(totalExpenditure!$A181,[2]pivotTable!$A$3:$A$308,0))/100*INDEX(gDP!BH$6:BH$271,MATCH(totalExpenditure!$A181,gDP!$B$6:$B$271))=0,"",INDEX([2]pivotTable!AS$3:AS$308,MATCH(totalExpenditure!$A181,[2]pivotTable!$A$3:$A$308,0))/100*INDEX(gDP!BH$6:BH$271,MATCH(totalExpenditure!$A181,gDP!$B$6:$B$271)))</f>
        <v>17148830062.210003</v>
      </c>
      <c r="AT181" s="77">
        <f>IF(INDEX([2]pivotTable!AT$3:AT$308,MATCH(totalExpenditure!$A181,[2]pivotTable!$A$3:$A$308,0))/100*INDEX(gDP!BI$6:BI$271,MATCH(totalExpenditure!$A181,gDP!$B$6:$B$271))=0,"",INDEX([2]pivotTable!AT$3:AT$308,MATCH(totalExpenditure!$A181,[2]pivotTable!$A$3:$A$308,0))/100*INDEX(gDP!BI$6:BI$271,MATCH(totalExpenditure!$A181,gDP!$B$6:$B$271)))</f>
        <v>17719765723.425804</v>
      </c>
      <c r="AU181" s="77">
        <f>IF(INDEX([2]pivotTable!AU$3:AU$308,MATCH(totalExpenditure!$A181,[2]pivotTable!$A$3:$A$308,0))/100*INDEX(gDP!BJ$6:BJ$271,MATCH(totalExpenditure!$A181,gDP!$B$6:$B$271))=0,"",INDEX([2]pivotTable!AU$3:AU$308,MATCH(totalExpenditure!$A181,[2]pivotTable!$A$3:$A$308,0))/100*INDEX(gDP!BJ$6:BJ$271,MATCH(totalExpenditure!$A181,gDP!$B$6:$B$271)))</f>
        <v>19345775687.139793</v>
      </c>
      <c r="AV181" s="77">
        <f>IF(INDEX([2]pivotTable!AV$3:AV$308,MATCH(totalExpenditure!$A181,[2]pivotTable!$A$3:$A$308,0))/100*INDEX(gDP!BK$6:BK$271,MATCH(totalExpenditure!$A181,gDP!$B$6:$B$271))=0,"",INDEX([2]pivotTable!AV$3:AV$308,MATCH(totalExpenditure!$A181,[2]pivotTable!$A$3:$A$308,0))/100*INDEX(gDP!BK$6:BK$271,MATCH(totalExpenditure!$A181,gDP!$B$6:$B$271)))</f>
        <v>21388616453.402802</v>
      </c>
      <c r="AW181" s="77">
        <f>IF(INDEX([2]pivotTable!AW$3:AW$308,MATCH(totalExpenditure!$A181,[2]pivotTable!$A$3:$A$308,0))/100*INDEX(gDP!BL$6:BL$271,MATCH(totalExpenditure!$A181,gDP!$B$6:$B$271))=0,"",INDEX([2]pivotTable!AW$3:AW$308,MATCH(totalExpenditure!$A181,[2]pivotTable!$A$3:$A$308,0))/100*INDEX(gDP!BL$6:BL$271,MATCH(totalExpenditure!$A181,gDP!$B$6:$B$271)))</f>
        <v>22390780950.188198</v>
      </c>
      <c r="AX181" s="77">
        <f>IF(INDEX([2]pivotTable!AX$3:AX$308,MATCH(totalExpenditure!$A181,[2]pivotTable!$A$3:$A$308,0))/100*INDEX(gDP!BM$6:BM$271,MATCH(totalExpenditure!$A181,gDP!$B$6:$B$271))=0,"",INDEX([2]pivotTable!AX$3:AX$308,MATCH(totalExpenditure!$A181,[2]pivotTable!$A$3:$A$308,0))/100*INDEX(gDP!BM$6:BM$271,MATCH(totalExpenditure!$A181,gDP!$B$6:$B$271)))</f>
        <v>24564423599.859989</v>
      </c>
      <c r="AY181" s="77">
        <f>IF(INDEX([2]pivotTable!AY$3:AY$308,MATCH(totalExpenditure!$A181,[2]pivotTable!$A$3:$A$308,0))/100*INDEX(gDP!BN$6:BN$271,MATCH(totalExpenditure!$A181,gDP!$B$6:$B$271))=0,"",INDEX([2]pivotTable!AY$3:AY$308,MATCH(totalExpenditure!$A181,[2]pivotTable!$A$3:$A$308,0))/100*INDEX(gDP!BN$6:BN$271,MATCH(totalExpenditure!$A181,gDP!$B$6:$B$271)))</f>
        <v>26771636796.565441</v>
      </c>
      <c r="AZ181" s="77" t="str">
        <f>IF(INDEX([2]pivotTable!AZ$3:AZ$308,MATCH(totalExpenditure!$A181,[2]pivotTable!$A$3:$A$308,0))/100*INDEX(gDP!BO$6:BO$271,MATCH(totalExpenditure!$A181,gDP!$B$6:$B$271))=0,"",INDEX([2]pivotTable!AZ$3:AZ$308,MATCH(totalExpenditure!$A181,[2]pivotTable!$A$3:$A$308,0))/100*INDEX(gDP!BO$6:BO$271,MATCH(totalExpenditure!$A181,gDP!$B$6:$B$271)))</f>
        <v/>
      </c>
      <c r="BA181" s="77" t="str">
        <f>IF(INDEX([2]pivotTable!B$310:B$615,MATCH(totalExpenditure!$A181,[2]pivotTable!$A$310:$A$615,0))/100*INDEX(gDP!Q$6:Q$271,MATCH(totalExpenditure!$A181,gDP!$B$6:$B$271))=0,"",INDEX([2]pivotTable!B$310:B$615,MATCH(totalExpenditure!$A181,[2]pivotTable!$A$310:$A$615,0))/100*INDEX(gDP!Q$6:Q$271,MATCH(totalExpenditure!$A181,gDP!$B$6:$B$271)))</f>
        <v/>
      </c>
      <c r="BB181" s="77" t="str">
        <f>IF(INDEX([2]pivotTable!C$310:C$615,MATCH(totalExpenditure!$A181,[2]pivotTable!$A$310:$A$615,0))/100*INDEX(gDP!R$6:R$271,MATCH(totalExpenditure!$A181,gDP!$B$6:$B$271))=0,"",INDEX([2]pivotTable!C$310:C$615,MATCH(totalExpenditure!$A181,[2]pivotTable!$A$310:$A$615,0))/100*INDEX(gDP!R$6:R$271,MATCH(totalExpenditure!$A181,gDP!$B$6:$B$271)))</f>
        <v/>
      </c>
      <c r="BC181" s="77" t="str">
        <f>IF(INDEX([2]pivotTable!D$310:D$615,MATCH(totalExpenditure!$A181,[2]pivotTable!$A$310:$A$615,0))/100*INDEX(gDP!S$6:S$271,MATCH(totalExpenditure!$A181,gDP!$B$6:$B$271))=0,"",INDEX([2]pivotTable!D$310:D$615,MATCH(totalExpenditure!$A181,[2]pivotTable!$A$310:$A$615,0))/100*INDEX(gDP!S$6:S$271,MATCH(totalExpenditure!$A181,gDP!$B$6:$B$271)))</f>
        <v/>
      </c>
      <c r="BD181" s="77" t="str">
        <f>IF(INDEX([2]pivotTable!E$310:E$615,MATCH(totalExpenditure!$A181,[2]pivotTable!$A$310:$A$615,0))/100*INDEX(gDP!T$6:T$271,MATCH(totalExpenditure!$A181,gDP!$B$6:$B$271))=0,"",INDEX([2]pivotTable!E$310:E$615,MATCH(totalExpenditure!$A181,[2]pivotTable!$A$310:$A$615,0))/100*INDEX(gDP!T$6:T$271,MATCH(totalExpenditure!$A181,gDP!$B$6:$B$271)))</f>
        <v/>
      </c>
      <c r="BE181" s="77" t="str">
        <f>IF(INDEX([2]pivotTable!F$310:F$615,MATCH(totalExpenditure!$A181,[2]pivotTable!$A$310:$A$615,0))/100*INDEX(gDP!U$6:U$271,MATCH(totalExpenditure!$A181,gDP!$B$6:$B$271))=0,"",INDEX([2]pivotTable!F$310:F$615,MATCH(totalExpenditure!$A181,[2]pivotTable!$A$310:$A$615,0))/100*INDEX(gDP!U$6:U$271,MATCH(totalExpenditure!$A181,gDP!$B$6:$B$271)))</f>
        <v/>
      </c>
      <c r="BF181" s="77" t="str">
        <f>IF(INDEX([2]pivotTable!G$310:G$615,MATCH(totalExpenditure!$A181,[2]pivotTable!$A$310:$A$615,0))/100*INDEX(gDP!V$6:V$271,MATCH(totalExpenditure!$A181,gDP!$B$6:$B$271))=0,"",INDEX([2]pivotTable!G$310:G$615,MATCH(totalExpenditure!$A181,[2]pivotTable!$A$310:$A$615,0))/100*INDEX(gDP!V$6:V$271,MATCH(totalExpenditure!$A181,gDP!$B$6:$B$271)))</f>
        <v/>
      </c>
      <c r="BG181" s="77" t="str">
        <f>IF(INDEX([2]pivotTable!H$310:H$615,MATCH(totalExpenditure!$A181,[2]pivotTable!$A$310:$A$615,0))/100*INDEX(gDP!W$6:W$271,MATCH(totalExpenditure!$A181,gDP!$B$6:$B$271))=0,"",INDEX([2]pivotTable!H$310:H$615,MATCH(totalExpenditure!$A181,[2]pivotTable!$A$310:$A$615,0))/100*INDEX(gDP!W$6:W$271,MATCH(totalExpenditure!$A181,gDP!$B$6:$B$271)))</f>
        <v/>
      </c>
      <c r="BH181" s="77" t="str">
        <f>IF(INDEX([2]pivotTable!I$310:I$615,MATCH(totalExpenditure!$A181,[2]pivotTable!$A$310:$A$615,0))/100*INDEX(gDP!X$6:X$271,MATCH(totalExpenditure!$A181,gDP!$B$6:$B$271))=0,"",INDEX([2]pivotTable!I$310:I$615,MATCH(totalExpenditure!$A181,[2]pivotTable!$A$310:$A$615,0))/100*INDEX(gDP!X$6:X$271,MATCH(totalExpenditure!$A181,gDP!$B$6:$B$271)))</f>
        <v/>
      </c>
      <c r="BI181" s="77" t="str">
        <f>IF(INDEX([2]pivotTable!J$310:J$615,MATCH(totalExpenditure!$A181,[2]pivotTable!$A$310:$A$615,0))/100*INDEX(gDP!Y$6:Y$271,MATCH(totalExpenditure!$A181,gDP!$B$6:$B$271))=0,"",INDEX([2]pivotTable!J$310:J$615,MATCH(totalExpenditure!$A181,[2]pivotTable!$A$310:$A$615,0))/100*INDEX(gDP!Y$6:Y$271,MATCH(totalExpenditure!$A181,gDP!$B$6:$B$271)))</f>
        <v/>
      </c>
      <c r="BJ181" s="77" t="str">
        <f>IF(INDEX([2]pivotTable!K$310:K$615,MATCH(totalExpenditure!$A181,[2]pivotTable!$A$310:$A$615,0))/100*INDEX(gDP!Z$6:Z$271,MATCH(totalExpenditure!$A181,gDP!$B$6:$B$271))=0,"",INDEX([2]pivotTable!K$310:K$615,MATCH(totalExpenditure!$A181,[2]pivotTable!$A$310:$A$615,0))/100*INDEX(gDP!Z$6:Z$271,MATCH(totalExpenditure!$A181,gDP!$B$6:$B$271)))</f>
        <v/>
      </c>
      <c r="BK181" s="77" t="str">
        <f>IF(INDEX([2]pivotTable!L$310:L$615,MATCH(totalExpenditure!$A181,[2]pivotTable!$A$310:$A$615,0))/100*INDEX(gDP!AA$6:AA$271,MATCH(totalExpenditure!$A181,gDP!$B$6:$B$271))=0,"",INDEX([2]pivotTable!L$310:L$615,MATCH(totalExpenditure!$A181,[2]pivotTable!$A$310:$A$615,0))/100*INDEX(gDP!AA$6:AA$271,MATCH(totalExpenditure!$A181,gDP!$B$6:$B$271)))</f>
        <v/>
      </c>
      <c r="BL181" s="77" t="str">
        <f>IF(INDEX([2]pivotTable!M$310:M$615,MATCH(totalExpenditure!$A181,[2]pivotTable!$A$310:$A$615,0))/100*INDEX(gDP!AB$6:AB$271,MATCH(totalExpenditure!$A181,gDP!$B$6:$B$271))=0,"",INDEX([2]pivotTable!M$310:M$615,MATCH(totalExpenditure!$A181,[2]pivotTable!$A$310:$A$615,0))/100*INDEX(gDP!AB$6:AB$271,MATCH(totalExpenditure!$A181,gDP!$B$6:$B$271)))</f>
        <v/>
      </c>
      <c r="BM181" s="77" t="str">
        <f>IF(INDEX([2]pivotTable!N$310:N$615,MATCH(totalExpenditure!$A181,[2]pivotTable!$A$310:$A$615,0))/100*INDEX(gDP!AC$6:AC$271,MATCH(totalExpenditure!$A181,gDP!$B$6:$B$271))=0,"",INDEX([2]pivotTable!N$310:N$615,MATCH(totalExpenditure!$A181,[2]pivotTable!$A$310:$A$615,0))/100*INDEX(gDP!AC$6:AC$271,MATCH(totalExpenditure!$A181,gDP!$B$6:$B$271)))</f>
        <v/>
      </c>
      <c r="BN181" s="77" t="str">
        <f>IF(INDEX([2]pivotTable!O$310:O$615,MATCH(totalExpenditure!$A181,[2]pivotTable!$A$310:$A$615,0))/100*INDEX(gDP!AD$6:AD$271,MATCH(totalExpenditure!$A181,gDP!$B$6:$B$271))=0,"",INDEX([2]pivotTable!O$310:O$615,MATCH(totalExpenditure!$A181,[2]pivotTable!$A$310:$A$615,0))/100*INDEX(gDP!AD$6:AD$271,MATCH(totalExpenditure!$A181,gDP!$B$6:$B$271)))</f>
        <v/>
      </c>
      <c r="BO181" s="77" t="str">
        <f>IF(INDEX([2]pivotTable!P$310:P$615,MATCH(totalExpenditure!$A181,[2]pivotTable!$A$310:$A$615,0))/100*INDEX(gDP!AE$6:AE$271,MATCH(totalExpenditure!$A181,gDP!$B$6:$B$271))=0,"",INDEX([2]pivotTable!P$310:P$615,MATCH(totalExpenditure!$A181,[2]pivotTable!$A$310:$A$615,0))/100*INDEX(gDP!AE$6:AE$271,MATCH(totalExpenditure!$A181,gDP!$B$6:$B$271)))</f>
        <v/>
      </c>
      <c r="BP181" s="77" t="str">
        <f>IF(INDEX([2]pivotTable!Q$310:Q$615,MATCH(totalExpenditure!$A181,[2]pivotTable!$A$310:$A$615,0))/100*INDEX(gDP!AF$6:AF$271,MATCH(totalExpenditure!$A181,gDP!$B$6:$B$271))=0,"",INDEX([2]pivotTable!Q$310:Q$615,MATCH(totalExpenditure!$A181,[2]pivotTable!$A$310:$A$615,0))/100*INDEX(gDP!AF$6:AF$271,MATCH(totalExpenditure!$A181,gDP!$B$6:$B$271)))</f>
        <v/>
      </c>
      <c r="BQ181" s="77" t="str">
        <f>IF(INDEX([2]pivotTable!R$310:R$615,MATCH(totalExpenditure!$A181,[2]pivotTable!$A$310:$A$615,0))/100*INDEX(gDP!AG$6:AG$271,MATCH(totalExpenditure!$A181,gDP!$B$6:$B$271))=0,"",INDEX([2]pivotTable!R$310:R$615,MATCH(totalExpenditure!$A181,[2]pivotTable!$A$310:$A$615,0))/100*INDEX(gDP!AG$6:AG$271,MATCH(totalExpenditure!$A181,gDP!$B$6:$B$271)))</f>
        <v/>
      </c>
      <c r="BR181" s="77" t="str">
        <f>IF(INDEX([2]pivotTable!S$310:S$615,MATCH(totalExpenditure!$A181,[2]pivotTable!$A$310:$A$615,0))/100*INDEX(gDP!AH$6:AH$271,MATCH(totalExpenditure!$A181,gDP!$B$6:$B$271))=0,"",INDEX([2]pivotTable!S$310:S$615,MATCH(totalExpenditure!$A181,[2]pivotTable!$A$310:$A$615,0))/100*INDEX(gDP!AH$6:AH$271,MATCH(totalExpenditure!$A181,gDP!$B$6:$B$271)))</f>
        <v/>
      </c>
      <c r="BS181" s="77">
        <f>IF(INDEX([2]pivotTable!T$310:T$615,MATCH(totalExpenditure!$A181,[2]pivotTable!$A$310:$A$615,0))/100*INDEX(gDP!AI$6:AI$271,MATCH(totalExpenditure!$A181,gDP!$B$6:$B$271))=0,"",INDEX([2]pivotTable!T$310:T$615,MATCH(totalExpenditure!$A181,[2]pivotTable!$A$310:$A$615,0))/100*INDEX(gDP!AI$6:AI$271,MATCH(totalExpenditure!$A181,gDP!$B$6:$B$271)))</f>
        <v>6557608545.5645657</v>
      </c>
      <c r="BT181" s="77">
        <f>IF(INDEX([2]pivotTable!U$310:U$615,MATCH(totalExpenditure!$A181,[2]pivotTable!$A$310:$A$615,0))/100*INDEX(gDP!AJ$6:AJ$271,MATCH(totalExpenditure!$A181,gDP!$B$6:$B$271))=0,"",INDEX([2]pivotTable!U$310:U$615,MATCH(totalExpenditure!$A181,[2]pivotTable!$A$310:$A$615,0))/100*INDEX(gDP!AJ$6:AJ$271,MATCH(totalExpenditure!$A181,gDP!$B$6:$B$271)))</f>
        <v>8547758552.3338127</v>
      </c>
      <c r="BU181" s="77">
        <f>IF(INDEX([2]pivotTable!V$310:V$615,MATCH(totalExpenditure!$A181,[2]pivotTable!$A$310:$A$615,0))/100*INDEX(gDP!AK$6:AK$271,MATCH(totalExpenditure!$A181,gDP!$B$6:$B$271))=0,"",INDEX([2]pivotTable!V$310:V$615,MATCH(totalExpenditure!$A181,[2]pivotTable!$A$310:$A$615,0))/100*INDEX(gDP!AK$6:AK$271,MATCH(totalExpenditure!$A181,gDP!$B$6:$B$271)))</f>
        <v>10017775272.180447</v>
      </c>
      <c r="BV181" s="77">
        <f>IF(INDEX([2]pivotTable!W$310:W$615,MATCH(totalExpenditure!$A181,[2]pivotTable!$A$310:$A$615,0))/100*INDEX(gDP!AL$6:AL$271,MATCH(totalExpenditure!$A181,gDP!$B$6:$B$271))=0,"",INDEX([2]pivotTable!W$310:W$615,MATCH(totalExpenditure!$A181,[2]pivotTable!$A$310:$A$615,0))/100*INDEX(gDP!AL$6:AL$271,MATCH(totalExpenditure!$A181,gDP!$B$6:$B$271)))</f>
        <v>10005469801.732315</v>
      </c>
      <c r="BW181" s="77">
        <f>IF(INDEX([2]pivotTable!X$310:X$615,MATCH(totalExpenditure!$A181,[2]pivotTable!$A$310:$A$615,0))/100*INDEX(gDP!AM$6:AM$271,MATCH(totalExpenditure!$A181,gDP!$B$6:$B$271))=0,"",INDEX([2]pivotTable!X$310:X$615,MATCH(totalExpenditure!$A181,[2]pivotTable!$A$310:$A$615,0))/100*INDEX(gDP!AM$6:AM$271,MATCH(totalExpenditure!$A181,gDP!$B$6:$B$271)))</f>
        <v>11487646887.75881</v>
      </c>
      <c r="BX181" s="77">
        <f>IF(INDEX([2]pivotTable!Y$310:Y$615,MATCH(totalExpenditure!$A181,[2]pivotTable!$A$310:$A$615,0))/100*INDEX(gDP!AN$6:AN$271,MATCH(totalExpenditure!$A181,gDP!$B$6:$B$271))=0,"",INDEX([2]pivotTable!Y$310:Y$615,MATCH(totalExpenditure!$A181,[2]pivotTable!$A$310:$A$615,0))/100*INDEX(gDP!AN$6:AN$271,MATCH(totalExpenditure!$A181,gDP!$B$6:$B$271)))</f>
        <v>15604407768.322796</v>
      </c>
      <c r="BY181" s="77">
        <f>IF(INDEX([2]pivotTable!Z$310:Z$615,MATCH(totalExpenditure!$A181,[2]pivotTable!$A$310:$A$615,0))/100*INDEX(gDP!AO$6:AO$271,MATCH(totalExpenditure!$A181,gDP!$B$6:$B$271))=0,"",INDEX([2]pivotTable!Z$310:Z$615,MATCH(totalExpenditure!$A181,[2]pivotTable!$A$310:$A$615,0))/100*INDEX(gDP!AO$6:AO$271,MATCH(totalExpenditure!$A181,gDP!$B$6:$B$271)))</f>
        <v>15496862745.098024</v>
      </c>
      <c r="BZ181" s="77">
        <f>IF(INDEX([2]pivotTable!AA$310:AA$615,MATCH(totalExpenditure!$A181,[2]pivotTable!$A$310:$A$615,0))/100*INDEX(gDP!AP$6:AP$271,MATCH(totalExpenditure!$A181,gDP!$B$6:$B$271))=0,"",INDEX([2]pivotTable!AA$310:AA$615,MATCH(totalExpenditure!$A181,[2]pivotTable!$A$310:$A$615,0))/100*INDEX(gDP!AP$6:AP$271,MATCH(totalExpenditure!$A181,gDP!$B$6:$B$271)))</f>
        <v>14088270612.152708</v>
      </c>
      <c r="CA181" s="77">
        <f>IF(INDEX([2]pivotTable!AB$310:AB$615,MATCH(totalExpenditure!$A181,[2]pivotTable!$A$310:$A$615,0))/100*INDEX(gDP!AQ$6:AQ$271,MATCH(totalExpenditure!$A181,gDP!$B$6:$B$271))=0,"",INDEX([2]pivotTable!AB$310:AB$615,MATCH(totalExpenditure!$A181,[2]pivotTable!$A$310:$A$615,0))/100*INDEX(gDP!AQ$6:AQ$271,MATCH(totalExpenditure!$A181,gDP!$B$6:$B$271)))</f>
        <v>14936080315.485458</v>
      </c>
      <c r="CB181" s="77">
        <f>IF(INDEX([2]pivotTable!AC$310:AC$615,MATCH(totalExpenditure!$A181,[2]pivotTable!$A$310:$A$615,0))/100*INDEX(gDP!AR$6:AR$271,MATCH(totalExpenditure!$A181,gDP!$B$6:$B$271))=0,"",INDEX([2]pivotTable!AC$310:AC$615,MATCH(totalExpenditure!$A181,[2]pivotTable!$A$310:$A$615,0))/100*INDEX(gDP!AR$6:AR$271,MATCH(totalExpenditure!$A181,gDP!$B$6:$B$271)))</f>
        <v>15557323402.13332</v>
      </c>
      <c r="CC181" s="77">
        <f>IF(INDEX([2]pivotTable!AD$310:AD$615,MATCH(totalExpenditure!$A181,[2]pivotTable!$A$310:$A$615,0))/100*INDEX(gDP!AS$6:AS$271,MATCH(totalExpenditure!$A181,gDP!$B$6:$B$271))=0,"",INDEX([2]pivotTable!AD$310:AD$615,MATCH(totalExpenditure!$A181,[2]pivotTable!$A$310:$A$615,0))/100*INDEX(gDP!AS$6:AS$271,MATCH(totalExpenditure!$A181,gDP!$B$6:$B$271)))</f>
        <v>14987508214.26498</v>
      </c>
      <c r="CD181" s="77">
        <f>IF(INDEX([2]pivotTable!AE$310:AE$615,MATCH(totalExpenditure!$A181,[2]pivotTable!$A$310:$A$615,0))/100*INDEX(gDP!AT$6:AT$271,MATCH(totalExpenditure!$A181,gDP!$B$6:$B$271))=0,"",INDEX([2]pivotTable!AE$310:AE$615,MATCH(totalExpenditure!$A181,[2]pivotTable!$A$310:$A$615,0))/100*INDEX(gDP!AT$6:AT$271,MATCH(totalExpenditure!$A181,gDP!$B$6:$B$271)))</f>
        <v>16313983019.574129</v>
      </c>
      <c r="CE181" s="77">
        <f>IF(INDEX([2]pivotTable!AF$310:AF$615,MATCH(totalExpenditure!$A181,[2]pivotTable!$A$310:$A$615,0))/100*INDEX(gDP!AU$6:AU$271,MATCH(totalExpenditure!$A181,gDP!$B$6:$B$271))=0,"",INDEX([2]pivotTable!AF$310:AF$615,MATCH(totalExpenditure!$A181,[2]pivotTable!$A$310:$A$615,0))/100*INDEX(gDP!AU$6:AU$271,MATCH(totalExpenditure!$A181,gDP!$B$6:$B$271)))</f>
        <v>19049251598.853432</v>
      </c>
      <c r="CF181" s="77">
        <f>IF(INDEX([2]pivotTable!AG$310:AG$615,MATCH(totalExpenditure!$A181,[2]pivotTable!$A$310:$A$615,0))/100*INDEX(gDP!AV$6:AV$271,MATCH(totalExpenditure!$A181,gDP!$B$6:$B$271))=0,"",INDEX([2]pivotTable!AG$310:AG$615,MATCH(totalExpenditure!$A181,[2]pivotTable!$A$310:$A$615,0))/100*INDEX(gDP!AV$6:AV$271,MATCH(totalExpenditure!$A181,gDP!$B$6:$B$271)))</f>
        <v>24420962185.552513</v>
      </c>
      <c r="CG181" s="77">
        <f>IF(INDEX([2]pivotTable!AH$310:AH$615,MATCH(totalExpenditure!$A181,[2]pivotTable!$A$310:$A$615,0))/100*INDEX(gDP!AW$6:AW$271,MATCH(totalExpenditure!$A181,gDP!$B$6:$B$271))=0,"",INDEX([2]pivotTable!AH$310:AH$615,MATCH(totalExpenditure!$A181,[2]pivotTable!$A$310:$A$615,0))/100*INDEX(gDP!AW$6:AW$271,MATCH(totalExpenditure!$A181,gDP!$B$6:$B$271)))</f>
        <v>27717801433.051868</v>
      </c>
      <c r="CH181" s="77">
        <f>IF(INDEX([2]pivotTable!AI$310:AI$615,MATCH(totalExpenditure!$A181,[2]pivotTable!$A$310:$A$615,0))/100*INDEX(gDP!AX$6:AX$271,MATCH(totalExpenditure!$A181,gDP!$B$6:$B$271))=0,"",INDEX([2]pivotTable!AI$310:AI$615,MATCH(totalExpenditure!$A181,[2]pivotTable!$A$310:$A$615,0))/100*INDEX(gDP!AX$6:AX$271,MATCH(totalExpenditure!$A181,gDP!$B$6:$B$271)))</f>
        <v>28373414714.760452</v>
      </c>
      <c r="CI181" s="77">
        <f>IF(INDEX([2]pivotTable!AJ$310:AJ$615,MATCH(totalExpenditure!$A181,[2]pivotTable!$A$310:$A$615,0))/100*INDEX(gDP!AY$6:AY$271,MATCH(totalExpenditure!$A181,gDP!$B$6:$B$271))=0,"",INDEX([2]pivotTable!AJ$310:AJ$615,MATCH(totalExpenditure!$A181,[2]pivotTable!$A$310:$A$615,0))/100*INDEX(gDP!AY$6:AY$271,MATCH(totalExpenditure!$A181,gDP!$B$6:$B$271)))</f>
        <v>31046307916.720215</v>
      </c>
      <c r="CJ181" s="77">
        <f>IF(INDEX([2]pivotTable!AK$310:AK$615,MATCH(totalExpenditure!$A181,[2]pivotTable!$A$310:$A$615,0))/100*INDEX(gDP!AZ$6:AZ$271,MATCH(totalExpenditure!$A181,gDP!$B$6:$B$271))=0,"",INDEX([2]pivotTable!AK$310:AK$615,MATCH(totalExpenditure!$A181,[2]pivotTable!$A$310:$A$615,0))/100*INDEX(gDP!AZ$6:AZ$271,MATCH(totalExpenditure!$A181,gDP!$B$6:$B$271)))</f>
        <v>36742599830.533051</v>
      </c>
      <c r="CK181" s="77">
        <f>IF(INDEX([2]pivotTable!AL$310:AL$615,MATCH(totalExpenditure!$A181,[2]pivotTable!$A$310:$A$615,0))/100*INDEX(gDP!BA$6:BA$271,MATCH(totalExpenditure!$A181,gDP!$B$6:$B$271))=0,"",INDEX([2]pivotTable!AL$310:AL$615,MATCH(totalExpenditure!$A181,[2]pivotTable!$A$310:$A$615,0))/100*INDEX(gDP!BA$6:BA$271,MATCH(totalExpenditure!$A181,gDP!$B$6:$B$271)))</f>
        <v>41787092906.23233</v>
      </c>
      <c r="CL181" s="77">
        <f>IF(INDEX([2]pivotTable!AM$310:AM$615,MATCH(totalExpenditure!$A181,[2]pivotTable!$A$310:$A$615,0))/100*INDEX(gDP!BB$6:BB$271,MATCH(totalExpenditure!$A181,gDP!$B$6:$B$271))=0,"",INDEX([2]pivotTable!AM$310:AM$615,MATCH(totalExpenditure!$A181,[2]pivotTable!$A$310:$A$615,0))/100*INDEX(gDP!BB$6:BB$271,MATCH(totalExpenditure!$A181,gDP!$B$6:$B$271)))</f>
        <v>41745742762.557541</v>
      </c>
      <c r="CM181" s="77">
        <f>IF(INDEX([2]pivotTable!AN$310:AN$615,MATCH(totalExpenditure!$A181,[2]pivotTable!$A$310:$A$615,0))/100*INDEX(gDP!BC$6:BC$271,MATCH(totalExpenditure!$A181,gDP!$B$6:$B$271))=0,"",INDEX([2]pivotTable!AN$310:AN$615,MATCH(totalExpenditure!$A181,[2]pivotTable!$A$310:$A$615,0))/100*INDEX(gDP!BC$6:BC$271,MATCH(totalExpenditure!$A181,gDP!$B$6:$B$271)))</f>
        <v>39233733772.471725</v>
      </c>
      <c r="CN181" s="77">
        <f>IF(INDEX([2]pivotTable!AO$310:AO$615,MATCH(totalExpenditure!$A181,[2]pivotTable!$A$310:$A$615,0))/100*INDEX(gDP!BD$6:BD$271,MATCH(totalExpenditure!$A181,gDP!$B$6:$B$271))=0,"",INDEX([2]pivotTable!AO$310:AO$615,MATCH(totalExpenditure!$A181,[2]pivotTable!$A$310:$A$615,0))/100*INDEX(gDP!BD$6:BD$271,MATCH(totalExpenditure!$A181,gDP!$B$6:$B$271)))</f>
        <v>42095084124.469955</v>
      </c>
      <c r="CO181" s="77">
        <f>IF(INDEX([2]pivotTable!AP$310:AP$615,MATCH(totalExpenditure!$A181,[2]pivotTable!$A$310:$A$615,0))/100*INDEX(gDP!BE$6:BE$271,MATCH(totalExpenditure!$A181,gDP!$B$6:$B$271))=0,"",INDEX([2]pivotTable!AP$310:AP$615,MATCH(totalExpenditure!$A181,[2]pivotTable!$A$310:$A$615,0))/100*INDEX(gDP!BE$6:BE$271,MATCH(totalExpenditure!$A181,gDP!$B$6:$B$271)))</f>
        <v>38758257380.282326</v>
      </c>
      <c r="CP181" s="77">
        <f>IF(INDEX([2]pivotTable!AQ$310:AQ$615,MATCH(totalExpenditure!$A181,[2]pivotTable!$A$310:$A$615,0))/100*INDEX(gDP!BF$6:BF$271,MATCH(totalExpenditure!$A181,gDP!$B$6:$B$271))=0,"",INDEX([2]pivotTable!AQ$310:AQ$615,MATCH(totalExpenditure!$A181,[2]pivotTable!$A$310:$A$615,0))/100*INDEX(gDP!BF$6:BF$271,MATCH(totalExpenditure!$A181,gDP!$B$6:$B$271)))</f>
        <v>34911478416.473579</v>
      </c>
      <c r="CQ181" s="77">
        <f>IF(INDEX([2]pivotTable!AR$310:AR$615,MATCH(totalExpenditure!$A181,[2]pivotTable!$A$310:$A$615,0))/100*INDEX(gDP!BG$6:BG$271,MATCH(totalExpenditure!$A181,gDP!$B$6:$B$271))=0,"",INDEX([2]pivotTable!AR$310:AR$615,MATCH(totalExpenditure!$A181,[2]pivotTable!$A$310:$A$615,0))/100*INDEX(gDP!BG$6:BG$271,MATCH(totalExpenditure!$A181,gDP!$B$6:$B$271)))</f>
        <v>33902383495.121445</v>
      </c>
      <c r="CR181" s="77">
        <f>IF(INDEX([2]pivotTable!AS$310:AS$615,MATCH(totalExpenditure!$A181,[2]pivotTable!$A$310:$A$615,0))/100*INDEX(gDP!BH$6:BH$271,MATCH(totalExpenditure!$A181,gDP!$B$6:$B$271))=0,"",INDEX([2]pivotTable!AS$310:AS$615,MATCH(totalExpenditure!$A181,[2]pivotTable!$A$310:$A$615,0))/100*INDEX(gDP!BH$6:BH$271,MATCH(totalExpenditure!$A181,gDP!$B$6:$B$271)))</f>
        <v>29397994392.359997</v>
      </c>
      <c r="CS181" s="77">
        <f>IF(INDEX([2]pivotTable!AT$310:AT$615,MATCH(totalExpenditure!$A181,[2]pivotTable!$A$310:$A$615,0))/100*INDEX(gDP!BI$6:BI$271,MATCH(totalExpenditure!$A181,gDP!$B$6:$B$271))=0,"",INDEX([2]pivotTable!AT$310:AT$615,MATCH(totalExpenditure!$A181,[2]pivotTable!$A$310:$A$615,0))/100*INDEX(gDP!BI$6:BI$271,MATCH(totalExpenditure!$A181,gDP!$B$6:$B$271)))</f>
        <v>30107920521.219067</v>
      </c>
      <c r="CT181" s="77">
        <f>IF(INDEX([2]pivotTable!AU$310:AU$615,MATCH(totalExpenditure!$A181,[2]pivotTable!$A$310:$A$615,0))/100*INDEX(gDP!BJ$6:BJ$271,MATCH(totalExpenditure!$A181,gDP!$B$6:$B$271))=0,"",INDEX([2]pivotTable!AU$310:AU$615,MATCH(totalExpenditure!$A181,[2]pivotTable!$A$310:$A$615,0))/100*INDEX(gDP!BJ$6:BJ$271,MATCH(totalExpenditure!$A181,gDP!$B$6:$B$271)))</f>
        <v>30352854957.408981</v>
      </c>
      <c r="CU181" s="77">
        <f>IF(INDEX([2]pivotTable!AV$310:AV$615,MATCH(totalExpenditure!$A181,[2]pivotTable!$A$310:$A$615,0))/100*INDEX(gDP!BK$6:BK$271,MATCH(totalExpenditure!$A181,gDP!$B$6:$B$271))=0,"",INDEX([2]pivotTable!AV$310:AV$615,MATCH(totalExpenditure!$A181,[2]pivotTable!$A$310:$A$615,0))/100*INDEX(gDP!BK$6:BK$271,MATCH(totalExpenditure!$A181,gDP!$B$6:$B$271)))</f>
        <v>34002415900.281387</v>
      </c>
      <c r="CV181" s="77">
        <f>IF(INDEX([2]pivotTable!AW$310:AW$615,MATCH(totalExpenditure!$A181,[2]pivotTable!$A$310:$A$615,0))/100*INDEX(gDP!BL$6:BL$271,MATCH(totalExpenditure!$A181,gDP!$B$6:$B$271))=0,"",INDEX([2]pivotTable!AW$310:AW$615,MATCH(totalExpenditure!$A181,[2]pivotTable!$A$310:$A$615,0))/100*INDEX(gDP!BL$6:BL$271,MATCH(totalExpenditure!$A181,gDP!$B$6:$B$271)))</f>
        <v>34132288033.823471</v>
      </c>
      <c r="CW181" s="77">
        <f>IF(INDEX([2]pivotTable!AX$310:AX$615,MATCH(totalExpenditure!$A181,[2]pivotTable!$A$310:$A$615,0))/100*INDEX(gDP!BM$6:BM$271,MATCH(totalExpenditure!$A181,gDP!$B$6:$B$271))=0,"",INDEX([2]pivotTable!AX$310:AX$615,MATCH(totalExpenditure!$A181,[2]pivotTable!$A$310:$A$615,0))/100*INDEX(gDP!BM$6:BM$271,MATCH(totalExpenditure!$A181,gDP!$B$6:$B$271)))</f>
        <v>37210552786.454567</v>
      </c>
      <c r="CX181" s="77">
        <f>IF(INDEX([2]pivotTable!AY$310:AY$615,MATCH(totalExpenditure!$A181,[2]pivotTable!$A$310:$A$615,0))/100*INDEX(gDP!BN$6:BN$271,MATCH(totalExpenditure!$A181,gDP!$B$6:$B$271))=0,"",INDEX([2]pivotTable!AY$310:AY$615,MATCH(totalExpenditure!$A181,[2]pivotTable!$A$310:$A$615,0))/100*INDEX(gDP!BN$6:BN$271,MATCH(totalExpenditure!$A181,gDP!$B$6:$B$271)))</f>
        <v>40672294364.012878</v>
      </c>
      <c r="CY181" s="77" t="str">
        <f>IF(INDEX([2]pivotTable!AZ$310:AZ$615,MATCH(totalExpenditure!$A181,[2]pivotTable!$A$310:$A$615,0))/100*INDEX(gDP!BO$6:BO$271,MATCH(totalExpenditure!$A181,gDP!$B$6:$B$271))=0,"",INDEX([2]pivotTable!AZ$310:AZ$615,MATCH(totalExpenditure!$A181,[2]pivotTable!$A$310:$A$615,0))/100*INDEX(gDP!BO$6:BO$271,MATCH(totalExpenditure!$A181,gDP!$B$6:$B$271)))</f>
        <v/>
      </c>
      <c r="CZ181" s="77" t="str">
        <f>IF(B181="","",IF(BA181="","",B181-B181+INDEX(gDP!Q$6:Q$271,MATCH(totalExpenditure!$A181,gDP!$B$6:$B$271))))</f>
        <v/>
      </c>
      <c r="DA181" s="77" t="str">
        <f>IF(C181="","",IF(BB181="","",C181-C181+INDEX(gDP!R$6:R$271,MATCH(totalExpenditure!$A181,gDP!$B$6:$B$271))))</f>
        <v/>
      </c>
      <c r="DB181" s="77" t="str">
        <f>IF(D181="","",IF(BC181="","",D181-D181+INDEX(gDP!S$6:S$271,MATCH(totalExpenditure!$A181,gDP!$B$6:$B$271))))</f>
        <v/>
      </c>
      <c r="DC181" s="77" t="str">
        <f>IF(E181="","",IF(BD181="","",E181-E181+INDEX(gDP!T$6:T$271,MATCH(totalExpenditure!$A181,gDP!$B$6:$B$271))))</f>
        <v/>
      </c>
      <c r="DD181" s="77" t="str">
        <f>IF(F181="","",IF(BE181="","",F181-F181+INDEX(gDP!U$6:U$271,MATCH(totalExpenditure!$A181,gDP!$B$6:$B$271))))</f>
        <v/>
      </c>
      <c r="DE181" s="77" t="str">
        <f>IF(G181="","",IF(BF181="","",G181-G181+INDEX(gDP!V$6:V$271,MATCH(totalExpenditure!$A181,gDP!$B$6:$B$271))))</f>
        <v/>
      </c>
      <c r="DF181" s="77" t="str">
        <f>IF(H181="","",IF(BG181="","",H181-H181+INDEX(gDP!W$6:W$271,MATCH(totalExpenditure!$A181,gDP!$B$6:$B$271))))</f>
        <v/>
      </c>
      <c r="DG181" s="77" t="str">
        <f>IF(I181="","",IF(BH181="","",I181-I181+INDEX(gDP!X$6:X$271,MATCH(totalExpenditure!$A181,gDP!$B$6:$B$271))))</f>
        <v/>
      </c>
      <c r="DH181" s="77" t="str">
        <f>IF(J181="","",IF(BI181="","",J181-J181+INDEX(gDP!Y$6:Y$271,MATCH(totalExpenditure!$A181,gDP!$B$6:$B$271))))</f>
        <v/>
      </c>
      <c r="DI181" s="77" t="str">
        <f>IF(K181="","",IF(BJ181="","",K181-K181+INDEX(gDP!Z$6:Z$271,MATCH(totalExpenditure!$A181,gDP!$B$6:$B$271))))</f>
        <v/>
      </c>
      <c r="DJ181" s="77" t="str">
        <f>IF(L181="","",IF(BK181="","",L181-L181+INDEX(gDP!AA$6:AA$271,MATCH(totalExpenditure!$A181,gDP!$B$6:$B$271))))</f>
        <v/>
      </c>
      <c r="DK181" s="77" t="str">
        <f>IF(M181="","",IF(BL181="","",M181-M181+INDEX(gDP!AB$6:AB$271,MATCH(totalExpenditure!$A181,gDP!$B$6:$B$271))))</f>
        <v/>
      </c>
      <c r="DL181" s="77" t="str">
        <f>IF(N181="","",IF(BM181="","",N181-N181+INDEX(gDP!AC$6:AC$271,MATCH(totalExpenditure!$A181,gDP!$B$6:$B$271))))</f>
        <v/>
      </c>
      <c r="DM181" s="77" t="str">
        <f>IF(O181="","",IF(BN181="","",O181-O181+INDEX(gDP!AD$6:AD$271,MATCH(totalExpenditure!$A181,gDP!$B$6:$B$271))))</f>
        <v/>
      </c>
      <c r="DN181" s="77" t="str">
        <f>IF(P181="","",IF(BO181="","",P181-P181+INDEX(gDP!AE$6:AE$271,MATCH(totalExpenditure!$A181,gDP!$B$6:$B$271))))</f>
        <v/>
      </c>
      <c r="DO181" s="77" t="str">
        <f>IF(Q181="","",IF(BP181="","",Q181-Q181+INDEX(gDP!AF$6:AF$271,MATCH(totalExpenditure!$A181,gDP!$B$6:$B$271))))</f>
        <v/>
      </c>
      <c r="DP181" s="77" t="str">
        <f>IF(R181="","",IF(BQ181="","",R181-R181+INDEX(gDP!AG$6:AG$271,MATCH(totalExpenditure!$A181,gDP!$B$6:$B$271))))</f>
        <v/>
      </c>
      <c r="DQ181" s="77" t="str">
        <f>IF(S181="","",IF(BR181="","",S181-S181+INDEX(gDP!AH$6:AH$271,MATCH(totalExpenditure!$A181,gDP!$B$6:$B$271))))</f>
        <v/>
      </c>
      <c r="DR181" s="77">
        <f>IF(T181="","",IF(BS181="","",T181-T181+INDEX(gDP!AI$6:AI$271,MATCH(totalExpenditure!$A181,gDP!$B$6:$B$271))))</f>
        <v>318330511920.60999</v>
      </c>
      <c r="DS181" s="77">
        <f>IF(U181="","",IF(BT181="","",U181-U181+INDEX(gDP!AJ$6:AJ$271,MATCH(totalExpenditure!$A181,gDP!$B$6:$B$271))))</f>
        <v>327500327675.625</v>
      </c>
      <c r="DT181" s="77">
        <f>IF(V181="","",IF(BU181="","",V181-V181+INDEX(gDP!AK$6:AK$271,MATCH(totalExpenditure!$A181,gDP!$B$6:$B$271))))</f>
        <v>362962872180.45099</v>
      </c>
      <c r="DU181" s="77">
        <f>IF(W181="","",IF(BV181="","",W181-W181+INDEX(gDP!AL$6:AL$271,MATCH(totalExpenditure!$A181,gDP!$B$6:$B$271))))</f>
        <v>353550169672.52002</v>
      </c>
      <c r="DV181" s="77">
        <f>IF(X181="","",IF(BW181="","",X181-X181+INDEX(gDP!AM$6:AM$271,MATCH(totalExpenditure!$A181,gDP!$B$6:$B$271))))</f>
        <v>379130260322.073</v>
      </c>
      <c r="DW181" s="77">
        <f>IF(Y181="","",IF(BX181="","",Y181-Y181+INDEX(gDP!AN$6:AN$271,MATCH(totalExpenditure!$A181,gDP!$B$6:$B$271))))</f>
        <v>452301674444.13898</v>
      </c>
      <c r="DX181" s="77">
        <f>IF(Z181="","",IF(BY181="","",Z181-Z181+INDEX(gDP!AO$6:AO$271,MATCH(totalExpenditure!$A181,gDP!$B$6:$B$271))))</f>
        <v>450490196078.43103</v>
      </c>
      <c r="DY181" s="77">
        <f>IF(AA181="","",IF(BZ181="","",AA181-AA181+INDEX(gDP!AP$6:AP$271,MATCH(totalExpenditure!$A181,gDP!$B$6:$B$271))))</f>
        <v>416812740004.51801</v>
      </c>
      <c r="DZ181" s="77">
        <f>IF(AB181="","",IF(CA181="","",AB181-AB181+INDEX(gDP!AQ$6:AQ$271,MATCH(totalExpenditure!$A181,gDP!$B$6:$B$271))))</f>
        <v>438008220395.46802</v>
      </c>
      <c r="EA181" s="77">
        <f>IF(AC181="","",IF(CB181="","",AC181-AC181+INDEX(gDP!AR$6:AR$271,MATCH(totalExpenditure!$A181,gDP!$B$6:$B$271))))</f>
        <v>447049523049.80798</v>
      </c>
      <c r="EB181" s="77">
        <f>IF(AD181="","",IF(CC181="","",AD181-AD181+INDEX(gDP!AS$6:AS$271,MATCH(totalExpenditure!$A181,gDP!$B$6:$B$271))))</f>
        <v>417479337444.70697</v>
      </c>
      <c r="EC181" s="77">
        <f>IF(AE181="","",IF(CD181="","",AE181-AE181+INDEX(gDP!AT$6:AT$271,MATCH(totalExpenditure!$A181,gDP!$B$6:$B$271))))</f>
        <v>431586852369.68597</v>
      </c>
      <c r="ED181" s="77">
        <f>IF(AF181="","",IF(CE181="","",AF181-AF181+INDEX(gDP!AU$6:AU$271,MATCH(totalExpenditure!$A181,gDP!$B$6:$B$271))))</f>
        <v>473861980070.98102</v>
      </c>
      <c r="EE181" s="77">
        <f>IF(AG181="","",IF(CF181="","",AG181-AG181+INDEX(gDP!AV$6:AV$271,MATCH(totalExpenditure!$A181,gDP!$B$6:$B$271))))</f>
        <v>580070360701.95996</v>
      </c>
      <c r="EF181" s="77">
        <f>IF(AH181="","",IF(CG181="","",AH181-AH181+INDEX(gDP!AW$6:AW$271,MATCH(totalExpenditure!$A181,gDP!$B$6:$B$271))))</f>
        <v>658380081545.17505</v>
      </c>
      <c r="EG181" s="77">
        <f>IF(AI181="","",IF(CH181="","",AI181-AI181+INDEX(gDP!AX$6:AX$271,MATCH(totalExpenditure!$A181,gDP!$B$6:$B$271))))</f>
        <v>685348181515.953</v>
      </c>
      <c r="EH181" s="77">
        <f>IF(AJ181="","",IF(CI181="","",AJ181-AJ181+INDEX(gDP!AY$6:AY$271,MATCH(totalExpenditure!$A181,gDP!$B$6:$B$271))))</f>
        <v>733955269898.823</v>
      </c>
      <c r="EI181" s="77">
        <f>IF(AK181="","",IF(CJ181="","",AK181-AK181+INDEX(gDP!AZ$6:AZ$271,MATCH(totalExpenditure!$A181,gDP!$B$6:$B$271))))</f>
        <v>848558887541.17896</v>
      </c>
      <c r="EJ181" s="77">
        <f>IF(AL181="","",IF(CK181="","",AL181-AL181+INDEX(gDP!BA$6:BA$271,MATCH(totalExpenditure!$A181,gDP!$B$6:$B$271))))</f>
        <v>951869997864.06201</v>
      </c>
      <c r="EK181" s="77">
        <f>IF(AM181="","",IF(CL181="","",AM181-AM181+INDEX(gDP!BB$6:BB$271,MATCH(totalExpenditure!$A181,gDP!$B$6:$B$271))))</f>
        <v>871518638049.21802</v>
      </c>
      <c r="EL181" s="77">
        <f>IF(AN181="","",IF(CM181="","",AN181-AN181+INDEX(gDP!BC$6:BC$271,MATCH(totalExpenditure!$A181,gDP!$B$6:$B$271))))</f>
        <v>847380859016.66797</v>
      </c>
      <c r="EM181" s="77">
        <f>IF(AO181="","",IF(CN181="","",AO181-AO181+INDEX(gDP!BD$6:BD$271,MATCH(totalExpenditure!$A181,gDP!$B$6:$B$271))))</f>
        <v>905270626332.68701</v>
      </c>
      <c r="EN181" s="77">
        <f>IF(AP181="","",IF(CO181="","",AP181-AP181+INDEX(gDP!BE$6:BE$271,MATCH(totalExpenditure!$A181,gDP!$B$6:$B$271))))</f>
        <v>838923319919.53101</v>
      </c>
      <c r="EO181" s="77">
        <f>IF(AQ181="","",IF(CP181="","",AQ181-AQ181+INDEX(gDP!BF$6:BF$271,MATCH(totalExpenditure!$A181,gDP!$B$6:$B$271))))</f>
        <v>877172824534.51196</v>
      </c>
      <c r="EP181" s="77">
        <f>IF(AR181="","",IF(CQ181="","",AR181-AR181+INDEX(gDP!BG$6:BG$271,MATCH(totalExpenditure!$A181,gDP!$B$6:$B$271))))</f>
        <v>892167986713.72205</v>
      </c>
      <c r="EQ181" s="77">
        <f>IF(AS181="","",IF(CR181="","",AS181-AS181+INDEX(gDP!BH$6:BH$271,MATCH(totalExpenditure!$A181,gDP!$B$6:$B$271))))</f>
        <v>765572770634.375</v>
      </c>
      <c r="ER181" s="77">
        <f>IF(AT181="","",IF(CS181="","",AT181-AT181+INDEX(gDP!BI$6:BI$271,MATCH(totalExpenditure!$A181,gDP!$B$6:$B$271))))</f>
        <v>784060430240.07996</v>
      </c>
      <c r="ES181" s="77">
        <f>IF(AU181="","",IF(CT181="","",AU181-AU181+INDEX(gDP!BJ$6:BJ$271,MATCH(totalExpenditure!$A181,gDP!$B$6:$B$271))))</f>
        <v>833869641687.06006</v>
      </c>
      <c r="ET181" s="77">
        <f>IF(AV181="","",IF(CU181="","",AV181-AV181+INDEX(gDP!BK$6:BK$271,MATCH(totalExpenditure!$A181,gDP!$B$6:$B$271))))</f>
        <v>914043438179.60706</v>
      </c>
      <c r="EU181" s="77">
        <f>IF(AW181="","",IF(CV181="","",AW181-AW181+INDEX(gDP!BL$6:BL$271,MATCH(totalExpenditure!$A181,gDP!$B$6:$B$271))))</f>
        <v>910194347568.62598</v>
      </c>
      <c r="EV181" s="77">
        <f>IF(AX181="","",IF(CW181="","",AX181-AX181+INDEX(gDP!BM$6:BM$271,MATCH(totalExpenditure!$A181,gDP!$B$6:$B$271))))</f>
        <v>909793466661.48096</v>
      </c>
      <c r="EW181" s="77">
        <f>IF(AY181="","",IF(CX181="","",AY181-AY181+INDEX(gDP!BN$6:BN$271,MATCH(totalExpenditure!$A181,gDP!$B$6:$B$271))))</f>
        <v>1029678338329.4399</v>
      </c>
      <c r="EX181" s="77" t="str">
        <f>IF(AZ181="","",IF(CY181="","",AZ181-AZ181+INDEX(gDP!BO$6:BO$271,MATCH(totalExpenditure!$A181,gDP!$B$6:$B$271))))</f>
        <v/>
      </c>
    </row>
    <row r="182" spans="1:154" x14ac:dyDescent="0.35">
      <c r="A182" t="s">
        <v>573</v>
      </c>
      <c r="B182" s="77" t="str">
        <f>IF(INDEX([2]pivotTable!B$3:B$308,MATCH(totalExpenditure!$A182,[2]pivotTable!$A$3:$A$308,0))/100*INDEX(gDP!Q$6:Q$271,MATCH(totalExpenditure!$A182,gDP!$B$6:$B$271))=0,"",INDEX([2]pivotTable!B$3:B$308,MATCH(totalExpenditure!$A182,[2]pivotTable!$A$3:$A$308,0))/100*INDEX(gDP!Q$6:Q$271,MATCH(totalExpenditure!$A182,gDP!$B$6:$B$271)))</f>
        <v/>
      </c>
      <c r="C182" s="77" t="str">
        <f>IF(INDEX([2]pivotTable!C$3:C$308,MATCH(totalExpenditure!$A182,[2]pivotTable!$A$3:$A$308,0))/100*INDEX(gDP!R$6:R$271,MATCH(totalExpenditure!$A182,gDP!$B$6:$B$271))=0,"",INDEX([2]pivotTable!C$3:C$308,MATCH(totalExpenditure!$A182,[2]pivotTable!$A$3:$A$308,0))/100*INDEX(gDP!R$6:R$271,MATCH(totalExpenditure!$A182,gDP!$B$6:$B$271)))</f>
        <v/>
      </c>
      <c r="D182" s="77" t="str">
        <f>IF(INDEX([2]pivotTable!D$3:D$308,MATCH(totalExpenditure!$A182,[2]pivotTable!$A$3:$A$308,0))/100*INDEX(gDP!S$6:S$271,MATCH(totalExpenditure!$A182,gDP!$B$6:$B$271))=0,"",INDEX([2]pivotTable!D$3:D$308,MATCH(totalExpenditure!$A182,[2]pivotTable!$A$3:$A$308,0))/100*INDEX(gDP!S$6:S$271,MATCH(totalExpenditure!$A182,gDP!$B$6:$B$271)))</f>
        <v/>
      </c>
      <c r="E182" s="77" t="str">
        <f>IF(INDEX([2]pivotTable!E$3:E$308,MATCH(totalExpenditure!$A182,[2]pivotTable!$A$3:$A$308,0))/100*INDEX(gDP!T$6:T$271,MATCH(totalExpenditure!$A182,gDP!$B$6:$B$271))=0,"",INDEX([2]pivotTable!E$3:E$308,MATCH(totalExpenditure!$A182,[2]pivotTable!$A$3:$A$308,0))/100*INDEX(gDP!T$6:T$271,MATCH(totalExpenditure!$A182,gDP!$B$6:$B$271)))</f>
        <v/>
      </c>
      <c r="F182" s="77" t="str">
        <f>IF(INDEX([2]pivotTable!F$3:F$308,MATCH(totalExpenditure!$A182,[2]pivotTable!$A$3:$A$308,0))/100*INDEX(gDP!U$6:U$271,MATCH(totalExpenditure!$A182,gDP!$B$6:$B$271))=0,"",INDEX([2]pivotTable!F$3:F$308,MATCH(totalExpenditure!$A182,[2]pivotTable!$A$3:$A$308,0))/100*INDEX(gDP!U$6:U$271,MATCH(totalExpenditure!$A182,gDP!$B$6:$B$271)))</f>
        <v/>
      </c>
      <c r="G182" s="77" t="str">
        <f>IF(INDEX([2]pivotTable!G$3:G$308,MATCH(totalExpenditure!$A182,[2]pivotTable!$A$3:$A$308,0))/100*INDEX(gDP!V$6:V$271,MATCH(totalExpenditure!$A182,gDP!$B$6:$B$271))=0,"",INDEX([2]pivotTable!G$3:G$308,MATCH(totalExpenditure!$A182,[2]pivotTable!$A$3:$A$308,0))/100*INDEX(gDP!V$6:V$271,MATCH(totalExpenditure!$A182,gDP!$B$6:$B$271)))</f>
        <v/>
      </c>
      <c r="H182" s="77" t="str">
        <f>IF(INDEX([2]pivotTable!H$3:H$308,MATCH(totalExpenditure!$A182,[2]pivotTable!$A$3:$A$308,0))/100*INDEX(gDP!W$6:W$271,MATCH(totalExpenditure!$A182,gDP!$B$6:$B$271))=0,"",INDEX([2]pivotTable!H$3:H$308,MATCH(totalExpenditure!$A182,[2]pivotTable!$A$3:$A$308,0))/100*INDEX(gDP!W$6:W$271,MATCH(totalExpenditure!$A182,gDP!$B$6:$B$271)))</f>
        <v/>
      </c>
      <c r="I182" s="77" t="str">
        <f>IF(INDEX([2]pivotTable!I$3:I$308,MATCH(totalExpenditure!$A182,[2]pivotTable!$A$3:$A$308,0))/100*INDEX(gDP!X$6:X$271,MATCH(totalExpenditure!$A182,gDP!$B$6:$B$271))=0,"",INDEX([2]pivotTable!I$3:I$308,MATCH(totalExpenditure!$A182,[2]pivotTable!$A$3:$A$308,0))/100*INDEX(gDP!X$6:X$271,MATCH(totalExpenditure!$A182,gDP!$B$6:$B$271)))</f>
        <v/>
      </c>
      <c r="J182" s="77" t="str">
        <f>IF(INDEX([2]pivotTable!J$3:J$308,MATCH(totalExpenditure!$A182,[2]pivotTable!$A$3:$A$308,0))/100*INDEX(gDP!Y$6:Y$271,MATCH(totalExpenditure!$A182,gDP!$B$6:$B$271))=0,"",INDEX([2]pivotTable!J$3:J$308,MATCH(totalExpenditure!$A182,[2]pivotTable!$A$3:$A$308,0))/100*INDEX(gDP!Y$6:Y$271,MATCH(totalExpenditure!$A182,gDP!$B$6:$B$271)))</f>
        <v/>
      </c>
      <c r="K182" s="77" t="str">
        <f>IF(INDEX([2]pivotTable!K$3:K$308,MATCH(totalExpenditure!$A182,[2]pivotTable!$A$3:$A$308,0))/100*INDEX(gDP!Z$6:Z$271,MATCH(totalExpenditure!$A182,gDP!$B$6:$B$271))=0,"",INDEX([2]pivotTable!K$3:K$308,MATCH(totalExpenditure!$A182,[2]pivotTable!$A$3:$A$308,0))/100*INDEX(gDP!Z$6:Z$271,MATCH(totalExpenditure!$A182,gDP!$B$6:$B$271)))</f>
        <v/>
      </c>
      <c r="L182" s="77" t="str">
        <f>IF(INDEX([2]pivotTable!L$3:L$308,MATCH(totalExpenditure!$A182,[2]pivotTable!$A$3:$A$308,0))/100*INDEX(gDP!AA$6:AA$271,MATCH(totalExpenditure!$A182,gDP!$B$6:$B$271))=0,"",INDEX([2]pivotTable!L$3:L$308,MATCH(totalExpenditure!$A182,[2]pivotTable!$A$3:$A$308,0))/100*INDEX(gDP!AA$6:AA$271,MATCH(totalExpenditure!$A182,gDP!$B$6:$B$271)))</f>
        <v/>
      </c>
      <c r="M182" s="77" t="str">
        <f>IF(INDEX([2]pivotTable!M$3:M$308,MATCH(totalExpenditure!$A182,[2]pivotTable!$A$3:$A$308,0))/100*INDEX(gDP!AB$6:AB$271,MATCH(totalExpenditure!$A182,gDP!$B$6:$B$271))=0,"",INDEX([2]pivotTable!M$3:M$308,MATCH(totalExpenditure!$A182,[2]pivotTable!$A$3:$A$308,0))/100*INDEX(gDP!AB$6:AB$271,MATCH(totalExpenditure!$A182,gDP!$B$6:$B$271)))</f>
        <v/>
      </c>
      <c r="N182" s="77" t="str">
        <f>IF(INDEX([2]pivotTable!N$3:N$308,MATCH(totalExpenditure!$A182,[2]pivotTable!$A$3:$A$308,0))/100*INDEX(gDP!AC$6:AC$271,MATCH(totalExpenditure!$A182,gDP!$B$6:$B$271))=0,"",INDEX([2]pivotTable!N$3:N$308,MATCH(totalExpenditure!$A182,[2]pivotTable!$A$3:$A$308,0))/100*INDEX(gDP!AC$6:AC$271,MATCH(totalExpenditure!$A182,gDP!$B$6:$B$271)))</f>
        <v/>
      </c>
      <c r="O182" s="77" t="str">
        <f>IF(INDEX([2]pivotTable!O$3:O$308,MATCH(totalExpenditure!$A182,[2]pivotTable!$A$3:$A$308,0))/100*INDEX(gDP!AD$6:AD$271,MATCH(totalExpenditure!$A182,gDP!$B$6:$B$271))=0,"",INDEX([2]pivotTable!O$3:O$308,MATCH(totalExpenditure!$A182,[2]pivotTable!$A$3:$A$308,0))/100*INDEX(gDP!AD$6:AD$271,MATCH(totalExpenditure!$A182,gDP!$B$6:$B$271)))</f>
        <v/>
      </c>
      <c r="P182" s="77" t="str">
        <f>IF(INDEX([2]pivotTable!P$3:P$308,MATCH(totalExpenditure!$A182,[2]pivotTable!$A$3:$A$308,0))/100*INDEX(gDP!AE$6:AE$271,MATCH(totalExpenditure!$A182,gDP!$B$6:$B$271))=0,"",INDEX([2]pivotTable!P$3:P$308,MATCH(totalExpenditure!$A182,[2]pivotTable!$A$3:$A$308,0))/100*INDEX(gDP!AE$6:AE$271,MATCH(totalExpenditure!$A182,gDP!$B$6:$B$271)))</f>
        <v/>
      </c>
      <c r="Q182" s="77" t="str">
        <f>IF(INDEX([2]pivotTable!Q$3:Q$308,MATCH(totalExpenditure!$A182,[2]pivotTable!$A$3:$A$308,0))/100*INDEX(gDP!AF$6:AF$271,MATCH(totalExpenditure!$A182,gDP!$B$6:$B$271))=0,"",INDEX([2]pivotTable!Q$3:Q$308,MATCH(totalExpenditure!$A182,[2]pivotTable!$A$3:$A$308,0))/100*INDEX(gDP!AF$6:AF$271,MATCH(totalExpenditure!$A182,gDP!$B$6:$B$271)))</f>
        <v/>
      </c>
      <c r="R182" s="77" t="str">
        <f>IF(INDEX([2]pivotTable!R$3:R$308,MATCH(totalExpenditure!$A182,[2]pivotTable!$A$3:$A$308,0))/100*INDEX(gDP!AG$6:AG$271,MATCH(totalExpenditure!$A182,gDP!$B$6:$B$271))=0,"",INDEX([2]pivotTable!R$3:R$308,MATCH(totalExpenditure!$A182,[2]pivotTable!$A$3:$A$308,0))/100*INDEX(gDP!AG$6:AG$271,MATCH(totalExpenditure!$A182,gDP!$B$6:$B$271)))</f>
        <v/>
      </c>
      <c r="S182" s="77" t="str">
        <f>IF(INDEX([2]pivotTable!S$3:S$308,MATCH(totalExpenditure!$A182,[2]pivotTable!$A$3:$A$308,0))/100*INDEX(gDP!AH$6:AH$271,MATCH(totalExpenditure!$A182,gDP!$B$6:$B$271))=0,"",INDEX([2]pivotTable!S$3:S$308,MATCH(totalExpenditure!$A182,[2]pivotTable!$A$3:$A$308,0))/100*INDEX(gDP!AH$6:AH$271,MATCH(totalExpenditure!$A182,gDP!$B$6:$B$271)))</f>
        <v/>
      </c>
      <c r="T182" s="77">
        <f>IF(INDEX([2]pivotTable!T$3:T$308,MATCH(totalExpenditure!$A182,[2]pivotTable!$A$3:$A$308,0))/100*INDEX(gDP!AI$6:AI$271,MATCH(totalExpenditure!$A182,gDP!$B$6:$B$271))=0,"",INDEX([2]pivotTable!T$3:T$308,MATCH(totalExpenditure!$A182,[2]pivotTable!$A$3:$A$308,0))/100*INDEX(gDP!AI$6:AI$271,MATCH(totalExpenditure!$A182,gDP!$B$6:$B$271)))</f>
        <v>7630740402.8947372</v>
      </c>
      <c r="U182" s="77">
        <f>IF(INDEX([2]pivotTable!U$3:U$308,MATCH(totalExpenditure!$A182,[2]pivotTable!$A$3:$A$308,0))/100*INDEX(gDP!AJ$6:AJ$271,MATCH(totalExpenditure!$A182,gDP!$B$6:$B$271))=0,"",INDEX([2]pivotTable!U$3:U$308,MATCH(totalExpenditure!$A182,[2]pivotTable!$A$3:$A$308,0))/100*INDEX(gDP!AJ$6:AJ$271,MATCH(totalExpenditure!$A182,gDP!$B$6:$B$271)))</f>
        <v>7409845840.5960093</v>
      </c>
      <c r="V182" s="77">
        <f>IF(INDEX([2]pivotTable!V$3:V$308,MATCH(totalExpenditure!$A182,[2]pivotTable!$A$3:$A$308,0))/100*INDEX(gDP!AK$6:AK$271,MATCH(totalExpenditure!$A182,gDP!$B$6:$B$271))=0,"",INDEX([2]pivotTable!V$3:V$308,MATCH(totalExpenditure!$A182,[2]pivotTable!$A$3:$A$308,0))/100*INDEX(gDP!AK$6:AK$271,MATCH(totalExpenditure!$A182,gDP!$B$6:$B$271)))</f>
        <v>7797947188.0280066</v>
      </c>
      <c r="W182" s="77">
        <f>IF(INDEX([2]pivotTable!W$3:W$308,MATCH(totalExpenditure!$A182,[2]pivotTable!$A$3:$A$308,0))/100*INDEX(gDP!AL$6:AL$271,MATCH(totalExpenditure!$A182,gDP!$B$6:$B$271))=0,"",INDEX([2]pivotTable!W$3:W$308,MATCH(totalExpenditure!$A182,[2]pivotTable!$A$3:$A$308,0))/100*INDEX(gDP!AL$6:AL$271,MATCH(totalExpenditure!$A182,gDP!$B$6:$B$271)))</f>
        <v>6511277540.4914169</v>
      </c>
      <c r="X182" s="77">
        <f>IF(INDEX([2]pivotTable!X$3:X$308,MATCH(totalExpenditure!$A182,[2]pivotTable!$A$3:$A$308,0))/100*INDEX(gDP!AM$6:AM$271,MATCH(totalExpenditure!$A182,gDP!$B$6:$B$271))=0,"",INDEX([2]pivotTable!X$3:X$308,MATCH(totalExpenditure!$A182,[2]pivotTable!$A$3:$A$308,0))/100*INDEX(gDP!AM$6:AM$271,MATCH(totalExpenditure!$A182,gDP!$B$6:$B$271)))</f>
        <v>6814238721.3783741</v>
      </c>
      <c r="Y182" s="77">
        <f>IF(INDEX([2]pivotTable!Y$3:Y$308,MATCH(totalExpenditure!$A182,[2]pivotTable!$A$3:$A$308,0))/100*INDEX(gDP!AN$6:AN$271,MATCH(totalExpenditure!$A182,gDP!$B$6:$B$271))=0,"",INDEX([2]pivotTable!Y$3:Y$308,MATCH(totalExpenditure!$A182,[2]pivotTable!$A$3:$A$308,0))/100*INDEX(gDP!AN$6:AN$271,MATCH(totalExpenditure!$A182,gDP!$B$6:$B$271)))</f>
        <v>7479856926.3795691</v>
      </c>
      <c r="Z182" s="77">
        <f>IF(INDEX([2]pivotTable!Z$3:Z$308,MATCH(totalExpenditure!$A182,[2]pivotTable!$A$3:$A$308,0))/100*INDEX(gDP!AO$6:AO$271,MATCH(totalExpenditure!$A182,gDP!$B$6:$B$271))=0,"",INDEX([2]pivotTable!Z$3:Z$308,MATCH(totalExpenditure!$A182,[2]pivotTable!$A$3:$A$308,0))/100*INDEX(gDP!AO$6:AO$271,MATCH(totalExpenditure!$A182,gDP!$B$6:$B$271)))</f>
        <v>7783557195.5719385</v>
      </c>
      <c r="AA182" s="77">
        <f>IF(INDEX([2]pivotTable!AA$3:AA$308,MATCH(totalExpenditure!$A182,[2]pivotTable!$A$3:$A$308,0))/100*INDEX(gDP!AP$6:AP$271,MATCH(totalExpenditure!$A182,gDP!$B$6:$B$271))=0,"",INDEX([2]pivotTable!AA$3:AA$308,MATCH(totalExpenditure!$A182,[2]pivotTable!$A$3:$A$308,0))/100*INDEX(gDP!AP$6:AP$271,MATCH(totalExpenditure!$A182,gDP!$B$6:$B$271)))</f>
        <v>7454676393.247961</v>
      </c>
      <c r="AB182" s="77">
        <f>IF(INDEX([2]pivotTable!AB$3:AB$308,MATCH(totalExpenditure!$A182,[2]pivotTable!$A$3:$A$308,0))/100*INDEX(gDP!AQ$6:AQ$271,MATCH(totalExpenditure!$A182,gDP!$B$6:$B$271))=0,"",INDEX([2]pivotTable!AB$3:AB$308,MATCH(totalExpenditure!$A182,[2]pivotTable!$A$3:$A$308,0))/100*INDEX(gDP!AQ$6:AQ$271,MATCH(totalExpenditure!$A182,gDP!$B$6:$B$271)))</f>
        <v>7032901459.2251816</v>
      </c>
      <c r="AC182" s="77">
        <f>IF(INDEX([2]pivotTable!AC$3:AC$308,MATCH(totalExpenditure!$A182,[2]pivotTable!$A$3:$A$308,0))/100*INDEX(gDP!AR$6:AR$271,MATCH(totalExpenditure!$A182,gDP!$B$6:$B$271))=0,"",INDEX([2]pivotTable!AC$3:AC$308,MATCH(totalExpenditure!$A182,[2]pivotTable!$A$3:$A$308,0))/100*INDEX(gDP!AR$6:AR$271,MATCH(totalExpenditure!$A182,gDP!$B$6:$B$271)))</f>
        <v>7014976100.1128168</v>
      </c>
      <c r="AD182" s="77">
        <f>IF(INDEX([2]pivotTable!AD$3:AD$308,MATCH(totalExpenditure!$A182,[2]pivotTable!$A$3:$A$308,0))/100*INDEX(gDP!AS$6:AS$271,MATCH(totalExpenditure!$A182,gDP!$B$6:$B$271))=0,"",INDEX([2]pivotTable!AD$3:AD$308,MATCH(totalExpenditure!$A182,[2]pivotTable!$A$3:$A$308,0))/100*INDEX(gDP!AS$6:AS$271,MATCH(totalExpenditure!$A182,gDP!$B$6:$B$271)))</f>
        <v>6343916471.6308165</v>
      </c>
      <c r="AE182" s="77">
        <f>IF(INDEX([2]pivotTable!AE$3:AE$308,MATCH(totalExpenditure!$A182,[2]pivotTable!$A$3:$A$308,0))/100*INDEX(gDP!AT$6:AT$271,MATCH(totalExpenditure!$A182,gDP!$B$6:$B$271))=0,"",INDEX([2]pivotTable!AE$3:AE$308,MATCH(totalExpenditure!$A182,[2]pivotTable!$A$3:$A$308,0))/100*INDEX(gDP!AT$6:AT$271,MATCH(totalExpenditure!$A182,gDP!$B$6:$B$271)))</f>
        <v>6098377392.4841948</v>
      </c>
      <c r="AF182" s="77">
        <f>IF(INDEX([2]pivotTable!AF$3:AF$308,MATCH(totalExpenditure!$A182,[2]pivotTable!$A$3:$A$308,0))/100*INDEX(gDP!AU$6:AU$271,MATCH(totalExpenditure!$A182,gDP!$B$6:$B$271))=0,"",INDEX([2]pivotTable!AF$3:AF$308,MATCH(totalExpenditure!$A182,[2]pivotTable!$A$3:$A$308,0))/100*INDEX(gDP!AU$6:AU$271,MATCH(totalExpenditure!$A182,gDP!$B$6:$B$271)))</f>
        <v>7797411132.5433874</v>
      </c>
      <c r="AG182" s="77">
        <f>IF(INDEX([2]pivotTable!AG$3:AG$308,MATCH(totalExpenditure!$A182,[2]pivotTable!$A$3:$A$308,0))/100*INDEX(gDP!AV$6:AV$271,MATCH(totalExpenditure!$A182,gDP!$B$6:$B$271))=0,"",INDEX([2]pivotTable!AG$3:AG$308,MATCH(totalExpenditure!$A182,[2]pivotTable!$A$3:$A$308,0))/100*INDEX(gDP!AV$6:AV$271,MATCH(totalExpenditure!$A182,gDP!$B$6:$B$271)))</f>
        <v>8579016553.2046976</v>
      </c>
      <c r="AH182" s="77">
        <f>IF(INDEX([2]pivotTable!AH$3:AH$308,MATCH(totalExpenditure!$A182,[2]pivotTable!$A$3:$A$308,0))/100*INDEX(gDP!AW$6:AW$271,MATCH(totalExpenditure!$A182,gDP!$B$6:$B$271))=0,"",INDEX([2]pivotTable!AH$3:AH$308,MATCH(totalExpenditure!$A182,[2]pivotTable!$A$3:$A$308,0))/100*INDEX(gDP!AW$6:AW$271,MATCH(totalExpenditure!$A182,gDP!$B$6:$B$271)))</f>
        <v>9125241989.0814171</v>
      </c>
      <c r="AI182" s="77">
        <f>IF(INDEX([2]pivotTable!AI$3:AI$308,MATCH(totalExpenditure!$A182,[2]pivotTable!$A$3:$A$308,0))/100*INDEX(gDP!AX$6:AX$271,MATCH(totalExpenditure!$A182,gDP!$B$6:$B$271))=0,"",INDEX([2]pivotTable!AI$3:AI$308,MATCH(totalExpenditure!$A182,[2]pivotTable!$A$3:$A$308,0))/100*INDEX(gDP!AX$6:AX$271,MATCH(totalExpenditure!$A182,gDP!$B$6:$B$271)))</f>
        <v>9237361676.3678627</v>
      </c>
      <c r="AJ182" s="77">
        <f>IF(INDEX([2]pivotTable!AJ$3:AJ$308,MATCH(totalExpenditure!$A182,[2]pivotTable!$A$3:$A$308,0))/100*INDEX(gDP!AY$6:AY$271,MATCH(totalExpenditure!$A182,gDP!$B$6:$B$271))=0,"",INDEX([2]pivotTable!AJ$3:AJ$308,MATCH(totalExpenditure!$A182,[2]pivotTable!$A$3:$A$308,0))/100*INDEX(gDP!AY$6:AY$271,MATCH(totalExpenditure!$A182,gDP!$B$6:$B$271)))</f>
        <v>10754369981.132948</v>
      </c>
      <c r="AK182" s="77">
        <f>IF(INDEX([2]pivotTable!AK$3:AK$308,MATCH(totalExpenditure!$A182,[2]pivotTable!$A$3:$A$308,0))/100*INDEX(gDP!AZ$6:AZ$271,MATCH(totalExpenditure!$A182,gDP!$B$6:$B$271))=0,"",INDEX([2]pivotTable!AK$3:AK$308,MATCH(totalExpenditure!$A182,[2]pivotTable!$A$3:$A$308,0))/100*INDEX(gDP!AZ$6:AZ$271,MATCH(totalExpenditure!$A182,gDP!$B$6:$B$271)))</f>
        <v>12562469727.212248</v>
      </c>
      <c r="AL182" s="77">
        <f>IF(INDEX([2]pivotTable!AL$3:AL$308,MATCH(totalExpenditure!$A182,[2]pivotTable!$A$3:$A$308,0))/100*INDEX(gDP!BA$6:BA$271,MATCH(totalExpenditure!$A182,gDP!$B$6:$B$271))=0,"",INDEX([2]pivotTable!AL$3:AL$308,MATCH(totalExpenditure!$A182,[2]pivotTable!$A$3:$A$308,0))/100*INDEX(gDP!BA$6:BA$271,MATCH(totalExpenditure!$A182,gDP!$B$6:$B$271)))</f>
        <v>13947526595.744669</v>
      </c>
      <c r="AM182" s="77">
        <f>IF(INDEX([2]pivotTable!AM$3:AM$308,MATCH(totalExpenditure!$A182,[2]pivotTable!$A$3:$A$308,0))/100*INDEX(gDP!BB$6:BB$271,MATCH(totalExpenditure!$A182,gDP!$B$6:$B$271))=0,"",INDEX([2]pivotTable!AM$3:AM$308,MATCH(totalExpenditure!$A182,[2]pivotTable!$A$3:$A$308,0))/100*INDEX(gDP!BB$6:BB$271,MATCH(totalExpenditure!$A182,gDP!$B$6:$B$271)))</f>
        <v>12648030660.114819</v>
      </c>
      <c r="AN182" s="77">
        <f>IF(INDEX([2]pivotTable!AN$3:AN$308,MATCH(totalExpenditure!$A182,[2]pivotTable!$A$3:$A$308,0))/100*INDEX(gDP!BC$6:BC$271,MATCH(totalExpenditure!$A182,gDP!$B$6:$B$271))=0,"",INDEX([2]pivotTable!AN$3:AN$308,MATCH(totalExpenditure!$A182,[2]pivotTable!$A$3:$A$308,0))/100*INDEX(gDP!BC$6:BC$271,MATCH(totalExpenditure!$A182,gDP!$B$6:$B$271)))</f>
        <v>12586722603.060789</v>
      </c>
      <c r="AO182" s="77">
        <f>IF(INDEX([2]pivotTable!AO$3:AO$308,MATCH(totalExpenditure!$A182,[2]pivotTable!$A$3:$A$308,0))/100*INDEX(gDP!BD$6:BD$271,MATCH(totalExpenditure!$A182,gDP!$B$6:$B$271))=0,"",INDEX([2]pivotTable!AO$3:AO$308,MATCH(totalExpenditure!$A182,[2]pivotTable!$A$3:$A$308,0))/100*INDEX(gDP!BD$6:BD$271,MATCH(totalExpenditure!$A182,gDP!$B$6:$B$271)))</f>
        <v>15241360709.949881</v>
      </c>
      <c r="AP182" s="77">
        <f>IF(INDEX([2]pivotTable!AP$3:AP$308,MATCH(totalExpenditure!$A182,[2]pivotTable!$A$3:$A$308,0))/100*INDEX(gDP!BE$6:BE$271,MATCH(totalExpenditure!$A182,gDP!$B$6:$B$271))=0,"",INDEX([2]pivotTable!AP$3:AP$308,MATCH(totalExpenditure!$A182,[2]pivotTable!$A$3:$A$308,0))/100*INDEX(gDP!BE$6:BE$271,MATCH(totalExpenditure!$A182,gDP!$B$6:$B$271)))</f>
        <v>13947542827.675119</v>
      </c>
      <c r="AQ182" s="77">
        <f>IF(INDEX([2]pivotTable!AQ$3:AQ$308,MATCH(totalExpenditure!$A182,[2]pivotTable!$A$3:$A$308,0))/100*INDEX(gDP!BF$6:BF$271,MATCH(totalExpenditure!$A182,gDP!$B$6:$B$271))=0,"",INDEX([2]pivotTable!AQ$3:AQ$308,MATCH(totalExpenditure!$A182,[2]pivotTable!$A$3:$A$308,0))/100*INDEX(gDP!BF$6:BF$271,MATCH(totalExpenditure!$A182,gDP!$B$6:$B$271)))</f>
        <v>14412796425.531906</v>
      </c>
      <c r="AR182" s="77">
        <f>IF(INDEX([2]pivotTable!AR$3:AR$308,MATCH(totalExpenditure!$A182,[2]pivotTable!$A$3:$A$308,0))/100*INDEX(gDP!BG$6:BG$271,MATCH(totalExpenditure!$A182,gDP!$B$6:$B$271))=0,"",INDEX([2]pivotTable!AR$3:AR$308,MATCH(totalExpenditure!$A182,[2]pivotTable!$A$3:$A$308,0))/100*INDEX(gDP!BG$6:BG$271,MATCH(totalExpenditure!$A182,gDP!$B$6:$B$271)))</f>
        <v>14550357683.152592</v>
      </c>
      <c r="AS182" s="77">
        <f>IF(INDEX([2]pivotTable!AS$3:AS$308,MATCH(totalExpenditure!$A182,[2]pivotTable!$A$3:$A$308,0))/100*INDEX(gDP!BH$6:BH$271,MATCH(totalExpenditure!$A182,gDP!$B$6:$B$271))=0,"",INDEX([2]pivotTable!AS$3:AS$308,MATCH(totalExpenditure!$A182,[2]pivotTable!$A$3:$A$308,0))/100*INDEX(gDP!BH$6:BH$271,MATCH(totalExpenditure!$A182,gDP!$B$6:$B$271)))</f>
        <v>11955312977.162325</v>
      </c>
      <c r="AT182" s="77">
        <f>IF(INDEX([2]pivotTable!AT$3:AT$308,MATCH(totalExpenditure!$A182,[2]pivotTable!$A$3:$A$308,0))/100*INDEX(gDP!BI$6:BI$271,MATCH(totalExpenditure!$A182,gDP!$B$6:$B$271))=0,"",INDEX([2]pivotTable!AT$3:AT$308,MATCH(totalExpenditure!$A182,[2]pivotTable!$A$3:$A$308,0))/100*INDEX(gDP!BI$6:BI$271,MATCH(totalExpenditure!$A182,gDP!$B$6:$B$271)))</f>
        <v>11722226904.761917</v>
      </c>
      <c r="AU182" s="77">
        <f>IF(INDEX([2]pivotTable!AU$3:AU$308,MATCH(totalExpenditure!$A182,[2]pivotTable!$A$3:$A$308,0))/100*INDEX(gDP!BJ$6:BJ$271,MATCH(totalExpenditure!$A182,gDP!$B$6:$B$271))=0,"",INDEX([2]pivotTable!AU$3:AU$308,MATCH(totalExpenditure!$A182,[2]pivotTable!$A$3:$A$308,0))/100*INDEX(gDP!BJ$6:BJ$271,MATCH(totalExpenditure!$A182,gDP!$B$6:$B$271)))</f>
        <v>13659339351.198875</v>
      </c>
      <c r="AV182" s="77">
        <f>IF(INDEX([2]pivotTable!AV$3:AV$308,MATCH(totalExpenditure!$A182,[2]pivotTable!$A$3:$A$308,0))/100*INDEX(gDP!BK$6:BK$271,MATCH(totalExpenditure!$A182,gDP!$B$6:$B$271))=0,"",INDEX([2]pivotTable!AV$3:AV$308,MATCH(totalExpenditure!$A182,[2]pivotTable!$A$3:$A$308,0))/100*INDEX(gDP!BK$6:BK$271,MATCH(totalExpenditure!$A182,gDP!$B$6:$B$271)))</f>
        <v>15040771005.22596</v>
      </c>
      <c r="AW182" s="77">
        <f>IF(INDEX([2]pivotTable!AW$3:AW$308,MATCH(totalExpenditure!$A182,[2]pivotTable!$A$3:$A$308,0))/100*INDEX(gDP!BL$6:BL$271,MATCH(totalExpenditure!$A182,gDP!$B$6:$B$271))=0,"",INDEX([2]pivotTable!AW$3:AW$308,MATCH(totalExpenditure!$A182,[2]pivotTable!$A$3:$A$308,0))/100*INDEX(gDP!BL$6:BL$271,MATCH(totalExpenditure!$A182,gDP!$B$6:$B$271)))</f>
        <v>15532227954.545458</v>
      </c>
      <c r="AX182" s="77">
        <f>IF(INDEX([2]pivotTable!AX$3:AX$308,MATCH(totalExpenditure!$A182,[2]pivotTable!$A$3:$A$308,0))/100*INDEX(gDP!BM$6:BM$271,MATCH(totalExpenditure!$A182,gDP!$B$6:$B$271))=0,"",INDEX([2]pivotTable!AX$3:AX$308,MATCH(totalExpenditure!$A182,[2]pivotTable!$A$3:$A$308,0))/100*INDEX(gDP!BM$6:BM$271,MATCH(totalExpenditure!$A182,gDP!$B$6:$B$271)))</f>
        <v>14925916806.797056</v>
      </c>
      <c r="AY182" s="77">
        <f>IF(INDEX([2]pivotTable!AY$3:AY$308,MATCH(totalExpenditure!$A182,[2]pivotTable!$A$3:$A$308,0))/100*INDEX(gDP!BN$6:BN$271,MATCH(totalExpenditure!$A182,gDP!$B$6:$B$271))=0,"",INDEX([2]pivotTable!AY$3:AY$308,MATCH(totalExpenditure!$A182,[2]pivotTable!$A$3:$A$308,0))/100*INDEX(gDP!BN$6:BN$271,MATCH(totalExpenditure!$A182,gDP!$B$6:$B$271)))</f>
        <v>17617879511.059383</v>
      </c>
      <c r="AZ182" s="77" t="str">
        <f>IF(INDEX([2]pivotTable!AZ$3:AZ$308,MATCH(totalExpenditure!$A182,[2]pivotTable!$A$3:$A$308,0))/100*INDEX(gDP!BO$6:BO$271,MATCH(totalExpenditure!$A182,gDP!$B$6:$B$271))=0,"",INDEX([2]pivotTable!AZ$3:AZ$308,MATCH(totalExpenditure!$A182,[2]pivotTable!$A$3:$A$308,0))/100*INDEX(gDP!BO$6:BO$271,MATCH(totalExpenditure!$A182,gDP!$B$6:$B$271)))</f>
        <v/>
      </c>
      <c r="BA182" s="77" t="str">
        <f>IF(INDEX([2]pivotTable!B$310:B$615,MATCH(totalExpenditure!$A182,[2]pivotTable!$A$310:$A$615,0))/100*INDEX(gDP!Q$6:Q$271,MATCH(totalExpenditure!$A182,gDP!$B$6:$B$271))=0,"",INDEX([2]pivotTable!B$310:B$615,MATCH(totalExpenditure!$A182,[2]pivotTable!$A$310:$A$615,0))/100*INDEX(gDP!Q$6:Q$271,MATCH(totalExpenditure!$A182,gDP!$B$6:$B$271)))</f>
        <v/>
      </c>
      <c r="BB182" s="77" t="str">
        <f>IF(INDEX([2]pivotTable!C$310:C$615,MATCH(totalExpenditure!$A182,[2]pivotTable!$A$310:$A$615,0))/100*INDEX(gDP!R$6:R$271,MATCH(totalExpenditure!$A182,gDP!$B$6:$B$271))=0,"",INDEX([2]pivotTable!C$310:C$615,MATCH(totalExpenditure!$A182,[2]pivotTable!$A$310:$A$615,0))/100*INDEX(gDP!R$6:R$271,MATCH(totalExpenditure!$A182,gDP!$B$6:$B$271)))</f>
        <v/>
      </c>
      <c r="BC182" s="77" t="str">
        <f>IF(INDEX([2]pivotTable!D$310:D$615,MATCH(totalExpenditure!$A182,[2]pivotTable!$A$310:$A$615,0))/100*INDEX(gDP!S$6:S$271,MATCH(totalExpenditure!$A182,gDP!$B$6:$B$271))=0,"",INDEX([2]pivotTable!D$310:D$615,MATCH(totalExpenditure!$A182,[2]pivotTable!$A$310:$A$615,0))/100*INDEX(gDP!S$6:S$271,MATCH(totalExpenditure!$A182,gDP!$B$6:$B$271)))</f>
        <v/>
      </c>
      <c r="BD182" s="77" t="str">
        <f>IF(INDEX([2]pivotTable!E$310:E$615,MATCH(totalExpenditure!$A182,[2]pivotTable!$A$310:$A$615,0))/100*INDEX(gDP!T$6:T$271,MATCH(totalExpenditure!$A182,gDP!$B$6:$B$271))=0,"",INDEX([2]pivotTable!E$310:E$615,MATCH(totalExpenditure!$A182,[2]pivotTable!$A$310:$A$615,0))/100*INDEX(gDP!T$6:T$271,MATCH(totalExpenditure!$A182,gDP!$B$6:$B$271)))</f>
        <v/>
      </c>
      <c r="BE182" s="77" t="str">
        <f>IF(INDEX([2]pivotTable!F$310:F$615,MATCH(totalExpenditure!$A182,[2]pivotTable!$A$310:$A$615,0))/100*INDEX(gDP!U$6:U$271,MATCH(totalExpenditure!$A182,gDP!$B$6:$B$271))=0,"",INDEX([2]pivotTable!F$310:F$615,MATCH(totalExpenditure!$A182,[2]pivotTable!$A$310:$A$615,0))/100*INDEX(gDP!U$6:U$271,MATCH(totalExpenditure!$A182,gDP!$B$6:$B$271)))</f>
        <v/>
      </c>
      <c r="BF182" s="77" t="str">
        <f>IF(INDEX([2]pivotTable!G$310:G$615,MATCH(totalExpenditure!$A182,[2]pivotTable!$A$310:$A$615,0))/100*INDEX(gDP!V$6:V$271,MATCH(totalExpenditure!$A182,gDP!$B$6:$B$271))=0,"",INDEX([2]pivotTable!G$310:G$615,MATCH(totalExpenditure!$A182,[2]pivotTable!$A$310:$A$615,0))/100*INDEX(gDP!V$6:V$271,MATCH(totalExpenditure!$A182,gDP!$B$6:$B$271)))</f>
        <v/>
      </c>
      <c r="BG182" s="77" t="str">
        <f>IF(INDEX([2]pivotTable!H$310:H$615,MATCH(totalExpenditure!$A182,[2]pivotTable!$A$310:$A$615,0))/100*INDEX(gDP!W$6:W$271,MATCH(totalExpenditure!$A182,gDP!$B$6:$B$271))=0,"",INDEX([2]pivotTable!H$310:H$615,MATCH(totalExpenditure!$A182,[2]pivotTable!$A$310:$A$615,0))/100*INDEX(gDP!W$6:W$271,MATCH(totalExpenditure!$A182,gDP!$B$6:$B$271)))</f>
        <v/>
      </c>
      <c r="BH182" s="77" t="str">
        <f>IF(INDEX([2]pivotTable!I$310:I$615,MATCH(totalExpenditure!$A182,[2]pivotTable!$A$310:$A$615,0))/100*INDEX(gDP!X$6:X$271,MATCH(totalExpenditure!$A182,gDP!$B$6:$B$271))=0,"",INDEX([2]pivotTable!I$310:I$615,MATCH(totalExpenditure!$A182,[2]pivotTable!$A$310:$A$615,0))/100*INDEX(gDP!X$6:X$271,MATCH(totalExpenditure!$A182,gDP!$B$6:$B$271)))</f>
        <v/>
      </c>
      <c r="BI182" s="77" t="str">
        <f>IF(INDEX([2]pivotTable!J$310:J$615,MATCH(totalExpenditure!$A182,[2]pivotTable!$A$310:$A$615,0))/100*INDEX(gDP!Y$6:Y$271,MATCH(totalExpenditure!$A182,gDP!$B$6:$B$271))=0,"",INDEX([2]pivotTable!J$310:J$615,MATCH(totalExpenditure!$A182,[2]pivotTable!$A$310:$A$615,0))/100*INDEX(gDP!Y$6:Y$271,MATCH(totalExpenditure!$A182,gDP!$B$6:$B$271)))</f>
        <v/>
      </c>
      <c r="BJ182" s="77" t="str">
        <f>IF(INDEX([2]pivotTable!K$310:K$615,MATCH(totalExpenditure!$A182,[2]pivotTable!$A$310:$A$615,0))/100*INDEX(gDP!Z$6:Z$271,MATCH(totalExpenditure!$A182,gDP!$B$6:$B$271))=0,"",INDEX([2]pivotTable!K$310:K$615,MATCH(totalExpenditure!$A182,[2]pivotTable!$A$310:$A$615,0))/100*INDEX(gDP!Z$6:Z$271,MATCH(totalExpenditure!$A182,gDP!$B$6:$B$271)))</f>
        <v/>
      </c>
      <c r="BK182" s="77" t="str">
        <f>IF(INDEX([2]pivotTable!L$310:L$615,MATCH(totalExpenditure!$A182,[2]pivotTable!$A$310:$A$615,0))/100*INDEX(gDP!AA$6:AA$271,MATCH(totalExpenditure!$A182,gDP!$B$6:$B$271))=0,"",INDEX([2]pivotTable!L$310:L$615,MATCH(totalExpenditure!$A182,[2]pivotTable!$A$310:$A$615,0))/100*INDEX(gDP!AA$6:AA$271,MATCH(totalExpenditure!$A182,gDP!$B$6:$B$271)))</f>
        <v/>
      </c>
      <c r="BL182" s="77" t="str">
        <f>IF(INDEX([2]pivotTable!M$310:M$615,MATCH(totalExpenditure!$A182,[2]pivotTable!$A$310:$A$615,0))/100*INDEX(gDP!AB$6:AB$271,MATCH(totalExpenditure!$A182,gDP!$B$6:$B$271))=0,"",INDEX([2]pivotTable!M$310:M$615,MATCH(totalExpenditure!$A182,[2]pivotTable!$A$310:$A$615,0))/100*INDEX(gDP!AB$6:AB$271,MATCH(totalExpenditure!$A182,gDP!$B$6:$B$271)))</f>
        <v/>
      </c>
      <c r="BM182" s="77" t="str">
        <f>IF(INDEX([2]pivotTable!N$310:N$615,MATCH(totalExpenditure!$A182,[2]pivotTable!$A$310:$A$615,0))/100*INDEX(gDP!AC$6:AC$271,MATCH(totalExpenditure!$A182,gDP!$B$6:$B$271))=0,"",INDEX([2]pivotTable!N$310:N$615,MATCH(totalExpenditure!$A182,[2]pivotTable!$A$310:$A$615,0))/100*INDEX(gDP!AC$6:AC$271,MATCH(totalExpenditure!$A182,gDP!$B$6:$B$271)))</f>
        <v/>
      </c>
      <c r="BN182" s="77" t="str">
        <f>IF(INDEX([2]pivotTable!O$310:O$615,MATCH(totalExpenditure!$A182,[2]pivotTable!$A$310:$A$615,0))/100*INDEX(gDP!AD$6:AD$271,MATCH(totalExpenditure!$A182,gDP!$B$6:$B$271))=0,"",INDEX([2]pivotTable!O$310:O$615,MATCH(totalExpenditure!$A182,[2]pivotTable!$A$310:$A$615,0))/100*INDEX(gDP!AD$6:AD$271,MATCH(totalExpenditure!$A182,gDP!$B$6:$B$271)))</f>
        <v/>
      </c>
      <c r="BO182" s="77" t="str">
        <f>IF(INDEX([2]pivotTable!P$310:P$615,MATCH(totalExpenditure!$A182,[2]pivotTable!$A$310:$A$615,0))/100*INDEX(gDP!AE$6:AE$271,MATCH(totalExpenditure!$A182,gDP!$B$6:$B$271))=0,"",INDEX([2]pivotTable!P$310:P$615,MATCH(totalExpenditure!$A182,[2]pivotTable!$A$310:$A$615,0))/100*INDEX(gDP!AE$6:AE$271,MATCH(totalExpenditure!$A182,gDP!$B$6:$B$271)))</f>
        <v/>
      </c>
      <c r="BP182" s="77" t="str">
        <f>IF(INDEX([2]pivotTable!Q$310:Q$615,MATCH(totalExpenditure!$A182,[2]pivotTable!$A$310:$A$615,0))/100*INDEX(gDP!AF$6:AF$271,MATCH(totalExpenditure!$A182,gDP!$B$6:$B$271))=0,"",INDEX([2]pivotTable!Q$310:Q$615,MATCH(totalExpenditure!$A182,[2]pivotTable!$A$310:$A$615,0))/100*INDEX(gDP!AF$6:AF$271,MATCH(totalExpenditure!$A182,gDP!$B$6:$B$271)))</f>
        <v/>
      </c>
      <c r="BQ182" s="77" t="str">
        <f>IF(INDEX([2]pivotTable!R$310:R$615,MATCH(totalExpenditure!$A182,[2]pivotTable!$A$310:$A$615,0))/100*INDEX(gDP!AG$6:AG$271,MATCH(totalExpenditure!$A182,gDP!$B$6:$B$271))=0,"",INDEX([2]pivotTable!R$310:R$615,MATCH(totalExpenditure!$A182,[2]pivotTable!$A$310:$A$615,0))/100*INDEX(gDP!AG$6:AG$271,MATCH(totalExpenditure!$A182,gDP!$B$6:$B$271)))</f>
        <v/>
      </c>
      <c r="BR182" s="77" t="str">
        <f>IF(INDEX([2]pivotTable!S$310:S$615,MATCH(totalExpenditure!$A182,[2]pivotTable!$A$310:$A$615,0))/100*INDEX(gDP!AH$6:AH$271,MATCH(totalExpenditure!$A182,gDP!$B$6:$B$271))=0,"",INDEX([2]pivotTable!S$310:S$615,MATCH(totalExpenditure!$A182,[2]pivotTable!$A$310:$A$615,0))/100*INDEX(gDP!AH$6:AH$271,MATCH(totalExpenditure!$A182,gDP!$B$6:$B$271)))</f>
        <v/>
      </c>
      <c r="BS182" s="77">
        <f>IF(INDEX([2]pivotTable!T$310:T$615,MATCH(totalExpenditure!$A182,[2]pivotTable!$A$310:$A$615,0))/100*INDEX(gDP!AI$6:AI$271,MATCH(totalExpenditure!$A182,gDP!$B$6:$B$271))=0,"",INDEX([2]pivotTable!T$310:T$615,MATCH(totalExpenditure!$A182,[2]pivotTable!$A$310:$A$615,0))/100*INDEX(gDP!AI$6:AI$271,MATCH(totalExpenditure!$A182,gDP!$B$6:$B$271)))</f>
        <v>2000523779.0948524</v>
      </c>
      <c r="BT182" s="77">
        <f>IF(INDEX([2]pivotTable!U$310:U$615,MATCH(totalExpenditure!$A182,[2]pivotTable!$A$310:$A$615,0))/100*INDEX(gDP!AJ$6:AJ$271,MATCH(totalExpenditure!$A182,gDP!$B$6:$B$271))=0,"",INDEX([2]pivotTable!U$310:U$615,MATCH(totalExpenditure!$A182,[2]pivotTable!$A$310:$A$615,0))/100*INDEX(gDP!AJ$6:AJ$271,MATCH(totalExpenditure!$A182,gDP!$B$6:$B$271)))</f>
        <v>2108393635.5643251</v>
      </c>
      <c r="BU182" s="77">
        <f>IF(INDEX([2]pivotTable!V$310:V$615,MATCH(totalExpenditure!$A182,[2]pivotTable!$A$310:$A$615,0))/100*INDEX(gDP!AK$6:AK$271,MATCH(totalExpenditure!$A182,gDP!$B$6:$B$271))=0,"",INDEX([2]pivotTable!V$310:V$615,MATCH(totalExpenditure!$A182,[2]pivotTable!$A$310:$A$615,0))/100*INDEX(gDP!AK$6:AK$271,MATCH(totalExpenditure!$A182,gDP!$B$6:$B$271)))</f>
        <v>2394336133.2367873</v>
      </c>
      <c r="BV182" s="77">
        <f>IF(INDEX([2]pivotTable!W$310:W$615,MATCH(totalExpenditure!$A182,[2]pivotTable!$A$310:$A$615,0))/100*INDEX(gDP!AL$6:AL$271,MATCH(totalExpenditure!$A182,gDP!$B$6:$B$271))=0,"",INDEX([2]pivotTable!W$310:W$615,MATCH(totalExpenditure!$A182,[2]pivotTable!$A$310:$A$615,0))/100*INDEX(gDP!AL$6:AL$271,MATCH(totalExpenditure!$A182,gDP!$B$6:$B$271)))</f>
        <v>2122194161.3453505</v>
      </c>
      <c r="BW182" s="77">
        <f>IF(INDEX([2]pivotTable!X$310:X$615,MATCH(totalExpenditure!$A182,[2]pivotTable!$A$310:$A$615,0))/100*INDEX(gDP!AM$6:AM$271,MATCH(totalExpenditure!$A182,gDP!$B$6:$B$271))=0,"",INDEX([2]pivotTable!X$310:X$615,MATCH(totalExpenditure!$A182,[2]pivotTable!$A$310:$A$615,0))/100*INDEX(gDP!AM$6:AM$271,MATCH(totalExpenditure!$A182,gDP!$B$6:$B$271)))</f>
        <v>2237511221.945138</v>
      </c>
      <c r="BX182" s="77">
        <f>IF(INDEX([2]pivotTable!Y$310:Y$615,MATCH(totalExpenditure!$A182,[2]pivotTable!$A$310:$A$615,0))/100*INDEX(gDP!AN$6:AN$271,MATCH(totalExpenditure!$A182,gDP!$B$6:$B$271))=0,"",INDEX([2]pivotTable!Y$310:Y$615,MATCH(totalExpenditure!$A182,[2]pivotTable!$A$310:$A$615,0))/100*INDEX(gDP!AN$6:AN$271,MATCH(totalExpenditure!$A182,gDP!$B$6:$B$271)))</f>
        <v>3040592246.49576</v>
      </c>
      <c r="BY182" s="77">
        <f>IF(INDEX([2]pivotTable!Z$310:Z$615,MATCH(totalExpenditure!$A182,[2]pivotTable!$A$310:$A$615,0))/100*INDEX(gDP!AO$6:AO$271,MATCH(totalExpenditure!$A182,gDP!$B$6:$B$271))=0,"",INDEX([2]pivotTable!Z$310:Z$615,MATCH(totalExpenditure!$A182,[2]pivotTable!$A$310:$A$615,0))/100*INDEX(gDP!AO$6:AO$271,MATCH(totalExpenditure!$A182,gDP!$B$6:$B$271)))</f>
        <v>3221346150.2682185</v>
      </c>
      <c r="BZ182" s="77">
        <f>IF(INDEX([2]pivotTable!AA$310:AA$615,MATCH(totalExpenditure!$A182,[2]pivotTable!$A$310:$A$615,0))/100*INDEX(gDP!AP$6:AP$271,MATCH(totalExpenditure!$A182,gDP!$B$6:$B$271))=0,"",INDEX([2]pivotTable!AA$310:AA$615,MATCH(totalExpenditure!$A182,[2]pivotTable!$A$310:$A$615,0))/100*INDEX(gDP!AP$6:AP$271,MATCH(totalExpenditure!$A182,gDP!$B$6:$B$271)))</f>
        <v>3081911669.070045</v>
      </c>
      <c r="CA182" s="77">
        <f>IF(INDEX([2]pivotTable!AB$310:AB$615,MATCH(totalExpenditure!$A182,[2]pivotTable!$A$310:$A$615,0))/100*INDEX(gDP!AQ$6:AQ$271,MATCH(totalExpenditure!$A182,gDP!$B$6:$B$271))=0,"",INDEX([2]pivotTable!AB$310:AB$615,MATCH(totalExpenditure!$A182,[2]pivotTable!$A$310:$A$615,0))/100*INDEX(gDP!AQ$6:AQ$271,MATCH(totalExpenditure!$A182,gDP!$B$6:$B$271)))</f>
        <v>3223413168.811542</v>
      </c>
      <c r="CB182" s="77">
        <f>IF(INDEX([2]pivotTable!AC$310:AC$615,MATCH(totalExpenditure!$A182,[2]pivotTable!$A$310:$A$615,0))/100*INDEX(gDP!AR$6:AR$271,MATCH(totalExpenditure!$A182,gDP!$B$6:$B$271))=0,"",INDEX([2]pivotTable!AC$310:AC$615,MATCH(totalExpenditure!$A182,[2]pivotTable!$A$310:$A$615,0))/100*INDEX(gDP!AR$6:AR$271,MATCH(totalExpenditure!$A182,gDP!$B$6:$B$271)))</f>
        <v>3572441532.4648604</v>
      </c>
      <c r="CC182" s="77">
        <f>IF(INDEX([2]pivotTable!AD$310:AD$615,MATCH(totalExpenditure!$A182,[2]pivotTable!$A$310:$A$615,0))/100*INDEX(gDP!AS$6:AS$271,MATCH(totalExpenditure!$A182,gDP!$B$6:$B$271))=0,"",INDEX([2]pivotTable!AD$310:AD$615,MATCH(totalExpenditure!$A182,[2]pivotTable!$A$310:$A$615,0))/100*INDEX(gDP!AS$6:AS$271,MATCH(totalExpenditure!$A182,gDP!$B$6:$B$271)))</f>
        <v>3343415437.7513752</v>
      </c>
      <c r="CD182" s="77">
        <f>IF(INDEX([2]pivotTable!AE$310:AE$615,MATCH(totalExpenditure!$A182,[2]pivotTable!$A$310:$A$615,0))/100*INDEX(gDP!AT$6:AT$271,MATCH(totalExpenditure!$A182,gDP!$B$6:$B$271))=0,"",INDEX([2]pivotTable!AE$310:AE$615,MATCH(totalExpenditure!$A182,[2]pivotTable!$A$310:$A$615,0))/100*INDEX(gDP!AT$6:AT$271,MATCH(totalExpenditure!$A182,gDP!$B$6:$B$271)))</f>
        <v>3449939210.6053443</v>
      </c>
      <c r="CE182" s="77">
        <f>IF(INDEX([2]pivotTable!AF$310:AF$615,MATCH(totalExpenditure!$A182,[2]pivotTable!$A$310:$A$615,0))/100*INDEX(gDP!AU$6:AU$271,MATCH(totalExpenditure!$A182,gDP!$B$6:$B$271))=0,"",INDEX([2]pivotTable!AF$310:AF$615,MATCH(totalExpenditure!$A182,[2]pivotTable!$A$310:$A$615,0))/100*INDEX(gDP!AU$6:AU$271,MATCH(totalExpenditure!$A182,gDP!$B$6:$B$271)))</f>
        <v>4427675668.2281542</v>
      </c>
      <c r="CF182" s="77">
        <f>IF(INDEX([2]pivotTable!AG$310:AG$615,MATCH(totalExpenditure!$A182,[2]pivotTable!$A$310:$A$615,0))/100*INDEX(gDP!AV$6:AV$271,MATCH(totalExpenditure!$A182,gDP!$B$6:$B$271))=0,"",INDEX([2]pivotTable!AG$310:AG$615,MATCH(totalExpenditure!$A182,[2]pivotTable!$A$310:$A$615,0))/100*INDEX(gDP!AV$6:AV$271,MATCH(totalExpenditure!$A182,gDP!$B$6:$B$271)))</f>
        <v>5069418872.3482294</v>
      </c>
      <c r="CG182" s="77">
        <f>IF(INDEX([2]pivotTable!AH$310:AH$615,MATCH(totalExpenditure!$A182,[2]pivotTable!$A$310:$A$615,0))/100*INDEX(gDP!AW$6:AW$271,MATCH(totalExpenditure!$A182,gDP!$B$6:$B$271))=0,"",INDEX([2]pivotTable!AH$310:AH$615,MATCH(totalExpenditure!$A182,[2]pivotTable!$A$310:$A$615,0))/100*INDEX(gDP!AW$6:AW$271,MATCH(totalExpenditure!$A182,gDP!$B$6:$B$271)))</f>
        <v>5438007580.7025881</v>
      </c>
      <c r="CH182" s="77">
        <f>IF(INDEX([2]pivotTable!AI$310:AI$615,MATCH(totalExpenditure!$A182,[2]pivotTable!$A$310:$A$615,0))/100*INDEX(gDP!AX$6:AX$271,MATCH(totalExpenditure!$A182,gDP!$B$6:$B$271))=0,"",INDEX([2]pivotTable!AI$310:AI$615,MATCH(totalExpenditure!$A182,[2]pivotTable!$A$310:$A$615,0))/100*INDEX(gDP!AX$6:AX$271,MATCH(totalExpenditure!$A182,gDP!$B$6:$B$271)))</f>
        <v>5517618719.441206</v>
      </c>
      <c r="CI182" s="77">
        <f>IF(INDEX([2]pivotTable!AJ$310:AJ$615,MATCH(totalExpenditure!$A182,[2]pivotTable!$A$310:$A$615,0))/100*INDEX(gDP!AY$6:AY$271,MATCH(totalExpenditure!$A182,gDP!$B$6:$B$271))=0,"",INDEX([2]pivotTable!AJ$310:AJ$615,MATCH(totalExpenditure!$A182,[2]pivotTable!$A$310:$A$615,0))/100*INDEX(gDP!AY$6:AY$271,MATCH(totalExpenditure!$A182,gDP!$B$6:$B$271)))</f>
        <v>5932249247.6572075</v>
      </c>
      <c r="CJ182" s="77">
        <f>IF(INDEX([2]pivotTable!AK$310:AK$615,MATCH(totalExpenditure!$A182,[2]pivotTable!$A$310:$A$615,0))/100*INDEX(gDP!AZ$6:AZ$271,MATCH(totalExpenditure!$A182,gDP!$B$6:$B$271))=0,"",INDEX([2]pivotTable!AK$310:AK$615,MATCH(totalExpenditure!$A182,[2]pivotTable!$A$310:$A$615,0))/100*INDEX(gDP!AZ$6:AZ$271,MATCH(totalExpenditure!$A182,gDP!$B$6:$B$271)))</f>
        <v>6844935428.2887249</v>
      </c>
      <c r="CK182" s="77">
        <f>IF(INDEX([2]pivotTable!AL$310:AL$615,MATCH(totalExpenditure!$A182,[2]pivotTable!$A$310:$A$615,0))/100*INDEX(gDP!BA$6:BA$271,MATCH(totalExpenditure!$A182,gDP!$B$6:$B$271))=0,"",INDEX([2]pivotTable!AL$310:AL$615,MATCH(totalExpenditure!$A182,[2]pivotTable!$A$310:$A$615,0))/100*INDEX(gDP!BA$6:BA$271,MATCH(totalExpenditure!$A182,gDP!$B$6:$B$271)))</f>
        <v>7624647872.3404188</v>
      </c>
      <c r="CL182" s="77">
        <f>IF(INDEX([2]pivotTable!AM$310:AM$615,MATCH(totalExpenditure!$A182,[2]pivotTable!$A$310:$A$615,0))/100*INDEX(gDP!BB$6:BB$271,MATCH(totalExpenditure!$A182,gDP!$B$6:$B$271))=0,"",INDEX([2]pivotTable!AM$310:AM$615,MATCH(totalExpenditure!$A182,[2]pivotTable!$A$310:$A$615,0))/100*INDEX(gDP!BB$6:BB$271,MATCH(totalExpenditure!$A182,gDP!$B$6:$B$271)))</f>
        <v>7449146891.8467636</v>
      </c>
      <c r="CM182" s="77">
        <f>IF(INDEX([2]pivotTable!AN$310:AN$615,MATCH(totalExpenditure!$A182,[2]pivotTable!$A$310:$A$615,0))/100*INDEX(gDP!BC$6:BC$271,MATCH(totalExpenditure!$A182,gDP!$B$6:$B$271))=0,"",INDEX([2]pivotTable!AN$310:AN$615,MATCH(totalExpenditure!$A182,[2]pivotTable!$A$310:$A$615,0))/100*INDEX(gDP!BC$6:BC$271,MATCH(totalExpenditure!$A182,gDP!$B$6:$B$271)))</f>
        <v>8233095949.2623653</v>
      </c>
      <c r="CN182" s="77">
        <f>IF(INDEX([2]pivotTable!AO$310:AO$615,MATCH(totalExpenditure!$A182,[2]pivotTable!$A$310:$A$615,0))/100*INDEX(gDP!BD$6:BD$271,MATCH(totalExpenditure!$A182,gDP!$B$6:$B$271))=0,"",INDEX([2]pivotTable!AO$310:AO$615,MATCH(totalExpenditure!$A182,[2]pivotTable!$A$310:$A$615,0))/100*INDEX(gDP!BD$6:BD$271,MATCH(totalExpenditure!$A182,gDP!$B$6:$B$271)))</f>
        <v>9325306223.8509159</v>
      </c>
      <c r="CO182" s="77">
        <f>IF(INDEX([2]pivotTable!AP$310:AP$615,MATCH(totalExpenditure!$A182,[2]pivotTable!$A$310:$A$615,0))/100*INDEX(gDP!BE$6:BE$271,MATCH(totalExpenditure!$A182,gDP!$B$6:$B$271))=0,"",INDEX([2]pivotTable!AP$310:AP$615,MATCH(totalExpenditure!$A182,[2]pivotTable!$A$310:$A$615,0))/100*INDEX(gDP!BE$6:BE$271,MATCH(totalExpenditure!$A182,gDP!$B$6:$B$271)))</f>
        <v>9435102501.0743446</v>
      </c>
      <c r="CP182" s="77">
        <f>IF(INDEX([2]pivotTable!AQ$310:AQ$615,MATCH(totalExpenditure!$A182,[2]pivotTable!$A$310:$A$615,0))/100*INDEX(gDP!BF$6:BF$271,MATCH(totalExpenditure!$A182,gDP!$B$6:$B$271))=0,"",INDEX([2]pivotTable!AQ$310:AQ$615,MATCH(totalExpenditure!$A182,[2]pivotTable!$A$310:$A$615,0))/100*INDEX(gDP!BF$6:BF$271,MATCH(totalExpenditure!$A182,gDP!$B$6:$B$271)))</f>
        <v>10415086468.085098</v>
      </c>
      <c r="CQ182" s="77">
        <f>IF(INDEX([2]pivotTable!AR$310:AR$615,MATCH(totalExpenditure!$A182,[2]pivotTable!$A$310:$A$615,0))/100*INDEX(gDP!BG$6:BG$271,MATCH(totalExpenditure!$A182,gDP!$B$6:$B$271))=0,"",INDEX([2]pivotTable!AR$310:AR$615,MATCH(totalExpenditure!$A182,[2]pivotTable!$A$310:$A$615,0))/100*INDEX(gDP!BG$6:BG$271,MATCH(totalExpenditure!$A182,gDP!$B$6:$B$271)))</f>
        <v>10285597672.573383</v>
      </c>
      <c r="CR182" s="77">
        <f>IF(INDEX([2]pivotTable!AS$310:AS$615,MATCH(totalExpenditure!$A182,[2]pivotTable!$A$310:$A$615,0))/100*INDEX(gDP!BH$6:BH$271,MATCH(totalExpenditure!$A182,gDP!$B$6:$B$271))=0,"",INDEX([2]pivotTable!AS$310:AS$615,MATCH(totalExpenditure!$A182,[2]pivotTable!$A$310:$A$615,0))/100*INDEX(gDP!BH$6:BH$271,MATCH(totalExpenditure!$A182,gDP!$B$6:$B$271)))</f>
        <v>8345429513.2788954</v>
      </c>
      <c r="CS182" s="77">
        <f>IF(INDEX([2]pivotTable!AT$310:AT$615,MATCH(totalExpenditure!$A182,[2]pivotTable!$A$310:$A$615,0))/100*INDEX(gDP!BI$6:BI$271,MATCH(totalExpenditure!$A182,gDP!$B$6:$B$271))=0,"",INDEX([2]pivotTable!AT$310:AT$615,MATCH(totalExpenditure!$A182,[2]pivotTable!$A$310:$A$615,0))/100*INDEX(gDP!BI$6:BI$271,MATCH(totalExpenditure!$A182,gDP!$B$6:$B$271)))</f>
        <v>8680383214.2857208</v>
      </c>
      <c r="CT182" s="77">
        <f>IF(INDEX([2]pivotTable!AU$310:AU$615,MATCH(totalExpenditure!$A182,[2]pivotTable!$A$310:$A$615,0))/100*INDEX(gDP!BJ$6:BJ$271,MATCH(totalExpenditure!$A182,gDP!$B$6:$B$271))=0,"",INDEX([2]pivotTable!AU$310:AU$615,MATCH(totalExpenditure!$A182,[2]pivotTable!$A$310:$A$615,0))/100*INDEX(gDP!BJ$6:BJ$271,MATCH(totalExpenditure!$A182,gDP!$B$6:$B$271)))</f>
        <v>9360664908.3215809</v>
      </c>
      <c r="CU182" s="77">
        <f>IF(INDEX([2]pivotTable!AV$310:AV$615,MATCH(totalExpenditure!$A182,[2]pivotTable!$A$310:$A$615,0))/100*INDEX(gDP!BK$6:BK$271,MATCH(totalExpenditure!$A182,gDP!$B$6:$B$271))=0,"",INDEX([2]pivotTable!AV$310:AV$615,MATCH(totalExpenditure!$A182,[2]pivotTable!$A$310:$A$615,0))/100*INDEX(gDP!BK$6:BK$271,MATCH(totalExpenditure!$A182,gDP!$B$6:$B$271)))</f>
        <v>10203096120.50416</v>
      </c>
      <c r="CV182" s="77">
        <f>IF(INDEX([2]pivotTable!AW$310:AW$615,MATCH(totalExpenditure!$A182,[2]pivotTable!$A$310:$A$615,0))/100*INDEX(gDP!BL$6:BL$271,MATCH(totalExpenditure!$A182,gDP!$B$6:$B$271))=0,"",INDEX([2]pivotTable!AW$310:AW$615,MATCH(totalExpenditure!$A182,[2]pivotTable!$A$310:$A$615,0))/100*INDEX(gDP!BL$6:BL$271,MATCH(totalExpenditure!$A182,gDP!$B$6:$B$271)))</f>
        <v>10055073886.363638</v>
      </c>
      <c r="CW182" s="77">
        <f>IF(INDEX([2]pivotTable!AX$310:AX$615,MATCH(totalExpenditure!$A182,[2]pivotTable!$A$310:$A$615,0))/100*INDEX(gDP!BM$6:BM$271,MATCH(totalExpenditure!$A182,gDP!$B$6:$B$271))=0,"",INDEX([2]pivotTable!AX$310:AX$615,MATCH(totalExpenditure!$A182,[2]pivotTable!$A$310:$A$615,0))/100*INDEX(gDP!BM$6:BM$271,MATCH(totalExpenditure!$A182,gDP!$B$6:$B$271)))</f>
        <v>9558468891.0523033</v>
      </c>
      <c r="CX182" s="77">
        <f>IF(INDEX([2]pivotTable!AY$310:AY$615,MATCH(totalExpenditure!$A182,[2]pivotTable!$A$310:$A$615,0))/100*INDEX(gDP!BN$6:BN$271,MATCH(totalExpenditure!$A182,gDP!$B$6:$B$271))=0,"",INDEX([2]pivotTable!AY$310:AY$615,MATCH(totalExpenditure!$A182,[2]pivotTable!$A$310:$A$615,0))/100*INDEX(gDP!BN$6:BN$271,MATCH(totalExpenditure!$A182,gDP!$B$6:$B$271)))</f>
        <v>11074095692.665897</v>
      </c>
      <c r="CY182" s="77" t="str">
        <f>IF(INDEX([2]pivotTable!AZ$310:AZ$615,MATCH(totalExpenditure!$A182,[2]pivotTable!$A$310:$A$615,0))/100*INDEX(gDP!BO$6:BO$271,MATCH(totalExpenditure!$A182,gDP!$B$6:$B$271))=0,"",INDEX([2]pivotTable!AZ$310:AZ$615,MATCH(totalExpenditure!$A182,[2]pivotTable!$A$310:$A$615,0))/100*INDEX(gDP!BO$6:BO$271,MATCH(totalExpenditure!$A182,gDP!$B$6:$B$271)))</f>
        <v/>
      </c>
      <c r="CZ182" s="77" t="str">
        <f>IF(B182="","",IF(BA182="","",B182-B182+INDEX(gDP!Q$6:Q$271,MATCH(totalExpenditure!$A182,gDP!$B$6:$B$271))))</f>
        <v/>
      </c>
      <c r="DA182" s="77" t="str">
        <f>IF(C182="","",IF(BB182="","",C182-C182+INDEX(gDP!R$6:R$271,MATCH(totalExpenditure!$A182,gDP!$B$6:$B$271))))</f>
        <v/>
      </c>
      <c r="DB182" s="77" t="str">
        <f>IF(D182="","",IF(BC182="","",D182-D182+INDEX(gDP!S$6:S$271,MATCH(totalExpenditure!$A182,gDP!$B$6:$B$271))))</f>
        <v/>
      </c>
      <c r="DC182" s="77" t="str">
        <f>IF(E182="","",IF(BD182="","",E182-E182+INDEX(gDP!T$6:T$271,MATCH(totalExpenditure!$A182,gDP!$B$6:$B$271))))</f>
        <v/>
      </c>
      <c r="DD182" s="77" t="str">
        <f>IF(F182="","",IF(BE182="","",F182-F182+INDEX(gDP!U$6:U$271,MATCH(totalExpenditure!$A182,gDP!$B$6:$B$271))))</f>
        <v/>
      </c>
      <c r="DE182" s="77" t="str">
        <f>IF(G182="","",IF(BF182="","",G182-G182+INDEX(gDP!V$6:V$271,MATCH(totalExpenditure!$A182,gDP!$B$6:$B$271))))</f>
        <v/>
      </c>
      <c r="DF182" s="77" t="str">
        <f>IF(H182="","",IF(BG182="","",H182-H182+INDEX(gDP!W$6:W$271,MATCH(totalExpenditure!$A182,gDP!$B$6:$B$271))))</f>
        <v/>
      </c>
      <c r="DG182" s="77" t="str">
        <f>IF(I182="","",IF(BH182="","",I182-I182+INDEX(gDP!X$6:X$271,MATCH(totalExpenditure!$A182,gDP!$B$6:$B$271))))</f>
        <v/>
      </c>
      <c r="DH182" s="77" t="str">
        <f>IF(J182="","",IF(BI182="","",J182-J182+INDEX(gDP!Y$6:Y$271,MATCH(totalExpenditure!$A182,gDP!$B$6:$B$271))))</f>
        <v/>
      </c>
      <c r="DI182" s="77" t="str">
        <f>IF(K182="","",IF(BJ182="","",K182-K182+INDEX(gDP!Z$6:Z$271,MATCH(totalExpenditure!$A182,gDP!$B$6:$B$271))))</f>
        <v/>
      </c>
      <c r="DJ182" s="77" t="str">
        <f>IF(L182="","",IF(BK182="","",L182-L182+INDEX(gDP!AA$6:AA$271,MATCH(totalExpenditure!$A182,gDP!$B$6:$B$271))))</f>
        <v/>
      </c>
      <c r="DK182" s="77" t="str">
        <f>IF(M182="","",IF(BL182="","",M182-M182+INDEX(gDP!AB$6:AB$271,MATCH(totalExpenditure!$A182,gDP!$B$6:$B$271))))</f>
        <v/>
      </c>
      <c r="DL182" s="77" t="str">
        <f>IF(N182="","",IF(BM182="","",N182-N182+INDEX(gDP!AC$6:AC$271,MATCH(totalExpenditure!$A182,gDP!$B$6:$B$271))))</f>
        <v/>
      </c>
      <c r="DM182" s="77" t="str">
        <f>IF(O182="","",IF(BN182="","",O182-O182+INDEX(gDP!AD$6:AD$271,MATCH(totalExpenditure!$A182,gDP!$B$6:$B$271))))</f>
        <v/>
      </c>
      <c r="DN182" s="77" t="str">
        <f>IF(P182="","",IF(BO182="","",P182-P182+INDEX(gDP!AE$6:AE$271,MATCH(totalExpenditure!$A182,gDP!$B$6:$B$271))))</f>
        <v/>
      </c>
      <c r="DO182" s="77" t="str">
        <f>IF(Q182="","",IF(BP182="","",Q182-Q182+INDEX(gDP!AF$6:AF$271,MATCH(totalExpenditure!$A182,gDP!$B$6:$B$271))))</f>
        <v/>
      </c>
      <c r="DP182" s="77" t="str">
        <f>IF(R182="","",IF(BQ182="","",R182-R182+INDEX(gDP!AG$6:AG$271,MATCH(totalExpenditure!$A182,gDP!$B$6:$B$271))))</f>
        <v/>
      </c>
      <c r="DQ182" s="77" t="str">
        <f>IF(S182="","",IF(BR182="","",S182-S182+INDEX(gDP!AH$6:AH$271,MATCH(totalExpenditure!$A182,gDP!$B$6:$B$271))))</f>
        <v/>
      </c>
      <c r="DR182" s="77">
        <f>IF(T182="","",IF(BS182="","",T182-T182+INDEX(gDP!AI$6:AI$271,MATCH(totalExpenditure!$A182,gDP!$B$6:$B$271))))</f>
        <v>119791843059.57201</v>
      </c>
      <c r="DS182" s="77">
        <f>IF(U182="","",IF(BT182="","",U182-U182+INDEX(gDP!AJ$6:AJ$271,MATCH(totalExpenditure!$A182,gDP!$B$6:$B$271))))</f>
        <v>121872464483.487</v>
      </c>
      <c r="DT182" s="77">
        <f>IF(V182="","",IF(BU182="","",V182-V182+INDEX(gDP!AK$6:AK$271,MATCH(totalExpenditure!$A182,gDP!$B$6:$B$271))))</f>
        <v>130838040067.584</v>
      </c>
      <c r="DU182" s="77">
        <f>IF(W182="","",IF(BV182="","",W182-W182+INDEX(gDP!AL$6:AL$271,MATCH(totalExpenditure!$A182,gDP!$B$6:$B$271))))</f>
        <v>120579213712.804</v>
      </c>
      <c r="DV182" s="77">
        <f>IF(X182="","",IF(BW182="","",X182-X182+INDEX(gDP!AM$6:AM$271,MATCH(totalExpenditure!$A182,gDP!$B$6:$B$271))))</f>
        <v>127131319428.701</v>
      </c>
      <c r="DW182" s="77">
        <f>IF(Y182="","",IF(BX182="","",Y182-Y182+INDEX(gDP!AN$6:AN$271,MATCH(totalExpenditure!$A182,gDP!$B$6:$B$271))))</f>
        <v>152029612324.78799</v>
      </c>
      <c r="DX182" s="77">
        <f>IF(Z182="","",IF(BY182="","",Z182-Z182+INDEX(gDP!AO$6:AO$271,MATCH(totalExpenditure!$A182,gDP!$B$6:$B$271))))</f>
        <v>163520109150.67099</v>
      </c>
      <c r="DY182" s="77">
        <f>IF(AA182="","",IF(BZ182="","",AA182-AA182+INDEX(gDP!AP$6:AP$271,MATCH(totalExpenditure!$A182,gDP!$B$6:$B$271))))</f>
        <v>161356631888.48401</v>
      </c>
      <c r="DZ182" s="77">
        <f>IF(AB182="","",IF(CA182="","",AB182-AB182+INDEX(gDP!AQ$6:AQ$271,MATCH(totalExpenditure!$A182,gDP!$B$6:$B$271))))</f>
        <v>154230295158.44699</v>
      </c>
      <c r="EA182" s="77">
        <f>IF(AC182="","",IF(CB182="","",AC182-AC182+INDEX(gDP!AR$6:AR$271,MATCH(totalExpenditure!$A182,gDP!$B$6:$B$271))))</f>
        <v>162383706021.13</v>
      </c>
      <c r="EB182" s="77">
        <f>IF(AD182="","",IF(CC182="","",AD182-AD182+INDEX(gDP!AS$6:AS$271,MATCH(totalExpenditure!$A182,gDP!$B$6:$B$271))))</f>
        <v>171457201935.96799</v>
      </c>
      <c r="EC182" s="77">
        <f>IF(AE182="","",IF(CD182="","",AE182-AE182+INDEX(gDP!AT$6:AT$271,MATCH(totalExpenditure!$A182,gDP!$B$6:$B$271))))</f>
        <v>174239354070.97699</v>
      </c>
      <c r="ED182" s="77">
        <f>IF(AF182="","",IF(CE182="","",AF182-AF182+INDEX(gDP!AU$6:AU$271,MATCH(totalExpenditure!$A182,gDP!$B$6:$B$271))))</f>
        <v>195914852576.46701</v>
      </c>
      <c r="EE182" s="77">
        <f>IF(AG182="","",IF(CF182="","",AG182-AG182+INDEX(gDP!AV$6:AV$271,MATCH(totalExpenditure!$A182,gDP!$B$6:$B$271))))</f>
        <v>229385469337.02399</v>
      </c>
      <c r="EF182" s="77">
        <f>IF(AH182="","",IF(CG182="","",AH182-AH182+INDEX(gDP!AW$6:AW$271,MATCH(totalExpenditure!$A182,gDP!$B$6:$B$271))))</f>
        <v>265268662473.297</v>
      </c>
      <c r="EG182" s="77">
        <f>IF(AI182="","",IF(CH182="","",AI182-AI182+INDEX(gDP!AX$6:AX$271,MATCH(totalExpenditure!$A182,gDP!$B$6:$B$271))))</f>
        <v>309978579743.888</v>
      </c>
      <c r="EH182" s="77">
        <f>IF(AJ182="","",IF(CI182="","",AJ182-AJ182+INDEX(gDP!AY$6:AY$271,MATCH(totalExpenditure!$A182,gDP!$B$6:$B$271))))</f>
        <v>346915160681.70801</v>
      </c>
      <c r="EI182" s="77">
        <f>IF(AK182="","",IF(CJ182="","",AK182-AK182+INDEX(gDP!AZ$6:AZ$271,MATCH(totalExpenditure!$A182,gDP!$B$6:$B$271))))</f>
        <v>402643260487.57202</v>
      </c>
      <c r="EJ182" s="77">
        <f>IF(AL182="","",IF(CK182="","",AL182-AL182+INDEX(gDP!BA$6:BA$271,MATCH(totalExpenditure!$A182,gDP!$B$6:$B$271))))</f>
        <v>464917553191.48901</v>
      </c>
      <c r="EK182" s="77">
        <f>IF(AM182="","",IF(CL182="","",AM182-AM182+INDEX(gDP!BB$6:BB$271,MATCH(totalExpenditure!$A182,gDP!$B$6:$B$271))))</f>
        <v>387976400617.01898</v>
      </c>
      <c r="EL182" s="77">
        <f>IF(AN182="","",IF(CM182="","",AN182-AN182+INDEX(gDP!BC$6:BC$271,MATCH(totalExpenditure!$A182,gDP!$B$6:$B$271))))</f>
        <v>431052143940.43799</v>
      </c>
      <c r="EM182" s="77">
        <f>IF(AO182="","",IF(CN182="","",AO182-AO182+INDEX(gDP!BD$6:BD$271,MATCH(totalExpenditure!$A182,gDP!$B$6:$B$271))))</f>
        <v>501360549669.40399</v>
      </c>
      <c r="EN182" s="77">
        <f>IF(AP182="","",IF(CO182="","",AP182-AP182+INDEX(gDP!BE$6:BE$271,MATCH(totalExpenditure!$A182,gDP!$B$6:$B$271))))</f>
        <v>512777309840.99701</v>
      </c>
      <c r="EO182" s="77">
        <f>IF(AQ182="","",IF(CP182="","",AQ182-AQ182+INDEX(gDP!BF$6:BF$271,MATCH(totalExpenditure!$A182,gDP!$B$6:$B$271))))</f>
        <v>526014468085.10602</v>
      </c>
      <c r="EP182" s="77">
        <f>IF(AR182="","",IF(CQ182="","",AR182-AR182+INDEX(gDP!BG$6:BG$271,MATCH(totalExpenditure!$A182,gDP!$B$6:$B$271))))</f>
        <v>501736471832.84802</v>
      </c>
      <c r="EQ182" s="77">
        <f>IF(AS182="","",IF(CR182="","",AS182-AS182+INDEX(gDP!BH$6:BH$271,MATCH(totalExpenditure!$A182,gDP!$B$6:$B$271))))</f>
        <v>388159512245.53003</v>
      </c>
      <c r="ER182" s="77">
        <f>IF(AT182="","",IF(CS182="","",AT182-AT182+INDEX(gDP!BI$6:BI$271,MATCH(totalExpenditure!$A182,gDP!$B$6:$B$271))))</f>
        <v>370956547619.04797</v>
      </c>
      <c r="ES182" s="77">
        <f>IF(AU182="","",IF(CT182="","",AU182-AU182+INDEX(gDP!BJ$6:BJ$271,MATCH(totalExpenditure!$A182,gDP!$B$6:$B$271))))</f>
        <v>401745275035.26099</v>
      </c>
      <c r="ET182" s="77">
        <f>IF(AV182="","",IF(CU182="","",AV182-AV182+INDEX(gDP!BK$6:BK$271,MATCH(totalExpenditure!$A182,gDP!$B$6:$B$271))))</f>
        <v>439788625883.79999</v>
      </c>
      <c r="EU182" s="77">
        <f>IF(AW182="","",IF(CV182="","",AW182-AW182+INDEX(gDP!BL$6:BL$271,MATCH(totalExpenditure!$A182,gDP!$B$6:$B$271))))</f>
        <v>408742840909.091</v>
      </c>
      <c r="EV182" s="77">
        <f>IF(AX182="","",IF(CW182="","",AX182-AX182+INDEX(gDP!BM$6:BM$271,MATCH(totalExpenditure!$A182,gDP!$B$6:$B$271))))</f>
        <v>367633418886.62701</v>
      </c>
      <c r="EW182" s="77">
        <f>IF(AY182="","",IF(CX182="","",AY182-AY182+INDEX(gDP!BN$6:BN$271,MATCH(totalExpenditure!$A182,gDP!$B$6:$B$271))))</f>
        <v>503367986030.26801</v>
      </c>
      <c r="EX182" s="77" t="str">
        <f>IF(AZ182="","",IF(CY182="","",AZ182-AZ182+INDEX(gDP!BO$6:BO$271,MATCH(totalExpenditure!$A182,gDP!$B$6:$B$271))))</f>
        <v/>
      </c>
    </row>
    <row r="183" spans="1:154" x14ac:dyDescent="0.35">
      <c r="A183" t="s">
        <v>575</v>
      </c>
      <c r="B183" s="77" t="str">
        <f>IF(INDEX([2]pivotTable!B$3:B$308,MATCH(totalExpenditure!$A183,[2]pivotTable!$A$3:$A$308,0))/100*INDEX(gDP!Q$6:Q$271,MATCH(totalExpenditure!$A183,gDP!$B$6:$B$271))=0,"",INDEX([2]pivotTable!B$3:B$308,MATCH(totalExpenditure!$A183,[2]pivotTable!$A$3:$A$308,0))/100*INDEX(gDP!Q$6:Q$271,MATCH(totalExpenditure!$A183,gDP!$B$6:$B$271)))</f>
        <v/>
      </c>
      <c r="C183" s="77" t="str">
        <f>IF(INDEX([2]pivotTable!C$3:C$308,MATCH(totalExpenditure!$A183,[2]pivotTable!$A$3:$A$308,0))/100*INDEX(gDP!R$6:R$271,MATCH(totalExpenditure!$A183,gDP!$B$6:$B$271))=0,"",INDEX([2]pivotTable!C$3:C$308,MATCH(totalExpenditure!$A183,[2]pivotTable!$A$3:$A$308,0))/100*INDEX(gDP!R$6:R$271,MATCH(totalExpenditure!$A183,gDP!$B$6:$B$271)))</f>
        <v/>
      </c>
      <c r="D183" s="77" t="str">
        <f>IF(INDEX([2]pivotTable!D$3:D$308,MATCH(totalExpenditure!$A183,[2]pivotTable!$A$3:$A$308,0))/100*INDEX(gDP!S$6:S$271,MATCH(totalExpenditure!$A183,gDP!$B$6:$B$271))=0,"",INDEX([2]pivotTable!D$3:D$308,MATCH(totalExpenditure!$A183,[2]pivotTable!$A$3:$A$308,0))/100*INDEX(gDP!S$6:S$271,MATCH(totalExpenditure!$A183,gDP!$B$6:$B$271)))</f>
        <v/>
      </c>
      <c r="E183" s="77" t="str">
        <f>IF(INDEX([2]pivotTable!E$3:E$308,MATCH(totalExpenditure!$A183,[2]pivotTable!$A$3:$A$308,0))/100*INDEX(gDP!T$6:T$271,MATCH(totalExpenditure!$A183,gDP!$B$6:$B$271))=0,"",INDEX([2]pivotTable!E$3:E$308,MATCH(totalExpenditure!$A183,[2]pivotTable!$A$3:$A$308,0))/100*INDEX(gDP!T$6:T$271,MATCH(totalExpenditure!$A183,gDP!$B$6:$B$271)))</f>
        <v/>
      </c>
      <c r="F183" s="77" t="str">
        <f>IF(INDEX([2]pivotTable!F$3:F$308,MATCH(totalExpenditure!$A183,[2]pivotTable!$A$3:$A$308,0))/100*INDEX(gDP!U$6:U$271,MATCH(totalExpenditure!$A183,gDP!$B$6:$B$271))=0,"",INDEX([2]pivotTable!F$3:F$308,MATCH(totalExpenditure!$A183,[2]pivotTable!$A$3:$A$308,0))/100*INDEX(gDP!U$6:U$271,MATCH(totalExpenditure!$A183,gDP!$B$6:$B$271)))</f>
        <v/>
      </c>
      <c r="G183" s="77" t="str">
        <f>IF(INDEX([2]pivotTable!G$3:G$308,MATCH(totalExpenditure!$A183,[2]pivotTable!$A$3:$A$308,0))/100*INDEX(gDP!V$6:V$271,MATCH(totalExpenditure!$A183,gDP!$B$6:$B$271))=0,"",INDEX([2]pivotTable!G$3:G$308,MATCH(totalExpenditure!$A183,[2]pivotTable!$A$3:$A$308,0))/100*INDEX(gDP!V$6:V$271,MATCH(totalExpenditure!$A183,gDP!$B$6:$B$271)))</f>
        <v/>
      </c>
      <c r="H183" s="77" t="str">
        <f>IF(INDEX([2]pivotTable!H$3:H$308,MATCH(totalExpenditure!$A183,[2]pivotTable!$A$3:$A$308,0))/100*INDEX(gDP!W$6:W$271,MATCH(totalExpenditure!$A183,gDP!$B$6:$B$271))=0,"",INDEX([2]pivotTable!H$3:H$308,MATCH(totalExpenditure!$A183,[2]pivotTable!$A$3:$A$308,0))/100*INDEX(gDP!W$6:W$271,MATCH(totalExpenditure!$A183,gDP!$B$6:$B$271)))</f>
        <v/>
      </c>
      <c r="I183" s="77" t="str">
        <f>IF(INDEX([2]pivotTable!I$3:I$308,MATCH(totalExpenditure!$A183,[2]pivotTable!$A$3:$A$308,0))/100*INDEX(gDP!X$6:X$271,MATCH(totalExpenditure!$A183,gDP!$B$6:$B$271))=0,"",INDEX([2]pivotTable!I$3:I$308,MATCH(totalExpenditure!$A183,[2]pivotTable!$A$3:$A$308,0))/100*INDEX(gDP!X$6:X$271,MATCH(totalExpenditure!$A183,gDP!$B$6:$B$271)))</f>
        <v/>
      </c>
      <c r="J183" s="77" t="str">
        <f>IF(INDEX([2]pivotTable!J$3:J$308,MATCH(totalExpenditure!$A183,[2]pivotTable!$A$3:$A$308,0))/100*INDEX(gDP!Y$6:Y$271,MATCH(totalExpenditure!$A183,gDP!$B$6:$B$271))=0,"",INDEX([2]pivotTable!J$3:J$308,MATCH(totalExpenditure!$A183,[2]pivotTable!$A$3:$A$308,0))/100*INDEX(gDP!Y$6:Y$271,MATCH(totalExpenditure!$A183,gDP!$B$6:$B$271)))</f>
        <v/>
      </c>
      <c r="K183" s="77" t="str">
        <f>IF(INDEX([2]pivotTable!K$3:K$308,MATCH(totalExpenditure!$A183,[2]pivotTable!$A$3:$A$308,0))/100*INDEX(gDP!Z$6:Z$271,MATCH(totalExpenditure!$A183,gDP!$B$6:$B$271))=0,"",INDEX([2]pivotTable!K$3:K$308,MATCH(totalExpenditure!$A183,[2]pivotTable!$A$3:$A$308,0))/100*INDEX(gDP!Z$6:Z$271,MATCH(totalExpenditure!$A183,gDP!$B$6:$B$271)))</f>
        <v/>
      </c>
      <c r="L183" s="77" t="str">
        <f>IF(INDEX([2]pivotTable!L$3:L$308,MATCH(totalExpenditure!$A183,[2]pivotTable!$A$3:$A$308,0))/100*INDEX(gDP!AA$6:AA$271,MATCH(totalExpenditure!$A183,gDP!$B$6:$B$271))=0,"",INDEX([2]pivotTable!L$3:L$308,MATCH(totalExpenditure!$A183,[2]pivotTable!$A$3:$A$308,0))/100*INDEX(gDP!AA$6:AA$271,MATCH(totalExpenditure!$A183,gDP!$B$6:$B$271)))</f>
        <v/>
      </c>
      <c r="M183" s="77" t="str">
        <f>IF(INDEX([2]pivotTable!M$3:M$308,MATCH(totalExpenditure!$A183,[2]pivotTable!$A$3:$A$308,0))/100*INDEX(gDP!AB$6:AB$271,MATCH(totalExpenditure!$A183,gDP!$B$6:$B$271))=0,"",INDEX([2]pivotTable!M$3:M$308,MATCH(totalExpenditure!$A183,[2]pivotTable!$A$3:$A$308,0))/100*INDEX(gDP!AB$6:AB$271,MATCH(totalExpenditure!$A183,gDP!$B$6:$B$271)))</f>
        <v/>
      </c>
      <c r="N183" s="77" t="str">
        <f>IF(INDEX([2]pivotTable!N$3:N$308,MATCH(totalExpenditure!$A183,[2]pivotTable!$A$3:$A$308,0))/100*INDEX(gDP!AC$6:AC$271,MATCH(totalExpenditure!$A183,gDP!$B$6:$B$271))=0,"",INDEX([2]pivotTable!N$3:N$308,MATCH(totalExpenditure!$A183,[2]pivotTable!$A$3:$A$308,0))/100*INDEX(gDP!AC$6:AC$271,MATCH(totalExpenditure!$A183,gDP!$B$6:$B$271)))</f>
        <v/>
      </c>
      <c r="O183" s="77" t="str">
        <f>IF(INDEX([2]pivotTable!O$3:O$308,MATCH(totalExpenditure!$A183,[2]pivotTable!$A$3:$A$308,0))/100*INDEX(gDP!AD$6:AD$271,MATCH(totalExpenditure!$A183,gDP!$B$6:$B$271))=0,"",INDEX([2]pivotTable!O$3:O$308,MATCH(totalExpenditure!$A183,[2]pivotTable!$A$3:$A$308,0))/100*INDEX(gDP!AD$6:AD$271,MATCH(totalExpenditure!$A183,gDP!$B$6:$B$271)))</f>
        <v/>
      </c>
      <c r="P183" s="77" t="str">
        <f>IF(INDEX([2]pivotTable!P$3:P$308,MATCH(totalExpenditure!$A183,[2]pivotTable!$A$3:$A$308,0))/100*INDEX(gDP!AE$6:AE$271,MATCH(totalExpenditure!$A183,gDP!$B$6:$B$271))=0,"",INDEX([2]pivotTable!P$3:P$308,MATCH(totalExpenditure!$A183,[2]pivotTable!$A$3:$A$308,0))/100*INDEX(gDP!AE$6:AE$271,MATCH(totalExpenditure!$A183,gDP!$B$6:$B$271)))</f>
        <v/>
      </c>
      <c r="Q183" s="77" t="str">
        <f>IF(INDEX([2]pivotTable!Q$3:Q$308,MATCH(totalExpenditure!$A183,[2]pivotTable!$A$3:$A$308,0))/100*INDEX(gDP!AF$6:AF$271,MATCH(totalExpenditure!$A183,gDP!$B$6:$B$271))=0,"",INDEX([2]pivotTable!Q$3:Q$308,MATCH(totalExpenditure!$A183,[2]pivotTable!$A$3:$A$308,0))/100*INDEX(gDP!AF$6:AF$271,MATCH(totalExpenditure!$A183,gDP!$B$6:$B$271)))</f>
        <v/>
      </c>
      <c r="R183" s="77" t="str">
        <f>IF(INDEX([2]pivotTable!R$3:R$308,MATCH(totalExpenditure!$A183,[2]pivotTable!$A$3:$A$308,0))/100*INDEX(gDP!AG$6:AG$271,MATCH(totalExpenditure!$A183,gDP!$B$6:$B$271))=0,"",INDEX([2]pivotTable!R$3:R$308,MATCH(totalExpenditure!$A183,[2]pivotTable!$A$3:$A$308,0))/100*INDEX(gDP!AG$6:AG$271,MATCH(totalExpenditure!$A183,gDP!$B$6:$B$271)))</f>
        <v/>
      </c>
      <c r="S183" s="77" t="str">
        <f>IF(INDEX([2]pivotTable!S$3:S$308,MATCH(totalExpenditure!$A183,[2]pivotTable!$A$3:$A$308,0))/100*INDEX(gDP!AH$6:AH$271,MATCH(totalExpenditure!$A183,gDP!$B$6:$B$271))=0,"",INDEX([2]pivotTable!S$3:S$308,MATCH(totalExpenditure!$A183,[2]pivotTable!$A$3:$A$308,0))/100*INDEX(gDP!AH$6:AH$271,MATCH(totalExpenditure!$A183,gDP!$B$6:$B$271)))</f>
        <v/>
      </c>
      <c r="T183" s="77">
        <f>IF(INDEX([2]pivotTable!T$3:T$308,MATCH(totalExpenditure!$A183,[2]pivotTable!$A$3:$A$308,0))/100*INDEX(gDP!AI$6:AI$271,MATCH(totalExpenditure!$A183,gDP!$B$6:$B$271))=0,"",INDEX([2]pivotTable!T$3:T$308,MATCH(totalExpenditure!$A183,[2]pivotTable!$A$3:$A$308,0))/100*INDEX(gDP!AI$6:AI$271,MATCH(totalExpenditure!$A183,gDP!$B$6:$B$271)))</f>
        <v>30834262.035664748</v>
      </c>
      <c r="U183" s="77">
        <f>IF(INDEX([2]pivotTable!U$3:U$308,MATCH(totalExpenditure!$A183,[2]pivotTable!$A$3:$A$308,0))/100*INDEX(gDP!AJ$6:AJ$271,MATCH(totalExpenditure!$A183,gDP!$B$6:$B$271))=0,"",INDEX([2]pivotTable!U$3:U$308,MATCH(totalExpenditure!$A183,[2]pivotTable!$A$3:$A$308,0))/100*INDEX(gDP!AJ$6:AJ$271,MATCH(totalExpenditure!$A183,gDP!$B$6:$B$271)))</f>
        <v>29803218.245169472</v>
      </c>
      <c r="V183" s="77">
        <f>IF(INDEX([2]pivotTable!V$3:V$308,MATCH(totalExpenditure!$A183,[2]pivotTable!$A$3:$A$308,0))/100*INDEX(gDP!AK$6:AK$271,MATCH(totalExpenditure!$A183,gDP!$B$6:$B$271))=0,"",INDEX([2]pivotTable!V$3:V$308,MATCH(totalExpenditure!$A183,[2]pivotTable!$A$3:$A$308,0))/100*INDEX(gDP!AK$6:AK$271,MATCH(totalExpenditure!$A183,gDP!$B$6:$B$271)))</f>
        <v>27209692.650334079</v>
      </c>
      <c r="W183" s="77">
        <f>IF(INDEX([2]pivotTable!W$3:W$308,MATCH(totalExpenditure!$A183,[2]pivotTable!$A$3:$A$308,0))/100*INDEX(gDP!AL$6:AL$271,MATCH(totalExpenditure!$A183,gDP!$B$6:$B$271))=0,"",INDEX([2]pivotTable!W$3:W$308,MATCH(totalExpenditure!$A183,[2]pivotTable!$A$3:$A$308,0))/100*INDEX(gDP!AL$6:AL$271,MATCH(totalExpenditure!$A183,gDP!$B$6:$B$271)))</f>
        <v>29280333.333333358</v>
      </c>
      <c r="X183" s="77">
        <f>IF(INDEX([2]pivotTable!X$3:X$308,MATCH(totalExpenditure!$A183,[2]pivotTable!$A$3:$A$308,0))/100*INDEX(gDP!AM$6:AM$271,MATCH(totalExpenditure!$A183,gDP!$B$6:$B$271))=0,"",INDEX([2]pivotTable!X$3:X$308,MATCH(totalExpenditure!$A183,[2]pivotTable!$A$3:$A$308,0))/100*INDEX(gDP!AM$6:AM$271,MATCH(totalExpenditure!$A183,gDP!$B$6:$B$271)))</f>
        <v>31314171.428571418</v>
      </c>
      <c r="Y183" s="77">
        <f>IF(INDEX([2]pivotTable!Y$3:Y$308,MATCH(totalExpenditure!$A183,[2]pivotTable!$A$3:$A$308,0))/100*INDEX(gDP!AN$6:AN$271,MATCH(totalExpenditure!$A183,gDP!$B$6:$B$271))=0,"",INDEX([2]pivotTable!Y$3:Y$308,MATCH(totalExpenditure!$A183,[2]pivotTable!$A$3:$A$308,0))/100*INDEX(gDP!AN$6:AN$271,MATCH(totalExpenditure!$A183,gDP!$B$6:$B$271)))</f>
        <v>33008283.132530101</v>
      </c>
      <c r="Z183" s="77">
        <f>IF(INDEX([2]pivotTable!Z$3:Z$308,MATCH(totalExpenditure!$A183,[2]pivotTable!$A$3:$A$308,0))/100*INDEX(gDP!AO$6:AO$271,MATCH(totalExpenditure!$A183,gDP!$B$6:$B$271))=0,"",INDEX([2]pivotTable!Z$3:Z$308,MATCH(totalExpenditure!$A183,[2]pivotTable!$A$3:$A$308,0))/100*INDEX(gDP!AO$6:AO$271,MATCH(totalExpenditure!$A183,gDP!$B$6:$B$271)))</f>
        <v>31651062.670299724</v>
      </c>
      <c r="AA183" s="77">
        <f>IF(INDEX([2]pivotTable!AA$3:AA$308,MATCH(totalExpenditure!$A183,[2]pivotTable!$A$3:$A$308,0))/100*INDEX(gDP!AP$6:AP$271,MATCH(totalExpenditure!$A183,gDP!$B$6:$B$271))=0,"",INDEX([2]pivotTable!AA$3:AA$308,MATCH(totalExpenditure!$A183,[2]pivotTable!$A$3:$A$308,0))/100*INDEX(gDP!AP$6:AP$271,MATCH(totalExpenditure!$A183,gDP!$B$6:$B$271)))</f>
        <v>33938974.224092603</v>
      </c>
      <c r="AB183" s="77">
        <f>IF(INDEX([2]pivotTable!AB$3:AB$308,MATCH(totalExpenditure!$A183,[2]pivotTable!$A$3:$A$308,0))/100*INDEX(gDP!AQ$6:AQ$271,MATCH(totalExpenditure!$A183,gDP!$B$6:$B$271))=0,"",INDEX([2]pivotTable!AB$3:AB$308,MATCH(totalExpenditure!$A183,[2]pivotTable!$A$3:$A$308,0))/100*INDEX(gDP!AQ$6:AQ$271,MATCH(totalExpenditure!$A183,gDP!$B$6:$B$271)))</f>
        <v>33993785.310734481</v>
      </c>
      <c r="AC183" s="77">
        <f>IF(INDEX([2]pivotTable!AC$3:AC$308,MATCH(totalExpenditure!$A183,[2]pivotTable!$A$3:$A$308,0))/100*INDEX(gDP!AR$6:AR$271,MATCH(totalExpenditure!$A183,gDP!$B$6:$B$271))=0,"",INDEX([2]pivotTable!AC$3:AC$308,MATCH(totalExpenditure!$A183,[2]pivotTable!$A$3:$A$308,0))/100*INDEX(gDP!AR$6:AR$271,MATCH(totalExpenditure!$A183,gDP!$B$6:$B$271)))</f>
        <v>36242225.165562913</v>
      </c>
      <c r="AD183" s="77">
        <f>IF(INDEX([2]pivotTable!AD$3:AD$308,MATCH(totalExpenditure!$A183,[2]pivotTable!$A$3:$A$308,0))/100*INDEX(gDP!AS$6:AS$271,MATCH(totalExpenditure!$A183,gDP!$B$6:$B$271))=0,"",INDEX([2]pivotTable!AD$3:AD$308,MATCH(totalExpenditure!$A183,[2]pivotTable!$A$3:$A$308,0))/100*INDEX(gDP!AS$6:AS$271,MATCH(totalExpenditure!$A183,gDP!$B$6:$B$271)))</f>
        <v>41206891.559287645</v>
      </c>
      <c r="AE183" s="77">
        <f>IF(INDEX([2]pivotTable!AE$3:AE$308,MATCH(totalExpenditure!$A183,[2]pivotTable!$A$3:$A$308,0))/100*INDEX(gDP!AT$6:AT$271,MATCH(totalExpenditure!$A183,gDP!$B$6:$B$271))=0,"",INDEX([2]pivotTable!AE$3:AE$308,MATCH(totalExpenditure!$A183,[2]pivotTable!$A$3:$A$308,0))/100*INDEX(gDP!AT$6:AT$271,MATCH(totalExpenditure!$A183,gDP!$B$6:$B$271)))</f>
        <v>45653618.320544213</v>
      </c>
      <c r="AF183" s="77">
        <f>IF(INDEX([2]pivotTable!AF$3:AF$308,MATCH(totalExpenditure!$A183,[2]pivotTable!$A$3:$A$308,0))/100*INDEX(gDP!AU$6:AU$271,MATCH(totalExpenditure!$A183,gDP!$B$6:$B$271))=0,"",INDEX([2]pivotTable!AF$3:AF$308,MATCH(totalExpenditure!$A183,[2]pivotTable!$A$3:$A$308,0))/100*INDEX(gDP!AU$6:AU$271,MATCH(totalExpenditure!$A183,gDP!$B$6:$B$271)))</f>
        <v>67769809.034637153</v>
      </c>
      <c r="AG183" s="77">
        <f>IF(INDEX([2]pivotTable!AG$3:AG$308,MATCH(totalExpenditure!$A183,[2]pivotTable!$A$3:$A$308,0))/100*INDEX(gDP!AV$6:AV$271,MATCH(totalExpenditure!$A183,gDP!$B$6:$B$271))=0,"",INDEX([2]pivotTable!AG$3:AG$308,MATCH(totalExpenditure!$A183,[2]pivotTable!$A$3:$A$308,0))/100*INDEX(gDP!AV$6:AV$271,MATCH(totalExpenditure!$A183,gDP!$B$6:$B$271)))</f>
        <v>82929197.564683303</v>
      </c>
      <c r="AH183" s="77">
        <f>IF(INDEX([2]pivotTable!AH$3:AH$308,MATCH(totalExpenditure!$A183,[2]pivotTable!$A$3:$A$308,0))/100*INDEX(gDP!AW$6:AW$271,MATCH(totalExpenditure!$A183,gDP!$B$6:$B$271))=0,"",INDEX([2]pivotTable!AH$3:AH$308,MATCH(totalExpenditure!$A183,[2]pivotTable!$A$3:$A$308,0))/100*INDEX(gDP!AW$6:AW$271,MATCH(totalExpenditure!$A183,gDP!$B$6:$B$271)))</f>
        <v>101107742.57460633</v>
      </c>
      <c r="AI183" s="77">
        <f>IF(INDEX([2]pivotTable!AI$3:AI$308,MATCH(totalExpenditure!$A183,[2]pivotTable!$A$3:$A$308,0))/100*INDEX(gDP!AX$6:AX$271,MATCH(totalExpenditure!$A183,gDP!$B$6:$B$271))=0,"",INDEX([2]pivotTable!AI$3:AI$308,MATCH(totalExpenditure!$A183,[2]pivotTable!$A$3:$A$308,0))/100*INDEX(gDP!AX$6:AX$271,MATCH(totalExpenditure!$A183,gDP!$B$6:$B$271)))</f>
        <v>133336237.39771809</v>
      </c>
      <c r="AJ183" s="77">
        <f>IF(INDEX([2]pivotTable!AJ$3:AJ$308,MATCH(totalExpenditure!$A183,[2]pivotTable!$A$3:$A$308,0))/100*INDEX(gDP!AY$6:AY$271,MATCH(totalExpenditure!$A183,gDP!$B$6:$B$271))=0,"",INDEX([2]pivotTable!AJ$3:AJ$308,MATCH(totalExpenditure!$A183,[2]pivotTable!$A$3:$A$308,0))/100*INDEX(gDP!AY$6:AY$271,MATCH(totalExpenditure!$A183,gDP!$B$6:$B$271)))</f>
        <v>137464473.40949911</v>
      </c>
      <c r="AK183" s="77">
        <f>IF(INDEX([2]pivotTable!AK$3:AK$308,MATCH(totalExpenditure!$A183,[2]pivotTable!$A$3:$A$308,0))/100*INDEX(gDP!AZ$6:AZ$271,MATCH(totalExpenditure!$A183,gDP!$B$6:$B$271))=0,"",INDEX([2]pivotTable!AK$3:AK$308,MATCH(totalExpenditure!$A183,[2]pivotTable!$A$3:$A$308,0))/100*INDEX(gDP!AZ$6:AZ$271,MATCH(totalExpenditure!$A183,gDP!$B$6:$B$271)))</f>
        <v>136298157.8294028</v>
      </c>
      <c r="AL183" s="77">
        <f>IF(INDEX([2]pivotTable!AL$3:AL$308,MATCH(totalExpenditure!$A183,[2]pivotTable!$A$3:$A$308,0))/100*INDEX(gDP!BA$6:BA$271,MATCH(totalExpenditure!$A183,gDP!$B$6:$B$271))=0,"",INDEX([2]pivotTable!AL$3:AL$308,MATCH(totalExpenditure!$A183,[2]pivotTable!$A$3:$A$308,0))/100*INDEX(gDP!BA$6:BA$271,MATCH(totalExpenditure!$A183,gDP!$B$6:$B$271)))</f>
        <v>150545263.26475081</v>
      </c>
      <c r="AM183" s="77">
        <f>IF(INDEX([2]pivotTable!AM$3:AM$308,MATCH(totalExpenditure!$A183,[2]pivotTable!$A$3:$A$308,0))/100*INDEX(gDP!BB$6:BB$271,MATCH(totalExpenditure!$A183,gDP!$B$6:$B$271))=0,"",INDEX([2]pivotTable!AM$3:AM$308,MATCH(totalExpenditure!$A183,[2]pivotTable!$A$3:$A$308,0))/100*INDEX(gDP!BB$6:BB$271,MATCH(totalExpenditure!$A183,gDP!$B$6:$B$271)))</f>
        <v>164543813.94017795</v>
      </c>
      <c r="AN183" s="77">
        <f>IF(INDEX([2]pivotTable!AN$3:AN$308,MATCH(totalExpenditure!$A183,[2]pivotTable!$A$3:$A$308,0))/100*INDEX(gDP!BC$6:BC$271,MATCH(totalExpenditure!$A183,gDP!$B$6:$B$271))=0,"",INDEX([2]pivotTable!AN$3:AN$308,MATCH(totalExpenditure!$A183,[2]pivotTable!$A$3:$A$308,0))/100*INDEX(gDP!BC$6:BC$271,MATCH(totalExpenditure!$A183,gDP!$B$6:$B$271)))</f>
        <v>209634799.29161727</v>
      </c>
      <c r="AO183" s="77">
        <f>IF(INDEX([2]pivotTable!AO$3:AO$308,MATCH(totalExpenditure!$A183,[2]pivotTable!$A$3:$A$308,0))/100*INDEX(gDP!BD$6:BD$271,MATCH(totalExpenditure!$A183,gDP!$B$6:$B$271))=0,"",INDEX([2]pivotTable!AO$3:AO$308,MATCH(totalExpenditure!$A183,[2]pivotTable!$A$3:$A$308,0))/100*INDEX(gDP!BD$6:BD$271,MATCH(totalExpenditure!$A183,gDP!$B$6:$B$271)))</f>
        <v>267516018.01668993</v>
      </c>
      <c r="AP183" s="77">
        <f>IF(INDEX([2]pivotTable!AP$3:AP$308,MATCH(totalExpenditure!$A183,[2]pivotTable!$A$3:$A$308,0))/100*INDEX(gDP!BE$6:BE$271,MATCH(totalExpenditure!$A183,gDP!$B$6:$B$271))=0,"",INDEX([2]pivotTable!AP$3:AP$308,MATCH(totalExpenditure!$A183,[2]pivotTable!$A$3:$A$308,0))/100*INDEX(gDP!BE$6:BE$271,MATCH(totalExpenditure!$A183,gDP!$B$6:$B$271)))</f>
        <v>279970001.31498861</v>
      </c>
      <c r="AQ183" s="77">
        <f>IF(INDEX([2]pivotTable!AQ$3:AQ$308,MATCH(totalExpenditure!$A183,[2]pivotTable!$A$3:$A$308,0))/100*INDEX(gDP!BF$6:BF$271,MATCH(totalExpenditure!$A183,gDP!$B$6:$B$271))=0,"",INDEX([2]pivotTable!AQ$3:AQ$308,MATCH(totalExpenditure!$A183,[2]pivotTable!$A$3:$A$308,0))/100*INDEX(gDP!BF$6:BF$271,MATCH(totalExpenditure!$A183,gDP!$B$6:$B$271)))</f>
        <v>237135592.69292685</v>
      </c>
      <c r="AR183" s="77">
        <f>IF(INDEX([2]pivotTable!AR$3:AR$308,MATCH(totalExpenditure!$A183,[2]pivotTable!$A$3:$A$308,0))/100*INDEX(gDP!BG$6:BG$271,MATCH(totalExpenditure!$A183,gDP!$B$6:$B$271))=0,"",INDEX([2]pivotTable!AR$3:AR$308,MATCH(totalExpenditure!$A183,[2]pivotTable!$A$3:$A$308,0))/100*INDEX(gDP!BG$6:BG$271,MATCH(totalExpenditure!$A183,gDP!$B$6:$B$271)))</f>
        <v>315969419.61844933</v>
      </c>
      <c r="AS183" s="77">
        <f>IF(INDEX([2]pivotTable!AS$3:AS$308,MATCH(totalExpenditure!$A183,[2]pivotTable!$A$3:$A$308,0))/100*INDEX(gDP!BH$6:BH$271,MATCH(totalExpenditure!$A183,gDP!$B$6:$B$271))=0,"",INDEX([2]pivotTable!AS$3:AS$308,MATCH(totalExpenditure!$A183,[2]pivotTable!$A$3:$A$308,0))/100*INDEX(gDP!BH$6:BH$271,MATCH(totalExpenditure!$A183,gDP!$B$6:$B$271)))</f>
        <v>333742977.62866408</v>
      </c>
      <c r="AT183" s="77">
        <f>IF(INDEX([2]pivotTable!AT$3:AT$308,MATCH(totalExpenditure!$A183,[2]pivotTable!$A$3:$A$308,0))/100*INDEX(gDP!BI$6:BI$271,MATCH(totalExpenditure!$A183,gDP!$B$6:$B$271))=0,"",INDEX([2]pivotTable!AT$3:AT$308,MATCH(totalExpenditure!$A183,[2]pivotTable!$A$3:$A$308,0))/100*INDEX(gDP!BI$6:BI$271,MATCH(totalExpenditure!$A183,gDP!$B$6:$B$271)))</f>
        <v>331075478.02764559</v>
      </c>
      <c r="AU183" s="77">
        <f>IF(INDEX([2]pivotTable!AU$3:AU$308,MATCH(totalExpenditure!$A183,[2]pivotTable!$A$3:$A$308,0))/100*INDEX(gDP!BJ$6:BJ$271,MATCH(totalExpenditure!$A183,gDP!$B$6:$B$271))=0,"",INDEX([2]pivotTable!AU$3:AU$308,MATCH(totalExpenditure!$A183,[2]pivotTable!$A$3:$A$308,0))/100*INDEX(gDP!BJ$6:BJ$271,MATCH(totalExpenditure!$A183,gDP!$B$6:$B$271)))</f>
        <v>405602245.16509593</v>
      </c>
      <c r="AV183" s="77">
        <f>IF(INDEX([2]pivotTable!AV$3:AV$308,MATCH(totalExpenditure!$A183,[2]pivotTable!$A$3:$A$308,0))/100*INDEX(gDP!BK$6:BK$271,MATCH(totalExpenditure!$A183,gDP!$B$6:$B$271))=0,"",INDEX([2]pivotTable!AV$3:AV$308,MATCH(totalExpenditure!$A183,[2]pivotTable!$A$3:$A$308,0))/100*INDEX(gDP!BK$6:BK$271,MATCH(totalExpenditure!$A183,gDP!$B$6:$B$271)))</f>
        <v>460250200.79637104</v>
      </c>
      <c r="AW183" s="77">
        <f>IF(INDEX([2]pivotTable!AW$3:AW$308,MATCH(totalExpenditure!$A183,[2]pivotTable!$A$3:$A$308,0))/100*INDEX(gDP!BL$6:BL$271,MATCH(totalExpenditure!$A183,gDP!$B$6:$B$271))=0,"",INDEX([2]pivotTable!AW$3:AW$308,MATCH(totalExpenditure!$A183,[2]pivotTable!$A$3:$A$308,0))/100*INDEX(gDP!BL$6:BL$271,MATCH(totalExpenditure!$A183,gDP!$B$6:$B$271)))</f>
        <v>1333261047.2619948</v>
      </c>
      <c r="AX183" s="77">
        <f>IF(INDEX([2]pivotTable!AX$3:AX$308,MATCH(totalExpenditure!$A183,[2]pivotTable!$A$3:$A$308,0))/100*INDEX(gDP!BM$6:BM$271,MATCH(totalExpenditure!$A183,gDP!$B$6:$B$271))=0,"",INDEX([2]pivotTable!AX$3:AX$308,MATCH(totalExpenditure!$A183,[2]pivotTable!$A$3:$A$308,0))/100*INDEX(gDP!BM$6:BM$271,MATCH(totalExpenditure!$A183,gDP!$B$6:$B$271)))</f>
        <v>1711803356.2238262</v>
      </c>
      <c r="AY183" s="77">
        <f>IF(INDEX([2]pivotTable!AY$3:AY$308,MATCH(totalExpenditure!$A183,[2]pivotTable!$A$3:$A$308,0))/100*INDEX(gDP!BN$6:BN$271,MATCH(totalExpenditure!$A183,gDP!$B$6:$B$271))=0,"",INDEX([2]pivotTable!AY$3:AY$308,MATCH(totalExpenditure!$A183,[2]pivotTable!$A$3:$A$308,0))/100*INDEX(gDP!BN$6:BN$271,MATCH(totalExpenditure!$A183,gDP!$B$6:$B$271)))</f>
        <v>1787162323.482208</v>
      </c>
      <c r="AZ183" s="77" t="str">
        <f>IF(INDEX([2]pivotTable!AZ$3:AZ$308,MATCH(totalExpenditure!$A183,[2]pivotTable!$A$3:$A$308,0))/100*INDEX(gDP!BO$6:BO$271,MATCH(totalExpenditure!$A183,gDP!$B$6:$B$271))=0,"",INDEX([2]pivotTable!AZ$3:AZ$308,MATCH(totalExpenditure!$A183,[2]pivotTable!$A$3:$A$308,0))/100*INDEX(gDP!BO$6:BO$271,MATCH(totalExpenditure!$A183,gDP!$B$6:$B$271)))</f>
        <v/>
      </c>
      <c r="BA183" s="77" t="str">
        <f>IF(INDEX([2]pivotTable!B$310:B$615,MATCH(totalExpenditure!$A183,[2]pivotTable!$A$310:$A$615,0))/100*INDEX(gDP!Q$6:Q$271,MATCH(totalExpenditure!$A183,gDP!$B$6:$B$271))=0,"",INDEX([2]pivotTable!B$310:B$615,MATCH(totalExpenditure!$A183,[2]pivotTable!$A$310:$A$615,0))/100*INDEX(gDP!Q$6:Q$271,MATCH(totalExpenditure!$A183,gDP!$B$6:$B$271)))</f>
        <v/>
      </c>
      <c r="BB183" s="77" t="str">
        <f>IF(INDEX([2]pivotTable!C$310:C$615,MATCH(totalExpenditure!$A183,[2]pivotTable!$A$310:$A$615,0))/100*INDEX(gDP!R$6:R$271,MATCH(totalExpenditure!$A183,gDP!$B$6:$B$271))=0,"",INDEX([2]pivotTable!C$310:C$615,MATCH(totalExpenditure!$A183,[2]pivotTable!$A$310:$A$615,0))/100*INDEX(gDP!R$6:R$271,MATCH(totalExpenditure!$A183,gDP!$B$6:$B$271)))</f>
        <v/>
      </c>
      <c r="BC183" s="77" t="str">
        <f>IF(INDEX([2]pivotTable!D$310:D$615,MATCH(totalExpenditure!$A183,[2]pivotTable!$A$310:$A$615,0))/100*INDEX(gDP!S$6:S$271,MATCH(totalExpenditure!$A183,gDP!$B$6:$B$271))=0,"",INDEX([2]pivotTable!D$310:D$615,MATCH(totalExpenditure!$A183,[2]pivotTable!$A$310:$A$615,0))/100*INDEX(gDP!S$6:S$271,MATCH(totalExpenditure!$A183,gDP!$B$6:$B$271)))</f>
        <v/>
      </c>
      <c r="BD183" s="77" t="str">
        <f>IF(INDEX([2]pivotTable!E$310:E$615,MATCH(totalExpenditure!$A183,[2]pivotTable!$A$310:$A$615,0))/100*INDEX(gDP!T$6:T$271,MATCH(totalExpenditure!$A183,gDP!$B$6:$B$271))=0,"",INDEX([2]pivotTable!E$310:E$615,MATCH(totalExpenditure!$A183,[2]pivotTable!$A$310:$A$615,0))/100*INDEX(gDP!T$6:T$271,MATCH(totalExpenditure!$A183,gDP!$B$6:$B$271)))</f>
        <v/>
      </c>
      <c r="BE183" s="77" t="str">
        <f>IF(INDEX([2]pivotTable!F$310:F$615,MATCH(totalExpenditure!$A183,[2]pivotTable!$A$310:$A$615,0))/100*INDEX(gDP!U$6:U$271,MATCH(totalExpenditure!$A183,gDP!$B$6:$B$271))=0,"",INDEX([2]pivotTable!F$310:F$615,MATCH(totalExpenditure!$A183,[2]pivotTable!$A$310:$A$615,0))/100*INDEX(gDP!U$6:U$271,MATCH(totalExpenditure!$A183,gDP!$B$6:$B$271)))</f>
        <v/>
      </c>
      <c r="BF183" s="77" t="str">
        <f>IF(INDEX([2]pivotTable!G$310:G$615,MATCH(totalExpenditure!$A183,[2]pivotTable!$A$310:$A$615,0))/100*INDEX(gDP!V$6:V$271,MATCH(totalExpenditure!$A183,gDP!$B$6:$B$271))=0,"",INDEX([2]pivotTable!G$310:G$615,MATCH(totalExpenditure!$A183,[2]pivotTable!$A$310:$A$615,0))/100*INDEX(gDP!V$6:V$271,MATCH(totalExpenditure!$A183,gDP!$B$6:$B$271)))</f>
        <v/>
      </c>
      <c r="BG183" s="77" t="str">
        <f>IF(INDEX([2]pivotTable!H$310:H$615,MATCH(totalExpenditure!$A183,[2]pivotTable!$A$310:$A$615,0))/100*INDEX(gDP!W$6:W$271,MATCH(totalExpenditure!$A183,gDP!$B$6:$B$271))=0,"",INDEX([2]pivotTable!H$310:H$615,MATCH(totalExpenditure!$A183,[2]pivotTable!$A$310:$A$615,0))/100*INDEX(gDP!W$6:W$271,MATCH(totalExpenditure!$A183,gDP!$B$6:$B$271)))</f>
        <v/>
      </c>
      <c r="BH183" s="77" t="str">
        <f>IF(INDEX([2]pivotTable!I$310:I$615,MATCH(totalExpenditure!$A183,[2]pivotTable!$A$310:$A$615,0))/100*INDEX(gDP!X$6:X$271,MATCH(totalExpenditure!$A183,gDP!$B$6:$B$271))=0,"",INDEX([2]pivotTable!I$310:I$615,MATCH(totalExpenditure!$A183,[2]pivotTable!$A$310:$A$615,0))/100*INDEX(gDP!X$6:X$271,MATCH(totalExpenditure!$A183,gDP!$B$6:$B$271)))</f>
        <v/>
      </c>
      <c r="BI183" s="77" t="str">
        <f>IF(INDEX([2]pivotTable!J$310:J$615,MATCH(totalExpenditure!$A183,[2]pivotTable!$A$310:$A$615,0))/100*INDEX(gDP!Y$6:Y$271,MATCH(totalExpenditure!$A183,gDP!$B$6:$B$271))=0,"",INDEX([2]pivotTable!J$310:J$615,MATCH(totalExpenditure!$A183,[2]pivotTable!$A$310:$A$615,0))/100*INDEX(gDP!Y$6:Y$271,MATCH(totalExpenditure!$A183,gDP!$B$6:$B$271)))</f>
        <v/>
      </c>
      <c r="BJ183" s="77" t="str">
        <f>IF(INDEX([2]pivotTable!K$310:K$615,MATCH(totalExpenditure!$A183,[2]pivotTable!$A$310:$A$615,0))/100*INDEX(gDP!Z$6:Z$271,MATCH(totalExpenditure!$A183,gDP!$B$6:$B$271))=0,"",INDEX([2]pivotTable!K$310:K$615,MATCH(totalExpenditure!$A183,[2]pivotTable!$A$310:$A$615,0))/100*INDEX(gDP!Z$6:Z$271,MATCH(totalExpenditure!$A183,gDP!$B$6:$B$271)))</f>
        <v/>
      </c>
      <c r="BK183" s="77" t="str">
        <f>IF(INDEX([2]pivotTable!L$310:L$615,MATCH(totalExpenditure!$A183,[2]pivotTable!$A$310:$A$615,0))/100*INDEX(gDP!AA$6:AA$271,MATCH(totalExpenditure!$A183,gDP!$B$6:$B$271))=0,"",INDEX([2]pivotTable!L$310:L$615,MATCH(totalExpenditure!$A183,[2]pivotTable!$A$310:$A$615,0))/100*INDEX(gDP!AA$6:AA$271,MATCH(totalExpenditure!$A183,gDP!$B$6:$B$271)))</f>
        <v/>
      </c>
      <c r="BL183" s="77" t="str">
        <f>IF(INDEX([2]pivotTable!M$310:M$615,MATCH(totalExpenditure!$A183,[2]pivotTable!$A$310:$A$615,0))/100*INDEX(gDP!AB$6:AB$271,MATCH(totalExpenditure!$A183,gDP!$B$6:$B$271))=0,"",INDEX([2]pivotTable!M$310:M$615,MATCH(totalExpenditure!$A183,[2]pivotTable!$A$310:$A$615,0))/100*INDEX(gDP!AB$6:AB$271,MATCH(totalExpenditure!$A183,gDP!$B$6:$B$271)))</f>
        <v/>
      </c>
      <c r="BM183" s="77" t="str">
        <f>IF(INDEX([2]pivotTable!N$310:N$615,MATCH(totalExpenditure!$A183,[2]pivotTable!$A$310:$A$615,0))/100*INDEX(gDP!AC$6:AC$271,MATCH(totalExpenditure!$A183,gDP!$B$6:$B$271))=0,"",INDEX([2]pivotTable!N$310:N$615,MATCH(totalExpenditure!$A183,[2]pivotTable!$A$310:$A$615,0))/100*INDEX(gDP!AC$6:AC$271,MATCH(totalExpenditure!$A183,gDP!$B$6:$B$271)))</f>
        <v/>
      </c>
      <c r="BN183" s="77" t="str">
        <f>IF(INDEX([2]pivotTable!O$310:O$615,MATCH(totalExpenditure!$A183,[2]pivotTable!$A$310:$A$615,0))/100*INDEX(gDP!AD$6:AD$271,MATCH(totalExpenditure!$A183,gDP!$B$6:$B$271))=0,"",INDEX([2]pivotTable!O$310:O$615,MATCH(totalExpenditure!$A183,[2]pivotTable!$A$310:$A$615,0))/100*INDEX(gDP!AD$6:AD$271,MATCH(totalExpenditure!$A183,gDP!$B$6:$B$271)))</f>
        <v/>
      </c>
      <c r="BO183" s="77" t="str">
        <f>IF(INDEX([2]pivotTable!P$310:P$615,MATCH(totalExpenditure!$A183,[2]pivotTable!$A$310:$A$615,0))/100*INDEX(gDP!AE$6:AE$271,MATCH(totalExpenditure!$A183,gDP!$B$6:$B$271))=0,"",INDEX([2]pivotTable!P$310:P$615,MATCH(totalExpenditure!$A183,[2]pivotTable!$A$310:$A$615,0))/100*INDEX(gDP!AE$6:AE$271,MATCH(totalExpenditure!$A183,gDP!$B$6:$B$271)))</f>
        <v/>
      </c>
      <c r="BP183" s="77" t="str">
        <f>IF(INDEX([2]pivotTable!Q$310:Q$615,MATCH(totalExpenditure!$A183,[2]pivotTable!$A$310:$A$615,0))/100*INDEX(gDP!AF$6:AF$271,MATCH(totalExpenditure!$A183,gDP!$B$6:$B$271))=0,"",INDEX([2]pivotTable!Q$310:Q$615,MATCH(totalExpenditure!$A183,[2]pivotTable!$A$310:$A$615,0))/100*INDEX(gDP!AF$6:AF$271,MATCH(totalExpenditure!$A183,gDP!$B$6:$B$271)))</f>
        <v/>
      </c>
      <c r="BQ183" s="77" t="str">
        <f>IF(INDEX([2]pivotTable!R$310:R$615,MATCH(totalExpenditure!$A183,[2]pivotTable!$A$310:$A$615,0))/100*INDEX(gDP!AG$6:AG$271,MATCH(totalExpenditure!$A183,gDP!$B$6:$B$271))=0,"",INDEX([2]pivotTable!R$310:R$615,MATCH(totalExpenditure!$A183,[2]pivotTable!$A$310:$A$615,0))/100*INDEX(gDP!AG$6:AG$271,MATCH(totalExpenditure!$A183,gDP!$B$6:$B$271)))</f>
        <v/>
      </c>
      <c r="BR183" s="77" t="str">
        <f>IF(INDEX([2]pivotTable!S$310:S$615,MATCH(totalExpenditure!$A183,[2]pivotTable!$A$310:$A$615,0))/100*INDEX(gDP!AH$6:AH$271,MATCH(totalExpenditure!$A183,gDP!$B$6:$B$271))=0,"",INDEX([2]pivotTable!S$310:S$615,MATCH(totalExpenditure!$A183,[2]pivotTable!$A$310:$A$615,0))/100*INDEX(gDP!AH$6:AH$271,MATCH(totalExpenditure!$A183,gDP!$B$6:$B$271)))</f>
        <v/>
      </c>
      <c r="BS183" s="77" t="str">
        <f>IF(INDEX([2]pivotTable!T$310:T$615,MATCH(totalExpenditure!$A183,[2]pivotTable!$A$310:$A$615,0))/100*INDEX(gDP!AI$6:AI$271,MATCH(totalExpenditure!$A183,gDP!$B$6:$B$271))=0,"",INDEX([2]pivotTable!T$310:T$615,MATCH(totalExpenditure!$A183,[2]pivotTable!$A$310:$A$615,0))/100*INDEX(gDP!AI$6:AI$271,MATCH(totalExpenditure!$A183,gDP!$B$6:$B$271)))</f>
        <v/>
      </c>
      <c r="BT183" s="77">
        <f>IF(INDEX([2]pivotTable!U$310:U$615,MATCH(totalExpenditure!$A183,[2]pivotTable!$A$310:$A$615,0))/100*INDEX(gDP!AJ$6:AJ$271,MATCH(totalExpenditure!$A183,gDP!$B$6:$B$271))=0,"",INDEX([2]pivotTable!U$310:U$615,MATCH(totalExpenditure!$A183,[2]pivotTable!$A$310:$A$615,0))/100*INDEX(gDP!AJ$6:AJ$271,MATCH(totalExpenditure!$A183,gDP!$B$6:$B$271)))</f>
        <v>26666037.377256896</v>
      </c>
      <c r="BU183" s="77">
        <f>IF(INDEX([2]pivotTable!V$310:V$615,MATCH(totalExpenditure!$A183,[2]pivotTable!$A$310:$A$615,0))/100*INDEX(gDP!AK$6:AK$271,MATCH(totalExpenditure!$A183,gDP!$B$6:$B$271))=0,"",INDEX([2]pivotTable!V$310:V$615,MATCH(totalExpenditure!$A183,[2]pivotTable!$A$310:$A$615,0))/100*INDEX(gDP!AK$6:AK$271,MATCH(totalExpenditure!$A183,gDP!$B$6:$B$271)))</f>
        <v>24148602.227171496</v>
      </c>
      <c r="BV183" s="77">
        <f>IF(INDEX([2]pivotTable!W$310:W$615,MATCH(totalExpenditure!$A183,[2]pivotTable!$A$310:$A$615,0))/100*INDEX(gDP!AL$6:AL$271,MATCH(totalExpenditure!$A183,gDP!$B$6:$B$271))=0,"",INDEX([2]pivotTable!W$310:W$615,MATCH(totalExpenditure!$A183,[2]pivotTable!$A$310:$A$615,0))/100*INDEX(gDP!AL$6:AL$271,MATCH(totalExpenditure!$A183,gDP!$B$6:$B$271)))</f>
        <v>26352300.000000022</v>
      </c>
      <c r="BW183" s="77">
        <f>IF(INDEX([2]pivotTable!X$310:X$615,MATCH(totalExpenditure!$A183,[2]pivotTable!$A$310:$A$615,0))/100*INDEX(gDP!AM$6:AM$271,MATCH(totalExpenditure!$A183,gDP!$B$6:$B$271))=0,"",INDEX([2]pivotTable!X$310:X$615,MATCH(totalExpenditure!$A183,[2]pivotTable!$A$310:$A$615,0))/100*INDEX(gDP!AM$6:AM$271,MATCH(totalExpenditure!$A183,gDP!$B$6:$B$271)))</f>
        <v>28467428.571428556</v>
      </c>
      <c r="BX183" s="77">
        <f>IF(INDEX([2]pivotTable!Y$310:Y$615,MATCH(totalExpenditure!$A183,[2]pivotTable!$A$310:$A$615,0))/100*INDEX(gDP!AN$6:AN$271,MATCH(totalExpenditure!$A183,gDP!$B$6:$B$271))=0,"",INDEX([2]pivotTable!Y$310:Y$615,MATCH(totalExpenditure!$A183,[2]pivotTable!$A$310:$A$615,0))/100*INDEX(gDP!AN$6:AN$271,MATCH(totalExpenditure!$A183,gDP!$B$6:$B$271)))</f>
        <v>29927510.040160626</v>
      </c>
      <c r="BY183" s="77">
        <f>IF(INDEX([2]pivotTable!Z$310:Z$615,MATCH(totalExpenditure!$A183,[2]pivotTable!$A$310:$A$615,0))/100*INDEX(gDP!AO$6:AO$271,MATCH(totalExpenditure!$A183,gDP!$B$6:$B$271))=0,"",INDEX([2]pivotTable!Z$310:Z$615,MATCH(totalExpenditure!$A183,[2]pivotTable!$A$310:$A$615,0))/100*INDEX(gDP!AO$6:AO$271,MATCH(totalExpenditure!$A183,gDP!$B$6:$B$271)))</f>
        <v>32555378.746594004</v>
      </c>
      <c r="BZ183" s="77">
        <f>IF(INDEX([2]pivotTable!AA$310:AA$615,MATCH(totalExpenditure!$A183,[2]pivotTable!$A$310:$A$615,0))/100*INDEX(gDP!AP$6:AP$271,MATCH(totalExpenditure!$A183,gDP!$B$6:$B$271))=0,"",INDEX([2]pivotTable!AA$310:AA$615,MATCH(totalExpenditure!$A183,[2]pivotTable!$A$310:$A$615,0))/100*INDEX(gDP!AP$6:AP$271,MATCH(totalExpenditure!$A183,gDP!$B$6:$B$271)))</f>
        <v>35906450.990706667</v>
      </c>
      <c r="CA183" s="77">
        <f>IF(INDEX([2]pivotTable!AB$310:AB$615,MATCH(totalExpenditure!$A183,[2]pivotTable!$A$310:$A$615,0))/100*INDEX(gDP!AQ$6:AQ$271,MATCH(totalExpenditure!$A183,gDP!$B$6:$B$271))=0,"",INDEX([2]pivotTable!AB$310:AB$615,MATCH(totalExpenditure!$A183,[2]pivotTable!$A$310:$A$615,0))/100*INDEX(gDP!AQ$6:AQ$271,MATCH(totalExpenditure!$A183,gDP!$B$6:$B$271)))</f>
        <v>37393163.841807932</v>
      </c>
      <c r="CB183" s="77">
        <f>IF(INDEX([2]pivotTable!AC$310:AC$615,MATCH(totalExpenditure!$A183,[2]pivotTable!$A$310:$A$615,0))/100*INDEX(gDP!AR$6:AR$271,MATCH(totalExpenditure!$A183,gDP!$B$6:$B$271))=0,"",INDEX([2]pivotTable!AC$310:AC$615,MATCH(totalExpenditure!$A183,[2]pivotTable!$A$310:$A$615,0))/100*INDEX(gDP!AR$6:AR$271,MATCH(totalExpenditure!$A183,gDP!$B$6:$B$271)))</f>
        <v>39262410.596026488</v>
      </c>
      <c r="CC183" s="77">
        <f>IF(INDEX([2]pivotTable!AD$310:AD$615,MATCH(totalExpenditure!$A183,[2]pivotTable!$A$310:$A$615,0))/100*INDEX(gDP!AS$6:AS$271,MATCH(totalExpenditure!$A183,gDP!$B$6:$B$271))=0,"",INDEX([2]pivotTable!AD$310:AD$615,MATCH(totalExpenditure!$A183,[2]pivotTable!$A$310:$A$615,0))/100*INDEX(gDP!AS$6:AS$271,MATCH(totalExpenditure!$A183,gDP!$B$6:$B$271)))</f>
        <v>43404592.442449659</v>
      </c>
      <c r="CD183" s="77">
        <f>IF(INDEX([2]pivotTable!AE$310:AE$615,MATCH(totalExpenditure!$A183,[2]pivotTable!$A$310:$A$615,0))/100*INDEX(gDP!AT$6:AT$271,MATCH(totalExpenditure!$A183,gDP!$B$6:$B$271))=0,"",INDEX([2]pivotTable!AE$310:AE$615,MATCH(totalExpenditure!$A183,[2]pivotTable!$A$310:$A$615,0))/100*INDEX(gDP!AT$6:AT$271,MATCH(totalExpenditure!$A183,gDP!$B$6:$B$271)))</f>
        <v>67279016.472380951</v>
      </c>
      <c r="CE183" s="77">
        <f>IF(INDEX([2]pivotTable!AF$310:AF$615,MATCH(totalExpenditure!$A183,[2]pivotTable!$A$310:$A$615,0))/100*INDEX(gDP!AU$6:AU$271,MATCH(totalExpenditure!$A183,gDP!$B$6:$B$271))=0,"",INDEX([2]pivotTable!AF$310:AF$615,MATCH(totalExpenditure!$A183,[2]pivotTable!$A$310:$A$615,0))/100*INDEX(gDP!AU$6:AU$271,MATCH(totalExpenditure!$A183,gDP!$B$6:$B$271)))</f>
        <v>76241035.163966775</v>
      </c>
      <c r="CF183" s="77">
        <f>IF(INDEX([2]pivotTable!AG$310:AG$615,MATCH(totalExpenditure!$A183,[2]pivotTable!$A$310:$A$615,0))/100*INDEX(gDP!AV$6:AV$271,MATCH(totalExpenditure!$A183,gDP!$B$6:$B$271))=0,"",INDEX([2]pivotTable!AG$310:AG$615,MATCH(totalExpenditure!$A183,[2]pivotTable!$A$310:$A$615,0))/100*INDEX(gDP!AV$6:AV$271,MATCH(totalExpenditure!$A183,gDP!$B$6:$B$271)))</f>
        <v>76598724.468142599</v>
      </c>
      <c r="CG183" s="77">
        <f>IF(INDEX([2]pivotTable!AH$310:AH$615,MATCH(totalExpenditure!$A183,[2]pivotTable!$A$310:$A$615,0))/100*INDEX(gDP!AW$6:AW$271,MATCH(totalExpenditure!$A183,gDP!$B$6:$B$271))=0,"",INDEX([2]pivotTable!AH$310:AH$615,MATCH(totalExpenditure!$A183,[2]pivotTable!$A$310:$A$615,0))/100*INDEX(gDP!AW$6:AW$271,MATCH(totalExpenditure!$A183,gDP!$B$6:$B$271)))</f>
        <v>83650290.619278625</v>
      </c>
      <c r="CH183" s="77">
        <f>IF(INDEX([2]pivotTable!AI$310:AI$615,MATCH(totalExpenditure!$A183,[2]pivotTable!$A$310:$A$615,0))/100*INDEX(gDP!AX$6:AX$271,MATCH(totalExpenditure!$A183,gDP!$B$6:$B$271))=0,"",INDEX([2]pivotTable!AI$310:AI$615,MATCH(totalExpenditure!$A183,[2]pivotTable!$A$310:$A$615,0))/100*INDEX(gDP!AX$6:AX$271,MATCH(totalExpenditure!$A183,gDP!$B$6:$B$271)))</f>
        <v>100002178.04828858</v>
      </c>
      <c r="CI183" s="77">
        <f>IF(INDEX([2]pivotTable!AJ$310:AJ$615,MATCH(totalExpenditure!$A183,[2]pivotTable!$A$310:$A$615,0))/100*INDEX(gDP!AY$6:AY$271,MATCH(totalExpenditure!$A183,gDP!$B$6:$B$271))=0,"",INDEX([2]pivotTable!AJ$310:AJ$615,MATCH(totalExpenditure!$A183,[2]pivotTable!$A$310:$A$615,0))/100*INDEX(gDP!AY$6:AY$271,MATCH(totalExpenditure!$A183,gDP!$B$6:$B$271)))</f>
        <v>111237698.87742363</v>
      </c>
      <c r="CJ183" s="77">
        <f>IF(INDEX([2]pivotTable!AK$310:AK$615,MATCH(totalExpenditure!$A183,[2]pivotTable!$A$310:$A$615,0))/100*INDEX(gDP!AZ$6:AZ$271,MATCH(totalExpenditure!$A183,gDP!$B$6:$B$271))=0,"",INDEX([2]pivotTable!AK$310:AK$615,MATCH(totalExpenditure!$A183,[2]pivotTable!$A$310:$A$615,0))/100*INDEX(gDP!AZ$6:AZ$271,MATCH(totalExpenditure!$A183,gDP!$B$6:$B$271)))</f>
        <v>130102787.01897539</v>
      </c>
      <c r="CK183" s="77">
        <f>IF(INDEX([2]pivotTable!AL$310:AL$615,MATCH(totalExpenditure!$A183,[2]pivotTable!$A$310:$A$615,0))/100*INDEX(gDP!BA$6:BA$271,MATCH(totalExpenditure!$A183,gDP!$B$6:$B$271))=0,"",INDEX([2]pivotTable!AL$310:AL$615,MATCH(totalExpenditure!$A183,[2]pivotTable!$A$310:$A$615,0))/100*INDEX(gDP!BA$6:BA$271,MATCH(totalExpenditure!$A183,gDP!$B$6:$B$271)))</f>
        <v>185672491.35985935</v>
      </c>
      <c r="CL183" s="77">
        <f>IF(INDEX([2]pivotTable!AM$310:AM$615,MATCH(totalExpenditure!$A183,[2]pivotTable!$A$310:$A$615,0))/100*INDEX(gDP!BB$6:BB$271,MATCH(totalExpenditure!$A183,gDP!$B$6:$B$271))=0,"",INDEX([2]pivotTable!AM$310:AM$615,MATCH(totalExpenditure!$A183,[2]pivotTable!$A$310:$A$615,0))/100*INDEX(gDP!BB$6:BB$271,MATCH(totalExpenditure!$A183,gDP!$B$6:$B$271)))</f>
        <v>181255295.04347724</v>
      </c>
      <c r="CM183" s="77">
        <f>IF(INDEX([2]pivotTable!AN$310:AN$615,MATCH(totalExpenditure!$A183,[2]pivotTable!$A$310:$A$615,0))/100*INDEX(gDP!BC$6:BC$271,MATCH(totalExpenditure!$A183,gDP!$B$6:$B$271))=0,"",INDEX([2]pivotTable!AN$310:AN$615,MATCH(totalExpenditure!$A183,[2]pivotTable!$A$310:$A$615,0))/100*INDEX(gDP!BC$6:BC$271,MATCH(totalExpenditure!$A183,gDP!$B$6:$B$271)))</f>
        <v>313652066.11570215</v>
      </c>
      <c r="CN183" s="77">
        <f>IF(INDEX([2]pivotTable!AO$310:AO$615,MATCH(totalExpenditure!$A183,[2]pivotTable!$A$310:$A$615,0))/100*INDEX(gDP!BD$6:BD$271,MATCH(totalExpenditure!$A183,gDP!$B$6:$B$271))=0,"",INDEX([2]pivotTable!AO$310:AO$615,MATCH(totalExpenditure!$A183,[2]pivotTable!$A$310:$A$615,0))/100*INDEX(gDP!BD$6:BD$271,MATCH(totalExpenditure!$A183,gDP!$B$6:$B$271)))</f>
        <v>429320061.17194599</v>
      </c>
      <c r="CO183" s="77">
        <f>IF(INDEX([2]pivotTable!AP$310:AP$615,MATCH(totalExpenditure!$A183,[2]pivotTable!$A$310:$A$615,0))/100*INDEX(gDP!BE$6:BE$271,MATCH(totalExpenditure!$A183,gDP!$B$6:$B$271))=0,"",INDEX([2]pivotTable!AP$310:AP$615,MATCH(totalExpenditure!$A183,[2]pivotTable!$A$310:$A$615,0))/100*INDEX(gDP!BE$6:BE$271,MATCH(totalExpenditure!$A183,gDP!$B$6:$B$271)))</f>
        <v>483979149.56001914</v>
      </c>
      <c r="CP183" s="77">
        <f>IF(INDEX([2]pivotTable!AQ$310:AQ$615,MATCH(totalExpenditure!$A183,[2]pivotTable!$A$310:$A$615,0))/100*INDEX(gDP!BF$6:BF$271,MATCH(totalExpenditure!$A183,gDP!$B$6:$B$271))=0,"",INDEX([2]pivotTable!AQ$310:AQ$615,MATCH(totalExpenditure!$A183,[2]pivotTable!$A$310:$A$615,0))/100*INDEX(gDP!BF$6:BF$271,MATCH(totalExpenditure!$A183,gDP!$B$6:$B$271)))</f>
        <v>429946775.53670847</v>
      </c>
      <c r="CQ183" s="77">
        <f>IF(INDEX([2]pivotTable!AR$310:AR$615,MATCH(totalExpenditure!$A183,[2]pivotTable!$A$310:$A$615,0))/100*INDEX(gDP!BG$6:BG$271,MATCH(totalExpenditure!$A183,gDP!$B$6:$B$271))=0,"",INDEX([2]pivotTable!AR$310:AR$615,MATCH(totalExpenditure!$A183,[2]pivotTable!$A$310:$A$615,0))/100*INDEX(gDP!BG$6:BG$271,MATCH(totalExpenditure!$A183,gDP!$B$6:$B$271)))</f>
        <v>456905419.736031</v>
      </c>
      <c r="CR183" s="77">
        <f>IF(INDEX([2]pivotTable!AS$310:AS$615,MATCH(totalExpenditure!$A183,[2]pivotTable!$A$310:$A$615,0))/100*INDEX(gDP!BH$6:BH$271,MATCH(totalExpenditure!$A183,gDP!$B$6:$B$271))=0,"",INDEX([2]pivotTable!AS$310:AS$615,MATCH(totalExpenditure!$A183,[2]pivotTable!$A$310:$A$615,0))/100*INDEX(gDP!BH$6:BH$271,MATCH(totalExpenditure!$A183,gDP!$B$6:$B$271)))</f>
        <v>341051218.0146932</v>
      </c>
      <c r="CS183" s="77">
        <f>IF(INDEX([2]pivotTable!AT$310:AT$615,MATCH(totalExpenditure!$A183,[2]pivotTable!$A$310:$A$615,0))/100*INDEX(gDP!BI$6:BI$271,MATCH(totalExpenditure!$A183,gDP!$B$6:$B$271))=0,"",INDEX([2]pivotTable!AT$310:AT$615,MATCH(totalExpenditure!$A183,[2]pivotTable!$A$310:$A$615,0))/100*INDEX(gDP!BI$6:BI$271,MATCH(totalExpenditure!$A183,gDP!$B$6:$B$271)))</f>
        <v>326170656.13093972</v>
      </c>
      <c r="CT183" s="77">
        <f>IF(INDEX([2]pivotTable!AU$310:AU$615,MATCH(totalExpenditure!$A183,[2]pivotTable!$A$310:$A$615,0))/100*INDEX(gDP!BJ$6:BJ$271,MATCH(totalExpenditure!$A183,gDP!$B$6:$B$271))=0,"",INDEX([2]pivotTable!AU$310:AU$615,MATCH(totalExpenditure!$A183,[2]pivotTable!$A$310:$A$615,0))/100*INDEX(gDP!BJ$6:BJ$271,MATCH(totalExpenditure!$A183,gDP!$B$6:$B$271)))</f>
        <v>535974395.39673406</v>
      </c>
      <c r="CU183" s="77">
        <f>IF(INDEX([2]pivotTable!AV$310:AV$615,MATCH(totalExpenditure!$A183,[2]pivotTable!$A$310:$A$615,0))/100*INDEX(gDP!BK$6:BK$271,MATCH(totalExpenditure!$A183,gDP!$B$6:$B$271))=0,"",INDEX([2]pivotTable!AV$310:AV$615,MATCH(totalExpenditure!$A183,[2]pivotTable!$A$310:$A$615,0))/100*INDEX(gDP!BK$6:BK$271,MATCH(totalExpenditure!$A183,gDP!$B$6:$B$271)))</f>
        <v>516539793.6995244</v>
      </c>
      <c r="CV183" s="77">
        <f>IF(INDEX([2]pivotTable!AW$310:AW$615,MATCH(totalExpenditure!$A183,[2]pivotTable!$A$310:$A$615,0))/100*INDEX(gDP!BL$6:BL$271,MATCH(totalExpenditure!$A183,gDP!$B$6:$B$271))=0,"",INDEX([2]pivotTable!AW$310:AW$615,MATCH(totalExpenditure!$A183,[2]pivotTable!$A$310:$A$615,0))/100*INDEX(gDP!BL$6:BL$271,MATCH(totalExpenditure!$A183,gDP!$B$6:$B$271)))</f>
        <v>1271725922.0037487</v>
      </c>
      <c r="CW183" s="77">
        <f>IF(INDEX([2]pivotTable!AX$310:AX$615,MATCH(totalExpenditure!$A183,[2]pivotTable!$A$310:$A$615,0))/100*INDEX(gDP!BM$6:BM$271,MATCH(totalExpenditure!$A183,gDP!$B$6:$B$271))=0,"",INDEX([2]pivotTable!AX$310:AX$615,MATCH(totalExpenditure!$A183,[2]pivotTable!$A$310:$A$615,0))/100*INDEX(gDP!BM$6:BM$271,MATCH(totalExpenditure!$A183,gDP!$B$6:$B$271)))</f>
        <v>1868941554.9396849</v>
      </c>
      <c r="CX183" s="77">
        <f>IF(INDEX([2]pivotTable!AY$310:AY$615,MATCH(totalExpenditure!$A183,[2]pivotTable!$A$310:$A$615,0))/100*INDEX(gDP!BN$6:BN$271,MATCH(totalExpenditure!$A183,gDP!$B$6:$B$271))=0,"",INDEX([2]pivotTable!AY$310:AY$615,MATCH(totalExpenditure!$A183,[2]pivotTable!$A$310:$A$615,0))/100*INDEX(gDP!BN$6:BN$271,MATCH(totalExpenditure!$A183,gDP!$B$6:$B$271)))</f>
        <v>2056713665.6603098</v>
      </c>
      <c r="CY183" s="77" t="str">
        <f>IF(INDEX([2]pivotTable!AZ$310:AZ$615,MATCH(totalExpenditure!$A183,[2]pivotTable!$A$310:$A$615,0))/100*INDEX(gDP!BO$6:BO$271,MATCH(totalExpenditure!$A183,gDP!$B$6:$B$271))=0,"",INDEX([2]pivotTable!AZ$310:AZ$615,MATCH(totalExpenditure!$A183,[2]pivotTable!$A$310:$A$615,0))/100*INDEX(gDP!BO$6:BO$271,MATCH(totalExpenditure!$A183,gDP!$B$6:$B$271)))</f>
        <v/>
      </c>
      <c r="CZ183" s="77" t="str">
        <f>IF(B183="","",IF(BA183="","",B183-B183+INDEX(gDP!Q$6:Q$271,MATCH(totalExpenditure!$A183,gDP!$B$6:$B$271))))</f>
        <v/>
      </c>
      <c r="DA183" s="77" t="str">
        <f>IF(C183="","",IF(BB183="","",C183-C183+INDEX(gDP!R$6:R$271,MATCH(totalExpenditure!$A183,gDP!$B$6:$B$271))))</f>
        <v/>
      </c>
      <c r="DB183" s="77" t="str">
        <f>IF(D183="","",IF(BC183="","",D183-D183+INDEX(gDP!S$6:S$271,MATCH(totalExpenditure!$A183,gDP!$B$6:$B$271))))</f>
        <v/>
      </c>
      <c r="DC183" s="77" t="str">
        <f>IF(E183="","",IF(BD183="","",E183-E183+INDEX(gDP!T$6:T$271,MATCH(totalExpenditure!$A183,gDP!$B$6:$B$271))))</f>
        <v/>
      </c>
      <c r="DD183" s="77" t="str">
        <f>IF(F183="","",IF(BE183="","",F183-F183+INDEX(gDP!U$6:U$271,MATCH(totalExpenditure!$A183,gDP!$B$6:$B$271))))</f>
        <v/>
      </c>
      <c r="DE183" s="77" t="str">
        <f>IF(G183="","",IF(BF183="","",G183-G183+INDEX(gDP!V$6:V$271,MATCH(totalExpenditure!$A183,gDP!$B$6:$B$271))))</f>
        <v/>
      </c>
      <c r="DF183" s="77" t="str">
        <f>IF(H183="","",IF(BG183="","",H183-H183+INDEX(gDP!W$6:W$271,MATCH(totalExpenditure!$A183,gDP!$B$6:$B$271))))</f>
        <v/>
      </c>
      <c r="DG183" s="77" t="str">
        <f>IF(I183="","",IF(BH183="","",I183-I183+INDEX(gDP!X$6:X$271,MATCH(totalExpenditure!$A183,gDP!$B$6:$B$271))))</f>
        <v/>
      </c>
      <c r="DH183" s="77" t="str">
        <f>IF(J183="","",IF(BI183="","",J183-J183+INDEX(gDP!Y$6:Y$271,MATCH(totalExpenditure!$A183,gDP!$B$6:$B$271))))</f>
        <v/>
      </c>
      <c r="DI183" s="77" t="str">
        <f>IF(K183="","",IF(BJ183="","",K183-K183+INDEX(gDP!Z$6:Z$271,MATCH(totalExpenditure!$A183,gDP!$B$6:$B$271))))</f>
        <v/>
      </c>
      <c r="DJ183" s="77" t="str">
        <f>IF(L183="","",IF(BK183="","",L183-L183+INDEX(gDP!AA$6:AA$271,MATCH(totalExpenditure!$A183,gDP!$B$6:$B$271))))</f>
        <v/>
      </c>
      <c r="DK183" s="77" t="str">
        <f>IF(M183="","",IF(BL183="","",M183-M183+INDEX(gDP!AB$6:AB$271,MATCH(totalExpenditure!$A183,gDP!$B$6:$B$271))))</f>
        <v/>
      </c>
      <c r="DL183" s="77" t="str">
        <f>IF(N183="","",IF(BM183="","",N183-N183+INDEX(gDP!AC$6:AC$271,MATCH(totalExpenditure!$A183,gDP!$B$6:$B$271))))</f>
        <v/>
      </c>
      <c r="DM183" s="77" t="str">
        <f>IF(O183="","",IF(BN183="","",O183-O183+INDEX(gDP!AD$6:AD$271,MATCH(totalExpenditure!$A183,gDP!$B$6:$B$271))))</f>
        <v/>
      </c>
      <c r="DN183" s="77" t="str">
        <f>IF(P183="","",IF(BO183="","",P183-P183+INDEX(gDP!AE$6:AE$271,MATCH(totalExpenditure!$A183,gDP!$B$6:$B$271))))</f>
        <v/>
      </c>
      <c r="DO183" s="77" t="str">
        <f>IF(Q183="","",IF(BP183="","",Q183-Q183+INDEX(gDP!AF$6:AF$271,MATCH(totalExpenditure!$A183,gDP!$B$6:$B$271))))</f>
        <v/>
      </c>
      <c r="DP183" s="77" t="str">
        <f>IF(R183="","",IF(BQ183="","",R183-R183+INDEX(gDP!AG$6:AG$271,MATCH(totalExpenditure!$A183,gDP!$B$6:$B$271))))</f>
        <v/>
      </c>
      <c r="DQ183" s="77" t="str">
        <f>IF(S183="","",IF(BR183="","",S183-S183+INDEX(gDP!AH$6:AH$271,MATCH(totalExpenditure!$A183,gDP!$B$6:$B$271))))</f>
        <v/>
      </c>
      <c r="DR183" s="77" t="str">
        <f>IF(T183="","",IF(BS183="","",T183-T183+INDEX(gDP!AI$6:AI$271,MATCH(totalExpenditure!$A183,gDP!$B$6:$B$271))))</f>
        <v/>
      </c>
      <c r="DS183" s="77">
        <f>IF(U183="","",IF(BT183="","",U183-U183+INDEX(gDP!AJ$6:AJ$271,MATCH(totalExpenditure!$A183,gDP!$B$6:$B$271))))</f>
        <v>3921476084.8907199</v>
      </c>
      <c r="DT183" s="77">
        <f>IF(V183="","",IF(BU183="","",V183-V183+INDEX(gDP!AK$6:AK$271,MATCH(totalExpenditure!$A183,gDP!$B$6:$B$271))))</f>
        <v>3401211581.29176</v>
      </c>
      <c r="DU183" s="77">
        <f>IF(W183="","",IF(BV183="","",W183-W183+INDEX(gDP!AL$6:AL$271,MATCH(totalExpenditure!$A183,gDP!$B$6:$B$271))))</f>
        <v>3660041666.6666698</v>
      </c>
      <c r="DV183" s="77">
        <f>IF(X183="","",IF(BW183="","",X183-X183+INDEX(gDP!AM$6:AM$271,MATCH(totalExpenditure!$A183,gDP!$B$6:$B$271))))</f>
        <v>4066775510.2040801</v>
      </c>
      <c r="DW183" s="77">
        <f>IF(Y183="","",IF(BX183="","",Y183-Y183+INDEX(gDP!AN$6:AN$271,MATCH(totalExpenditure!$A183,gDP!$B$6:$B$271))))</f>
        <v>4401104417.67068</v>
      </c>
      <c r="DX183" s="77">
        <f>IF(Z183="","",IF(BY183="","",Z183-Z183+INDEX(gDP!AO$6:AO$271,MATCH(totalExpenditure!$A183,gDP!$B$6:$B$271))))</f>
        <v>4521580381.4713898</v>
      </c>
      <c r="DY183" s="77">
        <f>IF(AA183="","",IF(BZ183="","",AA183-AA183+INDEX(gDP!AP$6:AP$271,MATCH(totalExpenditure!$A183,gDP!$B$6:$B$271))))</f>
        <v>4918691916.5351601</v>
      </c>
      <c r="DZ183" s="77">
        <f>IF(AB183="","",IF(CA183="","",AB183-AB183+INDEX(gDP!AQ$6:AQ$271,MATCH(totalExpenditure!$A183,gDP!$B$6:$B$271))))</f>
        <v>4856255044.3906403</v>
      </c>
      <c r="EA183" s="77">
        <f>IF(AC183="","",IF(CB183="","",AC183-AC183+INDEX(gDP!AR$6:AR$271,MATCH(totalExpenditure!$A183,gDP!$B$6:$B$271))))</f>
        <v>5033642384.1059599</v>
      </c>
      <c r="EB183" s="77">
        <f>IF(AD183="","",IF(CC183="","",AD183-AD183+INDEX(gDP!AS$6:AS$271,MATCH(totalExpenditure!$A183,gDP!$B$6:$B$271))))</f>
        <v>5494252207.9050198</v>
      </c>
      <c r="EC183" s="77">
        <f>IF(AE183="","",IF(CD183="","",AE183-AE183+INDEX(gDP!AT$6:AT$271,MATCH(totalExpenditure!$A183,gDP!$B$6:$B$271))))</f>
        <v>6007055042.1768703</v>
      </c>
      <c r="ED183" s="77">
        <f>IF(AF183="","",IF(CE183="","",AF183-AF183+INDEX(gDP!AU$6:AU$271,MATCH(totalExpenditure!$A183,gDP!$B$6:$B$271))))</f>
        <v>6050875806.6640301</v>
      </c>
      <c r="EE183" s="77">
        <f>IF(AG183="","",IF(CF183="","",AG183-AG183+INDEX(gDP!AV$6:AV$271,MATCH(totalExpenditure!$A183,gDP!$B$6:$B$271))))</f>
        <v>6330473096.5407104</v>
      </c>
      <c r="EF183" s="77">
        <f>IF(AH183="","",IF(CG183="","",AH183-AH183+INDEX(gDP!AW$6:AW$271,MATCH(totalExpenditure!$A183,gDP!$B$6:$B$271))))</f>
        <v>7273938314.7198801</v>
      </c>
      <c r="EG183" s="77">
        <f>IF(AI183="","",IF(CH183="","",AI183-AI183+INDEX(gDP!AX$6:AX$271,MATCH(totalExpenditure!$A183,gDP!$B$6:$B$271))))</f>
        <v>8130258377.9096403</v>
      </c>
      <c r="EH183" s="77">
        <f>IF(AJ183="","",IF(CI183="","",AJ183-AJ183+INDEX(gDP!AY$6:AY$271,MATCH(totalExpenditure!$A183,gDP!$B$6:$B$271))))</f>
        <v>9043715355.8880997</v>
      </c>
      <c r="EI183" s="77">
        <f>IF(AK183="","",IF(CJ183="","",AK183-AK183+INDEX(gDP!AZ$6:AZ$271,MATCH(totalExpenditure!$A183,gDP!$B$6:$B$271))))</f>
        <v>10325618017.379</v>
      </c>
      <c r="EJ183" s="77">
        <f>IF(AL183="","",IF(CK183="","",AL183-AL183+INDEX(gDP!BA$6:BA$271,MATCH(totalExpenditure!$A183,gDP!$B$6:$B$271))))</f>
        <v>12545438605.395901</v>
      </c>
      <c r="EK183" s="77">
        <f>IF(AM183="","",IF(CL183="","",AM183-AM183+INDEX(gDP!BB$6:BB$271,MATCH(totalExpenditure!$A183,gDP!$B$6:$B$271))))</f>
        <v>12854985464.076401</v>
      </c>
      <c r="EL183" s="77">
        <f>IF(AN183="","",IF(CM183="","",AN183-AN183+INDEX(gDP!BC$6:BC$271,MATCH(totalExpenditure!$A183,gDP!$B$6:$B$271))))</f>
        <v>16002656434.4746</v>
      </c>
      <c r="EM183" s="77">
        <f>IF(AO183="","",IF(CN183="","",AO183-AO183+INDEX(gDP!BD$6:BD$271,MATCH(totalExpenditure!$A183,gDP!$B$6:$B$271))))</f>
        <v>21573872420.700802</v>
      </c>
      <c r="EN183" s="77">
        <f>IF(AP183="","",IF(CO183="","",AP183-AP183+INDEX(gDP!BE$6:BE$271,MATCH(totalExpenditure!$A183,gDP!$B$6:$B$271))))</f>
        <v>21703100877.130901</v>
      </c>
      <c r="EO183" s="77">
        <f>IF(AQ183="","",IF(CP183="","",AQ183-AQ183+INDEX(gDP!BF$6:BF$271,MATCH(totalExpenditure!$A183,gDP!$B$6:$B$271))))</f>
        <v>22162204924.572601</v>
      </c>
      <c r="EP183" s="77">
        <f>IF(AR183="","",IF(CQ183="","",AR183-AR183+INDEX(gDP!BG$6:BG$271,MATCH(totalExpenditure!$A183,gDP!$B$6:$B$271))))</f>
        <v>22731612922.190601</v>
      </c>
      <c r="EQ183" s="77">
        <f>IF(AS183="","",IF(CR183="","",AS183-AS183+INDEX(gDP!BH$6:BH$271,MATCH(totalExpenditure!$A183,gDP!$B$6:$B$271))))</f>
        <v>24360801286.763802</v>
      </c>
      <c r="ER183" s="77">
        <f>IF(AT183="","",IF(CS183="","",AT183-AT183+INDEX(gDP!BI$6:BI$271,MATCH(totalExpenditure!$A183,gDP!$B$6:$B$271))))</f>
        <v>24524109483.529301</v>
      </c>
      <c r="ES183" s="77">
        <f>IF(AU183="","",IF(CT183="","",AU183-AU183+INDEX(gDP!BJ$6:BJ$271,MATCH(totalExpenditure!$A183,gDP!$B$6:$B$271))))</f>
        <v>28971588940.363998</v>
      </c>
      <c r="ET183" s="77">
        <f>IF(AV183="","",IF(CU183="","",AV183-AV183+INDEX(gDP!BK$6:BK$271,MATCH(totalExpenditure!$A183,gDP!$B$6:$B$271))))</f>
        <v>33111525237.148998</v>
      </c>
      <c r="EU183" s="77">
        <f>IF(AW183="","",IF(CV183="","",AW183-AW183+INDEX(gDP!BL$6:BL$271,MATCH(totalExpenditure!$A183,gDP!$B$6:$B$271))))</f>
        <v>34186180699.025501</v>
      </c>
      <c r="EV183" s="77">
        <f>IF(AX183="","",IF(CW183="","",AX183-AX183+INDEX(gDP!BM$6:BM$271,MATCH(totalExpenditure!$A183,gDP!$B$6:$B$271))))</f>
        <v>33433659301.246601</v>
      </c>
      <c r="EW183" s="77">
        <f>IF(AY183="","",IF(CX183="","",AY183-AY183+INDEX(gDP!BN$6:BN$271,MATCH(totalExpenditure!$A183,gDP!$B$6:$B$271))))</f>
        <v>36924841394.260498</v>
      </c>
      <c r="EX183" s="77" t="str">
        <f>IF(AZ183="","",IF(CY183="","",AZ183-AZ183+INDEX(gDP!BO$6:BO$271,MATCH(totalExpenditure!$A183,gDP!$B$6:$B$271))))</f>
        <v/>
      </c>
    </row>
    <row r="184" spans="1:154" x14ac:dyDescent="0.35">
      <c r="A184" t="s">
        <v>577</v>
      </c>
      <c r="B184" s="77" t="str">
        <f>IF(INDEX([2]pivotTable!B$3:B$308,MATCH(totalExpenditure!$A184,[2]pivotTable!$A$3:$A$308,0))/100*INDEX(gDP!Q$6:Q$271,MATCH(totalExpenditure!$A184,gDP!$B$6:$B$271))=0,"",INDEX([2]pivotTable!B$3:B$308,MATCH(totalExpenditure!$A184,[2]pivotTable!$A$3:$A$308,0))/100*INDEX(gDP!Q$6:Q$271,MATCH(totalExpenditure!$A184,gDP!$B$6:$B$271)))</f>
        <v/>
      </c>
      <c r="C184" s="77" t="str">
        <f>IF(INDEX([2]pivotTable!C$3:C$308,MATCH(totalExpenditure!$A184,[2]pivotTable!$A$3:$A$308,0))/100*INDEX(gDP!R$6:R$271,MATCH(totalExpenditure!$A184,gDP!$B$6:$B$271))=0,"",INDEX([2]pivotTable!C$3:C$308,MATCH(totalExpenditure!$A184,[2]pivotTable!$A$3:$A$308,0))/100*INDEX(gDP!R$6:R$271,MATCH(totalExpenditure!$A184,gDP!$B$6:$B$271)))</f>
        <v/>
      </c>
      <c r="D184" s="77" t="str">
        <f>IF(INDEX([2]pivotTable!D$3:D$308,MATCH(totalExpenditure!$A184,[2]pivotTable!$A$3:$A$308,0))/100*INDEX(gDP!S$6:S$271,MATCH(totalExpenditure!$A184,gDP!$B$6:$B$271))=0,"",INDEX([2]pivotTable!D$3:D$308,MATCH(totalExpenditure!$A184,[2]pivotTable!$A$3:$A$308,0))/100*INDEX(gDP!S$6:S$271,MATCH(totalExpenditure!$A184,gDP!$B$6:$B$271)))</f>
        <v/>
      </c>
      <c r="E184" s="77" t="str">
        <f>IF(INDEX([2]pivotTable!E$3:E$308,MATCH(totalExpenditure!$A184,[2]pivotTable!$A$3:$A$308,0))/100*INDEX(gDP!T$6:T$271,MATCH(totalExpenditure!$A184,gDP!$B$6:$B$271))=0,"",INDEX([2]pivotTable!E$3:E$308,MATCH(totalExpenditure!$A184,[2]pivotTable!$A$3:$A$308,0))/100*INDEX(gDP!T$6:T$271,MATCH(totalExpenditure!$A184,gDP!$B$6:$B$271)))</f>
        <v/>
      </c>
      <c r="F184" s="77" t="str">
        <f>IF(INDEX([2]pivotTable!F$3:F$308,MATCH(totalExpenditure!$A184,[2]pivotTable!$A$3:$A$308,0))/100*INDEX(gDP!U$6:U$271,MATCH(totalExpenditure!$A184,gDP!$B$6:$B$271))=0,"",INDEX([2]pivotTable!F$3:F$308,MATCH(totalExpenditure!$A184,[2]pivotTable!$A$3:$A$308,0))/100*INDEX(gDP!U$6:U$271,MATCH(totalExpenditure!$A184,gDP!$B$6:$B$271)))</f>
        <v/>
      </c>
      <c r="G184" s="77" t="str">
        <f>IF(INDEX([2]pivotTable!G$3:G$308,MATCH(totalExpenditure!$A184,[2]pivotTable!$A$3:$A$308,0))/100*INDEX(gDP!V$6:V$271,MATCH(totalExpenditure!$A184,gDP!$B$6:$B$271))=0,"",INDEX([2]pivotTable!G$3:G$308,MATCH(totalExpenditure!$A184,[2]pivotTable!$A$3:$A$308,0))/100*INDEX(gDP!V$6:V$271,MATCH(totalExpenditure!$A184,gDP!$B$6:$B$271)))</f>
        <v/>
      </c>
      <c r="H184" s="77" t="str">
        <f>IF(INDEX([2]pivotTable!H$3:H$308,MATCH(totalExpenditure!$A184,[2]pivotTable!$A$3:$A$308,0))/100*INDEX(gDP!W$6:W$271,MATCH(totalExpenditure!$A184,gDP!$B$6:$B$271))=0,"",INDEX([2]pivotTable!H$3:H$308,MATCH(totalExpenditure!$A184,[2]pivotTable!$A$3:$A$308,0))/100*INDEX(gDP!W$6:W$271,MATCH(totalExpenditure!$A184,gDP!$B$6:$B$271)))</f>
        <v/>
      </c>
      <c r="I184" s="77" t="str">
        <f>IF(INDEX([2]pivotTable!I$3:I$308,MATCH(totalExpenditure!$A184,[2]pivotTable!$A$3:$A$308,0))/100*INDEX(gDP!X$6:X$271,MATCH(totalExpenditure!$A184,gDP!$B$6:$B$271))=0,"",INDEX([2]pivotTable!I$3:I$308,MATCH(totalExpenditure!$A184,[2]pivotTable!$A$3:$A$308,0))/100*INDEX(gDP!X$6:X$271,MATCH(totalExpenditure!$A184,gDP!$B$6:$B$271)))</f>
        <v/>
      </c>
      <c r="J184" s="77" t="str">
        <f>IF(INDEX([2]pivotTable!J$3:J$308,MATCH(totalExpenditure!$A184,[2]pivotTable!$A$3:$A$308,0))/100*INDEX(gDP!Y$6:Y$271,MATCH(totalExpenditure!$A184,gDP!$B$6:$B$271))=0,"",INDEX([2]pivotTable!J$3:J$308,MATCH(totalExpenditure!$A184,[2]pivotTable!$A$3:$A$308,0))/100*INDEX(gDP!Y$6:Y$271,MATCH(totalExpenditure!$A184,gDP!$B$6:$B$271)))</f>
        <v/>
      </c>
      <c r="K184" s="77" t="str">
        <f>IF(INDEX([2]pivotTable!K$3:K$308,MATCH(totalExpenditure!$A184,[2]pivotTable!$A$3:$A$308,0))/100*INDEX(gDP!Z$6:Z$271,MATCH(totalExpenditure!$A184,gDP!$B$6:$B$271))=0,"",INDEX([2]pivotTable!K$3:K$308,MATCH(totalExpenditure!$A184,[2]pivotTable!$A$3:$A$308,0))/100*INDEX(gDP!Z$6:Z$271,MATCH(totalExpenditure!$A184,gDP!$B$6:$B$271)))</f>
        <v/>
      </c>
      <c r="L184" s="77" t="str">
        <f>IF(INDEX([2]pivotTable!L$3:L$308,MATCH(totalExpenditure!$A184,[2]pivotTable!$A$3:$A$308,0))/100*INDEX(gDP!AA$6:AA$271,MATCH(totalExpenditure!$A184,gDP!$B$6:$B$271))=0,"",INDEX([2]pivotTable!L$3:L$308,MATCH(totalExpenditure!$A184,[2]pivotTable!$A$3:$A$308,0))/100*INDEX(gDP!AA$6:AA$271,MATCH(totalExpenditure!$A184,gDP!$B$6:$B$271)))</f>
        <v/>
      </c>
      <c r="M184" s="77" t="str">
        <f>IF(INDEX([2]pivotTable!M$3:M$308,MATCH(totalExpenditure!$A184,[2]pivotTable!$A$3:$A$308,0))/100*INDEX(gDP!AB$6:AB$271,MATCH(totalExpenditure!$A184,gDP!$B$6:$B$271))=0,"",INDEX([2]pivotTable!M$3:M$308,MATCH(totalExpenditure!$A184,[2]pivotTable!$A$3:$A$308,0))/100*INDEX(gDP!AB$6:AB$271,MATCH(totalExpenditure!$A184,gDP!$B$6:$B$271)))</f>
        <v/>
      </c>
      <c r="N184" s="77" t="str">
        <f>IF(INDEX([2]pivotTable!N$3:N$308,MATCH(totalExpenditure!$A184,[2]pivotTable!$A$3:$A$308,0))/100*INDEX(gDP!AC$6:AC$271,MATCH(totalExpenditure!$A184,gDP!$B$6:$B$271))=0,"",INDEX([2]pivotTable!N$3:N$308,MATCH(totalExpenditure!$A184,[2]pivotTable!$A$3:$A$308,0))/100*INDEX(gDP!AC$6:AC$271,MATCH(totalExpenditure!$A184,gDP!$B$6:$B$271)))</f>
        <v/>
      </c>
      <c r="O184" s="77" t="str">
        <f>IF(INDEX([2]pivotTable!O$3:O$308,MATCH(totalExpenditure!$A184,[2]pivotTable!$A$3:$A$308,0))/100*INDEX(gDP!AD$6:AD$271,MATCH(totalExpenditure!$A184,gDP!$B$6:$B$271))=0,"",INDEX([2]pivotTable!O$3:O$308,MATCH(totalExpenditure!$A184,[2]pivotTable!$A$3:$A$308,0))/100*INDEX(gDP!AD$6:AD$271,MATCH(totalExpenditure!$A184,gDP!$B$6:$B$271)))</f>
        <v/>
      </c>
      <c r="P184" s="77" t="str">
        <f>IF(INDEX([2]pivotTable!P$3:P$308,MATCH(totalExpenditure!$A184,[2]pivotTable!$A$3:$A$308,0))/100*INDEX(gDP!AE$6:AE$271,MATCH(totalExpenditure!$A184,gDP!$B$6:$B$271))=0,"",INDEX([2]pivotTable!P$3:P$308,MATCH(totalExpenditure!$A184,[2]pivotTable!$A$3:$A$308,0))/100*INDEX(gDP!AE$6:AE$271,MATCH(totalExpenditure!$A184,gDP!$B$6:$B$271)))</f>
        <v/>
      </c>
      <c r="Q184" s="77" t="str">
        <f>IF(INDEX([2]pivotTable!Q$3:Q$308,MATCH(totalExpenditure!$A184,[2]pivotTable!$A$3:$A$308,0))/100*INDEX(gDP!AF$6:AF$271,MATCH(totalExpenditure!$A184,gDP!$B$6:$B$271))=0,"",INDEX([2]pivotTable!Q$3:Q$308,MATCH(totalExpenditure!$A184,[2]pivotTable!$A$3:$A$308,0))/100*INDEX(gDP!AF$6:AF$271,MATCH(totalExpenditure!$A184,gDP!$B$6:$B$271)))</f>
        <v/>
      </c>
      <c r="R184" s="77" t="str">
        <f>IF(INDEX([2]pivotTable!R$3:R$308,MATCH(totalExpenditure!$A184,[2]pivotTable!$A$3:$A$308,0))/100*INDEX(gDP!AG$6:AG$271,MATCH(totalExpenditure!$A184,gDP!$B$6:$B$271))=0,"",INDEX([2]pivotTable!R$3:R$308,MATCH(totalExpenditure!$A184,[2]pivotTable!$A$3:$A$308,0))/100*INDEX(gDP!AG$6:AG$271,MATCH(totalExpenditure!$A184,gDP!$B$6:$B$271)))</f>
        <v/>
      </c>
      <c r="S184" s="77" t="str">
        <f>IF(INDEX([2]pivotTable!S$3:S$308,MATCH(totalExpenditure!$A184,[2]pivotTable!$A$3:$A$308,0))/100*INDEX(gDP!AH$6:AH$271,MATCH(totalExpenditure!$A184,gDP!$B$6:$B$271))=0,"",INDEX([2]pivotTable!S$3:S$308,MATCH(totalExpenditure!$A184,[2]pivotTable!$A$3:$A$308,0))/100*INDEX(gDP!AH$6:AH$271,MATCH(totalExpenditure!$A184,gDP!$B$6:$B$271)))</f>
        <v/>
      </c>
      <c r="T184" s="77" t="str">
        <f>IF(INDEX([2]pivotTable!T$3:T$308,MATCH(totalExpenditure!$A184,[2]pivotTable!$A$3:$A$308,0))/100*INDEX(gDP!AI$6:AI$271,MATCH(totalExpenditure!$A184,gDP!$B$6:$B$271))=0,"",INDEX([2]pivotTable!T$3:T$308,MATCH(totalExpenditure!$A184,[2]pivotTable!$A$3:$A$308,0))/100*INDEX(gDP!AI$6:AI$271,MATCH(totalExpenditure!$A184,gDP!$B$6:$B$271)))</f>
        <v/>
      </c>
      <c r="U184" s="77" t="str">
        <f>IF(INDEX([2]pivotTable!U$3:U$308,MATCH(totalExpenditure!$A184,[2]pivotTable!$A$3:$A$308,0))/100*INDEX(gDP!AJ$6:AJ$271,MATCH(totalExpenditure!$A184,gDP!$B$6:$B$271))=0,"",INDEX([2]pivotTable!U$3:U$308,MATCH(totalExpenditure!$A184,[2]pivotTable!$A$3:$A$308,0))/100*INDEX(gDP!AJ$6:AJ$271,MATCH(totalExpenditure!$A184,gDP!$B$6:$B$271)))</f>
        <v/>
      </c>
      <c r="V184" s="77" t="str">
        <f>IF(INDEX([2]pivotTable!V$3:V$308,MATCH(totalExpenditure!$A184,[2]pivotTable!$A$3:$A$308,0))/100*INDEX(gDP!AK$6:AK$271,MATCH(totalExpenditure!$A184,gDP!$B$6:$B$271))=0,"",INDEX([2]pivotTable!V$3:V$308,MATCH(totalExpenditure!$A184,[2]pivotTable!$A$3:$A$308,0))/100*INDEX(gDP!AK$6:AK$271,MATCH(totalExpenditure!$A184,gDP!$B$6:$B$271)))</f>
        <v/>
      </c>
      <c r="W184" s="77" t="str">
        <f>IF(INDEX([2]pivotTable!W$3:W$308,MATCH(totalExpenditure!$A184,[2]pivotTable!$A$3:$A$308,0))/100*INDEX(gDP!AL$6:AL$271,MATCH(totalExpenditure!$A184,gDP!$B$6:$B$271))=0,"",INDEX([2]pivotTable!W$3:W$308,MATCH(totalExpenditure!$A184,[2]pivotTable!$A$3:$A$308,0))/100*INDEX(gDP!AL$6:AL$271,MATCH(totalExpenditure!$A184,gDP!$B$6:$B$271)))</f>
        <v/>
      </c>
      <c r="X184" s="77" t="str">
        <f>IF(INDEX([2]pivotTable!X$3:X$308,MATCH(totalExpenditure!$A184,[2]pivotTable!$A$3:$A$308,0))/100*INDEX(gDP!AM$6:AM$271,MATCH(totalExpenditure!$A184,gDP!$B$6:$B$271))=0,"",INDEX([2]pivotTable!X$3:X$308,MATCH(totalExpenditure!$A184,[2]pivotTable!$A$3:$A$308,0))/100*INDEX(gDP!AM$6:AM$271,MATCH(totalExpenditure!$A184,gDP!$B$6:$B$271)))</f>
        <v/>
      </c>
      <c r="Y184" s="77" t="str">
        <f>IF(INDEX([2]pivotTable!Y$3:Y$308,MATCH(totalExpenditure!$A184,[2]pivotTable!$A$3:$A$308,0))/100*INDEX(gDP!AN$6:AN$271,MATCH(totalExpenditure!$A184,gDP!$B$6:$B$271))=0,"",INDEX([2]pivotTable!Y$3:Y$308,MATCH(totalExpenditure!$A184,[2]pivotTable!$A$3:$A$308,0))/100*INDEX(gDP!AN$6:AN$271,MATCH(totalExpenditure!$A184,gDP!$B$6:$B$271)))</f>
        <v/>
      </c>
      <c r="Z184" s="77" t="str">
        <f>IF(INDEX([2]pivotTable!Z$3:Z$308,MATCH(totalExpenditure!$A184,[2]pivotTable!$A$3:$A$308,0))/100*INDEX(gDP!AO$6:AO$271,MATCH(totalExpenditure!$A184,gDP!$B$6:$B$271))=0,"",INDEX([2]pivotTable!Z$3:Z$308,MATCH(totalExpenditure!$A184,[2]pivotTable!$A$3:$A$308,0))/100*INDEX(gDP!AO$6:AO$271,MATCH(totalExpenditure!$A184,gDP!$B$6:$B$271)))</f>
        <v/>
      </c>
      <c r="AA184" s="77" t="str">
        <f>IF(INDEX([2]pivotTable!AA$3:AA$308,MATCH(totalExpenditure!$A184,[2]pivotTable!$A$3:$A$308,0))/100*INDEX(gDP!AP$6:AP$271,MATCH(totalExpenditure!$A184,gDP!$B$6:$B$271))=0,"",INDEX([2]pivotTable!AA$3:AA$308,MATCH(totalExpenditure!$A184,[2]pivotTable!$A$3:$A$308,0))/100*INDEX(gDP!AP$6:AP$271,MATCH(totalExpenditure!$A184,gDP!$B$6:$B$271)))</f>
        <v/>
      </c>
      <c r="AB184" s="77" t="str">
        <f>IF(INDEX([2]pivotTable!AB$3:AB$308,MATCH(totalExpenditure!$A184,[2]pivotTable!$A$3:$A$308,0))/100*INDEX(gDP!AQ$6:AQ$271,MATCH(totalExpenditure!$A184,gDP!$B$6:$B$271))=0,"",INDEX([2]pivotTable!AB$3:AB$308,MATCH(totalExpenditure!$A184,[2]pivotTable!$A$3:$A$308,0))/100*INDEX(gDP!AQ$6:AQ$271,MATCH(totalExpenditure!$A184,gDP!$B$6:$B$271)))</f>
        <v/>
      </c>
      <c r="AC184" s="77" t="str">
        <f>IF(INDEX([2]pivotTable!AC$3:AC$308,MATCH(totalExpenditure!$A184,[2]pivotTable!$A$3:$A$308,0))/100*INDEX(gDP!AR$6:AR$271,MATCH(totalExpenditure!$A184,gDP!$B$6:$B$271))=0,"",INDEX([2]pivotTable!AC$3:AC$308,MATCH(totalExpenditure!$A184,[2]pivotTable!$A$3:$A$308,0))/100*INDEX(gDP!AR$6:AR$271,MATCH(totalExpenditure!$A184,gDP!$B$6:$B$271)))</f>
        <v/>
      </c>
      <c r="AD184" s="77" t="str">
        <f>IF(INDEX([2]pivotTable!AD$3:AD$308,MATCH(totalExpenditure!$A184,[2]pivotTable!$A$3:$A$308,0))/100*INDEX(gDP!AS$6:AS$271,MATCH(totalExpenditure!$A184,gDP!$B$6:$B$271))=0,"",INDEX([2]pivotTable!AD$3:AD$308,MATCH(totalExpenditure!$A184,[2]pivotTable!$A$3:$A$308,0))/100*INDEX(gDP!AS$6:AS$271,MATCH(totalExpenditure!$A184,gDP!$B$6:$B$271)))</f>
        <v/>
      </c>
      <c r="AE184" s="77" t="str">
        <f>IF(INDEX([2]pivotTable!AE$3:AE$308,MATCH(totalExpenditure!$A184,[2]pivotTable!$A$3:$A$308,0))/100*INDEX(gDP!AT$6:AT$271,MATCH(totalExpenditure!$A184,gDP!$B$6:$B$271))=0,"",INDEX([2]pivotTable!AE$3:AE$308,MATCH(totalExpenditure!$A184,[2]pivotTable!$A$3:$A$308,0))/100*INDEX(gDP!AT$6:AT$271,MATCH(totalExpenditure!$A184,gDP!$B$6:$B$271)))</f>
        <v/>
      </c>
      <c r="AF184" s="77" t="str">
        <f>IF(INDEX([2]pivotTable!AF$3:AF$308,MATCH(totalExpenditure!$A184,[2]pivotTable!$A$3:$A$308,0))/100*INDEX(gDP!AU$6:AU$271,MATCH(totalExpenditure!$A184,gDP!$B$6:$B$271))=0,"",INDEX([2]pivotTable!AF$3:AF$308,MATCH(totalExpenditure!$A184,[2]pivotTable!$A$3:$A$308,0))/100*INDEX(gDP!AU$6:AU$271,MATCH(totalExpenditure!$A184,gDP!$B$6:$B$271)))</f>
        <v/>
      </c>
      <c r="AG184" s="77" t="str">
        <f>IF(INDEX([2]pivotTable!AG$3:AG$308,MATCH(totalExpenditure!$A184,[2]pivotTable!$A$3:$A$308,0))/100*INDEX(gDP!AV$6:AV$271,MATCH(totalExpenditure!$A184,gDP!$B$6:$B$271))=0,"",INDEX([2]pivotTable!AG$3:AG$308,MATCH(totalExpenditure!$A184,[2]pivotTable!$A$3:$A$308,0))/100*INDEX(gDP!AV$6:AV$271,MATCH(totalExpenditure!$A184,gDP!$B$6:$B$271)))</f>
        <v/>
      </c>
      <c r="AH184" s="77" t="str">
        <f>IF(INDEX([2]pivotTable!AH$3:AH$308,MATCH(totalExpenditure!$A184,[2]pivotTable!$A$3:$A$308,0))/100*INDEX(gDP!AW$6:AW$271,MATCH(totalExpenditure!$A184,gDP!$B$6:$B$271))=0,"",INDEX([2]pivotTable!AH$3:AH$308,MATCH(totalExpenditure!$A184,[2]pivotTable!$A$3:$A$308,0))/100*INDEX(gDP!AW$6:AW$271,MATCH(totalExpenditure!$A184,gDP!$B$6:$B$271)))</f>
        <v/>
      </c>
      <c r="AI184" s="77" t="str">
        <f>IF(INDEX([2]pivotTable!AI$3:AI$308,MATCH(totalExpenditure!$A184,[2]pivotTable!$A$3:$A$308,0))/100*INDEX(gDP!AX$6:AX$271,MATCH(totalExpenditure!$A184,gDP!$B$6:$B$271))=0,"",INDEX([2]pivotTable!AI$3:AI$308,MATCH(totalExpenditure!$A184,[2]pivotTable!$A$3:$A$308,0))/100*INDEX(gDP!AX$6:AX$271,MATCH(totalExpenditure!$A184,gDP!$B$6:$B$271)))</f>
        <v/>
      </c>
      <c r="AJ184" s="77" t="str">
        <f>IF(INDEX([2]pivotTable!AJ$3:AJ$308,MATCH(totalExpenditure!$A184,[2]pivotTable!$A$3:$A$308,0))/100*INDEX(gDP!AY$6:AY$271,MATCH(totalExpenditure!$A184,gDP!$B$6:$B$271))=0,"",INDEX([2]pivotTable!AJ$3:AJ$308,MATCH(totalExpenditure!$A184,[2]pivotTable!$A$3:$A$308,0))/100*INDEX(gDP!AY$6:AY$271,MATCH(totalExpenditure!$A184,gDP!$B$6:$B$271)))</f>
        <v/>
      </c>
      <c r="AK184" s="77" t="str">
        <f>IF(INDEX([2]pivotTable!AK$3:AK$308,MATCH(totalExpenditure!$A184,[2]pivotTable!$A$3:$A$308,0))/100*INDEX(gDP!AZ$6:AZ$271,MATCH(totalExpenditure!$A184,gDP!$B$6:$B$271))=0,"",INDEX([2]pivotTable!AK$3:AK$308,MATCH(totalExpenditure!$A184,[2]pivotTable!$A$3:$A$308,0))/100*INDEX(gDP!AZ$6:AZ$271,MATCH(totalExpenditure!$A184,gDP!$B$6:$B$271)))</f>
        <v/>
      </c>
      <c r="AL184" s="77" t="str">
        <f>IF(INDEX([2]pivotTable!AL$3:AL$308,MATCH(totalExpenditure!$A184,[2]pivotTable!$A$3:$A$308,0))/100*INDEX(gDP!BA$6:BA$271,MATCH(totalExpenditure!$A184,gDP!$B$6:$B$271))=0,"",INDEX([2]pivotTable!AL$3:AL$308,MATCH(totalExpenditure!$A184,[2]pivotTable!$A$3:$A$308,0))/100*INDEX(gDP!BA$6:BA$271,MATCH(totalExpenditure!$A184,gDP!$B$6:$B$271)))</f>
        <v/>
      </c>
      <c r="AM184" s="77" t="str">
        <f>IF(INDEX([2]pivotTable!AM$3:AM$308,MATCH(totalExpenditure!$A184,[2]pivotTable!$A$3:$A$308,0))/100*INDEX(gDP!BB$6:BB$271,MATCH(totalExpenditure!$A184,gDP!$B$6:$B$271))=0,"",INDEX([2]pivotTable!AM$3:AM$308,MATCH(totalExpenditure!$A184,[2]pivotTable!$A$3:$A$308,0))/100*INDEX(gDP!BB$6:BB$271,MATCH(totalExpenditure!$A184,gDP!$B$6:$B$271)))</f>
        <v/>
      </c>
      <c r="AN184" s="77" t="str">
        <f>IF(INDEX([2]pivotTable!AN$3:AN$308,MATCH(totalExpenditure!$A184,[2]pivotTable!$A$3:$A$308,0))/100*INDEX(gDP!BC$6:BC$271,MATCH(totalExpenditure!$A184,gDP!$B$6:$B$271))=0,"",INDEX([2]pivotTable!AN$3:AN$308,MATCH(totalExpenditure!$A184,[2]pivotTable!$A$3:$A$308,0))/100*INDEX(gDP!BC$6:BC$271,MATCH(totalExpenditure!$A184,gDP!$B$6:$B$271)))</f>
        <v/>
      </c>
      <c r="AO184" s="77" t="str">
        <f>IF(INDEX([2]pivotTable!AO$3:AO$308,MATCH(totalExpenditure!$A184,[2]pivotTable!$A$3:$A$308,0))/100*INDEX(gDP!BD$6:BD$271,MATCH(totalExpenditure!$A184,gDP!$B$6:$B$271))=0,"",INDEX([2]pivotTable!AO$3:AO$308,MATCH(totalExpenditure!$A184,[2]pivotTable!$A$3:$A$308,0))/100*INDEX(gDP!BD$6:BD$271,MATCH(totalExpenditure!$A184,gDP!$B$6:$B$271)))</f>
        <v/>
      </c>
      <c r="AP184" s="77" t="str">
        <f>IF(INDEX([2]pivotTable!AP$3:AP$308,MATCH(totalExpenditure!$A184,[2]pivotTable!$A$3:$A$308,0))/100*INDEX(gDP!BE$6:BE$271,MATCH(totalExpenditure!$A184,gDP!$B$6:$B$271))=0,"",INDEX([2]pivotTable!AP$3:AP$308,MATCH(totalExpenditure!$A184,[2]pivotTable!$A$3:$A$308,0))/100*INDEX(gDP!BE$6:BE$271,MATCH(totalExpenditure!$A184,gDP!$B$6:$B$271)))</f>
        <v/>
      </c>
      <c r="AQ184" s="77" t="str">
        <f>IF(INDEX([2]pivotTable!AQ$3:AQ$308,MATCH(totalExpenditure!$A184,[2]pivotTable!$A$3:$A$308,0))/100*INDEX(gDP!BF$6:BF$271,MATCH(totalExpenditure!$A184,gDP!$B$6:$B$271))=0,"",INDEX([2]pivotTable!AQ$3:AQ$308,MATCH(totalExpenditure!$A184,[2]pivotTable!$A$3:$A$308,0))/100*INDEX(gDP!BF$6:BF$271,MATCH(totalExpenditure!$A184,gDP!$B$6:$B$271)))</f>
        <v/>
      </c>
      <c r="AR184" s="77" t="str">
        <f>IF(INDEX([2]pivotTable!AR$3:AR$308,MATCH(totalExpenditure!$A184,[2]pivotTable!$A$3:$A$308,0))/100*INDEX(gDP!BG$6:BG$271,MATCH(totalExpenditure!$A184,gDP!$B$6:$B$271))=0,"",INDEX([2]pivotTable!AR$3:AR$308,MATCH(totalExpenditure!$A184,[2]pivotTable!$A$3:$A$308,0))/100*INDEX(gDP!BG$6:BG$271,MATCH(totalExpenditure!$A184,gDP!$B$6:$B$271)))</f>
        <v/>
      </c>
      <c r="AS184" s="77" t="str">
        <f>IF(INDEX([2]pivotTable!AS$3:AS$308,MATCH(totalExpenditure!$A184,[2]pivotTable!$A$3:$A$308,0))/100*INDEX(gDP!BH$6:BH$271,MATCH(totalExpenditure!$A184,gDP!$B$6:$B$271))=0,"",INDEX([2]pivotTable!AS$3:AS$308,MATCH(totalExpenditure!$A184,[2]pivotTable!$A$3:$A$308,0))/100*INDEX(gDP!BH$6:BH$271,MATCH(totalExpenditure!$A184,gDP!$B$6:$B$271)))</f>
        <v/>
      </c>
      <c r="AT184" s="77">
        <f>IF(INDEX([2]pivotTable!AT$3:AT$308,MATCH(totalExpenditure!$A184,[2]pivotTable!$A$3:$A$308,0))/100*INDEX(gDP!BI$6:BI$271,MATCH(totalExpenditure!$A184,gDP!$B$6:$B$271))=0,"",INDEX([2]pivotTable!AT$3:AT$308,MATCH(totalExpenditure!$A184,[2]pivotTable!$A$3:$A$308,0))/100*INDEX(gDP!BI$6:BI$271,MATCH(totalExpenditure!$A184,gDP!$B$6:$B$271)))</f>
        <v>2497073.7417089357</v>
      </c>
      <c r="AU184" s="77">
        <f>IF(INDEX([2]pivotTable!AU$3:AU$308,MATCH(totalExpenditure!$A184,[2]pivotTable!$A$3:$A$308,0))/100*INDEX(gDP!BJ$6:BJ$271,MATCH(totalExpenditure!$A184,gDP!$B$6:$B$271))=0,"",INDEX([2]pivotTable!AU$3:AU$308,MATCH(totalExpenditure!$A184,[2]pivotTable!$A$3:$A$308,0))/100*INDEX(gDP!BJ$6:BJ$271,MATCH(totalExpenditure!$A184,gDP!$B$6:$B$271)))</f>
        <v>5030359.3878799295</v>
      </c>
      <c r="AV184" s="77">
        <f>IF(INDEX([2]pivotTable!AV$3:AV$308,MATCH(totalExpenditure!$A184,[2]pivotTable!$A$3:$A$308,0))/100*INDEX(gDP!BK$6:BK$271,MATCH(totalExpenditure!$A184,gDP!$B$6:$B$271))=0,"",INDEX([2]pivotTable!AV$3:AV$308,MATCH(totalExpenditure!$A184,[2]pivotTable!$A$3:$A$308,0))/100*INDEX(gDP!BK$6:BK$271,MATCH(totalExpenditure!$A184,gDP!$B$6:$B$271)))</f>
        <v>6811769.4478033204</v>
      </c>
      <c r="AW184" s="77" t="str">
        <f>IF(INDEX([2]pivotTable!AW$3:AW$308,MATCH(totalExpenditure!$A184,[2]pivotTable!$A$3:$A$308,0))/100*INDEX(gDP!BL$6:BL$271,MATCH(totalExpenditure!$A184,gDP!$B$6:$B$271))=0,"",INDEX([2]pivotTable!AW$3:AW$308,MATCH(totalExpenditure!$A184,[2]pivotTable!$A$3:$A$308,0))/100*INDEX(gDP!BL$6:BL$271,MATCH(totalExpenditure!$A184,gDP!$B$6:$B$271)))</f>
        <v/>
      </c>
      <c r="AX184" s="77" t="str">
        <f>IF(INDEX([2]pivotTable!AX$3:AX$308,MATCH(totalExpenditure!$A184,[2]pivotTable!$A$3:$A$308,0))/100*INDEX(gDP!BM$6:BM$271,MATCH(totalExpenditure!$A184,gDP!$B$6:$B$271))=0,"",INDEX([2]pivotTable!AX$3:AX$308,MATCH(totalExpenditure!$A184,[2]pivotTable!$A$3:$A$308,0))/100*INDEX(gDP!BM$6:BM$271,MATCH(totalExpenditure!$A184,gDP!$B$6:$B$271)))</f>
        <v/>
      </c>
      <c r="AY184" s="77" t="str">
        <f>IF(INDEX([2]pivotTable!AY$3:AY$308,MATCH(totalExpenditure!$A184,[2]pivotTable!$A$3:$A$308,0))/100*INDEX(gDP!BN$6:BN$271,MATCH(totalExpenditure!$A184,gDP!$B$6:$B$271))=0,"",INDEX([2]pivotTable!AY$3:AY$308,MATCH(totalExpenditure!$A184,[2]pivotTable!$A$3:$A$308,0))/100*INDEX(gDP!BN$6:BN$271,MATCH(totalExpenditure!$A184,gDP!$B$6:$B$271)))</f>
        <v/>
      </c>
      <c r="AZ184" s="77" t="str">
        <f>IF(INDEX([2]pivotTable!AZ$3:AZ$308,MATCH(totalExpenditure!$A184,[2]pivotTable!$A$3:$A$308,0))/100*INDEX(gDP!BO$6:BO$271,MATCH(totalExpenditure!$A184,gDP!$B$6:$B$271))=0,"",INDEX([2]pivotTable!AZ$3:AZ$308,MATCH(totalExpenditure!$A184,[2]pivotTable!$A$3:$A$308,0))/100*INDEX(gDP!BO$6:BO$271,MATCH(totalExpenditure!$A184,gDP!$B$6:$B$271)))</f>
        <v/>
      </c>
      <c r="BA184" s="77" t="str">
        <f>IF(INDEX([2]pivotTable!B$310:B$615,MATCH(totalExpenditure!$A184,[2]pivotTable!$A$310:$A$615,0))/100*INDEX(gDP!Q$6:Q$271,MATCH(totalExpenditure!$A184,gDP!$B$6:$B$271))=0,"",INDEX([2]pivotTable!B$310:B$615,MATCH(totalExpenditure!$A184,[2]pivotTable!$A$310:$A$615,0))/100*INDEX(gDP!Q$6:Q$271,MATCH(totalExpenditure!$A184,gDP!$B$6:$B$271)))</f>
        <v/>
      </c>
      <c r="BB184" s="77" t="str">
        <f>IF(INDEX([2]pivotTable!C$310:C$615,MATCH(totalExpenditure!$A184,[2]pivotTable!$A$310:$A$615,0))/100*INDEX(gDP!R$6:R$271,MATCH(totalExpenditure!$A184,gDP!$B$6:$B$271))=0,"",INDEX([2]pivotTable!C$310:C$615,MATCH(totalExpenditure!$A184,[2]pivotTable!$A$310:$A$615,0))/100*INDEX(gDP!R$6:R$271,MATCH(totalExpenditure!$A184,gDP!$B$6:$B$271)))</f>
        <v/>
      </c>
      <c r="BC184" s="77" t="str">
        <f>IF(INDEX([2]pivotTable!D$310:D$615,MATCH(totalExpenditure!$A184,[2]pivotTable!$A$310:$A$615,0))/100*INDEX(gDP!S$6:S$271,MATCH(totalExpenditure!$A184,gDP!$B$6:$B$271))=0,"",INDEX([2]pivotTable!D$310:D$615,MATCH(totalExpenditure!$A184,[2]pivotTable!$A$310:$A$615,0))/100*INDEX(gDP!S$6:S$271,MATCH(totalExpenditure!$A184,gDP!$B$6:$B$271)))</f>
        <v/>
      </c>
      <c r="BD184" s="77" t="str">
        <f>IF(INDEX([2]pivotTable!E$310:E$615,MATCH(totalExpenditure!$A184,[2]pivotTable!$A$310:$A$615,0))/100*INDEX(gDP!T$6:T$271,MATCH(totalExpenditure!$A184,gDP!$B$6:$B$271))=0,"",INDEX([2]pivotTable!E$310:E$615,MATCH(totalExpenditure!$A184,[2]pivotTable!$A$310:$A$615,0))/100*INDEX(gDP!T$6:T$271,MATCH(totalExpenditure!$A184,gDP!$B$6:$B$271)))</f>
        <v/>
      </c>
      <c r="BE184" s="77" t="str">
        <f>IF(INDEX([2]pivotTable!F$310:F$615,MATCH(totalExpenditure!$A184,[2]pivotTable!$A$310:$A$615,0))/100*INDEX(gDP!U$6:U$271,MATCH(totalExpenditure!$A184,gDP!$B$6:$B$271))=0,"",INDEX([2]pivotTable!F$310:F$615,MATCH(totalExpenditure!$A184,[2]pivotTable!$A$310:$A$615,0))/100*INDEX(gDP!U$6:U$271,MATCH(totalExpenditure!$A184,gDP!$B$6:$B$271)))</f>
        <v/>
      </c>
      <c r="BF184" s="77" t="str">
        <f>IF(INDEX([2]pivotTable!G$310:G$615,MATCH(totalExpenditure!$A184,[2]pivotTable!$A$310:$A$615,0))/100*INDEX(gDP!V$6:V$271,MATCH(totalExpenditure!$A184,gDP!$B$6:$B$271))=0,"",INDEX([2]pivotTable!G$310:G$615,MATCH(totalExpenditure!$A184,[2]pivotTable!$A$310:$A$615,0))/100*INDEX(gDP!V$6:V$271,MATCH(totalExpenditure!$A184,gDP!$B$6:$B$271)))</f>
        <v/>
      </c>
      <c r="BG184" s="77" t="str">
        <f>IF(INDEX([2]pivotTable!H$310:H$615,MATCH(totalExpenditure!$A184,[2]pivotTable!$A$310:$A$615,0))/100*INDEX(gDP!W$6:W$271,MATCH(totalExpenditure!$A184,gDP!$B$6:$B$271))=0,"",INDEX([2]pivotTable!H$310:H$615,MATCH(totalExpenditure!$A184,[2]pivotTable!$A$310:$A$615,0))/100*INDEX(gDP!W$6:W$271,MATCH(totalExpenditure!$A184,gDP!$B$6:$B$271)))</f>
        <v/>
      </c>
      <c r="BH184" s="77" t="str">
        <f>IF(INDEX([2]pivotTable!I$310:I$615,MATCH(totalExpenditure!$A184,[2]pivotTable!$A$310:$A$615,0))/100*INDEX(gDP!X$6:X$271,MATCH(totalExpenditure!$A184,gDP!$B$6:$B$271))=0,"",INDEX([2]pivotTable!I$310:I$615,MATCH(totalExpenditure!$A184,[2]pivotTable!$A$310:$A$615,0))/100*INDEX(gDP!X$6:X$271,MATCH(totalExpenditure!$A184,gDP!$B$6:$B$271)))</f>
        <v/>
      </c>
      <c r="BI184" s="77" t="str">
        <f>IF(INDEX([2]pivotTable!J$310:J$615,MATCH(totalExpenditure!$A184,[2]pivotTable!$A$310:$A$615,0))/100*INDEX(gDP!Y$6:Y$271,MATCH(totalExpenditure!$A184,gDP!$B$6:$B$271))=0,"",INDEX([2]pivotTable!J$310:J$615,MATCH(totalExpenditure!$A184,[2]pivotTable!$A$310:$A$615,0))/100*INDEX(gDP!Y$6:Y$271,MATCH(totalExpenditure!$A184,gDP!$B$6:$B$271)))</f>
        <v/>
      </c>
      <c r="BJ184" s="77" t="str">
        <f>IF(INDEX([2]pivotTable!K$310:K$615,MATCH(totalExpenditure!$A184,[2]pivotTable!$A$310:$A$615,0))/100*INDEX(gDP!Z$6:Z$271,MATCH(totalExpenditure!$A184,gDP!$B$6:$B$271))=0,"",INDEX([2]pivotTable!K$310:K$615,MATCH(totalExpenditure!$A184,[2]pivotTable!$A$310:$A$615,0))/100*INDEX(gDP!Z$6:Z$271,MATCH(totalExpenditure!$A184,gDP!$B$6:$B$271)))</f>
        <v/>
      </c>
      <c r="BK184" s="77" t="str">
        <f>IF(INDEX([2]pivotTable!L$310:L$615,MATCH(totalExpenditure!$A184,[2]pivotTable!$A$310:$A$615,0))/100*INDEX(gDP!AA$6:AA$271,MATCH(totalExpenditure!$A184,gDP!$B$6:$B$271))=0,"",INDEX([2]pivotTable!L$310:L$615,MATCH(totalExpenditure!$A184,[2]pivotTable!$A$310:$A$615,0))/100*INDEX(gDP!AA$6:AA$271,MATCH(totalExpenditure!$A184,gDP!$B$6:$B$271)))</f>
        <v/>
      </c>
      <c r="BL184" s="77" t="str">
        <f>IF(INDEX([2]pivotTable!M$310:M$615,MATCH(totalExpenditure!$A184,[2]pivotTable!$A$310:$A$615,0))/100*INDEX(gDP!AB$6:AB$271,MATCH(totalExpenditure!$A184,gDP!$B$6:$B$271))=0,"",INDEX([2]pivotTable!M$310:M$615,MATCH(totalExpenditure!$A184,[2]pivotTable!$A$310:$A$615,0))/100*INDEX(gDP!AB$6:AB$271,MATCH(totalExpenditure!$A184,gDP!$B$6:$B$271)))</f>
        <v/>
      </c>
      <c r="BM184" s="77" t="str">
        <f>IF(INDEX([2]pivotTable!N$310:N$615,MATCH(totalExpenditure!$A184,[2]pivotTable!$A$310:$A$615,0))/100*INDEX(gDP!AC$6:AC$271,MATCH(totalExpenditure!$A184,gDP!$B$6:$B$271))=0,"",INDEX([2]pivotTable!N$310:N$615,MATCH(totalExpenditure!$A184,[2]pivotTable!$A$310:$A$615,0))/100*INDEX(gDP!AC$6:AC$271,MATCH(totalExpenditure!$A184,gDP!$B$6:$B$271)))</f>
        <v/>
      </c>
      <c r="BN184" s="77" t="str">
        <f>IF(INDEX([2]pivotTable!O$310:O$615,MATCH(totalExpenditure!$A184,[2]pivotTable!$A$310:$A$615,0))/100*INDEX(gDP!AD$6:AD$271,MATCH(totalExpenditure!$A184,gDP!$B$6:$B$271))=0,"",INDEX([2]pivotTable!O$310:O$615,MATCH(totalExpenditure!$A184,[2]pivotTable!$A$310:$A$615,0))/100*INDEX(gDP!AD$6:AD$271,MATCH(totalExpenditure!$A184,gDP!$B$6:$B$271)))</f>
        <v/>
      </c>
      <c r="BO184" s="77" t="str">
        <f>IF(INDEX([2]pivotTable!P$310:P$615,MATCH(totalExpenditure!$A184,[2]pivotTable!$A$310:$A$615,0))/100*INDEX(gDP!AE$6:AE$271,MATCH(totalExpenditure!$A184,gDP!$B$6:$B$271))=0,"",INDEX([2]pivotTable!P$310:P$615,MATCH(totalExpenditure!$A184,[2]pivotTable!$A$310:$A$615,0))/100*INDEX(gDP!AE$6:AE$271,MATCH(totalExpenditure!$A184,gDP!$B$6:$B$271)))</f>
        <v/>
      </c>
      <c r="BP184" s="77" t="str">
        <f>IF(INDEX([2]pivotTable!Q$310:Q$615,MATCH(totalExpenditure!$A184,[2]pivotTable!$A$310:$A$615,0))/100*INDEX(gDP!AF$6:AF$271,MATCH(totalExpenditure!$A184,gDP!$B$6:$B$271))=0,"",INDEX([2]pivotTable!Q$310:Q$615,MATCH(totalExpenditure!$A184,[2]pivotTable!$A$310:$A$615,0))/100*INDEX(gDP!AF$6:AF$271,MATCH(totalExpenditure!$A184,gDP!$B$6:$B$271)))</f>
        <v/>
      </c>
      <c r="BQ184" s="77" t="str">
        <f>IF(INDEX([2]pivotTable!R$310:R$615,MATCH(totalExpenditure!$A184,[2]pivotTable!$A$310:$A$615,0))/100*INDEX(gDP!AG$6:AG$271,MATCH(totalExpenditure!$A184,gDP!$B$6:$B$271))=0,"",INDEX([2]pivotTable!R$310:R$615,MATCH(totalExpenditure!$A184,[2]pivotTable!$A$310:$A$615,0))/100*INDEX(gDP!AG$6:AG$271,MATCH(totalExpenditure!$A184,gDP!$B$6:$B$271)))</f>
        <v/>
      </c>
      <c r="BR184" s="77" t="str">
        <f>IF(INDEX([2]pivotTable!S$310:S$615,MATCH(totalExpenditure!$A184,[2]pivotTable!$A$310:$A$615,0))/100*INDEX(gDP!AH$6:AH$271,MATCH(totalExpenditure!$A184,gDP!$B$6:$B$271))=0,"",INDEX([2]pivotTable!S$310:S$615,MATCH(totalExpenditure!$A184,[2]pivotTable!$A$310:$A$615,0))/100*INDEX(gDP!AH$6:AH$271,MATCH(totalExpenditure!$A184,gDP!$B$6:$B$271)))</f>
        <v/>
      </c>
      <c r="BS184" s="77" t="str">
        <f>IF(INDEX([2]pivotTable!T$310:T$615,MATCH(totalExpenditure!$A184,[2]pivotTable!$A$310:$A$615,0))/100*INDEX(gDP!AI$6:AI$271,MATCH(totalExpenditure!$A184,gDP!$B$6:$B$271))=0,"",INDEX([2]pivotTable!T$310:T$615,MATCH(totalExpenditure!$A184,[2]pivotTable!$A$310:$A$615,0))/100*INDEX(gDP!AI$6:AI$271,MATCH(totalExpenditure!$A184,gDP!$B$6:$B$271)))</f>
        <v/>
      </c>
      <c r="BT184" s="77" t="str">
        <f>IF(INDEX([2]pivotTable!U$310:U$615,MATCH(totalExpenditure!$A184,[2]pivotTable!$A$310:$A$615,0))/100*INDEX(gDP!AJ$6:AJ$271,MATCH(totalExpenditure!$A184,gDP!$B$6:$B$271))=0,"",INDEX([2]pivotTable!U$310:U$615,MATCH(totalExpenditure!$A184,[2]pivotTable!$A$310:$A$615,0))/100*INDEX(gDP!AJ$6:AJ$271,MATCH(totalExpenditure!$A184,gDP!$B$6:$B$271)))</f>
        <v/>
      </c>
      <c r="BU184" s="77" t="str">
        <f>IF(INDEX([2]pivotTable!V$310:V$615,MATCH(totalExpenditure!$A184,[2]pivotTable!$A$310:$A$615,0))/100*INDEX(gDP!AK$6:AK$271,MATCH(totalExpenditure!$A184,gDP!$B$6:$B$271))=0,"",INDEX([2]pivotTable!V$310:V$615,MATCH(totalExpenditure!$A184,[2]pivotTable!$A$310:$A$615,0))/100*INDEX(gDP!AK$6:AK$271,MATCH(totalExpenditure!$A184,gDP!$B$6:$B$271)))</f>
        <v/>
      </c>
      <c r="BV184" s="77" t="str">
        <f>IF(INDEX([2]pivotTable!W$310:W$615,MATCH(totalExpenditure!$A184,[2]pivotTable!$A$310:$A$615,0))/100*INDEX(gDP!AL$6:AL$271,MATCH(totalExpenditure!$A184,gDP!$B$6:$B$271))=0,"",INDEX([2]pivotTable!W$310:W$615,MATCH(totalExpenditure!$A184,[2]pivotTable!$A$310:$A$615,0))/100*INDEX(gDP!AL$6:AL$271,MATCH(totalExpenditure!$A184,gDP!$B$6:$B$271)))</f>
        <v/>
      </c>
      <c r="BW184" s="77" t="str">
        <f>IF(INDEX([2]pivotTable!X$310:X$615,MATCH(totalExpenditure!$A184,[2]pivotTable!$A$310:$A$615,0))/100*INDEX(gDP!AM$6:AM$271,MATCH(totalExpenditure!$A184,gDP!$B$6:$B$271))=0,"",INDEX([2]pivotTable!X$310:X$615,MATCH(totalExpenditure!$A184,[2]pivotTable!$A$310:$A$615,0))/100*INDEX(gDP!AM$6:AM$271,MATCH(totalExpenditure!$A184,gDP!$B$6:$B$271)))</f>
        <v/>
      </c>
      <c r="BX184" s="77" t="str">
        <f>IF(INDEX([2]pivotTable!Y$310:Y$615,MATCH(totalExpenditure!$A184,[2]pivotTable!$A$310:$A$615,0))/100*INDEX(gDP!AN$6:AN$271,MATCH(totalExpenditure!$A184,gDP!$B$6:$B$271))=0,"",INDEX([2]pivotTable!Y$310:Y$615,MATCH(totalExpenditure!$A184,[2]pivotTable!$A$310:$A$615,0))/100*INDEX(gDP!AN$6:AN$271,MATCH(totalExpenditure!$A184,gDP!$B$6:$B$271)))</f>
        <v/>
      </c>
      <c r="BY184" s="77" t="str">
        <f>IF(INDEX([2]pivotTable!Z$310:Z$615,MATCH(totalExpenditure!$A184,[2]pivotTable!$A$310:$A$615,0))/100*INDEX(gDP!AO$6:AO$271,MATCH(totalExpenditure!$A184,gDP!$B$6:$B$271))=0,"",INDEX([2]pivotTable!Z$310:Z$615,MATCH(totalExpenditure!$A184,[2]pivotTable!$A$310:$A$615,0))/100*INDEX(gDP!AO$6:AO$271,MATCH(totalExpenditure!$A184,gDP!$B$6:$B$271)))</f>
        <v/>
      </c>
      <c r="BZ184" s="77" t="str">
        <f>IF(INDEX([2]pivotTable!AA$310:AA$615,MATCH(totalExpenditure!$A184,[2]pivotTable!$A$310:$A$615,0))/100*INDEX(gDP!AP$6:AP$271,MATCH(totalExpenditure!$A184,gDP!$B$6:$B$271))=0,"",INDEX([2]pivotTable!AA$310:AA$615,MATCH(totalExpenditure!$A184,[2]pivotTable!$A$310:$A$615,0))/100*INDEX(gDP!AP$6:AP$271,MATCH(totalExpenditure!$A184,gDP!$B$6:$B$271)))</f>
        <v/>
      </c>
      <c r="CA184" s="77" t="str">
        <f>IF(INDEX([2]pivotTable!AB$310:AB$615,MATCH(totalExpenditure!$A184,[2]pivotTable!$A$310:$A$615,0))/100*INDEX(gDP!AQ$6:AQ$271,MATCH(totalExpenditure!$A184,gDP!$B$6:$B$271))=0,"",INDEX([2]pivotTable!AB$310:AB$615,MATCH(totalExpenditure!$A184,[2]pivotTable!$A$310:$A$615,0))/100*INDEX(gDP!AQ$6:AQ$271,MATCH(totalExpenditure!$A184,gDP!$B$6:$B$271)))</f>
        <v/>
      </c>
      <c r="CB184" s="77" t="str">
        <f>IF(INDEX([2]pivotTable!AC$310:AC$615,MATCH(totalExpenditure!$A184,[2]pivotTable!$A$310:$A$615,0))/100*INDEX(gDP!AR$6:AR$271,MATCH(totalExpenditure!$A184,gDP!$B$6:$B$271))=0,"",INDEX([2]pivotTable!AC$310:AC$615,MATCH(totalExpenditure!$A184,[2]pivotTable!$A$310:$A$615,0))/100*INDEX(gDP!AR$6:AR$271,MATCH(totalExpenditure!$A184,gDP!$B$6:$B$271)))</f>
        <v/>
      </c>
      <c r="CC184" s="77" t="str">
        <f>IF(INDEX([2]pivotTable!AD$310:AD$615,MATCH(totalExpenditure!$A184,[2]pivotTable!$A$310:$A$615,0))/100*INDEX(gDP!AS$6:AS$271,MATCH(totalExpenditure!$A184,gDP!$B$6:$B$271))=0,"",INDEX([2]pivotTable!AD$310:AD$615,MATCH(totalExpenditure!$A184,[2]pivotTable!$A$310:$A$615,0))/100*INDEX(gDP!AS$6:AS$271,MATCH(totalExpenditure!$A184,gDP!$B$6:$B$271)))</f>
        <v/>
      </c>
      <c r="CD184" s="77" t="str">
        <f>IF(INDEX([2]pivotTable!AE$310:AE$615,MATCH(totalExpenditure!$A184,[2]pivotTable!$A$310:$A$615,0))/100*INDEX(gDP!AT$6:AT$271,MATCH(totalExpenditure!$A184,gDP!$B$6:$B$271))=0,"",INDEX([2]pivotTable!AE$310:AE$615,MATCH(totalExpenditure!$A184,[2]pivotTable!$A$310:$A$615,0))/100*INDEX(gDP!AT$6:AT$271,MATCH(totalExpenditure!$A184,gDP!$B$6:$B$271)))</f>
        <v/>
      </c>
      <c r="CE184" s="77" t="str">
        <f>IF(INDEX([2]pivotTable!AF$310:AF$615,MATCH(totalExpenditure!$A184,[2]pivotTable!$A$310:$A$615,0))/100*INDEX(gDP!AU$6:AU$271,MATCH(totalExpenditure!$A184,gDP!$B$6:$B$271))=0,"",INDEX([2]pivotTable!AF$310:AF$615,MATCH(totalExpenditure!$A184,[2]pivotTable!$A$310:$A$615,0))/100*INDEX(gDP!AU$6:AU$271,MATCH(totalExpenditure!$A184,gDP!$B$6:$B$271)))</f>
        <v/>
      </c>
      <c r="CF184" s="77" t="str">
        <f>IF(INDEX([2]pivotTable!AG$310:AG$615,MATCH(totalExpenditure!$A184,[2]pivotTable!$A$310:$A$615,0))/100*INDEX(gDP!AV$6:AV$271,MATCH(totalExpenditure!$A184,gDP!$B$6:$B$271))=0,"",INDEX([2]pivotTable!AG$310:AG$615,MATCH(totalExpenditure!$A184,[2]pivotTable!$A$310:$A$615,0))/100*INDEX(gDP!AV$6:AV$271,MATCH(totalExpenditure!$A184,gDP!$B$6:$B$271)))</f>
        <v/>
      </c>
      <c r="CG184" s="77" t="str">
        <f>IF(INDEX([2]pivotTable!AH$310:AH$615,MATCH(totalExpenditure!$A184,[2]pivotTable!$A$310:$A$615,0))/100*INDEX(gDP!AW$6:AW$271,MATCH(totalExpenditure!$A184,gDP!$B$6:$B$271))=0,"",INDEX([2]pivotTable!AH$310:AH$615,MATCH(totalExpenditure!$A184,[2]pivotTable!$A$310:$A$615,0))/100*INDEX(gDP!AW$6:AW$271,MATCH(totalExpenditure!$A184,gDP!$B$6:$B$271)))</f>
        <v/>
      </c>
      <c r="CH184" s="77" t="str">
        <f>IF(INDEX([2]pivotTable!AI$310:AI$615,MATCH(totalExpenditure!$A184,[2]pivotTable!$A$310:$A$615,0))/100*INDEX(gDP!AX$6:AX$271,MATCH(totalExpenditure!$A184,gDP!$B$6:$B$271))=0,"",INDEX([2]pivotTable!AI$310:AI$615,MATCH(totalExpenditure!$A184,[2]pivotTable!$A$310:$A$615,0))/100*INDEX(gDP!AX$6:AX$271,MATCH(totalExpenditure!$A184,gDP!$B$6:$B$271)))</f>
        <v/>
      </c>
      <c r="CI184" s="77" t="str">
        <f>IF(INDEX([2]pivotTable!AJ$310:AJ$615,MATCH(totalExpenditure!$A184,[2]pivotTable!$A$310:$A$615,0))/100*INDEX(gDP!AY$6:AY$271,MATCH(totalExpenditure!$A184,gDP!$B$6:$B$271))=0,"",INDEX([2]pivotTable!AJ$310:AJ$615,MATCH(totalExpenditure!$A184,[2]pivotTable!$A$310:$A$615,0))/100*INDEX(gDP!AY$6:AY$271,MATCH(totalExpenditure!$A184,gDP!$B$6:$B$271)))</f>
        <v/>
      </c>
      <c r="CJ184" s="77" t="str">
        <f>IF(INDEX([2]pivotTable!AK$310:AK$615,MATCH(totalExpenditure!$A184,[2]pivotTable!$A$310:$A$615,0))/100*INDEX(gDP!AZ$6:AZ$271,MATCH(totalExpenditure!$A184,gDP!$B$6:$B$271))=0,"",INDEX([2]pivotTable!AK$310:AK$615,MATCH(totalExpenditure!$A184,[2]pivotTable!$A$310:$A$615,0))/100*INDEX(gDP!AZ$6:AZ$271,MATCH(totalExpenditure!$A184,gDP!$B$6:$B$271)))</f>
        <v/>
      </c>
      <c r="CK184" s="77" t="str">
        <f>IF(INDEX([2]pivotTable!AL$310:AL$615,MATCH(totalExpenditure!$A184,[2]pivotTable!$A$310:$A$615,0))/100*INDEX(gDP!BA$6:BA$271,MATCH(totalExpenditure!$A184,gDP!$B$6:$B$271))=0,"",INDEX([2]pivotTable!AL$310:AL$615,MATCH(totalExpenditure!$A184,[2]pivotTable!$A$310:$A$615,0))/100*INDEX(gDP!BA$6:BA$271,MATCH(totalExpenditure!$A184,gDP!$B$6:$B$271)))</f>
        <v/>
      </c>
      <c r="CL184" s="77" t="str">
        <f>IF(INDEX([2]pivotTable!AM$310:AM$615,MATCH(totalExpenditure!$A184,[2]pivotTable!$A$310:$A$615,0))/100*INDEX(gDP!BB$6:BB$271,MATCH(totalExpenditure!$A184,gDP!$B$6:$B$271))=0,"",INDEX([2]pivotTable!AM$310:AM$615,MATCH(totalExpenditure!$A184,[2]pivotTable!$A$310:$A$615,0))/100*INDEX(gDP!BB$6:BB$271,MATCH(totalExpenditure!$A184,gDP!$B$6:$B$271)))</f>
        <v/>
      </c>
      <c r="CM184" s="77" t="str">
        <f>IF(INDEX([2]pivotTable!AN$310:AN$615,MATCH(totalExpenditure!$A184,[2]pivotTable!$A$310:$A$615,0))/100*INDEX(gDP!BC$6:BC$271,MATCH(totalExpenditure!$A184,gDP!$B$6:$B$271))=0,"",INDEX([2]pivotTable!AN$310:AN$615,MATCH(totalExpenditure!$A184,[2]pivotTable!$A$310:$A$615,0))/100*INDEX(gDP!BC$6:BC$271,MATCH(totalExpenditure!$A184,gDP!$B$6:$B$271)))</f>
        <v/>
      </c>
      <c r="CN184" s="77" t="str">
        <f>IF(INDEX([2]pivotTable!AO$310:AO$615,MATCH(totalExpenditure!$A184,[2]pivotTable!$A$310:$A$615,0))/100*INDEX(gDP!BD$6:BD$271,MATCH(totalExpenditure!$A184,gDP!$B$6:$B$271))=0,"",INDEX([2]pivotTable!AO$310:AO$615,MATCH(totalExpenditure!$A184,[2]pivotTable!$A$310:$A$615,0))/100*INDEX(gDP!BD$6:BD$271,MATCH(totalExpenditure!$A184,gDP!$B$6:$B$271)))</f>
        <v/>
      </c>
      <c r="CO184" s="77" t="str">
        <f>IF(INDEX([2]pivotTable!AP$310:AP$615,MATCH(totalExpenditure!$A184,[2]pivotTable!$A$310:$A$615,0))/100*INDEX(gDP!BE$6:BE$271,MATCH(totalExpenditure!$A184,gDP!$B$6:$B$271))=0,"",INDEX([2]pivotTable!AP$310:AP$615,MATCH(totalExpenditure!$A184,[2]pivotTable!$A$310:$A$615,0))/100*INDEX(gDP!BE$6:BE$271,MATCH(totalExpenditure!$A184,gDP!$B$6:$B$271)))</f>
        <v/>
      </c>
      <c r="CP184" s="77" t="str">
        <f>IF(INDEX([2]pivotTable!AQ$310:AQ$615,MATCH(totalExpenditure!$A184,[2]pivotTable!$A$310:$A$615,0))/100*INDEX(gDP!BF$6:BF$271,MATCH(totalExpenditure!$A184,gDP!$B$6:$B$271))=0,"",INDEX([2]pivotTable!AQ$310:AQ$615,MATCH(totalExpenditure!$A184,[2]pivotTable!$A$310:$A$615,0))/100*INDEX(gDP!BF$6:BF$271,MATCH(totalExpenditure!$A184,gDP!$B$6:$B$271)))</f>
        <v/>
      </c>
      <c r="CQ184" s="77">
        <f>IF(INDEX([2]pivotTable!AR$310:AR$615,MATCH(totalExpenditure!$A184,[2]pivotTable!$A$310:$A$615,0))/100*INDEX(gDP!BG$6:BG$271,MATCH(totalExpenditure!$A184,gDP!$B$6:$B$271))=0,"",INDEX([2]pivotTable!AR$310:AR$615,MATCH(totalExpenditure!$A184,[2]pivotTable!$A$310:$A$615,0))/100*INDEX(gDP!BG$6:BG$271,MATCH(totalExpenditure!$A184,gDP!$B$6:$B$271)))</f>
        <v>18243460.969624527</v>
      </c>
      <c r="CR184" s="77">
        <f>IF(INDEX([2]pivotTable!AS$310:AS$615,MATCH(totalExpenditure!$A184,[2]pivotTable!$A$310:$A$615,0))/100*INDEX(gDP!BH$6:BH$271,MATCH(totalExpenditure!$A184,gDP!$B$6:$B$271))=0,"",INDEX([2]pivotTable!AS$310:AS$615,MATCH(totalExpenditure!$A184,[2]pivotTable!$A$310:$A$615,0))/100*INDEX(gDP!BH$6:BH$271,MATCH(totalExpenditure!$A184,gDP!$B$6:$B$271)))</f>
        <v>32383888.925404202</v>
      </c>
      <c r="CS184" s="77">
        <f>IF(INDEX([2]pivotTable!AT$310:AT$615,MATCH(totalExpenditure!$A184,[2]pivotTable!$A$310:$A$615,0))/100*INDEX(gDP!BI$6:BI$271,MATCH(totalExpenditure!$A184,gDP!$B$6:$B$271))=0,"",INDEX([2]pivotTable!AT$310:AT$615,MATCH(totalExpenditure!$A184,[2]pivotTable!$A$310:$A$615,0))/100*INDEX(gDP!BI$6:BI$271,MATCH(totalExpenditure!$A184,gDP!$B$6:$B$271)))</f>
        <v>52594615.684744455</v>
      </c>
      <c r="CT184" s="77">
        <f>IF(INDEX([2]pivotTable!AU$310:AU$615,MATCH(totalExpenditure!$A184,[2]pivotTable!$A$310:$A$615,0))/100*INDEX(gDP!BJ$6:BJ$271,MATCH(totalExpenditure!$A184,gDP!$B$6:$B$271))=0,"",INDEX([2]pivotTable!AU$310:AU$615,MATCH(totalExpenditure!$A184,[2]pivotTable!$A$310:$A$615,0))/100*INDEX(gDP!BJ$6:BJ$271,MATCH(totalExpenditure!$A184,gDP!$B$6:$B$271)))</f>
        <v>81972986.894669458</v>
      </c>
      <c r="CU184" s="77">
        <f>IF(INDEX([2]pivotTable!AV$310:AV$615,MATCH(totalExpenditure!$A184,[2]pivotTable!$A$310:$A$615,0))/100*INDEX(gDP!BK$6:BK$271,MATCH(totalExpenditure!$A184,gDP!$B$6:$B$271))=0,"",INDEX([2]pivotTable!AV$310:AV$615,MATCH(totalExpenditure!$A184,[2]pivotTable!$A$310:$A$615,0))/100*INDEX(gDP!BK$6:BK$271,MATCH(totalExpenditure!$A184,gDP!$B$6:$B$271)))</f>
        <v>86876259.572753102</v>
      </c>
      <c r="CV184" s="77" t="str">
        <f>IF(INDEX([2]pivotTable!AW$310:AW$615,MATCH(totalExpenditure!$A184,[2]pivotTable!$A$310:$A$615,0))/100*INDEX(gDP!BL$6:BL$271,MATCH(totalExpenditure!$A184,gDP!$B$6:$B$271))=0,"",INDEX([2]pivotTable!AW$310:AW$615,MATCH(totalExpenditure!$A184,[2]pivotTable!$A$310:$A$615,0))/100*INDEX(gDP!BL$6:BL$271,MATCH(totalExpenditure!$A184,gDP!$B$6:$B$271)))</f>
        <v/>
      </c>
      <c r="CW184" s="77" t="str">
        <f>IF(INDEX([2]pivotTable!AX$310:AX$615,MATCH(totalExpenditure!$A184,[2]pivotTable!$A$310:$A$615,0))/100*INDEX(gDP!BM$6:BM$271,MATCH(totalExpenditure!$A184,gDP!$B$6:$B$271))=0,"",INDEX([2]pivotTable!AX$310:AX$615,MATCH(totalExpenditure!$A184,[2]pivotTable!$A$310:$A$615,0))/100*INDEX(gDP!BM$6:BM$271,MATCH(totalExpenditure!$A184,gDP!$B$6:$B$271)))</f>
        <v/>
      </c>
      <c r="CX184" s="77" t="str">
        <f>IF(INDEX([2]pivotTable!AY$310:AY$615,MATCH(totalExpenditure!$A184,[2]pivotTable!$A$310:$A$615,0))/100*INDEX(gDP!BN$6:BN$271,MATCH(totalExpenditure!$A184,gDP!$B$6:$B$271))=0,"",INDEX([2]pivotTable!AY$310:AY$615,MATCH(totalExpenditure!$A184,[2]pivotTable!$A$310:$A$615,0))/100*INDEX(gDP!BN$6:BN$271,MATCH(totalExpenditure!$A184,gDP!$B$6:$B$271)))</f>
        <v/>
      </c>
      <c r="CY184" s="77" t="str">
        <f>IF(INDEX([2]pivotTable!AZ$310:AZ$615,MATCH(totalExpenditure!$A184,[2]pivotTable!$A$310:$A$615,0))/100*INDEX(gDP!BO$6:BO$271,MATCH(totalExpenditure!$A184,gDP!$B$6:$B$271))=0,"",INDEX([2]pivotTable!AZ$310:AZ$615,MATCH(totalExpenditure!$A184,[2]pivotTable!$A$310:$A$615,0))/100*INDEX(gDP!BO$6:BO$271,MATCH(totalExpenditure!$A184,gDP!$B$6:$B$271)))</f>
        <v/>
      </c>
      <c r="CZ184" s="77" t="str">
        <f>IF(B184="","",IF(BA184="","",B184-B184+INDEX(gDP!Q$6:Q$271,MATCH(totalExpenditure!$A184,gDP!$B$6:$B$271))))</f>
        <v/>
      </c>
      <c r="DA184" s="77" t="str">
        <f>IF(C184="","",IF(BB184="","",C184-C184+INDEX(gDP!R$6:R$271,MATCH(totalExpenditure!$A184,gDP!$B$6:$B$271))))</f>
        <v/>
      </c>
      <c r="DB184" s="77" t="str">
        <f>IF(D184="","",IF(BC184="","",D184-D184+INDEX(gDP!S$6:S$271,MATCH(totalExpenditure!$A184,gDP!$B$6:$B$271))))</f>
        <v/>
      </c>
      <c r="DC184" s="77" t="str">
        <f>IF(E184="","",IF(BD184="","",E184-E184+INDEX(gDP!T$6:T$271,MATCH(totalExpenditure!$A184,gDP!$B$6:$B$271))))</f>
        <v/>
      </c>
      <c r="DD184" s="77" t="str">
        <f>IF(F184="","",IF(BE184="","",F184-F184+INDEX(gDP!U$6:U$271,MATCH(totalExpenditure!$A184,gDP!$B$6:$B$271))))</f>
        <v/>
      </c>
      <c r="DE184" s="77" t="str">
        <f>IF(G184="","",IF(BF184="","",G184-G184+INDEX(gDP!V$6:V$271,MATCH(totalExpenditure!$A184,gDP!$B$6:$B$271))))</f>
        <v/>
      </c>
      <c r="DF184" s="77" t="str">
        <f>IF(H184="","",IF(BG184="","",H184-H184+INDEX(gDP!W$6:W$271,MATCH(totalExpenditure!$A184,gDP!$B$6:$B$271))))</f>
        <v/>
      </c>
      <c r="DG184" s="77" t="str">
        <f>IF(I184="","",IF(BH184="","",I184-I184+INDEX(gDP!X$6:X$271,MATCH(totalExpenditure!$A184,gDP!$B$6:$B$271))))</f>
        <v/>
      </c>
      <c r="DH184" s="77" t="str">
        <f>IF(J184="","",IF(BI184="","",J184-J184+INDEX(gDP!Y$6:Y$271,MATCH(totalExpenditure!$A184,gDP!$B$6:$B$271))))</f>
        <v/>
      </c>
      <c r="DI184" s="77" t="str">
        <f>IF(K184="","",IF(BJ184="","",K184-K184+INDEX(gDP!Z$6:Z$271,MATCH(totalExpenditure!$A184,gDP!$B$6:$B$271))))</f>
        <v/>
      </c>
      <c r="DJ184" s="77" t="str">
        <f>IF(L184="","",IF(BK184="","",L184-L184+INDEX(gDP!AA$6:AA$271,MATCH(totalExpenditure!$A184,gDP!$B$6:$B$271))))</f>
        <v/>
      </c>
      <c r="DK184" s="77" t="str">
        <f>IF(M184="","",IF(BL184="","",M184-M184+INDEX(gDP!AB$6:AB$271,MATCH(totalExpenditure!$A184,gDP!$B$6:$B$271))))</f>
        <v/>
      </c>
      <c r="DL184" s="77" t="str">
        <f>IF(N184="","",IF(BM184="","",N184-N184+INDEX(gDP!AC$6:AC$271,MATCH(totalExpenditure!$A184,gDP!$B$6:$B$271))))</f>
        <v/>
      </c>
      <c r="DM184" s="77" t="str">
        <f>IF(O184="","",IF(BN184="","",O184-O184+INDEX(gDP!AD$6:AD$271,MATCH(totalExpenditure!$A184,gDP!$B$6:$B$271))))</f>
        <v/>
      </c>
      <c r="DN184" s="77" t="str">
        <f>IF(P184="","",IF(BO184="","",P184-P184+INDEX(gDP!AE$6:AE$271,MATCH(totalExpenditure!$A184,gDP!$B$6:$B$271))))</f>
        <v/>
      </c>
      <c r="DO184" s="77" t="str">
        <f>IF(Q184="","",IF(BP184="","",Q184-Q184+INDEX(gDP!AF$6:AF$271,MATCH(totalExpenditure!$A184,gDP!$B$6:$B$271))))</f>
        <v/>
      </c>
      <c r="DP184" s="77" t="str">
        <f>IF(R184="","",IF(BQ184="","",R184-R184+INDEX(gDP!AG$6:AG$271,MATCH(totalExpenditure!$A184,gDP!$B$6:$B$271))))</f>
        <v/>
      </c>
      <c r="DQ184" s="77" t="str">
        <f>IF(S184="","",IF(BR184="","",S184-S184+INDEX(gDP!AH$6:AH$271,MATCH(totalExpenditure!$A184,gDP!$B$6:$B$271))))</f>
        <v/>
      </c>
      <c r="DR184" s="77" t="str">
        <f>IF(T184="","",IF(BS184="","",T184-T184+INDEX(gDP!AI$6:AI$271,MATCH(totalExpenditure!$A184,gDP!$B$6:$B$271))))</f>
        <v/>
      </c>
      <c r="DS184" s="77" t="str">
        <f>IF(U184="","",IF(BT184="","",U184-U184+INDEX(gDP!AJ$6:AJ$271,MATCH(totalExpenditure!$A184,gDP!$B$6:$B$271))))</f>
        <v/>
      </c>
      <c r="DT184" s="77" t="str">
        <f>IF(V184="","",IF(BU184="","",V184-V184+INDEX(gDP!AK$6:AK$271,MATCH(totalExpenditure!$A184,gDP!$B$6:$B$271))))</f>
        <v/>
      </c>
      <c r="DU184" s="77" t="str">
        <f>IF(W184="","",IF(BV184="","",W184-W184+INDEX(gDP!AL$6:AL$271,MATCH(totalExpenditure!$A184,gDP!$B$6:$B$271))))</f>
        <v/>
      </c>
      <c r="DV184" s="77" t="str">
        <f>IF(X184="","",IF(BW184="","",X184-X184+INDEX(gDP!AM$6:AM$271,MATCH(totalExpenditure!$A184,gDP!$B$6:$B$271))))</f>
        <v/>
      </c>
      <c r="DW184" s="77" t="str">
        <f>IF(Y184="","",IF(BX184="","",Y184-Y184+INDEX(gDP!AN$6:AN$271,MATCH(totalExpenditure!$A184,gDP!$B$6:$B$271))))</f>
        <v/>
      </c>
      <c r="DX184" s="77" t="str">
        <f>IF(Z184="","",IF(BY184="","",Z184-Z184+INDEX(gDP!AO$6:AO$271,MATCH(totalExpenditure!$A184,gDP!$B$6:$B$271))))</f>
        <v/>
      </c>
      <c r="DY184" s="77" t="str">
        <f>IF(AA184="","",IF(BZ184="","",AA184-AA184+INDEX(gDP!AP$6:AP$271,MATCH(totalExpenditure!$A184,gDP!$B$6:$B$271))))</f>
        <v/>
      </c>
      <c r="DZ184" s="77" t="str">
        <f>IF(AB184="","",IF(CA184="","",AB184-AB184+INDEX(gDP!AQ$6:AQ$271,MATCH(totalExpenditure!$A184,gDP!$B$6:$B$271))))</f>
        <v/>
      </c>
      <c r="EA184" s="77" t="str">
        <f>IF(AC184="","",IF(CB184="","",AC184-AC184+INDEX(gDP!AR$6:AR$271,MATCH(totalExpenditure!$A184,gDP!$B$6:$B$271))))</f>
        <v/>
      </c>
      <c r="EB184" s="77" t="str">
        <f>IF(AD184="","",IF(CC184="","",AD184-AD184+INDEX(gDP!AS$6:AS$271,MATCH(totalExpenditure!$A184,gDP!$B$6:$B$271))))</f>
        <v/>
      </c>
      <c r="EC184" s="77" t="str">
        <f>IF(AE184="","",IF(CD184="","",AE184-AE184+INDEX(gDP!AT$6:AT$271,MATCH(totalExpenditure!$A184,gDP!$B$6:$B$271))))</f>
        <v/>
      </c>
      <c r="ED184" s="77" t="str">
        <f>IF(AF184="","",IF(CE184="","",AF184-AF184+INDEX(gDP!AU$6:AU$271,MATCH(totalExpenditure!$A184,gDP!$B$6:$B$271))))</f>
        <v/>
      </c>
      <c r="EE184" s="77" t="str">
        <f>IF(AG184="","",IF(CF184="","",AG184-AG184+INDEX(gDP!AV$6:AV$271,MATCH(totalExpenditure!$A184,gDP!$B$6:$B$271))))</f>
        <v/>
      </c>
      <c r="EF184" s="77" t="str">
        <f>IF(AH184="","",IF(CG184="","",AH184-AH184+INDEX(gDP!AW$6:AW$271,MATCH(totalExpenditure!$A184,gDP!$B$6:$B$271))))</f>
        <v/>
      </c>
      <c r="EG184" s="77" t="str">
        <f>IF(AI184="","",IF(CH184="","",AI184-AI184+INDEX(gDP!AX$6:AX$271,MATCH(totalExpenditure!$A184,gDP!$B$6:$B$271))))</f>
        <v/>
      </c>
      <c r="EH184" s="77" t="str">
        <f>IF(AJ184="","",IF(CI184="","",AJ184-AJ184+INDEX(gDP!AY$6:AY$271,MATCH(totalExpenditure!$A184,gDP!$B$6:$B$271))))</f>
        <v/>
      </c>
      <c r="EI184" s="77" t="str">
        <f>IF(AK184="","",IF(CJ184="","",AK184-AK184+INDEX(gDP!AZ$6:AZ$271,MATCH(totalExpenditure!$A184,gDP!$B$6:$B$271))))</f>
        <v/>
      </c>
      <c r="EJ184" s="77" t="str">
        <f>IF(AL184="","",IF(CK184="","",AL184-AL184+INDEX(gDP!BA$6:BA$271,MATCH(totalExpenditure!$A184,gDP!$B$6:$B$271))))</f>
        <v/>
      </c>
      <c r="EK184" s="77" t="str">
        <f>IF(AM184="","",IF(CL184="","",AM184-AM184+INDEX(gDP!BB$6:BB$271,MATCH(totalExpenditure!$A184,gDP!$B$6:$B$271))))</f>
        <v/>
      </c>
      <c r="EL184" s="77" t="str">
        <f>IF(AN184="","",IF(CM184="","",AN184-AN184+INDEX(gDP!BC$6:BC$271,MATCH(totalExpenditure!$A184,gDP!$B$6:$B$271))))</f>
        <v/>
      </c>
      <c r="EM184" s="77" t="str">
        <f>IF(AO184="","",IF(CN184="","",AO184-AO184+INDEX(gDP!BD$6:BD$271,MATCH(totalExpenditure!$A184,gDP!$B$6:$B$271))))</f>
        <v/>
      </c>
      <c r="EN184" s="77" t="str">
        <f>IF(AP184="","",IF(CO184="","",AP184-AP184+INDEX(gDP!BE$6:BE$271,MATCH(totalExpenditure!$A184,gDP!$B$6:$B$271))))</f>
        <v/>
      </c>
      <c r="EO184" s="77" t="str">
        <f>IF(AQ184="","",IF(CP184="","",AQ184-AQ184+INDEX(gDP!BF$6:BF$271,MATCH(totalExpenditure!$A184,gDP!$B$6:$B$271))))</f>
        <v/>
      </c>
      <c r="EP184" s="77" t="str">
        <f>IF(AR184="","",IF(CQ184="","",AR184-AR184+INDEX(gDP!BG$6:BG$271,MATCH(totalExpenditure!$A184,gDP!$B$6:$B$271))))</f>
        <v/>
      </c>
      <c r="EQ184" s="77" t="str">
        <f>IF(AS184="","",IF(CR184="","",AS184-AS184+INDEX(gDP!BH$6:BH$271,MATCH(totalExpenditure!$A184,gDP!$B$6:$B$271))))</f>
        <v/>
      </c>
      <c r="ER184" s="77">
        <f>IF(AT184="","",IF(CS184="","",AT184-AT184+INDEX(gDP!BI$6:BI$271,MATCH(totalExpenditure!$A184,gDP!$B$6:$B$271))))</f>
        <v>97541943.035505295</v>
      </c>
      <c r="ES184" s="77">
        <f>IF(AU184="","",IF(CT184="","",AU184-AU184+INDEX(gDP!BJ$6:BJ$271,MATCH(totalExpenditure!$A184,gDP!$B$6:$B$271))))</f>
        <v>109355638.866955</v>
      </c>
      <c r="ET184" s="77">
        <f>IF(AV184="","",IF(CU184="","",AV184-AV184+INDEX(gDP!BK$6:BK$271,MATCH(totalExpenditure!$A184,gDP!$B$6:$B$271))))</f>
        <v>130995566.30391</v>
      </c>
      <c r="EU184" s="77" t="str">
        <f>IF(AW184="","",IF(CV184="","",AW184-AW184+INDEX(gDP!BL$6:BL$271,MATCH(totalExpenditure!$A184,gDP!$B$6:$B$271))))</f>
        <v/>
      </c>
      <c r="EV184" s="77" t="str">
        <f>IF(AX184="","",IF(CW184="","",AX184-AX184+INDEX(gDP!BM$6:BM$271,MATCH(totalExpenditure!$A184,gDP!$B$6:$B$271))))</f>
        <v/>
      </c>
      <c r="EW184" s="77" t="str">
        <f>IF(AY184="","",IF(CX184="","",AY184-AY184+INDEX(gDP!BN$6:BN$271,MATCH(totalExpenditure!$A184,gDP!$B$6:$B$271))))</f>
        <v/>
      </c>
      <c r="EX184" s="77" t="str">
        <f>IF(AZ184="","",IF(CY184="","",AZ184-AZ184+INDEX(gDP!BO$6:BO$271,MATCH(totalExpenditure!$A184,gDP!$B$6:$B$271))))</f>
        <v/>
      </c>
    </row>
    <row r="185" spans="1:154" x14ac:dyDescent="0.35">
      <c r="A185" t="s">
        <v>579</v>
      </c>
      <c r="B185" s="77" t="str">
        <f>IF(INDEX([2]pivotTable!B$3:B$308,MATCH(totalExpenditure!$A185,[2]pivotTable!$A$3:$A$308,0))/100*INDEX(gDP!Q$6:Q$271,MATCH(totalExpenditure!$A185,gDP!$B$6:$B$271))=0,"",INDEX([2]pivotTable!B$3:B$308,MATCH(totalExpenditure!$A185,[2]pivotTable!$A$3:$A$308,0))/100*INDEX(gDP!Q$6:Q$271,MATCH(totalExpenditure!$A185,gDP!$B$6:$B$271)))</f>
        <v/>
      </c>
      <c r="C185" s="77" t="str">
        <f>IF(INDEX([2]pivotTable!C$3:C$308,MATCH(totalExpenditure!$A185,[2]pivotTable!$A$3:$A$308,0))/100*INDEX(gDP!R$6:R$271,MATCH(totalExpenditure!$A185,gDP!$B$6:$B$271))=0,"",INDEX([2]pivotTable!C$3:C$308,MATCH(totalExpenditure!$A185,[2]pivotTable!$A$3:$A$308,0))/100*INDEX(gDP!R$6:R$271,MATCH(totalExpenditure!$A185,gDP!$B$6:$B$271)))</f>
        <v/>
      </c>
      <c r="D185" s="77" t="str">
        <f>IF(INDEX([2]pivotTable!D$3:D$308,MATCH(totalExpenditure!$A185,[2]pivotTable!$A$3:$A$308,0))/100*INDEX(gDP!S$6:S$271,MATCH(totalExpenditure!$A185,gDP!$B$6:$B$271))=0,"",INDEX([2]pivotTable!D$3:D$308,MATCH(totalExpenditure!$A185,[2]pivotTable!$A$3:$A$308,0))/100*INDEX(gDP!S$6:S$271,MATCH(totalExpenditure!$A185,gDP!$B$6:$B$271)))</f>
        <v/>
      </c>
      <c r="E185" s="77" t="str">
        <f>IF(INDEX([2]pivotTable!E$3:E$308,MATCH(totalExpenditure!$A185,[2]pivotTable!$A$3:$A$308,0))/100*INDEX(gDP!T$6:T$271,MATCH(totalExpenditure!$A185,gDP!$B$6:$B$271))=0,"",INDEX([2]pivotTable!E$3:E$308,MATCH(totalExpenditure!$A185,[2]pivotTable!$A$3:$A$308,0))/100*INDEX(gDP!T$6:T$271,MATCH(totalExpenditure!$A185,gDP!$B$6:$B$271)))</f>
        <v/>
      </c>
      <c r="F185" s="77" t="str">
        <f>IF(INDEX([2]pivotTable!F$3:F$308,MATCH(totalExpenditure!$A185,[2]pivotTable!$A$3:$A$308,0))/100*INDEX(gDP!U$6:U$271,MATCH(totalExpenditure!$A185,gDP!$B$6:$B$271))=0,"",INDEX([2]pivotTable!F$3:F$308,MATCH(totalExpenditure!$A185,[2]pivotTable!$A$3:$A$308,0))/100*INDEX(gDP!U$6:U$271,MATCH(totalExpenditure!$A185,gDP!$B$6:$B$271)))</f>
        <v/>
      </c>
      <c r="G185" s="77" t="str">
        <f>IF(INDEX([2]pivotTable!G$3:G$308,MATCH(totalExpenditure!$A185,[2]pivotTable!$A$3:$A$308,0))/100*INDEX(gDP!V$6:V$271,MATCH(totalExpenditure!$A185,gDP!$B$6:$B$271))=0,"",INDEX([2]pivotTable!G$3:G$308,MATCH(totalExpenditure!$A185,[2]pivotTable!$A$3:$A$308,0))/100*INDEX(gDP!V$6:V$271,MATCH(totalExpenditure!$A185,gDP!$B$6:$B$271)))</f>
        <v/>
      </c>
      <c r="H185" s="77" t="str">
        <f>IF(INDEX([2]pivotTable!H$3:H$308,MATCH(totalExpenditure!$A185,[2]pivotTable!$A$3:$A$308,0))/100*INDEX(gDP!W$6:W$271,MATCH(totalExpenditure!$A185,gDP!$B$6:$B$271))=0,"",INDEX([2]pivotTable!H$3:H$308,MATCH(totalExpenditure!$A185,[2]pivotTable!$A$3:$A$308,0))/100*INDEX(gDP!W$6:W$271,MATCH(totalExpenditure!$A185,gDP!$B$6:$B$271)))</f>
        <v/>
      </c>
      <c r="I185" s="77" t="str">
        <f>IF(INDEX([2]pivotTable!I$3:I$308,MATCH(totalExpenditure!$A185,[2]pivotTable!$A$3:$A$308,0))/100*INDEX(gDP!X$6:X$271,MATCH(totalExpenditure!$A185,gDP!$B$6:$B$271))=0,"",INDEX([2]pivotTable!I$3:I$308,MATCH(totalExpenditure!$A185,[2]pivotTable!$A$3:$A$308,0))/100*INDEX(gDP!X$6:X$271,MATCH(totalExpenditure!$A185,gDP!$B$6:$B$271)))</f>
        <v/>
      </c>
      <c r="J185" s="77" t="str">
        <f>IF(INDEX([2]pivotTable!J$3:J$308,MATCH(totalExpenditure!$A185,[2]pivotTable!$A$3:$A$308,0))/100*INDEX(gDP!Y$6:Y$271,MATCH(totalExpenditure!$A185,gDP!$B$6:$B$271))=0,"",INDEX([2]pivotTable!J$3:J$308,MATCH(totalExpenditure!$A185,[2]pivotTable!$A$3:$A$308,0))/100*INDEX(gDP!Y$6:Y$271,MATCH(totalExpenditure!$A185,gDP!$B$6:$B$271)))</f>
        <v/>
      </c>
      <c r="K185" s="77" t="str">
        <f>IF(INDEX([2]pivotTable!K$3:K$308,MATCH(totalExpenditure!$A185,[2]pivotTable!$A$3:$A$308,0))/100*INDEX(gDP!Z$6:Z$271,MATCH(totalExpenditure!$A185,gDP!$B$6:$B$271))=0,"",INDEX([2]pivotTable!K$3:K$308,MATCH(totalExpenditure!$A185,[2]pivotTable!$A$3:$A$308,0))/100*INDEX(gDP!Z$6:Z$271,MATCH(totalExpenditure!$A185,gDP!$B$6:$B$271)))</f>
        <v/>
      </c>
      <c r="L185" s="77" t="str">
        <f>IF(INDEX([2]pivotTable!L$3:L$308,MATCH(totalExpenditure!$A185,[2]pivotTable!$A$3:$A$308,0))/100*INDEX(gDP!AA$6:AA$271,MATCH(totalExpenditure!$A185,gDP!$B$6:$B$271))=0,"",INDEX([2]pivotTable!L$3:L$308,MATCH(totalExpenditure!$A185,[2]pivotTable!$A$3:$A$308,0))/100*INDEX(gDP!AA$6:AA$271,MATCH(totalExpenditure!$A185,gDP!$B$6:$B$271)))</f>
        <v/>
      </c>
      <c r="M185" s="77" t="str">
        <f>IF(INDEX([2]pivotTable!M$3:M$308,MATCH(totalExpenditure!$A185,[2]pivotTable!$A$3:$A$308,0))/100*INDEX(gDP!AB$6:AB$271,MATCH(totalExpenditure!$A185,gDP!$B$6:$B$271))=0,"",INDEX([2]pivotTable!M$3:M$308,MATCH(totalExpenditure!$A185,[2]pivotTable!$A$3:$A$308,0))/100*INDEX(gDP!AB$6:AB$271,MATCH(totalExpenditure!$A185,gDP!$B$6:$B$271)))</f>
        <v/>
      </c>
      <c r="N185" s="77" t="str">
        <f>IF(INDEX([2]pivotTable!N$3:N$308,MATCH(totalExpenditure!$A185,[2]pivotTable!$A$3:$A$308,0))/100*INDEX(gDP!AC$6:AC$271,MATCH(totalExpenditure!$A185,gDP!$B$6:$B$271))=0,"",INDEX([2]pivotTable!N$3:N$308,MATCH(totalExpenditure!$A185,[2]pivotTable!$A$3:$A$308,0))/100*INDEX(gDP!AC$6:AC$271,MATCH(totalExpenditure!$A185,gDP!$B$6:$B$271)))</f>
        <v/>
      </c>
      <c r="O185" s="77" t="str">
        <f>IF(INDEX([2]pivotTable!O$3:O$308,MATCH(totalExpenditure!$A185,[2]pivotTable!$A$3:$A$308,0))/100*INDEX(gDP!AD$6:AD$271,MATCH(totalExpenditure!$A185,gDP!$B$6:$B$271))=0,"",INDEX([2]pivotTable!O$3:O$308,MATCH(totalExpenditure!$A185,[2]pivotTable!$A$3:$A$308,0))/100*INDEX(gDP!AD$6:AD$271,MATCH(totalExpenditure!$A185,gDP!$B$6:$B$271)))</f>
        <v/>
      </c>
      <c r="P185" s="77" t="str">
        <f>IF(INDEX([2]pivotTable!P$3:P$308,MATCH(totalExpenditure!$A185,[2]pivotTable!$A$3:$A$308,0))/100*INDEX(gDP!AE$6:AE$271,MATCH(totalExpenditure!$A185,gDP!$B$6:$B$271))=0,"",INDEX([2]pivotTable!P$3:P$308,MATCH(totalExpenditure!$A185,[2]pivotTable!$A$3:$A$308,0))/100*INDEX(gDP!AE$6:AE$271,MATCH(totalExpenditure!$A185,gDP!$B$6:$B$271)))</f>
        <v/>
      </c>
      <c r="Q185" s="77" t="str">
        <f>IF(INDEX([2]pivotTable!Q$3:Q$308,MATCH(totalExpenditure!$A185,[2]pivotTable!$A$3:$A$308,0))/100*INDEX(gDP!AF$6:AF$271,MATCH(totalExpenditure!$A185,gDP!$B$6:$B$271))=0,"",INDEX([2]pivotTable!Q$3:Q$308,MATCH(totalExpenditure!$A185,[2]pivotTable!$A$3:$A$308,0))/100*INDEX(gDP!AF$6:AF$271,MATCH(totalExpenditure!$A185,gDP!$B$6:$B$271)))</f>
        <v/>
      </c>
      <c r="R185" s="77" t="str">
        <f>IF(INDEX([2]pivotTable!R$3:R$308,MATCH(totalExpenditure!$A185,[2]pivotTable!$A$3:$A$308,0))/100*INDEX(gDP!AG$6:AG$271,MATCH(totalExpenditure!$A185,gDP!$B$6:$B$271))=0,"",INDEX([2]pivotTable!R$3:R$308,MATCH(totalExpenditure!$A185,[2]pivotTable!$A$3:$A$308,0))/100*INDEX(gDP!AG$6:AG$271,MATCH(totalExpenditure!$A185,gDP!$B$6:$B$271)))</f>
        <v/>
      </c>
      <c r="S185" s="77" t="str">
        <f>IF(INDEX([2]pivotTable!S$3:S$308,MATCH(totalExpenditure!$A185,[2]pivotTable!$A$3:$A$308,0))/100*INDEX(gDP!AH$6:AH$271,MATCH(totalExpenditure!$A185,gDP!$B$6:$B$271))=0,"",INDEX([2]pivotTable!S$3:S$308,MATCH(totalExpenditure!$A185,[2]pivotTable!$A$3:$A$308,0))/100*INDEX(gDP!AH$6:AH$271,MATCH(totalExpenditure!$A185,gDP!$B$6:$B$271)))</f>
        <v/>
      </c>
      <c r="T185" s="77" t="str">
        <f>IF(INDEX([2]pivotTable!T$3:T$308,MATCH(totalExpenditure!$A185,[2]pivotTable!$A$3:$A$308,0))/100*INDEX(gDP!AI$6:AI$271,MATCH(totalExpenditure!$A185,gDP!$B$6:$B$271))=0,"",INDEX([2]pivotTable!T$3:T$308,MATCH(totalExpenditure!$A185,[2]pivotTable!$A$3:$A$308,0))/100*INDEX(gDP!AI$6:AI$271,MATCH(totalExpenditure!$A185,gDP!$B$6:$B$271)))</f>
        <v/>
      </c>
      <c r="U185" s="77">
        <f>IF(INDEX([2]pivotTable!U$3:U$308,MATCH(totalExpenditure!$A185,[2]pivotTable!$A$3:$A$308,0))/100*INDEX(gDP!AJ$6:AJ$271,MATCH(totalExpenditure!$A185,gDP!$B$6:$B$271))=0,"",INDEX([2]pivotTable!U$3:U$308,MATCH(totalExpenditure!$A185,[2]pivotTable!$A$3:$A$308,0))/100*INDEX(gDP!AJ$6:AJ$271,MATCH(totalExpenditure!$A185,gDP!$B$6:$B$271)))</f>
        <v>735219671.39320362</v>
      </c>
      <c r="V185" s="77">
        <f>IF(INDEX([2]pivotTable!V$3:V$308,MATCH(totalExpenditure!$A185,[2]pivotTable!$A$3:$A$308,0))/100*INDEX(gDP!AK$6:AK$271,MATCH(totalExpenditure!$A185,gDP!$B$6:$B$271))=0,"",INDEX([2]pivotTable!V$3:V$308,MATCH(totalExpenditure!$A185,[2]pivotTable!$A$3:$A$308,0))/100*INDEX(gDP!AK$6:AK$271,MATCH(totalExpenditure!$A185,gDP!$B$6:$B$271)))</f>
        <v>608087515.95065939</v>
      </c>
      <c r="W185" s="77">
        <f>IF(INDEX([2]pivotTable!W$3:W$308,MATCH(totalExpenditure!$A185,[2]pivotTable!$A$3:$A$308,0))/100*INDEX(gDP!AL$6:AL$271,MATCH(totalExpenditure!$A185,gDP!$B$6:$B$271))=0,"",INDEX([2]pivotTable!W$3:W$308,MATCH(totalExpenditure!$A185,[2]pivotTable!$A$3:$A$308,0))/100*INDEX(gDP!AL$6:AL$271,MATCH(totalExpenditure!$A185,gDP!$B$6:$B$271)))</f>
        <v>603405508.54488182</v>
      </c>
      <c r="X185" s="77">
        <f>IF(INDEX([2]pivotTable!X$3:X$308,MATCH(totalExpenditure!$A185,[2]pivotTable!$A$3:$A$308,0))/100*INDEX(gDP!AM$6:AM$271,MATCH(totalExpenditure!$A185,gDP!$B$6:$B$271))=0,"",INDEX([2]pivotTable!X$3:X$308,MATCH(totalExpenditure!$A185,[2]pivotTable!$A$3:$A$308,0))/100*INDEX(gDP!AM$6:AM$271,MATCH(totalExpenditure!$A185,gDP!$B$6:$B$271)))</f>
        <v>641650894.43799961</v>
      </c>
      <c r="Y185" s="77">
        <f>IF(INDEX([2]pivotTable!Y$3:Y$308,MATCH(totalExpenditure!$A185,[2]pivotTable!$A$3:$A$308,0))/100*INDEX(gDP!AN$6:AN$271,MATCH(totalExpenditure!$A185,gDP!$B$6:$B$271))=0,"",INDEX([2]pivotTable!Y$3:Y$308,MATCH(totalExpenditure!$A185,[2]pivotTable!$A$3:$A$308,0))/100*INDEX(gDP!AN$6:AN$271,MATCH(totalExpenditure!$A185,gDP!$B$6:$B$271)))</f>
        <v>671146386.82252884</v>
      </c>
      <c r="Z185" s="77">
        <f>IF(INDEX([2]pivotTable!Z$3:Z$308,MATCH(totalExpenditure!$A185,[2]pivotTable!$A$3:$A$308,0))/100*INDEX(gDP!AO$6:AO$271,MATCH(totalExpenditure!$A185,gDP!$B$6:$B$271))=0,"",INDEX([2]pivotTable!Z$3:Z$308,MATCH(totalExpenditure!$A185,[2]pivotTable!$A$3:$A$308,0))/100*INDEX(gDP!AO$6:AO$271,MATCH(totalExpenditure!$A185,gDP!$B$6:$B$271)))</f>
        <v>701408352.99014807</v>
      </c>
      <c r="AA185" s="77">
        <f>IF(INDEX([2]pivotTable!AA$3:AA$308,MATCH(totalExpenditure!$A185,[2]pivotTable!$A$3:$A$308,0))/100*INDEX(gDP!AP$6:AP$271,MATCH(totalExpenditure!$A185,gDP!$B$6:$B$271))=0,"",INDEX([2]pivotTable!AA$3:AA$308,MATCH(totalExpenditure!$A185,[2]pivotTable!$A$3:$A$308,0))/100*INDEX(gDP!AP$6:AP$271,MATCH(totalExpenditure!$A185,gDP!$B$6:$B$271)))</f>
        <v>601283805.08100641</v>
      </c>
      <c r="AB185" s="77">
        <f>IF(INDEX([2]pivotTable!AB$3:AB$308,MATCH(totalExpenditure!$A185,[2]pivotTable!$A$3:$A$308,0))/100*INDEX(gDP!AQ$6:AQ$271,MATCH(totalExpenditure!$A185,gDP!$B$6:$B$271))=0,"",INDEX([2]pivotTable!AB$3:AB$308,MATCH(totalExpenditure!$A185,[2]pivotTable!$A$3:$A$308,0))/100*INDEX(gDP!AQ$6:AQ$271,MATCH(totalExpenditure!$A185,gDP!$B$6:$B$271)))</f>
        <v>562271698.51044798</v>
      </c>
      <c r="AC185" s="77">
        <f>IF(INDEX([2]pivotTable!AC$3:AC$308,MATCH(totalExpenditure!$A185,[2]pivotTable!$A$3:$A$308,0))/100*INDEX(gDP!AR$6:AR$271,MATCH(totalExpenditure!$A185,gDP!$B$6:$B$271))=0,"",INDEX([2]pivotTable!AC$3:AC$308,MATCH(totalExpenditure!$A185,[2]pivotTable!$A$3:$A$308,0))/100*INDEX(gDP!AR$6:AR$271,MATCH(totalExpenditure!$A185,gDP!$B$6:$B$271)))</f>
        <v>546489023.82064497</v>
      </c>
      <c r="AD185" s="77">
        <f>IF(INDEX([2]pivotTable!AD$3:AD$308,MATCH(totalExpenditure!$A185,[2]pivotTable!$A$3:$A$308,0))/100*INDEX(gDP!AS$6:AS$271,MATCH(totalExpenditure!$A185,gDP!$B$6:$B$271))=0,"",INDEX([2]pivotTable!AD$3:AD$308,MATCH(totalExpenditure!$A185,[2]pivotTable!$A$3:$A$308,0))/100*INDEX(gDP!AS$6:AS$271,MATCH(totalExpenditure!$A185,gDP!$B$6:$B$271)))</f>
        <v>573593773.32806385</v>
      </c>
      <c r="AE185" s="77" t="str">
        <f>IF(INDEX([2]pivotTable!AE$3:AE$308,MATCH(totalExpenditure!$A185,[2]pivotTable!$A$3:$A$308,0))/100*INDEX(gDP!AT$6:AT$271,MATCH(totalExpenditure!$A185,gDP!$B$6:$B$271))=0,"",INDEX([2]pivotTable!AE$3:AE$308,MATCH(totalExpenditure!$A185,[2]pivotTable!$A$3:$A$308,0))/100*INDEX(gDP!AT$6:AT$271,MATCH(totalExpenditure!$A185,gDP!$B$6:$B$271)))</f>
        <v/>
      </c>
      <c r="AF185" s="77" t="str">
        <f>IF(INDEX([2]pivotTable!AF$3:AF$308,MATCH(totalExpenditure!$A185,[2]pivotTable!$A$3:$A$308,0))/100*INDEX(gDP!AU$6:AU$271,MATCH(totalExpenditure!$A185,gDP!$B$6:$B$271))=0,"",INDEX([2]pivotTable!AF$3:AF$308,MATCH(totalExpenditure!$A185,[2]pivotTable!$A$3:$A$308,0))/100*INDEX(gDP!AU$6:AU$271,MATCH(totalExpenditure!$A185,gDP!$B$6:$B$271)))</f>
        <v/>
      </c>
      <c r="AG185" s="77">
        <f>IF(INDEX([2]pivotTable!AG$3:AG$308,MATCH(totalExpenditure!$A185,[2]pivotTable!$A$3:$A$308,0))/100*INDEX(gDP!AV$6:AV$271,MATCH(totalExpenditure!$A185,gDP!$B$6:$B$271))=0,"",INDEX([2]pivotTable!AG$3:AG$308,MATCH(totalExpenditure!$A185,[2]pivotTable!$A$3:$A$308,0))/100*INDEX(gDP!AV$6:AV$271,MATCH(totalExpenditure!$A185,gDP!$B$6:$B$271)))</f>
        <v>17650177.110052522</v>
      </c>
      <c r="AH185" s="77">
        <f>IF(INDEX([2]pivotTable!AH$3:AH$308,MATCH(totalExpenditure!$A185,[2]pivotTable!$A$3:$A$308,0))/100*INDEX(gDP!AW$6:AW$271,MATCH(totalExpenditure!$A185,gDP!$B$6:$B$271))=0,"",INDEX([2]pivotTable!AH$3:AH$308,MATCH(totalExpenditure!$A185,[2]pivotTable!$A$3:$A$308,0))/100*INDEX(gDP!AW$6:AW$271,MATCH(totalExpenditure!$A185,gDP!$B$6:$B$271)))</f>
        <v>2639192336.1344633</v>
      </c>
      <c r="AI185" s="77">
        <f>IF(INDEX([2]pivotTable!AI$3:AI$308,MATCH(totalExpenditure!$A185,[2]pivotTable!$A$3:$A$308,0))/100*INDEX(gDP!AX$6:AX$271,MATCH(totalExpenditure!$A185,gDP!$B$6:$B$271))=0,"",INDEX([2]pivotTable!AI$3:AI$308,MATCH(totalExpenditure!$A185,[2]pivotTable!$A$3:$A$308,0))/100*INDEX(gDP!AX$6:AX$271,MATCH(totalExpenditure!$A185,gDP!$B$6:$B$271)))</f>
        <v>2810643173.9773278</v>
      </c>
      <c r="AJ185" s="77">
        <f>IF(INDEX([2]pivotTable!AJ$3:AJ$308,MATCH(totalExpenditure!$A185,[2]pivotTable!$A$3:$A$308,0))/100*INDEX(gDP!AY$6:AY$271,MATCH(totalExpenditure!$A185,gDP!$B$6:$B$271))=0,"",INDEX([2]pivotTable!AJ$3:AJ$308,MATCH(totalExpenditure!$A185,[2]pivotTable!$A$3:$A$308,0))/100*INDEX(gDP!AY$6:AY$271,MATCH(totalExpenditure!$A185,gDP!$B$6:$B$271)))</f>
        <v>1070772582.8415838</v>
      </c>
      <c r="AK185" s="77">
        <f>IF(INDEX([2]pivotTable!AK$3:AK$308,MATCH(totalExpenditure!$A185,[2]pivotTable!$A$3:$A$308,0))/100*INDEX(gDP!AZ$6:AZ$271,MATCH(totalExpenditure!$A185,gDP!$B$6:$B$271))=0,"",INDEX([2]pivotTable!AK$3:AK$308,MATCH(totalExpenditure!$A185,[2]pivotTable!$A$3:$A$308,0))/100*INDEX(gDP!AZ$6:AZ$271,MATCH(totalExpenditure!$A185,gDP!$B$6:$B$271)))</f>
        <v>1454202836.7751904</v>
      </c>
      <c r="AL185" s="77" t="str">
        <f>IF(INDEX([2]pivotTable!AL$3:AL$308,MATCH(totalExpenditure!$A185,[2]pivotTable!$A$3:$A$308,0))/100*INDEX(gDP!BA$6:BA$271,MATCH(totalExpenditure!$A185,gDP!$B$6:$B$271))=0,"",INDEX([2]pivotTable!AL$3:AL$308,MATCH(totalExpenditure!$A185,[2]pivotTable!$A$3:$A$308,0))/100*INDEX(gDP!BA$6:BA$271,MATCH(totalExpenditure!$A185,gDP!$B$6:$B$271)))</f>
        <v/>
      </c>
      <c r="AM185" s="77">
        <f>IF(INDEX([2]pivotTable!AM$3:AM$308,MATCH(totalExpenditure!$A185,[2]pivotTable!$A$3:$A$308,0))/100*INDEX(gDP!BB$6:BB$271,MATCH(totalExpenditure!$A185,gDP!$B$6:$B$271))=0,"",INDEX([2]pivotTable!AM$3:AM$308,MATCH(totalExpenditure!$A185,[2]pivotTable!$A$3:$A$308,0))/100*INDEX(gDP!BB$6:BB$271,MATCH(totalExpenditure!$A185,gDP!$B$6:$B$271)))</f>
        <v>2730906052.8452773</v>
      </c>
      <c r="AN185" s="77">
        <f>IF(INDEX([2]pivotTable!AN$3:AN$308,MATCH(totalExpenditure!$A185,[2]pivotTable!$A$3:$A$308,0))/100*INDEX(gDP!BC$6:BC$271,MATCH(totalExpenditure!$A185,gDP!$B$6:$B$271))=0,"",INDEX([2]pivotTable!AN$3:AN$308,MATCH(totalExpenditure!$A185,[2]pivotTable!$A$3:$A$308,0))/100*INDEX(gDP!BC$6:BC$271,MATCH(totalExpenditure!$A185,gDP!$B$6:$B$271)))</f>
        <v>3194082397.7513371</v>
      </c>
      <c r="AO185" s="77">
        <f>IF(INDEX([2]pivotTable!AO$3:AO$308,MATCH(totalExpenditure!$A185,[2]pivotTable!$A$3:$A$308,0))/100*INDEX(gDP!BD$6:BD$271,MATCH(totalExpenditure!$A185,gDP!$B$6:$B$271))=0,"",INDEX([2]pivotTable!AO$3:AO$308,MATCH(totalExpenditure!$A185,[2]pivotTable!$A$3:$A$308,0))/100*INDEX(gDP!BD$6:BD$271,MATCH(totalExpenditure!$A185,gDP!$B$6:$B$271)))</f>
        <v>3399565204.4190917</v>
      </c>
      <c r="AP185" s="77">
        <f>IF(INDEX([2]pivotTable!AP$3:AP$308,MATCH(totalExpenditure!$A185,[2]pivotTable!$A$3:$A$308,0))/100*INDEX(gDP!BE$6:BE$271,MATCH(totalExpenditure!$A185,gDP!$B$6:$B$271))=0,"",INDEX([2]pivotTable!AP$3:AP$308,MATCH(totalExpenditure!$A185,[2]pivotTable!$A$3:$A$308,0))/100*INDEX(gDP!BE$6:BE$271,MATCH(totalExpenditure!$A185,gDP!$B$6:$B$271)))</f>
        <v>3383245644.5799932</v>
      </c>
      <c r="AQ185" s="77">
        <f>IF(INDEX([2]pivotTable!AQ$3:AQ$308,MATCH(totalExpenditure!$A185,[2]pivotTable!$A$3:$A$308,0))/100*INDEX(gDP!BF$6:BF$271,MATCH(totalExpenditure!$A185,gDP!$B$6:$B$271))=0,"",INDEX([2]pivotTable!AQ$3:AQ$308,MATCH(totalExpenditure!$A185,[2]pivotTable!$A$3:$A$308,0))/100*INDEX(gDP!BF$6:BF$271,MATCH(totalExpenditure!$A185,gDP!$B$6:$B$271)))</f>
        <v>3646378238.4520936</v>
      </c>
      <c r="AR185" s="77">
        <f>IF(INDEX([2]pivotTable!AR$3:AR$308,MATCH(totalExpenditure!$A185,[2]pivotTable!$A$3:$A$308,0))/100*INDEX(gDP!BG$6:BG$271,MATCH(totalExpenditure!$A185,gDP!$B$6:$B$271))=0,"",INDEX([2]pivotTable!AR$3:AR$308,MATCH(totalExpenditure!$A185,[2]pivotTable!$A$3:$A$308,0))/100*INDEX(gDP!BG$6:BG$271,MATCH(totalExpenditure!$A185,gDP!$B$6:$B$271)))</f>
        <v>4087152365.6776471</v>
      </c>
      <c r="AS185" s="77">
        <f>IF(INDEX([2]pivotTable!AS$3:AS$308,MATCH(totalExpenditure!$A185,[2]pivotTable!$A$3:$A$308,0))/100*INDEX(gDP!BH$6:BH$271,MATCH(totalExpenditure!$A185,gDP!$B$6:$B$271))=0,"",INDEX([2]pivotTable!AS$3:AS$308,MATCH(totalExpenditure!$A185,[2]pivotTable!$A$3:$A$308,0))/100*INDEX(gDP!BH$6:BH$271,MATCH(totalExpenditure!$A185,gDP!$B$6:$B$271)))</f>
        <v>3597705259.8545961</v>
      </c>
      <c r="AT185" s="77">
        <f>IF(INDEX([2]pivotTable!AT$3:AT$308,MATCH(totalExpenditure!$A185,[2]pivotTable!$A$3:$A$308,0))/100*INDEX(gDP!BI$6:BI$271,MATCH(totalExpenditure!$A185,gDP!$B$6:$B$271))=0,"",INDEX([2]pivotTable!AT$3:AT$308,MATCH(totalExpenditure!$A185,[2]pivotTable!$A$3:$A$308,0))/100*INDEX(gDP!BI$6:BI$271,MATCH(totalExpenditure!$A185,gDP!$B$6:$B$271)))</f>
        <v>3286828840.4309053</v>
      </c>
      <c r="AU185" s="77">
        <f>IF(INDEX([2]pivotTable!AU$3:AU$308,MATCH(totalExpenditure!$A185,[2]pivotTable!$A$3:$A$308,0))/100*INDEX(gDP!BJ$6:BJ$271,MATCH(totalExpenditure!$A185,gDP!$B$6:$B$271))=0,"",INDEX([2]pivotTable!AU$3:AU$308,MATCH(totalExpenditure!$A185,[2]pivotTable!$A$3:$A$308,0))/100*INDEX(gDP!BJ$6:BJ$271,MATCH(totalExpenditure!$A185,gDP!$B$6:$B$271)))</f>
        <v>3676891117.8347974</v>
      </c>
      <c r="AV185" s="77">
        <f>IF(INDEX([2]pivotTable!AV$3:AV$308,MATCH(totalExpenditure!$A185,[2]pivotTable!$A$3:$A$308,0))/100*INDEX(gDP!BK$6:BK$271,MATCH(totalExpenditure!$A185,gDP!$B$6:$B$271))=0,"",INDEX([2]pivotTable!AV$3:AV$308,MATCH(totalExpenditure!$A185,[2]pivotTable!$A$3:$A$308,0))/100*INDEX(gDP!BK$6:BK$271,MATCH(totalExpenditure!$A185,gDP!$B$6:$B$271)))</f>
        <v>3686130069.018806</v>
      </c>
      <c r="AW185" s="77">
        <f>IF(INDEX([2]pivotTable!AW$3:AW$308,MATCH(totalExpenditure!$A185,[2]pivotTable!$A$3:$A$308,0))/100*INDEX(gDP!BL$6:BL$271,MATCH(totalExpenditure!$A185,gDP!$B$6:$B$271))=0,"",INDEX([2]pivotTable!AW$3:AW$308,MATCH(totalExpenditure!$A185,[2]pivotTable!$A$3:$A$308,0))/100*INDEX(gDP!BL$6:BL$271,MATCH(totalExpenditure!$A185,gDP!$B$6:$B$271)))</f>
        <v>4214368772.1320915</v>
      </c>
      <c r="AX185" s="77">
        <f>IF(INDEX([2]pivotTable!AX$3:AX$308,MATCH(totalExpenditure!$A185,[2]pivotTable!$A$3:$A$308,0))/100*INDEX(gDP!BM$6:BM$271,MATCH(totalExpenditure!$A185,gDP!$B$6:$B$271))=0,"",INDEX([2]pivotTable!AX$3:AX$308,MATCH(totalExpenditure!$A185,[2]pivotTable!$A$3:$A$308,0))/100*INDEX(gDP!BM$6:BM$271,MATCH(totalExpenditure!$A185,gDP!$B$6:$B$271)))</f>
        <v>3658397531.4380322</v>
      </c>
      <c r="AY185" s="77">
        <f>IF(INDEX([2]pivotTable!AY$3:AY$308,MATCH(totalExpenditure!$A185,[2]pivotTable!$A$3:$A$308,0))/100*INDEX(gDP!BN$6:BN$271,MATCH(totalExpenditure!$A185,gDP!$B$6:$B$271))=0,"",INDEX([2]pivotTable!AY$3:AY$308,MATCH(totalExpenditure!$A185,[2]pivotTable!$A$3:$A$308,0))/100*INDEX(gDP!BN$6:BN$271,MATCH(totalExpenditure!$A185,gDP!$B$6:$B$271)))</f>
        <v>5326525675.4845171</v>
      </c>
      <c r="AZ185" s="77" t="str">
        <f>IF(INDEX([2]pivotTable!AZ$3:AZ$308,MATCH(totalExpenditure!$A185,[2]pivotTable!$A$3:$A$308,0))/100*INDEX(gDP!BO$6:BO$271,MATCH(totalExpenditure!$A185,gDP!$B$6:$B$271))=0,"",INDEX([2]pivotTable!AZ$3:AZ$308,MATCH(totalExpenditure!$A185,[2]pivotTable!$A$3:$A$308,0))/100*INDEX(gDP!BO$6:BO$271,MATCH(totalExpenditure!$A185,gDP!$B$6:$B$271)))</f>
        <v/>
      </c>
      <c r="BA185" s="77" t="str">
        <f>IF(INDEX([2]pivotTable!B$310:B$615,MATCH(totalExpenditure!$A185,[2]pivotTable!$A$310:$A$615,0))/100*INDEX(gDP!Q$6:Q$271,MATCH(totalExpenditure!$A185,gDP!$B$6:$B$271))=0,"",INDEX([2]pivotTable!B$310:B$615,MATCH(totalExpenditure!$A185,[2]pivotTable!$A$310:$A$615,0))/100*INDEX(gDP!Q$6:Q$271,MATCH(totalExpenditure!$A185,gDP!$B$6:$B$271)))</f>
        <v/>
      </c>
      <c r="BB185" s="77" t="str">
        <f>IF(INDEX([2]pivotTable!C$310:C$615,MATCH(totalExpenditure!$A185,[2]pivotTable!$A$310:$A$615,0))/100*INDEX(gDP!R$6:R$271,MATCH(totalExpenditure!$A185,gDP!$B$6:$B$271))=0,"",INDEX([2]pivotTable!C$310:C$615,MATCH(totalExpenditure!$A185,[2]pivotTable!$A$310:$A$615,0))/100*INDEX(gDP!R$6:R$271,MATCH(totalExpenditure!$A185,gDP!$B$6:$B$271)))</f>
        <v/>
      </c>
      <c r="BC185" s="77" t="str">
        <f>IF(INDEX([2]pivotTable!D$310:D$615,MATCH(totalExpenditure!$A185,[2]pivotTable!$A$310:$A$615,0))/100*INDEX(gDP!S$6:S$271,MATCH(totalExpenditure!$A185,gDP!$B$6:$B$271))=0,"",INDEX([2]pivotTable!D$310:D$615,MATCH(totalExpenditure!$A185,[2]pivotTable!$A$310:$A$615,0))/100*INDEX(gDP!S$6:S$271,MATCH(totalExpenditure!$A185,gDP!$B$6:$B$271)))</f>
        <v/>
      </c>
      <c r="BD185" s="77" t="str">
        <f>IF(INDEX([2]pivotTable!E$310:E$615,MATCH(totalExpenditure!$A185,[2]pivotTable!$A$310:$A$615,0))/100*INDEX(gDP!T$6:T$271,MATCH(totalExpenditure!$A185,gDP!$B$6:$B$271))=0,"",INDEX([2]pivotTable!E$310:E$615,MATCH(totalExpenditure!$A185,[2]pivotTable!$A$310:$A$615,0))/100*INDEX(gDP!T$6:T$271,MATCH(totalExpenditure!$A185,gDP!$B$6:$B$271)))</f>
        <v/>
      </c>
      <c r="BE185" s="77" t="str">
        <f>IF(INDEX([2]pivotTable!F$310:F$615,MATCH(totalExpenditure!$A185,[2]pivotTable!$A$310:$A$615,0))/100*INDEX(gDP!U$6:U$271,MATCH(totalExpenditure!$A185,gDP!$B$6:$B$271))=0,"",INDEX([2]pivotTable!F$310:F$615,MATCH(totalExpenditure!$A185,[2]pivotTable!$A$310:$A$615,0))/100*INDEX(gDP!U$6:U$271,MATCH(totalExpenditure!$A185,gDP!$B$6:$B$271)))</f>
        <v/>
      </c>
      <c r="BF185" s="77" t="str">
        <f>IF(INDEX([2]pivotTable!G$310:G$615,MATCH(totalExpenditure!$A185,[2]pivotTable!$A$310:$A$615,0))/100*INDEX(gDP!V$6:V$271,MATCH(totalExpenditure!$A185,gDP!$B$6:$B$271))=0,"",INDEX([2]pivotTable!G$310:G$615,MATCH(totalExpenditure!$A185,[2]pivotTable!$A$310:$A$615,0))/100*INDEX(gDP!V$6:V$271,MATCH(totalExpenditure!$A185,gDP!$B$6:$B$271)))</f>
        <v/>
      </c>
      <c r="BG185" s="77" t="str">
        <f>IF(INDEX([2]pivotTable!H$310:H$615,MATCH(totalExpenditure!$A185,[2]pivotTable!$A$310:$A$615,0))/100*INDEX(gDP!W$6:W$271,MATCH(totalExpenditure!$A185,gDP!$B$6:$B$271))=0,"",INDEX([2]pivotTable!H$310:H$615,MATCH(totalExpenditure!$A185,[2]pivotTable!$A$310:$A$615,0))/100*INDEX(gDP!W$6:W$271,MATCH(totalExpenditure!$A185,gDP!$B$6:$B$271)))</f>
        <v/>
      </c>
      <c r="BH185" s="77" t="str">
        <f>IF(INDEX([2]pivotTable!I$310:I$615,MATCH(totalExpenditure!$A185,[2]pivotTable!$A$310:$A$615,0))/100*INDEX(gDP!X$6:X$271,MATCH(totalExpenditure!$A185,gDP!$B$6:$B$271))=0,"",INDEX([2]pivotTable!I$310:I$615,MATCH(totalExpenditure!$A185,[2]pivotTable!$A$310:$A$615,0))/100*INDEX(gDP!X$6:X$271,MATCH(totalExpenditure!$A185,gDP!$B$6:$B$271)))</f>
        <v/>
      </c>
      <c r="BI185" s="77" t="str">
        <f>IF(INDEX([2]pivotTable!J$310:J$615,MATCH(totalExpenditure!$A185,[2]pivotTable!$A$310:$A$615,0))/100*INDEX(gDP!Y$6:Y$271,MATCH(totalExpenditure!$A185,gDP!$B$6:$B$271))=0,"",INDEX([2]pivotTable!J$310:J$615,MATCH(totalExpenditure!$A185,[2]pivotTable!$A$310:$A$615,0))/100*INDEX(gDP!Y$6:Y$271,MATCH(totalExpenditure!$A185,gDP!$B$6:$B$271)))</f>
        <v/>
      </c>
      <c r="BJ185" s="77" t="str">
        <f>IF(INDEX([2]pivotTable!K$310:K$615,MATCH(totalExpenditure!$A185,[2]pivotTable!$A$310:$A$615,0))/100*INDEX(gDP!Z$6:Z$271,MATCH(totalExpenditure!$A185,gDP!$B$6:$B$271))=0,"",INDEX([2]pivotTable!K$310:K$615,MATCH(totalExpenditure!$A185,[2]pivotTable!$A$310:$A$615,0))/100*INDEX(gDP!Z$6:Z$271,MATCH(totalExpenditure!$A185,gDP!$B$6:$B$271)))</f>
        <v/>
      </c>
      <c r="BK185" s="77" t="str">
        <f>IF(INDEX([2]pivotTable!L$310:L$615,MATCH(totalExpenditure!$A185,[2]pivotTable!$A$310:$A$615,0))/100*INDEX(gDP!AA$6:AA$271,MATCH(totalExpenditure!$A185,gDP!$B$6:$B$271))=0,"",INDEX([2]pivotTable!L$310:L$615,MATCH(totalExpenditure!$A185,[2]pivotTable!$A$310:$A$615,0))/100*INDEX(gDP!AA$6:AA$271,MATCH(totalExpenditure!$A185,gDP!$B$6:$B$271)))</f>
        <v/>
      </c>
      <c r="BL185" s="77" t="str">
        <f>IF(INDEX([2]pivotTable!M$310:M$615,MATCH(totalExpenditure!$A185,[2]pivotTable!$A$310:$A$615,0))/100*INDEX(gDP!AB$6:AB$271,MATCH(totalExpenditure!$A185,gDP!$B$6:$B$271))=0,"",INDEX([2]pivotTable!M$310:M$615,MATCH(totalExpenditure!$A185,[2]pivotTable!$A$310:$A$615,0))/100*INDEX(gDP!AB$6:AB$271,MATCH(totalExpenditure!$A185,gDP!$B$6:$B$271)))</f>
        <v/>
      </c>
      <c r="BM185" s="77" t="str">
        <f>IF(INDEX([2]pivotTable!N$310:N$615,MATCH(totalExpenditure!$A185,[2]pivotTable!$A$310:$A$615,0))/100*INDEX(gDP!AC$6:AC$271,MATCH(totalExpenditure!$A185,gDP!$B$6:$B$271))=0,"",INDEX([2]pivotTable!N$310:N$615,MATCH(totalExpenditure!$A185,[2]pivotTable!$A$310:$A$615,0))/100*INDEX(gDP!AC$6:AC$271,MATCH(totalExpenditure!$A185,gDP!$B$6:$B$271)))</f>
        <v/>
      </c>
      <c r="BN185" s="77" t="str">
        <f>IF(INDEX([2]pivotTable!O$310:O$615,MATCH(totalExpenditure!$A185,[2]pivotTable!$A$310:$A$615,0))/100*INDEX(gDP!AD$6:AD$271,MATCH(totalExpenditure!$A185,gDP!$B$6:$B$271))=0,"",INDEX([2]pivotTable!O$310:O$615,MATCH(totalExpenditure!$A185,[2]pivotTable!$A$310:$A$615,0))/100*INDEX(gDP!AD$6:AD$271,MATCH(totalExpenditure!$A185,gDP!$B$6:$B$271)))</f>
        <v/>
      </c>
      <c r="BO185" s="77" t="str">
        <f>IF(INDEX([2]pivotTable!P$310:P$615,MATCH(totalExpenditure!$A185,[2]pivotTable!$A$310:$A$615,0))/100*INDEX(gDP!AE$6:AE$271,MATCH(totalExpenditure!$A185,gDP!$B$6:$B$271))=0,"",INDEX([2]pivotTable!P$310:P$615,MATCH(totalExpenditure!$A185,[2]pivotTable!$A$310:$A$615,0))/100*INDEX(gDP!AE$6:AE$271,MATCH(totalExpenditure!$A185,gDP!$B$6:$B$271)))</f>
        <v/>
      </c>
      <c r="BP185" s="77" t="str">
        <f>IF(INDEX([2]pivotTable!Q$310:Q$615,MATCH(totalExpenditure!$A185,[2]pivotTable!$A$310:$A$615,0))/100*INDEX(gDP!AF$6:AF$271,MATCH(totalExpenditure!$A185,gDP!$B$6:$B$271))=0,"",INDEX([2]pivotTable!Q$310:Q$615,MATCH(totalExpenditure!$A185,[2]pivotTable!$A$310:$A$615,0))/100*INDEX(gDP!AF$6:AF$271,MATCH(totalExpenditure!$A185,gDP!$B$6:$B$271)))</f>
        <v/>
      </c>
      <c r="BQ185" s="77" t="str">
        <f>IF(INDEX([2]pivotTable!R$310:R$615,MATCH(totalExpenditure!$A185,[2]pivotTable!$A$310:$A$615,0))/100*INDEX(gDP!AG$6:AG$271,MATCH(totalExpenditure!$A185,gDP!$B$6:$B$271))=0,"",INDEX([2]pivotTable!R$310:R$615,MATCH(totalExpenditure!$A185,[2]pivotTable!$A$310:$A$615,0))/100*INDEX(gDP!AG$6:AG$271,MATCH(totalExpenditure!$A185,gDP!$B$6:$B$271)))</f>
        <v/>
      </c>
      <c r="BR185" s="77" t="str">
        <f>IF(INDEX([2]pivotTable!S$310:S$615,MATCH(totalExpenditure!$A185,[2]pivotTable!$A$310:$A$615,0))/100*INDEX(gDP!AH$6:AH$271,MATCH(totalExpenditure!$A185,gDP!$B$6:$B$271))=0,"",INDEX([2]pivotTable!S$310:S$615,MATCH(totalExpenditure!$A185,[2]pivotTable!$A$310:$A$615,0))/100*INDEX(gDP!AH$6:AH$271,MATCH(totalExpenditure!$A185,gDP!$B$6:$B$271)))</f>
        <v/>
      </c>
      <c r="BS185" s="77" t="str">
        <f>IF(INDEX([2]pivotTable!T$310:T$615,MATCH(totalExpenditure!$A185,[2]pivotTable!$A$310:$A$615,0))/100*INDEX(gDP!AI$6:AI$271,MATCH(totalExpenditure!$A185,gDP!$B$6:$B$271))=0,"",INDEX([2]pivotTable!T$310:T$615,MATCH(totalExpenditure!$A185,[2]pivotTable!$A$310:$A$615,0))/100*INDEX(gDP!AI$6:AI$271,MATCH(totalExpenditure!$A185,gDP!$B$6:$B$271)))</f>
        <v/>
      </c>
      <c r="BT185" s="77">
        <f>IF(INDEX([2]pivotTable!U$310:U$615,MATCH(totalExpenditure!$A185,[2]pivotTable!$A$310:$A$615,0))/100*INDEX(gDP!AJ$6:AJ$271,MATCH(totalExpenditure!$A185,gDP!$B$6:$B$271))=0,"",INDEX([2]pivotTable!U$310:U$615,MATCH(totalExpenditure!$A185,[2]pivotTable!$A$310:$A$615,0))/100*INDEX(gDP!AJ$6:AJ$271,MATCH(totalExpenditure!$A185,gDP!$B$6:$B$271)))</f>
        <v>636905413.00922871</v>
      </c>
      <c r="BU185" s="77">
        <f>IF(INDEX([2]pivotTable!V$310:V$615,MATCH(totalExpenditure!$A185,[2]pivotTable!$A$310:$A$615,0))/100*INDEX(gDP!AK$6:AK$271,MATCH(totalExpenditure!$A185,gDP!$B$6:$B$271))=0,"",INDEX([2]pivotTable!V$310:V$615,MATCH(totalExpenditure!$A185,[2]pivotTable!$A$310:$A$615,0))/100*INDEX(gDP!AK$6:AK$271,MATCH(totalExpenditure!$A185,gDP!$B$6:$B$271)))</f>
        <v>620582464.90854955</v>
      </c>
      <c r="BV185" s="77">
        <f>IF(INDEX([2]pivotTable!W$310:W$615,MATCH(totalExpenditure!$A185,[2]pivotTable!$A$310:$A$615,0))/100*INDEX(gDP!AL$6:AL$271,MATCH(totalExpenditure!$A185,gDP!$B$6:$B$271))=0,"",INDEX([2]pivotTable!W$310:W$615,MATCH(totalExpenditure!$A185,[2]pivotTable!$A$310:$A$615,0))/100*INDEX(gDP!AL$6:AL$271,MATCH(totalExpenditure!$A185,gDP!$B$6:$B$271)))</f>
        <v>734377246.8336935</v>
      </c>
      <c r="BW185" s="77">
        <f>IF(INDEX([2]pivotTable!X$310:X$615,MATCH(totalExpenditure!$A185,[2]pivotTable!$A$310:$A$615,0))/100*INDEX(gDP!AM$6:AM$271,MATCH(totalExpenditure!$A185,gDP!$B$6:$B$271))=0,"",INDEX([2]pivotTable!X$310:X$615,MATCH(totalExpenditure!$A185,[2]pivotTable!$A$310:$A$615,0))/100*INDEX(gDP!AM$6:AM$271,MATCH(totalExpenditure!$A185,gDP!$B$6:$B$271)))</f>
        <v>735685939.31253409</v>
      </c>
      <c r="BX185" s="77">
        <f>IF(INDEX([2]pivotTable!Y$310:Y$615,MATCH(totalExpenditure!$A185,[2]pivotTable!$A$310:$A$615,0))/100*INDEX(gDP!AN$6:AN$271,MATCH(totalExpenditure!$A185,gDP!$B$6:$B$271))=0,"",INDEX([2]pivotTable!Y$310:Y$615,MATCH(totalExpenditure!$A185,[2]pivotTable!$A$310:$A$615,0))/100*INDEX(gDP!AN$6:AN$271,MATCH(totalExpenditure!$A185,gDP!$B$6:$B$271)))</f>
        <v>824551275.23910677</v>
      </c>
      <c r="BY185" s="77">
        <f>IF(INDEX([2]pivotTable!Z$310:Z$615,MATCH(totalExpenditure!$A185,[2]pivotTable!$A$310:$A$615,0))/100*INDEX(gDP!AO$6:AO$271,MATCH(totalExpenditure!$A185,gDP!$B$6:$B$271))=0,"",INDEX([2]pivotTable!Z$310:Z$615,MATCH(totalExpenditure!$A185,[2]pivotTable!$A$310:$A$615,0))/100*INDEX(gDP!AO$6:AO$271,MATCH(totalExpenditure!$A185,gDP!$B$6:$B$271)))</f>
        <v>904816775.35729098</v>
      </c>
      <c r="BZ185" s="77">
        <f>IF(INDEX([2]pivotTable!AA$310:AA$615,MATCH(totalExpenditure!$A185,[2]pivotTable!$A$310:$A$615,0))/100*INDEX(gDP!AP$6:AP$271,MATCH(totalExpenditure!$A185,gDP!$B$6:$B$271))=0,"",INDEX([2]pivotTable!AA$310:AA$615,MATCH(totalExpenditure!$A185,[2]pivotTable!$A$310:$A$615,0))/100*INDEX(gDP!AP$6:AP$271,MATCH(totalExpenditure!$A185,gDP!$B$6:$B$271)))</f>
        <v>885406921.7676357</v>
      </c>
      <c r="CA185" s="77">
        <f>IF(INDEX([2]pivotTable!AB$310:AB$615,MATCH(totalExpenditure!$A185,[2]pivotTable!$A$310:$A$615,0))/100*INDEX(gDP!AQ$6:AQ$271,MATCH(totalExpenditure!$A185,gDP!$B$6:$B$271))=0,"",INDEX([2]pivotTable!AB$310:AB$615,MATCH(totalExpenditure!$A185,[2]pivotTable!$A$310:$A$615,0))/100*INDEX(gDP!AQ$6:AQ$271,MATCH(totalExpenditure!$A185,gDP!$B$6:$B$271)))</f>
        <v>781557660.92952263</v>
      </c>
      <c r="CB185" s="77">
        <f>IF(INDEX([2]pivotTable!AC$310:AC$615,MATCH(totalExpenditure!$A185,[2]pivotTable!$A$310:$A$615,0))/100*INDEX(gDP!AR$6:AR$271,MATCH(totalExpenditure!$A185,gDP!$B$6:$B$271))=0,"",INDEX([2]pivotTable!AC$310:AC$615,MATCH(totalExpenditure!$A185,[2]pivotTable!$A$310:$A$615,0))/100*INDEX(gDP!AR$6:AR$271,MATCH(totalExpenditure!$A185,gDP!$B$6:$B$271)))</f>
        <v>846176553.01261151</v>
      </c>
      <c r="CC185" s="77">
        <f>IF(INDEX([2]pivotTable!AD$310:AD$615,MATCH(totalExpenditure!$A185,[2]pivotTable!$A$310:$A$615,0))/100*INDEX(gDP!AS$6:AS$271,MATCH(totalExpenditure!$A185,gDP!$B$6:$B$271))=0,"",INDEX([2]pivotTable!AD$310:AD$615,MATCH(totalExpenditure!$A185,[2]pivotTable!$A$310:$A$615,0))/100*INDEX(gDP!AS$6:AS$271,MATCH(totalExpenditure!$A185,gDP!$B$6:$B$271)))</f>
        <v>720938962.80683255</v>
      </c>
      <c r="CD185" s="77" t="str">
        <f>IF(INDEX([2]pivotTable!AE$310:AE$615,MATCH(totalExpenditure!$A185,[2]pivotTable!$A$310:$A$615,0))/100*INDEX(gDP!AT$6:AT$271,MATCH(totalExpenditure!$A185,gDP!$B$6:$B$271))=0,"",INDEX([2]pivotTable!AE$310:AE$615,MATCH(totalExpenditure!$A185,[2]pivotTable!$A$310:$A$615,0))/100*INDEX(gDP!AT$6:AT$271,MATCH(totalExpenditure!$A185,gDP!$B$6:$B$271)))</f>
        <v/>
      </c>
      <c r="CE185" s="77" t="str">
        <f>IF(INDEX([2]pivotTable!AF$310:AF$615,MATCH(totalExpenditure!$A185,[2]pivotTable!$A$310:$A$615,0))/100*INDEX(gDP!AU$6:AU$271,MATCH(totalExpenditure!$A185,gDP!$B$6:$B$271))=0,"",INDEX([2]pivotTable!AF$310:AF$615,MATCH(totalExpenditure!$A185,[2]pivotTable!$A$310:$A$615,0))/100*INDEX(gDP!AU$6:AU$271,MATCH(totalExpenditure!$A185,gDP!$B$6:$B$271)))</f>
        <v/>
      </c>
      <c r="CF185" s="77" t="str">
        <f>IF(INDEX([2]pivotTable!AG$310:AG$615,MATCH(totalExpenditure!$A185,[2]pivotTable!$A$310:$A$615,0))/100*INDEX(gDP!AV$6:AV$271,MATCH(totalExpenditure!$A185,gDP!$B$6:$B$271))=0,"",INDEX([2]pivotTable!AG$310:AG$615,MATCH(totalExpenditure!$A185,[2]pivotTable!$A$310:$A$615,0))/100*INDEX(gDP!AV$6:AV$271,MATCH(totalExpenditure!$A185,gDP!$B$6:$B$271)))</f>
        <v/>
      </c>
      <c r="CG185" s="77">
        <f>IF(INDEX([2]pivotTable!AH$310:AH$615,MATCH(totalExpenditure!$A185,[2]pivotTable!$A$310:$A$615,0))/100*INDEX(gDP!AW$6:AW$271,MATCH(totalExpenditure!$A185,gDP!$B$6:$B$271))=0,"",INDEX([2]pivotTable!AH$310:AH$615,MATCH(totalExpenditure!$A185,[2]pivotTable!$A$310:$A$615,0))/100*INDEX(gDP!AW$6:AW$271,MATCH(totalExpenditure!$A185,gDP!$B$6:$B$271)))</f>
        <v>4384799865.5462351</v>
      </c>
      <c r="CH185" s="77">
        <f>IF(INDEX([2]pivotTable!AI$310:AI$615,MATCH(totalExpenditure!$A185,[2]pivotTable!$A$310:$A$615,0))/100*INDEX(gDP!AX$6:AX$271,MATCH(totalExpenditure!$A185,gDP!$B$6:$B$271))=0,"",INDEX([2]pivotTable!AI$310:AI$615,MATCH(totalExpenditure!$A185,[2]pivotTable!$A$310:$A$615,0))/100*INDEX(gDP!AX$6:AX$271,MATCH(totalExpenditure!$A185,gDP!$B$6:$B$271)))</f>
        <v>5540982257.2695885</v>
      </c>
      <c r="CI185" s="77">
        <f>IF(INDEX([2]pivotTable!AJ$310:AJ$615,MATCH(totalExpenditure!$A185,[2]pivotTable!$A$310:$A$615,0))/100*INDEX(gDP!AY$6:AY$271,MATCH(totalExpenditure!$A185,gDP!$B$6:$B$271))=0,"",INDEX([2]pivotTable!AJ$310:AJ$615,MATCH(totalExpenditure!$A185,[2]pivotTable!$A$310:$A$615,0))/100*INDEX(gDP!AY$6:AY$271,MATCH(totalExpenditure!$A185,gDP!$B$6:$B$271)))</f>
        <v>1695389922.8325078</v>
      </c>
      <c r="CJ185" s="77">
        <f>IF(INDEX([2]pivotTable!AK$310:AK$615,MATCH(totalExpenditure!$A185,[2]pivotTable!$A$310:$A$615,0))/100*INDEX(gDP!AZ$6:AZ$271,MATCH(totalExpenditure!$A185,gDP!$B$6:$B$271))=0,"",INDEX([2]pivotTable!AK$310:AK$615,MATCH(totalExpenditure!$A185,[2]pivotTable!$A$310:$A$615,0))/100*INDEX(gDP!AZ$6:AZ$271,MATCH(totalExpenditure!$A185,gDP!$B$6:$B$271)))</f>
        <v>2291055412.6552529</v>
      </c>
      <c r="CK185" s="77" t="str">
        <f>IF(INDEX([2]pivotTable!AL$310:AL$615,MATCH(totalExpenditure!$A185,[2]pivotTable!$A$310:$A$615,0))/100*INDEX(gDP!BA$6:BA$271,MATCH(totalExpenditure!$A185,gDP!$B$6:$B$271))=0,"",INDEX([2]pivotTable!AL$310:AL$615,MATCH(totalExpenditure!$A185,[2]pivotTable!$A$310:$A$615,0))/100*INDEX(gDP!BA$6:BA$271,MATCH(totalExpenditure!$A185,gDP!$B$6:$B$271)))</f>
        <v/>
      </c>
      <c r="CL185" s="77">
        <f>IF(INDEX([2]pivotTable!AM$310:AM$615,MATCH(totalExpenditure!$A185,[2]pivotTable!$A$310:$A$615,0))/100*INDEX(gDP!BB$6:BB$271,MATCH(totalExpenditure!$A185,gDP!$B$6:$B$271))=0,"",INDEX([2]pivotTable!AM$310:AM$615,MATCH(totalExpenditure!$A185,[2]pivotTable!$A$310:$A$615,0))/100*INDEX(gDP!BB$6:BB$271,MATCH(totalExpenditure!$A185,gDP!$B$6:$B$271)))</f>
        <v>4757845212.0682163</v>
      </c>
      <c r="CM185" s="77">
        <f>IF(INDEX([2]pivotTable!AN$310:AN$615,MATCH(totalExpenditure!$A185,[2]pivotTable!$A$310:$A$615,0))/100*INDEX(gDP!BC$6:BC$271,MATCH(totalExpenditure!$A185,gDP!$B$6:$B$271))=0,"",INDEX([2]pivotTable!AN$310:AN$615,MATCH(totalExpenditure!$A185,[2]pivotTable!$A$310:$A$615,0))/100*INDEX(gDP!BC$6:BC$271,MATCH(totalExpenditure!$A185,gDP!$B$6:$B$271)))</f>
        <v>5684880597.832655</v>
      </c>
      <c r="CN185" s="77">
        <f>IF(INDEX([2]pivotTable!AO$310:AO$615,MATCH(totalExpenditure!$A185,[2]pivotTable!$A$310:$A$615,0))/100*INDEX(gDP!BD$6:BD$271,MATCH(totalExpenditure!$A185,gDP!$B$6:$B$271))=0,"",INDEX([2]pivotTable!AO$310:AO$615,MATCH(totalExpenditure!$A185,[2]pivotTable!$A$310:$A$615,0))/100*INDEX(gDP!BD$6:BD$271,MATCH(totalExpenditure!$A185,gDP!$B$6:$B$271)))</f>
        <v>7051573369.5623722</v>
      </c>
      <c r="CO185" s="77">
        <f>IF(INDEX([2]pivotTable!AP$310:AP$615,MATCH(totalExpenditure!$A185,[2]pivotTable!$A$310:$A$615,0))/100*INDEX(gDP!BE$6:BE$271,MATCH(totalExpenditure!$A185,gDP!$B$6:$B$271))=0,"",INDEX([2]pivotTable!AP$310:AP$615,MATCH(totalExpenditure!$A185,[2]pivotTable!$A$310:$A$615,0))/100*INDEX(gDP!BE$6:BE$271,MATCH(totalExpenditure!$A185,gDP!$B$6:$B$271)))</f>
        <v>7048428426.2083206</v>
      </c>
      <c r="CP185" s="77">
        <f>IF(INDEX([2]pivotTable!AQ$310:AQ$615,MATCH(totalExpenditure!$A185,[2]pivotTable!$A$310:$A$615,0))/100*INDEX(gDP!BF$6:BF$271,MATCH(totalExpenditure!$A185,gDP!$B$6:$B$271))=0,"",INDEX([2]pivotTable!AQ$310:AQ$615,MATCH(totalExpenditure!$A185,[2]pivotTable!$A$310:$A$615,0))/100*INDEX(gDP!BF$6:BF$271,MATCH(totalExpenditure!$A185,gDP!$B$6:$B$271)))</f>
        <v>7712758158.8201351</v>
      </c>
      <c r="CQ185" s="77">
        <f>IF(INDEX([2]pivotTable!AR$310:AR$615,MATCH(totalExpenditure!$A185,[2]pivotTable!$A$310:$A$615,0))/100*INDEX(gDP!BG$6:BG$271,MATCH(totalExpenditure!$A185,gDP!$B$6:$B$271))=0,"",INDEX([2]pivotTable!AR$310:AR$615,MATCH(totalExpenditure!$A185,[2]pivotTable!$A$310:$A$615,0))/100*INDEX(gDP!BG$6:BG$271,MATCH(totalExpenditure!$A185,gDP!$B$6:$B$271)))</f>
        <v>7872298398.9160595</v>
      </c>
      <c r="CR185" s="77">
        <f>IF(INDEX([2]pivotTable!AS$310:AS$615,MATCH(totalExpenditure!$A185,[2]pivotTable!$A$310:$A$615,0))/100*INDEX(gDP!BH$6:BH$271,MATCH(totalExpenditure!$A185,gDP!$B$6:$B$271))=0,"",INDEX([2]pivotTable!AS$310:AS$615,MATCH(totalExpenditure!$A185,[2]pivotTable!$A$310:$A$615,0))/100*INDEX(gDP!BH$6:BH$271,MATCH(totalExpenditure!$A185,gDP!$B$6:$B$271)))</f>
        <v>6376131104.0987396</v>
      </c>
      <c r="CS185" s="77">
        <f>IF(INDEX([2]pivotTable!AT$310:AT$615,MATCH(totalExpenditure!$A185,[2]pivotTable!$A$310:$A$615,0))/100*INDEX(gDP!BI$6:BI$271,MATCH(totalExpenditure!$A185,gDP!$B$6:$B$271))=0,"",INDEX([2]pivotTable!AT$310:AT$615,MATCH(totalExpenditure!$A185,[2]pivotTable!$A$310:$A$615,0))/100*INDEX(gDP!BI$6:BI$271,MATCH(totalExpenditure!$A185,gDP!$B$6:$B$271)))</f>
        <v>7215911592.2103786</v>
      </c>
      <c r="CT185" s="77">
        <f>IF(INDEX([2]pivotTable!AU$310:AU$615,MATCH(totalExpenditure!$A185,[2]pivotTable!$A$310:$A$615,0))/100*INDEX(gDP!BJ$6:BJ$271,MATCH(totalExpenditure!$A185,gDP!$B$6:$B$271))=0,"",INDEX([2]pivotTable!AU$310:AU$615,MATCH(totalExpenditure!$A185,[2]pivotTable!$A$310:$A$615,0))/100*INDEX(gDP!BJ$6:BJ$271,MATCH(totalExpenditure!$A185,gDP!$B$6:$B$271)))</f>
        <v>7147215318.9373026</v>
      </c>
      <c r="CU185" s="77">
        <f>IF(INDEX([2]pivotTable!AV$310:AV$615,MATCH(totalExpenditure!$A185,[2]pivotTable!$A$310:$A$615,0))/100*INDEX(gDP!BK$6:BK$271,MATCH(totalExpenditure!$A185,gDP!$B$6:$B$271))=0,"",INDEX([2]pivotTable!AV$310:AV$615,MATCH(totalExpenditure!$A185,[2]pivotTable!$A$310:$A$615,0))/100*INDEX(gDP!BK$6:BK$271,MATCH(totalExpenditure!$A185,gDP!$B$6:$B$271)))</f>
        <v>7584106693.7283478</v>
      </c>
      <c r="CV185" s="77">
        <f>IF(INDEX([2]pivotTable!AW$310:AW$615,MATCH(totalExpenditure!$A185,[2]pivotTable!$A$310:$A$615,0))/100*INDEX(gDP!BL$6:BL$271,MATCH(totalExpenditure!$A185,gDP!$B$6:$B$271))=0,"",INDEX([2]pivotTable!AW$310:AW$615,MATCH(totalExpenditure!$A185,[2]pivotTable!$A$310:$A$615,0))/100*INDEX(gDP!BL$6:BL$271,MATCH(totalExpenditure!$A185,gDP!$B$6:$B$271)))</f>
        <v>8024328419.6656494</v>
      </c>
      <c r="CW185" s="77">
        <f>IF(INDEX([2]pivotTable!AX$310:AX$615,MATCH(totalExpenditure!$A185,[2]pivotTable!$A$310:$A$615,0))/100*INDEX(gDP!BM$6:BM$271,MATCH(totalExpenditure!$A185,gDP!$B$6:$B$271))=0,"",INDEX([2]pivotTable!AX$310:AX$615,MATCH(totalExpenditure!$A185,[2]pivotTable!$A$310:$A$615,0))/100*INDEX(gDP!BM$6:BM$271,MATCH(totalExpenditure!$A185,gDP!$B$6:$B$271)))</f>
        <v>8252664198.8253279</v>
      </c>
      <c r="CX185" s="77">
        <f>IF(INDEX([2]pivotTable!AY$310:AY$615,MATCH(totalExpenditure!$A185,[2]pivotTable!$A$310:$A$615,0))/100*INDEX(gDP!BN$6:BN$271,MATCH(totalExpenditure!$A185,gDP!$B$6:$B$271))=0,"",INDEX([2]pivotTable!AY$310:AY$615,MATCH(totalExpenditure!$A185,[2]pivotTable!$A$310:$A$615,0))/100*INDEX(gDP!BN$6:BN$271,MATCH(totalExpenditure!$A185,gDP!$B$6:$B$271)))</f>
        <v>10018941151.506592</v>
      </c>
      <c r="CY185" s="77" t="str">
        <f>IF(INDEX([2]pivotTable!AZ$310:AZ$615,MATCH(totalExpenditure!$A185,[2]pivotTable!$A$310:$A$615,0))/100*INDEX(gDP!BO$6:BO$271,MATCH(totalExpenditure!$A185,gDP!$B$6:$B$271))=0,"",INDEX([2]pivotTable!AZ$310:AZ$615,MATCH(totalExpenditure!$A185,[2]pivotTable!$A$310:$A$615,0))/100*INDEX(gDP!BO$6:BO$271,MATCH(totalExpenditure!$A185,gDP!$B$6:$B$271)))</f>
        <v/>
      </c>
      <c r="CZ185" s="77" t="str">
        <f>IF(B185="","",IF(BA185="","",B185-B185+INDEX(gDP!Q$6:Q$271,MATCH(totalExpenditure!$A185,gDP!$B$6:$B$271))))</f>
        <v/>
      </c>
      <c r="DA185" s="77" t="str">
        <f>IF(C185="","",IF(BB185="","",C185-C185+INDEX(gDP!R$6:R$271,MATCH(totalExpenditure!$A185,gDP!$B$6:$B$271))))</f>
        <v/>
      </c>
      <c r="DB185" s="77" t="str">
        <f>IF(D185="","",IF(BC185="","",D185-D185+INDEX(gDP!S$6:S$271,MATCH(totalExpenditure!$A185,gDP!$B$6:$B$271))))</f>
        <v/>
      </c>
      <c r="DC185" s="77" t="str">
        <f>IF(E185="","",IF(BD185="","",E185-E185+INDEX(gDP!T$6:T$271,MATCH(totalExpenditure!$A185,gDP!$B$6:$B$271))))</f>
        <v/>
      </c>
      <c r="DD185" s="77" t="str">
        <f>IF(F185="","",IF(BE185="","",F185-F185+INDEX(gDP!U$6:U$271,MATCH(totalExpenditure!$A185,gDP!$B$6:$B$271))))</f>
        <v/>
      </c>
      <c r="DE185" s="77" t="str">
        <f>IF(G185="","",IF(BF185="","",G185-G185+INDEX(gDP!V$6:V$271,MATCH(totalExpenditure!$A185,gDP!$B$6:$B$271))))</f>
        <v/>
      </c>
      <c r="DF185" s="77" t="str">
        <f>IF(H185="","",IF(BG185="","",H185-H185+INDEX(gDP!W$6:W$271,MATCH(totalExpenditure!$A185,gDP!$B$6:$B$271))))</f>
        <v/>
      </c>
      <c r="DG185" s="77" t="str">
        <f>IF(I185="","",IF(BH185="","",I185-I185+INDEX(gDP!X$6:X$271,MATCH(totalExpenditure!$A185,gDP!$B$6:$B$271))))</f>
        <v/>
      </c>
      <c r="DH185" s="77" t="str">
        <f>IF(J185="","",IF(BI185="","",J185-J185+INDEX(gDP!Y$6:Y$271,MATCH(totalExpenditure!$A185,gDP!$B$6:$B$271))))</f>
        <v/>
      </c>
      <c r="DI185" s="77" t="str">
        <f>IF(K185="","",IF(BJ185="","",K185-K185+INDEX(gDP!Z$6:Z$271,MATCH(totalExpenditure!$A185,gDP!$B$6:$B$271))))</f>
        <v/>
      </c>
      <c r="DJ185" s="77" t="str">
        <f>IF(L185="","",IF(BK185="","",L185-L185+INDEX(gDP!AA$6:AA$271,MATCH(totalExpenditure!$A185,gDP!$B$6:$B$271))))</f>
        <v/>
      </c>
      <c r="DK185" s="77" t="str">
        <f>IF(M185="","",IF(BL185="","",M185-M185+INDEX(gDP!AB$6:AB$271,MATCH(totalExpenditure!$A185,gDP!$B$6:$B$271))))</f>
        <v/>
      </c>
      <c r="DL185" s="77" t="str">
        <f>IF(N185="","",IF(BM185="","",N185-N185+INDEX(gDP!AC$6:AC$271,MATCH(totalExpenditure!$A185,gDP!$B$6:$B$271))))</f>
        <v/>
      </c>
      <c r="DM185" s="77" t="str">
        <f>IF(O185="","",IF(BN185="","",O185-O185+INDEX(gDP!AD$6:AD$271,MATCH(totalExpenditure!$A185,gDP!$B$6:$B$271))))</f>
        <v/>
      </c>
      <c r="DN185" s="77" t="str">
        <f>IF(P185="","",IF(BO185="","",P185-P185+INDEX(gDP!AE$6:AE$271,MATCH(totalExpenditure!$A185,gDP!$B$6:$B$271))))</f>
        <v/>
      </c>
      <c r="DO185" s="77" t="str">
        <f>IF(Q185="","",IF(BP185="","",Q185-Q185+INDEX(gDP!AF$6:AF$271,MATCH(totalExpenditure!$A185,gDP!$B$6:$B$271))))</f>
        <v/>
      </c>
      <c r="DP185" s="77" t="str">
        <f>IF(R185="","",IF(BQ185="","",R185-R185+INDEX(gDP!AG$6:AG$271,MATCH(totalExpenditure!$A185,gDP!$B$6:$B$271))))</f>
        <v/>
      </c>
      <c r="DQ185" s="77" t="str">
        <f>IF(S185="","",IF(BR185="","",S185-S185+INDEX(gDP!AH$6:AH$271,MATCH(totalExpenditure!$A185,gDP!$B$6:$B$271))))</f>
        <v/>
      </c>
      <c r="DR185" s="77" t="str">
        <f>IF(T185="","",IF(BS185="","",T185-T185+INDEX(gDP!AI$6:AI$271,MATCH(totalExpenditure!$A185,gDP!$B$6:$B$271))))</f>
        <v/>
      </c>
      <c r="DS185" s="77">
        <f>IF(U185="","",IF(BT185="","",U185-U185+INDEX(gDP!AJ$6:AJ$271,MATCH(totalExpenditure!$A185,gDP!$B$6:$B$271))))</f>
        <v>42745329732.163002</v>
      </c>
      <c r="DT185" s="77">
        <f>IF(V185="","",IF(BU185="","",V185-V185+INDEX(gDP!AK$6:AK$271,MATCH(totalExpenditure!$A185,gDP!$B$6:$B$271))))</f>
        <v>41649829859.634201</v>
      </c>
      <c r="DU185" s="77">
        <f>IF(W185="","",IF(BV185="","",W185-W185+INDEX(gDP!AL$6:AL$271,MATCH(totalExpenditure!$A185,gDP!$B$6:$B$271))))</f>
        <v>46775620817.432701</v>
      </c>
      <c r="DV185" s="77">
        <f>IF(X185="","",IF(BW185="","",X185-X185+INDEX(gDP!AM$6:AM$271,MATCH(totalExpenditure!$A185,gDP!$B$6:$B$271))))</f>
        <v>55314732279.137901</v>
      </c>
      <c r="DW185" s="77">
        <f>IF(Y185="","",IF(BX185="","",Y185-Y185+INDEX(gDP!AN$6:AN$271,MATCH(totalExpenditure!$A185,gDP!$B$6:$B$271))))</f>
        <v>63918703506.907501</v>
      </c>
      <c r="DX185" s="77">
        <f>IF(Z185="","",IF(BY185="","",Z185-Z185+INDEX(gDP!AO$6:AO$271,MATCH(totalExpenditure!$A185,gDP!$B$6:$B$271))))</f>
        <v>70140835299.014801</v>
      </c>
      <c r="DY185" s="77">
        <f>IF(AA185="","",IF(BZ185="","",AA185-AA185+INDEX(gDP!AP$6:AP$271,MATCH(totalExpenditure!$A185,gDP!$B$6:$B$271))))</f>
        <v>66075143415.495201</v>
      </c>
      <c r="DZ185" s="77">
        <f>IF(AB185="","",IF(CA185="","",AB185-AB185+INDEX(gDP!AQ$6:AQ$271,MATCH(totalExpenditure!$A185,gDP!$B$6:$B$271))))</f>
        <v>56227169851.0448</v>
      </c>
      <c r="EA185" s="77">
        <f>IF(AC185="","",IF(CB185="","",AC185-AC185+INDEX(gDP!AR$6:AR$271,MATCH(totalExpenditure!$A185,gDP!$B$6:$B$271))))</f>
        <v>58762260625.875801</v>
      </c>
      <c r="EB185" s="77">
        <f>IF(AD185="","",IF(CC185="","",AD185-AD185+INDEX(gDP!AS$6:AS$271,MATCH(totalExpenditure!$A185,gDP!$B$6:$B$271))))</f>
        <v>52623281956.703102</v>
      </c>
      <c r="EC185" s="77" t="str">
        <f>IF(AE185="","",IF(CD185="","",AE185-AE185+INDEX(gDP!AT$6:AT$271,MATCH(totalExpenditure!$A185,gDP!$B$6:$B$271))))</f>
        <v/>
      </c>
      <c r="ED185" s="77" t="str">
        <f>IF(AF185="","",IF(CE185="","",AF185-AF185+INDEX(gDP!AU$6:AU$271,MATCH(totalExpenditure!$A185,gDP!$B$6:$B$271))))</f>
        <v/>
      </c>
      <c r="EE185" s="77" t="str">
        <f>IF(AG185="","",IF(CF185="","",AG185-AG185+INDEX(gDP!AV$6:AV$271,MATCH(totalExpenditure!$A185,gDP!$B$6:$B$271))))</f>
        <v/>
      </c>
      <c r="EF185" s="77">
        <f>IF(AH185="","",IF(CG185="","",AH185-AH185+INDEX(gDP!AW$6:AW$271,MATCH(totalExpenditure!$A185,gDP!$B$6:$B$271))))</f>
        <v>103905210084.034</v>
      </c>
      <c r="EG185" s="77">
        <f>IF(AI185="","",IF(CH185="","",AI185-AI185+INDEX(gDP!AX$6:AX$271,MATCH(totalExpenditure!$A185,gDP!$B$6:$B$271))))</f>
        <v>114720129550.095</v>
      </c>
      <c r="EH185" s="77">
        <f>IF(AJ185="","",IF(CI185="","",AJ185-AJ185+INDEX(gDP!AY$6:AY$271,MATCH(totalExpenditure!$A185,gDP!$B$6:$B$271))))</f>
        <v>111538810712.66499</v>
      </c>
      <c r="EI185" s="77">
        <f>IF(AK185="","",IF(CJ185="","",AK185-AK185+INDEX(gDP!AZ$6:AZ$271,MATCH(totalExpenditure!$A185,gDP!$B$6:$B$271))))</f>
        <v>137188946865.584</v>
      </c>
      <c r="EJ185" s="77" t="str">
        <f>IF(AL185="","",IF(CK185="","",AL185-AL185+INDEX(gDP!BA$6:BA$271,MATCH(totalExpenditure!$A185,gDP!$B$6:$B$271))))</f>
        <v/>
      </c>
      <c r="EK185" s="77">
        <f>IF(AM185="","",IF(CL185="","",AM185-AM185+INDEX(gDP!BB$6:BB$271,MATCH(totalExpenditure!$A185,gDP!$B$6:$B$271))))</f>
        <v>121373602348.679</v>
      </c>
      <c r="EL185" s="77">
        <f>IF(AN185="","",IF(CM185="","",AN185-AN185+INDEX(gDP!BC$6:BC$271,MATCH(totalExpenditure!$A185,gDP!$B$6:$B$271))))</f>
        <v>146517541181.254</v>
      </c>
      <c r="EM185" s="77">
        <f>IF(AO185="","",IF(CN185="","",AO185-AO185+INDEX(gDP!BD$6:BD$271,MATCH(totalExpenditure!$A185,gDP!$B$6:$B$271))))</f>
        <v>168295307149.45999</v>
      </c>
      <c r="EN185" s="77">
        <f>IF(AP185="","",IF(CO185="","",AP185-AP185+INDEX(gDP!BE$6:BE$271,MATCH(totalExpenditure!$A185,gDP!$B$6:$B$271))))</f>
        <v>176210710655.20801</v>
      </c>
      <c r="EO185" s="77">
        <f>IF(AQ185="","",IF(CP185="","",AQ185-AQ185+INDEX(gDP!BF$6:BF$271,MATCH(totalExpenditure!$A185,gDP!$B$6:$B$271))))</f>
        <v>190909855416.34</v>
      </c>
      <c r="EP185" s="77">
        <f>IF(AR185="","",IF(CQ185="","",AR185-AR185+INDEX(gDP!BG$6:BG$271,MATCH(totalExpenditure!$A185,gDP!$B$6:$B$271))))</f>
        <v>201337554959.48999</v>
      </c>
      <c r="EQ185" s="77">
        <f>IF(AS185="","",IF(CR185="","",AS185-AS185+INDEX(gDP!BH$6:BH$271,MATCH(totalExpenditure!$A185,gDP!$B$6:$B$271))))</f>
        <v>178104220784.88101</v>
      </c>
      <c r="ER185" s="77">
        <f>IF(AT185="","",IF(CS185="","",AT185-AT185+INDEX(gDP!BI$6:BI$271,MATCH(totalExpenditure!$A185,gDP!$B$6:$B$271))))</f>
        <v>188898209220.16699</v>
      </c>
      <c r="ES185" s="77">
        <f>IF(AU185="","",IF(CT185="","",AU185-AU185+INDEX(gDP!BJ$6:BJ$271,MATCH(totalExpenditure!$A185,gDP!$B$6:$B$271))))</f>
        <v>206566916732.29199</v>
      </c>
      <c r="ET185" s="77">
        <f>IF(AV185="","",IF(CU185="","",AV185-AV185+INDEX(gDP!BK$6:BK$271,MATCH(totalExpenditure!$A185,gDP!$B$6:$B$271))))</f>
        <v>211846555690.73599</v>
      </c>
      <c r="EU185" s="77">
        <f>IF(AW185="","",IF(CV185="","",AW185-AW185+INDEX(gDP!BL$6:BL$271,MATCH(totalExpenditure!$A185,gDP!$B$6:$B$271))))</f>
        <v>212846907683.439</v>
      </c>
      <c r="EV185" s="77">
        <f>IF(AX185="","",IF(CW185="","",AX185-AX185+INDEX(gDP!BM$6:BM$271,MATCH(totalExpenditure!$A185,gDP!$B$6:$B$271))))</f>
        <v>212697530897.56</v>
      </c>
      <c r="EW185" s="77">
        <f>IF(AY185="","",IF(CX185="","",AY185-AY185+INDEX(gDP!BN$6:BN$271,MATCH(totalExpenditure!$A185,gDP!$B$6:$B$271))))</f>
        <v>253644079784.97699</v>
      </c>
      <c r="EX185" s="77" t="str">
        <f>IF(AZ185="","",IF(CY185="","",AZ185-AZ185+INDEX(gDP!BO$6:BO$271,MATCH(totalExpenditure!$A185,gDP!$B$6:$B$271))))</f>
        <v/>
      </c>
    </row>
    <row r="186" spans="1:154" x14ac:dyDescent="0.35">
      <c r="A186" t="s">
        <v>581</v>
      </c>
      <c r="B186" s="77" t="e">
        <f>IF(INDEX([2]pivotTable!B$3:B$308,MATCH(totalExpenditure!$A186,[2]pivotTable!$A$3:$A$308,0))/100*INDEX(gDP!Q$6:Q$271,MATCH(totalExpenditure!$A186,gDP!$B$6:$B$271))=0,"",INDEX([2]pivotTable!B$3:B$308,MATCH(totalExpenditure!$A186,[2]pivotTable!$A$3:$A$308,0))/100*INDEX(gDP!Q$6:Q$271,MATCH(totalExpenditure!$A186,gDP!$B$6:$B$271)))</f>
        <v>#N/A</v>
      </c>
      <c r="C186" s="77" t="e">
        <f>IF(INDEX([2]pivotTable!C$3:C$308,MATCH(totalExpenditure!$A186,[2]pivotTable!$A$3:$A$308,0))/100*INDEX(gDP!R$6:R$271,MATCH(totalExpenditure!$A186,gDP!$B$6:$B$271))=0,"",INDEX([2]pivotTable!C$3:C$308,MATCH(totalExpenditure!$A186,[2]pivotTable!$A$3:$A$308,0))/100*INDEX(gDP!R$6:R$271,MATCH(totalExpenditure!$A186,gDP!$B$6:$B$271)))</f>
        <v>#N/A</v>
      </c>
      <c r="D186" s="77" t="e">
        <f>IF(INDEX([2]pivotTable!D$3:D$308,MATCH(totalExpenditure!$A186,[2]pivotTable!$A$3:$A$308,0))/100*INDEX(gDP!S$6:S$271,MATCH(totalExpenditure!$A186,gDP!$B$6:$B$271))=0,"",INDEX([2]pivotTable!D$3:D$308,MATCH(totalExpenditure!$A186,[2]pivotTable!$A$3:$A$308,0))/100*INDEX(gDP!S$6:S$271,MATCH(totalExpenditure!$A186,gDP!$B$6:$B$271)))</f>
        <v>#N/A</v>
      </c>
      <c r="E186" s="77" t="e">
        <f>IF(INDEX([2]pivotTable!E$3:E$308,MATCH(totalExpenditure!$A186,[2]pivotTable!$A$3:$A$308,0))/100*INDEX(gDP!T$6:T$271,MATCH(totalExpenditure!$A186,gDP!$B$6:$B$271))=0,"",INDEX([2]pivotTable!E$3:E$308,MATCH(totalExpenditure!$A186,[2]pivotTable!$A$3:$A$308,0))/100*INDEX(gDP!T$6:T$271,MATCH(totalExpenditure!$A186,gDP!$B$6:$B$271)))</f>
        <v>#N/A</v>
      </c>
      <c r="F186" s="77" t="e">
        <f>IF(INDEX([2]pivotTable!F$3:F$308,MATCH(totalExpenditure!$A186,[2]pivotTable!$A$3:$A$308,0))/100*INDEX(gDP!U$6:U$271,MATCH(totalExpenditure!$A186,gDP!$B$6:$B$271))=0,"",INDEX([2]pivotTable!F$3:F$308,MATCH(totalExpenditure!$A186,[2]pivotTable!$A$3:$A$308,0))/100*INDEX(gDP!U$6:U$271,MATCH(totalExpenditure!$A186,gDP!$B$6:$B$271)))</f>
        <v>#N/A</v>
      </c>
      <c r="G186" s="77" t="e">
        <f>IF(INDEX([2]pivotTable!G$3:G$308,MATCH(totalExpenditure!$A186,[2]pivotTable!$A$3:$A$308,0))/100*INDEX(gDP!V$6:V$271,MATCH(totalExpenditure!$A186,gDP!$B$6:$B$271))=0,"",INDEX([2]pivotTable!G$3:G$308,MATCH(totalExpenditure!$A186,[2]pivotTable!$A$3:$A$308,0))/100*INDEX(gDP!V$6:V$271,MATCH(totalExpenditure!$A186,gDP!$B$6:$B$271)))</f>
        <v>#N/A</v>
      </c>
      <c r="H186" s="77" t="e">
        <f>IF(INDEX([2]pivotTable!H$3:H$308,MATCH(totalExpenditure!$A186,[2]pivotTable!$A$3:$A$308,0))/100*INDEX(gDP!W$6:W$271,MATCH(totalExpenditure!$A186,gDP!$B$6:$B$271))=0,"",INDEX([2]pivotTable!H$3:H$308,MATCH(totalExpenditure!$A186,[2]pivotTable!$A$3:$A$308,0))/100*INDEX(gDP!W$6:W$271,MATCH(totalExpenditure!$A186,gDP!$B$6:$B$271)))</f>
        <v>#N/A</v>
      </c>
      <c r="I186" s="77" t="e">
        <f>IF(INDEX([2]pivotTable!I$3:I$308,MATCH(totalExpenditure!$A186,[2]pivotTable!$A$3:$A$308,0))/100*INDEX(gDP!X$6:X$271,MATCH(totalExpenditure!$A186,gDP!$B$6:$B$271))=0,"",INDEX([2]pivotTable!I$3:I$308,MATCH(totalExpenditure!$A186,[2]pivotTable!$A$3:$A$308,0))/100*INDEX(gDP!X$6:X$271,MATCH(totalExpenditure!$A186,gDP!$B$6:$B$271)))</f>
        <v>#N/A</v>
      </c>
      <c r="J186" s="77" t="e">
        <f>IF(INDEX([2]pivotTable!J$3:J$308,MATCH(totalExpenditure!$A186,[2]pivotTable!$A$3:$A$308,0))/100*INDEX(gDP!Y$6:Y$271,MATCH(totalExpenditure!$A186,gDP!$B$6:$B$271))=0,"",INDEX([2]pivotTable!J$3:J$308,MATCH(totalExpenditure!$A186,[2]pivotTable!$A$3:$A$308,0))/100*INDEX(gDP!Y$6:Y$271,MATCH(totalExpenditure!$A186,gDP!$B$6:$B$271)))</f>
        <v>#N/A</v>
      </c>
      <c r="K186" s="77" t="e">
        <f>IF(INDEX([2]pivotTable!K$3:K$308,MATCH(totalExpenditure!$A186,[2]pivotTable!$A$3:$A$308,0))/100*INDEX(gDP!Z$6:Z$271,MATCH(totalExpenditure!$A186,gDP!$B$6:$B$271))=0,"",INDEX([2]pivotTable!K$3:K$308,MATCH(totalExpenditure!$A186,[2]pivotTable!$A$3:$A$308,0))/100*INDEX(gDP!Z$6:Z$271,MATCH(totalExpenditure!$A186,gDP!$B$6:$B$271)))</f>
        <v>#N/A</v>
      </c>
      <c r="L186" s="77" t="e">
        <f>IF(INDEX([2]pivotTable!L$3:L$308,MATCH(totalExpenditure!$A186,[2]pivotTable!$A$3:$A$308,0))/100*INDEX(gDP!AA$6:AA$271,MATCH(totalExpenditure!$A186,gDP!$B$6:$B$271))=0,"",INDEX([2]pivotTable!L$3:L$308,MATCH(totalExpenditure!$A186,[2]pivotTable!$A$3:$A$308,0))/100*INDEX(gDP!AA$6:AA$271,MATCH(totalExpenditure!$A186,gDP!$B$6:$B$271)))</f>
        <v>#N/A</v>
      </c>
      <c r="M186" s="77" t="e">
        <f>IF(INDEX([2]pivotTable!M$3:M$308,MATCH(totalExpenditure!$A186,[2]pivotTable!$A$3:$A$308,0))/100*INDEX(gDP!AB$6:AB$271,MATCH(totalExpenditure!$A186,gDP!$B$6:$B$271))=0,"",INDEX([2]pivotTable!M$3:M$308,MATCH(totalExpenditure!$A186,[2]pivotTable!$A$3:$A$308,0))/100*INDEX(gDP!AB$6:AB$271,MATCH(totalExpenditure!$A186,gDP!$B$6:$B$271)))</f>
        <v>#N/A</v>
      </c>
      <c r="N186" s="77" t="e">
        <f>IF(INDEX([2]pivotTable!N$3:N$308,MATCH(totalExpenditure!$A186,[2]pivotTable!$A$3:$A$308,0))/100*INDEX(gDP!AC$6:AC$271,MATCH(totalExpenditure!$A186,gDP!$B$6:$B$271))=0,"",INDEX([2]pivotTable!N$3:N$308,MATCH(totalExpenditure!$A186,[2]pivotTable!$A$3:$A$308,0))/100*INDEX(gDP!AC$6:AC$271,MATCH(totalExpenditure!$A186,gDP!$B$6:$B$271)))</f>
        <v>#N/A</v>
      </c>
      <c r="O186" s="77" t="e">
        <f>IF(INDEX([2]pivotTable!O$3:O$308,MATCH(totalExpenditure!$A186,[2]pivotTable!$A$3:$A$308,0))/100*INDEX(gDP!AD$6:AD$271,MATCH(totalExpenditure!$A186,gDP!$B$6:$B$271))=0,"",INDEX([2]pivotTable!O$3:O$308,MATCH(totalExpenditure!$A186,[2]pivotTable!$A$3:$A$308,0))/100*INDEX(gDP!AD$6:AD$271,MATCH(totalExpenditure!$A186,gDP!$B$6:$B$271)))</f>
        <v>#N/A</v>
      </c>
      <c r="P186" s="77" t="e">
        <f>IF(INDEX([2]pivotTable!P$3:P$308,MATCH(totalExpenditure!$A186,[2]pivotTable!$A$3:$A$308,0))/100*INDEX(gDP!AE$6:AE$271,MATCH(totalExpenditure!$A186,gDP!$B$6:$B$271))=0,"",INDEX([2]pivotTable!P$3:P$308,MATCH(totalExpenditure!$A186,[2]pivotTable!$A$3:$A$308,0))/100*INDEX(gDP!AE$6:AE$271,MATCH(totalExpenditure!$A186,gDP!$B$6:$B$271)))</f>
        <v>#N/A</v>
      </c>
      <c r="Q186" s="77" t="e">
        <f>IF(INDEX([2]pivotTable!Q$3:Q$308,MATCH(totalExpenditure!$A186,[2]pivotTable!$A$3:$A$308,0))/100*INDEX(gDP!AF$6:AF$271,MATCH(totalExpenditure!$A186,gDP!$B$6:$B$271))=0,"",INDEX([2]pivotTable!Q$3:Q$308,MATCH(totalExpenditure!$A186,[2]pivotTable!$A$3:$A$308,0))/100*INDEX(gDP!AF$6:AF$271,MATCH(totalExpenditure!$A186,gDP!$B$6:$B$271)))</f>
        <v>#N/A</v>
      </c>
      <c r="R186" s="77" t="e">
        <f>IF(INDEX([2]pivotTable!R$3:R$308,MATCH(totalExpenditure!$A186,[2]pivotTable!$A$3:$A$308,0))/100*INDEX(gDP!AG$6:AG$271,MATCH(totalExpenditure!$A186,gDP!$B$6:$B$271))=0,"",INDEX([2]pivotTable!R$3:R$308,MATCH(totalExpenditure!$A186,[2]pivotTable!$A$3:$A$308,0))/100*INDEX(gDP!AG$6:AG$271,MATCH(totalExpenditure!$A186,gDP!$B$6:$B$271)))</f>
        <v>#N/A</v>
      </c>
      <c r="S186" s="77" t="e">
        <f>IF(INDEX([2]pivotTable!S$3:S$308,MATCH(totalExpenditure!$A186,[2]pivotTable!$A$3:$A$308,0))/100*INDEX(gDP!AH$6:AH$271,MATCH(totalExpenditure!$A186,gDP!$B$6:$B$271))=0,"",INDEX([2]pivotTable!S$3:S$308,MATCH(totalExpenditure!$A186,[2]pivotTable!$A$3:$A$308,0))/100*INDEX(gDP!AH$6:AH$271,MATCH(totalExpenditure!$A186,gDP!$B$6:$B$271)))</f>
        <v>#N/A</v>
      </c>
      <c r="T186" s="77" t="e">
        <f>IF(INDEX([2]pivotTable!T$3:T$308,MATCH(totalExpenditure!$A186,[2]pivotTable!$A$3:$A$308,0))/100*INDEX(gDP!AI$6:AI$271,MATCH(totalExpenditure!$A186,gDP!$B$6:$B$271))=0,"",INDEX([2]pivotTable!T$3:T$308,MATCH(totalExpenditure!$A186,[2]pivotTable!$A$3:$A$308,0))/100*INDEX(gDP!AI$6:AI$271,MATCH(totalExpenditure!$A186,gDP!$B$6:$B$271)))</f>
        <v>#N/A</v>
      </c>
      <c r="U186" s="77" t="e">
        <f>IF(INDEX([2]pivotTable!U$3:U$308,MATCH(totalExpenditure!$A186,[2]pivotTable!$A$3:$A$308,0))/100*INDEX(gDP!AJ$6:AJ$271,MATCH(totalExpenditure!$A186,gDP!$B$6:$B$271))=0,"",INDEX([2]pivotTable!U$3:U$308,MATCH(totalExpenditure!$A186,[2]pivotTable!$A$3:$A$308,0))/100*INDEX(gDP!AJ$6:AJ$271,MATCH(totalExpenditure!$A186,gDP!$B$6:$B$271)))</f>
        <v>#N/A</v>
      </c>
      <c r="V186" s="77" t="e">
        <f>IF(INDEX([2]pivotTable!V$3:V$308,MATCH(totalExpenditure!$A186,[2]pivotTable!$A$3:$A$308,0))/100*INDEX(gDP!AK$6:AK$271,MATCH(totalExpenditure!$A186,gDP!$B$6:$B$271))=0,"",INDEX([2]pivotTable!V$3:V$308,MATCH(totalExpenditure!$A186,[2]pivotTable!$A$3:$A$308,0))/100*INDEX(gDP!AK$6:AK$271,MATCH(totalExpenditure!$A186,gDP!$B$6:$B$271)))</f>
        <v>#N/A</v>
      </c>
      <c r="W186" s="77" t="e">
        <f>IF(INDEX([2]pivotTable!W$3:W$308,MATCH(totalExpenditure!$A186,[2]pivotTable!$A$3:$A$308,0))/100*INDEX(gDP!AL$6:AL$271,MATCH(totalExpenditure!$A186,gDP!$B$6:$B$271))=0,"",INDEX([2]pivotTable!W$3:W$308,MATCH(totalExpenditure!$A186,[2]pivotTable!$A$3:$A$308,0))/100*INDEX(gDP!AL$6:AL$271,MATCH(totalExpenditure!$A186,gDP!$B$6:$B$271)))</f>
        <v>#N/A</v>
      </c>
      <c r="X186" s="77" t="e">
        <f>IF(INDEX([2]pivotTable!X$3:X$308,MATCH(totalExpenditure!$A186,[2]pivotTable!$A$3:$A$308,0))/100*INDEX(gDP!AM$6:AM$271,MATCH(totalExpenditure!$A186,gDP!$B$6:$B$271))=0,"",INDEX([2]pivotTable!X$3:X$308,MATCH(totalExpenditure!$A186,[2]pivotTable!$A$3:$A$308,0))/100*INDEX(gDP!AM$6:AM$271,MATCH(totalExpenditure!$A186,gDP!$B$6:$B$271)))</f>
        <v>#N/A</v>
      </c>
      <c r="Y186" s="77" t="e">
        <f>IF(INDEX([2]pivotTable!Y$3:Y$308,MATCH(totalExpenditure!$A186,[2]pivotTable!$A$3:$A$308,0))/100*INDEX(gDP!AN$6:AN$271,MATCH(totalExpenditure!$A186,gDP!$B$6:$B$271))=0,"",INDEX([2]pivotTable!Y$3:Y$308,MATCH(totalExpenditure!$A186,[2]pivotTable!$A$3:$A$308,0))/100*INDEX(gDP!AN$6:AN$271,MATCH(totalExpenditure!$A186,gDP!$B$6:$B$271)))</f>
        <v>#N/A</v>
      </c>
      <c r="Z186" s="77" t="e">
        <f>IF(INDEX([2]pivotTable!Z$3:Z$308,MATCH(totalExpenditure!$A186,[2]pivotTable!$A$3:$A$308,0))/100*INDEX(gDP!AO$6:AO$271,MATCH(totalExpenditure!$A186,gDP!$B$6:$B$271))=0,"",INDEX([2]pivotTable!Z$3:Z$308,MATCH(totalExpenditure!$A186,[2]pivotTable!$A$3:$A$308,0))/100*INDEX(gDP!AO$6:AO$271,MATCH(totalExpenditure!$A186,gDP!$B$6:$B$271)))</f>
        <v>#N/A</v>
      </c>
      <c r="AA186" s="77" t="e">
        <f>IF(INDEX([2]pivotTable!AA$3:AA$308,MATCH(totalExpenditure!$A186,[2]pivotTable!$A$3:$A$308,0))/100*INDEX(gDP!AP$6:AP$271,MATCH(totalExpenditure!$A186,gDP!$B$6:$B$271))=0,"",INDEX([2]pivotTable!AA$3:AA$308,MATCH(totalExpenditure!$A186,[2]pivotTable!$A$3:$A$308,0))/100*INDEX(gDP!AP$6:AP$271,MATCH(totalExpenditure!$A186,gDP!$B$6:$B$271)))</f>
        <v>#N/A</v>
      </c>
      <c r="AB186" s="77" t="e">
        <f>IF(INDEX([2]pivotTable!AB$3:AB$308,MATCH(totalExpenditure!$A186,[2]pivotTable!$A$3:$A$308,0))/100*INDEX(gDP!AQ$6:AQ$271,MATCH(totalExpenditure!$A186,gDP!$B$6:$B$271))=0,"",INDEX([2]pivotTable!AB$3:AB$308,MATCH(totalExpenditure!$A186,[2]pivotTable!$A$3:$A$308,0))/100*INDEX(gDP!AQ$6:AQ$271,MATCH(totalExpenditure!$A186,gDP!$B$6:$B$271)))</f>
        <v>#N/A</v>
      </c>
      <c r="AC186" s="77" t="e">
        <f>IF(INDEX([2]pivotTable!AC$3:AC$308,MATCH(totalExpenditure!$A186,[2]pivotTable!$A$3:$A$308,0))/100*INDEX(gDP!AR$6:AR$271,MATCH(totalExpenditure!$A186,gDP!$B$6:$B$271))=0,"",INDEX([2]pivotTable!AC$3:AC$308,MATCH(totalExpenditure!$A186,[2]pivotTable!$A$3:$A$308,0))/100*INDEX(gDP!AR$6:AR$271,MATCH(totalExpenditure!$A186,gDP!$B$6:$B$271)))</f>
        <v>#N/A</v>
      </c>
      <c r="AD186" s="77" t="e">
        <f>IF(INDEX([2]pivotTable!AD$3:AD$308,MATCH(totalExpenditure!$A186,[2]pivotTable!$A$3:$A$308,0))/100*INDEX(gDP!AS$6:AS$271,MATCH(totalExpenditure!$A186,gDP!$B$6:$B$271))=0,"",INDEX([2]pivotTable!AD$3:AD$308,MATCH(totalExpenditure!$A186,[2]pivotTable!$A$3:$A$308,0))/100*INDEX(gDP!AS$6:AS$271,MATCH(totalExpenditure!$A186,gDP!$B$6:$B$271)))</f>
        <v>#N/A</v>
      </c>
      <c r="AE186" s="77" t="e">
        <f>IF(INDEX([2]pivotTable!AE$3:AE$308,MATCH(totalExpenditure!$A186,[2]pivotTable!$A$3:$A$308,0))/100*INDEX(gDP!AT$6:AT$271,MATCH(totalExpenditure!$A186,gDP!$B$6:$B$271))=0,"",INDEX([2]pivotTable!AE$3:AE$308,MATCH(totalExpenditure!$A186,[2]pivotTable!$A$3:$A$308,0))/100*INDEX(gDP!AT$6:AT$271,MATCH(totalExpenditure!$A186,gDP!$B$6:$B$271)))</f>
        <v>#N/A</v>
      </c>
      <c r="AF186" s="77" t="e">
        <f>IF(INDEX([2]pivotTable!AF$3:AF$308,MATCH(totalExpenditure!$A186,[2]pivotTable!$A$3:$A$308,0))/100*INDEX(gDP!AU$6:AU$271,MATCH(totalExpenditure!$A186,gDP!$B$6:$B$271))=0,"",INDEX([2]pivotTable!AF$3:AF$308,MATCH(totalExpenditure!$A186,[2]pivotTable!$A$3:$A$308,0))/100*INDEX(gDP!AU$6:AU$271,MATCH(totalExpenditure!$A186,gDP!$B$6:$B$271)))</f>
        <v>#N/A</v>
      </c>
      <c r="AG186" s="77" t="e">
        <f>IF(INDEX([2]pivotTable!AG$3:AG$308,MATCH(totalExpenditure!$A186,[2]pivotTable!$A$3:$A$308,0))/100*INDEX(gDP!AV$6:AV$271,MATCH(totalExpenditure!$A186,gDP!$B$6:$B$271))=0,"",INDEX([2]pivotTable!AG$3:AG$308,MATCH(totalExpenditure!$A186,[2]pivotTable!$A$3:$A$308,0))/100*INDEX(gDP!AV$6:AV$271,MATCH(totalExpenditure!$A186,gDP!$B$6:$B$271)))</f>
        <v>#N/A</v>
      </c>
      <c r="AH186" s="77" t="e">
        <f>IF(INDEX([2]pivotTable!AH$3:AH$308,MATCH(totalExpenditure!$A186,[2]pivotTable!$A$3:$A$308,0))/100*INDEX(gDP!AW$6:AW$271,MATCH(totalExpenditure!$A186,gDP!$B$6:$B$271))=0,"",INDEX([2]pivotTable!AH$3:AH$308,MATCH(totalExpenditure!$A186,[2]pivotTable!$A$3:$A$308,0))/100*INDEX(gDP!AW$6:AW$271,MATCH(totalExpenditure!$A186,gDP!$B$6:$B$271)))</f>
        <v>#N/A</v>
      </c>
      <c r="AI186" s="77" t="e">
        <f>IF(INDEX([2]pivotTable!AI$3:AI$308,MATCH(totalExpenditure!$A186,[2]pivotTable!$A$3:$A$308,0))/100*INDEX(gDP!AX$6:AX$271,MATCH(totalExpenditure!$A186,gDP!$B$6:$B$271))=0,"",INDEX([2]pivotTable!AI$3:AI$308,MATCH(totalExpenditure!$A186,[2]pivotTable!$A$3:$A$308,0))/100*INDEX(gDP!AX$6:AX$271,MATCH(totalExpenditure!$A186,gDP!$B$6:$B$271)))</f>
        <v>#N/A</v>
      </c>
      <c r="AJ186" s="77" t="e">
        <f>IF(INDEX([2]pivotTable!AJ$3:AJ$308,MATCH(totalExpenditure!$A186,[2]pivotTable!$A$3:$A$308,0))/100*INDEX(gDP!AY$6:AY$271,MATCH(totalExpenditure!$A186,gDP!$B$6:$B$271))=0,"",INDEX([2]pivotTable!AJ$3:AJ$308,MATCH(totalExpenditure!$A186,[2]pivotTable!$A$3:$A$308,0))/100*INDEX(gDP!AY$6:AY$271,MATCH(totalExpenditure!$A186,gDP!$B$6:$B$271)))</f>
        <v>#N/A</v>
      </c>
      <c r="AK186" s="77" t="e">
        <f>IF(INDEX([2]pivotTable!AK$3:AK$308,MATCH(totalExpenditure!$A186,[2]pivotTable!$A$3:$A$308,0))/100*INDEX(gDP!AZ$6:AZ$271,MATCH(totalExpenditure!$A186,gDP!$B$6:$B$271))=0,"",INDEX([2]pivotTable!AK$3:AK$308,MATCH(totalExpenditure!$A186,[2]pivotTable!$A$3:$A$308,0))/100*INDEX(gDP!AZ$6:AZ$271,MATCH(totalExpenditure!$A186,gDP!$B$6:$B$271)))</f>
        <v>#N/A</v>
      </c>
      <c r="AL186" s="77" t="e">
        <f>IF(INDEX([2]pivotTable!AL$3:AL$308,MATCH(totalExpenditure!$A186,[2]pivotTable!$A$3:$A$308,0))/100*INDEX(gDP!BA$6:BA$271,MATCH(totalExpenditure!$A186,gDP!$B$6:$B$271))=0,"",INDEX([2]pivotTable!AL$3:AL$308,MATCH(totalExpenditure!$A186,[2]pivotTable!$A$3:$A$308,0))/100*INDEX(gDP!BA$6:BA$271,MATCH(totalExpenditure!$A186,gDP!$B$6:$B$271)))</f>
        <v>#N/A</v>
      </c>
      <c r="AM186" s="77" t="e">
        <f>IF(INDEX([2]pivotTable!AM$3:AM$308,MATCH(totalExpenditure!$A186,[2]pivotTable!$A$3:$A$308,0))/100*INDEX(gDP!BB$6:BB$271,MATCH(totalExpenditure!$A186,gDP!$B$6:$B$271))=0,"",INDEX([2]pivotTable!AM$3:AM$308,MATCH(totalExpenditure!$A186,[2]pivotTable!$A$3:$A$308,0))/100*INDEX(gDP!BB$6:BB$271,MATCH(totalExpenditure!$A186,gDP!$B$6:$B$271)))</f>
        <v>#N/A</v>
      </c>
      <c r="AN186" s="77" t="e">
        <f>IF(INDEX([2]pivotTable!AN$3:AN$308,MATCH(totalExpenditure!$A186,[2]pivotTable!$A$3:$A$308,0))/100*INDEX(gDP!BC$6:BC$271,MATCH(totalExpenditure!$A186,gDP!$B$6:$B$271))=0,"",INDEX([2]pivotTable!AN$3:AN$308,MATCH(totalExpenditure!$A186,[2]pivotTable!$A$3:$A$308,0))/100*INDEX(gDP!BC$6:BC$271,MATCH(totalExpenditure!$A186,gDP!$B$6:$B$271)))</f>
        <v>#N/A</v>
      </c>
      <c r="AO186" s="77" t="e">
        <f>IF(INDEX([2]pivotTable!AO$3:AO$308,MATCH(totalExpenditure!$A186,[2]pivotTable!$A$3:$A$308,0))/100*INDEX(gDP!BD$6:BD$271,MATCH(totalExpenditure!$A186,gDP!$B$6:$B$271))=0,"",INDEX([2]pivotTable!AO$3:AO$308,MATCH(totalExpenditure!$A186,[2]pivotTable!$A$3:$A$308,0))/100*INDEX(gDP!BD$6:BD$271,MATCH(totalExpenditure!$A186,gDP!$B$6:$B$271)))</f>
        <v>#N/A</v>
      </c>
      <c r="AP186" s="77" t="e">
        <f>IF(INDEX([2]pivotTable!AP$3:AP$308,MATCH(totalExpenditure!$A186,[2]pivotTable!$A$3:$A$308,0))/100*INDEX(gDP!BE$6:BE$271,MATCH(totalExpenditure!$A186,gDP!$B$6:$B$271))=0,"",INDEX([2]pivotTable!AP$3:AP$308,MATCH(totalExpenditure!$A186,[2]pivotTable!$A$3:$A$308,0))/100*INDEX(gDP!BE$6:BE$271,MATCH(totalExpenditure!$A186,gDP!$B$6:$B$271)))</f>
        <v>#N/A</v>
      </c>
      <c r="AQ186" s="77" t="e">
        <f>IF(INDEX([2]pivotTable!AQ$3:AQ$308,MATCH(totalExpenditure!$A186,[2]pivotTable!$A$3:$A$308,0))/100*INDEX(gDP!BF$6:BF$271,MATCH(totalExpenditure!$A186,gDP!$B$6:$B$271))=0,"",INDEX([2]pivotTable!AQ$3:AQ$308,MATCH(totalExpenditure!$A186,[2]pivotTable!$A$3:$A$308,0))/100*INDEX(gDP!BF$6:BF$271,MATCH(totalExpenditure!$A186,gDP!$B$6:$B$271)))</f>
        <v>#N/A</v>
      </c>
      <c r="AR186" s="77" t="e">
        <f>IF(INDEX([2]pivotTable!AR$3:AR$308,MATCH(totalExpenditure!$A186,[2]pivotTable!$A$3:$A$308,0))/100*INDEX(gDP!BG$6:BG$271,MATCH(totalExpenditure!$A186,gDP!$B$6:$B$271))=0,"",INDEX([2]pivotTable!AR$3:AR$308,MATCH(totalExpenditure!$A186,[2]pivotTable!$A$3:$A$308,0))/100*INDEX(gDP!BG$6:BG$271,MATCH(totalExpenditure!$A186,gDP!$B$6:$B$271)))</f>
        <v>#N/A</v>
      </c>
      <c r="AS186" s="77" t="e">
        <f>IF(INDEX([2]pivotTable!AS$3:AS$308,MATCH(totalExpenditure!$A186,[2]pivotTable!$A$3:$A$308,0))/100*INDEX(gDP!BH$6:BH$271,MATCH(totalExpenditure!$A186,gDP!$B$6:$B$271))=0,"",INDEX([2]pivotTable!AS$3:AS$308,MATCH(totalExpenditure!$A186,[2]pivotTable!$A$3:$A$308,0))/100*INDEX(gDP!BH$6:BH$271,MATCH(totalExpenditure!$A186,gDP!$B$6:$B$271)))</f>
        <v>#N/A</v>
      </c>
      <c r="AT186" s="77" t="e">
        <f>IF(INDEX([2]pivotTable!AT$3:AT$308,MATCH(totalExpenditure!$A186,[2]pivotTable!$A$3:$A$308,0))/100*INDEX(gDP!BI$6:BI$271,MATCH(totalExpenditure!$A186,gDP!$B$6:$B$271))=0,"",INDEX([2]pivotTable!AT$3:AT$308,MATCH(totalExpenditure!$A186,[2]pivotTable!$A$3:$A$308,0))/100*INDEX(gDP!BI$6:BI$271,MATCH(totalExpenditure!$A186,gDP!$B$6:$B$271)))</f>
        <v>#N/A</v>
      </c>
      <c r="AU186" s="77" t="e">
        <f>IF(INDEX([2]pivotTable!AU$3:AU$308,MATCH(totalExpenditure!$A186,[2]pivotTable!$A$3:$A$308,0))/100*INDEX(gDP!BJ$6:BJ$271,MATCH(totalExpenditure!$A186,gDP!$B$6:$B$271))=0,"",INDEX([2]pivotTable!AU$3:AU$308,MATCH(totalExpenditure!$A186,[2]pivotTable!$A$3:$A$308,0))/100*INDEX(gDP!BJ$6:BJ$271,MATCH(totalExpenditure!$A186,gDP!$B$6:$B$271)))</f>
        <v>#N/A</v>
      </c>
      <c r="AV186" s="77" t="e">
        <f>IF(INDEX([2]pivotTable!AV$3:AV$308,MATCH(totalExpenditure!$A186,[2]pivotTable!$A$3:$A$308,0))/100*INDEX(gDP!BK$6:BK$271,MATCH(totalExpenditure!$A186,gDP!$B$6:$B$271))=0,"",INDEX([2]pivotTable!AV$3:AV$308,MATCH(totalExpenditure!$A186,[2]pivotTable!$A$3:$A$308,0))/100*INDEX(gDP!BK$6:BK$271,MATCH(totalExpenditure!$A186,gDP!$B$6:$B$271)))</f>
        <v>#N/A</v>
      </c>
      <c r="AW186" s="77" t="e">
        <f>IF(INDEX([2]pivotTable!AW$3:AW$308,MATCH(totalExpenditure!$A186,[2]pivotTable!$A$3:$A$308,0))/100*INDEX(gDP!BL$6:BL$271,MATCH(totalExpenditure!$A186,gDP!$B$6:$B$271))=0,"",INDEX([2]pivotTable!AW$3:AW$308,MATCH(totalExpenditure!$A186,[2]pivotTable!$A$3:$A$308,0))/100*INDEX(gDP!BL$6:BL$271,MATCH(totalExpenditure!$A186,gDP!$B$6:$B$271)))</f>
        <v>#N/A</v>
      </c>
      <c r="AX186" s="77" t="e">
        <f>IF(INDEX([2]pivotTable!AX$3:AX$308,MATCH(totalExpenditure!$A186,[2]pivotTable!$A$3:$A$308,0))/100*INDEX(gDP!BM$6:BM$271,MATCH(totalExpenditure!$A186,gDP!$B$6:$B$271))=0,"",INDEX([2]pivotTable!AX$3:AX$308,MATCH(totalExpenditure!$A186,[2]pivotTable!$A$3:$A$308,0))/100*INDEX(gDP!BM$6:BM$271,MATCH(totalExpenditure!$A186,gDP!$B$6:$B$271)))</f>
        <v>#N/A</v>
      </c>
      <c r="AY186" s="77" t="e">
        <f>IF(INDEX([2]pivotTable!AY$3:AY$308,MATCH(totalExpenditure!$A186,[2]pivotTable!$A$3:$A$308,0))/100*INDEX(gDP!BN$6:BN$271,MATCH(totalExpenditure!$A186,gDP!$B$6:$B$271))=0,"",INDEX([2]pivotTable!AY$3:AY$308,MATCH(totalExpenditure!$A186,[2]pivotTable!$A$3:$A$308,0))/100*INDEX(gDP!BN$6:BN$271,MATCH(totalExpenditure!$A186,gDP!$B$6:$B$271)))</f>
        <v>#N/A</v>
      </c>
      <c r="AZ186" s="77" t="e">
        <f>IF(INDEX([2]pivotTable!AZ$3:AZ$308,MATCH(totalExpenditure!$A186,[2]pivotTable!$A$3:$A$308,0))/100*INDEX(gDP!BO$6:BO$271,MATCH(totalExpenditure!$A186,gDP!$B$6:$B$271))=0,"",INDEX([2]pivotTable!AZ$3:AZ$308,MATCH(totalExpenditure!$A186,[2]pivotTable!$A$3:$A$308,0))/100*INDEX(gDP!BO$6:BO$271,MATCH(totalExpenditure!$A186,gDP!$B$6:$B$271)))</f>
        <v>#N/A</v>
      </c>
      <c r="BA186" s="77" t="e">
        <f>IF(INDEX([2]pivotTable!B$310:B$615,MATCH(totalExpenditure!$A186,[2]pivotTable!$A$310:$A$615,0))/100*INDEX(gDP!Q$6:Q$271,MATCH(totalExpenditure!$A186,gDP!$B$6:$B$271))=0,"",INDEX([2]pivotTable!B$310:B$615,MATCH(totalExpenditure!$A186,[2]pivotTable!$A$310:$A$615,0))/100*INDEX(gDP!Q$6:Q$271,MATCH(totalExpenditure!$A186,gDP!$B$6:$B$271)))</f>
        <v>#N/A</v>
      </c>
      <c r="BB186" s="77" t="e">
        <f>IF(INDEX([2]pivotTable!C$310:C$615,MATCH(totalExpenditure!$A186,[2]pivotTable!$A$310:$A$615,0))/100*INDEX(gDP!R$6:R$271,MATCH(totalExpenditure!$A186,gDP!$B$6:$B$271))=0,"",INDEX([2]pivotTable!C$310:C$615,MATCH(totalExpenditure!$A186,[2]pivotTable!$A$310:$A$615,0))/100*INDEX(gDP!R$6:R$271,MATCH(totalExpenditure!$A186,gDP!$B$6:$B$271)))</f>
        <v>#N/A</v>
      </c>
      <c r="BC186" s="77" t="e">
        <f>IF(INDEX([2]pivotTable!D$310:D$615,MATCH(totalExpenditure!$A186,[2]pivotTable!$A$310:$A$615,0))/100*INDEX(gDP!S$6:S$271,MATCH(totalExpenditure!$A186,gDP!$B$6:$B$271))=0,"",INDEX([2]pivotTable!D$310:D$615,MATCH(totalExpenditure!$A186,[2]pivotTable!$A$310:$A$615,0))/100*INDEX(gDP!S$6:S$271,MATCH(totalExpenditure!$A186,gDP!$B$6:$B$271)))</f>
        <v>#N/A</v>
      </c>
      <c r="BD186" s="77" t="e">
        <f>IF(INDEX([2]pivotTable!E$310:E$615,MATCH(totalExpenditure!$A186,[2]pivotTable!$A$310:$A$615,0))/100*INDEX(gDP!T$6:T$271,MATCH(totalExpenditure!$A186,gDP!$B$6:$B$271))=0,"",INDEX([2]pivotTable!E$310:E$615,MATCH(totalExpenditure!$A186,[2]pivotTable!$A$310:$A$615,0))/100*INDEX(gDP!T$6:T$271,MATCH(totalExpenditure!$A186,gDP!$B$6:$B$271)))</f>
        <v>#N/A</v>
      </c>
      <c r="BE186" s="77" t="e">
        <f>IF(INDEX([2]pivotTable!F$310:F$615,MATCH(totalExpenditure!$A186,[2]pivotTable!$A$310:$A$615,0))/100*INDEX(gDP!U$6:U$271,MATCH(totalExpenditure!$A186,gDP!$B$6:$B$271))=0,"",INDEX([2]pivotTable!F$310:F$615,MATCH(totalExpenditure!$A186,[2]pivotTable!$A$310:$A$615,0))/100*INDEX(gDP!U$6:U$271,MATCH(totalExpenditure!$A186,gDP!$B$6:$B$271)))</f>
        <v>#N/A</v>
      </c>
      <c r="BF186" s="77" t="e">
        <f>IF(INDEX([2]pivotTable!G$310:G$615,MATCH(totalExpenditure!$A186,[2]pivotTable!$A$310:$A$615,0))/100*INDEX(gDP!V$6:V$271,MATCH(totalExpenditure!$A186,gDP!$B$6:$B$271))=0,"",INDEX([2]pivotTable!G$310:G$615,MATCH(totalExpenditure!$A186,[2]pivotTable!$A$310:$A$615,0))/100*INDEX(gDP!V$6:V$271,MATCH(totalExpenditure!$A186,gDP!$B$6:$B$271)))</f>
        <v>#N/A</v>
      </c>
      <c r="BG186" s="77" t="e">
        <f>IF(INDEX([2]pivotTable!H$310:H$615,MATCH(totalExpenditure!$A186,[2]pivotTable!$A$310:$A$615,0))/100*INDEX(gDP!W$6:W$271,MATCH(totalExpenditure!$A186,gDP!$B$6:$B$271))=0,"",INDEX([2]pivotTable!H$310:H$615,MATCH(totalExpenditure!$A186,[2]pivotTable!$A$310:$A$615,0))/100*INDEX(gDP!W$6:W$271,MATCH(totalExpenditure!$A186,gDP!$B$6:$B$271)))</f>
        <v>#N/A</v>
      </c>
      <c r="BH186" s="77" t="e">
        <f>IF(INDEX([2]pivotTable!I$310:I$615,MATCH(totalExpenditure!$A186,[2]pivotTable!$A$310:$A$615,0))/100*INDEX(gDP!X$6:X$271,MATCH(totalExpenditure!$A186,gDP!$B$6:$B$271))=0,"",INDEX([2]pivotTable!I$310:I$615,MATCH(totalExpenditure!$A186,[2]pivotTable!$A$310:$A$615,0))/100*INDEX(gDP!X$6:X$271,MATCH(totalExpenditure!$A186,gDP!$B$6:$B$271)))</f>
        <v>#N/A</v>
      </c>
      <c r="BI186" s="77" t="e">
        <f>IF(INDEX([2]pivotTable!J$310:J$615,MATCH(totalExpenditure!$A186,[2]pivotTable!$A$310:$A$615,0))/100*INDEX(gDP!Y$6:Y$271,MATCH(totalExpenditure!$A186,gDP!$B$6:$B$271))=0,"",INDEX([2]pivotTable!J$310:J$615,MATCH(totalExpenditure!$A186,[2]pivotTable!$A$310:$A$615,0))/100*INDEX(gDP!Y$6:Y$271,MATCH(totalExpenditure!$A186,gDP!$B$6:$B$271)))</f>
        <v>#N/A</v>
      </c>
      <c r="BJ186" s="77" t="e">
        <f>IF(INDEX([2]pivotTable!K$310:K$615,MATCH(totalExpenditure!$A186,[2]pivotTable!$A$310:$A$615,0))/100*INDEX(gDP!Z$6:Z$271,MATCH(totalExpenditure!$A186,gDP!$B$6:$B$271))=0,"",INDEX([2]pivotTable!K$310:K$615,MATCH(totalExpenditure!$A186,[2]pivotTable!$A$310:$A$615,0))/100*INDEX(gDP!Z$6:Z$271,MATCH(totalExpenditure!$A186,gDP!$B$6:$B$271)))</f>
        <v>#N/A</v>
      </c>
      <c r="BK186" s="77" t="e">
        <f>IF(INDEX([2]pivotTable!L$310:L$615,MATCH(totalExpenditure!$A186,[2]pivotTable!$A$310:$A$615,0))/100*INDEX(gDP!AA$6:AA$271,MATCH(totalExpenditure!$A186,gDP!$B$6:$B$271))=0,"",INDEX([2]pivotTable!L$310:L$615,MATCH(totalExpenditure!$A186,[2]pivotTable!$A$310:$A$615,0))/100*INDEX(gDP!AA$6:AA$271,MATCH(totalExpenditure!$A186,gDP!$B$6:$B$271)))</f>
        <v>#N/A</v>
      </c>
      <c r="BL186" s="77" t="e">
        <f>IF(INDEX([2]pivotTable!M$310:M$615,MATCH(totalExpenditure!$A186,[2]pivotTable!$A$310:$A$615,0))/100*INDEX(gDP!AB$6:AB$271,MATCH(totalExpenditure!$A186,gDP!$B$6:$B$271))=0,"",INDEX([2]pivotTable!M$310:M$615,MATCH(totalExpenditure!$A186,[2]pivotTable!$A$310:$A$615,0))/100*INDEX(gDP!AB$6:AB$271,MATCH(totalExpenditure!$A186,gDP!$B$6:$B$271)))</f>
        <v>#N/A</v>
      </c>
      <c r="BM186" s="77" t="e">
        <f>IF(INDEX([2]pivotTable!N$310:N$615,MATCH(totalExpenditure!$A186,[2]pivotTable!$A$310:$A$615,0))/100*INDEX(gDP!AC$6:AC$271,MATCH(totalExpenditure!$A186,gDP!$B$6:$B$271))=0,"",INDEX([2]pivotTable!N$310:N$615,MATCH(totalExpenditure!$A186,[2]pivotTable!$A$310:$A$615,0))/100*INDEX(gDP!AC$6:AC$271,MATCH(totalExpenditure!$A186,gDP!$B$6:$B$271)))</f>
        <v>#N/A</v>
      </c>
      <c r="BN186" s="77" t="e">
        <f>IF(INDEX([2]pivotTable!O$310:O$615,MATCH(totalExpenditure!$A186,[2]pivotTable!$A$310:$A$615,0))/100*INDEX(gDP!AD$6:AD$271,MATCH(totalExpenditure!$A186,gDP!$B$6:$B$271))=0,"",INDEX([2]pivotTable!O$310:O$615,MATCH(totalExpenditure!$A186,[2]pivotTable!$A$310:$A$615,0))/100*INDEX(gDP!AD$6:AD$271,MATCH(totalExpenditure!$A186,gDP!$B$6:$B$271)))</f>
        <v>#N/A</v>
      </c>
      <c r="BO186" s="77" t="e">
        <f>IF(INDEX([2]pivotTable!P$310:P$615,MATCH(totalExpenditure!$A186,[2]pivotTable!$A$310:$A$615,0))/100*INDEX(gDP!AE$6:AE$271,MATCH(totalExpenditure!$A186,gDP!$B$6:$B$271))=0,"",INDEX([2]pivotTable!P$310:P$615,MATCH(totalExpenditure!$A186,[2]pivotTable!$A$310:$A$615,0))/100*INDEX(gDP!AE$6:AE$271,MATCH(totalExpenditure!$A186,gDP!$B$6:$B$271)))</f>
        <v>#N/A</v>
      </c>
      <c r="BP186" s="77" t="e">
        <f>IF(INDEX([2]pivotTable!Q$310:Q$615,MATCH(totalExpenditure!$A186,[2]pivotTable!$A$310:$A$615,0))/100*INDEX(gDP!AF$6:AF$271,MATCH(totalExpenditure!$A186,gDP!$B$6:$B$271))=0,"",INDEX([2]pivotTable!Q$310:Q$615,MATCH(totalExpenditure!$A186,[2]pivotTable!$A$310:$A$615,0))/100*INDEX(gDP!AF$6:AF$271,MATCH(totalExpenditure!$A186,gDP!$B$6:$B$271)))</f>
        <v>#N/A</v>
      </c>
      <c r="BQ186" s="77" t="e">
        <f>IF(INDEX([2]pivotTable!R$310:R$615,MATCH(totalExpenditure!$A186,[2]pivotTable!$A$310:$A$615,0))/100*INDEX(gDP!AG$6:AG$271,MATCH(totalExpenditure!$A186,gDP!$B$6:$B$271))=0,"",INDEX([2]pivotTable!R$310:R$615,MATCH(totalExpenditure!$A186,[2]pivotTable!$A$310:$A$615,0))/100*INDEX(gDP!AG$6:AG$271,MATCH(totalExpenditure!$A186,gDP!$B$6:$B$271)))</f>
        <v>#N/A</v>
      </c>
      <c r="BR186" s="77" t="e">
        <f>IF(INDEX([2]pivotTable!S$310:S$615,MATCH(totalExpenditure!$A186,[2]pivotTable!$A$310:$A$615,0))/100*INDEX(gDP!AH$6:AH$271,MATCH(totalExpenditure!$A186,gDP!$B$6:$B$271))=0,"",INDEX([2]pivotTable!S$310:S$615,MATCH(totalExpenditure!$A186,[2]pivotTable!$A$310:$A$615,0))/100*INDEX(gDP!AH$6:AH$271,MATCH(totalExpenditure!$A186,gDP!$B$6:$B$271)))</f>
        <v>#N/A</v>
      </c>
      <c r="BS186" s="77" t="e">
        <f>IF(INDEX([2]pivotTable!T$310:T$615,MATCH(totalExpenditure!$A186,[2]pivotTable!$A$310:$A$615,0))/100*INDEX(gDP!AI$6:AI$271,MATCH(totalExpenditure!$A186,gDP!$B$6:$B$271))=0,"",INDEX([2]pivotTable!T$310:T$615,MATCH(totalExpenditure!$A186,[2]pivotTable!$A$310:$A$615,0))/100*INDEX(gDP!AI$6:AI$271,MATCH(totalExpenditure!$A186,gDP!$B$6:$B$271)))</f>
        <v>#N/A</v>
      </c>
      <c r="BT186" s="77" t="e">
        <f>IF(INDEX([2]pivotTable!U$310:U$615,MATCH(totalExpenditure!$A186,[2]pivotTable!$A$310:$A$615,0))/100*INDEX(gDP!AJ$6:AJ$271,MATCH(totalExpenditure!$A186,gDP!$B$6:$B$271))=0,"",INDEX([2]pivotTable!U$310:U$615,MATCH(totalExpenditure!$A186,[2]pivotTable!$A$310:$A$615,0))/100*INDEX(gDP!AJ$6:AJ$271,MATCH(totalExpenditure!$A186,gDP!$B$6:$B$271)))</f>
        <v>#N/A</v>
      </c>
      <c r="BU186" s="77" t="e">
        <f>IF(INDEX([2]pivotTable!V$310:V$615,MATCH(totalExpenditure!$A186,[2]pivotTable!$A$310:$A$615,0))/100*INDEX(gDP!AK$6:AK$271,MATCH(totalExpenditure!$A186,gDP!$B$6:$B$271))=0,"",INDEX([2]pivotTable!V$310:V$615,MATCH(totalExpenditure!$A186,[2]pivotTable!$A$310:$A$615,0))/100*INDEX(gDP!AK$6:AK$271,MATCH(totalExpenditure!$A186,gDP!$B$6:$B$271)))</f>
        <v>#N/A</v>
      </c>
      <c r="BV186" s="77" t="e">
        <f>IF(INDEX([2]pivotTable!W$310:W$615,MATCH(totalExpenditure!$A186,[2]pivotTable!$A$310:$A$615,0))/100*INDEX(gDP!AL$6:AL$271,MATCH(totalExpenditure!$A186,gDP!$B$6:$B$271))=0,"",INDEX([2]pivotTable!W$310:W$615,MATCH(totalExpenditure!$A186,[2]pivotTable!$A$310:$A$615,0))/100*INDEX(gDP!AL$6:AL$271,MATCH(totalExpenditure!$A186,gDP!$B$6:$B$271)))</f>
        <v>#N/A</v>
      </c>
      <c r="BW186" s="77" t="e">
        <f>IF(INDEX([2]pivotTable!X$310:X$615,MATCH(totalExpenditure!$A186,[2]pivotTable!$A$310:$A$615,0))/100*INDEX(gDP!AM$6:AM$271,MATCH(totalExpenditure!$A186,gDP!$B$6:$B$271))=0,"",INDEX([2]pivotTable!X$310:X$615,MATCH(totalExpenditure!$A186,[2]pivotTable!$A$310:$A$615,0))/100*INDEX(gDP!AM$6:AM$271,MATCH(totalExpenditure!$A186,gDP!$B$6:$B$271)))</f>
        <v>#N/A</v>
      </c>
      <c r="BX186" s="77" t="e">
        <f>IF(INDEX([2]pivotTable!Y$310:Y$615,MATCH(totalExpenditure!$A186,[2]pivotTable!$A$310:$A$615,0))/100*INDEX(gDP!AN$6:AN$271,MATCH(totalExpenditure!$A186,gDP!$B$6:$B$271))=0,"",INDEX([2]pivotTable!Y$310:Y$615,MATCH(totalExpenditure!$A186,[2]pivotTable!$A$310:$A$615,0))/100*INDEX(gDP!AN$6:AN$271,MATCH(totalExpenditure!$A186,gDP!$B$6:$B$271)))</f>
        <v>#N/A</v>
      </c>
      <c r="BY186" s="77" t="e">
        <f>IF(INDEX([2]pivotTable!Z$310:Z$615,MATCH(totalExpenditure!$A186,[2]pivotTable!$A$310:$A$615,0))/100*INDEX(gDP!AO$6:AO$271,MATCH(totalExpenditure!$A186,gDP!$B$6:$B$271))=0,"",INDEX([2]pivotTable!Z$310:Z$615,MATCH(totalExpenditure!$A186,[2]pivotTable!$A$310:$A$615,0))/100*INDEX(gDP!AO$6:AO$271,MATCH(totalExpenditure!$A186,gDP!$B$6:$B$271)))</f>
        <v>#N/A</v>
      </c>
      <c r="BZ186" s="77" t="e">
        <f>IF(INDEX([2]pivotTable!AA$310:AA$615,MATCH(totalExpenditure!$A186,[2]pivotTable!$A$310:$A$615,0))/100*INDEX(gDP!AP$6:AP$271,MATCH(totalExpenditure!$A186,gDP!$B$6:$B$271))=0,"",INDEX([2]pivotTable!AA$310:AA$615,MATCH(totalExpenditure!$A186,[2]pivotTable!$A$310:$A$615,0))/100*INDEX(gDP!AP$6:AP$271,MATCH(totalExpenditure!$A186,gDP!$B$6:$B$271)))</f>
        <v>#N/A</v>
      </c>
      <c r="CA186" s="77" t="e">
        <f>IF(INDEX([2]pivotTable!AB$310:AB$615,MATCH(totalExpenditure!$A186,[2]pivotTable!$A$310:$A$615,0))/100*INDEX(gDP!AQ$6:AQ$271,MATCH(totalExpenditure!$A186,gDP!$B$6:$B$271))=0,"",INDEX([2]pivotTable!AB$310:AB$615,MATCH(totalExpenditure!$A186,[2]pivotTable!$A$310:$A$615,0))/100*INDEX(gDP!AQ$6:AQ$271,MATCH(totalExpenditure!$A186,gDP!$B$6:$B$271)))</f>
        <v>#N/A</v>
      </c>
      <c r="CB186" s="77" t="e">
        <f>IF(INDEX([2]pivotTable!AC$310:AC$615,MATCH(totalExpenditure!$A186,[2]pivotTable!$A$310:$A$615,0))/100*INDEX(gDP!AR$6:AR$271,MATCH(totalExpenditure!$A186,gDP!$B$6:$B$271))=0,"",INDEX([2]pivotTable!AC$310:AC$615,MATCH(totalExpenditure!$A186,[2]pivotTable!$A$310:$A$615,0))/100*INDEX(gDP!AR$6:AR$271,MATCH(totalExpenditure!$A186,gDP!$B$6:$B$271)))</f>
        <v>#N/A</v>
      </c>
      <c r="CC186" s="77" t="e">
        <f>IF(INDEX([2]pivotTable!AD$310:AD$615,MATCH(totalExpenditure!$A186,[2]pivotTable!$A$310:$A$615,0))/100*INDEX(gDP!AS$6:AS$271,MATCH(totalExpenditure!$A186,gDP!$B$6:$B$271))=0,"",INDEX([2]pivotTable!AD$310:AD$615,MATCH(totalExpenditure!$A186,[2]pivotTable!$A$310:$A$615,0))/100*INDEX(gDP!AS$6:AS$271,MATCH(totalExpenditure!$A186,gDP!$B$6:$B$271)))</f>
        <v>#N/A</v>
      </c>
      <c r="CD186" s="77" t="e">
        <f>IF(INDEX([2]pivotTable!AE$310:AE$615,MATCH(totalExpenditure!$A186,[2]pivotTable!$A$310:$A$615,0))/100*INDEX(gDP!AT$6:AT$271,MATCH(totalExpenditure!$A186,gDP!$B$6:$B$271))=0,"",INDEX([2]pivotTable!AE$310:AE$615,MATCH(totalExpenditure!$A186,[2]pivotTable!$A$310:$A$615,0))/100*INDEX(gDP!AT$6:AT$271,MATCH(totalExpenditure!$A186,gDP!$B$6:$B$271)))</f>
        <v>#N/A</v>
      </c>
      <c r="CE186" s="77" t="e">
        <f>IF(INDEX([2]pivotTable!AF$310:AF$615,MATCH(totalExpenditure!$A186,[2]pivotTable!$A$310:$A$615,0))/100*INDEX(gDP!AU$6:AU$271,MATCH(totalExpenditure!$A186,gDP!$B$6:$B$271))=0,"",INDEX([2]pivotTable!AF$310:AF$615,MATCH(totalExpenditure!$A186,[2]pivotTable!$A$310:$A$615,0))/100*INDEX(gDP!AU$6:AU$271,MATCH(totalExpenditure!$A186,gDP!$B$6:$B$271)))</f>
        <v>#N/A</v>
      </c>
      <c r="CF186" s="77" t="e">
        <f>IF(INDEX([2]pivotTable!AG$310:AG$615,MATCH(totalExpenditure!$A186,[2]pivotTable!$A$310:$A$615,0))/100*INDEX(gDP!AV$6:AV$271,MATCH(totalExpenditure!$A186,gDP!$B$6:$B$271))=0,"",INDEX([2]pivotTable!AG$310:AG$615,MATCH(totalExpenditure!$A186,[2]pivotTable!$A$310:$A$615,0))/100*INDEX(gDP!AV$6:AV$271,MATCH(totalExpenditure!$A186,gDP!$B$6:$B$271)))</f>
        <v>#N/A</v>
      </c>
      <c r="CG186" s="77" t="e">
        <f>IF(INDEX([2]pivotTable!AH$310:AH$615,MATCH(totalExpenditure!$A186,[2]pivotTable!$A$310:$A$615,0))/100*INDEX(gDP!AW$6:AW$271,MATCH(totalExpenditure!$A186,gDP!$B$6:$B$271))=0,"",INDEX([2]pivotTable!AH$310:AH$615,MATCH(totalExpenditure!$A186,[2]pivotTable!$A$310:$A$615,0))/100*INDEX(gDP!AW$6:AW$271,MATCH(totalExpenditure!$A186,gDP!$B$6:$B$271)))</f>
        <v>#N/A</v>
      </c>
      <c r="CH186" s="77" t="e">
        <f>IF(INDEX([2]pivotTable!AI$310:AI$615,MATCH(totalExpenditure!$A186,[2]pivotTable!$A$310:$A$615,0))/100*INDEX(gDP!AX$6:AX$271,MATCH(totalExpenditure!$A186,gDP!$B$6:$B$271))=0,"",INDEX([2]pivotTable!AI$310:AI$615,MATCH(totalExpenditure!$A186,[2]pivotTable!$A$310:$A$615,0))/100*INDEX(gDP!AX$6:AX$271,MATCH(totalExpenditure!$A186,gDP!$B$6:$B$271)))</f>
        <v>#N/A</v>
      </c>
      <c r="CI186" s="77" t="e">
        <f>IF(INDEX([2]pivotTable!AJ$310:AJ$615,MATCH(totalExpenditure!$A186,[2]pivotTable!$A$310:$A$615,0))/100*INDEX(gDP!AY$6:AY$271,MATCH(totalExpenditure!$A186,gDP!$B$6:$B$271))=0,"",INDEX([2]pivotTable!AJ$310:AJ$615,MATCH(totalExpenditure!$A186,[2]pivotTable!$A$310:$A$615,0))/100*INDEX(gDP!AY$6:AY$271,MATCH(totalExpenditure!$A186,gDP!$B$6:$B$271)))</f>
        <v>#N/A</v>
      </c>
      <c r="CJ186" s="77" t="e">
        <f>IF(INDEX([2]pivotTable!AK$310:AK$615,MATCH(totalExpenditure!$A186,[2]pivotTable!$A$310:$A$615,0))/100*INDEX(gDP!AZ$6:AZ$271,MATCH(totalExpenditure!$A186,gDP!$B$6:$B$271))=0,"",INDEX([2]pivotTable!AK$310:AK$615,MATCH(totalExpenditure!$A186,[2]pivotTable!$A$310:$A$615,0))/100*INDEX(gDP!AZ$6:AZ$271,MATCH(totalExpenditure!$A186,gDP!$B$6:$B$271)))</f>
        <v>#N/A</v>
      </c>
      <c r="CK186" s="77" t="e">
        <f>IF(INDEX([2]pivotTable!AL$310:AL$615,MATCH(totalExpenditure!$A186,[2]pivotTable!$A$310:$A$615,0))/100*INDEX(gDP!BA$6:BA$271,MATCH(totalExpenditure!$A186,gDP!$B$6:$B$271))=0,"",INDEX([2]pivotTable!AL$310:AL$615,MATCH(totalExpenditure!$A186,[2]pivotTable!$A$310:$A$615,0))/100*INDEX(gDP!BA$6:BA$271,MATCH(totalExpenditure!$A186,gDP!$B$6:$B$271)))</f>
        <v>#N/A</v>
      </c>
      <c r="CL186" s="77" t="e">
        <f>IF(INDEX([2]pivotTable!AM$310:AM$615,MATCH(totalExpenditure!$A186,[2]pivotTable!$A$310:$A$615,0))/100*INDEX(gDP!BB$6:BB$271,MATCH(totalExpenditure!$A186,gDP!$B$6:$B$271))=0,"",INDEX([2]pivotTable!AM$310:AM$615,MATCH(totalExpenditure!$A186,[2]pivotTable!$A$310:$A$615,0))/100*INDEX(gDP!BB$6:BB$271,MATCH(totalExpenditure!$A186,gDP!$B$6:$B$271)))</f>
        <v>#N/A</v>
      </c>
      <c r="CM186" s="77" t="e">
        <f>IF(INDEX([2]pivotTable!AN$310:AN$615,MATCH(totalExpenditure!$A186,[2]pivotTable!$A$310:$A$615,0))/100*INDEX(gDP!BC$6:BC$271,MATCH(totalExpenditure!$A186,gDP!$B$6:$B$271))=0,"",INDEX([2]pivotTable!AN$310:AN$615,MATCH(totalExpenditure!$A186,[2]pivotTable!$A$310:$A$615,0))/100*INDEX(gDP!BC$6:BC$271,MATCH(totalExpenditure!$A186,gDP!$B$6:$B$271)))</f>
        <v>#N/A</v>
      </c>
      <c r="CN186" s="77" t="e">
        <f>IF(INDEX([2]pivotTable!AO$310:AO$615,MATCH(totalExpenditure!$A186,[2]pivotTable!$A$310:$A$615,0))/100*INDEX(gDP!BD$6:BD$271,MATCH(totalExpenditure!$A186,gDP!$B$6:$B$271))=0,"",INDEX([2]pivotTable!AO$310:AO$615,MATCH(totalExpenditure!$A186,[2]pivotTable!$A$310:$A$615,0))/100*INDEX(gDP!BD$6:BD$271,MATCH(totalExpenditure!$A186,gDP!$B$6:$B$271)))</f>
        <v>#N/A</v>
      </c>
      <c r="CO186" s="77" t="e">
        <f>IF(INDEX([2]pivotTable!AP$310:AP$615,MATCH(totalExpenditure!$A186,[2]pivotTable!$A$310:$A$615,0))/100*INDEX(gDP!BE$6:BE$271,MATCH(totalExpenditure!$A186,gDP!$B$6:$B$271))=0,"",INDEX([2]pivotTable!AP$310:AP$615,MATCH(totalExpenditure!$A186,[2]pivotTable!$A$310:$A$615,0))/100*INDEX(gDP!BE$6:BE$271,MATCH(totalExpenditure!$A186,gDP!$B$6:$B$271)))</f>
        <v>#N/A</v>
      </c>
      <c r="CP186" s="77" t="e">
        <f>IF(INDEX([2]pivotTable!AQ$310:AQ$615,MATCH(totalExpenditure!$A186,[2]pivotTable!$A$310:$A$615,0))/100*INDEX(gDP!BF$6:BF$271,MATCH(totalExpenditure!$A186,gDP!$B$6:$B$271))=0,"",INDEX([2]pivotTable!AQ$310:AQ$615,MATCH(totalExpenditure!$A186,[2]pivotTable!$A$310:$A$615,0))/100*INDEX(gDP!BF$6:BF$271,MATCH(totalExpenditure!$A186,gDP!$B$6:$B$271)))</f>
        <v>#N/A</v>
      </c>
      <c r="CQ186" s="77" t="e">
        <f>IF(INDEX([2]pivotTable!AR$310:AR$615,MATCH(totalExpenditure!$A186,[2]pivotTable!$A$310:$A$615,0))/100*INDEX(gDP!BG$6:BG$271,MATCH(totalExpenditure!$A186,gDP!$B$6:$B$271))=0,"",INDEX([2]pivotTable!AR$310:AR$615,MATCH(totalExpenditure!$A186,[2]pivotTable!$A$310:$A$615,0))/100*INDEX(gDP!BG$6:BG$271,MATCH(totalExpenditure!$A186,gDP!$B$6:$B$271)))</f>
        <v>#N/A</v>
      </c>
      <c r="CR186" s="77" t="e">
        <f>IF(INDEX([2]pivotTable!AS$310:AS$615,MATCH(totalExpenditure!$A186,[2]pivotTable!$A$310:$A$615,0))/100*INDEX(gDP!BH$6:BH$271,MATCH(totalExpenditure!$A186,gDP!$B$6:$B$271))=0,"",INDEX([2]pivotTable!AS$310:AS$615,MATCH(totalExpenditure!$A186,[2]pivotTable!$A$310:$A$615,0))/100*INDEX(gDP!BH$6:BH$271,MATCH(totalExpenditure!$A186,gDP!$B$6:$B$271)))</f>
        <v>#N/A</v>
      </c>
      <c r="CS186" s="77" t="e">
        <f>IF(INDEX([2]pivotTable!AT$310:AT$615,MATCH(totalExpenditure!$A186,[2]pivotTable!$A$310:$A$615,0))/100*INDEX(gDP!BI$6:BI$271,MATCH(totalExpenditure!$A186,gDP!$B$6:$B$271))=0,"",INDEX([2]pivotTable!AT$310:AT$615,MATCH(totalExpenditure!$A186,[2]pivotTable!$A$310:$A$615,0))/100*INDEX(gDP!BI$6:BI$271,MATCH(totalExpenditure!$A186,gDP!$B$6:$B$271)))</f>
        <v>#N/A</v>
      </c>
      <c r="CT186" s="77" t="e">
        <f>IF(INDEX([2]pivotTable!AU$310:AU$615,MATCH(totalExpenditure!$A186,[2]pivotTable!$A$310:$A$615,0))/100*INDEX(gDP!BJ$6:BJ$271,MATCH(totalExpenditure!$A186,gDP!$B$6:$B$271))=0,"",INDEX([2]pivotTable!AU$310:AU$615,MATCH(totalExpenditure!$A186,[2]pivotTable!$A$310:$A$615,0))/100*INDEX(gDP!BJ$6:BJ$271,MATCH(totalExpenditure!$A186,gDP!$B$6:$B$271)))</f>
        <v>#N/A</v>
      </c>
      <c r="CU186" s="77" t="e">
        <f>IF(INDEX([2]pivotTable!AV$310:AV$615,MATCH(totalExpenditure!$A186,[2]pivotTable!$A$310:$A$615,0))/100*INDEX(gDP!BK$6:BK$271,MATCH(totalExpenditure!$A186,gDP!$B$6:$B$271))=0,"",INDEX([2]pivotTable!AV$310:AV$615,MATCH(totalExpenditure!$A186,[2]pivotTable!$A$310:$A$615,0))/100*INDEX(gDP!BK$6:BK$271,MATCH(totalExpenditure!$A186,gDP!$B$6:$B$271)))</f>
        <v>#N/A</v>
      </c>
      <c r="CV186" s="77" t="e">
        <f>IF(INDEX([2]pivotTable!AW$310:AW$615,MATCH(totalExpenditure!$A186,[2]pivotTable!$A$310:$A$615,0))/100*INDEX(gDP!BL$6:BL$271,MATCH(totalExpenditure!$A186,gDP!$B$6:$B$271))=0,"",INDEX([2]pivotTable!AW$310:AW$615,MATCH(totalExpenditure!$A186,[2]pivotTable!$A$310:$A$615,0))/100*INDEX(gDP!BL$6:BL$271,MATCH(totalExpenditure!$A186,gDP!$B$6:$B$271)))</f>
        <v>#N/A</v>
      </c>
      <c r="CW186" s="77" t="e">
        <f>IF(INDEX([2]pivotTable!AX$310:AX$615,MATCH(totalExpenditure!$A186,[2]pivotTable!$A$310:$A$615,0))/100*INDEX(gDP!BM$6:BM$271,MATCH(totalExpenditure!$A186,gDP!$B$6:$B$271))=0,"",INDEX([2]pivotTable!AX$310:AX$615,MATCH(totalExpenditure!$A186,[2]pivotTable!$A$310:$A$615,0))/100*INDEX(gDP!BM$6:BM$271,MATCH(totalExpenditure!$A186,gDP!$B$6:$B$271)))</f>
        <v>#N/A</v>
      </c>
      <c r="CX186" s="77" t="e">
        <f>IF(INDEX([2]pivotTable!AY$310:AY$615,MATCH(totalExpenditure!$A186,[2]pivotTable!$A$310:$A$615,0))/100*INDEX(gDP!BN$6:BN$271,MATCH(totalExpenditure!$A186,gDP!$B$6:$B$271))=0,"",INDEX([2]pivotTable!AY$310:AY$615,MATCH(totalExpenditure!$A186,[2]pivotTable!$A$310:$A$615,0))/100*INDEX(gDP!BN$6:BN$271,MATCH(totalExpenditure!$A186,gDP!$B$6:$B$271)))</f>
        <v>#N/A</v>
      </c>
      <c r="CY186" s="77" t="e">
        <f>IF(INDEX([2]pivotTable!AZ$310:AZ$615,MATCH(totalExpenditure!$A186,[2]pivotTable!$A$310:$A$615,0))/100*INDEX(gDP!BO$6:BO$271,MATCH(totalExpenditure!$A186,gDP!$B$6:$B$271))=0,"",INDEX([2]pivotTable!AZ$310:AZ$615,MATCH(totalExpenditure!$A186,[2]pivotTable!$A$310:$A$615,0))/100*INDEX(gDP!BO$6:BO$271,MATCH(totalExpenditure!$A186,gDP!$B$6:$B$271)))</f>
        <v>#N/A</v>
      </c>
      <c r="CZ186" s="77" t="e">
        <f>IF(B186="","",IF(BA186="","",B186-B186+INDEX(gDP!Q$6:Q$271,MATCH(totalExpenditure!$A186,gDP!$B$6:$B$271))))</f>
        <v>#N/A</v>
      </c>
      <c r="DA186" s="77" t="e">
        <f>IF(C186="","",IF(BB186="","",C186-C186+INDEX(gDP!R$6:R$271,MATCH(totalExpenditure!$A186,gDP!$B$6:$B$271))))</f>
        <v>#N/A</v>
      </c>
      <c r="DB186" s="77" t="e">
        <f>IF(D186="","",IF(BC186="","",D186-D186+INDEX(gDP!S$6:S$271,MATCH(totalExpenditure!$A186,gDP!$B$6:$B$271))))</f>
        <v>#N/A</v>
      </c>
      <c r="DC186" s="77" t="e">
        <f>IF(E186="","",IF(BD186="","",E186-E186+INDEX(gDP!T$6:T$271,MATCH(totalExpenditure!$A186,gDP!$B$6:$B$271))))</f>
        <v>#N/A</v>
      </c>
      <c r="DD186" s="77" t="e">
        <f>IF(F186="","",IF(BE186="","",F186-F186+INDEX(gDP!U$6:U$271,MATCH(totalExpenditure!$A186,gDP!$B$6:$B$271))))</f>
        <v>#N/A</v>
      </c>
      <c r="DE186" s="77" t="e">
        <f>IF(G186="","",IF(BF186="","",G186-G186+INDEX(gDP!V$6:V$271,MATCH(totalExpenditure!$A186,gDP!$B$6:$B$271))))</f>
        <v>#N/A</v>
      </c>
      <c r="DF186" s="77" t="e">
        <f>IF(H186="","",IF(BG186="","",H186-H186+INDEX(gDP!W$6:W$271,MATCH(totalExpenditure!$A186,gDP!$B$6:$B$271))))</f>
        <v>#N/A</v>
      </c>
      <c r="DG186" s="77" t="e">
        <f>IF(I186="","",IF(BH186="","",I186-I186+INDEX(gDP!X$6:X$271,MATCH(totalExpenditure!$A186,gDP!$B$6:$B$271))))</f>
        <v>#N/A</v>
      </c>
      <c r="DH186" s="77" t="e">
        <f>IF(J186="","",IF(BI186="","",J186-J186+INDEX(gDP!Y$6:Y$271,MATCH(totalExpenditure!$A186,gDP!$B$6:$B$271))))</f>
        <v>#N/A</v>
      </c>
      <c r="DI186" s="77" t="e">
        <f>IF(K186="","",IF(BJ186="","",K186-K186+INDEX(gDP!Z$6:Z$271,MATCH(totalExpenditure!$A186,gDP!$B$6:$B$271))))</f>
        <v>#N/A</v>
      </c>
      <c r="DJ186" s="77" t="e">
        <f>IF(L186="","",IF(BK186="","",L186-L186+INDEX(gDP!AA$6:AA$271,MATCH(totalExpenditure!$A186,gDP!$B$6:$B$271))))</f>
        <v>#N/A</v>
      </c>
      <c r="DK186" s="77" t="e">
        <f>IF(M186="","",IF(BL186="","",M186-M186+INDEX(gDP!AB$6:AB$271,MATCH(totalExpenditure!$A186,gDP!$B$6:$B$271))))</f>
        <v>#N/A</v>
      </c>
      <c r="DL186" s="77" t="e">
        <f>IF(N186="","",IF(BM186="","",N186-N186+INDEX(gDP!AC$6:AC$271,MATCH(totalExpenditure!$A186,gDP!$B$6:$B$271))))</f>
        <v>#N/A</v>
      </c>
      <c r="DM186" s="77" t="e">
        <f>IF(O186="","",IF(BN186="","",O186-O186+INDEX(gDP!AD$6:AD$271,MATCH(totalExpenditure!$A186,gDP!$B$6:$B$271))))</f>
        <v>#N/A</v>
      </c>
      <c r="DN186" s="77" t="e">
        <f>IF(P186="","",IF(BO186="","",P186-P186+INDEX(gDP!AE$6:AE$271,MATCH(totalExpenditure!$A186,gDP!$B$6:$B$271))))</f>
        <v>#N/A</v>
      </c>
      <c r="DO186" s="77" t="e">
        <f>IF(Q186="","",IF(BP186="","",Q186-Q186+INDEX(gDP!AF$6:AF$271,MATCH(totalExpenditure!$A186,gDP!$B$6:$B$271))))</f>
        <v>#N/A</v>
      </c>
      <c r="DP186" s="77" t="e">
        <f>IF(R186="","",IF(BQ186="","",R186-R186+INDEX(gDP!AG$6:AG$271,MATCH(totalExpenditure!$A186,gDP!$B$6:$B$271))))</f>
        <v>#N/A</v>
      </c>
      <c r="DQ186" s="77" t="e">
        <f>IF(S186="","",IF(BR186="","",S186-S186+INDEX(gDP!AH$6:AH$271,MATCH(totalExpenditure!$A186,gDP!$B$6:$B$271))))</f>
        <v>#N/A</v>
      </c>
      <c r="DR186" s="77" t="e">
        <f>IF(T186="","",IF(BS186="","",T186-T186+INDEX(gDP!AI$6:AI$271,MATCH(totalExpenditure!$A186,gDP!$B$6:$B$271))))</f>
        <v>#N/A</v>
      </c>
      <c r="DS186" s="77" t="e">
        <f>IF(U186="","",IF(BT186="","",U186-U186+INDEX(gDP!AJ$6:AJ$271,MATCH(totalExpenditure!$A186,gDP!$B$6:$B$271))))</f>
        <v>#N/A</v>
      </c>
      <c r="DT186" s="77" t="e">
        <f>IF(V186="","",IF(BU186="","",V186-V186+INDEX(gDP!AK$6:AK$271,MATCH(totalExpenditure!$A186,gDP!$B$6:$B$271))))</f>
        <v>#N/A</v>
      </c>
      <c r="DU186" s="77" t="e">
        <f>IF(W186="","",IF(BV186="","",W186-W186+INDEX(gDP!AL$6:AL$271,MATCH(totalExpenditure!$A186,gDP!$B$6:$B$271))))</f>
        <v>#N/A</v>
      </c>
      <c r="DV186" s="77" t="e">
        <f>IF(X186="","",IF(BW186="","",X186-X186+INDEX(gDP!AM$6:AM$271,MATCH(totalExpenditure!$A186,gDP!$B$6:$B$271))))</f>
        <v>#N/A</v>
      </c>
      <c r="DW186" s="77" t="e">
        <f>IF(Y186="","",IF(BX186="","",Y186-Y186+INDEX(gDP!AN$6:AN$271,MATCH(totalExpenditure!$A186,gDP!$B$6:$B$271))))</f>
        <v>#N/A</v>
      </c>
      <c r="DX186" s="77" t="e">
        <f>IF(Z186="","",IF(BY186="","",Z186-Z186+INDEX(gDP!AO$6:AO$271,MATCH(totalExpenditure!$A186,gDP!$B$6:$B$271))))</f>
        <v>#N/A</v>
      </c>
      <c r="DY186" s="77" t="e">
        <f>IF(AA186="","",IF(BZ186="","",AA186-AA186+INDEX(gDP!AP$6:AP$271,MATCH(totalExpenditure!$A186,gDP!$B$6:$B$271))))</f>
        <v>#N/A</v>
      </c>
      <c r="DZ186" s="77" t="e">
        <f>IF(AB186="","",IF(CA186="","",AB186-AB186+INDEX(gDP!AQ$6:AQ$271,MATCH(totalExpenditure!$A186,gDP!$B$6:$B$271))))</f>
        <v>#N/A</v>
      </c>
      <c r="EA186" s="77" t="e">
        <f>IF(AC186="","",IF(CB186="","",AC186-AC186+INDEX(gDP!AR$6:AR$271,MATCH(totalExpenditure!$A186,gDP!$B$6:$B$271))))</f>
        <v>#N/A</v>
      </c>
      <c r="EB186" s="77" t="e">
        <f>IF(AD186="","",IF(CC186="","",AD186-AD186+INDEX(gDP!AS$6:AS$271,MATCH(totalExpenditure!$A186,gDP!$B$6:$B$271))))</f>
        <v>#N/A</v>
      </c>
      <c r="EC186" s="77" t="e">
        <f>IF(AE186="","",IF(CD186="","",AE186-AE186+INDEX(gDP!AT$6:AT$271,MATCH(totalExpenditure!$A186,gDP!$B$6:$B$271))))</f>
        <v>#N/A</v>
      </c>
      <c r="ED186" s="77" t="e">
        <f>IF(AF186="","",IF(CE186="","",AF186-AF186+INDEX(gDP!AU$6:AU$271,MATCH(totalExpenditure!$A186,gDP!$B$6:$B$271))))</f>
        <v>#N/A</v>
      </c>
      <c r="EE186" s="77" t="e">
        <f>IF(AG186="","",IF(CF186="","",AG186-AG186+INDEX(gDP!AV$6:AV$271,MATCH(totalExpenditure!$A186,gDP!$B$6:$B$271))))</f>
        <v>#N/A</v>
      </c>
      <c r="EF186" s="77" t="e">
        <f>IF(AH186="","",IF(CG186="","",AH186-AH186+INDEX(gDP!AW$6:AW$271,MATCH(totalExpenditure!$A186,gDP!$B$6:$B$271))))</f>
        <v>#N/A</v>
      </c>
      <c r="EG186" s="77" t="e">
        <f>IF(AI186="","",IF(CH186="","",AI186-AI186+INDEX(gDP!AX$6:AX$271,MATCH(totalExpenditure!$A186,gDP!$B$6:$B$271))))</f>
        <v>#N/A</v>
      </c>
      <c r="EH186" s="77" t="e">
        <f>IF(AJ186="","",IF(CI186="","",AJ186-AJ186+INDEX(gDP!AY$6:AY$271,MATCH(totalExpenditure!$A186,gDP!$B$6:$B$271))))</f>
        <v>#N/A</v>
      </c>
      <c r="EI186" s="77" t="e">
        <f>IF(AK186="","",IF(CJ186="","",AK186-AK186+INDEX(gDP!AZ$6:AZ$271,MATCH(totalExpenditure!$A186,gDP!$B$6:$B$271))))</f>
        <v>#N/A</v>
      </c>
      <c r="EJ186" s="77" t="e">
        <f>IF(AL186="","",IF(CK186="","",AL186-AL186+INDEX(gDP!BA$6:BA$271,MATCH(totalExpenditure!$A186,gDP!$B$6:$B$271))))</f>
        <v>#N/A</v>
      </c>
      <c r="EK186" s="77" t="e">
        <f>IF(AM186="","",IF(CL186="","",AM186-AM186+INDEX(gDP!BB$6:BB$271,MATCH(totalExpenditure!$A186,gDP!$B$6:$B$271))))</f>
        <v>#N/A</v>
      </c>
      <c r="EL186" s="77" t="e">
        <f>IF(AN186="","",IF(CM186="","",AN186-AN186+INDEX(gDP!BC$6:BC$271,MATCH(totalExpenditure!$A186,gDP!$B$6:$B$271))))</f>
        <v>#N/A</v>
      </c>
      <c r="EM186" s="77" t="e">
        <f>IF(AO186="","",IF(CN186="","",AO186-AO186+INDEX(gDP!BD$6:BD$271,MATCH(totalExpenditure!$A186,gDP!$B$6:$B$271))))</f>
        <v>#N/A</v>
      </c>
      <c r="EN186" s="77" t="e">
        <f>IF(AP186="","",IF(CO186="","",AP186-AP186+INDEX(gDP!BE$6:BE$271,MATCH(totalExpenditure!$A186,gDP!$B$6:$B$271))))</f>
        <v>#N/A</v>
      </c>
      <c r="EO186" s="77" t="e">
        <f>IF(AQ186="","",IF(CP186="","",AQ186-AQ186+INDEX(gDP!BF$6:BF$271,MATCH(totalExpenditure!$A186,gDP!$B$6:$B$271))))</f>
        <v>#N/A</v>
      </c>
      <c r="EP186" s="77" t="e">
        <f>IF(AR186="","",IF(CQ186="","",AR186-AR186+INDEX(gDP!BG$6:BG$271,MATCH(totalExpenditure!$A186,gDP!$B$6:$B$271))))</f>
        <v>#N/A</v>
      </c>
      <c r="EQ186" s="77" t="e">
        <f>IF(AS186="","",IF(CR186="","",AS186-AS186+INDEX(gDP!BH$6:BH$271,MATCH(totalExpenditure!$A186,gDP!$B$6:$B$271))))</f>
        <v>#N/A</v>
      </c>
      <c r="ER186" s="77" t="e">
        <f>IF(AT186="","",IF(CS186="","",AT186-AT186+INDEX(gDP!BI$6:BI$271,MATCH(totalExpenditure!$A186,gDP!$B$6:$B$271))))</f>
        <v>#N/A</v>
      </c>
      <c r="ES186" s="77" t="e">
        <f>IF(AU186="","",IF(CT186="","",AU186-AU186+INDEX(gDP!BJ$6:BJ$271,MATCH(totalExpenditure!$A186,gDP!$B$6:$B$271))))</f>
        <v>#N/A</v>
      </c>
      <c r="ET186" s="77" t="e">
        <f>IF(AV186="","",IF(CU186="","",AV186-AV186+INDEX(gDP!BK$6:BK$271,MATCH(totalExpenditure!$A186,gDP!$B$6:$B$271))))</f>
        <v>#N/A</v>
      </c>
      <c r="EU186" s="77" t="e">
        <f>IF(AW186="","",IF(CV186="","",AW186-AW186+INDEX(gDP!BL$6:BL$271,MATCH(totalExpenditure!$A186,gDP!$B$6:$B$271))))</f>
        <v>#N/A</v>
      </c>
      <c r="EV186" s="77" t="e">
        <f>IF(AX186="","",IF(CW186="","",AX186-AX186+INDEX(gDP!BM$6:BM$271,MATCH(totalExpenditure!$A186,gDP!$B$6:$B$271))))</f>
        <v>#N/A</v>
      </c>
      <c r="EW186" s="77" t="e">
        <f>IF(AY186="","",IF(CX186="","",AY186-AY186+INDEX(gDP!BN$6:BN$271,MATCH(totalExpenditure!$A186,gDP!$B$6:$B$271))))</f>
        <v>#N/A</v>
      </c>
      <c r="EX186" s="77" t="e">
        <f>IF(AZ186="","",IF(CY186="","",AZ186-AZ186+INDEX(gDP!BO$6:BO$271,MATCH(totalExpenditure!$A186,gDP!$B$6:$B$271))))</f>
        <v>#N/A</v>
      </c>
    </row>
    <row r="187" spans="1:154" x14ac:dyDescent="0.35">
      <c r="A187" t="s">
        <v>583</v>
      </c>
      <c r="B187" s="77" t="str">
        <f>IF(INDEX([2]pivotTable!B$3:B$308,MATCH(totalExpenditure!$A187,[2]pivotTable!$A$3:$A$308,0))/100*INDEX(gDP!Q$6:Q$271,MATCH(totalExpenditure!$A187,gDP!$B$6:$B$271))=0,"",INDEX([2]pivotTable!B$3:B$308,MATCH(totalExpenditure!$A187,[2]pivotTable!$A$3:$A$308,0))/100*INDEX(gDP!Q$6:Q$271,MATCH(totalExpenditure!$A187,gDP!$B$6:$B$271)))</f>
        <v/>
      </c>
      <c r="C187" s="77" t="str">
        <f>IF(INDEX([2]pivotTable!C$3:C$308,MATCH(totalExpenditure!$A187,[2]pivotTable!$A$3:$A$308,0))/100*INDEX(gDP!R$6:R$271,MATCH(totalExpenditure!$A187,gDP!$B$6:$B$271))=0,"",INDEX([2]pivotTable!C$3:C$308,MATCH(totalExpenditure!$A187,[2]pivotTable!$A$3:$A$308,0))/100*INDEX(gDP!R$6:R$271,MATCH(totalExpenditure!$A187,gDP!$B$6:$B$271)))</f>
        <v/>
      </c>
      <c r="D187" s="77" t="str">
        <f>IF(INDEX([2]pivotTable!D$3:D$308,MATCH(totalExpenditure!$A187,[2]pivotTable!$A$3:$A$308,0))/100*INDEX(gDP!S$6:S$271,MATCH(totalExpenditure!$A187,gDP!$B$6:$B$271))=0,"",INDEX([2]pivotTable!D$3:D$308,MATCH(totalExpenditure!$A187,[2]pivotTable!$A$3:$A$308,0))/100*INDEX(gDP!S$6:S$271,MATCH(totalExpenditure!$A187,gDP!$B$6:$B$271)))</f>
        <v/>
      </c>
      <c r="E187" s="77" t="str">
        <f>IF(INDEX([2]pivotTable!E$3:E$308,MATCH(totalExpenditure!$A187,[2]pivotTable!$A$3:$A$308,0))/100*INDEX(gDP!T$6:T$271,MATCH(totalExpenditure!$A187,gDP!$B$6:$B$271))=0,"",INDEX([2]pivotTable!E$3:E$308,MATCH(totalExpenditure!$A187,[2]pivotTable!$A$3:$A$308,0))/100*INDEX(gDP!T$6:T$271,MATCH(totalExpenditure!$A187,gDP!$B$6:$B$271)))</f>
        <v/>
      </c>
      <c r="F187" s="77" t="str">
        <f>IF(INDEX([2]pivotTable!F$3:F$308,MATCH(totalExpenditure!$A187,[2]pivotTable!$A$3:$A$308,0))/100*INDEX(gDP!U$6:U$271,MATCH(totalExpenditure!$A187,gDP!$B$6:$B$271))=0,"",INDEX([2]pivotTable!F$3:F$308,MATCH(totalExpenditure!$A187,[2]pivotTable!$A$3:$A$308,0))/100*INDEX(gDP!U$6:U$271,MATCH(totalExpenditure!$A187,gDP!$B$6:$B$271)))</f>
        <v/>
      </c>
      <c r="G187" s="77" t="str">
        <f>IF(INDEX([2]pivotTable!G$3:G$308,MATCH(totalExpenditure!$A187,[2]pivotTable!$A$3:$A$308,0))/100*INDEX(gDP!V$6:V$271,MATCH(totalExpenditure!$A187,gDP!$B$6:$B$271))=0,"",INDEX([2]pivotTable!G$3:G$308,MATCH(totalExpenditure!$A187,[2]pivotTable!$A$3:$A$308,0))/100*INDEX(gDP!V$6:V$271,MATCH(totalExpenditure!$A187,gDP!$B$6:$B$271)))</f>
        <v/>
      </c>
      <c r="H187" s="77" t="str">
        <f>IF(INDEX([2]pivotTable!H$3:H$308,MATCH(totalExpenditure!$A187,[2]pivotTable!$A$3:$A$308,0))/100*INDEX(gDP!W$6:W$271,MATCH(totalExpenditure!$A187,gDP!$B$6:$B$271))=0,"",INDEX([2]pivotTable!H$3:H$308,MATCH(totalExpenditure!$A187,[2]pivotTable!$A$3:$A$308,0))/100*INDEX(gDP!W$6:W$271,MATCH(totalExpenditure!$A187,gDP!$B$6:$B$271)))</f>
        <v/>
      </c>
      <c r="I187" s="77" t="str">
        <f>IF(INDEX([2]pivotTable!I$3:I$308,MATCH(totalExpenditure!$A187,[2]pivotTable!$A$3:$A$308,0))/100*INDEX(gDP!X$6:X$271,MATCH(totalExpenditure!$A187,gDP!$B$6:$B$271))=0,"",INDEX([2]pivotTable!I$3:I$308,MATCH(totalExpenditure!$A187,[2]pivotTable!$A$3:$A$308,0))/100*INDEX(gDP!X$6:X$271,MATCH(totalExpenditure!$A187,gDP!$B$6:$B$271)))</f>
        <v/>
      </c>
      <c r="J187" s="77" t="str">
        <f>IF(INDEX([2]pivotTable!J$3:J$308,MATCH(totalExpenditure!$A187,[2]pivotTable!$A$3:$A$308,0))/100*INDEX(gDP!Y$6:Y$271,MATCH(totalExpenditure!$A187,gDP!$B$6:$B$271))=0,"",INDEX([2]pivotTable!J$3:J$308,MATCH(totalExpenditure!$A187,[2]pivotTable!$A$3:$A$308,0))/100*INDEX(gDP!Y$6:Y$271,MATCH(totalExpenditure!$A187,gDP!$B$6:$B$271)))</f>
        <v/>
      </c>
      <c r="K187" s="77" t="str">
        <f>IF(INDEX([2]pivotTable!K$3:K$308,MATCH(totalExpenditure!$A187,[2]pivotTable!$A$3:$A$308,0))/100*INDEX(gDP!Z$6:Z$271,MATCH(totalExpenditure!$A187,gDP!$B$6:$B$271))=0,"",INDEX([2]pivotTable!K$3:K$308,MATCH(totalExpenditure!$A187,[2]pivotTable!$A$3:$A$308,0))/100*INDEX(gDP!Z$6:Z$271,MATCH(totalExpenditure!$A187,gDP!$B$6:$B$271)))</f>
        <v/>
      </c>
      <c r="L187" s="77" t="str">
        <f>IF(INDEX([2]pivotTable!L$3:L$308,MATCH(totalExpenditure!$A187,[2]pivotTable!$A$3:$A$308,0))/100*INDEX(gDP!AA$6:AA$271,MATCH(totalExpenditure!$A187,gDP!$B$6:$B$271))=0,"",INDEX([2]pivotTable!L$3:L$308,MATCH(totalExpenditure!$A187,[2]pivotTable!$A$3:$A$308,0))/100*INDEX(gDP!AA$6:AA$271,MATCH(totalExpenditure!$A187,gDP!$B$6:$B$271)))</f>
        <v/>
      </c>
      <c r="M187" s="77" t="str">
        <f>IF(INDEX([2]pivotTable!M$3:M$308,MATCH(totalExpenditure!$A187,[2]pivotTable!$A$3:$A$308,0))/100*INDEX(gDP!AB$6:AB$271,MATCH(totalExpenditure!$A187,gDP!$B$6:$B$271))=0,"",INDEX([2]pivotTable!M$3:M$308,MATCH(totalExpenditure!$A187,[2]pivotTable!$A$3:$A$308,0))/100*INDEX(gDP!AB$6:AB$271,MATCH(totalExpenditure!$A187,gDP!$B$6:$B$271)))</f>
        <v/>
      </c>
      <c r="N187" s="77" t="str">
        <f>IF(INDEX([2]pivotTable!N$3:N$308,MATCH(totalExpenditure!$A187,[2]pivotTable!$A$3:$A$308,0))/100*INDEX(gDP!AC$6:AC$271,MATCH(totalExpenditure!$A187,gDP!$B$6:$B$271))=0,"",INDEX([2]pivotTable!N$3:N$308,MATCH(totalExpenditure!$A187,[2]pivotTable!$A$3:$A$308,0))/100*INDEX(gDP!AC$6:AC$271,MATCH(totalExpenditure!$A187,gDP!$B$6:$B$271)))</f>
        <v/>
      </c>
      <c r="O187" s="77" t="str">
        <f>IF(INDEX([2]pivotTable!O$3:O$308,MATCH(totalExpenditure!$A187,[2]pivotTable!$A$3:$A$308,0))/100*INDEX(gDP!AD$6:AD$271,MATCH(totalExpenditure!$A187,gDP!$B$6:$B$271))=0,"",INDEX([2]pivotTable!O$3:O$308,MATCH(totalExpenditure!$A187,[2]pivotTable!$A$3:$A$308,0))/100*INDEX(gDP!AD$6:AD$271,MATCH(totalExpenditure!$A187,gDP!$B$6:$B$271)))</f>
        <v/>
      </c>
      <c r="P187" s="77" t="str">
        <f>IF(INDEX([2]pivotTable!P$3:P$308,MATCH(totalExpenditure!$A187,[2]pivotTable!$A$3:$A$308,0))/100*INDEX(gDP!AE$6:AE$271,MATCH(totalExpenditure!$A187,gDP!$B$6:$B$271))=0,"",INDEX([2]pivotTable!P$3:P$308,MATCH(totalExpenditure!$A187,[2]pivotTable!$A$3:$A$308,0))/100*INDEX(gDP!AE$6:AE$271,MATCH(totalExpenditure!$A187,gDP!$B$6:$B$271)))</f>
        <v/>
      </c>
      <c r="Q187" s="77" t="str">
        <f>IF(INDEX([2]pivotTable!Q$3:Q$308,MATCH(totalExpenditure!$A187,[2]pivotTable!$A$3:$A$308,0))/100*INDEX(gDP!AF$6:AF$271,MATCH(totalExpenditure!$A187,gDP!$B$6:$B$271))=0,"",INDEX([2]pivotTable!Q$3:Q$308,MATCH(totalExpenditure!$A187,[2]pivotTable!$A$3:$A$308,0))/100*INDEX(gDP!AF$6:AF$271,MATCH(totalExpenditure!$A187,gDP!$B$6:$B$271)))</f>
        <v/>
      </c>
      <c r="R187" s="77" t="str">
        <f>IF(INDEX([2]pivotTable!R$3:R$308,MATCH(totalExpenditure!$A187,[2]pivotTable!$A$3:$A$308,0))/100*INDEX(gDP!AG$6:AG$271,MATCH(totalExpenditure!$A187,gDP!$B$6:$B$271))=0,"",INDEX([2]pivotTable!R$3:R$308,MATCH(totalExpenditure!$A187,[2]pivotTable!$A$3:$A$308,0))/100*INDEX(gDP!AG$6:AG$271,MATCH(totalExpenditure!$A187,gDP!$B$6:$B$271)))</f>
        <v/>
      </c>
      <c r="S187" s="77" t="str">
        <f>IF(INDEX([2]pivotTable!S$3:S$308,MATCH(totalExpenditure!$A187,[2]pivotTable!$A$3:$A$308,0))/100*INDEX(gDP!AH$6:AH$271,MATCH(totalExpenditure!$A187,gDP!$B$6:$B$271))=0,"",INDEX([2]pivotTable!S$3:S$308,MATCH(totalExpenditure!$A187,[2]pivotTable!$A$3:$A$308,0))/100*INDEX(gDP!AH$6:AH$271,MATCH(totalExpenditure!$A187,gDP!$B$6:$B$271)))</f>
        <v/>
      </c>
      <c r="T187" s="77">
        <f>IF(INDEX([2]pivotTable!T$3:T$308,MATCH(totalExpenditure!$A187,[2]pivotTable!$A$3:$A$308,0))/100*INDEX(gDP!AI$6:AI$271,MATCH(totalExpenditure!$A187,gDP!$B$6:$B$271))=0,"",INDEX([2]pivotTable!T$3:T$308,MATCH(totalExpenditure!$A187,[2]pivotTable!$A$3:$A$308,0))/100*INDEX(gDP!AI$6:AI$271,MATCH(totalExpenditure!$A187,gDP!$B$6:$B$271)))</f>
        <v>1765610377.1131344</v>
      </c>
      <c r="U187" s="77">
        <f>IF(INDEX([2]pivotTable!U$3:U$308,MATCH(totalExpenditure!$A187,[2]pivotTable!$A$3:$A$308,0))/100*INDEX(gDP!AJ$6:AJ$271,MATCH(totalExpenditure!$A187,gDP!$B$6:$B$271))=0,"",INDEX([2]pivotTable!U$3:U$308,MATCH(totalExpenditure!$A187,[2]pivotTable!$A$3:$A$308,0))/100*INDEX(gDP!AJ$6:AJ$271,MATCH(totalExpenditure!$A187,gDP!$B$6:$B$271)))</f>
        <v>1506148868.6605957</v>
      </c>
      <c r="V187" s="77">
        <f>IF(INDEX([2]pivotTable!V$3:V$308,MATCH(totalExpenditure!$A187,[2]pivotTable!$A$3:$A$308,0))/100*INDEX(gDP!AK$6:AK$271,MATCH(totalExpenditure!$A187,gDP!$B$6:$B$271))=0,"",INDEX([2]pivotTable!V$3:V$308,MATCH(totalExpenditure!$A187,[2]pivotTable!$A$3:$A$308,0))/100*INDEX(gDP!AK$6:AK$271,MATCH(totalExpenditure!$A187,gDP!$B$6:$B$271)))</f>
        <v>1836710663.1989579</v>
      </c>
      <c r="W187" s="77">
        <f>IF(INDEX([2]pivotTable!W$3:W$308,MATCH(totalExpenditure!$A187,[2]pivotTable!$A$3:$A$308,0))/100*INDEX(gDP!AL$6:AL$271,MATCH(totalExpenditure!$A187,gDP!$B$6:$B$271))=0,"",INDEX([2]pivotTable!W$3:W$308,MATCH(totalExpenditure!$A187,[2]pivotTable!$A$3:$A$308,0))/100*INDEX(gDP!AL$6:AL$271,MATCH(totalExpenditure!$A187,gDP!$B$6:$B$271)))</f>
        <v>1761528218.4655375</v>
      </c>
      <c r="X187" s="77">
        <f>IF(INDEX([2]pivotTable!X$3:X$308,MATCH(totalExpenditure!$A187,[2]pivotTable!$A$3:$A$308,0))/100*INDEX(gDP!AM$6:AM$271,MATCH(totalExpenditure!$A187,gDP!$B$6:$B$271))=0,"",INDEX([2]pivotTable!X$3:X$308,MATCH(totalExpenditure!$A187,[2]pivotTable!$A$3:$A$308,0))/100*INDEX(gDP!AM$6:AM$271,MATCH(totalExpenditure!$A187,gDP!$B$6:$B$271)))</f>
        <v>1893904239.2717805</v>
      </c>
      <c r="Y187" s="77">
        <f>IF(INDEX([2]pivotTable!Y$3:Y$308,MATCH(totalExpenditure!$A187,[2]pivotTable!$A$3:$A$308,0))/100*INDEX(gDP!AN$6:AN$271,MATCH(totalExpenditure!$A187,gDP!$B$6:$B$271))=0,"",INDEX([2]pivotTable!Y$3:Y$308,MATCH(totalExpenditure!$A187,[2]pivotTable!$A$3:$A$308,0))/100*INDEX(gDP!AN$6:AN$271,MATCH(totalExpenditure!$A187,gDP!$B$6:$B$271)))</f>
        <v>1844027464.2392757</v>
      </c>
      <c r="Z187" s="77">
        <f>IF(INDEX([2]pivotTable!Z$3:Z$308,MATCH(totalExpenditure!$A187,[2]pivotTable!$A$3:$A$308,0))/100*INDEX(gDP!AO$6:AO$271,MATCH(totalExpenditure!$A187,gDP!$B$6:$B$271))=0,"",INDEX([2]pivotTable!Z$3:Z$308,MATCH(totalExpenditure!$A187,[2]pivotTable!$A$3:$A$308,0))/100*INDEX(gDP!AO$6:AO$271,MATCH(totalExpenditure!$A187,gDP!$B$6:$B$271)))</f>
        <v>1766109440.8322496</v>
      </c>
      <c r="AA187" s="77">
        <f>IF(INDEX([2]pivotTable!AA$3:AA$308,MATCH(totalExpenditure!$A187,[2]pivotTable!$A$3:$A$308,0))/100*INDEX(gDP!AP$6:AP$271,MATCH(totalExpenditure!$A187,gDP!$B$6:$B$271))=0,"",INDEX([2]pivotTable!AA$3:AA$308,MATCH(totalExpenditure!$A187,[2]pivotTable!$A$3:$A$308,0))/100*INDEX(gDP!AP$6:AP$271,MATCH(totalExpenditure!$A187,gDP!$B$6:$B$271)))</f>
        <v>1808636931.0793223</v>
      </c>
      <c r="AB187" s="77">
        <f>IF(INDEX([2]pivotTable!AB$3:AB$308,MATCH(totalExpenditure!$A187,[2]pivotTable!$A$3:$A$308,0))/100*INDEX(gDP!AQ$6:AQ$271,MATCH(totalExpenditure!$A187,gDP!$B$6:$B$271))=0,"",INDEX([2]pivotTable!AB$3:AB$308,MATCH(totalExpenditure!$A187,[2]pivotTable!$A$3:$A$308,0))/100*INDEX(gDP!AQ$6:AQ$271,MATCH(totalExpenditure!$A187,gDP!$B$6:$B$271)))</f>
        <v>1604046423.9791913</v>
      </c>
      <c r="AC187" s="77">
        <f>IF(INDEX([2]pivotTable!AC$3:AC$308,MATCH(totalExpenditure!$A187,[2]pivotTable!$A$3:$A$308,0))/100*INDEX(gDP!AR$6:AR$271,MATCH(totalExpenditure!$A187,gDP!$B$6:$B$271))=0,"",INDEX([2]pivotTable!AC$3:AC$308,MATCH(totalExpenditure!$A187,[2]pivotTable!$A$3:$A$308,0))/100*INDEX(gDP!AR$6:AR$271,MATCH(totalExpenditure!$A187,gDP!$B$6:$B$271)))</f>
        <v>1618600751.1573517</v>
      </c>
      <c r="AD187" s="77">
        <f>IF(INDEX([2]pivotTable!AD$3:AD$308,MATCH(totalExpenditure!$A187,[2]pivotTable!$A$3:$A$308,0))/100*INDEX(gDP!AS$6:AS$271,MATCH(totalExpenditure!$A187,gDP!$B$6:$B$271))=0,"",INDEX([2]pivotTable!AD$3:AD$308,MATCH(totalExpenditure!$A187,[2]pivotTable!$A$3:$A$308,0))/100*INDEX(gDP!AS$6:AS$271,MATCH(totalExpenditure!$A187,gDP!$B$6:$B$271)))</f>
        <v>2169228721.9765897</v>
      </c>
      <c r="AE187" s="77">
        <f>IF(INDEX([2]pivotTable!AE$3:AE$308,MATCH(totalExpenditure!$A187,[2]pivotTable!$A$3:$A$308,0))/100*INDEX(gDP!AT$6:AT$271,MATCH(totalExpenditure!$A187,gDP!$B$6:$B$271))=0,"",INDEX([2]pivotTable!AE$3:AE$308,MATCH(totalExpenditure!$A187,[2]pivotTable!$A$3:$A$308,0))/100*INDEX(gDP!AT$6:AT$271,MATCH(totalExpenditure!$A187,gDP!$B$6:$B$271)))</f>
        <v>2509308067.1001239</v>
      </c>
      <c r="AF187" s="77">
        <f>IF(INDEX([2]pivotTable!AF$3:AF$308,MATCH(totalExpenditure!$A187,[2]pivotTable!$A$3:$A$308,0))/100*INDEX(gDP!AU$6:AU$271,MATCH(totalExpenditure!$A187,gDP!$B$6:$B$271))=0,"",INDEX([2]pivotTable!AF$3:AF$308,MATCH(totalExpenditure!$A187,[2]pivotTable!$A$3:$A$308,0))/100*INDEX(gDP!AU$6:AU$271,MATCH(totalExpenditure!$A187,gDP!$B$6:$B$271)))</f>
        <v>2578272773.9921918</v>
      </c>
      <c r="AG187" s="77">
        <f>IF(INDEX([2]pivotTable!AG$3:AG$308,MATCH(totalExpenditure!$A187,[2]pivotTable!$A$3:$A$308,0))/100*INDEX(gDP!AV$6:AV$271,MATCH(totalExpenditure!$A187,gDP!$B$6:$B$271))=0,"",INDEX([2]pivotTable!AG$3:AG$308,MATCH(totalExpenditure!$A187,[2]pivotTable!$A$3:$A$308,0))/100*INDEX(gDP!AV$6:AV$271,MATCH(totalExpenditure!$A187,gDP!$B$6:$B$271)))</f>
        <v>2719357119.7919331</v>
      </c>
      <c r="AH187" s="77">
        <f>IF(INDEX([2]pivotTable!AH$3:AH$308,MATCH(totalExpenditure!$A187,[2]pivotTable!$A$3:$A$308,0))/100*INDEX(gDP!AW$6:AW$271,MATCH(totalExpenditure!$A187,gDP!$B$6:$B$271))=0,"",INDEX([2]pivotTable!AH$3:AH$308,MATCH(totalExpenditure!$A187,[2]pivotTable!$A$3:$A$308,0))/100*INDEX(gDP!AW$6:AW$271,MATCH(totalExpenditure!$A187,gDP!$B$6:$B$271)))</f>
        <v>3078129510.2210717</v>
      </c>
      <c r="AI187" s="77">
        <f>IF(INDEX([2]pivotTable!AI$3:AI$308,MATCH(totalExpenditure!$A187,[2]pivotTable!$A$3:$A$308,0))/100*INDEX(gDP!AX$6:AX$271,MATCH(totalExpenditure!$A187,gDP!$B$6:$B$271))=0,"",INDEX([2]pivotTable!AI$3:AI$308,MATCH(totalExpenditure!$A187,[2]pivotTable!$A$3:$A$308,0))/100*INDEX(gDP!AX$6:AX$271,MATCH(totalExpenditure!$A187,gDP!$B$6:$B$271)))</f>
        <v>3760920992.9778991</v>
      </c>
      <c r="AJ187" s="77">
        <f>IF(INDEX([2]pivotTable!AJ$3:AJ$308,MATCH(totalExpenditure!$A187,[2]pivotTable!$A$3:$A$308,0))/100*INDEX(gDP!AY$6:AY$271,MATCH(totalExpenditure!$A187,gDP!$B$6:$B$271))=0,"",INDEX([2]pivotTable!AJ$3:AJ$308,MATCH(totalExpenditure!$A187,[2]pivotTable!$A$3:$A$308,0))/100*INDEX(gDP!AY$6:AY$271,MATCH(totalExpenditure!$A187,gDP!$B$6:$B$271)))</f>
        <v>4149559438.1014333</v>
      </c>
      <c r="AK187" s="77">
        <f>IF(INDEX([2]pivotTable!AK$3:AK$308,MATCH(totalExpenditure!$A187,[2]pivotTable!$A$3:$A$308,0))/100*INDEX(gDP!AZ$6:AZ$271,MATCH(totalExpenditure!$A187,gDP!$B$6:$B$271))=0,"",INDEX([2]pivotTable!AK$3:AK$308,MATCH(totalExpenditure!$A187,[2]pivotTable!$A$3:$A$308,0))/100*INDEX(gDP!AZ$6:AZ$271,MATCH(totalExpenditure!$A187,gDP!$B$6:$B$271)))</f>
        <v>4465258760.0520201</v>
      </c>
      <c r="AL187" s="77">
        <f>IF(INDEX([2]pivotTable!AL$3:AL$308,MATCH(totalExpenditure!$A187,[2]pivotTable!$A$3:$A$308,0))/100*INDEX(gDP!BA$6:BA$271,MATCH(totalExpenditure!$A187,gDP!$B$6:$B$271))=0,"",INDEX([2]pivotTable!AL$3:AL$308,MATCH(totalExpenditure!$A187,[2]pivotTable!$A$3:$A$308,0))/100*INDEX(gDP!BA$6:BA$271,MATCH(totalExpenditure!$A187,gDP!$B$6:$B$271)))</f>
        <v>4744534752.535758</v>
      </c>
      <c r="AM187" s="77">
        <f>IF(INDEX([2]pivotTable!AM$3:AM$308,MATCH(totalExpenditure!$A187,[2]pivotTable!$A$3:$A$308,0))/100*INDEX(gDP!BB$6:BB$271,MATCH(totalExpenditure!$A187,gDP!$B$6:$B$271))=0,"",INDEX([2]pivotTable!AM$3:AM$308,MATCH(totalExpenditure!$A187,[2]pivotTable!$A$3:$A$308,0))/100*INDEX(gDP!BB$6:BB$271,MATCH(totalExpenditure!$A187,gDP!$B$6:$B$271)))</f>
        <v>4650121740.9102707</v>
      </c>
      <c r="AN187" s="77">
        <f>IF(INDEX([2]pivotTable!AN$3:AN$308,MATCH(totalExpenditure!$A187,[2]pivotTable!$A$3:$A$308,0))/100*INDEX(gDP!BC$6:BC$271,MATCH(totalExpenditure!$A187,gDP!$B$6:$B$271))=0,"",INDEX([2]pivotTable!AN$3:AN$308,MATCH(totalExpenditure!$A187,[2]pivotTable!$A$3:$A$308,0))/100*INDEX(gDP!BC$6:BC$271,MATCH(totalExpenditure!$A187,gDP!$B$6:$B$271)))</f>
        <v>5615438231.4694395</v>
      </c>
      <c r="AO187" s="77">
        <f>IF(INDEX([2]pivotTable!AO$3:AO$308,MATCH(totalExpenditure!$A187,[2]pivotTable!$A$3:$A$308,0))/100*INDEX(gDP!BD$6:BD$271,MATCH(totalExpenditure!$A187,gDP!$B$6:$B$271))=0,"",INDEX([2]pivotTable!AO$3:AO$308,MATCH(totalExpenditure!$A187,[2]pivotTable!$A$3:$A$308,0))/100*INDEX(gDP!BD$6:BD$271,MATCH(totalExpenditure!$A187,gDP!$B$6:$B$271)))</f>
        <v>7633506631.9895935</v>
      </c>
      <c r="AP187" s="77">
        <f>IF(INDEX([2]pivotTable!AP$3:AP$308,MATCH(totalExpenditure!$A187,[2]pivotTable!$A$3:$A$308,0))/100*INDEX(gDP!BE$6:BE$271,MATCH(totalExpenditure!$A187,gDP!$B$6:$B$271))=0,"",INDEX([2]pivotTable!AP$3:AP$308,MATCH(totalExpenditure!$A187,[2]pivotTable!$A$3:$A$308,0))/100*INDEX(gDP!BE$6:BE$271,MATCH(totalExpenditure!$A187,gDP!$B$6:$B$271)))</f>
        <v>14291345773.732115</v>
      </c>
      <c r="AQ187" s="77">
        <f>IF(INDEX([2]pivotTable!AQ$3:AQ$308,MATCH(totalExpenditure!$A187,[2]pivotTable!$A$3:$A$308,0))/100*INDEX(gDP!BF$6:BF$271,MATCH(totalExpenditure!$A187,gDP!$B$6:$B$271))=0,"",INDEX([2]pivotTable!AQ$3:AQ$308,MATCH(totalExpenditure!$A187,[2]pivotTable!$A$3:$A$308,0))/100*INDEX(gDP!BF$6:BF$271,MATCH(totalExpenditure!$A187,gDP!$B$6:$B$271)))</f>
        <v>13445435110.533163</v>
      </c>
      <c r="AR187" s="77" t="str">
        <f>IF(INDEX([2]pivotTable!AR$3:AR$308,MATCH(totalExpenditure!$A187,[2]pivotTable!$A$3:$A$308,0))/100*INDEX(gDP!BG$6:BG$271,MATCH(totalExpenditure!$A187,gDP!$B$6:$B$271))=0,"",INDEX([2]pivotTable!AR$3:AR$308,MATCH(totalExpenditure!$A187,[2]pivotTable!$A$3:$A$308,0))/100*INDEX(gDP!BG$6:BG$271,MATCH(totalExpenditure!$A187,gDP!$B$6:$B$271)))</f>
        <v/>
      </c>
      <c r="AS187" s="77" t="str">
        <f>IF(INDEX([2]pivotTable!AS$3:AS$308,MATCH(totalExpenditure!$A187,[2]pivotTable!$A$3:$A$308,0))/100*INDEX(gDP!BH$6:BH$271,MATCH(totalExpenditure!$A187,gDP!$B$6:$B$271))=0,"",INDEX([2]pivotTable!AS$3:AS$308,MATCH(totalExpenditure!$A187,[2]pivotTable!$A$3:$A$308,0))/100*INDEX(gDP!BH$6:BH$271,MATCH(totalExpenditure!$A187,gDP!$B$6:$B$271)))</f>
        <v/>
      </c>
      <c r="AT187" s="77" t="str">
        <f>IF(INDEX([2]pivotTable!AT$3:AT$308,MATCH(totalExpenditure!$A187,[2]pivotTable!$A$3:$A$308,0))/100*INDEX(gDP!BI$6:BI$271,MATCH(totalExpenditure!$A187,gDP!$B$6:$B$271))=0,"",INDEX([2]pivotTable!AT$3:AT$308,MATCH(totalExpenditure!$A187,[2]pivotTable!$A$3:$A$308,0))/100*INDEX(gDP!BI$6:BI$271,MATCH(totalExpenditure!$A187,gDP!$B$6:$B$271)))</f>
        <v/>
      </c>
      <c r="AU187" s="77" t="str">
        <f>IF(INDEX([2]pivotTable!AU$3:AU$308,MATCH(totalExpenditure!$A187,[2]pivotTable!$A$3:$A$308,0))/100*INDEX(gDP!BJ$6:BJ$271,MATCH(totalExpenditure!$A187,gDP!$B$6:$B$271))=0,"",INDEX([2]pivotTable!AU$3:AU$308,MATCH(totalExpenditure!$A187,[2]pivotTable!$A$3:$A$308,0))/100*INDEX(gDP!BJ$6:BJ$271,MATCH(totalExpenditure!$A187,gDP!$B$6:$B$271)))</f>
        <v/>
      </c>
      <c r="AV187" s="77" t="str">
        <f>IF(INDEX([2]pivotTable!AV$3:AV$308,MATCH(totalExpenditure!$A187,[2]pivotTable!$A$3:$A$308,0))/100*INDEX(gDP!BK$6:BK$271,MATCH(totalExpenditure!$A187,gDP!$B$6:$B$271))=0,"",INDEX([2]pivotTable!AV$3:AV$308,MATCH(totalExpenditure!$A187,[2]pivotTable!$A$3:$A$308,0))/100*INDEX(gDP!BK$6:BK$271,MATCH(totalExpenditure!$A187,gDP!$B$6:$B$271)))</f>
        <v/>
      </c>
      <c r="AW187" s="77" t="str">
        <f>IF(INDEX([2]pivotTable!AW$3:AW$308,MATCH(totalExpenditure!$A187,[2]pivotTable!$A$3:$A$308,0))/100*INDEX(gDP!BL$6:BL$271,MATCH(totalExpenditure!$A187,gDP!$B$6:$B$271))=0,"",INDEX([2]pivotTable!AW$3:AW$308,MATCH(totalExpenditure!$A187,[2]pivotTable!$A$3:$A$308,0))/100*INDEX(gDP!BL$6:BL$271,MATCH(totalExpenditure!$A187,gDP!$B$6:$B$271)))</f>
        <v/>
      </c>
      <c r="AX187" s="77" t="str">
        <f>IF(INDEX([2]pivotTable!AX$3:AX$308,MATCH(totalExpenditure!$A187,[2]pivotTable!$A$3:$A$308,0))/100*INDEX(gDP!BM$6:BM$271,MATCH(totalExpenditure!$A187,gDP!$B$6:$B$271))=0,"",INDEX([2]pivotTable!AX$3:AX$308,MATCH(totalExpenditure!$A187,[2]pivotTable!$A$3:$A$308,0))/100*INDEX(gDP!BM$6:BM$271,MATCH(totalExpenditure!$A187,gDP!$B$6:$B$271)))</f>
        <v/>
      </c>
      <c r="AY187" s="77" t="str">
        <f>IF(INDEX([2]pivotTable!AY$3:AY$308,MATCH(totalExpenditure!$A187,[2]pivotTable!$A$3:$A$308,0))/100*INDEX(gDP!BN$6:BN$271,MATCH(totalExpenditure!$A187,gDP!$B$6:$B$271))=0,"",INDEX([2]pivotTable!AY$3:AY$308,MATCH(totalExpenditure!$A187,[2]pivotTable!$A$3:$A$308,0))/100*INDEX(gDP!BN$6:BN$271,MATCH(totalExpenditure!$A187,gDP!$B$6:$B$271)))</f>
        <v/>
      </c>
      <c r="AZ187" s="77" t="str">
        <f>IF(INDEX([2]pivotTable!AZ$3:AZ$308,MATCH(totalExpenditure!$A187,[2]pivotTable!$A$3:$A$308,0))/100*INDEX(gDP!BO$6:BO$271,MATCH(totalExpenditure!$A187,gDP!$B$6:$B$271))=0,"",INDEX([2]pivotTable!AZ$3:AZ$308,MATCH(totalExpenditure!$A187,[2]pivotTable!$A$3:$A$308,0))/100*INDEX(gDP!BO$6:BO$271,MATCH(totalExpenditure!$A187,gDP!$B$6:$B$271)))</f>
        <v/>
      </c>
      <c r="BA187" s="77" t="str">
        <f>IF(INDEX([2]pivotTable!B$310:B$615,MATCH(totalExpenditure!$A187,[2]pivotTable!$A$310:$A$615,0))/100*INDEX(gDP!Q$6:Q$271,MATCH(totalExpenditure!$A187,gDP!$B$6:$B$271))=0,"",INDEX([2]pivotTable!B$310:B$615,MATCH(totalExpenditure!$A187,[2]pivotTable!$A$310:$A$615,0))/100*INDEX(gDP!Q$6:Q$271,MATCH(totalExpenditure!$A187,gDP!$B$6:$B$271)))</f>
        <v/>
      </c>
      <c r="BB187" s="77" t="str">
        <f>IF(INDEX([2]pivotTable!C$310:C$615,MATCH(totalExpenditure!$A187,[2]pivotTable!$A$310:$A$615,0))/100*INDEX(gDP!R$6:R$271,MATCH(totalExpenditure!$A187,gDP!$B$6:$B$271))=0,"",INDEX([2]pivotTable!C$310:C$615,MATCH(totalExpenditure!$A187,[2]pivotTable!$A$310:$A$615,0))/100*INDEX(gDP!R$6:R$271,MATCH(totalExpenditure!$A187,gDP!$B$6:$B$271)))</f>
        <v/>
      </c>
      <c r="BC187" s="77" t="str">
        <f>IF(INDEX([2]pivotTable!D$310:D$615,MATCH(totalExpenditure!$A187,[2]pivotTable!$A$310:$A$615,0))/100*INDEX(gDP!S$6:S$271,MATCH(totalExpenditure!$A187,gDP!$B$6:$B$271))=0,"",INDEX([2]pivotTable!D$310:D$615,MATCH(totalExpenditure!$A187,[2]pivotTable!$A$310:$A$615,0))/100*INDEX(gDP!S$6:S$271,MATCH(totalExpenditure!$A187,gDP!$B$6:$B$271)))</f>
        <v/>
      </c>
      <c r="BD187" s="77" t="str">
        <f>IF(INDEX([2]pivotTable!E$310:E$615,MATCH(totalExpenditure!$A187,[2]pivotTable!$A$310:$A$615,0))/100*INDEX(gDP!T$6:T$271,MATCH(totalExpenditure!$A187,gDP!$B$6:$B$271))=0,"",INDEX([2]pivotTable!E$310:E$615,MATCH(totalExpenditure!$A187,[2]pivotTable!$A$310:$A$615,0))/100*INDEX(gDP!T$6:T$271,MATCH(totalExpenditure!$A187,gDP!$B$6:$B$271)))</f>
        <v/>
      </c>
      <c r="BE187" s="77" t="str">
        <f>IF(INDEX([2]pivotTable!F$310:F$615,MATCH(totalExpenditure!$A187,[2]pivotTable!$A$310:$A$615,0))/100*INDEX(gDP!U$6:U$271,MATCH(totalExpenditure!$A187,gDP!$B$6:$B$271))=0,"",INDEX([2]pivotTable!F$310:F$615,MATCH(totalExpenditure!$A187,[2]pivotTable!$A$310:$A$615,0))/100*INDEX(gDP!U$6:U$271,MATCH(totalExpenditure!$A187,gDP!$B$6:$B$271)))</f>
        <v/>
      </c>
      <c r="BF187" s="77" t="str">
        <f>IF(INDEX([2]pivotTable!G$310:G$615,MATCH(totalExpenditure!$A187,[2]pivotTable!$A$310:$A$615,0))/100*INDEX(gDP!V$6:V$271,MATCH(totalExpenditure!$A187,gDP!$B$6:$B$271))=0,"",INDEX([2]pivotTable!G$310:G$615,MATCH(totalExpenditure!$A187,[2]pivotTable!$A$310:$A$615,0))/100*INDEX(gDP!V$6:V$271,MATCH(totalExpenditure!$A187,gDP!$B$6:$B$271)))</f>
        <v/>
      </c>
      <c r="BG187" s="77" t="str">
        <f>IF(INDEX([2]pivotTable!H$310:H$615,MATCH(totalExpenditure!$A187,[2]pivotTable!$A$310:$A$615,0))/100*INDEX(gDP!W$6:W$271,MATCH(totalExpenditure!$A187,gDP!$B$6:$B$271))=0,"",INDEX([2]pivotTable!H$310:H$615,MATCH(totalExpenditure!$A187,[2]pivotTable!$A$310:$A$615,0))/100*INDEX(gDP!W$6:W$271,MATCH(totalExpenditure!$A187,gDP!$B$6:$B$271)))</f>
        <v/>
      </c>
      <c r="BH187" s="77" t="str">
        <f>IF(INDEX([2]pivotTable!I$310:I$615,MATCH(totalExpenditure!$A187,[2]pivotTable!$A$310:$A$615,0))/100*INDEX(gDP!X$6:X$271,MATCH(totalExpenditure!$A187,gDP!$B$6:$B$271))=0,"",INDEX([2]pivotTable!I$310:I$615,MATCH(totalExpenditure!$A187,[2]pivotTable!$A$310:$A$615,0))/100*INDEX(gDP!X$6:X$271,MATCH(totalExpenditure!$A187,gDP!$B$6:$B$271)))</f>
        <v/>
      </c>
      <c r="BI187" s="77" t="str">
        <f>IF(INDEX([2]pivotTable!J$310:J$615,MATCH(totalExpenditure!$A187,[2]pivotTable!$A$310:$A$615,0))/100*INDEX(gDP!Y$6:Y$271,MATCH(totalExpenditure!$A187,gDP!$B$6:$B$271))=0,"",INDEX([2]pivotTable!J$310:J$615,MATCH(totalExpenditure!$A187,[2]pivotTable!$A$310:$A$615,0))/100*INDEX(gDP!Y$6:Y$271,MATCH(totalExpenditure!$A187,gDP!$B$6:$B$271)))</f>
        <v/>
      </c>
      <c r="BJ187" s="77" t="str">
        <f>IF(INDEX([2]pivotTable!K$310:K$615,MATCH(totalExpenditure!$A187,[2]pivotTable!$A$310:$A$615,0))/100*INDEX(gDP!Z$6:Z$271,MATCH(totalExpenditure!$A187,gDP!$B$6:$B$271))=0,"",INDEX([2]pivotTable!K$310:K$615,MATCH(totalExpenditure!$A187,[2]pivotTable!$A$310:$A$615,0))/100*INDEX(gDP!Z$6:Z$271,MATCH(totalExpenditure!$A187,gDP!$B$6:$B$271)))</f>
        <v/>
      </c>
      <c r="BK187" s="77" t="str">
        <f>IF(INDEX([2]pivotTable!L$310:L$615,MATCH(totalExpenditure!$A187,[2]pivotTable!$A$310:$A$615,0))/100*INDEX(gDP!AA$6:AA$271,MATCH(totalExpenditure!$A187,gDP!$B$6:$B$271))=0,"",INDEX([2]pivotTable!L$310:L$615,MATCH(totalExpenditure!$A187,[2]pivotTable!$A$310:$A$615,0))/100*INDEX(gDP!AA$6:AA$271,MATCH(totalExpenditure!$A187,gDP!$B$6:$B$271)))</f>
        <v/>
      </c>
      <c r="BL187" s="77" t="str">
        <f>IF(INDEX([2]pivotTable!M$310:M$615,MATCH(totalExpenditure!$A187,[2]pivotTable!$A$310:$A$615,0))/100*INDEX(gDP!AB$6:AB$271,MATCH(totalExpenditure!$A187,gDP!$B$6:$B$271))=0,"",INDEX([2]pivotTable!M$310:M$615,MATCH(totalExpenditure!$A187,[2]pivotTable!$A$310:$A$615,0))/100*INDEX(gDP!AB$6:AB$271,MATCH(totalExpenditure!$A187,gDP!$B$6:$B$271)))</f>
        <v/>
      </c>
      <c r="BM187" s="77" t="str">
        <f>IF(INDEX([2]pivotTable!N$310:N$615,MATCH(totalExpenditure!$A187,[2]pivotTable!$A$310:$A$615,0))/100*INDEX(gDP!AC$6:AC$271,MATCH(totalExpenditure!$A187,gDP!$B$6:$B$271))=0,"",INDEX([2]pivotTable!N$310:N$615,MATCH(totalExpenditure!$A187,[2]pivotTable!$A$310:$A$615,0))/100*INDEX(gDP!AC$6:AC$271,MATCH(totalExpenditure!$A187,gDP!$B$6:$B$271)))</f>
        <v/>
      </c>
      <c r="BN187" s="77" t="str">
        <f>IF(INDEX([2]pivotTable!O$310:O$615,MATCH(totalExpenditure!$A187,[2]pivotTable!$A$310:$A$615,0))/100*INDEX(gDP!AD$6:AD$271,MATCH(totalExpenditure!$A187,gDP!$B$6:$B$271))=0,"",INDEX([2]pivotTable!O$310:O$615,MATCH(totalExpenditure!$A187,[2]pivotTable!$A$310:$A$615,0))/100*INDEX(gDP!AD$6:AD$271,MATCH(totalExpenditure!$A187,gDP!$B$6:$B$271)))</f>
        <v/>
      </c>
      <c r="BO187" s="77" t="str">
        <f>IF(INDEX([2]pivotTable!P$310:P$615,MATCH(totalExpenditure!$A187,[2]pivotTable!$A$310:$A$615,0))/100*INDEX(gDP!AE$6:AE$271,MATCH(totalExpenditure!$A187,gDP!$B$6:$B$271))=0,"",INDEX([2]pivotTable!P$310:P$615,MATCH(totalExpenditure!$A187,[2]pivotTable!$A$310:$A$615,0))/100*INDEX(gDP!AE$6:AE$271,MATCH(totalExpenditure!$A187,gDP!$B$6:$B$271)))</f>
        <v/>
      </c>
      <c r="BP187" s="77" t="str">
        <f>IF(INDEX([2]pivotTable!Q$310:Q$615,MATCH(totalExpenditure!$A187,[2]pivotTable!$A$310:$A$615,0))/100*INDEX(gDP!AF$6:AF$271,MATCH(totalExpenditure!$A187,gDP!$B$6:$B$271))=0,"",INDEX([2]pivotTable!Q$310:Q$615,MATCH(totalExpenditure!$A187,[2]pivotTable!$A$310:$A$615,0))/100*INDEX(gDP!AF$6:AF$271,MATCH(totalExpenditure!$A187,gDP!$B$6:$B$271)))</f>
        <v/>
      </c>
      <c r="BQ187" s="77" t="str">
        <f>IF(INDEX([2]pivotTable!R$310:R$615,MATCH(totalExpenditure!$A187,[2]pivotTable!$A$310:$A$615,0))/100*INDEX(gDP!AG$6:AG$271,MATCH(totalExpenditure!$A187,gDP!$B$6:$B$271))=0,"",INDEX([2]pivotTable!R$310:R$615,MATCH(totalExpenditure!$A187,[2]pivotTable!$A$310:$A$615,0))/100*INDEX(gDP!AG$6:AG$271,MATCH(totalExpenditure!$A187,gDP!$B$6:$B$271)))</f>
        <v/>
      </c>
      <c r="BR187" s="77" t="str">
        <f>IF(INDEX([2]pivotTable!S$310:S$615,MATCH(totalExpenditure!$A187,[2]pivotTable!$A$310:$A$615,0))/100*INDEX(gDP!AH$6:AH$271,MATCH(totalExpenditure!$A187,gDP!$B$6:$B$271))=0,"",INDEX([2]pivotTable!S$310:S$615,MATCH(totalExpenditure!$A187,[2]pivotTable!$A$310:$A$615,0))/100*INDEX(gDP!AH$6:AH$271,MATCH(totalExpenditure!$A187,gDP!$B$6:$B$271)))</f>
        <v/>
      </c>
      <c r="BS187" s="77">
        <f>IF(INDEX([2]pivotTable!T$310:T$615,MATCH(totalExpenditure!$A187,[2]pivotTable!$A$310:$A$615,0))/100*INDEX(gDP!AI$6:AI$271,MATCH(totalExpenditure!$A187,gDP!$B$6:$B$271))=0,"",INDEX([2]pivotTable!T$310:T$615,MATCH(totalExpenditure!$A187,[2]pivotTable!$A$310:$A$615,0))/100*INDEX(gDP!AI$6:AI$271,MATCH(totalExpenditure!$A187,gDP!$B$6:$B$271)))</f>
        <v>278104083.2249676</v>
      </c>
      <c r="BT187" s="77">
        <f>IF(INDEX([2]pivotTable!U$310:U$615,MATCH(totalExpenditure!$A187,[2]pivotTable!$A$310:$A$615,0))/100*INDEX(gDP!AJ$6:AJ$271,MATCH(totalExpenditure!$A187,gDP!$B$6:$B$271))=0,"",INDEX([2]pivotTable!U$310:U$615,MATCH(totalExpenditure!$A187,[2]pivotTable!$A$310:$A$615,0))/100*INDEX(gDP!AJ$6:AJ$271,MATCH(totalExpenditure!$A187,gDP!$B$6:$B$271)))</f>
        <v>288073654.09622836</v>
      </c>
      <c r="BU187" s="77">
        <f>IF(INDEX([2]pivotTable!V$310:V$615,MATCH(totalExpenditure!$A187,[2]pivotTable!$A$310:$A$615,0))/100*INDEX(gDP!AK$6:AK$271,MATCH(totalExpenditure!$A187,gDP!$B$6:$B$271))=0,"",INDEX([2]pivotTable!V$310:V$615,MATCH(totalExpenditure!$A187,[2]pivotTable!$A$310:$A$615,0))/100*INDEX(gDP!AK$6:AK$271,MATCH(totalExpenditure!$A187,gDP!$B$6:$B$271)))</f>
        <v>326249622.88686574</v>
      </c>
      <c r="BV187" s="77">
        <f>IF(INDEX([2]pivotTable!W$310:W$615,MATCH(totalExpenditure!$A187,[2]pivotTable!$A$310:$A$615,0))/100*INDEX(gDP!AL$6:AL$271,MATCH(totalExpenditure!$A187,gDP!$B$6:$B$271))=0,"",INDEX([2]pivotTable!W$310:W$615,MATCH(totalExpenditure!$A187,[2]pivotTable!$A$310:$A$615,0))/100*INDEX(gDP!AL$6:AL$271,MATCH(totalExpenditure!$A187,gDP!$B$6:$B$271)))</f>
        <v>303582522.75682676</v>
      </c>
      <c r="BW187" s="77">
        <f>IF(INDEX([2]pivotTable!X$310:X$615,MATCH(totalExpenditure!$A187,[2]pivotTable!$A$310:$A$615,0))/100*INDEX(gDP!AM$6:AM$271,MATCH(totalExpenditure!$A187,gDP!$B$6:$B$271))=0,"",INDEX([2]pivotTable!X$310:X$615,MATCH(totalExpenditure!$A187,[2]pivotTable!$A$310:$A$615,0))/100*INDEX(gDP!AM$6:AM$271,MATCH(totalExpenditure!$A187,gDP!$B$6:$B$271)))</f>
        <v>280339167.7503249</v>
      </c>
      <c r="BX187" s="77">
        <f>IF(INDEX([2]pivotTable!Y$310:Y$615,MATCH(totalExpenditure!$A187,[2]pivotTable!$A$310:$A$615,0))/100*INDEX(gDP!AN$6:AN$271,MATCH(totalExpenditure!$A187,gDP!$B$6:$B$271))=0,"",INDEX([2]pivotTable!Y$310:Y$615,MATCH(totalExpenditure!$A187,[2]pivotTable!$A$310:$A$615,0))/100*INDEX(gDP!AN$6:AN$271,MATCH(totalExpenditure!$A187,gDP!$B$6:$B$271)))</f>
        <v>314699297.78933746</v>
      </c>
      <c r="BY187" s="77">
        <f>IF(INDEX([2]pivotTable!Z$310:Z$615,MATCH(totalExpenditure!$A187,[2]pivotTable!$A$310:$A$615,0))/100*INDEX(gDP!AO$6:AO$271,MATCH(totalExpenditure!$A187,gDP!$B$6:$B$271))=0,"",INDEX([2]pivotTable!Z$310:Z$615,MATCH(totalExpenditure!$A187,[2]pivotTable!$A$310:$A$615,0))/100*INDEX(gDP!AO$6:AO$271,MATCH(totalExpenditure!$A187,gDP!$B$6:$B$271)))</f>
        <v>279583068.92067617</v>
      </c>
      <c r="BZ187" s="77">
        <f>IF(INDEX([2]pivotTable!AA$310:AA$615,MATCH(totalExpenditure!$A187,[2]pivotTable!$A$310:$A$615,0))/100*INDEX(gDP!AP$6:AP$271,MATCH(totalExpenditure!$A187,gDP!$B$6:$B$271))=0,"",INDEX([2]pivotTable!AA$310:AA$615,MATCH(totalExpenditure!$A187,[2]pivotTable!$A$310:$A$615,0))/100*INDEX(gDP!AP$6:AP$271,MATCH(totalExpenditure!$A187,gDP!$B$6:$B$271)))</f>
        <v>291409102.73081905</v>
      </c>
      <c r="CA187" s="77">
        <f>IF(INDEX([2]pivotTable!AB$310:AB$615,MATCH(totalExpenditure!$A187,[2]pivotTable!$A$310:$A$615,0))/100*INDEX(gDP!AQ$6:AQ$271,MATCH(totalExpenditure!$A187,gDP!$B$6:$B$271))=0,"",INDEX([2]pivotTable!AB$310:AB$615,MATCH(totalExpenditure!$A187,[2]pivotTable!$A$310:$A$615,0))/100*INDEX(gDP!AQ$6:AQ$271,MATCH(totalExpenditure!$A187,gDP!$B$6:$B$271)))</f>
        <v>298134282.99089682</v>
      </c>
      <c r="CB187" s="77">
        <f>IF(INDEX([2]pivotTable!AC$310:AC$615,MATCH(totalExpenditure!$A187,[2]pivotTable!$A$310:$A$615,0))/100*INDEX(gDP!AR$6:AR$271,MATCH(totalExpenditure!$A187,gDP!$B$6:$B$271))=0,"",INDEX([2]pivotTable!AC$310:AC$615,MATCH(totalExpenditure!$A187,[2]pivotTable!$A$310:$A$615,0))/100*INDEX(gDP!AR$6:AR$271,MATCH(totalExpenditure!$A187,gDP!$B$6:$B$271)))</f>
        <v>294716321.74252361</v>
      </c>
      <c r="CC187" s="77">
        <f>IF(INDEX([2]pivotTable!AD$310:AD$615,MATCH(totalExpenditure!$A187,[2]pivotTable!$A$310:$A$615,0))/100*INDEX(gDP!AS$6:AS$271,MATCH(totalExpenditure!$A187,gDP!$B$6:$B$271))=0,"",INDEX([2]pivotTable!AD$310:AD$615,MATCH(totalExpenditure!$A187,[2]pivotTable!$A$310:$A$615,0))/100*INDEX(gDP!AS$6:AS$271,MATCH(totalExpenditure!$A187,gDP!$B$6:$B$271)))</f>
        <v>72177574.382314593</v>
      </c>
      <c r="CD187" s="77">
        <f>IF(INDEX([2]pivotTable!AE$310:AE$615,MATCH(totalExpenditure!$A187,[2]pivotTable!$A$310:$A$615,0))/100*INDEX(gDP!AT$6:AT$271,MATCH(totalExpenditure!$A187,gDP!$B$6:$B$271))=0,"",INDEX([2]pivotTable!AE$310:AE$615,MATCH(totalExpenditure!$A187,[2]pivotTable!$A$310:$A$615,0))/100*INDEX(gDP!AT$6:AT$271,MATCH(totalExpenditure!$A187,gDP!$B$6:$B$271)))</f>
        <v>85588802.288686395</v>
      </c>
      <c r="CE187" s="77">
        <f>IF(INDEX([2]pivotTable!AF$310:AF$615,MATCH(totalExpenditure!$A187,[2]pivotTable!$A$310:$A$615,0))/100*INDEX(gDP!AU$6:AU$271,MATCH(totalExpenditure!$A187,gDP!$B$6:$B$271))=0,"",INDEX([2]pivotTable!AF$310:AF$615,MATCH(totalExpenditure!$A187,[2]pivotTable!$A$310:$A$615,0))/100*INDEX(gDP!AU$6:AU$271,MATCH(totalExpenditure!$A187,gDP!$B$6:$B$271)))</f>
        <v>100713780.23407</v>
      </c>
      <c r="CF187" s="77">
        <f>IF(INDEX([2]pivotTable!AG$310:AG$615,MATCH(totalExpenditure!$A187,[2]pivotTable!$A$310:$A$615,0))/100*INDEX(gDP!AV$6:AV$271,MATCH(totalExpenditure!$A187,gDP!$B$6:$B$271))=0,"",INDEX([2]pivotTable!AG$310:AG$615,MATCH(totalExpenditure!$A187,[2]pivotTable!$A$310:$A$615,0))/100*INDEX(gDP!AV$6:AV$271,MATCH(totalExpenditure!$A187,gDP!$B$6:$B$271)))</f>
        <v>103841799.32379694</v>
      </c>
      <c r="CG187" s="77">
        <f>IF(INDEX([2]pivotTable!AH$310:AH$615,MATCH(totalExpenditure!$A187,[2]pivotTable!$A$310:$A$615,0))/100*INDEX(gDP!AW$6:AW$271,MATCH(totalExpenditure!$A187,gDP!$B$6:$B$271))=0,"",INDEX([2]pivotTable!AH$310:AH$615,MATCH(totalExpenditure!$A187,[2]pivotTable!$A$310:$A$615,0))/100*INDEX(gDP!AW$6:AW$271,MATCH(totalExpenditure!$A187,gDP!$B$6:$B$271)))</f>
        <v>108960336.64499369</v>
      </c>
      <c r="CH187" s="77">
        <f>IF(INDEX([2]pivotTable!AI$310:AI$615,MATCH(totalExpenditure!$A187,[2]pivotTable!$A$310:$A$615,0))/100*INDEX(gDP!AX$6:AX$271,MATCH(totalExpenditure!$A187,gDP!$B$6:$B$271))=0,"",INDEX([2]pivotTable!AI$310:AI$615,MATCH(totalExpenditure!$A187,[2]pivotTable!$A$310:$A$615,0))/100*INDEX(gDP!AX$6:AX$271,MATCH(totalExpenditure!$A187,gDP!$B$6:$B$271)))</f>
        <v>121219767.54226288</v>
      </c>
      <c r="CI187" s="77">
        <f>IF(INDEX([2]pivotTable!AJ$310:AJ$615,MATCH(totalExpenditure!$A187,[2]pivotTable!$A$310:$A$615,0))/100*INDEX(gDP!AY$6:AY$271,MATCH(totalExpenditure!$A187,gDP!$B$6:$B$271))=0,"",INDEX([2]pivotTable!AJ$310:AJ$615,MATCH(totalExpenditure!$A187,[2]pivotTable!$A$310:$A$615,0))/100*INDEX(gDP!AY$6:AY$271,MATCH(totalExpenditure!$A187,gDP!$B$6:$B$271)))</f>
        <v>141419962.91287395</v>
      </c>
      <c r="CJ187" s="77">
        <f>IF(INDEX([2]pivotTable!AK$310:AK$615,MATCH(totalExpenditure!$A187,[2]pivotTable!$A$310:$A$615,0))/100*INDEX(gDP!AZ$6:AZ$271,MATCH(totalExpenditure!$A187,gDP!$B$6:$B$271))=0,"",INDEX([2]pivotTable!AK$310:AK$615,MATCH(totalExpenditure!$A187,[2]pivotTable!$A$310:$A$615,0))/100*INDEX(gDP!AZ$6:AZ$271,MATCH(totalExpenditure!$A187,gDP!$B$6:$B$271)))</f>
        <v>155715903.97919393</v>
      </c>
      <c r="CK187" s="77">
        <f>IF(INDEX([2]pivotTable!AL$310:AL$615,MATCH(totalExpenditure!$A187,[2]pivotTable!$A$310:$A$615,0))/100*INDEX(gDP!BA$6:BA$271,MATCH(totalExpenditure!$A187,gDP!$B$6:$B$271))=0,"",INDEX([2]pivotTable!AL$310:AL$615,MATCH(totalExpenditure!$A187,[2]pivotTable!$A$310:$A$615,0))/100*INDEX(gDP!BA$6:BA$271,MATCH(totalExpenditure!$A187,gDP!$B$6:$B$271)))</f>
        <v>176625812.353706</v>
      </c>
      <c r="CL187" s="77">
        <f>IF(INDEX([2]pivotTable!AM$310:AM$615,MATCH(totalExpenditure!$A187,[2]pivotTable!$A$310:$A$615,0))/100*INDEX(gDP!BB$6:BB$271,MATCH(totalExpenditure!$A187,gDP!$B$6:$B$271))=0,"",INDEX([2]pivotTable!AM$310:AM$615,MATCH(totalExpenditure!$A187,[2]pivotTable!$A$310:$A$615,0))/100*INDEX(gDP!BB$6:BB$271,MATCH(totalExpenditure!$A187,gDP!$B$6:$B$271)))</f>
        <v>188714617.99739912</v>
      </c>
      <c r="CM187" s="77">
        <f>IF(INDEX([2]pivotTable!AN$310:AN$615,MATCH(totalExpenditure!$A187,[2]pivotTable!$A$310:$A$615,0))/100*INDEX(gDP!BC$6:BC$271,MATCH(totalExpenditure!$A187,gDP!$B$6:$B$271))=0,"",INDEX([2]pivotTable!AN$310:AN$615,MATCH(totalExpenditure!$A187,[2]pivotTable!$A$310:$A$615,0))/100*INDEX(gDP!BC$6:BC$271,MATCH(totalExpenditure!$A187,gDP!$B$6:$B$271)))</f>
        <v>240475942.78283477</v>
      </c>
      <c r="CN187" s="77">
        <f>IF(INDEX([2]pivotTable!AO$310:AO$615,MATCH(totalExpenditure!$A187,[2]pivotTable!$A$310:$A$615,0))/100*INDEX(gDP!BD$6:BD$271,MATCH(totalExpenditure!$A187,gDP!$B$6:$B$271))=0,"",INDEX([2]pivotTable!AO$310:AO$615,MATCH(totalExpenditure!$A187,[2]pivotTable!$A$310:$A$615,0))/100*INDEX(gDP!BD$6:BD$271,MATCH(totalExpenditure!$A187,gDP!$B$6:$B$271)))</f>
        <v>302240364.10923266</v>
      </c>
      <c r="CO187" s="77">
        <f>IF(INDEX([2]pivotTable!AP$310:AP$615,MATCH(totalExpenditure!$A187,[2]pivotTable!$A$310:$A$615,0))/100*INDEX(gDP!BE$6:BE$271,MATCH(totalExpenditure!$A187,gDP!$B$6:$B$271))=0,"",INDEX([2]pivotTable!AP$310:AP$615,MATCH(totalExpenditure!$A187,[2]pivotTable!$A$310:$A$615,0))/100*INDEX(gDP!BE$6:BE$271,MATCH(totalExpenditure!$A187,gDP!$B$6:$B$271)))</f>
        <v>314671833.55006492</v>
      </c>
      <c r="CP187" s="77">
        <f>IF(INDEX([2]pivotTable!AQ$310:AQ$615,MATCH(totalExpenditure!$A187,[2]pivotTable!$A$310:$A$615,0))/100*INDEX(gDP!BF$6:BF$271,MATCH(totalExpenditure!$A187,gDP!$B$6:$B$271))=0,"",INDEX([2]pivotTable!AQ$310:AQ$615,MATCH(totalExpenditure!$A187,[2]pivotTable!$A$310:$A$615,0))/100*INDEX(gDP!BF$6:BF$271,MATCH(totalExpenditure!$A187,gDP!$B$6:$B$271)))</f>
        <v>611564941.482445</v>
      </c>
      <c r="CQ187" s="77" t="str">
        <f>IF(INDEX([2]pivotTable!AR$310:AR$615,MATCH(totalExpenditure!$A187,[2]pivotTable!$A$310:$A$615,0))/100*INDEX(gDP!BG$6:BG$271,MATCH(totalExpenditure!$A187,gDP!$B$6:$B$271))=0,"",INDEX([2]pivotTable!AR$310:AR$615,MATCH(totalExpenditure!$A187,[2]pivotTable!$A$310:$A$615,0))/100*INDEX(gDP!BG$6:BG$271,MATCH(totalExpenditure!$A187,gDP!$B$6:$B$271)))</f>
        <v/>
      </c>
      <c r="CR187" s="77" t="str">
        <f>IF(INDEX([2]pivotTable!AS$310:AS$615,MATCH(totalExpenditure!$A187,[2]pivotTable!$A$310:$A$615,0))/100*INDEX(gDP!BH$6:BH$271,MATCH(totalExpenditure!$A187,gDP!$B$6:$B$271))=0,"",INDEX([2]pivotTable!AS$310:AS$615,MATCH(totalExpenditure!$A187,[2]pivotTable!$A$310:$A$615,0))/100*INDEX(gDP!BH$6:BH$271,MATCH(totalExpenditure!$A187,gDP!$B$6:$B$271)))</f>
        <v/>
      </c>
      <c r="CS187" s="77" t="str">
        <f>IF(INDEX([2]pivotTable!AT$310:AT$615,MATCH(totalExpenditure!$A187,[2]pivotTable!$A$310:$A$615,0))/100*INDEX(gDP!BI$6:BI$271,MATCH(totalExpenditure!$A187,gDP!$B$6:$B$271))=0,"",INDEX([2]pivotTable!AT$310:AT$615,MATCH(totalExpenditure!$A187,[2]pivotTable!$A$310:$A$615,0))/100*INDEX(gDP!BI$6:BI$271,MATCH(totalExpenditure!$A187,gDP!$B$6:$B$271)))</f>
        <v/>
      </c>
      <c r="CT187" s="77" t="str">
        <f>IF(INDEX([2]pivotTable!AU$310:AU$615,MATCH(totalExpenditure!$A187,[2]pivotTable!$A$310:$A$615,0))/100*INDEX(gDP!BJ$6:BJ$271,MATCH(totalExpenditure!$A187,gDP!$B$6:$B$271))=0,"",INDEX([2]pivotTable!AU$310:AU$615,MATCH(totalExpenditure!$A187,[2]pivotTable!$A$310:$A$615,0))/100*INDEX(gDP!BJ$6:BJ$271,MATCH(totalExpenditure!$A187,gDP!$B$6:$B$271)))</f>
        <v/>
      </c>
      <c r="CU187" s="77" t="str">
        <f>IF(INDEX([2]pivotTable!AV$310:AV$615,MATCH(totalExpenditure!$A187,[2]pivotTable!$A$310:$A$615,0))/100*INDEX(gDP!BK$6:BK$271,MATCH(totalExpenditure!$A187,gDP!$B$6:$B$271))=0,"",INDEX([2]pivotTable!AV$310:AV$615,MATCH(totalExpenditure!$A187,[2]pivotTable!$A$310:$A$615,0))/100*INDEX(gDP!BK$6:BK$271,MATCH(totalExpenditure!$A187,gDP!$B$6:$B$271)))</f>
        <v/>
      </c>
      <c r="CV187" s="77" t="str">
        <f>IF(INDEX([2]pivotTable!AW$310:AW$615,MATCH(totalExpenditure!$A187,[2]pivotTable!$A$310:$A$615,0))/100*INDEX(gDP!BL$6:BL$271,MATCH(totalExpenditure!$A187,gDP!$B$6:$B$271))=0,"",INDEX([2]pivotTable!AW$310:AW$615,MATCH(totalExpenditure!$A187,[2]pivotTable!$A$310:$A$615,0))/100*INDEX(gDP!BL$6:BL$271,MATCH(totalExpenditure!$A187,gDP!$B$6:$B$271)))</f>
        <v/>
      </c>
      <c r="CW187" s="77" t="str">
        <f>IF(INDEX([2]pivotTable!AX$310:AX$615,MATCH(totalExpenditure!$A187,[2]pivotTable!$A$310:$A$615,0))/100*INDEX(gDP!BM$6:BM$271,MATCH(totalExpenditure!$A187,gDP!$B$6:$B$271))=0,"",INDEX([2]pivotTable!AX$310:AX$615,MATCH(totalExpenditure!$A187,[2]pivotTable!$A$310:$A$615,0))/100*INDEX(gDP!BM$6:BM$271,MATCH(totalExpenditure!$A187,gDP!$B$6:$B$271)))</f>
        <v/>
      </c>
      <c r="CX187" s="77" t="str">
        <f>IF(INDEX([2]pivotTable!AY$310:AY$615,MATCH(totalExpenditure!$A187,[2]pivotTable!$A$310:$A$615,0))/100*INDEX(gDP!BN$6:BN$271,MATCH(totalExpenditure!$A187,gDP!$B$6:$B$271))=0,"",INDEX([2]pivotTable!AY$310:AY$615,MATCH(totalExpenditure!$A187,[2]pivotTable!$A$310:$A$615,0))/100*INDEX(gDP!BN$6:BN$271,MATCH(totalExpenditure!$A187,gDP!$B$6:$B$271)))</f>
        <v/>
      </c>
      <c r="CY187" s="77" t="str">
        <f>IF(INDEX([2]pivotTable!AZ$310:AZ$615,MATCH(totalExpenditure!$A187,[2]pivotTable!$A$310:$A$615,0))/100*INDEX(gDP!BO$6:BO$271,MATCH(totalExpenditure!$A187,gDP!$B$6:$B$271))=0,"",INDEX([2]pivotTable!AZ$310:AZ$615,MATCH(totalExpenditure!$A187,[2]pivotTable!$A$310:$A$615,0))/100*INDEX(gDP!BO$6:BO$271,MATCH(totalExpenditure!$A187,gDP!$B$6:$B$271)))</f>
        <v/>
      </c>
      <c r="CZ187" s="77" t="str">
        <f>IF(B187="","",IF(BA187="","",B187-B187+INDEX(gDP!Q$6:Q$271,MATCH(totalExpenditure!$A187,gDP!$B$6:$B$271))))</f>
        <v/>
      </c>
      <c r="DA187" s="77" t="str">
        <f>IF(C187="","",IF(BB187="","",C187-C187+INDEX(gDP!R$6:R$271,MATCH(totalExpenditure!$A187,gDP!$B$6:$B$271))))</f>
        <v/>
      </c>
      <c r="DB187" s="77" t="str">
        <f>IF(D187="","",IF(BC187="","",D187-D187+INDEX(gDP!S$6:S$271,MATCH(totalExpenditure!$A187,gDP!$B$6:$B$271))))</f>
        <v/>
      </c>
      <c r="DC187" s="77" t="str">
        <f>IF(E187="","",IF(BD187="","",E187-E187+INDEX(gDP!T$6:T$271,MATCH(totalExpenditure!$A187,gDP!$B$6:$B$271))))</f>
        <v/>
      </c>
      <c r="DD187" s="77" t="str">
        <f>IF(F187="","",IF(BE187="","",F187-F187+INDEX(gDP!U$6:U$271,MATCH(totalExpenditure!$A187,gDP!$B$6:$B$271))))</f>
        <v/>
      </c>
      <c r="DE187" s="77" t="str">
        <f>IF(G187="","",IF(BF187="","",G187-G187+INDEX(gDP!V$6:V$271,MATCH(totalExpenditure!$A187,gDP!$B$6:$B$271))))</f>
        <v/>
      </c>
      <c r="DF187" s="77" t="str">
        <f>IF(H187="","",IF(BG187="","",H187-H187+INDEX(gDP!W$6:W$271,MATCH(totalExpenditure!$A187,gDP!$B$6:$B$271))))</f>
        <v/>
      </c>
      <c r="DG187" s="77" t="str">
        <f>IF(I187="","",IF(BH187="","",I187-I187+INDEX(gDP!X$6:X$271,MATCH(totalExpenditure!$A187,gDP!$B$6:$B$271))))</f>
        <v/>
      </c>
      <c r="DH187" s="77" t="str">
        <f>IF(J187="","",IF(BI187="","",J187-J187+INDEX(gDP!Y$6:Y$271,MATCH(totalExpenditure!$A187,gDP!$B$6:$B$271))))</f>
        <v/>
      </c>
      <c r="DI187" s="77" t="str">
        <f>IF(K187="","",IF(BJ187="","",K187-K187+INDEX(gDP!Z$6:Z$271,MATCH(totalExpenditure!$A187,gDP!$B$6:$B$271))))</f>
        <v/>
      </c>
      <c r="DJ187" s="77" t="str">
        <f>IF(L187="","",IF(BK187="","",L187-L187+INDEX(gDP!AA$6:AA$271,MATCH(totalExpenditure!$A187,gDP!$B$6:$B$271))))</f>
        <v/>
      </c>
      <c r="DK187" s="77" t="str">
        <f>IF(M187="","",IF(BL187="","",M187-M187+INDEX(gDP!AB$6:AB$271,MATCH(totalExpenditure!$A187,gDP!$B$6:$B$271))))</f>
        <v/>
      </c>
      <c r="DL187" s="77" t="str">
        <f>IF(N187="","",IF(BM187="","",N187-N187+INDEX(gDP!AC$6:AC$271,MATCH(totalExpenditure!$A187,gDP!$B$6:$B$271))))</f>
        <v/>
      </c>
      <c r="DM187" s="77" t="str">
        <f>IF(O187="","",IF(BN187="","",O187-O187+INDEX(gDP!AD$6:AD$271,MATCH(totalExpenditure!$A187,gDP!$B$6:$B$271))))</f>
        <v/>
      </c>
      <c r="DN187" s="77" t="str">
        <f>IF(P187="","",IF(BO187="","",P187-P187+INDEX(gDP!AE$6:AE$271,MATCH(totalExpenditure!$A187,gDP!$B$6:$B$271))))</f>
        <v/>
      </c>
      <c r="DO187" s="77" t="str">
        <f>IF(Q187="","",IF(BP187="","",Q187-Q187+INDEX(gDP!AF$6:AF$271,MATCH(totalExpenditure!$A187,gDP!$B$6:$B$271))))</f>
        <v/>
      </c>
      <c r="DP187" s="77" t="str">
        <f>IF(R187="","",IF(BQ187="","",R187-R187+INDEX(gDP!AG$6:AG$271,MATCH(totalExpenditure!$A187,gDP!$B$6:$B$271))))</f>
        <v/>
      </c>
      <c r="DQ187" s="77" t="str">
        <f>IF(S187="","",IF(BR187="","",S187-S187+INDEX(gDP!AH$6:AH$271,MATCH(totalExpenditure!$A187,gDP!$B$6:$B$271))))</f>
        <v/>
      </c>
      <c r="DR187" s="77">
        <f>IF(T187="","",IF(BS187="","",T187-T187+INDEX(gDP!AI$6:AI$271,MATCH(totalExpenditure!$A187,gDP!$B$6:$B$271))))</f>
        <v>11685045513.6541</v>
      </c>
      <c r="DS187" s="77">
        <f>IF(U187="","",IF(BT187="","",U187-U187+INDEX(gDP!AJ$6:AJ$271,MATCH(totalExpenditure!$A187,gDP!$B$6:$B$271))))</f>
        <v>11341482444.7334</v>
      </c>
      <c r="DT187" s="77">
        <f>IF(V187="","",IF(BU187="","",V187-V187+INDEX(gDP!AK$6:AK$271,MATCH(totalExpenditure!$A187,gDP!$B$6:$B$271))))</f>
        <v>12452275682.7048</v>
      </c>
      <c r="DU187" s="77">
        <f>IF(W187="","",IF(BV187="","",W187-W187+INDEX(gDP!AL$6:AL$271,MATCH(totalExpenditure!$A187,gDP!$B$6:$B$271))))</f>
        <v>12493107932.3797</v>
      </c>
      <c r="DV187" s="77">
        <f>IF(X187="","",IF(BW187="","",X187-X187+INDEX(gDP!AM$6:AM$271,MATCH(totalExpenditure!$A187,gDP!$B$6:$B$271))))</f>
        <v>12918855656.697001</v>
      </c>
      <c r="DW187" s="77">
        <f>IF(Y187="","",IF(BX187="","",Y187-Y187+INDEX(gDP!AN$6:AN$271,MATCH(totalExpenditure!$A187,gDP!$B$6:$B$271))))</f>
        <v>13802600780.2341</v>
      </c>
      <c r="DX187" s="77">
        <f>IF(Z187="","",IF(BY187="","",Z187-Z187+INDEX(gDP!AO$6:AO$271,MATCH(totalExpenditure!$A187,gDP!$B$6:$B$271))))</f>
        <v>15277763328.998699</v>
      </c>
      <c r="DY187" s="77">
        <f>IF(AA187="","",IF(BZ187="","",AA187-AA187+INDEX(gDP!AP$6:AP$271,MATCH(totalExpenditure!$A187,gDP!$B$6:$B$271))))</f>
        <v>15837451235.3706</v>
      </c>
      <c r="DZ187" s="77">
        <f>IF(AB187="","",IF(CA187="","",AB187-AB187+INDEX(gDP!AQ$6:AQ$271,MATCH(totalExpenditure!$A187,gDP!$B$6:$B$271))))</f>
        <v>13996914694.4083</v>
      </c>
      <c r="EA187" s="77">
        <f>IF(AC187="","",IF(CB187="","",AC187-AC187+INDEX(gDP!AR$6:AR$271,MATCH(totalExpenditure!$A187,gDP!$B$6:$B$271))))</f>
        <v>15593456176.8531</v>
      </c>
      <c r="EB187" s="77">
        <f>IF(AD187="","",IF(CC187="","",AD187-AD187+INDEX(gDP!AS$6:AS$271,MATCH(totalExpenditure!$A187,gDP!$B$6:$B$271))))</f>
        <v>19507452535.7607</v>
      </c>
      <c r="EC187" s="77">
        <f>IF(AE187="","",IF(CD187="","",AE187-AE187+INDEX(gDP!AT$6:AT$271,MATCH(totalExpenditure!$A187,gDP!$B$6:$B$271))))</f>
        <v>19452000520.155998</v>
      </c>
      <c r="ED187" s="77">
        <f>IF(AF187="","",IF(CE187="","",AF187-AF187+INDEX(gDP!AU$6:AU$271,MATCH(totalExpenditure!$A187,gDP!$B$6:$B$271))))</f>
        <v>20142756046.813999</v>
      </c>
      <c r="EE187" s="77">
        <f>IF(AG187="","",IF(CF187="","",AG187-AG187+INDEX(gDP!AV$6:AV$271,MATCH(totalExpenditure!$A187,gDP!$B$6:$B$271))))</f>
        <v>21633708192.457699</v>
      </c>
      <c r="EF187" s="77">
        <f>IF(AH187="","",IF(CG187="","",AH187-AH187+INDEX(gDP!AW$6:AW$271,MATCH(totalExpenditure!$A187,gDP!$B$6:$B$271))))</f>
        <v>24763712873.862202</v>
      </c>
      <c r="EG187" s="77">
        <f>IF(AI187="","",IF(CH187="","",AI187-AI187+INDEX(gDP!AX$6:AX$271,MATCH(totalExpenditure!$A187,gDP!$B$6:$B$271))))</f>
        <v>31081991677.5033</v>
      </c>
      <c r="EH187" s="77">
        <f>IF(AJ187="","",IF(CI187="","",AJ187-AJ187+INDEX(gDP!AY$6:AY$271,MATCH(totalExpenditure!$A187,gDP!$B$6:$B$271))))</f>
        <v>37215779713.9142</v>
      </c>
      <c r="EI187" s="77">
        <f>IF(AK187="","",IF(CJ187="","",AK187-AK187+INDEX(gDP!AZ$6:AZ$271,MATCH(totalExpenditure!$A187,gDP!$B$6:$B$271))))</f>
        <v>42085379453.836197</v>
      </c>
      <c r="EJ187" s="77">
        <f>IF(AL187="","",IF(CK187="","",AL187-AL187+INDEX(gDP!BA$6:BA$271,MATCH(totalExpenditure!$A187,gDP!$B$6:$B$271))))</f>
        <v>60905452535.760696</v>
      </c>
      <c r="EK187" s="77">
        <f>IF(AM187="","",IF(CL187="","",AM187-AM187+INDEX(gDP!BB$6:BB$271,MATCH(totalExpenditure!$A187,gDP!$B$6:$B$271))))</f>
        <v>48388363589.076698</v>
      </c>
      <c r="EL187" s="77">
        <f>IF(AN187="","",IF(CM187="","",AN187-AN187+INDEX(gDP!BC$6:BC$271,MATCH(totalExpenditure!$A187,gDP!$B$6:$B$271))))</f>
        <v>64993498049.414803</v>
      </c>
      <c r="EM187" s="77">
        <f>IF(AO187="","",IF(CN187="","",AO187-AO187+INDEX(gDP!BD$6:BD$271,MATCH(totalExpenditure!$A187,gDP!$B$6:$B$271))))</f>
        <v>77497529258.777603</v>
      </c>
      <c r="EN187" s="77">
        <f>IF(AP187="","",IF(CO187="","",AP187-AP187+INDEX(gDP!BE$6:BE$271,MATCH(totalExpenditure!$A187,gDP!$B$6:$B$271))))</f>
        <v>87408842652.795807</v>
      </c>
      <c r="EO187" s="77">
        <f>IF(AQ187="","",IF(CP187="","",AQ187-AQ187+INDEX(gDP!BF$6:BF$271,MATCH(totalExpenditure!$A187,gDP!$B$6:$B$271))))</f>
        <v>89936020806.241898</v>
      </c>
      <c r="EP187" s="77" t="str">
        <f>IF(AR187="","",IF(CQ187="","",AR187-AR187+INDEX(gDP!BG$6:BG$271,MATCH(totalExpenditure!$A187,gDP!$B$6:$B$271))))</f>
        <v/>
      </c>
      <c r="EQ187" s="77" t="str">
        <f>IF(AS187="","",IF(CR187="","",AS187-AS187+INDEX(gDP!BH$6:BH$271,MATCH(totalExpenditure!$A187,gDP!$B$6:$B$271))))</f>
        <v/>
      </c>
      <c r="ER187" s="77" t="str">
        <f>IF(AT187="","",IF(CS187="","",AT187-AT187+INDEX(gDP!BI$6:BI$271,MATCH(totalExpenditure!$A187,gDP!$B$6:$B$271))))</f>
        <v/>
      </c>
      <c r="ES187" s="77" t="str">
        <f>IF(AU187="","",IF(CT187="","",AU187-AU187+INDEX(gDP!BJ$6:BJ$271,MATCH(totalExpenditure!$A187,gDP!$B$6:$B$271))))</f>
        <v/>
      </c>
      <c r="ET187" s="77" t="str">
        <f>IF(AV187="","",IF(CU187="","",AV187-AV187+INDEX(gDP!BK$6:BK$271,MATCH(totalExpenditure!$A187,gDP!$B$6:$B$271))))</f>
        <v/>
      </c>
      <c r="EU187" s="77" t="str">
        <f>IF(AW187="","",IF(CV187="","",AW187-AW187+INDEX(gDP!BL$6:BL$271,MATCH(totalExpenditure!$A187,gDP!$B$6:$B$271))))</f>
        <v/>
      </c>
      <c r="EV187" s="77" t="str">
        <f>IF(AX187="","",IF(CW187="","",AX187-AX187+INDEX(gDP!BM$6:BM$271,MATCH(totalExpenditure!$A187,gDP!$B$6:$B$271))))</f>
        <v/>
      </c>
      <c r="EW187" s="77" t="str">
        <f>IF(AY187="","",IF(CX187="","",AY187-AY187+INDEX(gDP!BN$6:BN$271,MATCH(totalExpenditure!$A187,gDP!$B$6:$B$271))))</f>
        <v/>
      </c>
      <c r="EX187" s="77" t="str">
        <f>IF(AZ187="","",IF(CY187="","",AZ187-AZ187+INDEX(gDP!BO$6:BO$271,MATCH(totalExpenditure!$A187,gDP!$B$6:$B$271))))</f>
        <v/>
      </c>
    </row>
    <row r="188" spans="1:154" x14ac:dyDescent="0.35">
      <c r="A188" t="s">
        <v>585</v>
      </c>
      <c r="B188" s="77" t="e">
        <f>IF(INDEX([2]pivotTable!B$3:B$308,MATCH(totalExpenditure!$A188,[2]pivotTable!$A$3:$A$308,0))/100*INDEX(gDP!Q$6:Q$271,MATCH(totalExpenditure!$A188,gDP!$B$6:$B$271))=0,"",INDEX([2]pivotTable!B$3:B$308,MATCH(totalExpenditure!$A188,[2]pivotTable!$A$3:$A$308,0))/100*INDEX(gDP!Q$6:Q$271,MATCH(totalExpenditure!$A188,gDP!$B$6:$B$271)))</f>
        <v>#N/A</v>
      </c>
      <c r="C188" s="77" t="e">
        <f>IF(INDEX([2]pivotTable!C$3:C$308,MATCH(totalExpenditure!$A188,[2]pivotTable!$A$3:$A$308,0))/100*INDEX(gDP!R$6:R$271,MATCH(totalExpenditure!$A188,gDP!$B$6:$B$271))=0,"",INDEX([2]pivotTable!C$3:C$308,MATCH(totalExpenditure!$A188,[2]pivotTable!$A$3:$A$308,0))/100*INDEX(gDP!R$6:R$271,MATCH(totalExpenditure!$A188,gDP!$B$6:$B$271)))</f>
        <v>#N/A</v>
      </c>
      <c r="D188" s="77" t="e">
        <f>IF(INDEX([2]pivotTable!D$3:D$308,MATCH(totalExpenditure!$A188,[2]pivotTable!$A$3:$A$308,0))/100*INDEX(gDP!S$6:S$271,MATCH(totalExpenditure!$A188,gDP!$B$6:$B$271))=0,"",INDEX([2]pivotTable!D$3:D$308,MATCH(totalExpenditure!$A188,[2]pivotTable!$A$3:$A$308,0))/100*INDEX(gDP!S$6:S$271,MATCH(totalExpenditure!$A188,gDP!$B$6:$B$271)))</f>
        <v>#N/A</v>
      </c>
      <c r="E188" s="77" t="e">
        <f>IF(INDEX([2]pivotTable!E$3:E$308,MATCH(totalExpenditure!$A188,[2]pivotTable!$A$3:$A$308,0))/100*INDEX(gDP!T$6:T$271,MATCH(totalExpenditure!$A188,gDP!$B$6:$B$271))=0,"",INDEX([2]pivotTable!E$3:E$308,MATCH(totalExpenditure!$A188,[2]pivotTable!$A$3:$A$308,0))/100*INDEX(gDP!T$6:T$271,MATCH(totalExpenditure!$A188,gDP!$B$6:$B$271)))</f>
        <v>#N/A</v>
      </c>
      <c r="F188" s="77" t="e">
        <f>IF(INDEX([2]pivotTable!F$3:F$308,MATCH(totalExpenditure!$A188,[2]pivotTable!$A$3:$A$308,0))/100*INDEX(gDP!U$6:U$271,MATCH(totalExpenditure!$A188,gDP!$B$6:$B$271))=0,"",INDEX([2]pivotTable!F$3:F$308,MATCH(totalExpenditure!$A188,[2]pivotTable!$A$3:$A$308,0))/100*INDEX(gDP!U$6:U$271,MATCH(totalExpenditure!$A188,gDP!$B$6:$B$271)))</f>
        <v>#N/A</v>
      </c>
      <c r="G188" s="77" t="e">
        <f>IF(INDEX([2]pivotTable!G$3:G$308,MATCH(totalExpenditure!$A188,[2]pivotTable!$A$3:$A$308,0))/100*INDEX(gDP!V$6:V$271,MATCH(totalExpenditure!$A188,gDP!$B$6:$B$271))=0,"",INDEX([2]pivotTable!G$3:G$308,MATCH(totalExpenditure!$A188,[2]pivotTable!$A$3:$A$308,0))/100*INDEX(gDP!V$6:V$271,MATCH(totalExpenditure!$A188,gDP!$B$6:$B$271)))</f>
        <v>#N/A</v>
      </c>
      <c r="H188" s="77" t="e">
        <f>IF(INDEX([2]pivotTable!H$3:H$308,MATCH(totalExpenditure!$A188,[2]pivotTable!$A$3:$A$308,0))/100*INDEX(gDP!W$6:W$271,MATCH(totalExpenditure!$A188,gDP!$B$6:$B$271))=0,"",INDEX([2]pivotTable!H$3:H$308,MATCH(totalExpenditure!$A188,[2]pivotTable!$A$3:$A$308,0))/100*INDEX(gDP!W$6:W$271,MATCH(totalExpenditure!$A188,gDP!$B$6:$B$271)))</f>
        <v>#N/A</v>
      </c>
      <c r="I188" s="77" t="e">
        <f>IF(INDEX([2]pivotTable!I$3:I$308,MATCH(totalExpenditure!$A188,[2]pivotTable!$A$3:$A$308,0))/100*INDEX(gDP!X$6:X$271,MATCH(totalExpenditure!$A188,gDP!$B$6:$B$271))=0,"",INDEX([2]pivotTable!I$3:I$308,MATCH(totalExpenditure!$A188,[2]pivotTable!$A$3:$A$308,0))/100*INDEX(gDP!X$6:X$271,MATCH(totalExpenditure!$A188,gDP!$B$6:$B$271)))</f>
        <v>#N/A</v>
      </c>
      <c r="J188" s="77" t="e">
        <f>IF(INDEX([2]pivotTable!J$3:J$308,MATCH(totalExpenditure!$A188,[2]pivotTable!$A$3:$A$308,0))/100*INDEX(gDP!Y$6:Y$271,MATCH(totalExpenditure!$A188,gDP!$B$6:$B$271))=0,"",INDEX([2]pivotTable!J$3:J$308,MATCH(totalExpenditure!$A188,[2]pivotTable!$A$3:$A$308,0))/100*INDEX(gDP!Y$6:Y$271,MATCH(totalExpenditure!$A188,gDP!$B$6:$B$271)))</f>
        <v>#N/A</v>
      </c>
      <c r="K188" s="77" t="e">
        <f>IF(INDEX([2]pivotTable!K$3:K$308,MATCH(totalExpenditure!$A188,[2]pivotTable!$A$3:$A$308,0))/100*INDEX(gDP!Z$6:Z$271,MATCH(totalExpenditure!$A188,gDP!$B$6:$B$271))=0,"",INDEX([2]pivotTable!K$3:K$308,MATCH(totalExpenditure!$A188,[2]pivotTable!$A$3:$A$308,0))/100*INDEX(gDP!Z$6:Z$271,MATCH(totalExpenditure!$A188,gDP!$B$6:$B$271)))</f>
        <v>#N/A</v>
      </c>
      <c r="L188" s="77" t="e">
        <f>IF(INDEX([2]pivotTable!L$3:L$308,MATCH(totalExpenditure!$A188,[2]pivotTable!$A$3:$A$308,0))/100*INDEX(gDP!AA$6:AA$271,MATCH(totalExpenditure!$A188,gDP!$B$6:$B$271))=0,"",INDEX([2]pivotTable!L$3:L$308,MATCH(totalExpenditure!$A188,[2]pivotTable!$A$3:$A$308,0))/100*INDEX(gDP!AA$6:AA$271,MATCH(totalExpenditure!$A188,gDP!$B$6:$B$271)))</f>
        <v>#N/A</v>
      </c>
      <c r="M188" s="77" t="e">
        <f>IF(INDEX([2]pivotTable!M$3:M$308,MATCH(totalExpenditure!$A188,[2]pivotTable!$A$3:$A$308,0))/100*INDEX(gDP!AB$6:AB$271,MATCH(totalExpenditure!$A188,gDP!$B$6:$B$271))=0,"",INDEX([2]pivotTable!M$3:M$308,MATCH(totalExpenditure!$A188,[2]pivotTable!$A$3:$A$308,0))/100*INDEX(gDP!AB$6:AB$271,MATCH(totalExpenditure!$A188,gDP!$B$6:$B$271)))</f>
        <v>#N/A</v>
      </c>
      <c r="N188" s="77" t="e">
        <f>IF(INDEX([2]pivotTable!N$3:N$308,MATCH(totalExpenditure!$A188,[2]pivotTable!$A$3:$A$308,0))/100*INDEX(gDP!AC$6:AC$271,MATCH(totalExpenditure!$A188,gDP!$B$6:$B$271))=0,"",INDEX([2]pivotTable!N$3:N$308,MATCH(totalExpenditure!$A188,[2]pivotTable!$A$3:$A$308,0))/100*INDEX(gDP!AC$6:AC$271,MATCH(totalExpenditure!$A188,gDP!$B$6:$B$271)))</f>
        <v>#N/A</v>
      </c>
      <c r="O188" s="77" t="e">
        <f>IF(INDEX([2]pivotTable!O$3:O$308,MATCH(totalExpenditure!$A188,[2]pivotTable!$A$3:$A$308,0))/100*INDEX(gDP!AD$6:AD$271,MATCH(totalExpenditure!$A188,gDP!$B$6:$B$271))=0,"",INDEX([2]pivotTable!O$3:O$308,MATCH(totalExpenditure!$A188,[2]pivotTable!$A$3:$A$308,0))/100*INDEX(gDP!AD$6:AD$271,MATCH(totalExpenditure!$A188,gDP!$B$6:$B$271)))</f>
        <v>#N/A</v>
      </c>
      <c r="P188" s="77" t="e">
        <f>IF(INDEX([2]pivotTable!P$3:P$308,MATCH(totalExpenditure!$A188,[2]pivotTable!$A$3:$A$308,0))/100*INDEX(gDP!AE$6:AE$271,MATCH(totalExpenditure!$A188,gDP!$B$6:$B$271))=0,"",INDEX([2]pivotTable!P$3:P$308,MATCH(totalExpenditure!$A188,[2]pivotTable!$A$3:$A$308,0))/100*INDEX(gDP!AE$6:AE$271,MATCH(totalExpenditure!$A188,gDP!$B$6:$B$271)))</f>
        <v>#N/A</v>
      </c>
      <c r="Q188" s="77" t="e">
        <f>IF(INDEX([2]pivotTable!Q$3:Q$308,MATCH(totalExpenditure!$A188,[2]pivotTable!$A$3:$A$308,0))/100*INDEX(gDP!AF$6:AF$271,MATCH(totalExpenditure!$A188,gDP!$B$6:$B$271))=0,"",INDEX([2]pivotTable!Q$3:Q$308,MATCH(totalExpenditure!$A188,[2]pivotTable!$A$3:$A$308,0))/100*INDEX(gDP!AF$6:AF$271,MATCH(totalExpenditure!$A188,gDP!$B$6:$B$271)))</f>
        <v>#N/A</v>
      </c>
      <c r="R188" s="77" t="e">
        <f>IF(INDEX([2]pivotTable!R$3:R$308,MATCH(totalExpenditure!$A188,[2]pivotTable!$A$3:$A$308,0))/100*INDEX(gDP!AG$6:AG$271,MATCH(totalExpenditure!$A188,gDP!$B$6:$B$271))=0,"",INDEX([2]pivotTable!R$3:R$308,MATCH(totalExpenditure!$A188,[2]pivotTable!$A$3:$A$308,0))/100*INDEX(gDP!AG$6:AG$271,MATCH(totalExpenditure!$A188,gDP!$B$6:$B$271)))</f>
        <v>#N/A</v>
      </c>
      <c r="S188" s="77" t="e">
        <f>IF(INDEX([2]pivotTable!S$3:S$308,MATCH(totalExpenditure!$A188,[2]pivotTable!$A$3:$A$308,0))/100*INDEX(gDP!AH$6:AH$271,MATCH(totalExpenditure!$A188,gDP!$B$6:$B$271))=0,"",INDEX([2]pivotTable!S$3:S$308,MATCH(totalExpenditure!$A188,[2]pivotTable!$A$3:$A$308,0))/100*INDEX(gDP!AH$6:AH$271,MATCH(totalExpenditure!$A188,gDP!$B$6:$B$271)))</f>
        <v>#N/A</v>
      </c>
      <c r="T188" s="77" t="e">
        <f>IF(INDEX([2]pivotTable!T$3:T$308,MATCH(totalExpenditure!$A188,[2]pivotTable!$A$3:$A$308,0))/100*INDEX(gDP!AI$6:AI$271,MATCH(totalExpenditure!$A188,gDP!$B$6:$B$271))=0,"",INDEX([2]pivotTable!T$3:T$308,MATCH(totalExpenditure!$A188,[2]pivotTable!$A$3:$A$308,0))/100*INDEX(gDP!AI$6:AI$271,MATCH(totalExpenditure!$A188,gDP!$B$6:$B$271)))</f>
        <v>#N/A</v>
      </c>
      <c r="U188" s="77" t="e">
        <f>IF(INDEX([2]pivotTable!U$3:U$308,MATCH(totalExpenditure!$A188,[2]pivotTable!$A$3:$A$308,0))/100*INDEX(gDP!AJ$6:AJ$271,MATCH(totalExpenditure!$A188,gDP!$B$6:$B$271))=0,"",INDEX([2]pivotTable!U$3:U$308,MATCH(totalExpenditure!$A188,[2]pivotTable!$A$3:$A$308,0))/100*INDEX(gDP!AJ$6:AJ$271,MATCH(totalExpenditure!$A188,gDP!$B$6:$B$271)))</f>
        <v>#N/A</v>
      </c>
      <c r="V188" s="77" t="e">
        <f>IF(INDEX([2]pivotTable!V$3:V$308,MATCH(totalExpenditure!$A188,[2]pivotTable!$A$3:$A$308,0))/100*INDEX(gDP!AK$6:AK$271,MATCH(totalExpenditure!$A188,gDP!$B$6:$B$271))=0,"",INDEX([2]pivotTable!V$3:V$308,MATCH(totalExpenditure!$A188,[2]pivotTable!$A$3:$A$308,0))/100*INDEX(gDP!AK$6:AK$271,MATCH(totalExpenditure!$A188,gDP!$B$6:$B$271)))</f>
        <v>#N/A</v>
      </c>
      <c r="W188" s="77" t="e">
        <f>IF(INDEX([2]pivotTable!W$3:W$308,MATCH(totalExpenditure!$A188,[2]pivotTable!$A$3:$A$308,0))/100*INDEX(gDP!AL$6:AL$271,MATCH(totalExpenditure!$A188,gDP!$B$6:$B$271))=0,"",INDEX([2]pivotTable!W$3:W$308,MATCH(totalExpenditure!$A188,[2]pivotTable!$A$3:$A$308,0))/100*INDEX(gDP!AL$6:AL$271,MATCH(totalExpenditure!$A188,gDP!$B$6:$B$271)))</f>
        <v>#N/A</v>
      </c>
      <c r="X188" s="77" t="e">
        <f>IF(INDEX([2]pivotTable!X$3:X$308,MATCH(totalExpenditure!$A188,[2]pivotTable!$A$3:$A$308,0))/100*INDEX(gDP!AM$6:AM$271,MATCH(totalExpenditure!$A188,gDP!$B$6:$B$271))=0,"",INDEX([2]pivotTable!X$3:X$308,MATCH(totalExpenditure!$A188,[2]pivotTable!$A$3:$A$308,0))/100*INDEX(gDP!AM$6:AM$271,MATCH(totalExpenditure!$A188,gDP!$B$6:$B$271)))</f>
        <v>#N/A</v>
      </c>
      <c r="Y188" s="77" t="e">
        <f>IF(INDEX([2]pivotTable!Y$3:Y$308,MATCH(totalExpenditure!$A188,[2]pivotTable!$A$3:$A$308,0))/100*INDEX(gDP!AN$6:AN$271,MATCH(totalExpenditure!$A188,gDP!$B$6:$B$271))=0,"",INDEX([2]pivotTable!Y$3:Y$308,MATCH(totalExpenditure!$A188,[2]pivotTable!$A$3:$A$308,0))/100*INDEX(gDP!AN$6:AN$271,MATCH(totalExpenditure!$A188,gDP!$B$6:$B$271)))</f>
        <v>#N/A</v>
      </c>
      <c r="Z188" s="77" t="e">
        <f>IF(INDEX([2]pivotTable!Z$3:Z$308,MATCH(totalExpenditure!$A188,[2]pivotTable!$A$3:$A$308,0))/100*INDEX(gDP!AO$6:AO$271,MATCH(totalExpenditure!$A188,gDP!$B$6:$B$271))=0,"",INDEX([2]pivotTable!Z$3:Z$308,MATCH(totalExpenditure!$A188,[2]pivotTable!$A$3:$A$308,0))/100*INDEX(gDP!AO$6:AO$271,MATCH(totalExpenditure!$A188,gDP!$B$6:$B$271)))</f>
        <v>#N/A</v>
      </c>
      <c r="AA188" s="77" t="e">
        <f>IF(INDEX([2]pivotTable!AA$3:AA$308,MATCH(totalExpenditure!$A188,[2]pivotTable!$A$3:$A$308,0))/100*INDEX(gDP!AP$6:AP$271,MATCH(totalExpenditure!$A188,gDP!$B$6:$B$271))=0,"",INDEX([2]pivotTable!AA$3:AA$308,MATCH(totalExpenditure!$A188,[2]pivotTable!$A$3:$A$308,0))/100*INDEX(gDP!AP$6:AP$271,MATCH(totalExpenditure!$A188,gDP!$B$6:$B$271)))</f>
        <v>#N/A</v>
      </c>
      <c r="AB188" s="77" t="e">
        <f>IF(INDEX([2]pivotTable!AB$3:AB$308,MATCH(totalExpenditure!$A188,[2]pivotTable!$A$3:$A$308,0))/100*INDEX(gDP!AQ$6:AQ$271,MATCH(totalExpenditure!$A188,gDP!$B$6:$B$271))=0,"",INDEX([2]pivotTable!AB$3:AB$308,MATCH(totalExpenditure!$A188,[2]pivotTable!$A$3:$A$308,0))/100*INDEX(gDP!AQ$6:AQ$271,MATCH(totalExpenditure!$A188,gDP!$B$6:$B$271)))</f>
        <v>#N/A</v>
      </c>
      <c r="AC188" s="77" t="e">
        <f>IF(INDEX([2]pivotTable!AC$3:AC$308,MATCH(totalExpenditure!$A188,[2]pivotTable!$A$3:$A$308,0))/100*INDEX(gDP!AR$6:AR$271,MATCH(totalExpenditure!$A188,gDP!$B$6:$B$271))=0,"",INDEX([2]pivotTable!AC$3:AC$308,MATCH(totalExpenditure!$A188,[2]pivotTable!$A$3:$A$308,0))/100*INDEX(gDP!AR$6:AR$271,MATCH(totalExpenditure!$A188,gDP!$B$6:$B$271)))</f>
        <v>#N/A</v>
      </c>
      <c r="AD188" s="77" t="e">
        <f>IF(INDEX([2]pivotTable!AD$3:AD$308,MATCH(totalExpenditure!$A188,[2]pivotTable!$A$3:$A$308,0))/100*INDEX(gDP!AS$6:AS$271,MATCH(totalExpenditure!$A188,gDP!$B$6:$B$271))=0,"",INDEX([2]pivotTable!AD$3:AD$308,MATCH(totalExpenditure!$A188,[2]pivotTable!$A$3:$A$308,0))/100*INDEX(gDP!AS$6:AS$271,MATCH(totalExpenditure!$A188,gDP!$B$6:$B$271)))</f>
        <v>#N/A</v>
      </c>
      <c r="AE188" s="77" t="e">
        <f>IF(INDEX([2]pivotTable!AE$3:AE$308,MATCH(totalExpenditure!$A188,[2]pivotTable!$A$3:$A$308,0))/100*INDEX(gDP!AT$6:AT$271,MATCH(totalExpenditure!$A188,gDP!$B$6:$B$271))=0,"",INDEX([2]pivotTable!AE$3:AE$308,MATCH(totalExpenditure!$A188,[2]pivotTable!$A$3:$A$308,0))/100*INDEX(gDP!AT$6:AT$271,MATCH(totalExpenditure!$A188,gDP!$B$6:$B$271)))</f>
        <v>#N/A</v>
      </c>
      <c r="AF188" s="77" t="e">
        <f>IF(INDEX([2]pivotTable!AF$3:AF$308,MATCH(totalExpenditure!$A188,[2]pivotTable!$A$3:$A$308,0))/100*INDEX(gDP!AU$6:AU$271,MATCH(totalExpenditure!$A188,gDP!$B$6:$B$271))=0,"",INDEX([2]pivotTable!AF$3:AF$308,MATCH(totalExpenditure!$A188,[2]pivotTable!$A$3:$A$308,0))/100*INDEX(gDP!AU$6:AU$271,MATCH(totalExpenditure!$A188,gDP!$B$6:$B$271)))</f>
        <v>#N/A</v>
      </c>
      <c r="AG188" s="77" t="e">
        <f>IF(INDEX([2]pivotTable!AG$3:AG$308,MATCH(totalExpenditure!$A188,[2]pivotTable!$A$3:$A$308,0))/100*INDEX(gDP!AV$6:AV$271,MATCH(totalExpenditure!$A188,gDP!$B$6:$B$271))=0,"",INDEX([2]pivotTable!AG$3:AG$308,MATCH(totalExpenditure!$A188,[2]pivotTable!$A$3:$A$308,0))/100*INDEX(gDP!AV$6:AV$271,MATCH(totalExpenditure!$A188,gDP!$B$6:$B$271)))</f>
        <v>#N/A</v>
      </c>
      <c r="AH188" s="77" t="e">
        <f>IF(INDEX([2]pivotTable!AH$3:AH$308,MATCH(totalExpenditure!$A188,[2]pivotTable!$A$3:$A$308,0))/100*INDEX(gDP!AW$6:AW$271,MATCH(totalExpenditure!$A188,gDP!$B$6:$B$271))=0,"",INDEX([2]pivotTable!AH$3:AH$308,MATCH(totalExpenditure!$A188,[2]pivotTable!$A$3:$A$308,0))/100*INDEX(gDP!AW$6:AW$271,MATCH(totalExpenditure!$A188,gDP!$B$6:$B$271)))</f>
        <v>#N/A</v>
      </c>
      <c r="AI188" s="77" t="e">
        <f>IF(INDEX([2]pivotTable!AI$3:AI$308,MATCH(totalExpenditure!$A188,[2]pivotTable!$A$3:$A$308,0))/100*INDEX(gDP!AX$6:AX$271,MATCH(totalExpenditure!$A188,gDP!$B$6:$B$271))=0,"",INDEX([2]pivotTable!AI$3:AI$308,MATCH(totalExpenditure!$A188,[2]pivotTable!$A$3:$A$308,0))/100*INDEX(gDP!AX$6:AX$271,MATCH(totalExpenditure!$A188,gDP!$B$6:$B$271)))</f>
        <v>#N/A</v>
      </c>
      <c r="AJ188" s="77" t="e">
        <f>IF(INDEX([2]pivotTable!AJ$3:AJ$308,MATCH(totalExpenditure!$A188,[2]pivotTable!$A$3:$A$308,0))/100*INDEX(gDP!AY$6:AY$271,MATCH(totalExpenditure!$A188,gDP!$B$6:$B$271))=0,"",INDEX([2]pivotTable!AJ$3:AJ$308,MATCH(totalExpenditure!$A188,[2]pivotTable!$A$3:$A$308,0))/100*INDEX(gDP!AY$6:AY$271,MATCH(totalExpenditure!$A188,gDP!$B$6:$B$271)))</f>
        <v>#N/A</v>
      </c>
      <c r="AK188" s="77" t="e">
        <f>IF(INDEX([2]pivotTable!AK$3:AK$308,MATCH(totalExpenditure!$A188,[2]pivotTable!$A$3:$A$308,0))/100*INDEX(gDP!AZ$6:AZ$271,MATCH(totalExpenditure!$A188,gDP!$B$6:$B$271))=0,"",INDEX([2]pivotTable!AK$3:AK$308,MATCH(totalExpenditure!$A188,[2]pivotTable!$A$3:$A$308,0))/100*INDEX(gDP!AZ$6:AZ$271,MATCH(totalExpenditure!$A188,gDP!$B$6:$B$271)))</f>
        <v>#N/A</v>
      </c>
      <c r="AL188" s="77" t="e">
        <f>IF(INDEX([2]pivotTable!AL$3:AL$308,MATCH(totalExpenditure!$A188,[2]pivotTable!$A$3:$A$308,0))/100*INDEX(gDP!BA$6:BA$271,MATCH(totalExpenditure!$A188,gDP!$B$6:$B$271))=0,"",INDEX([2]pivotTable!AL$3:AL$308,MATCH(totalExpenditure!$A188,[2]pivotTable!$A$3:$A$308,0))/100*INDEX(gDP!BA$6:BA$271,MATCH(totalExpenditure!$A188,gDP!$B$6:$B$271)))</f>
        <v>#N/A</v>
      </c>
      <c r="AM188" s="77" t="e">
        <f>IF(INDEX([2]pivotTable!AM$3:AM$308,MATCH(totalExpenditure!$A188,[2]pivotTable!$A$3:$A$308,0))/100*INDEX(gDP!BB$6:BB$271,MATCH(totalExpenditure!$A188,gDP!$B$6:$B$271))=0,"",INDEX([2]pivotTable!AM$3:AM$308,MATCH(totalExpenditure!$A188,[2]pivotTable!$A$3:$A$308,0))/100*INDEX(gDP!BB$6:BB$271,MATCH(totalExpenditure!$A188,gDP!$B$6:$B$271)))</f>
        <v>#N/A</v>
      </c>
      <c r="AN188" s="77" t="e">
        <f>IF(INDEX([2]pivotTable!AN$3:AN$308,MATCH(totalExpenditure!$A188,[2]pivotTable!$A$3:$A$308,0))/100*INDEX(gDP!BC$6:BC$271,MATCH(totalExpenditure!$A188,gDP!$B$6:$B$271))=0,"",INDEX([2]pivotTable!AN$3:AN$308,MATCH(totalExpenditure!$A188,[2]pivotTable!$A$3:$A$308,0))/100*INDEX(gDP!BC$6:BC$271,MATCH(totalExpenditure!$A188,gDP!$B$6:$B$271)))</f>
        <v>#N/A</v>
      </c>
      <c r="AO188" s="77" t="e">
        <f>IF(INDEX([2]pivotTable!AO$3:AO$308,MATCH(totalExpenditure!$A188,[2]pivotTable!$A$3:$A$308,0))/100*INDEX(gDP!BD$6:BD$271,MATCH(totalExpenditure!$A188,gDP!$B$6:$B$271))=0,"",INDEX([2]pivotTable!AO$3:AO$308,MATCH(totalExpenditure!$A188,[2]pivotTable!$A$3:$A$308,0))/100*INDEX(gDP!BD$6:BD$271,MATCH(totalExpenditure!$A188,gDP!$B$6:$B$271)))</f>
        <v>#N/A</v>
      </c>
      <c r="AP188" s="77" t="e">
        <f>IF(INDEX([2]pivotTable!AP$3:AP$308,MATCH(totalExpenditure!$A188,[2]pivotTable!$A$3:$A$308,0))/100*INDEX(gDP!BE$6:BE$271,MATCH(totalExpenditure!$A188,gDP!$B$6:$B$271))=0,"",INDEX([2]pivotTable!AP$3:AP$308,MATCH(totalExpenditure!$A188,[2]pivotTable!$A$3:$A$308,0))/100*INDEX(gDP!BE$6:BE$271,MATCH(totalExpenditure!$A188,gDP!$B$6:$B$271)))</f>
        <v>#N/A</v>
      </c>
      <c r="AQ188" s="77" t="e">
        <f>IF(INDEX([2]pivotTable!AQ$3:AQ$308,MATCH(totalExpenditure!$A188,[2]pivotTable!$A$3:$A$308,0))/100*INDEX(gDP!BF$6:BF$271,MATCH(totalExpenditure!$A188,gDP!$B$6:$B$271))=0,"",INDEX([2]pivotTable!AQ$3:AQ$308,MATCH(totalExpenditure!$A188,[2]pivotTable!$A$3:$A$308,0))/100*INDEX(gDP!BF$6:BF$271,MATCH(totalExpenditure!$A188,gDP!$B$6:$B$271)))</f>
        <v>#N/A</v>
      </c>
      <c r="AR188" s="77" t="e">
        <f>IF(INDEX([2]pivotTable!AR$3:AR$308,MATCH(totalExpenditure!$A188,[2]pivotTable!$A$3:$A$308,0))/100*INDEX(gDP!BG$6:BG$271,MATCH(totalExpenditure!$A188,gDP!$B$6:$B$271))=0,"",INDEX([2]pivotTable!AR$3:AR$308,MATCH(totalExpenditure!$A188,[2]pivotTable!$A$3:$A$308,0))/100*INDEX(gDP!BG$6:BG$271,MATCH(totalExpenditure!$A188,gDP!$B$6:$B$271)))</f>
        <v>#N/A</v>
      </c>
      <c r="AS188" s="77" t="e">
        <f>IF(INDEX([2]pivotTable!AS$3:AS$308,MATCH(totalExpenditure!$A188,[2]pivotTable!$A$3:$A$308,0))/100*INDEX(gDP!BH$6:BH$271,MATCH(totalExpenditure!$A188,gDP!$B$6:$B$271))=0,"",INDEX([2]pivotTable!AS$3:AS$308,MATCH(totalExpenditure!$A188,[2]pivotTable!$A$3:$A$308,0))/100*INDEX(gDP!BH$6:BH$271,MATCH(totalExpenditure!$A188,gDP!$B$6:$B$271)))</f>
        <v>#N/A</v>
      </c>
      <c r="AT188" s="77" t="e">
        <f>IF(INDEX([2]pivotTable!AT$3:AT$308,MATCH(totalExpenditure!$A188,[2]pivotTable!$A$3:$A$308,0))/100*INDEX(gDP!BI$6:BI$271,MATCH(totalExpenditure!$A188,gDP!$B$6:$B$271))=0,"",INDEX([2]pivotTable!AT$3:AT$308,MATCH(totalExpenditure!$A188,[2]pivotTable!$A$3:$A$308,0))/100*INDEX(gDP!BI$6:BI$271,MATCH(totalExpenditure!$A188,gDP!$B$6:$B$271)))</f>
        <v>#N/A</v>
      </c>
      <c r="AU188" s="77" t="e">
        <f>IF(INDEX([2]pivotTable!AU$3:AU$308,MATCH(totalExpenditure!$A188,[2]pivotTable!$A$3:$A$308,0))/100*INDEX(gDP!BJ$6:BJ$271,MATCH(totalExpenditure!$A188,gDP!$B$6:$B$271))=0,"",INDEX([2]pivotTable!AU$3:AU$308,MATCH(totalExpenditure!$A188,[2]pivotTable!$A$3:$A$308,0))/100*INDEX(gDP!BJ$6:BJ$271,MATCH(totalExpenditure!$A188,gDP!$B$6:$B$271)))</f>
        <v>#N/A</v>
      </c>
      <c r="AV188" s="77" t="e">
        <f>IF(INDEX([2]pivotTable!AV$3:AV$308,MATCH(totalExpenditure!$A188,[2]pivotTable!$A$3:$A$308,0))/100*INDEX(gDP!BK$6:BK$271,MATCH(totalExpenditure!$A188,gDP!$B$6:$B$271))=0,"",INDEX([2]pivotTable!AV$3:AV$308,MATCH(totalExpenditure!$A188,[2]pivotTable!$A$3:$A$308,0))/100*INDEX(gDP!BK$6:BK$271,MATCH(totalExpenditure!$A188,gDP!$B$6:$B$271)))</f>
        <v>#N/A</v>
      </c>
      <c r="AW188" s="77" t="e">
        <f>IF(INDEX([2]pivotTable!AW$3:AW$308,MATCH(totalExpenditure!$A188,[2]pivotTable!$A$3:$A$308,0))/100*INDEX(gDP!BL$6:BL$271,MATCH(totalExpenditure!$A188,gDP!$B$6:$B$271))=0,"",INDEX([2]pivotTable!AW$3:AW$308,MATCH(totalExpenditure!$A188,[2]pivotTable!$A$3:$A$308,0))/100*INDEX(gDP!BL$6:BL$271,MATCH(totalExpenditure!$A188,gDP!$B$6:$B$271)))</f>
        <v>#N/A</v>
      </c>
      <c r="AX188" s="77" t="e">
        <f>IF(INDEX([2]pivotTable!AX$3:AX$308,MATCH(totalExpenditure!$A188,[2]pivotTable!$A$3:$A$308,0))/100*INDEX(gDP!BM$6:BM$271,MATCH(totalExpenditure!$A188,gDP!$B$6:$B$271))=0,"",INDEX([2]pivotTable!AX$3:AX$308,MATCH(totalExpenditure!$A188,[2]pivotTable!$A$3:$A$308,0))/100*INDEX(gDP!BM$6:BM$271,MATCH(totalExpenditure!$A188,gDP!$B$6:$B$271)))</f>
        <v>#N/A</v>
      </c>
      <c r="AY188" s="77" t="e">
        <f>IF(INDEX([2]pivotTable!AY$3:AY$308,MATCH(totalExpenditure!$A188,[2]pivotTable!$A$3:$A$308,0))/100*INDEX(gDP!BN$6:BN$271,MATCH(totalExpenditure!$A188,gDP!$B$6:$B$271))=0,"",INDEX([2]pivotTable!AY$3:AY$308,MATCH(totalExpenditure!$A188,[2]pivotTable!$A$3:$A$308,0))/100*INDEX(gDP!BN$6:BN$271,MATCH(totalExpenditure!$A188,gDP!$B$6:$B$271)))</f>
        <v>#N/A</v>
      </c>
      <c r="AZ188" s="77" t="e">
        <f>IF(INDEX([2]pivotTable!AZ$3:AZ$308,MATCH(totalExpenditure!$A188,[2]pivotTable!$A$3:$A$308,0))/100*INDEX(gDP!BO$6:BO$271,MATCH(totalExpenditure!$A188,gDP!$B$6:$B$271))=0,"",INDEX([2]pivotTable!AZ$3:AZ$308,MATCH(totalExpenditure!$A188,[2]pivotTable!$A$3:$A$308,0))/100*INDEX(gDP!BO$6:BO$271,MATCH(totalExpenditure!$A188,gDP!$B$6:$B$271)))</f>
        <v>#N/A</v>
      </c>
      <c r="BA188" s="77" t="e">
        <f>IF(INDEX([2]pivotTable!B$310:B$615,MATCH(totalExpenditure!$A188,[2]pivotTable!$A$310:$A$615,0))/100*INDEX(gDP!Q$6:Q$271,MATCH(totalExpenditure!$A188,gDP!$B$6:$B$271))=0,"",INDEX([2]pivotTable!B$310:B$615,MATCH(totalExpenditure!$A188,[2]pivotTable!$A$310:$A$615,0))/100*INDEX(gDP!Q$6:Q$271,MATCH(totalExpenditure!$A188,gDP!$B$6:$B$271)))</f>
        <v>#N/A</v>
      </c>
      <c r="BB188" s="77" t="e">
        <f>IF(INDEX([2]pivotTable!C$310:C$615,MATCH(totalExpenditure!$A188,[2]pivotTable!$A$310:$A$615,0))/100*INDEX(gDP!R$6:R$271,MATCH(totalExpenditure!$A188,gDP!$B$6:$B$271))=0,"",INDEX([2]pivotTable!C$310:C$615,MATCH(totalExpenditure!$A188,[2]pivotTable!$A$310:$A$615,0))/100*INDEX(gDP!R$6:R$271,MATCH(totalExpenditure!$A188,gDP!$B$6:$B$271)))</f>
        <v>#N/A</v>
      </c>
      <c r="BC188" s="77" t="e">
        <f>IF(INDEX([2]pivotTable!D$310:D$615,MATCH(totalExpenditure!$A188,[2]pivotTable!$A$310:$A$615,0))/100*INDEX(gDP!S$6:S$271,MATCH(totalExpenditure!$A188,gDP!$B$6:$B$271))=0,"",INDEX([2]pivotTable!D$310:D$615,MATCH(totalExpenditure!$A188,[2]pivotTable!$A$310:$A$615,0))/100*INDEX(gDP!S$6:S$271,MATCH(totalExpenditure!$A188,gDP!$B$6:$B$271)))</f>
        <v>#N/A</v>
      </c>
      <c r="BD188" s="77" t="e">
        <f>IF(INDEX([2]pivotTable!E$310:E$615,MATCH(totalExpenditure!$A188,[2]pivotTable!$A$310:$A$615,0))/100*INDEX(gDP!T$6:T$271,MATCH(totalExpenditure!$A188,gDP!$B$6:$B$271))=0,"",INDEX([2]pivotTable!E$310:E$615,MATCH(totalExpenditure!$A188,[2]pivotTable!$A$310:$A$615,0))/100*INDEX(gDP!T$6:T$271,MATCH(totalExpenditure!$A188,gDP!$B$6:$B$271)))</f>
        <v>#N/A</v>
      </c>
      <c r="BE188" s="77" t="e">
        <f>IF(INDEX([2]pivotTable!F$310:F$615,MATCH(totalExpenditure!$A188,[2]pivotTable!$A$310:$A$615,0))/100*INDEX(gDP!U$6:U$271,MATCH(totalExpenditure!$A188,gDP!$B$6:$B$271))=0,"",INDEX([2]pivotTable!F$310:F$615,MATCH(totalExpenditure!$A188,[2]pivotTable!$A$310:$A$615,0))/100*INDEX(gDP!U$6:U$271,MATCH(totalExpenditure!$A188,gDP!$B$6:$B$271)))</f>
        <v>#N/A</v>
      </c>
      <c r="BF188" s="77" t="e">
        <f>IF(INDEX([2]pivotTable!G$310:G$615,MATCH(totalExpenditure!$A188,[2]pivotTable!$A$310:$A$615,0))/100*INDEX(gDP!V$6:V$271,MATCH(totalExpenditure!$A188,gDP!$B$6:$B$271))=0,"",INDEX([2]pivotTable!G$310:G$615,MATCH(totalExpenditure!$A188,[2]pivotTable!$A$310:$A$615,0))/100*INDEX(gDP!V$6:V$271,MATCH(totalExpenditure!$A188,gDP!$B$6:$B$271)))</f>
        <v>#N/A</v>
      </c>
      <c r="BG188" s="77" t="e">
        <f>IF(INDEX([2]pivotTable!H$310:H$615,MATCH(totalExpenditure!$A188,[2]pivotTable!$A$310:$A$615,0))/100*INDEX(gDP!W$6:W$271,MATCH(totalExpenditure!$A188,gDP!$B$6:$B$271))=0,"",INDEX([2]pivotTable!H$310:H$615,MATCH(totalExpenditure!$A188,[2]pivotTable!$A$310:$A$615,0))/100*INDEX(gDP!W$6:W$271,MATCH(totalExpenditure!$A188,gDP!$B$6:$B$271)))</f>
        <v>#N/A</v>
      </c>
      <c r="BH188" s="77" t="e">
        <f>IF(INDEX([2]pivotTable!I$310:I$615,MATCH(totalExpenditure!$A188,[2]pivotTable!$A$310:$A$615,0))/100*INDEX(gDP!X$6:X$271,MATCH(totalExpenditure!$A188,gDP!$B$6:$B$271))=0,"",INDEX([2]pivotTable!I$310:I$615,MATCH(totalExpenditure!$A188,[2]pivotTable!$A$310:$A$615,0))/100*INDEX(gDP!X$6:X$271,MATCH(totalExpenditure!$A188,gDP!$B$6:$B$271)))</f>
        <v>#N/A</v>
      </c>
      <c r="BI188" s="77" t="e">
        <f>IF(INDEX([2]pivotTable!J$310:J$615,MATCH(totalExpenditure!$A188,[2]pivotTable!$A$310:$A$615,0))/100*INDEX(gDP!Y$6:Y$271,MATCH(totalExpenditure!$A188,gDP!$B$6:$B$271))=0,"",INDEX([2]pivotTable!J$310:J$615,MATCH(totalExpenditure!$A188,[2]pivotTable!$A$310:$A$615,0))/100*INDEX(gDP!Y$6:Y$271,MATCH(totalExpenditure!$A188,gDP!$B$6:$B$271)))</f>
        <v>#N/A</v>
      </c>
      <c r="BJ188" s="77" t="e">
        <f>IF(INDEX([2]pivotTable!K$310:K$615,MATCH(totalExpenditure!$A188,[2]pivotTable!$A$310:$A$615,0))/100*INDEX(gDP!Z$6:Z$271,MATCH(totalExpenditure!$A188,gDP!$B$6:$B$271))=0,"",INDEX([2]pivotTable!K$310:K$615,MATCH(totalExpenditure!$A188,[2]pivotTable!$A$310:$A$615,0))/100*INDEX(gDP!Z$6:Z$271,MATCH(totalExpenditure!$A188,gDP!$B$6:$B$271)))</f>
        <v>#N/A</v>
      </c>
      <c r="BK188" s="77" t="e">
        <f>IF(INDEX([2]pivotTable!L$310:L$615,MATCH(totalExpenditure!$A188,[2]pivotTable!$A$310:$A$615,0))/100*INDEX(gDP!AA$6:AA$271,MATCH(totalExpenditure!$A188,gDP!$B$6:$B$271))=0,"",INDEX([2]pivotTable!L$310:L$615,MATCH(totalExpenditure!$A188,[2]pivotTable!$A$310:$A$615,0))/100*INDEX(gDP!AA$6:AA$271,MATCH(totalExpenditure!$A188,gDP!$B$6:$B$271)))</f>
        <v>#N/A</v>
      </c>
      <c r="BL188" s="77" t="e">
        <f>IF(INDEX([2]pivotTable!M$310:M$615,MATCH(totalExpenditure!$A188,[2]pivotTable!$A$310:$A$615,0))/100*INDEX(gDP!AB$6:AB$271,MATCH(totalExpenditure!$A188,gDP!$B$6:$B$271))=0,"",INDEX([2]pivotTable!M$310:M$615,MATCH(totalExpenditure!$A188,[2]pivotTable!$A$310:$A$615,0))/100*INDEX(gDP!AB$6:AB$271,MATCH(totalExpenditure!$A188,gDP!$B$6:$B$271)))</f>
        <v>#N/A</v>
      </c>
      <c r="BM188" s="77" t="e">
        <f>IF(INDEX([2]pivotTable!N$310:N$615,MATCH(totalExpenditure!$A188,[2]pivotTable!$A$310:$A$615,0))/100*INDEX(gDP!AC$6:AC$271,MATCH(totalExpenditure!$A188,gDP!$B$6:$B$271))=0,"",INDEX([2]pivotTable!N$310:N$615,MATCH(totalExpenditure!$A188,[2]pivotTable!$A$310:$A$615,0))/100*INDEX(gDP!AC$6:AC$271,MATCH(totalExpenditure!$A188,gDP!$B$6:$B$271)))</f>
        <v>#N/A</v>
      </c>
      <c r="BN188" s="77" t="e">
        <f>IF(INDEX([2]pivotTable!O$310:O$615,MATCH(totalExpenditure!$A188,[2]pivotTable!$A$310:$A$615,0))/100*INDEX(gDP!AD$6:AD$271,MATCH(totalExpenditure!$A188,gDP!$B$6:$B$271))=0,"",INDEX([2]pivotTable!O$310:O$615,MATCH(totalExpenditure!$A188,[2]pivotTable!$A$310:$A$615,0))/100*INDEX(gDP!AD$6:AD$271,MATCH(totalExpenditure!$A188,gDP!$B$6:$B$271)))</f>
        <v>#N/A</v>
      </c>
      <c r="BO188" s="77" t="e">
        <f>IF(INDEX([2]pivotTable!P$310:P$615,MATCH(totalExpenditure!$A188,[2]pivotTable!$A$310:$A$615,0))/100*INDEX(gDP!AE$6:AE$271,MATCH(totalExpenditure!$A188,gDP!$B$6:$B$271))=0,"",INDEX([2]pivotTable!P$310:P$615,MATCH(totalExpenditure!$A188,[2]pivotTable!$A$310:$A$615,0))/100*INDEX(gDP!AE$6:AE$271,MATCH(totalExpenditure!$A188,gDP!$B$6:$B$271)))</f>
        <v>#N/A</v>
      </c>
      <c r="BP188" s="77" t="e">
        <f>IF(INDEX([2]pivotTable!Q$310:Q$615,MATCH(totalExpenditure!$A188,[2]pivotTable!$A$310:$A$615,0))/100*INDEX(gDP!AF$6:AF$271,MATCH(totalExpenditure!$A188,gDP!$B$6:$B$271))=0,"",INDEX([2]pivotTable!Q$310:Q$615,MATCH(totalExpenditure!$A188,[2]pivotTable!$A$310:$A$615,0))/100*INDEX(gDP!AF$6:AF$271,MATCH(totalExpenditure!$A188,gDP!$B$6:$B$271)))</f>
        <v>#N/A</v>
      </c>
      <c r="BQ188" s="77" t="e">
        <f>IF(INDEX([2]pivotTable!R$310:R$615,MATCH(totalExpenditure!$A188,[2]pivotTable!$A$310:$A$615,0))/100*INDEX(gDP!AG$6:AG$271,MATCH(totalExpenditure!$A188,gDP!$B$6:$B$271))=0,"",INDEX([2]pivotTable!R$310:R$615,MATCH(totalExpenditure!$A188,[2]pivotTable!$A$310:$A$615,0))/100*INDEX(gDP!AG$6:AG$271,MATCH(totalExpenditure!$A188,gDP!$B$6:$B$271)))</f>
        <v>#N/A</v>
      </c>
      <c r="BR188" s="77" t="e">
        <f>IF(INDEX([2]pivotTable!S$310:S$615,MATCH(totalExpenditure!$A188,[2]pivotTable!$A$310:$A$615,0))/100*INDEX(gDP!AH$6:AH$271,MATCH(totalExpenditure!$A188,gDP!$B$6:$B$271))=0,"",INDEX([2]pivotTable!S$310:S$615,MATCH(totalExpenditure!$A188,[2]pivotTable!$A$310:$A$615,0))/100*INDEX(gDP!AH$6:AH$271,MATCH(totalExpenditure!$A188,gDP!$B$6:$B$271)))</f>
        <v>#N/A</v>
      </c>
      <c r="BS188" s="77" t="e">
        <f>IF(INDEX([2]pivotTable!T$310:T$615,MATCH(totalExpenditure!$A188,[2]pivotTable!$A$310:$A$615,0))/100*INDEX(gDP!AI$6:AI$271,MATCH(totalExpenditure!$A188,gDP!$B$6:$B$271))=0,"",INDEX([2]pivotTable!T$310:T$615,MATCH(totalExpenditure!$A188,[2]pivotTable!$A$310:$A$615,0))/100*INDEX(gDP!AI$6:AI$271,MATCH(totalExpenditure!$A188,gDP!$B$6:$B$271)))</f>
        <v>#N/A</v>
      </c>
      <c r="BT188" s="77" t="e">
        <f>IF(INDEX([2]pivotTable!U$310:U$615,MATCH(totalExpenditure!$A188,[2]pivotTable!$A$310:$A$615,0))/100*INDEX(gDP!AJ$6:AJ$271,MATCH(totalExpenditure!$A188,gDP!$B$6:$B$271))=0,"",INDEX([2]pivotTable!U$310:U$615,MATCH(totalExpenditure!$A188,[2]pivotTable!$A$310:$A$615,0))/100*INDEX(gDP!AJ$6:AJ$271,MATCH(totalExpenditure!$A188,gDP!$B$6:$B$271)))</f>
        <v>#N/A</v>
      </c>
      <c r="BU188" s="77" t="e">
        <f>IF(INDEX([2]pivotTable!V$310:V$615,MATCH(totalExpenditure!$A188,[2]pivotTable!$A$310:$A$615,0))/100*INDEX(gDP!AK$6:AK$271,MATCH(totalExpenditure!$A188,gDP!$B$6:$B$271))=0,"",INDEX([2]pivotTable!V$310:V$615,MATCH(totalExpenditure!$A188,[2]pivotTable!$A$310:$A$615,0))/100*INDEX(gDP!AK$6:AK$271,MATCH(totalExpenditure!$A188,gDP!$B$6:$B$271)))</f>
        <v>#N/A</v>
      </c>
      <c r="BV188" s="77" t="e">
        <f>IF(INDEX([2]pivotTable!W$310:W$615,MATCH(totalExpenditure!$A188,[2]pivotTable!$A$310:$A$615,0))/100*INDEX(gDP!AL$6:AL$271,MATCH(totalExpenditure!$A188,gDP!$B$6:$B$271))=0,"",INDEX([2]pivotTable!W$310:W$615,MATCH(totalExpenditure!$A188,[2]pivotTable!$A$310:$A$615,0))/100*INDEX(gDP!AL$6:AL$271,MATCH(totalExpenditure!$A188,gDP!$B$6:$B$271)))</f>
        <v>#N/A</v>
      </c>
      <c r="BW188" s="77" t="e">
        <f>IF(INDEX([2]pivotTable!X$310:X$615,MATCH(totalExpenditure!$A188,[2]pivotTable!$A$310:$A$615,0))/100*INDEX(gDP!AM$6:AM$271,MATCH(totalExpenditure!$A188,gDP!$B$6:$B$271))=0,"",INDEX([2]pivotTable!X$310:X$615,MATCH(totalExpenditure!$A188,[2]pivotTable!$A$310:$A$615,0))/100*INDEX(gDP!AM$6:AM$271,MATCH(totalExpenditure!$A188,gDP!$B$6:$B$271)))</f>
        <v>#N/A</v>
      </c>
      <c r="BX188" s="77" t="e">
        <f>IF(INDEX([2]pivotTable!Y$310:Y$615,MATCH(totalExpenditure!$A188,[2]pivotTable!$A$310:$A$615,0))/100*INDEX(gDP!AN$6:AN$271,MATCH(totalExpenditure!$A188,gDP!$B$6:$B$271))=0,"",INDEX([2]pivotTable!Y$310:Y$615,MATCH(totalExpenditure!$A188,[2]pivotTable!$A$310:$A$615,0))/100*INDEX(gDP!AN$6:AN$271,MATCH(totalExpenditure!$A188,gDP!$B$6:$B$271)))</f>
        <v>#N/A</v>
      </c>
      <c r="BY188" s="77" t="e">
        <f>IF(INDEX([2]pivotTable!Z$310:Z$615,MATCH(totalExpenditure!$A188,[2]pivotTable!$A$310:$A$615,0))/100*INDEX(gDP!AO$6:AO$271,MATCH(totalExpenditure!$A188,gDP!$B$6:$B$271))=0,"",INDEX([2]pivotTable!Z$310:Z$615,MATCH(totalExpenditure!$A188,[2]pivotTable!$A$310:$A$615,0))/100*INDEX(gDP!AO$6:AO$271,MATCH(totalExpenditure!$A188,gDP!$B$6:$B$271)))</f>
        <v>#N/A</v>
      </c>
      <c r="BZ188" s="77" t="e">
        <f>IF(INDEX([2]pivotTable!AA$310:AA$615,MATCH(totalExpenditure!$A188,[2]pivotTable!$A$310:$A$615,0))/100*INDEX(gDP!AP$6:AP$271,MATCH(totalExpenditure!$A188,gDP!$B$6:$B$271))=0,"",INDEX([2]pivotTable!AA$310:AA$615,MATCH(totalExpenditure!$A188,[2]pivotTable!$A$310:$A$615,0))/100*INDEX(gDP!AP$6:AP$271,MATCH(totalExpenditure!$A188,gDP!$B$6:$B$271)))</f>
        <v>#N/A</v>
      </c>
      <c r="CA188" s="77" t="e">
        <f>IF(INDEX([2]pivotTable!AB$310:AB$615,MATCH(totalExpenditure!$A188,[2]pivotTable!$A$310:$A$615,0))/100*INDEX(gDP!AQ$6:AQ$271,MATCH(totalExpenditure!$A188,gDP!$B$6:$B$271))=0,"",INDEX([2]pivotTable!AB$310:AB$615,MATCH(totalExpenditure!$A188,[2]pivotTable!$A$310:$A$615,0))/100*INDEX(gDP!AQ$6:AQ$271,MATCH(totalExpenditure!$A188,gDP!$B$6:$B$271)))</f>
        <v>#N/A</v>
      </c>
      <c r="CB188" s="77" t="e">
        <f>IF(INDEX([2]pivotTable!AC$310:AC$615,MATCH(totalExpenditure!$A188,[2]pivotTable!$A$310:$A$615,0))/100*INDEX(gDP!AR$6:AR$271,MATCH(totalExpenditure!$A188,gDP!$B$6:$B$271))=0,"",INDEX([2]pivotTable!AC$310:AC$615,MATCH(totalExpenditure!$A188,[2]pivotTable!$A$310:$A$615,0))/100*INDEX(gDP!AR$6:AR$271,MATCH(totalExpenditure!$A188,gDP!$B$6:$B$271)))</f>
        <v>#N/A</v>
      </c>
      <c r="CC188" s="77" t="e">
        <f>IF(INDEX([2]pivotTable!AD$310:AD$615,MATCH(totalExpenditure!$A188,[2]pivotTable!$A$310:$A$615,0))/100*INDEX(gDP!AS$6:AS$271,MATCH(totalExpenditure!$A188,gDP!$B$6:$B$271))=0,"",INDEX([2]pivotTable!AD$310:AD$615,MATCH(totalExpenditure!$A188,[2]pivotTable!$A$310:$A$615,0))/100*INDEX(gDP!AS$6:AS$271,MATCH(totalExpenditure!$A188,gDP!$B$6:$B$271)))</f>
        <v>#N/A</v>
      </c>
      <c r="CD188" s="77" t="e">
        <f>IF(INDEX([2]pivotTable!AE$310:AE$615,MATCH(totalExpenditure!$A188,[2]pivotTable!$A$310:$A$615,0))/100*INDEX(gDP!AT$6:AT$271,MATCH(totalExpenditure!$A188,gDP!$B$6:$B$271))=0,"",INDEX([2]pivotTable!AE$310:AE$615,MATCH(totalExpenditure!$A188,[2]pivotTable!$A$310:$A$615,0))/100*INDEX(gDP!AT$6:AT$271,MATCH(totalExpenditure!$A188,gDP!$B$6:$B$271)))</f>
        <v>#N/A</v>
      </c>
      <c r="CE188" s="77" t="e">
        <f>IF(INDEX([2]pivotTable!AF$310:AF$615,MATCH(totalExpenditure!$A188,[2]pivotTable!$A$310:$A$615,0))/100*INDEX(gDP!AU$6:AU$271,MATCH(totalExpenditure!$A188,gDP!$B$6:$B$271))=0,"",INDEX([2]pivotTable!AF$310:AF$615,MATCH(totalExpenditure!$A188,[2]pivotTable!$A$310:$A$615,0))/100*INDEX(gDP!AU$6:AU$271,MATCH(totalExpenditure!$A188,gDP!$B$6:$B$271)))</f>
        <v>#N/A</v>
      </c>
      <c r="CF188" s="77" t="e">
        <f>IF(INDEX([2]pivotTable!AG$310:AG$615,MATCH(totalExpenditure!$A188,[2]pivotTable!$A$310:$A$615,0))/100*INDEX(gDP!AV$6:AV$271,MATCH(totalExpenditure!$A188,gDP!$B$6:$B$271))=0,"",INDEX([2]pivotTable!AG$310:AG$615,MATCH(totalExpenditure!$A188,[2]pivotTable!$A$310:$A$615,0))/100*INDEX(gDP!AV$6:AV$271,MATCH(totalExpenditure!$A188,gDP!$B$6:$B$271)))</f>
        <v>#N/A</v>
      </c>
      <c r="CG188" s="77" t="e">
        <f>IF(INDEX([2]pivotTable!AH$310:AH$615,MATCH(totalExpenditure!$A188,[2]pivotTable!$A$310:$A$615,0))/100*INDEX(gDP!AW$6:AW$271,MATCH(totalExpenditure!$A188,gDP!$B$6:$B$271))=0,"",INDEX([2]pivotTable!AH$310:AH$615,MATCH(totalExpenditure!$A188,[2]pivotTable!$A$310:$A$615,0))/100*INDEX(gDP!AW$6:AW$271,MATCH(totalExpenditure!$A188,gDP!$B$6:$B$271)))</f>
        <v>#N/A</v>
      </c>
      <c r="CH188" s="77" t="e">
        <f>IF(INDEX([2]pivotTable!AI$310:AI$615,MATCH(totalExpenditure!$A188,[2]pivotTable!$A$310:$A$615,0))/100*INDEX(gDP!AX$6:AX$271,MATCH(totalExpenditure!$A188,gDP!$B$6:$B$271))=0,"",INDEX([2]pivotTable!AI$310:AI$615,MATCH(totalExpenditure!$A188,[2]pivotTable!$A$310:$A$615,0))/100*INDEX(gDP!AX$6:AX$271,MATCH(totalExpenditure!$A188,gDP!$B$6:$B$271)))</f>
        <v>#N/A</v>
      </c>
      <c r="CI188" s="77" t="e">
        <f>IF(INDEX([2]pivotTable!AJ$310:AJ$615,MATCH(totalExpenditure!$A188,[2]pivotTable!$A$310:$A$615,0))/100*INDEX(gDP!AY$6:AY$271,MATCH(totalExpenditure!$A188,gDP!$B$6:$B$271))=0,"",INDEX([2]pivotTable!AJ$310:AJ$615,MATCH(totalExpenditure!$A188,[2]pivotTable!$A$310:$A$615,0))/100*INDEX(gDP!AY$6:AY$271,MATCH(totalExpenditure!$A188,gDP!$B$6:$B$271)))</f>
        <v>#N/A</v>
      </c>
      <c r="CJ188" s="77" t="e">
        <f>IF(INDEX([2]pivotTable!AK$310:AK$615,MATCH(totalExpenditure!$A188,[2]pivotTable!$A$310:$A$615,0))/100*INDEX(gDP!AZ$6:AZ$271,MATCH(totalExpenditure!$A188,gDP!$B$6:$B$271))=0,"",INDEX([2]pivotTable!AK$310:AK$615,MATCH(totalExpenditure!$A188,[2]pivotTable!$A$310:$A$615,0))/100*INDEX(gDP!AZ$6:AZ$271,MATCH(totalExpenditure!$A188,gDP!$B$6:$B$271)))</f>
        <v>#N/A</v>
      </c>
      <c r="CK188" s="77" t="e">
        <f>IF(INDEX([2]pivotTable!AL$310:AL$615,MATCH(totalExpenditure!$A188,[2]pivotTable!$A$310:$A$615,0))/100*INDEX(gDP!BA$6:BA$271,MATCH(totalExpenditure!$A188,gDP!$B$6:$B$271))=0,"",INDEX([2]pivotTable!AL$310:AL$615,MATCH(totalExpenditure!$A188,[2]pivotTable!$A$310:$A$615,0))/100*INDEX(gDP!BA$6:BA$271,MATCH(totalExpenditure!$A188,gDP!$B$6:$B$271)))</f>
        <v>#N/A</v>
      </c>
      <c r="CL188" s="77" t="e">
        <f>IF(INDEX([2]pivotTable!AM$310:AM$615,MATCH(totalExpenditure!$A188,[2]pivotTable!$A$310:$A$615,0))/100*INDEX(gDP!BB$6:BB$271,MATCH(totalExpenditure!$A188,gDP!$B$6:$B$271))=0,"",INDEX([2]pivotTable!AM$310:AM$615,MATCH(totalExpenditure!$A188,[2]pivotTable!$A$310:$A$615,0))/100*INDEX(gDP!BB$6:BB$271,MATCH(totalExpenditure!$A188,gDP!$B$6:$B$271)))</f>
        <v>#N/A</v>
      </c>
      <c r="CM188" s="77" t="e">
        <f>IF(INDEX([2]pivotTable!AN$310:AN$615,MATCH(totalExpenditure!$A188,[2]pivotTable!$A$310:$A$615,0))/100*INDEX(gDP!BC$6:BC$271,MATCH(totalExpenditure!$A188,gDP!$B$6:$B$271))=0,"",INDEX([2]pivotTable!AN$310:AN$615,MATCH(totalExpenditure!$A188,[2]pivotTable!$A$310:$A$615,0))/100*INDEX(gDP!BC$6:BC$271,MATCH(totalExpenditure!$A188,gDP!$B$6:$B$271)))</f>
        <v>#N/A</v>
      </c>
      <c r="CN188" s="77" t="e">
        <f>IF(INDEX([2]pivotTable!AO$310:AO$615,MATCH(totalExpenditure!$A188,[2]pivotTable!$A$310:$A$615,0))/100*INDEX(gDP!BD$6:BD$271,MATCH(totalExpenditure!$A188,gDP!$B$6:$B$271))=0,"",INDEX([2]pivotTable!AO$310:AO$615,MATCH(totalExpenditure!$A188,[2]pivotTable!$A$310:$A$615,0))/100*INDEX(gDP!BD$6:BD$271,MATCH(totalExpenditure!$A188,gDP!$B$6:$B$271)))</f>
        <v>#N/A</v>
      </c>
      <c r="CO188" s="77" t="e">
        <f>IF(INDEX([2]pivotTable!AP$310:AP$615,MATCH(totalExpenditure!$A188,[2]pivotTable!$A$310:$A$615,0))/100*INDEX(gDP!BE$6:BE$271,MATCH(totalExpenditure!$A188,gDP!$B$6:$B$271))=0,"",INDEX([2]pivotTable!AP$310:AP$615,MATCH(totalExpenditure!$A188,[2]pivotTable!$A$310:$A$615,0))/100*INDEX(gDP!BE$6:BE$271,MATCH(totalExpenditure!$A188,gDP!$B$6:$B$271)))</f>
        <v>#N/A</v>
      </c>
      <c r="CP188" s="77" t="e">
        <f>IF(INDEX([2]pivotTable!AQ$310:AQ$615,MATCH(totalExpenditure!$A188,[2]pivotTable!$A$310:$A$615,0))/100*INDEX(gDP!BF$6:BF$271,MATCH(totalExpenditure!$A188,gDP!$B$6:$B$271))=0,"",INDEX([2]pivotTable!AQ$310:AQ$615,MATCH(totalExpenditure!$A188,[2]pivotTable!$A$310:$A$615,0))/100*INDEX(gDP!BF$6:BF$271,MATCH(totalExpenditure!$A188,gDP!$B$6:$B$271)))</f>
        <v>#N/A</v>
      </c>
      <c r="CQ188" s="77" t="e">
        <f>IF(INDEX([2]pivotTable!AR$310:AR$615,MATCH(totalExpenditure!$A188,[2]pivotTable!$A$310:$A$615,0))/100*INDEX(gDP!BG$6:BG$271,MATCH(totalExpenditure!$A188,gDP!$B$6:$B$271))=0,"",INDEX([2]pivotTable!AR$310:AR$615,MATCH(totalExpenditure!$A188,[2]pivotTable!$A$310:$A$615,0))/100*INDEX(gDP!BG$6:BG$271,MATCH(totalExpenditure!$A188,gDP!$B$6:$B$271)))</f>
        <v>#N/A</v>
      </c>
      <c r="CR188" s="77" t="e">
        <f>IF(INDEX([2]pivotTable!AS$310:AS$615,MATCH(totalExpenditure!$A188,[2]pivotTable!$A$310:$A$615,0))/100*INDEX(gDP!BH$6:BH$271,MATCH(totalExpenditure!$A188,gDP!$B$6:$B$271))=0,"",INDEX([2]pivotTable!AS$310:AS$615,MATCH(totalExpenditure!$A188,[2]pivotTable!$A$310:$A$615,0))/100*INDEX(gDP!BH$6:BH$271,MATCH(totalExpenditure!$A188,gDP!$B$6:$B$271)))</f>
        <v>#N/A</v>
      </c>
      <c r="CS188" s="77" t="e">
        <f>IF(INDEX([2]pivotTable!AT$310:AT$615,MATCH(totalExpenditure!$A188,[2]pivotTable!$A$310:$A$615,0))/100*INDEX(gDP!BI$6:BI$271,MATCH(totalExpenditure!$A188,gDP!$B$6:$B$271))=0,"",INDEX([2]pivotTable!AT$310:AT$615,MATCH(totalExpenditure!$A188,[2]pivotTable!$A$310:$A$615,0))/100*INDEX(gDP!BI$6:BI$271,MATCH(totalExpenditure!$A188,gDP!$B$6:$B$271)))</f>
        <v>#N/A</v>
      </c>
      <c r="CT188" s="77" t="e">
        <f>IF(INDEX([2]pivotTable!AU$310:AU$615,MATCH(totalExpenditure!$A188,[2]pivotTable!$A$310:$A$615,0))/100*INDEX(gDP!BJ$6:BJ$271,MATCH(totalExpenditure!$A188,gDP!$B$6:$B$271))=0,"",INDEX([2]pivotTable!AU$310:AU$615,MATCH(totalExpenditure!$A188,[2]pivotTable!$A$310:$A$615,0))/100*INDEX(gDP!BJ$6:BJ$271,MATCH(totalExpenditure!$A188,gDP!$B$6:$B$271)))</f>
        <v>#N/A</v>
      </c>
      <c r="CU188" s="77" t="e">
        <f>IF(INDEX([2]pivotTable!AV$310:AV$615,MATCH(totalExpenditure!$A188,[2]pivotTable!$A$310:$A$615,0))/100*INDEX(gDP!BK$6:BK$271,MATCH(totalExpenditure!$A188,gDP!$B$6:$B$271))=0,"",INDEX([2]pivotTable!AV$310:AV$615,MATCH(totalExpenditure!$A188,[2]pivotTable!$A$310:$A$615,0))/100*INDEX(gDP!BK$6:BK$271,MATCH(totalExpenditure!$A188,gDP!$B$6:$B$271)))</f>
        <v>#N/A</v>
      </c>
      <c r="CV188" s="77" t="e">
        <f>IF(INDEX([2]pivotTable!AW$310:AW$615,MATCH(totalExpenditure!$A188,[2]pivotTable!$A$310:$A$615,0))/100*INDEX(gDP!BL$6:BL$271,MATCH(totalExpenditure!$A188,gDP!$B$6:$B$271))=0,"",INDEX([2]pivotTable!AW$310:AW$615,MATCH(totalExpenditure!$A188,[2]pivotTable!$A$310:$A$615,0))/100*INDEX(gDP!BL$6:BL$271,MATCH(totalExpenditure!$A188,gDP!$B$6:$B$271)))</f>
        <v>#N/A</v>
      </c>
      <c r="CW188" s="77" t="e">
        <f>IF(INDEX([2]pivotTable!AX$310:AX$615,MATCH(totalExpenditure!$A188,[2]pivotTable!$A$310:$A$615,0))/100*INDEX(gDP!BM$6:BM$271,MATCH(totalExpenditure!$A188,gDP!$B$6:$B$271))=0,"",INDEX([2]pivotTable!AX$310:AX$615,MATCH(totalExpenditure!$A188,[2]pivotTable!$A$310:$A$615,0))/100*INDEX(gDP!BM$6:BM$271,MATCH(totalExpenditure!$A188,gDP!$B$6:$B$271)))</f>
        <v>#N/A</v>
      </c>
      <c r="CX188" s="77" t="e">
        <f>IF(INDEX([2]pivotTable!AY$310:AY$615,MATCH(totalExpenditure!$A188,[2]pivotTable!$A$310:$A$615,0))/100*INDEX(gDP!BN$6:BN$271,MATCH(totalExpenditure!$A188,gDP!$B$6:$B$271))=0,"",INDEX([2]pivotTable!AY$310:AY$615,MATCH(totalExpenditure!$A188,[2]pivotTable!$A$310:$A$615,0))/100*INDEX(gDP!BN$6:BN$271,MATCH(totalExpenditure!$A188,gDP!$B$6:$B$271)))</f>
        <v>#N/A</v>
      </c>
      <c r="CY188" s="77" t="e">
        <f>IF(INDEX([2]pivotTable!AZ$310:AZ$615,MATCH(totalExpenditure!$A188,[2]pivotTable!$A$310:$A$615,0))/100*INDEX(gDP!BO$6:BO$271,MATCH(totalExpenditure!$A188,gDP!$B$6:$B$271))=0,"",INDEX([2]pivotTable!AZ$310:AZ$615,MATCH(totalExpenditure!$A188,[2]pivotTable!$A$310:$A$615,0))/100*INDEX(gDP!BO$6:BO$271,MATCH(totalExpenditure!$A188,gDP!$B$6:$B$271)))</f>
        <v>#N/A</v>
      </c>
      <c r="CZ188" s="77" t="e">
        <f>IF(B188="","",IF(BA188="","",B188-B188+INDEX(gDP!Q$6:Q$271,MATCH(totalExpenditure!$A188,gDP!$B$6:$B$271))))</f>
        <v>#N/A</v>
      </c>
      <c r="DA188" s="77" t="e">
        <f>IF(C188="","",IF(BB188="","",C188-C188+INDEX(gDP!R$6:R$271,MATCH(totalExpenditure!$A188,gDP!$B$6:$B$271))))</f>
        <v>#N/A</v>
      </c>
      <c r="DB188" s="77" t="e">
        <f>IF(D188="","",IF(BC188="","",D188-D188+INDEX(gDP!S$6:S$271,MATCH(totalExpenditure!$A188,gDP!$B$6:$B$271))))</f>
        <v>#N/A</v>
      </c>
      <c r="DC188" s="77" t="e">
        <f>IF(E188="","",IF(BD188="","",E188-E188+INDEX(gDP!T$6:T$271,MATCH(totalExpenditure!$A188,gDP!$B$6:$B$271))))</f>
        <v>#N/A</v>
      </c>
      <c r="DD188" s="77" t="e">
        <f>IF(F188="","",IF(BE188="","",F188-F188+INDEX(gDP!U$6:U$271,MATCH(totalExpenditure!$A188,gDP!$B$6:$B$271))))</f>
        <v>#N/A</v>
      </c>
      <c r="DE188" s="77" t="e">
        <f>IF(G188="","",IF(BF188="","",G188-G188+INDEX(gDP!V$6:V$271,MATCH(totalExpenditure!$A188,gDP!$B$6:$B$271))))</f>
        <v>#N/A</v>
      </c>
      <c r="DF188" s="77" t="e">
        <f>IF(H188="","",IF(BG188="","",H188-H188+INDEX(gDP!W$6:W$271,MATCH(totalExpenditure!$A188,gDP!$B$6:$B$271))))</f>
        <v>#N/A</v>
      </c>
      <c r="DG188" s="77" t="e">
        <f>IF(I188="","",IF(BH188="","",I188-I188+INDEX(gDP!X$6:X$271,MATCH(totalExpenditure!$A188,gDP!$B$6:$B$271))))</f>
        <v>#N/A</v>
      </c>
      <c r="DH188" s="77" t="e">
        <f>IF(J188="","",IF(BI188="","",J188-J188+INDEX(gDP!Y$6:Y$271,MATCH(totalExpenditure!$A188,gDP!$B$6:$B$271))))</f>
        <v>#N/A</v>
      </c>
      <c r="DI188" s="77" t="e">
        <f>IF(K188="","",IF(BJ188="","",K188-K188+INDEX(gDP!Z$6:Z$271,MATCH(totalExpenditure!$A188,gDP!$B$6:$B$271))))</f>
        <v>#N/A</v>
      </c>
      <c r="DJ188" s="77" t="e">
        <f>IF(L188="","",IF(BK188="","",L188-L188+INDEX(gDP!AA$6:AA$271,MATCH(totalExpenditure!$A188,gDP!$B$6:$B$271))))</f>
        <v>#N/A</v>
      </c>
      <c r="DK188" s="77" t="e">
        <f>IF(M188="","",IF(BL188="","",M188-M188+INDEX(gDP!AB$6:AB$271,MATCH(totalExpenditure!$A188,gDP!$B$6:$B$271))))</f>
        <v>#N/A</v>
      </c>
      <c r="DL188" s="77" t="e">
        <f>IF(N188="","",IF(BM188="","",N188-N188+INDEX(gDP!AC$6:AC$271,MATCH(totalExpenditure!$A188,gDP!$B$6:$B$271))))</f>
        <v>#N/A</v>
      </c>
      <c r="DM188" s="77" t="e">
        <f>IF(O188="","",IF(BN188="","",O188-O188+INDEX(gDP!AD$6:AD$271,MATCH(totalExpenditure!$A188,gDP!$B$6:$B$271))))</f>
        <v>#N/A</v>
      </c>
      <c r="DN188" s="77" t="e">
        <f>IF(P188="","",IF(BO188="","",P188-P188+INDEX(gDP!AE$6:AE$271,MATCH(totalExpenditure!$A188,gDP!$B$6:$B$271))))</f>
        <v>#N/A</v>
      </c>
      <c r="DO188" s="77" t="e">
        <f>IF(Q188="","",IF(BP188="","",Q188-Q188+INDEX(gDP!AF$6:AF$271,MATCH(totalExpenditure!$A188,gDP!$B$6:$B$271))))</f>
        <v>#N/A</v>
      </c>
      <c r="DP188" s="77" t="e">
        <f>IF(R188="","",IF(BQ188="","",R188-R188+INDEX(gDP!AG$6:AG$271,MATCH(totalExpenditure!$A188,gDP!$B$6:$B$271))))</f>
        <v>#N/A</v>
      </c>
      <c r="DQ188" s="77" t="e">
        <f>IF(S188="","",IF(BR188="","",S188-S188+INDEX(gDP!AH$6:AH$271,MATCH(totalExpenditure!$A188,gDP!$B$6:$B$271))))</f>
        <v>#N/A</v>
      </c>
      <c r="DR188" s="77" t="e">
        <f>IF(T188="","",IF(BS188="","",T188-T188+INDEX(gDP!AI$6:AI$271,MATCH(totalExpenditure!$A188,gDP!$B$6:$B$271))))</f>
        <v>#N/A</v>
      </c>
      <c r="DS188" s="77" t="e">
        <f>IF(U188="","",IF(BT188="","",U188-U188+INDEX(gDP!AJ$6:AJ$271,MATCH(totalExpenditure!$A188,gDP!$B$6:$B$271))))</f>
        <v>#N/A</v>
      </c>
      <c r="DT188" s="77" t="e">
        <f>IF(V188="","",IF(BU188="","",V188-V188+INDEX(gDP!AK$6:AK$271,MATCH(totalExpenditure!$A188,gDP!$B$6:$B$271))))</f>
        <v>#N/A</v>
      </c>
      <c r="DU188" s="77" t="e">
        <f>IF(W188="","",IF(BV188="","",W188-W188+INDEX(gDP!AL$6:AL$271,MATCH(totalExpenditure!$A188,gDP!$B$6:$B$271))))</f>
        <v>#N/A</v>
      </c>
      <c r="DV188" s="77" t="e">
        <f>IF(X188="","",IF(BW188="","",X188-X188+INDEX(gDP!AM$6:AM$271,MATCH(totalExpenditure!$A188,gDP!$B$6:$B$271))))</f>
        <v>#N/A</v>
      </c>
      <c r="DW188" s="77" t="e">
        <f>IF(Y188="","",IF(BX188="","",Y188-Y188+INDEX(gDP!AN$6:AN$271,MATCH(totalExpenditure!$A188,gDP!$B$6:$B$271))))</f>
        <v>#N/A</v>
      </c>
      <c r="DX188" s="77" t="e">
        <f>IF(Z188="","",IF(BY188="","",Z188-Z188+INDEX(gDP!AO$6:AO$271,MATCH(totalExpenditure!$A188,gDP!$B$6:$B$271))))</f>
        <v>#N/A</v>
      </c>
      <c r="DY188" s="77" t="e">
        <f>IF(AA188="","",IF(BZ188="","",AA188-AA188+INDEX(gDP!AP$6:AP$271,MATCH(totalExpenditure!$A188,gDP!$B$6:$B$271))))</f>
        <v>#N/A</v>
      </c>
      <c r="DZ188" s="77" t="e">
        <f>IF(AB188="","",IF(CA188="","",AB188-AB188+INDEX(gDP!AQ$6:AQ$271,MATCH(totalExpenditure!$A188,gDP!$B$6:$B$271))))</f>
        <v>#N/A</v>
      </c>
      <c r="EA188" s="77" t="e">
        <f>IF(AC188="","",IF(CB188="","",AC188-AC188+INDEX(gDP!AR$6:AR$271,MATCH(totalExpenditure!$A188,gDP!$B$6:$B$271))))</f>
        <v>#N/A</v>
      </c>
      <c r="EB188" s="77" t="e">
        <f>IF(AD188="","",IF(CC188="","",AD188-AD188+INDEX(gDP!AS$6:AS$271,MATCH(totalExpenditure!$A188,gDP!$B$6:$B$271))))</f>
        <v>#N/A</v>
      </c>
      <c r="EC188" s="77" t="e">
        <f>IF(AE188="","",IF(CD188="","",AE188-AE188+INDEX(gDP!AT$6:AT$271,MATCH(totalExpenditure!$A188,gDP!$B$6:$B$271))))</f>
        <v>#N/A</v>
      </c>
      <c r="ED188" s="77" t="e">
        <f>IF(AF188="","",IF(CE188="","",AF188-AF188+INDEX(gDP!AU$6:AU$271,MATCH(totalExpenditure!$A188,gDP!$B$6:$B$271))))</f>
        <v>#N/A</v>
      </c>
      <c r="EE188" s="77" t="e">
        <f>IF(AG188="","",IF(CF188="","",AG188-AG188+INDEX(gDP!AV$6:AV$271,MATCH(totalExpenditure!$A188,gDP!$B$6:$B$271))))</f>
        <v>#N/A</v>
      </c>
      <c r="EF188" s="77" t="e">
        <f>IF(AH188="","",IF(CG188="","",AH188-AH188+INDEX(gDP!AW$6:AW$271,MATCH(totalExpenditure!$A188,gDP!$B$6:$B$271))))</f>
        <v>#N/A</v>
      </c>
      <c r="EG188" s="77" t="e">
        <f>IF(AI188="","",IF(CH188="","",AI188-AI188+INDEX(gDP!AX$6:AX$271,MATCH(totalExpenditure!$A188,gDP!$B$6:$B$271))))</f>
        <v>#N/A</v>
      </c>
      <c r="EH188" s="77" t="e">
        <f>IF(AJ188="","",IF(CI188="","",AJ188-AJ188+INDEX(gDP!AY$6:AY$271,MATCH(totalExpenditure!$A188,gDP!$B$6:$B$271))))</f>
        <v>#N/A</v>
      </c>
      <c r="EI188" s="77" t="e">
        <f>IF(AK188="","",IF(CJ188="","",AK188-AK188+INDEX(gDP!AZ$6:AZ$271,MATCH(totalExpenditure!$A188,gDP!$B$6:$B$271))))</f>
        <v>#N/A</v>
      </c>
      <c r="EJ188" s="77" t="e">
        <f>IF(AL188="","",IF(CK188="","",AL188-AL188+INDEX(gDP!BA$6:BA$271,MATCH(totalExpenditure!$A188,gDP!$B$6:$B$271))))</f>
        <v>#N/A</v>
      </c>
      <c r="EK188" s="77" t="e">
        <f>IF(AM188="","",IF(CL188="","",AM188-AM188+INDEX(gDP!BB$6:BB$271,MATCH(totalExpenditure!$A188,gDP!$B$6:$B$271))))</f>
        <v>#N/A</v>
      </c>
      <c r="EL188" s="77" t="e">
        <f>IF(AN188="","",IF(CM188="","",AN188-AN188+INDEX(gDP!BC$6:BC$271,MATCH(totalExpenditure!$A188,gDP!$B$6:$B$271))))</f>
        <v>#N/A</v>
      </c>
      <c r="EM188" s="77" t="e">
        <f>IF(AO188="","",IF(CN188="","",AO188-AO188+INDEX(gDP!BD$6:BD$271,MATCH(totalExpenditure!$A188,gDP!$B$6:$B$271))))</f>
        <v>#N/A</v>
      </c>
      <c r="EN188" s="77" t="e">
        <f>IF(AP188="","",IF(CO188="","",AP188-AP188+INDEX(gDP!BE$6:BE$271,MATCH(totalExpenditure!$A188,gDP!$B$6:$B$271))))</f>
        <v>#N/A</v>
      </c>
      <c r="EO188" s="77" t="e">
        <f>IF(AQ188="","",IF(CP188="","",AQ188-AQ188+INDEX(gDP!BF$6:BF$271,MATCH(totalExpenditure!$A188,gDP!$B$6:$B$271))))</f>
        <v>#N/A</v>
      </c>
      <c r="EP188" s="77" t="e">
        <f>IF(AR188="","",IF(CQ188="","",AR188-AR188+INDEX(gDP!BG$6:BG$271,MATCH(totalExpenditure!$A188,gDP!$B$6:$B$271))))</f>
        <v>#N/A</v>
      </c>
      <c r="EQ188" s="77" t="e">
        <f>IF(AS188="","",IF(CR188="","",AS188-AS188+INDEX(gDP!BH$6:BH$271,MATCH(totalExpenditure!$A188,gDP!$B$6:$B$271))))</f>
        <v>#N/A</v>
      </c>
      <c r="ER188" s="77" t="e">
        <f>IF(AT188="","",IF(CS188="","",AT188-AT188+INDEX(gDP!BI$6:BI$271,MATCH(totalExpenditure!$A188,gDP!$B$6:$B$271))))</f>
        <v>#N/A</v>
      </c>
      <c r="ES188" s="77" t="e">
        <f>IF(AU188="","",IF(CT188="","",AU188-AU188+INDEX(gDP!BJ$6:BJ$271,MATCH(totalExpenditure!$A188,gDP!$B$6:$B$271))))</f>
        <v>#N/A</v>
      </c>
      <c r="ET188" s="77" t="e">
        <f>IF(AV188="","",IF(CU188="","",AV188-AV188+INDEX(gDP!BK$6:BK$271,MATCH(totalExpenditure!$A188,gDP!$B$6:$B$271))))</f>
        <v>#N/A</v>
      </c>
      <c r="EU188" s="77" t="e">
        <f>IF(AW188="","",IF(CV188="","",AW188-AW188+INDEX(gDP!BL$6:BL$271,MATCH(totalExpenditure!$A188,gDP!$B$6:$B$271))))</f>
        <v>#N/A</v>
      </c>
      <c r="EV188" s="77" t="e">
        <f>IF(AX188="","",IF(CW188="","",AX188-AX188+INDEX(gDP!BM$6:BM$271,MATCH(totalExpenditure!$A188,gDP!$B$6:$B$271))))</f>
        <v>#N/A</v>
      </c>
      <c r="EW188" s="77" t="e">
        <f>IF(AY188="","",IF(CX188="","",AY188-AY188+INDEX(gDP!BN$6:BN$271,MATCH(totalExpenditure!$A188,gDP!$B$6:$B$271))))</f>
        <v>#N/A</v>
      </c>
      <c r="EX188" s="77" t="e">
        <f>IF(AZ188="","",IF(CY188="","",AZ188-AZ188+INDEX(gDP!BO$6:BO$271,MATCH(totalExpenditure!$A188,gDP!$B$6:$B$271))))</f>
        <v>#N/A</v>
      </c>
    </row>
    <row r="189" spans="1:154" x14ac:dyDescent="0.35">
      <c r="A189" t="s">
        <v>587</v>
      </c>
      <c r="B189" s="77" t="str">
        <f>IF(INDEX([2]pivotTable!B$3:B$308,MATCH(totalExpenditure!$A189,[2]pivotTable!$A$3:$A$308,0))/100*INDEX(gDP!Q$6:Q$271,MATCH(totalExpenditure!$A189,gDP!$B$6:$B$271))=0,"",INDEX([2]pivotTable!B$3:B$308,MATCH(totalExpenditure!$A189,[2]pivotTable!$A$3:$A$308,0))/100*INDEX(gDP!Q$6:Q$271,MATCH(totalExpenditure!$A189,gDP!$B$6:$B$271)))</f>
        <v/>
      </c>
      <c r="C189" s="77" t="str">
        <f>IF(INDEX([2]pivotTable!C$3:C$308,MATCH(totalExpenditure!$A189,[2]pivotTable!$A$3:$A$308,0))/100*INDEX(gDP!R$6:R$271,MATCH(totalExpenditure!$A189,gDP!$B$6:$B$271))=0,"",INDEX([2]pivotTable!C$3:C$308,MATCH(totalExpenditure!$A189,[2]pivotTable!$A$3:$A$308,0))/100*INDEX(gDP!R$6:R$271,MATCH(totalExpenditure!$A189,gDP!$B$6:$B$271)))</f>
        <v/>
      </c>
      <c r="D189" s="77" t="str">
        <f>IF(INDEX([2]pivotTable!D$3:D$308,MATCH(totalExpenditure!$A189,[2]pivotTable!$A$3:$A$308,0))/100*INDEX(gDP!S$6:S$271,MATCH(totalExpenditure!$A189,gDP!$B$6:$B$271))=0,"",INDEX([2]pivotTable!D$3:D$308,MATCH(totalExpenditure!$A189,[2]pivotTable!$A$3:$A$308,0))/100*INDEX(gDP!S$6:S$271,MATCH(totalExpenditure!$A189,gDP!$B$6:$B$271)))</f>
        <v/>
      </c>
      <c r="E189" s="77" t="str">
        <f>IF(INDEX([2]pivotTable!E$3:E$308,MATCH(totalExpenditure!$A189,[2]pivotTable!$A$3:$A$308,0))/100*INDEX(gDP!T$6:T$271,MATCH(totalExpenditure!$A189,gDP!$B$6:$B$271))=0,"",INDEX([2]pivotTable!E$3:E$308,MATCH(totalExpenditure!$A189,[2]pivotTable!$A$3:$A$308,0))/100*INDEX(gDP!T$6:T$271,MATCH(totalExpenditure!$A189,gDP!$B$6:$B$271)))</f>
        <v/>
      </c>
      <c r="F189" s="77" t="str">
        <f>IF(INDEX([2]pivotTable!F$3:F$308,MATCH(totalExpenditure!$A189,[2]pivotTable!$A$3:$A$308,0))/100*INDEX(gDP!U$6:U$271,MATCH(totalExpenditure!$A189,gDP!$B$6:$B$271))=0,"",INDEX([2]pivotTable!F$3:F$308,MATCH(totalExpenditure!$A189,[2]pivotTable!$A$3:$A$308,0))/100*INDEX(gDP!U$6:U$271,MATCH(totalExpenditure!$A189,gDP!$B$6:$B$271)))</f>
        <v/>
      </c>
      <c r="G189" s="77" t="str">
        <f>IF(INDEX([2]pivotTable!G$3:G$308,MATCH(totalExpenditure!$A189,[2]pivotTable!$A$3:$A$308,0))/100*INDEX(gDP!V$6:V$271,MATCH(totalExpenditure!$A189,gDP!$B$6:$B$271))=0,"",INDEX([2]pivotTable!G$3:G$308,MATCH(totalExpenditure!$A189,[2]pivotTable!$A$3:$A$308,0))/100*INDEX(gDP!V$6:V$271,MATCH(totalExpenditure!$A189,gDP!$B$6:$B$271)))</f>
        <v/>
      </c>
      <c r="H189" s="77" t="str">
        <f>IF(INDEX([2]pivotTable!H$3:H$308,MATCH(totalExpenditure!$A189,[2]pivotTable!$A$3:$A$308,0))/100*INDEX(gDP!W$6:W$271,MATCH(totalExpenditure!$A189,gDP!$B$6:$B$271))=0,"",INDEX([2]pivotTable!H$3:H$308,MATCH(totalExpenditure!$A189,[2]pivotTable!$A$3:$A$308,0))/100*INDEX(gDP!W$6:W$271,MATCH(totalExpenditure!$A189,gDP!$B$6:$B$271)))</f>
        <v/>
      </c>
      <c r="I189" s="77" t="str">
        <f>IF(INDEX([2]pivotTable!I$3:I$308,MATCH(totalExpenditure!$A189,[2]pivotTable!$A$3:$A$308,0))/100*INDEX(gDP!X$6:X$271,MATCH(totalExpenditure!$A189,gDP!$B$6:$B$271))=0,"",INDEX([2]pivotTable!I$3:I$308,MATCH(totalExpenditure!$A189,[2]pivotTable!$A$3:$A$308,0))/100*INDEX(gDP!X$6:X$271,MATCH(totalExpenditure!$A189,gDP!$B$6:$B$271)))</f>
        <v/>
      </c>
      <c r="J189" s="77" t="str">
        <f>IF(INDEX([2]pivotTable!J$3:J$308,MATCH(totalExpenditure!$A189,[2]pivotTable!$A$3:$A$308,0))/100*INDEX(gDP!Y$6:Y$271,MATCH(totalExpenditure!$A189,gDP!$B$6:$B$271))=0,"",INDEX([2]pivotTable!J$3:J$308,MATCH(totalExpenditure!$A189,[2]pivotTable!$A$3:$A$308,0))/100*INDEX(gDP!Y$6:Y$271,MATCH(totalExpenditure!$A189,gDP!$B$6:$B$271)))</f>
        <v/>
      </c>
      <c r="K189" s="77" t="str">
        <f>IF(INDEX([2]pivotTable!K$3:K$308,MATCH(totalExpenditure!$A189,[2]pivotTable!$A$3:$A$308,0))/100*INDEX(gDP!Z$6:Z$271,MATCH(totalExpenditure!$A189,gDP!$B$6:$B$271))=0,"",INDEX([2]pivotTable!K$3:K$308,MATCH(totalExpenditure!$A189,[2]pivotTable!$A$3:$A$308,0))/100*INDEX(gDP!Z$6:Z$271,MATCH(totalExpenditure!$A189,gDP!$B$6:$B$271)))</f>
        <v/>
      </c>
      <c r="L189" s="77" t="str">
        <f>IF(INDEX([2]pivotTable!L$3:L$308,MATCH(totalExpenditure!$A189,[2]pivotTable!$A$3:$A$308,0))/100*INDEX(gDP!AA$6:AA$271,MATCH(totalExpenditure!$A189,gDP!$B$6:$B$271))=0,"",INDEX([2]pivotTable!L$3:L$308,MATCH(totalExpenditure!$A189,[2]pivotTable!$A$3:$A$308,0))/100*INDEX(gDP!AA$6:AA$271,MATCH(totalExpenditure!$A189,gDP!$B$6:$B$271)))</f>
        <v/>
      </c>
      <c r="M189" s="77" t="str">
        <f>IF(INDEX([2]pivotTable!M$3:M$308,MATCH(totalExpenditure!$A189,[2]pivotTable!$A$3:$A$308,0))/100*INDEX(gDP!AB$6:AB$271,MATCH(totalExpenditure!$A189,gDP!$B$6:$B$271))=0,"",INDEX([2]pivotTable!M$3:M$308,MATCH(totalExpenditure!$A189,[2]pivotTable!$A$3:$A$308,0))/100*INDEX(gDP!AB$6:AB$271,MATCH(totalExpenditure!$A189,gDP!$B$6:$B$271)))</f>
        <v/>
      </c>
      <c r="N189" s="77" t="str">
        <f>IF(INDEX([2]pivotTable!N$3:N$308,MATCH(totalExpenditure!$A189,[2]pivotTable!$A$3:$A$308,0))/100*INDEX(gDP!AC$6:AC$271,MATCH(totalExpenditure!$A189,gDP!$B$6:$B$271))=0,"",INDEX([2]pivotTable!N$3:N$308,MATCH(totalExpenditure!$A189,[2]pivotTable!$A$3:$A$308,0))/100*INDEX(gDP!AC$6:AC$271,MATCH(totalExpenditure!$A189,gDP!$B$6:$B$271)))</f>
        <v/>
      </c>
      <c r="O189" s="77" t="str">
        <f>IF(INDEX([2]pivotTable!O$3:O$308,MATCH(totalExpenditure!$A189,[2]pivotTable!$A$3:$A$308,0))/100*INDEX(gDP!AD$6:AD$271,MATCH(totalExpenditure!$A189,gDP!$B$6:$B$271))=0,"",INDEX([2]pivotTable!O$3:O$308,MATCH(totalExpenditure!$A189,[2]pivotTable!$A$3:$A$308,0))/100*INDEX(gDP!AD$6:AD$271,MATCH(totalExpenditure!$A189,gDP!$B$6:$B$271)))</f>
        <v/>
      </c>
      <c r="P189" s="77" t="str">
        <f>IF(INDEX([2]pivotTable!P$3:P$308,MATCH(totalExpenditure!$A189,[2]pivotTable!$A$3:$A$308,0))/100*INDEX(gDP!AE$6:AE$271,MATCH(totalExpenditure!$A189,gDP!$B$6:$B$271))=0,"",INDEX([2]pivotTable!P$3:P$308,MATCH(totalExpenditure!$A189,[2]pivotTable!$A$3:$A$308,0))/100*INDEX(gDP!AE$6:AE$271,MATCH(totalExpenditure!$A189,gDP!$B$6:$B$271)))</f>
        <v/>
      </c>
      <c r="Q189" s="77" t="str">
        <f>IF(INDEX([2]pivotTable!Q$3:Q$308,MATCH(totalExpenditure!$A189,[2]pivotTable!$A$3:$A$308,0))/100*INDEX(gDP!AF$6:AF$271,MATCH(totalExpenditure!$A189,gDP!$B$6:$B$271))=0,"",INDEX([2]pivotTable!Q$3:Q$308,MATCH(totalExpenditure!$A189,[2]pivotTable!$A$3:$A$308,0))/100*INDEX(gDP!AF$6:AF$271,MATCH(totalExpenditure!$A189,gDP!$B$6:$B$271)))</f>
        <v/>
      </c>
      <c r="R189" s="77" t="str">
        <f>IF(INDEX([2]pivotTable!R$3:R$308,MATCH(totalExpenditure!$A189,[2]pivotTable!$A$3:$A$308,0))/100*INDEX(gDP!AG$6:AG$271,MATCH(totalExpenditure!$A189,gDP!$B$6:$B$271))=0,"",INDEX([2]pivotTable!R$3:R$308,MATCH(totalExpenditure!$A189,[2]pivotTable!$A$3:$A$308,0))/100*INDEX(gDP!AG$6:AG$271,MATCH(totalExpenditure!$A189,gDP!$B$6:$B$271)))</f>
        <v/>
      </c>
      <c r="S189" s="77" t="str">
        <f>IF(INDEX([2]pivotTable!S$3:S$308,MATCH(totalExpenditure!$A189,[2]pivotTable!$A$3:$A$308,0))/100*INDEX(gDP!AH$6:AH$271,MATCH(totalExpenditure!$A189,gDP!$B$6:$B$271))=0,"",INDEX([2]pivotTable!S$3:S$308,MATCH(totalExpenditure!$A189,[2]pivotTable!$A$3:$A$308,0))/100*INDEX(gDP!AH$6:AH$271,MATCH(totalExpenditure!$A189,gDP!$B$6:$B$271)))</f>
        <v/>
      </c>
      <c r="T189" s="77" t="str">
        <f>IF(INDEX([2]pivotTable!T$3:T$308,MATCH(totalExpenditure!$A189,[2]pivotTable!$A$3:$A$308,0))/100*INDEX(gDP!AI$6:AI$271,MATCH(totalExpenditure!$A189,gDP!$B$6:$B$271))=0,"",INDEX([2]pivotTable!T$3:T$308,MATCH(totalExpenditure!$A189,[2]pivotTable!$A$3:$A$308,0))/100*INDEX(gDP!AI$6:AI$271,MATCH(totalExpenditure!$A189,gDP!$B$6:$B$271)))</f>
        <v/>
      </c>
      <c r="U189" s="77" t="str">
        <f>IF(INDEX([2]pivotTable!U$3:U$308,MATCH(totalExpenditure!$A189,[2]pivotTable!$A$3:$A$308,0))/100*INDEX(gDP!AJ$6:AJ$271,MATCH(totalExpenditure!$A189,gDP!$B$6:$B$271))=0,"",INDEX([2]pivotTable!U$3:U$308,MATCH(totalExpenditure!$A189,[2]pivotTable!$A$3:$A$308,0))/100*INDEX(gDP!AJ$6:AJ$271,MATCH(totalExpenditure!$A189,gDP!$B$6:$B$271)))</f>
        <v/>
      </c>
      <c r="V189" s="77" t="str">
        <f>IF(INDEX([2]pivotTable!V$3:V$308,MATCH(totalExpenditure!$A189,[2]pivotTable!$A$3:$A$308,0))/100*INDEX(gDP!AK$6:AK$271,MATCH(totalExpenditure!$A189,gDP!$B$6:$B$271))=0,"",INDEX([2]pivotTable!V$3:V$308,MATCH(totalExpenditure!$A189,[2]pivotTable!$A$3:$A$308,0))/100*INDEX(gDP!AK$6:AK$271,MATCH(totalExpenditure!$A189,gDP!$B$6:$B$271)))</f>
        <v/>
      </c>
      <c r="W189" s="77" t="str">
        <f>IF(INDEX([2]pivotTable!W$3:W$308,MATCH(totalExpenditure!$A189,[2]pivotTable!$A$3:$A$308,0))/100*INDEX(gDP!AL$6:AL$271,MATCH(totalExpenditure!$A189,gDP!$B$6:$B$271))=0,"",INDEX([2]pivotTable!W$3:W$308,MATCH(totalExpenditure!$A189,[2]pivotTable!$A$3:$A$308,0))/100*INDEX(gDP!AL$6:AL$271,MATCH(totalExpenditure!$A189,gDP!$B$6:$B$271)))</f>
        <v/>
      </c>
      <c r="X189" s="77" t="str">
        <f>IF(INDEX([2]pivotTable!X$3:X$308,MATCH(totalExpenditure!$A189,[2]pivotTable!$A$3:$A$308,0))/100*INDEX(gDP!AM$6:AM$271,MATCH(totalExpenditure!$A189,gDP!$B$6:$B$271))=0,"",INDEX([2]pivotTable!X$3:X$308,MATCH(totalExpenditure!$A189,[2]pivotTable!$A$3:$A$308,0))/100*INDEX(gDP!AM$6:AM$271,MATCH(totalExpenditure!$A189,gDP!$B$6:$B$271)))</f>
        <v/>
      </c>
      <c r="Y189" s="77" t="str">
        <f>IF(INDEX([2]pivotTable!Y$3:Y$308,MATCH(totalExpenditure!$A189,[2]pivotTable!$A$3:$A$308,0))/100*INDEX(gDP!AN$6:AN$271,MATCH(totalExpenditure!$A189,gDP!$B$6:$B$271))=0,"",INDEX([2]pivotTable!Y$3:Y$308,MATCH(totalExpenditure!$A189,[2]pivotTable!$A$3:$A$308,0))/100*INDEX(gDP!AN$6:AN$271,MATCH(totalExpenditure!$A189,gDP!$B$6:$B$271)))</f>
        <v/>
      </c>
      <c r="Z189" s="77" t="str">
        <f>IF(INDEX([2]pivotTable!Z$3:Z$308,MATCH(totalExpenditure!$A189,[2]pivotTable!$A$3:$A$308,0))/100*INDEX(gDP!AO$6:AO$271,MATCH(totalExpenditure!$A189,gDP!$B$6:$B$271))=0,"",INDEX([2]pivotTable!Z$3:Z$308,MATCH(totalExpenditure!$A189,[2]pivotTable!$A$3:$A$308,0))/100*INDEX(gDP!AO$6:AO$271,MATCH(totalExpenditure!$A189,gDP!$B$6:$B$271)))</f>
        <v/>
      </c>
      <c r="AA189" s="77" t="str">
        <f>IF(INDEX([2]pivotTable!AA$3:AA$308,MATCH(totalExpenditure!$A189,[2]pivotTable!$A$3:$A$308,0))/100*INDEX(gDP!AP$6:AP$271,MATCH(totalExpenditure!$A189,gDP!$B$6:$B$271))=0,"",INDEX([2]pivotTable!AA$3:AA$308,MATCH(totalExpenditure!$A189,[2]pivotTable!$A$3:$A$308,0))/100*INDEX(gDP!AP$6:AP$271,MATCH(totalExpenditure!$A189,gDP!$B$6:$B$271)))</f>
        <v/>
      </c>
      <c r="AB189" s="77">
        <f>IF(INDEX([2]pivotTable!AB$3:AB$308,MATCH(totalExpenditure!$A189,[2]pivotTable!$A$3:$A$308,0))/100*INDEX(gDP!AQ$6:AQ$271,MATCH(totalExpenditure!$A189,gDP!$B$6:$B$271))=0,"",INDEX([2]pivotTable!AB$3:AB$308,MATCH(totalExpenditure!$A189,[2]pivotTable!$A$3:$A$308,0))/100*INDEX(gDP!AQ$6:AQ$271,MATCH(totalExpenditure!$A189,gDP!$B$6:$B$271)))</f>
        <v>4751465424.2161722</v>
      </c>
      <c r="AC189" s="77">
        <f>IF(INDEX([2]pivotTable!AC$3:AC$308,MATCH(totalExpenditure!$A189,[2]pivotTable!$A$3:$A$308,0))/100*INDEX(gDP!AR$6:AR$271,MATCH(totalExpenditure!$A189,gDP!$B$6:$B$271))=0,"",INDEX([2]pivotTable!AC$3:AC$308,MATCH(totalExpenditure!$A189,[2]pivotTable!$A$3:$A$308,0))/100*INDEX(gDP!AR$6:AR$271,MATCH(totalExpenditure!$A189,gDP!$B$6:$B$271)))</f>
        <v>4194058880.7628531</v>
      </c>
      <c r="AD189" s="77">
        <f>IF(INDEX([2]pivotTable!AD$3:AD$308,MATCH(totalExpenditure!$A189,[2]pivotTable!$A$3:$A$308,0))/100*INDEX(gDP!AS$6:AS$271,MATCH(totalExpenditure!$A189,gDP!$B$6:$B$271))=0,"",INDEX([2]pivotTable!AD$3:AD$308,MATCH(totalExpenditure!$A189,[2]pivotTable!$A$3:$A$308,0))/100*INDEX(gDP!AS$6:AS$271,MATCH(totalExpenditure!$A189,gDP!$B$6:$B$271)))</f>
        <v>6924142243.1791267</v>
      </c>
      <c r="AE189" s="77">
        <f>IF(INDEX([2]pivotTable!AE$3:AE$308,MATCH(totalExpenditure!$A189,[2]pivotTable!$A$3:$A$308,0))/100*INDEX(gDP!AT$6:AT$271,MATCH(totalExpenditure!$A189,gDP!$B$6:$B$271))=0,"",INDEX([2]pivotTable!AE$3:AE$308,MATCH(totalExpenditure!$A189,[2]pivotTable!$A$3:$A$308,0))/100*INDEX(gDP!AT$6:AT$271,MATCH(totalExpenditure!$A189,gDP!$B$6:$B$271)))</f>
        <v>2826937497.7652006</v>
      </c>
      <c r="AF189" s="77">
        <f>IF(INDEX([2]pivotTable!AF$3:AF$308,MATCH(totalExpenditure!$A189,[2]pivotTable!$A$3:$A$308,0))/100*INDEX(gDP!AU$6:AU$271,MATCH(totalExpenditure!$A189,gDP!$B$6:$B$271))=0,"",INDEX([2]pivotTable!AF$3:AF$308,MATCH(totalExpenditure!$A189,[2]pivotTable!$A$3:$A$308,0))/100*INDEX(gDP!AU$6:AU$271,MATCH(totalExpenditure!$A189,gDP!$B$6:$B$271)))</f>
        <v>3104168699.0565124</v>
      </c>
      <c r="AG189" s="77">
        <f>IF(INDEX([2]pivotTable!AG$3:AG$308,MATCH(totalExpenditure!$A189,[2]pivotTable!$A$3:$A$308,0))/100*INDEX(gDP!AV$6:AV$271,MATCH(totalExpenditure!$A189,gDP!$B$6:$B$271))=0,"",INDEX([2]pivotTable!AG$3:AG$308,MATCH(totalExpenditure!$A189,[2]pivotTable!$A$3:$A$308,0))/100*INDEX(gDP!AV$6:AV$271,MATCH(totalExpenditure!$A189,gDP!$B$6:$B$271)))</f>
        <v>3427343369.0951014</v>
      </c>
      <c r="AH189" s="77">
        <f>IF(INDEX([2]pivotTable!AH$3:AH$308,MATCH(totalExpenditure!$A189,[2]pivotTable!$A$3:$A$308,0))/100*INDEX(gDP!AW$6:AW$271,MATCH(totalExpenditure!$A189,gDP!$B$6:$B$271))=0,"",INDEX([2]pivotTable!AH$3:AH$308,MATCH(totalExpenditure!$A189,[2]pivotTable!$A$3:$A$308,0))/100*INDEX(gDP!AW$6:AW$271,MATCH(totalExpenditure!$A189,gDP!$B$6:$B$271)))</f>
        <v>3926816635.6805658</v>
      </c>
      <c r="AI189" s="77">
        <f>IF(INDEX([2]pivotTable!AI$3:AI$308,MATCH(totalExpenditure!$A189,[2]pivotTable!$A$3:$A$308,0))/100*INDEX(gDP!AX$6:AX$271,MATCH(totalExpenditure!$A189,gDP!$B$6:$B$271))=0,"",INDEX([2]pivotTable!AI$3:AI$308,MATCH(totalExpenditure!$A189,[2]pivotTable!$A$3:$A$308,0))/100*INDEX(gDP!AX$6:AX$271,MATCH(totalExpenditure!$A189,gDP!$B$6:$B$271)))</f>
        <v>4385298601.415163</v>
      </c>
      <c r="AJ189" s="77">
        <f>IF(INDEX([2]pivotTable!AJ$3:AJ$308,MATCH(totalExpenditure!$A189,[2]pivotTable!$A$3:$A$308,0))/100*INDEX(gDP!AY$6:AY$271,MATCH(totalExpenditure!$A189,gDP!$B$6:$B$271))=0,"",INDEX([2]pivotTable!AJ$3:AJ$308,MATCH(totalExpenditure!$A189,[2]pivotTable!$A$3:$A$308,0))/100*INDEX(gDP!AY$6:AY$271,MATCH(totalExpenditure!$A189,gDP!$B$6:$B$271)))</f>
        <v>4823767288.0895271</v>
      </c>
      <c r="AK189" s="77">
        <f>IF(INDEX([2]pivotTable!AK$3:AK$308,MATCH(totalExpenditure!$A189,[2]pivotTable!$A$3:$A$308,0))/100*INDEX(gDP!AZ$6:AZ$271,MATCH(totalExpenditure!$A189,gDP!$B$6:$B$271))=0,"",INDEX([2]pivotTable!AK$3:AK$308,MATCH(totalExpenditure!$A189,[2]pivotTable!$A$3:$A$308,0))/100*INDEX(gDP!AZ$6:AZ$271,MATCH(totalExpenditure!$A189,gDP!$B$6:$B$271)))</f>
        <v>5119116185.9293871</v>
      </c>
      <c r="AL189" s="77">
        <f>IF(INDEX([2]pivotTable!AL$3:AL$308,MATCH(totalExpenditure!$A189,[2]pivotTable!$A$3:$A$308,0))/100*INDEX(gDP!BA$6:BA$271,MATCH(totalExpenditure!$A189,gDP!$B$6:$B$271))=0,"",INDEX([2]pivotTable!AL$3:AL$308,MATCH(totalExpenditure!$A189,[2]pivotTable!$A$3:$A$308,0))/100*INDEX(gDP!BA$6:BA$271,MATCH(totalExpenditure!$A189,gDP!$B$6:$B$271)))</f>
        <v>5419060462.0472879</v>
      </c>
      <c r="AM189" s="77">
        <f>IF(INDEX([2]pivotTable!AM$3:AM$308,MATCH(totalExpenditure!$A189,[2]pivotTable!$A$3:$A$308,0))/100*INDEX(gDP!BB$6:BB$271,MATCH(totalExpenditure!$A189,gDP!$B$6:$B$271))=0,"",INDEX([2]pivotTable!AM$3:AM$308,MATCH(totalExpenditure!$A189,[2]pivotTable!$A$3:$A$308,0))/100*INDEX(gDP!BB$6:BB$271,MATCH(totalExpenditure!$A189,gDP!$B$6:$B$271)))</f>
        <v>4421171699.012598</v>
      </c>
      <c r="AN189" s="77">
        <f>IF(INDEX([2]pivotTable!AN$3:AN$308,MATCH(totalExpenditure!$A189,[2]pivotTable!$A$3:$A$308,0))/100*INDEX(gDP!BC$6:BC$271,MATCH(totalExpenditure!$A189,gDP!$B$6:$B$271))=0,"",INDEX([2]pivotTable!AN$3:AN$308,MATCH(totalExpenditure!$A189,[2]pivotTable!$A$3:$A$308,0))/100*INDEX(gDP!BC$6:BC$271,MATCH(totalExpenditure!$A189,gDP!$B$6:$B$271)))</f>
        <v>4996424394.9794846</v>
      </c>
      <c r="AO189" s="77">
        <f>IF(INDEX([2]pivotTable!AO$3:AO$308,MATCH(totalExpenditure!$A189,[2]pivotTable!$A$3:$A$308,0))/100*INDEX(gDP!BD$6:BD$271,MATCH(totalExpenditure!$A189,gDP!$B$6:$B$271))=0,"",INDEX([2]pivotTable!AO$3:AO$308,MATCH(totalExpenditure!$A189,[2]pivotTable!$A$3:$A$308,0))/100*INDEX(gDP!BD$6:BD$271,MATCH(totalExpenditure!$A189,gDP!$B$6:$B$271)))</f>
        <v>5603253919.7498598</v>
      </c>
      <c r="AP189" s="77">
        <f>IF(INDEX([2]pivotTable!AP$3:AP$308,MATCH(totalExpenditure!$A189,[2]pivotTable!$A$3:$A$308,0))/100*INDEX(gDP!BE$6:BE$271,MATCH(totalExpenditure!$A189,gDP!$B$6:$B$271))=0,"",INDEX([2]pivotTable!AP$3:AP$308,MATCH(totalExpenditure!$A189,[2]pivotTable!$A$3:$A$308,0))/100*INDEX(gDP!BE$6:BE$271,MATCH(totalExpenditure!$A189,gDP!$B$6:$B$271)))</f>
        <v>6352716939.0594816</v>
      </c>
      <c r="AQ189" s="77">
        <f>IF(INDEX([2]pivotTable!AQ$3:AQ$308,MATCH(totalExpenditure!$A189,[2]pivotTable!$A$3:$A$308,0))/100*INDEX(gDP!BF$6:BF$271,MATCH(totalExpenditure!$A189,gDP!$B$6:$B$271))=0,"",INDEX([2]pivotTable!AQ$3:AQ$308,MATCH(totalExpenditure!$A189,[2]pivotTable!$A$3:$A$308,0))/100*INDEX(gDP!BF$6:BF$271,MATCH(totalExpenditure!$A189,gDP!$B$6:$B$271)))</f>
        <v>6311236452.8068523</v>
      </c>
      <c r="AR189" s="77">
        <f>IF(INDEX([2]pivotTable!AR$3:AR$308,MATCH(totalExpenditure!$A189,[2]pivotTable!$A$3:$A$308,0))/100*INDEX(gDP!BG$6:BG$271,MATCH(totalExpenditure!$A189,gDP!$B$6:$B$271))=0,"",INDEX([2]pivotTable!AR$3:AR$308,MATCH(totalExpenditure!$A189,[2]pivotTable!$A$3:$A$308,0))/100*INDEX(gDP!BG$6:BG$271,MATCH(totalExpenditure!$A189,gDP!$B$6:$B$271)))</f>
        <v>6784761871.4407997</v>
      </c>
      <c r="AS189" s="77">
        <f>IF(INDEX([2]pivotTable!AS$3:AS$308,MATCH(totalExpenditure!$A189,[2]pivotTable!$A$3:$A$308,0))/100*INDEX(gDP!BH$6:BH$271,MATCH(totalExpenditure!$A189,gDP!$B$6:$B$271))=0,"",INDEX([2]pivotTable!AS$3:AS$308,MATCH(totalExpenditure!$A189,[2]pivotTable!$A$3:$A$308,0))/100*INDEX(gDP!BH$6:BH$271,MATCH(totalExpenditure!$A189,gDP!$B$6:$B$271)))</f>
        <v>7649071558.6367111</v>
      </c>
      <c r="AT189" s="77" t="str">
        <f>IF(INDEX([2]pivotTable!AT$3:AT$308,MATCH(totalExpenditure!$A189,[2]pivotTable!$A$3:$A$308,0))/100*INDEX(gDP!BI$6:BI$271,MATCH(totalExpenditure!$A189,gDP!$B$6:$B$271))=0,"",INDEX([2]pivotTable!AT$3:AT$308,MATCH(totalExpenditure!$A189,[2]pivotTable!$A$3:$A$308,0))/100*INDEX(gDP!BI$6:BI$271,MATCH(totalExpenditure!$A189,gDP!$B$6:$B$271)))</f>
        <v/>
      </c>
      <c r="AU189" s="77" t="str">
        <f>IF(INDEX([2]pivotTable!AU$3:AU$308,MATCH(totalExpenditure!$A189,[2]pivotTable!$A$3:$A$308,0))/100*INDEX(gDP!BJ$6:BJ$271,MATCH(totalExpenditure!$A189,gDP!$B$6:$B$271))=0,"",INDEX([2]pivotTable!AU$3:AU$308,MATCH(totalExpenditure!$A189,[2]pivotTable!$A$3:$A$308,0))/100*INDEX(gDP!BJ$6:BJ$271,MATCH(totalExpenditure!$A189,gDP!$B$6:$B$271)))</f>
        <v/>
      </c>
      <c r="AV189" s="77" t="str">
        <f>IF(INDEX([2]pivotTable!AV$3:AV$308,MATCH(totalExpenditure!$A189,[2]pivotTable!$A$3:$A$308,0))/100*INDEX(gDP!BK$6:BK$271,MATCH(totalExpenditure!$A189,gDP!$B$6:$B$271))=0,"",INDEX([2]pivotTable!AV$3:AV$308,MATCH(totalExpenditure!$A189,[2]pivotTable!$A$3:$A$308,0))/100*INDEX(gDP!BK$6:BK$271,MATCH(totalExpenditure!$A189,gDP!$B$6:$B$271)))</f>
        <v/>
      </c>
      <c r="AW189" s="77" t="str">
        <f>IF(INDEX([2]pivotTable!AW$3:AW$308,MATCH(totalExpenditure!$A189,[2]pivotTable!$A$3:$A$308,0))/100*INDEX(gDP!BL$6:BL$271,MATCH(totalExpenditure!$A189,gDP!$B$6:$B$271))=0,"",INDEX([2]pivotTable!AW$3:AW$308,MATCH(totalExpenditure!$A189,[2]pivotTable!$A$3:$A$308,0))/100*INDEX(gDP!BL$6:BL$271,MATCH(totalExpenditure!$A189,gDP!$B$6:$B$271)))</f>
        <v/>
      </c>
      <c r="AX189" s="77" t="str">
        <f>IF(INDEX([2]pivotTable!AX$3:AX$308,MATCH(totalExpenditure!$A189,[2]pivotTable!$A$3:$A$308,0))/100*INDEX(gDP!BM$6:BM$271,MATCH(totalExpenditure!$A189,gDP!$B$6:$B$271))=0,"",INDEX([2]pivotTable!AX$3:AX$308,MATCH(totalExpenditure!$A189,[2]pivotTable!$A$3:$A$308,0))/100*INDEX(gDP!BM$6:BM$271,MATCH(totalExpenditure!$A189,gDP!$B$6:$B$271)))</f>
        <v/>
      </c>
      <c r="AY189" s="77" t="str">
        <f>IF(INDEX([2]pivotTable!AY$3:AY$308,MATCH(totalExpenditure!$A189,[2]pivotTable!$A$3:$A$308,0))/100*INDEX(gDP!BN$6:BN$271,MATCH(totalExpenditure!$A189,gDP!$B$6:$B$271))=0,"",INDEX([2]pivotTable!AY$3:AY$308,MATCH(totalExpenditure!$A189,[2]pivotTable!$A$3:$A$308,0))/100*INDEX(gDP!BN$6:BN$271,MATCH(totalExpenditure!$A189,gDP!$B$6:$B$271)))</f>
        <v/>
      </c>
      <c r="AZ189" s="77" t="str">
        <f>IF(INDEX([2]pivotTable!AZ$3:AZ$308,MATCH(totalExpenditure!$A189,[2]pivotTable!$A$3:$A$308,0))/100*INDEX(gDP!BO$6:BO$271,MATCH(totalExpenditure!$A189,gDP!$B$6:$B$271))=0,"",INDEX([2]pivotTable!AZ$3:AZ$308,MATCH(totalExpenditure!$A189,[2]pivotTable!$A$3:$A$308,0))/100*INDEX(gDP!BO$6:BO$271,MATCH(totalExpenditure!$A189,gDP!$B$6:$B$271)))</f>
        <v/>
      </c>
      <c r="BA189" s="77" t="str">
        <f>IF(INDEX([2]pivotTable!B$310:B$615,MATCH(totalExpenditure!$A189,[2]pivotTable!$A$310:$A$615,0))/100*INDEX(gDP!Q$6:Q$271,MATCH(totalExpenditure!$A189,gDP!$B$6:$B$271))=0,"",INDEX([2]pivotTable!B$310:B$615,MATCH(totalExpenditure!$A189,[2]pivotTable!$A$310:$A$615,0))/100*INDEX(gDP!Q$6:Q$271,MATCH(totalExpenditure!$A189,gDP!$B$6:$B$271)))</f>
        <v/>
      </c>
      <c r="BB189" s="77" t="str">
        <f>IF(INDEX([2]pivotTable!C$310:C$615,MATCH(totalExpenditure!$A189,[2]pivotTable!$A$310:$A$615,0))/100*INDEX(gDP!R$6:R$271,MATCH(totalExpenditure!$A189,gDP!$B$6:$B$271))=0,"",INDEX([2]pivotTable!C$310:C$615,MATCH(totalExpenditure!$A189,[2]pivotTable!$A$310:$A$615,0))/100*INDEX(gDP!R$6:R$271,MATCH(totalExpenditure!$A189,gDP!$B$6:$B$271)))</f>
        <v/>
      </c>
      <c r="BC189" s="77" t="str">
        <f>IF(INDEX([2]pivotTable!D$310:D$615,MATCH(totalExpenditure!$A189,[2]pivotTable!$A$310:$A$615,0))/100*INDEX(gDP!S$6:S$271,MATCH(totalExpenditure!$A189,gDP!$B$6:$B$271))=0,"",INDEX([2]pivotTable!D$310:D$615,MATCH(totalExpenditure!$A189,[2]pivotTable!$A$310:$A$615,0))/100*INDEX(gDP!S$6:S$271,MATCH(totalExpenditure!$A189,gDP!$B$6:$B$271)))</f>
        <v/>
      </c>
      <c r="BD189" s="77" t="str">
        <f>IF(INDEX([2]pivotTable!E$310:E$615,MATCH(totalExpenditure!$A189,[2]pivotTable!$A$310:$A$615,0))/100*INDEX(gDP!T$6:T$271,MATCH(totalExpenditure!$A189,gDP!$B$6:$B$271))=0,"",INDEX([2]pivotTable!E$310:E$615,MATCH(totalExpenditure!$A189,[2]pivotTable!$A$310:$A$615,0))/100*INDEX(gDP!T$6:T$271,MATCH(totalExpenditure!$A189,gDP!$B$6:$B$271)))</f>
        <v/>
      </c>
      <c r="BE189" s="77" t="str">
        <f>IF(INDEX([2]pivotTable!F$310:F$615,MATCH(totalExpenditure!$A189,[2]pivotTable!$A$310:$A$615,0))/100*INDEX(gDP!U$6:U$271,MATCH(totalExpenditure!$A189,gDP!$B$6:$B$271))=0,"",INDEX([2]pivotTable!F$310:F$615,MATCH(totalExpenditure!$A189,[2]pivotTable!$A$310:$A$615,0))/100*INDEX(gDP!U$6:U$271,MATCH(totalExpenditure!$A189,gDP!$B$6:$B$271)))</f>
        <v/>
      </c>
      <c r="BF189" s="77" t="str">
        <f>IF(INDEX([2]pivotTable!G$310:G$615,MATCH(totalExpenditure!$A189,[2]pivotTable!$A$310:$A$615,0))/100*INDEX(gDP!V$6:V$271,MATCH(totalExpenditure!$A189,gDP!$B$6:$B$271))=0,"",INDEX([2]pivotTable!G$310:G$615,MATCH(totalExpenditure!$A189,[2]pivotTable!$A$310:$A$615,0))/100*INDEX(gDP!V$6:V$271,MATCH(totalExpenditure!$A189,gDP!$B$6:$B$271)))</f>
        <v/>
      </c>
      <c r="BG189" s="77" t="str">
        <f>IF(INDEX([2]pivotTable!H$310:H$615,MATCH(totalExpenditure!$A189,[2]pivotTable!$A$310:$A$615,0))/100*INDEX(gDP!W$6:W$271,MATCH(totalExpenditure!$A189,gDP!$B$6:$B$271))=0,"",INDEX([2]pivotTable!H$310:H$615,MATCH(totalExpenditure!$A189,[2]pivotTable!$A$310:$A$615,0))/100*INDEX(gDP!W$6:W$271,MATCH(totalExpenditure!$A189,gDP!$B$6:$B$271)))</f>
        <v/>
      </c>
      <c r="BH189" s="77" t="str">
        <f>IF(INDEX([2]pivotTable!I$310:I$615,MATCH(totalExpenditure!$A189,[2]pivotTable!$A$310:$A$615,0))/100*INDEX(gDP!X$6:X$271,MATCH(totalExpenditure!$A189,gDP!$B$6:$B$271))=0,"",INDEX([2]pivotTable!I$310:I$615,MATCH(totalExpenditure!$A189,[2]pivotTable!$A$310:$A$615,0))/100*INDEX(gDP!X$6:X$271,MATCH(totalExpenditure!$A189,gDP!$B$6:$B$271)))</f>
        <v/>
      </c>
      <c r="BI189" s="77" t="str">
        <f>IF(INDEX([2]pivotTable!J$310:J$615,MATCH(totalExpenditure!$A189,[2]pivotTable!$A$310:$A$615,0))/100*INDEX(gDP!Y$6:Y$271,MATCH(totalExpenditure!$A189,gDP!$B$6:$B$271))=0,"",INDEX([2]pivotTable!J$310:J$615,MATCH(totalExpenditure!$A189,[2]pivotTable!$A$310:$A$615,0))/100*INDEX(gDP!Y$6:Y$271,MATCH(totalExpenditure!$A189,gDP!$B$6:$B$271)))</f>
        <v/>
      </c>
      <c r="BJ189" s="77" t="str">
        <f>IF(INDEX([2]pivotTable!K$310:K$615,MATCH(totalExpenditure!$A189,[2]pivotTable!$A$310:$A$615,0))/100*INDEX(gDP!Z$6:Z$271,MATCH(totalExpenditure!$A189,gDP!$B$6:$B$271))=0,"",INDEX([2]pivotTable!K$310:K$615,MATCH(totalExpenditure!$A189,[2]pivotTable!$A$310:$A$615,0))/100*INDEX(gDP!Z$6:Z$271,MATCH(totalExpenditure!$A189,gDP!$B$6:$B$271)))</f>
        <v/>
      </c>
      <c r="BK189" s="77" t="str">
        <f>IF(INDEX([2]pivotTable!L$310:L$615,MATCH(totalExpenditure!$A189,[2]pivotTable!$A$310:$A$615,0))/100*INDEX(gDP!AA$6:AA$271,MATCH(totalExpenditure!$A189,gDP!$B$6:$B$271))=0,"",INDEX([2]pivotTable!L$310:L$615,MATCH(totalExpenditure!$A189,[2]pivotTable!$A$310:$A$615,0))/100*INDEX(gDP!AA$6:AA$271,MATCH(totalExpenditure!$A189,gDP!$B$6:$B$271)))</f>
        <v/>
      </c>
      <c r="BL189" s="77" t="str">
        <f>IF(INDEX([2]pivotTable!M$310:M$615,MATCH(totalExpenditure!$A189,[2]pivotTable!$A$310:$A$615,0))/100*INDEX(gDP!AB$6:AB$271,MATCH(totalExpenditure!$A189,gDP!$B$6:$B$271))=0,"",INDEX([2]pivotTable!M$310:M$615,MATCH(totalExpenditure!$A189,[2]pivotTable!$A$310:$A$615,0))/100*INDEX(gDP!AB$6:AB$271,MATCH(totalExpenditure!$A189,gDP!$B$6:$B$271)))</f>
        <v/>
      </c>
      <c r="BM189" s="77" t="str">
        <f>IF(INDEX([2]pivotTable!N$310:N$615,MATCH(totalExpenditure!$A189,[2]pivotTable!$A$310:$A$615,0))/100*INDEX(gDP!AC$6:AC$271,MATCH(totalExpenditure!$A189,gDP!$B$6:$B$271))=0,"",INDEX([2]pivotTable!N$310:N$615,MATCH(totalExpenditure!$A189,[2]pivotTable!$A$310:$A$615,0))/100*INDEX(gDP!AC$6:AC$271,MATCH(totalExpenditure!$A189,gDP!$B$6:$B$271)))</f>
        <v/>
      </c>
      <c r="BN189" s="77" t="str">
        <f>IF(INDEX([2]pivotTable!O$310:O$615,MATCH(totalExpenditure!$A189,[2]pivotTable!$A$310:$A$615,0))/100*INDEX(gDP!AD$6:AD$271,MATCH(totalExpenditure!$A189,gDP!$B$6:$B$271))=0,"",INDEX([2]pivotTable!O$310:O$615,MATCH(totalExpenditure!$A189,[2]pivotTable!$A$310:$A$615,0))/100*INDEX(gDP!AD$6:AD$271,MATCH(totalExpenditure!$A189,gDP!$B$6:$B$271)))</f>
        <v/>
      </c>
      <c r="BO189" s="77" t="str">
        <f>IF(INDEX([2]pivotTable!P$310:P$615,MATCH(totalExpenditure!$A189,[2]pivotTable!$A$310:$A$615,0))/100*INDEX(gDP!AE$6:AE$271,MATCH(totalExpenditure!$A189,gDP!$B$6:$B$271))=0,"",INDEX([2]pivotTable!P$310:P$615,MATCH(totalExpenditure!$A189,[2]pivotTable!$A$310:$A$615,0))/100*INDEX(gDP!AE$6:AE$271,MATCH(totalExpenditure!$A189,gDP!$B$6:$B$271)))</f>
        <v/>
      </c>
      <c r="BP189" s="77" t="str">
        <f>IF(INDEX([2]pivotTable!Q$310:Q$615,MATCH(totalExpenditure!$A189,[2]pivotTable!$A$310:$A$615,0))/100*INDEX(gDP!AF$6:AF$271,MATCH(totalExpenditure!$A189,gDP!$B$6:$B$271))=0,"",INDEX([2]pivotTable!Q$310:Q$615,MATCH(totalExpenditure!$A189,[2]pivotTable!$A$310:$A$615,0))/100*INDEX(gDP!AF$6:AF$271,MATCH(totalExpenditure!$A189,gDP!$B$6:$B$271)))</f>
        <v/>
      </c>
      <c r="BQ189" s="77" t="str">
        <f>IF(INDEX([2]pivotTable!R$310:R$615,MATCH(totalExpenditure!$A189,[2]pivotTable!$A$310:$A$615,0))/100*INDEX(gDP!AG$6:AG$271,MATCH(totalExpenditure!$A189,gDP!$B$6:$B$271))=0,"",INDEX([2]pivotTable!R$310:R$615,MATCH(totalExpenditure!$A189,[2]pivotTable!$A$310:$A$615,0))/100*INDEX(gDP!AG$6:AG$271,MATCH(totalExpenditure!$A189,gDP!$B$6:$B$271)))</f>
        <v/>
      </c>
      <c r="BR189" s="77" t="str">
        <f>IF(INDEX([2]pivotTable!S$310:S$615,MATCH(totalExpenditure!$A189,[2]pivotTable!$A$310:$A$615,0))/100*INDEX(gDP!AH$6:AH$271,MATCH(totalExpenditure!$A189,gDP!$B$6:$B$271))=0,"",INDEX([2]pivotTable!S$310:S$615,MATCH(totalExpenditure!$A189,[2]pivotTable!$A$310:$A$615,0))/100*INDEX(gDP!AH$6:AH$271,MATCH(totalExpenditure!$A189,gDP!$B$6:$B$271)))</f>
        <v/>
      </c>
      <c r="BS189" s="77" t="str">
        <f>IF(INDEX([2]pivotTable!T$310:T$615,MATCH(totalExpenditure!$A189,[2]pivotTable!$A$310:$A$615,0))/100*INDEX(gDP!AI$6:AI$271,MATCH(totalExpenditure!$A189,gDP!$B$6:$B$271))=0,"",INDEX([2]pivotTable!T$310:T$615,MATCH(totalExpenditure!$A189,[2]pivotTable!$A$310:$A$615,0))/100*INDEX(gDP!AI$6:AI$271,MATCH(totalExpenditure!$A189,gDP!$B$6:$B$271)))</f>
        <v/>
      </c>
      <c r="BT189" s="77" t="str">
        <f>IF(INDEX([2]pivotTable!U$310:U$615,MATCH(totalExpenditure!$A189,[2]pivotTable!$A$310:$A$615,0))/100*INDEX(gDP!AJ$6:AJ$271,MATCH(totalExpenditure!$A189,gDP!$B$6:$B$271))=0,"",INDEX([2]pivotTable!U$310:U$615,MATCH(totalExpenditure!$A189,[2]pivotTable!$A$310:$A$615,0))/100*INDEX(gDP!AJ$6:AJ$271,MATCH(totalExpenditure!$A189,gDP!$B$6:$B$271)))</f>
        <v/>
      </c>
      <c r="BU189" s="77" t="str">
        <f>IF(INDEX([2]pivotTable!V$310:V$615,MATCH(totalExpenditure!$A189,[2]pivotTable!$A$310:$A$615,0))/100*INDEX(gDP!AK$6:AK$271,MATCH(totalExpenditure!$A189,gDP!$B$6:$B$271))=0,"",INDEX([2]pivotTable!V$310:V$615,MATCH(totalExpenditure!$A189,[2]pivotTable!$A$310:$A$615,0))/100*INDEX(gDP!AK$6:AK$271,MATCH(totalExpenditure!$A189,gDP!$B$6:$B$271)))</f>
        <v/>
      </c>
      <c r="BV189" s="77" t="str">
        <f>IF(INDEX([2]pivotTable!W$310:W$615,MATCH(totalExpenditure!$A189,[2]pivotTable!$A$310:$A$615,0))/100*INDEX(gDP!AL$6:AL$271,MATCH(totalExpenditure!$A189,gDP!$B$6:$B$271))=0,"",INDEX([2]pivotTable!W$310:W$615,MATCH(totalExpenditure!$A189,[2]pivotTable!$A$310:$A$615,0))/100*INDEX(gDP!AL$6:AL$271,MATCH(totalExpenditure!$A189,gDP!$B$6:$B$271)))</f>
        <v/>
      </c>
      <c r="BW189" s="77" t="str">
        <f>IF(INDEX([2]pivotTable!X$310:X$615,MATCH(totalExpenditure!$A189,[2]pivotTable!$A$310:$A$615,0))/100*INDEX(gDP!AM$6:AM$271,MATCH(totalExpenditure!$A189,gDP!$B$6:$B$271))=0,"",INDEX([2]pivotTable!X$310:X$615,MATCH(totalExpenditure!$A189,[2]pivotTable!$A$310:$A$615,0))/100*INDEX(gDP!AM$6:AM$271,MATCH(totalExpenditure!$A189,gDP!$B$6:$B$271)))</f>
        <v/>
      </c>
      <c r="BX189" s="77" t="str">
        <f>IF(INDEX([2]pivotTable!Y$310:Y$615,MATCH(totalExpenditure!$A189,[2]pivotTable!$A$310:$A$615,0))/100*INDEX(gDP!AN$6:AN$271,MATCH(totalExpenditure!$A189,gDP!$B$6:$B$271))=0,"",INDEX([2]pivotTable!Y$310:Y$615,MATCH(totalExpenditure!$A189,[2]pivotTable!$A$310:$A$615,0))/100*INDEX(gDP!AN$6:AN$271,MATCH(totalExpenditure!$A189,gDP!$B$6:$B$271)))</f>
        <v/>
      </c>
      <c r="BY189" s="77" t="str">
        <f>IF(INDEX([2]pivotTable!Z$310:Z$615,MATCH(totalExpenditure!$A189,[2]pivotTable!$A$310:$A$615,0))/100*INDEX(gDP!AO$6:AO$271,MATCH(totalExpenditure!$A189,gDP!$B$6:$B$271))=0,"",INDEX([2]pivotTable!Z$310:Z$615,MATCH(totalExpenditure!$A189,[2]pivotTable!$A$310:$A$615,0))/100*INDEX(gDP!AO$6:AO$271,MATCH(totalExpenditure!$A189,gDP!$B$6:$B$271)))</f>
        <v/>
      </c>
      <c r="BZ189" s="77" t="str">
        <f>IF(INDEX([2]pivotTable!AA$310:AA$615,MATCH(totalExpenditure!$A189,[2]pivotTable!$A$310:$A$615,0))/100*INDEX(gDP!AP$6:AP$271,MATCH(totalExpenditure!$A189,gDP!$B$6:$B$271))=0,"",INDEX([2]pivotTable!AA$310:AA$615,MATCH(totalExpenditure!$A189,[2]pivotTable!$A$310:$A$615,0))/100*INDEX(gDP!AP$6:AP$271,MATCH(totalExpenditure!$A189,gDP!$B$6:$B$271)))</f>
        <v/>
      </c>
      <c r="CA189" s="77">
        <f>IF(INDEX([2]pivotTable!AB$310:AB$615,MATCH(totalExpenditure!$A189,[2]pivotTable!$A$310:$A$615,0))/100*INDEX(gDP!AQ$6:AQ$271,MATCH(totalExpenditure!$A189,gDP!$B$6:$B$271))=0,"",INDEX([2]pivotTable!AB$310:AB$615,MATCH(totalExpenditure!$A189,[2]pivotTable!$A$310:$A$615,0))/100*INDEX(gDP!AQ$6:AQ$271,MATCH(totalExpenditure!$A189,gDP!$B$6:$B$271)))</f>
        <v>298521387.90886945</v>
      </c>
      <c r="CB189" s="77">
        <f>IF(INDEX([2]pivotTable!AC$310:AC$615,MATCH(totalExpenditure!$A189,[2]pivotTable!$A$310:$A$615,0))/100*INDEX(gDP!AR$6:AR$271,MATCH(totalExpenditure!$A189,gDP!$B$6:$B$271))=0,"",INDEX([2]pivotTable!AC$310:AC$615,MATCH(totalExpenditure!$A189,[2]pivotTable!$A$310:$A$615,0))/100*INDEX(gDP!AR$6:AR$271,MATCH(totalExpenditure!$A189,gDP!$B$6:$B$271)))</f>
        <v>277084971.10144973</v>
      </c>
      <c r="CC189" s="77">
        <f>IF(INDEX([2]pivotTable!AD$310:AD$615,MATCH(totalExpenditure!$A189,[2]pivotTable!$A$310:$A$615,0))/100*INDEX(gDP!AS$6:AS$271,MATCH(totalExpenditure!$A189,gDP!$B$6:$B$271))=0,"",INDEX([2]pivotTable!AD$310:AD$615,MATCH(totalExpenditure!$A189,[2]pivotTable!$A$310:$A$615,0))/100*INDEX(gDP!AS$6:AS$271,MATCH(totalExpenditure!$A189,gDP!$B$6:$B$271)))</f>
        <v>437733130.3159219</v>
      </c>
      <c r="CD189" s="77">
        <f>IF(INDEX([2]pivotTable!AE$310:AE$615,MATCH(totalExpenditure!$A189,[2]pivotTable!$A$310:$A$615,0))/100*INDEX(gDP!AT$6:AT$271,MATCH(totalExpenditure!$A189,gDP!$B$6:$B$271))=0,"",INDEX([2]pivotTable!AE$310:AE$615,MATCH(totalExpenditure!$A189,[2]pivotTable!$A$310:$A$615,0))/100*INDEX(gDP!AT$6:AT$271,MATCH(totalExpenditure!$A189,gDP!$B$6:$B$271)))</f>
        <v>213720360.65578836</v>
      </c>
      <c r="CE189" s="77">
        <f>IF(INDEX([2]pivotTable!AF$310:AF$615,MATCH(totalExpenditure!$A189,[2]pivotTable!$A$310:$A$615,0))/100*INDEX(gDP!AU$6:AU$271,MATCH(totalExpenditure!$A189,gDP!$B$6:$B$271))=0,"",INDEX([2]pivotTable!AF$310:AF$615,MATCH(totalExpenditure!$A189,[2]pivotTable!$A$310:$A$615,0))/100*INDEX(gDP!AU$6:AU$271,MATCH(totalExpenditure!$A189,gDP!$B$6:$B$271)))</f>
        <v>254600587.30431959</v>
      </c>
      <c r="CF189" s="77">
        <f>IF(INDEX([2]pivotTable!AG$310:AG$615,MATCH(totalExpenditure!$A189,[2]pivotTable!$A$310:$A$615,0))/100*INDEX(gDP!AV$6:AV$271,MATCH(totalExpenditure!$A189,gDP!$B$6:$B$271))=0,"",INDEX([2]pivotTable!AG$310:AG$615,MATCH(totalExpenditure!$A189,[2]pivotTable!$A$310:$A$615,0))/100*INDEX(gDP!AV$6:AV$271,MATCH(totalExpenditure!$A189,gDP!$B$6:$B$271)))</f>
        <v>247218210.22981063</v>
      </c>
      <c r="CG189" s="77">
        <f>IF(INDEX([2]pivotTable!AH$310:AH$615,MATCH(totalExpenditure!$A189,[2]pivotTable!$A$310:$A$615,0))/100*INDEX(gDP!AW$6:AW$271,MATCH(totalExpenditure!$A189,gDP!$B$6:$B$271))=0,"",INDEX([2]pivotTable!AH$310:AH$615,MATCH(totalExpenditure!$A189,[2]pivotTable!$A$310:$A$615,0))/100*INDEX(gDP!AW$6:AW$271,MATCH(totalExpenditure!$A189,gDP!$B$6:$B$271)))</f>
        <v>330540120.8485325</v>
      </c>
      <c r="CH189" s="77">
        <f>IF(INDEX([2]pivotTable!AI$310:AI$615,MATCH(totalExpenditure!$A189,[2]pivotTable!$A$310:$A$615,0))/100*INDEX(gDP!AX$6:AX$271,MATCH(totalExpenditure!$A189,gDP!$B$6:$B$271))=0,"",INDEX([2]pivotTable!AI$310:AI$615,MATCH(totalExpenditure!$A189,[2]pivotTable!$A$310:$A$615,0))/100*INDEX(gDP!AX$6:AX$271,MATCH(totalExpenditure!$A189,gDP!$B$6:$B$271)))</f>
        <v>377542263.69799417</v>
      </c>
      <c r="CI189" s="77">
        <f>IF(INDEX([2]pivotTable!AJ$310:AJ$615,MATCH(totalExpenditure!$A189,[2]pivotTable!$A$310:$A$615,0))/100*INDEX(gDP!AY$6:AY$271,MATCH(totalExpenditure!$A189,gDP!$B$6:$B$271))=0,"",INDEX([2]pivotTable!AJ$310:AJ$615,MATCH(totalExpenditure!$A189,[2]pivotTable!$A$310:$A$615,0))/100*INDEX(gDP!AY$6:AY$271,MATCH(totalExpenditure!$A189,gDP!$B$6:$B$271)))</f>
        <v>453239879.417808</v>
      </c>
      <c r="CJ189" s="77">
        <f>IF(INDEX([2]pivotTable!AK$310:AK$615,MATCH(totalExpenditure!$A189,[2]pivotTable!$A$310:$A$615,0))/100*INDEX(gDP!AZ$6:AZ$271,MATCH(totalExpenditure!$A189,gDP!$B$6:$B$271))=0,"",INDEX([2]pivotTable!AK$310:AK$615,MATCH(totalExpenditure!$A189,[2]pivotTable!$A$310:$A$615,0))/100*INDEX(gDP!AZ$6:AZ$271,MATCH(totalExpenditure!$A189,gDP!$B$6:$B$271)))</f>
        <v>534008522.99263394</v>
      </c>
      <c r="CK189" s="77">
        <f>IF(INDEX([2]pivotTable!AL$310:AL$615,MATCH(totalExpenditure!$A189,[2]pivotTable!$A$310:$A$615,0))/100*INDEX(gDP!BA$6:BA$271,MATCH(totalExpenditure!$A189,gDP!$B$6:$B$271))=0,"",INDEX([2]pivotTable!AL$310:AL$615,MATCH(totalExpenditure!$A189,[2]pivotTable!$A$310:$A$615,0))/100*INDEX(gDP!BA$6:BA$271,MATCH(totalExpenditure!$A189,gDP!$B$6:$B$271)))</f>
        <v>566170496.03479135</v>
      </c>
      <c r="CL189" s="77">
        <f>IF(INDEX([2]pivotTable!AM$310:AM$615,MATCH(totalExpenditure!$A189,[2]pivotTable!$A$310:$A$615,0))/100*INDEX(gDP!BB$6:BB$271,MATCH(totalExpenditure!$A189,gDP!$B$6:$B$271))=0,"",INDEX([2]pivotTable!AM$310:AM$615,MATCH(totalExpenditure!$A189,[2]pivotTable!$A$310:$A$615,0))/100*INDEX(gDP!BB$6:BB$271,MATCH(totalExpenditure!$A189,gDP!$B$6:$B$271)))</f>
        <v>412143124.48422521</v>
      </c>
      <c r="CM189" s="77">
        <f>IF(INDEX([2]pivotTable!AN$310:AN$615,MATCH(totalExpenditure!$A189,[2]pivotTable!$A$310:$A$615,0))/100*INDEX(gDP!BC$6:BC$271,MATCH(totalExpenditure!$A189,gDP!$B$6:$B$271))=0,"",INDEX([2]pivotTable!AN$310:AN$615,MATCH(totalExpenditure!$A189,[2]pivotTable!$A$310:$A$615,0))/100*INDEX(gDP!BC$6:BC$271,MATCH(totalExpenditure!$A189,gDP!$B$6:$B$271)))</f>
        <v>531115978.99388224</v>
      </c>
      <c r="CN189" s="77">
        <f>IF(INDEX([2]pivotTable!AO$310:AO$615,MATCH(totalExpenditure!$A189,[2]pivotTable!$A$310:$A$615,0))/100*INDEX(gDP!BD$6:BD$271,MATCH(totalExpenditure!$A189,gDP!$B$6:$B$271))=0,"",INDEX([2]pivotTable!AO$310:AO$615,MATCH(totalExpenditure!$A189,[2]pivotTable!$A$310:$A$615,0))/100*INDEX(gDP!BD$6:BD$271,MATCH(totalExpenditure!$A189,gDP!$B$6:$B$271)))</f>
        <v>760935717.49689448</v>
      </c>
      <c r="CO189" s="77">
        <f>IF(INDEX([2]pivotTable!AP$310:AP$615,MATCH(totalExpenditure!$A189,[2]pivotTable!$A$310:$A$615,0))/100*INDEX(gDP!BE$6:BE$271,MATCH(totalExpenditure!$A189,gDP!$B$6:$B$271))=0,"",INDEX([2]pivotTable!AP$310:AP$615,MATCH(totalExpenditure!$A189,[2]pivotTable!$A$310:$A$615,0))/100*INDEX(gDP!BE$6:BE$271,MATCH(totalExpenditure!$A189,gDP!$B$6:$B$271)))</f>
        <v>825352988.14552319</v>
      </c>
      <c r="CP189" s="77">
        <f>IF(INDEX([2]pivotTable!AQ$310:AQ$615,MATCH(totalExpenditure!$A189,[2]pivotTable!$A$310:$A$615,0))/100*INDEX(gDP!BF$6:BF$271,MATCH(totalExpenditure!$A189,gDP!$B$6:$B$271))=0,"",INDEX([2]pivotTable!AQ$310:AQ$615,MATCH(totalExpenditure!$A189,[2]pivotTable!$A$310:$A$615,0))/100*INDEX(gDP!BF$6:BF$271,MATCH(totalExpenditure!$A189,gDP!$B$6:$B$271)))</f>
        <v>879434587.68620086</v>
      </c>
      <c r="CQ189" s="77">
        <f>IF(INDEX([2]pivotTable!AR$310:AR$615,MATCH(totalExpenditure!$A189,[2]pivotTable!$A$310:$A$615,0))/100*INDEX(gDP!BG$6:BG$271,MATCH(totalExpenditure!$A189,gDP!$B$6:$B$271))=0,"",INDEX([2]pivotTable!AR$310:AR$615,MATCH(totalExpenditure!$A189,[2]pivotTable!$A$310:$A$615,0))/100*INDEX(gDP!BG$6:BG$271,MATCH(totalExpenditure!$A189,gDP!$B$6:$B$271)))</f>
        <v>868449519.54442239</v>
      </c>
      <c r="CR189" s="77">
        <f>IF(INDEX([2]pivotTable!AS$310:AS$615,MATCH(totalExpenditure!$A189,[2]pivotTable!$A$310:$A$615,0))/100*INDEX(gDP!BH$6:BH$271,MATCH(totalExpenditure!$A189,gDP!$B$6:$B$271))=0,"",INDEX([2]pivotTable!AS$310:AS$615,MATCH(totalExpenditure!$A189,[2]pivotTable!$A$310:$A$615,0))/100*INDEX(gDP!BH$6:BH$271,MATCH(totalExpenditure!$A189,gDP!$B$6:$B$271)))</f>
        <v>989879848.76475096</v>
      </c>
      <c r="CS189" s="77" t="str">
        <f>IF(INDEX([2]pivotTable!AT$310:AT$615,MATCH(totalExpenditure!$A189,[2]pivotTable!$A$310:$A$615,0))/100*INDEX(gDP!BI$6:BI$271,MATCH(totalExpenditure!$A189,gDP!$B$6:$B$271))=0,"",INDEX([2]pivotTable!AT$310:AT$615,MATCH(totalExpenditure!$A189,[2]pivotTable!$A$310:$A$615,0))/100*INDEX(gDP!BI$6:BI$271,MATCH(totalExpenditure!$A189,gDP!$B$6:$B$271)))</f>
        <v/>
      </c>
      <c r="CT189" s="77" t="str">
        <f>IF(INDEX([2]pivotTable!AU$310:AU$615,MATCH(totalExpenditure!$A189,[2]pivotTable!$A$310:$A$615,0))/100*INDEX(gDP!BJ$6:BJ$271,MATCH(totalExpenditure!$A189,gDP!$B$6:$B$271))=0,"",INDEX([2]pivotTable!AU$310:AU$615,MATCH(totalExpenditure!$A189,[2]pivotTable!$A$310:$A$615,0))/100*INDEX(gDP!BJ$6:BJ$271,MATCH(totalExpenditure!$A189,gDP!$B$6:$B$271)))</f>
        <v/>
      </c>
      <c r="CU189" s="77" t="str">
        <f>IF(INDEX([2]pivotTable!AV$310:AV$615,MATCH(totalExpenditure!$A189,[2]pivotTable!$A$310:$A$615,0))/100*INDEX(gDP!BK$6:BK$271,MATCH(totalExpenditure!$A189,gDP!$B$6:$B$271))=0,"",INDEX([2]pivotTable!AV$310:AV$615,MATCH(totalExpenditure!$A189,[2]pivotTable!$A$310:$A$615,0))/100*INDEX(gDP!BK$6:BK$271,MATCH(totalExpenditure!$A189,gDP!$B$6:$B$271)))</f>
        <v/>
      </c>
      <c r="CV189" s="77" t="str">
        <f>IF(INDEX([2]pivotTable!AW$310:AW$615,MATCH(totalExpenditure!$A189,[2]pivotTable!$A$310:$A$615,0))/100*INDEX(gDP!BL$6:BL$271,MATCH(totalExpenditure!$A189,gDP!$B$6:$B$271))=0,"",INDEX([2]pivotTable!AW$310:AW$615,MATCH(totalExpenditure!$A189,[2]pivotTable!$A$310:$A$615,0))/100*INDEX(gDP!BL$6:BL$271,MATCH(totalExpenditure!$A189,gDP!$B$6:$B$271)))</f>
        <v/>
      </c>
      <c r="CW189" s="77" t="str">
        <f>IF(INDEX([2]pivotTable!AX$310:AX$615,MATCH(totalExpenditure!$A189,[2]pivotTable!$A$310:$A$615,0))/100*INDEX(gDP!BM$6:BM$271,MATCH(totalExpenditure!$A189,gDP!$B$6:$B$271))=0,"",INDEX([2]pivotTable!AX$310:AX$615,MATCH(totalExpenditure!$A189,[2]pivotTable!$A$310:$A$615,0))/100*INDEX(gDP!BM$6:BM$271,MATCH(totalExpenditure!$A189,gDP!$B$6:$B$271)))</f>
        <v/>
      </c>
      <c r="CX189" s="77" t="str">
        <f>IF(INDEX([2]pivotTable!AY$310:AY$615,MATCH(totalExpenditure!$A189,[2]pivotTable!$A$310:$A$615,0))/100*INDEX(gDP!BN$6:BN$271,MATCH(totalExpenditure!$A189,gDP!$B$6:$B$271))=0,"",INDEX([2]pivotTable!AY$310:AY$615,MATCH(totalExpenditure!$A189,[2]pivotTable!$A$310:$A$615,0))/100*INDEX(gDP!BN$6:BN$271,MATCH(totalExpenditure!$A189,gDP!$B$6:$B$271)))</f>
        <v/>
      </c>
      <c r="CY189" s="77" t="str">
        <f>IF(INDEX([2]pivotTable!AZ$310:AZ$615,MATCH(totalExpenditure!$A189,[2]pivotTable!$A$310:$A$615,0))/100*INDEX(gDP!BO$6:BO$271,MATCH(totalExpenditure!$A189,gDP!$B$6:$B$271))=0,"",INDEX([2]pivotTable!AZ$310:AZ$615,MATCH(totalExpenditure!$A189,[2]pivotTable!$A$310:$A$615,0))/100*INDEX(gDP!BO$6:BO$271,MATCH(totalExpenditure!$A189,gDP!$B$6:$B$271)))</f>
        <v/>
      </c>
      <c r="CZ189" s="77" t="str">
        <f>IF(B189="","",IF(BA189="","",B189-B189+INDEX(gDP!Q$6:Q$271,MATCH(totalExpenditure!$A189,gDP!$B$6:$B$271))))</f>
        <v/>
      </c>
      <c r="DA189" s="77" t="str">
        <f>IF(C189="","",IF(BB189="","",C189-C189+INDEX(gDP!R$6:R$271,MATCH(totalExpenditure!$A189,gDP!$B$6:$B$271))))</f>
        <v/>
      </c>
      <c r="DB189" s="77" t="str">
        <f>IF(D189="","",IF(BC189="","",D189-D189+INDEX(gDP!S$6:S$271,MATCH(totalExpenditure!$A189,gDP!$B$6:$B$271))))</f>
        <v/>
      </c>
      <c r="DC189" s="77" t="str">
        <f>IF(E189="","",IF(BD189="","",E189-E189+INDEX(gDP!T$6:T$271,MATCH(totalExpenditure!$A189,gDP!$B$6:$B$271))))</f>
        <v/>
      </c>
      <c r="DD189" s="77" t="str">
        <f>IF(F189="","",IF(BE189="","",F189-F189+INDEX(gDP!U$6:U$271,MATCH(totalExpenditure!$A189,gDP!$B$6:$B$271))))</f>
        <v/>
      </c>
      <c r="DE189" s="77" t="str">
        <f>IF(G189="","",IF(BF189="","",G189-G189+INDEX(gDP!V$6:V$271,MATCH(totalExpenditure!$A189,gDP!$B$6:$B$271))))</f>
        <v/>
      </c>
      <c r="DF189" s="77" t="str">
        <f>IF(H189="","",IF(BG189="","",H189-H189+INDEX(gDP!W$6:W$271,MATCH(totalExpenditure!$A189,gDP!$B$6:$B$271))))</f>
        <v/>
      </c>
      <c r="DG189" s="77" t="str">
        <f>IF(I189="","",IF(BH189="","",I189-I189+INDEX(gDP!X$6:X$271,MATCH(totalExpenditure!$A189,gDP!$B$6:$B$271))))</f>
        <v/>
      </c>
      <c r="DH189" s="77" t="str">
        <f>IF(J189="","",IF(BI189="","",J189-J189+INDEX(gDP!Y$6:Y$271,MATCH(totalExpenditure!$A189,gDP!$B$6:$B$271))))</f>
        <v/>
      </c>
      <c r="DI189" s="77" t="str">
        <f>IF(K189="","",IF(BJ189="","",K189-K189+INDEX(gDP!Z$6:Z$271,MATCH(totalExpenditure!$A189,gDP!$B$6:$B$271))))</f>
        <v/>
      </c>
      <c r="DJ189" s="77" t="str">
        <f>IF(L189="","",IF(BK189="","",L189-L189+INDEX(gDP!AA$6:AA$271,MATCH(totalExpenditure!$A189,gDP!$B$6:$B$271))))</f>
        <v/>
      </c>
      <c r="DK189" s="77" t="str">
        <f>IF(M189="","",IF(BL189="","",M189-M189+INDEX(gDP!AB$6:AB$271,MATCH(totalExpenditure!$A189,gDP!$B$6:$B$271))))</f>
        <v/>
      </c>
      <c r="DL189" s="77" t="str">
        <f>IF(N189="","",IF(BM189="","",N189-N189+INDEX(gDP!AC$6:AC$271,MATCH(totalExpenditure!$A189,gDP!$B$6:$B$271))))</f>
        <v/>
      </c>
      <c r="DM189" s="77" t="str">
        <f>IF(O189="","",IF(BN189="","",O189-O189+INDEX(gDP!AD$6:AD$271,MATCH(totalExpenditure!$A189,gDP!$B$6:$B$271))))</f>
        <v/>
      </c>
      <c r="DN189" s="77" t="str">
        <f>IF(P189="","",IF(BO189="","",P189-P189+INDEX(gDP!AE$6:AE$271,MATCH(totalExpenditure!$A189,gDP!$B$6:$B$271))))</f>
        <v/>
      </c>
      <c r="DO189" s="77" t="str">
        <f>IF(Q189="","",IF(BP189="","",Q189-Q189+INDEX(gDP!AF$6:AF$271,MATCH(totalExpenditure!$A189,gDP!$B$6:$B$271))))</f>
        <v/>
      </c>
      <c r="DP189" s="77" t="str">
        <f>IF(R189="","",IF(BQ189="","",R189-R189+INDEX(gDP!AG$6:AG$271,MATCH(totalExpenditure!$A189,gDP!$B$6:$B$271))))</f>
        <v/>
      </c>
      <c r="DQ189" s="77" t="str">
        <f>IF(S189="","",IF(BR189="","",S189-S189+INDEX(gDP!AH$6:AH$271,MATCH(totalExpenditure!$A189,gDP!$B$6:$B$271))))</f>
        <v/>
      </c>
      <c r="DR189" s="77" t="str">
        <f>IF(T189="","",IF(BS189="","",T189-T189+INDEX(gDP!AI$6:AI$271,MATCH(totalExpenditure!$A189,gDP!$B$6:$B$271))))</f>
        <v/>
      </c>
      <c r="DS189" s="77" t="str">
        <f>IF(U189="","",IF(BT189="","",U189-U189+INDEX(gDP!AJ$6:AJ$271,MATCH(totalExpenditure!$A189,gDP!$B$6:$B$271))))</f>
        <v/>
      </c>
      <c r="DT189" s="77" t="str">
        <f>IF(V189="","",IF(BU189="","",V189-V189+INDEX(gDP!AK$6:AK$271,MATCH(totalExpenditure!$A189,gDP!$B$6:$B$271))))</f>
        <v/>
      </c>
      <c r="DU189" s="77" t="str">
        <f>IF(W189="","",IF(BV189="","",W189-W189+INDEX(gDP!AL$6:AL$271,MATCH(totalExpenditure!$A189,gDP!$B$6:$B$271))))</f>
        <v/>
      </c>
      <c r="DV189" s="77" t="str">
        <f>IF(X189="","",IF(BW189="","",X189-X189+INDEX(gDP!AM$6:AM$271,MATCH(totalExpenditure!$A189,gDP!$B$6:$B$271))))</f>
        <v/>
      </c>
      <c r="DW189" s="77" t="str">
        <f>IF(Y189="","",IF(BX189="","",Y189-Y189+INDEX(gDP!AN$6:AN$271,MATCH(totalExpenditure!$A189,gDP!$B$6:$B$271))))</f>
        <v/>
      </c>
      <c r="DX189" s="77" t="str">
        <f>IF(Z189="","",IF(BY189="","",Z189-Z189+INDEX(gDP!AO$6:AO$271,MATCH(totalExpenditure!$A189,gDP!$B$6:$B$271))))</f>
        <v/>
      </c>
      <c r="DY189" s="77" t="str">
        <f>IF(AA189="","",IF(BZ189="","",AA189-AA189+INDEX(gDP!AP$6:AP$271,MATCH(totalExpenditure!$A189,gDP!$B$6:$B$271))))</f>
        <v/>
      </c>
      <c r="DZ189" s="77">
        <f>IF(AB189="","",IF(CA189="","",AB189-AB189+INDEX(gDP!AQ$6:AQ$271,MATCH(totalExpenditure!$A189,gDP!$B$6:$B$271))))</f>
        <v>62191955814.347801</v>
      </c>
      <c r="EA189" s="77">
        <f>IF(AC189="","",IF(CB189="","",AC189-AC189+INDEX(gDP!AR$6:AR$271,MATCH(totalExpenditure!$A189,gDP!$B$6:$B$271))))</f>
        <v>62973857068.511299</v>
      </c>
      <c r="EB189" s="77">
        <f>IF(AD189="","",IF(CC189="","",AD189-AD189+INDEX(gDP!AS$6:AS$271,MATCH(totalExpenditure!$A189,gDP!$B$6:$B$271))))</f>
        <v>99484802344.527695</v>
      </c>
      <c r="EC189" s="77">
        <f>IF(AE189="","",IF(CD189="","",AE189-AE189+INDEX(gDP!AT$6:AT$271,MATCH(totalExpenditure!$A189,gDP!$B$6:$B$271))))</f>
        <v>97145618479.903793</v>
      </c>
      <c r="ED189" s="77">
        <f>IF(AF189="","",IF(CE189="","",AF189-AF189+INDEX(gDP!AU$6:AU$271,MATCH(totalExpenditure!$A189,gDP!$B$6:$B$271))))</f>
        <v>97923302809.353699</v>
      </c>
      <c r="EE189" s="77">
        <f>IF(AG189="","",IF(CF189="","",AG189-AG189+INDEX(gDP!AV$6:AV$271,MATCH(totalExpenditure!$A189,gDP!$B$6:$B$271))))</f>
        <v>112371913740.823</v>
      </c>
      <c r="EF189" s="77">
        <f>IF(AH189="","",IF(CG189="","",AH189-AH189+INDEX(gDP!AW$6:AW$271,MATCH(totalExpenditure!$A189,gDP!$B$6:$B$271))))</f>
        <v>132216048339.41299</v>
      </c>
      <c r="EG189" s="77">
        <f>IF(AI189="","",IF(CH189="","",AI189-AI189+INDEX(gDP!AX$6:AX$271,MATCH(totalExpenditure!$A189,gDP!$B$6:$B$271))))</f>
        <v>145208562960.767</v>
      </c>
      <c r="EH189" s="77">
        <f>IF(AJ189="","",IF(CI189="","",AJ189-AJ189+INDEX(gDP!AY$6:AY$271,MATCH(totalExpenditure!$A189,gDP!$B$6:$B$271))))</f>
        <v>161871385506.35999</v>
      </c>
      <c r="EI189" s="77">
        <f>IF(AK189="","",IF(CJ189="","",AK189-AK189+INDEX(gDP!AZ$6:AZ$271,MATCH(totalExpenditure!$A189,gDP!$B$6:$B$271))))</f>
        <v>184140869997.45999</v>
      </c>
      <c r="EJ189" s="77">
        <f>IF(AL189="","",IF(CK189="","",AL189-AL189+INDEX(gDP!BA$6:BA$271,MATCH(totalExpenditure!$A189,gDP!$B$6:$B$271))))</f>
        <v>202203748583.854</v>
      </c>
      <c r="EK189" s="77">
        <f>IF(AM189="","",IF(CL189="","",AM189-AM189+INDEX(gDP!BB$6:BB$271,MATCH(totalExpenditure!$A189,gDP!$B$6:$B$271))))</f>
        <v>187337783856.466</v>
      </c>
      <c r="EL189" s="77">
        <f>IF(AN189="","",IF(CM189="","",AN189-AN189+INDEX(gDP!BC$6:BC$271,MATCH(totalExpenditure!$A189,gDP!$B$6:$B$271))))</f>
        <v>196709621849.586</v>
      </c>
      <c r="EM189" s="77">
        <f>IF(AO189="","",IF(CN189="","",AO189-AO189+INDEX(gDP!BD$6:BD$271,MATCH(totalExpenditure!$A189,gDP!$B$6:$B$271))))</f>
        <v>230586581059.66501</v>
      </c>
      <c r="EN189" s="77">
        <f>IF(AP189="","",IF(CO189="","",AP189-AP189+INDEX(gDP!BE$6:BE$271,MATCH(totalExpenditure!$A189,gDP!$B$6:$B$271))))</f>
        <v>250106966104.70401</v>
      </c>
      <c r="EO189" s="77">
        <f>IF(AQ189="","",IF(CP189="","",AQ189-AQ189+INDEX(gDP!BF$6:BF$271,MATCH(totalExpenditure!$A189,gDP!$B$6:$B$271))))</f>
        <v>258657231672.41199</v>
      </c>
      <c r="EP189" s="77">
        <f>IF(AR189="","",IF(CQ189="","",AR189-AR189+INDEX(gDP!BG$6:BG$271,MATCH(totalExpenditure!$A189,gDP!$B$6:$B$271))))</f>
        <v>271390474857.63199</v>
      </c>
      <c r="EQ189" s="77">
        <f>IF(AS189="","",IF(CR189="","",AS189-AS189+INDEX(gDP!BH$6:BH$271,MATCH(totalExpenditure!$A189,gDP!$B$6:$B$271))))</f>
        <v>299963590534.77301</v>
      </c>
      <c r="ER189" s="77" t="str">
        <f>IF(AT189="","",IF(CS189="","",AT189-AT189+INDEX(gDP!BI$6:BI$271,MATCH(totalExpenditure!$A189,gDP!$B$6:$B$271))))</f>
        <v/>
      </c>
      <c r="ES189" s="77" t="str">
        <f>IF(AU189="","",IF(CT189="","",AU189-AU189+INDEX(gDP!BJ$6:BJ$271,MATCH(totalExpenditure!$A189,gDP!$B$6:$B$271))))</f>
        <v/>
      </c>
      <c r="ET189" s="77" t="str">
        <f>IF(AV189="","",IF(CU189="","",AV189-AV189+INDEX(gDP!BK$6:BK$271,MATCH(totalExpenditure!$A189,gDP!$B$6:$B$271))))</f>
        <v/>
      </c>
      <c r="EU189" s="77" t="str">
        <f>IF(AW189="","",IF(CV189="","",AW189-AW189+INDEX(gDP!BL$6:BL$271,MATCH(totalExpenditure!$A189,gDP!$B$6:$B$271))))</f>
        <v/>
      </c>
      <c r="EV189" s="77" t="str">
        <f>IF(AX189="","",IF(CW189="","",AX189-AX189+INDEX(gDP!BM$6:BM$271,MATCH(totalExpenditure!$A189,gDP!$B$6:$B$271))))</f>
        <v/>
      </c>
      <c r="EW189" s="77" t="str">
        <f>IF(AY189="","",IF(CX189="","",AY189-AY189+INDEX(gDP!BN$6:BN$271,MATCH(totalExpenditure!$A189,gDP!$B$6:$B$271))))</f>
        <v/>
      </c>
      <c r="EX189" s="77" t="str">
        <f>IF(AZ189="","",IF(CY189="","",AZ189-AZ189+INDEX(gDP!BO$6:BO$271,MATCH(totalExpenditure!$A189,gDP!$B$6:$B$271))))</f>
        <v/>
      </c>
    </row>
    <row r="190" spans="1:154" x14ac:dyDescent="0.35">
      <c r="A190" t="s">
        <v>589</v>
      </c>
      <c r="B190" s="77" t="str">
        <f>IF(INDEX([2]pivotTable!B$3:B$308,MATCH(totalExpenditure!$A190,[2]pivotTable!$A$3:$A$308,0))/100*INDEX(gDP!Q$6:Q$271,MATCH(totalExpenditure!$A190,gDP!$B$6:$B$271))=0,"",INDEX([2]pivotTable!B$3:B$308,MATCH(totalExpenditure!$A190,[2]pivotTable!$A$3:$A$308,0))/100*INDEX(gDP!Q$6:Q$271,MATCH(totalExpenditure!$A190,gDP!$B$6:$B$271)))</f>
        <v/>
      </c>
      <c r="C190" s="77" t="str">
        <f>IF(INDEX([2]pivotTable!C$3:C$308,MATCH(totalExpenditure!$A190,[2]pivotTable!$A$3:$A$308,0))/100*INDEX(gDP!R$6:R$271,MATCH(totalExpenditure!$A190,gDP!$B$6:$B$271))=0,"",INDEX([2]pivotTable!C$3:C$308,MATCH(totalExpenditure!$A190,[2]pivotTable!$A$3:$A$308,0))/100*INDEX(gDP!R$6:R$271,MATCH(totalExpenditure!$A190,gDP!$B$6:$B$271)))</f>
        <v/>
      </c>
      <c r="D190" s="77" t="str">
        <f>IF(INDEX([2]pivotTable!D$3:D$308,MATCH(totalExpenditure!$A190,[2]pivotTable!$A$3:$A$308,0))/100*INDEX(gDP!S$6:S$271,MATCH(totalExpenditure!$A190,gDP!$B$6:$B$271))=0,"",INDEX([2]pivotTable!D$3:D$308,MATCH(totalExpenditure!$A190,[2]pivotTable!$A$3:$A$308,0))/100*INDEX(gDP!S$6:S$271,MATCH(totalExpenditure!$A190,gDP!$B$6:$B$271)))</f>
        <v/>
      </c>
      <c r="E190" s="77" t="str">
        <f>IF(INDEX([2]pivotTable!E$3:E$308,MATCH(totalExpenditure!$A190,[2]pivotTable!$A$3:$A$308,0))/100*INDEX(gDP!T$6:T$271,MATCH(totalExpenditure!$A190,gDP!$B$6:$B$271))=0,"",INDEX([2]pivotTable!E$3:E$308,MATCH(totalExpenditure!$A190,[2]pivotTable!$A$3:$A$308,0))/100*INDEX(gDP!T$6:T$271,MATCH(totalExpenditure!$A190,gDP!$B$6:$B$271)))</f>
        <v/>
      </c>
      <c r="F190" s="77" t="str">
        <f>IF(INDEX([2]pivotTable!F$3:F$308,MATCH(totalExpenditure!$A190,[2]pivotTable!$A$3:$A$308,0))/100*INDEX(gDP!U$6:U$271,MATCH(totalExpenditure!$A190,gDP!$B$6:$B$271))=0,"",INDEX([2]pivotTable!F$3:F$308,MATCH(totalExpenditure!$A190,[2]pivotTable!$A$3:$A$308,0))/100*INDEX(gDP!U$6:U$271,MATCH(totalExpenditure!$A190,gDP!$B$6:$B$271)))</f>
        <v/>
      </c>
      <c r="G190" s="77" t="str">
        <f>IF(INDEX([2]pivotTable!G$3:G$308,MATCH(totalExpenditure!$A190,[2]pivotTable!$A$3:$A$308,0))/100*INDEX(gDP!V$6:V$271,MATCH(totalExpenditure!$A190,gDP!$B$6:$B$271))=0,"",INDEX([2]pivotTable!G$3:G$308,MATCH(totalExpenditure!$A190,[2]pivotTable!$A$3:$A$308,0))/100*INDEX(gDP!V$6:V$271,MATCH(totalExpenditure!$A190,gDP!$B$6:$B$271)))</f>
        <v/>
      </c>
      <c r="H190" s="77" t="str">
        <f>IF(INDEX([2]pivotTable!H$3:H$308,MATCH(totalExpenditure!$A190,[2]pivotTable!$A$3:$A$308,0))/100*INDEX(gDP!W$6:W$271,MATCH(totalExpenditure!$A190,gDP!$B$6:$B$271))=0,"",INDEX([2]pivotTable!H$3:H$308,MATCH(totalExpenditure!$A190,[2]pivotTable!$A$3:$A$308,0))/100*INDEX(gDP!W$6:W$271,MATCH(totalExpenditure!$A190,gDP!$B$6:$B$271)))</f>
        <v/>
      </c>
      <c r="I190" s="77" t="str">
        <f>IF(INDEX([2]pivotTable!I$3:I$308,MATCH(totalExpenditure!$A190,[2]pivotTable!$A$3:$A$308,0))/100*INDEX(gDP!X$6:X$271,MATCH(totalExpenditure!$A190,gDP!$B$6:$B$271))=0,"",INDEX([2]pivotTable!I$3:I$308,MATCH(totalExpenditure!$A190,[2]pivotTable!$A$3:$A$308,0))/100*INDEX(gDP!X$6:X$271,MATCH(totalExpenditure!$A190,gDP!$B$6:$B$271)))</f>
        <v/>
      </c>
      <c r="J190" s="77" t="str">
        <f>IF(INDEX([2]pivotTable!J$3:J$308,MATCH(totalExpenditure!$A190,[2]pivotTable!$A$3:$A$308,0))/100*INDEX(gDP!Y$6:Y$271,MATCH(totalExpenditure!$A190,gDP!$B$6:$B$271))=0,"",INDEX([2]pivotTable!J$3:J$308,MATCH(totalExpenditure!$A190,[2]pivotTable!$A$3:$A$308,0))/100*INDEX(gDP!Y$6:Y$271,MATCH(totalExpenditure!$A190,gDP!$B$6:$B$271)))</f>
        <v/>
      </c>
      <c r="K190" s="77" t="str">
        <f>IF(INDEX([2]pivotTable!K$3:K$308,MATCH(totalExpenditure!$A190,[2]pivotTable!$A$3:$A$308,0))/100*INDEX(gDP!Z$6:Z$271,MATCH(totalExpenditure!$A190,gDP!$B$6:$B$271))=0,"",INDEX([2]pivotTable!K$3:K$308,MATCH(totalExpenditure!$A190,[2]pivotTable!$A$3:$A$308,0))/100*INDEX(gDP!Z$6:Z$271,MATCH(totalExpenditure!$A190,gDP!$B$6:$B$271)))</f>
        <v/>
      </c>
      <c r="L190" s="77" t="str">
        <f>IF(INDEX([2]pivotTable!L$3:L$308,MATCH(totalExpenditure!$A190,[2]pivotTable!$A$3:$A$308,0))/100*INDEX(gDP!AA$6:AA$271,MATCH(totalExpenditure!$A190,gDP!$B$6:$B$271))=0,"",INDEX([2]pivotTable!L$3:L$308,MATCH(totalExpenditure!$A190,[2]pivotTable!$A$3:$A$308,0))/100*INDEX(gDP!AA$6:AA$271,MATCH(totalExpenditure!$A190,gDP!$B$6:$B$271)))</f>
        <v/>
      </c>
      <c r="M190" s="77" t="str">
        <f>IF(INDEX([2]pivotTable!M$3:M$308,MATCH(totalExpenditure!$A190,[2]pivotTable!$A$3:$A$308,0))/100*INDEX(gDP!AB$6:AB$271,MATCH(totalExpenditure!$A190,gDP!$B$6:$B$271))=0,"",INDEX([2]pivotTable!M$3:M$308,MATCH(totalExpenditure!$A190,[2]pivotTable!$A$3:$A$308,0))/100*INDEX(gDP!AB$6:AB$271,MATCH(totalExpenditure!$A190,gDP!$B$6:$B$271)))</f>
        <v/>
      </c>
      <c r="N190" s="77" t="str">
        <f>IF(INDEX([2]pivotTable!N$3:N$308,MATCH(totalExpenditure!$A190,[2]pivotTable!$A$3:$A$308,0))/100*INDEX(gDP!AC$6:AC$271,MATCH(totalExpenditure!$A190,gDP!$B$6:$B$271))=0,"",INDEX([2]pivotTable!N$3:N$308,MATCH(totalExpenditure!$A190,[2]pivotTable!$A$3:$A$308,0))/100*INDEX(gDP!AC$6:AC$271,MATCH(totalExpenditure!$A190,gDP!$B$6:$B$271)))</f>
        <v/>
      </c>
      <c r="O190" s="77" t="str">
        <f>IF(INDEX([2]pivotTable!O$3:O$308,MATCH(totalExpenditure!$A190,[2]pivotTable!$A$3:$A$308,0))/100*INDEX(gDP!AD$6:AD$271,MATCH(totalExpenditure!$A190,gDP!$B$6:$B$271))=0,"",INDEX([2]pivotTable!O$3:O$308,MATCH(totalExpenditure!$A190,[2]pivotTable!$A$3:$A$308,0))/100*INDEX(gDP!AD$6:AD$271,MATCH(totalExpenditure!$A190,gDP!$B$6:$B$271)))</f>
        <v/>
      </c>
      <c r="P190" s="77" t="str">
        <f>IF(INDEX([2]pivotTable!P$3:P$308,MATCH(totalExpenditure!$A190,[2]pivotTable!$A$3:$A$308,0))/100*INDEX(gDP!AE$6:AE$271,MATCH(totalExpenditure!$A190,gDP!$B$6:$B$271))=0,"",INDEX([2]pivotTable!P$3:P$308,MATCH(totalExpenditure!$A190,[2]pivotTable!$A$3:$A$308,0))/100*INDEX(gDP!AE$6:AE$271,MATCH(totalExpenditure!$A190,gDP!$B$6:$B$271)))</f>
        <v/>
      </c>
      <c r="Q190" s="77" t="str">
        <f>IF(INDEX([2]pivotTable!Q$3:Q$308,MATCH(totalExpenditure!$A190,[2]pivotTable!$A$3:$A$308,0))/100*INDEX(gDP!AF$6:AF$271,MATCH(totalExpenditure!$A190,gDP!$B$6:$B$271))=0,"",INDEX([2]pivotTable!Q$3:Q$308,MATCH(totalExpenditure!$A190,[2]pivotTable!$A$3:$A$308,0))/100*INDEX(gDP!AF$6:AF$271,MATCH(totalExpenditure!$A190,gDP!$B$6:$B$271)))</f>
        <v/>
      </c>
      <c r="R190" s="77" t="str">
        <f>IF(INDEX([2]pivotTable!R$3:R$308,MATCH(totalExpenditure!$A190,[2]pivotTable!$A$3:$A$308,0))/100*INDEX(gDP!AG$6:AG$271,MATCH(totalExpenditure!$A190,gDP!$B$6:$B$271))=0,"",INDEX([2]pivotTable!R$3:R$308,MATCH(totalExpenditure!$A190,[2]pivotTable!$A$3:$A$308,0))/100*INDEX(gDP!AG$6:AG$271,MATCH(totalExpenditure!$A190,gDP!$B$6:$B$271)))</f>
        <v/>
      </c>
      <c r="S190" s="77" t="str">
        <f>IF(INDEX([2]pivotTable!S$3:S$308,MATCH(totalExpenditure!$A190,[2]pivotTable!$A$3:$A$308,0))/100*INDEX(gDP!AH$6:AH$271,MATCH(totalExpenditure!$A190,gDP!$B$6:$B$271))=0,"",INDEX([2]pivotTable!S$3:S$308,MATCH(totalExpenditure!$A190,[2]pivotTable!$A$3:$A$308,0))/100*INDEX(gDP!AH$6:AH$271,MATCH(totalExpenditure!$A190,gDP!$B$6:$B$271)))</f>
        <v/>
      </c>
      <c r="T190" s="77" t="str">
        <f>IF(INDEX([2]pivotTable!T$3:T$308,MATCH(totalExpenditure!$A190,[2]pivotTable!$A$3:$A$308,0))/100*INDEX(gDP!AI$6:AI$271,MATCH(totalExpenditure!$A190,gDP!$B$6:$B$271))=0,"",INDEX([2]pivotTable!T$3:T$308,MATCH(totalExpenditure!$A190,[2]pivotTable!$A$3:$A$308,0))/100*INDEX(gDP!AI$6:AI$271,MATCH(totalExpenditure!$A190,gDP!$B$6:$B$271)))</f>
        <v/>
      </c>
      <c r="U190" s="77" t="str">
        <f>IF(INDEX([2]pivotTable!U$3:U$308,MATCH(totalExpenditure!$A190,[2]pivotTable!$A$3:$A$308,0))/100*INDEX(gDP!AJ$6:AJ$271,MATCH(totalExpenditure!$A190,gDP!$B$6:$B$271))=0,"",INDEX([2]pivotTable!U$3:U$308,MATCH(totalExpenditure!$A190,[2]pivotTable!$A$3:$A$308,0))/100*INDEX(gDP!AJ$6:AJ$271,MATCH(totalExpenditure!$A190,gDP!$B$6:$B$271)))</f>
        <v/>
      </c>
      <c r="V190" s="77" t="str">
        <f>IF(INDEX([2]pivotTable!V$3:V$308,MATCH(totalExpenditure!$A190,[2]pivotTable!$A$3:$A$308,0))/100*INDEX(gDP!AK$6:AK$271,MATCH(totalExpenditure!$A190,gDP!$B$6:$B$271))=0,"",INDEX([2]pivotTable!V$3:V$308,MATCH(totalExpenditure!$A190,[2]pivotTable!$A$3:$A$308,0))/100*INDEX(gDP!AK$6:AK$271,MATCH(totalExpenditure!$A190,gDP!$B$6:$B$271)))</f>
        <v/>
      </c>
      <c r="W190" s="77" t="str">
        <f>IF(INDEX([2]pivotTable!W$3:W$308,MATCH(totalExpenditure!$A190,[2]pivotTable!$A$3:$A$308,0))/100*INDEX(gDP!AL$6:AL$271,MATCH(totalExpenditure!$A190,gDP!$B$6:$B$271))=0,"",INDEX([2]pivotTable!W$3:W$308,MATCH(totalExpenditure!$A190,[2]pivotTable!$A$3:$A$308,0))/100*INDEX(gDP!AL$6:AL$271,MATCH(totalExpenditure!$A190,gDP!$B$6:$B$271)))</f>
        <v/>
      </c>
      <c r="X190" s="77" t="str">
        <f>IF(INDEX([2]pivotTable!X$3:X$308,MATCH(totalExpenditure!$A190,[2]pivotTable!$A$3:$A$308,0))/100*INDEX(gDP!AM$6:AM$271,MATCH(totalExpenditure!$A190,gDP!$B$6:$B$271))=0,"",INDEX([2]pivotTable!X$3:X$308,MATCH(totalExpenditure!$A190,[2]pivotTable!$A$3:$A$308,0))/100*INDEX(gDP!AM$6:AM$271,MATCH(totalExpenditure!$A190,gDP!$B$6:$B$271)))</f>
        <v/>
      </c>
      <c r="Y190" s="77" t="str">
        <f>IF(INDEX([2]pivotTable!Y$3:Y$308,MATCH(totalExpenditure!$A190,[2]pivotTable!$A$3:$A$308,0))/100*INDEX(gDP!AN$6:AN$271,MATCH(totalExpenditure!$A190,gDP!$B$6:$B$271))=0,"",INDEX([2]pivotTable!Y$3:Y$308,MATCH(totalExpenditure!$A190,[2]pivotTable!$A$3:$A$308,0))/100*INDEX(gDP!AN$6:AN$271,MATCH(totalExpenditure!$A190,gDP!$B$6:$B$271)))</f>
        <v/>
      </c>
      <c r="Z190" s="77" t="str">
        <f>IF(INDEX([2]pivotTable!Z$3:Z$308,MATCH(totalExpenditure!$A190,[2]pivotTable!$A$3:$A$308,0))/100*INDEX(gDP!AO$6:AO$271,MATCH(totalExpenditure!$A190,gDP!$B$6:$B$271))=0,"",INDEX([2]pivotTable!Z$3:Z$308,MATCH(totalExpenditure!$A190,[2]pivotTable!$A$3:$A$308,0))/100*INDEX(gDP!AO$6:AO$271,MATCH(totalExpenditure!$A190,gDP!$B$6:$B$271)))</f>
        <v/>
      </c>
      <c r="AA190" s="77" t="str">
        <f>IF(INDEX([2]pivotTable!AA$3:AA$308,MATCH(totalExpenditure!$A190,[2]pivotTable!$A$3:$A$308,0))/100*INDEX(gDP!AP$6:AP$271,MATCH(totalExpenditure!$A190,gDP!$B$6:$B$271))=0,"",INDEX([2]pivotTable!AA$3:AA$308,MATCH(totalExpenditure!$A190,[2]pivotTable!$A$3:$A$308,0))/100*INDEX(gDP!AP$6:AP$271,MATCH(totalExpenditure!$A190,gDP!$B$6:$B$271)))</f>
        <v/>
      </c>
      <c r="AB190" s="77" t="str">
        <f>IF(INDEX([2]pivotTable!AB$3:AB$308,MATCH(totalExpenditure!$A190,[2]pivotTable!$A$3:$A$308,0))/100*INDEX(gDP!AQ$6:AQ$271,MATCH(totalExpenditure!$A190,gDP!$B$6:$B$271))=0,"",INDEX([2]pivotTable!AB$3:AB$308,MATCH(totalExpenditure!$A190,[2]pivotTable!$A$3:$A$308,0))/100*INDEX(gDP!AQ$6:AQ$271,MATCH(totalExpenditure!$A190,gDP!$B$6:$B$271)))</f>
        <v/>
      </c>
      <c r="AC190" s="77" t="str">
        <f>IF(INDEX([2]pivotTable!AC$3:AC$308,MATCH(totalExpenditure!$A190,[2]pivotTable!$A$3:$A$308,0))/100*INDEX(gDP!AR$6:AR$271,MATCH(totalExpenditure!$A190,gDP!$B$6:$B$271))=0,"",INDEX([2]pivotTable!AC$3:AC$308,MATCH(totalExpenditure!$A190,[2]pivotTable!$A$3:$A$308,0))/100*INDEX(gDP!AR$6:AR$271,MATCH(totalExpenditure!$A190,gDP!$B$6:$B$271)))</f>
        <v/>
      </c>
      <c r="AD190" s="77" t="str">
        <f>IF(INDEX([2]pivotTable!AD$3:AD$308,MATCH(totalExpenditure!$A190,[2]pivotTable!$A$3:$A$308,0))/100*INDEX(gDP!AS$6:AS$271,MATCH(totalExpenditure!$A190,gDP!$B$6:$B$271))=0,"",INDEX([2]pivotTable!AD$3:AD$308,MATCH(totalExpenditure!$A190,[2]pivotTable!$A$3:$A$308,0))/100*INDEX(gDP!AS$6:AS$271,MATCH(totalExpenditure!$A190,gDP!$B$6:$B$271)))</f>
        <v/>
      </c>
      <c r="AE190" s="77" t="str">
        <f>IF(INDEX([2]pivotTable!AE$3:AE$308,MATCH(totalExpenditure!$A190,[2]pivotTable!$A$3:$A$308,0))/100*INDEX(gDP!AT$6:AT$271,MATCH(totalExpenditure!$A190,gDP!$B$6:$B$271))=0,"",INDEX([2]pivotTable!AE$3:AE$308,MATCH(totalExpenditure!$A190,[2]pivotTable!$A$3:$A$308,0))/100*INDEX(gDP!AT$6:AT$271,MATCH(totalExpenditure!$A190,gDP!$B$6:$B$271)))</f>
        <v/>
      </c>
      <c r="AF190" s="77" t="str">
        <f>IF(INDEX([2]pivotTable!AF$3:AF$308,MATCH(totalExpenditure!$A190,[2]pivotTable!$A$3:$A$308,0))/100*INDEX(gDP!AU$6:AU$271,MATCH(totalExpenditure!$A190,gDP!$B$6:$B$271))=0,"",INDEX([2]pivotTable!AF$3:AF$308,MATCH(totalExpenditure!$A190,[2]pivotTable!$A$3:$A$308,0))/100*INDEX(gDP!AU$6:AU$271,MATCH(totalExpenditure!$A190,gDP!$B$6:$B$271)))</f>
        <v/>
      </c>
      <c r="AG190" s="77" t="str">
        <f>IF(INDEX([2]pivotTable!AG$3:AG$308,MATCH(totalExpenditure!$A190,[2]pivotTable!$A$3:$A$308,0))/100*INDEX(gDP!AV$6:AV$271,MATCH(totalExpenditure!$A190,gDP!$B$6:$B$271))=0,"",INDEX([2]pivotTable!AG$3:AG$308,MATCH(totalExpenditure!$A190,[2]pivotTable!$A$3:$A$308,0))/100*INDEX(gDP!AV$6:AV$271,MATCH(totalExpenditure!$A190,gDP!$B$6:$B$271)))</f>
        <v/>
      </c>
      <c r="AH190" s="77" t="str">
        <f>IF(INDEX([2]pivotTable!AH$3:AH$308,MATCH(totalExpenditure!$A190,[2]pivotTable!$A$3:$A$308,0))/100*INDEX(gDP!AW$6:AW$271,MATCH(totalExpenditure!$A190,gDP!$B$6:$B$271))=0,"",INDEX([2]pivotTable!AH$3:AH$308,MATCH(totalExpenditure!$A190,[2]pivotTable!$A$3:$A$308,0))/100*INDEX(gDP!AW$6:AW$271,MATCH(totalExpenditure!$A190,gDP!$B$6:$B$271)))</f>
        <v/>
      </c>
      <c r="AI190" s="77" t="str">
        <f>IF(INDEX([2]pivotTable!AI$3:AI$308,MATCH(totalExpenditure!$A190,[2]pivotTable!$A$3:$A$308,0))/100*INDEX(gDP!AX$6:AX$271,MATCH(totalExpenditure!$A190,gDP!$B$6:$B$271))=0,"",INDEX([2]pivotTable!AI$3:AI$308,MATCH(totalExpenditure!$A190,[2]pivotTable!$A$3:$A$308,0))/100*INDEX(gDP!AX$6:AX$271,MATCH(totalExpenditure!$A190,gDP!$B$6:$B$271)))</f>
        <v/>
      </c>
      <c r="AJ190" s="77" t="str">
        <f>IF(INDEX([2]pivotTable!AJ$3:AJ$308,MATCH(totalExpenditure!$A190,[2]pivotTable!$A$3:$A$308,0))/100*INDEX(gDP!AY$6:AY$271,MATCH(totalExpenditure!$A190,gDP!$B$6:$B$271))=0,"",INDEX([2]pivotTable!AJ$3:AJ$308,MATCH(totalExpenditure!$A190,[2]pivotTable!$A$3:$A$308,0))/100*INDEX(gDP!AY$6:AY$271,MATCH(totalExpenditure!$A190,gDP!$B$6:$B$271)))</f>
        <v/>
      </c>
      <c r="AK190" s="77" t="str">
        <f>IF(INDEX([2]pivotTable!AK$3:AK$308,MATCH(totalExpenditure!$A190,[2]pivotTable!$A$3:$A$308,0))/100*INDEX(gDP!AZ$6:AZ$271,MATCH(totalExpenditure!$A190,gDP!$B$6:$B$271))=0,"",INDEX([2]pivotTable!AK$3:AK$308,MATCH(totalExpenditure!$A190,[2]pivotTable!$A$3:$A$308,0))/100*INDEX(gDP!AZ$6:AZ$271,MATCH(totalExpenditure!$A190,gDP!$B$6:$B$271)))</f>
        <v/>
      </c>
      <c r="AL190" s="77" t="str">
        <f>IF(INDEX([2]pivotTable!AL$3:AL$308,MATCH(totalExpenditure!$A190,[2]pivotTable!$A$3:$A$308,0))/100*INDEX(gDP!BA$6:BA$271,MATCH(totalExpenditure!$A190,gDP!$B$6:$B$271))=0,"",INDEX([2]pivotTable!AL$3:AL$308,MATCH(totalExpenditure!$A190,[2]pivotTable!$A$3:$A$308,0))/100*INDEX(gDP!BA$6:BA$271,MATCH(totalExpenditure!$A190,gDP!$B$6:$B$271)))</f>
        <v/>
      </c>
      <c r="AM190" s="77" t="str">
        <f>IF(INDEX([2]pivotTable!AM$3:AM$308,MATCH(totalExpenditure!$A190,[2]pivotTable!$A$3:$A$308,0))/100*INDEX(gDP!BB$6:BB$271,MATCH(totalExpenditure!$A190,gDP!$B$6:$B$271))=0,"",INDEX([2]pivotTable!AM$3:AM$308,MATCH(totalExpenditure!$A190,[2]pivotTable!$A$3:$A$308,0))/100*INDEX(gDP!BB$6:BB$271,MATCH(totalExpenditure!$A190,gDP!$B$6:$B$271)))</f>
        <v/>
      </c>
      <c r="AN190" s="77" t="str">
        <f>IF(INDEX([2]pivotTable!AN$3:AN$308,MATCH(totalExpenditure!$A190,[2]pivotTable!$A$3:$A$308,0))/100*INDEX(gDP!BC$6:BC$271,MATCH(totalExpenditure!$A190,gDP!$B$6:$B$271))=0,"",INDEX([2]pivotTable!AN$3:AN$308,MATCH(totalExpenditure!$A190,[2]pivotTable!$A$3:$A$308,0))/100*INDEX(gDP!BC$6:BC$271,MATCH(totalExpenditure!$A190,gDP!$B$6:$B$271)))</f>
        <v/>
      </c>
      <c r="AO190" s="77" t="str">
        <f>IF(INDEX([2]pivotTable!AO$3:AO$308,MATCH(totalExpenditure!$A190,[2]pivotTable!$A$3:$A$308,0))/100*INDEX(gDP!BD$6:BD$271,MATCH(totalExpenditure!$A190,gDP!$B$6:$B$271))=0,"",INDEX([2]pivotTable!AO$3:AO$308,MATCH(totalExpenditure!$A190,[2]pivotTable!$A$3:$A$308,0))/100*INDEX(gDP!BD$6:BD$271,MATCH(totalExpenditure!$A190,gDP!$B$6:$B$271)))</f>
        <v/>
      </c>
      <c r="AP190" s="77" t="str">
        <f>IF(INDEX([2]pivotTable!AP$3:AP$308,MATCH(totalExpenditure!$A190,[2]pivotTable!$A$3:$A$308,0))/100*INDEX(gDP!BE$6:BE$271,MATCH(totalExpenditure!$A190,gDP!$B$6:$B$271))=0,"",INDEX([2]pivotTable!AP$3:AP$308,MATCH(totalExpenditure!$A190,[2]pivotTable!$A$3:$A$308,0))/100*INDEX(gDP!BE$6:BE$271,MATCH(totalExpenditure!$A190,gDP!$B$6:$B$271)))</f>
        <v/>
      </c>
      <c r="AQ190" s="77" t="str">
        <f>IF(INDEX([2]pivotTable!AQ$3:AQ$308,MATCH(totalExpenditure!$A190,[2]pivotTable!$A$3:$A$308,0))/100*INDEX(gDP!BF$6:BF$271,MATCH(totalExpenditure!$A190,gDP!$B$6:$B$271))=0,"",INDEX([2]pivotTable!AQ$3:AQ$308,MATCH(totalExpenditure!$A190,[2]pivotTable!$A$3:$A$308,0))/100*INDEX(gDP!BF$6:BF$271,MATCH(totalExpenditure!$A190,gDP!$B$6:$B$271)))</f>
        <v/>
      </c>
      <c r="AR190" s="77" t="str">
        <f>IF(INDEX([2]pivotTable!AR$3:AR$308,MATCH(totalExpenditure!$A190,[2]pivotTable!$A$3:$A$308,0))/100*INDEX(gDP!BG$6:BG$271,MATCH(totalExpenditure!$A190,gDP!$B$6:$B$271))=0,"",INDEX([2]pivotTable!AR$3:AR$308,MATCH(totalExpenditure!$A190,[2]pivotTable!$A$3:$A$308,0))/100*INDEX(gDP!BG$6:BG$271,MATCH(totalExpenditure!$A190,gDP!$B$6:$B$271)))</f>
        <v/>
      </c>
      <c r="AS190" s="77" t="str">
        <f>IF(INDEX([2]pivotTable!AS$3:AS$308,MATCH(totalExpenditure!$A190,[2]pivotTable!$A$3:$A$308,0))/100*INDEX(gDP!BH$6:BH$271,MATCH(totalExpenditure!$A190,gDP!$B$6:$B$271))=0,"",INDEX([2]pivotTable!AS$3:AS$308,MATCH(totalExpenditure!$A190,[2]pivotTable!$A$3:$A$308,0))/100*INDEX(gDP!BH$6:BH$271,MATCH(totalExpenditure!$A190,gDP!$B$6:$B$271)))</f>
        <v/>
      </c>
      <c r="AT190" s="77" t="str">
        <f>IF(INDEX([2]pivotTable!AT$3:AT$308,MATCH(totalExpenditure!$A190,[2]pivotTable!$A$3:$A$308,0))/100*INDEX(gDP!BI$6:BI$271,MATCH(totalExpenditure!$A190,gDP!$B$6:$B$271))=0,"",INDEX([2]pivotTable!AT$3:AT$308,MATCH(totalExpenditure!$A190,[2]pivotTable!$A$3:$A$308,0))/100*INDEX(gDP!BI$6:BI$271,MATCH(totalExpenditure!$A190,gDP!$B$6:$B$271)))</f>
        <v/>
      </c>
      <c r="AU190" s="77" t="str">
        <f>IF(INDEX([2]pivotTable!AU$3:AU$308,MATCH(totalExpenditure!$A190,[2]pivotTable!$A$3:$A$308,0))/100*INDEX(gDP!BJ$6:BJ$271,MATCH(totalExpenditure!$A190,gDP!$B$6:$B$271))=0,"",INDEX([2]pivotTable!AU$3:AU$308,MATCH(totalExpenditure!$A190,[2]pivotTable!$A$3:$A$308,0))/100*INDEX(gDP!BJ$6:BJ$271,MATCH(totalExpenditure!$A190,gDP!$B$6:$B$271)))</f>
        <v/>
      </c>
      <c r="AV190" s="77" t="str">
        <f>IF(INDEX([2]pivotTable!AV$3:AV$308,MATCH(totalExpenditure!$A190,[2]pivotTable!$A$3:$A$308,0))/100*INDEX(gDP!BK$6:BK$271,MATCH(totalExpenditure!$A190,gDP!$B$6:$B$271))=0,"",INDEX([2]pivotTable!AV$3:AV$308,MATCH(totalExpenditure!$A190,[2]pivotTable!$A$3:$A$308,0))/100*INDEX(gDP!BK$6:BK$271,MATCH(totalExpenditure!$A190,gDP!$B$6:$B$271)))</f>
        <v/>
      </c>
      <c r="AW190" s="77" t="str">
        <f>IF(INDEX([2]pivotTable!AW$3:AW$308,MATCH(totalExpenditure!$A190,[2]pivotTable!$A$3:$A$308,0))/100*INDEX(gDP!BL$6:BL$271,MATCH(totalExpenditure!$A190,gDP!$B$6:$B$271))=0,"",INDEX([2]pivotTable!AW$3:AW$308,MATCH(totalExpenditure!$A190,[2]pivotTable!$A$3:$A$308,0))/100*INDEX(gDP!BL$6:BL$271,MATCH(totalExpenditure!$A190,gDP!$B$6:$B$271)))</f>
        <v/>
      </c>
      <c r="AX190" s="77">
        <f>IF(INDEX([2]pivotTable!AX$3:AX$308,MATCH(totalExpenditure!$A190,[2]pivotTable!$A$3:$A$308,0))/100*INDEX(gDP!BM$6:BM$271,MATCH(totalExpenditure!$A190,gDP!$B$6:$B$271))=0,"",INDEX([2]pivotTable!AX$3:AX$308,MATCH(totalExpenditure!$A190,[2]pivotTable!$A$3:$A$308,0))/100*INDEX(gDP!BM$6:BM$271,MATCH(totalExpenditure!$A190,gDP!$B$6:$B$271)))</f>
        <v>57086836.899999999</v>
      </c>
      <c r="AY190" s="77" t="str">
        <f>IF(INDEX([2]pivotTable!AY$3:AY$308,MATCH(totalExpenditure!$A190,[2]pivotTable!$A$3:$A$308,0))/100*INDEX(gDP!BN$6:BN$271,MATCH(totalExpenditure!$A190,gDP!$B$6:$B$271))=0,"",INDEX([2]pivotTable!AY$3:AY$308,MATCH(totalExpenditure!$A190,[2]pivotTable!$A$3:$A$308,0))/100*INDEX(gDP!BN$6:BN$271,MATCH(totalExpenditure!$A190,gDP!$B$6:$B$271)))</f>
        <v/>
      </c>
      <c r="AZ190" s="77" t="str">
        <f>IF(INDEX([2]pivotTable!AZ$3:AZ$308,MATCH(totalExpenditure!$A190,[2]pivotTable!$A$3:$A$308,0))/100*INDEX(gDP!BO$6:BO$271,MATCH(totalExpenditure!$A190,gDP!$B$6:$B$271))=0,"",INDEX([2]pivotTable!AZ$3:AZ$308,MATCH(totalExpenditure!$A190,[2]pivotTable!$A$3:$A$308,0))/100*INDEX(gDP!BO$6:BO$271,MATCH(totalExpenditure!$A190,gDP!$B$6:$B$271)))</f>
        <v/>
      </c>
      <c r="BA190" s="77" t="str">
        <f>IF(INDEX([2]pivotTable!B$310:B$615,MATCH(totalExpenditure!$A190,[2]pivotTable!$A$310:$A$615,0))/100*INDEX(gDP!Q$6:Q$271,MATCH(totalExpenditure!$A190,gDP!$B$6:$B$271))=0,"",INDEX([2]pivotTable!B$310:B$615,MATCH(totalExpenditure!$A190,[2]pivotTable!$A$310:$A$615,0))/100*INDEX(gDP!Q$6:Q$271,MATCH(totalExpenditure!$A190,gDP!$B$6:$B$271)))</f>
        <v/>
      </c>
      <c r="BB190" s="77" t="str">
        <f>IF(INDEX([2]pivotTable!C$310:C$615,MATCH(totalExpenditure!$A190,[2]pivotTable!$A$310:$A$615,0))/100*INDEX(gDP!R$6:R$271,MATCH(totalExpenditure!$A190,gDP!$B$6:$B$271))=0,"",INDEX([2]pivotTable!C$310:C$615,MATCH(totalExpenditure!$A190,[2]pivotTable!$A$310:$A$615,0))/100*INDEX(gDP!R$6:R$271,MATCH(totalExpenditure!$A190,gDP!$B$6:$B$271)))</f>
        <v/>
      </c>
      <c r="BC190" s="77" t="str">
        <f>IF(INDEX([2]pivotTable!D$310:D$615,MATCH(totalExpenditure!$A190,[2]pivotTable!$A$310:$A$615,0))/100*INDEX(gDP!S$6:S$271,MATCH(totalExpenditure!$A190,gDP!$B$6:$B$271))=0,"",INDEX([2]pivotTable!D$310:D$615,MATCH(totalExpenditure!$A190,[2]pivotTable!$A$310:$A$615,0))/100*INDEX(gDP!S$6:S$271,MATCH(totalExpenditure!$A190,gDP!$B$6:$B$271)))</f>
        <v/>
      </c>
      <c r="BD190" s="77" t="str">
        <f>IF(INDEX([2]pivotTable!E$310:E$615,MATCH(totalExpenditure!$A190,[2]pivotTable!$A$310:$A$615,0))/100*INDEX(gDP!T$6:T$271,MATCH(totalExpenditure!$A190,gDP!$B$6:$B$271))=0,"",INDEX([2]pivotTable!E$310:E$615,MATCH(totalExpenditure!$A190,[2]pivotTable!$A$310:$A$615,0))/100*INDEX(gDP!T$6:T$271,MATCH(totalExpenditure!$A190,gDP!$B$6:$B$271)))</f>
        <v/>
      </c>
      <c r="BE190" s="77" t="str">
        <f>IF(INDEX([2]pivotTable!F$310:F$615,MATCH(totalExpenditure!$A190,[2]pivotTable!$A$310:$A$615,0))/100*INDEX(gDP!U$6:U$271,MATCH(totalExpenditure!$A190,gDP!$B$6:$B$271))=0,"",INDEX([2]pivotTable!F$310:F$615,MATCH(totalExpenditure!$A190,[2]pivotTable!$A$310:$A$615,0))/100*INDEX(gDP!U$6:U$271,MATCH(totalExpenditure!$A190,gDP!$B$6:$B$271)))</f>
        <v/>
      </c>
      <c r="BF190" s="77" t="str">
        <f>IF(INDEX([2]pivotTable!G$310:G$615,MATCH(totalExpenditure!$A190,[2]pivotTable!$A$310:$A$615,0))/100*INDEX(gDP!V$6:V$271,MATCH(totalExpenditure!$A190,gDP!$B$6:$B$271))=0,"",INDEX([2]pivotTable!G$310:G$615,MATCH(totalExpenditure!$A190,[2]pivotTable!$A$310:$A$615,0))/100*INDEX(gDP!V$6:V$271,MATCH(totalExpenditure!$A190,gDP!$B$6:$B$271)))</f>
        <v/>
      </c>
      <c r="BG190" s="77" t="str">
        <f>IF(INDEX([2]pivotTable!H$310:H$615,MATCH(totalExpenditure!$A190,[2]pivotTable!$A$310:$A$615,0))/100*INDEX(gDP!W$6:W$271,MATCH(totalExpenditure!$A190,gDP!$B$6:$B$271))=0,"",INDEX([2]pivotTable!H$310:H$615,MATCH(totalExpenditure!$A190,[2]pivotTable!$A$310:$A$615,0))/100*INDEX(gDP!W$6:W$271,MATCH(totalExpenditure!$A190,gDP!$B$6:$B$271)))</f>
        <v/>
      </c>
      <c r="BH190" s="77" t="str">
        <f>IF(INDEX([2]pivotTable!I$310:I$615,MATCH(totalExpenditure!$A190,[2]pivotTable!$A$310:$A$615,0))/100*INDEX(gDP!X$6:X$271,MATCH(totalExpenditure!$A190,gDP!$B$6:$B$271))=0,"",INDEX([2]pivotTable!I$310:I$615,MATCH(totalExpenditure!$A190,[2]pivotTable!$A$310:$A$615,0))/100*INDEX(gDP!X$6:X$271,MATCH(totalExpenditure!$A190,gDP!$B$6:$B$271)))</f>
        <v/>
      </c>
      <c r="BI190" s="77" t="str">
        <f>IF(INDEX([2]pivotTable!J$310:J$615,MATCH(totalExpenditure!$A190,[2]pivotTable!$A$310:$A$615,0))/100*INDEX(gDP!Y$6:Y$271,MATCH(totalExpenditure!$A190,gDP!$B$6:$B$271))=0,"",INDEX([2]pivotTable!J$310:J$615,MATCH(totalExpenditure!$A190,[2]pivotTable!$A$310:$A$615,0))/100*INDEX(gDP!Y$6:Y$271,MATCH(totalExpenditure!$A190,gDP!$B$6:$B$271)))</f>
        <v/>
      </c>
      <c r="BJ190" s="77" t="str">
        <f>IF(INDEX([2]pivotTable!K$310:K$615,MATCH(totalExpenditure!$A190,[2]pivotTable!$A$310:$A$615,0))/100*INDEX(gDP!Z$6:Z$271,MATCH(totalExpenditure!$A190,gDP!$B$6:$B$271))=0,"",INDEX([2]pivotTable!K$310:K$615,MATCH(totalExpenditure!$A190,[2]pivotTable!$A$310:$A$615,0))/100*INDEX(gDP!Z$6:Z$271,MATCH(totalExpenditure!$A190,gDP!$B$6:$B$271)))</f>
        <v/>
      </c>
      <c r="BK190" s="77" t="str">
        <f>IF(INDEX([2]pivotTable!L$310:L$615,MATCH(totalExpenditure!$A190,[2]pivotTable!$A$310:$A$615,0))/100*INDEX(gDP!AA$6:AA$271,MATCH(totalExpenditure!$A190,gDP!$B$6:$B$271))=0,"",INDEX([2]pivotTable!L$310:L$615,MATCH(totalExpenditure!$A190,[2]pivotTable!$A$310:$A$615,0))/100*INDEX(gDP!AA$6:AA$271,MATCH(totalExpenditure!$A190,gDP!$B$6:$B$271)))</f>
        <v/>
      </c>
      <c r="BL190" s="77" t="str">
        <f>IF(INDEX([2]pivotTable!M$310:M$615,MATCH(totalExpenditure!$A190,[2]pivotTable!$A$310:$A$615,0))/100*INDEX(gDP!AB$6:AB$271,MATCH(totalExpenditure!$A190,gDP!$B$6:$B$271))=0,"",INDEX([2]pivotTable!M$310:M$615,MATCH(totalExpenditure!$A190,[2]pivotTable!$A$310:$A$615,0))/100*INDEX(gDP!AB$6:AB$271,MATCH(totalExpenditure!$A190,gDP!$B$6:$B$271)))</f>
        <v/>
      </c>
      <c r="BM190" s="77" t="str">
        <f>IF(INDEX([2]pivotTable!N$310:N$615,MATCH(totalExpenditure!$A190,[2]pivotTable!$A$310:$A$615,0))/100*INDEX(gDP!AC$6:AC$271,MATCH(totalExpenditure!$A190,gDP!$B$6:$B$271))=0,"",INDEX([2]pivotTable!N$310:N$615,MATCH(totalExpenditure!$A190,[2]pivotTable!$A$310:$A$615,0))/100*INDEX(gDP!AC$6:AC$271,MATCH(totalExpenditure!$A190,gDP!$B$6:$B$271)))</f>
        <v/>
      </c>
      <c r="BN190" s="77" t="str">
        <f>IF(INDEX([2]pivotTable!O$310:O$615,MATCH(totalExpenditure!$A190,[2]pivotTable!$A$310:$A$615,0))/100*INDEX(gDP!AD$6:AD$271,MATCH(totalExpenditure!$A190,gDP!$B$6:$B$271))=0,"",INDEX([2]pivotTable!O$310:O$615,MATCH(totalExpenditure!$A190,[2]pivotTable!$A$310:$A$615,0))/100*INDEX(gDP!AD$6:AD$271,MATCH(totalExpenditure!$A190,gDP!$B$6:$B$271)))</f>
        <v/>
      </c>
      <c r="BO190" s="77" t="str">
        <f>IF(INDEX([2]pivotTable!P$310:P$615,MATCH(totalExpenditure!$A190,[2]pivotTable!$A$310:$A$615,0))/100*INDEX(gDP!AE$6:AE$271,MATCH(totalExpenditure!$A190,gDP!$B$6:$B$271))=0,"",INDEX([2]pivotTable!P$310:P$615,MATCH(totalExpenditure!$A190,[2]pivotTable!$A$310:$A$615,0))/100*INDEX(gDP!AE$6:AE$271,MATCH(totalExpenditure!$A190,gDP!$B$6:$B$271)))</f>
        <v/>
      </c>
      <c r="BP190" s="77" t="str">
        <f>IF(INDEX([2]pivotTable!Q$310:Q$615,MATCH(totalExpenditure!$A190,[2]pivotTable!$A$310:$A$615,0))/100*INDEX(gDP!AF$6:AF$271,MATCH(totalExpenditure!$A190,gDP!$B$6:$B$271))=0,"",INDEX([2]pivotTable!Q$310:Q$615,MATCH(totalExpenditure!$A190,[2]pivotTable!$A$310:$A$615,0))/100*INDEX(gDP!AF$6:AF$271,MATCH(totalExpenditure!$A190,gDP!$B$6:$B$271)))</f>
        <v/>
      </c>
      <c r="BQ190" s="77" t="str">
        <f>IF(INDEX([2]pivotTable!R$310:R$615,MATCH(totalExpenditure!$A190,[2]pivotTable!$A$310:$A$615,0))/100*INDEX(gDP!AG$6:AG$271,MATCH(totalExpenditure!$A190,gDP!$B$6:$B$271))=0,"",INDEX([2]pivotTable!R$310:R$615,MATCH(totalExpenditure!$A190,[2]pivotTable!$A$310:$A$615,0))/100*INDEX(gDP!AG$6:AG$271,MATCH(totalExpenditure!$A190,gDP!$B$6:$B$271)))</f>
        <v/>
      </c>
      <c r="BR190" s="77" t="str">
        <f>IF(INDEX([2]pivotTable!S$310:S$615,MATCH(totalExpenditure!$A190,[2]pivotTable!$A$310:$A$615,0))/100*INDEX(gDP!AH$6:AH$271,MATCH(totalExpenditure!$A190,gDP!$B$6:$B$271))=0,"",INDEX([2]pivotTable!S$310:S$615,MATCH(totalExpenditure!$A190,[2]pivotTable!$A$310:$A$615,0))/100*INDEX(gDP!AH$6:AH$271,MATCH(totalExpenditure!$A190,gDP!$B$6:$B$271)))</f>
        <v/>
      </c>
      <c r="BS190" s="77" t="str">
        <f>IF(INDEX([2]pivotTable!T$310:T$615,MATCH(totalExpenditure!$A190,[2]pivotTable!$A$310:$A$615,0))/100*INDEX(gDP!AI$6:AI$271,MATCH(totalExpenditure!$A190,gDP!$B$6:$B$271))=0,"",INDEX([2]pivotTable!T$310:T$615,MATCH(totalExpenditure!$A190,[2]pivotTable!$A$310:$A$615,0))/100*INDEX(gDP!AI$6:AI$271,MATCH(totalExpenditure!$A190,gDP!$B$6:$B$271)))</f>
        <v/>
      </c>
      <c r="BT190" s="77" t="str">
        <f>IF(INDEX([2]pivotTable!U$310:U$615,MATCH(totalExpenditure!$A190,[2]pivotTable!$A$310:$A$615,0))/100*INDEX(gDP!AJ$6:AJ$271,MATCH(totalExpenditure!$A190,gDP!$B$6:$B$271))=0,"",INDEX([2]pivotTable!U$310:U$615,MATCH(totalExpenditure!$A190,[2]pivotTable!$A$310:$A$615,0))/100*INDEX(gDP!AJ$6:AJ$271,MATCH(totalExpenditure!$A190,gDP!$B$6:$B$271)))</f>
        <v/>
      </c>
      <c r="BU190" s="77" t="str">
        <f>IF(INDEX([2]pivotTable!V$310:V$615,MATCH(totalExpenditure!$A190,[2]pivotTable!$A$310:$A$615,0))/100*INDEX(gDP!AK$6:AK$271,MATCH(totalExpenditure!$A190,gDP!$B$6:$B$271))=0,"",INDEX([2]pivotTable!V$310:V$615,MATCH(totalExpenditure!$A190,[2]pivotTable!$A$310:$A$615,0))/100*INDEX(gDP!AK$6:AK$271,MATCH(totalExpenditure!$A190,gDP!$B$6:$B$271)))</f>
        <v/>
      </c>
      <c r="BV190" s="77" t="str">
        <f>IF(INDEX([2]pivotTable!W$310:W$615,MATCH(totalExpenditure!$A190,[2]pivotTable!$A$310:$A$615,0))/100*INDEX(gDP!AL$6:AL$271,MATCH(totalExpenditure!$A190,gDP!$B$6:$B$271))=0,"",INDEX([2]pivotTable!W$310:W$615,MATCH(totalExpenditure!$A190,[2]pivotTable!$A$310:$A$615,0))/100*INDEX(gDP!AL$6:AL$271,MATCH(totalExpenditure!$A190,gDP!$B$6:$B$271)))</f>
        <v/>
      </c>
      <c r="BW190" s="77" t="str">
        <f>IF(INDEX([2]pivotTable!X$310:X$615,MATCH(totalExpenditure!$A190,[2]pivotTable!$A$310:$A$615,0))/100*INDEX(gDP!AM$6:AM$271,MATCH(totalExpenditure!$A190,gDP!$B$6:$B$271))=0,"",INDEX([2]pivotTable!X$310:X$615,MATCH(totalExpenditure!$A190,[2]pivotTable!$A$310:$A$615,0))/100*INDEX(gDP!AM$6:AM$271,MATCH(totalExpenditure!$A190,gDP!$B$6:$B$271)))</f>
        <v/>
      </c>
      <c r="BX190" s="77" t="str">
        <f>IF(INDEX([2]pivotTable!Y$310:Y$615,MATCH(totalExpenditure!$A190,[2]pivotTable!$A$310:$A$615,0))/100*INDEX(gDP!AN$6:AN$271,MATCH(totalExpenditure!$A190,gDP!$B$6:$B$271))=0,"",INDEX([2]pivotTable!Y$310:Y$615,MATCH(totalExpenditure!$A190,[2]pivotTable!$A$310:$A$615,0))/100*INDEX(gDP!AN$6:AN$271,MATCH(totalExpenditure!$A190,gDP!$B$6:$B$271)))</f>
        <v/>
      </c>
      <c r="BY190" s="77" t="str">
        <f>IF(INDEX([2]pivotTable!Z$310:Z$615,MATCH(totalExpenditure!$A190,[2]pivotTable!$A$310:$A$615,0))/100*INDEX(gDP!AO$6:AO$271,MATCH(totalExpenditure!$A190,gDP!$B$6:$B$271))=0,"",INDEX([2]pivotTable!Z$310:Z$615,MATCH(totalExpenditure!$A190,[2]pivotTable!$A$310:$A$615,0))/100*INDEX(gDP!AO$6:AO$271,MATCH(totalExpenditure!$A190,gDP!$B$6:$B$271)))</f>
        <v/>
      </c>
      <c r="BZ190" s="77" t="str">
        <f>IF(INDEX([2]pivotTable!AA$310:AA$615,MATCH(totalExpenditure!$A190,[2]pivotTable!$A$310:$A$615,0))/100*INDEX(gDP!AP$6:AP$271,MATCH(totalExpenditure!$A190,gDP!$B$6:$B$271))=0,"",INDEX([2]pivotTable!AA$310:AA$615,MATCH(totalExpenditure!$A190,[2]pivotTable!$A$310:$A$615,0))/100*INDEX(gDP!AP$6:AP$271,MATCH(totalExpenditure!$A190,gDP!$B$6:$B$271)))</f>
        <v/>
      </c>
      <c r="CA190" s="77" t="str">
        <f>IF(INDEX([2]pivotTable!AB$310:AB$615,MATCH(totalExpenditure!$A190,[2]pivotTable!$A$310:$A$615,0))/100*INDEX(gDP!AQ$6:AQ$271,MATCH(totalExpenditure!$A190,gDP!$B$6:$B$271))=0,"",INDEX([2]pivotTable!AB$310:AB$615,MATCH(totalExpenditure!$A190,[2]pivotTable!$A$310:$A$615,0))/100*INDEX(gDP!AQ$6:AQ$271,MATCH(totalExpenditure!$A190,gDP!$B$6:$B$271)))</f>
        <v/>
      </c>
      <c r="CB190" s="77" t="str">
        <f>IF(INDEX([2]pivotTable!AC$310:AC$615,MATCH(totalExpenditure!$A190,[2]pivotTable!$A$310:$A$615,0))/100*INDEX(gDP!AR$6:AR$271,MATCH(totalExpenditure!$A190,gDP!$B$6:$B$271))=0,"",INDEX([2]pivotTable!AC$310:AC$615,MATCH(totalExpenditure!$A190,[2]pivotTable!$A$310:$A$615,0))/100*INDEX(gDP!AR$6:AR$271,MATCH(totalExpenditure!$A190,gDP!$B$6:$B$271)))</f>
        <v/>
      </c>
      <c r="CC190" s="77" t="str">
        <f>IF(INDEX([2]pivotTable!AD$310:AD$615,MATCH(totalExpenditure!$A190,[2]pivotTable!$A$310:$A$615,0))/100*INDEX(gDP!AS$6:AS$271,MATCH(totalExpenditure!$A190,gDP!$B$6:$B$271))=0,"",INDEX([2]pivotTable!AD$310:AD$615,MATCH(totalExpenditure!$A190,[2]pivotTable!$A$310:$A$615,0))/100*INDEX(gDP!AS$6:AS$271,MATCH(totalExpenditure!$A190,gDP!$B$6:$B$271)))</f>
        <v/>
      </c>
      <c r="CD190" s="77" t="str">
        <f>IF(INDEX([2]pivotTable!AE$310:AE$615,MATCH(totalExpenditure!$A190,[2]pivotTable!$A$310:$A$615,0))/100*INDEX(gDP!AT$6:AT$271,MATCH(totalExpenditure!$A190,gDP!$B$6:$B$271))=0,"",INDEX([2]pivotTable!AE$310:AE$615,MATCH(totalExpenditure!$A190,[2]pivotTable!$A$310:$A$615,0))/100*INDEX(gDP!AT$6:AT$271,MATCH(totalExpenditure!$A190,gDP!$B$6:$B$271)))</f>
        <v/>
      </c>
      <c r="CE190" s="77" t="str">
        <f>IF(INDEX([2]pivotTable!AF$310:AF$615,MATCH(totalExpenditure!$A190,[2]pivotTable!$A$310:$A$615,0))/100*INDEX(gDP!AU$6:AU$271,MATCH(totalExpenditure!$A190,gDP!$B$6:$B$271))=0,"",INDEX([2]pivotTable!AF$310:AF$615,MATCH(totalExpenditure!$A190,[2]pivotTable!$A$310:$A$615,0))/100*INDEX(gDP!AU$6:AU$271,MATCH(totalExpenditure!$A190,gDP!$B$6:$B$271)))</f>
        <v/>
      </c>
      <c r="CF190" s="77" t="str">
        <f>IF(INDEX([2]pivotTable!AG$310:AG$615,MATCH(totalExpenditure!$A190,[2]pivotTable!$A$310:$A$615,0))/100*INDEX(gDP!AV$6:AV$271,MATCH(totalExpenditure!$A190,gDP!$B$6:$B$271))=0,"",INDEX([2]pivotTable!AG$310:AG$615,MATCH(totalExpenditure!$A190,[2]pivotTable!$A$310:$A$615,0))/100*INDEX(gDP!AV$6:AV$271,MATCH(totalExpenditure!$A190,gDP!$B$6:$B$271)))</f>
        <v/>
      </c>
      <c r="CG190" s="77" t="str">
        <f>IF(INDEX([2]pivotTable!AH$310:AH$615,MATCH(totalExpenditure!$A190,[2]pivotTable!$A$310:$A$615,0))/100*INDEX(gDP!AW$6:AW$271,MATCH(totalExpenditure!$A190,gDP!$B$6:$B$271))=0,"",INDEX([2]pivotTable!AH$310:AH$615,MATCH(totalExpenditure!$A190,[2]pivotTable!$A$310:$A$615,0))/100*INDEX(gDP!AW$6:AW$271,MATCH(totalExpenditure!$A190,gDP!$B$6:$B$271)))</f>
        <v/>
      </c>
      <c r="CH190" s="77" t="str">
        <f>IF(INDEX([2]pivotTable!AI$310:AI$615,MATCH(totalExpenditure!$A190,[2]pivotTable!$A$310:$A$615,0))/100*INDEX(gDP!AX$6:AX$271,MATCH(totalExpenditure!$A190,gDP!$B$6:$B$271))=0,"",INDEX([2]pivotTable!AI$310:AI$615,MATCH(totalExpenditure!$A190,[2]pivotTable!$A$310:$A$615,0))/100*INDEX(gDP!AX$6:AX$271,MATCH(totalExpenditure!$A190,gDP!$B$6:$B$271)))</f>
        <v/>
      </c>
      <c r="CI190" s="77" t="str">
        <f>IF(INDEX([2]pivotTable!AJ$310:AJ$615,MATCH(totalExpenditure!$A190,[2]pivotTable!$A$310:$A$615,0))/100*INDEX(gDP!AY$6:AY$271,MATCH(totalExpenditure!$A190,gDP!$B$6:$B$271))=0,"",INDEX([2]pivotTable!AJ$310:AJ$615,MATCH(totalExpenditure!$A190,[2]pivotTable!$A$310:$A$615,0))/100*INDEX(gDP!AY$6:AY$271,MATCH(totalExpenditure!$A190,gDP!$B$6:$B$271)))</f>
        <v/>
      </c>
      <c r="CJ190" s="77" t="str">
        <f>IF(INDEX([2]pivotTable!AK$310:AK$615,MATCH(totalExpenditure!$A190,[2]pivotTable!$A$310:$A$615,0))/100*INDEX(gDP!AZ$6:AZ$271,MATCH(totalExpenditure!$A190,gDP!$B$6:$B$271))=0,"",INDEX([2]pivotTable!AK$310:AK$615,MATCH(totalExpenditure!$A190,[2]pivotTable!$A$310:$A$615,0))/100*INDEX(gDP!AZ$6:AZ$271,MATCH(totalExpenditure!$A190,gDP!$B$6:$B$271)))</f>
        <v/>
      </c>
      <c r="CK190" s="77" t="str">
        <f>IF(INDEX([2]pivotTable!AL$310:AL$615,MATCH(totalExpenditure!$A190,[2]pivotTable!$A$310:$A$615,0))/100*INDEX(gDP!BA$6:BA$271,MATCH(totalExpenditure!$A190,gDP!$B$6:$B$271))=0,"",INDEX([2]pivotTable!AL$310:AL$615,MATCH(totalExpenditure!$A190,[2]pivotTable!$A$310:$A$615,0))/100*INDEX(gDP!BA$6:BA$271,MATCH(totalExpenditure!$A190,gDP!$B$6:$B$271)))</f>
        <v/>
      </c>
      <c r="CL190" s="77" t="str">
        <f>IF(INDEX([2]pivotTable!AM$310:AM$615,MATCH(totalExpenditure!$A190,[2]pivotTable!$A$310:$A$615,0))/100*INDEX(gDP!BB$6:BB$271,MATCH(totalExpenditure!$A190,gDP!$B$6:$B$271))=0,"",INDEX([2]pivotTable!AM$310:AM$615,MATCH(totalExpenditure!$A190,[2]pivotTable!$A$310:$A$615,0))/100*INDEX(gDP!BB$6:BB$271,MATCH(totalExpenditure!$A190,gDP!$B$6:$B$271)))</f>
        <v/>
      </c>
      <c r="CM190" s="77" t="str">
        <f>IF(INDEX([2]pivotTable!AN$310:AN$615,MATCH(totalExpenditure!$A190,[2]pivotTable!$A$310:$A$615,0))/100*INDEX(gDP!BC$6:BC$271,MATCH(totalExpenditure!$A190,gDP!$B$6:$B$271))=0,"",INDEX([2]pivotTable!AN$310:AN$615,MATCH(totalExpenditure!$A190,[2]pivotTable!$A$310:$A$615,0))/100*INDEX(gDP!BC$6:BC$271,MATCH(totalExpenditure!$A190,gDP!$B$6:$B$271)))</f>
        <v/>
      </c>
      <c r="CN190" s="77" t="str">
        <f>IF(INDEX([2]pivotTable!AO$310:AO$615,MATCH(totalExpenditure!$A190,[2]pivotTable!$A$310:$A$615,0))/100*INDEX(gDP!BD$6:BD$271,MATCH(totalExpenditure!$A190,gDP!$B$6:$B$271))=0,"",INDEX([2]pivotTable!AO$310:AO$615,MATCH(totalExpenditure!$A190,[2]pivotTable!$A$310:$A$615,0))/100*INDEX(gDP!BD$6:BD$271,MATCH(totalExpenditure!$A190,gDP!$B$6:$B$271)))</f>
        <v/>
      </c>
      <c r="CO190" s="77" t="str">
        <f>IF(INDEX([2]pivotTable!AP$310:AP$615,MATCH(totalExpenditure!$A190,[2]pivotTable!$A$310:$A$615,0))/100*INDEX(gDP!BE$6:BE$271,MATCH(totalExpenditure!$A190,gDP!$B$6:$B$271))=0,"",INDEX([2]pivotTable!AP$310:AP$615,MATCH(totalExpenditure!$A190,[2]pivotTable!$A$310:$A$615,0))/100*INDEX(gDP!BE$6:BE$271,MATCH(totalExpenditure!$A190,gDP!$B$6:$B$271)))</f>
        <v/>
      </c>
      <c r="CP190" s="77" t="str">
        <f>IF(INDEX([2]pivotTable!AQ$310:AQ$615,MATCH(totalExpenditure!$A190,[2]pivotTable!$A$310:$A$615,0))/100*INDEX(gDP!BF$6:BF$271,MATCH(totalExpenditure!$A190,gDP!$B$6:$B$271))=0,"",INDEX([2]pivotTable!AQ$310:AQ$615,MATCH(totalExpenditure!$A190,[2]pivotTable!$A$310:$A$615,0))/100*INDEX(gDP!BF$6:BF$271,MATCH(totalExpenditure!$A190,gDP!$B$6:$B$271)))</f>
        <v/>
      </c>
      <c r="CQ190" s="77">
        <f>IF(INDEX([2]pivotTable!AR$310:AR$615,MATCH(totalExpenditure!$A190,[2]pivotTable!$A$310:$A$615,0))/100*INDEX(gDP!BG$6:BG$271,MATCH(totalExpenditure!$A190,gDP!$B$6:$B$271))=0,"",INDEX([2]pivotTable!AR$310:AR$615,MATCH(totalExpenditure!$A190,[2]pivotTable!$A$310:$A$615,0))/100*INDEX(gDP!BG$6:BG$271,MATCH(totalExpenditure!$A190,gDP!$B$6:$B$271)))</f>
        <v>923545900.00000012</v>
      </c>
      <c r="CR190" s="77">
        <f>IF(INDEX([2]pivotTable!AS$310:AS$615,MATCH(totalExpenditure!$A190,[2]pivotTable!$A$310:$A$615,0))/100*INDEX(gDP!BH$6:BH$271,MATCH(totalExpenditure!$A190,gDP!$B$6:$B$271))=0,"",INDEX([2]pivotTable!AS$310:AS$615,MATCH(totalExpenditure!$A190,[2]pivotTable!$A$310:$A$615,0))/100*INDEX(gDP!BH$6:BH$271,MATCH(totalExpenditure!$A190,gDP!$B$6:$B$271)))</f>
        <v>849241260.00000012</v>
      </c>
      <c r="CS190" s="77">
        <f>IF(INDEX([2]pivotTable!AT$310:AT$615,MATCH(totalExpenditure!$A190,[2]pivotTable!$A$310:$A$615,0))/100*INDEX(gDP!BI$6:BI$271,MATCH(totalExpenditure!$A190,gDP!$B$6:$B$271))=0,"",INDEX([2]pivotTable!AT$310:AT$615,MATCH(totalExpenditure!$A190,[2]pivotTable!$A$310:$A$615,0))/100*INDEX(gDP!BI$6:BI$271,MATCH(totalExpenditure!$A190,gDP!$B$6:$B$271)))</f>
        <v>996012440</v>
      </c>
      <c r="CT190" s="77">
        <f>IF(INDEX([2]pivotTable!AU$310:AU$615,MATCH(totalExpenditure!$A190,[2]pivotTable!$A$310:$A$615,0))/100*INDEX(gDP!BJ$6:BJ$271,MATCH(totalExpenditure!$A190,gDP!$B$6:$B$271))=0,"",INDEX([2]pivotTable!AU$310:AU$615,MATCH(totalExpenditure!$A190,[2]pivotTable!$A$310:$A$615,0))/100*INDEX(gDP!BJ$6:BJ$271,MATCH(totalExpenditure!$A190,gDP!$B$6:$B$271)))</f>
        <v>1132089140</v>
      </c>
      <c r="CU190" s="77">
        <f>IF(INDEX([2]pivotTable!AV$310:AV$615,MATCH(totalExpenditure!$A190,[2]pivotTable!$A$310:$A$615,0))/100*INDEX(gDP!BK$6:BK$271,MATCH(totalExpenditure!$A190,gDP!$B$6:$B$271))=0,"",INDEX([2]pivotTable!AV$310:AV$615,MATCH(totalExpenditure!$A190,[2]pivotTable!$A$310:$A$615,0))/100*INDEX(gDP!BK$6:BK$271,MATCH(totalExpenditure!$A190,gDP!$B$6:$B$271)))</f>
        <v>1164189127.1599998</v>
      </c>
      <c r="CV190" s="77">
        <f>IF(INDEX([2]pivotTable!AW$310:AW$615,MATCH(totalExpenditure!$A190,[2]pivotTable!$A$310:$A$615,0))/100*INDEX(gDP!BL$6:BL$271,MATCH(totalExpenditure!$A190,gDP!$B$6:$B$271))=0,"",INDEX([2]pivotTable!AW$310:AW$615,MATCH(totalExpenditure!$A190,[2]pivotTable!$A$310:$A$615,0))/100*INDEX(gDP!BL$6:BL$271,MATCH(totalExpenditure!$A190,gDP!$B$6:$B$271)))</f>
        <v>1248019996.25</v>
      </c>
      <c r="CW190" s="77">
        <f>IF(INDEX([2]pivotTable!AX$310:AX$615,MATCH(totalExpenditure!$A190,[2]pivotTable!$A$310:$A$615,0))/100*INDEX(gDP!BM$6:BM$271,MATCH(totalExpenditure!$A190,gDP!$B$6:$B$271))=0,"",INDEX([2]pivotTable!AX$310:AX$615,MATCH(totalExpenditure!$A190,[2]pivotTable!$A$310:$A$615,0))/100*INDEX(gDP!BM$6:BM$271,MATCH(totalExpenditure!$A190,gDP!$B$6:$B$271)))</f>
        <v>1130319370.6199999</v>
      </c>
      <c r="CX190" s="77" t="str">
        <f>IF(INDEX([2]pivotTable!AY$310:AY$615,MATCH(totalExpenditure!$A190,[2]pivotTable!$A$310:$A$615,0))/100*INDEX(gDP!BN$6:BN$271,MATCH(totalExpenditure!$A190,gDP!$B$6:$B$271))=0,"",INDEX([2]pivotTable!AY$310:AY$615,MATCH(totalExpenditure!$A190,[2]pivotTable!$A$310:$A$615,0))/100*INDEX(gDP!BN$6:BN$271,MATCH(totalExpenditure!$A190,gDP!$B$6:$B$271)))</f>
        <v/>
      </c>
      <c r="CY190" s="77" t="str">
        <f>IF(INDEX([2]pivotTable!AZ$310:AZ$615,MATCH(totalExpenditure!$A190,[2]pivotTable!$A$310:$A$615,0))/100*INDEX(gDP!BO$6:BO$271,MATCH(totalExpenditure!$A190,gDP!$B$6:$B$271))=0,"",INDEX([2]pivotTable!AZ$310:AZ$615,MATCH(totalExpenditure!$A190,[2]pivotTable!$A$310:$A$615,0))/100*INDEX(gDP!BO$6:BO$271,MATCH(totalExpenditure!$A190,gDP!$B$6:$B$271)))</f>
        <v/>
      </c>
      <c r="CZ190" s="77" t="str">
        <f>IF(B190="","",IF(BA190="","",B190-B190+INDEX(gDP!Q$6:Q$271,MATCH(totalExpenditure!$A190,gDP!$B$6:$B$271))))</f>
        <v/>
      </c>
      <c r="DA190" s="77" t="str">
        <f>IF(C190="","",IF(BB190="","",C190-C190+INDEX(gDP!R$6:R$271,MATCH(totalExpenditure!$A190,gDP!$B$6:$B$271))))</f>
        <v/>
      </c>
      <c r="DB190" s="77" t="str">
        <f>IF(D190="","",IF(BC190="","",D190-D190+INDEX(gDP!S$6:S$271,MATCH(totalExpenditure!$A190,gDP!$B$6:$B$271))))</f>
        <v/>
      </c>
      <c r="DC190" s="77" t="str">
        <f>IF(E190="","",IF(BD190="","",E190-E190+INDEX(gDP!T$6:T$271,MATCH(totalExpenditure!$A190,gDP!$B$6:$B$271))))</f>
        <v/>
      </c>
      <c r="DD190" s="77" t="str">
        <f>IF(F190="","",IF(BE190="","",F190-F190+INDEX(gDP!U$6:U$271,MATCH(totalExpenditure!$A190,gDP!$B$6:$B$271))))</f>
        <v/>
      </c>
      <c r="DE190" s="77" t="str">
        <f>IF(G190="","",IF(BF190="","",G190-G190+INDEX(gDP!V$6:V$271,MATCH(totalExpenditure!$A190,gDP!$B$6:$B$271))))</f>
        <v/>
      </c>
      <c r="DF190" s="77" t="str">
        <f>IF(H190="","",IF(BG190="","",H190-H190+INDEX(gDP!W$6:W$271,MATCH(totalExpenditure!$A190,gDP!$B$6:$B$271))))</f>
        <v/>
      </c>
      <c r="DG190" s="77" t="str">
        <f>IF(I190="","",IF(BH190="","",I190-I190+INDEX(gDP!X$6:X$271,MATCH(totalExpenditure!$A190,gDP!$B$6:$B$271))))</f>
        <v/>
      </c>
      <c r="DH190" s="77" t="str">
        <f>IF(J190="","",IF(BI190="","",J190-J190+INDEX(gDP!Y$6:Y$271,MATCH(totalExpenditure!$A190,gDP!$B$6:$B$271))))</f>
        <v/>
      </c>
      <c r="DI190" s="77" t="str">
        <f>IF(K190="","",IF(BJ190="","",K190-K190+INDEX(gDP!Z$6:Z$271,MATCH(totalExpenditure!$A190,gDP!$B$6:$B$271))))</f>
        <v/>
      </c>
      <c r="DJ190" s="77" t="str">
        <f>IF(L190="","",IF(BK190="","",L190-L190+INDEX(gDP!AA$6:AA$271,MATCH(totalExpenditure!$A190,gDP!$B$6:$B$271))))</f>
        <v/>
      </c>
      <c r="DK190" s="77" t="str">
        <f>IF(M190="","",IF(BL190="","",M190-M190+INDEX(gDP!AB$6:AB$271,MATCH(totalExpenditure!$A190,gDP!$B$6:$B$271))))</f>
        <v/>
      </c>
      <c r="DL190" s="77" t="str">
        <f>IF(N190="","",IF(BM190="","",N190-N190+INDEX(gDP!AC$6:AC$271,MATCH(totalExpenditure!$A190,gDP!$B$6:$B$271))))</f>
        <v/>
      </c>
      <c r="DM190" s="77" t="str">
        <f>IF(O190="","",IF(BN190="","",O190-O190+INDEX(gDP!AD$6:AD$271,MATCH(totalExpenditure!$A190,gDP!$B$6:$B$271))))</f>
        <v/>
      </c>
      <c r="DN190" s="77" t="str">
        <f>IF(P190="","",IF(BO190="","",P190-P190+INDEX(gDP!AE$6:AE$271,MATCH(totalExpenditure!$A190,gDP!$B$6:$B$271))))</f>
        <v/>
      </c>
      <c r="DO190" s="77" t="str">
        <f>IF(Q190="","",IF(BP190="","",Q190-Q190+INDEX(gDP!AF$6:AF$271,MATCH(totalExpenditure!$A190,gDP!$B$6:$B$271))))</f>
        <v/>
      </c>
      <c r="DP190" s="77" t="str">
        <f>IF(R190="","",IF(BQ190="","",R190-R190+INDEX(gDP!AG$6:AG$271,MATCH(totalExpenditure!$A190,gDP!$B$6:$B$271))))</f>
        <v/>
      </c>
      <c r="DQ190" s="77" t="str">
        <f>IF(S190="","",IF(BR190="","",S190-S190+INDEX(gDP!AH$6:AH$271,MATCH(totalExpenditure!$A190,gDP!$B$6:$B$271))))</f>
        <v/>
      </c>
      <c r="DR190" s="77" t="str">
        <f>IF(T190="","",IF(BS190="","",T190-T190+INDEX(gDP!AI$6:AI$271,MATCH(totalExpenditure!$A190,gDP!$B$6:$B$271))))</f>
        <v/>
      </c>
      <c r="DS190" s="77" t="str">
        <f>IF(U190="","",IF(BT190="","",U190-U190+INDEX(gDP!AJ$6:AJ$271,MATCH(totalExpenditure!$A190,gDP!$B$6:$B$271))))</f>
        <v/>
      </c>
      <c r="DT190" s="77" t="str">
        <f>IF(V190="","",IF(BU190="","",V190-V190+INDEX(gDP!AK$6:AK$271,MATCH(totalExpenditure!$A190,gDP!$B$6:$B$271))))</f>
        <v/>
      </c>
      <c r="DU190" s="77" t="str">
        <f>IF(W190="","",IF(BV190="","",W190-W190+INDEX(gDP!AL$6:AL$271,MATCH(totalExpenditure!$A190,gDP!$B$6:$B$271))))</f>
        <v/>
      </c>
      <c r="DV190" s="77" t="str">
        <f>IF(X190="","",IF(BW190="","",X190-X190+INDEX(gDP!AM$6:AM$271,MATCH(totalExpenditure!$A190,gDP!$B$6:$B$271))))</f>
        <v/>
      </c>
      <c r="DW190" s="77" t="str">
        <f>IF(Y190="","",IF(BX190="","",Y190-Y190+INDEX(gDP!AN$6:AN$271,MATCH(totalExpenditure!$A190,gDP!$B$6:$B$271))))</f>
        <v/>
      </c>
      <c r="DX190" s="77" t="str">
        <f>IF(Z190="","",IF(BY190="","",Z190-Z190+INDEX(gDP!AO$6:AO$271,MATCH(totalExpenditure!$A190,gDP!$B$6:$B$271))))</f>
        <v/>
      </c>
      <c r="DY190" s="77" t="str">
        <f>IF(AA190="","",IF(BZ190="","",AA190-AA190+INDEX(gDP!AP$6:AP$271,MATCH(totalExpenditure!$A190,gDP!$B$6:$B$271))))</f>
        <v/>
      </c>
      <c r="DZ190" s="77" t="str">
        <f>IF(AB190="","",IF(CA190="","",AB190-AB190+INDEX(gDP!AQ$6:AQ$271,MATCH(totalExpenditure!$A190,gDP!$B$6:$B$271))))</f>
        <v/>
      </c>
      <c r="EA190" s="77" t="str">
        <f>IF(AC190="","",IF(CB190="","",AC190-AC190+INDEX(gDP!AR$6:AR$271,MATCH(totalExpenditure!$A190,gDP!$B$6:$B$271))))</f>
        <v/>
      </c>
      <c r="EB190" s="77" t="str">
        <f>IF(AD190="","",IF(CC190="","",AD190-AD190+INDEX(gDP!AS$6:AS$271,MATCH(totalExpenditure!$A190,gDP!$B$6:$B$271))))</f>
        <v/>
      </c>
      <c r="EC190" s="77" t="str">
        <f>IF(AE190="","",IF(CD190="","",AE190-AE190+INDEX(gDP!AT$6:AT$271,MATCH(totalExpenditure!$A190,gDP!$B$6:$B$271))))</f>
        <v/>
      </c>
      <c r="ED190" s="77" t="str">
        <f>IF(AF190="","",IF(CE190="","",AF190-AF190+INDEX(gDP!AU$6:AU$271,MATCH(totalExpenditure!$A190,gDP!$B$6:$B$271))))</f>
        <v/>
      </c>
      <c r="EE190" s="77" t="str">
        <f>IF(AG190="","",IF(CF190="","",AG190-AG190+INDEX(gDP!AV$6:AV$271,MATCH(totalExpenditure!$A190,gDP!$B$6:$B$271))))</f>
        <v/>
      </c>
      <c r="EF190" s="77" t="str">
        <f>IF(AH190="","",IF(CG190="","",AH190-AH190+INDEX(gDP!AW$6:AW$271,MATCH(totalExpenditure!$A190,gDP!$B$6:$B$271))))</f>
        <v/>
      </c>
      <c r="EG190" s="77" t="str">
        <f>IF(AI190="","",IF(CH190="","",AI190-AI190+INDEX(gDP!AX$6:AX$271,MATCH(totalExpenditure!$A190,gDP!$B$6:$B$271))))</f>
        <v/>
      </c>
      <c r="EH190" s="77" t="str">
        <f>IF(AJ190="","",IF(CI190="","",AJ190-AJ190+INDEX(gDP!AY$6:AY$271,MATCH(totalExpenditure!$A190,gDP!$B$6:$B$271))))</f>
        <v/>
      </c>
      <c r="EI190" s="77" t="str">
        <f>IF(AK190="","",IF(CJ190="","",AK190-AK190+INDEX(gDP!AZ$6:AZ$271,MATCH(totalExpenditure!$A190,gDP!$B$6:$B$271))))</f>
        <v/>
      </c>
      <c r="EJ190" s="77" t="str">
        <f>IF(AL190="","",IF(CK190="","",AL190-AL190+INDEX(gDP!BA$6:BA$271,MATCH(totalExpenditure!$A190,gDP!$B$6:$B$271))))</f>
        <v/>
      </c>
      <c r="EK190" s="77" t="str">
        <f>IF(AM190="","",IF(CL190="","",AM190-AM190+INDEX(gDP!BB$6:BB$271,MATCH(totalExpenditure!$A190,gDP!$B$6:$B$271))))</f>
        <v/>
      </c>
      <c r="EL190" s="77" t="str">
        <f>IF(AN190="","",IF(CM190="","",AN190-AN190+INDEX(gDP!BC$6:BC$271,MATCH(totalExpenditure!$A190,gDP!$B$6:$B$271))))</f>
        <v/>
      </c>
      <c r="EM190" s="77" t="str">
        <f>IF(AO190="","",IF(CN190="","",AO190-AO190+INDEX(gDP!BD$6:BD$271,MATCH(totalExpenditure!$A190,gDP!$B$6:$B$271))))</f>
        <v/>
      </c>
      <c r="EN190" s="77" t="str">
        <f>IF(AP190="","",IF(CO190="","",AP190-AP190+INDEX(gDP!BE$6:BE$271,MATCH(totalExpenditure!$A190,gDP!$B$6:$B$271))))</f>
        <v/>
      </c>
      <c r="EO190" s="77" t="str">
        <f>IF(AQ190="","",IF(CP190="","",AQ190-AQ190+INDEX(gDP!BF$6:BF$271,MATCH(totalExpenditure!$A190,gDP!$B$6:$B$271))))</f>
        <v/>
      </c>
      <c r="EP190" s="77" t="str">
        <f>IF(AR190="","",IF(CQ190="","",AR190-AR190+INDEX(gDP!BG$6:BG$271,MATCH(totalExpenditure!$A190,gDP!$B$6:$B$271))))</f>
        <v/>
      </c>
      <c r="EQ190" s="77" t="str">
        <f>IF(AS190="","",IF(CR190="","",AS190-AS190+INDEX(gDP!BH$6:BH$271,MATCH(totalExpenditure!$A190,gDP!$B$6:$B$271))))</f>
        <v/>
      </c>
      <c r="ER190" s="77" t="str">
        <f>IF(AT190="","",IF(CS190="","",AT190-AT190+INDEX(gDP!BI$6:BI$271,MATCH(totalExpenditure!$A190,gDP!$B$6:$B$271))))</f>
        <v/>
      </c>
      <c r="ES190" s="77" t="str">
        <f>IF(AU190="","",IF(CT190="","",AU190-AU190+INDEX(gDP!BJ$6:BJ$271,MATCH(totalExpenditure!$A190,gDP!$B$6:$B$271))))</f>
        <v/>
      </c>
      <c r="ET190" s="77" t="str">
        <f>IF(AV190="","",IF(CU190="","",AV190-AV190+INDEX(gDP!BK$6:BK$271,MATCH(totalExpenditure!$A190,gDP!$B$6:$B$271))))</f>
        <v/>
      </c>
      <c r="EU190" s="77" t="str">
        <f>IF(AW190="","",IF(CV190="","",AW190-AW190+INDEX(gDP!BL$6:BL$271,MATCH(totalExpenditure!$A190,gDP!$B$6:$B$271))))</f>
        <v/>
      </c>
      <c r="EV190" s="77">
        <f>IF(AX190="","",IF(CW190="","",AX190-AX190+INDEX(gDP!BM$6:BM$271,MATCH(totalExpenditure!$A190,gDP!$B$6:$B$271))))</f>
        <v>57086836900</v>
      </c>
      <c r="EW190" s="77" t="str">
        <f>IF(AY190="","",IF(CX190="","",AY190-AY190+INDEX(gDP!BN$6:BN$271,MATCH(totalExpenditure!$A190,gDP!$B$6:$B$271))))</f>
        <v/>
      </c>
      <c r="EX190" s="77" t="str">
        <f>IF(AZ190="","",IF(CY190="","",AZ190-AZ190+INDEX(gDP!BO$6:BO$271,MATCH(totalExpenditure!$A190,gDP!$B$6:$B$271))))</f>
        <v/>
      </c>
    </row>
    <row r="191" spans="1:154" x14ac:dyDescent="0.35">
      <c r="A191" t="s">
        <v>591</v>
      </c>
      <c r="B191" s="77" t="e">
        <f>IF(INDEX([2]pivotTable!B$3:B$308,MATCH(totalExpenditure!$A191,[2]pivotTable!$A$3:$A$308,0))/100*INDEX(gDP!Q$6:Q$271,MATCH(totalExpenditure!$A191,gDP!$B$6:$B$271))=0,"",INDEX([2]pivotTable!B$3:B$308,MATCH(totalExpenditure!$A191,[2]pivotTable!$A$3:$A$308,0))/100*INDEX(gDP!Q$6:Q$271,MATCH(totalExpenditure!$A191,gDP!$B$6:$B$271)))</f>
        <v>#N/A</v>
      </c>
      <c r="C191" s="77" t="e">
        <f>IF(INDEX([2]pivotTable!C$3:C$308,MATCH(totalExpenditure!$A191,[2]pivotTable!$A$3:$A$308,0))/100*INDEX(gDP!R$6:R$271,MATCH(totalExpenditure!$A191,gDP!$B$6:$B$271))=0,"",INDEX([2]pivotTable!C$3:C$308,MATCH(totalExpenditure!$A191,[2]pivotTable!$A$3:$A$308,0))/100*INDEX(gDP!R$6:R$271,MATCH(totalExpenditure!$A191,gDP!$B$6:$B$271)))</f>
        <v>#N/A</v>
      </c>
      <c r="D191" s="77" t="e">
        <f>IF(INDEX([2]pivotTable!D$3:D$308,MATCH(totalExpenditure!$A191,[2]pivotTable!$A$3:$A$308,0))/100*INDEX(gDP!S$6:S$271,MATCH(totalExpenditure!$A191,gDP!$B$6:$B$271))=0,"",INDEX([2]pivotTable!D$3:D$308,MATCH(totalExpenditure!$A191,[2]pivotTable!$A$3:$A$308,0))/100*INDEX(gDP!S$6:S$271,MATCH(totalExpenditure!$A191,gDP!$B$6:$B$271)))</f>
        <v>#N/A</v>
      </c>
      <c r="E191" s="77" t="e">
        <f>IF(INDEX([2]pivotTable!E$3:E$308,MATCH(totalExpenditure!$A191,[2]pivotTable!$A$3:$A$308,0))/100*INDEX(gDP!T$6:T$271,MATCH(totalExpenditure!$A191,gDP!$B$6:$B$271))=0,"",INDEX([2]pivotTable!E$3:E$308,MATCH(totalExpenditure!$A191,[2]pivotTable!$A$3:$A$308,0))/100*INDEX(gDP!T$6:T$271,MATCH(totalExpenditure!$A191,gDP!$B$6:$B$271)))</f>
        <v>#N/A</v>
      </c>
      <c r="F191" s="77" t="e">
        <f>IF(INDEX([2]pivotTable!F$3:F$308,MATCH(totalExpenditure!$A191,[2]pivotTable!$A$3:$A$308,0))/100*INDEX(gDP!U$6:U$271,MATCH(totalExpenditure!$A191,gDP!$B$6:$B$271))=0,"",INDEX([2]pivotTable!F$3:F$308,MATCH(totalExpenditure!$A191,[2]pivotTable!$A$3:$A$308,0))/100*INDEX(gDP!U$6:U$271,MATCH(totalExpenditure!$A191,gDP!$B$6:$B$271)))</f>
        <v>#N/A</v>
      </c>
      <c r="G191" s="77" t="e">
        <f>IF(INDEX([2]pivotTable!G$3:G$308,MATCH(totalExpenditure!$A191,[2]pivotTable!$A$3:$A$308,0))/100*INDEX(gDP!V$6:V$271,MATCH(totalExpenditure!$A191,gDP!$B$6:$B$271))=0,"",INDEX([2]pivotTable!G$3:G$308,MATCH(totalExpenditure!$A191,[2]pivotTable!$A$3:$A$308,0))/100*INDEX(gDP!V$6:V$271,MATCH(totalExpenditure!$A191,gDP!$B$6:$B$271)))</f>
        <v>#N/A</v>
      </c>
      <c r="H191" s="77" t="e">
        <f>IF(INDEX([2]pivotTable!H$3:H$308,MATCH(totalExpenditure!$A191,[2]pivotTable!$A$3:$A$308,0))/100*INDEX(gDP!W$6:W$271,MATCH(totalExpenditure!$A191,gDP!$B$6:$B$271))=0,"",INDEX([2]pivotTable!H$3:H$308,MATCH(totalExpenditure!$A191,[2]pivotTable!$A$3:$A$308,0))/100*INDEX(gDP!W$6:W$271,MATCH(totalExpenditure!$A191,gDP!$B$6:$B$271)))</f>
        <v>#N/A</v>
      </c>
      <c r="I191" s="77" t="e">
        <f>IF(INDEX([2]pivotTable!I$3:I$308,MATCH(totalExpenditure!$A191,[2]pivotTable!$A$3:$A$308,0))/100*INDEX(gDP!X$6:X$271,MATCH(totalExpenditure!$A191,gDP!$B$6:$B$271))=0,"",INDEX([2]pivotTable!I$3:I$308,MATCH(totalExpenditure!$A191,[2]pivotTable!$A$3:$A$308,0))/100*INDEX(gDP!X$6:X$271,MATCH(totalExpenditure!$A191,gDP!$B$6:$B$271)))</f>
        <v>#N/A</v>
      </c>
      <c r="J191" s="77" t="e">
        <f>IF(INDEX([2]pivotTable!J$3:J$308,MATCH(totalExpenditure!$A191,[2]pivotTable!$A$3:$A$308,0))/100*INDEX(gDP!Y$6:Y$271,MATCH(totalExpenditure!$A191,gDP!$B$6:$B$271))=0,"",INDEX([2]pivotTable!J$3:J$308,MATCH(totalExpenditure!$A191,[2]pivotTable!$A$3:$A$308,0))/100*INDEX(gDP!Y$6:Y$271,MATCH(totalExpenditure!$A191,gDP!$B$6:$B$271)))</f>
        <v>#N/A</v>
      </c>
      <c r="K191" s="77" t="e">
        <f>IF(INDEX([2]pivotTable!K$3:K$308,MATCH(totalExpenditure!$A191,[2]pivotTable!$A$3:$A$308,0))/100*INDEX(gDP!Z$6:Z$271,MATCH(totalExpenditure!$A191,gDP!$B$6:$B$271))=0,"",INDEX([2]pivotTable!K$3:K$308,MATCH(totalExpenditure!$A191,[2]pivotTable!$A$3:$A$308,0))/100*INDEX(gDP!Z$6:Z$271,MATCH(totalExpenditure!$A191,gDP!$B$6:$B$271)))</f>
        <v>#N/A</v>
      </c>
      <c r="L191" s="77" t="e">
        <f>IF(INDEX([2]pivotTable!L$3:L$308,MATCH(totalExpenditure!$A191,[2]pivotTable!$A$3:$A$308,0))/100*INDEX(gDP!AA$6:AA$271,MATCH(totalExpenditure!$A191,gDP!$B$6:$B$271))=0,"",INDEX([2]pivotTable!L$3:L$308,MATCH(totalExpenditure!$A191,[2]pivotTable!$A$3:$A$308,0))/100*INDEX(gDP!AA$6:AA$271,MATCH(totalExpenditure!$A191,gDP!$B$6:$B$271)))</f>
        <v>#N/A</v>
      </c>
      <c r="M191" s="77" t="e">
        <f>IF(INDEX([2]pivotTable!M$3:M$308,MATCH(totalExpenditure!$A191,[2]pivotTable!$A$3:$A$308,0))/100*INDEX(gDP!AB$6:AB$271,MATCH(totalExpenditure!$A191,gDP!$B$6:$B$271))=0,"",INDEX([2]pivotTable!M$3:M$308,MATCH(totalExpenditure!$A191,[2]pivotTable!$A$3:$A$308,0))/100*INDEX(gDP!AB$6:AB$271,MATCH(totalExpenditure!$A191,gDP!$B$6:$B$271)))</f>
        <v>#N/A</v>
      </c>
      <c r="N191" s="77" t="e">
        <f>IF(INDEX([2]pivotTable!N$3:N$308,MATCH(totalExpenditure!$A191,[2]pivotTable!$A$3:$A$308,0))/100*INDEX(gDP!AC$6:AC$271,MATCH(totalExpenditure!$A191,gDP!$B$6:$B$271))=0,"",INDEX([2]pivotTable!N$3:N$308,MATCH(totalExpenditure!$A191,[2]pivotTable!$A$3:$A$308,0))/100*INDEX(gDP!AC$6:AC$271,MATCH(totalExpenditure!$A191,gDP!$B$6:$B$271)))</f>
        <v>#N/A</v>
      </c>
      <c r="O191" s="77" t="e">
        <f>IF(INDEX([2]pivotTable!O$3:O$308,MATCH(totalExpenditure!$A191,[2]pivotTable!$A$3:$A$308,0))/100*INDEX(gDP!AD$6:AD$271,MATCH(totalExpenditure!$A191,gDP!$B$6:$B$271))=0,"",INDEX([2]pivotTable!O$3:O$308,MATCH(totalExpenditure!$A191,[2]pivotTable!$A$3:$A$308,0))/100*INDEX(gDP!AD$6:AD$271,MATCH(totalExpenditure!$A191,gDP!$B$6:$B$271)))</f>
        <v>#N/A</v>
      </c>
      <c r="P191" s="77" t="e">
        <f>IF(INDEX([2]pivotTable!P$3:P$308,MATCH(totalExpenditure!$A191,[2]pivotTable!$A$3:$A$308,0))/100*INDEX(gDP!AE$6:AE$271,MATCH(totalExpenditure!$A191,gDP!$B$6:$B$271))=0,"",INDEX([2]pivotTable!P$3:P$308,MATCH(totalExpenditure!$A191,[2]pivotTable!$A$3:$A$308,0))/100*INDEX(gDP!AE$6:AE$271,MATCH(totalExpenditure!$A191,gDP!$B$6:$B$271)))</f>
        <v>#N/A</v>
      </c>
      <c r="Q191" s="77" t="e">
        <f>IF(INDEX([2]pivotTable!Q$3:Q$308,MATCH(totalExpenditure!$A191,[2]pivotTable!$A$3:$A$308,0))/100*INDEX(gDP!AF$6:AF$271,MATCH(totalExpenditure!$A191,gDP!$B$6:$B$271))=0,"",INDEX([2]pivotTable!Q$3:Q$308,MATCH(totalExpenditure!$A191,[2]pivotTable!$A$3:$A$308,0))/100*INDEX(gDP!AF$6:AF$271,MATCH(totalExpenditure!$A191,gDP!$B$6:$B$271)))</f>
        <v>#N/A</v>
      </c>
      <c r="R191" s="77" t="e">
        <f>IF(INDEX([2]pivotTable!R$3:R$308,MATCH(totalExpenditure!$A191,[2]pivotTable!$A$3:$A$308,0))/100*INDEX(gDP!AG$6:AG$271,MATCH(totalExpenditure!$A191,gDP!$B$6:$B$271))=0,"",INDEX([2]pivotTable!R$3:R$308,MATCH(totalExpenditure!$A191,[2]pivotTable!$A$3:$A$308,0))/100*INDEX(gDP!AG$6:AG$271,MATCH(totalExpenditure!$A191,gDP!$B$6:$B$271)))</f>
        <v>#N/A</v>
      </c>
      <c r="S191" s="77" t="e">
        <f>IF(INDEX([2]pivotTable!S$3:S$308,MATCH(totalExpenditure!$A191,[2]pivotTable!$A$3:$A$308,0))/100*INDEX(gDP!AH$6:AH$271,MATCH(totalExpenditure!$A191,gDP!$B$6:$B$271))=0,"",INDEX([2]pivotTable!S$3:S$308,MATCH(totalExpenditure!$A191,[2]pivotTable!$A$3:$A$308,0))/100*INDEX(gDP!AH$6:AH$271,MATCH(totalExpenditure!$A191,gDP!$B$6:$B$271)))</f>
        <v>#N/A</v>
      </c>
      <c r="T191" s="77" t="e">
        <f>IF(INDEX([2]pivotTable!T$3:T$308,MATCH(totalExpenditure!$A191,[2]pivotTable!$A$3:$A$308,0))/100*INDEX(gDP!AI$6:AI$271,MATCH(totalExpenditure!$A191,gDP!$B$6:$B$271))=0,"",INDEX([2]pivotTable!T$3:T$308,MATCH(totalExpenditure!$A191,[2]pivotTable!$A$3:$A$308,0))/100*INDEX(gDP!AI$6:AI$271,MATCH(totalExpenditure!$A191,gDP!$B$6:$B$271)))</f>
        <v>#N/A</v>
      </c>
      <c r="U191" s="77" t="e">
        <f>IF(INDEX([2]pivotTable!U$3:U$308,MATCH(totalExpenditure!$A191,[2]pivotTable!$A$3:$A$308,0))/100*INDEX(gDP!AJ$6:AJ$271,MATCH(totalExpenditure!$A191,gDP!$B$6:$B$271))=0,"",INDEX([2]pivotTable!U$3:U$308,MATCH(totalExpenditure!$A191,[2]pivotTable!$A$3:$A$308,0))/100*INDEX(gDP!AJ$6:AJ$271,MATCH(totalExpenditure!$A191,gDP!$B$6:$B$271)))</f>
        <v>#N/A</v>
      </c>
      <c r="V191" s="77" t="e">
        <f>IF(INDEX([2]pivotTable!V$3:V$308,MATCH(totalExpenditure!$A191,[2]pivotTable!$A$3:$A$308,0))/100*INDEX(gDP!AK$6:AK$271,MATCH(totalExpenditure!$A191,gDP!$B$6:$B$271))=0,"",INDEX([2]pivotTable!V$3:V$308,MATCH(totalExpenditure!$A191,[2]pivotTable!$A$3:$A$308,0))/100*INDEX(gDP!AK$6:AK$271,MATCH(totalExpenditure!$A191,gDP!$B$6:$B$271)))</f>
        <v>#N/A</v>
      </c>
      <c r="W191" s="77" t="e">
        <f>IF(INDEX([2]pivotTable!W$3:W$308,MATCH(totalExpenditure!$A191,[2]pivotTable!$A$3:$A$308,0))/100*INDEX(gDP!AL$6:AL$271,MATCH(totalExpenditure!$A191,gDP!$B$6:$B$271))=0,"",INDEX([2]pivotTable!W$3:W$308,MATCH(totalExpenditure!$A191,[2]pivotTable!$A$3:$A$308,0))/100*INDEX(gDP!AL$6:AL$271,MATCH(totalExpenditure!$A191,gDP!$B$6:$B$271)))</f>
        <v>#N/A</v>
      </c>
      <c r="X191" s="77" t="e">
        <f>IF(INDEX([2]pivotTable!X$3:X$308,MATCH(totalExpenditure!$A191,[2]pivotTable!$A$3:$A$308,0))/100*INDEX(gDP!AM$6:AM$271,MATCH(totalExpenditure!$A191,gDP!$B$6:$B$271))=0,"",INDEX([2]pivotTable!X$3:X$308,MATCH(totalExpenditure!$A191,[2]pivotTable!$A$3:$A$308,0))/100*INDEX(gDP!AM$6:AM$271,MATCH(totalExpenditure!$A191,gDP!$B$6:$B$271)))</f>
        <v>#N/A</v>
      </c>
      <c r="Y191" s="77" t="e">
        <f>IF(INDEX([2]pivotTable!Y$3:Y$308,MATCH(totalExpenditure!$A191,[2]pivotTable!$A$3:$A$308,0))/100*INDEX(gDP!AN$6:AN$271,MATCH(totalExpenditure!$A191,gDP!$B$6:$B$271))=0,"",INDEX([2]pivotTable!Y$3:Y$308,MATCH(totalExpenditure!$A191,[2]pivotTable!$A$3:$A$308,0))/100*INDEX(gDP!AN$6:AN$271,MATCH(totalExpenditure!$A191,gDP!$B$6:$B$271)))</f>
        <v>#N/A</v>
      </c>
      <c r="Z191" s="77" t="e">
        <f>IF(INDEX([2]pivotTable!Z$3:Z$308,MATCH(totalExpenditure!$A191,[2]pivotTable!$A$3:$A$308,0))/100*INDEX(gDP!AO$6:AO$271,MATCH(totalExpenditure!$A191,gDP!$B$6:$B$271))=0,"",INDEX([2]pivotTable!Z$3:Z$308,MATCH(totalExpenditure!$A191,[2]pivotTable!$A$3:$A$308,0))/100*INDEX(gDP!AO$6:AO$271,MATCH(totalExpenditure!$A191,gDP!$B$6:$B$271)))</f>
        <v>#N/A</v>
      </c>
      <c r="AA191" s="77" t="e">
        <f>IF(INDEX([2]pivotTable!AA$3:AA$308,MATCH(totalExpenditure!$A191,[2]pivotTable!$A$3:$A$308,0))/100*INDEX(gDP!AP$6:AP$271,MATCH(totalExpenditure!$A191,gDP!$B$6:$B$271))=0,"",INDEX([2]pivotTable!AA$3:AA$308,MATCH(totalExpenditure!$A191,[2]pivotTable!$A$3:$A$308,0))/100*INDEX(gDP!AP$6:AP$271,MATCH(totalExpenditure!$A191,gDP!$B$6:$B$271)))</f>
        <v>#N/A</v>
      </c>
      <c r="AB191" s="77" t="e">
        <f>IF(INDEX([2]pivotTable!AB$3:AB$308,MATCH(totalExpenditure!$A191,[2]pivotTable!$A$3:$A$308,0))/100*INDEX(gDP!AQ$6:AQ$271,MATCH(totalExpenditure!$A191,gDP!$B$6:$B$271))=0,"",INDEX([2]pivotTable!AB$3:AB$308,MATCH(totalExpenditure!$A191,[2]pivotTable!$A$3:$A$308,0))/100*INDEX(gDP!AQ$6:AQ$271,MATCH(totalExpenditure!$A191,gDP!$B$6:$B$271)))</f>
        <v>#N/A</v>
      </c>
      <c r="AC191" s="77" t="e">
        <f>IF(INDEX([2]pivotTable!AC$3:AC$308,MATCH(totalExpenditure!$A191,[2]pivotTable!$A$3:$A$308,0))/100*INDEX(gDP!AR$6:AR$271,MATCH(totalExpenditure!$A191,gDP!$B$6:$B$271))=0,"",INDEX([2]pivotTable!AC$3:AC$308,MATCH(totalExpenditure!$A191,[2]pivotTable!$A$3:$A$308,0))/100*INDEX(gDP!AR$6:AR$271,MATCH(totalExpenditure!$A191,gDP!$B$6:$B$271)))</f>
        <v>#N/A</v>
      </c>
      <c r="AD191" s="77" t="e">
        <f>IF(INDEX([2]pivotTable!AD$3:AD$308,MATCH(totalExpenditure!$A191,[2]pivotTable!$A$3:$A$308,0))/100*INDEX(gDP!AS$6:AS$271,MATCH(totalExpenditure!$A191,gDP!$B$6:$B$271))=0,"",INDEX([2]pivotTable!AD$3:AD$308,MATCH(totalExpenditure!$A191,[2]pivotTable!$A$3:$A$308,0))/100*INDEX(gDP!AS$6:AS$271,MATCH(totalExpenditure!$A191,gDP!$B$6:$B$271)))</f>
        <v>#N/A</v>
      </c>
      <c r="AE191" s="77" t="e">
        <f>IF(INDEX([2]pivotTable!AE$3:AE$308,MATCH(totalExpenditure!$A191,[2]pivotTable!$A$3:$A$308,0))/100*INDEX(gDP!AT$6:AT$271,MATCH(totalExpenditure!$A191,gDP!$B$6:$B$271))=0,"",INDEX([2]pivotTable!AE$3:AE$308,MATCH(totalExpenditure!$A191,[2]pivotTable!$A$3:$A$308,0))/100*INDEX(gDP!AT$6:AT$271,MATCH(totalExpenditure!$A191,gDP!$B$6:$B$271)))</f>
        <v>#N/A</v>
      </c>
      <c r="AF191" s="77" t="e">
        <f>IF(INDEX([2]pivotTable!AF$3:AF$308,MATCH(totalExpenditure!$A191,[2]pivotTable!$A$3:$A$308,0))/100*INDEX(gDP!AU$6:AU$271,MATCH(totalExpenditure!$A191,gDP!$B$6:$B$271))=0,"",INDEX([2]pivotTable!AF$3:AF$308,MATCH(totalExpenditure!$A191,[2]pivotTable!$A$3:$A$308,0))/100*INDEX(gDP!AU$6:AU$271,MATCH(totalExpenditure!$A191,gDP!$B$6:$B$271)))</f>
        <v>#N/A</v>
      </c>
      <c r="AG191" s="77" t="e">
        <f>IF(INDEX([2]pivotTable!AG$3:AG$308,MATCH(totalExpenditure!$A191,[2]pivotTable!$A$3:$A$308,0))/100*INDEX(gDP!AV$6:AV$271,MATCH(totalExpenditure!$A191,gDP!$B$6:$B$271))=0,"",INDEX([2]pivotTable!AG$3:AG$308,MATCH(totalExpenditure!$A191,[2]pivotTable!$A$3:$A$308,0))/100*INDEX(gDP!AV$6:AV$271,MATCH(totalExpenditure!$A191,gDP!$B$6:$B$271)))</f>
        <v>#N/A</v>
      </c>
      <c r="AH191" s="77" t="e">
        <f>IF(INDEX([2]pivotTable!AH$3:AH$308,MATCH(totalExpenditure!$A191,[2]pivotTable!$A$3:$A$308,0))/100*INDEX(gDP!AW$6:AW$271,MATCH(totalExpenditure!$A191,gDP!$B$6:$B$271))=0,"",INDEX([2]pivotTable!AH$3:AH$308,MATCH(totalExpenditure!$A191,[2]pivotTable!$A$3:$A$308,0))/100*INDEX(gDP!AW$6:AW$271,MATCH(totalExpenditure!$A191,gDP!$B$6:$B$271)))</f>
        <v>#N/A</v>
      </c>
      <c r="AI191" s="77" t="e">
        <f>IF(INDEX([2]pivotTable!AI$3:AI$308,MATCH(totalExpenditure!$A191,[2]pivotTable!$A$3:$A$308,0))/100*INDEX(gDP!AX$6:AX$271,MATCH(totalExpenditure!$A191,gDP!$B$6:$B$271))=0,"",INDEX([2]pivotTable!AI$3:AI$308,MATCH(totalExpenditure!$A191,[2]pivotTable!$A$3:$A$308,0))/100*INDEX(gDP!AX$6:AX$271,MATCH(totalExpenditure!$A191,gDP!$B$6:$B$271)))</f>
        <v>#N/A</v>
      </c>
      <c r="AJ191" s="77" t="e">
        <f>IF(INDEX([2]pivotTable!AJ$3:AJ$308,MATCH(totalExpenditure!$A191,[2]pivotTable!$A$3:$A$308,0))/100*INDEX(gDP!AY$6:AY$271,MATCH(totalExpenditure!$A191,gDP!$B$6:$B$271))=0,"",INDEX([2]pivotTable!AJ$3:AJ$308,MATCH(totalExpenditure!$A191,[2]pivotTable!$A$3:$A$308,0))/100*INDEX(gDP!AY$6:AY$271,MATCH(totalExpenditure!$A191,gDP!$B$6:$B$271)))</f>
        <v>#N/A</v>
      </c>
      <c r="AK191" s="77" t="e">
        <f>IF(INDEX([2]pivotTable!AK$3:AK$308,MATCH(totalExpenditure!$A191,[2]pivotTable!$A$3:$A$308,0))/100*INDEX(gDP!AZ$6:AZ$271,MATCH(totalExpenditure!$A191,gDP!$B$6:$B$271))=0,"",INDEX([2]pivotTable!AK$3:AK$308,MATCH(totalExpenditure!$A191,[2]pivotTable!$A$3:$A$308,0))/100*INDEX(gDP!AZ$6:AZ$271,MATCH(totalExpenditure!$A191,gDP!$B$6:$B$271)))</f>
        <v>#N/A</v>
      </c>
      <c r="AL191" s="77" t="e">
        <f>IF(INDEX([2]pivotTable!AL$3:AL$308,MATCH(totalExpenditure!$A191,[2]pivotTable!$A$3:$A$308,0))/100*INDEX(gDP!BA$6:BA$271,MATCH(totalExpenditure!$A191,gDP!$B$6:$B$271))=0,"",INDEX([2]pivotTable!AL$3:AL$308,MATCH(totalExpenditure!$A191,[2]pivotTable!$A$3:$A$308,0))/100*INDEX(gDP!BA$6:BA$271,MATCH(totalExpenditure!$A191,gDP!$B$6:$B$271)))</f>
        <v>#N/A</v>
      </c>
      <c r="AM191" s="77" t="e">
        <f>IF(INDEX([2]pivotTable!AM$3:AM$308,MATCH(totalExpenditure!$A191,[2]pivotTable!$A$3:$A$308,0))/100*INDEX(gDP!BB$6:BB$271,MATCH(totalExpenditure!$A191,gDP!$B$6:$B$271))=0,"",INDEX([2]pivotTable!AM$3:AM$308,MATCH(totalExpenditure!$A191,[2]pivotTable!$A$3:$A$308,0))/100*INDEX(gDP!BB$6:BB$271,MATCH(totalExpenditure!$A191,gDP!$B$6:$B$271)))</f>
        <v>#N/A</v>
      </c>
      <c r="AN191" s="77" t="e">
        <f>IF(INDEX([2]pivotTable!AN$3:AN$308,MATCH(totalExpenditure!$A191,[2]pivotTable!$A$3:$A$308,0))/100*INDEX(gDP!BC$6:BC$271,MATCH(totalExpenditure!$A191,gDP!$B$6:$B$271))=0,"",INDEX([2]pivotTable!AN$3:AN$308,MATCH(totalExpenditure!$A191,[2]pivotTable!$A$3:$A$308,0))/100*INDEX(gDP!BC$6:BC$271,MATCH(totalExpenditure!$A191,gDP!$B$6:$B$271)))</f>
        <v>#N/A</v>
      </c>
      <c r="AO191" s="77" t="e">
        <f>IF(INDEX([2]pivotTable!AO$3:AO$308,MATCH(totalExpenditure!$A191,[2]pivotTable!$A$3:$A$308,0))/100*INDEX(gDP!BD$6:BD$271,MATCH(totalExpenditure!$A191,gDP!$B$6:$B$271))=0,"",INDEX([2]pivotTable!AO$3:AO$308,MATCH(totalExpenditure!$A191,[2]pivotTable!$A$3:$A$308,0))/100*INDEX(gDP!BD$6:BD$271,MATCH(totalExpenditure!$A191,gDP!$B$6:$B$271)))</f>
        <v>#N/A</v>
      </c>
      <c r="AP191" s="77" t="e">
        <f>IF(INDEX([2]pivotTable!AP$3:AP$308,MATCH(totalExpenditure!$A191,[2]pivotTable!$A$3:$A$308,0))/100*INDEX(gDP!BE$6:BE$271,MATCH(totalExpenditure!$A191,gDP!$B$6:$B$271))=0,"",INDEX([2]pivotTable!AP$3:AP$308,MATCH(totalExpenditure!$A191,[2]pivotTable!$A$3:$A$308,0))/100*INDEX(gDP!BE$6:BE$271,MATCH(totalExpenditure!$A191,gDP!$B$6:$B$271)))</f>
        <v>#N/A</v>
      </c>
      <c r="AQ191" s="77" t="e">
        <f>IF(INDEX([2]pivotTable!AQ$3:AQ$308,MATCH(totalExpenditure!$A191,[2]pivotTable!$A$3:$A$308,0))/100*INDEX(gDP!BF$6:BF$271,MATCH(totalExpenditure!$A191,gDP!$B$6:$B$271))=0,"",INDEX([2]pivotTable!AQ$3:AQ$308,MATCH(totalExpenditure!$A191,[2]pivotTable!$A$3:$A$308,0))/100*INDEX(gDP!BF$6:BF$271,MATCH(totalExpenditure!$A191,gDP!$B$6:$B$271)))</f>
        <v>#N/A</v>
      </c>
      <c r="AR191" s="77" t="e">
        <f>IF(INDEX([2]pivotTable!AR$3:AR$308,MATCH(totalExpenditure!$A191,[2]pivotTable!$A$3:$A$308,0))/100*INDEX(gDP!BG$6:BG$271,MATCH(totalExpenditure!$A191,gDP!$B$6:$B$271))=0,"",INDEX([2]pivotTable!AR$3:AR$308,MATCH(totalExpenditure!$A191,[2]pivotTable!$A$3:$A$308,0))/100*INDEX(gDP!BG$6:BG$271,MATCH(totalExpenditure!$A191,gDP!$B$6:$B$271)))</f>
        <v>#N/A</v>
      </c>
      <c r="AS191" s="77" t="e">
        <f>IF(INDEX([2]pivotTable!AS$3:AS$308,MATCH(totalExpenditure!$A191,[2]pivotTable!$A$3:$A$308,0))/100*INDEX(gDP!BH$6:BH$271,MATCH(totalExpenditure!$A191,gDP!$B$6:$B$271))=0,"",INDEX([2]pivotTable!AS$3:AS$308,MATCH(totalExpenditure!$A191,[2]pivotTable!$A$3:$A$308,0))/100*INDEX(gDP!BH$6:BH$271,MATCH(totalExpenditure!$A191,gDP!$B$6:$B$271)))</f>
        <v>#N/A</v>
      </c>
      <c r="AT191" s="77" t="e">
        <f>IF(INDEX([2]pivotTable!AT$3:AT$308,MATCH(totalExpenditure!$A191,[2]pivotTable!$A$3:$A$308,0))/100*INDEX(gDP!BI$6:BI$271,MATCH(totalExpenditure!$A191,gDP!$B$6:$B$271))=0,"",INDEX([2]pivotTable!AT$3:AT$308,MATCH(totalExpenditure!$A191,[2]pivotTable!$A$3:$A$308,0))/100*INDEX(gDP!BI$6:BI$271,MATCH(totalExpenditure!$A191,gDP!$B$6:$B$271)))</f>
        <v>#N/A</v>
      </c>
      <c r="AU191" s="77" t="e">
        <f>IF(INDEX([2]pivotTable!AU$3:AU$308,MATCH(totalExpenditure!$A191,[2]pivotTable!$A$3:$A$308,0))/100*INDEX(gDP!BJ$6:BJ$271,MATCH(totalExpenditure!$A191,gDP!$B$6:$B$271))=0,"",INDEX([2]pivotTable!AU$3:AU$308,MATCH(totalExpenditure!$A191,[2]pivotTable!$A$3:$A$308,0))/100*INDEX(gDP!BJ$6:BJ$271,MATCH(totalExpenditure!$A191,gDP!$B$6:$B$271)))</f>
        <v>#N/A</v>
      </c>
      <c r="AV191" s="77" t="e">
        <f>IF(INDEX([2]pivotTable!AV$3:AV$308,MATCH(totalExpenditure!$A191,[2]pivotTable!$A$3:$A$308,0))/100*INDEX(gDP!BK$6:BK$271,MATCH(totalExpenditure!$A191,gDP!$B$6:$B$271))=0,"",INDEX([2]pivotTable!AV$3:AV$308,MATCH(totalExpenditure!$A191,[2]pivotTable!$A$3:$A$308,0))/100*INDEX(gDP!BK$6:BK$271,MATCH(totalExpenditure!$A191,gDP!$B$6:$B$271)))</f>
        <v>#N/A</v>
      </c>
      <c r="AW191" s="77" t="e">
        <f>IF(INDEX([2]pivotTable!AW$3:AW$308,MATCH(totalExpenditure!$A191,[2]pivotTable!$A$3:$A$308,0))/100*INDEX(gDP!BL$6:BL$271,MATCH(totalExpenditure!$A191,gDP!$B$6:$B$271))=0,"",INDEX([2]pivotTable!AW$3:AW$308,MATCH(totalExpenditure!$A191,[2]pivotTable!$A$3:$A$308,0))/100*INDEX(gDP!BL$6:BL$271,MATCH(totalExpenditure!$A191,gDP!$B$6:$B$271)))</f>
        <v>#N/A</v>
      </c>
      <c r="AX191" s="77" t="e">
        <f>IF(INDEX([2]pivotTable!AX$3:AX$308,MATCH(totalExpenditure!$A191,[2]pivotTable!$A$3:$A$308,0))/100*INDEX(gDP!BM$6:BM$271,MATCH(totalExpenditure!$A191,gDP!$B$6:$B$271))=0,"",INDEX([2]pivotTable!AX$3:AX$308,MATCH(totalExpenditure!$A191,[2]pivotTable!$A$3:$A$308,0))/100*INDEX(gDP!BM$6:BM$271,MATCH(totalExpenditure!$A191,gDP!$B$6:$B$271)))</f>
        <v>#N/A</v>
      </c>
      <c r="AY191" s="77" t="e">
        <f>IF(INDEX([2]pivotTable!AY$3:AY$308,MATCH(totalExpenditure!$A191,[2]pivotTable!$A$3:$A$308,0))/100*INDEX(gDP!BN$6:BN$271,MATCH(totalExpenditure!$A191,gDP!$B$6:$B$271))=0,"",INDEX([2]pivotTable!AY$3:AY$308,MATCH(totalExpenditure!$A191,[2]pivotTable!$A$3:$A$308,0))/100*INDEX(gDP!BN$6:BN$271,MATCH(totalExpenditure!$A191,gDP!$B$6:$B$271)))</f>
        <v>#N/A</v>
      </c>
      <c r="AZ191" s="77" t="e">
        <f>IF(INDEX([2]pivotTable!AZ$3:AZ$308,MATCH(totalExpenditure!$A191,[2]pivotTable!$A$3:$A$308,0))/100*INDEX(gDP!BO$6:BO$271,MATCH(totalExpenditure!$A191,gDP!$B$6:$B$271))=0,"",INDEX([2]pivotTable!AZ$3:AZ$308,MATCH(totalExpenditure!$A191,[2]pivotTable!$A$3:$A$308,0))/100*INDEX(gDP!BO$6:BO$271,MATCH(totalExpenditure!$A191,gDP!$B$6:$B$271)))</f>
        <v>#N/A</v>
      </c>
      <c r="BA191" s="77" t="e">
        <f>IF(INDEX([2]pivotTable!B$310:B$615,MATCH(totalExpenditure!$A191,[2]pivotTable!$A$310:$A$615,0))/100*INDEX(gDP!Q$6:Q$271,MATCH(totalExpenditure!$A191,gDP!$B$6:$B$271))=0,"",INDEX([2]pivotTable!B$310:B$615,MATCH(totalExpenditure!$A191,[2]pivotTable!$A$310:$A$615,0))/100*INDEX(gDP!Q$6:Q$271,MATCH(totalExpenditure!$A191,gDP!$B$6:$B$271)))</f>
        <v>#N/A</v>
      </c>
      <c r="BB191" s="77" t="e">
        <f>IF(INDEX([2]pivotTable!C$310:C$615,MATCH(totalExpenditure!$A191,[2]pivotTable!$A$310:$A$615,0))/100*INDEX(gDP!R$6:R$271,MATCH(totalExpenditure!$A191,gDP!$B$6:$B$271))=0,"",INDEX([2]pivotTable!C$310:C$615,MATCH(totalExpenditure!$A191,[2]pivotTable!$A$310:$A$615,0))/100*INDEX(gDP!R$6:R$271,MATCH(totalExpenditure!$A191,gDP!$B$6:$B$271)))</f>
        <v>#N/A</v>
      </c>
      <c r="BC191" s="77" t="e">
        <f>IF(INDEX([2]pivotTable!D$310:D$615,MATCH(totalExpenditure!$A191,[2]pivotTable!$A$310:$A$615,0))/100*INDEX(gDP!S$6:S$271,MATCH(totalExpenditure!$A191,gDP!$B$6:$B$271))=0,"",INDEX([2]pivotTable!D$310:D$615,MATCH(totalExpenditure!$A191,[2]pivotTable!$A$310:$A$615,0))/100*INDEX(gDP!S$6:S$271,MATCH(totalExpenditure!$A191,gDP!$B$6:$B$271)))</f>
        <v>#N/A</v>
      </c>
      <c r="BD191" s="77" t="e">
        <f>IF(INDEX([2]pivotTable!E$310:E$615,MATCH(totalExpenditure!$A191,[2]pivotTable!$A$310:$A$615,0))/100*INDEX(gDP!T$6:T$271,MATCH(totalExpenditure!$A191,gDP!$B$6:$B$271))=0,"",INDEX([2]pivotTable!E$310:E$615,MATCH(totalExpenditure!$A191,[2]pivotTable!$A$310:$A$615,0))/100*INDEX(gDP!T$6:T$271,MATCH(totalExpenditure!$A191,gDP!$B$6:$B$271)))</f>
        <v>#N/A</v>
      </c>
      <c r="BE191" s="77" t="e">
        <f>IF(INDEX([2]pivotTable!F$310:F$615,MATCH(totalExpenditure!$A191,[2]pivotTable!$A$310:$A$615,0))/100*INDEX(gDP!U$6:U$271,MATCH(totalExpenditure!$A191,gDP!$B$6:$B$271))=0,"",INDEX([2]pivotTable!F$310:F$615,MATCH(totalExpenditure!$A191,[2]pivotTable!$A$310:$A$615,0))/100*INDEX(gDP!U$6:U$271,MATCH(totalExpenditure!$A191,gDP!$B$6:$B$271)))</f>
        <v>#N/A</v>
      </c>
      <c r="BF191" s="77" t="e">
        <f>IF(INDEX([2]pivotTable!G$310:G$615,MATCH(totalExpenditure!$A191,[2]pivotTable!$A$310:$A$615,0))/100*INDEX(gDP!V$6:V$271,MATCH(totalExpenditure!$A191,gDP!$B$6:$B$271))=0,"",INDEX([2]pivotTable!G$310:G$615,MATCH(totalExpenditure!$A191,[2]pivotTable!$A$310:$A$615,0))/100*INDEX(gDP!V$6:V$271,MATCH(totalExpenditure!$A191,gDP!$B$6:$B$271)))</f>
        <v>#N/A</v>
      </c>
      <c r="BG191" s="77" t="e">
        <f>IF(INDEX([2]pivotTable!H$310:H$615,MATCH(totalExpenditure!$A191,[2]pivotTable!$A$310:$A$615,0))/100*INDEX(gDP!W$6:W$271,MATCH(totalExpenditure!$A191,gDP!$B$6:$B$271))=0,"",INDEX([2]pivotTable!H$310:H$615,MATCH(totalExpenditure!$A191,[2]pivotTable!$A$310:$A$615,0))/100*INDEX(gDP!W$6:W$271,MATCH(totalExpenditure!$A191,gDP!$B$6:$B$271)))</f>
        <v>#N/A</v>
      </c>
      <c r="BH191" s="77" t="e">
        <f>IF(INDEX([2]pivotTable!I$310:I$615,MATCH(totalExpenditure!$A191,[2]pivotTable!$A$310:$A$615,0))/100*INDEX(gDP!X$6:X$271,MATCH(totalExpenditure!$A191,gDP!$B$6:$B$271))=0,"",INDEX([2]pivotTable!I$310:I$615,MATCH(totalExpenditure!$A191,[2]pivotTable!$A$310:$A$615,0))/100*INDEX(gDP!X$6:X$271,MATCH(totalExpenditure!$A191,gDP!$B$6:$B$271)))</f>
        <v>#N/A</v>
      </c>
      <c r="BI191" s="77" t="e">
        <f>IF(INDEX([2]pivotTable!J$310:J$615,MATCH(totalExpenditure!$A191,[2]pivotTable!$A$310:$A$615,0))/100*INDEX(gDP!Y$6:Y$271,MATCH(totalExpenditure!$A191,gDP!$B$6:$B$271))=0,"",INDEX([2]pivotTable!J$310:J$615,MATCH(totalExpenditure!$A191,[2]pivotTable!$A$310:$A$615,0))/100*INDEX(gDP!Y$6:Y$271,MATCH(totalExpenditure!$A191,gDP!$B$6:$B$271)))</f>
        <v>#N/A</v>
      </c>
      <c r="BJ191" s="77" t="e">
        <f>IF(INDEX([2]pivotTable!K$310:K$615,MATCH(totalExpenditure!$A191,[2]pivotTable!$A$310:$A$615,0))/100*INDEX(gDP!Z$6:Z$271,MATCH(totalExpenditure!$A191,gDP!$B$6:$B$271))=0,"",INDEX([2]pivotTable!K$310:K$615,MATCH(totalExpenditure!$A191,[2]pivotTable!$A$310:$A$615,0))/100*INDEX(gDP!Z$6:Z$271,MATCH(totalExpenditure!$A191,gDP!$B$6:$B$271)))</f>
        <v>#N/A</v>
      </c>
      <c r="BK191" s="77" t="e">
        <f>IF(INDEX([2]pivotTable!L$310:L$615,MATCH(totalExpenditure!$A191,[2]pivotTable!$A$310:$A$615,0))/100*INDEX(gDP!AA$6:AA$271,MATCH(totalExpenditure!$A191,gDP!$B$6:$B$271))=0,"",INDEX([2]pivotTable!L$310:L$615,MATCH(totalExpenditure!$A191,[2]pivotTable!$A$310:$A$615,0))/100*INDEX(gDP!AA$6:AA$271,MATCH(totalExpenditure!$A191,gDP!$B$6:$B$271)))</f>
        <v>#N/A</v>
      </c>
      <c r="BL191" s="77" t="e">
        <f>IF(INDEX([2]pivotTable!M$310:M$615,MATCH(totalExpenditure!$A191,[2]pivotTable!$A$310:$A$615,0))/100*INDEX(gDP!AB$6:AB$271,MATCH(totalExpenditure!$A191,gDP!$B$6:$B$271))=0,"",INDEX([2]pivotTable!M$310:M$615,MATCH(totalExpenditure!$A191,[2]pivotTable!$A$310:$A$615,0))/100*INDEX(gDP!AB$6:AB$271,MATCH(totalExpenditure!$A191,gDP!$B$6:$B$271)))</f>
        <v>#N/A</v>
      </c>
      <c r="BM191" s="77" t="e">
        <f>IF(INDEX([2]pivotTable!N$310:N$615,MATCH(totalExpenditure!$A191,[2]pivotTable!$A$310:$A$615,0))/100*INDEX(gDP!AC$6:AC$271,MATCH(totalExpenditure!$A191,gDP!$B$6:$B$271))=0,"",INDEX([2]pivotTable!N$310:N$615,MATCH(totalExpenditure!$A191,[2]pivotTable!$A$310:$A$615,0))/100*INDEX(gDP!AC$6:AC$271,MATCH(totalExpenditure!$A191,gDP!$B$6:$B$271)))</f>
        <v>#N/A</v>
      </c>
      <c r="BN191" s="77" t="e">
        <f>IF(INDEX([2]pivotTable!O$310:O$615,MATCH(totalExpenditure!$A191,[2]pivotTable!$A$310:$A$615,0))/100*INDEX(gDP!AD$6:AD$271,MATCH(totalExpenditure!$A191,gDP!$B$6:$B$271))=0,"",INDEX([2]pivotTable!O$310:O$615,MATCH(totalExpenditure!$A191,[2]pivotTable!$A$310:$A$615,0))/100*INDEX(gDP!AD$6:AD$271,MATCH(totalExpenditure!$A191,gDP!$B$6:$B$271)))</f>
        <v>#N/A</v>
      </c>
      <c r="BO191" s="77" t="e">
        <f>IF(INDEX([2]pivotTable!P$310:P$615,MATCH(totalExpenditure!$A191,[2]pivotTable!$A$310:$A$615,0))/100*INDEX(gDP!AE$6:AE$271,MATCH(totalExpenditure!$A191,gDP!$B$6:$B$271))=0,"",INDEX([2]pivotTable!P$310:P$615,MATCH(totalExpenditure!$A191,[2]pivotTable!$A$310:$A$615,0))/100*INDEX(gDP!AE$6:AE$271,MATCH(totalExpenditure!$A191,gDP!$B$6:$B$271)))</f>
        <v>#N/A</v>
      </c>
      <c r="BP191" s="77" t="e">
        <f>IF(INDEX([2]pivotTable!Q$310:Q$615,MATCH(totalExpenditure!$A191,[2]pivotTable!$A$310:$A$615,0))/100*INDEX(gDP!AF$6:AF$271,MATCH(totalExpenditure!$A191,gDP!$B$6:$B$271))=0,"",INDEX([2]pivotTable!Q$310:Q$615,MATCH(totalExpenditure!$A191,[2]pivotTable!$A$310:$A$615,0))/100*INDEX(gDP!AF$6:AF$271,MATCH(totalExpenditure!$A191,gDP!$B$6:$B$271)))</f>
        <v>#N/A</v>
      </c>
      <c r="BQ191" s="77" t="e">
        <f>IF(INDEX([2]pivotTable!R$310:R$615,MATCH(totalExpenditure!$A191,[2]pivotTable!$A$310:$A$615,0))/100*INDEX(gDP!AG$6:AG$271,MATCH(totalExpenditure!$A191,gDP!$B$6:$B$271))=0,"",INDEX([2]pivotTable!R$310:R$615,MATCH(totalExpenditure!$A191,[2]pivotTable!$A$310:$A$615,0))/100*INDEX(gDP!AG$6:AG$271,MATCH(totalExpenditure!$A191,gDP!$B$6:$B$271)))</f>
        <v>#N/A</v>
      </c>
      <c r="BR191" s="77" t="e">
        <f>IF(INDEX([2]pivotTable!S$310:S$615,MATCH(totalExpenditure!$A191,[2]pivotTable!$A$310:$A$615,0))/100*INDEX(gDP!AH$6:AH$271,MATCH(totalExpenditure!$A191,gDP!$B$6:$B$271))=0,"",INDEX([2]pivotTable!S$310:S$615,MATCH(totalExpenditure!$A191,[2]pivotTable!$A$310:$A$615,0))/100*INDEX(gDP!AH$6:AH$271,MATCH(totalExpenditure!$A191,gDP!$B$6:$B$271)))</f>
        <v>#N/A</v>
      </c>
      <c r="BS191" s="77" t="e">
        <f>IF(INDEX([2]pivotTable!T$310:T$615,MATCH(totalExpenditure!$A191,[2]pivotTable!$A$310:$A$615,0))/100*INDEX(gDP!AI$6:AI$271,MATCH(totalExpenditure!$A191,gDP!$B$6:$B$271))=0,"",INDEX([2]pivotTable!T$310:T$615,MATCH(totalExpenditure!$A191,[2]pivotTable!$A$310:$A$615,0))/100*INDEX(gDP!AI$6:AI$271,MATCH(totalExpenditure!$A191,gDP!$B$6:$B$271)))</f>
        <v>#N/A</v>
      </c>
      <c r="BT191" s="77" t="e">
        <f>IF(INDEX([2]pivotTable!U$310:U$615,MATCH(totalExpenditure!$A191,[2]pivotTable!$A$310:$A$615,0))/100*INDEX(gDP!AJ$6:AJ$271,MATCH(totalExpenditure!$A191,gDP!$B$6:$B$271))=0,"",INDEX([2]pivotTable!U$310:U$615,MATCH(totalExpenditure!$A191,[2]pivotTable!$A$310:$A$615,0))/100*INDEX(gDP!AJ$6:AJ$271,MATCH(totalExpenditure!$A191,gDP!$B$6:$B$271)))</f>
        <v>#N/A</v>
      </c>
      <c r="BU191" s="77" t="e">
        <f>IF(INDEX([2]pivotTable!V$310:V$615,MATCH(totalExpenditure!$A191,[2]pivotTable!$A$310:$A$615,0))/100*INDEX(gDP!AK$6:AK$271,MATCH(totalExpenditure!$A191,gDP!$B$6:$B$271))=0,"",INDEX([2]pivotTable!V$310:V$615,MATCH(totalExpenditure!$A191,[2]pivotTable!$A$310:$A$615,0))/100*INDEX(gDP!AK$6:AK$271,MATCH(totalExpenditure!$A191,gDP!$B$6:$B$271)))</f>
        <v>#N/A</v>
      </c>
      <c r="BV191" s="77" t="e">
        <f>IF(INDEX([2]pivotTable!W$310:W$615,MATCH(totalExpenditure!$A191,[2]pivotTable!$A$310:$A$615,0))/100*INDEX(gDP!AL$6:AL$271,MATCH(totalExpenditure!$A191,gDP!$B$6:$B$271))=0,"",INDEX([2]pivotTable!W$310:W$615,MATCH(totalExpenditure!$A191,[2]pivotTable!$A$310:$A$615,0))/100*INDEX(gDP!AL$6:AL$271,MATCH(totalExpenditure!$A191,gDP!$B$6:$B$271)))</f>
        <v>#N/A</v>
      </c>
      <c r="BW191" s="77" t="e">
        <f>IF(INDEX([2]pivotTable!X$310:X$615,MATCH(totalExpenditure!$A191,[2]pivotTable!$A$310:$A$615,0))/100*INDEX(gDP!AM$6:AM$271,MATCH(totalExpenditure!$A191,gDP!$B$6:$B$271))=0,"",INDEX([2]pivotTable!X$310:X$615,MATCH(totalExpenditure!$A191,[2]pivotTable!$A$310:$A$615,0))/100*INDEX(gDP!AM$6:AM$271,MATCH(totalExpenditure!$A191,gDP!$B$6:$B$271)))</f>
        <v>#N/A</v>
      </c>
      <c r="BX191" s="77" t="e">
        <f>IF(INDEX([2]pivotTable!Y$310:Y$615,MATCH(totalExpenditure!$A191,[2]pivotTable!$A$310:$A$615,0))/100*INDEX(gDP!AN$6:AN$271,MATCH(totalExpenditure!$A191,gDP!$B$6:$B$271))=0,"",INDEX([2]pivotTable!Y$310:Y$615,MATCH(totalExpenditure!$A191,[2]pivotTable!$A$310:$A$615,0))/100*INDEX(gDP!AN$6:AN$271,MATCH(totalExpenditure!$A191,gDP!$B$6:$B$271)))</f>
        <v>#N/A</v>
      </c>
      <c r="BY191" s="77" t="e">
        <f>IF(INDEX([2]pivotTable!Z$310:Z$615,MATCH(totalExpenditure!$A191,[2]pivotTable!$A$310:$A$615,0))/100*INDEX(gDP!AO$6:AO$271,MATCH(totalExpenditure!$A191,gDP!$B$6:$B$271))=0,"",INDEX([2]pivotTable!Z$310:Z$615,MATCH(totalExpenditure!$A191,[2]pivotTable!$A$310:$A$615,0))/100*INDEX(gDP!AO$6:AO$271,MATCH(totalExpenditure!$A191,gDP!$B$6:$B$271)))</f>
        <v>#N/A</v>
      </c>
      <c r="BZ191" s="77" t="e">
        <f>IF(INDEX([2]pivotTable!AA$310:AA$615,MATCH(totalExpenditure!$A191,[2]pivotTable!$A$310:$A$615,0))/100*INDEX(gDP!AP$6:AP$271,MATCH(totalExpenditure!$A191,gDP!$B$6:$B$271))=0,"",INDEX([2]pivotTable!AA$310:AA$615,MATCH(totalExpenditure!$A191,[2]pivotTable!$A$310:$A$615,0))/100*INDEX(gDP!AP$6:AP$271,MATCH(totalExpenditure!$A191,gDP!$B$6:$B$271)))</f>
        <v>#N/A</v>
      </c>
      <c r="CA191" s="77" t="e">
        <f>IF(INDEX([2]pivotTable!AB$310:AB$615,MATCH(totalExpenditure!$A191,[2]pivotTable!$A$310:$A$615,0))/100*INDEX(gDP!AQ$6:AQ$271,MATCH(totalExpenditure!$A191,gDP!$B$6:$B$271))=0,"",INDEX([2]pivotTable!AB$310:AB$615,MATCH(totalExpenditure!$A191,[2]pivotTable!$A$310:$A$615,0))/100*INDEX(gDP!AQ$6:AQ$271,MATCH(totalExpenditure!$A191,gDP!$B$6:$B$271)))</f>
        <v>#N/A</v>
      </c>
      <c r="CB191" s="77" t="e">
        <f>IF(INDEX([2]pivotTable!AC$310:AC$615,MATCH(totalExpenditure!$A191,[2]pivotTable!$A$310:$A$615,0))/100*INDEX(gDP!AR$6:AR$271,MATCH(totalExpenditure!$A191,gDP!$B$6:$B$271))=0,"",INDEX([2]pivotTable!AC$310:AC$615,MATCH(totalExpenditure!$A191,[2]pivotTable!$A$310:$A$615,0))/100*INDEX(gDP!AR$6:AR$271,MATCH(totalExpenditure!$A191,gDP!$B$6:$B$271)))</f>
        <v>#N/A</v>
      </c>
      <c r="CC191" s="77" t="e">
        <f>IF(INDEX([2]pivotTable!AD$310:AD$615,MATCH(totalExpenditure!$A191,[2]pivotTable!$A$310:$A$615,0))/100*INDEX(gDP!AS$6:AS$271,MATCH(totalExpenditure!$A191,gDP!$B$6:$B$271))=0,"",INDEX([2]pivotTable!AD$310:AD$615,MATCH(totalExpenditure!$A191,[2]pivotTable!$A$310:$A$615,0))/100*INDEX(gDP!AS$6:AS$271,MATCH(totalExpenditure!$A191,gDP!$B$6:$B$271)))</f>
        <v>#N/A</v>
      </c>
      <c r="CD191" s="77" t="e">
        <f>IF(INDEX([2]pivotTable!AE$310:AE$615,MATCH(totalExpenditure!$A191,[2]pivotTable!$A$310:$A$615,0))/100*INDEX(gDP!AT$6:AT$271,MATCH(totalExpenditure!$A191,gDP!$B$6:$B$271))=0,"",INDEX([2]pivotTable!AE$310:AE$615,MATCH(totalExpenditure!$A191,[2]pivotTable!$A$310:$A$615,0))/100*INDEX(gDP!AT$6:AT$271,MATCH(totalExpenditure!$A191,gDP!$B$6:$B$271)))</f>
        <v>#N/A</v>
      </c>
      <c r="CE191" s="77" t="e">
        <f>IF(INDEX([2]pivotTable!AF$310:AF$615,MATCH(totalExpenditure!$A191,[2]pivotTable!$A$310:$A$615,0))/100*INDEX(gDP!AU$6:AU$271,MATCH(totalExpenditure!$A191,gDP!$B$6:$B$271))=0,"",INDEX([2]pivotTable!AF$310:AF$615,MATCH(totalExpenditure!$A191,[2]pivotTable!$A$310:$A$615,0))/100*INDEX(gDP!AU$6:AU$271,MATCH(totalExpenditure!$A191,gDP!$B$6:$B$271)))</f>
        <v>#N/A</v>
      </c>
      <c r="CF191" s="77" t="e">
        <f>IF(INDEX([2]pivotTable!AG$310:AG$615,MATCH(totalExpenditure!$A191,[2]pivotTable!$A$310:$A$615,0))/100*INDEX(gDP!AV$6:AV$271,MATCH(totalExpenditure!$A191,gDP!$B$6:$B$271))=0,"",INDEX([2]pivotTable!AG$310:AG$615,MATCH(totalExpenditure!$A191,[2]pivotTable!$A$310:$A$615,0))/100*INDEX(gDP!AV$6:AV$271,MATCH(totalExpenditure!$A191,gDP!$B$6:$B$271)))</f>
        <v>#N/A</v>
      </c>
      <c r="CG191" s="77" t="e">
        <f>IF(INDEX([2]pivotTable!AH$310:AH$615,MATCH(totalExpenditure!$A191,[2]pivotTable!$A$310:$A$615,0))/100*INDEX(gDP!AW$6:AW$271,MATCH(totalExpenditure!$A191,gDP!$B$6:$B$271))=0,"",INDEX([2]pivotTable!AH$310:AH$615,MATCH(totalExpenditure!$A191,[2]pivotTable!$A$310:$A$615,0))/100*INDEX(gDP!AW$6:AW$271,MATCH(totalExpenditure!$A191,gDP!$B$6:$B$271)))</f>
        <v>#N/A</v>
      </c>
      <c r="CH191" s="77" t="e">
        <f>IF(INDEX([2]pivotTable!AI$310:AI$615,MATCH(totalExpenditure!$A191,[2]pivotTable!$A$310:$A$615,0))/100*INDEX(gDP!AX$6:AX$271,MATCH(totalExpenditure!$A191,gDP!$B$6:$B$271))=0,"",INDEX([2]pivotTable!AI$310:AI$615,MATCH(totalExpenditure!$A191,[2]pivotTable!$A$310:$A$615,0))/100*INDEX(gDP!AX$6:AX$271,MATCH(totalExpenditure!$A191,gDP!$B$6:$B$271)))</f>
        <v>#N/A</v>
      </c>
      <c r="CI191" s="77" t="e">
        <f>IF(INDEX([2]pivotTable!AJ$310:AJ$615,MATCH(totalExpenditure!$A191,[2]pivotTable!$A$310:$A$615,0))/100*INDEX(gDP!AY$6:AY$271,MATCH(totalExpenditure!$A191,gDP!$B$6:$B$271))=0,"",INDEX([2]pivotTable!AJ$310:AJ$615,MATCH(totalExpenditure!$A191,[2]pivotTable!$A$310:$A$615,0))/100*INDEX(gDP!AY$6:AY$271,MATCH(totalExpenditure!$A191,gDP!$B$6:$B$271)))</f>
        <v>#N/A</v>
      </c>
      <c r="CJ191" s="77" t="e">
        <f>IF(INDEX([2]pivotTable!AK$310:AK$615,MATCH(totalExpenditure!$A191,[2]pivotTable!$A$310:$A$615,0))/100*INDEX(gDP!AZ$6:AZ$271,MATCH(totalExpenditure!$A191,gDP!$B$6:$B$271))=0,"",INDEX([2]pivotTable!AK$310:AK$615,MATCH(totalExpenditure!$A191,[2]pivotTable!$A$310:$A$615,0))/100*INDEX(gDP!AZ$6:AZ$271,MATCH(totalExpenditure!$A191,gDP!$B$6:$B$271)))</f>
        <v>#N/A</v>
      </c>
      <c r="CK191" s="77" t="e">
        <f>IF(INDEX([2]pivotTable!AL$310:AL$615,MATCH(totalExpenditure!$A191,[2]pivotTable!$A$310:$A$615,0))/100*INDEX(gDP!BA$6:BA$271,MATCH(totalExpenditure!$A191,gDP!$B$6:$B$271))=0,"",INDEX([2]pivotTable!AL$310:AL$615,MATCH(totalExpenditure!$A191,[2]pivotTable!$A$310:$A$615,0))/100*INDEX(gDP!BA$6:BA$271,MATCH(totalExpenditure!$A191,gDP!$B$6:$B$271)))</f>
        <v>#N/A</v>
      </c>
      <c r="CL191" s="77" t="e">
        <f>IF(INDEX([2]pivotTable!AM$310:AM$615,MATCH(totalExpenditure!$A191,[2]pivotTable!$A$310:$A$615,0))/100*INDEX(gDP!BB$6:BB$271,MATCH(totalExpenditure!$A191,gDP!$B$6:$B$271))=0,"",INDEX([2]pivotTable!AM$310:AM$615,MATCH(totalExpenditure!$A191,[2]pivotTable!$A$310:$A$615,0))/100*INDEX(gDP!BB$6:BB$271,MATCH(totalExpenditure!$A191,gDP!$B$6:$B$271)))</f>
        <v>#N/A</v>
      </c>
      <c r="CM191" s="77" t="e">
        <f>IF(INDEX([2]pivotTable!AN$310:AN$615,MATCH(totalExpenditure!$A191,[2]pivotTable!$A$310:$A$615,0))/100*INDEX(gDP!BC$6:BC$271,MATCH(totalExpenditure!$A191,gDP!$B$6:$B$271))=0,"",INDEX([2]pivotTable!AN$310:AN$615,MATCH(totalExpenditure!$A191,[2]pivotTable!$A$310:$A$615,0))/100*INDEX(gDP!BC$6:BC$271,MATCH(totalExpenditure!$A191,gDP!$B$6:$B$271)))</f>
        <v>#N/A</v>
      </c>
      <c r="CN191" s="77" t="e">
        <f>IF(INDEX([2]pivotTable!AO$310:AO$615,MATCH(totalExpenditure!$A191,[2]pivotTable!$A$310:$A$615,0))/100*INDEX(gDP!BD$6:BD$271,MATCH(totalExpenditure!$A191,gDP!$B$6:$B$271))=0,"",INDEX([2]pivotTable!AO$310:AO$615,MATCH(totalExpenditure!$A191,[2]pivotTable!$A$310:$A$615,0))/100*INDEX(gDP!BD$6:BD$271,MATCH(totalExpenditure!$A191,gDP!$B$6:$B$271)))</f>
        <v>#N/A</v>
      </c>
      <c r="CO191" s="77" t="e">
        <f>IF(INDEX([2]pivotTable!AP$310:AP$615,MATCH(totalExpenditure!$A191,[2]pivotTable!$A$310:$A$615,0))/100*INDEX(gDP!BE$6:BE$271,MATCH(totalExpenditure!$A191,gDP!$B$6:$B$271))=0,"",INDEX([2]pivotTable!AP$310:AP$615,MATCH(totalExpenditure!$A191,[2]pivotTable!$A$310:$A$615,0))/100*INDEX(gDP!BE$6:BE$271,MATCH(totalExpenditure!$A191,gDP!$B$6:$B$271)))</f>
        <v>#N/A</v>
      </c>
      <c r="CP191" s="77" t="e">
        <f>IF(INDEX([2]pivotTable!AQ$310:AQ$615,MATCH(totalExpenditure!$A191,[2]pivotTable!$A$310:$A$615,0))/100*INDEX(gDP!BF$6:BF$271,MATCH(totalExpenditure!$A191,gDP!$B$6:$B$271))=0,"",INDEX([2]pivotTable!AQ$310:AQ$615,MATCH(totalExpenditure!$A191,[2]pivotTable!$A$310:$A$615,0))/100*INDEX(gDP!BF$6:BF$271,MATCH(totalExpenditure!$A191,gDP!$B$6:$B$271)))</f>
        <v>#N/A</v>
      </c>
      <c r="CQ191" s="77" t="e">
        <f>IF(INDEX([2]pivotTable!AR$310:AR$615,MATCH(totalExpenditure!$A191,[2]pivotTable!$A$310:$A$615,0))/100*INDEX(gDP!BG$6:BG$271,MATCH(totalExpenditure!$A191,gDP!$B$6:$B$271))=0,"",INDEX([2]pivotTable!AR$310:AR$615,MATCH(totalExpenditure!$A191,[2]pivotTable!$A$310:$A$615,0))/100*INDEX(gDP!BG$6:BG$271,MATCH(totalExpenditure!$A191,gDP!$B$6:$B$271)))</f>
        <v>#N/A</v>
      </c>
      <c r="CR191" s="77" t="e">
        <f>IF(INDEX([2]pivotTable!AS$310:AS$615,MATCH(totalExpenditure!$A191,[2]pivotTable!$A$310:$A$615,0))/100*INDEX(gDP!BH$6:BH$271,MATCH(totalExpenditure!$A191,gDP!$B$6:$B$271))=0,"",INDEX([2]pivotTable!AS$310:AS$615,MATCH(totalExpenditure!$A191,[2]pivotTable!$A$310:$A$615,0))/100*INDEX(gDP!BH$6:BH$271,MATCH(totalExpenditure!$A191,gDP!$B$6:$B$271)))</f>
        <v>#N/A</v>
      </c>
      <c r="CS191" s="77" t="e">
        <f>IF(INDEX([2]pivotTable!AT$310:AT$615,MATCH(totalExpenditure!$A191,[2]pivotTable!$A$310:$A$615,0))/100*INDEX(gDP!BI$6:BI$271,MATCH(totalExpenditure!$A191,gDP!$B$6:$B$271))=0,"",INDEX([2]pivotTable!AT$310:AT$615,MATCH(totalExpenditure!$A191,[2]pivotTable!$A$310:$A$615,0))/100*INDEX(gDP!BI$6:BI$271,MATCH(totalExpenditure!$A191,gDP!$B$6:$B$271)))</f>
        <v>#N/A</v>
      </c>
      <c r="CT191" s="77" t="e">
        <f>IF(INDEX([2]pivotTable!AU$310:AU$615,MATCH(totalExpenditure!$A191,[2]pivotTable!$A$310:$A$615,0))/100*INDEX(gDP!BJ$6:BJ$271,MATCH(totalExpenditure!$A191,gDP!$B$6:$B$271))=0,"",INDEX([2]pivotTable!AU$310:AU$615,MATCH(totalExpenditure!$A191,[2]pivotTable!$A$310:$A$615,0))/100*INDEX(gDP!BJ$6:BJ$271,MATCH(totalExpenditure!$A191,gDP!$B$6:$B$271)))</f>
        <v>#N/A</v>
      </c>
      <c r="CU191" s="77" t="e">
        <f>IF(INDEX([2]pivotTable!AV$310:AV$615,MATCH(totalExpenditure!$A191,[2]pivotTable!$A$310:$A$615,0))/100*INDEX(gDP!BK$6:BK$271,MATCH(totalExpenditure!$A191,gDP!$B$6:$B$271))=0,"",INDEX([2]pivotTable!AV$310:AV$615,MATCH(totalExpenditure!$A191,[2]pivotTable!$A$310:$A$615,0))/100*INDEX(gDP!BK$6:BK$271,MATCH(totalExpenditure!$A191,gDP!$B$6:$B$271)))</f>
        <v>#N/A</v>
      </c>
      <c r="CV191" s="77" t="e">
        <f>IF(INDEX([2]pivotTable!AW$310:AW$615,MATCH(totalExpenditure!$A191,[2]pivotTable!$A$310:$A$615,0))/100*INDEX(gDP!BL$6:BL$271,MATCH(totalExpenditure!$A191,gDP!$B$6:$B$271))=0,"",INDEX([2]pivotTable!AW$310:AW$615,MATCH(totalExpenditure!$A191,[2]pivotTable!$A$310:$A$615,0))/100*INDEX(gDP!BL$6:BL$271,MATCH(totalExpenditure!$A191,gDP!$B$6:$B$271)))</f>
        <v>#N/A</v>
      </c>
      <c r="CW191" s="77" t="e">
        <f>IF(INDEX([2]pivotTable!AX$310:AX$615,MATCH(totalExpenditure!$A191,[2]pivotTable!$A$310:$A$615,0))/100*INDEX(gDP!BM$6:BM$271,MATCH(totalExpenditure!$A191,gDP!$B$6:$B$271))=0,"",INDEX([2]pivotTable!AX$310:AX$615,MATCH(totalExpenditure!$A191,[2]pivotTable!$A$310:$A$615,0))/100*INDEX(gDP!BM$6:BM$271,MATCH(totalExpenditure!$A191,gDP!$B$6:$B$271)))</f>
        <v>#N/A</v>
      </c>
      <c r="CX191" s="77" t="e">
        <f>IF(INDEX([2]pivotTable!AY$310:AY$615,MATCH(totalExpenditure!$A191,[2]pivotTable!$A$310:$A$615,0))/100*INDEX(gDP!BN$6:BN$271,MATCH(totalExpenditure!$A191,gDP!$B$6:$B$271))=0,"",INDEX([2]pivotTable!AY$310:AY$615,MATCH(totalExpenditure!$A191,[2]pivotTable!$A$310:$A$615,0))/100*INDEX(gDP!BN$6:BN$271,MATCH(totalExpenditure!$A191,gDP!$B$6:$B$271)))</f>
        <v>#N/A</v>
      </c>
      <c r="CY191" s="77" t="e">
        <f>IF(INDEX([2]pivotTable!AZ$310:AZ$615,MATCH(totalExpenditure!$A191,[2]pivotTable!$A$310:$A$615,0))/100*INDEX(gDP!BO$6:BO$271,MATCH(totalExpenditure!$A191,gDP!$B$6:$B$271))=0,"",INDEX([2]pivotTable!AZ$310:AZ$615,MATCH(totalExpenditure!$A191,[2]pivotTable!$A$310:$A$615,0))/100*INDEX(gDP!BO$6:BO$271,MATCH(totalExpenditure!$A191,gDP!$B$6:$B$271)))</f>
        <v>#N/A</v>
      </c>
      <c r="CZ191" s="77" t="e">
        <f>IF(B191="","",IF(BA191="","",B191-B191+INDEX(gDP!Q$6:Q$271,MATCH(totalExpenditure!$A191,gDP!$B$6:$B$271))))</f>
        <v>#N/A</v>
      </c>
      <c r="DA191" s="77" t="e">
        <f>IF(C191="","",IF(BB191="","",C191-C191+INDEX(gDP!R$6:R$271,MATCH(totalExpenditure!$A191,gDP!$B$6:$B$271))))</f>
        <v>#N/A</v>
      </c>
      <c r="DB191" s="77" t="e">
        <f>IF(D191="","",IF(BC191="","",D191-D191+INDEX(gDP!S$6:S$271,MATCH(totalExpenditure!$A191,gDP!$B$6:$B$271))))</f>
        <v>#N/A</v>
      </c>
      <c r="DC191" s="77" t="e">
        <f>IF(E191="","",IF(BD191="","",E191-E191+INDEX(gDP!T$6:T$271,MATCH(totalExpenditure!$A191,gDP!$B$6:$B$271))))</f>
        <v>#N/A</v>
      </c>
      <c r="DD191" s="77" t="e">
        <f>IF(F191="","",IF(BE191="","",F191-F191+INDEX(gDP!U$6:U$271,MATCH(totalExpenditure!$A191,gDP!$B$6:$B$271))))</f>
        <v>#N/A</v>
      </c>
      <c r="DE191" s="77" t="e">
        <f>IF(G191="","",IF(BF191="","",G191-G191+INDEX(gDP!V$6:V$271,MATCH(totalExpenditure!$A191,gDP!$B$6:$B$271))))</f>
        <v>#N/A</v>
      </c>
      <c r="DF191" s="77" t="e">
        <f>IF(H191="","",IF(BG191="","",H191-H191+INDEX(gDP!W$6:W$271,MATCH(totalExpenditure!$A191,gDP!$B$6:$B$271))))</f>
        <v>#N/A</v>
      </c>
      <c r="DG191" s="77" t="e">
        <f>IF(I191="","",IF(BH191="","",I191-I191+INDEX(gDP!X$6:X$271,MATCH(totalExpenditure!$A191,gDP!$B$6:$B$271))))</f>
        <v>#N/A</v>
      </c>
      <c r="DH191" s="77" t="e">
        <f>IF(J191="","",IF(BI191="","",J191-J191+INDEX(gDP!Y$6:Y$271,MATCH(totalExpenditure!$A191,gDP!$B$6:$B$271))))</f>
        <v>#N/A</v>
      </c>
      <c r="DI191" s="77" t="e">
        <f>IF(K191="","",IF(BJ191="","",K191-K191+INDEX(gDP!Z$6:Z$271,MATCH(totalExpenditure!$A191,gDP!$B$6:$B$271))))</f>
        <v>#N/A</v>
      </c>
      <c r="DJ191" s="77" t="e">
        <f>IF(L191="","",IF(BK191="","",L191-L191+INDEX(gDP!AA$6:AA$271,MATCH(totalExpenditure!$A191,gDP!$B$6:$B$271))))</f>
        <v>#N/A</v>
      </c>
      <c r="DK191" s="77" t="e">
        <f>IF(M191="","",IF(BL191="","",M191-M191+INDEX(gDP!AB$6:AB$271,MATCH(totalExpenditure!$A191,gDP!$B$6:$B$271))))</f>
        <v>#N/A</v>
      </c>
      <c r="DL191" s="77" t="e">
        <f>IF(N191="","",IF(BM191="","",N191-N191+INDEX(gDP!AC$6:AC$271,MATCH(totalExpenditure!$A191,gDP!$B$6:$B$271))))</f>
        <v>#N/A</v>
      </c>
      <c r="DM191" s="77" t="e">
        <f>IF(O191="","",IF(BN191="","",O191-O191+INDEX(gDP!AD$6:AD$271,MATCH(totalExpenditure!$A191,gDP!$B$6:$B$271))))</f>
        <v>#N/A</v>
      </c>
      <c r="DN191" s="77" t="e">
        <f>IF(P191="","",IF(BO191="","",P191-P191+INDEX(gDP!AE$6:AE$271,MATCH(totalExpenditure!$A191,gDP!$B$6:$B$271))))</f>
        <v>#N/A</v>
      </c>
      <c r="DO191" s="77" t="e">
        <f>IF(Q191="","",IF(BP191="","",Q191-Q191+INDEX(gDP!AF$6:AF$271,MATCH(totalExpenditure!$A191,gDP!$B$6:$B$271))))</f>
        <v>#N/A</v>
      </c>
      <c r="DP191" s="77" t="e">
        <f>IF(R191="","",IF(BQ191="","",R191-R191+INDEX(gDP!AG$6:AG$271,MATCH(totalExpenditure!$A191,gDP!$B$6:$B$271))))</f>
        <v>#N/A</v>
      </c>
      <c r="DQ191" s="77" t="e">
        <f>IF(S191="","",IF(BR191="","",S191-S191+INDEX(gDP!AH$6:AH$271,MATCH(totalExpenditure!$A191,gDP!$B$6:$B$271))))</f>
        <v>#N/A</v>
      </c>
      <c r="DR191" s="77" t="e">
        <f>IF(T191="","",IF(BS191="","",T191-T191+INDEX(gDP!AI$6:AI$271,MATCH(totalExpenditure!$A191,gDP!$B$6:$B$271))))</f>
        <v>#N/A</v>
      </c>
      <c r="DS191" s="77" t="e">
        <f>IF(U191="","",IF(BT191="","",U191-U191+INDEX(gDP!AJ$6:AJ$271,MATCH(totalExpenditure!$A191,gDP!$B$6:$B$271))))</f>
        <v>#N/A</v>
      </c>
      <c r="DT191" s="77" t="e">
        <f>IF(V191="","",IF(BU191="","",V191-V191+INDEX(gDP!AK$6:AK$271,MATCH(totalExpenditure!$A191,gDP!$B$6:$B$271))))</f>
        <v>#N/A</v>
      </c>
      <c r="DU191" s="77" t="e">
        <f>IF(W191="","",IF(BV191="","",W191-W191+INDEX(gDP!AL$6:AL$271,MATCH(totalExpenditure!$A191,gDP!$B$6:$B$271))))</f>
        <v>#N/A</v>
      </c>
      <c r="DV191" s="77" t="e">
        <f>IF(X191="","",IF(BW191="","",X191-X191+INDEX(gDP!AM$6:AM$271,MATCH(totalExpenditure!$A191,gDP!$B$6:$B$271))))</f>
        <v>#N/A</v>
      </c>
      <c r="DW191" s="77" t="e">
        <f>IF(Y191="","",IF(BX191="","",Y191-Y191+INDEX(gDP!AN$6:AN$271,MATCH(totalExpenditure!$A191,gDP!$B$6:$B$271))))</f>
        <v>#N/A</v>
      </c>
      <c r="DX191" s="77" t="e">
        <f>IF(Z191="","",IF(BY191="","",Z191-Z191+INDEX(gDP!AO$6:AO$271,MATCH(totalExpenditure!$A191,gDP!$B$6:$B$271))))</f>
        <v>#N/A</v>
      </c>
      <c r="DY191" s="77" t="e">
        <f>IF(AA191="","",IF(BZ191="","",AA191-AA191+INDEX(gDP!AP$6:AP$271,MATCH(totalExpenditure!$A191,gDP!$B$6:$B$271))))</f>
        <v>#N/A</v>
      </c>
      <c r="DZ191" s="77" t="e">
        <f>IF(AB191="","",IF(CA191="","",AB191-AB191+INDEX(gDP!AQ$6:AQ$271,MATCH(totalExpenditure!$A191,gDP!$B$6:$B$271))))</f>
        <v>#N/A</v>
      </c>
      <c r="EA191" s="77" t="e">
        <f>IF(AC191="","",IF(CB191="","",AC191-AC191+INDEX(gDP!AR$6:AR$271,MATCH(totalExpenditure!$A191,gDP!$B$6:$B$271))))</f>
        <v>#N/A</v>
      </c>
      <c r="EB191" s="77" t="e">
        <f>IF(AD191="","",IF(CC191="","",AD191-AD191+INDEX(gDP!AS$6:AS$271,MATCH(totalExpenditure!$A191,gDP!$B$6:$B$271))))</f>
        <v>#N/A</v>
      </c>
      <c r="EC191" s="77" t="e">
        <f>IF(AE191="","",IF(CD191="","",AE191-AE191+INDEX(gDP!AT$6:AT$271,MATCH(totalExpenditure!$A191,gDP!$B$6:$B$271))))</f>
        <v>#N/A</v>
      </c>
      <c r="ED191" s="77" t="e">
        <f>IF(AF191="","",IF(CE191="","",AF191-AF191+INDEX(gDP!AU$6:AU$271,MATCH(totalExpenditure!$A191,gDP!$B$6:$B$271))))</f>
        <v>#N/A</v>
      </c>
      <c r="EE191" s="77" t="e">
        <f>IF(AG191="","",IF(CF191="","",AG191-AG191+INDEX(gDP!AV$6:AV$271,MATCH(totalExpenditure!$A191,gDP!$B$6:$B$271))))</f>
        <v>#N/A</v>
      </c>
      <c r="EF191" s="77" t="e">
        <f>IF(AH191="","",IF(CG191="","",AH191-AH191+INDEX(gDP!AW$6:AW$271,MATCH(totalExpenditure!$A191,gDP!$B$6:$B$271))))</f>
        <v>#N/A</v>
      </c>
      <c r="EG191" s="77" t="e">
        <f>IF(AI191="","",IF(CH191="","",AI191-AI191+INDEX(gDP!AX$6:AX$271,MATCH(totalExpenditure!$A191,gDP!$B$6:$B$271))))</f>
        <v>#N/A</v>
      </c>
      <c r="EH191" s="77" t="e">
        <f>IF(AJ191="","",IF(CI191="","",AJ191-AJ191+INDEX(gDP!AY$6:AY$271,MATCH(totalExpenditure!$A191,gDP!$B$6:$B$271))))</f>
        <v>#N/A</v>
      </c>
      <c r="EI191" s="77" t="e">
        <f>IF(AK191="","",IF(CJ191="","",AK191-AK191+INDEX(gDP!AZ$6:AZ$271,MATCH(totalExpenditure!$A191,gDP!$B$6:$B$271))))</f>
        <v>#N/A</v>
      </c>
      <c r="EJ191" s="77" t="e">
        <f>IF(AL191="","",IF(CK191="","",AL191-AL191+INDEX(gDP!BA$6:BA$271,MATCH(totalExpenditure!$A191,gDP!$B$6:$B$271))))</f>
        <v>#N/A</v>
      </c>
      <c r="EK191" s="77" t="e">
        <f>IF(AM191="","",IF(CL191="","",AM191-AM191+INDEX(gDP!BB$6:BB$271,MATCH(totalExpenditure!$A191,gDP!$B$6:$B$271))))</f>
        <v>#N/A</v>
      </c>
      <c r="EL191" s="77" t="e">
        <f>IF(AN191="","",IF(CM191="","",AN191-AN191+INDEX(gDP!BC$6:BC$271,MATCH(totalExpenditure!$A191,gDP!$B$6:$B$271))))</f>
        <v>#N/A</v>
      </c>
      <c r="EM191" s="77" t="e">
        <f>IF(AO191="","",IF(CN191="","",AO191-AO191+INDEX(gDP!BD$6:BD$271,MATCH(totalExpenditure!$A191,gDP!$B$6:$B$271))))</f>
        <v>#N/A</v>
      </c>
      <c r="EN191" s="77" t="e">
        <f>IF(AP191="","",IF(CO191="","",AP191-AP191+INDEX(gDP!BE$6:BE$271,MATCH(totalExpenditure!$A191,gDP!$B$6:$B$271))))</f>
        <v>#N/A</v>
      </c>
      <c r="EO191" s="77" t="e">
        <f>IF(AQ191="","",IF(CP191="","",AQ191-AQ191+INDEX(gDP!BF$6:BF$271,MATCH(totalExpenditure!$A191,gDP!$B$6:$B$271))))</f>
        <v>#N/A</v>
      </c>
      <c r="EP191" s="77" t="e">
        <f>IF(AR191="","",IF(CQ191="","",AR191-AR191+INDEX(gDP!BG$6:BG$271,MATCH(totalExpenditure!$A191,gDP!$B$6:$B$271))))</f>
        <v>#N/A</v>
      </c>
      <c r="EQ191" s="77" t="e">
        <f>IF(AS191="","",IF(CR191="","",AS191-AS191+INDEX(gDP!BH$6:BH$271,MATCH(totalExpenditure!$A191,gDP!$B$6:$B$271))))</f>
        <v>#N/A</v>
      </c>
      <c r="ER191" s="77" t="e">
        <f>IF(AT191="","",IF(CS191="","",AT191-AT191+INDEX(gDP!BI$6:BI$271,MATCH(totalExpenditure!$A191,gDP!$B$6:$B$271))))</f>
        <v>#N/A</v>
      </c>
      <c r="ES191" s="77" t="e">
        <f>IF(AU191="","",IF(CT191="","",AU191-AU191+INDEX(gDP!BJ$6:BJ$271,MATCH(totalExpenditure!$A191,gDP!$B$6:$B$271))))</f>
        <v>#N/A</v>
      </c>
      <c r="ET191" s="77" t="e">
        <f>IF(AV191="","",IF(CU191="","",AV191-AV191+INDEX(gDP!BK$6:BK$271,MATCH(totalExpenditure!$A191,gDP!$B$6:$B$271))))</f>
        <v>#N/A</v>
      </c>
      <c r="EU191" s="77" t="e">
        <f>IF(AW191="","",IF(CV191="","",AW191-AW191+INDEX(gDP!BL$6:BL$271,MATCH(totalExpenditure!$A191,gDP!$B$6:$B$271))))</f>
        <v>#N/A</v>
      </c>
      <c r="EV191" s="77" t="e">
        <f>IF(AX191="","",IF(CW191="","",AX191-AX191+INDEX(gDP!BM$6:BM$271,MATCH(totalExpenditure!$A191,gDP!$B$6:$B$271))))</f>
        <v>#N/A</v>
      </c>
      <c r="EW191" s="77" t="e">
        <f>IF(AY191="","",IF(CX191="","",AY191-AY191+INDEX(gDP!BN$6:BN$271,MATCH(totalExpenditure!$A191,gDP!$B$6:$B$271))))</f>
        <v>#N/A</v>
      </c>
      <c r="EX191" s="77" t="e">
        <f>IF(AZ191="","",IF(CY191="","",AZ191-AZ191+INDEX(gDP!BO$6:BO$271,MATCH(totalExpenditure!$A191,gDP!$B$6:$B$271))))</f>
        <v>#N/A</v>
      </c>
    </row>
    <row r="192" spans="1:154" x14ac:dyDescent="0.35">
      <c r="A192" t="s">
        <v>593</v>
      </c>
      <c r="B192" s="77" t="str">
        <f>IF(INDEX([2]pivotTable!B$3:B$308,MATCH(totalExpenditure!$A192,[2]pivotTable!$A$3:$A$308,0))/100*INDEX(gDP!Q$6:Q$271,MATCH(totalExpenditure!$A192,gDP!$B$6:$B$271))=0,"",INDEX([2]pivotTable!B$3:B$308,MATCH(totalExpenditure!$A192,[2]pivotTable!$A$3:$A$308,0))/100*INDEX(gDP!Q$6:Q$271,MATCH(totalExpenditure!$A192,gDP!$B$6:$B$271)))</f>
        <v/>
      </c>
      <c r="C192" s="77" t="str">
        <f>IF(INDEX([2]pivotTable!C$3:C$308,MATCH(totalExpenditure!$A192,[2]pivotTable!$A$3:$A$308,0))/100*INDEX(gDP!R$6:R$271,MATCH(totalExpenditure!$A192,gDP!$B$6:$B$271))=0,"",INDEX([2]pivotTable!C$3:C$308,MATCH(totalExpenditure!$A192,[2]pivotTable!$A$3:$A$308,0))/100*INDEX(gDP!R$6:R$271,MATCH(totalExpenditure!$A192,gDP!$B$6:$B$271)))</f>
        <v/>
      </c>
      <c r="D192" s="77" t="str">
        <f>IF(INDEX([2]pivotTable!D$3:D$308,MATCH(totalExpenditure!$A192,[2]pivotTable!$A$3:$A$308,0))/100*INDEX(gDP!S$6:S$271,MATCH(totalExpenditure!$A192,gDP!$B$6:$B$271))=0,"",INDEX([2]pivotTable!D$3:D$308,MATCH(totalExpenditure!$A192,[2]pivotTable!$A$3:$A$308,0))/100*INDEX(gDP!S$6:S$271,MATCH(totalExpenditure!$A192,gDP!$B$6:$B$271)))</f>
        <v/>
      </c>
      <c r="E192" s="77" t="str">
        <f>IF(INDEX([2]pivotTable!E$3:E$308,MATCH(totalExpenditure!$A192,[2]pivotTable!$A$3:$A$308,0))/100*INDEX(gDP!T$6:T$271,MATCH(totalExpenditure!$A192,gDP!$B$6:$B$271))=0,"",INDEX([2]pivotTable!E$3:E$308,MATCH(totalExpenditure!$A192,[2]pivotTable!$A$3:$A$308,0))/100*INDEX(gDP!T$6:T$271,MATCH(totalExpenditure!$A192,gDP!$B$6:$B$271)))</f>
        <v/>
      </c>
      <c r="F192" s="77" t="str">
        <f>IF(INDEX([2]pivotTable!F$3:F$308,MATCH(totalExpenditure!$A192,[2]pivotTable!$A$3:$A$308,0))/100*INDEX(gDP!U$6:U$271,MATCH(totalExpenditure!$A192,gDP!$B$6:$B$271))=0,"",INDEX([2]pivotTable!F$3:F$308,MATCH(totalExpenditure!$A192,[2]pivotTable!$A$3:$A$308,0))/100*INDEX(gDP!U$6:U$271,MATCH(totalExpenditure!$A192,gDP!$B$6:$B$271)))</f>
        <v/>
      </c>
      <c r="G192" s="77" t="str">
        <f>IF(INDEX([2]pivotTable!G$3:G$308,MATCH(totalExpenditure!$A192,[2]pivotTable!$A$3:$A$308,0))/100*INDEX(gDP!V$6:V$271,MATCH(totalExpenditure!$A192,gDP!$B$6:$B$271))=0,"",INDEX([2]pivotTable!G$3:G$308,MATCH(totalExpenditure!$A192,[2]pivotTable!$A$3:$A$308,0))/100*INDEX(gDP!V$6:V$271,MATCH(totalExpenditure!$A192,gDP!$B$6:$B$271)))</f>
        <v/>
      </c>
      <c r="H192" s="77" t="str">
        <f>IF(INDEX([2]pivotTable!H$3:H$308,MATCH(totalExpenditure!$A192,[2]pivotTable!$A$3:$A$308,0))/100*INDEX(gDP!W$6:W$271,MATCH(totalExpenditure!$A192,gDP!$B$6:$B$271))=0,"",INDEX([2]pivotTable!H$3:H$308,MATCH(totalExpenditure!$A192,[2]pivotTable!$A$3:$A$308,0))/100*INDEX(gDP!W$6:W$271,MATCH(totalExpenditure!$A192,gDP!$B$6:$B$271)))</f>
        <v/>
      </c>
      <c r="I192" s="77" t="str">
        <f>IF(INDEX([2]pivotTable!I$3:I$308,MATCH(totalExpenditure!$A192,[2]pivotTable!$A$3:$A$308,0))/100*INDEX(gDP!X$6:X$271,MATCH(totalExpenditure!$A192,gDP!$B$6:$B$271))=0,"",INDEX([2]pivotTable!I$3:I$308,MATCH(totalExpenditure!$A192,[2]pivotTable!$A$3:$A$308,0))/100*INDEX(gDP!X$6:X$271,MATCH(totalExpenditure!$A192,gDP!$B$6:$B$271)))</f>
        <v/>
      </c>
      <c r="J192" s="77" t="str">
        <f>IF(INDEX([2]pivotTable!J$3:J$308,MATCH(totalExpenditure!$A192,[2]pivotTable!$A$3:$A$308,0))/100*INDEX(gDP!Y$6:Y$271,MATCH(totalExpenditure!$A192,gDP!$B$6:$B$271))=0,"",INDEX([2]pivotTable!J$3:J$308,MATCH(totalExpenditure!$A192,[2]pivotTable!$A$3:$A$308,0))/100*INDEX(gDP!Y$6:Y$271,MATCH(totalExpenditure!$A192,gDP!$B$6:$B$271)))</f>
        <v/>
      </c>
      <c r="K192" s="77" t="str">
        <f>IF(INDEX([2]pivotTable!K$3:K$308,MATCH(totalExpenditure!$A192,[2]pivotTable!$A$3:$A$308,0))/100*INDEX(gDP!Z$6:Z$271,MATCH(totalExpenditure!$A192,gDP!$B$6:$B$271))=0,"",INDEX([2]pivotTable!K$3:K$308,MATCH(totalExpenditure!$A192,[2]pivotTable!$A$3:$A$308,0))/100*INDEX(gDP!Z$6:Z$271,MATCH(totalExpenditure!$A192,gDP!$B$6:$B$271)))</f>
        <v/>
      </c>
      <c r="L192" s="77" t="str">
        <f>IF(INDEX([2]pivotTable!L$3:L$308,MATCH(totalExpenditure!$A192,[2]pivotTable!$A$3:$A$308,0))/100*INDEX(gDP!AA$6:AA$271,MATCH(totalExpenditure!$A192,gDP!$B$6:$B$271))=0,"",INDEX([2]pivotTable!L$3:L$308,MATCH(totalExpenditure!$A192,[2]pivotTable!$A$3:$A$308,0))/100*INDEX(gDP!AA$6:AA$271,MATCH(totalExpenditure!$A192,gDP!$B$6:$B$271)))</f>
        <v/>
      </c>
      <c r="M192" s="77" t="str">
        <f>IF(INDEX([2]pivotTable!M$3:M$308,MATCH(totalExpenditure!$A192,[2]pivotTable!$A$3:$A$308,0))/100*INDEX(gDP!AB$6:AB$271,MATCH(totalExpenditure!$A192,gDP!$B$6:$B$271))=0,"",INDEX([2]pivotTable!M$3:M$308,MATCH(totalExpenditure!$A192,[2]pivotTable!$A$3:$A$308,0))/100*INDEX(gDP!AB$6:AB$271,MATCH(totalExpenditure!$A192,gDP!$B$6:$B$271)))</f>
        <v/>
      </c>
      <c r="N192" s="77" t="str">
        <f>IF(INDEX([2]pivotTable!N$3:N$308,MATCH(totalExpenditure!$A192,[2]pivotTable!$A$3:$A$308,0))/100*INDEX(gDP!AC$6:AC$271,MATCH(totalExpenditure!$A192,gDP!$B$6:$B$271))=0,"",INDEX([2]pivotTable!N$3:N$308,MATCH(totalExpenditure!$A192,[2]pivotTable!$A$3:$A$308,0))/100*INDEX(gDP!AC$6:AC$271,MATCH(totalExpenditure!$A192,gDP!$B$6:$B$271)))</f>
        <v/>
      </c>
      <c r="O192" s="77" t="str">
        <f>IF(INDEX([2]pivotTable!O$3:O$308,MATCH(totalExpenditure!$A192,[2]pivotTable!$A$3:$A$308,0))/100*INDEX(gDP!AD$6:AD$271,MATCH(totalExpenditure!$A192,gDP!$B$6:$B$271))=0,"",INDEX([2]pivotTable!O$3:O$308,MATCH(totalExpenditure!$A192,[2]pivotTable!$A$3:$A$308,0))/100*INDEX(gDP!AD$6:AD$271,MATCH(totalExpenditure!$A192,gDP!$B$6:$B$271)))</f>
        <v/>
      </c>
      <c r="P192" s="77" t="str">
        <f>IF(INDEX([2]pivotTable!P$3:P$308,MATCH(totalExpenditure!$A192,[2]pivotTable!$A$3:$A$308,0))/100*INDEX(gDP!AE$6:AE$271,MATCH(totalExpenditure!$A192,gDP!$B$6:$B$271))=0,"",INDEX([2]pivotTable!P$3:P$308,MATCH(totalExpenditure!$A192,[2]pivotTable!$A$3:$A$308,0))/100*INDEX(gDP!AE$6:AE$271,MATCH(totalExpenditure!$A192,gDP!$B$6:$B$271)))</f>
        <v/>
      </c>
      <c r="Q192" s="77" t="str">
        <f>IF(INDEX([2]pivotTable!Q$3:Q$308,MATCH(totalExpenditure!$A192,[2]pivotTable!$A$3:$A$308,0))/100*INDEX(gDP!AF$6:AF$271,MATCH(totalExpenditure!$A192,gDP!$B$6:$B$271))=0,"",INDEX([2]pivotTable!Q$3:Q$308,MATCH(totalExpenditure!$A192,[2]pivotTable!$A$3:$A$308,0))/100*INDEX(gDP!AF$6:AF$271,MATCH(totalExpenditure!$A192,gDP!$B$6:$B$271)))</f>
        <v/>
      </c>
      <c r="R192" s="77" t="str">
        <f>IF(INDEX([2]pivotTable!R$3:R$308,MATCH(totalExpenditure!$A192,[2]pivotTable!$A$3:$A$308,0))/100*INDEX(gDP!AG$6:AG$271,MATCH(totalExpenditure!$A192,gDP!$B$6:$B$271))=0,"",INDEX([2]pivotTable!R$3:R$308,MATCH(totalExpenditure!$A192,[2]pivotTable!$A$3:$A$308,0))/100*INDEX(gDP!AG$6:AG$271,MATCH(totalExpenditure!$A192,gDP!$B$6:$B$271)))</f>
        <v/>
      </c>
      <c r="S192" s="77" t="str">
        <f>IF(INDEX([2]pivotTable!S$3:S$308,MATCH(totalExpenditure!$A192,[2]pivotTable!$A$3:$A$308,0))/100*INDEX(gDP!AH$6:AH$271,MATCH(totalExpenditure!$A192,gDP!$B$6:$B$271))=0,"",INDEX([2]pivotTable!S$3:S$308,MATCH(totalExpenditure!$A192,[2]pivotTable!$A$3:$A$308,0))/100*INDEX(gDP!AH$6:AH$271,MATCH(totalExpenditure!$A192,gDP!$B$6:$B$271)))</f>
        <v/>
      </c>
      <c r="T192" s="77">
        <f>IF(INDEX([2]pivotTable!T$3:T$308,MATCH(totalExpenditure!$A192,[2]pivotTable!$A$3:$A$308,0))/100*INDEX(gDP!AI$6:AI$271,MATCH(totalExpenditure!$A192,gDP!$B$6:$B$271))=0,"",INDEX([2]pivotTable!T$3:T$308,MATCH(totalExpenditure!$A192,[2]pivotTable!$A$3:$A$308,0))/100*INDEX(gDP!AI$6:AI$271,MATCH(totalExpenditure!$A192,gDP!$B$6:$B$271)))</f>
        <v>959657446.18991733</v>
      </c>
      <c r="U192" s="77">
        <f>IF(INDEX([2]pivotTable!U$3:U$308,MATCH(totalExpenditure!$A192,[2]pivotTable!$A$3:$A$308,0))/100*INDEX(gDP!AJ$6:AJ$271,MATCH(totalExpenditure!$A192,gDP!$B$6:$B$271))=0,"",INDEX([2]pivotTable!U$3:U$308,MATCH(totalExpenditure!$A192,[2]pivotTable!$A$3:$A$308,0))/100*INDEX(gDP!AJ$6:AJ$271,MATCH(totalExpenditure!$A192,gDP!$B$6:$B$271)))</f>
        <v>947649852.45190406</v>
      </c>
      <c r="V192" s="77">
        <f>IF(INDEX([2]pivotTable!V$3:V$308,MATCH(totalExpenditure!$A192,[2]pivotTable!$A$3:$A$308,0))/100*INDEX(gDP!AK$6:AK$271,MATCH(totalExpenditure!$A192,gDP!$B$6:$B$271))=0,"",INDEX([2]pivotTable!V$3:V$308,MATCH(totalExpenditure!$A192,[2]pivotTable!$A$3:$A$308,0))/100*INDEX(gDP!AK$6:AK$271,MATCH(totalExpenditure!$A192,gDP!$B$6:$B$271)))</f>
        <v>1033221812.9412831</v>
      </c>
      <c r="W192" s="77">
        <f>IF(INDEX([2]pivotTable!W$3:W$308,MATCH(totalExpenditure!$A192,[2]pivotTable!$A$3:$A$308,0))/100*INDEX(gDP!AL$6:AL$271,MATCH(totalExpenditure!$A192,gDP!$B$6:$B$271))=0,"",INDEX([2]pivotTable!W$3:W$308,MATCH(totalExpenditure!$A192,[2]pivotTable!$A$3:$A$308,0))/100*INDEX(gDP!AL$6:AL$271,MATCH(totalExpenditure!$A192,gDP!$B$6:$B$271)))</f>
        <v>1067028301.3315493</v>
      </c>
      <c r="X192" s="77">
        <f>IF(INDEX([2]pivotTable!X$3:X$308,MATCH(totalExpenditure!$A192,[2]pivotTable!$A$3:$A$308,0))/100*INDEX(gDP!AM$6:AM$271,MATCH(totalExpenditure!$A192,gDP!$B$6:$B$271))=0,"",INDEX([2]pivotTable!X$3:X$308,MATCH(totalExpenditure!$A192,[2]pivotTable!$A$3:$A$308,0))/100*INDEX(gDP!AM$6:AM$271,MATCH(totalExpenditure!$A192,gDP!$B$6:$B$271)))</f>
        <v>877912042.9832617</v>
      </c>
      <c r="Y192" s="77">
        <f>IF(INDEX([2]pivotTable!Y$3:Y$308,MATCH(totalExpenditure!$A192,[2]pivotTable!$A$3:$A$308,0))/100*INDEX(gDP!AN$6:AN$271,MATCH(totalExpenditure!$A192,gDP!$B$6:$B$271))=0,"",INDEX([2]pivotTable!Y$3:Y$308,MATCH(totalExpenditure!$A192,[2]pivotTable!$A$3:$A$308,0))/100*INDEX(gDP!AN$6:AN$271,MATCH(totalExpenditure!$A192,gDP!$B$6:$B$271)))</f>
        <v>1066518541.9662795</v>
      </c>
      <c r="Z192" s="77">
        <f>IF(INDEX([2]pivotTable!Z$3:Z$308,MATCH(totalExpenditure!$A192,[2]pivotTable!$A$3:$A$308,0))/100*INDEX(gDP!AO$6:AO$271,MATCH(totalExpenditure!$A192,gDP!$B$6:$B$271))=0,"",INDEX([2]pivotTable!Z$3:Z$308,MATCH(totalExpenditure!$A192,[2]pivotTable!$A$3:$A$308,0))/100*INDEX(gDP!AO$6:AO$271,MATCH(totalExpenditure!$A192,gDP!$B$6:$B$271)))</f>
        <v>1183101055.3629262</v>
      </c>
      <c r="AA192" s="77">
        <f>IF(INDEX([2]pivotTable!AA$3:AA$308,MATCH(totalExpenditure!$A192,[2]pivotTable!$A$3:$A$308,0))/100*INDEX(gDP!AP$6:AP$271,MATCH(totalExpenditure!$A192,gDP!$B$6:$B$271))=0,"",INDEX([2]pivotTable!AA$3:AA$308,MATCH(totalExpenditure!$A192,[2]pivotTable!$A$3:$A$308,0))/100*INDEX(gDP!AP$6:AP$271,MATCH(totalExpenditure!$A192,gDP!$B$6:$B$271)))</f>
        <v>1261024655.3721335</v>
      </c>
      <c r="AB192" s="77">
        <f>IF(INDEX([2]pivotTable!AB$3:AB$308,MATCH(totalExpenditure!$A192,[2]pivotTable!$A$3:$A$308,0))/100*INDEX(gDP!AQ$6:AQ$271,MATCH(totalExpenditure!$A192,gDP!$B$6:$B$271))=0,"",INDEX([2]pivotTable!AB$3:AB$308,MATCH(totalExpenditure!$A192,[2]pivotTable!$A$3:$A$308,0))/100*INDEX(gDP!AQ$6:AQ$271,MATCH(totalExpenditure!$A192,gDP!$B$6:$B$271)))</f>
        <v>767271888.1981163</v>
      </c>
      <c r="AC192" s="77">
        <f>IF(INDEX([2]pivotTable!AC$3:AC$308,MATCH(totalExpenditure!$A192,[2]pivotTable!$A$3:$A$308,0))/100*INDEX(gDP!AR$6:AR$271,MATCH(totalExpenditure!$A192,gDP!$B$6:$B$271))=0,"",INDEX([2]pivotTable!AC$3:AC$308,MATCH(totalExpenditure!$A192,[2]pivotTable!$A$3:$A$308,0))/100*INDEX(gDP!AR$6:AR$271,MATCH(totalExpenditure!$A192,gDP!$B$6:$B$271)))</f>
        <v>762197522.30161607</v>
      </c>
      <c r="AD192" s="77">
        <f>IF(INDEX([2]pivotTable!AD$3:AD$308,MATCH(totalExpenditure!$A192,[2]pivotTable!$A$3:$A$308,0))/100*INDEX(gDP!AS$6:AS$271,MATCH(totalExpenditure!$A192,gDP!$B$6:$B$271))=0,"",INDEX([2]pivotTable!AD$3:AD$308,MATCH(totalExpenditure!$A192,[2]pivotTable!$A$3:$A$308,0))/100*INDEX(gDP!AS$6:AS$271,MATCH(totalExpenditure!$A192,gDP!$B$6:$B$271)))</f>
        <v>736294136.64160562</v>
      </c>
      <c r="AE192" s="77">
        <f>IF(INDEX([2]pivotTable!AE$3:AE$308,MATCH(totalExpenditure!$A192,[2]pivotTable!$A$3:$A$308,0))/100*INDEX(gDP!AT$6:AT$271,MATCH(totalExpenditure!$A192,gDP!$B$6:$B$271))=0,"",INDEX([2]pivotTable!AE$3:AE$308,MATCH(totalExpenditure!$A192,[2]pivotTable!$A$3:$A$308,0))/100*INDEX(gDP!AT$6:AT$271,MATCH(totalExpenditure!$A192,gDP!$B$6:$B$271)))</f>
        <v>702398986.67218351</v>
      </c>
      <c r="AF192" s="77">
        <f>IF(INDEX([2]pivotTable!AF$3:AF$308,MATCH(totalExpenditure!$A192,[2]pivotTable!$A$3:$A$308,0))/100*INDEX(gDP!AU$6:AU$271,MATCH(totalExpenditure!$A192,gDP!$B$6:$B$271))=0,"",INDEX([2]pivotTable!AF$3:AF$308,MATCH(totalExpenditure!$A192,[2]pivotTable!$A$3:$A$308,0))/100*INDEX(gDP!AU$6:AU$271,MATCH(totalExpenditure!$A192,gDP!$B$6:$B$271)))</f>
        <v>809350520.52041268</v>
      </c>
      <c r="AG192" s="77">
        <f>IF(INDEX([2]pivotTable!AG$3:AG$308,MATCH(totalExpenditure!$A192,[2]pivotTable!$A$3:$A$308,0))/100*INDEX(gDP!AV$6:AV$271,MATCH(totalExpenditure!$A192,gDP!$B$6:$B$271))=0,"",INDEX([2]pivotTable!AG$3:AG$308,MATCH(totalExpenditure!$A192,[2]pivotTable!$A$3:$A$308,0))/100*INDEX(gDP!AV$6:AV$271,MATCH(totalExpenditure!$A192,gDP!$B$6:$B$271)))</f>
        <v>818167473.95773554</v>
      </c>
      <c r="AH192" s="77">
        <f>IF(INDEX([2]pivotTable!AH$3:AH$308,MATCH(totalExpenditure!$A192,[2]pivotTable!$A$3:$A$308,0))/100*INDEX(gDP!AW$6:AW$271,MATCH(totalExpenditure!$A192,gDP!$B$6:$B$271))=0,"",INDEX([2]pivotTable!AH$3:AH$308,MATCH(totalExpenditure!$A192,[2]pivotTable!$A$3:$A$308,0))/100*INDEX(gDP!AW$6:AW$271,MATCH(totalExpenditure!$A192,gDP!$B$6:$B$271)))</f>
        <v>760015997.48265123</v>
      </c>
      <c r="AI192" s="77">
        <f>IF(INDEX([2]pivotTable!AI$3:AI$308,MATCH(totalExpenditure!$A192,[2]pivotTable!$A$3:$A$308,0))/100*INDEX(gDP!AX$6:AX$271,MATCH(totalExpenditure!$A192,gDP!$B$6:$B$271))=0,"",INDEX([2]pivotTable!AI$3:AI$308,MATCH(totalExpenditure!$A192,[2]pivotTable!$A$3:$A$308,0))/100*INDEX(gDP!AX$6:AX$271,MATCH(totalExpenditure!$A192,gDP!$B$6:$B$271)))</f>
        <v>805649829.88624501</v>
      </c>
      <c r="AJ192" s="77">
        <f>IF(INDEX([2]pivotTable!AJ$3:AJ$308,MATCH(totalExpenditure!$A192,[2]pivotTable!$A$3:$A$308,0))/100*INDEX(gDP!AY$6:AY$271,MATCH(totalExpenditure!$A192,gDP!$B$6:$B$271))=0,"",INDEX([2]pivotTable!AJ$3:AJ$308,MATCH(totalExpenditure!$A192,[2]pivotTable!$A$3:$A$308,0))/100*INDEX(gDP!AY$6:AY$271,MATCH(totalExpenditure!$A192,gDP!$B$6:$B$271)))</f>
        <v>1021223410.9445521</v>
      </c>
      <c r="AK192" s="77">
        <f>IF(INDEX([2]pivotTable!AK$3:AK$308,MATCH(totalExpenditure!$A192,[2]pivotTable!$A$3:$A$308,0))/100*INDEX(gDP!AZ$6:AZ$271,MATCH(totalExpenditure!$A192,gDP!$B$6:$B$271))=0,"",INDEX([2]pivotTable!AK$3:AK$308,MATCH(totalExpenditure!$A192,[2]pivotTable!$A$3:$A$308,0))/100*INDEX(gDP!AZ$6:AZ$271,MATCH(totalExpenditure!$A192,gDP!$B$6:$B$271)))</f>
        <v>1341431514.5912659</v>
      </c>
      <c r="AL192" s="77">
        <f>IF(INDEX([2]pivotTable!AL$3:AL$308,MATCH(totalExpenditure!$A192,[2]pivotTable!$A$3:$A$308,0))/100*INDEX(gDP!BA$6:BA$271,MATCH(totalExpenditure!$A192,gDP!$B$6:$B$271))=0,"",INDEX([2]pivotTable!AL$3:AL$308,MATCH(totalExpenditure!$A192,[2]pivotTable!$A$3:$A$308,0))/100*INDEX(gDP!BA$6:BA$271,MATCH(totalExpenditure!$A192,gDP!$B$6:$B$271)))</f>
        <v>1380347160.0879436</v>
      </c>
      <c r="AM192" s="77">
        <f>IF(INDEX([2]pivotTable!AM$3:AM$308,MATCH(totalExpenditure!$A192,[2]pivotTable!$A$3:$A$308,0))/100*INDEX(gDP!BB$6:BB$271,MATCH(totalExpenditure!$A192,gDP!$B$6:$B$271))=0,"",INDEX([2]pivotTable!AM$3:AM$308,MATCH(totalExpenditure!$A192,[2]pivotTable!$A$3:$A$308,0))/100*INDEX(gDP!BB$6:BB$271,MATCH(totalExpenditure!$A192,gDP!$B$6:$B$271)))</f>
        <v>1355005620.2865646</v>
      </c>
      <c r="AN192" s="77">
        <f>IF(INDEX([2]pivotTable!AN$3:AN$308,MATCH(totalExpenditure!$A192,[2]pivotTable!$A$3:$A$308,0))/100*INDEX(gDP!BC$6:BC$271,MATCH(totalExpenditure!$A192,gDP!$B$6:$B$271))=0,"",INDEX([2]pivotTable!AN$3:AN$308,MATCH(totalExpenditure!$A192,[2]pivotTable!$A$3:$A$308,0))/100*INDEX(gDP!BC$6:BC$271,MATCH(totalExpenditure!$A192,gDP!$B$6:$B$271)))</f>
        <v>1625277366.5789235</v>
      </c>
      <c r="AO192" s="77">
        <f>IF(INDEX([2]pivotTable!AO$3:AO$308,MATCH(totalExpenditure!$A192,[2]pivotTable!$A$3:$A$308,0))/100*INDEX(gDP!BD$6:BD$271,MATCH(totalExpenditure!$A192,gDP!$B$6:$B$271))=0,"",INDEX([2]pivotTable!AO$3:AO$308,MATCH(totalExpenditure!$A192,[2]pivotTable!$A$3:$A$308,0))/100*INDEX(gDP!BD$6:BD$271,MATCH(totalExpenditure!$A192,gDP!$B$6:$B$271)))</f>
        <v>1639517112.0715659</v>
      </c>
      <c r="AP192" s="77">
        <f>IF(INDEX([2]pivotTable!AP$3:AP$308,MATCH(totalExpenditure!$A192,[2]pivotTable!$A$3:$A$308,0))/100*INDEX(gDP!BE$6:BE$271,MATCH(totalExpenditure!$A192,gDP!$B$6:$B$271))=0,"",INDEX([2]pivotTable!AP$3:AP$308,MATCH(totalExpenditure!$A192,[2]pivotTable!$A$3:$A$308,0))/100*INDEX(gDP!BE$6:BE$271,MATCH(totalExpenditure!$A192,gDP!$B$6:$B$271)))</f>
        <v>1754867624.5130835</v>
      </c>
      <c r="AQ192" s="77">
        <f>IF(INDEX([2]pivotTable!AQ$3:AQ$308,MATCH(totalExpenditure!$A192,[2]pivotTable!$A$3:$A$308,0))/100*INDEX(gDP!BF$6:BF$271,MATCH(totalExpenditure!$A192,gDP!$B$6:$B$271))=0,"",INDEX([2]pivotTable!AQ$3:AQ$308,MATCH(totalExpenditure!$A192,[2]pivotTable!$A$3:$A$308,0))/100*INDEX(gDP!BF$6:BF$271,MATCH(totalExpenditure!$A192,gDP!$B$6:$B$271)))</f>
        <v>2100880931.5042102</v>
      </c>
      <c r="AR192" s="77">
        <f>IF(INDEX([2]pivotTable!AR$3:AR$308,MATCH(totalExpenditure!$A192,[2]pivotTable!$A$3:$A$308,0))/100*INDEX(gDP!BG$6:BG$271,MATCH(totalExpenditure!$A192,gDP!$B$6:$B$271))=0,"",INDEX([2]pivotTable!AR$3:AR$308,MATCH(totalExpenditure!$A192,[2]pivotTable!$A$3:$A$308,0))/100*INDEX(gDP!BG$6:BG$271,MATCH(totalExpenditure!$A192,gDP!$B$6:$B$271)))</f>
        <v>2022888176.3446538</v>
      </c>
      <c r="AS192" s="77">
        <f>IF(INDEX([2]pivotTable!AS$3:AS$308,MATCH(totalExpenditure!$A192,[2]pivotTable!$A$3:$A$308,0))/100*INDEX(gDP!BH$6:BH$271,MATCH(totalExpenditure!$A192,gDP!$B$6:$B$271))=0,"",INDEX([2]pivotTable!AS$3:AS$308,MATCH(totalExpenditure!$A192,[2]pivotTable!$A$3:$A$308,0))/100*INDEX(gDP!BH$6:BH$271,MATCH(totalExpenditure!$A192,gDP!$B$6:$B$271)))</f>
        <v>1746741466.1062925</v>
      </c>
      <c r="AT192" s="77">
        <f>IF(INDEX([2]pivotTable!AT$3:AT$308,MATCH(totalExpenditure!$A192,[2]pivotTable!$A$3:$A$308,0))/100*INDEX(gDP!BI$6:BI$271,MATCH(totalExpenditure!$A192,gDP!$B$6:$B$271))=0,"",INDEX([2]pivotTable!AT$3:AT$308,MATCH(totalExpenditure!$A192,[2]pivotTable!$A$3:$A$308,0))/100*INDEX(gDP!BI$6:BI$271,MATCH(totalExpenditure!$A192,gDP!$B$6:$B$271)))</f>
        <v>2007350118.9788761</v>
      </c>
      <c r="AU192" s="77">
        <f>IF(INDEX([2]pivotTable!AU$3:AU$308,MATCH(totalExpenditure!$A192,[2]pivotTable!$A$3:$A$308,0))/100*INDEX(gDP!BJ$6:BJ$271,MATCH(totalExpenditure!$A192,gDP!$B$6:$B$271))=0,"",INDEX([2]pivotTable!AU$3:AU$308,MATCH(totalExpenditure!$A192,[2]pivotTable!$A$3:$A$308,0))/100*INDEX(gDP!BJ$6:BJ$271,MATCH(totalExpenditure!$A192,gDP!$B$6:$B$271)))</f>
        <v>2660693968.0702157</v>
      </c>
      <c r="AV192" s="77">
        <f>IF(INDEX([2]pivotTable!AV$3:AV$308,MATCH(totalExpenditure!$A192,[2]pivotTable!$A$3:$A$308,0))/100*INDEX(gDP!BK$6:BK$271,MATCH(totalExpenditure!$A192,gDP!$B$6:$B$271))=0,"",INDEX([2]pivotTable!AV$3:AV$308,MATCH(totalExpenditure!$A192,[2]pivotTable!$A$3:$A$308,0))/100*INDEX(gDP!BK$6:BK$271,MATCH(totalExpenditure!$A192,gDP!$B$6:$B$271)))</f>
        <v>2427893276.0846047</v>
      </c>
      <c r="AW192" s="77">
        <f>IF(INDEX([2]pivotTable!AW$3:AW$308,MATCH(totalExpenditure!$A192,[2]pivotTable!$A$3:$A$308,0))/100*INDEX(gDP!BL$6:BL$271,MATCH(totalExpenditure!$A192,gDP!$B$6:$B$271))=0,"",INDEX([2]pivotTable!AW$3:AW$308,MATCH(totalExpenditure!$A192,[2]pivotTable!$A$3:$A$308,0))/100*INDEX(gDP!BL$6:BL$271,MATCH(totalExpenditure!$A192,gDP!$B$6:$B$271)))</f>
        <v>3202998919.0818882</v>
      </c>
      <c r="AX192" s="77">
        <f>IF(INDEX([2]pivotTable!AX$3:AX$308,MATCH(totalExpenditure!$A192,[2]pivotTable!$A$3:$A$308,0))/100*INDEX(gDP!BM$6:BM$271,MATCH(totalExpenditure!$A192,gDP!$B$6:$B$271))=0,"",INDEX([2]pivotTable!AX$3:AX$308,MATCH(totalExpenditure!$A192,[2]pivotTable!$A$3:$A$308,0))/100*INDEX(gDP!BM$6:BM$271,MATCH(totalExpenditure!$A192,gDP!$B$6:$B$271)))</f>
        <v>3436635881.7901711</v>
      </c>
      <c r="AY192" s="77">
        <f>IF(INDEX([2]pivotTable!AY$3:AY$308,MATCH(totalExpenditure!$A192,[2]pivotTable!$A$3:$A$308,0))/100*INDEX(gDP!BN$6:BN$271,MATCH(totalExpenditure!$A192,gDP!$B$6:$B$271))=0,"",INDEX([2]pivotTable!AY$3:AY$308,MATCH(totalExpenditure!$A192,[2]pivotTable!$A$3:$A$308,0))/100*INDEX(gDP!BN$6:BN$271,MATCH(totalExpenditure!$A192,gDP!$B$6:$B$271)))</f>
        <v>4177326014.389966</v>
      </c>
      <c r="AZ192" s="77" t="str">
        <f>IF(INDEX([2]pivotTable!AZ$3:AZ$308,MATCH(totalExpenditure!$A192,[2]pivotTable!$A$3:$A$308,0))/100*INDEX(gDP!BO$6:BO$271,MATCH(totalExpenditure!$A192,gDP!$B$6:$B$271))=0,"",INDEX([2]pivotTable!AZ$3:AZ$308,MATCH(totalExpenditure!$A192,[2]pivotTable!$A$3:$A$308,0))/100*INDEX(gDP!BO$6:BO$271,MATCH(totalExpenditure!$A192,gDP!$B$6:$B$271)))</f>
        <v/>
      </c>
      <c r="BA192" s="77" t="str">
        <f>IF(INDEX([2]pivotTable!B$310:B$615,MATCH(totalExpenditure!$A192,[2]pivotTable!$A$310:$A$615,0))/100*INDEX(gDP!Q$6:Q$271,MATCH(totalExpenditure!$A192,gDP!$B$6:$B$271))=0,"",INDEX([2]pivotTable!B$310:B$615,MATCH(totalExpenditure!$A192,[2]pivotTable!$A$310:$A$615,0))/100*INDEX(gDP!Q$6:Q$271,MATCH(totalExpenditure!$A192,gDP!$B$6:$B$271)))</f>
        <v/>
      </c>
      <c r="BB192" s="77" t="str">
        <f>IF(INDEX([2]pivotTable!C$310:C$615,MATCH(totalExpenditure!$A192,[2]pivotTable!$A$310:$A$615,0))/100*INDEX(gDP!R$6:R$271,MATCH(totalExpenditure!$A192,gDP!$B$6:$B$271))=0,"",INDEX([2]pivotTable!C$310:C$615,MATCH(totalExpenditure!$A192,[2]pivotTable!$A$310:$A$615,0))/100*INDEX(gDP!R$6:R$271,MATCH(totalExpenditure!$A192,gDP!$B$6:$B$271)))</f>
        <v/>
      </c>
      <c r="BC192" s="77" t="str">
        <f>IF(INDEX([2]pivotTable!D$310:D$615,MATCH(totalExpenditure!$A192,[2]pivotTable!$A$310:$A$615,0))/100*INDEX(gDP!S$6:S$271,MATCH(totalExpenditure!$A192,gDP!$B$6:$B$271))=0,"",INDEX([2]pivotTable!D$310:D$615,MATCH(totalExpenditure!$A192,[2]pivotTable!$A$310:$A$615,0))/100*INDEX(gDP!S$6:S$271,MATCH(totalExpenditure!$A192,gDP!$B$6:$B$271)))</f>
        <v/>
      </c>
      <c r="BD192" s="77" t="str">
        <f>IF(INDEX([2]pivotTable!E$310:E$615,MATCH(totalExpenditure!$A192,[2]pivotTable!$A$310:$A$615,0))/100*INDEX(gDP!T$6:T$271,MATCH(totalExpenditure!$A192,gDP!$B$6:$B$271))=0,"",INDEX([2]pivotTable!E$310:E$615,MATCH(totalExpenditure!$A192,[2]pivotTable!$A$310:$A$615,0))/100*INDEX(gDP!T$6:T$271,MATCH(totalExpenditure!$A192,gDP!$B$6:$B$271)))</f>
        <v/>
      </c>
      <c r="BE192" s="77" t="str">
        <f>IF(INDEX([2]pivotTable!F$310:F$615,MATCH(totalExpenditure!$A192,[2]pivotTable!$A$310:$A$615,0))/100*INDEX(gDP!U$6:U$271,MATCH(totalExpenditure!$A192,gDP!$B$6:$B$271))=0,"",INDEX([2]pivotTable!F$310:F$615,MATCH(totalExpenditure!$A192,[2]pivotTable!$A$310:$A$615,0))/100*INDEX(gDP!U$6:U$271,MATCH(totalExpenditure!$A192,gDP!$B$6:$B$271)))</f>
        <v/>
      </c>
      <c r="BF192" s="77" t="str">
        <f>IF(INDEX([2]pivotTable!G$310:G$615,MATCH(totalExpenditure!$A192,[2]pivotTable!$A$310:$A$615,0))/100*INDEX(gDP!V$6:V$271,MATCH(totalExpenditure!$A192,gDP!$B$6:$B$271))=0,"",INDEX([2]pivotTable!G$310:G$615,MATCH(totalExpenditure!$A192,[2]pivotTable!$A$310:$A$615,0))/100*INDEX(gDP!V$6:V$271,MATCH(totalExpenditure!$A192,gDP!$B$6:$B$271)))</f>
        <v/>
      </c>
      <c r="BG192" s="77" t="str">
        <f>IF(INDEX([2]pivotTable!H$310:H$615,MATCH(totalExpenditure!$A192,[2]pivotTable!$A$310:$A$615,0))/100*INDEX(gDP!W$6:W$271,MATCH(totalExpenditure!$A192,gDP!$B$6:$B$271))=0,"",INDEX([2]pivotTable!H$310:H$615,MATCH(totalExpenditure!$A192,[2]pivotTable!$A$310:$A$615,0))/100*INDEX(gDP!W$6:W$271,MATCH(totalExpenditure!$A192,gDP!$B$6:$B$271)))</f>
        <v/>
      </c>
      <c r="BH192" s="77" t="str">
        <f>IF(INDEX([2]pivotTable!I$310:I$615,MATCH(totalExpenditure!$A192,[2]pivotTable!$A$310:$A$615,0))/100*INDEX(gDP!X$6:X$271,MATCH(totalExpenditure!$A192,gDP!$B$6:$B$271))=0,"",INDEX([2]pivotTable!I$310:I$615,MATCH(totalExpenditure!$A192,[2]pivotTable!$A$310:$A$615,0))/100*INDEX(gDP!X$6:X$271,MATCH(totalExpenditure!$A192,gDP!$B$6:$B$271)))</f>
        <v/>
      </c>
      <c r="BI192" s="77" t="str">
        <f>IF(INDEX([2]pivotTable!J$310:J$615,MATCH(totalExpenditure!$A192,[2]pivotTable!$A$310:$A$615,0))/100*INDEX(gDP!Y$6:Y$271,MATCH(totalExpenditure!$A192,gDP!$B$6:$B$271))=0,"",INDEX([2]pivotTable!J$310:J$615,MATCH(totalExpenditure!$A192,[2]pivotTable!$A$310:$A$615,0))/100*INDEX(gDP!Y$6:Y$271,MATCH(totalExpenditure!$A192,gDP!$B$6:$B$271)))</f>
        <v/>
      </c>
      <c r="BJ192" s="77" t="str">
        <f>IF(INDEX([2]pivotTable!K$310:K$615,MATCH(totalExpenditure!$A192,[2]pivotTable!$A$310:$A$615,0))/100*INDEX(gDP!Z$6:Z$271,MATCH(totalExpenditure!$A192,gDP!$B$6:$B$271))=0,"",INDEX([2]pivotTable!K$310:K$615,MATCH(totalExpenditure!$A192,[2]pivotTable!$A$310:$A$615,0))/100*INDEX(gDP!Z$6:Z$271,MATCH(totalExpenditure!$A192,gDP!$B$6:$B$271)))</f>
        <v/>
      </c>
      <c r="BK192" s="77" t="str">
        <f>IF(INDEX([2]pivotTable!L$310:L$615,MATCH(totalExpenditure!$A192,[2]pivotTable!$A$310:$A$615,0))/100*INDEX(gDP!AA$6:AA$271,MATCH(totalExpenditure!$A192,gDP!$B$6:$B$271))=0,"",INDEX([2]pivotTable!L$310:L$615,MATCH(totalExpenditure!$A192,[2]pivotTable!$A$310:$A$615,0))/100*INDEX(gDP!AA$6:AA$271,MATCH(totalExpenditure!$A192,gDP!$B$6:$B$271)))</f>
        <v/>
      </c>
      <c r="BL192" s="77" t="str">
        <f>IF(INDEX([2]pivotTable!M$310:M$615,MATCH(totalExpenditure!$A192,[2]pivotTable!$A$310:$A$615,0))/100*INDEX(gDP!AB$6:AB$271,MATCH(totalExpenditure!$A192,gDP!$B$6:$B$271))=0,"",INDEX([2]pivotTable!M$310:M$615,MATCH(totalExpenditure!$A192,[2]pivotTable!$A$310:$A$615,0))/100*INDEX(gDP!AB$6:AB$271,MATCH(totalExpenditure!$A192,gDP!$B$6:$B$271)))</f>
        <v/>
      </c>
      <c r="BM192" s="77" t="str">
        <f>IF(INDEX([2]pivotTable!N$310:N$615,MATCH(totalExpenditure!$A192,[2]pivotTable!$A$310:$A$615,0))/100*INDEX(gDP!AC$6:AC$271,MATCH(totalExpenditure!$A192,gDP!$B$6:$B$271))=0,"",INDEX([2]pivotTable!N$310:N$615,MATCH(totalExpenditure!$A192,[2]pivotTable!$A$310:$A$615,0))/100*INDEX(gDP!AC$6:AC$271,MATCH(totalExpenditure!$A192,gDP!$B$6:$B$271)))</f>
        <v/>
      </c>
      <c r="BN192" s="77" t="str">
        <f>IF(INDEX([2]pivotTable!O$310:O$615,MATCH(totalExpenditure!$A192,[2]pivotTable!$A$310:$A$615,0))/100*INDEX(gDP!AD$6:AD$271,MATCH(totalExpenditure!$A192,gDP!$B$6:$B$271))=0,"",INDEX([2]pivotTable!O$310:O$615,MATCH(totalExpenditure!$A192,[2]pivotTable!$A$310:$A$615,0))/100*INDEX(gDP!AD$6:AD$271,MATCH(totalExpenditure!$A192,gDP!$B$6:$B$271)))</f>
        <v/>
      </c>
      <c r="BO192" s="77" t="str">
        <f>IF(INDEX([2]pivotTable!P$310:P$615,MATCH(totalExpenditure!$A192,[2]pivotTable!$A$310:$A$615,0))/100*INDEX(gDP!AE$6:AE$271,MATCH(totalExpenditure!$A192,gDP!$B$6:$B$271))=0,"",INDEX([2]pivotTable!P$310:P$615,MATCH(totalExpenditure!$A192,[2]pivotTable!$A$310:$A$615,0))/100*INDEX(gDP!AE$6:AE$271,MATCH(totalExpenditure!$A192,gDP!$B$6:$B$271)))</f>
        <v/>
      </c>
      <c r="BP192" s="77" t="str">
        <f>IF(INDEX([2]pivotTable!Q$310:Q$615,MATCH(totalExpenditure!$A192,[2]pivotTable!$A$310:$A$615,0))/100*INDEX(gDP!AF$6:AF$271,MATCH(totalExpenditure!$A192,gDP!$B$6:$B$271))=0,"",INDEX([2]pivotTable!Q$310:Q$615,MATCH(totalExpenditure!$A192,[2]pivotTable!$A$310:$A$615,0))/100*INDEX(gDP!AF$6:AF$271,MATCH(totalExpenditure!$A192,gDP!$B$6:$B$271)))</f>
        <v/>
      </c>
      <c r="BQ192" s="77" t="str">
        <f>IF(INDEX([2]pivotTable!R$310:R$615,MATCH(totalExpenditure!$A192,[2]pivotTable!$A$310:$A$615,0))/100*INDEX(gDP!AG$6:AG$271,MATCH(totalExpenditure!$A192,gDP!$B$6:$B$271))=0,"",INDEX([2]pivotTable!R$310:R$615,MATCH(totalExpenditure!$A192,[2]pivotTable!$A$310:$A$615,0))/100*INDEX(gDP!AG$6:AG$271,MATCH(totalExpenditure!$A192,gDP!$B$6:$B$271)))</f>
        <v/>
      </c>
      <c r="BR192" s="77" t="str">
        <f>IF(INDEX([2]pivotTable!S$310:S$615,MATCH(totalExpenditure!$A192,[2]pivotTable!$A$310:$A$615,0))/100*INDEX(gDP!AH$6:AH$271,MATCH(totalExpenditure!$A192,gDP!$B$6:$B$271))=0,"",INDEX([2]pivotTable!S$310:S$615,MATCH(totalExpenditure!$A192,[2]pivotTable!$A$310:$A$615,0))/100*INDEX(gDP!AH$6:AH$271,MATCH(totalExpenditure!$A192,gDP!$B$6:$B$271)))</f>
        <v/>
      </c>
      <c r="BS192" s="77">
        <f>IF(INDEX([2]pivotTable!T$310:T$615,MATCH(totalExpenditure!$A192,[2]pivotTable!$A$310:$A$615,0))/100*INDEX(gDP!AI$6:AI$271,MATCH(totalExpenditure!$A192,gDP!$B$6:$B$271))=0,"",INDEX([2]pivotTable!T$310:T$615,MATCH(totalExpenditure!$A192,[2]pivotTable!$A$310:$A$615,0))/100*INDEX(gDP!AI$6:AI$271,MATCH(totalExpenditure!$A192,gDP!$B$6:$B$271)))</f>
        <v>136372373.93225142</v>
      </c>
      <c r="BT192" s="77">
        <f>IF(INDEX([2]pivotTable!U$310:U$615,MATCH(totalExpenditure!$A192,[2]pivotTable!$A$310:$A$615,0))/100*INDEX(gDP!AJ$6:AJ$271,MATCH(totalExpenditure!$A192,gDP!$B$6:$B$271))=0,"",INDEX([2]pivotTable!U$310:U$615,MATCH(totalExpenditure!$A192,[2]pivotTable!$A$310:$A$615,0))/100*INDEX(gDP!AJ$6:AJ$271,MATCH(totalExpenditure!$A192,gDP!$B$6:$B$271)))</f>
        <v>165709263.81672639</v>
      </c>
      <c r="BU192" s="77">
        <f>IF(INDEX([2]pivotTable!V$310:V$615,MATCH(totalExpenditure!$A192,[2]pivotTable!$A$310:$A$615,0))/100*INDEX(gDP!AK$6:AK$271,MATCH(totalExpenditure!$A192,gDP!$B$6:$B$271))=0,"",INDEX([2]pivotTable!V$310:V$615,MATCH(totalExpenditure!$A192,[2]pivotTable!$A$310:$A$615,0))/100*INDEX(gDP!AK$6:AK$271,MATCH(totalExpenditure!$A192,gDP!$B$6:$B$271)))</f>
        <v>199393683.19919497</v>
      </c>
      <c r="BV192" s="77">
        <f>IF(INDEX([2]pivotTable!W$310:W$615,MATCH(totalExpenditure!$A192,[2]pivotTable!$A$310:$A$615,0))/100*INDEX(gDP!AL$6:AL$271,MATCH(totalExpenditure!$A192,gDP!$B$6:$B$271))=0,"",INDEX([2]pivotTable!W$310:W$615,MATCH(totalExpenditure!$A192,[2]pivotTable!$A$310:$A$615,0))/100*INDEX(gDP!AL$6:AL$271,MATCH(totalExpenditure!$A192,gDP!$B$6:$B$271)))</f>
        <v>204720546.18570423</v>
      </c>
      <c r="BW192" s="77">
        <f>IF(INDEX([2]pivotTable!X$310:X$615,MATCH(totalExpenditure!$A192,[2]pivotTable!$A$310:$A$615,0))/100*INDEX(gDP!AM$6:AM$271,MATCH(totalExpenditure!$A192,gDP!$B$6:$B$271))=0,"",INDEX([2]pivotTable!X$310:X$615,MATCH(totalExpenditure!$A192,[2]pivotTable!$A$310:$A$615,0))/100*INDEX(gDP!AM$6:AM$271,MATCH(totalExpenditure!$A192,gDP!$B$6:$B$271)))</f>
        <v>687697767.00355482</v>
      </c>
      <c r="BX192" s="77">
        <f>IF(INDEX([2]pivotTable!Y$310:Y$615,MATCH(totalExpenditure!$A192,[2]pivotTable!$A$310:$A$615,0))/100*INDEX(gDP!AN$6:AN$271,MATCH(totalExpenditure!$A192,gDP!$B$6:$B$271))=0,"",INDEX([2]pivotTable!Y$310:Y$615,MATCH(totalExpenditure!$A192,[2]pivotTable!$A$310:$A$615,0))/100*INDEX(gDP!AN$6:AN$271,MATCH(totalExpenditure!$A192,gDP!$B$6:$B$271)))</f>
        <v>888765451.63856626</v>
      </c>
      <c r="BY192" s="77">
        <f>IF(INDEX([2]pivotTable!Z$310:Z$615,MATCH(totalExpenditure!$A192,[2]pivotTable!$A$310:$A$615,0))/100*INDEX(gDP!AO$6:AO$271,MATCH(totalExpenditure!$A192,gDP!$B$6:$B$271))=0,"",INDEX([2]pivotTable!Z$310:Z$615,MATCH(totalExpenditure!$A192,[2]pivotTable!$A$310:$A$615,0))/100*INDEX(gDP!AO$6:AO$271,MATCH(totalExpenditure!$A192,gDP!$B$6:$B$271)))</f>
        <v>1078988162.4909887</v>
      </c>
      <c r="BZ192" s="77">
        <f>IF(INDEX([2]pivotTable!AA$310:AA$615,MATCH(totalExpenditure!$A192,[2]pivotTable!$A$310:$A$615,0))/100*INDEX(gDP!AP$6:AP$271,MATCH(totalExpenditure!$A192,gDP!$B$6:$B$271))=0,"",INDEX([2]pivotTable!AA$310:AA$615,MATCH(totalExpenditure!$A192,[2]pivotTable!$A$310:$A$615,0))/100*INDEX(gDP!AP$6:AP$271,MATCH(totalExpenditure!$A192,gDP!$B$6:$B$271)))</f>
        <v>1166918337.807049</v>
      </c>
      <c r="CA192" s="77">
        <f>IF(INDEX([2]pivotTable!AB$310:AB$615,MATCH(totalExpenditure!$A192,[2]pivotTable!$A$310:$A$615,0))/100*INDEX(gDP!AQ$6:AQ$271,MATCH(totalExpenditure!$A192,gDP!$B$6:$B$271))=0,"",INDEX([2]pivotTable!AB$310:AB$615,MATCH(totalExpenditure!$A192,[2]pivotTable!$A$310:$A$615,0))/100*INDEX(gDP!AQ$6:AQ$271,MATCH(totalExpenditure!$A192,gDP!$B$6:$B$271)))</f>
        <v>916256720.85794473</v>
      </c>
      <c r="CB192" s="77">
        <f>IF(INDEX([2]pivotTable!AC$310:AC$615,MATCH(totalExpenditure!$A192,[2]pivotTable!$A$310:$A$615,0))/100*INDEX(gDP!AR$6:AR$271,MATCH(totalExpenditure!$A192,gDP!$B$6:$B$271))=0,"",INDEX([2]pivotTable!AC$310:AC$615,MATCH(totalExpenditure!$A192,[2]pivotTable!$A$310:$A$615,0))/100*INDEX(gDP!AR$6:AR$271,MATCH(totalExpenditure!$A192,gDP!$B$6:$B$271)))</f>
        <v>1044810086.7505298</v>
      </c>
      <c r="CC192" s="77">
        <f>IF(INDEX([2]pivotTable!AD$310:AD$615,MATCH(totalExpenditure!$A192,[2]pivotTable!$A$310:$A$615,0))/100*INDEX(gDP!AS$6:AS$271,MATCH(totalExpenditure!$A192,gDP!$B$6:$B$271))=0,"",INDEX([2]pivotTable!AD$310:AD$615,MATCH(totalExpenditure!$A192,[2]pivotTable!$A$310:$A$615,0))/100*INDEX(gDP!AS$6:AS$271,MATCH(totalExpenditure!$A192,gDP!$B$6:$B$271)))</f>
        <v>1037505374.358626</v>
      </c>
      <c r="CD192" s="77">
        <f>IF(INDEX([2]pivotTable!AE$310:AE$615,MATCH(totalExpenditure!$A192,[2]pivotTable!$A$310:$A$615,0))/100*INDEX(gDP!AT$6:AT$271,MATCH(totalExpenditure!$A192,gDP!$B$6:$B$271))=0,"",INDEX([2]pivotTable!AE$310:AE$615,MATCH(totalExpenditure!$A192,[2]pivotTable!$A$310:$A$615,0))/100*INDEX(gDP!AT$6:AT$271,MATCH(totalExpenditure!$A192,gDP!$B$6:$B$271)))</f>
        <v>860241455.58728087</v>
      </c>
      <c r="CE192" s="77">
        <f>IF(INDEX([2]pivotTable!AF$310:AF$615,MATCH(totalExpenditure!$A192,[2]pivotTable!$A$310:$A$615,0))/100*INDEX(gDP!AU$6:AU$271,MATCH(totalExpenditure!$A192,gDP!$B$6:$B$271))=0,"",INDEX([2]pivotTable!AF$310:AF$615,MATCH(totalExpenditure!$A192,[2]pivotTable!$A$310:$A$615,0))/100*INDEX(gDP!AU$6:AU$271,MATCH(totalExpenditure!$A192,gDP!$B$6:$B$271)))</f>
        <v>986395946.88425303</v>
      </c>
      <c r="CF192" s="77">
        <f>IF(INDEX([2]pivotTable!AG$310:AG$615,MATCH(totalExpenditure!$A192,[2]pivotTable!$A$310:$A$615,0))/100*INDEX(gDP!AV$6:AV$271,MATCH(totalExpenditure!$A192,gDP!$B$6:$B$271))=0,"",INDEX([2]pivotTable!AG$310:AG$615,MATCH(totalExpenditure!$A192,[2]pivotTable!$A$310:$A$615,0))/100*INDEX(gDP!AV$6:AV$271,MATCH(totalExpenditure!$A192,gDP!$B$6:$B$271)))</f>
        <v>966133932.01392198</v>
      </c>
      <c r="CG192" s="77">
        <f>IF(INDEX([2]pivotTable!AH$310:AH$615,MATCH(totalExpenditure!$A192,[2]pivotTable!$A$310:$A$615,0))/100*INDEX(gDP!AW$6:AW$271,MATCH(totalExpenditure!$A192,gDP!$B$6:$B$271))=0,"",INDEX([2]pivotTable!AH$310:AH$615,MATCH(totalExpenditure!$A192,[2]pivotTable!$A$310:$A$615,0))/100*INDEX(gDP!AW$6:AW$271,MATCH(totalExpenditure!$A192,gDP!$B$6:$B$271)))</f>
        <v>950019996.85331404</v>
      </c>
      <c r="CH192" s="77">
        <f>IF(INDEX([2]pivotTable!AI$310:AI$615,MATCH(totalExpenditure!$A192,[2]pivotTable!$A$310:$A$615,0))/100*INDEX(gDP!AX$6:AX$271,MATCH(totalExpenditure!$A192,gDP!$B$6:$B$271))=0,"",INDEX([2]pivotTable!AI$310:AI$615,MATCH(totalExpenditure!$A192,[2]pivotTable!$A$310:$A$615,0))/100*INDEX(gDP!AX$6:AX$271,MATCH(totalExpenditure!$A192,gDP!$B$6:$B$271)))</f>
        <v>988263791.32712722</v>
      </c>
      <c r="CI192" s="77">
        <f>IF(INDEX([2]pivotTable!AJ$310:AJ$615,MATCH(totalExpenditure!$A192,[2]pivotTable!$A$310:$A$615,0))/100*INDEX(gDP!AY$6:AY$271,MATCH(totalExpenditure!$A192,gDP!$B$6:$B$271))=0,"",INDEX([2]pivotTable!AJ$310:AJ$615,MATCH(totalExpenditure!$A192,[2]pivotTable!$A$310:$A$615,0))/100*INDEX(gDP!AY$6:AY$271,MATCH(totalExpenditure!$A192,gDP!$B$6:$B$271)))</f>
        <v>1174406922.5862348</v>
      </c>
      <c r="CJ192" s="77">
        <f>IF(INDEX([2]pivotTable!AK$310:AK$615,MATCH(totalExpenditure!$A192,[2]pivotTable!$A$310:$A$615,0))/100*INDEX(gDP!AZ$6:AZ$271,MATCH(totalExpenditure!$A192,gDP!$B$6:$B$271))=0,"",INDEX([2]pivotTable!AK$310:AK$615,MATCH(totalExpenditure!$A192,[2]pivotTable!$A$310:$A$615,0))/100*INDEX(gDP!AZ$6:AZ$271,MATCH(totalExpenditure!$A192,gDP!$B$6:$B$271)))</f>
        <v>1559804086.7340302</v>
      </c>
      <c r="CK192" s="77">
        <f>IF(INDEX([2]pivotTable!AL$310:AL$615,MATCH(totalExpenditure!$A192,[2]pivotTable!$A$310:$A$615,0))/100*INDEX(gDP!BA$6:BA$271,MATCH(totalExpenditure!$A192,gDP!$B$6:$B$271))=0,"",INDEX([2]pivotTable!AL$310:AL$615,MATCH(totalExpenditure!$A192,[2]pivotTable!$A$310:$A$615,0))/100*INDEX(gDP!BA$6:BA$271,MATCH(totalExpenditure!$A192,gDP!$B$6:$B$271)))</f>
        <v>1689109024.8444574</v>
      </c>
      <c r="CL192" s="77">
        <f>IF(INDEX([2]pivotTable!AM$310:AM$615,MATCH(totalExpenditure!$A192,[2]pivotTable!$A$310:$A$615,0))/100*INDEX(gDP!BB$6:BB$271,MATCH(totalExpenditure!$A192,gDP!$B$6:$B$271))=0,"",INDEX([2]pivotTable!AM$310:AM$615,MATCH(totalExpenditure!$A192,[2]pivotTable!$A$310:$A$615,0))/100*INDEX(gDP!BB$6:BB$271,MATCH(totalExpenditure!$A192,gDP!$B$6:$B$271)))</f>
        <v>1777345034.4018571</v>
      </c>
      <c r="CM192" s="77">
        <f>IF(INDEX([2]pivotTable!AN$310:AN$615,MATCH(totalExpenditure!$A192,[2]pivotTable!$A$310:$A$615,0))/100*INDEX(gDP!BC$6:BC$271,MATCH(totalExpenditure!$A192,gDP!$B$6:$B$271))=0,"",INDEX([2]pivotTable!AN$310:AN$615,MATCH(totalExpenditure!$A192,[2]pivotTable!$A$310:$A$615,0))/100*INDEX(gDP!BC$6:BC$271,MATCH(totalExpenditure!$A192,gDP!$B$6:$B$271)))</f>
        <v>2104525820.8265545</v>
      </c>
      <c r="CN192" s="77">
        <f>IF(INDEX([2]pivotTable!AO$310:AO$615,MATCH(totalExpenditure!$A192,[2]pivotTable!$A$310:$A$615,0))/100*INDEX(gDP!BD$6:BD$271,MATCH(totalExpenditure!$A192,gDP!$B$6:$B$271))=0,"",INDEX([2]pivotTable!AO$310:AO$615,MATCH(totalExpenditure!$A192,[2]pivotTable!$A$310:$A$615,0))/100*INDEX(gDP!BD$6:BD$271,MATCH(totalExpenditure!$A192,gDP!$B$6:$B$271)))</f>
        <v>2365588975.9889736</v>
      </c>
      <c r="CO192" s="77">
        <f>IF(INDEX([2]pivotTable!AP$310:AP$615,MATCH(totalExpenditure!$A192,[2]pivotTable!$A$310:$A$615,0))/100*INDEX(gDP!BE$6:BE$271,MATCH(totalExpenditure!$A192,gDP!$B$6:$B$271))=0,"",INDEX([2]pivotTable!AP$310:AP$615,MATCH(totalExpenditure!$A192,[2]pivotTable!$A$310:$A$615,0))/100*INDEX(gDP!BE$6:BE$271,MATCH(totalExpenditure!$A192,gDP!$B$6:$B$271)))</f>
        <v>2697781572.0126505</v>
      </c>
      <c r="CP192" s="77">
        <f>IF(INDEX([2]pivotTable!AQ$310:AQ$615,MATCH(totalExpenditure!$A192,[2]pivotTable!$A$310:$A$615,0))/100*INDEX(gDP!BF$6:BF$271,MATCH(totalExpenditure!$A192,gDP!$B$6:$B$271))=0,"",INDEX([2]pivotTable!AQ$310:AQ$615,MATCH(totalExpenditure!$A192,[2]pivotTable!$A$310:$A$615,0))/100*INDEX(gDP!BF$6:BF$271,MATCH(totalExpenditure!$A192,gDP!$B$6:$B$271)))</f>
        <v>2924199134.3909955</v>
      </c>
      <c r="CQ192" s="77">
        <f>IF(INDEX([2]pivotTable!AR$310:AR$615,MATCH(totalExpenditure!$A192,[2]pivotTable!$A$310:$A$615,0))/100*INDEX(gDP!BG$6:BG$271,MATCH(totalExpenditure!$A192,gDP!$B$6:$B$271))=0,"",INDEX([2]pivotTable!AR$310:AR$615,MATCH(totalExpenditure!$A192,[2]pivotTable!$A$310:$A$615,0))/100*INDEX(gDP!BG$6:BG$271,MATCH(totalExpenditure!$A192,gDP!$B$6:$B$271)))</f>
        <v>3034332264.5169806</v>
      </c>
      <c r="CR192" s="77">
        <f>IF(INDEX([2]pivotTable!AS$310:AS$615,MATCH(totalExpenditure!$A192,[2]pivotTable!$A$310:$A$615,0))/100*INDEX(gDP!BH$6:BH$271,MATCH(totalExpenditure!$A192,gDP!$B$6:$B$271))=0,"",INDEX([2]pivotTable!AS$310:AS$615,MATCH(totalExpenditure!$A192,[2]pivotTable!$A$310:$A$615,0))/100*INDEX(gDP!BH$6:BH$271,MATCH(totalExpenditure!$A192,gDP!$B$6:$B$271)))</f>
        <v>3830573390.5839753</v>
      </c>
      <c r="CS192" s="77">
        <f>IF(INDEX([2]pivotTable!AT$310:AT$615,MATCH(totalExpenditure!$A192,[2]pivotTable!$A$310:$A$615,0))/100*INDEX(gDP!BI$6:BI$271,MATCH(totalExpenditure!$A192,gDP!$B$6:$B$271))=0,"",INDEX([2]pivotTable!AT$310:AT$615,MATCH(totalExpenditure!$A192,[2]pivotTable!$A$310:$A$615,0))/100*INDEX(gDP!BI$6:BI$271,MATCH(totalExpenditure!$A192,gDP!$B$6:$B$271)))</f>
        <v>3281858131.0289564</v>
      </c>
      <c r="CT192" s="77">
        <f>IF(INDEX([2]pivotTable!AU$310:AU$615,MATCH(totalExpenditure!$A192,[2]pivotTable!$A$310:$A$615,0))/100*INDEX(gDP!BJ$6:BJ$271,MATCH(totalExpenditure!$A192,gDP!$B$6:$B$271))=0,"",INDEX([2]pivotTable!AU$310:AU$615,MATCH(totalExpenditure!$A192,[2]pivotTable!$A$310:$A$615,0))/100*INDEX(gDP!BJ$6:BJ$271,MATCH(totalExpenditure!$A192,gDP!$B$6:$B$271)))</f>
        <v>4500186094.1434507</v>
      </c>
      <c r="CU192" s="77">
        <f>IF(INDEX([2]pivotTable!AV$310:AV$615,MATCH(totalExpenditure!$A192,[2]pivotTable!$A$310:$A$615,0))/100*INDEX(gDP!BK$6:BK$271,MATCH(totalExpenditure!$A192,gDP!$B$6:$B$271))=0,"",INDEX([2]pivotTable!AV$310:AV$615,MATCH(totalExpenditure!$A192,[2]pivotTable!$A$310:$A$615,0))/100*INDEX(gDP!BK$6:BK$271,MATCH(totalExpenditure!$A192,gDP!$B$6:$B$271)))</f>
        <v>3711208293.4436111</v>
      </c>
      <c r="CV192" s="77">
        <f>IF(INDEX([2]pivotTable!AW$310:AW$615,MATCH(totalExpenditure!$A192,[2]pivotTable!$A$310:$A$615,0))/100*INDEX(gDP!BL$6:BL$271,MATCH(totalExpenditure!$A192,gDP!$B$6:$B$271))=0,"",INDEX([2]pivotTable!AW$310:AW$615,MATCH(totalExpenditure!$A192,[2]pivotTable!$A$310:$A$615,0))/100*INDEX(gDP!BL$6:BL$271,MATCH(totalExpenditure!$A192,gDP!$B$6:$B$271)))</f>
        <v>5011751249.857542</v>
      </c>
      <c r="CW192" s="77">
        <f>IF(INDEX([2]pivotTable!AX$310:AX$615,MATCH(totalExpenditure!$A192,[2]pivotTable!$A$310:$A$615,0))/100*INDEX(gDP!BM$6:BM$271,MATCH(totalExpenditure!$A192,gDP!$B$6:$B$271))=0,"",INDEX([2]pivotTable!AX$310:AX$615,MATCH(totalExpenditure!$A192,[2]pivotTable!$A$310:$A$615,0))/100*INDEX(gDP!BM$6:BM$271,MATCH(totalExpenditure!$A192,gDP!$B$6:$B$271)))</f>
        <v>4955990692.6868792</v>
      </c>
      <c r="CX192" s="77">
        <f>IF(INDEX([2]pivotTable!AY$310:AY$615,MATCH(totalExpenditure!$A192,[2]pivotTable!$A$310:$A$615,0))/100*INDEX(gDP!BN$6:BN$271,MATCH(totalExpenditure!$A192,gDP!$B$6:$B$271))=0,"",INDEX([2]pivotTable!AY$310:AY$615,MATCH(totalExpenditure!$A192,[2]pivotTable!$A$310:$A$615,0))/100*INDEX(gDP!BN$6:BN$271,MATCH(totalExpenditure!$A192,gDP!$B$6:$B$271)))</f>
        <v>5320179357.9494858</v>
      </c>
      <c r="CY192" s="77" t="str">
        <f>IF(INDEX([2]pivotTable!AZ$310:AZ$615,MATCH(totalExpenditure!$A192,[2]pivotTable!$A$310:$A$615,0))/100*INDEX(gDP!BO$6:BO$271,MATCH(totalExpenditure!$A192,gDP!$B$6:$B$271))=0,"",INDEX([2]pivotTable!AZ$310:AZ$615,MATCH(totalExpenditure!$A192,[2]pivotTable!$A$310:$A$615,0))/100*INDEX(gDP!BO$6:BO$271,MATCH(totalExpenditure!$A192,gDP!$B$6:$B$271)))</f>
        <v/>
      </c>
      <c r="CZ192" s="77" t="str">
        <f>IF(B192="","",IF(BA192="","",B192-B192+INDEX(gDP!Q$6:Q$271,MATCH(totalExpenditure!$A192,gDP!$B$6:$B$271))))</f>
        <v/>
      </c>
      <c r="DA192" s="77" t="str">
        <f>IF(C192="","",IF(BB192="","",C192-C192+INDEX(gDP!R$6:R$271,MATCH(totalExpenditure!$A192,gDP!$B$6:$B$271))))</f>
        <v/>
      </c>
      <c r="DB192" s="77" t="str">
        <f>IF(D192="","",IF(BC192="","",D192-D192+INDEX(gDP!S$6:S$271,MATCH(totalExpenditure!$A192,gDP!$B$6:$B$271))))</f>
        <v/>
      </c>
      <c r="DC192" s="77" t="str">
        <f>IF(E192="","",IF(BD192="","",E192-E192+INDEX(gDP!T$6:T$271,MATCH(totalExpenditure!$A192,gDP!$B$6:$B$271))))</f>
        <v/>
      </c>
      <c r="DD192" s="77" t="str">
        <f>IF(F192="","",IF(BE192="","",F192-F192+INDEX(gDP!U$6:U$271,MATCH(totalExpenditure!$A192,gDP!$B$6:$B$271))))</f>
        <v/>
      </c>
      <c r="DE192" s="77" t="str">
        <f>IF(G192="","",IF(BF192="","",G192-G192+INDEX(gDP!V$6:V$271,MATCH(totalExpenditure!$A192,gDP!$B$6:$B$271))))</f>
        <v/>
      </c>
      <c r="DF192" s="77" t="str">
        <f>IF(H192="","",IF(BG192="","",H192-H192+INDEX(gDP!W$6:W$271,MATCH(totalExpenditure!$A192,gDP!$B$6:$B$271))))</f>
        <v/>
      </c>
      <c r="DG192" s="77" t="str">
        <f>IF(I192="","",IF(BH192="","",I192-I192+INDEX(gDP!X$6:X$271,MATCH(totalExpenditure!$A192,gDP!$B$6:$B$271))))</f>
        <v/>
      </c>
      <c r="DH192" s="77" t="str">
        <f>IF(J192="","",IF(BI192="","",J192-J192+INDEX(gDP!Y$6:Y$271,MATCH(totalExpenditure!$A192,gDP!$B$6:$B$271))))</f>
        <v/>
      </c>
      <c r="DI192" s="77" t="str">
        <f>IF(K192="","",IF(BJ192="","",K192-K192+INDEX(gDP!Z$6:Z$271,MATCH(totalExpenditure!$A192,gDP!$B$6:$B$271))))</f>
        <v/>
      </c>
      <c r="DJ192" s="77" t="str">
        <f>IF(L192="","",IF(BK192="","",L192-L192+INDEX(gDP!AA$6:AA$271,MATCH(totalExpenditure!$A192,gDP!$B$6:$B$271))))</f>
        <v/>
      </c>
      <c r="DK192" s="77" t="str">
        <f>IF(M192="","",IF(BL192="","",M192-M192+INDEX(gDP!AB$6:AB$271,MATCH(totalExpenditure!$A192,gDP!$B$6:$B$271))))</f>
        <v/>
      </c>
      <c r="DL192" s="77" t="str">
        <f>IF(N192="","",IF(BM192="","",N192-N192+INDEX(gDP!AC$6:AC$271,MATCH(totalExpenditure!$A192,gDP!$B$6:$B$271))))</f>
        <v/>
      </c>
      <c r="DM192" s="77" t="str">
        <f>IF(O192="","",IF(BN192="","",O192-O192+INDEX(gDP!AD$6:AD$271,MATCH(totalExpenditure!$A192,gDP!$B$6:$B$271))))</f>
        <v/>
      </c>
      <c r="DN192" s="77" t="str">
        <f>IF(P192="","",IF(BO192="","",P192-P192+INDEX(gDP!AE$6:AE$271,MATCH(totalExpenditure!$A192,gDP!$B$6:$B$271))))</f>
        <v/>
      </c>
      <c r="DO192" s="77" t="str">
        <f>IF(Q192="","",IF(BP192="","",Q192-Q192+INDEX(gDP!AF$6:AF$271,MATCH(totalExpenditure!$A192,gDP!$B$6:$B$271))))</f>
        <v/>
      </c>
      <c r="DP192" s="77" t="str">
        <f>IF(R192="","",IF(BQ192="","",R192-R192+INDEX(gDP!AG$6:AG$271,MATCH(totalExpenditure!$A192,gDP!$B$6:$B$271))))</f>
        <v/>
      </c>
      <c r="DQ192" s="77" t="str">
        <f>IF(S192="","",IF(BR192="","",S192-S192+INDEX(gDP!AH$6:AH$271,MATCH(totalExpenditure!$A192,gDP!$B$6:$B$271))))</f>
        <v/>
      </c>
      <c r="DR192" s="77">
        <f>IF(T192="","",IF(BS192="","",T192-T192+INDEX(gDP!AI$6:AI$271,MATCH(totalExpenditure!$A192,gDP!$B$6:$B$271))))</f>
        <v>50508286641.5746</v>
      </c>
      <c r="DS192" s="77">
        <f>IF(U192="","",IF(BT192="","",U192-U192+INDEX(gDP!AJ$6:AJ$271,MATCH(totalExpenditure!$A192,gDP!$B$6:$B$271))))</f>
        <v>51784144942.726997</v>
      </c>
      <c r="DT192" s="77">
        <f>IF(V192="","",IF(BU192="","",V192-V192+INDEX(gDP!AK$6:AK$271,MATCH(totalExpenditure!$A192,gDP!$B$6:$B$271))))</f>
        <v>60422328242.180298</v>
      </c>
      <c r="DU192" s="77">
        <f>IF(W192="","",IF(BV192="","",W192-W192+INDEX(gDP!AL$6:AL$271,MATCH(totalExpenditure!$A192,gDP!$B$6:$B$271))))</f>
        <v>62036529147.183098</v>
      </c>
      <c r="DV192" s="77">
        <f>IF(X192="","",IF(BW192="","",X192-X192+INDEX(gDP!AM$6:AM$271,MATCH(totalExpenditure!$A192,gDP!$B$6:$B$271))))</f>
        <v>73159336915.271805</v>
      </c>
      <c r="DW192" s="77">
        <f>IF(Y192="","",IF(BX192="","",Y192-Y192+INDEX(gDP!AN$6:AN$271,MATCH(totalExpenditure!$A192,gDP!$B$6:$B$271))))</f>
        <v>84644328727.482498</v>
      </c>
      <c r="DX192" s="77">
        <f>IF(Z192="","",IF(BY192="","",Z192-Z192+INDEX(gDP!AO$6:AO$271,MATCH(totalExpenditure!$A192,gDP!$B$6:$B$271))))</f>
        <v>94648084429.034103</v>
      </c>
      <c r="DY192" s="77">
        <f>IF(AA192="","",IF(BZ192="","",AA192-AA192+INDEX(gDP!AP$6:AP$271,MATCH(totalExpenditure!$A192,gDP!$B$6:$B$271))))</f>
        <v>94106317565.084595</v>
      </c>
      <c r="DZ192" s="77">
        <f>IF(AB192="","",IF(CA192="","",AB192-AB192+INDEX(gDP!AQ$6:AQ$271,MATCH(totalExpenditure!$A192,gDP!$B$6:$B$271))))</f>
        <v>74492416329.9142</v>
      </c>
      <c r="EA192" s="77">
        <f>IF(AC192="","",IF(CB192="","",AC192-AC192+INDEX(gDP!AR$6:AR$271,MATCH(totalExpenditure!$A192,gDP!$B$6:$B$271))))</f>
        <v>85640171045.125397</v>
      </c>
      <c r="EB192" s="77">
        <f>IF(AD192="","",IF(CC192="","",AD192-AD192+INDEX(gDP!AS$6:AS$271,MATCH(totalExpenditure!$A192,gDP!$B$6:$B$271))))</f>
        <v>83669788254.727905</v>
      </c>
      <c r="EC192" s="77">
        <f>IF(AE192="","",IF(CD192="","",AE192-AE192+INDEX(gDP!AT$6:AT$271,MATCH(totalExpenditure!$A192,gDP!$B$6:$B$271))))</f>
        <v>78921234457.548706</v>
      </c>
      <c r="ED192" s="77">
        <f>IF(AF192="","",IF(CE192="","",AF192-AF192+INDEX(gDP!AU$6:AU$271,MATCH(totalExpenditure!$A192,gDP!$B$6:$B$271))))</f>
        <v>84307345887.542999</v>
      </c>
      <c r="EE192" s="77">
        <f>IF(AG192="","",IF(CF192="","",AG192-AG192+INDEX(gDP!AV$6:AV$271,MATCH(totalExpenditure!$A192,gDP!$B$6:$B$271))))</f>
        <v>87039092974.227203</v>
      </c>
      <c r="EF192" s="77">
        <f>IF(AH192="","",IF(CG192="","",AH192-AH192+INDEX(gDP!AW$6:AW$271,MATCH(totalExpenditure!$A192,gDP!$B$6:$B$271))))</f>
        <v>95001999685.331406</v>
      </c>
      <c r="EG192" s="77">
        <f>IF(AI192="","",IF(CH192="","",AI192-AI192+INDEX(gDP!AX$6:AX$271,MATCH(totalExpenditure!$A192,gDP!$B$6:$B$271))))</f>
        <v>107419977318.166</v>
      </c>
      <c r="EH192" s="77">
        <f>IF(AJ192="","",IF(CI192="","",AJ192-AJ192+INDEX(gDP!AY$6:AY$271,MATCH(totalExpenditure!$A192,gDP!$B$6:$B$271))))</f>
        <v>127652926368.069</v>
      </c>
      <c r="EI192" s="77">
        <f>IF(AK192="","",IF(CJ192="","",AK192-AK192+INDEX(gDP!AZ$6:AZ$271,MATCH(totalExpenditure!$A192,gDP!$B$6:$B$271))))</f>
        <v>155980408673.40302</v>
      </c>
      <c r="EJ192" s="77">
        <f>IF(AL192="","",IF(CK192="","",AL192-AL192+INDEX(gDP!BA$6:BA$271,MATCH(totalExpenditure!$A192,gDP!$B$6:$B$271))))</f>
        <v>181624626327.36099</v>
      </c>
      <c r="EK192" s="77">
        <f>IF(AM192="","",IF(CL192="","",AM192-AM192+INDEX(gDP!BB$6:BB$271,MATCH(totalExpenditure!$A192,gDP!$B$6:$B$271))))</f>
        <v>175974755881.37201</v>
      </c>
      <c r="EL192" s="77">
        <f>IF(AN192="","",IF(CM192="","",AN192-AN192+INDEX(gDP!BC$6:BC$271,MATCH(totalExpenditure!$A192,gDP!$B$6:$B$271))))</f>
        <v>208368893151.14401</v>
      </c>
      <c r="EM192" s="77">
        <f>IF(AO192="","",IF(CN192="","",AO192-AO192+INDEX(gDP!BD$6:BD$271,MATCH(totalExpenditure!$A192,gDP!$B$6:$B$271))))</f>
        <v>234216730295.93799</v>
      </c>
      <c r="EN192" s="77">
        <f>IF(AP192="","",IF(CO192="","",AP192-AP192+INDEX(gDP!BE$6:BE$271,MATCH(totalExpenditure!$A192,gDP!$B$6:$B$271))))</f>
        <v>261920540972.10199</v>
      </c>
      <c r="EO192" s="77">
        <f>IF(AQ192="","",IF(CP192="","",AQ192-AQ192+INDEX(gDP!BF$6:BF$271,MATCH(totalExpenditure!$A192,gDP!$B$6:$B$271))))</f>
        <v>283902828581.65002</v>
      </c>
      <c r="EP192" s="77">
        <f>IF(AR192="","",IF(CQ192="","",AR192-AR192+INDEX(gDP!BG$6:BG$271,MATCH(totalExpenditure!$A192,gDP!$B$6:$B$271))))</f>
        <v>297483555344.802</v>
      </c>
      <c r="EQ192" s="77">
        <f>IF(AS192="","",IF(CR192="","",AS192-AS192+INDEX(gDP!BH$6:BH$271,MATCH(totalExpenditure!$A192,gDP!$B$6:$B$271))))</f>
        <v>306445871246.71802</v>
      </c>
      <c r="ER192" s="77">
        <f>IF(AT192="","",IF(CS192="","",AT192-AT192+INDEX(gDP!BI$6:BI$271,MATCH(totalExpenditure!$A192,gDP!$B$6:$B$271))))</f>
        <v>318627003012.52002</v>
      </c>
      <c r="ES192" s="77">
        <f>IF(AU192="","",IF(CT192="","",AU192-AU192+INDEX(gDP!BJ$6:BJ$271,MATCH(totalExpenditure!$A192,gDP!$B$6:$B$271))))</f>
        <v>328480736798.79199</v>
      </c>
      <c r="ET192" s="77">
        <f>IF(AV192="","",IF(CU192="","",AV192-AV192+INDEX(gDP!BK$6:BK$271,MATCH(totalExpenditure!$A192,gDP!$B$6:$B$271))))</f>
        <v>346841896583.51501</v>
      </c>
      <c r="EU192" s="77">
        <f>IF(AW192="","",IF(CV192="","",AW192-AW192+INDEX(gDP!BL$6:BL$271,MATCH(totalExpenditure!$A192,gDP!$B$6:$B$271))))</f>
        <v>376823402244.92798</v>
      </c>
      <c r="EV192" s="77">
        <f>IF(AX192="","",IF(CW192="","",AX192-AX192+INDEX(gDP!BM$6:BM$271,MATCH(totalExpenditure!$A192,gDP!$B$6:$B$271))))</f>
        <v>361751145451.59698</v>
      </c>
      <c r="EW192" s="77">
        <f>IF(AY192="","",IF(CX192="","",AY192-AY192+INDEX(gDP!BN$6:BN$271,MATCH(totalExpenditure!$A192,gDP!$B$6:$B$271))))</f>
        <v>394087359848.10999</v>
      </c>
      <c r="EX192" s="77" t="str">
        <f>IF(AZ192="","",IF(CY192="","",AZ192-AZ192+INDEX(gDP!BO$6:BO$271,MATCH(totalExpenditure!$A192,gDP!$B$6:$B$271))))</f>
        <v/>
      </c>
    </row>
    <row r="193" spans="1:154" x14ac:dyDescent="0.35">
      <c r="A193" t="s">
        <v>595</v>
      </c>
      <c r="B193" s="77" t="str">
        <f>IF(INDEX([2]pivotTable!B$3:B$308,MATCH(totalExpenditure!$A193,[2]pivotTable!$A$3:$A$308,0))/100*INDEX(gDP!Q$6:Q$271,MATCH(totalExpenditure!$A193,gDP!$B$6:$B$271))=0,"",INDEX([2]pivotTable!B$3:B$308,MATCH(totalExpenditure!$A193,[2]pivotTable!$A$3:$A$308,0))/100*INDEX(gDP!Q$6:Q$271,MATCH(totalExpenditure!$A193,gDP!$B$6:$B$271)))</f>
        <v/>
      </c>
      <c r="C193" s="77" t="str">
        <f>IF(INDEX([2]pivotTable!C$3:C$308,MATCH(totalExpenditure!$A193,[2]pivotTable!$A$3:$A$308,0))/100*INDEX(gDP!R$6:R$271,MATCH(totalExpenditure!$A193,gDP!$B$6:$B$271))=0,"",INDEX([2]pivotTable!C$3:C$308,MATCH(totalExpenditure!$A193,[2]pivotTable!$A$3:$A$308,0))/100*INDEX(gDP!R$6:R$271,MATCH(totalExpenditure!$A193,gDP!$B$6:$B$271)))</f>
        <v/>
      </c>
      <c r="D193" s="77" t="str">
        <f>IF(INDEX([2]pivotTable!D$3:D$308,MATCH(totalExpenditure!$A193,[2]pivotTable!$A$3:$A$308,0))/100*INDEX(gDP!S$6:S$271,MATCH(totalExpenditure!$A193,gDP!$B$6:$B$271))=0,"",INDEX([2]pivotTable!D$3:D$308,MATCH(totalExpenditure!$A193,[2]pivotTable!$A$3:$A$308,0))/100*INDEX(gDP!S$6:S$271,MATCH(totalExpenditure!$A193,gDP!$B$6:$B$271)))</f>
        <v/>
      </c>
      <c r="E193" s="77" t="str">
        <f>IF(INDEX([2]pivotTable!E$3:E$308,MATCH(totalExpenditure!$A193,[2]pivotTable!$A$3:$A$308,0))/100*INDEX(gDP!T$6:T$271,MATCH(totalExpenditure!$A193,gDP!$B$6:$B$271))=0,"",INDEX([2]pivotTable!E$3:E$308,MATCH(totalExpenditure!$A193,[2]pivotTable!$A$3:$A$308,0))/100*INDEX(gDP!T$6:T$271,MATCH(totalExpenditure!$A193,gDP!$B$6:$B$271)))</f>
        <v/>
      </c>
      <c r="F193" s="77" t="str">
        <f>IF(INDEX([2]pivotTable!F$3:F$308,MATCH(totalExpenditure!$A193,[2]pivotTable!$A$3:$A$308,0))/100*INDEX(gDP!U$6:U$271,MATCH(totalExpenditure!$A193,gDP!$B$6:$B$271))=0,"",INDEX([2]pivotTable!F$3:F$308,MATCH(totalExpenditure!$A193,[2]pivotTable!$A$3:$A$308,0))/100*INDEX(gDP!U$6:U$271,MATCH(totalExpenditure!$A193,gDP!$B$6:$B$271)))</f>
        <v/>
      </c>
      <c r="G193" s="77" t="str">
        <f>IF(INDEX([2]pivotTable!G$3:G$308,MATCH(totalExpenditure!$A193,[2]pivotTable!$A$3:$A$308,0))/100*INDEX(gDP!V$6:V$271,MATCH(totalExpenditure!$A193,gDP!$B$6:$B$271))=0,"",INDEX([2]pivotTable!G$3:G$308,MATCH(totalExpenditure!$A193,[2]pivotTable!$A$3:$A$308,0))/100*INDEX(gDP!V$6:V$271,MATCH(totalExpenditure!$A193,gDP!$B$6:$B$271)))</f>
        <v/>
      </c>
      <c r="H193" s="77" t="str">
        <f>IF(INDEX([2]pivotTable!H$3:H$308,MATCH(totalExpenditure!$A193,[2]pivotTable!$A$3:$A$308,0))/100*INDEX(gDP!W$6:W$271,MATCH(totalExpenditure!$A193,gDP!$B$6:$B$271))=0,"",INDEX([2]pivotTable!H$3:H$308,MATCH(totalExpenditure!$A193,[2]pivotTable!$A$3:$A$308,0))/100*INDEX(gDP!W$6:W$271,MATCH(totalExpenditure!$A193,gDP!$B$6:$B$271)))</f>
        <v/>
      </c>
      <c r="I193" s="77" t="str">
        <f>IF(INDEX([2]pivotTable!I$3:I$308,MATCH(totalExpenditure!$A193,[2]pivotTable!$A$3:$A$308,0))/100*INDEX(gDP!X$6:X$271,MATCH(totalExpenditure!$A193,gDP!$B$6:$B$271))=0,"",INDEX([2]pivotTable!I$3:I$308,MATCH(totalExpenditure!$A193,[2]pivotTable!$A$3:$A$308,0))/100*INDEX(gDP!X$6:X$271,MATCH(totalExpenditure!$A193,gDP!$B$6:$B$271)))</f>
        <v/>
      </c>
      <c r="J193" s="77" t="str">
        <f>IF(INDEX([2]pivotTable!J$3:J$308,MATCH(totalExpenditure!$A193,[2]pivotTable!$A$3:$A$308,0))/100*INDEX(gDP!Y$6:Y$271,MATCH(totalExpenditure!$A193,gDP!$B$6:$B$271))=0,"",INDEX([2]pivotTable!J$3:J$308,MATCH(totalExpenditure!$A193,[2]pivotTable!$A$3:$A$308,0))/100*INDEX(gDP!Y$6:Y$271,MATCH(totalExpenditure!$A193,gDP!$B$6:$B$271)))</f>
        <v/>
      </c>
      <c r="K193" s="77" t="str">
        <f>IF(INDEX([2]pivotTable!K$3:K$308,MATCH(totalExpenditure!$A193,[2]pivotTable!$A$3:$A$308,0))/100*INDEX(gDP!Z$6:Z$271,MATCH(totalExpenditure!$A193,gDP!$B$6:$B$271))=0,"",INDEX([2]pivotTable!K$3:K$308,MATCH(totalExpenditure!$A193,[2]pivotTable!$A$3:$A$308,0))/100*INDEX(gDP!Z$6:Z$271,MATCH(totalExpenditure!$A193,gDP!$B$6:$B$271)))</f>
        <v/>
      </c>
      <c r="L193" s="77" t="str">
        <f>IF(INDEX([2]pivotTable!L$3:L$308,MATCH(totalExpenditure!$A193,[2]pivotTable!$A$3:$A$308,0))/100*INDEX(gDP!AA$6:AA$271,MATCH(totalExpenditure!$A193,gDP!$B$6:$B$271))=0,"",INDEX([2]pivotTable!L$3:L$308,MATCH(totalExpenditure!$A193,[2]pivotTable!$A$3:$A$308,0))/100*INDEX(gDP!AA$6:AA$271,MATCH(totalExpenditure!$A193,gDP!$B$6:$B$271)))</f>
        <v/>
      </c>
      <c r="M193" s="77" t="str">
        <f>IF(INDEX([2]pivotTable!M$3:M$308,MATCH(totalExpenditure!$A193,[2]pivotTable!$A$3:$A$308,0))/100*INDEX(gDP!AB$6:AB$271,MATCH(totalExpenditure!$A193,gDP!$B$6:$B$271))=0,"",INDEX([2]pivotTable!M$3:M$308,MATCH(totalExpenditure!$A193,[2]pivotTable!$A$3:$A$308,0))/100*INDEX(gDP!AB$6:AB$271,MATCH(totalExpenditure!$A193,gDP!$B$6:$B$271)))</f>
        <v/>
      </c>
      <c r="N193" s="77" t="str">
        <f>IF(INDEX([2]pivotTable!N$3:N$308,MATCH(totalExpenditure!$A193,[2]pivotTable!$A$3:$A$308,0))/100*INDEX(gDP!AC$6:AC$271,MATCH(totalExpenditure!$A193,gDP!$B$6:$B$271))=0,"",INDEX([2]pivotTable!N$3:N$308,MATCH(totalExpenditure!$A193,[2]pivotTable!$A$3:$A$308,0))/100*INDEX(gDP!AC$6:AC$271,MATCH(totalExpenditure!$A193,gDP!$B$6:$B$271)))</f>
        <v/>
      </c>
      <c r="O193" s="77" t="str">
        <f>IF(INDEX([2]pivotTable!O$3:O$308,MATCH(totalExpenditure!$A193,[2]pivotTable!$A$3:$A$308,0))/100*INDEX(gDP!AD$6:AD$271,MATCH(totalExpenditure!$A193,gDP!$B$6:$B$271))=0,"",INDEX([2]pivotTable!O$3:O$308,MATCH(totalExpenditure!$A193,[2]pivotTable!$A$3:$A$308,0))/100*INDEX(gDP!AD$6:AD$271,MATCH(totalExpenditure!$A193,gDP!$B$6:$B$271)))</f>
        <v/>
      </c>
      <c r="P193" s="77" t="str">
        <f>IF(INDEX([2]pivotTable!P$3:P$308,MATCH(totalExpenditure!$A193,[2]pivotTable!$A$3:$A$308,0))/100*INDEX(gDP!AE$6:AE$271,MATCH(totalExpenditure!$A193,gDP!$B$6:$B$271))=0,"",INDEX([2]pivotTable!P$3:P$308,MATCH(totalExpenditure!$A193,[2]pivotTable!$A$3:$A$308,0))/100*INDEX(gDP!AE$6:AE$271,MATCH(totalExpenditure!$A193,gDP!$B$6:$B$271)))</f>
        <v/>
      </c>
      <c r="Q193" s="77" t="str">
        <f>IF(INDEX([2]pivotTable!Q$3:Q$308,MATCH(totalExpenditure!$A193,[2]pivotTable!$A$3:$A$308,0))/100*INDEX(gDP!AF$6:AF$271,MATCH(totalExpenditure!$A193,gDP!$B$6:$B$271))=0,"",INDEX([2]pivotTable!Q$3:Q$308,MATCH(totalExpenditure!$A193,[2]pivotTable!$A$3:$A$308,0))/100*INDEX(gDP!AF$6:AF$271,MATCH(totalExpenditure!$A193,gDP!$B$6:$B$271)))</f>
        <v/>
      </c>
      <c r="R193" s="77" t="str">
        <f>IF(INDEX([2]pivotTable!R$3:R$308,MATCH(totalExpenditure!$A193,[2]pivotTable!$A$3:$A$308,0))/100*INDEX(gDP!AG$6:AG$271,MATCH(totalExpenditure!$A193,gDP!$B$6:$B$271))=0,"",INDEX([2]pivotTable!R$3:R$308,MATCH(totalExpenditure!$A193,[2]pivotTable!$A$3:$A$308,0))/100*INDEX(gDP!AG$6:AG$271,MATCH(totalExpenditure!$A193,gDP!$B$6:$B$271)))</f>
        <v/>
      </c>
      <c r="S193" s="77" t="str">
        <f>IF(INDEX([2]pivotTable!S$3:S$308,MATCH(totalExpenditure!$A193,[2]pivotTable!$A$3:$A$308,0))/100*INDEX(gDP!AH$6:AH$271,MATCH(totalExpenditure!$A193,gDP!$B$6:$B$271))=0,"",INDEX([2]pivotTable!S$3:S$308,MATCH(totalExpenditure!$A193,[2]pivotTable!$A$3:$A$308,0))/100*INDEX(gDP!AH$6:AH$271,MATCH(totalExpenditure!$A193,gDP!$B$6:$B$271)))</f>
        <v/>
      </c>
      <c r="T193" s="77" t="str">
        <f>IF(INDEX([2]pivotTable!T$3:T$308,MATCH(totalExpenditure!$A193,[2]pivotTable!$A$3:$A$308,0))/100*INDEX(gDP!AI$6:AI$271,MATCH(totalExpenditure!$A193,gDP!$B$6:$B$271))=0,"",INDEX([2]pivotTable!T$3:T$308,MATCH(totalExpenditure!$A193,[2]pivotTable!$A$3:$A$308,0))/100*INDEX(gDP!AI$6:AI$271,MATCH(totalExpenditure!$A193,gDP!$B$6:$B$271)))</f>
        <v/>
      </c>
      <c r="U193" s="77" t="str">
        <f>IF(INDEX([2]pivotTable!U$3:U$308,MATCH(totalExpenditure!$A193,[2]pivotTable!$A$3:$A$308,0))/100*INDEX(gDP!AJ$6:AJ$271,MATCH(totalExpenditure!$A193,gDP!$B$6:$B$271))=0,"",INDEX([2]pivotTable!U$3:U$308,MATCH(totalExpenditure!$A193,[2]pivotTable!$A$3:$A$308,0))/100*INDEX(gDP!AJ$6:AJ$271,MATCH(totalExpenditure!$A193,gDP!$B$6:$B$271)))</f>
        <v/>
      </c>
      <c r="V193" s="77" t="str">
        <f>IF(INDEX([2]pivotTable!V$3:V$308,MATCH(totalExpenditure!$A193,[2]pivotTable!$A$3:$A$308,0))/100*INDEX(gDP!AK$6:AK$271,MATCH(totalExpenditure!$A193,gDP!$B$6:$B$271))=0,"",INDEX([2]pivotTable!V$3:V$308,MATCH(totalExpenditure!$A193,[2]pivotTable!$A$3:$A$308,0))/100*INDEX(gDP!AK$6:AK$271,MATCH(totalExpenditure!$A193,gDP!$B$6:$B$271)))</f>
        <v/>
      </c>
      <c r="W193" s="77" t="str">
        <f>IF(INDEX([2]pivotTable!W$3:W$308,MATCH(totalExpenditure!$A193,[2]pivotTable!$A$3:$A$308,0))/100*INDEX(gDP!AL$6:AL$271,MATCH(totalExpenditure!$A193,gDP!$B$6:$B$271))=0,"",INDEX([2]pivotTable!W$3:W$308,MATCH(totalExpenditure!$A193,[2]pivotTable!$A$3:$A$308,0))/100*INDEX(gDP!AL$6:AL$271,MATCH(totalExpenditure!$A193,gDP!$B$6:$B$271)))</f>
        <v/>
      </c>
      <c r="X193" s="77" t="str">
        <f>IF(INDEX([2]pivotTable!X$3:X$308,MATCH(totalExpenditure!$A193,[2]pivotTable!$A$3:$A$308,0))/100*INDEX(gDP!AM$6:AM$271,MATCH(totalExpenditure!$A193,gDP!$B$6:$B$271))=0,"",INDEX([2]pivotTable!X$3:X$308,MATCH(totalExpenditure!$A193,[2]pivotTable!$A$3:$A$308,0))/100*INDEX(gDP!AM$6:AM$271,MATCH(totalExpenditure!$A193,gDP!$B$6:$B$271)))</f>
        <v/>
      </c>
      <c r="Y193" s="77" t="str">
        <f>IF(INDEX([2]pivotTable!Y$3:Y$308,MATCH(totalExpenditure!$A193,[2]pivotTable!$A$3:$A$308,0))/100*INDEX(gDP!AN$6:AN$271,MATCH(totalExpenditure!$A193,gDP!$B$6:$B$271))=0,"",INDEX([2]pivotTable!Y$3:Y$308,MATCH(totalExpenditure!$A193,[2]pivotTable!$A$3:$A$308,0))/100*INDEX(gDP!AN$6:AN$271,MATCH(totalExpenditure!$A193,gDP!$B$6:$B$271)))</f>
        <v/>
      </c>
      <c r="Z193" s="77" t="str">
        <f>IF(INDEX([2]pivotTable!Z$3:Z$308,MATCH(totalExpenditure!$A193,[2]pivotTable!$A$3:$A$308,0))/100*INDEX(gDP!AO$6:AO$271,MATCH(totalExpenditure!$A193,gDP!$B$6:$B$271))=0,"",INDEX([2]pivotTable!Z$3:Z$308,MATCH(totalExpenditure!$A193,[2]pivotTable!$A$3:$A$308,0))/100*INDEX(gDP!AO$6:AO$271,MATCH(totalExpenditure!$A193,gDP!$B$6:$B$271)))</f>
        <v/>
      </c>
      <c r="AA193" s="77" t="str">
        <f>IF(INDEX([2]pivotTable!AA$3:AA$308,MATCH(totalExpenditure!$A193,[2]pivotTable!$A$3:$A$308,0))/100*INDEX(gDP!AP$6:AP$271,MATCH(totalExpenditure!$A193,gDP!$B$6:$B$271))=0,"",INDEX([2]pivotTable!AA$3:AA$308,MATCH(totalExpenditure!$A193,[2]pivotTable!$A$3:$A$308,0))/100*INDEX(gDP!AP$6:AP$271,MATCH(totalExpenditure!$A193,gDP!$B$6:$B$271)))</f>
        <v/>
      </c>
      <c r="AB193" s="77" t="str">
        <f>IF(INDEX([2]pivotTable!AB$3:AB$308,MATCH(totalExpenditure!$A193,[2]pivotTable!$A$3:$A$308,0))/100*INDEX(gDP!AQ$6:AQ$271,MATCH(totalExpenditure!$A193,gDP!$B$6:$B$271))=0,"",INDEX([2]pivotTable!AB$3:AB$308,MATCH(totalExpenditure!$A193,[2]pivotTable!$A$3:$A$308,0))/100*INDEX(gDP!AQ$6:AQ$271,MATCH(totalExpenditure!$A193,gDP!$B$6:$B$271)))</f>
        <v/>
      </c>
      <c r="AC193" s="77" t="str">
        <f>IF(INDEX([2]pivotTable!AC$3:AC$308,MATCH(totalExpenditure!$A193,[2]pivotTable!$A$3:$A$308,0))/100*INDEX(gDP!AR$6:AR$271,MATCH(totalExpenditure!$A193,gDP!$B$6:$B$271))=0,"",INDEX([2]pivotTable!AC$3:AC$308,MATCH(totalExpenditure!$A193,[2]pivotTable!$A$3:$A$308,0))/100*INDEX(gDP!AR$6:AR$271,MATCH(totalExpenditure!$A193,gDP!$B$6:$B$271)))</f>
        <v/>
      </c>
      <c r="AD193" s="77" t="str">
        <f>IF(INDEX([2]pivotTable!AD$3:AD$308,MATCH(totalExpenditure!$A193,[2]pivotTable!$A$3:$A$308,0))/100*INDEX(gDP!AS$6:AS$271,MATCH(totalExpenditure!$A193,gDP!$B$6:$B$271))=0,"",INDEX([2]pivotTable!AD$3:AD$308,MATCH(totalExpenditure!$A193,[2]pivotTable!$A$3:$A$308,0))/100*INDEX(gDP!AS$6:AS$271,MATCH(totalExpenditure!$A193,gDP!$B$6:$B$271)))</f>
        <v/>
      </c>
      <c r="AE193" s="77" t="str">
        <f>IF(INDEX([2]pivotTable!AE$3:AE$308,MATCH(totalExpenditure!$A193,[2]pivotTable!$A$3:$A$308,0))/100*INDEX(gDP!AT$6:AT$271,MATCH(totalExpenditure!$A193,gDP!$B$6:$B$271))=0,"",INDEX([2]pivotTable!AE$3:AE$308,MATCH(totalExpenditure!$A193,[2]pivotTable!$A$3:$A$308,0))/100*INDEX(gDP!AT$6:AT$271,MATCH(totalExpenditure!$A193,gDP!$B$6:$B$271)))</f>
        <v/>
      </c>
      <c r="AF193" s="77" t="str">
        <f>IF(INDEX([2]pivotTable!AF$3:AF$308,MATCH(totalExpenditure!$A193,[2]pivotTable!$A$3:$A$308,0))/100*INDEX(gDP!AU$6:AU$271,MATCH(totalExpenditure!$A193,gDP!$B$6:$B$271))=0,"",INDEX([2]pivotTable!AF$3:AF$308,MATCH(totalExpenditure!$A193,[2]pivotTable!$A$3:$A$308,0))/100*INDEX(gDP!AU$6:AU$271,MATCH(totalExpenditure!$A193,gDP!$B$6:$B$271)))</f>
        <v/>
      </c>
      <c r="AG193" s="77" t="str">
        <f>IF(INDEX([2]pivotTable!AG$3:AG$308,MATCH(totalExpenditure!$A193,[2]pivotTable!$A$3:$A$308,0))/100*INDEX(gDP!AV$6:AV$271,MATCH(totalExpenditure!$A193,gDP!$B$6:$B$271))=0,"",INDEX([2]pivotTable!AG$3:AG$308,MATCH(totalExpenditure!$A193,[2]pivotTable!$A$3:$A$308,0))/100*INDEX(gDP!AV$6:AV$271,MATCH(totalExpenditure!$A193,gDP!$B$6:$B$271)))</f>
        <v/>
      </c>
      <c r="AH193" s="77" t="str">
        <f>IF(INDEX([2]pivotTable!AH$3:AH$308,MATCH(totalExpenditure!$A193,[2]pivotTable!$A$3:$A$308,0))/100*INDEX(gDP!AW$6:AW$271,MATCH(totalExpenditure!$A193,gDP!$B$6:$B$271))=0,"",INDEX([2]pivotTable!AH$3:AH$308,MATCH(totalExpenditure!$A193,[2]pivotTable!$A$3:$A$308,0))/100*INDEX(gDP!AW$6:AW$271,MATCH(totalExpenditure!$A193,gDP!$B$6:$B$271)))</f>
        <v/>
      </c>
      <c r="AI193" s="77" t="str">
        <f>IF(INDEX([2]pivotTable!AI$3:AI$308,MATCH(totalExpenditure!$A193,[2]pivotTable!$A$3:$A$308,0))/100*INDEX(gDP!AX$6:AX$271,MATCH(totalExpenditure!$A193,gDP!$B$6:$B$271))=0,"",INDEX([2]pivotTable!AI$3:AI$308,MATCH(totalExpenditure!$A193,[2]pivotTable!$A$3:$A$308,0))/100*INDEX(gDP!AX$6:AX$271,MATCH(totalExpenditure!$A193,gDP!$B$6:$B$271)))</f>
        <v/>
      </c>
      <c r="AJ193" s="77" t="str">
        <f>IF(INDEX([2]pivotTable!AJ$3:AJ$308,MATCH(totalExpenditure!$A193,[2]pivotTable!$A$3:$A$308,0))/100*INDEX(gDP!AY$6:AY$271,MATCH(totalExpenditure!$A193,gDP!$B$6:$B$271))=0,"",INDEX([2]pivotTable!AJ$3:AJ$308,MATCH(totalExpenditure!$A193,[2]pivotTable!$A$3:$A$308,0))/100*INDEX(gDP!AY$6:AY$271,MATCH(totalExpenditure!$A193,gDP!$B$6:$B$271)))</f>
        <v/>
      </c>
      <c r="AK193" s="77" t="str">
        <f>IF(INDEX([2]pivotTable!AK$3:AK$308,MATCH(totalExpenditure!$A193,[2]pivotTable!$A$3:$A$308,0))/100*INDEX(gDP!AZ$6:AZ$271,MATCH(totalExpenditure!$A193,gDP!$B$6:$B$271))=0,"",INDEX([2]pivotTable!AK$3:AK$308,MATCH(totalExpenditure!$A193,[2]pivotTable!$A$3:$A$308,0))/100*INDEX(gDP!AZ$6:AZ$271,MATCH(totalExpenditure!$A193,gDP!$B$6:$B$271)))</f>
        <v/>
      </c>
      <c r="AL193" s="77" t="str">
        <f>IF(INDEX([2]pivotTable!AL$3:AL$308,MATCH(totalExpenditure!$A193,[2]pivotTable!$A$3:$A$308,0))/100*INDEX(gDP!BA$6:BA$271,MATCH(totalExpenditure!$A193,gDP!$B$6:$B$271))=0,"",INDEX([2]pivotTable!AL$3:AL$308,MATCH(totalExpenditure!$A193,[2]pivotTable!$A$3:$A$308,0))/100*INDEX(gDP!BA$6:BA$271,MATCH(totalExpenditure!$A193,gDP!$B$6:$B$271)))</f>
        <v/>
      </c>
      <c r="AM193" s="77" t="str">
        <f>IF(INDEX([2]pivotTable!AM$3:AM$308,MATCH(totalExpenditure!$A193,[2]pivotTable!$A$3:$A$308,0))/100*INDEX(gDP!BB$6:BB$271,MATCH(totalExpenditure!$A193,gDP!$B$6:$B$271))=0,"",INDEX([2]pivotTable!AM$3:AM$308,MATCH(totalExpenditure!$A193,[2]pivotTable!$A$3:$A$308,0))/100*INDEX(gDP!BB$6:BB$271,MATCH(totalExpenditure!$A193,gDP!$B$6:$B$271)))</f>
        <v/>
      </c>
      <c r="AN193" s="77" t="str">
        <f>IF(INDEX([2]pivotTable!AN$3:AN$308,MATCH(totalExpenditure!$A193,[2]pivotTable!$A$3:$A$308,0))/100*INDEX(gDP!BC$6:BC$271,MATCH(totalExpenditure!$A193,gDP!$B$6:$B$271))=0,"",INDEX([2]pivotTable!AN$3:AN$308,MATCH(totalExpenditure!$A193,[2]pivotTable!$A$3:$A$308,0))/100*INDEX(gDP!BC$6:BC$271,MATCH(totalExpenditure!$A193,gDP!$B$6:$B$271)))</f>
        <v/>
      </c>
      <c r="AO193" s="77" t="str">
        <f>IF(INDEX([2]pivotTable!AO$3:AO$308,MATCH(totalExpenditure!$A193,[2]pivotTable!$A$3:$A$308,0))/100*INDEX(gDP!BD$6:BD$271,MATCH(totalExpenditure!$A193,gDP!$B$6:$B$271))=0,"",INDEX([2]pivotTable!AO$3:AO$308,MATCH(totalExpenditure!$A193,[2]pivotTable!$A$3:$A$308,0))/100*INDEX(gDP!BD$6:BD$271,MATCH(totalExpenditure!$A193,gDP!$B$6:$B$271)))</f>
        <v/>
      </c>
      <c r="AP193" s="77" t="str">
        <f>IF(INDEX([2]pivotTable!AP$3:AP$308,MATCH(totalExpenditure!$A193,[2]pivotTable!$A$3:$A$308,0))/100*INDEX(gDP!BE$6:BE$271,MATCH(totalExpenditure!$A193,gDP!$B$6:$B$271))=0,"",INDEX([2]pivotTable!AP$3:AP$308,MATCH(totalExpenditure!$A193,[2]pivotTable!$A$3:$A$308,0))/100*INDEX(gDP!BE$6:BE$271,MATCH(totalExpenditure!$A193,gDP!$B$6:$B$271)))</f>
        <v/>
      </c>
      <c r="AQ193" s="77" t="str">
        <f>IF(INDEX([2]pivotTable!AQ$3:AQ$308,MATCH(totalExpenditure!$A193,[2]pivotTable!$A$3:$A$308,0))/100*INDEX(gDP!BF$6:BF$271,MATCH(totalExpenditure!$A193,gDP!$B$6:$B$271))=0,"",INDEX([2]pivotTable!AQ$3:AQ$308,MATCH(totalExpenditure!$A193,[2]pivotTable!$A$3:$A$308,0))/100*INDEX(gDP!BF$6:BF$271,MATCH(totalExpenditure!$A193,gDP!$B$6:$B$271)))</f>
        <v/>
      </c>
      <c r="AR193" s="77" t="str">
        <f>IF(INDEX([2]pivotTable!AR$3:AR$308,MATCH(totalExpenditure!$A193,[2]pivotTable!$A$3:$A$308,0))/100*INDEX(gDP!BG$6:BG$271,MATCH(totalExpenditure!$A193,gDP!$B$6:$B$271))=0,"",INDEX([2]pivotTable!AR$3:AR$308,MATCH(totalExpenditure!$A193,[2]pivotTable!$A$3:$A$308,0))/100*INDEX(gDP!BG$6:BG$271,MATCH(totalExpenditure!$A193,gDP!$B$6:$B$271)))</f>
        <v/>
      </c>
      <c r="AS193" s="77" t="str">
        <f>IF(INDEX([2]pivotTable!AS$3:AS$308,MATCH(totalExpenditure!$A193,[2]pivotTable!$A$3:$A$308,0))/100*INDEX(gDP!BH$6:BH$271,MATCH(totalExpenditure!$A193,gDP!$B$6:$B$271))=0,"",INDEX([2]pivotTable!AS$3:AS$308,MATCH(totalExpenditure!$A193,[2]pivotTable!$A$3:$A$308,0))/100*INDEX(gDP!BH$6:BH$271,MATCH(totalExpenditure!$A193,gDP!$B$6:$B$271)))</f>
        <v/>
      </c>
      <c r="AT193" s="77" t="str">
        <f>IF(INDEX([2]pivotTable!AT$3:AT$308,MATCH(totalExpenditure!$A193,[2]pivotTable!$A$3:$A$308,0))/100*INDEX(gDP!BI$6:BI$271,MATCH(totalExpenditure!$A193,gDP!$B$6:$B$271))=0,"",INDEX([2]pivotTable!AT$3:AT$308,MATCH(totalExpenditure!$A193,[2]pivotTable!$A$3:$A$308,0))/100*INDEX(gDP!BI$6:BI$271,MATCH(totalExpenditure!$A193,gDP!$B$6:$B$271)))</f>
        <v/>
      </c>
      <c r="AU193" s="77" t="str">
        <f>IF(INDEX([2]pivotTable!AU$3:AU$308,MATCH(totalExpenditure!$A193,[2]pivotTable!$A$3:$A$308,0))/100*INDEX(gDP!BJ$6:BJ$271,MATCH(totalExpenditure!$A193,gDP!$B$6:$B$271))=0,"",INDEX([2]pivotTable!AU$3:AU$308,MATCH(totalExpenditure!$A193,[2]pivotTable!$A$3:$A$308,0))/100*INDEX(gDP!BJ$6:BJ$271,MATCH(totalExpenditure!$A193,gDP!$B$6:$B$271)))</f>
        <v/>
      </c>
      <c r="AV193" s="77" t="str">
        <f>IF(INDEX([2]pivotTable!AV$3:AV$308,MATCH(totalExpenditure!$A193,[2]pivotTable!$A$3:$A$308,0))/100*INDEX(gDP!BK$6:BK$271,MATCH(totalExpenditure!$A193,gDP!$B$6:$B$271))=0,"",INDEX([2]pivotTable!AV$3:AV$308,MATCH(totalExpenditure!$A193,[2]pivotTable!$A$3:$A$308,0))/100*INDEX(gDP!BK$6:BK$271,MATCH(totalExpenditure!$A193,gDP!$B$6:$B$271)))</f>
        <v/>
      </c>
      <c r="AW193" s="77" t="str">
        <f>IF(INDEX([2]pivotTable!AW$3:AW$308,MATCH(totalExpenditure!$A193,[2]pivotTable!$A$3:$A$308,0))/100*INDEX(gDP!BL$6:BL$271,MATCH(totalExpenditure!$A193,gDP!$B$6:$B$271))=0,"",INDEX([2]pivotTable!AW$3:AW$308,MATCH(totalExpenditure!$A193,[2]pivotTable!$A$3:$A$308,0))/100*INDEX(gDP!BL$6:BL$271,MATCH(totalExpenditure!$A193,gDP!$B$6:$B$271)))</f>
        <v/>
      </c>
      <c r="AX193" s="77" t="str">
        <f>IF(INDEX([2]pivotTable!AX$3:AX$308,MATCH(totalExpenditure!$A193,[2]pivotTable!$A$3:$A$308,0))/100*INDEX(gDP!BM$6:BM$271,MATCH(totalExpenditure!$A193,gDP!$B$6:$B$271))=0,"",INDEX([2]pivotTable!AX$3:AX$308,MATCH(totalExpenditure!$A193,[2]pivotTable!$A$3:$A$308,0))/100*INDEX(gDP!BM$6:BM$271,MATCH(totalExpenditure!$A193,gDP!$B$6:$B$271)))</f>
        <v/>
      </c>
      <c r="AY193" s="77" t="str">
        <f>IF(INDEX([2]pivotTable!AY$3:AY$308,MATCH(totalExpenditure!$A193,[2]pivotTable!$A$3:$A$308,0))/100*INDEX(gDP!BN$6:BN$271,MATCH(totalExpenditure!$A193,gDP!$B$6:$B$271))=0,"",INDEX([2]pivotTable!AY$3:AY$308,MATCH(totalExpenditure!$A193,[2]pivotTable!$A$3:$A$308,0))/100*INDEX(gDP!BN$6:BN$271,MATCH(totalExpenditure!$A193,gDP!$B$6:$B$271)))</f>
        <v/>
      </c>
      <c r="AZ193" s="77" t="str">
        <f>IF(INDEX([2]pivotTable!AZ$3:AZ$308,MATCH(totalExpenditure!$A193,[2]pivotTable!$A$3:$A$308,0))/100*INDEX(gDP!BO$6:BO$271,MATCH(totalExpenditure!$A193,gDP!$B$6:$B$271))=0,"",INDEX([2]pivotTable!AZ$3:AZ$308,MATCH(totalExpenditure!$A193,[2]pivotTable!$A$3:$A$308,0))/100*INDEX(gDP!BO$6:BO$271,MATCH(totalExpenditure!$A193,gDP!$B$6:$B$271)))</f>
        <v/>
      </c>
      <c r="BA193" s="77" t="str">
        <f>IF(INDEX([2]pivotTable!B$310:B$615,MATCH(totalExpenditure!$A193,[2]pivotTable!$A$310:$A$615,0))/100*INDEX(gDP!Q$6:Q$271,MATCH(totalExpenditure!$A193,gDP!$B$6:$B$271))=0,"",INDEX([2]pivotTable!B$310:B$615,MATCH(totalExpenditure!$A193,[2]pivotTable!$A$310:$A$615,0))/100*INDEX(gDP!Q$6:Q$271,MATCH(totalExpenditure!$A193,gDP!$B$6:$B$271)))</f>
        <v/>
      </c>
      <c r="BB193" s="77" t="str">
        <f>IF(INDEX([2]pivotTable!C$310:C$615,MATCH(totalExpenditure!$A193,[2]pivotTable!$A$310:$A$615,0))/100*INDEX(gDP!R$6:R$271,MATCH(totalExpenditure!$A193,gDP!$B$6:$B$271))=0,"",INDEX([2]pivotTable!C$310:C$615,MATCH(totalExpenditure!$A193,[2]pivotTable!$A$310:$A$615,0))/100*INDEX(gDP!R$6:R$271,MATCH(totalExpenditure!$A193,gDP!$B$6:$B$271)))</f>
        <v/>
      </c>
      <c r="BC193" s="77" t="str">
        <f>IF(INDEX([2]pivotTable!D$310:D$615,MATCH(totalExpenditure!$A193,[2]pivotTable!$A$310:$A$615,0))/100*INDEX(gDP!S$6:S$271,MATCH(totalExpenditure!$A193,gDP!$B$6:$B$271))=0,"",INDEX([2]pivotTable!D$310:D$615,MATCH(totalExpenditure!$A193,[2]pivotTable!$A$310:$A$615,0))/100*INDEX(gDP!S$6:S$271,MATCH(totalExpenditure!$A193,gDP!$B$6:$B$271)))</f>
        <v/>
      </c>
      <c r="BD193" s="77" t="str">
        <f>IF(INDEX([2]pivotTable!E$310:E$615,MATCH(totalExpenditure!$A193,[2]pivotTable!$A$310:$A$615,0))/100*INDEX(gDP!T$6:T$271,MATCH(totalExpenditure!$A193,gDP!$B$6:$B$271))=0,"",INDEX([2]pivotTable!E$310:E$615,MATCH(totalExpenditure!$A193,[2]pivotTable!$A$310:$A$615,0))/100*INDEX(gDP!T$6:T$271,MATCH(totalExpenditure!$A193,gDP!$B$6:$B$271)))</f>
        <v/>
      </c>
      <c r="BE193" s="77" t="str">
        <f>IF(INDEX([2]pivotTable!F$310:F$615,MATCH(totalExpenditure!$A193,[2]pivotTable!$A$310:$A$615,0))/100*INDEX(gDP!U$6:U$271,MATCH(totalExpenditure!$A193,gDP!$B$6:$B$271))=0,"",INDEX([2]pivotTable!F$310:F$615,MATCH(totalExpenditure!$A193,[2]pivotTable!$A$310:$A$615,0))/100*INDEX(gDP!U$6:U$271,MATCH(totalExpenditure!$A193,gDP!$B$6:$B$271)))</f>
        <v/>
      </c>
      <c r="BF193" s="77" t="str">
        <f>IF(INDEX([2]pivotTable!G$310:G$615,MATCH(totalExpenditure!$A193,[2]pivotTable!$A$310:$A$615,0))/100*INDEX(gDP!V$6:V$271,MATCH(totalExpenditure!$A193,gDP!$B$6:$B$271))=0,"",INDEX([2]pivotTable!G$310:G$615,MATCH(totalExpenditure!$A193,[2]pivotTable!$A$310:$A$615,0))/100*INDEX(gDP!V$6:V$271,MATCH(totalExpenditure!$A193,gDP!$B$6:$B$271)))</f>
        <v/>
      </c>
      <c r="BG193" s="77" t="str">
        <f>IF(INDEX([2]pivotTable!H$310:H$615,MATCH(totalExpenditure!$A193,[2]pivotTable!$A$310:$A$615,0))/100*INDEX(gDP!W$6:W$271,MATCH(totalExpenditure!$A193,gDP!$B$6:$B$271))=0,"",INDEX([2]pivotTable!H$310:H$615,MATCH(totalExpenditure!$A193,[2]pivotTable!$A$310:$A$615,0))/100*INDEX(gDP!W$6:W$271,MATCH(totalExpenditure!$A193,gDP!$B$6:$B$271)))</f>
        <v/>
      </c>
      <c r="BH193" s="77" t="str">
        <f>IF(INDEX([2]pivotTable!I$310:I$615,MATCH(totalExpenditure!$A193,[2]pivotTable!$A$310:$A$615,0))/100*INDEX(gDP!X$6:X$271,MATCH(totalExpenditure!$A193,gDP!$B$6:$B$271))=0,"",INDEX([2]pivotTable!I$310:I$615,MATCH(totalExpenditure!$A193,[2]pivotTable!$A$310:$A$615,0))/100*INDEX(gDP!X$6:X$271,MATCH(totalExpenditure!$A193,gDP!$B$6:$B$271)))</f>
        <v/>
      </c>
      <c r="BI193" s="77" t="str">
        <f>IF(INDEX([2]pivotTable!J$310:J$615,MATCH(totalExpenditure!$A193,[2]pivotTable!$A$310:$A$615,0))/100*INDEX(gDP!Y$6:Y$271,MATCH(totalExpenditure!$A193,gDP!$B$6:$B$271))=0,"",INDEX([2]pivotTable!J$310:J$615,MATCH(totalExpenditure!$A193,[2]pivotTable!$A$310:$A$615,0))/100*INDEX(gDP!Y$6:Y$271,MATCH(totalExpenditure!$A193,gDP!$B$6:$B$271)))</f>
        <v/>
      </c>
      <c r="BJ193" s="77" t="str">
        <f>IF(INDEX([2]pivotTable!K$310:K$615,MATCH(totalExpenditure!$A193,[2]pivotTable!$A$310:$A$615,0))/100*INDEX(gDP!Z$6:Z$271,MATCH(totalExpenditure!$A193,gDP!$B$6:$B$271))=0,"",INDEX([2]pivotTable!K$310:K$615,MATCH(totalExpenditure!$A193,[2]pivotTable!$A$310:$A$615,0))/100*INDEX(gDP!Z$6:Z$271,MATCH(totalExpenditure!$A193,gDP!$B$6:$B$271)))</f>
        <v/>
      </c>
      <c r="BK193" s="77" t="str">
        <f>IF(INDEX([2]pivotTable!L$310:L$615,MATCH(totalExpenditure!$A193,[2]pivotTable!$A$310:$A$615,0))/100*INDEX(gDP!AA$6:AA$271,MATCH(totalExpenditure!$A193,gDP!$B$6:$B$271))=0,"",INDEX([2]pivotTable!L$310:L$615,MATCH(totalExpenditure!$A193,[2]pivotTable!$A$310:$A$615,0))/100*INDEX(gDP!AA$6:AA$271,MATCH(totalExpenditure!$A193,gDP!$B$6:$B$271)))</f>
        <v/>
      </c>
      <c r="BL193" s="77" t="str">
        <f>IF(INDEX([2]pivotTable!M$310:M$615,MATCH(totalExpenditure!$A193,[2]pivotTable!$A$310:$A$615,0))/100*INDEX(gDP!AB$6:AB$271,MATCH(totalExpenditure!$A193,gDP!$B$6:$B$271))=0,"",INDEX([2]pivotTable!M$310:M$615,MATCH(totalExpenditure!$A193,[2]pivotTable!$A$310:$A$615,0))/100*INDEX(gDP!AB$6:AB$271,MATCH(totalExpenditure!$A193,gDP!$B$6:$B$271)))</f>
        <v/>
      </c>
      <c r="BM193" s="77" t="str">
        <f>IF(INDEX([2]pivotTable!N$310:N$615,MATCH(totalExpenditure!$A193,[2]pivotTable!$A$310:$A$615,0))/100*INDEX(gDP!AC$6:AC$271,MATCH(totalExpenditure!$A193,gDP!$B$6:$B$271))=0,"",INDEX([2]pivotTable!N$310:N$615,MATCH(totalExpenditure!$A193,[2]pivotTable!$A$310:$A$615,0))/100*INDEX(gDP!AC$6:AC$271,MATCH(totalExpenditure!$A193,gDP!$B$6:$B$271)))</f>
        <v/>
      </c>
      <c r="BN193" s="77" t="str">
        <f>IF(INDEX([2]pivotTable!O$310:O$615,MATCH(totalExpenditure!$A193,[2]pivotTable!$A$310:$A$615,0))/100*INDEX(gDP!AD$6:AD$271,MATCH(totalExpenditure!$A193,gDP!$B$6:$B$271))=0,"",INDEX([2]pivotTable!O$310:O$615,MATCH(totalExpenditure!$A193,[2]pivotTable!$A$310:$A$615,0))/100*INDEX(gDP!AD$6:AD$271,MATCH(totalExpenditure!$A193,gDP!$B$6:$B$271)))</f>
        <v/>
      </c>
      <c r="BO193" s="77" t="str">
        <f>IF(INDEX([2]pivotTable!P$310:P$615,MATCH(totalExpenditure!$A193,[2]pivotTable!$A$310:$A$615,0))/100*INDEX(gDP!AE$6:AE$271,MATCH(totalExpenditure!$A193,gDP!$B$6:$B$271))=0,"",INDEX([2]pivotTable!P$310:P$615,MATCH(totalExpenditure!$A193,[2]pivotTable!$A$310:$A$615,0))/100*INDEX(gDP!AE$6:AE$271,MATCH(totalExpenditure!$A193,gDP!$B$6:$B$271)))</f>
        <v/>
      </c>
      <c r="BP193" s="77" t="str">
        <f>IF(INDEX([2]pivotTable!Q$310:Q$615,MATCH(totalExpenditure!$A193,[2]pivotTable!$A$310:$A$615,0))/100*INDEX(gDP!AF$6:AF$271,MATCH(totalExpenditure!$A193,gDP!$B$6:$B$271))=0,"",INDEX([2]pivotTable!Q$310:Q$615,MATCH(totalExpenditure!$A193,[2]pivotTable!$A$310:$A$615,0))/100*INDEX(gDP!AF$6:AF$271,MATCH(totalExpenditure!$A193,gDP!$B$6:$B$271)))</f>
        <v/>
      </c>
      <c r="BQ193" s="77" t="str">
        <f>IF(INDEX([2]pivotTable!R$310:R$615,MATCH(totalExpenditure!$A193,[2]pivotTable!$A$310:$A$615,0))/100*INDEX(gDP!AG$6:AG$271,MATCH(totalExpenditure!$A193,gDP!$B$6:$B$271))=0,"",INDEX([2]pivotTable!R$310:R$615,MATCH(totalExpenditure!$A193,[2]pivotTable!$A$310:$A$615,0))/100*INDEX(gDP!AG$6:AG$271,MATCH(totalExpenditure!$A193,gDP!$B$6:$B$271)))</f>
        <v/>
      </c>
      <c r="BR193" s="77" t="str">
        <f>IF(INDEX([2]pivotTable!S$310:S$615,MATCH(totalExpenditure!$A193,[2]pivotTable!$A$310:$A$615,0))/100*INDEX(gDP!AH$6:AH$271,MATCH(totalExpenditure!$A193,gDP!$B$6:$B$271))=0,"",INDEX([2]pivotTable!S$310:S$615,MATCH(totalExpenditure!$A193,[2]pivotTable!$A$310:$A$615,0))/100*INDEX(gDP!AH$6:AH$271,MATCH(totalExpenditure!$A193,gDP!$B$6:$B$271)))</f>
        <v/>
      </c>
      <c r="BS193" s="77" t="str">
        <f>IF(INDEX([2]pivotTable!T$310:T$615,MATCH(totalExpenditure!$A193,[2]pivotTable!$A$310:$A$615,0))/100*INDEX(gDP!AI$6:AI$271,MATCH(totalExpenditure!$A193,gDP!$B$6:$B$271))=0,"",INDEX([2]pivotTable!T$310:T$615,MATCH(totalExpenditure!$A193,[2]pivotTable!$A$310:$A$615,0))/100*INDEX(gDP!AI$6:AI$271,MATCH(totalExpenditure!$A193,gDP!$B$6:$B$271)))</f>
        <v/>
      </c>
      <c r="BT193" s="77" t="str">
        <f>IF(INDEX([2]pivotTable!U$310:U$615,MATCH(totalExpenditure!$A193,[2]pivotTable!$A$310:$A$615,0))/100*INDEX(gDP!AJ$6:AJ$271,MATCH(totalExpenditure!$A193,gDP!$B$6:$B$271))=0,"",INDEX([2]pivotTable!U$310:U$615,MATCH(totalExpenditure!$A193,[2]pivotTable!$A$310:$A$615,0))/100*INDEX(gDP!AJ$6:AJ$271,MATCH(totalExpenditure!$A193,gDP!$B$6:$B$271)))</f>
        <v/>
      </c>
      <c r="BU193" s="77" t="str">
        <f>IF(INDEX([2]pivotTable!V$310:V$615,MATCH(totalExpenditure!$A193,[2]pivotTable!$A$310:$A$615,0))/100*INDEX(gDP!AK$6:AK$271,MATCH(totalExpenditure!$A193,gDP!$B$6:$B$271))=0,"",INDEX([2]pivotTable!V$310:V$615,MATCH(totalExpenditure!$A193,[2]pivotTable!$A$310:$A$615,0))/100*INDEX(gDP!AK$6:AK$271,MATCH(totalExpenditure!$A193,gDP!$B$6:$B$271)))</f>
        <v/>
      </c>
      <c r="BV193" s="77" t="str">
        <f>IF(INDEX([2]pivotTable!W$310:W$615,MATCH(totalExpenditure!$A193,[2]pivotTable!$A$310:$A$615,0))/100*INDEX(gDP!AL$6:AL$271,MATCH(totalExpenditure!$A193,gDP!$B$6:$B$271))=0,"",INDEX([2]pivotTable!W$310:W$615,MATCH(totalExpenditure!$A193,[2]pivotTable!$A$310:$A$615,0))/100*INDEX(gDP!AL$6:AL$271,MATCH(totalExpenditure!$A193,gDP!$B$6:$B$271)))</f>
        <v/>
      </c>
      <c r="BW193" s="77" t="str">
        <f>IF(INDEX([2]pivotTable!X$310:X$615,MATCH(totalExpenditure!$A193,[2]pivotTable!$A$310:$A$615,0))/100*INDEX(gDP!AM$6:AM$271,MATCH(totalExpenditure!$A193,gDP!$B$6:$B$271))=0,"",INDEX([2]pivotTable!X$310:X$615,MATCH(totalExpenditure!$A193,[2]pivotTable!$A$310:$A$615,0))/100*INDEX(gDP!AM$6:AM$271,MATCH(totalExpenditure!$A193,gDP!$B$6:$B$271)))</f>
        <v/>
      </c>
      <c r="BX193" s="77" t="str">
        <f>IF(INDEX([2]pivotTable!Y$310:Y$615,MATCH(totalExpenditure!$A193,[2]pivotTable!$A$310:$A$615,0))/100*INDEX(gDP!AN$6:AN$271,MATCH(totalExpenditure!$A193,gDP!$B$6:$B$271))=0,"",INDEX([2]pivotTable!Y$310:Y$615,MATCH(totalExpenditure!$A193,[2]pivotTable!$A$310:$A$615,0))/100*INDEX(gDP!AN$6:AN$271,MATCH(totalExpenditure!$A193,gDP!$B$6:$B$271)))</f>
        <v/>
      </c>
      <c r="BY193" s="77" t="str">
        <f>IF(INDEX([2]pivotTable!Z$310:Z$615,MATCH(totalExpenditure!$A193,[2]pivotTable!$A$310:$A$615,0))/100*INDEX(gDP!AO$6:AO$271,MATCH(totalExpenditure!$A193,gDP!$B$6:$B$271))=0,"",INDEX([2]pivotTable!Z$310:Z$615,MATCH(totalExpenditure!$A193,[2]pivotTable!$A$310:$A$615,0))/100*INDEX(gDP!AO$6:AO$271,MATCH(totalExpenditure!$A193,gDP!$B$6:$B$271)))</f>
        <v/>
      </c>
      <c r="BZ193" s="77" t="str">
        <f>IF(INDEX([2]pivotTable!AA$310:AA$615,MATCH(totalExpenditure!$A193,[2]pivotTable!$A$310:$A$615,0))/100*INDEX(gDP!AP$6:AP$271,MATCH(totalExpenditure!$A193,gDP!$B$6:$B$271))=0,"",INDEX([2]pivotTable!AA$310:AA$615,MATCH(totalExpenditure!$A193,[2]pivotTable!$A$310:$A$615,0))/100*INDEX(gDP!AP$6:AP$271,MATCH(totalExpenditure!$A193,gDP!$B$6:$B$271)))</f>
        <v/>
      </c>
      <c r="CA193" s="77" t="str">
        <f>IF(INDEX([2]pivotTable!AB$310:AB$615,MATCH(totalExpenditure!$A193,[2]pivotTable!$A$310:$A$615,0))/100*INDEX(gDP!AQ$6:AQ$271,MATCH(totalExpenditure!$A193,gDP!$B$6:$B$271))=0,"",INDEX([2]pivotTable!AB$310:AB$615,MATCH(totalExpenditure!$A193,[2]pivotTable!$A$310:$A$615,0))/100*INDEX(gDP!AQ$6:AQ$271,MATCH(totalExpenditure!$A193,gDP!$B$6:$B$271)))</f>
        <v/>
      </c>
      <c r="CB193" s="77" t="str">
        <f>IF(INDEX([2]pivotTable!AC$310:AC$615,MATCH(totalExpenditure!$A193,[2]pivotTable!$A$310:$A$615,0))/100*INDEX(gDP!AR$6:AR$271,MATCH(totalExpenditure!$A193,gDP!$B$6:$B$271))=0,"",INDEX([2]pivotTable!AC$310:AC$615,MATCH(totalExpenditure!$A193,[2]pivotTable!$A$310:$A$615,0))/100*INDEX(gDP!AR$6:AR$271,MATCH(totalExpenditure!$A193,gDP!$B$6:$B$271)))</f>
        <v/>
      </c>
      <c r="CC193" s="77" t="str">
        <f>IF(INDEX([2]pivotTable!AD$310:AD$615,MATCH(totalExpenditure!$A193,[2]pivotTable!$A$310:$A$615,0))/100*INDEX(gDP!AS$6:AS$271,MATCH(totalExpenditure!$A193,gDP!$B$6:$B$271))=0,"",INDEX([2]pivotTable!AD$310:AD$615,MATCH(totalExpenditure!$A193,[2]pivotTable!$A$310:$A$615,0))/100*INDEX(gDP!AS$6:AS$271,MATCH(totalExpenditure!$A193,gDP!$B$6:$B$271)))</f>
        <v/>
      </c>
      <c r="CD193" s="77" t="str">
        <f>IF(INDEX([2]pivotTable!AE$310:AE$615,MATCH(totalExpenditure!$A193,[2]pivotTable!$A$310:$A$615,0))/100*INDEX(gDP!AT$6:AT$271,MATCH(totalExpenditure!$A193,gDP!$B$6:$B$271))=0,"",INDEX([2]pivotTable!AE$310:AE$615,MATCH(totalExpenditure!$A193,[2]pivotTable!$A$310:$A$615,0))/100*INDEX(gDP!AT$6:AT$271,MATCH(totalExpenditure!$A193,gDP!$B$6:$B$271)))</f>
        <v/>
      </c>
      <c r="CE193" s="77" t="str">
        <f>IF(INDEX([2]pivotTable!AF$310:AF$615,MATCH(totalExpenditure!$A193,[2]pivotTable!$A$310:$A$615,0))/100*INDEX(gDP!AU$6:AU$271,MATCH(totalExpenditure!$A193,gDP!$B$6:$B$271))=0,"",INDEX([2]pivotTable!AF$310:AF$615,MATCH(totalExpenditure!$A193,[2]pivotTable!$A$310:$A$615,0))/100*INDEX(gDP!AU$6:AU$271,MATCH(totalExpenditure!$A193,gDP!$B$6:$B$271)))</f>
        <v/>
      </c>
      <c r="CF193" s="77" t="str">
        <f>IF(INDEX([2]pivotTable!AG$310:AG$615,MATCH(totalExpenditure!$A193,[2]pivotTable!$A$310:$A$615,0))/100*INDEX(gDP!AV$6:AV$271,MATCH(totalExpenditure!$A193,gDP!$B$6:$B$271))=0,"",INDEX([2]pivotTable!AG$310:AG$615,MATCH(totalExpenditure!$A193,[2]pivotTable!$A$310:$A$615,0))/100*INDEX(gDP!AV$6:AV$271,MATCH(totalExpenditure!$A193,gDP!$B$6:$B$271)))</f>
        <v/>
      </c>
      <c r="CG193" s="77" t="str">
        <f>IF(INDEX([2]pivotTable!AH$310:AH$615,MATCH(totalExpenditure!$A193,[2]pivotTable!$A$310:$A$615,0))/100*INDEX(gDP!AW$6:AW$271,MATCH(totalExpenditure!$A193,gDP!$B$6:$B$271))=0,"",INDEX([2]pivotTable!AH$310:AH$615,MATCH(totalExpenditure!$A193,[2]pivotTable!$A$310:$A$615,0))/100*INDEX(gDP!AW$6:AW$271,MATCH(totalExpenditure!$A193,gDP!$B$6:$B$271)))</f>
        <v/>
      </c>
      <c r="CH193" s="77" t="str">
        <f>IF(INDEX([2]pivotTable!AI$310:AI$615,MATCH(totalExpenditure!$A193,[2]pivotTable!$A$310:$A$615,0))/100*INDEX(gDP!AX$6:AX$271,MATCH(totalExpenditure!$A193,gDP!$B$6:$B$271))=0,"",INDEX([2]pivotTable!AI$310:AI$615,MATCH(totalExpenditure!$A193,[2]pivotTable!$A$310:$A$615,0))/100*INDEX(gDP!AX$6:AX$271,MATCH(totalExpenditure!$A193,gDP!$B$6:$B$271)))</f>
        <v/>
      </c>
      <c r="CI193" s="77" t="str">
        <f>IF(INDEX([2]pivotTable!AJ$310:AJ$615,MATCH(totalExpenditure!$A193,[2]pivotTable!$A$310:$A$615,0))/100*INDEX(gDP!AY$6:AY$271,MATCH(totalExpenditure!$A193,gDP!$B$6:$B$271))=0,"",INDEX([2]pivotTable!AJ$310:AJ$615,MATCH(totalExpenditure!$A193,[2]pivotTable!$A$310:$A$615,0))/100*INDEX(gDP!AY$6:AY$271,MATCH(totalExpenditure!$A193,gDP!$B$6:$B$271)))</f>
        <v/>
      </c>
      <c r="CJ193" s="77" t="str">
        <f>IF(INDEX([2]pivotTable!AK$310:AK$615,MATCH(totalExpenditure!$A193,[2]pivotTable!$A$310:$A$615,0))/100*INDEX(gDP!AZ$6:AZ$271,MATCH(totalExpenditure!$A193,gDP!$B$6:$B$271))=0,"",INDEX([2]pivotTable!AK$310:AK$615,MATCH(totalExpenditure!$A193,[2]pivotTable!$A$310:$A$615,0))/100*INDEX(gDP!AZ$6:AZ$271,MATCH(totalExpenditure!$A193,gDP!$B$6:$B$271)))</f>
        <v/>
      </c>
      <c r="CK193" s="77">
        <f>IF(INDEX([2]pivotTable!AL$310:AL$615,MATCH(totalExpenditure!$A193,[2]pivotTable!$A$310:$A$615,0))/100*INDEX(gDP!BA$6:BA$271,MATCH(totalExpenditure!$A193,gDP!$B$6:$B$271))=0,"",INDEX([2]pivotTable!AL$310:AL$615,MATCH(totalExpenditure!$A193,[2]pivotTable!$A$310:$A$615,0))/100*INDEX(gDP!BA$6:BA$271,MATCH(totalExpenditure!$A193,gDP!$B$6:$B$271)))</f>
        <v>4948716.6412353404</v>
      </c>
      <c r="CL193" s="77">
        <f>IF(INDEX([2]pivotTable!AM$310:AM$615,MATCH(totalExpenditure!$A193,[2]pivotTable!$A$310:$A$615,0))/100*INDEX(gDP!BB$6:BB$271,MATCH(totalExpenditure!$A193,gDP!$B$6:$B$271))=0,"",INDEX([2]pivotTable!AM$310:AM$615,MATCH(totalExpenditure!$A193,[2]pivotTable!$A$310:$A$615,0))/100*INDEX(gDP!BB$6:BB$271,MATCH(totalExpenditure!$A193,gDP!$B$6:$B$271)))</f>
        <v>5034946.6247558659</v>
      </c>
      <c r="CM193" s="77">
        <f>IF(INDEX([2]pivotTable!AN$310:AN$615,MATCH(totalExpenditure!$A193,[2]pivotTable!$A$310:$A$615,0))/100*INDEX(gDP!BC$6:BC$271,MATCH(totalExpenditure!$A193,gDP!$B$6:$B$271))=0,"",INDEX([2]pivotTable!AN$310:AN$615,MATCH(totalExpenditure!$A193,[2]pivotTable!$A$310:$A$615,0))/100*INDEX(gDP!BC$6:BC$271,MATCH(totalExpenditure!$A193,gDP!$B$6:$B$271)))</f>
        <v>4817261.3281250047</v>
      </c>
      <c r="CN193" s="77">
        <f>IF(INDEX([2]pivotTable!AO$310:AO$615,MATCH(totalExpenditure!$A193,[2]pivotTable!$A$310:$A$615,0))/100*INDEX(gDP!BD$6:BD$271,MATCH(totalExpenditure!$A193,gDP!$B$6:$B$271))=0,"",INDEX([2]pivotTable!AO$310:AO$615,MATCH(totalExpenditure!$A193,[2]pivotTable!$A$310:$A$615,0))/100*INDEX(gDP!BD$6:BD$271,MATCH(totalExpenditure!$A193,gDP!$B$6:$B$271)))</f>
        <v>4852523.5656738384</v>
      </c>
      <c r="CO193" s="77">
        <f>IF(INDEX([2]pivotTable!AP$310:AP$615,MATCH(totalExpenditure!$A193,[2]pivotTable!$A$310:$A$615,0))/100*INDEX(gDP!BE$6:BE$271,MATCH(totalExpenditure!$A193,gDP!$B$6:$B$271))=0,"",INDEX([2]pivotTable!AP$310:AP$615,MATCH(totalExpenditure!$A193,[2]pivotTable!$A$310:$A$615,0))/100*INDEX(gDP!BE$6:BE$271,MATCH(totalExpenditure!$A193,gDP!$B$6:$B$271)))</f>
        <v>5760855.8166503962</v>
      </c>
      <c r="CP193" s="77">
        <f>IF(INDEX([2]pivotTable!AQ$310:AQ$615,MATCH(totalExpenditure!$A193,[2]pivotTable!$A$310:$A$615,0))/100*INDEX(gDP!BF$6:BF$271,MATCH(totalExpenditure!$A193,gDP!$B$6:$B$271))=0,"",INDEX([2]pivotTable!AQ$310:AQ$615,MATCH(totalExpenditure!$A193,[2]pivotTable!$A$310:$A$615,0))/100*INDEX(gDP!BF$6:BF$271,MATCH(totalExpenditure!$A193,gDP!$B$6:$B$271)))</f>
        <v>5718761.7645263635</v>
      </c>
      <c r="CQ193" s="77">
        <f>IF(INDEX([2]pivotTable!AR$310:AR$615,MATCH(totalExpenditure!$A193,[2]pivotTable!$A$310:$A$615,0))/100*INDEX(gDP!BG$6:BG$271,MATCH(totalExpenditure!$A193,gDP!$B$6:$B$271))=0,"",INDEX([2]pivotTable!AR$310:AR$615,MATCH(totalExpenditure!$A193,[2]pivotTable!$A$310:$A$615,0))/100*INDEX(gDP!BG$6:BG$271,MATCH(totalExpenditure!$A193,gDP!$B$6:$B$271)))</f>
        <v>6315292.2622680645</v>
      </c>
      <c r="CR193" s="77">
        <f>IF(INDEX([2]pivotTable!AS$310:AS$615,MATCH(totalExpenditure!$A193,[2]pivotTable!$A$310:$A$615,0))/100*INDEX(gDP!BH$6:BH$271,MATCH(totalExpenditure!$A193,gDP!$B$6:$B$271))=0,"",INDEX([2]pivotTable!AS$310:AS$615,MATCH(totalExpenditure!$A193,[2]pivotTable!$A$310:$A$615,0))/100*INDEX(gDP!BH$6:BH$271,MATCH(totalExpenditure!$A193,gDP!$B$6:$B$271)))</f>
        <v>5715597.8607177809</v>
      </c>
      <c r="CS193" s="77">
        <f>IF(INDEX([2]pivotTable!AT$310:AT$615,MATCH(totalExpenditure!$A193,[2]pivotTable!$A$310:$A$615,0))/100*INDEX(gDP!BI$6:BI$271,MATCH(totalExpenditure!$A193,gDP!$B$6:$B$271))=0,"",INDEX([2]pivotTable!AT$310:AT$615,MATCH(totalExpenditure!$A193,[2]pivotTable!$A$310:$A$615,0))/100*INDEX(gDP!BI$6:BI$271,MATCH(totalExpenditure!$A193,gDP!$B$6:$B$271)))</f>
        <v>5558355.9814453218</v>
      </c>
      <c r="CT193" s="77">
        <f>IF(INDEX([2]pivotTable!AU$310:AU$615,MATCH(totalExpenditure!$A193,[2]pivotTable!$A$310:$A$615,0))/100*INDEX(gDP!BJ$6:BJ$271,MATCH(totalExpenditure!$A193,gDP!$B$6:$B$271))=0,"",INDEX([2]pivotTable!AU$310:AU$615,MATCH(totalExpenditure!$A193,[2]pivotTable!$A$310:$A$615,0))/100*INDEX(gDP!BJ$6:BJ$271,MATCH(totalExpenditure!$A193,gDP!$B$6:$B$271)))</f>
        <v>6723952.5756835882</v>
      </c>
      <c r="CU193" s="77">
        <f>IF(INDEX([2]pivotTable!AV$310:AV$615,MATCH(totalExpenditure!$A193,[2]pivotTable!$A$310:$A$615,0))/100*INDEX(gDP!BK$6:BK$271,MATCH(totalExpenditure!$A193,gDP!$B$6:$B$271))=0,"",INDEX([2]pivotTable!AV$310:AV$615,MATCH(totalExpenditure!$A193,[2]pivotTable!$A$310:$A$615,0))/100*INDEX(gDP!BK$6:BK$271,MATCH(totalExpenditure!$A193,gDP!$B$6:$B$271)))</f>
        <v>7722714.2700195219</v>
      </c>
      <c r="CV193" s="77">
        <f>IF(INDEX([2]pivotTable!AW$310:AW$615,MATCH(totalExpenditure!$A193,[2]pivotTable!$A$310:$A$615,0))/100*INDEX(gDP!BL$6:BL$271,MATCH(totalExpenditure!$A193,gDP!$B$6:$B$271))=0,"",INDEX([2]pivotTable!AW$310:AW$615,MATCH(totalExpenditure!$A193,[2]pivotTable!$A$310:$A$615,0))/100*INDEX(gDP!BL$6:BL$271,MATCH(totalExpenditure!$A193,gDP!$B$6:$B$271)))</f>
        <v>14091435.241699202</v>
      </c>
      <c r="CW193" s="77" t="str">
        <f>IF(INDEX([2]pivotTable!AX$310:AX$615,MATCH(totalExpenditure!$A193,[2]pivotTable!$A$310:$A$615,0))/100*INDEX(gDP!BM$6:BM$271,MATCH(totalExpenditure!$A193,gDP!$B$6:$B$271))=0,"",INDEX([2]pivotTable!AX$310:AX$615,MATCH(totalExpenditure!$A193,[2]pivotTable!$A$310:$A$615,0))/100*INDEX(gDP!BM$6:BM$271,MATCH(totalExpenditure!$A193,gDP!$B$6:$B$271)))</f>
        <v/>
      </c>
      <c r="CX193" s="77" t="str">
        <f>IF(INDEX([2]pivotTable!AY$310:AY$615,MATCH(totalExpenditure!$A193,[2]pivotTable!$A$310:$A$615,0))/100*INDEX(gDP!BN$6:BN$271,MATCH(totalExpenditure!$A193,gDP!$B$6:$B$271))=0,"",INDEX([2]pivotTable!AY$310:AY$615,MATCH(totalExpenditure!$A193,[2]pivotTable!$A$310:$A$615,0))/100*INDEX(gDP!BN$6:BN$271,MATCH(totalExpenditure!$A193,gDP!$B$6:$B$271)))</f>
        <v/>
      </c>
      <c r="CY193" s="77" t="str">
        <f>IF(INDEX([2]pivotTable!AZ$310:AZ$615,MATCH(totalExpenditure!$A193,[2]pivotTable!$A$310:$A$615,0))/100*INDEX(gDP!BO$6:BO$271,MATCH(totalExpenditure!$A193,gDP!$B$6:$B$271))=0,"",INDEX([2]pivotTable!AZ$310:AZ$615,MATCH(totalExpenditure!$A193,[2]pivotTable!$A$310:$A$615,0))/100*INDEX(gDP!BO$6:BO$271,MATCH(totalExpenditure!$A193,gDP!$B$6:$B$271)))</f>
        <v/>
      </c>
      <c r="CZ193" s="77" t="str">
        <f>IF(B193="","",IF(BA193="","",B193-B193+INDEX(gDP!Q$6:Q$271,MATCH(totalExpenditure!$A193,gDP!$B$6:$B$271))))</f>
        <v/>
      </c>
      <c r="DA193" s="77" t="str">
        <f>IF(C193="","",IF(BB193="","",C193-C193+INDEX(gDP!R$6:R$271,MATCH(totalExpenditure!$A193,gDP!$B$6:$B$271))))</f>
        <v/>
      </c>
      <c r="DB193" s="77" t="str">
        <f>IF(D193="","",IF(BC193="","",D193-D193+INDEX(gDP!S$6:S$271,MATCH(totalExpenditure!$A193,gDP!$B$6:$B$271))))</f>
        <v/>
      </c>
      <c r="DC193" s="77" t="str">
        <f>IF(E193="","",IF(BD193="","",E193-E193+INDEX(gDP!T$6:T$271,MATCH(totalExpenditure!$A193,gDP!$B$6:$B$271))))</f>
        <v/>
      </c>
      <c r="DD193" s="77" t="str">
        <f>IF(F193="","",IF(BE193="","",F193-F193+INDEX(gDP!U$6:U$271,MATCH(totalExpenditure!$A193,gDP!$B$6:$B$271))))</f>
        <v/>
      </c>
      <c r="DE193" s="77" t="str">
        <f>IF(G193="","",IF(BF193="","",G193-G193+INDEX(gDP!V$6:V$271,MATCH(totalExpenditure!$A193,gDP!$B$6:$B$271))))</f>
        <v/>
      </c>
      <c r="DF193" s="77" t="str">
        <f>IF(H193="","",IF(BG193="","",H193-H193+INDEX(gDP!W$6:W$271,MATCH(totalExpenditure!$A193,gDP!$B$6:$B$271))))</f>
        <v/>
      </c>
      <c r="DG193" s="77" t="str">
        <f>IF(I193="","",IF(BH193="","",I193-I193+INDEX(gDP!X$6:X$271,MATCH(totalExpenditure!$A193,gDP!$B$6:$B$271))))</f>
        <v/>
      </c>
      <c r="DH193" s="77" t="str">
        <f>IF(J193="","",IF(BI193="","",J193-J193+INDEX(gDP!Y$6:Y$271,MATCH(totalExpenditure!$A193,gDP!$B$6:$B$271))))</f>
        <v/>
      </c>
      <c r="DI193" s="77" t="str">
        <f>IF(K193="","",IF(BJ193="","",K193-K193+INDEX(gDP!Z$6:Z$271,MATCH(totalExpenditure!$A193,gDP!$B$6:$B$271))))</f>
        <v/>
      </c>
      <c r="DJ193" s="77" t="str">
        <f>IF(L193="","",IF(BK193="","",L193-L193+INDEX(gDP!AA$6:AA$271,MATCH(totalExpenditure!$A193,gDP!$B$6:$B$271))))</f>
        <v/>
      </c>
      <c r="DK193" s="77" t="str">
        <f>IF(M193="","",IF(BL193="","",M193-M193+INDEX(gDP!AB$6:AB$271,MATCH(totalExpenditure!$A193,gDP!$B$6:$B$271))))</f>
        <v/>
      </c>
      <c r="DL193" s="77" t="str">
        <f>IF(N193="","",IF(BM193="","",N193-N193+INDEX(gDP!AC$6:AC$271,MATCH(totalExpenditure!$A193,gDP!$B$6:$B$271))))</f>
        <v/>
      </c>
      <c r="DM193" s="77" t="str">
        <f>IF(O193="","",IF(BN193="","",O193-O193+INDEX(gDP!AD$6:AD$271,MATCH(totalExpenditure!$A193,gDP!$B$6:$B$271))))</f>
        <v/>
      </c>
      <c r="DN193" s="77" t="str">
        <f>IF(P193="","",IF(BO193="","",P193-P193+INDEX(gDP!AE$6:AE$271,MATCH(totalExpenditure!$A193,gDP!$B$6:$B$271))))</f>
        <v/>
      </c>
      <c r="DO193" s="77" t="str">
        <f>IF(Q193="","",IF(BP193="","",Q193-Q193+INDEX(gDP!AF$6:AF$271,MATCH(totalExpenditure!$A193,gDP!$B$6:$B$271))))</f>
        <v/>
      </c>
      <c r="DP193" s="77" t="str">
        <f>IF(R193="","",IF(BQ193="","",R193-R193+INDEX(gDP!AG$6:AG$271,MATCH(totalExpenditure!$A193,gDP!$B$6:$B$271))))</f>
        <v/>
      </c>
      <c r="DQ193" s="77" t="str">
        <f>IF(S193="","",IF(BR193="","",S193-S193+INDEX(gDP!AH$6:AH$271,MATCH(totalExpenditure!$A193,gDP!$B$6:$B$271))))</f>
        <v/>
      </c>
      <c r="DR193" s="77" t="str">
        <f>IF(T193="","",IF(BS193="","",T193-T193+INDEX(gDP!AI$6:AI$271,MATCH(totalExpenditure!$A193,gDP!$B$6:$B$271))))</f>
        <v/>
      </c>
      <c r="DS193" s="77" t="str">
        <f>IF(U193="","",IF(BT193="","",U193-U193+INDEX(gDP!AJ$6:AJ$271,MATCH(totalExpenditure!$A193,gDP!$B$6:$B$271))))</f>
        <v/>
      </c>
      <c r="DT193" s="77" t="str">
        <f>IF(V193="","",IF(BU193="","",V193-V193+INDEX(gDP!AK$6:AK$271,MATCH(totalExpenditure!$A193,gDP!$B$6:$B$271))))</f>
        <v/>
      </c>
      <c r="DU193" s="77" t="str">
        <f>IF(W193="","",IF(BV193="","",W193-W193+INDEX(gDP!AL$6:AL$271,MATCH(totalExpenditure!$A193,gDP!$B$6:$B$271))))</f>
        <v/>
      </c>
      <c r="DV193" s="77" t="str">
        <f>IF(X193="","",IF(BW193="","",X193-X193+INDEX(gDP!AM$6:AM$271,MATCH(totalExpenditure!$A193,gDP!$B$6:$B$271))))</f>
        <v/>
      </c>
      <c r="DW193" s="77" t="str">
        <f>IF(Y193="","",IF(BX193="","",Y193-Y193+INDEX(gDP!AN$6:AN$271,MATCH(totalExpenditure!$A193,gDP!$B$6:$B$271))))</f>
        <v/>
      </c>
      <c r="DX193" s="77" t="str">
        <f>IF(Z193="","",IF(BY193="","",Z193-Z193+INDEX(gDP!AO$6:AO$271,MATCH(totalExpenditure!$A193,gDP!$B$6:$B$271))))</f>
        <v/>
      </c>
      <c r="DY193" s="77" t="str">
        <f>IF(AA193="","",IF(BZ193="","",AA193-AA193+INDEX(gDP!AP$6:AP$271,MATCH(totalExpenditure!$A193,gDP!$B$6:$B$271))))</f>
        <v/>
      </c>
      <c r="DZ193" s="77" t="str">
        <f>IF(AB193="","",IF(CA193="","",AB193-AB193+INDEX(gDP!AQ$6:AQ$271,MATCH(totalExpenditure!$A193,gDP!$B$6:$B$271))))</f>
        <v/>
      </c>
      <c r="EA193" s="77" t="str">
        <f>IF(AC193="","",IF(CB193="","",AC193-AC193+INDEX(gDP!AR$6:AR$271,MATCH(totalExpenditure!$A193,gDP!$B$6:$B$271))))</f>
        <v/>
      </c>
      <c r="EB193" s="77" t="str">
        <f>IF(AD193="","",IF(CC193="","",AD193-AD193+INDEX(gDP!AS$6:AS$271,MATCH(totalExpenditure!$A193,gDP!$B$6:$B$271))))</f>
        <v/>
      </c>
      <c r="EC193" s="77" t="str">
        <f>IF(AE193="","",IF(CD193="","",AE193-AE193+INDEX(gDP!AT$6:AT$271,MATCH(totalExpenditure!$A193,gDP!$B$6:$B$271))))</f>
        <v/>
      </c>
      <c r="ED193" s="77" t="str">
        <f>IF(AF193="","",IF(CE193="","",AF193-AF193+INDEX(gDP!AU$6:AU$271,MATCH(totalExpenditure!$A193,gDP!$B$6:$B$271))))</f>
        <v/>
      </c>
      <c r="EE193" s="77" t="str">
        <f>IF(AG193="","",IF(CF193="","",AG193-AG193+INDEX(gDP!AV$6:AV$271,MATCH(totalExpenditure!$A193,gDP!$B$6:$B$271))))</f>
        <v/>
      </c>
      <c r="EF193" s="77" t="str">
        <f>IF(AH193="","",IF(CG193="","",AH193-AH193+INDEX(gDP!AW$6:AW$271,MATCH(totalExpenditure!$A193,gDP!$B$6:$B$271))))</f>
        <v/>
      </c>
      <c r="EG193" s="77" t="str">
        <f>IF(AI193="","",IF(CH193="","",AI193-AI193+INDEX(gDP!AX$6:AX$271,MATCH(totalExpenditure!$A193,gDP!$B$6:$B$271))))</f>
        <v/>
      </c>
      <c r="EH193" s="77" t="str">
        <f>IF(AJ193="","",IF(CI193="","",AJ193-AJ193+INDEX(gDP!AY$6:AY$271,MATCH(totalExpenditure!$A193,gDP!$B$6:$B$271))))</f>
        <v/>
      </c>
      <c r="EI193" s="77" t="str">
        <f>IF(AK193="","",IF(CJ193="","",AK193-AK193+INDEX(gDP!AZ$6:AZ$271,MATCH(totalExpenditure!$A193,gDP!$B$6:$B$271))))</f>
        <v/>
      </c>
      <c r="EJ193" s="77" t="str">
        <f>IF(AL193="","",IF(CK193="","",AL193-AL193+INDEX(gDP!BA$6:BA$271,MATCH(totalExpenditure!$A193,gDP!$B$6:$B$271))))</f>
        <v/>
      </c>
      <c r="EK193" s="77" t="str">
        <f>IF(AM193="","",IF(CL193="","",AM193-AM193+INDEX(gDP!BB$6:BB$271,MATCH(totalExpenditure!$A193,gDP!$B$6:$B$271))))</f>
        <v/>
      </c>
      <c r="EL193" s="77" t="str">
        <f>IF(AN193="","",IF(CM193="","",AN193-AN193+INDEX(gDP!BC$6:BC$271,MATCH(totalExpenditure!$A193,gDP!$B$6:$B$271))))</f>
        <v/>
      </c>
      <c r="EM193" s="77" t="str">
        <f>IF(AO193="","",IF(CN193="","",AO193-AO193+INDEX(gDP!BD$6:BD$271,MATCH(totalExpenditure!$A193,gDP!$B$6:$B$271))))</f>
        <v/>
      </c>
      <c r="EN193" s="77" t="str">
        <f>IF(AP193="","",IF(CO193="","",AP193-AP193+INDEX(gDP!BE$6:BE$271,MATCH(totalExpenditure!$A193,gDP!$B$6:$B$271))))</f>
        <v/>
      </c>
      <c r="EO193" s="77" t="str">
        <f>IF(AQ193="","",IF(CP193="","",AQ193-AQ193+INDEX(gDP!BF$6:BF$271,MATCH(totalExpenditure!$A193,gDP!$B$6:$B$271))))</f>
        <v/>
      </c>
      <c r="EP193" s="77" t="str">
        <f>IF(AR193="","",IF(CQ193="","",AR193-AR193+INDEX(gDP!BG$6:BG$271,MATCH(totalExpenditure!$A193,gDP!$B$6:$B$271))))</f>
        <v/>
      </c>
      <c r="EQ193" s="77" t="str">
        <f>IF(AS193="","",IF(CR193="","",AS193-AS193+INDEX(gDP!BH$6:BH$271,MATCH(totalExpenditure!$A193,gDP!$B$6:$B$271))))</f>
        <v/>
      </c>
      <c r="ER193" s="77" t="str">
        <f>IF(AT193="","",IF(CS193="","",AT193-AT193+INDEX(gDP!BI$6:BI$271,MATCH(totalExpenditure!$A193,gDP!$B$6:$B$271))))</f>
        <v/>
      </c>
      <c r="ES193" s="77" t="str">
        <f>IF(AU193="","",IF(CT193="","",AU193-AU193+INDEX(gDP!BJ$6:BJ$271,MATCH(totalExpenditure!$A193,gDP!$B$6:$B$271))))</f>
        <v/>
      </c>
      <c r="ET193" s="77" t="str">
        <f>IF(AV193="","",IF(CU193="","",AV193-AV193+INDEX(gDP!BK$6:BK$271,MATCH(totalExpenditure!$A193,gDP!$B$6:$B$271))))</f>
        <v/>
      </c>
      <c r="EU193" s="77" t="str">
        <f>IF(AW193="","",IF(CV193="","",AW193-AW193+INDEX(gDP!BL$6:BL$271,MATCH(totalExpenditure!$A193,gDP!$B$6:$B$271))))</f>
        <v/>
      </c>
      <c r="EV193" s="77" t="str">
        <f>IF(AX193="","",IF(CW193="","",AX193-AX193+INDEX(gDP!BM$6:BM$271,MATCH(totalExpenditure!$A193,gDP!$B$6:$B$271))))</f>
        <v/>
      </c>
      <c r="EW193" s="77" t="str">
        <f>IF(AY193="","",IF(CX193="","",AY193-AY193+INDEX(gDP!BN$6:BN$271,MATCH(totalExpenditure!$A193,gDP!$B$6:$B$271))))</f>
        <v/>
      </c>
      <c r="EX193" s="77" t="str">
        <f>IF(AZ193="","",IF(CY193="","",AZ193-AZ193+INDEX(gDP!BO$6:BO$271,MATCH(totalExpenditure!$A193,gDP!$B$6:$B$271))))</f>
        <v/>
      </c>
    </row>
    <row r="194" spans="1:154" x14ac:dyDescent="0.35">
      <c r="A194" t="s">
        <v>597</v>
      </c>
      <c r="B194" s="77" t="str">
        <f>IF(INDEX([2]pivotTable!B$3:B$308,MATCH(totalExpenditure!$A194,[2]pivotTable!$A$3:$A$308,0))/100*INDEX(gDP!Q$6:Q$271,MATCH(totalExpenditure!$A194,gDP!$B$6:$B$271))=0,"",INDEX([2]pivotTable!B$3:B$308,MATCH(totalExpenditure!$A194,[2]pivotTable!$A$3:$A$308,0))/100*INDEX(gDP!Q$6:Q$271,MATCH(totalExpenditure!$A194,gDP!$B$6:$B$271)))</f>
        <v/>
      </c>
      <c r="C194" s="77" t="str">
        <f>IF(INDEX([2]pivotTable!C$3:C$308,MATCH(totalExpenditure!$A194,[2]pivotTable!$A$3:$A$308,0))/100*INDEX(gDP!R$6:R$271,MATCH(totalExpenditure!$A194,gDP!$B$6:$B$271))=0,"",INDEX([2]pivotTable!C$3:C$308,MATCH(totalExpenditure!$A194,[2]pivotTable!$A$3:$A$308,0))/100*INDEX(gDP!R$6:R$271,MATCH(totalExpenditure!$A194,gDP!$B$6:$B$271)))</f>
        <v/>
      </c>
      <c r="D194" s="77" t="str">
        <f>IF(INDEX([2]pivotTable!D$3:D$308,MATCH(totalExpenditure!$A194,[2]pivotTable!$A$3:$A$308,0))/100*INDEX(gDP!S$6:S$271,MATCH(totalExpenditure!$A194,gDP!$B$6:$B$271))=0,"",INDEX([2]pivotTable!D$3:D$308,MATCH(totalExpenditure!$A194,[2]pivotTable!$A$3:$A$308,0))/100*INDEX(gDP!S$6:S$271,MATCH(totalExpenditure!$A194,gDP!$B$6:$B$271)))</f>
        <v/>
      </c>
      <c r="E194" s="77" t="str">
        <f>IF(INDEX([2]pivotTable!E$3:E$308,MATCH(totalExpenditure!$A194,[2]pivotTable!$A$3:$A$308,0))/100*INDEX(gDP!T$6:T$271,MATCH(totalExpenditure!$A194,gDP!$B$6:$B$271))=0,"",INDEX([2]pivotTable!E$3:E$308,MATCH(totalExpenditure!$A194,[2]pivotTable!$A$3:$A$308,0))/100*INDEX(gDP!T$6:T$271,MATCH(totalExpenditure!$A194,gDP!$B$6:$B$271)))</f>
        <v/>
      </c>
      <c r="F194" s="77" t="str">
        <f>IF(INDEX([2]pivotTable!F$3:F$308,MATCH(totalExpenditure!$A194,[2]pivotTable!$A$3:$A$308,0))/100*INDEX(gDP!U$6:U$271,MATCH(totalExpenditure!$A194,gDP!$B$6:$B$271))=0,"",INDEX([2]pivotTable!F$3:F$308,MATCH(totalExpenditure!$A194,[2]pivotTable!$A$3:$A$308,0))/100*INDEX(gDP!U$6:U$271,MATCH(totalExpenditure!$A194,gDP!$B$6:$B$271)))</f>
        <v/>
      </c>
      <c r="G194" s="77" t="str">
        <f>IF(INDEX([2]pivotTable!G$3:G$308,MATCH(totalExpenditure!$A194,[2]pivotTable!$A$3:$A$308,0))/100*INDEX(gDP!V$6:V$271,MATCH(totalExpenditure!$A194,gDP!$B$6:$B$271))=0,"",INDEX([2]pivotTable!G$3:G$308,MATCH(totalExpenditure!$A194,[2]pivotTable!$A$3:$A$308,0))/100*INDEX(gDP!V$6:V$271,MATCH(totalExpenditure!$A194,gDP!$B$6:$B$271)))</f>
        <v/>
      </c>
      <c r="H194" s="77" t="str">
        <f>IF(INDEX([2]pivotTable!H$3:H$308,MATCH(totalExpenditure!$A194,[2]pivotTable!$A$3:$A$308,0))/100*INDEX(gDP!W$6:W$271,MATCH(totalExpenditure!$A194,gDP!$B$6:$B$271))=0,"",INDEX([2]pivotTable!H$3:H$308,MATCH(totalExpenditure!$A194,[2]pivotTable!$A$3:$A$308,0))/100*INDEX(gDP!W$6:W$271,MATCH(totalExpenditure!$A194,gDP!$B$6:$B$271)))</f>
        <v/>
      </c>
      <c r="I194" s="77" t="str">
        <f>IF(INDEX([2]pivotTable!I$3:I$308,MATCH(totalExpenditure!$A194,[2]pivotTable!$A$3:$A$308,0))/100*INDEX(gDP!X$6:X$271,MATCH(totalExpenditure!$A194,gDP!$B$6:$B$271))=0,"",INDEX([2]pivotTable!I$3:I$308,MATCH(totalExpenditure!$A194,[2]pivotTable!$A$3:$A$308,0))/100*INDEX(gDP!X$6:X$271,MATCH(totalExpenditure!$A194,gDP!$B$6:$B$271)))</f>
        <v/>
      </c>
      <c r="J194" s="77" t="str">
        <f>IF(INDEX([2]pivotTable!J$3:J$308,MATCH(totalExpenditure!$A194,[2]pivotTable!$A$3:$A$308,0))/100*INDEX(gDP!Y$6:Y$271,MATCH(totalExpenditure!$A194,gDP!$B$6:$B$271))=0,"",INDEX([2]pivotTable!J$3:J$308,MATCH(totalExpenditure!$A194,[2]pivotTable!$A$3:$A$308,0))/100*INDEX(gDP!Y$6:Y$271,MATCH(totalExpenditure!$A194,gDP!$B$6:$B$271)))</f>
        <v/>
      </c>
      <c r="K194" s="77" t="str">
        <f>IF(INDEX([2]pivotTable!K$3:K$308,MATCH(totalExpenditure!$A194,[2]pivotTable!$A$3:$A$308,0))/100*INDEX(gDP!Z$6:Z$271,MATCH(totalExpenditure!$A194,gDP!$B$6:$B$271))=0,"",INDEX([2]pivotTable!K$3:K$308,MATCH(totalExpenditure!$A194,[2]pivotTable!$A$3:$A$308,0))/100*INDEX(gDP!Z$6:Z$271,MATCH(totalExpenditure!$A194,gDP!$B$6:$B$271)))</f>
        <v/>
      </c>
      <c r="L194" s="77" t="str">
        <f>IF(INDEX([2]pivotTable!L$3:L$308,MATCH(totalExpenditure!$A194,[2]pivotTable!$A$3:$A$308,0))/100*INDEX(gDP!AA$6:AA$271,MATCH(totalExpenditure!$A194,gDP!$B$6:$B$271))=0,"",INDEX([2]pivotTable!L$3:L$308,MATCH(totalExpenditure!$A194,[2]pivotTable!$A$3:$A$308,0))/100*INDEX(gDP!AA$6:AA$271,MATCH(totalExpenditure!$A194,gDP!$B$6:$B$271)))</f>
        <v/>
      </c>
      <c r="M194" s="77" t="str">
        <f>IF(INDEX([2]pivotTable!M$3:M$308,MATCH(totalExpenditure!$A194,[2]pivotTable!$A$3:$A$308,0))/100*INDEX(gDP!AB$6:AB$271,MATCH(totalExpenditure!$A194,gDP!$B$6:$B$271))=0,"",INDEX([2]pivotTable!M$3:M$308,MATCH(totalExpenditure!$A194,[2]pivotTable!$A$3:$A$308,0))/100*INDEX(gDP!AB$6:AB$271,MATCH(totalExpenditure!$A194,gDP!$B$6:$B$271)))</f>
        <v/>
      </c>
      <c r="N194" s="77" t="str">
        <f>IF(INDEX([2]pivotTable!N$3:N$308,MATCH(totalExpenditure!$A194,[2]pivotTable!$A$3:$A$308,0))/100*INDEX(gDP!AC$6:AC$271,MATCH(totalExpenditure!$A194,gDP!$B$6:$B$271))=0,"",INDEX([2]pivotTable!N$3:N$308,MATCH(totalExpenditure!$A194,[2]pivotTable!$A$3:$A$308,0))/100*INDEX(gDP!AC$6:AC$271,MATCH(totalExpenditure!$A194,gDP!$B$6:$B$271)))</f>
        <v/>
      </c>
      <c r="O194" s="77" t="str">
        <f>IF(INDEX([2]pivotTable!O$3:O$308,MATCH(totalExpenditure!$A194,[2]pivotTable!$A$3:$A$308,0))/100*INDEX(gDP!AD$6:AD$271,MATCH(totalExpenditure!$A194,gDP!$B$6:$B$271))=0,"",INDEX([2]pivotTable!O$3:O$308,MATCH(totalExpenditure!$A194,[2]pivotTable!$A$3:$A$308,0))/100*INDEX(gDP!AD$6:AD$271,MATCH(totalExpenditure!$A194,gDP!$B$6:$B$271)))</f>
        <v/>
      </c>
      <c r="P194" s="77" t="str">
        <f>IF(INDEX([2]pivotTable!P$3:P$308,MATCH(totalExpenditure!$A194,[2]pivotTable!$A$3:$A$308,0))/100*INDEX(gDP!AE$6:AE$271,MATCH(totalExpenditure!$A194,gDP!$B$6:$B$271))=0,"",INDEX([2]pivotTable!P$3:P$308,MATCH(totalExpenditure!$A194,[2]pivotTable!$A$3:$A$308,0))/100*INDEX(gDP!AE$6:AE$271,MATCH(totalExpenditure!$A194,gDP!$B$6:$B$271)))</f>
        <v/>
      </c>
      <c r="Q194" s="77" t="str">
        <f>IF(INDEX([2]pivotTable!Q$3:Q$308,MATCH(totalExpenditure!$A194,[2]pivotTable!$A$3:$A$308,0))/100*INDEX(gDP!AF$6:AF$271,MATCH(totalExpenditure!$A194,gDP!$B$6:$B$271))=0,"",INDEX([2]pivotTable!Q$3:Q$308,MATCH(totalExpenditure!$A194,[2]pivotTable!$A$3:$A$308,0))/100*INDEX(gDP!AF$6:AF$271,MATCH(totalExpenditure!$A194,gDP!$B$6:$B$271)))</f>
        <v/>
      </c>
      <c r="R194" s="77" t="str">
        <f>IF(INDEX([2]pivotTable!R$3:R$308,MATCH(totalExpenditure!$A194,[2]pivotTable!$A$3:$A$308,0))/100*INDEX(gDP!AG$6:AG$271,MATCH(totalExpenditure!$A194,gDP!$B$6:$B$271))=0,"",INDEX([2]pivotTable!R$3:R$308,MATCH(totalExpenditure!$A194,[2]pivotTable!$A$3:$A$308,0))/100*INDEX(gDP!AG$6:AG$271,MATCH(totalExpenditure!$A194,gDP!$B$6:$B$271)))</f>
        <v/>
      </c>
      <c r="S194" s="77" t="str">
        <f>IF(INDEX([2]pivotTable!S$3:S$308,MATCH(totalExpenditure!$A194,[2]pivotTable!$A$3:$A$308,0))/100*INDEX(gDP!AH$6:AH$271,MATCH(totalExpenditure!$A194,gDP!$B$6:$B$271))=0,"",INDEX([2]pivotTable!S$3:S$308,MATCH(totalExpenditure!$A194,[2]pivotTable!$A$3:$A$308,0))/100*INDEX(gDP!AH$6:AH$271,MATCH(totalExpenditure!$A194,gDP!$B$6:$B$271)))</f>
        <v/>
      </c>
      <c r="T194" s="77">
        <f>IF(INDEX([2]pivotTable!T$3:T$308,MATCH(totalExpenditure!$A194,[2]pivotTable!$A$3:$A$308,0))/100*INDEX(gDP!AI$6:AI$271,MATCH(totalExpenditure!$A194,gDP!$B$6:$B$271))=0,"",INDEX([2]pivotTable!T$3:T$308,MATCH(totalExpenditure!$A194,[2]pivotTable!$A$3:$A$308,0))/100*INDEX(gDP!AI$6:AI$271,MATCH(totalExpenditure!$A194,gDP!$B$6:$B$271)))</f>
        <v>46364098.796134122</v>
      </c>
      <c r="U194" s="77">
        <f>IF(INDEX([2]pivotTable!U$3:U$308,MATCH(totalExpenditure!$A194,[2]pivotTable!$A$3:$A$308,0))/100*INDEX(gDP!AJ$6:AJ$271,MATCH(totalExpenditure!$A194,gDP!$B$6:$B$271))=0,"",INDEX([2]pivotTable!U$3:U$308,MATCH(totalExpenditure!$A194,[2]pivotTable!$A$3:$A$308,0))/100*INDEX(gDP!AJ$6:AJ$271,MATCH(totalExpenditure!$A194,gDP!$B$6:$B$271)))</f>
        <v>35601512.605041981</v>
      </c>
      <c r="V194" s="77">
        <f>IF(INDEX([2]pivotTable!V$3:V$308,MATCH(totalExpenditure!$A194,[2]pivotTable!$A$3:$A$308,0))/100*INDEX(gDP!AK$6:AK$271,MATCH(totalExpenditure!$A194,gDP!$B$6:$B$271))=0,"",INDEX([2]pivotTable!V$3:V$308,MATCH(totalExpenditure!$A194,[2]pivotTable!$A$3:$A$308,0))/100*INDEX(gDP!AK$6:AK$271,MATCH(totalExpenditure!$A194,gDP!$B$6:$B$271)))</f>
        <v>39839622.641509421</v>
      </c>
      <c r="W194" s="77">
        <f>IF(INDEX([2]pivotTable!W$3:W$308,MATCH(totalExpenditure!$A194,[2]pivotTable!$A$3:$A$308,0))/100*INDEX(gDP!AL$6:AL$271,MATCH(totalExpenditure!$A194,gDP!$B$6:$B$271))=0,"",INDEX([2]pivotTable!W$3:W$308,MATCH(totalExpenditure!$A194,[2]pivotTable!$A$3:$A$308,0))/100*INDEX(gDP!AL$6:AL$271,MATCH(totalExpenditure!$A194,gDP!$B$6:$B$271)))</f>
        <v>46263317.661488146</v>
      </c>
      <c r="X194" s="77">
        <f>IF(INDEX([2]pivotTable!X$3:X$308,MATCH(totalExpenditure!$A194,[2]pivotTable!$A$3:$A$308,0))/100*INDEX(gDP!AM$6:AM$271,MATCH(totalExpenditure!$A194,gDP!$B$6:$B$271))=0,"",INDEX([2]pivotTable!X$3:X$308,MATCH(totalExpenditure!$A194,[2]pivotTable!$A$3:$A$308,0))/100*INDEX(gDP!AM$6:AM$271,MATCH(totalExpenditure!$A194,gDP!$B$6:$B$271)))</f>
        <v>56678696.517412923</v>
      </c>
      <c r="Y194" s="77">
        <f>IF(INDEX([2]pivotTable!Y$3:Y$308,MATCH(totalExpenditure!$A194,[2]pivotTable!$A$3:$A$308,0))/100*INDEX(gDP!AN$6:AN$271,MATCH(totalExpenditure!$A194,gDP!$B$6:$B$271))=0,"",INDEX([2]pivotTable!Y$3:Y$308,MATCH(totalExpenditure!$A194,[2]pivotTable!$A$3:$A$308,0))/100*INDEX(gDP!AN$6:AN$271,MATCH(totalExpenditure!$A194,gDP!$B$6:$B$271)))</f>
        <v>36624854.063762873</v>
      </c>
      <c r="Z194" s="77">
        <f>IF(INDEX([2]pivotTable!Z$3:Z$308,MATCH(totalExpenditure!$A194,[2]pivotTable!$A$3:$A$308,0))/100*INDEX(gDP!AO$6:AO$271,MATCH(totalExpenditure!$A194,gDP!$B$6:$B$271))=0,"",INDEX([2]pivotTable!Z$3:Z$308,MATCH(totalExpenditure!$A194,[2]pivotTable!$A$3:$A$308,0))/100*INDEX(gDP!AO$6:AO$271,MATCH(totalExpenditure!$A194,gDP!$B$6:$B$271)))</f>
        <v>53099704.097116798</v>
      </c>
      <c r="AA194" s="77">
        <f>IF(INDEX([2]pivotTable!AA$3:AA$308,MATCH(totalExpenditure!$A194,[2]pivotTable!$A$3:$A$308,0))/100*INDEX(gDP!AP$6:AP$271,MATCH(totalExpenditure!$A194,gDP!$B$6:$B$271))=0,"",INDEX([2]pivotTable!AA$3:AA$308,MATCH(totalExpenditure!$A194,[2]pivotTable!$A$3:$A$308,0))/100*INDEX(gDP!AP$6:AP$271,MATCH(totalExpenditure!$A194,gDP!$B$6:$B$271)))</f>
        <v>53809106.756851003</v>
      </c>
      <c r="AB194" s="77">
        <f>IF(INDEX([2]pivotTable!AB$3:AB$308,MATCH(totalExpenditure!$A194,[2]pivotTable!$A$3:$A$308,0))/100*INDEX(gDP!AQ$6:AQ$271,MATCH(totalExpenditure!$A194,gDP!$B$6:$B$271))=0,"",INDEX([2]pivotTable!AB$3:AB$308,MATCH(totalExpenditure!$A194,[2]pivotTable!$A$3:$A$308,0))/100*INDEX(gDP!AQ$6:AQ$271,MATCH(totalExpenditure!$A194,gDP!$B$6:$B$271)))</f>
        <v>33726042.830087915</v>
      </c>
      <c r="AC194" s="77">
        <f>IF(INDEX([2]pivotTable!AC$3:AC$308,MATCH(totalExpenditure!$A194,[2]pivotTable!$A$3:$A$308,0))/100*INDEX(gDP!AR$6:AR$271,MATCH(totalExpenditure!$A194,gDP!$B$6:$B$271))=0,"",INDEX([2]pivotTable!AC$3:AC$308,MATCH(totalExpenditure!$A194,[2]pivotTable!$A$3:$A$308,0))/100*INDEX(gDP!AR$6:AR$271,MATCH(totalExpenditure!$A194,gDP!$B$6:$B$271)))</f>
        <v>24339267.42812131</v>
      </c>
      <c r="AD194" s="77">
        <f>IF(INDEX([2]pivotTable!AD$3:AD$308,MATCH(totalExpenditure!$A194,[2]pivotTable!$A$3:$A$308,0))/100*INDEX(gDP!AS$6:AS$271,MATCH(totalExpenditure!$A194,gDP!$B$6:$B$271))=0,"",INDEX([2]pivotTable!AD$3:AD$308,MATCH(totalExpenditure!$A194,[2]pivotTable!$A$3:$A$308,0))/100*INDEX(gDP!AS$6:AS$271,MATCH(totalExpenditure!$A194,gDP!$B$6:$B$271)))</f>
        <v>22888708.043981455</v>
      </c>
      <c r="AE194" s="77">
        <f>IF(INDEX([2]pivotTable!AE$3:AE$308,MATCH(totalExpenditure!$A194,[2]pivotTable!$A$3:$A$308,0))/100*INDEX(gDP!AT$6:AT$271,MATCH(totalExpenditure!$A194,gDP!$B$6:$B$271))=0,"",INDEX([2]pivotTable!AE$3:AE$308,MATCH(totalExpenditure!$A194,[2]pivotTable!$A$3:$A$308,0))/100*INDEX(gDP!AT$6:AT$271,MATCH(totalExpenditure!$A194,gDP!$B$6:$B$271)))</f>
        <v>16637530.747117897</v>
      </c>
      <c r="AF194" s="77">
        <f>IF(INDEX([2]pivotTable!AF$3:AF$308,MATCH(totalExpenditure!$A194,[2]pivotTable!$A$3:$A$308,0))/100*INDEX(gDP!AU$6:AU$271,MATCH(totalExpenditure!$A194,gDP!$B$6:$B$271))=0,"",INDEX([2]pivotTable!AF$3:AF$308,MATCH(totalExpenditure!$A194,[2]pivotTable!$A$3:$A$308,0))/100*INDEX(gDP!AU$6:AU$271,MATCH(totalExpenditure!$A194,gDP!$B$6:$B$271)))</f>
        <v>12597946.368830087</v>
      </c>
      <c r="AG194" s="77" t="str">
        <f>IF(INDEX([2]pivotTable!AG$3:AG$308,MATCH(totalExpenditure!$A194,[2]pivotTable!$A$3:$A$308,0))/100*INDEX(gDP!AV$6:AV$271,MATCH(totalExpenditure!$A194,gDP!$B$6:$B$271))=0,"",INDEX([2]pivotTable!AG$3:AG$308,MATCH(totalExpenditure!$A194,[2]pivotTable!$A$3:$A$308,0))/100*INDEX(gDP!AV$6:AV$271,MATCH(totalExpenditure!$A194,gDP!$B$6:$B$271)))</f>
        <v/>
      </c>
      <c r="AH194" s="77" t="str">
        <f>IF(INDEX([2]pivotTable!AH$3:AH$308,MATCH(totalExpenditure!$A194,[2]pivotTable!$A$3:$A$308,0))/100*INDEX(gDP!AW$6:AW$271,MATCH(totalExpenditure!$A194,gDP!$B$6:$B$271))=0,"",INDEX([2]pivotTable!AH$3:AH$308,MATCH(totalExpenditure!$A194,[2]pivotTable!$A$3:$A$308,0))/100*INDEX(gDP!AW$6:AW$271,MATCH(totalExpenditure!$A194,gDP!$B$6:$B$271)))</f>
        <v/>
      </c>
      <c r="AI194" s="77" t="str">
        <f>IF(INDEX([2]pivotTable!AI$3:AI$308,MATCH(totalExpenditure!$A194,[2]pivotTable!$A$3:$A$308,0))/100*INDEX(gDP!AX$6:AX$271,MATCH(totalExpenditure!$A194,gDP!$B$6:$B$271))=0,"",INDEX([2]pivotTable!AI$3:AI$308,MATCH(totalExpenditure!$A194,[2]pivotTable!$A$3:$A$308,0))/100*INDEX(gDP!AX$6:AX$271,MATCH(totalExpenditure!$A194,gDP!$B$6:$B$271)))</f>
        <v/>
      </c>
      <c r="AJ194" s="77" t="str">
        <f>IF(INDEX([2]pivotTable!AJ$3:AJ$308,MATCH(totalExpenditure!$A194,[2]pivotTable!$A$3:$A$308,0))/100*INDEX(gDP!AY$6:AY$271,MATCH(totalExpenditure!$A194,gDP!$B$6:$B$271))=0,"",INDEX([2]pivotTable!AJ$3:AJ$308,MATCH(totalExpenditure!$A194,[2]pivotTable!$A$3:$A$308,0))/100*INDEX(gDP!AY$6:AY$271,MATCH(totalExpenditure!$A194,gDP!$B$6:$B$271)))</f>
        <v/>
      </c>
      <c r="AK194" s="77" t="str">
        <f>IF(INDEX([2]pivotTable!AK$3:AK$308,MATCH(totalExpenditure!$A194,[2]pivotTable!$A$3:$A$308,0))/100*INDEX(gDP!AZ$6:AZ$271,MATCH(totalExpenditure!$A194,gDP!$B$6:$B$271))=0,"",INDEX([2]pivotTable!AK$3:AK$308,MATCH(totalExpenditure!$A194,[2]pivotTable!$A$3:$A$308,0))/100*INDEX(gDP!AZ$6:AZ$271,MATCH(totalExpenditure!$A194,gDP!$B$6:$B$271)))</f>
        <v/>
      </c>
      <c r="AL194" s="77" t="str">
        <f>IF(INDEX([2]pivotTable!AL$3:AL$308,MATCH(totalExpenditure!$A194,[2]pivotTable!$A$3:$A$308,0))/100*INDEX(gDP!BA$6:BA$271,MATCH(totalExpenditure!$A194,gDP!$B$6:$B$271))=0,"",INDEX([2]pivotTable!AL$3:AL$308,MATCH(totalExpenditure!$A194,[2]pivotTable!$A$3:$A$308,0))/100*INDEX(gDP!BA$6:BA$271,MATCH(totalExpenditure!$A194,gDP!$B$6:$B$271)))</f>
        <v/>
      </c>
      <c r="AM194" s="77" t="str">
        <f>IF(INDEX([2]pivotTable!AM$3:AM$308,MATCH(totalExpenditure!$A194,[2]pivotTable!$A$3:$A$308,0))/100*INDEX(gDP!BB$6:BB$271,MATCH(totalExpenditure!$A194,gDP!$B$6:$B$271))=0,"",INDEX([2]pivotTable!AM$3:AM$308,MATCH(totalExpenditure!$A194,[2]pivotTable!$A$3:$A$308,0))/100*INDEX(gDP!BB$6:BB$271,MATCH(totalExpenditure!$A194,gDP!$B$6:$B$271)))</f>
        <v/>
      </c>
      <c r="AN194" s="77" t="str">
        <f>IF(INDEX([2]pivotTable!AN$3:AN$308,MATCH(totalExpenditure!$A194,[2]pivotTable!$A$3:$A$308,0))/100*INDEX(gDP!BC$6:BC$271,MATCH(totalExpenditure!$A194,gDP!$B$6:$B$271))=0,"",INDEX([2]pivotTable!AN$3:AN$308,MATCH(totalExpenditure!$A194,[2]pivotTable!$A$3:$A$308,0))/100*INDEX(gDP!BC$6:BC$271,MATCH(totalExpenditure!$A194,gDP!$B$6:$B$271)))</f>
        <v/>
      </c>
      <c r="AO194" s="77" t="str">
        <f>IF(INDEX([2]pivotTable!AO$3:AO$308,MATCH(totalExpenditure!$A194,[2]pivotTable!$A$3:$A$308,0))/100*INDEX(gDP!BD$6:BD$271,MATCH(totalExpenditure!$A194,gDP!$B$6:$B$271))=0,"",INDEX([2]pivotTable!AO$3:AO$308,MATCH(totalExpenditure!$A194,[2]pivotTable!$A$3:$A$308,0))/100*INDEX(gDP!BD$6:BD$271,MATCH(totalExpenditure!$A194,gDP!$B$6:$B$271)))</f>
        <v/>
      </c>
      <c r="AP194" s="77" t="str">
        <f>IF(INDEX([2]pivotTable!AP$3:AP$308,MATCH(totalExpenditure!$A194,[2]pivotTable!$A$3:$A$308,0))/100*INDEX(gDP!BE$6:BE$271,MATCH(totalExpenditure!$A194,gDP!$B$6:$B$271))=0,"",INDEX([2]pivotTable!AP$3:AP$308,MATCH(totalExpenditure!$A194,[2]pivotTable!$A$3:$A$308,0))/100*INDEX(gDP!BE$6:BE$271,MATCH(totalExpenditure!$A194,gDP!$B$6:$B$271)))</f>
        <v/>
      </c>
      <c r="AQ194" s="77" t="str">
        <f>IF(INDEX([2]pivotTable!AQ$3:AQ$308,MATCH(totalExpenditure!$A194,[2]pivotTable!$A$3:$A$308,0))/100*INDEX(gDP!BF$6:BF$271,MATCH(totalExpenditure!$A194,gDP!$B$6:$B$271))=0,"",INDEX([2]pivotTable!AQ$3:AQ$308,MATCH(totalExpenditure!$A194,[2]pivotTable!$A$3:$A$308,0))/100*INDEX(gDP!BF$6:BF$271,MATCH(totalExpenditure!$A194,gDP!$B$6:$B$271)))</f>
        <v/>
      </c>
      <c r="AR194" s="77" t="str">
        <f>IF(INDEX([2]pivotTable!AR$3:AR$308,MATCH(totalExpenditure!$A194,[2]pivotTable!$A$3:$A$308,0))/100*INDEX(gDP!BG$6:BG$271,MATCH(totalExpenditure!$A194,gDP!$B$6:$B$271))=0,"",INDEX([2]pivotTable!AR$3:AR$308,MATCH(totalExpenditure!$A194,[2]pivotTable!$A$3:$A$308,0))/100*INDEX(gDP!BG$6:BG$271,MATCH(totalExpenditure!$A194,gDP!$B$6:$B$271)))</f>
        <v/>
      </c>
      <c r="AS194" s="77" t="str">
        <f>IF(INDEX([2]pivotTable!AS$3:AS$308,MATCH(totalExpenditure!$A194,[2]pivotTable!$A$3:$A$308,0))/100*INDEX(gDP!BH$6:BH$271,MATCH(totalExpenditure!$A194,gDP!$B$6:$B$271))=0,"",INDEX([2]pivotTable!AS$3:AS$308,MATCH(totalExpenditure!$A194,[2]pivotTable!$A$3:$A$308,0))/100*INDEX(gDP!BH$6:BH$271,MATCH(totalExpenditure!$A194,gDP!$B$6:$B$271)))</f>
        <v/>
      </c>
      <c r="AT194" s="77" t="str">
        <f>IF(INDEX([2]pivotTable!AT$3:AT$308,MATCH(totalExpenditure!$A194,[2]pivotTable!$A$3:$A$308,0))/100*INDEX(gDP!BI$6:BI$271,MATCH(totalExpenditure!$A194,gDP!$B$6:$B$271))=0,"",INDEX([2]pivotTable!AT$3:AT$308,MATCH(totalExpenditure!$A194,[2]pivotTable!$A$3:$A$308,0))/100*INDEX(gDP!BI$6:BI$271,MATCH(totalExpenditure!$A194,gDP!$B$6:$B$271)))</f>
        <v/>
      </c>
      <c r="AU194" s="77">
        <f>IF(INDEX([2]pivotTable!AU$3:AU$308,MATCH(totalExpenditure!$A194,[2]pivotTable!$A$3:$A$308,0))/100*INDEX(gDP!BJ$6:BJ$271,MATCH(totalExpenditure!$A194,gDP!$B$6:$B$271))=0,"",INDEX([2]pivotTable!AU$3:AU$308,MATCH(totalExpenditure!$A194,[2]pivotTable!$A$3:$A$308,0))/100*INDEX(gDP!BJ$6:BJ$271,MATCH(totalExpenditure!$A194,gDP!$B$6:$B$271)))</f>
        <v>81873716.898081601</v>
      </c>
      <c r="AV194" s="77">
        <f>IF(INDEX([2]pivotTable!AV$3:AV$308,MATCH(totalExpenditure!$A194,[2]pivotTable!$A$3:$A$308,0))/100*INDEX(gDP!BK$6:BK$271,MATCH(totalExpenditure!$A194,gDP!$B$6:$B$271))=0,"",INDEX([2]pivotTable!AV$3:AV$308,MATCH(totalExpenditure!$A194,[2]pivotTable!$A$3:$A$308,0))/100*INDEX(gDP!BK$6:BK$271,MATCH(totalExpenditure!$A194,gDP!$B$6:$B$271)))</f>
        <v>84384232.478093788</v>
      </c>
      <c r="AW194" s="77">
        <f>IF(INDEX([2]pivotTable!AW$3:AW$308,MATCH(totalExpenditure!$A194,[2]pivotTable!$A$3:$A$308,0))/100*INDEX(gDP!BL$6:BL$271,MATCH(totalExpenditure!$A194,gDP!$B$6:$B$271))=0,"",INDEX([2]pivotTable!AW$3:AW$308,MATCH(totalExpenditure!$A194,[2]pivotTable!$A$3:$A$308,0))/100*INDEX(gDP!BL$6:BL$271,MATCH(totalExpenditure!$A194,gDP!$B$6:$B$271)))</f>
        <v>128705547.93481268</v>
      </c>
      <c r="AX194" s="77">
        <f>IF(INDEX([2]pivotTable!AX$3:AX$308,MATCH(totalExpenditure!$A194,[2]pivotTable!$A$3:$A$308,0))/100*INDEX(gDP!BM$6:BM$271,MATCH(totalExpenditure!$A194,gDP!$B$6:$B$271))=0,"",INDEX([2]pivotTable!AX$3:AX$308,MATCH(totalExpenditure!$A194,[2]pivotTable!$A$3:$A$308,0))/100*INDEX(gDP!BM$6:BM$271,MATCH(totalExpenditure!$A194,gDP!$B$6:$B$271)))</f>
        <v>102548313.9468676</v>
      </c>
      <c r="AY194" s="77" t="str">
        <f>IF(INDEX([2]pivotTable!AY$3:AY$308,MATCH(totalExpenditure!$A194,[2]pivotTable!$A$3:$A$308,0))/100*INDEX(gDP!BN$6:BN$271,MATCH(totalExpenditure!$A194,gDP!$B$6:$B$271))=0,"",INDEX([2]pivotTable!AY$3:AY$308,MATCH(totalExpenditure!$A194,[2]pivotTable!$A$3:$A$308,0))/100*INDEX(gDP!BN$6:BN$271,MATCH(totalExpenditure!$A194,gDP!$B$6:$B$271)))</f>
        <v/>
      </c>
      <c r="AZ194" s="77" t="str">
        <f>IF(INDEX([2]pivotTable!AZ$3:AZ$308,MATCH(totalExpenditure!$A194,[2]pivotTable!$A$3:$A$308,0))/100*INDEX(gDP!BO$6:BO$271,MATCH(totalExpenditure!$A194,gDP!$B$6:$B$271))=0,"",INDEX([2]pivotTable!AZ$3:AZ$308,MATCH(totalExpenditure!$A194,[2]pivotTable!$A$3:$A$308,0))/100*INDEX(gDP!BO$6:BO$271,MATCH(totalExpenditure!$A194,gDP!$B$6:$B$271)))</f>
        <v/>
      </c>
      <c r="BA194" s="77" t="str">
        <f>IF(INDEX([2]pivotTable!B$310:B$615,MATCH(totalExpenditure!$A194,[2]pivotTable!$A$310:$A$615,0))/100*INDEX(gDP!Q$6:Q$271,MATCH(totalExpenditure!$A194,gDP!$B$6:$B$271))=0,"",INDEX([2]pivotTable!B$310:B$615,MATCH(totalExpenditure!$A194,[2]pivotTable!$A$310:$A$615,0))/100*INDEX(gDP!Q$6:Q$271,MATCH(totalExpenditure!$A194,gDP!$B$6:$B$271)))</f>
        <v/>
      </c>
      <c r="BB194" s="77" t="str">
        <f>IF(INDEX([2]pivotTable!C$310:C$615,MATCH(totalExpenditure!$A194,[2]pivotTable!$A$310:$A$615,0))/100*INDEX(gDP!R$6:R$271,MATCH(totalExpenditure!$A194,gDP!$B$6:$B$271))=0,"",INDEX([2]pivotTable!C$310:C$615,MATCH(totalExpenditure!$A194,[2]pivotTable!$A$310:$A$615,0))/100*INDEX(gDP!R$6:R$271,MATCH(totalExpenditure!$A194,gDP!$B$6:$B$271)))</f>
        <v/>
      </c>
      <c r="BC194" s="77" t="str">
        <f>IF(INDEX([2]pivotTable!D$310:D$615,MATCH(totalExpenditure!$A194,[2]pivotTable!$A$310:$A$615,0))/100*INDEX(gDP!S$6:S$271,MATCH(totalExpenditure!$A194,gDP!$B$6:$B$271))=0,"",INDEX([2]pivotTable!D$310:D$615,MATCH(totalExpenditure!$A194,[2]pivotTable!$A$310:$A$615,0))/100*INDEX(gDP!S$6:S$271,MATCH(totalExpenditure!$A194,gDP!$B$6:$B$271)))</f>
        <v/>
      </c>
      <c r="BD194" s="77" t="str">
        <f>IF(INDEX([2]pivotTable!E$310:E$615,MATCH(totalExpenditure!$A194,[2]pivotTable!$A$310:$A$615,0))/100*INDEX(gDP!T$6:T$271,MATCH(totalExpenditure!$A194,gDP!$B$6:$B$271))=0,"",INDEX([2]pivotTable!E$310:E$615,MATCH(totalExpenditure!$A194,[2]pivotTable!$A$310:$A$615,0))/100*INDEX(gDP!T$6:T$271,MATCH(totalExpenditure!$A194,gDP!$B$6:$B$271)))</f>
        <v/>
      </c>
      <c r="BE194" s="77" t="str">
        <f>IF(INDEX([2]pivotTable!F$310:F$615,MATCH(totalExpenditure!$A194,[2]pivotTable!$A$310:$A$615,0))/100*INDEX(gDP!U$6:U$271,MATCH(totalExpenditure!$A194,gDP!$B$6:$B$271))=0,"",INDEX([2]pivotTable!F$310:F$615,MATCH(totalExpenditure!$A194,[2]pivotTable!$A$310:$A$615,0))/100*INDEX(gDP!U$6:U$271,MATCH(totalExpenditure!$A194,gDP!$B$6:$B$271)))</f>
        <v/>
      </c>
      <c r="BF194" s="77" t="str">
        <f>IF(INDEX([2]pivotTable!G$310:G$615,MATCH(totalExpenditure!$A194,[2]pivotTable!$A$310:$A$615,0))/100*INDEX(gDP!V$6:V$271,MATCH(totalExpenditure!$A194,gDP!$B$6:$B$271))=0,"",INDEX([2]pivotTable!G$310:G$615,MATCH(totalExpenditure!$A194,[2]pivotTable!$A$310:$A$615,0))/100*INDEX(gDP!V$6:V$271,MATCH(totalExpenditure!$A194,gDP!$B$6:$B$271)))</f>
        <v/>
      </c>
      <c r="BG194" s="77" t="str">
        <f>IF(INDEX([2]pivotTable!H$310:H$615,MATCH(totalExpenditure!$A194,[2]pivotTable!$A$310:$A$615,0))/100*INDEX(gDP!W$6:W$271,MATCH(totalExpenditure!$A194,gDP!$B$6:$B$271))=0,"",INDEX([2]pivotTable!H$310:H$615,MATCH(totalExpenditure!$A194,[2]pivotTable!$A$310:$A$615,0))/100*INDEX(gDP!W$6:W$271,MATCH(totalExpenditure!$A194,gDP!$B$6:$B$271)))</f>
        <v/>
      </c>
      <c r="BH194" s="77" t="str">
        <f>IF(INDEX([2]pivotTable!I$310:I$615,MATCH(totalExpenditure!$A194,[2]pivotTable!$A$310:$A$615,0))/100*INDEX(gDP!X$6:X$271,MATCH(totalExpenditure!$A194,gDP!$B$6:$B$271))=0,"",INDEX([2]pivotTable!I$310:I$615,MATCH(totalExpenditure!$A194,[2]pivotTable!$A$310:$A$615,0))/100*INDEX(gDP!X$6:X$271,MATCH(totalExpenditure!$A194,gDP!$B$6:$B$271)))</f>
        <v/>
      </c>
      <c r="BI194" s="77" t="str">
        <f>IF(INDEX([2]pivotTable!J$310:J$615,MATCH(totalExpenditure!$A194,[2]pivotTable!$A$310:$A$615,0))/100*INDEX(gDP!Y$6:Y$271,MATCH(totalExpenditure!$A194,gDP!$B$6:$B$271))=0,"",INDEX([2]pivotTable!J$310:J$615,MATCH(totalExpenditure!$A194,[2]pivotTable!$A$310:$A$615,0))/100*INDEX(gDP!Y$6:Y$271,MATCH(totalExpenditure!$A194,gDP!$B$6:$B$271)))</f>
        <v/>
      </c>
      <c r="BJ194" s="77" t="str">
        <f>IF(INDEX([2]pivotTable!K$310:K$615,MATCH(totalExpenditure!$A194,[2]pivotTable!$A$310:$A$615,0))/100*INDEX(gDP!Z$6:Z$271,MATCH(totalExpenditure!$A194,gDP!$B$6:$B$271))=0,"",INDEX([2]pivotTable!K$310:K$615,MATCH(totalExpenditure!$A194,[2]pivotTable!$A$310:$A$615,0))/100*INDEX(gDP!Z$6:Z$271,MATCH(totalExpenditure!$A194,gDP!$B$6:$B$271)))</f>
        <v/>
      </c>
      <c r="BK194" s="77" t="str">
        <f>IF(INDEX([2]pivotTable!L$310:L$615,MATCH(totalExpenditure!$A194,[2]pivotTable!$A$310:$A$615,0))/100*INDEX(gDP!AA$6:AA$271,MATCH(totalExpenditure!$A194,gDP!$B$6:$B$271))=0,"",INDEX([2]pivotTable!L$310:L$615,MATCH(totalExpenditure!$A194,[2]pivotTable!$A$310:$A$615,0))/100*INDEX(gDP!AA$6:AA$271,MATCH(totalExpenditure!$A194,gDP!$B$6:$B$271)))</f>
        <v/>
      </c>
      <c r="BL194" s="77" t="str">
        <f>IF(INDEX([2]pivotTable!M$310:M$615,MATCH(totalExpenditure!$A194,[2]pivotTable!$A$310:$A$615,0))/100*INDEX(gDP!AB$6:AB$271,MATCH(totalExpenditure!$A194,gDP!$B$6:$B$271))=0,"",INDEX([2]pivotTable!M$310:M$615,MATCH(totalExpenditure!$A194,[2]pivotTable!$A$310:$A$615,0))/100*INDEX(gDP!AB$6:AB$271,MATCH(totalExpenditure!$A194,gDP!$B$6:$B$271)))</f>
        <v/>
      </c>
      <c r="BM194" s="77" t="str">
        <f>IF(INDEX([2]pivotTable!N$310:N$615,MATCH(totalExpenditure!$A194,[2]pivotTable!$A$310:$A$615,0))/100*INDEX(gDP!AC$6:AC$271,MATCH(totalExpenditure!$A194,gDP!$B$6:$B$271))=0,"",INDEX([2]pivotTable!N$310:N$615,MATCH(totalExpenditure!$A194,[2]pivotTable!$A$310:$A$615,0))/100*INDEX(gDP!AC$6:AC$271,MATCH(totalExpenditure!$A194,gDP!$B$6:$B$271)))</f>
        <v/>
      </c>
      <c r="BN194" s="77" t="str">
        <f>IF(INDEX([2]pivotTable!O$310:O$615,MATCH(totalExpenditure!$A194,[2]pivotTable!$A$310:$A$615,0))/100*INDEX(gDP!AD$6:AD$271,MATCH(totalExpenditure!$A194,gDP!$B$6:$B$271))=0,"",INDEX([2]pivotTable!O$310:O$615,MATCH(totalExpenditure!$A194,[2]pivotTable!$A$310:$A$615,0))/100*INDEX(gDP!AD$6:AD$271,MATCH(totalExpenditure!$A194,gDP!$B$6:$B$271)))</f>
        <v/>
      </c>
      <c r="BO194" s="77" t="str">
        <f>IF(INDEX([2]pivotTable!P$310:P$615,MATCH(totalExpenditure!$A194,[2]pivotTable!$A$310:$A$615,0))/100*INDEX(gDP!AE$6:AE$271,MATCH(totalExpenditure!$A194,gDP!$B$6:$B$271))=0,"",INDEX([2]pivotTable!P$310:P$615,MATCH(totalExpenditure!$A194,[2]pivotTable!$A$310:$A$615,0))/100*INDEX(gDP!AE$6:AE$271,MATCH(totalExpenditure!$A194,gDP!$B$6:$B$271)))</f>
        <v/>
      </c>
      <c r="BP194" s="77" t="str">
        <f>IF(INDEX([2]pivotTable!Q$310:Q$615,MATCH(totalExpenditure!$A194,[2]pivotTable!$A$310:$A$615,0))/100*INDEX(gDP!AF$6:AF$271,MATCH(totalExpenditure!$A194,gDP!$B$6:$B$271))=0,"",INDEX([2]pivotTable!Q$310:Q$615,MATCH(totalExpenditure!$A194,[2]pivotTable!$A$310:$A$615,0))/100*INDEX(gDP!AF$6:AF$271,MATCH(totalExpenditure!$A194,gDP!$B$6:$B$271)))</f>
        <v/>
      </c>
      <c r="BQ194" s="77" t="str">
        <f>IF(INDEX([2]pivotTable!R$310:R$615,MATCH(totalExpenditure!$A194,[2]pivotTable!$A$310:$A$615,0))/100*INDEX(gDP!AG$6:AG$271,MATCH(totalExpenditure!$A194,gDP!$B$6:$B$271))=0,"",INDEX([2]pivotTable!R$310:R$615,MATCH(totalExpenditure!$A194,[2]pivotTable!$A$310:$A$615,0))/100*INDEX(gDP!AG$6:AG$271,MATCH(totalExpenditure!$A194,gDP!$B$6:$B$271)))</f>
        <v/>
      </c>
      <c r="BR194" s="77" t="str">
        <f>IF(INDEX([2]pivotTable!S$310:S$615,MATCH(totalExpenditure!$A194,[2]pivotTable!$A$310:$A$615,0))/100*INDEX(gDP!AH$6:AH$271,MATCH(totalExpenditure!$A194,gDP!$B$6:$B$271))=0,"",INDEX([2]pivotTable!S$310:S$615,MATCH(totalExpenditure!$A194,[2]pivotTable!$A$310:$A$615,0))/100*INDEX(gDP!AH$6:AH$271,MATCH(totalExpenditure!$A194,gDP!$B$6:$B$271)))</f>
        <v/>
      </c>
      <c r="BS194" s="77">
        <f>IF(INDEX([2]pivotTable!T$310:T$615,MATCH(totalExpenditure!$A194,[2]pivotTable!$A$310:$A$615,0))/100*INDEX(gDP!AI$6:AI$271,MATCH(totalExpenditure!$A194,gDP!$B$6:$B$271))=0,"",INDEX([2]pivotTable!T$310:T$615,MATCH(totalExpenditure!$A194,[2]pivotTable!$A$310:$A$615,0))/100*INDEX(gDP!AI$6:AI$271,MATCH(totalExpenditure!$A194,gDP!$B$6:$B$271)))</f>
        <v>66648392.019442804</v>
      </c>
      <c r="BT194" s="77">
        <f>IF(INDEX([2]pivotTable!U$310:U$615,MATCH(totalExpenditure!$A194,[2]pivotTable!$A$310:$A$615,0))/100*INDEX(gDP!AJ$6:AJ$271,MATCH(totalExpenditure!$A194,gDP!$B$6:$B$271))=0,"",INDEX([2]pivotTable!U$310:U$615,MATCH(totalExpenditure!$A194,[2]pivotTable!$A$310:$A$615,0))/100*INDEX(gDP!AJ$6:AJ$271,MATCH(totalExpenditure!$A194,gDP!$B$6:$B$271)))</f>
        <v>83322689.075630188</v>
      </c>
      <c r="BU194" s="77">
        <f>IF(INDEX([2]pivotTable!V$310:V$615,MATCH(totalExpenditure!$A194,[2]pivotTable!$A$310:$A$615,0))/100*INDEX(gDP!AK$6:AK$271,MATCH(totalExpenditure!$A194,gDP!$B$6:$B$271))=0,"",INDEX([2]pivotTable!V$310:V$615,MATCH(totalExpenditure!$A194,[2]pivotTable!$A$310:$A$615,0))/100*INDEX(gDP!AK$6:AK$271,MATCH(totalExpenditure!$A194,gDP!$B$6:$B$271)))</f>
        <v>80554841.385030031</v>
      </c>
      <c r="BV194" s="77">
        <f>IF(INDEX([2]pivotTable!W$310:W$615,MATCH(totalExpenditure!$A194,[2]pivotTable!$A$310:$A$615,0))/100*INDEX(gDP!AL$6:AL$271,MATCH(totalExpenditure!$A194,gDP!$B$6:$B$271))=0,"",INDEX([2]pivotTable!W$310:W$615,MATCH(totalExpenditure!$A194,[2]pivotTable!$A$310:$A$615,0))/100*INDEX(gDP!AL$6:AL$271,MATCH(totalExpenditure!$A194,gDP!$B$6:$B$271)))</f>
        <v>111429926.41046607</v>
      </c>
      <c r="BW194" s="77">
        <f>IF(INDEX([2]pivotTable!X$310:X$615,MATCH(totalExpenditure!$A194,[2]pivotTable!$A$310:$A$615,0))/100*INDEX(gDP!AM$6:AM$271,MATCH(totalExpenditure!$A194,gDP!$B$6:$B$271))=0,"",INDEX([2]pivotTable!X$310:X$615,MATCH(totalExpenditure!$A194,[2]pivotTable!$A$310:$A$615,0))/100*INDEX(gDP!AM$6:AM$271,MATCH(totalExpenditure!$A194,gDP!$B$6:$B$271)))</f>
        <v>97399313.432835802</v>
      </c>
      <c r="BX194" s="77">
        <f>IF(INDEX([2]pivotTable!Y$310:Y$615,MATCH(totalExpenditure!$A194,[2]pivotTable!$A$310:$A$615,0))/100*INDEX(gDP!AN$6:AN$271,MATCH(totalExpenditure!$A194,gDP!$B$6:$B$271))=0,"",INDEX([2]pivotTable!Y$310:Y$615,MATCH(totalExpenditure!$A194,[2]pivotTable!$A$310:$A$615,0))/100*INDEX(gDP!AN$6:AN$271,MATCH(totalExpenditure!$A194,gDP!$B$6:$B$271)))</f>
        <v>76494948.361023724</v>
      </c>
      <c r="BY194" s="77">
        <f>IF(INDEX([2]pivotTable!Z$310:Z$615,MATCH(totalExpenditure!$A194,[2]pivotTable!$A$310:$A$615,0))/100*INDEX(gDP!AO$6:AO$271,MATCH(totalExpenditure!$A194,gDP!$B$6:$B$271))=0,"",INDEX([2]pivotTable!Z$310:Z$615,MATCH(totalExpenditure!$A194,[2]pivotTable!$A$310:$A$615,0))/100*INDEX(gDP!AO$6:AO$271,MATCH(totalExpenditure!$A194,gDP!$B$6:$B$271)))</f>
        <v>79907321.699544698</v>
      </c>
      <c r="BZ194" s="77">
        <f>IF(INDEX([2]pivotTable!AA$310:AA$615,MATCH(totalExpenditure!$A194,[2]pivotTable!$A$310:$A$615,0))/100*INDEX(gDP!AP$6:AP$271,MATCH(totalExpenditure!$A194,gDP!$B$6:$B$271))=0,"",INDEX([2]pivotTable!AA$310:AA$615,MATCH(totalExpenditure!$A194,[2]pivotTable!$A$310:$A$615,0))/100*INDEX(gDP!AP$6:AP$271,MATCH(totalExpenditure!$A194,gDP!$B$6:$B$271)))</f>
        <v>91821044.557562262</v>
      </c>
      <c r="CA194" s="77">
        <f>IF(INDEX([2]pivotTable!AB$310:AB$615,MATCH(totalExpenditure!$A194,[2]pivotTable!$A$310:$A$615,0))/100*INDEX(gDP!AQ$6:AQ$271,MATCH(totalExpenditure!$A194,gDP!$B$6:$B$271))=0,"",INDEX([2]pivotTable!AB$310:AB$615,MATCH(totalExpenditure!$A194,[2]pivotTable!$A$310:$A$615,0))/100*INDEX(gDP!AQ$6:AQ$271,MATCH(totalExpenditure!$A194,gDP!$B$6:$B$271)))</f>
        <v>63662642.645559214</v>
      </c>
      <c r="CB194" s="77">
        <f>IF(INDEX([2]pivotTable!AC$310:AC$615,MATCH(totalExpenditure!$A194,[2]pivotTable!$A$310:$A$615,0))/100*INDEX(gDP!AR$6:AR$271,MATCH(totalExpenditure!$A194,gDP!$B$6:$B$271))=0,"",INDEX([2]pivotTable!AC$310:AC$615,MATCH(totalExpenditure!$A194,[2]pivotTable!$A$310:$A$615,0))/100*INDEX(gDP!AR$6:AR$271,MATCH(totalExpenditure!$A194,gDP!$B$6:$B$271)))</f>
        <v>51112461.599054754</v>
      </c>
      <c r="CC194" s="77">
        <f>IF(INDEX([2]pivotTable!AD$310:AD$615,MATCH(totalExpenditure!$A194,[2]pivotTable!$A$310:$A$615,0))/100*INDEX(gDP!AS$6:AS$271,MATCH(totalExpenditure!$A194,gDP!$B$6:$B$271))=0,"",INDEX([2]pivotTable!AD$310:AD$615,MATCH(totalExpenditure!$A194,[2]pivotTable!$A$310:$A$615,0))/100*INDEX(gDP!AS$6:AS$271,MATCH(totalExpenditure!$A194,gDP!$B$6:$B$271)))</f>
        <v>50003023.726851791</v>
      </c>
      <c r="CD194" s="77">
        <f>IF(INDEX([2]pivotTable!AE$310:AE$615,MATCH(totalExpenditure!$A194,[2]pivotTable!$A$310:$A$615,0))/100*INDEX(gDP!AT$6:AT$271,MATCH(totalExpenditure!$A194,gDP!$B$6:$B$271))=0,"",INDEX([2]pivotTable!AE$310:AE$615,MATCH(totalExpenditure!$A194,[2]pivotTable!$A$310:$A$615,0))/100*INDEX(gDP!AT$6:AT$271,MATCH(totalExpenditure!$A194,gDP!$B$6:$B$271)))</f>
        <v>48063977.713896148</v>
      </c>
      <c r="CE194" s="77">
        <f>IF(INDEX([2]pivotTable!AF$310:AF$615,MATCH(totalExpenditure!$A194,[2]pivotTable!$A$310:$A$615,0))/100*INDEX(gDP!AU$6:AU$271,MATCH(totalExpenditure!$A194,gDP!$B$6:$B$271))=0,"",INDEX([2]pivotTable!AF$310:AF$615,MATCH(totalExpenditure!$A194,[2]pivotTable!$A$310:$A$615,0))/100*INDEX(gDP!AU$6:AU$271,MATCH(totalExpenditure!$A194,gDP!$B$6:$B$271)))</f>
        <v>39893496.834628612</v>
      </c>
      <c r="CF194" s="77" t="str">
        <f>IF(INDEX([2]pivotTable!AG$310:AG$615,MATCH(totalExpenditure!$A194,[2]pivotTable!$A$310:$A$615,0))/100*INDEX(gDP!AV$6:AV$271,MATCH(totalExpenditure!$A194,gDP!$B$6:$B$271))=0,"",INDEX([2]pivotTable!AG$310:AG$615,MATCH(totalExpenditure!$A194,[2]pivotTable!$A$310:$A$615,0))/100*INDEX(gDP!AV$6:AV$271,MATCH(totalExpenditure!$A194,gDP!$B$6:$B$271)))</f>
        <v/>
      </c>
      <c r="CG194" s="77" t="str">
        <f>IF(INDEX([2]pivotTable!AH$310:AH$615,MATCH(totalExpenditure!$A194,[2]pivotTable!$A$310:$A$615,0))/100*INDEX(gDP!AW$6:AW$271,MATCH(totalExpenditure!$A194,gDP!$B$6:$B$271))=0,"",INDEX([2]pivotTable!AH$310:AH$615,MATCH(totalExpenditure!$A194,[2]pivotTable!$A$310:$A$615,0))/100*INDEX(gDP!AW$6:AW$271,MATCH(totalExpenditure!$A194,gDP!$B$6:$B$271)))</f>
        <v/>
      </c>
      <c r="CH194" s="77" t="str">
        <f>IF(INDEX([2]pivotTable!AI$310:AI$615,MATCH(totalExpenditure!$A194,[2]pivotTable!$A$310:$A$615,0))/100*INDEX(gDP!AX$6:AX$271,MATCH(totalExpenditure!$A194,gDP!$B$6:$B$271))=0,"",INDEX([2]pivotTable!AI$310:AI$615,MATCH(totalExpenditure!$A194,[2]pivotTable!$A$310:$A$615,0))/100*INDEX(gDP!AX$6:AX$271,MATCH(totalExpenditure!$A194,gDP!$B$6:$B$271)))</f>
        <v/>
      </c>
      <c r="CI194" s="77" t="str">
        <f>IF(INDEX([2]pivotTable!AJ$310:AJ$615,MATCH(totalExpenditure!$A194,[2]pivotTable!$A$310:$A$615,0))/100*INDEX(gDP!AY$6:AY$271,MATCH(totalExpenditure!$A194,gDP!$B$6:$B$271))=0,"",INDEX([2]pivotTable!AJ$310:AJ$615,MATCH(totalExpenditure!$A194,[2]pivotTable!$A$310:$A$615,0))/100*INDEX(gDP!AY$6:AY$271,MATCH(totalExpenditure!$A194,gDP!$B$6:$B$271)))</f>
        <v/>
      </c>
      <c r="CJ194" s="77" t="str">
        <f>IF(INDEX([2]pivotTable!AK$310:AK$615,MATCH(totalExpenditure!$A194,[2]pivotTable!$A$310:$A$615,0))/100*INDEX(gDP!AZ$6:AZ$271,MATCH(totalExpenditure!$A194,gDP!$B$6:$B$271))=0,"",INDEX([2]pivotTable!AK$310:AK$615,MATCH(totalExpenditure!$A194,[2]pivotTable!$A$310:$A$615,0))/100*INDEX(gDP!AZ$6:AZ$271,MATCH(totalExpenditure!$A194,gDP!$B$6:$B$271)))</f>
        <v/>
      </c>
      <c r="CK194" s="77" t="str">
        <f>IF(INDEX([2]pivotTable!AL$310:AL$615,MATCH(totalExpenditure!$A194,[2]pivotTable!$A$310:$A$615,0))/100*INDEX(gDP!BA$6:BA$271,MATCH(totalExpenditure!$A194,gDP!$B$6:$B$271))=0,"",INDEX([2]pivotTable!AL$310:AL$615,MATCH(totalExpenditure!$A194,[2]pivotTable!$A$310:$A$615,0))/100*INDEX(gDP!BA$6:BA$271,MATCH(totalExpenditure!$A194,gDP!$B$6:$B$271)))</f>
        <v/>
      </c>
      <c r="CL194" s="77" t="str">
        <f>IF(INDEX([2]pivotTable!AM$310:AM$615,MATCH(totalExpenditure!$A194,[2]pivotTable!$A$310:$A$615,0))/100*INDEX(gDP!BB$6:BB$271,MATCH(totalExpenditure!$A194,gDP!$B$6:$B$271))=0,"",INDEX([2]pivotTable!AM$310:AM$615,MATCH(totalExpenditure!$A194,[2]pivotTable!$A$310:$A$615,0))/100*INDEX(gDP!BB$6:BB$271,MATCH(totalExpenditure!$A194,gDP!$B$6:$B$271)))</f>
        <v/>
      </c>
      <c r="CM194" s="77" t="str">
        <f>IF(INDEX([2]pivotTable!AN$310:AN$615,MATCH(totalExpenditure!$A194,[2]pivotTable!$A$310:$A$615,0))/100*INDEX(gDP!BC$6:BC$271,MATCH(totalExpenditure!$A194,gDP!$B$6:$B$271))=0,"",INDEX([2]pivotTable!AN$310:AN$615,MATCH(totalExpenditure!$A194,[2]pivotTable!$A$310:$A$615,0))/100*INDEX(gDP!BC$6:BC$271,MATCH(totalExpenditure!$A194,gDP!$B$6:$B$271)))</f>
        <v/>
      </c>
      <c r="CN194" s="77" t="str">
        <f>IF(INDEX([2]pivotTable!AO$310:AO$615,MATCH(totalExpenditure!$A194,[2]pivotTable!$A$310:$A$615,0))/100*INDEX(gDP!BD$6:BD$271,MATCH(totalExpenditure!$A194,gDP!$B$6:$B$271))=0,"",INDEX([2]pivotTable!AO$310:AO$615,MATCH(totalExpenditure!$A194,[2]pivotTable!$A$310:$A$615,0))/100*INDEX(gDP!BD$6:BD$271,MATCH(totalExpenditure!$A194,gDP!$B$6:$B$271)))</f>
        <v/>
      </c>
      <c r="CO194" s="77" t="str">
        <f>IF(INDEX([2]pivotTable!AP$310:AP$615,MATCH(totalExpenditure!$A194,[2]pivotTable!$A$310:$A$615,0))/100*INDEX(gDP!BE$6:BE$271,MATCH(totalExpenditure!$A194,gDP!$B$6:$B$271))=0,"",INDEX([2]pivotTable!AP$310:AP$615,MATCH(totalExpenditure!$A194,[2]pivotTable!$A$310:$A$615,0))/100*INDEX(gDP!BE$6:BE$271,MATCH(totalExpenditure!$A194,gDP!$B$6:$B$271)))</f>
        <v/>
      </c>
      <c r="CP194" s="77" t="str">
        <f>IF(INDEX([2]pivotTable!AQ$310:AQ$615,MATCH(totalExpenditure!$A194,[2]pivotTable!$A$310:$A$615,0))/100*INDEX(gDP!BF$6:BF$271,MATCH(totalExpenditure!$A194,gDP!$B$6:$B$271))=0,"",INDEX([2]pivotTable!AQ$310:AQ$615,MATCH(totalExpenditure!$A194,[2]pivotTable!$A$310:$A$615,0))/100*INDEX(gDP!BF$6:BF$271,MATCH(totalExpenditure!$A194,gDP!$B$6:$B$271)))</f>
        <v/>
      </c>
      <c r="CQ194" s="77" t="str">
        <f>IF(INDEX([2]pivotTable!AR$310:AR$615,MATCH(totalExpenditure!$A194,[2]pivotTable!$A$310:$A$615,0))/100*INDEX(gDP!BG$6:BG$271,MATCH(totalExpenditure!$A194,gDP!$B$6:$B$271))=0,"",INDEX([2]pivotTable!AR$310:AR$615,MATCH(totalExpenditure!$A194,[2]pivotTable!$A$310:$A$615,0))/100*INDEX(gDP!BG$6:BG$271,MATCH(totalExpenditure!$A194,gDP!$B$6:$B$271)))</f>
        <v/>
      </c>
      <c r="CR194" s="77" t="str">
        <f>IF(INDEX([2]pivotTable!AS$310:AS$615,MATCH(totalExpenditure!$A194,[2]pivotTable!$A$310:$A$615,0))/100*INDEX(gDP!BH$6:BH$271,MATCH(totalExpenditure!$A194,gDP!$B$6:$B$271))=0,"",INDEX([2]pivotTable!AS$310:AS$615,MATCH(totalExpenditure!$A194,[2]pivotTable!$A$310:$A$615,0))/100*INDEX(gDP!BH$6:BH$271,MATCH(totalExpenditure!$A194,gDP!$B$6:$B$271)))</f>
        <v/>
      </c>
      <c r="CS194" s="77" t="str">
        <f>IF(INDEX([2]pivotTable!AT$310:AT$615,MATCH(totalExpenditure!$A194,[2]pivotTable!$A$310:$A$615,0))/100*INDEX(gDP!BI$6:BI$271,MATCH(totalExpenditure!$A194,gDP!$B$6:$B$271))=0,"",INDEX([2]pivotTable!AT$310:AT$615,MATCH(totalExpenditure!$A194,[2]pivotTable!$A$310:$A$615,0))/100*INDEX(gDP!BI$6:BI$271,MATCH(totalExpenditure!$A194,gDP!$B$6:$B$271)))</f>
        <v/>
      </c>
      <c r="CT194" s="77">
        <f>IF(INDEX([2]pivotTable!AU$310:AU$615,MATCH(totalExpenditure!$A194,[2]pivotTable!$A$310:$A$615,0))/100*INDEX(gDP!BJ$6:BJ$271,MATCH(totalExpenditure!$A194,gDP!$B$6:$B$271))=0,"",INDEX([2]pivotTable!AU$310:AU$615,MATCH(totalExpenditure!$A194,[2]pivotTable!$A$310:$A$615,0))/100*INDEX(gDP!BJ$6:BJ$271,MATCH(totalExpenditure!$A194,gDP!$B$6:$B$271)))</f>
        <v>359334646.38602483</v>
      </c>
      <c r="CU194" s="77">
        <f>IF(INDEX([2]pivotTable!AV$310:AV$615,MATCH(totalExpenditure!$A194,[2]pivotTable!$A$310:$A$615,0))/100*INDEX(gDP!BK$6:BK$271,MATCH(totalExpenditure!$A194,gDP!$B$6:$B$271))=0,"",INDEX([2]pivotTable!AV$310:AV$615,MATCH(totalExpenditure!$A194,[2]pivotTable!$A$310:$A$615,0))/100*INDEX(gDP!BK$6:BK$271,MATCH(totalExpenditure!$A194,gDP!$B$6:$B$271)))</f>
        <v>214577048.30143851</v>
      </c>
      <c r="CV194" s="77">
        <f>IF(INDEX([2]pivotTable!AW$310:AW$615,MATCH(totalExpenditure!$A194,[2]pivotTable!$A$310:$A$615,0))/100*INDEX(gDP!BL$6:BL$271,MATCH(totalExpenditure!$A194,gDP!$B$6:$B$271))=0,"",INDEX([2]pivotTable!AW$310:AW$615,MATCH(totalExpenditure!$A194,[2]pivotTable!$A$310:$A$615,0))/100*INDEX(gDP!BL$6:BL$271,MATCH(totalExpenditure!$A194,gDP!$B$6:$B$271)))</f>
        <v>386116643.80443805</v>
      </c>
      <c r="CW194" s="77">
        <f>IF(INDEX([2]pivotTable!AX$310:AX$615,MATCH(totalExpenditure!$A194,[2]pivotTable!$A$310:$A$615,0))/100*INDEX(gDP!BM$6:BM$271,MATCH(totalExpenditure!$A194,gDP!$B$6:$B$271))=0,"",INDEX([2]pivotTable!AX$310:AX$615,MATCH(totalExpenditure!$A194,[2]pivotTable!$A$310:$A$615,0))/100*INDEX(gDP!BM$6:BM$271,MATCH(totalExpenditure!$A194,gDP!$B$6:$B$271)))</f>
        <v>357726676.55884045</v>
      </c>
      <c r="CX194" s="77" t="str">
        <f>IF(INDEX([2]pivotTable!AY$310:AY$615,MATCH(totalExpenditure!$A194,[2]pivotTable!$A$310:$A$615,0))/100*INDEX(gDP!BN$6:BN$271,MATCH(totalExpenditure!$A194,gDP!$B$6:$B$271))=0,"",INDEX([2]pivotTable!AY$310:AY$615,MATCH(totalExpenditure!$A194,[2]pivotTable!$A$310:$A$615,0))/100*INDEX(gDP!BN$6:BN$271,MATCH(totalExpenditure!$A194,gDP!$B$6:$B$271)))</f>
        <v/>
      </c>
      <c r="CY194" s="77" t="str">
        <f>IF(INDEX([2]pivotTable!AZ$310:AZ$615,MATCH(totalExpenditure!$A194,[2]pivotTable!$A$310:$A$615,0))/100*INDEX(gDP!BO$6:BO$271,MATCH(totalExpenditure!$A194,gDP!$B$6:$B$271))=0,"",INDEX([2]pivotTable!AZ$310:AZ$615,MATCH(totalExpenditure!$A194,[2]pivotTable!$A$310:$A$615,0))/100*INDEX(gDP!BO$6:BO$271,MATCH(totalExpenditure!$A194,gDP!$B$6:$B$271)))</f>
        <v/>
      </c>
      <c r="CZ194" s="77" t="str">
        <f>IF(B194="","",IF(BA194="","",B194-B194+INDEX(gDP!Q$6:Q$271,MATCH(totalExpenditure!$A194,gDP!$B$6:$B$271))))</f>
        <v/>
      </c>
      <c r="DA194" s="77" t="str">
        <f>IF(C194="","",IF(BB194="","",C194-C194+INDEX(gDP!R$6:R$271,MATCH(totalExpenditure!$A194,gDP!$B$6:$B$271))))</f>
        <v/>
      </c>
      <c r="DB194" s="77" t="str">
        <f>IF(D194="","",IF(BC194="","",D194-D194+INDEX(gDP!S$6:S$271,MATCH(totalExpenditure!$A194,gDP!$B$6:$B$271))))</f>
        <v/>
      </c>
      <c r="DC194" s="77" t="str">
        <f>IF(E194="","",IF(BD194="","",E194-E194+INDEX(gDP!T$6:T$271,MATCH(totalExpenditure!$A194,gDP!$B$6:$B$271))))</f>
        <v/>
      </c>
      <c r="DD194" s="77" t="str">
        <f>IF(F194="","",IF(BE194="","",F194-F194+INDEX(gDP!U$6:U$271,MATCH(totalExpenditure!$A194,gDP!$B$6:$B$271))))</f>
        <v/>
      </c>
      <c r="DE194" s="77" t="str">
        <f>IF(G194="","",IF(BF194="","",G194-G194+INDEX(gDP!V$6:V$271,MATCH(totalExpenditure!$A194,gDP!$B$6:$B$271))))</f>
        <v/>
      </c>
      <c r="DF194" s="77" t="str">
        <f>IF(H194="","",IF(BG194="","",H194-H194+INDEX(gDP!W$6:W$271,MATCH(totalExpenditure!$A194,gDP!$B$6:$B$271))))</f>
        <v/>
      </c>
      <c r="DG194" s="77" t="str">
        <f>IF(I194="","",IF(BH194="","",I194-I194+INDEX(gDP!X$6:X$271,MATCH(totalExpenditure!$A194,gDP!$B$6:$B$271))))</f>
        <v/>
      </c>
      <c r="DH194" s="77" t="str">
        <f>IF(J194="","",IF(BI194="","",J194-J194+INDEX(gDP!Y$6:Y$271,MATCH(totalExpenditure!$A194,gDP!$B$6:$B$271))))</f>
        <v/>
      </c>
      <c r="DI194" s="77" t="str">
        <f>IF(K194="","",IF(BJ194="","",K194-K194+INDEX(gDP!Z$6:Z$271,MATCH(totalExpenditure!$A194,gDP!$B$6:$B$271))))</f>
        <v/>
      </c>
      <c r="DJ194" s="77" t="str">
        <f>IF(L194="","",IF(BK194="","",L194-L194+INDEX(gDP!AA$6:AA$271,MATCH(totalExpenditure!$A194,gDP!$B$6:$B$271))))</f>
        <v/>
      </c>
      <c r="DK194" s="77" t="str">
        <f>IF(M194="","",IF(BL194="","",M194-M194+INDEX(gDP!AB$6:AB$271,MATCH(totalExpenditure!$A194,gDP!$B$6:$B$271))))</f>
        <v/>
      </c>
      <c r="DL194" s="77" t="str">
        <f>IF(N194="","",IF(BM194="","",N194-N194+INDEX(gDP!AC$6:AC$271,MATCH(totalExpenditure!$A194,gDP!$B$6:$B$271))))</f>
        <v/>
      </c>
      <c r="DM194" s="77" t="str">
        <f>IF(O194="","",IF(BN194="","",O194-O194+INDEX(gDP!AD$6:AD$271,MATCH(totalExpenditure!$A194,gDP!$B$6:$B$271))))</f>
        <v/>
      </c>
      <c r="DN194" s="77" t="str">
        <f>IF(P194="","",IF(BO194="","",P194-P194+INDEX(gDP!AE$6:AE$271,MATCH(totalExpenditure!$A194,gDP!$B$6:$B$271))))</f>
        <v/>
      </c>
      <c r="DO194" s="77" t="str">
        <f>IF(Q194="","",IF(BP194="","",Q194-Q194+INDEX(gDP!AF$6:AF$271,MATCH(totalExpenditure!$A194,gDP!$B$6:$B$271))))</f>
        <v/>
      </c>
      <c r="DP194" s="77" t="str">
        <f>IF(R194="","",IF(BQ194="","",R194-R194+INDEX(gDP!AG$6:AG$271,MATCH(totalExpenditure!$A194,gDP!$B$6:$B$271))))</f>
        <v/>
      </c>
      <c r="DQ194" s="77" t="str">
        <f>IF(S194="","",IF(BR194="","",S194-S194+INDEX(gDP!AH$6:AH$271,MATCH(totalExpenditure!$A194,gDP!$B$6:$B$271))))</f>
        <v/>
      </c>
      <c r="DR194" s="77">
        <f>IF(T194="","",IF(BS194="","",T194-T194+INDEX(gDP!AI$6:AI$271,MATCH(totalExpenditure!$A194,gDP!$B$6:$B$271))))</f>
        <v>3219729083.0648699</v>
      </c>
      <c r="DS194" s="77">
        <f>IF(U194="","",IF(BT194="","",U194-U194+INDEX(gDP!AJ$6:AJ$271,MATCH(totalExpenditure!$A194,gDP!$B$6:$B$271))))</f>
        <v>3787394957.9831901</v>
      </c>
      <c r="DT194" s="77">
        <f>IF(V194="","",IF(BU194="","",V194-V194+INDEX(gDP!AK$6:AK$271,MATCH(totalExpenditure!$A194,gDP!$B$6:$B$271))))</f>
        <v>4377980510.0559797</v>
      </c>
      <c r="DU194" s="77">
        <f>IF(W194="","",IF(BV194="","",W194-W194+INDEX(gDP!AL$6:AL$271,MATCH(totalExpenditure!$A194,gDP!$B$6:$B$271))))</f>
        <v>4974550286.1815205</v>
      </c>
      <c r="DV194" s="77">
        <f>IF(X194="","",IF(BW194="","",X194-X194+INDEX(gDP!AM$6:AM$271,MATCH(totalExpenditure!$A194,gDP!$B$6:$B$271))))</f>
        <v>5502786069.6517401</v>
      </c>
      <c r="DW194" s="77">
        <f>IF(Y194="","",IF(BX194="","",Y194-Y194+INDEX(gDP!AN$6:AN$271,MATCH(totalExpenditure!$A194,gDP!$B$6:$B$271))))</f>
        <v>4636057476.4256802</v>
      </c>
      <c r="DX194" s="77">
        <f>IF(Z194="","",IF(BY194="","",Z194-Z194+INDEX(gDP!AO$6:AO$271,MATCH(totalExpenditure!$A194,gDP!$B$6:$B$271))))</f>
        <v>5155311077.3899803</v>
      </c>
      <c r="DY194" s="77">
        <f>IF(AA194="","",IF(BZ194="","",AA194-AA194+INDEX(gDP!AP$6:AP$271,MATCH(totalExpenditure!$A194,gDP!$B$6:$B$271))))</f>
        <v>4936615298.7936697</v>
      </c>
      <c r="DZ194" s="77">
        <f>IF(AB194="","",IF(CA194="","",AB194-AB194+INDEX(gDP!AQ$6:AQ$271,MATCH(totalExpenditure!$A194,gDP!$B$6:$B$271))))</f>
        <v>3789443014.6166201</v>
      </c>
      <c r="EA194" s="77">
        <f>IF(AC194="","",IF(CB194="","",AC194-AC194+INDEX(gDP!AR$6:AR$271,MATCH(totalExpenditure!$A194,gDP!$B$6:$B$271))))</f>
        <v>3477038204.0173302</v>
      </c>
      <c r="EB194" s="77">
        <f>IF(AD194="","",IF(CC194="","",AD194-AD194+INDEX(gDP!AS$6:AS$271,MATCH(totalExpenditure!$A194,gDP!$B$6:$B$271))))</f>
        <v>3521339699.07407</v>
      </c>
      <c r="EC194" s="77">
        <f>IF(AE194="","",IF(CD194="","",AE194-AE194+INDEX(gDP!AT$6:AT$271,MATCH(totalExpenditure!$A194,gDP!$B$6:$B$271))))</f>
        <v>3081024212.4292402</v>
      </c>
      <c r="ED194" s="77">
        <f>IF(AF194="","",IF(CE194="","",AF194-AF194+INDEX(gDP!AU$6:AU$271,MATCH(totalExpenditure!$A194,gDP!$B$6:$B$271))))</f>
        <v>2999511040.1976399</v>
      </c>
      <c r="EE194" s="77" t="str">
        <f>IF(AG194="","",IF(CF194="","",AG194-AG194+INDEX(gDP!AV$6:AV$271,MATCH(totalExpenditure!$A194,gDP!$B$6:$B$271))))</f>
        <v/>
      </c>
      <c r="EF194" s="77" t="str">
        <f>IF(AH194="","",IF(CG194="","",AH194-AH194+INDEX(gDP!AW$6:AW$271,MATCH(totalExpenditure!$A194,gDP!$B$6:$B$271))))</f>
        <v/>
      </c>
      <c r="EG194" s="77" t="str">
        <f>IF(AI194="","",IF(CH194="","",AI194-AI194+INDEX(gDP!AX$6:AX$271,MATCH(totalExpenditure!$A194,gDP!$B$6:$B$271))))</f>
        <v/>
      </c>
      <c r="EH194" s="77" t="str">
        <f>IF(AJ194="","",IF(CI194="","",AJ194-AJ194+INDEX(gDP!AY$6:AY$271,MATCH(totalExpenditure!$A194,gDP!$B$6:$B$271))))</f>
        <v/>
      </c>
      <c r="EI194" s="77" t="str">
        <f>IF(AK194="","",IF(CJ194="","",AK194-AK194+INDEX(gDP!AZ$6:AZ$271,MATCH(totalExpenditure!$A194,gDP!$B$6:$B$271))))</f>
        <v/>
      </c>
      <c r="EJ194" s="77" t="str">
        <f>IF(AL194="","",IF(CK194="","",AL194-AL194+INDEX(gDP!BA$6:BA$271,MATCH(totalExpenditure!$A194,gDP!$B$6:$B$271))))</f>
        <v/>
      </c>
      <c r="EK194" s="77" t="str">
        <f>IF(AM194="","",IF(CL194="","",AM194-AM194+INDEX(gDP!BB$6:BB$271,MATCH(totalExpenditure!$A194,gDP!$B$6:$B$271))))</f>
        <v/>
      </c>
      <c r="EL194" s="77" t="str">
        <f>IF(AN194="","",IF(CM194="","",AN194-AN194+INDEX(gDP!BC$6:BC$271,MATCH(totalExpenditure!$A194,gDP!$B$6:$B$271))))</f>
        <v/>
      </c>
      <c r="EM194" s="77" t="str">
        <f>IF(AO194="","",IF(CN194="","",AO194-AO194+INDEX(gDP!BD$6:BD$271,MATCH(totalExpenditure!$A194,gDP!$B$6:$B$271))))</f>
        <v/>
      </c>
      <c r="EN194" s="77" t="str">
        <f>IF(AP194="","",IF(CO194="","",AP194-AP194+INDEX(gDP!BE$6:BE$271,MATCH(totalExpenditure!$A194,gDP!$B$6:$B$271))))</f>
        <v/>
      </c>
      <c r="EO194" s="77" t="str">
        <f>IF(AQ194="","",IF(CP194="","",AQ194-AQ194+INDEX(gDP!BF$6:BF$271,MATCH(totalExpenditure!$A194,gDP!$B$6:$B$271))))</f>
        <v/>
      </c>
      <c r="EP194" s="77" t="str">
        <f>IF(AR194="","",IF(CQ194="","",AR194-AR194+INDEX(gDP!BG$6:BG$271,MATCH(totalExpenditure!$A194,gDP!$B$6:$B$271))))</f>
        <v/>
      </c>
      <c r="EQ194" s="77" t="str">
        <f>IF(AS194="","",IF(CR194="","",AS194-AS194+INDEX(gDP!BH$6:BH$271,MATCH(totalExpenditure!$A194,gDP!$B$6:$B$271))))</f>
        <v/>
      </c>
      <c r="ER194" s="77" t="str">
        <f>IF(AT194="","",IF(CS194="","",AT194-AT194+INDEX(gDP!BI$6:BI$271,MATCH(totalExpenditure!$A194,gDP!$B$6:$B$271))))</f>
        <v/>
      </c>
      <c r="ES194" s="77">
        <f>IF(AU194="","",IF(CT194="","",AU194-AU194+INDEX(gDP!BJ$6:BJ$271,MATCH(totalExpenditure!$A194,gDP!$B$6:$B$271))))</f>
        <v>22742699138.355999</v>
      </c>
      <c r="ET194" s="77">
        <f>IF(AV194="","",IF(CU194="","",AV194-AV194+INDEX(gDP!BK$6:BK$271,MATCH(totalExpenditure!$A194,gDP!$B$6:$B$271))))</f>
        <v>24109780708.026798</v>
      </c>
      <c r="EU194" s="77">
        <f>IF(AW194="","",IF(CV194="","",AW194-AW194+INDEX(gDP!BL$6:BL$271,MATCH(totalExpenditure!$A194,gDP!$B$6:$B$271))))</f>
        <v>24751066910.540901</v>
      </c>
      <c r="EV194" s="77">
        <f>IF(AX194="","",IF(CW194="","",AX194-AX194+INDEX(gDP!BM$6:BM$271,MATCH(totalExpenditure!$A194,gDP!$B$6:$B$271))))</f>
        <v>23848445103.922699</v>
      </c>
      <c r="EW194" s="77" t="str">
        <f>IF(AY194="","",IF(CX194="","",AY194-AY194+INDEX(gDP!BN$6:BN$271,MATCH(totalExpenditure!$A194,gDP!$B$6:$B$271))))</f>
        <v/>
      </c>
      <c r="EX194" s="77" t="str">
        <f>IF(AZ194="","",IF(CY194="","",AZ194-AZ194+INDEX(gDP!BO$6:BO$271,MATCH(totalExpenditure!$A194,gDP!$B$6:$B$271))))</f>
        <v/>
      </c>
    </row>
    <row r="195" spans="1:154" x14ac:dyDescent="0.35">
      <c r="A195" t="s">
        <v>599</v>
      </c>
      <c r="B195" s="77" t="str">
        <f>IF(INDEX([2]pivotTable!B$3:B$308,MATCH(totalExpenditure!$A195,[2]pivotTable!$A$3:$A$308,0))/100*INDEX(gDP!Q$6:Q$271,MATCH(totalExpenditure!$A195,gDP!$B$6:$B$271))=0,"",INDEX([2]pivotTable!B$3:B$308,MATCH(totalExpenditure!$A195,[2]pivotTable!$A$3:$A$308,0))/100*INDEX(gDP!Q$6:Q$271,MATCH(totalExpenditure!$A195,gDP!$B$6:$B$271)))</f>
        <v/>
      </c>
      <c r="C195" s="77" t="str">
        <f>IF(INDEX([2]pivotTable!C$3:C$308,MATCH(totalExpenditure!$A195,[2]pivotTable!$A$3:$A$308,0))/100*INDEX(gDP!R$6:R$271,MATCH(totalExpenditure!$A195,gDP!$B$6:$B$271))=0,"",INDEX([2]pivotTable!C$3:C$308,MATCH(totalExpenditure!$A195,[2]pivotTable!$A$3:$A$308,0))/100*INDEX(gDP!R$6:R$271,MATCH(totalExpenditure!$A195,gDP!$B$6:$B$271)))</f>
        <v/>
      </c>
      <c r="D195" s="77" t="str">
        <f>IF(INDEX([2]pivotTable!D$3:D$308,MATCH(totalExpenditure!$A195,[2]pivotTable!$A$3:$A$308,0))/100*INDEX(gDP!S$6:S$271,MATCH(totalExpenditure!$A195,gDP!$B$6:$B$271))=0,"",INDEX([2]pivotTable!D$3:D$308,MATCH(totalExpenditure!$A195,[2]pivotTable!$A$3:$A$308,0))/100*INDEX(gDP!S$6:S$271,MATCH(totalExpenditure!$A195,gDP!$B$6:$B$271)))</f>
        <v/>
      </c>
      <c r="E195" s="77" t="str">
        <f>IF(INDEX([2]pivotTable!E$3:E$308,MATCH(totalExpenditure!$A195,[2]pivotTable!$A$3:$A$308,0))/100*INDEX(gDP!T$6:T$271,MATCH(totalExpenditure!$A195,gDP!$B$6:$B$271))=0,"",INDEX([2]pivotTable!E$3:E$308,MATCH(totalExpenditure!$A195,[2]pivotTable!$A$3:$A$308,0))/100*INDEX(gDP!T$6:T$271,MATCH(totalExpenditure!$A195,gDP!$B$6:$B$271)))</f>
        <v/>
      </c>
      <c r="F195" s="77" t="str">
        <f>IF(INDEX([2]pivotTable!F$3:F$308,MATCH(totalExpenditure!$A195,[2]pivotTable!$A$3:$A$308,0))/100*INDEX(gDP!U$6:U$271,MATCH(totalExpenditure!$A195,gDP!$B$6:$B$271))=0,"",INDEX([2]pivotTable!F$3:F$308,MATCH(totalExpenditure!$A195,[2]pivotTable!$A$3:$A$308,0))/100*INDEX(gDP!U$6:U$271,MATCH(totalExpenditure!$A195,gDP!$B$6:$B$271)))</f>
        <v/>
      </c>
      <c r="G195" s="77" t="str">
        <f>IF(INDEX([2]pivotTable!G$3:G$308,MATCH(totalExpenditure!$A195,[2]pivotTable!$A$3:$A$308,0))/100*INDEX(gDP!V$6:V$271,MATCH(totalExpenditure!$A195,gDP!$B$6:$B$271))=0,"",INDEX([2]pivotTable!G$3:G$308,MATCH(totalExpenditure!$A195,[2]pivotTable!$A$3:$A$308,0))/100*INDEX(gDP!V$6:V$271,MATCH(totalExpenditure!$A195,gDP!$B$6:$B$271)))</f>
        <v/>
      </c>
      <c r="H195" s="77" t="str">
        <f>IF(INDEX([2]pivotTable!H$3:H$308,MATCH(totalExpenditure!$A195,[2]pivotTable!$A$3:$A$308,0))/100*INDEX(gDP!W$6:W$271,MATCH(totalExpenditure!$A195,gDP!$B$6:$B$271))=0,"",INDEX([2]pivotTable!H$3:H$308,MATCH(totalExpenditure!$A195,[2]pivotTable!$A$3:$A$308,0))/100*INDEX(gDP!W$6:W$271,MATCH(totalExpenditure!$A195,gDP!$B$6:$B$271)))</f>
        <v/>
      </c>
      <c r="I195" s="77" t="str">
        <f>IF(INDEX([2]pivotTable!I$3:I$308,MATCH(totalExpenditure!$A195,[2]pivotTable!$A$3:$A$308,0))/100*INDEX(gDP!X$6:X$271,MATCH(totalExpenditure!$A195,gDP!$B$6:$B$271))=0,"",INDEX([2]pivotTable!I$3:I$308,MATCH(totalExpenditure!$A195,[2]pivotTable!$A$3:$A$308,0))/100*INDEX(gDP!X$6:X$271,MATCH(totalExpenditure!$A195,gDP!$B$6:$B$271)))</f>
        <v/>
      </c>
      <c r="J195" s="77" t="str">
        <f>IF(INDEX([2]pivotTable!J$3:J$308,MATCH(totalExpenditure!$A195,[2]pivotTable!$A$3:$A$308,0))/100*INDEX(gDP!Y$6:Y$271,MATCH(totalExpenditure!$A195,gDP!$B$6:$B$271))=0,"",INDEX([2]pivotTable!J$3:J$308,MATCH(totalExpenditure!$A195,[2]pivotTable!$A$3:$A$308,0))/100*INDEX(gDP!Y$6:Y$271,MATCH(totalExpenditure!$A195,gDP!$B$6:$B$271)))</f>
        <v/>
      </c>
      <c r="K195" s="77" t="str">
        <f>IF(INDEX([2]pivotTable!K$3:K$308,MATCH(totalExpenditure!$A195,[2]pivotTable!$A$3:$A$308,0))/100*INDEX(gDP!Z$6:Z$271,MATCH(totalExpenditure!$A195,gDP!$B$6:$B$271))=0,"",INDEX([2]pivotTable!K$3:K$308,MATCH(totalExpenditure!$A195,[2]pivotTable!$A$3:$A$308,0))/100*INDEX(gDP!Z$6:Z$271,MATCH(totalExpenditure!$A195,gDP!$B$6:$B$271)))</f>
        <v/>
      </c>
      <c r="L195" s="77" t="str">
        <f>IF(INDEX([2]pivotTable!L$3:L$308,MATCH(totalExpenditure!$A195,[2]pivotTable!$A$3:$A$308,0))/100*INDEX(gDP!AA$6:AA$271,MATCH(totalExpenditure!$A195,gDP!$B$6:$B$271))=0,"",INDEX([2]pivotTable!L$3:L$308,MATCH(totalExpenditure!$A195,[2]pivotTable!$A$3:$A$308,0))/100*INDEX(gDP!AA$6:AA$271,MATCH(totalExpenditure!$A195,gDP!$B$6:$B$271)))</f>
        <v/>
      </c>
      <c r="M195" s="77" t="str">
        <f>IF(INDEX([2]pivotTable!M$3:M$308,MATCH(totalExpenditure!$A195,[2]pivotTable!$A$3:$A$308,0))/100*INDEX(gDP!AB$6:AB$271,MATCH(totalExpenditure!$A195,gDP!$B$6:$B$271))=0,"",INDEX([2]pivotTable!M$3:M$308,MATCH(totalExpenditure!$A195,[2]pivotTable!$A$3:$A$308,0))/100*INDEX(gDP!AB$6:AB$271,MATCH(totalExpenditure!$A195,gDP!$B$6:$B$271)))</f>
        <v/>
      </c>
      <c r="N195" s="77" t="str">
        <f>IF(INDEX([2]pivotTable!N$3:N$308,MATCH(totalExpenditure!$A195,[2]pivotTable!$A$3:$A$308,0))/100*INDEX(gDP!AC$6:AC$271,MATCH(totalExpenditure!$A195,gDP!$B$6:$B$271))=0,"",INDEX([2]pivotTable!N$3:N$308,MATCH(totalExpenditure!$A195,[2]pivotTable!$A$3:$A$308,0))/100*INDEX(gDP!AC$6:AC$271,MATCH(totalExpenditure!$A195,gDP!$B$6:$B$271)))</f>
        <v/>
      </c>
      <c r="O195" s="77" t="str">
        <f>IF(INDEX([2]pivotTable!O$3:O$308,MATCH(totalExpenditure!$A195,[2]pivotTable!$A$3:$A$308,0))/100*INDEX(gDP!AD$6:AD$271,MATCH(totalExpenditure!$A195,gDP!$B$6:$B$271))=0,"",INDEX([2]pivotTable!O$3:O$308,MATCH(totalExpenditure!$A195,[2]pivotTable!$A$3:$A$308,0))/100*INDEX(gDP!AD$6:AD$271,MATCH(totalExpenditure!$A195,gDP!$B$6:$B$271)))</f>
        <v/>
      </c>
      <c r="P195" s="77" t="str">
        <f>IF(INDEX([2]pivotTable!P$3:P$308,MATCH(totalExpenditure!$A195,[2]pivotTable!$A$3:$A$308,0))/100*INDEX(gDP!AE$6:AE$271,MATCH(totalExpenditure!$A195,gDP!$B$6:$B$271))=0,"",INDEX([2]pivotTable!P$3:P$308,MATCH(totalExpenditure!$A195,[2]pivotTable!$A$3:$A$308,0))/100*INDEX(gDP!AE$6:AE$271,MATCH(totalExpenditure!$A195,gDP!$B$6:$B$271)))</f>
        <v/>
      </c>
      <c r="Q195" s="77" t="str">
        <f>IF(INDEX([2]pivotTable!Q$3:Q$308,MATCH(totalExpenditure!$A195,[2]pivotTable!$A$3:$A$308,0))/100*INDEX(gDP!AF$6:AF$271,MATCH(totalExpenditure!$A195,gDP!$B$6:$B$271))=0,"",INDEX([2]pivotTable!Q$3:Q$308,MATCH(totalExpenditure!$A195,[2]pivotTable!$A$3:$A$308,0))/100*INDEX(gDP!AF$6:AF$271,MATCH(totalExpenditure!$A195,gDP!$B$6:$B$271)))</f>
        <v/>
      </c>
      <c r="R195" s="77" t="str">
        <f>IF(INDEX([2]pivotTable!R$3:R$308,MATCH(totalExpenditure!$A195,[2]pivotTable!$A$3:$A$308,0))/100*INDEX(gDP!AG$6:AG$271,MATCH(totalExpenditure!$A195,gDP!$B$6:$B$271))=0,"",INDEX([2]pivotTable!R$3:R$308,MATCH(totalExpenditure!$A195,[2]pivotTable!$A$3:$A$308,0))/100*INDEX(gDP!AG$6:AG$271,MATCH(totalExpenditure!$A195,gDP!$B$6:$B$271)))</f>
        <v/>
      </c>
      <c r="S195" s="77" t="str">
        <f>IF(INDEX([2]pivotTable!S$3:S$308,MATCH(totalExpenditure!$A195,[2]pivotTable!$A$3:$A$308,0))/100*INDEX(gDP!AH$6:AH$271,MATCH(totalExpenditure!$A195,gDP!$B$6:$B$271))=0,"",INDEX([2]pivotTable!S$3:S$308,MATCH(totalExpenditure!$A195,[2]pivotTable!$A$3:$A$308,0))/100*INDEX(gDP!AH$6:AH$271,MATCH(totalExpenditure!$A195,gDP!$B$6:$B$271)))</f>
        <v/>
      </c>
      <c r="T195" s="77" t="str">
        <f>IF(INDEX([2]pivotTable!T$3:T$308,MATCH(totalExpenditure!$A195,[2]pivotTable!$A$3:$A$308,0))/100*INDEX(gDP!AI$6:AI$271,MATCH(totalExpenditure!$A195,gDP!$B$6:$B$271))=0,"",INDEX([2]pivotTable!T$3:T$308,MATCH(totalExpenditure!$A195,[2]pivotTable!$A$3:$A$308,0))/100*INDEX(gDP!AI$6:AI$271,MATCH(totalExpenditure!$A195,gDP!$B$6:$B$271)))</f>
        <v/>
      </c>
      <c r="U195" s="77" t="str">
        <f>IF(INDEX([2]pivotTable!U$3:U$308,MATCH(totalExpenditure!$A195,[2]pivotTable!$A$3:$A$308,0))/100*INDEX(gDP!AJ$6:AJ$271,MATCH(totalExpenditure!$A195,gDP!$B$6:$B$271))=0,"",INDEX([2]pivotTable!U$3:U$308,MATCH(totalExpenditure!$A195,[2]pivotTable!$A$3:$A$308,0))/100*INDEX(gDP!AJ$6:AJ$271,MATCH(totalExpenditure!$A195,gDP!$B$6:$B$271)))</f>
        <v/>
      </c>
      <c r="V195" s="77" t="str">
        <f>IF(INDEX([2]pivotTable!V$3:V$308,MATCH(totalExpenditure!$A195,[2]pivotTable!$A$3:$A$308,0))/100*INDEX(gDP!AK$6:AK$271,MATCH(totalExpenditure!$A195,gDP!$B$6:$B$271))=0,"",INDEX([2]pivotTable!V$3:V$308,MATCH(totalExpenditure!$A195,[2]pivotTable!$A$3:$A$308,0))/100*INDEX(gDP!AK$6:AK$271,MATCH(totalExpenditure!$A195,gDP!$B$6:$B$271)))</f>
        <v/>
      </c>
      <c r="W195" s="77" t="str">
        <f>IF(INDEX([2]pivotTable!W$3:W$308,MATCH(totalExpenditure!$A195,[2]pivotTable!$A$3:$A$308,0))/100*INDEX(gDP!AL$6:AL$271,MATCH(totalExpenditure!$A195,gDP!$B$6:$B$271))=0,"",INDEX([2]pivotTable!W$3:W$308,MATCH(totalExpenditure!$A195,[2]pivotTable!$A$3:$A$308,0))/100*INDEX(gDP!AL$6:AL$271,MATCH(totalExpenditure!$A195,gDP!$B$6:$B$271)))</f>
        <v/>
      </c>
      <c r="X195" s="77">
        <f>IF(INDEX([2]pivotTable!X$3:X$308,MATCH(totalExpenditure!$A195,[2]pivotTable!$A$3:$A$308,0))/100*INDEX(gDP!AM$6:AM$271,MATCH(totalExpenditure!$A195,gDP!$B$6:$B$271))=0,"",INDEX([2]pivotTable!X$3:X$308,MATCH(totalExpenditure!$A195,[2]pivotTable!$A$3:$A$308,0))/100*INDEX(gDP!AM$6:AM$271,MATCH(totalExpenditure!$A195,gDP!$B$6:$B$271)))</f>
        <v>4088654142.1132154</v>
      </c>
      <c r="Y195" s="77">
        <f>IF(INDEX([2]pivotTable!Y$3:Y$308,MATCH(totalExpenditure!$A195,[2]pivotTable!$A$3:$A$308,0))/100*INDEX(gDP!AN$6:AN$271,MATCH(totalExpenditure!$A195,gDP!$B$6:$B$271))=0,"",INDEX([2]pivotTable!Y$3:Y$308,MATCH(totalExpenditure!$A195,[2]pivotTable!$A$3:$A$308,0))/100*INDEX(gDP!AN$6:AN$271,MATCH(totalExpenditure!$A195,gDP!$B$6:$B$271)))</f>
        <v>6915477757.9884052</v>
      </c>
      <c r="Z195" s="77">
        <f>IF(INDEX([2]pivotTable!Z$3:Z$308,MATCH(totalExpenditure!$A195,[2]pivotTable!$A$3:$A$308,0))/100*INDEX(gDP!AO$6:AO$271,MATCH(totalExpenditure!$A195,gDP!$B$6:$B$271))=0,"",INDEX([2]pivotTable!Z$3:Z$308,MATCH(totalExpenditure!$A195,[2]pivotTable!$A$3:$A$308,0))/100*INDEX(gDP!AO$6:AO$271,MATCH(totalExpenditure!$A195,gDP!$B$6:$B$271)))</f>
        <v>7753352917.1766663</v>
      </c>
      <c r="AA195" s="77">
        <f>IF(INDEX([2]pivotTable!AA$3:AA$308,MATCH(totalExpenditure!$A195,[2]pivotTable!$A$3:$A$308,0))/100*INDEX(gDP!AP$6:AP$271,MATCH(totalExpenditure!$A195,gDP!$B$6:$B$271))=0,"",INDEX([2]pivotTable!AA$3:AA$308,MATCH(totalExpenditure!$A195,[2]pivotTable!$A$3:$A$308,0))/100*INDEX(gDP!AP$6:AP$271,MATCH(totalExpenditure!$A195,gDP!$B$6:$B$271)))</f>
        <v>7346412030.401679</v>
      </c>
      <c r="AB195" s="77">
        <f>IF(INDEX([2]pivotTable!AB$3:AB$308,MATCH(totalExpenditure!$A195,[2]pivotTable!$A$3:$A$308,0))/100*INDEX(gDP!AQ$6:AQ$271,MATCH(totalExpenditure!$A195,gDP!$B$6:$B$271))=0,"",INDEX([2]pivotTable!AB$3:AB$308,MATCH(totalExpenditure!$A195,[2]pivotTable!$A$3:$A$308,0))/100*INDEX(gDP!AQ$6:AQ$271,MATCH(totalExpenditure!$A195,gDP!$B$6:$B$271)))</f>
        <v>7773517724.5784655</v>
      </c>
      <c r="AC195" s="77">
        <f>IF(INDEX([2]pivotTable!AC$3:AC$308,MATCH(totalExpenditure!$A195,[2]pivotTable!$A$3:$A$308,0))/100*INDEX(gDP!AR$6:AR$271,MATCH(totalExpenditure!$A195,gDP!$B$6:$B$271))=0,"",INDEX([2]pivotTable!AC$3:AC$308,MATCH(totalExpenditure!$A195,[2]pivotTable!$A$3:$A$308,0))/100*INDEX(gDP!AR$6:AR$271,MATCH(totalExpenditure!$A195,gDP!$B$6:$B$271)))</f>
        <v>4896883069.4803391</v>
      </c>
      <c r="AD195" s="77">
        <f>IF(INDEX([2]pivotTable!AD$3:AD$308,MATCH(totalExpenditure!$A195,[2]pivotTable!$A$3:$A$308,0))/100*INDEX(gDP!AS$6:AS$271,MATCH(totalExpenditure!$A195,gDP!$B$6:$B$271))=0,"",INDEX([2]pivotTable!AD$3:AD$308,MATCH(totalExpenditure!$A195,[2]pivotTable!$A$3:$A$308,0))/100*INDEX(gDP!AS$6:AS$271,MATCH(totalExpenditure!$A195,gDP!$B$6:$B$271)))</f>
        <v>4839394695.2134914</v>
      </c>
      <c r="AE195" s="77">
        <f>IF(INDEX([2]pivotTable!AE$3:AE$308,MATCH(totalExpenditure!$A195,[2]pivotTable!$A$3:$A$308,0))/100*INDEX(gDP!AT$6:AT$271,MATCH(totalExpenditure!$A195,gDP!$B$6:$B$271))=0,"",INDEX([2]pivotTable!AE$3:AE$308,MATCH(totalExpenditure!$A195,[2]pivotTable!$A$3:$A$308,0))/100*INDEX(gDP!AT$6:AT$271,MATCH(totalExpenditure!$A195,gDP!$B$6:$B$271)))</f>
        <v>6299881286.7925444</v>
      </c>
      <c r="AF195" s="77">
        <f>IF(INDEX([2]pivotTable!AF$3:AF$308,MATCH(totalExpenditure!$A195,[2]pivotTable!$A$3:$A$308,0))/100*INDEX(gDP!AU$6:AU$271,MATCH(totalExpenditure!$A195,gDP!$B$6:$B$271))=0,"",INDEX([2]pivotTable!AF$3:AF$308,MATCH(totalExpenditure!$A195,[2]pivotTable!$A$3:$A$308,0))/100*INDEX(gDP!AU$6:AU$271,MATCH(totalExpenditure!$A195,gDP!$B$6:$B$271)))</f>
        <v>6529510717.1927185</v>
      </c>
      <c r="AG195" s="77">
        <f>IF(INDEX([2]pivotTable!AG$3:AG$308,MATCH(totalExpenditure!$A195,[2]pivotTable!$A$3:$A$308,0))/100*INDEX(gDP!AV$6:AV$271,MATCH(totalExpenditure!$A195,gDP!$B$6:$B$271))=0,"",INDEX([2]pivotTable!AG$3:AG$308,MATCH(totalExpenditure!$A195,[2]pivotTable!$A$3:$A$308,0))/100*INDEX(gDP!AV$6:AV$271,MATCH(totalExpenditure!$A195,gDP!$B$6:$B$271)))</f>
        <v>7144780082.6674671</v>
      </c>
      <c r="AH195" s="77">
        <f>IF(INDEX([2]pivotTable!AH$3:AH$308,MATCH(totalExpenditure!$A195,[2]pivotTable!$A$3:$A$308,0))/100*INDEX(gDP!AW$6:AW$271,MATCH(totalExpenditure!$A195,gDP!$B$6:$B$271))=0,"",INDEX([2]pivotTable!AH$3:AH$308,MATCH(totalExpenditure!$A195,[2]pivotTable!$A$3:$A$308,0))/100*INDEX(gDP!AW$6:AW$271,MATCH(totalExpenditure!$A195,gDP!$B$6:$B$271)))</f>
        <v>8163432069.0761929</v>
      </c>
      <c r="AI195" s="77">
        <f>IF(INDEX([2]pivotTable!AI$3:AI$308,MATCH(totalExpenditure!$A195,[2]pivotTable!$A$3:$A$308,0))/100*INDEX(gDP!AX$6:AX$271,MATCH(totalExpenditure!$A195,gDP!$B$6:$B$271))=0,"",INDEX([2]pivotTable!AI$3:AI$308,MATCH(totalExpenditure!$A195,[2]pivotTable!$A$3:$A$308,0))/100*INDEX(gDP!AX$6:AX$271,MATCH(totalExpenditure!$A195,gDP!$B$6:$B$271)))</f>
        <v>9643597261.9852943</v>
      </c>
      <c r="AJ195" s="77">
        <f>IF(INDEX([2]pivotTable!AJ$3:AJ$308,MATCH(totalExpenditure!$A195,[2]pivotTable!$A$3:$A$308,0))/100*INDEX(gDP!AY$6:AY$271,MATCH(totalExpenditure!$A195,gDP!$B$6:$B$271))=0,"",INDEX([2]pivotTable!AJ$3:AJ$308,MATCH(totalExpenditure!$A195,[2]pivotTable!$A$3:$A$308,0))/100*INDEX(gDP!AY$6:AY$271,MATCH(totalExpenditure!$A195,gDP!$B$6:$B$271)))</f>
        <v>11510530691.637352</v>
      </c>
      <c r="AK195" s="77">
        <f>IF(INDEX([2]pivotTable!AK$3:AK$308,MATCH(totalExpenditure!$A195,[2]pivotTable!$A$3:$A$308,0))/100*INDEX(gDP!AZ$6:AZ$271,MATCH(totalExpenditure!$A195,gDP!$B$6:$B$271))=0,"",INDEX([2]pivotTable!AK$3:AK$308,MATCH(totalExpenditure!$A195,[2]pivotTable!$A$3:$A$308,0))/100*INDEX(gDP!AZ$6:AZ$271,MATCH(totalExpenditure!$A195,gDP!$B$6:$B$271)))</f>
        <v>16903417764.049206</v>
      </c>
      <c r="AL195" s="77">
        <f>IF(INDEX([2]pivotTable!AL$3:AL$308,MATCH(totalExpenditure!$A195,[2]pivotTable!$A$3:$A$308,0))/100*INDEX(gDP!BA$6:BA$271,MATCH(totalExpenditure!$A195,gDP!$B$6:$B$271))=0,"",INDEX([2]pivotTable!AL$3:AL$308,MATCH(totalExpenditure!$A195,[2]pivotTable!$A$3:$A$308,0))/100*INDEX(gDP!BA$6:BA$271,MATCH(totalExpenditure!$A195,gDP!$B$6:$B$271)))</f>
        <v>20596951489.306599</v>
      </c>
      <c r="AM195" s="77">
        <f>IF(INDEX([2]pivotTable!AM$3:AM$308,MATCH(totalExpenditure!$A195,[2]pivotTable!$A$3:$A$308,0))/100*INDEX(gDP!BB$6:BB$271,MATCH(totalExpenditure!$A195,gDP!$B$6:$B$271))=0,"",INDEX([2]pivotTable!AM$3:AM$308,MATCH(totalExpenditure!$A195,[2]pivotTable!$A$3:$A$308,0))/100*INDEX(gDP!BB$6:BB$271,MATCH(totalExpenditure!$A195,gDP!$B$6:$B$271)))</f>
        <v>13367840309.832045</v>
      </c>
      <c r="AN195" s="77">
        <f>IF(INDEX([2]pivotTable!AN$3:AN$308,MATCH(totalExpenditure!$A195,[2]pivotTable!$A$3:$A$308,0))/100*INDEX(gDP!BC$6:BC$271,MATCH(totalExpenditure!$A195,gDP!$B$6:$B$271))=0,"",INDEX([2]pivotTable!AN$3:AN$308,MATCH(totalExpenditure!$A195,[2]pivotTable!$A$3:$A$308,0))/100*INDEX(gDP!BC$6:BC$271,MATCH(totalExpenditure!$A195,gDP!$B$6:$B$271)))</f>
        <v>15555279275.693953</v>
      </c>
      <c r="AO195" s="77">
        <f>IF(INDEX([2]pivotTable!AO$3:AO$308,MATCH(totalExpenditure!$A195,[2]pivotTable!$A$3:$A$308,0))/100*INDEX(gDP!BD$6:BD$271,MATCH(totalExpenditure!$A195,gDP!$B$6:$B$271))=0,"",INDEX([2]pivotTable!AO$3:AO$308,MATCH(totalExpenditure!$A195,[2]pivotTable!$A$3:$A$308,0))/100*INDEX(gDP!BD$6:BD$271,MATCH(totalExpenditure!$A195,gDP!$B$6:$B$271)))</f>
        <v>16570224189.698566</v>
      </c>
      <c r="AP195" s="77">
        <f>IF(INDEX([2]pivotTable!AP$3:AP$308,MATCH(totalExpenditure!$A195,[2]pivotTable!$A$3:$A$308,0))/100*INDEX(gDP!BE$6:BE$271,MATCH(totalExpenditure!$A195,gDP!$B$6:$B$271))=0,"",INDEX([2]pivotTable!AP$3:AP$308,MATCH(totalExpenditure!$A195,[2]pivotTable!$A$3:$A$308,0))/100*INDEX(gDP!BE$6:BE$271,MATCH(totalExpenditure!$A195,gDP!$B$6:$B$271)))</f>
        <v>14609300448.144081</v>
      </c>
      <c r="AQ195" s="77">
        <f>IF(INDEX([2]pivotTable!AQ$3:AQ$308,MATCH(totalExpenditure!$A195,[2]pivotTable!$A$3:$A$308,0))/100*INDEX(gDP!BF$6:BF$271,MATCH(totalExpenditure!$A195,gDP!$B$6:$B$271))=0,"",INDEX([2]pivotTable!AQ$3:AQ$308,MATCH(totalExpenditure!$A195,[2]pivotTable!$A$3:$A$308,0))/100*INDEX(gDP!BF$6:BF$271,MATCH(totalExpenditure!$A195,gDP!$B$6:$B$271)))</f>
        <v>17226449266.076843</v>
      </c>
      <c r="AR195" s="77">
        <f>IF(INDEX([2]pivotTable!AR$3:AR$308,MATCH(totalExpenditure!$A195,[2]pivotTable!$A$3:$A$308,0))/100*INDEX(gDP!BG$6:BG$271,MATCH(totalExpenditure!$A195,gDP!$B$6:$B$271))=0,"",INDEX([2]pivotTable!AR$3:AR$308,MATCH(totalExpenditure!$A195,[2]pivotTable!$A$3:$A$308,0))/100*INDEX(gDP!BG$6:BG$271,MATCH(totalExpenditure!$A195,gDP!$B$6:$B$271)))</f>
        <v>15956782062.182083</v>
      </c>
      <c r="AS195" s="77">
        <f>IF(INDEX([2]pivotTable!AS$3:AS$308,MATCH(totalExpenditure!$A195,[2]pivotTable!$A$3:$A$308,0))/100*INDEX(gDP!BH$6:BH$271,MATCH(totalExpenditure!$A195,gDP!$B$6:$B$271))=0,"",INDEX([2]pivotTable!AS$3:AS$308,MATCH(totalExpenditure!$A195,[2]pivotTable!$A$3:$A$308,0))/100*INDEX(gDP!BH$6:BH$271,MATCH(totalExpenditure!$A195,gDP!$B$6:$B$271)))</f>
        <v>14790449927.046036</v>
      </c>
      <c r="AT195" s="77">
        <f>IF(INDEX([2]pivotTable!AT$3:AT$308,MATCH(totalExpenditure!$A195,[2]pivotTable!$A$3:$A$308,0))/100*INDEX(gDP!BI$6:BI$271,MATCH(totalExpenditure!$A195,gDP!$B$6:$B$271))=0,"",INDEX([2]pivotTable!AT$3:AT$308,MATCH(totalExpenditure!$A195,[2]pivotTable!$A$3:$A$308,0))/100*INDEX(gDP!BI$6:BI$271,MATCH(totalExpenditure!$A195,gDP!$B$6:$B$271)))</f>
        <v>14852777340.269562</v>
      </c>
      <c r="AU195" s="77">
        <f>IF(INDEX([2]pivotTable!AU$3:AU$308,MATCH(totalExpenditure!$A195,[2]pivotTable!$A$3:$A$308,0))/100*INDEX(gDP!BJ$6:BJ$271,MATCH(totalExpenditure!$A195,gDP!$B$6:$B$271))=0,"",INDEX([2]pivotTable!AU$3:AU$308,MATCH(totalExpenditure!$A195,[2]pivotTable!$A$3:$A$308,0))/100*INDEX(gDP!BJ$6:BJ$271,MATCH(totalExpenditure!$A195,gDP!$B$6:$B$271)))</f>
        <v>17732874345.817116</v>
      </c>
      <c r="AV195" s="77">
        <f>IF(INDEX([2]pivotTable!AV$3:AV$308,MATCH(totalExpenditure!$A195,[2]pivotTable!$A$3:$A$308,0))/100*INDEX(gDP!BK$6:BK$271,MATCH(totalExpenditure!$A195,gDP!$B$6:$B$271))=0,"",INDEX([2]pivotTable!AV$3:AV$308,MATCH(totalExpenditure!$A195,[2]pivotTable!$A$3:$A$308,0))/100*INDEX(gDP!BK$6:BK$271,MATCH(totalExpenditure!$A195,gDP!$B$6:$B$271)))</f>
        <v>19311977322.697193</v>
      </c>
      <c r="AW195" s="77">
        <f>IF(INDEX([2]pivotTable!AW$3:AW$308,MATCH(totalExpenditure!$A195,[2]pivotTable!$A$3:$A$308,0))/100*INDEX(gDP!BL$6:BL$271,MATCH(totalExpenditure!$A195,gDP!$B$6:$B$271))=0,"",INDEX([2]pivotTable!AW$3:AW$308,MATCH(totalExpenditure!$A195,[2]pivotTable!$A$3:$A$308,0))/100*INDEX(gDP!BL$6:BL$271,MATCH(totalExpenditure!$A195,gDP!$B$6:$B$271)))</f>
        <v>19431506221.715771</v>
      </c>
      <c r="AX195" s="77">
        <f>IF(INDEX([2]pivotTable!AX$3:AX$308,MATCH(totalExpenditure!$A195,[2]pivotTable!$A$3:$A$308,0))/100*INDEX(gDP!BM$6:BM$271,MATCH(totalExpenditure!$A195,gDP!$B$6:$B$271))=0,"",INDEX([2]pivotTable!AX$3:AX$308,MATCH(totalExpenditure!$A195,[2]pivotTable!$A$3:$A$308,0))/100*INDEX(gDP!BM$6:BM$271,MATCH(totalExpenditure!$A195,gDP!$B$6:$B$271)))</f>
        <v>20860607086.314941</v>
      </c>
      <c r="AY195" s="77">
        <f>IF(INDEX([2]pivotTable!AY$3:AY$308,MATCH(totalExpenditure!$A195,[2]pivotTable!$A$3:$A$308,0))/100*INDEX(gDP!BN$6:BN$271,MATCH(totalExpenditure!$A195,gDP!$B$6:$B$271))=0,"",INDEX([2]pivotTable!AY$3:AY$308,MATCH(totalExpenditure!$A195,[2]pivotTable!$A$3:$A$308,0))/100*INDEX(gDP!BN$6:BN$271,MATCH(totalExpenditure!$A195,gDP!$B$6:$B$271)))</f>
        <v>21530536052.431984</v>
      </c>
      <c r="AZ195" s="77" t="str">
        <f>IF(INDEX([2]pivotTable!AZ$3:AZ$308,MATCH(totalExpenditure!$A195,[2]pivotTable!$A$3:$A$308,0))/100*INDEX(gDP!BO$6:BO$271,MATCH(totalExpenditure!$A195,gDP!$B$6:$B$271))=0,"",INDEX([2]pivotTable!AZ$3:AZ$308,MATCH(totalExpenditure!$A195,[2]pivotTable!$A$3:$A$308,0))/100*INDEX(gDP!BO$6:BO$271,MATCH(totalExpenditure!$A195,gDP!$B$6:$B$271)))</f>
        <v/>
      </c>
      <c r="BA195" s="77" t="str">
        <f>IF(INDEX([2]pivotTable!B$310:B$615,MATCH(totalExpenditure!$A195,[2]pivotTable!$A$310:$A$615,0))/100*INDEX(gDP!Q$6:Q$271,MATCH(totalExpenditure!$A195,gDP!$B$6:$B$271))=0,"",INDEX([2]pivotTable!B$310:B$615,MATCH(totalExpenditure!$A195,[2]pivotTable!$A$310:$A$615,0))/100*INDEX(gDP!Q$6:Q$271,MATCH(totalExpenditure!$A195,gDP!$B$6:$B$271)))</f>
        <v/>
      </c>
      <c r="BB195" s="77" t="str">
        <f>IF(INDEX([2]pivotTable!C$310:C$615,MATCH(totalExpenditure!$A195,[2]pivotTable!$A$310:$A$615,0))/100*INDEX(gDP!R$6:R$271,MATCH(totalExpenditure!$A195,gDP!$B$6:$B$271))=0,"",INDEX([2]pivotTable!C$310:C$615,MATCH(totalExpenditure!$A195,[2]pivotTable!$A$310:$A$615,0))/100*INDEX(gDP!R$6:R$271,MATCH(totalExpenditure!$A195,gDP!$B$6:$B$271)))</f>
        <v/>
      </c>
      <c r="BC195" s="77" t="str">
        <f>IF(INDEX([2]pivotTable!D$310:D$615,MATCH(totalExpenditure!$A195,[2]pivotTable!$A$310:$A$615,0))/100*INDEX(gDP!S$6:S$271,MATCH(totalExpenditure!$A195,gDP!$B$6:$B$271))=0,"",INDEX([2]pivotTable!D$310:D$615,MATCH(totalExpenditure!$A195,[2]pivotTable!$A$310:$A$615,0))/100*INDEX(gDP!S$6:S$271,MATCH(totalExpenditure!$A195,gDP!$B$6:$B$271)))</f>
        <v/>
      </c>
      <c r="BD195" s="77" t="str">
        <f>IF(INDEX([2]pivotTable!E$310:E$615,MATCH(totalExpenditure!$A195,[2]pivotTable!$A$310:$A$615,0))/100*INDEX(gDP!T$6:T$271,MATCH(totalExpenditure!$A195,gDP!$B$6:$B$271))=0,"",INDEX([2]pivotTable!E$310:E$615,MATCH(totalExpenditure!$A195,[2]pivotTable!$A$310:$A$615,0))/100*INDEX(gDP!T$6:T$271,MATCH(totalExpenditure!$A195,gDP!$B$6:$B$271)))</f>
        <v/>
      </c>
      <c r="BE195" s="77" t="str">
        <f>IF(INDEX([2]pivotTable!F$310:F$615,MATCH(totalExpenditure!$A195,[2]pivotTable!$A$310:$A$615,0))/100*INDEX(gDP!U$6:U$271,MATCH(totalExpenditure!$A195,gDP!$B$6:$B$271))=0,"",INDEX([2]pivotTable!F$310:F$615,MATCH(totalExpenditure!$A195,[2]pivotTable!$A$310:$A$615,0))/100*INDEX(gDP!U$6:U$271,MATCH(totalExpenditure!$A195,gDP!$B$6:$B$271)))</f>
        <v/>
      </c>
      <c r="BF195" s="77" t="str">
        <f>IF(INDEX([2]pivotTable!G$310:G$615,MATCH(totalExpenditure!$A195,[2]pivotTable!$A$310:$A$615,0))/100*INDEX(gDP!V$6:V$271,MATCH(totalExpenditure!$A195,gDP!$B$6:$B$271))=0,"",INDEX([2]pivotTable!G$310:G$615,MATCH(totalExpenditure!$A195,[2]pivotTable!$A$310:$A$615,0))/100*INDEX(gDP!V$6:V$271,MATCH(totalExpenditure!$A195,gDP!$B$6:$B$271)))</f>
        <v/>
      </c>
      <c r="BG195" s="77" t="str">
        <f>IF(INDEX([2]pivotTable!H$310:H$615,MATCH(totalExpenditure!$A195,[2]pivotTable!$A$310:$A$615,0))/100*INDEX(gDP!W$6:W$271,MATCH(totalExpenditure!$A195,gDP!$B$6:$B$271))=0,"",INDEX([2]pivotTable!H$310:H$615,MATCH(totalExpenditure!$A195,[2]pivotTable!$A$310:$A$615,0))/100*INDEX(gDP!W$6:W$271,MATCH(totalExpenditure!$A195,gDP!$B$6:$B$271)))</f>
        <v/>
      </c>
      <c r="BH195" s="77" t="str">
        <f>IF(INDEX([2]pivotTable!I$310:I$615,MATCH(totalExpenditure!$A195,[2]pivotTable!$A$310:$A$615,0))/100*INDEX(gDP!X$6:X$271,MATCH(totalExpenditure!$A195,gDP!$B$6:$B$271))=0,"",INDEX([2]pivotTable!I$310:I$615,MATCH(totalExpenditure!$A195,[2]pivotTable!$A$310:$A$615,0))/100*INDEX(gDP!X$6:X$271,MATCH(totalExpenditure!$A195,gDP!$B$6:$B$271)))</f>
        <v/>
      </c>
      <c r="BI195" s="77" t="str">
        <f>IF(INDEX([2]pivotTable!J$310:J$615,MATCH(totalExpenditure!$A195,[2]pivotTable!$A$310:$A$615,0))/100*INDEX(gDP!Y$6:Y$271,MATCH(totalExpenditure!$A195,gDP!$B$6:$B$271))=0,"",INDEX([2]pivotTable!J$310:J$615,MATCH(totalExpenditure!$A195,[2]pivotTable!$A$310:$A$615,0))/100*INDEX(gDP!Y$6:Y$271,MATCH(totalExpenditure!$A195,gDP!$B$6:$B$271)))</f>
        <v/>
      </c>
      <c r="BJ195" s="77" t="str">
        <f>IF(INDEX([2]pivotTable!K$310:K$615,MATCH(totalExpenditure!$A195,[2]pivotTable!$A$310:$A$615,0))/100*INDEX(gDP!Z$6:Z$271,MATCH(totalExpenditure!$A195,gDP!$B$6:$B$271))=0,"",INDEX([2]pivotTable!K$310:K$615,MATCH(totalExpenditure!$A195,[2]pivotTable!$A$310:$A$615,0))/100*INDEX(gDP!Z$6:Z$271,MATCH(totalExpenditure!$A195,gDP!$B$6:$B$271)))</f>
        <v/>
      </c>
      <c r="BK195" s="77" t="str">
        <f>IF(INDEX([2]pivotTable!L$310:L$615,MATCH(totalExpenditure!$A195,[2]pivotTable!$A$310:$A$615,0))/100*INDEX(gDP!AA$6:AA$271,MATCH(totalExpenditure!$A195,gDP!$B$6:$B$271))=0,"",INDEX([2]pivotTable!L$310:L$615,MATCH(totalExpenditure!$A195,[2]pivotTable!$A$310:$A$615,0))/100*INDEX(gDP!AA$6:AA$271,MATCH(totalExpenditure!$A195,gDP!$B$6:$B$271)))</f>
        <v/>
      </c>
      <c r="BL195" s="77" t="str">
        <f>IF(INDEX([2]pivotTable!M$310:M$615,MATCH(totalExpenditure!$A195,[2]pivotTable!$A$310:$A$615,0))/100*INDEX(gDP!AB$6:AB$271,MATCH(totalExpenditure!$A195,gDP!$B$6:$B$271))=0,"",INDEX([2]pivotTable!M$310:M$615,MATCH(totalExpenditure!$A195,[2]pivotTable!$A$310:$A$615,0))/100*INDEX(gDP!AB$6:AB$271,MATCH(totalExpenditure!$A195,gDP!$B$6:$B$271)))</f>
        <v/>
      </c>
      <c r="BM195" s="77" t="str">
        <f>IF(INDEX([2]pivotTable!N$310:N$615,MATCH(totalExpenditure!$A195,[2]pivotTable!$A$310:$A$615,0))/100*INDEX(gDP!AC$6:AC$271,MATCH(totalExpenditure!$A195,gDP!$B$6:$B$271))=0,"",INDEX([2]pivotTable!N$310:N$615,MATCH(totalExpenditure!$A195,[2]pivotTable!$A$310:$A$615,0))/100*INDEX(gDP!AC$6:AC$271,MATCH(totalExpenditure!$A195,gDP!$B$6:$B$271)))</f>
        <v/>
      </c>
      <c r="BN195" s="77" t="str">
        <f>IF(INDEX([2]pivotTable!O$310:O$615,MATCH(totalExpenditure!$A195,[2]pivotTable!$A$310:$A$615,0))/100*INDEX(gDP!AD$6:AD$271,MATCH(totalExpenditure!$A195,gDP!$B$6:$B$271))=0,"",INDEX([2]pivotTable!O$310:O$615,MATCH(totalExpenditure!$A195,[2]pivotTable!$A$310:$A$615,0))/100*INDEX(gDP!AD$6:AD$271,MATCH(totalExpenditure!$A195,gDP!$B$6:$B$271)))</f>
        <v/>
      </c>
      <c r="BO195" s="77" t="str">
        <f>IF(INDEX([2]pivotTable!P$310:P$615,MATCH(totalExpenditure!$A195,[2]pivotTable!$A$310:$A$615,0))/100*INDEX(gDP!AE$6:AE$271,MATCH(totalExpenditure!$A195,gDP!$B$6:$B$271))=0,"",INDEX([2]pivotTable!P$310:P$615,MATCH(totalExpenditure!$A195,[2]pivotTable!$A$310:$A$615,0))/100*INDEX(gDP!AE$6:AE$271,MATCH(totalExpenditure!$A195,gDP!$B$6:$B$271)))</f>
        <v/>
      </c>
      <c r="BP195" s="77" t="str">
        <f>IF(INDEX([2]pivotTable!Q$310:Q$615,MATCH(totalExpenditure!$A195,[2]pivotTable!$A$310:$A$615,0))/100*INDEX(gDP!AF$6:AF$271,MATCH(totalExpenditure!$A195,gDP!$B$6:$B$271))=0,"",INDEX([2]pivotTable!Q$310:Q$615,MATCH(totalExpenditure!$A195,[2]pivotTable!$A$310:$A$615,0))/100*INDEX(gDP!AF$6:AF$271,MATCH(totalExpenditure!$A195,gDP!$B$6:$B$271)))</f>
        <v/>
      </c>
      <c r="BQ195" s="77" t="str">
        <f>IF(INDEX([2]pivotTable!R$310:R$615,MATCH(totalExpenditure!$A195,[2]pivotTable!$A$310:$A$615,0))/100*INDEX(gDP!AG$6:AG$271,MATCH(totalExpenditure!$A195,gDP!$B$6:$B$271))=0,"",INDEX([2]pivotTable!R$310:R$615,MATCH(totalExpenditure!$A195,[2]pivotTable!$A$310:$A$615,0))/100*INDEX(gDP!AG$6:AG$271,MATCH(totalExpenditure!$A195,gDP!$B$6:$B$271)))</f>
        <v/>
      </c>
      <c r="BR195" s="77" t="str">
        <f>IF(INDEX([2]pivotTable!S$310:S$615,MATCH(totalExpenditure!$A195,[2]pivotTable!$A$310:$A$615,0))/100*INDEX(gDP!AH$6:AH$271,MATCH(totalExpenditure!$A195,gDP!$B$6:$B$271))=0,"",INDEX([2]pivotTable!S$310:S$615,MATCH(totalExpenditure!$A195,[2]pivotTable!$A$310:$A$615,0))/100*INDEX(gDP!AH$6:AH$271,MATCH(totalExpenditure!$A195,gDP!$B$6:$B$271)))</f>
        <v/>
      </c>
      <c r="BS195" s="77" t="str">
        <f>IF(INDEX([2]pivotTable!T$310:T$615,MATCH(totalExpenditure!$A195,[2]pivotTable!$A$310:$A$615,0))/100*INDEX(gDP!AI$6:AI$271,MATCH(totalExpenditure!$A195,gDP!$B$6:$B$271))=0,"",INDEX([2]pivotTable!T$310:T$615,MATCH(totalExpenditure!$A195,[2]pivotTable!$A$310:$A$615,0))/100*INDEX(gDP!AI$6:AI$271,MATCH(totalExpenditure!$A195,gDP!$B$6:$B$271)))</f>
        <v/>
      </c>
      <c r="BT195" s="77" t="str">
        <f>IF(INDEX([2]pivotTable!U$310:U$615,MATCH(totalExpenditure!$A195,[2]pivotTable!$A$310:$A$615,0))/100*INDEX(gDP!AJ$6:AJ$271,MATCH(totalExpenditure!$A195,gDP!$B$6:$B$271))=0,"",INDEX([2]pivotTable!U$310:U$615,MATCH(totalExpenditure!$A195,[2]pivotTable!$A$310:$A$615,0))/100*INDEX(gDP!AJ$6:AJ$271,MATCH(totalExpenditure!$A195,gDP!$B$6:$B$271)))</f>
        <v/>
      </c>
      <c r="BU195" s="77" t="str">
        <f>IF(INDEX([2]pivotTable!V$310:V$615,MATCH(totalExpenditure!$A195,[2]pivotTable!$A$310:$A$615,0))/100*INDEX(gDP!AK$6:AK$271,MATCH(totalExpenditure!$A195,gDP!$B$6:$B$271))=0,"",INDEX([2]pivotTable!V$310:V$615,MATCH(totalExpenditure!$A195,[2]pivotTable!$A$310:$A$615,0))/100*INDEX(gDP!AK$6:AK$271,MATCH(totalExpenditure!$A195,gDP!$B$6:$B$271)))</f>
        <v/>
      </c>
      <c r="BV195" s="77" t="str">
        <f>IF(INDEX([2]pivotTable!W$310:W$615,MATCH(totalExpenditure!$A195,[2]pivotTable!$A$310:$A$615,0))/100*INDEX(gDP!AL$6:AL$271,MATCH(totalExpenditure!$A195,gDP!$B$6:$B$271))=0,"",INDEX([2]pivotTable!W$310:W$615,MATCH(totalExpenditure!$A195,[2]pivotTable!$A$310:$A$615,0))/100*INDEX(gDP!AL$6:AL$271,MATCH(totalExpenditure!$A195,gDP!$B$6:$B$271)))</f>
        <v/>
      </c>
      <c r="BW195" s="77">
        <f>IF(INDEX([2]pivotTable!X$310:X$615,MATCH(totalExpenditure!$A195,[2]pivotTable!$A$310:$A$615,0))/100*INDEX(gDP!AM$6:AM$271,MATCH(totalExpenditure!$A195,gDP!$B$6:$B$271))=0,"",INDEX([2]pivotTable!X$310:X$615,MATCH(totalExpenditure!$A195,[2]pivotTable!$A$310:$A$615,0))/100*INDEX(gDP!AM$6:AM$271,MATCH(totalExpenditure!$A195,gDP!$B$6:$B$271)))</f>
        <v>3844886144.4804482</v>
      </c>
      <c r="BX195" s="77">
        <f>IF(INDEX([2]pivotTable!Y$310:Y$615,MATCH(totalExpenditure!$A195,[2]pivotTable!$A$310:$A$615,0))/100*INDEX(gDP!AN$6:AN$271,MATCH(totalExpenditure!$A195,gDP!$B$6:$B$271))=0,"",INDEX([2]pivotTable!Y$310:Y$615,MATCH(totalExpenditure!$A195,[2]pivotTable!$A$310:$A$615,0))/100*INDEX(gDP!AN$6:AN$271,MATCH(totalExpenditure!$A195,gDP!$B$6:$B$271)))</f>
        <v>6033256315.6112833</v>
      </c>
      <c r="BY195" s="77">
        <f>IF(INDEX([2]pivotTable!Z$310:Z$615,MATCH(totalExpenditure!$A195,[2]pivotTable!$A$310:$A$615,0))/100*INDEX(gDP!AO$6:AO$271,MATCH(totalExpenditure!$A195,gDP!$B$6:$B$271))=0,"",INDEX([2]pivotTable!Z$310:Z$615,MATCH(totalExpenditure!$A195,[2]pivotTable!$A$310:$A$615,0))/100*INDEX(gDP!AO$6:AO$271,MATCH(totalExpenditure!$A195,gDP!$B$6:$B$271)))</f>
        <v>8041700752.939435</v>
      </c>
      <c r="BZ195" s="77">
        <f>IF(INDEX([2]pivotTable!AA$310:AA$615,MATCH(totalExpenditure!$A195,[2]pivotTable!$A$310:$A$615,0))/100*INDEX(gDP!AP$6:AP$271,MATCH(totalExpenditure!$A195,gDP!$B$6:$B$271))=0,"",INDEX([2]pivotTable!AA$310:AA$615,MATCH(totalExpenditure!$A195,[2]pivotTable!$A$310:$A$615,0))/100*INDEX(gDP!AP$6:AP$271,MATCH(totalExpenditure!$A195,gDP!$B$6:$B$271)))</f>
        <v>8366304373.0170975</v>
      </c>
      <c r="CA195" s="77">
        <f>IF(INDEX([2]pivotTable!AB$310:AB$615,MATCH(totalExpenditure!$A195,[2]pivotTable!$A$310:$A$615,0))/100*INDEX(gDP!AQ$6:AQ$271,MATCH(totalExpenditure!$A195,gDP!$B$6:$B$271))=0,"",INDEX([2]pivotTable!AB$310:AB$615,MATCH(totalExpenditure!$A195,[2]pivotTable!$A$310:$A$615,0))/100*INDEX(gDP!AQ$6:AQ$271,MATCH(totalExpenditure!$A195,gDP!$B$6:$B$271)))</f>
        <v>9363158427.8068695</v>
      </c>
      <c r="CB195" s="77">
        <f>IF(INDEX([2]pivotTable!AC$310:AC$615,MATCH(totalExpenditure!$A195,[2]pivotTable!$A$310:$A$615,0))/100*INDEX(gDP!AR$6:AR$271,MATCH(totalExpenditure!$A195,gDP!$B$6:$B$271))=0,"",INDEX([2]pivotTable!AC$310:AC$615,MATCH(totalExpenditure!$A195,[2]pivotTable!$A$310:$A$615,0))/100*INDEX(gDP!AR$6:AR$271,MATCH(totalExpenditure!$A195,gDP!$B$6:$B$271)))</f>
        <v>6087097704.4234772</v>
      </c>
      <c r="CC195" s="77">
        <f>IF(INDEX([2]pivotTable!AD$310:AD$615,MATCH(totalExpenditure!$A195,[2]pivotTable!$A$310:$A$615,0))/100*INDEX(gDP!AS$6:AS$271,MATCH(totalExpenditure!$A195,gDP!$B$6:$B$271))=0,"",INDEX([2]pivotTable!AD$310:AD$615,MATCH(totalExpenditure!$A195,[2]pivotTable!$A$310:$A$615,0))/100*INDEX(gDP!AS$6:AS$271,MATCH(totalExpenditure!$A195,gDP!$B$6:$B$271)))</f>
        <v>6354934670.938714</v>
      </c>
      <c r="CD195" s="77">
        <f>IF(INDEX([2]pivotTable!AE$310:AE$615,MATCH(totalExpenditure!$A195,[2]pivotTable!$A$310:$A$615,0))/100*INDEX(gDP!AT$6:AT$271,MATCH(totalExpenditure!$A195,gDP!$B$6:$B$271))=0,"",INDEX([2]pivotTable!AE$310:AE$615,MATCH(totalExpenditure!$A195,[2]pivotTable!$A$310:$A$615,0))/100*INDEX(gDP!AT$6:AT$271,MATCH(totalExpenditure!$A195,gDP!$B$6:$B$271)))</f>
        <v>7865306333.8137217</v>
      </c>
      <c r="CE195" s="77">
        <f>IF(INDEX([2]pivotTable!AF$310:AF$615,MATCH(totalExpenditure!$A195,[2]pivotTable!$A$310:$A$615,0))/100*INDEX(gDP!AU$6:AU$271,MATCH(totalExpenditure!$A195,gDP!$B$6:$B$271))=0,"",INDEX([2]pivotTable!AF$310:AF$615,MATCH(totalExpenditure!$A195,[2]pivotTable!$A$310:$A$615,0))/100*INDEX(gDP!AU$6:AU$271,MATCH(totalExpenditure!$A195,gDP!$B$6:$B$271)))</f>
        <v>8122074306.7519207</v>
      </c>
      <c r="CF195" s="77">
        <f>IF(INDEX([2]pivotTable!AG$310:AG$615,MATCH(totalExpenditure!$A195,[2]pivotTable!$A$310:$A$615,0))/100*INDEX(gDP!AV$6:AV$271,MATCH(totalExpenditure!$A195,gDP!$B$6:$B$271))=0,"",INDEX([2]pivotTable!AG$310:AG$615,MATCH(totalExpenditure!$A195,[2]pivotTable!$A$310:$A$615,0))/100*INDEX(gDP!AV$6:AV$271,MATCH(totalExpenditure!$A195,gDP!$B$6:$B$271)))</f>
        <v>9845855479.7734623</v>
      </c>
      <c r="CG195" s="77">
        <f>IF(INDEX([2]pivotTable!AH$310:AH$615,MATCH(totalExpenditure!$A195,[2]pivotTable!$A$310:$A$615,0))/100*INDEX(gDP!AW$6:AW$271,MATCH(totalExpenditure!$A195,gDP!$B$6:$B$271))=0,"",INDEX([2]pivotTable!AH$310:AH$615,MATCH(totalExpenditure!$A195,[2]pivotTable!$A$310:$A$615,0))/100*INDEX(gDP!AW$6:AW$271,MATCH(totalExpenditure!$A195,gDP!$B$6:$B$271)))</f>
        <v>10714504590.662502</v>
      </c>
      <c r="CH195" s="77">
        <f>IF(INDEX([2]pivotTable!AI$310:AI$615,MATCH(totalExpenditure!$A195,[2]pivotTable!$A$310:$A$615,0))/100*INDEX(gDP!AX$6:AX$271,MATCH(totalExpenditure!$A195,gDP!$B$6:$B$271))=0,"",INDEX([2]pivotTable!AI$310:AI$615,MATCH(totalExpenditure!$A195,[2]pivotTable!$A$310:$A$615,0))/100*INDEX(gDP!AX$6:AX$271,MATCH(totalExpenditure!$A195,gDP!$B$6:$B$271)))</f>
        <v>13592879950.226891</v>
      </c>
      <c r="CI195" s="77">
        <f>IF(INDEX([2]pivotTable!AJ$310:AJ$615,MATCH(totalExpenditure!$A195,[2]pivotTable!$A$310:$A$615,0))/100*INDEX(gDP!AY$6:AY$271,MATCH(totalExpenditure!$A195,gDP!$B$6:$B$271))=0,"",INDEX([2]pivotTable!AJ$310:AJ$615,MATCH(totalExpenditure!$A195,[2]pivotTable!$A$310:$A$615,0))/100*INDEX(gDP!AY$6:AY$271,MATCH(totalExpenditure!$A195,gDP!$B$6:$B$271)))</f>
        <v>15714976034.091715</v>
      </c>
      <c r="CJ195" s="77">
        <f>IF(INDEX([2]pivotTable!AK$310:AK$615,MATCH(totalExpenditure!$A195,[2]pivotTable!$A$310:$A$615,0))/100*INDEX(gDP!AZ$6:AZ$271,MATCH(totalExpenditure!$A195,gDP!$B$6:$B$271))=0,"",INDEX([2]pivotTable!AK$310:AK$615,MATCH(totalExpenditure!$A195,[2]pivotTable!$A$310:$A$615,0))/100*INDEX(gDP!AZ$6:AZ$271,MATCH(totalExpenditure!$A195,gDP!$B$6:$B$271)))</f>
        <v>19906563052.078255</v>
      </c>
      <c r="CK195" s="77">
        <f>IF(INDEX([2]pivotTable!AL$310:AL$615,MATCH(totalExpenditure!$A195,[2]pivotTable!$A$310:$A$615,0))/100*INDEX(gDP!BA$6:BA$271,MATCH(totalExpenditure!$A195,gDP!$B$6:$B$271))=0,"",INDEX([2]pivotTable!AL$310:AL$615,MATCH(totalExpenditure!$A195,[2]pivotTable!$A$310:$A$615,0))/100*INDEX(gDP!BA$6:BA$271,MATCH(totalExpenditure!$A195,gDP!$B$6:$B$271)))</f>
        <v>25719509372.657463</v>
      </c>
      <c r="CL195" s="77">
        <f>IF(INDEX([2]pivotTable!AM$310:AM$615,MATCH(totalExpenditure!$A195,[2]pivotTable!$A$310:$A$615,0))/100*INDEX(gDP!BB$6:BB$271,MATCH(totalExpenditure!$A195,gDP!$B$6:$B$271))=0,"",INDEX([2]pivotTable!AM$310:AM$615,MATCH(totalExpenditure!$A195,[2]pivotTable!$A$310:$A$615,0))/100*INDEX(gDP!BB$6:BB$271,MATCH(totalExpenditure!$A195,gDP!$B$6:$B$271)))</f>
        <v>21590821026.73531</v>
      </c>
      <c r="CM195" s="77">
        <f>IF(INDEX([2]pivotTable!AN$310:AN$615,MATCH(totalExpenditure!$A195,[2]pivotTable!$A$310:$A$615,0))/100*INDEX(gDP!BC$6:BC$271,MATCH(totalExpenditure!$A195,gDP!$B$6:$B$271))=0,"",INDEX([2]pivotTable!AN$310:AN$615,MATCH(totalExpenditure!$A195,[2]pivotTable!$A$310:$A$615,0))/100*INDEX(gDP!BC$6:BC$271,MATCH(totalExpenditure!$A195,gDP!$B$6:$B$271)))</f>
        <v>23499412728.418388</v>
      </c>
      <c r="CN195" s="77">
        <f>IF(INDEX([2]pivotTable!AO$310:AO$615,MATCH(totalExpenditure!$A195,[2]pivotTable!$A$310:$A$615,0))/100*INDEX(gDP!BD$6:BD$271,MATCH(totalExpenditure!$A195,gDP!$B$6:$B$271))=0,"",INDEX([2]pivotTable!AO$310:AO$615,MATCH(totalExpenditure!$A195,[2]pivotTable!$A$310:$A$615,0))/100*INDEX(gDP!BD$6:BD$271,MATCH(totalExpenditure!$A195,gDP!$B$6:$B$271)))</f>
        <v>24698024029.582355</v>
      </c>
      <c r="CO195" s="77">
        <f>IF(INDEX([2]pivotTable!AP$310:AP$615,MATCH(totalExpenditure!$A195,[2]pivotTable!$A$310:$A$615,0))/100*INDEX(gDP!BE$6:BE$271,MATCH(totalExpenditure!$A195,gDP!$B$6:$B$271))=0,"",INDEX([2]pivotTable!AP$310:AP$615,MATCH(totalExpenditure!$A195,[2]pivotTable!$A$310:$A$615,0))/100*INDEX(gDP!BE$6:BE$271,MATCH(totalExpenditure!$A195,gDP!$B$6:$B$271)))</f>
        <v>22978696298.097809</v>
      </c>
      <c r="CP195" s="77">
        <f>IF(INDEX([2]pivotTable!AQ$310:AQ$615,MATCH(totalExpenditure!$A195,[2]pivotTable!$A$310:$A$615,0))/100*INDEX(gDP!BF$6:BF$271,MATCH(totalExpenditure!$A195,gDP!$B$6:$B$271))=0,"",INDEX([2]pivotTable!AQ$310:AQ$615,MATCH(totalExpenditure!$A195,[2]pivotTable!$A$310:$A$615,0))/100*INDEX(gDP!BF$6:BF$271,MATCH(totalExpenditure!$A195,gDP!$B$6:$B$271)))</f>
        <v>23879778473.633472</v>
      </c>
      <c r="CQ195" s="77">
        <f>IF(INDEX([2]pivotTable!AR$310:AR$615,MATCH(totalExpenditure!$A195,[2]pivotTable!$A$310:$A$615,0))/100*INDEX(gDP!BG$6:BG$271,MATCH(totalExpenditure!$A195,gDP!$B$6:$B$271))=0,"",INDEX([2]pivotTable!AR$310:AR$615,MATCH(totalExpenditure!$A195,[2]pivotTable!$A$310:$A$615,0))/100*INDEX(gDP!BG$6:BG$271,MATCH(totalExpenditure!$A195,gDP!$B$6:$B$271)))</f>
        <v>24959425995.913189</v>
      </c>
      <c r="CR195" s="77">
        <f>IF(INDEX([2]pivotTable!AS$310:AS$615,MATCH(totalExpenditure!$A195,[2]pivotTable!$A$310:$A$615,0))/100*INDEX(gDP!BH$6:BH$271,MATCH(totalExpenditure!$A195,gDP!$B$6:$B$271))=0,"",INDEX([2]pivotTable!AS$310:AS$615,MATCH(totalExpenditure!$A195,[2]pivotTable!$A$310:$A$615,0))/100*INDEX(gDP!BH$6:BH$271,MATCH(totalExpenditure!$A195,gDP!$B$6:$B$271)))</f>
        <v>21660852473.802906</v>
      </c>
      <c r="CS195" s="77">
        <f>IF(INDEX([2]pivotTable!AT$310:AT$615,MATCH(totalExpenditure!$A195,[2]pivotTable!$A$310:$A$615,0))/100*INDEX(gDP!BI$6:BI$271,MATCH(totalExpenditure!$A195,gDP!$B$6:$B$271))=0,"",INDEX([2]pivotTable!AT$310:AT$615,MATCH(totalExpenditure!$A195,[2]pivotTable!$A$310:$A$615,0))/100*INDEX(gDP!BI$6:BI$271,MATCH(totalExpenditure!$A195,gDP!$B$6:$B$271)))</f>
        <v>21057102052.027737</v>
      </c>
      <c r="CT195" s="77">
        <f>IF(INDEX([2]pivotTable!AU$310:AU$615,MATCH(totalExpenditure!$A195,[2]pivotTable!$A$310:$A$615,0))/100*INDEX(gDP!BJ$6:BJ$271,MATCH(totalExpenditure!$A195,gDP!$B$6:$B$271))=0,"",INDEX([2]pivotTable!AU$310:AU$615,MATCH(totalExpenditure!$A195,[2]pivotTable!$A$310:$A$615,0))/100*INDEX(gDP!BJ$6:BJ$271,MATCH(totalExpenditure!$A195,gDP!$B$6:$B$271)))</f>
        <v>22979286874.165379</v>
      </c>
      <c r="CU195" s="77">
        <f>IF(INDEX([2]pivotTable!AV$310:AV$615,MATCH(totalExpenditure!$A195,[2]pivotTable!$A$310:$A$615,0))/100*INDEX(gDP!BK$6:BK$271,MATCH(totalExpenditure!$A195,gDP!$B$6:$B$271))=0,"",INDEX([2]pivotTable!AV$310:AV$615,MATCH(totalExpenditure!$A195,[2]pivotTable!$A$310:$A$615,0))/100*INDEX(gDP!BK$6:BK$271,MATCH(totalExpenditure!$A195,gDP!$B$6:$B$271)))</f>
        <v>25553043164.788361</v>
      </c>
      <c r="CV195" s="77">
        <f>IF(INDEX([2]pivotTable!AW$310:AW$615,MATCH(totalExpenditure!$A195,[2]pivotTable!$A$310:$A$615,0))/100*INDEX(gDP!BL$6:BL$271,MATCH(totalExpenditure!$A195,gDP!$B$6:$B$271))=0,"",INDEX([2]pivotTable!AW$310:AW$615,MATCH(totalExpenditure!$A195,[2]pivotTable!$A$310:$A$615,0))/100*INDEX(gDP!BL$6:BL$271,MATCH(totalExpenditure!$A195,gDP!$B$6:$B$271)))</f>
        <v>25630514341.526936</v>
      </c>
      <c r="CW195" s="77">
        <f>IF(INDEX([2]pivotTable!AX$310:AX$615,MATCH(totalExpenditure!$A195,[2]pivotTable!$A$310:$A$615,0))/100*INDEX(gDP!BM$6:BM$271,MATCH(totalExpenditure!$A195,gDP!$B$6:$B$271))=0,"",INDEX([2]pivotTable!AX$310:AX$615,MATCH(totalExpenditure!$A195,[2]pivotTable!$A$310:$A$615,0))/100*INDEX(gDP!BM$6:BM$271,MATCH(totalExpenditure!$A195,gDP!$B$6:$B$271)))</f>
        <v>28953083973.247467</v>
      </c>
      <c r="CX195" s="77">
        <f>IF(INDEX([2]pivotTable!AY$310:AY$615,MATCH(totalExpenditure!$A195,[2]pivotTable!$A$310:$A$615,0))/100*INDEX(gDP!BN$6:BN$271,MATCH(totalExpenditure!$A195,gDP!$B$6:$B$271))=0,"",INDEX([2]pivotTable!AY$310:AY$615,MATCH(totalExpenditure!$A195,[2]pivotTable!$A$310:$A$615,0))/100*INDEX(gDP!BN$6:BN$271,MATCH(totalExpenditure!$A195,gDP!$B$6:$B$271)))</f>
        <v>30592438884.626457</v>
      </c>
      <c r="CY195" s="77" t="str">
        <f>IF(INDEX([2]pivotTable!AZ$310:AZ$615,MATCH(totalExpenditure!$A195,[2]pivotTable!$A$310:$A$615,0))/100*INDEX(gDP!BO$6:BO$271,MATCH(totalExpenditure!$A195,gDP!$B$6:$B$271))=0,"",INDEX([2]pivotTable!AZ$310:AZ$615,MATCH(totalExpenditure!$A195,[2]pivotTable!$A$310:$A$615,0))/100*INDEX(gDP!BO$6:BO$271,MATCH(totalExpenditure!$A195,gDP!$B$6:$B$271)))</f>
        <v/>
      </c>
      <c r="CZ195" s="77" t="str">
        <f>IF(B195="","",IF(BA195="","",B195-B195+INDEX(gDP!Q$6:Q$271,MATCH(totalExpenditure!$A195,gDP!$B$6:$B$271))))</f>
        <v/>
      </c>
      <c r="DA195" s="77" t="str">
        <f>IF(C195="","",IF(BB195="","",C195-C195+INDEX(gDP!R$6:R$271,MATCH(totalExpenditure!$A195,gDP!$B$6:$B$271))))</f>
        <v/>
      </c>
      <c r="DB195" s="77" t="str">
        <f>IF(D195="","",IF(BC195="","",D195-D195+INDEX(gDP!S$6:S$271,MATCH(totalExpenditure!$A195,gDP!$B$6:$B$271))))</f>
        <v/>
      </c>
      <c r="DC195" s="77" t="str">
        <f>IF(E195="","",IF(BD195="","",E195-E195+INDEX(gDP!T$6:T$271,MATCH(totalExpenditure!$A195,gDP!$B$6:$B$271))))</f>
        <v/>
      </c>
      <c r="DD195" s="77" t="str">
        <f>IF(F195="","",IF(BE195="","",F195-F195+INDEX(gDP!U$6:U$271,MATCH(totalExpenditure!$A195,gDP!$B$6:$B$271))))</f>
        <v/>
      </c>
      <c r="DE195" s="77" t="str">
        <f>IF(G195="","",IF(BF195="","",G195-G195+INDEX(gDP!V$6:V$271,MATCH(totalExpenditure!$A195,gDP!$B$6:$B$271))))</f>
        <v/>
      </c>
      <c r="DF195" s="77" t="str">
        <f>IF(H195="","",IF(BG195="","",H195-H195+INDEX(gDP!W$6:W$271,MATCH(totalExpenditure!$A195,gDP!$B$6:$B$271))))</f>
        <v/>
      </c>
      <c r="DG195" s="77" t="str">
        <f>IF(I195="","",IF(BH195="","",I195-I195+INDEX(gDP!X$6:X$271,MATCH(totalExpenditure!$A195,gDP!$B$6:$B$271))))</f>
        <v/>
      </c>
      <c r="DH195" s="77" t="str">
        <f>IF(J195="","",IF(BI195="","",J195-J195+INDEX(gDP!Y$6:Y$271,MATCH(totalExpenditure!$A195,gDP!$B$6:$B$271))))</f>
        <v/>
      </c>
      <c r="DI195" s="77" t="str">
        <f>IF(K195="","",IF(BJ195="","",K195-K195+INDEX(gDP!Z$6:Z$271,MATCH(totalExpenditure!$A195,gDP!$B$6:$B$271))))</f>
        <v/>
      </c>
      <c r="DJ195" s="77" t="str">
        <f>IF(L195="","",IF(BK195="","",L195-L195+INDEX(gDP!AA$6:AA$271,MATCH(totalExpenditure!$A195,gDP!$B$6:$B$271))))</f>
        <v/>
      </c>
      <c r="DK195" s="77" t="str">
        <f>IF(M195="","",IF(BL195="","",M195-M195+INDEX(gDP!AB$6:AB$271,MATCH(totalExpenditure!$A195,gDP!$B$6:$B$271))))</f>
        <v/>
      </c>
      <c r="DL195" s="77" t="str">
        <f>IF(N195="","",IF(BM195="","",N195-N195+INDEX(gDP!AC$6:AC$271,MATCH(totalExpenditure!$A195,gDP!$B$6:$B$271))))</f>
        <v/>
      </c>
      <c r="DM195" s="77" t="str">
        <f>IF(O195="","",IF(BN195="","",O195-O195+INDEX(gDP!AD$6:AD$271,MATCH(totalExpenditure!$A195,gDP!$B$6:$B$271))))</f>
        <v/>
      </c>
      <c r="DN195" s="77" t="str">
        <f>IF(P195="","",IF(BO195="","",P195-P195+INDEX(gDP!AE$6:AE$271,MATCH(totalExpenditure!$A195,gDP!$B$6:$B$271))))</f>
        <v/>
      </c>
      <c r="DO195" s="77" t="str">
        <f>IF(Q195="","",IF(BP195="","",Q195-Q195+INDEX(gDP!AF$6:AF$271,MATCH(totalExpenditure!$A195,gDP!$B$6:$B$271))))</f>
        <v/>
      </c>
      <c r="DP195" s="77" t="str">
        <f>IF(R195="","",IF(BQ195="","",R195-R195+INDEX(gDP!AG$6:AG$271,MATCH(totalExpenditure!$A195,gDP!$B$6:$B$271))))</f>
        <v/>
      </c>
      <c r="DQ195" s="77" t="str">
        <f>IF(S195="","",IF(BR195="","",S195-S195+INDEX(gDP!AH$6:AH$271,MATCH(totalExpenditure!$A195,gDP!$B$6:$B$271))))</f>
        <v/>
      </c>
      <c r="DR195" s="77" t="str">
        <f>IF(T195="","",IF(BS195="","",T195-T195+INDEX(gDP!AI$6:AI$271,MATCH(totalExpenditure!$A195,gDP!$B$6:$B$271))))</f>
        <v/>
      </c>
      <c r="DS195" s="77" t="str">
        <f>IF(U195="","",IF(BT195="","",U195-U195+INDEX(gDP!AJ$6:AJ$271,MATCH(totalExpenditure!$A195,gDP!$B$6:$B$271))))</f>
        <v/>
      </c>
      <c r="DT195" s="77" t="str">
        <f>IF(V195="","",IF(BU195="","",V195-V195+INDEX(gDP!AK$6:AK$271,MATCH(totalExpenditure!$A195,gDP!$B$6:$B$271))))</f>
        <v/>
      </c>
      <c r="DU195" s="77" t="str">
        <f>IF(W195="","",IF(BV195="","",W195-W195+INDEX(gDP!AL$6:AL$271,MATCH(totalExpenditure!$A195,gDP!$B$6:$B$271))))</f>
        <v/>
      </c>
      <c r="DV195" s="77">
        <f>IF(X195="","",IF(BW195="","",X195-X195+INDEX(gDP!AM$6:AM$271,MATCH(totalExpenditure!$A195,gDP!$B$6:$B$271))))</f>
        <v>110803635287.621</v>
      </c>
      <c r="DW195" s="77">
        <f>IF(Y195="","",IF(BX195="","",Y195-Y195+INDEX(gDP!AN$6:AN$271,MATCH(totalExpenditure!$A195,gDP!$B$6:$B$271))))</f>
        <v>142293781028.56799</v>
      </c>
      <c r="DX195" s="77">
        <f>IF(Z195="","",IF(BY195="","",Z195-Z195+INDEX(gDP!AO$6:AO$271,MATCH(totalExpenditure!$A195,gDP!$B$6:$B$271))))</f>
        <v>160193242090.427</v>
      </c>
      <c r="DY195" s="77">
        <f>IF(AA195="","",IF(BZ195="","",AA195-AA195+INDEX(gDP!AP$6:AP$271,MATCH(totalExpenditure!$A195,gDP!$B$6:$B$271))))</f>
        <v>159358178533.659</v>
      </c>
      <c r="DZ195" s="77">
        <f>IF(AB195="","",IF(CA195="","",AB195-AB195+INDEX(gDP!AQ$6:AQ$271,MATCH(totalExpenditure!$A195,gDP!$B$6:$B$271))))</f>
        <v>174685791563.561</v>
      </c>
      <c r="EA195" s="77">
        <f>IF(AC195="","",IF(CB195="","",AC195-AC195+INDEX(gDP!AR$6:AR$271,MATCH(totalExpenditure!$A195,gDP!$B$6:$B$271))))</f>
        <v>170030662134.73401</v>
      </c>
      <c r="EB195" s="77">
        <f>IF(AD195="","",IF(CC195="","",AD195-AD195+INDEX(gDP!AS$6:AS$271,MATCH(totalExpenditure!$A195,gDP!$B$6:$B$271))))</f>
        <v>172220451786.957</v>
      </c>
      <c r="EC195" s="77">
        <f>IF(AE195="","",IF(CD195="","",AE195-AE195+INDEX(gDP!AT$6:AT$271,MATCH(totalExpenditure!$A195,gDP!$B$6:$B$271))))</f>
        <v>190905493539.168</v>
      </c>
      <c r="ED195" s="77">
        <f>IF(AF195="","",IF(CE195="","",AF195-AF195+INDEX(gDP!AU$6:AU$271,MATCH(totalExpenditure!$A195,gDP!$B$6:$B$271))))</f>
        <v>199070448694.89999</v>
      </c>
      <c r="EE195" s="77">
        <f>IF(AG195="","",IF(CF195="","",AG195-AG195+INDEX(gDP!AV$6:AV$271,MATCH(totalExpenditure!$A195,gDP!$B$6:$B$271))))</f>
        <v>217828661056.935</v>
      </c>
      <c r="EF195" s="77">
        <f>IF(AH195="","",IF(CG195="","",AH195-AH195+INDEX(gDP!AW$6:AW$271,MATCH(totalExpenditure!$A195,gDP!$B$6:$B$271))))</f>
        <v>255107252158.63101</v>
      </c>
      <c r="EG195" s="77">
        <f>IF(AI195="","",IF(CH195="","",AI195-AI195+INDEX(gDP!AX$6:AX$271,MATCH(totalExpenditure!$A195,gDP!$B$6:$B$271))))</f>
        <v>306145944824.92999</v>
      </c>
      <c r="EH195" s="77">
        <f>IF(AJ195="","",IF(CI195="","",AJ195-AJ195+INDEX(gDP!AY$6:AY$271,MATCH(totalExpenditure!$A195,gDP!$B$6:$B$271))))</f>
        <v>344626667414.29199</v>
      </c>
      <c r="EI195" s="77">
        <f>IF(AK195="","",IF(CJ195="","",AK195-AK195+INDEX(gDP!AZ$6:AZ$271,MATCH(totalExpenditure!$A195,gDP!$B$6:$B$271))))</f>
        <v>429020755432.72101</v>
      </c>
      <c r="EJ195" s="77">
        <f>IF(AL195="","",IF(CK195="","",AL195-AL195+INDEX(gDP!BA$6:BA$271,MATCH(totalExpenditure!$A195,gDP!$B$6:$B$271))))</f>
        <v>533599779515.71503</v>
      </c>
      <c r="EK195" s="77">
        <f>IF(AM195="","",IF(CL195="","",AM195-AM195+INDEX(gDP!BB$6:BB$271,MATCH(totalExpenditure!$A195,gDP!$B$6:$B$271))))</f>
        <v>439731589139.21198</v>
      </c>
      <c r="EL195" s="77">
        <f>IF(AN195="","",IF(CM195="","",AN195-AN195+INDEX(gDP!BC$6:BC$271,MATCH(totalExpenditure!$A195,gDP!$B$6:$B$271))))</f>
        <v>475696613935.59497</v>
      </c>
      <c r="EM195" s="77">
        <f>IF(AO195="","",IF(CN195="","",AO195-AO195+INDEX(gDP!BD$6:BD$271,MATCH(totalExpenditure!$A195,gDP!$B$6:$B$271))))</f>
        <v>524374183218.30902</v>
      </c>
      <c r="EN195" s="77">
        <f>IF(AP195="","",IF(CO195="","",AP195-AP195+INDEX(gDP!BE$6:BE$271,MATCH(totalExpenditure!$A195,gDP!$B$6:$B$271))))</f>
        <v>495230523665.901</v>
      </c>
      <c r="EO195" s="77">
        <f>IF(AQ195="","",IF(CP195="","",AQ195-AQ195+INDEX(gDP!BF$6:BF$271,MATCH(totalExpenditure!$A195,gDP!$B$6:$B$271))))</f>
        <v>515761954074.15698</v>
      </c>
      <c r="EP195" s="77">
        <f>IF(AR195="","",IF(CQ195="","",AR195-AR195+INDEX(gDP!BG$6:BG$271,MATCH(totalExpenditure!$A195,gDP!$B$6:$B$271))))</f>
        <v>539080475073.71899</v>
      </c>
      <c r="EQ195" s="77">
        <f>IF(AS195="","",IF(CR195="","",AS195-AS195+INDEX(gDP!BH$6:BH$271,MATCH(totalExpenditure!$A195,gDP!$B$6:$B$271))))</f>
        <v>477111287969.22699</v>
      </c>
      <c r="ER195" s="77">
        <f>IF(AT195="","",IF(CS195="","",AT195-AT195+INDEX(gDP!BI$6:BI$271,MATCH(totalExpenditure!$A195,gDP!$B$6:$B$271))))</f>
        <v>470024599375.61902</v>
      </c>
      <c r="ES195" s="77">
        <f>IF(AU195="","",IF(CT195="","",AU195-AU195+INDEX(gDP!BJ$6:BJ$271,MATCH(totalExpenditure!$A195,gDP!$B$6:$B$271))))</f>
        <v>524641252834.82599</v>
      </c>
      <c r="ET195" s="77">
        <f>IF(AV195="","",IF(CU195="","",AV195-AV195+INDEX(gDP!BK$6:BK$271,MATCH(totalExpenditure!$A195,gDP!$B$6:$B$271))))</f>
        <v>588779796423.69495</v>
      </c>
      <c r="EU195" s="77">
        <f>IF(AW195="","",IF(CV195="","",AW195-AW195+INDEX(gDP!BL$6:BL$271,MATCH(totalExpenditure!$A195,gDP!$B$6:$B$271))))</f>
        <v>596058473058.76599</v>
      </c>
      <c r="EV195" s="77">
        <f>IF(AX195="","",IF(CW195="","",AX195-AX195+INDEX(gDP!BM$6:BM$271,MATCH(totalExpenditure!$A195,gDP!$B$6:$B$271))))</f>
        <v>599442732365.37195</v>
      </c>
      <c r="EW195" s="77">
        <f>IF(AY195="","",IF(CX195="","",AY195-AY195+INDEX(gDP!BN$6:BN$271,MATCH(totalExpenditure!$A195,gDP!$B$6:$B$271))))</f>
        <v>681346077608.60706</v>
      </c>
      <c r="EX195" s="77" t="str">
        <f>IF(AZ195="","",IF(CY195="","",AZ195-AZ195+INDEX(gDP!BO$6:BO$271,MATCH(totalExpenditure!$A195,gDP!$B$6:$B$271))))</f>
        <v/>
      </c>
    </row>
    <row r="196" spans="1:154" x14ac:dyDescent="0.35">
      <c r="A196" t="s">
        <v>601</v>
      </c>
      <c r="B196" s="77" t="e">
        <f>IF(INDEX([2]pivotTable!B$3:B$308,MATCH(totalExpenditure!$A196,[2]pivotTable!$A$3:$A$308,0))/100*INDEX(gDP!Q$6:Q$271,MATCH(totalExpenditure!$A196,gDP!$B$6:$B$271))=0,"",INDEX([2]pivotTable!B$3:B$308,MATCH(totalExpenditure!$A196,[2]pivotTable!$A$3:$A$308,0))/100*INDEX(gDP!Q$6:Q$271,MATCH(totalExpenditure!$A196,gDP!$B$6:$B$271)))</f>
        <v>#N/A</v>
      </c>
      <c r="C196" s="77" t="e">
        <f>IF(INDEX([2]pivotTable!C$3:C$308,MATCH(totalExpenditure!$A196,[2]pivotTable!$A$3:$A$308,0))/100*INDEX(gDP!R$6:R$271,MATCH(totalExpenditure!$A196,gDP!$B$6:$B$271))=0,"",INDEX([2]pivotTable!C$3:C$308,MATCH(totalExpenditure!$A196,[2]pivotTable!$A$3:$A$308,0))/100*INDEX(gDP!R$6:R$271,MATCH(totalExpenditure!$A196,gDP!$B$6:$B$271)))</f>
        <v>#N/A</v>
      </c>
      <c r="D196" s="77" t="e">
        <f>IF(INDEX([2]pivotTable!D$3:D$308,MATCH(totalExpenditure!$A196,[2]pivotTable!$A$3:$A$308,0))/100*INDEX(gDP!S$6:S$271,MATCH(totalExpenditure!$A196,gDP!$B$6:$B$271))=0,"",INDEX([2]pivotTable!D$3:D$308,MATCH(totalExpenditure!$A196,[2]pivotTable!$A$3:$A$308,0))/100*INDEX(gDP!S$6:S$271,MATCH(totalExpenditure!$A196,gDP!$B$6:$B$271)))</f>
        <v>#N/A</v>
      </c>
      <c r="E196" s="77" t="e">
        <f>IF(INDEX([2]pivotTable!E$3:E$308,MATCH(totalExpenditure!$A196,[2]pivotTable!$A$3:$A$308,0))/100*INDEX(gDP!T$6:T$271,MATCH(totalExpenditure!$A196,gDP!$B$6:$B$271))=0,"",INDEX([2]pivotTable!E$3:E$308,MATCH(totalExpenditure!$A196,[2]pivotTable!$A$3:$A$308,0))/100*INDEX(gDP!T$6:T$271,MATCH(totalExpenditure!$A196,gDP!$B$6:$B$271)))</f>
        <v>#N/A</v>
      </c>
      <c r="F196" s="77" t="e">
        <f>IF(INDEX([2]pivotTable!F$3:F$308,MATCH(totalExpenditure!$A196,[2]pivotTable!$A$3:$A$308,0))/100*INDEX(gDP!U$6:U$271,MATCH(totalExpenditure!$A196,gDP!$B$6:$B$271))=0,"",INDEX([2]pivotTable!F$3:F$308,MATCH(totalExpenditure!$A196,[2]pivotTable!$A$3:$A$308,0))/100*INDEX(gDP!U$6:U$271,MATCH(totalExpenditure!$A196,gDP!$B$6:$B$271)))</f>
        <v>#N/A</v>
      </c>
      <c r="G196" s="77" t="e">
        <f>IF(INDEX([2]pivotTable!G$3:G$308,MATCH(totalExpenditure!$A196,[2]pivotTable!$A$3:$A$308,0))/100*INDEX(gDP!V$6:V$271,MATCH(totalExpenditure!$A196,gDP!$B$6:$B$271))=0,"",INDEX([2]pivotTable!G$3:G$308,MATCH(totalExpenditure!$A196,[2]pivotTable!$A$3:$A$308,0))/100*INDEX(gDP!V$6:V$271,MATCH(totalExpenditure!$A196,gDP!$B$6:$B$271)))</f>
        <v>#N/A</v>
      </c>
      <c r="H196" s="77" t="e">
        <f>IF(INDEX([2]pivotTable!H$3:H$308,MATCH(totalExpenditure!$A196,[2]pivotTable!$A$3:$A$308,0))/100*INDEX(gDP!W$6:W$271,MATCH(totalExpenditure!$A196,gDP!$B$6:$B$271))=0,"",INDEX([2]pivotTable!H$3:H$308,MATCH(totalExpenditure!$A196,[2]pivotTable!$A$3:$A$308,0))/100*INDEX(gDP!W$6:W$271,MATCH(totalExpenditure!$A196,gDP!$B$6:$B$271)))</f>
        <v>#N/A</v>
      </c>
      <c r="I196" s="77" t="e">
        <f>IF(INDEX([2]pivotTable!I$3:I$308,MATCH(totalExpenditure!$A196,[2]pivotTable!$A$3:$A$308,0))/100*INDEX(gDP!X$6:X$271,MATCH(totalExpenditure!$A196,gDP!$B$6:$B$271))=0,"",INDEX([2]pivotTable!I$3:I$308,MATCH(totalExpenditure!$A196,[2]pivotTable!$A$3:$A$308,0))/100*INDEX(gDP!X$6:X$271,MATCH(totalExpenditure!$A196,gDP!$B$6:$B$271)))</f>
        <v>#N/A</v>
      </c>
      <c r="J196" s="77" t="e">
        <f>IF(INDEX([2]pivotTable!J$3:J$308,MATCH(totalExpenditure!$A196,[2]pivotTable!$A$3:$A$308,0))/100*INDEX(gDP!Y$6:Y$271,MATCH(totalExpenditure!$A196,gDP!$B$6:$B$271))=0,"",INDEX([2]pivotTable!J$3:J$308,MATCH(totalExpenditure!$A196,[2]pivotTable!$A$3:$A$308,0))/100*INDEX(gDP!Y$6:Y$271,MATCH(totalExpenditure!$A196,gDP!$B$6:$B$271)))</f>
        <v>#N/A</v>
      </c>
      <c r="K196" s="77" t="e">
        <f>IF(INDEX([2]pivotTable!K$3:K$308,MATCH(totalExpenditure!$A196,[2]pivotTable!$A$3:$A$308,0))/100*INDEX(gDP!Z$6:Z$271,MATCH(totalExpenditure!$A196,gDP!$B$6:$B$271))=0,"",INDEX([2]pivotTable!K$3:K$308,MATCH(totalExpenditure!$A196,[2]pivotTable!$A$3:$A$308,0))/100*INDEX(gDP!Z$6:Z$271,MATCH(totalExpenditure!$A196,gDP!$B$6:$B$271)))</f>
        <v>#N/A</v>
      </c>
      <c r="L196" s="77" t="e">
        <f>IF(INDEX([2]pivotTable!L$3:L$308,MATCH(totalExpenditure!$A196,[2]pivotTable!$A$3:$A$308,0))/100*INDEX(gDP!AA$6:AA$271,MATCH(totalExpenditure!$A196,gDP!$B$6:$B$271))=0,"",INDEX([2]pivotTable!L$3:L$308,MATCH(totalExpenditure!$A196,[2]pivotTable!$A$3:$A$308,0))/100*INDEX(gDP!AA$6:AA$271,MATCH(totalExpenditure!$A196,gDP!$B$6:$B$271)))</f>
        <v>#N/A</v>
      </c>
      <c r="M196" s="77" t="e">
        <f>IF(INDEX([2]pivotTable!M$3:M$308,MATCH(totalExpenditure!$A196,[2]pivotTable!$A$3:$A$308,0))/100*INDEX(gDP!AB$6:AB$271,MATCH(totalExpenditure!$A196,gDP!$B$6:$B$271))=0,"",INDEX([2]pivotTable!M$3:M$308,MATCH(totalExpenditure!$A196,[2]pivotTable!$A$3:$A$308,0))/100*INDEX(gDP!AB$6:AB$271,MATCH(totalExpenditure!$A196,gDP!$B$6:$B$271)))</f>
        <v>#N/A</v>
      </c>
      <c r="N196" s="77" t="e">
        <f>IF(INDEX([2]pivotTable!N$3:N$308,MATCH(totalExpenditure!$A196,[2]pivotTable!$A$3:$A$308,0))/100*INDEX(gDP!AC$6:AC$271,MATCH(totalExpenditure!$A196,gDP!$B$6:$B$271))=0,"",INDEX([2]pivotTable!N$3:N$308,MATCH(totalExpenditure!$A196,[2]pivotTable!$A$3:$A$308,0))/100*INDEX(gDP!AC$6:AC$271,MATCH(totalExpenditure!$A196,gDP!$B$6:$B$271)))</f>
        <v>#N/A</v>
      </c>
      <c r="O196" s="77" t="e">
        <f>IF(INDEX([2]pivotTable!O$3:O$308,MATCH(totalExpenditure!$A196,[2]pivotTable!$A$3:$A$308,0))/100*INDEX(gDP!AD$6:AD$271,MATCH(totalExpenditure!$A196,gDP!$B$6:$B$271))=0,"",INDEX([2]pivotTable!O$3:O$308,MATCH(totalExpenditure!$A196,[2]pivotTable!$A$3:$A$308,0))/100*INDEX(gDP!AD$6:AD$271,MATCH(totalExpenditure!$A196,gDP!$B$6:$B$271)))</f>
        <v>#N/A</v>
      </c>
      <c r="P196" s="77" t="e">
        <f>IF(INDEX([2]pivotTable!P$3:P$308,MATCH(totalExpenditure!$A196,[2]pivotTable!$A$3:$A$308,0))/100*INDEX(gDP!AE$6:AE$271,MATCH(totalExpenditure!$A196,gDP!$B$6:$B$271))=0,"",INDEX([2]pivotTable!P$3:P$308,MATCH(totalExpenditure!$A196,[2]pivotTable!$A$3:$A$308,0))/100*INDEX(gDP!AE$6:AE$271,MATCH(totalExpenditure!$A196,gDP!$B$6:$B$271)))</f>
        <v>#N/A</v>
      </c>
      <c r="Q196" s="77" t="e">
        <f>IF(INDEX([2]pivotTable!Q$3:Q$308,MATCH(totalExpenditure!$A196,[2]pivotTable!$A$3:$A$308,0))/100*INDEX(gDP!AF$6:AF$271,MATCH(totalExpenditure!$A196,gDP!$B$6:$B$271))=0,"",INDEX([2]pivotTable!Q$3:Q$308,MATCH(totalExpenditure!$A196,[2]pivotTable!$A$3:$A$308,0))/100*INDEX(gDP!AF$6:AF$271,MATCH(totalExpenditure!$A196,gDP!$B$6:$B$271)))</f>
        <v>#N/A</v>
      </c>
      <c r="R196" s="77" t="e">
        <f>IF(INDEX([2]pivotTable!R$3:R$308,MATCH(totalExpenditure!$A196,[2]pivotTable!$A$3:$A$308,0))/100*INDEX(gDP!AG$6:AG$271,MATCH(totalExpenditure!$A196,gDP!$B$6:$B$271))=0,"",INDEX([2]pivotTable!R$3:R$308,MATCH(totalExpenditure!$A196,[2]pivotTable!$A$3:$A$308,0))/100*INDEX(gDP!AG$6:AG$271,MATCH(totalExpenditure!$A196,gDP!$B$6:$B$271)))</f>
        <v>#N/A</v>
      </c>
      <c r="S196" s="77" t="e">
        <f>IF(INDEX([2]pivotTable!S$3:S$308,MATCH(totalExpenditure!$A196,[2]pivotTable!$A$3:$A$308,0))/100*INDEX(gDP!AH$6:AH$271,MATCH(totalExpenditure!$A196,gDP!$B$6:$B$271))=0,"",INDEX([2]pivotTable!S$3:S$308,MATCH(totalExpenditure!$A196,[2]pivotTable!$A$3:$A$308,0))/100*INDEX(gDP!AH$6:AH$271,MATCH(totalExpenditure!$A196,gDP!$B$6:$B$271)))</f>
        <v>#N/A</v>
      </c>
      <c r="T196" s="77" t="e">
        <f>IF(INDEX([2]pivotTable!T$3:T$308,MATCH(totalExpenditure!$A196,[2]pivotTable!$A$3:$A$308,0))/100*INDEX(gDP!AI$6:AI$271,MATCH(totalExpenditure!$A196,gDP!$B$6:$B$271))=0,"",INDEX([2]pivotTable!T$3:T$308,MATCH(totalExpenditure!$A196,[2]pivotTable!$A$3:$A$308,0))/100*INDEX(gDP!AI$6:AI$271,MATCH(totalExpenditure!$A196,gDP!$B$6:$B$271)))</f>
        <v>#N/A</v>
      </c>
      <c r="U196" s="77" t="e">
        <f>IF(INDEX([2]pivotTable!U$3:U$308,MATCH(totalExpenditure!$A196,[2]pivotTable!$A$3:$A$308,0))/100*INDEX(gDP!AJ$6:AJ$271,MATCH(totalExpenditure!$A196,gDP!$B$6:$B$271))=0,"",INDEX([2]pivotTable!U$3:U$308,MATCH(totalExpenditure!$A196,[2]pivotTable!$A$3:$A$308,0))/100*INDEX(gDP!AJ$6:AJ$271,MATCH(totalExpenditure!$A196,gDP!$B$6:$B$271)))</f>
        <v>#N/A</v>
      </c>
      <c r="V196" s="77" t="e">
        <f>IF(INDEX([2]pivotTable!V$3:V$308,MATCH(totalExpenditure!$A196,[2]pivotTable!$A$3:$A$308,0))/100*INDEX(gDP!AK$6:AK$271,MATCH(totalExpenditure!$A196,gDP!$B$6:$B$271))=0,"",INDEX([2]pivotTable!V$3:V$308,MATCH(totalExpenditure!$A196,[2]pivotTable!$A$3:$A$308,0))/100*INDEX(gDP!AK$6:AK$271,MATCH(totalExpenditure!$A196,gDP!$B$6:$B$271)))</f>
        <v>#N/A</v>
      </c>
      <c r="W196" s="77" t="e">
        <f>IF(INDEX([2]pivotTable!W$3:W$308,MATCH(totalExpenditure!$A196,[2]pivotTable!$A$3:$A$308,0))/100*INDEX(gDP!AL$6:AL$271,MATCH(totalExpenditure!$A196,gDP!$B$6:$B$271))=0,"",INDEX([2]pivotTable!W$3:W$308,MATCH(totalExpenditure!$A196,[2]pivotTable!$A$3:$A$308,0))/100*INDEX(gDP!AL$6:AL$271,MATCH(totalExpenditure!$A196,gDP!$B$6:$B$271)))</f>
        <v>#N/A</v>
      </c>
      <c r="X196" s="77" t="e">
        <f>IF(INDEX([2]pivotTable!X$3:X$308,MATCH(totalExpenditure!$A196,[2]pivotTable!$A$3:$A$308,0))/100*INDEX(gDP!AM$6:AM$271,MATCH(totalExpenditure!$A196,gDP!$B$6:$B$271))=0,"",INDEX([2]pivotTable!X$3:X$308,MATCH(totalExpenditure!$A196,[2]pivotTable!$A$3:$A$308,0))/100*INDEX(gDP!AM$6:AM$271,MATCH(totalExpenditure!$A196,gDP!$B$6:$B$271)))</f>
        <v>#N/A</v>
      </c>
      <c r="Y196" s="77" t="e">
        <f>IF(INDEX([2]pivotTable!Y$3:Y$308,MATCH(totalExpenditure!$A196,[2]pivotTable!$A$3:$A$308,0))/100*INDEX(gDP!AN$6:AN$271,MATCH(totalExpenditure!$A196,gDP!$B$6:$B$271))=0,"",INDEX([2]pivotTable!Y$3:Y$308,MATCH(totalExpenditure!$A196,[2]pivotTable!$A$3:$A$308,0))/100*INDEX(gDP!AN$6:AN$271,MATCH(totalExpenditure!$A196,gDP!$B$6:$B$271)))</f>
        <v>#N/A</v>
      </c>
      <c r="Z196" s="77" t="e">
        <f>IF(INDEX([2]pivotTable!Z$3:Z$308,MATCH(totalExpenditure!$A196,[2]pivotTable!$A$3:$A$308,0))/100*INDEX(gDP!AO$6:AO$271,MATCH(totalExpenditure!$A196,gDP!$B$6:$B$271))=0,"",INDEX([2]pivotTable!Z$3:Z$308,MATCH(totalExpenditure!$A196,[2]pivotTable!$A$3:$A$308,0))/100*INDEX(gDP!AO$6:AO$271,MATCH(totalExpenditure!$A196,gDP!$B$6:$B$271)))</f>
        <v>#N/A</v>
      </c>
      <c r="AA196" s="77" t="e">
        <f>IF(INDEX([2]pivotTable!AA$3:AA$308,MATCH(totalExpenditure!$A196,[2]pivotTable!$A$3:$A$308,0))/100*INDEX(gDP!AP$6:AP$271,MATCH(totalExpenditure!$A196,gDP!$B$6:$B$271))=0,"",INDEX([2]pivotTable!AA$3:AA$308,MATCH(totalExpenditure!$A196,[2]pivotTable!$A$3:$A$308,0))/100*INDEX(gDP!AP$6:AP$271,MATCH(totalExpenditure!$A196,gDP!$B$6:$B$271)))</f>
        <v>#N/A</v>
      </c>
      <c r="AB196" s="77" t="e">
        <f>IF(INDEX([2]pivotTable!AB$3:AB$308,MATCH(totalExpenditure!$A196,[2]pivotTable!$A$3:$A$308,0))/100*INDEX(gDP!AQ$6:AQ$271,MATCH(totalExpenditure!$A196,gDP!$B$6:$B$271))=0,"",INDEX([2]pivotTable!AB$3:AB$308,MATCH(totalExpenditure!$A196,[2]pivotTable!$A$3:$A$308,0))/100*INDEX(gDP!AQ$6:AQ$271,MATCH(totalExpenditure!$A196,gDP!$B$6:$B$271)))</f>
        <v>#N/A</v>
      </c>
      <c r="AC196" s="77" t="e">
        <f>IF(INDEX([2]pivotTable!AC$3:AC$308,MATCH(totalExpenditure!$A196,[2]pivotTable!$A$3:$A$308,0))/100*INDEX(gDP!AR$6:AR$271,MATCH(totalExpenditure!$A196,gDP!$B$6:$B$271))=0,"",INDEX([2]pivotTable!AC$3:AC$308,MATCH(totalExpenditure!$A196,[2]pivotTable!$A$3:$A$308,0))/100*INDEX(gDP!AR$6:AR$271,MATCH(totalExpenditure!$A196,gDP!$B$6:$B$271)))</f>
        <v>#N/A</v>
      </c>
      <c r="AD196" s="77" t="e">
        <f>IF(INDEX([2]pivotTable!AD$3:AD$308,MATCH(totalExpenditure!$A196,[2]pivotTable!$A$3:$A$308,0))/100*INDEX(gDP!AS$6:AS$271,MATCH(totalExpenditure!$A196,gDP!$B$6:$B$271))=0,"",INDEX([2]pivotTable!AD$3:AD$308,MATCH(totalExpenditure!$A196,[2]pivotTable!$A$3:$A$308,0))/100*INDEX(gDP!AS$6:AS$271,MATCH(totalExpenditure!$A196,gDP!$B$6:$B$271)))</f>
        <v>#N/A</v>
      </c>
      <c r="AE196" s="77" t="e">
        <f>IF(INDEX([2]pivotTable!AE$3:AE$308,MATCH(totalExpenditure!$A196,[2]pivotTable!$A$3:$A$308,0))/100*INDEX(gDP!AT$6:AT$271,MATCH(totalExpenditure!$A196,gDP!$B$6:$B$271))=0,"",INDEX([2]pivotTable!AE$3:AE$308,MATCH(totalExpenditure!$A196,[2]pivotTable!$A$3:$A$308,0))/100*INDEX(gDP!AT$6:AT$271,MATCH(totalExpenditure!$A196,gDP!$B$6:$B$271)))</f>
        <v>#N/A</v>
      </c>
      <c r="AF196" s="77" t="e">
        <f>IF(INDEX([2]pivotTable!AF$3:AF$308,MATCH(totalExpenditure!$A196,[2]pivotTable!$A$3:$A$308,0))/100*INDEX(gDP!AU$6:AU$271,MATCH(totalExpenditure!$A196,gDP!$B$6:$B$271))=0,"",INDEX([2]pivotTable!AF$3:AF$308,MATCH(totalExpenditure!$A196,[2]pivotTable!$A$3:$A$308,0))/100*INDEX(gDP!AU$6:AU$271,MATCH(totalExpenditure!$A196,gDP!$B$6:$B$271)))</f>
        <v>#N/A</v>
      </c>
      <c r="AG196" s="77" t="e">
        <f>IF(INDEX([2]pivotTable!AG$3:AG$308,MATCH(totalExpenditure!$A196,[2]pivotTable!$A$3:$A$308,0))/100*INDEX(gDP!AV$6:AV$271,MATCH(totalExpenditure!$A196,gDP!$B$6:$B$271))=0,"",INDEX([2]pivotTable!AG$3:AG$308,MATCH(totalExpenditure!$A196,[2]pivotTable!$A$3:$A$308,0))/100*INDEX(gDP!AV$6:AV$271,MATCH(totalExpenditure!$A196,gDP!$B$6:$B$271)))</f>
        <v>#N/A</v>
      </c>
      <c r="AH196" s="77" t="e">
        <f>IF(INDEX([2]pivotTable!AH$3:AH$308,MATCH(totalExpenditure!$A196,[2]pivotTable!$A$3:$A$308,0))/100*INDEX(gDP!AW$6:AW$271,MATCH(totalExpenditure!$A196,gDP!$B$6:$B$271))=0,"",INDEX([2]pivotTable!AH$3:AH$308,MATCH(totalExpenditure!$A196,[2]pivotTable!$A$3:$A$308,0))/100*INDEX(gDP!AW$6:AW$271,MATCH(totalExpenditure!$A196,gDP!$B$6:$B$271)))</f>
        <v>#N/A</v>
      </c>
      <c r="AI196" s="77" t="e">
        <f>IF(INDEX([2]pivotTable!AI$3:AI$308,MATCH(totalExpenditure!$A196,[2]pivotTable!$A$3:$A$308,0))/100*INDEX(gDP!AX$6:AX$271,MATCH(totalExpenditure!$A196,gDP!$B$6:$B$271))=0,"",INDEX([2]pivotTable!AI$3:AI$308,MATCH(totalExpenditure!$A196,[2]pivotTable!$A$3:$A$308,0))/100*INDEX(gDP!AX$6:AX$271,MATCH(totalExpenditure!$A196,gDP!$B$6:$B$271)))</f>
        <v>#N/A</v>
      </c>
      <c r="AJ196" s="77" t="e">
        <f>IF(INDEX([2]pivotTable!AJ$3:AJ$308,MATCH(totalExpenditure!$A196,[2]pivotTable!$A$3:$A$308,0))/100*INDEX(gDP!AY$6:AY$271,MATCH(totalExpenditure!$A196,gDP!$B$6:$B$271))=0,"",INDEX([2]pivotTable!AJ$3:AJ$308,MATCH(totalExpenditure!$A196,[2]pivotTable!$A$3:$A$308,0))/100*INDEX(gDP!AY$6:AY$271,MATCH(totalExpenditure!$A196,gDP!$B$6:$B$271)))</f>
        <v>#N/A</v>
      </c>
      <c r="AK196" s="77" t="e">
        <f>IF(INDEX([2]pivotTable!AK$3:AK$308,MATCH(totalExpenditure!$A196,[2]pivotTable!$A$3:$A$308,0))/100*INDEX(gDP!AZ$6:AZ$271,MATCH(totalExpenditure!$A196,gDP!$B$6:$B$271))=0,"",INDEX([2]pivotTable!AK$3:AK$308,MATCH(totalExpenditure!$A196,[2]pivotTable!$A$3:$A$308,0))/100*INDEX(gDP!AZ$6:AZ$271,MATCH(totalExpenditure!$A196,gDP!$B$6:$B$271)))</f>
        <v>#N/A</v>
      </c>
      <c r="AL196" s="77" t="e">
        <f>IF(INDEX([2]pivotTable!AL$3:AL$308,MATCH(totalExpenditure!$A196,[2]pivotTable!$A$3:$A$308,0))/100*INDEX(gDP!BA$6:BA$271,MATCH(totalExpenditure!$A196,gDP!$B$6:$B$271))=0,"",INDEX([2]pivotTable!AL$3:AL$308,MATCH(totalExpenditure!$A196,[2]pivotTable!$A$3:$A$308,0))/100*INDEX(gDP!BA$6:BA$271,MATCH(totalExpenditure!$A196,gDP!$B$6:$B$271)))</f>
        <v>#N/A</v>
      </c>
      <c r="AM196" s="77" t="e">
        <f>IF(INDEX([2]pivotTable!AM$3:AM$308,MATCH(totalExpenditure!$A196,[2]pivotTable!$A$3:$A$308,0))/100*INDEX(gDP!BB$6:BB$271,MATCH(totalExpenditure!$A196,gDP!$B$6:$B$271))=0,"",INDEX([2]pivotTable!AM$3:AM$308,MATCH(totalExpenditure!$A196,[2]pivotTable!$A$3:$A$308,0))/100*INDEX(gDP!BB$6:BB$271,MATCH(totalExpenditure!$A196,gDP!$B$6:$B$271)))</f>
        <v>#N/A</v>
      </c>
      <c r="AN196" s="77" t="e">
        <f>IF(INDEX([2]pivotTable!AN$3:AN$308,MATCH(totalExpenditure!$A196,[2]pivotTable!$A$3:$A$308,0))/100*INDEX(gDP!BC$6:BC$271,MATCH(totalExpenditure!$A196,gDP!$B$6:$B$271))=0,"",INDEX([2]pivotTable!AN$3:AN$308,MATCH(totalExpenditure!$A196,[2]pivotTable!$A$3:$A$308,0))/100*INDEX(gDP!BC$6:BC$271,MATCH(totalExpenditure!$A196,gDP!$B$6:$B$271)))</f>
        <v>#N/A</v>
      </c>
      <c r="AO196" s="77" t="e">
        <f>IF(INDEX([2]pivotTable!AO$3:AO$308,MATCH(totalExpenditure!$A196,[2]pivotTable!$A$3:$A$308,0))/100*INDEX(gDP!BD$6:BD$271,MATCH(totalExpenditure!$A196,gDP!$B$6:$B$271))=0,"",INDEX([2]pivotTable!AO$3:AO$308,MATCH(totalExpenditure!$A196,[2]pivotTable!$A$3:$A$308,0))/100*INDEX(gDP!BD$6:BD$271,MATCH(totalExpenditure!$A196,gDP!$B$6:$B$271)))</f>
        <v>#N/A</v>
      </c>
      <c r="AP196" s="77" t="e">
        <f>IF(INDEX([2]pivotTable!AP$3:AP$308,MATCH(totalExpenditure!$A196,[2]pivotTable!$A$3:$A$308,0))/100*INDEX(gDP!BE$6:BE$271,MATCH(totalExpenditure!$A196,gDP!$B$6:$B$271))=0,"",INDEX([2]pivotTable!AP$3:AP$308,MATCH(totalExpenditure!$A196,[2]pivotTable!$A$3:$A$308,0))/100*INDEX(gDP!BE$6:BE$271,MATCH(totalExpenditure!$A196,gDP!$B$6:$B$271)))</f>
        <v>#N/A</v>
      </c>
      <c r="AQ196" s="77" t="e">
        <f>IF(INDEX([2]pivotTable!AQ$3:AQ$308,MATCH(totalExpenditure!$A196,[2]pivotTable!$A$3:$A$308,0))/100*INDEX(gDP!BF$6:BF$271,MATCH(totalExpenditure!$A196,gDP!$B$6:$B$271))=0,"",INDEX([2]pivotTable!AQ$3:AQ$308,MATCH(totalExpenditure!$A196,[2]pivotTable!$A$3:$A$308,0))/100*INDEX(gDP!BF$6:BF$271,MATCH(totalExpenditure!$A196,gDP!$B$6:$B$271)))</f>
        <v>#N/A</v>
      </c>
      <c r="AR196" s="77" t="e">
        <f>IF(INDEX([2]pivotTable!AR$3:AR$308,MATCH(totalExpenditure!$A196,[2]pivotTable!$A$3:$A$308,0))/100*INDEX(gDP!BG$6:BG$271,MATCH(totalExpenditure!$A196,gDP!$B$6:$B$271))=0,"",INDEX([2]pivotTable!AR$3:AR$308,MATCH(totalExpenditure!$A196,[2]pivotTable!$A$3:$A$308,0))/100*INDEX(gDP!BG$6:BG$271,MATCH(totalExpenditure!$A196,gDP!$B$6:$B$271)))</f>
        <v>#N/A</v>
      </c>
      <c r="AS196" s="77" t="e">
        <f>IF(INDEX([2]pivotTable!AS$3:AS$308,MATCH(totalExpenditure!$A196,[2]pivotTable!$A$3:$A$308,0))/100*INDEX(gDP!BH$6:BH$271,MATCH(totalExpenditure!$A196,gDP!$B$6:$B$271))=0,"",INDEX([2]pivotTable!AS$3:AS$308,MATCH(totalExpenditure!$A196,[2]pivotTable!$A$3:$A$308,0))/100*INDEX(gDP!BH$6:BH$271,MATCH(totalExpenditure!$A196,gDP!$B$6:$B$271)))</f>
        <v>#N/A</v>
      </c>
      <c r="AT196" s="77" t="e">
        <f>IF(INDEX([2]pivotTable!AT$3:AT$308,MATCH(totalExpenditure!$A196,[2]pivotTable!$A$3:$A$308,0))/100*INDEX(gDP!BI$6:BI$271,MATCH(totalExpenditure!$A196,gDP!$B$6:$B$271))=0,"",INDEX([2]pivotTable!AT$3:AT$308,MATCH(totalExpenditure!$A196,[2]pivotTable!$A$3:$A$308,0))/100*INDEX(gDP!BI$6:BI$271,MATCH(totalExpenditure!$A196,gDP!$B$6:$B$271)))</f>
        <v>#N/A</v>
      </c>
      <c r="AU196" s="77" t="e">
        <f>IF(INDEX([2]pivotTable!AU$3:AU$308,MATCH(totalExpenditure!$A196,[2]pivotTable!$A$3:$A$308,0))/100*INDEX(gDP!BJ$6:BJ$271,MATCH(totalExpenditure!$A196,gDP!$B$6:$B$271))=0,"",INDEX([2]pivotTable!AU$3:AU$308,MATCH(totalExpenditure!$A196,[2]pivotTable!$A$3:$A$308,0))/100*INDEX(gDP!BJ$6:BJ$271,MATCH(totalExpenditure!$A196,gDP!$B$6:$B$271)))</f>
        <v>#N/A</v>
      </c>
      <c r="AV196" s="77" t="e">
        <f>IF(INDEX([2]pivotTable!AV$3:AV$308,MATCH(totalExpenditure!$A196,[2]pivotTable!$A$3:$A$308,0))/100*INDEX(gDP!BK$6:BK$271,MATCH(totalExpenditure!$A196,gDP!$B$6:$B$271))=0,"",INDEX([2]pivotTable!AV$3:AV$308,MATCH(totalExpenditure!$A196,[2]pivotTable!$A$3:$A$308,0))/100*INDEX(gDP!BK$6:BK$271,MATCH(totalExpenditure!$A196,gDP!$B$6:$B$271)))</f>
        <v>#N/A</v>
      </c>
      <c r="AW196" s="77" t="e">
        <f>IF(INDEX([2]pivotTable!AW$3:AW$308,MATCH(totalExpenditure!$A196,[2]pivotTable!$A$3:$A$308,0))/100*INDEX(gDP!BL$6:BL$271,MATCH(totalExpenditure!$A196,gDP!$B$6:$B$271))=0,"",INDEX([2]pivotTable!AW$3:AW$308,MATCH(totalExpenditure!$A196,[2]pivotTable!$A$3:$A$308,0))/100*INDEX(gDP!BL$6:BL$271,MATCH(totalExpenditure!$A196,gDP!$B$6:$B$271)))</f>
        <v>#N/A</v>
      </c>
      <c r="AX196" s="77" t="e">
        <f>IF(INDEX([2]pivotTable!AX$3:AX$308,MATCH(totalExpenditure!$A196,[2]pivotTable!$A$3:$A$308,0))/100*INDEX(gDP!BM$6:BM$271,MATCH(totalExpenditure!$A196,gDP!$B$6:$B$271))=0,"",INDEX([2]pivotTable!AX$3:AX$308,MATCH(totalExpenditure!$A196,[2]pivotTable!$A$3:$A$308,0))/100*INDEX(gDP!BM$6:BM$271,MATCH(totalExpenditure!$A196,gDP!$B$6:$B$271)))</f>
        <v>#N/A</v>
      </c>
      <c r="AY196" s="77" t="e">
        <f>IF(INDEX([2]pivotTable!AY$3:AY$308,MATCH(totalExpenditure!$A196,[2]pivotTable!$A$3:$A$308,0))/100*INDEX(gDP!BN$6:BN$271,MATCH(totalExpenditure!$A196,gDP!$B$6:$B$271))=0,"",INDEX([2]pivotTable!AY$3:AY$308,MATCH(totalExpenditure!$A196,[2]pivotTable!$A$3:$A$308,0))/100*INDEX(gDP!BN$6:BN$271,MATCH(totalExpenditure!$A196,gDP!$B$6:$B$271)))</f>
        <v>#N/A</v>
      </c>
      <c r="AZ196" s="77" t="e">
        <f>IF(INDEX([2]pivotTable!AZ$3:AZ$308,MATCH(totalExpenditure!$A196,[2]pivotTable!$A$3:$A$308,0))/100*INDEX(gDP!BO$6:BO$271,MATCH(totalExpenditure!$A196,gDP!$B$6:$B$271))=0,"",INDEX([2]pivotTable!AZ$3:AZ$308,MATCH(totalExpenditure!$A196,[2]pivotTable!$A$3:$A$308,0))/100*INDEX(gDP!BO$6:BO$271,MATCH(totalExpenditure!$A196,gDP!$B$6:$B$271)))</f>
        <v>#N/A</v>
      </c>
      <c r="BA196" s="77" t="e">
        <f>IF(INDEX([2]pivotTable!B$310:B$615,MATCH(totalExpenditure!$A196,[2]pivotTable!$A$310:$A$615,0))/100*INDEX(gDP!Q$6:Q$271,MATCH(totalExpenditure!$A196,gDP!$B$6:$B$271))=0,"",INDEX([2]pivotTable!B$310:B$615,MATCH(totalExpenditure!$A196,[2]pivotTable!$A$310:$A$615,0))/100*INDEX(gDP!Q$6:Q$271,MATCH(totalExpenditure!$A196,gDP!$B$6:$B$271)))</f>
        <v>#N/A</v>
      </c>
      <c r="BB196" s="77" t="e">
        <f>IF(INDEX([2]pivotTable!C$310:C$615,MATCH(totalExpenditure!$A196,[2]pivotTable!$A$310:$A$615,0))/100*INDEX(gDP!R$6:R$271,MATCH(totalExpenditure!$A196,gDP!$B$6:$B$271))=0,"",INDEX([2]pivotTable!C$310:C$615,MATCH(totalExpenditure!$A196,[2]pivotTable!$A$310:$A$615,0))/100*INDEX(gDP!R$6:R$271,MATCH(totalExpenditure!$A196,gDP!$B$6:$B$271)))</f>
        <v>#N/A</v>
      </c>
      <c r="BC196" s="77" t="e">
        <f>IF(INDEX([2]pivotTable!D$310:D$615,MATCH(totalExpenditure!$A196,[2]pivotTable!$A$310:$A$615,0))/100*INDEX(gDP!S$6:S$271,MATCH(totalExpenditure!$A196,gDP!$B$6:$B$271))=0,"",INDEX([2]pivotTable!D$310:D$615,MATCH(totalExpenditure!$A196,[2]pivotTable!$A$310:$A$615,0))/100*INDEX(gDP!S$6:S$271,MATCH(totalExpenditure!$A196,gDP!$B$6:$B$271)))</f>
        <v>#N/A</v>
      </c>
      <c r="BD196" s="77" t="e">
        <f>IF(INDEX([2]pivotTable!E$310:E$615,MATCH(totalExpenditure!$A196,[2]pivotTable!$A$310:$A$615,0))/100*INDEX(gDP!T$6:T$271,MATCH(totalExpenditure!$A196,gDP!$B$6:$B$271))=0,"",INDEX([2]pivotTable!E$310:E$615,MATCH(totalExpenditure!$A196,[2]pivotTable!$A$310:$A$615,0))/100*INDEX(gDP!T$6:T$271,MATCH(totalExpenditure!$A196,gDP!$B$6:$B$271)))</f>
        <v>#N/A</v>
      </c>
      <c r="BE196" s="77" t="e">
        <f>IF(INDEX([2]pivotTable!F$310:F$615,MATCH(totalExpenditure!$A196,[2]pivotTable!$A$310:$A$615,0))/100*INDEX(gDP!U$6:U$271,MATCH(totalExpenditure!$A196,gDP!$B$6:$B$271))=0,"",INDEX([2]pivotTable!F$310:F$615,MATCH(totalExpenditure!$A196,[2]pivotTable!$A$310:$A$615,0))/100*INDEX(gDP!U$6:U$271,MATCH(totalExpenditure!$A196,gDP!$B$6:$B$271)))</f>
        <v>#N/A</v>
      </c>
      <c r="BF196" s="77" t="e">
        <f>IF(INDEX([2]pivotTable!G$310:G$615,MATCH(totalExpenditure!$A196,[2]pivotTable!$A$310:$A$615,0))/100*INDEX(gDP!V$6:V$271,MATCH(totalExpenditure!$A196,gDP!$B$6:$B$271))=0,"",INDEX([2]pivotTable!G$310:G$615,MATCH(totalExpenditure!$A196,[2]pivotTable!$A$310:$A$615,0))/100*INDEX(gDP!V$6:V$271,MATCH(totalExpenditure!$A196,gDP!$B$6:$B$271)))</f>
        <v>#N/A</v>
      </c>
      <c r="BG196" s="77" t="e">
        <f>IF(INDEX([2]pivotTable!H$310:H$615,MATCH(totalExpenditure!$A196,[2]pivotTable!$A$310:$A$615,0))/100*INDEX(gDP!W$6:W$271,MATCH(totalExpenditure!$A196,gDP!$B$6:$B$271))=0,"",INDEX([2]pivotTable!H$310:H$615,MATCH(totalExpenditure!$A196,[2]pivotTable!$A$310:$A$615,0))/100*INDEX(gDP!W$6:W$271,MATCH(totalExpenditure!$A196,gDP!$B$6:$B$271)))</f>
        <v>#N/A</v>
      </c>
      <c r="BH196" s="77" t="e">
        <f>IF(INDEX([2]pivotTable!I$310:I$615,MATCH(totalExpenditure!$A196,[2]pivotTable!$A$310:$A$615,0))/100*INDEX(gDP!X$6:X$271,MATCH(totalExpenditure!$A196,gDP!$B$6:$B$271))=0,"",INDEX([2]pivotTable!I$310:I$615,MATCH(totalExpenditure!$A196,[2]pivotTable!$A$310:$A$615,0))/100*INDEX(gDP!X$6:X$271,MATCH(totalExpenditure!$A196,gDP!$B$6:$B$271)))</f>
        <v>#N/A</v>
      </c>
      <c r="BI196" s="77" t="e">
        <f>IF(INDEX([2]pivotTable!J$310:J$615,MATCH(totalExpenditure!$A196,[2]pivotTable!$A$310:$A$615,0))/100*INDEX(gDP!Y$6:Y$271,MATCH(totalExpenditure!$A196,gDP!$B$6:$B$271))=0,"",INDEX([2]pivotTable!J$310:J$615,MATCH(totalExpenditure!$A196,[2]pivotTable!$A$310:$A$615,0))/100*INDEX(gDP!Y$6:Y$271,MATCH(totalExpenditure!$A196,gDP!$B$6:$B$271)))</f>
        <v>#N/A</v>
      </c>
      <c r="BJ196" s="77" t="e">
        <f>IF(INDEX([2]pivotTable!K$310:K$615,MATCH(totalExpenditure!$A196,[2]pivotTable!$A$310:$A$615,0))/100*INDEX(gDP!Z$6:Z$271,MATCH(totalExpenditure!$A196,gDP!$B$6:$B$271))=0,"",INDEX([2]pivotTable!K$310:K$615,MATCH(totalExpenditure!$A196,[2]pivotTable!$A$310:$A$615,0))/100*INDEX(gDP!Z$6:Z$271,MATCH(totalExpenditure!$A196,gDP!$B$6:$B$271)))</f>
        <v>#N/A</v>
      </c>
      <c r="BK196" s="77" t="e">
        <f>IF(INDEX([2]pivotTable!L$310:L$615,MATCH(totalExpenditure!$A196,[2]pivotTable!$A$310:$A$615,0))/100*INDEX(gDP!AA$6:AA$271,MATCH(totalExpenditure!$A196,gDP!$B$6:$B$271))=0,"",INDEX([2]pivotTable!L$310:L$615,MATCH(totalExpenditure!$A196,[2]pivotTable!$A$310:$A$615,0))/100*INDEX(gDP!AA$6:AA$271,MATCH(totalExpenditure!$A196,gDP!$B$6:$B$271)))</f>
        <v>#N/A</v>
      </c>
      <c r="BL196" s="77" t="e">
        <f>IF(INDEX([2]pivotTable!M$310:M$615,MATCH(totalExpenditure!$A196,[2]pivotTable!$A$310:$A$615,0))/100*INDEX(gDP!AB$6:AB$271,MATCH(totalExpenditure!$A196,gDP!$B$6:$B$271))=0,"",INDEX([2]pivotTable!M$310:M$615,MATCH(totalExpenditure!$A196,[2]pivotTable!$A$310:$A$615,0))/100*INDEX(gDP!AB$6:AB$271,MATCH(totalExpenditure!$A196,gDP!$B$6:$B$271)))</f>
        <v>#N/A</v>
      </c>
      <c r="BM196" s="77" t="e">
        <f>IF(INDEX([2]pivotTable!N$310:N$615,MATCH(totalExpenditure!$A196,[2]pivotTable!$A$310:$A$615,0))/100*INDEX(gDP!AC$6:AC$271,MATCH(totalExpenditure!$A196,gDP!$B$6:$B$271))=0,"",INDEX([2]pivotTable!N$310:N$615,MATCH(totalExpenditure!$A196,[2]pivotTable!$A$310:$A$615,0))/100*INDEX(gDP!AC$6:AC$271,MATCH(totalExpenditure!$A196,gDP!$B$6:$B$271)))</f>
        <v>#N/A</v>
      </c>
      <c r="BN196" s="77" t="e">
        <f>IF(INDEX([2]pivotTable!O$310:O$615,MATCH(totalExpenditure!$A196,[2]pivotTable!$A$310:$A$615,0))/100*INDEX(gDP!AD$6:AD$271,MATCH(totalExpenditure!$A196,gDP!$B$6:$B$271))=0,"",INDEX([2]pivotTable!O$310:O$615,MATCH(totalExpenditure!$A196,[2]pivotTable!$A$310:$A$615,0))/100*INDEX(gDP!AD$6:AD$271,MATCH(totalExpenditure!$A196,gDP!$B$6:$B$271)))</f>
        <v>#N/A</v>
      </c>
      <c r="BO196" s="77" t="e">
        <f>IF(INDEX([2]pivotTable!P$310:P$615,MATCH(totalExpenditure!$A196,[2]pivotTable!$A$310:$A$615,0))/100*INDEX(gDP!AE$6:AE$271,MATCH(totalExpenditure!$A196,gDP!$B$6:$B$271))=0,"",INDEX([2]pivotTable!P$310:P$615,MATCH(totalExpenditure!$A196,[2]pivotTable!$A$310:$A$615,0))/100*INDEX(gDP!AE$6:AE$271,MATCH(totalExpenditure!$A196,gDP!$B$6:$B$271)))</f>
        <v>#N/A</v>
      </c>
      <c r="BP196" s="77" t="e">
        <f>IF(INDEX([2]pivotTable!Q$310:Q$615,MATCH(totalExpenditure!$A196,[2]pivotTable!$A$310:$A$615,0))/100*INDEX(gDP!AF$6:AF$271,MATCH(totalExpenditure!$A196,gDP!$B$6:$B$271))=0,"",INDEX([2]pivotTable!Q$310:Q$615,MATCH(totalExpenditure!$A196,[2]pivotTable!$A$310:$A$615,0))/100*INDEX(gDP!AF$6:AF$271,MATCH(totalExpenditure!$A196,gDP!$B$6:$B$271)))</f>
        <v>#N/A</v>
      </c>
      <c r="BQ196" s="77" t="e">
        <f>IF(INDEX([2]pivotTable!R$310:R$615,MATCH(totalExpenditure!$A196,[2]pivotTable!$A$310:$A$615,0))/100*INDEX(gDP!AG$6:AG$271,MATCH(totalExpenditure!$A196,gDP!$B$6:$B$271))=0,"",INDEX([2]pivotTable!R$310:R$615,MATCH(totalExpenditure!$A196,[2]pivotTable!$A$310:$A$615,0))/100*INDEX(gDP!AG$6:AG$271,MATCH(totalExpenditure!$A196,gDP!$B$6:$B$271)))</f>
        <v>#N/A</v>
      </c>
      <c r="BR196" s="77" t="e">
        <f>IF(INDEX([2]pivotTable!S$310:S$615,MATCH(totalExpenditure!$A196,[2]pivotTable!$A$310:$A$615,0))/100*INDEX(gDP!AH$6:AH$271,MATCH(totalExpenditure!$A196,gDP!$B$6:$B$271))=0,"",INDEX([2]pivotTable!S$310:S$615,MATCH(totalExpenditure!$A196,[2]pivotTable!$A$310:$A$615,0))/100*INDEX(gDP!AH$6:AH$271,MATCH(totalExpenditure!$A196,gDP!$B$6:$B$271)))</f>
        <v>#N/A</v>
      </c>
      <c r="BS196" s="77" t="e">
        <f>IF(INDEX([2]pivotTable!T$310:T$615,MATCH(totalExpenditure!$A196,[2]pivotTable!$A$310:$A$615,0))/100*INDEX(gDP!AI$6:AI$271,MATCH(totalExpenditure!$A196,gDP!$B$6:$B$271))=0,"",INDEX([2]pivotTable!T$310:T$615,MATCH(totalExpenditure!$A196,[2]pivotTable!$A$310:$A$615,0))/100*INDEX(gDP!AI$6:AI$271,MATCH(totalExpenditure!$A196,gDP!$B$6:$B$271)))</f>
        <v>#N/A</v>
      </c>
      <c r="BT196" s="77" t="e">
        <f>IF(INDEX([2]pivotTable!U$310:U$615,MATCH(totalExpenditure!$A196,[2]pivotTable!$A$310:$A$615,0))/100*INDEX(gDP!AJ$6:AJ$271,MATCH(totalExpenditure!$A196,gDP!$B$6:$B$271))=0,"",INDEX([2]pivotTable!U$310:U$615,MATCH(totalExpenditure!$A196,[2]pivotTable!$A$310:$A$615,0))/100*INDEX(gDP!AJ$6:AJ$271,MATCH(totalExpenditure!$A196,gDP!$B$6:$B$271)))</f>
        <v>#N/A</v>
      </c>
      <c r="BU196" s="77" t="e">
        <f>IF(INDEX([2]pivotTable!V$310:V$615,MATCH(totalExpenditure!$A196,[2]pivotTable!$A$310:$A$615,0))/100*INDEX(gDP!AK$6:AK$271,MATCH(totalExpenditure!$A196,gDP!$B$6:$B$271))=0,"",INDEX([2]pivotTable!V$310:V$615,MATCH(totalExpenditure!$A196,[2]pivotTable!$A$310:$A$615,0))/100*INDEX(gDP!AK$6:AK$271,MATCH(totalExpenditure!$A196,gDP!$B$6:$B$271)))</f>
        <v>#N/A</v>
      </c>
      <c r="BV196" s="77" t="e">
        <f>IF(INDEX([2]pivotTable!W$310:W$615,MATCH(totalExpenditure!$A196,[2]pivotTable!$A$310:$A$615,0))/100*INDEX(gDP!AL$6:AL$271,MATCH(totalExpenditure!$A196,gDP!$B$6:$B$271))=0,"",INDEX([2]pivotTable!W$310:W$615,MATCH(totalExpenditure!$A196,[2]pivotTable!$A$310:$A$615,0))/100*INDEX(gDP!AL$6:AL$271,MATCH(totalExpenditure!$A196,gDP!$B$6:$B$271)))</f>
        <v>#N/A</v>
      </c>
      <c r="BW196" s="77" t="e">
        <f>IF(INDEX([2]pivotTable!X$310:X$615,MATCH(totalExpenditure!$A196,[2]pivotTable!$A$310:$A$615,0))/100*INDEX(gDP!AM$6:AM$271,MATCH(totalExpenditure!$A196,gDP!$B$6:$B$271))=0,"",INDEX([2]pivotTable!X$310:X$615,MATCH(totalExpenditure!$A196,[2]pivotTable!$A$310:$A$615,0))/100*INDEX(gDP!AM$6:AM$271,MATCH(totalExpenditure!$A196,gDP!$B$6:$B$271)))</f>
        <v>#N/A</v>
      </c>
      <c r="BX196" s="77" t="e">
        <f>IF(INDEX([2]pivotTable!Y$310:Y$615,MATCH(totalExpenditure!$A196,[2]pivotTable!$A$310:$A$615,0))/100*INDEX(gDP!AN$6:AN$271,MATCH(totalExpenditure!$A196,gDP!$B$6:$B$271))=0,"",INDEX([2]pivotTable!Y$310:Y$615,MATCH(totalExpenditure!$A196,[2]pivotTable!$A$310:$A$615,0))/100*INDEX(gDP!AN$6:AN$271,MATCH(totalExpenditure!$A196,gDP!$B$6:$B$271)))</f>
        <v>#N/A</v>
      </c>
      <c r="BY196" s="77" t="e">
        <f>IF(INDEX([2]pivotTable!Z$310:Z$615,MATCH(totalExpenditure!$A196,[2]pivotTable!$A$310:$A$615,0))/100*INDEX(gDP!AO$6:AO$271,MATCH(totalExpenditure!$A196,gDP!$B$6:$B$271))=0,"",INDEX([2]pivotTable!Z$310:Z$615,MATCH(totalExpenditure!$A196,[2]pivotTable!$A$310:$A$615,0))/100*INDEX(gDP!AO$6:AO$271,MATCH(totalExpenditure!$A196,gDP!$B$6:$B$271)))</f>
        <v>#N/A</v>
      </c>
      <c r="BZ196" s="77" t="e">
        <f>IF(INDEX([2]pivotTable!AA$310:AA$615,MATCH(totalExpenditure!$A196,[2]pivotTable!$A$310:$A$615,0))/100*INDEX(gDP!AP$6:AP$271,MATCH(totalExpenditure!$A196,gDP!$B$6:$B$271))=0,"",INDEX([2]pivotTable!AA$310:AA$615,MATCH(totalExpenditure!$A196,[2]pivotTable!$A$310:$A$615,0))/100*INDEX(gDP!AP$6:AP$271,MATCH(totalExpenditure!$A196,gDP!$B$6:$B$271)))</f>
        <v>#N/A</v>
      </c>
      <c r="CA196" s="77" t="e">
        <f>IF(INDEX([2]pivotTable!AB$310:AB$615,MATCH(totalExpenditure!$A196,[2]pivotTable!$A$310:$A$615,0))/100*INDEX(gDP!AQ$6:AQ$271,MATCH(totalExpenditure!$A196,gDP!$B$6:$B$271))=0,"",INDEX([2]pivotTable!AB$310:AB$615,MATCH(totalExpenditure!$A196,[2]pivotTable!$A$310:$A$615,0))/100*INDEX(gDP!AQ$6:AQ$271,MATCH(totalExpenditure!$A196,gDP!$B$6:$B$271)))</f>
        <v>#N/A</v>
      </c>
      <c r="CB196" s="77" t="e">
        <f>IF(INDEX([2]pivotTable!AC$310:AC$615,MATCH(totalExpenditure!$A196,[2]pivotTable!$A$310:$A$615,0))/100*INDEX(gDP!AR$6:AR$271,MATCH(totalExpenditure!$A196,gDP!$B$6:$B$271))=0,"",INDEX([2]pivotTable!AC$310:AC$615,MATCH(totalExpenditure!$A196,[2]pivotTable!$A$310:$A$615,0))/100*INDEX(gDP!AR$6:AR$271,MATCH(totalExpenditure!$A196,gDP!$B$6:$B$271)))</f>
        <v>#N/A</v>
      </c>
      <c r="CC196" s="77" t="e">
        <f>IF(INDEX([2]pivotTable!AD$310:AD$615,MATCH(totalExpenditure!$A196,[2]pivotTable!$A$310:$A$615,0))/100*INDEX(gDP!AS$6:AS$271,MATCH(totalExpenditure!$A196,gDP!$B$6:$B$271))=0,"",INDEX([2]pivotTable!AD$310:AD$615,MATCH(totalExpenditure!$A196,[2]pivotTable!$A$310:$A$615,0))/100*INDEX(gDP!AS$6:AS$271,MATCH(totalExpenditure!$A196,gDP!$B$6:$B$271)))</f>
        <v>#N/A</v>
      </c>
      <c r="CD196" s="77" t="e">
        <f>IF(INDEX([2]pivotTable!AE$310:AE$615,MATCH(totalExpenditure!$A196,[2]pivotTable!$A$310:$A$615,0))/100*INDEX(gDP!AT$6:AT$271,MATCH(totalExpenditure!$A196,gDP!$B$6:$B$271))=0,"",INDEX([2]pivotTable!AE$310:AE$615,MATCH(totalExpenditure!$A196,[2]pivotTable!$A$310:$A$615,0))/100*INDEX(gDP!AT$6:AT$271,MATCH(totalExpenditure!$A196,gDP!$B$6:$B$271)))</f>
        <v>#N/A</v>
      </c>
      <c r="CE196" s="77" t="e">
        <f>IF(INDEX([2]pivotTable!AF$310:AF$615,MATCH(totalExpenditure!$A196,[2]pivotTable!$A$310:$A$615,0))/100*INDEX(gDP!AU$6:AU$271,MATCH(totalExpenditure!$A196,gDP!$B$6:$B$271))=0,"",INDEX([2]pivotTable!AF$310:AF$615,MATCH(totalExpenditure!$A196,[2]pivotTable!$A$310:$A$615,0))/100*INDEX(gDP!AU$6:AU$271,MATCH(totalExpenditure!$A196,gDP!$B$6:$B$271)))</f>
        <v>#N/A</v>
      </c>
      <c r="CF196" s="77" t="e">
        <f>IF(INDEX([2]pivotTable!AG$310:AG$615,MATCH(totalExpenditure!$A196,[2]pivotTable!$A$310:$A$615,0))/100*INDEX(gDP!AV$6:AV$271,MATCH(totalExpenditure!$A196,gDP!$B$6:$B$271))=0,"",INDEX([2]pivotTable!AG$310:AG$615,MATCH(totalExpenditure!$A196,[2]pivotTable!$A$310:$A$615,0))/100*INDEX(gDP!AV$6:AV$271,MATCH(totalExpenditure!$A196,gDP!$B$6:$B$271)))</f>
        <v>#N/A</v>
      </c>
      <c r="CG196" s="77" t="e">
        <f>IF(INDEX([2]pivotTable!AH$310:AH$615,MATCH(totalExpenditure!$A196,[2]pivotTable!$A$310:$A$615,0))/100*INDEX(gDP!AW$6:AW$271,MATCH(totalExpenditure!$A196,gDP!$B$6:$B$271))=0,"",INDEX([2]pivotTable!AH$310:AH$615,MATCH(totalExpenditure!$A196,[2]pivotTable!$A$310:$A$615,0))/100*INDEX(gDP!AW$6:AW$271,MATCH(totalExpenditure!$A196,gDP!$B$6:$B$271)))</f>
        <v>#N/A</v>
      </c>
      <c r="CH196" s="77" t="e">
        <f>IF(INDEX([2]pivotTable!AI$310:AI$615,MATCH(totalExpenditure!$A196,[2]pivotTable!$A$310:$A$615,0))/100*INDEX(gDP!AX$6:AX$271,MATCH(totalExpenditure!$A196,gDP!$B$6:$B$271))=0,"",INDEX([2]pivotTable!AI$310:AI$615,MATCH(totalExpenditure!$A196,[2]pivotTable!$A$310:$A$615,0))/100*INDEX(gDP!AX$6:AX$271,MATCH(totalExpenditure!$A196,gDP!$B$6:$B$271)))</f>
        <v>#N/A</v>
      </c>
      <c r="CI196" s="77" t="e">
        <f>IF(INDEX([2]pivotTable!AJ$310:AJ$615,MATCH(totalExpenditure!$A196,[2]pivotTable!$A$310:$A$615,0))/100*INDEX(gDP!AY$6:AY$271,MATCH(totalExpenditure!$A196,gDP!$B$6:$B$271))=0,"",INDEX([2]pivotTable!AJ$310:AJ$615,MATCH(totalExpenditure!$A196,[2]pivotTable!$A$310:$A$615,0))/100*INDEX(gDP!AY$6:AY$271,MATCH(totalExpenditure!$A196,gDP!$B$6:$B$271)))</f>
        <v>#N/A</v>
      </c>
      <c r="CJ196" s="77" t="e">
        <f>IF(INDEX([2]pivotTable!AK$310:AK$615,MATCH(totalExpenditure!$A196,[2]pivotTable!$A$310:$A$615,0))/100*INDEX(gDP!AZ$6:AZ$271,MATCH(totalExpenditure!$A196,gDP!$B$6:$B$271))=0,"",INDEX([2]pivotTable!AK$310:AK$615,MATCH(totalExpenditure!$A196,[2]pivotTable!$A$310:$A$615,0))/100*INDEX(gDP!AZ$6:AZ$271,MATCH(totalExpenditure!$A196,gDP!$B$6:$B$271)))</f>
        <v>#N/A</v>
      </c>
      <c r="CK196" s="77" t="e">
        <f>IF(INDEX([2]pivotTable!AL$310:AL$615,MATCH(totalExpenditure!$A196,[2]pivotTable!$A$310:$A$615,0))/100*INDEX(gDP!BA$6:BA$271,MATCH(totalExpenditure!$A196,gDP!$B$6:$B$271))=0,"",INDEX([2]pivotTable!AL$310:AL$615,MATCH(totalExpenditure!$A196,[2]pivotTable!$A$310:$A$615,0))/100*INDEX(gDP!BA$6:BA$271,MATCH(totalExpenditure!$A196,gDP!$B$6:$B$271)))</f>
        <v>#N/A</v>
      </c>
      <c r="CL196" s="77" t="e">
        <f>IF(INDEX([2]pivotTable!AM$310:AM$615,MATCH(totalExpenditure!$A196,[2]pivotTable!$A$310:$A$615,0))/100*INDEX(gDP!BB$6:BB$271,MATCH(totalExpenditure!$A196,gDP!$B$6:$B$271))=0,"",INDEX([2]pivotTable!AM$310:AM$615,MATCH(totalExpenditure!$A196,[2]pivotTable!$A$310:$A$615,0))/100*INDEX(gDP!BB$6:BB$271,MATCH(totalExpenditure!$A196,gDP!$B$6:$B$271)))</f>
        <v>#N/A</v>
      </c>
      <c r="CM196" s="77" t="e">
        <f>IF(INDEX([2]pivotTable!AN$310:AN$615,MATCH(totalExpenditure!$A196,[2]pivotTable!$A$310:$A$615,0))/100*INDEX(gDP!BC$6:BC$271,MATCH(totalExpenditure!$A196,gDP!$B$6:$B$271))=0,"",INDEX([2]pivotTable!AN$310:AN$615,MATCH(totalExpenditure!$A196,[2]pivotTable!$A$310:$A$615,0))/100*INDEX(gDP!BC$6:BC$271,MATCH(totalExpenditure!$A196,gDP!$B$6:$B$271)))</f>
        <v>#N/A</v>
      </c>
      <c r="CN196" s="77" t="e">
        <f>IF(INDEX([2]pivotTable!AO$310:AO$615,MATCH(totalExpenditure!$A196,[2]pivotTable!$A$310:$A$615,0))/100*INDEX(gDP!BD$6:BD$271,MATCH(totalExpenditure!$A196,gDP!$B$6:$B$271))=0,"",INDEX([2]pivotTable!AO$310:AO$615,MATCH(totalExpenditure!$A196,[2]pivotTable!$A$310:$A$615,0))/100*INDEX(gDP!BD$6:BD$271,MATCH(totalExpenditure!$A196,gDP!$B$6:$B$271)))</f>
        <v>#N/A</v>
      </c>
      <c r="CO196" s="77" t="e">
        <f>IF(INDEX([2]pivotTable!AP$310:AP$615,MATCH(totalExpenditure!$A196,[2]pivotTable!$A$310:$A$615,0))/100*INDEX(gDP!BE$6:BE$271,MATCH(totalExpenditure!$A196,gDP!$B$6:$B$271))=0,"",INDEX([2]pivotTable!AP$310:AP$615,MATCH(totalExpenditure!$A196,[2]pivotTable!$A$310:$A$615,0))/100*INDEX(gDP!BE$6:BE$271,MATCH(totalExpenditure!$A196,gDP!$B$6:$B$271)))</f>
        <v>#N/A</v>
      </c>
      <c r="CP196" s="77" t="e">
        <f>IF(INDEX([2]pivotTable!AQ$310:AQ$615,MATCH(totalExpenditure!$A196,[2]pivotTable!$A$310:$A$615,0))/100*INDEX(gDP!BF$6:BF$271,MATCH(totalExpenditure!$A196,gDP!$B$6:$B$271))=0,"",INDEX([2]pivotTable!AQ$310:AQ$615,MATCH(totalExpenditure!$A196,[2]pivotTable!$A$310:$A$615,0))/100*INDEX(gDP!BF$6:BF$271,MATCH(totalExpenditure!$A196,gDP!$B$6:$B$271)))</f>
        <v>#N/A</v>
      </c>
      <c r="CQ196" s="77" t="e">
        <f>IF(INDEX([2]pivotTable!AR$310:AR$615,MATCH(totalExpenditure!$A196,[2]pivotTable!$A$310:$A$615,0))/100*INDEX(gDP!BG$6:BG$271,MATCH(totalExpenditure!$A196,gDP!$B$6:$B$271))=0,"",INDEX([2]pivotTable!AR$310:AR$615,MATCH(totalExpenditure!$A196,[2]pivotTable!$A$310:$A$615,0))/100*INDEX(gDP!BG$6:BG$271,MATCH(totalExpenditure!$A196,gDP!$B$6:$B$271)))</f>
        <v>#N/A</v>
      </c>
      <c r="CR196" s="77" t="e">
        <f>IF(INDEX([2]pivotTable!AS$310:AS$615,MATCH(totalExpenditure!$A196,[2]pivotTable!$A$310:$A$615,0))/100*INDEX(gDP!BH$6:BH$271,MATCH(totalExpenditure!$A196,gDP!$B$6:$B$271))=0,"",INDEX([2]pivotTable!AS$310:AS$615,MATCH(totalExpenditure!$A196,[2]pivotTable!$A$310:$A$615,0))/100*INDEX(gDP!BH$6:BH$271,MATCH(totalExpenditure!$A196,gDP!$B$6:$B$271)))</f>
        <v>#N/A</v>
      </c>
      <c r="CS196" s="77" t="e">
        <f>IF(INDEX([2]pivotTable!AT$310:AT$615,MATCH(totalExpenditure!$A196,[2]pivotTable!$A$310:$A$615,0))/100*INDEX(gDP!BI$6:BI$271,MATCH(totalExpenditure!$A196,gDP!$B$6:$B$271))=0,"",INDEX([2]pivotTable!AT$310:AT$615,MATCH(totalExpenditure!$A196,[2]pivotTable!$A$310:$A$615,0))/100*INDEX(gDP!BI$6:BI$271,MATCH(totalExpenditure!$A196,gDP!$B$6:$B$271)))</f>
        <v>#N/A</v>
      </c>
      <c r="CT196" s="77" t="e">
        <f>IF(INDEX([2]pivotTable!AU$310:AU$615,MATCH(totalExpenditure!$A196,[2]pivotTable!$A$310:$A$615,0))/100*INDEX(gDP!BJ$6:BJ$271,MATCH(totalExpenditure!$A196,gDP!$B$6:$B$271))=0,"",INDEX([2]pivotTable!AU$310:AU$615,MATCH(totalExpenditure!$A196,[2]pivotTable!$A$310:$A$615,0))/100*INDEX(gDP!BJ$6:BJ$271,MATCH(totalExpenditure!$A196,gDP!$B$6:$B$271)))</f>
        <v>#N/A</v>
      </c>
      <c r="CU196" s="77" t="e">
        <f>IF(INDEX([2]pivotTable!AV$310:AV$615,MATCH(totalExpenditure!$A196,[2]pivotTable!$A$310:$A$615,0))/100*INDEX(gDP!BK$6:BK$271,MATCH(totalExpenditure!$A196,gDP!$B$6:$B$271))=0,"",INDEX([2]pivotTable!AV$310:AV$615,MATCH(totalExpenditure!$A196,[2]pivotTable!$A$310:$A$615,0))/100*INDEX(gDP!BK$6:BK$271,MATCH(totalExpenditure!$A196,gDP!$B$6:$B$271)))</f>
        <v>#N/A</v>
      </c>
      <c r="CV196" s="77" t="e">
        <f>IF(INDEX([2]pivotTable!AW$310:AW$615,MATCH(totalExpenditure!$A196,[2]pivotTable!$A$310:$A$615,0))/100*INDEX(gDP!BL$6:BL$271,MATCH(totalExpenditure!$A196,gDP!$B$6:$B$271))=0,"",INDEX([2]pivotTable!AW$310:AW$615,MATCH(totalExpenditure!$A196,[2]pivotTable!$A$310:$A$615,0))/100*INDEX(gDP!BL$6:BL$271,MATCH(totalExpenditure!$A196,gDP!$B$6:$B$271)))</f>
        <v>#N/A</v>
      </c>
      <c r="CW196" s="77" t="e">
        <f>IF(INDEX([2]pivotTable!AX$310:AX$615,MATCH(totalExpenditure!$A196,[2]pivotTable!$A$310:$A$615,0))/100*INDEX(gDP!BM$6:BM$271,MATCH(totalExpenditure!$A196,gDP!$B$6:$B$271))=0,"",INDEX([2]pivotTable!AX$310:AX$615,MATCH(totalExpenditure!$A196,[2]pivotTable!$A$310:$A$615,0))/100*INDEX(gDP!BM$6:BM$271,MATCH(totalExpenditure!$A196,gDP!$B$6:$B$271)))</f>
        <v>#N/A</v>
      </c>
      <c r="CX196" s="77" t="e">
        <f>IF(INDEX([2]pivotTable!AY$310:AY$615,MATCH(totalExpenditure!$A196,[2]pivotTable!$A$310:$A$615,0))/100*INDEX(gDP!BN$6:BN$271,MATCH(totalExpenditure!$A196,gDP!$B$6:$B$271))=0,"",INDEX([2]pivotTable!AY$310:AY$615,MATCH(totalExpenditure!$A196,[2]pivotTable!$A$310:$A$615,0))/100*INDEX(gDP!BN$6:BN$271,MATCH(totalExpenditure!$A196,gDP!$B$6:$B$271)))</f>
        <v>#N/A</v>
      </c>
      <c r="CY196" s="77" t="e">
        <f>IF(INDEX([2]pivotTable!AZ$310:AZ$615,MATCH(totalExpenditure!$A196,[2]pivotTable!$A$310:$A$615,0))/100*INDEX(gDP!BO$6:BO$271,MATCH(totalExpenditure!$A196,gDP!$B$6:$B$271))=0,"",INDEX([2]pivotTable!AZ$310:AZ$615,MATCH(totalExpenditure!$A196,[2]pivotTable!$A$310:$A$615,0))/100*INDEX(gDP!BO$6:BO$271,MATCH(totalExpenditure!$A196,gDP!$B$6:$B$271)))</f>
        <v>#N/A</v>
      </c>
      <c r="CZ196" s="77" t="e">
        <f>IF(B196="","",IF(BA196="","",B196-B196+INDEX(gDP!Q$6:Q$271,MATCH(totalExpenditure!$A196,gDP!$B$6:$B$271))))</f>
        <v>#N/A</v>
      </c>
      <c r="DA196" s="77" t="e">
        <f>IF(C196="","",IF(BB196="","",C196-C196+INDEX(gDP!R$6:R$271,MATCH(totalExpenditure!$A196,gDP!$B$6:$B$271))))</f>
        <v>#N/A</v>
      </c>
      <c r="DB196" s="77" t="e">
        <f>IF(D196="","",IF(BC196="","",D196-D196+INDEX(gDP!S$6:S$271,MATCH(totalExpenditure!$A196,gDP!$B$6:$B$271))))</f>
        <v>#N/A</v>
      </c>
      <c r="DC196" s="77" t="e">
        <f>IF(E196="","",IF(BD196="","",E196-E196+INDEX(gDP!T$6:T$271,MATCH(totalExpenditure!$A196,gDP!$B$6:$B$271))))</f>
        <v>#N/A</v>
      </c>
      <c r="DD196" s="77" t="e">
        <f>IF(F196="","",IF(BE196="","",F196-F196+INDEX(gDP!U$6:U$271,MATCH(totalExpenditure!$A196,gDP!$B$6:$B$271))))</f>
        <v>#N/A</v>
      </c>
      <c r="DE196" s="77" t="e">
        <f>IF(G196="","",IF(BF196="","",G196-G196+INDEX(gDP!V$6:V$271,MATCH(totalExpenditure!$A196,gDP!$B$6:$B$271))))</f>
        <v>#N/A</v>
      </c>
      <c r="DF196" s="77" t="e">
        <f>IF(H196="","",IF(BG196="","",H196-H196+INDEX(gDP!W$6:W$271,MATCH(totalExpenditure!$A196,gDP!$B$6:$B$271))))</f>
        <v>#N/A</v>
      </c>
      <c r="DG196" s="77" t="e">
        <f>IF(I196="","",IF(BH196="","",I196-I196+INDEX(gDP!X$6:X$271,MATCH(totalExpenditure!$A196,gDP!$B$6:$B$271))))</f>
        <v>#N/A</v>
      </c>
      <c r="DH196" s="77" t="e">
        <f>IF(J196="","",IF(BI196="","",J196-J196+INDEX(gDP!Y$6:Y$271,MATCH(totalExpenditure!$A196,gDP!$B$6:$B$271))))</f>
        <v>#N/A</v>
      </c>
      <c r="DI196" s="77" t="e">
        <f>IF(K196="","",IF(BJ196="","",K196-K196+INDEX(gDP!Z$6:Z$271,MATCH(totalExpenditure!$A196,gDP!$B$6:$B$271))))</f>
        <v>#N/A</v>
      </c>
      <c r="DJ196" s="77" t="e">
        <f>IF(L196="","",IF(BK196="","",L196-L196+INDEX(gDP!AA$6:AA$271,MATCH(totalExpenditure!$A196,gDP!$B$6:$B$271))))</f>
        <v>#N/A</v>
      </c>
      <c r="DK196" s="77" t="e">
        <f>IF(M196="","",IF(BL196="","",M196-M196+INDEX(gDP!AB$6:AB$271,MATCH(totalExpenditure!$A196,gDP!$B$6:$B$271))))</f>
        <v>#N/A</v>
      </c>
      <c r="DL196" s="77" t="e">
        <f>IF(N196="","",IF(BM196="","",N196-N196+INDEX(gDP!AC$6:AC$271,MATCH(totalExpenditure!$A196,gDP!$B$6:$B$271))))</f>
        <v>#N/A</v>
      </c>
      <c r="DM196" s="77" t="e">
        <f>IF(O196="","",IF(BN196="","",O196-O196+INDEX(gDP!AD$6:AD$271,MATCH(totalExpenditure!$A196,gDP!$B$6:$B$271))))</f>
        <v>#N/A</v>
      </c>
      <c r="DN196" s="77" t="e">
        <f>IF(P196="","",IF(BO196="","",P196-P196+INDEX(gDP!AE$6:AE$271,MATCH(totalExpenditure!$A196,gDP!$B$6:$B$271))))</f>
        <v>#N/A</v>
      </c>
      <c r="DO196" s="77" t="e">
        <f>IF(Q196="","",IF(BP196="","",Q196-Q196+INDEX(gDP!AF$6:AF$271,MATCH(totalExpenditure!$A196,gDP!$B$6:$B$271))))</f>
        <v>#N/A</v>
      </c>
      <c r="DP196" s="77" t="e">
        <f>IF(R196="","",IF(BQ196="","",R196-R196+INDEX(gDP!AG$6:AG$271,MATCH(totalExpenditure!$A196,gDP!$B$6:$B$271))))</f>
        <v>#N/A</v>
      </c>
      <c r="DQ196" s="77" t="e">
        <f>IF(S196="","",IF(BR196="","",S196-S196+INDEX(gDP!AH$6:AH$271,MATCH(totalExpenditure!$A196,gDP!$B$6:$B$271))))</f>
        <v>#N/A</v>
      </c>
      <c r="DR196" s="77" t="e">
        <f>IF(T196="","",IF(BS196="","",T196-T196+INDEX(gDP!AI$6:AI$271,MATCH(totalExpenditure!$A196,gDP!$B$6:$B$271))))</f>
        <v>#N/A</v>
      </c>
      <c r="DS196" s="77" t="e">
        <f>IF(U196="","",IF(BT196="","",U196-U196+INDEX(gDP!AJ$6:AJ$271,MATCH(totalExpenditure!$A196,gDP!$B$6:$B$271))))</f>
        <v>#N/A</v>
      </c>
      <c r="DT196" s="77" t="e">
        <f>IF(V196="","",IF(BU196="","",V196-V196+INDEX(gDP!AK$6:AK$271,MATCH(totalExpenditure!$A196,gDP!$B$6:$B$271))))</f>
        <v>#N/A</v>
      </c>
      <c r="DU196" s="77" t="e">
        <f>IF(W196="","",IF(BV196="","",W196-W196+INDEX(gDP!AL$6:AL$271,MATCH(totalExpenditure!$A196,gDP!$B$6:$B$271))))</f>
        <v>#N/A</v>
      </c>
      <c r="DV196" s="77" t="e">
        <f>IF(X196="","",IF(BW196="","",X196-X196+INDEX(gDP!AM$6:AM$271,MATCH(totalExpenditure!$A196,gDP!$B$6:$B$271))))</f>
        <v>#N/A</v>
      </c>
      <c r="DW196" s="77" t="e">
        <f>IF(Y196="","",IF(BX196="","",Y196-Y196+INDEX(gDP!AN$6:AN$271,MATCH(totalExpenditure!$A196,gDP!$B$6:$B$271))))</f>
        <v>#N/A</v>
      </c>
      <c r="DX196" s="77" t="e">
        <f>IF(Z196="","",IF(BY196="","",Z196-Z196+INDEX(gDP!AO$6:AO$271,MATCH(totalExpenditure!$A196,gDP!$B$6:$B$271))))</f>
        <v>#N/A</v>
      </c>
      <c r="DY196" s="77" t="e">
        <f>IF(AA196="","",IF(BZ196="","",AA196-AA196+INDEX(gDP!AP$6:AP$271,MATCH(totalExpenditure!$A196,gDP!$B$6:$B$271))))</f>
        <v>#N/A</v>
      </c>
      <c r="DZ196" s="77" t="e">
        <f>IF(AB196="","",IF(CA196="","",AB196-AB196+INDEX(gDP!AQ$6:AQ$271,MATCH(totalExpenditure!$A196,gDP!$B$6:$B$271))))</f>
        <v>#N/A</v>
      </c>
      <c r="EA196" s="77" t="e">
        <f>IF(AC196="","",IF(CB196="","",AC196-AC196+INDEX(gDP!AR$6:AR$271,MATCH(totalExpenditure!$A196,gDP!$B$6:$B$271))))</f>
        <v>#N/A</v>
      </c>
      <c r="EB196" s="77" t="e">
        <f>IF(AD196="","",IF(CC196="","",AD196-AD196+INDEX(gDP!AS$6:AS$271,MATCH(totalExpenditure!$A196,gDP!$B$6:$B$271))))</f>
        <v>#N/A</v>
      </c>
      <c r="EC196" s="77" t="e">
        <f>IF(AE196="","",IF(CD196="","",AE196-AE196+INDEX(gDP!AT$6:AT$271,MATCH(totalExpenditure!$A196,gDP!$B$6:$B$271))))</f>
        <v>#N/A</v>
      </c>
      <c r="ED196" s="77" t="e">
        <f>IF(AF196="","",IF(CE196="","",AF196-AF196+INDEX(gDP!AU$6:AU$271,MATCH(totalExpenditure!$A196,gDP!$B$6:$B$271))))</f>
        <v>#N/A</v>
      </c>
      <c r="EE196" s="77" t="e">
        <f>IF(AG196="","",IF(CF196="","",AG196-AG196+INDEX(gDP!AV$6:AV$271,MATCH(totalExpenditure!$A196,gDP!$B$6:$B$271))))</f>
        <v>#N/A</v>
      </c>
      <c r="EF196" s="77" t="e">
        <f>IF(AH196="","",IF(CG196="","",AH196-AH196+INDEX(gDP!AW$6:AW$271,MATCH(totalExpenditure!$A196,gDP!$B$6:$B$271))))</f>
        <v>#N/A</v>
      </c>
      <c r="EG196" s="77" t="e">
        <f>IF(AI196="","",IF(CH196="","",AI196-AI196+INDEX(gDP!AX$6:AX$271,MATCH(totalExpenditure!$A196,gDP!$B$6:$B$271))))</f>
        <v>#N/A</v>
      </c>
      <c r="EH196" s="77" t="e">
        <f>IF(AJ196="","",IF(CI196="","",AJ196-AJ196+INDEX(gDP!AY$6:AY$271,MATCH(totalExpenditure!$A196,gDP!$B$6:$B$271))))</f>
        <v>#N/A</v>
      </c>
      <c r="EI196" s="77" t="e">
        <f>IF(AK196="","",IF(CJ196="","",AK196-AK196+INDEX(gDP!AZ$6:AZ$271,MATCH(totalExpenditure!$A196,gDP!$B$6:$B$271))))</f>
        <v>#N/A</v>
      </c>
      <c r="EJ196" s="77" t="e">
        <f>IF(AL196="","",IF(CK196="","",AL196-AL196+INDEX(gDP!BA$6:BA$271,MATCH(totalExpenditure!$A196,gDP!$B$6:$B$271))))</f>
        <v>#N/A</v>
      </c>
      <c r="EK196" s="77" t="e">
        <f>IF(AM196="","",IF(CL196="","",AM196-AM196+INDEX(gDP!BB$6:BB$271,MATCH(totalExpenditure!$A196,gDP!$B$6:$B$271))))</f>
        <v>#N/A</v>
      </c>
      <c r="EL196" s="77" t="e">
        <f>IF(AN196="","",IF(CM196="","",AN196-AN196+INDEX(gDP!BC$6:BC$271,MATCH(totalExpenditure!$A196,gDP!$B$6:$B$271))))</f>
        <v>#N/A</v>
      </c>
      <c r="EM196" s="77" t="e">
        <f>IF(AO196="","",IF(CN196="","",AO196-AO196+INDEX(gDP!BD$6:BD$271,MATCH(totalExpenditure!$A196,gDP!$B$6:$B$271))))</f>
        <v>#N/A</v>
      </c>
      <c r="EN196" s="77" t="e">
        <f>IF(AP196="","",IF(CO196="","",AP196-AP196+INDEX(gDP!BE$6:BE$271,MATCH(totalExpenditure!$A196,gDP!$B$6:$B$271))))</f>
        <v>#N/A</v>
      </c>
      <c r="EO196" s="77" t="e">
        <f>IF(AQ196="","",IF(CP196="","",AQ196-AQ196+INDEX(gDP!BF$6:BF$271,MATCH(totalExpenditure!$A196,gDP!$B$6:$B$271))))</f>
        <v>#N/A</v>
      </c>
      <c r="EP196" s="77" t="e">
        <f>IF(AR196="","",IF(CQ196="","",AR196-AR196+INDEX(gDP!BG$6:BG$271,MATCH(totalExpenditure!$A196,gDP!$B$6:$B$271))))</f>
        <v>#N/A</v>
      </c>
      <c r="EQ196" s="77" t="e">
        <f>IF(AS196="","",IF(CR196="","",AS196-AS196+INDEX(gDP!BH$6:BH$271,MATCH(totalExpenditure!$A196,gDP!$B$6:$B$271))))</f>
        <v>#N/A</v>
      </c>
      <c r="ER196" s="77" t="e">
        <f>IF(AT196="","",IF(CS196="","",AT196-AT196+INDEX(gDP!BI$6:BI$271,MATCH(totalExpenditure!$A196,gDP!$B$6:$B$271))))</f>
        <v>#N/A</v>
      </c>
      <c r="ES196" s="77" t="e">
        <f>IF(AU196="","",IF(CT196="","",AU196-AU196+INDEX(gDP!BJ$6:BJ$271,MATCH(totalExpenditure!$A196,gDP!$B$6:$B$271))))</f>
        <v>#N/A</v>
      </c>
      <c r="ET196" s="77" t="e">
        <f>IF(AV196="","",IF(CU196="","",AV196-AV196+INDEX(gDP!BK$6:BK$271,MATCH(totalExpenditure!$A196,gDP!$B$6:$B$271))))</f>
        <v>#N/A</v>
      </c>
      <c r="EU196" s="77" t="e">
        <f>IF(AW196="","",IF(CV196="","",AW196-AW196+INDEX(gDP!BL$6:BL$271,MATCH(totalExpenditure!$A196,gDP!$B$6:$B$271))))</f>
        <v>#N/A</v>
      </c>
      <c r="EV196" s="77" t="e">
        <f>IF(AX196="","",IF(CW196="","",AX196-AX196+INDEX(gDP!BM$6:BM$271,MATCH(totalExpenditure!$A196,gDP!$B$6:$B$271))))</f>
        <v>#N/A</v>
      </c>
      <c r="EW196" s="77" t="e">
        <f>IF(AY196="","",IF(CX196="","",AY196-AY196+INDEX(gDP!BN$6:BN$271,MATCH(totalExpenditure!$A196,gDP!$B$6:$B$271))))</f>
        <v>#N/A</v>
      </c>
      <c r="EX196" s="77" t="e">
        <f>IF(AZ196="","",IF(CY196="","",AZ196-AZ196+INDEX(gDP!BO$6:BO$271,MATCH(totalExpenditure!$A196,gDP!$B$6:$B$271))))</f>
        <v>#N/A</v>
      </c>
    </row>
    <row r="197" spans="1:154" x14ac:dyDescent="0.35">
      <c r="A197" t="s">
        <v>603</v>
      </c>
      <c r="B197" s="77" t="e">
        <f>IF(INDEX([2]pivotTable!B$3:B$308,MATCH(totalExpenditure!$A197,[2]pivotTable!$A$3:$A$308,0))/100*INDEX(gDP!Q$6:Q$271,MATCH(totalExpenditure!$A197,gDP!$B$6:$B$271))=0,"",INDEX([2]pivotTable!B$3:B$308,MATCH(totalExpenditure!$A197,[2]pivotTable!$A$3:$A$308,0))/100*INDEX(gDP!Q$6:Q$271,MATCH(totalExpenditure!$A197,gDP!$B$6:$B$271)))</f>
        <v>#N/A</v>
      </c>
      <c r="C197" s="77" t="e">
        <f>IF(INDEX([2]pivotTable!C$3:C$308,MATCH(totalExpenditure!$A197,[2]pivotTable!$A$3:$A$308,0))/100*INDEX(gDP!R$6:R$271,MATCH(totalExpenditure!$A197,gDP!$B$6:$B$271))=0,"",INDEX([2]pivotTable!C$3:C$308,MATCH(totalExpenditure!$A197,[2]pivotTable!$A$3:$A$308,0))/100*INDEX(gDP!R$6:R$271,MATCH(totalExpenditure!$A197,gDP!$B$6:$B$271)))</f>
        <v>#N/A</v>
      </c>
      <c r="D197" s="77" t="e">
        <f>IF(INDEX([2]pivotTable!D$3:D$308,MATCH(totalExpenditure!$A197,[2]pivotTable!$A$3:$A$308,0))/100*INDEX(gDP!S$6:S$271,MATCH(totalExpenditure!$A197,gDP!$B$6:$B$271))=0,"",INDEX([2]pivotTable!D$3:D$308,MATCH(totalExpenditure!$A197,[2]pivotTable!$A$3:$A$308,0))/100*INDEX(gDP!S$6:S$271,MATCH(totalExpenditure!$A197,gDP!$B$6:$B$271)))</f>
        <v>#N/A</v>
      </c>
      <c r="E197" s="77" t="e">
        <f>IF(INDEX([2]pivotTable!E$3:E$308,MATCH(totalExpenditure!$A197,[2]pivotTable!$A$3:$A$308,0))/100*INDEX(gDP!T$6:T$271,MATCH(totalExpenditure!$A197,gDP!$B$6:$B$271))=0,"",INDEX([2]pivotTable!E$3:E$308,MATCH(totalExpenditure!$A197,[2]pivotTable!$A$3:$A$308,0))/100*INDEX(gDP!T$6:T$271,MATCH(totalExpenditure!$A197,gDP!$B$6:$B$271)))</f>
        <v>#N/A</v>
      </c>
      <c r="F197" s="77" t="e">
        <f>IF(INDEX([2]pivotTable!F$3:F$308,MATCH(totalExpenditure!$A197,[2]pivotTable!$A$3:$A$308,0))/100*INDEX(gDP!U$6:U$271,MATCH(totalExpenditure!$A197,gDP!$B$6:$B$271))=0,"",INDEX([2]pivotTable!F$3:F$308,MATCH(totalExpenditure!$A197,[2]pivotTable!$A$3:$A$308,0))/100*INDEX(gDP!U$6:U$271,MATCH(totalExpenditure!$A197,gDP!$B$6:$B$271)))</f>
        <v>#N/A</v>
      </c>
      <c r="G197" s="77" t="e">
        <f>IF(INDEX([2]pivotTable!G$3:G$308,MATCH(totalExpenditure!$A197,[2]pivotTable!$A$3:$A$308,0))/100*INDEX(gDP!V$6:V$271,MATCH(totalExpenditure!$A197,gDP!$B$6:$B$271))=0,"",INDEX([2]pivotTable!G$3:G$308,MATCH(totalExpenditure!$A197,[2]pivotTable!$A$3:$A$308,0))/100*INDEX(gDP!V$6:V$271,MATCH(totalExpenditure!$A197,gDP!$B$6:$B$271)))</f>
        <v>#N/A</v>
      </c>
      <c r="H197" s="77" t="e">
        <f>IF(INDEX([2]pivotTable!H$3:H$308,MATCH(totalExpenditure!$A197,[2]pivotTable!$A$3:$A$308,0))/100*INDEX(gDP!W$6:W$271,MATCH(totalExpenditure!$A197,gDP!$B$6:$B$271))=0,"",INDEX([2]pivotTable!H$3:H$308,MATCH(totalExpenditure!$A197,[2]pivotTable!$A$3:$A$308,0))/100*INDEX(gDP!W$6:W$271,MATCH(totalExpenditure!$A197,gDP!$B$6:$B$271)))</f>
        <v>#N/A</v>
      </c>
      <c r="I197" s="77" t="e">
        <f>IF(INDEX([2]pivotTable!I$3:I$308,MATCH(totalExpenditure!$A197,[2]pivotTable!$A$3:$A$308,0))/100*INDEX(gDP!X$6:X$271,MATCH(totalExpenditure!$A197,gDP!$B$6:$B$271))=0,"",INDEX([2]pivotTable!I$3:I$308,MATCH(totalExpenditure!$A197,[2]pivotTable!$A$3:$A$308,0))/100*INDEX(gDP!X$6:X$271,MATCH(totalExpenditure!$A197,gDP!$B$6:$B$271)))</f>
        <v>#N/A</v>
      </c>
      <c r="J197" s="77" t="e">
        <f>IF(INDEX([2]pivotTable!J$3:J$308,MATCH(totalExpenditure!$A197,[2]pivotTable!$A$3:$A$308,0))/100*INDEX(gDP!Y$6:Y$271,MATCH(totalExpenditure!$A197,gDP!$B$6:$B$271))=0,"",INDEX([2]pivotTable!J$3:J$308,MATCH(totalExpenditure!$A197,[2]pivotTable!$A$3:$A$308,0))/100*INDEX(gDP!Y$6:Y$271,MATCH(totalExpenditure!$A197,gDP!$B$6:$B$271)))</f>
        <v>#N/A</v>
      </c>
      <c r="K197" s="77" t="e">
        <f>IF(INDEX([2]pivotTable!K$3:K$308,MATCH(totalExpenditure!$A197,[2]pivotTable!$A$3:$A$308,0))/100*INDEX(gDP!Z$6:Z$271,MATCH(totalExpenditure!$A197,gDP!$B$6:$B$271))=0,"",INDEX([2]pivotTable!K$3:K$308,MATCH(totalExpenditure!$A197,[2]pivotTable!$A$3:$A$308,0))/100*INDEX(gDP!Z$6:Z$271,MATCH(totalExpenditure!$A197,gDP!$B$6:$B$271)))</f>
        <v>#N/A</v>
      </c>
      <c r="L197" s="77" t="e">
        <f>IF(INDEX([2]pivotTable!L$3:L$308,MATCH(totalExpenditure!$A197,[2]pivotTable!$A$3:$A$308,0))/100*INDEX(gDP!AA$6:AA$271,MATCH(totalExpenditure!$A197,gDP!$B$6:$B$271))=0,"",INDEX([2]pivotTable!L$3:L$308,MATCH(totalExpenditure!$A197,[2]pivotTable!$A$3:$A$308,0))/100*INDEX(gDP!AA$6:AA$271,MATCH(totalExpenditure!$A197,gDP!$B$6:$B$271)))</f>
        <v>#N/A</v>
      </c>
      <c r="M197" s="77" t="e">
        <f>IF(INDEX([2]pivotTable!M$3:M$308,MATCH(totalExpenditure!$A197,[2]pivotTable!$A$3:$A$308,0))/100*INDEX(gDP!AB$6:AB$271,MATCH(totalExpenditure!$A197,gDP!$B$6:$B$271))=0,"",INDEX([2]pivotTable!M$3:M$308,MATCH(totalExpenditure!$A197,[2]pivotTable!$A$3:$A$308,0))/100*INDEX(gDP!AB$6:AB$271,MATCH(totalExpenditure!$A197,gDP!$B$6:$B$271)))</f>
        <v>#N/A</v>
      </c>
      <c r="N197" s="77" t="e">
        <f>IF(INDEX([2]pivotTable!N$3:N$308,MATCH(totalExpenditure!$A197,[2]pivotTable!$A$3:$A$308,0))/100*INDEX(gDP!AC$6:AC$271,MATCH(totalExpenditure!$A197,gDP!$B$6:$B$271))=0,"",INDEX([2]pivotTable!N$3:N$308,MATCH(totalExpenditure!$A197,[2]pivotTable!$A$3:$A$308,0))/100*INDEX(gDP!AC$6:AC$271,MATCH(totalExpenditure!$A197,gDP!$B$6:$B$271)))</f>
        <v>#N/A</v>
      </c>
      <c r="O197" s="77" t="e">
        <f>IF(INDEX([2]pivotTable!O$3:O$308,MATCH(totalExpenditure!$A197,[2]pivotTable!$A$3:$A$308,0))/100*INDEX(gDP!AD$6:AD$271,MATCH(totalExpenditure!$A197,gDP!$B$6:$B$271))=0,"",INDEX([2]pivotTable!O$3:O$308,MATCH(totalExpenditure!$A197,[2]pivotTable!$A$3:$A$308,0))/100*INDEX(gDP!AD$6:AD$271,MATCH(totalExpenditure!$A197,gDP!$B$6:$B$271)))</f>
        <v>#N/A</v>
      </c>
      <c r="P197" s="77" t="e">
        <f>IF(INDEX([2]pivotTable!P$3:P$308,MATCH(totalExpenditure!$A197,[2]pivotTable!$A$3:$A$308,0))/100*INDEX(gDP!AE$6:AE$271,MATCH(totalExpenditure!$A197,gDP!$B$6:$B$271))=0,"",INDEX([2]pivotTable!P$3:P$308,MATCH(totalExpenditure!$A197,[2]pivotTable!$A$3:$A$308,0))/100*INDEX(gDP!AE$6:AE$271,MATCH(totalExpenditure!$A197,gDP!$B$6:$B$271)))</f>
        <v>#N/A</v>
      </c>
      <c r="Q197" s="77" t="e">
        <f>IF(INDEX([2]pivotTable!Q$3:Q$308,MATCH(totalExpenditure!$A197,[2]pivotTable!$A$3:$A$308,0))/100*INDEX(gDP!AF$6:AF$271,MATCH(totalExpenditure!$A197,gDP!$B$6:$B$271))=0,"",INDEX([2]pivotTable!Q$3:Q$308,MATCH(totalExpenditure!$A197,[2]pivotTable!$A$3:$A$308,0))/100*INDEX(gDP!AF$6:AF$271,MATCH(totalExpenditure!$A197,gDP!$B$6:$B$271)))</f>
        <v>#N/A</v>
      </c>
      <c r="R197" s="77" t="e">
        <f>IF(INDEX([2]pivotTable!R$3:R$308,MATCH(totalExpenditure!$A197,[2]pivotTable!$A$3:$A$308,0))/100*INDEX(gDP!AG$6:AG$271,MATCH(totalExpenditure!$A197,gDP!$B$6:$B$271))=0,"",INDEX([2]pivotTable!R$3:R$308,MATCH(totalExpenditure!$A197,[2]pivotTable!$A$3:$A$308,0))/100*INDEX(gDP!AG$6:AG$271,MATCH(totalExpenditure!$A197,gDP!$B$6:$B$271)))</f>
        <v>#N/A</v>
      </c>
      <c r="S197" s="77" t="e">
        <f>IF(INDEX([2]pivotTable!S$3:S$308,MATCH(totalExpenditure!$A197,[2]pivotTable!$A$3:$A$308,0))/100*INDEX(gDP!AH$6:AH$271,MATCH(totalExpenditure!$A197,gDP!$B$6:$B$271))=0,"",INDEX([2]pivotTable!S$3:S$308,MATCH(totalExpenditure!$A197,[2]pivotTable!$A$3:$A$308,0))/100*INDEX(gDP!AH$6:AH$271,MATCH(totalExpenditure!$A197,gDP!$B$6:$B$271)))</f>
        <v>#N/A</v>
      </c>
      <c r="T197" s="77" t="e">
        <f>IF(INDEX([2]pivotTable!T$3:T$308,MATCH(totalExpenditure!$A197,[2]pivotTable!$A$3:$A$308,0))/100*INDEX(gDP!AI$6:AI$271,MATCH(totalExpenditure!$A197,gDP!$B$6:$B$271))=0,"",INDEX([2]pivotTable!T$3:T$308,MATCH(totalExpenditure!$A197,[2]pivotTable!$A$3:$A$308,0))/100*INDEX(gDP!AI$6:AI$271,MATCH(totalExpenditure!$A197,gDP!$B$6:$B$271)))</f>
        <v>#N/A</v>
      </c>
      <c r="U197" s="77" t="e">
        <f>IF(INDEX([2]pivotTable!U$3:U$308,MATCH(totalExpenditure!$A197,[2]pivotTable!$A$3:$A$308,0))/100*INDEX(gDP!AJ$6:AJ$271,MATCH(totalExpenditure!$A197,gDP!$B$6:$B$271))=0,"",INDEX([2]pivotTable!U$3:U$308,MATCH(totalExpenditure!$A197,[2]pivotTable!$A$3:$A$308,0))/100*INDEX(gDP!AJ$6:AJ$271,MATCH(totalExpenditure!$A197,gDP!$B$6:$B$271)))</f>
        <v>#N/A</v>
      </c>
      <c r="V197" s="77" t="e">
        <f>IF(INDEX([2]pivotTable!V$3:V$308,MATCH(totalExpenditure!$A197,[2]pivotTable!$A$3:$A$308,0))/100*INDEX(gDP!AK$6:AK$271,MATCH(totalExpenditure!$A197,gDP!$B$6:$B$271))=0,"",INDEX([2]pivotTable!V$3:V$308,MATCH(totalExpenditure!$A197,[2]pivotTable!$A$3:$A$308,0))/100*INDEX(gDP!AK$6:AK$271,MATCH(totalExpenditure!$A197,gDP!$B$6:$B$271)))</f>
        <v>#N/A</v>
      </c>
      <c r="W197" s="77" t="e">
        <f>IF(INDEX([2]pivotTable!W$3:W$308,MATCH(totalExpenditure!$A197,[2]pivotTable!$A$3:$A$308,0))/100*INDEX(gDP!AL$6:AL$271,MATCH(totalExpenditure!$A197,gDP!$B$6:$B$271))=0,"",INDEX([2]pivotTable!W$3:W$308,MATCH(totalExpenditure!$A197,[2]pivotTable!$A$3:$A$308,0))/100*INDEX(gDP!AL$6:AL$271,MATCH(totalExpenditure!$A197,gDP!$B$6:$B$271)))</f>
        <v>#N/A</v>
      </c>
      <c r="X197" s="77" t="e">
        <f>IF(INDEX([2]pivotTable!X$3:X$308,MATCH(totalExpenditure!$A197,[2]pivotTable!$A$3:$A$308,0))/100*INDEX(gDP!AM$6:AM$271,MATCH(totalExpenditure!$A197,gDP!$B$6:$B$271))=0,"",INDEX([2]pivotTable!X$3:X$308,MATCH(totalExpenditure!$A197,[2]pivotTable!$A$3:$A$308,0))/100*INDEX(gDP!AM$6:AM$271,MATCH(totalExpenditure!$A197,gDP!$B$6:$B$271)))</f>
        <v>#N/A</v>
      </c>
      <c r="Y197" s="77" t="e">
        <f>IF(INDEX([2]pivotTable!Y$3:Y$308,MATCH(totalExpenditure!$A197,[2]pivotTable!$A$3:$A$308,0))/100*INDEX(gDP!AN$6:AN$271,MATCH(totalExpenditure!$A197,gDP!$B$6:$B$271))=0,"",INDEX([2]pivotTable!Y$3:Y$308,MATCH(totalExpenditure!$A197,[2]pivotTable!$A$3:$A$308,0))/100*INDEX(gDP!AN$6:AN$271,MATCH(totalExpenditure!$A197,gDP!$B$6:$B$271)))</f>
        <v>#N/A</v>
      </c>
      <c r="Z197" s="77" t="e">
        <f>IF(INDEX([2]pivotTable!Z$3:Z$308,MATCH(totalExpenditure!$A197,[2]pivotTable!$A$3:$A$308,0))/100*INDEX(gDP!AO$6:AO$271,MATCH(totalExpenditure!$A197,gDP!$B$6:$B$271))=0,"",INDEX([2]pivotTable!Z$3:Z$308,MATCH(totalExpenditure!$A197,[2]pivotTable!$A$3:$A$308,0))/100*INDEX(gDP!AO$6:AO$271,MATCH(totalExpenditure!$A197,gDP!$B$6:$B$271)))</f>
        <v>#N/A</v>
      </c>
      <c r="AA197" s="77" t="e">
        <f>IF(INDEX([2]pivotTable!AA$3:AA$308,MATCH(totalExpenditure!$A197,[2]pivotTable!$A$3:$A$308,0))/100*INDEX(gDP!AP$6:AP$271,MATCH(totalExpenditure!$A197,gDP!$B$6:$B$271))=0,"",INDEX([2]pivotTable!AA$3:AA$308,MATCH(totalExpenditure!$A197,[2]pivotTable!$A$3:$A$308,0))/100*INDEX(gDP!AP$6:AP$271,MATCH(totalExpenditure!$A197,gDP!$B$6:$B$271)))</f>
        <v>#N/A</v>
      </c>
      <c r="AB197" s="77" t="e">
        <f>IF(INDEX([2]pivotTable!AB$3:AB$308,MATCH(totalExpenditure!$A197,[2]pivotTable!$A$3:$A$308,0))/100*INDEX(gDP!AQ$6:AQ$271,MATCH(totalExpenditure!$A197,gDP!$B$6:$B$271))=0,"",INDEX([2]pivotTable!AB$3:AB$308,MATCH(totalExpenditure!$A197,[2]pivotTable!$A$3:$A$308,0))/100*INDEX(gDP!AQ$6:AQ$271,MATCH(totalExpenditure!$A197,gDP!$B$6:$B$271)))</f>
        <v>#N/A</v>
      </c>
      <c r="AC197" s="77" t="e">
        <f>IF(INDEX([2]pivotTable!AC$3:AC$308,MATCH(totalExpenditure!$A197,[2]pivotTable!$A$3:$A$308,0))/100*INDEX(gDP!AR$6:AR$271,MATCH(totalExpenditure!$A197,gDP!$B$6:$B$271))=0,"",INDEX([2]pivotTable!AC$3:AC$308,MATCH(totalExpenditure!$A197,[2]pivotTable!$A$3:$A$308,0))/100*INDEX(gDP!AR$6:AR$271,MATCH(totalExpenditure!$A197,gDP!$B$6:$B$271)))</f>
        <v>#N/A</v>
      </c>
      <c r="AD197" s="77" t="e">
        <f>IF(INDEX([2]pivotTable!AD$3:AD$308,MATCH(totalExpenditure!$A197,[2]pivotTable!$A$3:$A$308,0))/100*INDEX(gDP!AS$6:AS$271,MATCH(totalExpenditure!$A197,gDP!$B$6:$B$271))=0,"",INDEX([2]pivotTable!AD$3:AD$308,MATCH(totalExpenditure!$A197,[2]pivotTable!$A$3:$A$308,0))/100*INDEX(gDP!AS$6:AS$271,MATCH(totalExpenditure!$A197,gDP!$B$6:$B$271)))</f>
        <v>#N/A</v>
      </c>
      <c r="AE197" s="77" t="e">
        <f>IF(INDEX([2]pivotTable!AE$3:AE$308,MATCH(totalExpenditure!$A197,[2]pivotTable!$A$3:$A$308,0))/100*INDEX(gDP!AT$6:AT$271,MATCH(totalExpenditure!$A197,gDP!$B$6:$B$271))=0,"",INDEX([2]pivotTable!AE$3:AE$308,MATCH(totalExpenditure!$A197,[2]pivotTable!$A$3:$A$308,0))/100*INDEX(gDP!AT$6:AT$271,MATCH(totalExpenditure!$A197,gDP!$B$6:$B$271)))</f>
        <v>#N/A</v>
      </c>
      <c r="AF197" s="77" t="e">
        <f>IF(INDEX([2]pivotTable!AF$3:AF$308,MATCH(totalExpenditure!$A197,[2]pivotTable!$A$3:$A$308,0))/100*INDEX(gDP!AU$6:AU$271,MATCH(totalExpenditure!$A197,gDP!$B$6:$B$271))=0,"",INDEX([2]pivotTable!AF$3:AF$308,MATCH(totalExpenditure!$A197,[2]pivotTable!$A$3:$A$308,0))/100*INDEX(gDP!AU$6:AU$271,MATCH(totalExpenditure!$A197,gDP!$B$6:$B$271)))</f>
        <v>#N/A</v>
      </c>
      <c r="AG197" s="77" t="e">
        <f>IF(INDEX([2]pivotTable!AG$3:AG$308,MATCH(totalExpenditure!$A197,[2]pivotTable!$A$3:$A$308,0))/100*INDEX(gDP!AV$6:AV$271,MATCH(totalExpenditure!$A197,gDP!$B$6:$B$271))=0,"",INDEX([2]pivotTable!AG$3:AG$308,MATCH(totalExpenditure!$A197,[2]pivotTable!$A$3:$A$308,0))/100*INDEX(gDP!AV$6:AV$271,MATCH(totalExpenditure!$A197,gDP!$B$6:$B$271)))</f>
        <v>#N/A</v>
      </c>
      <c r="AH197" s="77" t="e">
        <f>IF(INDEX([2]pivotTable!AH$3:AH$308,MATCH(totalExpenditure!$A197,[2]pivotTable!$A$3:$A$308,0))/100*INDEX(gDP!AW$6:AW$271,MATCH(totalExpenditure!$A197,gDP!$B$6:$B$271))=0,"",INDEX([2]pivotTable!AH$3:AH$308,MATCH(totalExpenditure!$A197,[2]pivotTable!$A$3:$A$308,0))/100*INDEX(gDP!AW$6:AW$271,MATCH(totalExpenditure!$A197,gDP!$B$6:$B$271)))</f>
        <v>#N/A</v>
      </c>
      <c r="AI197" s="77" t="e">
        <f>IF(INDEX([2]pivotTable!AI$3:AI$308,MATCH(totalExpenditure!$A197,[2]pivotTable!$A$3:$A$308,0))/100*INDEX(gDP!AX$6:AX$271,MATCH(totalExpenditure!$A197,gDP!$B$6:$B$271))=0,"",INDEX([2]pivotTable!AI$3:AI$308,MATCH(totalExpenditure!$A197,[2]pivotTable!$A$3:$A$308,0))/100*INDEX(gDP!AX$6:AX$271,MATCH(totalExpenditure!$A197,gDP!$B$6:$B$271)))</f>
        <v>#N/A</v>
      </c>
      <c r="AJ197" s="77" t="e">
        <f>IF(INDEX([2]pivotTable!AJ$3:AJ$308,MATCH(totalExpenditure!$A197,[2]pivotTable!$A$3:$A$308,0))/100*INDEX(gDP!AY$6:AY$271,MATCH(totalExpenditure!$A197,gDP!$B$6:$B$271))=0,"",INDEX([2]pivotTable!AJ$3:AJ$308,MATCH(totalExpenditure!$A197,[2]pivotTable!$A$3:$A$308,0))/100*INDEX(gDP!AY$6:AY$271,MATCH(totalExpenditure!$A197,gDP!$B$6:$B$271)))</f>
        <v>#N/A</v>
      </c>
      <c r="AK197" s="77" t="e">
        <f>IF(INDEX([2]pivotTable!AK$3:AK$308,MATCH(totalExpenditure!$A197,[2]pivotTable!$A$3:$A$308,0))/100*INDEX(gDP!AZ$6:AZ$271,MATCH(totalExpenditure!$A197,gDP!$B$6:$B$271))=0,"",INDEX([2]pivotTable!AK$3:AK$308,MATCH(totalExpenditure!$A197,[2]pivotTable!$A$3:$A$308,0))/100*INDEX(gDP!AZ$6:AZ$271,MATCH(totalExpenditure!$A197,gDP!$B$6:$B$271)))</f>
        <v>#N/A</v>
      </c>
      <c r="AL197" s="77" t="e">
        <f>IF(INDEX([2]pivotTable!AL$3:AL$308,MATCH(totalExpenditure!$A197,[2]pivotTable!$A$3:$A$308,0))/100*INDEX(gDP!BA$6:BA$271,MATCH(totalExpenditure!$A197,gDP!$B$6:$B$271))=0,"",INDEX([2]pivotTable!AL$3:AL$308,MATCH(totalExpenditure!$A197,[2]pivotTable!$A$3:$A$308,0))/100*INDEX(gDP!BA$6:BA$271,MATCH(totalExpenditure!$A197,gDP!$B$6:$B$271)))</f>
        <v>#N/A</v>
      </c>
      <c r="AM197" s="77" t="e">
        <f>IF(INDEX([2]pivotTable!AM$3:AM$308,MATCH(totalExpenditure!$A197,[2]pivotTable!$A$3:$A$308,0))/100*INDEX(gDP!BB$6:BB$271,MATCH(totalExpenditure!$A197,gDP!$B$6:$B$271))=0,"",INDEX([2]pivotTable!AM$3:AM$308,MATCH(totalExpenditure!$A197,[2]pivotTable!$A$3:$A$308,0))/100*INDEX(gDP!BB$6:BB$271,MATCH(totalExpenditure!$A197,gDP!$B$6:$B$271)))</f>
        <v>#N/A</v>
      </c>
      <c r="AN197" s="77" t="e">
        <f>IF(INDEX([2]pivotTable!AN$3:AN$308,MATCH(totalExpenditure!$A197,[2]pivotTable!$A$3:$A$308,0))/100*INDEX(gDP!BC$6:BC$271,MATCH(totalExpenditure!$A197,gDP!$B$6:$B$271))=0,"",INDEX([2]pivotTable!AN$3:AN$308,MATCH(totalExpenditure!$A197,[2]pivotTable!$A$3:$A$308,0))/100*INDEX(gDP!BC$6:BC$271,MATCH(totalExpenditure!$A197,gDP!$B$6:$B$271)))</f>
        <v>#N/A</v>
      </c>
      <c r="AO197" s="77" t="e">
        <f>IF(INDEX([2]pivotTable!AO$3:AO$308,MATCH(totalExpenditure!$A197,[2]pivotTable!$A$3:$A$308,0))/100*INDEX(gDP!BD$6:BD$271,MATCH(totalExpenditure!$A197,gDP!$B$6:$B$271))=0,"",INDEX([2]pivotTable!AO$3:AO$308,MATCH(totalExpenditure!$A197,[2]pivotTable!$A$3:$A$308,0))/100*INDEX(gDP!BD$6:BD$271,MATCH(totalExpenditure!$A197,gDP!$B$6:$B$271)))</f>
        <v>#N/A</v>
      </c>
      <c r="AP197" s="77" t="e">
        <f>IF(INDEX([2]pivotTable!AP$3:AP$308,MATCH(totalExpenditure!$A197,[2]pivotTable!$A$3:$A$308,0))/100*INDEX(gDP!BE$6:BE$271,MATCH(totalExpenditure!$A197,gDP!$B$6:$B$271))=0,"",INDEX([2]pivotTable!AP$3:AP$308,MATCH(totalExpenditure!$A197,[2]pivotTable!$A$3:$A$308,0))/100*INDEX(gDP!BE$6:BE$271,MATCH(totalExpenditure!$A197,gDP!$B$6:$B$271)))</f>
        <v>#N/A</v>
      </c>
      <c r="AQ197" s="77" t="e">
        <f>IF(INDEX([2]pivotTable!AQ$3:AQ$308,MATCH(totalExpenditure!$A197,[2]pivotTable!$A$3:$A$308,0))/100*INDEX(gDP!BF$6:BF$271,MATCH(totalExpenditure!$A197,gDP!$B$6:$B$271))=0,"",INDEX([2]pivotTable!AQ$3:AQ$308,MATCH(totalExpenditure!$A197,[2]pivotTable!$A$3:$A$308,0))/100*INDEX(gDP!BF$6:BF$271,MATCH(totalExpenditure!$A197,gDP!$B$6:$B$271)))</f>
        <v>#N/A</v>
      </c>
      <c r="AR197" s="77" t="e">
        <f>IF(INDEX([2]pivotTable!AR$3:AR$308,MATCH(totalExpenditure!$A197,[2]pivotTable!$A$3:$A$308,0))/100*INDEX(gDP!BG$6:BG$271,MATCH(totalExpenditure!$A197,gDP!$B$6:$B$271))=0,"",INDEX([2]pivotTable!AR$3:AR$308,MATCH(totalExpenditure!$A197,[2]pivotTable!$A$3:$A$308,0))/100*INDEX(gDP!BG$6:BG$271,MATCH(totalExpenditure!$A197,gDP!$B$6:$B$271)))</f>
        <v>#N/A</v>
      </c>
      <c r="AS197" s="77" t="e">
        <f>IF(INDEX([2]pivotTable!AS$3:AS$308,MATCH(totalExpenditure!$A197,[2]pivotTable!$A$3:$A$308,0))/100*INDEX(gDP!BH$6:BH$271,MATCH(totalExpenditure!$A197,gDP!$B$6:$B$271))=0,"",INDEX([2]pivotTable!AS$3:AS$308,MATCH(totalExpenditure!$A197,[2]pivotTable!$A$3:$A$308,0))/100*INDEX(gDP!BH$6:BH$271,MATCH(totalExpenditure!$A197,gDP!$B$6:$B$271)))</f>
        <v>#N/A</v>
      </c>
      <c r="AT197" s="77" t="e">
        <f>IF(INDEX([2]pivotTable!AT$3:AT$308,MATCH(totalExpenditure!$A197,[2]pivotTable!$A$3:$A$308,0))/100*INDEX(gDP!BI$6:BI$271,MATCH(totalExpenditure!$A197,gDP!$B$6:$B$271))=0,"",INDEX([2]pivotTable!AT$3:AT$308,MATCH(totalExpenditure!$A197,[2]pivotTable!$A$3:$A$308,0))/100*INDEX(gDP!BI$6:BI$271,MATCH(totalExpenditure!$A197,gDP!$B$6:$B$271)))</f>
        <v>#N/A</v>
      </c>
      <c r="AU197" s="77" t="e">
        <f>IF(INDEX([2]pivotTable!AU$3:AU$308,MATCH(totalExpenditure!$A197,[2]pivotTable!$A$3:$A$308,0))/100*INDEX(gDP!BJ$6:BJ$271,MATCH(totalExpenditure!$A197,gDP!$B$6:$B$271))=0,"",INDEX([2]pivotTable!AU$3:AU$308,MATCH(totalExpenditure!$A197,[2]pivotTable!$A$3:$A$308,0))/100*INDEX(gDP!BJ$6:BJ$271,MATCH(totalExpenditure!$A197,gDP!$B$6:$B$271)))</f>
        <v>#N/A</v>
      </c>
      <c r="AV197" s="77" t="e">
        <f>IF(INDEX([2]pivotTable!AV$3:AV$308,MATCH(totalExpenditure!$A197,[2]pivotTable!$A$3:$A$308,0))/100*INDEX(gDP!BK$6:BK$271,MATCH(totalExpenditure!$A197,gDP!$B$6:$B$271))=0,"",INDEX([2]pivotTable!AV$3:AV$308,MATCH(totalExpenditure!$A197,[2]pivotTable!$A$3:$A$308,0))/100*INDEX(gDP!BK$6:BK$271,MATCH(totalExpenditure!$A197,gDP!$B$6:$B$271)))</f>
        <v>#N/A</v>
      </c>
      <c r="AW197" s="77" t="e">
        <f>IF(INDEX([2]pivotTable!AW$3:AW$308,MATCH(totalExpenditure!$A197,[2]pivotTable!$A$3:$A$308,0))/100*INDEX(gDP!BL$6:BL$271,MATCH(totalExpenditure!$A197,gDP!$B$6:$B$271))=0,"",INDEX([2]pivotTable!AW$3:AW$308,MATCH(totalExpenditure!$A197,[2]pivotTable!$A$3:$A$308,0))/100*INDEX(gDP!BL$6:BL$271,MATCH(totalExpenditure!$A197,gDP!$B$6:$B$271)))</f>
        <v>#N/A</v>
      </c>
      <c r="AX197" s="77" t="e">
        <f>IF(INDEX([2]pivotTable!AX$3:AX$308,MATCH(totalExpenditure!$A197,[2]pivotTable!$A$3:$A$308,0))/100*INDEX(gDP!BM$6:BM$271,MATCH(totalExpenditure!$A197,gDP!$B$6:$B$271))=0,"",INDEX([2]pivotTable!AX$3:AX$308,MATCH(totalExpenditure!$A197,[2]pivotTable!$A$3:$A$308,0))/100*INDEX(gDP!BM$6:BM$271,MATCH(totalExpenditure!$A197,gDP!$B$6:$B$271)))</f>
        <v>#N/A</v>
      </c>
      <c r="AY197" s="77" t="e">
        <f>IF(INDEX([2]pivotTable!AY$3:AY$308,MATCH(totalExpenditure!$A197,[2]pivotTable!$A$3:$A$308,0))/100*INDEX(gDP!BN$6:BN$271,MATCH(totalExpenditure!$A197,gDP!$B$6:$B$271))=0,"",INDEX([2]pivotTable!AY$3:AY$308,MATCH(totalExpenditure!$A197,[2]pivotTable!$A$3:$A$308,0))/100*INDEX(gDP!BN$6:BN$271,MATCH(totalExpenditure!$A197,gDP!$B$6:$B$271)))</f>
        <v>#N/A</v>
      </c>
      <c r="AZ197" s="77" t="e">
        <f>IF(INDEX([2]pivotTable!AZ$3:AZ$308,MATCH(totalExpenditure!$A197,[2]pivotTable!$A$3:$A$308,0))/100*INDEX(gDP!BO$6:BO$271,MATCH(totalExpenditure!$A197,gDP!$B$6:$B$271))=0,"",INDEX([2]pivotTable!AZ$3:AZ$308,MATCH(totalExpenditure!$A197,[2]pivotTable!$A$3:$A$308,0))/100*INDEX(gDP!BO$6:BO$271,MATCH(totalExpenditure!$A197,gDP!$B$6:$B$271)))</f>
        <v>#N/A</v>
      </c>
      <c r="BA197" s="77" t="e">
        <f>IF(INDEX([2]pivotTable!B$310:B$615,MATCH(totalExpenditure!$A197,[2]pivotTable!$A$310:$A$615,0))/100*INDEX(gDP!Q$6:Q$271,MATCH(totalExpenditure!$A197,gDP!$B$6:$B$271))=0,"",INDEX([2]pivotTable!B$310:B$615,MATCH(totalExpenditure!$A197,[2]pivotTable!$A$310:$A$615,0))/100*INDEX(gDP!Q$6:Q$271,MATCH(totalExpenditure!$A197,gDP!$B$6:$B$271)))</f>
        <v>#N/A</v>
      </c>
      <c r="BB197" s="77" t="e">
        <f>IF(INDEX([2]pivotTable!C$310:C$615,MATCH(totalExpenditure!$A197,[2]pivotTable!$A$310:$A$615,0))/100*INDEX(gDP!R$6:R$271,MATCH(totalExpenditure!$A197,gDP!$B$6:$B$271))=0,"",INDEX([2]pivotTable!C$310:C$615,MATCH(totalExpenditure!$A197,[2]pivotTable!$A$310:$A$615,0))/100*INDEX(gDP!R$6:R$271,MATCH(totalExpenditure!$A197,gDP!$B$6:$B$271)))</f>
        <v>#N/A</v>
      </c>
      <c r="BC197" s="77" t="e">
        <f>IF(INDEX([2]pivotTable!D$310:D$615,MATCH(totalExpenditure!$A197,[2]pivotTable!$A$310:$A$615,0))/100*INDEX(gDP!S$6:S$271,MATCH(totalExpenditure!$A197,gDP!$B$6:$B$271))=0,"",INDEX([2]pivotTable!D$310:D$615,MATCH(totalExpenditure!$A197,[2]pivotTable!$A$310:$A$615,0))/100*INDEX(gDP!S$6:S$271,MATCH(totalExpenditure!$A197,gDP!$B$6:$B$271)))</f>
        <v>#N/A</v>
      </c>
      <c r="BD197" s="77" t="e">
        <f>IF(INDEX([2]pivotTable!E$310:E$615,MATCH(totalExpenditure!$A197,[2]pivotTable!$A$310:$A$615,0))/100*INDEX(gDP!T$6:T$271,MATCH(totalExpenditure!$A197,gDP!$B$6:$B$271))=0,"",INDEX([2]pivotTable!E$310:E$615,MATCH(totalExpenditure!$A197,[2]pivotTable!$A$310:$A$615,0))/100*INDEX(gDP!T$6:T$271,MATCH(totalExpenditure!$A197,gDP!$B$6:$B$271)))</f>
        <v>#N/A</v>
      </c>
      <c r="BE197" s="77" t="e">
        <f>IF(INDEX([2]pivotTable!F$310:F$615,MATCH(totalExpenditure!$A197,[2]pivotTable!$A$310:$A$615,0))/100*INDEX(gDP!U$6:U$271,MATCH(totalExpenditure!$A197,gDP!$B$6:$B$271))=0,"",INDEX([2]pivotTable!F$310:F$615,MATCH(totalExpenditure!$A197,[2]pivotTable!$A$310:$A$615,0))/100*INDEX(gDP!U$6:U$271,MATCH(totalExpenditure!$A197,gDP!$B$6:$B$271)))</f>
        <v>#N/A</v>
      </c>
      <c r="BF197" s="77" t="e">
        <f>IF(INDEX([2]pivotTable!G$310:G$615,MATCH(totalExpenditure!$A197,[2]pivotTable!$A$310:$A$615,0))/100*INDEX(gDP!V$6:V$271,MATCH(totalExpenditure!$A197,gDP!$B$6:$B$271))=0,"",INDEX([2]pivotTable!G$310:G$615,MATCH(totalExpenditure!$A197,[2]pivotTable!$A$310:$A$615,0))/100*INDEX(gDP!V$6:V$271,MATCH(totalExpenditure!$A197,gDP!$B$6:$B$271)))</f>
        <v>#N/A</v>
      </c>
      <c r="BG197" s="77" t="e">
        <f>IF(INDEX([2]pivotTable!H$310:H$615,MATCH(totalExpenditure!$A197,[2]pivotTable!$A$310:$A$615,0))/100*INDEX(gDP!W$6:W$271,MATCH(totalExpenditure!$A197,gDP!$B$6:$B$271))=0,"",INDEX([2]pivotTable!H$310:H$615,MATCH(totalExpenditure!$A197,[2]pivotTable!$A$310:$A$615,0))/100*INDEX(gDP!W$6:W$271,MATCH(totalExpenditure!$A197,gDP!$B$6:$B$271)))</f>
        <v>#N/A</v>
      </c>
      <c r="BH197" s="77" t="e">
        <f>IF(INDEX([2]pivotTable!I$310:I$615,MATCH(totalExpenditure!$A197,[2]pivotTable!$A$310:$A$615,0))/100*INDEX(gDP!X$6:X$271,MATCH(totalExpenditure!$A197,gDP!$B$6:$B$271))=0,"",INDEX([2]pivotTable!I$310:I$615,MATCH(totalExpenditure!$A197,[2]pivotTable!$A$310:$A$615,0))/100*INDEX(gDP!X$6:X$271,MATCH(totalExpenditure!$A197,gDP!$B$6:$B$271)))</f>
        <v>#N/A</v>
      </c>
      <c r="BI197" s="77" t="e">
        <f>IF(INDEX([2]pivotTable!J$310:J$615,MATCH(totalExpenditure!$A197,[2]pivotTable!$A$310:$A$615,0))/100*INDEX(gDP!Y$6:Y$271,MATCH(totalExpenditure!$A197,gDP!$B$6:$B$271))=0,"",INDEX([2]pivotTable!J$310:J$615,MATCH(totalExpenditure!$A197,[2]pivotTable!$A$310:$A$615,0))/100*INDEX(gDP!Y$6:Y$271,MATCH(totalExpenditure!$A197,gDP!$B$6:$B$271)))</f>
        <v>#N/A</v>
      </c>
      <c r="BJ197" s="77" t="e">
        <f>IF(INDEX([2]pivotTable!K$310:K$615,MATCH(totalExpenditure!$A197,[2]pivotTable!$A$310:$A$615,0))/100*INDEX(gDP!Z$6:Z$271,MATCH(totalExpenditure!$A197,gDP!$B$6:$B$271))=0,"",INDEX([2]pivotTable!K$310:K$615,MATCH(totalExpenditure!$A197,[2]pivotTable!$A$310:$A$615,0))/100*INDEX(gDP!Z$6:Z$271,MATCH(totalExpenditure!$A197,gDP!$B$6:$B$271)))</f>
        <v>#N/A</v>
      </c>
      <c r="BK197" s="77" t="e">
        <f>IF(INDEX([2]pivotTable!L$310:L$615,MATCH(totalExpenditure!$A197,[2]pivotTable!$A$310:$A$615,0))/100*INDEX(gDP!AA$6:AA$271,MATCH(totalExpenditure!$A197,gDP!$B$6:$B$271))=0,"",INDEX([2]pivotTable!L$310:L$615,MATCH(totalExpenditure!$A197,[2]pivotTable!$A$310:$A$615,0))/100*INDEX(gDP!AA$6:AA$271,MATCH(totalExpenditure!$A197,gDP!$B$6:$B$271)))</f>
        <v>#N/A</v>
      </c>
      <c r="BL197" s="77" t="e">
        <f>IF(INDEX([2]pivotTable!M$310:M$615,MATCH(totalExpenditure!$A197,[2]pivotTable!$A$310:$A$615,0))/100*INDEX(gDP!AB$6:AB$271,MATCH(totalExpenditure!$A197,gDP!$B$6:$B$271))=0,"",INDEX([2]pivotTable!M$310:M$615,MATCH(totalExpenditure!$A197,[2]pivotTable!$A$310:$A$615,0))/100*INDEX(gDP!AB$6:AB$271,MATCH(totalExpenditure!$A197,gDP!$B$6:$B$271)))</f>
        <v>#N/A</v>
      </c>
      <c r="BM197" s="77" t="e">
        <f>IF(INDEX([2]pivotTable!N$310:N$615,MATCH(totalExpenditure!$A197,[2]pivotTable!$A$310:$A$615,0))/100*INDEX(gDP!AC$6:AC$271,MATCH(totalExpenditure!$A197,gDP!$B$6:$B$271))=0,"",INDEX([2]pivotTable!N$310:N$615,MATCH(totalExpenditure!$A197,[2]pivotTable!$A$310:$A$615,0))/100*INDEX(gDP!AC$6:AC$271,MATCH(totalExpenditure!$A197,gDP!$B$6:$B$271)))</f>
        <v>#N/A</v>
      </c>
      <c r="BN197" s="77" t="e">
        <f>IF(INDEX([2]pivotTable!O$310:O$615,MATCH(totalExpenditure!$A197,[2]pivotTable!$A$310:$A$615,0))/100*INDEX(gDP!AD$6:AD$271,MATCH(totalExpenditure!$A197,gDP!$B$6:$B$271))=0,"",INDEX([2]pivotTable!O$310:O$615,MATCH(totalExpenditure!$A197,[2]pivotTable!$A$310:$A$615,0))/100*INDEX(gDP!AD$6:AD$271,MATCH(totalExpenditure!$A197,gDP!$B$6:$B$271)))</f>
        <v>#N/A</v>
      </c>
      <c r="BO197" s="77" t="e">
        <f>IF(INDEX([2]pivotTable!P$310:P$615,MATCH(totalExpenditure!$A197,[2]pivotTable!$A$310:$A$615,0))/100*INDEX(gDP!AE$6:AE$271,MATCH(totalExpenditure!$A197,gDP!$B$6:$B$271))=0,"",INDEX([2]pivotTable!P$310:P$615,MATCH(totalExpenditure!$A197,[2]pivotTable!$A$310:$A$615,0))/100*INDEX(gDP!AE$6:AE$271,MATCH(totalExpenditure!$A197,gDP!$B$6:$B$271)))</f>
        <v>#N/A</v>
      </c>
      <c r="BP197" s="77" t="e">
        <f>IF(INDEX([2]pivotTable!Q$310:Q$615,MATCH(totalExpenditure!$A197,[2]pivotTable!$A$310:$A$615,0))/100*INDEX(gDP!AF$6:AF$271,MATCH(totalExpenditure!$A197,gDP!$B$6:$B$271))=0,"",INDEX([2]pivotTable!Q$310:Q$615,MATCH(totalExpenditure!$A197,[2]pivotTable!$A$310:$A$615,0))/100*INDEX(gDP!AF$6:AF$271,MATCH(totalExpenditure!$A197,gDP!$B$6:$B$271)))</f>
        <v>#N/A</v>
      </c>
      <c r="BQ197" s="77" t="e">
        <f>IF(INDEX([2]pivotTable!R$310:R$615,MATCH(totalExpenditure!$A197,[2]pivotTable!$A$310:$A$615,0))/100*INDEX(gDP!AG$6:AG$271,MATCH(totalExpenditure!$A197,gDP!$B$6:$B$271))=0,"",INDEX([2]pivotTable!R$310:R$615,MATCH(totalExpenditure!$A197,[2]pivotTable!$A$310:$A$615,0))/100*INDEX(gDP!AG$6:AG$271,MATCH(totalExpenditure!$A197,gDP!$B$6:$B$271)))</f>
        <v>#N/A</v>
      </c>
      <c r="BR197" s="77" t="e">
        <f>IF(INDEX([2]pivotTable!S$310:S$615,MATCH(totalExpenditure!$A197,[2]pivotTable!$A$310:$A$615,0))/100*INDEX(gDP!AH$6:AH$271,MATCH(totalExpenditure!$A197,gDP!$B$6:$B$271))=0,"",INDEX([2]pivotTable!S$310:S$615,MATCH(totalExpenditure!$A197,[2]pivotTable!$A$310:$A$615,0))/100*INDEX(gDP!AH$6:AH$271,MATCH(totalExpenditure!$A197,gDP!$B$6:$B$271)))</f>
        <v>#N/A</v>
      </c>
      <c r="BS197" s="77" t="e">
        <f>IF(INDEX([2]pivotTable!T$310:T$615,MATCH(totalExpenditure!$A197,[2]pivotTable!$A$310:$A$615,0))/100*INDEX(gDP!AI$6:AI$271,MATCH(totalExpenditure!$A197,gDP!$B$6:$B$271))=0,"",INDEX([2]pivotTable!T$310:T$615,MATCH(totalExpenditure!$A197,[2]pivotTable!$A$310:$A$615,0))/100*INDEX(gDP!AI$6:AI$271,MATCH(totalExpenditure!$A197,gDP!$B$6:$B$271)))</f>
        <v>#N/A</v>
      </c>
      <c r="BT197" s="77" t="e">
        <f>IF(INDEX([2]pivotTable!U$310:U$615,MATCH(totalExpenditure!$A197,[2]pivotTable!$A$310:$A$615,0))/100*INDEX(gDP!AJ$6:AJ$271,MATCH(totalExpenditure!$A197,gDP!$B$6:$B$271))=0,"",INDEX([2]pivotTable!U$310:U$615,MATCH(totalExpenditure!$A197,[2]pivotTable!$A$310:$A$615,0))/100*INDEX(gDP!AJ$6:AJ$271,MATCH(totalExpenditure!$A197,gDP!$B$6:$B$271)))</f>
        <v>#N/A</v>
      </c>
      <c r="BU197" s="77" t="e">
        <f>IF(INDEX([2]pivotTable!V$310:V$615,MATCH(totalExpenditure!$A197,[2]pivotTable!$A$310:$A$615,0))/100*INDEX(gDP!AK$6:AK$271,MATCH(totalExpenditure!$A197,gDP!$B$6:$B$271))=0,"",INDEX([2]pivotTable!V$310:V$615,MATCH(totalExpenditure!$A197,[2]pivotTable!$A$310:$A$615,0))/100*INDEX(gDP!AK$6:AK$271,MATCH(totalExpenditure!$A197,gDP!$B$6:$B$271)))</f>
        <v>#N/A</v>
      </c>
      <c r="BV197" s="77" t="e">
        <f>IF(INDEX([2]pivotTable!W$310:W$615,MATCH(totalExpenditure!$A197,[2]pivotTable!$A$310:$A$615,0))/100*INDEX(gDP!AL$6:AL$271,MATCH(totalExpenditure!$A197,gDP!$B$6:$B$271))=0,"",INDEX([2]pivotTable!W$310:W$615,MATCH(totalExpenditure!$A197,[2]pivotTable!$A$310:$A$615,0))/100*INDEX(gDP!AL$6:AL$271,MATCH(totalExpenditure!$A197,gDP!$B$6:$B$271)))</f>
        <v>#N/A</v>
      </c>
      <c r="BW197" s="77" t="e">
        <f>IF(INDEX([2]pivotTable!X$310:X$615,MATCH(totalExpenditure!$A197,[2]pivotTable!$A$310:$A$615,0))/100*INDEX(gDP!AM$6:AM$271,MATCH(totalExpenditure!$A197,gDP!$B$6:$B$271))=0,"",INDEX([2]pivotTable!X$310:X$615,MATCH(totalExpenditure!$A197,[2]pivotTable!$A$310:$A$615,0))/100*INDEX(gDP!AM$6:AM$271,MATCH(totalExpenditure!$A197,gDP!$B$6:$B$271)))</f>
        <v>#N/A</v>
      </c>
      <c r="BX197" s="77" t="e">
        <f>IF(INDEX([2]pivotTable!Y$310:Y$615,MATCH(totalExpenditure!$A197,[2]pivotTable!$A$310:$A$615,0))/100*INDEX(gDP!AN$6:AN$271,MATCH(totalExpenditure!$A197,gDP!$B$6:$B$271))=0,"",INDEX([2]pivotTable!Y$310:Y$615,MATCH(totalExpenditure!$A197,[2]pivotTable!$A$310:$A$615,0))/100*INDEX(gDP!AN$6:AN$271,MATCH(totalExpenditure!$A197,gDP!$B$6:$B$271)))</f>
        <v>#N/A</v>
      </c>
      <c r="BY197" s="77" t="e">
        <f>IF(INDEX([2]pivotTable!Z$310:Z$615,MATCH(totalExpenditure!$A197,[2]pivotTable!$A$310:$A$615,0))/100*INDEX(gDP!AO$6:AO$271,MATCH(totalExpenditure!$A197,gDP!$B$6:$B$271))=0,"",INDEX([2]pivotTable!Z$310:Z$615,MATCH(totalExpenditure!$A197,[2]pivotTable!$A$310:$A$615,0))/100*INDEX(gDP!AO$6:AO$271,MATCH(totalExpenditure!$A197,gDP!$B$6:$B$271)))</f>
        <v>#N/A</v>
      </c>
      <c r="BZ197" s="77" t="e">
        <f>IF(INDEX([2]pivotTable!AA$310:AA$615,MATCH(totalExpenditure!$A197,[2]pivotTable!$A$310:$A$615,0))/100*INDEX(gDP!AP$6:AP$271,MATCH(totalExpenditure!$A197,gDP!$B$6:$B$271))=0,"",INDEX([2]pivotTable!AA$310:AA$615,MATCH(totalExpenditure!$A197,[2]pivotTable!$A$310:$A$615,0))/100*INDEX(gDP!AP$6:AP$271,MATCH(totalExpenditure!$A197,gDP!$B$6:$B$271)))</f>
        <v>#N/A</v>
      </c>
      <c r="CA197" s="77" t="e">
        <f>IF(INDEX([2]pivotTable!AB$310:AB$615,MATCH(totalExpenditure!$A197,[2]pivotTable!$A$310:$A$615,0))/100*INDEX(gDP!AQ$6:AQ$271,MATCH(totalExpenditure!$A197,gDP!$B$6:$B$271))=0,"",INDEX([2]pivotTable!AB$310:AB$615,MATCH(totalExpenditure!$A197,[2]pivotTable!$A$310:$A$615,0))/100*INDEX(gDP!AQ$6:AQ$271,MATCH(totalExpenditure!$A197,gDP!$B$6:$B$271)))</f>
        <v>#N/A</v>
      </c>
      <c r="CB197" s="77" t="e">
        <f>IF(INDEX([2]pivotTable!AC$310:AC$615,MATCH(totalExpenditure!$A197,[2]pivotTable!$A$310:$A$615,0))/100*INDEX(gDP!AR$6:AR$271,MATCH(totalExpenditure!$A197,gDP!$B$6:$B$271))=0,"",INDEX([2]pivotTable!AC$310:AC$615,MATCH(totalExpenditure!$A197,[2]pivotTable!$A$310:$A$615,0))/100*INDEX(gDP!AR$6:AR$271,MATCH(totalExpenditure!$A197,gDP!$B$6:$B$271)))</f>
        <v>#N/A</v>
      </c>
      <c r="CC197" s="77" t="e">
        <f>IF(INDEX([2]pivotTable!AD$310:AD$615,MATCH(totalExpenditure!$A197,[2]pivotTable!$A$310:$A$615,0))/100*INDEX(gDP!AS$6:AS$271,MATCH(totalExpenditure!$A197,gDP!$B$6:$B$271))=0,"",INDEX([2]pivotTable!AD$310:AD$615,MATCH(totalExpenditure!$A197,[2]pivotTable!$A$310:$A$615,0))/100*INDEX(gDP!AS$6:AS$271,MATCH(totalExpenditure!$A197,gDP!$B$6:$B$271)))</f>
        <v>#N/A</v>
      </c>
      <c r="CD197" s="77" t="e">
        <f>IF(INDEX([2]pivotTable!AE$310:AE$615,MATCH(totalExpenditure!$A197,[2]pivotTable!$A$310:$A$615,0))/100*INDEX(gDP!AT$6:AT$271,MATCH(totalExpenditure!$A197,gDP!$B$6:$B$271))=0,"",INDEX([2]pivotTable!AE$310:AE$615,MATCH(totalExpenditure!$A197,[2]pivotTable!$A$310:$A$615,0))/100*INDEX(gDP!AT$6:AT$271,MATCH(totalExpenditure!$A197,gDP!$B$6:$B$271)))</f>
        <v>#N/A</v>
      </c>
      <c r="CE197" s="77" t="e">
        <f>IF(INDEX([2]pivotTable!AF$310:AF$615,MATCH(totalExpenditure!$A197,[2]pivotTable!$A$310:$A$615,0))/100*INDEX(gDP!AU$6:AU$271,MATCH(totalExpenditure!$A197,gDP!$B$6:$B$271))=0,"",INDEX([2]pivotTable!AF$310:AF$615,MATCH(totalExpenditure!$A197,[2]pivotTable!$A$310:$A$615,0))/100*INDEX(gDP!AU$6:AU$271,MATCH(totalExpenditure!$A197,gDP!$B$6:$B$271)))</f>
        <v>#N/A</v>
      </c>
      <c r="CF197" s="77" t="e">
        <f>IF(INDEX([2]pivotTable!AG$310:AG$615,MATCH(totalExpenditure!$A197,[2]pivotTable!$A$310:$A$615,0))/100*INDEX(gDP!AV$6:AV$271,MATCH(totalExpenditure!$A197,gDP!$B$6:$B$271))=0,"",INDEX([2]pivotTable!AG$310:AG$615,MATCH(totalExpenditure!$A197,[2]pivotTable!$A$310:$A$615,0))/100*INDEX(gDP!AV$6:AV$271,MATCH(totalExpenditure!$A197,gDP!$B$6:$B$271)))</f>
        <v>#N/A</v>
      </c>
      <c r="CG197" s="77" t="e">
        <f>IF(INDEX([2]pivotTable!AH$310:AH$615,MATCH(totalExpenditure!$A197,[2]pivotTable!$A$310:$A$615,0))/100*INDEX(gDP!AW$6:AW$271,MATCH(totalExpenditure!$A197,gDP!$B$6:$B$271))=0,"",INDEX([2]pivotTable!AH$310:AH$615,MATCH(totalExpenditure!$A197,[2]pivotTable!$A$310:$A$615,0))/100*INDEX(gDP!AW$6:AW$271,MATCH(totalExpenditure!$A197,gDP!$B$6:$B$271)))</f>
        <v>#N/A</v>
      </c>
      <c r="CH197" s="77" t="e">
        <f>IF(INDEX([2]pivotTable!AI$310:AI$615,MATCH(totalExpenditure!$A197,[2]pivotTable!$A$310:$A$615,0))/100*INDEX(gDP!AX$6:AX$271,MATCH(totalExpenditure!$A197,gDP!$B$6:$B$271))=0,"",INDEX([2]pivotTable!AI$310:AI$615,MATCH(totalExpenditure!$A197,[2]pivotTable!$A$310:$A$615,0))/100*INDEX(gDP!AX$6:AX$271,MATCH(totalExpenditure!$A197,gDP!$B$6:$B$271)))</f>
        <v>#N/A</v>
      </c>
      <c r="CI197" s="77" t="e">
        <f>IF(INDEX([2]pivotTable!AJ$310:AJ$615,MATCH(totalExpenditure!$A197,[2]pivotTable!$A$310:$A$615,0))/100*INDEX(gDP!AY$6:AY$271,MATCH(totalExpenditure!$A197,gDP!$B$6:$B$271))=0,"",INDEX([2]pivotTable!AJ$310:AJ$615,MATCH(totalExpenditure!$A197,[2]pivotTable!$A$310:$A$615,0))/100*INDEX(gDP!AY$6:AY$271,MATCH(totalExpenditure!$A197,gDP!$B$6:$B$271)))</f>
        <v>#N/A</v>
      </c>
      <c r="CJ197" s="77" t="e">
        <f>IF(INDEX([2]pivotTable!AK$310:AK$615,MATCH(totalExpenditure!$A197,[2]pivotTable!$A$310:$A$615,0))/100*INDEX(gDP!AZ$6:AZ$271,MATCH(totalExpenditure!$A197,gDP!$B$6:$B$271))=0,"",INDEX([2]pivotTable!AK$310:AK$615,MATCH(totalExpenditure!$A197,[2]pivotTable!$A$310:$A$615,0))/100*INDEX(gDP!AZ$6:AZ$271,MATCH(totalExpenditure!$A197,gDP!$B$6:$B$271)))</f>
        <v>#N/A</v>
      </c>
      <c r="CK197" s="77" t="e">
        <f>IF(INDEX([2]pivotTable!AL$310:AL$615,MATCH(totalExpenditure!$A197,[2]pivotTable!$A$310:$A$615,0))/100*INDEX(gDP!BA$6:BA$271,MATCH(totalExpenditure!$A197,gDP!$B$6:$B$271))=0,"",INDEX([2]pivotTable!AL$310:AL$615,MATCH(totalExpenditure!$A197,[2]pivotTable!$A$310:$A$615,0))/100*INDEX(gDP!BA$6:BA$271,MATCH(totalExpenditure!$A197,gDP!$B$6:$B$271)))</f>
        <v>#N/A</v>
      </c>
      <c r="CL197" s="77" t="e">
        <f>IF(INDEX([2]pivotTable!AM$310:AM$615,MATCH(totalExpenditure!$A197,[2]pivotTable!$A$310:$A$615,0))/100*INDEX(gDP!BB$6:BB$271,MATCH(totalExpenditure!$A197,gDP!$B$6:$B$271))=0,"",INDEX([2]pivotTable!AM$310:AM$615,MATCH(totalExpenditure!$A197,[2]pivotTable!$A$310:$A$615,0))/100*INDEX(gDP!BB$6:BB$271,MATCH(totalExpenditure!$A197,gDP!$B$6:$B$271)))</f>
        <v>#N/A</v>
      </c>
      <c r="CM197" s="77" t="e">
        <f>IF(INDEX([2]pivotTable!AN$310:AN$615,MATCH(totalExpenditure!$A197,[2]pivotTable!$A$310:$A$615,0))/100*INDEX(gDP!BC$6:BC$271,MATCH(totalExpenditure!$A197,gDP!$B$6:$B$271))=0,"",INDEX([2]pivotTable!AN$310:AN$615,MATCH(totalExpenditure!$A197,[2]pivotTable!$A$310:$A$615,0))/100*INDEX(gDP!BC$6:BC$271,MATCH(totalExpenditure!$A197,gDP!$B$6:$B$271)))</f>
        <v>#N/A</v>
      </c>
      <c r="CN197" s="77" t="e">
        <f>IF(INDEX([2]pivotTable!AO$310:AO$615,MATCH(totalExpenditure!$A197,[2]pivotTable!$A$310:$A$615,0))/100*INDEX(gDP!BD$6:BD$271,MATCH(totalExpenditure!$A197,gDP!$B$6:$B$271))=0,"",INDEX([2]pivotTable!AO$310:AO$615,MATCH(totalExpenditure!$A197,[2]pivotTable!$A$310:$A$615,0))/100*INDEX(gDP!BD$6:BD$271,MATCH(totalExpenditure!$A197,gDP!$B$6:$B$271)))</f>
        <v>#N/A</v>
      </c>
      <c r="CO197" s="77" t="e">
        <f>IF(INDEX([2]pivotTable!AP$310:AP$615,MATCH(totalExpenditure!$A197,[2]pivotTable!$A$310:$A$615,0))/100*INDEX(gDP!BE$6:BE$271,MATCH(totalExpenditure!$A197,gDP!$B$6:$B$271))=0,"",INDEX([2]pivotTable!AP$310:AP$615,MATCH(totalExpenditure!$A197,[2]pivotTable!$A$310:$A$615,0))/100*INDEX(gDP!BE$6:BE$271,MATCH(totalExpenditure!$A197,gDP!$B$6:$B$271)))</f>
        <v>#N/A</v>
      </c>
      <c r="CP197" s="77" t="e">
        <f>IF(INDEX([2]pivotTable!AQ$310:AQ$615,MATCH(totalExpenditure!$A197,[2]pivotTable!$A$310:$A$615,0))/100*INDEX(gDP!BF$6:BF$271,MATCH(totalExpenditure!$A197,gDP!$B$6:$B$271))=0,"",INDEX([2]pivotTable!AQ$310:AQ$615,MATCH(totalExpenditure!$A197,[2]pivotTable!$A$310:$A$615,0))/100*INDEX(gDP!BF$6:BF$271,MATCH(totalExpenditure!$A197,gDP!$B$6:$B$271)))</f>
        <v>#N/A</v>
      </c>
      <c r="CQ197" s="77" t="e">
        <f>IF(INDEX([2]pivotTable!AR$310:AR$615,MATCH(totalExpenditure!$A197,[2]pivotTable!$A$310:$A$615,0))/100*INDEX(gDP!BG$6:BG$271,MATCH(totalExpenditure!$A197,gDP!$B$6:$B$271))=0,"",INDEX([2]pivotTable!AR$310:AR$615,MATCH(totalExpenditure!$A197,[2]pivotTable!$A$310:$A$615,0))/100*INDEX(gDP!BG$6:BG$271,MATCH(totalExpenditure!$A197,gDP!$B$6:$B$271)))</f>
        <v>#N/A</v>
      </c>
      <c r="CR197" s="77" t="e">
        <f>IF(INDEX([2]pivotTable!AS$310:AS$615,MATCH(totalExpenditure!$A197,[2]pivotTable!$A$310:$A$615,0))/100*INDEX(gDP!BH$6:BH$271,MATCH(totalExpenditure!$A197,gDP!$B$6:$B$271))=0,"",INDEX([2]pivotTable!AS$310:AS$615,MATCH(totalExpenditure!$A197,[2]pivotTable!$A$310:$A$615,0))/100*INDEX(gDP!BH$6:BH$271,MATCH(totalExpenditure!$A197,gDP!$B$6:$B$271)))</f>
        <v>#N/A</v>
      </c>
      <c r="CS197" s="77" t="e">
        <f>IF(INDEX([2]pivotTable!AT$310:AT$615,MATCH(totalExpenditure!$A197,[2]pivotTable!$A$310:$A$615,0))/100*INDEX(gDP!BI$6:BI$271,MATCH(totalExpenditure!$A197,gDP!$B$6:$B$271))=0,"",INDEX([2]pivotTable!AT$310:AT$615,MATCH(totalExpenditure!$A197,[2]pivotTable!$A$310:$A$615,0))/100*INDEX(gDP!BI$6:BI$271,MATCH(totalExpenditure!$A197,gDP!$B$6:$B$271)))</f>
        <v>#N/A</v>
      </c>
      <c r="CT197" s="77" t="e">
        <f>IF(INDEX([2]pivotTable!AU$310:AU$615,MATCH(totalExpenditure!$A197,[2]pivotTable!$A$310:$A$615,0))/100*INDEX(gDP!BJ$6:BJ$271,MATCH(totalExpenditure!$A197,gDP!$B$6:$B$271))=0,"",INDEX([2]pivotTable!AU$310:AU$615,MATCH(totalExpenditure!$A197,[2]pivotTable!$A$310:$A$615,0))/100*INDEX(gDP!BJ$6:BJ$271,MATCH(totalExpenditure!$A197,gDP!$B$6:$B$271)))</f>
        <v>#N/A</v>
      </c>
      <c r="CU197" s="77" t="e">
        <f>IF(INDEX([2]pivotTable!AV$310:AV$615,MATCH(totalExpenditure!$A197,[2]pivotTable!$A$310:$A$615,0))/100*INDEX(gDP!BK$6:BK$271,MATCH(totalExpenditure!$A197,gDP!$B$6:$B$271))=0,"",INDEX([2]pivotTable!AV$310:AV$615,MATCH(totalExpenditure!$A197,[2]pivotTable!$A$310:$A$615,0))/100*INDEX(gDP!BK$6:BK$271,MATCH(totalExpenditure!$A197,gDP!$B$6:$B$271)))</f>
        <v>#N/A</v>
      </c>
      <c r="CV197" s="77" t="e">
        <f>IF(INDEX([2]pivotTable!AW$310:AW$615,MATCH(totalExpenditure!$A197,[2]pivotTable!$A$310:$A$615,0))/100*INDEX(gDP!BL$6:BL$271,MATCH(totalExpenditure!$A197,gDP!$B$6:$B$271))=0,"",INDEX([2]pivotTable!AW$310:AW$615,MATCH(totalExpenditure!$A197,[2]pivotTable!$A$310:$A$615,0))/100*INDEX(gDP!BL$6:BL$271,MATCH(totalExpenditure!$A197,gDP!$B$6:$B$271)))</f>
        <v>#N/A</v>
      </c>
      <c r="CW197" s="77" t="e">
        <f>IF(INDEX([2]pivotTable!AX$310:AX$615,MATCH(totalExpenditure!$A197,[2]pivotTable!$A$310:$A$615,0))/100*INDEX(gDP!BM$6:BM$271,MATCH(totalExpenditure!$A197,gDP!$B$6:$B$271))=0,"",INDEX([2]pivotTable!AX$310:AX$615,MATCH(totalExpenditure!$A197,[2]pivotTable!$A$310:$A$615,0))/100*INDEX(gDP!BM$6:BM$271,MATCH(totalExpenditure!$A197,gDP!$B$6:$B$271)))</f>
        <v>#N/A</v>
      </c>
      <c r="CX197" s="77" t="e">
        <f>IF(INDEX([2]pivotTable!AY$310:AY$615,MATCH(totalExpenditure!$A197,[2]pivotTable!$A$310:$A$615,0))/100*INDEX(gDP!BN$6:BN$271,MATCH(totalExpenditure!$A197,gDP!$B$6:$B$271))=0,"",INDEX([2]pivotTable!AY$310:AY$615,MATCH(totalExpenditure!$A197,[2]pivotTable!$A$310:$A$615,0))/100*INDEX(gDP!BN$6:BN$271,MATCH(totalExpenditure!$A197,gDP!$B$6:$B$271)))</f>
        <v>#N/A</v>
      </c>
      <c r="CY197" s="77" t="e">
        <f>IF(INDEX([2]pivotTable!AZ$310:AZ$615,MATCH(totalExpenditure!$A197,[2]pivotTable!$A$310:$A$615,0))/100*INDEX(gDP!BO$6:BO$271,MATCH(totalExpenditure!$A197,gDP!$B$6:$B$271))=0,"",INDEX([2]pivotTable!AZ$310:AZ$615,MATCH(totalExpenditure!$A197,[2]pivotTable!$A$310:$A$615,0))/100*INDEX(gDP!BO$6:BO$271,MATCH(totalExpenditure!$A197,gDP!$B$6:$B$271)))</f>
        <v>#N/A</v>
      </c>
      <c r="CZ197" s="77" t="e">
        <f>IF(B197="","",IF(BA197="","",B197-B197+INDEX(gDP!Q$6:Q$271,MATCH(totalExpenditure!$A197,gDP!$B$6:$B$271))))</f>
        <v>#N/A</v>
      </c>
      <c r="DA197" s="77" t="e">
        <f>IF(C197="","",IF(BB197="","",C197-C197+INDEX(gDP!R$6:R$271,MATCH(totalExpenditure!$A197,gDP!$B$6:$B$271))))</f>
        <v>#N/A</v>
      </c>
      <c r="DB197" s="77" t="e">
        <f>IF(D197="","",IF(BC197="","",D197-D197+INDEX(gDP!S$6:S$271,MATCH(totalExpenditure!$A197,gDP!$B$6:$B$271))))</f>
        <v>#N/A</v>
      </c>
      <c r="DC197" s="77" t="e">
        <f>IF(E197="","",IF(BD197="","",E197-E197+INDEX(gDP!T$6:T$271,MATCH(totalExpenditure!$A197,gDP!$B$6:$B$271))))</f>
        <v>#N/A</v>
      </c>
      <c r="DD197" s="77" t="e">
        <f>IF(F197="","",IF(BE197="","",F197-F197+INDEX(gDP!U$6:U$271,MATCH(totalExpenditure!$A197,gDP!$B$6:$B$271))))</f>
        <v>#N/A</v>
      </c>
      <c r="DE197" s="77" t="e">
        <f>IF(G197="","",IF(BF197="","",G197-G197+INDEX(gDP!V$6:V$271,MATCH(totalExpenditure!$A197,gDP!$B$6:$B$271))))</f>
        <v>#N/A</v>
      </c>
      <c r="DF197" s="77" t="e">
        <f>IF(H197="","",IF(BG197="","",H197-H197+INDEX(gDP!W$6:W$271,MATCH(totalExpenditure!$A197,gDP!$B$6:$B$271))))</f>
        <v>#N/A</v>
      </c>
      <c r="DG197" s="77" t="e">
        <f>IF(I197="","",IF(BH197="","",I197-I197+INDEX(gDP!X$6:X$271,MATCH(totalExpenditure!$A197,gDP!$B$6:$B$271))))</f>
        <v>#N/A</v>
      </c>
      <c r="DH197" s="77" t="e">
        <f>IF(J197="","",IF(BI197="","",J197-J197+INDEX(gDP!Y$6:Y$271,MATCH(totalExpenditure!$A197,gDP!$B$6:$B$271))))</f>
        <v>#N/A</v>
      </c>
      <c r="DI197" s="77" t="e">
        <f>IF(K197="","",IF(BJ197="","",K197-K197+INDEX(gDP!Z$6:Z$271,MATCH(totalExpenditure!$A197,gDP!$B$6:$B$271))))</f>
        <v>#N/A</v>
      </c>
      <c r="DJ197" s="77" t="e">
        <f>IF(L197="","",IF(BK197="","",L197-L197+INDEX(gDP!AA$6:AA$271,MATCH(totalExpenditure!$A197,gDP!$B$6:$B$271))))</f>
        <v>#N/A</v>
      </c>
      <c r="DK197" s="77" t="e">
        <f>IF(M197="","",IF(BL197="","",M197-M197+INDEX(gDP!AB$6:AB$271,MATCH(totalExpenditure!$A197,gDP!$B$6:$B$271))))</f>
        <v>#N/A</v>
      </c>
      <c r="DL197" s="77" t="e">
        <f>IF(N197="","",IF(BM197="","",N197-N197+INDEX(gDP!AC$6:AC$271,MATCH(totalExpenditure!$A197,gDP!$B$6:$B$271))))</f>
        <v>#N/A</v>
      </c>
      <c r="DM197" s="77" t="e">
        <f>IF(O197="","",IF(BN197="","",O197-O197+INDEX(gDP!AD$6:AD$271,MATCH(totalExpenditure!$A197,gDP!$B$6:$B$271))))</f>
        <v>#N/A</v>
      </c>
      <c r="DN197" s="77" t="e">
        <f>IF(P197="","",IF(BO197="","",P197-P197+INDEX(gDP!AE$6:AE$271,MATCH(totalExpenditure!$A197,gDP!$B$6:$B$271))))</f>
        <v>#N/A</v>
      </c>
      <c r="DO197" s="77" t="e">
        <f>IF(Q197="","",IF(BP197="","",Q197-Q197+INDEX(gDP!AF$6:AF$271,MATCH(totalExpenditure!$A197,gDP!$B$6:$B$271))))</f>
        <v>#N/A</v>
      </c>
      <c r="DP197" s="77" t="e">
        <f>IF(R197="","",IF(BQ197="","",R197-R197+INDEX(gDP!AG$6:AG$271,MATCH(totalExpenditure!$A197,gDP!$B$6:$B$271))))</f>
        <v>#N/A</v>
      </c>
      <c r="DQ197" s="77" t="e">
        <f>IF(S197="","",IF(BR197="","",S197-S197+INDEX(gDP!AH$6:AH$271,MATCH(totalExpenditure!$A197,gDP!$B$6:$B$271))))</f>
        <v>#N/A</v>
      </c>
      <c r="DR197" s="77" t="e">
        <f>IF(T197="","",IF(BS197="","",T197-T197+INDEX(gDP!AI$6:AI$271,MATCH(totalExpenditure!$A197,gDP!$B$6:$B$271))))</f>
        <v>#N/A</v>
      </c>
      <c r="DS197" s="77" t="e">
        <f>IF(U197="","",IF(BT197="","",U197-U197+INDEX(gDP!AJ$6:AJ$271,MATCH(totalExpenditure!$A197,gDP!$B$6:$B$271))))</f>
        <v>#N/A</v>
      </c>
      <c r="DT197" s="77" t="e">
        <f>IF(V197="","",IF(BU197="","",V197-V197+INDEX(gDP!AK$6:AK$271,MATCH(totalExpenditure!$A197,gDP!$B$6:$B$271))))</f>
        <v>#N/A</v>
      </c>
      <c r="DU197" s="77" t="e">
        <f>IF(W197="","",IF(BV197="","",W197-W197+INDEX(gDP!AL$6:AL$271,MATCH(totalExpenditure!$A197,gDP!$B$6:$B$271))))</f>
        <v>#N/A</v>
      </c>
      <c r="DV197" s="77" t="e">
        <f>IF(X197="","",IF(BW197="","",X197-X197+INDEX(gDP!AM$6:AM$271,MATCH(totalExpenditure!$A197,gDP!$B$6:$B$271))))</f>
        <v>#N/A</v>
      </c>
      <c r="DW197" s="77" t="e">
        <f>IF(Y197="","",IF(BX197="","",Y197-Y197+INDEX(gDP!AN$6:AN$271,MATCH(totalExpenditure!$A197,gDP!$B$6:$B$271))))</f>
        <v>#N/A</v>
      </c>
      <c r="DX197" s="77" t="e">
        <f>IF(Z197="","",IF(BY197="","",Z197-Z197+INDEX(gDP!AO$6:AO$271,MATCH(totalExpenditure!$A197,gDP!$B$6:$B$271))))</f>
        <v>#N/A</v>
      </c>
      <c r="DY197" s="77" t="e">
        <f>IF(AA197="","",IF(BZ197="","",AA197-AA197+INDEX(gDP!AP$6:AP$271,MATCH(totalExpenditure!$A197,gDP!$B$6:$B$271))))</f>
        <v>#N/A</v>
      </c>
      <c r="DZ197" s="77" t="e">
        <f>IF(AB197="","",IF(CA197="","",AB197-AB197+INDEX(gDP!AQ$6:AQ$271,MATCH(totalExpenditure!$A197,gDP!$B$6:$B$271))))</f>
        <v>#N/A</v>
      </c>
      <c r="EA197" s="77" t="e">
        <f>IF(AC197="","",IF(CB197="","",AC197-AC197+INDEX(gDP!AR$6:AR$271,MATCH(totalExpenditure!$A197,gDP!$B$6:$B$271))))</f>
        <v>#N/A</v>
      </c>
      <c r="EB197" s="77" t="e">
        <f>IF(AD197="","",IF(CC197="","",AD197-AD197+INDEX(gDP!AS$6:AS$271,MATCH(totalExpenditure!$A197,gDP!$B$6:$B$271))))</f>
        <v>#N/A</v>
      </c>
      <c r="EC197" s="77" t="e">
        <f>IF(AE197="","",IF(CD197="","",AE197-AE197+INDEX(gDP!AT$6:AT$271,MATCH(totalExpenditure!$A197,gDP!$B$6:$B$271))))</f>
        <v>#N/A</v>
      </c>
      <c r="ED197" s="77" t="e">
        <f>IF(AF197="","",IF(CE197="","",AF197-AF197+INDEX(gDP!AU$6:AU$271,MATCH(totalExpenditure!$A197,gDP!$B$6:$B$271))))</f>
        <v>#N/A</v>
      </c>
      <c r="EE197" s="77" t="e">
        <f>IF(AG197="","",IF(CF197="","",AG197-AG197+INDEX(gDP!AV$6:AV$271,MATCH(totalExpenditure!$A197,gDP!$B$6:$B$271))))</f>
        <v>#N/A</v>
      </c>
      <c r="EF197" s="77" t="e">
        <f>IF(AH197="","",IF(CG197="","",AH197-AH197+INDEX(gDP!AW$6:AW$271,MATCH(totalExpenditure!$A197,gDP!$B$6:$B$271))))</f>
        <v>#N/A</v>
      </c>
      <c r="EG197" s="77" t="e">
        <f>IF(AI197="","",IF(CH197="","",AI197-AI197+INDEX(gDP!AX$6:AX$271,MATCH(totalExpenditure!$A197,gDP!$B$6:$B$271))))</f>
        <v>#N/A</v>
      </c>
      <c r="EH197" s="77" t="e">
        <f>IF(AJ197="","",IF(CI197="","",AJ197-AJ197+INDEX(gDP!AY$6:AY$271,MATCH(totalExpenditure!$A197,gDP!$B$6:$B$271))))</f>
        <v>#N/A</v>
      </c>
      <c r="EI197" s="77" t="e">
        <f>IF(AK197="","",IF(CJ197="","",AK197-AK197+INDEX(gDP!AZ$6:AZ$271,MATCH(totalExpenditure!$A197,gDP!$B$6:$B$271))))</f>
        <v>#N/A</v>
      </c>
      <c r="EJ197" s="77" t="e">
        <f>IF(AL197="","",IF(CK197="","",AL197-AL197+INDEX(gDP!BA$6:BA$271,MATCH(totalExpenditure!$A197,gDP!$B$6:$B$271))))</f>
        <v>#N/A</v>
      </c>
      <c r="EK197" s="77" t="e">
        <f>IF(AM197="","",IF(CL197="","",AM197-AM197+INDEX(gDP!BB$6:BB$271,MATCH(totalExpenditure!$A197,gDP!$B$6:$B$271))))</f>
        <v>#N/A</v>
      </c>
      <c r="EL197" s="77" t="e">
        <f>IF(AN197="","",IF(CM197="","",AN197-AN197+INDEX(gDP!BC$6:BC$271,MATCH(totalExpenditure!$A197,gDP!$B$6:$B$271))))</f>
        <v>#N/A</v>
      </c>
      <c r="EM197" s="77" t="e">
        <f>IF(AO197="","",IF(CN197="","",AO197-AO197+INDEX(gDP!BD$6:BD$271,MATCH(totalExpenditure!$A197,gDP!$B$6:$B$271))))</f>
        <v>#N/A</v>
      </c>
      <c r="EN197" s="77" t="e">
        <f>IF(AP197="","",IF(CO197="","",AP197-AP197+INDEX(gDP!BE$6:BE$271,MATCH(totalExpenditure!$A197,gDP!$B$6:$B$271))))</f>
        <v>#N/A</v>
      </c>
      <c r="EO197" s="77" t="e">
        <f>IF(AQ197="","",IF(CP197="","",AQ197-AQ197+INDEX(gDP!BF$6:BF$271,MATCH(totalExpenditure!$A197,gDP!$B$6:$B$271))))</f>
        <v>#N/A</v>
      </c>
      <c r="EP197" s="77" t="e">
        <f>IF(AR197="","",IF(CQ197="","",AR197-AR197+INDEX(gDP!BG$6:BG$271,MATCH(totalExpenditure!$A197,gDP!$B$6:$B$271))))</f>
        <v>#N/A</v>
      </c>
      <c r="EQ197" s="77" t="e">
        <f>IF(AS197="","",IF(CR197="","",AS197-AS197+INDEX(gDP!BH$6:BH$271,MATCH(totalExpenditure!$A197,gDP!$B$6:$B$271))))</f>
        <v>#N/A</v>
      </c>
      <c r="ER197" s="77" t="e">
        <f>IF(AT197="","",IF(CS197="","",AT197-AT197+INDEX(gDP!BI$6:BI$271,MATCH(totalExpenditure!$A197,gDP!$B$6:$B$271))))</f>
        <v>#N/A</v>
      </c>
      <c r="ES197" s="77" t="e">
        <f>IF(AU197="","",IF(CT197="","",AU197-AU197+INDEX(gDP!BJ$6:BJ$271,MATCH(totalExpenditure!$A197,gDP!$B$6:$B$271))))</f>
        <v>#N/A</v>
      </c>
      <c r="ET197" s="77" t="e">
        <f>IF(AV197="","",IF(CU197="","",AV197-AV197+INDEX(gDP!BK$6:BK$271,MATCH(totalExpenditure!$A197,gDP!$B$6:$B$271))))</f>
        <v>#N/A</v>
      </c>
      <c r="EU197" s="77" t="e">
        <f>IF(AW197="","",IF(CV197="","",AW197-AW197+INDEX(gDP!BL$6:BL$271,MATCH(totalExpenditure!$A197,gDP!$B$6:$B$271))))</f>
        <v>#N/A</v>
      </c>
      <c r="EV197" s="77" t="e">
        <f>IF(AX197="","",IF(CW197="","",AX197-AX197+INDEX(gDP!BM$6:BM$271,MATCH(totalExpenditure!$A197,gDP!$B$6:$B$271))))</f>
        <v>#N/A</v>
      </c>
      <c r="EW197" s="77" t="e">
        <f>IF(AY197="","",IF(CX197="","",AY197-AY197+INDEX(gDP!BN$6:BN$271,MATCH(totalExpenditure!$A197,gDP!$B$6:$B$271))))</f>
        <v>#N/A</v>
      </c>
      <c r="EX197" s="77" t="e">
        <f>IF(AZ197="","",IF(CY197="","",AZ197-AZ197+INDEX(gDP!BO$6:BO$271,MATCH(totalExpenditure!$A197,gDP!$B$6:$B$271))))</f>
        <v>#N/A</v>
      </c>
    </row>
    <row r="198" spans="1:154" x14ac:dyDescent="0.35">
      <c r="A198" t="s">
        <v>605</v>
      </c>
      <c r="B198" s="77" t="e">
        <f>IF(INDEX([2]pivotTable!B$3:B$308,MATCH(totalExpenditure!$A198,[2]pivotTable!$A$3:$A$308,0))/100*INDEX(gDP!Q$6:Q$271,MATCH(totalExpenditure!$A198,gDP!$B$6:$B$271))=0,"",INDEX([2]pivotTable!B$3:B$308,MATCH(totalExpenditure!$A198,[2]pivotTable!$A$3:$A$308,0))/100*INDEX(gDP!Q$6:Q$271,MATCH(totalExpenditure!$A198,gDP!$B$6:$B$271)))</f>
        <v>#N/A</v>
      </c>
      <c r="C198" s="77" t="e">
        <f>IF(INDEX([2]pivotTable!C$3:C$308,MATCH(totalExpenditure!$A198,[2]pivotTable!$A$3:$A$308,0))/100*INDEX(gDP!R$6:R$271,MATCH(totalExpenditure!$A198,gDP!$B$6:$B$271))=0,"",INDEX([2]pivotTable!C$3:C$308,MATCH(totalExpenditure!$A198,[2]pivotTable!$A$3:$A$308,0))/100*INDEX(gDP!R$6:R$271,MATCH(totalExpenditure!$A198,gDP!$B$6:$B$271)))</f>
        <v>#N/A</v>
      </c>
      <c r="D198" s="77" t="e">
        <f>IF(INDEX([2]pivotTable!D$3:D$308,MATCH(totalExpenditure!$A198,[2]pivotTable!$A$3:$A$308,0))/100*INDEX(gDP!S$6:S$271,MATCH(totalExpenditure!$A198,gDP!$B$6:$B$271))=0,"",INDEX([2]pivotTable!D$3:D$308,MATCH(totalExpenditure!$A198,[2]pivotTable!$A$3:$A$308,0))/100*INDEX(gDP!S$6:S$271,MATCH(totalExpenditure!$A198,gDP!$B$6:$B$271)))</f>
        <v>#N/A</v>
      </c>
      <c r="E198" s="77" t="e">
        <f>IF(INDEX([2]pivotTable!E$3:E$308,MATCH(totalExpenditure!$A198,[2]pivotTable!$A$3:$A$308,0))/100*INDEX(gDP!T$6:T$271,MATCH(totalExpenditure!$A198,gDP!$B$6:$B$271))=0,"",INDEX([2]pivotTable!E$3:E$308,MATCH(totalExpenditure!$A198,[2]pivotTable!$A$3:$A$308,0))/100*INDEX(gDP!T$6:T$271,MATCH(totalExpenditure!$A198,gDP!$B$6:$B$271)))</f>
        <v>#N/A</v>
      </c>
      <c r="F198" s="77" t="e">
        <f>IF(INDEX([2]pivotTable!F$3:F$308,MATCH(totalExpenditure!$A198,[2]pivotTable!$A$3:$A$308,0))/100*INDEX(gDP!U$6:U$271,MATCH(totalExpenditure!$A198,gDP!$B$6:$B$271))=0,"",INDEX([2]pivotTable!F$3:F$308,MATCH(totalExpenditure!$A198,[2]pivotTable!$A$3:$A$308,0))/100*INDEX(gDP!U$6:U$271,MATCH(totalExpenditure!$A198,gDP!$B$6:$B$271)))</f>
        <v>#N/A</v>
      </c>
      <c r="G198" s="77" t="e">
        <f>IF(INDEX([2]pivotTable!G$3:G$308,MATCH(totalExpenditure!$A198,[2]pivotTable!$A$3:$A$308,0))/100*INDEX(gDP!V$6:V$271,MATCH(totalExpenditure!$A198,gDP!$B$6:$B$271))=0,"",INDEX([2]pivotTable!G$3:G$308,MATCH(totalExpenditure!$A198,[2]pivotTable!$A$3:$A$308,0))/100*INDEX(gDP!V$6:V$271,MATCH(totalExpenditure!$A198,gDP!$B$6:$B$271)))</f>
        <v>#N/A</v>
      </c>
      <c r="H198" s="77" t="e">
        <f>IF(INDEX([2]pivotTable!H$3:H$308,MATCH(totalExpenditure!$A198,[2]pivotTable!$A$3:$A$308,0))/100*INDEX(gDP!W$6:W$271,MATCH(totalExpenditure!$A198,gDP!$B$6:$B$271))=0,"",INDEX([2]pivotTable!H$3:H$308,MATCH(totalExpenditure!$A198,[2]pivotTable!$A$3:$A$308,0))/100*INDEX(gDP!W$6:W$271,MATCH(totalExpenditure!$A198,gDP!$B$6:$B$271)))</f>
        <v>#N/A</v>
      </c>
      <c r="I198" s="77" t="e">
        <f>IF(INDEX([2]pivotTable!I$3:I$308,MATCH(totalExpenditure!$A198,[2]pivotTable!$A$3:$A$308,0))/100*INDEX(gDP!X$6:X$271,MATCH(totalExpenditure!$A198,gDP!$B$6:$B$271))=0,"",INDEX([2]pivotTable!I$3:I$308,MATCH(totalExpenditure!$A198,[2]pivotTable!$A$3:$A$308,0))/100*INDEX(gDP!X$6:X$271,MATCH(totalExpenditure!$A198,gDP!$B$6:$B$271)))</f>
        <v>#N/A</v>
      </c>
      <c r="J198" s="77" t="e">
        <f>IF(INDEX([2]pivotTable!J$3:J$308,MATCH(totalExpenditure!$A198,[2]pivotTable!$A$3:$A$308,0))/100*INDEX(gDP!Y$6:Y$271,MATCH(totalExpenditure!$A198,gDP!$B$6:$B$271))=0,"",INDEX([2]pivotTable!J$3:J$308,MATCH(totalExpenditure!$A198,[2]pivotTable!$A$3:$A$308,0))/100*INDEX(gDP!Y$6:Y$271,MATCH(totalExpenditure!$A198,gDP!$B$6:$B$271)))</f>
        <v>#N/A</v>
      </c>
      <c r="K198" s="77" t="e">
        <f>IF(INDEX([2]pivotTable!K$3:K$308,MATCH(totalExpenditure!$A198,[2]pivotTable!$A$3:$A$308,0))/100*INDEX(gDP!Z$6:Z$271,MATCH(totalExpenditure!$A198,gDP!$B$6:$B$271))=0,"",INDEX([2]pivotTable!K$3:K$308,MATCH(totalExpenditure!$A198,[2]pivotTable!$A$3:$A$308,0))/100*INDEX(gDP!Z$6:Z$271,MATCH(totalExpenditure!$A198,gDP!$B$6:$B$271)))</f>
        <v>#N/A</v>
      </c>
      <c r="L198" s="77" t="e">
        <f>IF(INDEX([2]pivotTable!L$3:L$308,MATCH(totalExpenditure!$A198,[2]pivotTable!$A$3:$A$308,0))/100*INDEX(gDP!AA$6:AA$271,MATCH(totalExpenditure!$A198,gDP!$B$6:$B$271))=0,"",INDEX([2]pivotTable!L$3:L$308,MATCH(totalExpenditure!$A198,[2]pivotTable!$A$3:$A$308,0))/100*INDEX(gDP!AA$6:AA$271,MATCH(totalExpenditure!$A198,gDP!$B$6:$B$271)))</f>
        <v>#N/A</v>
      </c>
      <c r="M198" s="77" t="e">
        <f>IF(INDEX([2]pivotTable!M$3:M$308,MATCH(totalExpenditure!$A198,[2]pivotTable!$A$3:$A$308,0))/100*INDEX(gDP!AB$6:AB$271,MATCH(totalExpenditure!$A198,gDP!$B$6:$B$271))=0,"",INDEX([2]pivotTable!M$3:M$308,MATCH(totalExpenditure!$A198,[2]pivotTable!$A$3:$A$308,0))/100*INDEX(gDP!AB$6:AB$271,MATCH(totalExpenditure!$A198,gDP!$B$6:$B$271)))</f>
        <v>#N/A</v>
      </c>
      <c r="N198" s="77" t="e">
        <f>IF(INDEX([2]pivotTable!N$3:N$308,MATCH(totalExpenditure!$A198,[2]pivotTable!$A$3:$A$308,0))/100*INDEX(gDP!AC$6:AC$271,MATCH(totalExpenditure!$A198,gDP!$B$6:$B$271))=0,"",INDEX([2]pivotTable!N$3:N$308,MATCH(totalExpenditure!$A198,[2]pivotTable!$A$3:$A$308,0))/100*INDEX(gDP!AC$6:AC$271,MATCH(totalExpenditure!$A198,gDP!$B$6:$B$271)))</f>
        <v>#N/A</v>
      </c>
      <c r="O198" s="77" t="e">
        <f>IF(INDEX([2]pivotTable!O$3:O$308,MATCH(totalExpenditure!$A198,[2]pivotTable!$A$3:$A$308,0))/100*INDEX(gDP!AD$6:AD$271,MATCH(totalExpenditure!$A198,gDP!$B$6:$B$271))=0,"",INDEX([2]pivotTable!O$3:O$308,MATCH(totalExpenditure!$A198,[2]pivotTable!$A$3:$A$308,0))/100*INDEX(gDP!AD$6:AD$271,MATCH(totalExpenditure!$A198,gDP!$B$6:$B$271)))</f>
        <v>#N/A</v>
      </c>
      <c r="P198" s="77" t="e">
        <f>IF(INDEX([2]pivotTable!P$3:P$308,MATCH(totalExpenditure!$A198,[2]pivotTable!$A$3:$A$308,0))/100*INDEX(gDP!AE$6:AE$271,MATCH(totalExpenditure!$A198,gDP!$B$6:$B$271))=0,"",INDEX([2]pivotTable!P$3:P$308,MATCH(totalExpenditure!$A198,[2]pivotTable!$A$3:$A$308,0))/100*INDEX(gDP!AE$6:AE$271,MATCH(totalExpenditure!$A198,gDP!$B$6:$B$271)))</f>
        <v>#N/A</v>
      </c>
      <c r="Q198" s="77" t="e">
        <f>IF(INDEX([2]pivotTable!Q$3:Q$308,MATCH(totalExpenditure!$A198,[2]pivotTable!$A$3:$A$308,0))/100*INDEX(gDP!AF$6:AF$271,MATCH(totalExpenditure!$A198,gDP!$B$6:$B$271))=0,"",INDEX([2]pivotTable!Q$3:Q$308,MATCH(totalExpenditure!$A198,[2]pivotTable!$A$3:$A$308,0))/100*INDEX(gDP!AF$6:AF$271,MATCH(totalExpenditure!$A198,gDP!$B$6:$B$271)))</f>
        <v>#N/A</v>
      </c>
      <c r="R198" s="77" t="e">
        <f>IF(INDEX([2]pivotTable!R$3:R$308,MATCH(totalExpenditure!$A198,[2]pivotTable!$A$3:$A$308,0))/100*INDEX(gDP!AG$6:AG$271,MATCH(totalExpenditure!$A198,gDP!$B$6:$B$271))=0,"",INDEX([2]pivotTable!R$3:R$308,MATCH(totalExpenditure!$A198,[2]pivotTable!$A$3:$A$308,0))/100*INDEX(gDP!AG$6:AG$271,MATCH(totalExpenditure!$A198,gDP!$B$6:$B$271)))</f>
        <v>#N/A</v>
      </c>
      <c r="S198" s="77" t="e">
        <f>IF(INDEX([2]pivotTable!S$3:S$308,MATCH(totalExpenditure!$A198,[2]pivotTable!$A$3:$A$308,0))/100*INDEX(gDP!AH$6:AH$271,MATCH(totalExpenditure!$A198,gDP!$B$6:$B$271))=0,"",INDEX([2]pivotTable!S$3:S$308,MATCH(totalExpenditure!$A198,[2]pivotTable!$A$3:$A$308,0))/100*INDEX(gDP!AH$6:AH$271,MATCH(totalExpenditure!$A198,gDP!$B$6:$B$271)))</f>
        <v>#N/A</v>
      </c>
      <c r="T198" s="77" t="e">
        <f>IF(INDEX([2]pivotTable!T$3:T$308,MATCH(totalExpenditure!$A198,[2]pivotTable!$A$3:$A$308,0))/100*INDEX(gDP!AI$6:AI$271,MATCH(totalExpenditure!$A198,gDP!$B$6:$B$271))=0,"",INDEX([2]pivotTable!T$3:T$308,MATCH(totalExpenditure!$A198,[2]pivotTable!$A$3:$A$308,0))/100*INDEX(gDP!AI$6:AI$271,MATCH(totalExpenditure!$A198,gDP!$B$6:$B$271)))</f>
        <v>#N/A</v>
      </c>
      <c r="U198" s="77" t="e">
        <f>IF(INDEX([2]pivotTable!U$3:U$308,MATCH(totalExpenditure!$A198,[2]pivotTable!$A$3:$A$308,0))/100*INDEX(gDP!AJ$6:AJ$271,MATCH(totalExpenditure!$A198,gDP!$B$6:$B$271))=0,"",INDEX([2]pivotTable!U$3:U$308,MATCH(totalExpenditure!$A198,[2]pivotTable!$A$3:$A$308,0))/100*INDEX(gDP!AJ$6:AJ$271,MATCH(totalExpenditure!$A198,gDP!$B$6:$B$271)))</f>
        <v>#N/A</v>
      </c>
      <c r="V198" s="77" t="e">
        <f>IF(INDEX([2]pivotTable!V$3:V$308,MATCH(totalExpenditure!$A198,[2]pivotTable!$A$3:$A$308,0))/100*INDEX(gDP!AK$6:AK$271,MATCH(totalExpenditure!$A198,gDP!$B$6:$B$271))=0,"",INDEX([2]pivotTable!V$3:V$308,MATCH(totalExpenditure!$A198,[2]pivotTable!$A$3:$A$308,0))/100*INDEX(gDP!AK$6:AK$271,MATCH(totalExpenditure!$A198,gDP!$B$6:$B$271)))</f>
        <v>#N/A</v>
      </c>
      <c r="W198" s="77" t="e">
        <f>IF(INDEX([2]pivotTable!W$3:W$308,MATCH(totalExpenditure!$A198,[2]pivotTable!$A$3:$A$308,0))/100*INDEX(gDP!AL$6:AL$271,MATCH(totalExpenditure!$A198,gDP!$B$6:$B$271))=0,"",INDEX([2]pivotTable!W$3:W$308,MATCH(totalExpenditure!$A198,[2]pivotTable!$A$3:$A$308,0))/100*INDEX(gDP!AL$6:AL$271,MATCH(totalExpenditure!$A198,gDP!$B$6:$B$271)))</f>
        <v>#N/A</v>
      </c>
      <c r="X198" s="77" t="e">
        <f>IF(INDEX([2]pivotTable!X$3:X$308,MATCH(totalExpenditure!$A198,[2]pivotTable!$A$3:$A$308,0))/100*INDEX(gDP!AM$6:AM$271,MATCH(totalExpenditure!$A198,gDP!$B$6:$B$271))=0,"",INDEX([2]pivotTable!X$3:X$308,MATCH(totalExpenditure!$A198,[2]pivotTable!$A$3:$A$308,0))/100*INDEX(gDP!AM$6:AM$271,MATCH(totalExpenditure!$A198,gDP!$B$6:$B$271)))</f>
        <v>#N/A</v>
      </c>
      <c r="Y198" s="77" t="e">
        <f>IF(INDEX([2]pivotTable!Y$3:Y$308,MATCH(totalExpenditure!$A198,[2]pivotTable!$A$3:$A$308,0))/100*INDEX(gDP!AN$6:AN$271,MATCH(totalExpenditure!$A198,gDP!$B$6:$B$271))=0,"",INDEX([2]pivotTable!Y$3:Y$308,MATCH(totalExpenditure!$A198,[2]pivotTable!$A$3:$A$308,0))/100*INDEX(gDP!AN$6:AN$271,MATCH(totalExpenditure!$A198,gDP!$B$6:$B$271)))</f>
        <v>#N/A</v>
      </c>
      <c r="Z198" s="77" t="e">
        <f>IF(INDEX([2]pivotTable!Z$3:Z$308,MATCH(totalExpenditure!$A198,[2]pivotTable!$A$3:$A$308,0))/100*INDEX(gDP!AO$6:AO$271,MATCH(totalExpenditure!$A198,gDP!$B$6:$B$271))=0,"",INDEX([2]pivotTable!Z$3:Z$308,MATCH(totalExpenditure!$A198,[2]pivotTable!$A$3:$A$308,0))/100*INDEX(gDP!AO$6:AO$271,MATCH(totalExpenditure!$A198,gDP!$B$6:$B$271)))</f>
        <v>#N/A</v>
      </c>
      <c r="AA198" s="77" t="e">
        <f>IF(INDEX([2]pivotTable!AA$3:AA$308,MATCH(totalExpenditure!$A198,[2]pivotTable!$A$3:$A$308,0))/100*INDEX(gDP!AP$6:AP$271,MATCH(totalExpenditure!$A198,gDP!$B$6:$B$271))=0,"",INDEX([2]pivotTable!AA$3:AA$308,MATCH(totalExpenditure!$A198,[2]pivotTable!$A$3:$A$308,0))/100*INDEX(gDP!AP$6:AP$271,MATCH(totalExpenditure!$A198,gDP!$B$6:$B$271)))</f>
        <v>#N/A</v>
      </c>
      <c r="AB198" s="77" t="e">
        <f>IF(INDEX([2]pivotTable!AB$3:AB$308,MATCH(totalExpenditure!$A198,[2]pivotTable!$A$3:$A$308,0))/100*INDEX(gDP!AQ$6:AQ$271,MATCH(totalExpenditure!$A198,gDP!$B$6:$B$271))=0,"",INDEX([2]pivotTable!AB$3:AB$308,MATCH(totalExpenditure!$A198,[2]pivotTable!$A$3:$A$308,0))/100*INDEX(gDP!AQ$6:AQ$271,MATCH(totalExpenditure!$A198,gDP!$B$6:$B$271)))</f>
        <v>#N/A</v>
      </c>
      <c r="AC198" s="77" t="e">
        <f>IF(INDEX([2]pivotTable!AC$3:AC$308,MATCH(totalExpenditure!$A198,[2]pivotTable!$A$3:$A$308,0))/100*INDEX(gDP!AR$6:AR$271,MATCH(totalExpenditure!$A198,gDP!$B$6:$B$271))=0,"",INDEX([2]pivotTable!AC$3:AC$308,MATCH(totalExpenditure!$A198,[2]pivotTable!$A$3:$A$308,0))/100*INDEX(gDP!AR$6:AR$271,MATCH(totalExpenditure!$A198,gDP!$B$6:$B$271)))</f>
        <v>#N/A</v>
      </c>
      <c r="AD198" s="77" t="e">
        <f>IF(INDEX([2]pivotTable!AD$3:AD$308,MATCH(totalExpenditure!$A198,[2]pivotTable!$A$3:$A$308,0))/100*INDEX(gDP!AS$6:AS$271,MATCH(totalExpenditure!$A198,gDP!$B$6:$B$271))=0,"",INDEX([2]pivotTable!AD$3:AD$308,MATCH(totalExpenditure!$A198,[2]pivotTable!$A$3:$A$308,0))/100*INDEX(gDP!AS$6:AS$271,MATCH(totalExpenditure!$A198,gDP!$B$6:$B$271)))</f>
        <v>#N/A</v>
      </c>
      <c r="AE198" s="77" t="e">
        <f>IF(INDEX([2]pivotTable!AE$3:AE$308,MATCH(totalExpenditure!$A198,[2]pivotTable!$A$3:$A$308,0))/100*INDEX(gDP!AT$6:AT$271,MATCH(totalExpenditure!$A198,gDP!$B$6:$B$271))=0,"",INDEX([2]pivotTable!AE$3:AE$308,MATCH(totalExpenditure!$A198,[2]pivotTable!$A$3:$A$308,0))/100*INDEX(gDP!AT$6:AT$271,MATCH(totalExpenditure!$A198,gDP!$B$6:$B$271)))</f>
        <v>#N/A</v>
      </c>
      <c r="AF198" s="77" t="e">
        <f>IF(INDEX([2]pivotTable!AF$3:AF$308,MATCH(totalExpenditure!$A198,[2]pivotTable!$A$3:$A$308,0))/100*INDEX(gDP!AU$6:AU$271,MATCH(totalExpenditure!$A198,gDP!$B$6:$B$271))=0,"",INDEX([2]pivotTable!AF$3:AF$308,MATCH(totalExpenditure!$A198,[2]pivotTable!$A$3:$A$308,0))/100*INDEX(gDP!AU$6:AU$271,MATCH(totalExpenditure!$A198,gDP!$B$6:$B$271)))</f>
        <v>#N/A</v>
      </c>
      <c r="AG198" s="77" t="e">
        <f>IF(INDEX([2]pivotTable!AG$3:AG$308,MATCH(totalExpenditure!$A198,[2]pivotTable!$A$3:$A$308,0))/100*INDEX(gDP!AV$6:AV$271,MATCH(totalExpenditure!$A198,gDP!$B$6:$B$271))=0,"",INDEX([2]pivotTable!AG$3:AG$308,MATCH(totalExpenditure!$A198,[2]pivotTable!$A$3:$A$308,0))/100*INDEX(gDP!AV$6:AV$271,MATCH(totalExpenditure!$A198,gDP!$B$6:$B$271)))</f>
        <v>#N/A</v>
      </c>
      <c r="AH198" s="77" t="e">
        <f>IF(INDEX([2]pivotTable!AH$3:AH$308,MATCH(totalExpenditure!$A198,[2]pivotTable!$A$3:$A$308,0))/100*INDEX(gDP!AW$6:AW$271,MATCH(totalExpenditure!$A198,gDP!$B$6:$B$271))=0,"",INDEX([2]pivotTable!AH$3:AH$308,MATCH(totalExpenditure!$A198,[2]pivotTable!$A$3:$A$308,0))/100*INDEX(gDP!AW$6:AW$271,MATCH(totalExpenditure!$A198,gDP!$B$6:$B$271)))</f>
        <v>#N/A</v>
      </c>
      <c r="AI198" s="77" t="e">
        <f>IF(INDEX([2]pivotTable!AI$3:AI$308,MATCH(totalExpenditure!$A198,[2]pivotTable!$A$3:$A$308,0))/100*INDEX(gDP!AX$6:AX$271,MATCH(totalExpenditure!$A198,gDP!$B$6:$B$271))=0,"",INDEX([2]pivotTable!AI$3:AI$308,MATCH(totalExpenditure!$A198,[2]pivotTable!$A$3:$A$308,0))/100*INDEX(gDP!AX$6:AX$271,MATCH(totalExpenditure!$A198,gDP!$B$6:$B$271)))</f>
        <v>#N/A</v>
      </c>
      <c r="AJ198" s="77" t="e">
        <f>IF(INDEX([2]pivotTable!AJ$3:AJ$308,MATCH(totalExpenditure!$A198,[2]pivotTable!$A$3:$A$308,0))/100*INDEX(gDP!AY$6:AY$271,MATCH(totalExpenditure!$A198,gDP!$B$6:$B$271))=0,"",INDEX([2]pivotTable!AJ$3:AJ$308,MATCH(totalExpenditure!$A198,[2]pivotTable!$A$3:$A$308,0))/100*INDEX(gDP!AY$6:AY$271,MATCH(totalExpenditure!$A198,gDP!$B$6:$B$271)))</f>
        <v>#N/A</v>
      </c>
      <c r="AK198" s="77" t="e">
        <f>IF(INDEX([2]pivotTable!AK$3:AK$308,MATCH(totalExpenditure!$A198,[2]pivotTable!$A$3:$A$308,0))/100*INDEX(gDP!AZ$6:AZ$271,MATCH(totalExpenditure!$A198,gDP!$B$6:$B$271))=0,"",INDEX([2]pivotTable!AK$3:AK$308,MATCH(totalExpenditure!$A198,[2]pivotTable!$A$3:$A$308,0))/100*INDEX(gDP!AZ$6:AZ$271,MATCH(totalExpenditure!$A198,gDP!$B$6:$B$271)))</f>
        <v>#N/A</v>
      </c>
      <c r="AL198" s="77" t="e">
        <f>IF(INDEX([2]pivotTable!AL$3:AL$308,MATCH(totalExpenditure!$A198,[2]pivotTable!$A$3:$A$308,0))/100*INDEX(gDP!BA$6:BA$271,MATCH(totalExpenditure!$A198,gDP!$B$6:$B$271))=0,"",INDEX([2]pivotTable!AL$3:AL$308,MATCH(totalExpenditure!$A198,[2]pivotTable!$A$3:$A$308,0))/100*INDEX(gDP!BA$6:BA$271,MATCH(totalExpenditure!$A198,gDP!$B$6:$B$271)))</f>
        <v>#N/A</v>
      </c>
      <c r="AM198" s="77" t="e">
        <f>IF(INDEX([2]pivotTable!AM$3:AM$308,MATCH(totalExpenditure!$A198,[2]pivotTable!$A$3:$A$308,0))/100*INDEX(gDP!BB$6:BB$271,MATCH(totalExpenditure!$A198,gDP!$B$6:$B$271))=0,"",INDEX([2]pivotTable!AM$3:AM$308,MATCH(totalExpenditure!$A198,[2]pivotTable!$A$3:$A$308,0))/100*INDEX(gDP!BB$6:BB$271,MATCH(totalExpenditure!$A198,gDP!$B$6:$B$271)))</f>
        <v>#N/A</v>
      </c>
      <c r="AN198" s="77" t="e">
        <f>IF(INDEX([2]pivotTable!AN$3:AN$308,MATCH(totalExpenditure!$A198,[2]pivotTable!$A$3:$A$308,0))/100*INDEX(gDP!BC$6:BC$271,MATCH(totalExpenditure!$A198,gDP!$B$6:$B$271))=0,"",INDEX([2]pivotTable!AN$3:AN$308,MATCH(totalExpenditure!$A198,[2]pivotTable!$A$3:$A$308,0))/100*INDEX(gDP!BC$6:BC$271,MATCH(totalExpenditure!$A198,gDP!$B$6:$B$271)))</f>
        <v>#N/A</v>
      </c>
      <c r="AO198" s="77" t="e">
        <f>IF(INDEX([2]pivotTable!AO$3:AO$308,MATCH(totalExpenditure!$A198,[2]pivotTable!$A$3:$A$308,0))/100*INDEX(gDP!BD$6:BD$271,MATCH(totalExpenditure!$A198,gDP!$B$6:$B$271))=0,"",INDEX([2]pivotTable!AO$3:AO$308,MATCH(totalExpenditure!$A198,[2]pivotTable!$A$3:$A$308,0))/100*INDEX(gDP!BD$6:BD$271,MATCH(totalExpenditure!$A198,gDP!$B$6:$B$271)))</f>
        <v>#N/A</v>
      </c>
      <c r="AP198" s="77" t="e">
        <f>IF(INDEX([2]pivotTable!AP$3:AP$308,MATCH(totalExpenditure!$A198,[2]pivotTable!$A$3:$A$308,0))/100*INDEX(gDP!BE$6:BE$271,MATCH(totalExpenditure!$A198,gDP!$B$6:$B$271))=0,"",INDEX([2]pivotTable!AP$3:AP$308,MATCH(totalExpenditure!$A198,[2]pivotTable!$A$3:$A$308,0))/100*INDEX(gDP!BE$6:BE$271,MATCH(totalExpenditure!$A198,gDP!$B$6:$B$271)))</f>
        <v>#N/A</v>
      </c>
      <c r="AQ198" s="77" t="e">
        <f>IF(INDEX([2]pivotTable!AQ$3:AQ$308,MATCH(totalExpenditure!$A198,[2]pivotTable!$A$3:$A$308,0))/100*INDEX(gDP!BF$6:BF$271,MATCH(totalExpenditure!$A198,gDP!$B$6:$B$271))=0,"",INDEX([2]pivotTable!AQ$3:AQ$308,MATCH(totalExpenditure!$A198,[2]pivotTable!$A$3:$A$308,0))/100*INDEX(gDP!BF$6:BF$271,MATCH(totalExpenditure!$A198,gDP!$B$6:$B$271)))</f>
        <v>#N/A</v>
      </c>
      <c r="AR198" s="77" t="e">
        <f>IF(INDEX([2]pivotTable!AR$3:AR$308,MATCH(totalExpenditure!$A198,[2]pivotTable!$A$3:$A$308,0))/100*INDEX(gDP!BG$6:BG$271,MATCH(totalExpenditure!$A198,gDP!$B$6:$B$271))=0,"",INDEX([2]pivotTable!AR$3:AR$308,MATCH(totalExpenditure!$A198,[2]pivotTable!$A$3:$A$308,0))/100*INDEX(gDP!BG$6:BG$271,MATCH(totalExpenditure!$A198,gDP!$B$6:$B$271)))</f>
        <v>#N/A</v>
      </c>
      <c r="AS198" s="77" t="e">
        <f>IF(INDEX([2]pivotTable!AS$3:AS$308,MATCH(totalExpenditure!$A198,[2]pivotTable!$A$3:$A$308,0))/100*INDEX(gDP!BH$6:BH$271,MATCH(totalExpenditure!$A198,gDP!$B$6:$B$271))=0,"",INDEX([2]pivotTable!AS$3:AS$308,MATCH(totalExpenditure!$A198,[2]pivotTable!$A$3:$A$308,0))/100*INDEX(gDP!BH$6:BH$271,MATCH(totalExpenditure!$A198,gDP!$B$6:$B$271)))</f>
        <v>#N/A</v>
      </c>
      <c r="AT198" s="77" t="e">
        <f>IF(INDEX([2]pivotTable!AT$3:AT$308,MATCH(totalExpenditure!$A198,[2]pivotTable!$A$3:$A$308,0))/100*INDEX(gDP!BI$6:BI$271,MATCH(totalExpenditure!$A198,gDP!$B$6:$B$271))=0,"",INDEX([2]pivotTable!AT$3:AT$308,MATCH(totalExpenditure!$A198,[2]pivotTable!$A$3:$A$308,0))/100*INDEX(gDP!BI$6:BI$271,MATCH(totalExpenditure!$A198,gDP!$B$6:$B$271)))</f>
        <v>#N/A</v>
      </c>
      <c r="AU198" s="77" t="e">
        <f>IF(INDEX([2]pivotTable!AU$3:AU$308,MATCH(totalExpenditure!$A198,[2]pivotTable!$A$3:$A$308,0))/100*INDEX(gDP!BJ$6:BJ$271,MATCH(totalExpenditure!$A198,gDP!$B$6:$B$271))=0,"",INDEX([2]pivotTable!AU$3:AU$308,MATCH(totalExpenditure!$A198,[2]pivotTable!$A$3:$A$308,0))/100*INDEX(gDP!BJ$6:BJ$271,MATCH(totalExpenditure!$A198,gDP!$B$6:$B$271)))</f>
        <v>#N/A</v>
      </c>
      <c r="AV198" s="77" t="e">
        <f>IF(INDEX([2]pivotTable!AV$3:AV$308,MATCH(totalExpenditure!$A198,[2]pivotTable!$A$3:$A$308,0))/100*INDEX(gDP!BK$6:BK$271,MATCH(totalExpenditure!$A198,gDP!$B$6:$B$271))=0,"",INDEX([2]pivotTable!AV$3:AV$308,MATCH(totalExpenditure!$A198,[2]pivotTable!$A$3:$A$308,0))/100*INDEX(gDP!BK$6:BK$271,MATCH(totalExpenditure!$A198,gDP!$B$6:$B$271)))</f>
        <v>#N/A</v>
      </c>
      <c r="AW198" s="77" t="e">
        <f>IF(INDEX([2]pivotTable!AW$3:AW$308,MATCH(totalExpenditure!$A198,[2]pivotTable!$A$3:$A$308,0))/100*INDEX(gDP!BL$6:BL$271,MATCH(totalExpenditure!$A198,gDP!$B$6:$B$271))=0,"",INDEX([2]pivotTable!AW$3:AW$308,MATCH(totalExpenditure!$A198,[2]pivotTable!$A$3:$A$308,0))/100*INDEX(gDP!BL$6:BL$271,MATCH(totalExpenditure!$A198,gDP!$B$6:$B$271)))</f>
        <v>#N/A</v>
      </c>
      <c r="AX198" s="77" t="e">
        <f>IF(INDEX([2]pivotTable!AX$3:AX$308,MATCH(totalExpenditure!$A198,[2]pivotTable!$A$3:$A$308,0))/100*INDEX(gDP!BM$6:BM$271,MATCH(totalExpenditure!$A198,gDP!$B$6:$B$271))=0,"",INDEX([2]pivotTable!AX$3:AX$308,MATCH(totalExpenditure!$A198,[2]pivotTable!$A$3:$A$308,0))/100*INDEX(gDP!BM$6:BM$271,MATCH(totalExpenditure!$A198,gDP!$B$6:$B$271)))</f>
        <v>#N/A</v>
      </c>
      <c r="AY198" s="77" t="e">
        <f>IF(INDEX([2]pivotTable!AY$3:AY$308,MATCH(totalExpenditure!$A198,[2]pivotTable!$A$3:$A$308,0))/100*INDEX(gDP!BN$6:BN$271,MATCH(totalExpenditure!$A198,gDP!$B$6:$B$271))=0,"",INDEX([2]pivotTable!AY$3:AY$308,MATCH(totalExpenditure!$A198,[2]pivotTable!$A$3:$A$308,0))/100*INDEX(gDP!BN$6:BN$271,MATCH(totalExpenditure!$A198,gDP!$B$6:$B$271)))</f>
        <v>#N/A</v>
      </c>
      <c r="AZ198" s="77" t="e">
        <f>IF(INDEX([2]pivotTable!AZ$3:AZ$308,MATCH(totalExpenditure!$A198,[2]pivotTable!$A$3:$A$308,0))/100*INDEX(gDP!BO$6:BO$271,MATCH(totalExpenditure!$A198,gDP!$B$6:$B$271))=0,"",INDEX([2]pivotTable!AZ$3:AZ$308,MATCH(totalExpenditure!$A198,[2]pivotTable!$A$3:$A$308,0))/100*INDEX(gDP!BO$6:BO$271,MATCH(totalExpenditure!$A198,gDP!$B$6:$B$271)))</f>
        <v>#N/A</v>
      </c>
      <c r="BA198" s="77" t="e">
        <f>IF(INDEX([2]pivotTable!B$310:B$615,MATCH(totalExpenditure!$A198,[2]pivotTable!$A$310:$A$615,0))/100*INDEX(gDP!Q$6:Q$271,MATCH(totalExpenditure!$A198,gDP!$B$6:$B$271))=0,"",INDEX([2]pivotTable!B$310:B$615,MATCH(totalExpenditure!$A198,[2]pivotTable!$A$310:$A$615,0))/100*INDEX(gDP!Q$6:Q$271,MATCH(totalExpenditure!$A198,gDP!$B$6:$B$271)))</f>
        <v>#N/A</v>
      </c>
      <c r="BB198" s="77" t="e">
        <f>IF(INDEX([2]pivotTable!C$310:C$615,MATCH(totalExpenditure!$A198,[2]pivotTable!$A$310:$A$615,0))/100*INDEX(gDP!R$6:R$271,MATCH(totalExpenditure!$A198,gDP!$B$6:$B$271))=0,"",INDEX([2]pivotTable!C$310:C$615,MATCH(totalExpenditure!$A198,[2]pivotTable!$A$310:$A$615,0))/100*INDEX(gDP!R$6:R$271,MATCH(totalExpenditure!$A198,gDP!$B$6:$B$271)))</f>
        <v>#N/A</v>
      </c>
      <c r="BC198" s="77" t="e">
        <f>IF(INDEX([2]pivotTable!D$310:D$615,MATCH(totalExpenditure!$A198,[2]pivotTable!$A$310:$A$615,0))/100*INDEX(gDP!S$6:S$271,MATCH(totalExpenditure!$A198,gDP!$B$6:$B$271))=0,"",INDEX([2]pivotTable!D$310:D$615,MATCH(totalExpenditure!$A198,[2]pivotTable!$A$310:$A$615,0))/100*INDEX(gDP!S$6:S$271,MATCH(totalExpenditure!$A198,gDP!$B$6:$B$271)))</f>
        <v>#N/A</v>
      </c>
      <c r="BD198" s="77" t="e">
        <f>IF(INDEX([2]pivotTable!E$310:E$615,MATCH(totalExpenditure!$A198,[2]pivotTable!$A$310:$A$615,0))/100*INDEX(gDP!T$6:T$271,MATCH(totalExpenditure!$A198,gDP!$B$6:$B$271))=0,"",INDEX([2]pivotTable!E$310:E$615,MATCH(totalExpenditure!$A198,[2]pivotTable!$A$310:$A$615,0))/100*INDEX(gDP!T$6:T$271,MATCH(totalExpenditure!$A198,gDP!$B$6:$B$271)))</f>
        <v>#N/A</v>
      </c>
      <c r="BE198" s="77" t="e">
        <f>IF(INDEX([2]pivotTable!F$310:F$615,MATCH(totalExpenditure!$A198,[2]pivotTable!$A$310:$A$615,0))/100*INDEX(gDP!U$6:U$271,MATCH(totalExpenditure!$A198,gDP!$B$6:$B$271))=0,"",INDEX([2]pivotTable!F$310:F$615,MATCH(totalExpenditure!$A198,[2]pivotTable!$A$310:$A$615,0))/100*INDEX(gDP!U$6:U$271,MATCH(totalExpenditure!$A198,gDP!$B$6:$B$271)))</f>
        <v>#N/A</v>
      </c>
      <c r="BF198" s="77" t="e">
        <f>IF(INDEX([2]pivotTable!G$310:G$615,MATCH(totalExpenditure!$A198,[2]pivotTable!$A$310:$A$615,0))/100*INDEX(gDP!V$6:V$271,MATCH(totalExpenditure!$A198,gDP!$B$6:$B$271))=0,"",INDEX([2]pivotTable!G$310:G$615,MATCH(totalExpenditure!$A198,[2]pivotTable!$A$310:$A$615,0))/100*INDEX(gDP!V$6:V$271,MATCH(totalExpenditure!$A198,gDP!$B$6:$B$271)))</f>
        <v>#N/A</v>
      </c>
      <c r="BG198" s="77" t="e">
        <f>IF(INDEX([2]pivotTable!H$310:H$615,MATCH(totalExpenditure!$A198,[2]pivotTable!$A$310:$A$615,0))/100*INDEX(gDP!W$6:W$271,MATCH(totalExpenditure!$A198,gDP!$B$6:$B$271))=0,"",INDEX([2]pivotTable!H$310:H$615,MATCH(totalExpenditure!$A198,[2]pivotTable!$A$310:$A$615,0))/100*INDEX(gDP!W$6:W$271,MATCH(totalExpenditure!$A198,gDP!$B$6:$B$271)))</f>
        <v>#N/A</v>
      </c>
      <c r="BH198" s="77" t="e">
        <f>IF(INDEX([2]pivotTable!I$310:I$615,MATCH(totalExpenditure!$A198,[2]pivotTable!$A$310:$A$615,0))/100*INDEX(gDP!X$6:X$271,MATCH(totalExpenditure!$A198,gDP!$B$6:$B$271))=0,"",INDEX([2]pivotTable!I$310:I$615,MATCH(totalExpenditure!$A198,[2]pivotTable!$A$310:$A$615,0))/100*INDEX(gDP!X$6:X$271,MATCH(totalExpenditure!$A198,gDP!$B$6:$B$271)))</f>
        <v>#N/A</v>
      </c>
      <c r="BI198" s="77" t="e">
        <f>IF(INDEX([2]pivotTable!J$310:J$615,MATCH(totalExpenditure!$A198,[2]pivotTable!$A$310:$A$615,0))/100*INDEX(gDP!Y$6:Y$271,MATCH(totalExpenditure!$A198,gDP!$B$6:$B$271))=0,"",INDEX([2]pivotTable!J$310:J$615,MATCH(totalExpenditure!$A198,[2]pivotTable!$A$310:$A$615,0))/100*INDEX(gDP!Y$6:Y$271,MATCH(totalExpenditure!$A198,gDP!$B$6:$B$271)))</f>
        <v>#N/A</v>
      </c>
      <c r="BJ198" s="77" t="e">
        <f>IF(INDEX([2]pivotTable!K$310:K$615,MATCH(totalExpenditure!$A198,[2]pivotTable!$A$310:$A$615,0))/100*INDEX(gDP!Z$6:Z$271,MATCH(totalExpenditure!$A198,gDP!$B$6:$B$271))=0,"",INDEX([2]pivotTable!K$310:K$615,MATCH(totalExpenditure!$A198,[2]pivotTable!$A$310:$A$615,0))/100*INDEX(gDP!Z$6:Z$271,MATCH(totalExpenditure!$A198,gDP!$B$6:$B$271)))</f>
        <v>#N/A</v>
      </c>
      <c r="BK198" s="77" t="e">
        <f>IF(INDEX([2]pivotTable!L$310:L$615,MATCH(totalExpenditure!$A198,[2]pivotTable!$A$310:$A$615,0))/100*INDEX(gDP!AA$6:AA$271,MATCH(totalExpenditure!$A198,gDP!$B$6:$B$271))=0,"",INDEX([2]pivotTable!L$310:L$615,MATCH(totalExpenditure!$A198,[2]pivotTable!$A$310:$A$615,0))/100*INDEX(gDP!AA$6:AA$271,MATCH(totalExpenditure!$A198,gDP!$B$6:$B$271)))</f>
        <v>#N/A</v>
      </c>
      <c r="BL198" s="77" t="e">
        <f>IF(INDEX([2]pivotTable!M$310:M$615,MATCH(totalExpenditure!$A198,[2]pivotTable!$A$310:$A$615,0))/100*INDEX(gDP!AB$6:AB$271,MATCH(totalExpenditure!$A198,gDP!$B$6:$B$271))=0,"",INDEX([2]pivotTable!M$310:M$615,MATCH(totalExpenditure!$A198,[2]pivotTable!$A$310:$A$615,0))/100*INDEX(gDP!AB$6:AB$271,MATCH(totalExpenditure!$A198,gDP!$B$6:$B$271)))</f>
        <v>#N/A</v>
      </c>
      <c r="BM198" s="77" t="e">
        <f>IF(INDEX([2]pivotTable!N$310:N$615,MATCH(totalExpenditure!$A198,[2]pivotTable!$A$310:$A$615,0))/100*INDEX(gDP!AC$6:AC$271,MATCH(totalExpenditure!$A198,gDP!$B$6:$B$271))=0,"",INDEX([2]pivotTable!N$310:N$615,MATCH(totalExpenditure!$A198,[2]pivotTable!$A$310:$A$615,0))/100*INDEX(gDP!AC$6:AC$271,MATCH(totalExpenditure!$A198,gDP!$B$6:$B$271)))</f>
        <v>#N/A</v>
      </c>
      <c r="BN198" s="77" t="e">
        <f>IF(INDEX([2]pivotTable!O$310:O$615,MATCH(totalExpenditure!$A198,[2]pivotTable!$A$310:$A$615,0))/100*INDEX(gDP!AD$6:AD$271,MATCH(totalExpenditure!$A198,gDP!$B$6:$B$271))=0,"",INDEX([2]pivotTable!O$310:O$615,MATCH(totalExpenditure!$A198,[2]pivotTable!$A$310:$A$615,0))/100*INDEX(gDP!AD$6:AD$271,MATCH(totalExpenditure!$A198,gDP!$B$6:$B$271)))</f>
        <v>#N/A</v>
      </c>
      <c r="BO198" s="77" t="e">
        <f>IF(INDEX([2]pivotTable!P$310:P$615,MATCH(totalExpenditure!$A198,[2]pivotTable!$A$310:$A$615,0))/100*INDEX(gDP!AE$6:AE$271,MATCH(totalExpenditure!$A198,gDP!$B$6:$B$271))=0,"",INDEX([2]pivotTable!P$310:P$615,MATCH(totalExpenditure!$A198,[2]pivotTable!$A$310:$A$615,0))/100*INDEX(gDP!AE$6:AE$271,MATCH(totalExpenditure!$A198,gDP!$B$6:$B$271)))</f>
        <v>#N/A</v>
      </c>
      <c r="BP198" s="77" t="e">
        <f>IF(INDEX([2]pivotTable!Q$310:Q$615,MATCH(totalExpenditure!$A198,[2]pivotTable!$A$310:$A$615,0))/100*INDEX(gDP!AF$6:AF$271,MATCH(totalExpenditure!$A198,gDP!$B$6:$B$271))=0,"",INDEX([2]pivotTable!Q$310:Q$615,MATCH(totalExpenditure!$A198,[2]pivotTable!$A$310:$A$615,0))/100*INDEX(gDP!AF$6:AF$271,MATCH(totalExpenditure!$A198,gDP!$B$6:$B$271)))</f>
        <v>#N/A</v>
      </c>
      <c r="BQ198" s="77" t="e">
        <f>IF(INDEX([2]pivotTable!R$310:R$615,MATCH(totalExpenditure!$A198,[2]pivotTable!$A$310:$A$615,0))/100*INDEX(gDP!AG$6:AG$271,MATCH(totalExpenditure!$A198,gDP!$B$6:$B$271))=0,"",INDEX([2]pivotTable!R$310:R$615,MATCH(totalExpenditure!$A198,[2]pivotTable!$A$310:$A$615,0))/100*INDEX(gDP!AG$6:AG$271,MATCH(totalExpenditure!$A198,gDP!$B$6:$B$271)))</f>
        <v>#N/A</v>
      </c>
      <c r="BR198" s="77" t="e">
        <f>IF(INDEX([2]pivotTable!S$310:S$615,MATCH(totalExpenditure!$A198,[2]pivotTable!$A$310:$A$615,0))/100*INDEX(gDP!AH$6:AH$271,MATCH(totalExpenditure!$A198,gDP!$B$6:$B$271))=0,"",INDEX([2]pivotTable!S$310:S$615,MATCH(totalExpenditure!$A198,[2]pivotTable!$A$310:$A$615,0))/100*INDEX(gDP!AH$6:AH$271,MATCH(totalExpenditure!$A198,gDP!$B$6:$B$271)))</f>
        <v>#N/A</v>
      </c>
      <c r="BS198" s="77" t="e">
        <f>IF(INDEX([2]pivotTable!T$310:T$615,MATCH(totalExpenditure!$A198,[2]pivotTable!$A$310:$A$615,0))/100*INDEX(gDP!AI$6:AI$271,MATCH(totalExpenditure!$A198,gDP!$B$6:$B$271))=0,"",INDEX([2]pivotTable!T$310:T$615,MATCH(totalExpenditure!$A198,[2]pivotTable!$A$310:$A$615,0))/100*INDEX(gDP!AI$6:AI$271,MATCH(totalExpenditure!$A198,gDP!$B$6:$B$271)))</f>
        <v>#N/A</v>
      </c>
      <c r="BT198" s="77" t="e">
        <f>IF(INDEX([2]pivotTable!U$310:U$615,MATCH(totalExpenditure!$A198,[2]pivotTable!$A$310:$A$615,0))/100*INDEX(gDP!AJ$6:AJ$271,MATCH(totalExpenditure!$A198,gDP!$B$6:$B$271))=0,"",INDEX([2]pivotTable!U$310:U$615,MATCH(totalExpenditure!$A198,[2]pivotTable!$A$310:$A$615,0))/100*INDEX(gDP!AJ$6:AJ$271,MATCH(totalExpenditure!$A198,gDP!$B$6:$B$271)))</f>
        <v>#N/A</v>
      </c>
      <c r="BU198" s="77" t="e">
        <f>IF(INDEX([2]pivotTable!V$310:V$615,MATCH(totalExpenditure!$A198,[2]pivotTable!$A$310:$A$615,0))/100*INDEX(gDP!AK$6:AK$271,MATCH(totalExpenditure!$A198,gDP!$B$6:$B$271))=0,"",INDEX([2]pivotTable!V$310:V$615,MATCH(totalExpenditure!$A198,[2]pivotTable!$A$310:$A$615,0))/100*INDEX(gDP!AK$6:AK$271,MATCH(totalExpenditure!$A198,gDP!$B$6:$B$271)))</f>
        <v>#N/A</v>
      </c>
      <c r="BV198" s="77" t="e">
        <f>IF(INDEX([2]pivotTable!W$310:W$615,MATCH(totalExpenditure!$A198,[2]pivotTable!$A$310:$A$615,0))/100*INDEX(gDP!AL$6:AL$271,MATCH(totalExpenditure!$A198,gDP!$B$6:$B$271))=0,"",INDEX([2]pivotTable!W$310:W$615,MATCH(totalExpenditure!$A198,[2]pivotTable!$A$310:$A$615,0))/100*INDEX(gDP!AL$6:AL$271,MATCH(totalExpenditure!$A198,gDP!$B$6:$B$271)))</f>
        <v>#N/A</v>
      </c>
      <c r="BW198" s="77" t="e">
        <f>IF(INDEX([2]pivotTable!X$310:X$615,MATCH(totalExpenditure!$A198,[2]pivotTable!$A$310:$A$615,0))/100*INDEX(gDP!AM$6:AM$271,MATCH(totalExpenditure!$A198,gDP!$B$6:$B$271))=0,"",INDEX([2]pivotTable!X$310:X$615,MATCH(totalExpenditure!$A198,[2]pivotTable!$A$310:$A$615,0))/100*INDEX(gDP!AM$6:AM$271,MATCH(totalExpenditure!$A198,gDP!$B$6:$B$271)))</f>
        <v>#N/A</v>
      </c>
      <c r="BX198" s="77" t="e">
        <f>IF(INDEX([2]pivotTable!Y$310:Y$615,MATCH(totalExpenditure!$A198,[2]pivotTable!$A$310:$A$615,0))/100*INDEX(gDP!AN$6:AN$271,MATCH(totalExpenditure!$A198,gDP!$B$6:$B$271))=0,"",INDEX([2]pivotTable!Y$310:Y$615,MATCH(totalExpenditure!$A198,[2]pivotTable!$A$310:$A$615,0))/100*INDEX(gDP!AN$6:AN$271,MATCH(totalExpenditure!$A198,gDP!$B$6:$B$271)))</f>
        <v>#N/A</v>
      </c>
      <c r="BY198" s="77" t="e">
        <f>IF(INDEX([2]pivotTable!Z$310:Z$615,MATCH(totalExpenditure!$A198,[2]pivotTable!$A$310:$A$615,0))/100*INDEX(gDP!AO$6:AO$271,MATCH(totalExpenditure!$A198,gDP!$B$6:$B$271))=0,"",INDEX([2]pivotTable!Z$310:Z$615,MATCH(totalExpenditure!$A198,[2]pivotTable!$A$310:$A$615,0))/100*INDEX(gDP!AO$6:AO$271,MATCH(totalExpenditure!$A198,gDP!$B$6:$B$271)))</f>
        <v>#N/A</v>
      </c>
      <c r="BZ198" s="77" t="e">
        <f>IF(INDEX([2]pivotTable!AA$310:AA$615,MATCH(totalExpenditure!$A198,[2]pivotTable!$A$310:$A$615,0))/100*INDEX(gDP!AP$6:AP$271,MATCH(totalExpenditure!$A198,gDP!$B$6:$B$271))=0,"",INDEX([2]pivotTable!AA$310:AA$615,MATCH(totalExpenditure!$A198,[2]pivotTable!$A$310:$A$615,0))/100*INDEX(gDP!AP$6:AP$271,MATCH(totalExpenditure!$A198,gDP!$B$6:$B$271)))</f>
        <v>#N/A</v>
      </c>
      <c r="CA198" s="77" t="e">
        <f>IF(INDEX([2]pivotTable!AB$310:AB$615,MATCH(totalExpenditure!$A198,[2]pivotTable!$A$310:$A$615,0))/100*INDEX(gDP!AQ$6:AQ$271,MATCH(totalExpenditure!$A198,gDP!$B$6:$B$271))=0,"",INDEX([2]pivotTable!AB$310:AB$615,MATCH(totalExpenditure!$A198,[2]pivotTable!$A$310:$A$615,0))/100*INDEX(gDP!AQ$6:AQ$271,MATCH(totalExpenditure!$A198,gDP!$B$6:$B$271)))</f>
        <v>#N/A</v>
      </c>
      <c r="CB198" s="77" t="e">
        <f>IF(INDEX([2]pivotTable!AC$310:AC$615,MATCH(totalExpenditure!$A198,[2]pivotTable!$A$310:$A$615,0))/100*INDEX(gDP!AR$6:AR$271,MATCH(totalExpenditure!$A198,gDP!$B$6:$B$271))=0,"",INDEX([2]pivotTable!AC$310:AC$615,MATCH(totalExpenditure!$A198,[2]pivotTable!$A$310:$A$615,0))/100*INDEX(gDP!AR$6:AR$271,MATCH(totalExpenditure!$A198,gDP!$B$6:$B$271)))</f>
        <v>#N/A</v>
      </c>
      <c r="CC198" s="77" t="e">
        <f>IF(INDEX([2]pivotTable!AD$310:AD$615,MATCH(totalExpenditure!$A198,[2]pivotTable!$A$310:$A$615,0))/100*INDEX(gDP!AS$6:AS$271,MATCH(totalExpenditure!$A198,gDP!$B$6:$B$271))=0,"",INDEX([2]pivotTable!AD$310:AD$615,MATCH(totalExpenditure!$A198,[2]pivotTable!$A$310:$A$615,0))/100*INDEX(gDP!AS$6:AS$271,MATCH(totalExpenditure!$A198,gDP!$B$6:$B$271)))</f>
        <v>#N/A</v>
      </c>
      <c r="CD198" s="77" t="e">
        <f>IF(INDEX([2]pivotTable!AE$310:AE$615,MATCH(totalExpenditure!$A198,[2]pivotTable!$A$310:$A$615,0))/100*INDEX(gDP!AT$6:AT$271,MATCH(totalExpenditure!$A198,gDP!$B$6:$B$271))=0,"",INDEX([2]pivotTable!AE$310:AE$615,MATCH(totalExpenditure!$A198,[2]pivotTable!$A$310:$A$615,0))/100*INDEX(gDP!AT$6:AT$271,MATCH(totalExpenditure!$A198,gDP!$B$6:$B$271)))</f>
        <v>#N/A</v>
      </c>
      <c r="CE198" s="77" t="e">
        <f>IF(INDEX([2]pivotTable!AF$310:AF$615,MATCH(totalExpenditure!$A198,[2]pivotTable!$A$310:$A$615,0))/100*INDEX(gDP!AU$6:AU$271,MATCH(totalExpenditure!$A198,gDP!$B$6:$B$271))=0,"",INDEX([2]pivotTable!AF$310:AF$615,MATCH(totalExpenditure!$A198,[2]pivotTable!$A$310:$A$615,0))/100*INDEX(gDP!AU$6:AU$271,MATCH(totalExpenditure!$A198,gDP!$B$6:$B$271)))</f>
        <v>#N/A</v>
      </c>
      <c r="CF198" s="77" t="e">
        <f>IF(INDEX([2]pivotTable!AG$310:AG$615,MATCH(totalExpenditure!$A198,[2]pivotTable!$A$310:$A$615,0))/100*INDEX(gDP!AV$6:AV$271,MATCH(totalExpenditure!$A198,gDP!$B$6:$B$271))=0,"",INDEX([2]pivotTable!AG$310:AG$615,MATCH(totalExpenditure!$A198,[2]pivotTable!$A$310:$A$615,0))/100*INDEX(gDP!AV$6:AV$271,MATCH(totalExpenditure!$A198,gDP!$B$6:$B$271)))</f>
        <v>#N/A</v>
      </c>
      <c r="CG198" s="77" t="e">
        <f>IF(INDEX([2]pivotTable!AH$310:AH$615,MATCH(totalExpenditure!$A198,[2]pivotTable!$A$310:$A$615,0))/100*INDEX(gDP!AW$6:AW$271,MATCH(totalExpenditure!$A198,gDP!$B$6:$B$271))=0,"",INDEX([2]pivotTable!AH$310:AH$615,MATCH(totalExpenditure!$A198,[2]pivotTable!$A$310:$A$615,0))/100*INDEX(gDP!AW$6:AW$271,MATCH(totalExpenditure!$A198,gDP!$B$6:$B$271)))</f>
        <v>#N/A</v>
      </c>
      <c r="CH198" s="77" t="e">
        <f>IF(INDEX([2]pivotTable!AI$310:AI$615,MATCH(totalExpenditure!$A198,[2]pivotTable!$A$310:$A$615,0))/100*INDEX(gDP!AX$6:AX$271,MATCH(totalExpenditure!$A198,gDP!$B$6:$B$271))=0,"",INDEX([2]pivotTable!AI$310:AI$615,MATCH(totalExpenditure!$A198,[2]pivotTable!$A$310:$A$615,0))/100*INDEX(gDP!AX$6:AX$271,MATCH(totalExpenditure!$A198,gDP!$B$6:$B$271)))</f>
        <v>#N/A</v>
      </c>
      <c r="CI198" s="77" t="e">
        <f>IF(INDEX([2]pivotTable!AJ$310:AJ$615,MATCH(totalExpenditure!$A198,[2]pivotTable!$A$310:$A$615,0))/100*INDEX(gDP!AY$6:AY$271,MATCH(totalExpenditure!$A198,gDP!$B$6:$B$271))=0,"",INDEX([2]pivotTable!AJ$310:AJ$615,MATCH(totalExpenditure!$A198,[2]pivotTable!$A$310:$A$615,0))/100*INDEX(gDP!AY$6:AY$271,MATCH(totalExpenditure!$A198,gDP!$B$6:$B$271)))</f>
        <v>#N/A</v>
      </c>
      <c r="CJ198" s="77" t="e">
        <f>IF(INDEX([2]pivotTable!AK$310:AK$615,MATCH(totalExpenditure!$A198,[2]pivotTable!$A$310:$A$615,0))/100*INDEX(gDP!AZ$6:AZ$271,MATCH(totalExpenditure!$A198,gDP!$B$6:$B$271))=0,"",INDEX([2]pivotTable!AK$310:AK$615,MATCH(totalExpenditure!$A198,[2]pivotTable!$A$310:$A$615,0))/100*INDEX(gDP!AZ$6:AZ$271,MATCH(totalExpenditure!$A198,gDP!$B$6:$B$271)))</f>
        <v>#N/A</v>
      </c>
      <c r="CK198" s="77" t="e">
        <f>IF(INDEX([2]pivotTable!AL$310:AL$615,MATCH(totalExpenditure!$A198,[2]pivotTable!$A$310:$A$615,0))/100*INDEX(gDP!BA$6:BA$271,MATCH(totalExpenditure!$A198,gDP!$B$6:$B$271))=0,"",INDEX([2]pivotTable!AL$310:AL$615,MATCH(totalExpenditure!$A198,[2]pivotTable!$A$310:$A$615,0))/100*INDEX(gDP!BA$6:BA$271,MATCH(totalExpenditure!$A198,gDP!$B$6:$B$271)))</f>
        <v>#N/A</v>
      </c>
      <c r="CL198" s="77" t="e">
        <f>IF(INDEX([2]pivotTable!AM$310:AM$615,MATCH(totalExpenditure!$A198,[2]pivotTable!$A$310:$A$615,0))/100*INDEX(gDP!BB$6:BB$271,MATCH(totalExpenditure!$A198,gDP!$B$6:$B$271))=0,"",INDEX([2]pivotTable!AM$310:AM$615,MATCH(totalExpenditure!$A198,[2]pivotTable!$A$310:$A$615,0))/100*INDEX(gDP!BB$6:BB$271,MATCH(totalExpenditure!$A198,gDP!$B$6:$B$271)))</f>
        <v>#N/A</v>
      </c>
      <c r="CM198" s="77" t="e">
        <f>IF(INDEX([2]pivotTable!AN$310:AN$615,MATCH(totalExpenditure!$A198,[2]pivotTable!$A$310:$A$615,0))/100*INDEX(gDP!BC$6:BC$271,MATCH(totalExpenditure!$A198,gDP!$B$6:$B$271))=0,"",INDEX([2]pivotTable!AN$310:AN$615,MATCH(totalExpenditure!$A198,[2]pivotTable!$A$310:$A$615,0))/100*INDEX(gDP!BC$6:BC$271,MATCH(totalExpenditure!$A198,gDP!$B$6:$B$271)))</f>
        <v>#N/A</v>
      </c>
      <c r="CN198" s="77" t="e">
        <f>IF(INDEX([2]pivotTable!AO$310:AO$615,MATCH(totalExpenditure!$A198,[2]pivotTable!$A$310:$A$615,0))/100*INDEX(gDP!BD$6:BD$271,MATCH(totalExpenditure!$A198,gDP!$B$6:$B$271))=0,"",INDEX([2]pivotTable!AO$310:AO$615,MATCH(totalExpenditure!$A198,[2]pivotTable!$A$310:$A$615,0))/100*INDEX(gDP!BD$6:BD$271,MATCH(totalExpenditure!$A198,gDP!$B$6:$B$271)))</f>
        <v>#N/A</v>
      </c>
      <c r="CO198" s="77" t="e">
        <f>IF(INDEX([2]pivotTable!AP$310:AP$615,MATCH(totalExpenditure!$A198,[2]pivotTable!$A$310:$A$615,0))/100*INDEX(gDP!BE$6:BE$271,MATCH(totalExpenditure!$A198,gDP!$B$6:$B$271))=0,"",INDEX([2]pivotTable!AP$310:AP$615,MATCH(totalExpenditure!$A198,[2]pivotTable!$A$310:$A$615,0))/100*INDEX(gDP!BE$6:BE$271,MATCH(totalExpenditure!$A198,gDP!$B$6:$B$271)))</f>
        <v>#N/A</v>
      </c>
      <c r="CP198" s="77" t="e">
        <f>IF(INDEX([2]pivotTable!AQ$310:AQ$615,MATCH(totalExpenditure!$A198,[2]pivotTable!$A$310:$A$615,0))/100*INDEX(gDP!BF$6:BF$271,MATCH(totalExpenditure!$A198,gDP!$B$6:$B$271))=0,"",INDEX([2]pivotTable!AQ$310:AQ$615,MATCH(totalExpenditure!$A198,[2]pivotTable!$A$310:$A$615,0))/100*INDEX(gDP!BF$6:BF$271,MATCH(totalExpenditure!$A198,gDP!$B$6:$B$271)))</f>
        <v>#N/A</v>
      </c>
      <c r="CQ198" s="77" t="e">
        <f>IF(INDEX([2]pivotTable!AR$310:AR$615,MATCH(totalExpenditure!$A198,[2]pivotTable!$A$310:$A$615,0))/100*INDEX(gDP!BG$6:BG$271,MATCH(totalExpenditure!$A198,gDP!$B$6:$B$271))=0,"",INDEX([2]pivotTable!AR$310:AR$615,MATCH(totalExpenditure!$A198,[2]pivotTable!$A$310:$A$615,0))/100*INDEX(gDP!BG$6:BG$271,MATCH(totalExpenditure!$A198,gDP!$B$6:$B$271)))</f>
        <v>#N/A</v>
      </c>
      <c r="CR198" s="77" t="e">
        <f>IF(INDEX([2]pivotTable!AS$310:AS$615,MATCH(totalExpenditure!$A198,[2]pivotTable!$A$310:$A$615,0))/100*INDEX(gDP!BH$6:BH$271,MATCH(totalExpenditure!$A198,gDP!$B$6:$B$271))=0,"",INDEX([2]pivotTable!AS$310:AS$615,MATCH(totalExpenditure!$A198,[2]pivotTable!$A$310:$A$615,0))/100*INDEX(gDP!BH$6:BH$271,MATCH(totalExpenditure!$A198,gDP!$B$6:$B$271)))</f>
        <v>#N/A</v>
      </c>
      <c r="CS198" s="77" t="e">
        <f>IF(INDEX([2]pivotTable!AT$310:AT$615,MATCH(totalExpenditure!$A198,[2]pivotTable!$A$310:$A$615,0))/100*INDEX(gDP!BI$6:BI$271,MATCH(totalExpenditure!$A198,gDP!$B$6:$B$271))=0,"",INDEX([2]pivotTable!AT$310:AT$615,MATCH(totalExpenditure!$A198,[2]pivotTable!$A$310:$A$615,0))/100*INDEX(gDP!BI$6:BI$271,MATCH(totalExpenditure!$A198,gDP!$B$6:$B$271)))</f>
        <v>#N/A</v>
      </c>
      <c r="CT198" s="77" t="e">
        <f>IF(INDEX([2]pivotTable!AU$310:AU$615,MATCH(totalExpenditure!$A198,[2]pivotTable!$A$310:$A$615,0))/100*INDEX(gDP!BJ$6:BJ$271,MATCH(totalExpenditure!$A198,gDP!$B$6:$B$271))=0,"",INDEX([2]pivotTable!AU$310:AU$615,MATCH(totalExpenditure!$A198,[2]pivotTable!$A$310:$A$615,0))/100*INDEX(gDP!BJ$6:BJ$271,MATCH(totalExpenditure!$A198,gDP!$B$6:$B$271)))</f>
        <v>#N/A</v>
      </c>
      <c r="CU198" s="77" t="e">
        <f>IF(INDEX([2]pivotTable!AV$310:AV$615,MATCH(totalExpenditure!$A198,[2]pivotTable!$A$310:$A$615,0))/100*INDEX(gDP!BK$6:BK$271,MATCH(totalExpenditure!$A198,gDP!$B$6:$B$271))=0,"",INDEX([2]pivotTable!AV$310:AV$615,MATCH(totalExpenditure!$A198,[2]pivotTable!$A$310:$A$615,0))/100*INDEX(gDP!BK$6:BK$271,MATCH(totalExpenditure!$A198,gDP!$B$6:$B$271)))</f>
        <v>#N/A</v>
      </c>
      <c r="CV198" s="77" t="e">
        <f>IF(INDEX([2]pivotTable!AW$310:AW$615,MATCH(totalExpenditure!$A198,[2]pivotTable!$A$310:$A$615,0))/100*INDEX(gDP!BL$6:BL$271,MATCH(totalExpenditure!$A198,gDP!$B$6:$B$271))=0,"",INDEX([2]pivotTable!AW$310:AW$615,MATCH(totalExpenditure!$A198,[2]pivotTable!$A$310:$A$615,0))/100*INDEX(gDP!BL$6:BL$271,MATCH(totalExpenditure!$A198,gDP!$B$6:$B$271)))</f>
        <v>#N/A</v>
      </c>
      <c r="CW198" s="77" t="e">
        <f>IF(INDEX([2]pivotTable!AX$310:AX$615,MATCH(totalExpenditure!$A198,[2]pivotTable!$A$310:$A$615,0))/100*INDEX(gDP!BM$6:BM$271,MATCH(totalExpenditure!$A198,gDP!$B$6:$B$271))=0,"",INDEX([2]pivotTable!AX$310:AX$615,MATCH(totalExpenditure!$A198,[2]pivotTable!$A$310:$A$615,0))/100*INDEX(gDP!BM$6:BM$271,MATCH(totalExpenditure!$A198,gDP!$B$6:$B$271)))</f>
        <v>#N/A</v>
      </c>
      <c r="CX198" s="77" t="e">
        <f>IF(INDEX([2]pivotTable!AY$310:AY$615,MATCH(totalExpenditure!$A198,[2]pivotTable!$A$310:$A$615,0))/100*INDEX(gDP!BN$6:BN$271,MATCH(totalExpenditure!$A198,gDP!$B$6:$B$271))=0,"",INDEX([2]pivotTable!AY$310:AY$615,MATCH(totalExpenditure!$A198,[2]pivotTable!$A$310:$A$615,0))/100*INDEX(gDP!BN$6:BN$271,MATCH(totalExpenditure!$A198,gDP!$B$6:$B$271)))</f>
        <v>#N/A</v>
      </c>
      <c r="CY198" s="77" t="e">
        <f>IF(INDEX([2]pivotTable!AZ$310:AZ$615,MATCH(totalExpenditure!$A198,[2]pivotTable!$A$310:$A$615,0))/100*INDEX(gDP!BO$6:BO$271,MATCH(totalExpenditure!$A198,gDP!$B$6:$B$271))=0,"",INDEX([2]pivotTable!AZ$310:AZ$615,MATCH(totalExpenditure!$A198,[2]pivotTable!$A$310:$A$615,0))/100*INDEX(gDP!BO$6:BO$271,MATCH(totalExpenditure!$A198,gDP!$B$6:$B$271)))</f>
        <v>#N/A</v>
      </c>
      <c r="CZ198" s="77" t="e">
        <f>IF(B198="","",IF(BA198="","",B198-B198+INDEX(gDP!Q$6:Q$271,MATCH(totalExpenditure!$A198,gDP!$B$6:$B$271))))</f>
        <v>#N/A</v>
      </c>
      <c r="DA198" s="77" t="e">
        <f>IF(C198="","",IF(BB198="","",C198-C198+INDEX(gDP!R$6:R$271,MATCH(totalExpenditure!$A198,gDP!$B$6:$B$271))))</f>
        <v>#N/A</v>
      </c>
      <c r="DB198" s="77" t="e">
        <f>IF(D198="","",IF(BC198="","",D198-D198+INDEX(gDP!S$6:S$271,MATCH(totalExpenditure!$A198,gDP!$B$6:$B$271))))</f>
        <v>#N/A</v>
      </c>
      <c r="DC198" s="77" t="e">
        <f>IF(E198="","",IF(BD198="","",E198-E198+INDEX(gDP!T$6:T$271,MATCH(totalExpenditure!$A198,gDP!$B$6:$B$271))))</f>
        <v>#N/A</v>
      </c>
      <c r="DD198" s="77" t="e">
        <f>IF(F198="","",IF(BE198="","",F198-F198+INDEX(gDP!U$6:U$271,MATCH(totalExpenditure!$A198,gDP!$B$6:$B$271))))</f>
        <v>#N/A</v>
      </c>
      <c r="DE198" s="77" t="e">
        <f>IF(G198="","",IF(BF198="","",G198-G198+INDEX(gDP!V$6:V$271,MATCH(totalExpenditure!$A198,gDP!$B$6:$B$271))))</f>
        <v>#N/A</v>
      </c>
      <c r="DF198" s="77" t="e">
        <f>IF(H198="","",IF(BG198="","",H198-H198+INDEX(gDP!W$6:W$271,MATCH(totalExpenditure!$A198,gDP!$B$6:$B$271))))</f>
        <v>#N/A</v>
      </c>
      <c r="DG198" s="77" t="e">
        <f>IF(I198="","",IF(BH198="","",I198-I198+INDEX(gDP!X$6:X$271,MATCH(totalExpenditure!$A198,gDP!$B$6:$B$271))))</f>
        <v>#N/A</v>
      </c>
      <c r="DH198" s="77" t="e">
        <f>IF(J198="","",IF(BI198="","",J198-J198+INDEX(gDP!Y$6:Y$271,MATCH(totalExpenditure!$A198,gDP!$B$6:$B$271))))</f>
        <v>#N/A</v>
      </c>
      <c r="DI198" s="77" t="e">
        <f>IF(K198="","",IF(BJ198="","",K198-K198+INDEX(gDP!Z$6:Z$271,MATCH(totalExpenditure!$A198,gDP!$B$6:$B$271))))</f>
        <v>#N/A</v>
      </c>
      <c r="DJ198" s="77" t="e">
        <f>IF(L198="","",IF(BK198="","",L198-L198+INDEX(gDP!AA$6:AA$271,MATCH(totalExpenditure!$A198,gDP!$B$6:$B$271))))</f>
        <v>#N/A</v>
      </c>
      <c r="DK198" s="77" t="e">
        <f>IF(M198="","",IF(BL198="","",M198-M198+INDEX(gDP!AB$6:AB$271,MATCH(totalExpenditure!$A198,gDP!$B$6:$B$271))))</f>
        <v>#N/A</v>
      </c>
      <c r="DL198" s="77" t="e">
        <f>IF(N198="","",IF(BM198="","",N198-N198+INDEX(gDP!AC$6:AC$271,MATCH(totalExpenditure!$A198,gDP!$B$6:$B$271))))</f>
        <v>#N/A</v>
      </c>
      <c r="DM198" s="77" t="e">
        <f>IF(O198="","",IF(BN198="","",O198-O198+INDEX(gDP!AD$6:AD$271,MATCH(totalExpenditure!$A198,gDP!$B$6:$B$271))))</f>
        <v>#N/A</v>
      </c>
      <c r="DN198" s="77" t="e">
        <f>IF(P198="","",IF(BO198="","",P198-P198+INDEX(gDP!AE$6:AE$271,MATCH(totalExpenditure!$A198,gDP!$B$6:$B$271))))</f>
        <v>#N/A</v>
      </c>
      <c r="DO198" s="77" t="e">
        <f>IF(Q198="","",IF(BP198="","",Q198-Q198+INDEX(gDP!AF$6:AF$271,MATCH(totalExpenditure!$A198,gDP!$B$6:$B$271))))</f>
        <v>#N/A</v>
      </c>
      <c r="DP198" s="77" t="e">
        <f>IF(R198="","",IF(BQ198="","",R198-R198+INDEX(gDP!AG$6:AG$271,MATCH(totalExpenditure!$A198,gDP!$B$6:$B$271))))</f>
        <v>#N/A</v>
      </c>
      <c r="DQ198" s="77" t="e">
        <f>IF(S198="","",IF(BR198="","",S198-S198+INDEX(gDP!AH$6:AH$271,MATCH(totalExpenditure!$A198,gDP!$B$6:$B$271))))</f>
        <v>#N/A</v>
      </c>
      <c r="DR198" s="77" t="e">
        <f>IF(T198="","",IF(BS198="","",T198-T198+INDEX(gDP!AI$6:AI$271,MATCH(totalExpenditure!$A198,gDP!$B$6:$B$271))))</f>
        <v>#N/A</v>
      </c>
      <c r="DS198" s="77" t="e">
        <f>IF(U198="","",IF(BT198="","",U198-U198+INDEX(gDP!AJ$6:AJ$271,MATCH(totalExpenditure!$A198,gDP!$B$6:$B$271))))</f>
        <v>#N/A</v>
      </c>
      <c r="DT198" s="77" t="e">
        <f>IF(V198="","",IF(BU198="","",V198-V198+INDEX(gDP!AK$6:AK$271,MATCH(totalExpenditure!$A198,gDP!$B$6:$B$271))))</f>
        <v>#N/A</v>
      </c>
      <c r="DU198" s="77" t="e">
        <f>IF(W198="","",IF(BV198="","",W198-W198+INDEX(gDP!AL$6:AL$271,MATCH(totalExpenditure!$A198,gDP!$B$6:$B$271))))</f>
        <v>#N/A</v>
      </c>
      <c r="DV198" s="77" t="e">
        <f>IF(X198="","",IF(BW198="","",X198-X198+INDEX(gDP!AM$6:AM$271,MATCH(totalExpenditure!$A198,gDP!$B$6:$B$271))))</f>
        <v>#N/A</v>
      </c>
      <c r="DW198" s="77" t="e">
        <f>IF(Y198="","",IF(BX198="","",Y198-Y198+INDEX(gDP!AN$6:AN$271,MATCH(totalExpenditure!$A198,gDP!$B$6:$B$271))))</f>
        <v>#N/A</v>
      </c>
      <c r="DX198" s="77" t="e">
        <f>IF(Z198="","",IF(BY198="","",Z198-Z198+INDEX(gDP!AO$6:AO$271,MATCH(totalExpenditure!$A198,gDP!$B$6:$B$271))))</f>
        <v>#N/A</v>
      </c>
      <c r="DY198" s="77" t="e">
        <f>IF(AA198="","",IF(BZ198="","",AA198-AA198+INDEX(gDP!AP$6:AP$271,MATCH(totalExpenditure!$A198,gDP!$B$6:$B$271))))</f>
        <v>#N/A</v>
      </c>
      <c r="DZ198" s="77" t="e">
        <f>IF(AB198="","",IF(CA198="","",AB198-AB198+INDEX(gDP!AQ$6:AQ$271,MATCH(totalExpenditure!$A198,gDP!$B$6:$B$271))))</f>
        <v>#N/A</v>
      </c>
      <c r="EA198" s="77" t="e">
        <f>IF(AC198="","",IF(CB198="","",AC198-AC198+INDEX(gDP!AR$6:AR$271,MATCH(totalExpenditure!$A198,gDP!$B$6:$B$271))))</f>
        <v>#N/A</v>
      </c>
      <c r="EB198" s="77" t="e">
        <f>IF(AD198="","",IF(CC198="","",AD198-AD198+INDEX(gDP!AS$6:AS$271,MATCH(totalExpenditure!$A198,gDP!$B$6:$B$271))))</f>
        <v>#N/A</v>
      </c>
      <c r="EC198" s="77" t="e">
        <f>IF(AE198="","",IF(CD198="","",AE198-AE198+INDEX(gDP!AT$6:AT$271,MATCH(totalExpenditure!$A198,gDP!$B$6:$B$271))))</f>
        <v>#N/A</v>
      </c>
      <c r="ED198" s="77" t="e">
        <f>IF(AF198="","",IF(CE198="","",AF198-AF198+INDEX(gDP!AU$6:AU$271,MATCH(totalExpenditure!$A198,gDP!$B$6:$B$271))))</f>
        <v>#N/A</v>
      </c>
      <c r="EE198" s="77" t="e">
        <f>IF(AG198="","",IF(CF198="","",AG198-AG198+INDEX(gDP!AV$6:AV$271,MATCH(totalExpenditure!$A198,gDP!$B$6:$B$271))))</f>
        <v>#N/A</v>
      </c>
      <c r="EF198" s="77" t="e">
        <f>IF(AH198="","",IF(CG198="","",AH198-AH198+INDEX(gDP!AW$6:AW$271,MATCH(totalExpenditure!$A198,gDP!$B$6:$B$271))))</f>
        <v>#N/A</v>
      </c>
      <c r="EG198" s="77" t="e">
        <f>IF(AI198="","",IF(CH198="","",AI198-AI198+INDEX(gDP!AX$6:AX$271,MATCH(totalExpenditure!$A198,gDP!$B$6:$B$271))))</f>
        <v>#N/A</v>
      </c>
      <c r="EH198" s="77" t="e">
        <f>IF(AJ198="","",IF(CI198="","",AJ198-AJ198+INDEX(gDP!AY$6:AY$271,MATCH(totalExpenditure!$A198,gDP!$B$6:$B$271))))</f>
        <v>#N/A</v>
      </c>
      <c r="EI198" s="77" t="e">
        <f>IF(AK198="","",IF(CJ198="","",AK198-AK198+INDEX(gDP!AZ$6:AZ$271,MATCH(totalExpenditure!$A198,gDP!$B$6:$B$271))))</f>
        <v>#N/A</v>
      </c>
      <c r="EJ198" s="77" t="e">
        <f>IF(AL198="","",IF(CK198="","",AL198-AL198+INDEX(gDP!BA$6:BA$271,MATCH(totalExpenditure!$A198,gDP!$B$6:$B$271))))</f>
        <v>#N/A</v>
      </c>
      <c r="EK198" s="77" t="e">
        <f>IF(AM198="","",IF(CL198="","",AM198-AM198+INDEX(gDP!BB$6:BB$271,MATCH(totalExpenditure!$A198,gDP!$B$6:$B$271))))</f>
        <v>#N/A</v>
      </c>
      <c r="EL198" s="77" t="e">
        <f>IF(AN198="","",IF(CM198="","",AN198-AN198+INDEX(gDP!BC$6:BC$271,MATCH(totalExpenditure!$A198,gDP!$B$6:$B$271))))</f>
        <v>#N/A</v>
      </c>
      <c r="EM198" s="77" t="e">
        <f>IF(AO198="","",IF(CN198="","",AO198-AO198+INDEX(gDP!BD$6:BD$271,MATCH(totalExpenditure!$A198,gDP!$B$6:$B$271))))</f>
        <v>#N/A</v>
      </c>
      <c r="EN198" s="77" t="e">
        <f>IF(AP198="","",IF(CO198="","",AP198-AP198+INDEX(gDP!BE$6:BE$271,MATCH(totalExpenditure!$A198,gDP!$B$6:$B$271))))</f>
        <v>#N/A</v>
      </c>
      <c r="EO198" s="77" t="e">
        <f>IF(AQ198="","",IF(CP198="","",AQ198-AQ198+INDEX(gDP!BF$6:BF$271,MATCH(totalExpenditure!$A198,gDP!$B$6:$B$271))))</f>
        <v>#N/A</v>
      </c>
      <c r="EP198" s="77" t="e">
        <f>IF(AR198="","",IF(CQ198="","",AR198-AR198+INDEX(gDP!BG$6:BG$271,MATCH(totalExpenditure!$A198,gDP!$B$6:$B$271))))</f>
        <v>#N/A</v>
      </c>
      <c r="EQ198" s="77" t="e">
        <f>IF(AS198="","",IF(CR198="","",AS198-AS198+INDEX(gDP!BH$6:BH$271,MATCH(totalExpenditure!$A198,gDP!$B$6:$B$271))))</f>
        <v>#N/A</v>
      </c>
      <c r="ER198" s="77" t="e">
        <f>IF(AT198="","",IF(CS198="","",AT198-AT198+INDEX(gDP!BI$6:BI$271,MATCH(totalExpenditure!$A198,gDP!$B$6:$B$271))))</f>
        <v>#N/A</v>
      </c>
      <c r="ES198" s="77" t="e">
        <f>IF(AU198="","",IF(CT198="","",AU198-AU198+INDEX(gDP!BJ$6:BJ$271,MATCH(totalExpenditure!$A198,gDP!$B$6:$B$271))))</f>
        <v>#N/A</v>
      </c>
      <c r="ET198" s="77" t="e">
        <f>IF(AV198="","",IF(CU198="","",AV198-AV198+INDEX(gDP!BK$6:BK$271,MATCH(totalExpenditure!$A198,gDP!$B$6:$B$271))))</f>
        <v>#N/A</v>
      </c>
      <c r="EU198" s="77" t="e">
        <f>IF(AW198="","",IF(CV198="","",AW198-AW198+INDEX(gDP!BL$6:BL$271,MATCH(totalExpenditure!$A198,gDP!$B$6:$B$271))))</f>
        <v>#N/A</v>
      </c>
      <c r="EV198" s="77" t="e">
        <f>IF(AX198="","",IF(CW198="","",AX198-AX198+INDEX(gDP!BM$6:BM$271,MATCH(totalExpenditure!$A198,gDP!$B$6:$B$271))))</f>
        <v>#N/A</v>
      </c>
      <c r="EW198" s="77" t="e">
        <f>IF(AY198="","",IF(CX198="","",AY198-AY198+INDEX(gDP!BN$6:BN$271,MATCH(totalExpenditure!$A198,gDP!$B$6:$B$271))))</f>
        <v>#N/A</v>
      </c>
      <c r="EX198" s="77" t="e">
        <f>IF(AZ198="","",IF(CY198="","",AZ198-AZ198+INDEX(gDP!BO$6:BO$271,MATCH(totalExpenditure!$A198,gDP!$B$6:$B$271))))</f>
        <v>#N/A</v>
      </c>
    </row>
    <row r="199" spans="1:154" x14ac:dyDescent="0.35">
      <c r="A199" t="s">
        <v>607</v>
      </c>
      <c r="B199" s="77" t="str">
        <f>IF(INDEX([2]pivotTable!B$3:B$308,MATCH(totalExpenditure!$A199,[2]pivotTable!$A$3:$A$308,0))/100*INDEX(gDP!Q$6:Q$271,MATCH(totalExpenditure!$A199,gDP!$B$6:$B$271))=0,"",INDEX([2]pivotTable!B$3:B$308,MATCH(totalExpenditure!$A199,[2]pivotTable!$A$3:$A$308,0))/100*INDEX(gDP!Q$6:Q$271,MATCH(totalExpenditure!$A199,gDP!$B$6:$B$271)))</f>
        <v/>
      </c>
      <c r="C199" s="77" t="str">
        <f>IF(INDEX([2]pivotTable!C$3:C$308,MATCH(totalExpenditure!$A199,[2]pivotTable!$A$3:$A$308,0))/100*INDEX(gDP!R$6:R$271,MATCH(totalExpenditure!$A199,gDP!$B$6:$B$271))=0,"",INDEX([2]pivotTable!C$3:C$308,MATCH(totalExpenditure!$A199,[2]pivotTable!$A$3:$A$308,0))/100*INDEX(gDP!R$6:R$271,MATCH(totalExpenditure!$A199,gDP!$B$6:$B$271)))</f>
        <v/>
      </c>
      <c r="D199" s="77" t="str">
        <f>IF(INDEX([2]pivotTable!D$3:D$308,MATCH(totalExpenditure!$A199,[2]pivotTable!$A$3:$A$308,0))/100*INDEX(gDP!S$6:S$271,MATCH(totalExpenditure!$A199,gDP!$B$6:$B$271))=0,"",INDEX([2]pivotTable!D$3:D$308,MATCH(totalExpenditure!$A199,[2]pivotTable!$A$3:$A$308,0))/100*INDEX(gDP!S$6:S$271,MATCH(totalExpenditure!$A199,gDP!$B$6:$B$271)))</f>
        <v/>
      </c>
      <c r="E199" s="77" t="str">
        <f>IF(INDEX([2]pivotTable!E$3:E$308,MATCH(totalExpenditure!$A199,[2]pivotTable!$A$3:$A$308,0))/100*INDEX(gDP!T$6:T$271,MATCH(totalExpenditure!$A199,gDP!$B$6:$B$271))=0,"",INDEX([2]pivotTable!E$3:E$308,MATCH(totalExpenditure!$A199,[2]pivotTable!$A$3:$A$308,0))/100*INDEX(gDP!T$6:T$271,MATCH(totalExpenditure!$A199,gDP!$B$6:$B$271)))</f>
        <v/>
      </c>
      <c r="F199" s="77" t="str">
        <f>IF(INDEX([2]pivotTable!F$3:F$308,MATCH(totalExpenditure!$A199,[2]pivotTable!$A$3:$A$308,0))/100*INDEX(gDP!U$6:U$271,MATCH(totalExpenditure!$A199,gDP!$B$6:$B$271))=0,"",INDEX([2]pivotTable!F$3:F$308,MATCH(totalExpenditure!$A199,[2]pivotTable!$A$3:$A$308,0))/100*INDEX(gDP!U$6:U$271,MATCH(totalExpenditure!$A199,gDP!$B$6:$B$271)))</f>
        <v/>
      </c>
      <c r="G199" s="77" t="str">
        <f>IF(INDEX([2]pivotTable!G$3:G$308,MATCH(totalExpenditure!$A199,[2]pivotTable!$A$3:$A$308,0))/100*INDEX(gDP!V$6:V$271,MATCH(totalExpenditure!$A199,gDP!$B$6:$B$271))=0,"",INDEX([2]pivotTable!G$3:G$308,MATCH(totalExpenditure!$A199,[2]pivotTable!$A$3:$A$308,0))/100*INDEX(gDP!V$6:V$271,MATCH(totalExpenditure!$A199,gDP!$B$6:$B$271)))</f>
        <v/>
      </c>
      <c r="H199" s="77" t="str">
        <f>IF(INDEX([2]pivotTable!H$3:H$308,MATCH(totalExpenditure!$A199,[2]pivotTable!$A$3:$A$308,0))/100*INDEX(gDP!W$6:W$271,MATCH(totalExpenditure!$A199,gDP!$B$6:$B$271))=0,"",INDEX([2]pivotTable!H$3:H$308,MATCH(totalExpenditure!$A199,[2]pivotTable!$A$3:$A$308,0))/100*INDEX(gDP!W$6:W$271,MATCH(totalExpenditure!$A199,gDP!$B$6:$B$271)))</f>
        <v/>
      </c>
      <c r="I199" s="77" t="str">
        <f>IF(INDEX([2]pivotTable!I$3:I$308,MATCH(totalExpenditure!$A199,[2]pivotTable!$A$3:$A$308,0))/100*INDEX(gDP!X$6:X$271,MATCH(totalExpenditure!$A199,gDP!$B$6:$B$271))=0,"",INDEX([2]pivotTable!I$3:I$308,MATCH(totalExpenditure!$A199,[2]pivotTable!$A$3:$A$308,0))/100*INDEX(gDP!X$6:X$271,MATCH(totalExpenditure!$A199,gDP!$B$6:$B$271)))</f>
        <v/>
      </c>
      <c r="J199" s="77" t="str">
        <f>IF(INDEX([2]pivotTable!J$3:J$308,MATCH(totalExpenditure!$A199,[2]pivotTable!$A$3:$A$308,0))/100*INDEX(gDP!Y$6:Y$271,MATCH(totalExpenditure!$A199,gDP!$B$6:$B$271))=0,"",INDEX([2]pivotTable!J$3:J$308,MATCH(totalExpenditure!$A199,[2]pivotTable!$A$3:$A$308,0))/100*INDEX(gDP!Y$6:Y$271,MATCH(totalExpenditure!$A199,gDP!$B$6:$B$271)))</f>
        <v/>
      </c>
      <c r="K199" s="77" t="str">
        <f>IF(INDEX([2]pivotTable!K$3:K$308,MATCH(totalExpenditure!$A199,[2]pivotTable!$A$3:$A$308,0))/100*INDEX(gDP!Z$6:Z$271,MATCH(totalExpenditure!$A199,gDP!$B$6:$B$271))=0,"",INDEX([2]pivotTable!K$3:K$308,MATCH(totalExpenditure!$A199,[2]pivotTable!$A$3:$A$308,0))/100*INDEX(gDP!Z$6:Z$271,MATCH(totalExpenditure!$A199,gDP!$B$6:$B$271)))</f>
        <v/>
      </c>
      <c r="L199" s="77" t="str">
        <f>IF(INDEX([2]pivotTable!L$3:L$308,MATCH(totalExpenditure!$A199,[2]pivotTable!$A$3:$A$308,0))/100*INDEX(gDP!AA$6:AA$271,MATCH(totalExpenditure!$A199,gDP!$B$6:$B$271))=0,"",INDEX([2]pivotTable!L$3:L$308,MATCH(totalExpenditure!$A199,[2]pivotTable!$A$3:$A$308,0))/100*INDEX(gDP!AA$6:AA$271,MATCH(totalExpenditure!$A199,gDP!$B$6:$B$271)))</f>
        <v/>
      </c>
      <c r="M199" s="77" t="str">
        <f>IF(INDEX([2]pivotTable!M$3:M$308,MATCH(totalExpenditure!$A199,[2]pivotTable!$A$3:$A$308,0))/100*INDEX(gDP!AB$6:AB$271,MATCH(totalExpenditure!$A199,gDP!$B$6:$B$271))=0,"",INDEX([2]pivotTable!M$3:M$308,MATCH(totalExpenditure!$A199,[2]pivotTable!$A$3:$A$308,0))/100*INDEX(gDP!AB$6:AB$271,MATCH(totalExpenditure!$A199,gDP!$B$6:$B$271)))</f>
        <v/>
      </c>
      <c r="N199" s="77" t="str">
        <f>IF(INDEX([2]pivotTable!N$3:N$308,MATCH(totalExpenditure!$A199,[2]pivotTable!$A$3:$A$308,0))/100*INDEX(gDP!AC$6:AC$271,MATCH(totalExpenditure!$A199,gDP!$B$6:$B$271))=0,"",INDEX([2]pivotTable!N$3:N$308,MATCH(totalExpenditure!$A199,[2]pivotTable!$A$3:$A$308,0))/100*INDEX(gDP!AC$6:AC$271,MATCH(totalExpenditure!$A199,gDP!$B$6:$B$271)))</f>
        <v/>
      </c>
      <c r="O199" s="77" t="str">
        <f>IF(INDEX([2]pivotTable!O$3:O$308,MATCH(totalExpenditure!$A199,[2]pivotTable!$A$3:$A$308,0))/100*INDEX(gDP!AD$6:AD$271,MATCH(totalExpenditure!$A199,gDP!$B$6:$B$271))=0,"",INDEX([2]pivotTable!O$3:O$308,MATCH(totalExpenditure!$A199,[2]pivotTable!$A$3:$A$308,0))/100*INDEX(gDP!AD$6:AD$271,MATCH(totalExpenditure!$A199,gDP!$B$6:$B$271)))</f>
        <v/>
      </c>
      <c r="P199" s="77" t="str">
        <f>IF(INDEX([2]pivotTable!P$3:P$308,MATCH(totalExpenditure!$A199,[2]pivotTable!$A$3:$A$308,0))/100*INDEX(gDP!AE$6:AE$271,MATCH(totalExpenditure!$A199,gDP!$B$6:$B$271))=0,"",INDEX([2]pivotTable!P$3:P$308,MATCH(totalExpenditure!$A199,[2]pivotTable!$A$3:$A$308,0))/100*INDEX(gDP!AE$6:AE$271,MATCH(totalExpenditure!$A199,gDP!$B$6:$B$271)))</f>
        <v/>
      </c>
      <c r="Q199" s="77" t="str">
        <f>IF(INDEX([2]pivotTable!Q$3:Q$308,MATCH(totalExpenditure!$A199,[2]pivotTable!$A$3:$A$308,0))/100*INDEX(gDP!AF$6:AF$271,MATCH(totalExpenditure!$A199,gDP!$B$6:$B$271))=0,"",INDEX([2]pivotTable!Q$3:Q$308,MATCH(totalExpenditure!$A199,[2]pivotTable!$A$3:$A$308,0))/100*INDEX(gDP!AF$6:AF$271,MATCH(totalExpenditure!$A199,gDP!$B$6:$B$271)))</f>
        <v/>
      </c>
      <c r="R199" s="77" t="str">
        <f>IF(INDEX([2]pivotTable!R$3:R$308,MATCH(totalExpenditure!$A199,[2]pivotTable!$A$3:$A$308,0))/100*INDEX(gDP!AG$6:AG$271,MATCH(totalExpenditure!$A199,gDP!$B$6:$B$271))=0,"",INDEX([2]pivotTable!R$3:R$308,MATCH(totalExpenditure!$A199,[2]pivotTable!$A$3:$A$308,0))/100*INDEX(gDP!AG$6:AG$271,MATCH(totalExpenditure!$A199,gDP!$B$6:$B$271)))</f>
        <v/>
      </c>
      <c r="S199" s="77" t="str">
        <f>IF(INDEX([2]pivotTable!S$3:S$308,MATCH(totalExpenditure!$A199,[2]pivotTable!$A$3:$A$308,0))/100*INDEX(gDP!AH$6:AH$271,MATCH(totalExpenditure!$A199,gDP!$B$6:$B$271))=0,"",INDEX([2]pivotTable!S$3:S$308,MATCH(totalExpenditure!$A199,[2]pivotTable!$A$3:$A$308,0))/100*INDEX(gDP!AH$6:AH$271,MATCH(totalExpenditure!$A199,gDP!$B$6:$B$271)))</f>
        <v/>
      </c>
      <c r="T199" s="77" t="str">
        <f>IF(INDEX([2]pivotTable!T$3:T$308,MATCH(totalExpenditure!$A199,[2]pivotTable!$A$3:$A$308,0))/100*INDEX(gDP!AI$6:AI$271,MATCH(totalExpenditure!$A199,gDP!$B$6:$B$271))=0,"",INDEX([2]pivotTable!T$3:T$308,MATCH(totalExpenditure!$A199,[2]pivotTable!$A$3:$A$308,0))/100*INDEX(gDP!AI$6:AI$271,MATCH(totalExpenditure!$A199,gDP!$B$6:$B$271)))</f>
        <v/>
      </c>
      <c r="U199" s="77" t="str">
        <f>IF(INDEX([2]pivotTable!U$3:U$308,MATCH(totalExpenditure!$A199,[2]pivotTable!$A$3:$A$308,0))/100*INDEX(gDP!AJ$6:AJ$271,MATCH(totalExpenditure!$A199,gDP!$B$6:$B$271))=0,"",INDEX([2]pivotTable!U$3:U$308,MATCH(totalExpenditure!$A199,[2]pivotTable!$A$3:$A$308,0))/100*INDEX(gDP!AJ$6:AJ$271,MATCH(totalExpenditure!$A199,gDP!$B$6:$B$271)))</f>
        <v/>
      </c>
      <c r="V199" s="77" t="str">
        <f>IF(INDEX([2]pivotTable!V$3:V$308,MATCH(totalExpenditure!$A199,[2]pivotTable!$A$3:$A$308,0))/100*INDEX(gDP!AK$6:AK$271,MATCH(totalExpenditure!$A199,gDP!$B$6:$B$271))=0,"",INDEX([2]pivotTable!V$3:V$308,MATCH(totalExpenditure!$A199,[2]pivotTable!$A$3:$A$308,0))/100*INDEX(gDP!AK$6:AK$271,MATCH(totalExpenditure!$A199,gDP!$B$6:$B$271)))</f>
        <v/>
      </c>
      <c r="W199" s="77" t="str">
        <f>IF(INDEX([2]pivotTable!W$3:W$308,MATCH(totalExpenditure!$A199,[2]pivotTable!$A$3:$A$308,0))/100*INDEX(gDP!AL$6:AL$271,MATCH(totalExpenditure!$A199,gDP!$B$6:$B$271))=0,"",INDEX([2]pivotTable!W$3:W$308,MATCH(totalExpenditure!$A199,[2]pivotTable!$A$3:$A$308,0))/100*INDEX(gDP!AL$6:AL$271,MATCH(totalExpenditure!$A199,gDP!$B$6:$B$271)))</f>
        <v/>
      </c>
      <c r="X199" s="77" t="str">
        <f>IF(INDEX([2]pivotTable!X$3:X$308,MATCH(totalExpenditure!$A199,[2]pivotTable!$A$3:$A$308,0))/100*INDEX(gDP!AM$6:AM$271,MATCH(totalExpenditure!$A199,gDP!$B$6:$B$271))=0,"",INDEX([2]pivotTable!X$3:X$308,MATCH(totalExpenditure!$A199,[2]pivotTable!$A$3:$A$308,0))/100*INDEX(gDP!AM$6:AM$271,MATCH(totalExpenditure!$A199,gDP!$B$6:$B$271)))</f>
        <v/>
      </c>
      <c r="Y199" s="77">
        <f>IF(INDEX([2]pivotTable!Y$3:Y$308,MATCH(totalExpenditure!$A199,[2]pivotTable!$A$3:$A$308,0))/100*INDEX(gDP!AN$6:AN$271,MATCH(totalExpenditure!$A199,gDP!$B$6:$B$271))=0,"",INDEX([2]pivotTable!Y$3:Y$308,MATCH(totalExpenditure!$A199,[2]pivotTable!$A$3:$A$308,0))/100*INDEX(gDP!AN$6:AN$271,MATCH(totalExpenditure!$A199,gDP!$B$6:$B$271)))</f>
        <v>4039772654.1064105</v>
      </c>
      <c r="Z199" s="77">
        <f>IF(INDEX([2]pivotTable!Z$3:Z$308,MATCH(totalExpenditure!$A199,[2]pivotTable!$A$3:$A$308,0))/100*INDEX(gDP!AO$6:AO$271,MATCH(totalExpenditure!$A199,gDP!$B$6:$B$271))=0,"",INDEX([2]pivotTable!Z$3:Z$308,MATCH(totalExpenditure!$A199,[2]pivotTable!$A$3:$A$308,0))/100*INDEX(gDP!AO$6:AO$271,MATCH(totalExpenditure!$A199,gDP!$B$6:$B$271)))</f>
        <v>4193949067.0652342</v>
      </c>
      <c r="AA199" s="77">
        <f>IF(INDEX([2]pivotTable!AA$3:AA$308,MATCH(totalExpenditure!$A199,[2]pivotTable!$A$3:$A$308,0))/100*INDEX(gDP!AP$6:AP$271,MATCH(totalExpenditure!$A199,gDP!$B$6:$B$271))=0,"",INDEX([2]pivotTable!AA$3:AA$308,MATCH(totalExpenditure!$A199,[2]pivotTable!$A$3:$A$308,0))/100*INDEX(gDP!AP$6:AP$271,MATCH(totalExpenditure!$A199,gDP!$B$6:$B$271)))</f>
        <v>3580705975.98627</v>
      </c>
      <c r="AB199" s="77">
        <f>IF(INDEX([2]pivotTable!AB$3:AB$308,MATCH(totalExpenditure!$A199,[2]pivotTable!$A$3:$A$308,0))/100*INDEX(gDP!AQ$6:AQ$271,MATCH(totalExpenditure!$A199,gDP!$B$6:$B$271))=0,"",INDEX([2]pivotTable!AB$3:AB$308,MATCH(totalExpenditure!$A199,[2]pivotTable!$A$3:$A$308,0))/100*INDEX(gDP!AQ$6:AQ$271,MATCH(totalExpenditure!$A199,gDP!$B$6:$B$271)))</f>
        <v>3644022040.7391024</v>
      </c>
      <c r="AC199" s="77">
        <f>IF(INDEX([2]pivotTable!AC$3:AC$308,MATCH(totalExpenditure!$A199,[2]pivotTable!$A$3:$A$308,0))/100*INDEX(gDP!AR$6:AR$271,MATCH(totalExpenditure!$A199,gDP!$B$6:$B$271))=0,"",INDEX([2]pivotTable!AC$3:AC$308,MATCH(totalExpenditure!$A199,[2]pivotTable!$A$3:$A$308,0))/100*INDEX(gDP!AR$6:AR$271,MATCH(totalExpenditure!$A199,gDP!$B$6:$B$271)))</f>
        <v>3696641181.1583357</v>
      </c>
      <c r="AD199" s="77">
        <f>IF(INDEX([2]pivotTable!AD$3:AD$308,MATCH(totalExpenditure!$A199,[2]pivotTable!$A$3:$A$308,0))/100*INDEX(gDP!AS$6:AS$271,MATCH(totalExpenditure!$A199,gDP!$B$6:$B$271))=0,"",INDEX([2]pivotTable!AD$3:AD$308,MATCH(totalExpenditure!$A199,[2]pivotTable!$A$3:$A$308,0))/100*INDEX(gDP!AS$6:AS$271,MATCH(totalExpenditure!$A199,gDP!$B$6:$B$271)))</f>
        <v>3700482017.7745061</v>
      </c>
      <c r="AE199" s="77">
        <f>IF(INDEX([2]pivotTable!AE$3:AE$308,MATCH(totalExpenditure!$A199,[2]pivotTable!$A$3:$A$308,0))/100*INDEX(gDP!AT$6:AT$271,MATCH(totalExpenditure!$A199,gDP!$B$6:$B$271))=0,"",INDEX([2]pivotTable!AE$3:AE$308,MATCH(totalExpenditure!$A199,[2]pivotTable!$A$3:$A$308,0))/100*INDEX(gDP!AT$6:AT$271,MATCH(totalExpenditure!$A199,gDP!$B$6:$B$271)))</f>
        <v>3453556643.4859142</v>
      </c>
      <c r="AF199" s="77">
        <f>IF(INDEX([2]pivotTable!AF$3:AF$308,MATCH(totalExpenditure!$A199,[2]pivotTable!$A$3:$A$308,0))/100*INDEX(gDP!AU$6:AU$271,MATCH(totalExpenditure!$A199,gDP!$B$6:$B$271))=0,"",INDEX([2]pivotTable!AF$3:AF$308,MATCH(totalExpenditure!$A199,[2]pivotTable!$A$3:$A$308,0))/100*INDEX(gDP!AU$6:AU$271,MATCH(totalExpenditure!$A199,gDP!$B$6:$B$271)))</f>
        <v>3612521156.7244296</v>
      </c>
      <c r="AG199" s="77">
        <f>IF(INDEX([2]pivotTable!AG$3:AG$308,MATCH(totalExpenditure!$A199,[2]pivotTable!$A$3:$A$308,0))/100*INDEX(gDP!AV$6:AV$271,MATCH(totalExpenditure!$A199,gDP!$B$6:$B$271))=0,"",INDEX([2]pivotTable!AG$3:AG$308,MATCH(totalExpenditure!$A199,[2]pivotTable!$A$3:$A$308,0))/100*INDEX(gDP!AV$6:AV$271,MATCH(totalExpenditure!$A199,gDP!$B$6:$B$271)))</f>
        <v>4361971034.1713352</v>
      </c>
      <c r="AH199" s="77">
        <f>IF(INDEX([2]pivotTable!AH$3:AH$308,MATCH(totalExpenditure!$A199,[2]pivotTable!$A$3:$A$308,0))/100*INDEX(gDP!AW$6:AW$271,MATCH(totalExpenditure!$A199,gDP!$B$6:$B$271))=0,"",INDEX([2]pivotTable!AH$3:AH$308,MATCH(totalExpenditure!$A199,[2]pivotTable!$A$3:$A$308,0))/100*INDEX(gDP!AW$6:AW$271,MATCH(totalExpenditure!$A199,gDP!$B$6:$B$271)))</f>
        <v>5075440883.8621292</v>
      </c>
      <c r="AI199" s="77">
        <f>IF(INDEX([2]pivotTable!AI$3:AI$308,MATCH(totalExpenditure!$A199,[2]pivotTable!$A$3:$A$308,0))/100*INDEX(gDP!AX$6:AX$271,MATCH(totalExpenditure!$A199,gDP!$B$6:$B$271))=0,"",INDEX([2]pivotTable!AI$3:AI$308,MATCH(totalExpenditure!$A199,[2]pivotTable!$A$3:$A$308,0))/100*INDEX(gDP!AX$6:AX$271,MATCH(totalExpenditure!$A199,gDP!$B$6:$B$271)))</f>
        <v>5286403895.6918831</v>
      </c>
      <c r="AJ199" s="77">
        <f>IF(INDEX([2]pivotTable!AJ$3:AJ$308,MATCH(totalExpenditure!$A199,[2]pivotTable!$A$3:$A$308,0))/100*INDEX(gDP!AY$6:AY$271,MATCH(totalExpenditure!$A199,gDP!$B$6:$B$271))=0,"",INDEX([2]pivotTable!AJ$3:AJ$308,MATCH(totalExpenditure!$A199,[2]pivotTable!$A$3:$A$308,0))/100*INDEX(gDP!AY$6:AY$271,MATCH(totalExpenditure!$A199,gDP!$B$6:$B$271)))</f>
        <v>5385916391.3168783</v>
      </c>
      <c r="AK199" s="77">
        <f>IF(INDEX([2]pivotTable!AK$3:AK$308,MATCH(totalExpenditure!$A199,[2]pivotTable!$A$3:$A$308,0))/100*INDEX(gDP!AZ$6:AZ$271,MATCH(totalExpenditure!$A199,gDP!$B$6:$B$271))=0,"",INDEX([2]pivotTable!AK$3:AK$308,MATCH(totalExpenditure!$A199,[2]pivotTable!$A$3:$A$308,0))/100*INDEX(gDP!AZ$6:AZ$271,MATCH(totalExpenditure!$A199,gDP!$B$6:$B$271)))</f>
        <v>5627609847.2267151</v>
      </c>
      <c r="AL199" s="77">
        <f>IF(INDEX([2]pivotTable!AL$3:AL$308,MATCH(totalExpenditure!$A199,[2]pivotTable!$A$3:$A$308,0))/100*INDEX(gDP!BA$6:BA$271,MATCH(totalExpenditure!$A199,gDP!$B$6:$B$271))=0,"",INDEX([2]pivotTable!AL$3:AL$308,MATCH(totalExpenditure!$A199,[2]pivotTable!$A$3:$A$308,0))/100*INDEX(gDP!BA$6:BA$271,MATCH(totalExpenditure!$A199,gDP!$B$6:$B$271)))</f>
        <v>6216626913.1283827</v>
      </c>
      <c r="AM199" s="77">
        <f>IF(INDEX([2]pivotTable!AM$3:AM$308,MATCH(totalExpenditure!$A199,[2]pivotTable!$A$3:$A$308,0))/100*INDEX(gDP!BB$6:BB$271,MATCH(totalExpenditure!$A199,gDP!$B$6:$B$271))=0,"",INDEX([2]pivotTable!AM$3:AM$308,MATCH(totalExpenditure!$A199,[2]pivotTable!$A$3:$A$308,0))/100*INDEX(gDP!BB$6:BB$271,MATCH(totalExpenditure!$A199,gDP!$B$6:$B$271)))</f>
        <v>7046431569.6636381</v>
      </c>
      <c r="AN199" s="77">
        <f>IF(INDEX([2]pivotTable!AN$3:AN$308,MATCH(totalExpenditure!$A199,[2]pivotTable!$A$3:$A$308,0))/100*INDEX(gDP!BC$6:BC$271,MATCH(totalExpenditure!$A199,gDP!$B$6:$B$271))=0,"",INDEX([2]pivotTable!AN$3:AN$308,MATCH(totalExpenditure!$A199,[2]pivotTable!$A$3:$A$308,0))/100*INDEX(gDP!BC$6:BC$271,MATCH(totalExpenditure!$A199,gDP!$B$6:$B$271)))</f>
        <v>9048294122.8647919</v>
      </c>
      <c r="AO199" s="77">
        <f>IF(INDEX([2]pivotTable!AO$3:AO$308,MATCH(totalExpenditure!$A199,[2]pivotTable!$A$3:$A$308,0))/100*INDEX(gDP!BD$6:BD$271,MATCH(totalExpenditure!$A199,gDP!$B$6:$B$271))=0,"",INDEX([2]pivotTable!AO$3:AO$308,MATCH(totalExpenditure!$A199,[2]pivotTable!$A$3:$A$308,0))/100*INDEX(gDP!BD$6:BD$271,MATCH(totalExpenditure!$A199,gDP!$B$6:$B$271)))</f>
        <v>6078926158.0077496</v>
      </c>
      <c r="AP199" s="77">
        <f>IF(INDEX([2]pivotTable!AP$3:AP$308,MATCH(totalExpenditure!$A199,[2]pivotTable!$A$3:$A$308,0))/100*INDEX(gDP!BE$6:BE$271,MATCH(totalExpenditure!$A199,gDP!$B$6:$B$271))=0,"",INDEX([2]pivotTable!AP$3:AP$308,MATCH(totalExpenditure!$A199,[2]pivotTable!$A$3:$A$308,0))/100*INDEX(gDP!BE$6:BE$271,MATCH(totalExpenditure!$A199,gDP!$B$6:$B$271)))</f>
        <v>4800178140.8306456</v>
      </c>
      <c r="AQ199" s="77">
        <f>IF(INDEX([2]pivotTable!AQ$3:AQ$308,MATCH(totalExpenditure!$A199,[2]pivotTable!$A$3:$A$308,0))/100*INDEX(gDP!BF$6:BF$271,MATCH(totalExpenditure!$A199,gDP!$B$6:$B$271))=0,"",INDEX([2]pivotTable!AQ$3:AQ$308,MATCH(totalExpenditure!$A199,[2]pivotTable!$A$3:$A$308,0))/100*INDEX(gDP!BF$6:BF$271,MATCH(totalExpenditure!$A199,gDP!$B$6:$B$271)))</f>
        <v>4981544876.1257086</v>
      </c>
      <c r="AR199" s="77">
        <f>IF(INDEX([2]pivotTable!AR$3:AR$308,MATCH(totalExpenditure!$A199,[2]pivotTable!$A$3:$A$308,0))/100*INDEX(gDP!BG$6:BG$271,MATCH(totalExpenditure!$A199,gDP!$B$6:$B$271))=0,"",INDEX([2]pivotTable!AR$3:AR$308,MATCH(totalExpenditure!$A199,[2]pivotTable!$A$3:$A$308,0))/100*INDEX(gDP!BG$6:BG$271,MATCH(totalExpenditure!$A199,gDP!$B$6:$B$271)))</f>
        <v>4827941248.659564</v>
      </c>
      <c r="AS199" s="77">
        <f>IF(INDEX([2]pivotTable!AS$3:AS$308,MATCH(totalExpenditure!$A199,[2]pivotTable!$A$3:$A$308,0))/100*INDEX(gDP!BH$6:BH$271,MATCH(totalExpenditure!$A199,gDP!$B$6:$B$271))=0,"",INDEX([2]pivotTable!AS$3:AS$308,MATCH(totalExpenditure!$A199,[2]pivotTable!$A$3:$A$308,0))/100*INDEX(gDP!BH$6:BH$271,MATCH(totalExpenditure!$A199,gDP!$B$6:$B$271)))</f>
        <v>4067638957.1189761</v>
      </c>
      <c r="AT199" s="77">
        <f>IF(INDEX([2]pivotTable!AT$3:AT$308,MATCH(totalExpenditure!$A199,[2]pivotTable!$A$3:$A$308,0))/100*INDEX(gDP!BI$6:BI$271,MATCH(totalExpenditure!$A199,gDP!$B$6:$B$271))=0,"",INDEX([2]pivotTable!AT$3:AT$308,MATCH(totalExpenditure!$A199,[2]pivotTable!$A$3:$A$308,0))/100*INDEX(gDP!BI$6:BI$271,MATCH(totalExpenditure!$A199,gDP!$B$6:$B$271)))</f>
        <v>3509244589.2518272</v>
      </c>
      <c r="AU199" s="77">
        <f>IF(INDEX([2]pivotTable!AU$3:AU$308,MATCH(totalExpenditure!$A199,[2]pivotTable!$A$3:$A$308,0))/100*INDEX(gDP!BJ$6:BJ$271,MATCH(totalExpenditure!$A199,gDP!$B$6:$B$271))=0,"",INDEX([2]pivotTable!AU$3:AU$308,MATCH(totalExpenditure!$A199,[2]pivotTable!$A$3:$A$308,0))/100*INDEX(gDP!BJ$6:BJ$271,MATCH(totalExpenditure!$A199,gDP!$B$6:$B$271)))</f>
        <v>3895898595.0531683</v>
      </c>
      <c r="AV199" s="77">
        <f>IF(INDEX([2]pivotTable!AV$3:AV$308,MATCH(totalExpenditure!$A199,[2]pivotTable!$A$3:$A$308,0))/100*INDEX(gDP!BK$6:BK$271,MATCH(totalExpenditure!$A199,gDP!$B$6:$B$271))=0,"",INDEX([2]pivotTable!AV$3:AV$308,MATCH(totalExpenditure!$A199,[2]pivotTable!$A$3:$A$308,0))/100*INDEX(gDP!BK$6:BK$271,MATCH(totalExpenditure!$A199,gDP!$B$6:$B$271)))</f>
        <v>4216248228.4566255</v>
      </c>
      <c r="AW199" s="77">
        <f>IF(INDEX([2]pivotTable!AW$3:AW$308,MATCH(totalExpenditure!$A199,[2]pivotTable!$A$3:$A$308,0))/100*INDEX(gDP!BL$6:BL$271,MATCH(totalExpenditure!$A199,gDP!$B$6:$B$271))=0,"",INDEX([2]pivotTable!AW$3:AW$308,MATCH(totalExpenditure!$A199,[2]pivotTable!$A$3:$A$308,0))/100*INDEX(gDP!BL$6:BL$271,MATCH(totalExpenditure!$A199,gDP!$B$6:$B$271)))</f>
        <v>3743795993.1668715</v>
      </c>
      <c r="AX199" s="77">
        <f>IF(INDEX([2]pivotTable!AX$3:AX$308,MATCH(totalExpenditure!$A199,[2]pivotTable!$A$3:$A$308,0))/100*INDEX(gDP!BM$6:BM$271,MATCH(totalExpenditure!$A199,gDP!$B$6:$B$271))=0,"",INDEX([2]pivotTable!AX$3:AX$308,MATCH(totalExpenditure!$A199,[2]pivotTable!$A$3:$A$308,0))/100*INDEX(gDP!BM$6:BM$271,MATCH(totalExpenditure!$A199,gDP!$B$6:$B$271)))</f>
        <v>3756122512.5407424</v>
      </c>
      <c r="AY199" s="77">
        <f>IF(INDEX([2]pivotTable!AY$3:AY$308,MATCH(totalExpenditure!$A199,[2]pivotTable!$A$3:$A$308,0))/100*INDEX(gDP!BN$6:BN$271,MATCH(totalExpenditure!$A199,gDP!$B$6:$B$271))=0,"",INDEX([2]pivotTable!AY$3:AY$308,MATCH(totalExpenditure!$A199,[2]pivotTable!$A$3:$A$308,0))/100*INDEX(gDP!BN$6:BN$271,MATCH(totalExpenditure!$A199,gDP!$B$6:$B$271)))</f>
        <v>4190771366.256743</v>
      </c>
      <c r="AZ199" s="77" t="str">
        <f>IF(INDEX([2]pivotTable!AZ$3:AZ$308,MATCH(totalExpenditure!$A199,[2]pivotTable!$A$3:$A$308,0))/100*INDEX(gDP!BO$6:BO$271,MATCH(totalExpenditure!$A199,gDP!$B$6:$B$271))=0,"",INDEX([2]pivotTable!AZ$3:AZ$308,MATCH(totalExpenditure!$A199,[2]pivotTable!$A$3:$A$308,0))/100*INDEX(gDP!BO$6:BO$271,MATCH(totalExpenditure!$A199,gDP!$B$6:$B$271)))</f>
        <v/>
      </c>
      <c r="BA199" s="77" t="str">
        <f>IF(INDEX([2]pivotTable!B$310:B$615,MATCH(totalExpenditure!$A199,[2]pivotTable!$A$310:$A$615,0))/100*INDEX(gDP!Q$6:Q$271,MATCH(totalExpenditure!$A199,gDP!$B$6:$B$271))=0,"",INDEX([2]pivotTable!B$310:B$615,MATCH(totalExpenditure!$A199,[2]pivotTable!$A$310:$A$615,0))/100*INDEX(gDP!Q$6:Q$271,MATCH(totalExpenditure!$A199,gDP!$B$6:$B$271)))</f>
        <v/>
      </c>
      <c r="BB199" s="77" t="str">
        <f>IF(INDEX([2]pivotTable!C$310:C$615,MATCH(totalExpenditure!$A199,[2]pivotTable!$A$310:$A$615,0))/100*INDEX(gDP!R$6:R$271,MATCH(totalExpenditure!$A199,gDP!$B$6:$B$271))=0,"",INDEX([2]pivotTable!C$310:C$615,MATCH(totalExpenditure!$A199,[2]pivotTable!$A$310:$A$615,0))/100*INDEX(gDP!R$6:R$271,MATCH(totalExpenditure!$A199,gDP!$B$6:$B$271)))</f>
        <v/>
      </c>
      <c r="BC199" s="77" t="str">
        <f>IF(INDEX([2]pivotTable!D$310:D$615,MATCH(totalExpenditure!$A199,[2]pivotTable!$A$310:$A$615,0))/100*INDEX(gDP!S$6:S$271,MATCH(totalExpenditure!$A199,gDP!$B$6:$B$271))=0,"",INDEX([2]pivotTable!D$310:D$615,MATCH(totalExpenditure!$A199,[2]pivotTable!$A$310:$A$615,0))/100*INDEX(gDP!S$6:S$271,MATCH(totalExpenditure!$A199,gDP!$B$6:$B$271)))</f>
        <v/>
      </c>
      <c r="BD199" s="77" t="str">
        <f>IF(INDEX([2]pivotTable!E$310:E$615,MATCH(totalExpenditure!$A199,[2]pivotTable!$A$310:$A$615,0))/100*INDEX(gDP!T$6:T$271,MATCH(totalExpenditure!$A199,gDP!$B$6:$B$271))=0,"",INDEX([2]pivotTable!E$310:E$615,MATCH(totalExpenditure!$A199,[2]pivotTable!$A$310:$A$615,0))/100*INDEX(gDP!T$6:T$271,MATCH(totalExpenditure!$A199,gDP!$B$6:$B$271)))</f>
        <v/>
      </c>
      <c r="BE199" s="77" t="str">
        <f>IF(INDEX([2]pivotTable!F$310:F$615,MATCH(totalExpenditure!$A199,[2]pivotTable!$A$310:$A$615,0))/100*INDEX(gDP!U$6:U$271,MATCH(totalExpenditure!$A199,gDP!$B$6:$B$271))=0,"",INDEX([2]pivotTable!F$310:F$615,MATCH(totalExpenditure!$A199,[2]pivotTable!$A$310:$A$615,0))/100*INDEX(gDP!U$6:U$271,MATCH(totalExpenditure!$A199,gDP!$B$6:$B$271)))</f>
        <v/>
      </c>
      <c r="BF199" s="77" t="str">
        <f>IF(INDEX([2]pivotTable!G$310:G$615,MATCH(totalExpenditure!$A199,[2]pivotTable!$A$310:$A$615,0))/100*INDEX(gDP!V$6:V$271,MATCH(totalExpenditure!$A199,gDP!$B$6:$B$271))=0,"",INDEX([2]pivotTable!G$310:G$615,MATCH(totalExpenditure!$A199,[2]pivotTable!$A$310:$A$615,0))/100*INDEX(gDP!V$6:V$271,MATCH(totalExpenditure!$A199,gDP!$B$6:$B$271)))</f>
        <v/>
      </c>
      <c r="BG199" s="77" t="str">
        <f>IF(INDEX([2]pivotTable!H$310:H$615,MATCH(totalExpenditure!$A199,[2]pivotTable!$A$310:$A$615,0))/100*INDEX(gDP!W$6:W$271,MATCH(totalExpenditure!$A199,gDP!$B$6:$B$271))=0,"",INDEX([2]pivotTable!H$310:H$615,MATCH(totalExpenditure!$A199,[2]pivotTable!$A$310:$A$615,0))/100*INDEX(gDP!W$6:W$271,MATCH(totalExpenditure!$A199,gDP!$B$6:$B$271)))</f>
        <v/>
      </c>
      <c r="BH199" s="77" t="str">
        <f>IF(INDEX([2]pivotTable!I$310:I$615,MATCH(totalExpenditure!$A199,[2]pivotTable!$A$310:$A$615,0))/100*INDEX(gDP!X$6:X$271,MATCH(totalExpenditure!$A199,gDP!$B$6:$B$271))=0,"",INDEX([2]pivotTable!I$310:I$615,MATCH(totalExpenditure!$A199,[2]pivotTable!$A$310:$A$615,0))/100*INDEX(gDP!X$6:X$271,MATCH(totalExpenditure!$A199,gDP!$B$6:$B$271)))</f>
        <v/>
      </c>
      <c r="BI199" s="77" t="str">
        <f>IF(INDEX([2]pivotTable!J$310:J$615,MATCH(totalExpenditure!$A199,[2]pivotTable!$A$310:$A$615,0))/100*INDEX(gDP!Y$6:Y$271,MATCH(totalExpenditure!$A199,gDP!$B$6:$B$271))=0,"",INDEX([2]pivotTable!J$310:J$615,MATCH(totalExpenditure!$A199,[2]pivotTable!$A$310:$A$615,0))/100*INDEX(gDP!Y$6:Y$271,MATCH(totalExpenditure!$A199,gDP!$B$6:$B$271)))</f>
        <v/>
      </c>
      <c r="BJ199" s="77" t="str">
        <f>IF(INDEX([2]pivotTable!K$310:K$615,MATCH(totalExpenditure!$A199,[2]pivotTable!$A$310:$A$615,0))/100*INDEX(gDP!Z$6:Z$271,MATCH(totalExpenditure!$A199,gDP!$B$6:$B$271))=0,"",INDEX([2]pivotTable!K$310:K$615,MATCH(totalExpenditure!$A199,[2]pivotTable!$A$310:$A$615,0))/100*INDEX(gDP!Z$6:Z$271,MATCH(totalExpenditure!$A199,gDP!$B$6:$B$271)))</f>
        <v/>
      </c>
      <c r="BK199" s="77" t="str">
        <f>IF(INDEX([2]pivotTable!L$310:L$615,MATCH(totalExpenditure!$A199,[2]pivotTable!$A$310:$A$615,0))/100*INDEX(gDP!AA$6:AA$271,MATCH(totalExpenditure!$A199,gDP!$B$6:$B$271))=0,"",INDEX([2]pivotTable!L$310:L$615,MATCH(totalExpenditure!$A199,[2]pivotTable!$A$310:$A$615,0))/100*INDEX(gDP!AA$6:AA$271,MATCH(totalExpenditure!$A199,gDP!$B$6:$B$271)))</f>
        <v/>
      </c>
      <c r="BL199" s="77" t="str">
        <f>IF(INDEX([2]pivotTable!M$310:M$615,MATCH(totalExpenditure!$A199,[2]pivotTable!$A$310:$A$615,0))/100*INDEX(gDP!AB$6:AB$271,MATCH(totalExpenditure!$A199,gDP!$B$6:$B$271))=0,"",INDEX([2]pivotTable!M$310:M$615,MATCH(totalExpenditure!$A199,[2]pivotTable!$A$310:$A$615,0))/100*INDEX(gDP!AB$6:AB$271,MATCH(totalExpenditure!$A199,gDP!$B$6:$B$271)))</f>
        <v/>
      </c>
      <c r="BM199" s="77" t="str">
        <f>IF(INDEX([2]pivotTable!N$310:N$615,MATCH(totalExpenditure!$A199,[2]pivotTable!$A$310:$A$615,0))/100*INDEX(gDP!AC$6:AC$271,MATCH(totalExpenditure!$A199,gDP!$B$6:$B$271))=0,"",INDEX([2]pivotTable!N$310:N$615,MATCH(totalExpenditure!$A199,[2]pivotTable!$A$310:$A$615,0))/100*INDEX(gDP!AC$6:AC$271,MATCH(totalExpenditure!$A199,gDP!$B$6:$B$271)))</f>
        <v/>
      </c>
      <c r="BN199" s="77" t="str">
        <f>IF(INDEX([2]pivotTable!O$310:O$615,MATCH(totalExpenditure!$A199,[2]pivotTable!$A$310:$A$615,0))/100*INDEX(gDP!AD$6:AD$271,MATCH(totalExpenditure!$A199,gDP!$B$6:$B$271))=0,"",INDEX([2]pivotTable!O$310:O$615,MATCH(totalExpenditure!$A199,[2]pivotTable!$A$310:$A$615,0))/100*INDEX(gDP!AD$6:AD$271,MATCH(totalExpenditure!$A199,gDP!$B$6:$B$271)))</f>
        <v/>
      </c>
      <c r="BO199" s="77" t="str">
        <f>IF(INDEX([2]pivotTable!P$310:P$615,MATCH(totalExpenditure!$A199,[2]pivotTable!$A$310:$A$615,0))/100*INDEX(gDP!AE$6:AE$271,MATCH(totalExpenditure!$A199,gDP!$B$6:$B$271))=0,"",INDEX([2]pivotTable!P$310:P$615,MATCH(totalExpenditure!$A199,[2]pivotTable!$A$310:$A$615,0))/100*INDEX(gDP!AE$6:AE$271,MATCH(totalExpenditure!$A199,gDP!$B$6:$B$271)))</f>
        <v/>
      </c>
      <c r="BP199" s="77" t="str">
        <f>IF(INDEX([2]pivotTable!Q$310:Q$615,MATCH(totalExpenditure!$A199,[2]pivotTable!$A$310:$A$615,0))/100*INDEX(gDP!AF$6:AF$271,MATCH(totalExpenditure!$A199,gDP!$B$6:$B$271))=0,"",INDEX([2]pivotTable!Q$310:Q$615,MATCH(totalExpenditure!$A199,[2]pivotTable!$A$310:$A$615,0))/100*INDEX(gDP!AF$6:AF$271,MATCH(totalExpenditure!$A199,gDP!$B$6:$B$271)))</f>
        <v/>
      </c>
      <c r="BQ199" s="77" t="str">
        <f>IF(INDEX([2]pivotTable!R$310:R$615,MATCH(totalExpenditure!$A199,[2]pivotTable!$A$310:$A$615,0))/100*INDEX(gDP!AG$6:AG$271,MATCH(totalExpenditure!$A199,gDP!$B$6:$B$271))=0,"",INDEX([2]pivotTable!R$310:R$615,MATCH(totalExpenditure!$A199,[2]pivotTable!$A$310:$A$615,0))/100*INDEX(gDP!AG$6:AG$271,MATCH(totalExpenditure!$A199,gDP!$B$6:$B$271)))</f>
        <v/>
      </c>
      <c r="BR199" s="77" t="str">
        <f>IF(INDEX([2]pivotTable!S$310:S$615,MATCH(totalExpenditure!$A199,[2]pivotTable!$A$310:$A$615,0))/100*INDEX(gDP!AH$6:AH$271,MATCH(totalExpenditure!$A199,gDP!$B$6:$B$271))=0,"",INDEX([2]pivotTable!S$310:S$615,MATCH(totalExpenditure!$A199,[2]pivotTable!$A$310:$A$615,0))/100*INDEX(gDP!AH$6:AH$271,MATCH(totalExpenditure!$A199,gDP!$B$6:$B$271)))</f>
        <v/>
      </c>
      <c r="BS199" s="77" t="str">
        <f>IF(INDEX([2]pivotTable!T$310:T$615,MATCH(totalExpenditure!$A199,[2]pivotTable!$A$310:$A$615,0))/100*INDEX(gDP!AI$6:AI$271,MATCH(totalExpenditure!$A199,gDP!$B$6:$B$271))=0,"",INDEX([2]pivotTable!T$310:T$615,MATCH(totalExpenditure!$A199,[2]pivotTable!$A$310:$A$615,0))/100*INDEX(gDP!AI$6:AI$271,MATCH(totalExpenditure!$A199,gDP!$B$6:$B$271)))</f>
        <v/>
      </c>
      <c r="BT199" s="77" t="str">
        <f>IF(INDEX([2]pivotTable!U$310:U$615,MATCH(totalExpenditure!$A199,[2]pivotTable!$A$310:$A$615,0))/100*INDEX(gDP!AJ$6:AJ$271,MATCH(totalExpenditure!$A199,gDP!$B$6:$B$271))=0,"",INDEX([2]pivotTable!U$310:U$615,MATCH(totalExpenditure!$A199,[2]pivotTable!$A$310:$A$615,0))/100*INDEX(gDP!AJ$6:AJ$271,MATCH(totalExpenditure!$A199,gDP!$B$6:$B$271)))</f>
        <v/>
      </c>
      <c r="BU199" s="77" t="str">
        <f>IF(INDEX([2]pivotTable!V$310:V$615,MATCH(totalExpenditure!$A199,[2]pivotTable!$A$310:$A$615,0))/100*INDEX(gDP!AK$6:AK$271,MATCH(totalExpenditure!$A199,gDP!$B$6:$B$271))=0,"",INDEX([2]pivotTable!V$310:V$615,MATCH(totalExpenditure!$A199,[2]pivotTable!$A$310:$A$615,0))/100*INDEX(gDP!AK$6:AK$271,MATCH(totalExpenditure!$A199,gDP!$B$6:$B$271)))</f>
        <v/>
      </c>
      <c r="BV199" s="77" t="str">
        <f>IF(INDEX([2]pivotTable!W$310:W$615,MATCH(totalExpenditure!$A199,[2]pivotTable!$A$310:$A$615,0))/100*INDEX(gDP!AL$6:AL$271,MATCH(totalExpenditure!$A199,gDP!$B$6:$B$271))=0,"",INDEX([2]pivotTable!W$310:W$615,MATCH(totalExpenditure!$A199,[2]pivotTable!$A$310:$A$615,0))/100*INDEX(gDP!AL$6:AL$271,MATCH(totalExpenditure!$A199,gDP!$B$6:$B$271)))</f>
        <v/>
      </c>
      <c r="BW199" s="77" t="str">
        <f>IF(INDEX([2]pivotTable!X$310:X$615,MATCH(totalExpenditure!$A199,[2]pivotTable!$A$310:$A$615,0))/100*INDEX(gDP!AM$6:AM$271,MATCH(totalExpenditure!$A199,gDP!$B$6:$B$271))=0,"",INDEX([2]pivotTable!X$310:X$615,MATCH(totalExpenditure!$A199,[2]pivotTable!$A$310:$A$615,0))/100*INDEX(gDP!AM$6:AM$271,MATCH(totalExpenditure!$A199,gDP!$B$6:$B$271)))</f>
        <v/>
      </c>
      <c r="BX199" s="77">
        <f>IF(INDEX([2]pivotTable!Y$310:Y$615,MATCH(totalExpenditure!$A199,[2]pivotTable!$A$310:$A$615,0))/100*INDEX(gDP!AN$6:AN$271,MATCH(totalExpenditure!$A199,gDP!$B$6:$B$271))=0,"",INDEX([2]pivotTable!Y$310:Y$615,MATCH(totalExpenditure!$A199,[2]pivotTable!$A$310:$A$615,0))/100*INDEX(gDP!AN$6:AN$271,MATCH(totalExpenditure!$A199,gDP!$B$6:$B$271)))</f>
        <v>3685406631.8163743</v>
      </c>
      <c r="BY199" s="77">
        <f>IF(INDEX([2]pivotTable!Z$310:Z$615,MATCH(totalExpenditure!$A199,[2]pivotTable!$A$310:$A$615,0))/100*INDEX(gDP!AO$6:AO$271,MATCH(totalExpenditure!$A199,gDP!$B$6:$B$271))=0,"",INDEX([2]pivotTable!Z$310:Z$615,MATCH(totalExpenditure!$A199,[2]pivotTable!$A$310:$A$615,0))/100*INDEX(gDP!AO$6:AO$271,MATCH(totalExpenditure!$A199,gDP!$B$6:$B$271)))</f>
        <v>3899636851.8325863</v>
      </c>
      <c r="BZ199" s="77">
        <f>IF(INDEX([2]pivotTable!AA$310:AA$615,MATCH(totalExpenditure!$A199,[2]pivotTable!$A$310:$A$615,0))/100*INDEX(gDP!AP$6:AP$271,MATCH(totalExpenditure!$A199,gDP!$B$6:$B$271))=0,"",INDEX([2]pivotTable!AA$310:AA$615,MATCH(totalExpenditure!$A199,[2]pivotTable!$A$310:$A$615,0))/100*INDEX(gDP!AP$6:AP$271,MATCH(totalExpenditure!$A199,gDP!$B$6:$B$271)))</f>
        <v>3838142353.3447604</v>
      </c>
      <c r="CA199" s="77">
        <f>IF(INDEX([2]pivotTable!AB$310:AB$615,MATCH(totalExpenditure!$A199,[2]pivotTable!$A$310:$A$615,0))/100*INDEX(gDP!AQ$6:AQ$271,MATCH(totalExpenditure!$A199,gDP!$B$6:$B$271))=0,"",INDEX([2]pivotTable!AB$310:AB$615,MATCH(totalExpenditure!$A199,[2]pivotTable!$A$310:$A$615,0))/100*INDEX(gDP!AQ$6:AQ$271,MATCH(totalExpenditure!$A199,gDP!$B$6:$B$271)))</f>
        <v>4462067804.9866571</v>
      </c>
      <c r="CB199" s="77">
        <f>IF(INDEX([2]pivotTable!AC$310:AC$615,MATCH(totalExpenditure!$A199,[2]pivotTable!$A$310:$A$615,0))/100*INDEX(gDP!AR$6:AR$271,MATCH(totalExpenditure!$A199,gDP!$B$6:$B$271))=0,"",INDEX([2]pivotTable!AC$310:AC$615,MATCH(totalExpenditure!$A199,[2]pivotTable!$A$310:$A$615,0))/100*INDEX(gDP!AR$6:AR$271,MATCH(totalExpenditure!$A199,gDP!$B$6:$B$271)))</f>
        <v>4283004954.7213831</v>
      </c>
      <c r="CC199" s="77">
        <f>IF(INDEX([2]pivotTable!AD$310:AD$615,MATCH(totalExpenditure!$A199,[2]pivotTable!$A$310:$A$615,0))/100*INDEX(gDP!AS$6:AS$271,MATCH(totalExpenditure!$A199,gDP!$B$6:$B$271))=0,"",INDEX([2]pivotTable!AD$310:AD$615,MATCH(totalExpenditure!$A199,[2]pivotTable!$A$310:$A$615,0))/100*INDEX(gDP!AS$6:AS$271,MATCH(totalExpenditure!$A199,gDP!$B$6:$B$271)))</f>
        <v>4103739673.5576248</v>
      </c>
      <c r="CD199" s="77">
        <f>IF(INDEX([2]pivotTable!AE$310:AE$615,MATCH(totalExpenditure!$A199,[2]pivotTable!$A$310:$A$615,0))/100*INDEX(gDP!AT$6:AT$271,MATCH(totalExpenditure!$A199,gDP!$B$6:$B$271))=0,"",INDEX([2]pivotTable!AE$310:AE$615,MATCH(totalExpenditure!$A199,[2]pivotTable!$A$310:$A$615,0))/100*INDEX(gDP!AT$6:AT$271,MATCH(totalExpenditure!$A199,gDP!$B$6:$B$271)))</f>
        <v>4231822929.3418951</v>
      </c>
      <c r="CE199" s="77">
        <f>IF(INDEX([2]pivotTable!AF$310:AF$615,MATCH(totalExpenditure!$A199,[2]pivotTable!$A$310:$A$615,0))/100*INDEX(gDP!AU$6:AU$271,MATCH(totalExpenditure!$A199,gDP!$B$6:$B$271))=0,"",INDEX([2]pivotTable!AF$310:AF$615,MATCH(totalExpenditure!$A199,[2]pivotTable!$A$310:$A$615,0))/100*INDEX(gDP!AU$6:AU$271,MATCH(totalExpenditure!$A199,gDP!$B$6:$B$271)))</f>
        <v>4920038142.5537939</v>
      </c>
      <c r="CF199" s="77">
        <f>IF(INDEX([2]pivotTable!AG$310:AG$615,MATCH(totalExpenditure!$A199,[2]pivotTable!$A$310:$A$615,0))/100*INDEX(gDP!AV$6:AV$271,MATCH(totalExpenditure!$A199,gDP!$B$6:$B$271))=0,"",INDEX([2]pivotTable!AG$310:AG$615,MATCH(totalExpenditure!$A199,[2]pivotTable!$A$310:$A$615,0))/100*INDEX(gDP!AV$6:AV$271,MATCH(totalExpenditure!$A199,gDP!$B$6:$B$271)))</f>
        <v>6559479168.8106823</v>
      </c>
      <c r="CG199" s="77">
        <f>IF(INDEX([2]pivotTable!AH$310:AH$615,MATCH(totalExpenditure!$A199,[2]pivotTable!$A$310:$A$615,0))/100*INDEX(gDP!AW$6:AW$271,MATCH(totalExpenditure!$A199,gDP!$B$6:$B$271))=0,"",INDEX([2]pivotTable!AH$310:AH$615,MATCH(totalExpenditure!$A199,[2]pivotTable!$A$310:$A$615,0))/100*INDEX(gDP!AW$6:AW$271,MATCH(totalExpenditure!$A199,gDP!$B$6:$B$271)))</f>
        <v>7291211717.4885063</v>
      </c>
      <c r="CH199" s="77">
        <f>IF(INDEX([2]pivotTable!AI$310:AI$615,MATCH(totalExpenditure!$A199,[2]pivotTable!$A$310:$A$615,0))/100*INDEX(gDP!AX$6:AX$271,MATCH(totalExpenditure!$A199,gDP!$B$6:$B$271))=0,"",INDEX([2]pivotTable!AI$310:AI$615,MATCH(totalExpenditure!$A199,[2]pivotTable!$A$310:$A$615,0))/100*INDEX(gDP!AX$6:AX$271,MATCH(totalExpenditure!$A199,gDP!$B$6:$B$271)))</f>
        <v>7732351966.8329029</v>
      </c>
      <c r="CI199" s="77">
        <f>IF(INDEX([2]pivotTable!AJ$310:AJ$615,MATCH(totalExpenditure!$A199,[2]pivotTable!$A$310:$A$615,0))/100*INDEX(gDP!AY$6:AY$271,MATCH(totalExpenditure!$A199,gDP!$B$6:$B$271))=0,"",INDEX([2]pivotTable!AJ$310:AJ$615,MATCH(totalExpenditure!$A199,[2]pivotTable!$A$310:$A$615,0))/100*INDEX(gDP!AY$6:AY$271,MATCH(totalExpenditure!$A199,gDP!$B$6:$B$271)))</f>
        <v>7807491202.9167156</v>
      </c>
      <c r="CJ199" s="77">
        <f>IF(INDEX([2]pivotTable!AK$310:AK$615,MATCH(totalExpenditure!$A199,[2]pivotTable!$A$310:$A$615,0))/100*INDEX(gDP!AZ$6:AZ$271,MATCH(totalExpenditure!$A199,gDP!$B$6:$B$271))=0,"",INDEX([2]pivotTable!AK$310:AK$615,MATCH(totalExpenditure!$A199,[2]pivotTable!$A$310:$A$615,0))/100*INDEX(gDP!AZ$6:AZ$271,MATCH(totalExpenditure!$A199,gDP!$B$6:$B$271)))</f>
        <v>8705960532.8891926</v>
      </c>
      <c r="CK199" s="77">
        <f>IF(INDEX([2]pivotTable!AL$310:AL$615,MATCH(totalExpenditure!$A199,[2]pivotTable!$A$310:$A$615,0))/100*INDEX(gDP!BA$6:BA$271,MATCH(totalExpenditure!$A199,gDP!$B$6:$B$271))=0,"",INDEX([2]pivotTable!AL$310:AL$615,MATCH(totalExpenditure!$A199,[2]pivotTable!$A$310:$A$615,0))/100*INDEX(gDP!BA$6:BA$271,MATCH(totalExpenditure!$A199,gDP!$B$6:$B$271)))</f>
        <v>9641040043.2414742</v>
      </c>
      <c r="CL199" s="77">
        <f>IF(INDEX([2]pivotTable!AM$310:AM$615,MATCH(totalExpenditure!$A199,[2]pivotTable!$A$310:$A$615,0))/100*INDEX(gDP!BB$6:BB$271,MATCH(totalExpenditure!$A199,gDP!$B$6:$B$271))=0,"",INDEX([2]pivotTable!AM$310:AM$615,MATCH(totalExpenditure!$A199,[2]pivotTable!$A$310:$A$615,0))/100*INDEX(gDP!BB$6:BB$271,MATCH(totalExpenditure!$A199,gDP!$B$6:$B$271)))</f>
        <v>10080311828.824371</v>
      </c>
      <c r="CM199" s="77">
        <f>IF(INDEX([2]pivotTable!AN$310:AN$615,MATCH(totalExpenditure!$A199,[2]pivotTable!$A$310:$A$615,0))/100*INDEX(gDP!BC$6:BC$271,MATCH(totalExpenditure!$A199,gDP!$B$6:$B$271))=0,"",INDEX([2]pivotTable!AN$310:AN$615,MATCH(totalExpenditure!$A199,[2]pivotTable!$A$310:$A$615,0))/100*INDEX(gDP!BC$6:BC$271,MATCH(totalExpenditure!$A199,gDP!$B$6:$B$271)))</f>
        <v>9500708829.0080318</v>
      </c>
      <c r="CN199" s="77">
        <f>IF(INDEX([2]pivotTable!AO$310:AO$615,MATCH(totalExpenditure!$A199,[2]pivotTable!$A$310:$A$615,0))/100*INDEX(gDP!BD$6:BD$271,MATCH(totalExpenditure!$A199,gDP!$B$6:$B$271))=0,"",INDEX([2]pivotTable!AO$310:AO$615,MATCH(totalExpenditure!$A199,[2]pivotTable!$A$310:$A$615,0))/100*INDEX(gDP!BD$6:BD$271,MATCH(totalExpenditure!$A199,gDP!$B$6:$B$271)))</f>
        <v>9706672413.5930195</v>
      </c>
      <c r="CO199" s="77">
        <f>IF(INDEX([2]pivotTable!AP$310:AP$615,MATCH(totalExpenditure!$A199,[2]pivotTable!$A$310:$A$615,0))/100*INDEX(gDP!BE$6:BE$271,MATCH(totalExpenditure!$A199,gDP!$B$6:$B$271))=0,"",INDEX([2]pivotTable!AP$310:AP$615,MATCH(totalExpenditure!$A199,[2]pivotTable!$A$310:$A$615,0))/100*INDEX(gDP!BE$6:BE$271,MATCH(totalExpenditure!$A199,gDP!$B$6:$B$271)))</f>
        <v>8021919325.4422045</v>
      </c>
      <c r="CP199" s="77">
        <f>IF(INDEX([2]pivotTable!AQ$310:AQ$615,MATCH(totalExpenditure!$A199,[2]pivotTable!$A$310:$A$615,0))/100*INDEX(gDP!BF$6:BF$271,MATCH(totalExpenditure!$A199,gDP!$B$6:$B$271))=0,"",INDEX([2]pivotTable!AQ$310:AQ$615,MATCH(totalExpenditure!$A199,[2]pivotTable!$A$310:$A$615,0))/100*INDEX(gDP!BF$6:BF$271,MATCH(totalExpenditure!$A199,gDP!$B$6:$B$271)))</f>
        <v>9283788178.234272</v>
      </c>
      <c r="CQ199" s="77">
        <f>IF(INDEX([2]pivotTable!AR$310:AR$615,MATCH(totalExpenditure!$A199,[2]pivotTable!$A$310:$A$615,0))/100*INDEX(gDP!BG$6:BG$271,MATCH(totalExpenditure!$A199,gDP!$B$6:$B$271))=0,"",INDEX([2]pivotTable!AR$310:AR$615,MATCH(totalExpenditure!$A199,[2]pivotTable!$A$310:$A$615,0))/100*INDEX(gDP!BG$6:BG$271,MATCH(totalExpenditure!$A199,gDP!$B$6:$B$271)))</f>
        <v>8736274640.431591</v>
      </c>
      <c r="CR199" s="77">
        <f>IF(INDEX([2]pivotTable!AS$310:AS$615,MATCH(totalExpenditure!$A199,[2]pivotTable!$A$310:$A$615,0))/100*INDEX(gDP!BH$6:BH$271,MATCH(totalExpenditure!$A199,gDP!$B$6:$B$271))=0,"",INDEX([2]pivotTable!AS$310:AS$615,MATCH(totalExpenditure!$A199,[2]pivotTable!$A$310:$A$615,0))/100*INDEX(gDP!BH$6:BH$271,MATCH(totalExpenditure!$A199,gDP!$B$6:$B$271)))</f>
        <v>7397519868.0938244</v>
      </c>
      <c r="CS199" s="77">
        <f>IF(INDEX([2]pivotTable!AT$310:AT$615,MATCH(totalExpenditure!$A199,[2]pivotTable!$A$310:$A$615,0))/100*INDEX(gDP!BI$6:BI$271,MATCH(totalExpenditure!$A199,gDP!$B$6:$B$271))=0,"",INDEX([2]pivotTable!AT$310:AT$615,MATCH(totalExpenditure!$A199,[2]pivotTable!$A$310:$A$615,0))/100*INDEX(gDP!BI$6:BI$271,MATCH(totalExpenditure!$A199,gDP!$B$6:$B$271)))</f>
        <v>7348771022.1979437</v>
      </c>
      <c r="CT199" s="77">
        <f>IF(INDEX([2]pivotTable!AU$310:AU$615,MATCH(totalExpenditure!$A199,[2]pivotTable!$A$310:$A$615,0))/100*INDEX(gDP!BJ$6:BJ$271,MATCH(totalExpenditure!$A199,gDP!$B$6:$B$271))=0,"",INDEX([2]pivotTable!AU$310:AU$615,MATCH(totalExpenditure!$A199,[2]pivotTable!$A$310:$A$615,0))/100*INDEX(gDP!BJ$6:BJ$271,MATCH(totalExpenditure!$A199,gDP!$B$6:$B$271)))</f>
        <v>7526167740.4436207</v>
      </c>
      <c r="CU199" s="77">
        <f>IF(INDEX([2]pivotTable!AV$310:AV$615,MATCH(totalExpenditure!$A199,[2]pivotTable!$A$310:$A$615,0))/100*INDEX(gDP!BK$6:BK$271,MATCH(totalExpenditure!$A199,gDP!$B$6:$B$271))=0,"",INDEX([2]pivotTable!AV$310:AV$615,MATCH(totalExpenditure!$A199,[2]pivotTable!$A$310:$A$615,0))/100*INDEX(gDP!BK$6:BK$271,MATCH(totalExpenditure!$A199,gDP!$B$6:$B$271)))</f>
        <v>8287108586.9664717</v>
      </c>
      <c r="CV199" s="77">
        <f>IF(INDEX([2]pivotTable!AW$310:AW$615,MATCH(totalExpenditure!$A199,[2]pivotTable!$A$310:$A$615,0))/100*INDEX(gDP!BL$6:BL$271,MATCH(totalExpenditure!$A199,gDP!$B$6:$B$271))=0,"",INDEX([2]pivotTable!AW$310:AW$615,MATCH(totalExpenditure!$A199,[2]pivotTable!$A$310:$A$615,0))/100*INDEX(gDP!BL$6:BL$271,MATCH(totalExpenditure!$A199,gDP!$B$6:$B$271)))</f>
        <v>7895569754.8198757</v>
      </c>
      <c r="CW199" s="77">
        <f>IF(INDEX([2]pivotTable!AX$310:AX$615,MATCH(totalExpenditure!$A199,[2]pivotTable!$A$310:$A$615,0))/100*INDEX(gDP!BM$6:BM$271,MATCH(totalExpenditure!$A199,gDP!$B$6:$B$271))=0,"",INDEX([2]pivotTable!AX$310:AX$615,MATCH(totalExpenditure!$A199,[2]pivotTable!$A$310:$A$615,0))/100*INDEX(gDP!BM$6:BM$271,MATCH(totalExpenditure!$A199,gDP!$B$6:$B$271)))</f>
        <v>8611597955.5812149</v>
      </c>
      <c r="CX199" s="77">
        <f>IF(INDEX([2]pivotTable!AY$310:AY$615,MATCH(totalExpenditure!$A199,[2]pivotTable!$A$310:$A$615,0))/100*INDEX(gDP!BN$6:BN$271,MATCH(totalExpenditure!$A199,gDP!$B$6:$B$271))=0,"",INDEX([2]pivotTable!AY$310:AY$615,MATCH(totalExpenditure!$A199,[2]pivotTable!$A$310:$A$615,0))/100*INDEX(gDP!BN$6:BN$271,MATCH(totalExpenditure!$A199,gDP!$B$6:$B$271)))</f>
        <v>9352575122.2559032</v>
      </c>
      <c r="CY199" s="77" t="str">
        <f>IF(INDEX([2]pivotTable!AZ$310:AZ$615,MATCH(totalExpenditure!$A199,[2]pivotTable!$A$310:$A$615,0))/100*INDEX(gDP!BO$6:BO$271,MATCH(totalExpenditure!$A199,gDP!$B$6:$B$271))=0,"",INDEX([2]pivotTable!AZ$310:AZ$615,MATCH(totalExpenditure!$A199,[2]pivotTable!$A$310:$A$615,0))/100*INDEX(gDP!BO$6:BO$271,MATCH(totalExpenditure!$A199,gDP!$B$6:$B$271)))</f>
        <v/>
      </c>
      <c r="CZ199" s="77" t="str">
        <f>IF(B199="","",IF(BA199="","",B199-B199+INDEX(gDP!Q$6:Q$271,MATCH(totalExpenditure!$A199,gDP!$B$6:$B$271))))</f>
        <v/>
      </c>
      <c r="DA199" s="77" t="str">
        <f>IF(C199="","",IF(BB199="","",C199-C199+INDEX(gDP!R$6:R$271,MATCH(totalExpenditure!$A199,gDP!$B$6:$B$271))))</f>
        <v/>
      </c>
      <c r="DB199" s="77" t="str">
        <f>IF(D199="","",IF(BC199="","",D199-D199+INDEX(gDP!S$6:S$271,MATCH(totalExpenditure!$A199,gDP!$B$6:$B$271))))</f>
        <v/>
      </c>
      <c r="DC199" s="77" t="str">
        <f>IF(E199="","",IF(BD199="","",E199-E199+INDEX(gDP!T$6:T$271,MATCH(totalExpenditure!$A199,gDP!$B$6:$B$271))))</f>
        <v/>
      </c>
      <c r="DD199" s="77" t="str">
        <f>IF(F199="","",IF(BE199="","",F199-F199+INDEX(gDP!U$6:U$271,MATCH(totalExpenditure!$A199,gDP!$B$6:$B$271))))</f>
        <v/>
      </c>
      <c r="DE199" s="77" t="str">
        <f>IF(G199="","",IF(BF199="","",G199-G199+INDEX(gDP!V$6:V$271,MATCH(totalExpenditure!$A199,gDP!$B$6:$B$271))))</f>
        <v/>
      </c>
      <c r="DF199" s="77" t="str">
        <f>IF(H199="","",IF(BG199="","",H199-H199+INDEX(gDP!W$6:W$271,MATCH(totalExpenditure!$A199,gDP!$B$6:$B$271))))</f>
        <v/>
      </c>
      <c r="DG199" s="77" t="str">
        <f>IF(I199="","",IF(BH199="","",I199-I199+INDEX(gDP!X$6:X$271,MATCH(totalExpenditure!$A199,gDP!$B$6:$B$271))))</f>
        <v/>
      </c>
      <c r="DH199" s="77" t="str">
        <f>IF(J199="","",IF(BI199="","",J199-J199+INDEX(gDP!Y$6:Y$271,MATCH(totalExpenditure!$A199,gDP!$B$6:$B$271))))</f>
        <v/>
      </c>
      <c r="DI199" s="77" t="str">
        <f>IF(K199="","",IF(BJ199="","",K199-K199+INDEX(gDP!Z$6:Z$271,MATCH(totalExpenditure!$A199,gDP!$B$6:$B$271))))</f>
        <v/>
      </c>
      <c r="DJ199" s="77" t="str">
        <f>IF(L199="","",IF(BK199="","",L199-L199+INDEX(gDP!AA$6:AA$271,MATCH(totalExpenditure!$A199,gDP!$B$6:$B$271))))</f>
        <v/>
      </c>
      <c r="DK199" s="77" t="str">
        <f>IF(M199="","",IF(BL199="","",M199-M199+INDEX(gDP!AB$6:AB$271,MATCH(totalExpenditure!$A199,gDP!$B$6:$B$271))))</f>
        <v/>
      </c>
      <c r="DL199" s="77" t="str">
        <f>IF(N199="","",IF(BM199="","",N199-N199+INDEX(gDP!AC$6:AC$271,MATCH(totalExpenditure!$A199,gDP!$B$6:$B$271))))</f>
        <v/>
      </c>
      <c r="DM199" s="77" t="str">
        <f>IF(O199="","",IF(BN199="","",O199-O199+INDEX(gDP!AD$6:AD$271,MATCH(totalExpenditure!$A199,gDP!$B$6:$B$271))))</f>
        <v/>
      </c>
      <c r="DN199" s="77" t="str">
        <f>IF(P199="","",IF(BO199="","",P199-P199+INDEX(gDP!AE$6:AE$271,MATCH(totalExpenditure!$A199,gDP!$B$6:$B$271))))</f>
        <v/>
      </c>
      <c r="DO199" s="77" t="str">
        <f>IF(Q199="","",IF(BP199="","",Q199-Q199+INDEX(gDP!AF$6:AF$271,MATCH(totalExpenditure!$A199,gDP!$B$6:$B$271))))</f>
        <v/>
      </c>
      <c r="DP199" s="77" t="str">
        <f>IF(R199="","",IF(BQ199="","",R199-R199+INDEX(gDP!AG$6:AG$271,MATCH(totalExpenditure!$A199,gDP!$B$6:$B$271))))</f>
        <v/>
      </c>
      <c r="DQ199" s="77" t="str">
        <f>IF(S199="","",IF(BR199="","",S199-S199+INDEX(gDP!AH$6:AH$271,MATCH(totalExpenditure!$A199,gDP!$B$6:$B$271))))</f>
        <v/>
      </c>
      <c r="DR199" s="77" t="str">
        <f>IF(T199="","",IF(BS199="","",T199-T199+INDEX(gDP!AI$6:AI$271,MATCH(totalExpenditure!$A199,gDP!$B$6:$B$271))))</f>
        <v/>
      </c>
      <c r="DS199" s="77" t="str">
        <f>IF(U199="","",IF(BT199="","",U199-U199+INDEX(gDP!AJ$6:AJ$271,MATCH(totalExpenditure!$A199,gDP!$B$6:$B$271))))</f>
        <v/>
      </c>
      <c r="DT199" s="77" t="str">
        <f>IF(V199="","",IF(BU199="","",V199-V199+INDEX(gDP!AK$6:AK$271,MATCH(totalExpenditure!$A199,gDP!$B$6:$B$271))))</f>
        <v/>
      </c>
      <c r="DU199" s="77" t="str">
        <f>IF(W199="","",IF(BV199="","",W199-W199+INDEX(gDP!AL$6:AL$271,MATCH(totalExpenditure!$A199,gDP!$B$6:$B$271))))</f>
        <v/>
      </c>
      <c r="DV199" s="77" t="str">
        <f>IF(X199="","",IF(BW199="","",X199-X199+INDEX(gDP!AM$6:AM$271,MATCH(totalExpenditure!$A199,gDP!$B$6:$B$271))))</f>
        <v/>
      </c>
      <c r="DW199" s="77">
        <f>IF(Y199="","",IF(BX199="","",Y199-Y199+INDEX(gDP!AN$6:AN$271,MATCH(totalExpenditure!$A199,gDP!$B$6:$B$271))))</f>
        <v>118122007430.01199</v>
      </c>
      <c r="DX199" s="77">
        <f>IF(Z199="","",IF(BY199="","",Z199-Z199+INDEX(gDP!AO$6:AO$271,MATCH(totalExpenditure!$A199,gDP!$B$6:$B$271))))</f>
        <v>122630089680.27</v>
      </c>
      <c r="DY199" s="77">
        <f>IF(AA199="","",IF(BZ199="","",AA199-AA199+INDEX(gDP!AP$6:AP$271,MATCH(totalExpenditure!$A199,gDP!$B$6:$B$271))))</f>
        <v>117016535162.95</v>
      </c>
      <c r="DZ199" s="77">
        <f>IF(AB199="","",IF(CA199="","",AB199-AB199+INDEX(gDP!AQ$6:AQ$271,MATCH(totalExpenditure!$A199,gDP!$B$6:$B$271))))</f>
        <v>123946327916.29601</v>
      </c>
      <c r="EA199" s="77">
        <f>IF(AC199="","",IF(CB199="","",AC199-AC199+INDEX(gDP!AR$6:AR$271,MATCH(totalExpenditure!$A199,gDP!$B$6:$B$271))))</f>
        <v>127470385557.18401</v>
      </c>
      <c r="EB199" s="77">
        <f>IF(AD199="","",IF(CC199="","",AD199-AD199+INDEX(gDP!AS$6:AS$271,MATCH(totalExpenditure!$A199,gDP!$B$6:$B$271))))</f>
        <v>118605192877.388</v>
      </c>
      <c r="EC199" s="77">
        <f>IF(AE199="","",IF(CD199="","",AE199-AE199+INDEX(gDP!AT$6:AT$271,MATCH(totalExpenditure!$A199,gDP!$B$6:$B$271))))</f>
        <v>121604107164.99699</v>
      </c>
      <c r="ED199" s="77">
        <f>IF(AF199="","",IF(CE199="","",AF199-AF199+INDEX(gDP!AU$6:AU$271,MATCH(totalExpenditure!$A199,gDP!$B$6:$B$271))))</f>
        <v>134795565549.41901</v>
      </c>
      <c r="EE199" s="77">
        <f>IF(AG199="","",IF(CF199="","",AG199-AG199+INDEX(gDP!AV$6:AV$271,MATCH(totalExpenditure!$A199,gDP!$B$6:$B$271))))</f>
        <v>165226175536.793</v>
      </c>
      <c r="EF199" s="77">
        <f>IF(AH199="","",IF(CG199="","",AH199-AH199+INDEX(gDP!AW$6:AW$271,MATCH(totalExpenditure!$A199,gDP!$B$6:$B$271))))</f>
        <v>189382122532.16901</v>
      </c>
      <c r="EG199" s="77">
        <f>IF(AI199="","",IF(CH199="","",AI199-AI199+INDEX(gDP!AX$6:AX$271,MATCH(totalExpenditure!$A199,gDP!$B$6:$B$271))))</f>
        <v>197253876704.92099</v>
      </c>
      <c r="EH199" s="77">
        <f>IF(AJ199="","",IF(CI199="","",AJ199-AJ199+INDEX(gDP!AY$6:AY$271,MATCH(totalExpenditure!$A199,gDP!$B$6:$B$271))))</f>
        <v>208756449275.84799</v>
      </c>
      <c r="EI199" s="77">
        <f>IF(AK199="","",IF(CJ199="","",AK199-AK199+INDEX(gDP!AZ$6:AZ$271,MATCH(totalExpenditure!$A199,gDP!$B$6:$B$271))))</f>
        <v>240496147317.38101</v>
      </c>
      <c r="EJ199" s="77">
        <f>IF(AL199="","",IF(CK199="","",AL199-AL199+INDEX(gDP!BA$6:BA$271,MATCH(totalExpenditure!$A199,gDP!$B$6:$B$271))))</f>
        <v>263416394624.08401</v>
      </c>
      <c r="EK199" s="77">
        <f>IF(AM199="","",IF(CL199="","",AM199-AM199+INDEX(gDP!BB$6:BB$271,MATCH(totalExpenditure!$A199,gDP!$B$6:$B$271))))</f>
        <v>244667762835.543</v>
      </c>
      <c r="EL199" s="77">
        <f>IF(AN199="","",IF(CM199="","",AN199-AN199+INDEX(gDP!BC$6:BC$271,MATCH(totalExpenditure!$A199,gDP!$B$6:$B$271))))</f>
        <v>238113003233.284</v>
      </c>
      <c r="EM199" s="77">
        <f>IF(AO199="","",IF(CN199="","",AO199-AO199+INDEX(gDP!BD$6:BD$271,MATCH(totalExpenditure!$A199,gDP!$B$6:$B$271))))</f>
        <v>245117990242.24799</v>
      </c>
      <c r="EN199" s="77">
        <f>IF(AP199="","",IF(CO199="","",AP199-AP199+INDEX(gDP!BE$6:BE$271,MATCH(totalExpenditure!$A199,gDP!$B$6:$B$271))))</f>
        <v>216224240577.957</v>
      </c>
      <c r="EO199" s="77">
        <f>IF(AQ199="","",IF(CP199="","",AQ199-AQ199+INDEX(gDP!BF$6:BF$271,MATCH(totalExpenditure!$A199,gDP!$B$6:$B$271))))</f>
        <v>226433858005.71399</v>
      </c>
      <c r="EP199" s="77">
        <f>IF(AR199="","",IF(CQ199="","",AR199-AR199+INDEX(gDP!BG$6:BG$271,MATCH(totalExpenditure!$A199,gDP!$B$6:$B$271))))</f>
        <v>229901964221.884</v>
      </c>
      <c r="EQ199" s="77">
        <f>IF(AS199="","",IF(CR199="","",AS199-AS199+INDEX(gDP!BH$6:BH$271,MATCH(totalExpenditure!$A199,gDP!$B$6:$B$271))))</f>
        <v>199394066525.44</v>
      </c>
      <c r="ER199" s="77">
        <f>IF(AT199="","",IF(CS199="","",AT199-AT199+INDEX(gDP!BI$6:BI$271,MATCH(totalExpenditure!$A199,gDP!$B$6:$B$271))))</f>
        <v>206426152308.931</v>
      </c>
      <c r="ES199" s="77">
        <f>IF(AU199="","",IF(CT199="","",AU199-AU199+INDEX(gDP!BJ$6:BJ$271,MATCH(totalExpenditure!$A199,gDP!$B$6:$B$271))))</f>
        <v>221357874718.92999</v>
      </c>
      <c r="ET199" s="77">
        <f>IF(AV199="","",IF(CU199="","",AV199-AV199+INDEX(gDP!BK$6:BK$271,MATCH(totalExpenditure!$A199,gDP!$B$6:$B$271))))</f>
        <v>242313116577.96701</v>
      </c>
      <c r="EU199" s="77">
        <f>IF(AW199="","",IF(CV199="","",AW199-AW199+INDEX(gDP!BL$6:BL$271,MATCH(totalExpenditure!$A199,gDP!$B$6:$B$271))))</f>
        <v>239986922638.90201</v>
      </c>
      <c r="EV199" s="77">
        <f>IF(AX199="","",IF(CW199="","",AX199-AX199+INDEX(gDP!BM$6:BM$271,MATCH(totalExpenditure!$A199,gDP!$B$6:$B$271))))</f>
        <v>229031860520.77701</v>
      </c>
      <c r="EW199" s="77">
        <f>IF(AY199="","",IF(CX199="","",AY199-AY199+INDEX(gDP!BN$6:BN$271,MATCH(totalExpenditure!$A199,gDP!$B$6:$B$271))))</f>
        <v>255534839405.89899</v>
      </c>
      <c r="EX199" s="77" t="str">
        <f>IF(AZ199="","",IF(CY199="","",AZ199-AZ199+INDEX(gDP!BO$6:BO$271,MATCH(totalExpenditure!$A199,gDP!$B$6:$B$271))))</f>
        <v/>
      </c>
    </row>
    <row r="200" spans="1:154" x14ac:dyDescent="0.35">
      <c r="A200" t="s">
        <v>609</v>
      </c>
      <c r="B200" s="77" t="str">
        <f>IF(INDEX([2]pivotTable!B$3:B$308,MATCH(totalExpenditure!$A200,[2]pivotTable!$A$3:$A$308,0))/100*INDEX(gDP!Q$6:Q$271,MATCH(totalExpenditure!$A200,gDP!$B$6:$B$271))=0,"",INDEX([2]pivotTable!B$3:B$308,MATCH(totalExpenditure!$A200,[2]pivotTable!$A$3:$A$308,0))/100*INDEX(gDP!Q$6:Q$271,MATCH(totalExpenditure!$A200,gDP!$B$6:$B$271)))</f>
        <v/>
      </c>
      <c r="C200" s="77" t="str">
        <f>IF(INDEX([2]pivotTable!C$3:C$308,MATCH(totalExpenditure!$A200,[2]pivotTable!$A$3:$A$308,0))/100*INDEX(gDP!R$6:R$271,MATCH(totalExpenditure!$A200,gDP!$B$6:$B$271))=0,"",INDEX([2]pivotTable!C$3:C$308,MATCH(totalExpenditure!$A200,[2]pivotTable!$A$3:$A$308,0))/100*INDEX(gDP!R$6:R$271,MATCH(totalExpenditure!$A200,gDP!$B$6:$B$271)))</f>
        <v/>
      </c>
      <c r="D200" s="77" t="str">
        <f>IF(INDEX([2]pivotTable!D$3:D$308,MATCH(totalExpenditure!$A200,[2]pivotTable!$A$3:$A$308,0))/100*INDEX(gDP!S$6:S$271,MATCH(totalExpenditure!$A200,gDP!$B$6:$B$271))=0,"",INDEX([2]pivotTable!D$3:D$308,MATCH(totalExpenditure!$A200,[2]pivotTable!$A$3:$A$308,0))/100*INDEX(gDP!S$6:S$271,MATCH(totalExpenditure!$A200,gDP!$B$6:$B$271)))</f>
        <v/>
      </c>
      <c r="E200" s="77" t="str">
        <f>IF(INDEX([2]pivotTable!E$3:E$308,MATCH(totalExpenditure!$A200,[2]pivotTable!$A$3:$A$308,0))/100*INDEX(gDP!T$6:T$271,MATCH(totalExpenditure!$A200,gDP!$B$6:$B$271))=0,"",INDEX([2]pivotTable!E$3:E$308,MATCH(totalExpenditure!$A200,[2]pivotTable!$A$3:$A$308,0))/100*INDEX(gDP!T$6:T$271,MATCH(totalExpenditure!$A200,gDP!$B$6:$B$271)))</f>
        <v/>
      </c>
      <c r="F200" s="77" t="str">
        <f>IF(INDEX([2]pivotTable!F$3:F$308,MATCH(totalExpenditure!$A200,[2]pivotTable!$A$3:$A$308,0))/100*INDEX(gDP!U$6:U$271,MATCH(totalExpenditure!$A200,gDP!$B$6:$B$271))=0,"",INDEX([2]pivotTable!F$3:F$308,MATCH(totalExpenditure!$A200,[2]pivotTable!$A$3:$A$308,0))/100*INDEX(gDP!U$6:U$271,MATCH(totalExpenditure!$A200,gDP!$B$6:$B$271)))</f>
        <v/>
      </c>
      <c r="G200" s="77" t="str">
        <f>IF(INDEX([2]pivotTable!G$3:G$308,MATCH(totalExpenditure!$A200,[2]pivotTable!$A$3:$A$308,0))/100*INDEX(gDP!V$6:V$271,MATCH(totalExpenditure!$A200,gDP!$B$6:$B$271))=0,"",INDEX([2]pivotTable!G$3:G$308,MATCH(totalExpenditure!$A200,[2]pivotTable!$A$3:$A$308,0))/100*INDEX(gDP!V$6:V$271,MATCH(totalExpenditure!$A200,gDP!$B$6:$B$271)))</f>
        <v/>
      </c>
      <c r="H200" s="77" t="str">
        <f>IF(INDEX([2]pivotTable!H$3:H$308,MATCH(totalExpenditure!$A200,[2]pivotTable!$A$3:$A$308,0))/100*INDEX(gDP!W$6:W$271,MATCH(totalExpenditure!$A200,gDP!$B$6:$B$271))=0,"",INDEX([2]pivotTable!H$3:H$308,MATCH(totalExpenditure!$A200,[2]pivotTable!$A$3:$A$308,0))/100*INDEX(gDP!W$6:W$271,MATCH(totalExpenditure!$A200,gDP!$B$6:$B$271)))</f>
        <v/>
      </c>
      <c r="I200" s="77" t="str">
        <f>IF(INDEX([2]pivotTable!I$3:I$308,MATCH(totalExpenditure!$A200,[2]pivotTable!$A$3:$A$308,0))/100*INDEX(gDP!X$6:X$271,MATCH(totalExpenditure!$A200,gDP!$B$6:$B$271))=0,"",INDEX([2]pivotTable!I$3:I$308,MATCH(totalExpenditure!$A200,[2]pivotTable!$A$3:$A$308,0))/100*INDEX(gDP!X$6:X$271,MATCH(totalExpenditure!$A200,gDP!$B$6:$B$271)))</f>
        <v/>
      </c>
      <c r="J200" s="77" t="str">
        <f>IF(INDEX([2]pivotTable!J$3:J$308,MATCH(totalExpenditure!$A200,[2]pivotTable!$A$3:$A$308,0))/100*INDEX(gDP!Y$6:Y$271,MATCH(totalExpenditure!$A200,gDP!$B$6:$B$271))=0,"",INDEX([2]pivotTable!J$3:J$308,MATCH(totalExpenditure!$A200,[2]pivotTable!$A$3:$A$308,0))/100*INDEX(gDP!Y$6:Y$271,MATCH(totalExpenditure!$A200,gDP!$B$6:$B$271)))</f>
        <v/>
      </c>
      <c r="K200" s="77" t="str">
        <f>IF(INDEX([2]pivotTable!K$3:K$308,MATCH(totalExpenditure!$A200,[2]pivotTable!$A$3:$A$308,0))/100*INDEX(gDP!Z$6:Z$271,MATCH(totalExpenditure!$A200,gDP!$B$6:$B$271))=0,"",INDEX([2]pivotTable!K$3:K$308,MATCH(totalExpenditure!$A200,[2]pivotTable!$A$3:$A$308,0))/100*INDEX(gDP!Z$6:Z$271,MATCH(totalExpenditure!$A200,gDP!$B$6:$B$271)))</f>
        <v/>
      </c>
      <c r="L200" s="77" t="str">
        <f>IF(INDEX([2]pivotTable!L$3:L$308,MATCH(totalExpenditure!$A200,[2]pivotTable!$A$3:$A$308,0))/100*INDEX(gDP!AA$6:AA$271,MATCH(totalExpenditure!$A200,gDP!$B$6:$B$271))=0,"",INDEX([2]pivotTable!L$3:L$308,MATCH(totalExpenditure!$A200,[2]pivotTable!$A$3:$A$308,0))/100*INDEX(gDP!AA$6:AA$271,MATCH(totalExpenditure!$A200,gDP!$B$6:$B$271)))</f>
        <v/>
      </c>
      <c r="M200" s="77" t="str">
        <f>IF(INDEX([2]pivotTable!M$3:M$308,MATCH(totalExpenditure!$A200,[2]pivotTable!$A$3:$A$308,0))/100*INDEX(gDP!AB$6:AB$271,MATCH(totalExpenditure!$A200,gDP!$B$6:$B$271))=0,"",INDEX([2]pivotTable!M$3:M$308,MATCH(totalExpenditure!$A200,[2]pivotTable!$A$3:$A$308,0))/100*INDEX(gDP!AB$6:AB$271,MATCH(totalExpenditure!$A200,gDP!$B$6:$B$271)))</f>
        <v/>
      </c>
      <c r="N200" s="77" t="str">
        <f>IF(INDEX([2]pivotTable!N$3:N$308,MATCH(totalExpenditure!$A200,[2]pivotTable!$A$3:$A$308,0))/100*INDEX(gDP!AC$6:AC$271,MATCH(totalExpenditure!$A200,gDP!$B$6:$B$271))=0,"",INDEX([2]pivotTable!N$3:N$308,MATCH(totalExpenditure!$A200,[2]pivotTable!$A$3:$A$308,0))/100*INDEX(gDP!AC$6:AC$271,MATCH(totalExpenditure!$A200,gDP!$B$6:$B$271)))</f>
        <v/>
      </c>
      <c r="O200" s="77" t="str">
        <f>IF(INDEX([2]pivotTable!O$3:O$308,MATCH(totalExpenditure!$A200,[2]pivotTable!$A$3:$A$308,0))/100*INDEX(gDP!AD$6:AD$271,MATCH(totalExpenditure!$A200,gDP!$B$6:$B$271))=0,"",INDEX([2]pivotTable!O$3:O$308,MATCH(totalExpenditure!$A200,[2]pivotTable!$A$3:$A$308,0))/100*INDEX(gDP!AD$6:AD$271,MATCH(totalExpenditure!$A200,gDP!$B$6:$B$271)))</f>
        <v/>
      </c>
      <c r="P200" s="77" t="str">
        <f>IF(INDEX([2]pivotTable!P$3:P$308,MATCH(totalExpenditure!$A200,[2]pivotTable!$A$3:$A$308,0))/100*INDEX(gDP!AE$6:AE$271,MATCH(totalExpenditure!$A200,gDP!$B$6:$B$271))=0,"",INDEX([2]pivotTable!P$3:P$308,MATCH(totalExpenditure!$A200,[2]pivotTable!$A$3:$A$308,0))/100*INDEX(gDP!AE$6:AE$271,MATCH(totalExpenditure!$A200,gDP!$B$6:$B$271)))</f>
        <v/>
      </c>
      <c r="Q200" s="77" t="str">
        <f>IF(INDEX([2]pivotTable!Q$3:Q$308,MATCH(totalExpenditure!$A200,[2]pivotTable!$A$3:$A$308,0))/100*INDEX(gDP!AF$6:AF$271,MATCH(totalExpenditure!$A200,gDP!$B$6:$B$271))=0,"",INDEX([2]pivotTable!Q$3:Q$308,MATCH(totalExpenditure!$A200,[2]pivotTable!$A$3:$A$308,0))/100*INDEX(gDP!AF$6:AF$271,MATCH(totalExpenditure!$A200,gDP!$B$6:$B$271)))</f>
        <v/>
      </c>
      <c r="R200" s="77" t="str">
        <f>IF(INDEX([2]pivotTable!R$3:R$308,MATCH(totalExpenditure!$A200,[2]pivotTable!$A$3:$A$308,0))/100*INDEX(gDP!AG$6:AG$271,MATCH(totalExpenditure!$A200,gDP!$B$6:$B$271))=0,"",INDEX([2]pivotTable!R$3:R$308,MATCH(totalExpenditure!$A200,[2]pivotTable!$A$3:$A$308,0))/100*INDEX(gDP!AG$6:AG$271,MATCH(totalExpenditure!$A200,gDP!$B$6:$B$271)))</f>
        <v/>
      </c>
      <c r="S200" s="77" t="str">
        <f>IF(INDEX([2]pivotTable!S$3:S$308,MATCH(totalExpenditure!$A200,[2]pivotTable!$A$3:$A$308,0))/100*INDEX(gDP!AH$6:AH$271,MATCH(totalExpenditure!$A200,gDP!$B$6:$B$271))=0,"",INDEX([2]pivotTable!S$3:S$308,MATCH(totalExpenditure!$A200,[2]pivotTable!$A$3:$A$308,0))/100*INDEX(gDP!AH$6:AH$271,MATCH(totalExpenditure!$A200,gDP!$B$6:$B$271)))</f>
        <v/>
      </c>
      <c r="T200" s="77">
        <f>IF(INDEX([2]pivotTable!T$3:T$308,MATCH(totalExpenditure!$A200,[2]pivotTable!$A$3:$A$308,0))/100*INDEX(gDP!AI$6:AI$271,MATCH(totalExpenditure!$A200,gDP!$B$6:$B$271))=0,"",INDEX([2]pivotTable!T$3:T$308,MATCH(totalExpenditure!$A200,[2]pivotTable!$A$3:$A$308,0))/100*INDEX(gDP!AI$6:AI$271,MATCH(totalExpenditure!$A200,gDP!$B$6:$B$271)))</f>
        <v>76719911.703756958</v>
      </c>
      <c r="U200" s="77">
        <f>IF(INDEX([2]pivotTable!U$3:U$308,MATCH(totalExpenditure!$A200,[2]pivotTable!$A$3:$A$308,0))/100*INDEX(gDP!AJ$6:AJ$271,MATCH(totalExpenditure!$A200,gDP!$B$6:$B$271))=0,"",INDEX([2]pivotTable!U$3:U$308,MATCH(totalExpenditure!$A200,[2]pivotTable!$A$3:$A$308,0))/100*INDEX(gDP!AJ$6:AJ$271,MATCH(totalExpenditure!$A200,gDP!$B$6:$B$271)))</f>
        <v>103368642.89097492</v>
      </c>
      <c r="V200" s="77">
        <f>IF(INDEX([2]pivotTable!V$3:V$308,MATCH(totalExpenditure!$A200,[2]pivotTable!$A$3:$A$308,0))/100*INDEX(gDP!AK$6:AK$271,MATCH(totalExpenditure!$A200,gDP!$B$6:$B$271))=0,"",INDEX([2]pivotTable!V$3:V$308,MATCH(totalExpenditure!$A200,[2]pivotTable!$A$3:$A$308,0))/100*INDEX(gDP!AK$6:AK$271,MATCH(totalExpenditure!$A200,gDP!$B$6:$B$271)))</f>
        <v>102351163.64416443</v>
      </c>
      <c r="W200" s="77">
        <f>IF(INDEX([2]pivotTable!W$3:W$308,MATCH(totalExpenditure!$A200,[2]pivotTable!$A$3:$A$308,0))/100*INDEX(gDP!AL$6:AL$271,MATCH(totalExpenditure!$A200,gDP!$B$6:$B$271))=0,"",INDEX([2]pivotTable!W$3:W$308,MATCH(totalExpenditure!$A200,[2]pivotTable!$A$3:$A$308,0))/100*INDEX(gDP!AL$6:AL$271,MATCH(totalExpenditure!$A200,gDP!$B$6:$B$271)))</f>
        <v>95693843.78804104</v>
      </c>
      <c r="X200" s="77" t="str">
        <f>IF(INDEX([2]pivotTable!X$3:X$308,MATCH(totalExpenditure!$A200,[2]pivotTable!$A$3:$A$308,0))/100*INDEX(gDP!AM$6:AM$271,MATCH(totalExpenditure!$A200,gDP!$B$6:$B$271))=0,"",INDEX([2]pivotTable!X$3:X$308,MATCH(totalExpenditure!$A200,[2]pivotTable!$A$3:$A$308,0))/100*INDEX(gDP!AM$6:AM$271,MATCH(totalExpenditure!$A200,gDP!$B$6:$B$271)))</f>
        <v/>
      </c>
      <c r="Y200" s="77" t="str">
        <f>IF(INDEX([2]pivotTable!Y$3:Y$308,MATCH(totalExpenditure!$A200,[2]pivotTable!$A$3:$A$308,0))/100*INDEX(gDP!AN$6:AN$271,MATCH(totalExpenditure!$A200,gDP!$B$6:$B$271))=0,"",INDEX([2]pivotTable!Y$3:Y$308,MATCH(totalExpenditure!$A200,[2]pivotTable!$A$3:$A$308,0))/100*INDEX(gDP!AN$6:AN$271,MATCH(totalExpenditure!$A200,gDP!$B$6:$B$271)))</f>
        <v/>
      </c>
      <c r="Z200" s="77" t="str">
        <f>IF(INDEX([2]pivotTable!Z$3:Z$308,MATCH(totalExpenditure!$A200,[2]pivotTable!$A$3:$A$308,0))/100*INDEX(gDP!AO$6:AO$271,MATCH(totalExpenditure!$A200,gDP!$B$6:$B$271))=0,"",INDEX([2]pivotTable!Z$3:Z$308,MATCH(totalExpenditure!$A200,[2]pivotTable!$A$3:$A$308,0))/100*INDEX(gDP!AO$6:AO$271,MATCH(totalExpenditure!$A200,gDP!$B$6:$B$271)))</f>
        <v/>
      </c>
      <c r="AA200" s="77" t="str">
        <f>IF(INDEX([2]pivotTable!AA$3:AA$308,MATCH(totalExpenditure!$A200,[2]pivotTable!$A$3:$A$308,0))/100*INDEX(gDP!AP$6:AP$271,MATCH(totalExpenditure!$A200,gDP!$B$6:$B$271))=0,"",INDEX([2]pivotTable!AA$3:AA$308,MATCH(totalExpenditure!$A200,[2]pivotTable!$A$3:$A$308,0))/100*INDEX(gDP!AP$6:AP$271,MATCH(totalExpenditure!$A200,gDP!$B$6:$B$271)))</f>
        <v/>
      </c>
      <c r="AB200" s="77" t="str">
        <f>IF(INDEX([2]pivotTable!AB$3:AB$308,MATCH(totalExpenditure!$A200,[2]pivotTable!$A$3:$A$308,0))/100*INDEX(gDP!AQ$6:AQ$271,MATCH(totalExpenditure!$A200,gDP!$B$6:$B$271))=0,"",INDEX([2]pivotTable!AB$3:AB$308,MATCH(totalExpenditure!$A200,[2]pivotTable!$A$3:$A$308,0))/100*INDEX(gDP!AQ$6:AQ$271,MATCH(totalExpenditure!$A200,gDP!$B$6:$B$271)))</f>
        <v/>
      </c>
      <c r="AC200" s="77" t="str">
        <f>IF(INDEX([2]pivotTable!AC$3:AC$308,MATCH(totalExpenditure!$A200,[2]pivotTable!$A$3:$A$308,0))/100*INDEX(gDP!AR$6:AR$271,MATCH(totalExpenditure!$A200,gDP!$B$6:$B$271))=0,"",INDEX([2]pivotTable!AC$3:AC$308,MATCH(totalExpenditure!$A200,[2]pivotTable!$A$3:$A$308,0))/100*INDEX(gDP!AR$6:AR$271,MATCH(totalExpenditure!$A200,gDP!$B$6:$B$271)))</f>
        <v/>
      </c>
      <c r="AD200" s="77" t="str">
        <f>IF(INDEX([2]pivotTable!AD$3:AD$308,MATCH(totalExpenditure!$A200,[2]pivotTable!$A$3:$A$308,0))/100*INDEX(gDP!AS$6:AS$271,MATCH(totalExpenditure!$A200,gDP!$B$6:$B$271))=0,"",INDEX([2]pivotTable!AD$3:AD$308,MATCH(totalExpenditure!$A200,[2]pivotTable!$A$3:$A$308,0))/100*INDEX(gDP!AS$6:AS$271,MATCH(totalExpenditure!$A200,gDP!$B$6:$B$271)))</f>
        <v/>
      </c>
      <c r="AE200" s="77" t="str">
        <f>IF(INDEX([2]pivotTable!AE$3:AE$308,MATCH(totalExpenditure!$A200,[2]pivotTable!$A$3:$A$308,0))/100*INDEX(gDP!AT$6:AT$271,MATCH(totalExpenditure!$A200,gDP!$B$6:$B$271))=0,"",INDEX([2]pivotTable!AE$3:AE$308,MATCH(totalExpenditure!$A200,[2]pivotTable!$A$3:$A$308,0))/100*INDEX(gDP!AT$6:AT$271,MATCH(totalExpenditure!$A200,gDP!$B$6:$B$271)))</f>
        <v/>
      </c>
      <c r="AF200" s="77" t="str">
        <f>IF(INDEX([2]pivotTable!AF$3:AF$308,MATCH(totalExpenditure!$A200,[2]pivotTable!$A$3:$A$308,0))/100*INDEX(gDP!AU$6:AU$271,MATCH(totalExpenditure!$A200,gDP!$B$6:$B$271))=0,"",INDEX([2]pivotTable!AF$3:AF$308,MATCH(totalExpenditure!$A200,[2]pivotTable!$A$3:$A$308,0))/100*INDEX(gDP!AU$6:AU$271,MATCH(totalExpenditure!$A200,gDP!$B$6:$B$271)))</f>
        <v/>
      </c>
      <c r="AG200" s="77" t="str">
        <f>IF(INDEX([2]pivotTable!AG$3:AG$308,MATCH(totalExpenditure!$A200,[2]pivotTable!$A$3:$A$308,0))/100*INDEX(gDP!AV$6:AV$271,MATCH(totalExpenditure!$A200,gDP!$B$6:$B$271))=0,"",INDEX([2]pivotTable!AG$3:AG$308,MATCH(totalExpenditure!$A200,[2]pivotTable!$A$3:$A$308,0))/100*INDEX(gDP!AV$6:AV$271,MATCH(totalExpenditure!$A200,gDP!$B$6:$B$271)))</f>
        <v/>
      </c>
      <c r="AH200" s="77" t="str">
        <f>IF(INDEX([2]pivotTable!AH$3:AH$308,MATCH(totalExpenditure!$A200,[2]pivotTable!$A$3:$A$308,0))/100*INDEX(gDP!AW$6:AW$271,MATCH(totalExpenditure!$A200,gDP!$B$6:$B$271))=0,"",INDEX([2]pivotTable!AH$3:AH$308,MATCH(totalExpenditure!$A200,[2]pivotTable!$A$3:$A$308,0))/100*INDEX(gDP!AW$6:AW$271,MATCH(totalExpenditure!$A200,gDP!$B$6:$B$271)))</f>
        <v/>
      </c>
      <c r="AI200" s="77" t="str">
        <f>IF(INDEX([2]pivotTable!AI$3:AI$308,MATCH(totalExpenditure!$A200,[2]pivotTable!$A$3:$A$308,0))/100*INDEX(gDP!AX$6:AX$271,MATCH(totalExpenditure!$A200,gDP!$B$6:$B$271))=0,"",INDEX([2]pivotTable!AI$3:AI$308,MATCH(totalExpenditure!$A200,[2]pivotTable!$A$3:$A$308,0))/100*INDEX(gDP!AX$6:AX$271,MATCH(totalExpenditure!$A200,gDP!$B$6:$B$271)))</f>
        <v/>
      </c>
      <c r="AJ200" s="77" t="str">
        <f>IF(INDEX([2]pivotTable!AJ$3:AJ$308,MATCH(totalExpenditure!$A200,[2]pivotTable!$A$3:$A$308,0))/100*INDEX(gDP!AY$6:AY$271,MATCH(totalExpenditure!$A200,gDP!$B$6:$B$271))=0,"",INDEX([2]pivotTable!AJ$3:AJ$308,MATCH(totalExpenditure!$A200,[2]pivotTable!$A$3:$A$308,0))/100*INDEX(gDP!AY$6:AY$271,MATCH(totalExpenditure!$A200,gDP!$B$6:$B$271)))</f>
        <v/>
      </c>
      <c r="AK200" s="77" t="str">
        <f>IF(INDEX([2]pivotTable!AK$3:AK$308,MATCH(totalExpenditure!$A200,[2]pivotTable!$A$3:$A$308,0))/100*INDEX(gDP!AZ$6:AZ$271,MATCH(totalExpenditure!$A200,gDP!$B$6:$B$271))=0,"",INDEX([2]pivotTable!AK$3:AK$308,MATCH(totalExpenditure!$A200,[2]pivotTable!$A$3:$A$308,0))/100*INDEX(gDP!AZ$6:AZ$271,MATCH(totalExpenditure!$A200,gDP!$B$6:$B$271)))</f>
        <v/>
      </c>
      <c r="AL200" s="77" t="str">
        <f>IF(INDEX([2]pivotTable!AL$3:AL$308,MATCH(totalExpenditure!$A200,[2]pivotTable!$A$3:$A$308,0))/100*INDEX(gDP!BA$6:BA$271,MATCH(totalExpenditure!$A200,gDP!$B$6:$B$271))=0,"",INDEX([2]pivotTable!AL$3:AL$308,MATCH(totalExpenditure!$A200,[2]pivotTable!$A$3:$A$308,0))/100*INDEX(gDP!BA$6:BA$271,MATCH(totalExpenditure!$A200,gDP!$B$6:$B$271)))</f>
        <v/>
      </c>
      <c r="AM200" s="77" t="str">
        <f>IF(INDEX([2]pivotTable!AM$3:AM$308,MATCH(totalExpenditure!$A200,[2]pivotTable!$A$3:$A$308,0))/100*INDEX(gDP!BB$6:BB$271,MATCH(totalExpenditure!$A200,gDP!$B$6:$B$271))=0,"",INDEX([2]pivotTable!AM$3:AM$308,MATCH(totalExpenditure!$A200,[2]pivotTable!$A$3:$A$308,0))/100*INDEX(gDP!BB$6:BB$271,MATCH(totalExpenditure!$A200,gDP!$B$6:$B$271)))</f>
        <v/>
      </c>
      <c r="AN200" s="77" t="str">
        <f>IF(INDEX([2]pivotTable!AN$3:AN$308,MATCH(totalExpenditure!$A200,[2]pivotTable!$A$3:$A$308,0))/100*INDEX(gDP!BC$6:BC$271,MATCH(totalExpenditure!$A200,gDP!$B$6:$B$271))=0,"",INDEX([2]pivotTable!AN$3:AN$308,MATCH(totalExpenditure!$A200,[2]pivotTable!$A$3:$A$308,0))/100*INDEX(gDP!BC$6:BC$271,MATCH(totalExpenditure!$A200,gDP!$B$6:$B$271)))</f>
        <v/>
      </c>
      <c r="AO200" s="77" t="str">
        <f>IF(INDEX([2]pivotTable!AO$3:AO$308,MATCH(totalExpenditure!$A200,[2]pivotTable!$A$3:$A$308,0))/100*INDEX(gDP!BD$6:BD$271,MATCH(totalExpenditure!$A200,gDP!$B$6:$B$271))=0,"",INDEX([2]pivotTable!AO$3:AO$308,MATCH(totalExpenditure!$A200,[2]pivotTable!$A$3:$A$308,0))/100*INDEX(gDP!BD$6:BD$271,MATCH(totalExpenditure!$A200,gDP!$B$6:$B$271)))</f>
        <v/>
      </c>
      <c r="AP200" s="77" t="str">
        <f>IF(INDEX([2]pivotTable!AP$3:AP$308,MATCH(totalExpenditure!$A200,[2]pivotTable!$A$3:$A$308,0))/100*INDEX(gDP!BE$6:BE$271,MATCH(totalExpenditure!$A200,gDP!$B$6:$B$271))=0,"",INDEX([2]pivotTable!AP$3:AP$308,MATCH(totalExpenditure!$A200,[2]pivotTable!$A$3:$A$308,0))/100*INDEX(gDP!BE$6:BE$271,MATCH(totalExpenditure!$A200,gDP!$B$6:$B$271)))</f>
        <v/>
      </c>
      <c r="AQ200" s="77" t="str">
        <f>IF(INDEX([2]pivotTable!AQ$3:AQ$308,MATCH(totalExpenditure!$A200,[2]pivotTable!$A$3:$A$308,0))/100*INDEX(gDP!BF$6:BF$271,MATCH(totalExpenditure!$A200,gDP!$B$6:$B$271))=0,"",INDEX([2]pivotTable!AQ$3:AQ$308,MATCH(totalExpenditure!$A200,[2]pivotTable!$A$3:$A$308,0))/100*INDEX(gDP!BF$6:BF$271,MATCH(totalExpenditure!$A200,gDP!$B$6:$B$271)))</f>
        <v/>
      </c>
      <c r="AR200" s="77" t="str">
        <f>IF(INDEX([2]pivotTable!AR$3:AR$308,MATCH(totalExpenditure!$A200,[2]pivotTable!$A$3:$A$308,0))/100*INDEX(gDP!BG$6:BG$271,MATCH(totalExpenditure!$A200,gDP!$B$6:$B$271))=0,"",INDEX([2]pivotTable!AR$3:AR$308,MATCH(totalExpenditure!$A200,[2]pivotTable!$A$3:$A$308,0))/100*INDEX(gDP!BG$6:BG$271,MATCH(totalExpenditure!$A200,gDP!$B$6:$B$271)))</f>
        <v/>
      </c>
      <c r="AS200" s="77" t="str">
        <f>IF(INDEX([2]pivotTable!AS$3:AS$308,MATCH(totalExpenditure!$A200,[2]pivotTable!$A$3:$A$308,0))/100*INDEX(gDP!BH$6:BH$271,MATCH(totalExpenditure!$A200,gDP!$B$6:$B$271))=0,"",INDEX([2]pivotTable!AS$3:AS$308,MATCH(totalExpenditure!$A200,[2]pivotTable!$A$3:$A$308,0))/100*INDEX(gDP!BH$6:BH$271,MATCH(totalExpenditure!$A200,gDP!$B$6:$B$271)))</f>
        <v/>
      </c>
      <c r="AT200" s="77" t="str">
        <f>IF(INDEX([2]pivotTable!AT$3:AT$308,MATCH(totalExpenditure!$A200,[2]pivotTable!$A$3:$A$308,0))/100*INDEX(gDP!BI$6:BI$271,MATCH(totalExpenditure!$A200,gDP!$B$6:$B$271))=0,"",INDEX([2]pivotTable!AT$3:AT$308,MATCH(totalExpenditure!$A200,[2]pivotTable!$A$3:$A$308,0))/100*INDEX(gDP!BI$6:BI$271,MATCH(totalExpenditure!$A200,gDP!$B$6:$B$271)))</f>
        <v/>
      </c>
      <c r="AU200" s="77" t="str">
        <f>IF(INDEX([2]pivotTable!AU$3:AU$308,MATCH(totalExpenditure!$A200,[2]pivotTable!$A$3:$A$308,0))/100*INDEX(gDP!BJ$6:BJ$271,MATCH(totalExpenditure!$A200,gDP!$B$6:$B$271))=0,"",INDEX([2]pivotTable!AU$3:AU$308,MATCH(totalExpenditure!$A200,[2]pivotTable!$A$3:$A$308,0))/100*INDEX(gDP!BJ$6:BJ$271,MATCH(totalExpenditure!$A200,gDP!$B$6:$B$271)))</f>
        <v/>
      </c>
      <c r="AV200" s="77" t="str">
        <f>IF(INDEX([2]pivotTable!AV$3:AV$308,MATCH(totalExpenditure!$A200,[2]pivotTable!$A$3:$A$308,0))/100*INDEX(gDP!BK$6:BK$271,MATCH(totalExpenditure!$A200,gDP!$B$6:$B$271))=0,"",INDEX([2]pivotTable!AV$3:AV$308,MATCH(totalExpenditure!$A200,[2]pivotTable!$A$3:$A$308,0))/100*INDEX(gDP!BK$6:BK$271,MATCH(totalExpenditure!$A200,gDP!$B$6:$B$271)))</f>
        <v/>
      </c>
      <c r="AW200" s="77" t="str">
        <f>IF(INDEX([2]pivotTable!AW$3:AW$308,MATCH(totalExpenditure!$A200,[2]pivotTable!$A$3:$A$308,0))/100*INDEX(gDP!BL$6:BL$271,MATCH(totalExpenditure!$A200,gDP!$B$6:$B$271))=0,"",INDEX([2]pivotTable!AW$3:AW$308,MATCH(totalExpenditure!$A200,[2]pivotTable!$A$3:$A$308,0))/100*INDEX(gDP!BL$6:BL$271,MATCH(totalExpenditure!$A200,gDP!$B$6:$B$271)))</f>
        <v/>
      </c>
      <c r="AX200" s="77" t="str">
        <f>IF(INDEX([2]pivotTable!AX$3:AX$308,MATCH(totalExpenditure!$A200,[2]pivotTable!$A$3:$A$308,0))/100*INDEX(gDP!BM$6:BM$271,MATCH(totalExpenditure!$A200,gDP!$B$6:$B$271))=0,"",INDEX([2]pivotTable!AX$3:AX$308,MATCH(totalExpenditure!$A200,[2]pivotTable!$A$3:$A$308,0))/100*INDEX(gDP!BM$6:BM$271,MATCH(totalExpenditure!$A200,gDP!$B$6:$B$271)))</f>
        <v/>
      </c>
      <c r="AY200" s="77" t="str">
        <f>IF(INDEX([2]pivotTable!AY$3:AY$308,MATCH(totalExpenditure!$A200,[2]pivotTable!$A$3:$A$308,0))/100*INDEX(gDP!BN$6:BN$271,MATCH(totalExpenditure!$A200,gDP!$B$6:$B$271))=0,"",INDEX([2]pivotTable!AY$3:AY$308,MATCH(totalExpenditure!$A200,[2]pivotTable!$A$3:$A$308,0))/100*INDEX(gDP!BN$6:BN$271,MATCH(totalExpenditure!$A200,gDP!$B$6:$B$271)))</f>
        <v/>
      </c>
      <c r="AZ200" s="77" t="str">
        <f>IF(INDEX([2]pivotTable!AZ$3:AZ$308,MATCH(totalExpenditure!$A200,[2]pivotTable!$A$3:$A$308,0))/100*INDEX(gDP!BO$6:BO$271,MATCH(totalExpenditure!$A200,gDP!$B$6:$B$271))=0,"",INDEX([2]pivotTable!AZ$3:AZ$308,MATCH(totalExpenditure!$A200,[2]pivotTable!$A$3:$A$308,0))/100*INDEX(gDP!BO$6:BO$271,MATCH(totalExpenditure!$A200,gDP!$B$6:$B$271)))</f>
        <v/>
      </c>
      <c r="BA200" s="77" t="str">
        <f>IF(INDEX([2]pivotTable!B$310:B$615,MATCH(totalExpenditure!$A200,[2]pivotTable!$A$310:$A$615,0))/100*INDEX(gDP!Q$6:Q$271,MATCH(totalExpenditure!$A200,gDP!$B$6:$B$271))=0,"",INDEX([2]pivotTable!B$310:B$615,MATCH(totalExpenditure!$A200,[2]pivotTable!$A$310:$A$615,0))/100*INDEX(gDP!Q$6:Q$271,MATCH(totalExpenditure!$A200,gDP!$B$6:$B$271)))</f>
        <v/>
      </c>
      <c r="BB200" s="77" t="str">
        <f>IF(INDEX([2]pivotTable!C$310:C$615,MATCH(totalExpenditure!$A200,[2]pivotTable!$A$310:$A$615,0))/100*INDEX(gDP!R$6:R$271,MATCH(totalExpenditure!$A200,gDP!$B$6:$B$271))=0,"",INDEX([2]pivotTable!C$310:C$615,MATCH(totalExpenditure!$A200,[2]pivotTable!$A$310:$A$615,0))/100*INDEX(gDP!R$6:R$271,MATCH(totalExpenditure!$A200,gDP!$B$6:$B$271)))</f>
        <v/>
      </c>
      <c r="BC200" s="77" t="str">
        <f>IF(INDEX([2]pivotTable!D$310:D$615,MATCH(totalExpenditure!$A200,[2]pivotTable!$A$310:$A$615,0))/100*INDEX(gDP!S$6:S$271,MATCH(totalExpenditure!$A200,gDP!$B$6:$B$271))=0,"",INDEX([2]pivotTable!D$310:D$615,MATCH(totalExpenditure!$A200,[2]pivotTable!$A$310:$A$615,0))/100*INDEX(gDP!S$6:S$271,MATCH(totalExpenditure!$A200,gDP!$B$6:$B$271)))</f>
        <v/>
      </c>
      <c r="BD200" s="77" t="str">
        <f>IF(INDEX([2]pivotTable!E$310:E$615,MATCH(totalExpenditure!$A200,[2]pivotTable!$A$310:$A$615,0))/100*INDEX(gDP!T$6:T$271,MATCH(totalExpenditure!$A200,gDP!$B$6:$B$271))=0,"",INDEX([2]pivotTable!E$310:E$615,MATCH(totalExpenditure!$A200,[2]pivotTable!$A$310:$A$615,0))/100*INDEX(gDP!T$6:T$271,MATCH(totalExpenditure!$A200,gDP!$B$6:$B$271)))</f>
        <v/>
      </c>
      <c r="BE200" s="77" t="str">
        <f>IF(INDEX([2]pivotTable!F$310:F$615,MATCH(totalExpenditure!$A200,[2]pivotTable!$A$310:$A$615,0))/100*INDEX(gDP!U$6:U$271,MATCH(totalExpenditure!$A200,gDP!$B$6:$B$271))=0,"",INDEX([2]pivotTable!F$310:F$615,MATCH(totalExpenditure!$A200,[2]pivotTable!$A$310:$A$615,0))/100*INDEX(gDP!U$6:U$271,MATCH(totalExpenditure!$A200,gDP!$B$6:$B$271)))</f>
        <v/>
      </c>
      <c r="BF200" s="77" t="str">
        <f>IF(INDEX([2]pivotTable!G$310:G$615,MATCH(totalExpenditure!$A200,[2]pivotTable!$A$310:$A$615,0))/100*INDEX(gDP!V$6:V$271,MATCH(totalExpenditure!$A200,gDP!$B$6:$B$271))=0,"",INDEX([2]pivotTable!G$310:G$615,MATCH(totalExpenditure!$A200,[2]pivotTable!$A$310:$A$615,0))/100*INDEX(gDP!V$6:V$271,MATCH(totalExpenditure!$A200,gDP!$B$6:$B$271)))</f>
        <v/>
      </c>
      <c r="BG200" s="77" t="str">
        <f>IF(INDEX([2]pivotTable!H$310:H$615,MATCH(totalExpenditure!$A200,[2]pivotTable!$A$310:$A$615,0))/100*INDEX(gDP!W$6:W$271,MATCH(totalExpenditure!$A200,gDP!$B$6:$B$271))=0,"",INDEX([2]pivotTable!H$310:H$615,MATCH(totalExpenditure!$A200,[2]pivotTable!$A$310:$A$615,0))/100*INDEX(gDP!W$6:W$271,MATCH(totalExpenditure!$A200,gDP!$B$6:$B$271)))</f>
        <v/>
      </c>
      <c r="BH200" s="77" t="str">
        <f>IF(INDEX([2]pivotTable!I$310:I$615,MATCH(totalExpenditure!$A200,[2]pivotTable!$A$310:$A$615,0))/100*INDEX(gDP!X$6:X$271,MATCH(totalExpenditure!$A200,gDP!$B$6:$B$271))=0,"",INDEX([2]pivotTable!I$310:I$615,MATCH(totalExpenditure!$A200,[2]pivotTable!$A$310:$A$615,0))/100*INDEX(gDP!X$6:X$271,MATCH(totalExpenditure!$A200,gDP!$B$6:$B$271)))</f>
        <v/>
      </c>
      <c r="BI200" s="77" t="str">
        <f>IF(INDEX([2]pivotTable!J$310:J$615,MATCH(totalExpenditure!$A200,[2]pivotTable!$A$310:$A$615,0))/100*INDEX(gDP!Y$6:Y$271,MATCH(totalExpenditure!$A200,gDP!$B$6:$B$271))=0,"",INDEX([2]pivotTable!J$310:J$615,MATCH(totalExpenditure!$A200,[2]pivotTable!$A$310:$A$615,0))/100*INDEX(gDP!Y$6:Y$271,MATCH(totalExpenditure!$A200,gDP!$B$6:$B$271)))</f>
        <v/>
      </c>
      <c r="BJ200" s="77" t="str">
        <f>IF(INDEX([2]pivotTable!K$310:K$615,MATCH(totalExpenditure!$A200,[2]pivotTable!$A$310:$A$615,0))/100*INDEX(gDP!Z$6:Z$271,MATCH(totalExpenditure!$A200,gDP!$B$6:$B$271))=0,"",INDEX([2]pivotTable!K$310:K$615,MATCH(totalExpenditure!$A200,[2]pivotTable!$A$310:$A$615,0))/100*INDEX(gDP!Z$6:Z$271,MATCH(totalExpenditure!$A200,gDP!$B$6:$B$271)))</f>
        <v/>
      </c>
      <c r="BK200" s="77" t="str">
        <f>IF(INDEX([2]pivotTable!L$310:L$615,MATCH(totalExpenditure!$A200,[2]pivotTable!$A$310:$A$615,0))/100*INDEX(gDP!AA$6:AA$271,MATCH(totalExpenditure!$A200,gDP!$B$6:$B$271))=0,"",INDEX([2]pivotTable!L$310:L$615,MATCH(totalExpenditure!$A200,[2]pivotTable!$A$310:$A$615,0))/100*INDEX(gDP!AA$6:AA$271,MATCH(totalExpenditure!$A200,gDP!$B$6:$B$271)))</f>
        <v/>
      </c>
      <c r="BL200" s="77" t="str">
        <f>IF(INDEX([2]pivotTable!M$310:M$615,MATCH(totalExpenditure!$A200,[2]pivotTable!$A$310:$A$615,0))/100*INDEX(gDP!AB$6:AB$271,MATCH(totalExpenditure!$A200,gDP!$B$6:$B$271))=0,"",INDEX([2]pivotTable!M$310:M$615,MATCH(totalExpenditure!$A200,[2]pivotTable!$A$310:$A$615,0))/100*INDEX(gDP!AB$6:AB$271,MATCH(totalExpenditure!$A200,gDP!$B$6:$B$271)))</f>
        <v/>
      </c>
      <c r="BM200" s="77" t="str">
        <f>IF(INDEX([2]pivotTable!N$310:N$615,MATCH(totalExpenditure!$A200,[2]pivotTable!$A$310:$A$615,0))/100*INDEX(gDP!AC$6:AC$271,MATCH(totalExpenditure!$A200,gDP!$B$6:$B$271))=0,"",INDEX([2]pivotTable!N$310:N$615,MATCH(totalExpenditure!$A200,[2]pivotTable!$A$310:$A$615,0))/100*INDEX(gDP!AC$6:AC$271,MATCH(totalExpenditure!$A200,gDP!$B$6:$B$271)))</f>
        <v/>
      </c>
      <c r="BN200" s="77" t="str">
        <f>IF(INDEX([2]pivotTable!O$310:O$615,MATCH(totalExpenditure!$A200,[2]pivotTable!$A$310:$A$615,0))/100*INDEX(gDP!AD$6:AD$271,MATCH(totalExpenditure!$A200,gDP!$B$6:$B$271))=0,"",INDEX([2]pivotTable!O$310:O$615,MATCH(totalExpenditure!$A200,[2]pivotTable!$A$310:$A$615,0))/100*INDEX(gDP!AD$6:AD$271,MATCH(totalExpenditure!$A200,gDP!$B$6:$B$271)))</f>
        <v/>
      </c>
      <c r="BO200" s="77" t="str">
        <f>IF(INDEX([2]pivotTable!P$310:P$615,MATCH(totalExpenditure!$A200,[2]pivotTable!$A$310:$A$615,0))/100*INDEX(gDP!AE$6:AE$271,MATCH(totalExpenditure!$A200,gDP!$B$6:$B$271))=0,"",INDEX([2]pivotTable!P$310:P$615,MATCH(totalExpenditure!$A200,[2]pivotTable!$A$310:$A$615,0))/100*INDEX(gDP!AE$6:AE$271,MATCH(totalExpenditure!$A200,gDP!$B$6:$B$271)))</f>
        <v/>
      </c>
      <c r="BP200" s="77" t="str">
        <f>IF(INDEX([2]pivotTable!Q$310:Q$615,MATCH(totalExpenditure!$A200,[2]pivotTable!$A$310:$A$615,0))/100*INDEX(gDP!AF$6:AF$271,MATCH(totalExpenditure!$A200,gDP!$B$6:$B$271))=0,"",INDEX([2]pivotTable!Q$310:Q$615,MATCH(totalExpenditure!$A200,[2]pivotTable!$A$310:$A$615,0))/100*INDEX(gDP!AF$6:AF$271,MATCH(totalExpenditure!$A200,gDP!$B$6:$B$271)))</f>
        <v/>
      </c>
      <c r="BQ200" s="77" t="str">
        <f>IF(INDEX([2]pivotTable!R$310:R$615,MATCH(totalExpenditure!$A200,[2]pivotTable!$A$310:$A$615,0))/100*INDEX(gDP!AG$6:AG$271,MATCH(totalExpenditure!$A200,gDP!$B$6:$B$271))=0,"",INDEX([2]pivotTable!R$310:R$615,MATCH(totalExpenditure!$A200,[2]pivotTable!$A$310:$A$615,0))/100*INDEX(gDP!AG$6:AG$271,MATCH(totalExpenditure!$A200,gDP!$B$6:$B$271)))</f>
        <v/>
      </c>
      <c r="BR200" s="77" t="str">
        <f>IF(INDEX([2]pivotTable!S$310:S$615,MATCH(totalExpenditure!$A200,[2]pivotTable!$A$310:$A$615,0))/100*INDEX(gDP!AH$6:AH$271,MATCH(totalExpenditure!$A200,gDP!$B$6:$B$271))=0,"",INDEX([2]pivotTable!S$310:S$615,MATCH(totalExpenditure!$A200,[2]pivotTable!$A$310:$A$615,0))/100*INDEX(gDP!AH$6:AH$271,MATCH(totalExpenditure!$A200,gDP!$B$6:$B$271)))</f>
        <v/>
      </c>
      <c r="BS200" s="77">
        <f>IF(INDEX([2]pivotTable!T$310:T$615,MATCH(totalExpenditure!$A200,[2]pivotTable!$A$310:$A$615,0))/100*INDEX(gDP!AI$6:AI$271,MATCH(totalExpenditure!$A200,gDP!$B$6:$B$271))=0,"",INDEX([2]pivotTable!T$310:T$615,MATCH(totalExpenditure!$A200,[2]pivotTable!$A$310:$A$615,0))/100*INDEX(gDP!AI$6:AI$271,MATCH(totalExpenditure!$A200,gDP!$B$6:$B$271)))</f>
        <v>37778744.39957729</v>
      </c>
      <c r="BT200" s="77">
        <f>IF(INDEX([2]pivotTable!U$310:U$615,MATCH(totalExpenditure!$A200,[2]pivotTable!$A$310:$A$615,0))/100*INDEX(gDP!AJ$6:AJ$271,MATCH(totalExpenditure!$A200,gDP!$B$6:$B$271))=0,"",INDEX([2]pivotTable!U$310:U$615,MATCH(totalExpenditure!$A200,[2]pivotTable!$A$310:$A$615,0))/100*INDEX(gDP!AJ$6:AJ$271,MATCH(totalExpenditure!$A200,gDP!$B$6:$B$271)))</f>
        <v>44699953.682583749</v>
      </c>
      <c r="BU200" s="77">
        <f>IF(INDEX([2]pivotTable!V$310:V$615,MATCH(totalExpenditure!$A200,[2]pivotTable!$A$310:$A$615,0))/100*INDEX(gDP!AK$6:AK$271,MATCH(totalExpenditure!$A200,gDP!$B$6:$B$271))=0,"",INDEX([2]pivotTable!V$310:V$615,MATCH(totalExpenditure!$A200,[2]pivotTable!$A$310:$A$615,0))/100*INDEX(gDP!AK$6:AK$271,MATCH(totalExpenditure!$A200,gDP!$B$6:$B$271)))</f>
        <v>50817710.62052919</v>
      </c>
      <c r="BV200" s="77">
        <f>IF(INDEX([2]pivotTable!W$310:W$615,MATCH(totalExpenditure!$A200,[2]pivotTable!$A$310:$A$615,0))/100*INDEX(gDP!AL$6:AL$271,MATCH(totalExpenditure!$A200,gDP!$B$6:$B$271))=0,"",INDEX([2]pivotTable!W$310:W$615,MATCH(totalExpenditure!$A200,[2]pivotTable!$A$310:$A$615,0))/100*INDEX(gDP!AL$6:AL$271,MATCH(totalExpenditure!$A200,gDP!$B$6:$B$271)))</f>
        <v>52196642.066204205</v>
      </c>
      <c r="BW200" s="77" t="str">
        <f>IF(INDEX([2]pivotTable!X$310:X$615,MATCH(totalExpenditure!$A200,[2]pivotTable!$A$310:$A$615,0))/100*INDEX(gDP!AM$6:AM$271,MATCH(totalExpenditure!$A200,gDP!$B$6:$B$271))=0,"",INDEX([2]pivotTable!X$310:X$615,MATCH(totalExpenditure!$A200,[2]pivotTable!$A$310:$A$615,0))/100*INDEX(gDP!AM$6:AM$271,MATCH(totalExpenditure!$A200,gDP!$B$6:$B$271)))</f>
        <v/>
      </c>
      <c r="BX200" s="77" t="str">
        <f>IF(INDEX([2]pivotTable!Y$310:Y$615,MATCH(totalExpenditure!$A200,[2]pivotTable!$A$310:$A$615,0))/100*INDEX(gDP!AN$6:AN$271,MATCH(totalExpenditure!$A200,gDP!$B$6:$B$271))=0,"",INDEX([2]pivotTable!Y$310:Y$615,MATCH(totalExpenditure!$A200,[2]pivotTable!$A$310:$A$615,0))/100*INDEX(gDP!AN$6:AN$271,MATCH(totalExpenditure!$A200,gDP!$B$6:$B$271)))</f>
        <v/>
      </c>
      <c r="BY200" s="77" t="str">
        <f>IF(INDEX([2]pivotTable!Z$310:Z$615,MATCH(totalExpenditure!$A200,[2]pivotTable!$A$310:$A$615,0))/100*INDEX(gDP!AO$6:AO$271,MATCH(totalExpenditure!$A200,gDP!$B$6:$B$271))=0,"",INDEX([2]pivotTable!Z$310:Z$615,MATCH(totalExpenditure!$A200,[2]pivotTable!$A$310:$A$615,0))/100*INDEX(gDP!AO$6:AO$271,MATCH(totalExpenditure!$A200,gDP!$B$6:$B$271)))</f>
        <v/>
      </c>
      <c r="BZ200" s="77" t="str">
        <f>IF(INDEX([2]pivotTable!AA$310:AA$615,MATCH(totalExpenditure!$A200,[2]pivotTable!$A$310:$A$615,0))/100*INDEX(gDP!AP$6:AP$271,MATCH(totalExpenditure!$A200,gDP!$B$6:$B$271))=0,"",INDEX([2]pivotTable!AA$310:AA$615,MATCH(totalExpenditure!$A200,[2]pivotTable!$A$310:$A$615,0))/100*INDEX(gDP!AP$6:AP$271,MATCH(totalExpenditure!$A200,gDP!$B$6:$B$271)))</f>
        <v/>
      </c>
      <c r="CA200" s="77" t="str">
        <f>IF(INDEX([2]pivotTable!AB$310:AB$615,MATCH(totalExpenditure!$A200,[2]pivotTable!$A$310:$A$615,0))/100*INDEX(gDP!AQ$6:AQ$271,MATCH(totalExpenditure!$A200,gDP!$B$6:$B$271))=0,"",INDEX([2]pivotTable!AB$310:AB$615,MATCH(totalExpenditure!$A200,[2]pivotTable!$A$310:$A$615,0))/100*INDEX(gDP!AQ$6:AQ$271,MATCH(totalExpenditure!$A200,gDP!$B$6:$B$271)))</f>
        <v/>
      </c>
      <c r="CB200" s="77" t="str">
        <f>IF(INDEX([2]pivotTable!AC$310:AC$615,MATCH(totalExpenditure!$A200,[2]pivotTable!$A$310:$A$615,0))/100*INDEX(gDP!AR$6:AR$271,MATCH(totalExpenditure!$A200,gDP!$B$6:$B$271))=0,"",INDEX([2]pivotTable!AC$310:AC$615,MATCH(totalExpenditure!$A200,[2]pivotTable!$A$310:$A$615,0))/100*INDEX(gDP!AR$6:AR$271,MATCH(totalExpenditure!$A200,gDP!$B$6:$B$271)))</f>
        <v/>
      </c>
      <c r="CC200" s="77" t="str">
        <f>IF(INDEX([2]pivotTable!AD$310:AD$615,MATCH(totalExpenditure!$A200,[2]pivotTable!$A$310:$A$615,0))/100*INDEX(gDP!AS$6:AS$271,MATCH(totalExpenditure!$A200,gDP!$B$6:$B$271))=0,"",INDEX([2]pivotTable!AD$310:AD$615,MATCH(totalExpenditure!$A200,[2]pivotTable!$A$310:$A$615,0))/100*INDEX(gDP!AS$6:AS$271,MATCH(totalExpenditure!$A200,gDP!$B$6:$B$271)))</f>
        <v/>
      </c>
      <c r="CD200" s="77" t="str">
        <f>IF(INDEX([2]pivotTable!AE$310:AE$615,MATCH(totalExpenditure!$A200,[2]pivotTable!$A$310:$A$615,0))/100*INDEX(gDP!AT$6:AT$271,MATCH(totalExpenditure!$A200,gDP!$B$6:$B$271))=0,"",INDEX([2]pivotTable!AE$310:AE$615,MATCH(totalExpenditure!$A200,[2]pivotTable!$A$310:$A$615,0))/100*INDEX(gDP!AT$6:AT$271,MATCH(totalExpenditure!$A200,gDP!$B$6:$B$271)))</f>
        <v/>
      </c>
      <c r="CE200" s="77" t="str">
        <f>IF(INDEX([2]pivotTable!AF$310:AF$615,MATCH(totalExpenditure!$A200,[2]pivotTable!$A$310:$A$615,0))/100*INDEX(gDP!AU$6:AU$271,MATCH(totalExpenditure!$A200,gDP!$B$6:$B$271))=0,"",INDEX([2]pivotTable!AF$310:AF$615,MATCH(totalExpenditure!$A200,[2]pivotTable!$A$310:$A$615,0))/100*INDEX(gDP!AU$6:AU$271,MATCH(totalExpenditure!$A200,gDP!$B$6:$B$271)))</f>
        <v/>
      </c>
      <c r="CF200" s="77" t="str">
        <f>IF(INDEX([2]pivotTable!AG$310:AG$615,MATCH(totalExpenditure!$A200,[2]pivotTable!$A$310:$A$615,0))/100*INDEX(gDP!AV$6:AV$271,MATCH(totalExpenditure!$A200,gDP!$B$6:$B$271))=0,"",INDEX([2]pivotTable!AG$310:AG$615,MATCH(totalExpenditure!$A200,[2]pivotTable!$A$310:$A$615,0))/100*INDEX(gDP!AV$6:AV$271,MATCH(totalExpenditure!$A200,gDP!$B$6:$B$271)))</f>
        <v/>
      </c>
      <c r="CG200" s="77" t="str">
        <f>IF(INDEX([2]pivotTable!AH$310:AH$615,MATCH(totalExpenditure!$A200,[2]pivotTable!$A$310:$A$615,0))/100*INDEX(gDP!AW$6:AW$271,MATCH(totalExpenditure!$A200,gDP!$B$6:$B$271))=0,"",INDEX([2]pivotTable!AH$310:AH$615,MATCH(totalExpenditure!$A200,[2]pivotTable!$A$310:$A$615,0))/100*INDEX(gDP!AW$6:AW$271,MATCH(totalExpenditure!$A200,gDP!$B$6:$B$271)))</f>
        <v/>
      </c>
      <c r="CH200" s="77" t="str">
        <f>IF(INDEX([2]pivotTable!AI$310:AI$615,MATCH(totalExpenditure!$A200,[2]pivotTable!$A$310:$A$615,0))/100*INDEX(gDP!AX$6:AX$271,MATCH(totalExpenditure!$A200,gDP!$B$6:$B$271))=0,"",INDEX([2]pivotTable!AI$310:AI$615,MATCH(totalExpenditure!$A200,[2]pivotTable!$A$310:$A$615,0))/100*INDEX(gDP!AX$6:AX$271,MATCH(totalExpenditure!$A200,gDP!$B$6:$B$271)))</f>
        <v/>
      </c>
      <c r="CI200" s="77" t="str">
        <f>IF(INDEX([2]pivotTable!AJ$310:AJ$615,MATCH(totalExpenditure!$A200,[2]pivotTable!$A$310:$A$615,0))/100*INDEX(gDP!AY$6:AY$271,MATCH(totalExpenditure!$A200,gDP!$B$6:$B$271))=0,"",INDEX([2]pivotTable!AJ$310:AJ$615,MATCH(totalExpenditure!$A200,[2]pivotTable!$A$310:$A$615,0))/100*INDEX(gDP!AY$6:AY$271,MATCH(totalExpenditure!$A200,gDP!$B$6:$B$271)))</f>
        <v/>
      </c>
      <c r="CJ200" s="77" t="str">
        <f>IF(INDEX([2]pivotTable!AK$310:AK$615,MATCH(totalExpenditure!$A200,[2]pivotTable!$A$310:$A$615,0))/100*INDEX(gDP!AZ$6:AZ$271,MATCH(totalExpenditure!$A200,gDP!$B$6:$B$271))=0,"",INDEX([2]pivotTable!AK$310:AK$615,MATCH(totalExpenditure!$A200,[2]pivotTable!$A$310:$A$615,0))/100*INDEX(gDP!AZ$6:AZ$271,MATCH(totalExpenditure!$A200,gDP!$B$6:$B$271)))</f>
        <v/>
      </c>
      <c r="CK200" s="77" t="str">
        <f>IF(INDEX([2]pivotTable!AL$310:AL$615,MATCH(totalExpenditure!$A200,[2]pivotTable!$A$310:$A$615,0))/100*INDEX(gDP!BA$6:BA$271,MATCH(totalExpenditure!$A200,gDP!$B$6:$B$271))=0,"",INDEX([2]pivotTable!AL$310:AL$615,MATCH(totalExpenditure!$A200,[2]pivotTable!$A$310:$A$615,0))/100*INDEX(gDP!BA$6:BA$271,MATCH(totalExpenditure!$A200,gDP!$B$6:$B$271)))</f>
        <v/>
      </c>
      <c r="CL200" s="77" t="str">
        <f>IF(INDEX([2]pivotTable!AM$310:AM$615,MATCH(totalExpenditure!$A200,[2]pivotTable!$A$310:$A$615,0))/100*INDEX(gDP!BB$6:BB$271,MATCH(totalExpenditure!$A200,gDP!$B$6:$B$271))=0,"",INDEX([2]pivotTable!AM$310:AM$615,MATCH(totalExpenditure!$A200,[2]pivotTable!$A$310:$A$615,0))/100*INDEX(gDP!BB$6:BB$271,MATCH(totalExpenditure!$A200,gDP!$B$6:$B$271)))</f>
        <v/>
      </c>
      <c r="CM200" s="77" t="str">
        <f>IF(INDEX([2]pivotTable!AN$310:AN$615,MATCH(totalExpenditure!$A200,[2]pivotTable!$A$310:$A$615,0))/100*INDEX(gDP!BC$6:BC$271,MATCH(totalExpenditure!$A200,gDP!$B$6:$B$271))=0,"",INDEX([2]pivotTable!AN$310:AN$615,MATCH(totalExpenditure!$A200,[2]pivotTable!$A$310:$A$615,0))/100*INDEX(gDP!BC$6:BC$271,MATCH(totalExpenditure!$A200,gDP!$B$6:$B$271)))</f>
        <v/>
      </c>
      <c r="CN200" s="77" t="str">
        <f>IF(INDEX([2]pivotTable!AO$310:AO$615,MATCH(totalExpenditure!$A200,[2]pivotTable!$A$310:$A$615,0))/100*INDEX(gDP!BD$6:BD$271,MATCH(totalExpenditure!$A200,gDP!$B$6:$B$271))=0,"",INDEX([2]pivotTable!AO$310:AO$615,MATCH(totalExpenditure!$A200,[2]pivotTable!$A$310:$A$615,0))/100*INDEX(gDP!BD$6:BD$271,MATCH(totalExpenditure!$A200,gDP!$B$6:$B$271)))</f>
        <v/>
      </c>
      <c r="CO200" s="77" t="str">
        <f>IF(INDEX([2]pivotTable!AP$310:AP$615,MATCH(totalExpenditure!$A200,[2]pivotTable!$A$310:$A$615,0))/100*INDEX(gDP!BE$6:BE$271,MATCH(totalExpenditure!$A200,gDP!$B$6:$B$271))=0,"",INDEX([2]pivotTable!AP$310:AP$615,MATCH(totalExpenditure!$A200,[2]pivotTable!$A$310:$A$615,0))/100*INDEX(gDP!BE$6:BE$271,MATCH(totalExpenditure!$A200,gDP!$B$6:$B$271)))</f>
        <v/>
      </c>
      <c r="CP200" s="77" t="str">
        <f>IF(INDEX([2]pivotTable!AQ$310:AQ$615,MATCH(totalExpenditure!$A200,[2]pivotTable!$A$310:$A$615,0))/100*INDEX(gDP!BF$6:BF$271,MATCH(totalExpenditure!$A200,gDP!$B$6:$B$271))=0,"",INDEX([2]pivotTable!AQ$310:AQ$615,MATCH(totalExpenditure!$A200,[2]pivotTable!$A$310:$A$615,0))/100*INDEX(gDP!BF$6:BF$271,MATCH(totalExpenditure!$A200,gDP!$B$6:$B$271)))</f>
        <v/>
      </c>
      <c r="CQ200" s="77" t="str">
        <f>IF(INDEX([2]pivotTable!AR$310:AR$615,MATCH(totalExpenditure!$A200,[2]pivotTable!$A$310:$A$615,0))/100*INDEX(gDP!BG$6:BG$271,MATCH(totalExpenditure!$A200,gDP!$B$6:$B$271))=0,"",INDEX([2]pivotTable!AR$310:AR$615,MATCH(totalExpenditure!$A200,[2]pivotTable!$A$310:$A$615,0))/100*INDEX(gDP!BG$6:BG$271,MATCH(totalExpenditure!$A200,gDP!$B$6:$B$271)))</f>
        <v/>
      </c>
      <c r="CR200" s="77" t="str">
        <f>IF(INDEX([2]pivotTable!AS$310:AS$615,MATCH(totalExpenditure!$A200,[2]pivotTable!$A$310:$A$615,0))/100*INDEX(gDP!BH$6:BH$271,MATCH(totalExpenditure!$A200,gDP!$B$6:$B$271))=0,"",INDEX([2]pivotTable!AS$310:AS$615,MATCH(totalExpenditure!$A200,[2]pivotTable!$A$310:$A$615,0))/100*INDEX(gDP!BH$6:BH$271,MATCH(totalExpenditure!$A200,gDP!$B$6:$B$271)))</f>
        <v/>
      </c>
      <c r="CS200" s="77" t="str">
        <f>IF(INDEX([2]pivotTable!AT$310:AT$615,MATCH(totalExpenditure!$A200,[2]pivotTable!$A$310:$A$615,0))/100*INDEX(gDP!BI$6:BI$271,MATCH(totalExpenditure!$A200,gDP!$B$6:$B$271))=0,"",INDEX([2]pivotTable!AT$310:AT$615,MATCH(totalExpenditure!$A200,[2]pivotTable!$A$310:$A$615,0))/100*INDEX(gDP!BI$6:BI$271,MATCH(totalExpenditure!$A200,gDP!$B$6:$B$271)))</f>
        <v/>
      </c>
      <c r="CT200" s="77" t="str">
        <f>IF(INDEX([2]pivotTable!AU$310:AU$615,MATCH(totalExpenditure!$A200,[2]pivotTable!$A$310:$A$615,0))/100*INDEX(gDP!BJ$6:BJ$271,MATCH(totalExpenditure!$A200,gDP!$B$6:$B$271))=0,"",INDEX([2]pivotTable!AU$310:AU$615,MATCH(totalExpenditure!$A200,[2]pivotTable!$A$310:$A$615,0))/100*INDEX(gDP!BJ$6:BJ$271,MATCH(totalExpenditure!$A200,gDP!$B$6:$B$271)))</f>
        <v/>
      </c>
      <c r="CU200" s="77" t="str">
        <f>IF(INDEX([2]pivotTable!AV$310:AV$615,MATCH(totalExpenditure!$A200,[2]pivotTable!$A$310:$A$615,0))/100*INDEX(gDP!BK$6:BK$271,MATCH(totalExpenditure!$A200,gDP!$B$6:$B$271))=0,"",INDEX([2]pivotTable!AV$310:AV$615,MATCH(totalExpenditure!$A200,[2]pivotTable!$A$310:$A$615,0))/100*INDEX(gDP!BK$6:BK$271,MATCH(totalExpenditure!$A200,gDP!$B$6:$B$271)))</f>
        <v/>
      </c>
      <c r="CV200" s="77" t="str">
        <f>IF(INDEX([2]pivotTable!AW$310:AW$615,MATCH(totalExpenditure!$A200,[2]pivotTable!$A$310:$A$615,0))/100*INDEX(gDP!BL$6:BL$271,MATCH(totalExpenditure!$A200,gDP!$B$6:$B$271))=0,"",INDEX([2]pivotTable!AW$310:AW$615,MATCH(totalExpenditure!$A200,[2]pivotTable!$A$310:$A$615,0))/100*INDEX(gDP!BL$6:BL$271,MATCH(totalExpenditure!$A200,gDP!$B$6:$B$271)))</f>
        <v/>
      </c>
      <c r="CW200" s="77" t="str">
        <f>IF(INDEX([2]pivotTable!AX$310:AX$615,MATCH(totalExpenditure!$A200,[2]pivotTable!$A$310:$A$615,0))/100*INDEX(gDP!BM$6:BM$271,MATCH(totalExpenditure!$A200,gDP!$B$6:$B$271))=0,"",INDEX([2]pivotTable!AX$310:AX$615,MATCH(totalExpenditure!$A200,[2]pivotTable!$A$310:$A$615,0))/100*INDEX(gDP!BM$6:BM$271,MATCH(totalExpenditure!$A200,gDP!$B$6:$B$271)))</f>
        <v/>
      </c>
      <c r="CX200" s="77" t="str">
        <f>IF(INDEX([2]pivotTable!AY$310:AY$615,MATCH(totalExpenditure!$A200,[2]pivotTable!$A$310:$A$615,0))/100*INDEX(gDP!BN$6:BN$271,MATCH(totalExpenditure!$A200,gDP!$B$6:$B$271))=0,"",INDEX([2]pivotTable!AY$310:AY$615,MATCH(totalExpenditure!$A200,[2]pivotTable!$A$310:$A$615,0))/100*INDEX(gDP!BN$6:BN$271,MATCH(totalExpenditure!$A200,gDP!$B$6:$B$271)))</f>
        <v/>
      </c>
      <c r="CY200" s="77" t="str">
        <f>IF(INDEX([2]pivotTable!AZ$310:AZ$615,MATCH(totalExpenditure!$A200,[2]pivotTable!$A$310:$A$615,0))/100*INDEX(gDP!BO$6:BO$271,MATCH(totalExpenditure!$A200,gDP!$B$6:$B$271))=0,"",INDEX([2]pivotTable!AZ$310:AZ$615,MATCH(totalExpenditure!$A200,[2]pivotTable!$A$310:$A$615,0))/100*INDEX(gDP!BO$6:BO$271,MATCH(totalExpenditure!$A200,gDP!$B$6:$B$271)))</f>
        <v/>
      </c>
      <c r="CZ200" s="77" t="str">
        <f>IF(B200="","",IF(BA200="","",B200-B200+INDEX(gDP!Q$6:Q$271,MATCH(totalExpenditure!$A200,gDP!$B$6:$B$271))))</f>
        <v/>
      </c>
      <c r="DA200" s="77" t="str">
        <f>IF(C200="","",IF(BB200="","",C200-C200+INDEX(gDP!R$6:R$271,MATCH(totalExpenditure!$A200,gDP!$B$6:$B$271))))</f>
        <v/>
      </c>
      <c r="DB200" s="77" t="str">
        <f>IF(D200="","",IF(BC200="","",D200-D200+INDEX(gDP!S$6:S$271,MATCH(totalExpenditure!$A200,gDP!$B$6:$B$271))))</f>
        <v/>
      </c>
      <c r="DC200" s="77" t="str">
        <f>IF(E200="","",IF(BD200="","",E200-E200+INDEX(gDP!T$6:T$271,MATCH(totalExpenditure!$A200,gDP!$B$6:$B$271))))</f>
        <v/>
      </c>
      <c r="DD200" s="77" t="str">
        <f>IF(F200="","",IF(BE200="","",F200-F200+INDEX(gDP!U$6:U$271,MATCH(totalExpenditure!$A200,gDP!$B$6:$B$271))))</f>
        <v/>
      </c>
      <c r="DE200" s="77" t="str">
        <f>IF(G200="","",IF(BF200="","",G200-G200+INDEX(gDP!V$6:V$271,MATCH(totalExpenditure!$A200,gDP!$B$6:$B$271))))</f>
        <v/>
      </c>
      <c r="DF200" s="77" t="str">
        <f>IF(H200="","",IF(BG200="","",H200-H200+INDEX(gDP!W$6:W$271,MATCH(totalExpenditure!$A200,gDP!$B$6:$B$271))))</f>
        <v/>
      </c>
      <c r="DG200" s="77" t="str">
        <f>IF(I200="","",IF(BH200="","",I200-I200+INDEX(gDP!X$6:X$271,MATCH(totalExpenditure!$A200,gDP!$B$6:$B$271))))</f>
        <v/>
      </c>
      <c r="DH200" s="77" t="str">
        <f>IF(J200="","",IF(BI200="","",J200-J200+INDEX(gDP!Y$6:Y$271,MATCH(totalExpenditure!$A200,gDP!$B$6:$B$271))))</f>
        <v/>
      </c>
      <c r="DI200" s="77" t="str">
        <f>IF(K200="","",IF(BJ200="","",K200-K200+INDEX(gDP!Z$6:Z$271,MATCH(totalExpenditure!$A200,gDP!$B$6:$B$271))))</f>
        <v/>
      </c>
      <c r="DJ200" s="77" t="str">
        <f>IF(L200="","",IF(BK200="","",L200-L200+INDEX(gDP!AA$6:AA$271,MATCH(totalExpenditure!$A200,gDP!$B$6:$B$271))))</f>
        <v/>
      </c>
      <c r="DK200" s="77" t="str">
        <f>IF(M200="","",IF(BL200="","",M200-M200+INDEX(gDP!AB$6:AB$271,MATCH(totalExpenditure!$A200,gDP!$B$6:$B$271))))</f>
        <v/>
      </c>
      <c r="DL200" s="77" t="str">
        <f>IF(N200="","",IF(BM200="","",N200-N200+INDEX(gDP!AC$6:AC$271,MATCH(totalExpenditure!$A200,gDP!$B$6:$B$271))))</f>
        <v/>
      </c>
      <c r="DM200" s="77" t="str">
        <f>IF(O200="","",IF(BN200="","",O200-O200+INDEX(gDP!AD$6:AD$271,MATCH(totalExpenditure!$A200,gDP!$B$6:$B$271))))</f>
        <v/>
      </c>
      <c r="DN200" s="77" t="str">
        <f>IF(P200="","",IF(BO200="","",P200-P200+INDEX(gDP!AE$6:AE$271,MATCH(totalExpenditure!$A200,gDP!$B$6:$B$271))))</f>
        <v/>
      </c>
      <c r="DO200" s="77" t="str">
        <f>IF(Q200="","",IF(BP200="","",Q200-Q200+INDEX(gDP!AF$6:AF$271,MATCH(totalExpenditure!$A200,gDP!$B$6:$B$271))))</f>
        <v/>
      </c>
      <c r="DP200" s="77" t="str">
        <f>IF(R200="","",IF(BQ200="","",R200-R200+INDEX(gDP!AG$6:AG$271,MATCH(totalExpenditure!$A200,gDP!$B$6:$B$271))))</f>
        <v/>
      </c>
      <c r="DQ200" s="77" t="str">
        <f>IF(S200="","",IF(BR200="","",S200-S200+INDEX(gDP!AH$6:AH$271,MATCH(totalExpenditure!$A200,gDP!$B$6:$B$271))))</f>
        <v/>
      </c>
      <c r="DR200" s="77">
        <f>IF(T200="","",IF(BS200="","",T200-T200+INDEX(gDP!AI$6:AI$271,MATCH(totalExpenditure!$A200,gDP!$B$6:$B$271))))</f>
        <v>5812114523.0118904</v>
      </c>
      <c r="DS200" s="77">
        <f>IF(U200="","",IF(BT200="","",U200-U200+INDEX(gDP!AJ$6:AJ$271,MATCH(totalExpenditure!$A200,gDP!$B$6:$B$271))))</f>
        <v>6984367762.9037104</v>
      </c>
      <c r="DT200" s="77">
        <f>IF(V200="","",IF(BU200="","",V200-V200+INDEX(gDP!AK$6:AK$271,MATCH(totalExpenditure!$A200,gDP!$B$6:$B$271))))</f>
        <v>7157424031.0604496</v>
      </c>
      <c r="DU200" s="77">
        <f>IF(W200="","",IF(BV200="","",W200-W200+INDEX(gDP!AL$6:AL$271,MATCH(totalExpenditure!$A200,gDP!$B$6:$B$271))))</f>
        <v>7249533620.3061399</v>
      </c>
      <c r="DV200" s="77" t="str">
        <f>IF(X200="","",IF(BW200="","",X200-X200+INDEX(gDP!AM$6:AM$271,MATCH(totalExpenditure!$A200,gDP!$B$6:$B$271))))</f>
        <v/>
      </c>
      <c r="DW200" s="77" t="str">
        <f>IF(Y200="","",IF(BX200="","",Y200-Y200+INDEX(gDP!AN$6:AN$271,MATCH(totalExpenditure!$A200,gDP!$B$6:$B$271))))</f>
        <v/>
      </c>
      <c r="DX200" s="77" t="str">
        <f>IF(Z200="","",IF(BY200="","",Z200-Z200+INDEX(gDP!AO$6:AO$271,MATCH(totalExpenditure!$A200,gDP!$B$6:$B$271))))</f>
        <v/>
      </c>
      <c r="DY200" s="77" t="str">
        <f>IF(AA200="","",IF(BZ200="","",AA200-AA200+INDEX(gDP!AP$6:AP$271,MATCH(totalExpenditure!$A200,gDP!$B$6:$B$271))))</f>
        <v/>
      </c>
      <c r="DZ200" s="77" t="str">
        <f>IF(AB200="","",IF(CA200="","",AB200-AB200+INDEX(gDP!AQ$6:AQ$271,MATCH(totalExpenditure!$A200,gDP!$B$6:$B$271))))</f>
        <v/>
      </c>
      <c r="EA200" s="77" t="str">
        <f>IF(AC200="","",IF(CB200="","",AC200-AC200+INDEX(gDP!AR$6:AR$271,MATCH(totalExpenditure!$A200,gDP!$B$6:$B$271))))</f>
        <v/>
      </c>
      <c r="EB200" s="77" t="str">
        <f>IF(AD200="","",IF(CC200="","",AD200-AD200+INDEX(gDP!AS$6:AS$271,MATCH(totalExpenditure!$A200,gDP!$B$6:$B$271))))</f>
        <v/>
      </c>
      <c r="EC200" s="77" t="str">
        <f>IF(AE200="","",IF(CD200="","",AE200-AE200+INDEX(gDP!AT$6:AT$271,MATCH(totalExpenditure!$A200,gDP!$B$6:$B$271))))</f>
        <v/>
      </c>
      <c r="ED200" s="77" t="str">
        <f>IF(AF200="","",IF(CE200="","",AF200-AF200+INDEX(gDP!AU$6:AU$271,MATCH(totalExpenditure!$A200,gDP!$B$6:$B$271))))</f>
        <v/>
      </c>
      <c r="EE200" s="77" t="str">
        <f>IF(AG200="","",IF(CF200="","",AG200-AG200+INDEX(gDP!AV$6:AV$271,MATCH(totalExpenditure!$A200,gDP!$B$6:$B$271))))</f>
        <v/>
      </c>
      <c r="EF200" s="77" t="str">
        <f>IF(AH200="","",IF(CG200="","",AH200-AH200+INDEX(gDP!AW$6:AW$271,MATCH(totalExpenditure!$A200,gDP!$B$6:$B$271))))</f>
        <v/>
      </c>
      <c r="EG200" s="77" t="str">
        <f>IF(AI200="","",IF(CH200="","",AI200-AI200+INDEX(gDP!AX$6:AX$271,MATCH(totalExpenditure!$A200,gDP!$B$6:$B$271))))</f>
        <v/>
      </c>
      <c r="EH200" s="77" t="str">
        <f>IF(AJ200="","",IF(CI200="","",AJ200-AJ200+INDEX(gDP!AY$6:AY$271,MATCH(totalExpenditure!$A200,gDP!$B$6:$B$271))))</f>
        <v/>
      </c>
      <c r="EI200" s="77" t="str">
        <f>IF(AK200="","",IF(CJ200="","",AK200-AK200+INDEX(gDP!AZ$6:AZ$271,MATCH(totalExpenditure!$A200,gDP!$B$6:$B$271))))</f>
        <v/>
      </c>
      <c r="EJ200" s="77" t="str">
        <f>IF(AL200="","",IF(CK200="","",AL200-AL200+INDEX(gDP!BA$6:BA$271,MATCH(totalExpenditure!$A200,gDP!$B$6:$B$271))))</f>
        <v/>
      </c>
      <c r="EK200" s="77" t="str">
        <f>IF(AM200="","",IF(CL200="","",AM200-AM200+INDEX(gDP!BB$6:BB$271,MATCH(totalExpenditure!$A200,gDP!$B$6:$B$271))))</f>
        <v/>
      </c>
      <c r="EL200" s="77" t="str">
        <f>IF(AN200="","",IF(CM200="","",AN200-AN200+INDEX(gDP!BC$6:BC$271,MATCH(totalExpenditure!$A200,gDP!$B$6:$B$271))))</f>
        <v/>
      </c>
      <c r="EM200" s="77" t="str">
        <f>IF(AO200="","",IF(CN200="","",AO200-AO200+INDEX(gDP!BD$6:BD$271,MATCH(totalExpenditure!$A200,gDP!$B$6:$B$271))))</f>
        <v/>
      </c>
      <c r="EN200" s="77" t="str">
        <f>IF(AP200="","",IF(CO200="","",AP200-AP200+INDEX(gDP!BE$6:BE$271,MATCH(totalExpenditure!$A200,gDP!$B$6:$B$271))))</f>
        <v/>
      </c>
      <c r="EO200" s="77" t="str">
        <f>IF(AQ200="","",IF(CP200="","",AQ200-AQ200+INDEX(gDP!BF$6:BF$271,MATCH(totalExpenditure!$A200,gDP!$B$6:$B$271))))</f>
        <v/>
      </c>
      <c r="EP200" s="77" t="str">
        <f>IF(AR200="","",IF(CQ200="","",AR200-AR200+INDEX(gDP!BG$6:BG$271,MATCH(totalExpenditure!$A200,gDP!$B$6:$B$271))))</f>
        <v/>
      </c>
      <c r="EQ200" s="77" t="str">
        <f>IF(AS200="","",IF(CR200="","",AS200-AS200+INDEX(gDP!BH$6:BH$271,MATCH(totalExpenditure!$A200,gDP!$B$6:$B$271))))</f>
        <v/>
      </c>
      <c r="ER200" s="77" t="str">
        <f>IF(AT200="","",IF(CS200="","",AT200-AT200+INDEX(gDP!BI$6:BI$271,MATCH(totalExpenditure!$A200,gDP!$B$6:$B$271))))</f>
        <v/>
      </c>
      <c r="ES200" s="77" t="str">
        <f>IF(AU200="","",IF(CT200="","",AU200-AU200+INDEX(gDP!BJ$6:BJ$271,MATCH(totalExpenditure!$A200,gDP!$B$6:$B$271))))</f>
        <v/>
      </c>
      <c r="ET200" s="77" t="str">
        <f>IF(AV200="","",IF(CU200="","",AV200-AV200+INDEX(gDP!BK$6:BK$271,MATCH(totalExpenditure!$A200,gDP!$B$6:$B$271))))</f>
        <v/>
      </c>
      <c r="EU200" s="77" t="str">
        <f>IF(AW200="","",IF(CV200="","",AW200-AW200+INDEX(gDP!BL$6:BL$271,MATCH(totalExpenditure!$A200,gDP!$B$6:$B$271))))</f>
        <v/>
      </c>
      <c r="EV200" s="77" t="str">
        <f>IF(AX200="","",IF(CW200="","",AX200-AX200+INDEX(gDP!BM$6:BM$271,MATCH(totalExpenditure!$A200,gDP!$B$6:$B$271))))</f>
        <v/>
      </c>
      <c r="EW200" s="77" t="str">
        <f>IF(AY200="","",IF(CX200="","",AY200-AY200+INDEX(gDP!BN$6:BN$271,MATCH(totalExpenditure!$A200,gDP!$B$6:$B$271))))</f>
        <v/>
      </c>
      <c r="EX200" s="77" t="str">
        <f>IF(AZ200="","",IF(CY200="","",AZ200-AZ200+INDEX(gDP!BO$6:BO$271,MATCH(totalExpenditure!$A200,gDP!$B$6:$B$271))))</f>
        <v/>
      </c>
    </row>
    <row r="201" spans="1:154" x14ac:dyDescent="0.35">
      <c r="A201" t="s">
        <v>611</v>
      </c>
      <c r="B201" s="77" t="str">
        <f>IF(INDEX([2]pivotTable!B$3:B$308,MATCH(totalExpenditure!$A201,[2]pivotTable!$A$3:$A$308,0))/100*INDEX(gDP!Q$6:Q$271,MATCH(totalExpenditure!$A201,gDP!$B$6:$B$271))=0,"",INDEX([2]pivotTable!B$3:B$308,MATCH(totalExpenditure!$A201,[2]pivotTable!$A$3:$A$308,0))/100*INDEX(gDP!Q$6:Q$271,MATCH(totalExpenditure!$A201,gDP!$B$6:$B$271)))</f>
        <v/>
      </c>
      <c r="C201" s="77" t="str">
        <f>IF(INDEX([2]pivotTable!C$3:C$308,MATCH(totalExpenditure!$A201,[2]pivotTable!$A$3:$A$308,0))/100*INDEX(gDP!R$6:R$271,MATCH(totalExpenditure!$A201,gDP!$B$6:$B$271))=0,"",INDEX([2]pivotTable!C$3:C$308,MATCH(totalExpenditure!$A201,[2]pivotTable!$A$3:$A$308,0))/100*INDEX(gDP!R$6:R$271,MATCH(totalExpenditure!$A201,gDP!$B$6:$B$271)))</f>
        <v/>
      </c>
      <c r="D201" s="77" t="str">
        <f>IF(INDEX([2]pivotTable!D$3:D$308,MATCH(totalExpenditure!$A201,[2]pivotTable!$A$3:$A$308,0))/100*INDEX(gDP!S$6:S$271,MATCH(totalExpenditure!$A201,gDP!$B$6:$B$271))=0,"",INDEX([2]pivotTable!D$3:D$308,MATCH(totalExpenditure!$A201,[2]pivotTable!$A$3:$A$308,0))/100*INDEX(gDP!S$6:S$271,MATCH(totalExpenditure!$A201,gDP!$B$6:$B$271)))</f>
        <v/>
      </c>
      <c r="E201" s="77" t="str">
        <f>IF(INDEX([2]pivotTable!E$3:E$308,MATCH(totalExpenditure!$A201,[2]pivotTable!$A$3:$A$308,0))/100*INDEX(gDP!T$6:T$271,MATCH(totalExpenditure!$A201,gDP!$B$6:$B$271))=0,"",INDEX([2]pivotTable!E$3:E$308,MATCH(totalExpenditure!$A201,[2]pivotTable!$A$3:$A$308,0))/100*INDEX(gDP!T$6:T$271,MATCH(totalExpenditure!$A201,gDP!$B$6:$B$271)))</f>
        <v/>
      </c>
      <c r="F201" s="77" t="str">
        <f>IF(INDEX([2]pivotTable!F$3:F$308,MATCH(totalExpenditure!$A201,[2]pivotTable!$A$3:$A$308,0))/100*INDEX(gDP!U$6:U$271,MATCH(totalExpenditure!$A201,gDP!$B$6:$B$271))=0,"",INDEX([2]pivotTable!F$3:F$308,MATCH(totalExpenditure!$A201,[2]pivotTable!$A$3:$A$308,0))/100*INDEX(gDP!U$6:U$271,MATCH(totalExpenditure!$A201,gDP!$B$6:$B$271)))</f>
        <v/>
      </c>
      <c r="G201" s="77" t="str">
        <f>IF(INDEX([2]pivotTable!G$3:G$308,MATCH(totalExpenditure!$A201,[2]pivotTable!$A$3:$A$308,0))/100*INDEX(gDP!V$6:V$271,MATCH(totalExpenditure!$A201,gDP!$B$6:$B$271))=0,"",INDEX([2]pivotTable!G$3:G$308,MATCH(totalExpenditure!$A201,[2]pivotTable!$A$3:$A$308,0))/100*INDEX(gDP!V$6:V$271,MATCH(totalExpenditure!$A201,gDP!$B$6:$B$271)))</f>
        <v/>
      </c>
      <c r="H201" s="77" t="str">
        <f>IF(INDEX([2]pivotTable!H$3:H$308,MATCH(totalExpenditure!$A201,[2]pivotTable!$A$3:$A$308,0))/100*INDEX(gDP!W$6:W$271,MATCH(totalExpenditure!$A201,gDP!$B$6:$B$271))=0,"",INDEX([2]pivotTable!H$3:H$308,MATCH(totalExpenditure!$A201,[2]pivotTable!$A$3:$A$308,0))/100*INDEX(gDP!W$6:W$271,MATCH(totalExpenditure!$A201,gDP!$B$6:$B$271)))</f>
        <v/>
      </c>
      <c r="I201" s="77" t="str">
        <f>IF(INDEX([2]pivotTable!I$3:I$308,MATCH(totalExpenditure!$A201,[2]pivotTable!$A$3:$A$308,0))/100*INDEX(gDP!X$6:X$271,MATCH(totalExpenditure!$A201,gDP!$B$6:$B$271))=0,"",INDEX([2]pivotTable!I$3:I$308,MATCH(totalExpenditure!$A201,[2]pivotTable!$A$3:$A$308,0))/100*INDEX(gDP!X$6:X$271,MATCH(totalExpenditure!$A201,gDP!$B$6:$B$271)))</f>
        <v/>
      </c>
      <c r="J201" s="77" t="str">
        <f>IF(INDEX([2]pivotTable!J$3:J$308,MATCH(totalExpenditure!$A201,[2]pivotTable!$A$3:$A$308,0))/100*INDEX(gDP!Y$6:Y$271,MATCH(totalExpenditure!$A201,gDP!$B$6:$B$271))=0,"",INDEX([2]pivotTable!J$3:J$308,MATCH(totalExpenditure!$A201,[2]pivotTable!$A$3:$A$308,0))/100*INDEX(gDP!Y$6:Y$271,MATCH(totalExpenditure!$A201,gDP!$B$6:$B$271)))</f>
        <v/>
      </c>
      <c r="K201" s="77" t="str">
        <f>IF(INDEX([2]pivotTable!K$3:K$308,MATCH(totalExpenditure!$A201,[2]pivotTable!$A$3:$A$308,0))/100*INDEX(gDP!Z$6:Z$271,MATCH(totalExpenditure!$A201,gDP!$B$6:$B$271))=0,"",INDEX([2]pivotTable!K$3:K$308,MATCH(totalExpenditure!$A201,[2]pivotTable!$A$3:$A$308,0))/100*INDEX(gDP!Z$6:Z$271,MATCH(totalExpenditure!$A201,gDP!$B$6:$B$271)))</f>
        <v/>
      </c>
      <c r="L201" s="77" t="str">
        <f>IF(INDEX([2]pivotTable!L$3:L$308,MATCH(totalExpenditure!$A201,[2]pivotTable!$A$3:$A$308,0))/100*INDEX(gDP!AA$6:AA$271,MATCH(totalExpenditure!$A201,gDP!$B$6:$B$271))=0,"",INDEX([2]pivotTable!L$3:L$308,MATCH(totalExpenditure!$A201,[2]pivotTable!$A$3:$A$308,0))/100*INDEX(gDP!AA$6:AA$271,MATCH(totalExpenditure!$A201,gDP!$B$6:$B$271)))</f>
        <v/>
      </c>
      <c r="M201" s="77" t="str">
        <f>IF(INDEX([2]pivotTable!M$3:M$308,MATCH(totalExpenditure!$A201,[2]pivotTable!$A$3:$A$308,0))/100*INDEX(gDP!AB$6:AB$271,MATCH(totalExpenditure!$A201,gDP!$B$6:$B$271))=0,"",INDEX([2]pivotTable!M$3:M$308,MATCH(totalExpenditure!$A201,[2]pivotTable!$A$3:$A$308,0))/100*INDEX(gDP!AB$6:AB$271,MATCH(totalExpenditure!$A201,gDP!$B$6:$B$271)))</f>
        <v/>
      </c>
      <c r="N201" s="77" t="str">
        <f>IF(INDEX([2]pivotTable!N$3:N$308,MATCH(totalExpenditure!$A201,[2]pivotTable!$A$3:$A$308,0))/100*INDEX(gDP!AC$6:AC$271,MATCH(totalExpenditure!$A201,gDP!$B$6:$B$271))=0,"",INDEX([2]pivotTable!N$3:N$308,MATCH(totalExpenditure!$A201,[2]pivotTable!$A$3:$A$308,0))/100*INDEX(gDP!AC$6:AC$271,MATCH(totalExpenditure!$A201,gDP!$B$6:$B$271)))</f>
        <v/>
      </c>
      <c r="O201" s="77" t="str">
        <f>IF(INDEX([2]pivotTable!O$3:O$308,MATCH(totalExpenditure!$A201,[2]pivotTable!$A$3:$A$308,0))/100*INDEX(gDP!AD$6:AD$271,MATCH(totalExpenditure!$A201,gDP!$B$6:$B$271))=0,"",INDEX([2]pivotTable!O$3:O$308,MATCH(totalExpenditure!$A201,[2]pivotTable!$A$3:$A$308,0))/100*INDEX(gDP!AD$6:AD$271,MATCH(totalExpenditure!$A201,gDP!$B$6:$B$271)))</f>
        <v/>
      </c>
      <c r="P201" s="77" t="str">
        <f>IF(INDEX([2]pivotTable!P$3:P$308,MATCH(totalExpenditure!$A201,[2]pivotTable!$A$3:$A$308,0))/100*INDEX(gDP!AE$6:AE$271,MATCH(totalExpenditure!$A201,gDP!$B$6:$B$271))=0,"",INDEX([2]pivotTable!P$3:P$308,MATCH(totalExpenditure!$A201,[2]pivotTable!$A$3:$A$308,0))/100*INDEX(gDP!AE$6:AE$271,MATCH(totalExpenditure!$A201,gDP!$B$6:$B$271)))</f>
        <v/>
      </c>
      <c r="Q201" s="77" t="str">
        <f>IF(INDEX([2]pivotTable!Q$3:Q$308,MATCH(totalExpenditure!$A201,[2]pivotTable!$A$3:$A$308,0))/100*INDEX(gDP!AF$6:AF$271,MATCH(totalExpenditure!$A201,gDP!$B$6:$B$271))=0,"",INDEX([2]pivotTable!Q$3:Q$308,MATCH(totalExpenditure!$A201,[2]pivotTable!$A$3:$A$308,0))/100*INDEX(gDP!AF$6:AF$271,MATCH(totalExpenditure!$A201,gDP!$B$6:$B$271)))</f>
        <v/>
      </c>
      <c r="R201" s="77" t="str">
        <f>IF(INDEX([2]pivotTable!R$3:R$308,MATCH(totalExpenditure!$A201,[2]pivotTable!$A$3:$A$308,0))/100*INDEX(gDP!AG$6:AG$271,MATCH(totalExpenditure!$A201,gDP!$B$6:$B$271))=0,"",INDEX([2]pivotTable!R$3:R$308,MATCH(totalExpenditure!$A201,[2]pivotTable!$A$3:$A$308,0))/100*INDEX(gDP!AG$6:AG$271,MATCH(totalExpenditure!$A201,gDP!$B$6:$B$271)))</f>
        <v/>
      </c>
      <c r="S201" s="77" t="str">
        <f>IF(INDEX([2]pivotTable!S$3:S$308,MATCH(totalExpenditure!$A201,[2]pivotTable!$A$3:$A$308,0))/100*INDEX(gDP!AH$6:AH$271,MATCH(totalExpenditure!$A201,gDP!$B$6:$B$271))=0,"",INDEX([2]pivotTable!S$3:S$308,MATCH(totalExpenditure!$A201,[2]pivotTable!$A$3:$A$308,0))/100*INDEX(gDP!AH$6:AH$271,MATCH(totalExpenditure!$A201,gDP!$B$6:$B$271)))</f>
        <v/>
      </c>
      <c r="T201" s="77" t="str">
        <f>IF(INDEX([2]pivotTable!T$3:T$308,MATCH(totalExpenditure!$A201,[2]pivotTable!$A$3:$A$308,0))/100*INDEX(gDP!AI$6:AI$271,MATCH(totalExpenditure!$A201,gDP!$B$6:$B$271))=0,"",INDEX([2]pivotTable!T$3:T$308,MATCH(totalExpenditure!$A201,[2]pivotTable!$A$3:$A$308,0))/100*INDEX(gDP!AI$6:AI$271,MATCH(totalExpenditure!$A201,gDP!$B$6:$B$271)))</f>
        <v/>
      </c>
      <c r="U201" s="77" t="str">
        <f>IF(INDEX([2]pivotTable!U$3:U$308,MATCH(totalExpenditure!$A201,[2]pivotTable!$A$3:$A$308,0))/100*INDEX(gDP!AJ$6:AJ$271,MATCH(totalExpenditure!$A201,gDP!$B$6:$B$271))=0,"",INDEX([2]pivotTable!U$3:U$308,MATCH(totalExpenditure!$A201,[2]pivotTable!$A$3:$A$308,0))/100*INDEX(gDP!AJ$6:AJ$271,MATCH(totalExpenditure!$A201,gDP!$B$6:$B$271)))</f>
        <v/>
      </c>
      <c r="V201" s="77" t="str">
        <f>IF(INDEX([2]pivotTable!V$3:V$308,MATCH(totalExpenditure!$A201,[2]pivotTable!$A$3:$A$308,0))/100*INDEX(gDP!AK$6:AK$271,MATCH(totalExpenditure!$A201,gDP!$B$6:$B$271))=0,"",INDEX([2]pivotTable!V$3:V$308,MATCH(totalExpenditure!$A201,[2]pivotTable!$A$3:$A$308,0))/100*INDEX(gDP!AK$6:AK$271,MATCH(totalExpenditure!$A201,gDP!$B$6:$B$271)))</f>
        <v/>
      </c>
      <c r="W201" s="77" t="str">
        <f>IF(INDEX([2]pivotTable!W$3:W$308,MATCH(totalExpenditure!$A201,[2]pivotTable!$A$3:$A$308,0))/100*INDEX(gDP!AL$6:AL$271,MATCH(totalExpenditure!$A201,gDP!$B$6:$B$271))=0,"",INDEX([2]pivotTable!W$3:W$308,MATCH(totalExpenditure!$A201,[2]pivotTable!$A$3:$A$308,0))/100*INDEX(gDP!AL$6:AL$271,MATCH(totalExpenditure!$A201,gDP!$B$6:$B$271)))</f>
        <v/>
      </c>
      <c r="X201" s="77" t="str">
        <f>IF(INDEX([2]pivotTable!X$3:X$308,MATCH(totalExpenditure!$A201,[2]pivotTable!$A$3:$A$308,0))/100*INDEX(gDP!AM$6:AM$271,MATCH(totalExpenditure!$A201,gDP!$B$6:$B$271))=0,"",INDEX([2]pivotTable!X$3:X$308,MATCH(totalExpenditure!$A201,[2]pivotTable!$A$3:$A$308,0))/100*INDEX(gDP!AM$6:AM$271,MATCH(totalExpenditure!$A201,gDP!$B$6:$B$271)))</f>
        <v/>
      </c>
      <c r="Y201" s="77" t="str">
        <f>IF(INDEX([2]pivotTable!Y$3:Y$308,MATCH(totalExpenditure!$A201,[2]pivotTable!$A$3:$A$308,0))/100*INDEX(gDP!AN$6:AN$271,MATCH(totalExpenditure!$A201,gDP!$B$6:$B$271))=0,"",INDEX([2]pivotTable!Y$3:Y$308,MATCH(totalExpenditure!$A201,[2]pivotTable!$A$3:$A$308,0))/100*INDEX(gDP!AN$6:AN$271,MATCH(totalExpenditure!$A201,gDP!$B$6:$B$271)))</f>
        <v/>
      </c>
      <c r="Z201" s="77" t="str">
        <f>IF(INDEX([2]pivotTable!Z$3:Z$308,MATCH(totalExpenditure!$A201,[2]pivotTable!$A$3:$A$308,0))/100*INDEX(gDP!AO$6:AO$271,MATCH(totalExpenditure!$A201,gDP!$B$6:$B$271))=0,"",INDEX([2]pivotTable!Z$3:Z$308,MATCH(totalExpenditure!$A201,[2]pivotTable!$A$3:$A$308,0))/100*INDEX(gDP!AO$6:AO$271,MATCH(totalExpenditure!$A201,gDP!$B$6:$B$271)))</f>
        <v/>
      </c>
      <c r="AA201" s="77" t="str">
        <f>IF(INDEX([2]pivotTable!AA$3:AA$308,MATCH(totalExpenditure!$A201,[2]pivotTable!$A$3:$A$308,0))/100*INDEX(gDP!AP$6:AP$271,MATCH(totalExpenditure!$A201,gDP!$B$6:$B$271))=0,"",INDEX([2]pivotTable!AA$3:AA$308,MATCH(totalExpenditure!$A201,[2]pivotTable!$A$3:$A$308,0))/100*INDEX(gDP!AP$6:AP$271,MATCH(totalExpenditure!$A201,gDP!$B$6:$B$271)))</f>
        <v/>
      </c>
      <c r="AB201" s="77" t="str">
        <f>IF(INDEX([2]pivotTable!AB$3:AB$308,MATCH(totalExpenditure!$A201,[2]pivotTable!$A$3:$A$308,0))/100*INDEX(gDP!AQ$6:AQ$271,MATCH(totalExpenditure!$A201,gDP!$B$6:$B$271))=0,"",INDEX([2]pivotTable!AB$3:AB$308,MATCH(totalExpenditure!$A201,[2]pivotTable!$A$3:$A$308,0))/100*INDEX(gDP!AQ$6:AQ$271,MATCH(totalExpenditure!$A201,gDP!$B$6:$B$271)))</f>
        <v/>
      </c>
      <c r="AC201" s="77" t="str">
        <f>IF(INDEX([2]pivotTable!AC$3:AC$308,MATCH(totalExpenditure!$A201,[2]pivotTable!$A$3:$A$308,0))/100*INDEX(gDP!AR$6:AR$271,MATCH(totalExpenditure!$A201,gDP!$B$6:$B$271))=0,"",INDEX([2]pivotTable!AC$3:AC$308,MATCH(totalExpenditure!$A201,[2]pivotTable!$A$3:$A$308,0))/100*INDEX(gDP!AR$6:AR$271,MATCH(totalExpenditure!$A201,gDP!$B$6:$B$271)))</f>
        <v/>
      </c>
      <c r="AD201" s="77" t="str">
        <f>IF(INDEX([2]pivotTable!AD$3:AD$308,MATCH(totalExpenditure!$A201,[2]pivotTable!$A$3:$A$308,0))/100*INDEX(gDP!AS$6:AS$271,MATCH(totalExpenditure!$A201,gDP!$B$6:$B$271))=0,"",INDEX([2]pivotTable!AD$3:AD$308,MATCH(totalExpenditure!$A201,[2]pivotTable!$A$3:$A$308,0))/100*INDEX(gDP!AS$6:AS$271,MATCH(totalExpenditure!$A201,gDP!$B$6:$B$271)))</f>
        <v/>
      </c>
      <c r="AE201" s="77" t="str">
        <f>IF(INDEX([2]pivotTable!AE$3:AE$308,MATCH(totalExpenditure!$A201,[2]pivotTable!$A$3:$A$308,0))/100*INDEX(gDP!AT$6:AT$271,MATCH(totalExpenditure!$A201,gDP!$B$6:$B$271))=0,"",INDEX([2]pivotTable!AE$3:AE$308,MATCH(totalExpenditure!$A201,[2]pivotTable!$A$3:$A$308,0))/100*INDEX(gDP!AT$6:AT$271,MATCH(totalExpenditure!$A201,gDP!$B$6:$B$271)))</f>
        <v/>
      </c>
      <c r="AF201" s="77" t="str">
        <f>IF(INDEX([2]pivotTable!AF$3:AF$308,MATCH(totalExpenditure!$A201,[2]pivotTable!$A$3:$A$308,0))/100*INDEX(gDP!AU$6:AU$271,MATCH(totalExpenditure!$A201,gDP!$B$6:$B$271))=0,"",INDEX([2]pivotTable!AF$3:AF$308,MATCH(totalExpenditure!$A201,[2]pivotTable!$A$3:$A$308,0))/100*INDEX(gDP!AU$6:AU$271,MATCH(totalExpenditure!$A201,gDP!$B$6:$B$271)))</f>
        <v/>
      </c>
      <c r="AG201" s="77" t="str">
        <f>IF(INDEX([2]pivotTable!AG$3:AG$308,MATCH(totalExpenditure!$A201,[2]pivotTable!$A$3:$A$308,0))/100*INDEX(gDP!AV$6:AV$271,MATCH(totalExpenditure!$A201,gDP!$B$6:$B$271))=0,"",INDEX([2]pivotTable!AG$3:AG$308,MATCH(totalExpenditure!$A201,[2]pivotTable!$A$3:$A$308,0))/100*INDEX(gDP!AV$6:AV$271,MATCH(totalExpenditure!$A201,gDP!$B$6:$B$271)))</f>
        <v/>
      </c>
      <c r="AH201" s="77" t="str">
        <f>IF(INDEX([2]pivotTable!AH$3:AH$308,MATCH(totalExpenditure!$A201,[2]pivotTable!$A$3:$A$308,0))/100*INDEX(gDP!AW$6:AW$271,MATCH(totalExpenditure!$A201,gDP!$B$6:$B$271))=0,"",INDEX([2]pivotTable!AH$3:AH$308,MATCH(totalExpenditure!$A201,[2]pivotTable!$A$3:$A$308,0))/100*INDEX(gDP!AW$6:AW$271,MATCH(totalExpenditure!$A201,gDP!$B$6:$B$271)))</f>
        <v/>
      </c>
      <c r="AI201" s="77" t="str">
        <f>IF(INDEX([2]pivotTable!AI$3:AI$308,MATCH(totalExpenditure!$A201,[2]pivotTable!$A$3:$A$308,0))/100*INDEX(gDP!AX$6:AX$271,MATCH(totalExpenditure!$A201,gDP!$B$6:$B$271))=0,"",INDEX([2]pivotTable!AI$3:AI$308,MATCH(totalExpenditure!$A201,[2]pivotTable!$A$3:$A$308,0))/100*INDEX(gDP!AX$6:AX$271,MATCH(totalExpenditure!$A201,gDP!$B$6:$B$271)))</f>
        <v/>
      </c>
      <c r="AJ201" s="77" t="str">
        <f>IF(INDEX([2]pivotTable!AJ$3:AJ$308,MATCH(totalExpenditure!$A201,[2]pivotTable!$A$3:$A$308,0))/100*INDEX(gDP!AY$6:AY$271,MATCH(totalExpenditure!$A201,gDP!$B$6:$B$271))=0,"",INDEX([2]pivotTable!AJ$3:AJ$308,MATCH(totalExpenditure!$A201,[2]pivotTable!$A$3:$A$308,0))/100*INDEX(gDP!AY$6:AY$271,MATCH(totalExpenditure!$A201,gDP!$B$6:$B$271)))</f>
        <v/>
      </c>
      <c r="AK201" s="77" t="str">
        <f>IF(INDEX([2]pivotTable!AK$3:AK$308,MATCH(totalExpenditure!$A201,[2]pivotTable!$A$3:$A$308,0))/100*INDEX(gDP!AZ$6:AZ$271,MATCH(totalExpenditure!$A201,gDP!$B$6:$B$271))=0,"",INDEX([2]pivotTable!AK$3:AK$308,MATCH(totalExpenditure!$A201,[2]pivotTable!$A$3:$A$308,0))/100*INDEX(gDP!AZ$6:AZ$271,MATCH(totalExpenditure!$A201,gDP!$B$6:$B$271)))</f>
        <v/>
      </c>
      <c r="AL201" s="77" t="str">
        <f>IF(INDEX([2]pivotTable!AL$3:AL$308,MATCH(totalExpenditure!$A201,[2]pivotTable!$A$3:$A$308,0))/100*INDEX(gDP!BA$6:BA$271,MATCH(totalExpenditure!$A201,gDP!$B$6:$B$271))=0,"",INDEX([2]pivotTable!AL$3:AL$308,MATCH(totalExpenditure!$A201,[2]pivotTable!$A$3:$A$308,0))/100*INDEX(gDP!BA$6:BA$271,MATCH(totalExpenditure!$A201,gDP!$B$6:$B$271)))</f>
        <v/>
      </c>
      <c r="AM201" s="77" t="str">
        <f>IF(INDEX([2]pivotTable!AM$3:AM$308,MATCH(totalExpenditure!$A201,[2]pivotTable!$A$3:$A$308,0))/100*INDEX(gDP!BB$6:BB$271,MATCH(totalExpenditure!$A201,gDP!$B$6:$B$271))=0,"",INDEX([2]pivotTable!AM$3:AM$308,MATCH(totalExpenditure!$A201,[2]pivotTable!$A$3:$A$308,0))/100*INDEX(gDP!BB$6:BB$271,MATCH(totalExpenditure!$A201,gDP!$B$6:$B$271)))</f>
        <v/>
      </c>
      <c r="AN201" s="77" t="str">
        <f>IF(INDEX([2]pivotTable!AN$3:AN$308,MATCH(totalExpenditure!$A201,[2]pivotTable!$A$3:$A$308,0))/100*INDEX(gDP!BC$6:BC$271,MATCH(totalExpenditure!$A201,gDP!$B$6:$B$271))=0,"",INDEX([2]pivotTable!AN$3:AN$308,MATCH(totalExpenditure!$A201,[2]pivotTable!$A$3:$A$308,0))/100*INDEX(gDP!BC$6:BC$271,MATCH(totalExpenditure!$A201,gDP!$B$6:$B$271)))</f>
        <v/>
      </c>
      <c r="AO201" s="77" t="str">
        <f>IF(INDEX([2]pivotTable!AO$3:AO$308,MATCH(totalExpenditure!$A201,[2]pivotTable!$A$3:$A$308,0))/100*INDEX(gDP!BD$6:BD$271,MATCH(totalExpenditure!$A201,gDP!$B$6:$B$271))=0,"",INDEX([2]pivotTable!AO$3:AO$308,MATCH(totalExpenditure!$A201,[2]pivotTable!$A$3:$A$308,0))/100*INDEX(gDP!BD$6:BD$271,MATCH(totalExpenditure!$A201,gDP!$B$6:$B$271)))</f>
        <v/>
      </c>
      <c r="AP201" s="77" t="str">
        <f>IF(INDEX([2]pivotTable!AP$3:AP$308,MATCH(totalExpenditure!$A201,[2]pivotTable!$A$3:$A$308,0))/100*INDEX(gDP!BE$6:BE$271,MATCH(totalExpenditure!$A201,gDP!$B$6:$B$271))=0,"",INDEX([2]pivotTable!AP$3:AP$308,MATCH(totalExpenditure!$A201,[2]pivotTable!$A$3:$A$308,0))/100*INDEX(gDP!BE$6:BE$271,MATCH(totalExpenditure!$A201,gDP!$B$6:$B$271)))</f>
        <v/>
      </c>
      <c r="AQ201" s="77" t="str">
        <f>IF(INDEX([2]pivotTable!AQ$3:AQ$308,MATCH(totalExpenditure!$A201,[2]pivotTable!$A$3:$A$308,0))/100*INDEX(gDP!BF$6:BF$271,MATCH(totalExpenditure!$A201,gDP!$B$6:$B$271))=0,"",INDEX([2]pivotTable!AQ$3:AQ$308,MATCH(totalExpenditure!$A201,[2]pivotTable!$A$3:$A$308,0))/100*INDEX(gDP!BF$6:BF$271,MATCH(totalExpenditure!$A201,gDP!$B$6:$B$271)))</f>
        <v/>
      </c>
      <c r="AR201" s="77" t="str">
        <f>IF(INDEX([2]pivotTable!AR$3:AR$308,MATCH(totalExpenditure!$A201,[2]pivotTable!$A$3:$A$308,0))/100*INDEX(gDP!BG$6:BG$271,MATCH(totalExpenditure!$A201,gDP!$B$6:$B$271))=0,"",INDEX([2]pivotTable!AR$3:AR$308,MATCH(totalExpenditure!$A201,[2]pivotTable!$A$3:$A$308,0))/100*INDEX(gDP!BG$6:BG$271,MATCH(totalExpenditure!$A201,gDP!$B$6:$B$271)))</f>
        <v/>
      </c>
      <c r="AS201" s="77" t="str">
        <f>IF(INDEX([2]pivotTable!AS$3:AS$308,MATCH(totalExpenditure!$A201,[2]pivotTable!$A$3:$A$308,0))/100*INDEX(gDP!BH$6:BH$271,MATCH(totalExpenditure!$A201,gDP!$B$6:$B$271))=0,"",INDEX([2]pivotTable!AS$3:AS$308,MATCH(totalExpenditure!$A201,[2]pivotTable!$A$3:$A$308,0))/100*INDEX(gDP!BH$6:BH$271,MATCH(totalExpenditure!$A201,gDP!$B$6:$B$271)))</f>
        <v/>
      </c>
      <c r="AT201" s="77" t="str">
        <f>IF(INDEX([2]pivotTable!AT$3:AT$308,MATCH(totalExpenditure!$A201,[2]pivotTable!$A$3:$A$308,0))/100*INDEX(gDP!BI$6:BI$271,MATCH(totalExpenditure!$A201,gDP!$B$6:$B$271))=0,"",INDEX([2]pivotTable!AT$3:AT$308,MATCH(totalExpenditure!$A201,[2]pivotTable!$A$3:$A$308,0))/100*INDEX(gDP!BI$6:BI$271,MATCH(totalExpenditure!$A201,gDP!$B$6:$B$271)))</f>
        <v/>
      </c>
      <c r="AU201" s="77" t="str">
        <f>IF(INDEX([2]pivotTable!AU$3:AU$308,MATCH(totalExpenditure!$A201,[2]pivotTable!$A$3:$A$308,0))/100*INDEX(gDP!BJ$6:BJ$271,MATCH(totalExpenditure!$A201,gDP!$B$6:$B$271))=0,"",INDEX([2]pivotTable!AU$3:AU$308,MATCH(totalExpenditure!$A201,[2]pivotTable!$A$3:$A$308,0))/100*INDEX(gDP!BJ$6:BJ$271,MATCH(totalExpenditure!$A201,gDP!$B$6:$B$271)))</f>
        <v/>
      </c>
      <c r="AV201" s="77" t="str">
        <f>IF(INDEX([2]pivotTable!AV$3:AV$308,MATCH(totalExpenditure!$A201,[2]pivotTable!$A$3:$A$308,0))/100*INDEX(gDP!BK$6:BK$271,MATCH(totalExpenditure!$A201,gDP!$B$6:$B$271))=0,"",INDEX([2]pivotTable!AV$3:AV$308,MATCH(totalExpenditure!$A201,[2]pivotTable!$A$3:$A$308,0))/100*INDEX(gDP!BK$6:BK$271,MATCH(totalExpenditure!$A201,gDP!$B$6:$B$271)))</f>
        <v/>
      </c>
      <c r="AW201" s="77" t="str">
        <f>IF(INDEX([2]pivotTable!AW$3:AW$308,MATCH(totalExpenditure!$A201,[2]pivotTable!$A$3:$A$308,0))/100*INDEX(gDP!BL$6:BL$271,MATCH(totalExpenditure!$A201,gDP!$B$6:$B$271))=0,"",INDEX([2]pivotTable!AW$3:AW$308,MATCH(totalExpenditure!$A201,[2]pivotTable!$A$3:$A$308,0))/100*INDEX(gDP!BL$6:BL$271,MATCH(totalExpenditure!$A201,gDP!$B$6:$B$271)))</f>
        <v/>
      </c>
      <c r="AX201" s="77" t="str">
        <f>IF(INDEX([2]pivotTable!AX$3:AX$308,MATCH(totalExpenditure!$A201,[2]pivotTable!$A$3:$A$308,0))/100*INDEX(gDP!BM$6:BM$271,MATCH(totalExpenditure!$A201,gDP!$B$6:$B$271))=0,"",INDEX([2]pivotTable!AX$3:AX$308,MATCH(totalExpenditure!$A201,[2]pivotTable!$A$3:$A$308,0))/100*INDEX(gDP!BM$6:BM$271,MATCH(totalExpenditure!$A201,gDP!$B$6:$B$271)))</f>
        <v/>
      </c>
      <c r="AY201" s="77" t="str">
        <f>IF(INDEX([2]pivotTable!AY$3:AY$308,MATCH(totalExpenditure!$A201,[2]pivotTable!$A$3:$A$308,0))/100*INDEX(gDP!BN$6:BN$271,MATCH(totalExpenditure!$A201,gDP!$B$6:$B$271))=0,"",INDEX([2]pivotTable!AY$3:AY$308,MATCH(totalExpenditure!$A201,[2]pivotTable!$A$3:$A$308,0))/100*INDEX(gDP!BN$6:BN$271,MATCH(totalExpenditure!$A201,gDP!$B$6:$B$271)))</f>
        <v/>
      </c>
      <c r="AZ201" s="77" t="str">
        <f>IF(INDEX([2]pivotTable!AZ$3:AZ$308,MATCH(totalExpenditure!$A201,[2]pivotTable!$A$3:$A$308,0))/100*INDEX(gDP!BO$6:BO$271,MATCH(totalExpenditure!$A201,gDP!$B$6:$B$271))=0,"",INDEX([2]pivotTable!AZ$3:AZ$308,MATCH(totalExpenditure!$A201,[2]pivotTable!$A$3:$A$308,0))/100*INDEX(gDP!BO$6:BO$271,MATCH(totalExpenditure!$A201,gDP!$B$6:$B$271)))</f>
        <v/>
      </c>
      <c r="BA201" s="77" t="str">
        <f>IF(INDEX([2]pivotTable!B$310:B$615,MATCH(totalExpenditure!$A201,[2]pivotTable!$A$310:$A$615,0))/100*INDEX(gDP!Q$6:Q$271,MATCH(totalExpenditure!$A201,gDP!$B$6:$B$271))=0,"",INDEX([2]pivotTable!B$310:B$615,MATCH(totalExpenditure!$A201,[2]pivotTable!$A$310:$A$615,0))/100*INDEX(gDP!Q$6:Q$271,MATCH(totalExpenditure!$A201,gDP!$B$6:$B$271)))</f>
        <v/>
      </c>
      <c r="BB201" s="77" t="str">
        <f>IF(INDEX([2]pivotTable!C$310:C$615,MATCH(totalExpenditure!$A201,[2]pivotTable!$A$310:$A$615,0))/100*INDEX(gDP!R$6:R$271,MATCH(totalExpenditure!$A201,gDP!$B$6:$B$271))=0,"",INDEX([2]pivotTable!C$310:C$615,MATCH(totalExpenditure!$A201,[2]pivotTable!$A$310:$A$615,0))/100*INDEX(gDP!R$6:R$271,MATCH(totalExpenditure!$A201,gDP!$B$6:$B$271)))</f>
        <v/>
      </c>
      <c r="BC201" s="77" t="str">
        <f>IF(INDEX([2]pivotTable!D$310:D$615,MATCH(totalExpenditure!$A201,[2]pivotTable!$A$310:$A$615,0))/100*INDEX(gDP!S$6:S$271,MATCH(totalExpenditure!$A201,gDP!$B$6:$B$271))=0,"",INDEX([2]pivotTable!D$310:D$615,MATCH(totalExpenditure!$A201,[2]pivotTable!$A$310:$A$615,0))/100*INDEX(gDP!S$6:S$271,MATCH(totalExpenditure!$A201,gDP!$B$6:$B$271)))</f>
        <v/>
      </c>
      <c r="BD201" s="77" t="str">
        <f>IF(INDEX([2]pivotTable!E$310:E$615,MATCH(totalExpenditure!$A201,[2]pivotTable!$A$310:$A$615,0))/100*INDEX(gDP!T$6:T$271,MATCH(totalExpenditure!$A201,gDP!$B$6:$B$271))=0,"",INDEX([2]pivotTable!E$310:E$615,MATCH(totalExpenditure!$A201,[2]pivotTable!$A$310:$A$615,0))/100*INDEX(gDP!T$6:T$271,MATCH(totalExpenditure!$A201,gDP!$B$6:$B$271)))</f>
        <v/>
      </c>
      <c r="BE201" s="77" t="str">
        <f>IF(INDEX([2]pivotTable!F$310:F$615,MATCH(totalExpenditure!$A201,[2]pivotTable!$A$310:$A$615,0))/100*INDEX(gDP!U$6:U$271,MATCH(totalExpenditure!$A201,gDP!$B$6:$B$271))=0,"",INDEX([2]pivotTable!F$310:F$615,MATCH(totalExpenditure!$A201,[2]pivotTable!$A$310:$A$615,0))/100*INDEX(gDP!U$6:U$271,MATCH(totalExpenditure!$A201,gDP!$B$6:$B$271)))</f>
        <v/>
      </c>
      <c r="BF201" s="77" t="str">
        <f>IF(INDEX([2]pivotTable!G$310:G$615,MATCH(totalExpenditure!$A201,[2]pivotTable!$A$310:$A$615,0))/100*INDEX(gDP!V$6:V$271,MATCH(totalExpenditure!$A201,gDP!$B$6:$B$271))=0,"",INDEX([2]pivotTable!G$310:G$615,MATCH(totalExpenditure!$A201,[2]pivotTable!$A$310:$A$615,0))/100*INDEX(gDP!V$6:V$271,MATCH(totalExpenditure!$A201,gDP!$B$6:$B$271)))</f>
        <v/>
      </c>
      <c r="BG201" s="77" t="str">
        <f>IF(INDEX([2]pivotTable!H$310:H$615,MATCH(totalExpenditure!$A201,[2]pivotTable!$A$310:$A$615,0))/100*INDEX(gDP!W$6:W$271,MATCH(totalExpenditure!$A201,gDP!$B$6:$B$271))=0,"",INDEX([2]pivotTable!H$310:H$615,MATCH(totalExpenditure!$A201,[2]pivotTable!$A$310:$A$615,0))/100*INDEX(gDP!W$6:W$271,MATCH(totalExpenditure!$A201,gDP!$B$6:$B$271)))</f>
        <v/>
      </c>
      <c r="BH201" s="77" t="str">
        <f>IF(INDEX([2]pivotTable!I$310:I$615,MATCH(totalExpenditure!$A201,[2]pivotTable!$A$310:$A$615,0))/100*INDEX(gDP!X$6:X$271,MATCH(totalExpenditure!$A201,gDP!$B$6:$B$271))=0,"",INDEX([2]pivotTable!I$310:I$615,MATCH(totalExpenditure!$A201,[2]pivotTable!$A$310:$A$615,0))/100*INDEX(gDP!X$6:X$271,MATCH(totalExpenditure!$A201,gDP!$B$6:$B$271)))</f>
        <v/>
      </c>
      <c r="BI201" s="77" t="str">
        <f>IF(INDEX([2]pivotTable!J$310:J$615,MATCH(totalExpenditure!$A201,[2]pivotTable!$A$310:$A$615,0))/100*INDEX(gDP!Y$6:Y$271,MATCH(totalExpenditure!$A201,gDP!$B$6:$B$271))=0,"",INDEX([2]pivotTable!J$310:J$615,MATCH(totalExpenditure!$A201,[2]pivotTable!$A$310:$A$615,0))/100*INDEX(gDP!Y$6:Y$271,MATCH(totalExpenditure!$A201,gDP!$B$6:$B$271)))</f>
        <v/>
      </c>
      <c r="BJ201" s="77" t="str">
        <f>IF(INDEX([2]pivotTable!K$310:K$615,MATCH(totalExpenditure!$A201,[2]pivotTable!$A$310:$A$615,0))/100*INDEX(gDP!Z$6:Z$271,MATCH(totalExpenditure!$A201,gDP!$B$6:$B$271))=0,"",INDEX([2]pivotTable!K$310:K$615,MATCH(totalExpenditure!$A201,[2]pivotTable!$A$310:$A$615,0))/100*INDEX(gDP!Z$6:Z$271,MATCH(totalExpenditure!$A201,gDP!$B$6:$B$271)))</f>
        <v/>
      </c>
      <c r="BK201" s="77" t="str">
        <f>IF(INDEX([2]pivotTable!L$310:L$615,MATCH(totalExpenditure!$A201,[2]pivotTable!$A$310:$A$615,0))/100*INDEX(gDP!AA$6:AA$271,MATCH(totalExpenditure!$A201,gDP!$B$6:$B$271))=0,"",INDEX([2]pivotTable!L$310:L$615,MATCH(totalExpenditure!$A201,[2]pivotTable!$A$310:$A$615,0))/100*INDEX(gDP!AA$6:AA$271,MATCH(totalExpenditure!$A201,gDP!$B$6:$B$271)))</f>
        <v/>
      </c>
      <c r="BL201" s="77" t="str">
        <f>IF(INDEX([2]pivotTable!M$310:M$615,MATCH(totalExpenditure!$A201,[2]pivotTable!$A$310:$A$615,0))/100*INDEX(gDP!AB$6:AB$271,MATCH(totalExpenditure!$A201,gDP!$B$6:$B$271))=0,"",INDEX([2]pivotTable!M$310:M$615,MATCH(totalExpenditure!$A201,[2]pivotTable!$A$310:$A$615,0))/100*INDEX(gDP!AB$6:AB$271,MATCH(totalExpenditure!$A201,gDP!$B$6:$B$271)))</f>
        <v/>
      </c>
      <c r="BM201" s="77" t="str">
        <f>IF(INDEX([2]pivotTable!N$310:N$615,MATCH(totalExpenditure!$A201,[2]pivotTable!$A$310:$A$615,0))/100*INDEX(gDP!AC$6:AC$271,MATCH(totalExpenditure!$A201,gDP!$B$6:$B$271))=0,"",INDEX([2]pivotTable!N$310:N$615,MATCH(totalExpenditure!$A201,[2]pivotTable!$A$310:$A$615,0))/100*INDEX(gDP!AC$6:AC$271,MATCH(totalExpenditure!$A201,gDP!$B$6:$B$271)))</f>
        <v/>
      </c>
      <c r="BN201" s="77" t="str">
        <f>IF(INDEX([2]pivotTable!O$310:O$615,MATCH(totalExpenditure!$A201,[2]pivotTable!$A$310:$A$615,0))/100*INDEX(gDP!AD$6:AD$271,MATCH(totalExpenditure!$A201,gDP!$B$6:$B$271))=0,"",INDEX([2]pivotTable!O$310:O$615,MATCH(totalExpenditure!$A201,[2]pivotTable!$A$310:$A$615,0))/100*INDEX(gDP!AD$6:AD$271,MATCH(totalExpenditure!$A201,gDP!$B$6:$B$271)))</f>
        <v/>
      </c>
      <c r="BO201" s="77" t="str">
        <f>IF(INDEX([2]pivotTable!P$310:P$615,MATCH(totalExpenditure!$A201,[2]pivotTable!$A$310:$A$615,0))/100*INDEX(gDP!AE$6:AE$271,MATCH(totalExpenditure!$A201,gDP!$B$6:$B$271))=0,"",INDEX([2]pivotTable!P$310:P$615,MATCH(totalExpenditure!$A201,[2]pivotTable!$A$310:$A$615,0))/100*INDEX(gDP!AE$6:AE$271,MATCH(totalExpenditure!$A201,gDP!$B$6:$B$271)))</f>
        <v/>
      </c>
      <c r="BP201" s="77" t="str">
        <f>IF(INDEX([2]pivotTable!Q$310:Q$615,MATCH(totalExpenditure!$A201,[2]pivotTable!$A$310:$A$615,0))/100*INDEX(gDP!AF$6:AF$271,MATCH(totalExpenditure!$A201,gDP!$B$6:$B$271))=0,"",INDEX([2]pivotTable!Q$310:Q$615,MATCH(totalExpenditure!$A201,[2]pivotTable!$A$310:$A$615,0))/100*INDEX(gDP!AF$6:AF$271,MATCH(totalExpenditure!$A201,gDP!$B$6:$B$271)))</f>
        <v/>
      </c>
      <c r="BQ201" s="77" t="str">
        <f>IF(INDEX([2]pivotTable!R$310:R$615,MATCH(totalExpenditure!$A201,[2]pivotTable!$A$310:$A$615,0))/100*INDEX(gDP!AG$6:AG$271,MATCH(totalExpenditure!$A201,gDP!$B$6:$B$271))=0,"",INDEX([2]pivotTable!R$310:R$615,MATCH(totalExpenditure!$A201,[2]pivotTable!$A$310:$A$615,0))/100*INDEX(gDP!AG$6:AG$271,MATCH(totalExpenditure!$A201,gDP!$B$6:$B$271)))</f>
        <v/>
      </c>
      <c r="BR201" s="77" t="str">
        <f>IF(INDEX([2]pivotTable!S$310:S$615,MATCH(totalExpenditure!$A201,[2]pivotTable!$A$310:$A$615,0))/100*INDEX(gDP!AH$6:AH$271,MATCH(totalExpenditure!$A201,gDP!$B$6:$B$271))=0,"",INDEX([2]pivotTable!S$310:S$615,MATCH(totalExpenditure!$A201,[2]pivotTable!$A$310:$A$615,0))/100*INDEX(gDP!AH$6:AH$271,MATCH(totalExpenditure!$A201,gDP!$B$6:$B$271)))</f>
        <v/>
      </c>
      <c r="BS201" s="77" t="str">
        <f>IF(INDEX([2]pivotTable!T$310:T$615,MATCH(totalExpenditure!$A201,[2]pivotTable!$A$310:$A$615,0))/100*INDEX(gDP!AI$6:AI$271,MATCH(totalExpenditure!$A201,gDP!$B$6:$B$271))=0,"",INDEX([2]pivotTable!T$310:T$615,MATCH(totalExpenditure!$A201,[2]pivotTable!$A$310:$A$615,0))/100*INDEX(gDP!AI$6:AI$271,MATCH(totalExpenditure!$A201,gDP!$B$6:$B$271)))</f>
        <v/>
      </c>
      <c r="BT201" s="77" t="str">
        <f>IF(INDEX([2]pivotTable!U$310:U$615,MATCH(totalExpenditure!$A201,[2]pivotTable!$A$310:$A$615,0))/100*INDEX(gDP!AJ$6:AJ$271,MATCH(totalExpenditure!$A201,gDP!$B$6:$B$271))=0,"",INDEX([2]pivotTable!U$310:U$615,MATCH(totalExpenditure!$A201,[2]pivotTable!$A$310:$A$615,0))/100*INDEX(gDP!AJ$6:AJ$271,MATCH(totalExpenditure!$A201,gDP!$B$6:$B$271)))</f>
        <v/>
      </c>
      <c r="BU201" s="77" t="str">
        <f>IF(INDEX([2]pivotTable!V$310:V$615,MATCH(totalExpenditure!$A201,[2]pivotTable!$A$310:$A$615,0))/100*INDEX(gDP!AK$6:AK$271,MATCH(totalExpenditure!$A201,gDP!$B$6:$B$271))=0,"",INDEX([2]pivotTable!V$310:V$615,MATCH(totalExpenditure!$A201,[2]pivotTable!$A$310:$A$615,0))/100*INDEX(gDP!AK$6:AK$271,MATCH(totalExpenditure!$A201,gDP!$B$6:$B$271)))</f>
        <v/>
      </c>
      <c r="BV201" s="77" t="str">
        <f>IF(INDEX([2]pivotTable!W$310:W$615,MATCH(totalExpenditure!$A201,[2]pivotTable!$A$310:$A$615,0))/100*INDEX(gDP!AL$6:AL$271,MATCH(totalExpenditure!$A201,gDP!$B$6:$B$271))=0,"",INDEX([2]pivotTable!W$310:W$615,MATCH(totalExpenditure!$A201,[2]pivotTable!$A$310:$A$615,0))/100*INDEX(gDP!AL$6:AL$271,MATCH(totalExpenditure!$A201,gDP!$B$6:$B$271)))</f>
        <v/>
      </c>
      <c r="BW201" s="77" t="str">
        <f>IF(INDEX([2]pivotTable!X$310:X$615,MATCH(totalExpenditure!$A201,[2]pivotTable!$A$310:$A$615,0))/100*INDEX(gDP!AM$6:AM$271,MATCH(totalExpenditure!$A201,gDP!$B$6:$B$271))=0,"",INDEX([2]pivotTable!X$310:X$615,MATCH(totalExpenditure!$A201,[2]pivotTable!$A$310:$A$615,0))/100*INDEX(gDP!AM$6:AM$271,MATCH(totalExpenditure!$A201,gDP!$B$6:$B$271)))</f>
        <v/>
      </c>
      <c r="BX201" s="77" t="str">
        <f>IF(INDEX([2]pivotTable!Y$310:Y$615,MATCH(totalExpenditure!$A201,[2]pivotTable!$A$310:$A$615,0))/100*INDEX(gDP!AN$6:AN$271,MATCH(totalExpenditure!$A201,gDP!$B$6:$B$271))=0,"",INDEX([2]pivotTable!Y$310:Y$615,MATCH(totalExpenditure!$A201,[2]pivotTable!$A$310:$A$615,0))/100*INDEX(gDP!AN$6:AN$271,MATCH(totalExpenditure!$A201,gDP!$B$6:$B$271)))</f>
        <v/>
      </c>
      <c r="BY201" s="77" t="str">
        <f>IF(INDEX([2]pivotTable!Z$310:Z$615,MATCH(totalExpenditure!$A201,[2]pivotTable!$A$310:$A$615,0))/100*INDEX(gDP!AO$6:AO$271,MATCH(totalExpenditure!$A201,gDP!$B$6:$B$271))=0,"",INDEX([2]pivotTable!Z$310:Z$615,MATCH(totalExpenditure!$A201,[2]pivotTable!$A$310:$A$615,0))/100*INDEX(gDP!AO$6:AO$271,MATCH(totalExpenditure!$A201,gDP!$B$6:$B$271)))</f>
        <v/>
      </c>
      <c r="BZ201" s="77" t="str">
        <f>IF(INDEX([2]pivotTable!AA$310:AA$615,MATCH(totalExpenditure!$A201,[2]pivotTable!$A$310:$A$615,0))/100*INDEX(gDP!AP$6:AP$271,MATCH(totalExpenditure!$A201,gDP!$B$6:$B$271))=0,"",INDEX([2]pivotTable!AA$310:AA$615,MATCH(totalExpenditure!$A201,[2]pivotTable!$A$310:$A$615,0))/100*INDEX(gDP!AP$6:AP$271,MATCH(totalExpenditure!$A201,gDP!$B$6:$B$271)))</f>
        <v/>
      </c>
      <c r="CA201" s="77" t="str">
        <f>IF(INDEX([2]pivotTable!AB$310:AB$615,MATCH(totalExpenditure!$A201,[2]pivotTable!$A$310:$A$615,0))/100*INDEX(gDP!AQ$6:AQ$271,MATCH(totalExpenditure!$A201,gDP!$B$6:$B$271))=0,"",INDEX([2]pivotTable!AB$310:AB$615,MATCH(totalExpenditure!$A201,[2]pivotTable!$A$310:$A$615,0))/100*INDEX(gDP!AQ$6:AQ$271,MATCH(totalExpenditure!$A201,gDP!$B$6:$B$271)))</f>
        <v/>
      </c>
      <c r="CB201" s="77" t="str">
        <f>IF(INDEX([2]pivotTable!AC$310:AC$615,MATCH(totalExpenditure!$A201,[2]pivotTable!$A$310:$A$615,0))/100*INDEX(gDP!AR$6:AR$271,MATCH(totalExpenditure!$A201,gDP!$B$6:$B$271))=0,"",INDEX([2]pivotTable!AC$310:AC$615,MATCH(totalExpenditure!$A201,[2]pivotTable!$A$310:$A$615,0))/100*INDEX(gDP!AR$6:AR$271,MATCH(totalExpenditure!$A201,gDP!$B$6:$B$271)))</f>
        <v/>
      </c>
      <c r="CC201" s="77" t="str">
        <f>IF(INDEX([2]pivotTable!AD$310:AD$615,MATCH(totalExpenditure!$A201,[2]pivotTable!$A$310:$A$615,0))/100*INDEX(gDP!AS$6:AS$271,MATCH(totalExpenditure!$A201,gDP!$B$6:$B$271))=0,"",INDEX([2]pivotTable!AD$310:AD$615,MATCH(totalExpenditure!$A201,[2]pivotTable!$A$310:$A$615,0))/100*INDEX(gDP!AS$6:AS$271,MATCH(totalExpenditure!$A201,gDP!$B$6:$B$271)))</f>
        <v/>
      </c>
      <c r="CD201" s="77" t="str">
        <f>IF(INDEX([2]pivotTable!AE$310:AE$615,MATCH(totalExpenditure!$A201,[2]pivotTable!$A$310:$A$615,0))/100*INDEX(gDP!AT$6:AT$271,MATCH(totalExpenditure!$A201,gDP!$B$6:$B$271))=0,"",INDEX([2]pivotTable!AE$310:AE$615,MATCH(totalExpenditure!$A201,[2]pivotTable!$A$310:$A$615,0))/100*INDEX(gDP!AT$6:AT$271,MATCH(totalExpenditure!$A201,gDP!$B$6:$B$271)))</f>
        <v/>
      </c>
      <c r="CE201" s="77" t="str">
        <f>IF(INDEX([2]pivotTable!AF$310:AF$615,MATCH(totalExpenditure!$A201,[2]pivotTable!$A$310:$A$615,0))/100*INDEX(gDP!AU$6:AU$271,MATCH(totalExpenditure!$A201,gDP!$B$6:$B$271))=0,"",INDEX([2]pivotTable!AF$310:AF$615,MATCH(totalExpenditure!$A201,[2]pivotTable!$A$310:$A$615,0))/100*INDEX(gDP!AU$6:AU$271,MATCH(totalExpenditure!$A201,gDP!$B$6:$B$271)))</f>
        <v/>
      </c>
      <c r="CF201" s="77" t="str">
        <f>IF(INDEX([2]pivotTable!AG$310:AG$615,MATCH(totalExpenditure!$A201,[2]pivotTable!$A$310:$A$615,0))/100*INDEX(gDP!AV$6:AV$271,MATCH(totalExpenditure!$A201,gDP!$B$6:$B$271))=0,"",INDEX([2]pivotTable!AG$310:AG$615,MATCH(totalExpenditure!$A201,[2]pivotTable!$A$310:$A$615,0))/100*INDEX(gDP!AV$6:AV$271,MATCH(totalExpenditure!$A201,gDP!$B$6:$B$271)))</f>
        <v/>
      </c>
      <c r="CG201" s="77" t="str">
        <f>IF(INDEX([2]pivotTable!AH$310:AH$615,MATCH(totalExpenditure!$A201,[2]pivotTable!$A$310:$A$615,0))/100*INDEX(gDP!AW$6:AW$271,MATCH(totalExpenditure!$A201,gDP!$B$6:$B$271))=0,"",INDEX([2]pivotTable!AH$310:AH$615,MATCH(totalExpenditure!$A201,[2]pivotTable!$A$310:$A$615,0))/100*INDEX(gDP!AW$6:AW$271,MATCH(totalExpenditure!$A201,gDP!$B$6:$B$271)))</f>
        <v/>
      </c>
      <c r="CH201" s="77">
        <f>IF(INDEX([2]pivotTable!AI$310:AI$615,MATCH(totalExpenditure!$A201,[2]pivotTable!$A$310:$A$615,0))/100*INDEX(gDP!AX$6:AX$271,MATCH(totalExpenditure!$A201,gDP!$B$6:$B$271))=0,"",INDEX([2]pivotTable!AI$310:AI$615,MATCH(totalExpenditure!$A201,[2]pivotTable!$A$310:$A$615,0))/100*INDEX(gDP!AX$6:AX$271,MATCH(totalExpenditure!$A201,gDP!$B$6:$B$271)))</f>
        <v>222455380</v>
      </c>
      <c r="CI201" s="77">
        <f>IF(INDEX([2]pivotTable!AJ$310:AJ$615,MATCH(totalExpenditure!$A201,[2]pivotTable!$A$310:$A$615,0))/100*INDEX(gDP!AY$6:AY$271,MATCH(totalExpenditure!$A201,gDP!$B$6:$B$271))=0,"",INDEX([2]pivotTable!AJ$310:AJ$615,MATCH(totalExpenditure!$A201,[2]pivotTable!$A$310:$A$615,0))/100*INDEX(gDP!AY$6:AY$271,MATCH(totalExpenditure!$A201,gDP!$B$6:$B$271)))</f>
        <v>317689020</v>
      </c>
      <c r="CJ201" s="77">
        <f>IF(INDEX([2]pivotTable!AK$310:AK$615,MATCH(totalExpenditure!$A201,[2]pivotTable!$A$310:$A$615,0))/100*INDEX(gDP!AZ$6:AZ$271,MATCH(totalExpenditure!$A201,gDP!$B$6:$B$271))=0,"",INDEX([2]pivotTable!AK$310:AK$615,MATCH(totalExpenditure!$A201,[2]pivotTable!$A$310:$A$615,0))/100*INDEX(gDP!AZ$6:AZ$271,MATCH(totalExpenditure!$A201,gDP!$B$6:$B$271)))</f>
        <v>373367939.99999994</v>
      </c>
      <c r="CK201" s="77">
        <f>IF(INDEX([2]pivotTable!AL$310:AL$615,MATCH(totalExpenditure!$A201,[2]pivotTable!$A$310:$A$615,0))/100*INDEX(gDP!BA$6:BA$271,MATCH(totalExpenditure!$A201,gDP!$B$6:$B$271))=0,"",INDEX([2]pivotTable!AL$310:AL$615,MATCH(totalExpenditure!$A201,[2]pivotTable!$A$310:$A$615,0))/100*INDEX(gDP!BA$6:BA$271,MATCH(totalExpenditure!$A201,gDP!$B$6:$B$271)))</f>
        <v>590680320</v>
      </c>
      <c r="CL201" s="77">
        <f>IF(INDEX([2]pivotTable!AM$310:AM$615,MATCH(totalExpenditure!$A201,[2]pivotTable!$A$310:$A$615,0))/100*INDEX(gDP!BB$6:BB$271,MATCH(totalExpenditure!$A201,gDP!$B$6:$B$271))=0,"",INDEX([2]pivotTable!AM$310:AM$615,MATCH(totalExpenditure!$A201,[2]pivotTable!$A$310:$A$615,0))/100*INDEX(gDP!BB$6:BB$271,MATCH(totalExpenditure!$A201,gDP!$B$6:$B$271)))</f>
        <v>425307820</v>
      </c>
      <c r="CM201" s="77">
        <f>IF(INDEX([2]pivotTable!AN$310:AN$615,MATCH(totalExpenditure!$A201,[2]pivotTable!$A$310:$A$615,0))/100*INDEX(gDP!BC$6:BC$271,MATCH(totalExpenditure!$A201,gDP!$B$6:$B$271))=0,"",INDEX([2]pivotTable!AN$310:AN$615,MATCH(totalExpenditure!$A201,[2]pivotTable!$A$310:$A$615,0))/100*INDEX(gDP!BC$6:BC$271,MATCH(totalExpenditure!$A201,gDP!$B$6:$B$271)))</f>
        <v>501501700</v>
      </c>
      <c r="CN201" s="77">
        <f>IF(INDEX([2]pivotTable!AO$310:AO$615,MATCH(totalExpenditure!$A201,[2]pivotTable!$A$310:$A$615,0))/100*INDEX(gDP!BD$6:BD$271,MATCH(totalExpenditure!$A201,gDP!$B$6:$B$271))=0,"",INDEX([2]pivotTable!AO$310:AO$615,MATCH(totalExpenditure!$A201,[2]pivotTable!$A$310:$A$615,0))/100*INDEX(gDP!BD$6:BD$271,MATCH(totalExpenditure!$A201,gDP!$B$6:$B$271)))</f>
        <v>469816200</v>
      </c>
      <c r="CO201" s="77">
        <f>IF(INDEX([2]pivotTable!AP$310:AP$615,MATCH(totalExpenditure!$A201,[2]pivotTable!$A$310:$A$615,0))/100*INDEX(gDP!BE$6:BE$271,MATCH(totalExpenditure!$A201,gDP!$B$6:$B$271))=0,"",INDEX([2]pivotTable!AP$310:AP$615,MATCH(totalExpenditure!$A201,[2]pivotTable!$A$310:$A$615,0))/100*INDEX(gDP!BE$6:BE$271,MATCH(totalExpenditure!$A201,gDP!$B$6:$B$271)))</f>
        <v>507869440</v>
      </c>
      <c r="CP201" s="77">
        <f>IF(INDEX([2]pivotTable!AQ$310:AQ$615,MATCH(totalExpenditure!$A201,[2]pivotTable!$A$310:$A$615,0))/100*INDEX(gDP!BF$6:BF$271,MATCH(totalExpenditure!$A201,gDP!$B$6:$B$271))=0,"",INDEX([2]pivotTable!AQ$310:AQ$615,MATCH(totalExpenditure!$A201,[2]pivotTable!$A$310:$A$615,0))/100*INDEX(gDP!BF$6:BF$271,MATCH(totalExpenditure!$A201,gDP!$B$6:$B$271)))</f>
        <v>581166500</v>
      </c>
      <c r="CQ201" s="77">
        <f>IF(INDEX([2]pivotTable!AR$310:AR$615,MATCH(totalExpenditure!$A201,[2]pivotTable!$A$310:$A$615,0))/100*INDEX(gDP!BG$6:BG$271,MATCH(totalExpenditure!$A201,gDP!$B$6:$B$271))=0,"",INDEX([2]pivotTable!AR$310:AR$615,MATCH(totalExpenditure!$A201,[2]pivotTable!$A$310:$A$615,0))/100*INDEX(gDP!BG$6:BG$271,MATCH(totalExpenditure!$A201,gDP!$B$6:$B$271)))</f>
        <v>632334440</v>
      </c>
      <c r="CR201" s="77">
        <f>IF(INDEX([2]pivotTable!AS$310:AS$615,MATCH(totalExpenditure!$A201,[2]pivotTable!$A$310:$A$615,0))/100*INDEX(gDP!BH$6:BH$271,MATCH(totalExpenditure!$A201,gDP!$B$6:$B$271))=0,"",INDEX([2]pivotTable!AS$310:AS$615,MATCH(totalExpenditure!$A201,[2]pivotTable!$A$310:$A$615,0))/100*INDEX(gDP!BH$6:BH$271,MATCH(totalExpenditure!$A201,gDP!$B$6:$B$271)))</f>
        <v>542129120</v>
      </c>
      <c r="CS201" s="77">
        <f>IF(INDEX([2]pivotTable!AT$310:AT$615,MATCH(totalExpenditure!$A201,[2]pivotTable!$A$310:$A$615,0))/100*INDEX(gDP!BI$6:BI$271,MATCH(totalExpenditure!$A201,gDP!$B$6:$B$271))=0,"",INDEX([2]pivotTable!AT$310:AT$615,MATCH(totalExpenditure!$A201,[2]pivotTable!$A$310:$A$615,0))/100*INDEX(gDP!BI$6:BI$271,MATCH(totalExpenditure!$A201,gDP!$B$6:$B$271)))</f>
        <v>616216000</v>
      </c>
      <c r="CT201" s="77">
        <f>IF(INDEX([2]pivotTable!AU$310:AU$615,MATCH(totalExpenditure!$A201,[2]pivotTable!$A$310:$A$615,0))/100*INDEX(gDP!BJ$6:BJ$271,MATCH(totalExpenditure!$A201,gDP!$B$6:$B$271))=0,"",INDEX([2]pivotTable!AU$310:AU$615,MATCH(totalExpenditure!$A201,[2]pivotTable!$A$310:$A$615,0))/100*INDEX(gDP!BJ$6:BJ$271,MATCH(totalExpenditure!$A201,gDP!$B$6:$B$271)))</f>
        <v>654796800</v>
      </c>
      <c r="CU201" s="77">
        <f>IF(INDEX([2]pivotTable!AV$310:AV$615,MATCH(totalExpenditure!$A201,[2]pivotTable!$A$310:$A$615,0))/100*INDEX(gDP!BK$6:BK$271,MATCH(totalExpenditure!$A201,gDP!$B$6:$B$271))=0,"",INDEX([2]pivotTable!AV$310:AV$615,MATCH(totalExpenditure!$A201,[2]pivotTable!$A$310:$A$615,0))/100*INDEX(gDP!BK$6:BK$271,MATCH(totalExpenditure!$A201,gDP!$B$6:$B$271)))</f>
        <v>520851200</v>
      </c>
      <c r="CV201" s="77">
        <f>IF(INDEX([2]pivotTable!AW$310:AW$615,MATCH(totalExpenditure!$A201,[2]pivotTable!$A$310:$A$615,0))/100*INDEX(gDP!BL$6:BL$271,MATCH(totalExpenditure!$A201,gDP!$B$6:$B$271))=0,"",INDEX([2]pivotTable!AW$310:AW$615,MATCH(totalExpenditure!$A201,[2]pivotTable!$A$310:$A$615,0))/100*INDEX(gDP!BL$6:BL$271,MATCH(totalExpenditure!$A201,gDP!$B$6:$B$271)))</f>
        <v>534565200.00000006</v>
      </c>
      <c r="CW201" s="77">
        <f>IF(INDEX([2]pivotTable!AX$310:AX$615,MATCH(totalExpenditure!$A201,[2]pivotTable!$A$310:$A$615,0))/100*INDEX(gDP!BM$6:BM$271,MATCH(totalExpenditure!$A201,gDP!$B$6:$B$271))=0,"",INDEX([2]pivotTable!AX$310:AX$615,MATCH(totalExpenditure!$A201,[2]pivotTable!$A$310:$A$615,0))/100*INDEX(gDP!BM$6:BM$271,MATCH(totalExpenditure!$A201,gDP!$B$6:$B$271)))</f>
        <v>618161660</v>
      </c>
      <c r="CX201" s="77">
        <f>IF(INDEX([2]pivotTable!AY$310:AY$615,MATCH(totalExpenditure!$A201,[2]pivotTable!$A$310:$A$615,0))/100*INDEX(gDP!BN$6:BN$271,MATCH(totalExpenditure!$A201,gDP!$B$6:$B$271))=0,"",INDEX([2]pivotTable!AY$310:AY$615,MATCH(totalExpenditure!$A201,[2]pivotTable!$A$310:$A$615,0))/100*INDEX(gDP!BN$6:BN$271,MATCH(totalExpenditure!$A201,gDP!$B$6:$B$271)))</f>
        <v>713494600</v>
      </c>
      <c r="CY201" s="77" t="str">
        <f>IF(INDEX([2]pivotTable!AZ$310:AZ$615,MATCH(totalExpenditure!$A201,[2]pivotTable!$A$310:$A$615,0))/100*INDEX(gDP!BO$6:BO$271,MATCH(totalExpenditure!$A201,gDP!$B$6:$B$271))=0,"",INDEX([2]pivotTable!AZ$310:AZ$615,MATCH(totalExpenditure!$A201,[2]pivotTable!$A$310:$A$615,0))/100*INDEX(gDP!BO$6:BO$271,MATCH(totalExpenditure!$A201,gDP!$B$6:$B$271)))</f>
        <v/>
      </c>
      <c r="CZ201" s="77" t="str">
        <f>IF(B201="","",IF(BA201="","",B201-B201+INDEX(gDP!Q$6:Q$271,MATCH(totalExpenditure!$A201,gDP!$B$6:$B$271))))</f>
        <v/>
      </c>
      <c r="DA201" s="77" t="str">
        <f>IF(C201="","",IF(BB201="","",C201-C201+INDEX(gDP!R$6:R$271,MATCH(totalExpenditure!$A201,gDP!$B$6:$B$271))))</f>
        <v/>
      </c>
      <c r="DB201" s="77" t="str">
        <f>IF(D201="","",IF(BC201="","",D201-D201+INDEX(gDP!S$6:S$271,MATCH(totalExpenditure!$A201,gDP!$B$6:$B$271))))</f>
        <v/>
      </c>
      <c r="DC201" s="77" t="str">
        <f>IF(E201="","",IF(BD201="","",E201-E201+INDEX(gDP!T$6:T$271,MATCH(totalExpenditure!$A201,gDP!$B$6:$B$271))))</f>
        <v/>
      </c>
      <c r="DD201" s="77" t="str">
        <f>IF(F201="","",IF(BE201="","",F201-F201+INDEX(gDP!U$6:U$271,MATCH(totalExpenditure!$A201,gDP!$B$6:$B$271))))</f>
        <v/>
      </c>
      <c r="DE201" s="77" t="str">
        <f>IF(G201="","",IF(BF201="","",G201-G201+INDEX(gDP!V$6:V$271,MATCH(totalExpenditure!$A201,gDP!$B$6:$B$271))))</f>
        <v/>
      </c>
      <c r="DF201" s="77" t="str">
        <f>IF(H201="","",IF(BG201="","",H201-H201+INDEX(gDP!W$6:W$271,MATCH(totalExpenditure!$A201,gDP!$B$6:$B$271))))</f>
        <v/>
      </c>
      <c r="DG201" s="77" t="str">
        <f>IF(I201="","",IF(BH201="","",I201-I201+INDEX(gDP!X$6:X$271,MATCH(totalExpenditure!$A201,gDP!$B$6:$B$271))))</f>
        <v/>
      </c>
      <c r="DH201" s="77" t="str">
        <f>IF(J201="","",IF(BI201="","",J201-J201+INDEX(gDP!Y$6:Y$271,MATCH(totalExpenditure!$A201,gDP!$B$6:$B$271))))</f>
        <v/>
      </c>
      <c r="DI201" s="77" t="str">
        <f>IF(K201="","",IF(BJ201="","",K201-K201+INDEX(gDP!Z$6:Z$271,MATCH(totalExpenditure!$A201,gDP!$B$6:$B$271))))</f>
        <v/>
      </c>
      <c r="DJ201" s="77" t="str">
        <f>IF(L201="","",IF(BK201="","",L201-L201+INDEX(gDP!AA$6:AA$271,MATCH(totalExpenditure!$A201,gDP!$B$6:$B$271))))</f>
        <v/>
      </c>
      <c r="DK201" s="77" t="str">
        <f>IF(M201="","",IF(BL201="","",M201-M201+INDEX(gDP!AB$6:AB$271,MATCH(totalExpenditure!$A201,gDP!$B$6:$B$271))))</f>
        <v/>
      </c>
      <c r="DL201" s="77" t="str">
        <f>IF(N201="","",IF(BM201="","",N201-N201+INDEX(gDP!AC$6:AC$271,MATCH(totalExpenditure!$A201,gDP!$B$6:$B$271))))</f>
        <v/>
      </c>
      <c r="DM201" s="77" t="str">
        <f>IF(O201="","",IF(BN201="","",O201-O201+INDEX(gDP!AD$6:AD$271,MATCH(totalExpenditure!$A201,gDP!$B$6:$B$271))))</f>
        <v/>
      </c>
      <c r="DN201" s="77" t="str">
        <f>IF(P201="","",IF(BO201="","",P201-P201+INDEX(gDP!AE$6:AE$271,MATCH(totalExpenditure!$A201,gDP!$B$6:$B$271))))</f>
        <v/>
      </c>
      <c r="DO201" s="77" t="str">
        <f>IF(Q201="","",IF(BP201="","",Q201-Q201+INDEX(gDP!AF$6:AF$271,MATCH(totalExpenditure!$A201,gDP!$B$6:$B$271))))</f>
        <v/>
      </c>
      <c r="DP201" s="77" t="str">
        <f>IF(R201="","",IF(BQ201="","",R201-R201+INDEX(gDP!AG$6:AG$271,MATCH(totalExpenditure!$A201,gDP!$B$6:$B$271))))</f>
        <v/>
      </c>
      <c r="DQ201" s="77" t="str">
        <f>IF(S201="","",IF(BR201="","",S201-S201+INDEX(gDP!AH$6:AH$271,MATCH(totalExpenditure!$A201,gDP!$B$6:$B$271))))</f>
        <v/>
      </c>
      <c r="DR201" s="77" t="str">
        <f>IF(T201="","",IF(BS201="","",T201-T201+INDEX(gDP!AI$6:AI$271,MATCH(totalExpenditure!$A201,gDP!$B$6:$B$271))))</f>
        <v/>
      </c>
      <c r="DS201" s="77" t="str">
        <f>IF(U201="","",IF(BT201="","",U201-U201+INDEX(gDP!AJ$6:AJ$271,MATCH(totalExpenditure!$A201,gDP!$B$6:$B$271))))</f>
        <v/>
      </c>
      <c r="DT201" s="77" t="str">
        <f>IF(V201="","",IF(BU201="","",V201-V201+INDEX(gDP!AK$6:AK$271,MATCH(totalExpenditure!$A201,gDP!$B$6:$B$271))))</f>
        <v/>
      </c>
      <c r="DU201" s="77" t="str">
        <f>IF(W201="","",IF(BV201="","",W201-W201+INDEX(gDP!AL$6:AL$271,MATCH(totalExpenditure!$A201,gDP!$B$6:$B$271))))</f>
        <v/>
      </c>
      <c r="DV201" s="77" t="str">
        <f>IF(X201="","",IF(BW201="","",X201-X201+INDEX(gDP!AM$6:AM$271,MATCH(totalExpenditure!$A201,gDP!$B$6:$B$271))))</f>
        <v/>
      </c>
      <c r="DW201" s="77" t="str">
        <f>IF(Y201="","",IF(BX201="","",Y201-Y201+INDEX(gDP!AN$6:AN$271,MATCH(totalExpenditure!$A201,gDP!$B$6:$B$271))))</f>
        <v/>
      </c>
      <c r="DX201" s="77" t="str">
        <f>IF(Z201="","",IF(BY201="","",Z201-Z201+INDEX(gDP!AO$6:AO$271,MATCH(totalExpenditure!$A201,gDP!$B$6:$B$271))))</f>
        <v/>
      </c>
      <c r="DY201" s="77" t="str">
        <f>IF(AA201="","",IF(BZ201="","",AA201-AA201+INDEX(gDP!AP$6:AP$271,MATCH(totalExpenditure!$A201,gDP!$B$6:$B$271))))</f>
        <v/>
      </c>
      <c r="DZ201" s="77" t="str">
        <f>IF(AB201="","",IF(CA201="","",AB201-AB201+INDEX(gDP!AQ$6:AQ$271,MATCH(totalExpenditure!$A201,gDP!$B$6:$B$271))))</f>
        <v/>
      </c>
      <c r="EA201" s="77" t="str">
        <f>IF(AC201="","",IF(CB201="","",AC201-AC201+INDEX(gDP!AR$6:AR$271,MATCH(totalExpenditure!$A201,gDP!$B$6:$B$271))))</f>
        <v/>
      </c>
      <c r="EB201" s="77" t="str">
        <f>IF(AD201="","",IF(CC201="","",AD201-AD201+INDEX(gDP!AS$6:AS$271,MATCH(totalExpenditure!$A201,gDP!$B$6:$B$271))))</f>
        <v/>
      </c>
      <c r="EC201" s="77" t="str">
        <f>IF(AE201="","",IF(CD201="","",AE201-AE201+INDEX(gDP!AT$6:AT$271,MATCH(totalExpenditure!$A201,gDP!$B$6:$B$271))))</f>
        <v/>
      </c>
      <c r="ED201" s="77" t="str">
        <f>IF(AF201="","",IF(CE201="","",AF201-AF201+INDEX(gDP!AU$6:AU$271,MATCH(totalExpenditure!$A201,gDP!$B$6:$B$271))))</f>
        <v/>
      </c>
      <c r="EE201" s="77" t="str">
        <f>IF(AG201="","",IF(CF201="","",AG201-AG201+INDEX(gDP!AV$6:AV$271,MATCH(totalExpenditure!$A201,gDP!$B$6:$B$271))))</f>
        <v/>
      </c>
      <c r="EF201" s="77" t="str">
        <f>IF(AH201="","",IF(CG201="","",AH201-AH201+INDEX(gDP!AW$6:AW$271,MATCH(totalExpenditure!$A201,gDP!$B$6:$B$271))))</f>
        <v/>
      </c>
      <c r="EG201" s="77" t="str">
        <f>IF(AI201="","",IF(CH201="","",AI201-AI201+INDEX(gDP!AX$6:AX$271,MATCH(totalExpenditure!$A201,gDP!$B$6:$B$271))))</f>
        <v/>
      </c>
      <c r="EH201" s="77" t="str">
        <f>IF(AJ201="","",IF(CI201="","",AJ201-AJ201+INDEX(gDP!AY$6:AY$271,MATCH(totalExpenditure!$A201,gDP!$B$6:$B$271))))</f>
        <v/>
      </c>
      <c r="EI201" s="77" t="str">
        <f>IF(AK201="","",IF(CJ201="","",AK201-AK201+INDEX(gDP!AZ$6:AZ$271,MATCH(totalExpenditure!$A201,gDP!$B$6:$B$271))))</f>
        <v/>
      </c>
      <c r="EJ201" s="77" t="str">
        <f>IF(AL201="","",IF(CK201="","",AL201-AL201+INDEX(gDP!BA$6:BA$271,MATCH(totalExpenditure!$A201,gDP!$B$6:$B$271))))</f>
        <v/>
      </c>
      <c r="EK201" s="77" t="str">
        <f>IF(AM201="","",IF(CL201="","",AM201-AM201+INDEX(gDP!BB$6:BB$271,MATCH(totalExpenditure!$A201,gDP!$B$6:$B$271))))</f>
        <v/>
      </c>
      <c r="EL201" s="77" t="str">
        <f>IF(AN201="","",IF(CM201="","",AN201-AN201+INDEX(gDP!BC$6:BC$271,MATCH(totalExpenditure!$A201,gDP!$B$6:$B$271))))</f>
        <v/>
      </c>
      <c r="EM201" s="77" t="str">
        <f>IF(AO201="","",IF(CN201="","",AO201-AO201+INDEX(gDP!BD$6:BD$271,MATCH(totalExpenditure!$A201,gDP!$B$6:$B$271))))</f>
        <v/>
      </c>
      <c r="EN201" s="77" t="str">
        <f>IF(AP201="","",IF(CO201="","",AP201-AP201+INDEX(gDP!BE$6:BE$271,MATCH(totalExpenditure!$A201,gDP!$B$6:$B$271))))</f>
        <v/>
      </c>
      <c r="EO201" s="77" t="str">
        <f>IF(AQ201="","",IF(CP201="","",AQ201-AQ201+INDEX(gDP!BF$6:BF$271,MATCH(totalExpenditure!$A201,gDP!$B$6:$B$271))))</f>
        <v/>
      </c>
      <c r="EP201" s="77" t="str">
        <f>IF(AR201="","",IF(CQ201="","",AR201-AR201+INDEX(gDP!BG$6:BG$271,MATCH(totalExpenditure!$A201,gDP!$B$6:$B$271))))</f>
        <v/>
      </c>
      <c r="EQ201" s="77" t="str">
        <f>IF(AS201="","",IF(CR201="","",AS201-AS201+INDEX(gDP!BH$6:BH$271,MATCH(totalExpenditure!$A201,gDP!$B$6:$B$271))))</f>
        <v/>
      </c>
      <c r="ER201" s="77" t="str">
        <f>IF(AT201="","",IF(CS201="","",AT201-AT201+INDEX(gDP!BI$6:BI$271,MATCH(totalExpenditure!$A201,gDP!$B$6:$B$271))))</f>
        <v/>
      </c>
      <c r="ES201" s="77" t="str">
        <f>IF(AU201="","",IF(CT201="","",AU201-AU201+INDEX(gDP!BJ$6:BJ$271,MATCH(totalExpenditure!$A201,gDP!$B$6:$B$271))))</f>
        <v/>
      </c>
      <c r="ET201" s="77" t="str">
        <f>IF(AV201="","",IF(CU201="","",AV201-AV201+INDEX(gDP!BK$6:BK$271,MATCH(totalExpenditure!$A201,gDP!$B$6:$B$271))))</f>
        <v/>
      </c>
      <c r="EU201" s="77" t="str">
        <f>IF(AW201="","",IF(CV201="","",AW201-AW201+INDEX(gDP!BL$6:BL$271,MATCH(totalExpenditure!$A201,gDP!$B$6:$B$271))))</f>
        <v/>
      </c>
      <c r="EV201" s="77" t="str">
        <f>IF(AX201="","",IF(CW201="","",AX201-AX201+INDEX(gDP!BM$6:BM$271,MATCH(totalExpenditure!$A201,gDP!$B$6:$B$271))))</f>
        <v/>
      </c>
      <c r="EW201" s="77" t="str">
        <f>IF(AY201="","",IF(CX201="","",AY201-AY201+INDEX(gDP!BN$6:BN$271,MATCH(totalExpenditure!$A201,gDP!$B$6:$B$271))))</f>
        <v/>
      </c>
      <c r="EX201" s="77" t="str">
        <f>IF(AZ201="","",IF(CY201="","",AZ201-AZ201+INDEX(gDP!BO$6:BO$271,MATCH(totalExpenditure!$A201,gDP!$B$6:$B$271))))</f>
        <v/>
      </c>
    </row>
    <row r="202" spans="1:154" x14ac:dyDescent="0.35">
      <c r="A202" t="s">
        <v>613</v>
      </c>
      <c r="B202" s="77" t="e">
        <f>IF(INDEX([2]pivotTable!B$3:B$308,MATCH(totalExpenditure!$A202,[2]pivotTable!$A$3:$A$308,0))/100*INDEX(gDP!Q$6:Q$271,MATCH(totalExpenditure!$A202,gDP!$B$6:$B$271))=0,"",INDEX([2]pivotTable!B$3:B$308,MATCH(totalExpenditure!$A202,[2]pivotTable!$A$3:$A$308,0))/100*INDEX(gDP!Q$6:Q$271,MATCH(totalExpenditure!$A202,gDP!$B$6:$B$271)))</f>
        <v>#N/A</v>
      </c>
      <c r="C202" s="77" t="e">
        <f>IF(INDEX([2]pivotTable!C$3:C$308,MATCH(totalExpenditure!$A202,[2]pivotTable!$A$3:$A$308,0))/100*INDEX(gDP!R$6:R$271,MATCH(totalExpenditure!$A202,gDP!$B$6:$B$271))=0,"",INDEX([2]pivotTable!C$3:C$308,MATCH(totalExpenditure!$A202,[2]pivotTable!$A$3:$A$308,0))/100*INDEX(gDP!R$6:R$271,MATCH(totalExpenditure!$A202,gDP!$B$6:$B$271)))</f>
        <v>#N/A</v>
      </c>
      <c r="D202" s="77" t="e">
        <f>IF(INDEX([2]pivotTable!D$3:D$308,MATCH(totalExpenditure!$A202,[2]pivotTable!$A$3:$A$308,0))/100*INDEX(gDP!S$6:S$271,MATCH(totalExpenditure!$A202,gDP!$B$6:$B$271))=0,"",INDEX([2]pivotTable!D$3:D$308,MATCH(totalExpenditure!$A202,[2]pivotTable!$A$3:$A$308,0))/100*INDEX(gDP!S$6:S$271,MATCH(totalExpenditure!$A202,gDP!$B$6:$B$271)))</f>
        <v>#N/A</v>
      </c>
      <c r="E202" s="77" t="e">
        <f>IF(INDEX([2]pivotTable!E$3:E$308,MATCH(totalExpenditure!$A202,[2]pivotTable!$A$3:$A$308,0))/100*INDEX(gDP!T$6:T$271,MATCH(totalExpenditure!$A202,gDP!$B$6:$B$271))=0,"",INDEX([2]pivotTable!E$3:E$308,MATCH(totalExpenditure!$A202,[2]pivotTable!$A$3:$A$308,0))/100*INDEX(gDP!T$6:T$271,MATCH(totalExpenditure!$A202,gDP!$B$6:$B$271)))</f>
        <v>#N/A</v>
      </c>
      <c r="F202" s="77" t="e">
        <f>IF(INDEX([2]pivotTable!F$3:F$308,MATCH(totalExpenditure!$A202,[2]pivotTable!$A$3:$A$308,0))/100*INDEX(gDP!U$6:U$271,MATCH(totalExpenditure!$A202,gDP!$B$6:$B$271))=0,"",INDEX([2]pivotTable!F$3:F$308,MATCH(totalExpenditure!$A202,[2]pivotTable!$A$3:$A$308,0))/100*INDEX(gDP!U$6:U$271,MATCH(totalExpenditure!$A202,gDP!$B$6:$B$271)))</f>
        <v>#N/A</v>
      </c>
      <c r="G202" s="77" t="e">
        <f>IF(INDEX([2]pivotTable!G$3:G$308,MATCH(totalExpenditure!$A202,[2]pivotTable!$A$3:$A$308,0))/100*INDEX(gDP!V$6:V$271,MATCH(totalExpenditure!$A202,gDP!$B$6:$B$271))=0,"",INDEX([2]pivotTable!G$3:G$308,MATCH(totalExpenditure!$A202,[2]pivotTable!$A$3:$A$308,0))/100*INDEX(gDP!V$6:V$271,MATCH(totalExpenditure!$A202,gDP!$B$6:$B$271)))</f>
        <v>#N/A</v>
      </c>
      <c r="H202" s="77" t="e">
        <f>IF(INDEX([2]pivotTable!H$3:H$308,MATCH(totalExpenditure!$A202,[2]pivotTable!$A$3:$A$308,0))/100*INDEX(gDP!W$6:W$271,MATCH(totalExpenditure!$A202,gDP!$B$6:$B$271))=0,"",INDEX([2]pivotTable!H$3:H$308,MATCH(totalExpenditure!$A202,[2]pivotTable!$A$3:$A$308,0))/100*INDEX(gDP!W$6:W$271,MATCH(totalExpenditure!$A202,gDP!$B$6:$B$271)))</f>
        <v>#N/A</v>
      </c>
      <c r="I202" s="77" t="e">
        <f>IF(INDEX([2]pivotTable!I$3:I$308,MATCH(totalExpenditure!$A202,[2]pivotTable!$A$3:$A$308,0))/100*INDEX(gDP!X$6:X$271,MATCH(totalExpenditure!$A202,gDP!$B$6:$B$271))=0,"",INDEX([2]pivotTable!I$3:I$308,MATCH(totalExpenditure!$A202,[2]pivotTable!$A$3:$A$308,0))/100*INDEX(gDP!X$6:X$271,MATCH(totalExpenditure!$A202,gDP!$B$6:$B$271)))</f>
        <v>#N/A</v>
      </c>
      <c r="J202" s="77" t="e">
        <f>IF(INDEX([2]pivotTable!J$3:J$308,MATCH(totalExpenditure!$A202,[2]pivotTable!$A$3:$A$308,0))/100*INDEX(gDP!Y$6:Y$271,MATCH(totalExpenditure!$A202,gDP!$B$6:$B$271))=0,"",INDEX([2]pivotTable!J$3:J$308,MATCH(totalExpenditure!$A202,[2]pivotTable!$A$3:$A$308,0))/100*INDEX(gDP!Y$6:Y$271,MATCH(totalExpenditure!$A202,gDP!$B$6:$B$271)))</f>
        <v>#N/A</v>
      </c>
      <c r="K202" s="77" t="e">
        <f>IF(INDEX([2]pivotTable!K$3:K$308,MATCH(totalExpenditure!$A202,[2]pivotTable!$A$3:$A$308,0))/100*INDEX(gDP!Z$6:Z$271,MATCH(totalExpenditure!$A202,gDP!$B$6:$B$271))=0,"",INDEX([2]pivotTable!K$3:K$308,MATCH(totalExpenditure!$A202,[2]pivotTable!$A$3:$A$308,0))/100*INDEX(gDP!Z$6:Z$271,MATCH(totalExpenditure!$A202,gDP!$B$6:$B$271)))</f>
        <v>#N/A</v>
      </c>
      <c r="L202" s="77" t="e">
        <f>IF(INDEX([2]pivotTable!L$3:L$308,MATCH(totalExpenditure!$A202,[2]pivotTable!$A$3:$A$308,0))/100*INDEX(gDP!AA$6:AA$271,MATCH(totalExpenditure!$A202,gDP!$B$6:$B$271))=0,"",INDEX([2]pivotTable!L$3:L$308,MATCH(totalExpenditure!$A202,[2]pivotTable!$A$3:$A$308,0))/100*INDEX(gDP!AA$6:AA$271,MATCH(totalExpenditure!$A202,gDP!$B$6:$B$271)))</f>
        <v>#N/A</v>
      </c>
      <c r="M202" s="77" t="e">
        <f>IF(INDEX([2]pivotTable!M$3:M$308,MATCH(totalExpenditure!$A202,[2]pivotTable!$A$3:$A$308,0))/100*INDEX(gDP!AB$6:AB$271,MATCH(totalExpenditure!$A202,gDP!$B$6:$B$271))=0,"",INDEX([2]pivotTable!M$3:M$308,MATCH(totalExpenditure!$A202,[2]pivotTable!$A$3:$A$308,0))/100*INDEX(gDP!AB$6:AB$271,MATCH(totalExpenditure!$A202,gDP!$B$6:$B$271)))</f>
        <v>#N/A</v>
      </c>
      <c r="N202" s="77" t="e">
        <f>IF(INDEX([2]pivotTable!N$3:N$308,MATCH(totalExpenditure!$A202,[2]pivotTable!$A$3:$A$308,0))/100*INDEX(gDP!AC$6:AC$271,MATCH(totalExpenditure!$A202,gDP!$B$6:$B$271))=0,"",INDEX([2]pivotTable!N$3:N$308,MATCH(totalExpenditure!$A202,[2]pivotTable!$A$3:$A$308,0))/100*INDEX(gDP!AC$6:AC$271,MATCH(totalExpenditure!$A202,gDP!$B$6:$B$271)))</f>
        <v>#N/A</v>
      </c>
      <c r="O202" s="77" t="e">
        <f>IF(INDEX([2]pivotTable!O$3:O$308,MATCH(totalExpenditure!$A202,[2]pivotTable!$A$3:$A$308,0))/100*INDEX(gDP!AD$6:AD$271,MATCH(totalExpenditure!$A202,gDP!$B$6:$B$271))=0,"",INDEX([2]pivotTable!O$3:O$308,MATCH(totalExpenditure!$A202,[2]pivotTable!$A$3:$A$308,0))/100*INDEX(gDP!AD$6:AD$271,MATCH(totalExpenditure!$A202,gDP!$B$6:$B$271)))</f>
        <v>#N/A</v>
      </c>
      <c r="P202" s="77" t="e">
        <f>IF(INDEX([2]pivotTable!P$3:P$308,MATCH(totalExpenditure!$A202,[2]pivotTable!$A$3:$A$308,0))/100*INDEX(gDP!AE$6:AE$271,MATCH(totalExpenditure!$A202,gDP!$B$6:$B$271))=0,"",INDEX([2]pivotTable!P$3:P$308,MATCH(totalExpenditure!$A202,[2]pivotTable!$A$3:$A$308,0))/100*INDEX(gDP!AE$6:AE$271,MATCH(totalExpenditure!$A202,gDP!$B$6:$B$271)))</f>
        <v>#N/A</v>
      </c>
      <c r="Q202" s="77" t="e">
        <f>IF(INDEX([2]pivotTable!Q$3:Q$308,MATCH(totalExpenditure!$A202,[2]pivotTable!$A$3:$A$308,0))/100*INDEX(gDP!AF$6:AF$271,MATCH(totalExpenditure!$A202,gDP!$B$6:$B$271))=0,"",INDEX([2]pivotTable!Q$3:Q$308,MATCH(totalExpenditure!$A202,[2]pivotTable!$A$3:$A$308,0))/100*INDEX(gDP!AF$6:AF$271,MATCH(totalExpenditure!$A202,gDP!$B$6:$B$271)))</f>
        <v>#N/A</v>
      </c>
      <c r="R202" s="77" t="e">
        <f>IF(INDEX([2]pivotTable!R$3:R$308,MATCH(totalExpenditure!$A202,[2]pivotTable!$A$3:$A$308,0))/100*INDEX(gDP!AG$6:AG$271,MATCH(totalExpenditure!$A202,gDP!$B$6:$B$271))=0,"",INDEX([2]pivotTable!R$3:R$308,MATCH(totalExpenditure!$A202,[2]pivotTable!$A$3:$A$308,0))/100*INDEX(gDP!AG$6:AG$271,MATCH(totalExpenditure!$A202,gDP!$B$6:$B$271)))</f>
        <v>#N/A</v>
      </c>
      <c r="S202" s="77" t="e">
        <f>IF(INDEX([2]pivotTable!S$3:S$308,MATCH(totalExpenditure!$A202,[2]pivotTable!$A$3:$A$308,0))/100*INDEX(gDP!AH$6:AH$271,MATCH(totalExpenditure!$A202,gDP!$B$6:$B$271))=0,"",INDEX([2]pivotTable!S$3:S$308,MATCH(totalExpenditure!$A202,[2]pivotTable!$A$3:$A$308,0))/100*INDEX(gDP!AH$6:AH$271,MATCH(totalExpenditure!$A202,gDP!$B$6:$B$271)))</f>
        <v>#N/A</v>
      </c>
      <c r="T202" s="77" t="e">
        <f>IF(INDEX([2]pivotTable!T$3:T$308,MATCH(totalExpenditure!$A202,[2]pivotTable!$A$3:$A$308,0))/100*INDEX(gDP!AI$6:AI$271,MATCH(totalExpenditure!$A202,gDP!$B$6:$B$271))=0,"",INDEX([2]pivotTable!T$3:T$308,MATCH(totalExpenditure!$A202,[2]pivotTable!$A$3:$A$308,0))/100*INDEX(gDP!AI$6:AI$271,MATCH(totalExpenditure!$A202,gDP!$B$6:$B$271)))</f>
        <v>#N/A</v>
      </c>
      <c r="U202" s="77" t="e">
        <f>IF(INDEX([2]pivotTable!U$3:U$308,MATCH(totalExpenditure!$A202,[2]pivotTable!$A$3:$A$308,0))/100*INDEX(gDP!AJ$6:AJ$271,MATCH(totalExpenditure!$A202,gDP!$B$6:$B$271))=0,"",INDEX([2]pivotTable!U$3:U$308,MATCH(totalExpenditure!$A202,[2]pivotTable!$A$3:$A$308,0))/100*INDEX(gDP!AJ$6:AJ$271,MATCH(totalExpenditure!$A202,gDP!$B$6:$B$271)))</f>
        <v>#N/A</v>
      </c>
      <c r="V202" s="77" t="e">
        <f>IF(INDEX([2]pivotTable!V$3:V$308,MATCH(totalExpenditure!$A202,[2]pivotTable!$A$3:$A$308,0))/100*INDEX(gDP!AK$6:AK$271,MATCH(totalExpenditure!$A202,gDP!$B$6:$B$271))=0,"",INDEX([2]pivotTable!V$3:V$308,MATCH(totalExpenditure!$A202,[2]pivotTable!$A$3:$A$308,0))/100*INDEX(gDP!AK$6:AK$271,MATCH(totalExpenditure!$A202,gDP!$B$6:$B$271)))</f>
        <v>#N/A</v>
      </c>
      <c r="W202" s="77" t="e">
        <f>IF(INDEX([2]pivotTable!W$3:W$308,MATCH(totalExpenditure!$A202,[2]pivotTable!$A$3:$A$308,0))/100*INDEX(gDP!AL$6:AL$271,MATCH(totalExpenditure!$A202,gDP!$B$6:$B$271))=0,"",INDEX([2]pivotTable!W$3:W$308,MATCH(totalExpenditure!$A202,[2]pivotTable!$A$3:$A$308,0))/100*INDEX(gDP!AL$6:AL$271,MATCH(totalExpenditure!$A202,gDP!$B$6:$B$271)))</f>
        <v>#N/A</v>
      </c>
      <c r="X202" s="77" t="e">
        <f>IF(INDEX([2]pivotTable!X$3:X$308,MATCH(totalExpenditure!$A202,[2]pivotTable!$A$3:$A$308,0))/100*INDEX(gDP!AM$6:AM$271,MATCH(totalExpenditure!$A202,gDP!$B$6:$B$271))=0,"",INDEX([2]pivotTable!X$3:X$308,MATCH(totalExpenditure!$A202,[2]pivotTable!$A$3:$A$308,0))/100*INDEX(gDP!AM$6:AM$271,MATCH(totalExpenditure!$A202,gDP!$B$6:$B$271)))</f>
        <v>#N/A</v>
      </c>
      <c r="Y202" s="77" t="e">
        <f>IF(INDEX([2]pivotTable!Y$3:Y$308,MATCH(totalExpenditure!$A202,[2]pivotTable!$A$3:$A$308,0))/100*INDEX(gDP!AN$6:AN$271,MATCH(totalExpenditure!$A202,gDP!$B$6:$B$271))=0,"",INDEX([2]pivotTable!Y$3:Y$308,MATCH(totalExpenditure!$A202,[2]pivotTable!$A$3:$A$308,0))/100*INDEX(gDP!AN$6:AN$271,MATCH(totalExpenditure!$A202,gDP!$B$6:$B$271)))</f>
        <v>#N/A</v>
      </c>
      <c r="Z202" s="77" t="e">
        <f>IF(INDEX([2]pivotTable!Z$3:Z$308,MATCH(totalExpenditure!$A202,[2]pivotTable!$A$3:$A$308,0))/100*INDEX(gDP!AO$6:AO$271,MATCH(totalExpenditure!$A202,gDP!$B$6:$B$271))=0,"",INDEX([2]pivotTable!Z$3:Z$308,MATCH(totalExpenditure!$A202,[2]pivotTable!$A$3:$A$308,0))/100*INDEX(gDP!AO$6:AO$271,MATCH(totalExpenditure!$A202,gDP!$B$6:$B$271)))</f>
        <v>#N/A</v>
      </c>
      <c r="AA202" s="77" t="e">
        <f>IF(INDEX([2]pivotTable!AA$3:AA$308,MATCH(totalExpenditure!$A202,[2]pivotTable!$A$3:$A$308,0))/100*INDEX(gDP!AP$6:AP$271,MATCH(totalExpenditure!$A202,gDP!$B$6:$B$271))=0,"",INDEX([2]pivotTable!AA$3:AA$308,MATCH(totalExpenditure!$A202,[2]pivotTable!$A$3:$A$308,0))/100*INDEX(gDP!AP$6:AP$271,MATCH(totalExpenditure!$A202,gDP!$B$6:$B$271)))</f>
        <v>#N/A</v>
      </c>
      <c r="AB202" s="77" t="e">
        <f>IF(INDEX([2]pivotTable!AB$3:AB$308,MATCH(totalExpenditure!$A202,[2]pivotTable!$A$3:$A$308,0))/100*INDEX(gDP!AQ$6:AQ$271,MATCH(totalExpenditure!$A202,gDP!$B$6:$B$271))=0,"",INDEX([2]pivotTable!AB$3:AB$308,MATCH(totalExpenditure!$A202,[2]pivotTable!$A$3:$A$308,0))/100*INDEX(gDP!AQ$6:AQ$271,MATCH(totalExpenditure!$A202,gDP!$B$6:$B$271)))</f>
        <v>#N/A</v>
      </c>
      <c r="AC202" s="77" t="e">
        <f>IF(INDEX([2]pivotTable!AC$3:AC$308,MATCH(totalExpenditure!$A202,[2]pivotTable!$A$3:$A$308,0))/100*INDEX(gDP!AR$6:AR$271,MATCH(totalExpenditure!$A202,gDP!$B$6:$B$271))=0,"",INDEX([2]pivotTable!AC$3:AC$308,MATCH(totalExpenditure!$A202,[2]pivotTable!$A$3:$A$308,0))/100*INDEX(gDP!AR$6:AR$271,MATCH(totalExpenditure!$A202,gDP!$B$6:$B$271)))</f>
        <v>#N/A</v>
      </c>
      <c r="AD202" s="77" t="e">
        <f>IF(INDEX([2]pivotTable!AD$3:AD$308,MATCH(totalExpenditure!$A202,[2]pivotTable!$A$3:$A$308,0))/100*INDEX(gDP!AS$6:AS$271,MATCH(totalExpenditure!$A202,gDP!$B$6:$B$271))=0,"",INDEX([2]pivotTable!AD$3:AD$308,MATCH(totalExpenditure!$A202,[2]pivotTable!$A$3:$A$308,0))/100*INDEX(gDP!AS$6:AS$271,MATCH(totalExpenditure!$A202,gDP!$B$6:$B$271)))</f>
        <v>#N/A</v>
      </c>
      <c r="AE202" s="77" t="e">
        <f>IF(INDEX([2]pivotTable!AE$3:AE$308,MATCH(totalExpenditure!$A202,[2]pivotTable!$A$3:$A$308,0))/100*INDEX(gDP!AT$6:AT$271,MATCH(totalExpenditure!$A202,gDP!$B$6:$B$271))=0,"",INDEX([2]pivotTable!AE$3:AE$308,MATCH(totalExpenditure!$A202,[2]pivotTable!$A$3:$A$308,0))/100*INDEX(gDP!AT$6:AT$271,MATCH(totalExpenditure!$A202,gDP!$B$6:$B$271)))</f>
        <v>#N/A</v>
      </c>
      <c r="AF202" s="77" t="e">
        <f>IF(INDEX([2]pivotTable!AF$3:AF$308,MATCH(totalExpenditure!$A202,[2]pivotTable!$A$3:$A$308,0))/100*INDEX(gDP!AU$6:AU$271,MATCH(totalExpenditure!$A202,gDP!$B$6:$B$271))=0,"",INDEX([2]pivotTable!AF$3:AF$308,MATCH(totalExpenditure!$A202,[2]pivotTable!$A$3:$A$308,0))/100*INDEX(gDP!AU$6:AU$271,MATCH(totalExpenditure!$A202,gDP!$B$6:$B$271)))</f>
        <v>#N/A</v>
      </c>
      <c r="AG202" s="77" t="e">
        <f>IF(INDEX([2]pivotTable!AG$3:AG$308,MATCH(totalExpenditure!$A202,[2]pivotTable!$A$3:$A$308,0))/100*INDEX(gDP!AV$6:AV$271,MATCH(totalExpenditure!$A202,gDP!$B$6:$B$271))=0,"",INDEX([2]pivotTable!AG$3:AG$308,MATCH(totalExpenditure!$A202,[2]pivotTable!$A$3:$A$308,0))/100*INDEX(gDP!AV$6:AV$271,MATCH(totalExpenditure!$A202,gDP!$B$6:$B$271)))</f>
        <v>#N/A</v>
      </c>
      <c r="AH202" s="77" t="e">
        <f>IF(INDEX([2]pivotTable!AH$3:AH$308,MATCH(totalExpenditure!$A202,[2]pivotTable!$A$3:$A$308,0))/100*INDEX(gDP!AW$6:AW$271,MATCH(totalExpenditure!$A202,gDP!$B$6:$B$271))=0,"",INDEX([2]pivotTable!AH$3:AH$308,MATCH(totalExpenditure!$A202,[2]pivotTable!$A$3:$A$308,0))/100*INDEX(gDP!AW$6:AW$271,MATCH(totalExpenditure!$A202,gDP!$B$6:$B$271)))</f>
        <v>#N/A</v>
      </c>
      <c r="AI202" s="77" t="e">
        <f>IF(INDEX([2]pivotTable!AI$3:AI$308,MATCH(totalExpenditure!$A202,[2]pivotTable!$A$3:$A$308,0))/100*INDEX(gDP!AX$6:AX$271,MATCH(totalExpenditure!$A202,gDP!$B$6:$B$271))=0,"",INDEX([2]pivotTable!AI$3:AI$308,MATCH(totalExpenditure!$A202,[2]pivotTable!$A$3:$A$308,0))/100*INDEX(gDP!AX$6:AX$271,MATCH(totalExpenditure!$A202,gDP!$B$6:$B$271)))</f>
        <v>#N/A</v>
      </c>
      <c r="AJ202" s="77" t="e">
        <f>IF(INDEX([2]pivotTable!AJ$3:AJ$308,MATCH(totalExpenditure!$A202,[2]pivotTable!$A$3:$A$308,0))/100*INDEX(gDP!AY$6:AY$271,MATCH(totalExpenditure!$A202,gDP!$B$6:$B$271))=0,"",INDEX([2]pivotTable!AJ$3:AJ$308,MATCH(totalExpenditure!$A202,[2]pivotTable!$A$3:$A$308,0))/100*INDEX(gDP!AY$6:AY$271,MATCH(totalExpenditure!$A202,gDP!$B$6:$B$271)))</f>
        <v>#N/A</v>
      </c>
      <c r="AK202" s="77" t="e">
        <f>IF(INDEX([2]pivotTable!AK$3:AK$308,MATCH(totalExpenditure!$A202,[2]pivotTable!$A$3:$A$308,0))/100*INDEX(gDP!AZ$6:AZ$271,MATCH(totalExpenditure!$A202,gDP!$B$6:$B$271))=0,"",INDEX([2]pivotTable!AK$3:AK$308,MATCH(totalExpenditure!$A202,[2]pivotTable!$A$3:$A$308,0))/100*INDEX(gDP!AZ$6:AZ$271,MATCH(totalExpenditure!$A202,gDP!$B$6:$B$271)))</f>
        <v>#N/A</v>
      </c>
      <c r="AL202" s="77" t="e">
        <f>IF(INDEX([2]pivotTable!AL$3:AL$308,MATCH(totalExpenditure!$A202,[2]pivotTable!$A$3:$A$308,0))/100*INDEX(gDP!BA$6:BA$271,MATCH(totalExpenditure!$A202,gDP!$B$6:$B$271))=0,"",INDEX([2]pivotTable!AL$3:AL$308,MATCH(totalExpenditure!$A202,[2]pivotTable!$A$3:$A$308,0))/100*INDEX(gDP!BA$6:BA$271,MATCH(totalExpenditure!$A202,gDP!$B$6:$B$271)))</f>
        <v>#N/A</v>
      </c>
      <c r="AM202" s="77" t="e">
        <f>IF(INDEX([2]pivotTable!AM$3:AM$308,MATCH(totalExpenditure!$A202,[2]pivotTable!$A$3:$A$308,0))/100*INDEX(gDP!BB$6:BB$271,MATCH(totalExpenditure!$A202,gDP!$B$6:$B$271))=0,"",INDEX([2]pivotTable!AM$3:AM$308,MATCH(totalExpenditure!$A202,[2]pivotTable!$A$3:$A$308,0))/100*INDEX(gDP!BB$6:BB$271,MATCH(totalExpenditure!$A202,gDP!$B$6:$B$271)))</f>
        <v>#N/A</v>
      </c>
      <c r="AN202" s="77" t="e">
        <f>IF(INDEX([2]pivotTable!AN$3:AN$308,MATCH(totalExpenditure!$A202,[2]pivotTable!$A$3:$A$308,0))/100*INDEX(gDP!BC$6:BC$271,MATCH(totalExpenditure!$A202,gDP!$B$6:$B$271))=0,"",INDEX([2]pivotTable!AN$3:AN$308,MATCH(totalExpenditure!$A202,[2]pivotTable!$A$3:$A$308,0))/100*INDEX(gDP!BC$6:BC$271,MATCH(totalExpenditure!$A202,gDP!$B$6:$B$271)))</f>
        <v>#N/A</v>
      </c>
      <c r="AO202" s="77" t="e">
        <f>IF(INDEX([2]pivotTable!AO$3:AO$308,MATCH(totalExpenditure!$A202,[2]pivotTable!$A$3:$A$308,0))/100*INDEX(gDP!BD$6:BD$271,MATCH(totalExpenditure!$A202,gDP!$B$6:$B$271))=0,"",INDEX([2]pivotTable!AO$3:AO$308,MATCH(totalExpenditure!$A202,[2]pivotTable!$A$3:$A$308,0))/100*INDEX(gDP!BD$6:BD$271,MATCH(totalExpenditure!$A202,gDP!$B$6:$B$271)))</f>
        <v>#N/A</v>
      </c>
      <c r="AP202" s="77" t="e">
        <f>IF(INDEX([2]pivotTable!AP$3:AP$308,MATCH(totalExpenditure!$A202,[2]pivotTable!$A$3:$A$308,0))/100*INDEX(gDP!BE$6:BE$271,MATCH(totalExpenditure!$A202,gDP!$B$6:$B$271))=0,"",INDEX([2]pivotTable!AP$3:AP$308,MATCH(totalExpenditure!$A202,[2]pivotTable!$A$3:$A$308,0))/100*INDEX(gDP!BE$6:BE$271,MATCH(totalExpenditure!$A202,gDP!$B$6:$B$271)))</f>
        <v>#N/A</v>
      </c>
      <c r="AQ202" s="77" t="e">
        <f>IF(INDEX([2]pivotTable!AQ$3:AQ$308,MATCH(totalExpenditure!$A202,[2]pivotTable!$A$3:$A$308,0))/100*INDEX(gDP!BF$6:BF$271,MATCH(totalExpenditure!$A202,gDP!$B$6:$B$271))=0,"",INDEX([2]pivotTable!AQ$3:AQ$308,MATCH(totalExpenditure!$A202,[2]pivotTable!$A$3:$A$308,0))/100*INDEX(gDP!BF$6:BF$271,MATCH(totalExpenditure!$A202,gDP!$B$6:$B$271)))</f>
        <v>#N/A</v>
      </c>
      <c r="AR202" s="77" t="e">
        <f>IF(INDEX([2]pivotTable!AR$3:AR$308,MATCH(totalExpenditure!$A202,[2]pivotTable!$A$3:$A$308,0))/100*INDEX(gDP!BG$6:BG$271,MATCH(totalExpenditure!$A202,gDP!$B$6:$B$271))=0,"",INDEX([2]pivotTable!AR$3:AR$308,MATCH(totalExpenditure!$A202,[2]pivotTable!$A$3:$A$308,0))/100*INDEX(gDP!BG$6:BG$271,MATCH(totalExpenditure!$A202,gDP!$B$6:$B$271)))</f>
        <v>#N/A</v>
      </c>
      <c r="AS202" s="77" t="e">
        <f>IF(INDEX([2]pivotTable!AS$3:AS$308,MATCH(totalExpenditure!$A202,[2]pivotTable!$A$3:$A$308,0))/100*INDEX(gDP!BH$6:BH$271,MATCH(totalExpenditure!$A202,gDP!$B$6:$B$271))=0,"",INDEX([2]pivotTable!AS$3:AS$308,MATCH(totalExpenditure!$A202,[2]pivotTable!$A$3:$A$308,0))/100*INDEX(gDP!BH$6:BH$271,MATCH(totalExpenditure!$A202,gDP!$B$6:$B$271)))</f>
        <v>#N/A</v>
      </c>
      <c r="AT202" s="77" t="e">
        <f>IF(INDEX([2]pivotTable!AT$3:AT$308,MATCH(totalExpenditure!$A202,[2]pivotTable!$A$3:$A$308,0))/100*INDEX(gDP!BI$6:BI$271,MATCH(totalExpenditure!$A202,gDP!$B$6:$B$271))=0,"",INDEX([2]pivotTable!AT$3:AT$308,MATCH(totalExpenditure!$A202,[2]pivotTable!$A$3:$A$308,0))/100*INDEX(gDP!BI$6:BI$271,MATCH(totalExpenditure!$A202,gDP!$B$6:$B$271)))</f>
        <v>#N/A</v>
      </c>
      <c r="AU202" s="77" t="e">
        <f>IF(INDEX([2]pivotTable!AU$3:AU$308,MATCH(totalExpenditure!$A202,[2]pivotTable!$A$3:$A$308,0))/100*INDEX(gDP!BJ$6:BJ$271,MATCH(totalExpenditure!$A202,gDP!$B$6:$B$271))=0,"",INDEX([2]pivotTable!AU$3:AU$308,MATCH(totalExpenditure!$A202,[2]pivotTable!$A$3:$A$308,0))/100*INDEX(gDP!BJ$6:BJ$271,MATCH(totalExpenditure!$A202,gDP!$B$6:$B$271)))</f>
        <v>#N/A</v>
      </c>
      <c r="AV202" s="77" t="e">
        <f>IF(INDEX([2]pivotTable!AV$3:AV$308,MATCH(totalExpenditure!$A202,[2]pivotTable!$A$3:$A$308,0))/100*INDEX(gDP!BK$6:BK$271,MATCH(totalExpenditure!$A202,gDP!$B$6:$B$271))=0,"",INDEX([2]pivotTable!AV$3:AV$308,MATCH(totalExpenditure!$A202,[2]pivotTable!$A$3:$A$308,0))/100*INDEX(gDP!BK$6:BK$271,MATCH(totalExpenditure!$A202,gDP!$B$6:$B$271)))</f>
        <v>#N/A</v>
      </c>
      <c r="AW202" s="77" t="e">
        <f>IF(INDEX([2]pivotTable!AW$3:AW$308,MATCH(totalExpenditure!$A202,[2]pivotTable!$A$3:$A$308,0))/100*INDEX(gDP!BL$6:BL$271,MATCH(totalExpenditure!$A202,gDP!$B$6:$B$271))=0,"",INDEX([2]pivotTable!AW$3:AW$308,MATCH(totalExpenditure!$A202,[2]pivotTable!$A$3:$A$308,0))/100*INDEX(gDP!BL$6:BL$271,MATCH(totalExpenditure!$A202,gDP!$B$6:$B$271)))</f>
        <v>#N/A</v>
      </c>
      <c r="AX202" s="77" t="e">
        <f>IF(INDEX([2]pivotTable!AX$3:AX$308,MATCH(totalExpenditure!$A202,[2]pivotTable!$A$3:$A$308,0))/100*INDEX(gDP!BM$6:BM$271,MATCH(totalExpenditure!$A202,gDP!$B$6:$B$271))=0,"",INDEX([2]pivotTable!AX$3:AX$308,MATCH(totalExpenditure!$A202,[2]pivotTable!$A$3:$A$308,0))/100*INDEX(gDP!BM$6:BM$271,MATCH(totalExpenditure!$A202,gDP!$B$6:$B$271)))</f>
        <v>#N/A</v>
      </c>
      <c r="AY202" s="77" t="e">
        <f>IF(INDEX([2]pivotTable!AY$3:AY$308,MATCH(totalExpenditure!$A202,[2]pivotTable!$A$3:$A$308,0))/100*INDEX(gDP!BN$6:BN$271,MATCH(totalExpenditure!$A202,gDP!$B$6:$B$271))=0,"",INDEX([2]pivotTable!AY$3:AY$308,MATCH(totalExpenditure!$A202,[2]pivotTable!$A$3:$A$308,0))/100*INDEX(gDP!BN$6:BN$271,MATCH(totalExpenditure!$A202,gDP!$B$6:$B$271)))</f>
        <v>#N/A</v>
      </c>
      <c r="AZ202" s="77" t="e">
        <f>IF(INDEX([2]pivotTable!AZ$3:AZ$308,MATCH(totalExpenditure!$A202,[2]pivotTable!$A$3:$A$308,0))/100*INDEX(gDP!BO$6:BO$271,MATCH(totalExpenditure!$A202,gDP!$B$6:$B$271))=0,"",INDEX([2]pivotTable!AZ$3:AZ$308,MATCH(totalExpenditure!$A202,[2]pivotTable!$A$3:$A$308,0))/100*INDEX(gDP!BO$6:BO$271,MATCH(totalExpenditure!$A202,gDP!$B$6:$B$271)))</f>
        <v>#N/A</v>
      </c>
      <c r="BA202" s="77" t="e">
        <f>IF(INDEX([2]pivotTable!B$310:B$615,MATCH(totalExpenditure!$A202,[2]pivotTable!$A$310:$A$615,0))/100*INDEX(gDP!Q$6:Q$271,MATCH(totalExpenditure!$A202,gDP!$B$6:$B$271))=0,"",INDEX([2]pivotTable!B$310:B$615,MATCH(totalExpenditure!$A202,[2]pivotTable!$A$310:$A$615,0))/100*INDEX(gDP!Q$6:Q$271,MATCH(totalExpenditure!$A202,gDP!$B$6:$B$271)))</f>
        <v>#N/A</v>
      </c>
      <c r="BB202" s="77" t="e">
        <f>IF(INDEX([2]pivotTable!C$310:C$615,MATCH(totalExpenditure!$A202,[2]pivotTable!$A$310:$A$615,0))/100*INDEX(gDP!R$6:R$271,MATCH(totalExpenditure!$A202,gDP!$B$6:$B$271))=0,"",INDEX([2]pivotTable!C$310:C$615,MATCH(totalExpenditure!$A202,[2]pivotTable!$A$310:$A$615,0))/100*INDEX(gDP!R$6:R$271,MATCH(totalExpenditure!$A202,gDP!$B$6:$B$271)))</f>
        <v>#N/A</v>
      </c>
      <c r="BC202" s="77" t="e">
        <f>IF(INDEX([2]pivotTable!D$310:D$615,MATCH(totalExpenditure!$A202,[2]pivotTable!$A$310:$A$615,0))/100*INDEX(gDP!S$6:S$271,MATCH(totalExpenditure!$A202,gDP!$B$6:$B$271))=0,"",INDEX([2]pivotTable!D$310:D$615,MATCH(totalExpenditure!$A202,[2]pivotTable!$A$310:$A$615,0))/100*INDEX(gDP!S$6:S$271,MATCH(totalExpenditure!$A202,gDP!$B$6:$B$271)))</f>
        <v>#N/A</v>
      </c>
      <c r="BD202" s="77" t="e">
        <f>IF(INDEX([2]pivotTable!E$310:E$615,MATCH(totalExpenditure!$A202,[2]pivotTable!$A$310:$A$615,0))/100*INDEX(gDP!T$6:T$271,MATCH(totalExpenditure!$A202,gDP!$B$6:$B$271))=0,"",INDEX([2]pivotTable!E$310:E$615,MATCH(totalExpenditure!$A202,[2]pivotTable!$A$310:$A$615,0))/100*INDEX(gDP!T$6:T$271,MATCH(totalExpenditure!$A202,gDP!$B$6:$B$271)))</f>
        <v>#N/A</v>
      </c>
      <c r="BE202" s="77" t="e">
        <f>IF(INDEX([2]pivotTable!F$310:F$615,MATCH(totalExpenditure!$A202,[2]pivotTable!$A$310:$A$615,0))/100*INDEX(gDP!U$6:U$271,MATCH(totalExpenditure!$A202,gDP!$B$6:$B$271))=0,"",INDEX([2]pivotTable!F$310:F$615,MATCH(totalExpenditure!$A202,[2]pivotTable!$A$310:$A$615,0))/100*INDEX(gDP!U$6:U$271,MATCH(totalExpenditure!$A202,gDP!$B$6:$B$271)))</f>
        <v>#N/A</v>
      </c>
      <c r="BF202" s="77" t="e">
        <f>IF(INDEX([2]pivotTable!G$310:G$615,MATCH(totalExpenditure!$A202,[2]pivotTable!$A$310:$A$615,0))/100*INDEX(gDP!V$6:V$271,MATCH(totalExpenditure!$A202,gDP!$B$6:$B$271))=0,"",INDEX([2]pivotTable!G$310:G$615,MATCH(totalExpenditure!$A202,[2]pivotTable!$A$310:$A$615,0))/100*INDEX(gDP!V$6:V$271,MATCH(totalExpenditure!$A202,gDP!$B$6:$B$271)))</f>
        <v>#N/A</v>
      </c>
      <c r="BG202" s="77" t="e">
        <f>IF(INDEX([2]pivotTable!H$310:H$615,MATCH(totalExpenditure!$A202,[2]pivotTable!$A$310:$A$615,0))/100*INDEX(gDP!W$6:W$271,MATCH(totalExpenditure!$A202,gDP!$B$6:$B$271))=0,"",INDEX([2]pivotTable!H$310:H$615,MATCH(totalExpenditure!$A202,[2]pivotTable!$A$310:$A$615,0))/100*INDEX(gDP!W$6:W$271,MATCH(totalExpenditure!$A202,gDP!$B$6:$B$271)))</f>
        <v>#N/A</v>
      </c>
      <c r="BH202" s="77" t="e">
        <f>IF(INDEX([2]pivotTable!I$310:I$615,MATCH(totalExpenditure!$A202,[2]pivotTable!$A$310:$A$615,0))/100*INDEX(gDP!X$6:X$271,MATCH(totalExpenditure!$A202,gDP!$B$6:$B$271))=0,"",INDEX([2]pivotTable!I$310:I$615,MATCH(totalExpenditure!$A202,[2]pivotTable!$A$310:$A$615,0))/100*INDEX(gDP!X$6:X$271,MATCH(totalExpenditure!$A202,gDP!$B$6:$B$271)))</f>
        <v>#N/A</v>
      </c>
      <c r="BI202" s="77" t="e">
        <f>IF(INDEX([2]pivotTable!J$310:J$615,MATCH(totalExpenditure!$A202,[2]pivotTable!$A$310:$A$615,0))/100*INDEX(gDP!Y$6:Y$271,MATCH(totalExpenditure!$A202,gDP!$B$6:$B$271))=0,"",INDEX([2]pivotTable!J$310:J$615,MATCH(totalExpenditure!$A202,[2]pivotTable!$A$310:$A$615,0))/100*INDEX(gDP!Y$6:Y$271,MATCH(totalExpenditure!$A202,gDP!$B$6:$B$271)))</f>
        <v>#N/A</v>
      </c>
      <c r="BJ202" s="77" t="e">
        <f>IF(INDEX([2]pivotTable!K$310:K$615,MATCH(totalExpenditure!$A202,[2]pivotTable!$A$310:$A$615,0))/100*INDEX(gDP!Z$6:Z$271,MATCH(totalExpenditure!$A202,gDP!$B$6:$B$271))=0,"",INDEX([2]pivotTable!K$310:K$615,MATCH(totalExpenditure!$A202,[2]pivotTable!$A$310:$A$615,0))/100*INDEX(gDP!Z$6:Z$271,MATCH(totalExpenditure!$A202,gDP!$B$6:$B$271)))</f>
        <v>#N/A</v>
      </c>
      <c r="BK202" s="77" t="e">
        <f>IF(INDEX([2]pivotTable!L$310:L$615,MATCH(totalExpenditure!$A202,[2]pivotTable!$A$310:$A$615,0))/100*INDEX(gDP!AA$6:AA$271,MATCH(totalExpenditure!$A202,gDP!$B$6:$B$271))=0,"",INDEX([2]pivotTable!L$310:L$615,MATCH(totalExpenditure!$A202,[2]pivotTable!$A$310:$A$615,0))/100*INDEX(gDP!AA$6:AA$271,MATCH(totalExpenditure!$A202,gDP!$B$6:$B$271)))</f>
        <v>#N/A</v>
      </c>
      <c r="BL202" s="77" t="e">
        <f>IF(INDEX([2]pivotTable!M$310:M$615,MATCH(totalExpenditure!$A202,[2]pivotTable!$A$310:$A$615,0))/100*INDEX(gDP!AB$6:AB$271,MATCH(totalExpenditure!$A202,gDP!$B$6:$B$271))=0,"",INDEX([2]pivotTable!M$310:M$615,MATCH(totalExpenditure!$A202,[2]pivotTable!$A$310:$A$615,0))/100*INDEX(gDP!AB$6:AB$271,MATCH(totalExpenditure!$A202,gDP!$B$6:$B$271)))</f>
        <v>#N/A</v>
      </c>
      <c r="BM202" s="77" t="e">
        <f>IF(INDEX([2]pivotTable!N$310:N$615,MATCH(totalExpenditure!$A202,[2]pivotTable!$A$310:$A$615,0))/100*INDEX(gDP!AC$6:AC$271,MATCH(totalExpenditure!$A202,gDP!$B$6:$B$271))=0,"",INDEX([2]pivotTable!N$310:N$615,MATCH(totalExpenditure!$A202,[2]pivotTable!$A$310:$A$615,0))/100*INDEX(gDP!AC$6:AC$271,MATCH(totalExpenditure!$A202,gDP!$B$6:$B$271)))</f>
        <v>#N/A</v>
      </c>
      <c r="BN202" s="77" t="e">
        <f>IF(INDEX([2]pivotTable!O$310:O$615,MATCH(totalExpenditure!$A202,[2]pivotTable!$A$310:$A$615,0))/100*INDEX(gDP!AD$6:AD$271,MATCH(totalExpenditure!$A202,gDP!$B$6:$B$271))=0,"",INDEX([2]pivotTable!O$310:O$615,MATCH(totalExpenditure!$A202,[2]pivotTable!$A$310:$A$615,0))/100*INDEX(gDP!AD$6:AD$271,MATCH(totalExpenditure!$A202,gDP!$B$6:$B$271)))</f>
        <v>#N/A</v>
      </c>
      <c r="BO202" s="77" t="e">
        <f>IF(INDEX([2]pivotTable!P$310:P$615,MATCH(totalExpenditure!$A202,[2]pivotTable!$A$310:$A$615,0))/100*INDEX(gDP!AE$6:AE$271,MATCH(totalExpenditure!$A202,gDP!$B$6:$B$271))=0,"",INDEX([2]pivotTable!P$310:P$615,MATCH(totalExpenditure!$A202,[2]pivotTable!$A$310:$A$615,0))/100*INDEX(gDP!AE$6:AE$271,MATCH(totalExpenditure!$A202,gDP!$B$6:$B$271)))</f>
        <v>#N/A</v>
      </c>
      <c r="BP202" s="77" t="e">
        <f>IF(INDEX([2]pivotTable!Q$310:Q$615,MATCH(totalExpenditure!$A202,[2]pivotTable!$A$310:$A$615,0))/100*INDEX(gDP!AF$6:AF$271,MATCH(totalExpenditure!$A202,gDP!$B$6:$B$271))=0,"",INDEX([2]pivotTable!Q$310:Q$615,MATCH(totalExpenditure!$A202,[2]pivotTable!$A$310:$A$615,0))/100*INDEX(gDP!AF$6:AF$271,MATCH(totalExpenditure!$A202,gDP!$B$6:$B$271)))</f>
        <v>#N/A</v>
      </c>
      <c r="BQ202" s="77" t="e">
        <f>IF(INDEX([2]pivotTable!R$310:R$615,MATCH(totalExpenditure!$A202,[2]pivotTable!$A$310:$A$615,0))/100*INDEX(gDP!AG$6:AG$271,MATCH(totalExpenditure!$A202,gDP!$B$6:$B$271))=0,"",INDEX([2]pivotTable!R$310:R$615,MATCH(totalExpenditure!$A202,[2]pivotTable!$A$310:$A$615,0))/100*INDEX(gDP!AG$6:AG$271,MATCH(totalExpenditure!$A202,gDP!$B$6:$B$271)))</f>
        <v>#N/A</v>
      </c>
      <c r="BR202" s="77" t="e">
        <f>IF(INDEX([2]pivotTable!S$310:S$615,MATCH(totalExpenditure!$A202,[2]pivotTable!$A$310:$A$615,0))/100*INDEX(gDP!AH$6:AH$271,MATCH(totalExpenditure!$A202,gDP!$B$6:$B$271))=0,"",INDEX([2]pivotTable!S$310:S$615,MATCH(totalExpenditure!$A202,[2]pivotTable!$A$310:$A$615,0))/100*INDEX(gDP!AH$6:AH$271,MATCH(totalExpenditure!$A202,gDP!$B$6:$B$271)))</f>
        <v>#N/A</v>
      </c>
      <c r="BS202" s="77" t="e">
        <f>IF(INDEX([2]pivotTable!T$310:T$615,MATCH(totalExpenditure!$A202,[2]pivotTable!$A$310:$A$615,0))/100*INDEX(gDP!AI$6:AI$271,MATCH(totalExpenditure!$A202,gDP!$B$6:$B$271))=0,"",INDEX([2]pivotTable!T$310:T$615,MATCH(totalExpenditure!$A202,[2]pivotTable!$A$310:$A$615,0))/100*INDEX(gDP!AI$6:AI$271,MATCH(totalExpenditure!$A202,gDP!$B$6:$B$271)))</f>
        <v>#N/A</v>
      </c>
      <c r="BT202" s="77" t="e">
        <f>IF(INDEX([2]pivotTable!U$310:U$615,MATCH(totalExpenditure!$A202,[2]pivotTable!$A$310:$A$615,0))/100*INDEX(gDP!AJ$6:AJ$271,MATCH(totalExpenditure!$A202,gDP!$B$6:$B$271))=0,"",INDEX([2]pivotTable!U$310:U$615,MATCH(totalExpenditure!$A202,[2]pivotTable!$A$310:$A$615,0))/100*INDEX(gDP!AJ$6:AJ$271,MATCH(totalExpenditure!$A202,gDP!$B$6:$B$271)))</f>
        <v>#N/A</v>
      </c>
      <c r="BU202" s="77" t="e">
        <f>IF(INDEX([2]pivotTable!V$310:V$615,MATCH(totalExpenditure!$A202,[2]pivotTable!$A$310:$A$615,0))/100*INDEX(gDP!AK$6:AK$271,MATCH(totalExpenditure!$A202,gDP!$B$6:$B$271))=0,"",INDEX([2]pivotTable!V$310:V$615,MATCH(totalExpenditure!$A202,[2]pivotTable!$A$310:$A$615,0))/100*INDEX(gDP!AK$6:AK$271,MATCH(totalExpenditure!$A202,gDP!$B$6:$B$271)))</f>
        <v>#N/A</v>
      </c>
      <c r="BV202" s="77" t="e">
        <f>IF(INDEX([2]pivotTable!W$310:W$615,MATCH(totalExpenditure!$A202,[2]pivotTable!$A$310:$A$615,0))/100*INDEX(gDP!AL$6:AL$271,MATCH(totalExpenditure!$A202,gDP!$B$6:$B$271))=0,"",INDEX([2]pivotTable!W$310:W$615,MATCH(totalExpenditure!$A202,[2]pivotTable!$A$310:$A$615,0))/100*INDEX(gDP!AL$6:AL$271,MATCH(totalExpenditure!$A202,gDP!$B$6:$B$271)))</f>
        <v>#N/A</v>
      </c>
      <c r="BW202" s="77" t="e">
        <f>IF(INDEX([2]pivotTable!X$310:X$615,MATCH(totalExpenditure!$A202,[2]pivotTable!$A$310:$A$615,0))/100*INDEX(gDP!AM$6:AM$271,MATCH(totalExpenditure!$A202,gDP!$B$6:$B$271))=0,"",INDEX([2]pivotTable!X$310:X$615,MATCH(totalExpenditure!$A202,[2]pivotTable!$A$310:$A$615,0))/100*INDEX(gDP!AM$6:AM$271,MATCH(totalExpenditure!$A202,gDP!$B$6:$B$271)))</f>
        <v>#N/A</v>
      </c>
      <c r="BX202" s="77" t="e">
        <f>IF(INDEX([2]pivotTable!Y$310:Y$615,MATCH(totalExpenditure!$A202,[2]pivotTable!$A$310:$A$615,0))/100*INDEX(gDP!AN$6:AN$271,MATCH(totalExpenditure!$A202,gDP!$B$6:$B$271))=0,"",INDEX([2]pivotTable!Y$310:Y$615,MATCH(totalExpenditure!$A202,[2]pivotTable!$A$310:$A$615,0))/100*INDEX(gDP!AN$6:AN$271,MATCH(totalExpenditure!$A202,gDP!$B$6:$B$271)))</f>
        <v>#N/A</v>
      </c>
      <c r="BY202" s="77" t="e">
        <f>IF(INDEX([2]pivotTable!Z$310:Z$615,MATCH(totalExpenditure!$A202,[2]pivotTable!$A$310:$A$615,0))/100*INDEX(gDP!AO$6:AO$271,MATCH(totalExpenditure!$A202,gDP!$B$6:$B$271))=0,"",INDEX([2]pivotTable!Z$310:Z$615,MATCH(totalExpenditure!$A202,[2]pivotTable!$A$310:$A$615,0))/100*INDEX(gDP!AO$6:AO$271,MATCH(totalExpenditure!$A202,gDP!$B$6:$B$271)))</f>
        <v>#N/A</v>
      </c>
      <c r="BZ202" s="77" t="e">
        <f>IF(INDEX([2]pivotTable!AA$310:AA$615,MATCH(totalExpenditure!$A202,[2]pivotTable!$A$310:$A$615,0))/100*INDEX(gDP!AP$6:AP$271,MATCH(totalExpenditure!$A202,gDP!$B$6:$B$271))=0,"",INDEX([2]pivotTable!AA$310:AA$615,MATCH(totalExpenditure!$A202,[2]pivotTable!$A$310:$A$615,0))/100*INDEX(gDP!AP$6:AP$271,MATCH(totalExpenditure!$A202,gDP!$B$6:$B$271)))</f>
        <v>#N/A</v>
      </c>
      <c r="CA202" s="77" t="e">
        <f>IF(INDEX([2]pivotTable!AB$310:AB$615,MATCH(totalExpenditure!$A202,[2]pivotTable!$A$310:$A$615,0))/100*INDEX(gDP!AQ$6:AQ$271,MATCH(totalExpenditure!$A202,gDP!$B$6:$B$271))=0,"",INDEX([2]pivotTable!AB$310:AB$615,MATCH(totalExpenditure!$A202,[2]pivotTable!$A$310:$A$615,0))/100*INDEX(gDP!AQ$6:AQ$271,MATCH(totalExpenditure!$A202,gDP!$B$6:$B$271)))</f>
        <v>#N/A</v>
      </c>
      <c r="CB202" s="77" t="e">
        <f>IF(INDEX([2]pivotTable!AC$310:AC$615,MATCH(totalExpenditure!$A202,[2]pivotTable!$A$310:$A$615,0))/100*INDEX(gDP!AR$6:AR$271,MATCH(totalExpenditure!$A202,gDP!$B$6:$B$271))=0,"",INDEX([2]pivotTable!AC$310:AC$615,MATCH(totalExpenditure!$A202,[2]pivotTable!$A$310:$A$615,0))/100*INDEX(gDP!AR$6:AR$271,MATCH(totalExpenditure!$A202,gDP!$B$6:$B$271)))</f>
        <v>#N/A</v>
      </c>
      <c r="CC202" s="77" t="e">
        <f>IF(INDEX([2]pivotTable!AD$310:AD$615,MATCH(totalExpenditure!$A202,[2]pivotTable!$A$310:$A$615,0))/100*INDEX(gDP!AS$6:AS$271,MATCH(totalExpenditure!$A202,gDP!$B$6:$B$271))=0,"",INDEX([2]pivotTable!AD$310:AD$615,MATCH(totalExpenditure!$A202,[2]pivotTable!$A$310:$A$615,0))/100*INDEX(gDP!AS$6:AS$271,MATCH(totalExpenditure!$A202,gDP!$B$6:$B$271)))</f>
        <v>#N/A</v>
      </c>
      <c r="CD202" s="77" t="e">
        <f>IF(INDEX([2]pivotTable!AE$310:AE$615,MATCH(totalExpenditure!$A202,[2]pivotTable!$A$310:$A$615,0))/100*INDEX(gDP!AT$6:AT$271,MATCH(totalExpenditure!$A202,gDP!$B$6:$B$271))=0,"",INDEX([2]pivotTable!AE$310:AE$615,MATCH(totalExpenditure!$A202,[2]pivotTable!$A$310:$A$615,0))/100*INDEX(gDP!AT$6:AT$271,MATCH(totalExpenditure!$A202,gDP!$B$6:$B$271)))</f>
        <v>#N/A</v>
      </c>
      <c r="CE202" s="77" t="e">
        <f>IF(INDEX([2]pivotTable!AF$310:AF$615,MATCH(totalExpenditure!$A202,[2]pivotTable!$A$310:$A$615,0))/100*INDEX(gDP!AU$6:AU$271,MATCH(totalExpenditure!$A202,gDP!$B$6:$B$271))=0,"",INDEX([2]pivotTable!AF$310:AF$615,MATCH(totalExpenditure!$A202,[2]pivotTable!$A$310:$A$615,0))/100*INDEX(gDP!AU$6:AU$271,MATCH(totalExpenditure!$A202,gDP!$B$6:$B$271)))</f>
        <v>#N/A</v>
      </c>
      <c r="CF202" s="77" t="e">
        <f>IF(INDEX([2]pivotTable!AG$310:AG$615,MATCH(totalExpenditure!$A202,[2]pivotTable!$A$310:$A$615,0))/100*INDEX(gDP!AV$6:AV$271,MATCH(totalExpenditure!$A202,gDP!$B$6:$B$271))=0,"",INDEX([2]pivotTable!AG$310:AG$615,MATCH(totalExpenditure!$A202,[2]pivotTable!$A$310:$A$615,0))/100*INDEX(gDP!AV$6:AV$271,MATCH(totalExpenditure!$A202,gDP!$B$6:$B$271)))</f>
        <v>#N/A</v>
      </c>
      <c r="CG202" s="77" t="e">
        <f>IF(INDEX([2]pivotTable!AH$310:AH$615,MATCH(totalExpenditure!$A202,[2]pivotTable!$A$310:$A$615,0))/100*INDEX(gDP!AW$6:AW$271,MATCH(totalExpenditure!$A202,gDP!$B$6:$B$271))=0,"",INDEX([2]pivotTable!AH$310:AH$615,MATCH(totalExpenditure!$A202,[2]pivotTable!$A$310:$A$615,0))/100*INDEX(gDP!AW$6:AW$271,MATCH(totalExpenditure!$A202,gDP!$B$6:$B$271)))</f>
        <v>#N/A</v>
      </c>
      <c r="CH202" s="77" t="e">
        <f>IF(INDEX([2]pivotTable!AI$310:AI$615,MATCH(totalExpenditure!$A202,[2]pivotTable!$A$310:$A$615,0))/100*INDEX(gDP!AX$6:AX$271,MATCH(totalExpenditure!$A202,gDP!$B$6:$B$271))=0,"",INDEX([2]pivotTable!AI$310:AI$615,MATCH(totalExpenditure!$A202,[2]pivotTable!$A$310:$A$615,0))/100*INDEX(gDP!AX$6:AX$271,MATCH(totalExpenditure!$A202,gDP!$B$6:$B$271)))</f>
        <v>#N/A</v>
      </c>
      <c r="CI202" s="77" t="e">
        <f>IF(INDEX([2]pivotTable!AJ$310:AJ$615,MATCH(totalExpenditure!$A202,[2]pivotTable!$A$310:$A$615,0))/100*INDEX(gDP!AY$6:AY$271,MATCH(totalExpenditure!$A202,gDP!$B$6:$B$271))=0,"",INDEX([2]pivotTable!AJ$310:AJ$615,MATCH(totalExpenditure!$A202,[2]pivotTable!$A$310:$A$615,0))/100*INDEX(gDP!AY$6:AY$271,MATCH(totalExpenditure!$A202,gDP!$B$6:$B$271)))</f>
        <v>#N/A</v>
      </c>
      <c r="CJ202" s="77" t="e">
        <f>IF(INDEX([2]pivotTable!AK$310:AK$615,MATCH(totalExpenditure!$A202,[2]pivotTable!$A$310:$A$615,0))/100*INDEX(gDP!AZ$6:AZ$271,MATCH(totalExpenditure!$A202,gDP!$B$6:$B$271))=0,"",INDEX([2]pivotTable!AK$310:AK$615,MATCH(totalExpenditure!$A202,[2]pivotTable!$A$310:$A$615,0))/100*INDEX(gDP!AZ$6:AZ$271,MATCH(totalExpenditure!$A202,gDP!$B$6:$B$271)))</f>
        <v>#N/A</v>
      </c>
      <c r="CK202" s="77" t="e">
        <f>IF(INDEX([2]pivotTable!AL$310:AL$615,MATCH(totalExpenditure!$A202,[2]pivotTable!$A$310:$A$615,0))/100*INDEX(gDP!BA$6:BA$271,MATCH(totalExpenditure!$A202,gDP!$B$6:$B$271))=0,"",INDEX([2]pivotTable!AL$310:AL$615,MATCH(totalExpenditure!$A202,[2]pivotTable!$A$310:$A$615,0))/100*INDEX(gDP!BA$6:BA$271,MATCH(totalExpenditure!$A202,gDP!$B$6:$B$271)))</f>
        <v>#N/A</v>
      </c>
      <c r="CL202" s="77" t="e">
        <f>IF(INDEX([2]pivotTable!AM$310:AM$615,MATCH(totalExpenditure!$A202,[2]pivotTable!$A$310:$A$615,0))/100*INDEX(gDP!BB$6:BB$271,MATCH(totalExpenditure!$A202,gDP!$B$6:$B$271))=0,"",INDEX([2]pivotTable!AM$310:AM$615,MATCH(totalExpenditure!$A202,[2]pivotTable!$A$310:$A$615,0))/100*INDEX(gDP!BB$6:BB$271,MATCH(totalExpenditure!$A202,gDP!$B$6:$B$271)))</f>
        <v>#N/A</v>
      </c>
      <c r="CM202" s="77" t="e">
        <f>IF(INDEX([2]pivotTable!AN$310:AN$615,MATCH(totalExpenditure!$A202,[2]pivotTable!$A$310:$A$615,0))/100*INDEX(gDP!BC$6:BC$271,MATCH(totalExpenditure!$A202,gDP!$B$6:$B$271))=0,"",INDEX([2]pivotTable!AN$310:AN$615,MATCH(totalExpenditure!$A202,[2]pivotTable!$A$310:$A$615,0))/100*INDEX(gDP!BC$6:BC$271,MATCH(totalExpenditure!$A202,gDP!$B$6:$B$271)))</f>
        <v>#N/A</v>
      </c>
      <c r="CN202" s="77" t="e">
        <f>IF(INDEX([2]pivotTable!AO$310:AO$615,MATCH(totalExpenditure!$A202,[2]pivotTable!$A$310:$A$615,0))/100*INDEX(gDP!BD$6:BD$271,MATCH(totalExpenditure!$A202,gDP!$B$6:$B$271))=0,"",INDEX([2]pivotTable!AO$310:AO$615,MATCH(totalExpenditure!$A202,[2]pivotTable!$A$310:$A$615,0))/100*INDEX(gDP!BD$6:BD$271,MATCH(totalExpenditure!$A202,gDP!$B$6:$B$271)))</f>
        <v>#N/A</v>
      </c>
      <c r="CO202" s="77" t="e">
        <f>IF(INDEX([2]pivotTable!AP$310:AP$615,MATCH(totalExpenditure!$A202,[2]pivotTable!$A$310:$A$615,0))/100*INDEX(gDP!BE$6:BE$271,MATCH(totalExpenditure!$A202,gDP!$B$6:$B$271))=0,"",INDEX([2]pivotTable!AP$310:AP$615,MATCH(totalExpenditure!$A202,[2]pivotTable!$A$310:$A$615,0))/100*INDEX(gDP!BE$6:BE$271,MATCH(totalExpenditure!$A202,gDP!$B$6:$B$271)))</f>
        <v>#N/A</v>
      </c>
      <c r="CP202" s="77" t="e">
        <f>IF(INDEX([2]pivotTable!AQ$310:AQ$615,MATCH(totalExpenditure!$A202,[2]pivotTable!$A$310:$A$615,0))/100*INDEX(gDP!BF$6:BF$271,MATCH(totalExpenditure!$A202,gDP!$B$6:$B$271))=0,"",INDEX([2]pivotTable!AQ$310:AQ$615,MATCH(totalExpenditure!$A202,[2]pivotTable!$A$310:$A$615,0))/100*INDEX(gDP!BF$6:BF$271,MATCH(totalExpenditure!$A202,gDP!$B$6:$B$271)))</f>
        <v>#N/A</v>
      </c>
      <c r="CQ202" s="77" t="e">
        <f>IF(INDEX([2]pivotTable!AR$310:AR$615,MATCH(totalExpenditure!$A202,[2]pivotTable!$A$310:$A$615,0))/100*INDEX(gDP!BG$6:BG$271,MATCH(totalExpenditure!$A202,gDP!$B$6:$B$271))=0,"",INDEX([2]pivotTable!AR$310:AR$615,MATCH(totalExpenditure!$A202,[2]pivotTable!$A$310:$A$615,0))/100*INDEX(gDP!BG$6:BG$271,MATCH(totalExpenditure!$A202,gDP!$B$6:$B$271)))</f>
        <v>#N/A</v>
      </c>
      <c r="CR202" s="77" t="e">
        <f>IF(INDEX([2]pivotTable!AS$310:AS$615,MATCH(totalExpenditure!$A202,[2]pivotTable!$A$310:$A$615,0))/100*INDEX(gDP!BH$6:BH$271,MATCH(totalExpenditure!$A202,gDP!$B$6:$B$271))=0,"",INDEX([2]pivotTable!AS$310:AS$615,MATCH(totalExpenditure!$A202,[2]pivotTable!$A$310:$A$615,0))/100*INDEX(gDP!BH$6:BH$271,MATCH(totalExpenditure!$A202,gDP!$B$6:$B$271)))</f>
        <v>#N/A</v>
      </c>
      <c r="CS202" s="77" t="e">
        <f>IF(INDEX([2]pivotTable!AT$310:AT$615,MATCH(totalExpenditure!$A202,[2]pivotTable!$A$310:$A$615,0))/100*INDEX(gDP!BI$6:BI$271,MATCH(totalExpenditure!$A202,gDP!$B$6:$B$271))=0,"",INDEX([2]pivotTable!AT$310:AT$615,MATCH(totalExpenditure!$A202,[2]pivotTable!$A$310:$A$615,0))/100*INDEX(gDP!BI$6:BI$271,MATCH(totalExpenditure!$A202,gDP!$B$6:$B$271)))</f>
        <v>#N/A</v>
      </c>
      <c r="CT202" s="77" t="e">
        <f>IF(INDEX([2]pivotTable!AU$310:AU$615,MATCH(totalExpenditure!$A202,[2]pivotTable!$A$310:$A$615,0))/100*INDEX(gDP!BJ$6:BJ$271,MATCH(totalExpenditure!$A202,gDP!$B$6:$B$271))=0,"",INDEX([2]pivotTable!AU$310:AU$615,MATCH(totalExpenditure!$A202,[2]pivotTable!$A$310:$A$615,0))/100*INDEX(gDP!BJ$6:BJ$271,MATCH(totalExpenditure!$A202,gDP!$B$6:$B$271)))</f>
        <v>#N/A</v>
      </c>
      <c r="CU202" s="77" t="e">
        <f>IF(INDEX([2]pivotTable!AV$310:AV$615,MATCH(totalExpenditure!$A202,[2]pivotTable!$A$310:$A$615,0))/100*INDEX(gDP!BK$6:BK$271,MATCH(totalExpenditure!$A202,gDP!$B$6:$B$271))=0,"",INDEX([2]pivotTable!AV$310:AV$615,MATCH(totalExpenditure!$A202,[2]pivotTable!$A$310:$A$615,0))/100*INDEX(gDP!BK$6:BK$271,MATCH(totalExpenditure!$A202,gDP!$B$6:$B$271)))</f>
        <v>#N/A</v>
      </c>
      <c r="CV202" s="77" t="e">
        <f>IF(INDEX([2]pivotTable!AW$310:AW$615,MATCH(totalExpenditure!$A202,[2]pivotTable!$A$310:$A$615,0))/100*INDEX(gDP!BL$6:BL$271,MATCH(totalExpenditure!$A202,gDP!$B$6:$B$271))=0,"",INDEX([2]pivotTable!AW$310:AW$615,MATCH(totalExpenditure!$A202,[2]pivotTable!$A$310:$A$615,0))/100*INDEX(gDP!BL$6:BL$271,MATCH(totalExpenditure!$A202,gDP!$B$6:$B$271)))</f>
        <v>#N/A</v>
      </c>
      <c r="CW202" s="77" t="e">
        <f>IF(INDEX([2]pivotTable!AX$310:AX$615,MATCH(totalExpenditure!$A202,[2]pivotTable!$A$310:$A$615,0))/100*INDEX(gDP!BM$6:BM$271,MATCH(totalExpenditure!$A202,gDP!$B$6:$B$271))=0,"",INDEX([2]pivotTable!AX$310:AX$615,MATCH(totalExpenditure!$A202,[2]pivotTable!$A$310:$A$615,0))/100*INDEX(gDP!BM$6:BM$271,MATCH(totalExpenditure!$A202,gDP!$B$6:$B$271)))</f>
        <v>#N/A</v>
      </c>
      <c r="CX202" s="77" t="e">
        <f>IF(INDEX([2]pivotTable!AY$310:AY$615,MATCH(totalExpenditure!$A202,[2]pivotTable!$A$310:$A$615,0))/100*INDEX(gDP!BN$6:BN$271,MATCH(totalExpenditure!$A202,gDP!$B$6:$B$271))=0,"",INDEX([2]pivotTable!AY$310:AY$615,MATCH(totalExpenditure!$A202,[2]pivotTable!$A$310:$A$615,0))/100*INDEX(gDP!BN$6:BN$271,MATCH(totalExpenditure!$A202,gDP!$B$6:$B$271)))</f>
        <v>#N/A</v>
      </c>
      <c r="CY202" s="77" t="e">
        <f>IF(INDEX([2]pivotTable!AZ$310:AZ$615,MATCH(totalExpenditure!$A202,[2]pivotTable!$A$310:$A$615,0))/100*INDEX(gDP!BO$6:BO$271,MATCH(totalExpenditure!$A202,gDP!$B$6:$B$271))=0,"",INDEX([2]pivotTable!AZ$310:AZ$615,MATCH(totalExpenditure!$A202,[2]pivotTable!$A$310:$A$615,0))/100*INDEX(gDP!BO$6:BO$271,MATCH(totalExpenditure!$A202,gDP!$B$6:$B$271)))</f>
        <v>#N/A</v>
      </c>
      <c r="CZ202" s="77" t="e">
        <f>IF(B202="","",IF(BA202="","",B202-B202+INDEX(gDP!Q$6:Q$271,MATCH(totalExpenditure!$A202,gDP!$B$6:$B$271))))</f>
        <v>#N/A</v>
      </c>
      <c r="DA202" s="77" t="e">
        <f>IF(C202="","",IF(BB202="","",C202-C202+INDEX(gDP!R$6:R$271,MATCH(totalExpenditure!$A202,gDP!$B$6:$B$271))))</f>
        <v>#N/A</v>
      </c>
      <c r="DB202" s="77" t="e">
        <f>IF(D202="","",IF(BC202="","",D202-D202+INDEX(gDP!S$6:S$271,MATCH(totalExpenditure!$A202,gDP!$B$6:$B$271))))</f>
        <v>#N/A</v>
      </c>
      <c r="DC202" s="77" t="e">
        <f>IF(E202="","",IF(BD202="","",E202-E202+INDEX(gDP!T$6:T$271,MATCH(totalExpenditure!$A202,gDP!$B$6:$B$271))))</f>
        <v>#N/A</v>
      </c>
      <c r="DD202" s="77" t="e">
        <f>IF(F202="","",IF(BE202="","",F202-F202+INDEX(gDP!U$6:U$271,MATCH(totalExpenditure!$A202,gDP!$B$6:$B$271))))</f>
        <v>#N/A</v>
      </c>
      <c r="DE202" s="77" t="e">
        <f>IF(G202="","",IF(BF202="","",G202-G202+INDEX(gDP!V$6:V$271,MATCH(totalExpenditure!$A202,gDP!$B$6:$B$271))))</f>
        <v>#N/A</v>
      </c>
      <c r="DF202" s="77" t="e">
        <f>IF(H202="","",IF(BG202="","",H202-H202+INDEX(gDP!W$6:W$271,MATCH(totalExpenditure!$A202,gDP!$B$6:$B$271))))</f>
        <v>#N/A</v>
      </c>
      <c r="DG202" s="77" t="e">
        <f>IF(I202="","",IF(BH202="","",I202-I202+INDEX(gDP!X$6:X$271,MATCH(totalExpenditure!$A202,gDP!$B$6:$B$271))))</f>
        <v>#N/A</v>
      </c>
      <c r="DH202" s="77" t="e">
        <f>IF(J202="","",IF(BI202="","",J202-J202+INDEX(gDP!Y$6:Y$271,MATCH(totalExpenditure!$A202,gDP!$B$6:$B$271))))</f>
        <v>#N/A</v>
      </c>
      <c r="DI202" s="77" t="e">
        <f>IF(K202="","",IF(BJ202="","",K202-K202+INDEX(gDP!Z$6:Z$271,MATCH(totalExpenditure!$A202,gDP!$B$6:$B$271))))</f>
        <v>#N/A</v>
      </c>
      <c r="DJ202" s="77" t="e">
        <f>IF(L202="","",IF(BK202="","",L202-L202+INDEX(gDP!AA$6:AA$271,MATCH(totalExpenditure!$A202,gDP!$B$6:$B$271))))</f>
        <v>#N/A</v>
      </c>
      <c r="DK202" s="77" t="e">
        <f>IF(M202="","",IF(BL202="","",M202-M202+INDEX(gDP!AB$6:AB$271,MATCH(totalExpenditure!$A202,gDP!$B$6:$B$271))))</f>
        <v>#N/A</v>
      </c>
      <c r="DL202" s="77" t="e">
        <f>IF(N202="","",IF(BM202="","",N202-N202+INDEX(gDP!AC$6:AC$271,MATCH(totalExpenditure!$A202,gDP!$B$6:$B$271))))</f>
        <v>#N/A</v>
      </c>
      <c r="DM202" s="77" t="e">
        <f>IF(O202="","",IF(BN202="","",O202-O202+INDEX(gDP!AD$6:AD$271,MATCH(totalExpenditure!$A202,gDP!$B$6:$B$271))))</f>
        <v>#N/A</v>
      </c>
      <c r="DN202" s="77" t="e">
        <f>IF(P202="","",IF(BO202="","",P202-P202+INDEX(gDP!AE$6:AE$271,MATCH(totalExpenditure!$A202,gDP!$B$6:$B$271))))</f>
        <v>#N/A</v>
      </c>
      <c r="DO202" s="77" t="e">
        <f>IF(Q202="","",IF(BP202="","",Q202-Q202+INDEX(gDP!AF$6:AF$271,MATCH(totalExpenditure!$A202,gDP!$B$6:$B$271))))</f>
        <v>#N/A</v>
      </c>
      <c r="DP202" s="77" t="e">
        <f>IF(R202="","",IF(BQ202="","",R202-R202+INDEX(gDP!AG$6:AG$271,MATCH(totalExpenditure!$A202,gDP!$B$6:$B$271))))</f>
        <v>#N/A</v>
      </c>
      <c r="DQ202" s="77" t="e">
        <f>IF(S202="","",IF(BR202="","",S202-S202+INDEX(gDP!AH$6:AH$271,MATCH(totalExpenditure!$A202,gDP!$B$6:$B$271))))</f>
        <v>#N/A</v>
      </c>
      <c r="DR202" s="77" t="e">
        <f>IF(T202="","",IF(BS202="","",T202-T202+INDEX(gDP!AI$6:AI$271,MATCH(totalExpenditure!$A202,gDP!$B$6:$B$271))))</f>
        <v>#N/A</v>
      </c>
      <c r="DS202" s="77" t="e">
        <f>IF(U202="","",IF(BT202="","",U202-U202+INDEX(gDP!AJ$6:AJ$271,MATCH(totalExpenditure!$A202,gDP!$B$6:$B$271))))</f>
        <v>#N/A</v>
      </c>
      <c r="DT202" s="77" t="e">
        <f>IF(V202="","",IF(BU202="","",V202-V202+INDEX(gDP!AK$6:AK$271,MATCH(totalExpenditure!$A202,gDP!$B$6:$B$271))))</f>
        <v>#N/A</v>
      </c>
      <c r="DU202" s="77" t="e">
        <f>IF(W202="","",IF(BV202="","",W202-W202+INDEX(gDP!AL$6:AL$271,MATCH(totalExpenditure!$A202,gDP!$B$6:$B$271))))</f>
        <v>#N/A</v>
      </c>
      <c r="DV202" s="77" t="e">
        <f>IF(X202="","",IF(BW202="","",X202-X202+INDEX(gDP!AM$6:AM$271,MATCH(totalExpenditure!$A202,gDP!$B$6:$B$271))))</f>
        <v>#N/A</v>
      </c>
      <c r="DW202" s="77" t="e">
        <f>IF(Y202="","",IF(BX202="","",Y202-Y202+INDEX(gDP!AN$6:AN$271,MATCH(totalExpenditure!$A202,gDP!$B$6:$B$271))))</f>
        <v>#N/A</v>
      </c>
      <c r="DX202" s="77" t="e">
        <f>IF(Z202="","",IF(BY202="","",Z202-Z202+INDEX(gDP!AO$6:AO$271,MATCH(totalExpenditure!$A202,gDP!$B$6:$B$271))))</f>
        <v>#N/A</v>
      </c>
      <c r="DY202" s="77" t="e">
        <f>IF(AA202="","",IF(BZ202="","",AA202-AA202+INDEX(gDP!AP$6:AP$271,MATCH(totalExpenditure!$A202,gDP!$B$6:$B$271))))</f>
        <v>#N/A</v>
      </c>
      <c r="DZ202" s="77" t="e">
        <f>IF(AB202="","",IF(CA202="","",AB202-AB202+INDEX(gDP!AQ$6:AQ$271,MATCH(totalExpenditure!$A202,gDP!$B$6:$B$271))))</f>
        <v>#N/A</v>
      </c>
      <c r="EA202" s="77" t="e">
        <f>IF(AC202="","",IF(CB202="","",AC202-AC202+INDEX(gDP!AR$6:AR$271,MATCH(totalExpenditure!$A202,gDP!$B$6:$B$271))))</f>
        <v>#N/A</v>
      </c>
      <c r="EB202" s="77" t="e">
        <f>IF(AD202="","",IF(CC202="","",AD202-AD202+INDEX(gDP!AS$6:AS$271,MATCH(totalExpenditure!$A202,gDP!$B$6:$B$271))))</f>
        <v>#N/A</v>
      </c>
      <c r="EC202" s="77" t="e">
        <f>IF(AE202="","",IF(CD202="","",AE202-AE202+INDEX(gDP!AT$6:AT$271,MATCH(totalExpenditure!$A202,gDP!$B$6:$B$271))))</f>
        <v>#N/A</v>
      </c>
      <c r="ED202" s="77" t="e">
        <f>IF(AF202="","",IF(CE202="","",AF202-AF202+INDEX(gDP!AU$6:AU$271,MATCH(totalExpenditure!$A202,gDP!$B$6:$B$271))))</f>
        <v>#N/A</v>
      </c>
      <c r="EE202" s="77" t="e">
        <f>IF(AG202="","",IF(CF202="","",AG202-AG202+INDEX(gDP!AV$6:AV$271,MATCH(totalExpenditure!$A202,gDP!$B$6:$B$271))))</f>
        <v>#N/A</v>
      </c>
      <c r="EF202" s="77" t="e">
        <f>IF(AH202="","",IF(CG202="","",AH202-AH202+INDEX(gDP!AW$6:AW$271,MATCH(totalExpenditure!$A202,gDP!$B$6:$B$271))))</f>
        <v>#N/A</v>
      </c>
      <c r="EG202" s="77" t="e">
        <f>IF(AI202="","",IF(CH202="","",AI202-AI202+INDEX(gDP!AX$6:AX$271,MATCH(totalExpenditure!$A202,gDP!$B$6:$B$271))))</f>
        <v>#N/A</v>
      </c>
      <c r="EH202" s="77" t="e">
        <f>IF(AJ202="","",IF(CI202="","",AJ202-AJ202+INDEX(gDP!AY$6:AY$271,MATCH(totalExpenditure!$A202,gDP!$B$6:$B$271))))</f>
        <v>#N/A</v>
      </c>
      <c r="EI202" s="77" t="e">
        <f>IF(AK202="","",IF(CJ202="","",AK202-AK202+INDEX(gDP!AZ$6:AZ$271,MATCH(totalExpenditure!$A202,gDP!$B$6:$B$271))))</f>
        <v>#N/A</v>
      </c>
      <c r="EJ202" s="77" t="e">
        <f>IF(AL202="","",IF(CK202="","",AL202-AL202+INDEX(gDP!BA$6:BA$271,MATCH(totalExpenditure!$A202,gDP!$B$6:$B$271))))</f>
        <v>#N/A</v>
      </c>
      <c r="EK202" s="77" t="e">
        <f>IF(AM202="","",IF(CL202="","",AM202-AM202+INDEX(gDP!BB$6:BB$271,MATCH(totalExpenditure!$A202,gDP!$B$6:$B$271))))</f>
        <v>#N/A</v>
      </c>
      <c r="EL202" s="77" t="e">
        <f>IF(AN202="","",IF(CM202="","",AN202-AN202+INDEX(gDP!BC$6:BC$271,MATCH(totalExpenditure!$A202,gDP!$B$6:$B$271))))</f>
        <v>#N/A</v>
      </c>
      <c r="EM202" s="77" t="e">
        <f>IF(AO202="","",IF(CN202="","",AO202-AO202+INDEX(gDP!BD$6:BD$271,MATCH(totalExpenditure!$A202,gDP!$B$6:$B$271))))</f>
        <v>#N/A</v>
      </c>
      <c r="EN202" s="77" t="e">
        <f>IF(AP202="","",IF(CO202="","",AP202-AP202+INDEX(gDP!BE$6:BE$271,MATCH(totalExpenditure!$A202,gDP!$B$6:$B$271))))</f>
        <v>#N/A</v>
      </c>
      <c r="EO202" s="77" t="e">
        <f>IF(AQ202="","",IF(CP202="","",AQ202-AQ202+INDEX(gDP!BF$6:BF$271,MATCH(totalExpenditure!$A202,gDP!$B$6:$B$271))))</f>
        <v>#N/A</v>
      </c>
      <c r="EP202" s="77" t="e">
        <f>IF(AR202="","",IF(CQ202="","",AR202-AR202+INDEX(gDP!BG$6:BG$271,MATCH(totalExpenditure!$A202,gDP!$B$6:$B$271))))</f>
        <v>#N/A</v>
      </c>
      <c r="EQ202" s="77" t="e">
        <f>IF(AS202="","",IF(CR202="","",AS202-AS202+INDEX(gDP!BH$6:BH$271,MATCH(totalExpenditure!$A202,gDP!$B$6:$B$271))))</f>
        <v>#N/A</v>
      </c>
      <c r="ER202" s="77" t="e">
        <f>IF(AT202="","",IF(CS202="","",AT202-AT202+INDEX(gDP!BI$6:BI$271,MATCH(totalExpenditure!$A202,gDP!$B$6:$B$271))))</f>
        <v>#N/A</v>
      </c>
      <c r="ES202" s="77" t="e">
        <f>IF(AU202="","",IF(CT202="","",AU202-AU202+INDEX(gDP!BJ$6:BJ$271,MATCH(totalExpenditure!$A202,gDP!$B$6:$B$271))))</f>
        <v>#N/A</v>
      </c>
      <c r="ET202" s="77" t="e">
        <f>IF(AV202="","",IF(CU202="","",AV202-AV202+INDEX(gDP!BK$6:BK$271,MATCH(totalExpenditure!$A202,gDP!$B$6:$B$271))))</f>
        <v>#N/A</v>
      </c>
      <c r="EU202" s="77" t="e">
        <f>IF(AW202="","",IF(CV202="","",AW202-AW202+INDEX(gDP!BL$6:BL$271,MATCH(totalExpenditure!$A202,gDP!$B$6:$B$271))))</f>
        <v>#N/A</v>
      </c>
      <c r="EV202" s="77" t="e">
        <f>IF(AX202="","",IF(CW202="","",AX202-AX202+INDEX(gDP!BM$6:BM$271,MATCH(totalExpenditure!$A202,gDP!$B$6:$B$271))))</f>
        <v>#N/A</v>
      </c>
      <c r="EW202" s="77" t="e">
        <f>IF(AY202="","",IF(CX202="","",AY202-AY202+INDEX(gDP!BN$6:BN$271,MATCH(totalExpenditure!$A202,gDP!$B$6:$B$271))))</f>
        <v>#N/A</v>
      </c>
      <c r="EX202" s="77" t="e">
        <f>IF(AZ202="","",IF(CY202="","",AZ202-AZ202+INDEX(gDP!BO$6:BO$271,MATCH(totalExpenditure!$A202,gDP!$B$6:$B$271))))</f>
        <v>#N/A</v>
      </c>
    </row>
    <row r="203" spans="1:154" x14ac:dyDescent="0.35">
      <c r="A203" t="s">
        <v>615</v>
      </c>
      <c r="B203" s="77" t="e">
        <f>IF(INDEX([2]pivotTable!B$3:B$308,MATCH(totalExpenditure!$A203,[2]pivotTable!$A$3:$A$308,0))/100*INDEX(gDP!Q$6:Q$271,MATCH(totalExpenditure!$A203,gDP!$B$6:$B$271))=0,"",INDEX([2]pivotTable!B$3:B$308,MATCH(totalExpenditure!$A203,[2]pivotTable!$A$3:$A$308,0))/100*INDEX(gDP!Q$6:Q$271,MATCH(totalExpenditure!$A203,gDP!$B$6:$B$271)))</f>
        <v>#N/A</v>
      </c>
      <c r="C203" s="77" t="e">
        <f>IF(INDEX([2]pivotTable!C$3:C$308,MATCH(totalExpenditure!$A203,[2]pivotTable!$A$3:$A$308,0))/100*INDEX(gDP!R$6:R$271,MATCH(totalExpenditure!$A203,gDP!$B$6:$B$271))=0,"",INDEX([2]pivotTable!C$3:C$308,MATCH(totalExpenditure!$A203,[2]pivotTable!$A$3:$A$308,0))/100*INDEX(gDP!R$6:R$271,MATCH(totalExpenditure!$A203,gDP!$B$6:$B$271)))</f>
        <v>#N/A</v>
      </c>
      <c r="D203" s="77" t="e">
        <f>IF(INDEX([2]pivotTable!D$3:D$308,MATCH(totalExpenditure!$A203,[2]pivotTable!$A$3:$A$308,0))/100*INDEX(gDP!S$6:S$271,MATCH(totalExpenditure!$A203,gDP!$B$6:$B$271))=0,"",INDEX([2]pivotTable!D$3:D$308,MATCH(totalExpenditure!$A203,[2]pivotTable!$A$3:$A$308,0))/100*INDEX(gDP!S$6:S$271,MATCH(totalExpenditure!$A203,gDP!$B$6:$B$271)))</f>
        <v>#N/A</v>
      </c>
      <c r="E203" s="77" t="e">
        <f>IF(INDEX([2]pivotTable!E$3:E$308,MATCH(totalExpenditure!$A203,[2]pivotTable!$A$3:$A$308,0))/100*INDEX(gDP!T$6:T$271,MATCH(totalExpenditure!$A203,gDP!$B$6:$B$271))=0,"",INDEX([2]pivotTable!E$3:E$308,MATCH(totalExpenditure!$A203,[2]pivotTable!$A$3:$A$308,0))/100*INDEX(gDP!T$6:T$271,MATCH(totalExpenditure!$A203,gDP!$B$6:$B$271)))</f>
        <v>#N/A</v>
      </c>
      <c r="F203" s="77" t="e">
        <f>IF(INDEX([2]pivotTable!F$3:F$308,MATCH(totalExpenditure!$A203,[2]pivotTable!$A$3:$A$308,0))/100*INDEX(gDP!U$6:U$271,MATCH(totalExpenditure!$A203,gDP!$B$6:$B$271))=0,"",INDEX([2]pivotTable!F$3:F$308,MATCH(totalExpenditure!$A203,[2]pivotTable!$A$3:$A$308,0))/100*INDEX(gDP!U$6:U$271,MATCH(totalExpenditure!$A203,gDP!$B$6:$B$271)))</f>
        <v>#N/A</v>
      </c>
      <c r="G203" s="77" t="e">
        <f>IF(INDEX([2]pivotTable!G$3:G$308,MATCH(totalExpenditure!$A203,[2]pivotTable!$A$3:$A$308,0))/100*INDEX(gDP!V$6:V$271,MATCH(totalExpenditure!$A203,gDP!$B$6:$B$271))=0,"",INDEX([2]pivotTable!G$3:G$308,MATCH(totalExpenditure!$A203,[2]pivotTable!$A$3:$A$308,0))/100*INDEX(gDP!V$6:V$271,MATCH(totalExpenditure!$A203,gDP!$B$6:$B$271)))</f>
        <v>#N/A</v>
      </c>
      <c r="H203" s="77" t="e">
        <f>IF(INDEX([2]pivotTable!H$3:H$308,MATCH(totalExpenditure!$A203,[2]pivotTable!$A$3:$A$308,0))/100*INDEX(gDP!W$6:W$271,MATCH(totalExpenditure!$A203,gDP!$B$6:$B$271))=0,"",INDEX([2]pivotTable!H$3:H$308,MATCH(totalExpenditure!$A203,[2]pivotTable!$A$3:$A$308,0))/100*INDEX(gDP!W$6:W$271,MATCH(totalExpenditure!$A203,gDP!$B$6:$B$271)))</f>
        <v>#N/A</v>
      </c>
      <c r="I203" s="77" t="e">
        <f>IF(INDEX([2]pivotTable!I$3:I$308,MATCH(totalExpenditure!$A203,[2]pivotTable!$A$3:$A$308,0))/100*INDEX(gDP!X$6:X$271,MATCH(totalExpenditure!$A203,gDP!$B$6:$B$271))=0,"",INDEX([2]pivotTable!I$3:I$308,MATCH(totalExpenditure!$A203,[2]pivotTable!$A$3:$A$308,0))/100*INDEX(gDP!X$6:X$271,MATCH(totalExpenditure!$A203,gDP!$B$6:$B$271)))</f>
        <v>#N/A</v>
      </c>
      <c r="J203" s="77" t="e">
        <f>IF(INDEX([2]pivotTable!J$3:J$308,MATCH(totalExpenditure!$A203,[2]pivotTable!$A$3:$A$308,0))/100*INDEX(gDP!Y$6:Y$271,MATCH(totalExpenditure!$A203,gDP!$B$6:$B$271))=0,"",INDEX([2]pivotTable!J$3:J$308,MATCH(totalExpenditure!$A203,[2]pivotTable!$A$3:$A$308,0))/100*INDEX(gDP!Y$6:Y$271,MATCH(totalExpenditure!$A203,gDP!$B$6:$B$271)))</f>
        <v>#N/A</v>
      </c>
      <c r="K203" s="77" t="e">
        <f>IF(INDEX([2]pivotTable!K$3:K$308,MATCH(totalExpenditure!$A203,[2]pivotTable!$A$3:$A$308,0))/100*INDEX(gDP!Z$6:Z$271,MATCH(totalExpenditure!$A203,gDP!$B$6:$B$271))=0,"",INDEX([2]pivotTable!K$3:K$308,MATCH(totalExpenditure!$A203,[2]pivotTable!$A$3:$A$308,0))/100*INDEX(gDP!Z$6:Z$271,MATCH(totalExpenditure!$A203,gDP!$B$6:$B$271)))</f>
        <v>#N/A</v>
      </c>
      <c r="L203" s="77" t="e">
        <f>IF(INDEX([2]pivotTable!L$3:L$308,MATCH(totalExpenditure!$A203,[2]pivotTable!$A$3:$A$308,0))/100*INDEX(gDP!AA$6:AA$271,MATCH(totalExpenditure!$A203,gDP!$B$6:$B$271))=0,"",INDEX([2]pivotTable!L$3:L$308,MATCH(totalExpenditure!$A203,[2]pivotTable!$A$3:$A$308,0))/100*INDEX(gDP!AA$6:AA$271,MATCH(totalExpenditure!$A203,gDP!$B$6:$B$271)))</f>
        <v>#N/A</v>
      </c>
      <c r="M203" s="77" t="e">
        <f>IF(INDEX([2]pivotTable!M$3:M$308,MATCH(totalExpenditure!$A203,[2]pivotTable!$A$3:$A$308,0))/100*INDEX(gDP!AB$6:AB$271,MATCH(totalExpenditure!$A203,gDP!$B$6:$B$271))=0,"",INDEX([2]pivotTable!M$3:M$308,MATCH(totalExpenditure!$A203,[2]pivotTable!$A$3:$A$308,0))/100*INDEX(gDP!AB$6:AB$271,MATCH(totalExpenditure!$A203,gDP!$B$6:$B$271)))</f>
        <v>#N/A</v>
      </c>
      <c r="N203" s="77" t="e">
        <f>IF(INDEX([2]pivotTable!N$3:N$308,MATCH(totalExpenditure!$A203,[2]pivotTable!$A$3:$A$308,0))/100*INDEX(gDP!AC$6:AC$271,MATCH(totalExpenditure!$A203,gDP!$B$6:$B$271))=0,"",INDEX([2]pivotTable!N$3:N$308,MATCH(totalExpenditure!$A203,[2]pivotTable!$A$3:$A$308,0))/100*INDEX(gDP!AC$6:AC$271,MATCH(totalExpenditure!$A203,gDP!$B$6:$B$271)))</f>
        <v>#N/A</v>
      </c>
      <c r="O203" s="77" t="e">
        <f>IF(INDEX([2]pivotTable!O$3:O$308,MATCH(totalExpenditure!$A203,[2]pivotTable!$A$3:$A$308,0))/100*INDEX(gDP!AD$6:AD$271,MATCH(totalExpenditure!$A203,gDP!$B$6:$B$271))=0,"",INDEX([2]pivotTable!O$3:O$308,MATCH(totalExpenditure!$A203,[2]pivotTable!$A$3:$A$308,0))/100*INDEX(gDP!AD$6:AD$271,MATCH(totalExpenditure!$A203,gDP!$B$6:$B$271)))</f>
        <v>#N/A</v>
      </c>
      <c r="P203" s="77" t="e">
        <f>IF(INDEX([2]pivotTable!P$3:P$308,MATCH(totalExpenditure!$A203,[2]pivotTable!$A$3:$A$308,0))/100*INDEX(gDP!AE$6:AE$271,MATCH(totalExpenditure!$A203,gDP!$B$6:$B$271))=0,"",INDEX([2]pivotTable!P$3:P$308,MATCH(totalExpenditure!$A203,[2]pivotTable!$A$3:$A$308,0))/100*INDEX(gDP!AE$6:AE$271,MATCH(totalExpenditure!$A203,gDP!$B$6:$B$271)))</f>
        <v>#N/A</v>
      </c>
      <c r="Q203" s="77" t="e">
        <f>IF(INDEX([2]pivotTable!Q$3:Q$308,MATCH(totalExpenditure!$A203,[2]pivotTable!$A$3:$A$308,0))/100*INDEX(gDP!AF$6:AF$271,MATCH(totalExpenditure!$A203,gDP!$B$6:$B$271))=0,"",INDEX([2]pivotTable!Q$3:Q$308,MATCH(totalExpenditure!$A203,[2]pivotTable!$A$3:$A$308,0))/100*INDEX(gDP!AF$6:AF$271,MATCH(totalExpenditure!$A203,gDP!$B$6:$B$271)))</f>
        <v>#N/A</v>
      </c>
      <c r="R203" s="77" t="e">
        <f>IF(INDEX([2]pivotTable!R$3:R$308,MATCH(totalExpenditure!$A203,[2]pivotTable!$A$3:$A$308,0))/100*INDEX(gDP!AG$6:AG$271,MATCH(totalExpenditure!$A203,gDP!$B$6:$B$271))=0,"",INDEX([2]pivotTable!R$3:R$308,MATCH(totalExpenditure!$A203,[2]pivotTable!$A$3:$A$308,0))/100*INDEX(gDP!AG$6:AG$271,MATCH(totalExpenditure!$A203,gDP!$B$6:$B$271)))</f>
        <v>#N/A</v>
      </c>
      <c r="S203" s="77" t="e">
        <f>IF(INDEX([2]pivotTable!S$3:S$308,MATCH(totalExpenditure!$A203,[2]pivotTable!$A$3:$A$308,0))/100*INDEX(gDP!AH$6:AH$271,MATCH(totalExpenditure!$A203,gDP!$B$6:$B$271))=0,"",INDEX([2]pivotTable!S$3:S$308,MATCH(totalExpenditure!$A203,[2]pivotTable!$A$3:$A$308,0))/100*INDEX(gDP!AH$6:AH$271,MATCH(totalExpenditure!$A203,gDP!$B$6:$B$271)))</f>
        <v>#N/A</v>
      </c>
      <c r="T203" s="77" t="e">
        <f>IF(INDEX([2]pivotTable!T$3:T$308,MATCH(totalExpenditure!$A203,[2]pivotTable!$A$3:$A$308,0))/100*INDEX(gDP!AI$6:AI$271,MATCH(totalExpenditure!$A203,gDP!$B$6:$B$271))=0,"",INDEX([2]pivotTable!T$3:T$308,MATCH(totalExpenditure!$A203,[2]pivotTable!$A$3:$A$308,0))/100*INDEX(gDP!AI$6:AI$271,MATCH(totalExpenditure!$A203,gDP!$B$6:$B$271)))</f>
        <v>#N/A</v>
      </c>
      <c r="U203" s="77" t="e">
        <f>IF(INDEX([2]pivotTable!U$3:U$308,MATCH(totalExpenditure!$A203,[2]pivotTable!$A$3:$A$308,0))/100*INDEX(gDP!AJ$6:AJ$271,MATCH(totalExpenditure!$A203,gDP!$B$6:$B$271))=0,"",INDEX([2]pivotTable!U$3:U$308,MATCH(totalExpenditure!$A203,[2]pivotTable!$A$3:$A$308,0))/100*INDEX(gDP!AJ$6:AJ$271,MATCH(totalExpenditure!$A203,gDP!$B$6:$B$271)))</f>
        <v>#N/A</v>
      </c>
      <c r="V203" s="77" t="e">
        <f>IF(INDEX([2]pivotTable!V$3:V$308,MATCH(totalExpenditure!$A203,[2]pivotTable!$A$3:$A$308,0))/100*INDEX(gDP!AK$6:AK$271,MATCH(totalExpenditure!$A203,gDP!$B$6:$B$271))=0,"",INDEX([2]pivotTable!V$3:V$308,MATCH(totalExpenditure!$A203,[2]pivotTable!$A$3:$A$308,0))/100*INDEX(gDP!AK$6:AK$271,MATCH(totalExpenditure!$A203,gDP!$B$6:$B$271)))</f>
        <v>#N/A</v>
      </c>
      <c r="W203" s="77" t="e">
        <f>IF(INDEX([2]pivotTable!W$3:W$308,MATCH(totalExpenditure!$A203,[2]pivotTable!$A$3:$A$308,0))/100*INDEX(gDP!AL$6:AL$271,MATCH(totalExpenditure!$A203,gDP!$B$6:$B$271))=0,"",INDEX([2]pivotTable!W$3:W$308,MATCH(totalExpenditure!$A203,[2]pivotTable!$A$3:$A$308,0))/100*INDEX(gDP!AL$6:AL$271,MATCH(totalExpenditure!$A203,gDP!$B$6:$B$271)))</f>
        <v>#N/A</v>
      </c>
      <c r="X203" s="77" t="e">
        <f>IF(INDEX([2]pivotTable!X$3:X$308,MATCH(totalExpenditure!$A203,[2]pivotTable!$A$3:$A$308,0))/100*INDEX(gDP!AM$6:AM$271,MATCH(totalExpenditure!$A203,gDP!$B$6:$B$271))=0,"",INDEX([2]pivotTable!X$3:X$308,MATCH(totalExpenditure!$A203,[2]pivotTable!$A$3:$A$308,0))/100*INDEX(gDP!AM$6:AM$271,MATCH(totalExpenditure!$A203,gDP!$B$6:$B$271)))</f>
        <v>#N/A</v>
      </c>
      <c r="Y203" s="77" t="e">
        <f>IF(INDEX([2]pivotTable!Y$3:Y$308,MATCH(totalExpenditure!$A203,[2]pivotTable!$A$3:$A$308,0))/100*INDEX(gDP!AN$6:AN$271,MATCH(totalExpenditure!$A203,gDP!$B$6:$B$271))=0,"",INDEX([2]pivotTable!Y$3:Y$308,MATCH(totalExpenditure!$A203,[2]pivotTable!$A$3:$A$308,0))/100*INDEX(gDP!AN$6:AN$271,MATCH(totalExpenditure!$A203,gDP!$B$6:$B$271)))</f>
        <v>#N/A</v>
      </c>
      <c r="Z203" s="77" t="e">
        <f>IF(INDEX([2]pivotTable!Z$3:Z$308,MATCH(totalExpenditure!$A203,[2]pivotTable!$A$3:$A$308,0))/100*INDEX(gDP!AO$6:AO$271,MATCH(totalExpenditure!$A203,gDP!$B$6:$B$271))=0,"",INDEX([2]pivotTable!Z$3:Z$308,MATCH(totalExpenditure!$A203,[2]pivotTable!$A$3:$A$308,0))/100*INDEX(gDP!AO$6:AO$271,MATCH(totalExpenditure!$A203,gDP!$B$6:$B$271)))</f>
        <v>#N/A</v>
      </c>
      <c r="AA203" s="77" t="e">
        <f>IF(INDEX([2]pivotTable!AA$3:AA$308,MATCH(totalExpenditure!$A203,[2]pivotTable!$A$3:$A$308,0))/100*INDEX(gDP!AP$6:AP$271,MATCH(totalExpenditure!$A203,gDP!$B$6:$B$271))=0,"",INDEX([2]pivotTable!AA$3:AA$308,MATCH(totalExpenditure!$A203,[2]pivotTable!$A$3:$A$308,0))/100*INDEX(gDP!AP$6:AP$271,MATCH(totalExpenditure!$A203,gDP!$B$6:$B$271)))</f>
        <v>#N/A</v>
      </c>
      <c r="AB203" s="77" t="e">
        <f>IF(INDEX([2]pivotTable!AB$3:AB$308,MATCH(totalExpenditure!$A203,[2]pivotTable!$A$3:$A$308,0))/100*INDEX(gDP!AQ$6:AQ$271,MATCH(totalExpenditure!$A203,gDP!$B$6:$B$271))=0,"",INDEX([2]pivotTable!AB$3:AB$308,MATCH(totalExpenditure!$A203,[2]pivotTable!$A$3:$A$308,0))/100*INDEX(gDP!AQ$6:AQ$271,MATCH(totalExpenditure!$A203,gDP!$B$6:$B$271)))</f>
        <v>#N/A</v>
      </c>
      <c r="AC203" s="77" t="e">
        <f>IF(INDEX([2]pivotTable!AC$3:AC$308,MATCH(totalExpenditure!$A203,[2]pivotTable!$A$3:$A$308,0))/100*INDEX(gDP!AR$6:AR$271,MATCH(totalExpenditure!$A203,gDP!$B$6:$B$271))=0,"",INDEX([2]pivotTable!AC$3:AC$308,MATCH(totalExpenditure!$A203,[2]pivotTable!$A$3:$A$308,0))/100*INDEX(gDP!AR$6:AR$271,MATCH(totalExpenditure!$A203,gDP!$B$6:$B$271)))</f>
        <v>#N/A</v>
      </c>
      <c r="AD203" s="77" t="e">
        <f>IF(INDEX([2]pivotTable!AD$3:AD$308,MATCH(totalExpenditure!$A203,[2]pivotTable!$A$3:$A$308,0))/100*INDEX(gDP!AS$6:AS$271,MATCH(totalExpenditure!$A203,gDP!$B$6:$B$271))=0,"",INDEX([2]pivotTable!AD$3:AD$308,MATCH(totalExpenditure!$A203,[2]pivotTable!$A$3:$A$308,0))/100*INDEX(gDP!AS$6:AS$271,MATCH(totalExpenditure!$A203,gDP!$B$6:$B$271)))</f>
        <v>#N/A</v>
      </c>
      <c r="AE203" s="77" t="e">
        <f>IF(INDEX([2]pivotTable!AE$3:AE$308,MATCH(totalExpenditure!$A203,[2]pivotTable!$A$3:$A$308,0))/100*INDEX(gDP!AT$6:AT$271,MATCH(totalExpenditure!$A203,gDP!$B$6:$B$271))=0,"",INDEX([2]pivotTable!AE$3:AE$308,MATCH(totalExpenditure!$A203,[2]pivotTable!$A$3:$A$308,0))/100*INDEX(gDP!AT$6:AT$271,MATCH(totalExpenditure!$A203,gDP!$B$6:$B$271)))</f>
        <v>#N/A</v>
      </c>
      <c r="AF203" s="77" t="e">
        <f>IF(INDEX([2]pivotTable!AF$3:AF$308,MATCH(totalExpenditure!$A203,[2]pivotTable!$A$3:$A$308,0))/100*INDEX(gDP!AU$6:AU$271,MATCH(totalExpenditure!$A203,gDP!$B$6:$B$271))=0,"",INDEX([2]pivotTable!AF$3:AF$308,MATCH(totalExpenditure!$A203,[2]pivotTable!$A$3:$A$308,0))/100*INDEX(gDP!AU$6:AU$271,MATCH(totalExpenditure!$A203,gDP!$B$6:$B$271)))</f>
        <v>#N/A</v>
      </c>
      <c r="AG203" s="77" t="e">
        <f>IF(INDEX([2]pivotTable!AG$3:AG$308,MATCH(totalExpenditure!$A203,[2]pivotTable!$A$3:$A$308,0))/100*INDEX(gDP!AV$6:AV$271,MATCH(totalExpenditure!$A203,gDP!$B$6:$B$271))=0,"",INDEX([2]pivotTable!AG$3:AG$308,MATCH(totalExpenditure!$A203,[2]pivotTable!$A$3:$A$308,0))/100*INDEX(gDP!AV$6:AV$271,MATCH(totalExpenditure!$A203,gDP!$B$6:$B$271)))</f>
        <v>#N/A</v>
      </c>
      <c r="AH203" s="77" t="e">
        <f>IF(INDEX([2]pivotTable!AH$3:AH$308,MATCH(totalExpenditure!$A203,[2]pivotTable!$A$3:$A$308,0))/100*INDEX(gDP!AW$6:AW$271,MATCH(totalExpenditure!$A203,gDP!$B$6:$B$271))=0,"",INDEX([2]pivotTable!AH$3:AH$308,MATCH(totalExpenditure!$A203,[2]pivotTable!$A$3:$A$308,0))/100*INDEX(gDP!AW$6:AW$271,MATCH(totalExpenditure!$A203,gDP!$B$6:$B$271)))</f>
        <v>#N/A</v>
      </c>
      <c r="AI203" s="77" t="e">
        <f>IF(INDEX([2]pivotTable!AI$3:AI$308,MATCH(totalExpenditure!$A203,[2]pivotTable!$A$3:$A$308,0))/100*INDEX(gDP!AX$6:AX$271,MATCH(totalExpenditure!$A203,gDP!$B$6:$B$271))=0,"",INDEX([2]pivotTable!AI$3:AI$308,MATCH(totalExpenditure!$A203,[2]pivotTable!$A$3:$A$308,0))/100*INDEX(gDP!AX$6:AX$271,MATCH(totalExpenditure!$A203,gDP!$B$6:$B$271)))</f>
        <v>#N/A</v>
      </c>
      <c r="AJ203" s="77" t="e">
        <f>IF(INDEX([2]pivotTable!AJ$3:AJ$308,MATCH(totalExpenditure!$A203,[2]pivotTable!$A$3:$A$308,0))/100*INDEX(gDP!AY$6:AY$271,MATCH(totalExpenditure!$A203,gDP!$B$6:$B$271))=0,"",INDEX([2]pivotTable!AJ$3:AJ$308,MATCH(totalExpenditure!$A203,[2]pivotTable!$A$3:$A$308,0))/100*INDEX(gDP!AY$6:AY$271,MATCH(totalExpenditure!$A203,gDP!$B$6:$B$271)))</f>
        <v>#N/A</v>
      </c>
      <c r="AK203" s="77" t="e">
        <f>IF(INDEX([2]pivotTable!AK$3:AK$308,MATCH(totalExpenditure!$A203,[2]pivotTable!$A$3:$A$308,0))/100*INDEX(gDP!AZ$6:AZ$271,MATCH(totalExpenditure!$A203,gDP!$B$6:$B$271))=0,"",INDEX([2]pivotTable!AK$3:AK$308,MATCH(totalExpenditure!$A203,[2]pivotTable!$A$3:$A$308,0))/100*INDEX(gDP!AZ$6:AZ$271,MATCH(totalExpenditure!$A203,gDP!$B$6:$B$271)))</f>
        <v>#N/A</v>
      </c>
      <c r="AL203" s="77" t="e">
        <f>IF(INDEX([2]pivotTable!AL$3:AL$308,MATCH(totalExpenditure!$A203,[2]pivotTable!$A$3:$A$308,0))/100*INDEX(gDP!BA$6:BA$271,MATCH(totalExpenditure!$A203,gDP!$B$6:$B$271))=0,"",INDEX([2]pivotTable!AL$3:AL$308,MATCH(totalExpenditure!$A203,[2]pivotTable!$A$3:$A$308,0))/100*INDEX(gDP!BA$6:BA$271,MATCH(totalExpenditure!$A203,gDP!$B$6:$B$271)))</f>
        <v>#N/A</v>
      </c>
      <c r="AM203" s="77" t="e">
        <f>IF(INDEX([2]pivotTable!AM$3:AM$308,MATCH(totalExpenditure!$A203,[2]pivotTable!$A$3:$A$308,0))/100*INDEX(gDP!BB$6:BB$271,MATCH(totalExpenditure!$A203,gDP!$B$6:$B$271))=0,"",INDEX([2]pivotTable!AM$3:AM$308,MATCH(totalExpenditure!$A203,[2]pivotTable!$A$3:$A$308,0))/100*INDEX(gDP!BB$6:BB$271,MATCH(totalExpenditure!$A203,gDP!$B$6:$B$271)))</f>
        <v>#N/A</v>
      </c>
      <c r="AN203" s="77" t="e">
        <f>IF(INDEX([2]pivotTable!AN$3:AN$308,MATCH(totalExpenditure!$A203,[2]pivotTable!$A$3:$A$308,0))/100*INDEX(gDP!BC$6:BC$271,MATCH(totalExpenditure!$A203,gDP!$B$6:$B$271))=0,"",INDEX([2]pivotTable!AN$3:AN$308,MATCH(totalExpenditure!$A203,[2]pivotTable!$A$3:$A$308,0))/100*INDEX(gDP!BC$6:BC$271,MATCH(totalExpenditure!$A203,gDP!$B$6:$B$271)))</f>
        <v>#N/A</v>
      </c>
      <c r="AO203" s="77" t="e">
        <f>IF(INDEX([2]pivotTable!AO$3:AO$308,MATCH(totalExpenditure!$A203,[2]pivotTable!$A$3:$A$308,0))/100*INDEX(gDP!BD$6:BD$271,MATCH(totalExpenditure!$A203,gDP!$B$6:$B$271))=0,"",INDEX([2]pivotTable!AO$3:AO$308,MATCH(totalExpenditure!$A203,[2]pivotTable!$A$3:$A$308,0))/100*INDEX(gDP!BD$6:BD$271,MATCH(totalExpenditure!$A203,gDP!$B$6:$B$271)))</f>
        <v>#N/A</v>
      </c>
      <c r="AP203" s="77" t="e">
        <f>IF(INDEX([2]pivotTable!AP$3:AP$308,MATCH(totalExpenditure!$A203,[2]pivotTable!$A$3:$A$308,0))/100*INDEX(gDP!BE$6:BE$271,MATCH(totalExpenditure!$A203,gDP!$B$6:$B$271))=0,"",INDEX([2]pivotTable!AP$3:AP$308,MATCH(totalExpenditure!$A203,[2]pivotTable!$A$3:$A$308,0))/100*INDEX(gDP!BE$6:BE$271,MATCH(totalExpenditure!$A203,gDP!$B$6:$B$271)))</f>
        <v>#N/A</v>
      </c>
      <c r="AQ203" s="77" t="e">
        <f>IF(INDEX([2]pivotTable!AQ$3:AQ$308,MATCH(totalExpenditure!$A203,[2]pivotTable!$A$3:$A$308,0))/100*INDEX(gDP!BF$6:BF$271,MATCH(totalExpenditure!$A203,gDP!$B$6:$B$271))=0,"",INDEX([2]pivotTable!AQ$3:AQ$308,MATCH(totalExpenditure!$A203,[2]pivotTable!$A$3:$A$308,0))/100*INDEX(gDP!BF$6:BF$271,MATCH(totalExpenditure!$A203,gDP!$B$6:$B$271)))</f>
        <v>#N/A</v>
      </c>
      <c r="AR203" s="77" t="e">
        <f>IF(INDEX([2]pivotTable!AR$3:AR$308,MATCH(totalExpenditure!$A203,[2]pivotTable!$A$3:$A$308,0))/100*INDEX(gDP!BG$6:BG$271,MATCH(totalExpenditure!$A203,gDP!$B$6:$B$271))=0,"",INDEX([2]pivotTable!AR$3:AR$308,MATCH(totalExpenditure!$A203,[2]pivotTable!$A$3:$A$308,0))/100*INDEX(gDP!BG$6:BG$271,MATCH(totalExpenditure!$A203,gDP!$B$6:$B$271)))</f>
        <v>#N/A</v>
      </c>
      <c r="AS203" s="77" t="e">
        <f>IF(INDEX([2]pivotTable!AS$3:AS$308,MATCH(totalExpenditure!$A203,[2]pivotTable!$A$3:$A$308,0))/100*INDEX(gDP!BH$6:BH$271,MATCH(totalExpenditure!$A203,gDP!$B$6:$B$271))=0,"",INDEX([2]pivotTable!AS$3:AS$308,MATCH(totalExpenditure!$A203,[2]pivotTable!$A$3:$A$308,0))/100*INDEX(gDP!BH$6:BH$271,MATCH(totalExpenditure!$A203,gDP!$B$6:$B$271)))</f>
        <v>#N/A</v>
      </c>
      <c r="AT203" s="77" t="e">
        <f>IF(INDEX([2]pivotTable!AT$3:AT$308,MATCH(totalExpenditure!$A203,[2]pivotTable!$A$3:$A$308,0))/100*INDEX(gDP!BI$6:BI$271,MATCH(totalExpenditure!$A203,gDP!$B$6:$B$271))=0,"",INDEX([2]pivotTable!AT$3:AT$308,MATCH(totalExpenditure!$A203,[2]pivotTable!$A$3:$A$308,0))/100*INDEX(gDP!BI$6:BI$271,MATCH(totalExpenditure!$A203,gDP!$B$6:$B$271)))</f>
        <v>#N/A</v>
      </c>
      <c r="AU203" s="77" t="e">
        <f>IF(INDEX([2]pivotTable!AU$3:AU$308,MATCH(totalExpenditure!$A203,[2]pivotTable!$A$3:$A$308,0))/100*INDEX(gDP!BJ$6:BJ$271,MATCH(totalExpenditure!$A203,gDP!$B$6:$B$271))=0,"",INDEX([2]pivotTable!AU$3:AU$308,MATCH(totalExpenditure!$A203,[2]pivotTable!$A$3:$A$308,0))/100*INDEX(gDP!BJ$6:BJ$271,MATCH(totalExpenditure!$A203,gDP!$B$6:$B$271)))</f>
        <v>#N/A</v>
      </c>
      <c r="AV203" s="77" t="e">
        <f>IF(INDEX([2]pivotTable!AV$3:AV$308,MATCH(totalExpenditure!$A203,[2]pivotTable!$A$3:$A$308,0))/100*INDEX(gDP!BK$6:BK$271,MATCH(totalExpenditure!$A203,gDP!$B$6:$B$271))=0,"",INDEX([2]pivotTable!AV$3:AV$308,MATCH(totalExpenditure!$A203,[2]pivotTable!$A$3:$A$308,0))/100*INDEX(gDP!BK$6:BK$271,MATCH(totalExpenditure!$A203,gDP!$B$6:$B$271)))</f>
        <v>#N/A</v>
      </c>
      <c r="AW203" s="77" t="e">
        <f>IF(INDEX([2]pivotTable!AW$3:AW$308,MATCH(totalExpenditure!$A203,[2]pivotTable!$A$3:$A$308,0))/100*INDEX(gDP!BL$6:BL$271,MATCH(totalExpenditure!$A203,gDP!$B$6:$B$271))=0,"",INDEX([2]pivotTable!AW$3:AW$308,MATCH(totalExpenditure!$A203,[2]pivotTable!$A$3:$A$308,0))/100*INDEX(gDP!BL$6:BL$271,MATCH(totalExpenditure!$A203,gDP!$B$6:$B$271)))</f>
        <v>#N/A</v>
      </c>
      <c r="AX203" s="77" t="e">
        <f>IF(INDEX([2]pivotTable!AX$3:AX$308,MATCH(totalExpenditure!$A203,[2]pivotTable!$A$3:$A$308,0))/100*INDEX(gDP!BM$6:BM$271,MATCH(totalExpenditure!$A203,gDP!$B$6:$B$271))=0,"",INDEX([2]pivotTable!AX$3:AX$308,MATCH(totalExpenditure!$A203,[2]pivotTable!$A$3:$A$308,0))/100*INDEX(gDP!BM$6:BM$271,MATCH(totalExpenditure!$A203,gDP!$B$6:$B$271)))</f>
        <v>#N/A</v>
      </c>
      <c r="AY203" s="77" t="e">
        <f>IF(INDEX([2]pivotTable!AY$3:AY$308,MATCH(totalExpenditure!$A203,[2]pivotTable!$A$3:$A$308,0))/100*INDEX(gDP!BN$6:BN$271,MATCH(totalExpenditure!$A203,gDP!$B$6:$B$271))=0,"",INDEX([2]pivotTable!AY$3:AY$308,MATCH(totalExpenditure!$A203,[2]pivotTable!$A$3:$A$308,0))/100*INDEX(gDP!BN$6:BN$271,MATCH(totalExpenditure!$A203,gDP!$B$6:$B$271)))</f>
        <v>#N/A</v>
      </c>
      <c r="AZ203" s="77" t="e">
        <f>IF(INDEX([2]pivotTable!AZ$3:AZ$308,MATCH(totalExpenditure!$A203,[2]pivotTable!$A$3:$A$308,0))/100*INDEX(gDP!BO$6:BO$271,MATCH(totalExpenditure!$A203,gDP!$B$6:$B$271))=0,"",INDEX([2]pivotTable!AZ$3:AZ$308,MATCH(totalExpenditure!$A203,[2]pivotTable!$A$3:$A$308,0))/100*INDEX(gDP!BO$6:BO$271,MATCH(totalExpenditure!$A203,gDP!$B$6:$B$271)))</f>
        <v>#N/A</v>
      </c>
      <c r="BA203" s="77" t="e">
        <f>IF(INDEX([2]pivotTable!B$310:B$615,MATCH(totalExpenditure!$A203,[2]pivotTable!$A$310:$A$615,0))/100*INDEX(gDP!Q$6:Q$271,MATCH(totalExpenditure!$A203,gDP!$B$6:$B$271))=0,"",INDEX([2]pivotTable!B$310:B$615,MATCH(totalExpenditure!$A203,[2]pivotTable!$A$310:$A$615,0))/100*INDEX(gDP!Q$6:Q$271,MATCH(totalExpenditure!$A203,gDP!$B$6:$B$271)))</f>
        <v>#N/A</v>
      </c>
      <c r="BB203" s="77" t="e">
        <f>IF(INDEX([2]pivotTable!C$310:C$615,MATCH(totalExpenditure!$A203,[2]pivotTable!$A$310:$A$615,0))/100*INDEX(gDP!R$6:R$271,MATCH(totalExpenditure!$A203,gDP!$B$6:$B$271))=0,"",INDEX([2]pivotTable!C$310:C$615,MATCH(totalExpenditure!$A203,[2]pivotTable!$A$310:$A$615,0))/100*INDEX(gDP!R$6:R$271,MATCH(totalExpenditure!$A203,gDP!$B$6:$B$271)))</f>
        <v>#N/A</v>
      </c>
      <c r="BC203" s="77" t="e">
        <f>IF(INDEX([2]pivotTable!D$310:D$615,MATCH(totalExpenditure!$A203,[2]pivotTable!$A$310:$A$615,0))/100*INDEX(gDP!S$6:S$271,MATCH(totalExpenditure!$A203,gDP!$B$6:$B$271))=0,"",INDEX([2]pivotTable!D$310:D$615,MATCH(totalExpenditure!$A203,[2]pivotTable!$A$310:$A$615,0))/100*INDEX(gDP!S$6:S$271,MATCH(totalExpenditure!$A203,gDP!$B$6:$B$271)))</f>
        <v>#N/A</v>
      </c>
      <c r="BD203" s="77" t="e">
        <f>IF(INDEX([2]pivotTable!E$310:E$615,MATCH(totalExpenditure!$A203,[2]pivotTable!$A$310:$A$615,0))/100*INDEX(gDP!T$6:T$271,MATCH(totalExpenditure!$A203,gDP!$B$6:$B$271))=0,"",INDEX([2]pivotTable!E$310:E$615,MATCH(totalExpenditure!$A203,[2]pivotTable!$A$310:$A$615,0))/100*INDEX(gDP!T$6:T$271,MATCH(totalExpenditure!$A203,gDP!$B$6:$B$271)))</f>
        <v>#N/A</v>
      </c>
      <c r="BE203" s="77" t="e">
        <f>IF(INDEX([2]pivotTable!F$310:F$615,MATCH(totalExpenditure!$A203,[2]pivotTable!$A$310:$A$615,0))/100*INDEX(gDP!U$6:U$271,MATCH(totalExpenditure!$A203,gDP!$B$6:$B$271))=0,"",INDEX([2]pivotTable!F$310:F$615,MATCH(totalExpenditure!$A203,[2]pivotTable!$A$310:$A$615,0))/100*INDEX(gDP!U$6:U$271,MATCH(totalExpenditure!$A203,gDP!$B$6:$B$271)))</f>
        <v>#N/A</v>
      </c>
      <c r="BF203" s="77" t="e">
        <f>IF(INDEX([2]pivotTable!G$310:G$615,MATCH(totalExpenditure!$A203,[2]pivotTable!$A$310:$A$615,0))/100*INDEX(gDP!V$6:V$271,MATCH(totalExpenditure!$A203,gDP!$B$6:$B$271))=0,"",INDEX([2]pivotTable!G$310:G$615,MATCH(totalExpenditure!$A203,[2]pivotTable!$A$310:$A$615,0))/100*INDEX(gDP!V$6:V$271,MATCH(totalExpenditure!$A203,gDP!$B$6:$B$271)))</f>
        <v>#N/A</v>
      </c>
      <c r="BG203" s="77" t="e">
        <f>IF(INDEX([2]pivotTable!H$310:H$615,MATCH(totalExpenditure!$A203,[2]pivotTable!$A$310:$A$615,0))/100*INDEX(gDP!W$6:W$271,MATCH(totalExpenditure!$A203,gDP!$B$6:$B$271))=0,"",INDEX([2]pivotTable!H$310:H$615,MATCH(totalExpenditure!$A203,[2]pivotTable!$A$310:$A$615,0))/100*INDEX(gDP!W$6:W$271,MATCH(totalExpenditure!$A203,gDP!$B$6:$B$271)))</f>
        <v>#N/A</v>
      </c>
      <c r="BH203" s="77" t="e">
        <f>IF(INDEX([2]pivotTable!I$310:I$615,MATCH(totalExpenditure!$A203,[2]pivotTable!$A$310:$A$615,0))/100*INDEX(gDP!X$6:X$271,MATCH(totalExpenditure!$A203,gDP!$B$6:$B$271))=0,"",INDEX([2]pivotTable!I$310:I$615,MATCH(totalExpenditure!$A203,[2]pivotTable!$A$310:$A$615,0))/100*INDEX(gDP!X$6:X$271,MATCH(totalExpenditure!$A203,gDP!$B$6:$B$271)))</f>
        <v>#N/A</v>
      </c>
      <c r="BI203" s="77" t="e">
        <f>IF(INDEX([2]pivotTable!J$310:J$615,MATCH(totalExpenditure!$A203,[2]pivotTable!$A$310:$A$615,0))/100*INDEX(gDP!Y$6:Y$271,MATCH(totalExpenditure!$A203,gDP!$B$6:$B$271))=0,"",INDEX([2]pivotTable!J$310:J$615,MATCH(totalExpenditure!$A203,[2]pivotTable!$A$310:$A$615,0))/100*INDEX(gDP!Y$6:Y$271,MATCH(totalExpenditure!$A203,gDP!$B$6:$B$271)))</f>
        <v>#N/A</v>
      </c>
      <c r="BJ203" s="77" t="e">
        <f>IF(INDEX([2]pivotTable!K$310:K$615,MATCH(totalExpenditure!$A203,[2]pivotTable!$A$310:$A$615,0))/100*INDEX(gDP!Z$6:Z$271,MATCH(totalExpenditure!$A203,gDP!$B$6:$B$271))=0,"",INDEX([2]pivotTable!K$310:K$615,MATCH(totalExpenditure!$A203,[2]pivotTable!$A$310:$A$615,0))/100*INDEX(gDP!Z$6:Z$271,MATCH(totalExpenditure!$A203,gDP!$B$6:$B$271)))</f>
        <v>#N/A</v>
      </c>
      <c r="BK203" s="77" t="e">
        <f>IF(INDEX([2]pivotTable!L$310:L$615,MATCH(totalExpenditure!$A203,[2]pivotTable!$A$310:$A$615,0))/100*INDEX(gDP!AA$6:AA$271,MATCH(totalExpenditure!$A203,gDP!$B$6:$B$271))=0,"",INDEX([2]pivotTable!L$310:L$615,MATCH(totalExpenditure!$A203,[2]pivotTable!$A$310:$A$615,0))/100*INDEX(gDP!AA$6:AA$271,MATCH(totalExpenditure!$A203,gDP!$B$6:$B$271)))</f>
        <v>#N/A</v>
      </c>
      <c r="BL203" s="77" t="e">
        <f>IF(INDEX([2]pivotTable!M$310:M$615,MATCH(totalExpenditure!$A203,[2]pivotTable!$A$310:$A$615,0))/100*INDEX(gDP!AB$6:AB$271,MATCH(totalExpenditure!$A203,gDP!$B$6:$B$271))=0,"",INDEX([2]pivotTable!M$310:M$615,MATCH(totalExpenditure!$A203,[2]pivotTable!$A$310:$A$615,0))/100*INDEX(gDP!AB$6:AB$271,MATCH(totalExpenditure!$A203,gDP!$B$6:$B$271)))</f>
        <v>#N/A</v>
      </c>
      <c r="BM203" s="77" t="e">
        <f>IF(INDEX([2]pivotTable!N$310:N$615,MATCH(totalExpenditure!$A203,[2]pivotTable!$A$310:$A$615,0))/100*INDEX(gDP!AC$6:AC$271,MATCH(totalExpenditure!$A203,gDP!$B$6:$B$271))=0,"",INDEX([2]pivotTable!N$310:N$615,MATCH(totalExpenditure!$A203,[2]pivotTable!$A$310:$A$615,0))/100*INDEX(gDP!AC$6:AC$271,MATCH(totalExpenditure!$A203,gDP!$B$6:$B$271)))</f>
        <v>#N/A</v>
      </c>
      <c r="BN203" s="77" t="e">
        <f>IF(INDEX([2]pivotTable!O$310:O$615,MATCH(totalExpenditure!$A203,[2]pivotTable!$A$310:$A$615,0))/100*INDEX(gDP!AD$6:AD$271,MATCH(totalExpenditure!$A203,gDP!$B$6:$B$271))=0,"",INDEX([2]pivotTable!O$310:O$615,MATCH(totalExpenditure!$A203,[2]pivotTable!$A$310:$A$615,0))/100*INDEX(gDP!AD$6:AD$271,MATCH(totalExpenditure!$A203,gDP!$B$6:$B$271)))</f>
        <v>#N/A</v>
      </c>
      <c r="BO203" s="77" t="e">
        <f>IF(INDEX([2]pivotTable!P$310:P$615,MATCH(totalExpenditure!$A203,[2]pivotTable!$A$310:$A$615,0))/100*INDEX(gDP!AE$6:AE$271,MATCH(totalExpenditure!$A203,gDP!$B$6:$B$271))=0,"",INDEX([2]pivotTable!P$310:P$615,MATCH(totalExpenditure!$A203,[2]pivotTable!$A$310:$A$615,0))/100*INDEX(gDP!AE$6:AE$271,MATCH(totalExpenditure!$A203,gDP!$B$6:$B$271)))</f>
        <v>#N/A</v>
      </c>
      <c r="BP203" s="77" t="e">
        <f>IF(INDEX([2]pivotTable!Q$310:Q$615,MATCH(totalExpenditure!$A203,[2]pivotTable!$A$310:$A$615,0))/100*INDEX(gDP!AF$6:AF$271,MATCH(totalExpenditure!$A203,gDP!$B$6:$B$271))=0,"",INDEX([2]pivotTable!Q$310:Q$615,MATCH(totalExpenditure!$A203,[2]pivotTable!$A$310:$A$615,0))/100*INDEX(gDP!AF$6:AF$271,MATCH(totalExpenditure!$A203,gDP!$B$6:$B$271)))</f>
        <v>#N/A</v>
      </c>
      <c r="BQ203" s="77" t="e">
        <f>IF(INDEX([2]pivotTable!R$310:R$615,MATCH(totalExpenditure!$A203,[2]pivotTable!$A$310:$A$615,0))/100*INDEX(gDP!AG$6:AG$271,MATCH(totalExpenditure!$A203,gDP!$B$6:$B$271))=0,"",INDEX([2]pivotTable!R$310:R$615,MATCH(totalExpenditure!$A203,[2]pivotTable!$A$310:$A$615,0))/100*INDEX(gDP!AG$6:AG$271,MATCH(totalExpenditure!$A203,gDP!$B$6:$B$271)))</f>
        <v>#N/A</v>
      </c>
      <c r="BR203" s="77" t="e">
        <f>IF(INDEX([2]pivotTable!S$310:S$615,MATCH(totalExpenditure!$A203,[2]pivotTable!$A$310:$A$615,0))/100*INDEX(gDP!AH$6:AH$271,MATCH(totalExpenditure!$A203,gDP!$B$6:$B$271))=0,"",INDEX([2]pivotTable!S$310:S$615,MATCH(totalExpenditure!$A203,[2]pivotTable!$A$310:$A$615,0))/100*INDEX(gDP!AH$6:AH$271,MATCH(totalExpenditure!$A203,gDP!$B$6:$B$271)))</f>
        <v>#N/A</v>
      </c>
      <c r="BS203" s="77" t="e">
        <f>IF(INDEX([2]pivotTable!T$310:T$615,MATCH(totalExpenditure!$A203,[2]pivotTable!$A$310:$A$615,0))/100*INDEX(gDP!AI$6:AI$271,MATCH(totalExpenditure!$A203,gDP!$B$6:$B$271))=0,"",INDEX([2]pivotTable!T$310:T$615,MATCH(totalExpenditure!$A203,[2]pivotTable!$A$310:$A$615,0))/100*INDEX(gDP!AI$6:AI$271,MATCH(totalExpenditure!$A203,gDP!$B$6:$B$271)))</f>
        <v>#N/A</v>
      </c>
      <c r="BT203" s="77" t="e">
        <f>IF(INDEX([2]pivotTable!U$310:U$615,MATCH(totalExpenditure!$A203,[2]pivotTable!$A$310:$A$615,0))/100*INDEX(gDP!AJ$6:AJ$271,MATCH(totalExpenditure!$A203,gDP!$B$6:$B$271))=0,"",INDEX([2]pivotTable!U$310:U$615,MATCH(totalExpenditure!$A203,[2]pivotTable!$A$310:$A$615,0))/100*INDEX(gDP!AJ$6:AJ$271,MATCH(totalExpenditure!$A203,gDP!$B$6:$B$271)))</f>
        <v>#N/A</v>
      </c>
      <c r="BU203" s="77" t="e">
        <f>IF(INDEX([2]pivotTable!V$310:V$615,MATCH(totalExpenditure!$A203,[2]pivotTable!$A$310:$A$615,0))/100*INDEX(gDP!AK$6:AK$271,MATCH(totalExpenditure!$A203,gDP!$B$6:$B$271))=0,"",INDEX([2]pivotTable!V$310:V$615,MATCH(totalExpenditure!$A203,[2]pivotTable!$A$310:$A$615,0))/100*INDEX(gDP!AK$6:AK$271,MATCH(totalExpenditure!$A203,gDP!$B$6:$B$271)))</f>
        <v>#N/A</v>
      </c>
      <c r="BV203" s="77" t="e">
        <f>IF(INDEX([2]pivotTable!W$310:W$615,MATCH(totalExpenditure!$A203,[2]pivotTable!$A$310:$A$615,0))/100*INDEX(gDP!AL$6:AL$271,MATCH(totalExpenditure!$A203,gDP!$B$6:$B$271))=0,"",INDEX([2]pivotTable!W$310:W$615,MATCH(totalExpenditure!$A203,[2]pivotTable!$A$310:$A$615,0))/100*INDEX(gDP!AL$6:AL$271,MATCH(totalExpenditure!$A203,gDP!$B$6:$B$271)))</f>
        <v>#N/A</v>
      </c>
      <c r="BW203" s="77" t="e">
        <f>IF(INDEX([2]pivotTable!X$310:X$615,MATCH(totalExpenditure!$A203,[2]pivotTable!$A$310:$A$615,0))/100*INDEX(gDP!AM$6:AM$271,MATCH(totalExpenditure!$A203,gDP!$B$6:$B$271))=0,"",INDEX([2]pivotTable!X$310:X$615,MATCH(totalExpenditure!$A203,[2]pivotTable!$A$310:$A$615,0))/100*INDEX(gDP!AM$6:AM$271,MATCH(totalExpenditure!$A203,gDP!$B$6:$B$271)))</f>
        <v>#N/A</v>
      </c>
      <c r="BX203" s="77" t="e">
        <f>IF(INDEX([2]pivotTable!Y$310:Y$615,MATCH(totalExpenditure!$A203,[2]pivotTable!$A$310:$A$615,0))/100*INDEX(gDP!AN$6:AN$271,MATCH(totalExpenditure!$A203,gDP!$B$6:$B$271))=0,"",INDEX([2]pivotTable!Y$310:Y$615,MATCH(totalExpenditure!$A203,[2]pivotTable!$A$310:$A$615,0))/100*INDEX(gDP!AN$6:AN$271,MATCH(totalExpenditure!$A203,gDP!$B$6:$B$271)))</f>
        <v>#N/A</v>
      </c>
      <c r="BY203" s="77" t="e">
        <f>IF(INDEX([2]pivotTable!Z$310:Z$615,MATCH(totalExpenditure!$A203,[2]pivotTable!$A$310:$A$615,0))/100*INDEX(gDP!AO$6:AO$271,MATCH(totalExpenditure!$A203,gDP!$B$6:$B$271))=0,"",INDEX([2]pivotTable!Z$310:Z$615,MATCH(totalExpenditure!$A203,[2]pivotTable!$A$310:$A$615,0))/100*INDEX(gDP!AO$6:AO$271,MATCH(totalExpenditure!$A203,gDP!$B$6:$B$271)))</f>
        <v>#N/A</v>
      </c>
      <c r="BZ203" s="77" t="e">
        <f>IF(INDEX([2]pivotTable!AA$310:AA$615,MATCH(totalExpenditure!$A203,[2]pivotTable!$A$310:$A$615,0))/100*INDEX(gDP!AP$6:AP$271,MATCH(totalExpenditure!$A203,gDP!$B$6:$B$271))=0,"",INDEX([2]pivotTable!AA$310:AA$615,MATCH(totalExpenditure!$A203,[2]pivotTable!$A$310:$A$615,0))/100*INDEX(gDP!AP$6:AP$271,MATCH(totalExpenditure!$A203,gDP!$B$6:$B$271)))</f>
        <v>#N/A</v>
      </c>
      <c r="CA203" s="77" t="e">
        <f>IF(INDEX([2]pivotTable!AB$310:AB$615,MATCH(totalExpenditure!$A203,[2]pivotTable!$A$310:$A$615,0))/100*INDEX(gDP!AQ$6:AQ$271,MATCH(totalExpenditure!$A203,gDP!$B$6:$B$271))=0,"",INDEX([2]pivotTable!AB$310:AB$615,MATCH(totalExpenditure!$A203,[2]pivotTable!$A$310:$A$615,0))/100*INDEX(gDP!AQ$6:AQ$271,MATCH(totalExpenditure!$A203,gDP!$B$6:$B$271)))</f>
        <v>#N/A</v>
      </c>
      <c r="CB203" s="77" t="e">
        <f>IF(INDEX([2]pivotTable!AC$310:AC$615,MATCH(totalExpenditure!$A203,[2]pivotTable!$A$310:$A$615,0))/100*INDEX(gDP!AR$6:AR$271,MATCH(totalExpenditure!$A203,gDP!$B$6:$B$271))=0,"",INDEX([2]pivotTable!AC$310:AC$615,MATCH(totalExpenditure!$A203,[2]pivotTable!$A$310:$A$615,0))/100*INDEX(gDP!AR$6:AR$271,MATCH(totalExpenditure!$A203,gDP!$B$6:$B$271)))</f>
        <v>#N/A</v>
      </c>
      <c r="CC203" s="77" t="e">
        <f>IF(INDEX([2]pivotTable!AD$310:AD$615,MATCH(totalExpenditure!$A203,[2]pivotTable!$A$310:$A$615,0))/100*INDEX(gDP!AS$6:AS$271,MATCH(totalExpenditure!$A203,gDP!$B$6:$B$271))=0,"",INDEX([2]pivotTable!AD$310:AD$615,MATCH(totalExpenditure!$A203,[2]pivotTable!$A$310:$A$615,0))/100*INDEX(gDP!AS$6:AS$271,MATCH(totalExpenditure!$A203,gDP!$B$6:$B$271)))</f>
        <v>#N/A</v>
      </c>
      <c r="CD203" s="77" t="e">
        <f>IF(INDEX([2]pivotTable!AE$310:AE$615,MATCH(totalExpenditure!$A203,[2]pivotTable!$A$310:$A$615,0))/100*INDEX(gDP!AT$6:AT$271,MATCH(totalExpenditure!$A203,gDP!$B$6:$B$271))=0,"",INDEX([2]pivotTable!AE$310:AE$615,MATCH(totalExpenditure!$A203,[2]pivotTable!$A$310:$A$615,0))/100*INDEX(gDP!AT$6:AT$271,MATCH(totalExpenditure!$A203,gDP!$B$6:$B$271)))</f>
        <v>#N/A</v>
      </c>
      <c r="CE203" s="77" t="e">
        <f>IF(INDEX([2]pivotTable!AF$310:AF$615,MATCH(totalExpenditure!$A203,[2]pivotTable!$A$310:$A$615,0))/100*INDEX(gDP!AU$6:AU$271,MATCH(totalExpenditure!$A203,gDP!$B$6:$B$271))=0,"",INDEX([2]pivotTable!AF$310:AF$615,MATCH(totalExpenditure!$A203,[2]pivotTable!$A$310:$A$615,0))/100*INDEX(gDP!AU$6:AU$271,MATCH(totalExpenditure!$A203,gDP!$B$6:$B$271)))</f>
        <v>#N/A</v>
      </c>
      <c r="CF203" s="77" t="e">
        <f>IF(INDEX([2]pivotTable!AG$310:AG$615,MATCH(totalExpenditure!$A203,[2]pivotTable!$A$310:$A$615,0))/100*INDEX(gDP!AV$6:AV$271,MATCH(totalExpenditure!$A203,gDP!$B$6:$B$271))=0,"",INDEX([2]pivotTable!AG$310:AG$615,MATCH(totalExpenditure!$A203,[2]pivotTable!$A$310:$A$615,0))/100*INDEX(gDP!AV$6:AV$271,MATCH(totalExpenditure!$A203,gDP!$B$6:$B$271)))</f>
        <v>#N/A</v>
      </c>
      <c r="CG203" s="77" t="e">
        <f>IF(INDEX([2]pivotTable!AH$310:AH$615,MATCH(totalExpenditure!$A203,[2]pivotTable!$A$310:$A$615,0))/100*INDEX(gDP!AW$6:AW$271,MATCH(totalExpenditure!$A203,gDP!$B$6:$B$271))=0,"",INDEX([2]pivotTable!AH$310:AH$615,MATCH(totalExpenditure!$A203,[2]pivotTable!$A$310:$A$615,0))/100*INDEX(gDP!AW$6:AW$271,MATCH(totalExpenditure!$A203,gDP!$B$6:$B$271)))</f>
        <v>#N/A</v>
      </c>
      <c r="CH203" s="77" t="e">
        <f>IF(INDEX([2]pivotTable!AI$310:AI$615,MATCH(totalExpenditure!$A203,[2]pivotTable!$A$310:$A$615,0))/100*INDEX(gDP!AX$6:AX$271,MATCH(totalExpenditure!$A203,gDP!$B$6:$B$271))=0,"",INDEX([2]pivotTable!AI$310:AI$615,MATCH(totalExpenditure!$A203,[2]pivotTable!$A$310:$A$615,0))/100*INDEX(gDP!AX$6:AX$271,MATCH(totalExpenditure!$A203,gDP!$B$6:$B$271)))</f>
        <v>#N/A</v>
      </c>
      <c r="CI203" s="77" t="e">
        <f>IF(INDEX([2]pivotTable!AJ$310:AJ$615,MATCH(totalExpenditure!$A203,[2]pivotTable!$A$310:$A$615,0))/100*INDEX(gDP!AY$6:AY$271,MATCH(totalExpenditure!$A203,gDP!$B$6:$B$271))=0,"",INDEX([2]pivotTable!AJ$310:AJ$615,MATCH(totalExpenditure!$A203,[2]pivotTable!$A$310:$A$615,0))/100*INDEX(gDP!AY$6:AY$271,MATCH(totalExpenditure!$A203,gDP!$B$6:$B$271)))</f>
        <v>#N/A</v>
      </c>
      <c r="CJ203" s="77" t="e">
        <f>IF(INDEX([2]pivotTable!AK$310:AK$615,MATCH(totalExpenditure!$A203,[2]pivotTable!$A$310:$A$615,0))/100*INDEX(gDP!AZ$6:AZ$271,MATCH(totalExpenditure!$A203,gDP!$B$6:$B$271))=0,"",INDEX([2]pivotTable!AK$310:AK$615,MATCH(totalExpenditure!$A203,[2]pivotTable!$A$310:$A$615,0))/100*INDEX(gDP!AZ$6:AZ$271,MATCH(totalExpenditure!$A203,gDP!$B$6:$B$271)))</f>
        <v>#N/A</v>
      </c>
      <c r="CK203" s="77" t="e">
        <f>IF(INDEX([2]pivotTable!AL$310:AL$615,MATCH(totalExpenditure!$A203,[2]pivotTable!$A$310:$A$615,0))/100*INDEX(gDP!BA$6:BA$271,MATCH(totalExpenditure!$A203,gDP!$B$6:$B$271))=0,"",INDEX([2]pivotTable!AL$310:AL$615,MATCH(totalExpenditure!$A203,[2]pivotTable!$A$310:$A$615,0))/100*INDEX(gDP!BA$6:BA$271,MATCH(totalExpenditure!$A203,gDP!$B$6:$B$271)))</f>
        <v>#N/A</v>
      </c>
      <c r="CL203" s="77" t="e">
        <f>IF(INDEX([2]pivotTable!AM$310:AM$615,MATCH(totalExpenditure!$A203,[2]pivotTable!$A$310:$A$615,0))/100*INDEX(gDP!BB$6:BB$271,MATCH(totalExpenditure!$A203,gDP!$B$6:$B$271))=0,"",INDEX([2]pivotTable!AM$310:AM$615,MATCH(totalExpenditure!$A203,[2]pivotTable!$A$310:$A$615,0))/100*INDEX(gDP!BB$6:BB$271,MATCH(totalExpenditure!$A203,gDP!$B$6:$B$271)))</f>
        <v>#N/A</v>
      </c>
      <c r="CM203" s="77" t="e">
        <f>IF(INDEX([2]pivotTable!AN$310:AN$615,MATCH(totalExpenditure!$A203,[2]pivotTable!$A$310:$A$615,0))/100*INDEX(gDP!BC$6:BC$271,MATCH(totalExpenditure!$A203,gDP!$B$6:$B$271))=0,"",INDEX([2]pivotTable!AN$310:AN$615,MATCH(totalExpenditure!$A203,[2]pivotTable!$A$310:$A$615,0))/100*INDEX(gDP!BC$6:BC$271,MATCH(totalExpenditure!$A203,gDP!$B$6:$B$271)))</f>
        <v>#N/A</v>
      </c>
      <c r="CN203" s="77" t="e">
        <f>IF(INDEX([2]pivotTable!AO$310:AO$615,MATCH(totalExpenditure!$A203,[2]pivotTable!$A$310:$A$615,0))/100*INDEX(gDP!BD$6:BD$271,MATCH(totalExpenditure!$A203,gDP!$B$6:$B$271))=0,"",INDEX([2]pivotTable!AO$310:AO$615,MATCH(totalExpenditure!$A203,[2]pivotTable!$A$310:$A$615,0))/100*INDEX(gDP!BD$6:BD$271,MATCH(totalExpenditure!$A203,gDP!$B$6:$B$271)))</f>
        <v>#N/A</v>
      </c>
      <c r="CO203" s="77" t="e">
        <f>IF(INDEX([2]pivotTable!AP$310:AP$615,MATCH(totalExpenditure!$A203,[2]pivotTable!$A$310:$A$615,0))/100*INDEX(gDP!BE$6:BE$271,MATCH(totalExpenditure!$A203,gDP!$B$6:$B$271))=0,"",INDEX([2]pivotTable!AP$310:AP$615,MATCH(totalExpenditure!$A203,[2]pivotTable!$A$310:$A$615,0))/100*INDEX(gDP!BE$6:BE$271,MATCH(totalExpenditure!$A203,gDP!$B$6:$B$271)))</f>
        <v>#N/A</v>
      </c>
      <c r="CP203" s="77" t="e">
        <f>IF(INDEX([2]pivotTable!AQ$310:AQ$615,MATCH(totalExpenditure!$A203,[2]pivotTable!$A$310:$A$615,0))/100*INDEX(gDP!BF$6:BF$271,MATCH(totalExpenditure!$A203,gDP!$B$6:$B$271))=0,"",INDEX([2]pivotTable!AQ$310:AQ$615,MATCH(totalExpenditure!$A203,[2]pivotTable!$A$310:$A$615,0))/100*INDEX(gDP!BF$6:BF$271,MATCH(totalExpenditure!$A203,gDP!$B$6:$B$271)))</f>
        <v>#N/A</v>
      </c>
      <c r="CQ203" s="77" t="e">
        <f>IF(INDEX([2]pivotTable!AR$310:AR$615,MATCH(totalExpenditure!$A203,[2]pivotTable!$A$310:$A$615,0))/100*INDEX(gDP!BG$6:BG$271,MATCH(totalExpenditure!$A203,gDP!$B$6:$B$271))=0,"",INDEX([2]pivotTable!AR$310:AR$615,MATCH(totalExpenditure!$A203,[2]pivotTable!$A$310:$A$615,0))/100*INDEX(gDP!BG$6:BG$271,MATCH(totalExpenditure!$A203,gDP!$B$6:$B$271)))</f>
        <v>#N/A</v>
      </c>
      <c r="CR203" s="77" t="e">
        <f>IF(INDEX([2]pivotTable!AS$310:AS$615,MATCH(totalExpenditure!$A203,[2]pivotTable!$A$310:$A$615,0))/100*INDEX(gDP!BH$6:BH$271,MATCH(totalExpenditure!$A203,gDP!$B$6:$B$271))=0,"",INDEX([2]pivotTable!AS$310:AS$615,MATCH(totalExpenditure!$A203,[2]pivotTable!$A$310:$A$615,0))/100*INDEX(gDP!BH$6:BH$271,MATCH(totalExpenditure!$A203,gDP!$B$6:$B$271)))</f>
        <v>#N/A</v>
      </c>
      <c r="CS203" s="77" t="e">
        <f>IF(INDEX([2]pivotTable!AT$310:AT$615,MATCH(totalExpenditure!$A203,[2]pivotTable!$A$310:$A$615,0))/100*INDEX(gDP!BI$6:BI$271,MATCH(totalExpenditure!$A203,gDP!$B$6:$B$271))=0,"",INDEX([2]pivotTable!AT$310:AT$615,MATCH(totalExpenditure!$A203,[2]pivotTable!$A$310:$A$615,0))/100*INDEX(gDP!BI$6:BI$271,MATCH(totalExpenditure!$A203,gDP!$B$6:$B$271)))</f>
        <v>#N/A</v>
      </c>
      <c r="CT203" s="77" t="e">
        <f>IF(INDEX([2]pivotTable!AU$310:AU$615,MATCH(totalExpenditure!$A203,[2]pivotTable!$A$310:$A$615,0))/100*INDEX(gDP!BJ$6:BJ$271,MATCH(totalExpenditure!$A203,gDP!$B$6:$B$271))=0,"",INDEX([2]pivotTable!AU$310:AU$615,MATCH(totalExpenditure!$A203,[2]pivotTable!$A$310:$A$615,0))/100*INDEX(gDP!BJ$6:BJ$271,MATCH(totalExpenditure!$A203,gDP!$B$6:$B$271)))</f>
        <v>#N/A</v>
      </c>
      <c r="CU203" s="77" t="e">
        <f>IF(INDEX([2]pivotTable!AV$310:AV$615,MATCH(totalExpenditure!$A203,[2]pivotTable!$A$310:$A$615,0))/100*INDEX(gDP!BK$6:BK$271,MATCH(totalExpenditure!$A203,gDP!$B$6:$B$271))=0,"",INDEX([2]pivotTable!AV$310:AV$615,MATCH(totalExpenditure!$A203,[2]pivotTable!$A$310:$A$615,0))/100*INDEX(gDP!BK$6:BK$271,MATCH(totalExpenditure!$A203,gDP!$B$6:$B$271)))</f>
        <v>#N/A</v>
      </c>
      <c r="CV203" s="77" t="e">
        <f>IF(INDEX([2]pivotTable!AW$310:AW$615,MATCH(totalExpenditure!$A203,[2]pivotTable!$A$310:$A$615,0))/100*INDEX(gDP!BL$6:BL$271,MATCH(totalExpenditure!$A203,gDP!$B$6:$B$271))=0,"",INDEX([2]pivotTable!AW$310:AW$615,MATCH(totalExpenditure!$A203,[2]pivotTable!$A$310:$A$615,0))/100*INDEX(gDP!BL$6:BL$271,MATCH(totalExpenditure!$A203,gDP!$B$6:$B$271)))</f>
        <v>#N/A</v>
      </c>
      <c r="CW203" s="77" t="e">
        <f>IF(INDEX([2]pivotTable!AX$310:AX$615,MATCH(totalExpenditure!$A203,[2]pivotTable!$A$310:$A$615,0))/100*INDEX(gDP!BM$6:BM$271,MATCH(totalExpenditure!$A203,gDP!$B$6:$B$271))=0,"",INDEX([2]pivotTable!AX$310:AX$615,MATCH(totalExpenditure!$A203,[2]pivotTable!$A$310:$A$615,0))/100*INDEX(gDP!BM$6:BM$271,MATCH(totalExpenditure!$A203,gDP!$B$6:$B$271)))</f>
        <v>#N/A</v>
      </c>
      <c r="CX203" s="77" t="e">
        <f>IF(INDEX([2]pivotTable!AY$310:AY$615,MATCH(totalExpenditure!$A203,[2]pivotTable!$A$310:$A$615,0))/100*INDEX(gDP!BN$6:BN$271,MATCH(totalExpenditure!$A203,gDP!$B$6:$B$271))=0,"",INDEX([2]pivotTable!AY$310:AY$615,MATCH(totalExpenditure!$A203,[2]pivotTable!$A$310:$A$615,0))/100*INDEX(gDP!BN$6:BN$271,MATCH(totalExpenditure!$A203,gDP!$B$6:$B$271)))</f>
        <v>#N/A</v>
      </c>
      <c r="CY203" s="77" t="e">
        <f>IF(INDEX([2]pivotTable!AZ$310:AZ$615,MATCH(totalExpenditure!$A203,[2]pivotTable!$A$310:$A$615,0))/100*INDEX(gDP!BO$6:BO$271,MATCH(totalExpenditure!$A203,gDP!$B$6:$B$271))=0,"",INDEX([2]pivotTable!AZ$310:AZ$615,MATCH(totalExpenditure!$A203,[2]pivotTable!$A$310:$A$615,0))/100*INDEX(gDP!BO$6:BO$271,MATCH(totalExpenditure!$A203,gDP!$B$6:$B$271)))</f>
        <v>#N/A</v>
      </c>
      <c r="CZ203" s="77" t="e">
        <f>IF(B203="","",IF(BA203="","",B203-B203+INDEX(gDP!Q$6:Q$271,MATCH(totalExpenditure!$A203,gDP!$B$6:$B$271))))</f>
        <v>#N/A</v>
      </c>
      <c r="DA203" s="77" t="e">
        <f>IF(C203="","",IF(BB203="","",C203-C203+INDEX(gDP!R$6:R$271,MATCH(totalExpenditure!$A203,gDP!$B$6:$B$271))))</f>
        <v>#N/A</v>
      </c>
      <c r="DB203" s="77" t="e">
        <f>IF(D203="","",IF(BC203="","",D203-D203+INDEX(gDP!S$6:S$271,MATCH(totalExpenditure!$A203,gDP!$B$6:$B$271))))</f>
        <v>#N/A</v>
      </c>
      <c r="DC203" s="77" t="e">
        <f>IF(E203="","",IF(BD203="","",E203-E203+INDEX(gDP!T$6:T$271,MATCH(totalExpenditure!$A203,gDP!$B$6:$B$271))))</f>
        <v>#N/A</v>
      </c>
      <c r="DD203" s="77" t="e">
        <f>IF(F203="","",IF(BE203="","",F203-F203+INDEX(gDP!U$6:U$271,MATCH(totalExpenditure!$A203,gDP!$B$6:$B$271))))</f>
        <v>#N/A</v>
      </c>
      <c r="DE203" s="77" t="e">
        <f>IF(G203="","",IF(BF203="","",G203-G203+INDEX(gDP!V$6:V$271,MATCH(totalExpenditure!$A203,gDP!$B$6:$B$271))))</f>
        <v>#N/A</v>
      </c>
      <c r="DF203" s="77" t="e">
        <f>IF(H203="","",IF(BG203="","",H203-H203+INDEX(gDP!W$6:W$271,MATCH(totalExpenditure!$A203,gDP!$B$6:$B$271))))</f>
        <v>#N/A</v>
      </c>
      <c r="DG203" s="77" t="e">
        <f>IF(I203="","",IF(BH203="","",I203-I203+INDEX(gDP!X$6:X$271,MATCH(totalExpenditure!$A203,gDP!$B$6:$B$271))))</f>
        <v>#N/A</v>
      </c>
      <c r="DH203" s="77" t="e">
        <f>IF(J203="","",IF(BI203="","",J203-J203+INDEX(gDP!Y$6:Y$271,MATCH(totalExpenditure!$A203,gDP!$B$6:$B$271))))</f>
        <v>#N/A</v>
      </c>
      <c r="DI203" s="77" t="e">
        <f>IF(K203="","",IF(BJ203="","",K203-K203+INDEX(gDP!Z$6:Z$271,MATCH(totalExpenditure!$A203,gDP!$B$6:$B$271))))</f>
        <v>#N/A</v>
      </c>
      <c r="DJ203" s="77" t="e">
        <f>IF(L203="","",IF(BK203="","",L203-L203+INDEX(gDP!AA$6:AA$271,MATCH(totalExpenditure!$A203,gDP!$B$6:$B$271))))</f>
        <v>#N/A</v>
      </c>
      <c r="DK203" s="77" t="e">
        <f>IF(M203="","",IF(BL203="","",M203-M203+INDEX(gDP!AB$6:AB$271,MATCH(totalExpenditure!$A203,gDP!$B$6:$B$271))))</f>
        <v>#N/A</v>
      </c>
      <c r="DL203" s="77" t="e">
        <f>IF(N203="","",IF(BM203="","",N203-N203+INDEX(gDP!AC$6:AC$271,MATCH(totalExpenditure!$A203,gDP!$B$6:$B$271))))</f>
        <v>#N/A</v>
      </c>
      <c r="DM203" s="77" t="e">
        <f>IF(O203="","",IF(BN203="","",O203-O203+INDEX(gDP!AD$6:AD$271,MATCH(totalExpenditure!$A203,gDP!$B$6:$B$271))))</f>
        <v>#N/A</v>
      </c>
      <c r="DN203" s="77" t="e">
        <f>IF(P203="","",IF(BO203="","",P203-P203+INDEX(gDP!AE$6:AE$271,MATCH(totalExpenditure!$A203,gDP!$B$6:$B$271))))</f>
        <v>#N/A</v>
      </c>
      <c r="DO203" s="77" t="e">
        <f>IF(Q203="","",IF(BP203="","",Q203-Q203+INDEX(gDP!AF$6:AF$271,MATCH(totalExpenditure!$A203,gDP!$B$6:$B$271))))</f>
        <v>#N/A</v>
      </c>
      <c r="DP203" s="77" t="e">
        <f>IF(R203="","",IF(BQ203="","",R203-R203+INDEX(gDP!AG$6:AG$271,MATCH(totalExpenditure!$A203,gDP!$B$6:$B$271))))</f>
        <v>#N/A</v>
      </c>
      <c r="DQ203" s="77" t="e">
        <f>IF(S203="","",IF(BR203="","",S203-S203+INDEX(gDP!AH$6:AH$271,MATCH(totalExpenditure!$A203,gDP!$B$6:$B$271))))</f>
        <v>#N/A</v>
      </c>
      <c r="DR203" s="77" t="e">
        <f>IF(T203="","",IF(BS203="","",T203-T203+INDEX(gDP!AI$6:AI$271,MATCH(totalExpenditure!$A203,gDP!$B$6:$B$271))))</f>
        <v>#N/A</v>
      </c>
      <c r="DS203" s="77" t="e">
        <f>IF(U203="","",IF(BT203="","",U203-U203+INDEX(gDP!AJ$6:AJ$271,MATCH(totalExpenditure!$A203,gDP!$B$6:$B$271))))</f>
        <v>#N/A</v>
      </c>
      <c r="DT203" s="77" t="e">
        <f>IF(V203="","",IF(BU203="","",V203-V203+INDEX(gDP!AK$6:AK$271,MATCH(totalExpenditure!$A203,gDP!$B$6:$B$271))))</f>
        <v>#N/A</v>
      </c>
      <c r="DU203" s="77" t="e">
        <f>IF(W203="","",IF(BV203="","",W203-W203+INDEX(gDP!AL$6:AL$271,MATCH(totalExpenditure!$A203,gDP!$B$6:$B$271))))</f>
        <v>#N/A</v>
      </c>
      <c r="DV203" s="77" t="e">
        <f>IF(X203="","",IF(BW203="","",X203-X203+INDEX(gDP!AM$6:AM$271,MATCH(totalExpenditure!$A203,gDP!$B$6:$B$271))))</f>
        <v>#N/A</v>
      </c>
      <c r="DW203" s="77" t="e">
        <f>IF(Y203="","",IF(BX203="","",Y203-Y203+INDEX(gDP!AN$6:AN$271,MATCH(totalExpenditure!$A203,gDP!$B$6:$B$271))))</f>
        <v>#N/A</v>
      </c>
      <c r="DX203" s="77" t="e">
        <f>IF(Z203="","",IF(BY203="","",Z203-Z203+INDEX(gDP!AO$6:AO$271,MATCH(totalExpenditure!$A203,gDP!$B$6:$B$271))))</f>
        <v>#N/A</v>
      </c>
      <c r="DY203" s="77" t="e">
        <f>IF(AA203="","",IF(BZ203="","",AA203-AA203+INDEX(gDP!AP$6:AP$271,MATCH(totalExpenditure!$A203,gDP!$B$6:$B$271))))</f>
        <v>#N/A</v>
      </c>
      <c r="DZ203" s="77" t="e">
        <f>IF(AB203="","",IF(CA203="","",AB203-AB203+INDEX(gDP!AQ$6:AQ$271,MATCH(totalExpenditure!$A203,gDP!$B$6:$B$271))))</f>
        <v>#N/A</v>
      </c>
      <c r="EA203" s="77" t="e">
        <f>IF(AC203="","",IF(CB203="","",AC203-AC203+INDEX(gDP!AR$6:AR$271,MATCH(totalExpenditure!$A203,gDP!$B$6:$B$271))))</f>
        <v>#N/A</v>
      </c>
      <c r="EB203" s="77" t="e">
        <f>IF(AD203="","",IF(CC203="","",AD203-AD203+INDEX(gDP!AS$6:AS$271,MATCH(totalExpenditure!$A203,gDP!$B$6:$B$271))))</f>
        <v>#N/A</v>
      </c>
      <c r="EC203" s="77" t="e">
        <f>IF(AE203="","",IF(CD203="","",AE203-AE203+INDEX(gDP!AT$6:AT$271,MATCH(totalExpenditure!$A203,gDP!$B$6:$B$271))))</f>
        <v>#N/A</v>
      </c>
      <c r="ED203" s="77" t="e">
        <f>IF(AF203="","",IF(CE203="","",AF203-AF203+INDEX(gDP!AU$6:AU$271,MATCH(totalExpenditure!$A203,gDP!$B$6:$B$271))))</f>
        <v>#N/A</v>
      </c>
      <c r="EE203" s="77" t="e">
        <f>IF(AG203="","",IF(CF203="","",AG203-AG203+INDEX(gDP!AV$6:AV$271,MATCH(totalExpenditure!$A203,gDP!$B$6:$B$271))))</f>
        <v>#N/A</v>
      </c>
      <c r="EF203" s="77" t="e">
        <f>IF(AH203="","",IF(CG203="","",AH203-AH203+INDEX(gDP!AW$6:AW$271,MATCH(totalExpenditure!$A203,gDP!$B$6:$B$271))))</f>
        <v>#N/A</v>
      </c>
      <c r="EG203" s="77" t="e">
        <f>IF(AI203="","",IF(CH203="","",AI203-AI203+INDEX(gDP!AX$6:AX$271,MATCH(totalExpenditure!$A203,gDP!$B$6:$B$271))))</f>
        <v>#N/A</v>
      </c>
      <c r="EH203" s="77" t="e">
        <f>IF(AJ203="","",IF(CI203="","",AJ203-AJ203+INDEX(gDP!AY$6:AY$271,MATCH(totalExpenditure!$A203,gDP!$B$6:$B$271))))</f>
        <v>#N/A</v>
      </c>
      <c r="EI203" s="77" t="e">
        <f>IF(AK203="","",IF(CJ203="","",AK203-AK203+INDEX(gDP!AZ$6:AZ$271,MATCH(totalExpenditure!$A203,gDP!$B$6:$B$271))))</f>
        <v>#N/A</v>
      </c>
      <c r="EJ203" s="77" t="e">
        <f>IF(AL203="","",IF(CK203="","",AL203-AL203+INDEX(gDP!BA$6:BA$271,MATCH(totalExpenditure!$A203,gDP!$B$6:$B$271))))</f>
        <v>#N/A</v>
      </c>
      <c r="EK203" s="77" t="e">
        <f>IF(AM203="","",IF(CL203="","",AM203-AM203+INDEX(gDP!BB$6:BB$271,MATCH(totalExpenditure!$A203,gDP!$B$6:$B$271))))</f>
        <v>#N/A</v>
      </c>
      <c r="EL203" s="77" t="e">
        <f>IF(AN203="","",IF(CM203="","",AN203-AN203+INDEX(gDP!BC$6:BC$271,MATCH(totalExpenditure!$A203,gDP!$B$6:$B$271))))</f>
        <v>#N/A</v>
      </c>
      <c r="EM203" s="77" t="e">
        <f>IF(AO203="","",IF(CN203="","",AO203-AO203+INDEX(gDP!BD$6:BD$271,MATCH(totalExpenditure!$A203,gDP!$B$6:$B$271))))</f>
        <v>#N/A</v>
      </c>
      <c r="EN203" s="77" t="e">
        <f>IF(AP203="","",IF(CO203="","",AP203-AP203+INDEX(gDP!BE$6:BE$271,MATCH(totalExpenditure!$A203,gDP!$B$6:$B$271))))</f>
        <v>#N/A</v>
      </c>
      <c r="EO203" s="77" t="e">
        <f>IF(AQ203="","",IF(CP203="","",AQ203-AQ203+INDEX(gDP!BF$6:BF$271,MATCH(totalExpenditure!$A203,gDP!$B$6:$B$271))))</f>
        <v>#N/A</v>
      </c>
      <c r="EP203" s="77" t="e">
        <f>IF(AR203="","",IF(CQ203="","",AR203-AR203+INDEX(gDP!BG$6:BG$271,MATCH(totalExpenditure!$A203,gDP!$B$6:$B$271))))</f>
        <v>#N/A</v>
      </c>
      <c r="EQ203" s="77" t="e">
        <f>IF(AS203="","",IF(CR203="","",AS203-AS203+INDEX(gDP!BH$6:BH$271,MATCH(totalExpenditure!$A203,gDP!$B$6:$B$271))))</f>
        <v>#N/A</v>
      </c>
      <c r="ER203" s="77" t="e">
        <f>IF(AT203="","",IF(CS203="","",AT203-AT203+INDEX(gDP!BI$6:BI$271,MATCH(totalExpenditure!$A203,gDP!$B$6:$B$271))))</f>
        <v>#N/A</v>
      </c>
      <c r="ES203" s="77" t="e">
        <f>IF(AU203="","",IF(CT203="","",AU203-AU203+INDEX(gDP!BJ$6:BJ$271,MATCH(totalExpenditure!$A203,gDP!$B$6:$B$271))))</f>
        <v>#N/A</v>
      </c>
      <c r="ET203" s="77" t="e">
        <f>IF(AV203="","",IF(CU203="","",AV203-AV203+INDEX(gDP!BK$6:BK$271,MATCH(totalExpenditure!$A203,gDP!$B$6:$B$271))))</f>
        <v>#N/A</v>
      </c>
      <c r="EU203" s="77" t="e">
        <f>IF(AW203="","",IF(CV203="","",AW203-AW203+INDEX(gDP!BL$6:BL$271,MATCH(totalExpenditure!$A203,gDP!$B$6:$B$271))))</f>
        <v>#N/A</v>
      </c>
      <c r="EV203" s="77" t="e">
        <f>IF(AX203="","",IF(CW203="","",AX203-AX203+INDEX(gDP!BM$6:BM$271,MATCH(totalExpenditure!$A203,gDP!$B$6:$B$271))))</f>
        <v>#N/A</v>
      </c>
      <c r="EW203" s="77" t="e">
        <f>IF(AY203="","",IF(CX203="","",AY203-AY203+INDEX(gDP!BN$6:BN$271,MATCH(totalExpenditure!$A203,gDP!$B$6:$B$271))))</f>
        <v>#N/A</v>
      </c>
      <c r="EX203" s="77" t="e">
        <f>IF(AZ203="","",IF(CY203="","",AZ203-AZ203+INDEX(gDP!BO$6:BO$271,MATCH(totalExpenditure!$A203,gDP!$B$6:$B$271))))</f>
        <v>#N/A</v>
      </c>
    </row>
    <row r="204" spans="1:154" x14ac:dyDescent="0.35">
      <c r="A204" t="s">
        <v>617</v>
      </c>
      <c r="B204" s="77" t="e">
        <f>IF(INDEX([2]pivotTable!B$3:B$308,MATCH(totalExpenditure!$A204,[2]pivotTable!$A$3:$A$308,0))/100*INDEX(gDP!Q$6:Q$271,MATCH(totalExpenditure!$A204,gDP!$B$6:$B$271))=0,"",INDEX([2]pivotTable!B$3:B$308,MATCH(totalExpenditure!$A204,[2]pivotTable!$A$3:$A$308,0))/100*INDEX(gDP!Q$6:Q$271,MATCH(totalExpenditure!$A204,gDP!$B$6:$B$271)))</f>
        <v>#N/A</v>
      </c>
      <c r="C204" s="77" t="e">
        <f>IF(INDEX([2]pivotTable!C$3:C$308,MATCH(totalExpenditure!$A204,[2]pivotTable!$A$3:$A$308,0))/100*INDEX(gDP!R$6:R$271,MATCH(totalExpenditure!$A204,gDP!$B$6:$B$271))=0,"",INDEX([2]pivotTable!C$3:C$308,MATCH(totalExpenditure!$A204,[2]pivotTable!$A$3:$A$308,0))/100*INDEX(gDP!R$6:R$271,MATCH(totalExpenditure!$A204,gDP!$B$6:$B$271)))</f>
        <v>#N/A</v>
      </c>
      <c r="D204" s="77" t="e">
        <f>IF(INDEX([2]pivotTable!D$3:D$308,MATCH(totalExpenditure!$A204,[2]pivotTable!$A$3:$A$308,0))/100*INDEX(gDP!S$6:S$271,MATCH(totalExpenditure!$A204,gDP!$B$6:$B$271))=0,"",INDEX([2]pivotTable!D$3:D$308,MATCH(totalExpenditure!$A204,[2]pivotTable!$A$3:$A$308,0))/100*INDEX(gDP!S$6:S$271,MATCH(totalExpenditure!$A204,gDP!$B$6:$B$271)))</f>
        <v>#N/A</v>
      </c>
      <c r="E204" s="77" t="e">
        <f>IF(INDEX([2]pivotTable!E$3:E$308,MATCH(totalExpenditure!$A204,[2]pivotTable!$A$3:$A$308,0))/100*INDEX(gDP!T$6:T$271,MATCH(totalExpenditure!$A204,gDP!$B$6:$B$271))=0,"",INDEX([2]pivotTable!E$3:E$308,MATCH(totalExpenditure!$A204,[2]pivotTable!$A$3:$A$308,0))/100*INDEX(gDP!T$6:T$271,MATCH(totalExpenditure!$A204,gDP!$B$6:$B$271)))</f>
        <v>#N/A</v>
      </c>
      <c r="F204" s="77" t="e">
        <f>IF(INDEX([2]pivotTable!F$3:F$308,MATCH(totalExpenditure!$A204,[2]pivotTable!$A$3:$A$308,0))/100*INDEX(gDP!U$6:U$271,MATCH(totalExpenditure!$A204,gDP!$B$6:$B$271))=0,"",INDEX([2]pivotTable!F$3:F$308,MATCH(totalExpenditure!$A204,[2]pivotTable!$A$3:$A$308,0))/100*INDEX(gDP!U$6:U$271,MATCH(totalExpenditure!$A204,gDP!$B$6:$B$271)))</f>
        <v>#N/A</v>
      </c>
      <c r="G204" s="77" t="e">
        <f>IF(INDEX([2]pivotTable!G$3:G$308,MATCH(totalExpenditure!$A204,[2]pivotTable!$A$3:$A$308,0))/100*INDEX(gDP!V$6:V$271,MATCH(totalExpenditure!$A204,gDP!$B$6:$B$271))=0,"",INDEX([2]pivotTable!G$3:G$308,MATCH(totalExpenditure!$A204,[2]pivotTable!$A$3:$A$308,0))/100*INDEX(gDP!V$6:V$271,MATCH(totalExpenditure!$A204,gDP!$B$6:$B$271)))</f>
        <v>#N/A</v>
      </c>
      <c r="H204" s="77" t="e">
        <f>IF(INDEX([2]pivotTable!H$3:H$308,MATCH(totalExpenditure!$A204,[2]pivotTable!$A$3:$A$308,0))/100*INDEX(gDP!W$6:W$271,MATCH(totalExpenditure!$A204,gDP!$B$6:$B$271))=0,"",INDEX([2]pivotTable!H$3:H$308,MATCH(totalExpenditure!$A204,[2]pivotTable!$A$3:$A$308,0))/100*INDEX(gDP!W$6:W$271,MATCH(totalExpenditure!$A204,gDP!$B$6:$B$271)))</f>
        <v>#N/A</v>
      </c>
      <c r="I204" s="77" t="e">
        <f>IF(INDEX([2]pivotTable!I$3:I$308,MATCH(totalExpenditure!$A204,[2]pivotTable!$A$3:$A$308,0))/100*INDEX(gDP!X$6:X$271,MATCH(totalExpenditure!$A204,gDP!$B$6:$B$271))=0,"",INDEX([2]pivotTable!I$3:I$308,MATCH(totalExpenditure!$A204,[2]pivotTable!$A$3:$A$308,0))/100*INDEX(gDP!X$6:X$271,MATCH(totalExpenditure!$A204,gDP!$B$6:$B$271)))</f>
        <v>#N/A</v>
      </c>
      <c r="J204" s="77" t="e">
        <f>IF(INDEX([2]pivotTable!J$3:J$308,MATCH(totalExpenditure!$A204,[2]pivotTable!$A$3:$A$308,0))/100*INDEX(gDP!Y$6:Y$271,MATCH(totalExpenditure!$A204,gDP!$B$6:$B$271))=0,"",INDEX([2]pivotTable!J$3:J$308,MATCH(totalExpenditure!$A204,[2]pivotTable!$A$3:$A$308,0))/100*INDEX(gDP!Y$6:Y$271,MATCH(totalExpenditure!$A204,gDP!$B$6:$B$271)))</f>
        <v>#N/A</v>
      </c>
      <c r="K204" s="77" t="e">
        <f>IF(INDEX([2]pivotTable!K$3:K$308,MATCH(totalExpenditure!$A204,[2]pivotTable!$A$3:$A$308,0))/100*INDEX(gDP!Z$6:Z$271,MATCH(totalExpenditure!$A204,gDP!$B$6:$B$271))=0,"",INDEX([2]pivotTable!K$3:K$308,MATCH(totalExpenditure!$A204,[2]pivotTable!$A$3:$A$308,0))/100*INDEX(gDP!Z$6:Z$271,MATCH(totalExpenditure!$A204,gDP!$B$6:$B$271)))</f>
        <v>#N/A</v>
      </c>
      <c r="L204" s="77" t="e">
        <f>IF(INDEX([2]pivotTable!L$3:L$308,MATCH(totalExpenditure!$A204,[2]pivotTable!$A$3:$A$308,0))/100*INDEX(gDP!AA$6:AA$271,MATCH(totalExpenditure!$A204,gDP!$B$6:$B$271))=0,"",INDEX([2]pivotTable!L$3:L$308,MATCH(totalExpenditure!$A204,[2]pivotTable!$A$3:$A$308,0))/100*INDEX(gDP!AA$6:AA$271,MATCH(totalExpenditure!$A204,gDP!$B$6:$B$271)))</f>
        <v>#N/A</v>
      </c>
      <c r="M204" s="77" t="e">
        <f>IF(INDEX([2]pivotTable!M$3:M$308,MATCH(totalExpenditure!$A204,[2]pivotTable!$A$3:$A$308,0))/100*INDEX(gDP!AB$6:AB$271,MATCH(totalExpenditure!$A204,gDP!$B$6:$B$271))=0,"",INDEX([2]pivotTable!M$3:M$308,MATCH(totalExpenditure!$A204,[2]pivotTable!$A$3:$A$308,0))/100*INDEX(gDP!AB$6:AB$271,MATCH(totalExpenditure!$A204,gDP!$B$6:$B$271)))</f>
        <v>#N/A</v>
      </c>
      <c r="N204" s="77" t="e">
        <f>IF(INDEX([2]pivotTable!N$3:N$308,MATCH(totalExpenditure!$A204,[2]pivotTable!$A$3:$A$308,0))/100*INDEX(gDP!AC$6:AC$271,MATCH(totalExpenditure!$A204,gDP!$B$6:$B$271))=0,"",INDEX([2]pivotTable!N$3:N$308,MATCH(totalExpenditure!$A204,[2]pivotTable!$A$3:$A$308,0))/100*INDEX(gDP!AC$6:AC$271,MATCH(totalExpenditure!$A204,gDP!$B$6:$B$271)))</f>
        <v>#N/A</v>
      </c>
      <c r="O204" s="77" t="e">
        <f>IF(INDEX([2]pivotTable!O$3:O$308,MATCH(totalExpenditure!$A204,[2]pivotTable!$A$3:$A$308,0))/100*INDEX(gDP!AD$6:AD$271,MATCH(totalExpenditure!$A204,gDP!$B$6:$B$271))=0,"",INDEX([2]pivotTable!O$3:O$308,MATCH(totalExpenditure!$A204,[2]pivotTable!$A$3:$A$308,0))/100*INDEX(gDP!AD$6:AD$271,MATCH(totalExpenditure!$A204,gDP!$B$6:$B$271)))</f>
        <v>#N/A</v>
      </c>
      <c r="P204" s="77" t="e">
        <f>IF(INDEX([2]pivotTable!P$3:P$308,MATCH(totalExpenditure!$A204,[2]pivotTable!$A$3:$A$308,0))/100*INDEX(gDP!AE$6:AE$271,MATCH(totalExpenditure!$A204,gDP!$B$6:$B$271))=0,"",INDEX([2]pivotTable!P$3:P$308,MATCH(totalExpenditure!$A204,[2]pivotTable!$A$3:$A$308,0))/100*INDEX(gDP!AE$6:AE$271,MATCH(totalExpenditure!$A204,gDP!$B$6:$B$271)))</f>
        <v>#N/A</v>
      </c>
      <c r="Q204" s="77" t="e">
        <f>IF(INDEX([2]pivotTable!Q$3:Q$308,MATCH(totalExpenditure!$A204,[2]pivotTable!$A$3:$A$308,0))/100*INDEX(gDP!AF$6:AF$271,MATCH(totalExpenditure!$A204,gDP!$B$6:$B$271))=0,"",INDEX([2]pivotTable!Q$3:Q$308,MATCH(totalExpenditure!$A204,[2]pivotTable!$A$3:$A$308,0))/100*INDEX(gDP!AF$6:AF$271,MATCH(totalExpenditure!$A204,gDP!$B$6:$B$271)))</f>
        <v>#N/A</v>
      </c>
      <c r="R204" s="77" t="e">
        <f>IF(INDEX([2]pivotTable!R$3:R$308,MATCH(totalExpenditure!$A204,[2]pivotTable!$A$3:$A$308,0))/100*INDEX(gDP!AG$6:AG$271,MATCH(totalExpenditure!$A204,gDP!$B$6:$B$271))=0,"",INDEX([2]pivotTable!R$3:R$308,MATCH(totalExpenditure!$A204,[2]pivotTable!$A$3:$A$308,0))/100*INDEX(gDP!AG$6:AG$271,MATCH(totalExpenditure!$A204,gDP!$B$6:$B$271)))</f>
        <v>#N/A</v>
      </c>
      <c r="S204" s="77" t="e">
        <f>IF(INDEX([2]pivotTable!S$3:S$308,MATCH(totalExpenditure!$A204,[2]pivotTable!$A$3:$A$308,0))/100*INDEX(gDP!AH$6:AH$271,MATCH(totalExpenditure!$A204,gDP!$B$6:$B$271))=0,"",INDEX([2]pivotTable!S$3:S$308,MATCH(totalExpenditure!$A204,[2]pivotTable!$A$3:$A$308,0))/100*INDEX(gDP!AH$6:AH$271,MATCH(totalExpenditure!$A204,gDP!$B$6:$B$271)))</f>
        <v>#N/A</v>
      </c>
      <c r="T204" s="77" t="e">
        <f>IF(INDEX([2]pivotTable!T$3:T$308,MATCH(totalExpenditure!$A204,[2]pivotTable!$A$3:$A$308,0))/100*INDEX(gDP!AI$6:AI$271,MATCH(totalExpenditure!$A204,gDP!$B$6:$B$271))=0,"",INDEX([2]pivotTable!T$3:T$308,MATCH(totalExpenditure!$A204,[2]pivotTable!$A$3:$A$308,0))/100*INDEX(gDP!AI$6:AI$271,MATCH(totalExpenditure!$A204,gDP!$B$6:$B$271)))</f>
        <v>#N/A</v>
      </c>
      <c r="U204" s="77" t="e">
        <f>IF(INDEX([2]pivotTable!U$3:U$308,MATCH(totalExpenditure!$A204,[2]pivotTable!$A$3:$A$308,0))/100*INDEX(gDP!AJ$6:AJ$271,MATCH(totalExpenditure!$A204,gDP!$B$6:$B$271))=0,"",INDEX([2]pivotTable!U$3:U$308,MATCH(totalExpenditure!$A204,[2]pivotTable!$A$3:$A$308,0))/100*INDEX(gDP!AJ$6:AJ$271,MATCH(totalExpenditure!$A204,gDP!$B$6:$B$271)))</f>
        <v>#N/A</v>
      </c>
      <c r="V204" s="77" t="e">
        <f>IF(INDEX([2]pivotTable!V$3:V$308,MATCH(totalExpenditure!$A204,[2]pivotTable!$A$3:$A$308,0))/100*INDEX(gDP!AK$6:AK$271,MATCH(totalExpenditure!$A204,gDP!$B$6:$B$271))=0,"",INDEX([2]pivotTable!V$3:V$308,MATCH(totalExpenditure!$A204,[2]pivotTable!$A$3:$A$308,0))/100*INDEX(gDP!AK$6:AK$271,MATCH(totalExpenditure!$A204,gDP!$B$6:$B$271)))</f>
        <v>#N/A</v>
      </c>
      <c r="W204" s="77" t="e">
        <f>IF(INDEX([2]pivotTable!W$3:W$308,MATCH(totalExpenditure!$A204,[2]pivotTable!$A$3:$A$308,0))/100*INDEX(gDP!AL$6:AL$271,MATCH(totalExpenditure!$A204,gDP!$B$6:$B$271))=0,"",INDEX([2]pivotTable!W$3:W$308,MATCH(totalExpenditure!$A204,[2]pivotTable!$A$3:$A$308,0))/100*INDEX(gDP!AL$6:AL$271,MATCH(totalExpenditure!$A204,gDP!$B$6:$B$271)))</f>
        <v>#N/A</v>
      </c>
      <c r="X204" s="77" t="e">
        <f>IF(INDEX([2]pivotTable!X$3:X$308,MATCH(totalExpenditure!$A204,[2]pivotTable!$A$3:$A$308,0))/100*INDEX(gDP!AM$6:AM$271,MATCH(totalExpenditure!$A204,gDP!$B$6:$B$271))=0,"",INDEX([2]pivotTable!X$3:X$308,MATCH(totalExpenditure!$A204,[2]pivotTable!$A$3:$A$308,0))/100*INDEX(gDP!AM$6:AM$271,MATCH(totalExpenditure!$A204,gDP!$B$6:$B$271)))</f>
        <v>#N/A</v>
      </c>
      <c r="Y204" s="77" t="e">
        <f>IF(INDEX([2]pivotTable!Y$3:Y$308,MATCH(totalExpenditure!$A204,[2]pivotTable!$A$3:$A$308,0))/100*INDEX(gDP!AN$6:AN$271,MATCH(totalExpenditure!$A204,gDP!$B$6:$B$271))=0,"",INDEX([2]pivotTable!Y$3:Y$308,MATCH(totalExpenditure!$A204,[2]pivotTable!$A$3:$A$308,0))/100*INDEX(gDP!AN$6:AN$271,MATCH(totalExpenditure!$A204,gDP!$B$6:$B$271)))</f>
        <v>#N/A</v>
      </c>
      <c r="Z204" s="77" t="e">
        <f>IF(INDEX([2]pivotTable!Z$3:Z$308,MATCH(totalExpenditure!$A204,[2]pivotTable!$A$3:$A$308,0))/100*INDEX(gDP!AO$6:AO$271,MATCH(totalExpenditure!$A204,gDP!$B$6:$B$271))=0,"",INDEX([2]pivotTable!Z$3:Z$308,MATCH(totalExpenditure!$A204,[2]pivotTable!$A$3:$A$308,0))/100*INDEX(gDP!AO$6:AO$271,MATCH(totalExpenditure!$A204,gDP!$B$6:$B$271)))</f>
        <v>#N/A</v>
      </c>
      <c r="AA204" s="77" t="e">
        <f>IF(INDEX([2]pivotTable!AA$3:AA$308,MATCH(totalExpenditure!$A204,[2]pivotTable!$A$3:$A$308,0))/100*INDEX(gDP!AP$6:AP$271,MATCH(totalExpenditure!$A204,gDP!$B$6:$B$271))=0,"",INDEX([2]pivotTable!AA$3:AA$308,MATCH(totalExpenditure!$A204,[2]pivotTable!$A$3:$A$308,0))/100*INDEX(gDP!AP$6:AP$271,MATCH(totalExpenditure!$A204,gDP!$B$6:$B$271)))</f>
        <v>#N/A</v>
      </c>
      <c r="AB204" s="77" t="e">
        <f>IF(INDEX([2]pivotTable!AB$3:AB$308,MATCH(totalExpenditure!$A204,[2]pivotTable!$A$3:$A$308,0))/100*INDEX(gDP!AQ$6:AQ$271,MATCH(totalExpenditure!$A204,gDP!$B$6:$B$271))=0,"",INDEX([2]pivotTable!AB$3:AB$308,MATCH(totalExpenditure!$A204,[2]pivotTable!$A$3:$A$308,0))/100*INDEX(gDP!AQ$6:AQ$271,MATCH(totalExpenditure!$A204,gDP!$B$6:$B$271)))</f>
        <v>#N/A</v>
      </c>
      <c r="AC204" s="77" t="e">
        <f>IF(INDEX([2]pivotTable!AC$3:AC$308,MATCH(totalExpenditure!$A204,[2]pivotTable!$A$3:$A$308,0))/100*INDEX(gDP!AR$6:AR$271,MATCH(totalExpenditure!$A204,gDP!$B$6:$B$271))=0,"",INDEX([2]pivotTable!AC$3:AC$308,MATCH(totalExpenditure!$A204,[2]pivotTable!$A$3:$A$308,0))/100*INDEX(gDP!AR$6:AR$271,MATCH(totalExpenditure!$A204,gDP!$B$6:$B$271)))</f>
        <v>#N/A</v>
      </c>
      <c r="AD204" s="77" t="e">
        <f>IF(INDEX([2]pivotTable!AD$3:AD$308,MATCH(totalExpenditure!$A204,[2]pivotTable!$A$3:$A$308,0))/100*INDEX(gDP!AS$6:AS$271,MATCH(totalExpenditure!$A204,gDP!$B$6:$B$271))=0,"",INDEX([2]pivotTable!AD$3:AD$308,MATCH(totalExpenditure!$A204,[2]pivotTable!$A$3:$A$308,0))/100*INDEX(gDP!AS$6:AS$271,MATCH(totalExpenditure!$A204,gDP!$B$6:$B$271)))</f>
        <v>#N/A</v>
      </c>
      <c r="AE204" s="77" t="e">
        <f>IF(INDEX([2]pivotTable!AE$3:AE$308,MATCH(totalExpenditure!$A204,[2]pivotTable!$A$3:$A$308,0))/100*INDEX(gDP!AT$6:AT$271,MATCH(totalExpenditure!$A204,gDP!$B$6:$B$271))=0,"",INDEX([2]pivotTable!AE$3:AE$308,MATCH(totalExpenditure!$A204,[2]pivotTable!$A$3:$A$308,0))/100*INDEX(gDP!AT$6:AT$271,MATCH(totalExpenditure!$A204,gDP!$B$6:$B$271)))</f>
        <v>#N/A</v>
      </c>
      <c r="AF204" s="77" t="e">
        <f>IF(INDEX([2]pivotTable!AF$3:AF$308,MATCH(totalExpenditure!$A204,[2]pivotTable!$A$3:$A$308,0))/100*INDEX(gDP!AU$6:AU$271,MATCH(totalExpenditure!$A204,gDP!$B$6:$B$271))=0,"",INDEX([2]pivotTable!AF$3:AF$308,MATCH(totalExpenditure!$A204,[2]pivotTable!$A$3:$A$308,0))/100*INDEX(gDP!AU$6:AU$271,MATCH(totalExpenditure!$A204,gDP!$B$6:$B$271)))</f>
        <v>#N/A</v>
      </c>
      <c r="AG204" s="77" t="e">
        <f>IF(INDEX([2]pivotTable!AG$3:AG$308,MATCH(totalExpenditure!$A204,[2]pivotTable!$A$3:$A$308,0))/100*INDEX(gDP!AV$6:AV$271,MATCH(totalExpenditure!$A204,gDP!$B$6:$B$271))=0,"",INDEX([2]pivotTable!AG$3:AG$308,MATCH(totalExpenditure!$A204,[2]pivotTable!$A$3:$A$308,0))/100*INDEX(gDP!AV$6:AV$271,MATCH(totalExpenditure!$A204,gDP!$B$6:$B$271)))</f>
        <v>#N/A</v>
      </c>
      <c r="AH204" s="77" t="e">
        <f>IF(INDEX([2]pivotTable!AH$3:AH$308,MATCH(totalExpenditure!$A204,[2]pivotTable!$A$3:$A$308,0))/100*INDEX(gDP!AW$6:AW$271,MATCH(totalExpenditure!$A204,gDP!$B$6:$B$271))=0,"",INDEX([2]pivotTable!AH$3:AH$308,MATCH(totalExpenditure!$A204,[2]pivotTable!$A$3:$A$308,0))/100*INDEX(gDP!AW$6:AW$271,MATCH(totalExpenditure!$A204,gDP!$B$6:$B$271)))</f>
        <v>#N/A</v>
      </c>
      <c r="AI204" s="77" t="e">
        <f>IF(INDEX([2]pivotTable!AI$3:AI$308,MATCH(totalExpenditure!$A204,[2]pivotTable!$A$3:$A$308,0))/100*INDEX(gDP!AX$6:AX$271,MATCH(totalExpenditure!$A204,gDP!$B$6:$B$271))=0,"",INDEX([2]pivotTable!AI$3:AI$308,MATCH(totalExpenditure!$A204,[2]pivotTable!$A$3:$A$308,0))/100*INDEX(gDP!AX$6:AX$271,MATCH(totalExpenditure!$A204,gDP!$B$6:$B$271)))</f>
        <v>#N/A</v>
      </c>
      <c r="AJ204" s="77" t="e">
        <f>IF(INDEX([2]pivotTable!AJ$3:AJ$308,MATCH(totalExpenditure!$A204,[2]pivotTable!$A$3:$A$308,0))/100*INDEX(gDP!AY$6:AY$271,MATCH(totalExpenditure!$A204,gDP!$B$6:$B$271))=0,"",INDEX([2]pivotTable!AJ$3:AJ$308,MATCH(totalExpenditure!$A204,[2]pivotTable!$A$3:$A$308,0))/100*INDEX(gDP!AY$6:AY$271,MATCH(totalExpenditure!$A204,gDP!$B$6:$B$271)))</f>
        <v>#N/A</v>
      </c>
      <c r="AK204" s="77" t="e">
        <f>IF(INDEX([2]pivotTable!AK$3:AK$308,MATCH(totalExpenditure!$A204,[2]pivotTable!$A$3:$A$308,0))/100*INDEX(gDP!AZ$6:AZ$271,MATCH(totalExpenditure!$A204,gDP!$B$6:$B$271))=0,"",INDEX([2]pivotTable!AK$3:AK$308,MATCH(totalExpenditure!$A204,[2]pivotTable!$A$3:$A$308,0))/100*INDEX(gDP!AZ$6:AZ$271,MATCH(totalExpenditure!$A204,gDP!$B$6:$B$271)))</f>
        <v>#N/A</v>
      </c>
      <c r="AL204" s="77" t="e">
        <f>IF(INDEX([2]pivotTable!AL$3:AL$308,MATCH(totalExpenditure!$A204,[2]pivotTable!$A$3:$A$308,0))/100*INDEX(gDP!BA$6:BA$271,MATCH(totalExpenditure!$A204,gDP!$B$6:$B$271))=0,"",INDEX([2]pivotTable!AL$3:AL$308,MATCH(totalExpenditure!$A204,[2]pivotTable!$A$3:$A$308,0))/100*INDEX(gDP!BA$6:BA$271,MATCH(totalExpenditure!$A204,gDP!$B$6:$B$271)))</f>
        <v>#N/A</v>
      </c>
      <c r="AM204" s="77" t="e">
        <f>IF(INDEX([2]pivotTable!AM$3:AM$308,MATCH(totalExpenditure!$A204,[2]pivotTable!$A$3:$A$308,0))/100*INDEX(gDP!BB$6:BB$271,MATCH(totalExpenditure!$A204,gDP!$B$6:$B$271))=0,"",INDEX([2]pivotTable!AM$3:AM$308,MATCH(totalExpenditure!$A204,[2]pivotTable!$A$3:$A$308,0))/100*INDEX(gDP!BB$6:BB$271,MATCH(totalExpenditure!$A204,gDP!$B$6:$B$271)))</f>
        <v>#N/A</v>
      </c>
      <c r="AN204" s="77" t="e">
        <f>IF(INDEX([2]pivotTable!AN$3:AN$308,MATCH(totalExpenditure!$A204,[2]pivotTable!$A$3:$A$308,0))/100*INDEX(gDP!BC$6:BC$271,MATCH(totalExpenditure!$A204,gDP!$B$6:$B$271))=0,"",INDEX([2]pivotTable!AN$3:AN$308,MATCH(totalExpenditure!$A204,[2]pivotTable!$A$3:$A$308,0))/100*INDEX(gDP!BC$6:BC$271,MATCH(totalExpenditure!$A204,gDP!$B$6:$B$271)))</f>
        <v>#N/A</v>
      </c>
      <c r="AO204" s="77" t="e">
        <f>IF(INDEX([2]pivotTable!AO$3:AO$308,MATCH(totalExpenditure!$A204,[2]pivotTable!$A$3:$A$308,0))/100*INDEX(gDP!BD$6:BD$271,MATCH(totalExpenditure!$A204,gDP!$B$6:$B$271))=0,"",INDEX([2]pivotTable!AO$3:AO$308,MATCH(totalExpenditure!$A204,[2]pivotTable!$A$3:$A$308,0))/100*INDEX(gDP!BD$6:BD$271,MATCH(totalExpenditure!$A204,gDP!$B$6:$B$271)))</f>
        <v>#N/A</v>
      </c>
      <c r="AP204" s="77" t="e">
        <f>IF(INDEX([2]pivotTable!AP$3:AP$308,MATCH(totalExpenditure!$A204,[2]pivotTable!$A$3:$A$308,0))/100*INDEX(gDP!BE$6:BE$271,MATCH(totalExpenditure!$A204,gDP!$B$6:$B$271))=0,"",INDEX([2]pivotTable!AP$3:AP$308,MATCH(totalExpenditure!$A204,[2]pivotTable!$A$3:$A$308,0))/100*INDEX(gDP!BE$6:BE$271,MATCH(totalExpenditure!$A204,gDP!$B$6:$B$271)))</f>
        <v>#N/A</v>
      </c>
      <c r="AQ204" s="77" t="e">
        <f>IF(INDEX([2]pivotTable!AQ$3:AQ$308,MATCH(totalExpenditure!$A204,[2]pivotTable!$A$3:$A$308,0))/100*INDEX(gDP!BF$6:BF$271,MATCH(totalExpenditure!$A204,gDP!$B$6:$B$271))=0,"",INDEX([2]pivotTable!AQ$3:AQ$308,MATCH(totalExpenditure!$A204,[2]pivotTable!$A$3:$A$308,0))/100*INDEX(gDP!BF$6:BF$271,MATCH(totalExpenditure!$A204,gDP!$B$6:$B$271)))</f>
        <v>#N/A</v>
      </c>
      <c r="AR204" s="77" t="e">
        <f>IF(INDEX([2]pivotTable!AR$3:AR$308,MATCH(totalExpenditure!$A204,[2]pivotTable!$A$3:$A$308,0))/100*INDEX(gDP!BG$6:BG$271,MATCH(totalExpenditure!$A204,gDP!$B$6:$B$271))=0,"",INDEX([2]pivotTable!AR$3:AR$308,MATCH(totalExpenditure!$A204,[2]pivotTable!$A$3:$A$308,0))/100*INDEX(gDP!BG$6:BG$271,MATCH(totalExpenditure!$A204,gDP!$B$6:$B$271)))</f>
        <v>#N/A</v>
      </c>
      <c r="AS204" s="77" t="e">
        <f>IF(INDEX([2]pivotTable!AS$3:AS$308,MATCH(totalExpenditure!$A204,[2]pivotTable!$A$3:$A$308,0))/100*INDEX(gDP!BH$6:BH$271,MATCH(totalExpenditure!$A204,gDP!$B$6:$B$271))=0,"",INDEX([2]pivotTable!AS$3:AS$308,MATCH(totalExpenditure!$A204,[2]pivotTable!$A$3:$A$308,0))/100*INDEX(gDP!BH$6:BH$271,MATCH(totalExpenditure!$A204,gDP!$B$6:$B$271)))</f>
        <v>#N/A</v>
      </c>
      <c r="AT204" s="77" t="e">
        <f>IF(INDEX([2]pivotTable!AT$3:AT$308,MATCH(totalExpenditure!$A204,[2]pivotTable!$A$3:$A$308,0))/100*INDEX(gDP!BI$6:BI$271,MATCH(totalExpenditure!$A204,gDP!$B$6:$B$271))=0,"",INDEX([2]pivotTable!AT$3:AT$308,MATCH(totalExpenditure!$A204,[2]pivotTable!$A$3:$A$308,0))/100*INDEX(gDP!BI$6:BI$271,MATCH(totalExpenditure!$A204,gDP!$B$6:$B$271)))</f>
        <v>#N/A</v>
      </c>
      <c r="AU204" s="77" t="e">
        <f>IF(INDEX([2]pivotTable!AU$3:AU$308,MATCH(totalExpenditure!$A204,[2]pivotTable!$A$3:$A$308,0))/100*INDEX(gDP!BJ$6:BJ$271,MATCH(totalExpenditure!$A204,gDP!$B$6:$B$271))=0,"",INDEX([2]pivotTable!AU$3:AU$308,MATCH(totalExpenditure!$A204,[2]pivotTable!$A$3:$A$308,0))/100*INDEX(gDP!BJ$6:BJ$271,MATCH(totalExpenditure!$A204,gDP!$B$6:$B$271)))</f>
        <v>#N/A</v>
      </c>
      <c r="AV204" s="77" t="e">
        <f>IF(INDEX([2]pivotTable!AV$3:AV$308,MATCH(totalExpenditure!$A204,[2]pivotTable!$A$3:$A$308,0))/100*INDEX(gDP!BK$6:BK$271,MATCH(totalExpenditure!$A204,gDP!$B$6:$B$271))=0,"",INDEX([2]pivotTable!AV$3:AV$308,MATCH(totalExpenditure!$A204,[2]pivotTable!$A$3:$A$308,0))/100*INDEX(gDP!BK$6:BK$271,MATCH(totalExpenditure!$A204,gDP!$B$6:$B$271)))</f>
        <v>#N/A</v>
      </c>
      <c r="AW204" s="77" t="e">
        <f>IF(INDEX([2]pivotTable!AW$3:AW$308,MATCH(totalExpenditure!$A204,[2]pivotTable!$A$3:$A$308,0))/100*INDEX(gDP!BL$6:BL$271,MATCH(totalExpenditure!$A204,gDP!$B$6:$B$271))=0,"",INDEX([2]pivotTable!AW$3:AW$308,MATCH(totalExpenditure!$A204,[2]pivotTable!$A$3:$A$308,0))/100*INDEX(gDP!BL$6:BL$271,MATCH(totalExpenditure!$A204,gDP!$B$6:$B$271)))</f>
        <v>#N/A</v>
      </c>
      <c r="AX204" s="77" t="e">
        <f>IF(INDEX([2]pivotTable!AX$3:AX$308,MATCH(totalExpenditure!$A204,[2]pivotTable!$A$3:$A$308,0))/100*INDEX(gDP!BM$6:BM$271,MATCH(totalExpenditure!$A204,gDP!$B$6:$B$271))=0,"",INDEX([2]pivotTable!AX$3:AX$308,MATCH(totalExpenditure!$A204,[2]pivotTable!$A$3:$A$308,0))/100*INDEX(gDP!BM$6:BM$271,MATCH(totalExpenditure!$A204,gDP!$B$6:$B$271)))</f>
        <v>#N/A</v>
      </c>
      <c r="AY204" s="77" t="e">
        <f>IF(INDEX([2]pivotTable!AY$3:AY$308,MATCH(totalExpenditure!$A204,[2]pivotTable!$A$3:$A$308,0))/100*INDEX(gDP!BN$6:BN$271,MATCH(totalExpenditure!$A204,gDP!$B$6:$B$271))=0,"",INDEX([2]pivotTable!AY$3:AY$308,MATCH(totalExpenditure!$A204,[2]pivotTable!$A$3:$A$308,0))/100*INDEX(gDP!BN$6:BN$271,MATCH(totalExpenditure!$A204,gDP!$B$6:$B$271)))</f>
        <v>#N/A</v>
      </c>
      <c r="AZ204" s="77" t="e">
        <f>IF(INDEX([2]pivotTable!AZ$3:AZ$308,MATCH(totalExpenditure!$A204,[2]pivotTable!$A$3:$A$308,0))/100*INDEX(gDP!BO$6:BO$271,MATCH(totalExpenditure!$A204,gDP!$B$6:$B$271))=0,"",INDEX([2]pivotTable!AZ$3:AZ$308,MATCH(totalExpenditure!$A204,[2]pivotTable!$A$3:$A$308,0))/100*INDEX(gDP!BO$6:BO$271,MATCH(totalExpenditure!$A204,gDP!$B$6:$B$271)))</f>
        <v>#N/A</v>
      </c>
      <c r="BA204" s="77" t="e">
        <f>IF(INDEX([2]pivotTable!B$310:B$615,MATCH(totalExpenditure!$A204,[2]pivotTable!$A$310:$A$615,0))/100*INDEX(gDP!Q$6:Q$271,MATCH(totalExpenditure!$A204,gDP!$B$6:$B$271))=0,"",INDEX([2]pivotTable!B$310:B$615,MATCH(totalExpenditure!$A204,[2]pivotTable!$A$310:$A$615,0))/100*INDEX(gDP!Q$6:Q$271,MATCH(totalExpenditure!$A204,gDP!$B$6:$B$271)))</f>
        <v>#N/A</v>
      </c>
      <c r="BB204" s="77" t="e">
        <f>IF(INDEX([2]pivotTable!C$310:C$615,MATCH(totalExpenditure!$A204,[2]pivotTable!$A$310:$A$615,0))/100*INDEX(gDP!R$6:R$271,MATCH(totalExpenditure!$A204,gDP!$B$6:$B$271))=0,"",INDEX([2]pivotTable!C$310:C$615,MATCH(totalExpenditure!$A204,[2]pivotTable!$A$310:$A$615,0))/100*INDEX(gDP!R$6:R$271,MATCH(totalExpenditure!$A204,gDP!$B$6:$B$271)))</f>
        <v>#N/A</v>
      </c>
      <c r="BC204" s="77" t="e">
        <f>IF(INDEX([2]pivotTable!D$310:D$615,MATCH(totalExpenditure!$A204,[2]pivotTable!$A$310:$A$615,0))/100*INDEX(gDP!S$6:S$271,MATCH(totalExpenditure!$A204,gDP!$B$6:$B$271))=0,"",INDEX([2]pivotTable!D$310:D$615,MATCH(totalExpenditure!$A204,[2]pivotTable!$A$310:$A$615,0))/100*INDEX(gDP!S$6:S$271,MATCH(totalExpenditure!$A204,gDP!$B$6:$B$271)))</f>
        <v>#N/A</v>
      </c>
      <c r="BD204" s="77" t="e">
        <f>IF(INDEX([2]pivotTable!E$310:E$615,MATCH(totalExpenditure!$A204,[2]pivotTable!$A$310:$A$615,0))/100*INDEX(gDP!T$6:T$271,MATCH(totalExpenditure!$A204,gDP!$B$6:$B$271))=0,"",INDEX([2]pivotTable!E$310:E$615,MATCH(totalExpenditure!$A204,[2]pivotTable!$A$310:$A$615,0))/100*INDEX(gDP!T$6:T$271,MATCH(totalExpenditure!$A204,gDP!$B$6:$B$271)))</f>
        <v>#N/A</v>
      </c>
      <c r="BE204" s="77" t="e">
        <f>IF(INDEX([2]pivotTable!F$310:F$615,MATCH(totalExpenditure!$A204,[2]pivotTable!$A$310:$A$615,0))/100*INDEX(gDP!U$6:U$271,MATCH(totalExpenditure!$A204,gDP!$B$6:$B$271))=0,"",INDEX([2]pivotTable!F$310:F$615,MATCH(totalExpenditure!$A204,[2]pivotTable!$A$310:$A$615,0))/100*INDEX(gDP!U$6:U$271,MATCH(totalExpenditure!$A204,gDP!$B$6:$B$271)))</f>
        <v>#N/A</v>
      </c>
      <c r="BF204" s="77" t="e">
        <f>IF(INDEX([2]pivotTable!G$310:G$615,MATCH(totalExpenditure!$A204,[2]pivotTable!$A$310:$A$615,0))/100*INDEX(gDP!V$6:V$271,MATCH(totalExpenditure!$A204,gDP!$B$6:$B$271))=0,"",INDEX([2]pivotTable!G$310:G$615,MATCH(totalExpenditure!$A204,[2]pivotTable!$A$310:$A$615,0))/100*INDEX(gDP!V$6:V$271,MATCH(totalExpenditure!$A204,gDP!$B$6:$B$271)))</f>
        <v>#N/A</v>
      </c>
      <c r="BG204" s="77" t="e">
        <f>IF(INDEX([2]pivotTable!H$310:H$615,MATCH(totalExpenditure!$A204,[2]pivotTable!$A$310:$A$615,0))/100*INDEX(gDP!W$6:W$271,MATCH(totalExpenditure!$A204,gDP!$B$6:$B$271))=0,"",INDEX([2]pivotTable!H$310:H$615,MATCH(totalExpenditure!$A204,[2]pivotTable!$A$310:$A$615,0))/100*INDEX(gDP!W$6:W$271,MATCH(totalExpenditure!$A204,gDP!$B$6:$B$271)))</f>
        <v>#N/A</v>
      </c>
      <c r="BH204" s="77" t="e">
        <f>IF(INDEX([2]pivotTable!I$310:I$615,MATCH(totalExpenditure!$A204,[2]pivotTable!$A$310:$A$615,0))/100*INDEX(gDP!X$6:X$271,MATCH(totalExpenditure!$A204,gDP!$B$6:$B$271))=0,"",INDEX([2]pivotTable!I$310:I$615,MATCH(totalExpenditure!$A204,[2]pivotTable!$A$310:$A$615,0))/100*INDEX(gDP!X$6:X$271,MATCH(totalExpenditure!$A204,gDP!$B$6:$B$271)))</f>
        <v>#N/A</v>
      </c>
      <c r="BI204" s="77" t="e">
        <f>IF(INDEX([2]pivotTable!J$310:J$615,MATCH(totalExpenditure!$A204,[2]pivotTable!$A$310:$A$615,0))/100*INDEX(gDP!Y$6:Y$271,MATCH(totalExpenditure!$A204,gDP!$B$6:$B$271))=0,"",INDEX([2]pivotTable!J$310:J$615,MATCH(totalExpenditure!$A204,[2]pivotTable!$A$310:$A$615,0))/100*INDEX(gDP!Y$6:Y$271,MATCH(totalExpenditure!$A204,gDP!$B$6:$B$271)))</f>
        <v>#N/A</v>
      </c>
      <c r="BJ204" s="77" t="e">
        <f>IF(INDEX([2]pivotTable!K$310:K$615,MATCH(totalExpenditure!$A204,[2]pivotTable!$A$310:$A$615,0))/100*INDEX(gDP!Z$6:Z$271,MATCH(totalExpenditure!$A204,gDP!$B$6:$B$271))=0,"",INDEX([2]pivotTable!K$310:K$615,MATCH(totalExpenditure!$A204,[2]pivotTable!$A$310:$A$615,0))/100*INDEX(gDP!Z$6:Z$271,MATCH(totalExpenditure!$A204,gDP!$B$6:$B$271)))</f>
        <v>#N/A</v>
      </c>
      <c r="BK204" s="77" t="e">
        <f>IF(INDEX([2]pivotTable!L$310:L$615,MATCH(totalExpenditure!$A204,[2]pivotTable!$A$310:$A$615,0))/100*INDEX(gDP!AA$6:AA$271,MATCH(totalExpenditure!$A204,gDP!$B$6:$B$271))=0,"",INDEX([2]pivotTable!L$310:L$615,MATCH(totalExpenditure!$A204,[2]pivotTable!$A$310:$A$615,0))/100*INDEX(gDP!AA$6:AA$271,MATCH(totalExpenditure!$A204,gDP!$B$6:$B$271)))</f>
        <v>#N/A</v>
      </c>
      <c r="BL204" s="77" t="e">
        <f>IF(INDEX([2]pivotTable!M$310:M$615,MATCH(totalExpenditure!$A204,[2]pivotTable!$A$310:$A$615,0))/100*INDEX(gDP!AB$6:AB$271,MATCH(totalExpenditure!$A204,gDP!$B$6:$B$271))=0,"",INDEX([2]pivotTable!M$310:M$615,MATCH(totalExpenditure!$A204,[2]pivotTable!$A$310:$A$615,0))/100*INDEX(gDP!AB$6:AB$271,MATCH(totalExpenditure!$A204,gDP!$B$6:$B$271)))</f>
        <v>#N/A</v>
      </c>
      <c r="BM204" s="77" t="e">
        <f>IF(INDEX([2]pivotTable!N$310:N$615,MATCH(totalExpenditure!$A204,[2]pivotTable!$A$310:$A$615,0))/100*INDEX(gDP!AC$6:AC$271,MATCH(totalExpenditure!$A204,gDP!$B$6:$B$271))=0,"",INDEX([2]pivotTable!N$310:N$615,MATCH(totalExpenditure!$A204,[2]pivotTable!$A$310:$A$615,0))/100*INDEX(gDP!AC$6:AC$271,MATCH(totalExpenditure!$A204,gDP!$B$6:$B$271)))</f>
        <v>#N/A</v>
      </c>
      <c r="BN204" s="77" t="e">
        <f>IF(INDEX([2]pivotTable!O$310:O$615,MATCH(totalExpenditure!$A204,[2]pivotTable!$A$310:$A$615,0))/100*INDEX(gDP!AD$6:AD$271,MATCH(totalExpenditure!$A204,gDP!$B$6:$B$271))=0,"",INDEX([2]pivotTable!O$310:O$615,MATCH(totalExpenditure!$A204,[2]pivotTable!$A$310:$A$615,0))/100*INDEX(gDP!AD$6:AD$271,MATCH(totalExpenditure!$A204,gDP!$B$6:$B$271)))</f>
        <v>#N/A</v>
      </c>
      <c r="BO204" s="77" t="e">
        <f>IF(INDEX([2]pivotTable!P$310:P$615,MATCH(totalExpenditure!$A204,[2]pivotTable!$A$310:$A$615,0))/100*INDEX(gDP!AE$6:AE$271,MATCH(totalExpenditure!$A204,gDP!$B$6:$B$271))=0,"",INDEX([2]pivotTable!P$310:P$615,MATCH(totalExpenditure!$A204,[2]pivotTable!$A$310:$A$615,0))/100*INDEX(gDP!AE$6:AE$271,MATCH(totalExpenditure!$A204,gDP!$B$6:$B$271)))</f>
        <v>#N/A</v>
      </c>
      <c r="BP204" s="77" t="e">
        <f>IF(INDEX([2]pivotTable!Q$310:Q$615,MATCH(totalExpenditure!$A204,[2]pivotTable!$A$310:$A$615,0))/100*INDEX(gDP!AF$6:AF$271,MATCH(totalExpenditure!$A204,gDP!$B$6:$B$271))=0,"",INDEX([2]pivotTable!Q$310:Q$615,MATCH(totalExpenditure!$A204,[2]pivotTable!$A$310:$A$615,0))/100*INDEX(gDP!AF$6:AF$271,MATCH(totalExpenditure!$A204,gDP!$B$6:$B$271)))</f>
        <v>#N/A</v>
      </c>
      <c r="BQ204" s="77" t="e">
        <f>IF(INDEX([2]pivotTable!R$310:R$615,MATCH(totalExpenditure!$A204,[2]pivotTable!$A$310:$A$615,0))/100*INDEX(gDP!AG$6:AG$271,MATCH(totalExpenditure!$A204,gDP!$B$6:$B$271))=0,"",INDEX([2]pivotTable!R$310:R$615,MATCH(totalExpenditure!$A204,[2]pivotTable!$A$310:$A$615,0))/100*INDEX(gDP!AG$6:AG$271,MATCH(totalExpenditure!$A204,gDP!$B$6:$B$271)))</f>
        <v>#N/A</v>
      </c>
      <c r="BR204" s="77" t="e">
        <f>IF(INDEX([2]pivotTable!S$310:S$615,MATCH(totalExpenditure!$A204,[2]pivotTable!$A$310:$A$615,0))/100*INDEX(gDP!AH$6:AH$271,MATCH(totalExpenditure!$A204,gDP!$B$6:$B$271))=0,"",INDEX([2]pivotTable!S$310:S$615,MATCH(totalExpenditure!$A204,[2]pivotTable!$A$310:$A$615,0))/100*INDEX(gDP!AH$6:AH$271,MATCH(totalExpenditure!$A204,gDP!$B$6:$B$271)))</f>
        <v>#N/A</v>
      </c>
      <c r="BS204" s="77" t="e">
        <f>IF(INDEX([2]pivotTable!T$310:T$615,MATCH(totalExpenditure!$A204,[2]pivotTable!$A$310:$A$615,0))/100*INDEX(gDP!AI$6:AI$271,MATCH(totalExpenditure!$A204,gDP!$B$6:$B$271))=0,"",INDEX([2]pivotTable!T$310:T$615,MATCH(totalExpenditure!$A204,[2]pivotTable!$A$310:$A$615,0))/100*INDEX(gDP!AI$6:AI$271,MATCH(totalExpenditure!$A204,gDP!$B$6:$B$271)))</f>
        <v>#N/A</v>
      </c>
      <c r="BT204" s="77" t="e">
        <f>IF(INDEX([2]pivotTable!U$310:U$615,MATCH(totalExpenditure!$A204,[2]pivotTable!$A$310:$A$615,0))/100*INDEX(gDP!AJ$6:AJ$271,MATCH(totalExpenditure!$A204,gDP!$B$6:$B$271))=0,"",INDEX([2]pivotTable!U$310:U$615,MATCH(totalExpenditure!$A204,[2]pivotTable!$A$310:$A$615,0))/100*INDEX(gDP!AJ$6:AJ$271,MATCH(totalExpenditure!$A204,gDP!$B$6:$B$271)))</f>
        <v>#N/A</v>
      </c>
      <c r="BU204" s="77" t="e">
        <f>IF(INDEX([2]pivotTable!V$310:V$615,MATCH(totalExpenditure!$A204,[2]pivotTable!$A$310:$A$615,0))/100*INDEX(gDP!AK$6:AK$271,MATCH(totalExpenditure!$A204,gDP!$B$6:$B$271))=0,"",INDEX([2]pivotTable!V$310:V$615,MATCH(totalExpenditure!$A204,[2]pivotTable!$A$310:$A$615,0))/100*INDEX(gDP!AK$6:AK$271,MATCH(totalExpenditure!$A204,gDP!$B$6:$B$271)))</f>
        <v>#N/A</v>
      </c>
      <c r="BV204" s="77" t="e">
        <f>IF(INDEX([2]pivotTable!W$310:W$615,MATCH(totalExpenditure!$A204,[2]pivotTable!$A$310:$A$615,0))/100*INDEX(gDP!AL$6:AL$271,MATCH(totalExpenditure!$A204,gDP!$B$6:$B$271))=0,"",INDEX([2]pivotTable!W$310:W$615,MATCH(totalExpenditure!$A204,[2]pivotTable!$A$310:$A$615,0))/100*INDEX(gDP!AL$6:AL$271,MATCH(totalExpenditure!$A204,gDP!$B$6:$B$271)))</f>
        <v>#N/A</v>
      </c>
      <c r="BW204" s="77" t="e">
        <f>IF(INDEX([2]pivotTable!X$310:X$615,MATCH(totalExpenditure!$A204,[2]pivotTable!$A$310:$A$615,0))/100*INDEX(gDP!AM$6:AM$271,MATCH(totalExpenditure!$A204,gDP!$B$6:$B$271))=0,"",INDEX([2]pivotTable!X$310:X$615,MATCH(totalExpenditure!$A204,[2]pivotTable!$A$310:$A$615,0))/100*INDEX(gDP!AM$6:AM$271,MATCH(totalExpenditure!$A204,gDP!$B$6:$B$271)))</f>
        <v>#N/A</v>
      </c>
      <c r="BX204" s="77" t="e">
        <f>IF(INDEX([2]pivotTable!Y$310:Y$615,MATCH(totalExpenditure!$A204,[2]pivotTable!$A$310:$A$615,0))/100*INDEX(gDP!AN$6:AN$271,MATCH(totalExpenditure!$A204,gDP!$B$6:$B$271))=0,"",INDEX([2]pivotTable!Y$310:Y$615,MATCH(totalExpenditure!$A204,[2]pivotTable!$A$310:$A$615,0))/100*INDEX(gDP!AN$6:AN$271,MATCH(totalExpenditure!$A204,gDP!$B$6:$B$271)))</f>
        <v>#N/A</v>
      </c>
      <c r="BY204" s="77" t="e">
        <f>IF(INDEX([2]pivotTable!Z$310:Z$615,MATCH(totalExpenditure!$A204,[2]pivotTable!$A$310:$A$615,0))/100*INDEX(gDP!AO$6:AO$271,MATCH(totalExpenditure!$A204,gDP!$B$6:$B$271))=0,"",INDEX([2]pivotTable!Z$310:Z$615,MATCH(totalExpenditure!$A204,[2]pivotTable!$A$310:$A$615,0))/100*INDEX(gDP!AO$6:AO$271,MATCH(totalExpenditure!$A204,gDP!$B$6:$B$271)))</f>
        <v>#N/A</v>
      </c>
      <c r="BZ204" s="77" t="e">
        <f>IF(INDEX([2]pivotTable!AA$310:AA$615,MATCH(totalExpenditure!$A204,[2]pivotTable!$A$310:$A$615,0))/100*INDEX(gDP!AP$6:AP$271,MATCH(totalExpenditure!$A204,gDP!$B$6:$B$271))=0,"",INDEX([2]pivotTable!AA$310:AA$615,MATCH(totalExpenditure!$A204,[2]pivotTable!$A$310:$A$615,0))/100*INDEX(gDP!AP$6:AP$271,MATCH(totalExpenditure!$A204,gDP!$B$6:$B$271)))</f>
        <v>#N/A</v>
      </c>
      <c r="CA204" s="77" t="e">
        <f>IF(INDEX([2]pivotTable!AB$310:AB$615,MATCH(totalExpenditure!$A204,[2]pivotTable!$A$310:$A$615,0))/100*INDEX(gDP!AQ$6:AQ$271,MATCH(totalExpenditure!$A204,gDP!$B$6:$B$271))=0,"",INDEX([2]pivotTable!AB$310:AB$615,MATCH(totalExpenditure!$A204,[2]pivotTable!$A$310:$A$615,0))/100*INDEX(gDP!AQ$6:AQ$271,MATCH(totalExpenditure!$A204,gDP!$B$6:$B$271)))</f>
        <v>#N/A</v>
      </c>
      <c r="CB204" s="77" t="e">
        <f>IF(INDEX([2]pivotTable!AC$310:AC$615,MATCH(totalExpenditure!$A204,[2]pivotTable!$A$310:$A$615,0))/100*INDEX(gDP!AR$6:AR$271,MATCH(totalExpenditure!$A204,gDP!$B$6:$B$271))=0,"",INDEX([2]pivotTable!AC$310:AC$615,MATCH(totalExpenditure!$A204,[2]pivotTable!$A$310:$A$615,0))/100*INDEX(gDP!AR$6:AR$271,MATCH(totalExpenditure!$A204,gDP!$B$6:$B$271)))</f>
        <v>#N/A</v>
      </c>
      <c r="CC204" s="77" t="e">
        <f>IF(INDEX([2]pivotTable!AD$310:AD$615,MATCH(totalExpenditure!$A204,[2]pivotTable!$A$310:$A$615,0))/100*INDEX(gDP!AS$6:AS$271,MATCH(totalExpenditure!$A204,gDP!$B$6:$B$271))=0,"",INDEX([2]pivotTable!AD$310:AD$615,MATCH(totalExpenditure!$A204,[2]pivotTable!$A$310:$A$615,0))/100*INDEX(gDP!AS$6:AS$271,MATCH(totalExpenditure!$A204,gDP!$B$6:$B$271)))</f>
        <v>#N/A</v>
      </c>
      <c r="CD204" s="77" t="e">
        <f>IF(INDEX([2]pivotTable!AE$310:AE$615,MATCH(totalExpenditure!$A204,[2]pivotTable!$A$310:$A$615,0))/100*INDEX(gDP!AT$6:AT$271,MATCH(totalExpenditure!$A204,gDP!$B$6:$B$271))=0,"",INDEX([2]pivotTable!AE$310:AE$615,MATCH(totalExpenditure!$A204,[2]pivotTable!$A$310:$A$615,0))/100*INDEX(gDP!AT$6:AT$271,MATCH(totalExpenditure!$A204,gDP!$B$6:$B$271)))</f>
        <v>#N/A</v>
      </c>
      <c r="CE204" s="77" t="e">
        <f>IF(INDEX([2]pivotTable!AF$310:AF$615,MATCH(totalExpenditure!$A204,[2]pivotTable!$A$310:$A$615,0))/100*INDEX(gDP!AU$6:AU$271,MATCH(totalExpenditure!$A204,gDP!$B$6:$B$271))=0,"",INDEX([2]pivotTable!AF$310:AF$615,MATCH(totalExpenditure!$A204,[2]pivotTable!$A$310:$A$615,0))/100*INDEX(gDP!AU$6:AU$271,MATCH(totalExpenditure!$A204,gDP!$B$6:$B$271)))</f>
        <v>#N/A</v>
      </c>
      <c r="CF204" s="77" t="e">
        <f>IF(INDEX([2]pivotTable!AG$310:AG$615,MATCH(totalExpenditure!$A204,[2]pivotTable!$A$310:$A$615,0))/100*INDEX(gDP!AV$6:AV$271,MATCH(totalExpenditure!$A204,gDP!$B$6:$B$271))=0,"",INDEX([2]pivotTable!AG$310:AG$615,MATCH(totalExpenditure!$A204,[2]pivotTable!$A$310:$A$615,0))/100*INDEX(gDP!AV$6:AV$271,MATCH(totalExpenditure!$A204,gDP!$B$6:$B$271)))</f>
        <v>#N/A</v>
      </c>
      <c r="CG204" s="77" t="e">
        <f>IF(INDEX([2]pivotTable!AH$310:AH$615,MATCH(totalExpenditure!$A204,[2]pivotTable!$A$310:$A$615,0))/100*INDEX(gDP!AW$6:AW$271,MATCH(totalExpenditure!$A204,gDP!$B$6:$B$271))=0,"",INDEX([2]pivotTable!AH$310:AH$615,MATCH(totalExpenditure!$A204,[2]pivotTable!$A$310:$A$615,0))/100*INDEX(gDP!AW$6:AW$271,MATCH(totalExpenditure!$A204,gDP!$B$6:$B$271)))</f>
        <v>#N/A</v>
      </c>
      <c r="CH204" s="77" t="e">
        <f>IF(INDEX([2]pivotTable!AI$310:AI$615,MATCH(totalExpenditure!$A204,[2]pivotTable!$A$310:$A$615,0))/100*INDEX(gDP!AX$6:AX$271,MATCH(totalExpenditure!$A204,gDP!$B$6:$B$271))=0,"",INDEX([2]pivotTable!AI$310:AI$615,MATCH(totalExpenditure!$A204,[2]pivotTable!$A$310:$A$615,0))/100*INDEX(gDP!AX$6:AX$271,MATCH(totalExpenditure!$A204,gDP!$B$6:$B$271)))</f>
        <v>#N/A</v>
      </c>
      <c r="CI204" s="77" t="e">
        <f>IF(INDEX([2]pivotTable!AJ$310:AJ$615,MATCH(totalExpenditure!$A204,[2]pivotTable!$A$310:$A$615,0))/100*INDEX(gDP!AY$6:AY$271,MATCH(totalExpenditure!$A204,gDP!$B$6:$B$271))=0,"",INDEX([2]pivotTable!AJ$310:AJ$615,MATCH(totalExpenditure!$A204,[2]pivotTable!$A$310:$A$615,0))/100*INDEX(gDP!AY$6:AY$271,MATCH(totalExpenditure!$A204,gDP!$B$6:$B$271)))</f>
        <v>#N/A</v>
      </c>
      <c r="CJ204" s="77" t="e">
        <f>IF(INDEX([2]pivotTable!AK$310:AK$615,MATCH(totalExpenditure!$A204,[2]pivotTable!$A$310:$A$615,0))/100*INDEX(gDP!AZ$6:AZ$271,MATCH(totalExpenditure!$A204,gDP!$B$6:$B$271))=0,"",INDEX([2]pivotTable!AK$310:AK$615,MATCH(totalExpenditure!$A204,[2]pivotTable!$A$310:$A$615,0))/100*INDEX(gDP!AZ$6:AZ$271,MATCH(totalExpenditure!$A204,gDP!$B$6:$B$271)))</f>
        <v>#N/A</v>
      </c>
      <c r="CK204" s="77" t="e">
        <f>IF(INDEX([2]pivotTable!AL$310:AL$615,MATCH(totalExpenditure!$A204,[2]pivotTable!$A$310:$A$615,0))/100*INDEX(gDP!BA$6:BA$271,MATCH(totalExpenditure!$A204,gDP!$B$6:$B$271))=0,"",INDEX([2]pivotTable!AL$310:AL$615,MATCH(totalExpenditure!$A204,[2]pivotTable!$A$310:$A$615,0))/100*INDEX(gDP!BA$6:BA$271,MATCH(totalExpenditure!$A204,gDP!$B$6:$B$271)))</f>
        <v>#N/A</v>
      </c>
      <c r="CL204" s="77" t="e">
        <f>IF(INDEX([2]pivotTable!AM$310:AM$615,MATCH(totalExpenditure!$A204,[2]pivotTable!$A$310:$A$615,0))/100*INDEX(gDP!BB$6:BB$271,MATCH(totalExpenditure!$A204,gDP!$B$6:$B$271))=0,"",INDEX([2]pivotTable!AM$310:AM$615,MATCH(totalExpenditure!$A204,[2]pivotTable!$A$310:$A$615,0))/100*INDEX(gDP!BB$6:BB$271,MATCH(totalExpenditure!$A204,gDP!$B$6:$B$271)))</f>
        <v>#N/A</v>
      </c>
      <c r="CM204" s="77" t="e">
        <f>IF(INDEX([2]pivotTable!AN$310:AN$615,MATCH(totalExpenditure!$A204,[2]pivotTable!$A$310:$A$615,0))/100*INDEX(gDP!BC$6:BC$271,MATCH(totalExpenditure!$A204,gDP!$B$6:$B$271))=0,"",INDEX([2]pivotTable!AN$310:AN$615,MATCH(totalExpenditure!$A204,[2]pivotTable!$A$310:$A$615,0))/100*INDEX(gDP!BC$6:BC$271,MATCH(totalExpenditure!$A204,gDP!$B$6:$B$271)))</f>
        <v>#N/A</v>
      </c>
      <c r="CN204" s="77" t="e">
        <f>IF(INDEX([2]pivotTable!AO$310:AO$615,MATCH(totalExpenditure!$A204,[2]pivotTable!$A$310:$A$615,0))/100*INDEX(gDP!BD$6:BD$271,MATCH(totalExpenditure!$A204,gDP!$B$6:$B$271))=0,"",INDEX([2]pivotTable!AO$310:AO$615,MATCH(totalExpenditure!$A204,[2]pivotTable!$A$310:$A$615,0))/100*INDEX(gDP!BD$6:BD$271,MATCH(totalExpenditure!$A204,gDP!$B$6:$B$271)))</f>
        <v>#N/A</v>
      </c>
      <c r="CO204" s="77" t="e">
        <f>IF(INDEX([2]pivotTable!AP$310:AP$615,MATCH(totalExpenditure!$A204,[2]pivotTable!$A$310:$A$615,0))/100*INDEX(gDP!BE$6:BE$271,MATCH(totalExpenditure!$A204,gDP!$B$6:$B$271))=0,"",INDEX([2]pivotTable!AP$310:AP$615,MATCH(totalExpenditure!$A204,[2]pivotTable!$A$310:$A$615,0))/100*INDEX(gDP!BE$6:BE$271,MATCH(totalExpenditure!$A204,gDP!$B$6:$B$271)))</f>
        <v>#N/A</v>
      </c>
      <c r="CP204" s="77" t="e">
        <f>IF(INDEX([2]pivotTable!AQ$310:AQ$615,MATCH(totalExpenditure!$A204,[2]pivotTable!$A$310:$A$615,0))/100*INDEX(gDP!BF$6:BF$271,MATCH(totalExpenditure!$A204,gDP!$B$6:$B$271))=0,"",INDEX([2]pivotTable!AQ$310:AQ$615,MATCH(totalExpenditure!$A204,[2]pivotTable!$A$310:$A$615,0))/100*INDEX(gDP!BF$6:BF$271,MATCH(totalExpenditure!$A204,gDP!$B$6:$B$271)))</f>
        <v>#N/A</v>
      </c>
      <c r="CQ204" s="77" t="e">
        <f>IF(INDEX([2]pivotTable!AR$310:AR$615,MATCH(totalExpenditure!$A204,[2]pivotTable!$A$310:$A$615,0))/100*INDEX(gDP!BG$6:BG$271,MATCH(totalExpenditure!$A204,gDP!$B$6:$B$271))=0,"",INDEX([2]pivotTable!AR$310:AR$615,MATCH(totalExpenditure!$A204,[2]pivotTable!$A$310:$A$615,0))/100*INDEX(gDP!BG$6:BG$271,MATCH(totalExpenditure!$A204,gDP!$B$6:$B$271)))</f>
        <v>#N/A</v>
      </c>
      <c r="CR204" s="77" t="e">
        <f>IF(INDEX([2]pivotTable!AS$310:AS$615,MATCH(totalExpenditure!$A204,[2]pivotTable!$A$310:$A$615,0))/100*INDEX(gDP!BH$6:BH$271,MATCH(totalExpenditure!$A204,gDP!$B$6:$B$271))=0,"",INDEX([2]pivotTable!AS$310:AS$615,MATCH(totalExpenditure!$A204,[2]pivotTable!$A$310:$A$615,0))/100*INDEX(gDP!BH$6:BH$271,MATCH(totalExpenditure!$A204,gDP!$B$6:$B$271)))</f>
        <v>#N/A</v>
      </c>
      <c r="CS204" s="77" t="e">
        <f>IF(INDEX([2]pivotTable!AT$310:AT$615,MATCH(totalExpenditure!$A204,[2]pivotTable!$A$310:$A$615,0))/100*INDEX(gDP!BI$6:BI$271,MATCH(totalExpenditure!$A204,gDP!$B$6:$B$271))=0,"",INDEX([2]pivotTable!AT$310:AT$615,MATCH(totalExpenditure!$A204,[2]pivotTable!$A$310:$A$615,0))/100*INDEX(gDP!BI$6:BI$271,MATCH(totalExpenditure!$A204,gDP!$B$6:$B$271)))</f>
        <v>#N/A</v>
      </c>
      <c r="CT204" s="77" t="e">
        <f>IF(INDEX([2]pivotTable!AU$310:AU$615,MATCH(totalExpenditure!$A204,[2]pivotTable!$A$310:$A$615,0))/100*INDEX(gDP!BJ$6:BJ$271,MATCH(totalExpenditure!$A204,gDP!$B$6:$B$271))=0,"",INDEX([2]pivotTable!AU$310:AU$615,MATCH(totalExpenditure!$A204,[2]pivotTable!$A$310:$A$615,0))/100*INDEX(gDP!BJ$6:BJ$271,MATCH(totalExpenditure!$A204,gDP!$B$6:$B$271)))</f>
        <v>#N/A</v>
      </c>
      <c r="CU204" s="77" t="e">
        <f>IF(INDEX([2]pivotTable!AV$310:AV$615,MATCH(totalExpenditure!$A204,[2]pivotTable!$A$310:$A$615,0))/100*INDEX(gDP!BK$6:BK$271,MATCH(totalExpenditure!$A204,gDP!$B$6:$B$271))=0,"",INDEX([2]pivotTable!AV$310:AV$615,MATCH(totalExpenditure!$A204,[2]pivotTable!$A$310:$A$615,0))/100*INDEX(gDP!BK$6:BK$271,MATCH(totalExpenditure!$A204,gDP!$B$6:$B$271)))</f>
        <v>#N/A</v>
      </c>
      <c r="CV204" s="77" t="e">
        <f>IF(INDEX([2]pivotTable!AW$310:AW$615,MATCH(totalExpenditure!$A204,[2]pivotTable!$A$310:$A$615,0))/100*INDEX(gDP!BL$6:BL$271,MATCH(totalExpenditure!$A204,gDP!$B$6:$B$271))=0,"",INDEX([2]pivotTable!AW$310:AW$615,MATCH(totalExpenditure!$A204,[2]pivotTable!$A$310:$A$615,0))/100*INDEX(gDP!BL$6:BL$271,MATCH(totalExpenditure!$A204,gDP!$B$6:$B$271)))</f>
        <v>#N/A</v>
      </c>
      <c r="CW204" s="77" t="e">
        <f>IF(INDEX([2]pivotTable!AX$310:AX$615,MATCH(totalExpenditure!$A204,[2]pivotTable!$A$310:$A$615,0))/100*INDEX(gDP!BM$6:BM$271,MATCH(totalExpenditure!$A204,gDP!$B$6:$B$271))=0,"",INDEX([2]pivotTable!AX$310:AX$615,MATCH(totalExpenditure!$A204,[2]pivotTable!$A$310:$A$615,0))/100*INDEX(gDP!BM$6:BM$271,MATCH(totalExpenditure!$A204,gDP!$B$6:$B$271)))</f>
        <v>#N/A</v>
      </c>
      <c r="CX204" s="77" t="e">
        <f>IF(INDEX([2]pivotTable!AY$310:AY$615,MATCH(totalExpenditure!$A204,[2]pivotTable!$A$310:$A$615,0))/100*INDEX(gDP!BN$6:BN$271,MATCH(totalExpenditure!$A204,gDP!$B$6:$B$271))=0,"",INDEX([2]pivotTable!AY$310:AY$615,MATCH(totalExpenditure!$A204,[2]pivotTable!$A$310:$A$615,0))/100*INDEX(gDP!BN$6:BN$271,MATCH(totalExpenditure!$A204,gDP!$B$6:$B$271)))</f>
        <v>#N/A</v>
      </c>
      <c r="CY204" s="77" t="e">
        <f>IF(INDEX([2]pivotTable!AZ$310:AZ$615,MATCH(totalExpenditure!$A204,[2]pivotTable!$A$310:$A$615,0))/100*INDEX(gDP!BO$6:BO$271,MATCH(totalExpenditure!$A204,gDP!$B$6:$B$271))=0,"",INDEX([2]pivotTable!AZ$310:AZ$615,MATCH(totalExpenditure!$A204,[2]pivotTable!$A$310:$A$615,0))/100*INDEX(gDP!BO$6:BO$271,MATCH(totalExpenditure!$A204,gDP!$B$6:$B$271)))</f>
        <v>#N/A</v>
      </c>
      <c r="CZ204" s="77" t="e">
        <f>IF(B204="","",IF(BA204="","",B204-B204+INDEX(gDP!Q$6:Q$271,MATCH(totalExpenditure!$A204,gDP!$B$6:$B$271))))</f>
        <v>#N/A</v>
      </c>
      <c r="DA204" s="77" t="e">
        <f>IF(C204="","",IF(BB204="","",C204-C204+INDEX(gDP!R$6:R$271,MATCH(totalExpenditure!$A204,gDP!$B$6:$B$271))))</f>
        <v>#N/A</v>
      </c>
      <c r="DB204" s="77" t="e">
        <f>IF(D204="","",IF(BC204="","",D204-D204+INDEX(gDP!S$6:S$271,MATCH(totalExpenditure!$A204,gDP!$B$6:$B$271))))</f>
        <v>#N/A</v>
      </c>
      <c r="DC204" s="77" t="e">
        <f>IF(E204="","",IF(BD204="","",E204-E204+INDEX(gDP!T$6:T$271,MATCH(totalExpenditure!$A204,gDP!$B$6:$B$271))))</f>
        <v>#N/A</v>
      </c>
      <c r="DD204" s="77" t="e">
        <f>IF(F204="","",IF(BE204="","",F204-F204+INDEX(gDP!U$6:U$271,MATCH(totalExpenditure!$A204,gDP!$B$6:$B$271))))</f>
        <v>#N/A</v>
      </c>
      <c r="DE204" s="77" t="e">
        <f>IF(G204="","",IF(BF204="","",G204-G204+INDEX(gDP!V$6:V$271,MATCH(totalExpenditure!$A204,gDP!$B$6:$B$271))))</f>
        <v>#N/A</v>
      </c>
      <c r="DF204" s="77" t="e">
        <f>IF(H204="","",IF(BG204="","",H204-H204+INDEX(gDP!W$6:W$271,MATCH(totalExpenditure!$A204,gDP!$B$6:$B$271))))</f>
        <v>#N/A</v>
      </c>
      <c r="DG204" s="77" t="e">
        <f>IF(I204="","",IF(BH204="","",I204-I204+INDEX(gDP!X$6:X$271,MATCH(totalExpenditure!$A204,gDP!$B$6:$B$271))))</f>
        <v>#N/A</v>
      </c>
      <c r="DH204" s="77" t="e">
        <f>IF(J204="","",IF(BI204="","",J204-J204+INDEX(gDP!Y$6:Y$271,MATCH(totalExpenditure!$A204,gDP!$B$6:$B$271))))</f>
        <v>#N/A</v>
      </c>
      <c r="DI204" s="77" t="e">
        <f>IF(K204="","",IF(BJ204="","",K204-K204+INDEX(gDP!Z$6:Z$271,MATCH(totalExpenditure!$A204,gDP!$B$6:$B$271))))</f>
        <v>#N/A</v>
      </c>
      <c r="DJ204" s="77" t="e">
        <f>IF(L204="","",IF(BK204="","",L204-L204+INDEX(gDP!AA$6:AA$271,MATCH(totalExpenditure!$A204,gDP!$B$6:$B$271))))</f>
        <v>#N/A</v>
      </c>
      <c r="DK204" s="77" t="e">
        <f>IF(M204="","",IF(BL204="","",M204-M204+INDEX(gDP!AB$6:AB$271,MATCH(totalExpenditure!$A204,gDP!$B$6:$B$271))))</f>
        <v>#N/A</v>
      </c>
      <c r="DL204" s="77" t="e">
        <f>IF(N204="","",IF(BM204="","",N204-N204+INDEX(gDP!AC$6:AC$271,MATCH(totalExpenditure!$A204,gDP!$B$6:$B$271))))</f>
        <v>#N/A</v>
      </c>
      <c r="DM204" s="77" t="e">
        <f>IF(O204="","",IF(BN204="","",O204-O204+INDEX(gDP!AD$6:AD$271,MATCH(totalExpenditure!$A204,gDP!$B$6:$B$271))))</f>
        <v>#N/A</v>
      </c>
      <c r="DN204" s="77" t="e">
        <f>IF(P204="","",IF(BO204="","",P204-P204+INDEX(gDP!AE$6:AE$271,MATCH(totalExpenditure!$A204,gDP!$B$6:$B$271))))</f>
        <v>#N/A</v>
      </c>
      <c r="DO204" s="77" t="e">
        <f>IF(Q204="","",IF(BP204="","",Q204-Q204+INDEX(gDP!AF$6:AF$271,MATCH(totalExpenditure!$A204,gDP!$B$6:$B$271))))</f>
        <v>#N/A</v>
      </c>
      <c r="DP204" s="77" t="e">
        <f>IF(R204="","",IF(BQ204="","",R204-R204+INDEX(gDP!AG$6:AG$271,MATCH(totalExpenditure!$A204,gDP!$B$6:$B$271))))</f>
        <v>#N/A</v>
      </c>
      <c r="DQ204" s="77" t="e">
        <f>IF(S204="","",IF(BR204="","",S204-S204+INDEX(gDP!AH$6:AH$271,MATCH(totalExpenditure!$A204,gDP!$B$6:$B$271))))</f>
        <v>#N/A</v>
      </c>
      <c r="DR204" s="77" t="e">
        <f>IF(T204="","",IF(BS204="","",T204-T204+INDEX(gDP!AI$6:AI$271,MATCH(totalExpenditure!$A204,gDP!$B$6:$B$271))))</f>
        <v>#N/A</v>
      </c>
      <c r="DS204" s="77" t="e">
        <f>IF(U204="","",IF(BT204="","",U204-U204+INDEX(gDP!AJ$6:AJ$271,MATCH(totalExpenditure!$A204,gDP!$B$6:$B$271))))</f>
        <v>#N/A</v>
      </c>
      <c r="DT204" s="77" t="e">
        <f>IF(V204="","",IF(BU204="","",V204-V204+INDEX(gDP!AK$6:AK$271,MATCH(totalExpenditure!$A204,gDP!$B$6:$B$271))))</f>
        <v>#N/A</v>
      </c>
      <c r="DU204" s="77" t="e">
        <f>IF(W204="","",IF(BV204="","",W204-W204+INDEX(gDP!AL$6:AL$271,MATCH(totalExpenditure!$A204,gDP!$B$6:$B$271))))</f>
        <v>#N/A</v>
      </c>
      <c r="DV204" s="77" t="e">
        <f>IF(X204="","",IF(BW204="","",X204-X204+INDEX(gDP!AM$6:AM$271,MATCH(totalExpenditure!$A204,gDP!$B$6:$B$271))))</f>
        <v>#N/A</v>
      </c>
      <c r="DW204" s="77" t="e">
        <f>IF(Y204="","",IF(BX204="","",Y204-Y204+INDEX(gDP!AN$6:AN$271,MATCH(totalExpenditure!$A204,gDP!$B$6:$B$271))))</f>
        <v>#N/A</v>
      </c>
      <c r="DX204" s="77" t="e">
        <f>IF(Z204="","",IF(BY204="","",Z204-Z204+INDEX(gDP!AO$6:AO$271,MATCH(totalExpenditure!$A204,gDP!$B$6:$B$271))))</f>
        <v>#N/A</v>
      </c>
      <c r="DY204" s="77" t="e">
        <f>IF(AA204="","",IF(BZ204="","",AA204-AA204+INDEX(gDP!AP$6:AP$271,MATCH(totalExpenditure!$A204,gDP!$B$6:$B$271))))</f>
        <v>#N/A</v>
      </c>
      <c r="DZ204" s="77" t="e">
        <f>IF(AB204="","",IF(CA204="","",AB204-AB204+INDEX(gDP!AQ$6:AQ$271,MATCH(totalExpenditure!$A204,gDP!$B$6:$B$271))))</f>
        <v>#N/A</v>
      </c>
      <c r="EA204" s="77" t="e">
        <f>IF(AC204="","",IF(CB204="","",AC204-AC204+INDEX(gDP!AR$6:AR$271,MATCH(totalExpenditure!$A204,gDP!$B$6:$B$271))))</f>
        <v>#N/A</v>
      </c>
      <c r="EB204" s="77" t="e">
        <f>IF(AD204="","",IF(CC204="","",AD204-AD204+INDEX(gDP!AS$6:AS$271,MATCH(totalExpenditure!$A204,gDP!$B$6:$B$271))))</f>
        <v>#N/A</v>
      </c>
      <c r="EC204" s="77" t="e">
        <f>IF(AE204="","",IF(CD204="","",AE204-AE204+INDEX(gDP!AT$6:AT$271,MATCH(totalExpenditure!$A204,gDP!$B$6:$B$271))))</f>
        <v>#N/A</v>
      </c>
      <c r="ED204" s="77" t="e">
        <f>IF(AF204="","",IF(CE204="","",AF204-AF204+INDEX(gDP!AU$6:AU$271,MATCH(totalExpenditure!$A204,gDP!$B$6:$B$271))))</f>
        <v>#N/A</v>
      </c>
      <c r="EE204" s="77" t="e">
        <f>IF(AG204="","",IF(CF204="","",AG204-AG204+INDEX(gDP!AV$6:AV$271,MATCH(totalExpenditure!$A204,gDP!$B$6:$B$271))))</f>
        <v>#N/A</v>
      </c>
      <c r="EF204" s="77" t="e">
        <f>IF(AH204="","",IF(CG204="","",AH204-AH204+INDEX(gDP!AW$6:AW$271,MATCH(totalExpenditure!$A204,gDP!$B$6:$B$271))))</f>
        <v>#N/A</v>
      </c>
      <c r="EG204" s="77" t="e">
        <f>IF(AI204="","",IF(CH204="","",AI204-AI204+INDEX(gDP!AX$6:AX$271,MATCH(totalExpenditure!$A204,gDP!$B$6:$B$271))))</f>
        <v>#N/A</v>
      </c>
      <c r="EH204" s="77" t="e">
        <f>IF(AJ204="","",IF(CI204="","",AJ204-AJ204+INDEX(gDP!AY$6:AY$271,MATCH(totalExpenditure!$A204,gDP!$B$6:$B$271))))</f>
        <v>#N/A</v>
      </c>
      <c r="EI204" s="77" t="e">
        <f>IF(AK204="","",IF(CJ204="","",AK204-AK204+INDEX(gDP!AZ$6:AZ$271,MATCH(totalExpenditure!$A204,gDP!$B$6:$B$271))))</f>
        <v>#N/A</v>
      </c>
      <c r="EJ204" s="77" t="e">
        <f>IF(AL204="","",IF(CK204="","",AL204-AL204+INDEX(gDP!BA$6:BA$271,MATCH(totalExpenditure!$A204,gDP!$B$6:$B$271))))</f>
        <v>#N/A</v>
      </c>
      <c r="EK204" s="77" t="e">
        <f>IF(AM204="","",IF(CL204="","",AM204-AM204+INDEX(gDP!BB$6:BB$271,MATCH(totalExpenditure!$A204,gDP!$B$6:$B$271))))</f>
        <v>#N/A</v>
      </c>
      <c r="EL204" s="77" t="e">
        <f>IF(AN204="","",IF(CM204="","",AN204-AN204+INDEX(gDP!BC$6:BC$271,MATCH(totalExpenditure!$A204,gDP!$B$6:$B$271))))</f>
        <v>#N/A</v>
      </c>
      <c r="EM204" s="77" t="e">
        <f>IF(AO204="","",IF(CN204="","",AO204-AO204+INDEX(gDP!BD$6:BD$271,MATCH(totalExpenditure!$A204,gDP!$B$6:$B$271))))</f>
        <v>#N/A</v>
      </c>
      <c r="EN204" s="77" t="e">
        <f>IF(AP204="","",IF(CO204="","",AP204-AP204+INDEX(gDP!BE$6:BE$271,MATCH(totalExpenditure!$A204,gDP!$B$6:$B$271))))</f>
        <v>#N/A</v>
      </c>
      <c r="EO204" s="77" t="e">
        <f>IF(AQ204="","",IF(CP204="","",AQ204-AQ204+INDEX(gDP!BF$6:BF$271,MATCH(totalExpenditure!$A204,gDP!$B$6:$B$271))))</f>
        <v>#N/A</v>
      </c>
      <c r="EP204" s="77" t="e">
        <f>IF(AR204="","",IF(CQ204="","",AR204-AR204+INDEX(gDP!BG$6:BG$271,MATCH(totalExpenditure!$A204,gDP!$B$6:$B$271))))</f>
        <v>#N/A</v>
      </c>
      <c r="EQ204" s="77" t="e">
        <f>IF(AS204="","",IF(CR204="","",AS204-AS204+INDEX(gDP!BH$6:BH$271,MATCH(totalExpenditure!$A204,gDP!$B$6:$B$271))))</f>
        <v>#N/A</v>
      </c>
      <c r="ER204" s="77" t="e">
        <f>IF(AT204="","",IF(CS204="","",AT204-AT204+INDEX(gDP!BI$6:BI$271,MATCH(totalExpenditure!$A204,gDP!$B$6:$B$271))))</f>
        <v>#N/A</v>
      </c>
      <c r="ES204" s="77" t="e">
        <f>IF(AU204="","",IF(CT204="","",AU204-AU204+INDEX(gDP!BJ$6:BJ$271,MATCH(totalExpenditure!$A204,gDP!$B$6:$B$271))))</f>
        <v>#N/A</v>
      </c>
      <c r="ET204" s="77" t="e">
        <f>IF(AV204="","",IF(CU204="","",AV204-AV204+INDEX(gDP!BK$6:BK$271,MATCH(totalExpenditure!$A204,gDP!$B$6:$B$271))))</f>
        <v>#N/A</v>
      </c>
      <c r="EU204" s="77" t="e">
        <f>IF(AW204="","",IF(CV204="","",AW204-AW204+INDEX(gDP!BL$6:BL$271,MATCH(totalExpenditure!$A204,gDP!$B$6:$B$271))))</f>
        <v>#N/A</v>
      </c>
      <c r="EV204" s="77" t="e">
        <f>IF(AX204="","",IF(CW204="","",AX204-AX204+INDEX(gDP!BM$6:BM$271,MATCH(totalExpenditure!$A204,gDP!$B$6:$B$271))))</f>
        <v>#N/A</v>
      </c>
      <c r="EW204" s="77" t="e">
        <f>IF(AY204="","",IF(CX204="","",AY204-AY204+INDEX(gDP!BN$6:BN$271,MATCH(totalExpenditure!$A204,gDP!$B$6:$B$271))))</f>
        <v>#N/A</v>
      </c>
      <c r="EX204" s="77" t="e">
        <f>IF(AZ204="","",IF(CY204="","",AZ204-AZ204+INDEX(gDP!BO$6:BO$271,MATCH(totalExpenditure!$A204,gDP!$B$6:$B$271))))</f>
        <v>#N/A</v>
      </c>
    </row>
    <row r="205" spans="1:154" x14ac:dyDescent="0.35">
      <c r="A205" t="s">
        <v>619</v>
      </c>
      <c r="B205" s="77" t="str">
        <f>IF(INDEX([2]pivotTable!B$3:B$308,MATCH(totalExpenditure!$A205,[2]pivotTable!$A$3:$A$308,0))/100*INDEX(gDP!Q$6:Q$271,MATCH(totalExpenditure!$A205,gDP!$B$6:$B$271))=0,"",INDEX([2]pivotTable!B$3:B$308,MATCH(totalExpenditure!$A205,[2]pivotTable!$A$3:$A$308,0))/100*INDEX(gDP!Q$6:Q$271,MATCH(totalExpenditure!$A205,gDP!$B$6:$B$271)))</f>
        <v/>
      </c>
      <c r="C205" s="77" t="str">
        <f>IF(INDEX([2]pivotTable!C$3:C$308,MATCH(totalExpenditure!$A205,[2]pivotTable!$A$3:$A$308,0))/100*INDEX(gDP!R$6:R$271,MATCH(totalExpenditure!$A205,gDP!$B$6:$B$271))=0,"",INDEX([2]pivotTable!C$3:C$308,MATCH(totalExpenditure!$A205,[2]pivotTable!$A$3:$A$308,0))/100*INDEX(gDP!R$6:R$271,MATCH(totalExpenditure!$A205,gDP!$B$6:$B$271)))</f>
        <v/>
      </c>
      <c r="D205" s="77" t="str">
        <f>IF(INDEX([2]pivotTable!D$3:D$308,MATCH(totalExpenditure!$A205,[2]pivotTable!$A$3:$A$308,0))/100*INDEX(gDP!S$6:S$271,MATCH(totalExpenditure!$A205,gDP!$B$6:$B$271))=0,"",INDEX([2]pivotTable!D$3:D$308,MATCH(totalExpenditure!$A205,[2]pivotTable!$A$3:$A$308,0))/100*INDEX(gDP!S$6:S$271,MATCH(totalExpenditure!$A205,gDP!$B$6:$B$271)))</f>
        <v/>
      </c>
      <c r="E205" s="77" t="str">
        <f>IF(INDEX([2]pivotTable!E$3:E$308,MATCH(totalExpenditure!$A205,[2]pivotTable!$A$3:$A$308,0))/100*INDEX(gDP!T$6:T$271,MATCH(totalExpenditure!$A205,gDP!$B$6:$B$271))=0,"",INDEX([2]pivotTable!E$3:E$308,MATCH(totalExpenditure!$A205,[2]pivotTable!$A$3:$A$308,0))/100*INDEX(gDP!T$6:T$271,MATCH(totalExpenditure!$A205,gDP!$B$6:$B$271)))</f>
        <v/>
      </c>
      <c r="F205" s="77" t="str">
        <f>IF(INDEX([2]pivotTable!F$3:F$308,MATCH(totalExpenditure!$A205,[2]pivotTable!$A$3:$A$308,0))/100*INDEX(gDP!U$6:U$271,MATCH(totalExpenditure!$A205,gDP!$B$6:$B$271))=0,"",INDEX([2]pivotTable!F$3:F$308,MATCH(totalExpenditure!$A205,[2]pivotTable!$A$3:$A$308,0))/100*INDEX(gDP!U$6:U$271,MATCH(totalExpenditure!$A205,gDP!$B$6:$B$271)))</f>
        <v/>
      </c>
      <c r="G205" s="77" t="str">
        <f>IF(INDEX([2]pivotTable!G$3:G$308,MATCH(totalExpenditure!$A205,[2]pivotTable!$A$3:$A$308,0))/100*INDEX(gDP!V$6:V$271,MATCH(totalExpenditure!$A205,gDP!$B$6:$B$271))=0,"",INDEX([2]pivotTable!G$3:G$308,MATCH(totalExpenditure!$A205,[2]pivotTable!$A$3:$A$308,0))/100*INDEX(gDP!V$6:V$271,MATCH(totalExpenditure!$A205,gDP!$B$6:$B$271)))</f>
        <v/>
      </c>
      <c r="H205" s="77" t="str">
        <f>IF(INDEX([2]pivotTable!H$3:H$308,MATCH(totalExpenditure!$A205,[2]pivotTable!$A$3:$A$308,0))/100*INDEX(gDP!W$6:W$271,MATCH(totalExpenditure!$A205,gDP!$B$6:$B$271))=0,"",INDEX([2]pivotTable!H$3:H$308,MATCH(totalExpenditure!$A205,[2]pivotTable!$A$3:$A$308,0))/100*INDEX(gDP!W$6:W$271,MATCH(totalExpenditure!$A205,gDP!$B$6:$B$271)))</f>
        <v/>
      </c>
      <c r="I205" s="77" t="str">
        <f>IF(INDEX([2]pivotTable!I$3:I$308,MATCH(totalExpenditure!$A205,[2]pivotTable!$A$3:$A$308,0))/100*INDEX(gDP!X$6:X$271,MATCH(totalExpenditure!$A205,gDP!$B$6:$B$271))=0,"",INDEX([2]pivotTable!I$3:I$308,MATCH(totalExpenditure!$A205,[2]pivotTable!$A$3:$A$308,0))/100*INDEX(gDP!X$6:X$271,MATCH(totalExpenditure!$A205,gDP!$B$6:$B$271)))</f>
        <v/>
      </c>
      <c r="J205" s="77" t="str">
        <f>IF(INDEX([2]pivotTable!J$3:J$308,MATCH(totalExpenditure!$A205,[2]pivotTable!$A$3:$A$308,0))/100*INDEX(gDP!Y$6:Y$271,MATCH(totalExpenditure!$A205,gDP!$B$6:$B$271))=0,"",INDEX([2]pivotTable!J$3:J$308,MATCH(totalExpenditure!$A205,[2]pivotTable!$A$3:$A$308,0))/100*INDEX(gDP!Y$6:Y$271,MATCH(totalExpenditure!$A205,gDP!$B$6:$B$271)))</f>
        <v/>
      </c>
      <c r="K205" s="77" t="str">
        <f>IF(INDEX([2]pivotTable!K$3:K$308,MATCH(totalExpenditure!$A205,[2]pivotTable!$A$3:$A$308,0))/100*INDEX(gDP!Z$6:Z$271,MATCH(totalExpenditure!$A205,gDP!$B$6:$B$271))=0,"",INDEX([2]pivotTable!K$3:K$308,MATCH(totalExpenditure!$A205,[2]pivotTable!$A$3:$A$308,0))/100*INDEX(gDP!Z$6:Z$271,MATCH(totalExpenditure!$A205,gDP!$B$6:$B$271)))</f>
        <v/>
      </c>
      <c r="L205" s="77" t="str">
        <f>IF(INDEX([2]pivotTable!L$3:L$308,MATCH(totalExpenditure!$A205,[2]pivotTable!$A$3:$A$308,0))/100*INDEX(gDP!AA$6:AA$271,MATCH(totalExpenditure!$A205,gDP!$B$6:$B$271))=0,"",INDEX([2]pivotTable!L$3:L$308,MATCH(totalExpenditure!$A205,[2]pivotTable!$A$3:$A$308,0))/100*INDEX(gDP!AA$6:AA$271,MATCH(totalExpenditure!$A205,gDP!$B$6:$B$271)))</f>
        <v/>
      </c>
      <c r="M205" s="77" t="str">
        <f>IF(INDEX([2]pivotTable!M$3:M$308,MATCH(totalExpenditure!$A205,[2]pivotTable!$A$3:$A$308,0))/100*INDEX(gDP!AB$6:AB$271,MATCH(totalExpenditure!$A205,gDP!$B$6:$B$271))=0,"",INDEX([2]pivotTable!M$3:M$308,MATCH(totalExpenditure!$A205,[2]pivotTable!$A$3:$A$308,0))/100*INDEX(gDP!AB$6:AB$271,MATCH(totalExpenditure!$A205,gDP!$B$6:$B$271)))</f>
        <v/>
      </c>
      <c r="N205" s="77" t="str">
        <f>IF(INDEX([2]pivotTable!N$3:N$308,MATCH(totalExpenditure!$A205,[2]pivotTable!$A$3:$A$308,0))/100*INDEX(gDP!AC$6:AC$271,MATCH(totalExpenditure!$A205,gDP!$B$6:$B$271))=0,"",INDEX([2]pivotTable!N$3:N$308,MATCH(totalExpenditure!$A205,[2]pivotTable!$A$3:$A$308,0))/100*INDEX(gDP!AC$6:AC$271,MATCH(totalExpenditure!$A205,gDP!$B$6:$B$271)))</f>
        <v/>
      </c>
      <c r="O205" s="77" t="str">
        <f>IF(INDEX([2]pivotTable!O$3:O$308,MATCH(totalExpenditure!$A205,[2]pivotTable!$A$3:$A$308,0))/100*INDEX(gDP!AD$6:AD$271,MATCH(totalExpenditure!$A205,gDP!$B$6:$B$271))=0,"",INDEX([2]pivotTable!O$3:O$308,MATCH(totalExpenditure!$A205,[2]pivotTable!$A$3:$A$308,0))/100*INDEX(gDP!AD$6:AD$271,MATCH(totalExpenditure!$A205,gDP!$B$6:$B$271)))</f>
        <v/>
      </c>
      <c r="P205" s="77" t="str">
        <f>IF(INDEX([2]pivotTable!P$3:P$308,MATCH(totalExpenditure!$A205,[2]pivotTable!$A$3:$A$308,0))/100*INDEX(gDP!AE$6:AE$271,MATCH(totalExpenditure!$A205,gDP!$B$6:$B$271))=0,"",INDEX([2]pivotTable!P$3:P$308,MATCH(totalExpenditure!$A205,[2]pivotTable!$A$3:$A$308,0))/100*INDEX(gDP!AE$6:AE$271,MATCH(totalExpenditure!$A205,gDP!$B$6:$B$271)))</f>
        <v/>
      </c>
      <c r="Q205" s="77" t="str">
        <f>IF(INDEX([2]pivotTable!Q$3:Q$308,MATCH(totalExpenditure!$A205,[2]pivotTable!$A$3:$A$308,0))/100*INDEX(gDP!AF$6:AF$271,MATCH(totalExpenditure!$A205,gDP!$B$6:$B$271))=0,"",INDEX([2]pivotTable!Q$3:Q$308,MATCH(totalExpenditure!$A205,[2]pivotTable!$A$3:$A$308,0))/100*INDEX(gDP!AF$6:AF$271,MATCH(totalExpenditure!$A205,gDP!$B$6:$B$271)))</f>
        <v/>
      </c>
      <c r="R205" s="77" t="str">
        <f>IF(INDEX([2]pivotTable!R$3:R$308,MATCH(totalExpenditure!$A205,[2]pivotTable!$A$3:$A$308,0))/100*INDEX(gDP!AG$6:AG$271,MATCH(totalExpenditure!$A205,gDP!$B$6:$B$271))=0,"",INDEX([2]pivotTable!R$3:R$308,MATCH(totalExpenditure!$A205,[2]pivotTable!$A$3:$A$308,0))/100*INDEX(gDP!AG$6:AG$271,MATCH(totalExpenditure!$A205,gDP!$B$6:$B$271)))</f>
        <v/>
      </c>
      <c r="S205" s="77" t="str">
        <f>IF(INDEX([2]pivotTable!S$3:S$308,MATCH(totalExpenditure!$A205,[2]pivotTable!$A$3:$A$308,0))/100*INDEX(gDP!AH$6:AH$271,MATCH(totalExpenditure!$A205,gDP!$B$6:$B$271))=0,"",INDEX([2]pivotTable!S$3:S$308,MATCH(totalExpenditure!$A205,[2]pivotTable!$A$3:$A$308,0))/100*INDEX(gDP!AH$6:AH$271,MATCH(totalExpenditure!$A205,gDP!$B$6:$B$271)))</f>
        <v/>
      </c>
      <c r="T205" s="77" t="str">
        <f>IF(INDEX([2]pivotTable!T$3:T$308,MATCH(totalExpenditure!$A205,[2]pivotTable!$A$3:$A$308,0))/100*INDEX(gDP!AI$6:AI$271,MATCH(totalExpenditure!$A205,gDP!$B$6:$B$271))=0,"",INDEX([2]pivotTable!T$3:T$308,MATCH(totalExpenditure!$A205,[2]pivotTable!$A$3:$A$308,0))/100*INDEX(gDP!AI$6:AI$271,MATCH(totalExpenditure!$A205,gDP!$B$6:$B$271)))</f>
        <v/>
      </c>
      <c r="U205" s="77" t="str">
        <f>IF(INDEX([2]pivotTable!U$3:U$308,MATCH(totalExpenditure!$A205,[2]pivotTable!$A$3:$A$308,0))/100*INDEX(gDP!AJ$6:AJ$271,MATCH(totalExpenditure!$A205,gDP!$B$6:$B$271))=0,"",INDEX([2]pivotTable!U$3:U$308,MATCH(totalExpenditure!$A205,[2]pivotTable!$A$3:$A$308,0))/100*INDEX(gDP!AJ$6:AJ$271,MATCH(totalExpenditure!$A205,gDP!$B$6:$B$271)))</f>
        <v/>
      </c>
      <c r="V205" s="77" t="str">
        <f>IF(INDEX([2]pivotTable!V$3:V$308,MATCH(totalExpenditure!$A205,[2]pivotTable!$A$3:$A$308,0))/100*INDEX(gDP!AK$6:AK$271,MATCH(totalExpenditure!$A205,gDP!$B$6:$B$271))=0,"",INDEX([2]pivotTable!V$3:V$308,MATCH(totalExpenditure!$A205,[2]pivotTable!$A$3:$A$308,0))/100*INDEX(gDP!AK$6:AK$271,MATCH(totalExpenditure!$A205,gDP!$B$6:$B$271)))</f>
        <v/>
      </c>
      <c r="W205" s="77" t="str">
        <f>IF(INDEX([2]pivotTable!W$3:W$308,MATCH(totalExpenditure!$A205,[2]pivotTable!$A$3:$A$308,0))/100*INDEX(gDP!AL$6:AL$271,MATCH(totalExpenditure!$A205,gDP!$B$6:$B$271))=0,"",INDEX([2]pivotTable!W$3:W$308,MATCH(totalExpenditure!$A205,[2]pivotTable!$A$3:$A$308,0))/100*INDEX(gDP!AL$6:AL$271,MATCH(totalExpenditure!$A205,gDP!$B$6:$B$271)))</f>
        <v/>
      </c>
      <c r="X205" s="77" t="str">
        <f>IF(INDEX([2]pivotTable!X$3:X$308,MATCH(totalExpenditure!$A205,[2]pivotTable!$A$3:$A$308,0))/100*INDEX(gDP!AM$6:AM$271,MATCH(totalExpenditure!$A205,gDP!$B$6:$B$271))=0,"",INDEX([2]pivotTable!X$3:X$308,MATCH(totalExpenditure!$A205,[2]pivotTable!$A$3:$A$308,0))/100*INDEX(gDP!AM$6:AM$271,MATCH(totalExpenditure!$A205,gDP!$B$6:$B$271)))</f>
        <v/>
      </c>
      <c r="Y205" s="77" t="str">
        <f>IF(INDEX([2]pivotTable!Y$3:Y$308,MATCH(totalExpenditure!$A205,[2]pivotTable!$A$3:$A$308,0))/100*INDEX(gDP!AN$6:AN$271,MATCH(totalExpenditure!$A205,gDP!$B$6:$B$271))=0,"",INDEX([2]pivotTable!Y$3:Y$308,MATCH(totalExpenditure!$A205,[2]pivotTable!$A$3:$A$308,0))/100*INDEX(gDP!AN$6:AN$271,MATCH(totalExpenditure!$A205,gDP!$B$6:$B$271)))</f>
        <v/>
      </c>
      <c r="Z205" s="77" t="str">
        <f>IF(INDEX([2]pivotTable!Z$3:Z$308,MATCH(totalExpenditure!$A205,[2]pivotTable!$A$3:$A$308,0))/100*INDEX(gDP!AO$6:AO$271,MATCH(totalExpenditure!$A205,gDP!$B$6:$B$271))=0,"",INDEX([2]pivotTable!Z$3:Z$308,MATCH(totalExpenditure!$A205,[2]pivotTable!$A$3:$A$308,0))/100*INDEX(gDP!AO$6:AO$271,MATCH(totalExpenditure!$A205,gDP!$B$6:$B$271)))</f>
        <v/>
      </c>
      <c r="AA205" s="77" t="str">
        <f>IF(INDEX([2]pivotTable!AA$3:AA$308,MATCH(totalExpenditure!$A205,[2]pivotTable!$A$3:$A$308,0))/100*INDEX(gDP!AP$6:AP$271,MATCH(totalExpenditure!$A205,gDP!$B$6:$B$271))=0,"",INDEX([2]pivotTable!AA$3:AA$308,MATCH(totalExpenditure!$A205,[2]pivotTable!$A$3:$A$308,0))/100*INDEX(gDP!AP$6:AP$271,MATCH(totalExpenditure!$A205,gDP!$B$6:$B$271)))</f>
        <v/>
      </c>
      <c r="AB205" s="77" t="str">
        <f>IF(INDEX([2]pivotTable!AB$3:AB$308,MATCH(totalExpenditure!$A205,[2]pivotTable!$A$3:$A$308,0))/100*INDEX(gDP!AQ$6:AQ$271,MATCH(totalExpenditure!$A205,gDP!$B$6:$B$271))=0,"",INDEX([2]pivotTable!AB$3:AB$308,MATCH(totalExpenditure!$A205,[2]pivotTable!$A$3:$A$308,0))/100*INDEX(gDP!AQ$6:AQ$271,MATCH(totalExpenditure!$A205,gDP!$B$6:$B$271)))</f>
        <v/>
      </c>
      <c r="AC205" s="77" t="str">
        <f>IF(INDEX([2]pivotTable!AC$3:AC$308,MATCH(totalExpenditure!$A205,[2]pivotTable!$A$3:$A$308,0))/100*INDEX(gDP!AR$6:AR$271,MATCH(totalExpenditure!$A205,gDP!$B$6:$B$271))=0,"",INDEX([2]pivotTable!AC$3:AC$308,MATCH(totalExpenditure!$A205,[2]pivotTable!$A$3:$A$308,0))/100*INDEX(gDP!AR$6:AR$271,MATCH(totalExpenditure!$A205,gDP!$B$6:$B$271)))</f>
        <v/>
      </c>
      <c r="AD205" s="77" t="str">
        <f>IF(INDEX([2]pivotTable!AD$3:AD$308,MATCH(totalExpenditure!$A205,[2]pivotTable!$A$3:$A$308,0))/100*INDEX(gDP!AS$6:AS$271,MATCH(totalExpenditure!$A205,gDP!$B$6:$B$271))=0,"",INDEX([2]pivotTable!AD$3:AD$308,MATCH(totalExpenditure!$A205,[2]pivotTable!$A$3:$A$308,0))/100*INDEX(gDP!AS$6:AS$271,MATCH(totalExpenditure!$A205,gDP!$B$6:$B$271)))</f>
        <v/>
      </c>
      <c r="AE205" s="77" t="str">
        <f>IF(INDEX([2]pivotTable!AE$3:AE$308,MATCH(totalExpenditure!$A205,[2]pivotTable!$A$3:$A$308,0))/100*INDEX(gDP!AT$6:AT$271,MATCH(totalExpenditure!$A205,gDP!$B$6:$B$271))=0,"",INDEX([2]pivotTable!AE$3:AE$308,MATCH(totalExpenditure!$A205,[2]pivotTable!$A$3:$A$308,0))/100*INDEX(gDP!AT$6:AT$271,MATCH(totalExpenditure!$A205,gDP!$B$6:$B$271)))</f>
        <v/>
      </c>
      <c r="AF205" s="77" t="str">
        <f>IF(INDEX([2]pivotTable!AF$3:AF$308,MATCH(totalExpenditure!$A205,[2]pivotTable!$A$3:$A$308,0))/100*INDEX(gDP!AU$6:AU$271,MATCH(totalExpenditure!$A205,gDP!$B$6:$B$271))=0,"",INDEX([2]pivotTable!AF$3:AF$308,MATCH(totalExpenditure!$A205,[2]pivotTable!$A$3:$A$308,0))/100*INDEX(gDP!AU$6:AU$271,MATCH(totalExpenditure!$A205,gDP!$B$6:$B$271)))</f>
        <v/>
      </c>
      <c r="AG205" s="77" t="str">
        <f>IF(INDEX([2]pivotTable!AG$3:AG$308,MATCH(totalExpenditure!$A205,[2]pivotTable!$A$3:$A$308,0))/100*INDEX(gDP!AV$6:AV$271,MATCH(totalExpenditure!$A205,gDP!$B$6:$B$271))=0,"",INDEX([2]pivotTable!AG$3:AG$308,MATCH(totalExpenditure!$A205,[2]pivotTable!$A$3:$A$308,0))/100*INDEX(gDP!AV$6:AV$271,MATCH(totalExpenditure!$A205,gDP!$B$6:$B$271)))</f>
        <v/>
      </c>
      <c r="AH205" s="77">
        <f>IF(INDEX([2]pivotTable!AH$3:AH$308,MATCH(totalExpenditure!$A205,[2]pivotTable!$A$3:$A$308,0))/100*INDEX(gDP!AW$6:AW$271,MATCH(totalExpenditure!$A205,gDP!$B$6:$B$271))=0,"",INDEX([2]pivotTable!AH$3:AH$308,MATCH(totalExpenditure!$A205,[2]pivotTable!$A$3:$A$308,0))/100*INDEX(gDP!AW$6:AW$271,MATCH(totalExpenditure!$A205,gDP!$B$6:$B$271)))</f>
        <v>771137802.19780147</v>
      </c>
      <c r="AI205" s="77">
        <f>IF(INDEX([2]pivotTable!AI$3:AI$308,MATCH(totalExpenditure!$A205,[2]pivotTable!$A$3:$A$308,0))/100*INDEX(gDP!AX$6:AX$271,MATCH(totalExpenditure!$A205,gDP!$B$6:$B$271))=0,"",INDEX([2]pivotTable!AI$3:AI$308,MATCH(totalExpenditure!$A205,[2]pivotTable!$A$3:$A$308,0))/100*INDEX(gDP!AX$6:AX$271,MATCH(totalExpenditure!$A205,gDP!$B$6:$B$271)))</f>
        <v>886156840.65934062</v>
      </c>
      <c r="AJ205" s="77">
        <f>IF(INDEX([2]pivotTable!AJ$3:AJ$308,MATCH(totalExpenditure!$A205,[2]pivotTable!$A$3:$A$308,0))/100*INDEX(gDP!AY$6:AY$271,MATCH(totalExpenditure!$A205,gDP!$B$6:$B$271))=0,"",INDEX([2]pivotTable!AJ$3:AJ$308,MATCH(totalExpenditure!$A205,[2]pivotTable!$A$3:$A$308,0))/100*INDEX(gDP!AY$6:AY$271,MATCH(totalExpenditure!$A205,gDP!$B$6:$B$271)))</f>
        <v>1065437500.0000008</v>
      </c>
      <c r="AK205" s="77">
        <f>IF(INDEX([2]pivotTable!AK$3:AK$308,MATCH(totalExpenditure!$A205,[2]pivotTable!$A$3:$A$308,0))/100*INDEX(gDP!AZ$6:AZ$271,MATCH(totalExpenditure!$A205,gDP!$B$6:$B$271))=0,"",INDEX([2]pivotTable!AK$3:AK$308,MATCH(totalExpenditure!$A205,[2]pivotTable!$A$3:$A$308,0))/100*INDEX(gDP!AZ$6:AZ$271,MATCH(totalExpenditure!$A205,gDP!$B$6:$B$271)))</f>
        <v>1562356923.0769229</v>
      </c>
      <c r="AL205" s="77">
        <f>IF(INDEX([2]pivotTable!AL$3:AL$308,MATCH(totalExpenditure!$A205,[2]pivotTable!$A$3:$A$308,0))/100*INDEX(gDP!BA$6:BA$271,MATCH(totalExpenditure!$A205,gDP!$B$6:$B$271))=0,"",INDEX([2]pivotTable!AL$3:AL$308,MATCH(totalExpenditure!$A205,[2]pivotTable!$A$3:$A$308,0))/100*INDEX(gDP!BA$6:BA$271,MATCH(totalExpenditure!$A205,gDP!$B$6:$B$271)))</f>
        <v>2316928104.3956051</v>
      </c>
      <c r="AM205" s="77">
        <f>IF(INDEX([2]pivotTable!AM$3:AM$308,MATCH(totalExpenditure!$A205,[2]pivotTable!$A$3:$A$308,0))/100*INDEX(gDP!BB$6:BB$271,MATCH(totalExpenditure!$A205,gDP!$B$6:$B$271))=0,"",INDEX([2]pivotTable!AM$3:AM$308,MATCH(totalExpenditure!$A205,[2]pivotTable!$A$3:$A$308,0))/100*INDEX(gDP!BB$6:BB$271,MATCH(totalExpenditure!$A205,gDP!$B$6:$B$271)))</f>
        <v>1946187197.8021967</v>
      </c>
      <c r="AN205" s="77">
        <f>IF(INDEX([2]pivotTable!AN$3:AN$308,MATCH(totalExpenditure!$A205,[2]pivotTable!$A$3:$A$308,0))/100*INDEX(gDP!BC$6:BC$271,MATCH(totalExpenditure!$A205,gDP!$B$6:$B$271))=0,"",INDEX([2]pivotTable!AN$3:AN$308,MATCH(totalExpenditure!$A205,[2]pivotTable!$A$3:$A$308,0))/100*INDEX(gDP!BC$6:BC$271,MATCH(totalExpenditure!$A205,gDP!$B$6:$B$271)))</f>
        <v>1876834595.1923101</v>
      </c>
      <c r="AO205" s="77" t="str">
        <f>IF(INDEX([2]pivotTable!AO$3:AO$308,MATCH(totalExpenditure!$A205,[2]pivotTable!$A$3:$A$308,0))/100*INDEX(gDP!BD$6:BD$271,MATCH(totalExpenditure!$A205,gDP!$B$6:$B$271))=0,"",INDEX([2]pivotTable!AO$3:AO$308,MATCH(totalExpenditure!$A205,[2]pivotTable!$A$3:$A$308,0))/100*INDEX(gDP!BD$6:BD$271,MATCH(totalExpenditure!$A205,gDP!$B$6:$B$271)))</f>
        <v/>
      </c>
      <c r="AP205" s="77" t="str">
        <f>IF(INDEX([2]pivotTable!AP$3:AP$308,MATCH(totalExpenditure!$A205,[2]pivotTable!$A$3:$A$308,0))/100*INDEX(gDP!BE$6:BE$271,MATCH(totalExpenditure!$A205,gDP!$B$6:$B$271))=0,"",INDEX([2]pivotTable!AP$3:AP$308,MATCH(totalExpenditure!$A205,[2]pivotTable!$A$3:$A$308,0))/100*INDEX(gDP!BE$6:BE$271,MATCH(totalExpenditure!$A205,gDP!$B$6:$B$271)))</f>
        <v/>
      </c>
      <c r="AQ205" s="77" t="str">
        <f>IF(INDEX([2]pivotTable!AQ$3:AQ$308,MATCH(totalExpenditure!$A205,[2]pivotTable!$A$3:$A$308,0))/100*INDEX(gDP!BF$6:BF$271,MATCH(totalExpenditure!$A205,gDP!$B$6:$B$271))=0,"",INDEX([2]pivotTable!AQ$3:AQ$308,MATCH(totalExpenditure!$A205,[2]pivotTable!$A$3:$A$308,0))/100*INDEX(gDP!BF$6:BF$271,MATCH(totalExpenditure!$A205,gDP!$B$6:$B$271)))</f>
        <v/>
      </c>
      <c r="AR205" s="77" t="str">
        <f>IF(INDEX([2]pivotTable!AR$3:AR$308,MATCH(totalExpenditure!$A205,[2]pivotTable!$A$3:$A$308,0))/100*INDEX(gDP!BG$6:BG$271,MATCH(totalExpenditure!$A205,gDP!$B$6:$B$271))=0,"",INDEX([2]pivotTable!AR$3:AR$308,MATCH(totalExpenditure!$A205,[2]pivotTable!$A$3:$A$308,0))/100*INDEX(gDP!BG$6:BG$271,MATCH(totalExpenditure!$A205,gDP!$B$6:$B$271)))</f>
        <v/>
      </c>
      <c r="AS205" s="77" t="str">
        <f>IF(INDEX([2]pivotTable!AS$3:AS$308,MATCH(totalExpenditure!$A205,[2]pivotTable!$A$3:$A$308,0))/100*INDEX(gDP!BH$6:BH$271,MATCH(totalExpenditure!$A205,gDP!$B$6:$B$271))=0,"",INDEX([2]pivotTable!AS$3:AS$308,MATCH(totalExpenditure!$A205,[2]pivotTable!$A$3:$A$308,0))/100*INDEX(gDP!BH$6:BH$271,MATCH(totalExpenditure!$A205,gDP!$B$6:$B$271)))</f>
        <v/>
      </c>
      <c r="AT205" s="77" t="str">
        <f>IF(INDEX([2]pivotTable!AT$3:AT$308,MATCH(totalExpenditure!$A205,[2]pivotTable!$A$3:$A$308,0))/100*INDEX(gDP!BI$6:BI$271,MATCH(totalExpenditure!$A205,gDP!$B$6:$B$271))=0,"",INDEX([2]pivotTable!AT$3:AT$308,MATCH(totalExpenditure!$A205,[2]pivotTable!$A$3:$A$308,0))/100*INDEX(gDP!BI$6:BI$271,MATCH(totalExpenditure!$A205,gDP!$B$6:$B$271)))</f>
        <v/>
      </c>
      <c r="AU205" s="77" t="str">
        <f>IF(INDEX([2]pivotTable!AU$3:AU$308,MATCH(totalExpenditure!$A205,[2]pivotTable!$A$3:$A$308,0))/100*INDEX(gDP!BJ$6:BJ$271,MATCH(totalExpenditure!$A205,gDP!$B$6:$B$271))=0,"",INDEX([2]pivotTable!AU$3:AU$308,MATCH(totalExpenditure!$A205,[2]pivotTable!$A$3:$A$308,0))/100*INDEX(gDP!BJ$6:BJ$271,MATCH(totalExpenditure!$A205,gDP!$B$6:$B$271)))</f>
        <v/>
      </c>
      <c r="AV205" s="77" t="str">
        <f>IF(INDEX([2]pivotTable!AV$3:AV$308,MATCH(totalExpenditure!$A205,[2]pivotTable!$A$3:$A$308,0))/100*INDEX(gDP!BK$6:BK$271,MATCH(totalExpenditure!$A205,gDP!$B$6:$B$271))=0,"",INDEX([2]pivotTable!AV$3:AV$308,MATCH(totalExpenditure!$A205,[2]pivotTable!$A$3:$A$308,0))/100*INDEX(gDP!BK$6:BK$271,MATCH(totalExpenditure!$A205,gDP!$B$6:$B$271)))</f>
        <v/>
      </c>
      <c r="AW205" s="77" t="str">
        <f>IF(INDEX([2]pivotTable!AW$3:AW$308,MATCH(totalExpenditure!$A205,[2]pivotTable!$A$3:$A$308,0))/100*INDEX(gDP!BL$6:BL$271,MATCH(totalExpenditure!$A205,gDP!$B$6:$B$271))=0,"",INDEX([2]pivotTable!AW$3:AW$308,MATCH(totalExpenditure!$A205,[2]pivotTable!$A$3:$A$308,0))/100*INDEX(gDP!BL$6:BL$271,MATCH(totalExpenditure!$A205,gDP!$B$6:$B$271)))</f>
        <v/>
      </c>
      <c r="AX205" s="77" t="str">
        <f>IF(INDEX([2]pivotTable!AX$3:AX$308,MATCH(totalExpenditure!$A205,[2]pivotTable!$A$3:$A$308,0))/100*INDEX(gDP!BM$6:BM$271,MATCH(totalExpenditure!$A205,gDP!$B$6:$B$271))=0,"",INDEX([2]pivotTable!AX$3:AX$308,MATCH(totalExpenditure!$A205,[2]pivotTable!$A$3:$A$308,0))/100*INDEX(gDP!BM$6:BM$271,MATCH(totalExpenditure!$A205,gDP!$B$6:$B$271)))</f>
        <v/>
      </c>
      <c r="AY205" s="77" t="str">
        <f>IF(INDEX([2]pivotTable!AY$3:AY$308,MATCH(totalExpenditure!$A205,[2]pivotTable!$A$3:$A$308,0))/100*INDEX(gDP!BN$6:BN$271,MATCH(totalExpenditure!$A205,gDP!$B$6:$B$271))=0,"",INDEX([2]pivotTable!AY$3:AY$308,MATCH(totalExpenditure!$A205,[2]pivotTable!$A$3:$A$308,0))/100*INDEX(gDP!BN$6:BN$271,MATCH(totalExpenditure!$A205,gDP!$B$6:$B$271)))</f>
        <v/>
      </c>
      <c r="AZ205" s="77" t="str">
        <f>IF(INDEX([2]pivotTable!AZ$3:AZ$308,MATCH(totalExpenditure!$A205,[2]pivotTable!$A$3:$A$308,0))/100*INDEX(gDP!BO$6:BO$271,MATCH(totalExpenditure!$A205,gDP!$B$6:$B$271))=0,"",INDEX([2]pivotTable!AZ$3:AZ$308,MATCH(totalExpenditure!$A205,[2]pivotTable!$A$3:$A$308,0))/100*INDEX(gDP!BO$6:BO$271,MATCH(totalExpenditure!$A205,gDP!$B$6:$B$271)))</f>
        <v/>
      </c>
      <c r="BA205" s="77" t="str">
        <f>IF(INDEX([2]pivotTable!B$310:B$615,MATCH(totalExpenditure!$A205,[2]pivotTable!$A$310:$A$615,0))/100*INDEX(gDP!Q$6:Q$271,MATCH(totalExpenditure!$A205,gDP!$B$6:$B$271))=0,"",INDEX([2]pivotTable!B$310:B$615,MATCH(totalExpenditure!$A205,[2]pivotTable!$A$310:$A$615,0))/100*INDEX(gDP!Q$6:Q$271,MATCH(totalExpenditure!$A205,gDP!$B$6:$B$271)))</f>
        <v/>
      </c>
      <c r="BB205" s="77" t="str">
        <f>IF(INDEX([2]pivotTable!C$310:C$615,MATCH(totalExpenditure!$A205,[2]pivotTable!$A$310:$A$615,0))/100*INDEX(gDP!R$6:R$271,MATCH(totalExpenditure!$A205,gDP!$B$6:$B$271))=0,"",INDEX([2]pivotTable!C$310:C$615,MATCH(totalExpenditure!$A205,[2]pivotTable!$A$310:$A$615,0))/100*INDEX(gDP!R$6:R$271,MATCH(totalExpenditure!$A205,gDP!$B$6:$B$271)))</f>
        <v/>
      </c>
      <c r="BC205" s="77" t="str">
        <f>IF(INDEX([2]pivotTable!D$310:D$615,MATCH(totalExpenditure!$A205,[2]pivotTable!$A$310:$A$615,0))/100*INDEX(gDP!S$6:S$271,MATCH(totalExpenditure!$A205,gDP!$B$6:$B$271))=0,"",INDEX([2]pivotTable!D$310:D$615,MATCH(totalExpenditure!$A205,[2]pivotTable!$A$310:$A$615,0))/100*INDEX(gDP!S$6:S$271,MATCH(totalExpenditure!$A205,gDP!$B$6:$B$271)))</f>
        <v/>
      </c>
      <c r="BD205" s="77" t="str">
        <f>IF(INDEX([2]pivotTable!E$310:E$615,MATCH(totalExpenditure!$A205,[2]pivotTable!$A$310:$A$615,0))/100*INDEX(gDP!T$6:T$271,MATCH(totalExpenditure!$A205,gDP!$B$6:$B$271))=0,"",INDEX([2]pivotTable!E$310:E$615,MATCH(totalExpenditure!$A205,[2]pivotTable!$A$310:$A$615,0))/100*INDEX(gDP!T$6:T$271,MATCH(totalExpenditure!$A205,gDP!$B$6:$B$271)))</f>
        <v/>
      </c>
      <c r="BE205" s="77" t="str">
        <f>IF(INDEX([2]pivotTable!F$310:F$615,MATCH(totalExpenditure!$A205,[2]pivotTable!$A$310:$A$615,0))/100*INDEX(gDP!U$6:U$271,MATCH(totalExpenditure!$A205,gDP!$B$6:$B$271))=0,"",INDEX([2]pivotTable!F$310:F$615,MATCH(totalExpenditure!$A205,[2]pivotTable!$A$310:$A$615,0))/100*INDEX(gDP!U$6:U$271,MATCH(totalExpenditure!$A205,gDP!$B$6:$B$271)))</f>
        <v/>
      </c>
      <c r="BF205" s="77" t="str">
        <f>IF(INDEX([2]pivotTable!G$310:G$615,MATCH(totalExpenditure!$A205,[2]pivotTable!$A$310:$A$615,0))/100*INDEX(gDP!V$6:V$271,MATCH(totalExpenditure!$A205,gDP!$B$6:$B$271))=0,"",INDEX([2]pivotTable!G$310:G$615,MATCH(totalExpenditure!$A205,[2]pivotTable!$A$310:$A$615,0))/100*INDEX(gDP!V$6:V$271,MATCH(totalExpenditure!$A205,gDP!$B$6:$B$271)))</f>
        <v/>
      </c>
      <c r="BG205" s="77" t="str">
        <f>IF(INDEX([2]pivotTable!H$310:H$615,MATCH(totalExpenditure!$A205,[2]pivotTable!$A$310:$A$615,0))/100*INDEX(gDP!W$6:W$271,MATCH(totalExpenditure!$A205,gDP!$B$6:$B$271))=0,"",INDEX([2]pivotTable!H$310:H$615,MATCH(totalExpenditure!$A205,[2]pivotTable!$A$310:$A$615,0))/100*INDEX(gDP!W$6:W$271,MATCH(totalExpenditure!$A205,gDP!$B$6:$B$271)))</f>
        <v/>
      </c>
      <c r="BH205" s="77" t="str">
        <f>IF(INDEX([2]pivotTable!I$310:I$615,MATCH(totalExpenditure!$A205,[2]pivotTable!$A$310:$A$615,0))/100*INDEX(gDP!X$6:X$271,MATCH(totalExpenditure!$A205,gDP!$B$6:$B$271))=0,"",INDEX([2]pivotTable!I$310:I$615,MATCH(totalExpenditure!$A205,[2]pivotTable!$A$310:$A$615,0))/100*INDEX(gDP!X$6:X$271,MATCH(totalExpenditure!$A205,gDP!$B$6:$B$271)))</f>
        <v/>
      </c>
      <c r="BI205" s="77" t="str">
        <f>IF(INDEX([2]pivotTable!J$310:J$615,MATCH(totalExpenditure!$A205,[2]pivotTable!$A$310:$A$615,0))/100*INDEX(gDP!Y$6:Y$271,MATCH(totalExpenditure!$A205,gDP!$B$6:$B$271))=0,"",INDEX([2]pivotTable!J$310:J$615,MATCH(totalExpenditure!$A205,[2]pivotTable!$A$310:$A$615,0))/100*INDEX(gDP!Y$6:Y$271,MATCH(totalExpenditure!$A205,gDP!$B$6:$B$271)))</f>
        <v/>
      </c>
      <c r="BJ205" s="77" t="str">
        <f>IF(INDEX([2]pivotTable!K$310:K$615,MATCH(totalExpenditure!$A205,[2]pivotTable!$A$310:$A$615,0))/100*INDEX(gDP!Z$6:Z$271,MATCH(totalExpenditure!$A205,gDP!$B$6:$B$271))=0,"",INDEX([2]pivotTable!K$310:K$615,MATCH(totalExpenditure!$A205,[2]pivotTable!$A$310:$A$615,0))/100*INDEX(gDP!Z$6:Z$271,MATCH(totalExpenditure!$A205,gDP!$B$6:$B$271)))</f>
        <v/>
      </c>
      <c r="BK205" s="77" t="str">
        <f>IF(INDEX([2]pivotTable!L$310:L$615,MATCH(totalExpenditure!$A205,[2]pivotTable!$A$310:$A$615,0))/100*INDEX(gDP!AA$6:AA$271,MATCH(totalExpenditure!$A205,gDP!$B$6:$B$271))=0,"",INDEX([2]pivotTable!L$310:L$615,MATCH(totalExpenditure!$A205,[2]pivotTable!$A$310:$A$615,0))/100*INDEX(gDP!AA$6:AA$271,MATCH(totalExpenditure!$A205,gDP!$B$6:$B$271)))</f>
        <v/>
      </c>
      <c r="BL205" s="77" t="str">
        <f>IF(INDEX([2]pivotTable!M$310:M$615,MATCH(totalExpenditure!$A205,[2]pivotTable!$A$310:$A$615,0))/100*INDEX(gDP!AB$6:AB$271,MATCH(totalExpenditure!$A205,gDP!$B$6:$B$271))=0,"",INDEX([2]pivotTable!M$310:M$615,MATCH(totalExpenditure!$A205,[2]pivotTable!$A$310:$A$615,0))/100*INDEX(gDP!AB$6:AB$271,MATCH(totalExpenditure!$A205,gDP!$B$6:$B$271)))</f>
        <v/>
      </c>
      <c r="BM205" s="77" t="str">
        <f>IF(INDEX([2]pivotTable!N$310:N$615,MATCH(totalExpenditure!$A205,[2]pivotTable!$A$310:$A$615,0))/100*INDEX(gDP!AC$6:AC$271,MATCH(totalExpenditure!$A205,gDP!$B$6:$B$271))=0,"",INDEX([2]pivotTable!N$310:N$615,MATCH(totalExpenditure!$A205,[2]pivotTable!$A$310:$A$615,0))/100*INDEX(gDP!AC$6:AC$271,MATCH(totalExpenditure!$A205,gDP!$B$6:$B$271)))</f>
        <v/>
      </c>
      <c r="BN205" s="77" t="str">
        <f>IF(INDEX([2]pivotTable!O$310:O$615,MATCH(totalExpenditure!$A205,[2]pivotTable!$A$310:$A$615,0))/100*INDEX(gDP!AD$6:AD$271,MATCH(totalExpenditure!$A205,gDP!$B$6:$B$271))=0,"",INDEX([2]pivotTable!O$310:O$615,MATCH(totalExpenditure!$A205,[2]pivotTable!$A$310:$A$615,0))/100*INDEX(gDP!AD$6:AD$271,MATCH(totalExpenditure!$A205,gDP!$B$6:$B$271)))</f>
        <v/>
      </c>
      <c r="BO205" s="77" t="str">
        <f>IF(INDEX([2]pivotTable!P$310:P$615,MATCH(totalExpenditure!$A205,[2]pivotTable!$A$310:$A$615,0))/100*INDEX(gDP!AE$6:AE$271,MATCH(totalExpenditure!$A205,gDP!$B$6:$B$271))=0,"",INDEX([2]pivotTable!P$310:P$615,MATCH(totalExpenditure!$A205,[2]pivotTable!$A$310:$A$615,0))/100*INDEX(gDP!AE$6:AE$271,MATCH(totalExpenditure!$A205,gDP!$B$6:$B$271)))</f>
        <v/>
      </c>
      <c r="BP205" s="77" t="str">
        <f>IF(INDEX([2]pivotTable!Q$310:Q$615,MATCH(totalExpenditure!$A205,[2]pivotTable!$A$310:$A$615,0))/100*INDEX(gDP!AF$6:AF$271,MATCH(totalExpenditure!$A205,gDP!$B$6:$B$271))=0,"",INDEX([2]pivotTable!Q$310:Q$615,MATCH(totalExpenditure!$A205,[2]pivotTable!$A$310:$A$615,0))/100*INDEX(gDP!AF$6:AF$271,MATCH(totalExpenditure!$A205,gDP!$B$6:$B$271)))</f>
        <v/>
      </c>
      <c r="BQ205" s="77" t="str">
        <f>IF(INDEX([2]pivotTable!R$310:R$615,MATCH(totalExpenditure!$A205,[2]pivotTable!$A$310:$A$615,0))/100*INDEX(gDP!AG$6:AG$271,MATCH(totalExpenditure!$A205,gDP!$B$6:$B$271))=0,"",INDEX([2]pivotTable!R$310:R$615,MATCH(totalExpenditure!$A205,[2]pivotTable!$A$310:$A$615,0))/100*INDEX(gDP!AG$6:AG$271,MATCH(totalExpenditure!$A205,gDP!$B$6:$B$271)))</f>
        <v/>
      </c>
      <c r="BR205" s="77" t="str">
        <f>IF(INDEX([2]pivotTable!S$310:S$615,MATCH(totalExpenditure!$A205,[2]pivotTable!$A$310:$A$615,0))/100*INDEX(gDP!AH$6:AH$271,MATCH(totalExpenditure!$A205,gDP!$B$6:$B$271))=0,"",INDEX([2]pivotTable!S$310:S$615,MATCH(totalExpenditure!$A205,[2]pivotTable!$A$310:$A$615,0))/100*INDEX(gDP!AH$6:AH$271,MATCH(totalExpenditure!$A205,gDP!$B$6:$B$271)))</f>
        <v/>
      </c>
      <c r="BS205" s="77" t="str">
        <f>IF(INDEX([2]pivotTable!T$310:T$615,MATCH(totalExpenditure!$A205,[2]pivotTable!$A$310:$A$615,0))/100*INDEX(gDP!AI$6:AI$271,MATCH(totalExpenditure!$A205,gDP!$B$6:$B$271))=0,"",INDEX([2]pivotTable!T$310:T$615,MATCH(totalExpenditure!$A205,[2]pivotTable!$A$310:$A$615,0))/100*INDEX(gDP!AI$6:AI$271,MATCH(totalExpenditure!$A205,gDP!$B$6:$B$271)))</f>
        <v/>
      </c>
      <c r="BT205" s="77" t="str">
        <f>IF(INDEX([2]pivotTable!U$310:U$615,MATCH(totalExpenditure!$A205,[2]pivotTable!$A$310:$A$615,0))/100*INDEX(gDP!AJ$6:AJ$271,MATCH(totalExpenditure!$A205,gDP!$B$6:$B$271))=0,"",INDEX([2]pivotTable!U$310:U$615,MATCH(totalExpenditure!$A205,[2]pivotTable!$A$310:$A$615,0))/100*INDEX(gDP!AJ$6:AJ$271,MATCH(totalExpenditure!$A205,gDP!$B$6:$B$271)))</f>
        <v/>
      </c>
      <c r="BU205" s="77" t="str">
        <f>IF(INDEX([2]pivotTable!V$310:V$615,MATCH(totalExpenditure!$A205,[2]pivotTable!$A$310:$A$615,0))/100*INDEX(gDP!AK$6:AK$271,MATCH(totalExpenditure!$A205,gDP!$B$6:$B$271))=0,"",INDEX([2]pivotTable!V$310:V$615,MATCH(totalExpenditure!$A205,[2]pivotTable!$A$310:$A$615,0))/100*INDEX(gDP!AK$6:AK$271,MATCH(totalExpenditure!$A205,gDP!$B$6:$B$271)))</f>
        <v/>
      </c>
      <c r="BV205" s="77" t="str">
        <f>IF(INDEX([2]pivotTable!W$310:W$615,MATCH(totalExpenditure!$A205,[2]pivotTable!$A$310:$A$615,0))/100*INDEX(gDP!AL$6:AL$271,MATCH(totalExpenditure!$A205,gDP!$B$6:$B$271))=0,"",INDEX([2]pivotTable!W$310:W$615,MATCH(totalExpenditure!$A205,[2]pivotTable!$A$310:$A$615,0))/100*INDEX(gDP!AL$6:AL$271,MATCH(totalExpenditure!$A205,gDP!$B$6:$B$271)))</f>
        <v/>
      </c>
      <c r="BW205" s="77" t="str">
        <f>IF(INDEX([2]pivotTable!X$310:X$615,MATCH(totalExpenditure!$A205,[2]pivotTable!$A$310:$A$615,0))/100*INDEX(gDP!AM$6:AM$271,MATCH(totalExpenditure!$A205,gDP!$B$6:$B$271))=0,"",INDEX([2]pivotTable!X$310:X$615,MATCH(totalExpenditure!$A205,[2]pivotTable!$A$310:$A$615,0))/100*INDEX(gDP!AM$6:AM$271,MATCH(totalExpenditure!$A205,gDP!$B$6:$B$271)))</f>
        <v/>
      </c>
      <c r="BX205" s="77" t="str">
        <f>IF(INDEX([2]pivotTable!Y$310:Y$615,MATCH(totalExpenditure!$A205,[2]pivotTable!$A$310:$A$615,0))/100*INDEX(gDP!AN$6:AN$271,MATCH(totalExpenditure!$A205,gDP!$B$6:$B$271))=0,"",INDEX([2]pivotTable!Y$310:Y$615,MATCH(totalExpenditure!$A205,[2]pivotTable!$A$310:$A$615,0))/100*INDEX(gDP!AN$6:AN$271,MATCH(totalExpenditure!$A205,gDP!$B$6:$B$271)))</f>
        <v/>
      </c>
      <c r="BY205" s="77" t="str">
        <f>IF(INDEX([2]pivotTable!Z$310:Z$615,MATCH(totalExpenditure!$A205,[2]pivotTable!$A$310:$A$615,0))/100*INDEX(gDP!AO$6:AO$271,MATCH(totalExpenditure!$A205,gDP!$B$6:$B$271))=0,"",INDEX([2]pivotTable!Z$310:Z$615,MATCH(totalExpenditure!$A205,[2]pivotTable!$A$310:$A$615,0))/100*INDEX(gDP!AO$6:AO$271,MATCH(totalExpenditure!$A205,gDP!$B$6:$B$271)))</f>
        <v/>
      </c>
      <c r="BZ205" s="77" t="str">
        <f>IF(INDEX([2]pivotTable!AA$310:AA$615,MATCH(totalExpenditure!$A205,[2]pivotTable!$A$310:$A$615,0))/100*INDEX(gDP!AP$6:AP$271,MATCH(totalExpenditure!$A205,gDP!$B$6:$B$271))=0,"",INDEX([2]pivotTable!AA$310:AA$615,MATCH(totalExpenditure!$A205,[2]pivotTable!$A$310:$A$615,0))/100*INDEX(gDP!AP$6:AP$271,MATCH(totalExpenditure!$A205,gDP!$B$6:$B$271)))</f>
        <v/>
      </c>
      <c r="CA205" s="77" t="str">
        <f>IF(INDEX([2]pivotTable!AB$310:AB$615,MATCH(totalExpenditure!$A205,[2]pivotTable!$A$310:$A$615,0))/100*INDEX(gDP!AQ$6:AQ$271,MATCH(totalExpenditure!$A205,gDP!$B$6:$B$271))=0,"",INDEX([2]pivotTable!AB$310:AB$615,MATCH(totalExpenditure!$A205,[2]pivotTable!$A$310:$A$615,0))/100*INDEX(gDP!AQ$6:AQ$271,MATCH(totalExpenditure!$A205,gDP!$B$6:$B$271)))</f>
        <v/>
      </c>
      <c r="CB205" s="77" t="str">
        <f>IF(INDEX([2]pivotTable!AC$310:AC$615,MATCH(totalExpenditure!$A205,[2]pivotTable!$A$310:$A$615,0))/100*INDEX(gDP!AR$6:AR$271,MATCH(totalExpenditure!$A205,gDP!$B$6:$B$271))=0,"",INDEX([2]pivotTable!AC$310:AC$615,MATCH(totalExpenditure!$A205,[2]pivotTable!$A$310:$A$615,0))/100*INDEX(gDP!AR$6:AR$271,MATCH(totalExpenditure!$A205,gDP!$B$6:$B$271)))</f>
        <v/>
      </c>
      <c r="CC205" s="77" t="str">
        <f>IF(INDEX([2]pivotTable!AD$310:AD$615,MATCH(totalExpenditure!$A205,[2]pivotTable!$A$310:$A$615,0))/100*INDEX(gDP!AS$6:AS$271,MATCH(totalExpenditure!$A205,gDP!$B$6:$B$271))=0,"",INDEX([2]pivotTable!AD$310:AD$615,MATCH(totalExpenditure!$A205,[2]pivotTable!$A$310:$A$615,0))/100*INDEX(gDP!AS$6:AS$271,MATCH(totalExpenditure!$A205,gDP!$B$6:$B$271)))</f>
        <v/>
      </c>
      <c r="CD205" s="77" t="str">
        <f>IF(INDEX([2]pivotTable!AE$310:AE$615,MATCH(totalExpenditure!$A205,[2]pivotTable!$A$310:$A$615,0))/100*INDEX(gDP!AT$6:AT$271,MATCH(totalExpenditure!$A205,gDP!$B$6:$B$271))=0,"",INDEX([2]pivotTable!AE$310:AE$615,MATCH(totalExpenditure!$A205,[2]pivotTable!$A$310:$A$615,0))/100*INDEX(gDP!AT$6:AT$271,MATCH(totalExpenditure!$A205,gDP!$B$6:$B$271)))</f>
        <v/>
      </c>
      <c r="CE205" s="77" t="str">
        <f>IF(INDEX([2]pivotTable!AF$310:AF$615,MATCH(totalExpenditure!$A205,[2]pivotTable!$A$310:$A$615,0))/100*INDEX(gDP!AU$6:AU$271,MATCH(totalExpenditure!$A205,gDP!$B$6:$B$271))=0,"",INDEX([2]pivotTable!AF$310:AF$615,MATCH(totalExpenditure!$A205,[2]pivotTable!$A$310:$A$615,0))/100*INDEX(gDP!AU$6:AU$271,MATCH(totalExpenditure!$A205,gDP!$B$6:$B$271)))</f>
        <v/>
      </c>
      <c r="CF205" s="77" t="str">
        <f>IF(INDEX([2]pivotTable!AG$310:AG$615,MATCH(totalExpenditure!$A205,[2]pivotTable!$A$310:$A$615,0))/100*INDEX(gDP!AV$6:AV$271,MATCH(totalExpenditure!$A205,gDP!$B$6:$B$271))=0,"",INDEX([2]pivotTable!AG$310:AG$615,MATCH(totalExpenditure!$A205,[2]pivotTable!$A$310:$A$615,0))/100*INDEX(gDP!AV$6:AV$271,MATCH(totalExpenditure!$A205,gDP!$B$6:$B$271)))</f>
        <v/>
      </c>
      <c r="CG205" s="77">
        <f>IF(INDEX([2]pivotTable!AH$310:AH$615,MATCH(totalExpenditure!$A205,[2]pivotTable!$A$310:$A$615,0))/100*INDEX(gDP!AW$6:AW$271,MATCH(totalExpenditure!$A205,gDP!$B$6:$B$271))=0,"",INDEX([2]pivotTable!AH$310:AH$615,MATCH(totalExpenditure!$A205,[2]pivotTable!$A$310:$A$615,0))/100*INDEX(gDP!AW$6:AW$271,MATCH(totalExpenditure!$A205,gDP!$B$6:$B$271)))</f>
        <v>529958901.0989005</v>
      </c>
      <c r="CH205" s="77">
        <f>IF(INDEX([2]pivotTable!AI$310:AI$615,MATCH(totalExpenditure!$A205,[2]pivotTable!$A$310:$A$615,0))/100*INDEX(gDP!AX$6:AX$271,MATCH(totalExpenditure!$A205,gDP!$B$6:$B$271))=0,"",INDEX([2]pivotTable!AI$310:AI$615,MATCH(totalExpenditure!$A205,[2]pivotTable!$A$310:$A$615,0))/100*INDEX(gDP!AX$6:AX$271,MATCH(totalExpenditure!$A205,gDP!$B$6:$B$271)))</f>
        <v>632333021.97802186</v>
      </c>
      <c r="CI205" s="77">
        <f>IF(INDEX([2]pivotTable!AJ$310:AJ$615,MATCH(totalExpenditure!$A205,[2]pivotTable!$A$310:$A$615,0))/100*INDEX(gDP!AY$6:AY$271,MATCH(totalExpenditure!$A205,gDP!$B$6:$B$271))=0,"",INDEX([2]pivotTable!AJ$310:AJ$615,MATCH(totalExpenditure!$A205,[2]pivotTable!$A$310:$A$615,0))/100*INDEX(gDP!AY$6:AY$271,MATCH(totalExpenditure!$A205,gDP!$B$6:$B$271)))</f>
        <v>949761428.57142925</v>
      </c>
      <c r="CJ205" s="77">
        <f>IF(INDEX([2]pivotTable!AK$310:AK$615,MATCH(totalExpenditure!$A205,[2]pivotTable!$A$310:$A$615,0))/100*INDEX(gDP!AZ$6:AZ$271,MATCH(totalExpenditure!$A205,gDP!$B$6:$B$271))=0,"",INDEX([2]pivotTable!AK$310:AK$615,MATCH(totalExpenditure!$A205,[2]pivotTable!$A$310:$A$615,0))/100*INDEX(gDP!AZ$6:AZ$271,MATCH(totalExpenditure!$A205,gDP!$B$6:$B$271)))</f>
        <v>1458731208.7912087</v>
      </c>
      <c r="CK205" s="77">
        <f>IF(INDEX([2]pivotTable!AL$310:AL$615,MATCH(totalExpenditure!$A205,[2]pivotTable!$A$310:$A$615,0))/100*INDEX(gDP!BA$6:BA$271,MATCH(totalExpenditure!$A205,gDP!$B$6:$B$271))=0,"",INDEX([2]pivotTable!AL$310:AL$615,MATCH(totalExpenditure!$A205,[2]pivotTable!$A$310:$A$615,0))/100*INDEX(gDP!BA$6:BA$271,MATCH(totalExpenditure!$A205,gDP!$B$6:$B$271)))</f>
        <v>1521564725.2747259</v>
      </c>
      <c r="CL205" s="77">
        <f>IF(INDEX([2]pivotTable!AM$310:AM$615,MATCH(totalExpenditure!$A205,[2]pivotTable!$A$310:$A$615,0))/100*INDEX(gDP!BB$6:BB$271,MATCH(totalExpenditure!$A205,gDP!$B$6:$B$271))=0,"",INDEX([2]pivotTable!AM$310:AM$615,MATCH(totalExpenditure!$A205,[2]pivotTable!$A$310:$A$615,0))/100*INDEX(gDP!BB$6:BB$271,MATCH(totalExpenditure!$A205,gDP!$B$6:$B$271)))</f>
        <v>1701691318.6813176</v>
      </c>
      <c r="CM205" s="77">
        <f>IF(INDEX([2]pivotTable!AN$310:AN$615,MATCH(totalExpenditure!$A205,[2]pivotTable!$A$310:$A$615,0))/100*INDEX(gDP!BC$6:BC$271,MATCH(totalExpenditure!$A205,gDP!$B$6:$B$271))=0,"",INDEX([2]pivotTable!AN$310:AN$615,MATCH(totalExpenditure!$A205,[2]pivotTable!$A$310:$A$615,0))/100*INDEX(gDP!BC$6:BC$271,MATCH(totalExpenditure!$A205,gDP!$B$6:$B$271)))</f>
        <v>1851810133.9230795</v>
      </c>
      <c r="CN205" s="77" t="str">
        <f>IF(INDEX([2]pivotTable!AO$310:AO$615,MATCH(totalExpenditure!$A205,[2]pivotTable!$A$310:$A$615,0))/100*INDEX(gDP!BD$6:BD$271,MATCH(totalExpenditure!$A205,gDP!$B$6:$B$271))=0,"",INDEX([2]pivotTable!AO$310:AO$615,MATCH(totalExpenditure!$A205,[2]pivotTable!$A$310:$A$615,0))/100*INDEX(gDP!BD$6:BD$271,MATCH(totalExpenditure!$A205,gDP!$B$6:$B$271)))</f>
        <v/>
      </c>
      <c r="CO205" s="77" t="str">
        <f>IF(INDEX([2]pivotTable!AP$310:AP$615,MATCH(totalExpenditure!$A205,[2]pivotTable!$A$310:$A$615,0))/100*INDEX(gDP!BE$6:BE$271,MATCH(totalExpenditure!$A205,gDP!$B$6:$B$271))=0,"",INDEX([2]pivotTable!AP$310:AP$615,MATCH(totalExpenditure!$A205,[2]pivotTable!$A$310:$A$615,0))/100*INDEX(gDP!BE$6:BE$271,MATCH(totalExpenditure!$A205,gDP!$B$6:$B$271)))</f>
        <v/>
      </c>
      <c r="CP205" s="77" t="str">
        <f>IF(INDEX([2]pivotTable!AQ$310:AQ$615,MATCH(totalExpenditure!$A205,[2]pivotTable!$A$310:$A$615,0))/100*INDEX(gDP!BF$6:BF$271,MATCH(totalExpenditure!$A205,gDP!$B$6:$B$271))=0,"",INDEX([2]pivotTable!AQ$310:AQ$615,MATCH(totalExpenditure!$A205,[2]pivotTable!$A$310:$A$615,0))/100*INDEX(gDP!BF$6:BF$271,MATCH(totalExpenditure!$A205,gDP!$B$6:$B$271)))</f>
        <v/>
      </c>
      <c r="CQ205" s="77" t="str">
        <f>IF(INDEX([2]pivotTable!AR$310:AR$615,MATCH(totalExpenditure!$A205,[2]pivotTable!$A$310:$A$615,0))/100*INDEX(gDP!BG$6:BG$271,MATCH(totalExpenditure!$A205,gDP!$B$6:$B$271))=0,"",INDEX([2]pivotTable!AR$310:AR$615,MATCH(totalExpenditure!$A205,[2]pivotTable!$A$310:$A$615,0))/100*INDEX(gDP!BG$6:BG$271,MATCH(totalExpenditure!$A205,gDP!$B$6:$B$271)))</f>
        <v/>
      </c>
      <c r="CR205" s="77" t="str">
        <f>IF(INDEX([2]pivotTable!AS$310:AS$615,MATCH(totalExpenditure!$A205,[2]pivotTable!$A$310:$A$615,0))/100*INDEX(gDP!BH$6:BH$271,MATCH(totalExpenditure!$A205,gDP!$B$6:$B$271))=0,"",INDEX([2]pivotTable!AS$310:AS$615,MATCH(totalExpenditure!$A205,[2]pivotTable!$A$310:$A$615,0))/100*INDEX(gDP!BH$6:BH$271,MATCH(totalExpenditure!$A205,gDP!$B$6:$B$271)))</f>
        <v/>
      </c>
      <c r="CS205" s="77" t="str">
        <f>IF(INDEX([2]pivotTable!AT$310:AT$615,MATCH(totalExpenditure!$A205,[2]pivotTable!$A$310:$A$615,0))/100*INDEX(gDP!BI$6:BI$271,MATCH(totalExpenditure!$A205,gDP!$B$6:$B$271))=0,"",INDEX([2]pivotTable!AT$310:AT$615,MATCH(totalExpenditure!$A205,[2]pivotTable!$A$310:$A$615,0))/100*INDEX(gDP!BI$6:BI$271,MATCH(totalExpenditure!$A205,gDP!$B$6:$B$271)))</f>
        <v/>
      </c>
      <c r="CT205" s="77" t="str">
        <f>IF(INDEX([2]pivotTable!AU$310:AU$615,MATCH(totalExpenditure!$A205,[2]pivotTable!$A$310:$A$615,0))/100*INDEX(gDP!BJ$6:BJ$271,MATCH(totalExpenditure!$A205,gDP!$B$6:$B$271))=0,"",INDEX([2]pivotTable!AU$310:AU$615,MATCH(totalExpenditure!$A205,[2]pivotTable!$A$310:$A$615,0))/100*INDEX(gDP!BJ$6:BJ$271,MATCH(totalExpenditure!$A205,gDP!$B$6:$B$271)))</f>
        <v/>
      </c>
      <c r="CU205" s="77" t="str">
        <f>IF(INDEX([2]pivotTable!AV$310:AV$615,MATCH(totalExpenditure!$A205,[2]pivotTable!$A$310:$A$615,0))/100*INDEX(gDP!BK$6:BK$271,MATCH(totalExpenditure!$A205,gDP!$B$6:$B$271))=0,"",INDEX([2]pivotTable!AV$310:AV$615,MATCH(totalExpenditure!$A205,[2]pivotTable!$A$310:$A$615,0))/100*INDEX(gDP!BK$6:BK$271,MATCH(totalExpenditure!$A205,gDP!$B$6:$B$271)))</f>
        <v/>
      </c>
      <c r="CV205" s="77" t="str">
        <f>IF(INDEX([2]pivotTable!AW$310:AW$615,MATCH(totalExpenditure!$A205,[2]pivotTable!$A$310:$A$615,0))/100*INDEX(gDP!BL$6:BL$271,MATCH(totalExpenditure!$A205,gDP!$B$6:$B$271))=0,"",INDEX([2]pivotTable!AW$310:AW$615,MATCH(totalExpenditure!$A205,[2]pivotTable!$A$310:$A$615,0))/100*INDEX(gDP!BL$6:BL$271,MATCH(totalExpenditure!$A205,gDP!$B$6:$B$271)))</f>
        <v/>
      </c>
      <c r="CW205" s="77" t="str">
        <f>IF(INDEX([2]pivotTable!AX$310:AX$615,MATCH(totalExpenditure!$A205,[2]pivotTable!$A$310:$A$615,0))/100*INDEX(gDP!BM$6:BM$271,MATCH(totalExpenditure!$A205,gDP!$B$6:$B$271))=0,"",INDEX([2]pivotTable!AX$310:AX$615,MATCH(totalExpenditure!$A205,[2]pivotTable!$A$310:$A$615,0))/100*INDEX(gDP!BM$6:BM$271,MATCH(totalExpenditure!$A205,gDP!$B$6:$B$271)))</f>
        <v/>
      </c>
      <c r="CX205" s="77" t="str">
        <f>IF(INDEX([2]pivotTable!AY$310:AY$615,MATCH(totalExpenditure!$A205,[2]pivotTable!$A$310:$A$615,0))/100*INDEX(gDP!BN$6:BN$271,MATCH(totalExpenditure!$A205,gDP!$B$6:$B$271))=0,"",INDEX([2]pivotTable!AY$310:AY$615,MATCH(totalExpenditure!$A205,[2]pivotTable!$A$310:$A$615,0))/100*INDEX(gDP!BN$6:BN$271,MATCH(totalExpenditure!$A205,gDP!$B$6:$B$271)))</f>
        <v/>
      </c>
      <c r="CY205" s="77" t="str">
        <f>IF(INDEX([2]pivotTable!AZ$310:AZ$615,MATCH(totalExpenditure!$A205,[2]pivotTable!$A$310:$A$615,0))/100*INDEX(gDP!BO$6:BO$271,MATCH(totalExpenditure!$A205,gDP!$B$6:$B$271))=0,"",INDEX([2]pivotTable!AZ$310:AZ$615,MATCH(totalExpenditure!$A205,[2]pivotTable!$A$310:$A$615,0))/100*INDEX(gDP!BO$6:BO$271,MATCH(totalExpenditure!$A205,gDP!$B$6:$B$271)))</f>
        <v/>
      </c>
      <c r="CZ205" s="77" t="str">
        <f>IF(B205="","",IF(BA205="","",B205-B205+INDEX(gDP!Q$6:Q$271,MATCH(totalExpenditure!$A205,gDP!$B$6:$B$271))))</f>
        <v/>
      </c>
      <c r="DA205" s="77" t="str">
        <f>IF(C205="","",IF(BB205="","",C205-C205+INDEX(gDP!R$6:R$271,MATCH(totalExpenditure!$A205,gDP!$B$6:$B$271))))</f>
        <v/>
      </c>
      <c r="DB205" s="77" t="str">
        <f>IF(D205="","",IF(BC205="","",D205-D205+INDEX(gDP!S$6:S$271,MATCH(totalExpenditure!$A205,gDP!$B$6:$B$271))))</f>
        <v/>
      </c>
      <c r="DC205" s="77" t="str">
        <f>IF(E205="","",IF(BD205="","",E205-E205+INDEX(gDP!T$6:T$271,MATCH(totalExpenditure!$A205,gDP!$B$6:$B$271))))</f>
        <v/>
      </c>
      <c r="DD205" s="77" t="str">
        <f>IF(F205="","",IF(BE205="","",F205-F205+INDEX(gDP!U$6:U$271,MATCH(totalExpenditure!$A205,gDP!$B$6:$B$271))))</f>
        <v/>
      </c>
      <c r="DE205" s="77" t="str">
        <f>IF(G205="","",IF(BF205="","",G205-G205+INDEX(gDP!V$6:V$271,MATCH(totalExpenditure!$A205,gDP!$B$6:$B$271))))</f>
        <v/>
      </c>
      <c r="DF205" s="77" t="str">
        <f>IF(H205="","",IF(BG205="","",H205-H205+INDEX(gDP!W$6:W$271,MATCH(totalExpenditure!$A205,gDP!$B$6:$B$271))))</f>
        <v/>
      </c>
      <c r="DG205" s="77" t="str">
        <f>IF(I205="","",IF(BH205="","",I205-I205+INDEX(gDP!X$6:X$271,MATCH(totalExpenditure!$A205,gDP!$B$6:$B$271))))</f>
        <v/>
      </c>
      <c r="DH205" s="77" t="str">
        <f>IF(J205="","",IF(BI205="","",J205-J205+INDEX(gDP!Y$6:Y$271,MATCH(totalExpenditure!$A205,gDP!$B$6:$B$271))))</f>
        <v/>
      </c>
      <c r="DI205" s="77" t="str">
        <f>IF(K205="","",IF(BJ205="","",K205-K205+INDEX(gDP!Z$6:Z$271,MATCH(totalExpenditure!$A205,gDP!$B$6:$B$271))))</f>
        <v/>
      </c>
      <c r="DJ205" s="77" t="str">
        <f>IF(L205="","",IF(BK205="","",L205-L205+INDEX(gDP!AA$6:AA$271,MATCH(totalExpenditure!$A205,gDP!$B$6:$B$271))))</f>
        <v/>
      </c>
      <c r="DK205" s="77" t="str">
        <f>IF(M205="","",IF(BL205="","",M205-M205+INDEX(gDP!AB$6:AB$271,MATCH(totalExpenditure!$A205,gDP!$B$6:$B$271))))</f>
        <v/>
      </c>
      <c r="DL205" s="77" t="str">
        <f>IF(N205="","",IF(BM205="","",N205-N205+INDEX(gDP!AC$6:AC$271,MATCH(totalExpenditure!$A205,gDP!$B$6:$B$271))))</f>
        <v/>
      </c>
      <c r="DM205" s="77" t="str">
        <f>IF(O205="","",IF(BN205="","",O205-O205+INDEX(gDP!AD$6:AD$271,MATCH(totalExpenditure!$A205,gDP!$B$6:$B$271))))</f>
        <v/>
      </c>
      <c r="DN205" s="77" t="str">
        <f>IF(P205="","",IF(BO205="","",P205-P205+INDEX(gDP!AE$6:AE$271,MATCH(totalExpenditure!$A205,gDP!$B$6:$B$271))))</f>
        <v/>
      </c>
      <c r="DO205" s="77" t="str">
        <f>IF(Q205="","",IF(BP205="","",Q205-Q205+INDEX(gDP!AF$6:AF$271,MATCH(totalExpenditure!$A205,gDP!$B$6:$B$271))))</f>
        <v/>
      </c>
      <c r="DP205" s="77" t="str">
        <f>IF(R205="","",IF(BQ205="","",R205-R205+INDEX(gDP!AG$6:AG$271,MATCH(totalExpenditure!$A205,gDP!$B$6:$B$271))))</f>
        <v/>
      </c>
      <c r="DQ205" s="77" t="str">
        <f>IF(S205="","",IF(BR205="","",S205-S205+INDEX(gDP!AH$6:AH$271,MATCH(totalExpenditure!$A205,gDP!$B$6:$B$271))))</f>
        <v/>
      </c>
      <c r="DR205" s="77" t="str">
        <f>IF(T205="","",IF(BS205="","",T205-T205+INDEX(gDP!AI$6:AI$271,MATCH(totalExpenditure!$A205,gDP!$B$6:$B$271))))</f>
        <v/>
      </c>
      <c r="DS205" s="77" t="str">
        <f>IF(U205="","",IF(BT205="","",U205-U205+INDEX(gDP!AJ$6:AJ$271,MATCH(totalExpenditure!$A205,gDP!$B$6:$B$271))))</f>
        <v/>
      </c>
      <c r="DT205" s="77" t="str">
        <f>IF(V205="","",IF(BU205="","",V205-V205+INDEX(gDP!AK$6:AK$271,MATCH(totalExpenditure!$A205,gDP!$B$6:$B$271))))</f>
        <v/>
      </c>
      <c r="DU205" s="77" t="str">
        <f>IF(W205="","",IF(BV205="","",W205-W205+INDEX(gDP!AL$6:AL$271,MATCH(totalExpenditure!$A205,gDP!$B$6:$B$271))))</f>
        <v/>
      </c>
      <c r="DV205" s="77" t="str">
        <f>IF(X205="","",IF(BW205="","",X205-X205+INDEX(gDP!AM$6:AM$271,MATCH(totalExpenditure!$A205,gDP!$B$6:$B$271))))</f>
        <v/>
      </c>
      <c r="DW205" s="77" t="str">
        <f>IF(Y205="","",IF(BX205="","",Y205-Y205+INDEX(gDP!AN$6:AN$271,MATCH(totalExpenditure!$A205,gDP!$B$6:$B$271))))</f>
        <v/>
      </c>
      <c r="DX205" s="77" t="str">
        <f>IF(Z205="","",IF(BY205="","",Z205-Z205+INDEX(gDP!AO$6:AO$271,MATCH(totalExpenditure!$A205,gDP!$B$6:$B$271))))</f>
        <v/>
      </c>
      <c r="DY205" s="77" t="str">
        <f>IF(AA205="","",IF(BZ205="","",AA205-AA205+INDEX(gDP!AP$6:AP$271,MATCH(totalExpenditure!$A205,gDP!$B$6:$B$271))))</f>
        <v/>
      </c>
      <c r="DZ205" s="77" t="str">
        <f>IF(AB205="","",IF(CA205="","",AB205-AB205+INDEX(gDP!AQ$6:AQ$271,MATCH(totalExpenditure!$A205,gDP!$B$6:$B$271))))</f>
        <v/>
      </c>
      <c r="EA205" s="77" t="str">
        <f>IF(AC205="","",IF(CB205="","",AC205-AC205+INDEX(gDP!AR$6:AR$271,MATCH(totalExpenditure!$A205,gDP!$B$6:$B$271))))</f>
        <v/>
      </c>
      <c r="EB205" s="77" t="str">
        <f>IF(AD205="","",IF(CC205="","",AD205-AD205+INDEX(gDP!AS$6:AS$271,MATCH(totalExpenditure!$A205,gDP!$B$6:$B$271))))</f>
        <v/>
      </c>
      <c r="EC205" s="77" t="str">
        <f>IF(AE205="","",IF(CD205="","",AE205-AE205+INDEX(gDP!AT$6:AT$271,MATCH(totalExpenditure!$A205,gDP!$B$6:$B$271))))</f>
        <v/>
      </c>
      <c r="ED205" s="77" t="str">
        <f>IF(AF205="","",IF(CE205="","",AF205-AF205+INDEX(gDP!AU$6:AU$271,MATCH(totalExpenditure!$A205,gDP!$B$6:$B$271))))</f>
        <v/>
      </c>
      <c r="EE205" s="77" t="str">
        <f>IF(AG205="","",IF(CF205="","",AG205-AG205+INDEX(gDP!AV$6:AV$271,MATCH(totalExpenditure!$A205,gDP!$B$6:$B$271))))</f>
        <v/>
      </c>
      <c r="EF205" s="77">
        <f>IF(AH205="","",IF(CG205="","",AH205-AH205+INDEX(gDP!AW$6:AW$271,MATCH(totalExpenditure!$A205,gDP!$B$6:$B$271))))</f>
        <v>31734065934.065899</v>
      </c>
      <c r="EG205" s="77">
        <f>IF(AI205="","",IF(CH205="","",AI205-AI205+INDEX(gDP!AX$6:AX$271,MATCH(totalExpenditure!$A205,gDP!$B$6:$B$271))))</f>
        <v>44530494505.494499</v>
      </c>
      <c r="EH205" s="77">
        <f>IF(AJ205="","",IF(CI205="","",AJ205-AJ205+INDEX(gDP!AY$6:AY$271,MATCH(totalExpenditure!$A205,gDP!$B$6:$B$271))))</f>
        <v>60882142857.142899</v>
      </c>
      <c r="EI205" s="77">
        <f>IF(AK205="","",IF(CJ205="","",AK205-AK205+INDEX(gDP!AZ$6:AZ$271,MATCH(totalExpenditure!$A205,gDP!$B$6:$B$271))))</f>
        <v>79712087912.087906</v>
      </c>
      <c r="EJ205" s="77">
        <f>IF(AL205="","",IF(CK205="","",AL205-AL205+INDEX(gDP!BA$6:BA$271,MATCH(totalExpenditure!$A205,gDP!$B$6:$B$271))))</f>
        <v>115270054945.05499</v>
      </c>
      <c r="EK205" s="77">
        <f>IF(AM205="","",IF(CL205="","",AM205-AM205+INDEX(gDP!BB$6:BB$271,MATCH(totalExpenditure!$A205,gDP!$B$6:$B$271))))</f>
        <v>97798351648.351593</v>
      </c>
      <c r="EL205" s="77">
        <f>IF(AN205="","",IF(CM205="","",AN205-AN205+INDEX(gDP!BC$6:BC$271,MATCH(totalExpenditure!$A205,gDP!$B$6:$B$271))))</f>
        <v>125122306346.15401</v>
      </c>
      <c r="EM205" s="77" t="str">
        <f>IF(AO205="","",IF(CN205="","",AO205-AO205+INDEX(gDP!BD$6:BD$271,MATCH(totalExpenditure!$A205,gDP!$B$6:$B$271))))</f>
        <v/>
      </c>
      <c r="EN205" s="77" t="str">
        <f>IF(AP205="","",IF(CO205="","",AP205-AP205+INDEX(gDP!BE$6:BE$271,MATCH(totalExpenditure!$A205,gDP!$B$6:$B$271))))</f>
        <v/>
      </c>
      <c r="EO205" s="77" t="str">
        <f>IF(AQ205="","",IF(CP205="","",AQ205-AQ205+INDEX(gDP!BF$6:BF$271,MATCH(totalExpenditure!$A205,gDP!$B$6:$B$271))))</f>
        <v/>
      </c>
      <c r="EP205" s="77" t="str">
        <f>IF(AR205="","",IF(CQ205="","",AR205-AR205+INDEX(gDP!BG$6:BG$271,MATCH(totalExpenditure!$A205,gDP!$B$6:$B$271))))</f>
        <v/>
      </c>
      <c r="EQ205" s="77" t="str">
        <f>IF(AS205="","",IF(CR205="","",AS205-AS205+INDEX(gDP!BH$6:BH$271,MATCH(totalExpenditure!$A205,gDP!$B$6:$B$271))))</f>
        <v/>
      </c>
      <c r="ER205" s="77" t="str">
        <f>IF(AT205="","",IF(CS205="","",AT205-AT205+INDEX(gDP!BI$6:BI$271,MATCH(totalExpenditure!$A205,gDP!$B$6:$B$271))))</f>
        <v/>
      </c>
      <c r="ES205" s="77" t="str">
        <f>IF(AU205="","",IF(CT205="","",AU205-AU205+INDEX(gDP!BJ$6:BJ$271,MATCH(totalExpenditure!$A205,gDP!$B$6:$B$271))))</f>
        <v/>
      </c>
      <c r="ET205" s="77" t="str">
        <f>IF(AV205="","",IF(CU205="","",AV205-AV205+INDEX(gDP!BK$6:BK$271,MATCH(totalExpenditure!$A205,gDP!$B$6:$B$271))))</f>
        <v/>
      </c>
      <c r="EU205" s="77" t="str">
        <f>IF(AW205="","",IF(CV205="","",AW205-AW205+INDEX(gDP!BL$6:BL$271,MATCH(totalExpenditure!$A205,gDP!$B$6:$B$271))))</f>
        <v/>
      </c>
      <c r="EV205" s="77" t="str">
        <f>IF(AX205="","",IF(CW205="","",AX205-AX205+INDEX(gDP!BM$6:BM$271,MATCH(totalExpenditure!$A205,gDP!$B$6:$B$271))))</f>
        <v/>
      </c>
      <c r="EW205" s="77" t="str">
        <f>IF(AY205="","",IF(CX205="","",AY205-AY205+INDEX(gDP!BN$6:BN$271,MATCH(totalExpenditure!$A205,gDP!$B$6:$B$271))))</f>
        <v/>
      </c>
      <c r="EX205" s="77" t="str">
        <f>IF(AZ205="","",IF(CY205="","",AZ205-AZ205+INDEX(gDP!BO$6:BO$271,MATCH(totalExpenditure!$A205,gDP!$B$6:$B$271))))</f>
        <v/>
      </c>
    </row>
    <row r="206" spans="1:154" x14ac:dyDescent="0.35">
      <c r="A206" t="s">
        <v>621</v>
      </c>
      <c r="B206" s="77" t="str">
        <f>IF(INDEX([2]pivotTable!B$3:B$308,MATCH(totalExpenditure!$A206,[2]pivotTable!$A$3:$A$308,0))/100*INDEX(gDP!Q$6:Q$271,MATCH(totalExpenditure!$A206,gDP!$B$6:$B$271))=0,"",INDEX([2]pivotTable!B$3:B$308,MATCH(totalExpenditure!$A206,[2]pivotTable!$A$3:$A$308,0))/100*INDEX(gDP!Q$6:Q$271,MATCH(totalExpenditure!$A206,gDP!$B$6:$B$271)))</f>
        <v/>
      </c>
      <c r="C206" s="77" t="str">
        <f>IF(INDEX([2]pivotTable!C$3:C$308,MATCH(totalExpenditure!$A206,[2]pivotTable!$A$3:$A$308,0))/100*INDEX(gDP!R$6:R$271,MATCH(totalExpenditure!$A206,gDP!$B$6:$B$271))=0,"",INDEX([2]pivotTable!C$3:C$308,MATCH(totalExpenditure!$A206,[2]pivotTable!$A$3:$A$308,0))/100*INDEX(gDP!R$6:R$271,MATCH(totalExpenditure!$A206,gDP!$B$6:$B$271)))</f>
        <v/>
      </c>
      <c r="D206" s="77" t="str">
        <f>IF(INDEX([2]pivotTable!D$3:D$308,MATCH(totalExpenditure!$A206,[2]pivotTable!$A$3:$A$308,0))/100*INDEX(gDP!S$6:S$271,MATCH(totalExpenditure!$A206,gDP!$B$6:$B$271))=0,"",INDEX([2]pivotTable!D$3:D$308,MATCH(totalExpenditure!$A206,[2]pivotTable!$A$3:$A$308,0))/100*INDEX(gDP!S$6:S$271,MATCH(totalExpenditure!$A206,gDP!$B$6:$B$271)))</f>
        <v/>
      </c>
      <c r="E206" s="77" t="str">
        <f>IF(INDEX([2]pivotTable!E$3:E$308,MATCH(totalExpenditure!$A206,[2]pivotTable!$A$3:$A$308,0))/100*INDEX(gDP!T$6:T$271,MATCH(totalExpenditure!$A206,gDP!$B$6:$B$271))=0,"",INDEX([2]pivotTable!E$3:E$308,MATCH(totalExpenditure!$A206,[2]pivotTable!$A$3:$A$308,0))/100*INDEX(gDP!T$6:T$271,MATCH(totalExpenditure!$A206,gDP!$B$6:$B$271)))</f>
        <v/>
      </c>
      <c r="F206" s="77" t="str">
        <f>IF(INDEX([2]pivotTable!F$3:F$308,MATCH(totalExpenditure!$A206,[2]pivotTable!$A$3:$A$308,0))/100*INDEX(gDP!U$6:U$271,MATCH(totalExpenditure!$A206,gDP!$B$6:$B$271))=0,"",INDEX([2]pivotTable!F$3:F$308,MATCH(totalExpenditure!$A206,[2]pivotTable!$A$3:$A$308,0))/100*INDEX(gDP!U$6:U$271,MATCH(totalExpenditure!$A206,gDP!$B$6:$B$271)))</f>
        <v/>
      </c>
      <c r="G206" s="77" t="str">
        <f>IF(INDEX([2]pivotTable!G$3:G$308,MATCH(totalExpenditure!$A206,[2]pivotTable!$A$3:$A$308,0))/100*INDEX(gDP!V$6:V$271,MATCH(totalExpenditure!$A206,gDP!$B$6:$B$271))=0,"",INDEX([2]pivotTable!G$3:G$308,MATCH(totalExpenditure!$A206,[2]pivotTable!$A$3:$A$308,0))/100*INDEX(gDP!V$6:V$271,MATCH(totalExpenditure!$A206,gDP!$B$6:$B$271)))</f>
        <v/>
      </c>
      <c r="H206" s="77" t="str">
        <f>IF(INDEX([2]pivotTable!H$3:H$308,MATCH(totalExpenditure!$A206,[2]pivotTable!$A$3:$A$308,0))/100*INDEX(gDP!W$6:W$271,MATCH(totalExpenditure!$A206,gDP!$B$6:$B$271))=0,"",INDEX([2]pivotTable!H$3:H$308,MATCH(totalExpenditure!$A206,[2]pivotTable!$A$3:$A$308,0))/100*INDEX(gDP!W$6:W$271,MATCH(totalExpenditure!$A206,gDP!$B$6:$B$271)))</f>
        <v/>
      </c>
      <c r="I206" s="77" t="str">
        <f>IF(INDEX([2]pivotTable!I$3:I$308,MATCH(totalExpenditure!$A206,[2]pivotTable!$A$3:$A$308,0))/100*INDEX(gDP!X$6:X$271,MATCH(totalExpenditure!$A206,gDP!$B$6:$B$271))=0,"",INDEX([2]pivotTable!I$3:I$308,MATCH(totalExpenditure!$A206,[2]pivotTable!$A$3:$A$308,0))/100*INDEX(gDP!X$6:X$271,MATCH(totalExpenditure!$A206,gDP!$B$6:$B$271)))</f>
        <v/>
      </c>
      <c r="J206" s="77" t="str">
        <f>IF(INDEX([2]pivotTable!J$3:J$308,MATCH(totalExpenditure!$A206,[2]pivotTable!$A$3:$A$308,0))/100*INDEX(gDP!Y$6:Y$271,MATCH(totalExpenditure!$A206,gDP!$B$6:$B$271))=0,"",INDEX([2]pivotTable!J$3:J$308,MATCH(totalExpenditure!$A206,[2]pivotTable!$A$3:$A$308,0))/100*INDEX(gDP!Y$6:Y$271,MATCH(totalExpenditure!$A206,gDP!$B$6:$B$271)))</f>
        <v/>
      </c>
      <c r="K206" s="77" t="str">
        <f>IF(INDEX([2]pivotTable!K$3:K$308,MATCH(totalExpenditure!$A206,[2]pivotTable!$A$3:$A$308,0))/100*INDEX(gDP!Z$6:Z$271,MATCH(totalExpenditure!$A206,gDP!$B$6:$B$271))=0,"",INDEX([2]pivotTable!K$3:K$308,MATCH(totalExpenditure!$A206,[2]pivotTable!$A$3:$A$308,0))/100*INDEX(gDP!Z$6:Z$271,MATCH(totalExpenditure!$A206,gDP!$B$6:$B$271)))</f>
        <v/>
      </c>
      <c r="L206" s="77" t="str">
        <f>IF(INDEX([2]pivotTable!L$3:L$308,MATCH(totalExpenditure!$A206,[2]pivotTable!$A$3:$A$308,0))/100*INDEX(gDP!AA$6:AA$271,MATCH(totalExpenditure!$A206,gDP!$B$6:$B$271))=0,"",INDEX([2]pivotTable!L$3:L$308,MATCH(totalExpenditure!$A206,[2]pivotTable!$A$3:$A$308,0))/100*INDEX(gDP!AA$6:AA$271,MATCH(totalExpenditure!$A206,gDP!$B$6:$B$271)))</f>
        <v/>
      </c>
      <c r="M206" s="77" t="str">
        <f>IF(INDEX([2]pivotTable!M$3:M$308,MATCH(totalExpenditure!$A206,[2]pivotTable!$A$3:$A$308,0))/100*INDEX(gDP!AB$6:AB$271,MATCH(totalExpenditure!$A206,gDP!$B$6:$B$271))=0,"",INDEX([2]pivotTable!M$3:M$308,MATCH(totalExpenditure!$A206,[2]pivotTable!$A$3:$A$308,0))/100*INDEX(gDP!AB$6:AB$271,MATCH(totalExpenditure!$A206,gDP!$B$6:$B$271)))</f>
        <v/>
      </c>
      <c r="N206" s="77" t="str">
        <f>IF(INDEX([2]pivotTable!N$3:N$308,MATCH(totalExpenditure!$A206,[2]pivotTable!$A$3:$A$308,0))/100*INDEX(gDP!AC$6:AC$271,MATCH(totalExpenditure!$A206,gDP!$B$6:$B$271))=0,"",INDEX([2]pivotTable!N$3:N$308,MATCH(totalExpenditure!$A206,[2]pivotTable!$A$3:$A$308,0))/100*INDEX(gDP!AC$6:AC$271,MATCH(totalExpenditure!$A206,gDP!$B$6:$B$271)))</f>
        <v/>
      </c>
      <c r="O206" s="77" t="str">
        <f>IF(INDEX([2]pivotTable!O$3:O$308,MATCH(totalExpenditure!$A206,[2]pivotTable!$A$3:$A$308,0))/100*INDEX(gDP!AD$6:AD$271,MATCH(totalExpenditure!$A206,gDP!$B$6:$B$271))=0,"",INDEX([2]pivotTable!O$3:O$308,MATCH(totalExpenditure!$A206,[2]pivotTable!$A$3:$A$308,0))/100*INDEX(gDP!AD$6:AD$271,MATCH(totalExpenditure!$A206,gDP!$B$6:$B$271)))</f>
        <v/>
      </c>
      <c r="P206" s="77" t="str">
        <f>IF(INDEX([2]pivotTable!P$3:P$308,MATCH(totalExpenditure!$A206,[2]pivotTable!$A$3:$A$308,0))/100*INDEX(gDP!AE$6:AE$271,MATCH(totalExpenditure!$A206,gDP!$B$6:$B$271))=0,"",INDEX([2]pivotTable!P$3:P$308,MATCH(totalExpenditure!$A206,[2]pivotTable!$A$3:$A$308,0))/100*INDEX(gDP!AE$6:AE$271,MATCH(totalExpenditure!$A206,gDP!$B$6:$B$271)))</f>
        <v/>
      </c>
      <c r="Q206" s="77" t="str">
        <f>IF(INDEX([2]pivotTable!Q$3:Q$308,MATCH(totalExpenditure!$A206,[2]pivotTable!$A$3:$A$308,0))/100*INDEX(gDP!AF$6:AF$271,MATCH(totalExpenditure!$A206,gDP!$B$6:$B$271))=0,"",INDEX([2]pivotTable!Q$3:Q$308,MATCH(totalExpenditure!$A206,[2]pivotTable!$A$3:$A$308,0))/100*INDEX(gDP!AF$6:AF$271,MATCH(totalExpenditure!$A206,gDP!$B$6:$B$271)))</f>
        <v/>
      </c>
      <c r="R206" s="77" t="str">
        <f>IF(INDEX([2]pivotTable!R$3:R$308,MATCH(totalExpenditure!$A206,[2]pivotTable!$A$3:$A$308,0))/100*INDEX(gDP!AG$6:AG$271,MATCH(totalExpenditure!$A206,gDP!$B$6:$B$271))=0,"",INDEX([2]pivotTable!R$3:R$308,MATCH(totalExpenditure!$A206,[2]pivotTable!$A$3:$A$308,0))/100*INDEX(gDP!AG$6:AG$271,MATCH(totalExpenditure!$A206,gDP!$B$6:$B$271)))</f>
        <v/>
      </c>
      <c r="S206" s="77" t="str">
        <f>IF(INDEX([2]pivotTable!S$3:S$308,MATCH(totalExpenditure!$A206,[2]pivotTable!$A$3:$A$308,0))/100*INDEX(gDP!AH$6:AH$271,MATCH(totalExpenditure!$A206,gDP!$B$6:$B$271))=0,"",INDEX([2]pivotTable!S$3:S$308,MATCH(totalExpenditure!$A206,[2]pivotTable!$A$3:$A$308,0))/100*INDEX(gDP!AH$6:AH$271,MATCH(totalExpenditure!$A206,gDP!$B$6:$B$271)))</f>
        <v/>
      </c>
      <c r="T206" s="77">
        <f>IF(INDEX([2]pivotTable!T$3:T$308,MATCH(totalExpenditure!$A206,[2]pivotTable!$A$3:$A$308,0))/100*INDEX(gDP!AI$6:AI$271,MATCH(totalExpenditure!$A206,gDP!$B$6:$B$271))=0,"",INDEX([2]pivotTable!T$3:T$308,MATCH(totalExpenditure!$A206,[2]pivotTable!$A$3:$A$308,0))/100*INDEX(gDP!AI$6:AI$271,MATCH(totalExpenditure!$A206,gDP!$B$6:$B$271)))</f>
        <v>2631454302.2737398</v>
      </c>
      <c r="U206" s="77">
        <f>IF(INDEX([2]pivotTable!U$3:U$308,MATCH(totalExpenditure!$A206,[2]pivotTable!$A$3:$A$308,0))/100*INDEX(gDP!AJ$6:AJ$271,MATCH(totalExpenditure!$A206,gDP!$B$6:$B$271))=0,"",INDEX([2]pivotTable!U$3:U$308,MATCH(totalExpenditure!$A206,[2]pivotTable!$A$3:$A$308,0))/100*INDEX(gDP!AJ$6:AJ$271,MATCH(totalExpenditure!$A206,gDP!$B$6:$B$271)))</f>
        <v>2085900903.2595887</v>
      </c>
      <c r="V206" s="77">
        <f>IF(INDEX([2]pivotTable!V$3:V$308,MATCH(totalExpenditure!$A206,[2]pivotTable!$A$3:$A$308,0))/100*INDEX(gDP!AK$6:AK$271,MATCH(totalExpenditure!$A206,gDP!$B$6:$B$271))=0,"",INDEX([2]pivotTable!V$3:V$308,MATCH(totalExpenditure!$A206,[2]pivotTable!$A$3:$A$308,0))/100*INDEX(gDP!AK$6:AK$271,MATCH(totalExpenditure!$A206,gDP!$B$6:$B$271)))</f>
        <v>1612811000.0000019</v>
      </c>
      <c r="W206" s="77">
        <f>IF(INDEX([2]pivotTable!W$3:W$308,MATCH(totalExpenditure!$A206,[2]pivotTable!$A$3:$A$308,0))/100*INDEX(gDP!AL$6:AL$271,MATCH(totalExpenditure!$A206,gDP!$B$6:$B$271))=0,"",INDEX([2]pivotTable!W$3:W$308,MATCH(totalExpenditure!$A206,[2]pivotTable!$A$3:$A$308,0))/100*INDEX(gDP!AL$6:AL$271,MATCH(totalExpenditure!$A206,gDP!$B$6:$B$271)))</f>
        <v>1091352042.6287746</v>
      </c>
      <c r="X206" s="77">
        <f>IF(INDEX([2]pivotTable!X$3:X$308,MATCH(totalExpenditure!$A206,[2]pivotTable!$A$3:$A$308,0))/100*INDEX(gDP!AM$6:AM$271,MATCH(totalExpenditure!$A206,gDP!$B$6:$B$271))=0,"",INDEX([2]pivotTable!X$3:X$308,MATCH(totalExpenditure!$A206,[2]pivotTable!$A$3:$A$308,0))/100*INDEX(gDP!AM$6:AM$271,MATCH(totalExpenditure!$A206,gDP!$B$6:$B$271)))</f>
        <v>1401392717.8582458</v>
      </c>
      <c r="Y206" s="77">
        <f>IF(INDEX([2]pivotTable!Y$3:Y$308,MATCH(totalExpenditure!$A206,[2]pivotTable!$A$3:$A$308,0))/100*INDEX(gDP!AN$6:AN$271,MATCH(totalExpenditure!$A206,gDP!$B$6:$B$271))=0,"",INDEX([2]pivotTable!Y$3:Y$308,MATCH(totalExpenditure!$A206,[2]pivotTable!$A$3:$A$308,0))/100*INDEX(gDP!AN$6:AN$271,MATCH(totalExpenditure!$A206,gDP!$B$6:$B$271)))</f>
        <v>1878994137.5511475</v>
      </c>
      <c r="Z206" s="77">
        <f>IF(INDEX([2]pivotTable!Z$3:Z$308,MATCH(totalExpenditure!$A206,[2]pivotTable!$A$3:$A$308,0))/100*INDEX(gDP!AO$6:AO$271,MATCH(totalExpenditure!$A206,gDP!$B$6:$B$271))=0,"",INDEX([2]pivotTable!Z$3:Z$308,MATCH(totalExpenditure!$A206,[2]pivotTable!$A$3:$A$308,0))/100*INDEX(gDP!AO$6:AO$271,MATCH(totalExpenditure!$A206,gDP!$B$6:$B$271)))</f>
        <v>1809916639.6367197</v>
      </c>
      <c r="AA206" s="77">
        <f>IF(INDEX([2]pivotTable!AA$3:AA$308,MATCH(totalExpenditure!$A206,[2]pivotTable!$A$3:$A$308,0))/100*INDEX(gDP!AP$6:AP$271,MATCH(totalExpenditure!$A206,gDP!$B$6:$B$271))=0,"",INDEX([2]pivotTable!AA$3:AA$308,MATCH(totalExpenditure!$A206,[2]pivotTable!$A$3:$A$308,0))/100*INDEX(gDP!AP$6:AP$271,MATCH(totalExpenditure!$A206,gDP!$B$6:$B$271)))</f>
        <v>1881928824.7390442</v>
      </c>
      <c r="AB206" s="77">
        <f>IF(INDEX([2]pivotTable!AB$3:AB$308,MATCH(totalExpenditure!$A206,[2]pivotTable!$A$3:$A$308,0))/100*INDEX(gDP!AQ$6:AQ$271,MATCH(totalExpenditure!$A206,gDP!$B$6:$B$271))=0,"",INDEX([2]pivotTable!AB$3:AB$308,MATCH(totalExpenditure!$A206,[2]pivotTable!$A$3:$A$308,0))/100*INDEX(gDP!AQ$6:AQ$271,MATCH(totalExpenditure!$A206,gDP!$B$6:$B$271)))</f>
        <v>650459034.78983867</v>
      </c>
      <c r="AC206" s="77">
        <f>IF(INDEX([2]pivotTable!AC$3:AC$308,MATCH(totalExpenditure!$A206,[2]pivotTable!$A$3:$A$308,0))/100*INDEX(gDP!AR$6:AR$271,MATCH(totalExpenditure!$A206,gDP!$B$6:$B$271))=0,"",INDEX([2]pivotTable!AC$3:AC$308,MATCH(totalExpenditure!$A206,[2]pivotTable!$A$3:$A$308,0))/100*INDEX(gDP!AR$6:AR$271,MATCH(totalExpenditure!$A206,gDP!$B$6:$B$271)))</f>
        <v>1330266799.8883431</v>
      </c>
      <c r="AD206" s="77">
        <f>IF(INDEX([2]pivotTable!AD$3:AD$308,MATCH(totalExpenditure!$A206,[2]pivotTable!$A$3:$A$308,0))/100*INDEX(gDP!AS$6:AS$271,MATCH(totalExpenditure!$A206,gDP!$B$6:$B$271))=0,"",INDEX([2]pivotTable!AD$3:AD$308,MATCH(totalExpenditure!$A206,[2]pivotTable!$A$3:$A$308,0))/100*INDEX(gDP!AS$6:AS$271,MATCH(totalExpenditure!$A206,gDP!$B$6:$B$271)))</f>
        <v>1616812294.7829247</v>
      </c>
      <c r="AE206" s="77">
        <f>IF(INDEX([2]pivotTable!AE$3:AE$308,MATCH(totalExpenditure!$A206,[2]pivotTable!$A$3:$A$308,0))/100*INDEX(gDP!AT$6:AT$271,MATCH(totalExpenditure!$A206,gDP!$B$6:$B$271))=0,"",INDEX([2]pivotTable!AE$3:AE$308,MATCH(totalExpenditure!$A206,[2]pivotTable!$A$3:$A$308,0))/100*INDEX(gDP!AT$6:AT$271,MATCH(totalExpenditure!$A206,gDP!$B$6:$B$271)))</f>
        <v>1535014430.0963616</v>
      </c>
      <c r="AF206" s="77">
        <f>IF(INDEX([2]pivotTable!AF$3:AF$308,MATCH(totalExpenditure!$A206,[2]pivotTable!$A$3:$A$308,0))/100*INDEX(gDP!AU$6:AU$271,MATCH(totalExpenditure!$A206,gDP!$B$6:$B$271))=0,"",INDEX([2]pivotTable!AF$3:AF$308,MATCH(totalExpenditure!$A206,[2]pivotTable!$A$3:$A$308,0))/100*INDEX(gDP!AU$6:AU$271,MATCH(totalExpenditure!$A206,gDP!$B$6:$B$271)))</f>
        <v>2049914870.2648859</v>
      </c>
      <c r="AG206" s="77">
        <f>IF(INDEX([2]pivotTable!AG$3:AG$308,MATCH(totalExpenditure!$A206,[2]pivotTable!$A$3:$A$308,0))/100*INDEX(gDP!AV$6:AV$271,MATCH(totalExpenditure!$A206,gDP!$B$6:$B$271))=0,"",INDEX([2]pivotTable!AG$3:AG$308,MATCH(totalExpenditure!$A206,[2]pivotTable!$A$3:$A$308,0))/100*INDEX(gDP!AV$6:AV$271,MATCH(totalExpenditure!$A206,gDP!$B$6:$B$271)))</f>
        <v>3017493252.2732649</v>
      </c>
      <c r="AH206" s="77">
        <f>IF(INDEX([2]pivotTable!AH$3:AH$308,MATCH(totalExpenditure!$A206,[2]pivotTable!$A$3:$A$308,0))/100*INDEX(gDP!AW$6:AW$271,MATCH(totalExpenditure!$A206,gDP!$B$6:$B$271))=0,"",INDEX([2]pivotTable!AH$3:AH$308,MATCH(totalExpenditure!$A206,[2]pivotTable!$A$3:$A$308,0))/100*INDEX(gDP!AW$6:AW$271,MATCH(totalExpenditure!$A206,gDP!$B$6:$B$271)))</f>
        <v>3328830364.2202578</v>
      </c>
      <c r="AI206" s="77">
        <f>IF(INDEX([2]pivotTable!AI$3:AI$308,MATCH(totalExpenditure!$A206,[2]pivotTable!$A$3:$A$308,0))/100*INDEX(gDP!AX$6:AX$271,MATCH(totalExpenditure!$A206,gDP!$B$6:$B$271))=0,"",INDEX([2]pivotTable!AI$3:AI$308,MATCH(totalExpenditure!$A206,[2]pivotTable!$A$3:$A$308,0))/100*INDEX(gDP!AX$6:AX$271,MATCH(totalExpenditure!$A206,gDP!$B$6:$B$271)))</f>
        <v>5454372658.652216</v>
      </c>
      <c r="AJ206" s="77">
        <f>IF(INDEX([2]pivotTable!AJ$3:AJ$308,MATCH(totalExpenditure!$A206,[2]pivotTable!$A$3:$A$308,0))/100*INDEX(gDP!AY$6:AY$271,MATCH(totalExpenditure!$A206,gDP!$B$6:$B$271))=0,"",INDEX([2]pivotTable!AJ$3:AJ$308,MATCH(totalExpenditure!$A206,[2]pivotTable!$A$3:$A$308,0))/100*INDEX(gDP!AY$6:AY$271,MATCH(totalExpenditure!$A206,gDP!$B$6:$B$271)))</f>
        <v>5637496602.8630171</v>
      </c>
      <c r="AK206" s="77">
        <f>IF(INDEX([2]pivotTable!AK$3:AK$308,MATCH(totalExpenditure!$A206,[2]pivotTable!$A$3:$A$308,0))/100*INDEX(gDP!AZ$6:AZ$271,MATCH(totalExpenditure!$A206,gDP!$B$6:$B$271))=0,"",INDEX([2]pivotTable!AK$3:AK$308,MATCH(totalExpenditure!$A206,[2]pivotTable!$A$3:$A$308,0))/100*INDEX(gDP!AZ$6:AZ$271,MATCH(totalExpenditure!$A206,gDP!$B$6:$B$271)))</f>
        <v>6110607402.8504057</v>
      </c>
      <c r="AL206" s="77">
        <f>IF(INDEX([2]pivotTable!AL$3:AL$308,MATCH(totalExpenditure!$A206,[2]pivotTable!$A$3:$A$308,0))/100*INDEX(gDP!BA$6:BA$271,MATCH(totalExpenditure!$A206,gDP!$B$6:$B$271))=0,"",INDEX([2]pivotTable!AL$3:AL$308,MATCH(totalExpenditure!$A206,[2]pivotTable!$A$3:$A$308,0))/100*INDEX(gDP!BA$6:BA$271,MATCH(totalExpenditure!$A206,gDP!$B$6:$B$271)))</f>
        <v>6043745109.8871012</v>
      </c>
      <c r="AM206" s="77">
        <f>IF(INDEX([2]pivotTable!AM$3:AM$308,MATCH(totalExpenditure!$A206,[2]pivotTable!$A$3:$A$308,0))/100*INDEX(gDP!BB$6:BB$271,MATCH(totalExpenditure!$A206,gDP!$B$6:$B$271))=0,"",INDEX([2]pivotTable!AM$3:AM$308,MATCH(totalExpenditure!$A206,[2]pivotTable!$A$3:$A$308,0))/100*INDEX(gDP!BB$6:BB$271,MATCH(totalExpenditure!$A206,gDP!$B$6:$B$271)))</f>
        <v>4909683972.6824875</v>
      </c>
      <c r="AN206" s="77">
        <f>IF(INDEX([2]pivotTable!AN$3:AN$308,MATCH(totalExpenditure!$A206,[2]pivotTable!$A$3:$A$308,0))/100*INDEX(gDP!BC$6:BC$271,MATCH(totalExpenditure!$A206,gDP!$B$6:$B$271))=0,"",INDEX([2]pivotTable!AN$3:AN$308,MATCH(totalExpenditure!$A206,[2]pivotTable!$A$3:$A$308,0))/100*INDEX(gDP!BC$6:BC$271,MATCH(totalExpenditure!$A206,gDP!$B$6:$B$271)))</f>
        <v>4964857283.1114759</v>
      </c>
      <c r="AO206" s="77">
        <f>IF(INDEX([2]pivotTable!AO$3:AO$308,MATCH(totalExpenditure!$A206,[2]pivotTable!$A$3:$A$308,0))/100*INDEX(gDP!BD$6:BD$271,MATCH(totalExpenditure!$A206,gDP!$B$6:$B$271))=0,"",INDEX([2]pivotTable!AO$3:AO$308,MATCH(totalExpenditure!$A206,[2]pivotTable!$A$3:$A$308,0))/100*INDEX(gDP!BD$6:BD$271,MATCH(totalExpenditure!$A206,gDP!$B$6:$B$271)))</f>
        <v>3235908139.0588679</v>
      </c>
      <c r="AP206" s="77">
        <f>IF(INDEX([2]pivotTable!AP$3:AP$308,MATCH(totalExpenditure!$A206,[2]pivotTable!$A$3:$A$308,0))/100*INDEX(gDP!BE$6:BE$271,MATCH(totalExpenditure!$A206,gDP!$B$6:$B$271))=0,"",INDEX([2]pivotTable!AP$3:AP$308,MATCH(totalExpenditure!$A206,[2]pivotTable!$A$3:$A$308,0))/100*INDEX(gDP!BE$6:BE$271,MATCH(totalExpenditure!$A206,gDP!$B$6:$B$271)))</f>
        <v>2579513661.2652044</v>
      </c>
      <c r="AQ206" s="77">
        <f>IF(INDEX([2]pivotTable!AQ$3:AQ$308,MATCH(totalExpenditure!$A206,[2]pivotTable!$A$3:$A$308,0))/100*INDEX(gDP!BF$6:BF$271,MATCH(totalExpenditure!$A206,gDP!$B$6:$B$271))=0,"",INDEX([2]pivotTable!AQ$3:AQ$308,MATCH(totalExpenditure!$A206,[2]pivotTable!$A$3:$A$308,0))/100*INDEX(gDP!BF$6:BF$271,MATCH(totalExpenditure!$A206,gDP!$B$6:$B$271)))</f>
        <v>2657049619.9274154</v>
      </c>
      <c r="AR206" s="77">
        <f>IF(INDEX([2]pivotTable!AR$3:AR$308,MATCH(totalExpenditure!$A206,[2]pivotTable!$A$3:$A$308,0))/100*INDEX(gDP!BG$6:BG$271,MATCH(totalExpenditure!$A206,gDP!$B$6:$B$271))=0,"",INDEX([2]pivotTable!AR$3:AR$308,MATCH(totalExpenditure!$A206,[2]pivotTable!$A$3:$A$308,0))/100*INDEX(gDP!BG$6:BG$271,MATCH(totalExpenditure!$A206,gDP!$B$6:$B$271)))</f>
        <v>2915821191.7860427</v>
      </c>
      <c r="AS206" s="77">
        <f>IF(INDEX([2]pivotTable!AS$3:AS$308,MATCH(totalExpenditure!$A206,[2]pivotTable!$A$3:$A$308,0))/100*INDEX(gDP!BH$6:BH$271,MATCH(totalExpenditure!$A206,gDP!$B$6:$B$271))=0,"",INDEX([2]pivotTable!AS$3:AS$308,MATCH(totalExpenditure!$A206,[2]pivotTable!$A$3:$A$308,0))/100*INDEX(gDP!BH$6:BH$271,MATCH(totalExpenditure!$A206,gDP!$B$6:$B$271)))</f>
        <v>3095179564.3521976</v>
      </c>
      <c r="AT206" s="77">
        <f>IF(INDEX([2]pivotTable!AT$3:AT$308,MATCH(totalExpenditure!$A206,[2]pivotTable!$A$3:$A$308,0))/100*INDEX(gDP!BI$6:BI$271,MATCH(totalExpenditure!$A206,gDP!$B$6:$B$271))=0,"",INDEX([2]pivotTable!AT$3:AT$308,MATCH(totalExpenditure!$A206,[2]pivotTable!$A$3:$A$308,0))/100*INDEX(gDP!BI$6:BI$271,MATCH(totalExpenditure!$A206,gDP!$B$6:$B$271)))</f>
        <v>6225664386.1584816</v>
      </c>
      <c r="AU206" s="77">
        <f>IF(INDEX([2]pivotTable!AU$3:AU$308,MATCH(totalExpenditure!$A206,[2]pivotTable!$A$3:$A$308,0))/100*INDEX(gDP!BJ$6:BJ$271,MATCH(totalExpenditure!$A206,gDP!$B$6:$B$271))=0,"",INDEX([2]pivotTable!AU$3:AU$308,MATCH(totalExpenditure!$A206,[2]pivotTable!$A$3:$A$308,0))/100*INDEX(gDP!BJ$6:BJ$271,MATCH(totalExpenditure!$A206,gDP!$B$6:$B$271)))</f>
        <v>7481239030.2065887</v>
      </c>
      <c r="AV206" s="77">
        <f>IF(INDEX([2]pivotTable!AV$3:AV$308,MATCH(totalExpenditure!$A206,[2]pivotTable!$A$3:$A$308,0))/100*INDEX(gDP!BK$6:BK$271,MATCH(totalExpenditure!$A206,gDP!$B$6:$B$271))=0,"",INDEX([2]pivotTable!AV$3:AV$308,MATCH(totalExpenditure!$A206,[2]pivotTable!$A$3:$A$308,0))/100*INDEX(gDP!BK$6:BK$271,MATCH(totalExpenditure!$A206,gDP!$B$6:$B$271)))</f>
        <v>8126755400.1314697</v>
      </c>
      <c r="AW206" s="77">
        <f>IF(INDEX([2]pivotTable!AW$3:AW$308,MATCH(totalExpenditure!$A206,[2]pivotTable!$A$3:$A$308,0))/100*INDEX(gDP!BL$6:BL$271,MATCH(totalExpenditure!$A206,gDP!$B$6:$B$271))=0,"",INDEX([2]pivotTable!AW$3:AW$308,MATCH(totalExpenditure!$A206,[2]pivotTable!$A$3:$A$308,0))/100*INDEX(gDP!BL$6:BL$271,MATCH(totalExpenditure!$A206,gDP!$B$6:$B$271)))</f>
        <v>8434198000.2005711</v>
      </c>
      <c r="AX206" s="77">
        <f>IF(INDEX([2]pivotTable!AX$3:AX$308,MATCH(totalExpenditure!$A206,[2]pivotTable!$A$3:$A$308,0))/100*INDEX(gDP!BM$6:BM$271,MATCH(totalExpenditure!$A206,gDP!$B$6:$B$271))=0,"",INDEX([2]pivotTable!AX$3:AX$308,MATCH(totalExpenditure!$A206,[2]pivotTable!$A$3:$A$308,0))/100*INDEX(gDP!BM$6:BM$271,MATCH(totalExpenditure!$A206,gDP!$B$6:$B$271)))</f>
        <v>11864310677.305698</v>
      </c>
      <c r="AY206" s="77">
        <f>IF(INDEX([2]pivotTable!AY$3:AY$308,MATCH(totalExpenditure!$A206,[2]pivotTable!$A$3:$A$308,0))/100*INDEX(gDP!BN$6:BN$271,MATCH(totalExpenditure!$A206,gDP!$B$6:$B$271))=0,"",INDEX([2]pivotTable!AY$3:AY$308,MATCH(totalExpenditure!$A206,[2]pivotTable!$A$3:$A$308,0))/100*INDEX(gDP!BN$6:BN$271,MATCH(totalExpenditure!$A206,gDP!$B$6:$B$271)))</f>
        <v>11089437486.674999</v>
      </c>
      <c r="AZ206" s="77" t="str">
        <f>IF(INDEX([2]pivotTable!AZ$3:AZ$308,MATCH(totalExpenditure!$A206,[2]pivotTable!$A$3:$A$308,0))/100*INDEX(gDP!BO$6:BO$271,MATCH(totalExpenditure!$A206,gDP!$B$6:$B$271))=0,"",INDEX([2]pivotTable!AZ$3:AZ$308,MATCH(totalExpenditure!$A206,[2]pivotTable!$A$3:$A$308,0))/100*INDEX(gDP!BO$6:BO$271,MATCH(totalExpenditure!$A206,gDP!$B$6:$B$271)))</f>
        <v/>
      </c>
      <c r="BA206" s="77" t="str">
        <f>IF(INDEX([2]pivotTable!B$310:B$615,MATCH(totalExpenditure!$A206,[2]pivotTable!$A$310:$A$615,0))/100*INDEX(gDP!Q$6:Q$271,MATCH(totalExpenditure!$A206,gDP!$B$6:$B$271))=0,"",INDEX([2]pivotTable!B$310:B$615,MATCH(totalExpenditure!$A206,[2]pivotTable!$A$310:$A$615,0))/100*INDEX(gDP!Q$6:Q$271,MATCH(totalExpenditure!$A206,gDP!$B$6:$B$271)))</f>
        <v/>
      </c>
      <c r="BB206" s="77" t="str">
        <f>IF(INDEX([2]pivotTable!C$310:C$615,MATCH(totalExpenditure!$A206,[2]pivotTable!$A$310:$A$615,0))/100*INDEX(gDP!R$6:R$271,MATCH(totalExpenditure!$A206,gDP!$B$6:$B$271))=0,"",INDEX([2]pivotTable!C$310:C$615,MATCH(totalExpenditure!$A206,[2]pivotTable!$A$310:$A$615,0))/100*INDEX(gDP!R$6:R$271,MATCH(totalExpenditure!$A206,gDP!$B$6:$B$271)))</f>
        <v/>
      </c>
      <c r="BC206" s="77" t="str">
        <f>IF(INDEX([2]pivotTable!D$310:D$615,MATCH(totalExpenditure!$A206,[2]pivotTable!$A$310:$A$615,0))/100*INDEX(gDP!S$6:S$271,MATCH(totalExpenditure!$A206,gDP!$B$6:$B$271))=0,"",INDEX([2]pivotTable!D$310:D$615,MATCH(totalExpenditure!$A206,[2]pivotTable!$A$310:$A$615,0))/100*INDEX(gDP!S$6:S$271,MATCH(totalExpenditure!$A206,gDP!$B$6:$B$271)))</f>
        <v/>
      </c>
      <c r="BD206" s="77" t="str">
        <f>IF(INDEX([2]pivotTable!E$310:E$615,MATCH(totalExpenditure!$A206,[2]pivotTable!$A$310:$A$615,0))/100*INDEX(gDP!T$6:T$271,MATCH(totalExpenditure!$A206,gDP!$B$6:$B$271))=0,"",INDEX([2]pivotTable!E$310:E$615,MATCH(totalExpenditure!$A206,[2]pivotTable!$A$310:$A$615,0))/100*INDEX(gDP!T$6:T$271,MATCH(totalExpenditure!$A206,gDP!$B$6:$B$271)))</f>
        <v/>
      </c>
      <c r="BE206" s="77" t="str">
        <f>IF(INDEX([2]pivotTable!F$310:F$615,MATCH(totalExpenditure!$A206,[2]pivotTable!$A$310:$A$615,0))/100*INDEX(gDP!U$6:U$271,MATCH(totalExpenditure!$A206,gDP!$B$6:$B$271))=0,"",INDEX([2]pivotTable!F$310:F$615,MATCH(totalExpenditure!$A206,[2]pivotTable!$A$310:$A$615,0))/100*INDEX(gDP!U$6:U$271,MATCH(totalExpenditure!$A206,gDP!$B$6:$B$271)))</f>
        <v/>
      </c>
      <c r="BF206" s="77" t="str">
        <f>IF(INDEX([2]pivotTable!G$310:G$615,MATCH(totalExpenditure!$A206,[2]pivotTable!$A$310:$A$615,0))/100*INDEX(gDP!V$6:V$271,MATCH(totalExpenditure!$A206,gDP!$B$6:$B$271))=0,"",INDEX([2]pivotTable!G$310:G$615,MATCH(totalExpenditure!$A206,[2]pivotTable!$A$310:$A$615,0))/100*INDEX(gDP!V$6:V$271,MATCH(totalExpenditure!$A206,gDP!$B$6:$B$271)))</f>
        <v/>
      </c>
      <c r="BG206" s="77" t="str">
        <f>IF(INDEX([2]pivotTable!H$310:H$615,MATCH(totalExpenditure!$A206,[2]pivotTable!$A$310:$A$615,0))/100*INDEX(gDP!W$6:W$271,MATCH(totalExpenditure!$A206,gDP!$B$6:$B$271))=0,"",INDEX([2]pivotTable!H$310:H$615,MATCH(totalExpenditure!$A206,[2]pivotTable!$A$310:$A$615,0))/100*INDEX(gDP!W$6:W$271,MATCH(totalExpenditure!$A206,gDP!$B$6:$B$271)))</f>
        <v/>
      </c>
      <c r="BH206" s="77" t="str">
        <f>IF(INDEX([2]pivotTable!I$310:I$615,MATCH(totalExpenditure!$A206,[2]pivotTable!$A$310:$A$615,0))/100*INDEX(gDP!X$6:X$271,MATCH(totalExpenditure!$A206,gDP!$B$6:$B$271))=0,"",INDEX([2]pivotTable!I$310:I$615,MATCH(totalExpenditure!$A206,[2]pivotTable!$A$310:$A$615,0))/100*INDEX(gDP!X$6:X$271,MATCH(totalExpenditure!$A206,gDP!$B$6:$B$271)))</f>
        <v/>
      </c>
      <c r="BI206" s="77" t="str">
        <f>IF(INDEX([2]pivotTable!J$310:J$615,MATCH(totalExpenditure!$A206,[2]pivotTable!$A$310:$A$615,0))/100*INDEX(gDP!Y$6:Y$271,MATCH(totalExpenditure!$A206,gDP!$B$6:$B$271))=0,"",INDEX([2]pivotTable!J$310:J$615,MATCH(totalExpenditure!$A206,[2]pivotTable!$A$310:$A$615,0))/100*INDEX(gDP!Y$6:Y$271,MATCH(totalExpenditure!$A206,gDP!$B$6:$B$271)))</f>
        <v/>
      </c>
      <c r="BJ206" s="77" t="str">
        <f>IF(INDEX([2]pivotTable!K$310:K$615,MATCH(totalExpenditure!$A206,[2]pivotTable!$A$310:$A$615,0))/100*INDEX(gDP!Z$6:Z$271,MATCH(totalExpenditure!$A206,gDP!$B$6:$B$271))=0,"",INDEX([2]pivotTable!K$310:K$615,MATCH(totalExpenditure!$A206,[2]pivotTable!$A$310:$A$615,0))/100*INDEX(gDP!Z$6:Z$271,MATCH(totalExpenditure!$A206,gDP!$B$6:$B$271)))</f>
        <v/>
      </c>
      <c r="BK206" s="77" t="str">
        <f>IF(INDEX([2]pivotTable!L$310:L$615,MATCH(totalExpenditure!$A206,[2]pivotTable!$A$310:$A$615,0))/100*INDEX(gDP!AA$6:AA$271,MATCH(totalExpenditure!$A206,gDP!$B$6:$B$271))=0,"",INDEX([2]pivotTable!L$310:L$615,MATCH(totalExpenditure!$A206,[2]pivotTable!$A$310:$A$615,0))/100*INDEX(gDP!AA$6:AA$271,MATCH(totalExpenditure!$A206,gDP!$B$6:$B$271)))</f>
        <v/>
      </c>
      <c r="BL206" s="77" t="str">
        <f>IF(INDEX([2]pivotTable!M$310:M$615,MATCH(totalExpenditure!$A206,[2]pivotTable!$A$310:$A$615,0))/100*INDEX(gDP!AB$6:AB$271,MATCH(totalExpenditure!$A206,gDP!$B$6:$B$271))=0,"",INDEX([2]pivotTable!M$310:M$615,MATCH(totalExpenditure!$A206,[2]pivotTable!$A$310:$A$615,0))/100*INDEX(gDP!AB$6:AB$271,MATCH(totalExpenditure!$A206,gDP!$B$6:$B$271)))</f>
        <v/>
      </c>
      <c r="BM206" s="77" t="str">
        <f>IF(INDEX([2]pivotTable!N$310:N$615,MATCH(totalExpenditure!$A206,[2]pivotTable!$A$310:$A$615,0))/100*INDEX(gDP!AC$6:AC$271,MATCH(totalExpenditure!$A206,gDP!$B$6:$B$271))=0,"",INDEX([2]pivotTable!N$310:N$615,MATCH(totalExpenditure!$A206,[2]pivotTable!$A$310:$A$615,0))/100*INDEX(gDP!AC$6:AC$271,MATCH(totalExpenditure!$A206,gDP!$B$6:$B$271)))</f>
        <v/>
      </c>
      <c r="BN206" s="77" t="str">
        <f>IF(INDEX([2]pivotTable!O$310:O$615,MATCH(totalExpenditure!$A206,[2]pivotTable!$A$310:$A$615,0))/100*INDEX(gDP!AD$6:AD$271,MATCH(totalExpenditure!$A206,gDP!$B$6:$B$271))=0,"",INDEX([2]pivotTable!O$310:O$615,MATCH(totalExpenditure!$A206,[2]pivotTable!$A$310:$A$615,0))/100*INDEX(gDP!AD$6:AD$271,MATCH(totalExpenditure!$A206,gDP!$B$6:$B$271)))</f>
        <v/>
      </c>
      <c r="BO206" s="77" t="str">
        <f>IF(INDEX([2]pivotTable!P$310:P$615,MATCH(totalExpenditure!$A206,[2]pivotTable!$A$310:$A$615,0))/100*INDEX(gDP!AE$6:AE$271,MATCH(totalExpenditure!$A206,gDP!$B$6:$B$271))=0,"",INDEX([2]pivotTable!P$310:P$615,MATCH(totalExpenditure!$A206,[2]pivotTable!$A$310:$A$615,0))/100*INDEX(gDP!AE$6:AE$271,MATCH(totalExpenditure!$A206,gDP!$B$6:$B$271)))</f>
        <v/>
      </c>
      <c r="BP206" s="77" t="str">
        <f>IF(INDEX([2]pivotTable!Q$310:Q$615,MATCH(totalExpenditure!$A206,[2]pivotTable!$A$310:$A$615,0))/100*INDEX(gDP!AF$6:AF$271,MATCH(totalExpenditure!$A206,gDP!$B$6:$B$271))=0,"",INDEX([2]pivotTable!Q$310:Q$615,MATCH(totalExpenditure!$A206,[2]pivotTable!$A$310:$A$615,0))/100*INDEX(gDP!AF$6:AF$271,MATCH(totalExpenditure!$A206,gDP!$B$6:$B$271)))</f>
        <v/>
      </c>
      <c r="BQ206" s="77" t="str">
        <f>IF(INDEX([2]pivotTable!R$310:R$615,MATCH(totalExpenditure!$A206,[2]pivotTable!$A$310:$A$615,0))/100*INDEX(gDP!AG$6:AG$271,MATCH(totalExpenditure!$A206,gDP!$B$6:$B$271))=0,"",INDEX([2]pivotTable!R$310:R$615,MATCH(totalExpenditure!$A206,[2]pivotTable!$A$310:$A$615,0))/100*INDEX(gDP!AG$6:AG$271,MATCH(totalExpenditure!$A206,gDP!$B$6:$B$271)))</f>
        <v/>
      </c>
      <c r="BR206" s="77" t="str">
        <f>IF(INDEX([2]pivotTable!S$310:S$615,MATCH(totalExpenditure!$A206,[2]pivotTable!$A$310:$A$615,0))/100*INDEX(gDP!AH$6:AH$271,MATCH(totalExpenditure!$A206,gDP!$B$6:$B$271))=0,"",INDEX([2]pivotTable!S$310:S$615,MATCH(totalExpenditure!$A206,[2]pivotTable!$A$310:$A$615,0))/100*INDEX(gDP!AH$6:AH$271,MATCH(totalExpenditure!$A206,gDP!$B$6:$B$271)))</f>
        <v/>
      </c>
      <c r="BS206" s="77">
        <f>IF(INDEX([2]pivotTable!T$310:T$615,MATCH(totalExpenditure!$A206,[2]pivotTable!$A$310:$A$615,0))/100*INDEX(gDP!AI$6:AI$271,MATCH(totalExpenditure!$A206,gDP!$B$6:$B$271))=0,"",INDEX([2]pivotTable!T$310:T$615,MATCH(totalExpenditure!$A206,[2]pivotTable!$A$310:$A$615,0))/100*INDEX(gDP!AI$6:AI$271,MATCH(totalExpenditure!$A206,gDP!$B$6:$B$271)))</f>
        <v>405427552.3851983</v>
      </c>
      <c r="BT206" s="77">
        <f>IF(INDEX([2]pivotTable!U$310:U$615,MATCH(totalExpenditure!$A206,[2]pivotTable!$A$310:$A$615,0))/100*INDEX(gDP!AJ$6:AJ$271,MATCH(totalExpenditure!$A206,gDP!$B$6:$B$271))=0,"",INDEX([2]pivotTable!U$310:U$615,MATCH(totalExpenditure!$A206,[2]pivotTable!$A$310:$A$615,0))/100*INDEX(gDP!AJ$6:AJ$271,MATCH(totalExpenditure!$A206,gDP!$B$6:$B$271)))</f>
        <v>473150412.3576383</v>
      </c>
      <c r="BU206" s="77">
        <f>IF(INDEX([2]pivotTable!V$310:V$615,MATCH(totalExpenditure!$A206,[2]pivotTable!$A$310:$A$615,0))/100*INDEX(gDP!AK$6:AK$271,MATCH(totalExpenditure!$A206,gDP!$B$6:$B$271))=0,"",INDEX([2]pivotTable!V$310:V$615,MATCH(totalExpenditure!$A206,[2]pivotTable!$A$310:$A$615,0))/100*INDEX(gDP!AK$6:AK$271,MATCH(totalExpenditure!$A206,gDP!$B$6:$B$271)))</f>
        <v>477311666.66666728</v>
      </c>
      <c r="BV206" s="77">
        <f>IF(INDEX([2]pivotTable!W$310:W$615,MATCH(totalExpenditure!$A206,[2]pivotTable!$A$310:$A$615,0))/100*INDEX(gDP!AL$6:AL$271,MATCH(totalExpenditure!$A206,gDP!$B$6:$B$271))=0,"",INDEX([2]pivotTable!W$310:W$615,MATCH(totalExpenditure!$A206,[2]pivotTable!$A$310:$A$615,0))/100*INDEX(gDP!AL$6:AL$271,MATCH(totalExpenditure!$A206,gDP!$B$6:$B$271)))</f>
        <v>574673297.80935478</v>
      </c>
      <c r="BW206" s="77">
        <f>IF(INDEX([2]pivotTable!X$310:X$615,MATCH(totalExpenditure!$A206,[2]pivotTable!$A$310:$A$615,0))/100*INDEX(gDP!AM$6:AM$271,MATCH(totalExpenditure!$A206,gDP!$B$6:$B$271))=0,"",INDEX([2]pivotTable!X$310:X$615,MATCH(totalExpenditure!$A206,[2]pivotTable!$A$310:$A$615,0))/100*INDEX(gDP!AM$6:AM$271,MATCH(totalExpenditure!$A206,gDP!$B$6:$B$271)))</f>
        <v>802943896.2835871</v>
      </c>
      <c r="BX206" s="77">
        <f>IF(INDEX([2]pivotTable!Y$310:Y$615,MATCH(totalExpenditure!$A206,[2]pivotTable!$A$310:$A$615,0))/100*INDEX(gDP!AN$6:AN$271,MATCH(totalExpenditure!$A206,gDP!$B$6:$B$271))=0,"",INDEX([2]pivotTable!Y$310:Y$615,MATCH(totalExpenditure!$A206,[2]pivotTable!$A$310:$A$615,0))/100*INDEX(gDP!AN$6:AN$271,MATCH(totalExpenditure!$A206,gDP!$B$6:$B$271)))</f>
        <v>1051787555.0834112</v>
      </c>
      <c r="BY206" s="77">
        <f>IF(INDEX([2]pivotTable!Z$310:Z$615,MATCH(totalExpenditure!$A206,[2]pivotTable!$A$310:$A$615,0))/100*INDEX(gDP!AO$6:AO$271,MATCH(totalExpenditure!$A206,gDP!$B$6:$B$271))=0,"",INDEX([2]pivotTable!Z$310:Z$615,MATCH(totalExpenditure!$A206,[2]pivotTable!$A$310:$A$615,0))/100*INDEX(gDP!AO$6:AO$271,MATCH(totalExpenditure!$A206,gDP!$B$6:$B$271)))</f>
        <v>1211536036.3282533</v>
      </c>
      <c r="BZ206" s="77">
        <f>IF(INDEX([2]pivotTable!AA$310:AA$615,MATCH(totalExpenditure!$A206,[2]pivotTable!$A$310:$A$615,0))/100*INDEX(gDP!AP$6:AP$271,MATCH(totalExpenditure!$A206,gDP!$B$6:$B$271))=0,"",INDEX([2]pivotTable!AA$310:AA$615,MATCH(totalExpenditure!$A206,[2]pivotTable!$A$310:$A$615,0))/100*INDEX(gDP!AP$6:AP$271,MATCH(totalExpenditure!$A206,gDP!$B$6:$B$271)))</f>
        <v>615451203.55360043</v>
      </c>
      <c r="CA206" s="77">
        <f>IF(INDEX([2]pivotTable!AB$310:AB$615,MATCH(totalExpenditure!$A206,[2]pivotTable!$A$310:$A$615,0))/100*INDEX(gDP!AQ$6:AQ$271,MATCH(totalExpenditure!$A206,gDP!$B$6:$B$271))=0,"",INDEX([2]pivotTable!AB$310:AB$615,MATCH(totalExpenditure!$A206,[2]pivotTable!$A$310:$A$615,0))/100*INDEX(gDP!AQ$6:AQ$271,MATCH(totalExpenditure!$A206,gDP!$B$6:$B$271)))</f>
        <v>450317793.31604213</v>
      </c>
      <c r="CB206" s="77">
        <f>IF(INDEX([2]pivotTable!AC$310:AC$615,MATCH(totalExpenditure!$A206,[2]pivotTable!$A$310:$A$615,0))/100*INDEX(gDP!AR$6:AR$271,MATCH(totalExpenditure!$A206,gDP!$B$6:$B$271))=0,"",INDEX([2]pivotTable!AC$310:AC$615,MATCH(totalExpenditure!$A206,[2]pivotTable!$A$310:$A$615,0))/100*INDEX(gDP!AR$6:AR$271,MATCH(totalExpenditure!$A206,gDP!$B$6:$B$271)))</f>
        <v>1179263541.5226393</v>
      </c>
      <c r="CC206" s="77">
        <f>IF(INDEX([2]pivotTable!AD$310:AD$615,MATCH(totalExpenditure!$A206,[2]pivotTable!$A$310:$A$615,0))/100*INDEX(gDP!AS$6:AS$271,MATCH(totalExpenditure!$A206,gDP!$B$6:$B$271))=0,"",INDEX([2]pivotTable!AD$310:AD$615,MATCH(totalExpenditure!$A206,[2]pivotTable!$A$310:$A$615,0))/100*INDEX(gDP!AS$6:AS$271,MATCH(totalExpenditure!$A206,gDP!$B$6:$B$271)))</f>
        <v>1683869025.9029536</v>
      </c>
      <c r="CD206" s="77">
        <f>IF(INDEX([2]pivotTable!AE$310:AE$615,MATCH(totalExpenditure!$A206,[2]pivotTable!$A$310:$A$615,0))/100*INDEX(gDP!AT$6:AT$271,MATCH(totalExpenditure!$A206,gDP!$B$6:$B$271))=0,"",INDEX([2]pivotTable!AE$310:AE$615,MATCH(totalExpenditure!$A206,[2]pivotTable!$A$310:$A$615,0))/100*INDEX(gDP!AT$6:AT$271,MATCH(totalExpenditure!$A206,gDP!$B$6:$B$271)))</f>
        <v>1284564707.2911658</v>
      </c>
      <c r="CE206" s="77">
        <f>IF(INDEX([2]pivotTable!AF$310:AF$615,MATCH(totalExpenditure!$A206,[2]pivotTable!$A$310:$A$615,0))/100*INDEX(gDP!AU$6:AU$271,MATCH(totalExpenditure!$A206,gDP!$B$6:$B$271))=0,"",INDEX([2]pivotTable!AF$310:AF$615,MATCH(totalExpenditure!$A206,[2]pivotTable!$A$310:$A$615,0))/100*INDEX(gDP!AU$6:AU$271,MATCH(totalExpenditure!$A206,gDP!$B$6:$B$271)))</f>
        <v>1842620108.1032681</v>
      </c>
      <c r="CF206" s="77">
        <f>IF(INDEX([2]pivotTable!AG$310:AG$615,MATCH(totalExpenditure!$A206,[2]pivotTable!$A$310:$A$615,0))/100*INDEX(gDP!AV$6:AV$271,MATCH(totalExpenditure!$A206,gDP!$B$6:$B$271))=0,"",INDEX([2]pivotTable!AG$310:AG$615,MATCH(totalExpenditure!$A206,[2]pivotTable!$A$310:$A$615,0))/100*INDEX(gDP!AV$6:AV$271,MATCH(totalExpenditure!$A206,gDP!$B$6:$B$271)))</f>
        <v>2219765151.0975742</v>
      </c>
      <c r="CG206" s="77">
        <f>IF(INDEX([2]pivotTable!AH$310:AH$615,MATCH(totalExpenditure!$A206,[2]pivotTable!$A$310:$A$615,0))/100*INDEX(gDP!AW$6:AW$271,MATCH(totalExpenditure!$A206,gDP!$B$6:$B$271))=0,"",INDEX([2]pivotTable!AH$310:AH$615,MATCH(totalExpenditure!$A206,[2]pivotTable!$A$310:$A$615,0))/100*INDEX(gDP!AW$6:AW$271,MATCH(totalExpenditure!$A206,gDP!$B$6:$B$271)))</f>
        <v>2811512131.9427848</v>
      </c>
      <c r="CH206" s="77">
        <f>IF(INDEX([2]pivotTable!AI$310:AI$615,MATCH(totalExpenditure!$A206,[2]pivotTable!$A$310:$A$615,0))/100*INDEX(gDP!AX$6:AX$271,MATCH(totalExpenditure!$A206,gDP!$B$6:$B$271))=0,"",INDEX([2]pivotTable!AI$310:AI$615,MATCH(totalExpenditure!$A206,[2]pivotTable!$A$310:$A$615,0))/100*INDEX(gDP!AX$6:AX$271,MATCH(totalExpenditure!$A206,gDP!$B$6:$B$271)))</f>
        <v>4016938708.8991051</v>
      </c>
      <c r="CI206" s="77">
        <f>IF(INDEX([2]pivotTable!AJ$310:AJ$615,MATCH(totalExpenditure!$A206,[2]pivotTable!$A$310:$A$615,0))/100*INDEX(gDP!AY$6:AY$271,MATCH(totalExpenditure!$A206,gDP!$B$6:$B$271))=0,"",INDEX([2]pivotTable!AJ$310:AJ$615,MATCH(totalExpenditure!$A206,[2]pivotTable!$A$310:$A$615,0))/100*INDEX(gDP!AY$6:AY$271,MATCH(totalExpenditure!$A206,gDP!$B$6:$B$271)))</f>
        <v>5905948822.0469704</v>
      </c>
      <c r="CJ206" s="77">
        <f>IF(INDEX([2]pivotTable!AK$310:AK$615,MATCH(totalExpenditure!$A206,[2]pivotTable!$A$310:$A$615,0))/100*INDEX(gDP!AZ$6:AZ$271,MATCH(totalExpenditure!$A206,gDP!$B$6:$B$271))=0,"",INDEX([2]pivotTable!AK$310:AK$615,MATCH(totalExpenditure!$A206,[2]pivotTable!$A$310:$A$615,0))/100*INDEX(gDP!AZ$6:AZ$271,MATCH(totalExpenditure!$A206,gDP!$B$6:$B$271)))</f>
        <v>8345343824.4642668</v>
      </c>
      <c r="CK206" s="77">
        <f>IF(INDEX([2]pivotTable!AL$310:AL$615,MATCH(totalExpenditure!$A206,[2]pivotTable!$A$310:$A$615,0))/100*INDEX(gDP!BA$6:BA$271,MATCH(totalExpenditure!$A206,gDP!$B$6:$B$271))=0,"",INDEX([2]pivotTable!AL$310:AL$615,MATCH(totalExpenditure!$A206,[2]pivotTable!$A$310:$A$615,0))/100*INDEX(gDP!BA$6:BA$271,MATCH(totalExpenditure!$A206,gDP!$B$6:$B$271)))</f>
        <v>9194207986.3176117</v>
      </c>
      <c r="CL206" s="77">
        <f>IF(INDEX([2]pivotTable!AM$310:AM$615,MATCH(totalExpenditure!$A206,[2]pivotTable!$A$310:$A$615,0))/100*INDEX(gDP!BB$6:BB$271,MATCH(totalExpenditure!$A206,gDP!$B$6:$B$271))=0,"",INDEX([2]pivotTable!AM$310:AM$615,MATCH(totalExpenditure!$A206,[2]pivotTable!$A$310:$A$615,0))/100*INDEX(gDP!BB$6:BB$271,MATCH(totalExpenditure!$A206,gDP!$B$6:$B$271)))</f>
        <v>7103372556.2214727</v>
      </c>
      <c r="CM206" s="77">
        <f>IF(INDEX([2]pivotTable!AN$310:AN$615,MATCH(totalExpenditure!$A206,[2]pivotTable!$A$310:$A$615,0))/100*INDEX(gDP!BC$6:BC$271,MATCH(totalExpenditure!$A206,gDP!$B$6:$B$271))=0,"",INDEX([2]pivotTable!AN$310:AN$615,MATCH(totalExpenditure!$A206,[2]pivotTable!$A$310:$A$615,0))/100*INDEX(gDP!BC$6:BC$271,MATCH(totalExpenditure!$A206,gDP!$B$6:$B$271)))</f>
        <v>8161409232.5120153</v>
      </c>
      <c r="CN206" s="77">
        <f>IF(INDEX([2]pivotTable!AO$310:AO$615,MATCH(totalExpenditure!$A206,[2]pivotTable!$A$310:$A$615,0))/100*INDEX(gDP!BD$6:BD$271,MATCH(totalExpenditure!$A206,gDP!$B$6:$B$271))=0,"",INDEX([2]pivotTable!AO$310:AO$615,MATCH(totalExpenditure!$A206,[2]pivotTable!$A$310:$A$615,0))/100*INDEX(gDP!BD$6:BD$271,MATCH(totalExpenditure!$A206,gDP!$B$6:$B$271)))</f>
        <v>8474997507.0589409</v>
      </c>
      <c r="CO206" s="77">
        <f>IF(INDEX([2]pivotTable!AP$310:AP$615,MATCH(totalExpenditure!$A206,[2]pivotTable!$A$310:$A$615,0))/100*INDEX(gDP!BE$6:BE$271,MATCH(totalExpenditure!$A206,gDP!$B$6:$B$271))=0,"",INDEX([2]pivotTable!AP$310:AP$615,MATCH(totalExpenditure!$A206,[2]pivotTable!$A$310:$A$615,0))/100*INDEX(gDP!BE$6:BE$271,MATCH(totalExpenditure!$A206,gDP!$B$6:$B$271)))</f>
        <v>7792280851.7386389</v>
      </c>
      <c r="CP206" s="77">
        <f>IF(INDEX([2]pivotTable!AQ$310:AQ$615,MATCH(totalExpenditure!$A206,[2]pivotTable!$A$310:$A$615,0))/100*INDEX(gDP!BF$6:BF$271,MATCH(totalExpenditure!$A206,gDP!$B$6:$B$271))=0,"",INDEX([2]pivotTable!AQ$310:AQ$615,MATCH(totalExpenditure!$A206,[2]pivotTable!$A$310:$A$615,0))/100*INDEX(gDP!BF$6:BF$271,MATCH(totalExpenditure!$A206,gDP!$B$6:$B$271)))</f>
        <v>8369706302.7713604</v>
      </c>
      <c r="CQ206" s="77">
        <f>IF(INDEX([2]pivotTable!AR$310:AR$615,MATCH(totalExpenditure!$A206,[2]pivotTable!$A$310:$A$615,0))/100*INDEX(gDP!BG$6:BG$271,MATCH(totalExpenditure!$A206,gDP!$B$6:$B$271))=0,"",INDEX([2]pivotTable!AR$310:AR$615,MATCH(totalExpenditure!$A206,[2]pivotTable!$A$310:$A$615,0))/100*INDEX(gDP!BG$6:BG$271,MATCH(totalExpenditure!$A206,gDP!$B$6:$B$271)))</f>
        <v>8407950148.9172869</v>
      </c>
      <c r="CR206" s="77">
        <f>IF(INDEX([2]pivotTable!AS$310:AS$615,MATCH(totalExpenditure!$A206,[2]pivotTable!$A$310:$A$615,0))/100*INDEX(gDP!BH$6:BH$271,MATCH(totalExpenditure!$A206,gDP!$B$6:$B$271))=0,"",INDEX([2]pivotTable!AS$310:AS$615,MATCH(totalExpenditure!$A206,[2]pivotTable!$A$310:$A$615,0))/100*INDEX(gDP!BH$6:BH$271,MATCH(totalExpenditure!$A206,gDP!$B$6:$B$271)))</f>
        <v>8075928288.5971146</v>
      </c>
      <c r="CS206" s="77">
        <f>IF(INDEX([2]pivotTable!AT$310:AT$615,MATCH(totalExpenditure!$A206,[2]pivotTable!$A$310:$A$615,0))/100*INDEX(gDP!BI$6:BI$271,MATCH(totalExpenditure!$A206,gDP!$B$6:$B$271))=0,"",INDEX([2]pivotTable!AT$310:AT$615,MATCH(totalExpenditure!$A206,[2]pivotTable!$A$310:$A$615,0))/100*INDEX(gDP!BI$6:BI$271,MATCH(totalExpenditure!$A206,gDP!$B$6:$B$271)))</f>
        <v>7559735326.0495853</v>
      </c>
      <c r="CT206" s="77">
        <f>IF(INDEX([2]pivotTable!AU$310:AU$615,MATCH(totalExpenditure!$A206,[2]pivotTable!$A$310:$A$615,0))/100*INDEX(gDP!BJ$6:BJ$271,MATCH(totalExpenditure!$A206,gDP!$B$6:$B$271))=0,"",INDEX([2]pivotTable!AU$310:AU$615,MATCH(totalExpenditure!$A206,[2]pivotTable!$A$310:$A$615,0))/100*INDEX(gDP!BJ$6:BJ$271,MATCH(totalExpenditure!$A206,gDP!$B$6:$B$271)))</f>
        <v>8384871834.4169359</v>
      </c>
      <c r="CU206" s="77">
        <f>IF(INDEX([2]pivotTable!AV$310:AV$615,MATCH(totalExpenditure!$A206,[2]pivotTable!$A$310:$A$615,0))/100*INDEX(gDP!BK$6:BK$271,MATCH(totalExpenditure!$A206,gDP!$B$6:$B$271))=0,"",INDEX([2]pivotTable!AV$310:AV$615,MATCH(totalExpenditure!$A206,[2]pivotTable!$A$310:$A$615,0))/100*INDEX(gDP!BK$6:BK$271,MATCH(totalExpenditure!$A206,gDP!$B$6:$B$271)))</f>
        <v>10632910508.555248</v>
      </c>
      <c r="CV206" s="77">
        <f>IF(INDEX([2]pivotTable!AW$310:AW$615,MATCH(totalExpenditure!$A206,[2]pivotTable!$A$310:$A$615,0))/100*INDEX(gDP!BL$6:BL$271,MATCH(totalExpenditure!$A206,gDP!$B$6:$B$271))=0,"",INDEX([2]pivotTable!AW$310:AW$615,MATCH(totalExpenditure!$A206,[2]pivotTable!$A$310:$A$615,0))/100*INDEX(gDP!BL$6:BL$271,MATCH(totalExpenditure!$A206,gDP!$B$6:$B$271)))</f>
        <v>11245597333.600763</v>
      </c>
      <c r="CW206" s="77">
        <f>IF(INDEX([2]pivotTable!AX$310:AX$615,MATCH(totalExpenditure!$A206,[2]pivotTable!$A$310:$A$615,0))/100*INDEX(gDP!BM$6:BM$271,MATCH(totalExpenditure!$A206,gDP!$B$6:$B$271))=0,"",INDEX([2]pivotTable!AX$310:AX$615,MATCH(totalExpenditure!$A206,[2]pivotTable!$A$310:$A$615,0))/100*INDEX(gDP!BM$6:BM$271,MATCH(totalExpenditure!$A206,gDP!$B$6:$B$271)))</f>
        <v>12718943226.094669</v>
      </c>
      <c r="CX206" s="77">
        <f>IF(INDEX([2]pivotTable!AY$310:AY$615,MATCH(totalExpenditure!$A206,[2]pivotTable!$A$310:$A$615,0))/100*INDEX(gDP!BN$6:BN$271,MATCH(totalExpenditure!$A206,gDP!$B$6:$B$271))=0,"",INDEX([2]pivotTable!AY$310:AY$615,MATCH(totalExpenditure!$A206,[2]pivotTable!$A$310:$A$615,0))/100*INDEX(gDP!BN$6:BN$271,MATCH(totalExpenditure!$A206,gDP!$B$6:$B$271)))</f>
        <v>13175852271.539108</v>
      </c>
      <c r="CY206" s="77" t="str">
        <f>IF(INDEX([2]pivotTable!AZ$310:AZ$615,MATCH(totalExpenditure!$A206,[2]pivotTable!$A$310:$A$615,0))/100*INDEX(gDP!BO$6:BO$271,MATCH(totalExpenditure!$A206,gDP!$B$6:$B$271))=0,"",INDEX([2]pivotTable!AZ$310:AZ$615,MATCH(totalExpenditure!$A206,[2]pivotTable!$A$310:$A$615,0))/100*INDEX(gDP!BO$6:BO$271,MATCH(totalExpenditure!$A206,gDP!$B$6:$B$271)))</f>
        <v/>
      </c>
      <c r="CZ206" s="77" t="str">
        <f>IF(B206="","",IF(BA206="","",B206-B206+INDEX(gDP!Q$6:Q$271,MATCH(totalExpenditure!$A206,gDP!$B$6:$B$271))))</f>
        <v/>
      </c>
      <c r="DA206" s="77" t="str">
        <f>IF(C206="","",IF(BB206="","",C206-C206+INDEX(gDP!R$6:R$271,MATCH(totalExpenditure!$A206,gDP!$B$6:$B$271))))</f>
        <v/>
      </c>
      <c r="DB206" s="77" t="str">
        <f>IF(D206="","",IF(BC206="","",D206-D206+INDEX(gDP!S$6:S$271,MATCH(totalExpenditure!$A206,gDP!$B$6:$B$271))))</f>
        <v/>
      </c>
      <c r="DC206" s="77" t="str">
        <f>IF(E206="","",IF(BD206="","",E206-E206+INDEX(gDP!T$6:T$271,MATCH(totalExpenditure!$A206,gDP!$B$6:$B$271))))</f>
        <v/>
      </c>
      <c r="DD206" s="77" t="str">
        <f>IF(F206="","",IF(BE206="","",F206-F206+INDEX(gDP!U$6:U$271,MATCH(totalExpenditure!$A206,gDP!$B$6:$B$271))))</f>
        <v/>
      </c>
      <c r="DE206" s="77" t="str">
        <f>IF(G206="","",IF(BF206="","",G206-G206+INDEX(gDP!V$6:V$271,MATCH(totalExpenditure!$A206,gDP!$B$6:$B$271))))</f>
        <v/>
      </c>
      <c r="DF206" s="77" t="str">
        <f>IF(H206="","",IF(BG206="","",H206-H206+INDEX(gDP!W$6:W$271,MATCH(totalExpenditure!$A206,gDP!$B$6:$B$271))))</f>
        <v/>
      </c>
      <c r="DG206" s="77" t="str">
        <f>IF(I206="","",IF(BH206="","",I206-I206+INDEX(gDP!X$6:X$271,MATCH(totalExpenditure!$A206,gDP!$B$6:$B$271))))</f>
        <v/>
      </c>
      <c r="DH206" s="77" t="str">
        <f>IF(J206="","",IF(BI206="","",J206-J206+INDEX(gDP!Y$6:Y$271,MATCH(totalExpenditure!$A206,gDP!$B$6:$B$271))))</f>
        <v/>
      </c>
      <c r="DI206" s="77" t="str">
        <f>IF(K206="","",IF(BJ206="","",K206-K206+INDEX(gDP!Z$6:Z$271,MATCH(totalExpenditure!$A206,gDP!$B$6:$B$271))))</f>
        <v/>
      </c>
      <c r="DJ206" s="77" t="str">
        <f>IF(L206="","",IF(BK206="","",L206-L206+INDEX(gDP!AA$6:AA$271,MATCH(totalExpenditure!$A206,gDP!$B$6:$B$271))))</f>
        <v/>
      </c>
      <c r="DK206" s="77" t="str">
        <f>IF(M206="","",IF(BL206="","",M206-M206+INDEX(gDP!AB$6:AB$271,MATCH(totalExpenditure!$A206,gDP!$B$6:$B$271))))</f>
        <v/>
      </c>
      <c r="DL206" s="77" t="str">
        <f>IF(N206="","",IF(BM206="","",N206-N206+INDEX(gDP!AC$6:AC$271,MATCH(totalExpenditure!$A206,gDP!$B$6:$B$271))))</f>
        <v/>
      </c>
      <c r="DM206" s="77" t="str">
        <f>IF(O206="","",IF(BN206="","",O206-O206+INDEX(gDP!AD$6:AD$271,MATCH(totalExpenditure!$A206,gDP!$B$6:$B$271))))</f>
        <v/>
      </c>
      <c r="DN206" s="77" t="str">
        <f>IF(P206="","",IF(BO206="","",P206-P206+INDEX(gDP!AE$6:AE$271,MATCH(totalExpenditure!$A206,gDP!$B$6:$B$271))))</f>
        <v/>
      </c>
      <c r="DO206" s="77" t="str">
        <f>IF(Q206="","",IF(BP206="","",Q206-Q206+INDEX(gDP!AF$6:AF$271,MATCH(totalExpenditure!$A206,gDP!$B$6:$B$271))))</f>
        <v/>
      </c>
      <c r="DP206" s="77" t="str">
        <f>IF(R206="","",IF(BQ206="","",R206-R206+INDEX(gDP!AG$6:AG$271,MATCH(totalExpenditure!$A206,gDP!$B$6:$B$271))))</f>
        <v/>
      </c>
      <c r="DQ206" s="77" t="str">
        <f>IF(S206="","",IF(BR206="","",S206-S206+INDEX(gDP!AH$6:AH$271,MATCH(totalExpenditure!$A206,gDP!$B$6:$B$271))))</f>
        <v/>
      </c>
      <c r="DR206" s="77">
        <f>IF(T206="","",IF(BS206="","",T206-T206+INDEX(gDP!AI$6:AI$271,MATCH(totalExpenditure!$A206,gDP!$B$6:$B$271))))</f>
        <v>38247882300.490402</v>
      </c>
      <c r="DS206" s="77">
        <f>IF(U206="","",IF(BT206="","",U206-U206+INDEX(gDP!AJ$6:AJ$271,MATCH(totalExpenditure!$A206,gDP!$B$6:$B$271))))</f>
        <v>28850634899.855999</v>
      </c>
      <c r="DT206" s="77">
        <f>IF(V206="","",IF(BU206="","",V206-V206+INDEX(gDP!AK$6:AK$271,MATCH(totalExpenditure!$A206,gDP!$B$6:$B$271))))</f>
        <v>25121666666.666698</v>
      </c>
      <c r="DU206" s="77">
        <f>IF(W206="","",IF(BV206="","",W206-W206+INDEX(gDP!AL$6:AL$271,MATCH(totalExpenditure!$A206,gDP!$B$6:$B$271))))</f>
        <v>26361160449.970402</v>
      </c>
      <c r="DV206" s="77">
        <f>IF(X206="","",IF(BW206="","",X206-X206+INDEX(gDP!AM$6:AM$271,MATCH(totalExpenditure!$A206,gDP!$B$6:$B$271))))</f>
        <v>30072805104.2542</v>
      </c>
      <c r="DW206" s="77">
        <f>IF(Y206="","",IF(BX206="","",Y206-Y206+INDEX(gDP!AN$6:AN$271,MATCH(totalExpenditure!$A206,gDP!$B$6:$B$271))))</f>
        <v>37430162102.612503</v>
      </c>
      <c r="DX206" s="77">
        <f>IF(Z206="","",IF(BY206="","",Z206-Z206+INDEX(gDP!AO$6:AO$271,MATCH(totalExpenditure!$A206,gDP!$B$6:$B$271))))</f>
        <v>36937074278.3004</v>
      </c>
      <c r="DY206" s="77">
        <f>IF(AA206="","",IF(BZ206="","",AA206-AA206+INDEX(gDP!AP$6:AP$271,MATCH(totalExpenditure!$A206,gDP!$B$6:$B$271))))</f>
        <v>35575214078.242798</v>
      </c>
      <c r="DZ206" s="77">
        <f>IF(AB206="","",IF(CA206="","",AB206-AB206+INDEX(gDP!AQ$6:AQ$271,MATCH(totalExpenditure!$A206,gDP!$B$6:$B$271))))</f>
        <v>41696091973.707603</v>
      </c>
      <c r="EA206" s="77">
        <f>IF(AC206="","",IF(CB206="","",AC206-AC206+INDEX(gDP!AR$6:AR$271,MATCH(totalExpenditure!$A206,gDP!$B$6:$B$271))))</f>
        <v>35953156753.738998</v>
      </c>
      <c r="EB206" s="77">
        <f>IF(AD206="","",IF(CC206="","",AD206-AD206+INDEX(gDP!AS$6:AS$271,MATCH(totalExpenditure!$A206,gDP!$B$6:$B$271))))</f>
        <v>37253739511.127296</v>
      </c>
      <c r="EC206" s="77">
        <f>IF(AE206="","",IF(CD206="","",AE206-AE206+INDEX(gDP!AT$6:AT$271,MATCH(totalExpenditure!$A206,gDP!$B$6:$B$271))))</f>
        <v>40395116581.4832</v>
      </c>
      <c r="ED206" s="77">
        <f>IF(AF206="","",IF(CE206="","",AF206-AF206+INDEX(gDP!AU$6:AU$271,MATCH(totalExpenditure!$A206,gDP!$B$6:$B$271))))</f>
        <v>46065502702.581703</v>
      </c>
      <c r="EE206" s="77">
        <f>IF(AG206="","",IF(CF206="","",AG206-AG206+INDEX(gDP!AV$6:AV$271,MATCH(totalExpenditure!$A206,gDP!$B$6:$B$271))))</f>
        <v>57806384143.166</v>
      </c>
      <c r="EF206" s="77">
        <f>IF(AH206="","",IF(CG206="","",AH206-AH206+INDEX(gDP!AW$6:AW$271,MATCH(totalExpenditure!$A206,gDP!$B$6:$B$271))))</f>
        <v>74973656851.807602</v>
      </c>
      <c r="EG206" s="77">
        <f>IF(AI206="","",IF(CH206="","",AI206-AI206+INDEX(gDP!AX$6:AX$271,MATCH(totalExpenditure!$A206,gDP!$B$6:$B$271))))</f>
        <v>98454380120.076096</v>
      </c>
      <c r="EH206" s="77">
        <f>IF(AJ206="","",IF(CI206="","",AJ206-AJ206+INDEX(gDP!AY$6:AY$271,MATCH(totalExpenditure!$A206,gDP!$B$6:$B$271))))</f>
        <v>122023735992.70599</v>
      </c>
      <c r="EI206" s="77">
        <f>IF(AK206="","",IF(CJ206="","",AK206-AK206+INDEX(gDP!AZ$6:AZ$271,MATCH(totalExpenditure!$A206,gDP!$B$6:$B$271))))</f>
        <v>174588782938.58301</v>
      </c>
      <c r="EJ206" s="77">
        <f>IF(AL206="","",IF(CK206="","",AL206-AL206+INDEX(gDP!BA$6:BA$271,MATCH(totalExpenditure!$A206,gDP!$B$6:$B$271))))</f>
        <v>214317202478.26599</v>
      </c>
      <c r="EK206" s="77">
        <f>IF(AM206="","",IF(CL206="","",AM206-AM206+INDEX(gDP!BB$6:BB$271,MATCH(totalExpenditure!$A206,gDP!$B$6:$B$271))))</f>
        <v>174102268534.84</v>
      </c>
      <c r="EL206" s="77">
        <f>IF(AN206="","",IF(CM206="","",AN206-AN206+INDEX(gDP!BC$6:BC$271,MATCH(totalExpenditure!$A206,gDP!$B$6:$B$271))))</f>
        <v>170029359010.66699</v>
      </c>
      <c r="EM206" s="77">
        <f>IF(AO206="","",IF(CN206="","",AO206-AO206+INDEX(gDP!BD$6:BD$271,MATCH(totalExpenditure!$A206,gDP!$B$6:$B$271))))</f>
        <v>192613579705.88501</v>
      </c>
      <c r="EN206" s="77">
        <f>IF(AP206="","",IF(CO206="","",AP206-AP206+INDEX(gDP!BE$6:BE$271,MATCH(totalExpenditure!$A206,gDP!$B$6:$B$271))))</f>
        <v>179132893143.41699</v>
      </c>
      <c r="EO206" s="77">
        <f>IF(AQ206="","",IF(CP206="","",AQ206-AQ206+INDEX(gDP!BF$6:BF$271,MATCH(totalExpenditure!$A206,gDP!$B$6:$B$271))))</f>
        <v>189789258566.24399</v>
      </c>
      <c r="EP206" s="77">
        <f>IF(AR206="","",IF(CQ206="","",AR206-AR206+INDEX(gDP!BG$6:BG$271,MATCH(totalExpenditure!$A206,gDP!$B$6:$B$271))))</f>
        <v>199713780259.31799</v>
      </c>
      <c r="EQ206" s="77">
        <f>IF(AS206="","",IF(CR206="","",AS206-AS206+INDEX(gDP!BH$6:BH$271,MATCH(totalExpenditure!$A206,gDP!$B$6:$B$271))))</f>
        <v>177883883008.74701</v>
      </c>
      <c r="ER206" s="77">
        <f>IF(AT206="","",IF(CS206="","",AT206-AT206+INDEX(gDP!BI$6:BI$271,MATCH(totalExpenditure!$A206,gDP!$B$6:$B$271))))</f>
        <v>185287630540.431</v>
      </c>
      <c r="ES206" s="77">
        <f>IF(AU206="","",IF(CT206="","",AU206-AU206+INDEX(gDP!BJ$6:BJ$271,MATCH(totalExpenditure!$A206,gDP!$B$6:$B$271))))</f>
        <v>210147163769.84799</v>
      </c>
      <c r="ET206" s="77">
        <f>IF(AV206="","",IF(CU206="","",AV206-AV206+INDEX(gDP!BK$6:BK$271,MATCH(totalExpenditure!$A206,gDP!$B$6:$B$271))))</f>
        <v>243316029944.056</v>
      </c>
      <c r="EU206" s="77">
        <f>IF(AW206="","",IF(CV206="","",AW206-AW206+INDEX(gDP!BL$6:BL$271,MATCH(totalExpenditure!$A206,gDP!$B$6:$B$271))))</f>
        <v>251017797625.017</v>
      </c>
      <c r="EV206" s="77">
        <f>IF(AX206="","",IF(CW206="","",AX206-AX206+INDEX(gDP!BM$6:BM$271,MATCH(totalExpenditure!$A206,gDP!$B$6:$B$271))))</f>
        <v>251362514349.69699</v>
      </c>
      <c r="EW206" s="77">
        <f>IF(AY206="","",IF(CX206="","",AY206-AY206+INDEX(gDP!BN$6:BN$271,MATCH(totalExpenditure!$A206,gDP!$B$6:$B$271))))</f>
        <v>285810244501.93298</v>
      </c>
      <c r="EX206" s="77" t="str">
        <f>IF(AZ206="","",IF(CY206="","",AZ206-AZ206+INDEX(gDP!BO$6:BO$271,MATCH(totalExpenditure!$A206,gDP!$B$6:$B$271))))</f>
        <v/>
      </c>
    </row>
    <row r="207" spans="1:154" x14ac:dyDescent="0.35">
      <c r="A207" t="s">
        <v>623</v>
      </c>
      <c r="B207" s="77" t="str">
        <f>IF(INDEX([2]pivotTable!B$3:B$308,MATCH(totalExpenditure!$A207,[2]pivotTable!$A$3:$A$308,0))/100*INDEX(gDP!Q$6:Q$271,MATCH(totalExpenditure!$A207,gDP!$B$6:$B$271))=0,"",INDEX([2]pivotTable!B$3:B$308,MATCH(totalExpenditure!$A207,[2]pivotTable!$A$3:$A$308,0))/100*INDEX(gDP!Q$6:Q$271,MATCH(totalExpenditure!$A207,gDP!$B$6:$B$271)))</f>
        <v/>
      </c>
      <c r="C207" s="77" t="str">
        <f>IF(INDEX([2]pivotTable!C$3:C$308,MATCH(totalExpenditure!$A207,[2]pivotTable!$A$3:$A$308,0))/100*INDEX(gDP!R$6:R$271,MATCH(totalExpenditure!$A207,gDP!$B$6:$B$271))=0,"",INDEX([2]pivotTable!C$3:C$308,MATCH(totalExpenditure!$A207,[2]pivotTable!$A$3:$A$308,0))/100*INDEX(gDP!R$6:R$271,MATCH(totalExpenditure!$A207,gDP!$B$6:$B$271)))</f>
        <v/>
      </c>
      <c r="D207" s="77" t="str">
        <f>IF(INDEX([2]pivotTable!D$3:D$308,MATCH(totalExpenditure!$A207,[2]pivotTable!$A$3:$A$308,0))/100*INDEX(gDP!S$6:S$271,MATCH(totalExpenditure!$A207,gDP!$B$6:$B$271))=0,"",INDEX([2]pivotTable!D$3:D$308,MATCH(totalExpenditure!$A207,[2]pivotTable!$A$3:$A$308,0))/100*INDEX(gDP!S$6:S$271,MATCH(totalExpenditure!$A207,gDP!$B$6:$B$271)))</f>
        <v/>
      </c>
      <c r="E207" s="77" t="str">
        <f>IF(INDEX([2]pivotTable!E$3:E$308,MATCH(totalExpenditure!$A207,[2]pivotTable!$A$3:$A$308,0))/100*INDEX(gDP!T$6:T$271,MATCH(totalExpenditure!$A207,gDP!$B$6:$B$271))=0,"",INDEX([2]pivotTable!E$3:E$308,MATCH(totalExpenditure!$A207,[2]pivotTable!$A$3:$A$308,0))/100*INDEX(gDP!T$6:T$271,MATCH(totalExpenditure!$A207,gDP!$B$6:$B$271)))</f>
        <v/>
      </c>
      <c r="F207" s="77" t="str">
        <f>IF(INDEX([2]pivotTable!F$3:F$308,MATCH(totalExpenditure!$A207,[2]pivotTable!$A$3:$A$308,0))/100*INDEX(gDP!U$6:U$271,MATCH(totalExpenditure!$A207,gDP!$B$6:$B$271))=0,"",INDEX([2]pivotTable!F$3:F$308,MATCH(totalExpenditure!$A207,[2]pivotTable!$A$3:$A$308,0))/100*INDEX(gDP!U$6:U$271,MATCH(totalExpenditure!$A207,gDP!$B$6:$B$271)))</f>
        <v/>
      </c>
      <c r="G207" s="77" t="str">
        <f>IF(INDEX([2]pivotTable!G$3:G$308,MATCH(totalExpenditure!$A207,[2]pivotTable!$A$3:$A$308,0))/100*INDEX(gDP!V$6:V$271,MATCH(totalExpenditure!$A207,gDP!$B$6:$B$271))=0,"",INDEX([2]pivotTable!G$3:G$308,MATCH(totalExpenditure!$A207,[2]pivotTable!$A$3:$A$308,0))/100*INDEX(gDP!V$6:V$271,MATCH(totalExpenditure!$A207,gDP!$B$6:$B$271)))</f>
        <v/>
      </c>
      <c r="H207" s="77" t="str">
        <f>IF(INDEX([2]pivotTable!H$3:H$308,MATCH(totalExpenditure!$A207,[2]pivotTable!$A$3:$A$308,0))/100*INDEX(gDP!W$6:W$271,MATCH(totalExpenditure!$A207,gDP!$B$6:$B$271))=0,"",INDEX([2]pivotTable!H$3:H$308,MATCH(totalExpenditure!$A207,[2]pivotTable!$A$3:$A$308,0))/100*INDEX(gDP!W$6:W$271,MATCH(totalExpenditure!$A207,gDP!$B$6:$B$271)))</f>
        <v/>
      </c>
      <c r="I207" s="77" t="str">
        <f>IF(INDEX([2]pivotTable!I$3:I$308,MATCH(totalExpenditure!$A207,[2]pivotTable!$A$3:$A$308,0))/100*INDEX(gDP!X$6:X$271,MATCH(totalExpenditure!$A207,gDP!$B$6:$B$271))=0,"",INDEX([2]pivotTable!I$3:I$308,MATCH(totalExpenditure!$A207,[2]pivotTable!$A$3:$A$308,0))/100*INDEX(gDP!X$6:X$271,MATCH(totalExpenditure!$A207,gDP!$B$6:$B$271)))</f>
        <v/>
      </c>
      <c r="J207" s="77" t="str">
        <f>IF(INDEX([2]pivotTable!J$3:J$308,MATCH(totalExpenditure!$A207,[2]pivotTable!$A$3:$A$308,0))/100*INDEX(gDP!Y$6:Y$271,MATCH(totalExpenditure!$A207,gDP!$B$6:$B$271))=0,"",INDEX([2]pivotTable!J$3:J$308,MATCH(totalExpenditure!$A207,[2]pivotTable!$A$3:$A$308,0))/100*INDEX(gDP!Y$6:Y$271,MATCH(totalExpenditure!$A207,gDP!$B$6:$B$271)))</f>
        <v/>
      </c>
      <c r="K207" s="77" t="str">
        <f>IF(INDEX([2]pivotTable!K$3:K$308,MATCH(totalExpenditure!$A207,[2]pivotTable!$A$3:$A$308,0))/100*INDEX(gDP!Z$6:Z$271,MATCH(totalExpenditure!$A207,gDP!$B$6:$B$271))=0,"",INDEX([2]pivotTable!K$3:K$308,MATCH(totalExpenditure!$A207,[2]pivotTable!$A$3:$A$308,0))/100*INDEX(gDP!Z$6:Z$271,MATCH(totalExpenditure!$A207,gDP!$B$6:$B$271)))</f>
        <v/>
      </c>
      <c r="L207" s="77" t="str">
        <f>IF(INDEX([2]pivotTable!L$3:L$308,MATCH(totalExpenditure!$A207,[2]pivotTable!$A$3:$A$308,0))/100*INDEX(gDP!AA$6:AA$271,MATCH(totalExpenditure!$A207,gDP!$B$6:$B$271))=0,"",INDEX([2]pivotTable!L$3:L$308,MATCH(totalExpenditure!$A207,[2]pivotTable!$A$3:$A$308,0))/100*INDEX(gDP!AA$6:AA$271,MATCH(totalExpenditure!$A207,gDP!$B$6:$B$271)))</f>
        <v/>
      </c>
      <c r="M207" s="77" t="str">
        <f>IF(INDEX([2]pivotTable!M$3:M$308,MATCH(totalExpenditure!$A207,[2]pivotTable!$A$3:$A$308,0))/100*INDEX(gDP!AB$6:AB$271,MATCH(totalExpenditure!$A207,gDP!$B$6:$B$271))=0,"",INDEX([2]pivotTable!M$3:M$308,MATCH(totalExpenditure!$A207,[2]pivotTable!$A$3:$A$308,0))/100*INDEX(gDP!AB$6:AB$271,MATCH(totalExpenditure!$A207,gDP!$B$6:$B$271)))</f>
        <v/>
      </c>
      <c r="N207" s="77" t="str">
        <f>IF(INDEX([2]pivotTable!N$3:N$308,MATCH(totalExpenditure!$A207,[2]pivotTable!$A$3:$A$308,0))/100*INDEX(gDP!AC$6:AC$271,MATCH(totalExpenditure!$A207,gDP!$B$6:$B$271))=0,"",INDEX([2]pivotTable!N$3:N$308,MATCH(totalExpenditure!$A207,[2]pivotTable!$A$3:$A$308,0))/100*INDEX(gDP!AC$6:AC$271,MATCH(totalExpenditure!$A207,gDP!$B$6:$B$271)))</f>
        <v/>
      </c>
      <c r="O207" s="77" t="str">
        <f>IF(INDEX([2]pivotTable!O$3:O$308,MATCH(totalExpenditure!$A207,[2]pivotTable!$A$3:$A$308,0))/100*INDEX(gDP!AD$6:AD$271,MATCH(totalExpenditure!$A207,gDP!$B$6:$B$271))=0,"",INDEX([2]pivotTable!O$3:O$308,MATCH(totalExpenditure!$A207,[2]pivotTable!$A$3:$A$308,0))/100*INDEX(gDP!AD$6:AD$271,MATCH(totalExpenditure!$A207,gDP!$B$6:$B$271)))</f>
        <v/>
      </c>
      <c r="P207" s="77" t="str">
        <f>IF(INDEX([2]pivotTable!P$3:P$308,MATCH(totalExpenditure!$A207,[2]pivotTable!$A$3:$A$308,0))/100*INDEX(gDP!AE$6:AE$271,MATCH(totalExpenditure!$A207,gDP!$B$6:$B$271))=0,"",INDEX([2]pivotTable!P$3:P$308,MATCH(totalExpenditure!$A207,[2]pivotTable!$A$3:$A$308,0))/100*INDEX(gDP!AE$6:AE$271,MATCH(totalExpenditure!$A207,gDP!$B$6:$B$271)))</f>
        <v/>
      </c>
      <c r="Q207" s="77" t="str">
        <f>IF(INDEX([2]pivotTable!Q$3:Q$308,MATCH(totalExpenditure!$A207,[2]pivotTable!$A$3:$A$308,0))/100*INDEX(gDP!AF$6:AF$271,MATCH(totalExpenditure!$A207,gDP!$B$6:$B$271))=0,"",INDEX([2]pivotTable!Q$3:Q$308,MATCH(totalExpenditure!$A207,[2]pivotTable!$A$3:$A$308,0))/100*INDEX(gDP!AF$6:AF$271,MATCH(totalExpenditure!$A207,gDP!$B$6:$B$271)))</f>
        <v/>
      </c>
      <c r="R207" s="77" t="str">
        <f>IF(INDEX([2]pivotTable!R$3:R$308,MATCH(totalExpenditure!$A207,[2]pivotTable!$A$3:$A$308,0))/100*INDEX(gDP!AG$6:AG$271,MATCH(totalExpenditure!$A207,gDP!$B$6:$B$271))=0,"",INDEX([2]pivotTable!R$3:R$308,MATCH(totalExpenditure!$A207,[2]pivotTable!$A$3:$A$308,0))/100*INDEX(gDP!AG$6:AG$271,MATCH(totalExpenditure!$A207,gDP!$B$6:$B$271)))</f>
        <v/>
      </c>
      <c r="S207" s="77" t="str">
        <f>IF(INDEX([2]pivotTable!S$3:S$308,MATCH(totalExpenditure!$A207,[2]pivotTable!$A$3:$A$308,0))/100*INDEX(gDP!AH$6:AH$271,MATCH(totalExpenditure!$A207,gDP!$B$6:$B$271))=0,"",INDEX([2]pivotTable!S$3:S$308,MATCH(totalExpenditure!$A207,[2]pivotTable!$A$3:$A$308,0))/100*INDEX(gDP!AH$6:AH$271,MATCH(totalExpenditure!$A207,gDP!$B$6:$B$271)))</f>
        <v/>
      </c>
      <c r="T207" s="77" t="str">
        <f>IF(INDEX([2]pivotTable!T$3:T$308,MATCH(totalExpenditure!$A207,[2]pivotTable!$A$3:$A$308,0))/100*INDEX(gDP!AI$6:AI$271,MATCH(totalExpenditure!$A207,gDP!$B$6:$B$271))=0,"",INDEX([2]pivotTable!T$3:T$308,MATCH(totalExpenditure!$A207,[2]pivotTable!$A$3:$A$308,0))/100*INDEX(gDP!AI$6:AI$271,MATCH(totalExpenditure!$A207,gDP!$B$6:$B$271)))</f>
        <v/>
      </c>
      <c r="U207" s="77" t="str">
        <f>IF(INDEX([2]pivotTable!U$3:U$308,MATCH(totalExpenditure!$A207,[2]pivotTable!$A$3:$A$308,0))/100*INDEX(gDP!AJ$6:AJ$271,MATCH(totalExpenditure!$A207,gDP!$B$6:$B$271))=0,"",INDEX([2]pivotTable!U$3:U$308,MATCH(totalExpenditure!$A207,[2]pivotTable!$A$3:$A$308,0))/100*INDEX(gDP!AJ$6:AJ$271,MATCH(totalExpenditure!$A207,gDP!$B$6:$B$271)))</f>
        <v/>
      </c>
      <c r="V207" s="77" t="str">
        <f>IF(INDEX([2]pivotTable!V$3:V$308,MATCH(totalExpenditure!$A207,[2]pivotTable!$A$3:$A$308,0))/100*INDEX(gDP!AK$6:AK$271,MATCH(totalExpenditure!$A207,gDP!$B$6:$B$271))=0,"",INDEX([2]pivotTable!V$3:V$308,MATCH(totalExpenditure!$A207,[2]pivotTable!$A$3:$A$308,0))/100*INDEX(gDP!AK$6:AK$271,MATCH(totalExpenditure!$A207,gDP!$B$6:$B$271)))</f>
        <v/>
      </c>
      <c r="W207" s="77" t="str">
        <f>IF(INDEX([2]pivotTable!W$3:W$308,MATCH(totalExpenditure!$A207,[2]pivotTable!$A$3:$A$308,0))/100*INDEX(gDP!AL$6:AL$271,MATCH(totalExpenditure!$A207,gDP!$B$6:$B$271))=0,"",INDEX([2]pivotTable!W$3:W$308,MATCH(totalExpenditure!$A207,[2]pivotTable!$A$3:$A$308,0))/100*INDEX(gDP!AL$6:AL$271,MATCH(totalExpenditure!$A207,gDP!$B$6:$B$271)))</f>
        <v/>
      </c>
      <c r="X207" s="77" t="str">
        <f>IF(INDEX([2]pivotTable!X$3:X$308,MATCH(totalExpenditure!$A207,[2]pivotTable!$A$3:$A$308,0))/100*INDEX(gDP!AM$6:AM$271,MATCH(totalExpenditure!$A207,gDP!$B$6:$B$271))=0,"",INDEX([2]pivotTable!X$3:X$308,MATCH(totalExpenditure!$A207,[2]pivotTable!$A$3:$A$308,0))/100*INDEX(gDP!AM$6:AM$271,MATCH(totalExpenditure!$A207,gDP!$B$6:$B$271)))</f>
        <v/>
      </c>
      <c r="Y207" s="77" t="str">
        <f>IF(INDEX([2]pivotTable!Y$3:Y$308,MATCH(totalExpenditure!$A207,[2]pivotTable!$A$3:$A$308,0))/100*INDEX(gDP!AN$6:AN$271,MATCH(totalExpenditure!$A207,gDP!$B$6:$B$271))=0,"",INDEX([2]pivotTable!Y$3:Y$308,MATCH(totalExpenditure!$A207,[2]pivotTable!$A$3:$A$308,0))/100*INDEX(gDP!AN$6:AN$271,MATCH(totalExpenditure!$A207,gDP!$B$6:$B$271)))</f>
        <v/>
      </c>
      <c r="Z207" s="77" t="str">
        <f>IF(INDEX([2]pivotTable!Z$3:Z$308,MATCH(totalExpenditure!$A207,[2]pivotTable!$A$3:$A$308,0))/100*INDEX(gDP!AO$6:AO$271,MATCH(totalExpenditure!$A207,gDP!$B$6:$B$271))=0,"",INDEX([2]pivotTable!Z$3:Z$308,MATCH(totalExpenditure!$A207,[2]pivotTable!$A$3:$A$308,0))/100*INDEX(gDP!AO$6:AO$271,MATCH(totalExpenditure!$A207,gDP!$B$6:$B$271)))</f>
        <v/>
      </c>
      <c r="AA207" s="77" t="str">
        <f>IF(INDEX([2]pivotTable!AA$3:AA$308,MATCH(totalExpenditure!$A207,[2]pivotTable!$A$3:$A$308,0))/100*INDEX(gDP!AP$6:AP$271,MATCH(totalExpenditure!$A207,gDP!$B$6:$B$271))=0,"",INDEX([2]pivotTable!AA$3:AA$308,MATCH(totalExpenditure!$A207,[2]pivotTable!$A$3:$A$308,0))/100*INDEX(gDP!AP$6:AP$271,MATCH(totalExpenditure!$A207,gDP!$B$6:$B$271)))</f>
        <v/>
      </c>
      <c r="AB207" s="77" t="str">
        <f>IF(INDEX([2]pivotTable!AB$3:AB$308,MATCH(totalExpenditure!$A207,[2]pivotTable!$A$3:$A$308,0))/100*INDEX(gDP!AQ$6:AQ$271,MATCH(totalExpenditure!$A207,gDP!$B$6:$B$271))=0,"",INDEX([2]pivotTable!AB$3:AB$308,MATCH(totalExpenditure!$A207,[2]pivotTable!$A$3:$A$308,0))/100*INDEX(gDP!AQ$6:AQ$271,MATCH(totalExpenditure!$A207,gDP!$B$6:$B$271)))</f>
        <v/>
      </c>
      <c r="AC207" s="77">
        <f>IF(INDEX([2]pivotTable!AC$3:AC$308,MATCH(totalExpenditure!$A207,[2]pivotTable!$A$3:$A$308,0))/100*INDEX(gDP!AR$6:AR$271,MATCH(totalExpenditure!$A207,gDP!$B$6:$B$271))=0,"",INDEX([2]pivotTable!AC$3:AC$308,MATCH(totalExpenditure!$A207,[2]pivotTable!$A$3:$A$308,0))/100*INDEX(gDP!AR$6:AR$271,MATCH(totalExpenditure!$A207,gDP!$B$6:$B$271)))</f>
        <v>9834537843.2168846</v>
      </c>
      <c r="AD207" s="77">
        <f>IF(INDEX([2]pivotTable!AD$3:AD$308,MATCH(totalExpenditure!$A207,[2]pivotTable!$A$3:$A$308,0))/100*INDEX(gDP!AS$6:AS$271,MATCH(totalExpenditure!$A207,gDP!$B$6:$B$271))=0,"",INDEX([2]pivotTable!AD$3:AD$308,MATCH(totalExpenditure!$A207,[2]pivotTable!$A$3:$A$308,0))/100*INDEX(gDP!AS$6:AS$271,MATCH(totalExpenditure!$A207,gDP!$B$6:$B$271)))</f>
        <v>20776811375.75544</v>
      </c>
      <c r="AE207" s="77">
        <f>IF(INDEX([2]pivotTable!AE$3:AE$308,MATCH(totalExpenditure!$A207,[2]pivotTable!$A$3:$A$308,0))/100*INDEX(gDP!AT$6:AT$271,MATCH(totalExpenditure!$A207,gDP!$B$6:$B$271))=0,"",INDEX([2]pivotTable!AE$3:AE$308,MATCH(totalExpenditure!$A207,[2]pivotTable!$A$3:$A$308,0))/100*INDEX(gDP!AT$6:AT$271,MATCH(totalExpenditure!$A207,gDP!$B$6:$B$271)))</f>
        <v>26643719936.921448</v>
      </c>
      <c r="AF207" s="77">
        <f>IF(INDEX([2]pivotTable!AF$3:AF$308,MATCH(totalExpenditure!$A207,[2]pivotTable!$A$3:$A$308,0))/100*INDEX(gDP!AU$6:AU$271,MATCH(totalExpenditure!$A207,gDP!$B$6:$B$271))=0,"",INDEX([2]pivotTable!AF$3:AF$308,MATCH(totalExpenditure!$A207,[2]pivotTable!$A$3:$A$308,0))/100*INDEX(gDP!AU$6:AU$271,MATCH(totalExpenditure!$A207,gDP!$B$6:$B$271)))</f>
        <v>37483548644.338135</v>
      </c>
      <c r="AG207" s="77">
        <f>IF(INDEX([2]pivotTable!AG$3:AG$308,MATCH(totalExpenditure!$A207,[2]pivotTable!$A$3:$A$308,0))/100*INDEX(gDP!AV$6:AV$271,MATCH(totalExpenditure!$A207,gDP!$B$6:$B$271))=0,"",INDEX([2]pivotTable!AG$3:AG$308,MATCH(totalExpenditure!$A207,[2]pivotTable!$A$3:$A$308,0))/100*INDEX(gDP!AV$6:AV$271,MATCH(totalExpenditure!$A207,gDP!$B$6:$B$271)))</f>
        <v>46477521379.967583</v>
      </c>
      <c r="AH207" s="77">
        <f>IF(INDEX([2]pivotTable!AH$3:AH$308,MATCH(totalExpenditure!$A207,[2]pivotTable!$A$3:$A$308,0))/100*INDEX(gDP!AW$6:AW$271,MATCH(totalExpenditure!$A207,gDP!$B$6:$B$271))=0,"",INDEX([2]pivotTable!AH$3:AH$308,MATCH(totalExpenditure!$A207,[2]pivotTable!$A$3:$A$308,0))/100*INDEX(gDP!AW$6:AW$271,MATCH(totalExpenditure!$A207,gDP!$B$6:$B$271)))</f>
        <v>57919635691.773735</v>
      </c>
      <c r="AI207" s="77">
        <f>IF(INDEX([2]pivotTable!AI$3:AI$308,MATCH(totalExpenditure!$A207,[2]pivotTable!$A$3:$A$308,0))/100*INDEX(gDP!AX$6:AX$271,MATCH(totalExpenditure!$A207,gDP!$B$6:$B$271))=0,"",INDEX([2]pivotTable!AI$3:AI$308,MATCH(totalExpenditure!$A207,[2]pivotTable!$A$3:$A$308,0))/100*INDEX(gDP!AX$6:AX$271,MATCH(totalExpenditure!$A207,gDP!$B$6:$B$271)))</f>
        <v>76707203737.503433</v>
      </c>
      <c r="AJ207" s="77">
        <f>IF(INDEX([2]pivotTable!AJ$3:AJ$308,MATCH(totalExpenditure!$A207,[2]pivotTable!$A$3:$A$308,0))/100*INDEX(gDP!AY$6:AY$271,MATCH(totalExpenditure!$A207,gDP!$B$6:$B$271))=0,"",INDEX([2]pivotTable!AJ$3:AJ$308,MATCH(totalExpenditure!$A207,[2]pivotTable!$A$3:$A$308,0))/100*INDEX(gDP!AY$6:AY$271,MATCH(totalExpenditure!$A207,gDP!$B$6:$B$271)))</f>
        <v>93548580742.815292</v>
      </c>
      <c r="AK207" s="77">
        <f>IF(INDEX([2]pivotTable!AK$3:AK$308,MATCH(totalExpenditure!$A207,[2]pivotTable!$A$3:$A$308,0))/100*INDEX(gDP!AZ$6:AZ$271,MATCH(totalExpenditure!$A207,gDP!$B$6:$B$271))=0,"",INDEX([2]pivotTable!AK$3:AK$308,MATCH(totalExpenditure!$A207,[2]pivotTable!$A$3:$A$308,0))/100*INDEX(gDP!AZ$6:AZ$271,MATCH(totalExpenditure!$A207,gDP!$B$6:$B$271)))</f>
        <v>34312171831.915558</v>
      </c>
      <c r="AL207" s="77">
        <f>IF(INDEX([2]pivotTable!AL$3:AL$308,MATCH(totalExpenditure!$A207,[2]pivotTable!$A$3:$A$308,0))/100*INDEX(gDP!BA$6:BA$271,MATCH(totalExpenditure!$A207,gDP!$B$6:$B$271))=0,"",INDEX([2]pivotTable!AL$3:AL$308,MATCH(totalExpenditure!$A207,[2]pivotTable!$A$3:$A$308,0))/100*INDEX(gDP!BA$6:BA$271,MATCH(totalExpenditure!$A207,gDP!$B$6:$B$271)))</f>
        <v>136853880004.17627</v>
      </c>
      <c r="AM207" s="77">
        <f>IF(INDEX([2]pivotTable!AM$3:AM$308,MATCH(totalExpenditure!$A207,[2]pivotTable!$A$3:$A$308,0))/100*INDEX(gDP!BB$6:BB$271,MATCH(totalExpenditure!$A207,gDP!$B$6:$B$271))=0,"",INDEX([2]pivotTable!AM$3:AM$308,MATCH(totalExpenditure!$A207,[2]pivotTable!$A$3:$A$308,0))/100*INDEX(gDP!BB$6:BB$271,MATCH(totalExpenditure!$A207,gDP!$B$6:$B$271)))</f>
        <v>167869282077.64761</v>
      </c>
      <c r="AN207" s="77">
        <f>IF(INDEX([2]pivotTable!AN$3:AN$308,MATCH(totalExpenditure!$A207,[2]pivotTable!$A$3:$A$308,0))/100*INDEX(gDP!BC$6:BC$271,MATCH(totalExpenditure!$A207,gDP!$B$6:$B$271))=0,"",INDEX([2]pivotTable!AN$3:AN$308,MATCH(totalExpenditure!$A207,[2]pivotTable!$A$3:$A$308,0))/100*INDEX(gDP!BC$6:BC$271,MATCH(totalExpenditure!$A207,gDP!$B$6:$B$271)))</f>
        <v>198239172979.11349</v>
      </c>
      <c r="AO207" s="77">
        <f>IF(INDEX([2]pivotTable!AO$3:AO$308,MATCH(totalExpenditure!$A207,[2]pivotTable!$A$3:$A$308,0))/100*INDEX(gDP!BD$6:BD$271,MATCH(totalExpenditure!$A207,gDP!$B$6:$B$271))=0,"",INDEX([2]pivotTable!AO$3:AO$308,MATCH(totalExpenditure!$A207,[2]pivotTable!$A$3:$A$308,0))/100*INDEX(gDP!BD$6:BD$271,MATCH(totalExpenditure!$A207,gDP!$B$6:$B$271)))</f>
        <v>240191331248.9299</v>
      </c>
      <c r="AP207" s="77">
        <f>IF(INDEX([2]pivotTable!AP$3:AP$308,MATCH(totalExpenditure!$A207,[2]pivotTable!$A$3:$A$308,0))/100*INDEX(gDP!BE$6:BE$271,MATCH(totalExpenditure!$A207,gDP!$B$6:$B$271))=0,"",INDEX([2]pivotTable!AP$3:AP$308,MATCH(totalExpenditure!$A207,[2]pivotTable!$A$3:$A$308,0))/100*INDEX(gDP!BE$6:BE$271,MATCH(totalExpenditure!$A207,gDP!$B$6:$B$271)))</f>
        <v>247549707389.77087</v>
      </c>
      <c r="AQ207" s="77">
        <f>IF(INDEX([2]pivotTable!AQ$3:AQ$308,MATCH(totalExpenditure!$A207,[2]pivotTable!$A$3:$A$308,0))/100*INDEX(gDP!BF$6:BF$271,MATCH(totalExpenditure!$A207,gDP!$B$6:$B$271))=0,"",INDEX([2]pivotTable!AQ$3:AQ$308,MATCH(totalExpenditure!$A207,[2]pivotTable!$A$3:$A$308,0))/100*INDEX(gDP!BF$6:BF$271,MATCH(totalExpenditure!$A207,gDP!$B$6:$B$271)))</f>
        <v>209302518153.00989</v>
      </c>
      <c r="AR207" s="77">
        <f>IF(INDEX([2]pivotTable!AR$3:AR$308,MATCH(totalExpenditure!$A207,[2]pivotTable!$A$3:$A$308,0))/100*INDEX(gDP!BG$6:BG$271,MATCH(totalExpenditure!$A207,gDP!$B$6:$B$271))=0,"",INDEX([2]pivotTable!AR$3:AR$308,MATCH(totalExpenditure!$A207,[2]pivotTable!$A$3:$A$308,0))/100*INDEX(gDP!BG$6:BG$271,MATCH(totalExpenditure!$A207,gDP!$B$6:$B$271)))</f>
        <v>200981979173.75296</v>
      </c>
      <c r="AS207" s="77">
        <f>IF(INDEX([2]pivotTable!AS$3:AS$308,MATCH(totalExpenditure!$A207,[2]pivotTable!$A$3:$A$308,0))/100*INDEX(gDP!BH$6:BH$271,MATCH(totalExpenditure!$A207,gDP!$B$6:$B$271))=0,"",INDEX([2]pivotTable!AS$3:AS$308,MATCH(totalExpenditure!$A207,[2]pivotTable!$A$3:$A$308,0))/100*INDEX(gDP!BH$6:BH$271,MATCH(totalExpenditure!$A207,gDP!$B$6:$B$271)))</f>
        <v>116714074796.12399</v>
      </c>
      <c r="AT207" s="77">
        <f>IF(INDEX([2]pivotTable!AT$3:AT$308,MATCH(totalExpenditure!$A207,[2]pivotTable!$A$3:$A$308,0))/100*INDEX(gDP!BI$6:BI$271,MATCH(totalExpenditure!$A207,gDP!$B$6:$B$271))=0,"",INDEX([2]pivotTable!AT$3:AT$308,MATCH(totalExpenditure!$A207,[2]pivotTable!$A$3:$A$308,0))/100*INDEX(gDP!BI$6:BI$271,MATCH(totalExpenditure!$A207,gDP!$B$6:$B$271)))</f>
        <v>120273274253.00336</v>
      </c>
      <c r="AU207" s="77">
        <f>IF(INDEX([2]pivotTable!AU$3:AU$308,MATCH(totalExpenditure!$A207,[2]pivotTable!$A$3:$A$308,0))/100*INDEX(gDP!BJ$6:BJ$271,MATCH(totalExpenditure!$A207,gDP!$B$6:$B$271))=0,"",INDEX([2]pivotTable!AU$3:AU$308,MATCH(totalExpenditure!$A207,[2]pivotTable!$A$3:$A$308,0))/100*INDEX(gDP!BJ$6:BJ$271,MATCH(totalExpenditure!$A207,gDP!$B$6:$B$271)))</f>
        <v>130343707015.3692</v>
      </c>
      <c r="AV207" s="77">
        <f>IF(INDEX([2]pivotTable!AV$3:AV$308,MATCH(totalExpenditure!$A207,[2]pivotTable!$A$3:$A$308,0))/100*INDEX(gDP!BK$6:BK$271,MATCH(totalExpenditure!$A207,gDP!$B$6:$B$271))=0,"",INDEX([2]pivotTable!AV$3:AV$308,MATCH(totalExpenditure!$A207,[2]pivotTable!$A$3:$A$308,0))/100*INDEX(gDP!BK$6:BK$271,MATCH(totalExpenditure!$A207,gDP!$B$6:$B$271)))</f>
        <v>119824870321.25272</v>
      </c>
      <c r="AW207" s="77">
        <f>IF(INDEX([2]pivotTable!AW$3:AW$308,MATCH(totalExpenditure!$A207,[2]pivotTable!$A$3:$A$308,0))/100*INDEX(gDP!BL$6:BL$271,MATCH(totalExpenditure!$A207,gDP!$B$6:$B$271))=0,"",INDEX([2]pivotTable!AW$3:AW$308,MATCH(totalExpenditure!$A207,[2]pivotTable!$A$3:$A$308,0))/100*INDEX(gDP!BL$6:BL$271,MATCH(totalExpenditure!$A207,gDP!$B$6:$B$271)))</f>
        <v>127660871204.20732</v>
      </c>
      <c r="AX207" s="77">
        <f>IF(INDEX([2]pivotTable!AX$3:AX$308,MATCH(totalExpenditure!$A207,[2]pivotTable!$A$3:$A$308,0))/100*INDEX(gDP!BM$6:BM$271,MATCH(totalExpenditure!$A207,gDP!$B$6:$B$271))=0,"",INDEX([2]pivotTable!AX$3:AX$308,MATCH(totalExpenditure!$A207,[2]pivotTable!$A$3:$A$308,0))/100*INDEX(gDP!BM$6:BM$271,MATCH(totalExpenditure!$A207,gDP!$B$6:$B$271)))</f>
        <v>118848841191.22635</v>
      </c>
      <c r="AY207" s="77" t="str">
        <f>IF(INDEX([2]pivotTable!AY$3:AY$308,MATCH(totalExpenditure!$A207,[2]pivotTable!$A$3:$A$308,0))/100*INDEX(gDP!BN$6:BN$271,MATCH(totalExpenditure!$A207,gDP!$B$6:$B$271))=0,"",INDEX([2]pivotTable!AY$3:AY$308,MATCH(totalExpenditure!$A207,[2]pivotTable!$A$3:$A$308,0))/100*INDEX(gDP!BN$6:BN$271,MATCH(totalExpenditure!$A207,gDP!$B$6:$B$271)))</f>
        <v/>
      </c>
      <c r="AZ207" s="77" t="str">
        <f>IF(INDEX([2]pivotTable!AZ$3:AZ$308,MATCH(totalExpenditure!$A207,[2]pivotTable!$A$3:$A$308,0))/100*INDEX(gDP!BO$6:BO$271,MATCH(totalExpenditure!$A207,gDP!$B$6:$B$271))=0,"",INDEX([2]pivotTable!AZ$3:AZ$308,MATCH(totalExpenditure!$A207,[2]pivotTable!$A$3:$A$308,0))/100*INDEX(gDP!BO$6:BO$271,MATCH(totalExpenditure!$A207,gDP!$B$6:$B$271)))</f>
        <v/>
      </c>
      <c r="BA207" s="77" t="str">
        <f>IF(INDEX([2]pivotTable!B$310:B$615,MATCH(totalExpenditure!$A207,[2]pivotTable!$A$310:$A$615,0))/100*INDEX(gDP!Q$6:Q$271,MATCH(totalExpenditure!$A207,gDP!$B$6:$B$271))=0,"",INDEX([2]pivotTable!B$310:B$615,MATCH(totalExpenditure!$A207,[2]pivotTable!$A$310:$A$615,0))/100*INDEX(gDP!Q$6:Q$271,MATCH(totalExpenditure!$A207,gDP!$B$6:$B$271)))</f>
        <v/>
      </c>
      <c r="BB207" s="77" t="str">
        <f>IF(INDEX([2]pivotTable!C$310:C$615,MATCH(totalExpenditure!$A207,[2]pivotTable!$A$310:$A$615,0))/100*INDEX(gDP!R$6:R$271,MATCH(totalExpenditure!$A207,gDP!$B$6:$B$271))=0,"",INDEX([2]pivotTable!C$310:C$615,MATCH(totalExpenditure!$A207,[2]pivotTable!$A$310:$A$615,0))/100*INDEX(gDP!R$6:R$271,MATCH(totalExpenditure!$A207,gDP!$B$6:$B$271)))</f>
        <v/>
      </c>
      <c r="BC207" s="77" t="str">
        <f>IF(INDEX([2]pivotTable!D$310:D$615,MATCH(totalExpenditure!$A207,[2]pivotTable!$A$310:$A$615,0))/100*INDEX(gDP!S$6:S$271,MATCH(totalExpenditure!$A207,gDP!$B$6:$B$271))=0,"",INDEX([2]pivotTable!D$310:D$615,MATCH(totalExpenditure!$A207,[2]pivotTable!$A$310:$A$615,0))/100*INDEX(gDP!S$6:S$271,MATCH(totalExpenditure!$A207,gDP!$B$6:$B$271)))</f>
        <v/>
      </c>
      <c r="BD207" s="77" t="str">
        <f>IF(INDEX([2]pivotTable!E$310:E$615,MATCH(totalExpenditure!$A207,[2]pivotTable!$A$310:$A$615,0))/100*INDEX(gDP!T$6:T$271,MATCH(totalExpenditure!$A207,gDP!$B$6:$B$271))=0,"",INDEX([2]pivotTable!E$310:E$615,MATCH(totalExpenditure!$A207,[2]pivotTable!$A$310:$A$615,0))/100*INDEX(gDP!T$6:T$271,MATCH(totalExpenditure!$A207,gDP!$B$6:$B$271)))</f>
        <v/>
      </c>
      <c r="BE207" s="77" t="str">
        <f>IF(INDEX([2]pivotTable!F$310:F$615,MATCH(totalExpenditure!$A207,[2]pivotTable!$A$310:$A$615,0))/100*INDEX(gDP!U$6:U$271,MATCH(totalExpenditure!$A207,gDP!$B$6:$B$271))=0,"",INDEX([2]pivotTable!F$310:F$615,MATCH(totalExpenditure!$A207,[2]pivotTable!$A$310:$A$615,0))/100*INDEX(gDP!U$6:U$271,MATCH(totalExpenditure!$A207,gDP!$B$6:$B$271)))</f>
        <v/>
      </c>
      <c r="BF207" s="77" t="str">
        <f>IF(INDEX([2]pivotTable!G$310:G$615,MATCH(totalExpenditure!$A207,[2]pivotTable!$A$310:$A$615,0))/100*INDEX(gDP!V$6:V$271,MATCH(totalExpenditure!$A207,gDP!$B$6:$B$271))=0,"",INDEX([2]pivotTable!G$310:G$615,MATCH(totalExpenditure!$A207,[2]pivotTable!$A$310:$A$615,0))/100*INDEX(gDP!V$6:V$271,MATCH(totalExpenditure!$A207,gDP!$B$6:$B$271)))</f>
        <v/>
      </c>
      <c r="BG207" s="77" t="str">
        <f>IF(INDEX([2]pivotTable!H$310:H$615,MATCH(totalExpenditure!$A207,[2]pivotTable!$A$310:$A$615,0))/100*INDEX(gDP!W$6:W$271,MATCH(totalExpenditure!$A207,gDP!$B$6:$B$271))=0,"",INDEX([2]pivotTable!H$310:H$615,MATCH(totalExpenditure!$A207,[2]pivotTable!$A$310:$A$615,0))/100*INDEX(gDP!W$6:W$271,MATCH(totalExpenditure!$A207,gDP!$B$6:$B$271)))</f>
        <v/>
      </c>
      <c r="BH207" s="77" t="str">
        <f>IF(INDEX([2]pivotTable!I$310:I$615,MATCH(totalExpenditure!$A207,[2]pivotTable!$A$310:$A$615,0))/100*INDEX(gDP!X$6:X$271,MATCH(totalExpenditure!$A207,gDP!$B$6:$B$271))=0,"",INDEX([2]pivotTable!I$310:I$615,MATCH(totalExpenditure!$A207,[2]pivotTable!$A$310:$A$615,0))/100*INDEX(gDP!X$6:X$271,MATCH(totalExpenditure!$A207,gDP!$B$6:$B$271)))</f>
        <v/>
      </c>
      <c r="BI207" s="77" t="str">
        <f>IF(INDEX([2]pivotTable!J$310:J$615,MATCH(totalExpenditure!$A207,[2]pivotTable!$A$310:$A$615,0))/100*INDEX(gDP!Y$6:Y$271,MATCH(totalExpenditure!$A207,gDP!$B$6:$B$271))=0,"",INDEX([2]pivotTable!J$310:J$615,MATCH(totalExpenditure!$A207,[2]pivotTable!$A$310:$A$615,0))/100*INDEX(gDP!Y$6:Y$271,MATCH(totalExpenditure!$A207,gDP!$B$6:$B$271)))</f>
        <v/>
      </c>
      <c r="BJ207" s="77" t="str">
        <f>IF(INDEX([2]pivotTable!K$310:K$615,MATCH(totalExpenditure!$A207,[2]pivotTable!$A$310:$A$615,0))/100*INDEX(gDP!Z$6:Z$271,MATCH(totalExpenditure!$A207,gDP!$B$6:$B$271))=0,"",INDEX([2]pivotTable!K$310:K$615,MATCH(totalExpenditure!$A207,[2]pivotTable!$A$310:$A$615,0))/100*INDEX(gDP!Z$6:Z$271,MATCH(totalExpenditure!$A207,gDP!$B$6:$B$271)))</f>
        <v/>
      </c>
      <c r="BK207" s="77" t="str">
        <f>IF(INDEX([2]pivotTable!L$310:L$615,MATCH(totalExpenditure!$A207,[2]pivotTable!$A$310:$A$615,0))/100*INDEX(gDP!AA$6:AA$271,MATCH(totalExpenditure!$A207,gDP!$B$6:$B$271))=0,"",INDEX([2]pivotTable!L$310:L$615,MATCH(totalExpenditure!$A207,[2]pivotTable!$A$310:$A$615,0))/100*INDEX(gDP!AA$6:AA$271,MATCH(totalExpenditure!$A207,gDP!$B$6:$B$271)))</f>
        <v/>
      </c>
      <c r="BL207" s="77" t="str">
        <f>IF(INDEX([2]pivotTable!M$310:M$615,MATCH(totalExpenditure!$A207,[2]pivotTable!$A$310:$A$615,0))/100*INDEX(gDP!AB$6:AB$271,MATCH(totalExpenditure!$A207,gDP!$B$6:$B$271))=0,"",INDEX([2]pivotTable!M$310:M$615,MATCH(totalExpenditure!$A207,[2]pivotTable!$A$310:$A$615,0))/100*INDEX(gDP!AB$6:AB$271,MATCH(totalExpenditure!$A207,gDP!$B$6:$B$271)))</f>
        <v/>
      </c>
      <c r="BM207" s="77" t="str">
        <f>IF(INDEX([2]pivotTable!N$310:N$615,MATCH(totalExpenditure!$A207,[2]pivotTable!$A$310:$A$615,0))/100*INDEX(gDP!AC$6:AC$271,MATCH(totalExpenditure!$A207,gDP!$B$6:$B$271))=0,"",INDEX([2]pivotTable!N$310:N$615,MATCH(totalExpenditure!$A207,[2]pivotTable!$A$310:$A$615,0))/100*INDEX(gDP!AC$6:AC$271,MATCH(totalExpenditure!$A207,gDP!$B$6:$B$271)))</f>
        <v/>
      </c>
      <c r="BN207" s="77" t="str">
        <f>IF(INDEX([2]pivotTable!O$310:O$615,MATCH(totalExpenditure!$A207,[2]pivotTable!$A$310:$A$615,0))/100*INDEX(gDP!AD$6:AD$271,MATCH(totalExpenditure!$A207,gDP!$B$6:$B$271))=0,"",INDEX([2]pivotTable!O$310:O$615,MATCH(totalExpenditure!$A207,[2]pivotTable!$A$310:$A$615,0))/100*INDEX(gDP!AD$6:AD$271,MATCH(totalExpenditure!$A207,gDP!$B$6:$B$271)))</f>
        <v/>
      </c>
      <c r="BO207" s="77" t="str">
        <f>IF(INDEX([2]pivotTable!P$310:P$615,MATCH(totalExpenditure!$A207,[2]pivotTable!$A$310:$A$615,0))/100*INDEX(gDP!AE$6:AE$271,MATCH(totalExpenditure!$A207,gDP!$B$6:$B$271))=0,"",INDEX([2]pivotTable!P$310:P$615,MATCH(totalExpenditure!$A207,[2]pivotTable!$A$310:$A$615,0))/100*INDEX(gDP!AE$6:AE$271,MATCH(totalExpenditure!$A207,gDP!$B$6:$B$271)))</f>
        <v/>
      </c>
      <c r="BP207" s="77" t="str">
        <f>IF(INDEX([2]pivotTable!Q$310:Q$615,MATCH(totalExpenditure!$A207,[2]pivotTable!$A$310:$A$615,0))/100*INDEX(gDP!AF$6:AF$271,MATCH(totalExpenditure!$A207,gDP!$B$6:$B$271))=0,"",INDEX([2]pivotTable!Q$310:Q$615,MATCH(totalExpenditure!$A207,[2]pivotTable!$A$310:$A$615,0))/100*INDEX(gDP!AF$6:AF$271,MATCH(totalExpenditure!$A207,gDP!$B$6:$B$271)))</f>
        <v/>
      </c>
      <c r="BQ207" s="77" t="str">
        <f>IF(INDEX([2]pivotTable!R$310:R$615,MATCH(totalExpenditure!$A207,[2]pivotTable!$A$310:$A$615,0))/100*INDEX(gDP!AG$6:AG$271,MATCH(totalExpenditure!$A207,gDP!$B$6:$B$271))=0,"",INDEX([2]pivotTable!R$310:R$615,MATCH(totalExpenditure!$A207,[2]pivotTable!$A$310:$A$615,0))/100*INDEX(gDP!AG$6:AG$271,MATCH(totalExpenditure!$A207,gDP!$B$6:$B$271)))</f>
        <v/>
      </c>
      <c r="BR207" s="77" t="str">
        <f>IF(INDEX([2]pivotTable!S$310:S$615,MATCH(totalExpenditure!$A207,[2]pivotTable!$A$310:$A$615,0))/100*INDEX(gDP!AH$6:AH$271,MATCH(totalExpenditure!$A207,gDP!$B$6:$B$271))=0,"",INDEX([2]pivotTable!S$310:S$615,MATCH(totalExpenditure!$A207,[2]pivotTable!$A$310:$A$615,0))/100*INDEX(gDP!AH$6:AH$271,MATCH(totalExpenditure!$A207,gDP!$B$6:$B$271)))</f>
        <v/>
      </c>
      <c r="BS207" s="77" t="str">
        <f>IF(INDEX([2]pivotTable!T$310:T$615,MATCH(totalExpenditure!$A207,[2]pivotTable!$A$310:$A$615,0))/100*INDEX(gDP!AI$6:AI$271,MATCH(totalExpenditure!$A207,gDP!$B$6:$B$271))=0,"",INDEX([2]pivotTable!T$310:T$615,MATCH(totalExpenditure!$A207,[2]pivotTable!$A$310:$A$615,0))/100*INDEX(gDP!AI$6:AI$271,MATCH(totalExpenditure!$A207,gDP!$B$6:$B$271)))</f>
        <v/>
      </c>
      <c r="BT207" s="77" t="str">
        <f>IF(INDEX([2]pivotTable!U$310:U$615,MATCH(totalExpenditure!$A207,[2]pivotTable!$A$310:$A$615,0))/100*INDEX(gDP!AJ$6:AJ$271,MATCH(totalExpenditure!$A207,gDP!$B$6:$B$271))=0,"",INDEX([2]pivotTable!U$310:U$615,MATCH(totalExpenditure!$A207,[2]pivotTable!$A$310:$A$615,0))/100*INDEX(gDP!AJ$6:AJ$271,MATCH(totalExpenditure!$A207,gDP!$B$6:$B$271)))</f>
        <v/>
      </c>
      <c r="BU207" s="77" t="str">
        <f>IF(INDEX([2]pivotTable!V$310:V$615,MATCH(totalExpenditure!$A207,[2]pivotTable!$A$310:$A$615,0))/100*INDEX(gDP!AK$6:AK$271,MATCH(totalExpenditure!$A207,gDP!$B$6:$B$271))=0,"",INDEX([2]pivotTable!V$310:V$615,MATCH(totalExpenditure!$A207,[2]pivotTable!$A$310:$A$615,0))/100*INDEX(gDP!AK$6:AK$271,MATCH(totalExpenditure!$A207,gDP!$B$6:$B$271)))</f>
        <v/>
      </c>
      <c r="BV207" s="77" t="str">
        <f>IF(INDEX([2]pivotTable!W$310:W$615,MATCH(totalExpenditure!$A207,[2]pivotTable!$A$310:$A$615,0))/100*INDEX(gDP!AL$6:AL$271,MATCH(totalExpenditure!$A207,gDP!$B$6:$B$271))=0,"",INDEX([2]pivotTable!W$310:W$615,MATCH(totalExpenditure!$A207,[2]pivotTable!$A$310:$A$615,0))/100*INDEX(gDP!AL$6:AL$271,MATCH(totalExpenditure!$A207,gDP!$B$6:$B$271)))</f>
        <v/>
      </c>
      <c r="BW207" s="77" t="str">
        <f>IF(INDEX([2]pivotTable!X$310:X$615,MATCH(totalExpenditure!$A207,[2]pivotTable!$A$310:$A$615,0))/100*INDEX(gDP!AM$6:AM$271,MATCH(totalExpenditure!$A207,gDP!$B$6:$B$271))=0,"",INDEX([2]pivotTable!X$310:X$615,MATCH(totalExpenditure!$A207,[2]pivotTable!$A$310:$A$615,0))/100*INDEX(gDP!AM$6:AM$271,MATCH(totalExpenditure!$A207,gDP!$B$6:$B$271)))</f>
        <v/>
      </c>
      <c r="BX207" s="77" t="str">
        <f>IF(INDEX([2]pivotTable!Y$310:Y$615,MATCH(totalExpenditure!$A207,[2]pivotTable!$A$310:$A$615,0))/100*INDEX(gDP!AN$6:AN$271,MATCH(totalExpenditure!$A207,gDP!$B$6:$B$271))=0,"",INDEX([2]pivotTable!Y$310:Y$615,MATCH(totalExpenditure!$A207,[2]pivotTable!$A$310:$A$615,0))/100*INDEX(gDP!AN$6:AN$271,MATCH(totalExpenditure!$A207,gDP!$B$6:$B$271)))</f>
        <v/>
      </c>
      <c r="BY207" s="77" t="str">
        <f>IF(INDEX([2]pivotTable!Z$310:Z$615,MATCH(totalExpenditure!$A207,[2]pivotTable!$A$310:$A$615,0))/100*INDEX(gDP!AO$6:AO$271,MATCH(totalExpenditure!$A207,gDP!$B$6:$B$271))=0,"",INDEX([2]pivotTable!Z$310:Z$615,MATCH(totalExpenditure!$A207,[2]pivotTable!$A$310:$A$615,0))/100*INDEX(gDP!AO$6:AO$271,MATCH(totalExpenditure!$A207,gDP!$B$6:$B$271)))</f>
        <v/>
      </c>
      <c r="BZ207" s="77" t="str">
        <f>IF(INDEX([2]pivotTable!AA$310:AA$615,MATCH(totalExpenditure!$A207,[2]pivotTable!$A$310:$A$615,0))/100*INDEX(gDP!AP$6:AP$271,MATCH(totalExpenditure!$A207,gDP!$B$6:$B$271))=0,"",INDEX([2]pivotTable!AA$310:AA$615,MATCH(totalExpenditure!$A207,[2]pivotTable!$A$310:$A$615,0))/100*INDEX(gDP!AP$6:AP$271,MATCH(totalExpenditure!$A207,gDP!$B$6:$B$271)))</f>
        <v/>
      </c>
      <c r="CA207" s="77" t="str">
        <f>IF(INDEX([2]pivotTable!AB$310:AB$615,MATCH(totalExpenditure!$A207,[2]pivotTable!$A$310:$A$615,0))/100*INDEX(gDP!AQ$6:AQ$271,MATCH(totalExpenditure!$A207,gDP!$B$6:$B$271))=0,"",INDEX([2]pivotTable!AB$310:AB$615,MATCH(totalExpenditure!$A207,[2]pivotTable!$A$310:$A$615,0))/100*INDEX(gDP!AQ$6:AQ$271,MATCH(totalExpenditure!$A207,gDP!$B$6:$B$271)))</f>
        <v/>
      </c>
      <c r="CB207" s="77">
        <f>IF(INDEX([2]pivotTable!AC$310:AC$615,MATCH(totalExpenditure!$A207,[2]pivotTable!$A$310:$A$615,0))/100*INDEX(gDP!AR$6:AR$271,MATCH(totalExpenditure!$A207,gDP!$B$6:$B$271))=0,"",INDEX([2]pivotTable!AC$310:AC$615,MATCH(totalExpenditure!$A207,[2]pivotTable!$A$310:$A$615,0))/100*INDEX(gDP!AR$6:AR$271,MATCH(totalExpenditure!$A207,gDP!$B$6:$B$271)))</f>
        <v>4760543218.9276953</v>
      </c>
      <c r="CC207" s="77">
        <f>IF(INDEX([2]pivotTable!AD$310:AD$615,MATCH(totalExpenditure!$A207,[2]pivotTable!$A$310:$A$615,0))/100*INDEX(gDP!AS$6:AS$271,MATCH(totalExpenditure!$A207,gDP!$B$6:$B$271))=0,"",INDEX([2]pivotTable!AD$310:AD$615,MATCH(totalExpenditure!$A207,[2]pivotTable!$A$310:$A$615,0))/100*INDEX(gDP!AS$6:AS$271,MATCH(totalExpenditure!$A207,gDP!$B$6:$B$271)))</f>
        <v>10777970901.173134</v>
      </c>
      <c r="CD207" s="77">
        <f>IF(INDEX([2]pivotTable!AE$310:AE$615,MATCH(totalExpenditure!$A207,[2]pivotTable!$A$310:$A$615,0))/100*INDEX(gDP!AT$6:AT$271,MATCH(totalExpenditure!$A207,gDP!$B$6:$B$271))=0,"",INDEX([2]pivotTable!AE$310:AE$615,MATCH(totalExpenditure!$A207,[2]pivotTable!$A$310:$A$615,0))/100*INDEX(gDP!AT$6:AT$271,MATCH(totalExpenditure!$A207,gDP!$B$6:$B$271)))</f>
        <v>14808880010.97015</v>
      </c>
      <c r="CE207" s="77">
        <f>IF(INDEX([2]pivotTable!AF$310:AF$615,MATCH(totalExpenditure!$A207,[2]pivotTable!$A$310:$A$615,0))/100*INDEX(gDP!AU$6:AU$271,MATCH(totalExpenditure!$A207,gDP!$B$6:$B$271))=0,"",INDEX([2]pivotTable!AF$310:AF$615,MATCH(totalExpenditure!$A207,[2]pivotTable!$A$310:$A$615,0))/100*INDEX(gDP!AU$6:AU$271,MATCH(totalExpenditure!$A207,gDP!$B$6:$B$271)))</f>
        <v>26739416267.942589</v>
      </c>
      <c r="CF207" s="77">
        <f>IF(INDEX([2]pivotTable!AG$310:AG$615,MATCH(totalExpenditure!$A207,[2]pivotTable!$A$310:$A$615,0))/100*INDEX(gDP!AV$6:AV$271,MATCH(totalExpenditure!$A207,gDP!$B$6:$B$271))=0,"",INDEX([2]pivotTable!AG$310:AG$615,MATCH(totalExpenditure!$A207,[2]pivotTable!$A$310:$A$615,0))/100*INDEX(gDP!AV$6:AV$271,MATCH(totalExpenditure!$A207,gDP!$B$6:$B$271)))</f>
        <v>37999677202.325348</v>
      </c>
      <c r="CG207" s="77">
        <f>IF(INDEX([2]pivotTable!AH$310:AH$615,MATCH(totalExpenditure!$A207,[2]pivotTable!$A$310:$A$615,0))/100*INDEX(gDP!AW$6:AW$271,MATCH(totalExpenditure!$A207,gDP!$B$6:$B$271))=0,"",INDEX([2]pivotTable!AH$310:AH$615,MATCH(totalExpenditure!$A207,[2]pivotTable!$A$310:$A$615,0))/100*INDEX(gDP!AW$6:AW$271,MATCH(totalExpenditure!$A207,gDP!$B$6:$B$271)))</f>
        <v>52364078798.889313</v>
      </c>
      <c r="CH207" s="77">
        <f>IF(INDEX([2]pivotTable!AI$310:AI$615,MATCH(totalExpenditure!$A207,[2]pivotTable!$A$310:$A$615,0))/100*INDEX(gDP!AX$6:AX$271,MATCH(totalExpenditure!$A207,gDP!$B$6:$B$271))=0,"",INDEX([2]pivotTable!AI$310:AI$615,MATCH(totalExpenditure!$A207,[2]pivotTable!$A$310:$A$615,0))/100*INDEX(gDP!AX$6:AX$271,MATCH(totalExpenditure!$A207,gDP!$B$6:$B$271)))</f>
        <v>74262352622.363892</v>
      </c>
      <c r="CI207" s="77">
        <f>IF(INDEX([2]pivotTable!AJ$310:AJ$615,MATCH(totalExpenditure!$A207,[2]pivotTable!$A$310:$A$615,0))/100*INDEX(gDP!AY$6:AY$271,MATCH(totalExpenditure!$A207,gDP!$B$6:$B$271))=0,"",INDEX([2]pivotTable!AJ$310:AJ$615,MATCH(totalExpenditure!$A207,[2]pivotTable!$A$310:$A$615,0))/100*INDEX(gDP!AY$6:AY$271,MATCH(totalExpenditure!$A207,gDP!$B$6:$B$271)))</f>
        <v>86916035864.753265</v>
      </c>
      <c r="CJ207" s="77">
        <f>IF(INDEX([2]pivotTable!AK$310:AK$615,MATCH(totalExpenditure!$A207,[2]pivotTable!$A$310:$A$615,0))/100*INDEX(gDP!AZ$6:AZ$271,MATCH(totalExpenditure!$A207,gDP!$B$6:$B$271))=0,"",INDEX([2]pivotTable!AK$310:AK$615,MATCH(totalExpenditure!$A207,[2]pivotTable!$A$310:$A$615,0))/100*INDEX(gDP!AZ$6:AZ$271,MATCH(totalExpenditure!$A207,gDP!$B$6:$B$271)))</f>
        <v>25084277134.695839</v>
      </c>
      <c r="CK207" s="77">
        <f>IF(INDEX([2]pivotTable!AL$310:AL$615,MATCH(totalExpenditure!$A207,[2]pivotTable!$A$310:$A$615,0))/100*INDEX(gDP!BA$6:BA$271,MATCH(totalExpenditure!$A207,gDP!$B$6:$B$271))=0,"",INDEX([2]pivotTable!AL$310:AL$615,MATCH(totalExpenditure!$A207,[2]pivotTable!$A$310:$A$615,0))/100*INDEX(gDP!BA$6:BA$271,MATCH(totalExpenditure!$A207,gDP!$B$6:$B$271)))</f>
        <v>131206996605.94569</v>
      </c>
      <c r="CL207" s="77">
        <f>IF(INDEX([2]pivotTable!AM$310:AM$615,MATCH(totalExpenditure!$A207,[2]pivotTable!$A$310:$A$615,0))/100*INDEX(gDP!BB$6:BB$271,MATCH(totalExpenditure!$A207,gDP!$B$6:$B$271))=0,"",INDEX([2]pivotTable!AM$310:AM$615,MATCH(totalExpenditure!$A207,[2]pivotTable!$A$310:$A$615,0))/100*INDEX(gDP!BB$6:BB$271,MATCH(totalExpenditure!$A207,gDP!$B$6:$B$271)))</f>
        <v>124709881805.68138</v>
      </c>
      <c r="CM207" s="77">
        <f>IF(INDEX([2]pivotTable!AN$310:AN$615,MATCH(totalExpenditure!$A207,[2]pivotTable!$A$310:$A$615,0))/100*INDEX(gDP!BC$6:BC$271,MATCH(totalExpenditure!$A207,gDP!$B$6:$B$271))=0,"",INDEX([2]pivotTable!AN$310:AN$615,MATCH(totalExpenditure!$A207,[2]pivotTable!$A$310:$A$615,0))/100*INDEX(gDP!BC$6:BC$271,MATCH(totalExpenditure!$A207,gDP!$B$6:$B$271)))</f>
        <v>139834862786.03622</v>
      </c>
      <c r="CN207" s="77">
        <f>IF(INDEX([2]pivotTable!AO$310:AO$615,MATCH(totalExpenditure!$A207,[2]pivotTable!$A$310:$A$615,0))/100*INDEX(gDP!BD$6:BD$271,MATCH(totalExpenditure!$A207,gDP!$B$6:$B$271))=0,"",INDEX([2]pivotTable!AO$310:AO$615,MATCH(totalExpenditure!$A207,[2]pivotTable!$A$310:$A$615,0))/100*INDEX(gDP!BD$6:BD$271,MATCH(totalExpenditure!$A207,gDP!$B$6:$B$271)))</f>
        <v>172471288111.45477</v>
      </c>
      <c r="CO207" s="77">
        <f>IF(INDEX([2]pivotTable!AP$310:AP$615,MATCH(totalExpenditure!$A207,[2]pivotTable!$A$310:$A$615,0))/100*INDEX(gDP!BE$6:BE$271,MATCH(totalExpenditure!$A207,gDP!$B$6:$B$271))=0,"",INDEX([2]pivotTable!AP$310:AP$615,MATCH(totalExpenditure!$A207,[2]pivotTable!$A$310:$A$615,0))/100*INDEX(gDP!BE$6:BE$271,MATCH(totalExpenditure!$A207,gDP!$B$6:$B$271)))</f>
        <v>227895894760.25293</v>
      </c>
      <c r="CP207" s="77">
        <f>IF(INDEX([2]pivotTable!AQ$310:AQ$615,MATCH(totalExpenditure!$A207,[2]pivotTable!$A$310:$A$615,0))/100*INDEX(gDP!BF$6:BF$271,MATCH(totalExpenditure!$A207,gDP!$B$6:$B$271))=0,"",INDEX([2]pivotTable!AQ$310:AQ$615,MATCH(totalExpenditure!$A207,[2]pivotTable!$A$310:$A$615,0))/100*INDEX(gDP!BF$6:BF$271,MATCH(totalExpenditure!$A207,gDP!$B$6:$B$271)))</f>
        <v>245752792398.71478</v>
      </c>
      <c r="CQ207" s="77">
        <f>IF(INDEX([2]pivotTable!AR$310:AR$615,MATCH(totalExpenditure!$A207,[2]pivotTable!$A$310:$A$615,0))/100*INDEX(gDP!BG$6:BG$271,MATCH(totalExpenditure!$A207,gDP!$B$6:$B$271))=0,"",INDEX([2]pivotTable!AR$310:AR$615,MATCH(totalExpenditure!$A207,[2]pivotTable!$A$310:$A$615,0))/100*INDEX(gDP!BG$6:BG$271,MATCH(totalExpenditure!$A207,gDP!$B$6:$B$271)))</f>
        <v>208807097215.35403</v>
      </c>
      <c r="CR207" s="77">
        <f>IF(INDEX([2]pivotTable!AS$310:AS$615,MATCH(totalExpenditure!$A207,[2]pivotTable!$A$310:$A$615,0))/100*INDEX(gDP!BH$6:BH$271,MATCH(totalExpenditure!$A207,gDP!$B$6:$B$271))=0,"",INDEX([2]pivotTable!AS$310:AS$615,MATCH(totalExpenditure!$A207,[2]pivotTable!$A$310:$A$615,0))/100*INDEX(gDP!BH$6:BH$271,MATCH(totalExpenditure!$A207,gDP!$B$6:$B$271)))</f>
        <v>125031316107.53001</v>
      </c>
      <c r="CS207" s="77">
        <f>IF(INDEX([2]pivotTable!AT$310:AT$615,MATCH(totalExpenditure!$A207,[2]pivotTable!$A$310:$A$615,0))/100*INDEX(gDP!BI$6:BI$271,MATCH(totalExpenditure!$A207,gDP!$B$6:$B$271))=0,"",INDEX([2]pivotTable!AT$310:AT$615,MATCH(totalExpenditure!$A207,[2]pivotTable!$A$310:$A$615,0))/100*INDEX(gDP!BI$6:BI$271,MATCH(totalExpenditure!$A207,gDP!$B$6:$B$271)))</f>
        <v>112867913417.89276</v>
      </c>
      <c r="CT207" s="77">
        <f>IF(INDEX([2]pivotTable!AU$310:AU$615,MATCH(totalExpenditure!$A207,[2]pivotTable!$A$310:$A$615,0))/100*INDEX(gDP!BJ$6:BJ$271,MATCH(totalExpenditure!$A207,gDP!$B$6:$B$271))=0,"",INDEX([2]pivotTable!AU$310:AU$615,MATCH(totalExpenditure!$A207,[2]pivotTable!$A$310:$A$615,0))/100*INDEX(gDP!BJ$6:BJ$271,MATCH(totalExpenditure!$A207,gDP!$B$6:$B$271)))</f>
        <v>142779881960.0723</v>
      </c>
      <c r="CU207" s="77">
        <f>IF(INDEX([2]pivotTable!AV$310:AV$615,MATCH(totalExpenditure!$A207,[2]pivotTable!$A$310:$A$615,0))/100*INDEX(gDP!BK$6:BK$271,MATCH(totalExpenditure!$A207,gDP!$B$6:$B$271))=0,"",INDEX([2]pivotTable!AV$310:AV$615,MATCH(totalExpenditure!$A207,[2]pivotTable!$A$310:$A$615,0))/100*INDEX(gDP!BK$6:BK$271,MATCH(totalExpenditure!$A207,gDP!$B$6:$B$271)))</f>
        <v>141867343008.28815</v>
      </c>
      <c r="CV207" s="77">
        <f>IF(INDEX([2]pivotTable!AW$310:AW$615,MATCH(totalExpenditure!$A207,[2]pivotTable!$A$310:$A$615,0))/100*INDEX(gDP!BL$6:BL$271,MATCH(totalExpenditure!$A207,gDP!$B$6:$B$271))=0,"",INDEX([2]pivotTable!AW$310:AW$615,MATCH(totalExpenditure!$A207,[2]pivotTable!$A$310:$A$615,0))/100*INDEX(gDP!BL$6:BL$271,MATCH(totalExpenditure!$A207,gDP!$B$6:$B$271)))</f>
        <v>142729594728.31137</v>
      </c>
      <c r="CW207" s="77">
        <f>IF(INDEX([2]pivotTable!AX$310:AX$615,MATCH(totalExpenditure!$A207,[2]pivotTable!$A$310:$A$615,0))/100*INDEX(gDP!BM$6:BM$271,MATCH(totalExpenditure!$A207,gDP!$B$6:$B$271))=0,"",INDEX([2]pivotTable!AX$310:AX$615,MATCH(totalExpenditure!$A207,[2]pivotTable!$A$310:$A$615,0))/100*INDEX(gDP!BM$6:BM$271,MATCH(totalExpenditure!$A207,gDP!$B$6:$B$271)))</f>
        <v>134078215313.72017</v>
      </c>
      <c r="CX207" s="77" t="str">
        <f>IF(INDEX([2]pivotTable!AY$310:AY$615,MATCH(totalExpenditure!$A207,[2]pivotTable!$A$310:$A$615,0))/100*INDEX(gDP!BN$6:BN$271,MATCH(totalExpenditure!$A207,gDP!$B$6:$B$271))=0,"",INDEX([2]pivotTable!AY$310:AY$615,MATCH(totalExpenditure!$A207,[2]pivotTable!$A$310:$A$615,0))/100*INDEX(gDP!BN$6:BN$271,MATCH(totalExpenditure!$A207,gDP!$B$6:$B$271)))</f>
        <v/>
      </c>
      <c r="CY207" s="77" t="str">
        <f>IF(INDEX([2]pivotTable!AZ$310:AZ$615,MATCH(totalExpenditure!$A207,[2]pivotTable!$A$310:$A$615,0))/100*INDEX(gDP!BO$6:BO$271,MATCH(totalExpenditure!$A207,gDP!$B$6:$B$271))=0,"",INDEX([2]pivotTable!AZ$310:AZ$615,MATCH(totalExpenditure!$A207,[2]pivotTable!$A$310:$A$615,0))/100*INDEX(gDP!BO$6:BO$271,MATCH(totalExpenditure!$A207,gDP!$B$6:$B$271)))</f>
        <v/>
      </c>
      <c r="CZ207" s="77" t="str">
        <f>IF(B207="","",IF(BA207="","",B207-B207+INDEX(gDP!Q$6:Q$271,MATCH(totalExpenditure!$A207,gDP!$B$6:$B$271))))</f>
        <v/>
      </c>
      <c r="DA207" s="77" t="str">
        <f>IF(C207="","",IF(BB207="","",C207-C207+INDEX(gDP!R$6:R$271,MATCH(totalExpenditure!$A207,gDP!$B$6:$B$271))))</f>
        <v/>
      </c>
      <c r="DB207" s="77" t="str">
        <f>IF(D207="","",IF(BC207="","",D207-D207+INDEX(gDP!S$6:S$271,MATCH(totalExpenditure!$A207,gDP!$B$6:$B$271))))</f>
        <v/>
      </c>
      <c r="DC207" s="77" t="str">
        <f>IF(E207="","",IF(BD207="","",E207-E207+INDEX(gDP!T$6:T$271,MATCH(totalExpenditure!$A207,gDP!$B$6:$B$271))))</f>
        <v/>
      </c>
      <c r="DD207" s="77" t="str">
        <f>IF(F207="","",IF(BE207="","",F207-F207+INDEX(gDP!U$6:U$271,MATCH(totalExpenditure!$A207,gDP!$B$6:$B$271))))</f>
        <v/>
      </c>
      <c r="DE207" s="77" t="str">
        <f>IF(G207="","",IF(BF207="","",G207-G207+INDEX(gDP!V$6:V$271,MATCH(totalExpenditure!$A207,gDP!$B$6:$B$271))))</f>
        <v/>
      </c>
      <c r="DF207" s="77" t="str">
        <f>IF(H207="","",IF(BG207="","",H207-H207+INDEX(gDP!W$6:W$271,MATCH(totalExpenditure!$A207,gDP!$B$6:$B$271))))</f>
        <v/>
      </c>
      <c r="DG207" s="77" t="str">
        <f>IF(I207="","",IF(BH207="","",I207-I207+INDEX(gDP!X$6:X$271,MATCH(totalExpenditure!$A207,gDP!$B$6:$B$271))))</f>
        <v/>
      </c>
      <c r="DH207" s="77" t="str">
        <f>IF(J207="","",IF(BI207="","",J207-J207+INDEX(gDP!Y$6:Y$271,MATCH(totalExpenditure!$A207,gDP!$B$6:$B$271))))</f>
        <v/>
      </c>
      <c r="DI207" s="77" t="str">
        <f>IF(K207="","",IF(BJ207="","",K207-K207+INDEX(gDP!Z$6:Z$271,MATCH(totalExpenditure!$A207,gDP!$B$6:$B$271))))</f>
        <v/>
      </c>
      <c r="DJ207" s="77" t="str">
        <f>IF(L207="","",IF(BK207="","",L207-L207+INDEX(gDP!AA$6:AA$271,MATCH(totalExpenditure!$A207,gDP!$B$6:$B$271))))</f>
        <v/>
      </c>
      <c r="DK207" s="77" t="str">
        <f>IF(M207="","",IF(BL207="","",M207-M207+INDEX(gDP!AB$6:AB$271,MATCH(totalExpenditure!$A207,gDP!$B$6:$B$271))))</f>
        <v/>
      </c>
      <c r="DL207" s="77" t="str">
        <f>IF(N207="","",IF(BM207="","",N207-N207+INDEX(gDP!AC$6:AC$271,MATCH(totalExpenditure!$A207,gDP!$B$6:$B$271))))</f>
        <v/>
      </c>
      <c r="DM207" s="77" t="str">
        <f>IF(O207="","",IF(BN207="","",O207-O207+INDEX(gDP!AD$6:AD$271,MATCH(totalExpenditure!$A207,gDP!$B$6:$B$271))))</f>
        <v/>
      </c>
      <c r="DN207" s="77" t="str">
        <f>IF(P207="","",IF(BO207="","",P207-P207+INDEX(gDP!AE$6:AE$271,MATCH(totalExpenditure!$A207,gDP!$B$6:$B$271))))</f>
        <v/>
      </c>
      <c r="DO207" s="77" t="str">
        <f>IF(Q207="","",IF(BP207="","",Q207-Q207+INDEX(gDP!AF$6:AF$271,MATCH(totalExpenditure!$A207,gDP!$B$6:$B$271))))</f>
        <v/>
      </c>
      <c r="DP207" s="77" t="str">
        <f>IF(R207="","",IF(BQ207="","",R207-R207+INDEX(gDP!AG$6:AG$271,MATCH(totalExpenditure!$A207,gDP!$B$6:$B$271))))</f>
        <v/>
      </c>
      <c r="DQ207" s="77" t="str">
        <f>IF(S207="","",IF(BR207="","",S207-S207+INDEX(gDP!AH$6:AH$271,MATCH(totalExpenditure!$A207,gDP!$B$6:$B$271))))</f>
        <v/>
      </c>
      <c r="DR207" s="77" t="str">
        <f>IF(T207="","",IF(BS207="","",T207-T207+INDEX(gDP!AI$6:AI$271,MATCH(totalExpenditure!$A207,gDP!$B$6:$B$271))))</f>
        <v/>
      </c>
      <c r="DS207" s="77" t="str">
        <f>IF(U207="","",IF(BT207="","",U207-U207+INDEX(gDP!AJ$6:AJ$271,MATCH(totalExpenditure!$A207,gDP!$B$6:$B$271))))</f>
        <v/>
      </c>
      <c r="DT207" s="77" t="str">
        <f>IF(V207="","",IF(BU207="","",V207-V207+INDEX(gDP!AK$6:AK$271,MATCH(totalExpenditure!$A207,gDP!$B$6:$B$271))))</f>
        <v/>
      </c>
      <c r="DU207" s="77" t="str">
        <f>IF(W207="","",IF(BV207="","",W207-W207+INDEX(gDP!AL$6:AL$271,MATCH(totalExpenditure!$A207,gDP!$B$6:$B$271))))</f>
        <v/>
      </c>
      <c r="DV207" s="77" t="str">
        <f>IF(X207="","",IF(BW207="","",X207-X207+INDEX(gDP!AM$6:AM$271,MATCH(totalExpenditure!$A207,gDP!$B$6:$B$271))))</f>
        <v/>
      </c>
      <c r="DW207" s="77" t="str">
        <f>IF(Y207="","",IF(BX207="","",Y207-Y207+INDEX(gDP!AN$6:AN$271,MATCH(totalExpenditure!$A207,gDP!$B$6:$B$271))))</f>
        <v/>
      </c>
      <c r="DX207" s="77" t="str">
        <f>IF(Z207="","",IF(BY207="","",Z207-Z207+INDEX(gDP!AO$6:AO$271,MATCH(totalExpenditure!$A207,gDP!$B$6:$B$271))))</f>
        <v/>
      </c>
      <c r="DY207" s="77" t="str">
        <f>IF(AA207="","",IF(BZ207="","",AA207-AA207+INDEX(gDP!AP$6:AP$271,MATCH(totalExpenditure!$A207,gDP!$B$6:$B$271))))</f>
        <v/>
      </c>
      <c r="DZ207" s="77" t="str">
        <f>IF(AB207="","",IF(CA207="","",AB207-AB207+INDEX(gDP!AQ$6:AQ$271,MATCH(totalExpenditure!$A207,gDP!$B$6:$B$271))))</f>
        <v/>
      </c>
      <c r="EA207" s="77">
        <f>IF(AC207="","",IF(CB207="","",AC207-AC207+INDEX(gDP!AR$6:AR$271,MATCH(totalExpenditure!$A207,gDP!$B$6:$B$271))))</f>
        <v>195907128350.93399</v>
      </c>
      <c r="EB207" s="77">
        <f>IF(AD207="","",IF(CC207="","",AD207-AD207+INDEX(gDP!AS$6:AS$271,MATCH(totalExpenditure!$A207,gDP!$B$6:$B$271))))</f>
        <v>259710142196.94299</v>
      </c>
      <c r="EC207" s="77">
        <f>IF(AE207="","",IF(CD207="","",AE207-AE207+INDEX(gDP!AT$6:AT$271,MATCH(totalExpenditure!$A207,gDP!$B$6:$B$271))))</f>
        <v>306602070620.5</v>
      </c>
      <c r="ED207" s="77">
        <f>IF(AF207="","",IF(CE207="","",AF207-AF207+INDEX(gDP!AU$6:AU$271,MATCH(totalExpenditure!$A207,gDP!$B$6:$B$271))))</f>
        <v>345470494417.86298</v>
      </c>
      <c r="EE207" s="77">
        <f>IF(AG207="","",IF(CF207="","",AG207-AG207+INDEX(gDP!AV$6:AV$271,MATCH(totalExpenditure!$A207,gDP!$B$6:$B$271))))</f>
        <v>430347420184.88501</v>
      </c>
      <c r="EF207" s="77">
        <f>IF(AH207="","",IF(CG207="","",AH207-AH207+INDEX(gDP!AW$6:AW$271,MATCH(totalExpenditure!$A207,gDP!$B$6:$B$271))))</f>
        <v>591016690732.38501</v>
      </c>
      <c r="EG207" s="77">
        <f>IF(AI207="","",IF(CH207="","",AI207-AI207+INDEX(gDP!AX$6:AX$271,MATCH(totalExpenditure!$A207,gDP!$B$6:$B$271))))</f>
        <v>764015973481.10999</v>
      </c>
      <c r="EH207" s="77">
        <f>IF(AJ207="","",IF(CI207="","",AJ207-AJ207+INDEX(gDP!AY$6:AY$271,MATCH(totalExpenditure!$A207,gDP!$B$6:$B$271))))</f>
        <v>989932071352.54297</v>
      </c>
      <c r="EI207" s="77">
        <f>IF(AK207="","",IF(CJ207="","",AK207-AK207+INDEX(gDP!AZ$6:AZ$271,MATCH(totalExpenditure!$A207,gDP!$B$6:$B$271))))</f>
        <v>1299703478481.6499</v>
      </c>
      <c r="EJ207" s="77">
        <f>IF(AL207="","",IF(CK207="","",AL207-AL207+INDEX(gDP!BA$6:BA$271,MATCH(totalExpenditure!$A207,gDP!$B$6:$B$271))))</f>
        <v>1660848058303.1101</v>
      </c>
      <c r="EK207" s="77">
        <f>IF(AM207="","",IF(CL207="","",AM207-AM207+INDEX(gDP!BB$6:BB$271,MATCH(totalExpenditure!$A207,gDP!$B$6:$B$271))))</f>
        <v>1222645900055.7</v>
      </c>
      <c r="EL207" s="77">
        <f>IF(AN207="","",IF(CM207="","",AN207-AN207+INDEX(gDP!BC$6:BC$271,MATCH(totalExpenditure!$A207,gDP!$B$6:$B$271))))</f>
        <v>1524916715223.95</v>
      </c>
      <c r="EM207" s="77">
        <f>IF(AO207="","",IF(CN207="","",AO207-AO207+INDEX(gDP!BD$6:BD$271,MATCH(totalExpenditure!$A207,gDP!$B$6:$B$271))))</f>
        <v>2045922753398.04</v>
      </c>
      <c r="EN207" s="77">
        <f>IF(AP207="","",IF(CO207="","",AP207-AP207+INDEX(gDP!BE$6:BE$271,MATCH(totalExpenditure!$A207,gDP!$B$6:$B$271))))</f>
        <v>2208293553878.4199</v>
      </c>
      <c r="EO207" s="77">
        <f>IF(AQ207="","",IF(CP207="","",AQ207-AQ207+INDEX(gDP!BF$6:BF$271,MATCH(totalExpenditure!$A207,gDP!$B$6:$B$271))))</f>
        <v>2292470078346.2202</v>
      </c>
      <c r="EP207" s="77">
        <f>IF(AR207="","",IF(CQ207="","",AR207-AR207+INDEX(gDP!BG$6:BG$271,MATCH(totalExpenditure!$A207,gDP!$B$6:$B$271))))</f>
        <v>2059241589895.01</v>
      </c>
      <c r="EQ207" s="77">
        <f>IF(AS207="","",IF(CR207="","",AS207-AS207+INDEX(gDP!BH$6:BH$271,MATCH(totalExpenditure!$A207,gDP!$B$6:$B$271))))</f>
        <v>1363482182197.71</v>
      </c>
      <c r="ER207" s="77">
        <f>IF(AT207="","",IF(CS207="","",AT207-AT207+INDEX(gDP!BI$6:BI$271,MATCH(totalExpenditure!$A207,gDP!$B$6:$B$271))))</f>
        <v>1276786350881.1399</v>
      </c>
      <c r="ES207" s="77">
        <f>IF(AU207="","",IF(CT207="","",AU207-AU207+INDEX(gDP!BJ$6:BJ$271,MATCH(totalExpenditure!$A207,gDP!$B$6:$B$271))))</f>
        <v>1574199360089</v>
      </c>
      <c r="ET207" s="77">
        <f>IF(AV207="","",IF(CU207="","",AV207-AV207+INDEX(gDP!BK$6:BK$271,MATCH(totalExpenditure!$A207,gDP!$B$6:$B$271))))</f>
        <v>1657328773461.3101</v>
      </c>
      <c r="EU207" s="77">
        <f>IF(AW207="","",IF(CV207="","",AW207-AW207+INDEX(gDP!BL$6:BL$271,MATCH(totalExpenditure!$A207,gDP!$B$6:$B$271))))</f>
        <v>1693115002708.3201</v>
      </c>
      <c r="EV207" s="77">
        <f>IF(AX207="","",IF(CW207="","",AX207-AX207+INDEX(gDP!BM$6:BM$271,MATCH(totalExpenditure!$A207,gDP!$B$6:$B$271))))</f>
        <v>1493075894362.1399</v>
      </c>
      <c r="EW207" s="77" t="str">
        <f>IF(AY207="","",IF(CX207="","",AY207-AY207+INDEX(gDP!BN$6:BN$271,MATCH(totalExpenditure!$A207,gDP!$B$6:$B$271))))</f>
        <v/>
      </c>
      <c r="EX207" s="77" t="str">
        <f>IF(AZ207="","",IF(CY207="","",AZ207-AZ207+INDEX(gDP!BO$6:BO$271,MATCH(totalExpenditure!$A207,gDP!$B$6:$B$271))))</f>
        <v/>
      </c>
    </row>
    <row r="208" spans="1:154" x14ac:dyDescent="0.35">
      <c r="A208" t="s">
        <v>625</v>
      </c>
      <c r="B208" s="77" t="e">
        <f>IF(INDEX([2]pivotTable!B$3:B$308,MATCH(totalExpenditure!$A208,[2]pivotTable!$A$3:$A$308,0))/100*INDEX(gDP!Q$6:Q$271,MATCH(totalExpenditure!$A208,gDP!$B$6:$B$271))=0,"",INDEX([2]pivotTable!B$3:B$308,MATCH(totalExpenditure!$A208,[2]pivotTable!$A$3:$A$308,0))/100*INDEX(gDP!Q$6:Q$271,MATCH(totalExpenditure!$A208,gDP!$B$6:$B$271)))</f>
        <v>#N/A</v>
      </c>
      <c r="C208" s="77" t="e">
        <f>IF(INDEX([2]pivotTable!C$3:C$308,MATCH(totalExpenditure!$A208,[2]pivotTable!$A$3:$A$308,0))/100*INDEX(gDP!R$6:R$271,MATCH(totalExpenditure!$A208,gDP!$B$6:$B$271))=0,"",INDEX([2]pivotTable!C$3:C$308,MATCH(totalExpenditure!$A208,[2]pivotTable!$A$3:$A$308,0))/100*INDEX(gDP!R$6:R$271,MATCH(totalExpenditure!$A208,gDP!$B$6:$B$271)))</f>
        <v>#N/A</v>
      </c>
      <c r="D208" s="77" t="e">
        <f>IF(INDEX([2]pivotTable!D$3:D$308,MATCH(totalExpenditure!$A208,[2]pivotTable!$A$3:$A$308,0))/100*INDEX(gDP!S$6:S$271,MATCH(totalExpenditure!$A208,gDP!$B$6:$B$271))=0,"",INDEX([2]pivotTable!D$3:D$308,MATCH(totalExpenditure!$A208,[2]pivotTable!$A$3:$A$308,0))/100*INDEX(gDP!S$6:S$271,MATCH(totalExpenditure!$A208,gDP!$B$6:$B$271)))</f>
        <v>#N/A</v>
      </c>
      <c r="E208" s="77" t="e">
        <f>IF(INDEX([2]pivotTable!E$3:E$308,MATCH(totalExpenditure!$A208,[2]pivotTable!$A$3:$A$308,0))/100*INDEX(gDP!T$6:T$271,MATCH(totalExpenditure!$A208,gDP!$B$6:$B$271))=0,"",INDEX([2]pivotTable!E$3:E$308,MATCH(totalExpenditure!$A208,[2]pivotTable!$A$3:$A$308,0))/100*INDEX(gDP!T$6:T$271,MATCH(totalExpenditure!$A208,gDP!$B$6:$B$271)))</f>
        <v>#N/A</v>
      </c>
      <c r="F208" s="77" t="e">
        <f>IF(INDEX([2]pivotTable!F$3:F$308,MATCH(totalExpenditure!$A208,[2]pivotTable!$A$3:$A$308,0))/100*INDEX(gDP!U$6:U$271,MATCH(totalExpenditure!$A208,gDP!$B$6:$B$271))=0,"",INDEX([2]pivotTable!F$3:F$308,MATCH(totalExpenditure!$A208,[2]pivotTable!$A$3:$A$308,0))/100*INDEX(gDP!U$6:U$271,MATCH(totalExpenditure!$A208,gDP!$B$6:$B$271)))</f>
        <v>#N/A</v>
      </c>
      <c r="G208" s="77" t="e">
        <f>IF(INDEX([2]pivotTable!G$3:G$308,MATCH(totalExpenditure!$A208,[2]pivotTable!$A$3:$A$308,0))/100*INDEX(gDP!V$6:V$271,MATCH(totalExpenditure!$A208,gDP!$B$6:$B$271))=0,"",INDEX([2]pivotTable!G$3:G$308,MATCH(totalExpenditure!$A208,[2]pivotTable!$A$3:$A$308,0))/100*INDEX(gDP!V$6:V$271,MATCH(totalExpenditure!$A208,gDP!$B$6:$B$271)))</f>
        <v>#N/A</v>
      </c>
      <c r="H208" s="77" t="e">
        <f>IF(INDEX([2]pivotTable!H$3:H$308,MATCH(totalExpenditure!$A208,[2]pivotTable!$A$3:$A$308,0))/100*INDEX(gDP!W$6:W$271,MATCH(totalExpenditure!$A208,gDP!$B$6:$B$271))=0,"",INDEX([2]pivotTable!H$3:H$308,MATCH(totalExpenditure!$A208,[2]pivotTable!$A$3:$A$308,0))/100*INDEX(gDP!W$6:W$271,MATCH(totalExpenditure!$A208,gDP!$B$6:$B$271)))</f>
        <v>#N/A</v>
      </c>
      <c r="I208" s="77" t="e">
        <f>IF(INDEX([2]pivotTable!I$3:I$308,MATCH(totalExpenditure!$A208,[2]pivotTable!$A$3:$A$308,0))/100*INDEX(gDP!X$6:X$271,MATCH(totalExpenditure!$A208,gDP!$B$6:$B$271))=0,"",INDEX([2]pivotTable!I$3:I$308,MATCH(totalExpenditure!$A208,[2]pivotTable!$A$3:$A$308,0))/100*INDEX(gDP!X$6:X$271,MATCH(totalExpenditure!$A208,gDP!$B$6:$B$271)))</f>
        <v>#N/A</v>
      </c>
      <c r="J208" s="77" t="e">
        <f>IF(INDEX([2]pivotTable!J$3:J$308,MATCH(totalExpenditure!$A208,[2]pivotTable!$A$3:$A$308,0))/100*INDEX(gDP!Y$6:Y$271,MATCH(totalExpenditure!$A208,gDP!$B$6:$B$271))=0,"",INDEX([2]pivotTable!J$3:J$308,MATCH(totalExpenditure!$A208,[2]pivotTable!$A$3:$A$308,0))/100*INDEX(gDP!Y$6:Y$271,MATCH(totalExpenditure!$A208,gDP!$B$6:$B$271)))</f>
        <v>#N/A</v>
      </c>
      <c r="K208" s="77" t="e">
        <f>IF(INDEX([2]pivotTable!K$3:K$308,MATCH(totalExpenditure!$A208,[2]pivotTable!$A$3:$A$308,0))/100*INDEX(gDP!Z$6:Z$271,MATCH(totalExpenditure!$A208,gDP!$B$6:$B$271))=0,"",INDEX([2]pivotTable!K$3:K$308,MATCH(totalExpenditure!$A208,[2]pivotTable!$A$3:$A$308,0))/100*INDEX(gDP!Z$6:Z$271,MATCH(totalExpenditure!$A208,gDP!$B$6:$B$271)))</f>
        <v>#N/A</v>
      </c>
      <c r="L208" s="77" t="e">
        <f>IF(INDEX([2]pivotTable!L$3:L$308,MATCH(totalExpenditure!$A208,[2]pivotTable!$A$3:$A$308,0))/100*INDEX(gDP!AA$6:AA$271,MATCH(totalExpenditure!$A208,gDP!$B$6:$B$271))=0,"",INDEX([2]pivotTable!L$3:L$308,MATCH(totalExpenditure!$A208,[2]pivotTable!$A$3:$A$308,0))/100*INDEX(gDP!AA$6:AA$271,MATCH(totalExpenditure!$A208,gDP!$B$6:$B$271)))</f>
        <v>#N/A</v>
      </c>
      <c r="M208" s="77" t="e">
        <f>IF(INDEX([2]pivotTable!M$3:M$308,MATCH(totalExpenditure!$A208,[2]pivotTable!$A$3:$A$308,0))/100*INDEX(gDP!AB$6:AB$271,MATCH(totalExpenditure!$A208,gDP!$B$6:$B$271))=0,"",INDEX([2]pivotTable!M$3:M$308,MATCH(totalExpenditure!$A208,[2]pivotTable!$A$3:$A$308,0))/100*INDEX(gDP!AB$6:AB$271,MATCH(totalExpenditure!$A208,gDP!$B$6:$B$271)))</f>
        <v>#N/A</v>
      </c>
      <c r="N208" s="77" t="e">
        <f>IF(INDEX([2]pivotTable!N$3:N$308,MATCH(totalExpenditure!$A208,[2]pivotTable!$A$3:$A$308,0))/100*INDEX(gDP!AC$6:AC$271,MATCH(totalExpenditure!$A208,gDP!$B$6:$B$271))=0,"",INDEX([2]pivotTable!N$3:N$308,MATCH(totalExpenditure!$A208,[2]pivotTable!$A$3:$A$308,0))/100*INDEX(gDP!AC$6:AC$271,MATCH(totalExpenditure!$A208,gDP!$B$6:$B$271)))</f>
        <v>#N/A</v>
      </c>
      <c r="O208" s="77" t="e">
        <f>IF(INDEX([2]pivotTable!O$3:O$308,MATCH(totalExpenditure!$A208,[2]pivotTable!$A$3:$A$308,0))/100*INDEX(gDP!AD$6:AD$271,MATCH(totalExpenditure!$A208,gDP!$B$6:$B$271))=0,"",INDEX([2]pivotTable!O$3:O$308,MATCH(totalExpenditure!$A208,[2]pivotTable!$A$3:$A$308,0))/100*INDEX(gDP!AD$6:AD$271,MATCH(totalExpenditure!$A208,gDP!$B$6:$B$271)))</f>
        <v>#N/A</v>
      </c>
      <c r="P208" s="77" t="e">
        <f>IF(INDEX([2]pivotTable!P$3:P$308,MATCH(totalExpenditure!$A208,[2]pivotTable!$A$3:$A$308,0))/100*INDEX(gDP!AE$6:AE$271,MATCH(totalExpenditure!$A208,gDP!$B$6:$B$271))=0,"",INDEX([2]pivotTable!P$3:P$308,MATCH(totalExpenditure!$A208,[2]pivotTable!$A$3:$A$308,0))/100*INDEX(gDP!AE$6:AE$271,MATCH(totalExpenditure!$A208,gDP!$B$6:$B$271)))</f>
        <v>#N/A</v>
      </c>
      <c r="Q208" s="77" t="e">
        <f>IF(INDEX([2]pivotTable!Q$3:Q$308,MATCH(totalExpenditure!$A208,[2]pivotTable!$A$3:$A$308,0))/100*INDEX(gDP!AF$6:AF$271,MATCH(totalExpenditure!$A208,gDP!$B$6:$B$271))=0,"",INDEX([2]pivotTable!Q$3:Q$308,MATCH(totalExpenditure!$A208,[2]pivotTable!$A$3:$A$308,0))/100*INDEX(gDP!AF$6:AF$271,MATCH(totalExpenditure!$A208,gDP!$B$6:$B$271)))</f>
        <v>#N/A</v>
      </c>
      <c r="R208" s="77" t="e">
        <f>IF(INDEX([2]pivotTable!R$3:R$308,MATCH(totalExpenditure!$A208,[2]pivotTable!$A$3:$A$308,0))/100*INDEX(gDP!AG$6:AG$271,MATCH(totalExpenditure!$A208,gDP!$B$6:$B$271))=0,"",INDEX([2]pivotTable!R$3:R$308,MATCH(totalExpenditure!$A208,[2]pivotTable!$A$3:$A$308,0))/100*INDEX(gDP!AG$6:AG$271,MATCH(totalExpenditure!$A208,gDP!$B$6:$B$271)))</f>
        <v>#N/A</v>
      </c>
      <c r="S208" s="77" t="e">
        <f>IF(INDEX([2]pivotTable!S$3:S$308,MATCH(totalExpenditure!$A208,[2]pivotTable!$A$3:$A$308,0))/100*INDEX(gDP!AH$6:AH$271,MATCH(totalExpenditure!$A208,gDP!$B$6:$B$271))=0,"",INDEX([2]pivotTable!S$3:S$308,MATCH(totalExpenditure!$A208,[2]pivotTable!$A$3:$A$308,0))/100*INDEX(gDP!AH$6:AH$271,MATCH(totalExpenditure!$A208,gDP!$B$6:$B$271)))</f>
        <v>#N/A</v>
      </c>
      <c r="T208" s="77" t="e">
        <f>IF(INDEX([2]pivotTable!T$3:T$308,MATCH(totalExpenditure!$A208,[2]pivotTable!$A$3:$A$308,0))/100*INDEX(gDP!AI$6:AI$271,MATCH(totalExpenditure!$A208,gDP!$B$6:$B$271))=0,"",INDEX([2]pivotTable!T$3:T$308,MATCH(totalExpenditure!$A208,[2]pivotTable!$A$3:$A$308,0))/100*INDEX(gDP!AI$6:AI$271,MATCH(totalExpenditure!$A208,gDP!$B$6:$B$271)))</f>
        <v>#N/A</v>
      </c>
      <c r="U208" s="77" t="e">
        <f>IF(INDEX([2]pivotTable!U$3:U$308,MATCH(totalExpenditure!$A208,[2]pivotTable!$A$3:$A$308,0))/100*INDEX(gDP!AJ$6:AJ$271,MATCH(totalExpenditure!$A208,gDP!$B$6:$B$271))=0,"",INDEX([2]pivotTable!U$3:U$308,MATCH(totalExpenditure!$A208,[2]pivotTable!$A$3:$A$308,0))/100*INDEX(gDP!AJ$6:AJ$271,MATCH(totalExpenditure!$A208,gDP!$B$6:$B$271)))</f>
        <v>#N/A</v>
      </c>
      <c r="V208" s="77" t="e">
        <f>IF(INDEX([2]pivotTable!V$3:V$308,MATCH(totalExpenditure!$A208,[2]pivotTable!$A$3:$A$308,0))/100*INDEX(gDP!AK$6:AK$271,MATCH(totalExpenditure!$A208,gDP!$B$6:$B$271))=0,"",INDEX([2]pivotTable!V$3:V$308,MATCH(totalExpenditure!$A208,[2]pivotTable!$A$3:$A$308,0))/100*INDEX(gDP!AK$6:AK$271,MATCH(totalExpenditure!$A208,gDP!$B$6:$B$271)))</f>
        <v>#N/A</v>
      </c>
      <c r="W208" s="77" t="e">
        <f>IF(INDEX([2]pivotTable!W$3:W$308,MATCH(totalExpenditure!$A208,[2]pivotTable!$A$3:$A$308,0))/100*INDEX(gDP!AL$6:AL$271,MATCH(totalExpenditure!$A208,gDP!$B$6:$B$271))=0,"",INDEX([2]pivotTable!W$3:W$308,MATCH(totalExpenditure!$A208,[2]pivotTable!$A$3:$A$308,0))/100*INDEX(gDP!AL$6:AL$271,MATCH(totalExpenditure!$A208,gDP!$B$6:$B$271)))</f>
        <v>#N/A</v>
      </c>
      <c r="X208" s="77" t="e">
        <f>IF(INDEX([2]pivotTable!X$3:X$308,MATCH(totalExpenditure!$A208,[2]pivotTable!$A$3:$A$308,0))/100*INDEX(gDP!AM$6:AM$271,MATCH(totalExpenditure!$A208,gDP!$B$6:$B$271))=0,"",INDEX([2]pivotTable!X$3:X$308,MATCH(totalExpenditure!$A208,[2]pivotTable!$A$3:$A$308,0))/100*INDEX(gDP!AM$6:AM$271,MATCH(totalExpenditure!$A208,gDP!$B$6:$B$271)))</f>
        <v>#N/A</v>
      </c>
      <c r="Y208" s="77" t="e">
        <f>IF(INDEX([2]pivotTable!Y$3:Y$308,MATCH(totalExpenditure!$A208,[2]pivotTable!$A$3:$A$308,0))/100*INDEX(gDP!AN$6:AN$271,MATCH(totalExpenditure!$A208,gDP!$B$6:$B$271))=0,"",INDEX([2]pivotTable!Y$3:Y$308,MATCH(totalExpenditure!$A208,[2]pivotTable!$A$3:$A$308,0))/100*INDEX(gDP!AN$6:AN$271,MATCH(totalExpenditure!$A208,gDP!$B$6:$B$271)))</f>
        <v>#N/A</v>
      </c>
      <c r="Z208" s="77" t="e">
        <f>IF(INDEX([2]pivotTable!Z$3:Z$308,MATCH(totalExpenditure!$A208,[2]pivotTable!$A$3:$A$308,0))/100*INDEX(gDP!AO$6:AO$271,MATCH(totalExpenditure!$A208,gDP!$B$6:$B$271))=0,"",INDEX([2]pivotTable!Z$3:Z$308,MATCH(totalExpenditure!$A208,[2]pivotTable!$A$3:$A$308,0))/100*INDEX(gDP!AO$6:AO$271,MATCH(totalExpenditure!$A208,gDP!$B$6:$B$271)))</f>
        <v>#N/A</v>
      </c>
      <c r="AA208" s="77" t="e">
        <f>IF(INDEX([2]pivotTable!AA$3:AA$308,MATCH(totalExpenditure!$A208,[2]pivotTable!$A$3:$A$308,0))/100*INDEX(gDP!AP$6:AP$271,MATCH(totalExpenditure!$A208,gDP!$B$6:$B$271))=0,"",INDEX([2]pivotTable!AA$3:AA$308,MATCH(totalExpenditure!$A208,[2]pivotTable!$A$3:$A$308,0))/100*INDEX(gDP!AP$6:AP$271,MATCH(totalExpenditure!$A208,gDP!$B$6:$B$271)))</f>
        <v>#N/A</v>
      </c>
      <c r="AB208" s="77" t="e">
        <f>IF(INDEX([2]pivotTable!AB$3:AB$308,MATCH(totalExpenditure!$A208,[2]pivotTable!$A$3:$A$308,0))/100*INDEX(gDP!AQ$6:AQ$271,MATCH(totalExpenditure!$A208,gDP!$B$6:$B$271))=0,"",INDEX([2]pivotTable!AB$3:AB$308,MATCH(totalExpenditure!$A208,[2]pivotTable!$A$3:$A$308,0))/100*INDEX(gDP!AQ$6:AQ$271,MATCH(totalExpenditure!$A208,gDP!$B$6:$B$271)))</f>
        <v>#N/A</v>
      </c>
      <c r="AC208" s="77" t="e">
        <f>IF(INDEX([2]pivotTable!AC$3:AC$308,MATCH(totalExpenditure!$A208,[2]pivotTable!$A$3:$A$308,0))/100*INDEX(gDP!AR$6:AR$271,MATCH(totalExpenditure!$A208,gDP!$B$6:$B$271))=0,"",INDEX([2]pivotTable!AC$3:AC$308,MATCH(totalExpenditure!$A208,[2]pivotTable!$A$3:$A$308,0))/100*INDEX(gDP!AR$6:AR$271,MATCH(totalExpenditure!$A208,gDP!$B$6:$B$271)))</f>
        <v>#N/A</v>
      </c>
      <c r="AD208" s="77" t="e">
        <f>IF(INDEX([2]pivotTable!AD$3:AD$308,MATCH(totalExpenditure!$A208,[2]pivotTable!$A$3:$A$308,0))/100*INDEX(gDP!AS$6:AS$271,MATCH(totalExpenditure!$A208,gDP!$B$6:$B$271))=0,"",INDEX([2]pivotTable!AD$3:AD$308,MATCH(totalExpenditure!$A208,[2]pivotTable!$A$3:$A$308,0))/100*INDEX(gDP!AS$6:AS$271,MATCH(totalExpenditure!$A208,gDP!$B$6:$B$271)))</f>
        <v>#N/A</v>
      </c>
      <c r="AE208" s="77" t="e">
        <f>IF(INDEX([2]pivotTable!AE$3:AE$308,MATCH(totalExpenditure!$A208,[2]pivotTable!$A$3:$A$308,0))/100*INDEX(gDP!AT$6:AT$271,MATCH(totalExpenditure!$A208,gDP!$B$6:$B$271))=0,"",INDEX([2]pivotTable!AE$3:AE$308,MATCH(totalExpenditure!$A208,[2]pivotTable!$A$3:$A$308,0))/100*INDEX(gDP!AT$6:AT$271,MATCH(totalExpenditure!$A208,gDP!$B$6:$B$271)))</f>
        <v>#N/A</v>
      </c>
      <c r="AF208" s="77" t="e">
        <f>IF(INDEX([2]pivotTable!AF$3:AF$308,MATCH(totalExpenditure!$A208,[2]pivotTable!$A$3:$A$308,0))/100*INDEX(gDP!AU$6:AU$271,MATCH(totalExpenditure!$A208,gDP!$B$6:$B$271))=0,"",INDEX([2]pivotTable!AF$3:AF$308,MATCH(totalExpenditure!$A208,[2]pivotTable!$A$3:$A$308,0))/100*INDEX(gDP!AU$6:AU$271,MATCH(totalExpenditure!$A208,gDP!$B$6:$B$271)))</f>
        <v>#N/A</v>
      </c>
      <c r="AG208" s="77" t="e">
        <f>IF(INDEX([2]pivotTable!AG$3:AG$308,MATCH(totalExpenditure!$A208,[2]pivotTable!$A$3:$A$308,0))/100*INDEX(gDP!AV$6:AV$271,MATCH(totalExpenditure!$A208,gDP!$B$6:$B$271))=0,"",INDEX([2]pivotTable!AG$3:AG$308,MATCH(totalExpenditure!$A208,[2]pivotTable!$A$3:$A$308,0))/100*INDEX(gDP!AV$6:AV$271,MATCH(totalExpenditure!$A208,gDP!$B$6:$B$271)))</f>
        <v>#N/A</v>
      </c>
      <c r="AH208" s="77" t="e">
        <f>IF(INDEX([2]pivotTable!AH$3:AH$308,MATCH(totalExpenditure!$A208,[2]pivotTable!$A$3:$A$308,0))/100*INDEX(gDP!AW$6:AW$271,MATCH(totalExpenditure!$A208,gDP!$B$6:$B$271))=0,"",INDEX([2]pivotTable!AH$3:AH$308,MATCH(totalExpenditure!$A208,[2]pivotTable!$A$3:$A$308,0))/100*INDEX(gDP!AW$6:AW$271,MATCH(totalExpenditure!$A208,gDP!$B$6:$B$271)))</f>
        <v>#N/A</v>
      </c>
      <c r="AI208" s="77" t="e">
        <f>IF(INDEX([2]pivotTable!AI$3:AI$308,MATCH(totalExpenditure!$A208,[2]pivotTable!$A$3:$A$308,0))/100*INDEX(gDP!AX$6:AX$271,MATCH(totalExpenditure!$A208,gDP!$B$6:$B$271))=0,"",INDEX([2]pivotTable!AI$3:AI$308,MATCH(totalExpenditure!$A208,[2]pivotTable!$A$3:$A$308,0))/100*INDEX(gDP!AX$6:AX$271,MATCH(totalExpenditure!$A208,gDP!$B$6:$B$271)))</f>
        <v>#N/A</v>
      </c>
      <c r="AJ208" s="77" t="e">
        <f>IF(INDEX([2]pivotTable!AJ$3:AJ$308,MATCH(totalExpenditure!$A208,[2]pivotTable!$A$3:$A$308,0))/100*INDEX(gDP!AY$6:AY$271,MATCH(totalExpenditure!$A208,gDP!$B$6:$B$271))=0,"",INDEX([2]pivotTable!AJ$3:AJ$308,MATCH(totalExpenditure!$A208,[2]pivotTable!$A$3:$A$308,0))/100*INDEX(gDP!AY$6:AY$271,MATCH(totalExpenditure!$A208,gDP!$B$6:$B$271)))</f>
        <v>#N/A</v>
      </c>
      <c r="AK208" s="77" t="e">
        <f>IF(INDEX([2]pivotTable!AK$3:AK$308,MATCH(totalExpenditure!$A208,[2]pivotTable!$A$3:$A$308,0))/100*INDEX(gDP!AZ$6:AZ$271,MATCH(totalExpenditure!$A208,gDP!$B$6:$B$271))=0,"",INDEX([2]pivotTable!AK$3:AK$308,MATCH(totalExpenditure!$A208,[2]pivotTable!$A$3:$A$308,0))/100*INDEX(gDP!AZ$6:AZ$271,MATCH(totalExpenditure!$A208,gDP!$B$6:$B$271)))</f>
        <v>#N/A</v>
      </c>
      <c r="AL208" s="77" t="e">
        <f>IF(INDEX([2]pivotTable!AL$3:AL$308,MATCH(totalExpenditure!$A208,[2]pivotTable!$A$3:$A$308,0))/100*INDEX(gDP!BA$6:BA$271,MATCH(totalExpenditure!$A208,gDP!$B$6:$B$271))=0,"",INDEX([2]pivotTable!AL$3:AL$308,MATCH(totalExpenditure!$A208,[2]pivotTable!$A$3:$A$308,0))/100*INDEX(gDP!BA$6:BA$271,MATCH(totalExpenditure!$A208,gDP!$B$6:$B$271)))</f>
        <v>#N/A</v>
      </c>
      <c r="AM208" s="77" t="e">
        <f>IF(INDEX([2]pivotTable!AM$3:AM$308,MATCH(totalExpenditure!$A208,[2]pivotTable!$A$3:$A$308,0))/100*INDEX(gDP!BB$6:BB$271,MATCH(totalExpenditure!$A208,gDP!$B$6:$B$271))=0,"",INDEX([2]pivotTable!AM$3:AM$308,MATCH(totalExpenditure!$A208,[2]pivotTable!$A$3:$A$308,0))/100*INDEX(gDP!BB$6:BB$271,MATCH(totalExpenditure!$A208,gDP!$B$6:$B$271)))</f>
        <v>#N/A</v>
      </c>
      <c r="AN208" s="77" t="e">
        <f>IF(INDEX([2]pivotTable!AN$3:AN$308,MATCH(totalExpenditure!$A208,[2]pivotTable!$A$3:$A$308,0))/100*INDEX(gDP!BC$6:BC$271,MATCH(totalExpenditure!$A208,gDP!$B$6:$B$271))=0,"",INDEX([2]pivotTable!AN$3:AN$308,MATCH(totalExpenditure!$A208,[2]pivotTable!$A$3:$A$308,0))/100*INDEX(gDP!BC$6:BC$271,MATCH(totalExpenditure!$A208,gDP!$B$6:$B$271)))</f>
        <v>#N/A</v>
      </c>
      <c r="AO208" s="77" t="e">
        <f>IF(INDEX([2]pivotTable!AO$3:AO$308,MATCH(totalExpenditure!$A208,[2]pivotTable!$A$3:$A$308,0))/100*INDEX(gDP!BD$6:BD$271,MATCH(totalExpenditure!$A208,gDP!$B$6:$B$271))=0,"",INDEX([2]pivotTable!AO$3:AO$308,MATCH(totalExpenditure!$A208,[2]pivotTable!$A$3:$A$308,0))/100*INDEX(gDP!BD$6:BD$271,MATCH(totalExpenditure!$A208,gDP!$B$6:$B$271)))</f>
        <v>#N/A</v>
      </c>
      <c r="AP208" s="77" t="e">
        <f>IF(INDEX([2]pivotTable!AP$3:AP$308,MATCH(totalExpenditure!$A208,[2]pivotTable!$A$3:$A$308,0))/100*INDEX(gDP!BE$6:BE$271,MATCH(totalExpenditure!$A208,gDP!$B$6:$B$271))=0,"",INDEX([2]pivotTable!AP$3:AP$308,MATCH(totalExpenditure!$A208,[2]pivotTable!$A$3:$A$308,0))/100*INDEX(gDP!BE$6:BE$271,MATCH(totalExpenditure!$A208,gDP!$B$6:$B$271)))</f>
        <v>#N/A</v>
      </c>
      <c r="AQ208" s="77" t="e">
        <f>IF(INDEX([2]pivotTable!AQ$3:AQ$308,MATCH(totalExpenditure!$A208,[2]pivotTable!$A$3:$A$308,0))/100*INDEX(gDP!BF$6:BF$271,MATCH(totalExpenditure!$A208,gDP!$B$6:$B$271))=0,"",INDEX([2]pivotTable!AQ$3:AQ$308,MATCH(totalExpenditure!$A208,[2]pivotTable!$A$3:$A$308,0))/100*INDEX(gDP!BF$6:BF$271,MATCH(totalExpenditure!$A208,gDP!$B$6:$B$271)))</f>
        <v>#N/A</v>
      </c>
      <c r="AR208" s="77" t="e">
        <f>IF(INDEX([2]pivotTable!AR$3:AR$308,MATCH(totalExpenditure!$A208,[2]pivotTable!$A$3:$A$308,0))/100*INDEX(gDP!BG$6:BG$271,MATCH(totalExpenditure!$A208,gDP!$B$6:$B$271))=0,"",INDEX([2]pivotTable!AR$3:AR$308,MATCH(totalExpenditure!$A208,[2]pivotTable!$A$3:$A$308,0))/100*INDEX(gDP!BG$6:BG$271,MATCH(totalExpenditure!$A208,gDP!$B$6:$B$271)))</f>
        <v>#N/A</v>
      </c>
      <c r="AS208" s="77" t="e">
        <f>IF(INDEX([2]pivotTable!AS$3:AS$308,MATCH(totalExpenditure!$A208,[2]pivotTable!$A$3:$A$308,0))/100*INDEX(gDP!BH$6:BH$271,MATCH(totalExpenditure!$A208,gDP!$B$6:$B$271))=0,"",INDEX([2]pivotTable!AS$3:AS$308,MATCH(totalExpenditure!$A208,[2]pivotTable!$A$3:$A$308,0))/100*INDEX(gDP!BH$6:BH$271,MATCH(totalExpenditure!$A208,gDP!$B$6:$B$271)))</f>
        <v>#N/A</v>
      </c>
      <c r="AT208" s="77" t="e">
        <f>IF(INDEX([2]pivotTable!AT$3:AT$308,MATCH(totalExpenditure!$A208,[2]pivotTable!$A$3:$A$308,0))/100*INDEX(gDP!BI$6:BI$271,MATCH(totalExpenditure!$A208,gDP!$B$6:$B$271))=0,"",INDEX([2]pivotTable!AT$3:AT$308,MATCH(totalExpenditure!$A208,[2]pivotTable!$A$3:$A$308,0))/100*INDEX(gDP!BI$6:BI$271,MATCH(totalExpenditure!$A208,gDP!$B$6:$B$271)))</f>
        <v>#N/A</v>
      </c>
      <c r="AU208" s="77" t="e">
        <f>IF(INDEX([2]pivotTable!AU$3:AU$308,MATCH(totalExpenditure!$A208,[2]pivotTable!$A$3:$A$308,0))/100*INDEX(gDP!BJ$6:BJ$271,MATCH(totalExpenditure!$A208,gDP!$B$6:$B$271))=0,"",INDEX([2]pivotTable!AU$3:AU$308,MATCH(totalExpenditure!$A208,[2]pivotTable!$A$3:$A$308,0))/100*INDEX(gDP!BJ$6:BJ$271,MATCH(totalExpenditure!$A208,gDP!$B$6:$B$271)))</f>
        <v>#N/A</v>
      </c>
      <c r="AV208" s="77" t="e">
        <f>IF(INDEX([2]pivotTable!AV$3:AV$308,MATCH(totalExpenditure!$A208,[2]pivotTable!$A$3:$A$308,0))/100*INDEX(gDP!BK$6:BK$271,MATCH(totalExpenditure!$A208,gDP!$B$6:$B$271))=0,"",INDEX([2]pivotTable!AV$3:AV$308,MATCH(totalExpenditure!$A208,[2]pivotTable!$A$3:$A$308,0))/100*INDEX(gDP!BK$6:BK$271,MATCH(totalExpenditure!$A208,gDP!$B$6:$B$271)))</f>
        <v>#N/A</v>
      </c>
      <c r="AW208" s="77" t="e">
        <f>IF(INDEX([2]pivotTable!AW$3:AW$308,MATCH(totalExpenditure!$A208,[2]pivotTable!$A$3:$A$308,0))/100*INDEX(gDP!BL$6:BL$271,MATCH(totalExpenditure!$A208,gDP!$B$6:$B$271))=0,"",INDEX([2]pivotTable!AW$3:AW$308,MATCH(totalExpenditure!$A208,[2]pivotTable!$A$3:$A$308,0))/100*INDEX(gDP!BL$6:BL$271,MATCH(totalExpenditure!$A208,gDP!$B$6:$B$271)))</f>
        <v>#N/A</v>
      </c>
      <c r="AX208" s="77" t="e">
        <f>IF(INDEX([2]pivotTable!AX$3:AX$308,MATCH(totalExpenditure!$A208,[2]pivotTable!$A$3:$A$308,0))/100*INDEX(gDP!BM$6:BM$271,MATCH(totalExpenditure!$A208,gDP!$B$6:$B$271))=0,"",INDEX([2]pivotTable!AX$3:AX$308,MATCH(totalExpenditure!$A208,[2]pivotTable!$A$3:$A$308,0))/100*INDEX(gDP!BM$6:BM$271,MATCH(totalExpenditure!$A208,gDP!$B$6:$B$271)))</f>
        <v>#N/A</v>
      </c>
      <c r="AY208" s="77" t="e">
        <f>IF(INDEX([2]pivotTable!AY$3:AY$308,MATCH(totalExpenditure!$A208,[2]pivotTable!$A$3:$A$308,0))/100*INDEX(gDP!BN$6:BN$271,MATCH(totalExpenditure!$A208,gDP!$B$6:$B$271))=0,"",INDEX([2]pivotTable!AY$3:AY$308,MATCH(totalExpenditure!$A208,[2]pivotTable!$A$3:$A$308,0))/100*INDEX(gDP!BN$6:BN$271,MATCH(totalExpenditure!$A208,gDP!$B$6:$B$271)))</f>
        <v>#N/A</v>
      </c>
      <c r="AZ208" s="77" t="e">
        <f>IF(INDEX([2]pivotTable!AZ$3:AZ$308,MATCH(totalExpenditure!$A208,[2]pivotTable!$A$3:$A$308,0))/100*INDEX(gDP!BO$6:BO$271,MATCH(totalExpenditure!$A208,gDP!$B$6:$B$271))=0,"",INDEX([2]pivotTable!AZ$3:AZ$308,MATCH(totalExpenditure!$A208,[2]pivotTable!$A$3:$A$308,0))/100*INDEX(gDP!BO$6:BO$271,MATCH(totalExpenditure!$A208,gDP!$B$6:$B$271)))</f>
        <v>#N/A</v>
      </c>
      <c r="BA208" s="77" t="e">
        <f>IF(INDEX([2]pivotTable!B$310:B$615,MATCH(totalExpenditure!$A208,[2]pivotTable!$A$310:$A$615,0))/100*INDEX(gDP!Q$6:Q$271,MATCH(totalExpenditure!$A208,gDP!$B$6:$B$271))=0,"",INDEX([2]pivotTable!B$310:B$615,MATCH(totalExpenditure!$A208,[2]pivotTable!$A$310:$A$615,0))/100*INDEX(gDP!Q$6:Q$271,MATCH(totalExpenditure!$A208,gDP!$B$6:$B$271)))</f>
        <v>#N/A</v>
      </c>
      <c r="BB208" s="77" t="e">
        <f>IF(INDEX([2]pivotTable!C$310:C$615,MATCH(totalExpenditure!$A208,[2]pivotTable!$A$310:$A$615,0))/100*INDEX(gDP!R$6:R$271,MATCH(totalExpenditure!$A208,gDP!$B$6:$B$271))=0,"",INDEX([2]pivotTable!C$310:C$615,MATCH(totalExpenditure!$A208,[2]pivotTable!$A$310:$A$615,0))/100*INDEX(gDP!R$6:R$271,MATCH(totalExpenditure!$A208,gDP!$B$6:$B$271)))</f>
        <v>#N/A</v>
      </c>
      <c r="BC208" s="77" t="e">
        <f>IF(INDEX([2]pivotTable!D$310:D$615,MATCH(totalExpenditure!$A208,[2]pivotTable!$A$310:$A$615,0))/100*INDEX(gDP!S$6:S$271,MATCH(totalExpenditure!$A208,gDP!$B$6:$B$271))=0,"",INDEX([2]pivotTable!D$310:D$615,MATCH(totalExpenditure!$A208,[2]pivotTable!$A$310:$A$615,0))/100*INDEX(gDP!S$6:S$271,MATCH(totalExpenditure!$A208,gDP!$B$6:$B$271)))</f>
        <v>#N/A</v>
      </c>
      <c r="BD208" s="77" t="e">
        <f>IF(INDEX([2]pivotTable!E$310:E$615,MATCH(totalExpenditure!$A208,[2]pivotTable!$A$310:$A$615,0))/100*INDEX(gDP!T$6:T$271,MATCH(totalExpenditure!$A208,gDP!$B$6:$B$271))=0,"",INDEX([2]pivotTable!E$310:E$615,MATCH(totalExpenditure!$A208,[2]pivotTable!$A$310:$A$615,0))/100*INDEX(gDP!T$6:T$271,MATCH(totalExpenditure!$A208,gDP!$B$6:$B$271)))</f>
        <v>#N/A</v>
      </c>
      <c r="BE208" s="77" t="e">
        <f>IF(INDEX([2]pivotTable!F$310:F$615,MATCH(totalExpenditure!$A208,[2]pivotTable!$A$310:$A$615,0))/100*INDEX(gDP!U$6:U$271,MATCH(totalExpenditure!$A208,gDP!$B$6:$B$271))=0,"",INDEX([2]pivotTable!F$310:F$615,MATCH(totalExpenditure!$A208,[2]pivotTable!$A$310:$A$615,0))/100*INDEX(gDP!U$6:U$271,MATCH(totalExpenditure!$A208,gDP!$B$6:$B$271)))</f>
        <v>#N/A</v>
      </c>
      <c r="BF208" s="77" t="e">
        <f>IF(INDEX([2]pivotTable!G$310:G$615,MATCH(totalExpenditure!$A208,[2]pivotTable!$A$310:$A$615,0))/100*INDEX(gDP!V$6:V$271,MATCH(totalExpenditure!$A208,gDP!$B$6:$B$271))=0,"",INDEX([2]pivotTable!G$310:G$615,MATCH(totalExpenditure!$A208,[2]pivotTable!$A$310:$A$615,0))/100*INDEX(gDP!V$6:V$271,MATCH(totalExpenditure!$A208,gDP!$B$6:$B$271)))</f>
        <v>#N/A</v>
      </c>
      <c r="BG208" s="77" t="e">
        <f>IF(INDEX([2]pivotTable!H$310:H$615,MATCH(totalExpenditure!$A208,[2]pivotTable!$A$310:$A$615,0))/100*INDEX(gDP!W$6:W$271,MATCH(totalExpenditure!$A208,gDP!$B$6:$B$271))=0,"",INDEX([2]pivotTable!H$310:H$615,MATCH(totalExpenditure!$A208,[2]pivotTable!$A$310:$A$615,0))/100*INDEX(gDP!W$6:W$271,MATCH(totalExpenditure!$A208,gDP!$B$6:$B$271)))</f>
        <v>#N/A</v>
      </c>
      <c r="BH208" s="77" t="e">
        <f>IF(INDEX([2]pivotTable!I$310:I$615,MATCH(totalExpenditure!$A208,[2]pivotTable!$A$310:$A$615,0))/100*INDEX(gDP!X$6:X$271,MATCH(totalExpenditure!$A208,gDP!$B$6:$B$271))=0,"",INDEX([2]pivotTable!I$310:I$615,MATCH(totalExpenditure!$A208,[2]pivotTable!$A$310:$A$615,0))/100*INDEX(gDP!X$6:X$271,MATCH(totalExpenditure!$A208,gDP!$B$6:$B$271)))</f>
        <v>#N/A</v>
      </c>
      <c r="BI208" s="77" t="e">
        <f>IF(INDEX([2]pivotTable!J$310:J$615,MATCH(totalExpenditure!$A208,[2]pivotTable!$A$310:$A$615,0))/100*INDEX(gDP!Y$6:Y$271,MATCH(totalExpenditure!$A208,gDP!$B$6:$B$271))=0,"",INDEX([2]pivotTable!J$310:J$615,MATCH(totalExpenditure!$A208,[2]pivotTable!$A$310:$A$615,0))/100*INDEX(gDP!Y$6:Y$271,MATCH(totalExpenditure!$A208,gDP!$B$6:$B$271)))</f>
        <v>#N/A</v>
      </c>
      <c r="BJ208" s="77" t="e">
        <f>IF(INDEX([2]pivotTable!K$310:K$615,MATCH(totalExpenditure!$A208,[2]pivotTable!$A$310:$A$615,0))/100*INDEX(gDP!Z$6:Z$271,MATCH(totalExpenditure!$A208,gDP!$B$6:$B$271))=0,"",INDEX([2]pivotTable!K$310:K$615,MATCH(totalExpenditure!$A208,[2]pivotTable!$A$310:$A$615,0))/100*INDEX(gDP!Z$6:Z$271,MATCH(totalExpenditure!$A208,gDP!$B$6:$B$271)))</f>
        <v>#N/A</v>
      </c>
      <c r="BK208" s="77" t="e">
        <f>IF(INDEX([2]pivotTable!L$310:L$615,MATCH(totalExpenditure!$A208,[2]pivotTable!$A$310:$A$615,0))/100*INDEX(gDP!AA$6:AA$271,MATCH(totalExpenditure!$A208,gDP!$B$6:$B$271))=0,"",INDEX([2]pivotTable!L$310:L$615,MATCH(totalExpenditure!$A208,[2]pivotTable!$A$310:$A$615,0))/100*INDEX(gDP!AA$6:AA$271,MATCH(totalExpenditure!$A208,gDP!$B$6:$B$271)))</f>
        <v>#N/A</v>
      </c>
      <c r="BL208" s="77" t="e">
        <f>IF(INDEX([2]pivotTable!M$310:M$615,MATCH(totalExpenditure!$A208,[2]pivotTable!$A$310:$A$615,0))/100*INDEX(gDP!AB$6:AB$271,MATCH(totalExpenditure!$A208,gDP!$B$6:$B$271))=0,"",INDEX([2]pivotTable!M$310:M$615,MATCH(totalExpenditure!$A208,[2]pivotTable!$A$310:$A$615,0))/100*INDEX(gDP!AB$6:AB$271,MATCH(totalExpenditure!$A208,gDP!$B$6:$B$271)))</f>
        <v>#N/A</v>
      </c>
      <c r="BM208" s="77" t="e">
        <f>IF(INDEX([2]pivotTable!N$310:N$615,MATCH(totalExpenditure!$A208,[2]pivotTable!$A$310:$A$615,0))/100*INDEX(gDP!AC$6:AC$271,MATCH(totalExpenditure!$A208,gDP!$B$6:$B$271))=0,"",INDEX([2]pivotTable!N$310:N$615,MATCH(totalExpenditure!$A208,[2]pivotTable!$A$310:$A$615,0))/100*INDEX(gDP!AC$6:AC$271,MATCH(totalExpenditure!$A208,gDP!$B$6:$B$271)))</f>
        <v>#N/A</v>
      </c>
      <c r="BN208" s="77" t="e">
        <f>IF(INDEX([2]pivotTable!O$310:O$615,MATCH(totalExpenditure!$A208,[2]pivotTable!$A$310:$A$615,0))/100*INDEX(gDP!AD$6:AD$271,MATCH(totalExpenditure!$A208,gDP!$B$6:$B$271))=0,"",INDEX([2]pivotTable!O$310:O$615,MATCH(totalExpenditure!$A208,[2]pivotTable!$A$310:$A$615,0))/100*INDEX(gDP!AD$6:AD$271,MATCH(totalExpenditure!$A208,gDP!$B$6:$B$271)))</f>
        <v>#N/A</v>
      </c>
      <c r="BO208" s="77" t="e">
        <f>IF(INDEX([2]pivotTable!P$310:P$615,MATCH(totalExpenditure!$A208,[2]pivotTable!$A$310:$A$615,0))/100*INDEX(gDP!AE$6:AE$271,MATCH(totalExpenditure!$A208,gDP!$B$6:$B$271))=0,"",INDEX([2]pivotTable!P$310:P$615,MATCH(totalExpenditure!$A208,[2]pivotTable!$A$310:$A$615,0))/100*INDEX(gDP!AE$6:AE$271,MATCH(totalExpenditure!$A208,gDP!$B$6:$B$271)))</f>
        <v>#N/A</v>
      </c>
      <c r="BP208" s="77" t="e">
        <f>IF(INDEX([2]pivotTable!Q$310:Q$615,MATCH(totalExpenditure!$A208,[2]pivotTable!$A$310:$A$615,0))/100*INDEX(gDP!AF$6:AF$271,MATCH(totalExpenditure!$A208,gDP!$B$6:$B$271))=0,"",INDEX([2]pivotTable!Q$310:Q$615,MATCH(totalExpenditure!$A208,[2]pivotTable!$A$310:$A$615,0))/100*INDEX(gDP!AF$6:AF$271,MATCH(totalExpenditure!$A208,gDP!$B$6:$B$271)))</f>
        <v>#N/A</v>
      </c>
      <c r="BQ208" s="77" t="e">
        <f>IF(INDEX([2]pivotTable!R$310:R$615,MATCH(totalExpenditure!$A208,[2]pivotTable!$A$310:$A$615,0))/100*INDEX(gDP!AG$6:AG$271,MATCH(totalExpenditure!$A208,gDP!$B$6:$B$271))=0,"",INDEX([2]pivotTable!R$310:R$615,MATCH(totalExpenditure!$A208,[2]pivotTable!$A$310:$A$615,0))/100*INDEX(gDP!AG$6:AG$271,MATCH(totalExpenditure!$A208,gDP!$B$6:$B$271)))</f>
        <v>#N/A</v>
      </c>
      <c r="BR208" s="77" t="e">
        <f>IF(INDEX([2]pivotTable!S$310:S$615,MATCH(totalExpenditure!$A208,[2]pivotTable!$A$310:$A$615,0))/100*INDEX(gDP!AH$6:AH$271,MATCH(totalExpenditure!$A208,gDP!$B$6:$B$271))=0,"",INDEX([2]pivotTable!S$310:S$615,MATCH(totalExpenditure!$A208,[2]pivotTable!$A$310:$A$615,0))/100*INDEX(gDP!AH$6:AH$271,MATCH(totalExpenditure!$A208,gDP!$B$6:$B$271)))</f>
        <v>#N/A</v>
      </c>
      <c r="BS208" s="77" t="e">
        <f>IF(INDEX([2]pivotTable!T$310:T$615,MATCH(totalExpenditure!$A208,[2]pivotTable!$A$310:$A$615,0))/100*INDEX(gDP!AI$6:AI$271,MATCH(totalExpenditure!$A208,gDP!$B$6:$B$271))=0,"",INDEX([2]pivotTable!T$310:T$615,MATCH(totalExpenditure!$A208,[2]pivotTable!$A$310:$A$615,0))/100*INDEX(gDP!AI$6:AI$271,MATCH(totalExpenditure!$A208,gDP!$B$6:$B$271)))</f>
        <v>#N/A</v>
      </c>
      <c r="BT208" s="77" t="e">
        <f>IF(INDEX([2]pivotTable!U$310:U$615,MATCH(totalExpenditure!$A208,[2]pivotTable!$A$310:$A$615,0))/100*INDEX(gDP!AJ$6:AJ$271,MATCH(totalExpenditure!$A208,gDP!$B$6:$B$271))=0,"",INDEX([2]pivotTable!U$310:U$615,MATCH(totalExpenditure!$A208,[2]pivotTable!$A$310:$A$615,0))/100*INDEX(gDP!AJ$6:AJ$271,MATCH(totalExpenditure!$A208,gDP!$B$6:$B$271)))</f>
        <v>#N/A</v>
      </c>
      <c r="BU208" s="77" t="e">
        <f>IF(INDEX([2]pivotTable!V$310:V$615,MATCH(totalExpenditure!$A208,[2]pivotTable!$A$310:$A$615,0))/100*INDEX(gDP!AK$6:AK$271,MATCH(totalExpenditure!$A208,gDP!$B$6:$B$271))=0,"",INDEX([2]pivotTable!V$310:V$615,MATCH(totalExpenditure!$A208,[2]pivotTable!$A$310:$A$615,0))/100*INDEX(gDP!AK$6:AK$271,MATCH(totalExpenditure!$A208,gDP!$B$6:$B$271)))</f>
        <v>#N/A</v>
      </c>
      <c r="BV208" s="77" t="e">
        <f>IF(INDEX([2]pivotTable!W$310:W$615,MATCH(totalExpenditure!$A208,[2]pivotTable!$A$310:$A$615,0))/100*INDEX(gDP!AL$6:AL$271,MATCH(totalExpenditure!$A208,gDP!$B$6:$B$271))=0,"",INDEX([2]pivotTable!W$310:W$615,MATCH(totalExpenditure!$A208,[2]pivotTable!$A$310:$A$615,0))/100*INDEX(gDP!AL$6:AL$271,MATCH(totalExpenditure!$A208,gDP!$B$6:$B$271)))</f>
        <v>#N/A</v>
      </c>
      <c r="BW208" s="77" t="e">
        <f>IF(INDEX([2]pivotTable!X$310:X$615,MATCH(totalExpenditure!$A208,[2]pivotTable!$A$310:$A$615,0))/100*INDEX(gDP!AM$6:AM$271,MATCH(totalExpenditure!$A208,gDP!$B$6:$B$271))=0,"",INDEX([2]pivotTable!X$310:X$615,MATCH(totalExpenditure!$A208,[2]pivotTable!$A$310:$A$615,0))/100*INDEX(gDP!AM$6:AM$271,MATCH(totalExpenditure!$A208,gDP!$B$6:$B$271)))</f>
        <v>#N/A</v>
      </c>
      <c r="BX208" s="77" t="e">
        <f>IF(INDEX([2]pivotTable!Y$310:Y$615,MATCH(totalExpenditure!$A208,[2]pivotTable!$A$310:$A$615,0))/100*INDEX(gDP!AN$6:AN$271,MATCH(totalExpenditure!$A208,gDP!$B$6:$B$271))=0,"",INDEX([2]pivotTable!Y$310:Y$615,MATCH(totalExpenditure!$A208,[2]pivotTable!$A$310:$A$615,0))/100*INDEX(gDP!AN$6:AN$271,MATCH(totalExpenditure!$A208,gDP!$B$6:$B$271)))</f>
        <v>#N/A</v>
      </c>
      <c r="BY208" s="77" t="e">
        <f>IF(INDEX([2]pivotTable!Z$310:Z$615,MATCH(totalExpenditure!$A208,[2]pivotTable!$A$310:$A$615,0))/100*INDEX(gDP!AO$6:AO$271,MATCH(totalExpenditure!$A208,gDP!$B$6:$B$271))=0,"",INDEX([2]pivotTable!Z$310:Z$615,MATCH(totalExpenditure!$A208,[2]pivotTable!$A$310:$A$615,0))/100*INDEX(gDP!AO$6:AO$271,MATCH(totalExpenditure!$A208,gDP!$B$6:$B$271)))</f>
        <v>#N/A</v>
      </c>
      <c r="BZ208" s="77" t="e">
        <f>IF(INDEX([2]pivotTable!AA$310:AA$615,MATCH(totalExpenditure!$A208,[2]pivotTable!$A$310:$A$615,0))/100*INDEX(gDP!AP$6:AP$271,MATCH(totalExpenditure!$A208,gDP!$B$6:$B$271))=0,"",INDEX([2]pivotTable!AA$310:AA$615,MATCH(totalExpenditure!$A208,[2]pivotTable!$A$310:$A$615,0))/100*INDEX(gDP!AP$6:AP$271,MATCH(totalExpenditure!$A208,gDP!$B$6:$B$271)))</f>
        <v>#N/A</v>
      </c>
      <c r="CA208" s="77" t="e">
        <f>IF(INDEX([2]pivotTable!AB$310:AB$615,MATCH(totalExpenditure!$A208,[2]pivotTable!$A$310:$A$615,0))/100*INDEX(gDP!AQ$6:AQ$271,MATCH(totalExpenditure!$A208,gDP!$B$6:$B$271))=0,"",INDEX([2]pivotTable!AB$310:AB$615,MATCH(totalExpenditure!$A208,[2]pivotTable!$A$310:$A$615,0))/100*INDEX(gDP!AQ$6:AQ$271,MATCH(totalExpenditure!$A208,gDP!$B$6:$B$271)))</f>
        <v>#N/A</v>
      </c>
      <c r="CB208" s="77" t="e">
        <f>IF(INDEX([2]pivotTable!AC$310:AC$615,MATCH(totalExpenditure!$A208,[2]pivotTable!$A$310:$A$615,0))/100*INDEX(gDP!AR$6:AR$271,MATCH(totalExpenditure!$A208,gDP!$B$6:$B$271))=0,"",INDEX([2]pivotTable!AC$310:AC$615,MATCH(totalExpenditure!$A208,[2]pivotTable!$A$310:$A$615,0))/100*INDEX(gDP!AR$6:AR$271,MATCH(totalExpenditure!$A208,gDP!$B$6:$B$271)))</f>
        <v>#N/A</v>
      </c>
      <c r="CC208" s="77" t="e">
        <f>IF(INDEX([2]pivotTable!AD$310:AD$615,MATCH(totalExpenditure!$A208,[2]pivotTable!$A$310:$A$615,0))/100*INDEX(gDP!AS$6:AS$271,MATCH(totalExpenditure!$A208,gDP!$B$6:$B$271))=0,"",INDEX([2]pivotTable!AD$310:AD$615,MATCH(totalExpenditure!$A208,[2]pivotTable!$A$310:$A$615,0))/100*INDEX(gDP!AS$6:AS$271,MATCH(totalExpenditure!$A208,gDP!$B$6:$B$271)))</f>
        <v>#N/A</v>
      </c>
      <c r="CD208" s="77" t="e">
        <f>IF(INDEX([2]pivotTable!AE$310:AE$615,MATCH(totalExpenditure!$A208,[2]pivotTable!$A$310:$A$615,0))/100*INDEX(gDP!AT$6:AT$271,MATCH(totalExpenditure!$A208,gDP!$B$6:$B$271))=0,"",INDEX([2]pivotTable!AE$310:AE$615,MATCH(totalExpenditure!$A208,[2]pivotTable!$A$310:$A$615,0))/100*INDEX(gDP!AT$6:AT$271,MATCH(totalExpenditure!$A208,gDP!$B$6:$B$271)))</f>
        <v>#N/A</v>
      </c>
      <c r="CE208" s="77" t="e">
        <f>IF(INDEX([2]pivotTable!AF$310:AF$615,MATCH(totalExpenditure!$A208,[2]pivotTable!$A$310:$A$615,0))/100*INDEX(gDP!AU$6:AU$271,MATCH(totalExpenditure!$A208,gDP!$B$6:$B$271))=0,"",INDEX([2]pivotTable!AF$310:AF$615,MATCH(totalExpenditure!$A208,[2]pivotTable!$A$310:$A$615,0))/100*INDEX(gDP!AU$6:AU$271,MATCH(totalExpenditure!$A208,gDP!$B$6:$B$271)))</f>
        <v>#N/A</v>
      </c>
      <c r="CF208" s="77" t="e">
        <f>IF(INDEX([2]pivotTable!AG$310:AG$615,MATCH(totalExpenditure!$A208,[2]pivotTable!$A$310:$A$615,0))/100*INDEX(gDP!AV$6:AV$271,MATCH(totalExpenditure!$A208,gDP!$B$6:$B$271))=0,"",INDEX([2]pivotTable!AG$310:AG$615,MATCH(totalExpenditure!$A208,[2]pivotTable!$A$310:$A$615,0))/100*INDEX(gDP!AV$6:AV$271,MATCH(totalExpenditure!$A208,gDP!$B$6:$B$271)))</f>
        <v>#N/A</v>
      </c>
      <c r="CG208" s="77" t="e">
        <f>IF(INDEX([2]pivotTable!AH$310:AH$615,MATCH(totalExpenditure!$A208,[2]pivotTable!$A$310:$A$615,0))/100*INDEX(gDP!AW$6:AW$271,MATCH(totalExpenditure!$A208,gDP!$B$6:$B$271))=0,"",INDEX([2]pivotTable!AH$310:AH$615,MATCH(totalExpenditure!$A208,[2]pivotTable!$A$310:$A$615,0))/100*INDEX(gDP!AW$6:AW$271,MATCH(totalExpenditure!$A208,gDP!$B$6:$B$271)))</f>
        <v>#N/A</v>
      </c>
      <c r="CH208" s="77" t="e">
        <f>IF(INDEX([2]pivotTable!AI$310:AI$615,MATCH(totalExpenditure!$A208,[2]pivotTable!$A$310:$A$615,0))/100*INDEX(gDP!AX$6:AX$271,MATCH(totalExpenditure!$A208,gDP!$B$6:$B$271))=0,"",INDEX([2]pivotTable!AI$310:AI$615,MATCH(totalExpenditure!$A208,[2]pivotTable!$A$310:$A$615,0))/100*INDEX(gDP!AX$6:AX$271,MATCH(totalExpenditure!$A208,gDP!$B$6:$B$271)))</f>
        <v>#N/A</v>
      </c>
      <c r="CI208" s="77" t="e">
        <f>IF(INDEX([2]pivotTable!AJ$310:AJ$615,MATCH(totalExpenditure!$A208,[2]pivotTable!$A$310:$A$615,0))/100*INDEX(gDP!AY$6:AY$271,MATCH(totalExpenditure!$A208,gDP!$B$6:$B$271))=0,"",INDEX([2]pivotTable!AJ$310:AJ$615,MATCH(totalExpenditure!$A208,[2]pivotTable!$A$310:$A$615,0))/100*INDEX(gDP!AY$6:AY$271,MATCH(totalExpenditure!$A208,gDP!$B$6:$B$271)))</f>
        <v>#N/A</v>
      </c>
      <c r="CJ208" s="77" t="e">
        <f>IF(INDEX([2]pivotTable!AK$310:AK$615,MATCH(totalExpenditure!$A208,[2]pivotTable!$A$310:$A$615,0))/100*INDEX(gDP!AZ$6:AZ$271,MATCH(totalExpenditure!$A208,gDP!$B$6:$B$271))=0,"",INDEX([2]pivotTable!AK$310:AK$615,MATCH(totalExpenditure!$A208,[2]pivotTable!$A$310:$A$615,0))/100*INDEX(gDP!AZ$6:AZ$271,MATCH(totalExpenditure!$A208,gDP!$B$6:$B$271)))</f>
        <v>#N/A</v>
      </c>
      <c r="CK208" s="77" t="e">
        <f>IF(INDEX([2]pivotTable!AL$310:AL$615,MATCH(totalExpenditure!$A208,[2]pivotTable!$A$310:$A$615,0))/100*INDEX(gDP!BA$6:BA$271,MATCH(totalExpenditure!$A208,gDP!$B$6:$B$271))=0,"",INDEX([2]pivotTable!AL$310:AL$615,MATCH(totalExpenditure!$A208,[2]pivotTable!$A$310:$A$615,0))/100*INDEX(gDP!BA$6:BA$271,MATCH(totalExpenditure!$A208,gDP!$B$6:$B$271)))</f>
        <v>#N/A</v>
      </c>
      <c r="CL208" s="77" t="e">
        <f>IF(INDEX([2]pivotTable!AM$310:AM$615,MATCH(totalExpenditure!$A208,[2]pivotTable!$A$310:$A$615,0))/100*INDEX(gDP!BB$6:BB$271,MATCH(totalExpenditure!$A208,gDP!$B$6:$B$271))=0,"",INDEX([2]pivotTable!AM$310:AM$615,MATCH(totalExpenditure!$A208,[2]pivotTable!$A$310:$A$615,0))/100*INDEX(gDP!BB$6:BB$271,MATCH(totalExpenditure!$A208,gDP!$B$6:$B$271)))</f>
        <v>#N/A</v>
      </c>
      <c r="CM208" s="77" t="e">
        <f>IF(INDEX([2]pivotTable!AN$310:AN$615,MATCH(totalExpenditure!$A208,[2]pivotTable!$A$310:$A$615,0))/100*INDEX(gDP!BC$6:BC$271,MATCH(totalExpenditure!$A208,gDP!$B$6:$B$271))=0,"",INDEX([2]pivotTable!AN$310:AN$615,MATCH(totalExpenditure!$A208,[2]pivotTable!$A$310:$A$615,0))/100*INDEX(gDP!BC$6:BC$271,MATCH(totalExpenditure!$A208,gDP!$B$6:$B$271)))</f>
        <v>#N/A</v>
      </c>
      <c r="CN208" s="77" t="e">
        <f>IF(INDEX([2]pivotTable!AO$310:AO$615,MATCH(totalExpenditure!$A208,[2]pivotTable!$A$310:$A$615,0))/100*INDEX(gDP!BD$6:BD$271,MATCH(totalExpenditure!$A208,gDP!$B$6:$B$271))=0,"",INDEX([2]pivotTable!AO$310:AO$615,MATCH(totalExpenditure!$A208,[2]pivotTable!$A$310:$A$615,0))/100*INDEX(gDP!BD$6:BD$271,MATCH(totalExpenditure!$A208,gDP!$B$6:$B$271)))</f>
        <v>#N/A</v>
      </c>
      <c r="CO208" s="77" t="e">
        <f>IF(INDEX([2]pivotTable!AP$310:AP$615,MATCH(totalExpenditure!$A208,[2]pivotTable!$A$310:$A$615,0))/100*INDEX(gDP!BE$6:BE$271,MATCH(totalExpenditure!$A208,gDP!$B$6:$B$271))=0,"",INDEX([2]pivotTable!AP$310:AP$615,MATCH(totalExpenditure!$A208,[2]pivotTable!$A$310:$A$615,0))/100*INDEX(gDP!BE$6:BE$271,MATCH(totalExpenditure!$A208,gDP!$B$6:$B$271)))</f>
        <v>#N/A</v>
      </c>
      <c r="CP208" s="77" t="e">
        <f>IF(INDEX([2]pivotTable!AQ$310:AQ$615,MATCH(totalExpenditure!$A208,[2]pivotTable!$A$310:$A$615,0))/100*INDEX(gDP!BF$6:BF$271,MATCH(totalExpenditure!$A208,gDP!$B$6:$B$271))=0,"",INDEX([2]pivotTable!AQ$310:AQ$615,MATCH(totalExpenditure!$A208,[2]pivotTable!$A$310:$A$615,0))/100*INDEX(gDP!BF$6:BF$271,MATCH(totalExpenditure!$A208,gDP!$B$6:$B$271)))</f>
        <v>#N/A</v>
      </c>
      <c r="CQ208" s="77" t="e">
        <f>IF(INDEX([2]pivotTable!AR$310:AR$615,MATCH(totalExpenditure!$A208,[2]pivotTable!$A$310:$A$615,0))/100*INDEX(gDP!BG$6:BG$271,MATCH(totalExpenditure!$A208,gDP!$B$6:$B$271))=0,"",INDEX([2]pivotTable!AR$310:AR$615,MATCH(totalExpenditure!$A208,[2]pivotTable!$A$310:$A$615,0))/100*INDEX(gDP!BG$6:BG$271,MATCH(totalExpenditure!$A208,gDP!$B$6:$B$271)))</f>
        <v>#N/A</v>
      </c>
      <c r="CR208" s="77" t="e">
        <f>IF(INDEX([2]pivotTable!AS$310:AS$615,MATCH(totalExpenditure!$A208,[2]pivotTable!$A$310:$A$615,0))/100*INDEX(gDP!BH$6:BH$271,MATCH(totalExpenditure!$A208,gDP!$B$6:$B$271))=0,"",INDEX([2]pivotTable!AS$310:AS$615,MATCH(totalExpenditure!$A208,[2]pivotTable!$A$310:$A$615,0))/100*INDEX(gDP!BH$6:BH$271,MATCH(totalExpenditure!$A208,gDP!$B$6:$B$271)))</f>
        <v>#N/A</v>
      </c>
      <c r="CS208" s="77" t="e">
        <f>IF(INDEX([2]pivotTable!AT$310:AT$615,MATCH(totalExpenditure!$A208,[2]pivotTable!$A$310:$A$615,0))/100*INDEX(gDP!BI$6:BI$271,MATCH(totalExpenditure!$A208,gDP!$B$6:$B$271))=0,"",INDEX([2]pivotTable!AT$310:AT$615,MATCH(totalExpenditure!$A208,[2]pivotTable!$A$310:$A$615,0))/100*INDEX(gDP!BI$6:BI$271,MATCH(totalExpenditure!$A208,gDP!$B$6:$B$271)))</f>
        <v>#N/A</v>
      </c>
      <c r="CT208" s="77" t="e">
        <f>IF(INDEX([2]pivotTable!AU$310:AU$615,MATCH(totalExpenditure!$A208,[2]pivotTable!$A$310:$A$615,0))/100*INDEX(gDP!BJ$6:BJ$271,MATCH(totalExpenditure!$A208,gDP!$B$6:$B$271))=0,"",INDEX([2]pivotTable!AU$310:AU$615,MATCH(totalExpenditure!$A208,[2]pivotTable!$A$310:$A$615,0))/100*INDEX(gDP!BJ$6:BJ$271,MATCH(totalExpenditure!$A208,gDP!$B$6:$B$271)))</f>
        <v>#N/A</v>
      </c>
      <c r="CU208" s="77" t="e">
        <f>IF(INDEX([2]pivotTable!AV$310:AV$615,MATCH(totalExpenditure!$A208,[2]pivotTable!$A$310:$A$615,0))/100*INDEX(gDP!BK$6:BK$271,MATCH(totalExpenditure!$A208,gDP!$B$6:$B$271))=0,"",INDEX([2]pivotTable!AV$310:AV$615,MATCH(totalExpenditure!$A208,[2]pivotTable!$A$310:$A$615,0))/100*INDEX(gDP!BK$6:BK$271,MATCH(totalExpenditure!$A208,gDP!$B$6:$B$271)))</f>
        <v>#N/A</v>
      </c>
      <c r="CV208" s="77" t="e">
        <f>IF(INDEX([2]pivotTable!AW$310:AW$615,MATCH(totalExpenditure!$A208,[2]pivotTable!$A$310:$A$615,0))/100*INDEX(gDP!BL$6:BL$271,MATCH(totalExpenditure!$A208,gDP!$B$6:$B$271))=0,"",INDEX([2]pivotTable!AW$310:AW$615,MATCH(totalExpenditure!$A208,[2]pivotTable!$A$310:$A$615,0))/100*INDEX(gDP!BL$6:BL$271,MATCH(totalExpenditure!$A208,gDP!$B$6:$B$271)))</f>
        <v>#N/A</v>
      </c>
      <c r="CW208" s="77" t="e">
        <f>IF(INDEX([2]pivotTable!AX$310:AX$615,MATCH(totalExpenditure!$A208,[2]pivotTable!$A$310:$A$615,0))/100*INDEX(gDP!BM$6:BM$271,MATCH(totalExpenditure!$A208,gDP!$B$6:$B$271))=0,"",INDEX([2]pivotTable!AX$310:AX$615,MATCH(totalExpenditure!$A208,[2]pivotTable!$A$310:$A$615,0))/100*INDEX(gDP!BM$6:BM$271,MATCH(totalExpenditure!$A208,gDP!$B$6:$B$271)))</f>
        <v>#N/A</v>
      </c>
      <c r="CX208" s="77" t="e">
        <f>IF(INDEX([2]pivotTable!AY$310:AY$615,MATCH(totalExpenditure!$A208,[2]pivotTable!$A$310:$A$615,0))/100*INDEX(gDP!BN$6:BN$271,MATCH(totalExpenditure!$A208,gDP!$B$6:$B$271))=0,"",INDEX([2]pivotTable!AY$310:AY$615,MATCH(totalExpenditure!$A208,[2]pivotTable!$A$310:$A$615,0))/100*INDEX(gDP!BN$6:BN$271,MATCH(totalExpenditure!$A208,gDP!$B$6:$B$271)))</f>
        <v>#N/A</v>
      </c>
      <c r="CY208" s="77" t="e">
        <f>IF(INDEX([2]pivotTable!AZ$310:AZ$615,MATCH(totalExpenditure!$A208,[2]pivotTable!$A$310:$A$615,0))/100*INDEX(gDP!BO$6:BO$271,MATCH(totalExpenditure!$A208,gDP!$B$6:$B$271))=0,"",INDEX([2]pivotTable!AZ$310:AZ$615,MATCH(totalExpenditure!$A208,[2]pivotTable!$A$310:$A$615,0))/100*INDEX(gDP!BO$6:BO$271,MATCH(totalExpenditure!$A208,gDP!$B$6:$B$271)))</f>
        <v>#N/A</v>
      </c>
      <c r="CZ208" s="77" t="e">
        <f>IF(B208="","",IF(BA208="","",B208-B208+INDEX(gDP!Q$6:Q$271,MATCH(totalExpenditure!$A208,gDP!$B$6:$B$271))))</f>
        <v>#N/A</v>
      </c>
      <c r="DA208" s="77" t="e">
        <f>IF(C208="","",IF(BB208="","",C208-C208+INDEX(gDP!R$6:R$271,MATCH(totalExpenditure!$A208,gDP!$B$6:$B$271))))</f>
        <v>#N/A</v>
      </c>
      <c r="DB208" s="77" t="e">
        <f>IF(D208="","",IF(BC208="","",D208-D208+INDEX(gDP!S$6:S$271,MATCH(totalExpenditure!$A208,gDP!$B$6:$B$271))))</f>
        <v>#N/A</v>
      </c>
      <c r="DC208" s="77" t="e">
        <f>IF(E208="","",IF(BD208="","",E208-E208+INDEX(gDP!T$6:T$271,MATCH(totalExpenditure!$A208,gDP!$B$6:$B$271))))</f>
        <v>#N/A</v>
      </c>
      <c r="DD208" s="77" t="e">
        <f>IF(F208="","",IF(BE208="","",F208-F208+INDEX(gDP!U$6:U$271,MATCH(totalExpenditure!$A208,gDP!$B$6:$B$271))))</f>
        <v>#N/A</v>
      </c>
      <c r="DE208" s="77" t="e">
        <f>IF(G208="","",IF(BF208="","",G208-G208+INDEX(gDP!V$6:V$271,MATCH(totalExpenditure!$A208,gDP!$B$6:$B$271))))</f>
        <v>#N/A</v>
      </c>
      <c r="DF208" s="77" t="e">
        <f>IF(H208="","",IF(BG208="","",H208-H208+INDEX(gDP!W$6:W$271,MATCH(totalExpenditure!$A208,gDP!$B$6:$B$271))))</f>
        <v>#N/A</v>
      </c>
      <c r="DG208" s="77" t="e">
        <f>IF(I208="","",IF(BH208="","",I208-I208+INDEX(gDP!X$6:X$271,MATCH(totalExpenditure!$A208,gDP!$B$6:$B$271))))</f>
        <v>#N/A</v>
      </c>
      <c r="DH208" s="77" t="e">
        <f>IF(J208="","",IF(BI208="","",J208-J208+INDEX(gDP!Y$6:Y$271,MATCH(totalExpenditure!$A208,gDP!$B$6:$B$271))))</f>
        <v>#N/A</v>
      </c>
      <c r="DI208" s="77" t="e">
        <f>IF(K208="","",IF(BJ208="","",K208-K208+INDEX(gDP!Z$6:Z$271,MATCH(totalExpenditure!$A208,gDP!$B$6:$B$271))))</f>
        <v>#N/A</v>
      </c>
      <c r="DJ208" s="77" t="e">
        <f>IF(L208="","",IF(BK208="","",L208-L208+INDEX(gDP!AA$6:AA$271,MATCH(totalExpenditure!$A208,gDP!$B$6:$B$271))))</f>
        <v>#N/A</v>
      </c>
      <c r="DK208" s="77" t="e">
        <f>IF(M208="","",IF(BL208="","",M208-M208+INDEX(gDP!AB$6:AB$271,MATCH(totalExpenditure!$A208,gDP!$B$6:$B$271))))</f>
        <v>#N/A</v>
      </c>
      <c r="DL208" s="77" t="e">
        <f>IF(N208="","",IF(BM208="","",N208-N208+INDEX(gDP!AC$6:AC$271,MATCH(totalExpenditure!$A208,gDP!$B$6:$B$271))))</f>
        <v>#N/A</v>
      </c>
      <c r="DM208" s="77" t="e">
        <f>IF(O208="","",IF(BN208="","",O208-O208+INDEX(gDP!AD$6:AD$271,MATCH(totalExpenditure!$A208,gDP!$B$6:$B$271))))</f>
        <v>#N/A</v>
      </c>
      <c r="DN208" s="77" t="e">
        <f>IF(P208="","",IF(BO208="","",P208-P208+INDEX(gDP!AE$6:AE$271,MATCH(totalExpenditure!$A208,gDP!$B$6:$B$271))))</f>
        <v>#N/A</v>
      </c>
      <c r="DO208" s="77" t="e">
        <f>IF(Q208="","",IF(BP208="","",Q208-Q208+INDEX(gDP!AF$6:AF$271,MATCH(totalExpenditure!$A208,gDP!$B$6:$B$271))))</f>
        <v>#N/A</v>
      </c>
      <c r="DP208" s="77" t="e">
        <f>IF(R208="","",IF(BQ208="","",R208-R208+INDEX(gDP!AG$6:AG$271,MATCH(totalExpenditure!$A208,gDP!$B$6:$B$271))))</f>
        <v>#N/A</v>
      </c>
      <c r="DQ208" s="77" t="e">
        <f>IF(S208="","",IF(BR208="","",S208-S208+INDEX(gDP!AH$6:AH$271,MATCH(totalExpenditure!$A208,gDP!$B$6:$B$271))))</f>
        <v>#N/A</v>
      </c>
      <c r="DR208" s="77" t="e">
        <f>IF(T208="","",IF(BS208="","",T208-T208+INDEX(gDP!AI$6:AI$271,MATCH(totalExpenditure!$A208,gDP!$B$6:$B$271))))</f>
        <v>#N/A</v>
      </c>
      <c r="DS208" s="77" t="e">
        <f>IF(U208="","",IF(BT208="","",U208-U208+INDEX(gDP!AJ$6:AJ$271,MATCH(totalExpenditure!$A208,gDP!$B$6:$B$271))))</f>
        <v>#N/A</v>
      </c>
      <c r="DT208" s="77" t="e">
        <f>IF(V208="","",IF(BU208="","",V208-V208+INDEX(gDP!AK$6:AK$271,MATCH(totalExpenditure!$A208,gDP!$B$6:$B$271))))</f>
        <v>#N/A</v>
      </c>
      <c r="DU208" s="77" t="e">
        <f>IF(W208="","",IF(BV208="","",W208-W208+INDEX(gDP!AL$6:AL$271,MATCH(totalExpenditure!$A208,gDP!$B$6:$B$271))))</f>
        <v>#N/A</v>
      </c>
      <c r="DV208" s="77" t="e">
        <f>IF(X208="","",IF(BW208="","",X208-X208+INDEX(gDP!AM$6:AM$271,MATCH(totalExpenditure!$A208,gDP!$B$6:$B$271))))</f>
        <v>#N/A</v>
      </c>
      <c r="DW208" s="77" t="e">
        <f>IF(Y208="","",IF(BX208="","",Y208-Y208+INDEX(gDP!AN$6:AN$271,MATCH(totalExpenditure!$A208,gDP!$B$6:$B$271))))</f>
        <v>#N/A</v>
      </c>
      <c r="DX208" s="77" t="e">
        <f>IF(Z208="","",IF(BY208="","",Z208-Z208+INDEX(gDP!AO$6:AO$271,MATCH(totalExpenditure!$A208,gDP!$B$6:$B$271))))</f>
        <v>#N/A</v>
      </c>
      <c r="DY208" s="77" t="e">
        <f>IF(AA208="","",IF(BZ208="","",AA208-AA208+INDEX(gDP!AP$6:AP$271,MATCH(totalExpenditure!$A208,gDP!$B$6:$B$271))))</f>
        <v>#N/A</v>
      </c>
      <c r="DZ208" s="77" t="e">
        <f>IF(AB208="","",IF(CA208="","",AB208-AB208+INDEX(gDP!AQ$6:AQ$271,MATCH(totalExpenditure!$A208,gDP!$B$6:$B$271))))</f>
        <v>#N/A</v>
      </c>
      <c r="EA208" s="77" t="e">
        <f>IF(AC208="","",IF(CB208="","",AC208-AC208+INDEX(gDP!AR$6:AR$271,MATCH(totalExpenditure!$A208,gDP!$B$6:$B$271))))</f>
        <v>#N/A</v>
      </c>
      <c r="EB208" s="77" t="e">
        <f>IF(AD208="","",IF(CC208="","",AD208-AD208+INDEX(gDP!AS$6:AS$271,MATCH(totalExpenditure!$A208,gDP!$B$6:$B$271))))</f>
        <v>#N/A</v>
      </c>
      <c r="EC208" s="77" t="e">
        <f>IF(AE208="","",IF(CD208="","",AE208-AE208+INDEX(gDP!AT$6:AT$271,MATCH(totalExpenditure!$A208,gDP!$B$6:$B$271))))</f>
        <v>#N/A</v>
      </c>
      <c r="ED208" s="77" t="e">
        <f>IF(AF208="","",IF(CE208="","",AF208-AF208+INDEX(gDP!AU$6:AU$271,MATCH(totalExpenditure!$A208,gDP!$B$6:$B$271))))</f>
        <v>#N/A</v>
      </c>
      <c r="EE208" s="77" t="e">
        <f>IF(AG208="","",IF(CF208="","",AG208-AG208+INDEX(gDP!AV$6:AV$271,MATCH(totalExpenditure!$A208,gDP!$B$6:$B$271))))</f>
        <v>#N/A</v>
      </c>
      <c r="EF208" s="77" t="e">
        <f>IF(AH208="","",IF(CG208="","",AH208-AH208+INDEX(gDP!AW$6:AW$271,MATCH(totalExpenditure!$A208,gDP!$B$6:$B$271))))</f>
        <v>#N/A</v>
      </c>
      <c r="EG208" s="77" t="e">
        <f>IF(AI208="","",IF(CH208="","",AI208-AI208+INDEX(gDP!AX$6:AX$271,MATCH(totalExpenditure!$A208,gDP!$B$6:$B$271))))</f>
        <v>#N/A</v>
      </c>
      <c r="EH208" s="77" t="e">
        <f>IF(AJ208="","",IF(CI208="","",AJ208-AJ208+INDEX(gDP!AY$6:AY$271,MATCH(totalExpenditure!$A208,gDP!$B$6:$B$271))))</f>
        <v>#N/A</v>
      </c>
      <c r="EI208" s="77" t="e">
        <f>IF(AK208="","",IF(CJ208="","",AK208-AK208+INDEX(gDP!AZ$6:AZ$271,MATCH(totalExpenditure!$A208,gDP!$B$6:$B$271))))</f>
        <v>#N/A</v>
      </c>
      <c r="EJ208" s="77" t="e">
        <f>IF(AL208="","",IF(CK208="","",AL208-AL208+INDEX(gDP!BA$6:BA$271,MATCH(totalExpenditure!$A208,gDP!$B$6:$B$271))))</f>
        <v>#N/A</v>
      </c>
      <c r="EK208" s="77" t="e">
        <f>IF(AM208="","",IF(CL208="","",AM208-AM208+INDEX(gDP!BB$6:BB$271,MATCH(totalExpenditure!$A208,gDP!$B$6:$B$271))))</f>
        <v>#N/A</v>
      </c>
      <c r="EL208" s="77" t="e">
        <f>IF(AN208="","",IF(CM208="","",AN208-AN208+INDEX(gDP!BC$6:BC$271,MATCH(totalExpenditure!$A208,gDP!$B$6:$B$271))))</f>
        <v>#N/A</v>
      </c>
      <c r="EM208" s="77" t="e">
        <f>IF(AO208="","",IF(CN208="","",AO208-AO208+INDEX(gDP!BD$6:BD$271,MATCH(totalExpenditure!$A208,gDP!$B$6:$B$271))))</f>
        <v>#N/A</v>
      </c>
      <c r="EN208" s="77" t="e">
        <f>IF(AP208="","",IF(CO208="","",AP208-AP208+INDEX(gDP!BE$6:BE$271,MATCH(totalExpenditure!$A208,gDP!$B$6:$B$271))))</f>
        <v>#N/A</v>
      </c>
      <c r="EO208" s="77" t="e">
        <f>IF(AQ208="","",IF(CP208="","",AQ208-AQ208+INDEX(gDP!BF$6:BF$271,MATCH(totalExpenditure!$A208,gDP!$B$6:$B$271))))</f>
        <v>#N/A</v>
      </c>
      <c r="EP208" s="77" t="e">
        <f>IF(AR208="","",IF(CQ208="","",AR208-AR208+INDEX(gDP!BG$6:BG$271,MATCH(totalExpenditure!$A208,gDP!$B$6:$B$271))))</f>
        <v>#N/A</v>
      </c>
      <c r="EQ208" s="77" t="e">
        <f>IF(AS208="","",IF(CR208="","",AS208-AS208+INDEX(gDP!BH$6:BH$271,MATCH(totalExpenditure!$A208,gDP!$B$6:$B$271))))</f>
        <v>#N/A</v>
      </c>
      <c r="ER208" s="77" t="e">
        <f>IF(AT208="","",IF(CS208="","",AT208-AT208+INDEX(gDP!BI$6:BI$271,MATCH(totalExpenditure!$A208,gDP!$B$6:$B$271))))</f>
        <v>#N/A</v>
      </c>
      <c r="ES208" s="77" t="e">
        <f>IF(AU208="","",IF(CT208="","",AU208-AU208+INDEX(gDP!BJ$6:BJ$271,MATCH(totalExpenditure!$A208,gDP!$B$6:$B$271))))</f>
        <v>#N/A</v>
      </c>
      <c r="ET208" s="77" t="e">
        <f>IF(AV208="","",IF(CU208="","",AV208-AV208+INDEX(gDP!BK$6:BK$271,MATCH(totalExpenditure!$A208,gDP!$B$6:$B$271))))</f>
        <v>#N/A</v>
      </c>
      <c r="EU208" s="77" t="e">
        <f>IF(AW208="","",IF(CV208="","",AW208-AW208+INDEX(gDP!BL$6:BL$271,MATCH(totalExpenditure!$A208,gDP!$B$6:$B$271))))</f>
        <v>#N/A</v>
      </c>
      <c r="EV208" s="77" t="e">
        <f>IF(AX208="","",IF(CW208="","",AX208-AX208+INDEX(gDP!BM$6:BM$271,MATCH(totalExpenditure!$A208,gDP!$B$6:$B$271))))</f>
        <v>#N/A</v>
      </c>
      <c r="EW208" s="77" t="e">
        <f>IF(AY208="","",IF(CX208="","",AY208-AY208+INDEX(gDP!BN$6:BN$271,MATCH(totalExpenditure!$A208,gDP!$B$6:$B$271))))</f>
        <v>#N/A</v>
      </c>
      <c r="EX208" s="77" t="e">
        <f>IF(AZ208="","",IF(CY208="","",AZ208-AZ208+INDEX(gDP!BO$6:BO$271,MATCH(totalExpenditure!$A208,gDP!$B$6:$B$271))))</f>
        <v>#N/A</v>
      </c>
    </row>
    <row r="209" spans="1:154" x14ac:dyDescent="0.35">
      <c r="A209" t="s">
        <v>627</v>
      </c>
      <c r="B209" s="77" t="e">
        <f>IF(INDEX([2]pivotTable!B$3:B$308,MATCH(totalExpenditure!$A209,[2]pivotTable!$A$3:$A$308,0))/100*INDEX(gDP!Q$6:Q$271,MATCH(totalExpenditure!$A209,gDP!$B$6:$B$271))=0,"",INDEX([2]pivotTable!B$3:B$308,MATCH(totalExpenditure!$A209,[2]pivotTable!$A$3:$A$308,0))/100*INDEX(gDP!Q$6:Q$271,MATCH(totalExpenditure!$A209,gDP!$B$6:$B$271)))</f>
        <v>#N/A</v>
      </c>
      <c r="C209" s="77" t="e">
        <f>IF(INDEX([2]pivotTable!C$3:C$308,MATCH(totalExpenditure!$A209,[2]pivotTable!$A$3:$A$308,0))/100*INDEX(gDP!R$6:R$271,MATCH(totalExpenditure!$A209,gDP!$B$6:$B$271))=0,"",INDEX([2]pivotTable!C$3:C$308,MATCH(totalExpenditure!$A209,[2]pivotTable!$A$3:$A$308,0))/100*INDEX(gDP!R$6:R$271,MATCH(totalExpenditure!$A209,gDP!$B$6:$B$271)))</f>
        <v>#N/A</v>
      </c>
      <c r="D209" s="77" t="e">
        <f>IF(INDEX([2]pivotTable!D$3:D$308,MATCH(totalExpenditure!$A209,[2]pivotTable!$A$3:$A$308,0))/100*INDEX(gDP!S$6:S$271,MATCH(totalExpenditure!$A209,gDP!$B$6:$B$271))=0,"",INDEX([2]pivotTable!D$3:D$308,MATCH(totalExpenditure!$A209,[2]pivotTable!$A$3:$A$308,0))/100*INDEX(gDP!S$6:S$271,MATCH(totalExpenditure!$A209,gDP!$B$6:$B$271)))</f>
        <v>#N/A</v>
      </c>
      <c r="E209" s="77" t="e">
        <f>IF(INDEX([2]pivotTable!E$3:E$308,MATCH(totalExpenditure!$A209,[2]pivotTable!$A$3:$A$308,0))/100*INDEX(gDP!T$6:T$271,MATCH(totalExpenditure!$A209,gDP!$B$6:$B$271))=0,"",INDEX([2]pivotTable!E$3:E$308,MATCH(totalExpenditure!$A209,[2]pivotTable!$A$3:$A$308,0))/100*INDEX(gDP!T$6:T$271,MATCH(totalExpenditure!$A209,gDP!$B$6:$B$271)))</f>
        <v>#N/A</v>
      </c>
      <c r="F209" s="77" t="e">
        <f>IF(INDEX([2]pivotTable!F$3:F$308,MATCH(totalExpenditure!$A209,[2]pivotTable!$A$3:$A$308,0))/100*INDEX(gDP!U$6:U$271,MATCH(totalExpenditure!$A209,gDP!$B$6:$B$271))=0,"",INDEX([2]pivotTable!F$3:F$308,MATCH(totalExpenditure!$A209,[2]pivotTable!$A$3:$A$308,0))/100*INDEX(gDP!U$6:U$271,MATCH(totalExpenditure!$A209,gDP!$B$6:$B$271)))</f>
        <v>#N/A</v>
      </c>
      <c r="G209" s="77" t="e">
        <f>IF(INDEX([2]pivotTable!G$3:G$308,MATCH(totalExpenditure!$A209,[2]pivotTable!$A$3:$A$308,0))/100*INDEX(gDP!V$6:V$271,MATCH(totalExpenditure!$A209,gDP!$B$6:$B$271))=0,"",INDEX([2]pivotTable!G$3:G$308,MATCH(totalExpenditure!$A209,[2]pivotTable!$A$3:$A$308,0))/100*INDEX(gDP!V$6:V$271,MATCH(totalExpenditure!$A209,gDP!$B$6:$B$271)))</f>
        <v>#N/A</v>
      </c>
      <c r="H209" s="77" t="e">
        <f>IF(INDEX([2]pivotTable!H$3:H$308,MATCH(totalExpenditure!$A209,[2]pivotTable!$A$3:$A$308,0))/100*INDEX(gDP!W$6:W$271,MATCH(totalExpenditure!$A209,gDP!$B$6:$B$271))=0,"",INDEX([2]pivotTable!H$3:H$308,MATCH(totalExpenditure!$A209,[2]pivotTable!$A$3:$A$308,0))/100*INDEX(gDP!W$6:W$271,MATCH(totalExpenditure!$A209,gDP!$B$6:$B$271)))</f>
        <v>#N/A</v>
      </c>
      <c r="I209" s="77" t="e">
        <f>IF(INDEX([2]pivotTable!I$3:I$308,MATCH(totalExpenditure!$A209,[2]pivotTable!$A$3:$A$308,0))/100*INDEX(gDP!X$6:X$271,MATCH(totalExpenditure!$A209,gDP!$B$6:$B$271))=0,"",INDEX([2]pivotTable!I$3:I$308,MATCH(totalExpenditure!$A209,[2]pivotTable!$A$3:$A$308,0))/100*INDEX(gDP!X$6:X$271,MATCH(totalExpenditure!$A209,gDP!$B$6:$B$271)))</f>
        <v>#N/A</v>
      </c>
      <c r="J209" s="77" t="e">
        <f>IF(INDEX([2]pivotTable!J$3:J$308,MATCH(totalExpenditure!$A209,[2]pivotTable!$A$3:$A$308,0))/100*INDEX(gDP!Y$6:Y$271,MATCH(totalExpenditure!$A209,gDP!$B$6:$B$271))=0,"",INDEX([2]pivotTable!J$3:J$308,MATCH(totalExpenditure!$A209,[2]pivotTable!$A$3:$A$308,0))/100*INDEX(gDP!Y$6:Y$271,MATCH(totalExpenditure!$A209,gDP!$B$6:$B$271)))</f>
        <v>#N/A</v>
      </c>
      <c r="K209" s="77" t="e">
        <f>IF(INDEX([2]pivotTable!K$3:K$308,MATCH(totalExpenditure!$A209,[2]pivotTable!$A$3:$A$308,0))/100*INDEX(gDP!Z$6:Z$271,MATCH(totalExpenditure!$A209,gDP!$B$6:$B$271))=0,"",INDEX([2]pivotTable!K$3:K$308,MATCH(totalExpenditure!$A209,[2]pivotTable!$A$3:$A$308,0))/100*INDEX(gDP!Z$6:Z$271,MATCH(totalExpenditure!$A209,gDP!$B$6:$B$271)))</f>
        <v>#N/A</v>
      </c>
      <c r="L209" s="77" t="e">
        <f>IF(INDEX([2]pivotTable!L$3:L$308,MATCH(totalExpenditure!$A209,[2]pivotTable!$A$3:$A$308,0))/100*INDEX(gDP!AA$6:AA$271,MATCH(totalExpenditure!$A209,gDP!$B$6:$B$271))=0,"",INDEX([2]pivotTable!L$3:L$308,MATCH(totalExpenditure!$A209,[2]pivotTable!$A$3:$A$308,0))/100*INDEX(gDP!AA$6:AA$271,MATCH(totalExpenditure!$A209,gDP!$B$6:$B$271)))</f>
        <v>#N/A</v>
      </c>
      <c r="M209" s="77" t="e">
        <f>IF(INDEX([2]pivotTable!M$3:M$308,MATCH(totalExpenditure!$A209,[2]pivotTable!$A$3:$A$308,0))/100*INDEX(gDP!AB$6:AB$271,MATCH(totalExpenditure!$A209,gDP!$B$6:$B$271))=0,"",INDEX([2]pivotTable!M$3:M$308,MATCH(totalExpenditure!$A209,[2]pivotTable!$A$3:$A$308,0))/100*INDEX(gDP!AB$6:AB$271,MATCH(totalExpenditure!$A209,gDP!$B$6:$B$271)))</f>
        <v>#N/A</v>
      </c>
      <c r="N209" s="77" t="e">
        <f>IF(INDEX([2]pivotTable!N$3:N$308,MATCH(totalExpenditure!$A209,[2]pivotTable!$A$3:$A$308,0))/100*INDEX(gDP!AC$6:AC$271,MATCH(totalExpenditure!$A209,gDP!$B$6:$B$271))=0,"",INDEX([2]pivotTable!N$3:N$308,MATCH(totalExpenditure!$A209,[2]pivotTable!$A$3:$A$308,0))/100*INDEX(gDP!AC$6:AC$271,MATCH(totalExpenditure!$A209,gDP!$B$6:$B$271)))</f>
        <v>#N/A</v>
      </c>
      <c r="O209" s="77" t="e">
        <f>IF(INDEX([2]pivotTable!O$3:O$308,MATCH(totalExpenditure!$A209,[2]pivotTable!$A$3:$A$308,0))/100*INDEX(gDP!AD$6:AD$271,MATCH(totalExpenditure!$A209,gDP!$B$6:$B$271))=0,"",INDEX([2]pivotTable!O$3:O$308,MATCH(totalExpenditure!$A209,[2]pivotTable!$A$3:$A$308,0))/100*INDEX(gDP!AD$6:AD$271,MATCH(totalExpenditure!$A209,gDP!$B$6:$B$271)))</f>
        <v>#N/A</v>
      </c>
      <c r="P209" s="77" t="e">
        <f>IF(INDEX([2]pivotTable!P$3:P$308,MATCH(totalExpenditure!$A209,[2]pivotTable!$A$3:$A$308,0))/100*INDEX(gDP!AE$6:AE$271,MATCH(totalExpenditure!$A209,gDP!$B$6:$B$271))=0,"",INDEX([2]pivotTable!P$3:P$308,MATCH(totalExpenditure!$A209,[2]pivotTable!$A$3:$A$308,0))/100*INDEX(gDP!AE$6:AE$271,MATCH(totalExpenditure!$A209,gDP!$B$6:$B$271)))</f>
        <v>#N/A</v>
      </c>
      <c r="Q209" s="77" t="e">
        <f>IF(INDEX([2]pivotTable!Q$3:Q$308,MATCH(totalExpenditure!$A209,[2]pivotTable!$A$3:$A$308,0))/100*INDEX(gDP!AF$6:AF$271,MATCH(totalExpenditure!$A209,gDP!$B$6:$B$271))=0,"",INDEX([2]pivotTable!Q$3:Q$308,MATCH(totalExpenditure!$A209,[2]pivotTable!$A$3:$A$308,0))/100*INDEX(gDP!AF$6:AF$271,MATCH(totalExpenditure!$A209,gDP!$B$6:$B$271)))</f>
        <v>#N/A</v>
      </c>
      <c r="R209" s="77" t="e">
        <f>IF(INDEX([2]pivotTable!R$3:R$308,MATCH(totalExpenditure!$A209,[2]pivotTable!$A$3:$A$308,0))/100*INDEX(gDP!AG$6:AG$271,MATCH(totalExpenditure!$A209,gDP!$B$6:$B$271))=0,"",INDEX([2]pivotTable!R$3:R$308,MATCH(totalExpenditure!$A209,[2]pivotTable!$A$3:$A$308,0))/100*INDEX(gDP!AG$6:AG$271,MATCH(totalExpenditure!$A209,gDP!$B$6:$B$271)))</f>
        <v>#N/A</v>
      </c>
      <c r="S209" s="77" t="e">
        <f>IF(INDEX([2]pivotTable!S$3:S$308,MATCH(totalExpenditure!$A209,[2]pivotTable!$A$3:$A$308,0))/100*INDEX(gDP!AH$6:AH$271,MATCH(totalExpenditure!$A209,gDP!$B$6:$B$271))=0,"",INDEX([2]pivotTable!S$3:S$308,MATCH(totalExpenditure!$A209,[2]pivotTable!$A$3:$A$308,0))/100*INDEX(gDP!AH$6:AH$271,MATCH(totalExpenditure!$A209,gDP!$B$6:$B$271)))</f>
        <v>#N/A</v>
      </c>
      <c r="T209" s="77" t="e">
        <f>IF(INDEX([2]pivotTable!T$3:T$308,MATCH(totalExpenditure!$A209,[2]pivotTable!$A$3:$A$308,0))/100*INDEX(gDP!AI$6:AI$271,MATCH(totalExpenditure!$A209,gDP!$B$6:$B$271))=0,"",INDEX([2]pivotTable!T$3:T$308,MATCH(totalExpenditure!$A209,[2]pivotTable!$A$3:$A$308,0))/100*INDEX(gDP!AI$6:AI$271,MATCH(totalExpenditure!$A209,gDP!$B$6:$B$271)))</f>
        <v>#N/A</v>
      </c>
      <c r="U209" s="77" t="e">
        <f>IF(INDEX([2]pivotTable!U$3:U$308,MATCH(totalExpenditure!$A209,[2]pivotTable!$A$3:$A$308,0))/100*INDEX(gDP!AJ$6:AJ$271,MATCH(totalExpenditure!$A209,gDP!$B$6:$B$271))=0,"",INDEX([2]pivotTable!U$3:U$308,MATCH(totalExpenditure!$A209,[2]pivotTable!$A$3:$A$308,0))/100*INDEX(gDP!AJ$6:AJ$271,MATCH(totalExpenditure!$A209,gDP!$B$6:$B$271)))</f>
        <v>#N/A</v>
      </c>
      <c r="V209" s="77" t="e">
        <f>IF(INDEX([2]pivotTable!V$3:V$308,MATCH(totalExpenditure!$A209,[2]pivotTable!$A$3:$A$308,0))/100*INDEX(gDP!AK$6:AK$271,MATCH(totalExpenditure!$A209,gDP!$B$6:$B$271))=0,"",INDEX([2]pivotTable!V$3:V$308,MATCH(totalExpenditure!$A209,[2]pivotTable!$A$3:$A$308,0))/100*INDEX(gDP!AK$6:AK$271,MATCH(totalExpenditure!$A209,gDP!$B$6:$B$271)))</f>
        <v>#N/A</v>
      </c>
      <c r="W209" s="77" t="e">
        <f>IF(INDEX([2]pivotTable!W$3:W$308,MATCH(totalExpenditure!$A209,[2]pivotTable!$A$3:$A$308,0))/100*INDEX(gDP!AL$6:AL$271,MATCH(totalExpenditure!$A209,gDP!$B$6:$B$271))=0,"",INDEX([2]pivotTable!W$3:W$308,MATCH(totalExpenditure!$A209,[2]pivotTable!$A$3:$A$308,0))/100*INDEX(gDP!AL$6:AL$271,MATCH(totalExpenditure!$A209,gDP!$B$6:$B$271)))</f>
        <v>#N/A</v>
      </c>
      <c r="X209" s="77" t="e">
        <f>IF(INDEX([2]pivotTable!X$3:X$308,MATCH(totalExpenditure!$A209,[2]pivotTable!$A$3:$A$308,0))/100*INDEX(gDP!AM$6:AM$271,MATCH(totalExpenditure!$A209,gDP!$B$6:$B$271))=0,"",INDEX([2]pivotTable!X$3:X$308,MATCH(totalExpenditure!$A209,[2]pivotTable!$A$3:$A$308,0))/100*INDEX(gDP!AM$6:AM$271,MATCH(totalExpenditure!$A209,gDP!$B$6:$B$271)))</f>
        <v>#N/A</v>
      </c>
      <c r="Y209" s="77" t="e">
        <f>IF(INDEX([2]pivotTable!Y$3:Y$308,MATCH(totalExpenditure!$A209,[2]pivotTable!$A$3:$A$308,0))/100*INDEX(gDP!AN$6:AN$271,MATCH(totalExpenditure!$A209,gDP!$B$6:$B$271))=0,"",INDEX([2]pivotTable!Y$3:Y$308,MATCH(totalExpenditure!$A209,[2]pivotTable!$A$3:$A$308,0))/100*INDEX(gDP!AN$6:AN$271,MATCH(totalExpenditure!$A209,gDP!$B$6:$B$271)))</f>
        <v>#N/A</v>
      </c>
      <c r="Z209" s="77" t="e">
        <f>IF(INDEX([2]pivotTable!Z$3:Z$308,MATCH(totalExpenditure!$A209,[2]pivotTable!$A$3:$A$308,0))/100*INDEX(gDP!AO$6:AO$271,MATCH(totalExpenditure!$A209,gDP!$B$6:$B$271))=0,"",INDEX([2]pivotTable!Z$3:Z$308,MATCH(totalExpenditure!$A209,[2]pivotTable!$A$3:$A$308,0))/100*INDEX(gDP!AO$6:AO$271,MATCH(totalExpenditure!$A209,gDP!$B$6:$B$271)))</f>
        <v>#N/A</v>
      </c>
      <c r="AA209" s="77" t="e">
        <f>IF(INDEX([2]pivotTable!AA$3:AA$308,MATCH(totalExpenditure!$A209,[2]pivotTable!$A$3:$A$308,0))/100*INDEX(gDP!AP$6:AP$271,MATCH(totalExpenditure!$A209,gDP!$B$6:$B$271))=0,"",INDEX([2]pivotTable!AA$3:AA$308,MATCH(totalExpenditure!$A209,[2]pivotTable!$A$3:$A$308,0))/100*INDEX(gDP!AP$6:AP$271,MATCH(totalExpenditure!$A209,gDP!$B$6:$B$271)))</f>
        <v>#N/A</v>
      </c>
      <c r="AB209" s="77" t="e">
        <f>IF(INDEX([2]pivotTable!AB$3:AB$308,MATCH(totalExpenditure!$A209,[2]pivotTable!$A$3:$A$308,0))/100*INDEX(gDP!AQ$6:AQ$271,MATCH(totalExpenditure!$A209,gDP!$B$6:$B$271))=0,"",INDEX([2]pivotTable!AB$3:AB$308,MATCH(totalExpenditure!$A209,[2]pivotTable!$A$3:$A$308,0))/100*INDEX(gDP!AQ$6:AQ$271,MATCH(totalExpenditure!$A209,gDP!$B$6:$B$271)))</f>
        <v>#N/A</v>
      </c>
      <c r="AC209" s="77" t="e">
        <f>IF(INDEX([2]pivotTable!AC$3:AC$308,MATCH(totalExpenditure!$A209,[2]pivotTable!$A$3:$A$308,0))/100*INDEX(gDP!AR$6:AR$271,MATCH(totalExpenditure!$A209,gDP!$B$6:$B$271))=0,"",INDEX([2]pivotTable!AC$3:AC$308,MATCH(totalExpenditure!$A209,[2]pivotTable!$A$3:$A$308,0))/100*INDEX(gDP!AR$6:AR$271,MATCH(totalExpenditure!$A209,gDP!$B$6:$B$271)))</f>
        <v>#N/A</v>
      </c>
      <c r="AD209" s="77" t="e">
        <f>IF(INDEX([2]pivotTable!AD$3:AD$308,MATCH(totalExpenditure!$A209,[2]pivotTable!$A$3:$A$308,0))/100*INDEX(gDP!AS$6:AS$271,MATCH(totalExpenditure!$A209,gDP!$B$6:$B$271))=0,"",INDEX([2]pivotTable!AD$3:AD$308,MATCH(totalExpenditure!$A209,[2]pivotTable!$A$3:$A$308,0))/100*INDEX(gDP!AS$6:AS$271,MATCH(totalExpenditure!$A209,gDP!$B$6:$B$271)))</f>
        <v>#N/A</v>
      </c>
      <c r="AE209" s="77" t="e">
        <f>IF(INDEX([2]pivotTable!AE$3:AE$308,MATCH(totalExpenditure!$A209,[2]pivotTable!$A$3:$A$308,0))/100*INDEX(gDP!AT$6:AT$271,MATCH(totalExpenditure!$A209,gDP!$B$6:$B$271))=0,"",INDEX([2]pivotTable!AE$3:AE$308,MATCH(totalExpenditure!$A209,[2]pivotTable!$A$3:$A$308,0))/100*INDEX(gDP!AT$6:AT$271,MATCH(totalExpenditure!$A209,gDP!$B$6:$B$271)))</f>
        <v>#N/A</v>
      </c>
      <c r="AF209" s="77" t="e">
        <f>IF(INDEX([2]pivotTable!AF$3:AF$308,MATCH(totalExpenditure!$A209,[2]pivotTable!$A$3:$A$308,0))/100*INDEX(gDP!AU$6:AU$271,MATCH(totalExpenditure!$A209,gDP!$B$6:$B$271))=0,"",INDEX([2]pivotTable!AF$3:AF$308,MATCH(totalExpenditure!$A209,[2]pivotTable!$A$3:$A$308,0))/100*INDEX(gDP!AU$6:AU$271,MATCH(totalExpenditure!$A209,gDP!$B$6:$B$271)))</f>
        <v>#N/A</v>
      </c>
      <c r="AG209" s="77" t="e">
        <f>IF(INDEX([2]pivotTable!AG$3:AG$308,MATCH(totalExpenditure!$A209,[2]pivotTable!$A$3:$A$308,0))/100*INDEX(gDP!AV$6:AV$271,MATCH(totalExpenditure!$A209,gDP!$B$6:$B$271))=0,"",INDEX([2]pivotTable!AG$3:AG$308,MATCH(totalExpenditure!$A209,[2]pivotTable!$A$3:$A$308,0))/100*INDEX(gDP!AV$6:AV$271,MATCH(totalExpenditure!$A209,gDP!$B$6:$B$271)))</f>
        <v>#N/A</v>
      </c>
      <c r="AH209" s="77" t="e">
        <f>IF(INDEX([2]pivotTable!AH$3:AH$308,MATCH(totalExpenditure!$A209,[2]pivotTable!$A$3:$A$308,0))/100*INDEX(gDP!AW$6:AW$271,MATCH(totalExpenditure!$A209,gDP!$B$6:$B$271))=0,"",INDEX([2]pivotTable!AH$3:AH$308,MATCH(totalExpenditure!$A209,[2]pivotTable!$A$3:$A$308,0))/100*INDEX(gDP!AW$6:AW$271,MATCH(totalExpenditure!$A209,gDP!$B$6:$B$271)))</f>
        <v>#N/A</v>
      </c>
      <c r="AI209" s="77" t="e">
        <f>IF(INDEX([2]pivotTable!AI$3:AI$308,MATCH(totalExpenditure!$A209,[2]pivotTable!$A$3:$A$308,0))/100*INDEX(gDP!AX$6:AX$271,MATCH(totalExpenditure!$A209,gDP!$B$6:$B$271))=0,"",INDEX([2]pivotTable!AI$3:AI$308,MATCH(totalExpenditure!$A209,[2]pivotTable!$A$3:$A$308,0))/100*INDEX(gDP!AX$6:AX$271,MATCH(totalExpenditure!$A209,gDP!$B$6:$B$271)))</f>
        <v>#N/A</v>
      </c>
      <c r="AJ209" s="77" t="e">
        <f>IF(INDEX([2]pivotTable!AJ$3:AJ$308,MATCH(totalExpenditure!$A209,[2]pivotTable!$A$3:$A$308,0))/100*INDEX(gDP!AY$6:AY$271,MATCH(totalExpenditure!$A209,gDP!$B$6:$B$271))=0,"",INDEX([2]pivotTable!AJ$3:AJ$308,MATCH(totalExpenditure!$A209,[2]pivotTable!$A$3:$A$308,0))/100*INDEX(gDP!AY$6:AY$271,MATCH(totalExpenditure!$A209,gDP!$B$6:$B$271)))</f>
        <v>#N/A</v>
      </c>
      <c r="AK209" s="77" t="e">
        <f>IF(INDEX([2]pivotTable!AK$3:AK$308,MATCH(totalExpenditure!$A209,[2]pivotTable!$A$3:$A$308,0))/100*INDEX(gDP!AZ$6:AZ$271,MATCH(totalExpenditure!$A209,gDP!$B$6:$B$271))=0,"",INDEX([2]pivotTable!AK$3:AK$308,MATCH(totalExpenditure!$A209,[2]pivotTable!$A$3:$A$308,0))/100*INDEX(gDP!AZ$6:AZ$271,MATCH(totalExpenditure!$A209,gDP!$B$6:$B$271)))</f>
        <v>#N/A</v>
      </c>
      <c r="AL209" s="77" t="e">
        <f>IF(INDEX([2]pivotTable!AL$3:AL$308,MATCH(totalExpenditure!$A209,[2]pivotTable!$A$3:$A$308,0))/100*INDEX(gDP!BA$6:BA$271,MATCH(totalExpenditure!$A209,gDP!$B$6:$B$271))=0,"",INDEX([2]pivotTable!AL$3:AL$308,MATCH(totalExpenditure!$A209,[2]pivotTable!$A$3:$A$308,0))/100*INDEX(gDP!BA$6:BA$271,MATCH(totalExpenditure!$A209,gDP!$B$6:$B$271)))</f>
        <v>#N/A</v>
      </c>
      <c r="AM209" s="77" t="e">
        <f>IF(INDEX([2]pivotTable!AM$3:AM$308,MATCH(totalExpenditure!$A209,[2]pivotTable!$A$3:$A$308,0))/100*INDEX(gDP!BB$6:BB$271,MATCH(totalExpenditure!$A209,gDP!$B$6:$B$271))=0,"",INDEX([2]pivotTable!AM$3:AM$308,MATCH(totalExpenditure!$A209,[2]pivotTable!$A$3:$A$308,0))/100*INDEX(gDP!BB$6:BB$271,MATCH(totalExpenditure!$A209,gDP!$B$6:$B$271)))</f>
        <v>#N/A</v>
      </c>
      <c r="AN209" s="77" t="e">
        <f>IF(INDEX([2]pivotTable!AN$3:AN$308,MATCH(totalExpenditure!$A209,[2]pivotTable!$A$3:$A$308,0))/100*INDEX(gDP!BC$6:BC$271,MATCH(totalExpenditure!$A209,gDP!$B$6:$B$271))=0,"",INDEX([2]pivotTable!AN$3:AN$308,MATCH(totalExpenditure!$A209,[2]pivotTable!$A$3:$A$308,0))/100*INDEX(gDP!BC$6:BC$271,MATCH(totalExpenditure!$A209,gDP!$B$6:$B$271)))</f>
        <v>#N/A</v>
      </c>
      <c r="AO209" s="77" t="e">
        <f>IF(INDEX([2]pivotTable!AO$3:AO$308,MATCH(totalExpenditure!$A209,[2]pivotTable!$A$3:$A$308,0))/100*INDEX(gDP!BD$6:BD$271,MATCH(totalExpenditure!$A209,gDP!$B$6:$B$271))=0,"",INDEX([2]pivotTable!AO$3:AO$308,MATCH(totalExpenditure!$A209,[2]pivotTable!$A$3:$A$308,0))/100*INDEX(gDP!BD$6:BD$271,MATCH(totalExpenditure!$A209,gDP!$B$6:$B$271)))</f>
        <v>#N/A</v>
      </c>
      <c r="AP209" s="77" t="e">
        <f>IF(INDEX([2]pivotTable!AP$3:AP$308,MATCH(totalExpenditure!$A209,[2]pivotTable!$A$3:$A$308,0))/100*INDEX(gDP!BE$6:BE$271,MATCH(totalExpenditure!$A209,gDP!$B$6:$B$271))=0,"",INDEX([2]pivotTable!AP$3:AP$308,MATCH(totalExpenditure!$A209,[2]pivotTable!$A$3:$A$308,0))/100*INDEX(gDP!BE$6:BE$271,MATCH(totalExpenditure!$A209,gDP!$B$6:$B$271)))</f>
        <v>#N/A</v>
      </c>
      <c r="AQ209" s="77" t="e">
        <f>IF(INDEX([2]pivotTable!AQ$3:AQ$308,MATCH(totalExpenditure!$A209,[2]pivotTable!$A$3:$A$308,0))/100*INDEX(gDP!BF$6:BF$271,MATCH(totalExpenditure!$A209,gDP!$B$6:$B$271))=0,"",INDEX([2]pivotTable!AQ$3:AQ$308,MATCH(totalExpenditure!$A209,[2]pivotTable!$A$3:$A$308,0))/100*INDEX(gDP!BF$6:BF$271,MATCH(totalExpenditure!$A209,gDP!$B$6:$B$271)))</f>
        <v>#N/A</v>
      </c>
      <c r="AR209" s="77" t="e">
        <f>IF(INDEX([2]pivotTable!AR$3:AR$308,MATCH(totalExpenditure!$A209,[2]pivotTable!$A$3:$A$308,0))/100*INDEX(gDP!BG$6:BG$271,MATCH(totalExpenditure!$A209,gDP!$B$6:$B$271))=0,"",INDEX([2]pivotTable!AR$3:AR$308,MATCH(totalExpenditure!$A209,[2]pivotTable!$A$3:$A$308,0))/100*INDEX(gDP!BG$6:BG$271,MATCH(totalExpenditure!$A209,gDP!$B$6:$B$271)))</f>
        <v>#N/A</v>
      </c>
      <c r="AS209" s="77" t="e">
        <f>IF(INDEX([2]pivotTable!AS$3:AS$308,MATCH(totalExpenditure!$A209,[2]pivotTable!$A$3:$A$308,0))/100*INDEX(gDP!BH$6:BH$271,MATCH(totalExpenditure!$A209,gDP!$B$6:$B$271))=0,"",INDEX([2]pivotTable!AS$3:AS$308,MATCH(totalExpenditure!$A209,[2]pivotTable!$A$3:$A$308,0))/100*INDEX(gDP!BH$6:BH$271,MATCH(totalExpenditure!$A209,gDP!$B$6:$B$271)))</f>
        <v>#N/A</v>
      </c>
      <c r="AT209" s="77" t="e">
        <f>IF(INDEX([2]pivotTable!AT$3:AT$308,MATCH(totalExpenditure!$A209,[2]pivotTable!$A$3:$A$308,0))/100*INDEX(gDP!BI$6:BI$271,MATCH(totalExpenditure!$A209,gDP!$B$6:$B$271))=0,"",INDEX([2]pivotTable!AT$3:AT$308,MATCH(totalExpenditure!$A209,[2]pivotTable!$A$3:$A$308,0))/100*INDEX(gDP!BI$6:BI$271,MATCH(totalExpenditure!$A209,gDP!$B$6:$B$271)))</f>
        <v>#N/A</v>
      </c>
      <c r="AU209" s="77" t="e">
        <f>IF(INDEX([2]pivotTable!AU$3:AU$308,MATCH(totalExpenditure!$A209,[2]pivotTable!$A$3:$A$308,0))/100*INDEX(gDP!BJ$6:BJ$271,MATCH(totalExpenditure!$A209,gDP!$B$6:$B$271))=0,"",INDEX([2]pivotTable!AU$3:AU$308,MATCH(totalExpenditure!$A209,[2]pivotTable!$A$3:$A$308,0))/100*INDEX(gDP!BJ$6:BJ$271,MATCH(totalExpenditure!$A209,gDP!$B$6:$B$271)))</f>
        <v>#N/A</v>
      </c>
      <c r="AV209" s="77" t="e">
        <f>IF(INDEX([2]pivotTable!AV$3:AV$308,MATCH(totalExpenditure!$A209,[2]pivotTable!$A$3:$A$308,0))/100*INDEX(gDP!BK$6:BK$271,MATCH(totalExpenditure!$A209,gDP!$B$6:$B$271))=0,"",INDEX([2]pivotTable!AV$3:AV$308,MATCH(totalExpenditure!$A209,[2]pivotTable!$A$3:$A$308,0))/100*INDEX(gDP!BK$6:BK$271,MATCH(totalExpenditure!$A209,gDP!$B$6:$B$271)))</f>
        <v>#N/A</v>
      </c>
      <c r="AW209" s="77" t="e">
        <f>IF(INDEX([2]pivotTable!AW$3:AW$308,MATCH(totalExpenditure!$A209,[2]pivotTable!$A$3:$A$308,0))/100*INDEX(gDP!BL$6:BL$271,MATCH(totalExpenditure!$A209,gDP!$B$6:$B$271))=0,"",INDEX([2]pivotTable!AW$3:AW$308,MATCH(totalExpenditure!$A209,[2]pivotTable!$A$3:$A$308,0))/100*INDEX(gDP!BL$6:BL$271,MATCH(totalExpenditure!$A209,gDP!$B$6:$B$271)))</f>
        <v>#N/A</v>
      </c>
      <c r="AX209" s="77" t="e">
        <f>IF(INDEX([2]pivotTable!AX$3:AX$308,MATCH(totalExpenditure!$A209,[2]pivotTable!$A$3:$A$308,0))/100*INDEX(gDP!BM$6:BM$271,MATCH(totalExpenditure!$A209,gDP!$B$6:$B$271))=0,"",INDEX([2]pivotTable!AX$3:AX$308,MATCH(totalExpenditure!$A209,[2]pivotTable!$A$3:$A$308,0))/100*INDEX(gDP!BM$6:BM$271,MATCH(totalExpenditure!$A209,gDP!$B$6:$B$271)))</f>
        <v>#N/A</v>
      </c>
      <c r="AY209" s="77" t="e">
        <f>IF(INDEX([2]pivotTable!AY$3:AY$308,MATCH(totalExpenditure!$A209,[2]pivotTable!$A$3:$A$308,0))/100*INDEX(gDP!BN$6:BN$271,MATCH(totalExpenditure!$A209,gDP!$B$6:$B$271))=0,"",INDEX([2]pivotTable!AY$3:AY$308,MATCH(totalExpenditure!$A209,[2]pivotTable!$A$3:$A$308,0))/100*INDEX(gDP!BN$6:BN$271,MATCH(totalExpenditure!$A209,gDP!$B$6:$B$271)))</f>
        <v>#N/A</v>
      </c>
      <c r="AZ209" s="77" t="e">
        <f>IF(INDEX([2]pivotTable!AZ$3:AZ$308,MATCH(totalExpenditure!$A209,[2]pivotTable!$A$3:$A$308,0))/100*INDEX(gDP!BO$6:BO$271,MATCH(totalExpenditure!$A209,gDP!$B$6:$B$271))=0,"",INDEX([2]pivotTable!AZ$3:AZ$308,MATCH(totalExpenditure!$A209,[2]pivotTable!$A$3:$A$308,0))/100*INDEX(gDP!BO$6:BO$271,MATCH(totalExpenditure!$A209,gDP!$B$6:$B$271)))</f>
        <v>#N/A</v>
      </c>
      <c r="BA209" s="77" t="e">
        <f>IF(INDEX([2]pivotTable!B$310:B$615,MATCH(totalExpenditure!$A209,[2]pivotTable!$A$310:$A$615,0))/100*INDEX(gDP!Q$6:Q$271,MATCH(totalExpenditure!$A209,gDP!$B$6:$B$271))=0,"",INDEX([2]pivotTable!B$310:B$615,MATCH(totalExpenditure!$A209,[2]pivotTable!$A$310:$A$615,0))/100*INDEX(gDP!Q$6:Q$271,MATCH(totalExpenditure!$A209,gDP!$B$6:$B$271)))</f>
        <v>#N/A</v>
      </c>
      <c r="BB209" s="77" t="e">
        <f>IF(INDEX([2]pivotTable!C$310:C$615,MATCH(totalExpenditure!$A209,[2]pivotTable!$A$310:$A$615,0))/100*INDEX(gDP!R$6:R$271,MATCH(totalExpenditure!$A209,gDP!$B$6:$B$271))=0,"",INDEX([2]pivotTable!C$310:C$615,MATCH(totalExpenditure!$A209,[2]pivotTable!$A$310:$A$615,0))/100*INDEX(gDP!R$6:R$271,MATCH(totalExpenditure!$A209,gDP!$B$6:$B$271)))</f>
        <v>#N/A</v>
      </c>
      <c r="BC209" s="77" t="e">
        <f>IF(INDEX([2]pivotTable!D$310:D$615,MATCH(totalExpenditure!$A209,[2]pivotTable!$A$310:$A$615,0))/100*INDEX(gDP!S$6:S$271,MATCH(totalExpenditure!$A209,gDP!$B$6:$B$271))=0,"",INDEX([2]pivotTable!D$310:D$615,MATCH(totalExpenditure!$A209,[2]pivotTable!$A$310:$A$615,0))/100*INDEX(gDP!S$6:S$271,MATCH(totalExpenditure!$A209,gDP!$B$6:$B$271)))</f>
        <v>#N/A</v>
      </c>
      <c r="BD209" s="77" t="e">
        <f>IF(INDEX([2]pivotTable!E$310:E$615,MATCH(totalExpenditure!$A209,[2]pivotTable!$A$310:$A$615,0))/100*INDEX(gDP!T$6:T$271,MATCH(totalExpenditure!$A209,gDP!$B$6:$B$271))=0,"",INDEX([2]pivotTable!E$310:E$615,MATCH(totalExpenditure!$A209,[2]pivotTable!$A$310:$A$615,0))/100*INDEX(gDP!T$6:T$271,MATCH(totalExpenditure!$A209,gDP!$B$6:$B$271)))</f>
        <v>#N/A</v>
      </c>
      <c r="BE209" s="77" t="e">
        <f>IF(INDEX([2]pivotTable!F$310:F$615,MATCH(totalExpenditure!$A209,[2]pivotTable!$A$310:$A$615,0))/100*INDEX(gDP!U$6:U$271,MATCH(totalExpenditure!$A209,gDP!$B$6:$B$271))=0,"",INDEX([2]pivotTable!F$310:F$615,MATCH(totalExpenditure!$A209,[2]pivotTable!$A$310:$A$615,0))/100*INDEX(gDP!U$6:U$271,MATCH(totalExpenditure!$A209,gDP!$B$6:$B$271)))</f>
        <v>#N/A</v>
      </c>
      <c r="BF209" s="77" t="e">
        <f>IF(INDEX([2]pivotTable!G$310:G$615,MATCH(totalExpenditure!$A209,[2]pivotTable!$A$310:$A$615,0))/100*INDEX(gDP!V$6:V$271,MATCH(totalExpenditure!$A209,gDP!$B$6:$B$271))=0,"",INDEX([2]pivotTable!G$310:G$615,MATCH(totalExpenditure!$A209,[2]pivotTable!$A$310:$A$615,0))/100*INDEX(gDP!V$6:V$271,MATCH(totalExpenditure!$A209,gDP!$B$6:$B$271)))</f>
        <v>#N/A</v>
      </c>
      <c r="BG209" s="77" t="e">
        <f>IF(INDEX([2]pivotTable!H$310:H$615,MATCH(totalExpenditure!$A209,[2]pivotTable!$A$310:$A$615,0))/100*INDEX(gDP!W$6:W$271,MATCH(totalExpenditure!$A209,gDP!$B$6:$B$271))=0,"",INDEX([2]pivotTable!H$310:H$615,MATCH(totalExpenditure!$A209,[2]pivotTable!$A$310:$A$615,0))/100*INDEX(gDP!W$6:W$271,MATCH(totalExpenditure!$A209,gDP!$B$6:$B$271)))</f>
        <v>#N/A</v>
      </c>
      <c r="BH209" s="77" t="e">
        <f>IF(INDEX([2]pivotTable!I$310:I$615,MATCH(totalExpenditure!$A209,[2]pivotTable!$A$310:$A$615,0))/100*INDEX(gDP!X$6:X$271,MATCH(totalExpenditure!$A209,gDP!$B$6:$B$271))=0,"",INDEX([2]pivotTable!I$310:I$615,MATCH(totalExpenditure!$A209,[2]pivotTable!$A$310:$A$615,0))/100*INDEX(gDP!X$6:X$271,MATCH(totalExpenditure!$A209,gDP!$B$6:$B$271)))</f>
        <v>#N/A</v>
      </c>
      <c r="BI209" s="77" t="e">
        <f>IF(INDEX([2]pivotTable!J$310:J$615,MATCH(totalExpenditure!$A209,[2]pivotTable!$A$310:$A$615,0))/100*INDEX(gDP!Y$6:Y$271,MATCH(totalExpenditure!$A209,gDP!$B$6:$B$271))=0,"",INDEX([2]pivotTable!J$310:J$615,MATCH(totalExpenditure!$A209,[2]pivotTable!$A$310:$A$615,0))/100*INDEX(gDP!Y$6:Y$271,MATCH(totalExpenditure!$A209,gDP!$B$6:$B$271)))</f>
        <v>#N/A</v>
      </c>
      <c r="BJ209" s="77" t="e">
        <f>IF(INDEX([2]pivotTable!K$310:K$615,MATCH(totalExpenditure!$A209,[2]pivotTable!$A$310:$A$615,0))/100*INDEX(gDP!Z$6:Z$271,MATCH(totalExpenditure!$A209,gDP!$B$6:$B$271))=0,"",INDEX([2]pivotTable!K$310:K$615,MATCH(totalExpenditure!$A209,[2]pivotTable!$A$310:$A$615,0))/100*INDEX(gDP!Z$6:Z$271,MATCH(totalExpenditure!$A209,gDP!$B$6:$B$271)))</f>
        <v>#N/A</v>
      </c>
      <c r="BK209" s="77" t="e">
        <f>IF(INDEX([2]pivotTable!L$310:L$615,MATCH(totalExpenditure!$A209,[2]pivotTable!$A$310:$A$615,0))/100*INDEX(gDP!AA$6:AA$271,MATCH(totalExpenditure!$A209,gDP!$B$6:$B$271))=0,"",INDEX([2]pivotTable!L$310:L$615,MATCH(totalExpenditure!$A209,[2]pivotTable!$A$310:$A$615,0))/100*INDEX(gDP!AA$6:AA$271,MATCH(totalExpenditure!$A209,gDP!$B$6:$B$271)))</f>
        <v>#N/A</v>
      </c>
      <c r="BL209" s="77" t="e">
        <f>IF(INDEX([2]pivotTable!M$310:M$615,MATCH(totalExpenditure!$A209,[2]pivotTable!$A$310:$A$615,0))/100*INDEX(gDP!AB$6:AB$271,MATCH(totalExpenditure!$A209,gDP!$B$6:$B$271))=0,"",INDEX([2]pivotTable!M$310:M$615,MATCH(totalExpenditure!$A209,[2]pivotTable!$A$310:$A$615,0))/100*INDEX(gDP!AB$6:AB$271,MATCH(totalExpenditure!$A209,gDP!$B$6:$B$271)))</f>
        <v>#N/A</v>
      </c>
      <c r="BM209" s="77" t="e">
        <f>IF(INDEX([2]pivotTable!N$310:N$615,MATCH(totalExpenditure!$A209,[2]pivotTable!$A$310:$A$615,0))/100*INDEX(gDP!AC$6:AC$271,MATCH(totalExpenditure!$A209,gDP!$B$6:$B$271))=0,"",INDEX([2]pivotTable!N$310:N$615,MATCH(totalExpenditure!$A209,[2]pivotTable!$A$310:$A$615,0))/100*INDEX(gDP!AC$6:AC$271,MATCH(totalExpenditure!$A209,gDP!$B$6:$B$271)))</f>
        <v>#N/A</v>
      </c>
      <c r="BN209" s="77" t="e">
        <f>IF(INDEX([2]pivotTable!O$310:O$615,MATCH(totalExpenditure!$A209,[2]pivotTable!$A$310:$A$615,0))/100*INDEX(gDP!AD$6:AD$271,MATCH(totalExpenditure!$A209,gDP!$B$6:$B$271))=0,"",INDEX([2]pivotTable!O$310:O$615,MATCH(totalExpenditure!$A209,[2]pivotTable!$A$310:$A$615,0))/100*INDEX(gDP!AD$6:AD$271,MATCH(totalExpenditure!$A209,gDP!$B$6:$B$271)))</f>
        <v>#N/A</v>
      </c>
      <c r="BO209" s="77" t="e">
        <f>IF(INDEX([2]pivotTable!P$310:P$615,MATCH(totalExpenditure!$A209,[2]pivotTable!$A$310:$A$615,0))/100*INDEX(gDP!AE$6:AE$271,MATCH(totalExpenditure!$A209,gDP!$B$6:$B$271))=0,"",INDEX([2]pivotTable!P$310:P$615,MATCH(totalExpenditure!$A209,[2]pivotTable!$A$310:$A$615,0))/100*INDEX(gDP!AE$6:AE$271,MATCH(totalExpenditure!$A209,gDP!$B$6:$B$271)))</f>
        <v>#N/A</v>
      </c>
      <c r="BP209" s="77" t="e">
        <f>IF(INDEX([2]pivotTable!Q$310:Q$615,MATCH(totalExpenditure!$A209,[2]pivotTable!$A$310:$A$615,0))/100*INDEX(gDP!AF$6:AF$271,MATCH(totalExpenditure!$A209,gDP!$B$6:$B$271))=0,"",INDEX([2]pivotTable!Q$310:Q$615,MATCH(totalExpenditure!$A209,[2]pivotTable!$A$310:$A$615,0))/100*INDEX(gDP!AF$6:AF$271,MATCH(totalExpenditure!$A209,gDP!$B$6:$B$271)))</f>
        <v>#N/A</v>
      </c>
      <c r="BQ209" s="77" t="e">
        <f>IF(INDEX([2]pivotTable!R$310:R$615,MATCH(totalExpenditure!$A209,[2]pivotTable!$A$310:$A$615,0))/100*INDEX(gDP!AG$6:AG$271,MATCH(totalExpenditure!$A209,gDP!$B$6:$B$271))=0,"",INDEX([2]pivotTable!R$310:R$615,MATCH(totalExpenditure!$A209,[2]pivotTable!$A$310:$A$615,0))/100*INDEX(gDP!AG$6:AG$271,MATCH(totalExpenditure!$A209,gDP!$B$6:$B$271)))</f>
        <v>#N/A</v>
      </c>
      <c r="BR209" s="77" t="e">
        <f>IF(INDEX([2]pivotTable!S$310:S$615,MATCH(totalExpenditure!$A209,[2]pivotTable!$A$310:$A$615,0))/100*INDEX(gDP!AH$6:AH$271,MATCH(totalExpenditure!$A209,gDP!$B$6:$B$271))=0,"",INDEX([2]pivotTable!S$310:S$615,MATCH(totalExpenditure!$A209,[2]pivotTable!$A$310:$A$615,0))/100*INDEX(gDP!AH$6:AH$271,MATCH(totalExpenditure!$A209,gDP!$B$6:$B$271)))</f>
        <v>#N/A</v>
      </c>
      <c r="BS209" s="77" t="e">
        <f>IF(INDEX([2]pivotTable!T$310:T$615,MATCH(totalExpenditure!$A209,[2]pivotTable!$A$310:$A$615,0))/100*INDEX(gDP!AI$6:AI$271,MATCH(totalExpenditure!$A209,gDP!$B$6:$B$271))=0,"",INDEX([2]pivotTable!T$310:T$615,MATCH(totalExpenditure!$A209,[2]pivotTable!$A$310:$A$615,0))/100*INDEX(gDP!AI$6:AI$271,MATCH(totalExpenditure!$A209,gDP!$B$6:$B$271)))</f>
        <v>#N/A</v>
      </c>
      <c r="BT209" s="77" t="e">
        <f>IF(INDEX([2]pivotTable!U$310:U$615,MATCH(totalExpenditure!$A209,[2]pivotTable!$A$310:$A$615,0))/100*INDEX(gDP!AJ$6:AJ$271,MATCH(totalExpenditure!$A209,gDP!$B$6:$B$271))=0,"",INDEX([2]pivotTable!U$310:U$615,MATCH(totalExpenditure!$A209,[2]pivotTable!$A$310:$A$615,0))/100*INDEX(gDP!AJ$6:AJ$271,MATCH(totalExpenditure!$A209,gDP!$B$6:$B$271)))</f>
        <v>#N/A</v>
      </c>
      <c r="BU209" s="77" t="e">
        <f>IF(INDEX([2]pivotTable!V$310:V$615,MATCH(totalExpenditure!$A209,[2]pivotTable!$A$310:$A$615,0))/100*INDEX(gDP!AK$6:AK$271,MATCH(totalExpenditure!$A209,gDP!$B$6:$B$271))=0,"",INDEX([2]pivotTable!V$310:V$615,MATCH(totalExpenditure!$A209,[2]pivotTable!$A$310:$A$615,0))/100*INDEX(gDP!AK$6:AK$271,MATCH(totalExpenditure!$A209,gDP!$B$6:$B$271)))</f>
        <v>#N/A</v>
      </c>
      <c r="BV209" s="77" t="e">
        <f>IF(INDEX([2]pivotTable!W$310:W$615,MATCH(totalExpenditure!$A209,[2]pivotTable!$A$310:$A$615,0))/100*INDEX(gDP!AL$6:AL$271,MATCH(totalExpenditure!$A209,gDP!$B$6:$B$271))=0,"",INDEX([2]pivotTable!W$310:W$615,MATCH(totalExpenditure!$A209,[2]pivotTable!$A$310:$A$615,0))/100*INDEX(gDP!AL$6:AL$271,MATCH(totalExpenditure!$A209,gDP!$B$6:$B$271)))</f>
        <v>#N/A</v>
      </c>
      <c r="BW209" s="77" t="e">
        <f>IF(INDEX([2]pivotTable!X$310:X$615,MATCH(totalExpenditure!$A209,[2]pivotTable!$A$310:$A$615,0))/100*INDEX(gDP!AM$6:AM$271,MATCH(totalExpenditure!$A209,gDP!$B$6:$B$271))=0,"",INDEX([2]pivotTable!X$310:X$615,MATCH(totalExpenditure!$A209,[2]pivotTable!$A$310:$A$615,0))/100*INDEX(gDP!AM$6:AM$271,MATCH(totalExpenditure!$A209,gDP!$B$6:$B$271)))</f>
        <v>#N/A</v>
      </c>
      <c r="BX209" s="77" t="e">
        <f>IF(INDEX([2]pivotTable!Y$310:Y$615,MATCH(totalExpenditure!$A209,[2]pivotTable!$A$310:$A$615,0))/100*INDEX(gDP!AN$6:AN$271,MATCH(totalExpenditure!$A209,gDP!$B$6:$B$271))=0,"",INDEX([2]pivotTable!Y$310:Y$615,MATCH(totalExpenditure!$A209,[2]pivotTable!$A$310:$A$615,0))/100*INDEX(gDP!AN$6:AN$271,MATCH(totalExpenditure!$A209,gDP!$B$6:$B$271)))</f>
        <v>#N/A</v>
      </c>
      <c r="BY209" s="77" t="e">
        <f>IF(INDEX([2]pivotTable!Z$310:Z$615,MATCH(totalExpenditure!$A209,[2]pivotTable!$A$310:$A$615,0))/100*INDEX(gDP!AO$6:AO$271,MATCH(totalExpenditure!$A209,gDP!$B$6:$B$271))=0,"",INDEX([2]pivotTable!Z$310:Z$615,MATCH(totalExpenditure!$A209,[2]pivotTable!$A$310:$A$615,0))/100*INDEX(gDP!AO$6:AO$271,MATCH(totalExpenditure!$A209,gDP!$B$6:$B$271)))</f>
        <v>#N/A</v>
      </c>
      <c r="BZ209" s="77" t="e">
        <f>IF(INDEX([2]pivotTable!AA$310:AA$615,MATCH(totalExpenditure!$A209,[2]pivotTable!$A$310:$A$615,0))/100*INDEX(gDP!AP$6:AP$271,MATCH(totalExpenditure!$A209,gDP!$B$6:$B$271))=0,"",INDEX([2]pivotTable!AA$310:AA$615,MATCH(totalExpenditure!$A209,[2]pivotTable!$A$310:$A$615,0))/100*INDEX(gDP!AP$6:AP$271,MATCH(totalExpenditure!$A209,gDP!$B$6:$B$271)))</f>
        <v>#N/A</v>
      </c>
      <c r="CA209" s="77" t="e">
        <f>IF(INDEX([2]pivotTable!AB$310:AB$615,MATCH(totalExpenditure!$A209,[2]pivotTable!$A$310:$A$615,0))/100*INDEX(gDP!AQ$6:AQ$271,MATCH(totalExpenditure!$A209,gDP!$B$6:$B$271))=0,"",INDEX([2]pivotTable!AB$310:AB$615,MATCH(totalExpenditure!$A209,[2]pivotTable!$A$310:$A$615,0))/100*INDEX(gDP!AQ$6:AQ$271,MATCH(totalExpenditure!$A209,gDP!$B$6:$B$271)))</f>
        <v>#N/A</v>
      </c>
      <c r="CB209" s="77" t="e">
        <f>IF(INDEX([2]pivotTable!AC$310:AC$615,MATCH(totalExpenditure!$A209,[2]pivotTable!$A$310:$A$615,0))/100*INDEX(gDP!AR$6:AR$271,MATCH(totalExpenditure!$A209,gDP!$B$6:$B$271))=0,"",INDEX([2]pivotTable!AC$310:AC$615,MATCH(totalExpenditure!$A209,[2]pivotTable!$A$310:$A$615,0))/100*INDEX(gDP!AR$6:AR$271,MATCH(totalExpenditure!$A209,gDP!$B$6:$B$271)))</f>
        <v>#N/A</v>
      </c>
      <c r="CC209" s="77" t="e">
        <f>IF(INDEX([2]pivotTable!AD$310:AD$615,MATCH(totalExpenditure!$A209,[2]pivotTable!$A$310:$A$615,0))/100*INDEX(gDP!AS$6:AS$271,MATCH(totalExpenditure!$A209,gDP!$B$6:$B$271))=0,"",INDEX([2]pivotTable!AD$310:AD$615,MATCH(totalExpenditure!$A209,[2]pivotTable!$A$310:$A$615,0))/100*INDEX(gDP!AS$6:AS$271,MATCH(totalExpenditure!$A209,gDP!$B$6:$B$271)))</f>
        <v>#N/A</v>
      </c>
      <c r="CD209" s="77" t="e">
        <f>IF(INDEX([2]pivotTable!AE$310:AE$615,MATCH(totalExpenditure!$A209,[2]pivotTable!$A$310:$A$615,0))/100*INDEX(gDP!AT$6:AT$271,MATCH(totalExpenditure!$A209,gDP!$B$6:$B$271))=0,"",INDEX([2]pivotTable!AE$310:AE$615,MATCH(totalExpenditure!$A209,[2]pivotTable!$A$310:$A$615,0))/100*INDEX(gDP!AT$6:AT$271,MATCH(totalExpenditure!$A209,gDP!$B$6:$B$271)))</f>
        <v>#N/A</v>
      </c>
      <c r="CE209" s="77" t="e">
        <f>IF(INDEX([2]pivotTable!AF$310:AF$615,MATCH(totalExpenditure!$A209,[2]pivotTable!$A$310:$A$615,0))/100*INDEX(gDP!AU$6:AU$271,MATCH(totalExpenditure!$A209,gDP!$B$6:$B$271))=0,"",INDEX([2]pivotTable!AF$310:AF$615,MATCH(totalExpenditure!$A209,[2]pivotTable!$A$310:$A$615,0))/100*INDEX(gDP!AU$6:AU$271,MATCH(totalExpenditure!$A209,gDP!$B$6:$B$271)))</f>
        <v>#N/A</v>
      </c>
      <c r="CF209" s="77" t="e">
        <f>IF(INDEX([2]pivotTable!AG$310:AG$615,MATCH(totalExpenditure!$A209,[2]pivotTable!$A$310:$A$615,0))/100*INDEX(gDP!AV$6:AV$271,MATCH(totalExpenditure!$A209,gDP!$B$6:$B$271))=0,"",INDEX([2]pivotTable!AG$310:AG$615,MATCH(totalExpenditure!$A209,[2]pivotTable!$A$310:$A$615,0))/100*INDEX(gDP!AV$6:AV$271,MATCH(totalExpenditure!$A209,gDP!$B$6:$B$271)))</f>
        <v>#N/A</v>
      </c>
      <c r="CG209" s="77" t="e">
        <f>IF(INDEX([2]pivotTable!AH$310:AH$615,MATCH(totalExpenditure!$A209,[2]pivotTable!$A$310:$A$615,0))/100*INDEX(gDP!AW$6:AW$271,MATCH(totalExpenditure!$A209,gDP!$B$6:$B$271))=0,"",INDEX([2]pivotTable!AH$310:AH$615,MATCH(totalExpenditure!$A209,[2]pivotTable!$A$310:$A$615,0))/100*INDEX(gDP!AW$6:AW$271,MATCH(totalExpenditure!$A209,gDP!$B$6:$B$271)))</f>
        <v>#N/A</v>
      </c>
      <c r="CH209" s="77" t="e">
        <f>IF(INDEX([2]pivotTable!AI$310:AI$615,MATCH(totalExpenditure!$A209,[2]pivotTable!$A$310:$A$615,0))/100*INDEX(gDP!AX$6:AX$271,MATCH(totalExpenditure!$A209,gDP!$B$6:$B$271))=0,"",INDEX([2]pivotTable!AI$310:AI$615,MATCH(totalExpenditure!$A209,[2]pivotTable!$A$310:$A$615,0))/100*INDEX(gDP!AX$6:AX$271,MATCH(totalExpenditure!$A209,gDP!$B$6:$B$271)))</f>
        <v>#N/A</v>
      </c>
      <c r="CI209" s="77" t="e">
        <f>IF(INDEX([2]pivotTable!AJ$310:AJ$615,MATCH(totalExpenditure!$A209,[2]pivotTable!$A$310:$A$615,0))/100*INDEX(gDP!AY$6:AY$271,MATCH(totalExpenditure!$A209,gDP!$B$6:$B$271))=0,"",INDEX([2]pivotTable!AJ$310:AJ$615,MATCH(totalExpenditure!$A209,[2]pivotTable!$A$310:$A$615,0))/100*INDEX(gDP!AY$6:AY$271,MATCH(totalExpenditure!$A209,gDP!$B$6:$B$271)))</f>
        <v>#N/A</v>
      </c>
      <c r="CJ209" s="77" t="e">
        <f>IF(INDEX([2]pivotTable!AK$310:AK$615,MATCH(totalExpenditure!$A209,[2]pivotTable!$A$310:$A$615,0))/100*INDEX(gDP!AZ$6:AZ$271,MATCH(totalExpenditure!$A209,gDP!$B$6:$B$271))=0,"",INDEX([2]pivotTable!AK$310:AK$615,MATCH(totalExpenditure!$A209,[2]pivotTable!$A$310:$A$615,0))/100*INDEX(gDP!AZ$6:AZ$271,MATCH(totalExpenditure!$A209,gDP!$B$6:$B$271)))</f>
        <v>#N/A</v>
      </c>
      <c r="CK209" s="77" t="e">
        <f>IF(INDEX([2]pivotTable!AL$310:AL$615,MATCH(totalExpenditure!$A209,[2]pivotTable!$A$310:$A$615,0))/100*INDEX(gDP!BA$6:BA$271,MATCH(totalExpenditure!$A209,gDP!$B$6:$B$271))=0,"",INDEX([2]pivotTable!AL$310:AL$615,MATCH(totalExpenditure!$A209,[2]pivotTable!$A$310:$A$615,0))/100*INDEX(gDP!BA$6:BA$271,MATCH(totalExpenditure!$A209,gDP!$B$6:$B$271)))</f>
        <v>#N/A</v>
      </c>
      <c r="CL209" s="77" t="e">
        <f>IF(INDEX([2]pivotTable!AM$310:AM$615,MATCH(totalExpenditure!$A209,[2]pivotTable!$A$310:$A$615,0))/100*INDEX(gDP!BB$6:BB$271,MATCH(totalExpenditure!$A209,gDP!$B$6:$B$271))=0,"",INDEX([2]pivotTable!AM$310:AM$615,MATCH(totalExpenditure!$A209,[2]pivotTable!$A$310:$A$615,0))/100*INDEX(gDP!BB$6:BB$271,MATCH(totalExpenditure!$A209,gDP!$B$6:$B$271)))</f>
        <v>#N/A</v>
      </c>
      <c r="CM209" s="77" t="e">
        <f>IF(INDEX([2]pivotTable!AN$310:AN$615,MATCH(totalExpenditure!$A209,[2]pivotTable!$A$310:$A$615,0))/100*INDEX(gDP!BC$6:BC$271,MATCH(totalExpenditure!$A209,gDP!$B$6:$B$271))=0,"",INDEX([2]pivotTable!AN$310:AN$615,MATCH(totalExpenditure!$A209,[2]pivotTable!$A$310:$A$615,0))/100*INDEX(gDP!BC$6:BC$271,MATCH(totalExpenditure!$A209,gDP!$B$6:$B$271)))</f>
        <v>#N/A</v>
      </c>
      <c r="CN209" s="77" t="e">
        <f>IF(INDEX([2]pivotTable!AO$310:AO$615,MATCH(totalExpenditure!$A209,[2]pivotTable!$A$310:$A$615,0))/100*INDEX(gDP!BD$6:BD$271,MATCH(totalExpenditure!$A209,gDP!$B$6:$B$271))=0,"",INDEX([2]pivotTable!AO$310:AO$615,MATCH(totalExpenditure!$A209,[2]pivotTable!$A$310:$A$615,0))/100*INDEX(gDP!BD$6:BD$271,MATCH(totalExpenditure!$A209,gDP!$B$6:$B$271)))</f>
        <v>#N/A</v>
      </c>
      <c r="CO209" s="77" t="e">
        <f>IF(INDEX([2]pivotTable!AP$310:AP$615,MATCH(totalExpenditure!$A209,[2]pivotTable!$A$310:$A$615,0))/100*INDEX(gDP!BE$6:BE$271,MATCH(totalExpenditure!$A209,gDP!$B$6:$B$271))=0,"",INDEX([2]pivotTable!AP$310:AP$615,MATCH(totalExpenditure!$A209,[2]pivotTable!$A$310:$A$615,0))/100*INDEX(gDP!BE$6:BE$271,MATCH(totalExpenditure!$A209,gDP!$B$6:$B$271)))</f>
        <v>#N/A</v>
      </c>
      <c r="CP209" s="77" t="e">
        <f>IF(INDEX([2]pivotTable!AQ$310:AQ$615,MATCH(totalExpenditure!$A209,[2]pivotTable!$A$310:$A$615,0))/100*INDEX(gDP!BF$6:BF$271,MATCH(totalExpenditure!$A209,gDP!$B$6:$B$271))=0,"",INDEX([2]pivotTable!AQ$310:AQ$615,MATCH(totalExpenditure!$A209,[2]pivotTable!$A$310:$A$615,0))/100*INDEX(gDP!BF$6:BF$271,MATCH(totalExpenditure!$A209,gDP!$B$6:$B$271)))</f>
        <v>#N/A</v>
      </c>
      <c r="CQ209" s="77" t="e">
        <f>IF(INDEX([2]pivotTable!AR$310:AR$615,MATCH(totalExpenditure!$A209,[2]pivotTable!$A$310:$A$615,0))/100*INDEX(gDP!BG$6:BG$271,MATCH(totalExpenditure!$A209,gDP!$B$6:$B$271))=0,"",INDEX([2]pivotTable!AR$310:AR$615,MATCH(totalExpenditure!$A209,[2]pivotTable!$A$310:$A$615,0))/100*INDEX(gDP!BG$6:BG$271,MATCH(totalExpenditure!$A209,gDP!$B$6:$B$271)))</f>
        <v>#N/A</v>
      </c>
      <c r="CR209" s="77" t="e">
        <f>IF(INDEX([2]pivotTable!AS$310:AS$615,MATCH(totalExpenditure!$A209,[2]pivotTable!$A$310:$A$615,0))/100*INDEX(gDP!BH$6:BH$271,MATCH(totalExpenditure!$A209,gDP!$B$6:$B$271))=0,"",INDEX([2]pivotTable!AS$310:AS$615,MATCH(totalExpenditure!$A209,[2]pivotTable!$A$310:$A$615,0))/100*INDEX(gDP!BH$6:BH$271,MATCH(totalExpenditure!$A209,gDP!$B$6:$B$271)))</f>
        <v>#N/A</v>
      </c>
      <c r="CS209" s="77" t="e">
        <f>IF(INDEX([2]pivotTable!AT$310:AT$615,MATCH(totalExpenditure!$A209,[2]pivotTable!$A$310:$A$615,0))/100*INDEX(gDP!BI$6:BI$271,MATCH(totalExpenditure!$A209,gDP!$B$6:$B$271))=0,"",INDEX([2]pivotTable!AT$310:AT$615,MATCH(totalExpenditure!$A209,[2]pivotTable!$A$310:$A$615,0))/100*INDEX(gDP!BI$6:BI$271,MATCH(totalExpenditure!$A209,gDP!$B$6:$B$271)))</f>
        <v>#N/A</v>
      </c>
      <c r="CT209" s="77" t="e">
        <f>IF(INDEX([2]pivotTable!AU$310:AU$615,MATCH(totalExpenditure!$A209,[2]pivotTable!$A$310:$A$615,0))/100*INDEX(gDP!BJ$6:BJ$271,MATCH(totalExpenditure!$A209,gDP!$B$6:$B$271))=0,"",INDEX([2]pivotTable!AU$310:AU$615,MATCH(totalExpenditure!$A209,[2]pivotTable!$A$310:$A$615,0))/100*INDEX(gDP!BJ$6:BJ$271,MATCH(totalExpenditure!$A209,gDP!$B$6:$B$271)))</f>
        <v>#N/A</v>
      </c>
      <c r="CU209" s="77" t="e">
        <f>IF(INDEX([2]pivotTable!AV$310:AV$615,MATCH(totalExpenditure!$A209,[2]pivotTable!$A$310:$A$615,0))/100*INDEX(gDP!BK$6:BK$271,MATCH(totalExpenditure!$A209,gDP!$B$6:$B$271))=0,"",INDEX([2]pivotTable!AV$310:AV$615,MATCH(totalExpenditure!$A209,[2]pivotTable!$A$310:$A$615,0))/100*INDEX(gDP!BK$6:BK$271,MATCH(totalExpenditure!$A209,gDP!$B$6:$B$271)))</f>
        <v>#N/A</v>
      </c>
      <c r="CV209" s="77" t="e">
        <f>IF(INDEX([2]pivotTable!AW$310:AW$615,MATCH(totalExpenditure!$A209,[2]pivotTable!$A$310:$A$615,0))/100*INDEX(gDP!BL$6:BL$271,MATCH(totalExpenditure!$A209,gDP!$B$6:$B$271))=0,"",INDEX([2]pivotTable!AW$310:AW$615,MATCH(totalExpenditure!$A209,[2]pivotTable!$A$310:$A$615,0))/100*INDEX(gDP!BL$6:BL$271,MATCH(totalExpenditure!$A209,gDP!$B$6:$B$271)))</f>
        <v>#N/A</v>
      </c>
      <c r="CW209" s="77" t="e">
        <f>IF(INDEX([2]pivotTable!AX$310:AX$615,MATCH(totalExpenditure!$A209,[2]pivotTable!$A$310:$A$615,0))/100*INDEX(gDP!BM$6:BM$271,MATCH(totalExpenditure!$A209,gDP!$B$6:$B$271))=0,"",INDEX([2]pivotTable!AX$310:AX$615,MATCH(totalExpenditure!$A209,[2]pivotTable!$A$310:$A$615,0))/100*INDEX(gDP!BM$6:BM$271,MATCH(totalExpenditure!$A209,gDP!$B$6:$B$271)))</f>
        <v>#N/A</v>
      </c>
      <c r="CX209" s="77" t="e">
        <f>IF(INDEX([2]pivotTable!AY$310:AY$615,MATCH(totalExpenditure!$A209,[2]pivotTable!$A$310:$A$615,0))/100*INDEX(gDP!BN$6:BN$271,MATCH(totalExpenditure!$A209,gDP!$B$6:$B$271))=0,"",INDEX([2]pivotTable!AY$310:AY$615,MATCH(totalExpenditure!$A209,[2]pivotTable!$A$310:$A$615,0))/100*INDEX(gDP!BN$6:BN$271,MATCH(totalExpenditure!$A209,gDP!$B$6:$B$271)))</f>
        <v>#N/A</v>
      </c>
      <c r="CY209" s="77" t="e">
        <f>IF(INDEX([2]pivotTable!AZ$310:AZ$615,MATCH(totalExpenditure!$A209,[2]pivotTable!$A$310:$A$615,0))/100*INDEX(gDP!BO$6:BO$271,MATCH(totalExpenditure!$A209,gDP!$B$6:$B$271))=0,"",INDEX([2]pivotTable!AZ$310:AZ$615,MATCH(totalExpenditure!$A209,[2]pivotTable!$A$310:$A$615,0))/100*INDEX(gDP!BO$6:BO$271,MATCH(totalExpenditure!$A209,gDP!$B$6:$B$271)))</f>
        <v>#N/A</v>
      </c>
      <c r="CZ209" s="77" t="e">
        <f>IF(B209="","",IF(BA209="","",B209-B209+INDEX(gDP!Q$6:Q$271,MATCH(totalExpenditure!$A209,gDP!$B$6:$B$271))))</f>
        <v>#N/A</v>
      </c>
      <c r="DA209" s="77" t="e">
        <f>IF(C209="","",IF(BB209="","",C209-C209+INDEX(gDP!R$6:R$271,MATCH(totalExpenditure!$A209,gDP!$B$6:$B$271))))</f>
        <v>#N/A</v>
      </c>
      <c r="DB209" s="77" t="e">
        <f>IF(D209="","",IF(BC209="","",D209-D209+INDEX(gDP!S$6:S$271,MATCH(totalExpenditure!$A209,gDP!$B$6:$B$271))))</f>
        <v>#N/A</v>
      </c>
      <c r="DC209" s="77" t="e">
        <f>IF(E209="","",IF(BD209="","",E209-E209+INDEX(gDP!T$6:T$271,MATCH(totalExpenditure!$A209,gDP!$B$6:$B$271))))</f>
        <v>#N/A</v>
      </c>
      <c r="DD209" s="77" t="e">
        <f>IF(F209="","",IF(BE209="","",F209-F209+INDEX(gDP!U$6:U$271,MATCH(totalExpenditure!$A209,gDP!$B$6:$B$271))))</f>
        <v>#N/A</v>
      </c>
      <c r="DE209" s="77" t="e">
        <f>IF(G209="","",IF(BF209="","",G209-G209+INDEX(gDP!V$6:V$271,MATCH(totalExpenditure!$A209,gDP!$B$6:$B$271))))</f>
        <v>#N/A</v>
      </c>
      <c r="DF209" s="77" t="e">
        <f>IF(H209="","",IF(BG209="","",H209-H209+INDEX(gDP!W$6:W$271,MATCH(totalExpenditure!$A209,gDP!$B$6:$B$271))))</f>
        <v>#N/A</v>
      </c>
      <c r="DG209" s="77" t="e">
        <f>IF(I209="","",IF(BH209="","",I209-I209+INDEX(gDP!X$6:X$271,MATCH(totalExpenditure!$A209,gDP!$B$6:$B$271))))</f>
        <v>#N/A</v>
      </c>
      <c r="DH209" s="77" t="e">
        <f>IF(J209="","",IF(BI209="","",J209-J209+INDEX(gDP!Y$6:Y$271,MATCH(totalExpenditure!$A209,gDP!$B$6:$B$271))))</f>
        <v>#N/A</v>
      </c>
      <c r="DI209" s="77" t="e">
        <f>IF(K209="","",IF(BJ209="","",K209-K209+INDEX(gDP!Z$6:Z$271,MATCH(totalExpenditure!$A209,gDP!$B$6:$B$271))))</f>
        <v>#N/A</v>
      </c>
      <c r="DJ209" s="77" t="e">
        <f>IF(L209="","",IF(BK209="","",L209-L209+INDEX(gDP!AA$6:AA$271,MATCH(totalExpenditure!$A209,gDP!$B$6:$B$271))))</f>
        <v>#N/A</v>
      </c>
      <c r="DK209" s="77" t="e">
        <f>IF(M209="","",IF(BL209="","",M209-M209+INDEX(gDP!AB$6:AB$271,MATCH(totalExpenditure!$A209,gDP!$B$6:$B$271))))</f>
        <v>#N/A</v>
      </c>
      <c r="DL209" s="77" t="e">
        <f>IF(N209="","",IF(BM209="","",N209-N209+INDEX(gDP!AC$6:AC$271,MATCH(totalExpenditure!$A209,gDP!$B$6:$B$271))))</f>
        <v>#N/A</v>
      </c>
      <c r="DM209" s="77" t="e">
        <f>IF(O209="","",IF(BN209="","",O209-O209+INDEX(gDP!AD$6:AD$271,MATCH(totalExpenditure!$A209,gDP!$B$6:$B$271))))</f>
        <v>#N/A</v>
      </c>
      <c r="DN209" s="77" t="e">
        <f>IF(P209="","",IF(BO209="","",P209-P209+INDEX(gDP!AE$6:AE$271,MATCH(totalExpenditure!$A209,gDP!$B$6:$B$271))))</f>
        <v>#N/A</v>
      </c>
      <c r="DO209" s="77" t="e">
        <f>IF(Q209="","",IF(BP209="","",Q209-Q209+INDEX(gDP!AF$6:AF$271,MATCH(totalExpenditure!$A209,gDP!$B$6:$B$271))))</f>
        <v>#N/A</v>
      </c>
      <c r="DP209" s="77" t="e">
        <f>IF(R209="","",IF(BQ209="","",R209-R209+INDEX(gDP!AG$6:AG$271,MATCH(totalExpenditure!$A209,gDP!$B$6:$B$271))))</f>
        <v>#N/A</v>
      </c>
      <c r="DQ209" s="77" t="e">
        <f>IF(S209="","",IF(BR209="","",S209-S209+INDEX(gDP!AH$6:AH$271,MATCH(totalExpenditure!$A209,gDP!$B$6:$B$271))))</f>
        <v>#N/A</v>
      </c>
      <c r="DR209" s="77" t="e">
        <f>IF(T209="","",IF(BS209="","",T209-T209+INDEX(gDP!AI$6:AI$271,MATCH(totalExpenditure!$A209,gDP!$B$6:$B$271))))</f>
        <v>#N/A</v>
      </c>
      <c r="DS209" s="77" t="e">
        <f>IF(U209="","",IF(BT209="","",U209-U209+INDEX(gDP!AJ$6:AJ$271,MATCH(totalExpenditure!$A209,gDP!$B$6:$B$271))))</f>
        <v>#N/A</v>
      </c>
      <c r="DT209" s="77" t="e">
        <f>IF(V209="","",IF(BU209="","",V209-V209+INDEX(gDP!AK$6:AK$271,MATCH(totalExpenditure!$A209,gDP!$B$6:$B$271))))</f>
        <v>#N/A</v>
      </c>
      <c r="DU209" s="77" t="e">
        <f>IF(W209="","",IF(BV209="","",W209-W209+INDEX(gDP!AL$6:AL$271,MATCH(totalExpenditure!$A209,gDP!$B$6:$B$271))))</f>
        <v>#N/A</v>
      </c>
      <c r="DV209" s="77" t="e">
        <f>IF(X209="","",IF(BW209="","",X209-X209+INDEX(gDP!AM$6:AM$271,MATCH(totalExpenditure!$A209,gDP!$B$6:$B$271))))</f>
        <v>#N/A</v>
      </c>
      <c r="DW209" s="77" t="e">
        <f>IF(Y209="","",IF(BX209="","",Y209-Y209+INDEX(gDP!AN$6:AN$271,MATCH(totalExpenditure!$A209,gDP!$B$6:$B$271))))</f>
        <v>#N/A</v>
      </c>
      <c r="DX209" s="77" t="e">
        <f>IF(Z209="","",IF(BY209="","",Z209-Z209+INDEX(gDP!AO$6:AO$271,MATCH(totalExpenditure!$A209,gDP!$B$6:$B$271))))</f>
        <v>#N/A</v>
      </c>
      <c r="DY209" s="77" t="e">
        <f>IF(AA209="","",IF(BZ209="","",AA209-AA209+INDEX(gDP!AP$6:AP$271,MATCH(totalExpenditure!$A209,gDP!$B$6:$B$271))))</f>
        <v>#N/A</v>
      </c>
      <c r="DZ209" s="77" t="e">
        <f>IF(AB209="","",IF(CA209="","",AB209-AB209+INDEX(gDP!AQ$6:AQ$271,MATCH(totalExpenditure!$A209,gDP!$B$6:$B$271))))</f>
        <v>#N/A</v>
      </c>
      <c r="EA209" s="77" t="e">
        <f>IF(AC209="","",IF(CB209="","",AC209-AC209+INDEX(gDP!AR$6:AR$271,MATCH(totalExpenditure!$A209,gDP!$B$6:$B$271))))</f>
        <v>#N/A</v>
      </c>
      <c r="EB209" s="77" t="e">
        <f>IF(AD209="","",IF(CC209="","",AD209-AD209+INDEX(gDP!AS$6:AS$271,MATCH(totalExpenditure!$A209,gDP!$B$6:$B$271))))</f>
        <v>#N/A</v>
      </c>
      <c r="EC209" s="77" t="e">
        <f>IF(AE209="","",IF(CD209="","",AE209-AE209+INDEX(gDP!AT$6:AT$271,MATCH(totalExpenditure!$A209,gDP!$B$6:$B$271))))</f>
        <v>#N/A</v>
      </c>
      <c r="ED209" s="77" t="e">
        <f>IF(AF209="","",IF(CE209="","",AF209-AF209+INDEX(gDP!AU$6:AU$271,MATCH(totalExpenditure!$A209,gDP!$B$6:$B$271))))</f>
        <v>#N/A</v>
      </c>
      <c r="EE209" s="77" t="e">
        <f>IF(AG209="","",IF(CF209="","",AG209-AG209+INDEX(gDP!AV$6:AV$271,MATCH(totalExpenditure!$A209,gDP!$B$6:$B$271))))</f>
        <v>#N/A</v>
      </c>
      <c r="EF209" s="77" t="e">
        <f>IF(AH209="","",IF(CG209="","",AH209-AH209+INDEX(gDP!AW$6:AW$271,MATCH(totalExpenditure!$A209,gDP!$B$6:$B$271))))</f>
        <v>#N/A</v>
      </c>
      <c r="EG209" s="77" t="e">
        <f>IF(AI209="","",IF(CH209="","",AI209-AI209+INDEX(gDP!AX$6:AX$271,MATCH(totalExpenditure!$A209,gDP!$B$6:$B$271))))</f>
        <v>#N/A</v>
      </c>
      <c r="EH209" s="77" t="e">
        <f>IF(AJ209="","",IF(CI209="","",AJ209-AJ209+INDEX(gDP!AY$6:AY$271,MATCH(totalExpenditure!$A209,gDP!$B$6:$B$271))))</f>
        <v>#N/A</v>
      </c>
      <c r="EI209" s="77" t="e">
        <f>IF(AK209="","",IF(CJ209="","",AK209-AK209+INDEX(gDP!AZ$6:AZ$271,MATCH(totalExpenditure!$A209,gDP!$B$6:$B$271))))</f>
        <v>#N/A</v>
      </c>
      <c r="EJ209" s="77" t="e">
        <f>IF(AL209="","",IF(CK209="","",AL209-AL209+INDEX(gDP!BA$6:BA$271,MATCH(totalExpenditure!$A209,gDP!$B$6:$B$271))))</f>
        <v>#N/A</v>
      </c>
      <c r="EK209" s="77" t="e">
        <f>IF(AM209="","",IF(CL209="","",AM209-AM209+INDEX(gDP!BB$6:BB$271,MATCH(totalExpenditure!$A209,gDP!$B$6:$B$271))))</f>
        <v>#N/A</v>
      </c>
      <c r="EL209" s="77" t="e">
        <f>IF(AN209="","",IF(CM209="","",AN209-AN209+INDEX(gDP!BC$6:BC$271,MATCH(totalExpenditure!$A209,gDP!$B$6:$B$271))))</f>
        <v>#N/A</v>
      </c>
      <c r="EM209" s="77" t="e">
        <f>IF(AO209="","",IF(CN209="","",AO209-AO209+INDEX(gDP!BD$6:BD$271,MATCH(totalExpenditure!$A209,gDP!$B$6:$B$271))))</f>
        <v>#N/A</v>
      </c>
      <c r="EN209" s="77" t="e">
        <f>IF(AP209="","",IF(CO209="","",AP209-AP209+INDEX(gDP!BE$6:BE$271,MATCH(totalExpenditure!$A209,gDP!$B$6:$B$271))))</f>
        <v>#N/A</v>
      </c>
      <c r="EO209" s="77" t="e">
        <f>IF(AQ209="","",IF(CP209="","",AQ209-AQ209+INDEX(gDP!BF$6:BF$271,MATCH(totalExpenditure!$A209,gDP!$B$6:$B$271))))</f>
        <v>#N/A</v>
      </c>
      <c r="EP209" s="77" t="e">
        <f>IF(AR209="","",IF(CQ209="","",AR209-AR209+INDEX(gDP!BG$6:BG$271,MATCH(totalExpenditure!$A209,gDP!$B$6:$B$271))))</f>
        <v>#N/A</v>
      </c>
      <c r="EQ209" s="77" t="e">
        <f>IF(AS209="","",IF(CR209="","",AS209-AS209+INDEX(gDP!BH$6:BH$271,MATCH(totalExpenditure!$A209,gDP!$B$6:$B$271))))</f>
        <v>#N/A</v>
      </c>
      <c r="ER209" s="77" t="e">
        <f>IF(AT209="","",IF(CS209="","",AT209-AT209+INDEX(gDP!BI$6:BI$271,MATCH(totalExpenditure!$A209,gDP!$B$6:$B$271))))</f>
        <v>#N/A</v>
      </c>
      <c r="ES209" s="77" t="e">
        <f>IF(AU209="","",IF(CT209="","",AU209-AU209+INDEX(gDP!BJ$6:BJ$271,MATCH(totalExpenditure!$A209,gDP!$B$6:$B$271))))</f>
        <v>#N/A</v>
      </c>
      <c r="ET209" s="77" t="e">
        <f>IF(AV209="","",IF(CU209="","",AV209-AV209+INDEX(gDP!BK$6:BK$271,MATCH(totalExpenditure!$A209,gDP!$B$6:$B$271))))</f>
        <v>#N/A</v>
      </c>
      <c r="EU209" s="77" t="e">
        <f>IF(AW209="","",IF(CV209="","",AW209-AW209+INDEX(gDP!BL$6:BL$271,MATCH(totalExpenditure!$A209,gDP!$B$6:$B$271))))</f>
        <v>#N/A</v>
      </c>
      <c r="EV209" s="77" t="e">
        <f>IF(AX209="","",IF(CW209="","",AX209-AX209+INDEX(gDP!BM$6:BM$271,MATCH(totalExpenditure!$A209,gDP!$B$6:$B$271))))</f>
        <v>#N/A</v>
      </c>
      <c r="EW209" s="77" t="e">
        <f>IF(AY209="","",IF(CX209="","",AY209-AY209+INDEX(gDP!BN$6:BN$271,MATCH(totalExpenditure!$A209,gDP!$B$6:$B$271))))</f>
        <v>#N/A</v>
      </c>
      <c r="EX209" s="77" t="e">
        <f>IF(AZ209="","",IF(CY209="","",AZ209-AZ209+INDEX(gDP!BO$6:BO$271,MATCH(totalExpenditure!$A209,gDP!$B$6:$B$271))))</f>
        <v>#N/A</v>
      </c>
    </row>
    <row r="210" spans="1:154" x14ac:dyDescent="0.35">
      <c r="A210" t="s">
        <v>629</v>
      </c>
      <c r="B210" s="77" t="e">
        <f>IF(INDEX([2]pivotTable!B$3:B$308,MATCH(totalExpenditure!$A210,[2]pivotTable!$A$3:$A$308,0))/100*INDEX(gDP!Q$6:Q$271,MATCH(totalExpenditure!$A210,gDP!$B$6:$B$271))=0,"",INDEX([2]pivotTable!B$3:B$308,MATCH(totalExpenditure!$A210,[2]pivotTable!$A$3:$A$308,0))/100*INDEX(gDP!Q$6:Q$271,MATCH(totalExpenditure!$A210,gDP!$B$6:$B$271)))</f>
        <v>#N/A</v>
      </c>
      <c r="C210" s="77" t="e">
        <f>IF(INDEX([2]pivotTable!C$3:C$308,MATCH(totalExpenditure!$A210,[2]pivotTable!$A$3:$A$308,0))/100*INDEX(gDP!R$6:R$271,MATCH(totalExpenditure!$A210,gDP!$B$6:$B$271))=0,"",INDEX([2]pivotTable!C$3:C$308,MATCH(totalExpenditure!$A210,[2]pivotTable!$A$3:$A$308,0))/100*INDEX(gDP!R$6:R$271,MATCH(totalExpenditure!$A210,gDP!$B$6:$B$271)))</f>
        <v>#N/A</v>
      </c>
      <c r="D210" s="77" t="e">
        <f>IF(INDEX([2]pivotTable!D$3:D$308,MATCH(totalExpenditure!$A210,[2]pivotTable!$A$3:$A$308,0))/100*INDEX(gDP!S$6:S$271,MATCH(totalExpenditure!$A210,gDP!$B$6:$B$271))=0,"",INDEX([2]pivotTable!D$3:D$308,MATCH(totalExpenditure!$A210,[2]pivotTable!$A$3:$A$308,0))/100*INDEX(gDP!S$6:S$271,MATCH(totalExpenditure!$A210,gDP!$B$6:$B$271)))</f>
        <v>#N/A</v>
      </c>
      <c r="E210" s="77" t="e">
        <f>IF(INDEX([2]pivotTable!E$3:E$308,MATCH(totalExpenditure!$A210,[2]pivotTable!$A$3:$A$308,0))/100*INDEX(gDP!T$6:T$271,MATCH(totalExpenditure!$A210,gDP!$B$6:$B$271))=0,"",INDEX([2]pivotTable!E$3:E$308,MATCH(totalExpenditure!$A210,[2]pivotTable!$A$3:$A$308,0))/100*INDEX(gDP!T$6:T$271,MATCH(totalExpenditure!$A210,gDP!$B$6:$B$271)))</f>
        <v>#N/A</v>
      </c>
      <c r="F210" s="77" t="e">
        <f>IF(INDEX([2]pivotTable!F$3:F$308,MATCH(totalExpenditure!$A210,[2]pivotTable!$A$3:$A$308,0))/100*INDEX(gDP!U$6:U$271,MATCH(totalExpenditure!$A210,gDP!$B$6:$B$271))=0,"",INDEX([2]pivotTable!F$3:F$308,MATCH(totalExpenditure!$A210,[2]pivotTable!$A$3:$A$308,0))/100*INDEX(gDP!U$6:U$271,MATCH(totalExpenditure!$A210,gDP!$B$6:$B$271)))</f>
        <v>#N/A</v>
      </c>
      <c r="G210" s="77" t="e">
        <f>IF(INDEX([2]pivotTable!G$3:G$308,MATCH(totalExpenditure!$A210,[2]pivotTable!$A$3:$A$308,0))/100*INDEX(gDP!V$6:V$271,MATCH(totalExpenditure!$A210,gDP!$B$6:$B$271))=0,"",INDEX([2]pivotTable!G$3:G$308,MATCH(totalExpenditure!$A210,[2]pivotTable!$A$3:$A$308,0))/100*INDEX(gDP!V$6:V$271,MATCH(totalExpenditure!$A210,gDP!$B$6:$B$271)))</f>
        <v>#N/A</v>
      </c>
      <c r="H210" s="77" t="e">
        <f>IF(INDEX([2]pivotTable!H$3:H$308,MATCH(totalExpenditure!$A210,[2]pivotTable!$A$3:$A$308,0))/100*INDEX(gDP!W$6:W$271,MATCH(totalExpenditure!$A210,gDP!$B$6:$B$271))=0,"",INDEX([2]pivotTable!H$3:H$308,MATCH(totalExpenditure!$A210,[2]pivotTable!$A$3:$A$308,0))/100*INDEX(gDP!W$6:W$271,MATCH(totalExpenditure!$A210,gDP!$B$6:$B$271)))</f>
        <v>#N/A</v>
      </c>
      <c r="I210" s="77" t="e">
        <f>IF(INDEX([2]pivotTable!I$3:I$308,MATCH(totalExpenditure!$A210,[2]pivotTable!$A$3:$A$308,0))/100*INDEX(gDP!X$6:X$271,MATCH(totalExpenditure!$A210,gDP!$B$6:$B$271))=0,"",INDEX([2]pivotTable!I$3:I$308,MATCH(totalExpenditure!$A210,[2]pivotTable!$A$3:$A$308,0))/100*INDEX(gDP!X$6:X$271,MATCH(totalExpenditure!$A210,gDP!$B$6:$B$271)))</f>
        <v>#N/A</v>
      </c>
      <c r="J210" s="77" t="e">
        <f>IF(INDEX([2]pivotTable!J$3:J$308,MATCH(totalExpenditure!$A210,[2]pivotTable!$A$3:$A$308,0))/100*INDEX(gDP!Y$6:Y$271,MATCH(totalExpenditure!$A210,gDP!$B$6:$B$271))=0,"",INDEX([2]pivotTable!J$3:J$308,MATCH(totalExpenditure!$A210,[2]pivotTable!$A$3:$A$308,0))/100*INDEX(gDP!Y$6:Y$271,MATCH(totalExpenditure!$A210,gDP!$B$6:$B$271)))</f>
        <v>#N/A</v>
      </c>
      <c r="K210" s="77" t="e">
        <f>IF(INDEX([2]pivotTable!K$3:K$308,MATCH(totalExpenditure!$A210,[2]pivotTable!$A$3:$A$308,0))/100*INDEX(gDP!Z$6:Z$271,MATCH(totalExpenditure!$A210,gDP!$B$6:$B$271))=0,"",INDEX([2]pivotTable!K$3:K$308,MATCH(totalExpenditure!$A210,[2]pivotTable!$A$3:$A$308,0))/100*INDEX(gDP!Z$6:Z$271,MATCH(totalExpenditure!$A210,gDP!$B$6:$B$271)))</f>
        <v>#N/A</v>
      </c>
      <c r="L210" s="77" t="e">
        <f>IF(INDEX([2]pivotTable!L$3:L$308,MATCH(totalExpenditure!$A210,[2]pivotTable!$A$3:$A$308,0))/100*INDEX(gDP!AA$6:AA$271,MATCH(totalExpenditure!$A210,gDP!$B$6:$B$271))=0,"",INDEX([2]pivotTable!L$3:L$308,MATCH(totalExpenditure!$A210,[2]pivotTable!$A$3:$A$308,0))/100*INDEX(gDP!AA$6:AA$271,MATCH(totalExpenditure!$A210,gDP!$B$6:$B$271)))</f>
        <v>#N/A</v>
      </c>
      <c r="M210" s="77" t="e">
        <f>IF(INDEX([2]pivotTable!M$3:M$308,MATCH(totalExpenditure!$A210,[2]pivotTable!$A$3:$A$308,0))/100*INDEX(gDP!AB$6:AB$271,MATCH(totalExpenditure!$A210,gDP!$B$6:$B$271))=0,"",INDEX([2]pivotTable!M$3:M$308,MATCH(totalExpenditure!$A210,[2]pivotTable!$A$3:$A$308,0))/100*INDEX(gDP!AB$6:AB$271,MATCH(totalExpenditure!$A210,gDP!$B$6:$B$271)))</f>
        <v>#N/A</v>
      </c>
      <c r="N210" s="77" t="e">
        <f>IF(INDEX([2]pivotTable!N$3:N$308,MATCH(totalExpenditure!$A210,[2]pivotTable!$A$3:$A$308,0))/100*INDEX(gDP!AC$6:AC$271,MATCH(totalExpenditure!$A210,gDP!$B$6:$B$271))=0,"",INDEX([2]pivotTable!N$3:N$308,MATCH(totalExpenditure!$A210,[2]pivotTable!$A$3:$A$308,0))/100*INDEX(gDP!AC$6:AC$271,MATCH(totalExpenditure!$A210,gDP!$B$6:$B$271)))</f>
        <v>#N/A</v>
      </c>
      <c r="O210" s="77" t="e">
        <f>IF(INDEX([2]pivotTable!O$3:O$308,MATCH(totalExpenditure!$A210,[2]pivotTable!$A$3:$A$308,0))/100*INDEX(gDP!AD$6:AD$271,MATCH(totalExpenditure!$A210,gDP!$B$6:$B$271))=0,"",INDEX([2]pivotTable!O$3:O$308,MATCH(totalExpenditure!$A210,[2]pivotTable!$A$3:$A$308,0))/100*INDEX(gDP!AD$6:AD$271,MATCH(totalExpenditure!$A210,gDP!$B$6:$B$271)))</f>
        <v>#N/A</v>
      </c>
      <c r="P210" s="77" t="e">
        <f>IF(INDEX([2]pivotTable!P$3:P$308,MATCH(totalExpenditure!$A210,[2]pivotTable!$A$3:$A$308,0))/100*INDEX(gDP!AE$6:AE$271,MATCH(totalExpenditure!$A210,gDP!$B$6:$B$271))=0,"",INDEX([2]pivotTable!P$3:P$308,MATCH(totalExpenditure!$A210,[2]pivotTable!$A$3:$A$308,0))/100*INDEX(gDP!AE$6:AE$271,MATCH(totalExpenditure!$A210,gDP!$B$6:$B$271)))</f>
        <v>#N/A</v>
      </c>
      <c r="Q210" s="77" t="e">
        <f>IF(INDEX([2]pivotTable!Q$3:Q$308,MATCH(totalExpenditure!$A210,[2]pivotTable!$A$3:$A$308,0))/100*INDEX(gDP!AF$6:AF$271,MATCH(totalExpenditure!$A210,gDP!$B$6:$B$271))=0,"",INDEX([2]pivotTable!Q$3:Q$308,MATCH(totalExpenditure!$A210,[2]pivotTable!$A$3:$A$308,0))/100*INDEX(gDP!AF$6:AF$271,MATCH(totalExpenditure!$A210,gDP!$B$6:$B$271)))</f>
        <v>#N/A</v>
      </c>
      <c r="R210" s="77" t="e">
        <f>IF(INDEX([2]pivotTable!R$3:R$308,MATCH(totalExpenditure!$A210,[2]pivotTable!$A$3:$A$308,0))/100*INDEX(gDP!AG$6:AG$271,MATCH(totalExpenditure!$A210,gDP!$B$6:$B$271))=0,"",INDEX([2]pivotTable!R$3:R$308,MATCH(totalExpenditure!$A210,[2]pivotTable!$A$3:$A$308,0))/100*INDEX(gDP!AG$6:AG$271,MATCH(totalExpenditure!$A210,gDP!$B$6:$B$271)))</f>
        <v>#N/A</v>
      </c>
      <c r="S210" s="77" t="e">
        <f>IF(INDEX([2]pivotTable!S$3:S$308,MATCH(totalExpenditure!$A210,[2]pivotTable!$A$3:$A$308,0))/100*INDEX(gDP!AH$6:AH$271,MATCH(totalExpenditure!$A210,gDP!$B$6:$B$271))=0,"",INDEX([2]pivotTable!S$3:S$308,MATCH(totalExpenditure!$A210,[2]pivotTable!$A$3:$A$308,0))/100*INDEX(gDP!AH$6:AH$271,MATCH(totalExpenditure!$A210,gDP!$B$6:$B$271)))</f>
        <v>#N/A</v>
      </c>
      <c r="T210" s="77" t="e">
        <f>IF(INDEX([2]pivotTable!T$3:T$308,MATCH(totalExpenditure!$A210,[2]pivotTable!$A$3:$A$308,0))/100*INDEX(gDP!AI$6:AI$271,MATCH(totalExpenditure!$A210,gDP!$B$6:$B$271))=0,"",INDEX([2]pivotTable!T$3:T$308,MATCH(totalExpenditure!$A210,[2]pivotTable!$A$3:$A$308,0))/100*INDEX(gDP!AI$6:AI$271,MATCH(totalExpenditure!$A210,gDP!$B$6:$B$271)))</f>
        <v>#N/A</v>
      </c>
      <c r="U210" s="77" t="e">
        <f>IF(INDEX([2]pivotTable!U$3:U$308,MATCH(totalExpenditure!$A210,[2]pivotTable!$A$3:$A$308,0))/100*INDEX(gDP!AJ$6:AJ$271,MATCH(totalExpenditure!$A210,gDP!$B$6:$B$271))=0,"",INDEX([2]pivotTable!U$3:U$308,MATCH(totalExpenditure!$A210,[2]pivotTable!$A$3:$A$308,0))/100*INDEX(gDP!AJ$6:AJ$271,MATCH(totalExpenditure!$A210,gDP!$B$6:$B$271)))</f>
        <v>#N/A</v>
      </c>
      <c r="V210" s="77" t="e">
        <f>IF(INDEX([2]pivotTable!V$3:V$308,MATCH(totalExpenditure!$A210,[2]pivotTable!$A$3:$A$308,0))/100*INDEX(gDP!AK$6:AK$271,MATCH(totalExpenditure!$A210,gDP!$B$6:$B$271))=0,"",INDEX([2]pivotTable!V$3:V$308,MATCH(totalExpenditure!$A210,[2]pivotTable!$A$3:$A$308,0))/100*INDEX(gDP!AK$6:AK$271,MATCH(totalExpenditure!$A210,gDP!$B$6:$B$271)))</f>
        <v>#N/A</v>
      </c>
      <c r="W210" s="77" t="e">
        <f>IF(INDEX([2]pivotTable!W$3:W$308,MATCH(totalExpenditure!$A210,[2]pivotTable!$A$3:$A$308,0))/100*INDEX(gDP!AL$6:AL$271,MATCH(totalExpenditure!$A210,gDP!$B$6:$B$271))=0,"",INDEX([2]pivotTable!W$3:W$308,MATCH(totalExpenditure!$A210,[2]pivotTable!$A$3:$A$308,0))/100*INDEX(gDP!AL$6:AL$271,MATCH(totalExpenditure!$A210,gDP!$B$6:$B$271)))</f>
        <v>#N/A</v>
      </c>
      <c r="X210" s="77" t="e">
        <f>IF(INDEX([2]pivotTable!X$3:X$308,MATCH(totalExpenditure!$A210,[2]pivotTable!$A$3:$A$308,0))/100*INDEX(gDP!AM$6:AM$271,MATCH(totalExpenditure!$A210,gDP!$B$6:$B$271))=0,"",INDEX([2]pivotTable!X$3:X$308,MATCH(totalExpenditure!$A210,[2]pivotTable!$A$3:$A$308,0))/100*INDEX(gDP!AM$6:AM$271,MATCH(totalExpenditure!$A210,gDP!$B$6:$B$271)))</f>
        <v>#N/A</v>
      </c>
      <c r="Y210" s="77" t="e">
        <f>IF(INDEX([2]pivotTable!Y$3:Y$308,MATCH(totalExpenditure!$A210,[2]pivotTable!$A$3:$A$308,0))/100*INDEX(gDP!AN$6:AN$271,MATCH(totalExpenditure!$A210,gDP!$B$6:$B$271))=0,"",INDEX([2]pivotTable!Y$3:Y$308,MATCH(totalExpenditure!$A210,[2]pivotTable!$A$3:$A$308,0))/100*INDEX(gDP!AN$6:AN$271,MATCH(totalExpenditure!$A210,gDP!$B$6:$B$271)))</f>
        <v>#N/A</v>
      </c>
      <c r="Z210" s="77" t="e">
        <f>IF(INDEX([2]pivotTable!Z$3:Z$308,MATCH(totalExpenditure!$A210,[2]pivotTable!$A$3:$A$308,0))/100*INDEX(gDP!AO$6:AO$271,MATCH(totalExpenditure!$A210,gDP!$B$6:$B$271))=0,"",INDEX([2]pivotTable!Z$3:Z$308,MATCH(totalExpenditure!$A210,[2]pivotTable!$A$3:$A$308,0))/100*INDEX(gDP!AO$6:AO$271,MATCH(totalExpenditure!$A210,gDP!$B$6:$B$271)))</f>
        <v>#N/A</v>
      </c>
      <c r="AA210" s="77" t="e">
        <f>IF(INDEX([2]pivotTable!AA$3:AA$308,MATCH(totalExpenditure!$A210,[2]pivotTable!$A$3:$A$308,0))/100*INDEX(gDP!AP$6:AP$271,MATCH(totalExpenditure!$A210,gDP!$B$6:$B$271))=0,"",INDEX([2]pivotTable!AA$3:AA$308,MATCH(totalExpenditure!$A210,[2]pivotTable!$A$3:$A$308,0))/100*INDEX(gDP!AP$6:AP$271,MATCH(totalExpenditure!$A210,gDP!$B$6:$B$271)))</f>
        <v>#N/A</v>
      </c>
      <c r="AB210" s="77" t="e">
        <f>IF(INDEX([2]pivotTable!AB$3:AB$308,MATCH(totalExpenditure!$A210,[2]pivotTable!$A$3:$A$308,0))/100*INDEX(gDP!AQ$6:AQ$271,MATCH(totalExpenditure!$A210,gDP!$B$6:$B$271))=0,"",INDEX([2]pivotTable!AB$3:AB$308,MATCH(totalExpenditure!$A210,[2]pivotTable!$A$3:$A$308,0))/100*INDEX(gDP!AQ$6:AQ$271,MATCH(totalExpenditure!$A210,gDP!$B$6:$B$271)))</f>
        <v>#N/A</v>
      </c>
      <c r="AC210" s="77" t="e">
        <f>IF(INDEX([2]pivotTable!AC$3:AC$308,MATCH(totalExpenditure!$A210,[2]pivotTable!$A$3:$A$308,0))/100*INDEX(gDP!AR$6:AR$271,MATCH(totalExpenditure!$A210,gDP!$B$6:$B$271))=0,"",INDEX([2]pivotTable!AC$3:AC$308,MATCH(totalExpenditure!$A210,[2]pivotTable!$A$3:$A$308,0))/100*INDEX(gDP!AR$6:AR$271,MATCH(totalExpenditure!$A210,gDP!$B$6:$B$271)))</f>
        <v>#N/A</v>
      </c>
      <c r="AD210" s="77" t="e">
        <f>IF(INDEX([2]pivotTable!AD$3:AD$308,MATCH(totalExpenditure!$A210,[2]pivotTable!$A$3:$A$308,0))/100*INDEX(gDP!AS$6:AS$271,MATCH(totalExpenditure!$A210,gDP!$B$6:$B$271))=0,"",INDEX([2]pivotTable!AD$3:AD$308,MATCH(totalExpenditure!$A210,[2]pivotTable!$A$3:$A$308,0))/100*INDEX(gDP!AS$6:AS$271,MATCH(totalExpenditure!$A210,gDP!$B$6:$B$271)))</f>
        <v>#N/A</v>
      </c>
      <c r="AE210" s="77" t="e">
        <f>IF(INDEX([2]pivotTable!AE$3:AE$308,MATCH(totalExpenditure!$A210,[2]pivotTable!$A$3:$A$308,0))/100*INDEX(gDP!AT$6:AT$271,MATCH(totalExpenditure!$A210,gDP!$B$6:$B$271))=0,"",INDEX([2]pivotTable!AE$3:AE$308,MATCH(totalExpenditure!$A210,[2]pivotTable!$A$3:$A$308,0))/100*INDEX(gDP!AT$6:AT$271,MATCH(totalExpenditure!$A210,gDP!$B$6:$B$271)))</f>
        <v>#N/A</v>
      </c>
      <c r="AF210" s="77" t="e">
        <f>IF(INDEX([2]pivotTable!AF$3:AF$308,MATCH(totalExpenditure!$A210,[2]pivotTable!$A$3:$A$308,0))/100*INDEX(gDP!AU$6:AU$271,MATCH(totalExpenditure!$A210,gDP!$B$6:$B$271))=0,"",INDEX([2]pivotTable!AF$3:AF$308,MATCH(totalExpenditure!$A210,[2]pivotTable!$A$3:$A$308,0))/100*INDEX(gDP!AU$6:AU$271,MATCH(totalExpenditure!$A210,gDP!$B$6:$B$271)))</f>
        <v>#N/A</v>
      </c>
      <c r="AG210" s="77" t="e">
        <f>IF(INDEX([2]pivotTable!AG$3:AG$308,MATCH(totalExpenditure!$A210,[2]pivotTable!$A$3:$A$308,0))/100*INDEX(gDP!AV$6:AV$271,MATCH(totalExpenditure!$A210,gDP!$B$6:$B$271))=0,"",INDEX([2]pivotTable!AG$3:AG$308,MATCH(totalExpenditure!$A210,[2]pivotTable!$A$3:$A$308,0))/100*INDEX(gDP!AV$6:AV$271,MATCH(totalExpenditure!$A210,gDP!$B$6:$B$271)))</f>
        <v>#N/A</v>
      </c>
      <c r="AH210" s="77" t="e">
        <f>IF(INDEX([2]pivotTable!AH$3:AH$308,MATCH(totalExpenditure!$A210,[2]pivotTable!$A$3:$A$308,0))/100*INDEX(gDP!AW$6:AW$271,MATCH(totalExpenditure!$A210,gDP!$B$6:$B$271))=0,"",INDEX([2]pivotTable!AH$3:AH$308,MATCH(totalExpenditure!$A210,[2]pivotTable!$A$3:$A$308,0))/100*INDEX(gDP!AW$6:AW$271,MATCH(totalExpenditure!$A210,gDP!$B$6:$B$271)))</f>
        <v>#N/A</v>
      </c>
      <c r="AI210" s="77" t="e">
        <f>IF(INDEX([2]pivotTable!AI$3:AI$308,MATCH(totalExpenditure!$A210,[2]pivotTable!$A$3:$A$308,0))/100*INDEX(gDP!AX$6:AX$271,MATCH(totalExpenditure!$A210,gDP!$B$6:$B$271))=0,"",INDEX([2]pivotTable!AI$3:AI$308,MATCH(totalExpenditure!$A210,[2]pivotTable!$A$3:$A$308,0))/100*INDEX(gDP!AX$6:AX$271,MATCH(totalExpenditure!$A210,gDP!$B$6:$B$271)))</f>
        <v>#N/A</v>
      </c>
      <c r="AJ210" s="77" t="e">
        <f>IF(INDEX([2]pivotTable!AJ$3:AJ$308,MATCH(totalExpenditure!$A210,[2]pivotTable!$A$3:$A$308,0))/100*INDEX(gDP!AY$6:AY$271,MATCH(totalExpenditure!$A210,gDP!$B$6:$B$271))=0,"",INDEX([2]pivotTable!AJ$3:AJ$308,MATCH(totalExpenditure!$A210,[2]pivotTable!$A$3:$A$308,0))/100*INDEX(gDP!AY$6:AY$271,MATCH(totalExpenditure!$A210,gDP!$B$6:$B$271)))</f>
        <v>#N/A</v>
      </c>
      <c r="AK210" s="77" t="e">
        <f>IF(INDEX([2]pivotTable!AK$3:AK$308,MATCH(totalExpenditure!$A210,[2]pivotTable!$A$3:$A$308,0))/100*INDEX(gDP!AZ$6:AZ$271,MATCH(totalExpenditure!$A210,gDP!$B$6:$B$271))=0,"",INDEX([2]pivotTable!AK$3:AK$308,MATCH(totalExpenditure!$A210,[2]pivotTable!$A$3:$A$308,0))/100*INDEX(gDP!AZ$6:AZ$271,MATCH(totalExpenditure!$A210,gDP!$B$6:$B$271)))</f>
        <v>#N/A</v>
      </c>
      <c r="AL210" s="77" t="e">
        <f>IF(INDEX([2]pivotTable!AL$3:AL$308,MATCH(totalExpenditure!$A210,[2]pivotTable!$A$3:$A$308,0))/100*INDEX(gDP!BA$6:BA$271,MATCH(totalExpenditure!$A210,gDP!$B$6:$B$271))=0,"",INDEX([2]pivotTable!AL$3:AL$308,MATCH(totalExpenditure!$A210,[2]pivotTable!$A$3:$A$308,0))/100*INDEX(gDP!BA$6:BA$271,MATCH(totalExpenditure!$A210,gDP!$B$6:$B$271)))</f>
        <v>#N/A</v>
      </c>
      <c r="AM210" s="77" t="e">
        <f>IF(INDEX([2]pivotTable!AM$3:AM$308,MATCH(totalExpenditure!$A210,[2]pivotTable!$A$3:$A$308,0))/100*INDEX(gDP!BB$6:BB$271,MATCH(totalExpenditure!$A210,gDP!$B$6:$B$271))=0,"",INDEX([2]pivotTable!AM$3:AM$308,MATCH(totalExpenditure!$A210,[2]pivotTable!$A$3:$A$308,0))/100*INDEX(gDP!BB$6:BB$271,MATCH(totalExpenditure!$A210,gDP!$B$6:$B$271)))</f>
        <v>#N/A</v>
      </c>
      <c r="AN210" s="77" t="e">
        <f>IF(INDEX([2]pivotTable!AN$3:AN$308,MATCH(totalExpenditure!$A210,[2]pivotTable!$A$3:$A$308,0))/100*INDEX(gDP!BC$6:BC$271,MATCH(totalExpenditure!$A210,gDP!$B$6:$B$271))=0,"",INDEX([2]pivotTable!AN$3:AN$308,MATCH(totalExpenditure!$A210,[2]pivotTable!$A$3:$A$308,0))/100*INDEX(gDP!BC$6:BC$271,MATCH(totalExpenditure!$A210,gDP!$B$6:$B$271)))</f>
        <v>#N/A</v>
      </c>
      <c r="AO210" s="77" t="e">
        <f>IF(INDEX([2]pivotTable!AO$3:AO$308,MATCH(totalExpenditure!$A210,[2]pivotTable!$A$3:$A$308,0))/100*INDEX(gDP!BD$6:BD$271,MATCH(totalExpenditure!$A210,gDP!$B$6:$B$271))=0,"",INDEX([2]pivotTable!AO$3:AO$308,MATCH(totalExpenditure!$A210,[2]pivotTable!$A$3:$A$308,0))/100*INDEX(gDP!BD$6:BD$271,MATCH(totalExpenditure!$A210,gDP!$B$6:$B$271)))</f>
        <v>#N/A</v>
      </c>
      <c r="AP210" s="77" t="e">
        <f>IF(INDEX([2]pivotTable!AP$3:AP$308,MATCH(totalExpenditure!$A210,[2]pivotTable!$A$3:$A$308,0))/100*INDEX(gDP!BE$6:BE$271,MATCH(totalExpenditure!$A210,gDP!$B$6:$B$271))=0,"",INDEX([2]pivotTable!AP$3:AP$308,MATCH(totalExpenditure!$A210,[2]pivotTable!$A$3:$A$308,0))/100*INDEX(gDP!BE$6:BE$271,MATCH(totalExpenditure!$A210,gDP!$B$6:$B$271)))</f>
        <v>#N/A</v>
      </c>
      <c r="AQ210" s="77" t="e">
        <f>IF(INDEX([2]pivotTable!AQ$3:AQ$308,MATCH(totalExpenditure!$A210,[2]pivotTable!$A$3:$A$308,0))/100*INDEX(gDP!BF$6:BF$271,MATCH(totalExpenditure!$A210,gDP!$B$6:$B$271))=0,"",INDEX([2]pivotTable!AQ$3:AQ$308,MATCH(totalExpenditure!$A210,[2]pivotTable!$A$3:$A$308,0))/100*INDEX(gDP!BF$6:BF$271,MATCH(totalExpenditure!$A210,gDP!$B$6:$B$271)))</f>
        <v>#N/A</v>
      </c>
      <c r="AR210" s="77" t="e">
        <f>IF(INDEX([2]pivotTable!AR$3:AR$308,MATCH(totalExpenditure!$A210,[2]pivotTable!$A$3:$A$308,0))/100*INDEX(gDP!BG$6:BG$271,MATCH(totalExpenditure!$A210,gDP!$B$6:$B$271))=0,"",INDEX([2]pivotTable!AR$3:AR$308,MATCH(totalExpenditure!$A210,[2]pivotTable!$A$3:$A$308,0))/100*INDEX(gDP!BG$6:BG$271,MATCH(totalExpenditure!$A210,gDP!$B$6:$B$271)))</f>
        <v>#N/A</v>
      </c>
      <c r="AS210" s="77" t="e">
        <f>IF(INDEX([2]pivotTable!AS$3:AS$308,MATCH(totalExpenditure!$A210,[2]pivotTable!$A$3:$A$308,0))/100*INDEX(gDP!BH$6:BH$271,MATCH(totalExpenditure!$A210,gDP!$B$6:$B$271))=0,"",INDEX([2]pivotTable!AS$3:AS$308,MATCH(totalExpenditure!$A210,[2]pivotTable!$A$3:$A$308,0))/100*INDEX(gDP!BH$6:BH$271,MATCH(totalExpenditure!$A210,gDP!$B$6:$B$271)))</f>
        <v>#N/A</v>
      </c>
      <c r="AT210" s="77" t="e">
        <f>IF(INDEX([2]pivotTable!AT$3:AT$308,MATCH(totalExpenditure!$A210,[2]pivotTable!$A$3:$A$308,0))/100*INDEX(gDP!BI$6:BI$271,MATCH(totalExpenditure!$A210,gDP!$B$6:$B$271))=0,"",INDEX([2]pivotTable!AT$3:AT$308,MATCH(totalExpenditure!$A210,[2]pivotTable!$A$3:$A$308,0))/100*INDEX(gDP!BI$6:BI$271,MATCH(totalExpenditure!$A210,gDP!$B$6:$B$271)))</f>
        <v>#N/A</v>
      </c>
      <c r="AU210" s="77" t="e">
        <f>IF(INDEX([2]pivotTable!AU$3:AU$308,MATCH(totalExpenditure!$A210,[2]pivotTable!$A$3:$A$308,0))/100*INDEX(gDP!BJ$6:BJ$271,MATCH(totalExpenditure!$A210,gDP!$B$6:$B$271))=0,"",INDEX([2]pivotTable!AU$3:AU$308,MATCH(totalExpenditure!$A210,[2]pivotTable!$A$3:$A$308,0))/100*INDEX(gDP!BJ$6:BJ$271,MATCH(totalExpenditure!$A210,gDP!$B$6:$B$271)))</f>
        <v>#N/A</v>
      </c>
      <c r="AV210" s="77" t="e">
        <f>IF(INDEX([2]pivotTable!AV$3:AV$308,MATCH(totalExpenditure!$A210,[2]pivotTable!$A$3:$A$308,0))/100*INDEX(gDP!BK$6:BK$271,MATCH(totalExpenditure!$A210,gDP!$B$6:$B$271))=0,"",INDEX([2]pivotTable!AV$3:AV$308,MATCH(totalExpenditure!$A210,[2]pivotTable!$A$3:$A$308,0))/100*INDEX(gDP!BK$6:BK$271,MATCH(totalExpenditure!$A210,gDP!$B$6:$B$271)))</f>
        <v>#N/A</v>
      </c>
      <c r="AW210" s="77" t="e">
        <f>IF(INDEX([2]pivotTable!AW$3:AW$308,MATCH(totalExpenditure!$A210,[2]pivotTable!$A$3:$A$308,0))/100*INDEX(gDP!BL$6:BL$271,MATCH(totalExpenditure!$A210,gDP!$B$6:$B$271))=0,"",INDEX([2]pivotTable!AW$3:AW$308,MATCH(totalExpenditure!$A210,[2]pivotTable!$A$3:$A$308,0))/100*INDEX(gDP!BL$6:BL$271,MATCH(totalExpenditure!$A210,gDP!$B$6:$B$271)))</f>
        <v>#N/A</v>
      </c>
      <c r="AX210" s="77" t="e">
        <f>IF(INDEX([2]pivotTable!AX$3:AX$308,MATCH(totalExpenditure!$A210,[2]pivotTable!$A$3:$A$308,0))/100*INDEX(gDP!BM$6:BM$271,MATCH(totalExpenditure!$A210,gDP!$B$6:$B$271))=0,"",INDEX([2]pivotTable!AX$3:AX$308,MATCH(totalExpenditure!$A210,[2]pivotTable!$A$3:$A$308,0))/100*INDEX(gDP!BM$6:BM$271,MATCH(totalExpenditure!$A210,gDP!$B$6:$B$271)))</f>
        <v>#N/A</v>
      </c>
      <c r="AY210" s="77" t="e">
        <f>IF(INDEX([2]pivotTable!AY$3:AY$308,MATCH(totalExpenditure!$A210,[2]pivotTable!$A$3:$A$308,0))/100*INDEX(gDP!BN$6:BN$271,MATCH(totalExpenditure!$A210,gDP!$B$6:$B$271))=0,"",INDEX([2]pivotTable!AY$3:AY$308,MATCH(totalExpenditure!$A210,[2]pivotTable!$A$3:$A$308,0))/100*INDEX(gDP!BN$6:BN$271,MATCH(totalExpenditure!$A210,gDP!$B$6:$B$271)))</f>
        <v>#N/A</v>
      </c>
      <c r="AZ210" s="77" t="e">
        <f>IF(INDEX([2]pivotTable!AZ$3:AZ$308,MATCH(totalExpenditure!$A210,[2]pivotTable!$A$3:$A$308,0))/100*INDEX(gDP!BO$6:BO$271,MATCH(totalExpenditure!$A210,gDP!$B$6:$B$271))=0,"",INDEX([2]pivotTable!AZ$3:AZ$308,MATCH(totalExpenditure!$A210,[2]pivotTable!$A$3:$A$308,0))/100*INDEX(gDP!BO$6:BO$271,MATCH(totalExpenditure!$A210,gDP!$B$6:$B$271)))</f>
        <v>#N/A</v>
      </c>
      <c r="BA210" s="77" t="e">
        <f>IF(INDEX([2]pivotTable!B$310:B$615,MATCH(totalExpenditure!$A210,[2]pivotTable!$A$310:$A$615,0))/100*INDEX(gDP!Q$6:Q$271,MATCH(totalExpenditure!$A210,gDP!$B$6:$B$271))=0,"",INDEX([2]pivotTable!B$310:B$615,MATCH(totalExpenditure!$A210,[2]pivotTable!$A$310:$A$615,0))/100*INDEX(gDP!Q$6:Q$271,MATCH(totalExpenditure!$A210,gDP!$B$6:$B$271)))</f>
        <v>#N/A</v>
      </c>
      <c r="BB210" s="77" t="e">
        <f>IF(INDEX([2]pivotTable!C$310:C$615,MATCH(totalExpenditure!$A210,[2]pivotTable!$A$310:$A$615,0))/100*INDEX(gDP!R$6:R$271,MATCH(totalExpenditure!$A210,gDP!$B$6:$B$271))=0,"",INDEX([2]pivotTable!C$310:C$615,MATCH(totalExpenditure!$A210,[2]pivotTable!$A$310:$A$615,0))/100*INDEX(gDP!R$6:R$271,MATCH(totalExpenditure!$A210,gDP!$B$6:$B$271)))</f>
        <v>#N/A</v>
      </c>
      <c r="BC210" s="77" t="e">
        <f>IF(INDEX([2]pivotTable!D$310:D$615,MATCH(totalExpenditure!$A210,[2]pivotTable!$A$310:$A$615,0))/100*INDEX(gDP!S$6:S$271,MATCH(totalExpenditure!$A210,gDP!$B$6:$B$271))=0,"",INDEX([2]pivotTable!D$310:D$615,MATCH(totalExpenditure!$A210,[2]pivotTable!$A$310:$A$615,0))/100*INDEX(gDP!S$6:S$271,MATCH(totalExpenditure!$A210,gDP!$B$6:$B$271)))</f>
        <v>#N/A</v>
      </c>
      <c r="BD210" s="77" t="e">
        <f>IF(INDEX([2]pivotTable!E$310:E$615,MATCH(totalExpenditure!$A210,[2]pivotTable!$A$310:$A$615,0))/100*INDEX(gDP!T$6:T$271,MATCH(totalExpenditure!$A210,gDP!$B$6:$B$271))=0,"",INDEX([2]pivotTable!E$310:E$615,MATCH(totalExpenditure!$A210,[2]pivotTable!$A$310:$A$615,0))/100*INDEX(gDP!T$6:T$271,MATCH(totalExpenditure!$A210,gDP!$B$6:$B$271)))</f>
        <v>#N/A</v>
      </c>
      <c r="BE210" s="77" t="e">
        <f>IF(INDEX([2]pivotTable!F$310:F$615,MATCH(totalExpenditure!$A210,[2]pivotTable!$A$310:$A$615,0))/100*INDEX(gDP!U$6:U$271,MATCH(totalExpenditure!$A210,gDP!$B$6:$B$271))=0,"",INDEX([2]pivotTable!F$310:F$615,MATCH(totalExpenditure!$A210,[2]pivotTable!$A$310:$A$615,0))/100*INDEX(gDP!U$6:U$271,MATCH(totalExpenditure!$A210,gDP!$B$6:$B$271)))</f>
        <v>#N/A</v>
      </c>
      <c r="BF210" s="77" t="e">
        <f>IF(INDEX([2]pivotTable!G$310:G$615,MATCH(totalExpenditure!$A210,[2]pivotTable!$A$310:$A$615,0))/100*INDEX(gDP!V$6:V$271,MATCH(totalExpenditure!$A210,gDP!$B$6:$B$271))=0,"",INDEX([2]pivotTable!G$310:G$615,MATCH(totalExpenditure!$A210,[2]pivotTable!$A$310:$A$615,0))/100*INDEX(gDP!V$6:V$271,MATCH(totalExpenditure!$A210,gDP!$B$6:$B$271)))</f>
        <v>#N/A</v>
      </c>
      <c r="BG210" s="77" t="e">
        <f>IF(INDEX([2]pivotTable!H$310:H$615,MATCH(totalExpenditure!$A210,[2]pivotTable!$A$310:$A$615,0))/100*INDEX(gDP!W$6:W$271,MATCH(totalExpenditure!$A210,gDP!$B$6:$B$271))=0,"",INDEX([2]pivotTable!H$310:H$615,MATCH(totalExpenditure!$A210,[2]pivotTable!$A$310:$A$615,0))/100*INDEX(gDP!W$6:W$271,MATCH(totalExpenditure!$A210,gDP!$B$6:$B$271)))</f>
        <v>#N/A</v>
      </c>
      <c r="BH210" s="77" t="e">
        <f>IF(INDEX([2]pivotTable!I$310:I$615,MATCH(totalExpenditure!$A210,[2]pivotTable!$A$310:$A$615,0))/100*INDEX(gDP!X$6:X$271,MATCH(totalExpenditure!$A210,gDP!$B$6:$B$271))=0,"",INDEX([2]pivotTable!I$310:I$615,MATCH(totalExpenditure!$A210,[2]pivotTable!$A$310:$A$615,0))/100*INDEX(gDP!X$6:X$271,MATCH(totalExpenditure!$A210,gDP!$B$6:$B$271)))</f>
        <v>#N/A</v>
      </c>
      <c r="BI210" s="77" t="e">
        <f>IF(INDEX([2]pivotTable!J$310:J$615,MATCH(totalExpenditure!$A210,[2]pivotTable!$A$310:$A$615,0))/100*INDEX(gDP!Y$6:Y$271,MATCH(totalExpenditure!$A210,gDP!$B$6:$B$271))=0,"",INDEX([2]pivotTable!J$310:J$615,MATCH(totalExpenditure!$A210,[2]pivotTable!$A$310:$A$615,0))/100*INDEX(gDP!Y$6:Y$271,MATCH(totalExpenditure!$A210,gDP!$B$6:$B$271)))</f>
        <v>#N/A</v>
      </c>
      <c r="BJ210" s="77" t="e">
        <f>IF(INDEX([2]pivotTable!K$310:K$615,MATCH(totalExpenditure!$A210,[2]pivotTable!$A$310:$A$615,0))/100*INDEX(gDP!Z$6:Z$271,MATCH(totalExpenditure!$A210,gDP!$B$6:$B$271))=0,"",INDEX([2]pivotTable!K$310:K$615,MATCH(totalExpenditure!$A210,[2]pivotTable!$A$310:$A$615,0))/100*INDEX(gDP!Z$6:Z$271,MATCH(totalExpenditure!$A210,gDP!$B$6:$B$271)))</f>
        <v>#N/A</v>
      </c>
      <c r="BK210" s="77" t="e">
        <f>IF(INDEX([2]pivotTable!L$310:L$615,MATCH(totalExpenditure!$A210,[2]pivotTable!$A$310:$A$615,0))/100*INDEX(gDP!AA$6:AA$271,MATCH(totalExpenditure!$A210,gDP!$B$6:$B$271))=0,"",INDEX([2]pivotTable!L$310:L$615,MATCH(totalExpenditure!$A210,[2]pivotTable!$A$310:$A$615,0))/100*INDEX(gDP!AA$6:AA$271,MATCH(totalExpenditure!$A210,gDP!$B$6:$B$271)))</f>
        <v>#N/A</v>
      </c>
      <c r="BL210" s="77" t="e">
        <f>IF(INDEX([2]pivotTable!M$310:M$615,MATCH(totalExpenditure!$A210,[2]pivotTable!$A$310:$A$615,0))/100*INDEX(gDP!AB$6:AB$271,MATCH(totalExpenditure!$A210,gDP!$B$6:$B$271))=0,"",INDEX([2]pivotTable!M$310:M$615,MATCH(totalExpenditure!$A210,[2]pivotTable!$A$310:$A$615,0))/100*INDEX(gDP!AB$6:AB$271,MATCH(totalExpenditure!$A210,gDP!$B$6:$B$271)))</f>
        <v>#N/A</v>
      </c>
      <c r="BM210" s="77" t="e">
        <f>IF(INDEX([2]pivotTable!N$310:N$615,MATCH(totalExpenditure!$A210,[2]pivotTable!$A$310:$A$615,0))/100*INDEX(gDP!AC$6:AC$271,MATCH(totalExpenditure!$A210,gDP!$B$6:$B$271))=0,"",INDEX([2]pivotTable!N$310:N$615,MATCH(totalExpenditure!$A210,[2]pivotTable!$A$310:$A$615,0))/100*INDEX(gDP!AC$6:AC$271,MATCH(totalExpenditure!$A210,gDP!$B$6:$B$271)))</f>
        <v>#N/A</v>
      </c>
      <c r="BN210" s="77" t="e">
        <f>IF(INDEX([2]pivotTable!O$310:O$615,MATCH(totalExpenditure!$A210,[2]pivotTable!$A$310:$A$615,0))/100*INDEX(gDP!AD$6:AD$271,MATCH(totalExpenditure!$A210,gDP!$B$6:$B$271))=0,"",INDEX([2]pivotTable!O$310:O$615,MATCH(totalExpenditure!$A210,[2]pivotTable!$A$310:$A$615,0))/100*INDEX(gDP!AD$6:AD$271,MATCH(totalExpenditure!$A210,gDP!$B$6:$B$271)))</f>
        <v>#N/A</v>
      </c>
      <c r="BO210" s="77" t="e">
        <f>IF(INDEX([2]pivotTable!P$310:P$615,MATCH(totalExpenditure!$A210,[2]pivotTable!$A$310:$A$615,0))/100*INDEX(gDP!AE$6:AE$271,MATCH(totalExpenditure!$A210,gDP!$B$6:$B$271))=0,"",INDEX([2]pivotTable!P$310:P$615,MATCH(totalExpenditure!$A210,[2]pivotTable!$A$310:$A$615,0))/100*INDEX(gDP!AE$6:AE$271,MATCH(totalExpenditure!$A210,gDP!$B$6:$B$271)))</f>
        <v>#N/A</v>
      </c>
      <c r="BP210" s="77" t="e">
        <f>IF(INDEX([2]pivotTable!Q$310:Q$615,MATCH(totalExpenditure!$A210,[2]pivotTable!$A$310:$A$615,0))/100*INDEX(gDP!AF$6:AF$271,MATCH(totalExpenditure!$A210,gDP!$B$6:$B$271))=0,"",INDEX([2]pivotTable!Q$310:Q$615,MATCH(totalExpenditure!$A210,[2]pivotTable!$A$310:$A$615,0))/100*INDEX(gDP!AF$6:AF$271,MATCH(totalExpenditure!$A210,gDP!$B$6:$B$271)))</f>
        <v>#N/A</v>
      </c>
      <c r="BQ210" s="77" t="e">
        <f>IF(INDEX([2]pivotTable!R$310:R$615,MATCH(totalExpenditure!$A210,[2]pivotTable!$A$310:$A$615,0))/100*INDEX(gDP!AG$6:AG$271,MATCH(totalExpenditure!$A210,gDP!$B$6:$B$271))=0,"",INDEX([2]pivotTable!R$310:R$615,MATCH(totalExpenditure!$A210,[2]pivotTable!$A$310:$A$615,0))/100*INDEX(gDP!AG$6:AG$271,MATCH(totalExpenditure!$A210,gDP!$B$6:$B$271)))</f>
        <v>#N/A</v>
      </c>
      <c r="BR210" s="77" t="e">
        <f>IF(INDEX([2]pivotTable!S$310:S$615,MATCH(totalExpenditure!$A210,[2]pivotTable!$A$310:$A$615,0))/100*INDEX(gDP!AH$6:AH$271,MATCH(totalExpenditure!$A210,gDP!$B$6:$B$271))=0,"",INDEX([2]pivotTable!S$310:S$615,MATCH(totalExpenditure!$A210,[2]pivotTable!$A$310:$A$615,0))/100*INDEX(gDP!AH$6:AH$271,MATCH(totalExpenditure!$A210,gDP!$B$6:$B$271)))</f>
        <v>#N/A</v>
      </c>
      <c r="BS210" s="77" t="e">
        <f>IF(INDEX([2]pivotTable!T$310:T$615,MATCH(totalExpenditure!$A210,[2]pivotTable!$A$310:$A$615,0))/100*INDEX(gDP!AI$6:AI$271,MATCH(totalExpenditure!$A210,gDP!$B$6:$B$271))=0,"",INDEX([2]pivotTable!T$310:T$615,MATCH(totalExpenditure!$A210,[2]pivotTable!$A$310:$A$615,0))/100*INDEX(gDP!AI$6:AI$271,MATCH(totalExpenditure!$A210,gDP!$B$6:$B$271)))</f>
        <v>#N/A</v>
      </c>
      <c r="BT210" s="77" t="e">
        <f>IF(INDEX([2]pivotTable!U$310:U$615,MATCH(totalExpenditure!$A210,[2]pivotTable!$A$310:$A$615,0))/100*INDEX(gDP!AJ$6:AJ$271,MATCH(totalExpenditure!$A210,gDP!$B$6:$B$271))=0,"",INDEX([2]pivotTable!U$310:U$615,MATCH(totalExpenditure!$A210,[2]pivotTable!$A$310:$A$615,0))/100*INDEX(gDP!AJ$6:AJ$271,MATCH(totalExpenditure!$A210,gDP!$B$6:$B$271)))</f>
        <v>#N/A</v>
      </c>
      <c r="BU210" s="77" t="e">
        <f>IF(INDEX([2]pivotTable!V$310:V$615,MATCH(totalExpenditure!$A210,[2]pivotTable!$A$310:$A$615,0))/100*INDEX(gDP!AK$6:AK$271,MATCH(totalExpenditure!$A210,gDP!$B$6:$B$271))=0,"",INDEX([2]pivotTable!V$310:V$615,MATCH(totalExpenditure!$A210,[2]pivotTable!$A$310:$A$615,0))/100*INDEX(gDP!AK$6:AK$271,MATCH(totalExpenditure!$A210,gDP!$B$6:$B$271)))</f>
        <v>#N/A</v>
      </c>
      <c r="BV210" s="77" t="e">
        <f>IF(INDEX([2]pivotTable!W$310:W$615,MATCH(totalExpenditure!$A210,[2]pivotTable!$A$310:$A$615,0))/100*INDEX(gDP!AL$6:AL$271,MATCH(totalExpenditure!$A210,gDP!$B$6:$B$271))=0,"",INDEX([2]pivotTable!W$310:W$615,MATCH(totalExpenditure!$A210,[2]pivotTable!$A$310:$A$615,0))/100*INDEX(gDP!AL$6:AL$271,MATCH(totalExpenditure!$A210,gDP!$B$6:$B$271)))</f>
        <v>#N/A</v>
      </c>
      <c r="BW210" s="77" t="e">
        <f>IF(INDEX([2]pivotTable!X$310:X$615,MATCH(totalExpenditure!$A210,[2]pivotTable!$A$310:$A$615,0))/100*INDEX(gDP!AM$6:AM$271,MATCH(totalExpenditure!$A210,gDP!$B$6:$B$271))=0,"",INDEX([2]pivotTable!X$310:X$615,MATCH(totalExpenditure!$A210,[2]pivotTable!$A$310:$A$615,0))/100*INDEX(gDP!AM$6:AM$271,MATCH(totalExpenditure!$A210,gDP!$B$6:$B$271)))</f>
        <v>#N/A</v>
      </c>
      <c r="BX210" s="77" t="e">
        <f>IF(INDEX([2]pivotTable!Y$310:Y$615,MATCH(totalExpenditure!$A210,[2]pivotTable!$A$310:$A$615,0))/100*INDEX(gDP!AN$6:AN$271,MATCH(totalExpenditure!$A210,gDP!$B$6:$B$271))=0,"",INDEX([2]pivotTable!Y$310:Y$615,MATCH(totalExpenditure!$A210,[2]pivotTable!$A$310:$A$615,0))/100*INDEX(gDP!AN$6:AN$271,MATCH(totalExpenditure!$A210,gDP!$B$6:$B$271)))</f>
        <v>#N/A</v>
      </c>
      <c r="BY210" s="77" t="e">
        <f>IF(INDEX([2]pivotTable!Z$310:Z$615,MATCH(totalExpenditure!$A210,[2]pivotTable!$A$310:$A$615,0))/100*INDEX(gDP!AO$6:AO$271,MATCH(totalExpenditure!$A210,gDP!$B$6:$B$271))=0,"",INDEX([2]pivotTable!Z$310:Z$615,MATCH(totalExpenditure!$A210,[2]pivotTable!$A$310:$A$615,0))/100*INDEX(gDP!AO$6:AO$271,MATCH(totalExpenditure!$A210,gDP!$B$6:$B$271)))</f>
        <v>#N/A</v>
      </c>
      <c r="BZ210" s="77" t="e">
        <f>IF(INDEX([2]pivotTable!AA$310:AA$615,MATCH(totalExpenditure!$A210,[2]pivotTable!$A$310:$A$615,0))/100*INDEX(gDP!AP$6:AP$271,MATCH(totalExpenditure!$A210,gDP!$B$6:$B$271))=0,"",INDEX([2]pivotTable!AA$310:AA$615,MATCH(totalExpenditure!$A210,[2]pivotTable!$A$310:$A$615,0))/100*INDEX(gDP!AP$6:AP$271,MATCH(totalExpenditure!$A210,gDP!$B$6:$B$271)))</f>
        <v>#N/A</v>
      </c>
      <c r="CA210" s="77" t="e">
        <f>IF(INDEX([2]pivotTable!AB$310:AB$615,MATCH(totalExpenditure!$A210,[2]pivotTable!$A$310:$A$615,0))/100*INDEX(gDP!AQ$6:AQ$271,MATCH(totalExpenditure!$A210,gDP!$B$6:$B$271))=0,"",INDEX([2]pivotTable!AB$310:AB$615,MATCH(totalExpenditure!$A210,[2]pivotTable!$A$310:$A$615,0))/100*INDEX(gDP!AQ$6:AQ$271,MATCH(totalExpenditure!$A210,gDP!$B$6:$B$271)))</f>
        <v>#N/A</v>
      </c>
      <c r="CB210" s="77" t="e">
        <f>IF(INDEX([2]pivotTable!AC$310:AC$615,MATCH(totalExpenditure!$A210,[2]pivotTable!$A$310:$A$615,0))/100*INDEX(gDP!AR$6:AR$271,MATCH(totalExpenditure!$A210,gDP!$B$6:$B$271))=0,"",INDEX([2]pivotTable!AC$310:AC$615,MATCH(totalExpenditure!$A210,[2]pivotTable!$A$310:$A$615,0))/100*INDEX(gDP!AR$6:AR$271,MATCH(totalExpenditure!$A210,gDP!$B$6:$B$271)))</f>
        <v>#N/A</v>
      </c>
      <c r="CC210" s="77" t="e">
        <f>IF(INDEX([2]pivotTable!AD$310:AD$615,MATCH(totalExpenditure!$A210,[2]pivotTable!$A$310:$A$615,0))/100*INDEX(gDP!AS$6:AS$271,MATCH(totalExpenditure!$A210,gDP!$B$6:$B$271))=0,"",INDEX([2]pivotTable!AD$310:AD$615,MATCH(totalExpenditure!$A210,[2]pivotTable!$A$310:$A$615,0))/100*INDEX(gDP!AS$6:AS$271,MATCH(totalExpenditure!$A210,gDP!$B$6:$B$271)))</f>
        <v>#N/A</v>
      </c>
      <c r="CD210" s="77" t="e">
        <f>IF(INDEX([2]pivotTable!AE$310:AE$615,MATCH(totalExpenditure!$A210,[2]pivotTable!$A$310:$A$615,0))/100*INDEX(gDP!AT$6:AT$271,MATCH(totalExpenditure!$A210,gDP!$B$6:$B$271))=0,"",INDEX([2]pivotTable!AE$310:AE$615,MATCH(totalExpenditure!$A210,[2]pivotTable!$A$310:$A$615,0))/100*INDEX(gDP!AT$6:AT$271,MATCH(totalExpenditure!$A210,gDP!$B$6:$B$271)))</f>
        <v>#N/A</v>
      </c>
      <c r="CE210" s="77" t="e">
        <f>IF(INDEX([2]pivotTable!AF$310:AF$615,MATCH(totalExpenditure!$A210,[2]pivotTable!$A$310:$A$615,0))/100*INDEX(gDP!AU$6:AU$271,MATCH(totalExpenditure!$A210,gDP!$B$6:$B$271))=0,"",INDEX([2]pivotTable!AF$310:AF$615,MATCH(totalExpenditure!$A210,[2]pivotTable!$A$310:$A$615,0))/100*INDEX(gDP!AU$6:AU$271,MATCH(totalExpenditure!$A210,gDP!$B$6:$B$271)))</f>
        <v>#N/A</v>
      </c>
      <c r="CF210" s="77" t="e">
        <f>IF(INDEX([2]pivotTable!AG$310:AG$615,MATCH(totalExpenditure!$A210,[2]pivotTable!$A$310:$A$615,0))/100*INDEX(gDP!AV$6:AV$271,MATCH(totalExpenditure!$A210,gDP!$B$6:$B$271))=0,"",INDEX([2]pivotTable!AG$310:AG$615,MATCH(totalExpenditure!$A210,[2]pivotTable!$A$310:$A$615,0))/100*INDEX(gDP!AV$6:AV$271,MATCH(totalExpenditure!$A210,gDP!$B$6:$B$271)))</f>
        <v>#N/A</v>
      </c>
      <c r="CG210" s="77" t="e">
        <f>IF(INDEX([2]pivotTable!AH$310:AH$615,MATCH(totalExpenditure!$A210,[2]pivotTable!$A$310:$A$615,0))/100*INDEX(gDP!AW$6:AW$271,MATCH(totalExpenditure!$A210,gDP!$B$6:$B$271))=0,"",INDEX([2]pivotTable!AH$310:AH$615,MATCH(totalExpenditure!$A210,[2]pivotTable!$A$310:$A$615,0))/100*INDEX(gDP!AW$6:AW$271,MATCH(totalExpenditure!$A210,gDP!$B$6:$B$271)))</f>
        <v>#N/A</v>
      </c>
      <c r="CH210" s="77" t="e">
        <f>IF(INDEX([2]pivotTable!AI$310:AI$615,MATCH(totalExpenditure!$A210,[2]pivotTable!$A$310:$A$615,0))/100*INDEX(gDP!AX$6:AX$271,MATCH(totalExpenditure!$A210,gDP!$B$6:$B$271))=0,"",INDEX([2]pivotTable!AI$310:AI$615,MATCH(totalExpenditure!$A210,[2]pivotTable!$A$310:$A$615,0))/100*INDEX(gDP!AX$6:AX$271,MATCH(totalExpenditure!$A210,gDP!$B$6:$B$271)))</f>
        <v>#N/A</v>
      </c>
      <c r="CI210" s="77" t="e">
        <f>IF(INDEX([2]pivotTable!AJ$310:AJ$615,MATCH(totalExpenditure!$A210,[2]pivotTable!$A$310:$A$615,0))/100*INDEX(gDP!AY$6:AY$271,MATCH(totalExpenditure!$A210,gDP!$B$6:$B$271))=0,"",INDEX([2]pivotTable!AJ$310:AJ$615,MATCH(totalExpenditure!$A210,[2]pivotTable!$A$310:$A$615,0))/100*INDEX(gDP!AY$6:AY$271,MATCH(totalExpenditure!$A210,gDP!$B$6:$B$271)))</f>
        <v>#N/A</v>
      </c>
      <c r="CJ210" s="77" t="e">
        <f>IF(INDEX([2]pivotTable!AK$310:AK$615,MATCH(totalExpenditure!$A210,[2]pivotTable!$A$310:$A$615,0))/100*INDEX(gDP!AZ$6:AZ$271,MATCH(totalExpenditure!$A210,gDP!$B$6:$B$271))=0,"",INDEX([2]pivotTable!AK$310:AK$615,MATCH(totalExpenditure!$A210,[2]pivotTable!$A$310:$A$615,0))/100*INDEX(gDP!AZ$6:AZ$271,MATCH(totalExpenditure!$A210,gDP!$B$6:$B$271)))</f>
        <v>#N/A</v>
      </c>
      <c r="CK210" s="77" t="e">
        <f>IF(INDEX([2]pivotTable!AL$310:AL$615,MATCH(totalExpenditure!$A210,[2]pivotTable!$A$310:$A$615,0))/100*INDEX(gDP!BA$6:BA$271,MATCH(totalExpenditure!$A210,gDP!$B$6:$B$271))=0,"",INDEX([2]pivotTable!AL$310:AL$615,MATCH(totalExpenditure!$A210,[2]pivotTable!$A$310:$A$615,0))/100*INDEX(gDP!BA$6:BA$271,MATCH(totalExpenditure!$A210,gDP!$B$6:$B$271)))</f>
        <v>#N/A</v>
      </c>
      <c r="CL210" s="77" t="e">
        <f>IF(INDEX([2]pivotTable!AM$310:AM$615,MATCH(totalExpenditure!$A210,[2]pivotTable!$A$310:$A$615,0))/100*INDEX(gDP!BB$6:BB$271,MATCH(totalExpenditure!$A210,gDP!$B$6:$B$271))=0,"",INDEX([2]pivotTable!AM$310:AM$615,MATCH(totalExpenditure!$A210,[2]pivotTable!$A$310:$A$615,0))/100*INDEX(gDP!BB$6:BB$271,MATCH(totalExpenditure!$A210,gDP!$B$6:$B$271)))</f>
        <v>#N/A</v>
      </c>
      <c r="CM210" s="77" t="e">
        <f>IF(INDEX([2]pivotTable!AN$310:AN$615,MATCH(totalExpenditure!$A210,[2]pivotTable!$A$310:$A$615,0))/100*INDEX(gDP!BC$6:BC$271,MATCH(totalExpenditure!$A210,gDP!$B$6:$B$271))=0,"",INDEX([2]pivotTable!AN$310:AN$615,MATCH(totalExpenditure!$A210,[2]pivotTable!$A$310:$A$615,0))/100*INDEX(gDP!BC$6:BC$271,MATCH(totalExpenditure!$A210,gDP!$B$6:$B$271)))</f>
        <v>#N/A</v>
      </c>
      <c r="CN210" s="77" t="e">
        <f>IF(INDEX([2]pivotTable!AO$310:AO$615,MATCH(totalExpenditure!$A210,[2]pivotTable!$A$310:$A$615,0))/100*INDEX(gDP!BD$6:BD$271,MATCH(totalExpenditure!$A210,gDP!$B$6:$B$271))=0,"",INDEX([2]pivotTable!AO$310:AO$615,MATCH(totalExpenditure!$A210,[2]pivotTable!$A$310:$A$615,0))/100*INDEX(gDP!BD$6:BD$271,MATCH(totalExpenditure!$A210,gDP!$B$6:$B$271)))</f>
        <v>#N/A</v>
      </c>
      <c r="CO210" s="77" t="e">
        <f>IF(INDEX([2]pivotTable!AP$310:AP$615,MATCH(totalExpenditure!$A210,[2]pivotTable!$A$310:$A$615,0))/100*INDEX(gDP!BE$6:BE$271,MATCH(totalExpenditure!$A210,gDP!$B$6:$B$271))=0,"",INDEX([2]pivotTable!AP$310:AP$615,MATCH(totalExpenditure!$A210,[2]pivotTable!$A$310:$A$615,0))/100*INDEX(gDP!BE$6:BE$271,MATCH(totalExpenditure!$A210,gDP!$B$6:$B$271)))</f>
        <v>#N/A</v>
      </c>
      <c r="CP210" s="77" t="e">
        <f>IF(INDEX([2]pivotTable!AQ$310:AQ$615,MATCH(totalExpenditure!$A210,[2]pivotTable!$A$310:$A$615,0))/100*INDEX(gDP!BF$6:BF$271,MATCH(totalExpenditure!$A210,gDP!$B$6:$B$271))=0,"",INDEX([2]pivotTable!AQ$310:AQ$615,MATCH(totalExpenditure!$A210,[2]pivotTable!$A$310:$A$615,0))/100*INDEX(gDP!BF$6:BF$271,MATCH(totalExpenditure!$A210,gDP!$B$6:$B$271)))</f>
        <v>#N/A</v>
      </c>
      <c r="CQ210" s="77" t="e">
        <f>IF(INDEX([2]pivotTable!AR$310:AR$615,MATCH(totalExpenditure!$A210,[2]pivotTable!$A$310:$A$615,0))/100*INDEX(gDP!BG$6:BG$271,MATCH(totalExpenditure!$A210,gDP!$B$6:$B$271))=0,"",INDEX([2]pivotTable!AR$310:AR$615,MATCH(totalExpenditure!$A210,[2]pivotTable!$A$310:$A$615,0))/100*INDEX(gDP!BG$6:BG$271,MATCH(totalExpenditure!$A210,gDP!$B$6:$B$271)))</f>
        <v>#N/A</v>
      </c>
      <c r="CR210" s="77" t="e">
        <f>IF(INDEX([2]pivotTable!AS$310:AS$615,MATCH(totalExpenditure!$A210,[2]pivotTable!$A$310:$A$615,0))/100*INDEX(gDP!BH$6:BH$271,MATCH(totalExpenditure!$A210,gDP!$B$6:$B$271))=0,"",INDEX([2]pivotTable!AS$310:AS$615,MATCH(totalExpenditure!$A210,[2]pivotTable!$A$310:$A$615,0))/100*INDEX(gDP!BH$6:BH$271,MATCH(totalExpenditure!$A210,gDP!$B$6:$B$271)))</f>
        <v>#N/A</v>
      </c>
      <c r="CS210" s="77" t="e">
        <f>IF(INDEX([2]pivotTable!AT$310:AT$615,MATCH(totalExpenditure!$A210,[2]pivotTable!$A$310:$A$615,0))/100*INDEX(gDP!BI$6:BI$271,MATCH(totalExpenditure!$A210,gDP!$B$6:$B$271))=0,"",INDEX([2]pivotTable!AT$310:AT$615,MATCH(totalExpenditure!$A210,[2]pivotTable!$A$310:$A$615,0))/100*INDEX(gDP!BI$6:BI$271,MATCH(totalExpenditure!$A210,gDP!$B$6:$B$271)))</f>
        <v>#N/A</v>
      </c>
      <c r="CT210" s="77" t="e">
        <f>IF(INDEX([2]pivotTable!AU$310:AU$615,MATCH(totalExpenditure!$A210,[2]pivotTable!$A$310:$A$615,0))/100*INDEX(gDP!BJ$6:BJ$271,MATCH(totalExpenditure!$A210,gDP!$B$6:$B$271))=0,"",INDEX([2]pivotTable!AU$310:AU$615,MATCH(totalExpenditure!$A210,[2]pivotTable!$A$310:$A$615,0))/100*INDEX(gDP!BJ$6:BJ$271,MATCH(totalExpenditure!$A210,gDP!$B$6:$B$271)))</f>
        <v>#N/A</v>
      </c>
      <c r="CU210" s="77" t="e">
        <f>IF(INDEX([2]pivotTable!AV$310:AV$615,MATCH(totalExpenditure!$A210,[2]pivotTable!$A$310:$A$615,0))/100*INDEX(gDP!BK$6:BK$271,MATCH(totalExpenditure!$A210,gDP!$B$6:$B$271))=0,"",INDEX([2]pivotTable!AV$310:AV$615,MATCH(totalExpenditure!$A210,[2]pivotTable!$A$310:$A$615,0))/100*INDEX(gDP!BK$6:BK$271,MATCH(totalExpenditure!$A210,gDP!$B$6:$B$271)))</f>
        <v>#N/A</v>
      </c>
      <c r="CV210" s="77" t="e">
        <f>IF(INDEX([2]pivotTable!AW$310:AW$615,MATCH(totalExpenditure!$A210,[2]pivotTable!$A$310:$A$615,0))/100*INDEX(gDP!BL$6:BL$271,MATCH(totalExpenditure!$A210,gDP!$B$6:$B$271))=0,"",INDEX([2]pivotTable!AW$310:AW$615,MATCH(totalExpenditure!$A210,[2]pivotTable!$A$310:$A$615,0))/100*INDEX(gDP!BL$6:BL$271,MATCH(totalExpenditure!$A210,gDP!$B$6:$B$271)))</f>
        <v>#N/A</v>
      </c>
      <c r="CW210" s="77" t="e">
        <f>IF(INDEX([2]pivotTable!AX$310:AX$615,MATCH(totalExpenditure!$A210,[2]pivotTable!$A$310:$A$615,0))/100*INDEX(gDP!BM$6:BM$271,MATCH(totalExpenditure!$A210,gDP!$B$6:$B$271))=0,"",INDEX([2]pivotTable!AX$310:AX$615,MATCH(totalExpenditure!$A210,[2]pivotTable!$A$310:$A$615,0))/100*INDEX(gDP!BM$6:BM$271,MATCH(totalExpenditure!$A210,gDP!$B$6:$B$271)))</f>
        <v>#N/A</v>
      </c>
      <c r="CX210" s="77" t="e">
        <f>IF(INDEX([2]pivotTable!AY$310:AY$615,MATCH(totalExpenditure!$A210,[2]pivotTable!$A$310:$A$615,0))/100*INDEX(gDP!BN$6:BN$271,MATCH(totalExpenditure!$A210,gDP!$B$6:$B$271))=0,"",INDEX([2]pivotTable!AY$310:AY$615,MATCH(totalExpenditure!$A210,[2]pivotTable!$A$310:$A$615,0))/100*INDEX(gDP!BN$6:BN$271,MATCH(totalExpenditure!$A210,gDP!$B$6:$B$271)))</f>
        <v>#N/A</v>
      </c>
      <c r="CY210" s="77" t="e">
        <f>IF(INDEX([2]pivotTable!AZ$310:AZ$615,MATCH(totalExpenditure!$A210,[2]pivotTable!$A$310:$A$615,0))/100*INDEX(gDP!BO$6:BO$271,MATCH(totalExpenditure!$A210,gDP!$B$6:$B$271))=0,"",INDEX([2]pivotTable!AZ$310:AZ$615,MATCH(totalExpenditure!$A210,[2]pivotTable!$A$310:$A$615,0))/100*INDEX(gDP!BO$6:BO$271,MATCH(totalExpenditure!$A210,gDP!$B$6:$B$271)))</f>
        <v>#N/A</v>
      </c>
      <c r="CZ210" s="77" t="e">
        <f>IF(B210="","",IF(BA210="","",B210-B210+INDEX(gDP!Q$6:Q$271,MATCH(totalExpenditure!$A210,gDP!$B$6:$B$271))))</f>
        <v>#N/A</v>
      </c>
      <c r="DA210" s="77" t="e">
        <f>IF(C210="","",IF(BB210="","",C210-C210+INDEX(gDP!R$6:R$271,MATCH(totalExpenditure!$A210,gDP!$B$6:$B$271))))</f>
        <v>#N/A</v>
      </c>
      <c r="DB210" s="77" t="e">
        <f>IF(D210="","",IF(BC210="","",D210-D210+INDEX(gDP!S$6:S$271,MATCH(totalExpenditure!$A210,gDP!$B$6:$B$271))))</f>
        <v>#N/A</v>
      </c>
      <c r="DC210" s="77" t="e">
        <f>IF(E210="","",IF(BD210="","",E210-E210+INDEX(gDP!T$6:T$271,MATCH(totalExpenditure!$A210,gDP!$B$6:$B$271))))</f>
        <v>#N/A</v>
      </c>
      <c r="DD210" s="77" t="e">
        <f>IF(F210="","",IF(BE210="","",F210-F210+INDEX(gDP!U$6:U$271,MATCH(totalExpenditure!$A210,gDP!$B$6:$B$271))))</f>
        <v>#N/A</v>
      </c>
      <c r="DE210" s="77" t="e">
        <f>IF(G210="","",IF(BF210="","",G210-G210+INDEX(gDP!V$6:V$271,MATCH(totalExpenditure!$A210,gDP!$B$6:$B$271))))</f>
        <v>#N/A</v>
      </c>
      <c r="DF210" s="77" t="e">
        <f>IF(H210="","",IF(BG210="","",H210-H210+INDEX(gDP!W$6:W$271,MATCH(totalExpenditure!$A210,gDP!$B$6:$B$271))))</f>
        <v>#N/A</v>
      </c>
      <c r="DG210" s="77" t="e">
        <f>IF(I210="","",IF(BH210="","",I210-I210+INDEX(gDP!X$6:X$271,MATCH(totalExpenditure!$A210,gDP!$B$6:$B$271))))</f>
        <v>#N/A</v>
      </c>
      <c r="DH210" s="77" t="e">
        <f>IF(J210="","",IF(BI210="","",J210-J210+INDEX(gDP!Y$6:Y$271,MATCH(totalExpenditure!$A210,gDP!$B$6:$B$271))))</f>
        <v>#N/A</v>
      </c>
      <c r="DI210" s="77" t="e">
        <f>IF(K210="","",IF(BJ210="","",K210-K210+INDEX(gDP!Z$6:Z$271,MATCH(totalExpenditure!$A210,gDP!$B$6:$B$271))))</f>
        <v>#N/A</v>
      </c>
      <c r="DJ210" s="77" t="e">
        <f>IF(L210="","",IF(BK210="","",L210-L210+INDEX(gDP!AA$6:AA$271,MATCH(totalExpenditure!$A210,gDP!$B$6:$B$271))))</f>
        <v>#N/A</v>
      </c>
      <c r="DK210" s="77" t="e">
        <f>IF(M210="","",IF(BL210="","",M210-M210+INDEX(gDP!AB$6:AB$271,MATCH(totalExpenditure!$A210,gDP!$B$6:$B$271))))</f>
        <v>#N/A</v>
      </c>
      <c r="DL210" s="77" t="e">
        <f>IF(N210="","",IF(BM210="","",N210-N210+INDEX(gDP!AC$6:AC$271,MATCH(totalExpenditure!$A210,gDP!$B$6:$B$271))))</f>
        <v>#N/A</v>
      </c>
      <c r="DM210" s="77" t="e">
        <f>IF(O210="","",IF(BN210="","",O210-O210+INDEX(gDP!AD$6:AD$271,MATCH(totalExpenditure!$A210,gDP!$B$6:$B$271))))</f>
        <v>#N/A</v>
      </c>
      <c r="DN210" s="77" t="e">
        <f>IF(P210="","",IF(BO210="","",P210-P210+INDEX(gDP!AE$6:AE$271,MATCH(totalExpenditure!$A210,gDP!$B$6:$B$271))))</f>
        <v>#N/A</v>
      </c>
      <c r="DO210" s="77" t="e">
        <f>IF(Q210="","",IF(BP210="","",Q210-Q210+INDEX(gDP!AF$6:AF$271,MATCH(totalExpenditure!$A210,gDP!$B$6:$B$271))))</f>
        <v>#N/A</v>
      </c>
      <c r="DP210" s="77" t="e">
        <f>IF(R210="","",IF(BQ210="","",R210-R210+INDEX(gDP!AG$6:AG$271,MATCH(totalExpenditure!$A210,gDP!$B$6:$B$271))))</f>
        <v>#N/A</v>
      </c>
      <c r="DQ210" s="77" t="e">
        <f>IF(S210="","",IF(BR210="","",S210-S210+INDEX(gDP!AH$6:AH$271,MATCH(totalExpenditure!$A210,gDP!$B$6:$B$271))))</f>
        <v>#N/A</v>
      </c>
      <c r="DR210" s="77" t="e">
        <f>IF(T210="","",IF(BS210="","",T210-T210+INDEX(gDP!AI$6:AI$271,MATCH(totalExpenditure!$A210,gDP!$B$6:$B$271))))</f>
        <v>#N/A</v>
      </c>
      <c r="DS210" s="77" t="e">
        <f>IF(U210="","",IF(BT210="","",U210-U210+INDEX(gDP!AJ$6:AJ$271,MATCH(totalExpenditure!$A210,gDP!$B$6:$B$271))))</f>
        <v>#N/A</v>
      </c>
      <c r="DT210" s="77" t="e">
        <f>IF(V210="","",IF(BU210="","",V210-V210+INDEX(gDP!AK$6:AK$271,MATCH(totalExpenditure!$A210,gDP!$B$6:$B$271))))</f>
        <v>#N/A</v>
      </c>
      <c r="DU210" s="77" t="e">
        <f>IF(W210="","",IF(BV210="","",W210-W210+INDEX(gDP!AL$6:AL$271,MATCH(totalExpenditure!$A210,gDP!$B$6:$B$271))))</f>
        <v>#N/A</v>
      </c>
      <c r="DV210" s="77" t="e">
        <f>IF(X210="","",IF(BW210="","",X210-X210+INDEX(gDP!AM$6:AM$271,MATCH(totalExpenditure!$A210,gDP!$B$6:$B$271))))</f>
        <v>#N/A</v>
      </c>
      <c r="DW210" s="77" t="e">
        <f>IF(Y210="","",IF(BX210="","",Y210-Y210+INDEX(gDP!AN$6:AN$271,MATCH(totalExpenditure!$A210,gDP!$B$6:$B$271))))</f>
        <v>#N/A</v>
      </c>
      <c r="DX210" s="77" t="e">
        <f>IF(Z210="","",IF(BY210="","",Z210-Z210+INDEX(gDP!AO$6:AO$271,MATCH(totalExpenditure!$A210,gDP!$B$6:$B$271))))</f>
        <v>#N/A</v>
      </c>
      <c r="DY210" s="77" t="e">
        <f>IF(AA210="","",IF(BZ210="","",AA210-AA210+INDEX(gDP!AP$6:AP$271,MATCH(totalExpenditure!$A210,gDP!$B$6:$B$271))))</f>
        <v>#N/A</v>
      </c>
      <c r="DZ210" s="77" t="e">
        <f>IF(AB210="","",IF(CA210="","",AB210-AB210+INDEX(gDP!AQ$6:AQ$271,MATCH(totalExpenditure!$A210,gDP!$B$6:$B$271))))</f>
        <v>#N/A</v>
      </c>
      <c r="EA210" s="77" t="e">
        <f>IF(AC210="","",IF(CB210="","",AC210-AC210+INDEX(gDP!AR$6:AR$271,MATCH(totalExpenditure!$A210,gDP!$B$6:$B$271))))</f>
        <v>#N/A</v>
      </c>
      <c r="EB210" s="77" t="e">
        <f>IF(AD210="","",IF(CC210="","",AD210-AD210+INDEX(gDP!AS$6:AS$271,MATCH(totalExpenditure!$A210,gDP!$B$6:$B$271))))</f>
        <v>#N/A</v>
      </c>
      <c r="EC210" s="77" t="e">
        <f>IF(AE210="","",IF(CD210="","",AE210-AE210+INDEX(gDP!AT$6:AT$271,MATCH(totalExpenditure!$A210,gDP!$B$6:$B$271))))</f>
        <v>#N/A</v>
      </c>
      <c r="ED210" s="77" t="e">
        <f>IF(AF210="","",IF(CE210="","",AF210-AF210+INDEX(gDP!AU$6:AU$271,MATCH(totalExpenditure!$A210,gDP!$B$6:$B$271))))</f>
        <v>#N/A</v>
      </c>
      <c r="EE210" s="77" t="e">
        <f>IF(AG210="","",IF(CF210="","",AG210-AG210+INDEX(gDP!AV$6:AV$271,MATCH(totalExpenditure!$A210,gDP!$B$6:$B$271))))</f>
        <v>#N/A</v>
      </c>
      <c r="EF210" s="77" t="e">
        <f>IF(AH210="","",IF(CG210="","",AH210-AH210+INDEX(gDP!AW$6:AW$271,MATCH(totalExpenditure!$A210,gDP!$B$6:$B$271))))</f>
        <v>#N/A</v>
      </c>
      <c r="EG210" s="77" t="e">
        <f>IF(AI210="","",IF(CH210="","",AI210-AI210+INDEX(gDP!AX$6:AX$271,MATCH(totalExpenditure!$A210,gDP!$B$6:$B$271))))</f>
        <v>#N/A</v>
      </c>
      <c r="EH210" s="77" t="e">
        <f>IF(AJ210="","",IF(CI210="","",AJ210-AJ210+INDEX(gDP!AY$6:AY$271,MATCH(totalExpenditure!$A210,gDP!$B$6:$B$271))))</f>
        <v>#N/A</v>
      </c>
      <c r="EI210" s="77" t="e">
        <f>IF(AK210="","",IF(CJ210="","",AK210-AK210+INDEX(gDP!AZ$6:AZ$271,MATCH(totalExpenditure!$A210,gDP!$B$6:$B$271))))</f>
        <v>#N/A</v>
      </c>
      <c r="EJ210" s="77" t="e">
        <f>IF(AL210="","",IF(CK210="","",AL210-AL210+INDEX(gDP!BA$6:BA$271,MATCH(totalExpenditure!$A210,gDP!$B$6:$B$271))))</f>
        <v>#N/A</v>
      </c>
      <c r="EK210" s="77" t="e">
        <f>IF(AM210="","",IF(CL210="","",AM210-AM210+INDEX(gDP!BB$6:BB$271,MATCH(totalExpenditure!$A210,gDP!$B$6:$B$271))))</f>
        <v>#N/A</v>
      </c>
      <c r="EL210" s="77" t="e">
        <f>IF(AN210="","",IF(CM210="","",AN210-AN210+INDEX(gDP!BC$6:BC$271,MATCH(totalExpenditure!$A210,gDP!$B$6:$B$271))))</f>
        <v>#N/A</v>
      </c>
      <c r="EM210" s="77" t="e">
        <f>IF(AO210="","",IF(CN210="","",AO210-AO210+INDEX(gDP!BD$6:BD$271,MATCH(totalExpenditure!$A210,gDP!$B$6:$B$271))))</f>
        <v>#N/A</v>
      </c>
      <c r="EN210" s="77" t="e">
        <f>IF(AP210="","",IF(CO210="","",AP210-AP210+INDEX(gDP!BE$6:BE$271,MATCH(totalExpenditure!$A210,gDP!$B$6:$B$271))))</f>
        <v>#N/A</v>
      </c>
      <c r="EO210" s="77" t="e">
        <f>IF(AQ210="","",IF(CP210="","",AQ210-AQ210+INDEX(gDP!BF$6:BF$271,MATCH(totalExpenditure!$A210,gDP!$B$6:$B$271))))</f>
        <v>#N/A</v>
      </c>
      <c r="EP210" s="77" t="e">
        <f>IF(AR210="","",IF(CQ210="","",AR210-AR210+INDEX(gDP!BG$6:BG$271,MATCH(totalExpenditure!$A210,gDP!$B$6:$B$271))))</f>
        <v>#N/A</v>
      </c>
      <c r="EQ210" s="77" t="e">
        <f>IF(AS210="","",IF(CR210="","",AS210-AS210+INDEX(gDP!BH$6:BH$271,MATCH(totalExpenditure!$A210,gDP!$B$6:$B$271))))</f>
        <v>#N/A</v>
      </c>
      <c r="ER210" s="77" t="e">
        <f>IF(AT210="","",IF(CS210="","",AT210-AT210+INDEX(gDP!BI$6:BI$271,MATCH(totalExpenditure!$A210,gDP!$B$6:$B$271))))</f>
        <v>#N/A</v>
      </c>
      <c r="ES210" s="77" t="e">
        <f>IF(AU210="","",IF(CT210="","",AU210-AU210+INDEX(gDP!BJ$6:BJ$271,MATCH(totalExpenditure!$A210,gDP!$B$6:$B$271))))</f>
        <v>#N/A</v>
      </c>
      <c r="ET210" s="77" t="e">
        <f>IF(AV210="","",IF(CU210="","",AV210-AV210+INDEX(gDP!BK$6:BK$271,MATCH(totalExpenditure!$A210,gDP!$B$6:$B$271))))</f>
        <v>#N/A</v>
      </c>
      <c r="EU210" s="77" t="e">
        <f>IF(AW210="","",IF(CV210="","",AW210-AW210+INDEX(gDP!BL$6:BL$271,MATCH(totalExpenditure!$A210,gDP!$B$6:$B$271))))</f>
        <v>#N/A</v>
      </c>
      <c r="EV210" s="77" t="e">
        <f>IF(AX210="","",IF(CW210="","",AX210-AX210+INDEX(gDP!BM$6:BM$271,MATCH(totalExpenditure!$A210,gDP!$B$6:$B$271))))</f>
        <v>#N/A</v>
      </c>
      <c r="EW210" s="77" t="e">
        <f>IF(AY210="","",IF(CX210="","",AY210-AY210+INDEX(gDP!BN$6:BN$271,MATCH(totalExpenditure!$A210,gDP!$B$6:$B$271))))</f>
        <v>#N/A</v>
      </c>
      <c r="EX210" s="77" t="e">
        <f>IF(AZ210="","",IF(CY210="","",AZ210-AZ210+INDEX(gDP!BO$6:BO$271,MATCH(totalExpenditure!$A210,gDP!$B$6:$B$271))))</f>
        <v>#N/A</v>
      </c>
    </row>
    <row r="211" spans="1:154" x14ac:dyDescent="0.35">
      <c r="A211" t="s">
        <v>631</v>
      </c>
      <c r="B211" s="77" t="str">
        <f>IF(INDEX([2]pivotTable!B$3:B$308,MATCH(totalExpenditure!$A211,[2]pivotTable!$A$3:$A$308,0))/100*INDEX(gDP!Q$6:Q$271,MATCH(totalExpenditure!$A211,gDP!$B$6:$B$271))=0,"",INDEX([2]pivotTable!B$3:B$308,MATCH(totalExpenditure!$A211,[2]pivotTable!$A$3:$A$308,0))/100*INDEX(gDP!Q$6:Q$271,MATCH(totalExpenditure!$A211,gDP!$B$6:$B$271)))</f>
        <v/>
      </c>
      <c r="C211" s="77" t="str">
        <f>IF(INDEX([2]pivotTable!C$3:C$308,MATCH(totalExpenditure!$A211,[2]pivotTable!$A$3:$A$308,0))/100*INDEX(gDP!R$6:R$271,MATCH(totalExpenditure!$A211,gDP!$B$6:$B$271))=0,"",INDEX([2]pivotTable!C$3:C$308,MATCH(totalExpenditure!$A211,[2]pivotTable!$A$3:$A$308,0))/100*INDEX(gDP!R$6:R$271,MATCH(totalExpenditure!$A211,gDP!$B$6:$B$271)))</f>
        <v/>
      </c>
      <c r="D211" s="77" t="str">
        <f>IF(INDEX([2]pivotTable!D$3:D$308,MATCH(totalExpenditure!$A211,[2]pivotTable!$A$3:$A$308,0))/100*INDEX(gDP!S$6:S$271,MATCH(totalExpenditure!$A211,gDP!$B$6:$B$271))=0,"",INDEX([2]pivotTable!D$3:D$308,MATCH(totalExpenditure!$A211,[2]pivotTable!$A$3:$A$308,0))/100*INDEX(gDP!S$6:S$271,MATCH(totalExpenditure!$A211,gDP!$B$6:$B$271)))</f>
        <v/>
      </c>
      <c r="E211" s="77" t="str">
        <f>IF(INDEX([2]pivotTable!E$3:E$308,MATCH(totalExpenditure!$A211,[2]pivotTable!$A$3:$A$308,0))/100*INDEX(gDP!T$6:T$271,MATCH(totalExpenditure!$A211,gDP!$B$6:$B$271))=0,"",INDEX([2]pivotTable!E$3:E$308,MATCH(totalExpenditure!$A211,[2]pivotTable!$A$3:$A$308,0))/100*INDEX(gDP!T$6:T$271,MATCH(totalExpenditure!$A211,gDP!$B$6:$B$271)))</f>
        <v/>
      </c>
      <c r="F211" s="77" t="str">
        <f>IF(INDEX([2]pivotTable!F$3:F$308,MATCH(totalExpenditure!$A211,[2]pivotTable!$A$3:$A$308,0))/100*INDEX(gDP!U$6:U$271,MATCH(totalExpenditure!$A211,gDP!$B$6:$B$271))=0,"",INDEX([2]pivotTable!F$3:F$308,MATCH(totalExpenditure!$A211,[2]pivotTable!$A$3:$A$308,0))/100*INDEX(gDP!U$6:U$271,MATCH(totalExpenditure!$A211,gDP!$B$6:$B$271)))</f>
        <v/>
      </c>
      <c r="G211" s="77" t="str">
        <f>IF(INDEX([2]pivotTable!G$3:G$308,MATCH(totalExpenditure!$A211,[2]pivotTable!$A$3:$A$308,0))/100*INDEX(gDP!V$6:V$271,MATCH(totalExpenditure!$A211,gDP!$B$6:$B$271))=0,"",INDEX([2]pivotTable!G$3:G$308,MATCH(totalExpenditure!$A211,[2]pivotTable!$A$3:$A$308,0))/100*INDEX(gDP!V$6:V$271,MATCH(totalExpenditure!$A211,gDP!$B$6:$B$271)))</f>
        <v/>
      </c>
      <c r="H211" s="77" t="str">
        <f>IF(INDEX([2]pivotTable!H$3:H$308,MATCH(totalExpenditure!$A211,[2]pivotTable!$A$3:$A$308,0))/100*INDEX(gDP!W$6:W$271,MATCH(totalExpenditure!$A211,gDP!$B$6:$B$271))=0,"",INDEX([2]pivotTable!H$3:H$308,MATCH(totalExpenditure!$A211,[2]pivotTable!$A$3:$A$308,0))/100*INDEX(gDP!W$6:W$271,MATCH(totalExpenditure!$A211,gDP!$B$6:$B$271)))</f>
        <v/>
      </c>
      <c r="I211" s="77" t="str">
        <f>IF(INDEX([2]pivotTable!I$3:I$308,MATCH(totalExpenditure!$A211,[2]pivotTable!$A$3:$A$308,0))/100*INDEX(gDP!X$6:X$271,MATCH(totalExpenditure!$A211,gDP!$B$6:$B$271))=0,"",INDEX([2]pivotTable!I$3:I$308,MATCH(totalExpenditure!$A211,[2]pivotTable!$A$3:$A$308,0))/100*INDEX(gDP!X$6:X$271,MATCH(totalExpenditure!$A211,gDP!$B$6:$B$271)))</f>
        <v/>
      </c>
      <c r="J211" s="77" t="str">
        <f>IF(INDEX([2]pivotTable!J$3:J$308,MATCH(totalExpenditure!$A211,[2]pivotTable!$A$3:$A$308,0))/100*INDEX(gDP!Y$6:Y$271,MATCH(totalExpenditure!$A211,gDP!$B$6:$B$271))=0,"",INDEX([2]pivotTable!J$3:J$308,MATCH(totalExpenditure!$A211,[2]pivotTable!$A$3:$A$308,0))/100*INDEX(gDP!Y$6:Y$271,MATCH(totalExpenditure!$A211,gDP!$B$6:$B$271)))</f>
        <v/>
      </c>
      <c r="K211" s="77" t="str">
        <f>IF(INDEX([2]pivotTable!K$3:K$308,MATCH(totalExpenditure!$A211,[2]pivotTable!$A$3:$A$308,0))/100*INDEX(gDP!Z$6:Z$271,MATCH(totalExpenditure!$A211,gDP!$B$6:$B$271))=0,"",INDEX([2]pivotTable!K$3:K$308,MATCH(totalExpenditure!$A211,[2]pivotTable!$A$3:$A$308,0))/100*INDEX(gDP!Z$6:Z$271,MATCH(totalExpenditure!$A211,gDP!$B$6:$B$271)))</f>
        <v/>
      </c>
      <c r="L211" s="77" t="str">
        <f>IF(INDEX([2]pivotTable!L$3:L$308,MATCH(totalExpenditure!$A211,[2]pivotTable!$A$3:$A$308,0))/100*INDEX(gDP!AA$6:AA$271,MATCH(totalExpenditure!$A211,gDP!$B$6:$B$271))=0,"",INDEX([2]pivotTable!L$3:L$308,MATCH(totalExpenditure!$A211,[2]pivotTable!$A$3:$A$308,0))/100*INDEX(gDP!AA$6:AA$271,MATCH(totalExpenditure!$A211,gDP!$B$6:$B$271)))</f>
        <v/>
      </c>
      <c r="M211" s="77" t="str">
        <f>IF(INDEX([2]pivotTable!M$3:M$308,MATCH(totalExpenditure!$A211,[2]pivotTable!$A$3:$A$308,0))/100*INDEX(gDP!AB$6:AB$271,MATCH(totalExpenditure!$A211,gDP!$B$6:$B$271))=0,"",INDEX([2]pivotTable!M$3:M$308,MATCH(totalExpenditure!$A211,[2]pivotTable!$A$3:$A$308,0))/100*INDEX(gDP!AB$6:AB$271,MATCH(totalExpenditure!$A211,gDP!$B$6:$B$271)))</f>
        <v/>
      </c>
      <c r="N211" s="77" t="str">
        <f>IF(INDEX([2]pivotTable!N$3:N$308,MATCH(totalExpenditure!$A211,[2]pivotTable!$A$3:$A$308,0))/100*INDEX(gDP!AC$6:AC$271,MATCH(totalExpenditure!$A211,gDP!$B$6:$B$271))=0,"",INDEX([2]pivotTable!N$3:N$308,MATCH(totalExpenditure!$A211,[2]pivotTable!$A$3:$A$308,0))/100*INDEX(gDP!AC$6:AC$271,MATCH(totalExpenditure!$A211,gDP!$B$6:$B$271)))</f>
        <v/>
      </c>
      <c r="O211" s="77" t="str">
        <f>IF(INDEX([2]pivotTable!O$3:O$308,MATCH(totalExpenditure!$A211,[2]pivotTable!$A$3:$A$308,0))/100*INDEX(gDP!AD$6:AD$271,MATCH(totalExpenditure!$A211,gDP!$B$6:$B$271))=0,"",INDEX([2]pivotTable!O$3:O$308,MATCH(totalExpenditure!$A211,[2]pivotTable!$A$3:$A$308,0))/100*INDEX(gDP!AD$6:AD$271,MATCH(totalExpenditure!$A211,gDP!$B$6:$B$271)))</f>
        <v/>
      </c>
      <c r="P211" s="77" t="str">
        <f>IF(INDEX([2]pivotTable!P$3:P$308,MATCH(totalExpenditure!$A211,[2]pivotTable!$A$3:$A$308,0))/100*INDEX(gDP!AE$6:AE$271,MATCH(totalExpenditure!$A211,gDP!$B$6:$B$271))=0,"",INDEX([2]pivotTable!P$3:P$308,MATCH(totalExpenditure!$A211,[2]pivotTable!$A$3:$A$308,0))/100*INDEX(gDP!AE$6:AE$271,MATCH(totalExpenditure!$A211,gDP!$B$6:$B$271)))</f>
        <v/>
      </c>
      <c r="Q211" s="77" t="str">
        <f>IF(INDEX([2]pivotTable!Q$3:Q$308,MATCH(totalExpenditure!$A211,[2]pivotTable!$A$3:$A$308,0))/100*INDEX(gDP!AF$6:AF$271,MATCH(totalExpenditure!$A211,gDP!$B$6:$B$271))=0,"",INDEX([2]pivotTable!Q$3:Q$308,MATCH(totalExpenditure!$A211,[2]pivotTable!$A$3:$A$308,0))/100*INDEX(gDP!AF$6:AF$271,MATCH(totalExpenditure!$A211,gDP!$B$6:$B$271)))</f>
        <v/>
      </c>
      <c r="R211" s="77" t="str">
        <f>IF(INDEX([2]pivotTable!R$3:R$308,MATCH(totalExpenditure!$A211,[2]pivotTable!$A$3:$A$308,0))/100*INDEX(gDP!AG$6:AG$271,MATCH(totalExpenditure!$A211,gDP!$B$6:$B$271))=0,"",INDEX([2]pivotTable!R$3:R$308,MATCH(totalExpenditure!$A211,[2]pivotTable!$A$3:$A$308,0))/100*INDEX(gDP!AG$6:AG$271,MATCH(totalExpenditure!$A211,gDP!$B$6:$B$271)))</f>
        <v/>
      </c>
      <c r="S211" s="77" t="str">
        <f>IF(INDEX([2]pivotTable!S$3:S$308,MATCH(totalExpenditure!$A211,[2]pivotTable!$A$3:$A$308,0))/100*INDEX(gDP!AH$6:AH$271,MATCH(totalExpenditure!$A211,gDP!$B$6:$B$271))=0,"",INDEX([2]pivotTable!S$3:S$308,MATCH(totalExpenditure!$A211,[2]pivotTable!$A$3:$A$308,0))/100*INDEX(gDP!AH$6:AH$271,MATCH(totalExpenditure!$A211,gDP!$B$6:$B$271)))</f>
        <v/>
      </c>
      <c r="T211" s="77" t="str">
        <f>IF(INDEX([2]pivotTable!T$3:T$308,MATCH(totalExpenditure!$A211,[2]pivotTable!$A$3:$A$308,0))/100*INDEX(gDP!AI$6:AI$271,MATCH(totalExpenditure!$A211,gDP!$B$6:$B$271))=0,"",INDEX([2]pivotTable!T$3:T$308,MATCH(totalExpenditure!$A211,[2]pivotTable!$A$3:$A$308,0))/100*INDEX(gDP!AI$6:AI$271,MATCH(totalExpenditure!$A211,gDP!$B$6:$B$271)))</f>
        <v/>
      </c>
      <c r="U211" s="77" t="str">
        <f>IF(INDEX([2]pivotTable!U$3:U$308,MATCH(totalExpenditure!$A211,[2]pivotTable!$A$3:$A$308,0))/100*INDEX(gDP!AJ$6:AJ$271,MATCH(totalExpenditure!$A211,gDP!$B$6:$B$271))=0,"",INDEX([2]pivotTable!U$3:U$308,MATCH(totalExpenditure!$A211,[2]pivotTable!$A$3:$A$308,0))/100*INDEX(gDP!AJ$6:AJ$271,MATCH(totalExpenditure!$A211,gDP!$B$6:$B$271)))</f>
        <v/>
      </c>
      <c r="V211" s="77" t="str">
        <f>IF(INDEX([2]pivotTable!V$3:V$308,MATCH(totalExpenditure!$A211,[2]pivotTable!$A$3:$A$308,0))/100*INDEX(gDP!AK$6:AK$271,MATCH(totalExpenditure!$A211,gDP!$B$6:$B$271))=0,"",INDEX([2]pivotTable!V$3:V$308,MATCH(totalExpenditure!$A211,[2]pivotTable!$A$3:$A$308,0))/100*INDEX(gDP!AK$6:AK$271,MATCH(totalExpenditure!$A211,gDP!$B$6:$B$271)))</f>
        <v/>
      </c>
      <c r="W211" s="77" t="str">
        <f>IF(INDEX([2]pivotTable!W$3:W$308,MATCH(totalExpenditure!$A211,[2]pivotTable!$A$3:$A$308,0))/100*INDEX(gDP!AL$6:AL$271,MATCH(totalExpenditure!$A211,gDP!$B$6:$B$271))=0,"",INDEX([2]pivotTable!W$3:W$308,MATCH(totalExpenditure!$A211,[2]pivotTable!$A$3:$A$308,0))/100*INDEX(gDP!AL$6:AL$271,MATCH(totalExpenditure!$A211,gDP!$B$6:$B$271)))</f>
        <v/>
      </c>
      <c r="X211" s="77" t="str">
        <f>IF(INDEX([2]pivotTable!X$3:X$308,MATCH(totalExpenditure!$A211,[2]pivotTable!$A$3:$A$308,0))/100*INDEX(gDP!AM$6:AM$271,MATCH(totalExpenditure!$A211,gDP!$B$6:$B$271))=0,"",INDEX([2]pivotTable!X$3:X$308,MATCH(totalExpenditure!$A211,[2]pivotTable!$A$3:$A$308,0))/100*INDEX(gDP!AM$6:AM$271,MATCH(totalExpenditure!$A211,gDP!$B$6:$B$271)))</f>
        <v/>
      </c>
      <c r="Y211" s="77" t="str">
        <f>IF(INDEX([2]pivotTable!Y$3:Y$308,MATCH(totalExpenditure!$A211,[2]pivotTable!$A$3:$A$308,0))/100*INDEX(gDP!AN$6:AN$271,MATCH(totalExpenditure!$A211,gDP!$B$6:$B$271))=0,"",INDEX([2]pivotTable!Y$3:Y$308,MATCH(totalExpenditure!$A211,[2]pivotTable!$A$3:$A$308,0))/100*INDEX(gDP!AN$6:AN$271,MATCH(totalExpenditure!$A211,gDP!$B$6:$B$271)))</f>
        <v/>
      </c>
      <c r="Z211" s="77" t="str">
        <f>IF(INDEX([2]pivotTable!Z$3:Z$308,MATCH(totalExpenditure!$A211,[2]pivotTable!$A$3:$A$308,0))/100*INDEX(gDP!AO$6:AO$271,MATCH(totalExpenditure!$A211,gDP!$B$6:$B$271))=0,"",INDEX([2]pivotTable!Z$3:Z$308,MATCH(totalExpenditure!$A211,[2]pivotTable!$A$3:$A$308,0))/100*INDEX(gDP!AO$6:AO$271,MATCH(totalExpenditure!$A211,gDP!$B$6:$B$271)))</f>
        <v/>
      </c>
      <c r="AA211" s="77" t="str">
        <f>IF(INDEX([2]pivotTable!AA$3:AA$308,MATCH(totalExpenditure!$A211,[2]pivotTable!$A$3:$A$308,0))/100*INDEX(gDP!AP$6:AP$271,MATCH(totalExpenditure!$A211,gDP!$B$6:$B$271))=0,"",INDEX([2]pivotTable!AA$3:AA$308,MATCH(totalExpenditure!$A211,[2]pivotTable!$A$3:$A$308,0))/100*INDEX(gDP!AP$6:AP$271,MATCH(totalExpenditure!$A211,gDP!$B$6:$B$271)))</f>
        <v/>
      </c>
      <c r="AB211" s="77">
        <f>IF(INDEX([2]pivotTable!AB$3:AB$308,MATCH(totalExpenditure!$A211,[2]pivotTable!$A$3:$A$308,0))/100*INDEX(gDP!AQ$6:AQ$271,MATCH(totalExpenditure!$A211,gDP!$B$6:$B$271))=0,"",INDEX([2]pivotTable!AB$3:AB$308,MATCH(totalExpenditure!$A211,[2]pivotTable!$A$3:$A$308,0))/100*INDEX(gDP!AQ$6:AQ$271,MATCH(totalExpenditure!$A211,gDP!$B$6:$B$271)))</f>
        <v>21230293061.997906</v>
      </c>
      <c r="AC211" s="77">
        <f>IF(INDEX([2]pivotTable!AC$3:AC$308,MATCH(totalExpenditure!$A211,[2]pivotTable!$A$3:$A$308,0))/100*INDEX(gDP!AR$6:AR$271,MATCH(totalExpenditure!$A211,gDP!$B$6:$B$271))=0,"",INDEX([2]pivotTable!AC$3:AC$308,MATCH(totalExpenditure!$A211,[2]pivotTable!$A$3:$A$308,0))/100*INDEX(gDP!AR$6:AR$271,MATCH(totalExpenditure!$A211,gDP!$B$6:$B$271)))</f>
        <v>24684031087.35519</v>
      </c>
      <c r="AD211" s="77" t="str">
        <f>IF(INDEX([2]pivotTable!AD$3:AD$308,MATCH(totalExpenditure!$A211,[2]pivotTable!$A$3:$A$308,0))/100*INDEX(gDP!AS$6:AS$271,MATCH(totalExpenditure!$A211,gDP!$B$6:$B$271))=0,"",INDEX([2]pivotTable!AD$3:AD$308,MATCH(totalExpenditure!$A211,[2]pivotTable!$A$3:$A$308,0))/100*INDEX(gDP!AS$6:AS$271,MATCH(totalExpenditure!$A211,gDP!$B$6:$B$271)))</f>
        <v/>
      </c>
      <c r="AE211" s="77" t="str">
        <f>IF(INDEX([2]pivotTable!AE$3:AE$308,MATCH(totalExpenditure!$A211,[2]pivotTable!$A$3:$A$308,0))/100*INDEX(gDP!AT$6:AT$271,MATCH(totalExpenditure!$A211,gDP!$B$6:$B$271))=0,"",INDEX([2]pivotTable!AE$3:AE$308,MATCH(totalExpenditure!$A211,[2]pivotTable!$A$3:$A$308,0))/100*INDEX(gDP!AT$6:AT$271,MATCH(totalExpenditure!$A211,gDP!$B$6:$B$271)))</f>
        <v/>
      </c>
      <c r="AF211" s="77" t="str">
        <f>IF(INDEX([2]pivotTable!AF$3:AF$308,MATCH(totalExpenditure!$A211,[2]pivotTable!$A$3:$A$308,0))/100*INDEX(gDP!AU$6:AU$271,MATCH(totalExpenditure!$A211,gDP!$B$6:$B$271))=0,"",INDEX([2]pivotTable!AF$3:AF$308,MATCH(totalExpenditure!$A211,[2]pivotTable!$A$3:$A$308,0))/100*INDEX(gDP!AU$6:AU$271,MATCH(totalExpenditure!$A211,gDP!$B$6:$B$271)))</f>
        <v/>
      </c>
      <c r="AG211" s="77" t="str">
        <f>IF(INDEX([2]pivotTable!AG$3:AG$308,MATCH(totalExpenditure!$A211,[2]pivotTable!$A$3:$A$308,0))/100*INDEX(gDP!AV$6:AV$271,MATCH(totalExpenditure!$A211,gDP!$B$6:$B$271))=0,"",INDEX([2]pivotTable!AG$3:AG$308,MATCH(totalExpenditure!$A211,[2]pivotTable!$A$3:$A$308,0))/100*INDEX(gDP!AV$6:AV$271,MATCH(totalExpenditure!$A211,gDP!$B$6:$B$271)))</f>
        <v/>
      </c>
      <c r="AH211" s="77" t="str">
        <f>IF(INDEX([2]pivotTable!AH$3:AH$308,MATCH(totalExpenditure!$A211,[2]pivotTable!$A$3:$A$308,0))/100*INDEX(gDP!AW$6:AW$271,MATCH(totalExpenditure!$A211,gDP!$B$6:$B$271))=0,"",INDEX([2]pivotTable!AH$3:AH$308,MATCH(totalExpenditure!$A211,[2]pivotTable!$A$3:$A$308,0))/100*INDEX(gDP!AW$6:AW$271,MATCH(totalExpenditure!$A211,gDP!$B$6:$B$271)))</f>
        <v/>
      </c>
      <c r="AI211" s="77" t="str">
        <f>IF(INDEX([2]pivotTable!AI$3:AI$308,MATCH(totalExpenditure!$A211,[2]pivotTable!$A$3:$A$308,0))/100*INDEX(gDP!AX$6:AX$271,MATCH(totalExpenditure!$A211,gDP!$B$6:$B$271))=0,"",INDEX([2]pivotTable!AI$3:AI$308,MATCH(totalExpenditure!$A211,[2]pivotTable!$A$3:$A$308,0))/100*INDEX(gDP!AX$6:AX$271,MATCH(totalExpenditure!$A211,gDP!$B$6:$B$271)))</f>
        <v/>
      </c>
      <c r="AJ211" s="77" t="str">
        <f>IF(INDEX([2]pivotTable!AJ$3:AJ$308,MATCH(totalExpenditure!$A211,[2]pivotTable!$A$3:$A$308,0))/100*INDEX(gDP!AY$6:AY$271,MATCH(totalExpenditure!$A211,gDP!$B$6:$B$271))=0,"",INDEX([2]pivotTable!AJ$3:AJ$308,MATCH(totalExpenditure!$A211,[2]pivotTable!$A$3:$A$308,0))/100*INDEX(gDP!AY$6:AY$271,MATCH(totalExpenditure!$A211,gDP!$B$6:$B$271)))</f>
        <v/>
      </c>
      <c r="AK211" s="77" t="str">
        <f>IF(INDEX([2]pivotTable!AK$3:AK$308,MATCH(totalExpenditure!$A211,[2]pivotTable!$A$3:$A$308,0))/100*INDEX(gDP!AZ$6:AZ$271,MATCH(totalExpenditure!$A211,gDP!$B$6:$B$271))=0,"",INDEX([2]pivotTable!AK$3:AK$308,MATCH(totalExpenditure!$A211,[2]pivotTable!$A$3:$A$308,0))/100*INDEX(gDP!AZ$6:AZ$271,MATCH(totalExpenditure!$A211,gDP!$B$6:$B$271)))</f>
        <v/>
      </c>
      <c r="AL211" s="77" t="str">
        <f>IF(INDEX([2]pivotTable!AL$3:AL$308,MATCH(totalExpenditure!$A211,[2]pivotTable!$A$3:$A$308,0))/100*INDEX(gDP!BA$6:BA$271,MATCH(totalExpenditure!$A211,gDP!$B$6:$B$271))=0,"",INDEX([2]pivotTable!AL$3:AL$308,MATCH(totalExpenditure!$A211,[2]pivotTable!$A$3:$A$308,0))/100*INDEX(gDP!BA$6:BA$271,MATCH(totalExpenditure!$A211,gDP!$B$6:$B$271)))</f>
        <v/>
      </c>
      <c r="AM211" s="77" t="str">
        <f>IF(INDEX([2]pivotTable!AM$3:AM$308,MATCH(totalExpenditure!$A211,[2]pivotTable!$A$3:$A$308,0))/100*INDEX(gDP!BB$6:BB$271,MATCH(totalExpenditure!$A211,gDP!$B$6:$B$271))=0,"",INDEX([2]pivotTable!AM$3:AM$308,MATCH(totalExpenditure!$A211,[2]pivotTable!$A$3:$A$308,0))/100*INDEX(gDP!BB$6:BB$271,MATCH(totalExpenditure!$A211,gDP!$B$6:$B$271)))</f>
        <v/>
      </c>
      <c r="AN211" s="77" t="str">
        <f>IF(INDEX([2]pivotTable!AN$3:AN$308,MATCH(totalExpenditure!$A211,[2]pivotTable!$A$3:$A$308,0))/100*INDEX(gDP!BC$6:BC$271,MATCH(totalExpenditure!$A211,gDP!$B$6:$B$271))=0,"",INDEX([2]pivotTable!AN$3:AN$308,MATCH(totalExpenditure!$A211,[2]pivotTable!$A$3:$A$308,0))/100*INDEX(gDP!BC$6:BC$271,MATCH(totalExpenditure!$A211,gDP!$B$6:$B$271)))</f>
        <v/>
      </c>
      <c r="AO211" s="77" t="str">
        <f>IF(INDEX([2]pivotTable!AO$3:AO$308,MATCH(totalExpenditure!$A211,[2]pivotTable!$A$3:$A$308,0))/100*INDEX(gDP!BD$6:BD$271,MATCH(totalExpenditure!$A211,gDP!$B$6:$B$271))=0,"",INDEX([2]pivotTable!AO$3:AO$308,MATCH(totalExpenditure!$A211,[2]pivotTable!$A$3:$A$308,0))/100*INDEX(gDP!BD$6:BD$271,MATCH(totalExpenditure!$A211,gDP!$B$6:$B$271)))</f>
        <v/>
      </c>
      <c r="AP211" s="77" t="str">
        <f>IF(INDEX([2]pivotTable!AP$3:AP$308,MATCH(totalExpenditure!$A211,[2]pivotTable!$A$3:$A$308,0))/100*INDEX(gDP!BE$6:BE$271,MATCH(totalExpenditure!$A211,gDP!$B$6:$B$271))=0,"",INDEX([2]pivotTable!AP$3:AP$308,MATCH(totalExpenditure!$A211,[2]pivotTable!$A$3:$A$308,0))/100*INDEX(gDP!BE$6:BE$271,MATCH(totalExpenditure!$A211,gDP!$B$6:$B$271)))</f>
        <v/>
      </c>
      <c r="AQ211" s="77" t="str">
        <f>IF(INDEX([2]pivotTable!AQ$3:AQ$308,MATCH(totalExpenditure!$A211,[2]pivotTable!$A$3:$A$308,0))/100*INDEX(gDP!BF$6:BF$271,MATCH(totalExpenditure!$A211,gDP!$B$6:$B$271))=0,"",INDEX([2]pivotTable!AQ$3:AQ$308,MATCH(totalExpenditure!$A211,[2]pivotTable!$A$3:$A$308,0))/100*INDEX(gDP!BF$6:BF$271,MATCH(totalExpenditure!$A211,gDP!$B$6:$B$271)))</f>
        <v/>
      </c>
      <c r="AR211" s="77" t="str">
        <f>IF(INDEX([2]pivotTable!AR$3:AR$308,MATCH(totalExpenditure!$A211,[2]pivotTable!$A$3:$A$308,0))/100*INDEX(gDP!BG$6:BG$271,MATCH(totalExpenditure!$A211,gDP!$B$6:$B$271))=0,"",INDEX([2]pivotTable!AR$3:AR$308,MATCH(totalExpenditure!$A211,[2]pivotTable!$A$3:$A$308,0))/100*INDEX(gDP!BG$6:BG$271,MATCH(totalExpenditure!$A211,gDP!$B$6:$B$271)))</f>
        <v/>
      </c>
      <c r="AS211" s="77" t="str">
        <f>IF(INDEX([2]pivotTable!AS$3:AS$308,MATCH(totalExpenditure!$A211,[2]pivotTable!$A$3:$A$308,0))/100*INDEX(gDP!BH$6:BH$271,MATCH(totalExpenditure!$A211,gDP!$B$6:$B$271))=0,"",INDEX([2]pivotTable!AS$3:AS$308,MATCH(totalExpenditure!$A211,[2]pivotTable!$A$3:$A$308,0))/100*INDEX(gDP!BH$6:BH$271,MATCH(totalExpenditure!$A211,gDP!$B$6:$B$271)))</f>
        <v/>
      </c>
      <c r="AT211" s="77" t="str">
        <f>IF(INDEX([2]pivotTable!AT$3:AT$308,MATCH(totalExpenditure!$A211,[2]pivotTable!$A$3:$A$308,0))/100*INDEX(gDP!BI$6:BI$271,MATCH(totalExpenditure!$A211,gDP!$B$6:$B$271))=0,"",INDEX([2]pivotTable!AT$3:AT$308,MATCH(totalExpenditure!$A211,[2]pivotTable!$A$3:$A$308,0))/100*INDEX(gDP!BI$6:BI$271,MATCH(totalExpenditure!$A211,gDP!$B$6:$B$271)))</f>
        <v/>
      </c>
      <c r="AU211" s="77" t="str">
        <f>IF(INDEX([2]pivotTable!AU$3:AU$308,MATCH(totalExpenditure!$A211,[2]pivotTable!$A$3:$A$308,0))/100*INDEX(gDP!BJ$6:BJ$271,MATCH(totalExpenditure!$A211,gDP!$B$6:$B$271))=0,"",INDEX([2]pivotTable!AU$3:AU$308,MATCH(totalExpenditure!$A211,[2]pivotTable!$A$3:$A$308,0))/100*INDEX(gDP!BJ$6:BJ$271,MATCH(totalExpenditure!$A211,gDP!$B$6:$B$271)))</f>
        <v/>
      </c>
      <c r="AV211" s="77" t="str">
        <f>IF(INDEX([2]pivotTable!AV$3:AV$308,MATCH(totalExpenditure!$A211,[2]pivotTable!$A$3:$A$308,0))/100*INDEX(gDP!BK$6:BK$271,MATCH(totalExpenditure!$A211,gDP!$B$6:$B$271))=0,"",INDEX([2]pivotTable!AV$3:AV$308,MATCH(totalExpenditure!$A211,[2]pivotTable!$A$3:$A$308,0))/100*INDEX(gDP!BK$6:BK$271,MATCH(totalExpenditure!$A211,gDP!$B$6:$B$271)))</f>
        <v/>
      </c>
      <c r="AW211" s="77" t="str">
        <f>IF(INDEX([2]pivotTable!AW$3:AW$308,MATCH(totalExpenditure!$A211,[2]pivotTable!$A$3:$A$308,0))/100*INDEX(gDP!BL$6:BL$271,MATCH(totalExpenditure!$A211,gDP!$B$6:$B$271))=0,"",INDEX([2]pivotTable!AW$3:AW$308,MATCH(totalExpenditure!$A211,[2]pivotTable!$A$3:$A$308,0))/100*INDEX(gDP!BL$6:BL$271,MATCH(totalExpenditure!$A211,gDP!$B$6:$B$271)))</f>
        <v/>
      </c>
      <c r="AX211" s="77" t="str">
        <f>IF(INDEX([2]pivotTable!AX$3:AX$308,MATCH(totalExpenditure!$A211,[2]pivotTable!$A$3:$A$308,0))/100*INDEX(gDP!BM$6:BM$271,MATCH(totalExpenditure!$A211,gDP!$B$6:$B$271))=0,"",INDEX([2]pivotTable!AX$3:AX$308,MATCH(totalExpenditure!$A211,[2]pivotTable!$A$3:$A$308,0))/100*INDEX(gDP!BM$6:BM$271,MATCH(totalExpenditure!$A211,gDP!$B$6:$B$271)))</f>
        <v/>
      </c>
      <c r="AY211" s="77" t="str">
        <f>IF(INDEX([2]pivotTable!AY$3:AY$308,MATCH(totalExpenditure!$A211,[2]pivotTable!$A$3:$A$308,0))/100*INDEX(gDP!BN$6:BN$271,MATCH(totalExpenditure!$A211,gDP!$B$6:$B$271))=0,"",INDEX([2]pivotTable!AY$3:AY$308,MATCH(totalExpenditure!$A211,[2]pivotTable!$A$3:$A$308,0))/100*INDEX(gDP!BN$6:BN$271,MATCH(totalExpenditure!$A211,gDP!$B$6:$B$271)))</f>
        <v/>
      </c>
      <c r="AZ211" s="77" t="str">
        <f>IF(INDEX([2]pivotTable!AZ$3:AZ$308,MATCH(totalExpenditure!$A211,[2]pivotTable!$A$3:$A$308,0))/100*INDEX(gDP!BO$6:BO$271,MATCH(totalExpenditure!$A211,gDP!$B$6:$B$271))=0,"",INDEX([2]pivotTable!AZ$3:AZ$308,MATCH(totalExpenditure!$A211,[2]pivotTable!$A$3:$A$308,0))/100*INDEX(gDP!BO$6:BO$271,MATCH(totalExpenditure!$A211,gDP!$B$6:$B$271)))</f>
        <v/>
      </c>
      <c r="BA211" s="77" t="str">
        <f>IF(INDEX([2]pivotTable!B$310:B$615,MATCH(totalExpenditure!$A211,[2]pivotTable!$A$310:$A$615,0))/100*INDEX(gDP!Q$6:Q$271,MATCH(totalExpenditure!$A211,gDP!$B$6:$B$271))=0,"",INDEX([2]pivotTable!B$310:B$615,MATCH(totalExpenditure!$A211,[2]pivotTable!$A$310:$A$615,0))/100*INDEX(gDP!Q$6:Q$271,MATCH(totalExpenditure!$A211,gDP!$B$6:$B$271)))</f>
        <v/>
      </c>
      <c r="BB211" s="77" t="str">
        <f>IF(INDEX([2]pivotTable!C$310:C$615,MATCH(totalExpenditure!$A211,[2]pivotTable!$A$310:$A$615,0))/100*INDEX(gDP!R$6:R$271,MATCH(totalExpenditure!$A211,gDP!$B$6:$B$271))=0,"",INDEX([2]pivotTable!C$310:C$615,MATCH(totalExpenditure!$A211,[2]pivotTable!$A$310:$A$615,0))/100*INDEX(gDP!R$6:R$271,MATCH(totalExpenditure!$A211,gDP!$B$6:$B$271)))</f>
        <v/>
      </c>
      <c r="BC211" s="77" t="str">
        <f>IF(INDEX([2]pivotTable!D$310:D$615,MATCH(totalExpenditure!$A211,[2]pivotTable!$A$310:$A$615,0))/100*INDEX(gDP!S$6:S$271,MATCH(totalExpenditure!$A211,gDP!$B$6:$B$271))=0,"",INDEX([2]pivotTable!D$310:D$615,MATCH(totalExpenditure!$A211,[2]pivotTable!$A$310:$A$615,0))/100*INDEX(gDP!S$6:S$271,MATCH(totalExpenditure!$A211,gDP!$B$6:$B$271)))</f>
        <v/>
      </c>
      <c r="BD211" s="77" t="str">
        <f>IF(INDEX([2]pivotTable!E$310:E$615,MATCH(totalExpenditure!$A211,[2]pivotTable!$A$310:$A$615,0))/100*INDEX(gDP!T$6:T$271,MATCH(totalExpenditure!$A211,gDP!$B$6:$B$271))=0,"",INDEX([2]pivotTable!E$310:E$615,MATCH(totalExpenditure!$A211,[2]pivotTable!$A$310:$A$615,0))/100*INDEX(gDP!T$6:T$271,MATCH(totalExpenditure!$A211,gDP!$B$6:$B$271)))</f>
        <v/>
      </c>
      <c r="BE211" s="77" t="str">
        <f>IF(INDEX([2]pivotTable!F$310:F$615,MATCH(totalExpenditure!$A211,[2]pivotTable!$A$310:$A$615,0))/100*INDEX(gDP!U$6:U$271,MATCH(totalExpenditure!$A211,gDP!$B$6:$B$271))=0,"",INDEX([2]pivotTable!F$310:F$615,MATCH(totalExpenditure!$A211,[2]pivotTable!$A$310:$A$615,0))/100*INDEX(gDP!U$6:U$271,MATCH(totalExpenditure!$A211,gDP!$B$6:$B$271)))</f>
        <v/>
      </c>
      <c r="BF211" s="77" t="str">
        <f>IF(INDEX([2]pivotTable!G$310:G$615,MATCH(totalExpenditure!$A211,[2]pivotTable!$A$310:$A$615,0))/100*INDEX(gDP!V$6:V$271,MATCH(totalExpenditure!$A211,gDP!$B$6:$B$271))=0,"",INDEX([2]pivotTable!G$310:G$615,MATCH(totalExpenditure!$A211,[2]pivotTable!$A$310:$A$615,0))/100*INDEX(gDP!V$6:V$271,MATCH(totalExpenditure!$A211,gDP!$B$6:$B$271)))</f>
        <v/>
      </c>
      <c r="BG211" s="77" t="str">
        <f>IF(INDEX([2]pivotTable!H$310:H$615,MATCH(totalExpenditure!$A211,[2]pivotTable!$A$310:$A$615,0))/100*INDEX(gDP!W$6:W$271,MATCH(totalExpenditure!$A211,gDP!$B$6:$B$271))=0,"",INDEX([2]pivotTable!H$310:H$615,MATCH(totalExpenditure!$A211,[2]pivotTable!$A$310:$A$615,0))/100*INDEX(gDP!W$6:W$271,MATCH(totalExpenditure!$A211,gDP!$B$6:$B$271)))</f>
        <v/>
      </c>
      <c r="BH211" s="77" t="str">
        <f>IF(INDEX([2]pivotTable!I$310:I$615,MATCH(totalExpenditure!$A211,[2]pivotTable!$A$310:$A$615,0))/100*INDEX(gDP!X$6:X$271,MATCH(totalExpenditure!$A211,gDP!$B$6:$B$271))=0,"",INDEX([2]pivotTable!I$310:I$615,MATCH(totalExpenditure!$A211,[2]pivotTable!$A$310:$A$615,0))/100*INDEX(gDP!X$6:X$271,MATCH(totalExpenditure!$A211,gDP!$B$6:$B$271)))</f>
        <v/>
      </c>
      <c r="BI211" s="77" t="str">
        <f>IF(INDEX([2]pivotTable!J$310:J$615,MATCH(totalExpenditure!$A211,[2]pivotTable!$A$310:$A$615,0))/100*INDEX(gDP!Y$6:Y$271,MATCH(totalExpenditure!$A211,gDP!$B$6:$B$271))=0,"",INDEX([2]pivotTable!J$310:J$615,MATCH(totalExpenditure!$A211,[2]pivotTable!$A$310:$A$615,0))/100*INDEX(gDP!Y$6:Y$271,MATCH(totalExpenditure!$A211,gDP!$B$6:$B$271)))</f>
        <v/>
      </c>
      <c r="BJ211" s="77" t="str">
        <f>IF(INDEX([2]pivotTable!K$310:K$615,MATCH(totalExpenditure!$A211,[2]pivotTable!$A$310:$A$615,0))/100*INDEX(gDP!Z$6:Z$271,MATCH(totalExpenditure!$A211,gDP!$B$6:$B$271))=0,"",INDEX([2]pivotTable!K$310:K$615,MATCH(totalExpenditure!$A211,[2]pivotTable!$A$310:$A$615,0))/100*INDEX(gDP!Z$6:Z$271,MATCH(totalExpenditure!$A211,gDP!$B$6:$B$271)))</f>
        <v/>
      </c>
      <c r="BK211" s="77" t="str">
        <f>IF(INDEX([2]pivotTable!L$310:L$615,MATCH(totalExpenditure!$A211,[2]pivotTable!$A$310:$A$615,0))/100*INDEX(gDP!AA$6:AA$271,MATCH(totalExpenditure!$A211,gDP!$B$6:$B$271))=0,"",INDEX([2]pivotTable!L$310:L$615,MATCH(totalExpenditure!$A211,[2]pivotTable!$A$310:$A$615,0))/100*INDEX(gDP!AA$6:AA$271,MATCH(totalExpenditure!$A211,gDP!$B$6:$B$271)))</f>
        <v/>
      </c>
      <c r="BL211" s="77" t="str">
        <f>IF(INDEX([2]pivotTable!M$310:M$615,MATCH(totalExpenditure!$A211,[2]pivotTable!$A$310:$A$615,0))/100*INDEX(gDP!AB$6:AB$271,MATCH(totalExpenditure!$A211,gDP!$B$6:$B$271))=0,"",INDEX([2]pivotTable!M$310:M$615,MATCH(totalExpenditure!$A211,[2]pivotTable!$A$310:$A$615,0))/100*INDEX(gDP!AB$6:AB$271,MATCH(totalExpenditure!$A211,gDP!$B$6:$B$271)))</f>
        <v/>
      </c>
      <c r="BM211" s="77" t="str">
        <f>IF(INDEX([2]pivotTable!N$310:N$615,MATCH(totalExpenditure!$A211,[2]pivotTable!$A$310:$A$615,0))/100*INDEX(gDP!AC$6:AC$271,MATCH(totalExpenditure!$A211,gDP!$B$6:$B$271))=0,"",INDEX([2]pivotTable!N$310:N$615,MATCH(totalExpenditure!$A211,[2]pivotTable!$A$310:$A$615,0))/100*INDEX(gDP!AC$6:AC$271,MATCH(totalExpenditure!$A211,gDP!$B$6:$B$271)))</f>
        <v/>
      </c>
      <c r="BN211" s="77" t="str">
        <f>IF(INDEX([2]pivotTable!O$310:O$615,MATCH(totalExpenditure!$A211,[2]pivotTable!$A$310:$A$615,0))/100*INDEX(gDP!AD$6:AD$271,MATCH(totalExpenditure!$A211,gDP!$B$6:$B$271))=0,"",INDEX([2]pivotTable!O$310:O$615,MATCH(totalExpenditure!$A211,[2]pivotTable!$A$310:$A$615,0))/100*INDEX(gDP!AD$6:AD$271,MATCH(totalExpenditure!$A211,gDP!$B$6:$B$271)))</f>
        <v/>
      </c>
      <c r="BO211" s="77" t="str">
        <f>IF(INDEX([2]pivotTable!P$310:P$615,MATCH(totalExpenditure!$A211,[2]pivotTable!$A$310:$A$615,0))/100*INDEX(gDP!AE$6:AE$271,MATCH(totalExpenditure!$A211,gDP!$B$6:$B$271))=0,"",INDEX([2]pivotTable!P$310:P$615,MATCH(totalExpenditure!$A211,[2]pivotTable!$A$310:$A$615,0))/100*INDEX(gDP!AE$6:AE$271,MATCH(totalExpenditure!$A211,gDP!$B$6:$B$271)))</f>
        <v/>
      </c>
      <c r="BP211" s="77" t="str">
        <f>IF(INDEX([2]pivotTable!Q$310:Q$615,MATCH(totalExpenditure!$A211,[2]pivotTable!$A$310:$A$615,0))/100*INDEX(gDP!AF$6:AF$271,MATCH(totalExpenditure!$A211,gDP!$B$6:$B$271))=0,"",INDEX([2]pivotTable!Q$310:Q$615,MATCH(totalExpenditure!$A211,[2]pivotTable!$A$310:$A$615,0))/100*INDEX(gDP!AF$6:AF$271,MATCH(totalExpenditure!$A211,gDP!$B$6:$B$271)))</f>
        <v/>
      </c>
      <c r="BQ211" s="77" t="str">
        <f>IF(INDEX([2]pivotTable!R$310:R$615,MATCH(totalExpenditure!$A211,[2]pivotTable!$A$310:$A$615,0))/100*INDEX(gDP!AG$6:AG$271,MATCH(totalExpenditure!$A211,gDP!$B$6:$B$271))=0,"",INDEX([2]pivotTable!R$310:R$615,MATCH(totalExpenditure!$A211,[2]pivotTable!$A$310:$A$615,0))/100*INDEX(gDP!AG$6:AG$271,MATCH(totalExpenditure!$A211,gDP!$B$6:$B$271)))</f>
        <v/>
      </c>
      <c r="BR211" s="77" t="str">
        <f>IF(INDEX([2]pivotTable!S$310:S$615,MATCH(totalExpenditure!$A211,[2]pivotTable!$A$310:$A$615,0))/100*INDEX(gDP!AH$6:AH$271,MATCH(totalExpenditure!$A211,gDP!$B$6:$B$271))=0,"",INDEX([2]pivotTable!S$310:S$615,MATCH(totalExpenditure!$A211,[2]pivotTable!$A$310:$A$615,0))/100*INDEX(gDP!AH$6:AH$271,MATCH(totalExpenditure!$A211,gDP!$B$6:$B$271)))</f>
        <v/>
      </c>
      <c r="BS211" s="77" t="str">
        <f>IF(INDEX([2]pivotTable!T$310:T$615,MATCH(totalExpenditure!$A211,[2]pivotTable!$A$310:$A$615,0))/100*INDEX(gDP!AI$6:AI$271,MATCH(totalExpenditure!$A211,gDP!$B$6:$B$271))=0,"",INDEX([2]pivotTable!T$310:T$615,MATCH(totalExpenditure!$A211,[2]pivotTable!$A$310:$A$615,0))/100*INDEX(gDP!AI$6:AI$271,MATCH(totalExpenditure!$A211,gDP!$B$6:$B$271)))</f>
        <v/>
      </c>
      <c r="BT211" s="77" t="str">
        <f>IF(INDEX([2]pivotTable!U$310:U$615,MATCH(totalExpenditure!$A211,[2]pivotTable!$A$310:$A$615,0))/100*INDEX(gDP!AJ$6:AJ$271,MATCH(totalExpenditure!$A211,gDP!$B$6:$B$271))=0,"",INDEX([2]pivotTable!U$310:U$615,MATCH(totalExpenditure!$A211,[2]pivotTable!$A$310:$A$615,0))/100*INDEX(gDP!AJ$6:AJ$271,MATCH(totalExpenditure!$A211,gDP!$B$6:$B$271)))</f>
        <v/>
      </c>
      <c r="BU211" s="77" t="str">
        <f>IF(INDEX([2]pivotTable!V$310:V$615,MATCH(totalExpenditure!$A211,[2]pivotTable!$A$310:$A$615,0))/100*INDEX(gDP!AK$6:AK$271,MATCH(totalExpenditure!$A211,gDP!$B$6:$B$271))=0,"",INDEX([2]pivotTable!V$310:V$615,MATCH(totalExpenditure!$A211,[2]pivotTable!$A$310:$A$615,0))/100*INDEX(gDP!AK$6:AK$271,MATCH(totalExpenditure!$A211,gDP!$B$6:$B$271)))</f>
        <v/>
      </c>
      <c r="BV211" s="77" t="str">
        <f>IF(INDEX([2]pivotTable!W$310:W$615,MATCH(totalExpenditure!$A211,[2]pivotTable!$A$310:$A$615,0))/100*INDEX(gDP!AL$6:AL$271,MATCH(totalExpenditure!$A211,gDP!$B$6:$B$271))=0,"",INDEX([2]pivotTable!W$310:W$615,MATCH(totalExpenditure!$A211,[2]pivotTable!$A$310:$A$615,0))/100*INDEX(gDP!AL$6:AL$271,MATCH(totalExpenditure!$A211,gDP!$B$6:$B$271)))</f>
        <v/>
      </c>
      <c r="BW211" s="77" t="str">
        <f>IF(INDEX([2]pivotTable!X$310:X$615,MATCH(totalExpenditure!$A211,[2]pivotTable!$A$310:$A$615,0))/100*INDEX(gDP!AM$6:AM$271,MATCH(totalExpenditure!$A211,gDP!$B$6:$B$271))=0,"",INDEX([2]pivotTable!X$310:X$615,MATCH(totalExpenditure!$A211,[2]pivotTable!$A$310:$A$615,0))/100*INDEX(gDP!AM$6:AM$271,MATCH(totalExpenditure!$A211,gDP!$B$6:$B$271)))</f>
        <v/>
      </c>
      <c r="BX211" s="77" t="str">
        <f>IF(INDEX([2]pivotTable!Y$310:Y$615,MATCH(totalExpenditure!$A211,[2]pivotTable!$A$310:$A$615,0))/100*INDEX(gDP!AN$6:AN$271,MATCH(totalExpenditure!$A211,gDP!$B$6:$B$271))=0,"",INDEX([2]pivotTable!Y$310:Y$615,MATCH(totalExpenditure!$A211,[2]pivotTable!$A$310:$A$615,0))/100*INDEX(gDP!AN$6:AN$271,MATCH(totalExpenditure!$A211,gDP!$B$6:$B$271)))</f>
        <v/>
      </c>
      <c r="BY211" s="77" t="str">
        <f>IF(INDEX([2]pivotTable!Z$310:Z$615,MATCH(totalExpenditure!$A211,[2]pivotTable!$A$310:$A$615,0))/100*INDEX(gDP!AO$6:AO$271,MATCH(totalExpenditure!$A211,gDP!$B$6:$B$271))=0,"",INDEX([2]pivotTable!Z$310:Z$615,MATCH(totalExpenditure!$A211,[2]pivotTable!$A$310:$A$615,0))/100*INDEX(gDP!AO$6:AO$271,MATCH(totalExpenditure!$A211,gDP!$B$6:$B$271)))</f>
        <v/>
      </c>
      <c r="BZ211" s="77" t="str">
        <f>IF(INDEX([2]pivotTable!AA$310:AA$615,MATCH(totalExpenditure!$A211,[2]pivotTable!$A$310:$A$615,0))/100*INDEX(gDP!AP$6:AP$271,MATCH(totalExpenditure!$A211,gDP!$B$6:$B$271))=0,"",INDEX([2]pivotTable!AA$310:AA$615,MATCH(totalExpenditure!$A211,[2]pivotTable!$A$310:$A$615,0))/100*INDEX(gDP!AP$6:AP$271,MATCH(totalExpenditure!$A211,gDP!$B$6:$B$271)))</f>
        <v/>
      </c>
      <c r="CA211" s="77">
        <f>IF(INDEX([2]pivotTable!AB$310:AB$615,MATCH(totalExpenditure!$A211,[2]pivotTable!$A$310:$A$615,0))/100*INDEX(gDP!AQ$6:AQ$271,MATCH(totalExpenditure!$A211,gDP!$B$6:$B$271))=0,"",INDEX([2]pivotTable!AB$310:AB$615,MATCH(totalExpenditure!$A211,[2]pivotTable!$A$310:$A$615,0))/100*INDEX(gDP!AQ$6:AQ$271,MATCH(totalExpenditure!$A211,gDP!$B$6:$B$271)))</f>
        <v>6799633896.8107319</v>
      </c>
      <c r="CB211" s="77">
        <f>IF(INDEX([2]pivotTable!AC$310:AC$615,MATCH(totalExpenditure!$A211,[2]pivotTable!$A$310:$A$615,0))/100*INDEX(gDP!AR$6:AR$271,MATCH(totalExpenditure!$A211,gDP!$B$6:$B$271))=0,"",INDEX([2]pivotTable!AC$310:AC$615,MATCH(totalExpenditure!$A211,[2]pivotTable!$A$310:$A$615,0))/100*INDEX(gDP!AR$6:AR$271,MATCH(totalExpenditure!$A211,gDP!$B$6:$B$271)))</f>
        <v>6986046534.1571293</v>
      </c>
      <c r="CC211" s="77" t="str">
        <f>IF(INDEX([2]pivotTable!AD$310:AD$615,MATCH(totalExpenditure!$A211,[2]pivotTable!$A$310:$A$615,0))/100*INDEX(gDP!AS$6:AS$271,MATCH(totalExpenditure!$A211,gDP!$B$6:$B$271))=0,"",INDEX([2]pivotTable!AD$310:AD$615,MATCH(totalExpenditure!$A211,[2]pivotTable!$A$310:$A$615,0))/100*INDEX(gDP!AS$6:AS$271,MATCH(totalExpenditure!$A211,gDP!$B$6:$B$271)))</f>
        <v/>
      </c>
      <c r="CD211" s="77" t="str">
        <f>IF(INDEX([2]pivotTable!AE$310:AE$615,MATCH(totalExpenditure!$A211,[2]pivotTable!$A$310:$A$615,0))/100*INDEX(gDP!AT$6:AT$271,MATCH(totalExpenditure!$A211,gDP!$B$6:$B$271))=0,"",INDEX([2]pivotTable!AE$310:AE$615,MATCH(totalExpenditure!$A211,[2]pivotTable!$A$310:$A$615,0))/100*INDEX(gDP!AT$6:AT$271,MATCH(totalExpenditure!$A211,gDP!$B$6:$B$271)))</f>
        <v/>
      </c>
      <c r="CE211" s="77" t="str">
        <f>IF(INDEX([2]pivotTable!AF$310:AF$615,MATCH(totalExpenditure!$A211,[2]pivotTable!$A$310:$A$615,0))/100*INDEX(gDP!AU$6:AU$271,MATCH(totalExpenditure!$A211,gDP!$B$6:$B$271))=0,"",INDEX([2]pivotTable!AF$310:AF$615,MATCH(totalExpenditure!$A211,[2]pivotTable!$A$310:$A$615,0))/100*INDEX(gDP!AU$6:AU$271,MATCH(totalExpenditure!$A211,gDP!$B$6:$B$271)))</f>
        <v/>
      </c>
      <c r="CF211" s="77" t="str">
        <f>IF(INDEX([2]pivotTable!AG$310:AG$615,MATCH(totalExpenditure!$A211,[2]pivotTable!$A$310:$A$615,0))/100*INDEX(gDP!AV$6:AV$271,MATCH(totalExpenditure!$A211,gDP!$B$6:$B$271))=0,"",INDEX([2]pivotTable!AG$310:AG$615,MATCH(totalExpenditure!$A211,[2]pivotTable!$A$310:$A$615,0))/100*INDEX(gDP!AV$6:AV$271,MATCH(totalExpenditure!$A211,gDP!$B$6:$B$271)))</f>
        <v/>
      </c>
      <c r="CG211" s="77" t="str">
        <f>IF(INDEX([2]pivotTable!AH$310:AH$615,MATCH(totalExpenditure!$A211,[2]pivotTable!$A$310:$A$615,0))/100*INDEX(gDP!AW$6:AW$271,MATCH(totalExpenditure!$A211,gDP!$B$6:$B$271))=0,"",INDEX([2]pivotTable!AH$310:AH$615,MATCH(totalExpenditure!$A211,[2]pivotTable!$A$310:$A$615,0))/100*INDEX(gDP!AW$6:AW$271,MATCH(totalExpenditure!$A211,gDP!$B$6:$B$271)))</f>
        <v/>
      </c>
      <c r="CH211" s="77" t="str">
        <f>IF(INDEX([2]pivotTable!AI$310:AI$615,MATCH(totalExpenditure!$A211,[2]pivotTable!$A$310:$A$615,0))/100*INDEX(gDP!AX$6:AX$271,MATCH(totalExpenditure!$A211,gDP!$B$6:$B$271))=0,"",INDEX([2]pivotTable!AI$310:AI$615,MATCH(totalExpenditure!$A211,[2]pivotTable!$A$310:$A$615,0))/100*INDEX(gDP!AX$6:AX$271,MATCH(totalExpenditure!$A211,gDP!$B$6:$B$271)))</f>
        <v/>
      </c>
      <c r="CI211" s="77" t="str">
        <f>IF(INDEX([2]pivotTable!AJ$310:AJ$615,MATCH(totalExpenditure!$A211,[2]pivotTable!$A$310:$A$615,0))/100*INDEX(gDP!AY$6:AY$271,MATCH(totalExpenditure!$A211,gDP!$B$6:$B$271))=0,"",INDEX([2]pivotTable!AJ$310:AJ$615,MATCH(totalExpenditure!$A211,[2]pivotTable!$A$310:$A$615,0))/100*INDEX(gDP!AY$6:AY$271,MATCH(totalExpenditure!$A211,gDP!$B$6:$B$271)))</f>
        <v/>
      </c>
      <c r="CJ211" s="77" t="str">
        <f>IF(INDEX([2]pivotTable!AK$310:AK$615,MATCH(totalExpenditure!$A211,[2]pivotTable!$A$310:$A$615,0))/100*INDEX(gDP!AZ$6:AZ$271,MATCH(totalExpenditure!$A211,gDP!$B$6:$B$271))=0,"",INDEX([2]pivotTable!AK$310:AK$615,MATCH(totalExpenditure!$A211,[2]pivotTable!$A$310:$A$615,0))/100*INDEX(gDP!AZ$6:AZ$271,MATCH(totalExpenditure!$A211,gDP!$B$6:$B$271)))</f>
        <v/>
      </c>
      <c r="CK211" s="77" t="str">
        <f>IF(INDEX([2]pivotTable!AL$310:AL$615,MATCH(totalExpenditure!$A211,[2]pivotTable!$A$310:$A$615,0))/100*INDEX(gDP!BA$6:BA$271,MATCH(totalExpenditure!$A211,gDP!$B$6:$B$271))=0,"",INDEX([2]pivotTable!AL$310:AL$615,MATCH(totalExpenditure!$A211,[2]pivotTable!$A$310:$A$615,0))/100*INDEX(gDP!BA$6:BA$271,MATCH(totalExpenditure!$A211,gDP!$B$6:$B$271)))</f>
        <v/>
      </c>
      <c r="CL211" s="77" t="str">
        <f>IF(INDEX([2]pivotTable!AM$310:AM$615,MATCH(totalExpenditure!$A211,[2]pivotTable!$A$310:$A$615,0))/100*INDEX(gDP!BB$6:BB$271,MATCH(totalExpenditure!$A211,gDP!$B$6:$B$271))=0,"",INDEX([2]pivotTable!AM$310:AM$615,MATCH(totalExpenditure!$A211,[2]pivotTable!$A$310:$A$615,0))/100*INDEX(gDP!BB$6:BB$271,MATCH(totalExpenditure!$A211,gDP!$B$6:$B$271)))</f>
        <v/>
      </c>
      <c r="CM211" s="77" t="str">
        <f>IF(INDEX([2]pivotTable!AN$310:AN$615,MATCH(totalExpenditure!$A211,[2]pivotTable!$A$310:$A$615,0))/100*INDEX(gDP!BC$6:BC$271,MATCH(totalExpenditure!$A211,gDP!$B$6:$B$271))=0,"",INDEX([2]pivotTable!AN$310:AN$615,MATCH(totalExpenditure!$A211,[2]pivotTable!$A$310:$A$615,0))/100*INDEX(gDP!BC$6:BC$271,MATCH(totalExpenditure!$A211,gDP!$B$6:$B$271)))</f>
        <v/>
      </c>
      <c r="CN211" s="77" t="str">
        <f>IF(INDEX([2]pivotTable!AO$310:AO$615,MATCH(totalExpenditure!$A211,[2]pivotTable!$A$310:$A$615,0))/100*INDEX(gDP!BD$6:BD$271,MATCH(totalExpenditure!$A211,gDP!$B$6:$B$271))=0,"",INDEX([2]pivotTable!AO$310:AO$615,MATCH(totalExpenditure!$A211,[2]pivotTable!$A$310:$A$615,0))/100*INDEX(gDP!BD$6:BD$271,MATCH(totalExpenditure!$A211,gDP!$B$6:$B$271)))</f>
        <v/>
      </c>
      <c r="CO211" s="77" t="str">
        <f>IF(INDEX([2]pivotTable!AP$310:AP$615,MATCH(totalExpenditure!$A211,[2]pivotTable!$A$310:$A$615,0))/100*INDEX(gDP!BE$6:BE$271,MATCH(totalExpenditure!$A211,gDP!$B$6:$B$271))=0,"",INDEX([2]pivotTable!AP$310:AP$615,MATCH(totalExpenditure!$A211,[2]pivotTable!$A$310:$A$615,0))/100*INDEX(gDP!BE$6:BE$271,MATCH(totalExpenditure!$A211,gDP!$B$6:$B$271)))</f>
        <v/>
      </c>
      <c r="CP211" s="77" t="str">
        <f>IF(INDEX([2]pivotTable!AQ$310:AQ$615,MATCH(totalExpenditure!$A211,[2]pivotTable!$A$310:$A$615,0))/100*INDEX(gDP!BF$6:BF$271,MATCH(totalExpenditure!$A211,gDP!$B$6:$B$271))=0,"",INDEX([2]pivotTable!AQ$310:AQ$615,MATCH(totalExpenditure!$A211,[2]pivotTable!$A$310:$A$615,0))/100*INDEX(gDP!BF$6:BF$271,MATCH(totalExpenditure!$A211,gDP!$B$6:$B$271)))</f>
        <v/>
      </c>
      <c r="CQ211" s="77" t="str">
        <f>IF(INDEX([2]pivotTable!AR$310:AR$615,MATCH(totalExpenditure!$A211,[2]pivotTable!$A$310:$A$615,0))/100*INDEX(gDP!BG$6:BG$271,MATCH(totalExpenditure!$A211,gDP!$B$6:$B$271))=0,"",INDEX([2]pivotTable!AR$310:AR$615,MATCH(totalExpenditure!$A211,[2]pivotTable!$A$310:$A$615,0))/100*INDEX(gDP!BG$6:BG$271,MATCH(totalExpenditure!$A211,gDP!$B$6:$B$271)))</f>
        <v/>
      </c>
      <c r="CR211" s="77" t="str">
        <f>IF(INDEX([2]pivotTable!AS$310:AS$615,MATCH(totalExpenditure!$A211,[2]pivotTable!$A$310:$A$615,0))/100*INDEX(gDP!BH$6:BH$271,MATCH(totalExpenditure!$A211,gDP!$B$6:$B$271))=0,"",INDEX([2]pivotTable!AS$310:AS$615,MATCH(totalExpenditure!$A211,[2]pivotTable!$A$310:$A$615,0))/100*INDEX(gDP!BH$6:BH$271,MATCH(totalExpenditure!$A211,gDP!$B$6:$B$271)))</f>
        <v/>
      </c>
      <c r="CS211" s="77" t="str">
        <f>IF(INDEX([2]pivotTable!AT$310:AT$615,MATCH(totalExpenditure!$A211,[2]pivotTable!$A$310:$A$615,0))/100*INDEX(gDP!BI$6:BI$271,MATCH(totalExpenditure!$A211,gDP!$B$6:$B$271))=0,"",INDEX([2]pivotTable!AT$310:AT$615,MATCH(totalExpenditure!$A211,[2]pivotTable!$A$310:$A$615,0))/100*INDEX(gDP!BI$6:BI$271,MATCH(totalExpenditure!$A211,gDP!$B$6:$B$271)))</f>
        <v/>
      </c>
      <c r="CT211" s="77" t="str">
        <f>IF(INDEX([2]pivotTable!AU$310:AU$615,MATCH(totalExpenditure!$A211,[2]pivotTable!$A$310:$A$615,0))/100*INDEX(gDP!BJ$6:BJ$271,MATCH(totalExpenditure!$A211,gDP!$B$6:$B$271))=0,"",INDEX([2]pivotTable!AU$310:AU$615,MATCH(totalExpenditure!$A211,[2]pivotTable!$A$310:$A$615,0))/100*INDEX(gDP!BJ$6:BJ$271,MATCH(totalExpenditure!$A211,gDP!$B$6:$B$271)))</f>
        <v/>
      </c>
      <c r="CU211" s="77" t="str">
        <f>IF(INDEX([2]pivotTable!AV$310:AV$615,MATCH(totalExpenditure!$A211,[2]pivotTable!$A$310:$A$615,0))/100*INDEX(gDP!BK$6:BK$271,MATCH(totalExpenditure!$A211,gDP!$B$6:$B$271))=0,"",INDEX([2]pivotTable!AV$310:AV$615,MATCH(totalExpenditure!$A211,[2]pivotTable!$A$310:$A$615,0))/100*INDEX(gDP!BK$6:BK$271,MATCH(totalExpenditure!$A211,gDP!$B$6:$B$271)))</f>
        <v/>
      </c>
      <c r="CV211" s="77" t="str">
        <f>IF(INDEX([2]pivotTable!AW$310:AW$615,MATCH(totalExpenditure!$A211,[2]pivotTable!$A$310:$A$615,0))/100*INDEX(gDP!BL$6:BL$271,MATCH(totalExpenditure!$A211,gDP!$B$6:$B$271))=0,"",INDEX([2]pivotTable!AW$310:AW$615,MATCH(totalExpenditure!$A211,[2]pivotTable!$A$310:$A$615,0))/100*INDEX(gDP!BL$6:BL$271,MATCH(totalExpenditure!$A211,gDP!$B$6:$B$271)))</f>
        <v/>
      </c>
      <c r="CW211" s="77" t="str">
        <f>IF(INDEX([2]pivotTable!AX$310:AX$615,MATCH(totalExpenditure!$A211,[2]pivotTable!$A$310:$A$615,0))/100*INDEX(gDP!BM$6:BM$271,MATCH(totalExpenditure!$A211,gDP!$B$6:$B$271))=0,"",INDEX([2]pivotTable!AX$310:AX$615,MATCH(totalExpenditure!$A211,[2]pivotTable!$A$310:$A$615,0))/100*INDEX(gDP!BM$6:BM$271,MATCH(totalExpenditure!$A211,gDP!$B$6:$B$271)))</f>
        <v/>
      </c>
      <c r="CX211" s="77" t="str">
        <f>IF(INDEX([2]pivotTable!AY$310:AY$615,MATCH(totalExpenditure!$A211,[2]pivotTable!$A$310:$A$615,0))/100*INDEX(gDP!BN$6:BN$271,MATCH(totalExpenditure!$A211,gDP!$B$6:$B$271))=0,"",INDEX([2]pivotTable!AY$310:AY$615,MATCH(totalExpenditure!$A211,[2]pivotTable!$A$310:$A$615,0))/100*INDEX(gDP!BN$6:BN$271,MATCH(totalExpenditure!$A211,gDP!$B$6:$B$271)))</f>
        <v/>
      </c>
      <c r="CY211" s="77" t="str">
        <f>IF(INDEX([2]pivotTable!AZ$310:AZ$615,MATCH(totalExpenditure!$A211,[2]pivotTable!$A$310:$A$615,0))/100*INDEX(gDP!BO$6:BO$271,MATCH(totalExpenditure!$A211,gDP!$B$6:$B$271))=0,"",INDEX([2]pivotTable!AZ$310:AZ$615,MATCH(totalExpenditure!$A211,[2]pivotTable!$A$310:$A$615,0))/100*INDEX(gDP!BO$6:BO$271,MATCH(totalExpenditure!$A211,gDP!$B$6:$B$271)))</f>
        <v/>
      </c>
      <c r="CZ211" s="77" t="str">
        <f>IF(B211="","",IF(BA211="","",B211-B211+INDEX(gDP!Q$6:Q$271,MATCH(totalExpenditure!$A211,gDP!$B$6:$B$271))))</f>
        <v/>
      </c>
      <c r="DA211" s="77" t="str">
        <f>IF(C211="","",IF(BB211="","",C211-C211+INDEX(gDP!R$6:R$271,MATCH(totalExpenditure!$A211,gDP!$B$6:$B$271))))</f>
        <v/>
      </c>
      <c r="DB211" s="77" t="str">
        <f>IF(D211="","",IF(BC211="","",D211-D211+INDEX(gDP!S$6:S$271,MATCH(totalExpenditure!$A211,gDP!$B$6:$B$271))))</f>
        <v/>
      </c>
      <c r="DC211" s="77" t="str">
        <f>IF(E211="","",IF(BD211="","",E211-E211+INDEX(gDP!T$6:T$271,MATCH(totalExpenditure!$A211,gDP!$B$6:$B$271))))</f>
        <v/>
      </c>
      <c r="DD211" s="77" t="str">
        <f>IF(F211="","",IF(BE211="","",F211-F211+INDEX(gDP!U$6:U$271,MATCH(totalExpenditure!$A211,gDP!$B$6:$B$271))))</f>
        <v/>
      </c>
      <c r="DE211" s="77" t="str">
        <f>IF(G211="","",IF(BF211="","",G211-G211+INDEX(gDP!V$6:V$271,MATCH(totalExpenditure!$A211,gDP!$B$6:$B$271))))</f>
        <v/>
      </c>
      <c r="DF211" s="77" t="str">
        <f>IF(H211="","",IF(BG211="","",H211-H211+INDEX(gDP!W$6:W$271,MATCH(totalExpenditure!$A211,gDP!$B$6:$B$271))))</f>
        <v/>
      </c>
      <c r="DG211" s="77" t="str">
        <f>IF(I211="","",IF(BH211="","",I211-I211+INDEX(gDP!X$6:X$271,MATCH(totalExpenditure!$A211,gDP!$B$6:$B$271))))</f>
        <v/>
      </c>
      <c r="DH211" s="77" t="str">
        <f>IF(J211="","",IF(BI211="","",J211-J211+INDEX(gDP!Y$6:Y$271,MATCH(totalExpenditure!$A211,gDP!$B$6:$B$271))))</f>
        <v/>
      </c>
      <c r="DI211" s="77" t="str">
        <f>IF(K211="","",IF(BJ211="","",K211-K211+INDEX(gDP!Z$6:Z$271,MATCH(totalExpenditure!$A211,gDP!$B$6:$B$271))))</f>
        <v/>
      </c>
      <c r="DJ211" s="77" t="str">
        <f>IF(L211="","",IF(BK211="","",L211-L211+INDEX(gDP!AA$6:AA$271,MATCH(totalExpenditure!$A211,gDP!$B$6:$B$271))))</f>
        <v/>
      </c>
      <c r="DK211" s="77" t="str">
        <f>IF(M211="","",IF(BL211="","",M211-M211+INDEX(gDP!AB$6:AB$271,MATCH(totalExpenditure!$A211,gDP!$B$6:$B$271))))</f>
        <v/>
      </c>
      <c r="DL211" s="77" t="str">
        <f>IF(N211="","",IF(BM211="","",N211-N211+INDEX(gDP!AC$6:AC$271,MATCH(totalExpenditure!$A211,gDP!$B$6:$B$271))))</f>
        <v/>
      </c>
      <c r="DM211" s="77" t="str">
        <f>IF(O211="","",IF(BN211="","",O211-O211+INDEX(gDP!AD$6:AD$271,MATCH(totalExpenditure!$A211,gDP!$B$6:$B$271))))</f>
        <v/>
      </c>
      <c r="DN211" s="77" t="str">
        <f>IF(P211="","",IF(BO211="","",P211-P211+INDEX(gDP!AE$6:AE$271,MATCH(totalExpenditure!$A211,gDP!$B$6:$B$271))))</f>
        <v/>
      </c>
      <c r="DO211" s="77" t="str">
        <f>IF(Q211="","",IF(BP211="","",Q211-Q211+INDEX(gDP!AF$6:AF$271,MATCH(totalExpenditure!$A211,gDP!$B$6:$B$271))))</f>
        <v/>
      </c>
      <c r="DP211" s="77" t="str">
        <f>IF(R211="","",IF(BQ211="","",R211-R211+INDEX(gDP!AG$6:AG$271,MATCH(totalExpenditure!$A211,gDP!$B$6:$B$271))))</f>
        <v/>
      </c>
      <c r="DQ211" s="77" t="str">
        <f>IF(S211="","",IF(BR211="","",S211-S211+INDEX(gDP!AH$6:AH$271,MATCH(totalExpenditure!$A211,gDP!$B$6:$B$271))))</f>
        <v/>
      </c>
      <c r="DR211" s="77" t="str">
        <f>IF(T211="","",IF(BS211="","",T211-T211+INDEX(gDP!AI$6:AI$271,MATCH(totalExpenditure!$A211,gDP!$B$6:$B$271))))</f>
        <v/>
      </c>
      <c r="DS211" s="77" t="str">
        <f>IF(U211="","",IF(BT211="","",U211-U211+INDEX(gDP!AJ$6:AJ$271,MATCH(totalExpenditure!$A211,gDP!$B$6:$B$271))))</f>
        <v/>
      </c>
      <c r="DT211" s="77" t="str">
        <f>IF(V211="","",IF(BU211="","",V211-V211+INDEX(gDP!AK$6:AK$271,MATCH(totalExpenditure!$A211,gDP!$B$6:$B$271))))</f>
        <v/>
      </c>
      <c r="DU211" s="77" t="str">
        <f>IF(W211="","",IF(BV211="","",W211-W211+INDEX(gDP!AL$6:AL$271,MATCH(totalExpenditure!$A211,gDP!$B$6:$B$271))))</f>
        <v/>
      </c>
      <c r="DV211" s="77" t="str">
        <f>IF(X211="","",IF(BW211="","",X211-X211+INDEX(gDP!AM$6:AM$271,MATCH(totalExpenditure!$A211,gDP!$B$6:$B$271))))</f>
        <v/>
      </c>
      <c r="DW211" s="77" t="str">
        <f>IF(Y211="","",IF(BX211="","",Y211-Y211+INDEX(gDP!AN$6:AN$271,MATCH(totalExpenditure!$A211,gDP!$B$6:$B$271))))</f>
        <v/>
      </c>
      <c r="DX211" s="77" t="str">
        <f>IF(Z211="","",IF(BY211="","",Z211-Z211+INDEX(gDP!AO$6:AO$271,MATCH(totalExpenditure!$A211,gDP!$B$6:$B$271))))</f>
        <v/>
      </c>
      <c r="DY211" s="77" t="str">
        <f>IF(AA211="","",IF(BZ211="","",AA211-AA211+INDEX(gDP!AP$6:AP$271,MATCH(totalExpenditure!$A211,gDP!$B$6:$B$271))))</f>
        <v/>
      </c>
      <c r="DZ211" s="77">
        <f>IF(AB211="","",IF(CA211="","",AB211-AB211+INDEX(gDP!AQ$6:AQ$271,MATCH(totalExpenditure!$A211,gDP!$B$6:$B$271))))</f>
        <v>11250221536.7484</v>
      </c>
      <c r="EA211" s="77">
        <f>IF(AC211="","",IF(CB211="","",AC211-AC211+INDEX(gDP!AR$6:AR$271,MATCH(totalExpenditure!$A211,gDP!$B$6:$B$271))))</f>
        <v>10682028339.6898</v>
      </c>
      <c r="EB211" s="77" t="str">
        <f>IF(AD211="","",IF(CC211="","",AD211-AD211+INDEX(gDP!AS$6:AS$271,MATCH(totalExpenditure!$A211,gDP!$B$6:$B$271))))</f>
        <v/>
      </c>
      <c r="EC211" s="77" t="str">
        <f>IF(AE211="","",IF(CD211="","",AE211-AE211+INDEX(gDP!AT$6:AT$271,MATCH(totalExpenditure!$A211,gDP!$B$6:$B$271))))</f>
        <v/>
      </c>
      <c r="ED211" s="77" t="str">
        <f>IF(AF211="","",IF(CE211="","",AF211-AF211+INDEX(gDP!AU$6:AU$271,MATCH(totalExpenditure!$A211,gDP!$B$6:$B$271))))</f>
        <v/>
      </c>
      <c r="EE211" s="77" t="str">
        <f>IF(AG211="","",IF(CF211="","",AG211-AG211+INDEX(gDP!AV$6:AV$271,MATCH(totalExpenditure!$A211,gDP!$B$6:$B$271))))</f>
        <v/>
      </c>
      <c r="EF211" s="77" t="str">
        <f>IF(AH211="","",IF(CG211="","",AH211-AH211+INDEX(gDP!AW$6:AW$271,MATCH(totalExpenditure!$A211,gDP!$B$6:$B$271))))</f>
        <v/>
      </c>
      <c r="EG211" s="77" t="str">
        <f>IF(AI211="","",IF(CH211="","",AI211-AI211+INDEX(gDP!AX$6:AX$271,MATCH(totalExpenditure!$A211,gDP!$B$6:$B$271))))</f>
        <v/>
      </c>
      <c r="EH211" s="77" t="str">
        <f>IF(AJ211="","",IF(CI211="","",AJ211-AJ211+INDEX(gDP!AY$6:AY$271,MATCH(totalExpenditure!$A211,gDP!$B$6:$B$271))))</f>
        <v/>
      </c>
      <c r="EI211" s="77" t="str">
        <f>IF(AK211="","",IF(CJ211="","",AK211-AK211+INDEX(gDP!AZ$6:AZ$271,MATCH(totalExpenditure!$A211,gDP!$B$6:$B$271))))</f>
        <v/>
      </c>
      <c r="EJ211" s="77" t="str">
        <f>IF(AL211="","",IF(CK211="","",AL211-AL211+INDEX(gDP!BA$6:BA$271,MATCH(totalExpenditure!$A211,gDP!$B$6:$B$271))))</f>
        <v/>
      </c>
      <c r="EK211" s="77" t="str">
        <f>IF(AM211="","",IF(CL211="","",AM211-AM211+INDEX(gDP!BB$6:BB$271,MATCH(totalExpenditure!$A211,gDP!$B$6:$B$271))))</f>
        <v/>
      </c>
      <c r="EL211" s="77" t="str">
        <f>IF(AN211="","",IF(CM211="","",AN211-AN211+INDEX(gDP!BC$6:BC$271,MATCH(totalExpenditure!$A211,gDP!$B$6:$B$271))))</f>
        <v/>
      </c>
      <c r="EM211" s="77" t="str">
        <f>IF(AO211="","",IF(CN211="","",AO211-AO211+INDEX(gDP!BD$6:BD$271,MATCH(totalExpenditure!$A211,gDP!$B$6:$B$271))))</f>
        <v/>
      </c>
      <c r="EN211" s="77" t="str">
        <f>IF(AP211="","",IF(CO211="","",AP211-AP211+INDEX(gDP!BE$6:BE$271,MATCH(totalExpenditure!$A211,gDP!$B$6:$B$271))))</f>
        <v/>
      </c>
      <c r="EO211" s="77" t="str">
        <f>IF(AQ211="","",IF(CP211="","",AQ211-AQ211+INDEX(gDP!BF$6:BF$271,MATCH(totalExpenditure!$A211,gDP!$B$6:$B$271))))</f>
        <v/>
      </c>
      <c r="EP211" s="77" t="str">
        <f>IF(AR211="","",IF(CQ211="","",AR211-AR211+INDEX(gDP!BG$6:BG$271,MATCH(totalExpenditure!$A211,gDP!$B$6:$B$271))))</f>
        <v/>
      </c>
      <c r="EQ211" s="77" t="str">
        <f>IF(AS211="","",IF(CR211="","",AS211-AS211+INDEX(gDP!BH$6:BH$271,MATCH(totalExpenditure!$A211,gDP!$B$6:$B$271))))</f>
        <v/>
      </c>
      <c r="ER211" s="77" t="str">
        <f>IF(AT211="","",IF(CS211="","",AT211-AT211+INDEX(gDP!BI$6:BI$271,MATCH(totalExpenditure!$A211,gDP!$B$6:$B$271))))</f>
        <v/>
      </c>
      <c r="ES211" s="77" t="str">
        <f>IF(AU211="","",IF(CT211="","",AU211-AU211+INDEX(gDP!BJ$6:BJ$271,MATCH(totalExpenditure!$A211,gDP!$B$6:$B$271))))</f>
        <v/>
      </c>
      <c r="ET211" s="77" t="str">
        <f>IF(AV211="","",IF(CU211="","",AV211-AV211+INDEX(gDP!BK$6:BK$271,MATCH(totalExpenditure!$A211,gDP!$B$6:$B$271))))</f>
        <v/>
      </c>
      <c r="EU211" s="77" t="str">
        <f>IF(AW211="","",IF(CV211="","",AW211-AW211+INDEX(gDP!BL$6:BL$271,MATCH(totalExpenditure!$A211,gDP!$B$6:$B$271))))</f>
        <v/>
      </c>
      <c r="EV211" s="77" t="str">
        <f>IF(AX211="","",IF(CW211="","",AX211-AX211+INDEX(gDP!BM$6:BM$271,MATCH(totalExpenditure!$A211,gDP!$B$6:$B$271))))</f>
        <v/>
      </c>
      <c r="EW211" s="77" t="str">
        <f>IF(AY211="","",IF(CX211="","",AY211-AY211+INDEX(gDP!BN$6:BN$271,MATCH(totalExpenditure!$A211,gDP!$B$6:$B$271))))</f>
        <v/>
      </c>
      <c r="EX211" s="77" t="str">
        <f>IF(AZ211="","",IF(CY211="","",AZ211-AZ211+INDEX(gDP!BO$6:BO$271,MATCH(totalExpenditure!$A211,gDP!$B$6:$B$271))))</f>
        <v/>
      </c>
    </row>
    <row r="212" spans="1:154" x14ac:dyDescent="0.35">
      <c r="A212" t="s">
        <v>633</v>
      </c>
      <c r="B212" s="77" t="str">
        <f>IF(INDEX([2]pivotTable!B$3:B$308,MATCH(totalExpenditure!$A212,[2]pivotTable!$A$3:$A$308,0))/100*INDEX(gDP!Q$6:Q$271,MATCH(totalExpenditure!$A212,gDP!$B$6:$B$271))=0,"",INDEX([2]pivotTable!B$3:B$308,MATCH(totalExpenditure!$A212,[2]pivotTable!$A$3:$A$308,0))/100*INDEX(gDP!Q$6:Q$271,MATCH(totalExpenditure!$A212,gDP!$B$6:$B$271)))</f>
        <v/>
      </c>
      <c r="C212" s="77" t="str">
        <f>IF(INDEX([2]pivotTable!C$3:C$308,MATCH(totalExpenditure!$A212,[2]pivotTable!$A$3:$A$308,0))/100*INDEX(gDP!R$6:R$271,MATCH(totalExpenditure!$A212,gDP!$B$6:$B$271))=0,"",INDEX([2]pivotTable!C$3:C$308,MATCH(totalExpenditure!$A212,[2]pivotTable!$A$3:$A$308,0))/100*INDEX(gDP!R$6:R$271,MATCH(totalExpenditure!$A212,gDP!$B$6:$B$271)))</f>
        <v/>
      </c>
      <c r="D212" s="77" t="str">
        <f>IF(INDEX([2]pivotTable!D$3:D$308,MATCH(totalExpenditure!$A212,[2]pivotTable!$A$3:$A$308,0))/100*INDEX(gDP!S$6:S$271,MATCH(totalExpenditure!$A212,gDP!$B$6:$B$271))=0,"",INDEX([2]pivotTable!D$3:D$308,MATCH(totalExpenditure!$A212,[2]pivotTable!$A$3:$A$308,0))/100*INDEX(gDP!S$6:S$271,MATCH(totalExpenditure!$A212,gDP!$B$6:$B$271)))</f>
        <v/>
      </c>
      <c r="E212" s="77" t="str">
        <f>IF(INDEX([2]pivotTable!E$3:E$308,MATCH(totalExpenditure!$A212,[2]pivotTable!$A$3:$A$308,0))/100*INDEX(gDP!T$6:T$271,MATCH(totalExpenditure!$A212,gDP!$B$6:$B$271))=0,"",INDEX([2]pivotTable!E$3:E$308,MATCH(totalExpenditure!$A212,[2]pivotTable!$A$3:$A$308,0))/100*INDEX(gDP!T$6:T$271,MATCH(totalExpenditure!$A212,gDP!$B$6:$B$271)))</f>
        <v/>
      </c>
      <c r="F212" s="77" t="str">
        <f>IF(INDEX([2]pivotTable!F$3:F$308,MATCH(totalExpenditure!$A212,[2]pivotTable!$A$3:$A$308,0))/100*INDEX(gDP!U$6:U$271,MATCH(totalExpenditure!$A212,gDP!$B$6:$B$271))=0,"",INDEX([2]pivotTable!F$3:F$308,MATCH(totalExpenditure!$A212,[2]pivotTable!$A$3:$A$308,0))/100*INDEX(gDP!U$6:U$271,MATCH(totalExpenditure!$A212,gDP!$B$6:$B$271)))</f>
        <v/>
      </c>
      <c r="G212" s="77" t="str">
        <f>IF(INDEX([2]pivotTable!G$3:G$308,MATCH(totalExpenditure!$A212,[2]pivotTable!$A$3:$A$308,0))/100*INDEX(gDP!V$6:V$271,MATCH(totalExpenditure!$A212,gDP!$B$6:$B$271))=0,"",INDEX([2]pivotTable!G$3:G$308,MATCH(totalExpenditure!$A212,[2]pivotTable!$A$3:$A$308,0))/100*INDEX(gDP!V$6:V$271,MATCH(totalExpenditure!$A212,gDP!$B$6:$B$271)))</f>
        <v/>
      </c>
      <c r="H212" s="77" t="str">
        <f>IF(INDEX([2]pivotTable!H$3:H$308,MATCH(totalExpenditure!$A212,[2]pivotTable!$A$3:$A$308,0))/100*INDEX(gDP!W$6:W$271,MATCH(totalExpenditure!$A212,gDP!$B$6:$B$271))=0,"",INDEX([2]pivotTable!H$3:H$308,MATCH(totalExpenditure!$A212,[2]pivotTable!$A$3:$A$308,0))/100*INDEX(gDP!W$6:W$271,MATCH(totalExpenditure!$A212,gDP!$B$6:$B$271)))</f>
        <v/>
      </c>
      <c r="I212" s="77" t="str">
        <f>IF(INDEX([2]pivotTable!I$3:I$308,MATCH(totalExpenditure!$A212,[2]pivotTable!$A$3:$A$308,0))/100*INDEX(gDP!X$6:X$271,MATCH(totalExpenditure!$A212,gDP!$B$6:$B$271))=0,"",INDEX([2]pivotTable!I$3:I$308,MATCH(totalExpenditure!$A212,[2]pivotTable!$A$3:$A$308,0))/100*INDEX(gDP!X$6:X$271,MATCH(totalExpenditure!$A212,gDP!$B$6:$B$271)))</f>
        <v/>
      </c>
      <c r="J212" s="77" t="str">
        <f>IF(INDEX([2]pivotTable!J$3:J$308,MATCH(totalExpenditure!$A212,[2]pivotTable!$A$3:$A$308,0))/100*INDEX(gDP!Y$6:Y$271,MATCH(totalExpenditure!$A212,gDP!$B$6:$B$271))=0,"",INDEX([2]pivotTable!J$3:J$308,MATCH(totalExpenditure!$A212,[2]pivotTable!$A$3:$A$308,0))/100*INDEX(gDP!Y$6:Y$271,MATCH(totalExpenditure!$A212,gDP!$B$6:$B$271)))</f>
        <v/>
      </c>
      <c r="K212" s="77" t="str">
        <f>IF(INDEX([2]pivotTable!K$3:K$308,MATCH(totalExpenditure!$A212,[2]pivotTable!$A$3:$A$308,0))/100*INDEX(gDP!Z$6:Z$271,MATCH(totalExpenditure!$A212,gDP!$B$6:$B$271))=0,"",INDEX([2]pivotTable!K$3:K$308,MATCH(totalExpenditure!$A212,[2]pivotTable!$A$3:$A$308,0))/100*INDEX(gDP!Z$6:Z$271,MATCH(totalExpenditure!$A212,gDP!$B$6:$B$271)))</f>
        <v/>
      </c>
      <c r="L212" s="77" t="str">
        <f>IF(INDEX([2]pivotTable!L$3:L$308,MATCH(totalExpenditure!$A212,[2]pivotTable!$A$3:$A$308,0))/100*INDEX(gDP!AA$6:AA$271,MATCH(totalExpenditure!$A212,gDP!$B$6:$B$271))=0,"",INDEX([2]pivotTable!L$3:L$308,MATCH(totalExpenditure!$A212,[2]pivotTable!$A$3:$A$308,0))/100*INDEX(gDP!AA$6:AA$271,MATCH(totalExpenditure!$A212,gDP!$B$6:$B$271)))</f>
        <v/>
      </c>
      <c r="M212" s="77" t="str">
        <f>IF(INDEX([2]pivotTable!M$3:M$308,MATCH(totalExpenditure!$A212,[2]pivotTable!$A$3:$A$308,0))/100*INDEX(gDP!AB$6:AB$271,MATCH(totalExpenditure!$A212,gDP!$B$6:$B$271))=0,"",INDEX([2]pivotTable!M$3:M$308,MATCH(totalExpenditure!$A212,[2]pivotTable!$A$3:$A$308,0))/100*INDEX(gDP!AB$6:AB$271,MATCH(totalExpenditure!$A212,gDP!$B$6:$B$271)))</f>
        <v/>
      </c>
      <c r="N212" s="77" t="str">
        <f>IF(INDEX([2]pivotTable!N$3:N$308,MATCH(totalExpenditure!$A212,[2]pivotTable!$A$3:$A$308,0))/100*INDEX(gDP!AC$6:AC$271,MATCH(totalExpenditure!$A212,gDP!$B$6:$B$271))=0,"",INDEX([2]pivotTable!N$3:N$308,MATCH(totalExpenditure!$A212,[2]pivotTable!$A$3:$A$308,0))/100*INDEX(gDP!AC$6:AC$271,MATCH(totalExpenditure!$A212,gDP!$B$6:$B$271)))</f>
        <v/>
      </c>
      <c r="O212" s="77" t="str">
        <f>IF(INDEX([2]pivotTable!O$3:O$308,MATCH(totalExpenditure!$A212,[2]pivotTable!$A$3:$A$308,0))/100*INDEX(gDP!AD$6:AD$271,MATCH(totalExpenditure!$A212,gDP!$B$6:$B$271))=0,"",INDEX([2]pivotTable!O$3:O$308,MATCH(totalExpenditure!$A212,[2]pivotTable!$A$3:$A$308,0))/100*INDEX(gDP!AD$6:AD$271,MATCH(totalExpenditure!$A212,gDP!$B$6:$B$271)))</f>
        <v/>
      </c>
      <c r="P212" s="77" t="str">
        <f>IF(INDEX([2]pivotTable!P$3:P$308,MATCH(totalExpenditure!$A212,[2]pivotTable!$A$3:$A$308,0))/100*INDEX(gDP!AE$6:AE$271,MATCH(totalExpenditure!$A212,gDP!$B$6:$B$271))=0,"",INDEX([2]pivotTable!P$3:P$308,MATCH(totalExpenditure!$A212,[2]pivotTable!$A$3:$A$308,0))/100*INDEX(gDP!AE$6:AE$271,MATCH(totalExpenditure!$A212,gDP!$B$6:$B$271)))</f>
        <v/>
      </c>
      <c r="Q212" s="77" t="str">
        <f>IF(INDEX([2]pivotTable!Q$3:Q$308,MATCH(totalExpenditure!$A212,[2]pivotTable!$A$3:$A$308,0))/100*INDEX(gDP!AF$6:AF$271,MATCH(totalExpenditure!$A212,gDP!$B$6:$B$271))=0,"",INDEX([2]pivotTable!Q$3:Q$308,MATCH(totalExpenditure!$A212,[2]pivotTable!$A$3:$A$308,0))/100*INDEX(gDP!AF$6:AF$271,MATCH(totalExpenditure!$A212,gDP!$B$6:$B$271)))</f>
        <v/>
      </c>
      <c r="R212" s="77" t="str">
        <f>IF(INDEX([2]pivotTable!R$3:R$308,MATCH(totalExpenditure!$A212,[2]pivotTable!$A$3:$A$308,0))/100*INDEX(gDP!AG$6:AG$271,MATCH(totalExpenditure!$A212,gDP!$B$6:$B$271))=0,"",INDEX([2]pivotTable!R$3:R$308,MATCH(totalExpenditure!$A212,[2]pivotTable!$A$3:$A$308,0))/100*INDEX(gDP!AG$6:AG$271,MATCH(totalExpenditure!$A212,gDP!$B$6:$B$271)))</f>
        <v/>
      </c>
      <c r="S212" s="77" t="str">
        <f>IF(INDEX([2]pivotTable!S$3:S$308,MATCH(totalExpenditure!$A212,[2]pivotTable!$A$3:$A$308,0))/100*INDEX(gDP!AH$6:AH$271,MATCH(totalExpenditure!$A212,gDP!$B$6:$B$271))=0,"",INDEX([2]pivotTable!S$3:S$308,MATCH(totalExpenditure!$A212,[2]pivotTable!$A$3:$A$308,0))/100*INDEX(gDP!AH$6:AH$271,MATCH(totalExpenditure!$A212,gDP!$B$6:$B$271)))</f>
        <v/>
      </c>
      <c r="T212" s="77" t="str">
        <f>IF(INDEX([2]pivotTable!T$3:T$308,MATCH(totalExpenditure!$A212,[2]pivotTable!$A$3:$A$308,0))/100*INDEX(gDP!AI$6:AI$271,MATCH(totalExpenditure!$A212,gDP!$B$6:$B$271))=0,"",INDEX([2]pivotTable!T$3:T$308,MATCH(totalExpenditure!$A212,[2]pivotTable!$A$3:$A$308,0))/100*INDEX(gDP!AI$6:AI$271,MATCH(totalExpenditure!$A212,gDP!$B$6:$B$271)))</f>
        <v/>
      </c>
      <c r="U212" s="77" t="str">
        <f>IF(INDEX([2]pivotTable!U$3:U$308,MATCH(totalExpenditure!$A212,[2]pivotTable!$A$3:$A$308,0))/100*INDEX(gDP!AJ$6:AJ$271,MATCH(totalExpenditure!$A212,gDP!$B$6:$B$271))=0,"",INDEX([2]pivotTable!U$3:U$308,MATCH(totalExpenditure!$A212,[2]pivotTable!$A$3:$A$308,0))/100*INDEX(gDP!AJ$6:AJ$271,MATCH(totalExpenditure!$A212,gDP!$B$6:$B$271)))</f>
        <v/>
      </c>
      <c r="V212" s="77" t="str">
        <f>IF(INDEX([2]pivotTable!V$3:V$308,MATCH(totalExpenditure!$A212,[2]pivotTable!$A$3:$A$308,0))/100*INDEX(gDP!AK$6:AK$271,MATCH(totalExpenditure!$A212,gDP!$B$6:$B$271))=0,"",INDEX([2]pivotTable!V$3:V$308,MATCH(totalExpenditure!$A212,[2]pivotTable!$A$3:$A$308,0))/100*INDEX(gDP!AK$6:AK$271,MATCH(totalExpenditure!$A212,gDP!$B$6:$B$271)))</f>
        <v/>
      </c>
      <c r="W212" s="77" t="str">
        <f>IF(INDEX([2]pivotTable!W$3:W$308,MATCH(totalExpenditure!$A212,[2]pivotTable!$A$3:$A$308,0))/100*INDEX(gDP!AL$6:AL$271,MATCH(totalExpenditure!$A212,gDP!$B$6:$B$271))=0,"",INDEX([2]pivotTable!W$3:W$308,MATCH(totalExpenditure!$A212,[2]pivotTable!$A$3:$A$308,0))/100*INDEX(gDP!AL$6:AL$271,MATCH(totalExpenditure!$A212,gDP!$B$6:$B$271)))</f>
        <v/>
      </c>
      <c r="X212" s="77" t="str">
        <f>IF(INDEX([2]pivotTable!X$3:X$308,MATCH(totalExpenditure!$A212,[2]pivotTable!$A$3:$A$308,0))/100*INDEX(gDP!AM$6:AM$271,MATCH(totalExpenditure!$A212,gDP!$B$6:$B$271))=0,"",INDEX([2]pivotTable!X$3:X$308,MATCH(totalExpenditure!$A212,[2]pivotTable!$A$3:$A$308,0))/100*INDEX(gDP!AM$6:AM$271,MATCH(totalExpenditure!$A212,gDP!$B$6:$B$271)))</f>
        <v/>
      </c>
      <c r="Y212" s="77" t="str">
        <f>IF(INDEX([2]pivotTable!Y$3:Y$308,MATCH(totalExpenditure!$A212,[2]pivotTable!$A$3:$A$308,0))/100*INDEX(gDP!AN$6:AN$271,MATCH(totalExpenditure!$A212,gDP!$B$6:$B$271))=0,"",INDEX([2]pivotTable!Y$3:Y$308,MATCH(totalExpenditure!$A212,[2]pivotTable!$A$3:$A$308,0))/100*INDEX(gDP!AN$6:AN$271,MATCH(totalExpenditure!$A212,gDP!$B$6:$B$271)))</f>
        <v/>
      </c>
      <c r="Z212" s="77">
        <f>IF(INDEX([2]pivotTable!Z$3:Z$308,MATCH(totalExpenditure!$A212,[2]pivotTable!$A$3:$A$308,0))/100*INDEX(gDP!AO$6:AO$271,MATCH(totalExpenditure!$A212,gDP!$B$6:$B$271))=0,"",INDEX([2]pivotTable!Z$3:Z$308,MATCH(totalExpenditure!$A212,[2]pivotTable!$A$3:$A$308,0))/100*INDEX(gDP!AO$6:AO$271,MATCH(totalExpenditure!$A212,gDP!$B$6:$B$271)))</f>
        <v>80684459.64137049</v>
      </c>
      <c r="AA212" s="77">
        <f>IF(INDEX([2]pivotTable!AA$3:AA$308,MATCH(totalExpenditure!$A212,[2]pivotTable!$A$3:$A$308,0))/100*INDEX(gDP!AP$6:AP$271,MATCH(totalExpenditure!$A212,gDP!$B$6:$B$271))=0,"",INDEX([2]pivotTable!AA$3:AA$308,MATCH(totalExpenditure!$A212,[2]pivotTable!$A$3:$A$308,0))/100*INDEX(gDP!AP$6:AP$271,MATCH(totalExpenditure!$A212,gDP!$B$6:$B$271)))</f>
        <v>70685301.093081832</v>
      </c>
      <c r="AB212" s="77">
        <f>IF(INDEX([2]pivotTable!AB$3:AB$308,MATCH(totalExpenditure!$A212,[2]pivotTable!$A$3:$A$308,0))/100*INDEX(gDP!AQ$6:AQ$271,MATCH(totalExpenditure!$A212,gDP!$B$6:$B$271))=0,"",INDEX([2]pivotTable!AB$3:AB$308,MATCH(totalExpenditure!$A212,[2]pivotTable!$A$3:$A$308,0))/100*INDEX(gDP!AQ$6:AQ$271,MATCH(totalExpenditure!$A212,gDP!$B$6:$B$271)))</f>
        <v>72212247.79049097</v>
      </c>
      <c r="AC212" s="77">
        <f>IF(INDEX([2]pivotTable!AC$3:AC$308,MATCH(totalExpenditure!$A212,[2]pivotTable!$A$3:$A$308,0))/100*INDEX(gDP!AR$6:AR$271,MATCH(totalExpenditure!$A212,gDP!$B$6:$B$271))=0,"",INDEX([2]pivotTable!AC$3:AC$308,MATCH(totalExpenditure!$A212,[2]pivotTable!$A$3:$A$308,0))/100*INDEX(gDP!AR$6:AR$271,MATCH(totalExpenditure!$A212,gDP!$B$6:$B$271)))</f>
        <v>75158318.234019846</v>
      </c>
      <c r="AD212" s="77">
        <f>IF(INDEX([2]pivotTable!AD$3:AD$308,MATCH(totalExpenditure!$A212,[2]pivotTable!$A$3:$A$308,0))/100*INDEX(gDP!AS$6:AS$271,MATCH(totalExpenditure!$A212,gDP!$B$6:$B$271))=0,"",INDEX([2]pivotTable!AD$3:AD$308,MATCH(totalExpenditure!$A212,[2]pivotTable!$A$3:$A$308,0))/100*INDEX(gDP!AS$6:AS$271,MATCH(totalExpenditure!$A212,gDP!$B$6:$B$271)))</f>
        <v>66145035.043727763</v>
      </c>
      <c r="AE212" s="77" t="str">
        <f>IF(INDEX([2]pivotTable!AE$3:AE$308,MATCH(totalExpenditure!$A212,[2]pivotTable!$A$3:$A$308,0))/100*INDEX(gDP!AT$6:AT$271,MATCH(totalExpenditure!$A212,gDP!$B$6:$B$271))=0,"",INDEX([2]pivotTable!AE$3:AE$308,MATCH(totalExpenditure!$A212,[2]pivotTable!$A$3:$A$308,0))/100*INDEX(gDP!AT$6:AT$271,MATCH(totalExpenditure!$A212,gDP!$B$6:$B$271)))</f>
        <v/>
      </c>
      <c r="AF212" s="77" t="str">
        <f>IF(INDEX([2]pivotTable!AF$3:AF$308,MATCH(totalExpenditure!$A212,[2]pivotTable!$A$3:$A$308,0))/100*INDEX(gDP!AU$6:AU$271,MATCH(totalExpenditure!$A212,gDP!$B$6:$B$271))=0,"",INDEX([2]pivotTable!AF$3:AF$308,MATCH(totalExpenditure!$A212,[2]pivotTable!$A$3:$A$308,0))/100*INDEX(gDP!AU$6:AU$271,MATCH(totalExpenditure!$A212,gDP!$B$6:$B$271)))</f>
        <v/>
      </c>
      <c r="AG212" s="77" t="str">
        <f>IF(INDEX([2]pivotTable!AG$3:AG$308,MATCH(totalExpenditure!$A212,[2]pivotTable!$A$3:$A$308,0))/100*INDEX(gDP!AV$6:AV$271,MATCH(totalExpenditure!$A212,gDP!$B$6:$B$271))=0,"",INDEX([2]pivotTable!AG$3:AG$308,MATCH(totalExpenditure!$A212,[2]pivotTable!$A$3:$A$308,0))/100*INDEX(gDP!AV$6:AV$271,MATCH(totalExpenditure!$A212,gDP!$B$6:$B$271)))</f>
        <v/>
      </c>
      <c r="AH212" s="77" t="str">
        <f>IF(INDEX([2]pivotTable!AH$3:AH$308,MATCH(totalExpenditure!$A212,[2]pivotTable!$A$3:$A$308,0))/100*INDEX(gDP!AW$6:AW$271,MATCH(totalExpenditure!$A212,gDP!$B$6:$B$271))=0,"",INDEX([2]pivotTable!AH$3:AH$308,MATCH(totalExpenditure!$A212,[2]pivotTable!$A$3:$A$308,0))/100*INDEX(gDP!AW$6:AW$271,MATCH(totalExpenditure!$A212,gDP!$B$6:$B$271)))</f>
        <v/>
      </c>
      <c r="AI212" s="77" t="str">
        <f>IF(INDEX([2]pivotTable!AI$3:AI$308,MATCH(totalExpenditure!$A212,[2]pivotTable!$A$3:$A$308,0))/100*INDEX(gDP!AX$6:AX$271,MATCH(totalExpenditure!$A212,gDP!$B$6:$B$271))=0,"",INDEX([2]pivotTable!AI$3:AI$308,MATCH(totalExpenditure!$A212,[2]pivotTable!$A$3:$A$308,0))/100*INDEX(gDP!AX$6:AX$271,MATCH(totalExpenditure!$A212,gDP!$B$6:$B$271)))</f>
        <v/>
      </c>
      <c r="AJ212" s="77" t="str">
        <f>IF(INDEX([2]pivotTable!AJ$3:AJ$308,MATCH(totalExpenditure!$A212,[2]pivotTable!$A$3:$A$308,0))/100*INDEX(gDP!AY$6:AY$271,MATCH(totalExpenditure!$A212,gDP!$B$6:$B$271))=0,"",INDEX([2]pivotTable!AJ$3:AJ$308,MATCH(totalExpenditure!$A212,[2]pivotTable!$A$3:$A$308,0))/100*INDEX(gDP!AY$6:AY$271,MATCH(totalExpenditure!$A212,gDP!$B$6:$B$271)))</f>
        <v/>
      </c>
      <c r="AK212" s="77" t="str">
        <f>IF(INDEX([2]pivotTable!AK$3:AK$308,MATCH(totalExpenditure!$A212,[2]pivotTable!$A$3:$A$308,0))/100*INDEX(gDP!AZ$6:AZ$271,MATCH(totalExpenditure!$A212,gDP!$B$6:$B$271))=0,"",INDEX([2]pivotTable!AK$3:AK$308,MATCH(totalExpenditure!$A212,[2]pivotTable!$A$3:$A$308,0))/100*INDEX(gDP!AZ$6:AZ$271,MATCH(totalExpenditure!$A212,gDP!$B$6:$B$271)))</f>
        <v/>
      </c>
      <c r="AL212" s="77" t="str">
        <f>IF(INDEX([2]pivotTable!AL$3:AL$308,MATCH(totalExpenditure!$A212,[2]pivotTable!$A$3:$A$308,0))/100*INDEX(gDP!BA$6:BA$271,MATCH(totalExpenditure!$A212,gDP!$B$6:$B$271))=0,"",INDEX([2]pivotTable!AL$3:AL$308,MATCH(totalExpenditure!$A212,[2]pivotTable!$A$3:$A$308,0))/100*INDEX(gDP!BA$6:BA$271,MATCH(totalExpenditure!$A212,gDP!$B$6:$B$271)))</f>
        <v/>
      </c>
      <c r="AM212" s="77" t="str">
        <f>IF(INDEX([2]pivotTable!AM$3:AM$308,MATCH(totalExpenditure!$A212,[2]pivotTable!$A$3:$A$308,0))/100*INDEX(gDP!BB$6:BB$271,MATCH(totalExpenditure!$A212,gDP!$B$6:$B$271))=0,"",INDEX([2]pivotTable!AM$3:AM$308,MATCH(totalExpenditure!$A212,[2]pivotTable!$A$3:$A$308,0))/100*INDEX(gDP!BB$6:BB$271,MATCH(totalExpenditure!$A212,gDP!$B$6:$B$271)))</f>
        <v/>
      </c>
      <c r="AN212" s="77" t="str">
        <f>IF(INDEX([2]pivotTable!AN$3:AN$308,MATCH(totalExpenditure!$A212,[2]pivotTable!$A$3:$A$308,0))/100*INDEX(gDP!BC$6:BC$271,MATCH(totalExpenditure!$A212,gDP!$B$6:$B$271))=0,"",INDEX([2]pivotTable!AN$3:AN$308,MATCH(totalExpenditure!$A212,[2]pivotTable!$A$3:$A$308,0))/100*INDEX(gDP!BC$6:BC$271,MATCH(totalExpenditure!$A212,gDP!$B$6:$B$271)))</f>
        <v/>
      </c>
      <c r="AO212" s="77" t="str">
        <f>IF(INDEX([2]pivotTable!AO$3:AO$308,MATCH(totalExpenditure!$A212,[2]pivotTable!$A$3:$A$308,0))/100*INDEX(gDP!BD$6:BD$271,MATCH(totalExpenditure!$A212,gDP!$B$6:$B$271))=0,"",INDEX([2]pivotTable!AO$3:AO$308,MATCH(totalExpenditure!$A212,[2]pivotTable!$A$3:$A$308,0))/100*INDEX(gDP!BD$6:BD$271,MATCH(totalExpenditure!$A212,gDP!$B$6:$B$271)))</f>
        <v/>
      </c>
      <c r="AP212" s="77" t="str">
        <f>IF(INDEX([2]pivotTable!AP$3:AP$308,MATCH(totalExpenditure!$A212,[2]pivotTable!$A$3:$A$308,0))/100*INDEX(gDP!BE$6:BE$271,MATCH(totalExpenditure!$A212,gDP!$B$6:$B$271))=0,"",INDEX([2]pivotTable!AP$3:AP$308,MATCH(totalExpenditure!$A212,[2]pivotTable!$A$3:$A$308,0))/100*INDEX(gDP!BE$6:BE$271,MATCH(totalExpenditure!$A212,gDP!$B$6:$B$271)))</f>
        <v/>
      </c>
      <c r="AQ212" s="77" t="str">
        <f>IF(INDEX([2]pivotTable!AQ$3:AQ$308,MATCH(totalExpenditure!$A212,[2]pivotTable!$A$3:$A$308,0))/100*INDEX(gDP!BF$6:BF$271,MATCH(totalExpenditure!$A212,gDP!$B$6:$B$271))=0,"",INDEX([2]pivotTable!AQ$3:AQ$308,MATCH(totalExpenditure!$A212,[2]pivotTable!$A$3:$A$308,0))/100*INDEX(gDP!BF$6:BF$271,MATCH(totalExpenditure!$A212,gDP!$B$6:$B$271)))</f>
        <v/>
      </c>
      <c r="AR212" s="77" t="str">
        <f>IF(INDEX([2]pivotTable!AR$3:AR$308,MATCH(totalExpenditure!$A212,[2]pivotTable!$A$3:$A$308,0))/100*INDEX(gDP!BG$6:BG$271,MATCH(totalExpenditure!$A212,gDP!$B$6:$B$271))=0,"",INDEX([2]pivotTable!AR$3:AR$308,MATCH(totalExpenditure!$A212,[2]pivotTable!$A$3:$A$308,0))/100*INDEX(gDP!BG$6:BG$271,MATCH(totalExpenditure!$A212,gDP!$B$6:$B$271)))</f>
        <v/>
      </c>
      <c r="AS212" s="77" t="str">
        <f>IF(INDEX([2]pivotTable!AS$3:AS$308,MATCH(totalExpenditure!$A212,[2]pivotTable!$A$3:$A$308,0))/100*INDEX(gDP!BH$6:BH$271,MATCH(totalExpenditure!$A212,gDP!$B$6:$B$271))=0,"",INDEX([2]pivotTable!AS$3:AS$308,MATCH(totalExpenditure!$A212,[2]pivotTable!$A$3:$A$308,0))/100*INDEX(gDP!BH$6:BH$271,MATCH(totalExpenditure!$A212,gDP!$B$6:$B$271)))</f>
        <v/>
      </c>
      <c r="AT212" s="77" t="str">
        <f>IF(INDEX([2]pivotTable!AT$3:AT$308,MATCH(totalExpenditure!$A212,[2]pivotTable!$A$3:$A$308,0))/100*INDEX(gDP!BI$6:BI$271,MATCH(totalExpenditure!$A212,gDP!$B$6:$B$271))=0,"",INDEX([2]pivotTable!AT$3:AT$308,MATCH(totalExpenditure!$A212,[2]pivotTable!$A$3:$A$308,0))/100*INDEX(gDP!BI$6:BI$271,MATCH(totalExpenditure!$A212,gDP!$B$6:$B$271)))</f>
        <v/>
      </c>
      <c r="AU212" s="77" t="str">
        <f>IF(INDEX([2]pivotTable!AU$3:AU$308,MATCH(totalExpenditure!$A212,[2]pivotTable!$A$3:$A$308,0))/100*INDEX(gDP!BJ$6:BJ$271,MATCH(totalExpenditure!$A212,gDP!$B$6:$B$271))=0,"",INDEX([2]pivotTable!AU$3:AU$308,MATCH(totalExpenditure!$A212,[2]pivotTable!$A$3:$A$308,0))/100*INDEX(gDP!BJ$6:BJ$271,MATCH(totalExpenditure!$A212,gDP!$B$6:$B$271)))</f>
        <v/>
      </c>
      <c r="AV212" s="77" t="str">
        <f>IF(INDEX([2]pivotTable!AV$3:AV$308,MATCH(totalExpenditure!$A212,[2]pivotTable!$A$3:$A$308,0))/100*INDEX(gDP!BK$6:BK$271,MATCH(totalExpenditure!$A212,gDP!$B$6:$B$271))=0,"",INDEX([2]pivotTable!AV$3:AV$308,MATCH(totalExpenditure!$A212,[2]pivotTable!$A$3:$A$308,0))/100*INDEX(gDP!BK$6:BK$271,MATCH(totalExpenditure!$A212,gDP!$B$6:$B$271)))</f>
        <v/>
      </c>
      <c r="AW212" s="77" t="str">
        <f>IF(INDEX([2]pivotTable!AW$3:AW$308,MATCH(totalExpenditure!$A212,[2]pivotTable!$A$3:$A$308,0))/100*INDEX(gDP!BL$6:BL$271,MATCH(totalExpenditure!$A212,gDP!$B$6:$B$271))=0,"",INDEX([2]pivotTable!AW$3:AW$308,MATCH(totalExpenditure!$A212,[2]pivotTable!$A$3:$A$308,0))/100*INDEX(gDP!BL$6:BL$271,MATCH(totalExpenditure!$A212,gDP!$B$6:$B$271)))</f>
        <v/>
      </c>
      <c r="AX212" s="77" t="str">
        <f>IF(INDEX([2]pivotTable!AX$3:AX$308,MATCH(totalExpenditure!$A212,[2]pivotTable!$A$3:$A$308,0))/100*INDEX(gDP!BM$6:BM$271,MATCH(totalExpenditure!$A212,gDP!$B$6:$B$271))=0,"",INDEX([2]pivotTable!AX$3:AX$308,MATCH(totalExpenditure!$A212,[2]pivotTable!$A$3:$A$308,0))/100*INDEX(gDP!BM$6:BM$271,MATCH(totalExpenditure!$A212,gDP!$B$6:$B$271)))</f>
        <v/>
      </c>
      <c r="AY212" s="77" t="str">
        <f>IF(INDEX([2]pivotTable!AY$3:AY$308,MATCH(totalExpenditure!$A212,[2]pivotTable!$A$3:$A$308,0))/100*INDEX(gDP!BN$6:BN$271,MATCH(totalExpenditure!$A212,gDP!$B$6:$B$271))=0,"",INDEX([2]pivotTable!AY$3:AY$308,MATCH(totalExpenditure!$A212,[2]pivotTable!$A$3:$A$308,0))/100*INDEX(gDP!BN$6:BN$271,MATCH(totalExpenditure!$A212,gDP!$B$6:$B$271)))</f>
        <v/>
      </c>
      <c r="AZ212" s="77" t="str">
        <f>IF(INDEX([2]pivotTable!AZ$3:AZ$308,MATCH(totalExpenditure!$A212,[2]pivotTable!$A$3:$A$308,0))/100*INDEX(gDP!BO$6:BO$271,MATCH(totalExpenditure!$A212,gDP!$B$6:$B$271))=0,"",INDEX([2]pivotTable!AZ$3:AZ$308,MATCH(totalExpenditure!$A212,[2]pivotTable!$A$3:$A$308,0))/100*INDEX(gDP!BO$6:BO$271,MATCH(totalExpenditure!$A212,gDP!$B$6:$B$271)))</f>
        <v/>
      </c>
      <c r="BA212" s="77" t="str">
        <f>IF(INDEX([2]pivotTable!B$310:B$615,MATCH(totalExpenditure!$A212,[2]pivotTable!$A$310:$A$615,0))/100*INDEX(gDP!Q$6:Q$271,MATCH(totalExpenditure!$A212,gDP!$B$6:$B$271))=0,"",INDEX([2]pivotTable!B$310:B$615,MATCH(totalExpenditure!$A212,[2]pivotTable!$A$310:$A$615,0))/100*INDEX(gDP!Q$6:Q$271,MATCH(totalExpenditure!$A212,gDP!$B$6:$B$271)))</f>
        <v/>
      </c>
      <c r="BB212" s="77" t="str">
        <f>IF(INDEX([2]pivotTable!C$310:C$615,MATCH(totalExpenditure!$A212,[2]pivotTable!$A$310:$A$615,0))/100*INDEX(gDP!R$6:R$271,MATCH(totalExpenditure!$A212,gDP!$B$6:$B$271))=0,"",INDEX([2]pivotTable!C$310:C$615,MATCH(totalExpenditure!$A212,[2]pivotTable!$A$310:$A$615,0))/100*INDEX(gDP!R$6:R$271,MATCH(totalExpenditure!$A212,gDP!$B$6:$B$271)))</f>
        <v/>
      </c>
      <c r="BC212" s="77" t="str">
        <f>IF(INDEX([2]pivotTable!D$310:D$615,MATCH(totalExpenditure!$A212,[2]pivotTable!$A$310:$A$615,0))/100*INDEX(gDP!S$6:S$271,MATCH(totalExpenditure!$A212,gDP!$B$6:$B$271))=0,"",INDEX([2]pivotTable!D$310:D$615,MATCH(totalExpenditure!$A212,[2]pivotTable!$A$310:$A$615,0))/100*INDEX(gDP!S$6:S$271,MATCH(totalExpenditure!$A212,gDP!$B$6:$B$271)))</f>
        <v/>
      </c>
      <c r="BD212" s="77" t="str">
        <f>IF(INDEX([2]pivotTable!E$310:E$615,MATCH(totalExpenditure!$A212,[2]pivotTable!$A$310:$A$615,0))/100*INDEX(gDP!T$6:T$271,MATCH(totalExpenditure!$A212,gDP!$B$6:$B$271))=0,"",INDEX([2]pivotTable!E$310:E$615,MATCH(totalExpenditure!$A212,[2]pivotTable!$A$310:$A$615,0))/100*INDEX(gDP!T$6:T$271,MATCH(totalExpenditure!$A212,gDP!$B$6:$B$271)))</f>
        <v/>
      </c>
      <c r="BE212" s="77" t="str">
        <f>IF(INDEX([2]pivotTable!F$310:F$615,MATCH(totalExpenditure!$A212,[2]pivotTable!$A$310:$A$615,0))/100*INDEX(gDP!U$6:U$271,MATCH(totalExpenditure!$A212,gDP!$B$6:$B$271))=0,"",INDEX([2]pivotTable!F$310:F$615,MATCH(totalExpenditure!$A212,[2]pivotTable!$A$310:$A$615,0))/100*INDEX(gDP!U$6:U$271,MATCH(totalExpenditure!$A212,gDP!$B$6:$B$271)))</f>
        <v/>
      </c>
      <c r="BF212" s="77" t="str">
        <f>IF(INDEX([2]pivotTable!G$310:G$615,MATCH(totalExpenditure!$A212,[2]pivotTable!$A$310:$A$615,0))/100*INDEX(gDP!V$6:V$271,MATCH(totalExpenditure!$A212,gDP!$B$6:$B$271))=0,"",INDEX([2]pivotTable!G$310:G$615,MATCH(totalExpenditure!$A212,[2]pivotTable!$A$310:$A$615,0))/100*INDEX(gDP!V$6:V$271,MATCH(totalExpenditure!$A212,gDP!$B$6:$B$271)))</f>
        <v/>
      </c>
      <c r="BG212" s="77" t="str">
        <f>IF(INDEX([2]pivotTable!H$310:H$615,MATCH(totalExpenditure!$A212,[2]pivotTable!$A$310:$A$615,0))/100*INDEX(gDP!W$6:W$271,MATCH(totalExpenditure!$A212,gDP!$B$6:$B$271))=0,"",INDEX([2]pivotTable!H$310:H$615,MATCH(totalExpenditure!$A212,[2]pivotTable!$A$310:$A$615,0))/100*INDEX(gDP!W$6:W$271,MATCH(totalExpenditure!$A212,gDP!$B$6:$B$271)))</f>
        <v/>
      </c>
      <c r="BH212" s="77" t="str">
        <f>IF(INDEX([2]pivotTable!I$310:I$615,MATCH(totalExpenditure!$A212,[2]pivotTable!$A$310:$A$615,0))/100*INDEX(gDP!X$6:X$271,MATCH(totalExpenditure!$A212,gDP!$B$6:$B$271))=0,"",INDEX([2]pivotTable!I$310:I$615,MATCH(totalExpenditure!$A212,[2]pivotTable!$A$310:$A$615,0))/100*INDEX(gDP!X$6:X$271,MATCH(totalExpenditure!$A212,gDP!$B$6:$B$271)))</f>
        <v/>
      </c>
      <c r="BI212" s="77" t="str">
        <f>IF(INDEX([2]pivotTable!J$310:J$615,MATCH(totalExpenditure!$A212,[2]pivotTable!$A$310:$A$615,0))/100*INDEX(gDP!Y$6:Y$271,MATCH(totalExpenditure!$A212,gDP!$B$6:$B$271))=0,"",INDEX([2]pivotTable!J$310:J$615,MATCH(totalExpenditure!$A212,[2]pivotTable!$A$310:$A$615,0))/100*INDEX(gDP!Y$6:Y$271,MATCH(totalExpenditure!$A212,gDP!$B$6:$B$271)))</f>
        <v/>
      </c>
      <c r="BJ212" s="77" t="str">
        <f>IF(INDEX([2]pivotTable!K$310:K$615,MATCH(totalExpenditure!$A212,[2]pivotTable!$A$310:$A$615,0))/100*INDEX(gDP!Z$6:Z$271,MATCH(totalExpenditure!$A212,gDP!$B$6:$B$271))=0,"",INDEX([2]pivotTable!K$310:K$615,MATCH(totalExpenditure!$A212,[2]pivotTable!$A$310:$A$615,0))/100*INDEX(gDP!Z$6:Z$271,MATCH(totalExpenditure!$A212,gDP!$B$6:$B$271)))</f>
        <v/>
      </c>
      <c r="BK212" s="77" t="str">
        <f>IF(INDEX([2]pivotTable!L$310:L$615,MATCH(totalExpenditure!$A212,[2]pivotTable!$A$310:$A$615,0))/100*INDEX(gDP!AA$6:AA$271,MATCH(totalExpenditure!$A212,gDP!$B$6:$B$271))=0,"",INDEX([2]pivotTable!L$310:L$615,MATCH(totalExpenditure!$A212,[2]pivotTable!$A$310:$A$615,0))/100*INDEX(gDP!AA$6:AA$271,MATCH(totalExpenditure!$A212,gDP!$B$6:$B$271)))</f>
        <v/>
      </c>
      <c r="BL212" s="77" t="str">
        <f>IF(INDEX([2]pivotTable!M$310:M$615,MATCH(totalExpenditure!$A212,[2]pivotTable!$A$310:$A$615,0))/100*INDEX(gDP!AB$6:AB$271,MATCH(totalExpenditure!$A212,gDP!$B$6:$B$271))=0,"",INDEX([2]pivotTable!M$310:M$615,MATCH(totalExpenditure!$A212,[2]pivotTable!$A$310:$A$615,0))/100*INDEX(gDP!AB$6:AB$271,MATCH(totalExpenditure!$A212,gDP!$B$6:$B$271)))</f>
        <v/>
      </c>
      <c r="BM212" s="77" t="str">
        <f>IF(INDEX([2]pivotTable!N$310:N$615,MATCH(totalExpenditure!$A212,[2]pivotTable!$A$310:$A$615,0))/100*INDEX(gDP!AC$6:AC$271,MATCH(totalExpenditure!$A212,gDP!$B$6:$B$271))=0,"",INDEX([2]pivotTable!N$310:N$615,MATCH(totalExpenditure!$A212,[2]pivotTable!$A$310:$A$615,0))/100*INDEX(gDP!AC$6:AC$271,MATCH(totalExpenditure!$A212,gDP!$B$6:$B$271)))</f>
        <v/>
      </c>
      <c r="BN212" s="77" t="str">
        <f>IF(INDEX([2]pivotTable!O$310:O$615,MATCH(totalExpenditure!$A212,[2]pivotTable!$A$310:$A$615,0))/100*INDEX(gDP!AD$6:AD$271,MATCH(totalExpenditure!$A212,gDP!$B$6:$B$271))=0,"",INDEX([2]pivotTable!O$310:O$615,MATCH(totalExpenditure!$A212,[2]pivotTable!$A$310:$A$615,0))/100*INDEX(gDP!AD$6:AD$271,MATCH(totalExpenditure!$A212,gDP!$B$6:$B$271)))</f>
        <v/>
      </c>
      <c r="BO212" s="77" t="str">
        <f>IF(INDEX([2]pivotTable!P$310:P$615,MATCH(totalExpenditure!$A212,[2]pivotTable!$A$310:$A$615,0))/100*INDEX(gDP!AE$6:AE$271,MATCH(totalExpenditure!$A212,gDP!$B$6:$B$271))=0,"",INDEX([2]pivotTable!P$310:P$615,MATCH(totalExpenditure!$A212,[2]pivotTable!$A$310:$A$615,0))/100*INDEX(gDP!AE$6:AE$271,MATCH(totalExpenditure!$A212,gDP!$B$6:$B$271)))</f>
        <v/>
      </c>
      <c r="BP212" s="77" t="str">
        <f>IF(INDEX([2]pivotTable!Q$310:Q$615,MATCH(totalExpenditure!$A212,[2]pivotTable!$A$310:$A$615,0))/100*INDEX(gDP!AF$6:AF$271,MATCH(totalExpenditure!$A212,gDP!$B$6:$B$271))=0,"",INDEX([2]pivotTable!Q$310:Q$615,MATCH(totalExpenditure!$A212,[2]pivotTable!$A$310:$A$615,0))/100*INDEX(gDP!AF$6:AF$271,MATCH(totalExpenditure!$A212,gDP!$B$6:$B$271)))</f>
        <v/>
      </c>
      <c r="BQ212" s="77" t="str">
        <f>IF(INDEX([2]pivotTable!R$310:R$615,MATCH(totalExpenditure!$A212,[2]pivotTable!$A$310:$A$615,0))/100*INDEX(gDP!AG$6:AG$271,MATCH(totalExpenditure!$A212,gDP!$B$6:$B$271))=0,"",INDEX([2]pivotTable!R$310:R$615,MATCH(totalExpenditure!$A212,[2]pivotTable!$A$310:$A$615,0))/100*INDEX(gDP!AG$6:AG$271,MATCH(totalExpenditure!$A212,gDP!$B$6:$B$271)))</f>
        <v/>
      </c>
      <c r="BR212" s="77" t="str">
        <f>IF(INDEX([2]pivotTable!S$310:S$615,MATCH(totalExpenditure!$A212,[2]pivotTable!$A$310:$A$615,0))/100*INDEX(gDP!AH$6:AH$271,MATCH(totalExpenditure!$A212,gDP!$B$6:$B$271))=0,"",INDEX([2]pivotTable!S$310:S$615,MATCH(totalExpenditure!$A212,[2]pivotTable!$A$310:$A$615,0))/100*INDEX(gDP!AH$6:AH$271,MATCH(totalExpenditure!$A212,gDP!$B$6:$B$271)))</f>
        <v/>
      </c>
      <c r="BS212" s="77" t="str">
        <f>IF(INDEX([2]pivotTable!T$310:T$615,MATCH(totalExpenditure!$A212,[2]pivotTable!$A$310:$A$615,0))/100*INDEX(gDP!AI$6:AI$271,MATCH(totalExpenditure!$A212,gDP!$B$6:$B$271))=0,"",INDEX([2]pivotTable!T$310:T$615,MATCH(totalExpenditure!$A212,[2]pivotTable!$A$310:$A$615,0))/100*INDEX(gDP!AI$6:AI$271,MATCH(totalExpenditure!$A212,gDP!$B$6:$B$271)))</f>
        <v/>
      </c>
      <c r="BT212" s="77" t="str">
        <f>IF(INDEX([2]pivotTable!U$310:U$615,MATCH(totalExpenditure!$A212,[2]pivotTable!$A$310:$A$615,0))/100*INDEX(gDP!AJ$6:AJ$271,MATCH(totalExpenditure!$A212,gDP!$B$6:$B$271))=0,"",INDEX([2]pivotTable!U$310:U$615,MATCH(totalExpenditure!$A212,[2]pivotTable!$A$310:$A$615,0))/100*INDEX(gDP!AJ$6:AJ$271,MATCH(totalExpenditure!$A212,gDP!$B$6:$B$271)))</f>
        <v/>
      </c>
      <c r="BU212" s="77" t="str">
        <f>IF(INDEX([2]pivotTable!V$310:V$615,MATCH(totalExpenditure!$A212,[2]pivotTable!$A$310:$A$615,0))/100*INDEX(gDP!AK$6:AK$271,MATCH(totalExpenditure!$A212,gDP!$B$6:$B$271))=0,"",INDEX([2]pivotTable!V$310:V$615,MATCH(totalExpenditure!$A212,[2]pivotTable!$A$310:$A$615,0))/100*INDEX(gDP!AK$6:AK$271,MATCH(totalExpenditure!$A212,gDP!$B$6:$B$271)))</f>
        <v/>
      </c>
      <c r="BV212" s="77" t="str">
        <f>IF(INDEX([2]pivotTable!W$310:W$615,MATCH(totalExpenditure!$A212,[2]pivotTable!$A$310:$A$615,0))/100*INDEX(gDP!AL$6:AL$271,MATCH(totalExpenditure!$A212,gDP!$B$6:$B$271))=0,"",INDEX([2]pivotTable!W$310:W$615,MATCH(totalExpenditure!$A212,[2]pivotTable!$A$310:$A$615,0))/100*INDEX(gDP!AL$6:AL$271,MATCH(totalExpenditure!$A212,gDP!$B$6:$B$271)))</f>
        <v/>
      </c>
      <c r="BW212" s="77" t="str">
        <f>IF(INDEX([2]pivotTable!X$310:X$615,MATCH(totalExpenditure!$A212,[2]pivotTable!$A$310:$A$615,0))/100*INDEX(gDP!AM$6:AM$271,MATCH(totalExpenditure!$A212,gDP!$B$6:$B$271))=0,"",INDEX([2]pivotTable!X$310:X$615,MATCH(totalExpenditure!$A212,[2]pivotTable!$A$310:$A$615,0))/100*INDEX(gDP!AM$6:AM$271,MATCH(totalExpenditure!$A212,gDP!$B$6:$B$271)))</f>
        <v/>
      </c>
      <c r="BX212" s="77" t="str">
        <f>IF(INDEX([2]pivotTable!Y$310:Y$615,MATCH(totalExpenditure!$A212,[2]pivotTable!$A$310:$A$615,0))/100*INDEX(gDP!AN$6:AN$271,MATCH(totalExpenditure!$A212,gDP!$B$6:$B$271))=0,"",INDEX([2]pivotTable!Y$310:Y$615,MATCH(totalExpenditure!$A212,[2]pivotTable!$A$310:$A$615,0))/100*INDEX(gDP!AN$6:AN$271,MATCH(totalExpenditure!$A212,gDP!$B$6:$B$271)))</f>
        <v/>
      </c>
      <c r="BY212" s="77" t="str">
        <f>IF(INDEX([2]pivotTable!Z$310:Z$615,MATCH(totalExpenditure!$A212,[2]pivotTable!$A$310:$A$615,0))/100*INDEX(gDP!AO$6:AO$271,MATCH(totalExpenditure!$A212,gDP!$B$6:$B$271))=0,"",INDEX([2]pivotTable!Z$310:Z$615,MATCH(totalExpenditure!$A212,[2]pivotTable!$A$310:$A$615,0))/100*INDEX(gDP!AO$6:AO$271,MATCH(totalExpenditure!$A212,gDP!$B$6:$B$271)))</f>
        <v/>
      </c>
      <c r="BZ212" s="77">
        <f>IF(INDEX([2]pivotTable!AA$310:AA$615,MATCH(totalExpenditure!$A212,[2]pivotTable!$A$310:$A$615,0))/100*INDEX(gDP!AP$6:AP$271,MATCH(totalExpenditure!$A212,gDP!$B$6:$B$271))=0,"",INDEX([2]pivotTable!AA$310:AA$615,MATCH(totalExpenditure!$A212,[2]pivotTable!$A$310:$A$615,0))/100*INDEX(gDP!AP$6:AP$271,MATCH(totalExpenditure!$A212,gDP!$B$6:$B$271)))</f>
        <v>5437330.8533139871</v>
      </c>
      <c r="CA212" s="77">
        <f>IF(INDEX([2]pivotTable!AB$310:AB$615,MATCH(totalExpenditure!$A212,[2]pivotTable!$A$310:$A$615,0))/100*INDEX(gDP!AQ$6:AQ$271,MATCH(totalExpenditure!$A212,gDP!$B$6:$B$271))=0,"",INDEX([2]pivotTable!AB$310:AB$615,MATCH(totalExpenditure!$A212,[2]pivotTable!$A$310:$A$615,0))/100*INDEX(gDP!AQ$6:AQ$271,MATCH(totalExpenditure!$A212,gDP!$B$6:$B$271)))</f>
        <v>1951682.3727159717</v>
      </c>
      <c r="CB212" s="77" t="str">
        <f>IF(INDEX([2]pivotTable!AC$310:AC$615,MATCH(totalExpenditure!$A212,[2]pivotTable!$A$310:$A$615,0))/100*INDEX(gDP!AR$6:AR$271,MATCH(totalExpenditure!$A212,gDP!$B$6:$B$271))=0,"",INDEX([2]pivotTable!AC$310:AC$615,MATCH(totalExpenditure!$A212,[2]pivotTable!$A$310:$A$615,0))/100*INDEX(gDP!AR$6:AR$271,MATCH(totalExpenditure!$A212,gDP!$B$6:$B$271)))</f>
        <v/>
      </c>
      <c r="CC212" s="77" t="str">
        <f>IF(INDEX([2]pivotTable!AD$310:AD$615,MATCH(totalExpenditure!$A212,[2]pivotTable!$A$310:$A$615,0))/100*INDEX(gDP!AS$6:AS$271,MATCH(totalExpenditure!$A212,gDP!$B$6:$B$271))=0,"",INDEX([2]pivotTable!AD$310:AD$615,MATCH(totalExpenditure!$A212,[2]pivotTable!$A$310:$A$615,0))/100*INDEX(gDP!AS$6:AS$271,MATCH(totalExpenditure!$A212,gDP!$B$6:$B$271)))</f>
        <v/>
      </c>
      <c r="CD212" s="77" t="str">
        <f>IF(INDEX([2]pivotTable!AE$310:AE$615,MATCH(totalExpenditure!$A212,[2]pivotTable!$A$310:$A$615,0))/100*INDEX(gDP!AT$6:AT$271,MATCH(totalExpenditure!$A212,gDP!$B$6:$B$271))=0,"",INDEX([2]pivotTable!AE$310:AE$615,MATCH(totalExpenditure!$A212,[2]pivotTable!$A$310:$A$615,0))/100*INDEX(gDP!AT$6:AT$271,MATCH(totalExpenditure!$A212,gDP!$B$6:$B$271)))</f>
        <v/>
      </c>
      <c r="CE212" s="77" t="str">
        <f>IF(INDEX([2]pivotTable!AF$310:AF$615,MATCH(totalExpenditure!$A212,[2]pivotTable!$A$310:$A$615,0))/100*INDEX(gDP!AU$6:AU$271,MATCH(totalExpenditure!$A212,gDP!$B$6:$B$271))=0,"",INDEX([2]pivotTable!AF$310:AF$615,MATCH(totalExpenditure!$A212,[2]pivotTable!$A$310:$A$615,0))/100*INDEX(gDP!AU$6:AU$271,MATCH(totalExpenditure!$A212,gDP!$B$6:$B$271)))</f>
        <v/>
      </c>
      <c r="CF212" s="77" t="str">
        <f>IF(INDEX([2]pivotTable!AG$310:AG$615,MATCH(totalExpenditure!$A212,[2]pivotTable!$A$310:$A$615,0))/100*INDEX(gDP!AV$6:AV$271,MATCH(totalExpenditure!$A212,gDP!$B$6:$B$271))=0,"",INDEX([2]pivotTable!AG$310:AG$615,MATCH(totalExpenditure!$A212,[2]pivotTable!$A$310:$A$615,0))/100*INDEX(gDP!AV$6:AV$271,MATCH(totalExpenditure!$A212,gDP!$B$6:$B$271)))</f>
        <v/>
      </c>
      <c r="CG212" s="77" t="str">
        <f>IF(INDEX([2]pivotTable!AH$310:AH$615,MATCH(totalExpenditure!$A212,[2]pivotTable!$A$310:$A$615,0))/100*INDEX(gDP!AW$6:AW$271,MATCH(totalExpenditure!$A212,gDP!$B$6:$B$271))=0,"",INDEX([2]pivotTable!AH$310:AH$615,MATCH(totalExpenditure!$A212,[2]pivotTable!$A$310:$A$615,0))/100*INDEX(gDP!AW$6:AW$271,MATCH(totalExpenditure!$A212,gDP!$B$6:$B$271)))</f>
        <v/>
      </c>
      <c r="CH212" s="77" t="str">
        <f>IF(INDEX([2]pivotTable!AI$310:AI$615,MATCH(totalExpenditure!$A212,[2]pivotTable!$A$310:$A$615,0))/100*INDEX(gDP!AX$6:AX$271,MATCH(totalExpenditure!$A212,gDP!$B$6:$B$271))=0,"",INDEX([2]pivotTable!AI$310:AI$615,MATCH(totalExpenditure!$A212,[2]pivotTable!$A$310:$A$615,0))/100*INDEX(gDP!AX$6:AX$271,MATCH(totalExpenditure!$A212,gDP!$B$6:$B$271)))</f>
        <v/>
      </c>
      <c r="CI212" s="77" t="str">
        <f>IF(INDEX([2]pivotTable!AJ$310:AJ$615,MATCH(totalExpenditure!$A212,[2]pivotTable!$A$310:$A$615,0))/100*INDEX(gDP!AY$6:AY$271,MATCH(totalExpenditure!$A212,gDP!$B$6:$B$271))=0,"",INDEX([2]pivotTable!AJ$310:AJ$615,MATCH(totalExpenditure!$A212,[2]pivotTable!$A$310:$A$615,0))/100*INDEX(gDP!AY$6:AY$271,MATCH(totalExpenditure!$A212,gDP!$B$6:$B$271)))</f>
        <v/>
      </c>
      <c r="CJ212" s="77" t="str">
        <f>IF(INDEX([2]pivotTable!AK$310:AK$615,MATCH(totalExpenditure!$A212,[2]pivotTable!$A$310:$A$615,0))/100*INDEX(gDP!AZ$6:AZ$271,MATCH(totalExpenditure!$A212,gDP!$B$6:$B$271))=0,"",INDEX([2]pivotTable!AK$310:AK$615,MATCH(totalExpenditure!$A212,[2]pivotTable!$A$310:$A$615,0))/100*INDEX(gDP!AZ$6:AZ$271,MATCH(totalExpenditure!$A212,gDP!$B$6:$B$271)))</f>
        <v/>
      </c>
      <c r="CK212" s="77" t="str">
        <f>IF(INDEX([2]pivotTable!AL$310:AL$615,MATCH(totalExpenditure!$A212,[2]pivotTable!$A$310:$A$615,0))/100*INDEX(gDP!BA$6:BA$271,MATCH(totalExpenditure!$A212,gDP!$B$6:$B$271))=0,"",INDEX([2]pivotTable!AL$310:AL$615,MATCH(totalExpenditure!$A212,[2]pivotTable!$A$310:$A$615,0))/100*INDEX(gDP!BA$6:BA$271,MATCH(totalExpenditure!$A212,gDP!$B$6:$B$271)))</f>
        <v/>
      </c>
      <c r="CL212" s="77" t="str">
        <f>IF(INDEX([2]pivotTable!AM$310:AM$615,MATCH(totalExpenditure!$A212,[2]pivotTable!$A$310:$A$615,0))/100*INDEX(gDP!BB$6:BB$271,MATCH(totalExpenditure!$A212,gDP!$B$6:$B$271))=0,"",INDEX([2]pivotTable!AM$310:AM$615,MATCH(totalExpenditure!$A212,[2]pivotTable!$A$310:$A$615,0))/100*INDEX(gDP!BB$6:BB$271,MATCH(totalExpenditure!$A212,gDP!$B$6:$B$271)))</f>
        <v/>
      </c>
      <c r="CM212" s="77" t="str">
        <f>IF(INDEX([2]pivotTable!AN$310:AN$615,MATCH(totalExpenditure!$A212,[2]pivotTable!$A$310:$A$615,0))/100*INDEX(gDP!BC$6:BC$271,MATCH(totalExpenditure!$A212,gDP!$B$6:$B$271))=0,"",INDEX([2]pivotTable!AN$310:AN$615,MATCH(totalExpenditure!$A212,[2]pivotTable!$A$310:$A$615,0))/100*INDEX(gDP!BC$6:BC$271,MATCH(totalExpenditure!$A212,gDP!$B$6:$B$271)))</f>
        <v/>
      </c>
      <c r="CN212" s="77" t="str">
        <f>IF(INDEX([2]pivotTable!AO$310:AO$615,MATCH(totalExpenditure!$A212,[2]pivotTable!$A$310:$A$615,0))/100*INDEX(gDP!BD$6:BD$271,MATCH(totalExpenditure!$A212,gDP!$B$6:$B$271))=0,"",INDEX([2]pivotTable!AO$310:AO$615,MATCH(totalExpenditure!$A212,[2]pivotTable!$A$310:$A$615,0))/100*INDEX(gDP!BD$6:BD$271,MATCH(totalExpenditure!$A212,gDP!$B$6:$B$271)))</f>
        <v/>
      </c>
      <c r="CO212" s="77" t="str">
        <f>IF(INDEX([2]pivotTable!AP$310:AP$615,MATCH(totalExpenditure!$A212,[2]pivotTable!$A$310:$A$615,0))/100*INDEX(gDP!BE$6:BE$271,MATCH(totalExpenditure!$A212,gDP!$B$6:$B$271))=0,"",INDEX([2]pivotTable!AP$310:AP$615,MATCH(totalExpenditure!$A212,[2]pivotTable!$A$310:$A$615,0))/100*INDEX(gDP!BE$6:BE$271,MATCH(totalExpenditure!$A212,gDP!$B$6:$B$271)))</f>
        <v/>
      </c>
      <c r="CP212" s="77" t="str">
        <f>IF(INDEX([2]pivotTable!AQ$310:AQ$615,MATCH(totalExpenditure!$A212,[2]pivotTable!$A$310:$A$615,0))/100*INDEX(gDP!BF$6:BF$271,MATCH(totalExpenditure!$A212,gDP!$B$6:$B$271))=0,"",INDEX([2]pivotTable!AQ$310:AQ$615,MATCH(totalExpenditure!$A212,[2]pivotTable!$A$310:$A$615,0))/100*INDEX(gDP!BF$6:BF$271,MATCH(totalExpenditure!$A212,gDP!$B$6:$B$271)))</f>
        <v/>
      </c>
      <c r="CQ212" s="77" t="str">
        <f>IF(INDEX([2]pivotTable!AR$310:AR$615,MATCH(totalExpenditure!$A212,[2]pivotTable!$A$310:$A$615,0))/100*INDEX(gDP!BG$6:BG$271,MATCH(totalExpenditure!$A212,gDP!$B$6:$B$271))=0,"",INDEX([2]pivotTable!AR$310:AR$615,MATCH(totalExpenditure!$A212,[2]pivotTable!$A$310:$A$615,0))/100*INDEX(gDP!BG$6:BG$271,MATCH(totalExpenditure!$A212,gDP!$B$6:$B$271)))</f>
        <v/>
      </c>
      <c r="CR212" s="77" t="str">
        <f>IF(INDEX([2]pivotTable!AS$310:AS$615,MATCH(totalExpenditure!$A212,[2]pivotTable!$A$310:$A$615,0))/100*INDEX(gDP!BH$6:BH$271,MATCH(totalExpenditure!$A212,gDP!$B$6:$B$271))=0,"",INDEX([2]pivotTable!AS$310:AS$615,MATCH(totalExpenditure!$A212,[2]pivotTable!$A$310:$A$615,0))/100*INDEX(gDP!BH$6:BH$271,MATCH(totalExpenditure!$A212,gDP!$B$6:$B$271)))</f>
        <v/>
      </c>
      <c r="CS212" s="77" t="str">
        <f>IF(INDEX([2]pivotTable!AT$310:AT$615,MATCH(totalExpenditure!$A212,[2]pivotTable!$A$310:$A$615,0))/100*INDEX(gDP!BI$6:BI$271,MATCH(totalExpenditure!$A212,gDP!$B$6:$B$271))=0,"",INDEX([2]pivotTable!AT$310:AT$615,MATCH(totalExpenditure!$A212,[2]pivotTable!$A$310:$A$615,0))/100*INDEX(gDP!BI$6:BI$271,MATCH(totalExpenditure!$A212,gDP!$B$6:$B$271)))</f>
        <v/>
      </c>
      <c r="CT212" s="77" t="str">
        <f>IF(INDEX([2]pivotTable!AU$310:AU$615,MATCH(totalExpenditure!$A212,[2]pivotTable!$A$310:$A$615,0))/100*INDEX(gDP!BJ$6:BJ$271,MATCH(totalExpenditure!$A212,gDP!$B$6:$B$271))=0,"",INDEX([2]pivotTable!AU$310:AU$615,MATCH(totalExpenditure!$A212,[2]pivotTable!$A$310:$A$615,0))/100*INDEX(gDP!BJ$6:BJ$271,MATCH(totalExpenditure!$A212,gDP!$B$6:$B$271)))</f>
        <v/>
      </c>
      <c r="CU212" s="77" t="str">
        <f>IF(INDEX([2]pivotTable!AV$310:AV$615,MATCH(totalExpenditure!$A212,[2]pivotTable!$A$310:$A$615,0))/100*INDEX(gDP!BK$6:BK$271,MATCH(totalExpenditure!$A212,gDP!$B$6:$B$271))=0,"",INDEX([2]pivotTable!AV$310:AV$615,MATCH(totalExpenditure!$A212,[2]pivotTable!$A$310:$A$615,0))/100*INDEX(gDP!BK$6:BK$271,MATCH(totalExpenditure!$A212,gDP!$B$6:$B$271)))</f>
        <v/>
      </c>
      <c r="CV212" s="77" t="str">
        <f>IF(INDEX([2]pivotTable!AW$310:AW$615,MATCH(totalExpenditure!$A212,[2]pivotTable!$A$310:$A$615,0))/100*INDEX(gDP!BL$6:BL$271,MATCH(totalExpenditure!$A212,gDP!$B$6:$B$271))=0,"",INDEX([2]pivotTable!AW$310:AW$615,MATCH(totalExpenditure!$A212,[2]pivotTable!$A$310:$A$615,0))/100*INDEX(gDP!BL$6:BL$271,MATCH(totalExpenditure!$A212,gDP!$B$6:$B$271)))</f>
        <v/>
      </c>
      <c r="CW212" s="77" t="str">
        <f>IF(INDEX([2]pivotTable!AX$310:AX$615,MATCH(totalExpenditure!$A212,[2]pivotTable!$A$310:$A$615,0))/100*INDEX(gDP!BM$6:BM$271,MATCH(totalExpenditure!$A212,gDP!$B$6:$B$271))=0,"",INDEX([2]pivotTable!AX$310:AX$615,MATCH(totalExpenditure!$A212,[2]pivotTable!$A$310:$A$615,0))/100*INDEX(gDP!BM$6:BM$271,MATCH(totalExpenditure!$A212,gDP!$B$6:$B$271)))</f>
        <v/>
      </c>
      <c r="CX212" s="77" t="str">
        <f>IF(INDEX([2]pivotTable!AY$310:AY$615,MATCH(totalExpenditure!$A212,[2]pivotTable!$A$310:$A$615,0))/100*INDEX(gDP!BN$6:BN$271,MATCH(totalExpenditure!$A212,gDP!$B$6:$B$271))=0,"",INDEX([2]pivotTable!AY$310:AY$615,MATCH(totalExpenditure!$A212,[2]pivotTable!$A$310:$A$615,0))/100*INDEX(gDP!BN$6:BN$271,MATCH(totalExpenditure!$A212,gDP!$B$6:$B$271)))</f>
        <v/>
      </c>
      <c r="CY212" s="77" t="str">
        <f>IF(INDEX([2]pivotTable!AZ$310:AZ$615,MATCH(totalExpenditure!$A212,[2]pivotTable!$A$310:$A$615,0))/100*INDEX(gDP!BO$6:BO$271,MATCH(totalExpenditure!$A212,gDP!$B$6:$B$271))=0,"",INDEX([2]pivotTable!AZ$310:AZ$615,MATCH(totalExpenditure!$A212,[2]pivotTable!$A$310:$A$615,0))/100*INDEX(gDP!BO$6:BO$271,MATCH(totalExpenditure!$A212,gDP!$B$6:$B$271)))</f>
        <v/>
      </c>
      <c r="CZ212" s="77" t="str">
        <f>IF(B212="","",IF(BA212="","",B212-B212+INDEX(gDP!Q$6:Q$271,MATCH(totalExpenditure!$A212,gDP!$B$6:$B$271))))</f>
        <v/>
      </c>
      <c r="DA212" s="77" t="str">
        <f>IF(C212="","",IF(BB212="","",C212-C212+INDEX(gDP!R$6:R$271,MATCH(totalExpenditure!$A212,gDP!$B$6:$B$271))))</f>
        <v/>
      </c>
      <c r="DB212" s="77" t="str">
        <f>IF(D212="","",IF(BC212="","",D212-D212+INDEX(gDP!S$6:S$271,MATCH(totalExpenditure!$A212,gDP!$B$6:$B$271))))</f>
        <v/>
      </c>
      <c r="DC212" s="77" t="str">
        <f>IF(E212="","",IF(BD212="","",E212-E212+INDEX(gDP!T$6:T$271,MATCH(totalExpenditure!$A212,gDP!$B$6:$B$271))))</f>
        <v/>
      </c>
      <c r="DD212" s="77" t="str">
        <f>IF(F212="","",IF(BE212="","",F212-F212+INDEX(gDP!U$6:U$271,MATCH(totalExpenditure!$A212,gDP!$B$6:$B$271))))</f>
        <v/>
      </c>
      <c r="DE212" s="77" t="str">
        <f>IF(G212="","",IF(BF212="","",G212-G212+INDEX(gDP!V$6:V$271,MATCH(totalExpenditure!$A212,gDP!$B$6:$B$271))))</f>
        <v/>
      </c>
      <c r="DF212" s="77" t="str">
        <f>IF(H212="","",IF(BG212="","",H212-H212+INDEX(gDP!W$6:W$271,MATCH(totalExpenditure!$A212,gDP!$B$6:$B$271))))</f>
        <v/>
      </c>
      <c r="DG212" s="77" t="str">
        <f>IF(I212="","",IF(BH212="","",I212-I212+INDEX(gDP!X$6:X$271,MATCH(totalExpenditure!$A212,gDP!$B$6:$B$271))))</f>
        <v/>
      </c>
      <c r="DH212" s="77" t="str">
        <f>IF(J212="","",IF(BI212="","",J212-J212+INDEX(gDP!Y$6:Y$271,MATCH(totalExpenditure!$A212,gDP!$B$6:$B$271))))</f>
        <v/>
      </c>
      <c r="DI212" s="77" t="str">
        <f>IF(K212="","",IF(BJ212="","",K212-K212+INDEX(gDP!Z$6:Z$271,MATCH(totalExpenditure!$A212,gDP!$B$6:$B$271))))</f>
        <v/>
      </c>
      <c r="DJ212" s="77" t="str">
        <f>IF(L212="","",IF(BK212="","",L212-L212+INDEX(gDP!AA$6:AA$271,MATCH(totalExpenditure!$A212,gDP!$B$6:$B$271))))</f>
        <v/>
      </c>
      <c r="DK212" s="77" t="str">
        <f>IF(M212="","",IF(BL212="","",M212-M212+INDEX(gDP!AB$6:AB$271,MATCH(totalExpenditure!$A212,gDP!$B$6:$B$271))))</f>
        <v/>
      </c>
      <c r="DL212" s="77" t="str">
        <f>IF(N212="","",IF(BM212="","",N212-N212+INDEX(gDP!AC$6:AC$271,MATCH(totalExpenditure!$A212,gDP!$B$6:$B$271))))</f>
        <v/>
      </c>
      <c r="DM212" s="77" t="str">
        <f>IF(O212="","",IF(BN212="","",O212-O212+INDEX(gDP!AD$6:AD$271,MATCH(totalExpenditure!$A212,gDP!$B$6:$B$271))))</f>
        <v/>
      </c>
      <c r="DN212" s="77" t="str">
        <f>IF(P212="","",IF(BO212="","",P212-P212+INDEX(gDP!AE$6:AE$271,MATCH(totalExpenditure!$A212,gDP!$B$6:$B$271))))</f>
        <v/>
      </c>
      <c r="DO212" s="77" t="str">
        <f>IF(Q212="","",IF(BP212="","",Q212-Q212+INDEX(gDP!AF$6:AF$271,MATCH(totalExpenditure!$A212,gDP!$B$6:$B$271))))</f>
        <v/>
      </c>
      <c r="DP212" s="77" t="str">
        <f>IF(R212="","",IF(BQ212="","",R212-R212+INDEX(gDP!AG$6:AG$271,MATCH(totalExpenditure!$A212,gDP!$B$6:$B$271))))</f>
        <v/>
      </c>
      <c r="DQ212" s="77" t="str">
        <f>IF(S212="","",IF(BR212="","",S212-S212+INDEX(gDP!AH$6:AH$271,MATCH(totalExpenditure!$A212,gDP!$B$6:$B$271))))</f>
        <v/>
      </c>
      <c r="DR212" s="77" t="str">
        <f>IF(T212="","",IF(BS212="","",T212-T212+INDEX(gDP!AI$6:AI$271,MATCH(totalExpenditure!$A212,gDP!$B$6:$B$271))))</f>
        <v/>
      </c>
      <c r="DS212" s="77" t="str">
        <f>IF(U212="","",IF(BT212="","",U212-U212+INDEX(gDP!AJ$6:AJ$271,MATCH(totalExpenditure!$A212,gDP!$B$6:$B$271))))</f>
        <v/>
      </c>
      <c r="DT212" s="77" t="str">
        <f>IF(V212="","",IF(BU212="","",V212-V212+INDEX(gDP!AK$6:AK$271,MATCH(totalExpenditure!$A212,gDP!$B$6:$B$271))))</f>
        <v/>
      </c>
      <c r="DU212" s="77" t="str">
        <f>IF(W212="","",IF(BV212="","",W212-W212+INDEX(gDP!AL$6:AL$271,MATCH(totalExpenditure!$A212,gDP!$B$6:$B$271))))</f>
        <v/>
      </c>
      <c r="DV212" s="77" t="str">
        <f>IF(X212="","",IF(BW212="","",X212-X212+INDEX(gDP!AM$6:AM$271,MATCH(totalExpenditure!$A212,gDP!$B$6:$B$271))))</f>
        <v/>
      </c>
      <c r="DW212" s="77" t="str">
        <f>IF(Y212="","",IF(BX212="","",Y212-Y212+INDEX(gDP!AN$6:AN$271,MATCH(totalExpenditure!$A212,gDP!$B$6:$B$271))))</f>
        <v/>
      </c>
      <c r="DX212" s="77" t="str">
        <f>IF(Z212="","",IF(BY212="","",Z212-Z212+INDEX(gDP!AO$6:AO$271,MATCH(totalExpenditure!$A212,gDP!$B$6:$B$271))))</f>
        <v/>
      </c>
      <c r="DY212" s="77">
        <f>IF(AA212="","",IF(BZ212="","",AA212-AA212+INDEX(gDP!AP$6:AP$271,MATCH(totalExpenditure!$A212,gDP!$B$6:$B$271))))</f>
        <v>6041478725.9044304</v>
      </c>
      <c r="DZ212" s="77">
        <f>IF(AB212="","",IF(CA212="","",AB212-AB212+INDEX(gDP!AQ$6:AQ$271,MATCH(totalExpenditure!$A212,gDP!$B$6:$B$271))))</f>
        <v>6505607909.0532398</v>
      </c>
      <c r="EA212" s="77" t="str">
        <f>IF(AC212="","",IF(CB212="","",AC212-AC212+INDEX(gDP!AR$6:AR$271,MATCH(totalExpenditure!$A212,gDP!$B$6:$B$271))))</f>
        <v/>
      </c>
      <c r="EB212" s="77" t="str">
        <f>IF(AD212="","",IF(CC212="","",AD212-AD212+INDEX(gDP!AS$6:AS$271,MATCH(totalExpenditure!$A212,gDP!$B$6:$B$271))))</f>
        <v/>
      </c>
      <c r="EC212" s="77" t="str">
        <f>IF(AE212="","",IF(CD212="","",AE212-AE212+INDEX(gDP!AT$6:AT$271,MATCH(totalExpenditure!$A212,gDP!$B$6:$B$271))))</f>
        <v/>
      </c>
      <c r="ED212" s="77" t="str">
        <f>IF(AF212="","",IF(CE212="","",AF212-AF212+INDEX(gDP!AU$6:AU$271,MATCH(totalExpenditure!$A212,gDP!$B$6:$B$271))))</f>
        <v/>
      </c>
      <c r="EE212" s="77" t="str">
        <f>IF(AG212="","",IF(CF212="","",AG212-AG212+INDEX(gDP!AV$6:AV$271,MATCH(totalExpenditure!$A212,gDP!$B$6:$B$271))))</f>
        <v/>
      </c>
      <c r="EF212" s="77" t="str">
        <f>IF(AH212="","",IF(CG212="","",AH212-AH212+INDEX(gDP!AW$6:AW$271,MATCH(totalExpenditure!$A212,gDP!$B$6:$B$271))))</f>
        <v/>
      </c>
      <c r="EG212" s="77" t="str">
        <f>IF(AI212="","",IF(CH212="","",AI212-AI212+INDEX(gDP!AX$6:AX$271,MATCH(totalExpenditure!$A212,gDP!$B$6:$B$271))))</f>
        <v/>
      </c>
      <c r="EH212" s="77" t="str">
        <f>IF(AJ212="","",IF(CI212="","",AJ212-AJ212+INDEX(gDP!AY$6:AY$271,MATCH(totalExpenditure!$A212,gDP!$B$6:$B$271))))</f>
        <v/>
      </c>
      <c r="EI212" s="77" t="str">
        <f>IF(AK212="","",IF(CJ212="","",AK212-AK212+INDEX(gDP!AZ$6:AZ$271,MATCH(totalExpenditure!$A212,gDP!$B$6:$B$271))))</f>
        <v/>
      </c>
      <c r="EJ212" s="77" t="str">
        <f>IF(AL212="","",IF(CK212="","",AL212-AL212+INDEX(gDP!BA$6:BA$271,MATCH(totalExpenditure!$A212,gDP!$B$6:$B$271))))</f>
        <v/>
      </c>
      <c r="EK212" s="77" t="str">
        <f>IF(AM212="","",IF(CL212="","",AM212-AM212+INDEX(gDP!BB$6:BB$271,MATCH(totalExpenditure!$A212,gDP!$B$6:$B$271))))</f>
        <v/>
      </c>
      <c r="EL212" s="77" t="str">
        <f>IF(AN212="","",IF(CM212="","",AN212-AN212+INDEX(gDP!BC$6:BC$271,MATCH(totalExpenditure!$A212,gDP!$B$6:$B$271))))</f>
        <v/>
      </c>
      <c r="EM212" s="77" t="str">
        <f>IF(AO212="","",IF(CN212="","",AO212-AO212+INDEX(gDP!BD$6:BD$271,MATCH(totalExpenditure!$A212,gDP!$B$6:$B$271))))</f>
        <v/>
      </c>
      <c r="EN212" s="77" t="str">
        <f>IF(AP212="","",IF(CO212="","",AP212-AP212+INDEX(gDP!BE$6:BE$271,MATCH(totalExpenditure!$A212,gDP!$B$6:$B$271))))</f>
        <v/>
      </c>
      <c r="EO212" s="77" t="str">
        <f>IF(AQ212="","",IF(CP212="","",AQ212-AQ212+INDEX(gDP!BF$6:BF$271,MATCH(totalExpenditure!$A212,gDP!$B$6:$B$271))))</f>
        <v/>
      </c>
      <c r="EP212" s="77" t="str">
        <f>IF(AR212="","",IF(CQ212="","",AR212-AR212+INDEX(gDP!BG$6:BG$271,MATCH(totalExpenditure!$A212,gDP!$B$6:$B$271))))</f>
        <v/>
      </c>
      <c r="EQ212" s="77" t="str">
        <f>IF(AS212="","",IF(CR212="","",AS212-AS212+INDEX(gDP!BH$6:BH$271,MATCH(totalExpenditure!$A212,gDP!$B$6:$B$271))))</f>
        <v/>
      </c>
      <c r="ER212" s="77" t="str">
        <f>IF(AT212="","",IF(CS212="","",AT212-AT212+INDEX(gDP!BI$6:BI$271,MATCH(totalExpenditure!$A212,gDP!$B$6:$B$271))))</f>
        <v/>
      </c>
      <c r="ES212" s="77" t="str">
        <f>IF(AU212="","",IF(CT212="","",AU212-AU212+INDEX(gDP!BJ$6:BJ$271,MATCH(totalExpenditure!$A212,gDP!$B$6:$B$271))))</f>
        <v/>
      </c>
      <c r="ET212" s="77" t="str">
        <f>IF(AV212="","",IF(CU212="","",AV212-AV212+INDEX(gDP!BK$6:BK$271,MATCH(totalExpenditure!$A212,gDP!$B$6:$B$271))))</f>
        <v/>
      </c>
      <c r="EU212" s="77" t="str">
        <f>IF(AW212="","",IF(CV212="","",AW212-AW212+INDEX(gDP!BL$6:BL$271,MATCH(totalExpenditure!$A212,gDP!$B$6:$B$271))))</f>
        <v/>
      </c>
      <c r="EV212" s="77" t="str">
        <f>IF(AX212="","",IF(CW212="","",AX212-AX212+INDEX(gDP!BM$6:BM$271,MATCH(totalExpenditure!$A212,gDP!$B$6:$B$271))))</f>
        <v/>
      </c>
      <c r="EW212" s="77" t="str">
        <f>IF(AY212="","",IF(CX212="","",AY212-AY212+INDEX(gDP!BN$6:BN$271,MATCH(totalExpenditure!$A212,gDP!$B$6:$B$271))))</f>
        <v/>
      </c>
      <c r="EX212" s="77" t="str">
        <f>IF(AZ212="","",IF(CY212="","",AZ212-AZ212+INDEX(gDP!BO$6:BO$271,MATCH(totalExpenditure!$A212,gDP!$B$6:$B$271))))</f>
        <v/>
      </c>
    </row>
    <row r="213" spans="1:154" x14ac:dyDescent="0.35">
      <c r="A213" t="s">
        <v>635</v>
      </c>
      <c r="B213" s="77" t="str">
        <f>IF(INDEX([2]pivotTable!B$3:B$308,MATCH(totalExpenditure!$A213,[2]pivotTable!$A$3:$A$308,0))/100*INDEX(gDP!Q$6:Q$271,MATCH(totalExpenditure!$A213,gDP!$B$6:$B$271))=0,"",INDEX([2]pivotTable!B$3:B$308,MATCH(totalExpenditure!$A213,[2]pivotTable!$A$3:$A$308,0))/100*INDEX(gDP!Q$6:Q$271,MATCH(totalExpenditure!$A213,gDP!$B$6:$B$271)))</f>
        <v/>
      </c>
      <c r="C213" s="77" t="str">
        <f>IF(INDEX([2]pivotTable!C$3:C$308,MATCH(totalExpenditure!$A213,[2]pivotTable!$A$3:$A$308,0))/100*INDEX(gDP!R$6:R$271,MATCH(totalExpenditure!$A213,gDP!$B$6:$B$271))=0,"",INDEX([2]pivotTable!C$3:C$308,MATCH(totalExpenditure!$A213,[2]pivotTable!$A$3:$A$308,0))/100*INDEX(gDP!R$6:R$271,MATCH(totalExpenditure!$A213,gDP!$B$6:$B$271)))</f>
        <v/>
      </c>
      <c r="D213" s="77" t="str">
        <f>IF(INDEX([2]pivotTable!D$3:D$308,MATCH(totalExpenditure!$A213,[2]pivotTable!$A$3:$A$308,0))/100*INDEX(gDP!S$6:S$271,MATCH(totalExpenditure!$A213,gDP!$B$6:$B$271))=0,"",INDEX([2]pivotTable!D$3:D$308,MATCH(totalExpenditure!$A213,[2]pivotTable!$A$3:$A$308,0))/100*INDEX(gDP!S$6:S$271,MATCH(totalExpenditure!$A213,gDP!$B$6:$B$271)))</f>
        <v/>
      </c>
      <c r="E213" s="77" t="str">
        <f>IF(INDEX([2]pivotTable!E$3:E$308,MATCH(totalExpenditure!$A213,[2]pivotTable!$A$3:$A$308,0))/100*INDEX(gDP!T$6:T$271,MATCH(totalExpenditure!$A213,gDP!$B$6:$B$271))=0,"",INDEX([2]pivotTable!E$3:E$308,MATCH(totalExpenditure!$A213,[2]pivotTable!$A$3:$A$308,0))/100*INDEX(gDP!T$6:T$271,MATCH(totalExpenditure!$A213,gDP!$B$6:$B$271)))</f>
        <v/>
      </c>
      <c r="F213" s="77" t="str">
        <f>IF(INDEX([2]pivotTable!F$3:F$308,MATCH(totalExpenditure!$A213,[2]pivotTable!$A$3:$A$308,0))/100*INDEX(gDP!U$6:U$271,MATCH(totalExpenditure!$A213,gDP!$B$6:$B$271))=0,"",INDEX([2]pivotTable!F$3:F$308,MATCH(totalExpenditure!$A213,[2]pivotTable!$A$3:$A$308,0))/100*INDEX(gDP!U$6:U$271,MATCH(totalExpenditure!$A213,gDP!$B$6:$B$271)))</f>
        <v/>
      </c>
      <c r="G213" s="77" t="str">
        <f>IF(INDEX([2]pivotTable!G$3:G$308,MATCH(totalExpenditure!$A213,[2]pivotTable!$A$3:$A$308,0))/100*INDEX(gDP!V$6:V$271,MATCH(totalExpenditure!$A213,gDP!$B$6:$B$271))=0,"",INDEX([2]pivotTable!G$3:G$308,MATCH(totalExpenditure!$A213,[2]pivotTable!$A$3:$A$308,0))/100*INDEX(gDP!V$6:V$271,MATCH(totalExpenditure!$A213,gDP!$B$6:$B$271)))</f>
        <v/>
      </c>
      <c r="H213" s="77" t="str">
        <f>IF(INDEX([2]pivotTable!H$3:H$308,MATCH(totalExpenditure!$A213,[2]pivotTable!$A$3:$A$308,0))/100*INDEX(gDP!W$6:W$271,MATCH(totalExpenditure!$A213,gDP!$B$6:$B$271))=0,"",INDEX([2]pivotTable!H$3:H$308,MATCH(totalExpenditure!$A213,[2]pivotTable!$A$3:$A$308,0))/100*INDEX(gDP!W$6:W$271,MATCH(totalExpenditure!$A213,gDP!$B$6:$B$271)))</f>
        <v/>
      </c>
      <c r="I213" s="77" t="str">
        <f>IF(INDEX([2]pivotTable!I$3:I$308,MATCH(totalExpenditure!$A213,[2]pivotTable!$A$3:$A$308,0))/100*INDEX(gDP!X$6:X$271,MATCH(totalExpenditure!$A213,gDP!$B$6:$B$271))=0,"",INDEX([2]pivotTable!I$3:I$308,MATCH(totalExpenditure!$A213,[2]pivotTable!$A$3:$A$308,0))/100*INDEX(gDP!X$6:X$271,MATCH(totalExpenditure!$A213,gDP!$B$6:$B$271)))</f>
        <v/>
      </c>
      <c r="J213" s="77" t="str">
        <f>IF(INDEX([2]pivotTable!J$3:J$308,MATCH(totalExpenditure!$A213,[2]pivotTable!$A$3:$A$308,0))/100*INDEX(gDP!Y$6:Y$271,MATCH(totalExpenditure!$A213,gDP!$B$6:$B$271))=0,"",INDEX([2]pivotTable!J$3:J$308,MATCH(totalExpenditure!$A213,[2]pivotTable!$A$3:$A$308,0))/100*INDEX(gDP!Y$6:Y$271,MATCH(totalExpenditure!$A213,gDP!$B$6:$B$271)))</f>
        <v/>
      </c>
      <c r="K213" s="77" t="str">
        <f>IF(INDEX([2]pivotTable!K$3:K$308,MATCH(totalExpenditure!$A213,[2]pivotTable!$A$3:$A$308,0))/100*INDEX(gDP!Z$6:Z$271,MATCH(totalExpenditure!$A213,gDP!$B$6:$B$271))=0,"",INDEX([2]pivotTable!K$3:K$308,MATCH(totalExpenditure!$A213,[2]pivotTable!$A$3:$A$308,0))/100*INDEX(gDP!Z$6:Z$271,MATCH(totalExpenditure!$A213,gDP!$B$6:$B$271)))</f>
        <v/>
      </c>
      <c r="L213" s="77" t="str">
        <f>IF(INDEX([2]pivotTable!L$3:L$308,MATCH(totalExpenditure!$A213,[2]pivotTable!$A$3:$A$308,0))/100*INDEX(gDP!AA$6:AA$271,MATCH(totalExpenditure!$A213,gDP!$B$6:$B$271))=0,"",INDEX([2]pivotTable!L$3:L$308,MATCH(totalExpenditure!$A213,[2]pivotTable!$A$3:$A$308,0))/100*INDEX(gDP!AA$6:AA$271,MATCH(totalExpenditure!$A213,gDP!$B$6:$B$271)))</f>
        <v/>
      </c>
      <c r="M213" s="77" t="str">
        <f>IF(INDEX([2]pivotTable!M$3:M$308,MATCH(totalExpenditure!$A213,[2]pivotTable!$A$3:$A$308,0))/100*INDEX(gDP!AB$6:AB$271,MATCH(totalExpenditure!$A213,gDP!$B$6:$B$271))=0,"",INDEX([2]pivotTable!M$3:M$308,MATCH(totalExpenditure!$A213,[2]pivotTable!$A$3:$A$308,0))/100*INDEX(gDP!AB$6:AB$271,MATCH(totalExpenditure!$A213,gDP!$B$6:$B$271)))</f>
        <v/>
      </c>
      <c r="N213" s="77" t="str">
        <f>IF(INDEX([2]pivotTable!N$3:N$308,MATCH(totalExpenditure!$A213,[2]pivotTable!$A$3:$A$308,0))/100*INDEX(gDP!AC$6:AC$271,MATCH(totalExpenditure!$A213,gDP!$B$6:$B$271))=0,"",INDEX([2]pivotTable!N$3:N$308,MATCH(totalExpenditure!$A213,[2]pivotTable!$A$3:$A$308,0))/100*INDEX(gDP!AC$6:AC$271,MATCH(totalExpenditure!$A213,gDP!$B$6:$B$271)))</f>
        <v/>
      </c>
      <c r="O213" s="77" t="str">
        <f>IF(INDEX([2]pivotTable!O$3:O$308,MATCH(totalExpenditure!$A213,[2]pivotTable!$A$3:$A$308,0))/100*INDEX(gDP!AD$6:AD$271,MATCH(totalExpenditure!$A213,gDP!$B$6:$B$271))=0,"",INDEX([2]pivotTable!O$3:O$308,MATCH(totalExpenditure!$A213,[2]pivotTable!$A$3:$A$308,0))/100*INDEX(gDP!AD$6:AD$271,MATCH(totalExpenditure!$A213,gDP!$B$6:$B$271)))</f>
        <v/>
      </c>
      <c r="P213" s="77" t="str">
        <f>IF(INDEX([2]pivotTable!P$3:P$308,MATCH(totalExpenditure!$A213,[2]pivotTable!$A$3:$A$308,0))/100*INDEX(gDP!AE$6:AE$271,MATCH(totalExpenditure!$A213,gDP!$B$6:$B$271))=0,"",INDEX([2]pivotTable!P$3:P$308,MATCH(totalExpenditure!$A213,[2]pivotTable!$A$3:$A$308,0))/100*INDEX(gDP!AE$6:AE$271,MATCH(totalExpenditure!$A213,gDP!$B$6:$B$271)))</f>
        <v/>
      </c>
      <c r="Q213" s="77" t="str">
        <f>IF(INDEX([2]pivotTable!Q$3:Q$308,MATCH(totalExpenditure!$A213,[2]pivotTable!$A$3:$A$308,0))/100*INDEX(gDP!AF$6:AF$271,MATCH(totalExpenditure!$A213,gDP!$B$6:$B$271))=0,"",INDEX([2]pivotTable!Q$3:Q$308,MATCH(totalExpenditure!$A213,[2]pivotTable!$A$3:$A$308,0))/100*INDEX(gDP!AF$6:AF$271,MATCH(totalExpenditure!$A213,gDP!$B$6:$B$271)))</f>
        <v/>
      </c>
      <c r="R213" s="77" t="str">
        <f>IF(INDEX([2]pivotTable!R$3:R$308,MATCH(totalExpenditure!$A213,[2]pivotTable!$A$3:$A$308,0))/100*INDEX(gDP!AG$6:AG$271,MATCH(totalExpenditure!$A213,gDP!$B$6:$B$271))=0,"",INDEX([2]pivotTable!R$3:R$308,MATCH(totalExpenditure!$A213,[2]pivotTable!$A$3:$A$308,0))/100*INDEX(gDP!AG$6:AG$271,MATCH(totalExpenditure!$A213,gDP!$B$6:$B$271)))</f>
        <v/>
      </c>
      <c r="S213" s="77" t="str">
        <f>IF(INDEX([2]pivotTable!S$3:S$308,MATCH(totalExpenditure!$A213,[2]pivotTable!$A$3:$A$308,0))/100*INDEX(gDP!AH$6:AH$271,MATCH(totalExpenditure!$A213,gDP!$B$6:$B$271))=0,"",INDEX([2]pivotTable!S$3:S$308,MATCH(totalExpenditure!$A213,[2]pivotTable!$A$3:$A$308,0))/100*INDEX(gDP!AH$6:AH$271,MATCH(totalExpenditure!$A213,gDP!$B$6:$B$271)))</f>
        <v/>
      </c>
      <c r="T213" s="77">
        <f>IF(INDEX([2]pivotTable!T$3:T$308,MATCH(totalExpenditure!$A213,[2]pivotTable!$A$3:$A$308,0))/100*INDEX(gDP!AI$6:AI$271,MATCH(totalExpenditure!$A213,gDP!$B$6:$B$271))=0,"",INDEX([2]pivotTable!T$3:T$308,MATCH(totalExpenditure!$A213,[2]pivotTable!$A$3:$A$308,0))/100*INDEX(gDP!AI$6:AI$271,MATCH(totalExpenditure!$A213,gDP!$B$6:$B$271)))</f>
        <v>6997543598.4207649</v>
      </c>
      <c r="U213" s="77">
        <f>IF(INDEX([2]pivotTable!U$3:U$308,MATCH(totalExpenditure!$A213,[2]pivotTable!$A$3:$A$308,0))/100*INDEX(gDP!AJ$6:AJ$271,MATCH(totalExpenditure!$A213,gDP!$B$6:$B$271))=0,"",INDEX([2]pivotTable!U$3:U$308,MATCH(totalExpenditure!$A213,[2]pivotTable!$A$3:$A$308,0))/100*INDEX(gDP!AJ$6:AJ$271,MATCH(totalExpenditure!$A213,gDP!$B$6:$B$271)))</f>
        <v>8165723230.1012974</v>
      </c>
      <c r="V213" s="77">
        <f>IF(INDEX([2]pivotTable!V$3:V$308,MATCH(totalExpenditure!$A213,[2]pivotTable!$A$3:$A$308,0))/100*INDEX(gDP!AK$6:AK$271,MATCH(totalExpenditure!$A213,gDP!$B$6:$B$271))=0,"",INDEX([2]pivotTable!V$3:V$308,MATCH(totalExpenditure!$A213,[2]pivotTable!$A$3:$A$308,0))/100*INDEX(gDP!AK$6:AK$271,MATCH(totalExpenditure!$A213,gDP!$B$6:$B$271)))</f>
        <v>9550457830.0235615</v>
      </c>
      <c r="W213" s="77">
        <f>IF(INDEX([2]pivotTable!W$3:W$308,MATCH(totalExpenditure!$A213,[2]pivotTable!$A$3:$A$308,0))/100*INDEX(gDP!AL$6:AL$271,MATCH(totalExpenditure!$A213,gDP!$B$6:$B$271))=0,"",INDEX([2]pivotTable!W$3:W$308,MATCH(totalExpenditure!$A213,[2]pivotTable!$A$3:$A$308,0))/100*INDEX(gDP!AL$6:AL$271,MATCH(totalExpenditure!$A213,gDP!$B$6:$B$271)))</f>
        <v>10011750356.327026</v>
      </c>
      <c r="X213" s="77">
        <f>IF(INDEX([2]pivotTable!X$3:X$308,MATCH(totalExpenditure!$A213,[2]pivotTable!$A$3:$A$308,0))/100*INDEX(gDP!AM$6:AM$271,MATCH(totalExpenditure!$A213,gDP!$B$6:$B$271))=0,"",INDEX([2]pivotTable!X$3:X$308,MATCH(totalExpenditure!$A213,[2]pivotTable!$A$3:$A$308,0))/100*INDEX(gDP!AM$6:AM$271,MATCH(totalExpenditure!$A213,gDP!$B$6:$B$271)))</f>
        <v>11377539052.168201</v>
      </c>
      <c r="Y213" s="77">
        <f>IF(INDEX([2]pivotTable!Y$3:Y$308,MATCH(totalExpenditure!$A213,[2]pivotTable!$A$3:$A$308,0))/100*INDEX(gDP!AN$6:AN$271,MATCH(totalExpenditure!$A213,gDP!$B$6:$B$271))=0,"",INDEX([2]pivotTable!Y$3:Y$308,MATCH(totalExpenditure!$A213,[2]pivotTable!$A$3:$A$308,0))/100*INDEX(gDP!AN$6:AN$271,MATCH(totalExpenditure!$A213,gDP!$B$6:$B$271)))</f>
        <v>15490132195.07893</v>
      </c>
      <c r="Z213" s="77">
        <f>IF(INDEX([2]pivotTable!Z$3:Z$308,MATCH(totalExpenditure!$A213,[2]pivotTable!$A$3:$A$308,0))/100*INDEX(gDP!AO$6:AO$271,MATCH(totalExpenditure!$A213,gDP!$B$6:$B$271))=0,"",INDEX([2]pivotTable!Z$3:Z$308,MATCH(totalExpenditure!$A213,[2]pivotTable!$A$3:$A$308,0))/100*INDEX(gDP!AO$6:AO$271,MATCH(totalExpenditure!$A213,gDP!$B$6:$B$271)))</f>
        <v>16677962584.066704</v>
      </c>
      <c r="AA213" s="77">
        <f>IF(INDEX([2]pivotTable!AA$3:AA$308,MATCH(totalExpenditure!$A213,[2]pivotTable!$A$3:$A$308,0))/100*INDEX(gDP!AP$6:AP$271,MATCH(totalExpenditure!$A213,gDP!$B$6:$B$271))=0,"",INDEX([2]pivotTable!AA$3:AA$308,MATCH(totalExpenditure!$A213,[2]pivotTable!$A$3:$A$308,0))/100*INDEX(gDP!AP$6:AP$271,MATCH(totalExpenditure!$A213,gDP!$B$6:$B$271)))</f>
        <v>18502875877.387253</v>
      </c>
      <c r="AB213" s="77">
        <f>IF(INDEX([2]pivotTable!AB$3:AB$308,MATCH(totalExpenditure!$A213,[2]pivotTable!$A$3:$A$308,0))/100*INDEX(gDP!AQ$6:AQ$271,MATCH(totalExpenditure!$A213,gDP!$B$6:$B$271))=0,"",INDEX([2]pivotTable!AB$3:AB$308,MATCH(totalExpenditure!$A213,[2]pivotTable!$A$3:$A$308,0))/100*INDEX(gDP!AQ$6:AQ$271,MATCH(totalExpenditure!$A213,gDP!$B$6:$B$271)))</f>
        <v>18345836465.300598</v>
      </c>
      <c r="AC213" s="77">
        <f>IF(INDEX([2]pivotTable!AC$3:AC$308,MATCH(totalExpenditure!$A213,[2]pivotTable!$A$3:$A$308,0))/100*INDEX(gDP!AR$6:AR$271,MATCH(totalExpenditure!$A213,gDP!$B$6:$B$271))=0,"",INDEX([2]pivotTable!AC$3:AC$308,MATCH(totalExpenditure!$A213,[2]pivotTable!$A$3:$A$308,0))/100*INDEX(gDP!AR$6:AR$271,MATCH(totalExpenditure!$A213,gDP!$B$6:$B$271)))</f>
        <v>17913150009.115269</v>
      </c>
      <c r="AD213" s="77">
        <f>IF(INDEX([2]pivotTable!AD$3:AD$308,MATCH(totalExpenditure!$A213,[2]pivotTable!$A$3:$A$308,0))/100*INDEX(gDP!AS$6:AS$271,MATCH(totalExpenditure!$A213,gDP!$B$6:$B$271))=0,"",INDEX([2]pivotTable!AD$3:AD$308,MATCH(totalExpenditure!$A213,[2]pivotTable!$A$3:$A$308,0))/100*INDEX(gDP!AS$6:AS$271,MATCH(totalExpenditure!$A213,gDP!$B$6:$B$271)))</f>
        <v>17870236426.187813</v>
      </c>
      <c r="AE213" s="77">
        <f>IF(INDEX([2]pivotTable!AE$3:AE$308,MATCH(totalExpenditure!$A213,[2]pivotTable!$A$3:$A$308,0))/100*INDEX(gDP!AT$6:AT$271,MATCH(totalExpenditure!$A213,gDP!$B$6:$B$271))=0,"",INDEX([2]pivotTable!AE$3:AE$308,MATCH(totalExpenditure!$A213,[2]pivotTable!$A$3:$A$308,0))/100*INDEX(gDP!AT$6:AT$271,MATCH(totalExpenditure!$A213,gDP!$B$6:$B$271)))</f>
        <v>18174263231.537464</v>
      </c>
      <c r="AF213" s="77">
        <f>IF(INDEX([2]pivotTable!AF$3:AF$308,MATCH(totalExpenditure!$A213,[2]pivotTable!$A$3:$A$308,0))/100*INDEX(gDP!AU$6:AU$271,MATCH(totalExpenditure!$A213,gDP!$B$6:$B$271))=0,"",INDEX([2]pivotTable!AF$3:AF$308,MATCH(totalExpenditure!$A213,[2]pivotTable!$A$3:$A$308,0))/100*INDEX(gDP!AU$6:AU$271,MATCH(totalExpenditure!$A213,gDP!$B$6:$B$271)))</f>
        <v>18951858763.713371</v>
      </c>
      <c r="AG213" s="77">
        <f>IF(INDEX([2]pivotTable!AG$3:AG$308,MATCH(totalExpenditure!$A213,[2]pivotTable!$A$3:$A$308,0))/100*INDEX(gDP!AV$6:AV$271,MATCH(totalExpenditure!$A213,gDP!$B$6:$B$271))=0,"",INDEX([2]pivotTable!AG$3:AG$308,MATCH(totalExpenditure!$A213,[2]pivotTable!$A$3:$A$308,0))/100*INDEX(gDP!AV$6:AV$271,MATCH(totalExpenditure!$A213,gDP!$B$6:$B$271)))</f>
        <v>19607397340.003887</v>
      </c>
      <c r="AH213" s="77">
        <f>IF(INDEX([2]pivotTable!AH$3:AH$308,MATCH(totalExpenditure!$A213,[2]pivotTable!$A$3:$A$308,0))/100*INDEX(gDP!AW$6:AW$271,MATCH(totalExpenditure!$A213,gDP!$B$6:$B$271))=0,"",INDEX([2]pivotTable!AH$3:AH$308,MATCH(totalExpenditure!$A213,[2]pivotTable!$A$3:$A$308,0))/100*INDEX(gDP!AW$6:AW$271,MATCH(totalExpenditure!$A213,gDP!$B$6:$B$271)))</f>
        <v>21212194567.833435</v>
      </c>
      <c r="AI213" s="77">
        <f>IF(INDEX([2]pivotTable!AI$3:AI$308,MATCH(totalExpenditure!$A213,[2]pivotTable!$A$3:$A$308,0))/100*INDEX(gDP!AX$6:AX$271,MATCH(totalExpenditure!$A213,gDP!$B$6:$B$271))=0,"",INDEX([2]pivotTable!AI$3:AI$308,MATCH(totalExpenditure!$A213,[2]pivotTable!$A$3:$A$308,0))/100*INDEX(gDP!AX$6:AX$271,MATCH(totalExpenditure!$A213,gDP!$B$6:$B$271)))</f>
        <v>22954289631.620281</v>
      </c>
      <c r="AJ213" s="77">
        <f>IF(INDEX([2]pivotTable!AJ$3:AJ$308,MATCH(totalExpenditure!$A213,[2]pivotTable!$A$3:$A$308,0))/100*INDEX(gDP!AY$6:AY$271,MATCH(totalExpenditure!$A213,gDP!$B$6:$B$271))=0,"",INDEX([2]pivotTable!AJ$3:AJ$308,MATCH(totalExpenditure!$A213,[2]pivotTable!$A$3:$A$308,0))/100*INDEX(gDP!AY$6:AY$271,MATCH(totalExpenditure!$A213,gDP!$B$6:$B$271)))</f>
        <v>24969384108.70697</v>
      </c>
      <c r="AK213" s="77">
        <f>IF(INDEX([2]pivotTable!AK$3:AK$308,MATCH(totalExpenditure!$A213,[2]pivotTable!$A$3:$A$308,0))/100*INDEX(gDP!AZ$6:AZ$271,MATCH(totalExpenditure!$A213,gDP!$B$6:$B$271))=0,"",INDEX([2]pivotTable!AK$3:AK$308,MATCH(totalExpenditure!$A213,[2]pivotTable!$A$3:$A$308,0))/100*INDEX(gDP!AZ$6:AZ$271,MATCH(totalExpenditure!$A213,gDP!$B$6:$B$271)))</f>
        <v>27430761925.868256</v>
      </c>
      <c r="AL213" s="77">
        <f>IF(INDEX([2]pivotTable!AL$3:AL$308,MATCH(totalExpenditure!$A213,[2]pivotTable!$A$3:$A$308,0))/100*INDEX(gDP!BA$6:BA$271,MATCH(totalExpenditure!$A213,gDP!$B$6:$B$271))=0,"",INDEX([2]pivotTable!AL$3:AL$308,MATCH(totalExpenditure!$A213,[2]pivotTable!$A$3:$A$308,0))/100*INDEX(gDP!BA$6:BA$271,MATCH(totalExpenditure!$A213,gDP!$B$6:$B$271)))</f>
        <v>31211112554.519527</v>
      </c>
      <c r="AM213" s="77">
        <f>IF(INDEX([2]pivotTable!AM$3:AM$308,MATCH(totalExpenditure!$A213,[2]pivotTable!$A$3:$A$308,0))/100*INDEX(gDP!BB$6:BB$271,MATCH(totalExpenditure!$A213,gDP!$B$6:$B$271))=0,"",INDEX([2]pivotTable!AM$3:AM$308,MATCH(totalExpenditure!$A213,[2]pivotTable!$A$3:$A$308,0))/100*INDEX(gDP!BB$6:BB$271,MATCH(totalExpenditure!$A213,gDP!$B$6:$B$271)))</f>
        <v>31297025743.976444</v>
      </c>
      <c r="AN213" s="77">
        <f>IF(INDEX([2]pivotTable!AN$3:AN$308,MATCH(totalExpenditure!$A213,[2]pivotTable!$A$3:$A$308,0))/100*INDEX(gDP!BC$6:BC$271,MATCH(totalExpenditure!$A213,gDP!$B$6:$B$271))=0,"",INDEX([2]pivotTable!AN$3:AN$308,MATCH(totalExpenditure!$A213,[2]pivotTable!$A$3:$A$308,0))/100*INDEX(gDP!BC$6:BC$271,MATCH(totalExpenditure!$A213,gDP!$B$6:$B$271)))</f>
        <v>33573117282.773602</v>
      </c>
      <c r="AO213" s="77">
        <f>IF(INDEX([2]pivotTable!AO$3:AO$308,MATCH(totalExpenditure!$A213,[2]pivotTable!$A$3:$A$308,0))/100*INDEX(gDP!BD$6:BD$271,MATCH(totalExpenditure!$A213,gDP!$B$6:$B$271))=0,"",INDEX([2]pivotTable!AO$3:AO$308,MATCH(totalExpenditure!$A213,[2]pivotTable!$A$3:$A$308,0))/100*INDEX(gDP!BD$6:BD$271,MATCH(totalExpenditure!$A213,gDP!$B$6:$B$271)))</f>
        <v>36986800479.576637</v>
      </c>
      <c r="AP213" s="77">
        <f>IF(INDEX([2]pivotTable!AP$3:AP$308,MATCH(totalExpenditure!$A213,[2]pivotTable!$A$3:$A$308,0))/100*INDEX(gDP!BE$6:BE$271,MATCH(totalExpenditure!$A213,gDP!$B$6:$B$271))=0,"",INDEX([2]pivotTable!AP$3:AP$308,MATCH(totalExpenditure!$A213,[2]pivotTable!$A$3:$A$308,0))/100*INDEX(gDP!BE$6:BE$271,MATCH(totalExpenditure!$A213,gDP!$B$6:$B$271)))</f>
        <v>38007963984.264664</v>
      </c>
      <c r="AQ213" s="77">
        <f>IF(INDEX([2]pivotTable!AQ$3:AQ$308,MATCH(totalExpenditure!$A213,[2]pivotTable!$A$3:$A$308,0))/100*INDEX(gDP!BF$6:BF$271,MATCH(totalExpenditure!$A213,gDP!$B$6:$B$271))=0,"",INDEX([2]pivotTable!AQ$3:AQ$308,MATCH(totalExpenditure!$A213,[2]pivotTable!$A$3:$A$308,0))/100*INDEX(gDP!BF$6:BF$271,MATCH(totalExpenditure!$A213,gDP!$B$6:$B$271)))</f>
        <v>38877651977.942993</v>
      </c>
      <c r="AR213" s="77">
        <f>IF(INDEX([2]pivotTable!AR$3:AR$308,MATCH(totalExpenditure!$A213,[2]pivotTable!$A$3:$A$308,0))/100*INDEX(gDP!BG$6:BG$271,MATCH(totalExpenditure!$A213,gDP!$B$6:$B$271))=0,"",INDEX([2]pivotTable!AR$3:AR$308,MATCH(totalExpenditure!$A213,[2]pivotTable!$A$3:$A$308,0))/100*INDEX(gDP!BG$6:BG$271,MATCH(totalExpenditure!$A213,gDP!$B$6:$B$271)))</f>
        <v>40176592904.778854</v>
      </c>
      <c r="AS213" s="77">
        <f>IF(INDEX([2]pivotTable!AS$3:AS$308,MATCH(totalExpenditure!$A213,[2]pivotTable!$A$3:$A$308,0))/100*INDEX(gDP!BH$6:BH$271,MATCH(totalExpenditure!$A213,gDP!$B$6:$B$271))=0,"",INDEX([2]pivotTable!AS$3:AS$308,MATCH(totalExpenditure!$A213,[2]pivotTable!$A$3:$A$308,0))/100*INDEX(gDP!BH$6:BH$271,MATCH(totalExpenditure!$A213,gDP!$B$6:$B$271)))</f>
        <v>39547013212.590698</v>
      </c>
      <c r="AT213" s="77">
        <f>IF(INDEX([2]pivotTable!AT$3:AT$308,MATCH(totalExpenditure!$A213,[2]pivotTable!$A$3:$A$308,0))/100*INDEX(gDP!BI$6:BI$271,MATCH(totalExpenditure!$A213,gDP!$B$6:$B$271))=0,"",INDEX([2]pivotTable!AT$3:AT$308,MATCH(totalExpenditure!$A213,[2]pivotTable!$A$3:$A$308,0))/100*INDEX(gDP!BI$6:BI$271,MATCH(totalExpenditure!$A213,gDP!$B$6:$B$271)))</f>
        <v>42115120596.780663</v>
      </c>
      <c r="AU213" s="77">
        <f>IF(INDEX([2]pivotTable!AU$3:AU$308,MATCH(totalExpenditure!$A213,[2]pivotTable!$A$3:$A$308,0))/100*INDEX(gDP!BJ$6:BJ$271,MATCH(totalExpenditure!$A213,gDP!$B$6:$B$271))=0,"",INDEX([2]pivotTable!AU$3:AU$308,MATCH(totalExpenditure!$A213,[2]pivotTable!$A$3:$A$308,0))/100*INDEX(gDP!BJ$6:BJ$271,MATCH(totalExpenditure!$A213,gDP!$B$6:$B$271)))</f>
        <v>41602768347.30349</v>
      </c>
      <c r="AV213" s="77">
        <f>IF(INDEX([2]pivotTable!AV$3:AV$308,MATCH(totalExpenditure!$A213,[2]pivotTable!$A$3:$A$308,0))/100*INDEX(gDP!BK$6:BK$271,MATCH(totalExpenditure!$A213,gDP!$B$6:$B$271))=0,"",INDEX([2]pivotTable!AV$3:AV$308,MATCH(totalExpenditure!$A213,[2]pivotTable!$A$3:$A$308,0))/100*INDEX(gDP!BK$6:BK$271,MATCH(totalExpenditure!$A213,gDP!$B$6:$B$271)))</f>
        <v>42965767525.03257</v>
      </c>
      <c r="AW213" s="77">
        <f>IF(INDEX([2]pivotTable!AW$3:AW$308,MATCH(totalExpenditure!$A213,[2]pivotTable!$A$3:$A$308,0))/100*INDEX(gDP!BL$6:BL$271,MATCH(totalExpenditure!$A213,gDP!$B$6:$B$271))=0,"",INDEX([2]pivotTable!AW$3:AW$308,MATCH(totalExpenditure!$A213,[2]pivotTable!$A$3:$A$308,0))/100*INDEX(gDP!BL$6:BL$271,MATCH(totalExpenditure!$A213,gDP!$B$6:$B$271)))</f>
        <v>42665266691.981453</v>
      </c>
      <c r="AX213" s="77">
        <f>IF(INDEX([2]pivotTable!AX$3:AX$308,MATCH(totalExpenditure!$A213,[2]pivotTable!$A$3:$A$308,0))/100*INDEX(gDP!BM$6:BM$271,MATCH(totalExpenditure!$A213,gDP!$B$6:$B$271))=0,"",INDEX([2]pivotTable!AX$3:AX$308,MATCH(totalExpenditure!$A213,[2]pivotTable!$A$3:$A$308,0))/100*INDEX(gDP!BM$6:BM$271,MATCH(totalExpenditure!$A213,gDP!$B$6:$B$271)))</f>
        <v>40680447735.881058</v>
      </c>
      <c r="AY213" s="77">
        <f>IF(INDEX([2]pivotTable!AY$3:AY$308,MATCH(totalExpenditure!$A213,[2]pivotTable!$A$3:$A$308,0))/100*INDEX(gDP!BN$6:BN$271,MATCH(totalExpenditure!$A213,gDP!$B$6:$B$271))=0,"",INDEX([2]pivotTable!AY$3:AY$308,MATCH(totalExpenditure!$A213,[2]pivotTable!$A$3:$A$308,0))/100*INDEX(gDP!BN$6:BN$271,MATCH(totalExpenditure!$A213,gDP!$B$6:$B$271)))</f>
        <v>52570909829.153015</v>
      </c>
      <c r="AZ213" s="77" t="str">
        <f>IF(INDEX([2]pivotTable!AZ$3:AZ$308,MATCH(totalExpenditure!$A213,[2]pivotTable!$A$3:$A$308,0))/100*INDEX(gDP!BO$6:BO$271,MATCH(totalExpenditure!$A213,gDP!$B$6:$B$271))=0,"",INDEX([2]pivotTable!AZ$3:AZ$308,MATCH(totalExpenditure!$A213,[2]pivotTable!$A$3:$A$308,0))/100*INDEX(gDP!BO$6:BO$271,MATCH(totalExpenditure!$A213,gDP!$B$6:$B$271)))</f>
        <v/>
      </c>
      <c r="BA213" s="77" t="str">
        <f>IF(INDEX([2]pivotTable!B$310:B$615,MATCH(totalExpenditure!$A213,[2]pivotTable!$A$310:$A$615,0))/100*INDEX(gDP!Q$6:Q$271,MATCH(totalExpenditure!$A213,gDP!$B$6:$B$271))=0,"",INDEX([2]pivotTable!B$310:B$615,MATCH(totalExpenditure!$A213,[2]pivotTable!$A$310:$A$615,0))/100*INDEX(gDP!Q$6:Q$271,MATCH(totalExpenditure!$A213,gDP!$B$6:$B$271)))</f>
        <v/>
      </c>
      <c r="BB213" s="77" t="str">
        <f>IF(INDEX([2]pivotTable!C$310:C$615,MATCH(totalExpenditure!$A213,[2]pivotTable!$A$310:$A$615,0))/100*INDEX(gDP!R$6:R$271,MATCH(totalExpenditure!$A213,gDP!$B$6:$B$271))=0,"",INDEX([2]pivotTable!C$310:C$615,MATCH(totalExpenditure!$A213,[2]pivotTable!$A$310:$A$615,0))/100*INDEX(gDP!R$6:R$271,MATCH(totalExpenditure!$A213,gDP!$B$6:$B$271)))</f>
        <v/>
      </c>
      <c r="BC213" s="77" t="str">
        <f>IF(INDEX([2]pivotTable!D$310:D$615,MATCH(totalExpenditure!$A213,[2]pivotTable!$A$310:$A$615,0))/100*INDEX(gDP!S$6:S$271,MATCH(totalExpenditure!$A213,gDP!$B$6:$B$271))=0,"",INDEX([2]pivotTable!D$310:D$615,MATCH(totalExpenditure!$A213,[2]pivotTable!$A$310:$A$615,0))/100*INDEX(gDP!S$6:S$271,MATCH(totalExpenditure!$A213,gDP!$B$6:$B$271)))</f>
        <v/>
      </c>
      <c r="BD213" s="77" t="str">
        <f>IF(INDEX([2]pivotTable!E$310:E$615,MATCH(totalExpenditure!$A213,[2]pivotTable!$A$310:$A$615,0))/100*INDEX(gDP!T$6:T$271,MATCH(totalExpenditure!$A213,gDP!$B$6:$B$271))=0,"",INDEX([2]pivotTable!E$310:E$615,MATCH(totalExpenditure!$A213,[2]pivotTable!$A$310:$A$615,0))/100*INDEX(gDP!T$6:T$271,MATCH(totalExpenditure!$A213,gDP!$B$6:$B$271)))</f>
        <v/>
      </c>
      <c r="BE213" s="77" t="str">
        <f>IF(INDEX([2]pivotTable!F$310:F$615,MATCH(totalExpenditure!$A213,[2]pivotTable!$A$310:$A$615,0))/100*INDEX(gDP!U$6:U$271,MATCH(totalExpenditure!$A213,gDP!$B$6:$B$271))=0,"",INDEX([2]pivotTable!F$310:F$615,MATCH(totalExpenditure!$A213,[2]pivotTable!$A$310:$A$615,0))/100*INDEX(gDP!U$6:U$271,MATCH(totalExpenditure!$A213,gDP!$B$6:$B$271)))</f>
        <v/>
      </c>
      <c r="BF213" s="77" t="str">
        <f>IF(INDEX([2]pivotTable!G$310:G$615,MATCH(totalExpenditure!$A213,[2]pivotTable!$A$310:$A$615,0))/100*INDEX(gDP!V$6:V$271,MATCH(totalExpenditure!$A213,gDP!$B$6:$B$271))=0,"",INDEX([2]pivotTable!G$310:G$615,MATCH(totalExpenditure!$A213,[2]pivotTable!$A$310:$A$615,0))/100*INDEX(gDP!V$6:V$271,MATCH(totalExpenditure!$A213,gDP!$B$6:$B$271)))</f>
        <v/>
      </c>
      <c r="BG213" s="77" t="str">
        <f>IF(INDEX([2]pivotTable!H$310:H$615,MATCH(totalExpenditure!$A213,[2]pivotTable!$A$310:$A$615,0))/100*INDEX(gDP!W$6:W$271,MATCH(totalExpenditure!$A213,gDP!$B$6:$B$271))=0,"",INDEX([2]pivotTable!H$310:H$615,MATCH(totalExpenditure!$A213,[2]pivotTable!$A$310:$A$615,0))/100*INDEX(gDP!W$6:W$271,MATCH(totalExpenditure!$A213,gDP!$B$6:$B$271)))</f>
        <v/>
      </c>
      <c r="BH213" s="77" t="str">
        <f>IF(INDEX([2]pivotTable!I$310:I$615,MATCH(totalExpenditure!$A213,[2]pivotTable!$A$310:$A$615,0))/100*INDEX(gDP!X$6:X$271,MATCH(totalExpenditure!$A213,gDP!$B$6:$B$271))=0,"",INDEX([2]pivotTable!I$310:I$615,MATCH(totalExpenditure!$A213,[2]pivotTable!$A$310:$A$615,0))/100*INDEX(gDP!X$6:X$271,MATCH(totalExpenditure!$A213,gDP!$B$6:$B$271)))</f>
        <v/>
      </c>
      <c r="BI213" s="77" t="str">
        <f>IF(INDEX([2]pivotTable!J$310:J$615,MATCH(totalExpenditure!$A213,[2]pivotTable!$A$310:$A$615,0))/100*INDEX(gDP!Y$6:Y$271,MATCH(totalExpenditure!$A213,gDP!$B$6:$B$271))=0,"",INDEX([2]pivotTable!J$310:J$615,MATCH(totalExpenditure!$A213,[2]pivotTable!$A$310:$A$615,0))/100*INDEX(gDP!Y$6:Y$271,MATCH(totalExpenditure!$A213,gDP!$B$6:$B$271)))</f>
        <v/>
      </c>
      <c r="BJ213" s="77" t="str">
        <f>IF(INDEX([2]pivotTable!K$310:K$615,MATCH(totalExpenditure!$A213,[2]pivotTable!$A$310:$A$615,0))/100*INDEX(gDP!Z$6:Z$271,MATCH(totalExpenditure!$A213,gDP!$B$6:$B$271))=0,"",INDEX([2]pivotTable!K$310:K$615,MATCH(totalExpenditure!$A213,[2]pivotTable!$A$310:$A$615,0))/100*INDEX(gDP!Z$6:Z$271,MATCH(totalExpenditure!$A213,gDP!$B$6:$B$271)))</f>
        <v/>
      </c>
      <c r="BK213" s="77" t="str">
        <f>IF(INDEX([2]pivotTable!L$310:L$615,MATCH(totalExpenditure!$A213,[2]pivotTable!$A$310:$A$615,0))/100*INDEX(gDP!AA$6:AA$271,MATCH(totalExpenditure!$A213,gDP!$B$6:$B$271))=0,"",INDEX([2]pivotTable!L$310:L$615,MATCH(totalExpenditure!$A213,[2]pivotTable!$A$310:$A$615,0))/100*INDEX(gDP!AA$6:AA$271,MATCH(totalExpenditure!$A213,gDP!$B$6:$B$271)))</f>
        <v/>
      </c>
      <c r="BL213" s="77" t="str">
        <f>IF(INDEX([2]pivotTable!M$310:M$615,MATCH(totalExpenditure!$A213,[2]pivotTable!$A$310:$A$615,0))/100*INDEX(gDP!AB$6:AB$271,MATCH(totalExpenditure!$A213,gDP!$B$6:$B$271))=0,"",INDEX([2]pivotTable!M$310:M$615,MATCH(totalExpenditure!$A213,[2]pivotTable!$A$310:$A$615,0))/100*INDEX(gDP!AB$6:AB$271,MATCH(totalExpenditure!$A213,gDP!$B$6:$B$271)))</f>
        <v/>
      </c>
      <c r="BM213" s="77" t="str">
        <f>IF(INDEX([2]pivotTable!N$310:N$615,MATCH(totalExpenditure!$A213,[2]pivotTable!$A$310:$A$615,0))/100*INDEX(gDP!AC$6:AC$271,MATCH(totalExpenditure!$A213,gDP!$B$6:$B$271))=0,"",INDEX([2]pivotTable!N$310:N$615,MATCH(totalExpenditure!$A213,[2]pivotTable!$A$310:$A$615,0))/100*INDEX(gDP!AC$6:AC$271,MATCH(totalExpenditure!$A213,gDP!$B$6:$B$271)))</f>
        <v/>
      </c>
      <c r="BN213" s="77" t="str">
        <f>IF(INDEX([2]pivotTable!O$310:O$615,MATCH(totalExpenditure!$A213,[2]pivotTable!$A$310:$A$615,0))/100*INDEX(gDP!AD$6:AD$271,MATCH(totalExpenditure!$A213,gDP!$B$6:$B$271))=0,"",INDEX([2]pivotTable!O$310:O$615,MATCH(totalExpenditure!$A213,[2]pivotTable!$A$310:$A$615,0))/100*INDEX(gDP!AD$6:AD$271,MATCH(totalExpenditure!$A213,gDP!$B$6:$B$271)))</f>
        <v/>
      </c>
      <c r="BO213" s="77" t="str">
        <f>IF(INDEX([2]pivotTable!P$310:P$615,MATCH(totalExpenditure!$A213,[2]pivotTable!$A$310:$A$615,0))/100*INDEX(gDP!AE$6:AE$271,MATCH(totalExpenditure!$A213,gDP!$B$6:$B$271))=0,"",INDEX([2]pivotTable!P$310:P$615,MATCH(totalExpenditure!$A213,[2]pivotTable!$A$310:$A$615,0))/100*INDEX(gDP!AE$6:AE$271,MATCH(totalExpenditure!$A213,gDP!$B$6:$B$271)))</f>
        <v/>
      </c>
      <c r="BP213" s="77" t="str">
        <f>IF(INDEX([2]pivotTable!Q$310:Q$615,MATCH(totalExpenditure!$A213,[2]pivotTable!$A$310:$A$615,0))/100*INDEX(gDP!AF$6:AF$271,MATCH(totalExpenditure!$A213,gDP!$B$6:$B$271))=0,"",INDEX([2]pivotTable!Q$310:Q$615,MATCH(totalExpenditure!$A213,[2]pivotTable!$A$310:$A$615,0))/100*INDEX(gDP!AF$6:AF$271,MATCH(totalExpenditure!$A213,gDP!$B$6:$B$271)))</f>
        <v/>
      </c>
      <c r="BQ213" s="77" t="str">
        <f>IF(INDEX([2]pivotTable!R$310:R$615,MATCH(totalExpenditure!$A213,[2]pivotTable!$A$310:$A$615,0))/100*INDEX(gDP!AG$6:AG$271,MATCH(totalExpenditure!$A213,gDP!$B$6:$B$271))=0,"",INDEX([2]pivotTable!R$310:R$615,MATCH(totalExpenditure!$A213,[2]pivotTable!$A$310:$A$615,0))/100*INDEX(gDP!AG$6:AG$271,MATCH(totalExpenditure!$A213,gDP!$B$6:$B$271)))</f>
        <v/>
      </c>
      <c r="BR213" s="77" t="str">
        <f>IF(INDEX([2]pivotTable!S$310:S$615,MATCH(totalExpenditure!$A213,[2]pivotTable!$A$310:$A$615,0))/100*INDEX(gDP!AH$6:AH$271,MATCH(totalExpenditure!$A213,gDP!$B$6:$B$271))=0,"",INDEX([2]pivotTable!S$310:S$615,MATCH(totalExpenditure!$A213,[2]pivotTable!$A$310:$A$615,0))/100*INDEX(gDP!AH$6:AH$271,MATCH(totalExpenditure!$A213,gDP!$B$6:$B$271)))</f>
        <v/>
      </c>
      <c r="BS213" s="77">
        <f>IF(INDEX([2]pivotTable!T$310:T$615,MATCH(totalExpenditure!$A213,[2]pivotTable!$A$310:$A$615,0))/100*INDEX(gDP!AI$6:AI$271,MATCH(totalExpenditure!$A213,gDP!$B$6:$B$271))=0,"",INDEX([2]pivotTable!T$310:T$615,MATCH(totalExpenditure!$A213,[2]pivotTable!$A$310:$A$615,0))/100*INDEX(gDP!AI$6:AI$271,MATCH(totalExpenditure!$A213,gDP!$B$6:$B$271)))</f>
        <v>1040956898.9386263</v>
      </c>
      <c r="BT213" s="77">
        <f>IF(INDEX([2]pivotTable!U$310:U$615,MATCH(totalExpenditure!$A213,[2]pivotTable!$A$310:$A$615,0))/100*INDEX(gDP!AJ$6:AJ$271,MATCH(totalExpenditure!$A213,gDP!$B$6:$B$271))=0,"",INDEX([2]pivotTable!U$310:U$615,MATCH(totalExpenditure!$A213,[2]pivotTable!$A$310:$A$615,0))/100*INDEX(gDP!AJ$6:AJ$271,MATCH(totalExpenditure!$A213,gDP!$B$6:$B$271)))</f>
        <v>1309425551.3748181</v>
      </c>
      <c r="BU213" s="77">
        <f>IF(INDEX([2]pivotTable!V$310:V$615,MATCH(totalExpenditure!$A213,[2]pivotTable!$A$310:$A$615,0))/100*INDEX(gDP!AK$6:AK$271,MATCH(totalExpenditure!$A213,gDP!$B$6:$B$271))=0,"",INDEX([2]pivotTable!V$310:V$615,MATCH(totalExpenditure!$A213,[2]pivotTable!$A$310:$A$615,0))/100*INDEX(gDP!AK$6:AK$271,MATCH(totalExpenditure!$A213,gDP!$B$6:$B$271)))</f>
        <v>1522234544.9600873</v>
      </c>
      <c r="BV213" s="77">
        <f>IF(INDEX([2]pivotTable!W$310:W$615,MATCH(totalExpenditure!$A213,[2]pivotTable!$A$310:$A$615,0))/100*INDEX(gDP!AL$6:AL$271,MATCH(totalExpenditure!$A213,gDP!$B$6:$B$271))=0,"",INDEX([2]pivotTable!W$310:W$615,MATCH(totalExpenditure!$A213,[2]pivotTable!$A$310:$A$615,0))/100*INDEX(gDP!AL$6:AL$271,MATCH(totalExpenditure!$A213,gDP!$B$6:$B$271)))</f>
        <v>1599940734.9094038</v>
      </c>
      <c r="BW213" s="77">
        <f>IF(INDEX([2]pivotTable!X$310:X$615,MATCH(totalExpenditure!$A213,[2]pivotTable!$A$310:$A$615,0))/100*INDEX(gDP!AM$6:AM$271,MATCH(totalExpenditure!$A213,gDP!$B$6:$B$271))=0,"",INDEX([2]pivotTable!X$310:X$615,MATCH(totalExpenditure!$A213,[2]pivotTable!$A$310:$A$615,0))/100*INDEX(gDP!AM$6:AM$271,MATCH(totalExpenditure!$A213,gDP!$B$6:$B$271)))</f>
        <v>1945382324.9821279</v>
      </c>
      <c r="BX213" s="77">
        <f>IF(INDEX([2]pivotTable!Y$310:Y$615,MATCH(totalExpenditure!$A213,[2]pivotTable!$A$310:$A$615,0))/100*INDEX(gDP!AN$6:AN$271,MATCH(totalExpenditure!$A213,gDP!$B$6:$B$271))=0,"",INDEX([2]pivotTable!Y$310:Y$615,MATCH(totalExpenditure!$A213,[2]pivotTable!$A$310:$A$615,0))/100*INDEX(gDP!AN$6:AN$271,MATCH(totalExpenditure!$A213,gDP!$B$6:$B$271)))</f>
        <v>2318251076.8145337</v>
      </c>
      <c r="BY213" s="77">
        <f>IF(INDEX([2]pivotTable!Z$310:Z$615,MATCH(totalExpenditure!$A213,[2]pivotTable!$A$310:$A$615,0))/100*INDEX(gDP!AO$6:AO$271,MATCH(totalExpenditure!$A213,gDP!$B$6:$B$271))=0,"",INDEX([2]pivotTable!Z$310:Z$615,MATCH(totalExpenditure!$A213,[2]pivotTable!$A$310:$A$615,0))/100*INDEX(gDP!AO$6:AO$271,MATCH(totalExpenditure!$A213,gDP!$B$6:$B$271)))</f>
        <v>2696206422.3664412</v>
      </c>
      <c r="BZ213" s="77">
        <f>IF(INDEX([2]pivotTable!AA$310:AA$615,MATCH(totalExpenditure!$A213,[2]pivotTable!$A$310:$A$615,0))/100*INDEX(gDP!AP$6:AP$271,MATCH(totalExpenditure!$A213,gDP!$B$6:$B$271))=0,"",INDEX([2]pivotTable!AA$310:AA$615,MATCH(totalExpenditure!$A213,[2]pivotTable!$A$310:$A$615,0))/100*INDEX(gDP!AP$6:AP$271,MATCH(totalExpenditure!$A213,gDP!$B$6:$B$271)))</f>
        <v>3244010705.7756882</v>
      </c>
      <c r="CA213" s="77">
        <f>IF(INDEX([2]pivotTable!AB$310:AB$615,MATCH(totalExpenditure!$A213,[2]pivotTable!$A$310:$A$615,0))/100*INDEX(gDP!AQ$6:AQ$271,MATCH(totalExpenditure!$A213,gDP!$B$6:$B$271))=0,"",INDEX([2]pivotTable!AB$310:AB$615,MATCH(totalExpenditure!$A213,[2]pivotTable!$A$310:$A$615,0))/100*INDEX(gDP!AQ$6:AQ$271,MATCH(totalExpenditure!$A213,gDP!$B$6:$B$271)))</f>
        <v>3120506763.2567377</v>
      </c>
      <c r="CB213" s="77">
        <f>IF(INDEX([2]pivotTable!AC$310:AC$615,MATCH(totalExpenditure!$A213,[2]pivotTable!$A$310:$A$615,0))/100*INDEX(gDP!AR$6:AR$271,MATCH(totalExpenditure!$A213,gDP!$B$6:$B$271))=0,"",INDEX([2]pivotTable!AC$310:AC$615,MATCH(totalExpenditure!$A213,[2]pivotTable!$A$310:$A$615,0))/100*INDEX(gDP!AR$6:AR$271,MATCH(totalExpenditure!$A213,gDP!$B$6:$B$271)))</f>
        <v>3831136129.1171384</v>
      </c>
      <c r="CC213" s="77">
        <f>IF(INDEX([2]pivotTable!AD$310:AD$615,MATCH(totalExpenditure!$A213,[2]pivotTable!$A$310:$A$615,0))/100*INDEX(gDP!AS$6:AS$271,MATCH(totalExpenditure!$A213,gDP!$B$6:$B$271))=0,"",INDEX([2]pivotTable!AD$310:AD$615,MATCH(totalExpenditure!$A213,[2]pivotTable!$A$310:$A$615,0))/100*INDEX(gDP!AS$6:AS$271,MATCH(totalExpenditure!$A213,gDP!$B$6:$B$271)))</f>
        <v>3919922828.9702291</v>
      </c>
      <c r="CD213" s="77">
        <f>IF(INDEX([2]pivotTable!AE$310:AE$615,MATCH(totalExpenditure!$A213,[2]pivotTable!$A$310:$A$615,0))/100*INDEX(gDP!AT$6:AT$271,MATCH(totalExpenditure!$A213,gDP!$B$6:$B$271))=0,"",INDEX([2]pivotTable!AE$310:AE$615,MATCH(totalExpenditure!$A213,[2]pivotTable!$A$310:$A$615,0))/100*INDEX(gDP!AT$6:AT$271,MATCH(totalExpenditure!$A213,gDP!$B$6:$B$271)))</f>
        <v>4094596854.536108</v>
      </c>
      <c r="CE213" s="77">
        <f>IF(INDEX([2]pivotTable!AF$310:AF$615,MATCH(totalExpenditure!$A213,[2]pivotTable!$A$310:$A$615,0))/100*INDEX(gDP!AU$6:AU$271,MATCH(totalExpenditure!$A213,gDP!$B$6:$B$271))=0,"",INDEX([2]pivotTable!AF$310:AF$615,MATCH(totalExpenditure!$A213,[2]pivotTable!$A$310:$A$615,0))/100*INDEX(gDP!AU$6:AU$271,MATCH(totalExpenditure!$A213,gDP!$B$6:$B$271)))</f>
        <v>3960642358.8229122</v>
      </c>
      <c r="CF213" s="77">
        <f>IF(INDEX([2]pivotTable!AG$310:AG$615,MATCH(totalExpenditure!$A213,[2]pivotTable!$A$310:$A$615,0))/100*INDEX(gDP!AV$6:AV$271,MATCH(totalExpenditure!$A213,gDP!$B$6:$B$271))=0,"",INDEX([2]pivotTable!AG$310:AG$615,MATCH(totalExpenditure!$A213,[2]pivotTable!$A$310:$A$615,0))/100*INDEX(gDP!AV$6:AV$271,MATCH(totalExpenditure!$A213,gDP!$B$6:$B$271)))</f>
        <v>4101148846.0167503</v>
      </c>
      <c r="CG213" s="77">
        <f>IF(INDEX([2]pivotTable!AH$310:AH$615,MATCH(totalExpenditure!$A213,[2]pivotTable!$A$310:$A$615,0))/100*INDEX(gDP!AW$6:AW$271,MATCH(totalExpenditure!$A213,gDP!$B$6:$B$271))=0,"",INDEX([2]pivotTable!AH$310:AH$615,MATCH(totalExpenditure!$A213,[2]pivotTable!$A$310:$A$615,0))/100*INDEX(gDP!AW$6:AW$271,MATCH(totalExpenditure!$A213,gDP!$B$6:$B$271)))</f>
        <v>4509316849.56112</v>
      </c>
      <c r="CH213" s="77">
        <f>IF(INDEX([2]pivotTable!AI$310:AI$615,MATCH(totalExpenditure!$A213,[2]pivotTable!$A$310:$A$615,0))/100*INDEX(gDP!AX$6:AX$271,MATCH(totalExpenditure!$A213,gDP!$B$6:$B$271))=0,"",INDEX([2]pivotTable!AI$310:AI$615,MATCH(totalExpenditure!$A213,[2]pivotTable!$A$310:$A$615,0))/100*INDEX(gDP!AX$6:AX$271,MATCH(totalExpenditure!$A213,gDP!$B$6:$B$271)))</f>
        <v>4498836275.2396097</v>
      </c>
      <c r="CI213" s="77">
        <f>IF(INDEX([2]pivotTable!AJ$310:AJ$615,MATCH(totalExpenditure!$A213,[2]pivotTable!$A$310:$A$615,0))/100*INDEX(gDP!AY$6:AY$271,MATCH(totalExpenditure!$A213,gDP!$B$6:$B$271))=0,"",INDEX([2]pivotTable!AJ$310:AJ$615,MATCH(totalExpenditure!$A213,[2]pivotTable!$A$310:$A$615,0))/100*INDEX(gDP!AY$6:AY$271,MATCH(totalExpenditure!$A213,gDP!$B$6:$B$271)))</f>
        <v>4934425907.1968536</v>
      </c>
      <c r="CJ213" s="77">
        <f>IF(INDEX([2]pivotTable!AK$310:AK$615,MATCH(totalExpenditure!$A213,[2]pivotTable!$A$310:$A$615,0))/100*INDEX(gDP!AZ$6:AZ$271,MATCH(totalExpenditure!$A213,gDP!$B$6:$B$271))=0,"",INDEX([2]pivotTable!AK$310:AK$615,MATCH(totalExpenditure!$A213,[2]pivotTable!$A$310:$A$615,0))/100*INDEX(gDP!AZ$6:AZ$271,MATCH(totalExpenditure!$A213,gDP!$B$6:$B$271)))</f>
        <v>6079641165.6277914</v>
      </c>
      <c r="CK213" s="77">
        <f>IF(INDEX([2]pivotTable!AL$310:AL$615,MATCH(totalExpenditure!$A213,[2]pivotTable!$A$310:$A$615,0))/100*INDEX(gDP!BA$6:BA$271,MATCH(totalExpenditure!$A213,gDP!$B$6:$B$271))=0,"",INDEX([2]pivotTable!AL$310:AL$615,MATCH(totalExpenditure!$A213,[2]pivotTable!$A$310:$A$615,0))/100*INDEX(gDP!BA$6:BA$271,MATCH(totalExpenditure!$A213,gDP!$B$6:$B$271)))</f>
        <v>6660435929.7485828</v>
      </c>
      <c r="CL213" s="77">
        <f>IF(INDEX([2]pivotTable!AM$310:AM$615,MATCH(totalExpenditure!$A213,[2]pivotTable!$A$310:$A$615,0))/100*INDEX(gDP!BB$6:BB$271,MATCH(totalExpenditure!$A213,gDP!$B$6:$B$271))=0,"",INDEX([2]pivotTable!AM$310:AM$615,MATCH(totalExpenditure!$A213,[2]pivotTable!$A$310:$A$615,0))/100*INDEX(gDP!BB$6:BB$271,MATCH(totalExpenditure!$A213,gDP!$B$6:$B$271)))</f>
        <v>6523449534.724618</v>
      </c>
      <c r="CM213" s="77">
        <f>IF(INDEX([2]pivotTable!AN$310:AN$615,MATCH(totalExpenditure!$A213,[2]pivotTable!$A$310:$A$615,0))/100*INDEX(gDP!BC$6:BC$271,MATCH(totalExpenditure!$A213,gDP!$B$6:$B$271))=0,"",INDEX([2]pivotTable!AN$310:AN$615,MATCH(totalExpenditure!$A213,[2]pivotTable!$A$310:$A$615,0))/100*INDEX(gDP!BC$6:BC$271,MATCH(totalExpenditure!$A213,gDP!$B$6:$B$271)))</f>
        <v>7577932186.6831846</v>
      </c>
      <c r="CN213" s="77">
        <f>IF(INDEX([2]pivotTable!AO$310:AO$615,MATCH(totalExpenditure!$A213,[2]pivotTable!$A$310:$A$615,0))/100*INDEX(gDP!BD$6:BD$271,MATCH(totalExpenditure!$A213,gDP!$B$6:$B$271))=0,"",INDEX([2]pivotTable!AO$310:AO$615,MATCH(totalExpenditure!$A213,[2]pivotTable!$A$310:$A$615,0))/100*INDEX(gDP!BD$6:BD$271,MATCH(totalExpenditure!$A213,gDP!$B$6:$B$271)))</f>
        <v>8268952373.0775576</v>
      </c>
      <c r="CO213" s="77">
        <f>IF(INDEX([2]pivotTable!AP$310:AP$615,MATCH(totalExpenditure!$A213,[2]pivotTable!$A$310:$A$615,0))/100*INDEX(gDP!BE$6:BE$271,MATCH(totalExpenditure!$A213,gDP!$B$6:$B$271))=0,"",INDEX([2]pivotTable!AP$310:AP$615,MATCH(totalExpenditure!$A213,[2]pivotTable!$A$310:$A$615,0))/100*INDEX(gDP!BE$6:BE$271,MATCH(totalExpenditure!$A213,gDP!$B$6:$B$271)))</f>
        <v>9561009573.6814842</v>
      </c>
      <c r="CP213" s="77">
        <f>IF(INDEX([2]pivotTable!AQ$310:AQ$615,MATCH(totalExpenditure!$A213,[2]pivotTable!$A$310:$A$615,0))/100*INDEX(gDP!BF$6:BF$271,MATCH(totalExpenditure!$A213,gDP!$B$6:$B$271))=0,"",INDEX([2]pivotTable!AQ$310:AQ$615,MATCH(totalExpenditure!$A213,[2]pivotTable!$A$310:$A$615,0))/100*INDEX(gDP!BF$6:BF$271,MATCH(totalExpenditure!$A213,gDP!$B$6:$B$271)))</f>
        <v>10334565715.655731</v>
      </c>
      <c r="CQ213" s="77">
        <f>IF(INDEX([2]pivotTable!AR$310:AR$615,MATCH(totalExpenditure!$A213,[2]pivotTable!$A$310:$A$615,0))/100*INDEX(gDP!BG$6:BG$271,MATCH(totalExpenditure!$A213,gDP!$B$6:$B$271))=0,"",INDEX([2]pivotTable!AR$310:AR$615,MATCH(totalExpenditure!$A213,[2]pivotTable!$A$310:$A$615,0))/100*INDEX(gDP!BG$6:BG$271,MATCH(totalExpenditure!$A213,gDP!$B$6:$B$271)))</f>
        <v>11838870636.517906</v>
      </c>
      <c r="CR213" s="77">
        <f>IF(INDEX([2]pivotTable!AS$310:AS$615,MATCH(totalExpenditure!$A213,[2]pivotTable!$A$310:$A$615,0))/100*INDEX(gDP!BH$6:BH$271,MATCH(totalExpenditure!$A213,gDP!$B$6:$B$271))=0,"",INDEX([2]pivotTable!AS$310:AS$615,MATCH(totalExpenditure!$A213,[2]pivotTable!$A$310:$A$615,0))/100*INDEX(gDP!BH$6:BH$271,MATCH(totalExpenditure!$A213,gDP!$B$6:$B$271)))</f>
        <v>11950343556.452642</v>
      </c>
      <c r="CS213" s="77">
        <f>IF(INDEX([2]pivotTable!AT$310:AT$615,MATCH(totalExpenditure!$A213,[2]pivotTable!$A$310:$A$615,0))/100*INDEX(gDP!BI$6:BI$271,MATCH(totalExpenditure!$A213,gDP!$B$6:$B$271))=0,"",INDEX([2]pivotTable!AT$310:AT$615,MATCH(totalExpenditure!$A213,[2]pivotTable!$A$310:$A$615,0))/100*INDEX(gDP!BI$6:BI$271,MATCH(totalExpenditure!$A213,gDP!$B$6:$B$271)))</f>
        <v>12634536179.034197</v>
      </c>
      <c r="CT213" s="77">
        <f>IF(INDEX([2]pivotTable!AU$310:AU$615,MATCH(totalExpenditure!$A213,[2]pivotTable!$A$310:$A$615,0))/100*INDEX(gDP!BJ$6:BJ$271,MATCH(totalExpenditure!$A213,gDP!$B$6:$B$271))=0,"",INDEX([2]pivotTable!AU$310:AU$615,MATCH(totalExpenditure!$A213,[2]pivotTable!$A$310:$A$615,0))/100*INDEX(gDP!BJ$6:BJ$271,MATCH(totalExpenditure!$A213,gDP!$B$6:$B$271)))</f>
        <v>15240618107.428013</v>
      </c>
      <c r="CU213" s="77">
        <f>IF(INDEX([2]pivotTable!AV$310:AV$615,MATCH(totalExpenditure!$A213,[2]pivotTable!$A$310:$A$615,0))/100*INDEX(gDP!BK$6:BK$271,MATCH(totalExpenditure!$A213,gDP!$B$6:$B$271))=0,"",INDEX([2]pivotTable!AV$310:AV$615,MATCH(totalExpenditure!$A213,[2]pivotTable!$A$310:$A$615,0))/100*INDEX(gDP!BK$6:BK$271,MATCH(totalExpenditure!$A213,gDP!$B$6:$B$271)))</f>
        <v>17638578247.118633</v>
      </c>
      <c r="CV213" s="77">
        <f>IF(INDEX([2]pivotTable!AW$310:AW$615,MATCH(totalExpenditure!$A213,[2]pivotTable!$A$310:$A$615,0))/100*INDEX(gDP!BL$6:BL$271,MATCH(totalExpenditure!$A213,gDP!$B$6:$B$271))=0,"",INDEX([2]pivotTable!AW$310:AW$615,MATCH(totalExpenditure!$A213,[2]pivotTable!$A$310:$A$615,0))/100*INDEX(gDP!BL$6:BL$271,MATCH(totalExpenditure!$A213,gDP!$B$6:$B$271)))</f>
        <v>17638997183.610703</v>
      </c>
      <c r="CW213" s="77">
        <f>IF(INDEX([2]pivotTable!AX$310:AX$615,MATCH(totalExpenditure!$A213,[2]pivotTable!$A$310:$A$615,0))/100*INDEX(gDP!BM$6:BM$271,MATCH(totalExpenditure!$A213,gDP!$B$6:$B$271))=0,"",INDEX([2]pivotTable!AX$310:AX$615,MATCH(totalExpenditure!$A213,[2]pivotTable!$A$310:$A$615,0))/100*INDEX(gDP!BM$6:BM$271,MATCH(totalExpenditure!$A213,gDP!$B$6:$B$271)))</f>
        <v>16915237718.356039</v>
      </c>
      <c r="CX213" s="77">
        <f>IF(INDEX([2]pivotTable!AY$310:AY$615,MATCH(totalExpenditure!$A213,[2]pivotTable!$A$310:$A$615,0))/100*INDEX(gDP!BN$6:BN$271,MATCH(totalExpenditure!$A213,gDP!$B$6:$B$271))=0,"",INDEX([2]pivotTable!AY$310:AY$615,MATCH(totalExpenditure!$A213,[2]pivotTable!$A$310:$A$615,0))/100*INDEX(gDP!BN$6:BN$271,MATCH(totalExpenditure!$A213,gDP!$B$6:$B$271)))</f>
        <v>21184644093.003029</v>
      </c>
      <c r="CY213" s="77" t="str">
        <f>IF(INDEX([2]pivotTable!AZ$310:AZ$615,MATCH(totalExpenditure!$A213,[2]pivotTable!$A$310:$A$615,0))/100*INDEX(gDP!BO$6:BO$271,MATCH(totalExpenditure!$A213,gDP!$B$6:$B$271))=0,"",INDEX([2]pivotTable!AZ$310:AZ$615,MATCH(totalExpenditure!$A213,[2]pivotTable!$A$310:$A$615,0))/100*INDEX(gDP!BO$6:BO$271,MATCH(totalExpenditure!$A213,gDP!$B$6:$B$271)))</f>
        <v/>
      </c>
      <c r="CZ213" s="77" t="str">
        <f>IF(B213="","",IF(BA213="","",B213-B213+INDEX(gDP!Q$6:Q$271,MATCH(totalExpenditure!$A213,gDP!$B$6:$B$271))))</f>
        <v/>
      </c>
      <c r="DA213" s="77" t="str">
        <f>IF(C213="","",IF(BB213="","",C213-C213+INDEX(gDP!R$6:R$271,MATCH(totalExpenditure!$A213,gDP!$B$6:$B$271))))</f>
        <v/>
      </c>
      <c r="DB213" s="77" t="str">
        <f>IF(D213="","",IF(BC213="","",D213-D213+INDEX(gDP!S$6:S$271,MATCH(totalExpenditure!$A213,gDP!$B$6:$B$271))))</f>
        <v/>
      </c>
      <c r="DC213" s="77" t="str">
        <f>IF(E213="","",IF(BD213="","",E213-E213+INDEX(gDP!T$6:T$271,MATCH(totalExpenditure!$A213,gDP!$B$6:$B$271))))</f>
        <v/>
      </c>
      <c r="DD213" s="77" t="str">
        <f>IF(F213="","",IF(BE213="","",F213-F213+INDEX(gDP!U$6:U$271,MATCH(totalExpenditure!$A213,gDP!$B$6:$B$271))))</f>
        <v/>
      </c>
      <c r="DE213" s="77" t="str">
        <f>IF(G213="","",IF(BF213="","",G213-G213+INDEX(gDP!V$6:V$271,MATCH(totalExpenditure!$A213,gDP!$B$6:$B$271))))</f>
        <v/>
      </c>
      <c r="DF213" s="77" t="str">
        <f>IF(H213="","",IF(BG213="","",H213-H213+INDEX(gDP!W$6:W$271,MATCH(totalExpenditure!$A213,gDP!$B$6:$B$271))))</f>
        <v/>
      </c>
      <c r="DG213" s="77" t="str">
        <f>IF(I213="","",IF(BH213="","",I213-I213+INDEX(gDP!X$6:X$271,MATCH(totalExpenditure!$A213,gDP!$B$6:$B$271))))</f>
        <v/>
      </c>
      <c r="DH213" s="77" t="str">
        <f>IF(J213="","",IF(BI213="","",J213-J213+INDEX(gDP!Y$6:Y$271,MATCH(totalExpenditure!$A213,gDP!$B$6:$B$271))))</f>
        <v/>
      </c>
      <c r="DI213" s="77" t="str">
        <f>IF(K213="","",IF(BJ213="","",K213-K213+INDEX(gDP!Z$6:Z$271,MATCH(totalExpenditure!$A213,gDP!$B$6:$B$271))))</f>
        <v/>
      </c>
      <c r="DJ213" s="77" t="str">
        <f>IF(L213="","",IF(BK213="","",L213-L213+INDEX(gDP!AA$6:AA$271,MATCH(totalExpenditure!$A213,gDP!$B$6:$B$271))))</f>
        <v/>
      </c>
      <c r="DK213" s="77" t="str">
        <f>IF(M213="","",IF(BL213="","",M213-M213+INDEX(gDP!AB$6:AB$271,MATCH(totalExpenditure!$A213,gDP!$B$6:$B$271))))</f>
        <v/>
      </c>
      <c r="DL213" s="77" t="str">
        <f>IF(N213="","",IF(BM213="","",N213-N213+INDEX(gDP!AC$6:AC$271,MATCH(totalExpenditure!$A213,gDP!$B$6:$B$271))))</f>
        <v/>
      </c>
      <c r="DM213" s="77" t="str">
        <f>IF(O213="","",IF(BN213="","",O213-O213+INDEX(gDP!AD$6:AD$271,MATCH(totalExpenditure!$A213,gDP!$B$6:$B$271))))</f>
        <v/>
      </c>
      <c r="DN213" s="77" t="str">
        <f>IF(P213="","",IF(BO213="","",P213-P213+INDEX(gDP!AE$6:AE$271,MATCH(totalExpenditure!$A213,gDP!$B$6:$B$271))))</f>
        <v/>
      </c>
      <c r="DO213" s="77" t="str">
        <f>IF(Q213="","",IF(BP213="","",Q213-Q213+INDEX(gDP!AF$6:AF$271,MATCH(totalExpenditure!$A213,gDP!$B$6:$B$271))))</f>
        <v/>
      </c>
      <c r="DP213" s="77" t="str">
        <f>IF(R213="","",IF(BQ213="","",R213-R213+INDEX(gDP!AG$6:AG$271,MATCH(totalExpenditure!$A213,gDP!$B$6:$B$271))))</f>
        <v/>
      </c>
      <c r="DQ213" s="77" t="str">
        <f>IF(S213="","",IF(BR213="","",S213-S213+INDEX(gDP!AH$6:AH$271,MATCH(totalExpenditure!$A213,gDP!$B$6:$B$271))))</f>
        <v/>
      </c>
      <c r="DR213" s="77">
        <f>IF(T213="","",IF(BS213="","",T213-T213+INDEX(gDP!AI$6:AI$271,MATCH(totalExpenditure!$A213,gDP!$B$6:$B$271))))</f>
        <v>36144336768.702301</v>
      </c>
      <c r="DS213" s="77">
        <f>IF(U213="","",IF(BT213="","",U213-U213+INDEX(gDP!AJ$6:AJ$271,MATCH(totalExpenditure!$A213,gDP!$B$6:$B$271))))</f>
        <v>45466164978.292297</v>
      </c>
      <c r="DT213" s="77">
        <f>IF(V213="","",IF(BU213="","",V213-V213+INDEX(gDP!AK$6:AK$271,MATCH(totalExpenditure!$A213,gDP!$B$6:$B$271))))</f>
        <v>52131320032.8797</v>
      </c>
      <c r="DU213" s="77">
        <f>IF(W213="","",IF(BV213="","",W213-W213+INDEX(gDP!AL$6:AL$271,MATCH(totalExpenditure!$A213,gDP!$B$6:$B$271))))</f>
        <v>60603815716.265297</v>
      </c>
      <c r="DV213" s="77">
        <f>IF(X213="","",IF(BW213="","",X213-X213+INDEX(gDP!AM$6:AM$271,MATCH(totalExpenditure!$A213,gDP!$B$6:$B$271))))</f>
        <v>73688724431.141205</v>
      </c>
      <c r="DW213" s="77">
        <f>IF(Y213="","",IF(BX213="","",Y213-Y213+INDEX(gDP!AN$6:AN$271,MATCH(totalExpenditure!$A213,gDP!$B$6:$B$271))))</f>
        <v>87812540788.429306</v>
      </c>
      <c r="DX213" s="77">
        <f>IF(Z213="","",IF(BY213="","",Z213-Z213+INDEX(gDP!AO$6:AO$271,MATCH(totalExpenditure!$A213,gDP!$B$6:$B$271))))</f>
        <v>96293086513.087204</v>
      </c>
      <c r="DY213" s="77">
        <f>IF(AA213="","",IF(BZ213="","",AA213-AA213+INDEX(gDP!AP$6:AP$271,MATCH(totalExpenditure!$A213,gDP!$B$6:$B$271))))</f>
        <v>100123787215.299</v>
      </c>
      <c r="DZ213" s="77">
        <f>IF(AB213="","",IF(CA213="","",AB213-AB213+INDEX(gDP!AQ$6:AQ$271,MATCH(totalExpenditure!$A213,gDP!$B$6:$B$271))))</f>
        <v>85728207781.778503</v>
      </c>
      <c r="EA213" s="77">
        <f>IF(AC213="","",IF(CB213="","",AC213-AC213+INDEX(gDP!AR$6:AR$271,MATCH(totalExpenditure!$A213,gDP!$B$6:$B$271))))</f>
        <v>86286849754.890503</v>
      </c>
      <c r="EB213" s="77">
        <f>IF(AD213="","",IF(CC213="","",AD213-AD213+INDEX(gDP!AS$6:AS$271,MATCH(totalExpenditure!$A213,gDP!$B$6:$B$271))))</f>
        <v>96076539925.740906</v>
      </c>
      <c r="EC213" s="77">
        <f>IF(AE213="","",IF(CD213="","",AE213-AE213+INDEX(gDP!AT$6:AT$271,MATCH(totalExpenditure!$A213,gDP!$B$6:$B$271))))</f>
        <v>89793790669.651505</v>
      </c>
      <c r="ED213" s="77">
        <f>IF(AF213="","",IF(CE213="","",AF213-AF213+INDEX(gDP!AU$6:AU$271,MATCH(totalExpenditure!$A213,gDP!$B$6:$B$271))))</f>
        <v>92538372869.694199</v>
      </c>
      <c r="EE213" s="77">
        <f>IF(AG213="","",IF(CF213="","",AG213-AG213+INDEX(gDP!AV$6:AV$271,MATCH(totalExpenditure!$A213,gDP!$B$6:$B$271))))</f>
        <v>97646401095.636902</v>
      </c>
      <c r="EF213" s="77">
        <f>IF(AH213="","",IF(CG213="","",AH213-AH213+INDEX(gDP!AW$6:AW$271,MATCH(totalExpenditure!$A213,gDP!$B$6:$B$271))))</f>
        <v>115033593101.049</v>
      </c>
      <c r="EG213" s="77">
        <f>IF(AI213="","",IF(CH213="","",AI213-AI213+INDEX(gDP!AX$6:AX$271,MATCH(totalExpenditure!$A213,gDP!$B$6:$B$271))))</f>
        <v>127807848728.39799</v>
      </c>
      <c r="EH213" s="77">
        <f>IF(AJ213="","",IF(CI213="","",AJ213-AJ213+INDEX(gDP!AY$6:AY$271,MATCH(totalExpenditure!$A213,gDP!$B$6:$B$271))))</f>
        <v>148627286361.35101</v>
      </c>
      <c r="EI213" s="77">
        <f>IF(AK213="","",IF(CJ213="","",AK213-AK213+INDEX(gDP!AZ$6:AZ$271,MATCH(totalExpenditure!$A213,gDP!$B$6:$B$271))))</f>
        <v>180941701357.97</v>
      </c>
      <c r="EJ213" s="77">
        <f>IF(AL213="","",IF(CK213="","",AL213-AL213+INDEX(gDP!BA$6:BA$271,MATCH(totalExpenditure!$A213,gDP!$B$6:$B$271))))</f>
        <v>193617323539.203</v>
      </c>
      <c r="EK213" s="77">
        <f>IF(AM213="","",IF(CL213="","",AM213-AM213+INDEX(gDP!BB$6:BB$271,MATCH(totalExpenditure!$A213,gDP!$B$6:$B$271))))</f>
        <v>194150283771.56601</v>
      </c>
      <c r="EL213" s="77">
        <f>IF(AN213="","",IF(CM213="","",AN213-AN213+INDEX(gDP!BC$6:BC$271,MATCH(totalExpenditure!$A213,gDP!$B$6:$B$271))))</f>
        <v>239807980591.23999</v>
      </c>
      <c r="EM213" s="77">
        <f>IF(AO213="","",IF(CN213="","",AO213-AO213+INDEX(gDP!BD$6:BD$271,MATCH(totalExpenditure!$A213,gDP!$B$6:$B$271))))</f>
        <v>279356499090.45801</v>
      </c>
      <c r="EN213" s="77">
        <f>IF(AP213="","",IF(CO213="","",AP213-AP213+INDEX(gDP!BE$6:BE$271,MATCH(totalExpenditure!$A213,gDP!$B$6:$B$271))))</f>
        <v>295092888076.58899</v>
      </c>
      <c r="EO213" s="77">
        <f>IF(AQ213="","",IF(CP213="","",AQ213-AQ213+INDEX(gDP!BF$6:BF$271,MATCH(totalExpenditure!$A213,gDP!$B$6:$B$271))))</f>
        <v>307576360584.992</v>
      </c>
      <c r="EP213" s="77">
        <f>IF(AR213="","",IF(CQ213="","",AR213-AR213+INDEX(gDP!BG$6:BG$271,MATCH(totalExpenditure!$A213,gDP!$B$6:$B$271))))</f>
        <v>314863580758.45502</v>
      </c>
      <c r="EQ213" s="77">
        <f>IF(AS213="","",IF(CR213="","",AS213-AS213+INDEX(gDP!BH$6:BH$271,MATCH(totalExpenditure!$A213,gDP!$B$6:$B$271))))</f>
        <v>307998545269.39801</v>
      </c>
      <c r="ER213" s="77">
        <f>IF(AT213="","",IF(CS213="","",AT213-AT213+INDEX(gDP!BI$6:BI$271,MATCH(totalExpenditure!$A213,gDP!$B$6:$B$271))))</f>
        <v>319053943915.005</v>
      </c>
      <c r="ES213" s="77">
        <f>IF(AU213="","",IF(CT213="","",AU213-AU213+INDEX(gDP!BJ$6:BJ$271,MATCH(totalExpenditure!$A213,gDP!$B$6:$B$271))))</f>
        <v>343257164581.71198</v>
      </c>
      <c r="ET213" s="77">
        <f>IF(AV213="","",IF(CU213="","",AV213-AV213+INDEX(gDP!BK$6:BK$271,MATCH(totalExpenditure!$A213,gDP!$B$6:$B$271))))</f>
        <v>376892697588.005</v>
      </c>
      <c r="EU213" s="77">
        <f>IF(AW213="","",IF(CV213="","",AW213-AW213+INDEX(gDP!BL$6:BL$271,MATCH(totalExpenditure!$A213,gDP!$B$6:$B$271))))</f>
        <v>376901649222.45099</v>
      </c>
      <c r="EV213" s="77">
        <f>IF(AX213="","",IF(CW213="","",AX213-AX213+INDEX(gDP!BM$6:BM$271,MATCH(totalExpenditure!$A213,gDP!$B$6:$B$271))))</f>
        <v>349488382610.66199</v>
      </c>
      <c r="EW213" s="77">
        <f>IF(AY213="","",IF(CX213="","",AY213-AY213+INDEX(gDP!BN$6:BN$271,MATCH(totalExpenditure!$A213,gDP!$B$6:$B$271))))</f>
        <v>434111559282.849</v>
      </c>
      <c r="EX213" s="77" t="str">
        <f>IF(AZ213="","",IF(CY213="","",AZ213-AZ213+INDEX(gDP!BO$6:BO$271,MATCH(totalExpenditure!$A213,gDP!$B$6:$B$271))))</f>
        <v/>
      </c>
    </row>
    <row r="214" spans="1:154" x14ac:dyDescent="0.35">
      <c r="A214" t="s">
        <v>637</v>
      </c>
      <c r="B214" s="77" t="str">
        <f>IF(INDEX([2]pivotTable!B$3:B$308,MATCH(totalExpenditure!$A214,[2]pivotTable!$A$3:$A$308,0))/100*INDEX(gDP!Q$6:Q$271,MATCH(totalExpenditure!$A214,gDP!$B$6:$B$271))=0,"",INDEX([2]pivotTable!B$3:B$308,MATCH(totalExpenditure!$A214,[2]pivotTable!$A$3:$A$308,0))/100*INDEX(gDP!Q$6:Q$271,MATCH(totalExpenditure!$A214,gDP!$B$6:$B$271)))</f>
        <v/>
      </c>
      <c r="C214" s="77" t="str">
        <f>IF(INDEX([2]pivotTable!C$3:C$308,MATCH(totalExpenditure!$A214,[2]pivotTable!$A$3:$A$308,0))/100*INDEX(gDP!R$6:R$271,MATCH(totalExpenditure!$A214,gDP!$B$6:$B$271))=0,"",INDEX([2]pivotTable!C$3:C$308,MATCH(totalExpenditure!$A214,[2]pivotTable!$A$3:$A$308,0))/100*INDEX(gDP!R$6:R$271,MATCH(totalExpenditure!$A214,gDP!$B$6:$B$271)))</f>
        <v/>
      </c>
      <c r="D214" s="77" t="str">
        <f>IF(INDEX([2]pivotTable!D$3:D$308,MATCH(totalExpenditure!$A214,[2]pivotTable!$A$3:$A$308,0))/100*INDEX(gDP!S$6:S$271,MATCH(totalExpenditure!$A214,gDP!$B$6:$B$271))=0,"",INDEX([2]pivotTable!D$3:D$308,MATCH(totalExpenditure!$A214,[2]pivotTable!$A$3:$A$308,0))/100*INDEX(gDP!S$6:S$271,MATCH(totalExpenditure!$A214,gDP!$B$6:$B$271)))</f>
        <v/>
      </c>
      <c r="E214" s="77" t="str">
        <f>IF(INDEX([2]pivotTable!E$3:E$308,MATCH(totalExpenditure!$A214,[2]pivotTable!$A$3:$A$308,0))/100*INDEX(gDP!T$6:T$271,MATCH(totalExpenditure!$A214,gDP!$B$6:$B$271))=0,"",INDEX([2]pivotTable!E$3:E$308,MATCH(totalExpenditure!$A214,[2]pivotTable!$A$3:$A$308,0))/100*INDEX(gDP!T$6:T$271,MATCH(totalExpenditure!$A214,gDP!$B$6:$B$271)))</f>
        <v/>
      </c>
      <c r="F214" s="77" t="str">
        <f>IF(INDEX([2]pivotTable!F$3:F$308,MATCH(totalExpenditure!$A214,[2]pivotTable!$A$3:$A$308,0))/100*INDEX(gDP!U$6:U$271,MATCH(totalExpenditure!$A214,gDP!$B$6:$B$271))=0,"",INDEX([2]pivotTable!F$3:F$308,MATCH(totalExpenditure!$A214,[2]pivotTable!$A$3:$A$308,0))/100*INDEX(gDP!U$6:U$271,MATCH(totalExpenditure!$A214,gDP!$B$6:$B$271)))</f>
        <v/>
      </c>
      <c r="G214" s="77" t="str">
        <f>IF(INDEX([2]pivotTable!G$3:G$308,MATCH(totalExpenditure!$A214,[2]pivotTable!$A$3:$A$308,0))/100*INDEX(gDP!V$6:V$271,MATCH(totalExpenditure!$A214,gDP!$B$6:$B$271))=0,"",INDEX([2]pivotTable!G$3:G$308,MATCH(totalExpenditure!$A214,[2]pivotTable!$A$3:$A$308,0))/100*INDEX(gDP!V$6:V$271,MATCH(totalExpenditure!$A214,gDP!$B$6:$B$271)))</f>
        <v/>
      </c>
      <c r="H214" s="77" t="str">
        <f>IF(INDEX([2]pivotTable!H$3:H$308,MATCH(totalExpenditure!$A214,[2]pivotTable!$A$3:$A$308,0))/100*INDEX(gDP!W$6:W$271,MATCH(totalExpenditure!$A214,gDP!$B$6:$B$271))=0,"",INDEX([2]pivotTable!H$3:H$308,MATCH(totalExpenditure!$A214,[2]pivotTable!$A$3:$A$308,0))/100*INDEX(gDP!W$6:W$271,MATCH(totalExpenditure!$A214,gDP!$B$6:$B$271)))</f>
        <v/>
      </c>
      <c r="I214" s="77" t="str">
        <f>IF(INDEX([2]pivotTable!I$3:I$308,MATCH(totalExpenditure!$A214,[2]pivotTable!$A$3:$A$308,0))/100*INDEX(gDP!X$6:X$271,MATCH(totalExpenditure!$A214,gDP!$B$6:$B$271))=0,"",INDEX([2]pivotTable!I$3:I$308,MATCH(totalExpenditure!$A214,[2]pivotTable!$A$3:$A$308,0))/100*INDEX(gDP!X$6:X$271,MATCH(totalExpenditure!$A214,gDP!$B$6:$B$271)))</f>
        <v/>
      </c>
      <c r="J214" s="77" t="str">
        <f>IF(INDEX([2]pivotTable!J$3:J$308,MATCH(totalExpenditure!$A214,[2]pivotTable!$A$3:$A$308,0))/100*INDEX(gDP!Y$6:Y$271,MATCH(totalExpenditure!$A214,gDP!$B$6:$B$271))=0,"",INDEX([2]pivotTable!J$3:J$308,MATCH(totalExpenditure!$A214,[2]pivotTable!$A$3:$A$308,0))/100*INDEX(gDP!Y$6:Y$271,MATCH(totalExpenditure!$A214,gDP!$B$6:$B$271)))</f>
        <v/>
      </c>
      <c r="K214" s="77" t="str">
        <f>IF(INDEX([2]pivotTable!K$3:K$308,MATCH(totalExpenditure!$A214,[2]pivotTable!$A$3:$A$308,0))/100*INDEX(gDP!Z$6:Z$271,MATCH(totalExpenditure!$A214,gDP!$B$6:$B$271))=0,"",INDEX([2]pivotTable!K$3:K$308,MATCH(totalExpenditure!$A214,[2]pivotTable!$A$3:$A$308,0))/100*INDEX(gDP!Z$6:Z$271,MATCH(totalExpenditure!$A214,gDP!$B$6:$B$271)))</f>
        <v/>
      </c>
      <c r="L214" s="77" t="str">
        <f>IF(INDEX([2]pivotTable!L$3:L$308,MATCH(totalExpenditure!$A214,[2]pivotTable!$A$3:$A$308,0))/100*INDEX(gDP!AA$6:AA$271,MATCH(totalExpenditure!$A214,gDP!$B$6:$B$271))=0,"",INDEX([2]pivotTable!L$3:L$308,MATCH(totalExpenditure!$A214,[2]pivotTable!$A$3:$A$308,0))/100*INDEX(gDP!AA$6:AA$271,MATCH(totalExpenditure!$A214,gDP!$B$6:$B$271)))</f>
        <v/>
      </c>
      <c r="M214" s="77" t="str">
        <f>IF(INDEX([2]pivotTable!M$3:M$308,MATCH(totalExpenditure!$A214,[2]pivotTable!$A$3:$A$308,0))/100*INDEX(gDP!AB$6:AB$271,MATCH(totalExpenditure!$A214,gDP!$B$6:$B$271))=0,"",INDEX([2]pivotTable!M$3:M$308,MATCH(totalExpenditure!$A214,[2]pivotTable!$A$3:$A$308,0))/100*INDEX(gDP!AB$6:AB$271,MATCH(totalExpenditure!$A214,gDP!$B$6:$B$271)))</f>
        <v/>
      </c>
      <c r="N214" s="77" t="str">
        <f>IF(INDEX([2]pivotTable!N$3:N$308,MATCH(totalExpenditure!$A214,[2]pivotTable!$A$3:$A$308,0))/100*INDEX(gDP!AC$6:AC$271,MATCH(totalExpenditure!$A214,gDP!$B$6:$B$271))=0,"",INDEX([2]pivotTable!N$3:N$308,MATCH(totalExpenditure!$A214,[2]pivotTable!$A$3:$A$308,0))/100*INDEX(gDP!AC$6:AC$271,MATCH(totalExpenditure!$A214,gDP!$B$6:$B$271)))</f>
        <v/>
      </c>
      <c r="O214" s="77" t="str">
        <f>IF(INDEX([2]pivotTable!O$3:O$308,MATCH(totalExpenditure!$A214,[2]pivotTable!$A$3:$A$308,0))/100*INDEX(gDP!AD$6:AD$271,MATCH(totalExpenditure!$A214,gDP!$B$6:$B$271))=0,"",INDEX([2]pivotTable!O$3:O$308,MATCH(totalExpenditure!$A214,[2]pivotTable!$A$3:$A$308,0))/100*INDEX(gDP!AD$6:AD$271,MATCH(totalExpenditure!$A214,gDP!$B$6:$B$271)))</f>
        <v/>
      </c>
      <c r="P214" s="77" t="str">
        <f>IF(INDEX([2]pivotTable!P$3:P$308,MATCH(totalExpenditure!$A214,[2]pivotTable!$A$3:$A$308,0))/100*INDEX(gDP!AE$6:AE$271,MATCH(totalExpenditure!$A214,gDP!$B$6:$B$271))=0,"",INDEX([2]pivotTable!P$3:P$308,MATCH(totalExpenditure!$A214,[2]pivotTable!$A$3:$A$308,0))/100*INDEX(gDP!AE$6:AE$271,MATCH(totalExpenditure!$A214,gDP!$B$6:$B$271)))</f>
        <v/>
      </c>
      <c r="Q214" s="77" t="str">
        <f>IF(INDEX([2]pivotTable!Q$3:Q$308,MATCH(totalExpenditure!$A214,[2]pivotTable!$A$3:$A$308,0))/100*INDEX(gDP!AF$6:AF$271,MATCH(totalExpenditure!$A214,gDP!$B$6:$B$271))=0,"",INDEX([2]pivotTable!Q$3:Q$308,MATCH(totalExpenditure!$A214,[2]pivotTable!$A$3:$A$308,0))/100*INDEX(gDP!AF$6:AF$271,MATCH(totalExpenditure!$A214,gDP!$B$6:$B$271)))</f>
        <v/>
      </c>
      <c r="R214" s="77" t="str">
        <f>IF(INDEX([2]pivotTable!R$3:R$308,MATCH(totalExpenditure!$A214,[2]pivotTable!$A$3:$A$308,0))/100*INDEX(gDP!AG$6:AG$271,MATCH(totalExpenditure!$A214,gDP!$B$6:$B$271))=0,"",INDEX([2]pivotTable!R$3:R$308,MATCH(totalExpenditure!$A214,[2]pivotTable!$A$3:$A$308,0))/100*INDEX(gDP!AG$6:AG$271,MATCH(totalExpenditure!$A214,gDP!$B$6:$B$271)))</f>
        <v/>
      </c>
      <c r="S214" s="77" t="str">
        <f>IF(INDEX([2]pivotTable!S$3:S$308,MATCH(totalExpenditure!$A214,[2]pivotTable!$A$3:$A$308,0))/100*INDEX(gDP!AH$6:AH$271,MATCH(totalExpenditure!$A214,gDP!$B$6:$B$271))=0,"",INDEX([2]pivotTable!S$3:S$308,MATCH(totalExpenditure!$A214,[2]pivotTable!$A$3:$A$308,0))/100*INDEX(gDP!AH$6:AH$271,MATCH(totalExpenditure!$A214,gDP!$B$6:$B$271)))</f>
        <v/>
      </c>
      <c r="T214" s="77" t="str">
        <f>IF(INDEX([2]pivotTable!T$3:T$308,MATCH(totalExpenditure!$A214,[2]pivotTable!$A$3:$A$308,0))/100*INDEX(gDP!AI$6:AI$271,MATCH(totalExpenditure!$A214,gDP!$B$6:$B$271))=0,"",INDEX([2]pivotTable!T$3:T$308,MATCH(totalExpenditure!$A214,[2]pivotTable!$A$3:$A$308,0))/100*INDEX(gDP!AI$6:AI$271,MATCH(totalExpenditure!$A214,gDP!$B$6:$B$271)))</f>
        <v/>
      </c>
      <c r="U214" s="77" t="str">
        <f>IF(INDEX([2]pivotTable!U$3:U$308,MATCH(totalExpenditure!$A214,[2]pivotTable!$A$3:$A$308,0))/100*INDEX(gDP!AJ$6:AJ$271,MATCH(totalExpenditure!$A214,gDP!$B$6:$B$271))=0,"",INDEX([2]pivotTable!U$3:U$308,MATCH(totalExpenditure!$A214,[2]pivotTable!$A$3:$A$308,0))/100*INDEX(gDP!AJ$6:AJ$271,MATCH(totalExpenditure!$A214,gDP!$B$6:$B$271)))</f>
        <v/>
      </c>
      <c r="V214" s="77" t="str">
        <f>IF(INDEX([2]pivotTable!V$3:V$308,MATCH(totalExpenditure!$A214,[2]pivotTable!$A$3:$A$308,0))/100*INDEX(gDP!AK$6:AK$271,MATCH(totalExpenditure!$A214,gDP!$B$6:$B$271))=0,"",INDEX([2]pivotTable!V$3:V$308,MATCH(totalExpenditure!$A214,[2]pivotTable!$A$3:$A$308,0))/100*INDEX(gDP!AK$6:AK$271,MATCH(totalExpenditure!$A214,gDP!$B$6:$B$271)))</f>
        <v/>
      </c>
      <c r="W214" s="77" t="str">
        <f>IF(INDEX([2]pivotTable!W$3:W$308,MATCH(totalExpenditure!$A214,[2]pivotTable!$A$3:$A$308,0))/100*INDEX(gDP!AL$6:AL$271,MATCH(totalExpenditure!$A214,gDP!$B$6:$B$271))=0,"",INDEX([2]pivotTable!W$3:W$308,MATCH(totalExpenditure!$A214,[2]pivotTable!$A$3:$A$308,0))/100*INDEX(gDP!AL$6:AL$271,MATCH(totalExpenditure!$A214,gDP!$B$6:$B$271)))</f>
        <v/>
      </c>
      <c r="X214" s="77" t="str">
        <f>IF(INDEX([2]pivotTable!X$3:X$308,MATCH(totalExpenditure!$A214,[2]pivotTable!$A$3:$A$308,0))/100*INDEX(gDP!AM$6:AM$271,MATCH(totalExpenditure!$A214,gDP!$B$6:$B$271))=0,"",INDEX([2]pivotTable!X$3:X$308,MATCH(totalExpenditure!$A214,[2]pivotTable!$A$3:$A$308,0))/100*INDEX(gDP!AM$6:AM$271,MATCH(totalExpenditure!$A214,gDP!$B$6:$B$271)))</f>
        <v/>
      </c>
      <c r="Y214" s="77" t="str">
        <f>IF(INDEX([2]pivotTable!Y$3:Y$308,MATCH(totalExpenditure!$A214,[2]pivotTable!$A$3:$A$308,0))/100*INDEX(gDP!AN$6:AN$271,MATCH(totalExpenditure!$A214,gDP!$B$6:$B$271))=0,"",INDEX([2]pivotTable!Y$3:Y$308,MATCH(totalExpenditure!$A214,[2]pivotTable!$A$3:$A$308,0))/100*INDEX(gDP!AN$6:AN$271,MATCH(totalExpenditure!$A214,gDP!$B$6:$B$271)))</f>
        <v/>
      </c>
      <c r="Z214" s="77" t="str">
        <f>IF(INDEX([2]pivotTable!Z$3:Z$308,MATCH(totalExpenditure!$A214,[2]pivotTable!$A$3:$A$308,0))/100*INDEX(gDP!AO$6:AO$271,MATCH(totalExpenditure!$A214,gDP!$B$6:$B$271))=0,"",INDEX([2]pivotTable!Z$3:Z$308,MATCH(totalExpenditure!$A214,[2]pivotTable!$A$3:$A$308,0))/100*INDEX(gDP!AO$6:AO$271,MATCH(totalExpenditure!$A214,gDP!$B$6:$B$271)))</f>
        <v/>
      </c>
      <c r="AA214" s="77" t="str">
        <f>IF(INDEX([2]pivotTable!AA$3:AA$308,MATCH(totalExpenditure!$A214,[2]pivotTable!$A$3:$A$308,0))/100*INDEX(gDP!AP$6:AP$271,MATCH(totalExpenditure!$A214,gDP!$B$6:$B$271))=0,"",INDEX([2]pivotTable!AA$3:AA$308,MATCH(totalExpenditure!$A214,[2]pivotTable!$A$3:$A$308,0))/100*INDEX(gDP!AP$6:AP$271,MATCH(totalExpenditure!$A214,gDP!$B$6:$B$271)))</f>
        <v/>
      </c>
      <c r="AB214" s="77" t="str">
        <f>IF(INDEX([2]pivotTable!AB$3:AB$308,MATCH(totalExpenditure!$A214,[2]pivotTable!$A$3:$A$308,0))/100*INDEX(gDP!AQ$6:AQ$271,MATCH(totalExpenditure!$A214,gDP!$B$6:$B$271))=0,"",INDEX([2]pivotTable!AB$3:AB$308,MATCH(totalExpenditure!$A214,[2]pivotTable!$A$3:$A$308,0))/100*INDEX(gDP!AQ$6:AQ$271,MATCH(totalExpenditure!$A214,gDP!$B$6:$B$271)))</f>
        <v/>
      </c>
      <c r="AC214" s="77" t="str">
        <f>IF(INDEX([2]pivotTable!AC$3:AC$308,MATCH(totalExpenditure!$A214,[2]pivotTable!$A$3:$A$308,0))/100*INDEX(gDP!AR$6:AR$271,MATCH(totalExpenditure!$A214,gDP!$B$6:$B$271))=0,"",INDEX([2]pivotTable!AC$3:AC$308,MATCH(totalExpenditure!$A214,[2]pivotTable!$A$3:$A$308,0))/100*INDEX(gDP!AR$6:AR$271,MATCH(totalExpenditure!$A214,gDP!$B$6:$B$271)))</f>
        <v/>
      </c>
      <c r="AD214" s="77" t="str">
        <f>IF(INDEX([2]pivotTable!AD$3:AD$308,MATCH(totalExpenditure!$A214,[2]pivotTable!$A$3:$A$308,0))/100*INDEX(gDP!AS$6:AS$271,MATCH(totalExpenditure!$A214,gDP!$B$6:$B$271))=0,"",INDEX([2]pivotTable!AD$3:AD$308,MATCH(totalExpenditure!$A214,[2]pivotTable!$A$3:$A$308,0))/100*INDEX(gDP!AS$6:AS$271,MATCH(totalExpenditure!$A214,gDP!$B$6:$B$271)))</f>
        <v/>
      </c>
      <c r="AE214" s="77" t="str">
        <f>IF(INDEX([2]pivotTable!AE$3:AE$308,MATCH(totalExpenditure!$A214,[2]pivotTable!$A$3:$A$308,0))/100*INDEX(gDP!AT$6:AT$271,MATCH(totalExpenditure!$A214,gDP!$B$6:$B$271))=0,"",INDEX([2]pivotTable!AE$3:AE$308,MATCH(totalExpenditure!$A214,[2]pivotTable!$A$3:$A$308,0))/100*INDEX(gDP!AT$6:AT$271,MATCH(totalExpenditure!$A214,gDP!$B$6:$B$271)))</f>
        <v/>
      </c>
      <c r="AF214" s="77" t="str">
        <f>IF(INDEX([2]pivotTable!AF$3:AF$308,MATCH(totalExpenditure!$A214,[2]pivotTable!$A$3:$A$308,0))/100*INDEX(gDP!AU$6:AU$271,MATCH(totalExpenditure!$A214,gDP!$B$6:$B$271))=0,"",INDEX([2]pivotTable!AF$3:AF$308,MATCH(totalExpenditure!$A214,[2]pivotTable!$A$3:$A$308,0))/100*INDEX(gDP!AU$6:AU$271,MATCH(totalExpenditure!$A214,gDP!$B$6:$B$271)))</f>
        <v/>
      </c>
      <c r="AG214" s="77" t="str">
        <f>IF(INDEX([2]pivotTable!AG$3:AG$308,MATCH(totalExpenditure!$A214,[2]pivotTable!$A$3:$A$308,0))/100*INDEX(gDP!AV$6:AV$271,MATCH(totalExpenditure!$A214,gDP!$B$6:$B$271))=0,"",INDEX([2]pivotTable!AG$3:AG$308,MATCH(totalExpenditure!$A214,[2]pivotTable!$A$3:$A$308,0))/100*INDEX(gDP!AV$6:AV$271,MATCH(totalExpenditure!$A214,gDP!$B$6:$B$271)))</f>
        <v/>
      </c>
      <c r="AH214" s="77" t="str">
        <f>IF(INDEX([2]pivotTable!AH$3:AH$308,MATCH(totalExpenditure!$A214,[2]pivotTable!$A$3:$A$308,0))/100*INDEX(gDP!AW$6:AW$271,MATCH(totalExpenditure!$A214,gDP!$B$6:$B$271))=0,"",INDEX([2]pivotTable!AH$3:AH$308,MATCH(totalExpenditure!$A214,[2]pivotTable!$A$3:$A$308,0))/100*INDEX(gDP!AW$6:AW$271,MATCH(totalExpenditure!$A214,gDP!$B$6:$B$271)))</f>
        <v/>
      </c>
      <c r="AI214" s="77" t="str">
        <f>IF(INDEX([2]pivotTable!AI$3:AI$308,MATCH(totalExpenditure!$A214,[2]pivotTable!$A$3:$A$308,0))/100*INDEX(gDP!AX$6:AX$271,MATCH(totalExpenditure!$A214,gDP!$B$6:$B$271))=0,"",INDEX([2]pivotTable!AI$3:AI$308,MATCH(totalExpenditure!$A214,[2]pivotTable!$A$3:$A$308,0))/100*INDEX(gDP!AX$6:AX$271,MATCH(totalExpenditure!$A214,gDP!$B$6:$B$271)))</f>
        <v/>
      </c>
      <c r="AJ214" s="77" t="str">
        <f>IF(INDEX([2]pivotTable!AJ$3:AJ$308,MATCH(totalExpenditure!$A214,[2]pivotTable!$A$3:$A$308,0))/100*INDEX(gDP!AY$6:AY$271,MATCH(totalExpenditure!$A214,gDP!$B$6:$B$271))=0,"",INDEX([2]pivotTable!AJ$3:AJ$308,MATCH(totalExpenditure!$A214,[2]pivotTable!$A$3:$A$308,0))/100*INDEX(gDP!AY$6:AY$271,MATCH(totalExpenditure!$A214,gDP!$B$6:$B$271)))</f>
        <v/>
      </c>
      <c r="AK214" s="77" t="str">
        <f>IF(INDEX([2]pivotTable!AK$3:AK$308,MATCH(totalExpenditure!$A214,[2]pivotTable!$A$3:$A$308,0))/100*INDEX(gDP!AZ$6:AZ$271,MATCH(totalExpenditure!$A214,gDP!$B$6:$B$271))=0,"",INDEX([2]pivotTable!AK$3:AK$308,MATCH(totalExpenditure!$A214,[2]pivotTable!$A$3:$A$308,0))/100*INDEX(gDP!AZ$6:AZ$271,MATCH(totalExpenditure!$A214,gDP!$B$6:$B$271)))</f>
        <v/>
      </c>
      <c r="AL214" s="77" t="str">
        <f>IF(INDEX([2]pivotTable!AL$3:AL$308,MATCH(totalExpenditure!$A214,[2]pivotTable!$A$3:$A$308,0))/100*INDEX(gDP!BA$6:BA$271,MATCH(totalExpenditure!$A214,gDP!$B$6:$B$271))=0,"",INDEX([2]pivotTable!AL$3:AL$308,MATCH(totalExpenditure!$A214,[2]pivotTable!$A$3:$A$308,0))/100*INDEX(gDP!BA$6:BA$271,MATCH(totalExpenditure!$A214,gDP!$B$6:$B$271)))</f>
        <v/>
      </c>
      <c r="AM214" s="77" t="str">
        <f>IF(INDEX([2]pivotTable!AM$3:AM$308,MATCH(totalExpenditure!$A214,[2]pivotTable!$A$3:$A$308,0))/100*INDEX(gDP!BB$6:BB$271,MATCH(totalExpenditure!$A214,gDP!$B$6:$B$271))=0,"",INDEX([2]pivotTable!AM$3:AM$308,MATCH(totalExpenditure!$A214,[2]pivotTable!$A$3:$A$308,0))/100*INDEX(gDP!BB$6:BB$271,MATCH(totalExpenditure!$A214,gDP!$B$6:$B$271)))</f>
        <v/>
      </c>
      <c r="AN214" s="77" t="str">
        <f>IF(INDEX([2]pivotTable!AN$3:AN$308,MATCH(totalExpenditure!$A214,[2]pivotTable!$A$3:$A$308,0))/100*INDEX(gDP!BC$6:BC$271,MATCH(totalExpenditure!$A214,gDP!$B$6:$B$271))=0,"",INDEX([2]pivotTable!AN$3:AN$308,MATCH(totalExpenditure!$A214,[2]pivotTable!$A$3:$A$308,0))/100*INDEX(gDP!BC$6:BC$271,MATCH(totalExpenditure!$A214,gDP!$B$6:$B$271)))</f>
        <v/>
      </c>
      <c r="AO214" s="77" t="str">
        <f>IF(INDEX([2]pivotTable!AO$3:AO$308,MATCH(totalExpenditure!$A214,[2]pivotTable!$A$3:$A$308,0))/100*INDEX(gDP!BD$6:BD$271,MATCH(totalExpenditure!$A214,gDP!$B$6:$B$271))=0,"",INDEX([2]pivotTable!AO$3:AO$308,MATCH(totalExpenditure!$A214,[2]pivotTable!$A$3:$A$308,0))/100*INDEX(gDP!BD$6:BD$271,MATCH(totalExpenditure!$A214,gDP!$B$6:$B$271)))</f>
        <v/>
      </c>
      <c r="AP214" s="77" t="str">
        <f>IF(INDEX([2]pivotTable!AP$3:AP$308,MATCH(totalExpenditure!$A214,[2]pivotTable!$A$3:$A$308,0))/100*INDEX(gDP!BE$6:BE$271,MATCH(totalExpenditure!$A214,gDP!$B$6:$B$271))=0,"",INDEX([2]pivotTable!AP$3:AP$308,MATCH(totalExpenditure!$A214,[2]pivotTable!$A$3:$A$308,0))/100*INDEX(gDP!BE$6:BE$271,MATCH(totalExpenditure!$A214,gDP!$B$6:$B$271)))</f>
        <v/>
      </c>
      <c r="AQ214" s="77" t="str">
        <f>IF(INDEX([2]pivotTable!AQ$3:AQ$308,MATCH(totalExpenditure!$A214,[2]pivotTable!$A$3:$A$308,0))/100*INDEX(gDP!BF$6:BF$271,MATCH(totalExpenditure!$A214,gDP!$B$6:$B$271))=0,"",INDEX([2]pivotTable!AQ$3:AQ$308,MATCH(totalExpenditure!$A214,[2]pivotTable!$A$3:$A$308,0))/100*INDEX(gDP!BF$6:BF$271,MATCH(totalExpenditure!$A214,gDP!$B$6:$B$271)))</f>
        <v/>
      </c>
      <c r="AR214" s="77" t="str">
        <f>IF(INDEX([2]pivotTable!AR$3:AR$308,MATCH(totalExpenditure!$A214,[2]pivotTable!$A$3:$A$308,0))/100*INDEX(gDP!BG$6:BG$271,MATCH(totalExpenditure!$A214,gDP!$B$6:$B$271))=0,"",INDEX([2]pivotTable!AR$3:AR$308,MATCH(totalExpenditure!$A214,[2]pivotTable!$A$3:$A$308,0))/100*INDEX(gDP!BG$6:BG$271,MATCH(totalExpenditure!$A214,gDP!$B$6:$B$271)))</f>
        <v/>
      </c>
      <c r="AS214" s="77" t="str">
        <f>IF(INDEX([2]pivotTable!AS$3:AS$308,MATCH(totalExpenditure!$A214,[2]pivotTable!$A$3:$A$308,0))/100*INDEX(gDP!BH$6:BH$271,MATCH(totalExpenditure!$A214,gDP!$B$6:$B$271))=0,"",INDEX([2]pivotTable!AS$3:AS$308,MATCH(totalExpenditure!$A214,[2]pivotTable!$A$3:$A$308,0))/100*INDEX(gDP!BH$6:BH$271,MATCH(totalExpenditure!$A214,gDP!$B$6:$B$271)))</f>
        <v/>
      </c>
      <c r="AT214" s="77" t="str">
        <f>IF(INDEX([2]pivotTable!AT$3:AT$308,MATCH(totalExpenditure!$A214,[2]pivotTable!$A$3:$A$308,0))/100*INDEX(gDP!BI$6:BI$271,MATCH(totalExpenditure!$A214,gDP!$B$6:$B$271))=0,"",INDEX([2]pivotTable!AT$3:AT$308,MATCH(totalExpenditure!$A214,[2]pivotTable!$A$3:$A$308,0))/100*INDEX(gDP!BI$6:BI$271,MATCH(totalExpenditure!$A214,gDP!$B$6:$B$271)))</f>
        <v/>
      </c>
      <c r="AU214" s="77" t="str">
        <f>IF(INDEX([2]pivotTable!AU$3:AU$308,MATCH(totalExpenditure!$A214,[2]pivotTable!$A$3:$A$308,0))/100*INDEX(gDP!BJ$6:BJ$271,MATCH(totalExpenditure!$A214,gDP!$B$6:$B$271))=0,"",INDEX([2]pivotTable!AU$3:AU$308,MATCH(totalExpenditure!$A214,[2]pivotTable!$A$3:$A$308,0))/100*INDEX(gDP!BJ$6:BJ$271,MATCH(totalExpenditure!$A214,gDP!$B$6:$B$271)))</f>
        <v/>
      </c>
      <c r="AV214" s="77" t="str">
        <f>IF(INDEX([2]pivotTable!AV$3:AV$308,MATCH(totalExpenditure!$A214,[2]pivotTable!$A$3:$A$308,0))/100*INDEX(gDP!BK$6:BK$271,MATCH(totalExpenditure!$A214,gDP!$B$6:$B$271))=0,"",INDEX([2]pivotTable!AV$3:AV$308,MATCH(totalExpenditure!$A214,[2]pivotTable!$A$3:$A$308,0))/100*INDEX(gDP!BK$6:BK$271,MATCH(totalExpenditure!$A214,gDP!$B$6:$B$271)))</f>
        <v/>
      </c>
      <c r="AW214" s="77" t="str">
        <f>IF(INDEX([2]pivotTable!AW$3:AW$308,MATCH(totalExpenditure!$A214,[2]pivotTable!$A$3:$A$308,0))/100*INDEX(gDP!BL$6:BL$271,MATCH(totalExpenditure!$A214,gDP!$B$6:$B$271))=0,"",INDEX([2]pivotTable!AW$3:AW$308,MATCH(totalExpenditure!$A214,[2]pivotTable!$A$3:$A$308,0))/100*INDEX(gDP!BL$6:BL$271,MATCH(totalExpenditure!$A214,gDP!$B$6:$B$271)))</f>
        <v/>
      </c>
      <c r="AX214" s="77" t="str">
        <f>IF(INDEX([2]pivotTable!AX$3:AX$308,MATCH(totalExpenditure!$A214,[2]pivotTable!$A$3:$A$308,0))/100*INDEX(gDP!BM$6:BM$271,MATCH(totalExpenditure!$A214,gDP!$B$6:$B$271))=0,"",INDEX([2]pivotTable!AX$3:AX$308,MATCH(totalExpenditure!$A214,[2]pivotTable!$A$3:$A$308,0))/100*INDEX(gDP!BM$6:BM$271,MATCH(totalExpenditure!$A214,gDP!$B$6:$B$271)))</f>
        <v/>
      </c>
      <c r="AY214" s="77" t="str">
        <f>IF(INDEX([2]pivotTable!AY$3:AY$308,MATCH(totalExpenditure!$A214,[2]pivotTable!$A$3:$A$308,0))/100*INDEX(gDP!BN$6:BN$271,MATCH(totalExpenditure!$A214,gDP!$B$6:$B$271))=0,"",INDEX([2]pivotTable!AY$3:AY$308,MATCH(totalExpenditure!$A214,[2]pivotTable!$A$3:$A$308,0))/100*INDEX(gDP!BN$6:BN$271,MATCH(totalExpenditure!$A214,gDP!$B$6:$B$271)))</f>
        <v/>
      </c>
      <c r="AZ214" s="77" t="str">
        <f>IF(INDEX([2]pivotTable!AZ$3:AZ$308,MATCH(totalExpenditure!$A214,[2]pivotTable!$A$3:$A$308,0))/100*INDEX(gDP!BO$6:BO$271,MATCH(totalExpenditure!$A214,gDP!$B$6:$B$271))=0,"",INDEX([2]pivotTable!AZ$3:AZ$308,MATCH(totalExpenditure!$A214,[2]pivotTable!$A$3:$A$308,0))/100*INDEX(gDP!BO$6:BO$271,MATCH(totalExpenditure!$A214,gDP!$B$6:$B$271)))</f>
        <v/>
      </c>
      <c r="BA214" s="77" t="str">
        <f>IF(INDEX([2]pivotTable!B$310:B$615,MATCH(totalExpenditure!$A214,[2]pivotTable!$A$310:$A$615,0))/100*INDEX(gDP!Q$6:Q$271,MATCH(totalExpenditure!$A214,gDP!$B$6:$B$271))=0,"",INDEX([2]pivotTable!B$310:B$615,MATCH(totalExpenditure!$A214,[2]pivotTable!$A$310:$A$615,0))/100*INDEX(gDP!Q$6:Q$271,MATCH(totalExpenditure!$A214,gDP!$B$6:$B$271)))</f>
        <v/>
      </c>
      <c r="BB214" s="77" t="str">
        <f>IF(INDEX([2]pivotTable!C$310:C$615,MATCH(totalExpenditure!$A214,[2]pivotTable!$A$310:$A$615,0))/100*INDEX(gDP!R$6:R$271,MATCH(totalExpenditure!$A214,gDP!$B$6:$B$271))=0,"",INDEX([2]pivotTable!C$310:C$615,MATCH(totalExpenditure!$A214,[2]pivotTable!$A$310:$A$615,0))/100*INDEX(gDP!R$6:R$271,MATCH(totalExpenditure!$A214,gDP!$B$6:$B$271)))</f>
        <v/>
      </c>
      <c r="BC214" s="77" t="str">
        <f>IF(INDEX([2]pivotTable!D$310:D$615,MATCH(totalExpenditure!$A214,[2]pivotTable!$A$310:$A$615,0))/100*INDEX(gDP!S$6:S$271,MATCH(totalExpenditure!$A214,gDP!$B$6:$B$271))=0,"",INDEX([2]pivotTable!D$310:D$615,MATCH(totalExpenditure!$A214,[2]pivotTable!$A$310:$A$615,0))/100*INDEX(gDP!S$6:S$271,MATCH(totalExpenditure!$A214,gDP!$B$6:$B$271)))</f>
        <v/>
      </c>
      <c r="BD214" s="77" t="str">
        <f>IF(INDEX([2]pivotTable!E$310:E$615,MATCH(totalExpenditure!$A214,[2]pivotTable!$A$310:$A$615,0))/100*INDEX(gDP!T$6:T$271,MATCH(totalExpenditure!$A214,gDP!$B$6:$B$271))=0,"",INDEX([2]pivotTable!E$310:E$615,MATCH(totalExpenditure!$A214,[2]pivotTable!$A$310:$A$615,0))/100*INDEX(gDP!T$6:T$271,MATCH(totalExpenditure!$A214,gDP!$B$6:$B$271)))</f>
        <v/>
      </c>
      <c r="BE214" s="77" t="str">
        <f>IF(INDEX([2]pivotTable!F$310:F$615,MATCH(totalExpenditure!$A214,[2]pivotTable!$A$310:$A$615,0))/100*INDEX(gDP!U$6:U$271,MATCH(totalExpenditure!$A214,gDP!$B$6:$B$271))=0,"",INDEX([2]pivotTable!F$310:F$615,MATCH(totalExpenditure!$A214,[2]pivotTable!$A$310:$A$615,0))/100*INDEX(gDP!U$6:U$271,MATCH(totalExpenditure!$A214,gDP!$B$6:$B$271)))</f>
        <v/>
      </c>
      <c r="BF214" s="77" t="str">
        <f>IF(INDEX([2]pivotTable!G$310:G$615,MATCH(totalExpenditure!$A214,[2]pivotTable!$A$310:$A$615,0))/100*INDEX(gDP!V$6:V$271,MATCH(totalExpenditure!$A214,gDP!$B$6:$B$271))=0,"",INDEX([2]pivotTable!G$310:G$615,MATCH(totalExpenditure!$A214,[2]pivotTable!$A$310:$A$615,0))/100*INDEX(gDP!V$6:V$271,MATCH(totalExpenditure!$A214,gDP!$B$6:$B$271)))</f>
        <v/>
      </c>
      <c r="BG214" s="77" t="str">
        <f>IF(INDEX([2]pivotTable!H$310:H$615,MATCH(totalExpenditure!$A214,[2]pivotTable!$A$310:$A$615,0))/100*INDEX(gDP!W$6:W$271,MATCH(totalExpenditure!$A214,gDP!$B$6:$B$271))=0,"",INDEX([2]pivotTable!H$310:H$615,MATCH(totalExpenditure!$A214,[2]pivotTable!$A$310:$A$615,0))/100*INDEX(gDP!W$6:W$271,MATCH(totalExpenditure!$A214,gDP!$B$6:$B$271)))</f>
        <v/>
      </c>
      <c r="BH214" s="77" t="str">
        <f>IF(INDEX([2]pivotTable!I$310:I$615,MATCH(totalExpenditure!$A214,[2]pivotTable!$A$310:$A$615,0))/100*INDEX(gDP!X$6:X$271,MATCH(totalExpenditure!$A214,gDP!$B$6:$B$271))=0,"",INDEX([2]pivotTable!I$310:I$615,MATCH(totalExpenditure!$A214,[2]pivotTable!$A$310:$A$615,0))/100*INDEX(gDP!X$6:X$271,MATCH(totalExpenditure!$A214,gDP!$B$6:$B$271)))</f>
        <v/>
      </c>
      <c r="BI214" s="77" t="str">
        <f>IF(INDEX([2]pivotTable!J$310:J$615,MATCH(totalExpenditure!$A214,[2]pivotTable!$A$310:$A$615,0))/100*INDEX(gDP!Y$6:Y$271,MATCH(totalExpenditure!$A214,gDP!$B$6:$B$271))=0,"",INDEX([2]pivotTable!J$310:J$615,MATCH(totalExpenditure!$A214,[2]pivotTable!$A$310:$A$615,0))/100*INDEX(gDP!Y$6:Y$271,MATCH(totalExpenditure!$A214,gDP!$B$6:$B$271)))</f>
        <v/>
      </c>
      <c r="BJ214" s="77" t="str">
        <f>IF(INDEX([2]pivotTable!K$310:K$615,MATCH(totalExpenditure!$A214,[2]pivotTable!$A$310:$A$615,0))/100*INDEX(gDP!Z$6:Z$271,MATCH(totalExpenditure!$A214,gDP!$B$6:$B$271))=0,"",INDEX([2]pivotTable!K$310:K$615,MATCH(totalExpenditure!$A214,[2]pivotTable!$A$310:$A$615,0))/100*INDEX(gDP!Z$6:Z$271,MATCH(totalExpenditure!$A214,gDP!$B$6:$B$271)))</f>
        <v/>
      </c>
      <c r="BK214" s="77" t="str">
        <f>IF(INDEX([2]pivotTable!L$310:L$615,MATCH(totalExpenditure!$A214,[2]pivotTable!$A$310:$A$615,0))/100*INDEX(gDP!AA$6:AA$271,MATCH(totalExpenditure!$A214,gDP!$B$6:$B$271))=0,"",INDEX([2]pivotTable!L$310:L$615,MATCH(totalExpenditure!$A214,[2]pivotTable!$A$310:$A$615,0))/100*INDEX(gDP!AA$6:AA$271,MATCH(totalExpenditure!$A214,gDP!$B$6:$B$271)))</f>
        <v/>
      </c>
      <c r="BL214" s="77" t="str">
        <f>IF(INDEX([2]pivotTable!M$310:M$615,MATCH(totalExpenditure!$A214,[2]pivotTable!$A$310:$A$615,0))/100*INDEX(gDP!AB$6:AB$271,MATCH(totalExpenditure!$A214,gDP!$B$6:$B$271))=0,"",INDEX([2]pivotTable!M$310:M$615,MATCH(totalExpenditure!$A214,[2]pivotTable!$A$310:$A$615,0))/100*INDEX(gDP!AB$6:AB$271,MATCH(totalExpenditure!$A214,gDP!$B$6:$B$271)))</f>
        <v/>
      </c>
      <c r="BM214" s="77" t="str">
        <f>IF(INDEX([2]pivotTable!N$310:N$615,MATCH(totalExpenditure!$A214,[2]pivotTable!$A$310:$A$615,0))/100*INDEX(gDP!AC$6:AC$271,MATCH(totalExpenditure!$A214,gDP!$B$6:$B$271))=0,"",INDEX([2]pivotTable!N$310:N$615,MATCH(totalExpenditure!$A214,[2]pivotTable!$A$310:$A$615,0))/100*INDEX(gDP!AC$6:AC$271,MATCH(totalExpenditure!$A214,gDP!$B$6:$B$271)))</f>
        <v/>
      </c>
      <c r="BN214" s="77" t="str">
        <f>IF(INDEX([2]pivotTable!O$310:O$615,MATCH(totalExpenditure!$A214,[2]pivotTable!$A$310:$A$615,0))/100*INDEX(gDP!AD$6:AD$271,MATCH(totalExpenditure!$A214,gDP!$B$6:$B$271))=0,"",INDEX([2]pivotTable!O$310:O$615,MATCH(totalExpenditure!$A214,[2]pivotTable!$A$310:$A$615,0))/100*INDEX(gDP!AD$6:AD$271,MATCH(totalExpenditure!$A214,gDP!$B$6:$B$271)))</f>
        <v/>
      </c>
      <c r="BO214" s="77" t="str">
        <f>IF(INDEX([2]pivotTable!P$310:P$615,MATCH(totalExpenditure!$A214,[2]pivotTable!$A$310:$A$615,0))/100*INDEX(gDP!AE$6:AE$271,MATCH(totalExpenditure!$A214,gDP!$B$6:$B$271))=0,"",INDEX([2]pivotTable!P$310:P$615,MATCH(totalExpenditure!$A214,[2]pivotTable!$A$310:$A$615,0))/100*INDEX(gDP!AE$6:AE$271,MATCH(totalExpenditure!$A214,gDP!$B$6:$B$271)))</f>
        <v/>
      </c>
      <c r="BP214" s="77" t="str">
        <f>IF(INDEX([2]pivotTable!Q$310:Q$615,MATCH(totalExpenditure!$A214,[2]pivotTable!$A$310:$A$615,0))/100*INDEX(gDP!AF$6:AF$271,MATCH(totalExpenditure!$A214,gDP!$B$6:$B$271))=0,"",INDEX([2]pivotTable!Q$310:Q$615,MATCH(totalExpenditure!$A214,[2]pivotTable!$A$310:$A$615,0))/100*INDEX(gDP!AF$6:AF$271,MATCH(totalExpenditure!$A214,gDP!$B$6:$B$271)))</f>
        <v/>
      </c>
      <c r="BQ214" s="77" t="str">
        <f>IF(INDEX([2]pivotTable!R$310:R$615,MATCH(totalExpenditure!$A214,[2]pivotTable!$A$310:$A$615,0))/100*INDEX(gDP!AG$6:AG$271,MATCH(totalExpenditure!$A214,gDP!$B$6:$B$271))=0,"",INDEX([2]pivotTable!R$310:R$615,MATCH(totalExpenditure!$A214,[2]pivotTable!$A$310:$A$615,0))/100*INDEX(gDP!AG$6:AG$271,MATCH(totalExpenditure!$A214,gDP!$B$6:$B$271)))</f>
        <v/>
      </c>
      <c r="BR214" s="77" t="str">
        <f>IF(INDEX([2]pivotTable!S$310:S$615,MATCH(totalExpenditure!$A214,[2]pivotTable!$A$310:$A$615,0))/100*INDEX(gDP!AH$6:AH$271,MATCH(totalExpenditure!$A214,gDP!$B$6:$B$271))=0,"",INDEX([2]pivotTable!S$310:S$615,MATCH(totalExpenditure!$A214,[2]pivotTable!$A$310:$A$615,0))/100*INDEX(gDP!AH$6:AH$271,MATCH(totalExpenditure!$A214,gDP!$B$6:$B$271)))</f>
        <v/>
      </c>
      <c r="BS214" s="77" t="str">
        <f>IF(INDEX([2]pivotTable!T$310:T$615,MATCH(totalExpenditure!$A214,[2]pivotTable!$A$310:$A$615,0))/100*INDEX(gDP!AI$6:AI$271,MATCH(totalExpenditure!$A214,gDP!$B$6:$B$271))=0,"",INDEX([2]pivotTable!T$310:T$615,MATCH(totalExpenditure!$A214,[2]pivotTable!$A$310:$A$615,0))/100*INDEX(gDP!AI$6:AI$271,MATCH(totalExpenditure!$A214,gDP!$B$6:$B$271)))</f>
        <v/>
      </c>
      <c r="BT214" s="77" t="str">
        <f>IF(INDEX([2]pivotTable!U$310:U$615,MATCH(totalExpenditure!$A214,[2]pivotTable!$A$310:$A$615,0))/100*INDEX(gDP!AJ$6:AJ$271,MATCH(totalExpenditure!$A214,gDP!$B$6:$B$271))=0,"",INDEX([2]pivotTable!U$310:U$615,MATCH(totalExpenditure!$A214,[2]pivotTable!$A$310:$A$615,0))/100*INDEX(gDP!AJ$6:AJ$271,MATCH(totalExpenditure!$A214,gDP!$B$6:$B$271)))</f>
        <v/>
      </c>
      <c r="BU214" s="77" t="str">
        <f>IF(INDEX([2]pivotTable!V$310:V$615,MATCH(totalExpenditure!$A214,[2]pivotTable!$A$310:$A$615,0))/100*INDEX(gDP!AK$6:AK$271,MATCH(totalExpenditure!$A214,gDP!$B$6:$B$271))=0,"",INDEX([2]pivotTable!V$310:V$615,MATCH(totalExpenditure!$A214,[2]pivotTable!$A$310:$A$615,0))/100*INDEX(gDP!AK$6:AK$271,MATCH(totalExpenditure!$A214,gDP!$B$6:$B$271)))</f>
        <v/>
      </c>
      <c r="BV214" s="77" t="str">
        <f>IF(INDEX([2]pivotTable!W$310:W$615,MATCH(totalExpenditure!$A214,[2]pivotTable!$A$310:$A$615,0))/100*INDEX(gDP!AL$6:AL$271,MATCH(totalExpenditure!$A214,gDP!$B$6:$B$271))=0,"",INDEX([2]pivotTable!W$310:W$615,MATCH(totalExpenditure!$A214,[2]pivotTable!$A$310:$A$615,0))/100*INDEX(gDP!AL$6:AL$271,MATCH(totalExpenditure!$A214,gDP!$B$6:$B$271)))</f>
        <v/>
      </c>
      <c r="BW214" s="77" t="str">
        <f>IF(INDEX([2]pivotTable!X$310:X$615,MATCH(totalExpenditure!$A214,[2]pivotTable!$A$310:$A$615,0))/100*INDEX(gDP!AM$6:AM$271,MATCH(totalExpenditure!$A214,gDP!$B$6:$B$271))=0,"",INDEX([2]pivotTable!X$310:X$615,MATCH(totalExpenditure!$A214,[2]pivotTable!$A$310:$A$615,0))/100*INDEX(gDP!AM$6:AM$271,MATCH(totalExpenditure!$A214,gDP!$B$6:$B$271)))</f>
        <v/>
      </c>
      <c r="BX214" s="77" t="str">
        <f>IF(INDEX([2]pivotTable!Y$310:Y$615,MATCH(totalExpenditure!$A214,[2]pivotTable!$A$310:$A$615,0))/100*INDEX(gDP!AN$6:AN$271,MATCH(totalExpenditure!$A214,gDP!$B$6:$B$271))=0,"",INDEX([2]pivotTable!Y$310:Y$615,MATCH(totalExpenditure!$A214,[2]pivotTable!$A$310:$A$615,0))/100*INDEX(gDP!AN$6:AN$271,MATCH(totalExpenditure!$A214,gDP!$B$6:$B$271)))</f>
        <v/>
      </c>
      <c r="BY214" s="77" t="str">
        <f>IF(INDEX([2]pivotTable!Z$310:Z$615,MATCH(totalExpenditure!$A214,[2]pivotTable!$A$310:$A$615,0))/100*INDEX(gDP!AO$6:AO$271,MATCH(totalExpenditure!$A214,gDP!$B$6:$B$271))=0,"",INDEX([2]pivotTable!Z$310:Z$615,MATCH(totalExpenditure!$A214,[2]pivotTable!$A$310:$A$615,0))/100*INDEX(gDP!AO$6:AO$271,MATCH(totalExpenditure!$A214,gDP!$B$6:$B$271)))</f>
        <v/>
      </c>
      <c r="BZ214" s="77" t="str">
        <f>IF(INDEX([2]pivotTable!AA$310:AA$615,MATCH(totalExpenditure!$A214,[2]pivotTable!$A$310:$A$615,0))/100*INDEX(gDP!AP$6:AP$271,MATCH(totalExpenditure!$A214,gDP!$B$6:$B$271))=0,"",INDEX([2]pivotTable!AA$310:AA$615,MATCH(totalExpenditure!$A214,[2]pivotTable!$A$310:$A$615,0))/100*INDEX(gDP!AP$6:AP$271,MATCH(totalExpenditure!$A214,gDP!$B$6:$B$271)))</f>
        <v/>
      </c>
      <c r="CA214" s="77" t="str">
        <f>IF(INDEX([2]pivotTable!AB$310:AB$615,MATCH(totalExpenditure!$A214,[2]pivotTable!$A$310:$A$615,0))/100*INDEX(gDP!AQ$6:AQ$271,MATCH(totalExpenditure!$A214,gDP!$B$6:$B$271))=0,"",INDEX([2]pivotTable!AB$310:AB$615,MATCH(totalExpenditure!$A214,[2]pivotTable!$A$310:$A$615,0))/100*INDEX(gDP!AQ$6:AQ$271,MATCH(totalExpenditure!$A214,gDP!$B$6:$B$271)))</f>
        <v/>
      </c>
      <c r="CB214" s="77" t="str">
        <f>IF(INDEX([2]pivotTable!AC$310:AC$615,MATCH(totalExpenditure!$A214,[2]pivotTable!$A$310:$A$615,0))/100*INDEX(gDP!AR$6:AR$271,MATCH(totalExpenditure!$A214,gDP!$B$6:$B$271))=0,"",INDEX([2]pivotTable!AC$310:AC$615,MATCH(totalExpenditure!$A214,[2]pivotTable!$A$310:$A$615,0))/100*INDEX(gDP!AR$6:AR$271,MATCH(totalExpenditure!$A214,gDP!$B$6:$B$271)))</f>
        <v/>
      </c>
      <c r="CC214" s="77" t="str">
        <f>IF(INDEX([2]pivotTable!AD$310:AD$615,MATCH(totalExpenditure!$A214,[2]pivotTable!$A$310:$A$615,0))/100*INDEX(gDP!AS$6:AS$271,MATCH(totalExpenditure!$A214,gDP!$B$6:$B$271))=0,"",INDEX([2]pivotTable!AD$310:AD$615,MATCH(totalExpenditure!$A214,[2]pivotTable!$A$310:$A$615,0))/100*INDEX(gDP!AS$6:AS$271,MATCH(totalExpenditure!$A214,gDP!$B$6:$B$271)))</f>
        <v/>
      </c>
      <c r="CD214" s="77" t="str">
        <f>IF(INDEX([2]pivotTable!AE$310:AE$615,MATCH(totalExpenditure!$A214,[2]pivotTable!$A$310:$A$615,0))/100*INDEX(gDP!AT$6:AT$271,MATCH(totalExpenditure!$A214,gDP!$B$6:$B$271))=0,"",INDEX([2]pivotTable!AE$310:AE$615,MATCH(totalExpenditure!$A214,[2]pivotTable!$A$310:$A$615,0))/100*INDEX(gDP!AT$6:AT$271,MATCH(totalExpenditure!$A214,gDP!$B$6:$B$271)))</f>
        <v/>
      </c>
      <c r="CE214" s="77" t="str">
        <f>IF(INDEX([2]pivotTable!AF$310:AF$615,MATCH(totalExpenditure!$A214,[2]pivotTable!$A$310:$A$615,0))/100*INDEX(gDP!AU$6:AU$271,MATCH(totalExpenditure!$A214,gDP!$B$6:$B$271))=0,"",INDEX([2]pivotTable!AF$310:AF$615,MATCH(totalExpenditure!$A214,[2]pivotTable!$A$310:$A$615,0))/100*INDEX(gDP!AU$6:AU$271,MATCH(totalExpenditure!$A214,gDP!$B$6:$B$271)))</f>
        <v/>
      </c>
      <c r="CF214" s="77" t="str">
        <f>IF(INDEX([2]pivotTable!AG$310:AG$615,MATCH(totalExpenditure!$A214,[2]pivotTable!$A$310:$A$615,0))/100*INDEX(gDP!AV$6:AV$271,MATCH(totalExpenditure!$A214,gDP!$B$6:$B$271))=0,"",INDEX([2]pivotTable!AG$310:AG$615,MATCH(totalExpenditure!$A214,[2]pivotTable!$A$310:$A$615,0))/100*INDEX(gDP!AV$6:AV$271,MATCH(totalExpenditure!$A214,gDP!$B$6:$B$271)))</f>
        <v/>
      </c>
      <c r="CG214" s="77" t="str">
        <f>IF(INDEX([2]pivotTable!AH$310:AH$615,MATCH(totalExpenditure!$A214,[2]pivotTable!$A$310:$A$615,0))/100*INDEX(gDP!AW$6:AW$271,MATCH(totalExpenditure!$A214,gDP!$B$6:$B$271))=0,"",INDEX([2]pivotTable!AH$310:AH$615,MATCH(totalExpenditure!$A214,[2]pivotTable!$A$310:$A$615,0))/100*INDEX(gDP!AW$6:AW$271,MATCH(totalExpenditure!$A214,gDP!$B$6:$B$271)))</f>
        <v/>
      </c>
      <c r="CH214" s="77" t="str">
        <f>IF(INDEX([2]pivotTable!AI$310:AI$615,MATCH(totalExpenditure!$A214,[2]pivotTable!$A$310:$A$615,0))/100*INDEX(gDP!AX$6:AX$271,MATCH(totalExpenditure!$A214,gDP!$B$6:$B$271))=0,"",INDEX([2]pivotTable!AI$310:AI$615,MATCH(totalExpenditure!$A214,[2]pivotTable!$A$310:$A$615,0))/100*INDEX(gDP!AX$6:AX$271,MATCH(totalExpenditure!$A214,gDP!$B$6:$B$271)))</f>
        <v/>
      </c>
      <c r="CI214" s="77" t="str">
        <f>IF(INDEX([2]pivotTable!AJ$310:AJ$615,MATCH(totalExpenditure!$A214,[2]pivotTable!$A$310:$A$615,0))/100*INDEX(gDP!AY$6:AY$271,MATCH(totalExpenditure!$A214,gDP!$B$6:$B$271))=0,"",INDEX([2]pivotTable!AJ$310:AJ$615,MATCH(totalExpenditure!$A214,[2]pivotTable!$A$310:$A$615,0))/100*INDEX(gDP!AY$6:AY$271,MATCH(totalExpenditure!$A214,gDP!$B$6:$B$271)))</f>
        <v/>
      </c>
      <c r="CJ214" s="77" t="str">
        <f>IF(INDEX([2]pivotTable!AK$310:AK$615,MATCH(totalExpenditure!$A214,[2]pivotTable!$A$310:$A$615,0))/100*INDEX(gDP!AZ$6:AZ$271,MATCH(totalExpenditure!$A214,gDP!$B$6:$B$271))=0,"",INDEX([2]pivotTable!AK$310:AK$615,MATCH(totalExpenditure!$A214,[2]pivotTable!$A$310:$A$615,0))/100*INDEX(gDP!AZ$6:AZ$271,MATCH(totalExpenditure!$A214,gDP!$B$6:$B$271)))</f>
        <v/>
      </c>
      <c r="CK214" s="77" t="str">
        <f>IF(INDEX([2]pivotTable!AL$310:AL$615,MATCH(totalExpenditure!$A214,[2]pivotTable!$A$310:$A$615,0))/100*INDEX(gDP!BA$6:BA$271,MATCH(totalExpenditure!$A214,gDP!$B$6:$B$271))=0,"",INDEX([2]pivotTable!AL$310:AL$615,MATCH(totalExpenditure!$A214,[2]pivotTable!$A$310:$A$615,0))/100*INDEX(gDP!BA$6:BA$271,MATCH(totalExpenditure!$A214,gDP!$B$6:$B$271)))</f>
        <v/>
      </c>
      <c r="CL214" s="77" t="str">
        <f>IF(INDEX([2]pivotTable!AM$310:AM$615,MATCH(totalExpenditure!$A214,[2]pivotTable!$A$310:$A$615,0))/100*INDEX(gDP!BB$6:BB$271,MATCH(totalExpenditure!$A214,gDP!$B$6:$B$271))=0,"",INDEX([2]pivotTable!AM$310:AM$615,MATCH(totalExpenditure!$A214,[2]pivotTable!$A$310:$A$615,0))/100*INDEX(gDP!BB$6:BB$271,MATCH(totalExpenditure!$A214,gDP!$B$6:$B$271)))</f>
        <v/>
      </c>
      <c r="CM214" s="77" t="str">
        <f>IF(INDEX([2]pivotTable!AN$310:AN$615,MATCH(totalExpenditure!$A214,[2]pivotTable!$A$310:$A$615,0))/100*INDEX(gDP!BC$6:BC$271,MATCH(totalExpenditure!$A214,gDP!$B$6:$B$271))=0,"",INDEX([2]pivotTable!AN$310:AN$615,MATCH(totalExpenditure!$A214,[2]pivotTable!$A$310:$A$615,0))/100*INDEX(gDP!BC$6:BC$271,MATCH(totalExpenditure!$A214,gDP!$B$6:$B$271)))</f>
        <v/>
      </c>
      <c r="CN214" s="77">
        <f>IF(INDEX([2]pivotTable!AO$310:AO$615,MATCH(totalExpenditure!$A214,[2]pivotTable!$A$310:$A$615,0))/100*INDEX(gDP!BD$6:BD$271,MATCH(totalExpenditure!$A214,gDP!$B$6:$B$271))=0,"",INDEX([2]pivotTable!AO$310:AO$615,MATCH(totalExpenditure!$A214,[2]pivotTable!$A$310:$A$615,0))/100*INDEX(gDP!BD$6:BD$271,MATCH(totalExpenditure!$A214,gDP!$B$6:$B$271)))</f>
        <v>26384604.945336934</v>
      </c>
      <c r="CO214" s="77">
        <f>IF(INDEX([2]pivotTable!AP$310:AP$615,MATCH(totalExpenditure!$A214,[2]pivotTable!$A$310:$A$615,0))/100*INDEX(gDP!BE$6:BE$271,MATCH(totalExpenditure!$A214,gDP!$B$6:$B$271))=0,"",INDEX([2]pivotTable!AP$310:AP$615,MATCH(totalExpenditure!$A214,[2]pivotTable!$A$310:$A$615,0))/100*INDEX(gDP!BE$6:BE$271,MATCH(totalExpenditure!$A214,gDP!$B$6:$B$271)))</f>
        <v>31645251.667425051</v>
      </c>
      <c r="CP214" s="77">
        <f>IF(INDEX([2]pivotTable!AQ$310:AQ$615,MATCH(totalExpenditure!$A214,[2]pivotTable!$A$310:$A$615,0))/100*INDEX(gDP!BF$6:BF$271,MATCH(totalExpenditure!$A214,gDP!$B$6:$B$271))=0,"",INDEX([2]pivotTable!AQ$310:AQ$615,MATCH(totalExpenditure!$A214,[2]pivotTable!$A$310:$A$615,0))/100*INDEX(gDP!BF$6:BF$271,MATCH(totalExpenditure!$A214,gDP!$B$6:$B$271)))</f>
        <v>36391297.887535602</v>
      </c>
      <c r="CQ214" s="77">
        <f>IF(INDEX([2]pivotTable!AR$310:AR$615,MATCH(totalExpenditure!$A214,[2]pivotTable!$A$310:$A$615,0))/100*INDEX(gDP!BG$6:BG$271,MATCH(totalExpenditure!$A214,gDP!$B$6:$B$271))=0,"",INDEX([2]pivotTable!AR$310:AR$615,MATCH(totalExpenditure!$A214,[2]pivotTable!$A$310:$A$615,0))/100*INDEX(gDP!BG$6:BG$271,MATCH(totalExpenditure!$A214,gDP!$B$6:$B$271)))</f>
        <v>42871842.605328992</v>
      </c>
      <c r="CR214" s="77">
        <f>IF(INDEX([2]pivotTable!AS$310:AS$615,MATCH(totalExpenditure!$A214,[2]pivotTable!$A$310:$A$615,0))/100*INDEX(gDP!BH$6:BH$271,MATCH(totalExpenditure!$A214,gDP!$B$6:$B$271))=0,"",INDEX([2]pivotTable!AS$310:AS$615,MATCH(totalExpenditure!$A214,[2]pivotTable!$A$310:$A$615,0))/100*INDEX(gDP!BH$6:BH$271,MATCH(totalExpenditure!$A214,gDP!$B$6:$B$271)))</f>
        <v>49831366.715735771</v>
      </c>
      <c r="CS214" s="77">
        <f>IF(INDEX([2]pivotTable!AT$310:AT$615,MATCH(totalExpenditure!$A214,[2]pivotTable!$A$310:$A$615,0))/100*INDEX(gDP!BI$6:BI$271,MATCH(totalExpenditure!$A214,gDP!$B$6:$B$271))=0,"",INDEX([2]pivotTable!AT$310:AT$615,MATCH(totalExpenditure!$A214,[2]pivotTable!$A$310:$A$615,0))/100*INDEX(gDP!BI$6:BI$271,MATCH(totalExpenditure!$A214,gDP!$B$6:$B$271)))</f>
        <v>50489345.134649642</v>
      </c>
      <c r="CT214" s="77">
        <f>IF(INDEX([2]pivotTable!AU$310:AU$615,MATCH(totalExpenditure!$A214,[2]pivotTable!$A$310:$A$615,0))/100*INDEX(gDP!BJ$6:BJ$271,MATCH(totalExpenditure!$A214,gDP!$B$6:$B$271))=0,"",INDEX([2]pivotTable!AU$310:AU$615,MATCH(totalExpenditure!$A214,[2]pivotTable!$A$310:$A$615,0))/100*INDEX(gDP!BJ$6:BJ$271,MATCH(totalExpenditure!$A214,gDP!$B$6:$B$271)))</f>
        <v>54970113.053874746</v>
      </c>
      <c r="CU214" s="77">
        <f>IF(INDEX([2]pivotTable!AV$310:AV$615,MATCH(totalExpenditure!$A214,[2]pivotTable!$A$310:$A$615,0))/100*INDEX(gDP!BK$6:BK$271,MATCH(totalExpenditure!$A214,gDP!$B$6:$B$271))=0,"",INDEX([2]pivotTable!AV$310:AV$615,MATCH(totalExpenditure!$A214,[2]pivotTable!$A$310:$A$615,0))/100*INDEX(gDP!BK$6:BK$271,MATCH(totalExpenditure!$A214,gDP!$B$6:$B$271)))</f>
        <v>52018404.263813704</v>
      </c>
      <c r="CV214" s="77">
        <f>IF(INDEX([2]pivotTable!AW$310:AW$615,MATCH(totalExpenditure!$A214,[2]pivotTable!$A$310:$A$615,0))/100*INDEX(gDP!BL$6:BL$271,MATCH(totalExpenditure!$A214,gDP!$B$6:$B$271))=0,"",INDEX([2]pivotTable!AW$310:AW$615,MATCH(totalExpenditure!$A214,[2]pivotTable!$A$310:$A$615,0))/100*INDEX(gDP!BL$6:BL$271,MATCH(totalExpenditure!$A214,gDP!$B$6:$B$271)))</f>
        <v>53432115.573949203</v>
      </c>
      <c r="CW214" s="77">
        <f>IF(INDEX([2]pivotTable!AX$310:AX$615,MATCH(totalExpenditure!$A214,[2]pivotTable!$A$310:$A$615,0))/100*INDEX(gDP!BM$6:BM$271,MATCH(totalExpenditure!$A214,gDP!$B$6:$B$271))=0,"",INDEX([2]pivotTable!AX$310:AX$615,MATCH(totalExpenditure!$A214,[2]pivotTable!$A$310:$A$615,0))/100*INDEX(gDP!BM$6:BM$271,MATCH(totalExpenditure!$A214,gDP!$B$6:$B$271)))</f>
        <v>54686790.98445449</v>
      </c>
      <c r="CX214" s="77" t="str">
        <f>IF(INDEX([2]pivotTable!AY$310:AY$615,MATCH(totalExpenditure!$A214,[2]pivotTable!$A$310:$A$615,0))/100*INDEX(gDP!BN$6:BN$271,MATCH(totalExpenditure!$A214,gDP!$B$6:$B$271))=0,"",INDEX([2]pivotTable!AY$310:AY$615,MATCH(totalExpenditure!$A214,[2]pivotTable!$A$310:$A$615,0))/100*INDEX(gDP!BN$6:BN$271,MATCH(totalExpenditure!$A214,gDP!$B$6:$B$271)))</f>
        <v/>
      </c>
      <c r="CY214" s="77" t="str">
        <f>IF(INDEX([2]pivotTable!AZ$310:AZ$615,MATCH(totalExpenditure!$A214,[2]pivotTable!$A$310:$A$615,0))/100*INDEX(gDP!BO$6:BO$271,MATCH(totalExpenditure!$A214,gDP!$B$6:$B$271))=0,"",INDEX([2]pivotTable!AZ$310:AZ$615,MATCH(totalExpenditure!$A214,[2]pivotTable!$A$310:$A$615,0))/100*INDEX(gDP!BO$6:BO$271,MATCH(totalExpenditure!$A214,gDP!$B$6:$B$271)))</f>
        <v/>
      </c>
      <c r="CZ214" s="77" t="str">
        <f>IF(B214="","",IF(BA214="","",B214-B214+INDEX(gDP!Q$6:Q$271,MATCH(totalExpenditure!$A214,gDP!$B$6:$B$271))))</f>
        <v/>
      </c>
      <c r="DA214" s="77" t="str">
        <f>IF(C214="","",IF(BB214="","",C214-C214+INDEX(gDP!R$6:R$271,MATCH(totalExpenditure!$A214,gDP!$B$6:$B$271))))</f>
        <v/>
      </c>
      <c r="DB214" s="77" t="str">
        <f>IF(D214="","",IF(BC214="","",D214-D214+INDEX(gDP!S$6:S$271,MATCH(totalExpenditure!$A214,gDP!$B$6:$B$271))))</f>
        <v/>
      </c>
      <c r="DC214" s="77" t="str">
        <f>IF(E214="","",IF(BD214="","",E214-E214+INDEX(gDP!T$6:T$271,MATCH(totalExpenditure!$A214,gDP!$B$6:$B$271))))</f>
        <v/>
      </c>
      <c r="DD214" s="77" t="str">
        <f>IF(F214="","",IF(BE214="","",F214-F214+INDEX(gDP!U$6:U$271,MATCH(totalExpenditure!$A214,gDP!$B$6:$B$271))))</f>
        <v/>
      </c>
      <c r="DE214" s="77" t="str">
        <f>IF(G214="","",IF(BF214="","",G214-G214+INDEX(gDP!V$6:V$271,MATCH(totalExpenditure!$A214,gDP!$B$6:$B$271))))</f>
        <v/>
      </c>
      <c r="DF214" s="77" t="str">
        <f>IF(H214="","",IF(BG214="","",H214-H214+INDEX(gDP!W$6:W$271,MATCH(totalExpenditure!$A214,gDP!$B$6:$B$271))))</f>
        <v/>
      </c>
      <c r="DG214" s="77" t="str">
        <f>IF(I214="","",IF(BH214="","",I214-I214+INDEX(gDP!X$6:X$271,MATCH(totalExpenditure!$A214,gDP!$B$6:$B$271))))</f>
        <v/>
      </c>
      <c r="DH214" s="77" t="str">
        <f>IF(J214="","",IF(BI214="","",J214-J214+INDEX(gDP!Y$6:Y$271,MATCH(totalExpenditure!$A214,gDP!$B$6:$B$271))))</f>
        <v/>
      </c>
      <c r="DI214" s="77" t="str">
        <f>IF(K214="","",IF(BJ214="","",K214-K214+INDEX(gDP!Z$6:Z$271,MATCH(totalExpenditure!$A214,gDP!$B$6:$B$271))))</f>
        <v/>
      </c>
      <c r="DJ214" s="77" t="str">
        <f>IF(L214="","",IF(BK214="","",L214-L214+INDEX(gDP!AA$6:AA$271,MATCH(totalExpenditure!$A214,gDP!$B$6:$B$271))))</f>
        <v/>
      </c>
      <c r="DK214" s="77" t="str">
        <f>IF(M214="","",IF(BL214="","",M214-M214+INDEX(gDP!AB$6:AB$271,MATCH(totalExpenditure!$A214,gDP!$B$6:$B$271))))</f>
        <v/>
      </c>
      <c r="DL214" s="77" t="str">
        <f>IF(N214="","",IF(BM214="","",N214-N214+INDEX(gDP!AC$6:AC$271,MATCH(totalExpenditure!$A214,gDP!$B$6:$B$271))))</f>
        <v/>
      </c>
      <c r="DM214" s="77" t="str">
        <f>IF(O214="","",IF(BN214="","",O214-O214+INDEX(gDP!AD$6:AD$271,MATCH(totalExpenditure!$A214,gDP!$B$6:$B$271))))</f>
        <v/>
      </c>
      <c r="DN214" s="77" t="str">
        <f>IF(P214="","",IF(BO214="","",P214-P214+INDEX(gDP!AE$6:AE$271,MATCH(totalExpenditure!$A214,gDP!$B$6:$B$271))))</f>
        <v/>
      </c>
      <c r="DO214" s="77" t="str">
        <f>IF(Q214="","",IF(BP214="","",Q214-Q214+INDEX(gDP!AF$6:AF$271,MATCH(totalExpenditure!$A214,gDP!$B$6:$B$271))))</f>
        <v/>
      </c>
      <c r="DP214" s="77" t="str">
        <f>IF(R214="","",IF(BQ214="","",R214-R214+INDEX(gDP!AG$6:AG$271,MATCH(totalExpenditure!$A214,gDP!$B$6:$B$271))))</f>
        <v/>
      </c>
      <c r="DQ214" s="77" t="str">
        <f>IF(S214="","",IF(BR214="","",S214-S214+INDEX(gDP!AH$6:AH$271,MATCH(totalExpenditure!$A214,gDP!$B$6:$B$271))))</f>
        <v/>
      </c>
      <c r="DR214" s="77" t="str">
        <f>IF(T214="","",IF(BS214="","",T214-T214+INDEX(gDP!AI$6:AI$271,MATCH(totalExpenditure!$A214,gDP!$B$6:$B$271))))</f>
        <v/>
      </c>
      <c r="DS214" s="77" t="str">
        <f>IF(U214="","",IF(BT214="","",U214-U214+INDEX(gDP!AJ$6:AJ$271,MATCH(totalExpenditure!$A214,gDP!$B$6:$B$271))))</f>
        <v/>
      </c>
      <c r="DT214" s="77" t="str">
        <f>IF(V214="","",IF(BU214="","",V214-V214+INDEX(gDP!AK$6:AK$271,MATCH(totalExpenditure!$A214,gDP!$B$6:$B$271))))</f>
        <v/>
      </c>
      <c r="DU214" s="77" t="str">
        <f>IF(W214="","",IF(BV214="","",W214-W214+INDEX(gDP!AL$6:AL$271,MATCH(totalExpenditure!$A214,gDP!$B$6:$B$271))))</f>
        <v/>
      </c>
      <c r="DV214" s="77" t="str">
        <f>IF(X214="","",IF(BW214="","",X214-X214+INDEX(gDP!AM$6:AM$271,MATCH(totalExpenditure!$A214,gDP!$B$6:$B$271))))</f>
        <v/>
      </c>
      <c r="DW214" s="77" t="str">
        <f>IF(Y214="","",IF(BX214="","",Y214-Y214+INDEX(gDP!AN$6:AN$271,MATCH(totalExpenditure!$A214,gDP!$B$6:$B$271))))</f>
        <v/>
      </c>
      <c r="DX214" s="77" t="str">
        <f>IF(Z214="","",IF(BY214="","",Z214-Z214+INDEX(gDP!AO$6:AO$271,MATCH(totalExpenditure!$A214,gDP!$B$6:$B$271))))</f>
        <v/>
      </c>
      <c r="DY214" s="77" t="str">
        <f>IF(AA214="","",IF(BZ214="","",AA214-AA214+INDEX(gDP!AP$6:AP$271,MATCH(totalExpenditure!$A214,gDP!$B$6:$B$271))))</f>
        <v/>
      </c>
      <c r="DZ214" s="77" t="str">
        <f>IF(AB214="","",IF(CA214="","",AB214-AB214+INDEX(gDP!AQ$6:AQ$271,MATCH(totalExpenditure!$A214,gDP!$B$6:$B$271))))</f>
        <v/>
      </c>
      <c r="EA214" s="77" t="str">
        <f>IF(AC214="","",IF(CB214="","",AC214-AC214+INDEX(gDP!AR$6:AR$271,MATCH(totalExpenditure!$A214,gDP!$B$6:$B$271))))</f>
        <v/>
      </c>
      <c r="EB214" s="77" t="str">
        <f>IF(AD214="","",IF(CC214="","",AD214-AD214+INDEX(gDP!AS$6:AS$271,MATCH(totalExpenditure!$A214,gDP!$B$6:$B$271))))</f>
        <v/>
      </c>
      <c r="EC214" s="77" t="str">
        <f>IF(AE214="","",IF(CD214="","",AE214-AE214+INDEX(gDP!AT$6:AT$271,MATCH(totalExpenditure!$A214,gDP!$B$6:$B$271))))</f>
        <v/>
      </c>
      <c r="ED214" s="77" t="str">
        <f>IF(AF214="","",IF(CE214="","",AF214-AF214+INDEX(gDP!AU$6:AU$271,MATCH(totalExpenditure!$A214,gDP!$B$6:$B$271))))</f>
        <v/>
      </c>
      <c r="EE214" s="77" t="str">
        <f>IF(AG214="","",IF(CF214="","",AG214-AG214+INDEX(gDP!AV$6:AV$271,MATCH(totalExpenditure!$A214,gDP!$B$6:$B$271))))</f>
        <v/>
      </c>
      <c r="EF214" s="77" t="str">
        <f>IF(AH214="","",IF(CG214="","",AH214-AH214+INDEX(gDP!AW$6:AW$271,MATCH(totalExpenditure!$A214,gDP!$B$6:$B$271))))</f>
        <v/>
      </c>
      <c r="EG214" s="77" t="str">
        <f>IF(AI214="","",IF(CH214="","",AI214-AI214+INDEX(gDP!AX$6:AX$271,MATCH(totalExpenditure!$A214,gDP!$B$6:$B$271))))</f>
        <v/>
      </c>
      <c r="EH214" s="77" t="str">
        <f>IF(AJ214="","",IF(CI214="","",AJ214-AJ214+INDEX(gDP!AY$6:AY$271,MATCH(totalExpenditure!$A214,gDP!$B$6:$B$271))))</f>
        <v/>
      </c>
      <c r="EI214" s="77" t="str">
        <f>IF(AK214="","",IF(CJ214="","",AK214-AK214+INDEX(gDP!AZ$6:AZ$271,MATCH(totalExpenditure!$A214,gDP!$B$6:$B$271))))</f>
        <v/>
      </c>
      <c r="EJ214" s="77" t="str">
        <f>IF(AL214="","",IF(CK214="","",AL214-AL214+INDEX(gDP!BA$6:BA$271,MATCH(totalExpenditure!$A214,gDP!$B$6:$B$271))))</f>
        <v/>
      </c>
      <c r="EK214" s="77" t="str">
        <f>IF(AM214="","",IF(CL214="","",AM214-AM214+INDEX(gDP!BB$6:BB$271,MATCH(totalExpenditure!$A214,gDP!$B$6:$B$271))))</f>
        <v/>
      </c>
      <c r="EL214" s="77" t="str">
        <f>IF(AN214="","",IF(CM214="","",AN214-AN214+INDEX(gDP!BC$6:BC$271,MATCH(totalExpenditure!$A214,gDP!$B$6:$B$271))))</f>
        <v/>
      </c>
      <c r="EM214" s="77" t="str">
        <f>IF(AO214="","",IF(CN214="","",AO214-AO214+INDEX(gDP!BD$6:BD$271,MATCH(totalExpenditure!$A214,gDP!$B$6:$B$271))))</f>
        <v/>
      </c>
      <c r="EN214" s="77" t="str">
        <f>IF(AP214="","",IF(CO214="","",AP214-AP214+INDEX(gDP!BE$6:BE$271,MATCH(totalExpenditure!$A214,gDP!$B$6:$B$271))))</f>
        <v/>
      </c>
      <c r="EO214" s="77" t="str">
        <f>IF(AQ214="","",IF(CP214="","",AQ214-AQ214+INDEX(gDP!BF$6:BF$271,MATCH(totalExpenditure!$A214,gDP!$B$6:$B$271))))</f>
        <v/>
      </c>
      <c r="EP214" s="77" t="str">
        <f>IF(AR214="","",IF(CQ214="","",AR214-AR214+INDEX(gDP!BG$6:BG$271,MATCH(totalExpenditure!$A214,gDP!$B$6:$B$271))))</f>
        <v/>
      </c>
      <c r="EQ214" s="77" t="str">
        <f>IF(AS214="","",IF(CR214="","",AS214-AS214+INDEX(gDP!BH$6:BH$271,MATCH(totalExpenditure!$A214,gDP!$B$6:$B$271))))</f>
        <v/>
      </c>
      <c r="ER214" s="77" t="str">
        <f>IF(AT214="","",IF(CS214="","",AT214-AT214+INDEX(gDP!BI$6:BI$271,MATCH(totalExpenditure!$A214,gDP!$B$6:$B$271))))</f>
        <v/>
      </c>
      <c r="ES214" s="77" t="str">
        <f>IF(AU214="","",IF(CT214="","",AU214-AU214+INDEX(gDP!BJ$6:BJ$271,MATCH(totalExpenditure!$A214,gDP!$B$6:$B$271))))</f>
        <v/>
      </c>
      <c r="ET214" s="77" t="str">
        <f>IF(AV214="","",IF(CU214="","",AV214-AV214+INDEX(gDP!BK$6:BK$271,MATCH(totalExpenditure!$A214,gDP!$B$6:$B$271))))</f>
        <v/>
      </c>
      <c r="EU214" s="77" t="str">
        <f>IF(AW214="","",IF(CV214="","",AW214-AW214+INDEX(gDP!BL$6:BL$271,MATCH(totalExpenditure!$A214,gDP!$B$6:$B$271))))</f>
        <v/>
      </c>
      <c r="EV214" s="77" t="str">
        <f>IF(AX214="","",IF(CW214="","",AX214-AX214+INDEX(gDP!BM$6:BM$271,MATCH(totalExpenditure!$A214,gDP!$B$6:$B$271))))</f>
        <v/>
      </c>
      <c r="EW214" s="77" t="str">
        <f>IF(AY214="","",IF(CX214="","",AY214-AY214+INDEX(gDP!BN$6:BN$271,MATCH(totalExpenditure!$A214,gDP!$B$6:$B$271))))</f>
        <v/>
      </c>
      <c r="EX214" s="77" t="str">
        <f>IF(AZ214="","",IF(CY214="","",AZ214-AZ214+INDEX(gDP!BO$6:BO$271,MATCH(totalExpenditure!$A214,gDP!$B$6:$B$271))))</f>
        <v/>
      </c>
    </row>
    <row r="215" spans="1:154" x14ac:dyDescent="0.35">
      <c r="A215" t="s">
        <v>639</v>
      </c>
      <c r="B215" s="77" t="str">
        <f>IF(INDEX([2]pivotTable!B$3:B$308,MATCH(totalExpenditure!$A215,[2]pivotTable!$A$3:$A$308,0))/100*INDEX(gDP!Q$6:Q$271,MATCH(totalExpenditure!$A215,gDP!$B$6:$B$271))=0,"",INDEX([2]pivotTable!B$3:B$308,MATCH(totalExpenditure!$A215,[2]pivotTable!$A$3:$A$308,0))/100*INDEX(gDP!Q$6:Q$271,MATCH(totalExpenditure!$A215,gDP!$B$6:$B$271)))</f>
        <v/>
      </c>
      <c r="C215" s="77" t="str">
        <f>IF(INDEX([2]pivotTable!C$3:C$308,MATCH(totalExpenditure!$A215,[2]pivotTable!$A$3:$A$308,0))/100*INDEX(gDP!R$6:R$271,MATCH(totalExpenditure!$A215,gDP!$B$6:$B$271))=0,"",INDEX([2]pivotTable!C$3:C$308,MATCH(totalExpenditure!$A215,[2]pivotTable!$A$3:$A$308,0))/100*INDEX(gDP!R$6:R$271,MATCH(totalExpenditure!$A215,gDP!$B$6:$B$271)))</f>
        <v/>
      </c>
      <c r="D215" s="77" t="str">
        <f>IF(INDEX([2]pivotTable!D$3:D$308,MATCH(totalExpenditure!$A215,[2]pivotTable!$A$3:$A$308,0))/100*INDEX(gDP!S$6:S$271,MATCH(totalExpenditure!$A215,gDP!$B$6:$B$271))=0,"",INDEX([2]pivotTable!D$3:D$308,MATCH(totalExpenditure!$A215,[2]pivotTable!$A$3:$A$308,0))/100*INDEX(gDP!S$6:S$271,MATCH(totalExpenditure!$A215,gDP!$B$6:$B$271)))</f>
        <v/>
      </c>
      <c r="E215" s="77" t="str">
        <f>IF(INDEX([2]pivotTable!E$3:E$308,MATCH(totalExpenditure!$A215,[2]pivotTable!$A$3:$A$308,0))/100*INDEX(gDP!T$6:T$271,MATCH(totalExpenditure!$A215,gDP!$B$6:$B$271))=0,"",INDEX([2]pivotTable!E$3:E$308,MATCH(totalExpenditure!$A215,[2]pivotTable!$A$3:$A$308,0))/100*INDEX(gDP!T$6:T$271,MATCH(totalExpenditure!$A215,gDP!$B$6:$B$271)))</f>
        <v/>
      </c>
      <c r="F215" s="77" t="str">
        <f>IF(INDEX([2]pivotTable!F$3:F$308,MATCH(totalExpenditure!$A215,[2]pivotTable!$A$3:$A$308,0))/100*INDEX(gDP!U$6:U$271,MATCH(totalExpenditure!$A215,gDP!$B$6:$B$271))=0,"",INDEX([2]pivotTable!F$3:F$308,MATCH(totalExpenditure!$A215,[2]pivotTable!$A$3:$A$308,0))/100*INDEX(gDP!U$6:U$271,MATCH(totalExpenditure!$A215,gDP!$B$6:$B$271)))</f>
        <v/>
      </c>
      <c r="G215" s="77" t="str">
        <f>IF(INDEX([2]pivotTable!G$3:G$308,MATCH(totalExpenditure!$A215,[2]pivotTable!$A$3:$A$308,0))/100*INDEX(gDP!V$6:V$271,MATCH(totalExpenditure!$A215,gDP!$B$6:$B$271))=0,"",INDEX([2]pivotTable!G$3:G$308,MATCH(totalExpenditure!$A215,[2]pivotTable!$A$3:$A$308,0))/100*INDEX(gDP!V$6:V$271,MATCH(totalExpenditure!$A215,gDP!$B$6:$B$271)))</f>
        <v/>
      </c>
      <c r="H215" s="77" t="str">
        <f>IF(INDEX([2]pivotTable!H$3:H$308,MATCH(totalExpenditure!$A215,[2]pivotTable!$A$3:$A$308,0))/100*INDEX(gDP!W$6:W$271,MATCH(totalExpenditure!$A215,gDP!$B$6:$B$271))=0,"",INDEX([2]pivotTable!H$3:H$308,MATCH(totalExpenditure!$A215,[2]pivotTable!$A$3:$A$308,0))/100*INDEX(gDP!W$6:W$271,MATCH(totalExpenditure!$A215,gDP!$B$6:$B$271)))</f>
        <v/>
      </c>
      <c r="I215" s="77" t="str">
        <f>IF(INDEX([2]pivotTable!I$3:I$308,MATCH(totalExpenditure!$A215,[2]pivotTable!$A$3:$A$308,0))/100*INDEX(gDP!X$6:X$271,MATCH(totalExpenditure!$A215,gDP!$B$6:$B$271))=0,"",INDEX([2]pivotTable!I$3:I$308,MATCH(totalExpenditure!$A215,[2]pivotTable!$A$3:$A$308,0))/100*INDEX(gDP!X$6:X$271,MATCH(totalExpenditure!$A215,gDP!$B$6:$B$271)))</f>
        <v/>
      </c>
      <c r="J215" s="77" t="str">
        <f>IF(INDEX([2]pivotTable!J$3:J$308,MATCH(totalExpenditure!$A215,[2]pivotTable!$A$3:$A$308,0))/100*INDEX(gDP!Y$6:Y$271,MATCH(totalExpenditure!$A215,gDP!$B$6:$B$271))=0,"",INDEX([2]pivotTable!J$3:J$308,MATCH(totalExpenditure!$A215,[2]pivotTable!$A$3:$A$308,0))/100*INDEX(gDP!Y$6:Y$271,MATCH(totalExpenditure!$A215,gDP!$B$6:$B$271)))</f>
        <v/>
      </c>
      <c r="K215" s="77" t="str">
        <f>IF(INDEX([2]pivotTable!K$3:K$308,MATCH(totalExpenditure!$A215,[2]pivotTable!$A$3:$A$308,0))/100*INDEX(gDP!Z$6:Z$271,MATCH(totalExpenditure!$A215,gDP!$B$6:$B$271))=0,"",INDEX([2]pivotTable!K$3:K$308,MATCH(totalExpenditure!$A215,[2]pivotTable!$A$3:$A$308,0))/100*INDEX(gDP!Z$6:Z$271,MATCH(totalExpenditure!$A215,gDP!$B$6:$B$271)))</f>
        <v/>
      </c>
      <c r="L215" s="77" t="str">
        <f>IF(INDEX([2]pivotTable!L$3:L$308,MATCH(totalExpenditure!$A215,[2]pivotTable!$A$3:$A$308,0))/100*INDEX(gDP!AA$6:AA$271,MATCH(totalExpenditure!$A215,gDP!$B$6:$B$271))=0,"",INDEX([2]pivotTable!L$3:L$308,MATCH(totalExpenditure!$A215,[2]pivotTable!$A$3:$A$308,0))/100*INDEX(gDP!AA$6:AA$271,MATCH(totalExpenditure!$A215,gDP!$B$6:$B$271)))</f>
        <v/>
      </c>
      <c r="M215" s="77" t="str">
        <f>IF(INDEX([2]pivotTable!M$3:M$308,MATCH(totalExpenditure!$A215,[2]pivotTable!$A$3:$A$308,0))/100*INDEX(gDP!AB$6:AB$271,MATCH(totalExpenditure!$A215,gDP!$B$6:$B$271))=0,"",INDEX([2]pivotTable!M$3:M$308,MATCH(totalExpenditure!$A215,[2]pivotTable!$A$3:$A$308,0))/100*INDEX(gDP!AB$6:AB$271,MATCH(totalExpenditure!$A215,gDP!$B$6:$B$271)))</f>
        <v/>
      </c>
      <c r="N215" s="77" t="str">
        <f>IF(INDEX([2]pivotTable!N$3:N$308,MATCH(totalExpenditure!$A215,[2]pivotTable!$A$3:$A$308,0))/100*INDEX(gDP!AC$6:AC$271,MATCH(totalExpenditure!$A215,gDP!$B$6:$B$271))=0,"",INDEX([2]pivotTable!N$3:N$308,MATCH(totalExpenditure!$A215,[2]pivotTable!$A$3:$A$308,0))/100*INDEX(gDP!AC$6:AC$271,MATCH(totalExpenditure!$A215,gDP!$B$6:$B$271)))</f>
        <v/>
      </c>
      <c r="O215" s="77" t="str">
        <f>IF(INDEX([2]pivotTable!O$3:O$308,MATCH(totalExpenditure!$A215,[2]pivotTable!$A$3:$A$308,0))/100*INDEX(gDP!AD$6:AD$271,MATCH(totalExpenditure!$A215,gDP!$B$6:$B$271))=0,"",INDEX([2]pivotTable!O$3:O$308,MATCH(totalExpenditure!$A215,[2]pivotTable!$A$3:$A$308,0))/100*INDEX(gDP!AD$6:AD$271,MATCH(totalExpenditure!$A215,gDP!$B$6:$B$271)))</f>
        <v/>
      </c>
      <c r="P215" s="77" t="str">
        <f>IF(INDEX([2]pivotTable!P$3:P$308,MATCH(totalExpenditure!$A215,[2]pivotTable!$A$3:$A$308,0))/100*INDEX(gDP!AE$6:AE$271,MATCH(totalExpenditure!$A215,gDP!$B$6:$B$271))=0,"",INDEX([2]pivotTable!P$3:P$308,MATCH(totalExpenditure!$A215,[2]pivotTable!$A$3:$A$308,0))/100*INDEX(gDP!AE$6:AE$271,MATCH(totalExpenditure!$A215,gDP!$B$6:$B$271)))</f>
        <v/>
      </c>
      <c r="Q215" s="77" t="str">
        <f>IF(INDEX([2]pivotTable!Q$3:Q$308,MATCH(totalExpenditure!$A215,[2]pivotTable!$A$3:$A$308,0))/100*INDEX(gDP!AF$6:AF$271,MATCH(totalExpenditure!$A215,gDP!$B$6:$B$271))=0,"",INDEX([2]pivotTable!Q$3:Q$308,MATCH(totalExpenditure!$A215,[2]pivotTable!$A$3:$A$308,0))/100*INDEX(gDP!AF$6:AF$271,MATCH(totalExpenditure!$A215,gDP!$B$6:$B$271)))</f>
        <v/>
      </c>
      <c r="R215" s="77" t="str">
        <f>IF(INDEX([2]pivotTable!R$3:R$308,MATCH(totalExpenditure!$A215,[2]pivotTable!$A$3:$A$308,0))/100*INDEX(gDP!AG$6:AG$271,MATCH(totalExpenditure!$A215,gDP!$B$6:$B$271))=0,"",INDEX([2]pivotTable!R$3:R$308,MATCH(totalExpenditure!$A215,[2]pivotTable!$A$3:$A$308,0))/100*INDEX(gDP!AG$6:AG$271,MATCH(totalExpenditure!$A215,gDP!$B$6:$B$271)))</f>
        <v/>
      </c>
      <c r="S215" s="77" t="str">
        <f>IF(INDEX([2]pivotTable!S$3:S$308,MATCH(totalExpenditure!$A215,[2]pivotTable!$A$3:$A$308,0))/100*INDEX(gDP!AH$6:AH$271,MATCH(totalExpenditure!$A215,gDP!$B$6:$B$271))=0,"",INDEX([2]pivotTable!S$3:S$308,MATCH(totalExpenditure!$A215,[2]pivotTable!$A$3:$A$308,0))/100*INDEX(gDP!AH$6:AH$271,MATCH(totalExpenditure!$A215,gDP!$B$6:$B$271)))</f>
        <v/>
      </c>
      <c r="T215" s="77">
        <f>IF(INDEX([2]pivotTable!T$3:T$308,MATCH(totalExpenditure!$A215,[2]pivotTable!$A$3:$A$308,0))/100*INDEX(gDP!AI$6:AI$271,MATCH(totalExpenditure!$A215,gDP!$B$6:$B$271))=0,"",INDEX([2]pivotTable!T$3:T$308,MATCH(totalExpenditure!$A215,[2]pivotTable!$A$3:$A$308,0))/100*INDEX(gDP!AI$6:AI$271,MATCH(totalExpenditure!$A215,gDP!$B$6:$B$271)))</f>
        <v>3638006.9463703227</v>
      </c>
      <c r="U215" s="77" t="str">
        <f>IF(INDEX([2]pivotTable!U$3:U$308,MATCH(totalExpenditure!$A215,[2]pivotTable!$A$3:$A$308,0))/100*INDEX(gDP!AJ$6:AJ$271,MATCH(totalExpenditure!$A215,gDP!$B$6:$B$271))=0,"",INDEX([2]pivotTable!U$3:U$308,MATCH(totalExpenditure!$A215,[2]pivotTable!$A$3:$A$308,0))/100*INDEX(gDP!AJ$6:AJ$271,MATCH(totalExpenditure!$A215,gDP!$B$6:$B$271)))</f>
        <v/>
      </c>
      <c r="V215" s="77" t="str">
        <f>IF(INDEX([2]pivotTable!V$3:V$308,MATCH(totalExpenditure!$A215,[2]pivotTable!$A$3:$A$308,0))/100*INDEX(gDP!AK$6:AK$271,MATCH(totalExpenditure!$A215,gDP!$B$6:$B$271))=0,"",INDEX([2]pivotTable!V$3:V$308,MATCH(totalExpenditure!$A215,[2]pivotTable!$A$3:$A$308,0))/100*INDEX(gDP!AK$6:AK$271,MATCH(totalExpenditure!$A215,gDP!$B$6:$B$271)))</f>
        <v/>
      </c>
      <c r="W215" s="77" t="str">
        <f>IF(INDEX([2]pivotTable!W$3:W$308,MATCH(totalExpenditure!$A215,[2]pivotTable!$A$3:$A$308,0))/100*INDEX(gDP!AL$6:AL$271,MATCH(totalExpenditure!$A215,gDP!$B$6:$B$271))=0,"",INDEX([2]pivotTable!W$3:W$308,MATCH(totalExpenditure!$A215,[2]pivotTable!$A$3:$A$308,0))/100*INDEX(gDP!AL$6:AL$271,MATCH(totalExpenditure!$A215,gDP!$B$6:$B$271)))</f>
        <v/>
      </c>
      <c r="X215" s="77" t="str">
        <f>IF(INDEX([2]pivotTable!X$3:X$308,MATCH(totalExpenditure!$A215,[2]pivotTable!$A$3:$A$308,0))/100*INDEX(gDP!AM$6:AM$271,MATCH(totalExpenditure!$A215,gDP!$B$6:$B$271))=0,"",INDEX([2]pivotTable!X$3:X$308,MATCH(totalExpenditure!$A215,[2]pivotTable!$A$3:$A$308,0))/100*INDEX(gDP!AM$6:AM$271,MATCH(totalExpenditure!$A215,gDP!$B$6:$B$271)))</f>
        <v/>
      </c>
      <c r="Y215" s="77" t="str">
        <f>IF(INDEX([2]pivotTable!Y$3:Y$308,MATCH(totalExpenditure!$A215,[2]pivotTable!$A$3:$A$308,0))/100*INDEX(gDP!AN$6:AN$271,MATCH(totalExpenditure!$A215,gDP!$B$6:$B$271))=0,"",INDEX([2]pivotTable!Y$3:Y$308,MATCH(totalExpenditure!$A215,[2]pivotTable!$A$3:$A$308,0))/100*INDEX(gDP!AN$6:AN$271,MATCH(totalExpenditure!$A215,gDP!$B$6:$B$271)))</f>
        <v/>
      </c>
      <c r="Z215" s="77" t="str">
        <f>IF(INDEX([2]pivotTable!Z$3:Z$308,MATCH(totalExpenditure!$A215,[2]pivotTable!$A$3:$A$308,0))/100*INDEX(gDP!AO$6:AO$271,MATCH(totalExpenditure!$A215,gDP!$B$6:$B$271))=0,"",INDEX([2]pivotTable!Z$3:Z$308,MATCH(totalExpenditure!$A215,[2]pivotTable!$A$3:$A$308,0))/100*INDEX(gDP!AO$6:AO$271,MATCH(totalExpenditure!$A215,gDP!$B$6:$B$271)))</f>
        <v/>
      </c>
      <c r="AA215" s="77" t="str">
        <f>IF(INDEX([2]pivotTable!AA$3:AA$308,MATCH(totalExpenditure!$A215,[2]pivotTable!$A$3:$A$308,0))/100*INDEX(gDP!AP$6:AP$271,MATCH(totalExpenditure!$A215,gDP!$B$6:$B$271))=0,"",INDEX([2]pivotTable!AA$3:AA$308,MATCH(totalExpenditure!$A215,[2]pivotTable!$A$3:$A$308,0))/100*INDEX(gDP!AP$6:AP$271,MATCH(totalExpenditure!$A215,gDP!$B$6:$B$271)))</f>
        <v/>
      </c>
      <c r="AB215" s="77" t="str">
        <f>IF(INDEX([2]pivotTable!AB$3:AB$308,MATCH(totalExpenditure!$A215,[2]pivotTable!$A$3:$A$308,0))/100*INDEX(gDP!AQ$6:AQ$271,MATCH(totalExpenditure!$A215,gDP!$B$6:$B$271))=0,"",INDEX([2]pivotTable!AB$3:AB$308,MATCH(totalExpenditure!$A215,[2]pivotTable!$A$3:$A$308,0))/100*INDEX(gDP!AQ$6:AQ$271,MATCH(totalExpenditure!$A215,gDP!$B$6:$B$271)))</f>
        <v/>
      </c>
      <c r="AC215" s="77" t="str">
        <f>IF(INDEX([2]pivotTable!AC$3:AC$308,MATCH(totalExpenditure!$A215,[2]pivotTable!$A$3:$A$308,0))/100*INDEX(gDP!AR$6:AR$271,MATCH(totalExpenditure!$A215,gDP!$B$6:$B$271))=0,"",INDEX([2]pivotTable!AC$3:AC$308,MATCH(totalExpenditure!$A215,[2]pivotTable!$A$3:$A$308,0))/100*INDEX(gDP!AR$6:AR$271,MATCH(totalExpenditure!$A215,gDP!$B$6:$B$271)))</f>
        <v/>
      </c>
      <c r="AD215" s="77" t="str">
        <f>IF(INDEX([2]pivotTable!AD$3:AD$308,MATCH(totalExpenditure!$A215,[2]pivotTable!$A$3:$A$308,0))/100*INDEX(gDP!AS$6:AS$271,MATCH(totalExpenditure!$A215,gDP!$B$6:$B$271))=0,"",INDEX([2]pivotTable!AD$3:AD$308,MATCH(totalExpenditure!$A215,[2]pivotTable!$A$3:$A$308,0))/100*INDEX(gDP!AS$6:AS$271,MATCH(totalExpenditure!$A215,gDP!$B$6:$B$271)))</f>
        <v/>
      </c>
      <c r="AE215" s="77" t="str">
        <f>IF(INDEX([2]pivotTable!AE$3:AE$308,MATCH(totalExpenditure!$A215,[2]pivotTable!$A$3:$A$308,0))/100*INDEX(gDP!AT$6:AT$271,MATCH(totalExpenditure!$A215,gDP!$B$6:$B$271))=0,"",INDEX([2]pivotTable!AE$3:AE$308,MATCH(totalExpenditure!$A215,[2]pivotTable!$A$3:$A$308,0))/100*INDEX(gDP!AT$6:AT$271,MATCH(totalExpenditure!$A215,gDP!$B$6:$B$271)))</f>
        <v/>
      </c>
      <c r="AF215" s="77" t="str">
        <f>IF(INDEX([2]pivotTable!AF$3:AF$308,MATCH(totalExpenditure!$A215,[2]pivotTable!$A$3:$A$308,0))/100*INDEX(gDP!AU$6:AU$271,MATCH(totalExpenditure!$A215,gDP!$B$6:$B$271))=0,"",INDEX([2]pivotTable!AF$3:AF$308,MATCH(totalExpenditure!$A215,[2]pivotTable!$A$3:$A$308,0))/100*INDEX(gDP!AU$6:AU$271,MATCH(totalExpenditure!$A215,gDP!$B$6:$B$271)))</f>
        <v/>
      </c>
      <c r="AG215" s="77" t="str">
        <f>IF(INDEX([2]pivotTable!AG$3:AG$308,MATCH(totalExpenditure!$A215,[2]pivotTable!$A$3:$A$308,0))/100*INDEX(gDP!AV$6:AV$271,MATCH(totalExpenditure!$A215,gDP!$B$6:$B$271))=0,"",INDEX([2]pivotTable!AG$3:AG$308,MATCH(totalExpenditure!$A215,[2]pivotTable!$A$3:$A$308,0))/100*INDEX(gDP!AV$6:AV$271,MATCH(totalExpenditure!$A215,gDP!$B$6:$B$271)))</f>
        <v/>
      </c>
      <c r="AH215" s="77" t="str">
        <f>IF(INDEX([2]pivotTable!AH$3:AH$308,MATCH(totalExpenditure!$A215,[2]pivotTable!$A$3:$A$308,0))/100*INDEX(gDP!AW$6:AW$271,MATCH(totalExpenditure!$A215,gDP!$B$6:$B$271))=0,"",INDEX([2]pivotTable!AH$3:AH$308,MATCH(totalExpenditure!$A215,[2]pivotTable!$A$3:$A$308,0))/100*INDEX(gDP!AW$6:AW$271,MATCH(totalExpenditure!$A215,gDP!$B$6:$B$271)))</f>
        <v/>
      </c>
      <c r="AI215" s="77" t="str">
        <f>IF(INDEX([2]pivotTable!AI$3:AI$308,MATCH(totalExpenditure!$A215,[2]pivotTable!$A$3:$A$308,0))/100*INDEX(gDP!AX$6:AX$271,MATCH(totalExpenditure!$A215,gDP!$B$6:$B$271))=0,"",INDEX([2]pivotTable!AI$3:AI$308,MATCH(totalExpenditure!$A215,[2]pivotTable!$A$3:$A$308,0))/100*INDEX(gDP!AX$6:AX$271,MATCH(totalExpenditure!$A215,gDP!$B$6:$B$271)))</f>
        <v/>
      </c>
      <c r="AJ215" s="77" t="str">
        <f>IF(INDEX([2]pivotTable!AJ$3:AJ$308,MATCH(totalExpenditure!$A215,[2]pivotTable!$A$3:$A$308,0))/100*INDEX(gDP!AY$6:AY$271,MATCH(totalExpenditure!$A215,gDP!$B$6:$B$271))=0,"",INDEX([2]pivotTable!AJ$3:AJ$308,MATCH(totalExpenditure!$A215,[2]pivotTable!$A$3:$A$308,0))/100*INDEX(gDP!AY$6:AY$271,MATCH(totalExpenditure!$A215,gDP!$B$6:$B$271)))</f>
        <v/>
      </c>
      <c r="AK215" s="77" t="str">
        <f>IF(INDEX([2]pivotTable!AK$3:AK$308,MATCH(totalExpenditure!$A215,[2]pivotTable!$A$3:$A$308,0))/100*INDEX(gDP!AZ$6:AZ$271,MATCH(totalExpenditure!$A215,gDP!$B$6:$B$271))=0,"",INDEX([2]pivotTable!AK$3:AK$308,MATCH(totalExpenditure!$A215,[2]pivotTable!$A$3:$A$308,0))/100*INDEX(gDP!AZ$6:AZ$271,MATCH(totalExpenditure!$A215,gDP!$B$6:$B$271)))</f>
        <v/>
      </c>
      <c r="AL215" s="77" t="str">
        <f>IF(INDEX([2]pivotTable!AL$3:AL$308,MATCH(totalExpenditure!$A215,[2]pivotTable!$A$3:$A$308,0))/100*INDEX(gDP!BA$6:BA$271,MATCH(totalExpenditure!$A215,gDP!$B$6:$B$271))=0,"",INDEX([2]pivotTable!AL$3:AL$308,MATCH(totalExpenditure!$A215,[2]pivotTable!$A$3:$A$308,0))/100*INDEX(gDP!BA$6:BA$271,MATCH(totalExpenditure!$A215,gDP!$B$6:$B$271)))</f>
        <v/>
      </c>
      <c r="AM215" s="77" t="str">
        <f>IF(INDEX([2]pivotTable!AM$3:AM$308,MATCH(totalExpenditure!$A215,[2]pivotTable!$A$3:$A$308,0))/100*INDEX(gDP!BB$6:BB$271,MATCH(totalExpenditure!$A215,gDP!$B$6:$B$271))=0,"",INDEX([2]pivotTable!AM$3:AM$308,MATCH(totalExpenditure!$A215,[2]pivotTable!$A$3:$A$308,0))/100*INDEX(gDP!BB$6:BB$271,MATCH(totalExpenditure!$A215,gDP!$B$6:$B$271)))</f>
        <v/>
      </c>
      <c r="AN215" s="77" t="str">
        <f>IF(INDEX([2]pivotTable!AN$3:AN$308,MATCH(totalExpenditure!$A215,[2]pivotTable!$A$3:$A$308,0))/100*INDEX(gDP!BC$6:BC$271,MATCH(totalExpenditure!$A215,gDP!$B$6:$B$271))=0,"",INDEX([2]pivotTable!AN$3:AN$308,MATCH(totalExpenditure!$A215,[2]pivotTable!$A$3:$A$308,0))/100*INDEX(gDP!BC$6:BC$271,MATCH(totalExpenditure!$A215,gDP!$B$6:$B$271)))</f>
        <v/>
      </c>
      <c r="AO215" s="77" t="str">
        <f>IF(INDEX([2]pivotTable!AO$3:AO$308,MATCH(totalExpenditure!$A215,[2]pivotTable!$A$3:$A$308,0))/100*INDEX(gDP!BD$6:BD$271,MATCH(totalExpenditure!$A215,gDP!$B$6:$B$271))=0,"",INDEX([2]pivotTable!AO$3:AO$308,MATCH(totalExpenditure!$A215,[2]pivotTable!$A$3:$A$308,0))/100*INDEX(gDP!BD$6:BD$271,MATCH(totalExpenditure!$A215,gDP!$B$6:$B$271)))</f>
        <v/>
      </c>
      <c r="AP215" s="77" t="str">
        <f>IF(INDEX([2]pivotTable!AP$3:AP$308,MATCH(totalExpenditure!$A215,[2]pivotTable!$A$3:$A$308,0))/100*INDEX(gDP!BE$6:BE$271,MATCH(totalExpenditure!$A215,gDP!$B$6:$B$271))=0,"",INDEX([2]pivotTable!AP$3:AP$308,MATCH(totalExpenditure!$A215,[2]pivotTable!$A$3:$A$308,0))/100*INDEX(gDP!BE$6:BE$271,MATCH(totalExpenditure!$A215,gDP!$B$6:$B$271)))</f>
        <v/>
      </c>
      <c r="AQ215" s="77" t="str">
        <f>IF(INDEX([2]pivotTable!AQ$3:AQ$308,MATCH(totalExpenditure!$A215,[2]pivotTable!$A$3:$A$308,0))/100*INDEX(gDP!BF$6:BF$271,MATCH(totalExpenditure!$A215,gDP!$B$6:$B$271))=0,"",INDEX([2]pivotTable!AQ$3:AQ$308,MATCH(totalExpenditure!$A215,[2]pivotTable!$A$3:$A$308,0))/100*INDEX(gDP!BF$6:BF$271,MATCH(totalExpenditure!$A215,gDP!$B$6:$B$271)))</f>
        <v/>
      </c>
      <c r="AR215" s="77" t="str">
        <f>IF(INDEX([2]pivotTable!AR$3:AR$308,MATCH(totalExpenditure!$A215,[2]pivotTable!$A$3:$A$308,0))/100*INDEX(gDP!BG$6:BG$271,MATCH(totalExpenditure!$A215,gDP!$B$6:$B$271))=0,"",INDEX([2]pivotTable!AR$3:AR$308,MATCH(totalExpenditure!$A215,[2]pivotTable!$A$3:$A$308,0))/100*INDEX(gDP!BG$6:BG$271,MATCH(totalExpenditure!$A215,gDP!$B$6:$B$271)))</f>
        <v/>
      </c>
      <c r="AS215" s="77" t="str">
        <f>IF(INDEX([2]pivotTable!AS$3:AS$308,MATCH(totalExpenditure!$A215,[2]pivotTable!$A$3:$A$308,0))/100*INDEX(gDP!BH$6:BH$271,MATCH(totalExpenditure!$A215,gDP!$B$6:$B$271))=0,"",INDEX([2]pivotTable!AS$3:AS$308,MATCH(totalExpenditure!$A215,[2]pivotTable!$A$3:$A$308,0))/100*INDEX(gDP!BH$6:BH$271,MATCH(totalExpenditure!$A215,gDP!$B$6:$B$271)))</f>
        <v/>
      </c>
      <c r="AT215" s="77" t="str">
        <f>IF(INDEX([2]pivotTable!AT$3:AT$308,MATCH(totalExpenditure!$A215,[2]pivotTable!$A$3:$A$308,0))/100*INDEX(gDP!BI$6:BI$271,MATCH(totalExpenditure!$A215,gDP!$B$6:$B$271))=0,"",INDEX([2]pivotTable!AT$3:AT$308,MATCH(totalExpenditure!$A215,[2]pivotTable!$A$3:$A$308,0))/100*INDEX(gDP!BI$6:BI$271,MATCH(totalExpenditure!$A215,gDP!$B$6:$B$271)))</f>
        <v/>
      </c>
      <c r="AU215" s="77" t="str">
        <f>IF(INDEX([2]pivotTable!AU$3:AU$308,MATCH(totalExpenditure!$A215,[2]pivotTable!$A$3:$A$308,0))/100*INDEX(gDP!BJ$6:BJ$271,MATCH(totalExpenditure!$A215,gDP!$B$6:$B$271))=0,"",INDEX([2]pivotTable!AU$3:AU$308,MATCH(totalExpenditure!$A215,[2]pivotTable!$A$3:$A$308,0))/100*INDEX(gDP!BJ$6:BJ$271,MATCH(totalExpenditure!$A215,gDP!$B$6:$B$271)))</f>
        <v/>
      </c>
      <c r="AV215" s="77" t="str">
        <f>IF(INDEX([2]pivotTable!AV$3:AV$308,MATCH(totalExpenditure!$A215,[2]pivotTable!$A$3:$A$308,0))/100*INDEX(gDP!BK$6:BK$271,MATCH(totalExpenditure!$A215,gDP!$B$6:$B$271))=0,"",INDEX([2]pivotTable!AV$3:AV$308,MATCH(totalExpenditure!$A215,[2]pivotTable!$A$3:$A$308,0))/100*INDEX(gDP!BK$6:BK$271,MATCH(totalExpenditure!$A215,gDP!$B$6:$B$271)))</f>
        <v/>
      </c>
      <c r="AW215" s="77" t="str">
        <f>IF(INDEX([2]pivotTable!AW$3:AW$308,MATCH(totalExpenditure!$A215,[2]pivotTable!$A$3:$A$308,0))/100*INDEX(gDP!BL$6:BL$271,MATCH(totalExpenditure!$A215,gDP!$B$6:$B$271))=0,"",INDEX([2]pivotTable!AW$3:AW$308,MATCH(totalExpenditure!$A215,[2]pivotTable!$A$3:$A$308,0))/100*INDEX(gDP!BL$6:BL$271,MATCH(totalExpenditure!$A215,gDP!$B$6:$B$271)))</f>
        <v/>
      </c>
      <c r="AX215" s="77" t="str">
        <f>IF(INDEX([2]pivotTable!AX$3:AX$308,MATCH(totalExpenditure!$A215,[2]pivotTable!$A$3:$A$308,0))/100*INDEX(gDP!BM$6:BM$271,MATCH(totalExpenditure!$A215,gDP!$B$6:$B$271))=0,"",INDEX([2]pivotTable!AX$3:AX$308,MATCH(totalExpenditure!$A215,[2]pivotTable!$A$3:$A$308,0))/100*INDEX(gDP!BM$6:BM$271,MATCH(totalExpenditure!$A215,gDP!$B$6:$B$271)))</f>
        <v/>
      </c>
      <c r="AY215" s="77" t="str">
        <f>IF(INDEX([2]pivotTable!AY$3:AY$308,MATCH(totalExpenditure!$A215,[2]pivotTable!$A$3:$A$308,0))/100*INDEX(gDP!BN$6:BN$271,MATCH(totalExpenditure!$A215,gDP!$B$6:$B$271))=0,"",INDEX([2]pivotTable!AY$3:AY$308,MATCH(totalExpenditure!$A215,[2]pivotTable!$A$3:$A$308,0))/100*INDEX(gDP!BN$6:BN$271,MATCH(totalExpenditure!$A215,gDP!$B$6:$B$271)))</f>
        <v/>
      </c>
      <c r="AZ215" s="77" t="str">
        <f>IF(INDEX([2]pivotTable!AZ$3:AZ$308,MATCH(totalExpenditure!$A215,[2]pivotTable!$A$3:$A$308,0))/100*INDEX(gDP!BO$6:BO$271,MATCH(totalExpenditure!$A215,gDP!$B$6:$B$271))=0,"",INDEX([2]pivotTable!AZ$3:AZ$308,MATCH(totalExpenditure!$A215,[2]pivotTable!$A$3:$A$308,0))/100*INDEX(gDP!BO$6:BO$271,MATCH(totalExpenditure!$A215,gDP!$B$6:$B$271)))</f>
        <v/>
      </c>
      <c r="BA215" s="77" t="str">
        <f>IF(INDEX([2]pivotTable!B$310:B$615,MATCH(totalExpenditure!$A215,[2]pivotTable!$A$310:$A$615,0))/100*INDEX(gDP!Q$6:Q$271,MATCH(totalExpenditure!$A215,gDP!$B$6:$B$271))=0,"",INDEX([2]pivotTable!B$310:B$615,MATCH(totalExpenditure!$A215,[2]pivotTable!$A$310:$A$615,0))/100*INDEX(gDP!Q$6:Q$271,MATCH(totalExpenditure!$A215,gDP!$B$6:$B$271)))</f>
        <v/>
      </c>
      <c r="BB215" s="77" t="str">
        <f>IF(INDEX([2]pivotTable!C$310:C$615,MATCH(totalExpenditure!$A215,[2]pivotTable!$A$310:$A$615,0))/100*INDEX(gDP!R$6:R$271,MATCH(totalExpenditure!$A215,gDP!$B$6:$B$271))=0,"",INDEX([2]pivotTable!C$310:C$615,MATCH(totalExpenditure!$A215,[2]pivotTable!$A$310:$A$615,0))/100*INDEX(gDP!R$6:R$271,MATCH(totalExpenditure!$A215,gDP!$B$6:$B$271)))</f>
        <v/>
      </c>
      <c r="BC215" s="77" t="str">
        <f>IF(INDEX([2]pivotTable!D$310:D$615,MATCH(totalExpenditure!$A215,[2]pivotTable!$A$310:$A$615,0))/100*INDEX(gDP!S$6:S$271,MATCH(totalExpenditure!$A215,gDP!$B$6:$B$271))=0,"",INDEX([2]pivotTable!D$310:D$615,MATCH(totalExpenditure!$A215,[2]pivotTable!$A$310:$A$615,0))/100*INDEX(gDP!S$6:S$271,MATCH(totalExpenditure!$A215,gDP!$B$6:$B$271)))</f>
        <v/>
      </c>
      <c r="BD215" s="77" t="str">
        <f>IF(INDEX([2]pivotTable!E$310:E$615,MATCH(totalExpenditure!$A215,[2]pivotTable!$A$310:$A$615,0))/100*INDEX(gDP!T$6:T$271,MATCH(totalExpenditure!$A215,gDP!$B$6:$B$271))=0,"",INDEX([2]pivotTable!E$310:E$615,MATCH(totalExpenditure!$A215,[2]pivotTable!$A$310:$A$615,0))/100*INDEX(gDP!T$6:T$271,MATCH(totalExpenditure!$A215,gDP!$B$6:$B$271)))</f>
        <v/>
      </c>
      <c r="BE215" s="77" t="str">
        <f>IF(INDEX([2]pivotTable!F$310:F$615,MATCH(totalExpenditure!$A215,[2]pivotTable!$A$310:$A$615,0))/100*INDEX(gDP!U$6:U$271,MATCH(totalExpenditure!$A215,gDP!$B$6:$B$271))=0,"",INDEX([2]pivotTable!F$310:F$615,MATCH(totalExpenditure!$A215,[2]pivotTable!$A$310:$A$615,0))/100*INDEX(gDP!U$6:U$271,MATCH(totalExpenditure!$A215,gDP!$B$6:$B$271)))</f>
        <v/>
      </c>
      <c r="BF215" s="77" t="str">
        <f>IF(INDEX([2]pivotTable!G$310:G$615,MATCH(totalExpenditure!$A215,[2]pivotTable!$A$310:$A$615,0))/100*INDEX(gDP!V$6:V$271,MATCH(totalExpenditure!$A215,gDP!$B$6:$B$271))=0,"",INDEX([2]pivotTable!G$310:G$615,MATCH(totalExpenditure!$A215,[2]pivotTable!$A$310:$A$615,0))/100*INDEX(gDP!V$6:V$271,MATCH(totalExpenditure!$A215,gDP!$B$6:$B$271)))</f>
        <v/>
      </c>
      <c r="BG215" s="77" t="str">
        <f>IF(INDEX([2]pivotTable!H$310:H$615,MATCH(totalExpenditure!$A215,[2]pivotTable!$A$310:$A$615,0))/100*INDEX(gDP!W$6:W$271,MATCH(totalExpenditure!$A215,gDP!$B$6:$B$271))=0,"",INDEX([2]pivotTable!H$310:H$615,MATCH(totalExpenditure!$A215,[2]pivotTable!$A$310:$A$615,0))/100*INDEX(gDP!W$6:W$271,MATCH(totalExpenditure!$A215,gDP!$B$6:$B$271)))</f>
        <v/>
      </c>
      <c r="BH215" s="77" t="str">
        <f>IF(INDEX([2]pivotTable!I$310:I$615,MATCH(totalExpenditure!$A215,[2]pivotTable!$A$310:$A$615,0))/100*INDEX(gDP!X$6:X$271,MATCH(totalExpenditure!$A215,gDP!$B$6:$B$271))=0,"",INDEX([2]pivotTable!I$310:I$615,MATCH(totalExpenditure!$A215,[2]pivotTable!$A$310:$A$615,0))/100*INDEX(gDP!X$6:X$271,MATCH(totalExpenditure!$A215,gDP!$B$6:$B$271)))</f>
        <v/>
      </c>
      <c r="BI215" s="77" t="str">
        <f>IF(INDEX([2]pivotTable!J$310:J$615,MATCH(totalExpenditure!$A215,[2]pivotTable!$A$310:$A$615,0))/100*INDEX(gDP!Y$6:Y$271,MATCH(totalExpenditure!$A215,gDP!$B$6:$B$271))=0,"",INDEX([2]pivotTable!J$310:J$615,MATCH(totalExpenditure!$A215,[2]pivotTable!$A$310:$A$615,0))/100*INDEX(gDP!Y$6:Y$271,MATCH(totalExpenditure!$A215,gDP!$B$6:$B$271)))</f>
        <v/>
      </c>
      <c r="BJ215" s="77" t="str">
        <f>IF(INDEX([2]pivotTable!K$310:K$615,MATCH(totalExpenditure!$A215,[2]pivotTable!$A$310:$A$615,0))/100*INDEX(gDP!Z$6:Z$271,MATCH(totalExpenditure!$A215,gDP!$B$6:$B$271))=0,"",INDEX([2]pivotTable!K$310:K$615,MATCH(totalExpenditure!$A215,[2]pivotTable!$A$310:$A$615,0))/100*INDEX(gDP!Z$6:Z$271,MATCH(totalExpenditure!$A215,gDP!$B$6:$B$271)))</f>
        <v/>
      </c>
      <c r="BK215" s="77" t="str">
        <f>IF(INDEX([2]pivotTable!L$310:L$615,MATCH(totalExpenditure!$A215,[2]pivotTable!$A$310:$A$615,0))/100*INDEX(gDP!AA$6:AA$271,MATCH(totalExpenditure!$A215,gDP!$B$6:$B$271))=0,"",INDEX([2]pivotTable!L$310:L$615,MATCH(totalExpenditure!$A215,[2]pivotTable!$A$310:$A$615,0))/100*INDEX(gDP!AA$6:AA$271,MATCH(totalExpenditure!$A215,gDP!$B$6:$B$271)))</f>
        <v/>
      </c>
      <c r="BL215" s="77" t="str">
        <f>IF(INDEX([2]pivotTable!M$310:M$615,MATCH(totalExpenditure!$A215,[2]pivotTable!$A$310:$A$615,0))/100*INDEX(gDP!AB$6:AB$271,MATCH(totalExpenditure!$A215,gDP!$B$6:$B$271))=0,"",INDEX([2]pivotTable!M$310:M$615,MATCH(totalExpenditure!$A215,[2]pivotTable!$A$310:$A$615,0))/100*INDEX(gDP!AB$6:AB$271,MATCH(totalExpenditure!$A215,gDP!$B$6:$B$271)))</f>
        <v/>
      </c>
      <c r="BM215" s="77" t="str">
        <f>IF(INDEX([2]pivotTable!N$310:N$615,MATCH(totalExpenditure!$A215,[2]pivotTable!$A$310:$A$615,0))/100*INDEX(gDP!AC$6:AC$271,MATCH(totalExpenditure!$A215,gDP!$B$6:$B$271))=0,"",INDEX([2]pivotTable!N$310:N$615,MATCH(totalExpenditure!$A215,[2]pivotTable!$A$310:$A$615,0))/100*INDEX(gDP!AC$6:AC$271,MATCH(totalExpenditure!$A215,gDP!$B$6:$B$271)))</f>
        <v/>
      </c>
      <c r="BN215" s="77" t="str">
        <f>IF(INDEX([2]pivotTable!O$310:O$615,MATCH(totalExpenditure!$A215,[2]pivotTable!$A$310:$A$615,0))/100*INDEX(gDP!AD$6:AD$271,MATCH(totalExpenditure!$A215,gDP!$B$6:$B$271))=0,"",INDEX([2]pivotTable!O$310:O$615,MATCH(totalExpenditure!$A215,[2]pivotTable!$A$310:$A$615,0))/100*INDEX(gDP!AD$6:AD$271,MATCH(totalExpenditure!$A215,gDP!$B$6:$B$271)))</f>
        <v/>
      </c>
      <c r="BO215" s="77" t="str">
        <f>IF(INDEX([2]pivotTable!P$310:P$615,MATCH(totalExpenditure!$A215,[2]pivotTable!$A$310:$A$615,0))/100*INDEX(gDP!AE$6:AE$271,MATCH(totalExpenditure!$A215,gDP!$B$6:$B$271))=0,"",INDEX([2]pivotTable!P$310:P$615,MATCH(totalExpenditure!$A215,[2]pivotTable!$A$310:$A$615,0))/100*INDEX(gDP!AE$6:AE$271,MATCH(totalExpenditure!$A215,gDP!$B$6:$B$271)))</f>
        <v/>
      </c>
      <c r="BP215" s="77" t="str">
        <f>IF(INDEX([2]pivotTable!Q$310:Q$615,MATCH(totalExpenditure!$A215,[2]pivotTable!$A$310:$A$615,0))/100*INDEX(gDP!AF$6:AF$271,MATCH(totalExpenditure!$A215,gDP!$B$6:$B$271))=0,"",INDEX([2]pivotTable!Q$310:Q$615,MATCH(totalExpenditure!$A215,[2]pivotTable!$A$310:$A$615,0))/100*INDEX(gDP!AF$6:AF$271,MATCH(totalExpenditure!$A215,gDP!$B$6:$B$271)))</f>
        <v/>
      </c>
      <c r="BQ215" s="77" t="str">
        <f>IF(INDEX([2]pivotTable!R$310:R$615,MATCH(totalExpenditure!$A215,[2]pivotTable!$A$310:$A$615,0))/100*INDEX(gDP!AG$6:AG$271,MATCH(totalExpenditure!$A215,gDP!$B$6:$B$271))=0,"",INDEX([2]pivotTable!R$310:R$615,MATCH(totalExpenditure!$A215,[2]pivotTable!$A$310:$A$615,0))/100*INDEX(gDP!AG$6:AG$271,MATCH(totalExpenditure!$A215,gDP!$B$6:$B$271)))</f>
        <v/>
      </c>
      <c r="BR215" s="77" t="str">
        <f>IF(INDEX([2]pivotTable!S$310:S$615,MATCH(totalExpenditure!$A215,[2]pivotTable!$A$310:$A$615,0))/100*INDEX(gDP!AH$6:AH$271,MATCH(totalExpenditure!$A215,gDP!$B$6:$B$271))=0,"",INDEX([2]pivotTable!S$310:S$615,MATCH(totalExpenditure!$A215,[2]pivotTable!$A$310:$A$615,0))/100*INDEX(gDP!AH$6:AH$271,MATCH(totalExpenditure!$A215,gDP!$B$6:$B$271)))</f>
        <v/>
      </c>
      <c r="BS215" s="77">
        <f>IF(INDEX([2]pivotTable!T$310:T$615,MATCH(totalExpenditure!$A215,[2]pivotTable!$A$310:$A$615,0))/100*INDEX(gDP!AI$6:AI$271,MATCH(totalExpenditure!$A215,gDP!$B$6:$B$271))=0,"",INDEX([2]pivotTable!T$310:T$615,MATCH(totalExpenditure!$A215,[2]pivotTable!$A$310:$A$615,0))/100*INDEX(gDP!AI$6:AI$271,MATCH(totalExpenditure!$A215,gDP!$B$6:$B$271)))</f>
        <v>1299288.1951322579</v>
      </c>
      <c r="BT215" s="77" t="str">
        <f>IF(INDEX([2]pivotTable!U$310:U$615,MATCH(totalExpenditure!$A215,[2]pivotTable!$A$310:$A$615,0))/100*INDEX(gDP!AJ$6:AJ$271,MATCH(totalExpenditure!$A215,gDP!$B$6:$B$271))=0,"",INDEX([2]pivotTable!U$310:U$615,MATCH(totalExpenditure!$A215,[2]pivotTable!$A$310:$A$615,0))/100*INDEX(gDP!AJ$6:AJ$271,MATCH(totalExpenditure!$A215,gDP!$B$6:$B$271)))</f>
        <v/>
      </c>
      <c r="BU215" s="77" t="str">
        <f>IF(INDEX([2]pivotTable!V$310:V$615,MATCH(totalExpenditure!$A215,[2]pivotTable!$A$310:$A$615,0))/100*INDEX(gDP!AK$6:AK$271,MATCH(totalExpenditure!$A215,gDP!$B$6:$B$271))=0,"",INDEX([2]pivotTable!V$310:V$615,MATCH(totalExpenditure!$A215,[2]pivotTable!$A$310:$A$615,0))/100*INDEX(gDP!AK$6:AK$271,MATCH(totalExpenditure!$A215,gDP!$B$6:$B$271)))</f>
        <v/>
      </c>
      <c r="BV215" s="77" t="str">
        <f>IF(INDEX([2]pivotTable!W$310:W$615,MATCH(totalExpenditure!$A215,[2]pivotTable!$A$310:$A$615,0))/100*INDEX(gDP!AL$6:AL$271,MATCH(totalExpenditure!$A215,gDP!$B$6:$B$271))=0,"",INDEX([2]pivotTable!W$310:W$615,MATCH(totalExpenditure!$A215,[2]pivotTable!$A$310:$A$615,0))/100*INDEX(gDP!AL$6:AL$271,MATCH(totalExpenditure!$A215,gDP!$B$6:$B$271)))</f>
        <v/>
      </c>
      <c r="BW215" s="77" t="str">
        <f>IF(INDEX([2]pivotTable!X$310:X$615,MATCH(totalExpenditure!$A215,[2]pivotTable!$A$310:$A$615,0))/100*INDEX(gDP!AM$6:AM$271,MATCH(totalExpenditure!$A215,gDP!$B$6:$B$271))=0,"",INDEX([2]pivotTable!X$310:X$615,MATCH(totalExpenditure!$A215,[2]pivotTable!$A$310:$A$615,0))/100*INDEX(gDP!AM$6:AM$271,MATCH(totalExpenditure!$A215,gDP!$B$6:$B$271)))</f>
        <v/>
      </c>
      <c r="BX215" s="77" t="str">
        <f>IF(INDEX([2]pivotTable!Y$310:Y$615,MATCH(totalExpenditure!$A215,[2]pivotTable!$A$310:$A$615,0))/100*INDEX(gDP!AN$6:AN$271,MATCH(totalExpenditure!$A215,gDP!$B$6:$B$271))=0,"",INDEX([2]pivotTable!Y$310:Y$615,MATCH(totalExpenditure!$A215,[2]pivotTable!$A$310:$A$615,0))/100*INDEX(gDP!AN$6:AN$271,MATCH(totalExpenditure!$A215,gDP!$B$6:$B$271)))</f>
        <v/>
      </c>
      <c r="BY215" s="77" t="str">
        <f>IF(INDEX([2]pivotTable!Z$310:Z$615,MATCH(totalExpenditure!$A215,[2]pivotTable!$A$310:$A$615,0))/100*INDEX(gDP!AO$6:AO$271,MATCH(totalExpenditure!$A215,gDP!$B$6:$B$271))=0,"",INDEX([2]pivotTable!Z$310:Z$615,MATCH(totalExpenditure!$A215,[2]pivotTable!$A$310:$A$615,0))/100*INDEX(gDP!AO$6:AO$271,MATCH(totalExpenditure!$A215,gDP!$B$6:$B$271)))</f>
        <v/>
      </c>
      <c r="BZ215" s="77" t="str">
        <f>IF(INDEX([2]pivotTable!AA$310:AA$615,MATCH(totalExpenditure!$A215,[2]pivotTable!$A$310:$A$615,0))/100*INDEX(gDP!AP$6:AP$271,MATCH(totalExpenditure!$A215,gDP!$B$6:$B$271))=0,"",INDEX([2]pivotTable!AA$310:AA$615,MATCH(totalExpenditure!$A215,[2]pivotTable!$A$310:$A$615,0))/100*INDEX(gDP!AP$6:AP$271,MATCH(totalExpenditure!$A215,gDP!$B$6:$B$271)))</f>
        <v/>
      </c>
      <c r="CA215" s="77" t="str">
        <f>IF(INDEX([2]pivotTable!AB$310:AB$615,MATCH(totalExpenditure!$A215,[2]pivotTable!$A$310:$A$615,0))/100*INDEX(gDP!AQ$6:AQ$271,MATCH(totalExpenditure!$A215,gDP!$B$6:$B$271))=0,"",INDEX([2]pivotTable!AB$310:AB$615,MATCH(totalExpenditure!$A215,[2]pivotTable!$A$310:$A$615,0))/100*INDEX(gDP!AQ$6:AQ$271,MATCH(totalExpenditure!$A215,gDP!$B$6:$B$271)))</f>
        <v/>
      </c>
      <c r="CB215" s="77" t="str">
        <f>IF(INDEX([2]pivotTable!AC$310:AC$615,MATCH(totalExpenditure!$A215,[2]pivotTable!$A$310:$A$615,0))/100*INDEX(gDP!AR$6:AR$271,MATCH(totalExpenditure!$A215,gDP!$B$6:$B$271))=0,"",INDEX([2]pivotTable!AC$310:AC$615,MATCH(totalExpenditure!$A215,[2]pivotTable!$A$310:$A$615,0))/100*INDEX(gDP!AR$6:AR$271,MATCH(totalExpenditure!$A215,gDP!$B$6:$B$271)))</f>
        <v/>
      </c>
      <c r="CC215" s="77" t="str">
        <f>IF(INDEX([2]pivotTable!AD$310:AD$615,MATCH(totalExpenditure!$A215,[2]pivotTable!$A$310:$A$615,0))/100*INDEX(gDP!AS$6:AS$271,MATCH(totalExpenditure!$A215,gDP!$B$6:$B$271))=0,"",INDEX([2]pivotTable!AD$310:AD$615,MATCH(totalExpenditure!$A215,[2]pivotTable!$A$310:$A$615,0))/100*INDEX(gDP!AS$6:AS$271,MATCH(totalExpenditure!$A215,gDP!$B$6:$B$271)))</f>
        <v/>
      </c>
      <c r="CD215" s="77" t="str">
        <f>IF(INDEX([2]pivotTable!AE$310:AE$615,MATCH(totalExpenditure!$A215,[2]pivotTable!$A$310:$A$615,0))/100*INDEX(gDP!AT$6:AT$271,MATCH(totalExpenditure!$A215,gDP!$B$6:$B$271))=0,"",INDEX([2]pivotTable!AE$310:AE$615,MATCH(totalExpenditure!$A215,[2]pivotTable!$A$310:$A$615,0))/100*INDEX(gDP!AT$6:AT$271,MATCH(totalExpenditure!$A215,gDP!$B$6:$B$271)))</f>
        <v/>
      </c>
      <c r="CE215" s="77" t="str">
        <f>IF(INDEX([2]pivotTable!AF$310:AF$615,MATCH(totalExpenditure!$A215,[2]pivotTable!$A$310:$A$615,0))/100*INDEX(gDP!AU$6:AU$271,MATCH(totalExpenditure!$A215,gDP!$B$6:$B$271))=0,"",INDEX([2]pivotTable!AF$310:AF$615,MATCH(totalExpenditure!$A215,[2]pivotTable!$A$310:$A$615,0))/100*INDEX(gDP!AU$6:AU$271,MATCH(totalExpenditure!$A215,gDP!$B$6:$B$271)))</f>
        <v/>
      </c>
      <c r="CF215" s="77" t="str">
        <f>IF(INDEX([2]pivotTable!AG$310:AG$615,MATCH(totalExpenditure!$A215,[2]pivotTable!$A$310:$A$615,0))/100*INDEX(gDP!AV$6:AV$271,MATCH(totalExpenditure!$A215,gDP!$B$6:$B$271))=0,"",INDEX([2]pivotTable!AG$310:AG$615,MATCH(totalExpenditure!$A215,[2]pivotTable!$A$310:$A$615,0))/100*INDEX(gDP!AV$6:AV$271,MATCH(totalExpenditure!$A215,gDP!$B$6:$B$271)))</f>
        <v/>
      </c>
      <c r="CG215" s="77" t="str">
        <f>IF(INDEX([2]pivotTable!AH$310:AH$615,MATCH(totalExpenditure!$A215,[2]pivotTable!$A$310:$A$615,0))/100*INDEX(gDP!AW$6:AW$271,MATCH(totalExpenditure!$A215,gDP!$B$6:$B$271))=0,"",INDEX([2]pivotTable!AH$310:AH$615,MATCH(totalExpenditure!$A215,[2]pivotTable!$A$310:$A$615,0))/100*INDEX(gDP!AW$6:AW$271,MATCH(totalExpenditure!$A215,gDP!$B$6:$B$271)))</f>
        <v/>
      </c>
      <c r="CH215" s="77" t="str">
        <f>IF(INDEX([2]pivotTable!AI$310:AI$615,MATCH(totalExpenditure!$A215,[2]pivotTable!$A$310:$A$615,0))/100*INDEX(gDP!AX$6:AX$271,MATCH(totalExpenditure!$A215,gDP!$B$6:$B$271))=0,"",INDEX([2]pivotTable!AI$310:AI$615,MATCH(totalExpenditure!$A215,[2]pivotTable!$A$310:$A$615,0))/100*INDEX(gDP!AX$6:AX$271,MATCH(totalExpenditure!$A215,gDP!$B$6:$B$271)))</f>
        <v/>
      </c>
      <c r="CI215" s="77" t="str">
        <f>IF(INDEX([2]pivotTable!AJ$310:AJ$615,MATCH(totalExpenditure!$A215,[2]pivotTable!$A$310:$A$615,0))/100*INDEX(gDP!AY$6:AY$271,MATCH(totalExpenditure!$A215,gDP!$B$6:$B$271))=0,"",INDEX([2]pivotTable!AJ$310:AJ$615,MATCH(totalExpenditure!$A215,[2]pivotTable!$A$310:$A$615,0))/100*INDEX(gDP!AY$6:AY$271,MATCH(totalExpenditure!$A215,gDP!$B$6:$B$271)))</f>
        <v/>
      </c>
      <c r="CJ215" s="77" t="str">
        <f>IF(INDEX([2]pivotTable!AK$310:AK$615,MATCH(totalExpenditure!$A215,[2]pivotTable!$A$310:$A$615,0))/100*INDEX(gDP!AZ$6:AZ$271,MATCH(totalExpenditure!$A215,gDP!$B$6:$B$271))=0,"",INDEX([2]pivotTable!AK$310:AK$615,MATCH(totalExpenditure!$A215,[2]pivotTable!$A$310:$A$615,0))/100*INDEX(gDP!AZ$6:AZ$271,MATCH(totalExpenditure!$A215,gDP!$B$6:$B$271)))</f>
        <v/>
      </c>
      <c r="CK215" s="77" t="str">
        <f>IF(INDEX([2]pivotTable!AL$310:AL$615,MATCH(totalExpenditure!$A215,[2]pivotTable!$A$310:$A$615,0))/100*INDEX(gDP!BA$6:BA$271,MATCH(totalExpenditure!$A215,gDP!$B$6:$B$271))=0,"",INDEX([2]pivotTable!AL$310:AL$615,MATCH(totalExpenditure!$A215,[2]pivotTable!$A$310:$A$615,0))/100*INDEX(gDP!BA$6:BA$271,MATCH(totalExpenditure!$A215,gDP!$B$6:$B$271)))</f>
        <v/>
      </c>
      <c r="CL215" s="77" t="str">
        <f>IF(INDEX([2]pivotTable!AM$310:AM$615,MATCH(totalExpenditure!$A215,[2]pivotTable!$A$310:$A$615,0))/100*INDEX(gDP!BB$6:BB$271,MATCH(totalExpenditure!$A215,gDP!$B$6:$B$271))=0,"",INDEX([2]pivotTable!AM$310:AM$615,MATCH(totalExpenditure!$A215,[2]pivotTable!$A$310:$A$615,0))/100*INDEX(gDP!BB$6:BB$271,MATCH(totalExpenditure!$A215,gDP!$B$6:$B$271)))</f>
        <v/>
      </c>
      <c r="CM215" s="77" t="str">
        <f>IF(INDEX([2]pivotTable!AN$310:AN$615,MATCH(totalExpenditure!$A215,[2]pivotTable!$A$310:$A$615,0))/100*INDEX(gDP!BC$6:BC$271,MATCH(totalExpenditure!$A215,gDP!$B$6:$B$271))=0,"",INDEX([2]pivotTable!AN$310:AN$615,MATCH(totalExpenditure!$A215,[2]pivotTable!$A$310:$A$615,0))/100*INDEX(gDP!BC$6:BC$271,MATCH(totalExpenditure!$A215,gDP!$B$6:$B$271)))</f>
        <v/>
      </c>
      <c r="CN215" s="77" t="str">
        <f>IF(INDEX([2]pivotTable!AO$310:AO$615,MATCH(totalExpenditure!$A215,[2]pivotTable!$A$310:$A$615,0))/100*INDEX(gDP!BD$6:BD$271,MATCH(totalExpenditure!$A215,gDP!$B$6:$B$271))=0,"",INDEX([2]pivotTable!AO$310:AO$615,MATCH(totalExpenditure!$A215,[2]pivotTable!$A$310:$A$615,0))/100*INDEX(gDP!BD$6:BD$271,MATCH(totalExpenditure!$A215,gDP!$B$6:$B$271)))</f>
        <v/>
      </c>
      <c r="CO215" s="77" t="str">
        <f>IF(INDEX([2]pivotTable!AP$310:AP$615,MATCH(totalExpenditure!$A215,[2]pivotTable!$A$310:$A$615,0))/100*INDEX(gDP!BE$6:BE$271,MATCH(totalExpenditure!$A215,gDP!$B$6:$B$271))=0,"",INDEX([2]pivotTable!AP$310:AP$615,MATCH(totalExpenditure!$A215,[2]pivotTable!$A$310:$A$615,0))/100*INDEX(gDP!BE$6:BE$271,MATCH(totalExpenditure!$A215,gDP!$B$6:$B$271)))</f>
        <v/>
      </c>
      <c r="CP215" s="77" t="str">
        <f>IF(INDEX([2]pivotTable!AQ$310:AQ$615,MATCH(totalExpenditure!$A215,[2]pivotTable!$A$310:$A$615,0))/100*INDEX(gDP!BF$6:BF$271,MATCH(totalExpenditure!$A215,gDP!$B$6:$B$271))=0,"",INDEX([2]pivotTable!AQ$310:AQ$615,MATCH(totalExpenditure!$A215,[2]pivotTable!$A$310:$A$615,0))/100*INDEX(gDP!BF$6:BF$271,MATCH(totalExpenditure!$A215,gDP!$B$6:$B$271)))</f>
        <v/>
      </c>
      <c r="CQ215" s="77" t="str">
        <f>IF(INDEX([2]pivotTable!AR$310:AR$615,MATCH(totalExpenditure!$A215,[2]pivotTable!$A$310:$A$615,0))/100*INDEX(gDP!BG$6:BG$271,MATCH(totalExpenditure!$A215,gDP!$B$6:$B$271))=0,"",INDEX([2]pivotTable!AR$310:AR$615,MATCH(totalExpenditure!$A215,[2]pivotTable!$A$310:$A$615,0))/100*INDEX(gDP!BG$6:BG$271,MATCH(totalExpenditure!$A215,gDP!$B$6:$B$271)))</f>
        <v/>
      </c>
      <c r="CR215" s="77" t="str">
        <f>IF(INDEX([2]pivotTable!AS$310:AS$615,MATCH(totalExpenditure!$A215,[2]pivotTable!$A$310:$A$615,0))/100*INDEX(gDP!BH$6:BH$271,MATCH(totalExpenditure!$A215,gDP!$B$6:$B$271))=0,"",INDEX([2]pivotTable!AS$310:AS$615,MATCH(totalExpenditure!$A215,[2]pivotTable!$A$310:$A$615,0))/100*INDEX(gDP!BH$6:BH$271,MATCH(totalExpenditure!$A215,gDP!$B$6:$B$271)))</f>
        <v/>
      </c>
      <c r="CS215" s="77" t="str">
        <f>IF(INDEX([2]pivotTable!AT$310:AT$615,MATCH(totalExpenditure!$A215,[2]pivotTable!$A$310:$A$615,0))/100*INDEX(gDP!BI$6:BI$271,MATCH(totalExpenditure!$A215,gDP!$B$6:$B$271))=0,"",INDEX([2]pivotTable!AT$310:AT$615,MATCH(totalExpenditure!$A215,[2]pivotTable!$A$310:$A$615,0))/100*INDEX(gDP!BI$6:BI$271,MATCH(totalExpenditure!$A215,gDP!$B$6:$B$271)))</f>
        <v/>
      </c>
      <c r="CT215" s="77" t="str">
        <f>IF(INDEX([2]pivotTable!AU$310:AU$615,MATCH(totalExpenditure!$A215,[2]pivotTable!$A$310:$A$615,0))/100*INDEX(gDP!BJ$6:BJ$271,MATCH(totalExpenditure!$A215,gDP!$B$6:$B$271))=0,"",INDEX([2]pivotTable!AU$310:AU$615,MATCH(totalExpenditure!$A215,[2]pivotTable!$A$310:$A$615,0))/100*INDEX(gDP!BJ$6:BJ$271,MATCH(totalExpenditure!$A215,gDP!$B$6:$B$271)))</f>
        <v/>
      </c>
      <c r="CU215" s="77" t="str">
        <f>IF(INDEX([2]pivotTable!AV$310:AV$615,MATCH(totalExpenditure!$A215,[2]pivotTable!$A$310:$A$615,0))/100*INDEX(gDP!BK$6:BK$271,MATCH(totalExpenditure!$A215,gDP!$B$6:$B$271))=0,"",INDEX([2]pivotTable!AV$310:AV$615,MATCH(totalExpenditure!$A215,[2]pivotTable!$A$310:$A$615,0))/100*INDEX(gDP!BK$6:BK$271,MATCH(totalExpenditure!$A215,gDP!$B$6:$B$271)))</f>
        <v/>
      </c>
      <c r="CV215" s="77" t="str">
        <f>IF(INDEX([2]pivotTable!AW$310:AW$615,MATCH(totalExpenditure!$A215,[2]pivotTable!$A$310:$A$615,0))/100*INDEX(gDP!BL$6:BL$271,MATCH(totalExpenditure!$A215,gDP!$B$6:$B$271))=0,"",INDEX([2]pivotTable!AW$310:AW$615,MATCH(totalExpenditure!$A215,[2]pivotTable!$A$310:$A$615,0))/100*INDEX(gDP!BL$6:BL$271,MATCH(totalExpenditure!$A215,gDP!$B$6:$B$271)))</f>
        <v/>
      </c>
      <c r="CW215" s="77" t="str">
        <f>IF(INDEX([2]pivotTable!AX$310:AX$615,MATCH(totalExpenditure!$A215,[2]pivotTable!$A$310:$A$615,0))/100*INDEX(gDP!BM$6:BM$271,MATCH(totalExpenditure!$A215,gDP!$B$6:$B$271))=0,"",INDEX([2]pivotTable!AX$310:AX$615,MATCH(totalExpenditure!$A215,[2]pivotTable!$A$310:$A$615,0))/100*INDEX(gDP!BM$6:BM$271,MATCH(totalExpenditure!$A215,gDP!$B$6:$B$271)))</f>
        <v/>
      </c>
      <c r="CX215" s="77" t="str">
        <f>IF(INDEX([2]pivotTable!AY$310:AY$615,MATCH(totalExpenditure!$A215,[2]pivotTable!$A$310:$A$615,0))/100*INDEX(gDP!BN$6:BN$271,MATCH(totalExpenditure!$A215,gDP!$B$6:$B$271))=0,"",INDEX([2]pivotTable!AY$310:AY$615,MATCH(totalExpenditure!$A215,[2]pivotTable!$A$310:$A$615,0))/100*INDEX(gDP!BN$6:BN$271,MATCH(totalExpenditure!$A215,gDP!$B$6:$B$271)))</f>
        <v/>
      </c>
      <c r="CY215" s="77" t="str">
        <f>IF(INDEX([2]pivotTable!AZ$310:AZ$615,MATCH(totalExpenditure!$A215,[2]pivotTable!$A$310:$A$615,0))/100*INDEX(gDP!BO$6:BO$271,MATCH(totalExpenditure!$A215,gDP!$B$6:$B$271))=0,"",INDEX([2]pivotTable!AZ$310:AZ$615,MATCH(totalExpenditure!$A215,[2]pivotTable!$A$310:$A$615,0))/100*INDEX(gDP!BO$6:BO$271,MATCH(totalExpenditure!$A215,gDP!$B$6:$B$271)))</f>
        <v/>
      </c>
      <c r="CZ215" s="77" t="str">
        <f>IF(B215="","",IF(BA215="","",B215-B215+INDEX(gDP!Q$6:Q$271,MATCH(totalExpenditure!$A215,gDP!$B$6:$B$271))))</f>
        <v/>
      </c>
      <c r="DA215" s="77" t="str">
        <f>IF(C215="","",IF(BB215="","",C215-C215+INDEX(gDP!R$6:R$271,MATCH(totalExpenditure!$A215,gDP!$B$6:$B$271))))</f>
        <v/>
      </c>
      <c r="DB215" s="77" t="str">
        <f>IF(D215="","",IF(BC215="","",D215-D215+INDEX(gDP!S$6:S$271,MATCH(totalExpenditure!$A215,gDP!$B$6:$B$271))))</f>
        <v/>
      </c>
      <c r="DC215" s="77" t="str">
        <f>IF(E215="","",IF(BD215="","",E215-E215+INDEX(gDP!T$6:T$271,MATCH(totalExpenditure!$A215,gDP!$B$6:$B$271))))</f>
        <v/>
      </c>
      <c r="DD215" s="77" t="str">
        <f>IF(F215="","",IF(BE215="","",F215-F215+INDEX(gDP!U$6:U$271,MATCH(totalExpenditure!$A215,gDP!$B$6:$B$271))))</f>
        <v/>
      </c>
      <c r="DE215" s="77" t="str">
        <f>IF(G215="","",IF(BF215="","",G215-G215+INDEX(gDP!V$6:V$271,MATCH(totalExpenditure!$A215,gDP!$B$6:$B$271))))</f>
        <v/>
      </c>
      <c r="DF215" s="77" t="str">
        <f>IF(H215="","",IF(BG215="","",H215-H215+INDEX(gDP!W$6:W$271,MATCH(totalExpenditure!$A215,gDP!$B$6:$B$271))))</f>
        <v/>
      </c>
      <c r="DG215" s="77" t="str">
        <f>IF(I215="","",IF(BH215="","",I215-I215+INDEX(gDP!X$6:X$271,MATCH(totalExpenditure!$A215,gDP!$B$6:$B$271))))</f>
        <v/>
      </c>
      <c r="DH215" s="77" t="str">
        <f>IF(J215="","",IF(BI215="","",J215-J215+INDEX(gDP!Y$6:Y$271,MATCH(totalExpenditure!$A215,gDP!$B$6:$B$271))))</f>
        <v/>
      </c>
      <c r="DI215" s="77" t="str">
        <f>IF(K215="","",IF(BJ215="","",K215-K215+INDEX(gDP!Z$6:Z$271,MATCH(totalExpenditure!$A215,gDP!$B$6:$B$271))))</f>
        <v/>
      </c>
      <c r="DJ215" s="77" t="str">
        <f>IF(L215="","",IF(BK215="","",L215-L215+INDEX(gDP!AA$6:AA$271,MATCH(totalExpenditure!$A215,gDP!$B$6:$B$271))))</f>
        <v/>
      </c>
      <c r="DK215" s="77" t="str">
        <f>IF(M215="","",IF(BL215="","",M215-M215+INDEX(gDP!AB$6:AB$271,MATCH(totalExpenditure!$A215,gDP!$B$6:$B$271))))</f>
        <v/>
      </c>
      <c r="DL215" s="77" t="str">
        <f>IF(N215="","",IF(BM215="","",N215-N215+INDEX(gDP!AC$6:AC$271,MATCH(totalExpenditure!$A215,gDP!$B$6:$B$271))))</f>
        <v/>
      </c>
      <c r="DM215" s="77" t="str">
        <f>IF(O215="","",IF(BN215="","",O215-O215+INDEX(gDP!AD$6:AD$271,MATCH(totalExpenditure!$A215,gDP!$B$6:$B$271))))</f>
        <v/>
      </c>
      <c r="DN215" s="77" t="str">
        <f>IF(P215="","",IF(BO215="","",P215-P215+INDEX(gDP!AE$6:AE$271,MATCH(totalExpenditure!$A215,gDP!$B$6:$B$271))))</f>
        <v/>
      </c>
      <c r="DO215" s="77" t="str">
        <f>IF(Q215="","",IF(BP215="","",Q215-Q215+INDEX(gDP!AF$6:AF$271,MATCH(totalExpenditure!$A215,gDP!$B$6:$B$271))))</f>
        <v/>
      </c>
      <c r="DP215" s="77" t="str">
        <f>IF(R215="","",IF(BQ215="","",R215-R215+INDEX(gDP!AG$6:AG$271,MATCH(totalExpenditure!$A215,gDP!$B$6:$B$271))))</f>
        <v/>
      </c>
      <c r="DQ215" s="77" t="str">
        <f>IF(S215="","",IF(BR215="","",S215-S215+INDEX(gDP!AH$6:AH$271,MATCH(totalExpenditure!$A215,gDP!$B$6:$B$271))))</f>
        <v/>
      </c>
      <c r="DR215" s="77">
        <f>IF(T215="","",IF(BS215="","",T215-T215+INDEX(gDP!AI$6:AI$271,MATCH(totalExpenditure!$A215,gDP!$B$6:$B$271))))</f>
        <v>649644097.56612897</v>
      </c>
      <c r="DS215" s="77" t="str">
        <f>IF(U215="","",IF(BT215="","",U215-U215+INDEX(gDP!AJ$6:AJ$271,MATCH(totalExpenditure!$A215,gDP!$B$6:$B$271))))</f>
        <v/>
      </c>
      <c r="DT215" s="77" t="str">
        <f>IF(V215="","",IF(BU215="","",V215-V215+INDEX(gDP!AK$6:AK$271,MATCH(totalExpenditure!$A215,gDP!$B$6:$B$271))))</f>
        <v/>
      </c>
      <c r="DU215" s="77" t="str">
        <f>IF(W215="","",IF(BV215="","",W215-W215+INDEX(gDP!AL$6:AL$271,MATCH(totalExpenditure!$A215,gDP!$B$6:$B$271))))</f>
        <v/>
      </c>
      <c r="DV215" s="77" t="str">
        <f>IF(X215="","",IF(BW215="","",X215-X215+INDEX(gDP!AM$6:AM$271,MATCH(totalExpenditure!$A215,gDP!$B$6:$B$271))))</f>
        <v/>
      </c>
      <c r="DW215" s="77" t="str">
        <f>IF(Y215="","",IF(BX215="","",Y215-Y215+INDEX(gDP!AN$6:AN$271,MATCH(totalExpenditure!$A215,gDP!$B$6:$B$271))))</f>
        <v/>
      </c>
      <c r="DX215" s="77" t="str">
        <f>IF(Z215="","",IF(BY215="","",Z215-Z215+INDEX(gDP!AO$6:AO$271,MATCH(totalExpenditure!$A215,gDP!$B$6:$B$271))))</f>
        <v/>
      </c>
      <c r="DY215" s="77" t="str">
        <f>IF(AA215="","",IF(BZ215="","",AA215-AA215+INDEX(gDP!AP$6:AP$271,MATCH(totalExpenditure!$A215,gDP!$B$6:$B$271))))</f>
        <v/>
      </c>
      <c r="DZ215" s="77" t="str">
        <f>IF(AB215="","",IF(CA215="","",AB215-AB215+INDEX(gDP!AQ$6:AQ$271,MATCH(totalExpenditure!$A215,gDP!$B$6:$B$271))))</f>
        <v/>
      </c>
      <c r="EA215" s="77" t="str">
        <f>IF(AC215="","",IF(CB215="","",AC215-AC215+INDEX(gDP!AR$6:AR$271,MATCH(totalExpenditure!$A215,gDP!$B$6:$B$271))))</f>
        <v/>
      </c>
      <c r="EB215" s="77" t="str">
        <f>IF(AD215="","",IF(CC215="","",AD215-AD215+INDEX(gDP!AS$6:AS$271,MATCH(totalExpenditure!$A215,gDP!$B$6:$B$271))))</f>
        <v/>
      </c>
      <c r="EC215" s="77" t="str">
        <f>IF(AE215="","",IF(CD215="","",AE215-AE215+INDEX(gDP!AT$6:AT$271,MATCH(totalExpenditure!$A215,gDP!$B$6:$B$271))))</f>
        <v/>
      </c>
      <c r="ED215" s="77" t="str">
        <f>IF(AF215="","",IF(CE215="","",AF215-AF215+INDEX(gDP!AU$6:AU$271,MATCH(totalExpenditure!$A215,gDP!$B$6:$B$271))))</f>
        <v/>
      </c>
      <c r="EE215" s="77" t="str">
        <f>IF(AG215="","",IF(CF215="","",AG215-AG215+INDEX(gDP!AV$6:AV$271,MATCH(totalExpenditure!$A215,gDP!$B$6:$B$271))))</f>
        <v/>
      </c>
      <c r="EF215" s="77" t="str">
        <f>IF(AH215="","",IF(CG215="","",AH215-AH215+INDEX(gDP!AW$6:AW$271,MATCH(totalExpenditure!$A215,gDP!$B$6:$B$271))))</f>
        <v/>
      </c>
      <c r="EG215" s="77" t="str">
        <f>IF(AI215="","",IF(CH215="","",AI215-AI215+INDEX(gDP!AX$6:AX$271,MATCH(totalExpenditure!$A215,gDP!$B$6:$B$271))))</f>
        <v/>
      </c>
      <c r="EH215" s="77" t="str">
        <f>IF(AJ215="","",IF(CI215="","",AJ215-AJ215+INDEX(gDP!AY$6:AY$271,MATCH(totalExpenditure!$A215,gDP!$B$6:$B$271))))</f>
        <v/>
      </c>
      <c r="EI215" s="77" t="str">
        <f>IF(AK215="","",IF(CJ215="","",AK215-AK215+INDEX(gDP!AZ$6:AZ$271,MATCH(totalExpenditure!$A215,gDP!$B$6:$B$271))))</f>
        <v/>
      </c>
      <c r="EJ215" s="77" t="str">
        <f>IF(AL215="","",IF(CK215="","",AL215-AL215+INDEX(gDP!BA$6:BA$271,MATCH(totalExpenditure!$A215,gDP!$B$6:$B$271))))</f>
        <v/>
      </c>
      <c r="EK215" s="77" t="str">
        <f>IF(AM215="","",IF(CL215="","",AM215-AM215+INDEX(gDP!BB$6:BB$271,MATCH(totalExpenditure!$A215,gDP!$B$6:$B$271))))</f>
        <v/>
      </c>
      <c r="EL215" s="77" t="str">
        <f>IF(AN215="","",IF(CM215="","",AN215-AN215+INDEX(gDP!BC$6:BC$271,MATCH(totalExpenditure!$A215,gDP!$B$6:$B$271))))</f>
        <v/>
      </c>
      <c r="EM215" s="77" t="str">
        <f>IF(AO215="","",IF(CN215="","",AO215-AO215+INDEX(gDP!BD$6:BD$271,MATCH(totalExpenditure!$A215,gDP!$B$6:$B$271))))</f>
        <v/>
      </c>
      <c r="EN215" s="77" t="str">
        <f>IF(AP215="","",IF(CO215="","",AP215-AP215+INDEX(gDP!BE$6:BE$271,MATCH(totalExpenditure!$A215,gDP!$B$6:$B$271))))</f>
        <v/>
      </c>
      <c r="EO215" s="77" t="str">
        <f>IF(AQ215="","",IF(CP215="","",AQ215-AQ215+INDEX(gDP!BF$6:BF$271,MATCH(totalExpenditure!$A215,gDP!$B$6:$B$271))))</f>
        <v/>
      </c>
      <c r="EP215" s="77" t="str">
        <f>IF(AR215="","",IF(CQ215="","",AR215-AR215+INDEX(gDP!BG$6:BG$271,MATCH(totalExpenditure!$A215,gDP!$B$6:$B$271))))</f>
        <v/>
      </c>
      <c r="EQ215" s="77" t="str">
        <f>IF(AS215="","",IF(CR215="","",AS215-AS215+INDEX(gDP!BH$6:BH$271,MATCH(totalExpenditure!$A215,gDP!$B$6:$B$271))))</f>
        <v/>
      </c>
      <c r="ER215" s="77" t="str">
        <f>IF(AT215="","",IF(CS215="","",AT215-AT215+INDEX(gDP!BI$6:BI$271,MATCH(totalExpenditure!$A215,gDP!$B$6:$B$271))))</f>
        <v/>
      </c>
      <c r="ES215" s="77" t="str">
        <f>IF(AU215="","",IF(CT215="","",AU215-AU215+INDEX(gDP!BJ$6:BJ$271,MATCH(totalExpenditure!$A215,gDP!$B$6:$B$271))))</f>
        <v/>
      </c>
      <c r="ET215" s="77" t="str">
        <f>IF(AV215="","",IF(CU215="","",AV215-AV215+INDEX(gDP!BK$6:BK$271,MATCH(totalExpenditure!$A215,gDP!$B$6:$B$271))))</f>
        <v/>
      </c>
      <c r="EU215" s="77" t="str">
        <f>IF(AW215="","",IF(CV215="","",AW215-AW215+INDEX(gDP!BL$6:BL$271,MATCH(totalExpenditure!$A215,gDP!$B$6:$B$271))))</f>
        <v/>
      </c>
      <c r="EV215" s="77" t="str">
        <f>IF(AX215="","",IF(CW215="","",AX215-AX215+INDEX(gDP!BM$6:BM$271,MATCH(totalExpenditure!$A215,gDP!$B$6:$B$271))))</f>
        <v/>
      </c>
      <c r="EW215" s="77" t="str">
        <f>IF(AY215="","",IF(CX215="","",AY215-AY215+INDEX(gDP!BN$6:BN$271,MATCH(totalExpenditure!$A215,gDP!$B$6:$B$271))))</f>
        <v/>
      </c>
      <c r="EX215" s="77" t="str">
        <f>IF(AZ215="","",IF(CY215="","",AZ215-AZ215+INDEX(gDP!BO$6:BO$271,MATCH(totalExpenditure!$A215,gDP!$B$6:$B$271))))</f>
        <v/>
      </c>
    </row>
    <row r="216" spans="1:154" x14ac:dyDescent="0.35">
      <c r="A216" t="s">
        <v>641</v>
      </c>
      <c r="B216" s="77" t="str">
        <f>IF(INDEX([2]pivotTable!B$3:B$308,MATCH(totalExpenditure!$A216,[2]pivotTable!$A$3:$A$308,0))/100*INDEX(gDP!Q$6:Q$271,MATCH(totalExpenditure!$A216,gDP!$B$6:$B$271))=0,"",INDEX([2]pivotTable!B$3:B$308,MATCH(totalExpenditure!$A216,[2]pivotTable!$A$3:$A$308,0))/100*INDEX(gDP!Q$6:Q$271,MATCH(totalExpenditure!$A216,gDP!$B$6:$B$271)))</f>
        <v/>
      </c>
      <c r="C216" s="77" t="str">
        <f>IF(INDEX([2]pivotTable!C$3:C$308,MATCH(totalExpenditure!$A216,[2]pivotTable!$A$3:$A$308,0))/100*INDEX(gDP!R$6:R$271,MATCH(totalExpenditure!$A216,gDP!$B$6:$B$271))=0,"",INDEX([2]pivotTable!C$3:C$308,MATCH(totalExpenditure!$A216,[2]pivotTable!$A$3:$A$308,0))/100*INDEX(gDP!R$6:R$271,MATCH(totalExpenditure!$A216,gDP!$B$6:$B$271)))</f>
        <v/>
      </c>
      <c r="D216" s="77" t="str">
        <f>IF(INDEX([2]pivotTable!D$3:D$308,MATCH(totalExpenditure!$A216,[2]pivotTable!$A$3:$A$308,0))/100*INDEX(gDP!S$6:S$271,MATCH(totalExpenditure!$A216,gDP!$B$6:$B$271))=0,"",INDEX([2]pivotTable!D$3:D$308,MATCH(totalExpenditure!$A216,[2]pivotTable!$A$3:$A$308,0))/100*INDEX(gDP!S$6:S$271,MATCH(totalExpenditure!$A216,gDP!$B$6:$B$271)))</f>
        <v/>
      </c>
      <c r="E216" s="77" t="str">
        <f>IF(INDEX([2]pivotTable!E$3:E$308,MATCH(totalExpenditure!$A216,[2]pivotTable!$A$3:$A$308,0))/100*INDEX(gDP!T$6:T$271,MATCH(totalExpenditure!$A216,gDP!$B$6:$B$271))=0,"",INDEX([2]pivotTable!E$3:E$308,MATCH(totalExpenditure!$A216,[2]pivotTable!$A$3:$A$308,0))/100*INDEX(gDP!T$6:T$271,MATCH(totalExpenditure!$A216,gDP!$B$6:$B$271)))</f>
        <v/>
      </c>
      <c r="F216" s="77" t="str">
        <f>IF(INDEX([2]pivotTable!F$3:F$308,MATCH(totalExpenditure!$A216,[2]pivotTable!$A$3:$A$308,0))/100*INDEX(gDP!U$6:U$271,MATCH(totalExpenditure!$A216,gDP!$B$6:$B$271))=0,"",INDEX([2]pivotTable!F$3:F$308,MATCH(totalExpenditure!$A216,[2]pivotTable!$A$3:$A$308,0))/100*INDEX(gDP!U$6:U$271,MATCH(totalExpenditure!$A216,gDP!$B$6:$B$271)))</f>
        <v/>
      </c>
      <c r="G216" s="77" t="str">
        <f>IF(INDEX([2]pivotTable!G$3:G$308,MATCH(totalExpenditure!$A216,[2]pivotTable!$A$3:$A$308,0))/100*INDEX(gDP!V$6:V$271,MATCH(totalExpenditure!$A216,gDP!$B$6:$B$271))=0,"",INDEX([2]pivotTable!G$3:G$308,MATCH(totalExpenditure!$A216,[2]pivotTable!$A$3:$A$308,0))/100*INDEX(gDP!V$6:V$271,MATCH(totalExpenditure!$A216,gDP!$B$6:$B$271)))</f>
        <v/>
      </c>
      <c r="H216" s="77" t="str">
        <f>IF(INDEX([2]pivotTable!H$3:H$308,MATCH(totalExpenditure!$A216,[2]pivotTable!$A$3:$A$308,0))/100*INDEX(gDP!W$6:W$271,MATCH(totalExpenditure!$A216,gDP!$B$6:$B$271))=0,"",INDEX([2]pivotTable!H$3:H$308,MATCH(totalExpenditure!$A216,[2]pivotTable!$A$3:$A$308,0))/100*INDEX(gDP!W$6:W$271,MATCH(totalExpenditure!$A216,gDP!$B$6:$B$271)))</f>
        <v/>
      </c>
      <c r="I216" s="77" t="str">
        <f>IF(INDEX([2]pivotTable!I$3:I$308,MATCH(totalExpenditure!$A216,[2]pivotTable!$A$3:$A$308,0))/100*INDEX(gDP!X$6:X$271,MATCH(totalExpenditure!$A216,gDP!$B$6:$B$271))=0,"",INDEX([2]pivotTable!I$3:I$308,MATCH(totalExpenditure!$A216,[2]pivotTable!$A$3:$A$308,0))/100*INDEX(gDP!X$6:X$271,MATCH(totalExpenditure!$A216,gDP!$B$6:$B$271)))</f>
        <v/>
      </c>
      <c r="J216" s="77" t="str">
        <f>IF(INDEX([2]pivotTable!J$3:J$308,MATCH(totalExpenditure!$A216,[2]pivotTable!$A$3:$A$308,0))/100*INDEX(gDP!Y$6:Y$271,MATCH(totalExpenditure!$A216,gDP!$B$6:$B$271))=0,"",INDEX([2]pivotTable!J$3:J$308,MATCH(totalExpenditure!$A216,[2]pivotTable!$A$3:$A$308,0))/100*INDEX(gDP!Y$6:Y$271,MATCH(totalExpenditure!$A216,gDP!$B$6:$B$271)))</f>
        <v/>
      </c>
      <c r="K216" s="77" t="str">
        <f>IF(INDEX([2]pivotTable!K$3:K$308,MATCH(totalExpenditure!$A216,[2]pivotTable!$A$3:$A$308,0))/100*INDEX(gDP!Z$6:Z$271,MATCH(totalExpenditure!$A216,gDP!$B$6:$B$271))=0,"",INDEX([2]pivotTable!K$3:K$308,MATCH(totalExpenditure!$A216,[2]pivotTable!$A$3:$A$308,0))/100*INDEX(gDP!Z$6:Z$271,MATCH(totalExpenditure!$A216,gDP!$B$6:$B$271)))</f>
        <v/>
      </c>
      <c r="L216" s="77" t="str">
        <f>IF(INDEX([2]pivotTable!L$3:L$308,MATCH(totalExpenditure!$A216,[2]pivotTable!$A$3:$A$308,0))/100*INDEX(gDP!AA$6:AA$271,MATCH(totalExpenditure!$A216,gDP!$B$6:$B$271))=0,"",INDEX([2]pivotTable!L$3:L$308,MATCH(totalExpenditure!$A216,[2]pivotTable!$A$3:$A$308,0))/100*INDEX(gDP!AA$6:AA$271,MATCH(totalExpenditure!$A216,gDP!$B$6:$B$271)))</f>
        <v/>
      </c>
      <c r="M216" s="77" t="str">
        <f>IF(INDEX([2]pivotTable!M$3:M$308,MATCH(totalExpenditure!$A216,[2]pivotTable!$A$3:$A$308,0))/100*INDEX(gDP!AB$6:AB$271,MATCH(totalExpenditure!$A216,gDP!$B$6:$B$271))=0,"",INDEX([2]pivotTable!M$3:M$308,MATCH(totalExpenditure!$A216,[2]pivotTable!$A$3:$A$308,0))/100*INDEX(gDP!AB$6:AB$271,MATCH(totalExpenditure!$A216,gDP!$B$6:$B$271)))</f>
        <v/>
      </c>
      <c r="N216" s="77" t="str">
        <f>IF(INDEX([2]pivotTable!N$3:N$308,MATCH(totalExpenditure!$A216,[2]pivotTable!$A$3:$A$308,0))/100*INDEX(gDP!AC$6:AC$271,MATCH(totalExpenditure!$A216,gDP!$B$6:$B$271))=0,"",INDEX([2]pivotTable!N$3:N$308,MATCH(totalExpenditure!$A216,[2]pivotTable!$A$3:$A$308,0))/100*INDEX(gDP!AC$6:AC$271,MATCH(totalExpenditure!$A216,gDP!$B$6:$B$271)))</f>
        <v/>
      </c>
      <c r="O216" s="77" t="str">
        <f>IF(INDEX([2]pivotTable!O$3:O$308,MATCH(totalExpenditure!$A216,[2]pivotTable!$A$3:$A$308,0))/100*INDEX(gDP!AD$6:AD$271,MATCH(totalExpenditure!$A216,gDP!$B$6:$B$271))=0,"",INDEX([2]pivotTable!O$3:O$308,MATCH(totalExpenditure!$A216,[2]pivotTable!$A$3:$A$308,0))/100*INDEX(gDP!AD$6:AD$271,MATCH(totalExpenditure!$A216,gDP!$B$6:$B$271)))</f>
        <v/>
      </c>
      <c r="P216" s="77" t="str">
        <f>IF(INDEX([2]pivotTable!P$3:P$308,MATCH(totalExpenditure!$A216,[2]pivotTable!$A$3:$A$308,0))/100*INDEX(gDP!AE$6:AE$271,MATCH(totalExpenditure!$A216,gDP!$B$6:$B$271))=0,"",INDEX([2]pivotTable!P$3:P$308,MATCH(totalExpenditure!$A216,[2]pivotTable!$A$3:$A$308,0))/100*INDEX(gDP!AE$6:AE$271,MATCH(totalExpenditure!$A216,gDP!$B$6:$B$271)))</f>
        <v/>
      </c>
      <c r="Q216" s="77" t="str">
        <f>IF(INDEX([2]pivotTable!Q$3:Q$308,MATCH(totalExpenditure!$A216,[2]pivotTable!$A$3:$A$308,0))/100*INDEX(gDP!AF$6:AF$271,MATCH(totalExpenditure!$A216,gDP!$B$6:$B$271))=0,"",INDEX([2]pivotTable!Q$3:Q$308,MATCH(totalExpenditure!$A216,[2]pivotTable!$A$3:$A$308,0))/100*INDEX(gDP!AF$6:AF$271,MATCH(totalExpenditure!$A216,gDP!$B$6:$B$271)))</f>
        <v/>
      </c>
      <c r="R216" s="77" t="str">
        <f>IF(INDEX([2]pivotTable!R$3:R$308,MATCH(totalExpenditure!$A216,[2]pivotTable!$A$3:$A$308,0))/100*INDEX(gDP!AG$6:AG$271,MATCH(totalExpenditure!$A216,gDP!$B$6:$B$271))=0,"",INDEX([2]pivotTable!R$3:R$308,MATCH(totalExpenditure!$A216,[2]pivotTable!$A$3:$A$308,0))/100*INDEX(gDP!AG$6:AG$271,MATCH(totalExpenditure!$A216,gDP!$B$6:$B$271)))</f>
        <v/>
      </c>
      <c r="S216" s="77" t="str">
        <f>IF(INDEX([2]pivotTable!S$3:S$308,MATCH(totalExpenditure!$A216,[2]pivotTable!$A$3:$A$308,0))/100*INDEX(gDP!AH$6:AH$271,MATCH(totalExpenditure!$A216,gDP!$B$6:$B$271))=0,"",INDEX([2]pivotTable!S$3:S$308,MATCH(totalExpenditure!$A216,[2]pivotTable!$A$3:$A$308,0))/100*INDEX(gDP!AH$6:AH$271,MATCH(totalExpenditure!$A216,gDP!$B$6:$B$271)))</f>
        <v/>
      </c>
      <c r="T216" s="77">
        <f>IF(INDEX([2]pivotTable!T$3:T$308,MATCH(totalExpenditure!$A216,[2]pivotTable!$A$3:$A$308,0))/100*INDEX(gDP!AI$6:AI$271,MATCH(totalExpenditure!$A216,gDP!$B$6:$B$271))=0,"",INDEX([2]pivotTable!T$3:T$308,MATCH(totalExpenditure!$A216,[2]pivotTable!$A$3:$A$308,0))/100*INDEX(gDP!AI$6:AI$271,MATCH(totalExpenditure!$A216,gDP!$B$6:$B$271)))</f>
        <v>975070542.08959997</v>
      </c>
      <c r="U216" s="77">
        <f>IF(INDEX([2]pivotTable!U$3:U$308,MATCH(totalExpenditure!$A216,[2]pivotTable!$A$3:$A$308,0))/100*INDEX(gDP!AJ$6:AJ$271,MATCH(totalExpenditure!$A216,gDP!$B$6:$B$271))=0,"",INDEX([2]pivotTable!U$3:U$308,MATCH(totalExpenditure!$A216,[2]pivotTable!$A$3:$A$308,0))/100*INDEX(gDP!AJ$6:AJ$271,MATCH(totalExpenditure!$A216,gDP!$B$6:$B$271)))</f>
        <v>1010550677.76</v>
      </c>
      <c r="V216" s="77">
        <f>IF(INDEX([2]pivotTable!V$3:V$308,MATCH(totalExpenditure!$A216,[2]pivotTable!$A$3:$A$308,0))/100*INDEX(gDP!AK$6:AK$271,MATCH(totalExpenditure!$A216,gDP!$B$6:$B$271))=0,"",INDEX([2]pivotTable!V$3:V$308,MATCH(totalExpenditure!$A216,[2]pivotTable!$A$3:$A$308,0))/100*INDEX(gDP!AK$6:AK$271,MATCH(totalExpenditure!$A216,gDP!$B$6:$B$271)))</f>
        <v>974907062.6099999</v>
      </c>
      <c r="W216" s="77">
        <f>IF(INDEX([2]pivotTable!W$3:W$308,MATCH(totalExpenditure!$A216,[2]pivotTable!$A$3:$A$308,0))/100*INDEX(gDP!AL$6:AL$271,MATCH(totalExpenditure!$A216,gDP!$B$6:$B$271))=0,"",INDEX([2]pivotTable!W$3:W$308,MATCH(totalExpenditure!$A216,[2]pivotTable!$A$3:$A$308,0))/100*INDEX(gDP!AL$6:AL$271,MATCH(totalExpenditure!$A216,gDP!$B$6:$B$271)))</f>
        <v>887807776.67999995</v>
      </c>
      <c r="X216" s="77">
        <f>IF(INDEX([2]pivotTable!X$3:X$308,MATCH(totalExpenditure!$A216,[2]pivotTable!$A$3:$A$308,0))/100*INDEX(gDP!AM$6:AM$271,MATCH(totalExpenditure!$A216,gDP!$B$6:$B$271))=0,"",INDEX([2]pivotTable!X$3:X$308,MATCH(totalExpenditure!$A216,[2]pivotTable!$A$3:$A$308,0))/100*INDEX(gDP!AM$6:AM$271,MATCH(totalExpenditure!$A216,gDP!$B$6:$B$271)))</f>
        <v>829373472.00000012</v>
      </c>
      <c r="Y216" s="77">
        <f>IF(INDEX([2]pivotTable!Y$3:Y$308,MATCH(totalExpenditure!$A216,[2]pivotTable!$A$3:$A$308,0))/100*INDEX(gDP!AN$6:AN$271,MATCH(totalExpenditure!$A216,gDP!$B$6:$B$271))=0,"",INDEX([2]pivotTable!Y$3:Y$308,MATCH(totalExpenditure!$A216,[2]pivotTable!$A$3:$A$308,0))/100*INDEX(gDP!AN$6:AN$271,MATCH(totalExpenditure!$A216,gDP!$B$6:$B$271)))</f>
        <v>848477169.21000004</v>
      </c>
      <c r="Z216" s="77">
        <f>IF(INDEX([2]pivotTable!Z$3:Z$308,MATCH(totalExpenditure!$A216,[2]pivotTable!$A$3:$A$308,0))/100*INDEX(gDP!AO$6:AO$271,MATCH(totalExpenditure!$A216,gDP!$B$6:$B$271))=0,"",INDEX([2]pivotTable!Z$3:Z$308,MATCH(totalExpenditure!$A216,[2]pivotTable!$A$3:$A$308,0))/100*INDEX(gDP!AO$6:AO$271,MATCH(totalExpenditure!$A216,gDP!$B$6:$B$271)))</f>
        <v>843596846.4000001</v>
      </c>
      <c r="AA216" s="77">
        <f>IF(INDEX([2]pivotTable!AA$3:AA$308,MATCH(totalExpenditure!$A216,[2]pivotTable!$A$3:$A$308,0))/100*INDEX(gDP!AP$6:AP$271,MATCH(totalExpenditure!$A216,gDP!$B$6:$B$271))=0,"",INDEX([2]pivotTable!AA$3:AA$308,MATCH(totalExpenditure!$A216,[2]pivotTable!$A$3:$A$308,0))/100*INDEX(gDP!AP$6:AP$271,MATCH(totalExpenditure!$A216,gDP!$B$6:$B$271)))</f>
        <v>853512442.64999986</v>
      </c>
      <c r="AB216" s="77">
        <f>IF(INDEX([2]pivotTable!AB$3:AB$308,MATCH(totalExpenditure!$A216,[2]pivotTable!$A$3:$A$308,0))/100*INDEX(gDP!AQ$6:AQ$271,MATCH(totalExpenditure!$A216,gDP!$B$6:$B$271))=0,"",INDEX([2]pivotTable!AB$3:AB$308,MATCH(totalExpenditure!$A216,[2]pivotTable!$A$3:$A$308,0))/100*INDEX(gDP!AQ$6:AQ$271,MATCH(totalExpenditure!$A216,gDP!$B$6:$B$271)))</f>
        <v>1686434498.5799999</v>
      </c>
      <c r="AC216" s="77">
        <f>IF(INDEX([2]pivotTable!AC$3:AC$308,MATCH(totalExpenditure!$A216,[2]pivotTable!$A$3:$A$308,0))/100*INDEX(gDP!AR$6:AR$271,MATCH(totalExpenditure!$A216,gDP!$B$6:$B$271))=0,"",INDEX([2]pivotTable!AC$3:AC$308,MATCH(totalExpenditure!$A216,[2]pivotTable!$A$3:$A$308,0))/100*INDEX(gDP!AR$6:AR$271,MATCH(totalExpenditure!$A216,gDP!$B$6:$B$271)))</f>
        <v>1746793695.5999999</v>
      </c>
      <c r="AD216" s="77">
        <f>IF(INDEX([2]pivotTable!AD$3:AD$308,MATCH(totalExpenditure!$A216,[2]pivotTable!$A$3:$A$308,0))/100*INDEX(gDP!AS$6:AS$271,MATCH(totalExpenditure!$A216,gDP!$B$6:$B$271))=0,"",INDEX([2]pivotTable!AD$3:AD$308,MATCH(totalExpenditure!$A216,[2]pivotTable!$A$3:$A$308,0))/100*INDEX(gDP!AS$6:AS$271,MATCH(totalExpenditure!$A216,gDP!$B$6:$B$271)))</f>
        <v>1678173704.48</v>
      </c>
      <c r="AE216" s="77">
        <f>IF(INDEX([2]pivotTable!AE$3:AE$308,MATCH(totalExpenditure!$A216,[2]pivotTable!$A$3:$A$308,0))/100*INDEX(gDP!AT$6:AT$271,MATCH(totalExpenditure!$A216,gDP!$B$6:$B$271))=0,"",INDEX([2]pivotTable!AE$3:AE$308,MATCH(totalExpenditure!$A216,[2]pivotTable!$A$3:$A$308,0))/100*INDEX(gDP!AT$6:AT$271,MATCH(totalExpenditure!$A216,gDP!$B$6:$B$271)))</f>
        <v>262846219.04000002</v>
      </c>
      <c r="AF216" s="77">
        <f>IF(INDEX([2]pivotTable!AF$3:AF$308,MATCH(totalExpenditure!$A216,[2]pivotTable!$A$3:$A$308,0))/100*INDEX(gDP!AU$6:AU$271,MATCH(totalExpenditure!$A216,gDP!$B$6:$B$271))=0,"",INDEX([2]pivotTable!AF$3:AF$308,MATCH(totalExpenditure!$A216,[2]pivotTable!$A$3:$A$308,0))/100*INDEX(gDP!AU$6:AU$271,MATCH(totalExpenditure!$A216,gDP!$B$6:$B$271)))</f>
        <v>516698964.24000001</v>
      </c>
      <c r="AG216" s="77">
        <f>IF(INDEX([2]pivotTable!AG$3:AG$308,MATCH(totalExpenditure!$A216,[2]pivotTable!$A$3:$A$308,0))/100*INDEX(gDP!AV$6:AV$271,MATCH(totalExpenditure!$A216,gDP!$B$6:$B$271))=0,"",INDEX([2]pivotTable!AG$3:AG$308,MATCH(totalExpenditure!$A216,[2]pivotTable!$A$3:$A$308,0))/100*INDEX(gDP!AV$6:AV$271,MATCH(totalExpenditure!$A216,gDP!$B$6:$B$271)))</f>
        <v>380099706.13999999</v>
      </c>
      <c r="AH216" s="77">
        <f>IF(INDEX([2]pivotTable!AH$3:AH$308,MATCH(totalExpenditure!$A216,[2]pivotTable!$A$3:$A$308,0))/100*INDEX(gDP!AW$6:AW$271,MATCH(totalExpenditure!$A216,gDP!$B$6:$B$271))=0,"",INDEX([2]pivotTable!AH$3:AH$308,MATCH(totalExpenditure!$A216,[2]pivotTable!$A$3:$A$308,0))/100*INDEX(gDP!AW$6:AW$271,MATCH(totalExpenditure!$A216,gDP!$B$6:$B$271)))</f>
        <v>107053525.02000001</v>
      </c>
      <c r="AI216" s="77">
        <f>IF(INDEX([2]pivotTable!AI$3:AI$308,MATCH(totalExpenditure!$A216,[2]pivotTable!$A$3:$A$308,0))/100*INDEX(gDP!AX$6:AX$271,MATCH(totalExpenditure!$A216,gDP!$B$6:$B$271))=0,"",INDEX([2]pivotTable!AI$3:AI$308,MATCH(totalExpenditure!$A216,[2]pivotTable!$A$3:$A$308,0))/100*INDEX(gDP!AX$6:AX$271,MATCH(totalExpenditure!$A216,gDP!$B$6:$B$271)))</f>
        <v>452698400</v>
      </c>
      <c r="AJ216" s="77">
        <f>IF(INDEX([2]pivotTable!AJ$3:AJ$308,MATCH(totalExpenditure!$A216,[2]pivotTable!$A$3:$A$308,0))/100*INDEX(gDP!AY$6:AY$271,MATCH(totalExpenditure!$A216,gDP!$B$6:$B$271))=0,"",INDEX([2]pivotTable!AJ$3:AJ$308,MATCH(totalExpenditure!$A216,[2]pivotTable!$A$3:$A$308,0))/100*INDEX(gDP!AY$6:AY$271,MATCH(totalExpenditure!$A216,gDP!$B$6:$B$271)))</f>
        <v>340797657</v>
      </c>
      <c r="AK216" s="77">
        <f>IF(INDEX([2]pivotTable!AK$3:AK$308,MATCH(totalExpenditure!$A216,[2]pivotTable!$A$3:$A$308,0))/100*INDEX(gDP!AZ$6:AZ$271,MATCH(totalExpenditure!$A216,gDP!$B$6:$B$271))=0,"",INDEX([2]pivotTable!AK$3:AK$308,MATCH(totalExpenditure!$A216,[2]pivotTable!$A$3:$A$308,0))/100*INDEX(gDP!AZ$6:AZ$271,MATCH(totalExpenditure!$A216,gDP!$B$6:$B$271)))</f>
        <v>476328999.99999994</v>
      </c>
      <c r="AL216" s="77">
        <f>IF(INDEX([2]pivotTable!AL$3:AL$308,MATCH(totalExpenditure!$A216,[2]pivotTable!$A$3:$A$308,0))/100*INDEX(gDP!BA$6:BA$271,MATCH(totalExpenditure!$A216,gDP!$B$6:$B$271))=0,"",INDEX([2]pivotTable!AL$3:AL$308,MATCH(totalExpenditure!$A216,[2]pivotTable!$A$3:$A$308,0))/100*INDEX(gDP!BA$6:BA$271,MATCH(totalExpenditure!$A216,gDP!$B$6:$B$271)))</f>
        <v>474853896</v>
      </c>
      <c r="AM216" s="77">
        <f>IF(INDEX([2]pivotTable!AM$3:AM$308,MATCH(totalExpenditure!$A216,[2]pivotTable!$A$3:$A$308,0))/100*INDEX(gDP!BB$6:BB$271,MATCH(totalExpenditure!$A216,gDP!$B$6:$B$271))=0,"",INDEX([2]pivotTable!AM$3:AM$308,MATCH(totalExpenditure!$A216,[2]pivotTable!$A$3:$A$308,0))/100*INDEX(gDP!BB$6:BB$271,MATCH(totalExpenditure!$A216,gDP!$B$6:$B$271)))</f>
        <v>535089248</v>
      </c>
      <c r="AN216" s="77">
        <f>IF(INDEX([2]pivotTable!AN$3:AN$308,MATCH(totalExpenditure!$A216,[2]pivotTable!$A$3:$A$308,0))/100*INDEX(gDP!BC$6:BC$271,MATCH(totalExpenditure!$A216,gDP!$B$6:$B$271))=0,"",INDEX([2]pivotTable!AN$3:AN$308,MATCH(totalExpenditure!$A216,[2]pivotTable!$A$3:$A$308,0))/100*INDEX(gDP!BC$6:BC$271,MATCH(totalExpenditure!$A216,gDP!$B$6:$B$271)))</f>
        <v>575575104</v>
      </c>
      <c r="AO216" s="77">
        <f>IF(INDEX([2]pivotTable!AO$3:AO$308,MATCH(totalExpenditure!$A216,[2]pivotTable!$A$3:$A$308,0))/100*INDEX(gDP!BD$6:BD$271,MATCH(totalExpenditure!$A216,gDP!$B$6:$B$271))=0,"",INDEX([2]pivotTable!AO$3:AO$308,MATCH(totalExpenditure!$A216,[2]pivotTable!$A$3:$A$308,0))/100*INDEX(gDP!BD$6:BD$271,MATCH(totalExpenditure!$A216,gDP!$B$6:$B$271)))</f>
        <v>632853936</v>
      </c>
      <c r="AP216" s="77">
        <f>IF(INDEX([2]pivotTable!AP$3:AP$308,MATCH(totalExpenditure!$A216,[2]pivotTable!$A$3:$A$308,0))/100*INDEX(gDP!BE$6:BE$271,MATCH(totalExpenditure!$A216,gDP!$B$6:$B$271))=0,"",INDEX([2]pivotTable!AP$3:AP$308,MATCH(totalExpenditure!$A216,[2]pivotTable!$A$3:$A$308,0))/100*INDEX(gDP!BE$6:BE$271,MATCH(totalExpenditure!$A216,gDP!$B$6:$B$271)))</f>
        <v>650138960</v>
      </c>
      <c r="AQ216" s="77">
        <f>IF(INDEX([2]pivotTable!AQ$3:AQ$308,MATCH(totalExpenditure!$A216,[2]pivotTable!$A$3:$A$308,0))/100*INDEX(gDP!BF$6:BF$271,MATCH(totalExpenditure!$A216,gDP!$B$6:$B$271))=0,"",INDEX([2]pivotTable!AQ$3:AQ$308,MATCH(totalExpenditure!$A216,[2]pivotTable!$A$3:$A$308,0))/100*INDEX(gDP!BF$6:BF$271,MATCH(totalExpenditure!$A216,gDP!$B$6:$B$271)))</f>
        <v>650932416</v>
      </c>
      <c r="AR216" s="77">
        <f>IF(INDEX([2]pivotTable!AR$3:AR$308,MATCH(totalExpenditure!$A216,[2]pivotTable!$A$3:$A$308,0))/100*INDEX(gDP!BG$6:BG$271,MATCH(totalExpenditure!$A216,gDP!$B$6:$B$271))=0,"",INDEX([2]pivotTable!AR$3:AR$308,MATCH(totalExpenditure!$A216,[2]pivotTable!$A$3:$A$308,0))/100*INDEX(gDP!BG$6:BG$271,MATCH(totalExpenditure!$A216,gDP!$B$6:$B$271)))</f>
        <v>657469977</v>
      </c>
      <c r="AS216" s="77">
        <f>IF(INDEX([2]pivotTable!AS$3:AS$308,MATCH(totalExpenditure!$A216,[2]pivotTable!$A$3:$A$308,0))/100*INDEX(gDP!BH$6:BH$271,MATCH(totalExpenditure!$A216,gDP!$B$6:$B$271))=0,"",INDEX([2]pivotTable!AS$3:AS$308,MATCH(totalExpenditure!$A216,[2]pivotTable!$A$3:$A$308,0))/100*INDEX(gDP!BH$6:BH$271,MATCH(totalExpenditure!$A216,gDP!$B$6:$B$271)))</f>
        <v>656270719.99999988</v>
      </c>
      <c r="AT216" s="77">
        <f>IF(INDEX([2]pivotTable!AT$3:AT$308,MATCH(totalExpenditure!$A216,[2]pivotTable!$A$3:$A$308,0))/100*INDEX(gDP!BI$6:BI$271,MATCH(totalExpenditure!$A216,gDP!$B$6:$B$271))=0,"",INDEX([2]pivotTable!AT$3:AT$308,MATCH(totalExpenditure!$A216,[2]pivotTable!$A$3:$A$308,0))/100*INDEX(gDP!BI$6:BI$271,MATCH(totalExpenditure!$A216,gDP!$B$6:$B$271)))</f>
        <v>566079462.00000012</v>
      </c>
      <c r="AU216" s="77">
        <f>IF(INDEX([2]pivotTable!AU$3:AU$308,MATCH(totalExpenditure!$A216,[2]pivotTable!$A$3:$A$308,0))/100*INDEX(gDP!BJ$6:BJ$271,MATCH(totalExpenditure!$A216,gDP!$B$6:$B$271))=0,"",INDEX([2]pivotTable!AU$3:AU$308,MATCH(totalExpenditure!$A216,[2]pivotTable!$A$3:$A$308,0))/100*INDEX(gDP!BJ$6:BJ$271,MATCH(totalExpenditure!$A216,gDP!$B$6:$B$271)))</f>
        <v>669442292</v>
      </c>
      <c r="AV216" s="77">
        <f>IF(INDEX([2]pivotTable!AV$3:AV$308,MATCH(totalExpenditure!$A216,[2]pivotTable!$A$3:$A$308,0))/100*INDEX(gDP!BK$6:BK$271,MATCH(totalExpenditure!$A216,gDP!$B$6:$B$271))=0,"",INDEX([2]pivotTable!AV$3:AV$308,MATCH(totalExpenditure!$A216,[2]pivotTable!$A$3:$A$308,0))/100*INDEX(gDP!BK$6:BK$271,MATCH(totalExpenditure!$A216,gDP!$B$6:$B$271)))</f>
        <v>645317080</v>
      </c>
      <c r="AW216" s="77">
        <f>IF(INDEX([2]pivotTable!AW$3:AW$308,MATCH(totalExpenditure!$A216,[2]pivotTable!$A$3:$A$308,0))/100*INDEX(gDP!BL$6:BL$271,MATCH(totalExpenditure!$A216,gDP!$B$6:$B$271))=0,"",INDEX([2]pivotTable!AW$3:AW$308,MATCH(totalExpenditure!$A216,[2]pivotTable!$A$3:$A$308,0))/100*INDEX(gDP!BL$6:BL$271,MATCH(totalExpenditure!$A216,gDP!$B$6:$B$271)))</f>
        <v>723102666</v>
      </c>
      <c r="AX216" s="77">
        <f>IF(INDEX([2]pivotTable!AX$3:AX$308,MATCH(totalExpenditure!$A216,[2]pivotTable!$A$3:$A$308,0))/100*INDEX(gDP!BM$6:BM$271,MATCH(totalExpenditure!$A216,gDP!$B$6:$B$271))=0,"",INDEX([2]pivotTable!AX$3:AX$308,MATCH(totalExpenditure!$A216,[2]pivotTable!$A$3:$A$308,0))/100*INDEX(gDP!BM$6:BM$271,MATCH(totalExpenditure!$A216,gDP!$B$6:$B$271)))</f>
        <v>780033247</v>
      </c>
      <c r="AY216" s="77">
        <f>IF(INDEX([2]pivotTable!AY$3:AY$308,MATCH(totalExpenditure!$A216,[2]pivotTable!$A$3:$A$308,0))/100*INDEX(gDP!BN$6:BN$271,MATCH(totalExpenditure!$A216,gDP!$B$6:$B$271))=0,"",INDEX([2]pivotTable!AY$3:AY$308,MATCH(totalExpenditure!$A216,[2]pivotTable!$A$3:$A$308,0))/100*INDEX(gDP!BN$6:BN$271,MATCH(totalExpenditure!$A216,gDP!$B$6:$B$271)))</f>
        <v>1068787552</v>
      </c>
      <c r="AZ216" s="77" t="str">
        <f>IF(INDEX([2]pivotTable!AZ$3:AZ$308,MATCH(totalExpenditure!$A216,[2]pivotTable!$A$3:$A$308,0))/100*INDEX(gDP!BO$6:BO$271,MATCH(totalExpenditure!$A216,gDP!$B$6:$B$271))=0,"",INDEX([2]pivotTable!AZ$3:AZ$308,MATCH(totalExpenditure!$A216,[2]pivotTable!$A$3:$A$308,0))/100*INDEX(gDP!BO$6:BO$271,MATCH(totalExpenditure!$A216,gDP!$B$6:$B$271)))</f>
        <v/>
      </c>
      <c r="BA216" s="77" t="str">
        <f>IF(INDEX([2]pivotTable!B$310:B$615,MATCH(totalExpenditure!$A216,[2]pivotTable!$A$310:$A$615,0))/100*INDEX(gDP!Q$6:Q$271,MATCH(totalExpenditure!$A216,gDP!$B$6:$B$271))=0,"",INDEX([2]pivotTable!B$310:B$615,MATCH(totalExpenditure!$A216,[2]pivotTable!$A$310:$A$615,0))/100*INDEX(gDP!Q$6:Q$271,MATCH(totalExpenditure!$A216,gDP!$B$6:$B$271)))</f>
        <v/>
      </c>
      <c r="BB216" s="77" t="str">
        <f>IF(INDEX([2]pivotTable!C$310:C$615,MATCH(totalExpenditure!$A216,[2]pivotTable!$A$310:$A$615,0))/100*INDEX(gDP!R$6:R$271,MATCH(totalExpenditure!$A216,gDP!$B$6:$B$271))=0,"",INDEX([2]pivotTable!C$310:C$615,MATCH(totalExpenditure!$A216,[2]pivotTable!$A$310:$A$615,0))/100*INDEX(gDP!R$6:R$271,MATCH(totalExpenditure!$A216,gDP!$B$6:$B$271)))</f>
        <v/>
      </c>
      <c r="BC216" s="77" t="str">
        <f>IF(INDEX([2]pivotTable!D$310:D$615,MATCH(totalExpenditure!$A216,[2]pivotTable!$A$310:$A$615,0))/100*INDEX(gDP!S$6:S$271,MATCH(totalExpenditure!$A216,gDP!$B$6:$B$271))=0,"",INDEX([2]pivotTable!D$310:D$615,MATCH(totalExpenditure!$A216,[2]pivotTable!$A$310:$A$615,0))/100*INDEX(gDP!S$6:S$271,MATCH(totalExpenditure!$A216,gDP!$B$6:$B$271)))</f>
        <v/>
      </c>
      <c r="BD216" s="77" t="str">
        <f>IF(INDEX([2]pivotTable!E$310:E$615,MATCH(totalExpenditure!$A216,[2]pivotTable!$A$310:$A$615,0))/100*INDEX(gDP!T$6:T$271,MATCH(totalExpenditure!$A216,gDP!$B$6:$B$271))=0,"",INDEX([2]pivotTable!E$310:E$615,MATCH(totalExpenditure!$A216,[2]pivotTable!$A$310:$A$615,0))/100*INDEX(gDP!T$6:T$271,MATCH(totalExpenditure!$A216,gDP!$B$6:$B$271)))</f>
        <v/>
      </c>
      <c r="BE216" s="77" t="str">
        <f>IF(INDEX([2]pivotTable!F$310:F$615,MATCH(totalExpenditure!$A216,[2]pivotTable!$A$310:$A$615,0))/100*INDEX(gDP!U$6:U$271,MATCH(totalExpenditure!$A216,gDP!$B$6:$B$271))=0,"",INDEX([2]pivotTable!F$310:F$615,MATCH(totalExpenditure!$A216,[2]pivotTable!$A$310:$A$615,0))/100*INDEX(gDP!U$6:U$271,MATCH(totalExpenditure!$A216,gDP!$B$6:$B$271)))</f>
        <v/>
      </c>
      <c r="BF216" s="77" t="str">
        <f>IF(INDEX([2]pivotTable!G$310:G$615,MATCH(totalExpenditure!$A216,[2]pivotTable!$A$310:$A$615,0))/100*INDEX(gDP!V$6:V$271,MATCH(totalExpenditure!$A216,gDP!$B$6:$B$271))=0,"",INDEX([2]pivotTable!G$310:G$615,MATCH(totalExpenditure!$A216,[2]pivotTable!$A$310:$A$615,0))/100*INDEX(gDP!V$6:V$271,MATCH(totalExpenditure!$A216,gDP!$B$6:$B$271)))</f>
        <v/>
      </c>
      <c r="BG216" s="77" t="str">
        <f>IF(INDEX([2]pivotTable!H$310:H$615,MATCH(totalExpenditure!$A216,[2]pivotTable!$A$310:$A$615,0))/100*INDEX(gDP!W$6:W$271,MATCH(totalExpenditure!$A216,gDP!$B$6:$B$271))=0,"",INDEX([2]pivotTable!H$310:H$615,MATCH(totalExpenditure!$A216,[2]pivotTable!$A$310:$A$615,0))/100*INDEX(gDP!W$6:W$271,MATCH(totalExpenditure!$A216,gDP!$B$6:$B$271)))</f>
        <v/>
      </c>
      <c r="BH216" s="77" t="str">
        <f>IF(INDEX([2]pivotTable!I$310:I$615,MATCH(totalExpenditure!$A216,[2]pivotTable!$A$310:$A$615,0))/100*INDEX(gDP!X$6:X$271,MATCH(totalExpenditure!$A216,gDP!$B$6:$B$271))=0,"",INDEX([2]pivotTable!I$310:I$615,MATCH(totalExpenditure!$A216,[2]pivotTable!$A$310:$A$615,0))/100*INDEX(gDP!X$6:X$271,MATCH(totalExpenditure!$A216,gDP!$B$6:$B$271)))</f>
        <v/>
      </c>
      <c r="BI216" s="77" t="str">
        <f>IF(INDEX([2]pivotTable!J$310:J$615,MATCH(totalExpenditure!$A216,[2]pivotTable!$A$310:$A$615,0))/100*INDEX(gDP!Y$6:Y$271,MATCH(totalExpenditure!$A216,gDP!$B$6:$B$271))=0,"",INDEX([2]pivotTable!J$310:J$615,MATCH(totalExpenditure!$A216,[2]pivotTable!$A$310:$A$615,0))/100*INDEX(gDP!Y$6:Y$271,MATCH(totalExpenditure!$A216,gDP!$B$6:$B$271)))</f>
        <v/>
      </c>
      <c r="BJ216" s="77" t="str">
        <f>IF(INDEX([2]pivotTable!K$310:K$615,MATCH(totalExpenditure!$A216,[2]pivotTable!$A$310:$A$615,0))/100*INDEX(gDP!Z$6:Z$271,MATCH(totalExpenditure!$A216,gDP!$B$6:$B$271))=0,"",INDEX([2]pivotTable!K$310:K$615,MATCH(totalExpenditure!$A216,[2]pivotTable!$A$310:$A$615,0))/100*INDEX(gDP!Z$6:Z$271,MATCH(totalExpenditure!$A216,gDP!$B$6:$B$271)))</f>
        <v/>
      </c>
      <c r="BK216" s="77" t="str">
        <f>IF(INDEX([2]pivotTable!L$310:L$615,MATCH(totalExpenditure!$A216,[2]pivotTable!$A$310:$A$615,0))/100*INDEX(gDP!AA$6:AA$271,MATCH(totalExpenditure!$A216,gDP!$B$6:$B$271))=0,"",INDEX([2]pivotTable!L$310:L$615,MATCH(totalExpenditure!$A216,[2]pivotTable!$A$310:$A$615,0))/100*INDEX(gDP!AA$6:AA$271,MATCH(totalExpenditure!$A216,gDP!$B$6:$B$271)))</f>
        <v/>
      </c>
      <c r="BL216" s="77" t="str">
        <f>IF(INDEX([2]pivotTable!M$310:M$615,MATCH(totalExpenditure!$A216,[2]pivotTable!$A$310:$A$615,0))/100*INDEX(gDP!AB$6:AB$271,MATCH(totalExpenditure!$A216,gDP!$B$6:$B$271))=0,"",INDEX([2]pivotTable!M$310:M$615,MATCH(totalExpenditure!$A216,[2]pivotTable!$A$310:$A$615,0))/100*INDEX(gDP!AB$6:AB$271,MATCH(totalExpenditure!$A216,gDP!$B$6:$B$271)))</f>
        <v/>
      </c>
      <c r="BM216" s="77" t="str">
        <f>IF(INDEX([2]pivotTable!N$310:N$615,MATCH(totalExpenditure!$A216,[2]pivotTable!$A$310:$A$615,0))/100*INDEX(gDP!AC$6:AC$271,MATCH(totalExpenditure!$A216,gDP!$B$6:$B$271))=0,"",INDEX([2]pivotTable!N$310:N$615,MATCH(totalExpenditure!$A216,[2]pivotTable!$A$310:$A$615,0))/100*INDEX(gDP!AC$6:AC$271,MATCH(totalExpenditure!$A216,gDP!$B$6:$B$271)))</f>
        <v/>
      </c>
      <c r="BN216" s="77" t="str">
        <f>IF(INDEX([2]pivotTable!O$310:O$615,MATCH(totalExpenditure!$A216,[2]pivotTable!$A$310:$A$615,0))/100*INDEX(gDP!AD$6:AD$271,MATCH(totalExpenditure!$A216,gDP!$B$6:$B$271))=0,"",INDEX([2]pivotTable!O$310:O$615,MATCH(totalExpenditure!$A216,[2]pivotTable!$A$310:$A$615,0))/100*INDEX(gDP!AD$6:AD$271,MATCH(totalExpenditure!$A216,gDP!$B$6:$B$271)))</f>
        <v/>
      </c>
      <c r="BO216" s="77" t="str">
        <f>IF(INDEX([2]pivotTable!P$310:P$615,MATCH(totalExpenditure!$A216,[2]pivotTable!$A$310:$A$615,0))/100*INDEX(gDP!AE$6:AE$271,MATCH(totalExpenditure!$A216,gDP!$B$6:$B$271))=0,"",INDEX([2]pivotTable!P$310:P$615,MATCH(totalExpenditure!$A216,[2]pivotTable!$A$310:$A$615,0))/100*INDEX(gDP!AE$6:AE$271,MATCH(totalExpenditure!$A216,gDP!$B$6:$B$271)))</f>
        <v/>
      </c>
      <c r="BP216" s="77" t="str">
        <f>IF(INDEX([2]pivotTable!Q$310:Q$615,MATCH(totalExpenditure!$A216,[2]pivotTable!$A$310:$A$615,0))/100*INDEX(gDP!AF$6:AF$271,MATCH(totalExpenditure!$A216,gDP!$B$6:$B$271))=0,"",INDEX([2]pivotTable!Q$310:Q$615,MATCH(totalExpenditure!$A216,[2]pivotTable!$A$310:$A$615,0))/100*INDEX(gDP!AF$6:AF$271,MATCH(totalExpenditure!$A216,gDP!$B$6:$B$271)))</f>
        <v/>
      </c>
      <c r="BQ216" s="77" t="str">
        <f>IF(INDEX([2]pivotTable!R$310:R$615,MATCH(totalExpenditure!$A216,[2]pivotTable!$A$310:$A$615,0))/100*INDEX(gDP!AG$6:AG$271,MATCH(totalExpenditure!$A216,gDP!$B$6:$B$271))=0,"",INDEX([2]pivotTable!R$310:R$615,MATCH(totalExpenditure!$A216,[2]pivotTable!$A$310:$A$615,0))/100*INDEX(gDP!AG$6:AG$271,MATCH(totalExpenditure!$A216,gDP!$B$6:$B$271)))</f>
        <v/>
      </c>
      <c r="BR216" s="77" t="str">
        <f>IF(INDEX([2]pivotTable!S$310:S$615,MATCH(totalExpenditure!$A216,[2]pivotTable!$A$310:$A$615,0))/100*INDEX(gDP!AH$6:AH$271,MATCH(totalExpenditure!$A216,gDP!$B$6:$B$271))=0,"",INDEX([2]pivotTable!S$310:S$615,MATCH(totalExpenditure!$A216,[2]pivotTable!$A$310:$A$615,0))/100*INDEX(gDP!AH$6:AH$271,MATCH(totalExpenditure!$A216,gDP!$B$6:$B$271)))</f>
        <v/>
      </c>
      <c r="BS216" s="77">
        <f>IF(INDEX([2]pivotTable!T$310:T$615,MATCH(totalExpenditure!$A216,[2]pivotTable!$A$310:$A$615,0))/100*INDEX(gDP!AI$6:AI$271,MATCH(totalExpenditure!$A216,gDP!$B$6:$B$271))=0,"",INDEX([2]pivotTable!T$310:T$615,MATCH(totalExpenditure!$A216,[2]pivotTable!$A$310:$A$615,0))/100*INDEX(gDP!AI$6:AI$271,MATCH(totalExpenditure!$A216,gDP!$B$6:$B$271)))</f>
        <v>357461631.53680003</v>
      </c>
      <c r="BT216" s="77">
        <f>IF(INDEX([2]pivotTable!U$310:U$615,MATCH(totalExpenditure!$A216,[2]pivotTable!$A$310:$A$615,0))/100*INDEX(gDP!AJ$6:AJ$271,MATCH(totalExpenditure!$A216,gDP!$B$6:$B$271))=0,"",INDEX([2]pivotTable!U$310:U$615,MATCH(totalExpenditure!$A216,[2]pivotTable!$A$310:$A$615,0))/100*INDEX(gDP!AJ$6:AJ$271,MATCH(totalExpenditure!$A216,gDP!$B$6:$B$271)))</f>
        <v>410207941.44</v>
      </c>
      <c r="BU216" s="77">
        <f>IF(INDEX([2]pivotTable!V$310:V$615,MATCH(totalExpenditure!$A216,[2]pivotTable!$A$310:$A$615,0))/100*INDEX(gDP!AK$6:AK$271,MATCH(totalExpenditure!$A216,gDP!$B$6:$B$271))=0,"",INDEX([2]pivotTable!V$310:V$615,MATCH(totalExpenditure!$A216,[2]pivotTable!$A$310:$A$615,0))/100*INDEX(gDP!AK$6:AK$271,MATCH(totalExpenditure!$A216,gDP!$B$6:$B$271)))</f>
        <v>444725046.44999999</v>
      </c>
      <c r="BV216" s="77">
        <f>IF(INDEX([2]pivotTable!W$310:W$615,MATCH(totalExpenditure!$A216,[2]pivotTable!$A$310:$A$615,0))/100*INDEX(gDP!AL$6:AL$271,MATCH(totalExpenditure!$A216,gDP!$B$6:$B$271))=0,"",INDEX([2]pivotTable!W$310:W$615,MATCH(totalExpenditure!$A216,[2]pivotTable!$A$310:$A$615,0))/100*INDEX(gDP!AL$6:AL$271,MATCH(totalExpenditure!$A216,gDP!$B$6:$B$271)))</f>
        <v>760882661.88</v>
      </c>
      <c r="BW216" s="77">
        <f>IF(INDEX([2]pivotTable!X$310:X$615,MATCH(totalExpenditure!$A216,[2]pivotTable!$A$310:$A$615,0))/100*INDEX(gDP!AM$6:AM$271,MATCH(totalExpenditure!$A216,gDP!$B$6:$B$271))=0,"",INDEX([2]pivotTable!X$310:X$615,MATCH(totalExpenditure!$A216,[2]pivotTable!$A$310:$A$615,0))/100*INDEX(gDP!AM$6:AM$271,MATCH(totalExpenditure!$A216,gDP!$B$6:$B$271)))</f>
        <v>1007535180.7999998</v>
      </c>
      <c r="BX216" s="77">
        <f>IF(INDEX([2]pivotTable!Y$310:Y$615,MATCH(totalExpenditure!$A216,[2]pivotTable!$A$310:$A$615,0))/100*INDEX(gDP!AN$6:AN$271,MATCH(totalExpenditure!$A216,gDP!$B$6:$B$271))=0,"",INDEX([2]pivotTable!Y$310:Y$615,MATCH(totalExpenditure!$A216,[2]pivotTable!$A$310:$A$615,0))/100*INDEX(gDP!AN$6:AN$271,MATCH(totalExpenditure!$A216,gDP!$B$6:$B$271)))</f>
        <v>1438217872.52</v>
      </c>
      <c r="BY216" s="77">
        <f>IF(INDEX([2]pivotTable!Z$310:Z$615,MATCH(totalExpenditure!$A216,[2]pivotTable!$A$310:$A$615,0))/100*INDEX(gDP!AO$6:AO$271,MATCH(totalExpenditure!$A216,gDP!$B$6:$B$271))=0,"",INDEX([2]pivotTable!Z$310:Z$615,MATCH(totalExpenditure!$A216,[2]pivotTable!$A$310:$A$615,0))/100*INDEX(gDP!AO$6:AO$271,MATCH(totalExpenditure!$A216,gDP!$B$6:$B$271)))</f>
        <v>1908637864.98</v>
      </c>
      <c r="BZ216" s="77">
        <f>IF(INDEX([2]pivotTable!AA$310:AA$615,MATCH(totalExpenditure!$A216,[2]pivotTable!$A$310:$A$615,0))/100*INDEX(gDP!AP$6:AP$271,MATCH(totalExpenditure!$A216,gDP!$B$6:$B$271))=0,"",INDEX([2]pivotTable!AA$310:AA$615,MATCH(totalExpenditure!$A216,[2]pivotTable!$A$310:$A$615,0))/100*INDEX(gDP!AP$6:AP$271,MATCH(totalExpenditure!$A216,gDP!$B$6:$B$271)))</f>
        <v>1964611873.9799998</v>
      </c>
      <c r="CA216" s="77">
        <f>IF(INDEX([2]pivotTable!AB$310:AB$615,MATCH(totalExpenditure!$A216,[2]pivotTable!$A$310:$A$615,0))/100*INDEX(gDP!AQ$6:AQ$271,MATCH(totalExpenditure!$A216,gDP!$B$6:$B$271))=0,"",INDEX([2]pivotTable!AB$310:AB$615,MATCH(totalExpenditure!$A216,[2]pivotTable!$A$310:$A$615,0))/100*INDEX(gDP!AQ$6:AQ$271,MATCH(totalExpenditure!$A216,gDP!$B$6:$B$271)))</f>
        <v>4379042627.960001</v>
      </c>
      <c r="CB216" s="77">
        <f>IF(INDEX([2]pivotTable!AC$310:AC$615,MATCH(totalExpenditure!$A216,[2]pivotTable!$A$310:$A$615,0))/100*INDEX(gDP!AR$6:AR$271,MATCH(totalExpenditure!$A216,gDP!$B$6:$B$271))=0,"",INDEX([2]pivotTable!AC$310:AC$615,MATCH(totalExpenditure!$A216,[2]pivotTable!$A$310:$A$615,0))/100*INDEX(gDP!AR$6:AR$271,MATCH(totalExpenditure!$A216,gDP!$B$6:$B$271)))</f>
        <v>5050806577.1999998</v>
      </c>
      <c r="CC216" s="77">
        <f>IF(INDEX([2]pivotTable!AD$310:AD$615,MATCH(totalExpenditure!$A216,[2]pivotTable!$A$310:$A$615,0))/100*INDEX(gDP!AS$6:AS$271,MATCH(totalExpenditure!$A216,gDP!$B$6:$B$271))=0,"",INDEX([2]pivotTable!AD$310:AD$615,MATCH(totalExpenditure!$A216,[2]pivotTable!$A$310:$A$615,0))/100*INDEX(gDP!AS$6:AS$271,MATCH(totalExpenditure!$A216,gDP!$B$6:$B$271)))</f>
        <v>4864818154.5600004</v>
      </c>
      <c r="CD216" s="77">
        <f>IF(INDEX([2]pivotTable!AE$310:AE$615,MATCH(totalExpenditure!$A216,[2]pivotTable!$A$310:$A$615,0))/100*INDEX(gDP!AT$6:AT$271,MATCH(totalExpenditure!$A216,gDP!$B$6:$B$271))=0,"",INDEX([2]pivotTable!AE$310:AE$615,MATCH(totalExpenditure!$A216,[2]pivotTable!$A$310:$A$615,0))/100*INDEX(gDP!AT$6:AT$271,MATCH(totalExpenditure!$A216,gDP!$B$6:$B$271)))</f>
        <v>628865720.32000005</v>
      </c>
      <c r="CE216" s="77">
        <f>IF(INDEX([2]pivotTable!AF$310:AF$615,MATCH(totalExpenditure!$A216,[2]pivotTable!$A$310:$A$615,0))/100*INDEX(gDP!AU$6:AU$271,MATCH(totalExpenditure!$A216,gDP!$B$6:$B$271))=0,"",INDEX([2]pivotTable!AF$310:AF$615,MATCH(totalExpenditure!$A216,[2]pivotTable!$A$310:$A$615,0))/100*INDEX(gDP!AU$6:AU$271,MATCH(totalExpenditure!$A216,gDP!$B$6:$B$271)))</f>
        <v>1474111750.9200001</v>
      </c>
      <c r="CF216" s="77">
        <f>IF(INDEX([2]pivotTable!AG$310:AG$615,MATCH(totalExpenditure!$A216,[2]pivotTable!$A$310:$A$615,0))/100*INDEX(gDP!AV$6:AV$271,MATCH(totalExpenditure!$A216,gDP!$B$6:$B$271))=0,"",INDEX([2]pivotTable!AG$310:AG$615,MATCH(totalExpenditure!$A216,[2]pivotTable!$A$310:$A$615,0))/100*INDEX(gDP!AV$6:AV$271,MATCH(totalExpenditure!$A216,gDP!$B$6:$B$271)))</f>
        <v>1260818537.4399998</v>
      </c>
      <c r="CG216" s="77">
        <f>IF(INDEX([2]pivotTable!AH$310:AH$615,MATCH(totalExpenditure!$A216,[2]pivotTable!$A$310:$A$615,0))/100*INDEX(gDP!AW$6:AW$271,MATCH(totalExpenditure!$A216,gDP!$B$6:$B$271))=0,"",INDEX([2]pivotTable!AH$310:AH$615,MATCH(totalExpenditure!$A216,[2]pivotTable!$A$310:$A$615,0))/100*INDEX(gDP!AW$6:AW$271,MATCH(totalExpenditure!$A216,gDP!$B$6:$B$271)))</f>
        <v>363707488.84999996</v>
      </c>
      <c r="CH216" s="77">
        <f>IF(INDEX([2]pivotTable!AI$310:AI$615,MATCH(totalExpenditure!$A216,[2]pivotTable!$A$310:$A$615,0))/100*INDEX(gDP!AX$6:AX$271,MATCH(totalExpenditure!$A216,gDP!$B$6:$B$271))=0,"",INDEX([2]pivotTable!AI$310:AI$615,MATCH(totalExpenditure!$A216,[2]pivotTable!$A$310:$A$615,0))/100*INDEX(gDP!AX$6:AX$271,MATCH(totalExpenditure!$A216,gDP!$B$6:$B$271)))</f>
        <v>1600612200.0000002</v>
      </c>
      <c r="CI216" s="77">
        <f>IF(INDEX([2]pivotTable!AJ$310:AJ$615,MATCH(totalExpenditure!$A216,[2]pivotTable!$A$310:$A$615,0))/100*INDEX(gDP!AY$6:AY$271,MATCH(totalExpenditure!$A216,gDP!$B$6:$B$271))=0,"",INDEX([2]pivotTable!AJ$310:AJ$615,MATCH(totalExpenditure!$A216,[2]pivotTable!$A$310:$A$615,0))/100*INDEX(gDP!AY$6:AY$271,MATCH(totalExpenditure!$A216,gDP!$B$6:$B$271)))</f>
        <v>1220791607</v>
      </c>
      <c r="CJ216" s="77">
        <f>IF(INDEX([2]pivotTable!AK$310:AK$615,MATCH(totalExpenditure!$A216,[2]pivotTable!$A$310:$A$615,0))/100*INDEX(gDP!AZ$6:AZ$271,MATCH(totalExpenditure!$A216,gDP!$B$6:$B$271))=0,"",INDEX([2]pivotTable!AK$310:AK$615,MATCH(totalExpenditure!$A216,[2]pivotTable!$A$310:$A$615,0))/100*INDEX(gDP!AZ$6:AZ$271,MATCH(totalExpenditure!$A216,gDP!$B$6:$B$271)))</f>
        <v>1689266775</v>
      </c>
      <c r="CK216" s="77">
        <f>IF(INDEX([2]pivotTable!AL$310:AL$615,MATCH(totalExpenditure!$A216,[2]pivotTable!$A$310:$A$615,0))/100*INDEX(gDP!BA$6:BA$271,MATCH(totalExpenditure!$A216,gDP!$B$6:$B$271))=0,"",INDEX([2]pivotTable!AL$310:AL$615,MATCH(totalExpenditure!$A216,[2]pivotTable!$A$310:$A$615,0))/100*INDEX(gDP!BA$6:BA$271,MATCH(totalExpenditure!$A216,gDP!$B$6:$B$271)))</f>
        <v>1856247047.9999998</v>
      </c>
      <c r="CL216" s="77">
        <f>IF(INDEX([2]pivotTable!AM$310:AM$615,MATCH(totalExpenditure!$A216,[2]pivotTable!$A$310:$A$615,0))/100*INDEX(gDP!BB$6:BB$271,MATCH(totalExpenditure!$A216,gDP!$B$6:$B$271))=0,"",INDEX([2]pivotTable!AM$310:AM$615,MATCH(totalExpenditure!$A216,[2]pivotTable!$A$310:$A$615,0))/100*INDEX(gDP!BB$6:BB$271,MATCH(totalExpenditure!$A216,gDP!$B$6:$B$271)))</f>
        <v>2110434238.0000005</v>
      </c>
      <c r="CM216" s="77">
        <f>IF(INDEX([2]pivotTable!AN$310:AN$615,MATCH(totalExpenditure!$A216,[2]pivotTable!$A$310:$A$615,0))/100*INDEX(gDP!BC$6:BC$271,MATCH(totalExpenditure!$A216,gDP!$B$6:$B$271))=0,"",INDEX([2]pivotTable!AN$310:AN$615,MATCH(totalExpenditure!$A216,[2]pivotTable!$A$310:$A$615,0))/100*INDEX(gDP!BC$6:BC$271,MATCH(totalExpenditure!$A216,gDP!$B$6:$B$271)))</f>
        <v>2270938952</v>
      </c>
      <c r="CN216" s="77">
        <f>IF(INDEX([2]pivotTable!AO$310:AO$615,MATCH(totalExpenditure!$A216,[2]pivotTable!$A$310:$A$615,0))/100*INDEX(gDP!BD$6:BD$271,MATCH(totalExpenditure!$A216,gDP!$B$6:$B$271))=0,"",INDEX([2]pivotTable!AO$310:AO$615,MATCH(totalExpenditure!$A216,[2]pivotTable!$A$310:$A$615,0))/100*INDEX(gDP!BD$6:BD$271,MATCH(totalExpenditure!$A216,gDP!$B$6:$B$271)))</f>
        <v>2328577944</v>
      </c>
      <c r="CO216" s="77">
        <f>IF(INDEX([2]pivotTable!AP$310:AP$615,MATCH(totalExpenditure!$A216,[2]pivotTable!$A$310:$A$615,0))/100*INDEX(gDP!BE$6:BE$271,MATCH(totalExpenditure!$A216,gDP!$B$6:$B$271))=0,"",INDEX([2]pivotTable!AP$310:AP$615,MATCH(totalExpenditure!$A216,[2]pivotTable!$A$310:$A$615,0))/100*INDEX(gDP!BE$6:BE$271,MATCH(totalExpenditure!$A216,gDP!$B$6:$B$271)))</f>
        <v>2125783310.0000002</v>
      </c>
      <c r="CP216" s="77">
        <f>IF(INDEX([2]pivotTable!AQ$310:AQ$615,MATCH(totalExpenditure!$A216,[2]pivotTable!$A$310:$A$615,0))/100*INDEX(gDP!BF$6:BF$271,MATCH(totalExpenditure!$A216,gDP!$B$6:$B$271))=0,"",INDEX([2]pivotTable!AQ$310:AQ$615,MATCH(totalExpenditure!$A216,[2]pivotTable!$A$310:$A$615,0))/100*INDEX(gDP!BF$6:BF$271,MATCH(totalExpenditure!$A216,gDP!$B$6:$B$271)))</f>
        <v>2221086960</v>
      </c>
      <c r="CQ216" s="77">
        <f>IF(INDEX([2]pivotTable!AR$310:AR$615,MATCH(totalExpenditure!$A216,[2]pivotTable!$A$310:$A$615,0))/100*INDEX(gDP!BG$6:BG$271,MATCH(totalExpenditure!$A216,gDP!$B$6:$B$271))=0,"",INDEX([2]pivotTable!AR$310:AR$615,MATCH(totalExpenditure!$A216,[2]pivotTable!$A$310:$A$615,0))/100*INDEX(gDP!BG$6:BG$271,MATCH(totalExpenditure!$A216,gDP!$B$6:$B$271)))</f>
        <v>2534987334</v>
      </c>
      <c r="CR216" s="77">
        <f>IF(INDEX([2]pivotTable!AS$310:AS$615,MATCH(totalExpenditure!$A216,[2]pivotTable!$A$310:$A$615,0))/100*INDEX(gDP!BH$6:BH$271,MATCH(totalExpenditure!$A216,gDP!$B$6:$B$271))=0,"",INDEX([2]pivotTable!AS$310:AS$615,MATCH(totalExpenditure!$A216,[2]pivotTable!$A$310:$A$615,0))/100*INDEX(gDP!BH$6:BH$271,MATCH(totalExpenditure!$A216,gDP!$B$6:$B$271)))</f>
        <v>2728211136</v>
      </c>
      <c r="CS216" s="77">
        <f>IF(INDEX([2]pivotTable!AT$310:AT$615,MATCH(totalExpenditure!$A216,[2]pivotTable!$A$310:$A$615,0))/100*INDEX(gDP!BI$6:BI$271,MATCH(totalExpenditure!$A216,gDP!$B$6:$B$271))=0,"",INDEX([2]pivotTable!AT$310:AT$615,MATCH(totalExpenditure!$A216,[2]pivotTable!$A$310:$A$615,0))/100*INDEX(gDP!BI$6:BI$271,MATCH(totalExpenditure!$A216,gDP!$B$6:$B$271)))</f>
        <v>2873941884.000001</v>
      </c>
      <c r="CT216" s="77">
        <f>IF(INDEX([2]pivotTable!AU$310:AU$615,MATCH(totalExpenditure!$A216,[2]pivotTable!$A$310:$A$615,0))/100*INDEX(gDP!BJ$6:BJ$271,MATCH(totalExpenditure!$A216,gDP!$B$6:$B$271))=0,"",INDEX([2]pivotTable!AU$310:AU$615,MATCH(totalExpenditure!$A216,[2]pivotTable!$A$310:$A$615,0))/100*INDEX(gDP!BJ$6:BJ$271,MATCH(totalExpenditure!$A216,gDP!$B$6:$B$271)))</f>
        <v>3287261404</v>
      </c>
      <c r="CU216" s="77">
        <f>IF(INDEX([2]pivotTable!AV$310:AV$615,MATCH(totalExpenditure!$A216,[2]pivotTable!$A$310:$A$615,0))/100*INDEX(gDP!BK$6:BK$271,MATCH(totalExpenditure!$A216,gDP!$B$6:$B$271))=0,"",INDEX([2]pivotTable!AV$310:AV$615,MATCH(totalExpenditure!$A216,[2]pivotTable!$A$310:$A$615,0))/100*INDEX(gDP!BK$6:BK$271,MATCH(totalExpenditure!$A216,gDP!$B$6:$B$271)))</f>
        <v>3205768720</v>
      </c>
      <c r="CV216" s="77">
        <f>IF(INDEX([2]pivotTable!AW$310:AW$615,MATCH(totalExpenditure!$A216,[2]pivotTable!$A$310:$A$615,0))/100*INDEX(gDP!BL$6:BL$271,MATCH(totalExpenditure!$A216,gDP!$B$6:$B$271))=0,"",INDEX([2]pivotTable!AW$310:AW$615,MATCH(totalExpenditure!$A216,[2]pivotTable!$A$310:$A$615,0))/100*INDEX(gDP!BL$6:BL$271,MATCH(totalExpenditure!$A216,gDP!$B$6:$B$271)))</f>
        <v>3279499079.999999</v>
      </c>
      <c r="CW216" s="77">
        <f>IF(INDEX([2]pivotTable!AX$310:AX$615,MATCH(totalExpenditure!$A216,[2]pivotTable!$A$310:$A$615,0))/100*INDEX(gDP!BM$6:BM$271,MATCH(totalExpenditure!$A216,gDP!$B$6:$B$271))=0,"",INDEX([2]pivotTable!AX$310:AX$615,MATCH(totalExpenditure!$A216,[2]pivotTable!$A$310:$A$615,0))/100*INDEX(gDP!BM$6:BM$271,MATCH(totalExpenditure!$A216,gDP!$B$6:$B$271)))</f>
        <v>3321994627</v>
      </c>
      <c r="CX216" s="77">
        <f>IF(INDEX([2]pivotTable!AY$310:AY$615,MATCH(totalExpenditure!$A216,[2]pivotTable!$A$310:$A$615,0))/100*INDEX(gDP!BN$6:BN$271,MATCH(totalExpenditure!$A216,gDP!$B$6:$B$271))=0,"",INDEX([2]pivotTable!AY$310:AY$615,MATCH(totalExpenditure!$A216,[2]pivotTable!$A$310:$A$615,0))/100*INDEX(gDP!BN$6:BN$271,MATCH(totalExpenditure!$A216,gDP!$B$6:$B$271)))</f>
        <v>3981814494</v>
      </c>
      <c r="CY216" s="77" t="str">
        <f>IF(INDEX([2]pivotTable!AZ$310:AZ$615,MATCH(totalExpenditure!$A216,[2]pivotTable!$A$310:$A$615,0))/100*INDEX(gDP!BO$6:BO$271,MATCH(totalExpenditure!$A216,gDP!$B$6:$B$271))=0,"",INDEX([2]pivotTable!AZ$310:AZ$615,MATCH(totalExpenditure!$A216,[2]pivotTable!$A$310:$A$615,0))/100*INDEX(gDP!BO$6:BO$271,MATCH(totalExpenditure!$A216,gDP!$B$6:$B$271)))</f>
        <v/>
      </c>
      <c r="CZ216" s="77" t="str">
        <f>IF(B216="","",IF(BA216="","",B216-B216+INDEX(gDP!Q$6:Q$271,MATCH(totalExpenditure!$A216,gDP!$B$6:$B$271))))</f>
        <v/>
      </c>
      <c r="DA216" s="77" t="str">
        <f>IF(C216="","",IF(BB216="","",C216-C216+INDEX(gDP!R$6:R$271,MATCH(totalExpenditure!$A216,gDP!$B$6:$B$271))))</f>
        <v/>
      </c>
      <c r="DB216" s="77" t="str">
        <f>IF(D216="","",IF(BC216="","",D216-D216+INDEX(gDP!S$6:S$271,MATCH(totalExpenditure!$A216,gDP!$B$6:$B$271))))</f>
        <v/>
      </c>
      <c r="DC216" s="77" t="str">
        <f>IF(E216="","",IF(BD216="","",E216-E216+INDEX(gDP!T$6:T$271,MATCH(totalExpenditure!$A216,gDP!$B$6:$B$271))))</f>
        <v/>
      </c>
      <c r="DD216" s="77" t="str">
        <f>IF(F216="","",IF(BE216="","",F216-F216+INDEX(gDP!U$6:U$271,MATCH(totalExpenditure!$A216,gDP!$B$6:$B$271))))</f>
        <v/>
      </c>
      <c r="DE216" s="77" t="str">
        <f>IF(G216="","",IF(BF216="","",G216-G216+INDEX(gDP!V$6:V$271,MATCH(totalExpenditure!$A216,gDP!$B$6:$B$271))))</f>
        <v/>
      </c>
      <c r="DF216" s="77" t="str">
        <f>IF(H216="","",IF(BG216="","",H216-H216+INDEX(gDP!W$6:W$271,MATCH(totalExpenditure!$A216,gDP!$B$6:$B$271))))</f>
        <v/>
      </c>
      <c r="DG216" s="77" t="str">
        <f>IF(I216="","",IF(BH216="","",I216-I216+INDEX(gDP!X$6:X$271,MATCH(totalExpenditure!$A216,gDP!$B$6:$B$271))))</f>
        <v/>
      </c>
      <c r="DH216" s="77" t="str">
        <f>IF(J216="","",IF(BI216="","",J216-J216+INDEX(gDP!Y$6:Y$271,MATCH(totalExpenditure!$A216,gDP!$B$6:$B$271))))</f>
        <v/>
      </c>
      <c r="DI216" s="77" t="str">
        <f>IF(K216="","",IF(BJ216="","",K216-K216+INDEX(gDP!Z$6:Z$271,MATCH(totalExpenditure!$A216,gDP!$B$6:$B$271))))</f>
        <v/>
      </c>
      <c r="DJ216" s="77" t="str">
        <f>IF(L216="","",IF(BK216="","",L216-L216+INDEX(gDP!AA$6:AA$271,MATCH(totalExpenditure!$A216,gDP!$B$6:$B$271))))</f>
        <v/>
      </c>
      <c r="DK216" s="77" t="str">
        <f>IF(M216="","",IF(BL216="","",M216-M216+INDEX(gDP!AB$6:AB$271,MATCH(totalExpenditure!$A216,gDP!$B$6:$B$271))))</f>
        <v/>
      </c>
      <c r="DL216" s="77" t="str">
        <f>IF(N216="","",IF(BM216="","",N216-N216+INDEX(gDP!AC$6:AC$271,MATCH(totalExpenditure!$A216,gDP!$B$6:$B$271))))</f>
        <v/>
      </c>
      <c r="DM216" s="77" t="str">
        <f>IF(O216="","",IF(BN216="","",O216-O216+INDEX(gDP!AD$6:AD$271,MATCH(totalExpenditure!$A216,gDP!$B$6:$B$271))))</f>
        <v/>
      </c>
      <c r="DN216" s="77" t="str">
        <f>IF(P216="","",IF(BO216="","",P216-P216+INDEX(gDP!AE$6:AE$271,MATCH(totalExpenditure!$A216,gDP!$B$6:$B$271))))</f>
        <v/>
      </c>
      <c r="DO216" s="77" t="str">
        <f>IF(Q216="","",IF(BP216="","",Q216-Q216+INDEX(gDP!AF$6:AF$271,MATCH(totalExpenditure!$A216,gDP!$B$6:$B$271))))</f>
        <v/>
      </c>
      <c r="DP216" s="77" t="str">
        <f>IF(R216="","",IF(BQ216="","",R216-R216+INDEX(gDP!AG$6:AG$271,MATCH(totalExpenditure!$A216,gDP!$B$6:$B$271))))</f>
        <v/>
      </c>
      <c r="DQ216" s="77" t="str">
        <f>IF(S216="","",IF(BR216="","",S216-S216+INDEX(gDP!AH$6:AH$271,MATCH(totalExpenditure!$A216,gDP!$B$6:$B$271))))</f>
        <v/>
      </c>
      <c r="DR216" s="77">
        <f>IF(T216="","",IF(BS216="","",T216-T216+INDEX(gDP!AI$6:AI$271,MATCH(totalExpenditure!$A216,gDP!$B$6:$B$271))))</f>
        <v>4817542204</v>
      </c>
      <c r="DS216" s="77">
        <f>IF(U216="","",IF(BT216="","",U216-U216+INDEX(gDP!AJ$6:AJ$271,MATCH(totalExpenditure!$A216,gDP!$B$6:$B$271))))</f>
        <v>5252342400</v>
      </c>
      <c r="DT216" s="77">
        <f>IF(V216="","",IF(BU216="","",V216-V216+INDEX(gDP!AK$6:AK$271,MATCH(totalExpenditure!$A216,gDP!$B$6:$B$271))))</f>
        <v>5813399300</v>
      </c>
      <c r="DU216" s="77">
        <f>IF(W216="","",IF(BV216="","",W216-W216+INDEX(gDP!AL$6:AL$271,MATCH(totalExpenditure!$A216,gDP!$B$6:$B$271))))</f>
        <v>6680269200</v>
      </c>
      <c r="DV216" s="77">
        <f>IF(X216="","",IF(BW216="","",X216-X216+INDEX(gDP!AM$6:AM$271,MATCH(totalExpenditure!$A216,gDP!$B$6:$B$271))))</f>
        <v>7679384000</v>
      </c>
      <c r="DW216" s="77">
        <f>IF(Y216="","",IF(BX216="","",Y216-Y216+INDEX(gDP!AN$6:AN$271,MATCH(totalExpenditure!$A216,gDP!$B$6:$B$271))))</f>
        <v>8921947100</v>
      </c>
      <c r="DX216" s="77">
        <f>IF(Z216="","",IF(BY216="","",Z216-Z216+INDEX(gDP!AO$6:AO$271,MATCH(totalExpenditure!$A216,gDP!$B$6:$B$271))))</f>
        <v>9586327800</v>
      </c>
      <c r="DY216" s="77">
        <f>IF(AA216="","",IF(BZ216="","",AA216-AA216+INDEX(gDP!AP$6:AP$271,MATCH(totalExpenditure!$A216,gDP!$B$6:$B$271))))</f>
        <v>10221705900</v>
      </c>
      <c r="DZ216" s="77">
        <f>IF(AB216="","",IF(CA216="","",AB216-AB216+INDEX(gDP!AQ$6:AQ$271,MATCH(totalExpenditure!$A216,gDP!$B$6:$B$271))))</f>
        <v>10936669900</v>
      </c>
      <c r="EA216" s="77">
        <f>IF(AC216="","",IF(CB216="","",AC216-AC216+INDEX(gDP!AR$6:AR$271,MATCH(totalExpenditure!$A216,gDP!$B$6:$B$271))))</f>
        <v>11284197000</v>
      </c>
      <c r="EB216" s="77">
        <f>IF(AD216="","",IF(CC216="","",AD216-AD216+INDEX(gDP!AS$6:AS$271,MATCH(totalExpenditure!$A216,gDP!$B$6:$B$271))))</f>
        <v>11784927700</v>
      </c>
      <c r="EC216" s="77">
        <f>IF(AE216="","",IF(CD216="","",AE216-AE216+INDEX(gDP!AT$6:AT$271,MATCH(totalExpenditure!$A216,gDP!$B$6:$B$271))))</f>
        <v>12282533600</v>
      </c>
      <c r="ED216" s="77">
        <f>IF(AF216="","",IF(CE216="","",AF216-AF216+INDEX(gDP!AU$6:AU$271,MATCH(totalExpenditure!$A216,gDP!$B$6:$B$271))))</f>
        <v>12664190300</v>
      </c>
      <c r="EE216" s="77">
        <f>IF(AG216="","",IF(CF216="","",AG216-AG216+INDEX(gDP!AV$6:AV$271,MATCH(totalExpenditure!$A216,gDP!$B$6:$B$271))))</f>
        <v>13243892200</v>
      </c>
      <c r="EF216" s="77">
        <f>IF(AH216="","",IF(CG216="","",AH216-AH216+INDEX(gDP!AW$6:AW$271,MATCH(totalExpenditure!$A216,gDP!$B$6:$B$271))))</f>
        <v>13724810900</v>
      </c>
      <c r="EG216" s="77">
        <f>IF(AI216="","",IF(CH216="","",AI216-AI216+INDEX(gDP!AX$6:AX$271,MATCH(totalExpenditure!$A216,gDP!$B$6:$B$271))))</f>
        <v>14698000000</v>
      </c>
      <c r="EH216" s="77">
        <f>IF(AJ216="","",IF(CI216="","",AJ216-AJ216+INDEX(gDP!AY$6:AY$271,MATCH(totalExpenditure!$A216,gDP!$B$6:$B$271))))</f>
        <v>15999890000</v>
      </c>
      <c r="EI216" s="77">
        <f>IF(AK216="","",IF(CJ216="","",AK216-AK216+INDEX(gDP!AZ$6:AZ$271,MATCH(totalExpenditure!$A216,gDP!$B$6:$B$271))))</f>
        <v>17011750000</v>
      </c>
      <c r="EJ216" s="77">
        <f>IF(AL216="","",IF(CK216="","",AL216-AL216+INDEX(gDP!BA$6:BA$271,MATCH(totalExpenditure!$A216,gDP!$B$6:$B$271))))</f>
        <v>17986890000</v>
      </c>
      <c r="EK216" s="77">
        <f>IF(AM216="","",IF(CL216="","",AM216-AM216+INDEX(gDP!BB$6:BB$271,MATCH(totalExpenditure!$A216,gDP!$B$6:$B$271))))</f>
        <v>17601620000</v>
      </c>
      <c r="EL216" s="77">
        <f>IF(AN216="","",IF(CM216="","",AN216-AN216+INDEX(gDP!BC$6:BC$271,MATCH(totalExpenditure!$A216,gDP!$B$6:$B$271))))</f>
        <v>18447920000</v>
      </c>
      <c r="EM216" s="77">
        <f>IF(AO216="","",IF(CN216="","",AO216-AO216+INDEX(gDP!BD$6:BD$271,MATCH(totalExpenditure!$A216,gDP!$B$6:$B$271))))</f>
        <v>20283780000</v>
      </c>
      <c r="EN216" s="77">
        <f>IF(AP216="","",IF(CO216="","",AP216-AP216+INDEX(gDP!BE$6:BE$271,MATCH(totalExpenditure!$A216,gDP!$B$6:$B$271))))</f>
        <v>21386150000</v>
      </c>
      <c r="EO216" s="77">
        <f>IF(AQ216="","",IF(CP216="","",AQ216-AQ216+INDEX(gDP!BF$6:BF$271,MATCH(totalExpenditure!$A216,gDP!$B$6:$B$271))))</f>
        <v>21990960000</v>
      </c>
      <c r="EP216" s="77">
        <f>IF(AR216="","",IF(CQ216="","",AR216-AR216+INDEX(gDP!BG$6:BG$271,MATCH(totalExpenditure!$A216,gDP!$B$6:$B$271))))</f>
        <v>22593470000</v>
      </c>
      <c r="EQ216" s="77">
        <f>IF(AS216="","",IF(CR216="","",AS216-AS216+INDEX(gDP!BH$6:BH$271,MATCH(totalExpenditure!$A216,gDP!$B$6:$B$271))))</f>
        <v>23438240000</v>
      </c>
      <c r="ER216" s="77">
        <f>IF(AT216="","",IF(CS216="","",AT216-AT216+INDEX(gDP!BI$6:BI$271,MATCH(totalExpenditure!$A216,gDP!$B$6:$B$271))))</f>
        <v>24191430000</v>
      </c>
      <c r="ES216" s="77">
        <f>IF(AU216="","",IF(CT216="","",AU216-AU216+INDEX(gDP!BJ$6:BJ$271,MATCH(totalExpenditure!$A216,gDP!$B$6:$B$271))))</f>
        <v>24979190000</v>
      </c>
      <c r="ET216" s="77">
        <f>IF(AV216="","",IF(CU216="","",AV216-AV216+INDEX(gDP!BK$6:BK$271,MATCH(totalExpenditure!$A216,gDP!$B$6:$B$271))))</f>
        <v>26020850000</v>
      </c>
      <c r="EU216" s="77">
        <f>IF(AW216="","",IF(CV216="","",AW216-AW216+INDEX(gDP!BL$6:BL$271,MATCH(totalExpenditure!$A216,gDP!$B$6:$B$271))))</f>
        <v>26881140000</v>
      </c>
      <c r="EV216" s="77">
        <f>IF(AX216="","",IF(CW216="","",AX216-AX216+INDEX(gDP!BM$6:BM$271,MATCH(totalExpenditure!$A216,gDP!$B$6:$B$271))))</f>
        <v>24921190000</v>
      </c>
      <c r="EW216" s="77">
        <f>IF(AY216="","",IF(CX216="","",AY216-AY216+INDEX(gDP!BN$6:BN$271,MATCH(totalExpenditure!$A216,gDP!$B$6:$B$271))))</f>
        <v>29043140000</v>
      </c>
      <c r="EX216" s="77" t="str">
        <f>IF(AZ216="","",IF(CY216="","",AZ216-AZ216+INDEX(gDP!BO$6:BO$271,MATCH(totalExpenditure!$A216,gDP!$B$6:$B$271))))</f>
        <v/>
      </c>
    </row>
    <row r="217" spans="1:154" x14ac:dyDescent="0.35">
      <c r="A217" t="s">
        <v>643</v>
      </c>
      <c r="B217" s="77" t="str">
        <f>IF(INDEX([2]pivotTable!B$3:B$308,MATCH(totalExpenditure!$A217,[2]pivotTable!$A$3:$A$308,0))/100*INDEX(gDP!Q$6:Q$271,MATCH(totalExpenditure!$A217,gDP!$B$6:$B$271))=0,"",INDEX([2]pivotTable!B$3:B$308,MATCH(totalExpenditure!$A217,[2]pivotTable!$A$3:$A$308,0))/100*INDEX(gDP!Q$6:Q$271,MATCH(totalExpenditure!$A217,gDP!$B$6:$B$271)))</f>
        <v/>
      </c>
      <c r="C217" s="77" t="str">
        <f>IF(INDEX([2]pivotTable!C$3:C$308,MATCH(totalExpenditure!$A217,[2]pivotTable!$A$3:$A$308,0))/100*INDEX(gDP!R$6:R$271,MATCH(totalExpenditure!$A217,gDP!$B$6:$B$271))=0,"",INDEX([2]pivotTable!C$3:C$308,MATCH(totalExpenditure!$A217,[2]pivotTable!$A$3:$A$308,0))/100*INDEX(gDP!R$6:R$271,MATCH(totalExpenditure!$A217,gDP!$B$6:$B$271)))</f>
        <v/>
      </c>
      <c r="D217" s="77" t="str">
        <f>IF(INDEX([2]pivotTable!D$3:D$308,MATCH(totalExpenditure!$A217,[2]pivotTable!$A$3:$A$308,0))/100*INDEX(gDP!S$6:S$271,MATCH(totalExpenditure!$A217,gDP!$B$6:$B$271))=0,"",INDEX([2]pivotTable!D$3:D$308,MATCH(totalExpenditure!$A217,[2]pivotTable!$A$3:$A$308,0))/100*INDEX(gDP!S$6:S$271,MATCH(totalExpenditure!$A217,gDP!$B$6:$B$271)))</f>
        <v/>
      </c>
      <c r="E217" s="77" t="str">
        <f>IF(INDEX([2]pivotTable!E$3:E$308,MATCH(totalExpenditure!$A217,[2]pivotTable!$A$3:$A$308,0))/100*INDEX(gDP!T$6:T$271,MATCH(totalExpenditure!$A217,gDP!$B$6:$B$271))=0,"",INDEX([2]pivotTable!E$3:E$308,MATCH(totalExpenditure!$A217,[2]pivotTable!$A$3:$A$308,0))/100*INDEX(gDP!T$6:T$271,MATCH(totalExpenditure!$A217,gDP!$B$6:$B$271)))</f>
        <v/>
      </c>
      <c r="F217" s="77" t="str">
        <f>IF(INDEX([2]pivotTable!F$3:F$308,MATCH(totalExpenditure!$A217,[2]pivotTable!$A$3:$A$308,0))/100*INDEX(gDP!U$6:U$271,MATCH(totalExpenditure!$A217,gDP!$B$6:$B$271))=0,"",INDEX([2]pivotTable!F$3:F$308,MATCH(totalExpenditure!$A217,[2]pivotTable!$A$3:$A$308,0))/100*INDEX(gDP!U$6:U$271,MATCH(totalExpenditure!$A217,gDP!$B$6:$B$271)))</f>
        <v/>
      </c>
      <c r="G217" s="77" t="str">
        <f>IF(INDEX([2]pivotTable!G$3:G$308,MATCH(totalExpenditure!$A217,[2]pivotTable!$A$3:$A$308,0))/100*INDEX(gDP!V$6:V$271,MATCH(totalExpenditure!$A217,gDP!$B$6:$B$271))=0,"",INDEX([2]pivotTable!G$3:G$308,MATCH(totalExpenditure!$A217,[2]pivotTable!$A$3:$A$308,0))/100*INDEX(gDP!V$6:V$271,MATCH(totalExpenditure!$A217,gDP!$B$6:$B$271)))</f>
        <v/>
      </c>
      <c r="H217" s="77" t="str">
        <f>IF(INDEX([2]pivotTable!H$3:H$308,MATCH(totalExpenditure!$A217,[2]pivotTable!$A$3:$A$308,0))/100*INDEX(gDP!W$6:W$271,MATCH(totalExpenditure!$A217,gDP!$B$6:$B$271))=0,"",INDEX([2]pivotTable!H$3:H$308,MATCH(totalExpenditure!$A217,[2]pivotTable!$A$3:$A$308,0))/100*INDEX(gDP!W$6:W$271,MATCH(totalExpenditure!$A217,gDP!$B$6:$B$271)))</f>
        <v/>
      </c>
      <c r="I217" s="77" t="str">
        <f>IF(INDEX([2]pivotTable!I$3:I$308,MATCH(totalExpenditure!$A217,[2]pivotTable!$A$3:$A$308,0))/100*INDEX(gDP!X$6:X$271,MATCH(totalExpenditure!$A217,gDP!$B$6:$B$271))=0,"",INDEX([2]pivotTable!I$3:I$308,MATCH(totalExpenditure!$A217,[2]pivotTable!$A$3:$A$308,0))/100*INDEX(gDP!X$6:X$271,MATCH(totalExpenditure!$A217,gDP!$B$6:$B$271)))</f>
        <v/>
      </c>
      <c r="J217" s="77" t="str">
        <f>IF(INDEX([2]pivotTable!J$3:J$308,MATCH(totalExpenditure!$A217,[2]pivotTable!$A$3:$A$308,0))/100*INDEX(gDP!Y$6:Y$271,MATCH(totalExpenditure!$A217,gDP!$B$6:$B$271))=0,"",INDEX([2]pivotTable!J$3:J$308,MATCH(totalExpenditure!$A217,[2]pivotTable!$A$3:$A$308,0))/100*INDEX(gDP!Y$6:Y$271,MATCH(totalExpenditure!$A217,gDP!$B$6:$B$271)))</f>
        <v/>
      </c>
      <c r="K217" s="77" t="str">
        <f>IF(INDEX([2]pivotTable!K$3:K$308,MATCH(totalExpenditure!$A217,[2]pivotTable!$A$3:$A$308,0))/100*INDEX(gDP!Z$6:Z$271,MATCH(totalExpenditure!$A217,gDP!$B$6:$B$271))=0,"",INDEX([2]pivotTable!K$3:K$308,MATCH(totalExpenditure!$A217,[2]pivotTable!$A$3:$A$308,0))/100*INDEX(gDP!Z$6:Z$271,MATCH(totalExpenditure!$A217,gDP!$B$6:$B$271)))</f>
        <v/>
      </c>
      <c r="L217" s="77" t="str">
        <f>IF(INDEX([2]pivotTable!L$3:L$308,MATCH(totalExpenditure!$A217,[2]pivotTable!$A$3:$A$308,0))/100*INDEX(gDP!AA$6:AA$271,MATCH(totalExpenditure!$A217,gDP!$B$6:$B$271))=0,"",INDEX([2]pivotTable!L$3:L$308,MATCH(totalExpenditure!$A217,[2]pivotTable!$A$3:$A$308,0))/100*INDEX(gDP!AA$6:AA$271,MATCH(totalExpenditure!$A217,gDP!$B$6:$B$271)))</f>
        <v/>
      </c>
      <c r="M217" s="77" t="str">
        <f>IF(INDEX([2]pivotTable!M$3:M$308,MATCH(totalExpenditure!$A217,[2]pivotTable!$A$3:$A$308,0))/100*INDEX(gDP!AB$6:AB$271,MATCH(totalExpenditure!$A217,gDP!$B$6:$B$271))=0,"",INDEX([2]pivotTable!M$3:M$308,MATCH(totalExpenditure!$A217,[2]pivotTable!$A$3:$A$308,0))/100*INDEX(gDP!AB$6:AB$271,MATCH(totalExpenditure!$A217,gDP!$B$6:$B$271)))</f>
        <v/>
      </c>
      <c r="N217" s="77" t="str">
        <f>IF(INDEX([2]pivotTable!N$3:N$308,MATCH(totalExpenditure!$A217,[2]pivotTable!$A$3:$A$308,0))/100*INDEX(gDP!AC$6:AC$271,MATCH(totalExpenditure!$A217,gDP!$B$6:$B$271))=0,"",INDEX([2]pivotTable!N$3:N$308,MATCH(totalExpenditure!$A217,[2]pivotTable!$A$3:$A$308,0))/100*INDEX(gDP!AC$6:AC$271,MATCH(totalExpenditure!$A217,gDP!$B$6:$B$271)))</f>
        <v/>
      </c>
      <c r="O217" s="77" t="str">
        <f>IF(INDEX([2]pivotTable!O$3:O$308,MATCH(totalExpenditure!$A217,[2]pivotTable!$A$3:$A$308,0))/100*INDEX(gDP!AD$6:AD$271,MATCH(totalExpenditure!$A217,gDP!$B$6:$B$271))=0,"",INDEX([2]pivotTable!O$3:O$308,MATCH(totalExpenditure!$A217,[2]pivotTable!$A$3:$A$308,0))/100*INDEX(gDP!AD$6:AD$271,MATCH(totalExpenditure!$A217,gDP!$B$6:$B$271)))</f>
        <v/>
      </c>
      <c r="P217" s="77" t="str">
        <f>IF(INDEX([2]pivotTable!P$3:P$308,MATCH(totalExpenditure!$A217,[2]pivotTable!$A$3:$A$308,0))/100*INDEX(gDP!AE$6:AE$271,MATCH(totalExpenditure!$A217,gDP!$B$6:$B$271))=0,"",INDEX([2]pivotTable!P$3:P$308,MATCH(totalExpenditure!$A217,[2]pivotTable!$A$3:$A$308,0))/100*INDEX(gDP!AE$6:AE$271,MATCH(totalExpenditure!$A217,gDP!$B$6:$B$271)))</f>
        <v/>
      </c>
      <c r="Q217" s="77" t="str">
        <f>IF(INDEX([2]pivotTable!Q$3:Q$308,MATCH(totalExpenditure!$A217,[2]pivotTable!$A$3:$A$308,0))/100*INDEX(gDP!AF$6:AF$271,MATCH(totalExpenditure!$A217,gDP!$B$6:$B$271))=0,"",INDEX([2]pivotTable!Q$3:Q$308,MATCH(totalExpenditure!$A217,[2]pivotTable!$A$3:$A$308,0))/100*INDEX(gDP!AF$6:AF$271,MATCH(totalExpenditure!$A217,gDP!$B$6:$B$271)))</f>
        <v/>
      </c>
      <c r="R217" s="77" t="str">
        <f>IF(INDEX([2]pivotTable!R$3:R$308,MATCH(totalExpenditure!$A217,[2]pivotTable!$A$3:$A$308,0))/100*INDEX(gDP!AG$6:AG$271,MATCH(totalExpenditure!$A217,gDP!$B$6:$B$271))=0,"",INDEX([2]pivotTable!R$3:R$308,MATCH(totalExpenditure!$A217,[2]pivotTable!$A$3:$A$308,0))/100*INDEX(gDP!AG$6:AG$271,MATCH(totalExpenditure!$A217,gDP!$B$6:$B$271)))</f>
        <v/>
      </c>
      <c r="S217" s="77" t="str">
        <f>IF(INDEX([2]pivotTable!S$3:S$308,MATCH(totalExpenditure!$A217,[2]pivotTable!$A$3:$A$308,0))/100*INDEX(gDP!AH$6:AH$271,MATCH(totalExpenditure!$A217,gDP!$B$6:$B$271))=0,"",INDEX([2]pivotTable!S$3:S$308,MATCH(totalExpenditure!$A217,[2]pivotTable!$A$3:$A$308,0))/100*INDEX(gDP!AH$6:AH$271,MATCH(totalExpenditure!$A217,gDP!$B$6:$B$271)))</f>
        <v/>
      </c>
      <c r="T217" s="77" t="str">
        <f>IF(INDEX([2]pivotTable!T$3:T$308,MATCH(totalExpenditure!$A217,[2]pivotTable!$A$3:$A$308,0))/100*INDEX(gDP!AI$6:AI$271,MATCH(totalExpenditure!$A217,gDP!$B$6:$B$271))=0,"",INDEX([2]pivotTable!T$3:T$308,MATCH(totalExpenditure!$A217,[2]pivotTable!$A$3:$A$308,0))/100*INDEX(gDP!AI$6:AI$271,MATCH(totalExpenditure!$A217,gDP!$B$6:$B$271)))</f>
        <v/>
      </c>
      <c r="U217" s="77" t="str">
        <f>IF(INDEX([2]pivotTable!U$3:U$308,MATCH(totalExpenditure!$A217,[2]pivotTable!$A$3:$A$308,0))/100*INDEX(gDP!AJ$6:AJ$271,MATCH(totalExpenditure!$A217,gDP!$B$6:$B$271))=0,"",INDEX([2]pivotTable!U$3:U$308,MATCH(totalExpenditure!$A217,[2]pivotTable!$A$3:$A$308,0))/100*INDEX(gDP!AJ$6:AJ$271,MATCH(totalExpenditure!$A217,gDP!$B$6:$B$271)))</f>
        <v/>
      </c>
      <c r="V217" s="77" t="str">
        <f>IF(INDEX([2]pivotTable!V$3:V$308,MATCH(totalExpenditure!$A217,[2]pivotTable!$A$3:$A$308,0))/100*INDEX(gDP!AK$6:AK$271,MATCH(totalExpenditure!$A217,gDP!$B$6:$B$271))=0,"",INDEX([2]pivotTable!V$3:V$308,MATCH(totalExpenditure!$A217,[2]pivotTable!$A$3:$A$308,0))/100*INDEX(gDP!AK$6:AK$271,MATCH(totalExpenditure!$A217,gDP!$B$6:$B$271)))</f>
        <v/>
      </c>
      <c r="W217" s="77" t="str">
        <f>IF(INDEX([2]pivotTable!W$3:W$308,MATCH(totalExpenditure!$A217,[2]pivotTable!$A$3:$A$308,0))/100*INDEX(gDP!AL$6:AL$271,MATCH(totalExpenditure!$A217,gDP!$B$6:$B$271))=0,"",INDEX([2]pivotTable!W$3:W$308,MATCH(totalExpenditure!$A217,[2]pivotTable!$A$3:$A$308,0))/100*INDEX(gDP!AL$6:AL$271,MATCH(totalExpenditure!$A217,gDP!$B$6:$B$271)))</f>
        <v/>
      </c>
      <c r="X217" s="77" t="str">
        <f>IF(INDEX([2]pivotTable!X$3:X$308,MATCH(totalExpenditure!$A217,[2]pivotTable!$A$3:$A$308,0))/100*INDEX(gDP!AM$6:AM$271,MATCH(totalExpenditure!$A217,gDP!$B$6:$B$271))=0,"",INDEX([2]pivotTable!X$3:X$308,MATCH(totalExpenditure!$A217,[2]pivotTable!$A$3:$A$308,0))/100*INDEX(gDP!AM$6:AM$271,MATCH(totalExpenditure!$A217,gDP!$B$6:$B$271)))</f>
        <v/>
      </c>
      <c r="Y217" s="77" t="str">
        <f>IF(INDEX([2]pivotTable!Y$3:Y$308,MATCH(totalExpenditure!$A217,[2]pivotTable!$A$3:$A$308,0))/100*INDEX(gDP!AN$6:AN$271,MATCH(totalExpenditure!$A217,gDP!$B$6:$B$271))=0,"",INDEX([2]pivotTable!Y$3:Y$308,MATCH(totalExpenditure!$A217,[2]pivotTable!$A$3:$A$308,0))/100*INDEX(gDP!AN$6:AN$271,MATCH(totalExpenditure!$A217,gDP!$B$6:$B$271)))</f>
        <v/>
      </c>
      <c r="Z217" s="77" t="str">
        <f>IF(INDEX([2]pivotTable!Z$3:Z$308,MATCH(totalExpenditure!$A217,[2]pivotTable!$A$3:$A$308,0))/100*INDEX(gDP!AO$6:AO$271,MATCH(totalExpenditure!$A217,gDP!$B$6:$B$271))=0,"",INDEX([2]pivotTable!Z$3:Z$308,MATCH(totalExpenditure!$A217,[2]pivotTable!$A$3:$A$308,0))/100*INDEX(gDP!AO$6:AO$271,MATCH(totalExpenditure!$A217,gDP!$B$6:$B$271)))</f>
        <v/>
      </c>
      <c r="AA217" s="77" t="str">
        <f>IF(INDEX([2]pivotTable!AA$3:AA$308,MATCH(totalExpenditure!$A217,[2]pivotTable!$A$3:$A$308,0))/100*INDEX(gDP!AP$6:AP$271,MATCH(totalExpenditure!$A217,gDP!$B$6:$B$271))=0,"",INDEX([2]pivotTable!AA$3:AA$308,MATCH(totalExpenditure!$A217,[2]pivotTable!$A$3:$A$308,0))/100*INDEX(gDP!AP$6:AP$271,MATCH(totalExpenditure!$A217,gDP!$B$6:$B$271)))</f>
        <v/>
      </c>
      <c r="AB217" s="77" t="str">
        <f>IF(INDEX([2]pivotTable!AB$3:AB$308,MATCH(totalExpenditure!$A217,[2]pivotTable!$A$3:$A$308,0))/100*INDEX(gDP!AQ$6:AQ$271,MATCH(totalExpenditure!$A217,gDP!$B$6:$B$271))=0,"",INDEX([2]pivotTable!AB$3:AB$308,MATCH(totalExpenditure!$A217,[2]pivotTable!$A$3:$A$308,0))/100*INDEX(gDP!AQ$6:AQ$271,MATCH(totalExpenditure!$A217,gDP!$B$6:$B$271)))</f>
        <v/>
      </c>
      <c r="AC217" s="77" t="str">
        <f>IF(INDEX([2]pivotTable!AC$3:AC$308,MATCH(totalExpenditure!$A217,[2]pivotTable!$A$3:$A$308,0))/100*INDEX(gDP!AR$6:AR$271,MATCH(totalExpenditure!$A217,gDP!$B$6:$B$271))=0,"",INDEX([2]pivotTable!AC$3:AC$308,MATCH(totalExpenditure!$A217,[2]pivotTable!$A$3:$A$308,0))/100*INDEX(gDP!AR$6:AR$271,MATCH(totalExpenditure!$A217,gDP!$B$6:$B$271)))</f>
        <v/>
      </c>
      <c r="AD217" s="77" t="str">
        <f>IF(INDEX([2]pivotTable!AD$3:AD$308,MATCH(totalExpenditure!$A217,[2]pivotTable!$A$3:$A$308,0))/100*INDEX(gDP!AS$6:AS$271,MATCH(totalExpenditure!$A217,gDP!$B$6:$B$271))=0,"",INDEX([2]pivotTable!AD$3:AD$308,MATCH(totalExpenditure!$A217,[2]pivotTable!$A$3:$A$308,0))/100*INDEX(gDP!AS$6:AS$271,MATCH(totalExpenditure!$A217,gDP!$B$6:$B$271)))</f>
        <v/>
      </c>
      <c r="AE217" s="77" t="str">
        <f>IF(INDEX([2]pivotTable!AE$3:AE$308,MATCH(totalExpenditure!$A217,[2]pivotTable!$A$3:$A$308,0))/100*INDEX(gDP!AT$6:AT$271,MATCH(totalExpenditure!$A217,gDP!$B$6:$B$271))=0,"",INDEX([2]pivotTable!AE$3:AE$308,MATCH(totalExpenditure!$A217,[2]pivotTable!$A$3:$A$308,0))/100*INDEX(gDP!AT$6:AT$271,MATCH(totalExpenditure!$A217,gDP!$B$6:$B$271)))</f>
        <v/>
      </c>
      <c r="AF217" s="77" t="str">
        <f>IF(INDEX([2]pivotTable!AF$3:AF$308,MATCH(totalExpenditure!$A217,[2]pivotTable!$A$3:$A$308,0))/100*INDEX(gDP!AU$6:AU$271,MATCH(totalExpenditure!$A217,gDP!$B$6:$B$271))=0,"",INDEX([2]pivotTable!AF$3:AF$308,MATCH(totalExpenditure!$A217,[2]pivotTable!$A$3:$A$308,0))/100*INDEX(gDP!AU$6:AU$271,MATCH(totalExpenditure!$A217,gDP!$B$6:$B$271)))</f>
        <v/>
      </c>
      <c r="AG217" s="77" t="str">
        <f>IF(INDEX([2]pivotTable!AG$3:AG$308,MATCH(totalExpenditure!$A217,[2]pivotTable!$A$3:$A$308,0))/100*INDEX(gDP!AV$6:AV$271,MATCH(totalExpenditure!$A217,gDP!$B$6:$B$271))=0,"",INDEX([2]pivotTable!AG$3:AG$308,MATCH(totalExpenditure!$A217,[2]pivotTable!$A$3:$A$308,0))/100*INDEX(gDP!AV$6:AV$271,MATCH(totalExpenditure!$A217,gDP!$B$6:$B$271)))</f>
        <v/>
      </c>
      <c r="AH217" s="77" t="str">
        <f>IF(INDEX([2]pivotTable!AH$3:AH$308,MATCH(totalExpenditure!$A217,[2]pivotTable!$A$3:$A$308,0))/100*INDEX(gDP!AW$6:AW$271,MATCH(totalExpenditure!$A217,gDP!$B$6:$B$271))=0,"",INDEX([2]pivotTable!AH$3:AH$308,MATCH(totalExpenditure!$A217,[2]pivotTable!$A$3:$A$308,0))/100*INDEX(gDP!AW$6:AW$271,MATCH(totalExpenditure!$A217,gDP!$B$6:$B$271)))</f>
        <v/>
      </c>
      <c r="AI217" s="77" t="str">
        <f>IF(INDEX([2]pivotTable!AI$3:AI$308,MATCH(totalExpenditure!$A217,[2]pivotTable!$A$3:$A$308,0))/100*INDEX(gDP!AX$6:AX$271,MATCH(totalExpenditure!$A217,gDP!$B$6:$B$271))=0,"",INDEX([2]pivotTable!AI$3:AI$308,MATCH(totalExpenditure!$A217,[2]pivotTable!$A$3:$A$308,0))/100*INDEX(gDP!AX$6:AX$271,MATCH(totalExpenditure!$A217,gDP!$B$6:$B$271)))</f>
        <v/>
      </c>
      <c r="AJ217" s="77" t="str">
        <f>IF(INDEX([2]pivotTable!AJ$3:AJ$308,MATCH(totalExpenditure!$A217,[2]pivotTable!$A$3:$A$308,0))/100*INDEX(gDP!AY$6:AY$271,MATCH(totalExpenditure!$A217,gDP!$B$6:$B$271))=0,"",INDEX([2]pivotTable!AJ$3:AJ$308,MATCH(totalExpenditure!$A217,[2]pivotTable!$A$3:$A$308,0))/100*INDEX(gDP!AY$6:AY$271,MATCH(totalExpenditure!$A217,gDP!$B$6:$B$271)))</f>
        <v/>
      </c>
      <c r="AK217" s="77" t="str">
        <f>IF(INDEX([2]pivotTable!AK$3:AK$308,MATCH(totalExpenditure!$A217,[2]pivotTable!$A$3:$A$308,0))/100*INDEX(gDP!AZ$6:AZ$271,MATCH(totalExpenditure!$A217,gDP!$B$6:$B$271))=0,"",INDEX([2]pivotTable!AK$3:AK$308,MATCH(totalExpenditure!$A217,[2]pivotTable!$A$3:$A$308,0))/100*INDEX(gDP!AZ$6:AZ$271,MATCH(totalExpenditure!$A217,gDP!$B$6:$B$271)))</f>
        <v/>
      </c>
      <c r="AL217" s="77" t="str">
        <f>IF(INDEX([2]pivotTable!AL$3:AL$308,MATCH(totalExpenditure!$A217,[2]pivotTable!$A$3:$A$308,0))/100*INDEX(gDP!BA$6:BA$271,MATCH(totalExpenditure!$A217,gDP!$B$6:$B$271))=0,"",INDEX([2]pivotTable!AL$3:AL$308,MATCH(totalExpenditure!$A217,[2]pivotTable!$A$3:$A$308,0))/100*INDEX(gDP!BA$6:BA$271,MATCH(totalExpenditure!$A217,gDP!$B$6:$B$271)))</f>
        <v/>
      </c>
      <c r="AM217" s="77" t="str">
        <f>IF(INDEX([2]pivotTable!AM$3:AM$308,MATCH(totalExpenditure!$A217,[2]pivotTable!$A$3:$A$308,0))/100*INDEX(gDP!BB$6:BB$271,MATCH(totalExpenditure!$A217,gDP!$B$6:$B$271))=0,"",INDEX([2]pivotTable!AM$3:AM$308,MATCH(totalExpenditure!$A217,[2]pivotTable!$A$3:$A$308,0))/100*INDEX(gDP!BB$6:BB$271,MATCH(totalExpenditure!$A217,gDP!$B$6:$B$271)))</f>
        <v/>
      </c>
      <c r="AN217" s="77" t="str">
        <f>IF(INDEX([2]pivotTable!AN$3:AN$308,MATCH(totalExpenditure!$A217,[2]pivotTable!$A$3:$A$308,0))/100*INDEX(gDP!BC$6:BC$271,MATCH(totalExpenditure!$A217,gDP!$B$6:$B$271))=0,"",INDEX([2]pivotTable!AN$3:AN$308,MATCH(totalExpenditure!$A217,[2]pivotTable!$A$3:$A$308,0))/100*INDEX(gDP!BC$6:BC$271,MATCH(totalExpenditure!$A217,gDP!$B$6:$B$271)))</f>
        <v/>
      </c>
      <c r="AO217" s="77" t="str">
        <f>IF(INDEX([2]pivotTable!AO$3:AO$308,MATCH(totalExpenditure!$A217,[2]pivotTable!$A$3:$A$308,0))/100*INDEX(gDP!BD$6:BD$271,MATCH(totalExpenditure!$A217,gDP!$B$6:$B$271))=0,"",INDEX([2]pivotTable!AO$3:AO$308,MATCH(totalExpenditure!$A217,[2]pivotTable!$A$3:$A$308,0))/100*INDEX(gDP!BD$6:BD$271,MATCH(totalExpenditure!$A217,gDP!$B$6:$B$271)))</f>
        <v/>
      </c>
      <c r="AP217" s="77" t="str">
        <f>IF(INDEX([2]pivotTable!AP$3:AP$308,MATCH(totalExpenditure!$A217,[2]pivotTable!$A$3:$A$308,0))/100*INDEX(gDP!BE$6:BE$271,MATCH(totalExpenditure!$A217,gDP!$B$6:$B$271))=0,"",INDEX([2]pivotTable!AP$3:AP$308,MATCH(totalExpenditure!$A217,[2]pivotTable!$A$3:$A$308,0))/100*INDEX(gDP!BE$6:BE$271,MATCH(totalExpenditure!$A217,gDP!$B$6:$B$271)))</f>
        <v/>
      </c>
      <c r="AQ217" s="77" t="str">
        <f>IF(INDEX([2]pivotTable!AQ$3:AQ$308,MATCH(totalExpenditure!$A217,[2]pivotTable!$A$3:$A$308,0))/100*INDEX(gDP!BF$6:BF$271,MATCH(totalExpenditure!$A217,gDP!$B$6:$B$271))=0,"",INDEX([2]pivotTable!AQ$3:AQ$308,MATCH(totalExpenditure!$A217,[2]pivotTable!$A$3:$A$308,0))/100*INDEX(gDP!BF$6:BF$271,MATCH(totalExpenditure!$A217,gDP!$B$6:$B$271)))</f>
        <v/>
      </c>
      <c r="AR217" s="77" t="str">
        <f>IF(INDEX([2]pivotTable!AR$3:AR$308,MATCH(totalExpenditure!$A217,[2]pivotTable!$A$3:$A$308,0))/100*INDEX(gDP!BG$6:BG$271,MATCH(totalExpenditure!$A217,gDP!$B$6:$B$271))=0,"",INDEX([2]pivotTable!AR$3:AR$308,MATCH(totalExpenditure!$A217,[2]pivotTable!$A$3:$A$308,0))/100*INDEX(gDP!BG$6:BG$271,MATCH(totalExpenditure!$A217,gDP!$B$6:$B$271)))</f>
        <v/>
      </c>
      <c r="AS217" s="77" t="str">
        <f>IF(INDEX([2]pivotTable!AS$3:AS$308,MATCH(totalExpenditure!$A217,[2]pivotTable!$A$3:$A$308,0))/100*INDEX(gDP!BH$6:BH$271,MATCH(totalExpenditure!$A217,gDP!$B$6:$B$271))=0,"",INDEX([2]pivotTable!AS$3:AS$308,MATCH(totalExpenditure!$A217,[2]pivotTable!$A$3:$A$308,0))/100*INDEX(gDP!BH$6:BH$271,MATCH(totalExpenditure!$A217,gDP!$B$6:$B$271)))</f>
        <v/>
      </c>
      <c r="AT217" s="77" t="str">
        <f>IF(INDEX([2]pivotTable!AT$3:AT$308,MATCH(totalExpenditure!$A217,[2]pivotTable!$A$3:$A$308,0))/100*INDEX(gDP!BI$6:BI$271,MATCH(totalExpenditure!$A217,gDP!$B$6:$B$271))=0,"",INDEX([2]pivotTable!AT$3:AT$308,MATCH(totalExpenditure!$A217,[2]pivotTable!$A$3:$A$308,0))/100*INDEX(gDP!BI$6:BI$271,MATCH(totalExpenditure!$A217,gDP!$B$6:$B$271)))</f>
        <v/>
      </c>
      <c r="AU217" s="77" t="str">
        <f>IF(INDEX([2]pivotTable!AU$3:AU$308,MATCH(totalExpenditure!$A217,[2]pivotTable!$A$3:$A$308,0))/100*INDEX(gDP!BJ$6:BJ$271,MATCH(totalExpenditure!$A217,gDP!$B$6:$B$271))=0,"",INDEX([2]pivotTable!AU$3:AU$308,MATCH(totalExpenditure!$A217,[2]pivotTable!$A$3:$A$308,0))/100*INDEX(gDP!BJ$6:BJ$271,MATCH(totalExpenditure!$A217,gDP!$B$6:$B$271)))</f>
        <v/>
      </c>
      <c r="AV217" s="77" t="str">
        <f>IF(INDEX([2]pivotTable!AV$3:AV$308,MATCH(totalExpenditure!$A217,[2]pivotTable!$A$3:$A$308,0))/100*INDEX(gDP!BK$6:BK$271,MATCH(totalExpenditure!$A217,gDP!$B$6:$B$271))=0,"",INDEX([2]pivotTable!AV$3:AV$308,MATCH(totalExpenditure!$A217,[2]pivotTable!$A$3:$A$308,0))/100*INDEX(gDP!BK$6:BK$271,MATCH(totalExpenditure!$A217,gDP!$B$6:$B$271)))</f>
        <v/>
      </c>
      <c r="AW217" s="77" t="str">
        <f>IF(INDEX([2]pivotTable!AW$3:AW$308,MATCH(totalExpenditure!$A217,[2]pivotTable!$A$3:$A$308,0))/100*INDEX(gDP!BL$6:BL$271,MATCH(totalExpenditure!$A217,gDP!$B$6:$B$271))=0,"",INDEX([2]pivotTable!AW$3:AW$308,MATCH(totalExpenditure!$A217,[2]pivotTable!$A$3:$A$308,0))/100*INDEX(gDP!BL$6:BL$271,MATCH(totalExpenditure!$A217,gDP!$B$6:$B$271)))</f>
        <v/>
      </c>
      <c r="AX217" s="77" t="str">
        <f>IF(INDEX([2]pivotTable!AX$3:AX$308,MATCH(totalExpenditure!$A217,[2]pivotTable!$A$3:$A$308,0))/100*INDEX(gDP!BM$6:BM$271,MATCH(totalExpenditure!$A217,gDP!$B$6:$B$271))=0,"",INDEX([2]pivotTable!AX$3:AX$308,MATCH(totalExpenditure!$A217,[2]pivotTable!$A$3:$A$308,0))/100*INDEX(gDP!BM$6:BM$271,MATCH(totalExpenditure!$A217,gDP!$B$6:$B$271)))</f>
        <v/>
      </c>
      <c r="AY217" s="77" t="str">
        <f>IF(INDEX([2]pivotTable!AY$3:AY$308,MATCH(totalExpenditure!$A217,[2]pivotTable!$A$3:$A$308,0))/100*INDEX(gDP!BN$6:BN$271,MATCH(totalExpenditure!$A217,gDP!$B$6:$B$271))=0,"",INDEX([2]pivotTable!AY$3:AY$308,MATCH(totalExpenditure!$A217,[2]pivotTable!$A$3:$A$308,0))/100*INDEX(gDP!BN$6:BN$271,MATCH(totalExpenditure!$A217,gDP!$B$6:$B$271)))</f>
        <v/>
      </c>
      <c r="AZ217" s="77" t="str">
        <f>IF(INDEX([2]pivotTable!AZ$3:AZ$308,MATCH(totalExpenditure!$A217,[2]pivotTable!$A$3:$A$308,0))/100*INDEX(gDP!BO$6:BO$271,MATCH(totalExpenditure!$A217,gDP!$B$6:$B$271))=0,"",INDEX([2]pivotTable!AZ$3:AZ$308,MATCH(totalExpenditure!$A217,[2]pivotTable!$A$3:$A$308,0))/100*INDEX(gDP!BO$6:BO$271,MATCH(totalExpenditure!$A217,gDP!$B$6:$B$271)))</f>
        <v/>
      </c>
      <c r="BA217" s="77" t="str">
        <f>IF(INDEX([2]pivotTable!B$310:B$615,MATCH(totalExpenditure!$A217,[2]pivotTable!$A$310:$A$615,0))/100*INDEX(gDP!Q$6:Q$271,MATCH(totalExpenditure!$A217,gDP!$B$6:$B$271))=0,"",INDEX([2]pivotTable!B$310:B$615,MATCH(totalExpenditure!$A217,[2]pivotTable!$A$310:$A$615,0))/100*INDEX(gDP!Q$6:Q$271,MATCH(totalExpenditure!$A217,gDP!$B$6:$B$271)))</f>
        <v/>
      </c>
      <c r="BB217" s="77" t="str">
        <f>IF(INDEX([2]pivotTable!C$310:C$615,MATCH(totalExpenditure!$A217,[2]pivotTable!$A$310:$A$615,0))/100*INDEX(gDP!R$6:R$271,MATCH(totalExpenditure!$A217,gDP!$B$6:$B$271))=0,"",INDEX([2]pivotTable!C$310:C$615,MATCH(totalExpenditure!$A217,[2]pivotTable!$A$310:$A$615,0))/100*INDEX(gDP!R$6:R$271,MATCH(totalExpenditure!$A217,gDP!$B$6:$B$271)))</f>
        <v/>
      </c>
      <c r="BC217" s="77" t="str">
        <f>IF(INDEX([2]pivotTable!D$310:D$615,MATCH(totalExpenditure!$A217,[2]pivotTable!$A$310:$A$615,0))/100*INDEX(gDP!S$6:S$271,MATCH(totalExpenditure!$A217,gDP!$B$6:$B$271))=0,"",INDEX([2]pivotTable!D$310:D$615,MATCH(totalExpenditure!$A217,[2]pivotTable!$A$310:$A$615,0))/100*INDEX(gDP!S$6:S$271,MATCH(totalExpenditure!$A217,gDP!$B$6:$B$271)))</f>
        <v/>
      </c>
      <c r="BD217" s="77" t="str">
        <f>IF(INDEX([2]pivotTable!E$310:E$615,MATCH(totalExpenditure!$A217,[2]pivotTable!$A$310:$A$615,0))/100*INDEX(gDP!T$6:T$271,MATCH(totalExpenditure!$A217,gDP!$B$6:$B$271))=0,"",INDEX([2]pivotTable!E$310:E$615,MATCH(totalExpenditure!$A217,[2]pivotTable!$A$310:$A$615,0))/100*INDEX(gDP!T$6:T$271,MATCH(totalExpenditure!$A217,gDP!$B$6:$B$271)))</f>
        <v/>
      </c>
      <c r="BE217" s="77" t="str">
        <f>IF(INDEX([2]pivotTable!F$310:F$615,MATCH(totalExpenditure!$A217,[2]pivotTable!$A$310:$A$615,0))/100*INDEX(gDP!U$6:U$271,MATCH(totalExpenditure!$A217,gDP!$B$6:$B$271))=0,"",INDEX([2]pivotTable!F$310:F$615,MATCH(totalExpenditure!$A217,[2]pivotTable!$A$310:$A$615,0))/100*INDEX(gDP!U$6:U$271,MATCH(totalExpenditure!$A217,gDP!$B$6:$B$271)))</f>
        <v/>
      </c>
      <c r="BF217" s="77" t="str">
        <f>IF(INDEX([2]pivotTable!G$310:G$615,MATCH(totalExpenditure!$A217,[2]pivotTable!$A$310:$A$615,0))/100*INDEX(gDP!V$6:V$271,MATCH(totalExpenditure!$A217,gDP!$B$6:$B$271))=0,"",INDEX([2]pivotTable!G$310:G$615,MATCH(totalExpenditure!$A217,[2]pivotTable!$A$310:$A$615,0))/100*INDEX(gDP!V$6:V$271,MATCH(totalExpenditure!$A217,gDP!$B$6:$B$271)))</f>
        <v/>
      </c>
      <c r="BG217" s="77" t="str">
        <f>IF(INDEX([2]pivotTable!H$310:H$615,MATCH(totalExpenditure!$A217,[2]pivotTable!$A$310:$A$615,0))/100*INDEX(gDP!W$6:W$271,MATCH(totalExpenditure!$A217,gDP!$B$6:$B$271))=0,"",INDEX([2]pivotTable!H$310:H$615,MATCH(totalExpenditure!$A217,[2]pivotTable!$A$310:$A$615,0))/100*INDEX(gDP!W$6:W$271,MATCH(totalExpenditure!$A217,gDP!$B$6:$B$271)))</f>
        <v/>
      </c>
      <c r="BH217" s="77" t="str">
        <f>IF(INDEX([2]pivotTable!I$310:I$615,MATCH(totalExpenditure!$A217,[2]pivotTable!$A$310:$A$615,0))/100*INDEX(gDP!X$6:X$271,MATCH(totalExpenditure!$A217,gDP!$B$6:$B$271))=0,"",INDEX([2]pivotTable!I$310:I$615,MATCH(totalExpenditure!$A217,[2]pivotTable!$A$310:$A$615,0))/100*INDEX(gDP!X$6:X$271,MATCH(totalExpenditure!$A217,gDP!$B$6:$B$271)))</f>
        <v/>
      </c>
      <c r="BI217" s="77" t="str">
        <f>IF(INDEX([2]pivotTable!J$310:J$615,MATCH(totalExpenditure!$A217,[2]pivotTable!$A$310:$A$615,0))/100*INDEX(gDP!Y$6:Y$271,MATCH(totalExpenditure!$A217,gDP!$B$6:$B$271))=0,"",INDEX([2]pivotTable!J$310:J$615,MATCH(totalExpenditure!$A217,[2]pivotTable!$A$310:$A$615,0))/100*INDEX(gDP!Y$6:Y$271,MATCH(totalExpenditure!$A217,gDP!$B$6:$B$271)))</f>
        <v/>
      </c>
      <c r="BJ217" s="77" t="str">
        <f>IF(INDEX([2]pivotTable!K$310:K$615,MATCH(totalExpenditure!$A217,[2]pivotTable!$A$310:$A$615,0))/100*INDEX(gDP!Z$6:Z$271,MATCH(totalExpenditure!$A217,gDP!$B$6:$B$271))=0,"",INDEX([2]pivotTable!K$310:K$615,MATCH(totalExpenditure!$A217,[2]pivotTable!$A$310:$A$615,0))/100*INDEX(gDP!Z$6:Z$271,MATCH(totalExpenditure!$A217,gDP!$B$6:$B$271)))</f>
        <v/>
      </c>
      <c r="BK217" s="77" t="str">
        <f>IF(INDEX([2]pivotTable!L$310:L$615,MATCH(totalExpenditure!$A217,[2]pivotTable!$A$310:$A$615,0))/100*INDEX(gDP!AA$6:AA$271,MATCH(totalExpenditure!$A217,gDP!$B$6:$B$271))=0,"",INDEX([2]pivotTable!L$310:L$615,MATCH(totalExpenditure!$A217,[2]pivotTable!$A$310:$A$615,0))/100*INDEX(gDP!AA$6:AA$271,MATCH(totalExpenditure!$A217,gDP!$B$6:$B$271)))</f>
        <v/>
      </c>
      <c r="BL217" s="77" t="str">
        <f>IF(INDEX([2]pivotTable!M$310:M$615,MATCH(totalExpenditure!$A217,[2]pivotTable!$A$310:$A$615,0))/100*INDEX(gDP!AB$6:AB$271,MATCH(totalExpenditure!$A217,gDP!$B$6:$B$271))=0,"",INDEX([2]pivotTable!M$310:M$615,MATCH(totalExpenditure!$A217,[2]pivotTable!$A$310:$A$615,0))/100*INDEX(gDP!AB$6:AB$271,MATCH(totalExpenditure!$A217,gDP!$B$6:$B$271)))</f>
        <v/>
      </c>
      <c r="BM217" s="77" t="str">
        <f>IF(INDEX([2]pivotTable!N$310:N$615,MATCH(totalExpenditure!$A217,[2]pivotTable!$A$310:$A$615,0))/100*INDEX(gDP!AC$6:AC$271,MATCH(totalExpenditure!$A217,gDP!$B$6:$B$271))=0,"",INDEX([2]pivotTable!N$310:N$615,MATCH(totalExpenditure!$A217,[2]pivotTable!$A$310:$A$615,0))/100*INDEX(gDP!AC$6:AC$271,MATCH(totalExpenditure!$A217,gDP!$B$6:$B$271)))</f>
        <v/>
      </c>
      <c r="BN217" s="77" t="str">
        <f>IF(INDEX([2]pivotTable!O$310:O$615,MATCH(totalExpenditure!$A217,[2]pivotTable!$A$310:$A$615,0))/100*INDEX(gDP!AD$6:AD$271,MATCH(totalExpenditure!$A217,gDP!$B$6:$B$271))=0,"",INDEX([2]pivotTable!O$310:O$615,MATCH(totalExpenditure!$A217,[2]pivotTable!$A$310:$A$615,0))/100*INDEX(gDP!AD$6:AD$271,MATCH(totalExpenditure!$A217,gDP!$B$6:$B$271)))</f>
        <v/>
      </c>
      <c r="BO217" s="77" t="str">
        <f>IF(INDEX([2]pivotTable!P$310:P$615,MATCH(totalExpenditure!$A217,[2]pivotTable!$A$310:$A$615,0))/100*INDEX(gDP!AE$6:AE$271,MATCH(totalExpenditure!$A217,gDP!$B$6:$B$271))=0,"",INDEX([2]pivotTable!P$310:P$615,MATCH(totalExpenditure!$A217,[2]pivotTable!$A$310:$A$615,0))/100*INDEX(gDP!AE$6:AE$271,MATCH(totalExpenditure!$A217,gDP!$B$6:$B$271)))</f>
        <v/>
      </c>
      <c r="BP217" s="77" t="str">
        <f>IF(INDEX([2]pivotTable!Q$310:Q$615,MATCH(totalExpenditure!$A217,[2]pivotTable!$A$310:$A$615,0))/100*INDEX(gDP!AF$6:AF$271,MATCH(totalExpenditure!$A217,gDP!$B$6:$B$271))=0,"",INDEX([2]pivotTable!Q$310:Q$615,MATCH(totalExpenditure!$A217,[2]pivotTable!$A$310:$A$615,0))/100*INDEX(gDP!AF$6:AF$271,MATCH(totalExpenditure!$A217,gDP!$B$6:$B$271)))</f>
        <v/>
      </c>
      <c r="BQ217" s="77" t="str">
        <f>IF(INDEX([2]pivotTable!R$310:R$615,MATCH(totalExpenditure!$A217,[2]pivotTable!$A$310:$A$615,0))/100*INDEX(gDP!AG$6:AG$271,MATCH(totalExpenditure!$A217,gDP!$B$6:$B$271))=0,"",INDEX([2]pivotTable!R$310:R$615,MATCH(totalExpenditure!$A217,[2]pivotTable!$A$310:$A$615,0))/100*INDEX(gDP!AG$6:AG$271,MATCH(totalExpenditure!$A217,gDP!$B$6:$B$271)))</f>
        <v/>
      </c>
      <c r="BR217" s="77" t="str">
        <f>IF(INDEX([2]pivotTable!S$310:S$615,MATCH(totalExpenditure!$A217,[2]pivotTable!$A$310:$A$615,0))/100*INDEX(gDP!AH$6:AH$271,MATCH(totalExpenditure!$A217,gDP!$B$6:$B$271))=0,"",INDEX([2]pivotTable!S$310:S$615,MATCH(totalExpenditure!$A217,[2]pivotTable!$A$310:$A$615,0))/100*INDEX(gDP!AH$6:AH$271,MATCH(totalExpenditure!$A217,gDP!$B$6:$B$271)))</f>
        <v/>
      </c>
      <c r="BS217" s="77" t="str">
        <f>IF(INDEX([2]pivotTable!T$310:T$615,MATCH(totalExpenditure!$A217,[2]pivotTable!$A$310:$A$615,0))/100*INDEX(gDP!AI$6:AI$271,MATCH(totalExpenditure!$A217,gDP!$B$6:$B$271))=0,"",INDEX([2]pivotTable!T$310:T$615,MATCH(totalExpenditure!$A217,[2]pivotTable!$A$310:$A$615,0))/100*INDEX(gDP!AI$6:AI$271,MATCH(totalExpenditure!$A217,gDP!$B$6:$B$271)))</f>
        <v/>
      </c>
      <c r="BT217" s="77" t="str">
        <f>IF(INDEX([2]pivotTable!U$310:U$615,MATCH(totalExpenditure!$A217,[2]pivotTable!$A$310:$A$615,0))/100*INDEX(gDP!AJ$6:AJ$271,MATCH(totalExpenditure!$A217,gDP!$B$6:$B$271))=0,"",INDEX([2]pivotTable!U$310:U$615,MATCH(totalExpenditure!$A217,[2]pivotTable!$A$310:$A$615,0))/100*INDEX(gDP!AJ$6:AJ$271,MATCH(totalExpenditure!$A217,gDP!$B$6:$B$271)))</f>
        <v/>
      </c>
      <c r="BU217" s="77" t="str">
        <f>IF(INDEX([2]pivotTable!V$310:V$615,MATCH(totalExpenditure!$A217,[2]pivotTable!$A$310:$A$615,0))/100*INDEX(gDP!AK$6:AK$271,MATCH(totalExpenditure!$A217,gDP!$B$6:$B$271))=0,"",INDEX([2]pivotTable!V$310:V$615,MATCH(totalExpenditure!$A217,[2]pivotTable!$A$310:$A$615,0))/100*INDEX(gDP!AK$6:AK$271,MATCH(totalExpenditure!$A217,gDP!$B$6:$B$271)))</f>
        <v/>
      </c>
      <c r="BV217" s="77" t="str">
        <f>IF(INDEX([2]pivotTable!W$310:W$615,MATCH(totalExpenditure!$A217,[2]pivotTable!$A$310:$A$615,0))/100*INDEX(gDP!AL$6:AL$271,MATCH(totalExpenditure!$A217,gDP!$B$6:$B$271))=0,"",INDEX([2]pivotTable!W$310:W$615,MATCH(totalExpenditure!$A217,[2]pivotTable!$A$310:$A$615,0))/100*INDEX(gDP!AL$6:AL$271,MATCH(totalExpenditure!$A217,gDP!$B$6:$B$271)))</f>
        <v/>
      </c>
      <c r="BW217" s="77" t="str">
        <f>IF(INDEX([2]pivotTable!X$310:X$615,MATCH(totalExpenditure!$A217,[2]pivotTable!$A$310:$A$615,0))/100*INDEX(gDP!AM$6:AM$271,MATCH(totalExpenditure!$A217,gDP!$B$6:$B$271))=0,"",INDEX([2]pivotTable!X$310:X$615,MATCH(totalExpenditure!$A217,[2]pivotTable!$A$310:$A$615,0))/100*INDEX(gDP!AM$6:AM$271,MATCH(totalExpenditure!$A217,gDP!$B$6:$B$271)))</f>
        <v/>
      </c>
      <c r="BX217" s="77" t="str">
        <f>IF(INDEX([2]pivotTable!Y$310:Y$615,MATCH(totalExpenditure!$A217,[2]pivotTable!$A$310:$A$615,0))/100*INDEX(gDP!AN$6:AN$271,MATCH(totalExpenditure!$A217,gDP!$B$6:$B$271))=0,"",INDEX([2]pivotTable!Y$310:Y$615,MATCH(totalExpenditure!$A217,[2]pivotTable!$A$310:$A$615,0))/100*INDEX(gDP!AN$6:AN$271,MATCH(totalExpenditure!$A217,gDP!$B$6:$B$271)))</f>
        <v/>
      </c>
      <c r="BY217" s="77" t="str">
        <f>IF(INDEX([2]pivotTable!Z$310:Z$615,MATCH(totalExpenditure!$A217,[2]pivotTable!$A$310:$A$615,0))/100*INDEX(gDP!AO$6:AO$271,MATCH(totalExpenditure!$A217,gDP!$B$6:$B$271))=0,"",INDEX([2]pivotTable!Z$310:Z$615,MATCH(totalExpenditure!$A217,[2]pivotTable!$A$310:$A$615,0))/100*INDEX(gDP!AO$6:AO$271,MATCH(totalExpenditure!$A217,gDP!$B$6:$B$271)))</f>
        <v/>
      </c>
      <c r="BZ217" s="77" t="str">
        <f>IF(INDEX([2]pivotTable!AA$310:AA$615,MATCH(totalExpenditure!$A217,[2]pivotTable!$A$310:$A$615,0))/100*INDEX(gDP!AP$6:AP$271,MATCH(totalExpenditure!$A217,gDP!$B$6:$B$271))=0,"",INDEX([2]pivotTable!AA$310:AA$615,MATCH(totalExpenditure!$A217,[2]pivotTable!$A$310:$A$615,0))/100*INDEX(gDP!AP$6:AP$271,MATCH(totalExpenditure!$A217,gDP!$B$6:$B$271)))</f>
        <v/>
      </c>
      <c r="CA217" s="77" t="str">
        <f>IF(INDEX([2]pivotTable!AB$310:AB$615,MATCH(totalExpenditure!$A217,[2]pivotTable!$A$310:$A$615,0))/100*INDEX(gDP!AQ$6:AQ$271,MATCH(totalExpenditure!$A217,gDP!$B$6:$B$271))=0,"",INDEX([2]pivotTable!AB$310:AB$615,MATCH(totalExpenditure!$A217,[2]pivotTable!$A$310:$A$615,0))/100*INDEX(gDP!AQ$6:AQ$271,MATCH(totalExpenditure!$A217,gDP!$B$6:$B$271)))</f>
        <v/>
      </c>
      <c r="CB217" s="77" t="str">
        <f>IF(INDEX([2]pivotTable!AC$310:AC$615,MATCH(totalExpenditure!$A217,[2]pivotTable!$A$310:$A$615,0))/100*INDEX(gDP!AR$6:AR$271,MATCH(totalExpenditure!$A217,gDP!$B$6:$B$271))=0,"",INDEX([2]pivotTable!AC$310:AC$615,MATCH(totalExpenditure!$A217,[2]pivotTable!$A$310:$A$615,0))/100*INDEX(gDP!AR$6:AR$271,MATCH(totalExpenditure!$A217,gDP!$B$6:$B$271)))</f>
        <v/>
      </c>
      <c r="CC217" s="77" t="str">
        <f>IF(INDEX([2]pivotTable!AD$310:AD$615,MATCH(totalExpenditure!$A217,[2]pivotTable!$A$310:$A$615,0))/100*INDEX(gDP!AS$6:AS$271,MATCH(totalExpenditure!$A217,gDP!$B$6:$B$271))=0,"",INDEX([2]pivotTable!AD$310:AD$615,MATCH(totalExpenditure!$A217,[2]pivotTable!$A$310:$A$615,0))/100*INDEX(gDP!AS$6:AS$271,MATCH(totalExpenditure!$A217,gDP!$B$6:$B$271)))</f>
        <v/>
      </c>
      <c r="CD217" s="77" t="str">
        <f>IF(INDEX([2]pivotTable!AE$310:AE$615,MATCH(totalExpenditure!$A217,[2]pivotTable!$A$310:$A$615,0))/100*INDEX(gDP!AT$6:AT$271,MATCH(totalExpenditure!$A217,gDP!$B$6:$B$271))=0,"",INDEX([2]pivotTable!AE$310:AE$615,MATCH(totalExpenditure!$A217,[2]pivotTable!$A$310:$A$615,0))/100*INDEX(gDP!AT$6:AT$271,MATCH(totalExpenditure!$A217,gDP!$B$6:$B$271)))</f>
        <v/>
      </c>
      <c r="CE217" s="77">
        <f>IF(INDEX([2]pivotTable!AF$310:AF$615,MATCH(totalExpenditure!$A217,[2]pivotTable!$A$310:$A$615,0))/100*INDEX(gDP!AU$6:AU$271,MATCH(totalExpenditure!$A217,gDP!$B$6:$B$271))=0,"",INDEX([2]pivotTable!AF$310:AF$615,MATCH(totalExpenditure!$A217,[2]pivotTable!$A$310:$A$615,0))/100*INDEX(gDP!AU$6:AU$271,MATCH(totalExpenditure!$A217,gDP!$B$6:$B$271)))</f>
        <v>48132692.307692274</v>
      </c>
      <c r="CF217" s="77">
        <f>IF(INDEX([2]pivotTable!AG$310:AG$615,MATCH(totalExpenditure!$A217,[2]pivotTable!$A$310:$A$615,0))/100*INDEX(gDP!AV$6:AV$271,MATCH(totalExpenditure!$A217,gDP!$B$6:$B$271))=0,"",INDEX([2]pivotTable!AG$310:AG$615,MATCH(totalExpenditure!$A217,[2]pivotTable!$A$310:$A$615,0))/100*INDEX(gDP!AV$6:AV$271,MATCH(totalExpenditure!$A217,gDP!$B$6:$B$271)))</f>
        <v>56815855.039637521</v>
      </c>
      <c r="CG217" s="77">
        <f>IF(INDEX([2]pivotTable!AH$310:AH$615,MATCH(totalExpenditure!$A217,[2]pivotTable!$A$310:$A$615,0))/100*INDEX(gDP!AW$6:AW$271,MATCH(totalExpenditure!$A217,gDP!$B$6:$B$271))=0,"",INDEX([2]pivotTable!AH$310:AH$615,MATCH(totalExpenditure!$A217,[2]pivotTable!$A$310:$A$615,0))/100*INDEX(gDP!AW$6:AW$271,MATCH(totalExpenditure!$A217,gDP!$B$6:$B$271)))</f>
        <v>64123500.000000007</v>
      </c>
      <c r="CH217" s="77" t="str">
        <f>IF(INDEX([2]pivotTable!AI$310:AI$615,MATCH(totalExpenditure!$A217,[2]pivotTable!$A$310:$A$615,0))/100*INDEX(gDP!AX$6:AX$271,MATCH(totalExpenditure!$A217,gDP!$B$6:$B$271))=0,"",INDEX([2]pivotTable!AI$310:AI$615,MATCH(totalExpenditure!$A217,[2]pivotTable!$A$310:$A$615,0))/100*INDEX(gDP!AX$6:AX$271,MATCH(totalExpenditure!$A217,gDP!$B$6:$B$271)))</f>
        <v/>
      </c>
      <c r="CI217" s="77" t="str">
        <f>IF(INDEX([2]pivotTable!AJ$310:AJ$615,MATCH(totalExpenditure!$A217,[2]pivotTable!$A$310:$A$615,0))/100*INDEX(gDP!AY$6:AY$271,MATCH(totalExpenditure!$A217,gDP!$B$6:$B$271))=0,"",INDEX([2]pivotTable!AJ$310:AJ$615,MATCH(totalExpenditure!$A217,[2]pivotTable!$A$310:$A$615,0))/100*INDEX(gDP!AY$6:AY$271,MATCH(totalExpenditure!$A217,gDP!$B$6:$B$271)))</f>
        <v/>
      </c>
      <c r="CJ217" s="77" t="str">
        <f>IF(INDEX([2]pivotTable!AK$310:AK$615,MATCH(totalExpenditure!$A217,[2]pivotTable!$A$310:$A$615,0))/100*INDEX(gDP!AZ$6:AZ$271,MATCH(totalExpenditure!$A217,gDP!$B$6:$B$271))=0,"",INDEX([2]pivotTable!AK$310:AK$615,MATCH(totalExpenditure!$A217,[2]pivotTable!$A$310:$A$615,0))/100*INDEX(gDP!AZ$6:AZ$271,MATCH(totalExpenditure!$A217,gDP!$B$6:$B$271)))</f>
        <v/>
      </c>
      <c r="CK217" s="77" t="str">
        <f>IF(INDEX([2]pivotTable!AL$310:AL$615,MATCH(totalExpenditure!$A217,[2]pivotTable!$A$310:$A$615,0))/100*INDEX(gDP!BA$6:BA$271,MATCH(totalExpenditure!$A217,gDP!$B$6:$B$271))=0,"",INDEX([2]pivotTable!AL$310:AL$615,MATCH(totalExpenditure!$A217,[2]pivotTable!$A$310:$A$615,0))/100*INDEX(gDP!BA$6:BA$271,MATCH(totalExpenditure!$A217,gDP!$B$6:$B$271)))</f>
        <v/>
      </c>
      <c r="CL217" s="77" t="str">
        <f>IF(INDEX([2]pivotTable!AM$310:AM$615,MATCH(totalExpenditure!$A217,[2]pivotTable!$A$310:$A$615,0))/100*INDEX(gDP!BB$6:BB$271,MATCH(totalExpenditure!$A217,gDP!$B$6:$B$271))=0,"",INDEX([2]pivotTable!AM$310:AM$615,MATCH(totalExpenditure!$A217,[2]pivotTable!$A$310:$A$615,0))/100*INDEX(gDP!BB$6:BB$271,MATCH(totalExpenditure!$A217,gDP!$B$6:$B$271)))</f>
        <v/>
      </c>
      <c r="CM217" s="77" t="str">
        <f>IF(INDEX([2]pivotTable!AN$310:AN$615,MATCH(totalExpenditure!$A217,[2]pivotTable!$A$310:$A$615,0))/100*INDEX(gDP!BC$6:BC$271,MATCH(totalExpenditure!$A217,gDP!$B$6:$B$271))=0,"",INDEX([2]pivotTable!AN$310:AN$615,MATCH(totalExpenditure!$A217,[2]pivotTable!$A$310:$A$615,0))/100*INDEX(gDP!BC$6:BC$271,MATCH(totalExpenditure!$A217,gDP!$B$6:$B$271)))</f>
        <v/>
      </c>
      <c r="CN217" s="77" t="str">
        <f>IF(INDEX([2]pivotTable!AO$310:AO$615,MATCH(totalExpenditure!$A217,[2]pivotTable!$A$310:$A$615,0))/100*INDEX(gDP!BD$6:BD$271,MATCH(totalExpenditure!$A217,gDP!$B$6:$B$271))=0,"",INDEX([2]pivotTable!AO$310:AO$615,MATCH(totalExpenditure!$A217,[2]pivotTable!$A$310:$A$615,0))/100*INDEX(gDP!BD$6:BD$271,MATCH(totalExpenditure!$A217,gDP!$B$6:$B$271)))</f>
        <v/>
      </c>
      <c r="CO217" s="77" t="str">
        <f>IF(INDEX([2]pivotTable!AP$310:AP$615,MATCH(totalExpenditure!$A217,[2]pivotTable!$A$310:$A$615,0))/100*INDEX(gDP!BE$6:BE$271,MATCH(totalExpenditure!$A217,gDP!$B$6:$B$271))=0,"",INDEX([2]pivotTable!AP$310:AP$615,MATCH(totalExpenditure!$A217,[2]pivotTable!$A$310:$A$615,0))/100*INDEX(gDP!BE$6:BE$271,MATCH(totalExpenditure!$A217,gDP!$B$6:$B$271)))</f>
        <v/>
      </c>
      <c r="CP217" s="77" t="str">
        <f>IF(INDEX([2]pivotTable!AQ$310:AQ$615,MATCH(totalExpenditure!$A217,[2]pivotTable!$A$310:$A$615,0))/100*INDEX(gDP!BF$6:BF$271,MATCH(totalExpenditure!$A217,gDP!$B$6:$B$271))=0,"",INDEX([2]pivotTable!AQ$310:AQ$615,MATCH(totalExpenditure!$A217,[2]pivotTable!$A$310:$A$615,0))/100*INDEX(gDP!BF$6:BF$271,MATCH(totalExpenditure!$A217,gDP!$B$6:$B$271)))</f>
        <v/>
      </c>
      <c r="CQ217" s="77" t="str">
        <f>IF(INDEX([2]pivotTable!AR$310:AR$615,MATCH(totalExpenditure!$A217,[2]pivotTable!$A$310:$A$615,0))/100*INDEX(gDP!BG$6:BG$271,MATCH(totalExpenditure!$A217,gDP!$B$6:$B$271))=0,"",INDEX([2]pivotTable!AR$310:AR$615,MATCH(totalExpenditure!$A217,[2]pivotTable!$A$310:$A$615,0))/100*INDEX(gDP!BG$6:BG$271,MATCH(totalExpenditure!$A217,gDP!$B$6:$B$271)))</f>
        <v/>
      </c>
      <c r="CR217" s="77" t="str">
        <f>IF(INDEX([2]pivotTable!AS$310:AS$615,MATCH(totalExpenditure!$A217,[2]pivotTable!$A$310:$A$615,0))/100*INDEX(gDP!BH$6:BH$271,MATCH(totalExpenditure!$A217,gDP!$B$6:$B$271))=0,"",INDEX([2]pivotTable!AS$310:AS$615,MATCH(totalExpenditure!$A217,[2]pivotTable!$A$310:$A$615,0))/100*INDEX(gDP!BH$6:BH$271,MATCH(totalExpenditure!$A217,gDP!$B$6:$B$271)))</f>
        <v/>
      </c>
      <c r="CS217" s="77" t="str">
        <f>IF(INDEX([2]pivotTable!AT$310:AT$615,MATCH(totalExpenditure!$A217,[2]pivotTable!$A$310:$A$615,0))/100*INDEX(gDP!BI$6:BI$271,MATCH(totalExpenditure!$A217,gDP!$B$6:$B$271))=0,"",INDEX([2]pivotTable!AT$310:AT$615,MATCH(totalExpenditure!$A217,[2]pivotTable!$A$310:$A$615,0))/100*INDEX(gDP!BI$6:BI$271,MATCH(totalExpenditure!$A217,gDP!$B$6:$B$271)))</f>
        <v/>
      </c>
      <c r="CT217" s="77" t="str">
        <f>IF(INDEX([2]pivotTable!AU$310:AU$615,MATCH(totalExpenditure!$A217,[2]pivotTable!$A$310:$A$615,0))/100*INDEX(gDP!BJ$6:BJ$271,MATCH(totalExpenditure!$A217,gDP!$B$6:$B$271))=0,"",INDEX([2]pivotTable!AU$310:AU$615,MATCH(totalExpenditure!$A217,[2]pivotTable!$A$310:$A$615,0))/100*INDEX(gDP!BJ$6:BJ$271,MATCH(totalExpenditure!$A217,gDP!$B$6:$B$271)))</f>
        <v/>
      </c>
      <c r="CU217" s="77" t="str">
        <f>IF(INDEX([2]pivotTable!AV$310:AV$615,MATCH(totalExpenditure!$A217,[2]pivotTable!$A$310:$A$615,0))/100*INDEX(gDP!BK$6:BK$271,MATCH(totalExpenditure!$A217,gDP!$B$6:$B$271))=0,"",INDEX([2]pivotTable!AV$310:AV$615,MATCH(totalExpenditure!$A217,[2]pivotTable!$A$310:$A$615,0))/100*INDEX(gDP!BK$6:BK$271,MATCH(totalExpenditure!$A217,gDP!$B$6:$B$271)))</f>
        <v/>
      </c>
      <c r="CV217" s="77">
        <f>IF(INDEX([2]pivotTable!AW$310:AW$615,MATCH(totalExpenditure!$A217,[2]pivotTable!$A$310:$A$615,0))/100*INDEX(gDP!BL$6:BL$271,MATCH(totalExpenditure!$A217,gDP!$B$6:$B$271))=0,"",INDEX([2]pivotTable!AW$310:AW$615,MATCH(totalExpenditure!$A217,[2]pivotTable!$A$310:$A$615,0))/100*INDEX(gDP!BL$6:BL$271,MATCH(totalExpenditure!$A217,gDP!$B$6:$B$271)))</f>
        <v>66586974.536393166</v>
      </c>
      <c r="CW217" s="77">
        <f>IF(INDEX([2]pivotTable!AX$310:AX$615,MATCH(totalExpenditure!$A217,[2]pivotTable!$A$310:$A$615,0))/100*INDEX(gDP!BM$6:BM$271,MATCH(totalExpenditure!$A217,gDP!$B$6:$B$271))=0,"",INDEX([2]pivotTable!AX$310:AX$615,MATCH(totalExpenditure!$A217,[2]pivotTable!$A$310:$A$615,0))/100*INDEX(gDP!BM$6:BM$271,MATCH(totalExpenditure!$A217,gDP!$B$6:$B$271)))</f>
        <v>69664404.356506646</v>
      </c>
      <c r="CX217" s="77">
        <f>IF(INDEX([2]pivotTable!AY$310:AY$615,MATCH(totalExpenditure!$A217,[2]pivotTable!$A$310:$A$615,0))/100*INDEX(gDP!BN$6:BN$271,MATCH(totalExpenditure!$A217,gDP!$B$6:$B$271))=0,"",INDEX([2]pivotTable!AY$310:AY$615,MATCH(totalExpenditure!$A217,[2]pivotTable!$A$310:$A$615,0))/100*INDEX(gDP!BN$6:BN$271,MATCH(totalExpenditure!$A217,gDP!$B$6:$B$271)))</f>
        <v>73473160.191413388</v>
      </c>
      <c r="CY217" s="77" t="str">
        <f>IF(INDEX([2]pivotTable!AZ$310:AZ$615,MATCH(totalExpenditure!$A217,[2]pivotTable!$A$310:$A$615,0))/100*INDEX(gDP!BO$6:BO$271,MATCH(totalExpenditure!$A217,gDP!$B$6:$B$271))=0,"",INDEX([2]pivotTable!AZ$310:AZ$615,MATCH(totalExpenditure!$A217,[2]pivotTable!$A$310:$A$615,0))/100*INDEX(gDP!BO$6:BO$271,MATCH(totalExpenditure!$A217,gDP!$B$6:$B$271)))</f>
        <v/>
      </c>
      <c r="CZ217" s="77" t="str">
        <f>IF(B217="","",IF(BA217="","",B217-B217+INDEX(gDP!Q$6:Q$271,MATCH(totalExpenditure!$A217,gDP!$B$6:$B$271))))</f>
        <v/>
      </c>
      <c r="DA217" s="77" t="str">
        <f>IF(C217="","",IF(BB217="","",C217-C217+INDEX(gDP!R$6:R$271,MATCH(totalExpenditure!$A217,gDP!$B$6:$B$271))))</f>
        <v/>
      </c>
      <c r="DB217" s="77" t="str">
        <f>IF(D217="","",IF(BC217="","",D217-D217+INDEX(gDP!S$6:S$271,MATCH(totalExpenditure!$A217,gDP!$B$6:$B$271))))</f>
        <v/>
      </c>
      <c r="DC217" s="77" t="str">
        <f>IF(E217="","",IF(BD217="","",E217-E217+INDEX(gDP!T$6:T$271,MATCH(totalExpenditure!$A217,gDP!$B$6:$B$271))))</f>
        <v/>
      </c>
      <c r="DD217" s="77" t="str">
        <f>IF(F217="","",IF(BE217="","",F217-F217+INDEX(gDP!U$6:U$271,MATCH(totalExpenditure!$A217,gDP!$B$6:$B$271))))</f>
        <v/>
      </c>
      <c r="DE217" s="77" t="str">
        <f>IF(G217="","",IF(BF217="","",G217-G217+INDEX(gDP!V$6:V$271,MATCH(totalExpenditure!$A217,gDP!$B$6:$B$271))))</f>
        <v/>
      </c>
      <c r="DF217" s="77" t="str">
        <f>IF(H217="","",IF(BG217="","",H217-H217+INDEX(gDP!W$6:W$271,MATCH(totalExpenditure!$A217,gDP!$B$6:$B$271))))</f>
        <v/>
      </c>
      <c r="DG217" s="77" t="str">
        <f>IF(I217="","",IF(BH217="","",I217-I217+INDEX(gDP!X$6:X$271,MATCH(totalExpenditure!$A217,gDP!$B$6:$B$271))))</f>
        <v/>
      </c>
      <c r="DH217" s="77" t="str">
        <f>IF(J217="","",IF(BI217="","",J217-J217+INDEX(gDP!Y$6:Y$271,MATCH(totalExpenditure!$A217,gDP!$B$6:$B$271))))</f>
        <v/>
      </c>
      <c r="DI217" s="77" t="str">
        <f>IF(K217="","",IF(BJ217="","",K217-K217+INDEX(gDP!Z$6:Z$271,MATCH(totalExpenditure!$A217,gDP!$B$6:$B$271))))</f>
        <v/>
      </c>
      <c r="DJ217" s="77" t="str">
        <f>IF(L217="","",IF(BK217="","",L217-L217+INDEX(gDP!AA$6:AA$271,MATCH(totalExpenditure!$A217,gDP!$B$6:$B$271))))</f>
        <v/>
      </c>
      <c r="DK217" s="77" t="str">
        <f>IF(M217="","",IF(BL217="","",M217-M217+INDEX(gDP!AB$6:AB$271,MATCH(totalExpenditure!$A217,gDP!$B$6:$B$271))))</f>
        <v/>
      </c>
      <c r="DL217" s="77" t="str">
        <f>IF(N217="","",IF(BM217="","",N217-N217+INDEX(gDP!AC$6:AC$271,MATCH(totalExpenditure!$A217,gDP!$B$6:$B$271))))</f>
        <v/>
      </c>
      <c r="DM217" s="77" t="str">
        <f>IF(O217="","",IF(BN217="","",O217-O217+INDEX(gDP!AD$6:AD$271,MATCH(totalExpenditure!$A217,gDP!$B$6:$B$271))))</f>
        <v/>
      </c>
      <c r="DN217" s="77" t="str">
        <f>IF(P217="","",IF(BO217="","",P217-P217+INDEX(gDP!AE$6:AE$271,MATCH(totalExpenditure!$A217,gDP!$B$6:$B$271))))</f>
        <v/>
      </c>
      <c r="DO217" s="77" t="str">
        <f>IF(Q217="","",IF(BP217="","",Q217-Q217+INDEX(gDP!AF$6:AF$271,MATCH(totalExpenditure!$A217,gDP!$B$6:$B$271))))</f>
        <v/>
      </c>
      <c r="DP217" s="77" t="str">
        <f>IF(R217="","",IF(BQ217="","",R217-R217+INDEX(gDP!AG$6:AG$271,MATCH(totalExpenditure!$A217,gDP!$B$6:$B$271))))</f>
        <v/>
      </c>
      <c r="DQ217" s="77" t="str">
        <f>IF(S217="","",IF(BR217="","",S217-S217+INDEX(gDP!AH$6:AH$271,MATCH(totalExpenditure!$A217,gDP!$B$6:$B$271))))</f>
        <v/>
      </c>
      <c r="DR217" s="77" t="str">
        <f>IF(T217="","",IF(BS217="","",T217-T217+INDEX(gDP!AI$6:AI$271,MATCH(totalExpenditure!$A217,gDP!$B$6:$B$271))))</f>
        <v/>
      </c>
      <c r="DS217" s="77" t="str">
        <f>IF(U217="","",IF(BT217="","",U217-U217+INDEX(gDP!AJ$6:AJ$271,MATCH(totalExpenditure!$A217,gDP!$B$6:$B$271))))</f>
        <v/>
      </c>
      <c r="DT217" s="77" t="str">
        <f>IF(V217="","",IF(BU217="","",V217-V217+INDEX(gDP!AK$6:AK$271,MATCH(totalExpenditure!$A217,gDP!$B$6:$B$271))))</f>
        <v/>
      </c>
      <c r="DU217" s="77" t="str">
        <f>IF(W217="","",IF(BV217="","",W217-W217+INDEX(gDP!AL$6:AL$271,MATCH(totalExpenditure!$A217,gDP!$B$6:$B$271))))</f>
        <v/>
      </c>
      <c r="DV217" s="77" t="str">
        <f>IF(X217="","",IF(BW217="","",X217-X217+INDEX(gDP!AM$6:AM$271,MATCH(totalExpenditure!$A217,gDP!$B$6:$B$271))))</f>
        <v/>
      </c>
      <c r="DW217" s="77" t="str">
        <f>IF(Y217="","",IF(BX217="","",Y217-Y217+INDEX(gDP!AN$6:AN$271,MATCH(totalExpenditure!$A217,gDP!$B$6:$B$271))))</f>
        <v/>
      </c>
      <c r="DX217" s="77" t="str">
        <f>IF(Z217="","",IF(BY217="","",Z217-Z217+INDEX(gDP!AO$6:AO$271,MATCH(totalExpenditure!$A217,gDP!$B$6:$B$271))))</f>
        <v/>
      </c>
      <c r="DY217" s="77" t="str">
        <f>IF(AA217="","",IF(BZ217="","",AA217-AA217+INDEX(gDP!AP$6:AP$271,MATCH(totalExpenditure!$A217,gDP!$B$6:$B$271))))</f>
        <v/>
      </c>
      <c r="DZ217" s="77" t="str">
        <f>IF(AB217="","",IF(CA217="","",AB217-AB217+INDEX(gDP!AQ$6:AQ$271,MATCH(totalExpenditure!$A217,gDP!$B$6:$B$271))))</f>
        <v/>
      </c>
      <c r="EA217" s="77" t="str">
        <f>IF(AC217="","",IF(CB217="","",AC217-AC217+INDEX(gDP!AR$6:AR$271,MATCH(totalExpenditure!$A217,gDP!$B$6:$B$271))))</f>
        <v/>
      </c>
      <c r="EB217" s="77" t="str">
        <f>IF(AD217="","",IF(CC217="","",AD217-AD217+INDEX(gDP!AS$6:AS$271,MATCH(totalExpenditure!$A217,gDP!$B$6:$B$271))))</f>
        <v/>
      </c>
      <c r="EC217" s="77" t="str">
        <f>IF(AE217="","",IF(CD217="","",AE217-AE217+INDEX(gDP!AT$6:AT$271,MATCH(totalExpenditure!$A217,gDP!$B$6:$B$271))))</f>
        <v/>
      </c>
      <c r="ED217" s="77" t="str">
        <f>IF(AF217="","",IF(CE217="","",AF217-AF217+INDEX(gDP!AU$6:AU$271,MATCH(totalExpenditure!$A217,gDP!$B$6:$B$271))))</f>
        <v/>
      </c>
      <c r="EE217" s="77" t="str">
        <f>IF(AG217="","",IF(CF217="","",AG217-AG217+INDEX(gDP!AV$6:AV$271,MATCH(totalExpenditure!$A217,gDP!$B$6:$B$271))))</f>
        <v/>
      </c>
      <c r="EF217" s="77" t="str">
        <f>IF(AH217="","",IF(CG217="","",AH217-AH217+INDEX(gDP!AW$6:AW$271,MATCH(totalExpenditure!$A217,gDP!$B$6:$B$271))))</f>
        <v/>
      </c>
      <c r="EG217" s="77" t="str">
        <f>IF(AI217="","",IF(CH217="","",AI217-AI217+INDEX(gDP!AX$6:AX$271,MATCH(totalExpenditure!$A217,gDP!$B$6:$B$271))))</f>
        <v/>
      </c>
      <c r="EH217" s="77" t="str">
        <f>IF(AJ217="","",IF(CI217="","",AJ217-AJ217+INDEX(gDP!AY$6:AY$271,MATCH(totalExpenditure!$A217,gDP!$B$6:$B$271))))</f>
        <v/>
      </c>
      <c r="EI217" s="77" t="str">
        <f>IF(AK217="","",IF(CJ217="","",AK217-AK217+INDEX(gDP!AZ$6:AZ$271,MATCH(totalExpenditure!$A217,gDP!$B$6:$B$271))))</f>
        <v/>
      </c>
      <c r="EJ217" s="77" t="str">
        <f>IF(AL217="","",IF(CK217="","",AL217-AL217+INDEX(gDP!BA$6:BA$271,MATCH(totalExpenditure!$A217,gDP!$B$6:$B$271))))</f>
        <v/>
      </c>
      <c r="EK217" s="77" t="str">
        <f>IF(AM217="","",IF(CL217="","",AM217-AM217+INDEX(gDP!BB$6:BB$271,MATCH(totalExpenditure!$A217,gDP!$B$6:$B$271))))</f>
        <v/>
      </c>
      <c r="EL217" s="77" t="str">
        <f>IF(AN217="","",IF(CM217="","",AN217-AN217+INDEX(gDP!BC$6:BC$271,MATCH(totalExpenditure!$A217,gDP!$B$6:$B$271))))</f>
        <v/>
      </c>
      <c r="EM217" s="77" t="str">
        <f>IF(AO217="","",IF(CN217="","",AO217-AO217+INDEX(gDP!BD$6:BD$271,MATCH(totalExpenditure!$A217,gDP!$B$6:$B$271))))</f>
        <v/>
      </c>
      <c r="EN217" s="77" t="str">
        <f>IF(AP217="","",IF(CO217="","",AP217-AP217+INDEX(gDP!BE$6:BE$271,MATCH(totalExpenditure!$A217,gDP!$B$6:$B$271))))</f>
        <v/>
      </c>
      <c r="EO217" s="77" t="str">
        <f>IF(AQ217="","",IF(CP217="","",AQ217-AQ217+INDEX(gDP!BF$6:BF$271,MATCH(totalExpenditure!$A217,gDP!$B$6:$B$271))))</f>
        <v/>
      </c>
      <c r="EP217" s="77" t="str">
        <f>IF(AR217="","",IF(CQ217="","",AR217-AR217+INDEX(gDP!BG$6:BG$271,MATCH(totalExpenditure!$A217,gDP!$B$6:$B$271))))</f>
        <v/>
      </c>
      <c r="EQ217" s="77" t="str">
        <f>IF(AS217="","",IF(CR217="","",AS217-AS217+INDEX(gDP!BH$6:BH$271,MATCH(totalExpenditure!$A217,gDP!$B$6:$B$271))))</f>
        <v/>
      </c>
      <c r="ER217" s="77" t="str">
        <f>IF(AT217="","",IF(CS217="","",AT217-AT217+INDEX(gDP!BI$6:BI$271,MATCH(totalExpenditure!$A217,gDP!$B$6:$B$271))))</f>
        <v/>
      </c>
      <c r="ES217" s="77" t="str">
        <f>IF(AU217="","",IF(CT217="","",AU217-AU217+INDEX(gDP!BJ$6:BJ$271,MATCH(totalExpenditure!$A217,gDP!$B$6:$B$271))))</f>
        <v/>
      </c>
      <c r="ET217" s="77" t="str">
        <f>IF(AV217="","",IF(CU217="","",AV217-AV217+INDEX(gDP!BK$6:BK$271,MATCH(totalExpenditure!$A217,gDP!$B$6:$B$271))))</f>
        <v/>
      </c>
      <c r="EU217" s="77" t="str">
        <f>IF(AW217="","",IF(CV217="","",AW217-AW217+INDEX(gDP!BL$6:BL$271,MATCH(totalExpenditure!$A217,gDP!$B$6:$B$271))))</f>
        <v/>
      </c>
      <c r="EV217" s="77" t="str">
        <f>IF(AX217="","",IF(CW217="","",AX217-AX217+INDEX(gDP!BM$6:BM$271,MATCH(totalExpenditure!$A217,gDP!$B$6:$B$271))))</f>
        <v/>
      </c>
      <c r="EW217" s="77" t="str">
        <f>IF(AY217="","",IF(CX217="","",AY217-AY217+INDEX(gDP!BN$6:BN$271,MATCH(totalExpenditure!$A217,gDP!$B$6:$B$271))))</f>
        <v/>
      </c>
      <c r="EX217" s="77" t="str">
        <f>IF(AZ217="","",IF(CY217="","",AZ217-AZ217+INDEX(gDP!BO$6:BO$271,MATCH(totalExpenditure!$A217,gDP!$B$6:$B$271))))</f>
        <v/>
      </c>
    </row>
    <row r="218" spans="1:154" x14ac:dyDescent="0.35">
      <c r="A218" t="s">
        <v>645</v>
      </c>
      <c r="B218" s="77" t="str">
        <f>IF(INDEX([2]pivotTable!B$3:B$308,MATCH(totalExpenditure!$A218,[2]pivotTable!$A$3:$A$308,0))/100*INDEX(gDP!Q$6:Q$271,MATCH(totalExpenditure!$A218,gDP!$B$6:$B$271))=0,"",INDEX([2]pivotTable!B$3:B$308,MATCH(totalExpenditure!$A218,[2]pivotTable!$A$3:$A$308,0))/100*INDEX(gDP!Q$6:Q$271,MATCH(totalExpenditure!$A218,gDP!$B$6:$B$271)))</f>
        <v/>
      </c>
      <c r="C218" s="77" t="str">
        <f>IF(INDEX([2]pivotTable!C$3:C$308,MATCH(totalExpenditure!$A218,[2]pivotTable!$A$3:$A$308,0))/100*INDEX(gDP!R$6:R$271,MATCH(totalExpenditure!$A218,gDP!$B$6:$B$271))=0,"",INDEX([2]pivotTable!C$3:C$308,MATCH(totalExpenditure!$A218,[2]pivotTable!$A$3:$A$308,0))/100*INDEX(gDP!R$6:R$271,MATCH(totalExpenditure!$A218,gDP!$B$6:$B$271)))</f>
        <v/>
      </c>
      <c r="D218" s="77" t="str">
        <f>IF(INDEX([2]pivotTable!D$3:D$308,MATCH(totalExpenditure!$A218,[2]pivotTable!$A$3:$A$308,0))/100*INDEX(gDP!S$6:S$271,MATCH(totalExpenditure!$A218,gDP!$B$6:$B$271))=0,"",INDEX([2]pivotTable!D$3:D$308,MATCH(totalExpenditure!$A218,[2]pivotTable!$A$3:$A$308,0))/100*INDEX(gDP!S$6:S$271,MATCH(totalExpenditure!$A218,gDP!$B$6:$B$271)))</f>
        <v/>
      </c>
      <c r="E218" s="77" t="str">
        <f>IF(INDEX([2]pivotTable!E$3:E$308,MATCH(totalExpenditure!$A218,[2]pivotTable!$A$3:$A$308,0))/100*INDEX(gDP!T$6:T$271,MATCH(totalExpenditure!$A218,gDP!$B$6:$B$271))=0,"",INDEX([2]pivotTable!E$3:E$308,MATCH(totalExpenditure!$A218,[2]pivotTable!$A$3:$A$308,0))/100*INDEX(gDP!T$6:T$271,MATCH(totalExpenditure!$A218,gDP!$B$6:$B$271)))</f>
        <v/>
      </c>
      <c r="F218" s="77" t="str">
        <f>IF(INDEX([2]pivotTable!F$3:F$308,MATCH(totalExpenditure!$A218,[2]pivotTable!$A$3:$A$308,0))/100*INDEX(gDP!U$6:U$271,MATCH(totalExpenditure!$A218,gDP!$B$6:$B$271))=0,"",INDEX([2]pivotTable!F$3:F$308,MATCH(totalExpenditure!$A218,[2]pivotTable!$A$3:$A$308,0))/100*INDEX(gDP!U$6:U$271,MATCH(totalExpenditure!$A218,gDP!$B$6:$B$271)))</f>
        <v/>
      </c>
      <c r="G218" s="77" t="str">
        <f>IF(INDEX([2]pivotTable!G$3:G$308,MATCH(totalExpenditure!$A218,[2]pivotTable!$A$3:$A$308,0))/100*INDEX(gDP!V$6:V$271,MATCH(totalExpenditure!$A218,gDP!$B$6:$B$271))=0,"",INDEX([2]pivotTable!G$3:G$308,MATCH(totalExpenditure!$A218,[2]pivotTable!$A$3:$A$308,0))/100*INDEX(gDP!V$6:V$271,MATCH(totalExpenditure!$A218,gDP!$B$6:$B$271)))</f>
        <v/>
      </c>
      <c r="H218" s="77" t="str">
        <f>IF(INDEX([2]pivotTable!H$3:H$308,MATCH(totalExpenditure!$A218,[2]pivotTable!$A$3:$A$308,0))/100*INDEX(gDP!W$6:W$271,MATCH(totalExpenditure!$A218,gDP!$B$6:$B$271))=0,"",INDEX([2]pivotTable!H$3:H$308,MATCH(totalExpenditure!$A218,[2]pivotTable!$A$3:$A$308,0))/100*INDEX(gDP!W$6:W$271,MATCH(totalExpenditure!$A218,gDP!$B$6:$B$271)))</f>
        <v/>
      </c>
      <c r="I218" s="77" t="str">
        <f>IF(INDEX([2]pivotTable!I$3:I$308,MATCH(totalExpenditure!$A218,[2]pivotTable!$A$3:$A$308,0))/100*INDEX(gDP!X$6:X$271,MATCH(totalExpenditure!$A218,gDP!$B$6:$B$271))=0,"",INDEX([2]pivotTable!I$3:I$308,MATCH(totalExpenditure!$A218,[2]pivotTable!$A$3:$A$308,0))/100*INDEX(gDP!X$6:X$271,MATCH(totalExpenditure!$A218,gDP!$B$6:$B$271)))</f>
        <v/>
      </c>
      <c r="J218" s="77" t="str">
        <f>IF(INDEX([2]pivotTable!J$3:J$308,MATCH(totalExpenditure!$A218,[2]pivotTable!$A$3:$A$308,0))/100*INDEX(gDP!Y$6:Y$271,MATCH(totalExpenditure!$A218,gDP!$B$6:$B$271))=0,"",INDEX([2]pivotTable!J$3:J$308,MATCH(totalExpenditure!$A218,[2]pivotTable!$A$3:$A$308,0))/100*INDEX(gDP!Y$6:Y$271,MATCH(totalExpenditure!$A218,gDP!$B$6:$B$271)))</f>
        <v/>
      </c>
      <c r="K218" s="77" t="str">
        <f>IF(INDEX([2]pivotTable!K$3:K$308,MATCH(totalExpenditure!$A218,[2]pivotTable!$A$3:$A$308,0))/100*INDEX(gDP!Z$6:Z$271,MATCH(totalExpenditure!$A218,gDP!$B$6:$B$271))=0,"",INDEX([2]pivotTable!K$3:K$308,MATCH(totalExpenditure!$A218,[2]pivotTable!$A$3:$A$308,0))/100*INDEX(gDP!Z$6:Z$271,MATCH(totalExpenditure!$A218,gDP!$B$6:$B$271)))</f>
        <v/>
      </c>
      <c r="L218" s="77" t="str">
        <f>IF(INDEX([2]pivotTable!L$3:L$308,MATCH(totalExpenditure!$A218,[2]pivotTable!$A$3:$A$308,0))/100*INDEX(gDP!AA$6:AA$271,MATCH(totalExpenditure!$A218,gDP!$B$6:$B$271))=0,"",INDEX([2]pivotTable!L$3:L$308,MATCH(totalExpenditure!$A218,[2]pivotTable!$A$3:$A$308,0))/100*INDEX(gDP!AA$6:AA$271,MATCH(totalExpenditure!$A218,gDP!$B$6:$B$271)))</f>
        <v/>
      </c>
      <c r="M218" s="77" t="str">
        <f>IF(INDEX([2]pivotTable!M$3:M$308,MATCH(totalExpenditure!$A218,[2]pivotTable!$A$3:$A$308,0))/100*INDEX(gDP!AB$6:AB$271,MATCH(totalExpenditure!$A218,gDP!$B$6:$B$271))=0,"",INDEX([2]pivotTable!M$3:M$308,MATCH(totalExpenditure!$A218,[2]pivotTable!$A$3:$A$308,0))/100*INDEX(gDP!AB$6:AB$271,MATCH(totalExpenditure!$A218,gDP!$B$6:$B$271)))</f>
        <v/>
      </c>
      <c r="N218" s="77" t="str">
        <f>IF(INDEX([2]pivotTable!N$3:N$308,MATCH(totalExpenditure!$A218,[2]pivotTable!$A$3:$A$308,0))/100*INDEX(gDP!AC$6:AC$271,MATCH(totalExpenditure!$A218,gDP!$B$6:$B$271))=0,"",INDEX([2]pivotTable!N$3:N$308,MATCH(totalExpenditure!$A218,[2]pivotTable!$A$3:$A$308,0))/100*INDEX(gDP!AC$6:AC$271,MATCH(totalExpenditure!$A218,gDP!$B$6:$B$271)))</f>
        <v/>
      </c>
      <c r="O218" s="77" t="str">
        <f>IF(INDEX([2]pivotTable!O$3:O$308,MATCH(totalExpenditure!$A218,[2]pivotTable!$A$3:$A$308,0))/100*INDEX(gDP!AD$6:AD$271,MATCH(totalExpenditure!$A218,gDP!$B$6:$B$271))=0,"",INDEX([2]pivotTable!O$3:O$308,MATCH(totalExpenditure!$A218,[2]pivotTable!$A$3:$A$308,0))/100*INDEX(gDP!AD$6:AD$271,MATCH(totalExpenditure!$A218,gDP!$B$6:$B$271)))</f>
        <v/>
      </c>
      <c r="P218" s="77" t="str">
        <f>IF(INDEX([2]pivotTable!P$3:P$308,MATCH(totalExpenditure!$A218,[2]pivotTable!$A$3:$A$308,0))/100*INDEX(gDP!AE$6:AE$271,MATCH(totalExpenditure!$A218,gDP!$B$6:$B$271))=0,"",INDEX([2]pivotTable!P$3:P$308,MATCH(totalExpenditure!$A218,[2]pivotTable!$A$3:$A$308,0))/100*INDEX(gDP!AE$6:AE$271,MATCH(totalExpenditure!$A218,gDP!$B$6:$B$271)))</f>
        <v/>
      </c>
      <c r="Q218" s="77" t="str">
        <f>IF(INDEX([2]pivotTable!Q$3:Q$308,MATCH(totalExpenditure!$A218,[2]pivotTable!$A$3:$A$308,0))/100*INDEX(gDP!AF$6:AF$271,MATCH(totalExpenditure!$A218,gDP!$B$6:$B$271))=0,"",INDEX([2]pivotTable!Q$3:Q$308,MATCH(totalExpenditure!$A218,[2]pivotTable!$A$3:$A$308,0))/100*INDEX(gDP!AF$6:AF$271,MATCH(totalExpenditure!$A218,gDP!$B$6:$B$271)))</f>
        <v/>
      </c>
      <c r="R218" s="77" t="str">
        <f>IF(INDEX([2]pivotTable!R$3:R$308,MATCH(totalExpenditure!$A218,[2]pivotTable!$A$3:$A$308,0))/100*INDEX(gDP!AG$6:AG$271,MATCH(totalExpenditure!$A218,gDP!$B$6:$B$271))=0,"",INDEX([2]pivotTable!R$3:R$308,MATCH(totalExpenditure!$A218,[2]pivotTable!$A$3:$A$308,0))/100*INDEX(gDP!AG$6:AG$271,MATCH(totalExpenditure!$A218,gDP!$B$6:$B$271)))</f>
        <v/>
      </c>
      <c r="S218" s="77" t="str">
        <f>IF(INDEX([2]pivotTable!S$3:S$308,MATCH(totalExpenditure!$A218,[2]pivotTable!$A$3:$A$308,0))/100*INDEX(gDP!AH$6:AH$271,MATCH(totalExpenditure!$A218,gDP!$B$6:$B$271))=0,"",INDEX([2]pivotTable!S$3:S$308,MATCH(totalExpenditure!$A218,[2]pivotTable!$A$3:$A$308,0))/100*INDEX(gDP!AH$6:AH$271,MATCH(totalExpenditure!$A218,gDP!$B$6:$B$271)))</f>
        <v/>
      </c>
      <c r="T218" s="77" t="str">
        <f>IF(INDEX([2]pivotTable!T$3:T$308,MATCH(totalExpenditure!$A218,[2]pivotTable!$A$3:$A$308,0))/100*INDEX(gDP!AI$6:AI$271,MATCH(totalExpenditure!$A218,gDP!$B$6:$B$271))=0,"",INDEX([2]pivotTable!T$3:T$308,MATCH(totalExpenditure!$A218,[2]pivotTable!$A$3:$A$308,0))/100*INDEX(gDP!AI$6:AI$271,MATCH(totalExpenditure!$A218,gDP!$B$6:$B$271)))</f>
        <v/>
      </c>
      <c r="U218" s="77" t="str">
        <f>IF(INDEX([2]pivotTable!U$3:U$308,MATCH(totalExpenditure!$A218,[2]pivotTable!$A$3:$A$308,0))/100*INDEX(gDP!AJ$6:AJ$271,MATCH(totalExpenditure!$A218,gDP!$B$6:$B$271))=0,"",INDEX([2]pivotTable!U$3:U$308,MATCH(totalExpenditure!$A218,[2]pivotTable!$A$3:$A$308,0))/100*INDEX(gDP!AJ$6:AJ$271,MATCH(totalExpenditure!$A218,gDP!$B$6:$B$271)))</f>
        <v/>
      </c>
      <c r="V218" s="77" t="str">
        <f>IF(INDEX([2]pivotTable!V$3:V$308,MATCH(totalExpenditure!$A218,[2]pivotTable!$A$3:$A$308,0))/100*INDEX(gDP!AK$6:AK$271,MATCH(totalExpenditure!$A218,gDP!$B$6:$B$271))=0,"",INDEX([2]pivotTable!V$3:V$308,MATCH(totalExpenditure!$A218,[2]pivotTable!$A$3:$A$308,0))/100*INDEX(gDP!AK$6:AK$271,MATCH(totalExpenditure!$A218,gDP!$B$6:$B$271)))</f>
        <v/>
      </c>
      <c r="W218" s="77" t="str">
        <f>IF(INDEX([2]pivotTable!W$3:W$308,MATCH(totalExpenditure!$A218,[2]pivotTable!$A$3:$A$308,0))/100*INDEX(gDP!AL$6:AL$271,MATCH(totalExpenditure!$A218,gDP!$B$6:$B$271))=0,"",INDEX([2]pivotTable!W$3:W$308,MATCH(totalExpenditure!$A218,[2]pivotTable!$A$3:$A$308,0))/100*INDEX(gDP!AL$6:AL$271,MATCH(totalExpenditure!$A218,gDP!$B$6:$B$271)))</f>
        <v/>
      </c>
      <c r="X218" s="77" t="str">
        <f>IF(INDEX([2]pivotTable!X$3:X$308,MATCH(totalExpenditure!$A218,[2]pivotTable!$A$3:$A$308,0))/100*INDEX(gDP!AM$6:AM$271,MATCH(totalExpenditure!$A218,gDP!$B$6:$B$271))=0,"",INDEX([2]pivotTable!X$3:X$308,MATCH(totalExpenditure!$A218,[2]pivotTable!$A$3:$A$308,0))/100*INDEX(gDP!AM$6:AM$271,MATCH(totalExpenditure!$A218,gDP!$B$6:$B$271)))</f>
        <v/>
      </c>
      <c r="Y218" s="77" t="str">
        <f>IF(INDEX([2]pivotTable!Y$3:Y$308,MATCH(totalExpenditure!$A218,[2]pivotTable!$A$3:$A$308,0))/100*INDEX(gDP!AN$6:AN$271,MATCH(totalExpenditure!$A218,gDP!$B$6:$B$271))=0,"",INDEX([2]pivotTable!Y$3:Y$308,MATCH(totalExpenditure!$A218,[2]pivotTable!$A$3:$A$308,0))/100*INDEX(gDP!AN$6:AN$271,MATCH(totalExpenditure!$A218,gDP!$B$6:$B$271)))</f>
        <v/>
      </c>
      <c r="Z218" s="77" t="str">
        <f>IF(INDEX([2]pivotTable!Z$3:Z$308,MATCH(totalExpenditure!$A218,[2]pivotTable!$A$3:$A$308,0))/100*INDEX(gDP!AO$6:AO$271,MATCH(totalExpenditure!$A218,gDP!$B$6:$B$271))=0,"",INDEX([2]pivotTable!Z$3:Z$308,MATCH(totalExpenditure!$A218,[2]pivotTable!$A$3:$A$308,0))/100*INDEX(gDP!AO$6:AO$271,MATCH(totalExpenditure!$A218,gDP!$B$6:$B$271)))</f>
        <v/>
      </c>
      <c r="AA218" s="77" t="str">
        <f>IF(INDEX([2]pivotTable!AA$3:AA$308,MATCH(totalExpenditure!$A218,[2]pivotTable!$A$3:$A$308,0))/100*INDEX(gDP!AP$6:AP$271,MATCH(totalExpenditure!$A218,gDP!$B$6:$B$271))=0,"",INDEX([2]pivotTable!AA$3:AA$308,MATCH(totalExpenditure!$A218,[2]pivotTable!$A$3:$A$308,0))/100*INDEX(gDP!AP$6:AP$271,MATCH(totalExpenditure!$A218,gDP!$B$6:$B$271)))</f>
        <v/>
      </c>
      <c r="AB218" s="77" t="str">
        <f>IF(INDEX([2]pivotTable!AB$3:AB$308,MATCH(totalExpenditure!$A218,[2]pivotTable!$A$3:$A$308,0))/100*INDEX(gDP!AQ$6:AQ$271,MATCH(totalExpenditure!$A218,gDP!$B$6:$B$271))=0,"",INDEX([2]pivotTable!AB$3:AB$308,MATCH(totalExpenditure!$A218,[2]pivotTable!$A$3:$A$308,0))/100*INDEX(gDP!AQ$6:AQ$271,MATCH(totalExpenditure!$A218,gDP!$B$6:$B$271)))</f>
        <v/>
      </c>
      <c r="AC218" s="77" t="str">
        <f>IF(INDEX([2]pivotTable!AC$3:AC$308,MATCH(totalExpenditure!$A218,[2]pivotTable!$A$3:$A$308,0))/100*INDEX(gDP!AR$6:AR$271,MATCH(totalExpenditure!$A218,gDP!$B$6:$B$271))=0,"",INDEX([2]pivotTable!AC$3:AC$308,MATCH(totalExpenditure!$A218,[2]pivotTable!$A$3:$A$308,0))/100*INDEX(gDP!AR$6:AR$271,MATCH(totalExpenditure!$A218,gDP!$B$6:$B$271)))</f>
        <v/>
      </c>
      <c r="AD218" s="77" t="str">
        <f>IF(INDEX([2]pivotTable!AD$3:AD$308,MATCH(totalExpenditure!$A218,[2]pivotTable!$A$3:$A$308,0))/100*INDEX(gDP!AS$6:AS$271,MATCH(totalExpenditure!$A218,gDP!$B$6:$B$271))=0,"",INDEX([2]pivotTable!AD$3:AD$308,MATCH(totalExpenditure!$A218,[2]pivotTable!$A$3:$A$308,0))/100*INDEX(gDP!AS$6:AS$271,MATCH(totalExpenditure!$A218,gDP!$B$6:$B$271)))</f>
        <v/>
      </c>
      <c r="AE218" s="77" t="str">
        <f>IF(INDEX([2]pivotTable!AE$3:AE$308,MATCH(totalExpenditure!$A218,[2]pivotTable!$A$3:$A$308,0))/100*INDEX(gDP!AT$6:AT$271,MATCH(totalExpenditure!$A218,gDP!$B$6:$B$271))=0,"",INDEX([2]pivotTable!AE$3:AE$308,MATCH(totalExpenditure!$A218,[2]pivotTable!$A$3:$A$308,0))/100*INDEX(gDP!AT$6:AT$271,MATCH(totalExpenditure!$A218,gDP!$B$6:$B$271)))</f>
        <v/>
      </c>
      <c r="AF218" s="77" t="str">
        <f>IF(INDEX([2]pivotTable!AF$3:AF$308,MATCH(totalExpenditure!$A218,[2]pivotTable!$A$3:$A$308,0))/100*INDEX(gDP!AU$6:AU$271,MATCH(totalExpenditure!$A218,gDP!$B$6:$B$271))=0,"",INDEX([2]pivotTable!AF$3:AF$308,MATCH(totalExpenditure!$A218,[2]pivotTable!$A$3:$A$308,0))/100*INDEX(gDP!AU$6:AU$271,MATCH(totalExpenditure!$A218,gDP!$B$6:$B$271)))</f>
        <v/>
      </c>
      <c r="AG218" s="77" t="str">
        <f>IF(INDEX([2]pivotTable!AG$3:AG$308,MATCH(totalExpenditure!$A218,[2]pivotTable!$A$3:$A$308,0))/100*INDEX(gDP!AV$6:AV$271,MATCH(totalExpenditure!$A218,gDP!$B$6:$B$271))=0,"",INDEX([2]pivotTable!AG$3:AG$308,MATCH(totalExpenditure!$A218,[2]pivotTable!$A$3:$A$308,0))/100*INDEX(gDP!AV$6:AV$271,MATCH(totalExpenditure!$A218,gDP!$B$6:$B$271)))</f>
        <v/>
      </c>
      <c r="AH218" s="77" t="str">
        <f>IF(INDEX([2]pivotTable!AH$3:AH$308,MATCH(totalExpenditure!$A218,[2]pivotTable!$A$3:$A$308,0))/100*INDEX(gDP!AW$6:AW$271,MATCH(totalExpenditure!$A218,gDP!$B$6:$B$271))=0,"",INDEX([2]pivotTable!AH$3:AH$308,MATCH(totalExpenditure!$A218,[2]pivotTable!$A$3:$A$308,0))/100*INDEX(gDP!AW$6:AW$271,MATCH(totalExpenditure!$A218,gDP!$B$6:$B$271)))</f>
        <v/>
      </c>
      <c r="AI218" s="77" t="str">
        <f>IF(INDEX([2]pivotTable!AI$3:AI$308,MATCH(totalExpenditure!$A218,[2]pivotTable!$A$3:$A$308,0))/100*INDEX(gDP!AX$6:AX$271,MATCH(totalExpenditure!$A218,gDP!$B$6:$B$271))=0,"",INDEX([2]pivotTable!AI$3:AI$308,MATCH(totalExpenditure!$A218,[2]pivotTable!$A$3:$A$308,0))/100*INDEX(gDP!AX$6:AX$271,MATCH(totalExpenditure!$A218,gDP!$B$6:$B$271)))</f>
        <v/>
      </c>
      <c r="AJ218" s="77" t="str">
        <f>IF(INDEX([2]pivotTable!AJ$3:AJ$308,MATCH(totalExpenditure!$A218,[2]pivotTable!$A$3:$A$308,0))/100*INDEX(gDP!AY$6:AY$271,MATCH(totalExpenditure!$A218,gDP!$B$6:$B$271))=0,"",INDEX([2]pivotTable!AJ$3:AJ$308,MATCH(totalExpenditure!$A218,[2]pivotTable!$A$3:$A$308,0))/100*INDEX(gDP!AY$6:AY$271,MATCH(totalExpenditure!$A218,gDP!$B$6:$B$271)))</f>
        <v/>
      </c>
      <c r="AK218" s="77" t="str">
        <f>IF(INDEX([2]pivotTable!AK$3:AK$308,MATCH(totalExpenditure!$A218,[2]pivotTable!$A$3:$A$308,0))/100*INDEX(gDP!AZ$6:AZ$271,MATCH(totalExpenditure!$A218,gDP!$B$6:$B$271))=0,"",INDEX([2]pivotTable!AK$3:AK$308,MATCH(totalExpenditure!$A218,[2]pivotTable!$A$3:$A$308,0))/100*INDEX(gDP!AZ$6:AZ$271,MATCH(totalExpenditure!$A218,gDP!$B$6:$B$271)))</f>
        <v/>
      </c>
      <c r="AL218" s="77" t="str">
        <f>IF(INDEX([2]pivotTable!AL$3:AL$308,MATCH(totalExpenditure!$A218,[2]pivotTable!$A$3:$A$308,0))/100*INDEX(gDP!BA$6:BA$271,MATCH(totalExpenditure!$A218,gDP!$B$6:$B$271))=0,"",INDEX([2]pivotTable!AL$3:AL$308,MATCH(totalExpenditure!$A218,[2]pivotTable!$A$3:$A$308,0))/100*INDEX(gDP!BA$6:BA$271,MATCH(totalExpenditure!$A218,gDP!$B$6:$B$271)))</f>
        <v/>
      </c>
      <c r="AM218" s="77" t="str">
        <f>IF(INDEX([2]pivotTable!AM$3:AM$308,MATCH(totalExpenditure!$A218,[2]pivotTable!$A$3:$A$308,0))/100*INDEX(gDP!BB$6:BB$271,MATCH(totalExpenditure!$A218,gDP!$B$6:$B$271))=0,"",INDEX([2]pivotTable!AM$3:AM$308,MATCH(totalExpenditure!$A218,[2]pivotTable!$A$3:$A$308,0))/100*INDEX(gDP!BB$6:BB$271,MATCH(totalExpenditure!$A218,gDP!$B$6:$B$271)))</f>
        <v/>
      </c>
      <c r="AN218" s="77" t="str">
        <f>IF(INDEX([2]pivotTable!AN$3:AN$308,MATCH(totalExpenditure!$A218,[2]pivotTable!$A$3:$A$308,0))/100*INDEX(gDP!BC$6:BC$271,MATCH(totalExpenditure!$A218,gDP!$B$6:$B$271))=0,"",INDEX([2]pivotTable!AN$3:AN$308,MATCH(totalExpenditure!$A218,[2]pivotTable!$A$3:$A$308,0))/100*INDEX(gDP!BC$6:BC$271,MATCH(totalExpenditure!$A218,gDP!$B$6:$B$271)))</f>
        <v/>
      </c>
      <c r="AO218" s="77" t="str">
        <f>IF(INDEX([2]pivotTable!AO$3:AO$308,MATCH(totalExpenditure!$A218,[2]pivotTable!$A$3:$A$308,0))/100*INDEX(gDP!BD$6:BD$271,MATCH(totalExpenditure!$A218,gDP!$B$6:$B$271))=0,"",INDEX([2]pivotTable!AO$3:AO$308,MATCH(totalExpenditure!$A218,[2]pivotTable!$A$3:$A$308,0))/100*INDEX(gDP!BD$6:BD$271,MATCH(totalExpenditure!$A218,gDP!$B$6:$B$271)))</f>
        <v/>
      </c>
      <c r="AP218" s="77" t="str">
        <f>IF(INDEX([2]pivotTable!AP$3:AP$308,MATCH(totalExpenditure!$A218,[2]pivotTable!$A$3:$A$308,0))/100*INDEX(gDP!BE$6:BE$271,MATCH(totalExpenditure!$A218,gDP!$B$6:$B$271))=0,"",INDEX([2]pivotTable!AP$3:AP$308,MATCH(totalExpenditure!$A218,[2]pivotTable!$A$3:$A$308,0))/100*INDEX(gDP!BE$6:BE$271,MATCH(totalExpenditure!$A218,gDP!$B$6:$B$271)))</f>
        <v/>
      </c>
      <c r="AQ218" s="77" t="str">
        <f>IF(INDEX([2]pivotTable!AQ$3:AQ$308,MATCH(totalExpenditure!$A218,[2]pivotTable!$A$3:$A$308,0))/100*INDEX(gDP!BF$6:BF$271,MATCH(totalExpenditure!$A218,gDP!$B$6:$B$271))=0,"",INDEX([2]pivotTable!AQ$3:AQ$308,MATCH(totalExpenditure!$A218,[2]pivotTable!$A$3:$A$308,0))/100*INDEX(gDP!BF$6:BF$271,MATCH(totalExpenditure!$A218,gDP!$B$6:$B$271)))</f>
        <v/>
      </c>
      <c r="AR218" s="77" t="str">
        <f>IF(INDEX([2]pivotTable!AR$3:AR$308,MATCH(totalExpenditure!$A218,[2]pivotTable!$A$3:$A$308,0))/100*INDEX(gDP!BG$6:BG$271,MATCH(totalExpenditure!$A218,gDP!$B$6:$B$271))=0,"",INDEX([2]pivotTable!AR$3:AR$308,MATCH(totalExpenditure!$A218,[2]pivotTable!$A$3:$A$308,0))/100*INDEX(gDP!BG$6:BG$271,MATCH(totalExpenditure!$A218,gDP!$B$6:$B$271)))</f>
        <v/>
      </c>
      <c r="AS218" s="77" t="str">
        <f>IF(INDEX([2]pivotTable!AS$3:AS$308,MATCH(totalExpenditure!$A218,[2]pivotTable!$A$3:$A$308,0))/100*INDEX(gDP!BH$6:BH$271,MATCH(totalExpenditure!$A218,gDP!$B$6:$B$271))=0,"",INDEX([2]pivotTable!AS$3:AS$308,MATCH(totalExpenditure!$A218,[2]pivotTable!$A$3:$A$308,0))/100*INDEX(gDP!BH$6:BH$271,MATCH(totalExpenditure!$A218,gDP!$B$6:$B$271)))</f>
        <v/>
      </c>
      <c r="AT218" s="77" t="str">
        <f>IF(INDEX([2]pivotTable!AT$3:AT$308,MATCH(totalExpenditure!$A218,[2]pivotTable!$A$3:$A$308,0))/100*INDEX(gDP!BI$6:BI$271,MATCH(totalExpenditure!$A218,gDP!$B$6:$B$271))=0,"",INDEX([2]pivotTable!AT$3:AT$308,MATCH(totalExpenditure!$A218,[2]pivotTable!$A$3:$A$308,0))/100*INDEX(gDP!BI$6:BI$271,MATCH(totalExpenditure!$A218,gDP!$B$6:$B$271)))</f>
        <v/>
      </c>
      <c r="AU218" s="77">
        <f>IF(INDEX([2]pivotTable!AU$3:AU$308,MATCH(totalExpenditure!$A218,[2]pivotTable!$A$3:$A$308,0))/100*INDEX(gDP!BJ$6:BJ$271,MATCH(totalExpenditure!$A218,gDP!$B$6:$B$271))=0,"",INDEX([2]pivotTable!AU$3:AU$308,MATCH(totalExpenditure!$A218,[2]pivotTable!$A$3:$A$308,0))/100*INDEX(gDP!BJ$6:BJ$271,MATCH(totalExpenditure!$A218,gDP!$B$6:$B$271)))</f>
        <v>458833127.15531206</v>
      </c>
      <c r="AV218" s="77">
        <f>IF(INDEX([2]pivotTable!AV$3:AV$308,MATCH(totalExpenditure!$A218,[2]pivotTable!$A$3:$A$308,0))/100*INDEX(gDP!BK$6:BK$271,MATCH(totalExpenditure!$A218,gDP!$B$6:$B$271))=0,"",INDEX([2]pivotTable!AV$3:AV$308,MATCH(totalExpenditure!$A218,[2]pivotTable!$A$3:$A$308,0))/100*INDEX(gDP!BK$6:BK$271,MATCH(totalExpenditure!$A218,gDP!$B$6:$B$271)))</f>
        <v>543050727.82494569</v>
      </c>
      <c r="AW218" s="77">
        <f>IF(INDEX([2]pivotTable!AW$3:AW$308,MATCH(totalExpenditure!$A218,[2]pivotTable!$A$3:$A$308,0))/100*INDEX(gDP!BL$6:BL$271,MATCH(totalExpenditure!$A218,gDP!$B$6:$B$271))=0,"",INDEX([2]pivotTable!AW$3:AW$308,MATCH(totalExpenditure!$A218,[2]pivotTable!$A$3:$A$308,0))/100*INDEX(gDP!BL$6:BL$271,MATCH(totalExpenditure!$A218,gDP!$B$6:$B$271)))</f>
        <v>455948872.89917755</v>
      </c>
      <c r="AX218" s="77" t="str">
        <f>IF(INDEX([2]pivotTable!AX$3:AX$308,MATCH(totalExpenditure!$A218,[2]pivotTable!$A$3:$A$308,0))/100*INDEX(gDP!BM$6:BM$271,MATCH(totalExpenditure!$A218,gDP!$B$6:$B$271))=0,"",INDEX([2]pivotTable!AX$3:AX$308,MATCH(totalExpenditure!$A218,[2]pivotTable!$A$3:$A$308,0))/100*INDEX(gDP!BM$6:BM$271,MATCH(totalExpenditure!$A218,gDP!$B$6:$B$271)))</f>
        <v/>
      </c>
      <c r="AY218" s="77" t="str">
        <f>IF(INDEX([2]pivotTable!AY$3:AY$308,MATCH(totalExpenditure!$A218,[2]pivotTable!$A$3:$A$308,0))/100*INDEX(gDP!BN$6:BN$271,MATCH(totalExpenditure!$A218,gDP!$B$6:$B$271))=0,"",INDEX([2]pivotTable!AY$3:AY$308,MATCH(totalExpenditure!$A218,[2]pivotTable!$A$3:$A$308,0))/100*INDEX(gDP!BN$6:BN$271,MATCH(totalExpenditure!$A218,gDP!$B$6:$B$271)))</f>
        <v/>
      </c>
      <c r="AZ218" s="77" t="str">
        <f>IF(INDEX([2]pivotTable!AZ$3:AZ$308,MATCH(totalExpenditure!$A218,[2]pivotTable!$A$3:$A$308,0))/100*INDEX(gDP!BO$6:BO$271,MATCH(totalExpenditure!$A218,gDP!$B$6:$B$271))=0,"",INDEX([2]pivotTable!AZ$3:AZ$308,MATCH(totalExpenditure!$A218,[2]pivotTable!$A$3:$A$308,0))/100*INDEX(gDP!BO$6:BO$271,MATCH(totalExpenditure!$A218,gDP!$B$6:$B$271)))</f>
        <v/>
      </c>
      <c r="BA218" s="77" t="str">
        <f>IF(INDEX([2]pivotTable!B$310:B$615,MATCH(totalExpenditure!$A218,[2]pivotTable!$A$310:$A$615,0))/100*INDEX(gDP!Q$6:Q$271,MATCH(totalExpenditure!$A218,gDP!$B$6:$B$271))=0,"",INDEX([2]pivotTable!B$310:B$615,MATCH(totalExpenditure!$A218,[2]pivotTable!$A$310:$A$615,0))/100*INDEX(gDP!Q$6:Q$271,MATCH(totalExpenditure!$A218,gDP!$B$6:$B$271)))</f>
        <v/>
      </c>
      <c r="BB218" s="77" t="str">
        <f>IF(INDEX([2]pivotTable!C$310:C$615,MATCH(totalExpenditure!$A218,[2]pivotTable!$A$310:$A$615,0))/100*INDEX(gDP!R$6:R$271,MATCH(totalExpenditure!$A218,gDP!$B$6:$B$271))=0,"",INDEX([2]pivotTable!C$310:C$615,MATCH(totalExpenditure!$A218,[2]pivotTable!$A$310:$A$615,0))/100*INDEX(gDP!R$6:R$271,MATCH(totalExpenditure!$A218,gDP!$B$6:$B$271)))</f>
        <v/>
      </c>
      <c r="BC218" s="77" t="str">
        <f>IF(INDEX([2]pivotTable!D$310:D$615,MATCH(totalExpenditure!$A218,[2]pivotTable!$A$310:$A$615,0))/100*INDEX(gDP!S$6:S$271,MATCH(totalExpenditure!$A218,gDP!$B$6:$B$271))=0,"",INDEX([2]pivotTable!D$310:D$615,MATCH(totalExpenditure!$A218,[2]pivotTable!$A$310:$A$615,0))/100*INDEX(gDP!S$6:S$271,MATCH(totalExpenditure!$A218,gDP!$B$6:$B$271)))</f>
        <v/>
      </c>
      <c r="BD218" s="77" t="str">
        <f>IF(INDEX([2]pivotTable!E$310:E$615,MATCH(totalExpenditure!$A218,[2]pivotTable!$A$310:$A$615,0))/100*INDEX(gDP!T$6:T$271,MATCH(totalExpenditure!$A218,gDP!$B$6:$B$271))=0,"",INDEX([2]pivotTable!E$310:E$615,MATCH(totalExpenditure!$A218,[2]pivotTable!$A$310:$A$615,0))/100*INDEX(gDP!T$6:T$271,MATCH(totalExpenditure!$A218,gDP!$B$6:$B$271)))</f>
        <v/>
      </c>
      <c r="BE218" s="77" t="str">
        <f>IF(INDEX([2]pivotTable!F$310:F$615,MATCH(totalExpenditure!$A218,[2]pivotTable!$A$310:$A$615,0))/100*INDEX(gDP!U$6:U$271,MATCH(totalExpenditure!$A218,gDP!$B$6:$B$271))=0,"",INDEX([2]pivotTable!F$310:F$615,MATCH(totalExpenditure!$A218,[2]pivotTable!$A$310:$A$615,0))/100*INDEX(gDP!U$6:U$271,MATCH(totalExpenditure!$A218,gDP!$B$6:$B$271)))</f>
        <v/>
      </c>
      <c r="BF218" s="77" t="str">
        <f>IF(INDEX([2]pivotTable!G$310:G$615,MATCH(totalExpenditure!$A218,[2]pivotTable!$A$310:$A$615,0))/100*INDEX(gDP!V$6:V$271,MATCH(totalExpenditure!$A218,gDP!$B$6:$B$271))=0,"",INDEX([2]pivotTable!G$310:G$615,MATCH(totalExpenditure!$A218,[2]pivotTable!$A$310:$A$615,0))/100*INDEX(gDP!V$6:V$271,MATCH(totalExpenditure!$A218,gDP!$B$6:$B$271)))</f>
        <v/>
      </c>
      <c r="BG218" s="77" t="str">
        <f>IF(INDEX([2]pivotTable!H$310:H$615,MATCH(totalExpenditure!$A218,[2]pivotTable!$A$310:$A$615,0))/100*INDEX(gDP!W$6:W$271,MATCH(totalExpenditure!$A218,gDP!$B$6:$B$271))=0,"",INDEX([2]pivotTable!H$310:H$615,MATCH(totalExpenditure!$A218,[2]pivotTable!$A$310:$A$615,0))/100*INDEX(gDP!W$6:W$271,MATCH(totalExpenditure!$A218,gDP!$B$6:$B$271)))</f>
        <v/>
      </c>
      <c r="BH218" s="77" t="str">
        <f>IF(INDEX([2]pivotTable!I$310:I$615,MATCH(totalExpenditure!$A218,[2]pivotTable!$A$310:$A$615,0))/100*INDEX(gDP!X$6:X$271,MATCH(totalExpenditure!$A218,gDP!$B$6:$B$271))=0,"",INDEX([2]pivotTable!I$310:I$615,MATCH(totalExpenditure!$A218,[2]pivotTable!$A$310:$A$615,0))/100*INDEX(gDP!X$6:X$271,MATCH(totalExpenditure!$A218,gDP!$B$6:$B$271)))</f>
        <v/>
      </c>
      <c r="BI218" s="77" t="str">
        <f>IF(INDEX([2]pivotTable!J$310:J$615,MATCH(totalExpenditure!$A218,[2]pivotTable!$A$310:$A$615,0))/100*INDEX(gDP!Y$6:Y$271,MATCH(totalExpenditure!$A218,gDP!$B$6:$B$271))=0,"",INDEX([2]pivotTable!J$310:J$615,MATCH(totalExpenditure!$A218,[2]pivotTable!$A$310:$A$615,0))/100*INDEX(gDP!Y$6:Y$271,MATCH(totalExpenditure!$A218,gDP!$B$6:$B$271)))</f>
        <v/>
      </c>
      <c r="BJ218" s="77" t="str">
        <f>IF(INDEX([2]pivotTable!K$310:K$615,MATCH(totalExpenditure!$A218,[2]pivotTable!$A$310:$A$615,0))/100*INDEX(gDP!Z$6:Z$271,MATCH(totalExpenditure!$A218,gDP!$B$6:$B$271))=0,"",INDEX([2]pivotTable!K$310:K$615,MATCH(totalExpenditure!$A218,[2]pivotTable!$A$310:$A$615,0))/100*INDEX(gDP!Z$6:Z$271,MATCH(totalExpenditure!$A218,gDP!$B$6:$B$271)))</f>
        <v/>
      </c>
      <c r="BK218" s="77" t="str">
        <f>IF(INDEX([2]pivotTable!L$310:L$615,MATCH(totalExpenditure!$A218,[2]pivotTable!$A$310:$A$615,0))/100*INDEX(gDP!AA$6:AA$271,MATCH(totalExpenditure!$A218,gDP!$B$6:$B$271))=0,"",INDEX([2]pivotTable!L$310:L$615,MATCH(totalExpenditure!$A218,[2]pivotTable!$A$310:$A$615,0))/100*INDEX(gDP!AA$6:AA$271,MATCH(totalExpenditure!$A218,gDP!$B$6:$B$271)))</f>
        <v/>
      </c>
      <c r="BL218" s="77" t="str">
        <f>IF(INDEX([2]pivotTable!M$310:M$615,MATCH(totalExpenditure!$A218,[2]pivotTable!$A$310:$A$615,0))/100*INDEX(gDP!AB$6:AB$271,MATCH(totalExpenditure!$A218,gDP!$B$6:$B$271))=0,"",INDEX([2]pivotTable!M$310:M$615,MATCH(totalExpenditure!$A218,[2]pivotTable!$A$310:$A$615,0))/100*INDEX(gDP!AB$6:AB$271,MATCH(totalExpenditure!$A218,gDP!$B$6:$B$271)))</f>
        <v/>
      </c>
      <c r="BM218" s="77" t="str">
        <f>IF(INDEX([2]pivotTable!N$310:N$615,MATCH(totalExpenditure!$A218,[2]pivotTable!$A$310:$A$615,0))/100*INDEX(gDP!AC$6:AC$271,MATCH(totalExpenditure!$A218,gDP!$B$6:$B$271))=0,"",INDEX([2]pivotTable!N$310:N$615,MATCH(totalExpenditure!$A218,[2]pivotTable!$A$310:$A$615,0))/100*INDEX(gDP!AC$6:AC$271,MATCH(totalExpenditure!$A218,gDP!$B$6:$B$271)))</f>
        <v/>
      </c>
      <c r="BN218" s="77" t="str">
        <f>IF(INDEX([2]pivotTable!O$310:O$615,MATCH(totalExpenditure!$A218,[2]pivotTable!$A$310:$A$615,0))/100*INDEX(gDP!AD$6:AD$271,MATCH(totalExpenditure!$A218,gDP!$B$6:$B$271))=0,"",INDEX([2]pivotTable!O$310:O$615,MATCH(totalExpenditure!$A218,[2]pivotTable!$A$310:$A$615,0))/100*INDEX(gDP!AD$6:AD$271,MATCH(totalExpenditure!$A218,gDP!$B$6:$B$271)))</f>
        <v/>
      </c>
      <c r="BO218" s="77" t="str">
        <f>IF(INDEX([2]pivotTable!P$310:P$615,MATCH(totalExpenditure!$A218,[2]pivotTable!$A$310:$A$615,0))/100*INDEX(gDP!AE$6:AE$271,MATCH(totalExpenditure!$A218,gDP!$B$6:$B$271))=0,"",INDEX([2]pivotTable!P$310:P$615,MATCH(totalExpenditure!$A218,[2]pivotTable!$A$310:$A$615,0))/100*INDEX(gDP!AE$6:AE$271,MATCH(totalExpenditure!$A218,gDP!$B$6:$B$271)))</f>
        <v/>
      </c>
      <c r="BP218" s="77" t="str">
        <f>IF(INDEX([2]pivotTable!Q$310:Q$615,MATCH(totalExpenditure!$A218,[2]pivotTable!$A$310:$A$615,0))/100*INDEX(gDP!AF$6:AF$271,MATCH(totalExpenditure!$A218,gDP!$B$6:$B$271))=0,"",INDEX([2]pivotTable!Q$310:Q$615,MATCH(totalExpenditure!$A218,[2]pivotTable!$A$310:$A$615,0))/100*INDEX(gDP!AF$6:AF$271,MATCH(totalExpenditure!$A218,gDP!$B$6:$B$271)))</f>
        <v/>
      </c>
      <c r="BQ218" s="77" t="str">
        <f>IF(INDEX([2]pivotTable!R$310:R$615,MATCH(totalExpenditure!$A218,[2]pivotTable!$A$310:$A$615,0))/100*INDEX(gDP!AG$6:AG$271,MATCH(totalExpenditure!$A218,gDP!$B$6:$B$271))=0,"",INDEX([2]pivotTable!R$310:R$615,MATCH(totalExpenditure!$A218,[2]pivotTable!$A$310:$A$615,0))/100*INDEX(gDP!AG$6:AG$271,MATCH(totalExpenditure!$A218,gDP!$B$6:$B$271)))</f>
        <v/>
      </c>
      <c r="BR218" s="77" t="str">
        <f>IF(INDEX([2]pivotTable!S$310:S$615,MATCH(totalExpenditure!$A218,[2]pivotTable!$A$310:$A$615,0))/100*INDEX(gDP!AH$6:AH$271,MATCH(totalExpenditure!$A218,gDP!$B$6:$B$271))=0,"",INDEX([2]pivotTable!S$310:S$615,MATCH(totalExpenditure!$A218,[2]pivotTable!$A$310:$A$615,0))/100*INDEX(gDP!AH$6:AH$271,MATCH(totalExpenditure!$A218,gDP!$B$6:$B$271)))</f>
        <v/>
      </c>
      <c r="BS218" s="77" t="str">
        <f>IF(INDEX([2]pivotTable!T$310:T$615,MATCH(totalExpenditure!$A218,[2]pivotTable!$A$310:$A$615,0))/100*INDEX(gDP!AI$6:AI$271,MATCH(totalExpenditure!$A218,gDP!$B$6:$B$271))=0,"",INDEX([2]pivotTable!T$310:T$615,MATCH(totalExpenditure!$A218,[2]pivotTable!$A$310:$A$615,0))/100*INDEX(gDP!AI$6:AI$271,MATCH(totalExpenditure!$A218,gDP!$B$6:$B$271)))</f>
        <v/>
      </c>
      <c r="BT218" s="77" t="str">
        <f>IF(INDEX([2]pivotTable!U$310:U$615,MATCH(totalExpenditure!$A218,[2]pivotTable!$A$310:$A$615,0))/100*INDEX(gDP!AJ$6:AJ$271,MATCH(totalExpenditure!$A218,gDP!$B$6:$B$271))=0,"",INDEX([2]pivotTable!U$310:U$615,MATCH(totalExpenditure!$A218,[2]pivotTable!$A$310:$A$615,0))/100*INDEX(gDP!AJ$6:AJ$271,MATCH(totalExpenditure!$A218,gDP!$B$6:$B$271)))</f>
        <v/>
      </c>
      <c r="BU218" s="77" t="str">
        <f>IF(INDEX([2]pivotTable!V$310:V$615,MATCH(totalExpenditure!$A218,[2]pivotTable!$A$310:$A$615,0))/100*INDEX(gDP!AK$6:AK$271,MATCH(totalExpenditure!$A218,gDP!$B$6:$B$271))=0,"",INDEX([2]pivotTable!V$310:V$615,MATCH(totalExpenditure!$A218,[2]pivotTable!$A$310:$A$615,0))/100*INDEX(gDP!AK$6:AK$271,MATCH(totalExpenditure!$A218,gDP!$B$6:$B$271)))</f>
        <v/>
      </c>
      <c r="BV218" s="77" t="str">
        <f>IF(INDEX([2]pivotTable!W$310:W$615,MATCH(totalExpenditure!$A218,[2]pivotTable!$A$310:$A$615,0))/100*INDEX(gDP!AL$6:AL$271,MATCH(totalExpenditure!$A218,gDP!$B$6:$B$271))=0,"",INDEX([2]pivotTable!W$310:W$615,MATCH(totalExpenditure!$A218,[2]pivotTable!$A$310:$A$615,0))/100*INDEX(gDP!AL$6:AL$271,MATCH(totalExpenditure!$A218,gDP!$B$6:$B$271)))</f>
        <v/>
      </c>
      <c r="BW218" s="77" t="str">
        <f>IF(INDEX([2]pivotTable!X$310:X$615,MATCH(totalExpenditure!$A218,[2]pivotTable!$A$310:$A$615,0))/100*INDEX(gDP!AM$6:AM$271,MATCH(totalExpenditure!$A218,gDP!$B$6:$B$271))=0,"",INDEX([2]pivotTable!X$310:X$615,MATCH(totalExpenditure!$A218,[2]pivotTable!$A$310:$A$615,0))/100*INDEX(gDP!AM$6:AM$271,MATCH(totalExpenditure!$A218,gDP!$B$6:$B$271)))</f>
        <v/>
      </c>
      <c r="BX218" s="77" t="str">
        <f>IF(INDEX([2]pivotTable!Y$310:Y$615,MATCH(totalExpenditure!$A218,[2]pivotTable!$A$310:$A$615,0))/100*INDEX(gDP!AN$6:AN$271,MATCH(totalExpenditure!$A218,gDP!$B$6:$B$271))=0,"",INDEX([2]pivotTable!Y$310:Y$615,MATCH(totalExpenditure!$A218,[2]pivotTable!$A$310:$A$615,0))/100*INDEX(gDP!AN$6:AN$271,MATCH(totalExpenditure!$A218,gDP!$B$6:$B$271)))</f>
        <v/>
      </c>
      <c r="BY218" s="77" t="str">
        <f>IF(INDEX([2]pivotTable!Z$310:Z$615,MATCH(totalExpenditure!$A218,[2]pivotTable!$A$310:$A$615,0))/100*INDEX(gDP!AO$6:AO$271,MATCH(totalExpenditure!$A218,gDP!$B$6:$B$271))=0,"",INDEX([2]pivotTable!Z$310:Z$615,MATCH(totalExpenditure!$A218,[2]pivotTable!$A$310:$A$615,0))/100*INDEX(gDP!AO$6:AO$271,MATCH(totalExpenditure!$A218,gDP!$B$6:$B$271)))</f>
        <v/>
      </c>
      <c r="BZ218" s="77" t="str">
        <f>IF(INDEX([2]pivotTable!AA$310:AA$615,MATCH(totalExpenditure!$A218,[2]pivotTable!$A$310:$A$615,0))/100*INDEX(gDP!AP$6:AP$271,MATCH(totalExpenditure!$A218,gDP!$B$6:$B$271))=0,"",INDEX([2]pivotTable!AA$310:AA$615,MATCH(totalExpenditure!$A218,[2]pivotTable!$A$310:$A$615,0))/100*INDEX(gDP!AP$6:AP$271,MATCH(totalExpenditure!$A218,gDP!$B$6:$B$271)))</f>
        <v/>
      </c>
      <c r="CA218" s="77" t="str">
        <f>IF(INDEX([2]pivotTable!AB$310:AB$615,MATCH(totalExpenditure!$A218,[2]pivotTable!$A$310:$A$615,0))/100*INDEX(gDP!AQ$6:AQ$271,MATCH(totalExpenditure!$A218,gDP!$B$6:$B$271))=0,"",INDEX([2]pivotTable!AB$310:AB$615,MATCH(totalExpenditure!$A218,[2]pivotTable!$A$310:$A$615,0))/100*INDEX(gDP!AQ$6:AQ$271,MATCH(totalExpenditure!$A218,gDP!$B$6:$B$271)))</f>
        <v/>
      </c>
      <c r="CB218" s="77" t="str">
        <f>IF(INDEX([2]pivotTable!AC$310:AC$615,MATCH(totalExpenditure!$A218,[2]pivotTable!$A$310:$A$615,0))/100*INDEX(gDP!AR$6:AR$271,MATCH(totalExpenditure!$A218,gDP!$B$6:$B$271))=0,"",INDEX([2]pivotTable!AC$310:AC$615,MATCH(totalExpenditure!$A218,[2]pivotTable!$A$310:$A$615,0))/100*INDEX(gDP!AR$6:AR$271,MATCH(totalExpenditure!$A218,gDP!$B$6:$B$271)))</f>
        <v/>
      </c>
      <c r="CC218" s="77" t="str">
        <f>IF(INDEX([2]pivotTable!AD$310:AD$615,MATCH(totalExpenditure!$A218,[2]pivotTable!$A$310:$A$615,0))/100*INDEX(gDP!AS$6:AS$271,MATCH(totalExpenditure!$A218,gDP!$B$6:$B$271))=0,"",INDEX([2]pivotTable!AD$310:AD$615,MATCH(totalExpenditure!$A218,[2]pivotTable!$A$310:$A$615,0))/100*INDEX(gDP!AS$6:AS$271,MATCH(totalExpenditure!$A218,gDP!$B$6:$B$271)))</f>
        <v/>
      </c>
      <c r="CD218" s="77" t="str">
        <f>IF(INDEX([2]pivotTable!AE$310:AE$615,MATCH(totalExpenditure!$A218,[2]pivotTable!$A$310:$A$615,0))/100*INDEX(gDP!AT$6:AT$271,MATCH(totalExpenditure!$A218,gDP!$B$6:$B$271))=0,"",INDEX([2]pivotTable!AE$310:AE$615,MATCH(totalExpenditure!$A218,[2]pivotTable!$A$310:$A$615,0))/100*INDEX(gDP!AT$6:AT$271,MATCH(totalExpenditure!$A218,gDP!$B$6:$B$271)))</f>
        <v/>
      </c>
      <c r="CE218" s="77" t="str">
        <f>IF(INDEX([2]pivotTable!AF$310:AF$615,MATCH(totalExpenditure!$A218,[2]pivotTable!$A$310:$A$615,0))/100*INDEX(gDP!AU$6:AU$271,MATCH(totalExpenditure!$A218,gDP!$B$6:$B$271))=0,"",INDEX([2]pivotTable!AF$310:AF$615,MATCH(totalExpenditure!$A218,[2]pivotTable!$A$310:$A$615,0))/100*INDEX(gDP!AU$6:AU$271,MATCH(totalExpenditure!$A218,gDP!$B$6:$B$271)))</f>
        <v/>
      </c>
      <c r="CF218" s="77" t="str">
        <f>IF(INDEX([2]pivotTable!AG$310:AG$615,MATCH(totalExpenditure!$A218,[2]pivotTable!$A$310:$A$615,0))/100*INDEX(gDP!AV$6:AV$271,MATCH(totalExpenditure!$A218,gDP!$B$6:$B$271))=0,"",INDEX([2]pivotTable!AG$310:AG$615,MATCH(totalExpenditure!$A218,[2]pivotTable!$A$310:$A$615,0))/100*INDEX(gDP!AV$6:AV$271,MATCH(totalExpenditure!$A218,gDP!$B$6:$B$271)))</f>
        <v/>
      </c>
      <c r="CG218" s="77" t="str">
        <f>IF(INDEX([2]pivotTable!AH$310:AH$615,MATCH(totalExpenditure!$A218,[2]pivotTable!$A$310:$A$615,0))/100*INDEX(gDP!AW$6:AW$271,MATCH(totalExpenditure!$A218,gDP!$B$6:$B$271))=0,"",INDEX([2]pivotTable!AH$310:AH$615,MATCH(totalExpenditure!$A218,[2]pivotTable!$A$310:$A$615,0))/100*INDEX(gDP!AW$6:AW$271,MATCH(totalExpenditure!$A218,gDP!$B$6:$B$271)))</f>
        <v/>
      </c>
      <c r="CH218" s="77" t="str">
        <f>IF(INDEX([2]pivotTable!AI$310:AI$615,MATCH(totalExpenditure!$A218,[2]pivotTable!$A$310:$A$615,0))/100*INDEX(gDP!AX$6:AX$271,MATCH(totalExpenditure!$A218,gDP!$B$6:$B$271))=0,"",INDEX([2]pivotTable!AI$310:AI$615,MATCH(totalExpenditure!$A218,[2]pivotTable!$A$310:$A$615,0))/100*INDEX(gDP!AX$6:AX$271,MATCH(totalExpenditure!$A218,gDP!$B$6:$B$271)))</f>
        <v/>
      </c>
      <c r="CI218" s="77" t="str">
        <f>IF(INDEX([2]pivotTable!AJ$310:AJ$615,MATCH(totalExpenditure!$A218,[2]pivotTable!$A$310:$A$615,0))/100*INDEX(gDP!AY$6:AY$271,MATCH(totalExpenditure!$A218,gDP!$B$6:$B$271))=0,"",INDEX([2]pivotTable!AJ$310:AJ$615,MATCH(totalExpenditure!$A218,[2]pivotTable!$A$310:$A$615,0))/100*INDEX(gDP!AY$6:AY$271,MATCH(totalExpenditure!$A218,gDP!$B$6:$B$271)))</f>
        <v/>
      </c>
      <c r="CJ218" s="77" t="str">
        <f>IF(INDEX([2]pivotTable!AK$310:AK$615,MATCH(totalExpenditure!$A218,[2]pivotTable!$A$310:$A$615,0))/100*INDEX(gDP!AZ$6:AZ$271,MATCH(totalExpenditure!$A218,gDP!$B$6:$B$271))=0,"",INDEX([2]pivotTable!AK$310:AK$615,MATCH(totalExpenditure!$A218,[2]pivotTable!$A$310:$A$615,0))/100*INDEX(gDP!AZ$6:AZ$271,MATCH(totalExpenditure!$A218,gDP!$B$6:$B$271)))</f>
        <v/>
      </c>
      <c r="CK218" s="77" t="str">
        <f>IF(INDEX([2]pivotTable!AL$310:AL$615,MATCH(totalExpenditure!$A218,[2]pivotTable!$A$310:$A$615,0))/100*INDEX(gDP!BA$6:BA$271,MATCH(totalExpenditure!$A218,gDP!$B$6:$B$271))=0,"",INDEX([2]pivotTable!AL$310:AL$615,MATCH(totalExpenditure!$A218,[2]pivotTable!$A$310:$A$615,0))/100*INDEX(gDP!BA$6:BA$271,MATCH(totalExpenditure!$A218,gDP!$B$6:$B$271)))</f>
        <v/>
      </c>
      <c r="CL218" s="77" t="str">
        <f>IF(INDEX([2]pivotTable!AM$310:AM$615,MATCH(totalExpenditure!$A218,[2]pivotTable!$A$310:$A$615,0))/100*INDEX(gDP!BB$6:BB$271,MATCH(totalExpenditure!$A218,gDP!$B$6:$B$271))=0,"",INDEX([2]pivotTable!AM$310:AM$615,MATCH(totalExpenditure!$A218,[2]pivotTable!$A$310:$A$615,0))/100*INDEX(gDP!BB$6:BB$271,MATCH(totalExpenditure!$A218,gDP!$B$6:$B$271)))</f>
        <v/>
      </c>
      <c r="CM218" s="77" t="str">
        <f>IF(INDEX([2]pivotTable!AN$310:AN$615,MATCH(totalExpenditure!$A218,[2]pivotTable!$A$310:$A$615,0))/100*INDEX(gDP!BC$6:BC$271,MATCH(totalExpenditure!$A218,gDP!$B$6:$B$271))=0,"",INDEX([2]pivotTable!AN$310:AN$615,MATCH(totalExpenditure!$A218,[2]pivotTable!$A$310:$A$615,0))/100*INDEX(gDP!BC$6:BC$271,MATCH(totalExpenditure!$A218,gDP!$B$6:$B$271)))</f>
        <v/>
      </c>
      <c r="CN218" s="77" t="str">
        <f>IF(INDEX([2]pivotTable!AO$310:AO$615,MATCH(totalExpenditure!$A218,[2]pivotTable!$A$310:$A$615,0))/100*INDEX(gDP!BD$6:BD$271,MATCH(totalExpenditure!$A218,gDP!$B$6:$B$271))=0,"",INDEX([2]pivotTable!AO$310:AO$615,MATCH(totalExpenditure!$A218,[2]pivotTable!$A$310:$A$615,0))/100*INDEX(gDP!BD$6:BD$271,MATCH(totalExpenditure!$A218,gDP!$B$6:$B$271)))</f>
        <v/>
      </c>
      <c r="CO218" s="77" t="str">
        <f>IF(INDEX([2]pivotTable!AP$310:AP$615,MATCH(totalExpenditure!$A218,[2]pivotTable!$A$310:$A$615,0))/100*INDEX(gDP!BE$6:BE$271,MATCH(totalExpenditure!$A218,gDP!$B$6:$B$271))=0,"",INDEX([2]pivotTable!AP$310:AP$615,MATCH(totalExpenditure!$A218,[2]pivotTable!$A$310:$A$615,0))/100*INDEX(gDP!BE$6:BE$271,MATCH(totalExpenditure!$A218,gDP!$B$6:$B$271)))</f>
        <v/>
      </c>
      <c r="CP218" s="77" t="str">
        <f>IF(INDEX([2]pivotTable!AQ$310:AQ$615,MATCH(totalExpenditure!$A218,[2]pivotTable!$A$310:$A$615,0))/100*INDEX(gDP!BF$6:BF$271,MATCH(totalExpenditure!$A218,gDP!$B$6:$B$271))=0,"",INDEX([2]pivotTable!AQ$310:AQ$615,MATCH(totalExpenditure!$A218,[2]pivotTable!$A$310:$A$615,0))/100*INDEX(gDP!BF$6:BF$271,MATCH(totalExpenditure!$A218,gDP!$B$6:$B$271)))</f>
        <v/>
      </c>
      <c r="CQ218" s="77" t="str">
        <f>IF(INDEX([2]pivotTable!AR$310:AR$615,MATCH(totalExpenditure!$A218,[2]pivotTable!$A$310:$A$615,0))/100*INDEX(gDP!BG$6:BG$271,MATCH(totalExpenditure!$A218,gDP!$B$6:$B$271))=0,"",INDEX([2]pivotTable!AR$310:AR$615,MATCH(totalExpenditure!$A218,[2]pivotTable!$A$310:$A$615,0))/100*INDEX(gDP!BG$6:BG$271,MATCH(totalExpenditure!$A218,gDP!$B$6:$B$271)))</f>
        <v/>
      </c>
      <c r="CR218" s="77" t="str">
        <f>IF(INDEX([2]pivotTable!AS$310:AS$615,MATCH(totalExpenditure!$A218,[2]pivotTable!$A$310:$A$615,0))/100*INDEX(gDP!BH$6:BH$271,MATCH(totalExpenditure!$A218,gDP!$B$6:$B$271))=0,"",INDEX([2]pivotTable!AS$310:AS$615,MATCH(totalExpenditure!$A218,[2]pivotTable!$A$310:$A$615,0))/100*INDEX(gDP!BH$6:BH$271,MATCH(totalExpenditure!$A218,gDP!$B$6:$B$271)))</f>
        <v/>
      </c>
      <c r="CS218" s="77" t="str">
        <f>IF(INDEX([2]pivotTable!AT$310:AT$615,MATCH(totalExpenditure!$A218,[2]pivotTable!$A$310:$A$615,0))/100*INDEX(gDP!BI$6:BI$271,MATCH(totalExpenditure!$A218,gDP!$B$6:$B$271))=0,"",INDEX([2]pivotTable!AT$310:AT$615,MATCH(totalExpenditure!$A218,[2]pivotTable!$A$310:$A$615,0))/100*INDEX(gDP!BI$6:BI$271,MATCH(totalExpenditure!$A218,gDP!$B$6:$B$271)))</f>
        <v/>
      </c>
      <c r="CT218" s="77">
        <f>IF(INDEX([2]pivotTable!AU$310:AU$615,MATCH(totalExpenditure!$A218,[2]pivotTable!$A$310:$A$615,0))/100*INDEX(gDP!BJ$6:BJ$271,MATCH(totalExpenditure!$A218,gDP!$B$6:$B$271))=0,"",INDEX([2]pivotTable!AU$310:AU$615,MATCH(totalExpenditure!$A218,[2]pivotTable!$A$310:$A$615,0))/100*INDEX(gDP!BJ$6:BJ$271,MATCH(totalExpenditure!$A218,gDP!$B$6:$B$271)))</f>
        <v>423347831.35013503</v>
      </c>
      <c r="CU218" s="77">
        <f>IF(INDEX([2]pivotTable!AV$310:AV$615,MATCH(totalExpenditure!$A218,[2]pivotTable!$A$310:$A$615,0))/100*INDEX(gDP!BK$6:BK$271,MATCH(totalExpenditure!$A218,gDP!$B$6:$B$271))=0,"",INDEX([2]pivotTable!AV$310:AV$615,MATCH(totalExpenditure!$A218,[2]pivotTable!$A$310:$A$615,0))/100*INDEX(gDP!BK$6:BK$271,MATCH(totalExpenditure!$A218,gDP!$B$6:$B$271)))</f>
        <v>408943688.33159018</v>
      </c>
      <c r="CV218" s="77">
        <f>IF(INDEX([2]pivotTable!AW$310:AW$615,MATCH(totalExpenditure!$A218,[2]pivotTable!$A$310:$A$615,0))/100*INDEX(gDP!BL$6:BL$271,MATCH(totalExpenditure!$A218,gDP!$B$6:$B$271))=0,"",INDEX([2]pivotTable!AW$310:AW$615,MATCH(totalExpenditure!$A218,[2]pivotTable!$A$310:$A$615,0))/100*INDEX(gDP!BL$6:BL$271,MATCH(totalExpenditure!$A218,gDP!$B$6:$B$271)))</f>
        <v>555805444.23660088</v>
      </c>
      <c r="CW218" s="77" t="str">
        <f>IF(INDEX([2]pivotTable!AX$310:AX$615,MATCH(totalExpenditure!$A218,[2]pivotTable!$A$310:$A$615,0))/100*INDEX(gDP!BM$6:BM$271,MATCH(totalExpenditure!$A218,gDP!$B$6:$B$271))=0,"",INDEX([2]pivotTable!AX$310:AX$615,MATCH(totalExpenditure!$A218,[2]pivotTable!$A$310:$A$615,0))/100*INDEX(gDP!BM$6:BM$271,MATCH(totalExpenditure!$A218,gDP!$B$6:$B$271)))</f>
        <v/>
      </c>
      <c r="CX218" s="77" t="str">
        <f>IF(INDEX([2]pivotTable!AY$310:AY$615,MATCH(totalExpenditure!$A218,[2]pivotTable!$A$310:$A$615,0))/100*INDEX(gDP!BN$6:BN$271,MATCH(totalExpenditure!$A218,gDP!$B$6:$B$271))=0,"",INDEX([2]pivotTable!AY$310:AY$615,MATCH(totalExpenditure!$A218,[2]pivotTable!$A$310:$A$615,0))/100*INDEX(gDP!BN$6:BN$271,MATCH(totalExpenditure!$A218,gDP!$B$6:$B$271)))</f>
        <v/>
      </c>
      <c r="CY218" s="77" t="str">
        <f>IF(INDEX([2]pivotTable!AZ$310:AZ$615,MATCH(totalExpenditure!$A218,[2]pivotTable!$A$310:$A$615,0))/100*INDEX(gDP!BO$6:BO$271,MATCH(totalExpenditure!$A218,gDP!$B$6:$B$271))=0,"",INDEX([2]pivotTable!AZ$310:AZ$615,MATCH(totalExpenditure!$A218,[2]pivotTable!$A$310:$A$615,0))/100*INDEX(gDP!BO$6:BO$271,MATCH(totalExpenditure!$A218,gDP!$B$6:$B$271)))</f>
        <v/>
      </c>
      <c r="CZ218" s="77" t="str">
        <f>IF(B218="","",IF(BA218="","",B218-B218+INDEX(gDP!Q$6:Q$271,MATCH(totalExpenditure!$A218,gDP!$B$6:$B$271))))</f>
        <v/>
      </c>
      <c r="DA218" s="77" t="str">
        <f>IF(C218="","",IF(BB218="","",C218-C218+INDEX(gDP!R$6:R$271,MATCH(totalExpenditure!$A218,gDP!$B$6:$B$271))))</f>
        <v/>
      </c>
      <c r="DB218" s="77" t="str">
        <f>IF(D218="","",IF(BC218="","",D218-D218+INDEX(gDP!S$6:S$271,MATCH(totalExpenditure!$A218,gDP!$B$6:$B$271))))</f>
        <v/>
      </c>
      <c r="DC218" s="77" t="str">
        <f>IF(E218="","",IF(BD218="","",E218-E218+INDEX(gDP!T$6:T$271,MATCH(totalExpenditure!$A218,gDP!$B$6:$B$271))))</f>
        <v/>
      </c>
      <c r="DD218" s="77" t="str">
        <f>IF(F218="","",IF(BE218="","",F218-F218+INDEX(gDP!U$6:U$271,MATCH(totalExpenditure!$A218,gDP!$B$6:$B$271))))</f>
        <v/>
      </c>
      <c r="DE218" s="77" t="str">
        <f>IF(G218="","",IF(BF218="","",G218-G218+INDEX(gDP!V$6:V$271,MATCH(totalExpenditure!$A218,gDP!$B$6:$B$271))))</f>
        <v/>
      </c>
      <c r="DF218" s="77" t="str">
        <f>IF(H218="","",IF(BG218="","",H218-H218+INDEX(gDP!W$6:W$271,MATCH(totalExpenditure!$A218,gDP!$B$6:$B$271))))</f>
        <v/>
      </c>
      <c r="DG218" s="77" t="str">
        <f>IF(I218="","",IF(BH218="","",I218-I218+INDEX(gDP!X$6:X$271,MATCH(totalExpenditure!$A218,gDP!$B$6:$B$271))))</f>
        <v/>
      </c>
      <c r="DH218" s="77" t="str">
        <f>IF(J218="","",IF(BI218="","",J218-J218+INDEX(gDP!Y$6:Y$271,MATCH(totalExpenditure!$A218,gDP!$B$6:$B$271))))</f>
        <v/>
      </c>
      <c r="DI218" s="77" t="str">
        <f>IF(K218="","",IF(BJ218="","",K218-K218+INDEX(gDP!Z$6:Z$271,MATCH(totalExpenditure!$A218,gDP!$B$6:$B$271))))</f>
        <v/>
      </c>
      <c r="DJ218" s="77" t="str">
        <f>IF(L218="","",IF(BK218="","",L218-L218+INDEX(gDP!AA$6:AA$271,MATCH(totalExpenditure!$A218,gDP!$B$6:$B$271))))</f>
        <v/>
      </c>
      <c r="DK218" s="77" t="str">
        <f>IF(M218="","",IF(BL218="","",M218-M218+INDEX(gDP!AB$6:AB$271,MATCH(totalExpenditure!$A218,gDP!$B$6:$B$271))))</f>
        <v/>
      </c>
      <c r="DL218" s="77" t="str">
        <f>IF(N218="","",IF(BM218="","",N218-N218+INDEX(gDP!AC$6:AC$271,MATCH(totalExpenditure!$A218,gDP!$B$6:$B$271))))</f>
        <v/>
      </c>
      <c r="DM218" s="77" t="str">
        <f>IF(O218="","",IF(BN218="","",O218-O218+INDEX(gDP!AD$6:AD$271,MATCH(totalExpenditure!$A218,gDP!$B$6:$B$271))))</f>
        <v/>
      </c>
      <c r="DN218" s="77" t="str">
        <f>IF(P218="","",IF(BO218="","",P218-P218+INDEX(gDP!AE$6:AE$271,MATCH(totalExpenditure!$A218,gDP!$B$6:$B$271))))</f>
        <v/>
      </c>
      <c r="DO218" s="77" t="str">
        <f>IF(Q218="","",IF(BP218="","",Q218-Q218+INDEX(gDP!AF$6:AF$271,MATCH(totalExpenditure!$A218,gDP!$B$6:$B$271))))</f>
        <v/>
      </c>
      <c r="DP218" s="77" t="str">
        <f>IF(R218="","",IF(BQ218="","",R218-R218+INDEX(gDP!AG$6:AG$271,MATCH(totalExpenditure!$A218,gDP!$B$6:$B$271))))</f>
        <v/>
      </c>
      <c r="DQ218" s="77" t="str">
        <f>IF(S218="","",IF(BR218="","",S218-S218+INDEX(gDP!AH$6:AH$271,MATCH(totalExpenditure!$A218,gDP!$B$6:$B$271))))</f>
        <v/>
      </c>
      <c r="DR218" s="77" t="str">
        <f>IF(T218="","",IF(BS218="","",T218-T218+INDEX(gDP!AI$6:AI$271,MATCH(totalExpenditure!$A218,gDP!$B$6:$B$271))))</f>
        <v/>
      </c>
      <c r="DS218" s="77" t="str">
        <f>IF(U218="","",IF(BT218="","",U218-U218+INDEX(gDP!AJ$6:AJ$271,MATCH(totalExpenditure!$A218,gDP!$B$6:$B$271))))</f>
        <v/>
      </c>
      <c r="DT218" s="77" t="str">
        <f>IF(V218="","",IF(BU218="","",V218-V218+INDEX(gDP!AK$6:AK$271,MATCH(totalExpenditure!$A218,gDP!$B$6:$B$271))))</f>
        <v/>
      </c>
      <c r="DU218" s="77" t="str">
        <f>IF(W218="","",IF(BV218="","",W218-W218+INDEX(gDP!AL$6:AL$271,MATCH(totalExpenditure!$A218,gDP!$B$6:$B$271))))</f>
        <v/>
      </c>
      <c r="DV218" s="77" t="str">
        <f>IF(X218="","",IF(BW218="","",X218-X218+INDEX(gDP!AM$6:AM$271,MATCH(totalExpenditure!$A218,gDP!$B$6:$B$271))))</f>
        <v/>
      </c>
      <c r="DW218" s="77" t="str">
        <f>IF(Y218="","",IF(BX218="","",Y218-Y218+INDEX(gDP!AN$6:AN$271,MATCH(totalExpenditure!$A218,gDP!$B$6:$B$271))))</f>
        <v/>
      </c>
      <c r="DX218" s="77" t="str">
        <f>IF(Z218="","",IF(BY218="","",Z218-Z218+INDEX(gDP!AO$6:AO$271,MATCH(totalExpenditure!$A218,gDP!$B$6:$B$271))))</f>
        <v/>
      </c>
      <c r="DY218" s="77" t="str">
        <f>IF(AA218="","",IF(BZ218="","",AA218-AA218+INDEX(gDP!AP$6:AP$271,MATCH(totalExpenditure!$A218,gDP!$B$6:$B$271))))</f>
        <v/>
      </c>
      <c r="DZ218" s="77" t="str">
        <f>IF(AB218="","",IF(CA218="","",AB218-AB218+INDEX(gDP!AQ$6:AQ$271,MATCH(totalExpenditure!$A218,gDP!$B$6:$B$271))))</f>
        <v/>
      </c>
      <c r="EA218" s="77" t="str">
        <f>IF(AC218="","",IF(CB218="","",AC218-AC218+INDEX(gDP!AR$6:AR$271,MATCH(totalExpenditure!$A218,gDP!$B$6:$B$271))))</f>
        <v/>
      </c>
      <c r="EB218" s="77" t="str">
        <f>IF(AD218="","",IF(CC218="","",AD218-AD218+INDEX(gDP!AS$6:AS$271,MATCH(totalExpenditure!$A218,gDP!$B$6:$B$271))))</f>
        <v/>
      </c>
      <c r="EC218" s="77" t="str">
        <f>IF(AE218="","",IF(CD218="","",AE218-AE218+INDEX(gDP!AT$6:AT$271,MATCH(totalExpenditure!$A218,gDP!$B$6:$B$271))))</f>
        <v/>
      </c>
      <c r="ED218" s="77" t="str">
        <f>IF(AF218="","",IF(CE218="","",AF218-AF218+INDEX(gDP!AU$6:AU$271,MATCH(totalExpenditure!$A218,gDP!$B$6:$B$271))))</f>
        <v/>
      </c>
      <c r="EE218" s="77" t="str">
        <f>IF(AG218="","",IF(CF218="","",AG218-AG218+INDEX(gDP!AV$6:AV$271,MATCH(totalExpenditure!$A218,gDP!$B$6:$B$271))))</f>
        <v/>
      </c>
      <c r="EF218" s="77" t="str">
        <f>IF(AH218="","",IF(CG218="","",AH218-AH218+INDEX(gDP!AW$6:AW$271,MATCH(totalExpenditure!$A218,gDP!$B$6:$B$271))))</f>
        <v/>
      </c>
      <c r="EG218" s="77" t="str">
        <f>IF(AI218="","",IF(CH218="","",AI218-AI218+INDEX(gDP!AX$6:AX$271,MATCH(totalExpenditure!$A218,gDP!$B$6:$B$271))))</f>
        <v/>
      </c>
      <c r="EH218" s="77" t="str">
        <f>IF(AJ218="","",IF(CI218="","",AJ218-AJ218+INDEX(gDP!AY$6:AY$271,MATCH(totalExpenditure!$A218,gDP!$B$6:$B$271))))</f>
        <v/>
      </c>
      <c r="EI218" s="77" t="str">
        <f>IF(AK218="","",IF(CJ218="","",AK218-AK218+INDEX(gDP!AZ$6:AZ$271,MATCH(totalExpenditure!$A218,gDP!$B$6:$B$271))))</f>
        <v/>
      </c>
      <c r="EJ218" s="77" t="str">
        <f>IF(AL218="","",IF(CK218="","",AL218-AL218+INDEX(gDP!BA$6:BA$271,MATCH(totalExpenditure!$A218,gDP!$B$6:$B$271))))</f>
        <v/>
      </c>
      <c r="EK218" s="77" t="str">
        <f>IF(AM218="","",IF(CL218="","",AM218-AM218+INDEX(gDP!BB$6:BB$271,MATCH(totalExpenditure!$A218,gDP!$B$6:$B$271))))</f>
        <v/>
      </c>
      <c r="EL218" s="77" t="str">
        <f>IF(AN218="","",IF(CM218="","",AN218-AN218+INDEX(gDP!BC$6:BC$271,MATCH(totalExpenditure!$A218,gDP!$B$6:$B$271))))</f>
        <v/>
      </c>
      <c r="EM218" s="77" t="str">
        <f>IF(AO218="","",IF(CN218="","",AO218-AO218+INDEX(gDP!BD$6:BD$271,MATCH(totalExpenditure!$A218,gDP!$B$6:$B$271))))</f>
        <v/>
      </c>
      <c r="EN218" s="77" t="str">
        <f>IF(AP218="","",IF(CO218="","",AP218-AP218+INDEX(gDP!BE$6:BE$271,MATCH(totalExpenditure!$A218,gDP!$B$6:$B$271))))</f>
        <v/>
      </c>
      <c r="EO218" s="77" t="str">
        <f>IF(AQ218="","",IF(CP218="","",AQ218-AQ218+INDEX(gDP!BF$6:BF$271,MATCH(totalExpenditure!$A218,gDP!$B$6:$B$271))))</f>
        <v/>
      </c>
      <c r="EP218" s="77" t="str">
        <f>IF(AR218="","",IF(CQ218="","",AR218-AR218+INDEX(gDP!BG$6:BG$271,MATCH(totalExpenditure!$A218,gDP!$B$6:$B$271))))</f>
        <v/>
      </c>
      <c r="EQ218" s="77" t="str">
        <f>IF(AS218="","",IF(CR218="","",AS218-AS218+INDEX(gDP!BH$6:BH$271,MATCH(totalExpenditure!$A218,gDP!$B$6:$B$271))))</f>
        <v/>
      </c>
      <c r="ER218" s="77" t="str">
        <f>IF(AT218="","",IF(CS218="","",AT218-AT218+INDEX(gDP!BI$6:BI$271,MATCH(totalExpenditure!$A218,gDP!$B$6:$B$271))))</f>
        <v/>
      </c>
      <c r="ES218" s="77">
        <f>IF(AU218="","",IF(CT218="","",AU218-AU218+INDEX(gDP!BJ$6:BJ$271,MATCH(totalExpenditure!$A218,gDP!$B$6:$B$271))))</f>
        <v>8252394373.2969799</v>
      </c>
      <c r="ET218" s="77">
        <f>IF(AV218="","",IF(CU218="","",AV218-AV218+INDEX(gDP!BK$6:BK$271,MATCH(totalExpenditure!$A218,gDP!$B$6:$B$271))))</f>
        <v>8278212314.4046602</v>
      </c>
      <c r="EU218" s="77">
        <f>IF(AW218="","",IF(CV218="","",AW218-AW218+INDEX(gDP!BL$6:BL$271,MATCH(totalExpenditure!$A218,gDP!$B$6:$B$271))))</f>
        <v>9420431258.2474709</v>
      </c>
      <c r="EV218" s="77" t="str">
        <f>IF(AX218="","",IF(CW218="","",AX218-AX218+INDEX(gDP!BM$6:BM$271,MATCH(totalExpenditure!$A218,gDP!$B$6:$B$271))))</f>
        <v/>
      </c>
      <c r="EW218" s="77" t="str">
        <f>IF(AY218="","",IF(CX218="","",AY218-AY218+INDEX(gDP!BN$6:BN$271,MATCH(totalExpenditure!$A218,gDP!$B$6:$B$271))))</f>
        <v/>
      </c>
      <c r="EX218" s="77" t="str">
        <f>IF(AZ218="","",IF(CY218="","",AZ218-AZ218+INDEX(gDP!BO$6:BO$271,MATCH(totalExpenditure!$A218,gDP!$B$6:$B$271))))</f>
        <v/>
      </c>
    </row>
    <row r="219" spans="1:154" x14ac:dyDescent="0.35">
      <c r="A219" t="s">
        <v>647</v>
      </c>
      <c r="B219" s="77" t="str">
        <f>IF(INDEX([2]pivotTable!B$3:B$308,MATCH(totalExpenditure!$A219,[2]pivotTable!$A$3:$A$308,0))/100*INDEX(gDP!Q$6:Q$271,MATCH(totalExpenditure!$A219,gDP!$B$6:$B$271))=0,"",INDEX([2]pivotTable!B$3:B$308,MATCH(totalExpenditure!$A219,[2]pivotTable!$A$3:$A$308,0))/100*INDEX(gDP!Q$6:Q$271,MATCH(totalExpenditure!$A219,gDP!$B$6:$B$271)))</f>
        <v/>
      </c>
      <c r="C219" s="77" t="str">
        <f>IF(INDEX([2]pivotTable!C$3:C$308,MATCH(totalExpenditure!$A219,[2]pivotTable!$A$3:$A$308,0))/100*INDEX(gDP!R$6:R$271,MATCH(totalExpenditure!$A219,gDP!$B$6:$B$271))=0,"",INDEX([2]pivotTable!C$3:C$308,MATCH(totalExpenditure!$A219,[2]pivotTable!$A$3:$A$308,0))/100*INDEX(gDP!R$6:R$271,MATCH(totalExpenditure!$A219,gDP!$B$6:$B$271)))</f>
        <v/>
      </c>
      <c r="D219" s="77" t="str">
        <f>IF(INDEX([2]pivotTable!D$3:D$308,MATCH(totalExpenditure!$A219,[2]pivotTable!$A$3:$A$308,0))/100*INDEX(gDP!S$6:S$271,MATCH(totalExpenditure!$A219,gDP!$B$6:$B$271))=0,"",INDEX([2]pivotTable!D$3:D$308,MATCH(totalExpenditure!$A219,[2]pivotTable!$A$3:$A$308,0))/100*INDEX(gDP!S$6:S$271,MATCH(totalExpenditure!$A219,gDP!$B$6:$B$271)))</f>
        <v/>
      </c>
      <c r="E219" s="77" t="str">
        <f>IF(INDEX([2]pivotTable!E$3:E$308,MATCH(totalExpenditure!$A219,[2]pivotTable!$A$3:$A$308,0))/100*INDEX(gDP!T$6:T$271,MATCH(totalExpenditure!$A219,gDP!$B$6:$B$271))=0,"",INDEX([2]pivotTable!E$3:E$308,MATCH(totalExpenditure!$A219,[2]pivotTable!$A$3:$A$308,0))/100*INDEX(gDP!T$6:T$271,MATCH(totalExpenditure!$A219,gDP!$B$6:$B$271)))</f>
        <v/>
      </c>
      <c r="F219" s="77" t="str">
        <f>IF(INDEX([2]pivotTable!F$3:F$308,MATCH(totalExpenditure!$A219,[2]pivotTable!$A$3:$A$308,0))/100*INDEX(gDP!U$6:U$271,MATCH(totalExpenditure!$A219,gDP!$B$6:$B$271))=0,"",INDEX([2]pivotTable!F$3:F$308,MATCH(totalExpenditure!$A219,[2]pivotTable!$A$3:$A$308,0))/100*INDEX(gDP!U$6:U$271,MATCH(totalExpenditure!$A219,gDP!$B$6:$B$271)))</f>
        <v/>
      </c>
      <c r="G219" s="77" t="str">
        <f>IF(INDEX([2]pivotTable!G$3:G$308,MATCH(totalExpenditure!$A219,[2]pivotTable!$A$3:$A$308,0))/100*INDEX(gDP!V$6:V$271,MATCH(totalExpenditure!$A219,gDP!$B$6:$B$271))=0,"",INDEX([2]pivotTable!G$3:G$308,MATCH(totalExpenditure!$A219,[2]pivotTable!$A$3:$A$308,0))/100*INDEX(gDP!V$6:V$271,MATCH(totalExpenditure!$A219,gDP!$B$6:$B$271)))</f>
        <v/>
      </c>
      <c r="H219" s="77" t="str">
        <f>IF(INDEX([2]pivotTable!H$3:H$308,MATCH(totalExpenditure!$A219,[2]pivotTable!$A$3:$A$308,0))/100*INDEX(gDP!W$6:W$271,MATCH(totalExpenditure!$A219,gDP!$B$6:$B$271))=0,"",INDEX([2]pivotTable!H$3:H$308,MATCH(totalExpenditure!$A219,[2]pivotTable!$A$3:$A$308,0))/100*INDEX(gDP!W$6:W$271,MATCH(totalExpenditure!$A219,gDP!$B$6:$B$271)))</f>
        <v/>
      </c>
      <c r="I219" s="77" t="str">
        <f>IF(INDEX([2]pivotTable!I$3:I$308,MATCH(totalExpenditure!$A219,[2]pivotTable!$A$3:$A$308,0))/100*INDEX(gDP!X$6:X$271,MATCH(totalExpenditure!$A219,gDP!$B$6:$B$271))=0,"",INDEX([2]pivotTable!I$3:I$308,MATCH(totalExpenditure!$A219,[2]pivotTable!$A$3:$A$308,0))/100*INDEX(gDP!X$6:X$271,MATCH(totalExpenditure!$A219,gDP!$B$6:$B$271)))</f>
        <v/>
      </c>
      <c r="J219" s="77" t="str">
        <f>IF(INDEX([2]pivotTable!J$3:J$308,MATCH(totalExpenditure!$A219,[2]pivotTable!$A$3:$A$308,0))/100*INDEX(gDP!Y$6:Y$271,MATCH(totalExpenditure!$A219,gDP!$B$6:$B$271))=0,"",INDEX([2]pivotTable!J$3:J$308,MATCH(totalExpenditure!$A219,[2]pivotTable!$A$3:$A$308,0))/100*INDEX(gDP!Y$6:Y$271,MATCH(totalExpenditure!$A219,gDP!$B$6:$B$271)))</f>
        <v/>
      </c>
      <c r="K219" s="77" t="str">
        <f>IF(INDEX([2]pivotTable!K$3:K$308,MATCH(totalExpenditure!$A219,[2]pivotTable!$A$3:$A$308,0))/100*INDEX(gDP!Z$6:Z$271,MATCH(totalExpenditure!$A219,gDP!$B$6:$B$271))=0,"",INDEX([2]pivotTable!K$3:K$308,MATCH(totalExpenditure!$A219,[2]pivotTable!$A$3:$A$308,0))/100*INDEX(gDP!Z$6:Z$271,MATCH(totalExpenditure!$A219,gDP!$B$6:$B$271)))</f>
        <v/>
      </c>
      <c r="L219" s="77" t="str">
        <f>IF(INDEX([2]pivotTable!L$3:L$308,MATCH(totalExpenditure!$A219,[2]pivotTable!$A$3:$A$308,0))/100*INDEX(gDP!AA$6:AA$271,MATCH(totalExpenditure!$A219,gDP!$B$6:$B$271))=0,"",INDEX([2]pivotTable!L$3:L$308,MATCH(totalExpenditure!$A219,[2]pivotTable!$A$3:$A$308,0))/100*INDEX(gDP!AA$6:AA$271,MATCH(totalExpenditure!$A219,gDP!$B$6:$B$271)))</f>
        <v/>
      </c>
      <c r="M219" s="77" t="str">
        <f>IF(INDEX([2]pivotTable!M$3:M$308,MATCH(totalExpenditure!$A219,[2]pivotTable!$A$3:$A$308,0))/100*INDEX(gDP!AB$6:AB$271,MATCH(totalExpenditure!$A219,gDP!$B$6:$B$271))=0,"",INDEX([2]pivotTable!M$3:M$308,MATCH(totalExpenditure!$A219,[2]pivotTable!$A$3:$A$308,0))/100*INDEX(gDP!AB$6:AB$271,MATCH(totalExpenditure!$A219,gDP!$B$6:$B$271)))</f>
        <v/>
      </c>
      <c r="N219" s="77" t="str">
        <f>IF(INDEX([2]pivotTable!N$3:N$308,MATCH(totalExpenditure!$A219,[2]pivotTable!$A$3:$A$308,0))/100*INDEX(gDP!AC$6:AC$271,MATCH(totalExpenditure!$A219,gDP!$B$6:$B$271))=0,"",INDEX([2]pivotTable!N$3:N$308,MATCH(totalExpenditure!$A219,[2]pivotTable!$A$3:$A$308,0))/100*INDEX(gDP!AC$6:AC$271,MATCH(totalExpenditure!$A219,gDP!$B$6:$B$271)))</f>
        <v/>
      </c>
      <c r="O219" s="77" t="str">
        <f>IF(INDEX([2]pivotTable!O$3:O$308,MATCH(totalExpenditure!$A219,[2]pivotTable!$A$3:$A$308,0))/100*INDEX(gDP!AD$6:AD$271,MATCH(totalExpenditure!$A219,gDP!$B$6:$B$271))=0,"",INDEX([2]pivotTable!O$3:O$308,MATCH(totalExpenditure!$A219,[2]pivotTable!$A$3:$A$308,0))/100*INDEX(gDP!AD$6:AD$271,MATCH(totalExpenditure!$A219,gDP!$B$6:$B$271)))</f>
        <v/>
      </c>
      <c r="P219" s="77" t="str">
        <f>IF(INDEX([2]pivotTable!P$3:P$308,MATCH(totalExpenditure!$A219,[2]pivotTable!$A$3:$A$308,0))/100*INDEX(gDP!AE$6:AE$271,MATCH(totalExpenditure!$A219,gDP!$B$6:$B$271))=0,"",INDEX([2]pivotTable!P$3:P$308,MATCH(totalExpenditure!$A219,[2]pivotTable!$A$3:$A$308,0))/100*INDEX(gDP!AE$6:AE$271,MATCH(totalExpenditure!$A219,gDP!$B$6:$B$271)))</f>
        <v/>
      </c>
      <c r="Q219" s="77" t="str">
        <f>IF(INDEX([2]pivotTable!Q$3:Q$308,MATCH(totalExpenditure!$A219,[2]pivotTable!$A$3:$A$308,0))/100*INDEX(gDP!AF$6:AF$271,MATCH(totalExpenditure!$A219,gDP!$B$6:$B$271))=0,"",INDEX([2]pivotTable!Q$3:Q$308,MATCH(totalExpenditure!$A219,[2]pivotTable!$A$3:$A$308,0))/100*INDEX(gDP!AF$6:AF$271,MATCH(totalExpenditure!$A219,gDP!$B$6:$B$271)))</f>
        <v/>
      </c>
      <c r="R219" s="77" t="str">
        <f>IF(INDEX([2]pivotTable!R$3:R$308,MATCH(totalExpenditure!$A219,[2]pivotTable!$A$3:$A$308,0))/100*INDEX(gDP!AG$6:AG$271,MATCH(totalExpenditure!$A219,gDP!$B$6:$B$271))=0,"",INDEX([2]pivotTable!R$3:R$308,MATCH(totalExpenditure!$A219,[2]pivotTable!$A$3:$A$308,0))/100*INDEX(gDP!AG$6:AG$271,MATCH(totalExpenditure!$A219,gDP!$B$6:$B$271)))</f>
        <v/>
      </c>
      <c r="S219" s="77" t="str">
        <f>IF(INDEX([2]pivotTable!S$3:S$308,MATCH(totalExpenditure!$A219,[2]pivotTable!$A$3:$A$308,0))/100*INDEX(gDP!AH$6:AH$271,MATCH(totalExpenditure!$A219,gDP!$B$6:$B$271))=0,"",INDEX([2]pivotTable!S$3:S$308,MATCH(totalExpenditure!$A219,[2]pivotTable!$A$3:$A$308,0))/100*INDEX(gDP!AH$6:AH$271,MATCH(totalExpenditure!$A219,gDP!$B$6:$B$271)))</f>
        <v/>
      </c>
      <c r="T219" s="77" t="str">
        <f>IF(INDEX([2]pivotTable!T$3:T$308,MATCH(totalExpenditure!$A219,[2]pivotTable!$A$3:$A$308,0))/100*INDEX(gDP!AI$6:AI$271,MATCH(totalExpenditure!$A219,gDP!$B$6:$B$271))=0,"",INDEX([2]pivotTable!T$3:T$308,MATCH(totalExpenditure!$A219,[2]pivotTable!$A$3:$A$308,0))/100*INDEX(gDP!AI$6:AI$271,MATCH(totalExpenditure!$A219,gDP!$B$6:$B$271)))</f>
        <v/>
      </c>
      <c r="U219" s="77" t="str">
        <f>IF(INDEX([2]pivotTable!U$3:U$308,MATCH(totalExpenditure!$A219,[2]pivotTable!$A$3:$A$308,0))/100*INDEX(gDP!AJ$6:AJ$271,MATCH(totalExpenditure!$A219,gDP!$B$6:$B$271))=0,"",INDEX([2]pivotTable!U$3:U$308,MATCH(totalExpenditure!$A219,[2]pivotTable!$A$3:$A$308,0))/100*INDEX(gDP!AJ$6:AJ$271,MATCH(totalExpenditure!$A219,gDP!$B$6:$B$271)))</f>
        <v/>
      </c>
      <c r="V219" s="77" t="str">
        <f>IF(INDEX([2]pivotTable!V$3:V$308,MATCH(totalExpenditure!$A219,[2]pivotTable!$A$3:$A$308,0))/100*INDEX(gDP!AK$6:AK$271,MATCH(totalExpenditure!$A219,gDP!$B$6:$B$271))=0,"",INDEX([2]pivotTable!V$3:V$308,MATCH(totalExpenditure!$A219,[2]pivotTable!$A$3:$A$308,0))/100*INDEX(gDP!AK$6:AK$271,MATCH(totalExpenditure!$A219,gDP!$B$6:$B$271)))</f>
        <v/>
      </c>
      <c r="W219" s="77" t="str">
        <f>IF(INDEX([2]pivotTable!W$3:W$308,MATCH(totalExpenditure!$A219,[2]pivotTable!$A$3:$A$308,0))/100*INDEX(gDP!AL$6:AL$271,MATCH(totalExpenditure!$A219,gDP!$B$6:$B$271))=0,"",INDEX([2]pivotTable!W$3:W$308,MATCH(totalExpenditure!$A219,[2]pivotTable!$A$3:$A$308,0))/100*INDEX(gDP!AL$6:AL$271,MATCH(totalExpenditure!$A219,gDP!$B$6:$B$271)))</f>
        <v/>
      </c>
      <c r="X219" s="77" t="str">
        <f>IF(INDEX([2]pivotTable!X$3:X$308,MATCH(totalExpenditure!$A219,[2]pivotTable!$A$3:$A$308,0))/100*INDEX(gDP!AM$6:AM$271,MATCH(totalExpenditure!$A219,gDP!$B$6:$B$271))=0,"",INDEX([2]pivotTable!X$3:X$308,MATCH(totalExpenditure!$A219,[2]pivotTable!$A$3:$A$308,0))/100*INDEX(gDP!AM$6:AM$271,MATCH(totalExpenditure!$A219,gDP!$B$6:$B$271)))</f>
        <v/>
      </c>
      <c r="Y219" s="77" t="str">
        <f>IF(INDEX([2]pivotTable!Y$3:Y$308,MATCH(totalExpenditure!$A219,[2]pivotTable!$A$3:$A$308,0))/100*INDEX(gDP!AN$6:AN$271,MATCH(totalExpenditure!$A219,gDP!$B$6:$B$271))=0,"",INDEX([2]pivotTable!Y$3:Y$308,MATCH(totalExpenditure!$A219,[2]pivotTable!$A$3:$A$308,0))/100*INDEX(gDP!AN$6:AN$271,MATCH(totalExpenditure!$A219,gDP!$B$6:$B$271)))</f>
        <v/>
      </c>
      <c r="Z219" s="77" t="str">
        <f>IF(INDEX([2]pivotTable!Z$3:Z$308,MATCH(totalExpenditure!$A219,[2]pivotTable!$A$3:$A$308,0))/100*INDEX(gDP!AO$6:AO$271,MATCH(totalExpenditure!$A219,gDP!$B$6:$B$271))=0,"",INDEX([2]pivotTable!Z$3:Z$308,MATCH(totalExpenditure!$A219,[2]pivotTable!$A$3:$A$308,0))/100*INDEX(gDP!AO$6:AO$271,MATCH(totalExpenditure!$A219,gDP!$B$6:$B$271)))</f>
        <v/>
      </c>
      <c r="AA219" s="77" t="str">
        <f>IF(INDEX([2]pivotTable!AA$3:AA$308,MATCH(totalExpenditure!$A219,[2]pivotTable!$A$3:$A$308,0))/100*INDEX(gDP!AP$6:AP$271,MATCH(totalExpenditure!$A219,gDP!$B$6:$B$271))=0,"",INDEX([2]pivotTable!AA$3:AA$308,MATCH(totalExpenditure!$A219,[2]pivotTable!$A$3:$A$308,0))/100*INDEX(gDP!AP$6:AP$271,MATCH(totalExpenditure!$A219,gDP!$B$6:$B$271)))</f>
        <v/>
      </c>
      <c r="AB219" s="77" t="str">
        <f>IF(INDEX([2]pivotTable!AB$3:AB$308,MATCH(totalExpenditure!$A219,[2]pivotTable!$A$3:$A$308,0))/100*INDEX(gDP!AQ$6:AQ$271,MATCH(totalExpenditure!$A219,gDP!$B$6:$B$271))=0,"",INDEX([2]pivotTable!AB$3:AB$308,MATCH(totalExpenditure!$A219,[2]pivotTable!$A$3:$A$308,0))/100*INDEX(gDP!AQ$6:AQ$271,MATCH(totalExpenditure!$A219,gDP!$B$6:$B$271)))</f>
        <v/>
      </c>
      <c r="AC219" s="77" t="str">
        <f>IF(INDEX([2]pivotTable!AC$3:AC$308,MATCH(totalExpenditure!$A219,[2]pivotTable!$A$3:$A$308,0))/100*INDEX(gDP!AR$6:AR$271,MATCH(totalExpenditure!$A219,gDP!$B$6:$B$271))=0,"",INDEX([2]pivotTable!AC$3:AC$308,MATCH(totalExpenditure!$A219,[2]pivotTable!$A$3:$A$308,0))/100*INDEX(gDP!AR$6:AR$271,MATCH(totalExpenditure!$A219,gDP!$B$6:$B$271)))</f>
        <v/>
      </c>
      <c r="AD219" s="77" t="str">
        <f>IF(INDEX([2]pivotTable!AD$3:AD$308,MATCH(totalExpenditure!$A219,[2]pivotTable!$A$3:$A$308,0))/100*INDEX(gDP!AS$6:AS$271,MATCH(totalExpenditure!$A219,gDP!$B$6:$B$271))=0,"",INDEX([2]pivotTable!AD$3:AD$308,MATCH(totalExpenditure!$A219,[2]pivotTable!$A$3:$A$308,0))/100*INDEX(gDP!AS$6:AS$271,MATCH(totalExpenditure!$A219,gDP!$B$6:$B$271)))</f>
        <v/>
      </c>
      <c r="AE219" s="77" t="str">
        <f>IF(INDEX([2]pivotTable!AE$3:AE$308,MATCH(totalExpenditure!$A219,[2]pivotTable!$A$3:$A$308,0))/100*INDEX(gDP!AT$6:AT$271,MATCH(totalExpenditure!$A219,gDP!$B$6:$B$271))=0,"",INDEX([2]pivotTable!AE$3:AE$308,MATCH(totalExpenditure!$A219,[2]pivotTable!$A$3:$A$308,0))/100*INDEX(gDP!AT$6:AT$271,MATCH(totalExpenditure!$A219,gDP!$B$6:$B$271)))</f>
        <v/>
      </c>
      <c r="AF219" s="77" t="str">
        <f>IF(INDEX([2]pivotTable!AF$3:AF$308,MATCH(totalExpenditure!$A219,[2]pivotTable!$A$3:$A$308,0))/100*INDEX(gDP!AU$6:AU$271,MATCH(totalExpenditure!$A219,gDP!$B$6:$B$271))=0,"",INDEX([2]pivotTable!AF$3:AF$308,MATCH(totalExpenditure!$A219,[2]pivotTable!$A$3:$A$308,0))/100*INDEX(gDP!AU$6:AU$271,MATCH(totalExpenditure!$A219,gDP!$B$6:$B$271)))</f>
        <v/>
      </c>
      <c r="AG219" s="77" t="str">
        <f>IF(INDEX([2]pivotTable!AG$3:AG$308,MATCH(totalExpenditure!$A219,[2]pivotTable!$A$3:$A$308,0))/100*INDEX(gDP!AV$6:AV$271,MATCH(totalExpenditure!$A219,gDP!$B$6:$B$271))=0,"",INDEX([2]pivotTable!AG$3:AG$308,MATCH(totalExpenditure!$A219,[2]pivotTable!$A$3:$A$308,0))/100*INDEX(gDP!AV$6:AV$271,MATCH(totalExpenditure!$A219,gDP!$B$6:$B$271)))</f>
        <v/>
      </c>
      <c r="AH219" s="77" t="str">
        <f>IF(INDEX([2]pivotTable!AH$3:AH$308,MATCH(totalExpenditure!$A219,[2]pivotTable!$A$3:$A$308,0))/100*INDEX(gDP!AW$6:AW$271,MATCH(totalExpenditure!$A219,gDP!$B$6:$B$271))=0,"",INDEX([2]pivotTable!AH$3:AH$308,MATCH(totalExpenditure!$A219,[2]pivotTable!$A$3:$A$308,0))/100*INDEX(gDP!AW$6:AW$271,MATCH(totalExpenditure!$A219,gDP!$B$6:$B$271)))</f>
        <v/>
      </c>
      <c r="AI219" s="77" t="str">
        <f>IF(INDEX([2]pivotTable!AI$3:AI$308,MATCH(totalExpenditure!$A219,[2]pivotTable!$A$3:$A$308,0))/100*INDEX(gDP!AX$6:AX$271,MATCH(totalExpenditure!$A219,gDP!$B$6:$B$271))=0,"",INDEX([2]pivotTable!AI$3:AI$308,MATCH(totalExpenditure!$A219,[2]pivotTable!$A$3:$A$308,0))/100*INDEX(gDP!AX$6:AX$271,MATCH(totalExpenditure!$A219,gDP!$B$6:$B$271)))</f>
        <v/>
      </c>
      <c r="AJ219" s="77" t="str">
        <f>IF(INDEX([2]pivotTable!AJ$3:AJ$308,MATCH(totalExpenditure!$A219,[2]pivotTable!$A$3:$A$308,0))/100*INDEX(gDP!AY$6:AY$271,MATCH(totalExpenditure!$A219,gDP!$B$6:$B$271))=0,"",INDEX([2]pivotTable!AJ$3:AJ$308,MATCH(totalExpenditure!$A219,[2]pivotTable!$A$3:$A$308,0))/100*INDEX(gDP!AY$6:AY$271,MATCH(totalExpenditure!$A219,gDP!$B$6:$B$271)))</f>
        <v/>
      </c>
      <c r="AK219" s="77">
        <f>IF(INDEX([2]pivotTable!AK$3:AK$308,MATCH(totalExpenditure!$A219,[2]pivotTable!$A$3:$A$308,0))/100*INDEX(gDP!AZ$6:AZ$271,MATCH(totalExpenditure!$A219,gDP!$B$6:$B$271))=0,"",INDEX([2]pivotTable!AK$3:AK$308,MATCH(totalExpenditure!$A219,[2]pivotTable!$A$3:$A$308,0))/100*INDEX(gDP!AZ$6:AZ$271,MATCH(totalExpenditure!$A219,gDP!$B$6:$B$271)))</f>
        <v>4075341514.1950417</v>
      </c>
      <c r="AL219" s="77">
        <f>IF(INDEX([2]pivotTable!AL$3:AL$308,MATCH(totalExpenditure!$A219,[2]pivotTable!$A$3:$A$308,0))/100*INDEX(gDP!BA$6:BA$271,MATCH(totalExpenditure!$A219,gDP!$B$6:$B$271))=0,"",INDEX([2]pivotTable!AL$3:AL$308,MATCH(totalExpenditure!$A219,[2]pivotTable!$A$3:$A$308,0))/100*INDEX(gDP!BA$6:BA$271,MATCH(totalExpenditure!$A219,gDP!$B$6:$B$271)))</f>
        <v>4906256818.0390663</v>
      </c>
      <c r="AM219" s="77">
        <f>IF(INDEX([2]pivotTable!AM$3:AM$308,MATCH(totalExpenditure!$A219,[2]pivotTable!$A$3:$A$308,0))/100*INDEX(gDP!BB$6:BB$271,MATCH(totalExpenditure!$A219,gDP!$B$6:$B$271))=0,"",INDEX([2]pivotTable!AM$3:AM$308,MATCH(totalExpenditure!$A219,[2]pivotTable!$A$3:$A$308,0))/100*INDEX(gDP!BB$6:BB$271,MATCH(totalExpenditure!$A219,gDP!$B$6:$B$271)))</f>
        <v>4191116598.5504708</v>
      </c>
      <c r="AN219" s="77">
        <f>IF(INDEX([2]pivotTable!AN$3:AN$308,MATCH(totalExpenditure!$A219,[2]pivotTable!$A$3:$A$308,0))/100*INDEX(gDP!BC$6:BC$271,MATCH(totalExpenditure!$A219,gDP!$B$6:$B$271))=0,"",INDEX([2]pivotTable!AN$3:AN$308,MATCH(totalExpenditure!$A219,[2]pivotTable!$A$3:$A$308,0))/100*INDEX(gDP!BC$6:BC$271,MATCH(totalExpenditure!$A219,gDP!$B$6:$B$271)))</f>
        <v>3713568819.8340693</v>
      </c>
      <c r="AO219" s="77">
        <f>IF(INDEX([2]pivotTable!AO$3:AO$308,MATCH(totalExpenditure!$A219,[2]pivotTable!$A$3:$A$308,0))/100*INDEX(gDP!BD$6:BD$271,MATCH(totalExpenditure!$A219,gDP!$B$6:$B$271))=0,"",INDEX([2]pivotTable!AO$3:AO$308,MATCH(totalExpenditure!$A219,[2]pivotTable!$A$3:$A$308,0))/100*INDEX(gDP!BD$6:BD$271,MATCH(totalExpenditure!$A219,gDP!$B$6:$B$271)))</f>
        <v>4058870417.0268974</v>
      </c>
      <c r="AP219" s="77">
        <f>IF(INDEX([2]pivotTable!AP$3:AP$308,MATCH(totalExpenditure!$A219,[2]pivotTable!$A$3:$A$308,0))/100*INDEX(gDP!BE$6:BE$271,MATCH(totalExpenditure!$A219,gDP!$B$6:$B$271))=0,"",INDEX([2]pivotTable!AP$3:AP$308,MATCH(totalExpenditure!$A219,[2]pivotTable!$A$3:$A$308,0))/100*INDEX(gDP!BE$6:BE$271,MATCH(totalExpenditure!$A219,gDP!$B$6:$B$271)))</f>
        <v>2459965565.9160204</v>
      </c>
      <c r="AQ219" s="77" t="str">
        <f>IF(INDEX([2]pivotTable!AQ$3:AQ$308,MATCH(totalExpenditure!$A219,[2]pivotTable!$A$3:$A$308,0))/100*INDEX(gDP!BF$6:BF$271,MATCH(totalExpenditure!$A219,gDP!$B$6:$B$271))=0,"",INDEX([2]pivotTable!AQ$3:AQ$308,MATCH(totalExpenditure!$A219,[2]pivotTable!$A$3:$A$308,0))/100*INDEX(gDP!BF$6:BF$271,MATCH(totalExpenditure!$A219,gDP!$B$6:$B$271)))</f>
        <v/>
      </c>
      <c r="AR219" s="77" t="str">
        <f>IF(INDEX([2]pivotTable!AR$3:AR$308,MATCH(totalExpenditure!$A219,[2]pivotTable!$A$3:$A$308,0))/100*INDEX(gDP!BG$6:BG$271,MATCH(totalExpenditure!$A219,gDP!$B$6:$B$271))=0,"",INDEX([2]pivotTable!AR$3:AR$308,MATCH(totalExpenditure!$A219,[2]pivotTable!$A$3:$A$308,0))/100*INDEX(gDP!BG$6:BG$271,MATCH(totalExpenditure!$A219,gDP!$B$6:$B$271)))</f>
        <v/>
      </c>
      <c r="AS219" s="77" t="str">
        <f>IF(INDEX([2]pivotTable!AS$3:AS$308,MATCH(totalExpenditure!$A219,[2]pivotTable!$A$3:$A$308,0))/100*INDEX(gDP!BH$6:BH$271,MATCH(totalExpenditure!$A219,gDP!$B$6:$B$271))=0,"",INDEX([2]pivotTable!AS$3:AS$308,MATCH(totalExpenditure!$A219,[2]pivotTable!$A$3:$A$308,0))/100*INDEX(gDP!BH$6:BH$271,MATCH(totalExpenditure!$A219,gDP!$B$6:$B$271)))</f>
        <v/>
      </c>
      <c r="AT219" s="77" t="str">
        <f>IF(INDEX([2]pivotTable!AT$3:AT$308,MATCH(totalExpenditure!$A219,[2]pivotTable!$A$3:$A$308,0))/100*INDEX(gDP!BI$6:BI$271,MATCH(totalExpenditure!$A219,gDP!$B$6:$B$271))=0,"",INDEX([2]pivotTable!AT$3:AT$308,MATCH(totalExpenditure!$A219,[2]pivotTable!$A$3:$A$308,0))/100*INDEX(gDP!BI$6:BI$271,MATCH(totalExpenditure!$A219,gDP!$B$6:$B$271)))</f>
        <v/>
      </c>
      <c r="AU219" s="77" t="str">
        <f>IF(INDEX([2]pivotTable!AU$3:AU$308,MATCH(totalExpenditure!$A219,[2]pivotTable!$A$3:$A$308,0))/100*INDEX(gDP!BJ$6:BJ$271,MATCH(totalExpenditure!$A219,gDP!$B$6:$B$271))=0,"",INDEX([2]pivotTable!AU$3:AU$308,MATCH(totalExpenditure!$A219,[2]pivotTable!$A$3:$A$308,0))/100*INDEX(gDP!BJ$6:BJ$271,MATCH(totalExpenditure!$A219,gDP!$B$6:$B$271)))</f>
        <v/>
      </c>
      <c r="AV219" s="77" t="str">
        <f>IF(INDEX([2]pivotTable!AV$3:AV$308,MATCH(totalExpenditure!$A219,[2]pivotTable!$A$3:$A$308,0))/100*INDEX(gDP!BK$6:BK$271,MATCH(totalExpenditure!$A219,gDP!$B$6:$B$271))=0,"",INDEX([2]pivotTable!AV$3:AV$308,MATCH(totalExpenditure!$A219,[2]pivotTable!$A$3:$A$308,0))/100*INDEX(gDP!BK$6:BK$271,MATCH(totalExpenditure!$A219,gDP!$B$6:$B$271)))</f>
        <v/>
      </c>
      <c r="AW219" s="77" t="str">
        <f>IF(INDEX([2]pivotTable!AW$3:AW$308,MATCH(totalExpenditure!$A219,[2]pivotTable!$A$3:$A$308,0))/100*INDEX(gDP!BL$6:BL$271,MATCH(totalExpenditure!$A219,gDP!$B$6:$B$271))=0,"",INDEX([2]pivotTable!AW$3:AW$308,MATCH(totalExpenditure!$A219,[2]pivotTable!$A$3:$A$308,0))/100*INDEX(gDP!BL$6:BL$271,MATCH(totalExpenditure!$A219,gDP!$B$6:$B$271)))</f>
        <v/>
      </c>
      <c r="AX219" s="77" t="str">
        <f>IF(INDEX([2]pivotTable!AX$3:AX$308,MATCH(totalExpenditure!$A219,[2]pivotTable!$A$3:$A$308,0))/100*INDEX(gDP!BM$6:BM$271,MATCH(totalExpenditure!$A219,gDP!$B$6:$B$271))=0,"",INDEX([2]pivotTable!AX$3:AX$308,MATCH(totalExpenditure!$A219,[2]pivotTable!$A$3:$A$308,0))/100*INDEX(gDP!BM$6:BM$271,MATCH(totalExpenditure!$A219,gDP!$B$6:$B$271)))</f>
        <v/>
      </c>
      <c r="AY219" s="77" t="str">
        <f>IF(INDEX([2]pivotTable!AY$3:AY$308,MATCH(totalExpenditure!$A219,[2]pivotTable!$A$3:$A$308,0))/100*INDEX(gDP!BN$6:BN$271,MATCH(totalExpenditure!$A219,gDP!$B$6:$B$271))=0,"",INDEX([2]pivotTable!AY$3:AY$308,MATCH(totalExpenditure!$A219,[2]pivotTable!$A$3:$A$308,0))/100*INDEX(gDP!BN$6:BN$271,MATCH(totalExpenditure!$A219,gDP!$B$6:$B$271)))</f>
        <v/>
      </c>
      <c r="AZ219" s="77" t="str">
        <f>IF(INDEX([2]pivotTable!AZ$3:AZ$308,MATCH(totalExpenditure!$A219,[2]pivotTable!$A$3:$A$308,0))/100*INDEX(gDP!BO$6:BO$271,MATCH(totalExpenditure!$A219,gDP!$B$6:$B$271))=0,"",INDEX([2]pivotTable!AZ$3:AZ$308,MATCH(totalExpenditure!$A219,[2]pivotTable!$A$3:$A$308,0))/100*INDEX(gDP!BO$6:BO$271,MATCH(totalExpenditure!$A219,gDP!$B$6:$B$271)))</f>
        <v/>
      </c>
      <c r="BA219" s="77" t="str">
        <f>IF(INDEX([2]pivotTable!B$310:B$615,MATCH(totalExpenditure!$A219,[2]pivotTable!$A$310:$A$615,0))/100*INDEX(gDP!Q$6:Q$271,MATCH(totalExpenditure!$A219,gDP!$B$6:$B$271))=0,"",INDEX([2]pivotTable!B$310:B$615,MATCH(totalExpenditure!$A219,[2]pivotTable!$A$310:$A$615,0))/100*INDEX(gDP!Q$6:Q$271,MATCH(totalExpenditure!$A219,gDP!$B$6:$B$271)))</f>
        <v/>
      </c>
      <c r="BB219" s="77" t="str">
        <f>IF(INDEX([2]pivotTable!C$310:C$615,MATCH(totalExpenditure!$A219,[2]pivotTable!$A$310:$A$615,0))/100*INDEX(gDP!R$6:R$271,MATCH(totalExpenditure!$A219,gDP!$B$6:$B$271))=0,"",INDEX([2]pivotTable!C$310:C$615,MATCH(totalExpenditure!$A219,[2]pivotTable!$A$310:$A$615,0))/100*INDEX(gDP!R$6:R$271,MATCH(totalExpenditure!$A219,gDP!$B$6:$B$271)))</f>
        <v/>
      </c>
      <c r="BC219" s="77" t="str">
        <f>IF(INDEX([2]pivotTable!D$310:D$615,MATCH(totalExpenditure!$A219,[2]pivotTable!$A$310:$A$615,0))/100*INDEX(gDP!S$6:S$271,MATCH(totalExpenditure!$A219,gDP!$B$6:$B$271))=0,"",INDEX([2]pivotTable!D$310:D$615,MATCH(totalExpenditure!$A219,[2]pivotTable!$A$310:$A$615,0))/100*INDEX(gDP!S$6:S$271,MATCH(totalExpenditure!$A219,gDP!$B$6:$B$271)))</f>
        <v/>
      </c>
      <c r="BD219" s="77" t="str">
        <f>IF(INDEX([2]pivotTable!E$310:E$615,MATCH(totalExpenditure!$A219,[2]pivotTable!$A$310:$A$615,0))/100*INDEX(gDP!T$6:T$271,MATCH(totalExpenditure!$A219,gDP!$B$6:$B$271))=0,"",INDEX([2]pivotTable!E$310:E$615,MATCH(totalExpenditure!$A219,[2]pivotTable!$A$310:$A$615,0))/100*INDEX(gDP!T$6:T$271,MATCH(totalExpenditure!$A219,gDP!$B$6:$B$271)))</f>
        <v/>
      </c>
      <c r="BE219" s="77" t="str">
        <f>IF(INDEX([2]pivotTable!F$310:F$615,MATCH(totalExpenditure!$A219,[2]pivotTable!$A$310:$A$615,0))/100*INDEX(gDP!U$6:U$271,MATCH(totalExpenditure!$A219,gDP!$B$6:$B$271))=0,"",INDEX([2]pivotTable!F$310:F$615,MATCH(totalExpenditure!$A219,[2]pivotTable!$A$310:$A$615,0))/100*INDEX(gDP!U$6:U$271,MATCH(totalExpenditure!$A219,gDP!$B$6:$B$271)))</f>
        <v/>
      </c>
      <c r="BF219" s="77" t="str">
        <f>IF(INDEX([2]pivotTable!G$310:G$615,MATCH(totalExpenditure!$A219,[2]pivotTable!$A$310:$A$615,0))/100*INDEX(gDP!V$6:V$271,MATCH(totalExpenditure!$A219,gDP!$B$6:$B$271))=0,"",INDEX([2]pivotTable!G$310:G$615,MATCH(totalExpenditure!$A219,[2]pivotTable!$A$310:$A$615,0))/100*INDEX(gDP!V$6:V$271,MATCH(totalExpenditure!$A219,gDP!$B$6:$B$271)))</f>
        <v/>
      </c>
      <c r="BG219" s="77" t="str">
        <f>IF(INDEX([2]pivotTable!H$310:H$615,MATCH(totalExpenditure!$A219,[2]pivotTable!$A$310:$A$615,0))/100*INDEX(gDP!W$6:W$271,MATCH(totalExpenditure!$A219,gDP!$B$6:$B$271))=0,"",INDEX([2]pivotTable!H$310:H$615,MATCH(totalExpenditure!$A219,[2]pivotTable!$A$310:$A$615,0))/100*INDEX(gDP!W$6:W$271,MATCH(totalExpenditure!$A219,gDP!$B$6:$B$271)))</f>
        <v/>
      </c>
      <c r="BH219" s="77" t="str">
        <f>IF(INDEX([2]pivotTable!I$310:I$615,MATCH(totalExpenditure!$A219,[2]pivotTable!$A$310:$A$615,0))/100*INDEX(gDP!X$6:X$271,MATCH(totalExpenditure!$A219,gDP!$B$6:$B$271))=0,"",INDEX([2]pivotTable!I$310:I$615,MATCH(totalExpenditure!$A219,[2]pivotTable!$A$310:$A$615,0))/100*INDEX(gDP!X$6:X$271,MATCH(totalExpenditure!$A219,gDP!$B$6:$B$271)))</f>
        <v/>
      </c>
      <c r="BI219" s="77" t="str">
        <f>IF(INDEX([2]pivotTable!J$310:J$615,MATCH(totalExpenditure!$A219,[2]pivotTable!$A$310:$A$615,0))/100*INDEX(gDP!Y$6:Y$271,MATCH(totalExpenditure!$A219,gDP!$B$6:$B$271))=0,"",INDEX([2]pivotTable!J$310:J$615,MATCH(totalExpenditure!$A219,[2]pivotTable!$A$310:$A$615,0))/100*INDEX(gDP!Y$6:Y$271,MATCH(totalExpenditure!$A219,gDP!$B$6:$B$271)))</f>
        <v/>
      </c>
      <c r="BJ219" s="77" t="str">
        <f>IF(INDEX([2]pivotTable!K$310:K$615,MATCH(totalExpenditure!$A219,[2]pivotTable!$A$310:$A$615,0))/100*INDEX(gDP!Z$6:Z$271,MATCH(totalExpenditure!$A219,gDP!$B$6:$B$271))=0,"",INDEX([2]pivotTable!K$310:K$615,MATCH(totalExpenditure!$A219,[2]pivotTable!$A$310:$A$615,0))/100*INDEX(gDP!Z$6:Z$271,MATCH(totalExpenditure!$A219,gDP!$B$6:$B$271)))</f>
        <v/>
      </c>
      <c r="BK219" s="77" t="str">
        <f>IF(INDEX([2]pivotTable!L$310:L$615,MATCH(totalExpenditure!$A219,[2]pivotTable!$A$310:$A$615,0))/100*INDEX(gDP!AA$6:AA$271,MATCH(totalExpenditure!$A219,gDP!$B$6:$B$271))=0,"",INDEX([2]pivotTable!L$310:L$615,MATCH(totalExpenditure!$A219,[2]pivotTable!$A$310:$A$615,0))/100*INDEX(gDP!AA$6:AA$271,MATCH(totalExpenditure!$A219,gDP!$B$6:$B$271)))</f>
        <v/>
      </c>
      <c r="BL219" s="77" t="str">
        <f>IF(INDEX([2]pivotTable!M$310:M$615,MATCH(totalExpenditure!$A219,[2]pivotTable!$A$310:$A$615,0))/100*INDEX(gDP!AB$6:AB$271,MATCH(totalExpenditure!$A219,gDP!$B$6:$B$271))=0,"",INDEX([2]pivotTable!M$310:M$615,MATCH(totalExpenditure!$A219,[2]pivotTable!$A$310:$A$615,0))/100*INDEX(gDP!AB$6:AB$271,MATCH(totalExpenditure!$A219,gDP!$B$6:$B$271)))</f>
        <v/>
      </c>
      <c r="BM219" s="77" t="str">
        <f>IF(INDEX([2]pivotTable!N$310:N$615,MATCH(totalExpenditure!$A219,[2]pivotTable!$A$310:$A$615,0))/100*INDEX(gDP!AC$6:AC$271,MATCH(totalExpenditure!$A219,gDP!$B$6:$B$271))=0,"",INDEX([2]pivotTable!N$310:N$615,MATCH(totalExpenditure!$A219,[2]pivotTable!$A$310:$A$615,0))/100*INDEX(gDP!AC$6:AC$271,MATCH(totalExpenditure!$A219,gDP!$B$6:$B$271)))</f>
        <v/>
      </c>
      <c r="BN219" s="77" t="str">
        <f>IF(INDEX([2]pivotTable!O$310:O$615,MATCH(totalExpenditure!$A219,[2]pivotTable!$A$310:$A$615,0))/100*INDEX(gDP!AD$6:AD$271,MATCH(totalExpenditure!$A219,gDP!$B$6:$B$271))=0,"",INDEX([2]pivotTable!O$310:O$615,MATCH(totalExpenditure!$A219,[2]pivotTable!$A$310:$A$615,0))/100*INDEX(gDP!AD$6:AD$271,MATCH(totalExpenditure!$A219,gDP!$B$6:$B$271)))</f>
        <v/>
      </c>
      <c r="BO219" s="77" t="str">
        <f>IF(INDEX([2]pivotTable!P$310:P$615,MATCH(totalExpenditure!$A219,[2]pivotTable!$A$310:$A$615,0))/100*INDEX(gDP!AE$6:AE$271,MATCH(totalExpenditure!$A219,gDP!$B$6:$B$271))=0,"",INDEX([2]pivotTable!P$310:P$615,MATCH(totalExpenditure!$A219,[2]pivotTable!$A$310:$A$615,0))/100*INDEX(gDP!AE$6:AE$271,MATCH(totalExpenditure!$A219,gDP!$B$6:$B$271)))</f>
        <v/>
      </c>
      <c r="BP219" s="77" t="str">
        <f>IF(INDEX([2]pivotTable!Q$310:Q$615,MATCH(totalExpenditure!$A219,[2]pivotTable!$A$310:$A$615,0))/100*INDEX(gDP!AF$6:AF$271,MATCH(totalExpenditure!$A219,gDP!$B$6:$B$271))=0,"",INDEX([2]pivotTable!Q$310:Q$615,MATCH(totalExpenditure!$A219,[2]pivotTable!$A$310:$A$615,0))/100*INDEX(gDP!AF$6:AF$271,MATCH(totalExpenditure!$A219,gDP!$B$6:$B$271)))</f>
        <v/>
      </c>
      <c r="BQ219" s="77" t="str">
        <f>IF(INDEX([2]pivotTable!R$310:R$615,MATCH(totalExpenditure!$A219,[2]pivotTable!$A$310:$A$615,0))/100*INDEX(gDP!AG$6:AG$271,MATCH(totalExpenditure!$A219,gDP!$B$6:$B$271))=0,"",INDEX([2]pivotTable!R$310:R$615,MATCH(totalExpenditure!$A219,[2]pivotTable!$A$310:$A$615,0))/100*INDEX(gDP!AG$6:AG$271,MATCH(totalExpenditure!$A219,gDP!$B$6:$B$271)))</f>
        <v/>
      </c>
      <c r="BR219" s="77" t="str">
        <f>IF(INDEX([2]pivotTable!S$310:S$615,MATCH(totalExpenditure!$A219,[2]pivotTable!$A$310:$A$615,0))/100*INDEX(gDP!AH$6:AH$271,MATCH(totalExpenditure!$A219,gDP!$B$6:$B$271))=0,"",INDEX([2]pivotTable!S$310:S$615,MATCH(totalExpenditure!$A219,[2]pivotTable!$A$310:$A$615,0))/100*INDEX(gDP!AH$6:AH$271,MATCH(totalExpenditure!$A219,gDP!$B$6:$B$271)))</f>
        <v/>
      </c>
      <c r="BS219" s="77" t="str">
        <f>IF(INDEX([2]pivotTable!T$310:T$615,MATCH(totalExpenditure!$A219,[2]pivotTable!$A$310:$A$615,0))/100*INDEX(gDP!AI$6:AI$271,MATCH(totalExpenditure!$A219,gDP!$B$6:$B$271))=0,"",INDEX([2]pivotTable!T$310:T$615,MATCH(totalExpenditure!$A219,[2]pivotTable!$A$310:$A$615,0))/100*INDEX(gDP!AI$6:AI$271,MATCH(totalExpenditure!$A219,gDP!$B$6:$B$271)))</f>
        <v/>
      </c>
      <c r="BT219" s="77" t="str">
        <f>IF(INDEX([2]pivotTable!U$310:U$615,MATCH(totalExpenditure!$A219,[2]pivotTable!$A$310:$A$615,0))/100*INDEX(gDP!AJ$6:AJ$271,MATCH(totalExpenditure!$A219,gDP!$B$6:$B$271))=0,"",INDEX([2]pivotTable!U$310:U$615,MATCH(totalExpenditure!$A219,[2]pivotTable!$A$310:$A$615,0))/100*INDEX(gDP!AJ$6:AJ$271,MATCH(totalExpenditure!$A219,gDP!$B$6:$B$271)))</f>
        <v/>
      </c>
      <c r="BU219" s="77" t="str">
        <f>IF(INDEX([2]pivotTable!V$310:V$615,MATCH(totalExpenditure!$A219,[2]pivotTable!$A$310:$A$615,0))/100*INDEX(gDP!AK$6:AK$271,MATCH(totalExpenditure!$A219,gDP!$B$6:$B$271))=0,"",INDEX([2]pivotTable!V$310:V$615,MATCH(totalExpenditure!$A219,[2]pivotTable!$A$310:$A$615,0))/100*INDEX(gDP!AK$6:AK$271,MATCH(totalExpenditure!$A219,gDP!$B$6:$B$271)))</f>
        <v/>
      </c>
      <c r="BV219" s="77" t="str">
        <f>IF(INDEX([2]pivotTable!W$310:W$615,MATCH(totalExpenditure!$A219,[2]pivotTable!$A$310:$A$615,0))/100*INDEX(gDP!AL$6:AL$271,MATCH(totalExpenditure!$A219,gDP!$B$6:$B$271))=0,"",INDEX([2]pivotTable!W$310:W$615,MATCH(totalExpenditure!$A219,[2]pivotTable!$A$310:$A$615,0))/100*INDEX(gDP!AL$6:AL$271,MATCH(totalExpenditure!$A219,gDP!$B$6:$B$271)))</f>
        <v/>
      </c>
      <c r="BW219" s="77" t="str">
        <f>IF(INDEX([2]pivotTable!X$310:X$615,MATCH(totalExpenditure!$A219,[2]pivotTable!$A$310:$A$615,0))/100*INDEX(gDP!AM$6:AM$271,MATCH(totalExpenditure!$A219,gDP!$B$6:$B$271))=0,"",INDEX([2]pivotTable!X$310:X$615,MATCH(totalExpenditure!$A219,[2]pivotTable!$A$310:$A$615,0))/100*INDEX(gDP!AM$6:AM$271,MATCH(totalExpenditure!$A219,gDP!$B$6:$B$271)))</f>
        <v/>
      </c>
      <c r="BX219" s="77" t="str">
        <f>IF(INDEX([2]pivotTable!Y$310:Y$615,MATCH(totalExpenditure!$A219,[2]pivotTable!$A$310:$A$615,0))/100*INDEX(gDP!AN$6:AN$271,MATCH(totalExpenditure!$A219,gDP!$B$6:$B$271))=0,"",INDEX([2]pivotTable!Y$310:Y$615,MATCH(totalExpenditure!$A219,[2]pivotTable!$A$310:$A$615,0))/100*INDEX(gDP!AN$6:AN$271,MATCH(totalExpenditure!$A219,gDP!$B$6:$B$271)))</f>
        <v/>
      </c>
      <c r="BY219" s="77" t="str">
        <f>IF(INDEX([2]pivotTable!Z$310:Z$615,MATCH(totalExpenditure!$A219,[2]pivotTable!$A$310:$A$615,0))/100*INDEX(gDP!AO$6:AO$271,MATCH(totalExpenditure!$A219,gDP!$B$6:$B$271))=0,"",INDEX([2]pivotTable!Z$310:Z$615,MATCH(totalExpenditure!$A219,[2]pivotTable!$A$310:$A$615,0))/100*INDEX(gDP!AO$6:AO$271,MATCH(totalExpenditure!$A219,gDP!$B$6:$B$271)))</f>
        <v/>
      </c>
      <c r="BZ219" s="77" t="str">
        <f>IF(INDEX([2]pivotTable!AA$310:AA$615,MATCH(totalExpenditure!$A219,[2]pivotTable!$A$310:$A$615,0))/100*INDEX(gDP!AP$6:AP$271,MATCH(totalExpenditure!$A219,gDP!$B$6:$B$271))=0,"",INDEX([2]pivotTable!AA$310:AA$615,MATCH(totalExpenditure!$A219,[2]pivotTable!$A$310:$A$615,0))/100*INDEX(gDP!AP$6:AP$271,MATCH(totalExpenditure!$A219,gDP!$B$6:$B$271)))</f>
        <v/>
      </c>
      <c r="CA219" s="77" t="str">
        <f>IF(INDEX([2]pivotTable!AB$310:AB$615,MATCH(totalExpenditure!$A219,[2]pivotTable!$A$310:$A$615,0))/100*INDEX(gDP!AQ$6:AQ$271,MATCH(totalExpenditure!$A219,gDP!$B$6:$B$271))=0,"",INDEX([2]pivotTable!AB$310:AB$615,MATCH(totalExpenditure!$A219,[2]pivotTable!$A$310:$A$615,0))/100*INDEX(gDP!AQ$6:AQ$271,MATCH(totalExpenditure!$A219,gDP!$B$6:$B$271)))</f>
        <v/>
      </c>
      <c r="CB219" s="77" t="str">
        <f>IF(INDEX([2]pivotTable!AC$310:AC$615,MATCH(totalExpenditure!$A219,[2]pivotTable!$A$310:$A$615,0))/100*INDEX(gDP!AR$6:AR$271,MATCH(totalExpenditure!$A219,gDP!$B$6:$B$271))=0,"",INDEX([2]pivotTable!AC$310:AC$615,MATCH(totalExpenditure!$A219,[2]pivotTable!$A$310:$A$615,0))/100*INDEX(gDP!AR$6:AR$271,MATCH(totalExpenditure!$A219,gDP!$B$6:$B$271)))</f>
        <v/>
      </c>
      <c r="CC219" s="77" t="str">
        <f>IF(INDEX([2]pivotTable!AD$310:AD$615,MATCH(totalExpenditure!$A219,[2]pivotTable!$A$310:$A$615,0))/100*INDEX(gDP!AS$6:AS$271,MATCH(totalExpenditure!$A219,gDP!$B$6:$B$271))=0,"",INDEX([2]pivotTable!AD$310:AD$615,MATCH(totalExpenditure!$A219,[2]pivotTable!$A$310:$A$615,0))/100*INDEX(gDP!AS$6:AS$271,MATCH(totalExpenditure!$A219,gDP!$B$6:$B$271)))</f>
        <v/>
      </c>
      <c r="CD219" s="77" t="str">
        <f>IF(INDEX([2]pivotTable!AE$310:AE$615,MATCH(totalExpenditure!$A219,[2]pivotTable!$A$310:$A$615,0))/100*INDEX(gDP!AT$6:AT$271,MATCH(totalExpenditure!$A219,gDP!$B$6:$B$271))=0,"",INDEX([2]pivotTable!AE$310:AE$615,MATCH(totalExpenditure!$A219,[2]pivotTable!$A$310:$A$615,0))/100*INDEX(gDP!AT$6:AT$271,MATCH(totalExpenditure!$A219,gDP!$B$6:$B$271)))</f>
        <v/>
      </c>
      <c r="CE219" s="77" t="str">
        <f>IF(INDEX([2]pivotTable!AF$310:AF$615,MATCH(totalExpenditure!$A219,[2]pivotTable!$A$310:$A$615,0))/100*INDEX(gDP!AU$6:AU$271,MATCH(totalExpenditure!$A219,gDP!$B$6:$B$271))=0,"",INDEX([2]pivotTable!AF$310:AF$615,MATCH(totalExpenditure!$A219,[2]pivotTable!$A$310:$A$615,0))/100*INDEX(gDP!AU$6:AU$271,MATCH(totalExpenditure!$A219,gDP!$B$6:$B$271)))</f>
        <v/>
      </c>
      <c r="CF219" s="77" t="str">
        <f>IF(INDEX([2]pivotTable!AG$310:AG$615,MATCH(totalExpenditure!$A219,[2]pivotTable!$A$310:$A$615,0))/100*INDEX(gDP!AV$6:AV$271,MATCH(totalExpenditure!$A219,gDP!$B$6:$B$271))=0,"",INDEX([2]pivotTable!AG$310:AG$615,MATCH(totalExpenditure!$A219,[2]pivotTable!$A$310:$A$615,0))/100*INDEX(gDP!AV$6:AV$271,MATCH(totalExpenditure!$A219,gDP!$B$6:$B$271)))</f>
        <v/>
      </c>
      <c r="CG219" s="77" t="str">
        <f>IF(INDEX([2]pivotTable!AH$310:AH$615,MATCH(totalExpenditure!$A219,[2]pivotTable!$A$310:$A$615,0))/100*INDEX(gDP!AW$6:AW$271,MATCH(totalExpenditure!$A219,gDP!$B$6:$B$271))=0,"",INDEX([2]pivotTable!AH$310:AH$615,MATCH(totalExpenditure!$A219,[2]pivotTable!$A$310:$A$615,0))/100*INDEX(gDP!AW$6:AW$271,MATCH(totalExpenditure!$A219,gDP!$B$6:$B$271)))</f>
        <v/>
      </c>
      <c r="CH219" s="77" t="str">
        <f>IF(INDEX([2]pivotTable!AI$310:AI$615,MATCH(totalExpenditure!$A219,[2]pivotTable!$A$310:$A$615,0))/100*INDEX(gDP!AX$6:AX$271,MATCH(totalExpenditure!$A219,gDP!$B$6:$B$271))=0,"",INDEX([2]pivotTable!AI$310:AI$615,MATCH(totalExpenditure!$A219,[2]pivotTable!$A$310:$A$615,0))/100*INDEX(gDP!AX$6:AX$271,MATCH(totalExpenditure!$A219,gDP!$B$6:$B$271)))</f>
        <v/>
      </c>
      <c r="CI219" s="77" t="str">
        <f>IF(INDEX([2]pivotTable!AJ$310:AJ$615,MATCH(totalExpenditure!$A219,[2]pivotTable!$A$310:$A$615,0))/100*INDEX(gDP!AY$6:AY$271,MATCH(totalExpenditure!$A219,gDP!$B$6:$B$271))=0,"",INDEX([2]pivotTable!AJ$310:AJ$615,MATCH(totalExpenditure!$A219,[2]pivotTable!$A$310:$A$615,0))/100*INDEX(gDP!AY$6:AY$271,MATCH(totalExpenditure!$A219,gDP!$B$6:$B$271)))</f>
        <v/>
      </c>
      <c r="CJ219" s="77">
        <f>IF(INDEX([2]pivotTable!AK$310:AK$615,MATCH(totalExpenditure!$A219,[2]pivotTable!$A$310:$A$615,0))/100*INDEX(gDP!AZ$6:AZ$271,MATCH(totalExpenditure!$A219,gDP!$B$6:$B$271))=0,"",INDEX([2]pivotTable!AK$310:AK$615,MATCH(totalExpenditure!$A219,[2]pivotTable!$A$310:$A$615,0))/100*INDEX(gDP!AZ$6:AZ$271,MATCH(totalExpenditure!$A219,gDP!$B$6:$B$271)))</f>
        <v>4515685618.4830647</v>
      </c>
      <c r="CK219" s="77">
        <f>IF(INDEX([2]pivotTable!AL$310:AL$615,MATCH(totalExpenditure!$A219,[2]pivotTable!$A$310:$A$615,0))/100*INDEX(gDP!BA$6:BA$271,MATCH(totalExpenditure!$A219,gDP!$B$6:$B$271))=0,"",INDEX([2]pivotTable!AL$310:AL$615,MATCH(totalExpenditure!$A219,[2]pivotTable!$A$310:$A$615,0))/100*INDEX(gDP!BA$6:BA$271,MATCH(totalExpenditure!$A219,gDP!$B$6:$B$271)))</f>
        <v>4958451039.5075665</v>
      </c>
      <c r="CL219" s="77">
        <f>IF(INDEX([2]pivotTable!AM$310:AM$615,MATCH(totalExpenditure!$A219,[2]pivotTable!$A$310:$A$615,0))/100*INDEX(gDP!BB$6:BB$271,MATCH(totalExpenditure!$A219,gDP!$B$6:$B$271))=0,"",INDEX([2]pivotTable!AM$310:AM$615,MATCH(totalExpenditure!$A219,[2]pivotTable!$A$310:$A$615,0))/100*INDEX(gDP!BB$6:BB$271,MATCH(totalExpenditure!$A219,gDP!$B$6:$B$271)))</f>
        <v>4037562757.6553035</v>
      </c>
      <c r="CM219" s="77">
        <f>IF(INDEX([2]pivotTable!AN$310:AN$615,MATCH(totalExpenditure!$A219,[2]pivotTable!$A$310:$A$615,0))/100*INDEX(gDP!BC$6:BC$271,MATCH(totalExpenditure!$A219,gDP!$B$6:$B$271))=0,"",INDEX([2]pivotTable!AN$310:AN$615,MATCH(totalExpenditure!$A219,[2]pivotTable!$A$310:$A$615,0))/100*INDEX(gDP!BC$6:BC$271,MATCH(totalExpenditure!$A219,gDP!$B$6:$B$271)))</f>
        <v>3905938375.8164644</v>
      </c>
      <c r="CN219" s="77">
        <f>IF(INDEX([2]pivotTable!AO$310:AO$615,MATCH(totalExpenditure!$A219,[2]pivotTable!$A$310:$A$615,0))/100*INDEX(gDP!BD$6:BD$271,MATCH(totalExpenditure!$A219,gDP!$B$6:$B$271))=0,"",INDEX([2]pivotTable!AO$310:AO$615,MATCH(totalExpenditure!$A219,[2]pivotTable!$A$310:$A$615,0))/100*INDEX(gDP!BD$6:BD$271,MATCH(totalExpenditure!$A219,gDP!$B$6:$B$271)))</f>
        <v>4935665240.1225138</v>
      </c>
      <c r="CO219" s="77">
        <f>IF(INDEX([2]pivotTable!AP$310:AP$615,MATCH(totalExpenditure!$A219,[2]pivotTable!$A$310:$A$615,0))/100*INDEX(gDP!BE$6:BE$271,MATCH(totalExpenditure!$A219,gDP!$B$6:$B$271))=0,"",INDEX([2]pivotTable!AP$310:AP$615,MATCH(totalExpenditure!$A219,[2]pivotTable!$A$310:$A$615,0))/100*INDEX(gDP!BE$6:BE$271,MATCH(totalExpenditure!$A219,gDP!$B$6:$B$271)))</f>
        <v>4846305401.8662434</v>
      </c>
      <c r="CP219" s="77" t="str">
        <f>IF(INDEX([2]pivotTable!AQ$310:AQ$615,MATCH(totalExpenditure!$A219,[2]pivotTable!$A$310:$A$615,0))/100*INDEX(gDP!BF$6:BF$271,MATCH(totalExpenditure!$A219,gDP!$B$6:$B$271))=0,"",INDEX([2]pivotTable!AQ$310:AQ$615,MATCH(totalExpenditure!$A219,[2]pivotTable!$A$310:$A$615,0))/100*INDEX(gDP!BF$6:BF$271,MATCH(totalExpenditure!$A219,gDP!$B$6:$B$271)))</f>
        <v/>
      </c>
      <c r="CQ219" s="77" t="str">
        <f>IF(INDEX([2]pivotTable!AR$310:AR$615,MATCH(totalExpenditure!$A219,[2]pivotTable!$A$310:$A$615,0))/100*INDEX(gDP!BG$6:BG$271,MATCH(totalExpenditure!$A219,gDP!$B$6:$B$271))=0,"",INDEX([2]pivotTable!AR$310:AR$615,MATCH(totalExpenditure!$A219,[2]pivotTable!$A$310:$A$615,0))/100*INDEX(gDP!BG$6:BG$271,MATCH(totalExpenditure!$A219,gDP!$B$6:$B$271)))</f>
        <v/>
      </c>
      <c r="CR219" s="77" t="str">
        <f>IF(INDEX([2]pivotTable!AS$310:AS$615,MATCH(totalExpenditure!$A219,[2]pivotTable!$A$310:$A$615,0))/100*INDEX(gDP!BH$6:BH$271,MATCH(totalExpenditure!$A219,gDP!$B$6:$B$271))=0,"",INDEX([2]pivotTable!AS$310:AS$615,MATCH(totalExpenditure!$A219,[2]pivotTable!$A$310:$A$615,0))/100*INDEX(gDP!BH$6:BH$271,MATCH(totalExpenditure!$A219,gDP!$B$6:$B$271)))</f>
        <v/>
      </c>
      <c r="CS219" s="77" t="str">
        <f>IF(INDEX([2]pivotTable!AT$310:AT$615,MATCH(totalExpenditure!$A219,[2]pivotTable!$A$310:$A$615,0))/100*INDEX(gDP!BI$6:BI$271,MATCH(totalExpenditure!$A219,gDP!$B$6:$B$271))=0,"",INDEX([2]pivotTable!AT$310:AT$615,MATCH(totalExpenditure!$A219,[2]pivotTable!$A$310:$A$615,0))/100*INDEX(gDP!BI$6:BI$271,MATCH(totalExpenditure!$A219,gDP!$B$6:$B$271)))</f>
        <v/>
      </c>
      <c r="CT219" s="77" t="str">
        <f>IF(INDEX([2]pivotTable!AU$310:AU$615,MATCH(totalExpenditure!$A219,[2]pivotTable!$A$310:$A$615,0))/100*INDEX(gDP!BJ$6:BJ$271,MATCH(totalExpenditure!$A219,gDP!$B$6:$B$271))=0,"",INDEX([2]pivotTable!AU$310:AU$615,MATCH(totalExpenditure!$A219,[2]pivotTable!$A$310:$A$615,0))/100*INDEX(gDP!BJ$6:BJ$271,MATCH(totalExpenditure!$A219,gDP!$B$6:$B$271)))</f>
        <v/>
      </c>
      <c r="CU219" s="77" t="str">
        <f>IF(INDEX([2]pivotTable!AV$310:AV$615,MATCH(totalExpenditure!$A219,[2]pivotTable!$A$310:$A$615,0))/100*INDEX(gDP!BK$6:BK$271,MATCH(totalExpenditure!$A219,gDP!$B$6:$B$271))=0,"",INDEX([2]pivotTable!AV$310:AV$615,MATCH(totalExpenditure!$A219,[2]pivotTable!$A$310:$A$615,0))/100*INDEX(gDP!BK$6:BK$271,MATCH(totalExpenditure!$A219,gDP!$B$6:$B$271)))</f>
        <v/>
      </c>
      <c r="CV219" s="77" t="str">
        <f>IF(INDEX([2]pivotTable!AW$310:AW$615,MATCH(totalExpenditure!$A219,[2]pivotTable!$A$310:$A$615,0))/100*INDEX(gDP!BL$6:BL$271,MATCH(totalExpenditure!$A219,gDP!$B$6:$B$271))=0,"",INDEX([2]pivotTable!AW$310:AW$615,MATCH(totalExpenditure!$A219,[2]pivotTable!$A$310:$A$615,0))/100*INDEX(gDP!BL$6:BL$271,MATCH(totalExpenditure!$A219,gDP!$B$6:$B$271)))</f>
        <v/>
      </c>
      <c r="CW219" s="77" t="str">
        <f>IF(INDEX([2]pivotTable!AX$310:AX$615,MATCH(totalExpenditure!$A219,[2]pivotTable!$A$310:$A$615,0))/100*INDEX(gDP!BM$6:BM$271,MATCH(totalExpenditure!$A219,gDP!$B$6:$B$271))=0,"",INDEX([2]pivotTable!AX$310:AX$615,MATCH(totalExpenditure!$A219,[2]pivotTable!$A$310:$A$615,0))/100*INDEX(gDP!BM$6:BM$271,MATCH(totalExpenditure!$A219,gDP!$B$6:$B$271)))</f>
        <v/>
      </c>
      <c r="CX219" s="77" t="str">
        <f>IF(INDEX([2]pivotTable!AY$310:AY$615,MATCH(totalExpenditure!$A219,[2]pivotTable!$A$310:$A$615,0))/100*INDEX(gDP!BN$6:BN$271,MATCH(totalExpenditure!$A219,gDP!$B$6:$B$271))=0,"",INDEX([2]pivotTable!AY$310:AY$615,MATCH(totalExpenditure!$A219,[2]pivotTable!$A$310:$A$615,0))/100*INDEX(gDP!BN$6:BN$271,MATCH(totalExpenditure!$A219,gDP!$B$6:$B$271)))</f>
        <v/>
      </c>
      <c r="CY219" s="77" t="str">
        <f>IF(INDEX([2]pivotTable!AZ$310:AZ$615,MATCH(totalExpenditure!$A219,[2]pivotTable!$A$310:$A$615,0))/100*INDEX(gDP!BO$6:BO$271,MATCH(totalExpenditure!$A219,gDP!$B$6:$B$271))=0,"",INDEX([2]pivotTable!AZ$310:AZ$615,MATCH(totalExpenditure!$A219,[2]pivotTable!$A$310:$A$615,0))/100*INDEX(gDP!BO$6:BO$271,MATCH(totalExpenditure!$A219,gDP!$B$6:$B$271)))</f>
        <v/>
      </c>
      <c r="CZ219" s="77" t="str">
        <f>IF(B219="","",IF(BA219="","",B219-B219+INDEX(gDP!Q$6:Q$271,MATCH(totalExpenditure!$A219,gDP!$B$6:$B$271))))</f>
        <v/>
      </c>
      <c r="DA219" s="77" t="str">
        <f>IF(C219="","",IF(BB219="","",C219-C219+INDEX(gDP!R$6:R$271,MATCH(totalExpenditure!$A219,gDP!$B$6:$B$271))))</f>
        <v/>
      </c>
      <c r="DB219" s="77" t="str">
        <f>IF(D219="","",IF(BC219="","",D219-D219+INDEX(gDP!S$6:S$271,MATCH(totalExpenditure!$A219,gDP!$B$6:$B$271))))</f>
        <v/>
      </c>
      <c r="DC219" s="77" t="str">
        <f>IF(E219="","",IF(BD219="","",E219-E219+INDEX(gDP!T$6:T$271,MATCH(totalExpenditure!$A219,gDP!$B$6:$B$271))))</f>
        <v/>
      </c>
      <c r="DD219" s="77" t="str">
        <f>IF(F219="","",IF(BE219="","",F219-F219+INDEX(gDP!U$6:U$271,MATCH(totalExpenditure!$A219,gDP!$B$6:$B$271))))</f>
        <v/>
      </c>
      <c r="DE219" s="77" t="str">
        <f>IF(G219="","",IF(BF219="","",G219-G219+INDEX(gDP!V$6:V$271,MATCH(totalExpenditure!$A219,gDP!$B$6:$B$271))))</f>
        <v/>
      </c>
      <c r="DF219" s="77" t="str">
        <f>IF(H219="","",IF(BG219="","",H219-H219+INDEX(gDP!W$6:W$271,MATCH(totalExpenditure!$A219,gDP!$B$6:$B$271))))</f>
        <v/>
      </c>
      <c r="DG219" s="77" t="str">
        <f>IF(I219="","",IF(BH219="","",I219-I219+INDEX(gDP!X$6:X$271,MATCH(totalExpenditure!$A219,gDP!$B$6:$B$271))))</f>
        <v/>
      </c>
      <c r="DH219" s="77" t="str">
        <f>IF(J219="","",IF(BI219="","",J219-J219+INDEX(gDP!Y$6:Y$271,MATCH(totalExpenditure!$A219,gDP!$B$6:$B$271))))</f>
        <v/>
      </c>
      <c r="DI219" s="77" t="str">
        <f>IF(K219="","",IF(BJ219="","",K219-K219+INDEX(gDP!Z$6:Z$271,MATCH(totalExpenditure!$A219,gDP!$B$6:$B$271))))</f>
        <v/>
      </c>
      <c r="DJ219" s="77" t="str">
        <f>IF(L219="","",IF(BK219="","",L219-L219+INDEX(gDP!AA$6:AA$271,MATCH(totalExpenditure!$A219,gDP!$B$6:$B$271))))</f>
        <v/>
      </c>
      <c r="DK219" s="77" t="str">
        <f>IF(M219="","",IF(BL219="","",M219-M219+INDEX(gDP!AB$6:AB$271,MATCH(totalExpenditure!$A219,gDP!$B$6:$B$271))))</f>
        <v/>
      </c>
      <c r="DL219" s="77" t="str">
        <f>IF(N219="","",IF(BM219="","",N219-N219+INDEX(gDP!AC$6:AC$271,MATCH(totalExpenditure!$A219,gDP!$B$6:$B$271))))</f>
        <v/>
      </c>
      <c r="DM219" s="77" t="str">
        <f>IF(O219="","",IF(BN219="","",O219-O219+INDEX(gDP!AD$6:AD$271,MATCH(totalExpenditure!$A219,gDP!$B$6:$B$271))))</f>
        <v/>
      </c>
      <c r="DN219" s="77" t="str">
        <f>IF(P219="","",IF(BO219="","",P219-P219+INDEX(gDP!AE$6:AE$271,MATCH(totalExpenditure!$A219,gDP!$B$6:$B$271))))</f>
        <v/>
      </c>
      <c r="DO219" s="77" t="str">
        <f>IF(Q219="","",IF(BP219="","",Q219-Q219+INDEX(gDP!AF$6:AF$271,MATCH(totalExpenditure!$A219,gDP!$B$6:$B$271))))</f>
        <v/>
      </c>
      <c r="DP219" s="77" t="str">
        <f>IF(R219="","",IF(BQ219="","",R219-R219+INDEX(gDP!AG$6:AG$271,MATCH(totalExpenditure!$A219,gDP!$B$6:$B$271))))</f>
        <v/>
      </c>
      <c r="DQ219" s="77" t="str">
        <f>IF(S219="","",IF(BR219="","",S219-S219+INDEX(gDP!AH$6:AH$271,MATCH(totalExpenditure!$A219,gDP!$B$6:$B$271))))</f>
        <v/>
      </c>
      <c r="DR219" s="77" t="str">
        <f>IF(T219="","",IF(BS219="","",T219-T219+INDEX(gDP!AI$6:AI$271,MATCH(totalExpenditure!$A219,gDP!$B$6:$B$271))))</f>
        <v/>
      </c>
      <c r="DS219" s="77" t="str">
        <f>IF(U219="","",IF(BT219="","",U219-U219+INDEX(gDP!AJ$6:AJ$271,MATCH(totalExpenditure!$A219,gDP!$B$6:$B$271))))</f>
        <v/>
      </c>
      <c r="DT219" s="77" t="str">
        <f>IF(V219="","",IF(BU219="","",V219-V219+INDEX(gDP!AK$6:AK$271,MATCH(totalExpenditure!$A219,gDP!$B$6:$B$271))))</f>
        <v/>
      </c>
      <c r="DU219" s="77" t="str">
        <f>IF(W219="","",IF(BV219="","",W219-W219+INDEX(gDP!AL$6:AL$271,MATCH(totalExpenditure!$A219,gDP!$B$6:$B$271))))</f>
        <v/>
      </c>
      <c r="DV219" s="77" t="str">
        <f>IF(X219="","",IF(BW219="","",X219-X219+INDEX(gDP!AM$6:AM$271,MATCH(totalExpenditure!$A219,gDP!$B$6:$B$271))))</f>
        <v/>
      </c>
      <c r="DW219" s="77" t="str">
        <f>IF(Y219="","",IF(BX219="","",Y219-Y219+INDEX(gDP!AN$6:AN$271,MATCH(totalExpenditure!$A219,gDP!$B$6:$B$271))))</f>
        <v/>
      </c>
      <c r="DX219" s="77" t="str">
        <f>IF(Z219="","",IF(BY219="","",Z219-Z219+INDEX(gDP!AO$6:AO$271,MATCH(totalExpenditure!$A219,gDP!$B$6:$B$271))))</f>
        <v/>
      </c>
      <c r="DY219" s="77" t="str">
        <f>IF(AA219="","",IF(BZ219="","",AA219-AA219+INDEX(gDP!AP$6:AP$271,MATCH(totalExpenditure!$A219,gDP!$B$6:$B$271))))</f>
        <v/>
      </c>
      <c r="DZ219" s="77" t="str">
        <f>IF(AB219="","",IF(CA219="","",AB219-AB219+INDEX(gDP!AQ$6:AQ$271,MATCH(totalExpenditure!$A219,gDP!$B$6:$B$271))))</f>
        <v/>
      </c>
      <c r="EA219" s="77" t="str">
        <f>IF(AC219="","",IF(CB219="","",AC219-AC219+INDEX(gDP!AR$6:AR$271,MATCH(totalExpenditure!$A219,gDP!$B$6:$B$271))))</f>
        <v/>
      </c>
      <c r="EB219" s="77" t="str">
        <f>IF(AD219="","",IF(CC219="","",AD219-AD219+INDEX(gDP!AS$6:AS$271,MATCH(totalExpenditure!$A219,gDP!$B$6:$B$271))))</f>
        <v/>
      </c>
      <c r="EC219" s="77" t="str">
        <f>IF(AE219="","",IF(CD219="","",AE219-AE219+INDEX(gDP!AT$6:AT$271,MATCH(totalExpenditure!$A219,gDP!$B$6:$B$271))))</f>
        <v/>
      </c>
      <c r="ED219" s="77" t="str">
        <f>IF(AF219="","",IF(CE219="","",AF219-AF219+INDEX(gDP!AU$6:AU$271,MATCH(totalExpenditure!$A219,gDP!$B$6:$B$271))))</f>
        <v/>
      </c>
      <c r="EE219" s="77" t="str">
        <f>IF(AG219="","",IF(CF219="","",AG219-AG219+INDEX(gDP!AV$6:AV$271,MATCH(totalExpenditure!$A219,gDP!$B$6:$B$271))))</f>
        <v/>
      </c>
      <c r="EF219" s="77" t="str">
        <f>IF(AH219="","",IF(CG219="","",AH219-AH219+INDEX(gDP!AW$6:AW$271,MATCH(totalExpenditure!$A219,gDP!$B$6:$B$271))))</f>
        <v/>
      </c>
      <c r="EG219" s="77" t="str">
        <f>IF(AI219="","",IF(CH219="","",AI219-AI219+INDEX(gDP!AX$6:AX$271,MATCH(totalExpenditure!$A219,gDP!$B$6:$B$271))))</f>
        <v/>
      </c>
      <c r="EH219" s="77" t="str">
        <f>IF(AJ219="","",IF(CI219="","",AJ219-AJ219+INDEX(gDP!AY$6:AY$271,MATCH(totalExpenditure!$A219,gDP!$B$6:$B$271))))</f>
        <v/>
      </c>
      <c r="EI219" s="77">
        <f>IF(AK219="","",IF(CJ219="","",AK219-AK219+INDEX(gDP!AZ$6:AZ$271,MATCH(totalExpenditure!$A219,gDP!$B$6:$B$271))))</f>
        <v>43170990616.4729</v>
      </c>
      <c r="EJ219" s="77">
        <f>IF(AL219="","",IF(CK219="","",AL219-AL219+INDEX(gDP!BA$6:BA$271,MATCH(totalExpenditure!$A219,gDP!$B$6:$B$271))))</f>
        <v>52194221468.500702</v>
      </c>
      <c r="EK219" s="77">
        <f>IF(AM219="","",IF(CL219="","",AM219-AM219+INDEX(gDP!BB$6:BB$271,MATCH(totalExpenditure!$A219,gDP!$B$6:$B$271))))</f>
        <v>45162894380.931801</v>
      </c>
      <c r="EL219" s="77">
        <f>IF(AN219="","",IF(CM219="","",AN219-AN219+INDEX(gDP!BC$6:BC$271,MATCH(totalExpenditure!$A219,gDP!$B$6:$B$271))))</f>
        <v>41819468691.825104</v>
      </c>
      <c r="EM219" s="77">
        <f>IF(AO219="","",IF(CN219="","",AO219-AO219+INDEX(gDP!BD$6:BD$271,MATCH(totalExpenditure!$A219,gDP!$B$6:$B$271))))</f>
        <v>49258136128.967201</v>
      </c>
      <c r="EN219" s="77">
        <f>IF(AP219="","",IF(CO219="","",AP219-AP219+INDEX(gDP!BE$6:BE$271,MATCH(totalExpenditure!$A219,gDP!$B$6:$B$271))))</f>
        <v>43309252921.056702</v>
      </c>
      <c r="EO219" s="77" t="str">
        <f>IF(AQ219="","",IF(CP219="","",AQ219-AQ219+INDEX(gDP!BF$6:BF$271,MATCH(totalExpenditure!$A219,gDP!$B$6:$B$271))))</f>
        <v/>
      </c>
      <c r="EP219" s="77" t="str">
        <f>IF(AR219="","",IF(CQ219="","",AR219-AR219+INDEX(gDP!BG$6:BG$271,MATCH(totalExpenditure!$A219,gDP!$B$6:$B$271))))</f>
        <v/>
      </c>
      <c r="EQ219" s="77" t="str">
        <f>IF(AS219="","",IF(CR219="","",AS219-AS219+INDEX(gDP!BH$6:BH$271,MATCH(totalExpenditure!$A219,gDP!$B$6:$B$271))))</f>
        <v/>
      </c>
      <c r="ER219" s="77" t="str">
        <f>IF(AT219="","",IF(CS219="","",AT219-AT219+INDEX(gDP!BI$6:BI$271,MATCH(totalExpenditure!$A219,gDP!$B$6:$B$271))))</f>
        <v/>
      </c>
      <c r="ES219" s="77" t="str">
        <f>IF(AU219="","",IF(CT219="","",AU219-AU219+INDEX(gDP!BJ$6:BJ$271,MATCH(totalExpenditure!$A219,gDP!$B$6:$B$271))))</f>
        <v/>
      </c>
      <c r="ET219" s="77" t="str">
        <f>IF(AV219="","",IF(CU219="","",AV219-AV219+INDEX(gDP!BK$6:BK$271,MATCH(totalExpenditure!$A219,gDP!$B$6:$B$271))))</f>
        <v/>
      </c>
      <c r="EU219" s="77" t="str">
        <f>IF(AW219="","",IF(CV219="","",AW219-AW219+INDEX(gDP!BL$6:BL$271,MATCH(totalExpenditure!$A219,gDP!$B$6:$B$271))))</f>
        <v/>
      </c>
      <c r="EV219" s="77" t="str">
        <f>IF(AX219="","",IF(CW219="","",AX219-AX219+INDEX(gDP!BM$6:BM$271,MATCH(totalExpenditure!$A219,gDP!$B$6:$B$271))))</f>
        <v/>
      </c>
      <c r="EW219" s="77" t="str">
        <f>IF(AY219="","",IF(CX219="","",AY219-AY219+INDEX(gDP!BN$6:BN$271,MATCH(totalExpenditure!$A219,gDP!$B$6:$B$271))))</f>
        <v/>
      </c>
      <c r="EX219" s="77" t="str">
        <f>IF(AZ219="","",IF(CY219="","",AZ219-AZ219+INDEX(gDP!BO$6:BO$271,MATCH(totalExpenditure!$A219,gDP!$B$6:$B$271))))</f>
        <v/>
      </c>
    </row>
    <row r="220" spans="1:154" x14ac:dyDescent="0.35">
      <c r="A220" t="s">
        <v>649</v>
      </c>
      <c r="B220" s="77" t="e">
        <f>IF(INDEX([2]pivotTable!B$3:B$308,MATCH(totalExpenditure!$A220,[2]pivotTable!$A$3:$A$308,0))/100*INDEX(gDP!Q$6:Q$271,MATCH(totalExpenditure!$A220,gDP!$B$6:$B$271))=0,"",INDEX([2]pivotTable!B$3:B$308,MATCH(totalExpenditure!$A220,[2]pivotTable!$A$3:$A$308,0))/100*INDEX(gDP!Q$6:Q$271,MATCH(totalExpenditure!$A220,gDP!$B$6:$B$271)))</f>
        <v>#N/A</v>
      </c>
      <c r="C220" s="77" t="e">
        <f>IF(INDEX([2]pivotTable!C$3:C$308,MATCH(totalExpenditure!$A220,[2]pivotTable!$A$3:$A$308,0))/100*INDEX(gDP!R$6:R$271,MATCH(totalExpenditure!$A220,gDP!$B$6:$B$271))=0,"",INDEX([2]pivotTable!C$3:C$308,MATCH(totalExpenditure!$A220,[2]pivotTable!$A$3:$A$308,0))/100*INDEX(gDP!R$6:R$271,MATCH(totalExpenditure!$A220,gDP!$B$6:$B$271)))</f>
        <v>#N/A</v>
      </c>
      <c r="D220" s="77" t="e">
        <f>IF(INDEX([2]pivotTable!D$3:D$308,MATCH(totalExpenditure!$A220,[2]pivotTable!$A$3:$A$308,0))/100*INDEX(gDP!S$6:S$271,MATCH(totalExpenditure!$A220,gDP!$B$6:$B$271))=0,"",INDEX([2]pivotTable!D$3:D$308,MATCH(totalExpenditure!$A220,[2]pivotTable!$A$3:$A$308,0))/100*INDEX(gDP!S$6:S$271,MATCH(totalExpenditure!$A220,gDP!$B$6:$B$271)))</f>
        <v>#N/A</v>
      </c>
      <c r="E220" s="77" t="e">
        <f>IF(INDEX([2]pivotTable!E$3:E$308,MATCH(totalExpenditure!$A220,[2]pivotTable!$A$3:$A$308,0))/100*INDEX(gDP!T$6:T$271,MATCH(totalExpenditure!$A220,gDP!$B$6:$B$271))=0,"",INDEX([2]pivotTable!E$3:E$308,MATCH(totalExpenditure!$A220,[2]pivotTable!$A$3:$A$308,0))/100*INDEX(gDP!T$6:T$271,MATCH(totalExpenditure!$A220,gDP!$B$6:$B$271)))</f>
        <v>#N/A</v>
      </c>
      <c r="F220" s="77" t="e">
        <f>IF(INDEX([2]pivotTable!F$3:F$308,MATCH(totalExpenditure!$A220,[2]pivotTable!$A$3:$A$308,0))/100*INDEX(gDP!U$6:U$271,MATCH(totalExpenditure!$A220,gDP!$B$6:$B$271))=0,"",INDEX([2]pivotTable!F$3:F$308,MATCH(totalExpenditure!$A220,[2]pivotTable!$A$3:$A$308,0))/100*INDEX(gDP!U$6:U$271,MATCH(totalExpenditure!$A220,gDP!$B$6:$B$271)))</f>
        <v>#N/A</v>
      </c>
      <c r="G220" s="77" t="e">
        <f>IF(INDEX([2]pivotTable!G$3:G$308,MATCH(totalExpenditure!$A220,[2]pivotTable!$A$3:$A$308,0))/100*INDEX(gDP!V$6:V$271,MATCH(totalExpenditure!$A220,gDP!$B$6:$B$271))=0,"",INDEX([2]pivotTable!G$3:G$308,MATCH(totalExpenditure!$A220,[2]pivotTable!$A$3:$A$308,0))/100*INDEX(gDP!V$6:V$271,MATCH(totalExpenditure!$A220,gDP!$B$6:$B$271)))</f>
        <v>#N/A</v>
      </c>
      <c r="H220" s="77" t="e">
        <f>IF(INDEX([2]pivotTable!H$3:H$308,MATCH(totalExpenditure!$A220,[2]pivotTable!$A$3:$A$308,0))/100*INDEX(gDP!W$6:W$271,MATCH(totalExpenditure!$A220,gDP!$B$6:$B$271))=0,"",INDEX([2]pivotTable!H$3:H$308,MATCH(totalExpenditure!$A220,[2]pivotTable!$A$3:$A$308,0))/100*INDEX(gDP!W$6:W$271,MATCH(totalExpenditure!$A220,gDP!$B$6:$B$271)))</f>
        <v>#N/A</v>
      </c>
      <c r="I220" s="77" t="e">
        <f>IF(INDEX([2]pivotTable!I$3:I$308,MATCH(totalExpenditure!$A220,[2]pivotTable!$A$3:$A$308,0))/100*INDEX(gDP!X$6:X$271,MATCH(totalExpenditure!$A220,gDP!$B$6:$B$271))=0,"",INDEX([2]pivotTable!I$3:I$308,MATCH(totalExpenditure!$A220,[2]pivotTable!$A$3:$A$308,0))/100*INDEX(gDP!X$6:X$271,MATCH(totalExpenditure!$A220,gDP!$B$6:$B$271)))</f>
        <v>#N/A</v>
      </c>
      <c r="J220" s="77" t="e">
        <f>IF(INDEX([2]pivotTable!J$3:J$308,MATCH(totalExpenditure!$A220,[2]pivotTable!$A$3:$A$308,0))/100*INDEX(gDP!Y$6:Y$271,MATCH(totalExpenditure!$A220,gDP!$B$6:$B$271))=0,"",INDEX([2]pivotTable!J$3:J$308,MATCH(totalExpenditure!$A220,[2]pivotTable!$A$3:$A$308,0))/100*INDEX(gDP!Y$6:Y$271,MATCH(totalExpenditure!$A220,gDP!$B$6:$B$271)))</f>
        <v>#N/A</v>
      </c>
      <c r="K220" s="77" t="e">
        <f>IF(INDEX([2]pivotTable!K$3:K$308,MATCH(totalExpenditure!$A220,[2]pivotTable!$A$3:$A$308,0))/100*INDEX(gDP!Z$6:Z$271,MATCH(totalExpenditure!$A220,gDP!$B$6:$B$271))=0,"",INDEX([2]pivotTable!K$3:K$308,MATCH(totalExpenditure!$A220,[2]pivotTable!$A$3:$A$308,0))/100*INDEX(gDP!Z$6:Z$271,MATCH(totalExpenditure!$A220,gDP!$B$6:$B$271)))</f>
        <v>#N/A</v>
      </c>
      <c r="L220" s="77" t="e">
        <f>IF(INDEX([2]pivotTable!L$3:L$308,MATCH(totalExpenditure!$A220,[2]pivotTable!$A$3:$A$308,0))/100*INDEX(gDP!AA$6:AA$271,MATCH(totalExpenditure!$A220,gDP!$B$6:$B$271))=0,"",INDEX([2]pivotTable!L$3:L$308,MATCH(totalExpenditure!$A220,[2]pivotTable!$A$3:$A$308,0))/100*INDEX(gDP!AA$6:AA$271,MATCH(totalExpenditure!$A220,gDP!$B$6:$B$271)))</f>
        <v>#N/A</v>
      </c>
      <c r="M220" s="77" t="e">
        <f>IF(INDEX([2]pivotTable!M$3:M$308,MATCH(totalExpenditure!$A220,[2]pivotTable!$A$3:$A$308,0))/100*INDEX(gDP!AB$6:AB$271,MATCH(totalExpenditure!$A220,gDP!$B$6:$B$271))=0,"",INDEX([2]pivotTable!M$3:M$308,MATCH(totalExpenditure!$A220,[2]pivotTable!$A$3:$A$308,0))/100*INDEX(gDP!AB$6:AB$271,MATCH(totalExpenditure!$A220,gDP!$B$6:$B$271)))</f>
        <v>#N/A</v>
      </c>
      <c r="N220" s="77" t="e">
        <f>IF(INDEX([2]pivotTable!N$3:N$308,MATCH(totalExpenditure!$A220,[2]pivotTable!$A$3:$A$308,0))/100*INDEX(gDP!AC$6:AC$271,MATCH(totalExpenditure!$A220,gDP!$B$6:$B$271))=0,"",INDEX([2]pivotTable!N$3:N$308,MATCH(totalExpenditure!$A220,[2]pivotTable!$A$3:$A$308,0))/100*INDEX(gDP!AC$6:AC$271,MATCH(totalExpenditure!$A220,gDP!$B$6:$B$271)))</f>
        <v>#N/A</v>
      </c>
      <c r="O220" s="77" t="e">
        <f>IF(INDEX([2]pivotTable!O$3:O$308,MATCH(totalExpenditure!$A220,[2]pivotTable!$A$3:$A$308,0))/100*INDEX(gDP!AD$6:AD$271,MATCH(totalExpenditure!$A220,gDP!$B$6:$B$271))=0,"",INDEX([2]pivotTable!O$3:O$308,MATCH(totalExpenditure!$A220,[2]pivotTable!$A$3:$A$308,0))/100*INDEX(gDP!AD$6:AD$271,MATCH(totalExpenditure!$A220,gDP!$B$6:$B$271)))</f>
        <v>#N/A</v>
      </c>
      <c r="P220" s="77" t="e">
        <f>IF(INDEX([2]pivotTable!P$3:P$308,MATCH(totalExpenditure!$A220,[2]pivotTable!$A$3:$A$308,0))/100*INDEX(gDP!AE$6:AE$271,MATCH(totalExpenditure!$A220,gDP!$B$6:$B$271))=0,"",INDEX([2]pivotTable!P$3:P$308,MATCH(totalExpenditure!$A220,[2]pivotTable!$A$3:$A$308,0))/100*INDEX(gDP!AE$6:AE$271,MATCH(totalExpenditure!$A220,gDP!$B$6:$B$271)))</f>
        <v>#N/A</v>
      </c>
      <c r="Q220" s="77" t="e">
        <f>IF(INDEX([2]pivotTable!Q$3:Q$308,MATCH(totalExpenditure!$A220,[2]pivotTable!$A$3:$A$308,0))/100*INDEX(gDP!AF$6:AF$271,MATCH(totalExpenditure!$A220,gDP!$B$6:$B$271))=0,"",INDEX([2]pivotTable!Q$3:Q$308,MATCH(totalExpenditure!$A220,[2]pivotTable!$A$3:$A$308,0))/100*INDEX(gDP!AF$6:AF$271,MATCH(totalExpenditure!$A220,gDP!$B$6:$B$271)))</f>
        <v>#N/A</v>
      </c>
      <c r="R220" s="77" t="e">
        <f>IF(INDEX([2]pivotTable!R$3:R$308,MATCH(totalExpenditure!$A220,[2]pivotTable!$A$3:$A$308,0))/100*INDEX(gDP!AG$6:AG$271,MATCH(totalExpenditure!$A220,gDP!$B$6:$B$271))=0,"",INDEX([2]pivotTable!R$3:R$308,MATCH(totalExpenditure!$A220,[2]pivotTable!$A$3:$A$308,0))/100*INDEX(gDP!AG$6:AG$271,MATCH(totalExpenditure!$A220,gDP!$B$6:$B$271)))</f>
        <v>#N/A</v>
      </c>
      <c r="S220" s="77" t="e">
        <f>IF(INDEX([2]pivotTable!S$3:S$308,MATCH(totalExpenditure!$A220,[2]pivotTable!$A$3:$A$308,0))/100*INDEX(gDP!AH$6:AH$271,MATCH(totalExpenditure!$A220,gDP!$B$6:$B$271))=0,"",INDEX([2]pivotTable!S$3:S$308,MATCH(totalExpenditure!$A220,[2]pivotTable!$A$3:$A$308,0))/100*INDEX(gDP!AH$6:AH$271,MATCH(totalExpenditure!$A220,gDP!$B$6:$B$271)))</f>
        <v>#N/A</v>
      </c>
      <c r="T220" s="77" t="e">
        <f>IF(INDEX([2]pivotTable!T$3:T$308,MATCH(totalExpenditure!$A220,[2]pivotTable!$A$3:$A$308,0))/100*INDEX(gDP!AI$6:AI$271,MATCH(totalExpenditure!$A220,gDP!$B$6:$B$271))=0,"",INDEX([2]pivotTable!T$3:T$308,MATCH(totalExpenditure!$A220,[2]pivotTable!$A$3:$A$308,0))/100*INDEX(gDP!AI$6:AI$271,MATCH(totalExpenditure!$A220,gDP!$B$6:$B$271)))</f>
        <v>#N/A</v>
      </c>
      <c r="U220" s="77" t="e">
        <f>IF(INDEX([2]pivotTable!U$3:U$308,MATCH(totalExpenditure!$A220,[2]pivotTable!$A$3:$A$308,0))/100*INDEX(gDP!AJ$6:AJ$271,MATCH(totalExpenditure!$A220,gDP!$B$6:$B$271))=0,"",INDEX([2]pivotTable!U$3:U$308,MATCH(totalExpenditure!$A220,[2]pivotTable!$A$3:$A$308,0))/100*INDEX(gDP!AJ$6:AJ$271,MATCH(totalExpenditure!$A220,gDP!$B$6:$B$271)))</f>
        <v>#N/A</v>
      </c>
      <c r="V220" s="77" t="e">
        <f>IF(INDEX([2]pivotTable!V$3:V$308,MATCH(totalExpenditure!$A220,[2]pivotTable!$A$3:$A$308,0))/100*INDEX(gDP!AK$6:AK$271,MATCH(totalExpenditure!$A220,gDP!$B$6:$B$271))=0,"",INDEX([2]pivotTable!V$3:V$308,MATCH(totalExpenditure!$A220,[2]pivotTable!$A$3:$A$308,0))/100*INDEX(gDP!AK$6:AK$271,MATCH(totalExpenditure!$A220,gDP!$B$6:$B$271)))</f>
        <v>#N/A</v>
      </c>
      <c r="W220" s="77" t="e">
        <f>IF(INDEX([2]pivotTable!W$3:W$308,MATCH(totalExpenditure!$A220,[2]pivotTable!$A$3:$A$308,0))/100*INDEX(gDP!AL$6:AL$271,MATCH(totalExpenditure!$A220,gDP!$B$6:$B$271))=0,"",INDEX([2]pivotTable!W$3:W$308,MATCH(totalExpenditure!$A220,[2]pivotTable!$A$3:$A$308,0))/100*INDEX(gDP!AL$6:AL$271,MATCH(totalExpenditure!$A220,gDP!$B$6:$B$271)))</f>
        <v>#N/A</v>
      </c>
      <c r="X220" s="77" t="e">
        <f>IF(INDEX([2]pivotTable!X$3:X$308,MATCH(totalExpenditure!$A220,[2]pivotTable!$A$3:$A$308,0))/100*INDEX(gDP!AM$6:AM$271,MATCH(totalExpenditure!$A220,gDP!$B$6:$B$271))=0,"",INDEX([2]pivotTable!X$3:X$308,MATCH(totalExpenditure!$A220,[2]pivotTable!$A$3:$A$308,0))/100*INDEX(gDP!AM$6:AM$271,MATCH(totalExpenditure!$A220,gDP!$B$6:$B$271)))</f>
        <v>#N/A</v>
      </c>
      <c r="Y220" s="77" t="e">
        <f>IF(INDEX([2]pivotTable!Y$3:Y$308,MATCH(totalExpenditure!$A220,[2]pivotTable!$A$3:$A$308,0))/100*INDEX(gDP!AN$6:AN$271,MATCH(totalExpenditure!$A220,gDP!$B$6:$B$271))=0,"",INDEX([2]pivotTable!Y$3:Y$308,MATCH(totalExpenditure!$A220,[2]pivotTable!$A$3:$A$308,0))/100*INDEX(gDP!AN$6:AN$271,MATCH(totalExpenditure!$A220,gDP!$B$6:$B$271)))</f>
        <v>#N/A</v>
      </c>
      <c r="Z220" s="77" t="e">
        <f>IF(INDEX([2]pivotTable!Z$3:Z$308,MATCH(totalExpenditure!$A220,[2]pivotTable!$A$3:$A$308,0))/100*INDEX(gDP!AO$6:AO$271,MATCH(totalExpenditure!$A220,gDP!$B$6:$B$271))=0,"",INDEX([2]pivotTable!Z$3:Z$308,MATCH(totalExpenditure!$A220,[2]pivotTable!$A$3:$A$308,0))/100*INDEX(gDP!AO$6:AO$271,MATCH(totalExpenditure!$A220,gDP!$B$6:$B$271)))</f>
        <v>#N/A</v>
      </c>
      <c r="AA220" s="77" t="e">
        <f>IF(INDEX([2]pivotTable!AA$3:AA$308,MATCH(totalExpenditure!$A220,[2]pivotTable!$A$3:$A$308,0))/100*INDEX(gDP!AP$6:AP$271,MATCH(totalExpenditure!$A220,gDP!$B$6:$B$271))=0,"",INDEX([2]pivotTable!AA$3:AA$308,MATCH(totalExpenditure!$A220,[2]pivotTable!$A$3:$A$308,0))/100*INDEX(gDP!AP$6:AP$271,MATCH(totalExpenditure!$A220,gDP!$B$6:$B$271)))</f>
        <v>#N/A</v>
      </c>
      <c r="AB220" s="77" t="e">
        <f>IF(INDEX([2]pivotTable!AB$3:AB$308,MATCH(totalExpenditure!$A220,[2]pivotTable!$A$3:$A$308,0))/100*INDEX(gDP!AQ$6:AQ$271,MATCH(totalExpenditure!$A220,gDP!$B$6:$B$271))=0,"",INDEX([2]pivotTable!AB$3:AB$308,MATCH(totalExpenditure!$A220,[2]pivotTable!$A$3:$A$308,0))/100*INDEX(gDP!AQ$6:AQ$271,MATCH(totalExpenditure!$A220,gDP!$B$6:$B$271)))</f>
        <v>#N/A</v>
      </c>
      <c r="AC220" s="77" t="e">
        <f>IF(INDEX([2]pivotTable!AC$3:AC$308,MATCH(totalExpenditure!$A220,[2]pivotTable!$A$3:$A$308,0))/100*INDEX(gDP!AR$6:AR$271,MATCH(totalExpenditure!$A220,gDP!$B$6:$B$271))=0,"",INDEX([2]pivotTable!AC$3:AC$308,MATCH(totalExpenditure!$A220,[2]pivotTable!$A$3:$A$308,0))/100*INDEX(gDP!AR$6:AR$271,MATCH(totalExpenditure!$A220,gDP!$B$6:$B$271)))</f>
        <v>#N/A</v>
      </c>
      <c r="AD220" s="77" t="e">
        <f>IF(INDEX([2]pivotTable!AD$3:AD$308,MATCH(totalExpenditure!$A220,[2]pivotTable!$A$3:$A$308,0))/100*INDEX(gDP!AS$6:AS$271,MATCH(totalExpenditure!$A220,gDP!$B$6:$B$271))=0,"",INDEX([2]pivotTable!AD$3:AD$308,MATCH(totalExpenditure!$A220,[2]pivotTable!$A$3:$A$308,0))/100*INDEX(gDP!AS$6:AS$271,MATCH(totalExpenditure!$A220,gDP!$B$6:$B$271)))</f>
        <v>#N/A</v>
      </c>
      <c r="AE220" s="77" t="e">
        <f>IF(INDEX([2]pivotTable!AE$3:AE$308,MATCH(totalExpenditure!$A220,[2]pivotTable!$A$3:$A$308,0))/100*INDEX(gDP!AT$6:AT$271,MATCH(totalExpenditure!$A220,gDP!$B$6:$B$271))=0,"",INDEX([2]pivotTable!AE$3:AE$308,MATCH(totalExpenditure!$A220,[2]pivotTable!$A$3:$A$308,0))/100*INDEX(gDP!AT$6:AT$271,MATCH(totalExpenditure!$A220,gDP!$B$6:$B$271)))</f>
        <v>#N/A</v>
      </c>
      <c r="AF220" s="77" t="e">
        <f>IF(INDEX([2]pivotTable!AF$3:AF$308,MATCH(totalExpenditure!$A220,[2]pivotTable!$A$3:$A$308,0))/100*INDEX(gDP!AU$6:AU$271,MATCH(totalExpenditure!$A220,gDP!$B$6:$B$271))=0,"",INDEX([2]pivotTable!AF$3:AF$308,MATCH(totalExpenditure!$A220,[2]pivotTable!$A$3:$A$308,0))/100*INDEX(gDP!AU$6:AU$271,MATCH(totalExpenditure!$A220,gDP!$B$6:$B$271)))</f>
        <v>#N/A</v>
      </c>
      <c r="AG220" s="77" t="e">
        <f>IF(INDEX([2]pivotTable!AG$3:AG$308,MATCH(totalExpenditure!$A220,[2]pivotTable!$A$3:$A$308,0))/100*INDEX(gDP!AV$6:AV$271,MATCH(totalExpenditure!$A220,gDP!$B$6:$B$271))=0,"",INDEX([2]pivotTable!AG$3:AG$308,MATCH(totalExpenditure!$A220,[2]pivotTable!$A$3:$A$308,0))/100*INDEX(gDP!AV$6:AV$271,MATCH(totalExpenditure!$A220,gDP!$B$6:$B$271)))</f>
        <v>#N/A</v>
      </c>
      <c r="AH220" s="77" t="e">
        <f>IF(INDEX([2]pivotTable!AH$3:AH$308,MATCH(totalExpenditure!$A220,[2]pivotTable!$A$3:$A$308,0))/100*INDEX(gDP!AW$6:AW$271,MATCH(totalExpenditure!$A220,gDP!$B$6:$B$271))=0,"",INDEX([2]pivotTable!AH$3:AH$308,MATCH(totalExpenditure!$A220,[2]pivotTable!$A$3:$A$308,0))/100*INDEX(gDP!AW$6:AW$271,MATCH(totalExpenditure!$A220,gDP!$B$6:$B$271)))</f>
        <v>#N/A</v>
      </c>
      <c r="AI220" s="77" t="e">
        <f>IF(INDEX([2]pivotTable!AI$3:AI$308,MATCH(totalExpenditure!$A220,[2]pivotTable!$A$3:$A$308,0))/100*INDEX(gDP!AX$6:AX$271,MATCH(totalExpenditure!$A220,gDP!$B$6:$B$271))=0,"",INDEX([2]pivotTable!AI$3:AI$308,MATCH(totalExpenditure!$A220,[2]pivotTable!$A$3:$A$308,0))/100*INDEX(gDP!AX$6:AX$271,MATCH(totalExpenditure!$A220,gDP!$B$6:$B$271)))</f>
        <v>#N/A</v>
      </c>
      <c r="AJ220" s="77" t="e">
        <f>IF(INDEX([2]pivotTable!AJ$3:AJ$308,MATCH(totalExpenditure!$A220,[2]pivotTable!$A$3:$A$308,0))/100*INDEX(gDP!AY$6:AY$271,MATCH(totalExpenditure!$A220,gDP!$B$6:$B$271))=0,"",INDEX([2]pivotTable!AJ$3:AJ$308,MATCH(totalExpenditure!$A220,[2]pivotTable!$A$3:$A$308,0))/100*INDEX(gDP!AY$6:AY$271,MATCH(totalExpenditure!$A220,gDP!$B$6:$B$271)))</f>
        <v>#N/A</v>
      </c>
      <c r="AK220" s="77" t="e">
        <f>IF(INDEX([2]pivotTable!AK$3:AK$308,MATCH(totalExpenditure!$A220,[2]pivotTable!$A$3:$A$308,0))/100*INDEX(gDP!AZ$6:AZ$271,MATCH(totalExpenditure!$A220,gDP!$B$6:$B$271))=0,"",INDEX([2]pivotTable!AK$3:AK$308,MATCH(totalExpenditure!$A220,[2]pivotTable!$A$3:$A$308,0))/100*INDEX(gDP!AZ$6:AZ$271,MATCH(totalExpenditure!$A220,gDP!$B$6:$B$271)))</f>
        <v>#N/A</v>
      </c>
      <c r="AL220" s="77" t="e">
        <f>IF(INDEX([2]pivotTable!AL$3:AL$308,MATCH(totalExpenditure!$A220,[2]pivotTable!$A$3:$A$308,0))/100*INDEX(gDP!BA$6:BA$271,MATCH(totalExpenditure!$A220,gDP!$B$6:$B$271))=0,"",INDEX([2]pivotTable!AL$3:AL$308,MATCH(totalExpenditure!$A220,[2]pivotTable!$A$3:$A$308,0))/100*INDEX(gDP!BA$6:BA$271,MATCH(totalExpenditure!$A220,gDP!$B$6:$B$271)))</f>
        <v>#N/A</v>
      </c>
      <c r="AM220" s="77" t="e">
        <f>IF(INDEX([2]pivotTable!AM$3:AM$308,MATCH(totalExpenditure!$A220,[2]pivotTable!$A$3:$A$308,0))/100*INDEX(gDP!BB$6:BB$271,MATCH(totalExpenditure!$A220,gDP!$B$6:$B$271))=0,"",INDEX([2]pivotTable!AM$3:AM$308,MATCH(totalExpenditure!$A220,[2]pivotTable!$A$3:$A$308,0))/100*INDEX(gDP!BB$6:BB$271,MATCH(totalExpenditure!$A220,gDP!$B$6:$B$271)))</f>
        <v>#N/A</v>
      </c>
      <c r="AN220" s="77" t="e">
        <f>IF(INDEX([2]pivotTable!AN$3:AN$308,MATCH(totalExpenditure!$A220,[2]pivotTable!$A$3:$A$308,0))/100*INDEX(gDP!BC$6:BC$271,MATCH(totalExpenditure!$A220,gDP!$B$6:$B$271))=0,"",INDEX([2]pivotTable!AN$3:AN$308,MATCH(totalExpenditure!$A220,[2]pivotTable!$A$3:$A$308,0))/100*INDEX(gDP!BC$6:BC$271,MATCH(totalExpenditure!$A220,gDP!$B$6:$B$271)))</f>
        <v>#N/A</v>
      </c>
      <c r="AO220" s="77" t="e">
        <f>IF(INDEX([2]pivotTable!AO$3:AO$308,MATCH(totalExpenditure!$A220,[2]pivotTable!$A$3:$A$308,0))/100*INDEX(gDP!BD$6:BD$271,MATCH(totalExpenditure!$A220,gDP!$B$6:$B$271))=0,"",INDEX([2]pivotTable!AO$3:AO$308,MATCH(totalExpenditure!$A220,[2]pivotTable!$A$3:$A$308,0))/100*INDEX(gDP!BD$6:BD$271,MATCH(totalExpenditure!$A220,gDP!$B$6:$B$271)))</f>
        <v>#N/A</v>
      </c>
      <c r="AP220" s="77" t="e">
        <f>IF(INDEX([2]pivotTable!AP$3:AP$308,MATCH(totalExpenditure!$A220,[2]pivotTable!$A$3:$A$308,0))/100*INDEX(gDP!BE$6:BE$271,MATCH(totalExpenditure!$A220,gDP!$B$6:$B$271))=0,"",INDEX([2]pivotTable!AP$3:AP$308,MATCH(totalExpenditure!$A220,[2]pivotTable!$A$3:$A$308,0))/100*INDEX(gDP!BE$6:BE$271,MATCH(totalExpenditure!$A220,gDP!$B$6:$B$271)))</f>
        <v>#N/A</v>
      </c>
      <c r="AQ220" s="77" t="e">
        <f>IF(INDEX([2]pivotTable!AQ$3:AQ$308,MATCH(totalExpenditure!$A220,[2]pivotTable!$A$3:$A$308,0))/100*INDEX(gDP!BF$6:BF$271,MATCH(totalExpenditure!$A220,gDP!$B$6:$B$271))=0,"",INDEX([2]pivotTable!AQ$3:AQ$308,MATCH(totalExpenditure!$A220,[2]pivotTable!$A$3:$A$308,0))/100*INDEX(gDP!BF$6:BF$271,MATCH(totalExpenditure!$A220,gDP!$B$6:$B$271)))</f>
        <v>#N/A</v>
      </c>
      <c r="AR220" s="77" t="e">
        <f>IF(INDEX([2]pivotTable!AR$3:AR$308,MATCH(totalExpenditure!$A220,[2]pivotTable!$A$3:$A$308,0))/100*INDEX(gDP!BG$6:BG$271,MATCH(totalExpenditure!$A220,gDP!$B$6:$B$271))=0,"",INDEX([2]pivotTable!AR$3:AR$308,MATCH(totalExpenditure!$A220,[2]pivotTable!$A$3:$A$308,0))/100*INDEX(gDP!BG$6:BG$271,MATCH(totalExpenditure!$A220,gDP!$B$6:$B$271)))</f>
        <v>#N/A</v>
      </c>
      <c r="AS220" s="77" t="e">
        <f>IF(INDEX([2]pivotTable!AS$3:AS$308,MATCH(totalExpenditure!$A220,[2]pivotTable!$A$3:$A$308,0))/100*INDEX(gDP!BH$6:BH$271,MATCH(totalExpenditure!$A220,gDP!$B$6:$B$271))=0,"",INDEX([2]pivotTable!AS$3:AS$308,MATCH(totalExpenditure!$A220,[2]pivotTable!$A$3:$A$308,0))/100*INDEX(gDP!BH$6:BH$271,MATCH(totalExpenditure!$A220,gDP!$B$6:$B$271)))</f>
        <v>#N/A</v>
      </c>
      <c r="AT220" s="77" t="e">
        <f>IF(INDEX([2]pivotTable!AT$3:AT$308,MATCH(totalExpenditure!$A220,[2]pivotTable!$A$3:$A$308,0))/100*INDEX(gDP!BI$6:BI$271,MATCH(totalExpenditure!$A220,gDP!$B$6:$B$271))=0,"",INDEX([2]pivotTable!AT$3:AT$308,MATCH(totalExpenditure!$A220,[2]pivotTable!$A$3:$A$308,0))/100*INDEX(gDP!BI$6:BI$271,MATCH(totalExpenditure!$A220,gDP!$B$6:$B$271)))</f>
        <v>#N/A</v>
      </c>
      <c r="AU220" s="77" t="e">
        <f>IF(INDEX([2]pivotTable!AU$3:AU$308,MATCH(totalExpenditure!$A220,[2]pivotTable!$A$3:$A$308,0))/100*INDEX(gDP!BJ$6:BJ$271,MATCH(totalExpenditure!$A220,gDP!$B$6:$B$271))=0,"",INDEX([2]pivotTable!AU$3:AU$308,MATCH(totalExpenditure!$A220,[2]pivotTable!$A$3:$A$308,0))/100*INDEX(gDP!BJ$6:BJ$271,MATCH(totalExpenditure!$A220,gDP!$B$6:$B$271)))</f>
        <v>#N/A</v>
      </c>
      <c r="AV220" s="77" t="e">
        <f>IF(INDEX([2]pivotTable!AV$3:AV$308,MATCH(totalExpenditure!$A220,[2]pivotTable!$A$3:$A$308,0))/100*INDEX(gDP!BK$6:BK$271,MATCH(totalExpenditure!$A220,gDP!$B$6:$B$271))=0,"",INDEX([2]pivotTable!AV$3:AV$308,MATCH(totalExpenditure!$A220,[2]pivotTable!$A$3:$A$308,0))/100*INDEX(gDP!BK$6:BK$271,MATCH(totalExpenditure!$A220,gDP!$B$6:$B$271)))</f>
        <v>#N/A</v>
      </c>
      <c r="AW220" s="77" t="e">
        <f>IF(INDEX([2]pivotTable!AW$3:AW$308,MATCH(totalExpenditure!$A220,[2]pivotTable!$A$3:$A$308,0))/100*INDEX(gDP!BL$6:BL$271,MATCH(totalExpenditure!$A220,gDP!$B$6:$B$271))=0,"",INDEX([2]pivotTable!AW$3:AW$308,MATCH(totalExpenditure!$A220,[2]pivotTable!$A$3:$A$308,0))/100*INDEX(gDP!BL$6:BL$271,MATCH(totalExpenditure!$A220,gDP!$B$6:$B$271)))</f>
        <v>#N/A</v>
      </c>
      <c r="AX220" s="77" t="e">
        <f>IF(INDEX([2]pivotTable!AX$3:AX$308,MATCH(totalExpenditure!$A220,[2]pivotTable!$A$3:$A$308,0))/100*INDEX(gDP!BM$6:BM$271,MATCH(totalExpenditure!$A220,gDP!$B$6:$B$271))=0,"",INDEX([2]pivotTable!AX$3:AX$308,MATCH(totalExpenditure!$A220,[2]pivotTable!$A$3:$A$308,0))/100*INDEX(gDP!BM$6:BM$271,MATCH(totalExpenditure!$A220,gDP!$B$6:$B$271)))</f>
        <v>#N/A</v>
      </c>
      <c r="AY220" s="77" t="e">
        <f>IF(INDEX([2]pivotTable!AY$3:AY$308,MATCH(totalExpenditure!$A220,[2]pivotTable!$A$3:$A$308,0))/100*INDEX(gDP!BN$6:BN$271,MATCH(totalExpenditure!$A220,gDP!$B$6:$B$271))=0,"",INDEX([2]pivotTable!AY$3:AY$308,MATCH(totalExpenditure!$A220,[2]pivotTable!$A$3:$A$308,0))/100*INDEX(gDP!BN$6:BN$271,MATCH(totalExpenditure!$A220,gDP!$B$6:$B$271)))</f>
        <v>#N/A</v>
      </c>
      <c r="AZ220" s="77" t="e">
        <f>IF(INDEX([2]pivotTable!AZ$3:AZ$308,MATCH(totalExpenditure!$A220,[2]pivotTable!$A$3:$A$308,0))/100*INDEX(gDP!BO$6:BO$271,MATCH(totalExpenditure!$A220,gDP!$B$6:$B$271))=0,"",INDEX([2]pivotTable!AZ$3:AZ$308,MATCH(totalExpenditure!$A220,[2]pivotTable!$A$3:$A$308,0))/100*INDEX(gDP!BO$6:BO$271,MATCH(totalExpenditure!$A220,gDP!$B$6:$B$271)))</f>
        <v>#N/A</v>
      </c>
      <c r="BA220" s="77" t="e">
        <f>IF(INDEX([2]pivotTable!B$310:B$615,MATCH(totalExpenditure!$A220,[2]pivotTable!$A$310:$A$615,0))/100*INDEX(gDP!Q$6:Q$271,MATCH(totalExpenditure!$A220,gDP!$B$6:$B$271))=0,"",INDEX([2]pivotTable!B$310:B$615,MATCH(totalExpenditure!$A220,[2]pivotTable!$A$310:$A$615,0))/100*INDEX(gDP!Q$6:Q$271,MATCH(totalExpenditure!$A220,gDP!$B$6:$B$271)))</f>
        <v>#N/A</v>
      </c>
      <c r="BB220" s="77" t="e">
        <f>IF(INDEX([2]pivotTable!C$310:C$615,MATCH(totalExpenditure!$A220,[2]pivotTable!$A$310:$A$615,0))/100*INDEX(gDP!R$6:R$271,MATCH(totalExpenditure!$A220,gDP!$B$6:$B$271))=0,"",INDEX([2]pivotTable!C$310:C$615,MATCH(totalExpenditure!$A220,[2]pivotTable!$A$310:$A$615,0))/100*INDEX(gDP!R$6:R$271,MATCH(totalExpenditure!$A220,gDP!$B$6:$B$271)))</f>
        <v>#N/A</v>
      </c>
      <c r="BC220" s="77" t="e">
        <f>IF(INDEX([2]pivotTable!D$310:D$615,MATCH(totalExpenditure!$A220,[2]pivotTable!$A$310:$A$615,0))/100*INDEX(gDP!S$6:S$271,MATCH(totalExpenditure!$A220,gDP!$B$6:$B$271))=0,"",INDEX([2]pivotTable!D$310:D$615,MATCH(totalExpenditure!$A220,[2]pivotTable!$A$310:$A$615,0))/100*INDEX(gDP!S$6:S$271,MATCH(totalExpenditure!$A220,gDP!$B$6:$B$271)))</f>
        <v>#N/A</v>
      </c>
      <c r="BD220" s="77" t="e">
        <f>IF(INDEX([2]pivotTable!E$310:E$615,MATCH(totalExpenditure!$A220,[2]pivotTable!$A$310:$A$615,0))/100*INDEX(gDP!T$6:T$271,MATCH(totalExpenditure!$A220,gDP!$B$6:$B$271))=0,"",INDEX([2]pivotTable!E$310:E$615,MATCH(totalExpenditure!$A220,[2]pivotTable!$A$310:$A$615,0))/100*INDEX(gDP!T$6:T$271,MATCH(totalExpenditure!$A220,gDP!$B$6:$B$271)))</f>
        <v>#N/A</v>
      </c>
      <c r="BE220" s="77" t="e">
        <f>IF(INDEX([2]pivotTable!F$310:F$615,MATCH(totalExpenditure!$A220,[2]pivotTable!$A$310:$A$615,0))/100*INDEX(gDP!U$6:U$271,MATCH(totalExpenditure!$A220,gDP!$B$6:$B$271))=0,"",INDEX([2]pivotTable!F$310:F$615,MATCH(totalExpenditure!$A220,[2]pivotTable!$A$310:$A$615,0))/100*INDEX(gDP!U$6:U$271,MATCH(totalExpenditure!$A220,gDP!$B$6:$B$271)))</f>
        <v>#N/A</v>
      </c>
      <c r="BF220" s="77" t="e">
        <f>IF(INDEX([2]pivotTable!G$310:G$615,MATCH(totalExpenditure!$A220,[2]pivotTable!$A$310:$A$615,0))/100*INDEX(gDP!V$6:V$271,MATCH(totalExpenditure!$A220,gDP!$B$6:$B$271))=0,"",INDEX([2]pivotTable!G$310:G$615,MATCH(totalExpenditure!$A220,[2]pivotTable!$A$310:$A$615,0))/100*INDEX(gDP!V$6:V$271,MATCH(totalExpenditure!$A220,gDP!$B$6:$B$271)))</f>
        <v>#N/A</v>
      </c>
      <c r="BG220" s="77" t="e">
        <f>IF(INDEX([2]pivotTable!H$310:H$615,MATCH(totalExpenditure!$A220,[2]pivotTable!$A$310:$A$615,0))/100*INDEX(gDP!W$6:W$271,MATCH(totalExpenditure!$A220,gDP!$B$6:$B$271))=0,"",INDEX([2]pivotTable!H$310:H$615,MATCH(totalExpenditure!$A220,[2]pivotTable!$A$310:$A$615,0))/100*INDEX(gDP!W$6:W$271,MATCH(totalExpenditure!$A220,gDP!$B$6:$B$271)))</f>
        <v>#N/A</v>
      </c>
      <c r="BH220" s="77" t="e">
        <f>IF(INDEX([2]pivotTable!I$310:I$615,MATCH(totalExpenditure!$A220,[2]pivotTable!$A$310:$A$615,0))/100*INDEX(gDP!X$6:X$271,MATCH(totalExpenditure!$A220,gDP!$B$6:$B$271))=0,"",INDEX([2]pivotTable!I$310:I$615,MATCH(totalExpenditure!$A220,[2]pivotTable!$A$310:$A$615,0))/100*INDEX(gDP!X$6:X$271,MATCH(totalExpenditure!$A220,gDP!$B$6:$B$271)))</f>
        <v>#N/A</v>
      </c>
      <c r="BI220" s="77" t="e">
        <f>IF(INDEX([2]pivotTable!J$310:J$615,MATCH(totalExpenditure!$A220,[2]pivotTable!$A$310:$A$615,0))/100*INDEX(gDP!Y$6:Y$271,MATCH(totalExpenditure!$A220,gDP!$B$6:$B$271))=0,"",INDEX([2]pivotTable!J$310:J$615,MATCH(totalExpenditure!$A220,[2]pivotTable!$A$310:$A$615,0))/100*INDEX(gDP!Y$6:Y$271,MATCH(totalExpenditure!$A220,gDP!$B$6:$B$271)))</f>
        <v>#N/A</v>
      </c>
      <c r="BJ220" s="77" t="e">
        <f>IF(INDEX([2]pivotTable!K$310:K$615,MATCH(totalExpenditure!$A220,[2]pivotTable!$A$310:$A$615,0))/100*INDEX(gDP!Z$6:Z$271,MATCH(totalExpenditure!$A220,gDP!$B$6:$B$271))=0,"",INDEX([2]pivotTable!K$310:K$615,MATCH(totalExpenditure!$A220,[2]pivotTable!$A$310:$A$615,0))/100*INDEX(gDP!Z$6:Z$271,MATCH(totalExpenditure!$A220,gDP!$B$6:$B$271)))</f>
        <v>#N/A</v>
      </c>
      <c r="BK220" s="77" t="e">
        <f>IF(INDEX([2]pivotTable!L$310:L$615,MATCH(totalExpenditure!$A220,[2]pivotTable!$A$310:$A$615,0))/100*INDEX(gDP!AA$6:AA$271,MATCH(totalExpenditure!$A220,gDP!$B$6:$B$271))=0,"",INDEX([2]pivotTable!L$310:L$615,MATCH(totalExpenditure!$A220,[2]pivotTable!$A$310:$A$615,0))/100*INDEX(gDP!AA$6:AA$271,MATCH(totalExpenditure!$A220,gDP!$B$6:$B$271)))</f>
        <v>#N/A</v>
      </c>
      <c r="BL220" s="77" t="e">
        <f>IF(INDEX([2]pivotTable!M$310:M$615,MATCH(totalExpenditure!$A220,[2]pivotTable!$A$310:$A$615,0))/100*INDEX(gDP!AB$6:AB$271,MATCH(totalExpenditure!$A220,gDP!$B$6:$B$271))=0,"",INDEX([2]pivotTable!M$310:M$615,MATCH(totalExpenditure!$A220,[2]pivotTable!$A$310:$A$615,0))/100*INDEX(gDP!AB$6:AB$271,MATCH(totalExpenditure!$A220,gDP!$B$6:$B$271)))</f>
        <v>#N/A</v>
      </c>
      <c r="BM220" s="77" t="e">
        <f>IF(INDEX([2]pivotTable!N$310:N$615,MATCH(totalExpenditure!$A220,[2]pivotTable!$A$310:$A$615,0))/100*INDEX(gDP!AC$6:AC$271,MATCH(totalExpenditure!$A220,gDP!$B$6:$B$271))=0,"",INDEX([2]pivotTable!N$310:N$615,MATCH(totalExpenditure!$A220,[2]pivotTable!$A$310:$A$615,0))/100*INDEX(gDP!AC$6:AC$271,MATCH(totalExpenditure!$A220,gDP!$B$6:$B$271)))</f>
        <v>#N/A</v>
      </c>
      <c r="BN220" s="77" t="e">
        <f>IF(INDEX([2]pivotTable!O$310:O$615,MATCH(totalExpenditure!$A220,[2]pivotTable!$A$310:$A$615,0))/100*INDEX(gDP!AD$6:AD$271,MATCH(totalExpenditure!$A220,gDP!$B$6:$B$271))=0,"",INDEX([2]pivotTable!O$310:O$615,MATCH(totalExpenditure!$A220,[2]pivotTable!$A$310:$A$615,0))/100*INDEX(gDP!AD$6:AD$271,MATCH(totalExpenditure!$A220,gDP!$B$6:$B$271)))</f>
        <v>#N/A</v>
      </c>
      <c r="BO220" s="77" t="e">
        <f>IF(INDEX([2]pivotTable!P$310:P$615,MATCH(totalExpenditure!$A220,[2]pivotTable!$A$310:$A$615,0))/100*INDEX(gDP!AE$6:AE$271,MATCH(totalExpenditure!$A220,gDP!$B$6:$B$271))=0,"",INDEX([2]pivotTable!P$310:P$615,MATCH(totalExpenditure!$A220,[2]pivotTable!$A$310:$A$615,0))/100*INDEX(gDP!AE$6:AE$271,MATCH(totalExpenditure!$A220,gDP!$B$6:$B$271)))</f>
        <v>#N/A</v>
      </c>
      <c r="BP220" s="77" t="e">
        <f>IF(INDEX([2]pivotTable!Q$310:Q$615,MATCH(totalExpenditure!$A220,[2]pivotTable!$A$310:$A$615,0))/100*INDEX(gDP!AF$6:AF$271,MATCH(totalExpenditure!$A220,gDP!$B$6:$B$271))=0,"",INDEX([2]pivotTable!Q$310:Q$615,MATCH(totalExpenditure!$A220,[2]pivotTable!$A$310:$A$615,0))/100*INDEX(gDP!AF$6:AF$271,MATCH(totalExpenditure!$A220,gDP!$B$6:$B$271)))</f>
        <v>#N/A</v>
      </c>
      <c r="BQ220" s="77" t="e">
        <f>IF(INDEX([2]pivotTable!R$310:R$615,MATCH(totalExpenditure!$A220,[2]pivotTable!$A$310:$A$615,0))/100*INDEX(gDP!AG$6:AG$271,MATCH(totalExpenditure!$A220,gDP!$B$6:$B$271))=0,"",INDEX([2]pivotTable!R$310:R$615,MATCH(totalExpenditure!$A220,[2]pivotTable!$A$310:$A$615,0))/100*INDEX(gDP!AG$6:AG$271,MATCH(totalExpenditure!$A220,gDP!$B$6:$B$271)))</f>
        <v>#N/A</v>
      </c>
      <c r="BR220" s="77" t="e">
        <f>IF(INDEX([2]pivotTable!S$310:S$615,MATCH(totalExpenditure!$A220,[2]pivotTable!$A$310:$A$615,0))/100*INDEX(gDP!AH$6:AH$271,MATCH(totalExpenditure!$A220,gDP!$B$6:$B$271))=0,"",INDEX([2]pivotTable!S$310:S$615,MATCH(totalExpenditure!$A220,[2]pivotTable!$A$310:$A$615,0))/100*INDEX(gDP!AH$6:AH$271,MATCH(totalExpenditure!$A220,gDP!$B$6:$B$271)))</f>
        <v>#N/A</v>
      </c>
      <c r="BS220" s="77" t="e">
        <f>IF(INDEX([2]pivotTable!T$310:T$615,MATCH(totalExpenditure!$A220,[2]pivotTable!$A$310:$A$615,0))/100*INDEX(gDP!AI$6:AI$271,MATCH(totalExpenditure!$A220,gDP!$B$6:$B$271))=0,"",INDEX([2]pivotTable!T$310:T$615,MATCH(totalExpenditure!$A220,[2]pivotTable!$A$310:$A$615,0))/100*INDEX(gDP!AI$6:AI$271,MATCH(totalExpenditure!$A220,gDP!$B$6:$B$271)))</f>
        <v>#N/A</v>
      </c>
      <c r="BT220" s="77" t="e">
        <f>IF(INDEX([2]pivotTable!U$310:U$615,MATCH(totalExpenditure!$A220,[2]pivotTable!$A$310:$A$615,0))/100*INDEX(gDP!AJ$6:AJ$271,MATCH(totalExpenditure!$A220,gDP!$B$6:$B$271))=0,"",INDEX([2]pivotTable!U$310:U$615,MATCH(totalExpenditure!$A220,[2]pivotTable!$A$310:$A$615,0))/100*INDEX(gDP!AJ$6:AJ$271,MATCH(totalExpenditure!$A220,gDP!$B$6:$B$271)))</f>
        <v>#N/A</v>
      </c>
      <c r="BU220" s="77" t="e">
        <f>IF(INDEX([2]pivotTable!V$310:V$615,MATCH(totalExpenditure!$A220,[2]pivotTable!$A$310:$A$615,0))/100*INDEX(gDP!AK$6:AK$271,MATCH(totalExpenditure!$A220,gDP!$B$6:$B$271))=0,"",INDEX([2]pivotTable!V$310:V$615,MATCH(totalExpenditure!$A220,[2]pivotTable!$A$310:$A$615,0))/100*INDEX(gDP!AK$6:AK$271,MATCH(totalExpenditure!$A220,gDP!$B$6:$B$271)))</f>
        <v>#N/A</v>
      </c>
      <c r="BV220" s="77" t="e">
        <f>IF(INDEX([2]pivotTable!W$310:W$615,MATCH(totalExpenditure!$A220,[2]pivotTable!$A$310:$A$615,0))/100*INDEX(gDP!AL$6:AL$271,MATCH(totalExpenditure!$A220,gDP!$B$6:$B$271))=0,"",INDEX([2]pivotTable!W$310:W$615,MATCH(totalExpenditure!$A220,[2]pivotTable!$A$310:$A$615,0))/100*INDEX(gDP!AL$6:AL$271,MATCH(totalExpenditure!$A220,gDP!$B$6:$B$271)))</f>
        <v>#N/A</v>
      </c>
      <c r="BW220" s="77" t="e">
        <f>IF(INDEX([2]pivotTable!X$310:X$615,MATCH(totalExpenditure!$A220,[2]pivotTable!$A$310:$A$615,0))/100*INDEX(gDP!AM$6:AM$271,MATCH(totalExpenditure!$A220,gDP!$B$6:$B$271))=0,"",INDEX([2]pivotTable!X$310:X$615,MATCH(totalExpenditure!$A220,[2]pivotTable!$A$310:$A$615,0))/100*INDEX(gDP!AM$6:AM$271,MATCH(totalExpenditure!$A220,gDP!$B$6:$B$271)))</f>
        <v>#N/A</v>
      </c>
      <c r="BX220" s="77" t="e">
        <f>IF(INDEX([2]pivotTable!Y$310:Y$615,MATCH(totalExpenditure!$A220,[2]pivotTable!$A$310:$A$615,0))/100*INDEX(gDP!AN$6:AN$271,MATCH(totalExpenditure!$A220,gDP!$B$6:$B$271))=0,"",INDEX([2]pivotTable!Y$310:Y$615,MATCH(totalExpenditure!$A220,[2]pivotTable!$A$310:$A$615,0))/100*INDEX(gDP!AN$6:AN$271,MATCH(totalExpenditure!$A220,gDP!$B$6:$B$271)))</f>
        <v>#N/A</v>
      </c>
      <c r="BY220" s="77" t="e">
        <f>IF(INDEX([2]pivotTable!Z$310:Z$615,MATCH(totalExpenditure!$A220,[2]pivotTable!$A$310:$A$615,0))/100*INDEX(gDP!AO$6:AO$271,MATCH(totalExpenditure!$A220,gDP!$B$6:$B$271))=0,"",INDEX([2]pivotTable!Z$310:Z$615,MATCH(totalExpenditure!$A220,[2]pivotTable!$A$310:$A$615,0))/100*INDEX(gDP!AO$6:AO$271,MATCH(totalExpenditure!$A220,gDP!$B$6:$B$271)))</f>
        <v>#N/A</v>
      </c>
      <c r="BZ220" s="77" t="e">
        <f>IF(INDEX([2]pivotTable!AA$310:AA$615,MATCH(totalExpenditure!$A220,[2]pivotTable!$A$310:$A$615,0))/100*INDEX(gDP!AP$6:AP$271,MATCH(totalExpenditure!$A220,gDP!$B$6:$B$271))=0,"",INDEX([2]pivotTable!AA$310:AA$615,MATCH(totalExpenditure!$A220,[2]pivotTable!$A$310:$A$615,0))/100*INDEX(gDP!AP$6:AP$271,MATCH(totalExpenditure!$A220,gDP!$B$6:$B$271)))</f>
        <v>#N/A</v>
      </c>
      <c r="CA220" s="77" t="e">
        <f>IF(INDEX([2]pivotTable!AB$310:AB$615,MATCH(totalExpenditure!$A220,[2]pivotTable!$A$310:$A$615,0))/100*INDEX(gDP!AQ$6:AQ$271,MATCH(totalExpenditure!$A220,gDP!$B$6:$B$271))=0,"",INDEX([2]pivotTable!AB$310:AB$615,MATCH(totalExpenditure!$A220,[2]pivotTable!$A$310:$A$615,0))/100*INDEX(gDP!AQ$6:AQ$271,MATCH(totalExpenditure!$A220,gDP!$B$6:$B$271)))</f>
        <v>#N/A</v>
      </c>
      <c r="CB220" s="77" t="e">
        <f>IF(INDEX([2]pivotTable!AC$310:AC$615,MATCH(totalExpenditure!$A220,[2]pivotTable!$A$310:$A$615,0))/100*INDEX(gDP!AR$6:AR$271,MATCH(totalExpenditure!$A220,gDP!$B$6:$B$271))=0,"",INDEX([2]pivotTable!AC$310:AC$615,MATCH(totalExpenditure!$A220,[2]pivotTable!$A$310:$A$615,0))/100*INDEX(gDP!AR$6:AR$271,MATCH(totalExpenditure!$A220,gDP!$B$6:$B$271)))</f>
        <v>#N/A</v>
      </c>
      <c r="CC220" s="77" t="e">
        <f>IF(INDEX([2]pivotTable!AD$310:AD$615,MATCH(totalExpenditure!$A220,[2]pivotTable!$A$310:$A$615,0))/100*INDEX(gDP!AS$6:AS$271,MATCH(totalExpenditure!$A220,gDP!$B$6:$B$271))=0,"",INDEX([2]pivotTable!AD$310:AD$615,MATCH(totalExpenditure!$A220,[2]pivotTable!$A$310:$A$615,0))/100*INDEX(gDP!AS$6:AS$271,MATCH(totalExpenditure!$A220,gDP!$B$6:$B$271)))</f>
        <v>#N/A</v>
      </c>
      <c r="CD220" s="77" t="e">
        <f>IF(INDEX([2]pivotTable!AE$310:AE$615,MATCH(totalExpenditure!$A220,[2]pivotTable!$A$310:$A$615,0))/100*INDEX(gDP!AT$6:AT$271,MATCH(totalExpenditure!$A220,gDP!$B$6:$B$271))=0,"",INDEX([2]pivotTable!AE$310:AE$615,MATCH(totalExpenditure!$A220,[2]pivotTable!$A$310:$A$615,0))/100*INDEX(gDP!AT$6:AT$271,MATCH(totalExpenditure!$A220,gDP!$B$6:$B$271)))</f>
        <v>#N/A</v>
      </c>
      <c r="CE220" s="77" t="e">
        <f>IF(INDEX([2]pivotTable!AF$310:AF$615,MATCH(totalExpenditure!$A220,[2]pivotTable!$A$310:$A$615,0))/100*INDEX(gDP!AU$6:AU$271,MATCH(totalExpenditure!$A220,gDP!$B$6:$B$271))=0,"",INDEX([2]pivotTable!AF$310:AF$615,MATCH(totalExpenditure!$A220,[2]pivotTable!$A$310:$A$615,0))/100*INDEX(gDP!AU$6:AU$271,MATCH(totalExpenditure!$A220,gDP!$B$6:$B$271)))</f>
        <v>#N/A</v>
      </c>
      <c r="CF220" s="77" t="e">
        <f>IF(INDEX([2]pivotTable!AG$310:AG$615,MATCH(totalExpenditure!$A220,[2]pivotTable!$A$310:$A$615,0))/100*INDEX(gDP!AV$6:AV$271,MATCH(totalExpenditure!$A220,gDP!$B$6:$B$271))=0,"",INDEX([2]pivotTable!AG$310:AG$615,MATCH(totalExpenditure!$A220,[2]pivotTable!$A$310:$A$615,0))/100*INDEX(gDP!AV$6:AV$271,MATCH(totalExpenditure!$A220,gDP!$B$6:$B$271)))</f>
        <v>#N/A</v>
      </c>
      <c r="CG220" s="77" t="e">
        <f>IF(INDEX([2]pivotTable!AH$310:AH$615,MATCH(totalExpenditure!$A220,[2]pivotTable!$A$310:$A$615,0))/100*INDEX(gDP!AW$6:AW$271,MATCH(totalExpenditure!$A220,gDP!$B$6:$B$271))=0,"",INDEX([2]pivotTable!AH$310:AH$615,MATCH(totalExpenditure!$A220,[2]pivotTable!$A$310:$A$615,0))/100*INDEX(gDP!AW$6:AW$271,MATCH(totalExpenditure!$A220,gDP!$B$6:$B$271)))</f>
        <v>#N/A</v>
      </c>
      <c r="CH220" s="77" t="e">
        <f>IF(INDEX([2]pivotTable!AI$310:AI$615,MATCH(totalExpenditure!$A220,[2]pivotTable!$A$310:$A$615,0))/100*INDEX(gDP!AX$6:AX$271,MATCH(totalExpenditure!$A220,gDP!$B$6:$B$271))=0,"",INDEX([2]pivotTable!AI$310:AI$615,MATCH(totalExpenditure!$A220,[2]pivotTable!$A$310:$A$615,0))/100*INDEX(gDP!AX$6:AX$271,MATCH(totalExpenditure!$A220,gDP!$B$6:$B$271)))</f>
        <v>#N/A</v>
      </c>
      <c r="CI220" s="77" t="e">
        <f>IF(INDEX([2]pivotTable!AJ$310:AJ$615,MATCH(totalExpenditure!$A220,[2]pivotTable!$A$310:$A$615,0))/100*INDEX(gDP!AY$6:AY$271,MATCH(totalExpenditure!$A220,gDP!$B$6:$B$271))=0,"",INDEX([2]pivotTable!AJ$310:AJ$615,MATCH(totalExpenditure!$A220,[2]pivotTable!$A$310:$A$615,0))/100*INDEX(gDP!AY$6:AY$271,MATCH(totalExpenditure!$A220,gDP!$B$6:$B$271)))</f>
        <v>#N/A</v>
      </c>
      <c r="CJ220" s="77" t="e">
        <f>IF(INDEX([2]pivotTable!AK$310:AK$615,MATCH(totalExpenditure!$A220,[2]pivotTable!$A$310:$A$615,0))/100*INDEX(gDP!AZ$6:AZ$271,MATCH(totalExpenditure!$A220,gDP!$B$6:$B$271))=0,"",INDEX([2]pivotTable!AK$310:AK$615,MATCH(totalExpenditure!$A220,[2]pivotTable!$A$310:$A$615,0))/100*INDEX(gDP!AZ$6:AZ$271,MATCH(totalExpenditure!$A220,gDP!$B$6:$B$271)))</f>
        <v>#N/A</v>
      </c>
      <c r="CK220" s="77" t="e">
        <f>IF(INDEX([2]pivotTable!AL$310:AL$615,MATCH(totalExpenditure!$A220,[2]pivotTable!$A$310:$A$615,0))/100*INDEX(gDP!BA$6:BA$271,MATCH(totalExpenditure!$A220,gDP!$B$6:$B$271))=0,"",INDEX([2]pivotTable!AL$310:AL$615,MATCH(totalExpenditure!$A220,[2]pivotTable!$A$310:$A$615,0))/100*INDEX(gDP!BA$6:BA$271,MATCH(totalExpenditure!$A220,gDP!$B$6:$B$271)))</f>
        <v>#N/A</v>
      </c>
      <c r="CL220" s="77" t="e">
        <f>IF(INDEX([2]pivotTable!AM$310:AM$615,MATCH(totalExpenditure!$A220,[2]pivotTable!$A$310:$A$615,0))/100*INDEX(gDP!BB$6:BB$271,MATCH(totalExpenditure!$A220,gDP!$B$6:$B$271))=0,"",INDEX([2]pivotTable!AM$310:AM$615,MATCH(totalExpenditure!$A220,[2]pivotTable!$A$310:$A$615,0))/100*INDEX(gDP!BB$6:BB$271,MATCH(totalExpenditure!$A220,gDP!$B$6:$B$271)))</f>
        <v>#N/A</v>
      </c>
      <c r="CM220" s="77" t="e">
        <f>IF(INDEX([2]pivotTable!AN$310:AN$615,MATCH(totalExpenditure!$A220,[2]pivotTable!$A$310:$A$615,0))/100*INDEX(gDP!BC$6:BC$271,MATCH(totalExpenditure!$A220,gDP!$B$6:$B$271))=0,"",INDEX([2]pivotTable!AN$310:AN$615,MATCH(totalExpenditure!$A220,[2]pivotTable!$A$310:$A$615,0))/100*INDEX(gDP!BC$6:BC$271,MATCH(totalExpenditure!$A220,gDP!$B$6:$B$271)))</f>
        <v>#N/A</v>
      </c>
      <c r="CN220" s="77" t="e">
        <f>IF(INDEX([2]pivotTable!AO$310:AO$615,MATCH(totalExpenditure!$A220,[2]pivotTable!$A$310:$A$615,0))/100*INDEX(gDP!BD$6:BD$271,MATCH(totalExpenditure!$A220,gDP!$B$6:$B$271))=0,"",INDEX([2]pivotTable!AO$310:AO$615,MATCH(totalExpenditure!$A220,[2]pivotTable!$A$310:$A$615,0))/100*INDEX(gDP!BD$6:BD$271,MATCH(totalExpenditure!$A220,gDP!$B$6:$B$271)))</f>
        <v>#N/A</v>
      </c>
      <c r="CO220" s="77" t="e">
        <f>IF(INDEX([2]pivotTable!AP$310:AP$615,MATCH(totalExpenditure!$A220,[2]pivotTable!$A$310:$A$615,0))/100*INDEX(gDP!BE$6:BE$271,MATCH(totalExpenditure!$A220,gDP!$B$6:$B$271))=0,"",INDEX([2]pivotTable!AP$310:AP$615,MATCH(totalExpenditure!$A220,[2]pivotTable!$A$310:$A$615,0))/100*INDEX(gDP!BE$6:BE$271,MATCH(totalExpenditure!$A220,gDP!$B$6:$B$271)))</f>
        <v>#N/A</v>
      </c>
      <c r="CP220" s="77" t="e">
        <f>IF(INDEX([2]pivotTable!AQ$310:AQ$615,MATCH(totalExpenditure!$A220,[2]pivotTable!$A$310:$A$615,0))/100*INDEX(gDP!BF$6:BF$271,MATCH(totalExpenditure!$A220,gDP!$B$6:$B$271))=0,"",INDEX([2]pivotTable!AQ$310:AQ$615,MATCH(totalExpenditure!$A220,[2]pivotTable!$A$310:$A$615,0))/100*INDEX(gDP!BF$6:BF$271,MATCH(totalExpenditure!$A220,gDP!$B$6:$B$271)))</f>
        <v>#N/A</v>
      </c>
      <c r="CQ220" s="77" t="e">
        <f>IF(INDEX([2]pivotTable!AR$310:AR$615,MATCH(totalExpenditure!$A220,[2]pivotTable!$A$310:$A$615,0))/100*INDEX(gDP!BG$6:BG$271,MATCH(totalExpenditure!$A220,gDP!$B$6:$B$271))=0,"",INDEX([2]pivotTable!AR$310:AR$615,MATCH(totalExpenditure!$A220,[2]pivotTable!$A$310:$A$615,0))/100*INDEX(gDP!BG$6:BG$271,MATCH(totalExpenditure!$A220,gDP!$B$6:$B$271)))</f>
        <v>#N/A</v>
      </c>
      <c r="CR220" s="77" t="e">
        <f>IF(INDEX([2]pivotTable!AS$310:AS$615,MATCH(totalExpenditure!$A220,[2]pivotTable!$A$310:$A$615,0))/100*INDEX(gDP!BH$6:BH$271,MATCH(totalExpenditure!$A220,gDP!$B$6:$B$271))=0,"",INDEX([2]pivotTable!AS$310:AS$615,MATCH(totalExpenditure!$A220,[2]pivotTable!$A$310:$A$615,0))/100*INDEX(gDP!BH$6:BH$271,MATCH(totalExpenditure!$A220,gDP!$B$6:$B$271)))</f>
        <v>#N/A</v>
      </c>
      <c r="CS220" s="77" t="e">
        <f>IF(INDEX([2]pivotTable!AT$310:AT$615,MATCH(totalExpenditure!$A220,[2]pivotTable!$A$310:$A$615,0))/100*INDEX(gDP!BI$6:BI$271,MATCH(totalExpenditure!$A220,gDP!$B$6:$B$271))=0,"",INDEX([2]pivotTable!AT$310:AT$615,MATCH(totalExpenditure!$A220,[2]pivotTable!$A$310:$A$615,0))/100*INDEX(gDP!BI$6:BI$271,MATCH(totalExpenditure!$A220,gDP!$B$6:$B$271)))</f>
        <v>#N/A</v>
      </c>
      <c r="CT220" s="77" t="e">
        <f>IF(INDEX([2]pivotTable!AU$310:AU$615,MATCH(totalExpenditure!$A220,[2]pivotTable!$A$310:$A$615,0))/100*INDEX(gDP!BJ$6:BJ$271,MATCH(totalExpenditure!$A220,gDP!$B$6:$B$271))=0,"",INDEX([2]pivotTable!AU$310:AU$615,MATCH(totalExpenditure!$A220,[2]pivotTable!$A$310:$A$615,0))/100*INDEX(gDP!BJ$6:BJ$271,MATCH(totalExpenditure!$A220,gDP!$B$6:$B$271)))</f>
        <v>#N/A</v>
      </c>
      <c r="CU220" s="77" t="e">
        <f>IF(INDEX([2]pivotTable!AV$310:AV$615,MATCH(totalExpenditure!$A220,[2]pivotTable!$A$310:$A$615,0))/100*INDEX(gDP!BK$6:BK$271,MATCH(totalExpenditure!$A220,gDP!$B$6:$B$271))=0,"",INDEX([2]pivotTable!AV$310:AV$615,MATCH(totalExpenditure!$A220,[2]pivotTable!$A$310:$A$615,0))/100*INDEX(gDP!BK$6:BK$271,MATCH(totalExpenditure!$A220,gDP!$B$6:$B$271)))</f>
        <v>#N/A</v>
      </c>
      <c r="CV220" s="77" t="e">
        <f>IF(INDEX([2]pivotTable!AW$310:AW$615,MATCH(totalExpenditure!$A220,[2]pivotTable!$A$310:$A$615,0))/100*INDEX(gDP!BL$6:BL$271,MATCH(totalExpenditure!$A220,gDP!$B$6:$B$271))=0,"",INDEX([2]pivotTable!AW$310:AW$615,MATCH(totalExpenditure!$A220,[2]pivotTable!$A$310:$A$615,0))/100*INDEX(gDP!BL$6:BL$271,MATCH(totalExpenditure!$A220,gDP!$B$6:$B$271)))</f>
        <v>#N/A</v>
      </c>
      <c r="CW220" s="77" t="e">
        <f>IF(INDEX([2]pivotTable!AX$310:AX$615,MATCH(totalExpenditure!$A220,[2]pivotTable!$A$310:$A$615,0))/100*INDEX(gDP!BM$6:BM$271,MATCH(totalExpenditure!$A220,gDP!$B$6:$B$271))=0,"",INDEX([2]pivotTable!AX$310:AX$615,MATCH(totalExpenditure!$A220,[2]pivotTable!$A$310:$A$615,0))/100*INDEX(gDP!BM$6:BM$271,MATCH(totalExpenditure!$A220,gDP!$B$6:$B$271)))</f>
        <v>#N/A</v>
      </c>
      <c r="CX220" s="77" t="e">
        <f>IF(INDEX([2]pivotTable!AY$310:AY$615,MATCH(totalExpenditure!$A220,[2]pivotTable!$A$310:$A$615,0))/100*INDEX(gDP!BN$6:BN$271,MATCH(totalExpenditure!$A220,gDP!$B$6:$B$271))=0,"",INDEX([2]pivotTable!AY$310:AY$615,MATCH(totalExpenditure!$A220,[2]pivotTable!$A$310:$A$615,0))/100*INDEX(gDP!BN$6:BN$271,MATCH(totalExpenditure!$A220,gDP!$B$6:$B$271)))</f>
        <v>#N/A</v>
      </c>
      <c r="CY220" s="77" t="e">
        <f>IF(INDEX([2]pivotTable!AZ$310:AZ$615,MATCH(totalExpenditure!$A220,[2]pivotTable!$A$310:$A$615,0))/100*INDEX(gDP!BO$6:BO$271,MATCH(totalExpenditure!$A220,gDP!$B$6:$B$271))=0,"",INDEX([2]pivotTable!AZ$310:AZ$615,MATCH(totalExpenditure!$A220,[2]pivotTable!$A$310:$A$615,0))/100*INDEX(gDP!BO$6:BO$271,MATCH(totalExpenditure!$A220,gDP!$B$6:$B$271)))</f>
        <v>#N/A</v>
      </c>
      <c r="CZ220" s="77" t="e">
        <f>IF(B220="","",IF(BA220="","",B220-B220+INDEX(gDP!Q$6:Q$271,MATCH(totalExpenditure!$A220,gDP!$B$6:$B$271))))</f>
        <v>#N/A</v>
      </c>
      <c r="DA220" s="77" t="e">
        <f>IF(C220="","",IF(BB220="","",C220-C220+INDEX(gDP!R$6:R$271,MATCH(totalExpenditure!$A220,gDP!$B$6:$B$271))))</f>
        <v>#N/A</v>
      </c>
      <c r="DB220" s="77" t="e">
        <f>IF(D220="","",IF(BC220="","",D220-D220+INDEX(gDP!S$6:S$271,MATCH(totalExpenditure!$A220,gDP!$B$6:$B$271))))</f>
        <v>#N/A</v>
      </c>
      <c r="DC220" s="77" t="e">
        <f>IF(E220="","",IF(BD220="","",E220-E220+INDEX(gDP!T$6:T$271,MATCH(totalExpenditure!$A220,gDP!$B$6:$B$271))))</f>
        <v>#N/A</v>
      </c>
      <c r="DD220" s="77" t="e">
        <f>IF(F220="","",IF(BE220="","",F220-F220+INDEX(gDP!U$6:U$271,MATCH(totalExpenditure!$A220,gDP!$B$6:$B$271))))</f>
        <v>#N/A</v>
      </c>
      <c r="DE220" s="77" t="e">
        <f>IF(G220="","",IF(BF220="","",G220-G220+INDEX(gDP!V$6:V$271,MATCH(totalExpenditure!$A220,gDP!$B$6:$B$271))))</f>
        <v>#N/A</v>
      </c>
      <c r="DF220" s="77" t="e">
        <f>IF(H220="","",IF(BG220="","",H220-H220+INDEX(gDP!W$6:W$271,MATCH(totalExpenditure!$A220,gDP!$B$6:$B$271))))</f>
        <v>#N/A</v>
      </c>
      <c r="DG220" s="77" t="e">
        <f>IF(I220="","",IF(BH220="","",I220-I220+INDEX(gDP!X$6:X$271,MATCH(totalExpenditure!$A220,gDP!$B$6:$B$271))))</f>
        <v>#N/A</v>
      </c>
      <c r="DH220" s="77" t="e">
        <f>IF(J220="","",IF(BI220="","",J220-J220+INDEX(gDP!Y$6:Y$271,MATCH(totalExpenditure!$A220,gDP!$B$6:$B$271))))</f>
        <v>#N/A</v>
      </c>
      <c r="DI220" s="77" t="e">
        <f>IF(K220="","",IF(BJ220="","",K220-K220+INDEX(gDP!Z$6:Z$271,MATCH(totalExpenditure!$A220,gDP!$B$6:$B$271))))</f>
        <v>#N/A</v>
      </c>
      <c r="DJ220" s="77" t="e">
        <f>IF(L220="","",IF(BK220="","",L220-L220+INDEX(gDP!AA$6:AA$271,MATCH(totalExpenditure!$A220,gDP!$B$6:$B$271))))</f>
        <v>#N/A</v>
      </c>
      <c r="DK220" s="77" t="e">
        <f>IF(M220="","",IF(BL220="","",M220-M220+INDEX(gDP!AB$6:AB$271,MATCH(totalExpenditure!$A220,gDP!$B$6:$B$271))))</f>
        <v>#N/A</v>
      </c>
      <c r="DL220" s="77" t="e">
        <f>IF(N220="","",IF(BM220="","",N220-N220+INDEX(gDP!AC$6:AC$271,MATCH(totalExpenditure!$A220,gDP!$B$6:$B$271))))</f>
        <v>#N/A</v>
      </c>
      <c r="DM220" s="77" t="e">
        <f>IF(O220="","",IF(BN220="","",O220-O220+INDEX(gDP!AD$6:AD$271,MATCH(totalExpenditure!$A220,gDP!$B$6:$B$271))))</f>
        <v>#N/A</v>
      </c>
      <c r="DN220" s="77" t="e">
        <f>IF(P220="","",IF(BO220="","",P220-P220+INDEX(gDP!AE$6:AE$271,MATCH(totalExpenditure!$A220,gDP!$B$6:$B$271))))</f>
        <v>#N/A</v>
      </c>
      <c r="DO220" s="77" t="e">
        <f>IF(Q220="","",IF(BP220="","",Q220-Q220+INDEX(gDP!AF$6:AF$271,MATCH(totalExpenditure!$A220,gDP!$B$6:$B$271))))</f>
        <v>#N/A</v>
      </c>
      <c r="DP220" s="77" t="e">
        <f>IF(R220="","",IF(BQ220="","",R220-R220+INDEX(gDP!AG$6:AG$271,MATCH(totalExpenditure!$A220,gDP!$B$6:$B$271))))</f>
        <v>#N/A</v>
      </c>
      <c r="DQ220" s="77" t="e">
        <f>IF(S220="","",IF(BR220="","",S220-S220+INDEX(gDP!AH$6:AH$271,MATCH(totalExpenditure!$A220,gDP!$B$6:$B$271))))</f>
        <v>#N/A</v>
      </c>
      <c r="DR220" s="77" t="e">
        <f>IF(T220="","",IF(BS220="","",T220-T220+INDEX(gDP!AI$6:AI$271,MATCH(totalExpenditure!$A220,gDP!$B$6:$B$271))))</f>
        <v>#N/A</v>
      </c>
      <c r="DS220" s="77" t="e">
        <f>IF(U220="","",IF(BT220="","",U220-U220+INDEX(gDP!AJ$6:AJ$271,MATCH(totalExpenditure!$A220,gDP!$B$6:$B$271))))</f>
        <v>#N/A</v>
      </c>
      <c r="DT220" s="77" t="e">
        <f>IF(V220="","",IF(BU220="","",V220-V220+INDEX(gDP!AK$6:AK$271,MATCH(totalExpenditure!$A220,gDP!$B$6:$B$271))))</f>
        <v>#N/A</v>
      </c>
      <c r="DU220" s="77" t="e">
        <f>IF(W220="","",IF(BV220="","",W220-W220+INDEX(gDP!AL$6:AL$271,MATCH(totalExpenditure!$A220,gDP!$B$6:$B$271))))</f>
        <v>#N/A</v>
      </c>
      <c r="DV220" s="77" t="e">
        <f>IF(X220="","",IF(BW220="","",X220-X220+INDEX(gDP!AM$6:AM$271,MATCH(totalExpenditure!$A220,gDP!$B$6:$B$271))))</f>
        <v>#N/A</v>
      </c>
      <c r="DW220" s="77" t="e">
        <f>IF(Y220="","",IF(BX220="","",Y220-Y220+INDEX(gDP!AN$6:AN$271,MATCH(totalExpenditure!$A220,gDP!$B$6:$B$271))))</f>
        <v>#N/A</v>
      </c>
      <c r="DX220" s="77" t="e">
        <f>IF(Z220="","",IF(BY220="","",Z220-Z220+INDEX(gDP!AO$6:AO$271,MATCH(totalExpenditure!$A220,gDP!$B$6:$B$271))))</f>
        <v>#N/A</v>
      </c>
      <c r="DY220" s="77" t="e">
        <f>IF(AA220="","",IF(BZ220="","",AA220-AA220+INDEX(gDP!AP$6:AP$271,MATCH(totalExpenditure!$A220,gDP!$B$6:$B$271))))</f>
        <v>#N/A</v>
      </c>
      <c r="DZ220" s="77" t="e">
        <f>IF(AB220="","",IF(CA220="","",AB220-AB220+INDEX(gDP!AQ$6:AQ$271,MATCH(totalExpenditure!$A220,gDP!$B$6:$B$271))))</f>
        <v>#N/A</v>
      </c>
      <c r="EA220" s="77" t="e">
        <f>IF(AC220="","",IF(CB220="","",AC220-AC220+INDEX(gDP!AR$6:AR$271,MATCH(totalExpenditure!$A220,gDP!$B$6:$B$271))))</f>
        <v>#N/A</v>
      </c>
      <c r="EB220" s="77" t="e">
        <f>IF(AD220="","",IF(CC220="","",AD220-AD220+INDEX(gDP!AS$6:AS$271,MATCH(totalExpenditure!$A220,gDP!$B$6:$B$271))))</f>
        <v>#N/A</v>
      </c>
      <c r="EC220" s="77" t="e">
        <f>IF(AE220="","",IF(CD220="","",AE220-AE220+INDEX(gDP!AT$6:AT$271,MATCH(totalExpenditure!$A220,gDP!$B$6:$B$271))))</f>
        <v>#N/A</v>
      </c>
      <c r="ED220" s="77" t="e">
        <f>IF(AF220="","",IF(CE220="","",AF220-AF220+INDEX(gDP!AU$6:AU$271,MATCH(totalExpenditure!$A220,gDP!$B$6:$B$271))))</f>
        <v>#N/A</v>
      </c>
      <c r="EE220" s="77" t="e">
        <f>IF(AG220="","",IF(CF220="","",AG220-AG220+INDEX(gDP!AV$6:AV$271,MATCH(totalExpenditure!$A220,gDP!$B$6:$B$271))))</f>
        <v>#N/A</v>
      </c>
      <c r="EF220" s="77" t="e">
        <f>IF(AH220="","",IF(CG220="","",AH220-AH220+INDEX(gDP!AW$6:AW$271,MATCH(totalExpenditure!$A220,gDP!$B$6:$B$271))))</f>
        <v>#N/A</v>
      </c>
      <c r="EG220" s="77" t="e">
        <f>IF(AI220="","",IF(CH220="","",AI220-AI220+INDEX(gDP!AX$6:AX$271,MATCH(totalExpenditure!$A220,gDP!$B$6:$B$271))))</f>
        <v>#N/A</v>
      </c>
      <c r="EH220" s="77" t="e">
        <f>IF(AJ220="","",IF(CI220="","",AJ220-AJ220+INDEX(gDP!AY$6:AY$271,MATCH(totalExpenditure!$A220,gDP!$B$6:$B$271))))</f>
        <v>#N/A</v>
      </c>
      <c r="EI220" s="77" t="e">
        <f>IF(AK220="","",IF(CJ220="","",AK220-AK220+INDEX(gDP!AZ$6:AZ$271,MATCH(totalExpenditure!$A220,gDP!$B$6:$B$271))))</f>
        <v>#N/A</v>
      </c>
      <c r="EJ220" s="77" t="e">
        <f>IF(AL220="","",IF(CK220="","",AL220-AL220+INDEX(gDP!BA$6:BA$271,MATCH(totalExpenditure!$A220,gDP!$B$6:$B$271))))</f>
        <v>#N/A</v>
      </c>
      <c r="EK220" s="77" t="e">
        <f>IF(AM220="","",IF(CL220="","",AM220-AM220+INDEX(gDP!BB$6:BB$271,MATCH(totalExpenditure!$A220,gDP!$B$6:$B$271))))</f>
        <v>#N/A</v>
      </c>
      <c r="EL220" s="77" t="e">
        <f>IF(AN220="","",IF(CM220="","",AN220-AN220+INDEX(gDP!BC$6:BC$271,MATCH(totalExpenditure!$A220,gDP!$B$6:$B$271))))</f>
        <v>#N/A</v>
      </c>
      <c r="EM220" s="77" t="e">
        <f>IF(AO220="","",IF(CN220="","",AO220-AO220+INDEX(gDP!BD$6:BD$271,MATCH(totalExpenditure!$A220,gDP!$B$6:$B$271))))</f>
        <v>#N/A</v>
      </c>
      <c r="EN220" s="77" t="e">
        <f>IF(AP220="","",IF(CO220="","",AP220-AP220+INDEX(gDP!BE$6:BE$271,MATCH(totalExpenditure!$A220,gDP!$B$6:$B$271))))</f>
        <v>#N/A</v>
      </c>
      <c r="EO220" s="77" t="e">
        <f>IF(AQ220="","",IF(CP220="","",AQ220-AQ220+INDEX(gDP!BF$6:BF$271,MATCH(totalExpenditure!$A220,gDP!$B$6:$B$271))))</f>
        <v>#N/A</v>
      </c>
      <c r="EP220" s="77" t="e">
        <f>IF(AR220="","",IF(CQ220="","",AR220-AR220+INDEX(gDP!BG$6:BG$271,MATCH(totalExpenditure!$A220,gDP!$B$6:$B$271))))</f>
        <v>#N/A</v>
      </c>
      <c r="EQ220" s="77" t="e">
        <f>IF(AS220="","",IF(CR220="","",AS220-AS220+INDEX(gDP!BH$6:BH$271,MATCH(totalExpenditure!$A220,gDP!$B$6:$B$271))))</f>
        <v>#N/A</v>
      </c>
      <c r="ER220" s="77" t="e">
        <f>IF(AT220="","",IF(CS220="","",AT220-AT220+INDEX(gDP!BI$6:BI$271,MATCH(totalExpenditure!$A220,gDP!$B$6:$B$271))))</f>
        <v>#N/A</v>
      </c>
      <c r="ES220" s="77" t="e">
        <f>IF(AU220="","",IF(CT220="","",AU220-AU220+INDEX(gDP!BJ$6:BJ$271,MATCH(totalExpenditure!$A220,gDP!$B$6:$B$271))))</f>
        <v>#N/A</v>
      </c>
      <c r="ET220" s="77" t="e">
        <f>IF(AV220="","",IF(CU220="","",AV220-AV220+INDEX(gDP!BK$6:BK$271,MATCH(totalExpenditure!$A220,gDP!$B$6:$B$271))))</f>
        <v>#N/A</v>
      </c>
      <c r="EU220" s="77" t="e">
        <f>IF(AW220="","",IF(CV220="","",AW220-AW220+INDEX(gDP!BL$6:BL$271,MATCH(totalExpenditure!$A220,gDP!$B$6:$B$271))))</f>
        <v>#N/A</v>
      </c>
      <c r="EV220" s="77" t="e">
        <f>IF(AX220="","",IF(CW220="","",AX220-AX220+INDEX(gDP!BM$6:BM$271,MATCH(totalExpenditure!$A220,gDP!$B$6:$B$271))))</f>
        <v>#N/A</v>
      </c>
      <c r="EW220" s="77" t="e">
        <f>IF(AY220="","",IF(CX220="","",AY220-AY220+INDEX(gDP!BN$6:BN$271,MATCH(totalExpenditure!$A220,gDP!$B$6:$B$271))))</f>
        <v>#N/A</v>
      </c>
      <c r="EX220" s="77" t="e">
        <f>IF(AZ220="","",IF(CY220="","",AZ220-AZ220+INDEX(gDP!BO$6:BO$271,MATCH(totalExpenditure!$A220,gDP!$B$6:$B$271))))</f>
        <v>#N/A</v>
      </c>
    </row>
    <row r="221" spans="1:154" x14ac:dyDescent="0.35">
      <c r="A221" t="s">
        <v>651</v>
      </c>
      <c r="B221" s="77" t="e">
        <f>IF(INDEX([2]pivotTable!B$3:B$308,MATCH(totalExpenditure!$A221,[2]pivotTable!$A$3:$A$308,0))/100*INDEX(gDP!Q$6:Q$271,MATCH(totalExpenditure!$A221,gDP!$B$6:$B$271))=0,"",INDEX([2]pivotTable!B$3:B$308,MATCH(totalExpenditure!$A221,[2]pivotTable!$A$3:$A$308,0))/100*INDEX(gDP!Q$6:Q$271,MATCH(totalExpenditure!$A221,gDP!$B$6:$B$271)))</f>
        <v>#N/A</v>
      </c>
      <c r="C221" s="77" t="e">
        <f>IF(INDEX([2]pivotTable!C$3:C$308,MATCH(totalExpenditure!$A221,[2]pivotTable!$A$3:$A$308,0))/100*INDEX(gDP!R$6:R$271,MATCH(totalExpenditure!$A221,gDP!$B$6:$B$271))=0,"",INDEX([2]pivotTable!C$3:C$308,MATCH(totalExpenditure!$A221,[2]pivotTable!$A$3:$A$308,0))/100*INDEX(gDP!R$6:R$271,MATCH(totalExpenditure!$A221,gDP!$B$6:$B$271)))</f>
        <v>#N/A</v>
      </c>
      <c r="D221" s="77" t="e">
        <f>IF(INDEX([2]pivotTable!D$3:D$308,MATCH(totalExpenditure!$A221,[2]pivotTable!$A$3:$A$308,0))/100*INDEX(gDP!S$6:S$271,MATCH(totalExpenditure!$A221,gDP!$B$6:$B$271))=0,"",INDEX([2]pivotTable!D$3:D$308,MATCH(totalExpenditure!$A221,[2]pivotTable!$A$3:$A$308,0))/100*INDEX(gDP!S$6:S$271,MATCH(totalExpenditure!$A221,gDP!$B$6:$B$271)))</f>
        <v>#N/A</v>
      </c>
      <c r="E221" s="77" t="e">
        <f>IF(INDEX([2]pivotTable!E$3:E$308,MATCH(totalExpenditure!$A221,[2]pivotTable!$A$3:$A$308,0))/100*INDEX(gDP!T$6:T$271,MATCH(totalExpenditure!$A221,gDP!$B$6:$B$271))=0,"",INDEX([2]pivotTable!E$3:E$308,MATCH(totalExpenditure!$A221,[2]pivotTable!$A$3:$A$308,0))/100*INDEX(gDP!T$6:T$271,MATCH(totalExpenditure!$A221,gDP!$B$6:$B$271)))</f>
        <v>#N/A</v>
      </c>
      <c r="F221" s="77" t="e">
        <f>IF(INDEX([2]pivotTable!F$3:F$308,MATCH(totalExpenditure!$A221,[2]pivotTable!$A$3:$A$308,0))/100*INDEX(gDP!U$6:U$271,MATCH(totalExpenditure!$A221,gDP!$B$6:$B$271))=0,"",INDEX([2]pivotTable!F$3:F$308,MATCH(totalExpenditure!$A221,[2]pivotTable!$A$3:$A$308,0))/100*INDEX(gDP!U$6:U$271,MATCH(totalExpenditure!$A221,gDP!$B$6:$B$271)))</f>
        <v>#N/A</v>
      </c>
      <c r="G221" s="77" t="e">
        <f>IF(INDEX([2]pivotTable!G$3:G$308,MATCH(totalExpenditure!$A221,[2]pivotTable!$A$3:$A$308,0))/100*INDEX(gDP!V$6:V$271,MATCH(totalExpenditure!$A221,gDP!$B$6:$B$271))=0,"",INDEX([2]pivotTable!G$3:G$308,MATCH(totalExpenditure!$A221,[2]pivotTable!$A$3:$A$308,0))/100*INDEX(gDP!V$6:V$271,MATCH(totalExpenditure!$A221,gDP!$B$6:$B$271)))</f>
        <v>#N/A</v>
      </c>
      <c r="H221" s="77" t="e">
        <f>IF(INDEX([2]pivotTable!H$3:H$308,MATCH(totalExpenditure!$A221,[2]pivotTable!$A$3:$A$308,0))/100*INDEX(gDP!W$6:W$271,MATCH(totalExpenditure!$A221,gDP!$B$6:$B$271))=0,"",INDEX([2]pivotTable!H$3:H$308,MATCH(totalExpenditure!$A221,[2]pivotTable!$A$3:$A$308,0))/100*INDEX(gDP!W$6:W$271,MATCH(totalExpenditure!$A221,gDP!$B$6:$B$271)))</f>
        <v>#N/A</v>
      </c>
      <c r="I221" s="77" t="e">
        <f>IF(INDEX([2]pivotTable!I$3:I$308,MATCH(totalExpenditure!$A221,[2]pivotTable!$A$3:$A$308,0))/100*INDEX(gDP!X$6:X$271,MATCH(totalExpenditure!$A221,gDP!$B$6:$B$271))=0,"",INDEX([2]pivotTable!I$3:I$308,MATCH(totalExpenditure!$A221,[2]pivotTable!$A$3:$A$308,0))/100*INDEX(gDP!X$6:X$271,MATCH(totalExpenditure!$A221,gDP!$B$6:$B$271)))</f>
        <v>#N/A</v>
      </c>
      <c r="J221" s="77" t="e">
        <f>IF(INDEX([2]pivotTable!J$3:J$308,MATCH(totalExpenditure!$A221,[2]pivotTable!$A$3:$A$308,0))/100*INDEX(gDP!Y$6:Y$271,MATCH(totalExpenditure!$A221,gDP!$B$6:$B$271))=0,"",INDEX([2]pivotTable!J$3:J$308,MATCH(totalExpenditure!$A221,[2]pivotTable!$A$3:$A$308,0))/100*INDEX(gDP!Y$6:Y$271,MATCH(totalExpenditure!$A221,gDP!$B$6:$B$271)))</f>
        <v>#N/A</v>
      </c>
      <c r="K221" s="77" t="e">
        <f>IF(INDEX([2]pivotTable!K$3:K$308,MATCH(totalExpenditure!$A221,[2]pivotTable!$A$3:$A$308,0))/100*INDEX(gDP!Z$6:Z$271,MATCH(totalExpenditure!$A221,gDP!$B$6:$B$271))=0,"",INDEX([2]pivotTable!K$3:K$308,MATCH(totalExpenditure!$A221,[2]pivotTable!$A$3:$A$308,0))/100*INDEX(gDP!Z$6:Z$271,MATCH(totalExpenditure!$A221,gDP!$B$6:$B$271)))</f>
        <v>#N/A</v>
      </c>
      <c r="L221" s="77" t="e">
        <f>IF(INDEX([2]pivotTable!L$3:L$308,MATCH(totalExpenditure!$A221,[2]pivotTable!$A$3:$A$308,0))/100*INDEX(gDP!AA$6:AA$271,MATCH(totalExpenditure!$A221,gDP!$B$6:$B$271))=0,"",INDEX([2]pivotTable!L$3:L$308,MATCH(totalExpenditure!$A221,[2]pivotTable!$A$3:$A$308,0))/100*INDEX(gDP!AA$6:AA$271,MATCH(totalExpenditure!$A221,gDP!$B$6:$B$271)))</f>
        <v>#N/A</v>
      </c>
      <c r="M221" s="77" t="e">
        <f>IF(INDEX([2]pivotTable!M$3:M$308,MATCH(totalExpenditure!$A221,[2]pivotTable!$A$3:$A$308,0))/100*INDEX(gDP!AB$6:AB$271,MATCH(totalExpenditure!$A221,gDP!$B$6:$B$271))=0,"",INDEX([2]pivotTable!M$3:M$308,MATCH(totalExpenditure!$A221,[2]pivotTable!$A$3:$A$308,0))/100*INDEX(gDP!AB$6:AB$271,MATCH(totalExpenditure!$A221,gDP!$B$6:$B$271)))</f>
        <v>#N/A</v>
      </c>
      <c r="N221" s="77" t="e">
        <f>IF(INDEX([2]pivotTable!N$3:N$308,MATCH(totalExpenditure!$A221,[2]pivotTable!$A$3:$A$308,0))/100*INDEX(gDP!AC$6:AC$271,MATCH(totalExpenditure!$A221,gDP!$B$6:$B$271))=0,"",INDEX([2]pivotTable!N$3:N$308,MATCH(totalExpenditure!$A221,[2]pivotTable!$A$3:$A$308,0))/100*INDEX(gDP!AC$6:AC$271,MATCH(totalExpenditure!$A221,gDP!$B$6:$B$271)))</f>
        <v>#N/A</v>
      </c>
      <c r="O221" s="77" t="e">
        <f>IF(INDEX([2]pivotTable!O$3:O$308,MATCH(totalExpenditure!$A221,[2]pivotTable!$A$3:$A$308,0))/100*INDEX(gDP!AD$6:AD$271,MATCH(totalExpenditure!$A221,gDP!$B$6:$B$271))=0,"",INDEX([2]pivotTable!O$3:O$308,MATCH(totalExpenditure!$A221,[2]pivotTable!$A$3:$A$308,0))/100*INDEX(gDP!AD$6:AD$271,MATCH(totalExpenditure!$A221,gDP!$B$6:$B$271)))</f>
        <v>#N/A</v>
      </c>
      <c r="P221" s="77" t="e">
        <f>IF(INDEX([2]pivotTable!P$3:P$308,MATCH(totalExpenditure!$A221,[2]pivotTable!$A$3:$A$308,0))/100*INDEX(gDP!AE$6:AE$271,MATCH(totalExpenditure!$A221,gDP!$B$6:$B$271))=0,"",INDEX([2]pivotTable!P$3:P$308,MATCH(totalExpenditure!$A221,[2]pivotTable!$A$3:$A$308,0))/100*INDEX(gDP!AE$6:AE$271,MATCH(totalExpenditure!$A221,gDP!$B$6:$B$271)))</f>
        <v>#N/A</v>
      </c>
      <c r="Q221" s="77" t="e">
        <f>IF(INDEX([2]pivotTable!Q$3:Q$308,MATCH(totalExpenditure!$A221,[2]pivotTable!$A$3:$A$308,0))/100*INDEX(gDP!AF$6:AF$271,MATCH(totalExpenditure!$A221,gDP!$B$6:$B$271))=0,"",INDEX([2]pivotTable!Q$3:Q$308,MATCH(totalExpenditure!$A221,[2]pivotTable!$A$3:$A$308,0))/100*INDEX(gDP!AF$6:AF$271,MATCH(totalExpenditure!$A221,gDP!$B$6:$B$271)))</f>
        <v>#N/A</v>
      </c>
      <c r="R221" s="77" t="e">
        <f>IF(INDEX([2]pivotTable!R$3:R$308,MATCH(totalExpenditure!$A221,[2]pivotTable!$A$3:$A$308,0))/100*INDEX(gDP!AG$6:AG$271,MATCH(totalExpenditure!$A221,gDP!$B$6:$B$271))=0,"",INDEX([2]pivotTable!R$3:R$308,MATCH(totalExpenditure!$A221,[2]pivotTable!$A$3:$A$308,0))/100*INDEX(gDP!AG$6:AG$271,MATCH(totalExpenditure!$A221,gDP!$B$6:$B$271)))</f>
        <v>#N/A</v>
      </c>
      <c r="S221" s="77" t="e">
        <f>IF(INDEX([2]pivotTable!S$3:S$308,MATCH(totalExpenditure!$A221,[2]pivotTable!$A$3:$A$308,0))/100*INDEX(gDP!AH$6:AH$271,MATCH(totalExpenditure!$A221,gDP!$B$6:$B$271))=0,"",INDEX([2]pivotTable!S$3:S$308,MATCH(totalExpenditure!$A221,[2]pivotTable!$A$3:$A$308,0))/100*INDEX(gDP!AH$6:AH$271,MATCH(totalExpenditure!$A221,gDP!$B$6:$B$271)))</f>
        <v>#N/A</v>
      </c>
      <c r="T221" s="77" t="e">
        <f>IF(INDEX([2]pivotTable!T$3:T$308,MATCH(totalExpenditure!$A221,[2]pivotTable!$A$3:$A$308,0))/100*INDEX(gDP!AI$6:AI$271,MATCH(totalExpenditure!$A221,gDP!$B$6:$B$271))=0,"",INDEX([2]pivotTable!T$3:T$308,MATCH(totalExpenditure!$A221,[2]pivotTable!$A$3:$A$308,0))/100*INDEX(gDP!AI$6:AI$271,MATCH(totalExpenditure!$A221,gDP!$B$6:$B$271)))</f>
        <v>#N/A</v>
      </c>
      <c r="U221" s="77" t="e">
        <f>IF(INDEX([2]pivotTable!U$3:U$308,MATCH(totalExpenditure!$A221,[2]pivotTable!$A$3:$A$308,0))/100*INDEX(gDP!AJ$6:AJ$271,MATCH(totalExpenditure!$A221,gDP!$B$6:$B$271))=0,"",INDEX([2]pivotTable!U$3:U$308,MATCH(totalExpenditure!$A221,[2]pivotTable!$A$3:$A$308,0))/100*INDEX(gDP!AJ$6:AJ$271,MATCH(totalExpenditure!$A221,gDP!$B$6:$B$271)))</f>
        <v>#N/A</v>
      </c>
      <c r="V221" s="77" t="e">
        <f>IF(INDEX([2]pivotTable!V$3:V$308,MATCH(totalExpenditure!$A221,[2]pivotTable!$A$3:$A$308,0))/100*INDEX(gDP!AK$6:AK$271,MATCH(totalExpenditure!$A221,gDP!$B$6:$B$271))=0,"",INDEX([2]pivotTable!V$3:V$308,MATCH(totalExpenditure!$A221,[2]pivotTable!$A$3:$A$308,0))/100*INDEX(gDP!AK$6:AK$271,MATCH(totalExpenditure!$A221,gDP!$B$6:$B$271)))</f>
        <v>#N/A</v>
      </c>
      <c r="W221" s="77" t="e">
        <f>IF(INDEX([2]pivotTable!W$3:W$308,MATCH(totalExpenditure!$A221,[2]pivotTable!$A$3:$A$308,0))/100*INDEX(gDP!AL$6:AL$271,MATCH(totalExpenditure!$A221,gDP!$B$6:$B$271))=0,"",INDEX([2]pivotTable!W$3:W$308,MATCH(totalExpenditure!$A221,[2]pivotTable!$A$3:$A$308,0))/100*INDEX(gDP!AL$6:AL$271,MATCH(totalExpenditure!$A221,gDP!$B$6:$B$271)))</f>
        <v>#N/A</v>
      </c>
      <c r="X221" s="77" t="e">
        <f>IF(INDEX([2]pivotTable!X$3:X$308,MATCH(totalExpenditure!$A221,[2]pivotTable!$A$3:$A$308,0))/100*INDEX(gDP!AM$6:AM$271,MATCH(totalExpenditure!$A221,gDP!$B$6:$B$271))=0,"",INDEX([2]pivotTable!X$3:X$308,MATCH(totalExpenditure!$A221,[2]pivotTable!$A$3:$A$308,0))/100*INDEX(gDP!AM$6:AM$271,MATCH(totalExpenditure!$A221,gDP!$B$6:$B$271)))</f>
        <v>#N/A</v>
      </c>
      <c r="Y221" s="77" t="e">
        <f>IF(INDEX([2]pivotTable!Y$3:Y$308,MATCH(totalExpenditure!$A221,[2]pivotTable!$A$3:$A$308,0))/100*INDEX(gDP!AN$6:AN$271,MATCH(totalExpenditure!$A221,gDP!$B$6:$B$271))=0,"",INDEX([2]pivotTable!Y$3:Y$308,MATCH(totalExpenditure!$A221,[2]pivotTable!$A$3:$A$308,0))/100*INDEX(gDP!AN$6:AN$271,MATCH(totalExpenditure!$A221,gDP!$B$6:$B$271)))</f>
        <v>#N/A</v>
      </c>
      <c r="Z221" s="77" t="e">
        <f>IF(INDEX([2]pivotTable!Z$3:Z$308,MATCH(totalExpenditure!$A221,[2]pivotTable!$A$3:$A$308,0))/100*INDEX(gDP!AO$6:AO$271,MATCH(totalExpenditure!$A221,gDP!$B$6:$B$271))=0,"",INDEX([2]pivotTable!Z$3:Z$308,MATCH(totalExpenditure!$A221,[2]pivotTable!$A$3:$A$308,0))/100*INDEX(gDP!AO$6:AO$271,MATCH(totalExpenditure!$A221,gDP!$B$6:$B$271)))</f>
        <v>#N/A</v>
      </c>
      <c r="AA221" s="77" t="e">
        <f>IF(INDEX([2]pivotTable!AA$3:AA$308,MATCH(totalExpenditure!$A221,[2]pivotTable!$A$3:$A$308,0))/100*INDEX(gDP!AP$6:AP$271,MATCH(totalExpenditure!$A221,gDP!$B$6:$B$271))=0,"",INDEX([2]pivotTable!AA$3:AA$308,MATCH(totalExpenditure!$A221,[2]pivotTable!$A$3:$A$308,0))/100*INDEX(gDP!AP$6:AP$271,MATCH(totalExpenditure!$A221,gDP!$B$6:$B$271)))</f>
        <v>#N/A</v>
      </c>
      <c r="AB221" s="77" t="e">
        <f>IF(INDEX([2]pivotTable!AB$3:AB$308,MATCH(totalExpenditure!$A221,[2]pivotTable!$A$3:$A$308,0))/100*INDEX(gDP!AQ$6:AQ$271,MATCH(totalExpenditure!$A221,gDP!$B$6:$B$271))=0,"",INDEX([2]pivotTable!AB$3:AB$308,MATCH(totalExpenditure!$A221,[2]pivotTable!$A$3:$A$308,0))/100*INDEX(gDP!AQ$6:AQ$271,MATCH(totalExpenditure!$A221,gDP!$B$6:$B$271)))</f>
        <v>#N/A</v>
      </c>
      <c r="AC221" s="77" t="e">
        <f>IF(INDEX([2]pivotTable!AC$3:AC$308,MATCH(totalExpenditure!$A221,[2]pivotTable!$A$3:$A$308,0))/100*INDEX(gDP!AR$6:AR$271,MATCH(totalExpenditure!$A221,gDP!$B$6:$B$271))=0,"",INDEX([2]pivotTable!AC$3:AC$308,MATCH(totalExpenditure!$A221,[2]pivotTable!$A$3:$A$308,0))/100*INDEX(gDP!AR$6:AR$271,MATCH(totalExpenditure!$A221,gDP!$B$6:$B$271)))</f>
        <v>#N/A</v>
      </c>
      <c r="AD221" s="77" t="e">
        <f>IF(INDEX([2]pivotTable!AD$3:AD$308,MATCH(totalExpenditure!$A221,[2]pivotTable!$A$3:$A$308,0))/100*INDEX(gDP!AS$6:AS$271,MATCH(totalExpenditure!$A221,gDP!$B$6:$B$271))=0,"",INDEX([2]pivotTable!AD$3:AD$308,MATCH(totalExpenditure!$A221,[2]pivotTable!$A$3:$A$308,0))/100*INDEX(gDP!AS$6:AS$271,MATCH(totalExpenditure!$A221,gDP!$B$6:$B$271)))</f>
        <v>#N/A</v>
      </c>
      <c r="AE221" s="77" t="e">
        <f>IF(INDEX([2]pivotTable!AE$3:AE$308,MATCH(totalExpenditure!$A221,[2]pivotTable!$A$3:$A$308,0))/100*INDEX(gDP!AT$6:AT$271,MATCH(totalExpenditure!$A221,gDP!$B$6:$B$271))=0,"",INDEX([2]pivotTable!AE$3:AE$308,MATCH(totalExpenditure!$A221,[2]pivotTable!$A$3:$A$308,0))/100*INDEX(gDP!AT$6:AT$271,MATCH(totalExpenditure!$A221,gDP!$B$6:$B$271)))</f>
        <v>#N/A</v>
      </c>
      <c r="AF221" s="77" t="e">
        <f>IF(INDEX([2]pivotTable!AF$3:AF$308,MATCH(totalExpenditure!$A221,[2]pivotTable!$A$3:$A$308,0))/100*INDEX(gDP!AU$6:AU$271,MATCH(totalExpenditure!$A221,gDP!$B$6:$B$271))=0,"",INDEX([2]pivotTable!AF$3:AF$308,MATCH(totalExpenditure!$A221,[2]pivotTable!$A$3:$A$308,0))/100*INDEX(gDP!AU$6:AU$271,MATCH(totalExpenditure!$A221,gDP!$B$6:$B$271)))</f>
        <v>#N/A</v>
      </c>
      <c r="AG221" s="77" t="e">
        <f>IF(INDEX([2]pivotTable!AG$3:AG$308,MATCH(totalExpenditure!$A221,[2]pivotTable!$A$3:$A$308,0))/100*INDEX(gDP!AV$6:AV$271,MATCH(totalExpenditure!$A221,gDP!$B$6:$B$271))=0,"",INDEX([2]pivotTable!AG$3:AG$308,MATCH(totalExpenditure!$A221,[2]pivotTable!$A$3:$A$308,0))/100*INDEX(gDP!AV$6:AV$271,MATCH(totalExpenditure!$A221,gDP!$B$6:$B$271)))</f>
        <v>#N/A</v>
      </c>
      <c r="AH221" s="77" t="e">
        <f>IF(INDEX([2]pivotTable!AH$3:AH$308,MATCH(totalExpenditure!$A221,[2]pivotTable!$A$3:$A$308,0))/100*INDEX(gDP!AW$6:AW$271,MATCH(totalExpenditure!$A221,gDP!$B$6:$B$271))=0,"",INDEX([2]pivotTable!AH$3:AH$308,MATCH(totalExpenditure!$A221,[2]pivotTable!$A$3:$A$308,0))/100*INDEX(gDP!AW$6:AW$271,MATCH(totalExpenditure!$A221,gDP!$B$6:$B$271)))</f>
        <v>#N/A</v>
      </c>
      <c r="AI221" s="77" t="e">
        <f>IF(INDEX([2]pivotTable!AI$3:AI$308,MATCH(totalExpenditure!$A221,[2]pivotTable!$A$3:$A$308,0))/100*INDEX(gDP!AX$6:AX$271,MATCH(totalExpenditure!$A221,gDP!$B$6:$B$271))=0,"",INDEX([2]pivotTable!AI$3:AI$308,MATCH(totalExpenditure!$A221,[2]pivotTable!$A$3:$A$308,0))/100*INDEX(gDP!AX$6:AX$271,MATCH(totalExpenditure!$A221,gDP!$B$6:$B$271)))</f>
        <v>#N/A</v>
      </c>
      <c r="AJ221" s="77" t="e">
        <f>IF(INDEX([2]pivotTable!AJ$3:AJ$308,MATCH(totalExpenditure!$A221,[2]pivotTable!$A$3:$A$308,0))/100*INDEX(gDP!AY$6:AY$271,MATCH(totalExpenditure!$A221,gDP!$B$6:$B$271))=0,"",INDEX([2]pivotTable!AJ$3:AJ$308,MATCH(totalExpenditure!$A221,[2]pivotTable!$A$3:$A$308,0))/100*INDEX(gDP!AY$6:AY$271,MATCH(totalExpenditure!$A221,gDP!$B$6:$B$271)))</f>
        <v>#N/A</v>
      </c>
      <c r="AK221" s="77" t="e">
        <f>IF(INDEX([2]pivotTable!AK$3:AK$308,MATCH(totalExpenditure!$A221,[2]pivotTable!$A$3:$A$308,0))/100*INDEX(gDP!AZ$6:AZ$271,MATCH(totalExpenditure!$A221,gDP!$B$6:$B$271))=0,"",INDEX([2]pivotTable!AK$3:AK$308,MATCH(totalExpenditure!$A221,[2]pivotTable!$A$3:$A$308,0))/100*INDEX(gDP!AZ$6:AZ$271,MATCH(totalExpenditure!$A221,gDP!$B$6:$B$271)))</f>
        <v>#N/A</v>
      </c>
      <c r="AL221" s="77" t="e">
        <f>IF(INDEX([2]pivotTable!AL$3:AL$308,MATCH(totalExpenditure!$A221,[2]pivotTable!$A$3:$A$308,0))/100*INDEX(gDP!BA$6:BA$271,MATCH(totalExpenditure!$A221,gDP!$B$6:$B$271))=0,"",INDEX([2]pivotTable!AL$3:AL$308,MATCH(totalExpenditure!$A221,[2]pivotTable!$A$3:$A$308,0))/100*INDEX(gDP!BA$6:BA$271,MATCH(totalExpenditure!$A221,gDP!$B$6:$B$271)))</f>
        <v>#N/A</v>
      </c>
      <c r="AM221" s="77" t="e">
        <f>IF(INDEX([2]pivotTable!AM$3:AM$308,MATCH(totalExpenditure!$A221,[2]pivotTable!$A$3:$A$308,0))/100*INDEX(gDP!BB$6:BB$271,MATCH(totalExpenditure!$A221,gDP!$B$6:$B$271))=0,"",INDEX([2]pivotTable!AM$3:AM$308,MATCH(totalExpenditure!$A221,[2]pivotTable!$A$3:$A$308,0))/100*INDEX(gDP!BB$6:BB$271,MATCH(totalExpenditure!$A221,gDP!$B$6:$B$271)))</f>
        <v>#N/A</v>
      </c>
      <c r="AN221" s="77" t="e">
        <f>IF(INDEX([2]pivotTable!AN$3:AN$308,MATCH(totalExpenditure!$A221,[2]pivotTable!$A$3:$A$308,0))/100*INDEX(gDP!BC$6:BC$271,MATCH(totalExpenditure!$A221,gDP!$B$6:$B$271))=0,"",INDEX([2]pivotTable!AN$3:AN$308,MATCH(totalExpenditure!$A221,[2]pivotTable!$A$3:$A$308,0))/100*INDEX(gDP!BC$6:BC$271,MATCH(totalExpenditure!$A221,gDP!$B$6:$B$271)))</f>
        <v>#N/A</v>
      </c>
      <c r="AO221" s="77" t="e">
        <f>IF(INDEX([2]pivotTable!AO$3:AO$308,MATCH(totalExpenditure!$A221,[2]pivotTable!$A$3:$A$308,0))/100*INDEX(gDP!BD$6:BD$271,MATCH(totalExpenditure!$A221,gDP!$B$6:$B$271))=0,"",INDEX([2]pivotTable!AO$3:AO$308,MATCH(totalExpenditure!$A221,[2]pivotTable!$A$3:$A$308,0))/100*INDEX(gDP!BD$6:BD$271,MATCH(totalExpenditure!$A221,gDP!$B$6:$B$271)))</f>
        <v>#N/A</v>
      </c>
      <c r="AP221" s="77" t="e">
        <f>IF(INDEX([2]pivotTable!AP$3:AP$308,MATCH(totalExpenditure!$A221,[2]pivotTable!$A$3:$A$308,0))/100*INDEX(gDP!BE$6:BE$271,MATCH(totalExpenditure!$A221,gDP!$B$6:$B$271))=0,"",INDEX([2]pivotTable!AP$3:AP$308,MATCH(totalExpenditure!$A221,[2]pivotTable!$A$3:$A$308,0))/100*INDEX(gDP!BE$6:BE$271,MATCH(totalExpenditure!$A221,gDP!$B$6:$B$271)))</f>
        <v>#N/A</v>
      </c>
      <c r="AQ221" s="77" t="e">
        <f>IF(INDEX([2]pivotTable!AQ$3:AQ$308,MATCH(totalExpenditure!$A221,[2]pivotTable!$A$3:$A$308,0))/100*INDEX(gDP!BF$6:BF$271,MATCH(totalExpenditure!$A221,gDP!$B$6:$B$271))=0,"",INDEX([2]pivotTable!AQ$3:AQ$308,MATCH(totalExpenditure!$A221,[2]pivotTable!$A$3:$A$308,0))/100*INDEX(gDP!BF$6:BF$271,MATCH(totalExpenditure!$A221,gDP!$B$6:$B$271)))</f>
        <v>#N/A</v>
      </c>
      <c r="AR221" s="77" t="e">
        <f>IF(INDEX([2]pivotTable!AR$3:AR$308,MATCH(totalExpenditure!$A221,[2]pivotTable!$A$3:$A$308,0))/100*INDEX(gDP!BG$6:BG$271,MATCH(totalExpenditure!$A221,gDP!$B$6:$B$271))=0,"",INDEX([2]pivotTable!AR$3:AR$308,MATCH(totalExpenditure!$A221,[2]pivotTable!$A$3:$A$308,0))/100*INDEX(gDP!BG$6:BG$271,MATCH(totalExpenditure!$A221,gDP!$B$6:$B$271)))</f>
        <v>#N/A</v>
      </c>
      <c r="AS221" s="77" t="e">
        <f>IF(INDEX([2]pivotTable!AS$3:AS$308,MATCH(totalExpenditure!$A221,[2]pivotTable!$A$3:$A$308,0))/100*INDEX(gDP!BH$6:BH$271,MATCH(totalExpenditure!$A221,gDP!$B$6:$B$271))=0,"",INDEX([2]pivotTable!AS$3:AS$308,MATCH(totalExpenditure!$A221,[2]pivotTable!$A$3:$A$308,0))/100*INDEX(gDP!BH$6:BH$271,MATCH(totalExpenditure!$A221,gDP!$B$6:$B$271)))</f>
        <v>#N/A</v>
      </c>
      <c r="AT221" s="77" t="e">
        <f>IF(INDEX([2]pivotTable!AT$3:AT$308,MATCH(totalExpenditure!$A221,[2]pivotTable!$A$3:$A$308,0))/100*INDEX(gDP!BI$6:BI$271,MATCH(totalExpenditure!$A221,gDP!$B$6:$B$271))=0,"",INDEX([2]pivotTable!AT$3:AT$308,MATCH(totalExpenditure!$A221,[2]pivotTable!$A$3:$A$308,0))/100*INDEX(gDP!BI$6:BI$271,MATCH(totalExpenditure!$A221,gDP!$B$6:$B$271)))</f>
        <v>#N/A</v>
      </c>
      <c r="AU221" s="77" t="e">
        <f>IF(INDEX([2]pivotTable!AU$3:AU$308,MATCH(totalExpenditure!$A221,[2]pivotTable!$A$3:$A$308,0))/100*INDEX(gDP!BJ$6:BJ$271,MATCH(totalExpenditure!$A221,gDP!$B$6:$B$271))=0,"",INDEX([2]pivotTable!AU$3:AU$308,MATCH(totalExpenditure!$A221,[2]pivotTable!$A$3:$A$308,0))/100*INDEX(gDP!BJ$6:BJ$271,MATCH(totalExpenditure!$A221,gDP!$B$6:$B$271)))</f>
        <v>#N/A</v>
      </c>
      <c r="AV221" s="77" t="e">
        <f>IF(INDEX([2]pivotTable!AV$3:AV$308,MATCH(totalExpenditure!$A221,[2]pivotTable!$A$3:$A$308,0))/100*INDEX(gDP!BK$6:BK$271,MATCH(totalExpenditure!$A221,gDP!$B$6:$B$271))=0,"",INDEX([2]pivotTable!AV$3:AV$308,MATCH(totalExpenditure!$A221,[2]pivotTable!$A$3:$A$308,0))/100*INDEX(gDP!BK$6:BK$271,MATCH(totalExpenditure!$A221,gDP!$B$6:$B$271)))</f>
        <v>#N/A</v>
      </c>
      <c r="AW221" s="77" t="e">
        <f>IF(INDEX([2]pivotTable!AW$3:AW$308,MATCH(totalExpenditure!$A221,[2]pivotTable!$A$3:$A$308,0))/100*INDEX(gDP!BL$6:BL$271,MATCH(totalExpenditure!$A221,gDP!$B$6:$B$271))=0,"",INDEX([2]pivotTable!AW$3:AW$308,MATCH(totalExpenditure!$A221,[2]pivotTable!$A$3:$A$308,0))/100*INDEX(gDP!BL$6:BL$271,MATCH(totalExpenditure!$A221,gDP!$B$6:$B$271)))</f>
        <v>#N/A</v>
      </c>
      <c r="AX221" s="77" t="e">
        <f>IF(INDEX([2]pivotTable!AX$3:AX$308,MATCH(totalExpenditure!$A221,[2]pivotTable!$A$3:$A$308,0))/100*INDEX(gDP!BM$6:BM$271,MATCH(totalExpenditure!$A221,gDP!$B$6:$B$271))=0,"",INDEX([2]pivotTable!AX$3:AX$308,MATCH(totalExpenditure!$A221,[2]pivotTable!$A$3:$A$308,0))/100*INDEX(gDP!BM$6:BM$271,MATCH(totalExpenditure!$A221,gDP!$B$6:$B$271)))</f>
        <v>#N/A</v>
      </c>
      <c r="AY221" s="77" t="e">
        <f>IF(INDEX([2]pivotTable!AY$3:AY$308,MATCH(totalExpenditure!$A221,[2]pivotTable!$A$3:$A$308,0))/100*INDEX(gDP!BN$6:BN$271,MATCH(totalExpenditure!$A221,gDP!$B$6:$B$271))=0,"",INDEX([2]pivotTable!AY$3:AY$308,MATCH(totalExpenditure!$A221,[2]pivotTable!$A$3:$A$308,0))/100*INDEX(gDP!BN$6:BN$271,MATCH(totalExpenditure!$A221,gDP!$B$6:$B$271)))</f>
        <v>#N/A</v>
      </c>
      <c r="AZ221" s="77" t="e">
        <f>IF(INDEX([2]pivotTable!AZ$3:AZ$308,MATCH(totalExpenditure!$A221,[2]pivotTable!$A$3:$A$308,0))/100*INDEX(gDP!BO$6:BO$271,MATCH(totalExpenditure!$A221,gDP!$B$6:$B$271))=0,"",INDEX([2]pivotTable!AZ$3:AZ$308,MATCH(totalExpenditure!$A221,[2]pivotTable!$A$3:$A$308,0))/100*INDEX(gDP!BO$6:BO$271,MATCH(totalExpenditure!$A221,gDP!$B$6:$B$271)))</f>
        <v>#N/A</v>
      </c>
      <c r="BA221" s="77" t="e">
        <f>IF(INDEX([2]pivotTable!B$310:B$615,MATCH(totalExpenditure!$A221,[2]pivotTable!$A$310:$A$615,0))/100*INDEX(gDP!Q$6:Q$271,MATCH(totalExpenditure!$A221,gDP!$B$6:$B$271))=0,"",INDEX([2]pivotTable!B$310:B$615,MATCH(totalExpenditure!$A221,[2]pivotTable!$A$310:$A$615,0))/100*INDEX(gDP!Q$6:Q$271,MATCH(totalExpenditure!$A221,gDP!$B$6:$B$271)))</f>
        <v>#N/A</v>
      </c>
      <c r="BB221" s="77" t="e">
        <f>IF(INDEX([2]pivotTable!C$310:C$615,MATCH(totalExpenditure!$A221,[2]pivotTable!$A$310:$A$615,0))/100*INDEX(gDP!R$6:R$271,MATCH(totalExpenditure!$A221,gDP!$B$6:$B$271))=0,"",INDEX([2]pivotTable!C$310:C$615,MATCH(totalExpenditure!$A221,[2]pivotTable!$A$310:$A$615,0))/100*INDEX(gDP!R$6:R$271,MATCH(totalExpenditure!$A221,gDP!$B$6:$B$271)))</f>
        <v>#N/A</v>
      </c>
      <c r="BC221" s="77" t="e">
        <f>IF(INDEX([2]pivotTable!D$310:D$615,MATCH(totalExpenditure!$A221,[2]pivotTable!$A$310:$A$615,0))/100*INDEX(gDP!S$6:S$271,MATCH(totalExpenditure!$A221,gDP!$B$6:$B$271))=0,"",INDEX([2]pivotTable!D$310:D$615,MATCH(totalExpenditure!$A221,[2]pivotTable!$A$310:$A$615,0))/100*INDEX(gDP!S$6:S$271,MATCH(totalExpenditure!$A221,gDP!$B$6:$B$271)))</f>
        <v>#N/A</v>
      </c>
      <c r="BD221" s="77" t="e">
        <f>IF(INDEX([2]pivotTable!E$310:E$615,MATCH(totalExpenditure!$A221,[2]pivotTable!$A$310:$A$615,0))/100*INDEX(gDP!T$6:T$271,MATCH(totalExpenditure!$A221,gDP!$B$6:$B$271))=0,"",INDEX([2]pivotTable!E$310:E$615,MATCH(totalExpenditure!$A221,[2]pivotTable!$A$310:$A$615,0))/100*INDEX(gDP!T$6:T$271,MATCH(totalExpenditure!$A221,gDP!$B$6:$B$271)))</f>
        <v>#N/A</v>
      </c>
      <c r="BE221" s="77" t="e">
        <f>IF(INDEX([2]pivotTable!F$310:F$615,MATCH(totalExpenditure!$A221,[2]pivotTable!$A$310:$A$615,0))/100*INDEX(gDP!U$6:U$271,MATCH(totalExpenditure!$A221,gDP!$B$6:$B$271))=0,"",INDEX([2]pivotTable!F$310:F$615,MATCH(totalExpenditure!$A221,[2]pivotTable!$A$310:$A$615,0))/100*INDEX(gDP!U$6:U$271,MATCH(totalExpenditure!$A221,gDP!$B$6:$B$271)))</f>
        <v>#N/A</v>
      </c>
      <c r="BF221" s="77" t="e">
        <f>IF(INDEX([2]pivotTable!G$310:G$615,MATCH(totalExpenditure!$A221,[2]pivotTable!$A$310:$A$615,0))/100*INDEX(gDP!V$6:V$271,MATCH(totalExpenditure!$A221,gDP!$B$6:$B$271))=0,"",INDEX([2]pivotTable!G$310:G$615,MATCH(totalExpenditure!$A221,[2]pivotTable!$A$310:$A$615,0))/100*INDEX(gDP!V$6:V$271,MATCH(totalExpenditure!$A221,gDP!$B$6:$B$271)))</f>
        <v>#N/A</v>
      </c>
      <c r="BG221" s="77" t="e">
        <f>IF(INDEX([2]pivotTable!H$310:H$615,MATCH(totalExpenditure!$A221,[2]pivotTable!$A$310:$A$615,0))/100*INDEX(gDP!W$6:W$271,MATCH(totalExpenditure!$A221,gDP!$B$6:$B$271))=0,"",INDEX([2]pivotTable!H$310:H$615,MATCH(totalExpenditure!$A221,[2]pivotTable!$A$310:$A$615,0))/100*INDEX(gDP!W$6:W$271,MATCH(totalExpenditure!$A221,gDP!$B$6:$B$271)))</f>
        <v>#N/A</v>
      </c>
      <c r="BH221" s="77" t="e">
        <f>IF(INDEX([2]pivotTable!I$310:I$615,MATCH(totalExpenditure!$A221,[2]pivotTable!$A$310:$A$615,0))/100*INDEX(gDP!X$6:X$271,MATCH(totalExpenditure!$A221,gDP!$B$6:$B$271))=0,"",INDEX([2]pivotTable!I$310:I$615,MATCH(totalExpenditure!$A221,[2]pivotTable!$A$310:$A$615,0))/100*INDEX(gDP!X$6:X$271,MATCH(totalExpenditure!$A221,gDP!$B$6:$B$271)))</f>
        <v>#N/A</v>
      </c>
      <c r="BI221" s="77" t="e">
        <f>IF(INDEX([2]pivotTable!J$310:J$615,MATCH(totalExpenditure!$A221,[2]pivotTable!$A$310:$A$615,0))/100*INDEX(gDP!Y$6:Y$271,MATCH(totalExpenditure!$A221,gDP!$B$6:$B$271))=0,"",INDEX([2]pivotTable!J$310:J$615,MATCH(totalExpenditure!$A221,[2]pivotTable!$A$310:$A$615,0))/100*INDEX(gDP!Y$6:Y$271,MATCH(totalExpenditure!$A221,gDP!$B$6:$B$271)))</f>
        <v>#N/A</v>
      </c>
      <c r="BJ221" s="77" t="e">
        <f>IF(INDEX([2]pivotTable!K$310:K$615,MATCH(totalExpenditure!$A221,[2]pivotTable!$A$310:$A$615,0))/100*INDEX(gDP!Z$6:Z$271,MATCH(totalExpenditure!$A221,gDP!$B$6:$B$271))=0,"",INDEX([2]pivotTable!K$310:K$615,MATCH(totalExpenditure!$A221,[2]pivotTable!$A$310:$A$615,0))/100*INDEX(gDP!Z$6:Z$271,MATCH(totalExpenditure!$A221,gDP!$B$6:$B$271)))</f>
        <v>#N/A</v>
      </c>
      <c r="BK221" s="77" t="e">
        <f>IF(INDEX([2]pivotTable!L$310:L$615,MATCH(totalExpenditure!$A221,[2]pivotTable!$A$310:$A$615,0))/100*INDEX(gDP!AA$6:AA$271,MATCH(totalExpenditure!$A221,gDP!$B$6:$B$271))=0,"",INDEX([2]pivotTable!L$310:L$615,MATCH(totalExpenditure!$A221,[2]pivotTable!$A$310:$A$615,0))/100*INDEX(gDP!AA$6:AA$271,MATCH(totalExpenditure!$A221,gDP!$B$6:$B$271)))</f>
        <v>#N/A</v>
      </c>
      <c r="BL221" s="77" t="e">
        <f>IF(INDEX([2]pivotTable!M$310:M$615,MATCH(totalExpenditure!$A221,[2]pivotTable!$A$310:$A$615,0))/100*INDEX(gDP!AB$6:AB$271,MATCH(totalExpenditure!$A221,gDP!$B$6:$B$271))=0,"",INDEX([2]pivotTable!M$310:M$615,MATCH(totalExpenditure!$A221,[2]pivotTable!$A$310:$A$615,0))/100*INDEX(gDP!AB$6:AB$271,MATCH(totalExpenditure!$A221,gDP!$B$6:$B$271)))</f>
        <v>#N/A</v>
      </c>
      <c r="BM221" s="77" t="e">
        <f>IF(INDEX([2]pivotTable!N$310:N$615,MATCH(totalExpenditure!$A221,[2]pivotTable!$A$310:$A$615,0))/100*INDEX(gDP!AC$6:AC$271,MATCH(totalExpenditure!$A221,gDP!$B$6:$B$271))=0,"",INDEX([2]pivotTable!N$310:N$615,MATCH(totalExpenditure!$A221,[2]pivotTable!$A$310:$A$615,0))/100*INDEX(gDP!AC$6:AC$271,MATCH(totalExpenditure!$A221,gDP!$B$6:$B$271)))</f>
        <v>#N/A</v>
      </c>
      <c r="BN221" s="77" t="e">
        <f>IF(INDEX([2]pivotTable!O$310:O$615,MATCH(totalExpenditure!$A221,[2]pivotTable!$A$310:$A$615,0))/100*INDEX(gDP!AD$6:AD$271,MATCH(totalExpenditure!$A221,gDP!$B$6:$B$271))=0,"",INDEX([2]pivotTable!O$310:O$615,MATCH(totalExpenditure!$A221,[2]pivotTable!$A$310:$A$615,0))/100*INDEX(gDP!AD$6:AD$271,MATCH(totalExpenditure!$A221,gDP!$B$6:$B$271)))</f>
        <v>#N/A</v>
      </c>
      <c r="BO221" s="77" t="e">
        <f>IF(INDEX([2]pivotTable!P$310:P$615,MATCH(totalExpenditure!$A221,[2]pivotTable!$A$310:$A$615,0))/100*INDEX(gDP!AE$6:AE$271,MATCH(totalExpenditure!$A221,gDP!$B$6:$B$271))=0,"",INDEX([2]pivotTable!P$310:P$615,MATCH(totalExpenditure!$A221,[2]pivotTable!$A$310:$A$615,0))/100*INDEX(gDP!AE$6:AE$271,MATCH(totalExpenditure!$A221,gDP!$B$6:$B$271)))</f>
        <v>#N/A</v>
      </c>
      <c r="BP221" s="77" t="e">
        <f>IF(INDEX([2]pivotTable!Q$310:Q$615,MATCH(totalExpenditure!$A221,[2]pivotTable!$A$310:$A$615,0))/100*INDEX(gDP!AF$6:AF$271,MATCH(totalExpenditure!$A221,gDP!$B$6:$B$271))=0,"",INDEX([2]pivotTable!Q$310:Q$615,MATCH(totalExpenditure!$A221,[2]pivotTable!$A$310:$A$615,0))/100*INDEX(gDP!AF$6:AF$271,MATCH(totalExpenditure!$A221,gDP!$B$6:$B$271)))</f>
        <v>#N/A</v>
      </c>
      <c r="BQ221" s="77" t="e">
        <f>IF(INDEX([2]pivotTable!R$310:R$615,MATCH(totalExpenditure!$A221,[2]pivotTable!$A$310:$A$615,0))/100*INDEX(gDP!AG$6:AG$271,MATCH(totalExpenditure!$A221,gDP!$B$6:$B$271))=0,"",INDEX([2]pivotTable!R$310:R$615,MATCH(totalExpenditure!$A221,[2]pivotTable!$A$310:$A$615,0))/100*INDEX(gDP!AG$6:AG$271,MATCH(totalExpenditure!$A221,gDP!$B$6:$B$271)))</f>
        <v>#N/A</v>
      </c>
      <c r="BR221" s="77" t="e">
        <f>IF(INDEX([2]pivotTable!S$310:S$615,MATCH(totalExpenditure!$A221,[2]pivotTable!$A$310:$A$615,0))/100*INDEX(gDP!AH$6:AH$271,MATCH(totalExpenditure!$A221,gDP!$B$6:$B$271))=0,"",INDEX([2]pivotTable!S$310:S$615,MATCH(totalExpenditure!$A221,[2]pivotTable!$A$310:$A$615,0))/100*INDEX(gDP!AH$6:AH$271,MATCH(totalExpenditure!$A221,gDP!$B$6:$B$271)))</f>
        <v>#N/A</v>
      </c>
      <c r="BS221" s="77" t="e">
        <f>IF(INDEX([2]pivotTable!T$310:T$615,MATCH(totalExpenditure!$A221,[2]pivotTable!$A$310:$A$615,0))/100*INDEX(gDP!AI$6:AI$271,MATCH(totalExpenditure!$A221,gDP!$B$6:$B$271))=0,"",INDEX([2]pivotTable!T$310:T$615,MATCH(totalExpenditure!$A221,[2]pivotTable!$A$310:$A$615,0))/100*INDEX(gDP!AI$6:AI$271,MATCH(totalExpenditure!$A221,gDP!$B$6:$B$271)))</f>
        <v>#N/A</v>
      </c>
      <c r="BT221" s="77" t="e">
        <f>IF(INDEX([2]pivotTable!U$310:U$615,MATCH(totalExpenditure!$A221,[2]pivotTable!$A$310:$A$615,0))/100*INDEX(gDP!AJ$6:AJ$271,MATCH(totalExpenditure!$A221,gDP!$B$6:$B$271))=0,"",INDEX([2]pivotTable!U$310:U$615,MATCH(totalExpenditure!$A221,[2]pivotTable!$A$310:$A$615,0))/100*INDEX(gDP!AJ$6:AJ$271,MATCH(totalExpenditure!$A221,gDP!$B$6:$B$271)))</f>
        <v>#N/A</v>
      </c>
      <c r="BU221" s="77" t="e">
        <f>IF(INDEX([2]pivotTable!V$310:V$615,MATCH(totalExpenditure!$A221,[2]pivotTable!$A$310:$A$615,0))/100*INDEX(gDP!AK$6:AK$271,MATCH(totalExpenditure!$A221,gDP!$B$6:$B$271))=0,"",INDEX([2]pivotTable!V$310:V$615,MATCH(totalExpenditure!$A221,[2]pivotTable!$A$310:$A$615,0))/100*INDEX(gDP!AK$6:AK$271,MATCH(totalExpenditure!$A221,gDP!$B$6:$B$271)))</f>
        <v>#N/A</v>
      </c>
      <c r="BV221" s="77" t="e">
        <f>IF(INDEX([2]pivotTable!W$310:W$615,MATCH(totalExpenditure!$A221,[2]pivotTable!$A$310:$A$615,0))/100*INDEX(gDP!AL$6:AL$271,MATCH(totalExpenditure!$A221,gDP!$B$6:$B$271))=0,"",INDEX([2]pivotTable!W$310:W$615,MATCH(totalExpenditure!$A221,[2]pivotTable!$A$310:$A$615,0))/100*INDEX(gDP!AL$6:AL$271,MATCH(totalExpenditure!$A221,gDP!$B$6:$B$271)))</f>
        <v>#N/A</v>
      </c>
      <c r="BW221" s="77" t="e">
        <f>IF(INDEX([2]pivotTable!X$310:X$615,MATCH(totalExpenditure!$A221,[2]pivotTable!$A$310:$A$615,0))/100*INDEX(gDP!AM$6:AM$271,MATCH(totalExpenditure!$A221,gDP!$B$6:$B$271))=0,"",INDEX([2]pivotTable!X$310:X$615,MATCH(totalExpenditure!$A221,[2]pivotTable!$A$310:$A$615,0))/100*INDEX(gDP!AM$6:AM$271,MATCH(totalExpenditure!$A221,gDP!$B$6:$B$271)))</f>
        <v>#N/A</v>
      </c>
      <c r="BX221" s="77" t="e">
        <f>IF(INDEX([2]pivotTable!Y$310:Y$615,MATCH(totalExpenditure!$A221,[2]pivotTable!$A$310:$A$615,0))/100*INDEX(gDP!AN$6:AN$271,MATCH(totalExpenditure!$A221,gDP!$B$6:$B$271))=0,"",INDEX([2]pivotTable!Y$310:Y$615,MATCH(totalExpenditure!$A221,[2]pivotTable!$A$310:$A$615,0))/100*INDEX(gDP!AN$6:AN$271,MATCH(totalExpenditure!$A221,gDP!$B$6:$B$271)))</f>
        <v>#N/A</v>
      </c>
      <c r="BY221" s="77" t="e">
        <f>IF(INDEX([2]pivotTable!Z$310:Z$615,MATCH(totalExpenditure!$A221,[2]pivotTable!$A$310:$A$615,0))/100*INDEX(gDP!AO$6:AO$271,MATCH(totalExpenditure!$A221,gDP!$B$6:$B$271))=0,"",INDEX([2]pivotTable!Z$310:Z$615,MATCH(totalExpenditure!$A221,[2]pivotTable!$A$310:$A$615,0))/100*INDEX(gDP!AO$6:AO$271,MATCH(totalExpenditure!$A221,gDP!$B$6:$B$271)))</f>
        <v>#N/A</v>
      </c>
      <c r="BZ221" s="77" t="e">
        <f>IF(INDEX([2]pivotTable!AA$310:AA$615,MATCH(totalExpenditure!$A221,[2]pivotTable!$A$310:$A$615,0))/100*INDEX(gDP!AP$6:AP$271,MATCH(totalExpenditure!$A221,gDP!$B$6:$B$271))=0,"",INDEX([2]pivotTable!AA$310:AA$615,MATCH(totalExpenditure!$A221,[2]pivotTable!$A$310:$A$615,0))/100*INDEX(gDP!AP$6:AP$271,MATCH(totalExpenditure!$A221,gDP!$B$6:$B$271)))</f>
        <v>#N/A</v>
      </c>
      <c r="CA221" s="77" t="e">
        <f>IF(INDEX([2]pivotTable!AB$310:AB$615,MATCH(totalExpenditure!$A221,[2]pivotTable!$A$310:$A$615,0))/100*INDEX(gDP!AQ$6:AQ$271,MATCH(totalExpenditure!$A221,gDP!$B$6:$B$271))=0,"",INDEX([2]pivotTable!AB$310:AB$615,MATCH(totalExpenditure!$A221,[2]pivotTable!$A$310:$A$615,0))/100*INDEX(gDP!AQ$6:AQ$271,MATCH(totalExpenditure!$A221,gDP!$B$6:$B$271)))</f>
        <v>#N/A</v>
      </c>
      <c r="CB221" s="77" t="e">
        <f>IF(INDEX([2]pivotTable!AC$310:AC$615,MATCH(totalExpenditure!$A221,[2]pivotTable!$A$310:$A$615,0))/100*INDEX(gDP!AR$6:AR$271,MATCH(totalExpenditure!$A221,gDP!$B$6:$B$271))=0,"",INDEX([2]pivotTable!AC$310:AC$615,MATCH(totalExpenditure!$A221,[2]pivotTable!$A$310:$A$615,0))/100*INDEX(gDP!AR$6:AR$271,MATCH(totalExpenditure!$A221,gDP!$B$6:$B$271)))</f>
        <v>#N/A</v>
      </c>
      <c r="CC221" s="77" t="e">
        <f>IF(INDEX([2]pivotTable!AD$310:AD$615,MATCH(totalExpenditure!$A221,[2]pivotTable!$A$310:$A$615,0))/100*INDEX(gDP!AS$6:AS$271,MATCH(totalExpenditure!$A221,gDP!$B$6:$B$271))=0,"",INDEX([2]pivotTable!AD$310:AD$615,MATCH(totalExpenditure!$A221,[2]pivotTable!$A$310:$A$615,0))/100*INDEX(gDP!AS$6:AS$271,MATCH(totalExpenditure!$A221,gDP!$B$6:$B$271)))</f>
        <v>#N/A</v>
      </c>
      <c r="CD221" s="77" t="e">
        <f>IF(INDEX([2]pivotTable!AE$310:AE$615,MATCH(totalExpenditure!$A221,[2]pivotTable!$A$310:$A$615,0))/100*INDEX(gDP!AT$6:AT$271,MATCH(totalExpenditure!$A221,gDP!$B$6:$B$271))=0,"",INDEX([2]pivotTable!AE$310:AE$615,MATCH(totalExpenditure!$A221,[2]pivotTable!$A$310:$A$615,0))/100*INDEX(gDP!AT$6:AT$271,MATCH(totalExpenditure!$A221,gDP!$B$6:$B$271)))</f>
        <v>#N/A</v>
      </c>
      <c r="CE221" s="77" t="e">
        <f>IF(INDEX([2]pivotTable!AF$310:AF$615,MATCH(totalExpenditure!$A221,[2]pivotTable!$A$310:$A$615,0))/100*INDEX(gDP!AU$6:AU$271,MATCH(totalExpenditure!$A221,gDP!$B$6:$B$271))=0,"",INDEX([2]pivotTable!AF$310:AF$615,MATCH(totalExpenditure!$A221,[2]pivotTable!$A$310:$A$615,0))/100*INDEX(gDP!AU$6:AU$271,MATCH(totalExpenditure!$A221,gDP!$B$6:$B$271)))</f>
        <v>#N/A</v>
      </c>
      <c r="CF221" s="77" t="e">
        <f>IF(INDEX([2]pivotTable!AG$310:AG$615,MATCH(totalExpenditure!$A221,[2]pivotTable!$A$310:$A$615,0))/100*INDEX(gDP!AV$6:AV$271,MATCH(totalExpenditure!$A221,gDP!$B$6:$B$271))=0,"",INDEX([2]pivotTable!AG$310:AG$615,MATCH(totalExpenditure!$A221,[2]pivotTable!$A$310:$A$615,0))/100*INDEX(gDP!AV$6:AV$271,MATCH(totalExpenditure!$A221,gDP!$B$6:$B$271)))</f>
        <v>#N/A</v>
      </c>
      <c r="CG221" s="77" t="e">
        <f>IF(INDEX([2]pivotTable!AH$310:AH$615,MATCH(totalExpenditure!$A221,[2]pivotTable!$A$310:$A$615,0))/100*INDEX(gDP!AW$6:AW$271,MATCH(totalExpenditure!$A221,gDP!$B$6:$B$271))=0,"",INDEX([2]pivotTable!AH$310:AH$615,MATCH(totalExpenditure!$A221,[2]pivotTable!$A$310:$A$615,0))/100*INDEX(gDP!AW$6:AW$271,MATCH(totalExpenditure!$A221,gDP!$B$6:$B$271)))</f>
        <v>#N/A</v>
      </c>
      <c r="CH221" s="77" t="e">
        <f>IF(INDEX([2]pivotTable!AI$310:AI$615,MATCH(totalExpenditure!$A221,[2]pivotTable!$A$310:$A$615,0))/100*INDEX(gDP!AX$6:AX$271,MATCH(totalExpenditure!$A221,gDP!$B$6:$B$271))=0,"",INDEX([2]pivotTable!AI$310:AI$615,MATCH(totalExpenditure!$A221,[2]pivotTable!$A$310:$A$615,0))/100*INDEX(gDP!AX$6:AX$271,MATCH(totalExpenditure!$A221,gDP!$B$6:$B$271)))</f>
        <v>#N/A</v>
      </c>
      <c r="CI221" s="77" t="e">
        <f>IF(INDEX([2]pivotTable!AJ$310:AJ$615,MATCH(totalExpenditure!$A221,[2]pivotTable!$A$310:$A$615,0))/100*INDEX(gDP!AY$6:AY$271,MATCH(totalExpenditure!$A221,gDP!$B$6:$B$271))=0,"",INDEX([2]pivotTable!AJ$310:AJ$615,MATCH(totalExpenditure!$A221,[2]pivotTable!$A$310:$A$615,0))/100*INDEX(gDP!AY$6:AY$271,MATCH(totalExpenditure!$A221,gDP!$B$6:$B$271)))</f>
        <v>#N/A</v>
      </c>
      <c r="CJ221" s="77" t="e">
        <f>IF(INDEX([2]pivotTable!AK$310:AK$615,MATCH(totalExpenditure!$A221,[2]pivotTable!$A$310:$A$615,0))/100*INDEX(gDP!AZ$6:AZ$271,MATCH(totalExpenditure!$A221,gDP!$B$6:$B$271))=0,"",INDEX([2]pivotTable!AK$310:AK$615,MATCH(totalExpenditure!$A221,[2]pivotTable!$A$310:$A$615,0))/100*INDEX(gDP!AZ$6:AZ$271,MATCH(totalExpenditure!$A221,gDP!$B$6:$B$271)))</f>
        <v>#N/A</v>
      </c>
      <c r="CK221" s="77" t="e">
        <f>IF(INDEX([2]pivotTable!AL$310:AL$615,MATCH(totalExpenditure!$A221,[2]pivotTable!$A$310:$A$615,0))/100*INDEX(gDP!BA$6:BA$271,MATCH(totalExpenditure!$A221,gDP!$B$6:$B$271))=0,"",INDEX([2]pivotTable!AL$310:AL$615,MATCH(totalExpenditure!$A221,[2]pivotTable!$A$310:$A$615,0))/100*INDEX(gDP!BA$6:BA$271,MATCH(totalExpenditure!$A221,gDP!$B$6:$B$271)))</f>
        <v>#N/A</v>
      </c>
      <c r="CL221" s="77" t="e">
        <f>IF(INDEX([2]pivotTable!AM$310:AM$615,MATCH(totalExpenditure!$A221,[2]pivotTable!$A$310:$A$615,0))/100*INDEX(gDP!BB$6:BB$271,MATCH(totalExpenditure!$A221,gDP!$B$6:$B$271))=0,"",INDEX([2]pivotTable!AM$310:AM$615,MATCH(totalExpenditure!$A221,[2]pivotTable!$A$310:$A$615,0))/100*INDEX(gDP!BB$6:BB$271,MATCH(totalExpenditure!$A221,gDP!$B$6:$B$271)))</f>
        <v>#N/A</v>
      </c>
      <c r="CM221" s="77" t="e">
        <f>IF(INDEX([2]pivotTable!AN$310:AN$615,MATCH(totalExpenditure!$A221,[2]pivotTable!$A$310:$A$615,0))/100*INDEX(gDP!BC$6:BC$271,MATCH(totalExpenditure!$A221,gDP!$B$6:$B$271))=0,"",INDEX([2]pivotTable!AN$310:AN$615,MATCH(totalExpenditure!$A221,[2]pivotTable!$A$310:$A$615,0))/100*INDEX(gDP!BC$6:BC$271,MATCH(totalExpenditure!$A221,gDP!$B$6:$B$271)))</f>
        <v>#N/A</v>
      </c>
      <c r="CN221" s="77" t="e">
        <f>IF(INDEX([2]pivotTable!AO$310:AO$615,MATCH(totalExpenditure!$A221,[2]pivotTable!$A$310:$A$615,0))/100*INDEX(gDP!BD$6:BD$271,MATCH(totalExpenditure!$A221,gDP!$B$6:$B$271))=0,"",INDEX([2]pivotTable!AO$310:AO$615,MATCH(totalExpenditure!$A221,[2]pivotTable!$A$310:$A$615,0))/100*INDEX(gDP!BD$6:BD$271,MATCH(totalExpenditure!$A221,gDP!$B$6:$B$271)))</f>
        <v>#N/A</v>
      </c>
      <c r="CO221" s="77" t="e">
        <f>IF(INDEX([2]pivotTable!AP$310:AP$615,MATCH(totalExpenditure!$A221,[2]pivotTable!$A$310:$A$615,0))/100*INDEX(gDP!BE$6:BE$271,MATCH(totalExpenditure!$A221,gDP!$B$6:$B$271))=0,"",INDEX([2]pivotTable!AP$310:AP$615,MATCH(totalExpenditure!$A221,[2]pivotTable!$A$310:$A$615,0))/100*INDEX(gDP!BE$6:BE$271,MATCH(totalExpenditure!$A221,gDP!$B$6:$B$271)))</f>
        <v>#N/A</v>
      </c>
      <c r="CP221" s="77" t="e">
        <f>IF(INDEX([2]pivotTable!AQ$310:AQ$615,MATCH(totalExpenditure!$A221,[2]pivotTable!$A$310:$A$615,0))/100*INDEX(gDP!BF$6:BF$271,MATCH(totalExpenditure!$A221,gDP!$B$6:$B$271))=0,"",INDEX([2]pivotTable!AQ$310:AQ$615,MATCH(totalExpenditure!$A221,[2]pivotTable!$A$310:$A$615,0))/100*INDEX(gDP!BF$6:BF$271,MATCH(totalExpenditure!$A221,gDP!$B$6:$B$271)))</f>
        <v>#N/A</v>
      </c>
      <c r="CQ221" s="77" t="e">
        <f>IF(INDEX([2]pivotTable!AR$310:AR$615,MATCH(totalExpenditure!$A221,[2]pivotTable!$A$310:$A$615,0))/100*INDEX(gDP!BG$6:BG$271,MATCH(totalExpenditure!$A221,gDP!$B$6:$B$271))=0,"",INDEX([2]pivotTable!AR$310:AR$615,MATCH(totalExpenditure!$A221,[2]pivotTable!$A$310:$A$615,0))/100*INDEX(gDP!BG$6:BG$271,MATCH(totalExpenditure!$A221,gDP!$B$6:$B$271)))</f>
        <v>#N/A</v>
      </c>
      <c r="CR221" s="77" t="e">
        <f>IF(INDEX([2]pivotTable!AS$310:AS$615,MATCH(totalExpenditure!$A221,[2]pivotTable!$A$310:$A$615,0))/100*INDEX(gDP!BH$6:BH$271,MATCH(totalExpenditure!$A221,gDP!$B$6:$B$271))=0,"",INDEX([2]pivotTable!AS$310:AS$615,MATCH(totalExpenditure!$A221,[2]pivotTable!$A$310:$A$615,0))/100*INDEX(gDP!BH$6:BH$271,MATCH(totalExpenditure!$A221,gDP!$B$6:$B$271)))</f>
        <v>#N/A</v>
      </c>
      <c r="CS221" s="77" t="e">
        <f>IF(INDEX([2]pivotTable!AT$310:AT$615,MATCH(totalExpenditure!$A221,[2]pivotTable!$A$310:$A$615,0))/100*INDEX(gDP!BI$6:BI$271,MATCH(totalExpenditure!$A221,gDP!$B$6:$B$271))=0,"",INDEX([2]pivotTable!AT$310:AT$615,MATCH(totalExpenditure!$A221,[2]pivotTable!$A$310:$A$615,0))/100*INDEX(gDP!BI$6:BI$271,MATCH(totalExpenditure!$A221,gDP!$B$6:$B$271)))</f>
        <v>#N/A</v>
      </c>
      <c r="CT221" s="77" t="e">
        <f>IF(INDEX([2]pivotTable!AU$310:AU$615,MATCH(totalExpenditure!$A221,[2]pivotTable!$A$310:$A$615,0))/100*INDEX(gDP!BJ$6:BJ$271,MATCH(totalExpenditure!$A221,gDP!$B$6:$B$271))=0,"",INDEX([2]pivotTable!AU$310:AU$615,MATCH(totalExpenditure!$A221,[2]pivotTable!$A$310:$A$615,0))/100*INDEX(gDP!BJ$6:BJ$271,MATCH(totalExpenditure!$A221,gDP!$B$6:$B$271)))</f>
        <v>#N/A</v>
      </c>
      <c r="CU221" s="77" t="e">
        <f>IF(INDEX([2]pivotTable!AV$310:AV$615,MATCH(totalExpenditure!$A221,[2]pivotTable!$A$310:$A$615,0))/100*INDEX(gDP!BK$6:BK$271,MATCH(totalExpenditure!$A221,gDP!$B$6:$B$271))=0,"",INDEX([2]pivotTable!AV$310:AV$615,MATCH(totalExpenditure!$A221,[2]pivotTable!$A$310:$A$615,0))/100*INDEX(gDP!BK$6:BK$271,MATCH(totalExpenditure!$A221,gDP!$B$6:$B$271)))</f>
        <v>#N/A</v>
      </c>
      <c r="CV221" s="77" t="e">
        <f>IF(INDEX([2]pivotTable!AW$310:AW$615,MATCH(totalExpenditure!$A221,[2]pivotTable!$A$310:$A$615,0))/100*INDEX(gDP!BL$6:BL$271,MATCH(totalExpenditure!$A221,gDP!$B$6:$B$271))=0,"",INDEX([2]pivotTable!AW$310:AW$615,MATCH(totalExpenditure!$A221,[2]pivotTable!$A$310:$A$615,0))/100*INDEX(gDP!BL$6:BL$271,MATCH(totalExpenditure!$A221,gDP!$B$6:$B$271)))</f>
        <v>#N/A</v>
      </c>
      <c r="CW221" s="77" t="e">
        <f>IF(INDEX([2]pivotTable!AX$310:AX$615,MATCH(totalExpenditure!$A221,[2]pivotTable!$A$310:$A$615,0))/100*INDEX(gDP!BM$6:BM$271,MATCH(totalExpenditure!$A221,gDP!$B$6:$B$271))=0,"",INDEX([2]pivotTable!AX$310:AX$615,MATCH(totalExpenditure!$A221,[2]pivotTable!$A$310:$A$615,0))/100*INDEX(gDP!BM$6:BM$271,MATCH(totalExpenditure!$A221,gDP!$B$6:$B$271)))</f>
        <v>#N/A</v>
      </c>
      <c r="CX221" s="77" t="e">
        <f>IF(INDEX([2]pivotTable!AY$310:AY$615,MATCH(totalExpenditure!$A221,[2]pivotTable!$A$310:$A$615,0))/100*INDEX(gDP!BN$6:BN$271,MATCH(totalExpenditure!$A221,gDP!$B$6:$B$271))=0,"",INDEX([2]pivotTable!AY$310:AY$615,MATCH(totalExpenditure!$A221,[2]pivotTable!$A$310:$A$615,0))/100*INDEX(gDP!BN$6:BN$271,MATCH(totalExpenditure!$A221,gDP!$B$6:$B$271)))</f>
        <v>#N/A</v>
      </c>
      <c r="CY221" s="77" t="e">
        <f>IF(INDEX([2]pivotTable!AZ$310:AZ$615,MATCH(totalExpenditure!$A221,[2]pivotTable!$A$310:$A$615,0))/100*INDEX(gDP!BO$6:BO$271,MATCH(totalExpenditure!$A221,gDP!$B$6:$B$271))=0,"",INDEX([2]pivotTable!AZ$310:AZ$615,MATCH(totalExpenditure!$A221,[2]pivotTable!$A$310:$A$615,0))/100*INDEX(gDP!BO$6:BO$271,MATCH(totalExpenditure!$A221,gDP!$B$6:$B$271)))</f>
        <v>#N/A</v>
      </c>
      <c r="CZ221" s="77" t="e">
        <f>IF(B221="","",IF(BA221="","",B221-B221+INDEX(gDP!Q$6:Q$271,MATCH(totalExpenditure!$A221,gDP!$B$6:$B$271))))</f>
        <v>#N/A</v>
      </c>
      <c r="DA221" s="77" t="e">
        <f>IF(C221="","",IF(BB221="","",C221-C221+INDEX(gDP!R$6:R$271,MATCH(totalExpenditure!$A221,gDP!$B$6:$B$271))))</f>
        <v>#N/A</v>
      </c>
      <c r="DB221" s="77" t="e">
        <f>IF(D221="","",IF(BC221="","",D221-D221+INDEX(gDP!S$6:S$271,MATCH(totalExpenditure!$A221,gDP!$B$6:$B$271))))</f>
        <v>#N/A</v>
      </c>
      <c r="DC221" s="77" t="e">
        <f>IF(E221="","",IF(BD221="","",E221-E221+INDEX(gDP!T$6:T$271,MATCH(totalExpenditure!$A221,gDP!$B$6:$B$271))))</f>
        <v>#N/A</v>
      </c>
      <c r="DD221" s="77" t="e">
        <f>IF(F221="","",IF(BE221="","",F221-F221+INDEX(gDP!U$6:U$271,MATCH(totalExpenditure!$A221,gDP!$B$6:$B$271))))</f>
        <v>#N/A</v>
      </c>
      <c r="DE221" s="77" t="e">
        <f>IF(G221="","",IF(BF221="","",G221-G221+INDEX(gDP!V$6:V$271,MATCH(totalExpenditure!$A221,gDP!$B$6:$B$271))))</f>
        <v>#N/A</v>
      </c>
      <c r="DF221" s="77" t="e">
        <f>IF(H221="","",IF(BG221="","",H221-H221+INDEX(gDP!W$6:W$271,MATCH(totalExpenditure!$A221,gDP!$B$6:$B$271))))</f>
        <v>#N/A</v>
      </c>
      <c r="DG221" s="77" t="e">
        <f>IF(I221="","",IF(BH221="","",I221-I221+INDEX(gDP!X$6:X$271,MATCH(totalExpenditure!$A221,gDP!$B$6:$B$271))))</f>
        <v>#N/A</v>
      </c>
      <c r="DH221" s="77" t="e">
        <f>IF(J221="","",IF(BI221="","",J221-J221+INDEX(gDP!Y$6:Y$271,MATCH(totalExpenditure!$A221,gDP!$B$6:$B$271))))</f>
        <v>#N/A</v>
      </c>
      <c r="DI221" s="77" t="e">
        <f>IF(K221="","",IF(BJ221="","",K221-K221+INDEX(gDP!Z$6:Z$271,MATCH(totalExpenditure!$A221,gDP!$B$6:$B$271))))</f>
        <v>#N/A</v>
      </c>
      <c r="DJ221" s="77" t="e">
        <f>IF(L221="","",IF(BK221="","",L221-L221+INDEX(gDP!AA$6:AA$271,MATCH(totalExpenditure!$A221,gDP!$B$6:$B$271))))</f>
        <v>#N/A</v>
      </c>
      <c r="DK221" s="77" t="e">
        <f>IF(M221="","",IF(BL221="","",M221-M221+INDEX(gDP!AB$6:AB$271,MATCH(totalExpenditure!$A221,gDP!$B$6:$B$271))))</f>
        <v>#N/A</v>
      </c>
      <c r="DL221" s="77" t="e">
        <f>IF(N221="","",IF(BM221="","",N221-N221+INDEX(gDP!AC$6:AC$271,MATCH(totalExpenditure!$A221,gDP!$B$6:$B$271))))</f>
        <v>#N/A</v>
      </c>
      <c r="DM221" s="77" t="e">
        <f>IF(O221="","",IF(BN221="","",O221-O221+INDEX(gDP!AD$6:AD$271,MATCH(totalExpenditure!$A221,gDP!$B$6:$B$271))))</f>
        <v>#N/A</v>
      </c>
      <c r="DN221" s="77" t="e">
        <f>IF(P221="","",IF(BO221="","",P221-P221+INDEX(gDP!AE$6:AE$271,MATCH(totalExpenditure!$A221,gDP!$B$6:$B$271))))</f>
        <v>#N/A</v>
      </c>
      <c r="DO221" s="77" t="e">
        <f>IF(Q221="","",IF(BP221="","",Q221-Q221+INDEX(gDP!AF$6:AF$271,MATCH(totalExpenditure!$A221,gDP!$B$6:$B$271))))</f>
        <v>#N/A</v>
      </c>
      <c r="DP221" s="77" t="e">
        <f>IF(R221="","",IF(BQ221="","",R221-R221+INDEX(gDP!AG$6:AG$271,MATCH(totalExpenditure!$A221,gDP!$B$6:$B$271))))</f>
        <v>#N/A</v>
      </c>
      <c r="DQ221" s="77" t="e">
        <f>IF(S221="","",IF(BR221="","",S221-S221+INDEX(gDP!AH$6:AH$271,MATCH(totalExpenditure!$A221,gDP!$B$6:$B$271))))</f>
        <v>#N/A</v>
      </c>
      <c r="DR221" s="77" t="e">
        <f>IF(T221="","",IF(BS221="","",T221-T221+INDEX(gDP!AI$6:AI$271,MATCH(totalExpenditure!$A221,gDP!$B$6:$B$271))))</f>
        <v>#N/A</v>
      </c>
      <c r="DS221" s="77" t="e">
        <f>IF(U221="","",IF(BT221="","",U221-U221+INDEX(gDP!AJ$6:AJ$271,MATCH(totalExpenditure!$A221,gDP!$B$6:$B$271))))</f>
        <v>#N/A</v>
      </c>
      <c r="DT221" s="77" t="e">
        <f>IF(V221="","",IF(BU221="","",V221-V221+INDEX(gDP!AK$6:AK$271,MATCH(totalExpenditure!$A221,gDP!$B$6:$B$271))))</f>
        <v>#N/A</v>
      </c>
      <c r="DU221" s="77" t="e">
        <f>IF(W221="","",IF(BV221="","",W221-W221+INDEX(gDP!AL$6:AL$271,MATCH(totalExpenditure!$A221,gDP!$B$6:$B$271))))</f>
        <v>#N/A</v>
      </c>
      <c r="DV221" s="77" t="e">
        <f>IF(X221="","",IF(BW221="","",X221-X221+INDEX(gDP!AM$6:AM$271,MATCH(totalExpenditure!$A221,gDP!$B$6:$B$271))))</f>
        <v>#N/A</v>
      </c>
      <c r="DW221" s="77" t="e">
        <f>IF(Y221="","",IF(BX221="","",Y221-Y221+INDEX(gDP!AN$6:AN$271,MATCH(totalExpenditure!$A221,gDP!$B$6:$B$271))))</f>
        <v>#N/A</v>
      </c>
      <c r="DX221" s="77" t="e">
        <f>IF(Z221="","",IF(BY221="","",Z221-Z221+INDEX(gDP!AO$6:AO$271,MATCH(totalExpenditure!$A221,gDP!$B$6:$B$271))))</f>
        <v>#N/A</v>
      </c>
      <c r="DY221" s="77" t="e">
        <f>IF(AA221="","",IF(BZ221="","",AA221-AA221+INDEX(gDP!AP$6:AP$271,MATCH(totalExpenditure!$A221,gDP!$B$6:$B$271))))</f>
        <v>#N/A</v>
      </c>
      <c r="DZ221" s="77" t="e">
        <f>IF(AB221="","",IF(CA221="","",AB221-AB221+INDEX(gDP!AQ$6:AQ$271,MATCH(totalExpenditure!$A221,gDP!$B$6:$B$271))))</f>
        <v>#N/A</v>
      </c>
      <c r="EA221" s="77" t="e">
        <f>IF(AC221="","",IF(CB221="","",AC221-AC221+INDEX(gDP!AR$6:AR$271,MATCH(totalExpenditure!$A221,gDP!$B$6:$B$271))))</f>
        <v>#N/A</v>
      </c>
      <c r="EB221" s="77" t="e">
        <f>IF(AD221="","",IF(CC221="","",AD221-AD221+INDEX(gDP!AS$6:AS$271,MATCH(totalExpenditure!$A221,gDP!$B$6:$B$271))))</f>
        <v>#N/A</v>
      </c>
      <c r="EC221" s="77" t="e">
        <f>IF(AE221="","",IF(CD221="","",AE221-AE221+INDEX(gDP!AT$6:AT$271,MATCH(totalExpenditure!$A221,gDP!$B$6:$B$271))))</f>
        <v>#N/A</v>
      </c>
      <c r="ED221" s="77" t="e">
        <f>IF(AF221="","",IF(CE221="","",AF221-AF221+INDEX(gDP!AU$6:AU$271,MATCH(totalExpenditure!$A221,gDP!$B$6:$B$271))))</f>
        <v>#N/A</v>
      </c>
      <c r="EE221" s="77" t="e">
        <f>IF(AG221="","",IF(CF221="","",AG221-AG221+INDEX(gDP!AV$6:AV$271,MATCH(totalExpenditure!$A221,gDP!$B$6:$B$271))))</f>
        <v>#N/A</v>
      </c>
      <c r="EF221" s="77" t="e">
        <f>IF(AH221="","",IF(CG221="","",AH221-AH221+INDEX(gDP!AW$6:AW$271,MATCH(totalExpenditure!$A221,gDP!$B$6:$B$271))))</f>
        <v>#N/A</v>
      </c>
      <c r="EG221" s="77" t="e">
        <f>IF(AI221="","",IF(CH221="","",AI221-AI221+INDEX(gDP!AX$6:AX$271,MATCH(totalExpenditure!$A221,gDP!$B$6:$B$271))))</f>
        <v>#N/A</v>
      </c>
      <c r="EH221" s="77" t="e">
        <f>IF(AJ221="","",IF(CI221="","",AJ221-AJ221+INDEX(gDP!AY$6:AY$271,MATCH(totalExpenditure!$A221,gDP!$B$6:$B$271))))</f>
        <v>#N/A</v>
      </c>
      <c r="EI221" s="77" t="e">
        <f>IF(AK221="","",IF(CJ221="","",AK221-AK221+INDEX(gDP!AZ$6:AZ$271,MATCH(totalExpenditure!$A221,gDP!$B$6:$B$271))))</f>
        <v>#N/A</v>
      </c>
      <c r="EJ221" s="77" t="e">
        <f>IF(AL221="","",IF(CK221="","",AL221-AL221+INDEX(gDP!BA$6:BA$271,MATCH(totalExpenditure!$A221,gDP!$B$6:$B$271))))</f>
        <v>#N/A</v>
      </c>
      <c r="EK221" s="77" t="e">
        <f>IF(AM221="","",IF(CL221="","",AM221-AM221+INDEX(gDP!BB$6:BB$271,MATCH(totalExpenditure!$A221,gDP!$B$6:$B$271))))</f>
        <v>#N/A</v>
      </c>
      <c r="EL221" s="77" t="e">
        <f>IF(AN221="","",IF(CM221="","",AN221-AN221+INDEX(gDP!BC$6:BC$271,MATCH(totalExpenditure!$A221,gDP!$B$6:$B$271))))</f>
        <v>#N/A</v>
      </c>
      <c r="EM221" s="77" t="e">
        <f>IF(AO221="","",IF(CN221="","",AO221-AO221+INDEX(gDP!BD$6:BD$271,MATCH(totalExpenditure!$A221,gDP!$B$6:$B$271))))</f>
        <v>#N/A</v>
      </c>
      <c r="EN221" s="77" t="e">
        <f>IF(AP221="","",IF(CO221="","",AP221-AP221+INDEX(gDP!BE$6:BE$271,MATCH(totalExpenditure!$A221,gDP!$B$6:$B$271))))</f>
        <v>#N/A</v>
      </c>
      <c r="EO221" s="77" t="e">
        <f>IF(AQ221="","",IF(CP221="","",AQ221-AQ221+INDEX(gDP!BF$6:BF$271,MATCH(totalExpenditure!$A221,gDP!$B$6:$B$271))))</f>
        <v>#N/A</v>
      </c>
      <c r="EP221" s="77" t="e">
        <f>IF(AR221="","",IF(CQ221="","",AR221-AR221+INDEX(gDP!BG$6:BG$271,MATCH(totalExpenditure!$A221,gDP!$B$6:$B$271))))</f>
        <v>#N/A</v>
      </c>
      <c r="EQ221" s="77" t="e">
        <f>IF(AS221="","",IF(CR221="","",AS221-AS221+INDEX(gDP!BH$6:BH$271,MATCH(totalExpenditure!$A221,gDP!$B$6:$B$271))))</f>
        <v>#N/A</v>
      </c>
      <c r="ER221" s="77" t="e">
        <f>IF(AT221="","",IF(CS221="","",AT221-AT221+INDEX(gDP!BI$6:BI$271,MATCH(totalExpenditure!$A221,gDP!$B$6:$B$271))))</f>
        <v>#N/A</v>
      </c>
      <c r="ES221" s="77" t="e">
        <f>IF(AU221="","",IF(CT221="","",AU221-AU221+INDEX(gDP!BJ$6:BJ$271,MATCH(totalExpenditure!$A221,gDP!$B$6:$B$271))))</f>
        <v>#N/A</v>
      </c>
      <c r="ET221" s="77" t="e">
        <f>IF(AV221="","",IF(CU221="","",AV221-AV221+INDEX(gDP!BK$6:BK$271,MATCH(totalExpenditure!$A221,gDP!$B$6:$B$271))))</f>
        <v>#N/A</v>
      </c>
      <c r="EU221" s="77" t="e">
        <f>IF(AW221="","",IF(CV221="","",AW221-AW221+INDEX(gDP!BL$6:BL$271,MATCH(totalExpenditure!$A221,gDP!$B$6:$B$271))))</f>
        <v>#N/A</v>
      </c>
      <c r="EV221" s="77" t="e">
        <f>IF(AX221="","",IF(CW221="","",AX221-AX221+INDEX(gDP!BM$6:BM$271,MATCH(totalExpenditure!$A221,gDP!$B$6:$B$271))))</f>
        <v>#N/A</v>
      </c>
      <c r="EW221" s="77" t="e">
        <f>IF(AY221="","",IF(CX221="","",AY221-AY221+INDEX(gDP!BN$6:BN$271,MATCH(totalExpenditure!$A221,gDP!$B$6:$B$271))))</f>
        <v>#N/A</v>
      </c>
      <c r="EX221" s="77" t="e">
        <f>IF(AZ221="","",IF(CY221="","",AZ221-AZ221+INDEX(gDP!BO$6:BO$271,MATCH(totalExpenditure!$A221,gDP!$B$6:$B$271))))</f>
        <v>#N/A</v>
      </c>
    </row>
    <row r="222" spans="1:154" x14ac:dyDescent="0.35">
      <c r="A222" t="s">
        <v>653</v>
      </c>
      <c r="B222" s="77" t="e">
        <f>IF(INDEX([2]pivotTable!B$3:B$308,MATCH(totalExpenditure!$A222,[2]pivotTable!$A$3:$A$308,0))/100*INDEX(gDP!Q$6:Q$271,MATCH(totalExpenditure!$A222,gDP!$B$6:$B$271))=0,"",INDEX([2]pivotTable!B$3:B$308,MATCH(totalExpenditure!$A222,[2]pivotTable!$A$3:$A$308,0))/100*INDEX(gDP!Q$6:Q$271,MATCH(totalExpenditure!$A222,gDP!$B$6:$B$271)))</f>
        <v>#N/A</v>
      </c>
      <c r="C222" s="77" t="e">
        <f>IF(INDEX([2]pivotTable!C$3:C$308,MATCH(totalExpenditure!$A222,[2]pivotTable!$A$3:$A$308,0))/100*INDEX(gDP!R$6:R$271,MATCH(totalExpenditure!$A222,gDP!$B$6:$B$271))=0,"",INDEX([2]pivotTable!C$3:C$308,MATCH(totalExpenditure!$A222,[2]pivotTable!$A$3:$A$308,0))/100*INDEX(gDP!R$6:R$271,MATCH(totalExpenditure!$A222,gDP!$B$6:$B$271)))</f>
        <v>#N/A</v>
      </c>
      <c r="D222" s="77" t="e">
        <f>IF(INDEX([2]pivotTable!D$3:D$308,MATCH(totalExpenditure!$A222,[2]pivotTable!$A$3:$A$308,0))/100*INDEX(gDP!S$6:S$271,MATCH(totalExpenditure!$A222,gDP!$B$6:$B$271))=0,"",INDEX([2]pivotTable!D$3:D$308,MATCH(totalExpenditure!$A222,[2]pivotTable!$A$3:$A$308,0))/100*INDEX(gDP!S$6:S$271,MATCH(totalExpenditure!$A222,gDP!$B$6:$B$271)))</f>
        <v>#N/A</v>
      </c>
      <c r="E222" s="77" t="e">
        <f>IF(INDEX([2]pivotTable!E$3:E$308,MATCH(totalExpenditure!$A222,[2]pivotTable!$A$3:$A$308,0))/100*INDEX(gDP!T$6:T$271,MATCH(totalExpenditure!$A222,gDP!$B$6:$B$271))=0,"",INDEX([2]pivotTable!E$3:E$308,MATCH(totalExpenditure!$A222,[2]pivotTable!$A$3:$A$308,0))/100*INDEX(gDP!T$6:T$271,MATCH(totalExpenditure!$A222,gDP!$B$6:$B$271)))</f>
        <v>#N/A</v>
      </c>
      <c r="F222" s="77" t="e">
        <f>IF(INDEX([2]pivotTable!F$3:F$308,MATCH(totalExpenditure!$A222,[2]pivotTable!$A$3:$A$308,0))/100*INDEX(gDP!U$6:U$271,MATCH(totalExpenditure!$A222,gDP!$B$6:$B$271))=0,"",INDEX([2]pivotTable!F$3:F$308,MATCH(totalExpenditure!$A222,[2]pivotTable!$A$3:$A$308,0))/100*INDEX(gDP!U$6:U$271,MATCH(totalExpenditure!$A222,gDP!$B$6:$B$271)))</f>
        <v>#N/A</v>
      </c>
      <c r="G222" s="77" t="e">
        <f>IF(INDEX([2]pivotTable!G$3:G$308,MATCH(totalExpenditure!$A222,[2]pivotTable!$A$3:$A$308,0))/100*INDEX(gDP!V$6:V$271,MATCH(totalExpenditure!$A222,gDP!$B$6:$B$271))=0,"",INDEX([2]pivotTable!G$3:G$308,MATCH(totalExpenditure!$A222,[2]pivotTable!$A$3:$A$308,0))/100*INDEX(gDP!V$6:V$271,MATCH(totalExpenditure!$A222,gDP!$B$6:$B$271)))</f>
        <v>#N/A</v>
      </c>
      <c r="H222" s="77" t="e">
        <f>IF(INDEX([2]pivotTable!H$3:H$308,MATCH(totalExpenditure!$A222,[2]pivotTable!$A$3:$A$308,0))/100*INDEX(gDP!W$6:W$271,MATCH(totalExpenditure!$A222,gDP!$B$6:$B$271))=0,"",INDEX([2]pivotTable!H$3:H$308,MATCH(totalExpenditure!$A222,[2]pivotTable!$A$3:$A$308,0))/100*INDEX(gDP!W$6:W$271,MATCH(totalExpenditure!$A222,gDP!$B$6:$B$271)))</f>
        <v>#N/A</v>
      </c>
      <c r="I222" s="77" t="e">
        <f>IF(INDEX([2]pivotTable!I$3:I$308,MATCH(totalExpenditure!$A222,[2]pivotTable!$A$3:$A$308,0))/100*INDEX(gDP!X$6:X$271,MATCH(totalExpenditure!$A222,gDP!$B$6:$B$271))=0,"",INDEX([2]pivotTable!I$3:I$308,MATCH(totalExpenditure!$A222,[2]pivotTable!$A$3:$A$308,0))/100*INDEX(gDP!X$6:X$271,MATCH(totalExpenditure!$A222,gDP!$B$6:$B$271)))</f>
        <v>#N/A</v>
      </c>
      <c r="J222" s="77" t="e">
        <f>IF(INDEX([2]pivotTable!J$3:J$308,MATCH(totalExpenditure!$A222,[2]pivotTable!$A$3:$A$308,0))/100*INDEX(gDP!Y$6:Y$271,MATCH(totalExpenditure!$A222,gDP!$B$6:$B$271))=0,"",INDEX([2]pivotTable!J$3:J$308,MATCH(totalExpenditure!$A222,[2]pivotTable!$A$3:$A$308,0))/100*INDEX(gDP!Y$6:Y$271,MATCH(totalExpenditure!$A222,gDP!$B$6:$B$271)))</f>
        <v>#N/A</v>
      </c>
      <c r="K222" s="77" t="e">
        <f>IF(INDEX([2]pivotTable!K$3:K$308,MATCH(totalExpenditure!$A222,[2]pivotTable!$A$3:$A$308,0))/100*INDEX(gDP!Z$6:Z$271,MATCH(totalExpenditure!$A222,gDP!$B$6:$B$271))=0,"",INDEX([2]pivotTable!K$3:K$308,MATCH(totalExpenditure!$A222,[2]pivotTable!$A$3:$A$308,0))/100*INDEX(gDP!Z$6:Z$271,MATCH(totalExpenditure!$A222,gDP!$B$6:$B$271)))</f>
        <v>#N/A</v>
      </c>
      <c r="L222" s="77" t="e">
        <f>IF(INDEX([2]pivotTable!L$3:L$308,MATCH(totalExpenditure!$A222,[2]pivotTable!$A$3:$A$308,0))/100*INDEX(gDP!AA$6:AA$271,MATCH(totalExpenditure!$A222,gDP!$B$6:$B$271))=0,"",INDEX([2]pivotTable!L$3:L$308,MATCH(totalExpenditure!$A222,[2]pivotTable!$A$3:$A$308,0))/100*INDEX(gDP!AA$6:AA$271,MATCH(totalExpenditure!$A222,gDP!$B$6:$B$271)))</f>
        <v>#N/A</v>
      </c>
      <c r="M222" s="77" t="e">
        <f>IF(INDEX([2]pivotTable!M$3:M$308,MATCH(totalExpenditure!$A222,[2]pivotTable!$A$3:$A$308,0))/100*INDEX(gDP!AB$6:AB$271,MATCH(totalExpenditure!$A222,gDP!$B$6:$B$271))=0,"",INDEX([2]pivotTable!M$3:M$308,MATCH(totalExpenditure!$A222,[2]pivotTable!$A$3:$A$308,0))/100*INDEX(gDP!AB$6:AB$271,MATCH(totalExpenditure!$A222,gDP!$B$6:$B$271)))</f>
        <v>#N/A</v>
      </c>
      <c r="N222" s="77" t="e">
        <f>IF(INDEX([2]pivotTable!N$3:N$308,MATCH(totalExpenditure!$A222,[2]pivotTable!$A$3:$A$308,0))/100*INDEX(gDP!AC$6:AC$271,MATCH(totalExpenditure!$A222,gDP!$B$6:$B$271))=0,"",INDEX([2]pivotTable!N$3:N$308,MATCH(totalExpenditure!$A222,[2]pivotTable!$A$3:$A$308,0))/100*INDEX(gDP!AC$6:AC$271,MATCH(totalExpenditure!$A222,gDP!$B$6:$B$271)))</f>
        <v>#N/A</v>
      </c>
      <c r="O222" s="77" t="e">
        <f>IF(INDEX([2]pivotTable!O$3:O$308,MATCH(totalExpenditure!$A222,[2]pivotTable!$A$3:$A$308,0))/100*INDEX(gDP!AD$6:AD$271,MATCH(totalExpenditure!$A222,gDP!$B$6:$B$271))=0,"",INDEX([2]pivotTable!O$3:O$308,MATCH(totalExpenditure!$A222,[2]pivotTable!$A$3:$A$308,0))/100*INDEX(gDP!AD$6:AD$271,MATCH(totalExpenditure!$A222,gDP!$B$6:$B$271)))</f>
        <v>#N/A</v>
      </c>
      <c r="P222" s="77" t="e">
        <f>IF(INDEX([2]pivotTable!P$3:P$308,MATCH(totalExpenditure!$A222,[2]pivotTable!$A$3:$A$308,0))/100*INDEX(gDP!AE$6:AE$271,MATCH(totalExpenditure!$A222,gDP!$B$6:$B$271))=0,"",INDEX([2]pivotTable!P$3:P$308,MATCH(totalExpenditure!$A222,[2]pivotTable!$A$3:$A$308,0))/100*INDEX(gDP!AE$6:AE$271,MATCH(totalExpenditure!$A222,gDP!$B$6:$B$271)))</f>
        <v>#N/A</v>
      </c>
      <c r="Q222" s="77" t="e">
        <f>IF(INDEX([2]pivotTable!Q$3:Q$308,MATCH(totalExpenditure!$A222,[2]pivotTable!$A$3:$A$308,0))/100*INDEX(gDP!AF$6:AF$271,MATCH(totalExpenditure!$A222,gDP!$B$6:$B$271))=0,"",INDEX([2]pivotTable!Q$3:Q$308,MATCH(totalExpenditure!$A222,[2]pivotTable!$A$3:$A$308,0))/100*INDEX(gDP!AF$6:AF$271,MATCH(totalExpenditure!$A222,gDP!$B$6:$B$271)))</f>
        <v>#N/A</v>
      </c>
      <c r="R222" s="77" t="e">
        <f>IF(INDEX([2]pivotTable!R$3:R$308,MATCH(totalExpenditure!$A222,[2]pivotTable!$A$3:$A$308,0))/100*INDEX(gDP!AG$6:AG$271,MATCH(totalExpenditure!$A222,gDP!$B$6:$B$271))=0,"",INDEX([2]pivotTable!R$3:R$308,MATCH(totalExpenditure!$A222,[2]pivotTable!$A$3:$A$308,0))/100*INDEX(gDP!AG$6:AG$271,MATCH(totalExpenditure!$A222,gDP!$B$6:$B$271)))</f>
        <v>#N/A</v>
      </c>
      <c r="S222" s="77" t="e">
        <f>IF(INDEX([2]pivotTable!S$3:S$308,MATCH(totalExpenditure!$A222,[2]pivotTable!$A$3:$A$308,0))/100*INDEX(gDP!AH$6:AH$271,MATCH(totalExpenditure!$A222,gDP!$B$6:$B$271))=0,"",INDEX([2]pivotTable!S$3:S$308,MATCH(totalExpenditure!$A222,[2]pivotTable!$A$3:$A$308,0))/100*INDEX(gDP!AH$6:AH$271,MATCH(totalExpenditure!$A222,gDP!$B$6:$B$271)))</f>
        <v>#N/A</v>
      </c>
      <c r="T222" s="77" t="e">
        <f>IF(INDEX([2]pivotTable!T$3:T$308,MATCH(totalExpenditure!$A222,[2]pivotTable!$A$3:$A$308,0))/100*INDEX(gDP!AI$6:AI$271,MATCH(totalExpenditure!$A222,gDP!$B$6:$B$271))=0,"",INDEX([2]pivotTable!T$3:T$308,MATCH(totalExpenditure!$A222,[2]pivotTable!$A$3:$A$308,0))/100*INDEX(gDP!AI$6:AI$271,MATCH(totalExpenditure!$A222,gDP!$B$6:$B$271)))</f>
        <v>#N/A</v>
      </c>
      <c r="U222" s="77" t="e">
        <f>IF(INDEX([2]pivotTable!U$3:U$308,MATCH(totalExpenditure!$A222,[2]pivotTable!$A$3:$A$308,0))/100*INDEX(gDP!AJ$6:AJ$271,MATCH(totalExpenditure!$A222,gDP!$B$6:$B$271))=0,"",INDEX([2]pivotTable!U$3:U$308,MATCH(totalExpenditure!$A222,[2]pivotTable!$A$3:$A$308,0))/100*INDEX(gDP!AJ$6:AJ$271,MATCH(totalExpenditure!$A222,gDP!$B$6:$B$271)))</f>
        <v>#N/A</v>
      </c>
      <c r="V222" s="77" t="e">
        <f>IF(INDEX([2]pivotTable!V$3:V$308,MATCH(totalExpenditure!$A222,[2]pivotTable!$A$3:$A$308,0))/100*INDEX(gDP!AK$6:AK$271,MATCH(totalExpenditure!$A222,gDP!$B$6:$B$271))=0,"",INDEX([2]pivotTable!V$3:V$308,MATCH(totalExpenditure!$A222,[2]pivotTable!$A$3:$A$308,0))/100*INDEX(gDP!AK$6:AK$271,MATCH(totalExpenditure!$A222,gDP!$B$6:$B$271)))</f>
        <v>#N/A</v>
      </c>
      <c r="W222" s="77" t="e">
        <f>IF(INDEX([2]pivotTable!W$3:W$308,MATCH(totalExpenditure!$A222,[2]pivotTable!$A$3:$A$308,0))/100*INDEX(gDP!AL$6:AL$271,MATCH(totalExpenditure!$A222,gDP!$B$6:$B$271))=0,"",INDEX([2]pivotTable!W$3:W$308,MATCH(totalExpenditure!$A222,[2]pivotTable!$A$3:$A$308,0))/100*INDEX(gDP!AL$6:AL$271,MATCH(totalExpenditure!$A222,gDP!$B$6:$B$271)))</f>
        <v>#N/A</v>
      </c>
      <c r="X222" s="77" t="e">
        <f>IF(INDEX([2]pivotTable!X$3:X$308,MATCH(totalExpenditure!$A222,[2]pivotTable!$A$3:$A$308,0))/100*INDEX(gDP!AM$6:AM$271,MATCH(totalExpenditure!$A222,gDP!$B$6:$B$271))=0,"",INDEX([2]pivotTable!X$3:X$308,MATCH(totalExpenditure!$A222,[2]pivotTable!$A$3:$A$308,0))/100*INDEX(gDP!AM$6:AM$271,MATCH(totalExpenditure!$A222,gDP!$B$6:$B$271)))</f>
        <v>#N/A</v>
      </c>
      <c r="Y222" s="77" t="e">
        <f>IF(INDEX([2]pivotTable!Y$3:Y$308,MATCH(totalExpenditure!$A222,[2]pivotTable!$A$3:$A$308,0))/100*INDEX(gDP!AN$6:AN$271,MATCH(totalExpenditure!$A222,gDP!$B$6:$B$271))=0,"",INDEX([2]pivotTable!Y$3:Y$308,MATCH(totalExpenditure!$A222,[2]pivotTable!$A$3:$A$308,0))/100*INDEX(gDP!AN$6:AN$271,MATCH(totalExpenditure!$A222,gDP!$B$6:$B$271)))</f>
        <v>#N/A</v>
      </c>
      <c r="Z222" s="77" t="e">
        <f>IF(INDEX([2]pivotTable!Z$3:Z$308,MATCH(totalExpenditure!$A222,[2]pivotTable!$A$3:$A$308,0))/100*INDEX(gDP!AO$6:AO$271,MATCH(totalExpenditure!$A222,gDP!$B$6:$B$271))=0,"",INDEX([2]pivotTable!Z$3:Z$308,MATCH(totalExpenditure!$A222,[2]pivotTable!$A$3:$A$308,0))/100*INDEX(gDP!AO$6:AO$271,MATCH(totalExpenditure!$A222,gDP!$B$6:$B$271)))</f>
        <v>#N/A</v>
      </c>
      <c r="AA222" s="77" t="e">
        <f>IF(INDEX([2]pivotTable!AA$3:AA$308,MATCH(totalExpenditure!$A222,[2]pivotTable!$A$3:$A$308,0))/100*INDEX(gDP!AP$6:AP$271,MATCH(totalExpenditure!$A222,gDP!$B$6:$B$271))=0,"",INDEX([2]pivotTable!AA$3:AA$308,MATCH(totalExpenditure!$A222,[2]pivotTable!$A$3:$A$308,0))/100*INDEX(gDP!AP$6:AP$271,MATCH(totalExpenditure!$A222,gDP!$B$6:$B$271)))</f>
        <v>#N/A</v>
      </c>
      <c r="AB222" s="77" t="e">
        <f>IF(INDEX([2]pivotTable!AB$3:AB$308,MATCH(totalExpenditure!$A222,[2]pivotTable!$A$3:$A$308,0))/100*INDEX(gDP!AQ$6:AQ$271,MATCH(totalExpenditure!$A222,gDP!$B$6:$B$271))=0,"",INDEX([2]pivotTable!AB$3:AB$308,MATCH(totalExpenditure!$A222,[2]pivotTable!$A$3:$A$308,0))/100*INDEX(gDP!AQ$6:AQ$271,MATCH(totalExpenditure!$A222,gDP!$B$6:$B$271)))</f>
        <v>#N/A</v>
      </c>
      <c r="AC222" s="77" t="e">
        <f>IF(INDEX([2]pivotTable!AC$3:AC$308,MATCH(totalExpenditure!$A222,[2]pivotTable!$A$3:$A$308,0))/100*INDEX(gDP!AR$6:AR$271,MATCH(totalExpenditure!$A222,gDP!$B$6:$B$271))=0,"",INDEX([2]pivotTable!AC$3:AC$308,MATCH(totalExpenditure!$A222,[2]pivotTable!$A$3:$A$308,0))/100*INDEX(gDP!AR$6:AR$271,MATCH(totalExpenditure!$A222,gDP!$B$6:$B$271)))</f>
        <v>#N/A</v>
      </c>
      <c r="AD222" s="77" t="e">
        <f>IF(INDEX([2]pivotTable!AD$3:AD$308,MATCH(totalExpenditure!$A222,[2]pivotTable!$A$3:$A$308,0))/100*INDEX(gDP!AS$6:AS$271,MATCH(totalExpenditure!$A222,gDP!$B$6:$B$271))=0,"",INDEX([2]pivotTable!AD$3:AD$308,MATCH(totalExpenditure!$A222,[2]pivotTable!$A$3:$A$308,0))/100*INDEX(gDP!AS$6:AS$271,MATCH(totalExpenditure!$A222,gDP!$B$6:$B$271)))</f>
        <v>#N/A</v>
      </c>
      <c r="AE222" s="77" t="e">
        <f>IF(INDEX([2]pivotTable!AE$3:AE$308,MATCH(totalExpenditure!$A222,[2]pivotTable!$A$3:$A$308,0))/100*INDEX(gDP!AT$6:AT$271,MATCH(totalExpenditure!$A222,gDP!$B$6:$B$271))=0,"",INDEX([2]pivotTable!AE$3:AE$308,MATCH(totalExpenditure!$A222,[2]pivotTable!$A$3:$A$308,0))/100*INDEX(gDP!AT$6:AT$271,MATCH(totalExpenditure!$A222,gDP!$B$6:$B$271)))</f>
        <v>#N/A</v>
      </c>
      <c r="AF222" s="77" t="e">
        <f>IF(INDEX([2]pivotTable!AF$3:AF$308,MATCH(totalExpenditure!$A222,[2]pivotTable!$A$3:$A$308,0))/100*INDEX(gDP!AU$6:AU$271,MATCH(totalExpenditure!$A222,gDP!$B$6:$B$271))=0,"",INDEX([2]pivotTable!AF$3:AF$308,MATCH(totalExpenditure!$A222,[2]pivotTable!$A$3:$A$308,0))/100*INDEX(gDP!AU$6:AU$271,MATCH(totalExpenditure!$A222,gDP!$B$6:$B$271)))</f>
        <v>#N/A</v>
      </c>
      <c r="AG222" s="77" t="e">
        <f>IF(INDEX([2]pivotTable!AG$3:AG$308,MATCH(totalExpenditure!$A222,[2]pivotTable!$A$3:$A$308,0))/100*INDEX(gDP!AV$6:AV$271,MATCH(totalExpenditure!$A222,gDP!$B$6:$B$271))=0,"",INDEX([2]pivotTable!AG$3:AG$308,MATCH(totalExpenditure!$A222,[2]pivotTable!$A$3:$A$308,0))/100*INDEX(gDP!AV$6:AV$271,MATCH(totalExpenditure!$A222,gDP!$B$6:$B$271)))</f>
        <v>#N/A</v>
      </c>
      <c r="AH222" s="77" t="e">
        <f>IF(INDEX([2]pivotTable!AH$3:AH$308,MATCH(totalExpenditure!$A222,[2]pivotTable!$A$3:$A$308,0))/100*INDEX(gDP!AW$6:AW$271,MATCH(totalExpenditure!$A222,gDP!$B$6:$B$271))=0,"",INDEX([2]pivotTable!AH$3:AH$308,MATCH(totalExpenditure!$A222,[2]pivotTable!$A$3:$A$308,0))/100*INDEX(gDP!AW$6:AW$271,MATCH(totalExpenditure!$A222,gDP!$B$6:$B$271)))</f>
        <v>#N/A</v>
      </c>
      <c r="AI222" s="77" t="e">
        <f>IF(INDEX([2]pivotTable!AI$3:AI$308,MATCH(totalExpenditure!$A222,[2]pivotTable!$A$3:$A$308,0))/100*INDEX(gDP!AX$6:AX$271,MATCH(totalExpenditure!$A222,gDP!$B$6:$B$271))=0,"",INDEX([2]pivotTable!AI$3:AI$308,MATCH(totalExpenditure!$A222,[2]pivotTable!$A$3:$A$308,0))/100*INDEX(gDP!AX$6:AX$271,MATCH(totalExpenditure!$A222,gDP!$B$6:$B$271)))</f>
        <v>#N/A</v>
      </c>
      <c r="AJ222" s="77" t="e">
        <f>IF(INDEX([2]pivotTable!AJ$3:AJ$308,MATCH(totalExpenditure!$A222,[2]pivotTable!$A$3:$A$308,0))/100*INDEX(gDP!AY$6:AY$271,MATCH(totalExpenditure!$A222,gDP!$B$6:$B$271))=0,"",INDEX([2]pivotTable!AJ$3:AJ$308,MATCH(totalExpenditure!$A222,[2]pivotTable!$A$3:$A$308,0))/100*INDEX(gDP!AY$6:AY$271,MATCH(totalExpenditure!$A222,gDP!$B$6:$B$271)))</f>
        <v>#N/A</v>
      </c>
      <c r="AK222" s="77" t="e">
        <f>IF(INDEX([2]pivotTable!AK$3:AK$308,MATCH(totalExpenditure!$A222,[2]pivotTable!$A$3:$A$308,0))/100*INDEX(gDP!AZ$6:AZ$271,MATCH(totalExpenditure!$A222,gDP!$B$6:$B$271))=0,"",INDEX([2]pivotTable!AK$3:AK$308,MATCH(totalExpenditure!$A222,[2]pivotTable!$A$3:$A$308,0))/100*INDEX(gDP!AZ$6:AZ$271,MATCH(totalExpenditure!$A222,gDP!$B$6:$B$271)))</f>
        <v>#N/A</v>
      </c>
      <c r="AL222" s="77" t="e">
        <f>IF(INDEX([2]pivotTable!AL$3:AL$308,MATCH(totalExpenditure!$A222,[2]pivotTable!$A$3:$A$308,0))/100*INDEX(gDP!BA$6:BA$271,MATCH(totalExpenditure!$A222,gDP!$B$6:$B$271))=0,"",INDEX([2]pivotTable!AL$3:AL$308,MATCH(totalExpenditure!$A222,[2]pivotTable!$A$3:$A$308,0))/100*INDEX(gDP!BA$6:BA$271,MATCH(totalExpenditure!$A222,gDP!$B$6:$B$271)))</f>
        <v>#N/A</v>
      </c>
      <c r="AM222" s="77" t="e">
        <f>IF(INDEX([2]pivotTable!AM$3:AM$308,MATCH(totalExpenditure!$A222,[2]pivotTable!$A$3:$A$308,0))/100*INDEX(gDP!BB$6:BB$271,MATCH(totalExpenditure!$A222,gDP!$B$6:$B$271))=0,"",INDEX([2]pivotTable!AM$3:AM$308,MATCH(totalExpenditure!$A222,[2]pivotTable!$A$3:$A$308,0))/100*INDEX(gDP!BB$6:BB$271,MATCH(totalExpenditure!$A222,gDP!$B$6:$B$271)))</f>
        <v>#N/A</v>
      </c>
      <c r="AN222" s="77" t="e">
        <f>IF(INDEX([2]pivotTable!AN$3:AN$308,MATCH(totalExpenditure!$A222,[2]pivotTable!$A$3:$A$308,0))/100*INDEX(gDP!BC$6:BC$271,MATCH(totalExpenditure!$A222,gDP!$B$6:$B$271))=0,"",INDEX([2]pivotTable!AN$3:AN$308,MATCH(totalExpenditure!$A222,[2]pivotTable!$A$3:$A$308,0))/100*INDEX(gDP!BC$6:BC$271,MATCH(totalExpenditure!$A222,gDP!$B$6:$B$271)))</f>
        <v>#N/A</v>
      </c>
      <c r="AO222" s="77" t="e">
        <f>IF(INDEX([2]pivotTable!AO$3:AO$308,MATCH(totalExpenditure!$A222,[2]pivotTable!$A$3:$A$308,0))/100*INDEX(gDP!BD$6:BD$271,MATCH(totalExpenditure!$A222,gDP!$B$6:$B$271))=0,"",INDEX([2]pivotTable!AO$3:AO$308,MATCH(totalExpenditure!$A222,[2]pivotTable!$A$3:$A$308,0))/100*INDEX(gDP!BD$6:BD$271,MATCH(totalExpenditure!$A222,gDP!$B$6:$B$271)))</f>
        <v>#N/A</v>
      </c>
      <c r="AP222" s="77" t="e">
        <f>IF(INDEX([2]pivotTable!AP$3:AP$308,MATCH(totalExpenditure!$A222,[2]pivotTable!$A$3:$A$308,0))/100*INDEX(gDP!BE$6:BE$271,MATCH(totalExpenditure!$A222,gDP!$B$6:$B$271))=0,"",INDEX([2]pivotTable!AP$3:AP$308,MATCH(totalExpenditure!$A222,[2]pivotTable!$A$3:$A$308,0))/100*INDEX(gDP!BE$6:BE$271,MATCH(totalExpenditure!$A222,gDP!$B$6:$B$271)))</f>
        <v>#N/A</v>
      </c>
      <c r="AQ222" s="77" t="e">
        <f>IF(INDEX([2]pivotTable!AQ$3:AQ$308,MATCH(totalExpenditure!$A222,[2]pivotTable!$A$3:$A$308,0))/100*INDEX(gDP!BF$6:BF$271,MATCH(totalExpenditure!$A222,gDP!$B$6:$B$271))=0,"",INDEX([2]pivotTable!AQ$3:AQ$308,MATCH(totalExpenditure!$A222,[2]pivotTable!$A$3:$A$308,0))/100*INDEX(gDP!BF$6:BF$271,MATCH(totalExpenditure!$A222,gDP!$B$6:$B$271)))</f>
        <v>#N/A</v>
      </c>
      <c r="AR222" s="77" t="e">
        <f>IF(INDEX([2]pivotTable!AR$3:AR$308,MATCH(totalExpenditure!$A222,[2]pivotTable!$A$3:$A$308,0))/100*INDEX(gDP!BG$6:BG$271,MATCH(totalExpenditure!$A222,gDP!$B$6:$B$271))=0,"",INDEX([2]pivotTable!AR$3:AR$308,MATCH(totalExpenditure!$A222,[2]pivotTable!$A$3:$A$308,0))/100*INDEX(gDP!BG$6:BG$271,MATCH(totalExpenditure!$A222,gDP!$B$6:$B$271)))</f>
        <v>#N/A</v>
      </c>
      <c r="AS222" s="77" t="e">
        <f>IF(INDEX([2]pivotTable!AS$3:AS$308,MATCH(totalExpenditure!$A222,[2]pivotTable!$A$3:$A$308,0))/100*INDEX(gDP!BH$6:BH$271,MATCH(totalExpenditure!$A222,gDP!$B$6:$B$271))=0,"",INDEX([2]pivotTable!AS$3:AS$308,MATCH(totalExpenditure!$A222,[2]pivotTable!$A$3:$A$308,0))/100*INDEX(gDP!BH$6:BH$271,MATCH(totalExpenditure!$A222,gDP!$B$6:$B$271)))</f>
        <v>#N/A</v>
      </c>
      <c r="AT222" s="77" t="e">
        <f>IF(INDEX([2]pivotTable!AT$3:AT$308,MATCH(totalExpenditure!$A222,[2]pivotTable!$A$3:$A$308,0))/100*INDEX(gDP!BI$6:BI$271,MATCH(totalExpenditure!$A222,gDP!$B$6:$B$271))=0,"",INDEX([2]pivotTable!AT$3:AT$308,MATCH(totalExpenditure!$A222,[2]pivotTable!$A$3:$A$308,0))/100*INDEX(gDP!BI$6:BI$271,MATCH(totalExpenditure!$A222,gDP!$B$6:$B$271)))</f>
        <v>#N/A</v>
      </c>
      <c r="AU222" s="77" t="e">
        <f>IF(INDEX([2]pivotTable!AU$3:AU$308,MATCH(totalExpenditure!$A222,[2]pivotTable!$A$3:$A$308,0))/100*INDEX(gDP!BJ$6:BJ$271,MATCH(totalExpenditure!$A222,gDP!$B$6:$B$271))=0,"",INDEX([2]pivotTable!AU$3:AU$308,MATCH(totalExpenditure!$A222,[2]pivotTable!$A$3:$A$308,0))/100*INDEX(gDP!BJ$6:BJ$271,MATCH(totalExpenditure!$A222,gDP!$B$6:$B$271)))</f>
        <v>#N/A</v>
      </c>
      <c r="AV222" s="77" t="e">
        <f>IF(INDEX([2]pivotTable!AV$3:AV$308,MATCH(totalExpenditure!$A222,[2]pivotTable!$A$3:$A$308,0))/100*INDEX(gDP!BK$6:BK$271,MATCH(totalExpenditure!$A222,gDP!$B$6:$B$271))=0,"",INDEX([2]pivotTable!AV$3:AV$308,MATCH(totalExpenditure!$A222,[2]pivotTable!$A$3:$A$308,0))/100*INDEX(gDP!BK$6:BK$271,MATCH(totalExpenditure!$A222,gDP!$B$6:$B$271)))</f>
        <v>#N/A</v>
      </c>
      <c r="AW222" s="77" t="e">
        <f>IF(INDEX([2]pivotTable!AW$3:AW$308,MATCH(totalExpenditure!$A222,[2]pivotTable!$A$3:$A$308,0))/100*INDEX(gDP!BL$6:BL$271,MATCH(totalExpenditure!$A222,gDP!$B$6:$B$271))=0,"",INDEX([2]pivotTable!AW$3:AW$308,MATCH(totalExpenditure!$A222,[2]pivotTable!$A$3:$A$308,0))/100*INDEX(gDP!BL$6:BL$271,MATCH(totalExpenditure!$A222,gDP!$B$6:$B$271)))</f>
        <v>#N/A</v>
      </c>
      <c r="AX222" s="77" t="e">
        <f>IF(INDEX([2]pivotTable!AX$3:AX$308,MATCH(totalExpenditure!$A222,[2]pivotTable!$A$3:$A$308,0))/100*INDEX(gDP!BM$6:BM$271,MATCH(totalExpenditure!$A222,gDP!$B$6:$B$271))=0,"",INDEX([2]pivotTable!AX$3:AX$308,MATCH(totalExpenditure!$A222,[2]pivotTable!$A$3:$A$308,0))/100*INDEX(gDP!BM$6:BM$271,MATCH(totalExpenditure!$A222,gDP!$B$6:$B$271)))</f>
        <v>#N/A</v>
      </c>
      <c r="AY222" s="77" t="e">
        <f>IF(INDEX([2]pivotTable!AY$3:AY$308,MATCH(totalExpenditure!$A222,[2]pivotTable!$A$3:$A$308,0))/100*INDEX(gDP!BN$6:BN$271,MATCH(totalExpenditure!$A222,gDP!$B$6:$B$271))=0,"",INDEX([2]pivotTable!AY$3:AY$308,MATCH(totalExpenditure!$A222,[2]pivotTable!$A$3:$A$308,0))/100*INDEX(gDP!BN$6:BN$271,MATCH(totalExpenditure!$A222,gDP!$B$6:$B$271)))</f>
        <v>#N/A</v>
      </c>
      <c r="AZ222" s="77" t="e">
        <f>IF(INDEX([2]pivotTable!AZ$3:AZ$308,MATCH(totalExpenditure!$A222,[2]pivotTable!$A$3:$A$308,0))/100*INDEX(gDP!BO$6:BO$271,MATCH(totalExpenditure!$A222,gDP!$B$6:$B$271))=0,"",INDEX([2]pivotTable!AZ$3:AZ$308,MATCH(totalExpenditure!$A222,[2]pivotTable!$A$3:$A$308,0))/100*INDEX(gDP!BO$6:BO$271,MATCH(totalExpenditure!$A222,gDP!$B$6:$B$271)))</f>
        <v>#N/A</v>
      </c>
      <c r="BA222" s="77" t="e">
        <f>IF(INDEX([2]pivotTable!B$310:B$615,MATCH(totalExpenditure!$A222,[2]pivotTable!$A$310:$A$615,0))/100*INDEX(gDP!Q$6:Q$271,MATCH(totalExpenditure!$A222,gDP!$B$6:$B$271))=0,"",INDEX([2]pivotTable!B$310:B$615,MATCH(totalExpenditure!$A222,[2]pivotTable!$A$310:$A$615,0))/100*INDEX(gDP!Q$6:Q$271,MATCH(totalExpenditure!$A222,gDP!$B$6:$B$271)))</f>
        <v>#N/A</v>
      </c>
      <c r="BB222" s="77" t="e">
        <f>IF(INDEX([2]pivotTable!C$310:C$615,MATCH(totalExpenditure!$A222,[2]pivotTable!$A$310:$A$615,0))/100*INDEX(gDP!R$6:R$271,MATCH(totalExpenditure!$A222,gDP!$B$6:$B$271))=0,"",INDEX([2]pivotTable!C$310:C$615,MATCH(totalExpenditure!$A222,[2]pivotTable!$A$310:$A$615,0))/100*INDEX(gDP!R$6:R$271,MATCH(totalExpenditure!$A222,gDP!$B$6:$B$271)))</f>
        <v>#N/A</v>
      </c>
      <c r="BC222" s="77" t="e">
        <f>IF(INDEX([2]pivotTable!D$310:D$615,MATCH(totalExpenditure!$A222,[2]pivotTable!$A$310:$A$615,0))/100*INDEX(gDP!S$6:S$271,MATCH(totalExpenditure!$A222,gDP!$B$6:$B$271))=0,"",INDEX([2]pivotTable!D$310:D$615,MATCH(totalExpenditure!$A222,[2]pivotTable!$A$310:$A$615,0))/100*INDEX(gDP!S$6:S$271,MATCH(totalExpenditure!$A222,gDP!$B$6:$B$271)))</f>
        <v>#N/A</v>
      </c>
      <c r="BD222" s="77" t="e">
        <f>IF(INDEX([2]pivotTable!E$310:E$615,MATCH(totalExpenditure!$A222,[2]pivotTable!$A$310:$A$615,0))/100*INDEX(gDP!T$6:T$271,MATCH(totalExpenditure!$A222,gDP!$B$6:$B$271))=0,"",INDEX([2]pivotTable!E$310:E$615,MATCH(totalExpenditure!$A222,[2]pivotTable!$A$310:$A$615,0))/100*INDEX(gDP!T$6:T$271,MATCH(totalExpenditure!$A222,gDP!$B$6:$B$271)))</f>
        <v>#N/A</v>
      </c>
      <c r="BE222" s="77" t="e">
        <f>IF(INDEX([2]pivotTable!F$310:F$615,MATCH(totalExpenditure!$A222,[2]pivotTable!$A$310:$A$615,0))/100*INDEX(gDP!U$6:U$271,MATCH(totalExpenditure!$A222,gDP!$B$6:$B$271))=0,"",INDEX([2]pivotTable!F$310:F$615,MATCH(totalExpenditure!$A222,[2]pivotTable!$A$310:$A$615,0))/100*INDEX(gDP!U$6:U$271,MATCH(totalExpenditure!$A222,gDP!$B$6:$B$271)))</f>
        <v>#N/A</v>
      </c>
      <c r="BF222" s="77" t="e">
        <f>IF(INDEX([2]pivotTable!G$310:G$615,MATCH(totalExpenditure!$A222,[2]pivotTable!$A$310:$A$615,0))/100*INDEX(gDP!V$6:V$271,MATCH(totalExpenditure!$A222,gDP!$B$6:$B$271))=0,"",INDEX([2]pivotTable!G$310:G$615,MATCH(totalExpenditure!$A222,[2]pivotTable!$A$310:$A$615,0))/100*INDEX(gDP!V$6:V$271,MATCH(totalExpenditure!$A222,gDP!$B$6:$B$271)))</f>
        <v>#N/A</v>
      </c>
      <c r="BG222" s="77" t="e">
        <f>IF(INDEX([2]pivotTable!H$310:H$615,MATCH(totalExpenditure!$A222,[2]pivotTable!$A$310:$A$615,0))/100*INDEX(gDP!W$6:W$271,MATCH(totalExpenditure!$A222,gDP!$B$6:$B$271))=0,"",INDEX([2]pivotTable!H$310:H$615,MATCH(totalExpenditure!$A222,[2]pivotTable!$A$310:$A$615,0))/100*INDEX(gDP!W$6:W$271,MATCH(totalExpenditure!$A222,gDP!$B$6:$B$271)))</f>
        <v>#N/A</v>
      </c>
      <c r="BH222" s="77" t="e">
        <f>IF(INDEX([2]pivotTable!I$310:I$615,MATCH(totalExpenditure!$A222,[2]pivotTable!$A$310:$A$615,0))/100*INDEX(gDP!X$6:X$271,MATCH(totalExpenditure!$A222,gDP!$B$6:$B$271))=0,"",INDEX([2]pivotTable!I$310:I$615,MATCH(totalExpenditure!$A222,[2]pivotTable!$A$310:$A$615,0))/100*INDEX(gDP!X$6:X$271,MATCH(totalExpenditure!$A222,gDP!$B$6:$B$271)))</f>
        <v>#N/A</v>
      </c>
      <c r="BI222" s="77" t="e">
        <f>IF(INDEX([2]pivotTable!J$310:J$615,MATCH(totalExpenditure!$A222,[2]pivotTable!$A$310:$A$615,0))/100*INDEX(gDP!Y$6:Y$271,MATCH(totalExpenditure!$A222,gDP!$B$6:$B$271))=0,"",INDEX([2]pivotTable!J$310:J$615,MATCH(totalExpenditure!$A222,[2]pivotTable!$A$310:$A$615,0))/100*INDEX(gDP!Y$6:Y$271,MATCH(totalExpenditure!$A222,gDP!$B$6:$B$271)))</f>
        <v>#N/A</v>
      </c>
      <c r="BJ222" s="77" t="e">
        <f>IF(INDEX([2]pivotTable!K$310:K$615,MATCH(totalExpenditure!$A222,[2]pivotTable!$A$310:$A$615,0))/100*INDEX(gDP!Z$6:Z$271,MATCH(totalExpenditure!$A222,gDP!$B$6:$B$271))=0,"",INDEX([2]pivotTable!K$310:K$615,MATCH(totalExpenditure!$A222,[2]pivotTable!$A$310:$A$615,0))/100*INDEX(gDP!Z$6:Z$271,MATCH(totalExpenditure!$A222,gDP!$B$6:$B$271)))</f>
        <v>#N/A</v>
      </c>
      <c r="BK222" s="77" t="e">
        <f>IF(INDEX([2]pivotTable!L$310:L$615,MATCH(totalExpenditure!$A222,[2]pivotTable!$A$310:$A$615,0))/100*INDEX(gDP!AA$6:AA$271,MATCH(totalExpenditure!$A222,gDP!$B$6:$B$271))=0,"",INDEX([2]pivotTable!L$310:L$615,MATCH(totalExpenditure!$A222,[2]pivotTable!$A$310:$A$615,0))/100*INDEX(gDP!AA$6:AA$271,MATCH(totalExpenditure!$A222,gDP!$B$6:$B$271)))</f>
        <v>#N/A</v>
      </c>
      <c r="BL222" s="77" t="e">
        <f>IF(INDEX([2]pivotTable!M$310:M$615,MATCH(totalExpenditure!$A222,[2]pivotTable!$A$310:$A$615,0))/100*INDEX(gDP!AB$6:AB$271,MATCH(totalExpenditure!$A222,gDP!$B$6:$B$271))=0,"",INDEX([2]pivotTable!M$310:M$615,MATCH(totalExpenditure!$A222,[2]pivotTable!$A$310:$A$615,0))/100*INDEX(gDP!AB$6:AB$271,MATCH(totalExpenditure!$A222,gDP!$B$6:$B$271)))</f>
        <v>#N/A</v>
      </c>
      <c r="BM222" s="77" t="e">
        <f>IF(INDEX([2]pivotTable!N$310:N$615,MATCH(totalExpenditure!$A222,[2]pivotTable!$A$310:$A$615,0))/100*INDEX(gDP!AC$6:AC$271,MATCH(totalExpenditure!$A222,gDP!$B$6:$B$271))=0,"",INDEX([2]pivotTable!N$310:N$615,MATCH(totalExpenditure!$A222,[2]pivotTable!$A$310:$A$615,0))/100*INDEX(gDP!AC$6:AC$271,MATCH(totalExpenditure!$A222,gDP!$B$6:$B$271)))</f>
        <v>#N/A</v>
      </c>
      <c r="BN222" s="77" t="e">
        <f>IF(INDEX([2]pivotTable!O$310:O$615,MATCH(totalExpenditure!$A222,[2]pivotTable!$A$310:$A$615,0))/100*INDEX(gDP!AD$6:AD$271,MATCH(totalExpenditure!$A222,gDP!$B$6:$B$271))=0,"",INDEX([2]pivotTable!O$310:O$615,MATCH(totalExpenditure!$A222,[2]pivotTable!$A$310:$A$615,0))/100*INDEX(gDP!AD$6:AD$271,MATCH(totalExpenditure!$A222,gDP!$B$6:$B$271)))</f>
        <v>#N/A</v>
      </c>
      <c r="BO222" s="77" t="e">
        <f>IF(INDEX([2]pivotTable!P$310:P$615,MATCH(totalExpenditure!$A222,[2]pivotTable!$A$310:$A$615,0))/100*INDEX(gDP!AE$6:AE$271,MATCH(totalExpenditure!$A222,gDP!$B$6:$B$271))=0,"",INDEX([2]pivotTable!P$310:P$615,MATCH(totalExpenditure!$A222,[2]pivotTable!$A$310:$A$615,0))/100*INDEX(gDP!AE$6:AE$271,MATCH(totalExpenditure!$A222,gDP!$B$6:$B$271)))</f>
        <v>#N/A</v>
      </c>
      <c r="BP222" s="77" t="e">
        <f>IF(INDEX([2]pivotTable!Q$310:Q$615,MATCH(totalExpenditure!$A222,[2]pivotTable!$A$310:$A$615,0))/100*INDEX(gDP!AF$6:AF$271,MATCH(totalExpenditure!$A222,gDP!$B$6:$B$271))=0,"",INDEX([2]pivotTable!Q$310:Q$615,MATCH(totalExpenditure!$A222,[2]pivotTable!$A$310:$A$615,0))/100*INDEX(gDP!AF$6:AF$271,MATCH(totalExpenditure!$A222,gDP!$B$6:$B$271)))</f>
        <v>#N/A</v>
      </c>
      <c r="BQ222" s="77" t="e">
        <f>IF(INDEX([2]pivotTable!R$310:R$615,MATCH(totalExpenditure!$A222,[2]pivotTable!$A$310:$A$615,0))/100*INDEX(gDP!AG$6:AG$271,MATCH(totalExpenditure!$A222,gDP!$B$6:$B$271))=0,"",INDEX([2]pivotTable!R$310:R$615,MATCH(totalExpenditure!$A222,[2]pivotTable!$A$310:$A$615,0))/100*INDEX(gDP!AG$6:AG$271,MATCH(totalExpenditure!$A222,gDP!$B$6:$B$271)))</f>
        <v>#N/A</v>
      </c>
      <c r="BR222" s="77" t="e">
        <f>IF(INDEX([2]pivotTable!S$310:S$615,MATCH(totalExpenditure!$A222,[2]pivotTable!$A$310:$A$615,0))/100*INDEX(gDP!AH$6:AH$271,MATCH(totalExpenditure!$A222,gDP!$B$6:$B$271))=0,"",INDEX([2]pivotTable!S$310:S$615,MATCH(totalExpenditure!$A222,[2]pivotTable!$A$310:$A$615,0))/100*INDEX(gDP!AH$6:AH$271,MATCH(totalExpenditure!$A222,gDP!$B$6:$B$271)))</f>
        <v>#N/A</v>
      </c>
      <c r="BS222" s="77" t="e">
        <f>IF(INDEX([2]pivotTable!T$310:T$615,MATCH(totalExpenditure!$A222,[2]pivotTable!$A$310:$A$615,0))/100*INDEX(gDP!AI$6:AI$271,MATCH(totalExpenditure!$A222,gDP!$B$6:$B$271))=0,"",INDEX([2]pivotTable!T$310:T$615,MATCH(totalExpenditure!$A222,[2]pivotTable!$A$310:$A$615,0))/100*INDEX(gDP!AI$6:AI$271,MATCH(totalExpenditure!$A222,gDP!$B$6:$B$271)))</f>
        <v>#N/A</v>
      </c>
      <c r="BT222" s="77" t="e">
        <f>IF(INDEX([2]pivotTable!U$310:U$615,MATCH(totalExpenditure!$A222,[2]pivotTable!$A$310:$A$615,0))/100*INDEX(gDP!AJ$6:AJ$271,MATCH(totalExpenditure!$A222,gDP!$B$6:$B$271))=0,"",INDEX([2]pivotTable!U$310:U$615,MATCH(totalExpenditure!$A222,[2]pivotTable!$A$310:$A$615,0))/100*INDEX(gDP!AJ$6:AJ$271,MATCH(totalExpenditure!$A222,gDP!$B$6:$B$271)))</f>
        <v>#N/A</v>
      </c>
      <c r="BU222" s="77" t="e">
        <f>IF(INDEX([2]pivotTable!V$310:V$615,MATCH(totalExpenditure!$A222,[2]pivotTable!$A$310:$A$615,0))/100*INDEX(gDP!AK$6:AK$271,MATCH(totalExpenditure!$A222,gDP!$B$6:$B$271))=0,"",INDEX([2]pivotTable!V$310:V$615,MATCH(totalExpenditure!$A222,[2]pivotTable!$A$310:$A$615,0))/100*INDEX(gDP!AK$6:AK$271,MATCH(totalExpenditure!$A222,gDP!$B$6:$B$271)))</f>
        <v>#N/A</v>
      </c>
      <c r="BV222" s="77" t="e">
        <f>IF(INDEX([2]pivotTable!W$310:W$615,MATCH(totalExpenditure!$A222,[2]pivotTable!$A$310:$A$615,0))/100*INDEX(gDP!AL$6:AL$271,MATCH(totalExpenditure!$A222,gDP!$B$6:$B$271))=0,"",INDEX([2]pivotTable!W$310:W$615,MATCH(totalExpenditure!$A222,[2]pivotTable!$A$310:$A$615,0))/100*INDEX(gDP!AL$6:AL$271,MATCH(totalExpenditure!$A222,gDP!$B$6:$B$271)))</f>
        <v>#N/A</v>
      </c>
      <c r="BW222" s="77" t="e">
        <f>IF(INDEX([2]pivotTable!X$310:X$615,MATCH(totalExpenditure!$A222,[2]pivotTable!$A$310:$A$615,0))/100*INDEX(gDP!AM$6:AM$271,MATCH(totalExpenditure!$A222,gDP!$B$6:$B$271))=0,"",INDEX([2]pivotTable!X$310:X$615,MATCH(totalExpenditure!$A222,[2]pivotTable!$A$310:$A$615,0))/100*INDEX(gDP!AM$6:AM$271,MATCH(totalExpenditure!$A222,gDP!$B$6:$B$271)))</f>
        <v>#N/A</v>
      </c>
      <c r="BX222" s="77" t="e">
        <f>IF(INDEX([2]pivotTable!Y$310:Y$615,MATCH(totalExpenditure!$A222,[2]pivotTable!$A$310:$A$615,0))/100*INDEX(gDP!AN$6:AN$271,MATCH(totalExpenditure!$A222,gDP!$B$6:$B$271))=0,"",INDEX([2]pivotTable!Y$310:Y$615,MATCH(totalExpenditure!$A222,[2]pivotTable!$A$310:$A$615,0))/100*INDEX(gDP!AN$6:AN$271,MATCH(totalExpenditure!$A222,gDP!$B$6:$B$271)))</f>
        <v>#N/A</v>
      </c>
      <c r="BY222" s="77" t="e">
        <f>IF(INDEX([2]pivotTable!Z$310:Z$615,MATCH(totalExpenditure!$A222,[2]pivotTable!$A$310:$A$615,0))/100*INDEX(gDP!AO$6:AO$271,MATCH(totalExpenditure!$A222,gDP!$B$6:$B$271))=0,"",INDEX([2]pivotTable!Z$310:Z$615,MATCH(totalExpenditure!$A222,[2]pivotTable!$A$310:$A$615,0))/100*INDEX(gDP!AO$6:AO$271,MATCH(totalExpenditure!$A222,gDP!$B$6:$B$271)))</f>
        <v>#N/A</v>
      </c>
      <c r="BZ222" s="77" t="e">
        <f>IF(INDEX([2]pivotTable!AA$310:AA$615,MATCH(totalExpenditure!$A222,[2]pivotTable!$A$310:$A$615,0))/100*INDEX(gDP!AP$6:AP$271,MATCH(totalExpenditure!$A222,gDP!$B$6:$B$271))=0,"",INDEX([2]pivotTable!AA$310:AA$615,MATCH(totalExpenditure!$A222,[2]pivotTable!$A$310:$A$615,0))/100*INDEX(gDP!AP$6:AP$271,MATCH(totalExpenditure!$A222,gDP!$B$6:$B$271)))</f>
        <v>#N/A</v>
      </c>
      <c r="CA222" s="77" t="e">
        <f>IF(INDEX([2]pivotTable!AB$310:AB$615,MATCH(totalExpenditure!$A222,[2]pivotTable!$A$310:$A$615,0))/100*INDEX(gDP!AQ$6:AQ$271,MATCH(totalExpenditure!$A222,gDP!$B$6:$B$271))=0,"",INDEX([2]pivotTable!AB$310:AB$615,MATCH(totalExpenditure!$A222,[2]pivotTable!$A$310:$A$615,0))/100*INDEX(gDP!AQ$6:AQ$271,MATCH(totalExpenditure!$A222,gDP!$B$6:$B$271)))</f>
        <v>#N/A</v>
      </c>
      <c r="CB222" s="77" t="e">
        <f>IF(INDEX([2]pivotTable!AC$310:AC$615,MATCH(totalExpenditure!$A222,[2]pivotTable!$A$310:$A$615,0))/100*INDEX(gDP!AR$6:AR$271,MATCH(totalExpenditure!$A222,gDP!$B$6:$B$271))=0,"",INDEX([2]pivotTable!AC$310:AC$615,MATCH(totalExpenditure!$A222,[2]pivotTable!$A$310:$A$615,0))/100*INDEX(gDP!AR$6:AR$271,MATCH(totalExpenditure!$A222,gDP!$B$6:$B$271)))</f>
        <v>#N/A</v>
      </c>
      <c r="CC222" s="77" t="e">
        <f>IF(INDEX([2]pivotTable!AD$310:AD$615,MATCH(totalExpenditure!$A222,[2]pivotTable!$A$310:$A$615,0))/100*INDEX(gDP!AS$6:AS$271,MATCH(totalExpenditure!$A222,gDP!$B$6:$B$271))=0,"",INDEX([2]pivotTable!AD$310:AD$615,MATCH(totalExpenditure!$A222,[2]pivotTable!$A$310:$A$615,0))/100*INDEX(gDP!AS$6:AS$271,MATCH(totalExpenditure!$A222,gDP!$B$6:$B$271)))</f>
        <v>#N/A</v>
      </c>
      <c r="CD222" s="77" t="e">
        <f>IF(INDEX([2]pivotTable!AE$310:AE$615,MATCH(totalExpenditure!$A222,[2]pivotTable!$A$310:$A$615,0))/100*INDEX(gDP!AT$6:AT$271,MATCH(totalExpenditure!$A222,gDP!$B$6:$B$271))=0,"",INDEX([2]pivotTable!AE$310:AE$615,MATCH(totalExpenditure!$A222,[2]pivotTable!$A$310:$A$615,0))/100*INDEX(gDP!AT$6:AT$271,MATCH(totalExpenditure!$A222,gDP!$B$6:$B$271)))</f>
        <v>#N/A</v>
      </c>
      <c r="CE222" s="77" t="e">
        <f>IF(INDEX([2]pivotTable!AF$310:AF$615,MATCH(totalExpenditure!$A222,[2]pivotTable!$A$310:$A$615,0))/100*INDEX(gDP!AU$6:AU$271,MATCH(totalExpenditure!$A222,gDP!$B$6:$B$271))=0,"",INDEX([2]pivotTable!AF$310:AF$615,MATCH(totalExpenditure!$A222,[2]pivotTable!$A$310:$A$615,0))/100*INDEX(gDP!AU$6:AU$271,MATCH(totalExpenditure!$A222,gDP!$B$6:$B$271)))</f>
        <v>#N/A</v>
      </c>
      <c r="CF222" s="77" t="e">
        <f>IF(INDEX([2]pivotTable!AG$310:AG$615,MATCH(totalExpenditure!$A222,[2]pivotTable!$A$310:$A$615,0))/100*INDEX(gDP!AV$6:AV$271,MATCH(totalExpenditure!$A222,gDP!$B$6:$B$271))=0,"",INDEX([2]pivotTable!AG$310:AG$615,MATCH(totalExpenditure!$A222,[2]pivotTable!$A$310:$A$615,0))/100*INDEX(gDP!AV$6:AV$271,MATCH(totalExpenditure!$A222,gDP!$B$6:$B$271)))</f>
        <v>#N/A</v>
      </c>
      <c r="CG222" s="77" t="e">
        <f>IF(INDEX([2]pivotTable!AH$310:AH$615,MATCH(totalExpenditure!$A222,[2]pivotTable!$A$310:$A$615,0))/100*INDEX(gDP!AW$6:AW$271,MATCH(totalExpenditure!$A222,gDP!$B$6:$B$271))=0,"",INDEX([2]pivotTable!AH$310:AH$615,MATCH(totalExpenditure!$A222,[2]pivotTable!$A$310:$A$615,0))/100*INDEX(gDP!AW$6:AW$271,MATCH(totalExpenditure!$A222,gDP!$B$6:$B$271)))</f>
        <v>#N/A</v>
      </c>
      <c r="CH222" s="77" t="e">
        <f>IF(INDEX([2]pivotTable!AI$310:AI$615,MATCH(totalExpenditure!$A222,[2]pivotTable!$A$310:$A$615,0))/100*INDEX(gDP!AX$6:AX$271,MATCH(totalExpenditure!$A222,gDP!$B$6:$B$271))=0,"",INDEX([2]pivotTable!AI$310:AI$615,MATCH(totalExpenditure!$A222,[2]pivotTable!$A$310:$A$615,0))/100*INDEX(gDP!AX$6:AX$271,MATCH(totalExpenditure!$A222,gDP!$B$6:$B$271)))</f>
        <v>#N/A</v>
      </c>
      <c r="CI222" s="77" t="e">
        <f>IF(INDEX([2]pivotTable!AJ$310:AJ$615,MATCH(totalExpenditure!$A222,[2]pivotTable!$A$310:$A$615,0))/100*INDEX(gDP!AY$6:AY$271,MATCH(totalExpenditure!$A222,gDP!$B$6:$B$271))=0,"",INDEX([2]pivotTable!AJ$310:AJ$615,MATCH(totalExpenditure!$A222,[2]pivotTable!$A$310:$A$615,0))/100*INDEX(gDP!AY$6:AY$271,MATCH(totalExpenditure!$A222,gDP!$B$6:$B$271)))</f>
        <v>#N/A</v>
      </c>
      <c r="CJ222" s="77" t="e">
        <f>IF(INDEX([2]pivotTable!AK$310:AK$615,MATCH(totalExpenditure!$A222,[2]pivotTable!$A$310:$A$615,0))/100*INDEX(gDP!AZ$6:AZ$271,MATCH(totalExpenditure!$A222,gDP!$B$6:$B$271))=0,"",INDEX([2]pivotTable!AK$310:AK$615,MATCH(totalExpenditure!$A222,[2]pivotTable!$A$310:$A$615,0))/100*INDEX(gDP!AZ$6:AZ$271,MATCH(totalExpenditure!$A222,gDP!$B$6:$B$271)))</f>
        <v>#N/A</v>
      </c>
      <c r="CK222" s="77" t="e">
        <f>IF(INDEX([2]pivotTable!AL$310:AL$615,MATCH(totalExpenditure!$A222,[2]pivotTable!$A$310:$A$615,0))/100*INDEX(gDP!BA$6:BA$271,MATCH(totalExpenditure!$A222,gDP!$B$6:$B$271))=0,"",INDEX([2]pivotTable!AL$310:AL$615,MATCH(totalExpenditure!$A222,[2]pivotTable!$A$310:$A$615,0))/100*INDEX(gDP!BA$6:BA$271,MATCH(totalExpenditure!$A222,gDP!$B$6:$B$271)))</f>
        <v>#N/A</v>
      </c>
      <c r="CL222" s="77" t="e">
        <f>IF(INDEX([2]pivotTable!AM$310:AM$615,MATCH(totalExpenditure!$A222,[2]pivotTable!$A$310:$A$615,0))/100*INDEX(gDP!BB$6:BB$271,MATCH(totalExpenditure!$A222,gDP!$B$6:$B$271))=0,"",INDEX([2]pivotTable!AM$310:AM$615,MATCH(totalExpenditure!$A222,[2]pivotTable!$A$310:$A$615,0))/100*INDEX(gDP!BB$6:BB$271,MATCH(totalExpenditure!$A222,gDP!$B$6:$B$271)))</f>
        <v>#N/A</v>
      </c>
      <c r="CM222" s="77" t="e">
        <f>IF(INDEX([2]pivotTable!AN$310:AN$615,MATCH(totalExpenditure!$A222,[2]pivotTable!$A$310:$A$615,0))/100*INDEX(gDP!BC$6:BC$271,MATCH(totalExpenditure!$A222,gDP!$B$6:$B$271))=0,"",INDEX([2]pivotTable!AN$310:AN$615,MATCH(totalExpenditure!$A222,[2]pivotTable!$A$310:$A$615,0))/100*INDEX(gDP!BC$6:BC$271,MATCH(totalExpenditure!$A222,gDP!$B$6:$B$271)))</f>
        <v>#N/A</v>
      </c>
      <c r="CN222" s="77" t="e">
        <f>IF(INDEX([2]pivotTable!AO$310:AO$615,MATCH(totalExpenditure!$A222,[2]pivotTable!$A$310:$A$615,0))/100*INDEX(gDP!BD$6:BD$271,MATCH(totalExpenditure!$A222,gDP!$B$6:$B$271))=0,"",INDEX([2]pivotTable!AO$310:AO$615,MATCH(totalExpenditure!$A222,[2]pivotTable!$A$310:$A$615,0))/100*INDEX(gDP!BD$6:BD$271,MATCH(totalExpenditure!$A222,gDP!$B$6:$B$271)))</f>
        <v>#N/A</v>
      </c>
      <c r="CO222" s="77" t="e">
        <f>IF(INDEX([2]pivotTable!AP$310:AP$615,MATCH(totalExpenditure!$A222,[2]pivotTable!$A$310:$A$615,0))/100*INDEX(gDP!BE$6:BE$271,MATCH(totalExpenditure!$A222,gDP!$B$6:$B$271))=0,"",INDEX([2]pivotTable!AP$310:AP$615,MATCH(totalExpenditure!$A222,[2]pivotTable!$A$310:$A$615,0))/100*INDEX(gDP!BE$6:BE$271,MATCH(totalExpenditure!$A222,gDP!$B$6:$B$271)))</f>
        <v>#N/A</v>
      </c>
      <c r="CP222" s="77" t="e">
        <f>IF(INDEX([2]pivotTable!AQ$310:AQ$615,MATCH(totalExpenditure!$A222,[2]pivotTable!$A$310:$A$615,0))/100*INDEX(gDP!BF$6:BF$271,MATCH(totalExpenditure!$A222,gDP!$B$6:$B$271))=0,"",INDEX([2]pivotTable!AQ$310:AQ$615,MATCH(totalExpenditure!$A222,[2]pivotTable!$A$310:$A$615,0))/100*INDEX(gDP!BF$6:BF$271,MATCH(totalExpenditure!$A222,gDP!$B$6:$B$271)))</f>
        <v>#N/A</v>
      </c>
      <c r="CQ222" s="77" t="e">
        <f>IF(INDEX([2]pivotTable!AR$310:AR$615,MATCH(totalExpenditure!$A222,[2]pivotTable!$A$310:$A$615,0))/100*INDEX(gDP!BG$6:BG$271,MATCH(totalExpenditure!$A222,gDP!$B$6:$B$271))=0,"",INDEX([2]pivotTable!AR$310:AR$615,MATCH(totalExpenditure!$A222,[2]pivotTable!$A$310:$A$615,0))/100*INDEX(gDP!BG$6:BG$271,MATCH(totalExpenditure!$A222,gDP!$B$6:$B$271)))</f>
        <v>#N/A</v>
      </c>
      <c r="CR222" s="77" t="e">
        <f>IF(INDEX([2]pivotTable!AS$310:AS$615,MATCH(totalExpenditure!$A222,[2]pivotTable!$A$310:$A$615,0))/100*INDEX(gDP!BH$6:BH$271,MATCH(totalExpenditure!$A222,gDP!$B$6:$B$271))=0,"",INDEX([2]pivotTable!AS$310:AS$615,MATCH(totalExpenditure!$A222,[2]pivotTable!$A$310:$A$615,0))/100*INDEX(gDP!BH$6:BH$271,MATCH(totalExpenditure!$A222,gDP!$B$6:$B$271)))</f>
        <v>#N/A</v>
      </c>
      <c r="CS222" s="77" t="e">
        <f>IF(INDEX([2]pivotTable!AT$310:AT$615,MATCH(totalExpenditure!$A222,[2]pivotTable!$A$310:$A$615,0))/100*INDEX(gDP!BI$6:BI$271,MATCH(totalExpenditure!$A222,gDP!$B$6:$B$271))=0,"",INDEX([2]pivotTable!AT$310:AT$615,MATCH(totalExpenditure!$A222,[2]pivotTable!$A$310:$A$615,0))/100*INDEX(gDP!BI$6:BI$271,MATCH(totalExpenditure!$A222,gDP!$B$6:$B$271)))</f>
        <v>#N/A</v>
      </c>
      <c r="CT222" s="77" t="e">
        <f>IF(INDEX([2]pivotTable!AU$310:AU$615,MATCH(totalExpenditure!$A222,[2]pivotTable!$A$310:$A$615,0))/100*INDEX(gDP!BJ$6:BJ$271,MATCH(totalExpenditure!$A222,gDP!$B$6:$B$271))=0,"",INDEX([2]pivotTable!AU$310:AU$615,MATCH(totalExpenditure!$A222,[2]pivotTable!$A$310:$A$615,0))/100*INDEX(gDP!BJ$6:BJ$271,MATCH(totalExpenditure!$A222,gDP!$B$6:$B$271)))</f>
        <v>#N/A</v>
      </c>
      <c r="CU222" s="77" t="e">
        <f>IF(INDEX([2]pivotTable!AV$310:AV$615,MATCH(totalExpenditure!$A222,[2]pivotTable!$A$310:$A$615,0))/100*INDEX(gDP!BK$6:BK$271,MATCH(totalExpenditure!$A222,gDP!$B$6:$B$271))=0,"",INDEX([2]pivotTable!AV$310:AV$615,MATCH(totalExpenditure!$A222,[2]pivotTable!$A$310:$A$615,0))/100*INDEX(gDP!BK$6:BK$271,MATCH(totalExpenditure!$A222,gDP!$B$6:$B$271)))</f>
        <v>#N/A</v>
      </c>
      <c r="CV222" s="77" t="e">
        <f>IF(INDEX([2]pivotTable!AW$310:AW$615,MATCH(totalExpenditure!$A222,[2]pivotTable!$A$310:$A$615,0))/100*INDEX(gDP!BL$6:BL$271,MATCH(totalExpenditure!$A222,gDP!$B$6:$B$271))=0,"",INDEX([2]pivotTable!AW$310:AW$615,MATCH(totalExpenditure!$A222,[2]pivotTable!$A$310:$A$615,0))/100*INDEX(gDP!BL$6:BL$271,MATCH(totalExpenditure!$A222,gDP!$B$6:$B$271)))</f>
        <v>#N/A</v>
      </c>
      <c r="CW222" s="77" t="e">
        <f>IF(INDEX([2]pivotTable!AX$310:AX$615,MATCH(totalExpenditure!$A222,[2]pivotTable!$A$310:$A$615,0))/100*INDEX(gDP!BM$6:BM$271,MATCH(totalExpenditure!$A222,gDP!$B$6:$B$271))=0,"",INDEX([2]pivotTable!AX$310:AX$615,MATCH(totalExpenditure!$A222,[2]pivotTable!$A$310:$A$615,0))/100*INDEX(gDP!BM$6:BM$271,MATCH(totalExpenditure!$A222,gDP!$B$6:$B$271)))</f>
        <v>#N/A</v>
      </c>
      <c r="CX222" s="77" t="e">
        <f>IF(INDEX([2]pivotTable!AY$310:AY$615,MATCH(totalExpenditure!$A222,[2]pivotTable!$A$310:$A$615,0))/100*INDEX(gDP!BN$6:BN$271,MATCH(totalExpenditure!$A222,gDP!$B$6:$B$271))=0,"",INDEX([2]pivotTable!AY$310:AY$615,MATCH(totalExpenditure!$A222,[2]pivotTable!$A$310:$A$615,0))/100*INDEX(gDP!BN$6:BN$271,MATCH(totalExpenditure!$A222,gDP!$B$6:$B$271)))</f>
        <v>#N/A</v>
      </c>
      <c r="CY222" s="77" t="e">
        <f>IF(INDEX([2]pivotTable!AZ$310:AZ$615,MATCH(totalExpenditure!$A222,[2]pivotTable!$A$310:$A$615,0))/100*INDEX(gDP!BO$6:BO$271,MATCH(totalExpenditure!$A222,gDP!$B$6:$B$271))=0,"",INDEX([2]pivotTable!AZ$310:AZ$615,MATCH(totalExpenditure!$A222,[2]pivotTable!$A$310:$A$615,0))/100*INDEX(gDP!BO$6:BO$271,MATCH(totalExpenditure!$A222,gDP!$B$6:$B$271)))</f>
        <v>#N/A</v>
      </c>
      <c r="CZ222" s="77" t="e">
        <f>IF(B222="","",IF(BA222="","",B222-B222+INDEX(gDP!Q$6:Q$271,MATCH(totalExpenditure!$A222,gDP!$B$6:$B$271))))</f>
        <v>#N/A</v>
      </c>
      <c r="DA222" s="77" t="e">
        <f>IF(C222="","",IF(BB222="","",C222-C222+INDEX(gDP!R$6:R$271,MATCH(totalExpenditure!$A222,gDP!$B$6:$B$271))))</f>
        <v>#N/A</v>
      </c>
      <c r="DB222" s="77" t="e">
        <f>IF(D222="","",IF(BC222="","",D222-D222+INDEX(gDP!S$6:S$271,MATCH(totalExpenditure!$A222,gDP!$B$6:$B$271))))</f>
        <v>#N/A</v>
      </c>
      <c r="DC222" s="77" t="e">
        <f>IF(E222="","",IF(BD222="","",E222-E222+INDEX(gDP!T$6:T$271,MATCH(totalExpenditure!$A222,gDP!$B$6:$B$271))))</f>
        <v>#N/A</v>
      </c>
      <c r="DD222" s="77" t="e">
        <f>IF(F222="","",IF(BE222="","",F222-F222+INDEX(gDP!U$6:U$271,MATCH(totalExpenditure!$A222,gDP!$B$6:$B$271))))</f>
        <v>#N/A</v>
      </c>
      <c r="DE222" s="77" t="e">
        <f>IF(G222="","",IF(BF222="","",G222-G222+INDEX(gDP!V$6:V$271,MATCH(totalExpenditure!$A222,gDP!$B$6:$B$271))))</f>
        <v>#N/A</v>
      </c>
      <c r="DF222" s="77" t="e">
        <f>IF(H222="","",IF(BG222="","",H222-H222+INDEX(gDP!W$6:W$271,MATCH(totalExpenditure!$A222,gDP!$B$6:$B$271))))</f>
        <v>#N/A</v>
      </c>
      <c r="DG222" s="77" t="e">
        <f>IF(I222="","",IF(BH222="","",I222-I222+INDEX(gDP!X$6:X$271,MATCH(totalExpenditure!$A222,gDP!$B$6:$B$271))))</f>
        <v>#N/A</v>
      </c>
      <c r="DH222" s="77" t="e">
        <f>IF(J222="","",IF(BI222="","",J222-J222+INDEX(gDP!Y$6:Y$271,MATCH(totalExpenditure!$A222,gDP!$B$6:$B$271))))</f>
        <v>#N/A</v>
      </c>
      <c r="DI222" s="77" t="e">
        <f>IF(K222="","",IF(BJ222="","",K222-K222+INDEX(gDP!Z$6:Z$271,MATCH(totalExpenditure!$A222,gDP!$B$6:$B$271))))</f>
        <v>#N/A</v>
      </c>
      <c r="DJ222" s="77" t="e">
        <f>IF(L222="","",IF(BK222="","",L222-L222+INDEX(gDP!AA$6:AA$271,MATCH(totalExpenditure!$A222,gDP!$B$6:$B$271))))</f>
        <v>#N/A</v>
      </c>
      <c r="DK222" s="77" t="e">
        <f>IF(M222="","",IF(BL222="","",M222-M222+INDEX(gDP!AB$6:AB$271,MATCH(totalExpenditure!$A222,gDP!$B$6:$B$271))))</f>
        <v>#N/A</v>
      </c>
      <c r="DL222" s="77" t="e">
        <f>IF(N222="","",IF(BM222="","",N222-N222+INDEX(gDP!AC$6:AC$271,MATCH(totalExpenditure!$A222,gDP!$B$6:$B$271))))</f>
        <v>#N/A</v>
      </c>
      <c r="DM222" s="77" t="e">
        <f>IF(O222="","",IF(BN222="","",O222-O222+INDEX(gDP!AD$6:AD$271,MATCH(totalExpenditure!$A222,gDP!$B$6:$B$271))))</f>
        <v>#N/A</v>
      </c>
      <c r="DN222" s="77" t="e">
        <f>IF(P222="","",IF(BO222="","",P222-P222+INDEX(gDP!AE$6:AE$271,MATCH(totalExpenditure!$A222,gDP!$B$6:$B$271))))</f>
        <v>#N/A</v>
      </c>
      <c r="DO222" s="77" t="e">
        <f>IF(Q222="","",IF(BP222="","",Q222-Q222+INDEX(gDP!AF$6:AF$271,MATCH(totalExpenditure!$A222,gDP!$B$6:$B$271))))</f>
        <v>#N/A</v>
      </c>
      <c r="DP222" s="77" t="e">
        <f>IF(R222="","",IF(BQ222="","",R222-R222+INDEX(gDP!AG$6:AG$271,MATCH(totalExpenditure!$A222,gDP!$B$6:$B$271))))</f>
        <v>#N/A</v>
      </c>
      <c r="DQ222" s="77" t="e">
        <f>IF(S222="","",IF(BR222="","",S222-S222+INDEX(gDP!AH$6:AH$271,MATCH(totalExpenditure!$A222,gDP!$B$6:$B$271))))</f>
        <v>#N/A</v>
      </c>
      <c r="DR222" s="77" t="e">
        <f>IF(T222="","",IF(BS222="","",T222-T222+INDEX(gDP!AI$6:AI$271,MATCH(totalExpenditure!$A222,gDP!$B$6:$B$271))))</f>
        <v>#N/A</v>
      </c>
      <c r="DS222" s="77" t="e">
        <f>IF(U222="","",IF(BT222="","",U222-U222+INDEX(gDP!AJ$6:AJ$271,MATCH(totalExpenditure!$A222,gDP!$B$6:$B$271))))</f>
        <v>#N/A</v>
      </c>
      <c r="DT222" s="77" t="e">
        <f>IF(V222="","",IF(BU222="","",V222-V222+INDEX(gDP!AK$6:AK$271,MATCH(totalExpenditure!$A222,gDP!$B$6:$B$271))))</f>
        <v>#N/A</v>
      </c>
      <c r="DU222" s="77" t="e">
        <f>IF(W222="","",IF(BV222="","",W222-W222+INDEX(gDP!AL$6:AL$271,MATCH(totalExpenditure!$A222,gDP!$B$6:$B$271))))</f>
        <v>#N/A</v>
      </c>
      <c r="DV222" s="77" t="e">
        <f>IF(X222="","",IF(BW222="","",X222-X222+INDEX(gDP!AM$6:AM$271,MATCH(totalExpenditure!$A222,gDP!$B$6:$B$271))))</f>
        <v>#N/A</v>
      </c>
      <c r="DW222" s="77" t="e">
        <f>IF(Y222="","",IF(BX222="","",Y222-Y222+INDEX(gDP!AN$6:AN$271,MATCH(totalExpenditure!$A222,gDP!$B$6:$B$271))))</f>
        <v>#N/A</v>
      </c>
      <c r="DX222" s="77" t="e">
        <f>IF(Z222="","",IF(BY222="","",Z222-Z222+INDEX(gDP!AO$6:AO$271,MATCH(totalExpenditure!$A222,gDP!$B$6:$B$271))))</f>
        <v>#N/A</v>
      </c>
      <c r="DY222" s="77" t="e">
        <f>IF(AA222="","",IF(BZ222="","",AA222-AA222+INDEX(gDP!AP$6:AP$271,MATCH(totalExpenditure!$A222,gDP!$B$6:$B$271))))</f>
        <v>#N/A</v>
      </c>
      <c r="DZ222" s="77" t="e">
        <f>IF(AB222="","",IF(CA222="","",AB222-AB222+INDEX(gDP!AQ$6:AQ$271,MATCH(totalExpenditure!$A222,gDP!$B$6:$B$271))))</f>
        <v>#N/A</v>
      </c>
      <c r="EA222" s="77" t="e">
        <f>IF(AC222="","",IF(CB222="","",AC222-AC222+INDEX(gDP!AR$6:AR$271,MATCH(totalExpenditure!$A222,gDP!$B$6:$B$271))))</f>
        <v>#N/A</v>
      </c>
      <c r="EB222" s="77" t="e">
        <f>IF(AD222="","",IF(CC222="","",AD222-AD222+INDEX(gDP!AS$6:AS$271,MATCH(totalExpenditure!$A222,gDP!$B$6:$B$271))))</f>
        <v>#N/A</v>
      </c>
      <c r="EC222" s="77" t="e">
        <f>IF(AE222="","",IF(CD222="","",AE222-AE222+INDEX(gDP!AT$6:AT$271,MATCH(totalExpenditure!$A222,gDP!$B$6:$B$271))))</f>
        <v>#N/A</v>
      </c>
      <c r="ED222" s="77" t="e">
        <f>IF(AF222="","",IF(CE222="","",AF222-AF222+INDEX(gDP!AU$6:AU$271,MATCH(totalExpenditure!$A222,gDP!$B$6:$B$271))))</f>
        <v>#N/A</v>
      </c>
      <c r="EE222" s="77" t="e">
        <f>IF(AG222="","",IF(CF222="","",AG222-AG222+INDEX(gDP!AV$6:AV$271,MATCH(totalExpenditure!$A222,gDP!$B$6:$B$271))))</f>
        <v>#N/A</v>
      </c>
      <c r="EF222" s="77" t="e">
        <f>IF(AH222="","",IF(CG222="","",AH222-AH222+INDEX(gDP!AW$6:AW$271,MATCH(totalExpenditure!$A222,gDP!$B$6:$B$271))))</f>
        <v>#N/A</v>
      </c>
      <c r="EG222" s="77" t="e">
        <f>IF(AI222="","",IF(CH222="","",AI222-AI222+INDEX(gDP!AX$6:AX$271,MATCH(totalExpenditure!$A222,gDP!$B$6:$B$271))))</f>
        <v>#N/A</v>
      </c>
      <c r="EH222" s="77" t="e">
        <f>IF(AJ222="","",IF(CI222="","",AJ222-AJ222+INDEX(gDP!AY$6:AY$271,MATCH(totalExpenditure!$A222,gDP!$B$6:$B$271))))</f>
        <v>#N/A</v>
      </c>
      <c r="EI222" s="77" t="e">
        <f>IF(AK222="","",IF(CJ222="","",AK222-AK222+INDEX(gDP!AZ$6:AZ$271,MATCH(totalExpenditure!$A222,gDP!$B$6:$B$271))))</f>
        <v>#N/A</v>
      </c>
      <c r="EJ222" s="77" t="e">
        <f>IF(AL222="","",IF(CK222="","",AL222-AL222+INDEX(gDP!BA$6:BA$271,MATCH(totalExpenditure!$A222,gDP!$B$6:$B$271))))</f>
        <v>#N/A</v>
      </c>
      <c r="EK222" s="77" t="e">
        <f>IF(AM222="","",IF(CL222="","",AM222-AM222+INDEX(gDP!BB$6:BB$271,MATCH(totalExpenditure!$A222,gDP!$B$6:$B$271))))</f>
        <v>#N/A</v>
      </c>
      <c r="EL222" s="77" t="e">
        <f>IF(AN222="","",IF(CM222="","",AN222-AN222+INDEX(gDP!BC$6:BC$271,MATCH(totalExpenditure!$A222,gDP!$B$6:$B$271))))</f>
        <v>#N/A</v>
      </c>
      <c r="EM222" s="77" t="e">
        <f>IF(AO222="","",IF(CN222="","",AO222-AO222+INDEX(gDP!BD$6:BD$271,MATCH(totalExpenditure!$A222,gDP!$B$6:$B$271))))</f>
        <v>#N/A</v>
      </c>
      <c r="EN222" s="77" t="e">
        <f>IF(AP222="","",IF(CO222="","",AP222-AP222+INDEX(gDP!BE$6:BE$271,MATCH(totalExpenditure!$A222,gDP!$B$6:$B$271))))</f>
        <v>#N/A</v>
      </c>
      <c r="EO222" s="77" t="e">
        <f>IF(AQ222="","",IF(CP222="","",AQ222-AQ222+INDEX(gDP!BF$6:BF$271,MATCH(totalExpenditure!$A222,gDP!$B$6:$B$271))))</f>
        <v>#N/A</v>
      </c>
      <c r="EP222" s="77" t="e">
        <f>IF(AR222="","",IF(CQ222="","",AR222-AR222+INDEX(gDP!BG$6:BG$271,MATCH(totalExpenditure!$A222,gDP!$B$6:$B$271))))</f>
        <v>#N/A</v>
      </c>
      <c r="EQ222" s="77" t="e">
        <f>IF(AS222="","",IF(CR222="","",AS222-AS222+INDEX(gDP!BH$6:BH$271,MATCH(totalExpenditure!$A222,gDP!$B$6:$B$271))))</f>
        <v>#N/A</v>
      </c>
      <c r="ER222" s="77" t="e">
        <f>IF(AT222="","",IF(CS222="","",AT222-AT222+INDEX(gDP!BI$6:BI$271,MATCH(totalExpenditure!$A222,gDP!$B$6:$B$271))))</f>
        <v>#N/A</v>
      </c>
      <c r="ES222" s="77" t="e">
        <f>IF(AU222="","",IF(CT222="","",AU222-AU222+INDEX(gDP!BJ$6:BJ$271,MATCH(totalExpenditure!$A222,gDP!$B$6:$B$271))))</f>
        <v>#N/A</v>
      </c>
      <c r="ET222" s="77" t="e">
        <f>IF(AV222="","",IF(CU222="","",AV222-AV222+INDEX(gDP!BK$6:BK$271,MATCH(totalExpenditure!$A222,gDP!$B$6:$B$271))))</f>
        <v>#N/A</v>
      </c>
      <c r="EU222" s="77" t="e">
        <f>IF(AW222="","",IF(CV222="","",AW222-AW222+INDEX(gDP!BL$6:BL$271,MATCH(totalExpenditure!$A222,gDP!$B$6:$B$271))))</f>
        <v>#N/A</v>
      </c>
      <c r="EV222" s="77" t="e">
        <f>IF(AX222="","",IF(CW222="","",AX222-AX222+INDEX(gDP!BM$6:BM$271,MATCH(totalExpenditure!$A222,gDP!$B$6:$B$271))))</f>
        <v>#N/A</v>
      </c>
      <c r="EW222" s="77" t="e">
        <f>IF(AY222="","",IF(CX222="","",AY222-AY222+INDEX(gDP!BN$6:BN$271,MATCH(totalExpenditure!$A222,gDP!$B$6:$B$271))))</f>
        <v>#N/A</v>
      </c>
      <c r="EX222" s="77" t="e">
        <f>IF(AZ222="","",IF(CY222="","",AZ222-AZ222+INDEX(gDP!BO$6:BO$271,MATCH(totalExpenditure!$A222,gDP!$B$6:$B$271))))</f>
        <v>#N/A</v>
      </c>
    </row>
    <row r="223" spans="1:154" x14ac:dyDescent="0.35">
      <c r="A223" t="s">
        <v>655</v>
      </c>
      <c r="B223" s="77" t="e">
        <f>IF(INDEX([2]pivotTable!B$3:B$308,MATCH(totalExpenditure!$A223,[2]pivotTable!$A$3:$A$308,0))/100*INDEX(gDP!Q$6:Q$271,MATCH(totalExpenditure!$A223,gDP!$B$6:$B$271))=0,"",INDEX([2]pivotTable!B$3:B$308,MATCH(totalExpenditure!$A223,[2]pivotTable!$A$3:$A$308,0))/100*INDEX(gDP!Q$6:Q$271,MATCH(totalExpenditure!$A223,gDP!$B$6:$B$271)))</f>
        <v>#N/A</v>
      </c>
      <c r="C223" s="77" t="e">
        <f>IF(INDEX([2]pivotTable!C$3:C$308,MATCH(totalExpenditure!$A223,[2]pivotTable!$A$3:$A$308,0))/100*INDEX(gDP!R$6:R$271,MATCH(totalExpenditure!$A223,gDP!$B$6:$B$271))=0,"",INDEX([2]pivotTable!C$3:C$308,MATCH(totalExpenditure!$A223,[2]pivotTable!$A$3:$A$308,0))/100*INDEX(gDP!R$6:R$271,MATCH(totalExpenditure!$A223,gDP!$B$6:$B$271)))</f>
        <v>#N/A</v>
      </c>
      <c r="D223" s="77" t="e">
        <f>IF(INDEX([2]pivotTable!D$3:D$308,MATCH(totalExpenditure!$A223,[2]pivotTable!$A$3:$A$308,0))/100*INDEX(gDP!S$6:S$271,MATCH(totalExpenditure!$A223,gDP!$B$6:$B$271))=0,"",INDEX([2]pivotTable!D$3:D$308,MATCH(totalExpenditure!$A223,[2]pivotTable!$A$3:$A$308,0))/100*INDEX(gDP!S$6:S$271,MATCH(totalExpenditure!$A223,gDP!$B$6:$B$271)))</f>
        <v>#N/A</v>
      </c>
      <c r="E223" s="77" t="e">
        <f>IF(INDEX([2]pivotTable!E$3:E$308,MATCH(totalExpenditure!$A223,[2]pivotTable!$A$3:$A$308,0))/100*INDEX(gDP!T$6:T$271,MATCH(totalExpenditure!$A223,gDP!$B$6:$B$271))=0,"",INDEX([2]pivotTable!E$3:E$308,MATCH(totalExpenditure!$A223,[2]pivotTable!$A$3:$A$308,0))/100*INDEX(gDP!T$6:T$271,MATCH(totalExpenditure!$A223,gDP!$B$6:$B$271)))</f>
        <v>#N/A</v>
      </c>
      <c r="F223" s="77" t="e">
        <f>IF(INDEX([2]pivotTable!F$3:F$308,MATCH(totalExpenditure!$A223,[2]pivotTable!$A$3:$A$308,0))/100*INDEX(gDP!U$6:U$271,MATCH(totalExpenditure!$A223,gDP!$B$6:$B$271))=0,"",INDEX([2]pivotTable!F$3:F$308,MATCH(totalExpenditure!$A223,[2]pivotTable!$A$3:$A$308,0))/100*INDEX(gDP!U$6:U$271,MATCH(totalExpenditure!$A223,gDP!$B$6:$B$271)))</f>
        <v>#N/A</v>
      </c>
      <c r="G223" s="77" t="e">
        <f>IF(INDEX([2]pivotTable!G$3:G$308,MATCH(totalExpenditure!$A223,[2]pivotTable!$A$3:$A$308,0))/100*INDEX(gDP!V$6:V$271,MATCH(totalExpenditure!$A223,gDP!$B$6:$B$271))=0,"",INDEX([2]pivotTable!G$3:G$308,MATCH(totalExpenditure!$A223,[2]pivotTable!$A$3:$A$308,0))/100*INDEX(gDP!V$6:V$271,MATCH(totalExpenditure!$A223,gDP!$B$6:$B$271)))</f>
        <v>#N/A</v>
      </c>
      <c r="H223" s="77" t="e">
        <f>IF(INDEX([2]pivotTable!H$3:H$308,MATCH(totalExpenditure!$A223,[2]pivotTable!$A$3:$A$308,0))/100*INDEX(gDP!W$6:W$271,MATCH(totalExpenditure!$A223,gDP!$B$6:$B$271))=0,"",INDEX([2]pivotTable!H$3:H$308,MATCH(totalExpenditure!$A223,[2]pivotTable!$A$3:$A$308,0))/100*INDEX(gDP!W$6:W$271,MATCH(totalExpenditure!$A223,gDP!$B$6:$B$271)))</f>
        <v>#N/A</v>
      </c>
      <c r="I223" s="77" t="e">
        <f>IF(INDEX([2]pivotTable!I$3:I$308,MATCH(totalExpenditure!$A223,[2]pivotTable!$A$3:$A$308,0))/100*INDEX(gDP!X$6:X$271,MATCH(totalExpenditure!$A223,gDP!$B$6:$B$271))=0,"",INDEX([2]pivotTable!I$3:I$308,MATCH(totalExpenditure!$A223,[2]pivotTable!$A$3:$A$308,0))/100*INDEX(gDP!X$6:X$271,MATCH(totalExpenditure!$A223,gDP!$B$6:$B$271)))</f>
        <v>#N/A</v>
      </c>
      <c r="J223" s="77" t="e">
        <f>IF(INDEX([2]pivotTable!J$3:J$308,MATCH(totalExpenditure!$A223,[2]pivotTable!$A$3:$A$308,0))/100*INDEX(gDP!Y$6:Y$271,MATCH(totalExpenditure!$A223,gDP!$B$6:$B$271))=0,"",INDEX([2]pivotTable!J$3:J$308,MATCH(totalExpenditure!$A223,[2]pivotTable!$A$3:$A$308,0))/100*INDEX(gDP!Y$6:Y$271,MATCH(totalExpenditure!$A223,gDP!$B$6:$B$271)))</f>
        <v>#N/A</v>
      </c>
      <c r="K223" s="77" t="e">
        <f>IF(INDEX([2]pivotTable!K$3:K$308,MATCH(totalExpenditure!$A223,[2]pivotTable!$A$3:$A$308,0))/100*INDEX(gDP!Z$6:Z$271,MATCH(totalExpenditure!$A223,gDP!$B$6:$B$271))=0,"",INDEX([2]pivotTable!K$3:K$308,MATCH(totalExpenditure!$A223,[2]pivotTable!$A$3:$A$308,0))/100*INDEX(gDP!Z$6:Z$271,MATCH(totalExpenditure!$A223,gDP!$B$6:$B$271)))</f>
        <v>#N/A</v>
      </c>
      <c r="L223" s="77" t="e">
        <f>IF(INDEX([2]pivotTable!L$3:L$308,MATCH(totalExpenditure!$A223,[2]pivotTable!$A$3:$A$308,0))/100*INDEX(gDP!AA$6:AA$271,MATCH(totalExpenditure!$A223,gDP!$B$6:$B$271))=0,"",INDEX([2]pivotTable!L$3:L$308,MATCH(totalExpenditure!$A223,[2]pivotTable!$A$3:$A$308,0))/100*INDEX(gDP!AA$6:AA$271,MATCH(totalExpenditure!$A223,gDP!$B$6:$B$271)))</f>
        <v>#N/A</v>
      </c>
      <c r="M223" s="77" t="e">
        <f>IF(INDEX([2]pivotTable!M$3:M$308,MATCH(totalExpenditure!$A223,[2]pivotTable!$A$3:$A$308,0))/100*INDEX(gDP!AB$6:AB$271,MATCH(totalExpenditure!$A223,gDP!$B$6:$B$271))=0,"",INDEX([2]pivotTable!M$3:M$308,MATCH(totalExpenditure!$A223,[2]pivotTable!$A$3:$A$308,0))/100*INDEX(gDP!AB$6:AB$271,MATCH(totalExpenditure!$A223,gDP!$B$6:$B$271)))</f>
        <v>#N/A</v>
      </c>
      <c r="N223" s="77" t="e">
        <f>IF(INDEX([2]pivotTable!N$3:N$308,MATCH(totalExpenditure!$A223,[2]pivotTable!$A$3:$A$308,0))/100*INDEX(gDP!AC$6:AC$271,MATCH(totalExpenditure!$A223,gDP!$B$6:$B$271))=0,"",INDEX([2]pivotTable!N$3:N$308,MATCH(totalExpenditure!$A223,[2]pivotTable!$A$3:$A$308,0))/100*INDEX(gDP!AC$6:AC$271,MATCH(totalExpenditure!$A223,gDP!$B$6:$B$271)))</f>
        <v>#N/A</v>
      </c>
      <c r="O223" s="77" t="e">
        <f>IF(INDEX([2]pivotTable!O$3:O$308,MATCH(totalExpenditure!$A223,[2]pivotTable!$A$3:$A$308,0))/100*INDEX(gDP!AD$6:AD$271,MATCH(totalExpenditure!$A223,gDP!$B$6:$B$271))=0,"",INDEX([2]pivotTable!O$3:O$308,MATCH(totalExpenditure!$A223,[2]pivotTable!$A$3:$A$308,0))/100*INDEX(gDP!AD$6:AD$271,MATCH(totalExpenditure!$A223,gDP!$B$6:$B$271)))</f>
        <v>#N/A</v>
      </c>
      <c r="P223" s="77" t="e">
        <f>IF(INDEX([2]pivotTable!P$3:P$308,MATCH(totalExpenditure!$A223,[2]pivotTable!$A$3:$A$308,0))/100*INDEX(gDP!AE$6:AE$271,MATCH(totalExpenditure!$A223,gDP!$B$6:$B$271))=0,"",INDEX([2]pivotTable!P$3:P$308,MATCH(totalExpenditure!$A223,[2]pivotTable!$A$3:$A$308,0))/100*INDEX(gDP!AE$6:AE$271,MATCH(totalExpenditure!$A223,gDP!$B$6:$B$271)))</f>
        <v>#N/A</v>
      </c>
      <c r="Q223" s="77" t="e">
        <f>IF(INDEX([2]pivotTable!Q$3:Q$308,MATCH(totalExpenditure!$A223,[2]pivotTable!$A$3:$A$308,0))/100*INDEX(gDP!AF$6:AF$271,MATCH(totalExpenditure!$A223,gDP!$B$6:$B$271))=0,"",INDEX([2]pivotTable!Q$3:Q$308,MATCH(totalExpenditure!$A223,[2]pivotTable!$A$3:$A$308,0))/100*INDEX(gDP!AF$6:AF$271,MATCH(totalExpenditure!$A223,gDP!$B$6:$B$271)))</f>
        <v>#N/A</v>
      </c>
      <c r="R223" s="77" t="e">
        <f>IF(INDEX([2]pivotTable!R$3:R$308,MATCH(totalExpenditure!$A223,[2]pivotTable!$A$3:$A$308,0))/100*INDEX(gDP!AG$6:AG$271,MATCH(totalExpenditure!$A223,gDP!$B$6:$B$271))=0,"",INDEX([2]pivotTable!R$3:R$308,MATCH(totalExpenditure!$A223,[2]pivotTable!$A$3:$A$308,0))/100*INDEX(gDP!AG$6:AG$271,MATCH(totalExpenditure!$A223,gDP!$B$6:$B$271)))</f>
        <v>#N/A</v>
      </c>
      <c r="S223" s="77" t="e">
        <f>IF(INDEX([2]pivotTable!S$3:S$308,MATCH(totalExpenditure!$A223,[2]pivotTable!$A$3:$A$308,0))/100*INDEX(gDP!AH$6:AH$271,MATCH(totalExpenditure!$A223,gDP!$B$6:$B$271))=0,"",INDEX([2]pivotTable!S$3:S$308,MATCH(totalExpenditure!$A223,[2]pivotTable!$A$3:$A$308,0))/100*INDEX(gDP!AH$6:AH$271,MATCH(totalExpenditure!$A223,gDP!$B$6:$B$271)))</f>
        <v>#N/A</v>
      </c>
      <c r="T223" s="77" t="e">
        <f>IF(INDEX([2]pivotTable!T$3:T$308,MATCH(totalExpenditure!$A223,[2]pivotTable!$A$3:$A$308,0))/100*INDEX(gDP!AI$6:AI$271,MATCH(totalExpenditure!$A223,gDP!$B$6:$B$271))=0,"",INDEX([2]pivotTable!T$3:T$308,MATCH(totalExpenditure!$A223,[2]pivotTable!$A$3:$A$308,0))/100*INDEX(gDP!AI$6:AI$271,MATCH(totalExpenditure!$A223,gDP!$B$6:$B$271)))</f>
        <v>#N/A</v>
      </c>
      <c r="U223" s="77" t="e">
        <f>IF(INDEX([2]pivotTable!U$3:U$308,MATCH(totalExpenditure!$A223,[2]pivotTable!$A$3:$A$308,0))/100*INDEX(gDP!AJ$6:AJ$271,MATCH(totalExpenditure!$A223,gDP!$B$6:$B$271))=0,"",INDEX([2]pivotTable!U$3:U$308,MATCH(totalExpenditure!$A223,[2]pivotTable!$A$3:$A$308,0))/100*INDEX(gDP!AJ$6:AJ$271,MATCH(totalExpenditure!$A223,gDP!$B$6:$B$271)))</f>
        <v>#N/A</v>
      </c>
      <c r="V223" s="77" t="e">
        <f>IF(INDEX([2]pivotTable!V$3:V$308,MATCH(totalExpenditure!$A223,[2]pivotTable!$A$3:$A$308,0))/100*INDEX(gDP!AK$6:AK$271,MATCH(totalExpenditure!$A223,gDP!$B$6:$B$271))=0,"",INDEX([2]pivotTable!V$3:V$308,MATCH(totalExpenditure!$A223,[2]pivotTable!$A$3:$A$308,0))/100*INDEX(gDP!AK$6:AK$271,MATCH(totalExpenditure!$A223,gDP!$B$6:$B$271)))</f>
        <v>#N/A</v>
      </c>
      <c r="W223" s="77" t="e">
        <f>IF(INDEX([2]pivotTable!W$3:W$308,MATCH(totalExpenditure!$A223,[2]pivotTable!$A$3:$A$308,0))/100*INDEX(gDP!AL$6:AL$271,MATCH(totalExpenditure!$A223,gDP!$B$6:$B$271))=0,"",INDEX([2]pivotTable!W$3:W$308,MATCH(totalExpenditure!$A223,[2]pivotTable!$A$3:$A$308,0))/100*INDEX(gDP!AL$6:AL$271,MATCH(totalExpenditure!$A223,gDP!$B$6:$B$271)))</f>
        <v>#N/A</v>
      </c>
      <c r="X223" s="77" t="e">
        <f>IF(INDEX([2]pivotTable!X$3:X$308,MATCH(totalExpenditure!$A223,[2]pivotTable!$A$3:$A$308,0))/100*INDEX(gDP!AM$6:AM$271,MATCH(totalExpenditure!$A223,gDP!$B$6:$B$271))=0,"",INDEX([2]pivotTable!X$3:X$308,MATCH(totalExpenditure!$A223,[2]pivotTable!$A$3:$A$308,0))/100*INDEX(gDP!AM$6:AM$271,MATCH(totalExpenditure!$A223,gDP!$B$6:$B$271)))</f>
        <v>#N/A</v>
      </c>
      <c r="Y223" s="77" t="e">
        <f>IF(INDEX([2]pivotTable!Y$3:Y$308,MATCH(totalExpenditure!$A223,[2]pivotTable!$A$3:$A$308,0))/100*INDEX(gDP!AN$6:AN$271,MATCH(totalExpenditure!$A223,gDP!$B$6:$B$271))=0,"",INDEX([2]pivotTable!Y$3:Y$308,MATCH(totalExpenditure!$A223,[2]pivotTable!$A$3:$A$308,0))/100*INDEX(gDP!AN$6:AN$271,MATCH(totalExpenditure!$A223,gDP!$B$6:$B$271)))</f>
        <v>#N/A</v>
      </c>
      <c r="Z223" s="77" t="e">
        <f>IF(INDEX([2]pivotTable!Z$3:Z$308,MATCH(totalExpenditure!$A223,[2]pivotTable!$A$3:$A$308,0))/100*INDEX(gDP!AO$6:AO$271,MATCH(totalExpenditure!$A223,gDP!$B$6:$B$271))=0,"",INDEX([2]pivotTable!Z$3:Z$308,MATCH(totalExpenditure!$A223,[2]pivotTable!$A$3:$A$308,0))/100*INDEX(gDP!AO$6:AO$271,MATCH(totalExpenditure!$A223,gDP!$B$6:$B$271)))</f>
        <v>#N/A</v>
      </c>
      <c r="AA223" s="77" t="e">
        <f>IF(INDEX([2]pivotTable!AA$3:AA$308,MATCH(totalExpenditure!$A223,[2]pivotTable!$A$3:$A$308,0))/100*INDEX(gDP!AP$6:AP$271,MATCH(totalExpenditure!$A223,gDP!$B$6:$B$271))=0,"",INDEX([2]pivotTable!AA$3:AA$308,MATCH(totalExpenditure!$A223,[2]pivotTable!$A$3:$A$308,0))/100*INDEX(gDP!AP$6:AP$271,MATCH(totalExpenditure!$A223,gDP!$B$6:$B$271)))</f>
        <v>#N/A</v>
      </c>
      <c r="AB223" s="77" t="e">
        <f>IF(INDEX([2]pivotTable!AB$3:AB$308,MATCH(totalExpenditure!$A223,[2]pivotTable!$A$3:$A$308,0))/100*INDEX(gDP!AQ$6:AQ$271,MATCH(totalExpenditure!$A223,gDP!$B$6:$B$271))=0,"",INDEX([2]pivotTable!AB$3:AB$308,MATCH(totalExpenditure!$A223,[2]pivotTable!$A$3:$A$308,0))/100*INDEX(gDP!AQ$6:AQ$271,MATCH(totalExpenditure!$A223,gDP!$B$6:$B$271)))</f>
        <v>#N/A</v>
      </c>
      <c r="AC223" s="77" t="e">
        <f>IF(INDEX([2]pivotTable!AC$3:AC$308,MATCH(totalExpenditure!$A223,[2]pivotTable!$A$3:$A$308,0))/100*INDEX(gDP!AR$6:AR$271,MATCH(totalExpenditure!$A223,gDP!$B$6:$B$271))=0,"",INDEX([2]pivotTable!AC$3:AC$308,MATCH(totalExpenditure!$A223,[2]pivotTable!$A$3:$A$308,0))/100*INDEX(gDP!AR$6:AR$271,MATCH(totalExpenditure!$A223,gDP!$B$6:$B$271)))</f>
        <v>#N/A</v>
      </c>
      <c r="AD223" s="77" t="e">
        <f>IF(INDEX([2]pivotTable!AD$3:AD$308,MATCH(totalExpenditure!$A223,[2]pivotTable!$A$3:$A$308,0))/100*INDEX(gDP!AS$6:AS$271,MATCH(totalExpenditure!$A223,gDP!$B$6:$B$271))=0,"",INDEX([2]pivotTable!AD$3:AD$308,MATCH(totalExpenditure!$A223,[2]pivotTable!$A$3:$A$308,0))/100*INDEX(gDP!AS$6:AS$271,MATCH(totalExpenditure!$A223,gDP!$B$6:$B$271)))</f>
        <v>#N/A</v>
      </c>
      <c r="AE223" s="77" t="e">
        <f>IF(INDEX([2]pivotTable!AE$3:AE$308,MATCH(totalExpenditure!$A223,[2]pivotTable!$A$3:$A$308,0))/100*INDEX(gDP!AT$6:AT$271,MATCH(totalExpenditure!$A223,gDP!$B$6:$B$271))=0,"",INDEX([2]pivotTable!AE$3:AE$308,MATCH(totalExpenditure!$A223,[2]pivotTable!$A$3:$A$308,0))/100*INDEX(gDP!AT$6:AT$271,MATCH(totalExpenditure!$A223,gDP!$B$6:$B$271)))</f>
        <v>#N/A</v>
      </c>
      <c r="AF223" s="77" t="e">
        <f>IF(INDEX([2]pivotTable!AF$3:AF$308,MATCH(totalExpenditure!$A223,[2]pivotTable!$A$3:$A$308,0))/100*INDEX(gDP!AU$6:AU$271,MATCH(totalExpenditure!$A223,gDP!$B$6:$B$271))=0,"",INDEX([2]pivotTable!AF$3:AF$308,MATCH(totalExpenditure!$A223,[2]pivotTable!$A$3:$A$308,0))/100*INDEX(gDP!AU$6:AU$271,MATCH(totalExpenditure!$A223,gDP!$B$6:$B$271)))</f>
        <v>#N/A</v>
      </c>
      <c r="AG223" s="77" t="e">
        <f>IF(INDEX([2]pivotTable!AG$3:AG$308,MATCH(totalExpenditure!$A223,[2]pivotTable!$A$3:$A$308,0))/100*INDEX(gDP!AV$6:AV$271,MATCH(totalExpenditure!$A223,gDP!$B$6:$B$271))=0,"",INDEX([2]pivotTable!AG$3:AG$308,MATCH(totalExpenditure!$A223,[2]pivotTable!$A$3:$A$308,0))/100*INDEX(gDP!AV$6:AV$271,MATCH(totalExpenditure!$A223,gDP!$B$6:$B$271)))</f>
        <v>#N/A</v>
      </c>
      <c r="AH223" s="77" t="e">
        <f>IF(INDEX([2]pivotTable!AH$3:AH$308,MATCH(totalExpenditure!$A223,[2]pivotTable!$A$3:$A$308,0))/100*INDEX(gDP!AW$6:AW$271,MATCH(totalExpenditure!$A223,gDP!$B$6:$B$271))=0,"",INDEX([2]pivotTable!AH$3:AH$308,MATCH(totalExpenditure!$A223,[2]pivotTable!$A$3:$A$308,0))/100*INDEX(gDP!AW$6:AW$271,MATCH(totalExpenditure!$A223,gDP!$B$6:$B$271)))</f>
        <v>#N/A</v>
      </c>
      <c r="AI223" s="77" t="e">
        <f>IF(INDEX([2]pivotTable!AI$3:AI$308,MATCH(totalExpenditure!$A223,[2]pivotTable!$A$3:$A$308,0))/100*INDEX(gDP!AX$6:AX$271,MATCH(totalExpenditure!$A223,gDP!$B$6:$B$271))=0,"",INDEX([2]pivotTable!AI$3:AI$308,MATCH(totalExpenditure!$A223,[2]pivotTable!$A$3:$A$308,0))/100*INDEX(gDP!AX$6:AX$271,MATCH(totalExpenditure!$A223,gDP!$B$6:$B$271)))</f>
        <v>#N/A</v>
      </c>
      <c r="AJ223" s="77" t="e">
        <f>IF(INDEX([2]pivotTable!AJ$3:AJ$308,MATCH(totalExpenditure!$A223,[2]pivotTable!$A$3:$A$308,0))/100*INDEX(gDP!AY$6:AY$271,MATCH(totalExpenditure!$A223,gDP!$B$6:$B$271))=0,"",INDEX([2]pivotTable!AJ$3:AJ$308,MATCH(totalExpenditure!$A223,[2]pivotTable!$A$3:$A$308,0))/100*INDEX(gDP!AY$6:AY$271,MATCH(totalExpenditure!$A223,gDP!$B$6:$B$271)))</f>
        <v>#N/A</v>
      </c>
      <c r="AK223" s="77" t="e">
        <f>IF(INDEX([2]pivotTable!AK$3:AK$308,MATCH(totalExpenditure!$A223,[2]pivotTable!$A$3:$A$308,0))/100*INDEX(gDP!AZ$6:AZ$271,MATCH(totalExpenditure!$A223,gDP!$B$6:$B$271))=0,"",INDEX([2]pivotTable!AK$3:AK$308,MATCH(totalExpenditure!$A223,[2]pivotTable!$A$3:$A$308,0))/100*INDEX(gDP!AZ$6:AZ$271,MATCH(totalExpenditure!$A223,gDP!$B$6:$B$271)))</f>
        <v>#N/A</v>
      </c>
      <c r="AL223" s="77" t="e">
        <f>IF(INDEX([2]pivotTable!AL$3:AL$308,MATCH(totalExpenditure!$A223,[2]pivotTable!$A$3:$A$308,0))/100*INDEX(gDP!BA$6:BA$271,MATCH(totalExpenditure!$A223,gDP!$B$6:$B$271))=0,"",INDEX([2]pivotTable!AL$3:AL$308,MATCH(totalExpenditure!$A223,[2]pivotTable!$A$3:$A$308,0))/100*INDEX(gDP!BA$6:BA$271,MATCH(totalExpenditure!$A223,gDP!$B$6:$B$271)))</f>
        <v>#N/A</v>
      </c>
      <c r="AM223" s="77" t="e">
        <f>IF(INDEX([2]pivotTable!AM$3:AM$308,MATCH(totalExpenditure!$A223,[2]pivotTable!$A$3:$A$308,0))/100*INDEX(gDP!BB$6:BB$271,MATCH(totalExpenditure!$A223,gDP!$B$6:$B$271))=0,"",INDEX([2]pivotTable!AM$3:AM$308,MATCH(totalExpenditure!$A223,[2]pivotTable!$A$3:$A$308,0))/100*INDEX(gDP!BB$6:BB$271,MATCH(totalExpenditure!$A223,gDP!$B$6:$B$271)))</f>
        <v>#N/A</v>
      </c>
      <c r="AN223" s="77" t="e">
        <f>IF(INDEX([2]pivotTable!AN$3:AN$308,MATCH(totalExpenditure!$A223,[2]pivotTable!$A$3:$A$308,0))/100*INDEX(gDP!BC$6:BC$271,MATCH(totalExpenditure!$A223,gDP!$B$6:$B$271))=0,"",INDEX([2]pivotTable!AN$3:AN$308,MATCH(totalExpenditure!$A223,[2]pivotTable!$A$3:$A$308,0))/100*INDEX(gDP!BC$6:BC$271,MATCH(totalExpenditure!$A223,gDP!$B$6:$B$271)))</f>
        <v>#N/A</v>
      </c>
      <c r="AO223" s="77" t="e">
        <f>IF(INDEX([2]pivotTable!AO$3:AO$308,MATCH(totalExpenditure!$A223,[2]pivotTable!$A$3:$A$308,0))/100*INDEX(gDP!BD$6:BD$271,MATCH(totalExpenditure!$A223,gDP!$B$6:$B$271))=0,"",INDEX([2]pivotTable!AO$3:AO$308,MATCH(totalExpenditure!$A223,[2]pivotTable!$A$3:$A$308,0))/100*INDEX(gDP!BD$6:BD$271,MATCH(totalExpenditure!$A223,gDP!$B$6:$B$271)))</f>
        <v>#N/A</v>
      </c>
      <c r="AP223" s="77" t="e">
        <f>IF(INDEX([2]pivotTable!AP$3:AP$308,MATCH(totalExpenditure!$A223,[2]pivotTable!$A$3:$A$308,0))/100*INDEX(gDP!BE$6:BE$271,MATCH(totalExpenditure!$A223,gDP!$B$6:$B$271))=0,"",INDEX([2]pivotTable!AP$3:AP$308,MATCH(totalExpenditure!$A223,[2]pivotTable!$A$3:$A$308,0))/100*INDEX(gDP!BE$6:BE$271,MATCH(totalExpenditure!$A223,gDP!$B$6:$B$271)))</f>
        <v>#N/A</v>
      </c>
      <c r="AQ223" s="77" t="e">
        <f>IF(INDEX([2]pivotTable!AQ$3:AQ$308,MATCH(totalExpenditure!$A223,[2]pivotTable!$A$3:$A$308,0))/100*INDEX(gDP!BF$6:BF$271,MATCH(totalExpenditure!$A223,gDP!$B$6:$B$271))=0,"",INDEX([2]pivotTable!AQ$3:AQ$308,MATCH(totalExpenditure!$A223,[2]pivotTable!$A$3:$A$308,0))/100*INDEX(gDP!BF$6:BF$271,MATCH(totalExpenditure!$A223,gDP!$B$6:$B$271)))</f>
        <v>#N/A</v>
      </c>
      <c r="AR223" s="77" t="e">
        <f>IF(INDEX([2]pivotTable!AR$3:AR$308,MATCH(totalExpenditure!$A223,[2]pivotTable!$A$3:$A$308,0))/100*INDEX(gDP!BG$6:BG$271,MATCH(totalExpenditure!$A223,gDP!$B$6:$B$271))=0,"",INDEX([2]pivotTable!AR$3:AR$308,MATCH(totalExpenditure!$A223,[2]pivotTable!$A$3:$A$308,0))/100*INDEX(gDP!BG$6:BG$271,MATCH(totalExpenditure!$A223,gDP!$B$6:$B$271)))</f>
        <v>#N/A</v>
      </c>
      <c r="AS223" s="77" t="e">
        <f>IF(INDEX([2]pivotTable!AS$3:AS$308,MATCH(totalExpenditure!$A223,[2]pivotTable!$A$3:$A$308,0))/100*INDEX(gDP!BH$6:BH$271,MATCH(totalExpenditure!$A223,gDP!$B$6:$B$271))=0,"",INDEX([2]pivotTable!AS$3:AS$308,MATCH(totalExpenditure!$A223,[2]pivotTable!$A$3:$A$308,0))/100*INDEX(gDP!BH$6:BH$271,MATCH(totalExpenditure!$A223,gDP!$B$6:$B$271)))</f>
        <v>#N/A</v>
      </c>
      <c r="AT223" s="77" t="e">
        <f>IF(INDEX([2]pivotTable!AT$3:AT$308,MATCH(totalExpenditure!$A223,[2]pivotTable!$A$3:$A$308,0))/100*INDEX(gDP!BI$6:BI$271,MATCH(totalExpenditure!$A223,gDP!$B$6:$B$271))=0,"",INDEX([2]pivotTable!AT$3:AT$308,MATCH(totalExpenditure!$A223,[2]pivotTable!$A$3:$A$308,0))/100*INDEX(gDP!BI$6:BI$271,MATCH(totalExpenditure!$A223,gDP!$B$6:$B$271)))</f>
        <v>#N/A</v>
      </c>
      <c r="AU223" s="77" t="e">
        <f>IF(INDEX([2]pivotTable!AU$3:AU$308,MATCH(totalExpenditure!$A223,[2]pivotTable!$A$3:$A$308,0))/100*INDEX(gDP!BJ$6:BJ$271,MATCH(totalExpenditure!$A223,gDP!$B$6:$B$271))=0,"",INDEX([2]pivotTable!AU$3:AU$308,MATCH(totalExpenditure!$A223,[2]pivotTable!$A$3:$A$308,0))/100*INDEX(gDP!BJ$6:BJ$271,MATCH(totalExpenditure!$A223,gDP!$B$6:$B$271)))</f>
        <v>#N/A</v>
      </c>
      <c r="AV223" s="77" t="e">
        <f>IF(INDEX([2]pivotTable!AV$3:AV$308,MATCH(totalExpenditure!$A223,[2]pivotTable!$A$3:$A$308,0))/100*INDEX(gDP!BK$6:BK$271,MATCH(totalExpenditure!$A223,gDP!$B$6:$B$271))=0,"",INDEX([2]pivotTable!AV$3:AV$308,MATCH(totalExpenditure!$A223,[2]pivotTable!$A$3:$A$308,0))/100*INDEX(gDP!BK$6:BK$271,MATCH(totalExpenditure!$A223,gDP!$B$6:$B$271)))</f>
        <v>#N/A</v>
      </c>
      <c r="AW223" s="77" t="e">
        <f>IF(INDEX([2]pivotTable!AW$3:AW$308,MATCH(totalExpenditure!$A223,[2]pivotTable!$A$3:$A$308,0))/100*INDEX(gDP!BL$6:BL$271,MATCH(totalExpenditure!$A223,gDP!$B$6:$B$271))=0,"",INDEX([2]pivotTable!AW$3:AW$308,MATCH(totalExpenditure!$A223,[2]pivotTable!$A$3:$A$308,0))/100*INDEX(gDP!BL$6:BL$271,MATCH(totalExpenditure!$A223,gDP!$B$6:$B$271)))</f>
        <v>#N/A</v>
      </c>
      <c r="AX223" s="77" t="e">
        <f>IF(INDEX([2]pivotTable!AX$3:AX$308,MATCH(totalExpenditure!$A223,[2]pivotTable!$A$3:$A$308,0))/100*INDEX(gDP!BM$6:BM$271,MATCH(totalExpenditure!$A223,gDP!$B$6:$B$271))=0,"",INDEX([2]pivotTable!AX$3:AX$308,MATCH(totalExpenditure!$A223,[2]pivotTable!$A$3:$A$308,0))/100*INDEX(gDP!BM$6:BM$271,MATCH(totalExpenditure!$A223,gDP!$B$6:$B$271)))</f>
        <v>#N/A</v>
      </c>
      <c r="AY223" s="77" t="e">
        <f>IF(INDEX([2]pivotTable!AY$3:AY$308,MATCH(totalExpenditure!$A223,[2]pivotTable!$A$3:$A$308,0))/100*INDEX(gDP!BN$6:BN$271,MATCH(totalExpenditure!$A223,gDP!$B$6:$B$271))=0,"",INDEX([2]pivotTable!AY$3:AY$308,MATCH(totalExpenditure!$A223,[2]pivotTable!$A$3:$A$308,0))/100*INDEX(gDP!BN$6:BN$271,MATCH(totalExpenditure!$A223,gDP!$B$6:$B$271)))</f>
        <v>#N/A</v>
      </c>
      <c r="AZ223" s="77" t="e">
        <f>IF(INDEX([2]pivotTable!AZ$3:AZ$308,MATCH(totalExpenditure!$A223,[2]pivotTable!$A$3:$A$308,0))/100*INDEX(gDP!BO$6:BO$271,MATCH(totalExpenditure!$A223,gDP!$B$6:$B$271))=0,"",INDEX([2]pivotTable!AZ$3:AZ$308,MATCH(totalExpenditure!$A223,[2]pivotTable!$A$3:$A$308,0))/100*INDEX(gDP!BO$6:BO$271,MATCH(totalExpenditure!$A223,gDP!$B$6:$B$271)))</f>
        <v>#N/A</v>
      </c>
      <c r="BA223" s="77" t="e">
        <f>IF(INDEX([2]pivotTable!B$310:B$615,MATCH(totalExpenditure!$A223,[2]pivotTable!$A$310:$A$615,0))/100*INDEX(gDP!Q$6:Q$271,MATCH(totalExpenditure!$A223,gDP!$B$6:$B$271))=0,"",INDEX([2]pivotTable!B$310:B$615,MATCH(totalExpenditure!$A223,[2]pivotTable!$A$310:$A$615,0))/100*INDEX(gDP!Q$6:Q$271,MATCH(totalExpenditure!$A223,gDP!$B$6:$B$271)))</f>
        <v>#N/A</v>
      </c>
      <c r="BB223" s="77" t="e">
        <f>IF(INDEX([2]pivotTable!C$310:C$615,MATCH(totalExpenditure!$A223,[2]pivotTable!$A$310:$A$615,0))/100*INDEX(gDP!R$6:R$271,MATCH(totalExpenditure!$A223,gDP!$B$6:$B$271))=0,"",INDEX([2]pivotTable!C$310:C$615,MATCH(totalExpenditure!$A223,[2]pivotTable!$A$310:$A$615,0))/100*INDEX(gDP!R$6:R$271,MATCH(totalExpenditure!$A223,gDP!$B$6:$B$271)))</f>
        <v>#N/A</v>
      </c>
      <c r="BC223" s="77" t="e">
        <f>IF(INDEX([2]pivotTable!D$310:D$615,MATCH(totalExpenditure!$A223,[2]pivotTable!$A$310:$A$615,0))/100*INDEX(gDP!S$6:S$271,MATCH(totalExpenditure!$A223,gDP!$B$6:$B$271))=0,"",INDEX([2]pivotTable!D$310:D$615,MATCH(totalExpenditure!$A223,[2]pivotTable!$A$310:$A$615,0))/100*INDEX(gDP!S$6:S$271,MATCH(totalExpenditure!$A223,gDP!$B$6:$B$271)))</f>
        <v>#N/A</v>
      </c>
      <c r="BD223" s="77" t="e">
        <f>IF(INDEX([2]pivotTable!E$310:E$615,MATCH(totalExpenditure!$A223,[2]pivotTable!$A$310:$A$615,0))/100*INDEX(gDP!T$6:T$271,MATCH(totalExpenditure!$A223,gDP!$B$6:$B$271))=0,"",INDEX([2]pivotTable!E$310:E$615,MATCH(totalExpenditure!$A223,[2]pivotTable!$A$310:$A$615,0))/100*INDEX(gDP!T$6:T$271,MATCH(totalExpenditure!$A223,gDP!$B$6:$B$271)))</f>
        <v>#N/A</v>
      </c>
      <c r="BE223" s="77" t="e">
        <f>IF(INDEX([2]pivotTable!F$310:F$615,MATCH(totalExpenditure!$A223,[2]pivotTable!$A$310:$A$615,0))/100*INDEX(gDP!U$6:U$271,MATCH(totalExpenditure!$A223,gDP!$B$6:$B$271))=0,"",INDEX([2]pivotTable!F$310:F$615,MATCH(totalExpenditure!$A223,[2]pivotTable!$A$310:$A$615,0))/100*INDEX(gDP!U$6:U$271,MATCH(totalExpenditure!$A223,gDP!$B$6:$B$271)))</f>
        <v>#N/A</v>
      </c>
      <c r="BF223" s="77" t="e">
        <f>IF(INDEX([2]pivotTable!G$310:G$615,MATCH(totalExpenditure!$A223,[2]pivotTable!$A$310:$A$615,0))/100*INDEX(gDP!V$6:V$271,MATCH(totalExpenditure!$A223,gDP!$B$6:$B$271))=0,"",INDEX([2]pivotTable!G$310:G$615,MATCH(totalExpenditure!$A223,[2]pivotTable!$A$310:$A$615,0))/100*INDEX(gDP!V$6:V$271,MATCH(totalExpenditure!$A223,gDP!$B$6:$B$271)))</f>
        <v>#N/A</v>
      </c>
      <c r="BG223" s="77" t="e">
        <f>IF(INDEX([2]pivotTable!H$310:H$615,MATCH(totalExpenditure!$A223,[2]pivotTable!$A$310:$A$615,0))/100*INDEX(gDP!W$6:W$271,MATCH(totalExpenditure!$A223,gDP!$B$6:$B$271))=0,"",INDEX([2]pivotTable!H$310:H$615,MATCH(totalExpenditure!$A223,[2]pivotTable!$A$310:$A$615,0))/100*INDEX(gDP!W$6:W$271,MATCH(totalExpenditure!$A223,gDP!$B$6:$B$271)))</f>
        <v>#N/A</v>
      </c>
      <c r="BH223" s="77" t="e">
        <f>IF(INDEX([2]pivotTable!I$310:I$615,MATCH(totalExpenditure!$A223,[2]pivotTable!$A$310:$A$615,0))/100*INDEX(gDP!X$6:X$271,MATCH(totalExpenditure!$A223,gDP!$B$6:$B$271))=0,"",INDEX([2]pivotTable!I$310:I$615,MATCH(totalExpenditure!$A223,[2]pivotTable!$A$310:$A$615,0))/100*INDEX(gDP!X$6:X$271,MATCH(totalExpenditure!$A223,gDP!$B$6:$B$271)))</f>
        <v>#N/A</v>
      </c>
      <c r="BI223" s="77" t="e">
        <f>IF(INDEX([2]pivotTable!J$310:J$615,MATCH(totalExpenditure!$A223,[2]pivotTable!$A$310:$A$615,0))/100*INDEX(gDP!Y$6:Y$271,MATCH(totalExpenditure!$A223,gDP!$B$6:$B$271))=0,"",INDEX([2]pivotTable!J$310:J$615,MATCH(totalExpenditure!$A223,[2]pivotTable!$A$310:$A$615,0))/100*INDEX(gDP!Y$6:Y$271,MATCH(totalExpenditure!$A223,gDP!$B$6:$B$271)))</f>
        <v>#N/A</v>
      </c>
      <c r="BJ223" s="77" t="e">
        <f>IF(INDEX([2]pivotTable!K$310:K$615,MATCH(totalExpenditure!$A223,[2]pivotTable!$A$310:$A$615,0))/100*INDEX(gDP!Z$6:Z$271,MATCH(totalExpenditure!$A223,gDP!$B$6:$B$271))=0,"",INDEX([2]pivotTable!K$310:K$615,MATCH(totalExpenditure!$A223,[2]pivotTable!$A$310:$A$615,0))/100*INDEX(gDP!Z$6:Z$271,MATCH(totalExpenditure!$A223,gDP!$B$6:$B$271)))</f>
        <v>#N/A</v>
      </c>
      <c r="BK223" s="77" t="e">
        <f>IF(INDEX([2]pivotTable!L$310:L$615,MATCH(totalExpenditure!$A223,[2]pivotTable!$A$310:$A$615,0))/100*INDEX(gDP!AA$6:AA$271,MATCH(totalExpenditure!$A223,gDP!$B$6:$B$271))=0,"",INDEX([2]pivotTable!L$310:L$615,MATCH(totalExpenditure!$A223,[2]pivotTable!$A$310:$A$615,0))/100*INDEX(gDP!AA$6:AA$271,MATCH(totalExpenditure!$A223,gDP!$B$6:$B$271)))</f>
        <v>#N/A</v>
      </c>
      <c r="BL223" s="77" t="e">
        <f>IF(INDEX([2]pivotTable!M$310:M$615,MATCH(totalExpenditure!$A223,[2]pivotTable!$A$310:$A$615,0))/100*INDEX(gDP!AB$6:AB$271,MATCH(totalExpenditure!$A223,gDP!$B$6:$B$271))=0,"",INDEX([2]pivotTable!M$310:M$615,MATCH(totalExpenditure!$A223,[2]pivotTable!$A$310:$A$615,0))/100*INDEX(gDP!AB$6:AB$271,MATCH(totalExpenditure!$A223,gDP!$B$6:$B$271)))</f>
        <v>#N/A</v>
      </c>
      <c r="BM223" s="77" t="e">
        <f>IF(INDEX([2]pivotTable!N$310:N$615,MATCH(totalExpenditure!$A223,[2]pivotTable!$A$310:$A$615,0))/100*INDEX(gDP!AC$6:AC$271,MATCH(totalExpenditure!$A223,gDP!$B$6:$B$271))=0,"",INDEX([2]pivotTable!N$310:N$615,MATCH(totalExpenditure!$A223,[2]pivotTable!$A$310:$A$615,0))/100*INDEX(gDP!AC$6:AC$271,MATCH(totalExpenditure!$A223,gDP!$B$6:$B$271)))</f>
        <v>#N/A</v>
      </c>
      <c r="BN223" s="77" t="e">
        <f>IF(INDEX([2]pivotTable!O$310:O$615,MATCH(totalExpenditure!$A223,[2]pivotTable!$A$310:$A$615,0))/100*INDEX(gDP!AD$6:AD$271,MATCH(totalExpenditure!$A223,gDP!$B$6:$B$271))=0,"",INDEX([2]pivotTable!O$310:O$615,MATCH(totalExpenditure!$A223,[2]pivotTable!$A$310:$A$615,0))/100*INDEX(gDP!AD$6:AD$271,MATCH(totalExpenditure!$A223,gDP!$B$6:$B$271)))</f>
        <v>#N/A</v>
      </c>
      <c r="BO223" s="77" t="e">
        <f>IF(INDEX([2]pivotTable!P$310:P$615,MATCH(totalExpenditure!$A223,[2]pivotTable!$A$310:$A$615,0))/100*INDEX(gDP!AE$6:AE$271,MATCH(totalExpenditure!$A223,gDP!$B$6:$B$271))=0,"",INDEX([2]pivotTable!P$310:P$615,MATCH(totalExpenditure!$A223,[2]pivotTable!$A$310:$A$615,0))/100*INDEX(gDP!AE$6:AE$271,MATCH(totalExpenditure!$A223,gDP!$B$6:$B$271)))</f>
        <v>#N/A</v>
      </c>
      <c r="BP223" s="77" t="e">
        <f>IF(INDEX([2]pivotTable!Q$310:Q$615,MATCH(totalExpenditure!$A223,[2]pivotTable!$A$310:$A$615,0))/100*INDEX(gDP!AF$6:AF$271,MATCH(totalExpenditure!$A223,gDP!$B$6:$B$271))=0,"",INDEX([2]pivotTable!Q$310:Q$615,MATCH(totalExpenditure!$A223,[2]pivotTable!$A$310:$A$615,0))/100*INDEX(gDP!AF$6:AF$271,MATCH(totalExpenditure!$A223,gDP!$B$6:$B$271)))</f>
        <v>#N/A</v>
      </c>
      <c r="BQ223" s="77" t="e">
        <f>IF(INDEX([2]pivotTable!R$310:R$615,MATCH(totalExpenditure!$A223,[2]pivotTable!$A$310:$A$615,0))/100*INDEX(gDP!AG$6:AG$271,MATCH(totalExpenditure!$A223,gDP!$B$6:$B$271))=0,"",INDEX([2]pivotTable!R$310:R$615,MATCH(totalExpenditure!$A223,[2]pivotTable!$A$310:$A$615,0))/100*INDEX(gDP!AG$6:AG$271,MATCH(totalExpenditure!$A223,gDP!$B$6:$B$271)))</f>
        <v>#N/A</v>
      </c>
      <c r="BR223" s="77" t="e">
        <f>IF(INDEX([2]pivotTable!S$310:S$615,MATCH(totalExpenditure!$A223,[2]pivotTable!$A$310:$A$615,0))/100*INDEX(gDP!AH$6:AH$271,MATCH(totalExpenditure!$A223,gDP!$B$6:$B$271))=0,"",INDEX([2]pivotTable!S$310:S$615,MATCH(totalExpenditure!$A223,[2]pivotTable!$A$310:$A$615,0))/100*INDEX(gDP!AH$6:AH$271,MATCH(totalExpenditure!$A223,gDP!$B$6:$B$271)))</f>
        <v>#N/A</v>
      </c>
      <c r="BS223" s="77" t="e">
        <f>IF(INDEX([2]pivotTable!T$310:T$615,MATCH(totalExpenditure!$A223,[2]pivotTable!$A$310:$A$615,0))/100*INDEX(gDP!AI$6:AI$271,MATCH(totalExpenditure!$A223,gDP!$B$6:$B$271))=0,"",INDEX([2]pivotTable!T$310:T$615,MATCH(totalExpenditure!$A223,[2]pivotTable!$A$310:$A$615,0))/100*INDEX(gDP!AI$6:AI$271,MATCH(totalExpenditure!$A223,gDP!$B$6:$B$271)))</f>
        <v>#N/A</v>
      </c>
      <c r="BT223" s="77" t="e">
        <f>IF(INDEX([2]pivotTable!U$310:U$615,MATCH(totalExpenditure!$A223,[2]pivotTable!$A$310:$A$615,0))/100*INDEX(gDP!AJ$6:AJ$271,MATCH(totalExpenditure!$A223,gDP!$B$6:$B$271))=0,"",INDEX([2]pivotTable!U$310:U$615,MATCH(totalExpenditure!$A223,[2]pivotTable!$A$310:$A$615,0))/100*INDEX(gDP!AJ$6:AJ$271,MATCH(totalExpenditure!$A223,gDP!$B$6:$B$271)))</f>
        <v>#N/A</v>
      </c>
      <c r="BU223" s="77" t="e">
        <f>IF(INDEX([2]pivotTable!V$310:V$615,MATCH(totalExpenditure!$A223,[2]pivotTable!$A$310:$A$615,0))/100*INDEX(gDP!AK$6:AK$271,MATCH(totalExpenditure!$A223,gDP!$B$6:$B$271))=0,"",INDEX([2]pivotTable!V$310:V$615,MATCH(totalExpenditure!$A223,[2]pivotTable!$A$310:$A$615,0))/100*INDEX(gDP!AK$6:AK$271,MATCH(totalExpenditure!$A223,gDP!$B$6:$B$271)))</f>
        <v>#N/A</v>
      </c>
      <c r="BV223" s="77" t="e">
        <f>IF(INDEX([2]pivotTable!W$310:W$615,MATCH(totalExpenditure!$A223,[2]pivotTable!$A$310:$A$615,0))/100*INDEX(gDP!AL$6:AL$271,MATCH(totalExpenditure!$A223,gDP!$B$6:$B$271))=0,"",INDEX([2]pivotTable!W$310:W$615,MATCH(totalExpenditure!$A223,[2]pivotTable!$A$310:$A$615,0))/100*INDEX(gDP!AL$6:AL$271,MATCH(totalExpenditure!$A223,gDP!$B$6:$B$271)))</f>
        <v>#N/A</v>
      </c>
      <c r="BW223" s="77" t="e">
        <f>IF(INDEX([2]pivotTable!X$310:X$615,MATCH(totalExpenditure!$A223,[2]pivotTable!$A$310:$A$615,0))/100*INDEX(gDP!AM$6:AM$271,MATCH(totalExpenditure!$A223,gDP!$B$6:$B$271))=0,"",INDEX([2]pivotTable!X$310:X$615,MATCH(totalExpenditure!$A223,[2]pivotTable!$A$310:$A$615,0))/100*INDEX(gDP!AM$6:AM$271,MATCH(totalExpenditure!$A223,gDP!$B$6:$B$271)))</f>
        <v>#N/A</v>
      </c>
      <c r="BX223" s="77" t="e">
        <f>IF(INDEX([2]pivotTable!Y$310:Y$615,MATCH(totalExpenditure!$A223,[2]pivotTable!$A$310:$A$615,0))/100*INDEX(gDP!AN$6:AN$271,MATCH(totalExpenditure!$A223,gDP!$B$6:$B$271))=0,"",INDEX([2]pivotTable!Y$310:Y$615,MATCH(totalExpenditure!$A223,[2]pivotTable!$A$310:$A$615,0))/100*INDEX(gDP!AN$6:AN$271,MATCH(totalExpenditure!$A223,gDP!$B$6:$B$271)))</f>
        <v>#N/A</v>
      </c>
      <c r="BY223" s="77" t="e">
        <f>IF(INDEX([2]pivotTable!Z$310:Z$615,MATCH(totalExpenditure!$A223,[2]pivotTable!$A$310:$A$615,0))/100*INDEX(gDP!AO$6:AO$271,MATCH(totalExpenditure!$A223,gDP!$B$6:$B$271))=0,"",INDEX([2]pivotTable!Z$310:Z$615,MATCH(totalExpenditure!$A223,[2]pivotTable!$A$310:$A$615,0))/100*INDEX(gDP!AO$6:AO$271,MATCH(totalExpenditure!$A223,gDP!$B$6:$B$271)))</f>
        <v>#N/A</v>
      </c>
      <c r="BZ223" s="77" t="e">
        <f>IF(INDEX([2]pivotTable!AA$310:AA$615,MATCH(totalExpenditure!$A223,[2]pivotTable!$A$310:$A$615,0))/100*INDEX(gDP!AP$6:AP$271,MATCH(totalExpenditure!$A223,gDP!$B$6:$B$271))=0,"",INDEX([2]pivotTable!AA$310:AA$615,MATCH(totalExpenditure!$A223,[2]pivotTable!$A$310:$A$615,0))/100*INDEX(gDP!AP$6:AP$271,MATCH(totalExpenditure!$A223,gDP!$B$6:$B$271)))</f>
        <v>#N/A</v>
      </c>
      <c r="CA223" s="77" t="e">
        <f>IF(INDEX([2]pivotTable!AB$310:AB$615,MATCH(totalExpenditure!$A223,[2]pivotTable!$A$310:$A$615,0))/100*INDEX(gDP!AQ$6:AQ$271,MATCH(totalExpenditure!$A223,gDP!$B$6:$B$271))=0,"",INDEX([2]pivotTable!AB$310:AB$615,MATCH(totalExpenditure!$A223,[2]pivotTable!$A$310:$A$615,0))/100*INDEX(gDP!AQ$6:AQ$271,MATCH(totalExpenditure!$A223,gDP!$B$6:$B$271)))</f>
        <v>#N/A</v>
      </c>
      <c r="CB223" s="77" t="e">
        <f>IF(INDEX([2]pivotTable!AC$310:AC$615,MATCH(totalExpenditure!$A223,[2]pivotTable!$A$310:$A$615,0))/100*INDEX(gDP!AR$6:AR$271,MATCH(totalExpenditure!$A223,gDP!$B$6:$B$271))=0,"",INDEX([2]pivotTable!AC$310:AC$615,MATCH(totalExpenditure!$A223,[2]pivotTable!$A$310:$A$615,0))/100*INDEX(gDP!AR$6:AR$271,MATCH(totalExpenditure!$A223,gDP!$B$6:$B$271)))</f>
        <v>#N/A</v>
      </c>
      <c r="CC223" s="77" t="e">
        <f>IF(INDEX([2]pivotTable!AD$310:AD$615,MATCH(totalExpenditure!$A223,[2]pivotTable!$A$310:$A$615,0))/100*INDEX(gDP!AS$6:AS$271,MATCH(totalExpenditure!$A223,gDP!$B$6:$B$271))=0,"",INDEX([2]pivotTable!AD$310:AD$615,MATCH(totalExpenditure!$A223,[2]pivotTable!$A$310:$A$615,0))/100*INDEX(gDP!AS$6:AS$271,MATCH(totalExpenditure!$A223,gDP!$B$6:$B$271)))</f>
        <v>#N/A</v>
      </c>
      <c r="CD223" s="77" t="e">
        <f>IF(INDEX([2]pivotTable!AE$310:AE$615,MATCH(totalExpenditure!$A223,[2]pivotTable!$A$310:$A$615,0))/100*INDEX(gDP!AT$6:AT$271,MATCH(totalExpenditure!$A223,gDP!$B$6:$B$271))=0,"",INDEX([2]pivotTable!AE$310:AE$615,MATCH(totalExpenditure!$A223,[2]pivotTable!$A$310:$A$615,0))/100*INDEX(gDP!AT$6:AT$271,MATCH(totalExpenditure!$A223,gDP!$B$6:$B$271)))</f>
        <v>#N/A</v>
      </c>
      <c r="CE223" s="77" t="e">
        <f>IF(INDEX([2]pivotTable!AF$310:AF$615,MATCH(totalExpenditure!$A223,[2]pivotTable!$A$310:$A$615,0))/100*INDEX(gDP!AU$6:AU$271,MATCH(totalExpenditure!$A223,gDP!$B$6:$B$271))=0,"",INDEX([2]pivotTable!AF$310:AF$615,MATCH(totalExpenditure!$A223,[2]pivotTable!$A$310:$A$615,0))/100*INDEX(gDP!AU$6:AU$271,MATCH(totalExpenditure!$A223,gDP!$B$6:$B$271)))</f>
        <v>#N/A</v>
      </c>
      <c r="CF223" s="77" t="e">
        <f>IF(INDEX([2]pivotTable!AG$310:AG$615,MATCH(totalExpenditure!$A223,[2]pivotTable!$A$310:$A$615,0))/100*INDEX(gDP!AV$6:AV$271,MATCH(totalExpenditure!$A223,gDP!$B$6:$B$271))=0,"",INDEX([2]pivotTable!AG$310:AG$615,MATCH(totalExpenditure!$A223,[2]pivotTable!$A$310:$A$615,0))/100*INDEX(gDP!AV$6:AV$271,MATCH(totalExpenditure!$A223,gDP!$B$6:$B$271)))</f>
        <v>#N/A</v>
      </c>
      <c r="CG223" s="77" t="e">
        <f>IF(INDEX([2]pivotTable!AH$310:AH$615,MATCH(totalExpenditure!$A223,[2]pivotTable!$A$310:$A$615,0))/100*INDEX(gDP!AW$6:AW$271,MATCH(totalExpenditure!$A223,gDP!$B$6:$B$271))=0,"",INDEX([2]pivotTable!AH$310:AH$615,MATCH(totalExpenditure!$A223,[2]pivotTable!$A$310:$A$615,0))/100*INDEX(gDP!AW$6:AW$271,MATCH(totalExpenditure!$A223,gDP!$B$6:$B$271)))</f>
        <v>#N/A</v>
      </c>
      <c r="CH223" s="77" t="e">
        <f>IF(INDEX([2]pivotTable!AI$310:AI$615,MATCH(totalExpenditure!$A223,[2]pivotTable!$A$310:$A$615,0))/100*INDEX(gDP!AX$6:AX$271,MATCH(totalExpenditure!$A223,gDP!$B$6:$B$271))=0,"",INDEX([2]pivotTable!AI$310:AI$615,MATCH(totalExpenditure!$A223,[2]pivotTable!$A$310:$A$615,0))/100*INDEX(gDP!AX$6:AX$271,MATCH(totalExpenditure!$A223,gDP!$B$6:$B$271)))</f>
        <v>#N/A</v>
      </c>
      <c r="CI223" s="77" t="e">
        <f>IF(INDEX([2]pivotTable!AJ$310:AJ$615,MATCH(totalExpenditure!$A223,[2]pivotTable!$A$310:$A$615,0))/100*INDEX(gDP!AY$6:AY$271,MATCH(totalExpenditure!$A223,gDP!$B$6:$B$271))=0,"",INDEX([2]pivotTable!AJ$310:AJ$615,MATCH(totalExpenditure!$A223,[2]pivotTable!$A$310:$A$615,0))/100*INDEX(gDP!AY$6:AY$271,MATCH(totalExpenditure!$A223,gDP!$B$6:$B$271)))</f>
        <v>#N/A</v>
      </c>
      <c r="CJ223" s="77" t="e">
        <f>IF(INDEX([2]pivotTable!AK$310:AK$615,MATCH(totalExpenditure!$A223,[2]pivotTable!$A$310:$A$615,0))/100*INDEX(gDP!AZ$6:AZ$271,MATCH(totalExpenditure!$A223,gDP!$B$6:$B$271))=0,"",INDEX([2]pivotTable!AK$310:AK$615,MATCH(totalExpenditure!$A223,[2]pivotTable!$A$310:$A$615,0))/100*INDEX(gDP!AZ$6:AZ$271,MATCH(totalExpenditure!$A223,gDP!$B$6:$B$271)))</f>
        <v>#N/A</v>
      </c>
      <c r="CK223" s="77" t="e">
        <f>IF(INDEX([2]pivotTable!AL$310:AL$615,MATCH(totalExpenditure!$A223,[2]pivotTable!$A$310:$A$615,0))/100*INDEX(gDP!BA$6:BA$271,MATCH(totalExpenditure!$A223,gDP!$B$6:$B$271))=0,"",INDEX([2]pivotTable!AL$310:AL$615,MATCH(totalExpenditure!$A223,[2]pivotTable!$A$310:$A$615,0))/100*INDEX(gDP!BA$6:BA$271,MATCH(totalExpenditure!$A223,gDP!$B$6:$B$271)))</f>
        <v>#N/A</v>
      </c>
      <c r="CL223" s="77" t="e">
        <f>IF(INDEX([2]pivotTable!AM$310:AM$615,MATCH(totalExpenditure!$A223,[2]pivotTable!$A$310:$A$615,0))/100*INDEX(gDP!BB$6:BB$271,MATCH(totalExpenditure!$A223,gDP!$B$6:$B$271))=0,"",INDEX([2]pivotTable!AM$310:AM$615,MATCH(totalExpenditure!$A223,[2]pivotTable!$A$310:$A$615,0))/100*INDEX(gDP!BB$6:BB$271,MATCH(totalExpenditure!$A223,gDP!$B$6:$B$271)))</f>
        <v>#N/A</v>
      </c>
      <c r="CM223" s="77" t="e">
        <f>IF(INDEX([2]pivotTable!AN$310:AN$615,MATCH(totalExpenditure!$A223,[2]pivotTable!$A$310:$A$615,0))/100*INDEX(gDP!BC$6:BC$271,MATCH(totalExpenditure!$A223,gDP!$B$6:$B$271))=0,"",INDEX([2]pivotTable!AN$310:AN$615,MATCH(totalExpenditure!$A223,[2]pivotTable!$A$310:$A$615,0))/100*INDEX(gDP!BC$6:BC$271,MATCH(totalExpenditure!$A223,gDP!$B$6:$B$271)))</f>
        <v>#N/A</v>
      </c>
      <c r="CN223" s="77" t="e">
        <f>IF(INDEX([2]pivotTable!AO$310:AO$615,MATCH(totalExpenditure!$A223,[2]pivotTable!$A$310:$A$615,0))/100*INDEX(gDP!BD$6:BD$271,MATCH(totalExpenditure!$A223,gDP!$B$6:$B$271))=0,"",INDEX([2]pivotTable!AO$310:AO$615,MATCH(totalExpenditure!$A223,[2]pivotTable!$A$310:$A$615,0))/100*INDEX(gDP!BD$6:BD$271,MATCH(totalExpenditure!$A223,gDP!$B$6:$B$271)))</f>
        <v>#N/A</v>
      </c>
      <c r="CO223" s="77" t="e">
        <f>IF(INDEX([2]pivotTable!AP$310:AP$615,MATCH(totalExpenditure!$A223,[2]pivotTable!$A$310:$A$615,0))/100*INDEX(gDP!BE$6:BE$271,MATCH(totalExpenditure!$A223,gDP!$B$6:$B$271))=0,"",INDEX([2]pivotTable!AP$310:AP$615,MATCH(totalExpenditure!$A223,[2]pivotTable!$A$310:$A$615,0))/100*INDEX(gDP!BE$6:BE$271,MATCH(totalExpenditure!$A223,gDP!$B$6:$B$271)))</f>
        <v>#N/A</v>
      </c>
      <c r="CP223" s="77" t="e">
        <f>IF(INDEX([2]pivotTable!AQ$310:AQ$615,MATCH(totalExpenditure!$A223,[2]pivotTable!$A$310:$A$615,0))/100*INDEX(gDP!BF$6:BF$271,MATCH(totalExpenditure!$A223,gDP!$B$6:$B$271))=0,"",INDEX([2]pivotTable!AQ$310:AQ$615,MATCH(totalExpenditure!$A223,[2]pivotTable!$A$310:$A$615,0))/100*INDEX(gDP!BF$6:BF$271,MATCH(totalExpenditure!$A223,gDP!$B$6:$B$271)))</f>
        <v>#N/A</v>
      </c>
      <c r="CQ223" s="77" t="e">
        <f>IF(INDEX([2]pivotTable!AR$310:AR$615,MATCH(totalExpenditure!$A223,[2]pivotTable!$A$310:$A$615,0))/100*INDEX(gDP!BG$6:BG$271,MATCH(totalExpenditure!$A223,gDP!$B$6:$B$271))=0,"",INDEX([2]pivotTable!AR$310:AR$615,MATCH(totalExpenditure!$A223,[2]pivotTable!$A$310:$A$615,0))/100*INDEX(gDP!BG$6:BG$271,MATCH(totalExpenditure!$A223,gDP!$B$6:$B$271)))</f>
        <v>#N/A</v>
      </c>
      <c r="CR223" s="77" t="e">
        <f>IF(INDEX([2]pivotTable!AS$310:AS$615,MATCH(totalExpenditure!$A223,[2]pivotTable!$A$310:$A$615,0))/100*INDEX(gDP!BH$6:BH$271,MATCH(totalExpenditure!$A223,gDP!$B$6:$B$271))=0,"",INDEX([2]pivotTable!AS$310:AS$615,MATCH(totalExpenditure!$A223,[2]pivotTable!$A$310:$A$615,0))/100*INDEX(gDP!BH$6:BH$271,MATCH(totalExpenditure!$A223,gDP!$B$6:$B$271)))</f>
        <v>#N/A</v>
      </c>
      <c r="CS223" s="77" t="e">
        <f>IF(INDEX([2]pivotTable!AT$310:AT$615,MATCH(totalExpenditure!$A223,[2]pivotTable!$A$310:$A$615,0))/100*INDEX(gDP!BI$6:BI$271,MATCH(totalExpenditure!$A223,gDP!$B$6:$B$271))=0,"",INDEX([2]pivotTable!AT$310:AT$615,MATCH(totalExpenditure!$A223,[2]pivotTable!$A$310:$A$615,0))/100*INDEX(gDP!BI$6:BI$271,MATCH(totalExpenditure!$A223,gDP!$B$6:$B$271)))</f>
        <v>#N/A</v>
      </c>
      <c r="CT223" s="77" t="e">
        <f>IF(INDEX([2]pivotTable!AU$310:AU$615,MATCH(totalExpenditure!$A223,[2]pivotTable!$A$310:$A$615,0))/100*INDEX(gDP!BJ$6:BJ$271,MATCH(totalExpenditure!$A223,gDP!$B$6:$B$271))=0,"",INDEX([2]pivotTable!AU$310:AU$615,MATCH(totalExpenditure!$A223,[2]pivotTable!$A$310:$A$615,0))/100*INDEX(gDP!BJ$6:BJ$271,MATCH(totalExpenditure!$A223,gDP!$B$6:$B$271)))</f>
        <v>#N/A</v>
      </c>
      <c r="CU223" s="77" t="e">
        <f>IF(INDEX([2]pivotTable!AV$310:AV$615,MATCH(totalExpenditure!$A223,[2]pivotTable!$A$310:$A$615,0))/100*INDEX(gDP!BK$6:BK$271,MATCH(totalExpenditure!$A223,gDP!$B$6:$B$271))=0,"",INDEX([2]pivotTable!AV$310:AV$615,MATCH(totalExpenditure!$A223,[2]pivotTable!$A$310:$A$615,0))/100*INDEX(gDP!BK$6:BK$271,MATCH(totalExpenditure!$A223,gDP!$B$6:$B$271)))</f>
        <v>#N/A</v>
      </c>
      <c r="CV223" s="77" t="e">
        <f>IF(INDEX([2]pivotTable!AW$310:AW$615,MATCH(totalExpenditure!$A223,[2]pivotTable!$A$310:$A$615,0))/100*INDEX(gDP!BL$6:BL$271,MATCH(totalExpenditure!$A223,gDP!$B$6:$B$271))=0,"",INDEX([2]pivotTable!AW$310:AW$615,MATCH(totalExpenditure!$A223,[2]pivotTable!$A$310:$A$615,0))/100*INDEX(gDP!BL$6:BL$271,MATCH(totalExpenditure!$A223,gDP!$B$6:$B$271)))</f>
        <v>#N/A</v>
      </c>
      <c r="CW223" s="77" t="e">
        <f>IF(INDEX([2]pivotTable!AX$310:AX$615,MATCH(totalExpenditure!$A223,[2]pivotTable!$A$310:$A$615,0))/100*INDEX(gDP!BM$6:BM$271,MATCH(totalExpenditure!$A223,gDP!$B$6:$B$271))=0,"",INDEX([2]pivotTable!AX$310:AX$615,MATCH(totalExpenditure!$A223,[2]pivotTable!$A$310:$A$615,0))/100*INDEX(gDP!BM$6:BM$271,MATCH(totalExpenditure!$A223,gDP!$B$6:$B$271)))</f>
        <v>#N/A</v>
      </c>
      <c r="CX223" s="77" t="e">
        <f>IF(INDEX([2]pivotTable!AY$310:AY$615,MATCH(totalExpenditure!$A223,[2]pivotTable!$A$310:$A$615,0))/100*INDEX(gDP!BN$6:BN$271,MATCH(totalExpenditure!$A223,gDP!$B$6:$B$271))=0,"",INDEX([2]pivotTable!AY$310:AY$615,MATCH(totalExpenditure!$A223,[2]pivotTable!$A$310:$A$615,0))/100*INDEX(gDP!BN$6:BN$271,MATCH(totalExpenditure!$A223,gDP!$B$6:$B$271)))</f>
        <v>#N/A</v>
      </c>
      <c r="CY223" s="77" t="e">
        <f>IF(INDEX([2]pivotTable!AZ$310:AZ$615,MATCH(totalExpenditure!$A223,[2]pivotTable!$A$310:$A$615,0))/100*INDEX(gDP!BO$6:BO$271,MATCH(totalExpenditure!$A223,gDP!$B$6:$B$271))=0,"",INDEX([2]pivotTable!AZ$310:AZ$615,MATCH(totalExpenditure!$A223,[2]pivotTable!$A$310:$A$615,0))/100*INDEX(gDP!BO$6:BO$271,MATCH(totalExpenditure!$A223,gDP!$B$6:$B$271)))</f>
        <v>#N/A</v>
      </c>
      <c r="CZ223" s="77" t="e">
        <f>IF(B223="","",IF(BA223="","",B223-B223+INDEX(gDP!Q$6:Q$271,MATCH(totalExpenditure!$A223,gDP!$B$6:$B$271))))</f>
        <v>#N/A</v>
      </c>
      <c r="DA223" s="77" t="e">
        <f>IF(C223="","",IF(BB223="","",C223-C223+INDEX(gDP!R$6:R$271,MATCH(totalExpenditure!$A223,gDP!$B$6:$B$271))))</f>
        <v>#N/A</v>
      </c>
      <c r="DB223" s="77" t="e">
        <f>IF(D223="","",IF(BC223="","",D223-D223+INDEX(gDP!S$6:S$271,MATCH(totalExpenditure!$A223,gDP!$B$6:$B$271))))</f>
        <v>#N/A</v>
      </c>
      <c r="DC223" s="77" t="e">
        <f>IF(E223="","",IF(BD223="","",E223-E223+INDEX(gDP!T$6:T$271,MATCH(totalExpenditure!$A223,gDP!$B$6:$B$271))))</f>
        <v>#N/A</v>
      </c>
      <c r="DD223" s="77" t="e">
        <f>IF(F223="","",IF(BE223="","",F223-F223+INDEX(gDP!U$6:U$271,MATCH(totalExpenditure!$A223,gDP!$B$6:$B$271))))</f>
        <v>#N/A</v>
      </c>
      <c r="DE223" s="77" t="e">
        <f>IF(G223="","",IF(BF223="","",G223-G223+INDEX(gDP!V$6:V$271,MATCH(totalExpenditure!$A223,gDP!$B$6:$B$271))))</f>
        <v>#N/A</v>
      </c>
      <c r="DF223" s="77" t="e">
        <f>IF(H223="","",IF(BG223="","",H223-H223+INDEX(gDP!W$6:W$271,MATCH(totalExpenditure!$A223,gDP!$B$6:$B$271))))</f>
        <v>#N/A</v>
      </c>
      <c r="DG223" s="77" t="e">
        <f>IF(I223="","",IF(BH223="","",I223-I223+INDEX(gDP!X$6:X$271,MATCH(totalExpenditure!$A223,gDP!$B$6:$B$271))))</f>
        <v>#N/A</v>
      </c>
      <c r="DH223" s="77" t="e">
        <f>IF(J223="","",IF(BI223="","",J223-J223+INDEX(gDP!Y$6:Y$271,MATCH(totalExpenditure!$A223,gDP!$B$6:$B$271))))</f>
        <v>#N/A</v>
      </c>
      <c r="DI223" s="77" t="e">
        <f>IF(K223="","",IF(BJ223="","",K223-K223+INDEX(gDP!Z$6:Z$271,MATCH(totalExpenditure!$A223,gDP!$B$6:$B$271))))</f>
        <v>#N/A</v>
      </c>
      <c r="DJ223" s="77" t="e">
        <f>IF(L223="","",IF(BK223="","",L223-L223+INDEX(gDP!AA$6:AA$271,MATCH(totalExpenditure!$A223,gDP!$B$6:$B$271))))</f>
        <v>#N/A</v>
      </c>
      <c r="DK223" s="77" t="e">
        <f>IF(M223="","",IF(BL223="","",M223-M223+INDEX(gDP!AB$6:AB$271,MATCH(totalExpenditure!$A223,gDP!$B$6:$B$271))))</f>
        <v>#N/A</v>
      </c>
      <c r="DL223" s="77" t="e">
        <f>IF(N223="","",IF(BM223="","",N223-N223+INDEX(gDP!AC$6:AC$271,MATCH(totalExpenditure!$A223,gDP!$B$6:$B$271))))</f>
        <v>#N/A</v>
      </c>
      <c r="DM223" s="77" t="e">
        <f>IF(O223="","",IF(BN223="","",O223-O223+INDEX(gDP!AD$6:AD$271,MATCH(totalExpenditure!$A223,gDP!$B$6:$B$271))))</f>
        <v>#N/A</v>
      </c>
      <c r="DN223" s="77" t="e">
        <f>IF(P223="","",IF(BO223="","",P223-P223+INDEX(gDP!AE$6:AE$271,MATCH(totalExpenditure!$A223,gDP!$B$6:$B$271))))</f>
        <v>#N/A</v>
      </c>
      <c r="DO223" s="77" t="e">
        <f>IF(Q223="","",IF(BP223="","",Q223-Q223+INDEX(gDP!AF$6:AF$271,MATCH(totalExpenditure!$A223,gDP!$B$6:$B$271))))</f>
        <v>#N/A</v>
      </c>
      <c r="DP223" s="77" t="e">
        <f>IF(R223="","",IF(BQ223="","",R223-R223+INDEX(gDP!AG$6:AG$271,MATCH(totalExpenditure!$A223,gDP!$B$6:$B$271))))</f>
        <v>#N/A</v>
      </c>
      <c r="DQ223" s="77" t="e">
        <f>IF(S223="","",IF(BR223="","",S223-S223+INDEX(gDP!AH$6:AH$271,MATCH(totalExpenditure!$A223,gDP!$B$6:$B$271))))</f>
        <v>#N/A</v>
      </c>
      <c r="DR223" s="77" t="e">
        <f>IF(T223="","",IF(BS223="","",T223-T223+INDEX(gDP!AI$6:AI$271,MATCH(totalExpenditure!$A223,gDP!$B$6:$B$271))))</f>
        <v>#N/A</v>
      </c>
      <c r="DS223" s="77" t="e">
        <f>IF(U223="","",IF(BT223="","",U223-U223+INDEX(gDP!AJ$6:AJ$271,MATCH(totalExpenditure!$A223,gDP!$B$6:$B$271))))</f>
        <v>#N/A</v>
      </c>
      <c r="DT223" s="77" t="e">
        <f>IF(V223="","",IF(BU223="","",V223-V223+INDEX(gDP!AK$6:AK$271,MATCH(totalExpenditure!$A223,gDP!$B$6:$B$271))))</f>
        <v>#N/A</v>
      </c>
      <c r="DU223" s="77" t="e">
        <f>IF(W223="","",IF(BV223="","",W223-W223+INDEX(gDP!AL$6:AL$271,MATCH(totalExpenditure!$A223,gDP!$B$6:$B$271))))</f>
        <v>#N/A</v>
      </c>
      <c r="DV223" s="77" t="e">
        <f>IF(X223="","",IF(BW223="","",X223-X223+INDEX(gDP!AM$6:AM$271,MATCH(totalExpenditure!$A223,gDP!$B$6:$B$271))))</f>
        <v>#N/A</v>
      </c>
      <c r="DW223" s="77" t="e">
        <f>IF(Y223="","",IF(BX223="","",Y223-Y223+INDEX(gDP!AN$6:AN$271,MATCH(totalExpenditure!$A223,gDP!$B$6:$B$271))))</f>
        <v>#N/A</v>
      </c>
      <c r="DX223" s="77" t="e">
        <f>IF(Z223="","",IF(BY223="","",Z223-Z223+INDEX(gDP!AO$6:AO$271,MATCH(totalExpenditure!$A223,gDP!$B$6:$B$271))))</f>
        <v>#N/A</v>
      </c>
      <c r="DY223" s="77" t="e">
        <f>IF(AA223="","",IF(BZ223="","",AA223-AA223+INDEX(gDP!AP$6:AP$271,MATCH(totalExpenditure!$A223,gDP!$B$6:$B$271))))</f>
        <v>#N/A</v>
      </c>
      <c r="DZ223" s="77" t="e">
        <f>IF(AB223="","",IF(CA223="","",AB223-AB223+INDEX(gDP!AQ$6:AQ$271,MATCH(totalExpenditure!$A223,gDP!$B$6:$B$271))))</f>
        <v>#N/A</v>
      </c>
      <c r="EA223" s="77" t="e">
        <f>IF(AC223="","",IF(CB223="","",AC223-AC223+INDEX(gDP!AR$6:AR$271,MATCH(totalExpenditure!$A223,gDP!$B$6:$B$271))))</f>
        <v>#N/A</v>
      </c>
      <c r="EB223" s="77" t="e">
        <f>IF(AD223="","",IF(CC223="","",AD223-AD223+INDEX(gDP!AS$6:AS$271,MATCH(totalExpenditure!$A223,gDP!$B$6:$B$271))))</f>
        <v>#N/A</v>
      </c>
      <c r="EC223" s="77" t="e">
        <f>IF(AE223="","",IF(CD223="","",AE223-AE223+INDEX(gDP!AT$6:AT$271,MATCH(totalExpenditure!$A223,gDP!$B$6:$B$271))))</f>
        <v>#N/A</v>
      </c>
      <c r="ED223" s="77" t="e">
        <f>IF(AF223="","",IF(CE223="","",AF223-AF223+INDEX(gDP!AU$6:AU$271,MATCH(totalExpenditure!$A223,gDP!$B$6:$B$271))))</f>
        <v>#N/A</v>
      </c>
      <c r="EE223" s="77" t="e">
        <f>IF(AG223="","",IF(CF223="","",AG223-AG223+INDEX(gDP!AV$6:AV$271,MATCH(totalExpenditure!$A223,gDP!$B$6:$B$271))))</f>
        <v>#N/A</v>
      </c>
      <c r="EF223" s="77" t="e">
        <f>IF(AH223="","",IF(CG223="","",AH223-AH223+INDEX(gDP!AW$6:AW$271,MATCH(totalExpenditure!$A223,gDP!$B$6:$B$271))))</f>
        <v>#N/A</v>
      </c>
      <c r="EG223" s="77" t="e">
        <f>IF(AI223="","",IF(CH223="","",AI223-AI223+INDEX(gDP!AX$6:AX$271,MATCH(totalExpenditure!$A223,gDP!$B$6:$B$271))))</f>
        <v>#N/A</v>
      </c>
      <c r="EH223" s="77" t="e">
        <f>IF(AJ223="","",IF(CI223="","",AJ223-AJ223+INDEX(gDP!AY$6:AY$271,MATCH(totalExpenditure!$A223,gDP!$B$6:$B$271))))</f>
        <v>#N/A</v>
      </c>
      <c r="EI223" s="77" t="e">
        <f>IF(AK223="","",IF(CJ223="","",AK223-AK223+INDEX(gDP!AZ$6:AZ$271,MATCH(totalExpenditure!$A223,gDP!$B$6:$B$271))))</f>
        <v>#N/A</v>
      </c>
      <c r="EJ223" s="77" t="e">
        <f>IF(AL223="","",IF(CK223="","",AL223-AL223+INDEX(gDP!BA$6:BA$271,MATCH(totalExpenditure!$A223,gDP!$B$6:$B$271))))</f>
        <v>#N/A</v>
      </c>
      <c r="EK223" s="77" t="e">
        <f>IF(AM223="","",IF(CL223="","",AM223-AM223+INDEX(gDP!BB$6:BB$271,MATCH(totalExpenditure!$A223,gDP!$B$6:$B$271))))</f>
        <v>#N/A</v>
      </c>
      <c r="EL223" s="77" t="e">
        <f>IF(AN223="","",IF(CM223="","",AN223-AN223+INDEX(gDP!BC$6:BC$271,MATCH(totalExpenditure!$A223,gDP!$B$6:$B$271))))</f>
        <v>#N/A</v>
      </c>
      <c r="EM223" s="77" t="e">
        <f>IF(AO223="","",IF(CN223="","",AO223-AO223+INDEX(gDP!BD$6:BD$271,MATCH(totalExpenditure!$A223,gDP!$B$6:$B$271))))</f>
        <v>#N/A</v>
      </c>
      <c r="EN223" s="77" t="e">
        <f>IF(AP223="","",IF(CO223="","",AP223-AP223+INDEX(gDP!BE$6:BE$271,MATCH(totalExpenditure!$A223,gDP!$B$6:$B$271))))</f>
        <v>#N/A</v>
      </c>
      <c r="EO223" s="77" t="e">
        <f>IF(AQ223="","",IF(CP223="","",AQ223-AQ223+INDEX(gDP!BF$6:BF$271,MATCH(totalExpenditure!$A223,gDP!$B$6:$B$271))))</f>
        <v>#N/A</v>
      </c>
      <c r="EP223" s="77" t="e">
        <f>IF(AR223="","",IF(CQ223="","",AR223-AR223+INDEX(gDP!BG$6:BG$271,MATCH(totalExpenditure!$A223,gDP!$B$6:$B$271))))</f>
        <v>#N/A</v>
      </c>
      <c r="EQ223" s="77" t="e">
        <f>IF(AS223="","",IF(CR223="","",AS223-AS223+INDEX(gDP!BH$6:BH$271,MATCH(totalExpenditure!$A223,gDP!$B$6:$B$271))))</f>
        <v>#N/A</v>
      </c>
      <c r="ER223" s="77" t="e">
        <f>IF(AT223="","",IF(CS223="","",AT223-AT223+INDEX(gDP!BI$6:BI$271,MATCH(totalExpenditure!$A223,gDP!$B$6:$B$271))))</f>
        <v>#N/A</v>
      </c>
      <c r="ES223" s="77" t="e">
        <f>IF(AU223="","",IF(CT223="","",AU223-AU223+INDEX(gDP!BJ$6:BJ$271,MATCH(totalExpenditure!$A223,gDP!$B$6:$B$271))))</f>
        <v>#N/A</v>
      </c>
      <c r="ET223" s="77" t="e">
        <f>IF(AV223="","",IF(CU223="","",AV223-AV223+INDEX(gDP!BK$6:BK$271,MATCH(totalExpenditure!$A223,gDP!$B$6:$B$271))))</f>
        <v>#N/A</v>
      </c>
      <c r="EU223" s="77" t="e">
        <f>IF(AW223="","",IF(CV223="","",AW223-AW223+INDEX(gDP!BL$6:BL$271,MATCH(totalExpenditure!$A223,gDP!$B$6:$B$271))))</f>
        <v>#N/A</v>
      </c>
      <c r="EV223" s="77" t="e">
        <f>IF(AX223="","",IF(CW223="","",AX223-AX223+INDEX(gDP!BM$6:BM$271,MATCH(totalExpenditure!$A223,gDP!$B$6:$B$271))))</f>
        <v>#N/A</v>
      </c>
      <c r="EW223" s="77" t="e">
        <f>IF(AY223="","",IF(CX223="","",AY223-AY223+INDEX(gDP!BN$6:BN$271,MATCH(totalExpenditure!$A223,gDP!$B$6:$B$271))))</f>
        <v>#N/A</v>
      </c>
      <c r="EX223" s="77" t="e">
        <f>IF(AZ223="","",IF(CY223="","",AZ223-AZ223+INDEX(gDP!BO$6:BO$271,MATCH(totalExpenditure!$A223,gDP!$B$6:$B$271))))</f>
        <v>#N/A</v>
      </c>
    </row>
    <row r="224" spans="1:154" x14ac:dyDescent="0.35">
      <c r="A224" t="s">
        <v>657</v>
      </c>
      <c r="B224" s="77" t="e">
        <f>IF(INDEX([2]pivotTable!B$3:B$308,MATCH(totalExpenditure!$A224,[2]pivotTable!$A$3:$A$308,0))/100*INDEX(gDP!Q$6:Q$271,MATCH(totalExpenditure!$A224,gDP!$B$6:$B$271))=0,"",INDEX([2]pivotTable!B$3:B$308,MATCH(totalExpenditure!$A224,[2]pivotTable!$A$3:$A$308,0))/100*INDEX(gDP!Q$6:Q$271,MATCH(totalExpenditure!$A224,gDP!$B$6:$B$271)))</f>
        <v>#N/A</v>
      </c>
      <c r="C224" s="77" t="e">
        <f>IF(INDEX([2]pivotTable!C$3:C$308,MATCH(totalExpenditure!$A224,[2]pivotTable!$A$3:$A$308,0))/100*INDEX(gDP!R$6:R$271,MATCH(totalExpenditure!$A224,gDP!$B$6:$B$271))=0,"",INDEX([2]pivotTable!C$3:C$308,MATCH(totalExpenditure!$A224,[2]pivotTable!$A$3:$A$308,0))/100*INDEX(gDP!R$6:R$271,MATCH(totalExpenditure!$A224,gDP!$B$6:$B$271)))</f>
        <v>#N/A</v>
      </c>
      <c r="D224" s="77" t="e">
        <f>IF(INDEX([2]pivotTable!D$3:D$308,MATCH(totalExpenditure!$A224,[2]pivotTable!$A$3:$A$308,0))/100*INDEX(gDP!S$6:S$271,MATCH(totalExpenditure!$A224,gDP!$B$6:$B$271))=0,"",INDEX([2]pivotTable!D$3:D$308,MATCH(totalExpenditure!$A224,[2]pivotTable!$A$3:$A$308,0))/100*INDEX(gDP!S$6:S$271,MATCH(totalExpenditure!$A224,gDP!$B$6:$B$271)))</f>
        <v>#N/A</v>
      </c>
      <c r="E224" s="77" t="e">
        <f>IF(INDEX([2]pivotTable!E$3:E$308,MATCH(totalExpenditure!$A224,[2]pivotTable!$A$3:$A$308,0))/100*INDEX(gDP!T$6:T$271,MATCH(totalExpenditure!$A224,gDP!$B$6:$B$271))=0,"",INDEX([2]pivotTable!E$3:E$308,MATCH(totalExpenditure!$A224,[2]pivotTable!$A$3:$A$308,0))/100*INDEX(gDP!T$6:T$271,MATCH(totalExpenditure!$A224,gDP!$B$6:$B$271)))</f>
        <v>#N/A</v>
      </c>
      <c r="F224" s="77" t="e">
        <f>IF(INDEX([2]pivotTable!F$3:F$308,MATCH(totalExpenditure!$A224,[2]pivotTable!$A$3:$A$308,0))/100*INDEX(gDP!U$6:U$271,MATCH(totalExpenditure!$A224,gDP!$B$6:$B$271))=0,"",INDEX([2]pivotTable!F$3:F$308,MATCH(totalExpenditure!$A224,[2]pivotTable!$A$3:$A$308,0))/100*INDEX(gDP!U$6:U$271,MATCH(totalExpenditure!$A224,gDP!$B$6:$B$271)))</f>
        <v>#N/A</v>
      </c>
      <c r="G224" s="77" t="e">
        <f>IF(INDEX([2]pivotTable!G$3:G$308,MATCH(totalExpenditure!$A224,[2]pivotTable!$A$3:$A$308,0))/100*INDEX(gDP!V$6:V$271,MATCH(totalExpenditure!$A224,gDP!$B$6:$B$271))=0,"",INDEX([2]pivotTable!G$3:G$308,MATCH(totalExpenditure!$A224,[2]pivotTable!$A$3:$A$308,0))/100*INDEX(gDP!V$6:V$271,MATCH(totalExpenditure!$A224,gDP!$B$6:$B$271)))</f>
        <v>#N/A</v>
      </c>
      <c r="H224" s="77" t="e">
        <f>IF(INDEX([2]pivotTable!H$3:H$308,MATCH(totalExpenditure!$A224,[2]pivotTable!$A$3:$A$308,0))/100*INDEX(gDP!W$6:W$271,MATCH(totalExpenditure!$A224,gDP!$B$6:$B$271))=0,"",INDEX([2]pivotTable!H$3:H$308,MATCH(totalExpenditure!$A224,[2]pivotTable!$A$3:$A$308,0))/100*INDEX(gDP!W$6:W$271,MATCH(totalExpenditure!$A224,gDP!$B$6:$B$271)))</f>
        <v>#N/A</v>
      </c>
      <c r="I224" s="77" t="e">
        <f>IF(INDEX([2]pivotTable!I$3:I$308,MATCH(totalExpenditure!$A224,[2]pivotTable!$A$3:$A$308,0))/100*INDEX(gDP!X$6:X$271,MATCH(totalExpenditure!$A224,gDP!$B$6:$B$271))=0,"",INDEX([2]pivotTable!I$3:I$308,MATCH(totalExpenditure!$A224,[2]pivotTable!$A$3:$A$308,0))/100*INDEX(gDP!X$6:X$271,MATCH(totalExpenditure!$A224,gDP!$B$6:$B$271)))</f>
        <v>#N/A</v>
      </c>
      <c r="J224" s="77" t="e">
        <f>IF(INDEX([2]pivotTable!J$3:J$308,MATCH(totalExpenditure!$A224,[2]pivotTable!$A$3:$A$308,0))/100*INDEX(gDP!Y$6:Y$271,MATCH(totalExpenditure!$A224,gDP!$B$6:$B$271))=0,"",INDEX([2]pivotTable!J$3:J$308,MATCH(totalExpenditure!$A224,[2]pivotTable!$A$3:$A$308,0))/100*INDEX(gDP!Y$6:Y$271,MATCH(totalExpenditure!$A224,gDP!$B$6:$B$271)))</f>
        <v>#N/A</v>
      </c>
      <c r="K224" s="77" t="e">
        <f>IF(INDEX([2]pivotTable!K$3:K$308,MATCH(totalExpenditure!$A224,[2]pivotTable!$A$3:$A$308,0))/100*INDEX(gDP!Z$6:Z$271,MATCH(totalExpenditure!$A224,gDP!$B$6:$B$271))=0,"",INDEX([2]pivotTable!K$3:K$308,MATCH(totalExpenditure!$A224,[2]pivotTable!$A$3:$A$308,0))/100*INDEX(gDP!Z$6:Z$271,MATCH(totalExpenditure!$A224,gDP!$B$6:$B$271)))</f>
        <v>#N/A</v>
      </c>
      <c r="L224" s="77" t="e">
        <f>IF(INDEX([2]pivotTable!L$3:L$308,MATCH(totalExpenditure!$A224,[2]pivotTable!$A$3:$A$308,0))/100*INDEX(gDP!AA$6:AA$271,MATCH(totalExpenditure!$A224,gDP!$B$6:$B$271))=0,"",INDEX([2]pivotTable!L$3:L$308,MATCH(totalExpenditure!$A224,[2]pivotTable!$A$3:$A$308,0))/100*INDEX(gDP!AA$6:AA$271,MATCH(totalExpenditure!$A224,gDP!$B$6:$B$271)))</f>
        <v>#N/A</v>
      </c>
      <c r="M224" s="77" t="e">
        <f>IF(INDEX([2]pivotTable!M$3:M$308,MATCH(totalExpenditure!$A224,[2]pivotTable!$A$3:$A$308,0))/100*INDEX(gDP!AB$6:AB$271,MATCH(totalExpenditure!$A224,gDP!$B$6:$B$271))=0,"",INDEX([2]pivotTable!M$3:M$308,MATCH(totalExpenditure!$A224,[2]pivotTable!$A$3:$A$308,0))/100*INDEX(gDP!AB$6:AB$271,MATCH(totalExpenditure!$A224,gDP!$B$6:$B$271)))</f>
        <v>#N/A</v>
      </c>
      <c r="N224" s="77" t="e">
        <f>IF(INDEX([2]pivotTable!N$3:N$308,MATCH(totalExpenditure!$A224,[2]pivotTable!$A$3:$A$308,0))/100*INDEX(gDP!AC$6:AC$271,MATCH(totalExpenditure!$A224,gDP!$B$6:$B$271))=0,"",INDEX([2]pivotTable!N$3:N$308,MATCH(totalExpenditure!$A224,[2]pivotTable!$A$3:$A$308,0))/100*INDEX(gDP!AC$6:AC$271,MATCH(totalExpenditure!$A224,gDP!$B$6:$B$271)))</f>
        <v>#N/A</v>
      </c>
      <c r="O224" s="77" t="e">
        <f>IF(INDEX([2]pivotTable!O$3:O$308,MATCH(totalExpenditure!$A224,[2]pivotTable!$A$3:$A$308,0))/100*INDEX(gDP!AD$6:AD$271,MATCH(totalExpenditure!$A224,gDP!$B$6:$B$271))=0,"",INDEX([2]pivotTable!O$3:O$308,MATCH(totalExpenditure!$A224,[2]pivotTable!$A$3:$A$308,0))/100*INDEX(gDP!AD$6:AD$271,MATCH(totalExpenditure!$A224,gDP!$B$6:$B$271)))</f>
        <v>#N/A</v>
      </c>
      <c r="P224" s="77" t="e">
        <f>IF(INDEX([2]pivotTable!P$3:P$308,MATCH(totalExpenditure!$A224,[2]pivotTable!$A$3:$A$308,0))/100*INDEX(gDP!AE$6:AE$271,MATCH(totalExpenditure!$A224,gDP!$B$6:$B$271))=0,"",INDEX([2]pivotTable!P$3:P$308,MATCH(totalExpenditure!$A224,[2]pivotTable!$A$3:$A$308,0))/100*INDEX(gDP!AE$6:AE$271,MATCH(totalExpenditure!$A224,gDP!$B$6:$B$271)))</f>
        <v>#N/A</v>
      </c>
      <c r="Q224" s="77" t="e">
        <f>IF(INDEX([2]pivotTable!Q$3:Q$308,MATCH(totalExpenditure!$A224,[2]pivotTable!$A$3:$A$308,0))/100*INDEX(gDP!AF$6:AF$271,MATCH(totalExpenditure!$A224,gDP!$B$6:$B$271))=0,"",INDEX([2]pivotTable!Q$3:Q$308,MATCH(totalExpenditure!$A224,[2]pivotTable!$A$3:$A$308,0))/100*INDEX(gDP!AF$6:AF$271,MATCH(totalExpenditure!$A224,gDP!$B$6:$B$271)))</f>
        <v>#N/A</v>
      </c>
      <c r="R224" s="77" t="e">
        <f>IF(INDEX([2]pivotTable!R$3:R$308,MATCH(totalExpenditure!$A224,[2]pivotTable!$A$3:$A$308,0))/100*INDEX(gDP!AG$6:AG$271,MATCH(totalExpenditure!$A224,gDP!$B$6:$B$271))=0,"",INDEX([2]pivotTable!R$3:R$308,MATCH(totalExpenditure!$A224,[2]pivotTable!$A$3:$A$308,0))/100*INDEX(gDP!AG$6:AG$271,MATCH(totalExpenditure!$A224,gDP!$B$6:$B$271)))</f>
        <v>#N/A</v>
      </c>
      <c r="S224" s="77" t="e">
        <f>IF(INDEX([2]pivotTable!S$3:S$308,MATCH(totalExpenditure!$A224,[2]pivotTable!$A$3:$A$308,0))/100*INDEX(gDP!AH$6:AH$271,MATCH(totalExpenditure!$A224,gDP!$B$6:$B$271))=0,"",INDEX([2]pivotTable!S$3:S$308,MATCH(totalExpenditure!$A224,[2]pivotTable!$A$3:$A$308,0))/100*INDEX(gDP!AH$6:AH$271,MATCH(totalExpenditure!$A224,gDP!$B$6:$B$271)))</f>
        <v>#N/A</v>
      </c>
      <c r="T224" s="77" t="e">
        <f>IF(INDEX([2]pivotTable!T$3:T$308,MATCH(totalExpenditure!$A224,[2]pivotTable!$A$3:$A$308,0))/100*INDEX(gDP!AI$6:AI$271,MATCH(totalExpenditure!$A224,gDP!$B$6:$B$271))=0,"",INDEX([2]pivotTable!T$3:T$308,MATCH(totalExpenditure!$A224,[2]pivotTable!$A$3:$A$308,0))/100*INDEX(gDP!AI$6:AI$271,MATCH(totalExpenditure!$A224,gDP!$B$6:$B$271)))</f>
        <v>#N/A</v>
      </c>
      <c r="U224" s="77" t="e">
        <f>IF(INDEX([2]pivotTable!U$3:U$308,MATCH(totalExpenditure!$A224,[2]pivotTable!$A$3:$A$308,0))/100*INDEX(gDP!AJ$6:AJ$271,MATCH(totalExpenditure!$A224,gDP!$B$6:$B$271))=0,"",INDEX([2]pivotTable!U$3:U$308,MATCH(totalExpenditure!$A224,[2]pivotTable!$A$3:$A$308,0))/100*INDEX(gDP!AJ$6:AJ$271,MATCH(totalExpenditure!$A224,gDP!$B$6:$B$271)))</f>
        <v>#N/A</v>
      </c>
      <c r="V224" s="77" t="e">
        <f>IF(INDEX([2]pivotTable!V$3:V$308,MATCH(totalExpenditure!$A224,[2]pivotTable!$A$3:$A$308,0))/100*INDEX(gDP!AK$6:AK$271,MATCH(totalExpenditure!$A224,gDP!$B$6:$B$271))=0,"",INDEX([2]pivotTable!V$3:V$308,MATCH(totalExpenditure!$A224,[2]pivotTable!$A$3:$A$308,0))/100*INDEX(gDP!AK$6:AK$271,MATCH(totalExpenditure!$A224,gDP!$B$6:$B$271)))</f>
        <v>#N/A</v>
      </c>
      <c r="W224" s="77" t="e">
        <f>IF(INDEX([2]pivotTable!W$3:W$308,MATCH(totalExpenditure!$A224,[2]pivotTable!$A$3:$A$308,0))/100*INDEX(gDP!AL$6:AL$271,MATCH(totalExpenditure!$A224,gDP!$B$6:$B$271))=0,"",INDEX([2]pivotTable!W$3:W$308,MATCH(totalExpenditure!$A224,[2]pivotTable!$A$3:$A$308,0))/100*INDEX(gDP!AL$6:AL$271,MATCH(totalExpenditure!$A224,gDP!$B$6:$B$271)))</f>
        <v>#N/A</v>
      </c>
      <c r="X224" s="77" t="e">
        <f>IF(INDEX([2]pivotTable!X$3:X$308,MATCH(totalExpenditure!$A224,[2]pivotTable!$A$3:$A$308,0))/100*INDEX(gDP!AM$6:AM$271,MATCH(totalExpenditure!$A224,gDP!$B$6:$B$271))=0,"",INDEX([2]pivotTable!X$3:X$308,MATCH(totalExpenditure!$A224,[2]pivotTable!$A$3:$A$308,0))/100*INDEX(gDP!AM$6:AM$271,MATCH(totalExpenditure!$A224,gDP!$B$6:$B$271)))</f>
        <v>#N/A</v>
      </c>
      <c r="Y224" s="77" t="e">
        <f>IF(INDEX([2]pivotTable!Y$3:Y$308,MATCH(totalExpenditure!$A224,[2]pivotTable!$A$3:$A$308,0))/100*INDEX(gDP!AN$6:AN$271,MATCH(totalExpenditure!$A224,gDP!$B$6:$B$271))=0,"",INDEX([2]pivotTable!Y$3:Y$308,MATCH(totalExpenditure!$A224,[2]pivotTable!$A$3:$A$308,0))/100*INDEX(gDP!AN$6:AN$271,MATCH(totalExpenditure!$A224,gDP!$B$6:$B$271)))</f>
        <v>#N/A</v>
      </c>
      <c r="Z224" s="77" t="e">
        <f>IF(INDEX([2]pivotTable!Z$3:Z$308,MATCH(totalExpenditure!$A224,[2]pivotTable!$A$3:$A$308,0))/100*INDEX(gDP!AO$6:AO$271,MATCH(totalExpenditure!$A224,gDP!$B$6:$B$271))=0,"",INDEX([2]pivotTable!Z$3:Z$308,MATCH(totalExpenditure!$A224,[2]pivotTable!$A$3:$A$308,0))/100*INDEX(gDP!AO$6:AO$271,MATCH(totalExpenditure!$A224,gDP!$B$6:$B$271)))</f>
        <v>#N/A</v>
      </c>
      <c r="AA224" s="77" t="e">
        <f>IF(INDEX([2]pivotTable!AA$3:AA$308,MATCH(totalExpenditure!$A224,[2]pivotTable!$A$3:$A$308,0))/100*INDEX(gDP!AP$6:AP$271,MATCH(totalExpenditure!$A224,gDP!$B$6:$B$271))=0,"",INDEX([2]pivotTable!AA$3:AA$308,MATCH(totalExpenditure!$A224,[2]pivotTable!$A$3:$A$308,0))/100*INDEX(gDP!AP$6:AP$271,MATCH(totalExpenditure!$A224,gDP!$B$6:$B$271)))</f>
        <v>#N/A</v>
      </c>
      <c r="AB224" s="77" t="e">
        <f>IF(INDEX([2]pivotTable!AB$3:AB$308,MATCH(totalExpenditure!$A224,[2]pivotTable!$A$3:$A$308,0))/100*INDEX(gDP!AQ$6:AQ$271,MATCH(totalExpenditure!$A224,gDP!$B$6:$B$271))=0,"",INDEX([2]pivotTable!AB$3:AB$308,MATCH(totalExpenditure!$A224,[2]pivotTable!$A$3:$A$308,0))/100*INDEX(gDP!AQ$6:AQ$271,MATCH(totalExpenditure!$A224,gDP!$B$6:$B$271)))</f>
        <v>#N/A</v>
      </c>
      <c r="AC224" s="77" t="e">
        <f>IF(INDEX([2]pivotTable!AC$3:AC$308,MATCH(totalExpenditure!$A224,[2]pivotTable!$A$3:$A$308,0))/100*INDEX(gDP!AR$6:AR$271,MATCH(totalExpenditure!$A224,gDP!$B$6:$B$271))=0,"",INDEX([2]pivotTable!AC$3:AC$308,MATCH(totalExpenditure!$A224,[2]pivotTable!$A$3:$A$308,0))/100*INDEX(gDP!AR$6:AR$271,MATCH(totalExpenditure!$A224,gDP!$B$6:$B$271)))</f>
        <v>#N/A</v>
      </c>
      <c r="AD224" s="77" t="e">
        <f>IF(INDEX([2]pivotTable!AD$3:AD$308,MATCH(totalExpenditure!$A224,[2]pivotTable!$A$3:$A$308,0))/100*INDEX(gDP!AS$6:AS$271,MATCH(totalExpenditure!$A224,gDP!$B$6:$B$271))=0,"",INDEX([2]pivotTable!AD$3:AD$308,MATCH(totalExpenditure!$A224,[2]pivotTable!$A$3:$A$308,0))/100*INDEX(gDP!AS$6:AS$271,MATCH(totalExpenditure!$A224,gDP!$B$6:$B$271)))</f>
        <v>#N/A</v>
      </c>
      <c r="AE224" s="77" t="e">
        <f>IF(INDEX([2]pivotTable!AE$3:AE$308,MATCH(totalExpenditure!$A224,[2]pivotTable!$A$3:$A$308,0))/100*INDEX(gDP!AT$6:AT$271,MATCH(totalExpenditure!$A224,gDP!$B$6:$B$271))=0,"",INDEX([2]pivotTable!AE$3:AE$308,MATCH(totalExpenditure!$A224,[2]pivotTable!$A$3:$A$308,0))/100*INDEX(gDP!AT$6:AT$271,MATCH(totalExpenditure!$A224,gDP!$B$6:$B$271)))</f>
        <v>#N/A</v>
      </c>
      <c r="AF224" s="77" t="e">
        <f>IF(INDEX([2]pivotTable!AF$3:AF$308,MATCH(totalExpenditure!$A224,[2]pivotTable!$A$3:$A$308,0))/100*INDEX(gDP!AU$6:AU$271,MATCH(totalExpenditure!$A224,gDP!$B$6:$B$271))=0,"",INDEX([2]pivotTable!AF$3:AF$308,MATCH(totalExpenditure!$A224,[2]pivotTable!$A$3:$A$308,0))/100*INDEX(gDP!AU$6:AU$271,MATCH(totalExpenditure!$A224,gDP!$B$6:$B$271)))</f>
        <v>#N/A</v>
      </c>
      <c r="AG224" s="77" t="e">
        <f>IF(INDEX([2]pivotTable!AG$3:AG$308,MATCH(totalExpenditure!$A224,[2]pivotTable!$A$3:$A$308,0))/100*INDEX(gDP!AV$6:AV$271,MATCH(totalExpenditure!$A224,gDP!$B$6:$B$271))=0,"",INDEX([2]pivotTable!AG$3:AG$308,MATCH(totalExpenditure!$A224,[2]pivotTable!$A$3:$A$308,0))/100*INDEX(gDP!AV$6:AV$271,MATCH(totalExpenditure!$A224,gDP!$B$6:$B$271)))</f>
        <v>#N/A</v>
      </c>
      <c r="AH224" s="77" t="e">
        <f>IF(INDEX([2]pivotTable!AH$3:AH$308,MATCH(totalExpenditure!$A224,[2]pivotTable!$A$3:$A$308,0))/100*INDEX(gDP!AW$6:AW$271,MATCH(totalExpenditure!$A224,gDP!$B$6:$B$271))=0,"",INDEX([2]pivotTable!AH$3:AH$308,MATCH(totalExpenditure!$A224,[2]pivotTable!$A$3:$A$308,0))/100*INDEX(gDP!AW$6:AW$271,MATCH(totalExpenditure!$A224,gDP!$B$6:$B$271)))</f>
        <v>#N/A</v>
      </c>
      <c r="AI224" s="77" t="e">
        <f>IF(INDEX([2]pivotTable!AI$3:AI$308,MATCH(totalExpenditure!$A224,[2]pivotTable!$A$3:$A$308,0))/100*INDEX(gDP!AX$6:AX$271,MATCH(totalExpenditure!$A224,gDP!$B$6:$B$271))=0,"",INDEX([2]pivotTable!AI$3:AI$308,MATCH(totalExpenditure!$A224,[2]pivotTable!$A$3:$A$308,0))/100*INDEX(gDP!AX$6:AX$271,MATCH(totalExpenditure!$A224,gDP!$B$6:$B$271)))</f>
        <v>#N/A</v>
      </c>
      <c r="AJ224" s="77" t="e">
        <f>IF(INDEX([2]pivotTable!AJ$3:AJ$308,MATCH(totalExpenditure!$A224,[2]pivotTable!$A$3:$A$308,0))/100*INDEX(gDP!AY$6:AY$271,MATCH(totalExpenditure!$A224,gDP!$B$6:$B$271))=0,"",INDEX([2]pivotTable!AJ$3:AJ$308,MATCH(totalExpenditure!$A224,[2]pivotTable!$A$3:$A$308,0))/100*INDEX(gDP!AY$6:AY$271,MATCH(totalExpenditure!$A224,gDP!$B$6:$B$271)))</f>
        <v>#N/A</v>
      </c>
      <c r="AK224" s="77" t="e">
        <f>IF(INDEX([2]pivotTable!AK$3:AK$308,MATCH(totalExpenditure!$A224,[2]pivotTable!$A$3:$A$308,0))/100*INDEX(gDP!AZ$6:AZ$271,MATCH(totalExpenditure!$A224,gDP!$B$6:$B$271))=0,"",INDEX([2]pivotTable!AK$3:AK$308,MATCH(totalExpenditure!$A224,[2]pivotTable!$A$3:$A$308,0))/100*INDEX(gDP!AZ$6:AZ$271,MATCH(totalExpenditure!$A224,gDP!$B$6:$B$271)))</f>
        <v>#N/A</v>
      </c>
      <c r="AL224" s="77" t="e">
        <f>IF(INDEX([2]pivotTable!AL$3:AL$308,MATCH(totalExpenditure!$A224,[2]pivotTable!$A$3:$A$308,0))/100*INDEX(gDP!BA$6:BA$271,MATCH(totalExpenditure!$A224,gDP!$B$6:$B$271))=0,"",INDEX([2]pivotTable!AL$3:AL$308,MATCH(totalExpenditure!$A224,[2]pivotTable!$A$3:$A$308,0))/100*INDEX(gDP!BA$6:BA$271,MATCH(totalExpenditure!$A224,gDP!$B$6:$B$271)))</f>
        <v>#N/A</v>
      </c>
      <c r="AM224" s="77" t="e">
        <f>IF(INDEX([2]pivotTable!AM$3:AM$308,MATCH(totalExpenditure!$A224,[2]pivotTable!$A$3:$A$308,0))/100*INDEX(gDP!BB$6:BB$271,MATCH(totalExpenditure!$A224,gDP!$B$6:$B$271))=0,"",INDEX([2]pivotTable!AM$3:AM$308,MATCH(totalExpenditure!$A224,[2]pivotTable!$A$3:$A$308,0))/100*INDEX(gDP!BB$6:BB$271,MATCH(totalExpenditure!$A224,gDP!$B$6:$B$271)))</f>
        <v>#N/A</v>
      </c>
      <c r="AN224" s="77" t="e">
        <f>IF(INDEX([2]pivotTable!AN$3:AN$308,MATCH(totalExpenditure!$A224,[2]pivotTable!$A$3:$A$308,0))/100*INDEX(gDP!BC$6:BC$271,MATCH(totalExpenditure!$A224,gDP!$B$6:$B$271))=0,"",INDEX([2]pivotTable!AN$3:AN$308,MATCH(totalExpenditure!$A224,[2]pivotTable!$A$3:$A$308,0))/100*INDEX(gDP!BC$6:BC$271,MATCH(totalExpenditure!$A224,gDP!$B$6:$B$271)))</f>
        <v>#N/A</v>
      </c>
      <c r="AO224" s="77" t="e">
        <f>IF(INDEX([2]pivotTable!AO$3:AO$308,MATCH(totalExpenditure!$A224,[2]pivotTable!$A$3:$A$308,0))/100*INDEX(gDP!BD$6:BD$271,MATCH(totalExpenditure!$A224,gDP!$B$6:$B$271))=0,"",INDEX([2]pivotTable!AO$3:AO$308,MATCH(totalExpenditure!$A224,[2]pivotTable!$A$3:$A$308,0))/100*INDEX(gDP!BD$6:BD$271,MATCH(totalExpenditure!$A224,gDP!$B$6:$B$271)))</f>
        <v>#N/A</v>
      </c>
      <c r="AP224" s="77" t="e">
        <f>IF(INDEX([2]pivotTable!AP$3:AP$308,MATCH(totalExpenditure!$A224,[2]pivotTable!$A$3:$A$308,0))/100*INDEX(gDP!BE$6:BE$271,MATCH(totalExpenditure!$A224,gDP!$B$6:$B$271))=0,"",INDEX([2]pivotTable!AP$3:AP$308,MATCH(totalExpenditure!$A224,[2]pivotTable!$A$3:$A$308,0))/100*INDEX(gDP!BE$6:BE$271,MATCH(totalExpenditure!$A224,gDP!$B$6:$B$271)))</f>
        <v>#N/A</v>
      </c>
      <c r="AQ224" s="77" t="e">
        <f>IF(INDEX([2]pivotTable!AQ$3:AQ$308,MATCH(totalExpenditure!$A224,[2]pivotTable!$A$3:$A$308,0))/100*INDEX(gDP!BF$6:BF$271,MATCH(totalExpenditure!$A224,gDP!$B$6:$B$271))=0,"",INDEX([2]pivotTable!AQ$3:AQ$308,MATCH(totalExpenditure!$A224,[2]pivotTable!$A$3:$A$308,0))/100*INDEX(gDP!BF$6:BF$271,MATCH(totalExpenditure!$A224,gDP!$B$6:$B$271)))</f>
        <v>#N/A</v>
      </c>
      <c r="AR224" s="77" t="e">
        <f>IF(INDEX([2]pivotTable!AR$3:AR$308,MATCH(totalExpenditure!$A224,[2]pivotTable!$A$3:$A$308,0))/100*INDEX(gDP!BG$6:BG$271,MATCH(totalExpenditure!$A224,gDP!$B$6:$B$271))=0,"",INDEX([2]pivotTable!AR$3:AR$308,MATCH(totalExpenditure!$A224,[2]pivotTable!$A$3:$A$308,0))/100*INDEX(gDP!BG$6:BG$271,MATCH(totalExpenditure!$A224,gDP!$B$6:$B$271)))</f>
        <v>#N/A</v>
      </c>
      <c r="AS224" s="77" t="e">
        <f>IF(INDEX([2]pivotTable!AS$3:AS$308,MATCH(totalExpenditure!$A224,[2]pivotTable!$A$3:$A$308,0))/100*INDEX(gDP!BH$6:BH$271,MATCH(totalExpenditure!$A224,gDP!$B$6:$B$271))=0,"",INDEX([2]pivotTable!AS$3:AS$308,MATCH(totalExpenditure!$A224,[2]pivotTable!$A$3:$A$308,0))/100*INDEX(gDP!BH$6:BH$271,MATCH(totalExpenditure!$A224,gDP!$B$6:$B$271)))</f>
        <v>#N/A</v>
      </c>
      <c r="AT224" s="77" t="e">
        <f>IF(INDEX([2]pivotTable!AT$3:AT$308,MATCH(totalExpenditure!$A224,[2]pivotTable!$A$3:$A$308,0))/100*INDEX(gDP!BI$6:BI$271,MATCH(totalExpenditure!$A224,gDP!$B$6:$B$271))=0,"",INDEX([2]pivotTable!AT$3:AT$308,MATCH(totalExpenditure!$A224,[2]pivotTable!$A$3:$A$308,0))/100*INDEX(gDP!BI$6:BI$271,MATCH(totalExpenditure!$A224,gDP!$B$6:$B$271)))</f>
        <v>#N/A</v>
      </c>
      <c r="AU224" s="77" t="e">
        <f>IF(INDEX([2]pivotTable!AU$3:AU$308,MATCH(totalExpenditure!$A224,[2]pivotTable!$A$3:$A$308,0))/100*INDEX(gDP!BJ$6:BJ$271,MATCH(totalExpenditure!$A224,gDP!$B$6:$B$271))=0,"",INDEX([2]pivotTable!AU$3:AU$308,MATCH(totalExpenditure!$A224,[2]pivotTable!$A$3:$A$308,0))/100*INDEX(gDP!BJ$6:BJ$271,MATCH(totalExpenditure!$A224,gDP!$B$6:$B$271)))</f>
        <v>#N/A</v>
      </c>
      <c r="AV224" s="77" t="e">
        <f>IF(INDEX([2]pivotTable!AV$3:AV$308,MATCH(totalExpenditure!$A224,[2]pivotTable!$A$3:$A$308,0))/100*INDEX(gDP!BK$6:BK$271,MATCH(totalExpenditure!$A224,gDP!$B$6:$B$271))=0,"",INDEX([2]pivotTable!AV$3:AV$308,MATCH(totalExpenditure!$A224,[2]pivotTable!$A$3:$A$308,0))/100*INDEX(gDP!BK$6:BK$271,MATCH(totalExpenditure!$A224,gDP!$B$6:$B$271)))</f>
        <v>#N/A</v>
      </c>
      <c r="AW224" s="77" t="e">
        <f>IF(INDEX([2]pivotTable!AW$3:AW$308,MATCH(totalExpenditure!$A224,[2]pivotTable!$A$3:$A$308,0))/100*INDEX(gDP!BL$6:BL$271,MATCH(totalExpenditure!$A224,gDP!$B$6:$B$271))=0,"",INDEX([2]pivotTable!AW$3:AW$308,MATCH(totalExpenditure!$A224,[2]pivotTable!$A$3:$A$308,0))/100*INDEX(gDP!BL$6:BL$271,MATCH(totalExpenditure!$A224,gDP!$B$6:$B$271)))</f>
        <v>#N/A</v>
      </c>
      <c r="AX224" s="77" t="e">
        <f>IF(INDEX([2]pivotTable!AX$3:AX$308,MATCH(totalExpenditure!$A224,[2]pivotTable!$A$3:$A$308,0))/100*INDEX(gDP!BM$6:BM$271,MATCH(totalExpenditure!$A224,gDP!$B$6:$B$271))=0,"",INDEX([2]pivotTable!AX$3:AX$308,MATCH(totalExpenditure!$A224,[2]pivotTable!$A$3:$A$308,0))/100*INDEX(gDP!BM$6:BM$271,MATCH(totalExpenditure!$A224,gDP!$B$6:$B$271)))</f>
        <v>#N/A</v>
      </c>
      <c r="AY224" s="77" t="e">
        <f>IF(INDEX([2]pivotTable!AY$3:AY$308,MATCH(totalExpenditure!$A224,[2]pivotTable!$A$3:$A$308,0))/100*INDEX(gDP!BN$6:BN$271,MATCH(totalExpenditure!$A224,gDP!$B$6:$B$271))=0,"",INDEX([2]pivotTable!AY$3:AY$308,MATCH(totalExpenditure!$A224,[2]pivotTable!$A$3:$A$308,0))/100*INDEX(gDP!BN$6:BN$271,MATCH(totalExpenditure!$A224,gDP!$B$6:$B$271)))</f>
        <v>#N/A</v>
      </c>
      <c r="AZ224" s="77" t="e">
        <f>IF(INDEX([2]pivotTable!AZ$3:AZ$308,MATCH(totalExpenditure!$A224,[2]pivotTable!$A$3:$A$308,0))/100*INDEX(gDP!BO$6:BO$271,MATCH(totalExpenditure!$A224,gDP!$B$6:$B$271))=0,"",INDEX([2]pivotTable!AZ$3:AZ$308,MATCH(totalExpenditure!$A224,[2]pivotTable!$A$3:$A$308,0))/100*INDEX(gDP!BO$6:BO$271,MATCH(totalExpenditure!$A224,gDP!$B$6:$B$271)))</f>
        <v>#N/A</v>
      </c>
      <c r="BA224" s="77" t="e">
        <f>IF(INDEX([2]pivotTable!B$310:B$615,MATCH(totalExpenditure!$A224,[2]pivotTable!$A$310:$A$615,0))/100*INDEX(gDP!Q$6:Q$271,MATCH(totalExpenditure!$A224,gDP!$B$6:$B$271))=0,"",INDEX([2]pivotTable!B$310:B$615,MATCH(totalExpenditure!$A224,[2]pivotTable!$A$310:$A$615,0))/100*INDEX(gDP!Q$6:Q$271,MATCH(totalExpenditure!$A224,gDP!$B$6:$B$271)))</f>
        <v>#N/A</v>
      </c>
      <c r="BB224" s="77" t="e">
        <f>IF(INDEX([2]pivotTable!C$310:C$615,MATCH(totalExpenditure!$A224,[2]pivotTable!$A$310:$A$615,0))/100*INDEX(gDP!R$6:R$271,MATCH(totalExpenditure!$A224,gDP!$B$6:$B$271))=0,"",INDEX([2]pivotTable!C$310:C$615,MATCH(totalExpenditure!$A224,[2]pivotTable!$A$310:$A$615,0))/100*INDEX(gDP!R$6:R$271,MATCH(totalExpenditure!$A224,gDP!$B$6:$B$271)))</f>
        <v>#N/A</v>
      </c>
      <c r="BC224" s="77" t="e">
        <f>IF(INDEX([2]pivotTable!D$310:D$615,MATCH(totalExpenditure!$A224,[2]pivotTable!$A$310:$A$615,0))/100*INDEX(gDP!S$6:S$271,MATCH(totalExpenditure!$A224,gDP!$B$6:$B$271))=0,"",INDEX([2]pivotTable!D$310:D$615,MATCH(totalExpenditure!$A224,[2]pivotTable!$A$310:$A$615,0))/100*INDEX(gDP!S$6:S$271,MATCH(totalExpenditure!$A224,gDP!$B$6:$B$271)))</f>
        <v>#N/A</v>
      </c>
      <c r="BD224" s="77" t="e">
        <f>IF(INDEX([2]pivotTable!E$310:E$615,MATCH(totalExpenditure!$A224,[2]pivotTable!$A$310:$A$615,0))/100*INDEX(gDP!T$6:T$271,MATCH(totalExpenditure!$A224,gDP!$B$6:$B$271))=0,"",INDEX([2]pivotTable!E$310:E$615,MATCH(totalExpenditure!$A224,[2]pivotTable!$A$310:$A$615,0))/100*INDEX(gDP!T$6:T$271,MATCH(totalExpenditure!$A224,gDP!$B$6:$B$271)))</f>
        <v>#N/A</v>
      </c>
      <c r="BE224" s="77" t="e">
        <f>IF(INDEX([2]pivotTable!F$310:F$615,MATCH(totalExpenditure!$A224,[2]pivotTable!$A$310:$A$615,0))/100*INDEX(gDP!U$6:U$271,MATCH(totalExpenditure!$A224,gDP!$B$6:$B$271))=0,"",INDEX([2]pivotTable!F$310:F$615,MATCH(totalExpenditure!$A224,[2]pivotTable!$A$310:$A$615,0))/100*INDEX(gDP!U$6:U$271,MATCH(totalExpenditure!$A224,gDP!$B$6:$B$271)))</f>
        <v>#N/A</v>
      </c>
      <c r="BF224" s="77" t="e">
        <f>IF(INDEX([2]pivotTable!G$310:G$615,MATCH(totalExpenditure!$A224,[2]pivotTable!$A$310:$A$615,0))/100*INDEX(gDP!V$6:V$271,MATCH(totalExpenditure!$A224,gDP!$B$6:$B$271))=0,"",INDEX([2]pivotTable!G$310:G$615,MATCH(totalExpenditure!$A224,[2]pivotTable!$A$310:$A$615,0))/100*INDEX(gDP!V$6:V$271,MATCH(totalExpenditure!$A224,gDP!$B$6:$B$271)))</f>
        <v>#N/A</v>
      </c>
      <c r="BG224" s="77" t="e">
        <f>IF(INDEX([2]pivotTable!H$310:H$615,MATCH(totalExpenditure!$A224,[2]pivotTable!$A$310:$A$615,0))/100*INDEX(gDP!W$6:W$271,MATCH(totalExpenditure!$A224,gDP!$B$6:$B$271))=0,"",INDEX([2]pivotTable!H$310:H$615,MATCH(totalExpenditure!$A224,[2]pivotTable!$A$310:$A$615,0))/100*INDEX(gDP!W$6:W$271,MATCH(totalExpenditure!$A224,gDP!$B$6:$B$271)))</f>
        <v>#N/A</v>
      </c>
      <c r="BH224" s="77" t="e">
        <f>IF(INDEX([2]pivotTable!I$310:I$615,MATCH(totalExpenditure!$A224,[2]pivotTable!$A$310:$A$615,0))/100*INDEX(gDP!X$6:X$271,MATCH(totalExpenditure!$A224,gDP!$B$6:$B$271))=0,"",INDEX([2]pivotTable!I$310:I$615,MATCH(totalExpenditure!$A224,[2]pivotTable!$A$310:$A$615,0))/100*INDEX(gDP!X$6:X$271,MATCH(totalExpenditure!$A224,gDP!$B$6:$B$271)))</f>
        <v>#N/A</v>
      </c>
      <c r="BI224" s="77" t="e">
        <f>IF(INDEX([2]pivotTable!J$310:J$615,MATCH(totalExpenditure!$A224,[2]pivotTable!$A$310:$A$615,0))/100*INDEX(gDP!Y$6:Y$271,MATCH(totalExpenditure!$A224,gDP!$B$6:$B$271))=0,"",INDEX([2]pivotTable!J$310:J$615,MATCH(totalExpenditure!$A224,[2]pivotTable!$A$310:$A$615,0))/100*INDEX(gDP!Y$6:Y$271,MATCH(totalExpenditure!$A224,gDP!$B$6:$B$271)))</f>
        <v>#N/A</v>
      </c>
      <c r="BJ224" s="77" t="e">
        <f>IF(INDEX([2]pivotTable!K$310:K$615,MATCH(totalExpenditure!$A224,[2]pivotTable!$A$310:$A$615,0))/100*INDEX(gDP!Z$6:Z$271,MATCH(totalExpenditure!$A224,gDP!$B$6:$B$271))=0,"",INDEX([2]pivotTable!K$310:K$615,MATCH(totalExpenditure!$A224,[2]pivotTable!$A$310:$A$615,0))/100*INDEX(gDP!Z$6:Z$271,MATCH(totalExpenditure!$A224,gDP!$B$6:$B$271)))</f>
        <v>#N/A</v>
      </c>
      <c r="BK224" s="77" t="e">
        <f>IF(INDEX([2]pivotTable!L$310:L$615,MATCH(totalExpenditure!$A224,[2]pivotTable!$A$310:$A$615,0))/100*INDEX(gDP!AA$6:AA$271,MATCH(totalExpenditure!$A224,gDP!$B$6:$B$271))=0,"",INDEX([2]pivotTable!L$310:L$615,MATCH(totalExpenditure!$A224,[2]pivotTable!$A$310:$A$615,0))/100*INDEX(gDP!AA$6:AA$271,MATCH(totalExpenditure!$A224,gDP!$B$6:$B$271)))</f>
        <v>#N/A</v>
      </c>
      <c r="BL224" s="77" t="e">
        <f>IF(INDEX([2]pivotTable!M$310:M$615,MATCH(totalExpenditure!$A224,[2]pivotTable!$A$310:$A$615,0))/100*INDEX(gDP!AB$6:AB$271,MATCH(totalExpenditure!$A224,gDP!$B$6:$B$271))=0,"",INDEX([2]pivotTable!M$310:M$615,MATCH(totalExpenditure!$A224,[2]pivotTable!$A$310:$A$615,0))/100*INDEX(gDP!AB$6:AB$271,MATCH(totalExpenditure!$A224,gDP!$B$6:$B$271)))</f>
        <v>#N/A</v>
      </c>
      <c r="BM224" s="77" t="e">
        <f>IF(INDEX([2]pivotTable!N$310:N$615,MATCH(totalExpenditure!$A224,[2]pivotTable!$A$310:$A$615,0))/100*INDEX(gDP!AC$6:AC$271,MATCH(totalExpenditure!$A224,gDP!$B$6:$B$271))=0,"",INDEX([2]pivotTable!N$310:N$615,MATCH(totalExpenditure!$A224,[2]pivotTable!$A$310:$A$615,0))/100*INDEX(gDP!AC$6:AC$271,MATCH(totalExpenditure!$A224,gDP!$B$6:$B$271)))</f>
        <v>#N/A</v>
      </c>
      <c r="BN224" s="77" t="e">
        <f>IF(INDEX([2]pivotTable!O$310:O$615,MATCH(totalExpenditure!$A224,[2]pivotTable!$A$310:$A$615,0))/100*INDEX(gDP!AD$6:AD$271,MATCH(totalExpenditure!$A224,gDP!$B$6:$B$271))=0,"",INDEX([2]pivotTable!O$310:O$615,MATCH(totalExpenditure!$A224,[2]pivotTable!$A$310:$A$615,0))/100*INDEX(gDP!AD$6:AD$271,MATCH(totalExpenditure!$A224,gDP!$B$6:$B$271)))</f>
        <v>#N/A</v>
      </c>
      <c r="BO224" s="77" t="e">
        <f>IF(INDEX([2]pivotTable!P$310:P$615,MATCH(totalExpenditure!$A224,[2]pivotTable!$A$310:$A$615,0))/100*INDEX(gDP!AE$6:AE$271,MATCH(totalExpenditure!$A224,gDP!$B$6:$B$271))=0,"",INDEX([2]pivotTable!P$310:P$615,MATCH(totalExpenditure!$A224,[2]pivotTable!$A$310:$A$615,0))/100*INDEX(gDP!AE$6:AE$271,MATCH(totalExpenditure!$A224,gDP!$B$6:$B$271)))</f>
        <v>#N/A</v>
      </c>
      <c r="BP224" s="77" t="e">
        <f>IF(INDEX([2]pivotTable!Q$310:Q$615,MATCH(totalExpenditure!$A224,[2]pivotTable!$A$310:$A$615,0))/100*INDEX(gDP!AF$6:AF$271,MATCH(totalExpenditure!$A224,gDP!$B$6:$B$271))=0,"",INDEX([2]pivotTable!Q$310:Q$615,MATCH(totalExpenditure!$A224,[2]pivotTable!$A$310:$A$615,0))/100*INDEX(gDP!AF$6:AF$271,MATCH(totalExpenditure!$A224,gDP!$B$6:$B$271)))</f>
        <v>#N/A</v>
      </c>
      <c r="BQ224" s="77" t="e">
        <f>IF(INDEX([2]pivotTable!R$310:R$615,MATCH(totalExpenditure!$A224,[2]pivotTable!$A$310:$A$615,0))/100*INDEX(gDP!AG$6:AG$271,MATCH(totalExpenditure!$A224,gDP!$B$6:$B$271))=0,"",INDEX([2]pivotTable!R$310:R$615,MATCH(totalExpenditure!$A224,[2]pivotTable!$A$310:$A$615,0))/100*INDEX(gDP!AG$6:AG$271,MATCH(totalExpenditure!$A224,gDP!$B$6:$B$271)))</f>
        <v>#N/A</v>
      </c>
      <c r="BR224" s="77" t="e">
        <f>IF(INDEX([2]pivotTable!S$310:S$615,MATCH(totalExpenditure!$A224,[2]pivotTable!$A$310:$A$615,0))/100*INDEX(gDP!AH$6:AH$271,MATCH(totalExpenditure!$A224,gDP!$B$6:$B$271))=0,"",INDEX([2]pivotTable!S$310:S$615,MATCH(totalExpenditure!$A224,[2]pivotTable!$A$310:$A$615,0))/100*INDEX(gDP!AH$6:AH$271,MATCH(totalExpenditure!$A224,gDP!$B$6:$B$271)))</f>
        <v>#N/A</v>
      </c>
      <c r="BS224" s="77" t="e">
        <f>IF(INDEX([2]pivotTable!T$310:T$615,MATCH(totalExpenditure!$A224,[2]pivotTable!$A$310:$A$615,0))/100*INDEX(gDP!AI$6:AI$271,MATCH(totalExpenditure!$A224,gDP!$B$6:$B$271))=0,"",INDEX([2]pivotTable!T$310:T$615,MATCH(totalExpenditure!$A224,[2]pivotTable!$A$310:$A$615,0))/100*INDEX(gDP!AI$6:AI$271,MATCH(totalExpenditure!$A224,gDP!$B$6:$B$271)))</f>
        <v>#N/A</v>
      </c>
      <c r="BT224" s="77" t="e">
        <f>IF(INDEX([2]pivotTable!U$310:U$615,MATCH(totalExpenditure!$A224,[2]pivotTable!$A$310:$A$615,0))/100*INDEX(gDP!AJ$6:AJ$271,MATCH(totalExpenditure!$A224,gDP!$B$6:$B$271))=0,"",INDEX([2]pivotTable!U$310:U$615,MATCH(totalExpenditure!$A224,[2]pivotTable!$A$310:$A$615,0))/100*INDEX(gDP!AJ$6:AJ$271,MATCH(totalExpenditure!$A224,gDP!$B$6:$B$271)))</f>
        <v>#N/A</v>
      </c>
      <c r="BU224" s="77" t="e">
        <f>IF(INDEX([2]pivotTable!V$310:V$615,MATCH(totalExpenditure!$A224,[2]pivotTable!$A$310:$A$615,0))/100*INDEX(gDP!AK$6:AK$271,MATCH(totalExpenditure!$A224,gDP!$B$6:$B$271))=0,"",INDEX([2]pivotTable!V$310:V$615,MATCH(totalExpenditure!$A224,[2]pivotTable!$A$310:$A$615,0))/100*INDEX(gDP!AK$6:AK$271,MATCH(totalExpenditure!$A224,gDP!$B$6:$B$271)))</f>
        <v>#N/A</v>
      </c>
      <c r="BV224" s="77" t="e">
        <f>IF(INDEX([2]pivotTable!W$310:W$615,MATCH(totalExpenditure!$A224,[2]pivotTable!$A$310:$A$615,0))/100*INDEX(gDP!AL$6:AL$271,MATCH(totalExpenditure!$A224,gDP!$B$6:$B$271))=0,"",INDEX([2]pivotTable!W$310:W$615,MATCH(totalExpenditure!$A224,[2]pivotTable!$A$310:$A$615,0))/100*INDEX(gDP!AL$6:AL$271,MATCH(totalExpenditure!$A224,gDP!$B$6:$B$271)))</f>
        <v>#N/A</v>
      </c>
      <c r="BW224" s="77" t="e">
        <f>IF(INDEX([2]pivotTable!X$310:X$615,MATCH(totalExpenditure!$A224,[2]pivotTable!$A$310:$A$615,0))/100*INDEX(gDP!AM$6:AM$271,MATCH(totalExpenditure!$A224,gDP!$B$6:$B$271))=0,"",INDEX([2]pivotTable!X$310:X$615,MATCH(totalExpenditure!$A224,[2]pivotTable!$A$310:$A$615,0))/100*INDEX(gDP!AM$6:AM$271,MATCH(totalExpenditure!$A224,gDP!$B$6:$B$271)))</f>
        <v>#N/A</v>
      </c>
      <c r="BX224" s="77" t="e">
        <f>IF(INDEX([2]pivotTable!Y$310:Y$615,MATCH(totalExpenditure!$A224,[2]pivotTable!$A$310:$A$615,0))/100*INDEX(gDP!AN$6:AN$271,MATCH(totalExpenditure!$A224,gDP!$B$6:$B$271))=0,"",INDEX([2]pivotTable!Y$310:Y$615,MATCH(totalExpenditure!$A224,[2]pivotTable!$A$310:$A$615,0))/100*INDEX(gDP!AN$6:AN$271,MATCH(totalExpenditure!$A224,gDP!$B$6:$B$271)))</f>
        <v>#N/A</v>
      </c>
      <c r="BY224" s="77" t="e">
        <f>IF(INDEX([2]pivotTable!Z$310:Z$615,MATCH(totalExpenditure!$A224,[2]pivotTable!$A$310:$A$615,0))/100*INDEX(gDP!AO$6:AO$271,MATCH(totalExpenditure!$A224,gDP!$B$6:$B$271))=0,"",INDEX([2]pivotTable!Z$310:Z$615,MATCH(totalExpenditure!$A224,[2]pivotTable!$A$310:$A$615,0))/100*INDEX(gDP!AO$6:AO$271,MATCH(totalExpenditure!$A224,gDP!$B$6:$B$271)))</f>
        <v>#N/A</v>
      </c>
      <c r="BZ224" s="77" t="e">
        <f>IF(INDEX([2]pivotTable!AA$310:AA$615,MATCH(totalExpenditure!$A224,[2]pivotTable!$A$310:$A$615,0))/100*INDEX(gDP!AP$6:AP$271,MATCH(totalExpenditure!$A224,gDP!$B$6:$B$271))=0,"",INDEX([2]pivotTable!AA$310:AA$615,MATCH(totalExpenditure!$A224,[2]pivotTable!$A$310:$A$615,0))/100*INDEX(gDP!AP$6:AP$271,MATCH(totalExpenditure!$A224,gDP!$B$6:$B$271)))</f>
        <v>#N/A</v>
      </c>
      <c r="CA224" s="77" t="e">
        <f>IF(INDEX([2]pivotTable!AB$310:AB$615,MATCH(totalExpenditure!$A224,[2]pivotTable!$A$310:$A$615,0))/100*INDEX(gDP!AQ$6:AQ$271,MATCH(totalExpenditure!$A224,gDP!$B$6:$B$271))=0,"",INDEX([2]pivotTable!AB$310:AB$615,MATCH(totalExpenditure!$A224,[2]pivotTable!$A$310:$A$615,0))/100*INDEX(gDP!AQ$6:AQ$271,MATCH(totalExpenditure!$A224,gDP!$B$6:$B$271)))</f>
        <v>#N/A</v>
      </c>
      <c r="CB224" s="77" t="e">
        <f>IF(INDEX([2]pivotTable!AC$310:AC$615,MATCH(totalExpenditure!$A224,[2]pivotTable!$A$310:$A$615,0))/100*INDEX(gDP!AR$6:AR$271,MATCH(totalExpenditure!$A224,gDP!$B$6:$B$271))=0,"",INDEX([2]pivotTable!AC$310:AC$615,MATCH(totalExpenditure!$A224,[2]pivotTable!$A$310:$A$615,0))/100*INDEX(gDP!AR$6:AR$271,MATCH(totalExpenditure!$A224,gDP!$B$6:$B$271)))</f>
        <v>#N/A</v>
      </c>
      <c r="CC224" s="77" t="e">
        <f>IF(INDEX([2]pivotTable!AD$310:AD$615,MATCH(totalExpenditure!$A224,[2]pivotTable!$A$310:$A$615,0))/100*INDEX(gDP!AS$6:AS$271,MATCH(totalExpenditure!$A224,gDP!$B$6:$B$271))=0,"",INDEX([2]pivotTable!AD$310:AD$615,MATCH(totalExpenditure!$A224,[2]pivotTable!$A$310:$A$615,0))/100*INDEX(gDP!AS$6:AS$271,MATCH(totalExpenditure!$A224,gDP!$B$6:$B$271)))</f>
        <v>#N/A</v>
      </c>
      <c r="CD224" s="77" t="e">
        <f>IF(INDEX([2]pivotTable!AE$310:AE$615,MATCH(totalExpenditure!$A224,[2]pivotTable!$A$310:$A$615,0))/100*INDEX(gDP!AT$6:AT$271,MATCH(totalExpenditure!$A224,gDP!$B$6:$B$271))=0,"",INDEX([2]pivotTable!AE$310:AE$615,MATCH(totalExpenditure!$A224,[2]pivotTable!$A$310:$A$615,0))/100*INDEX(gDP!AT$6:AT$271,MATCH(totalExpenditure!$A224,gDP!$B$6:$B$271)))</f>
        <v>#N/A</v>
      </c>
      <c r="CE224" s="77" t="e">
        <f>IF(INDEX([2]pivotTable!AF$310:AF$615,MATCH(totalExpenditure!$A224,[2]pivotTable!$A$310:$A$615,0))/100*INDEX(gDP!AU$6:AU$271,MATCH(totalExpenditure!$A224,gDP!$B$6:$B$271))=0,"",INDEX([2]pivotTable!AF$310:AF$615,MATCH(totalExpenditure!$A224,[2]pivotTable!$A$310:$A$615,0))/100*INDEX(gDP!AU$6:AU$271,MATCH(totalExpenditure!$A224,gDP!$B$6:$B$271)))</f>
        <v>#N/A</v>
      </c>
      <c r="CF224" s="77" t="e">
        <f>IF(INDEX([2]pivotTable!AG$310:AG$615,MATCH(totalExpenditure!$A224,[2]pivotTable!$A$310:$A$615,0))/100*INDEX(gDP!AV$6:AV$271,MATCH(totalExpenditure!$A224,gDP!$B$6:$B$271))=0,"",INDEX([2]pivotTable!AG$310:AG$615,MATCH(totalExpenditure!$A224,[2]pivotTable!$A$310:$A$615,0))/100*INDEX(gDP!AV$6:AV$271,MATCH(totalExpenditure!$A224,gDP!$B$6:$B$271)))</f>
        <v>#N/A</v>
      </c>
      <c r="CG224" s="77" t="e">
        <f>IF(INDEX([2]pivotTable!AH$310:AH$615,MATCH(totalExpenditure!$A224,[2]pivotTable!$A$310:$A$615,0))/100*INDEX(gDP!AW$6:AW$271,MATCH(totalExpenditure!$A224,gDP!$B$6:$B$271))=0,"",INDEX([2]pivotTable!AH$310:AH$615,MATCH(totalExpenditure!$A224,[2]pivotTable!$A$310:$A$615,0))/100*INDEX(gDP!AW$6:AW$271,MATCH(totalExpenditure!$A224,gDP!$B$6:$B$271)))</f>
        <v>#N/A</v>
      </c>
      <c r="CH224" s="77" t="e">
        <f>IF(INDEX([2]pivotTable!AI$310:AI$615,MATCH(totalExpenditure!$A224,[2]pivotTable!$A$310:$A$615,0))/100*INDEX(gDP!AX$6:AX$271,MATCH(totalExpenditure!$A224,gDP!$B$6:$B$271))=0,"",INDEX([2]pivotTable!AI$310:AI$615,MATCH(totalExpenditure!$A224,[2]pivotTable!$A$310:$A$615,0))/100*INDEX(gDP!AX$6:AX$271,MATCH(totalExpenditure!$A224,gDP!$B$6:$B$271)))</f>
        <v>#N/A</v>
      </c>
      <c r="CI224" s="77" t="e">
        <f>IF(INDEX([2]pivotTable!AJ$310:AJ$615,MATCH(totalExpenditure!$A224,[2]pivotTable!$A$310:$A$615,0))/100*INDEX(gDP!AY$6:AY$271,MATCH(totalExpenditure!$A224,gDP!$B$6:$B$271))=0,"",INDEX([2]pivotTable!AJ$310:AJ$615,MATCH(totalExpenditure!$A224,[2]pivotTable!$A$310:$A$615,0))/100*INDEX(gDP!AY$6:AY$271,MATCH(totalExpenditure!$A224,gDP!$B$6:$B$271)))</f>
        <v>#N/A</v>
      </c>
      <c r="CJ224" s="77" t="e">
        <f>IF(INDEX([2]pivotTable!AK$310:AK$615,MATCH(totalExpenditure!$A224,[2]pivotTable!$A$310:$A$615,0))/100*INDEX(gDP!AZ$6:AZ$271,MATCH(totalExpenditure!$A224,gDP!$B$6:$B$271))=0,"",INDEX([2]pivotTable!AK$310:AK$615,MATCH(totalExpenditure!$A224,[2]pivotTable!$A$310:$A$615,0))/100*INDEX(gDP!AZ$6:AZ$271,MATCH(totalExpenditure!$A224,gDP!$B$6:$B$271)))</f>
        <v>#N/A</v>
      </c>
      <c r="CK224" s="77" t="e">
        <f>IF(INDEX([2]pivotTable!AL$310:AL$615,MATCH(totalExpenditure!$A224,[2]pivotTable!$A$310:$A$615,0))/100*INDEX(gDP!BA$6:BA$271,MATCH(totalExpenditure!$A224,gDP!$B$6:$B$271))=0,"",INDEX([2]pivotTable!AL$310:AL$615,MATCH(totalExpenditure!$A224,[2]pivotTable!$A$310:$A$615,0))/100*INDEX(gDP!BA$6:BA$271,MATCH(totalExpenditure!$A224,gDP!$B$6:$B$271)))</f>
        <v>#N/A</v>
      </c>
      <c r="CL224" s="77" t="e">
        <f>IF(INDEX([2]pivotTable!AM$310:AM$615,MATCH(totalExpenditure!$A224,[2]pivotTable!$A$310:$A$615,0))/100*INDEX(gDP!BB$6:BB$271,MATCH(totalExpenditure!$A224,gDP!$B$6:$B$271))=0,"",INDEX([2]pivotTable!AM$310:AM$615,MATCH(totalExpenditure!$A224,[2]pivotTable!$A$310:$A$615,0))/100*INDEX(gDP!BB$6:BB$271,MATCH(totalExpenditure!$A224,gDP!$B$6:$B$271)))</f>
        <v>#N/A</v>
      </c>
      <c r="CM224" s="77" t="e">
        <f>IF(INDEX([2]pivotTable!AN$310:AN$615,MATCH(totalExpenditure!$A224,[2]pivotTable!$A$310:$A$615,0))/100*INDEX(gDP!BC$6:BC$271,MATCH(totalExpenditure!$A224,gDP!$B$6:$B$271))=0,"",INDEX([2]pivotTable!AN$310:AN$615,MATCH(totalExpenditure!$A224,[2]pivotTable!$A$310:$A$615,0))/100*INDEX(gDP!BC$6:BC$271,MATCH(totalExpenditure!$A224,gDP!$B$6:$B$271)))</f>
        <v>#N/A</v>
      </c>
      <c r="CN224" s="77" t="e">
        <f>IF(INDEX([2]pivotTable!AO$310:AO$615,MATCH(totalExpenditure!$A224,[2]pivotTable!$A$310:$A$615,0))/100*INDEX(gDP!BD$6:BD$271,MATCH(totalExpenditure!$A224,gDP!$B$6:$B$271))=0,"",INDEX([2]pivotTable!AO$310:AO$615,MATCH(totalExpenditure!$A224,[2]pivotTable!$A$310:$A$615,0))/100*INDEX(gDP!BD$6:BD$271,MATCH(totalExpenditure!$A224,gDP!$B$6:$B$271)))</f>
        <v>#N/A</v>
      </c>
      <c r="CO224" s="77" t="e">
        <f>IF(INDEX([2]pivotTable!AP$310:AP$615,MATCH(totalExpenditure!$A224,[2]pivotTable!$A$310:$A$615,0))/100*INDEX(gDP!BE$6:BE$271,MATCH(totalExpenditure!$A224,gDP!$B$6:$B$271))=0,"",INDEX([2]pivotTable!AP$310:AP$615,MATCH(totalExpenditure!$A224,[2]pivotTable!$A$310:$A$615,0))/100*INDEX(gDP!BE$6:BE$271,MATCH(totalExpenditure!$A224,gDP!$B$6:$B$271)))</f>
        <v>#N/A</v>
      </c>
      <c r="CP224" s="77" t="e">
        <f>IF(INDEX([2]pivotTable!AQ$310:AQ$615,MATCH(totalExpenditure!$A224,[2]pivotTable!$A$310:$A$615,0))/100*INDEX(gDP!BF$6:BF$271,MATCH(totalExpenditure!$A224,gDP!$B$6:$B$271))=0,"",INDEX([2]pivotTable!AQ$310:AQ$615,MATCH(totalExpenditure!$A224,[2]pivotTable!$A$310:$A$615,0))/100*INDEX(gDP!BF$6:BF$271,MATCH(totalExpenditure!$A224,gDP!$B$6:$B$271)))</f>
        <v>#N/A</v>
      </c>
      <c r="CQ224" s="77" t="e">
        <f>IF(INDEX([2]pivotTable!AR$310:AR$615,MATCH(totalExpenditure!$A224,[2]pivotTable!$A$310:$A$615,0))/100*INDEX(gDP!BG$6:BG$271,MATCH(totalExpenditure!$A224,gDP!$B$6:$B$271))=0,"",INDEX([2]pivotTable!AR$310:AR$615,MATCH(totalExpenditure!$A224,[2]pivotTable!$A$310:$A$615,0))/100*INDEX(gDP!BG$6:BG$271,MATCH(totalExpenditure!$A224,gDP!$B$6:$B$271)))</f>
        <v>#N/A</v>
      </c>
      <c r="CR224" s="77" t="e">
        <f>IF(INDEX([2]pivotTable!AS$310:AS$615,MATCH(totalExpenditure!$A224,[2]pivotTable!$A$310:$A$615,0))/100*INDEX(gDP!BH$6:BH$271,MATCH(totalExpenditure!$A224,gDP!$B$6:$B$271))=0,"",INDEX([2]pivotTable!AS$310:AS$615,MATCH(totalExpenditure!$A224,[2]pivotTable!$A$310:$A$615,0))/100*INDEX(gDP!BH$6:BH$271,MATCH(totalExpenditure!$A224,gDP!$B$6:$B$271)))</f>
        <v>#N/A</v>
      </c>
      <c r="CS224" s="77" t="e">
        <f>IF(INDEX([2]pivotTable!AT$310:AT$615,MATCH(totalExpenditure!$A224,[2]pivotTable!$A$310:$A$615,0))/100*INDEX(gDP!BI$6:BI$271,MATCH(totalExpenditure!$A224,gDP!$B$6:$B$271))=0,"",INDEX([2]pivotTable!AT$310:AT$615,MATCH(totalExpenditure!$A224,[2]pivotTable!$A$310:$A$615,0))/100*INDEX(gDP!BI$6:BI$271,MATCH(totalExpenditure!$A224,gDP!$B$6:$B$271)))</f>
        <v>#N/A</v>
      </c>
      <c r="CT224" s="77" t="e">
        <f>IF(INDEX([2]pivotTable!AU$310:AU$615,MATCH(totalExpenditure!$A224,[2]pivotTable!$A$310:$A$615,0))/100*INDEX(gDP!BJ$6:BJ$271,MATCH(totalExpenditure!$A224,gDP!$B$6:$B$271))=0,"",INDEX([2]pivotTable!AU$310:AU$615,MATCH(totalExpenditure!$A224,[2]pivotTable!$A$310:$A$615,0))/100*INDEX(gDP!BJ$6:BJ$271,MATCH(totalExpenditure!$A224,gDP!$B$6:$B$271)))</f>
        <v>#N/A</v>
      </c>
      <c r="CU224" s="77" t="e">
        <f>IF(INDEX([2]pivotTable!AV$310:AV$615,MATCH(totalExpenditure!$A224,[2]pivotTable!$A$310:$A$615,0))/100*INDEX(gDP!BK$6:BK$271,MATCH(totalExpenditure!$A224,gDP!$B$6:$B$271))=0,"",INDEX([2]pivotTable!AV$310:AV$615,MATCH(totalExpenditure!$A224,[2]pivotTable!$A$310:$A$615,0))/100*INDEX(gDP!BK$6:BK$271,MATCH(totalExpenditure!$A224,gDP!$B$6:$B$271)))</f>
        <v>#N/A</v>
      </c>
      <c r="CV224" s="77" t="e">
        <f>IF(INDEX([2]pivotTable!AW$310:AW$615,MATCH(totalExpenditure!$A224,[2]pivotTable!$A$310:$A$615,0))/100*INDEX(gDP!BL$6:BL$271,MATCH(totalExpenditure!$A224,gDP!$B$6:$B$271))=0,"",INDEX([2]pivotTable!AW$310:AW$615,MATCH(totalExpenditure!$A224,[2]pivotTable!$A$310:$A$615,0))/100*INDEX(gDP!BL$6:BL$271,MATCH(totalExpenditure!$A224,gDP!$B$6:$B$271)))</f>
        <v>#N/A</v>
      </c>
      <c r="CW224" s="77" t="e">
        <f>IF(INDEX([2]pivotTable!AX$310:AX$615,MATCH(totalExpenditure!$A224,[2]pivotTable!$A$310:$A$615,0))/100*INDEX(gDP!BM$6:BM$271,MATCH(totalExpenditure!$A224,gDP!$B$6:$B$271))=0,"",INDEX([2]pivotTable!AX$310:AX$615,MATCH(totalExpenditure!$A224,[2]pivotTable!$A$310:$A$615,0))/100*INDEX(gDP!BM$6:BM$271,MATCH(totalExpenditure!$A224,gDP!$B$6:$B$271)))</f>
        <v>#N/A</v>
      </c>
      <c r="CX224" s="77" t="e">
        <f>IF(INDEX([2]pivotTable!AY$310:AY$615,MATCH(totalExpenditure!$A224,[2]pivotTable!$A$310:$A$615,0))/100*INDEX(gDP!BN$6:BN$271,MATCH(totalExpenditure!$A224,gDP!$B$6:$B$271))=0,"",INDEX([2]pivotTable!AY$310:AY$615,MATCH(totalExpenditure!$A224,[2]pivotTable!$A$310:$A$615,0))/100*INDEX(gDP!BN$6:BN$271,MATCH(totalExpenditure!$A224,gDP!$B$6:$B$271)))</f>
        <v>#N/A</v>
      </c>
      <c r="CY224" s="77" t="e">
        <f>IF(INDEX([2]pivotTable!AZ$310:AZ$615,MATCH(totalExpenditure!$A224,[2]pivotTable!$A$310:$A$615,0))/100*INDEX(gDP!BO$6:BO$271,MATCH(totalExpenditure!$A224,gDP!$B$6:$B$271))=0,"",INDEX([2]pivotTable!AZ$310:AZ$615,MATCH(totalExpenditure!$A224,[2]pivotTable!$A$310:$A$615,0))/100*INDEX(gDP!BO$6:BO$271,MATCH(totalExpenditure!$A224,gDP!$B$6:$B$271)))</f>
        <v>#N/A</v>
      </c>
      <c r="CZ224" s="77" t="e">
        <f>IF(B224="","",IF(BA224="","",B224-B224+INDEX(gDP!Q$6:Q$271,MATCH(totalExpenditure!$A224,gDP!$B$6:$B$271))))</f>
        <v>#N/A</v>
      </c>
      <c r="DA224" s="77" t="e">
        <f>IF(C224="","",IF(BB224="","",C224-C224+INDEX(gDP!R$6:R$271,MATCH(totalExpenditure!$A224,gDP!$B$6:$B$271))))</f>
        <v>#N/A</v>
      </c>
      <c r="DB224" s="77" t="e">
        <f>IF(D224="","",IF(BC224="","",D224-D224+INDEX(gDP!S$6:S$271,MATCH(totalExpenditure!$A224,gDP!$B$6:$B$271))))</f>
        <v>#N/A</v>
      </c>
      <c r="DC224" s="77" t="e">
        <f>IF(E224="","",IF(BD224="","",E224-E224+INDEX(gDP!T$6:T$271,MATCH(totalExpenditure!$A224,gDP!$B$6:$B$271))))</f>
        <v>#N/A</v>
      </c>
      <c r="DD224" s="77" t="e">
        <f>IF(F224="","",IF(BE224="","",F224-F224+INDEX(gDP!U$6:U$271,MATCH(totalExpenditure!$A224,gDP!$B$6:$B$271))))</f>
        <v>#N/A</v>
      </c>
      <c r="DE224" s="77" t="e">
        <f>IF(G224="","",IF(BF224="","",G224-G224+INDEX(gDP!V$6:V$271,MATCH(totalExpenditure!$A224,gDP!$B$6:$B$271))))</f>
        <v>#N/A</v>
      </c>
      <c r="DF224" s="77" t="e">
        <f>IF(H224="","",IF(BG224="","",H224-H224+INDEX(gDP!W$6:W$271,MATCH(totalExpenditure!$A224,gDP!$B$6:$B$271))))</f>
        <v>#N/A</v>
      </c>
      <c r="DG224" s="77" t="e">
        <f>IF(I224="","",IF(BH224="","",I224-I224+INDEX(gDP!X$6:X$271,MATCH(totalExpenditure!$A224,gDP!$B$6:$B$271))))</f>
        <v>#N/A</v>
      </c>
      <c r="DH224" s="77" t="e">
        <f>IF(J224="","",IF(BI224="","",J224-J224+INDEX(gDP!Y$6:Y$271,MATCH(totalExpenditure!$A224,gDP!$B$6:$B$271))))</f>
        <v>#N/A</v>
      </c>
      <c r="DI224" s="77" t="e">
        <f>IF(K224="","",IF(BJ224="","",K224-K224+INDEX(gDP!Z$6:Z$271,MATCH(totalExpenditure!$A224,gDP!$B$6:$B$271))))</f>
        <v>#N/A</v>
      </c>
      <c r="DJ224" s="77" t="e">
        <f>IF(L224="","",IF(BK224="","",L224-L224+INDEX(gDP!AA$6:AA$271,MATCH(totalExpenditure!$A224,gDP!$B$6:$B$271))))</f>
        <v>#N/A</v>
      </c>
      <c r="DK224" s="77" t="e">
        <f>IF(M224="","",IF(BL224="","",M224-M224+INDEX(gDP!AB$6:AB$271,MATCH(totalExpenditure!$A224,gDP!$B$6:$B$271))))</f>
        <v>#N/A</v>
      </c>
      <c r="DL224" s="77" t="e">
        <f>IF(N224="","",IF(BM224="","",N224-N224+INDEX(gDP!AC$6:AC$271,MATCH(totalExpenditure!$A224,gDP!$B$6:$B$271))))</f>
        <v>#N/A</v>
      </c>
      <c r="DM224" s="77" t="e">
        <f>IF(O224="","",IF(BN224="","",O224-O224+INDEX(gDP!AD$6:AD$271,MATCH(totalExpenditure!$A224,gDP!$B$6:$B$271))))</f>
        <v>#N/A</v>
      </c>
      <c r="DN224" s="77" t="e">
        <f>IF(P224="","",IF(BO224="","",P224-P224+INDEX(gDP!AE$6:AE$271,MATCH(totalExpenditure!$A224,gDP!$B$6:$B$271))))</f>
        <v>#N/A</v>
      </c>
      <c r="DO224" s="77" t="e">
        <f>IF(Q224="","",IF(BP224="","",Q224-Q224+INDEX(gDP!AF$6:AF$271,MATCH(totalExpenditure!$A224,gDP!$B$6:$B$271))))</f>
        <v>#N/A</v>
      </c>
      <c r="DP224" s="77" t="e">
        <f>IF(R224="","",IF(BQ224="","",R224-R224+INDEX(gDP!AG$6:AG$271,MATCH(totalExpenditure!$A224,gDP!$B$6:$B$271))))</f>
        <v>#N/A</v>
      </c>
      <c r="DQ224" s="77" t="e">
        <f>IF(S224="","",IF(BR224="","",S224-S224+INDEX(gDP!AH$6:AH$271,MATCH(totalExpenditure!$A224,gDP!$B$6:$B$271))))</f>
        <v>#N/A</v>
      </c>
      <c r="DR224" s="77" t="e">
        <f>IF(T224="","",IF(BS224="","",T224-T224+INDEX(gDP!AI$6:AI$271,MATCH(totalExpenditure!$A224,gDP!$B$6:$B$271))))</f>
        <v>#N/A</v>
      </c>
      <c r="DS224" s="77" t="e">
        <f>IF(U224="","",IF(BT224="","",U224-U224+INDEX(gDP!AJ$6:AJ$271,MATCH(totalExpenditure!$A224,gDP!$B$6:$B$271))))</f>
        <v>#N/A</v>
      </c>
      <c r="DT224" s="77" t="e">
        <f>IF(V224="","",IF(BU224="","",V224-V224+INDEX(gDP!AK$6:AK$271,MATCH(totalExpenditure!$A224,gDP!$B$6:$B$271))))</f>
        <v>#N/A</v>
      </c>
      <c r="DU224" s="77" t="e">
        <f>IF(W224="","",IF(BV224="","",W224-W224+INDEX(gDP!AL$6:AL$271,MATCH(totalExpenditure!$A224,gDP!$B$6:$B$271))))</f>
        <v>#N/A</v>
      </c>
      <c r="DV224" s="77" t="e">
        <f>IF(X224="","",IF(BW224="","",X224-X224+INDEX(gDP!AM$6:AM$271,MATCH(totalExpenditure!$A224,gDP!$B$6:$B$271))))</f>
        <v>#N/A</v>
      </c>
      <c r="DW224" s="77" t="e">
        <f>IF(Y224="","",IF(BX224="","",Y224-Y224+INDEX(gDP!AN$6:AN$271,MATCH(totalExpenditure!$A224,gDP!$B$6:$B$271))))</f>
        <v>#N/A</v>
      </c>
      <c r="DX224" s="77" t="e">
        <f>IF(Z224="","",IF(BY224="","",Z224-Z224+INDEX(gDP!AO$6:AO$271,MATCH(totalExpenditure!$A224,gDP!$B$6:$B$271))))</f>
        <v>#N/A</v>
      </c>
      <c r="DY224" s="77" t="e">
        <f>IF(AA224="","",IF(BZ224="","",AA224-AA224+INDEX(gDP!AP$6:AP$271,MATCH(totalExpenditure!$A224,gDP!$B$6:$B$271))))</f>
        <v>#N/A</v>
      </c>
      <c r="DZ224" s="77" t="e">
        <f>IF(AB224="","",IF(CA224="","",AB224-AB224+INDEX(gDP!AQ$6:AQ$271,MATCH(totalExpenditure!$A224,gDP!$B$6:$B$271))))</f>
        <v>#N/A</v>
      </c>
      <c r="EA224" s="77" t="e">
        <f>IF(AC224="","",IF(CB224="","",AC224-AC224+INDEX(gDP!AR$6:AR$271,MATCH(totalExpenditure!$A224,gDP!$B$6:$B$271))))</f>
        <v>#N/A</v>
      </c>
      <c r="EB224" s="77" t="e">
        <f>IF(AD224="","",IF(CC224="","",AD224-AD224+INDEX(gDP!AS$6:AS$271,MATCH(totalExpenditure!$A224,gDP!$B$6:$B$271))))</f>
        <v>#N/A</v>
      </c>
      <c r="EC224" s="77" t="e">
        <f>IF(AE224="","",IF(CD224="","",AE224-AE224+INDEX(gDP!AT$6:AT$271,MATCH(totalExpenditure!$A224,gDP!$B$6:$B$271))))</f>
        <v>#N/A</v>
      </c>
      <c r="ED224" s="77" t="e">
        <f>IF(AF224="","",IF(CE224="","",AF224-AF224+INDEX(gDP!AU$6:AU$271,MATCH(totalExpenditure!$A224,gDP!$B$6:$B$271))))</f>
        <v>#N/A</v>
      </c>
      <c r="EE224" s="77" t="e">
        <f>IF(AG224="","",IF(CF224="","",AG224-AG224+INDEX(gDP!AV$6:AV$271,MATCH(totalExpenditure!$A224,gDP!$B$6:$B$271))))</f>
        <v>#N/A</v>
      </c>
      <c r="EF224" s="77" t="e">
        <f>IF(AH224="","",IF(CG224="","",AH224-AH224+INDEX(gDP!AW$6:AW$271,MATCH(totalExpenditure!$A224,gDP!$B$6:$B$271))))</f>
        <v>#N/A</v>
      </c>
      <c r="EG224" s="77" t="e">
        <f>IF(AI224="","",IF(CH224="","",AI224-AI224+INDEX(gDP!AX$6:AX$271,MATCH(totalExpenditure!$A224,gDP!$B$6:$B$271))))</f>
        <v>#N/A</v>
      </c>
      <c r="EH224" s="77" t="e">
        <f>IF(AJ224="","",IF(CI224="","",AJ224-AJ224+INDEX(gDP!AY$6:AY$271,MATCH(totalExpenditure!$A224,gDP!$B$6:$B$271))))</f>
        <v>#N/A</v>
      </c>
      <c r="EI224" s="77" t="e">
        <f>IF(AK224="","",IF(CJ224="","",AK224-AK224+INDEX(gDP!AZ$6:AZ$271,MATCH(totalExpenditure!$A224,gDP!$B$6:$B$271))))</f>
        <v>#N/A</v>
      </c>
      <c r="EJ224" s="77" t="e">
        <f>IF(AL224="","",IF(CK224="","",AL224-AL224+INDEX(gDP!BA$6:BA$271,MATCH(totalExpenditure!$A224,gDP!$B$6:$B$271))))</f>
        <v>#N/A</v>
      </c>
      <c r="EK224" s="77" t="e">
        <f>IF(AM224="","",IF(CL224="","",AM224-AM224+INDEX(gDP!BB$6:BB$271,MATCH(totalExpenditure!$A224,gDP!$B$6:$B$271))))</f>
        <v>#N/A</v>
      </c>
      <c r="EL224" s="77" t="e">
        <f>IF(AN224="","",IF(CM224="","",AN224-AN224+INDEX(gDP!BC$6:BC$271,MATCH(totalExpenditure!$A224,gDP!$B$6:$B$271))))</f>
        <v>#N/A</v>
      </c>
      <c r="EM224" s="77" t="e">
        <f>IF(AO224="","",IF(CN224="","",AO224-AO224+INDEX(gDP!BD$6:BD$271,MATCH(totalExpenditure!$A224,gDP!$B$6:$B$271))))</f>
        <v>#N/A</v>
      </c>
      <c r="EN224" s="77" t="e">
        <f>IF(AP224="","",IF(CO224="","",AP224-AP224+INDEX(gDP!BE$6:BE$271,MATCH(totalExpenditure!$A224,gDP!$B$6:$B$271))))</f>
        <v>#N/A</v>
      </c>
      <c r="EO224" s="77" t="e">
        <f>IF(AQ224="","",IF(CP224="","",AQ224-AQ224+INDEX(gDP!BF$6:BF$271,MATCH(totalExpenditure!$A224,gDP!$B$6:$B$271))))</f>
        <v>#N/A</v>
      </c>
      <c r="EP224" s="77" t="e">
        <f>IF(AR224="","",IF(CQ224="","",AR224-AR224+INDEX(gDP!BG$6:BG$271,MATCH(totalExpenditure!$A224,gDP!$B$6:$B$271))))</f>
        <v>#N/A</v>
      </c>
      <c r="EQ224" s="77" t="e">
        <f>IF(AS224="","",IF(CR224="","",AS224-AS224+INDEX(gDP!BH$6:BH$271,MATCH(totalExpenditure!$A224,gDP!$B$6:$B$271))))</f>
        <v>#N/A</v>
      </c>
      <c r="ER224" s="77" t="e">
        <f>IF(AT224="","",IF(CS224="","",AT224-AT224+INDEX(gDP!BI$6:BI$271,MATCH(totalExpenditure!$A224,gDP!$B$6:$B$271))))</f>
        <v>#N/A</v>
      </c>
      <c r="ES224" s="77" t="e">
        <f>IF(AU224="","",IF(CT224="","",AU224-AU224+INDEX(gDP!BJ$6:BJ$271,MATCH(totalExpenditure!$A224,gDP!$B$6:$B$271))))</f>
        <v>#N/A</v>
      </c>
      <c r="ET224" s="77" t="e">
        <f>IF(AV224="","",IF(CU224="","",AV224-AV224+INDEX(gDP!BK$6:BK$271,MATCH(totalExpenditure!$A224,gDP!$B$6:$B$271))))</f>
        <v>#N/A</v>
      </c>
      <c r="EU224" s="77" t="e">
        <f>IF(AW224="","",IF(CV224="","",AW224-AW224+INDEX(gDP!BL$6:BL$271,MATCH(totalExpenditure!$A224,gDP!$B$6:$B$271))))</f>
        <v>#N/A</v>
      </c>
      <c r="EV224" s="77" t="e">
        <f>IF(AX224="","",IF(CW224="","",AX224-AX224+INDEX(gDP!BM$6:BM$271,MATCH(totalExpenditure!$A224,gDP!$B$6:$B$271))))</f>
        <v>#N/A</v>
      </c>
      <c r="EW224" s="77" t="e">
        <f>IF(AY224="","",IF(CX224="","",AY224-AY224+INDEX(gDP!BN$6:BN$271,MATCH(totalExpenditure!$A224,gDP!$B$6:$B$271))))</f>
        <v>#N/A</v>
      </c>
      <c r="EX224" s="77" t="e">
        <f>IF(AZ224="","",IF(CY224="","",AZ224-AZ224+INDEX(gDP!BO$6:BO$271,MATCH(totalExpenditure!$A224,gDP!$B$6:$B$271))))</f>
        <v>#N/A</v>
      </c>
    </row>
    <row r="225" spans="1:154" x14ac:dyDescent="0.35">
      <c r="A225" t="s">
        <v>659</v>
      </c>
      <c r="B225" s="77" t="e">
        <f>IF(INDEX([2]pivotTable!B$3:B$308,MATCH(totalExpenditure!$A225,[2]pivotTable!$A$3:$A$308,0))/100*INDEX(gDP!Q$6:Q$271,MATCH(totalExpenditure!$A225,gDP!$B$6:$B$271))=0,"",INDEX([2]pivotTable!B$3:B$308,MATCH(totalExpenditure!$A225,[2]pivotTable!$A$3:$A$308,0))/100*INDEX(gDP!Q$6:Q$271,MATCH(totalExpenditure!$A225,gDP!$B$6:$B$271)))</f>
        <v>#N/A</v>
      </c>
      <c r="C225" s="77" t="e">
        <f>IF(INDEX([2]pivotTable!C$3:C$308,MATCH(totalExpenditure!$A225,[2]pivotTable!$A$3:$A$308,0))/100*INDEX(gDP!R$6:R$271,MATCH(totalExpenditure!$A225,gDP!$B$6:$B$271))=0,"",INDEX([2]pivotTable!C$3:C$308,MATCH(totalExpenditure!$A225,[2]pivotTable!$A$3:$A$308,0))/100*INDEX(gDP!R$6:R$271,MATCH(totalExpenditure!$A225,gDP!$B$6:$B$271)))</f>
        <v>#N/A</v>
      </c>
      <c r="D225" s="77" t="e">
        <f>IF(INDEX([2]pivotTable!D$3:D$308,MATCH(totalExpenditure!$A225,[2]pivotTable!$A$3:$A$308,0))/100*INDEX(gDP!S$6:S$271,MATCH(totalExpenditure!$A225,gDP!$B$6:$B$271))=0,"",INDEX([2]pivotTable!D$3:D$308,MATCH(totalExpenditure!$A225,[2]pivotTable!$A$3:$A$308,0))/100*INDEX(gDP!S$6:S$271,MATCH(totalExpenditure!$A225,gDP!$B$6:$B$271)))</f>
        <v>#N/A</v>
      </c>
      <c r="E225" s="77" t="e">
        <f>IF(INDEX([2]pivotTable!E$3:E$308,MATCH(totalExpenditure!$A225,[2]pivotTable!$A$3:$A$308,0))/100*INDEX(gDP!T$6:T$271,MATCH(totalExpenditure!$A225,gDP!$B$6:$B$271))=0,"",INDEX([2]pivotTable!E$3:E$308,MATCH(totalExpenditure!$A225,[2]pivotTable!$A$3:$A$308,0))/100*INDEX(gDP!T$6:T$271,MATCH(totalExpenditure!$A225,gDP!$B$6:$B$271)))</f>
        <v>#N/A</v>
      </c>
      <c r="F225" s="77" t="e">
        <f>IF(INDEX([2]pivotTable!F$3:F$308,MATCH(totalExpenditure!$A225,[2]pivotTable!$A$3:$A$308,0))/100*INDEX(gDP!U$6:U$271,MATCH(totalExpenditure!$A225,gDP!$B$6:$B$271))=0,"",INDEX([2]pivotTable!F$3:F$308,MATCH(totalExpenditure!$A225,[2]pivotTable!$A$3:$A$308,0))/100*INDEX(gDP!U$6:U$271,MATCH(totalExpenditure!$A225,gDP!$B$6:$B$271)))</f>
        <v>#N/A</v>
      </c>
      <c r="G225" s="77" t="e">
        <f>IF(INDEX([2]pivotTable!G$3:G$308,MATCH(totalExpenditure!$A225,[2]pivotTable!$A$3:$A$308,0))/100*INDEX(gDP!V$6:V$271,MATCH(totalExpenditure!$A225,gDP!$B$6:$B$271))=0,"",INDEX([2]pivotTable!G$3:G$308,MATCH(totalExpenditure!$A225,[2]pivotTable!$A$3:$A$308,0))/100*INDEX(gDP!V$6:V$271,MATCH(totalExpenditure!$A225,gDP!$B$6:$B$271)))</f>
        <v>#N/A</v>
      </c>
      <c r="H225" s="77" t="e">
        <f>IF(INDEX([2]pivotTable!H$3:H$308,MATCH(totalExpenditure!$A225,[2]pivotTable!$A$3:$A$308,0))/100*INDEX(gDP!W$6:W$271,MATCH(totalExpenditure!$A225,gDP!$B$6:$B$271))=0,"",INDEX([2]pivotTable!H$3:H$308,MATCH(totalExpenditure!$A225,[2]pivotTable!$A$3:$A$308,0))/100*INDEX(gDP!W$6:W$271,MATCH(totalExpenditure!$A225,gDP!$B$6:$B$271)))</f>
        <v>#N/A</v>
      </c>
      <c r="I225" s="77" t="e">
        <f>IF(INDEX([2]pivotTable!I$3:I$308,MATCH(totalExpenditure!$A225,[2]pivotTable!$A$3:$A$308,0))/100*INDEX(gDP!X$6:X$271,MATCH(totalExpenditure!$A225,gDP!$B$6:$B$271))=0,"",INDEX([2]pivotTable!I$3:I$308,MATCH(totalExpenditure!$A225,[2]pivotTable!$A$3:$A$308,0))/100*INDEX(gDP!X$6:X$271,MATCH(totalExpenditure!$A225,gDP!$B$6:$B$271)))</f>
        <v>#N/A</v>
      </c>
      <c r="J225" s="77" t="e">
        <f>IF(INDEX([2]pivotTable!J$3:J$308,MATCH(totalExpenditure!$A225,[2]pivotTable!$A$3:$A$308,0))/100*INDEX(gDP!Y$6:Y$271,MATCH(totalExpenditure!$A225,gDP!$B$6:$B$271))=0,"",INDEX([2]pivotTable!J$3:J$308,MATCH(totalExpenditure!$A225,[2]pivotTable!$A$3:$A$308,0))/100*INDEX(gDP!Y$6:Y$271,MATCH(totalExpenditure!$A225,gDP!$B$6:$B$271)))</f>
        <v>#N/A</v>
      </c>
      <c r="K225" s="77" t="e">
        <f>IF(INDEX([2]pivotTable!K$3:K$308,MATCH(totalExpenditure!$A225,[2]pivotTable!$A$3:$A$308,0))/100*INDEX(gDP!Z$6:Z$271,MATCH(totalExpenditure!$A225,gDP!$B$6:$B$271))=0,"",INDEX([2]pivotTable!K$3:K$308,MATCH(totalExpenditure!$A225,[2]pivotTable!$A$3:$A$308,0))/100*INDEX(gDP!Z$6:Z$271,MATCH(totalExpenditure!$A225,gDP!$B$6:$B$271)))</f>
        <v>#N/A</v>
      </c>
      <c r="L225" s="77" t="e">
        <f>IF(INDEX([2]pivotTable!L$3:L$308,MATCH(totalExpenditure!$A225,[2]pivotTable!$A$3:$A$308,0))/100*INDEX(gDP!AA$6:AA$271,MATCH(totalExpenditure!$A225,gDP!$B$6:$B$271))=0,"",INDEX([2]pivotTable!L$3:L$308,MATCH(totalExpenditure!$A225,[2]pivotTable!$A$3:$A$308,0))/100*INDEX(gDP!AA$6:AA$271,MATCH(totalExpenditure!$A225,gDP!$B$6:$B$271)))</f>
        <v>#N/A</v>
      </c>
      <c r="M225" s="77" t="e">
        <f>IF(INDEX([2]pivotTable!M$3:M$308,MATCH(totalExpenditure!$A225,[2]pivotTable!$A$3:$A$308,0))/100*INDEX(gDP!AB$6:AB$271,MATCH(totalExpenditure!$A225,gDP!$B$6:$B$271))=0,"",INDEX([2]pivotTable!M$3:M$308,MATCH(totalExpenditure!$A225,[2]pivotTable!$A$3:$A$308,0))/100*INDEX(gDP!AB$6:AB$271,MATCH(totalExpenditure!$A225,gDP!$B$6:$B$271)))</f>
        <v>#N/A</v>
      </c>
      <c r="N225" s="77" t="e">
        <f>IF(INDEX([2]pivotTable!N$3:N$308,MATCH(totalExpenditure!$A225,[2]pivotTable!$A$3:$A$308,0))/100*INDEX(gDP!AC$6:AC$271,MATCH(totalExpenditure!$A225,gDP!$B$6:$B$271))=0,"",INDEX([2]pivotTable!N$3:N$308,MATCH(totalExpenditure!$A225,[2]pivotTable!$A$3:$A$308,0))/100*INDEX(gDP!AC$6:AC$271,MATCH(totalExpenditure!$A225,gDP!$B$6:$B$271)))</f>
        <v>#N/A</v>
      </c>
      <c r="O225" s="77" t="e">
        <f>IF(INDEX([2]pivotTable!O$3:O$308,MATCH(totalExpenditure!$A225,[2]pivotTable!$A$3:$A$308,0))/100*INDEX(gDP!AD$6:AD$271,MATCH(totalExpenditure!$A225,gDP!$B$6:$B$271))=0,"",INDEX([2]pivotTable!O$3:O$308,MATCH(totalExpenditure!$A225,[2]pivotTable!$A$3:$A$308,0))/100*INDEX(gDP!AD$6:AD$271,MATCH(totalExpenditure!$A225,gDP!$B$6:$B$271)))</f>
        <v>#N/A</v>
      </c>
      <c r="P225" s="77" t="e">
        <f>IF(INDEX([2]pivotTable!P$3:P$308,MATCH(totalExpenditure!$A225,[2]pivotTable!$A$3:$A$308,0))/100*INDEX(gDP!AE$6:AE$271,MATCH(totalExpenditure!$A225,gDP!$B$6:$B$271))=0,"",INDEX([2]pivotTable!P$3:P$308,MATCH(totalExpenditure!$A225,[2]pivotTable!$A$3:$A$308,0))/100*INDEX(gDP!AE$6:AE$271,MATCH(totalExpenditure!$A225,gDP!$B$6:$B$271)))</f>
        <v>#N/A</v>
      </c>
      <c r="Q225" s="77" t="e">
        <f>IF(INDEX([2]pivotTable!Q$3:Q$308,MATCH(totalExpenditure!$A225,[2]pivotTable!$A$3:$A$308,0))/100*INDEX(gDP!AF$6:AF$271,MATCH(totalExpenditure!$A225,gDP!$B$6:$B$271))=0,"",INDEX([2]pivotTable!Q$3:Q$308,MATCH(totalExpenditure!$A225,[2]pivotTable!$A$3:$A$308,0))/100*INDEX(gDP!AF$6:AF$271,MATCH(totalExpenditure!$A225,gDP!$B$6:$B$271)))</f>
        <v>#N/A</v>
      </c>
      <c r="R225" s="77" t="e">
        <f>IF(INDEX([2]pivotTable!R$3:R$308,MATCH(totalExpenditure!$A225,[2]pivotTable!$A$3:$A$308,0))/100*INDEX(gDP!AG$6:AG$271,MATCH(totalExpenditure!$A225,gDP!$B$6:$B$271))=0,"",INDEX([2]pivotTable!R$3:R$308,MATCH(totalExpenditure!$A225,[2]pivotTable!$A$3:$A$308,0))/100*INDEX(gDP!AG$6:AG$271,MATCH(totalExpenditure!$A225,gDP!$B$6:$B$271)))</f>
        <v>#N/A</v>
      </c>
      <c r="S225" s="77" t="e">
        <f>IF(INDEX([2]pivotTable!S$3:S$308,MATCH(totalExpenditure!$A225,[2]pivotTable!$A$3:$A$308,0))/100*INDEX(gDP!AH$6:AH$271,MATCH(totalExpenditure!$A225,gDP!$B$6:$B$271))=0,"",INDEX([2]pivotTable!S$3:S$308,MATCH(totalExpenditure!$A225,[2]pivotTable!$A$3:$A$308,0))/100*INDEX(gDP!AH$6:AH$271,MATCH(totalExpenditure!$A225,gDP!$B$6:$B$271)))</f>
        <v>#N/A</v>
      </c>
      <c r="T225" s="77" t="e">
        <f>IF(INDEX([2]pivotTable!T$3:T$308,MATCH(totalExpenditure!$A225,[2]pivotTable!$A$3:$A$308,0))/100*INDEX(gDP!AI$6:AI$271,MATCH(totalExpenditure!$A225,gDP!$B$6:$B$271))=0,"",INDEX([2]pivotTable!T$3:T$308,MATCH(totalExpenditure!$A225,[2]pivotTable!$A$3:$A$308,0))/100*INDEX(gDP!AI$6:AI$271,MATCH(totalExpenditure!$A225,gDP!$B$6:$B$271)))</f>
        <v>#N/A</v>
      </c>
      <c r="U225" s="77" t="e">
        <f>IF(INDEX([2]pivotTable!U$3:U$308,MATCH(totalExpenditure!$A225,[2]pivotTable!$A$3:$A$308,0))/100*INDEX(gDP!AJ$6:AJ$271,MATCH(totalExpenditure!$A225,gDP!$B$6:$B$271))=0,"",INDEX([2]pivotTable!U$3:U$308,MATCH(totalExpenditure!$A225,[2]pivotTable!$A$3:$A$308,0))/100*INDEX(gDP!AJ$6:AJ$271,MATCH(totalExpenditure!$A225,gDP!$B$6:$B$271)))</f>
        <v>#N/A</v>
      </c>
      <c r="V225" s="77" t="e">
        <f>IF(INDEX([2]pivotTable!V$3:V$308,MATCH(totalExpenditure!$A225,[2]pivotTable!$A$3:$A$308,0))/100*INDEX(gDP!AK$6:AK$271,MATCH(totalExpenditure!$A225,gDP!$B$6:$B$271))=0,"",INDEX([2]pivotTable!V$3:V$308,MATCH(totalExpenditure!$A225,[2]pivotTable!$A$3:$A$308,0))/100*INDEX(gDP!AK$6:AK$271,MATCH(totalExpenditure!$A225,gDP!$B$6:$B$271)))</f>
        <v>#N/A</v>
      </c>
      <c r="W225" s="77" t="e">
        <f>IF(INDEX([2]pivotTable!W$3:W$308,MATCH(totalExpenditure!$A225,[2]pivotTable!$A$3:$A$308,0))/100*INDEX(gDP!AL$6:AL$271,MATCH(totalExpenditure!$A225,gDP!$B$6:$B$271))=0,"",INDEX([2]pivotTable!W$3:W$308,MATCH(totalExpenditure!$A225,[2]pivotTable!$A$3:$A$308,0))/100*INDEX(gDP!AL$6:AL$271,MATCH(totalExpenditure!$A225,gDP!$B$6:$B$271)))</f>
        <v>#N/A</v>
      </c>
      <c r="X225" s="77" t="e">
        <f>IF(INDEX([2]pivotTable!X$3:X$308,MATCH(totalExpenditure!$A225,[2]pivotTable!$A$3:$A$308,0))/100*INDEX(gDP!AM$6:AM$271,MATCH(totalExpenditure!$A225,gDP!$B$6:$B$271))=0,"",INDEX([2]pivotTable!X$3:X$308,MATCH(totalExpenditure!$A225,[2]pivotTable!$A$3:$A$308,0))/100*INDEX(gDP!AM$6:AM$271,MATCH(totalExpenditure!$A225,gDP!$B$6:$B$271)))</f>
        <v>#N/A</v>
      </c>
      <c r="Y225" s="77" t="e">
        <f>IF(INDEX([2]pivotTable!Y$3:Y$308,MATCH(totalExpenditure!$A225,[2]pivotTable!$A$3:$A$308,0))/100*INDEX(gDP!AN$6:AN$271,MATCH(totalExpenditure!$A225,gDP!$B$6:$B$271))=0,"",INDEX([2]pivotTable!Y$3:Y$308,MATCH(totalExpenditure!$A225,[2]pivotTable!$A$3:$A$308,0))/100*INDEX(gDP!AN$6:AN$271,MATCH(totalExpenditure!$A225,gDP!$B$6:$B$271)))</f>
        <v>#N/A</v>
      </c>
      <c r="Z225" s="77" t="e">
        <f>IF(INDEX([2]pivotTable!Z$3:Z$308,MATCH(totalExpenditure!$A225,[2]pivotTable!$A$3:$A$308,0))/100*INDEX(gDP!AO$6:AO$271,MATCH(totalExpenditure!$A225,gDP!$B$6:$B$271))=0,"",INDEX([2]pivotTable!Z$3:Z$308,MATCH(totalExpenditure!$A225,[2]pivotTable!$A$3:$A$308,0))/100*INDEX(gDP!AO$6:AO$271,MATCH(totalExpenditure!$A225,gDP!$B$6:$B$271)))</f>
        <v>#N/A</v>
      </c>
      <c r="AA225" s="77" t="e">
        <f>IF(INDEX([2]pivotTable!AA$3:AA$308,MATCH(totalExpenditure!$A225,[2]pivotTable!$A$3:$A$308,0))/100*INDEX(gDP!AP$6:AP$271,MATCH(totalExpenditure!$A225,gDP!$B$6:$B$271))=0,"",INDEX([2]pivotTable!AA$3:AA$308,MATCH(totalExpenditure!$A225,[2]pivotTable!$A$3:$A$308,0))/100*INDEX(gDP!AP$6:AP$271,MATCH(totalExpenditure!$A225,gDP!$B$6:$B$271)))</f>
        <v>#N/A</v>
      </c>
      <c r="AB225" s="77" t="e">
        <f>IF(INDEX([2]pivotTable!AB$3:AB$308,MATCH(totalExpenditure!$A225,[2]pivotTable!$A$3:$A$308,0))/100*INDEX(gDP!AQ$6:AQ$271,MATCH(totalExpenditure!$A225,gDP!$B$6:$B$271))=0,"",INDEX([2]pivotTable!AB$3:AB$308,MATCH(totalExpenditure!$A225,[2]pivotTable!$A$3:$A$308,0))/100*INDEX(gDP!AQ$6:AQ$271,MATCH(totalExpenditure!$A225,gDP!$B$6:$B$271)))</f>
        <v>#N/A</v>
      </c>
      <c r="AC225" s="77" t="e">
        <f>IF(INDEX([2]pivotTable!AC$3:AC$308,MATCH(totalExpenditure!$A225,[2]pivotTable!$A$3:$A$308,0))/100*INDEX(gDP!AR$6:AR$271,MATCH(totalExpenditure!$A225,gDP!$B$6:$B$271))=0,"",INDEX([2]pivotTable!AC$3:AC$308,MATCH(totalExpenditure!$A225,[2]pivotTable!$A$3:$A$308,0))/100*INDEX(gDP!AR$6:AR$271,MATCH(totalExpenditure!$A225,gDP!$B$6:$B$271)))</f>
        <v>#N/A</v>
      </c>
      <c r="AD225" s="77" t="e">
        <f>IF(INDEX([2]pivotTable!AD$3:AD$308,MATCH(totalExpenditure!$A225,[2]pivotTable!$A$3:$A$308,0))/100*INDEX(gDP!AS$6:AS$271,MATCH(totalExpenditure!$A225,gDP!$B$6:$B$271))=0,"",INDEX([2]pivotTable!AD$3:AD$308,MATCH(totalExpenditure!$A225,[2]pivotTable!$A$3:$A$308,0))/100*INDEX(gDP!AS$6:AS$271,MATCH(totalExpenditure!$A225,gDP!$B$6:$B$271)))</f>
        <v>#N/A</v>
      </c>
      <c r="AE225" s="77" t="e">
        <f>IF(INDEX([2]pivotTable!AE$3:AE$308,MATCH(totalExpenditure!$A225,[2]pivotTable!$A$3:$A$308,0))/100*INDEX(gDP!AT$6:AT$271,MATCH(totalExpenditure!$A225,gDP!$B$6:$B$271))=0,"",INDEX([2]pivotTable!AE$3:AE$308,MATCH(totalExpenditure!$A225,[2]pivotTable!$A$3:$A$308,0))/100*INDEX(gDP!AT$6:AT$271,MATCH(totalExpenditure!$A225,gDP!$B$6:$B$271)))</f>
        <v>#N/A</v>
      </c>
      <c r="AF225" s="77" t="e">
        <f>IF(INDEX([2]pivotTable!AF$3:AF$308,MATCH(totalExpenditure!$A225,[2]pivotTable!$A$3:$A$308,0))/100*INDEX(gDP!AU$6:AU$271,MATCH(totalExpenditure!$A225,gDP!$B$6:$B$271))=0,"",INDEX([2]pivotTable!AF$3:AF$308,MATCH(totalExpenditure!$A225,[2]pivotTable!$A$3:$A$308,0))/100*INDEX(gDP!AU$6:AU$271,MATCH(totalExpenditure!$A225,gDP!$B$6:$B$271)))</f>
        <v>#N/A</v>
      </c>
      <c r="AG225" s="77" t="e">
        <f>IF(INDEX([2]pivotTable!AG$3:AG$308,MATCH(totalExpenditure!$A225,[2]pivotTable!$A$3:$A$308,0))/100*INDEX(gDP!AV$6:AV$271,MATCH(totalExpenditure!$A225,gDP!$B$6:$B$271))=0,"",INDEX([2]pivotTable!AG$3:AG$308,MATCH(totalExpenditure!$A225,[2]pivotTable!$A$3:$A$308,0))/100*INDEX(gDP!AV$6:AV$271,MATCH(totalExpenditure!$A225,gDP!$B$6:$B$271)))</f>
        <v>#N/A</v>
      </c>
      <c r="AH225" s="77" t="e">
        <f>IF(INDEX([2]pivotTable!AH$3:AH$308,MATCH(totalExpenditure!$A225,[2]pivotTable!$A$3:$A$308,0))/100*INDEX(gDP!AW$6:AW$271,MATCH(totalExpenditure!$A225,gDP!$B$6:$B$271))=0,"",INDEX([2]pivotTable!AH$3:AH$308,MATCH(totalExpenditure!$A225,[2]pivotTable!$A$3:$A$308,0))/100*INDEX(gDP!AW$6:AW$271,MATCH(totalExpenditure!$A225,gDP!$B$6:$B$271)))</f>
        <v>#N/A</v>
      </c>
      <c r="AI225" s="77" t="e">
        <f>IF(INDEX([2]pivotTable!AI$3:AI$308,MATCH(totalExpenditure!$A225,[2]pivotTable!$A$3:$A$308,0))/100*INDEX(gDP!AX$6:AX$271,MATCH(totalExpenditure!$A225,gDP!$B$6:$B$271))=0,"",INDEX([2]pivotTable!AI$3:AI$308,MATCH(totalExpenditure!$A225,[2]pivotTable!$A$3:$A$308,0))/100*INDEX(gDP!AX$6:AX$271,MATCH(totalExpenditure!$A225,gDP!$B$6:$B$271)))</f>
        <v>#N/A</v>
      </c>
      <c r="AJ225" s="77" t="e">
        <f>IF(INDEX([2]pivotTable!AJ$3:AJ$308,MATCH(totalExpenditure!$A225,[2]pivotTable!$A$3:$A$308,0))/100*INDEX(gDP!AY$6:AY$271,MATCH(totalExpenditure!$A225,gDP!$B$6:$B$271))=0,"",INDEX([2]pivotTable!AJ$3:AJ$308,MATCH(totalExpenditure!$A225,[2]pivotTable!$A$3:$A$308,0))/100*INDEX(gDP!AY$6:AY$271,MATCH(totalExpenditure!$A225,gDP!$B$6:$B$271)))</f>
        <v>#N/A</v>
      </c>
      <c r="AK225" s="77" t="e">
        <f>IF(INDEX([2]pivotTable!AK$3:AK$308,MATCH(totalExpenditure!$A225,[2]pivotTable!$A$3:$A$308,0))/100*INDEX(gDP!AZ$6:AZ$271,MATCH(totalExpenditure!$A225,gDP!$B$6:$B$271))=0,"",INDEX([2]pivotTable!AK$3:AK$308,MATCH(totalExpenditure!$A225,[2]pivotTable!$A$3:$A$308,0))/100*INDEX(gDP!AZ$6:AZ$271,MATCH(totalExpenditure!$A225,gDP!$B$6:$B$271)))</f>
        <v>#N/A</v>
      </c>
      <c r="AL225" s="77" t="e">
        <f>IF(INDEX([2]pivotTable!AL$3:AL$308,MATCH(totalExpenditure!$A225,[2]pivotTable!$A$3:$A$308,0))/100*INDEX(gDP!BA$6:BA$271,MATCH(totalExpenditure!$A225,gDP!$B$6:$B$271))=0,"",INDEX([2]pivotTable!AL$3:AL$308,MATCH(totalExpenditure!$A225,[2]pivotTable!$A$3:$A$308,0))/100*INDEX(gDP!BA$6:BA$271,MATCH(totalExpenditure!$A225,gDP!$B$6:$B$271)))</f>
        <v>#N/A</v>
      </c>
      <c r="AM225" s="77" t="e">
        <f>IF(INDEX([2]pivotTable!AM$3:AM$308,MATCH(totalExpenditure!$A225,[2]pivotTable!$A$3:$A$308,0))/100*INDEX(gDP!BB$6:BB$271,MATCH(totalExpenditure!$A225,gDP!$B$6:$B$271))=0,"",INDEX([2]pivotTable!AM$3:AM$308,MATCH(totalExpenditure!$A225,[2]pivotTable!$A$3:$A$308,0))/100*INDEX(gDP!BB$6:BB$271,MATCH(totalExpenditure!$A225,gDP!$B$6:$B$271)))</f>
        <v>#N/A</v>
      </c>
      <c r="AN225" s="77" t="e">
        <f>IF(INDEX([2]pivotTable!AN$3:AN$308,MATCH(totalExpenditure!$A225,[2]pivotTable!$A$3:$A$308,0))/100*INDEX(gDP!BC$6:BC$271,MATCH(totalExpenditure!$A225,gDP!$B$6:$B$271))=0,"",INDEX([2]pivotTable!AN$3:AN$308,MATCH(totalExpenditure!$A225,[2]pivotTable!$A$3:$A$308,0))/100*INDEX(gDP!BC$6:BC$271,MATCH(totalExpenditure!$A225,gDP!$B$6:$B$271)))</f>
        <v>#N/A</v>
      </c>
      <c r="AO225" s="77" t="e">
        <f>IF(INDEX([2]pivotTable!AO$3:AO$308,MATCH(totalExpenditure!$A225,[2]pivotTable!$A$3:$A$308,0))/100*INDEX(gDP!BD$6:BD$271,MATCH(totalExpenditure!$A225,gDP!$B$6:$B$271))=0,"",INDEX([2]pivotTable!AO$3:AO$308,MATCH(totalExpenditure!$A225,[2]pivotTable!$A$3:$A$308,0))/100*INDEX(gDP!BD$6:BD$271,MATCH(totalExpenditure!$A225,gDP!$B$6:$B$271)))</f>
        <v>#N/A</v>
      </c>
      <c r="AP225" s="77" t="e">
        <f>IF(INDEX([2]pivotTable!AP$3:AP$308,MATCH(totalExpenditure!$A225,[2]pivotTable!$A$3:$A$308,0))/100*INDEX(gDP!BE$6:BE$271,MATCH(totalExpenditure!$A225,gDP!$B$6:$B$271))=0,"",INDEX([2]pivotTable!AP$3:AP$308,MATCH(totalExpenditure!$A225,[2]pivotTable!$A$3:$A$308,0))/100*INDEX(gDP!BE$6:BE$271,MATCH(totalExpenditure!$A225,gDP!$B$6:$B$271)))</f>
        <v>#N/A</v>
      </c>
      <c r="AQ225" s="77" t="e">
        <f>IF(INDEX([2]pivotTable!AQ$3:AQ$308,MATCH(totalExpenditure!$A225,[2]pivotTable!$A$3:$A$308,0))/100*INDEX(gDP!BF$6:BF$271,MATCH(totalExpenditure!$A225,gDP!$B$6:$B$271))=0,"",INDEX([2]pivotTable!AQ$3:AQ$308,MATCH(totalExpenditure!$A225,[2]pivotTable!$A$3:$A$308,0))/100*INDEX(gDP!BF$6:BF$271,MATCH(totalExpenditure!$A225,gDP!$B$6:$B$271)))</f>
        <v>#N/A</v>
      </c>
      <c r="AR225" s="77" t="e">
        <f>IF(INDEX([2]pivotTable!AR$3:AR$308,MATCH(totalExpenditure!$A225,[2]pivotTable!$A$3:$A$308,0))/100*INDEX(gDP!BG$6:BG$271,MATCH(totalExpenditure!$A225,gDP!$B$6:$B$271))=0,"",INDEX([2]pivotTable!AR$3:AR$308,MATCH(totalExpenditure!$A225,[2]pivotTable!$A$3:$A$308,0))/100*INDEX(gDP!BG$6:BG$271,MATCH(totalExpenditure!$A225,gDP!$B$6:$B$271)))</f>
        <v>#N/A</v>
      </c>
      <c r="AS225" s="77" t="e">
        <f>IF(INDEX([2]pivotTable!AS$3:AS$308,MATCH(totalExpenditure!$A225,[2]pivotTable!$A$3:$A$308,0))/100*INDEX(gDP!BH$6:BH$271,MATCH(totalExpenditure!$A225,gDP!$B$6:$B$271))=0,"",INDEX([2]pivotTable!AS$3:AS$308,MATCH(totalExpenditure!$A225,[2]pivotTable!$A$3:$A$308,0))/100*INDEX(gDP!BH$6:BH$271,MATCH(totalExpenditure!$A225,gDP!$B$6:$B$271)))</f>
        <v>#N/A</v>
      </c>
      <c r="AT225" s="77" t="e">
        <f>IF(INDEX([2]pivotTable!AT$3:AT$308,MATCH(totalExpenditure!$A225,[2]pivotTable!$A$3:$A$308,0))/100*INDEX(gDP!BI$6:BI$271,MATCH(totalExpenditure!$A225,gDP!$B$6:$B$271))=0,"",INDEX([2]pivotTable!AT$3:AT$308,MATCH(totalExpenditure!$A225,[2]pivotTable!$A$3:$A$308,0))/100*INDEX(gDP!BI$6:BI$271,MATCH(totalExpenditure!$A225,gDP!$B$6:$B$271)))</f>
        <v>#N/A</v>
      </c>
      <c r="AU225" s="77" t="e">
        <f>IF(INDEX([2]pivotTable!AU$3:AU$308,MATCH(totalExpenditure!$A225,[2]pivotTable!$A$3:$A$308,0))/100*INDEX(gDP!BJ$6:BJ$271,MATCH(totalExpenditure!$A225,gDP!$B$6:$B$271))=0,"",INDEX([2]pivotTable!AU$3:AU$308,MATCH(totalExpenditure!$A225,[2]pivotTable!$A$3:$A$308,0))/100*INDEX(gDP!BJ$6:BJ$271,MATCH(totalExpenditure!$A225,gDP!$B$6:$B$271)))</f>
        <v>#N/A</v>
      </c>
      <c r="AV225" s="77" t="e">
        <f>IF(INDEX([2]pivotTable!AV$3:AV$308,MATCH(totalExpenditure!$A225,[2]pivotTable!$A$3:$A$308,0))/100*INDEX(gDP!BK$6:BK$271,MATCH(totalExpenditure!$A225,gDP!$B$6:$B$271))=0,"",INDEX([2]pivotTable!AV$3:AV$308,MATCH(totalExpenditure!$A225,[2]pivotTable!$A$3:$A$308,0))/100*INDEX(gDP!BK$6:BK$271,MATCH(totalExpenditure!$A225,gDP!$B$6:$B$271)))</f>
        <v>#N/A</v>
      </c>
      <c r="AW225" s="77" t="e">
        <f>IF(INDEX([2]pivotTable!AW$3:AW$308,MATCH(totalExpenditure!$A225,[2]pivotTable!$A$3:$A$308,0))/100*INDEX(gDP!BL$6:BL$271,MATCH(totalExpenditure!$A225,gDP!$B$6:$B$271))=0,"",INDEX([2]pivotTable!AW$3:AW$308,MATCH(totalExpenditure!$A225,[2]pivotTable!$A$3:$A$308,0))/100*INDEX(gDP!BL$6:BL$271,MATCH(totalExpenditure!$A225,gDP!$B$6:$B$271)))</f>
        <v>#N/A</v>
      </c>
      <c r="AX225" s="77" t="e">
        <f>IF(INDEX([2]pivotTable!AX$3:AX$308,MATCH(totalExpenditure!$A225,[2]pivotTable!$A$3:$A$308,0))/100*INDEX(gDP!BM$6:BM$271,MATCH(totalExpenditure!$A225,gDP!$B$6:$B$271))=0,"",INDEX([2]pivotTable!AX$3:AX$308,MATCH(totalExpenditure!$A225,[2]pivotTable!$A$3:$A$308,0))/100*INDEX(gDP!BM$6:BM$271,MATCH(totalExpenditure!$A225,gDP!$B$6:$B$271)))</f>
        <v>#N/A</v>
      </c>
      <c r="AY225" s="77" t="e">
        <f>IF(INDEX([2]pivotTable!AY$3:AY$308,MATCH(totalExpenditure!$A225,[2]pivotTable!$A$3:$A$308,0))/100*INDEX(gDP!BN$6:BN$271,MATCH(totalExpenditure!$A225,gDP!$B$6:$B$271))=0,"",INDEX([2]pivotTable!AY$3:AY$308,MATCH(totalExpenditure!$A225,[2]pivotTable!$A$3:$A$308,0))/100*INDEX(gDP!BN$6:BN$271,MATCH(totalExpenditure!$A225,gDP!$B$6:$B$271)))</f>
        <v>#N/A</v>
      </c>
      <c r="AZ225" s="77" t="e">
        <f>IF(INDEX([2]pivotTable!AZ$3:AZ$308,MATCH(totalExpenditure!$A225,[2]pivotTable!$A$3:$A$308,0))/100*INDEX(gDP!BO$6:BO$271,MATCH(totalExpenditure!$A225,gDP!$B$6:$B$271))=0,"",INDEX([2]pivotTable!AZ$3:AZ$308,MATCH(totalExpenditure!$A225,[2]pivotTable!$A$3:$A$308,0))/100*INDEX(gDP!BO$6:BO$271,MATCH(totalExpenditure!$A225,gDP!$B$6:$B$271)))</f>
        <v>#N/A</v>
      </c>
      <c r="BA225" s="77" t="e">
        <f>IF(INDEX([2]pivotTable!B$310:B$615,MATCH(totalExpenditure!$A225,[2]pivotTable!$A$310:$A$615,0))/100*INDEX(gDP!Q$6:Q$271,MATCH(totalExpenditure!$A225,gDP!$B$6:$B$271))=0,"",INDEX([2]pivotTable!B$310:B$615,MATCH(totalExpenditure!$A225,[2]pivotTable!$A$310:$A$615,0))/100*INDEX(gDP!Q$6:Q$271,MATCH(totalExpenditure!$A225,gDP!$B$6:$B$271)))</f>
        <v>#N/A</v>
      </c>
      <c r="BB225" s="77" t="e">
        <f>IF(INDEX([2]pivotTable!C$310:C$615,MATCH(totalExpenditure!$A225,[2]pivotTable!$A$310:$A$615,0))/100*INDEX(gDP!R$6:R$271,MATCH(totalExpenditure!$A225,gDP!$B$6:$B$271))=0,"",INDEX([2]pivotTable!C$310:C$615,MATCH(totalExpenditure!$A225,[2]pivotTable!$A$310:$A$615,0))/100*INDEX(gDP!R$6:R$271,MATCH(totalExpenditure!$A225,gDP!$B$6:$B$271)))</f>
        <v>#N/A</v>
      </c>
      <c r="BC225" s="77" t="e">
        <f>IF(INDEX([2]pivotTable!D$310:D$615,MATCH(totalExpenditure!$A225,[2]pivotTable!$A$310:$A$615,0))/100*INDEX(gDP!S$6:S$271,MATCH(totalExpenditure!$A225,gDP!$B$6:$B$271))=0,"",INDEX([2]pivotTable!D$310:D$615,MATCH(totalExpenditure!$A225,[2]pivotTable!$A$310:$A$615,0))/100*INDEX(gDP!S$6:S$271,MATCH(totalExpenditure!$A225,gDP!$B$6:$B$271)))</f>
        <v>#N/A</v>
      </c>
      <c r="BD225" s="77" t="e">
        <f>IF(INDEX([2]pivotTable!E$310:E$615,MATCH(totalExpenditure!$A225,[2]pivotTable!$A$310:$A$615,0))/100*INDEX(gDP!T$6:T$271,MATCH(totalExpenditure!$A225,gDP!$B$6:$B$271))=0,"",INDEX([2]pivotTable!E$310:E$615,MATCH(totalExpenditure!$A225,[2]pivotTable!$A$310:$A$615,0))/100*INDEX(gDP!T$6:T$271,MATCH(totalExpenditure!$A225,gDP!$B$6:$B$271)))</f>
        <v>#N/A</v>
      </c>
      <c r="BE225" s="77" t="e">
        <f>IF(INDEX([2]pivotTable!F$310:F$615,MATCH(totalExpenditure!$A225,[2]pivotTable!$A$310:$A$615,0))/100*INDEX(gDP!U$6:U$271,MATCH(totalExpenditure!$A225,gDP!$B$6:$B$271))=0,"",INDEX([2]pivotTable!F$310:F$615,MATCH(totalExpenditure!$A225,[2]pivotTable!$A$310:$A$615,0))/100*INDEX(gDP!U$6:U$271,MATCH(totalExpenditure!$A225,gDP!$B$6:$B$271)))</f>
        <v>#N/A</v>
      </c>
      <c r="BF225" s="77" t="e">
        <f>IF(INDEX([2]pivotTable!G$310:G$615,MATCH(totalExpenditure!$A225,[2]pivotTable!$A$310:$A$615,0))/100*INDEX(gDP!V$6:V$271,MATCH(totalExpenditure!$A225,gDP!$B$6:$B$271))=0,"",INDEX([2]pivotTable!G$310:G$615,MATCH(totalExpenditure!$A225,[2]pivotTable!$A$310:$A$615,0))/100*INDEX(gDP!V$6:V$271,MATCH(totalExpenditure!$A225,gDP!$B$6:$B$271)))</f>
        <v>#N/A</v>
      </c>
      <c r="BG225" s="77" t="e">
        <f>IF(INDEX([2]pivotTable!H$310:H$615,MATCH(totalExpenditure!$A225,[2]pivotTable!$A$310:$A$615,0))/100*INDEX(gDP!W$6:W$271,MATCH(totalExpenditure!$A225,gDP!$B$6:$B$271))=0,"",INDEX([2]pivotTable!H$310:H$615,MATCH(totalExpenditure!$A225,[2]pivotTable!$A$310:$A$615,0))/100*INDEX(gDP!W$6:W$271,MATCH(totalExpenditure!$A225,gDP!$B$6:$B$271)))</f>
        <v>#N/A</v>
      </c>
      <c r="BH225" s="77" t="e">
        <f>IF(INDEX([2]pivotTable!I$310:I$615,MATCH(totalExpenditure!$A225,[2]pivotTable!$A$310:$A$615,0))/100*INDEX(gDP!X$6:X$271,MATCH(totalExpenditure!$A225,gDP!$B$6:$B$271))=0,"",INDEX([2]pivotTable!I$310:I$615,MATCH(totalExpenditure!$A225,[2]pivotTable!$A$310:$A$615,0))/100*INDEX(gDP!X$6:X$271,MATCH(totalExpenditure!$A225,gDP!$B$6:$B$271)))</f>
        <v>#N/A</v>
      </c>
      <c r="BI225" s="77" t="e">
        <f>IF(INDEX([2]pivotTable!J$310:J$615,MATCH(totalExpenditure!$A225,[2]pivotTable!$A$310:$A$615,0))/100*INDEX(gDP!Y$6:Y$271,MATCH(totalExpenditure!$A225,gDP!$B$6:$B$271))=0,"",INDEX([2]pivotTable!J$310:J$615,MATCH(totalExpenditure!$A225,[2]pivotTable!$A$310:$A$615,0))/100*INDEX(gDP!Y$6:Y$271,MATCH(totalExpenditure!$A225,gDP!$B$6:$B$271)))</f>
        <v>#N/A</v>
      </c>
      <c r="BJ225" s="77" t="e">
        <f>IF(INDEX([2]pivotTable!K$310:K$615,MATCH(totalExpenditure!$A225,[2]pivotTable!$A$310:$A$615,0))/100*INDEX(gDP!Z$6:Z$271,MATCH(totalExpenditure!$A225,gDP!$B$6:$B$271))=0,"",INDEX([2]pivotTable!K$310:K$615,MATCH(totalExpenditure!$A225,[2]pivotTable!$A$310:$A$615,0))/100*INDEX(gDP!Z$6:Z$271,MATCH(totalExpenditure!$A225,gDP!$B$6:$B$271)))</f>
        <v>#N/A</v>
      </c>
      <c r="BK225" s="77" t="e">
        <f>IF(INDEX([2]pivotTable!L$310:L$615,MATCH(totalExpenditure!$A225,[2]pivotTable!$A$310:$A$615,0))/100*INDEX(gDP!AA$6:AA$271,MATCH(totalExpenditure!$A225,gDP!$B$6:$B$271))=0,"",INDEX([2]pivotTable!L$310:L$615,MATCH(totalExpenditure!$A225,[2]pivotTable!$A$310:$A$615,0))/100*INDEX(gDP!AA$6:AA$271,MATCH(totalExpenditure!$A225,gDP!$B$6:$B$271)))</f>
        <v>#N/A</v>
      </c>
      <c r="BL225" s="77" t="e">
        <f>IF(INDEX([2]pivotTable!M$310:M$615,MATCH(totalExpenditure!$A225,[2]pivotTable!$A$310:$A$615,0))/100*INDEX(gDP!AB$6:AB$271,MATCH(totalExpenditure!$A225,gDP!$B$6:$B$271))=0,"",INDEX([2]pivotTable!M$310:M$615,MATCH(totalExpenditure!$A225,[2]pivotTable!$A$310:$A$615,0))/100*INDEX(gDP!AB$6:AB$271,MATCH(totalExpenditure!$A225,gDP!$B$6:$B$271)))</f>
        <v>#N/A</v>
      </c>
      <c r="BM225" s="77" t="e">
        <f>IF(INDEX([2]pivotTable!N$310:N$615,MATCH(totalExpenditure!$A225,[2]pivotTable!$A$310:$A$615,0))/100*INDEX(gDP!AC$6:AC$271,MATCH(totalExpenditure!$A225,gDP!$B$6:$B$271))=0,"",INDEX([2]pivotTable!N$310:N$615,MATCH(totalExpenditure!$A225,[2]pivotTable!$A$310:$A$615,0))/100*INDEX(gDP!AC$6:AC$271,MATCH(totalExpenditure!$A225,gDP!$B$6:$B$271)))</f>
        <v>#N/A</v>
      </c>
      <c r="BN225" s="77" t="e">
        <f>IF(INDEX([2]pivotTable!O$310:O$615,MATCH(totalExpenditure!$A225,[2]pivotTable!$A$310:$A$615,0))/100*INDEX(gDP!AD$6:AD$271,MATCH(totalExpenditure!$A225,gDP!$B$6:$B$271))=0,"",INDEX([2]pivotTable!O$310:O$615,MATCH(totalExpenditure!$A225,[2]pivotTable!$A$310:$A$615,0))/100*INDEX(gDP!AD$6:AD$271,MATCH(totalExpenditure!$A225,gDP!$B$6:$B$271)))</f>
        <v>#N/A</v>
      </c>
      <c r="BO225" s="77" t="e">
        <f>IF(INDEX([2]pivotTable!P$310:P$615,MATCH(totalExpenditure!$A225,[2]pivotTable!$A$310:$A$615,0))/100*INDEX(gDP!AE$6:AE$271,MATCH(totalExpenditure!$A225,gDP!$B$6:$B$271))=0,"",INDEX([2]pivotTable!P$310:P$615,MATCH(totalExpenditure!$A225,[2]pivotTable!$A$310:$A$615,0))/100*INDEX(gDP!AE$6:AE$271,MATCH(totalExpenditure!$A225,gDP!$B$6:$B$271)))</f>
        <v>#N/A</v>
      </c>
      <c r="BP225" s="77" t="e">
        <f>IF(INDEX([2]pivotTable!Q$310:Q$615,MATCH(totalExpenditure!$A225,[2]pivotTable!$A$310:$A$615,0))/100*INDEX(gDP!AF$6:AF$271,MATCH(totalExpenditure!$A225,gDP!$B$6:$B$271))=0,"",INDEX([2]pivotTable!Q$310:Q$615,MATCH(totalExpenditure!$A225,[2]pivotTable!$A$310:$A$615,0))/100*INDEX(gDP!AF$6:AF$271,MATCH(totalExpenditure!$A225,gDP!$B$6:$B$271)))</f>
        <v>#N/A</v>
      </c>
      <c r="BQ225" s="77" t="e">
        <f>IF(INDEX([2]pivotTable!R$310:R$615,MATCH(totalExpenditure!$A225,[2]pivotTable!$A$310:$A$615,0))/100*INDEX(gDP!AG$6:AG$271,MATCH(totalExpenditure!$A225,gDP!$B$6:$B$271))=0,"",INDEX([2]pivotTable!R$310:R$615,MATCH(totalExpenditure!$A225,[2]pivotTable!$A$310:$A$615,0))/100*INDEX(gDP!AG$6:AG$271,MATCH(totalExpenditure!$A225,gDP!$B$6:$B$271)))</f>
        <v>#N/A</v>
      </c>
      <c r="BR225" s="77" t="e">
        <f>IF(INDEX([2]pivotTable!S$310:S$615,MATCH(totalExpenditure!$A225,[2]pivotTable!$A$310:$A$615,0))/100*INDEX(gDP!AH$6:AH$271,MATCH(totalExpenditure!$A225,gDP!$B$6:$B$271))=0,"",INDEX([2]pivotTable!S$310:S$615,MATCH(totalExpenditure!$A225,[2]pivotTable!$A$310:$A$615,0))/100*INDEX(gDP!AH$6:AH$271,MATCH(totalExpenditure!$A225,gDP!$B$6:$B$271)))</f>
        <v>#N/A</v>
      </c>
      <c r="BS225" s="77" t="e">
        <f>IF(INDEX([2]pivotTable!T$310:T$615,MATCH(totalExpenditure!$A225,[2]pivotTable!$A$310:$A$615,0))/100*INDEX(gDP!AI$6:AI$271,MATCH(totalExpenditure!$A225,gDP!$B$6:$B$271))=0,"",INDEX([2]pivotTable!T$310:T$615,MATCH(totalExpenditure!$A225,[2]pivotTable!$A$310:$A$615,0))/100*INDEX(gDP!AI$6:AI$271,MATCH(totalExpenditure!$A225,gDP!$B$6:$B$271)))</f>
        <v>#N/A</v>
      </c>
      <c r="BT225" s="77" t="e">
        <f>IF(INDEX([2]pivotTable!U$310:U$615,MATCH(totalExpenditure!$A225,[2]pivotTable!$A$310:$A$615,0))/100*INDEX(gDP!AJ$6:AJ$271,MATCH(totalExpenditure!$A225,gDP!$B$6:$B$271))=0,"",INDEX([2]pivotTable!U$310:U$615,MATCH(totalExpenditure!$A225,[2]pivotTable!$A$310:$A$615,0))/100*INDEX(gDP!AJ$6:AJ$271,MATCH(totalExpenditure!$A225,gDP!$B$6:$B$271)))</f>
        <v>#N/A</v>
      </c>
      <c r="BU225" s="77" t="e">
        <f>IF(INDEX([2]pivotTable!V$310:V$615,MATCH(totalExpenditure!$A225,[2]pivotTable!$A$310:$A$615,0))/100*INDEX(gDP!AK$6:AK$271,MATCH(totalExpenditure!$A225,gDP!$B$6:$B$271))=0,"",INDEX([2]pivotTable!V$310:V$615,MATCH(totalExpenditure!$A225,[2]pivotTable!$A$310:$A$615,0))/100*INDEX(gDP!AK$6:AK$271,MATCH(totalExpenditure!$A225,gDP!$B$6:$B$271)))</f>
        <v>#N/A</v>
      </c>
      <c r="BV225" s="77" t="e">
        <f>IF(INDEX([2]pivotTable!W$310:W$615,MATCH(totalExpenditure!$A225,[2]pivotTable!$A$310:$A$615,0))/100*INDEX(gDP!AL$6:AL$271,MATCH(totalExpenditure!$A225,gDP!$B$6:$B$271))=0,"",INDEX([2]pivotTable!W$310:W$615,MATCH(totalExpenditure!$A225,[2]pivotTable!$A$310:$A$615,0))/100*INDEX(gDP!AL$6:AL$271,MATCH(totalExpenditure!$A225,gDP!$B$6:$B$271)))</f>
        <v>#N/A</v>
      </c>
      <c r="BW225" s="77" t="e">
        <f>IF(INDEX([2]pivotTable!X$310:X$615,MATCH(totalExpenditure!$A225,[2]pivotTable!$A$310:$A$615,0))/100*INDEX(gDP!AM$6:AM$271,MATCH(totalExpenditure!$A225,gDP!$B$6:$B$271))=0,"",INDEX([2]pivotTable!X$310:X$615,MATCH(totalExpenditure!$A225,[2]pivotTable!$A$310:$A$615,0))/100*INDEX(gDP!AM$6:AM$271,MATCH(totalExpenditure!$A225,gDP!$B$6:$B$271)))</f>
        <v>#N/A</v>
      </c>
      <c r="BX225" s="77" t="e">
        <f>IF(INDEX([2]pivotTable!Y$310:Y$615,MATCH(totalExpenditure!$A225,[2]pivotTable!$A$310:$A$615,0))/100*INDEX(gDP!AN$6:AN$271,MATCH(totalExpenditure!$A225,gDP!$B$6:$B$271))=0,"",INDEX([2]pivotTable!Y$310:Y$615,MATCH(totalExpenditure!$A225,[2]pivotTable!$A$310:$A$615,0))/100*INDEX(gDP!AN$6:AN$271,MATCH(totalExpenditure!$A225,gDP!$B$6:$B$271)))</f>
        <v>#N/A</v>
      </c>
      <c r="BY225" s="77" t="e">
        <f>IF(INDEX([2]pivotTable!Z$310:Z$615,MATCH(totalExpenditure!$A225,[2]pivotTable!$A$310:$A$615,0))/100*INDEX(gDP!AO$6:AO$271,MATCH(totalExpenditure!$A225,gDP!$B$6:$B$271))=0,"",INDEX([2]pivotTable!Z$310:Z$615,MATCH(totalExpenditure!$A225,[2]pivotTable!$A$310:$A$615,0))/100*INDEX(gDP!AO$6:AO$271,MATCH(totalExpenditure!$A225,gDP!$B$6:$B$271)))</f>
        <v>#N/A</v>
      </c>
      <c r="BZ225" s="77" t="e">
        <f>IF(INDEX([2]pivotTable!AA$310:AA$615,MATCH(totalExpenditure!$A225,[2]pivotTable!$A$310:$A$615,0))/100*INDEX(gDP!AP$6:AP$271,MATCH(totalExpenditure!$A225,gDP!$B$6:$B$271))=0,"",INDEX([2]pivotTable!AA$310:AA$615,MATCH(totalExpenditure!$A225,[2]pivotTable!$A$310:$A$615,0))/100*INDEX(gDP!AP$6:AP$271,MATCH(totalExpenditure!$A225,gDP!$B$6:$B$271)))</f>
        <v>#N/A</v>
      </c>
      <c r="CA225" s="77" t="e">
        <f>IF(INDEX([2]pivotTable!AB$310:AB$615,MATCH(totalExpenditure!$A225,[2]pivotTable!$A$310:$A$615,0))/100*INDEX(gDP!AQ$6:AQ$271,MATCH(totalExpenditure!$A225,gDP!$B$6:$B$271))=0,"",INDEX([2]pivotTable!AB$310:AB$615,MATCH(totalExpenditure!$A225,[2]pivotTable!$A$310:$A$615,0))/100*INDEX(gDP!AQ$6:AQ$271,MATCH(totalExpenditure!$A225,gDP!$B$6:$B$271)))</f>
        <v>#N/A</v>
      </c>
      <c r="CB225" s="77" t="e">
        <f>IF(INDEX([2]pivotTable!AC$310:AC$615,MATCH(totalExpenditure!$A225,[2]pivotTable!$A$310:$A$615,0))/100*INDEX(gDP!AR$6:AR$271,MATCH(totalExpenditure!$A225,gDP!$B$6:$B$271))=0,"",INDEX([2]pivotTable!AC$310:AC$615,MATCH(totalExpenditure!$A225,[2]pivotTable!$A$310:$A$615,0))/100*INDEX(gDP!AR$6:AR$271,MATCH(totalExpenditure!$A225,gDP!$B$6:$B$271)))</f>
        <v>#N/A</v>
      </c>
      <c r="CC225" s="77" t="e">
        <f>IF(INDEX([2]pivotTable!AD$310:AD$615,MATCH(totalExpenditure!$A225,[2]pivotTable!$A$310:$A$615,0))/100*INDEX(gDP!AS$6:AS$271,MATCH(totalExpenditure!$A225,gDP!$B$6:$B$271))=0,"",INDEX([2]pivotTable!AD$310:AD$615,MATCH(totalExpenditure!$A225,[2]pivotTable!$A$310:$A$615,0))/100*INDEX(gDP!AS$6:AS$271,MATCH(totalExpenditure!$A225,gDP!$B$6:$B$271)))</f>
        <v>#N/A</v>
      </c>
      <c r="CD225" s="77" t="e">
        <f>IF(INDEX([2]pivotTable!AE$310:AE$615,MATCH(totalExpenditure!$A225,[2]pivotTable!$A$310:$A$615,0))/100*INDEX(gDP!AT$6:AT$271,MATCH(totalExpenditure!$A225,gDP!$B$6:$B$271))=0,"",INDEX([2]pivotTable!AE$310:AE$615,MATCH(totalExpenditure!$A225,[2]pivotTable!$A$310:$A$615,0))/100*INDEX(gDP!AT$6:AT$271,MATCH(totalExpenditure!$A225,gDP!$B$6:$B$271)))</f>
        <v>#N/A</v>
      </c>
      <c r="CE225" s="77" t="e">
        <f>IF(INDEX([2]pivotTable!AF$310:AF$615,MATCH(totalExpenditure!$A225,[2]pivotTable!$A$310:$A$615,0))/100*INDEX(gDP!AU$6:AU$271,MATCH(totalExpenditure!$A225,gDP!$B$6:$B$271))=0,"",INDEX([2]pivotTable!AF$310:AF$615,MATCH(totalExpenditure!$A225,[2]pivotTable!$A$310:$A$615,0))/100*INDEX(gDP!AU$6:AU$271,MATCH(totalExpenditure!$A225,gDP!$B$6:$B$271)))</f>
        <v>#N/A</v>
      </c>
      <c r="CF225" s="77" t="e">
        <f>IF(INDEX([2]pivotTable!AG$310:AG$615,MATCH(totalExpenditure!$A225,[2]pivotTable!$A$310:$A$615,0))/100*INDEX(gDP!AV$6:AV$271,MATCH(totalExpenditure!$A225,gDP!$B$6:$B$271))=0,"",INDEX([2]pivotTable!AG$310:AG$615,MATCH(totalExpenditure!$A225,[2]pivotTable!$A$310:$A$615,0))/100*INDEX(gDP!AV$6:AV$271,MATCH(totalExpenditure!$A225,gDP!$B$6:$B$271)))</f>
        <v>#N/A</v>
      </c>
      <c r="CG225" s="77" t="e">
        <f>IF(INDEX([2]pivotTable!AH$310:AH$615,MATCH(totalExpenditure!$A225,[2]pivotTable!$A$310:$A$615,0))/100*INDEX(gDP!AW$6:AW$271,MATCH(totalExpenditure!$A225,gDP!$B$6:$B$271))=0,"",INDEX([2]pivotTable!AH$310:AH$615,MATCH(totalExpenditure!$A225,[2]pivotTable!$A$310:$A$615,0))/100*INDEX(gDP!AW$6:AW$271,MATCH(totalExpenditure!$A225,gDP!$B$6:$B$271)))</f>
        <v>#N/A</v>
      </c>
      <c r="CH225" s="77" t="e">
        <f>IF(INDEX([2]pivotTable!AI$310:AI$615,MATCH(totalExpenditure!$A225,[2]pivotTable!$A$310:$A$615,0))/100*INDEX(gDP!AX$6:AX$271,MATCH(totalExpenditure!$A225,gDP!$B$6:$B$271))=0,"",INDEX([2]pivotTable!AI$310:AI$615,MATCH(totalExpenditure!$A225,[2]pivotTable!$A$310:$A$615,0))/100*INDEX(gDP!AX$6:AX$271,MATCH(totalExpenditure!$A225,gDP!$B$6:$B$271)))</f>
        <v>#N/A</v>
      </c>
      <c r="CI225" s="77" t="e">
        <f>IF(INDEX([2]pivotTable!AJ$310:AJ$615,MATCH(totalExpenditure!$A225,[2]pivotTable!$A$310:$A$615,0))/100*INDEX(gDP!AY$6:AY$271,MATCH(totalExpenditure!$A225,gDP!$B$6:$B$271))=0,"",INDEX([2]pivotTable!AJ$310:AJ$615,MATCH(totalExpenditure!$A225,[2]pivotTable!$A$310:$A$615,0))/100*INDEX(gDP!AY$6:AY$271,MATCH(totalExpenditure!$A225,gDP!$B$6:$B$271)))</f>
        <v>#N/A</v>
      </c>
      <c r="CJ225" s="77" t="e">
        <f>IF(INDEX([2]pivotTable!AK$310:AK$615,MATCH(totalExpenditure!$A225,[2]pivotTable!$A$310:$A$615,0))/100*INDEX(gDP!AZ$6:AZ$271,MATCH(totalExpenditure!$A225,gDP!$B$6:$B$271))=0,"",INDEX([2]pivotTable!AK$310:AK$615,MATCH(totalExpenditure!$A225,[2]pivotTable!$A$310:$A$615,0))/100*INDEX(gDP!AZ$6:AZ$271,MATCH(totalExpenditure!$A225,gDP!$B$6:$B$271)))</f>
        <v>#N/A</v>
      </c>
      <c r="CK225" s="77" t="e">
        <f>IF(INDEX([2]pivotTable!AL$310:AL$615,MATCH(totalExpenditure!$A225,[2]pivotTable!$A$310:$A$615,0))/100*INDEX(gDP!BA$6:BA$271,MATCH(totalExpenditure!$A225,gDP!$B$6:$B$271))=0,"",INDEX([2]pivotTable!AL$310:AL$615,MATCH(totalExpenditure!$A225,[2]pivotTable!$A$310:$A$615,0))/100*INDEX(gDP!BA$6:BA$271,MATCH(totalExpenditure!$A225,gDP!$B$6:$B$271)))</f>
        <v>#N/A</v>
      </c>
      <c r="CL225" s="77" t="e">
        <f>IF(INDEX([2]pivotTable!AM$310:AM$615,MATCH(totalExpenditure!$A225,[2]pivotTable!$A$310:$A$615,0))/100*INDEX(gDP!BB$6:BB$271,MATCH(totalExpenditure!$A225,gDP!$B$6:$B$271))=0,"",INDEX([2]pivotTable!AM$310:AM$615,MATCH(totalExpenditure!$A225,[2]pivotTable!$A$310:$A$615,0))/100*INDEX(gDP!BB$6:BB$271,MATCH(totalExpenditure!$A225,gDP!$B$6:$B$271)))</f>
        <v>#N/A</v>
      </c>
      <c r="CM225" s="77" t="e">
        <f>IF(INDEX([2]pivotTable!AN$310:AN$615,MATCH(totalExpenditure!$A225,[2]pivotTable!$A$310:$A$615,0))/100*INDEX(gDP!BC$6:BC$271,MATCH(totalExpenditure!$A225,gDP!$B$6:$B$271))=0,"",INDEX([2]pivotTable!AN$310:AN$615,MATCH(totalExpenditure!$A225,[2]pivotTable!$A$310:$A$615,0))/100*INDEX(gDP!BC$6:BC$271,MATCH(totalExpenditure!$A225,gDP!$B$6:$B$271)))</f>
        <v>#N/A</v>
      </c>
      <c r="CN225" s="77" t="e">
        <f>IF(INDEX([2]pivotTable!AO$310:AO$615,MATCH(totalExpenditure!$A225,[2]pivotTable!$A$310:$A$615,0))/100*INDEX(gDP!BD$6:BD$271,MATCH(totalExpenditure!$A225,gDP!$B$6:$B$271))=0,"",INDEX([2]pivotTable!AO$310:AO$615,MATCH(totalExpenditure!$A225,[2]pivotTable!$A$310:$A$615,0))/100*INDEX(gDP!BD$6:BD$271,MATCH(totalExpenditure!$A225,gDP!$B$6:$B$271)))</f>
        <v>#N/A</v>
      </c>
      <c r="CO225" s="77" t="e">
        <f>IF(INDEX([2]pivotTable!AP$310:AP$615,MATCH(totalExpenditure!$A225,[2]pivotTable!$A$310:$A$615,0))/100*INDEX(gDP!BE$6:BE$271,MATCH(totalExpenditure!$A225,gDP!$B$6:$B$271))=0,"",INDEX([2]pivotTable!AP$310:AP$615,MATCH(totalExpenditure!$A225,[2]pivotTable!$A$310:$A$615,0))/100*INDEX(gDP!BE$6:BE$271,MATCH(totalExpenditure!$A225,gDP!$B$6:$B$271)))</f>
        <v>#N/A</v>
      </c>
      <c r="CP225" s="77" t="e">
        <f>IF(INDEX([2]pivotTable!AQ$310:AQ$615,MATCH(totalExpenditure!$A225,[2]pivotTable!$A$310:$A$615,0))/100*INDEX(gDP!BF$6:BF$271,MATCH(totalExpenditure!$A225,gDP!$B$6:$B$271))=0,"",INDEX([2]pivotTable!AQ$310:AQ$615,MATCH(totalExpenditure!$A225,[2]pivotTable!$A$310:$A$615,0))/100*INDEX(gDP!BF$6:BF$271,MATCH(totalExpenditure!$A225,gDP!$B$6:$B$271)))</f>
        <v>#N/A</v>
      </c>
      <c r="CQ225" s="77" t="e">
        <f>IF(INDEX([2]pivotTable!AR$310:AR$615,MATCH(totalExpenditure!$A225,[2]pivotTable!$A$310:$A$615,0))/100*INDEX(gDP!BG$6:BG$271,MATCH(totalExpenditure!$A225,gDP!$B$6:$B$271))=0,"",INDEX([2]pivotTable!AR$310:AR$615,MATCH(totalExpenditure!$A225,[2]pivotTable!$A$310:$A$615,0))/100*INDEX(gDP!BG$6:BG$271,MATCH(totalExpenditure!$A225,gDP!$B$6:$B$271)))</f>
        <v>#N/A</v>
      </c>
      <c r="CR225" s="77" t="e">
        <f>IF(INDEX([2]pivotTable!AS$310:AS$615,MATCH(totalExpenditure!$A225,[2]pivotTable!$A$310:$A$615,0))/100*INDEX(gDP!BH$6:BH$271,MATCH(totalExpenditure!$A225,gDP!$B$6:$B$271))=0,"",INDEX([2]pivotTable!AS$310:AS$615,MATCH(totalExpenditure!$A225,[2]pivotTable!$A$310:$A$615,0))/100*INDEX(gDP!BH$6:BH$271,MATCH(totalExpenditure!$A225,gDP!$B$6:$B$271)))</f>
        <v>#N/A</v>
      </c>
      <c r="CS225" s="77" t="e">
        <f>IF(INDEX([2]pivotTable!AT$310:AT$615,MATCH(totalExpenditure!$A225,[2]pivotTable!$A$310:$A$615,0))/100*INDEX(gDP!BI$6:BI$271,MATCH(totalExpenditure!$A225,gDP!$B$6:$B$271))=0,"",INDEX([2]pivotTable!AT$310:AT$615,MATCH(totalExpenditure!$A225,[2]pivotTable!$A$310:$A$615,0))/100*INDEX(gDP!BI$6:BI$271,MATCH(totalExpenditure!$A225,gDP!$B$6:$B$271)))</f>
        <v>#N/A</v>
      </c>
      <c r="CT225" s="77" t="e">
        <f>IF(INDEX([2]pivotTable!AU$310:AU$615,MATCH(totalExpenditure!$A225,[2]pivotTable!$A$310:$A$615,0))/100*INDEX(gDP!BJ$6:BJ$271,MATCH(totalExpenditure!$A225,gDP!$B$6:$B$271))=0,"",INDEX([2]pivotTable!AU$310:AU$615,MATCH(totalExpenditure!$A225,[2]pivotTable!$A$310:$A$615,0))/100*INDEX(gDP!BJ$6:BJ$271,MATCH(totalExpenditure!$A225,gDP!$B$6:$B$271)))</f>
        <v>#N/A</v>
      </c>
      <c r="CU225" s="77" t="e">
        <f>IF(INDEX([2]pivotTable!AV$310:AV$615,MATCH(totalExpenditure!$A225,[2]pivotTable!$A$310:$A$615,0))/100*INDEX(gDP!BK$6:BK$271,MATCH(totalExpenditure!$A225,gDP!$B$6:$B$271))=0,"",INDEX([2]pivotTable!AV$310:AV$615,MATCH(totalExpenditure!$A225,[2]pivotTable!$A$310:$A$615,0))/100*INDEX(gDP!BK$6:BK$271,MATCH(totalExpenditure!$A225,gDP!$B$6:$B$271)))</f>
        <v>#N/A</v>
      </c>
      <c r="CV225" s="77" t="e">
        <f>IF(INDEX([2]pivotTable!AW$310:AW$615,MATCH(totalExpenditure!$A225,[2]pivotTable!$A$310:$A$615,0))/100*INDEX(gDP!BL$6:BL$271,MATCH(totalExpenditure!$A225,gDP!$B$6:$B$271))=0,"",INDEX([2]pivotTable!AW$310:AW$615,MATCH(totalExpenditure!$A225,[2]pivotTable!$A$310:$A$615,0))/100*INDEX(gDP!BL$6:BL$271,MATCH(totalExpenditure!$A225,gDP!$B$6:$B$271)))</f>
        <v>#N/A</v>
      </c>
      <c r="CW225" s="77" t="e">
        <f>IF(INDEX([2]pivotTable!AX$310:AX$615,MATCH(totalExpenditure!$A225,[2]pivotTable!$A$310:$A$615,0))/100*INDEX(gDP!BM$6:BM$271,MATCH(totalExpenditure!$A225,gDP!$B$6:$B$271))=0,"",INDEX([2]pivotTable!AX$310:AX$615,MATCH(totalExpenditure!$A225,[2]pivotTable!$A$310:$A$615,0))/100*INDEX(gDP!BM$6:BM$271,MATCH(totalExpenditure!$A225,gDP!$B$6:$B$271)))</f>
        <v>#N/A</v>
      </c>
      <c r="CX225" s="77" t="e">
        <f>IF(INDEX([2]pivotTable!AY$310:AY$615,MATCH(totalExpenditure!$A225,[2]pivotTable!$A$310:$A$615,0))/100*INDEX(gDP!BN$6:BN$271,MATCH(totalExpenditure!$A225,gDP!$B$6:$B$271))=0,"",INDEX([2]pivotTable!AY$310:AY$615,MATCH(totalExpenditure!$A225,[2]pivotTable!$A$310:$A$615,0))/100*INDEX(gDP!BN$6:BN$271,MATCH(totalExpenditure!$A225,gDP!$B$6:$B$271)))</f>
        <v>#N/A</v>
      </c>
      <c r="CY225" s="77" t="e">
        <f>IF(INDEX([2]pivotTable!AZ$310:AZ$615,MATCH(totalExpenditure!$A225,[2]pivotTable!$A$310:$A$615,0))/100*INDEX(gDP!BO$6:BO$271,MATCH(totalExpenditure!$A225,gDP!$B$6:$B$271))=0,"",INDEX([2]pivotTable!AZ$310:AZ$615,MATCH(totalExpenditure!$A225,[2]pivotTable!$A$310:$A$615,0))/100*INDEX(gDP!BO$6:BO$271,MATCH(totalExpenditure!$A225,gDP!$B$6:$B$271)))</f>
        <v>#N/A</v>
      </c>
      <c r="CZ225" s="77" t="e">
        <f>IF(B225="","",IF(BA225="","",B225-B225+INDEX(gDP!Q$6:Q$271,MATCH(totalExpenditure!$A225,gDP!$B$6:$B$271))))</f>
        <v>#N/A</v>
      </c>
      <c r="DA225" s="77" t="e">
        <f>IF(C225="","",IF(BB225="","",C225-C225+INDEX(gDP!R$6:R$271,MATCH(totalExpenditure!$A225,gDP!$B$6:$B$271))))</f>
        <v>#N/A</v>
      </c>
      <c r="DB225" s="77" t="e">
        <f>IF(D225="","",IF(BC225="","",D225-D225+INDEX(gDP!S$6:S$271,MATCH(totalExpenditure!$A225,gDP!$B$6:$B$271))))</f>
        <v>#N/A</v>
      </c>
      <c r="DC225" s="77" t="e">
        <f>IF(E225="","",IF(BD225="","",E225-E225+INDEX(gDP!T$6:T$271,MATCH(totalExpenditure!$A225,gDP!$B$6:$B$271))))</f>
        <v>#N/A</v>
      </c>
      <c r="DD225" s="77" t="e">
        <f>IF(F225="","",IF(BE225="","",F225-F225+INDEX(gDP!U$6:U$271,MATCH(totalExpenditure!$A225,gDP!$B$6:$B$271))))</f>
        <v>#N/A</v>
      </c>
      <c r="DE225" s="77" t="e">
        <f>IF(G225="","",IF(BF225="","",G225-G225+INDEX(gDP!V$6:V$271,MATCH(totalExpenditure!$A225,gDP!$B$6:$B$271))))</f>
        <v>#N/A</v>
      </c>
      <c r="DF225" s="77" t="e">
        <f>IF(H225="","",IF(BG225="","",H225-H225+INDEX(gDP!W$6:W$271,MATCH(totalExpenditure!$A225,gDP!$B$6:$B$271))))</f>
        <v>#N/A</v>
      </c>
      <c r="DG225" s="77" t="e">
        <f>IF(I225="","",IF(BH225="","",I225-I225+INDEX(gDP!X$6:X$271,MATCH(totalExpenditure!$A225,gDP!$B$6:$B$271))))</f>
        <v>#N/A</v>
      </c>
      <c r="DH225" s="77" t="e">
        <f>IF(J225="","",IF(BI225="","",J225-J225+INDEX(gDP!Y$6:Y$271,MATCH(totalExpenditure!$A225,gDP!$B$6:$B$271))))</f>
        <v>#N/A</v>
      </c>
      <c r="DI225" s="77" t="e">
        <f>IF(K225="","",IF(BJ225="","",K225-K225+INDEX(gDP!Z$6:Z$271,MATCH(totalExpenditure!$A225,gDP!$B$6:$B$271))))</f>
        <v>#N/A</v>
      </c>
      <c r="DJ225" s="77" t="e">
        <f>IF(L225="","",IF(BK225="","",L225-L225+INDEX(gDP!AA$6:AA$271,MATCH(totalExpenditure!$A225,gDP!$B$6:$B$271))))</f>
        <v>#N/A</v>
      </c>
      <c r="DK225" s="77" t="e">
        <f>IF(M225="","",IF(BL225="","",M225-M225+INDEX(gDP!AB$6:AB$271,MATCH(totalExpenditure!$A225,gDP!$B$6:$B$271))))</f>
        <v>#N/A</v>
      </c>
      <c r="DL225" s="77" t="e">
        <f>IF(N225="","",IF(BM225="","",N225-N225+INDEX(gDP!AC$6:AC$271,MATCH(totalExpenditure!$A225,gDP!$B$6:$B$271))))</f>
        <v>#N/A</v>
      </c>
      <c r="DM225" s="77" t="e">
        <f>IF(O225="","",IF(BN225="","",O225-O225+INDEX(gDP!AD$6:AD$271,MATCH(totalExpenditure!$A225,gDP!$B$6:$B$271))))</f>
        <v>#N/A</v>
      </c>
      <c r="DN225" s="77" t="e">
        <f>IF(P225="","",IF(BO225="","",P225-P225+INDEX(gDP!AE$6:AE$271,MATCH(totalExpenditure!$A225,gDP!$B$6:$B$271))))</f>
        <v>#N/A</v>
      </c>
      <c r="DO225" s="77" t="e">
        <f>IF(Q225="","",IF(BP225="","",Q225-Q225+INDEX(gDP!AF$6:AF$271,MATCH(totalExpenditure!$A225,gDP!$B$6:$B$271))))</f>
        <v>#N/A</v>
      </c>
      <c r="DP225" s="77" t="e">
        <f>IF(R225="","",IF(BQ225="","",R225-R225+INDEX(gDP!AG$6:AG$271,MATCH(totalExpenditure!$A225,gDP!$B$6:$B$271))))</f>
        <v>#N/A</v>
      </c>
      <c r="DQ225" s="77" t="e">
        <f>IF(S225="","",IF(BR225="","",S225-S225+INDEX(gDP!AH$6:AH$271,MATCH(totalExpenditure!$A225,gDP!$B$6:$B$271))))</f>
        <v>#N/A</v>
      </c>
      <c r="DR225" s="77" t="e">
        <f>IF(T225="","",IF(BS225="","",T225-T225+INDEX(gDP!AI$6:AI$271,MATCH(totalExpenditure!$A225,gDP!$B$6:$B$271))))</f>
        <v>#N/A</v>
      </c>
      <c r="DS225" s="77" t="e">
        <f>IF(U225="","",IF(BT225="","",U225-U225+INDEX(gDP!AJ$6:AJ$271,MATCH(totalExpenditure!$A225,gDP!$B$6:$B$271))))</f>
        <v>#N/A</v>
      </c>
      <c r="DT225" s="77" t="e">
        <f>IF(V225="","",IF(BU225="","",V225-V225+INDEX(gDP!AK$6:AK$271,MATCH(totalExpenditure!$A225,gDP!$B$6:$B$271))))</f>
        <v>#N/A</v>
      </c>
      <c r="DU225" s="77" t="e">
        <f>IF(W225="","",IF(BV225="","",W225-W225+INDEX(gDP!AL$6:AL$271,MATCH(totalExpenditure!$A225,gDP!$B$6:$B$271))))</f>
        <v>#N/A</v>
      </c>
      <c r="DV225" s="77" t="e">
        <f>IF(X225="","",IF(BW225="","",X225-X225+INDEX(gDP!AM$6:AM$271,MATCH(totalExpenditure!$A225,gDP!$B$6:$B$271))))</f>
        <v>#N/A</v>
      </c>
      <c r="DW225" s="77" t="e">
        <f>IF(Y225="","",IF(BX225="","",Y225-Y225+INDEX(gDP!AN$6:AN$271,MATCH(totalExpenditure!$A225,gDP!$B$6:$B$271))))</f>
        <v>#N/A</v>
      </c>
      <c r="DX225" s="77" t="e">
        <f>IF(Z225="","",IF(BY225="","",Z225-Z225+INDEX(gDP!AO$6:AO$271,MATCH(totalExpenditure!$A225,gDP!$B$6:$B$271))))</f>
        <v>#N/A</v>
      </c>
      <c r="DY225" s="77" t="e">
        <f>IF(AA225="","",IF(BZ225="","",AA225-AA225+INDEX(gDP!AP$6:AP$271,MATCH(totalExpenditure!$A225,gDP!$B$6:$B$271))))</f>
        <v>#N/A</v>
      </c>
      <c r="DZ225" s="77" t="e">
        <f>IF(AB225="","",IF(CA225="","",AB225-AB225+INDEX(gDP!AQ$6:AQ$271,MATCH(totalExpenditure!$A225,gDP!$B$6:$B$271))))</f>
        <v>#N/A</v>
      </c>
      <c r="EA225" s="77" t="e">
        <f>IF(AC225="","",IF(CB225="","",AC225-AC225+INDEX(gDP!AR$6:AR$271,MATCH(totalExpenditure!$A225,gDP!$B$6:$B$271))))</f>
        <v>#N/A</v>
      </c>
      <c r="EB225" s="77" t="e">
        <f>IF(AD225="","",IF(CC225="","",AD225-AD225+INDEX(gDP!AS$6:AS$271,MATCH(totalExpenditure!$A225,gDP!$B$6:$B$271))))</f>
        <v>#N/A</v>
      </c>
      <c r="EC225" s="77" t="e">
        <f>IF(AE225="","",IF(CD225="","",AE225-AE225+INDEX(gDP!AT$6:AT$271,MATCH(totalExpenditure!$A225,gDP!$B$6:$B$271))))</f>
        <v>#N/A</v>
      </c>
      <c r="ED225" s="77" t="e">
        <f>IF(AF225="","",IF(CE225="","",AF225-AF225+INDEX(gDP!AU$6:AU$271,MATCH(totalExpenditure!$A225,gDP!$B$6:$B$271))))</f>
        <v>#N/A</v>
      </c>
      <c r="EE225" s="77" t="e">
        <f>IF(AG225="","",IF(CF225="","",AG225-AG225+INDEX(gDP!AV$6:AV$271,MATCH(totalExpenditure!$A225,gDP!$B$6:$B$271))))</f>
        <v>#N/A</v>
      </c>
      <c r="EF225" s="77" t="e">
        <f>IF(AH225="","",IF(CG225="","",AH225-AH225+INDEX(gDP!AW$6:AW$271,MATCH(totalExpenditure!$A225,gDP!$B$6:$B$271))))</f>
        <v>#N/A</v>
      </c>
      <c r="EG225" s="77" t="e">
        <f>IF(AI225="","",IF(CH225="","",AI225-AI225+INDEX(gDP!AX$6:AX$271,MATCH(totalExpenditure!$A225,gDP!$B$6:$B$271))))</f>
        <v>#N/A</v>
      </c>
      <c r="EH225" s="77" t="e">
        <f>IF(AJ225="","",IF(CI225="","",AJ225-AJ225+INDEX(gDP!AY$6:AY$271,MATCH(totalExpenditure!$A225,gDP!$B$6:$B$271))))</f>
        <v>#N/A</v>
      </c>
      <c r="EI225" s="77" t="e">
        <f>IF(AK225="","",IF(CJ225="","",AK225-AK225+INDEX(gDP!AZ$6:AZ$271,MATCH(totalExpenditure!$A225,gDP!$B$6:$B$271))))</f>
        <v>#N/A</v>
      </c>
      <c r="EJ225" s="77" t="e">
        <f>IF(AL225="","",IF(CK225="","",AL225-AL225+INDEX(gDP!BA$6:BA$271,MATCH(totalExpenditure!$A225,gDP!$B$6:$B$271))))</f>
        <v>#N/A</v>
      </c>
      <c r="EK225" s="77" t="e">
        <f>IF(AM225="","",IF(CL225="","",AM225-AM225+INDEX(gDP!BB$6:BB$271,MATCH(totalExpenditure!$A225,gDP!$B$6:$B$271))))</f>
        <v>#N/A</v>
      </c>
      <c r="EL225" s="77" t="e">
        <f>IF(AN225="","",IF(CM225="","",AN225-AN225+INDEX(gDP!BC$6:BC$271,MATCH(totalExpenditure!$A225,gDP!$B$6:$B$271))))</f>
        <v>#N/A</v>
      </c>
      <c r="EM225" s="77" t="e">
        <f>IF(AO225="","",IF(CN225="","",AO225-AO225+INDEX(gDP!BD$6:BD$271,MATCH(totalExpenditure!$A225,gDP!$B$6:$B$271))))</f>
        <v>#N/A</v>
      </c>
      <c r="EN225" s="77" t="e">
        <f>IF(AP225="","",IF(CO225="","",AP225-AP225+INDEX(gDP!BE$6:BE$271,MATCH(totalExpenditure!$A225,gDP!$B$6:$B$271))))</f>
        <v>#N/A</v>
      </c>
      <c r="EO225" s="77" t="e">
        <f>IF(AQ225="","",IF(CP225="","",AQ225-AQ225+INDEX(gDP!BF$6:BF$271,MATCH(totalExpenditure!$A225,gDP!$B$6:$B$271))))</f>
        <v>#N/A</v>
      </c>
      <c r="EP225" s="77" t="e">
        <f>IF(AR225="","",IF(CQ225="","",AR225-AR225+INDEX(gDP!BG$6:BG$271,MATCH(totalExpenditure!$A225,gDP!$B$6:$B$271))))</f>
        <v>#N/A</v>
      </c>
      <c r="EQ225" s="77" t="e">
        <f>IF(AS225="","",IF(CR225="","",AS225-AS225+INDEX(gDP!BH$6:BH$271,MATCH(totalExpenditure!$A225,gDP!$B$6:$B$271))))</f>
        <v>#N/A</v>
      </c>
      <c r="ER225" s="77" t="e">
        <f>IF(AT225="","",IF(CS225="","",AT225-AT225+INDEX(gDP!BI$6:BI$271,MATCH(totalExpenditure!$A225,gDP!$B$6:$B$271))))</f>
        <v>#N/A</v>
      </c>
      <c r="ES225" s="77" t="e">
        <f>IF(AU225="","",IF(CT225="","",AU225-AU225+INDEX(gDP!BJ$6:BJ$271,MATCH(totalExpenditure!$A225,gDP!$B$6:$B$271))))</f>
        <v>#N/A</v>
      </c>
      <c r="ET225" s="77" t="e">
        <f>IF(AV225="","",IF(CU225="","",AV225-AV225+INDEX(gDP!BK$6:BK$271,MATCH(totalExpenditure!$A225,gDP!$B$6:$B$271))))</f>
        <v>#N/A</v>
      </c>
      <c r="EU225" s="77" t="e">
        <f>IF(AW225="","",IF(CV225="","",AW225-AW225+INDEX(gDP!BL$6:BL$271,MATCH(totalExpenditure!$A225,gDP!$B$6:$B$271))))</f>
        <v>#N/A</v>
      </c>
      <c r="EV225" s="77" t="e">
        <f>IF(AX225="","",IF(CW225="","",AX225-AX225+INDEX(gDP!BM$6:BM$271,MATCH(totalExpenditure!$A225,gDP!$B$6:$B$271))))</f>
        <v>#N/A</v>
      </c>
      <c r="EW225" s="77" t="e">
        <f>IF(AY225="","",IF(CX225="","",AY225-AY225+INDEX(gDP!BN$6:BN$271,MATCH(totalExpenditure!$A225,gDP!$B$6:$B$271))))</f>
        <v>#N/A</v>
      </c>
      <c r="EX225" s="77" t="e">
        <f>IF(AZ225="","",IF(CY225="","",AZ225-AZ225+INDEX(gDP!BO$6:BO$271,MATCH(totalExpenditure!$A225,gDP!$B$6:$B$271))))</f>
        <v>#N/A</v>
      </c>
    </row>
    <row r="226" spans="1:154" x14ac:dyDescent="0.35">
      <c r="A226" t="s">
        <v>661</v>
      </c>
      <c r="B226" s="77" t="str">
        <f>IF(INDEX([2]pivotTable!B$3:B$308,MATCH(totalExpenditure!$A226,[2]pivotTable!$A$3:$A$308,0))/100*INDEX(gDP!Q$6:Q$271,MATCH(totalExpenditure!$A226,gDP!$B$6:$B$271))=0,"",INDEX([2]pivotTable!B$3:B$308,MATCH(totalExpenditure!$A226,[2]pivotTable!$A$3:$A$308,0))/100*INDEX(gDP!Q$6:Q$271,MATCH(totalExpenditure!$A226,gDP!$B$6:$B$271)))</f>
        <v/>
      </c>
      <c r="C226" s="77" t="str">
        <f>IF(INDEX([2]pivotTable!C$3:C$308,MATCH(totalExpenditure!$A226,[2]pivotTable!$A$3:$A$308,0))/100*INDEX(gDP!R$6:R$271,MATCH(totalExpenditure!$A226,gDP!$B$6:$B$271))=0,"",INDEX([2]pivotTable!C$3:C$308,MATCH(totalExpenditure!$A226,[2]pivotTable!$A$3:$A$308,0))/100*INDEX(gDP!R$6:R$271,MATCH(totalExpenditure!$A226,gDP!$B$6:$B$271)))</f>
        <v/>
      </c>
      <c r="D226" s="77" t="str">
        <f>IF(INDEX([2]pivotTable!D$3:D$308,MATCH(totalExpenditure!$A226,[2]pivotTable!$A$3:$A$308,0))/100*INDEX(gDP!S$6:S$271,MATCH(totalExpenditure!$A226,gDP!$B$6:$B$271))=0,"",INDEX([2]pivotTable!D$3:D$308,MATCH(totalExpenditure!$A226,[2]pivotTable!$A$3:$A$308,0))/100*INDEX(gDP!S$6:S$271,MATCH(totalExpenditure!$A226,gDP!$B$6:$B$271)))</f>
        <v/>
      </c>
      <c r="E226" s="77" t="str">
        <f>IF(INDEX([2]pivotTable!E$3:E$308,MATCH(totalExpenditure!$A226,[2]pivotTable!$A$3:$A$308,0))/100*INDEX(gDP!T$6:T$271,MATCH(totalExpenditure!$A226,gDP!$B$6:$B$271))=0,"",INDEX([2]pivotTable!E$3:E$308,MATCH(totalExpenditure!$A226,[2]pivotTable!$A$3:$A$308,0))/100*INDEX(gDP!T$6:T$271,MATCH(totalExpenditure!$A226,gDP!$B$6:$B$271)))</f>
        <v/>
      </c>
      <c r="F226" s="77" t="str">
        <f>IF(INDEX([2]pivotTable!F$3:F$308,MATCH(totalExpenditure!$A226,[2]pivotTable!$A$3:$A$308,0))/100*INDEX(gDP!U$6:U$271,MATCH(totalExpenditure!$A226,gDP!$B$6:$B$271))=0,"",INDEX([2]pivotTable!F$3:F$308,MATCH(totalExpenditure!$A226,[2]pivotTable!$A$3:$A$308,0))/100*INDEX(gDP!U$6:U$271,MATCH(totalExpenditure!$A226,gDP!$B$6:$B$271)))</f>
        <v/>
      </c>
      <c r="G226" s="77" t="str">
        <f>IF(INDEX([2]pivotTable!G$3:G$308,MATCH(totalExpenditure!$A226,[2]pivotTable!$A$3:$A$308,0))/100*INDEX(gDP!V$6:V$271,MATCH(totalExpenditure!$A226,gDP!$B$6:$B$271))=0,"",INDEX([2]pivotTable!G$3:G$308,MATCH(totalExpenditure!$A226,[2]pivotTable!$A$3:$A$308,0))/100*INDEX(gDP!V$6:V$271,MATCH(totalExpenditure!$A226,gDP!$B$6:$B$271)))</f>
        <v/>
      </c>
      <c r="H226" s="77" t="str">
        <f>IF(INDEX([2]pivotTable!H$3:H$308,MATCH(totalExpenditure!$A226,[2]pivotTable!$A$3:$A$308,0))/100*INDEX(gDP!W$6:W$271,MATCH(totalExpenditure!$A226,gDP!$B$6:$B$271))=0,"",INDEX([2]pivotTable!H$3:H$308,MATCH(totalExpenditure!$A226,[2]pivotTable!$A$3:$A$308,0))/100*INDEX(gDP!W$6:W$271,MATCH(totalExpenditure!$A226,gDP!$B$6:$B$271)))</f>
        <v/>
      </c>
      <c r="I226" s="77" t="str">
        <f>IF(INDEX([2]pivotTable!I$3:I$308,MATCH(totalExpenditure!$A226,[2]pivotTable!$A$3:$A$308,0))/100*INDEX(gDP!X$6:X$271,MATCH(totalExpenditure!$A226,gDP!$B$6:$B$271))=0,"",INDEX([2]pivotTable!I$3:I$308,MATCH(totalExpenditure!$A226,[2]pivotTable!$A$3:$A$308,0))/100*INDEX(gDP!X$6:X$271,MATCH(totalExpenditure!$A226,gDP!$B$6:$B$271)))</f>
        <v/>
      </c>
      <c r="J226" s="77" t="str">
        <f>IF(INDEX([2]pivotTable!J$3:J$308,MATCH(totalExpenditure!$A226,[2]pivotTable!$A$3:$A$308,0))/100*INDEX(gDP!Y$6:Y$271,MATCH(totalExpenditure!$A226,gDP!$B$6:$B$271))=0,"",INDEX([2]pivotTable!J$3:J$308,MATCH(totalExpenditure!$A226,[2]pivotTable!$A$3:$A$308,0))/100*INDEX(gDP!Y$6:Y$271,MATCH(totalExpenditure!$A226,gDP!$B$6:$B$271)))</f>
        <v/>
      </c>
      <c r="K226" s="77" t="str">
        <f>IF(INDEX([2]pivotTable!K$3:K$308,MATCH(totalExpenditure!$A226,[2]pivotTable!$A$3:$A$308,0))/100*INDEX(gDP!Z$6:Z$271,MATCH(totalExpenditure!$A226,gDP!$B$6:$B$271))=0,"",INDEX([2]pivotTable!K$3:K$308,MATCH(totalExpenditure!$A226,[2]pivotTable!$A$3:$A$308,0))/100*INDEX(gDP!Z$6:Z$271,MATCH(totalExpenditure!$A226,gDP!$B$6:$B$271)))</f>
        <v/>
      </c>
      <c r="L226" s="77" t="str">
        <f>IF(INDEX([2]pivotTable!L$3:L$308,MATCH(totalExpenditure!$A226,[2]pivotTable!$A$3:$A$308,0))/100*INDEX(gDP!AA$6:AA$271,MATCH(totalExpenditure!$A226,gDP!$B$6:$B$271))=0,"",INDEX([2]pivotTable!L$3:L$308,MATCH(totalExpenditure!$A226,[2]pivotTable!$A$3:$A$308,0))/100*INDEX(gDP!AA$6:AA$271,MATCH(totalExpenditure!$A226,gDP!$B$6:$B$271)))</f>
        <v/>
      </c>
      <c r="M226" s="77" t="str">
        <f>IF(INDEX([2]pivotTable!M$3:M$308,MATCH(totalExpenditure!$A226,[2]pivotTable!$A$3:$A$308,0))/100*INDEX(gDP!AB$6:AB$271,MATCH(totalExpenditure!$A226,gDP!$B$6:$B$271))=0,"",INDEX([2]pivotTable!M$3:M$308,MATCH(totalExpenditure!$A226,[2]pivotTable!$A$3:$A$308,0))/100*INDEX(gDP!AB$6:AB$271,MATCH(totalExpenditure!$A226,gDP!$B$6:$B$271)))</f>
        <v/>
      </c>
      <c r="N226" s="77" t="str">
        <f>IF(INDEX([2]pivotTable!N$3:N$308,MATCH(totalExpenditure!$A226,[2]pivotTable!$A$3:$A$308,0))/100*INDEX(gDP!AC$6:AC$271,MATCH(totalExpenditure!$A226,gDP!$B$6:$B$271))=0,"",INDEX([2]pivotTable!N$3:N$308,MATCH(totalExpenditure!$A226,[2]pivotTable!$A$3:$A$308,0))/100*INDEX(gDP!AC$6:AC$271,MATCH(totalExpenditure!$A226,gDP!$B$6:$B$271)))</f>
        <v/>
      </c>
      <c r="O226" s="77" t="str">
        <f>IF(INDEX([2]pivotTable!O$3:O$308,MATCH(totalExpenditure!$A226,[2]pivotTable!$A$3:$A$308,0))/100*INDEX(gDP!AD$6:AD$271,MATCH(totalExpenditure!$A226,gDP!$B$6:$B$271))=0,"",INDEX([2]pivotTable!O$3:O$308,MATCH(totalExpenditure!$A226,[2]pivotTable!$A$3:$A$308,0))/100*INDEX(gDP!AD$6:AD$271,MATCH(totalExpenditure!$A226,gDP!$B$6:$B$271)))</f>
        <v/>
      </c>
      <c r="P226" s="77" t="str">
        <f>IF(INDEX([2]pivotTable!P$3:P$308,MATCH(totalExpenditure!$A226,[2]pivotTable!$A$3:$A$308,0))/100*INDEX(gDP!AE$6:AE$271,MATCH(totalExpenditure!$A226,gDP!$B$6:$B$271))=0,"",INDEX([2]pivotTable!P$3:P$308,MATCH(totalExpenditure!$A226,[2]pivotTable!$A$3:$A$308,0))/100*INDEX(gDP!AE$6:AE$271,MATCH(totalExpenditure!$A226,gDP!$B$6:$B$271)))</f>
        <v/>
      </c>
      <c r="Q226" s="77" t="str">
        <f>IF(INDEX([2]pivotTable!Q$3:Q$308,MATCH(totalExpenditure!$A226,[2]pivotTable!$A$3:$A$308,0))/100*INDEX(gDP!AF$6:AF$271,MATCH(totalExpenditure!$A226,gDP!$B$6:$B$271))=0,"",INDEX([2]pivotTable!Q$3:Q$308,MATCH(totalExpenditure!$A226,[2]pivotTable!$A$3:$A$308,0))/100*INDEX(gDP!AF$6:AF$271,MATCH(totalExpenditure!$A226,gDP!$B$6:$B$271)))</f>
        <v/>
      </c>
      <c r="R226" s="77" t="str">
        <f>IF(INDEX([2]pivotTable!R$3:R$308,MATCH(totalExpenditure!$A226,[2]pivotTable!$A$3:$A$308,0))/100*INDEX(gDP!AG$6:AG$271,MATCH(totalExpenditure!$A226,gDP!$B$6:$B$271))=0,"",INDEX([2]pivotTable!R$3:R$308,MATCH(totalExpenditure!$A226,[2]pivotTable!$A$3:$A$308,0))/100*INDEX(gDP!AG$6:AG$271,MATCH(totalExpenditure!$A226,gDP!$B$6:$B$271)))</f>
        <v/>
      </c>
      <c r="S226" s="77" t="str">
        <f>IF(INDEX([2]pivotTable!S$3:S$308,MATCH(totalExpenditure!$A226,[2]pivotTable!$A$3:$A$308,0))/100*INDEX(gDP!AH$6:AH$271,MATCH(totalExpenditure!$A226,gDP!$B$6:$B$271))=0,"",INDEX([2]pivotTable!S$3:S$308,MATCH(totalExpenditure!$A226,[2]pivotTable!$A$3:$A$308,0))/100*INDEX(gDP!AH$6:AH$271,MATCH(totalExpenditure!$A226,gDP!$B$6:$B$271)))</f>
        <v/>
      </c>
      <c r="T226" s="77" t="str">
        <f>IF(INDEX([2]pivotTable!T$3:T$308,MATCH(totalExpenditure!$A226,[2]pivotTable!$A$3:$A$308,0))/100*INDEX(gDP!AI$6:AI$271,MATCH(totalExpenditure!$A226,gDP!$B$6:$B$271))=0,"",INDEX([2]pivotTable!T$3:T$308,MATCH(totalExpenditure!$A226,[2]pivotTable!$A$3:$A$308,0))/100*INDEX(gDP!AI$6:AI$271,MATCH(totalExpenditure!$A226,gDP!$B$6:$B$271)))</f>
        <v/>
      </c>
      <c r="U226" s="77" t="str">
        <f>IF(INDEX([2]pivotTable!U$3:U$308,MATCH(totalExpenditure!$A226,[2]pivotTable!$A$3:$A$308,0))/100*INDEX(gDP!AJ$6:AJ$271,MATCH(totalExpenditure!$A226,gDP!$B$6:$B$271))=0,"",INDEX([2]pivotTable!U$3:U$308,MATCH(totalExpenditure!$A226,[2]pivotTable!$A$3:$A$308,0))/100*INDEX(gDP!AJ$6:AJ$271,MATCH(totalExpenditure!$A226,gDP!$B$6:$B$271)))</f>
        <v/>
      </c>
      <c r="V226" s="77" t="str">
        <f>IF(INDEX([2]pivotTable!V$3:V$308,MATCH(totalExpenditure!$A226,[2]pivotTable!$A$3:$A$308,0))/100*INDEX(gDP!AK$6:AK$271,MATCH(totalExpenditure!$A226,gDP!$B$6:$B$271))=0,"",INDEX([2]pivotTable!V$3:V$308,MATCH(totalExpenditure!$A226,[2]pivotTable!$A$3:$A$308,0))/100*INDEX(gDP!AK$6:AK$271,MATCH(totalExpenditure!$A226,gDP!$B$6:$B$271)))</f>
        <v/>
      </c>
      <c r="W226" s="77" t="str">
        <f>IF(INDEX([2]pivotTable!W$3:W$308,MATCH(totalExpenditure!$A226,[2]pivotTable!$A$3:$A$308,0))/100*INDEX(gDP!AL$6:AL$271,MATCH(totalExpenditure!$A226,gDP!$B$6:$B$271))=0,"",INDEX([2]pivotTable!W$3:W$308,MATCH(totalExpenditure!$A226,[2]pivotTable!$A$3:$A$308,0))/100*INDEX(gDP!AL$6:AL$271,MATCH(totalExpenditure!$A226,gDP!$B$6:$B$271)))</f>
        <v/>
      </c>
      <c r="X226" s="77" t="str">
        <f>IF(INDEX([2]pivotTable!X$3:X$308,MATCH(totalExpenditure!$A226,[2]pivotTable!$A$3:$A$308,0))/100*INDEX(gDP!AM$6:AM$271,MATCH(totalExpenditure!$A226,gDP!$B$6:$B$271))=0,"",INDEX([2]pivotTable!X$3:X$308,MATCH(totalExpenditure!$A226,[2]pivotTable!$A$3:$A$308,0))/100*INDEX(gDP!AM$6:AM$271,MATCH(totalExpenditure!$A226,gDP!$B$6:$B$271)))</f>
        <v/>
      </c>
      <c r="Y226" s="77">
        <f>IF(INDEX([2]pivotTable!Y$3:Y$308,MATCH(totalExpenditure!$A226,[2]pivotTable!$A$3:$A$308,0))/100*INDEX(gDP!AN$6:AN$271,MATCH(totalExpenditure!$A226,gDP!$B$6:$B$271))=0,"",INDEX([2]pivotTable!Y$3:Y$308,MATCH(totalExpenditure!$A226,[2]pivotTable!$A$3:$A$308,0))/100*INDEX(gDP!AN$6:AN$271,MATCH(totalExpenditure!$A226,gDP!$B$6:$B$271)))</f>
        <v>806212567.84313869</v>
      </c>
      <c r="Z226" s="77">
        <f>IF(INDEX([2]pivotTable!Z$3:Z$308,MATCH(totalExpenditure!$A226,[2]pivotTable!$A$3:$A$308,0))/100*INDEX(gDP!AO$6:AO$271,MATCH(totalExpenditure!$A226,gDP!$B$6:$B$271))=0,"",INDEX([2]pivotTable!Z$3:Z$308,MATCH(totalExpenditure!$A226,[2]pivotTable!$A$3:$A$308,0))/100*INDEX(gDP!AO$6:AO$271,MATCH(totalExpenditure!$A226,gDP!$B$6:$B$271)))</f>
        <v>904771190.87452602</v>
      </c>
      <c r="AA226" s="77">
        <f>IF(INDEX([2]pivotTable!AA$3:AA$308,MATCH(totalExpenditure!$A226,[2]pivotTable!$A$3:$A$308,0))/100*INDEX(gDP!AP$6:AP$271,MATCH(totalExpenditure!$A226,gDP!$B$6:$B$271))=0,"",INDEX([2]pivotTable!AA$3:AA$308,MATCH(totalExpenditure!$A226,[2]pivotTable!$A$3:$A$308,0))/100*INDEX(gDP!AP$6:AP$271,MATCH(totalExpenditure!$A226,gDP!$B$6:$B$271)))</f>
        <v>831180842.86847091</v>
      </c>
      <c r="AB226" s="77">
        <f>IF(INDEX([2]pivotTable!AB$3:AB$308,MATCH(totalExpenditure!$A226,[2]pivotTable!$A$3:$A$308,0))/100*INDEX(gDP!AQ$6:AQ$271,MATCH(totalExpenditure!$A226,gDP!$B$6:$B$271))=0,"",INDEX([2]pivotTable!AB$3:AB$308,MATCH(totalExpenditure!$A226,[2]pivotTable!$A$3:$A$308,0))/100*INDEX(gDP!AQ$6:AQ$271,MATCH(totalExpenditure!$A226,gDP!$B$6:$B$271)))</f>
        <v>871795219.59950721</v>
      </c>
      <c r="AC226" s="77">
        <f>IF(INDEX([2]pivotTable!AC$3:AC$308,MATCH(totalExpenditure!$A226,[2]pivotTable!$A$3:$A$308,0))/100*INDEX(gDP!AR$6:AR$271,MATCH(totalExpenditure!$A226,gDP!$B$6:$B$271))=0,"",INDEX([2]pivotTable!AC$3:AC$308,MATCH(totalExpenditure!$A226,[2]pivotTable!$A$3:$A$308,0))/100*INDEX(gDP!AR$6:AR$271,MATCH(totalExpenditure!$A226,gDP!$B$6:$B$271)))</f>
        <v>816426359.3122952</v>
      </c>
      <c r="AD226" s="77">
        <f>IF(INDEX([2]pivotTable!AD$3:AD$308,MATCH(totalExpenditure!$A226,[2]pivotTable!$A$3:$A$308,0))/100*INDEX(gDP!AS$6:AS$271,MATCH(totalExpenditure!$A226,gDP!$B$6:$B$271))=0,"",INDEX([2]pivotTable!AD$3:AD$308,MATCH(totalExpenditure!$A226,[2]pivotTable!$A$3:$A$308,0))/100*INDEX(gDP!AS$6:AS$271,MATCH(totalExpenditure!$A226,gDP!$B$6:$B$271)))</f>
        <v>795397599.26617908</v>
      </c>
      <c r="AE226" s="77">
        <f>IF(INDEX([2]pivotTable!AE$3:AE$308,MATCH(totalExpenditure!$A226,[2]pivotTable!$A$3:$A$308,0))/100*INDEX(gDP!AT$6:AT$271,MATCH(totalExpenditure!$A226,gDP!$B$6:$B$271))=0,"",INDEX([2]pivotTable!AE$3:AE$308,MATCH(totalExpenditure!$A226,[2]pivotTable!$A$3:$A$308,0))/100*INDEX(gDP!AT$6:AT$271,MATCH(totalExpenditure!$A226,gDP!$B$6:$B$271)))</f>
        <v>818715590.74506962</v>
      </c>
      <c r="AF226" s="77">
        <f>IF(INDEX([2]pivotTable!AF$3:AF$308,MATCH(totalExpenditure!$A226,[2]pivotTable!$A$3:$A$308,0))/100*INDEX(gDP!AU$6:AU$271,MATCH(totalExpenditure!$A226,gDP!$B$6:$B$271))=0,"",INDEX([2]pivotTable!AF$3:AF$308,MATCH(totalExpenditure!$A226,[2]pivotTable!$A$3:$A$308,0))/100*INDEX(gDP!AU$6:AU$271,MATCH(totalExpenditure!$A226,gDP!$B$6:$B$271)))</f>
        <v>1023636037.1849027</v>
      </c>
      <c r="AG226" s="77">
        <f>IF(INDEX([2]pivotTable!AG$3:AG$308,MATCH(totalExpenditure!$A226,[2]pivotTable!$A$3:$A$308,0))/100*INDEX(gDP!AV$6:AV$271,MATCH(totalExpenditure!$A226,gDP!$B$6:$B$271))=0,"",INDEX([2]pivotTable!AG$3:AG$308,MATCH(totalExpenditure!$A226,[2]pivotTable!$A$3:$A$308,0))/100*INDEX(gDP!AV$6:AV$271,MATCH(totalExpenditure!$A226,gDP!$B$6:$B$271)))</f>
        <v>844559374.03469467</v>
      </c>
      <c r="AH226" s="77">
        <f>IF(INDEX([2]pivotTable!AH$3:AH$308,MATCH(totalExpenditure!$A226,[2]pivotTable!$A$3:$A$308,0))/100*INDEX(gDP!AW$6:AW$271,MATCH(totalExpenditure!$A226,gDP!$B$6:$B$271))=0,"",INDEX([2]pivotTable!AH$3:AH$308,MATCH(totalExpenditure!$A226,[2]pivotTable!$A$3:$A$308,0))/100*INDEX(gDP!AW$6:AW$271,MATCH(totalExpenditure!$A226,gDP!$B$6:$B$271)))</f>
        <v>964949067.08066154</v>
      </c>
      <c r="AI226" s="77">
        <f>IF(INDEX([2]pivotTable!AI$3:AI$308,MATCH(totalExpenditure!$A226,[2]pivotTable!$A$3:$A$308,0))/100*INDEX(gDP!AX$6:AX$271,MATCH(totalExpenditure!$A226,gDP!$B$6:$B$271))=0,"",INDEX([2]pivotTable!AI$3:AI$308,MATCH(totalExpenditure!$A226,[2]pivotTable!$A$3:$A$308,0))/100*INDEX(gDP!AX$6:AX$271,MATCH(totalExpenditure!$A226,gDP!$B$6:$B$271)))</f>
        <v>992377830.93216038</v>
      </c>
      <c r="AJ226" s="77">
        <f>IF(INDEX([2]pivotTable!AJ$3:AJ$308,MATCH(totalExpenditure!$A226,[2]pivotTable!$A$3:$A$308,0))/100*INDEX(gDP!AY$6:AY$271,MATCH(totalExpenditure!$A226,gDP!$B$6:$B$271))=0,"",INDEX([2]pivotTable!AJ$3:AJ$308,MATCH(totalExpenditure!$A226,[2]pivotTable!$A$3:$A$308,0))/100*INDEX(gDP!AY$6:AY$271,MATCH(totalExpenditure!$A226,gDP!$B$6:$B$271)))</f>
        <v>1231351697.2504752</v>
      </c>
      <c r="AK226" s="77">
        <f>IF(INDEX([2]pivotTable!AK$3:AK$308,MATCH(totalExpenditure!$A226,[2]pivotTable!$A$3:$A$308,0))/100*INDEX(gDP!AZ$6:AZ$271,MATCH(totalExpenditure!$A226,gDP!$B$6:$B$271))=0,"",INDEX([2]pivotTable!AK$3:AK$308,MATCH(totalExpenditure!$A226,[2]pivotTable!$A$3:$A$308,0))/100*INDEX(gDP!AZ$6:AZ$271,MATCH(totalExpenditure!$A226,gDP!$B$6:$B$271)))</f>
        <v>1419649383.5077081</v>
      </c>
      <c r="AL226" s="77">
        <f>IF(INDEX([2]pivotTable!AL$3:AL$308,MATCH(totalExpenditure!$A226,[2]pivotTable!$A$3:$A$308,0))/100*INDEX(gDP!BA$6:BA$271,MATCH(totalExpenditure!$A226,gDP!$B$6:$B$271))=0,"",INDEX([2]pivotTable!AL$3:AL$308,MATCH(totalExpenditure!$A226,[2]pivotTable!$A$3:$A$308,0))/100*INDEX(gDP!BA$6:BA$271,MATCH(totalExpenditure!$A226,gDP!$B$6:$B$271)))</f>
        <v>1573726486.5657349</v>
      </c>
      <c r="AM226" s="77">
        <f>IF(INDEX([2]pivotTable!AM$3:AM$308,MATCH(totalExpenditure!$A226,[2]pivotTable!$A$3:$A$308,0))/100*INDEX(gDP!BB$6:BB$271,MATCH(totalExpenditure!$A226,gDP!$B$6:$B$271))=0,"",INDEX([2]pivotTable!AM$3:AM$308,MATCH(totalExpenditure!$A226,[2]pivotTable!$A$3:$A$308,0))/100*INDEX(gDP!BB$6:BB$271,MATCH(totalExpenditure!$A226,gDP!$B$6:$B$271)))</f>
        <v>1644947179.287652</v>
      </c>
      <c r="AN226" s="77">
        <f>IF(INDEX([2]pivotTable!AN$3:AN$308,MATCH(totalExpenditure!$A226,[2]pivotTable!$A$3:$A$308,0))/100*INDEX(gDP!BC$6:BC$271,MATCH(totalExpenditure!$A226,gDP!$B$6:$B$271))=0,"",INDEX([2]pivotTable!AN$3:AN$308,MATCH(totalExpenditure!$A226,[2]pivotTable!$A$3:$A$308,0))/100*INDEX(gDP!BC$6:BC$271,MATCH(totalExpenditure!$A226,gDP!$B$6:$B$271)))</f>
        <v>1622698486.5022337</v>
      </c>
      <c r="AO226" s="77">
        <f>IF(INDEX([2]pivotTable!AO$3:AO$308,MATCH(totalExpenditure!$A226,[2]pivotTable!$A$3:$A$308,0))/100*INDEX(gDP!BD$6:BD$271,MATCH(totalExpenditure!$A226,gDP!$B$6:$B$271))=0,"",INDEX([2]pivotTable!AO$3:AO$308,MATCH(totalExpenditure!$A226,[2]pivotTable!$A$3:$A$308,0))/100*INDEX(gDP!BD$6:BD$271,MATCH(totalExpenditure!$A226,gDP!$B$6:$B$271)))</f>
        <v>1798608337.6479032</v>
      </c>
      <c r="AP226" s="77">
        <f>IF(INDEX([2]pivotTable!AP$3:AP$308,MATCH(totalExpenditure!$A226,[2]pivotTable!$A$3:$A$308,0))/100*INDEX(gDP!BE$6:BE$271,MATCH(totalExpenditure!$A226,gDP!$B$6:$B$271))=0,"",INDEX([2]pivotTable!AP$3:AP$308,MATCH(totalExpenditure!$A226,[2]pivotTable!$A$3:$A$308,0))/100*INDEX(gDP!BE$6:BE$271,MATCH(totalExpenditure!$A226,gDP!$B$6:$B$271)))</f>
        <v>1665377667.1067467</v>
      </c>
      <c r="AQ226" s="77">
        <f>IF(INDEX([2]pivotTable!AQ$3:AQ$308,MATCH(totalExpenditure!$A226,[2]pivotTable!$A$3:$A$308,0))/100*INDEX(gDP!BF$6:BF$271,MATCH(totalExpenditure!$A226,gDP!$B$6:$B$271))=0,"",INDEX([2]pivotTable!AQ$3:AQ$308,MATCH(totalExpenditure!$A226,[2]pivotTable!$A$3:$A$308,0))/100*INDEX(gDP!BF$6:BF$271,MATCH(totalExpenditure!$A226,gDP!$B$6:$B$271)))</f>
        <v>1761046954.7125134</v>
      </c>
      <c r="AR226" s="77">
        <f>IF(INDEX([2]pivotTable!AR$3:AR$308,MATCH(totalExpenditure!$A226,[2]pivotTable!$A$3:$A$308,0))/100*INDEX(gDP!BG$6:BG$271,MATCH(totalExpenditure!$A226,gDP!$B$6:$B$271))=0,"",INDEX([2]pivotTable!AR$3:AR$308,MATCH(totalExpenditure!$A226,[2]pivotTable!$A$3:$A$308,0))/100*INDEX(gDP!BG$6:BG$271,MATCH(totalExpenditure!$A226,gDP!$B$6:$B$271)))</f>
        <v>2008453491.3940396</v>
      </c>
      <c r="AS226" s="77">
        <f>IF(INDEX([2]pivotTable!AS$3:AS$308,MATCH(totalExpenditure!$A226,[2]pivotTable!$A$3:$A$308,0))/100*INDEX(gDP!BH$6:BH$271,MATCH(totalExpenditure!$A226,gDP!$B$6:$B$271))=0,"",INDEX([2]pivotTable!AS$3:AS$308,MATCH(totalExpenditure!$A226,[2]pivotTable!$A$3:$A$308,0))/100*INDEX(gDP!BH$6:BH$271,MATCH(totalExpenditure!$A226,gDP!$B$6:$B$271)))</f>
        <v>1546875366.4765706</v>
      </c>
      <c r="AT226" s="77">
        <f>IF(INDEX([2]pivotTable!AT$3:AT$308,MATCH(totalExpenditure!$A226,[2]pivotTable!$A$3:$A$308,0))/100*INDEX(gDP!BI$6:BI$271,MATCH(totalExpenditure!$A226,gDP!$B$6:$B$271))=0,"",INDEX([2]pivotTable!AT$3:AT$308,MATCH(totalExpenditure!$A226,[2]pivotTable!$A$3:$A$308,0))/100*INDEX(gDP!BI$6:BI$271,MATCH(totalExpenditure!$A226,gDP!$B$6:$B$271)))</f>
        <v>1565176971.7331555</v>
      </c>
      <c r="AU226" s="77">
        <f>IF(INDEX([2]pivotTable!AU$3:AU$308,MATCH(totalExpenditure!$A226,[2]pivotTable!$A$3:$A$308,0))/100*INDEX(gDP!BJ$6:BJ$271,MATCH(totalExpenditure!$A226,gDP!$B$6:$B$271))=0,"",INDEX([2]pivotTable!AU$3:AU$308,MATCH(totalExpenditure!$A226,[2]pivotTable!$A$3:$A$308,0))/100*INDEX(gDP!BJ$6:BJ$271,MATCH(totalExpenditure!$A226,gDP!$B$6:$B$271)))</f>
        <v>1855609345.4630158</v>
      </c>
      <c r="AV226" s="77">
        <f>IF(INDEX([2]pivotTable!AV$3:AV$308,MATCH(totalExpenditure!$A226,[2]pivotTable!$A$3:$A$308,0))/100*INDEX(gDP!BK$6:BK$271,MATCH(totalExpenditure!$A226,gDP!$B$6:$B$271))=0,"",INDEX([2]pivotTable!AV$3:AV$308,MATCH(totalExpenditure!$A226,[2]pivotTable!$A$3:$A$308,0))/100*INDEX(gDP!BK$6:BK$271,MATCH(totalExpenditure!$A226,gDP!$B$6:$B$271)))</f>
        <v>2186441234.7212157</v>
      </c>
      <c r="AW226" s="77">
        <f>IF(INDEX([2]pivotTable!AW$3:AW$308,MATCH(totalExpenditure!$A226,[2]pivotTable!$A$3:$A$308,0))/100*INDEX(gDP!BL$6:BL$271,MATCH(totalExpenditure!$A226,gDP!$B$6:$B$271))=0,"",INDEX([2]pivotTable!AW$3:AW$308,MATCH(totalExpenditure!$A226,[2]pivotTable!$A$3:$A$308,0))/100*INDEX(gDP!BL$6:BL$271,MATCH(totalExpenditure!$A226,gDP!$B$6:$B$271)))</f>
        <v>2304514627.936317</v>
      </c>
      <c r="AX226" s="77">
        <f>IF(INDEX([2]pivotTable!AX$3:AX$308,MATCH(totalExpenditure!$A226,[2]pivotTable!$A$3:$A$308,0))/100*INDEX(gDP!BM$6:BM$271,MATCH(totalExpenditure!$A226,gDP!$B$6:$B$271))=0,"",INDEX([2]pivotTable!AX$3:AX$308,MATCH(totalExpenditure!$A226,[2]pivotTable!$A$3:$A$308,0))/100*INDEX(gDP!BM$6:BM$271,MATCH(totalExpenditure!$A226,gDP!$B$6:$B$271)))</f>
        <v>2839227312.0468307</v>
      </c>
      <c r="AY226" s="77">
        <f>IF(INDEX([2]pivotTable!AY$3:AY$308,MATCH(totalExpenditure!$A226,[2]pivotTable!$A$3:$A$308,0))/100*INDEX(gDP!BN$6:BN$271,MATCH(totalExpenditure!$A226,gDP!$B$6:$B$271))=0,"",INDEX([2]pivotTable!AY$3:AY$308,MATCH(totalExpenditure!$A226,[2]pivotTable!$A$3:$A$308,0))/100*INDEX(gDP!BN$6:BN$271,MATCH(totalExpenditure!$A226,gDP!$B$6:$B$271)))</f>
        <v>3201208198.2636933</v>
      </c>
      <c r="AZ226" s="77" t="str">
        <f>IF(INDEX([2]pivotTable!AZ$3:AZ$308,MATCH(totalExpenditure!$A226,[2]pivotTable!$A$3:$A$308,0))/100*INDEX(gDP!BO$6:BO$271,MATCH(totalExpenditure!$A226,gDP!$B$6:$B$271))=0,"",INDEX([2]pivotTable!AZ$3:AZ$308,MATCH(totalExpenditure!$A226,[2]pivotTable!$A$3:$A$308,0))/100*INDEX(gDP!BO$6:BO$271,MATCH(totalExpenditure!$A226,gDP!$B$6:$B$271)))</f>
        <v/>
      </c>
      <c r="BA226" s="77" t="str">
        <f>IF(INDEX([2]pivotTable!B$310:B$615,MATCH(totalExpenditure!$A226,[2]pivotTable!$A$310:$A$615,0))/100*INDEX(gDP!Q$6:Q$271,MATCH(totalExpenditure!$A226,gDP!$B$6:$B$271))=0,"",INDEX([2]pivotTable!B$310:B$615,MATCH(totalExpenditure!$A226,[2]pivotTable!$A$310:$A$615,0))/100*INDEX(gDP!Q$6:Q$271,MATCH(totalExpenditure!$A226,gDP!$B$6:$B$271)))</f>
        <v/>
      </c>
      <c r="BB226" s="77" t="str">
        <f>IF(INDEX([2]pivotTable!C$310:C$615,MATCH(totalExpenditure!$A226,[2]pivotTable!$A$310:$A$615,0))/100*INDEX(gDP!R$6:R$271,MATCH(totalExpenditure!$A226,gDP!$B$6:$B$271))=0,"",INDEX([2]pivotTable!C$310:C$615,MATCH(totalExpenditure!$A226,[2]pivotTable!$A$310:$A$615,0))/100*INDEX(gDP!R$6:R$271,MATCH(totalExpenditure!$A226,gDP!$B$6:$B$271)))</f>
        <v/>
      </c>
      <c r="BC226" s="77" t="str">
        <f>IF(INDEX([2]pivotTable!D$310:D$615,MATCH(totalExpenditure!$A226,[2]pivotTable!$A$310:$A$615,0))/100*INDEX(gDP!S$6:S$271,MATCH(totalExpenditure!$A226,gDP!$B$6:$B$271))=0,"",INDEX([2]pivotTable!D$310:D$615,MATCH(totalExpenditure!$A226,[2]pivotTable!$A$310:$A$615,0))/100*INDEX(gDP!S$6:S$271,MATCH(totalExpenditure!$A226,gDP!$B$6:$B$271)))</f>
        <v/>
      </c>
      <c r="BD226" s="77" t="str">
        <f>IF(INDEX([2]pivotTable!E$310:E$615,MATCH(totalExpenditure!$A226,[2]pivotTable!$A$310:$A$615,0))/100*INDEX(gDP!T$6:T$271,MATCH(totalExpenditure!$A226,gDP!$B$6:$B$271))=0,"",INDEX([2]pivotTable!E$310:E$615,MATCH(totalExpenditure!$A226,[2]pivotTable!$A$310:$A$615,0))/100*INDEX(gDP!T$6:T$271,MATCH(totalExpenditure!$A226,gDP!$B$6:$B$271)))</f>
        <v/>
      </c>
      <c r="BE226" s="77" t="str">
        <f>IF(INDEX([2]pivotTable!F$310:F$615,MATCH(totalExpenditure!$A226,[2]pivotTable!$A$310:$A$615,0))/100*INDEX(gDP!U$6:U$271,MATCH(totalExpenditure!$A226,gDP!$B$6:$B$271))=0,"",INDEX([2]pivotTable!F$310:F$615,MATCH(totalExpenditure!$A226,[2]pivotTable!$A$310:$A$615,0))/100*INDEX(gDP!U$6:U$271,MATCH(totalExpenditure!$A226,gDP!$B$6:$B$271)))</f>
        <v/>
      </c>
      <c r="BF226" s="77" t="str">
        <f>IF(INDEX([2]pivotTable!G$310:G$615,MATCH(totalExpenditure!$A226,[2]pivotTable!$A$310:$A$615,0))/100*INDEX(gDP!V$6:V$271,MATCH(totalExpenditure!$A226,gDP!$B$6:$B$271))=0,"",INDEX([2]pivotTable!G$310:G$615,MATCH(totalExpenditure!$A226,[2]pivotTable!$A$310:$A$615,0))/100*INDEX(gDP!V$6:V$271,MATCH(totalExpenditure!$A226,gDP!$B$6:$B$271)))</f>
        <v/>
      </c>
      <c r="BG226" s="77" t="str">
        <f>IF(INDEX([2]pivotTable!H$310:H$615,MATCH(totalExpenditure!$A226,[2]pivotTable!$A$310:$A$615,0))/100*INDEX(gDP!W$6:W$271,MATCH(totalExpenditure!$A226,gDP!$B$6:$B$271))=0,"",INDEX([2]pivotTable!H$310:H$615,MATCH(totalExpenditure!$A226,[2]pivotTable!$A$310:$A$615,0))/100*INDEX(gDP!W$6:W$271,MATCH(totalExpenditure!$A226,gDP!$B$6:$B$271)))</f>
        <v/>
      </c>
      <c r="BH226" s="77" t="str">
        <f>IF(INDEX([2]pivotTable!I$310:I$615,MATCH(totalExpenditure!$A226,[2]pivotTable!$A$310:$A$615,0))/100*INDEX(gDP!X$6:X$271,MATCH(totalExpenditure!$A226,gDP!$B$6:$B$271))=0,"",INDEX([2]pivotTable!I$310:I$615,MATCH(totalExpenditure!$A226,[2]pivotTable!$A$310:$A$615,0))/100*INDEX(gDP!X$6:X$271,MATCH(totalExpenditure!$A226,gDP!$B$6:$B$271)))</f>
        <v/>
      </c>
      <c r="BI226" s="77" t="str">
        <f>IF(INDEX([2]pivotTable!J$310:J$615,MATCH(totalExpenditure!$A226,[2]pivotTable!$A$310:$A$615,0))/100*INDEX(gDP!Y$6:Y$271,MATCH(totalExpenditure!$A226,gDP!$B$6:$B$271))=0,"",INDEX([2]pivotTable!J$310:J$615,MATCH(totalExpenditure!$A226,[2]pivotTable!$A$310:$A$615,0))/100*INDEX(gDP!Y$6:Y$271,MATCH(totalExpenditure!$A226,gDP!$B$6:$B$271)))</f>
        <v/>
      </c>
      <c r="BJ226" s="77" t="str">
        <f>IF(INDEX([2]pivotTable!K$310:K$615,MATCH(totalExpenditure!$A226,[2]pivotTable!$A$310:$A$615,0))/100*INDEX(gDP!Z$6:Z$271,MATCH(totalExpenditure!$A226,gDP!$B$6:$B$271))=0,"",INDEX([2]pivotTable!K$310:K$615,MATCH(totalExpenditure!$A226,[2]pivotTable!$A$310:$A$615,0))/100*INDEX(gDP!Z$6:Z$271,MATCH(totalExpenditure!$A226,gDP!$B$6:$B$271)))</f>
        <v/>
      </c>
      <c r="BK226" s="77" t="str">
        <f>IF(INDEX([2]pivotTable!L$310:L$615,MATCH(totalExpenditure!$A226,[2]pivotTable!$A$310:$A$615,0))/100*INDEX(gDP!AA$6:AA$271,MATCH(totalExpenditure!$A226,gDP!$B$6:$B$271))=0,"",INDEX([2]pivotTable!L$310:L$615,MATCH(totalExpenditure!$A226,[2]pivotTable!$A$310:$A$615,0))/100*INDEX(gDP!AA$6:AA$271,MATCH(totalExpenditure!$A226,gDP!$B$6:$B$271)))</f>
        <v/>
      </c>
      <c r="BL226" s="77" t="str">
        <f>IF(INDEX([2]pivotTable!M$310:M$615,MATCH(totalExpenditure!$A226,[2]pivotTable!$A$310:$A$615,0))/100*INDEX(gDP!AB$6:AB$271,MATCH(totalExpenditure!$A226,gDP!$B$6:$B$271))=0,"",INDEX([2]pivotTable!M$310:M$615,MATCH(totalExpenditure!$A226,[2]pivotTable!$A$310:$A$615,0))/100*INDEX(gDP!AB$6:AB$271,MATCH(totalExpenditure!$A226,gDP!$B$6:$B$271)))</f>
        <v/>
      </c>
      <c r="BM226" s="77" t="str">
        <f>IF(INDEX([2]pivotTable!N$310:N$615,MATCH(totalExpenditure!$A226,[2]pivotTable!$A$310:$A$615,0))/100*INDEX(gDP!AC$6:AC$271,MATCH(totalExpenditure!$A226,gDP!$B$6:$B$271))=0,"",INDEX([2]pivotTable!N$310:N$615,MATCH(totalExpenditure!$A226,[2]pivotTable!$A$310:$A$615,0))/100*INDEX(gDP!AC$6:AC$271,MATCH(totalExpenditure!$A226,gDP!$B$6:$B$271)))</f>
        <v/>
      </c>
      <c r="BN226" s="77" t="str">
        <f>IF(INDEX([2]pivotTable!O$310:O$615,MATCH(totalExpenditure!$A226,[2]pivotTable!$A$310:$A$615,0))/100*INDEX(gDP!AD$6:AD$271,MATCH(totalExpenditure!$A226,gDP!$B$6:$B$271))=0,"",INDEX([2]pivotTable!O$310:O$615,MATCH(totalExpenditure!$A226,[2]pivotTable!$A$310:$A$615,0))/100*INDEX(gDP!AD$6:AD$271,MATCH(totalExpenditure!$A226,gDP!$B$6:$B$271)))</f>
        <v/>
      </c>
      <c r="BO226" s="77" t="str">
        <f>IF(INDEX([2]pivotTable!P$310:P$615,MATCH(totalExpenditure!$A226,[2]pivotTable!$A$310:$A$615,0))/100*INDEX(gDP!AE$6:AE$271,MATCH(totalExpenditure!$A226,gDP!$B$6:$B$271))=0,"",INDEX([2]pivotTable!P$310:P$615,MATCH(totalExpenditure!$A226,[2]pivotTable!$A$310:$A$615,0))/100*INDEX(gDP!AE$6:AE$271,MATCH(totalExpenditure!$A226,gDP!$B$6:$B$271)))</f>
        <v/>
      </c>
      <c r="BP226" s="77" t="str">
        <f>IF(INDEX([2]pivotTable!Q$310:Q$615,MATCH(totalExpenditure!$A226,[2]pivotTable!$A$310:$A$615,0))/100*INDEX(gDP!AF$6:AF$271,MATCH(totalExpenditure!$A226,gDP!$B$6:$B$271))=0,"",INDEX([2]pivotTable!Q$310:Q$615,MATCH(totalExpenditure!$A226,[2]pivotTable!$A$310:$A$615,0))/100*INDEX(gDP!AF$6:AF$271,MATCH(totalExpenditure!$A226,gDP!$B$6:$B$271)))</f>
        <v/>
      </c>
      <c r="BQ226" s="77" t="str">
        <f>IF(INDEX([2]pivotTable!R$310:R$615,MATCH(totalExpenditure!$A226,[2]pivotTable!$A$310:$A$615,0))/100*INDEX(gDP!AG$6:AG$271,MATCH(totalExpenditure!$A226,gDP!$B$6:$B$271))=0,"",INDEX([2]pivotTable!R$310:R$615,MATCH(totalExpenditure!$A226,[2]pivotTable!$A$310:$A$615,0))/100*INDEX(gDP!AG$6:AG$271,MATCH(totalExpenditure!$A226,gDP!$B$6:$B$271)))</f>
        <v/>
      </c>
      <c r="BR226" s="77" t="str">
        <f>IF(INDEX([2]pivotTable!S$310:S$615,MATCH(totalExpenditure!$A226,[2]pivotTable!$A$310:$A$615,0))/100*INDEX(gDP!AH$6:AH$271,MATCH(totalExpenditure!$A226,gDP!$B$6:$B$271))=0,"",INDEX([2]pivotTable!S$310:S$615,MATCH(totalExpenditure!$A226,[2]pivotTable!$A$310:$A$615,0))/100*INDEX(gDP!AH$6:AH$271,MATCH(totalExpenditure!$A226,gDP!$B$6:$B$271)))</f>
        <v/>
      </c>
      <c r="BS226" s="77" t="str">
        <f>IF(INDEX([2]pivotTable!T$310:T$615,MATCH(totalExpenditure!$A226,[2]pivotTable!$A$310:$A$615,0))/100*INDEX(gDP!AI$6:AI$271,MATCH(totalExpenditure!$A226,gDP!$B$6:$B$271))=0,"",INDEX([2]pivotTable!T$310:T$615,MATCH(totalExpenditure!$A226,[2]pivotTable!$A$310:$A$615,0))/100*INDEX(gDP!AI$6:AI$271,MATCH(totalExpenditure!$A226,gDP!$B$6:$B$271)))</f>
        <v/>
      </c>
      <c r="BT226" s="77" t="str">
        <f>IF(INDEX([2]pivotTable!U$310:U$615,MATCH(totalExpenditure!$A226,[2]pivotTable!$A$310:$A$615,0))/100*INDEX(gDP!AJ$6:AJ$271,MATCH(totalExpenditure!$A226,gDP!$B$6:$B$271))=0,"",INDEX([2]pivotTable!U$310:U$615,MATCH(totalExpenditure!$A226,[2]pivotTable!$A$310:$A$615,0))/100*INDEX(gDP!AJ$6:AJ$271,MATCH(totalExpenditure!$A226,gDP!$B$6:$B$271)))</f>
        <v/>
      </c>
      <c r="BU226" s="77" t="str">
        <f>IF(INDEX([2]pivotTable!V$310:V$615,MATCH(totalExpenditure!$A226,[2]pivotTable!$A$310:$A$615,0))/100*INDEX(gDP!AK$6:AK$271,MATCH(totalExpenditure!$A226,gDP!$B$6:$B$271))=0,"",INDEX([2]pivotTable!V$310:V$615,MATCH(totalExpenditure!$A226,[2]pivotTable!$A$310:$A$615,0))/100*INDEX(gDP!AK$6:AK$271,MATCH(totalExpenditure!$A226,gDP!$B$6:$B$271)))</f>
        <v/>
      </c>
      <c r="BV226" s="77" t="str">
        <f>IF(INDEX([2]pivotTable!W$310:W$615,MATCH(totalExpenditure!$A226,[2]pivotTable!$A$310:$A$615,0))/100*INDEX(gDP!AL$6:AL$271,MATCH(totalExpenditure!$A226,gDP!$B$6:$B$271))=0,"",INDEX([2]pivotTable!W$310:W$615,MATCH(totalExpenditure!$A226,[2]pivotTable!$A$310:$A$615,0))/100*INDEX(gDP!AL$6:AL$271,MATCH(totalExpenditure!$A226,gDP!$B$6:$B$271)))</f>
        <v/>
      </c>
      <c r="BW226" s="77" t="str">
        <f>IF(INDEX([2]pivotTable!X$310:X$615,MATCH(totalExpenditure!$A226,[2]pivotTable!$A$310:$A$615,0))/100*INDEX(gDP!AM$6:AM$271,MATCH(totalExpenditure!$A226,gDP!$B$6:$B$271))=0,"",INDEX([2]pivotTable!X$310:X$615,MATCH(totalExpenditure!$A226,[2]pivotTable!$A$310:$A$615,0))/100*INDEX(gDP!AM$6:AM$271,MATCH(totalExpenditure!$A226,gDP!$B$6:$B$271)))</f>
        <v/>
      </c>
      <c r="BX226" s="77">
        <f>IF(INDEX([2]pivotTable!Y$310:Y$615,MATCH(totalExpenditure!$A226,[2]pivotTable!$A$310:$A$615,0))/100*INDEX(gDP!AN$6:AN$271,MATCH(totalExpenditure!$A226,gDP!$B$6:$B$271))=0,"",INDEX([2]pivotTable!Y$310:Y$615,MATCH(totalExpenditure!$A226,[2]pivotTable!$A$310:$A$615,0))/100*INDEX(gDP!AN$6:AN$271,MATCH(totalExpenditure!$A226,gDP!$B$6:$B$271)))</f>
        <v>2098219888.1045785</v>
      </c>
      <c r="BY226" s="77">
        <f>IF(INDEX([2]pivotTable!Z$310:Z$615,MATCH(totalExpenditure!$A226,[2]pivotTable!$A$310:$A$615,0))/100*INDEX(gDP!AO$6:AO$271,MATCH(totalExpenditure!$A226,gDP!$B$6:$B$271))=0,"",INDEX([2]pivotTable!Z$310:Z$615,MATCH(totalExpenditure!$A226,[2]pivotTable!$A$310:$A$615,0))/100*INDEX(gDP!AO$6:AO$271,MATCH(totalExpenditure!$A226,gDP!$B$6:$B$271)))</f>
        <v>2376420627.8833995</v>
      </c>
      <c r="BZ226" s="77">
        <f>IF(INDEX([2]pivotTable!AA$310:AA$615,MATCH(totalExpenditure!$A226,[2]pivotTable!$A$310:$A$615,0))/100*INDEX(gDP!AP$6:AP$271,MATCH(totalExpenditure!$A226,gDP!$B$6:$B$271))=0,"",INDEX([2]pivotTable!AA$310:AA$615,MATCH(totalExpenditure!$A226,[2]pivotTable!$A$310:$A$615,0))/100*INDEX(gDP!AP$6:AP$271,MATCH(totalExpenditure!$A226,gDP!$B$6:$B$271)))</f>
        <v>2404883238.6994429</v>
      </c>
      <c r="CA226" s="77">
        <f>IF(INDEX([2]pivotTable!AB$310:AB$615,MATCH(totalExpenditure!$A226,[2]pivotTable!$A$310:$A$615,0))/100*INDEX(gDP!AQ$6:AQ$271,MATCH(totalExpenditure!$A226,gDP!$B$6:$B$271))=0,"",INDEX([2]pivotTable!AB$310:AB$615,MATCH(totalExpenditure!$A226,[2]pivotTable!$A$310:$A$615,0))/100*INDEX(gDP!AQ$6:AQ$271,MATCH(totalExpenditure!$A226,gDP!$B$6:$B$271)))</f>
        <v>2466105655.4424415</v>
      </c>
      <c r="CB226" s="77">
        <f>IF(INDEX([2]pivotTable!AC$310:AC$615,MATCH(totalExpenditure!$A226,[2]pivotTable!$A$310:$A$615,0))/100*INDEX(gDP!AR$6:AR$271,MATCH(totalExpenditure!$A226,gDP!$B$6:$B$271))=0,"",INDEX([2]pivotTable!AC$310:AC$615,MATCH(totalExpenditure!$A226,[2]pivotTable!$A$310:$A$615,0))/100*INDEX(gDP!AR$6:AR$271,MATCH(totalExpenditure!$A226,gDP!$B$6:$B$271)))</f>
        <v>2181198780.8492661</v>
      </c>
      <c r="CC226" s="77">
        <f>IF(INDEX([2]pivotTable!AD$310:AD$615,MATCH(totalExpenditure!$A226,[2]pivotTable!$A$310:$A$615,0))/100*INDEX(gDP!AS$6:AS$271,MATCH(totalExpenditure!$A226,gDP!$B$6:$B$271))=0,"",INDEX([2]pivotTable!AD$310:AD$615,MATCH(totalExpenditure!$A226,[2]pivotTable!$A$310:$A$615,0))/100*INDEX(gDP!AS$6:AS$271,MATCH(totalExpenditure!$A226,gDP!$B$6:$B$271)))</f>
        <v>2152252327.4261317</v>
      </c>
      <c r="CD226" s="77">
        <f>IF(INDEX([2]pivotTable!AE$310:AE$615,MATCH(totalExpenditure!$A226,[2]pivotTable!$A$310:$A$615,0))/100*INDEX(gDP!AT$6:AT$271,MATCH(totalExpenditure!$A226,gDP!$B$6:$B$271))=0,"",INDEX([2]pivotTable!AE$310:AE$615,MATCH(totalExpenditure!$A226,[2]pivotTable!$A$310:$A$615,0))/100*INDEX(gDP!AT$6:AT$271,MATCH(totalExpenditure!$A226,gDP!$B$6:$B$271)))</f>
        <v>2256084691.7899847</v>
      </c>
      <c r="CE226" s="77">
        <f>IF(INDEX([2]pivotTable!AF$310:AF$615,MATCH(totalExpenditure!$A226,[2]pivotTable!$A$310:$A$615,0))/100*INDEX(gDP!AU$6:AU$271,MATCH(totalExpenditure!$A226,gDP!$B$6:$B$271))=0,"",INDEX([2]pivotTable!AF$310:AF$615,MATCH(totalExpenditure!$A226,[2]pivotTable!$A$310:$A$615,0))/100*INDEX(gDP!AU$6:AU$271,MATCH(totalExpenditure!$A226,gDP!$B$6:$B$271)))</f>
        <v>2202582369.6668253</v>
      </c>
      <c r="CF226" s="77">
        <f>IF(INDEX([2]pivotTable!AG$310:AG$615,MATCH(totalExpenditure!$A226,[2]pivotTable!$A$310:$A$615,0))/100*INDEX(gDP!AV$6:AV$271,MATCH(totalExpenditure!$A226,gDP!$B$6:$B$271))=0,"",INDEX([2]pivotTable!AG$310:AG$615,MATCH(totalExpenditure!$A226,[2]pivotTable!$A$310:$A$615,0))/100*INDEX(gDP!AV$6:AV$271,MATCH(totalExpenditure!$A226,gDP!$B$6:$B$271)))</f>
        <v>2214622358.5798655</v>
      </c>
      <c r="CG226" s="77">
        <f>IF(INDEX([2]pivotTable!AH$310:AH$615,MATCH(totalExpenditure!$A226,[2]pivotTable!$A$310:$A$615,0))/100*INDEX(gDP!AW$6:AW$271,MATCH(totalExpenditure!$A226,gDP!$B$6:$B$271))=0,"",INDEX([2]pivotTable!AH$310:AH$615,MATCH(totalExpenditure!$A226,[2]pivotTable!$A$310:$A$615,0))/100*INDEX(gDP!AW$6:AW$271,MATCH(totalExpenditure!$A226,gDP!$B$6:$B$271)))</f>
        <v>2567453767.768189</v>
      </c>
      <c r="CH226" s="77">
        <f>IF(INDEX([2]pivotTable!AI$310:AI$615,MATCH(totalExpenditure!$A226,[2]pivotTable!$A$310:$A$615,0))/100*INDEX(gDP!AX$6:AX$271,MATCH(totalExpenditure!$A226,gDP!$B$6:$B$271))=0,"",INDEX([2]pivotTable!AI$310:AI$615,MATCH(totalExpenditure!$A226,[2]pivotTable!$A$310:$A$615,0))/100*INDEX(gDP!AX$6:AX$271,MATCH(totalExpenditure!$A226,gDP!$B$6:$B$271)))</f>
        <v>2700775109.4989166</v>
      </c>
      <c r="CI226" s="77">
        <f>IF(INDEX([2]pivotTable!AJ$310:AJ$615,MATCH(totalExpenditure!$A226,[2]pivotTable!$A$310:$A$615,0))/100*INDEX(gDP!AY$6:AY$271,MATCH(totalExpenditure!$A226,gDP!$B$6:$B$271))=0,"",INDEX([2]pivotTable!AJ$310:AJ$615,MATCH(totalExpenditure!$A226,[2]pivotTable!$A$310:$A$615,0))/100*INDEX(gDP!AY$6:AY$271,MATCH(totalExpenditure!$A226,gDP!$B$6:$B$271)))</f>
        <v>3269451058.2167788</v>
      </c>
      <c r="CJ226" s="77">
        <f>IF(INDEX([2]pivotTable!AK$310:AK$615,MATCH(totalExpenditure!$A226,[2]pivotTable!$A$310:$A$615,0))/100*INDEX(gDP!AZ$6:AZ$271,MATCH(totalExpenditure!$A226,gDP!$B$6:$B$271))=0,"",INDEX([2]pivotTable!AK$310:AK$615,MATCH(totalExpenditure!$A226,[2]pivotTable!$A$310:$A$615,0))/100*INDEX(gDP!AZ$6:AZ$271,MATCH(totalExpenditure!$A226,gDP!$B$6:$B$271)))</f>
        <v>3860753811.2465725</v>
      </c>
      <c r="CK226" s="77">
        <f>IF(INDEX([2]pivotTable!AL$310:AL$615,MATCH(totalExpenditure!$A226,[2]pivotTable!$A$310:$A$615,0))/100*INDEX(gDP!BA$6:BA$271,MATCH(totalExpenditure!$A226,gDP!$B$6:$B$271))=0,"",INDEX([2]pivotTable!AL$310:AL$615,MATCH(totalExpenditure!$A226,[2]pivotTable!$A$310:$A$615,0))/100*INDEX(gDP!BA$6:BA$271,MATCH(totalExpenditure!$A226,gDP!$B$6:$B$271)))</f>
        <v>4600123576.1152239</v>
      </c>
      <c r="CL226" s="77">
        <f>IF(INDEX([2]pivotTable!AM$310:AM$615,MATCH(totalExpenditure!$A226,[2]pivotTable!$A$310:$A$615,0))/100*INDEX(gDP!BB$6:BB$271,MATCH(totalExpenditure!$A226,gDP!$B$6:$B$271))=0,"",INDEX([2]pivotTable!AM$310:AM$615,MATCH(totalExpenditure!$A226,[2]pivotTable!$A$310:$A$615,0))/100*INDEX(gDP!BB$6:BB$271,MATCH(totalExpenditure!$A226,gDP!$B$6:$B$271)))</f>
        <v>4845442234.6408005</v>
      </c>
      <c r="CM226" s="77">
        <f>IF(INDEX([2]pivotTable!AN$310:AN$615,MATCH(totalExpenditure!$A226,[2]pivotTable!$A$310:$A$615,0))/100*INDEX(gDP!BC$6:BC$271,MATCH(totalExpenditure!$A226,gDP!$B$6:$B$271))=0,"",INDEX([2]pivotTable!AN$310:AN$615,MATCH(totalExpenditure!$A226,[2]pivotTable!$A$310:$A$615,0))/100*INDEX(gDP!BC$6:BC$271,MATCH(totalExpenditure!$A226,gDP!$B$6:$B$271)))</f>
        <v>4266420739.7923889</v>
      </c>
      <c r="CN226" s="77">
        <f>IF(INDEX([2]pivotTable!AO$310:AO$615,MATCH(totalExpenditure!$A226,[2]pivotTable!$A$310:$A$615,0))/100*INDEX(gDP!BD$6:BD$271,MATCH(totalExpenditure!$A226,gDP!$B$6:$B$271))=0,"",INDEX([2]pivotTable!AO$310:AO$615,MATCH(totalExpenditure!$A226,[2]pivotTable!$A$310:$A$615,0))/100*INDEX(gDP!BD$6:BD$271,MATCH(totalExpenditure!$A226,gDP!$B$6:$B$271)))</f>
        <v>4576458992.4596643</v>
      </c>
      <c r="CO226" s="77">
        <f>IF(INDEX([2]pivotTable!AP$310:AP$615,MATCH(totalExpenditure!$A226,[2]pivotTable!$A$310:$A$615,0))/100*INDEX(gDP!BE$6:BE$271,MATCH(totalExpenditure!$A226,gDP!$B$6:$B$271))=0,"",INDEX([2]pivotTable!AP$310:AP$615,MATCH(totalExpenditure!$A226,[2]pivotTable!$A$310:$A$615,0))/100*INDEX(gDP!BE$6:BE$271,MATCH(totalExpenditure!$A226,gDP!$B$6:$B$271)))</f>
        <v>4333766883.7209654</v>
      </c>
      <c r="CP226" s="77">
        <f>IF(INDEX([2]pivotTable!AQ$310:AQ$615,MATCH(totalExpenditure!$A226,[2]pivotTable!$A$310:$A$615,0))/100*INDEX(gDP!BF$6:BF$271,MATCH(totalExpenditure!$A226,gDP!$B$6:$B$271))=0,"",INDEX([2]pivotTable!AQ$310:AQ$615,MATCH(totalExpenditure!$A226,[2]pivotTable!$A$310:$A$615,0))/100*INDEX(gDP!BF$6:BF$271,MATCH(totalExpenditure!$A226,gDP!$B$6:$B$271)))</f>
        <v>5065483375.3528481</v>
      </c>
      <c r="CQ226" s="77">
        <f>IF(INDEX([2]pivotTable!AR$310:AR$615,MATCH(totalExpenditure!$A226,[2]pivotTable!$A$310:$A$615,0))/100*INDEX(gDP!BG$6:BG$271,MATCH(totalExpenditure!$A226,gDP!$B$6:$B$271))=0,"",INDEX([2]pivotTable!AR$310:AR$615,MATCH(totalExpenditure!$A226,[2]pivotTable!$A$310:$A$615,0))/100*INDEX(gDP!BG$6:BG$271,MATCH(totalExpenditure!$A226,gDP!$B$6:$B$271)))</f>
        <v>4737110002.4293766</v>
      </c>
      <c r="CR226" s="77">
        <f>IF(INDEX([2]pivotTable!AS$310:AS$615,MATCH(totalExpenditure!$A226,[2]pivotTable!$A$310:$A$615,0))/100*INDEX(gDP!BH$6:BH$271,MATCH(totalExpenditure!$A226,gDP!$B$6:$B$271))=0,"",INDEX([2]pivotTable!AS$310:AS$615,MATCH(totalExpenditure!$A226,[2]pivotTable!$A$310:$A$615,0))/100*INDEX(gDP!BH$6:BH$271,MATCH(totalExpenditure!$A226,gDP!$B$6:$B$271)))</f>
        <v>4445044156.5418701</v>
      </c>
      <c r="CS226" s="77">
        <f>IF(INDEX([2]pivotTable!AT$310:AT$615,MATCH(totalExpenditure!$A226,[2]pivotTable!$A$310:$A$615,0))/100*INDEX(gDP!BI$6:BI$271,MATCH(totalExpenditure!$A226,gDP!$B$6:$B$271))=0,"",INDEX([2]pivotTable!AT$310:AT$615,MATCH(totalExpenditure!$A226,[2]pivotTable!$A$310:$A$615,0))/100*INDEX(gDP!BI$6:BI$271,MATCH(totalExpenditure!$A226,gDP!$B$6:$B$271)))</f>
        <v>4407682276.7198057</v>
      </c>
      <c r="CT226" s="77">
        <f>IF(INDEX([2]pivotTable!AU$310:AU$615,MATCH(totalExpenditure!$A226,[2]pivotTable!$A$310:$A$615,0))/100*INDEX(gDP!BJ$6:BJ$271,MATCH(totalExpenditure!$A226,gDP!$B$6:$B$271))=0,"",INDEX([2]pivotTable!AU$310:AU$615,MATCH(totalExpenditure!$A226,[2]pivotTable!$A$310:$A$615,0))/100*INDEX(gDP!BJ$6:BJ$271,MATCH(totalExpenditure!$A226,gDP!$B$6:$B$271)))</f>
        <v>4132078542.4743447</v>
      </c>
      <c r="CU226" s="77">
        <f>IF(INDEX([2]pivotTable!AV$310:AV$615,MATCH(totalExpenditure!$A226,[2]pivotTable!$A$310:$A$615,0))/100*INDEX(gDP!BK$6:BK$271,MATCH(totalExpenditure!$A226,gDP!$B$6:$B$271))=0,"",INDEX([2]pivotTable!AV$310:AV$615,MATCH(totalExpenditure!$A226,[2]pivotTable!$A$310:$A$615,0))/100*INDEX(gDP!BK$6:BK$271,MATCH(totalExpenditure!$A226,gDP!$B$6:$B$271)))</f>
        <v>4691296241.4892101</v>
      </c>
      <c r="CV226" s="77">
        <f>IF(INDEX([2]pivotTable!AW$310:AW$615,MATCH(totalExpenditure!$A226,[2]pivotTable!$A$310:$A$615,0))/100*INDEX(gDP!BL$6:BL$271,MATCH(totalExpenditure!$A226,gDP!$B$6:$B$271))=0,"",INDEX([2]pivotTable!AW$310:AW$615,MATCH(totalExpenditure!$A226,[2]pivotTable!$A$310:$A$615,0))/100*INDEX(gDP!BL$6:BL$271,MATCH(totalExpenditure!$A226,gDP!$B$6:$B$271)))</f>
        <v>4852166120.2879333</v>
      </c>
      <c r="CW226" s="77">
        <f>IF(INDEX([2]pivotTable!AX$310:AX$615,MATCH(totalExpenditure!$A226,[2]pivotTable!$A$310:$A$615,0))/100*INDEX(gDP!BM$6:BM$271,MATCH(totalExpenditure!$A226,gDP!$B$6:$B$271))=0,"",INDEX([2]pivotTable!AX$310:AX$615,MATCH(totalExpenditure!$A226,[2]pivotTable!$A$310:$A$615,0))/100*INDEX(gDP!BM$6:BM$271,MATCH(totalExpenditure!$A226,gDP!$B$6:$B$271)))</f>
        <v>5219481787.9357157</v>
      </c>
      <c r="CX226" s="77">
        <f>IF(INDEX([2]pivotTable!AY$310:AY$615,MATCH(totalExpenditure!$A226,[2]pivotTable!$A$310:$A$615,0))/100*INDEX(gDP!BN$6:BN$271,MATCH(totalExpenditure!$A226,gDP!$B$6:$B$271))=0,"",INDEX([2]pivotTable!AY$310:AY$615,MATCH(totalExpenditure!$A226,[2]pivotTable!$A$310:$A$615,0))/100*INDEX(gDP!BN$6:BN$271,MATCH(totalExpenditure!$A226,gDP!$B$6:$B$271)))</f>
        <v>5477622917.0289841</v>
      </c>
      <c r="CY226" s="77" t="str">
        <f>IF(INDEX([2]pivotTable!AZ$310:AZ$615,MATCH(totalExpenditure!$A226,[2]pivotTable!$A$310:$A$615,0))/100*INDEX(gDP!BO$6:BO$271,MATCH(totalExpenditure!$A226,gDP!$B$6:$B$271))=0,"",INDEX([2]pivotTable!AZ$310:AZ$615,MATCH(totalExpenditure!$A226,[2]pivotTable!$A$310:$A$615,0))/100*INDEX(gDP!BO$6:BO$271,MATCH(totalExpenditure!$A226,gDP!$B$6:$B$271)))</f>
        <v/>
      </c>
      <c r="CZ226" s="77" t="str">
        <f>IF(B226="","",IF(BA226="","",B226-B226+INDEX(gDP!Q$6:Q$271,MATCH(totalExpenditure!$A226,gDP!$B$6:$B$271))))</f>
        <v/>
      </c>
      <c r="DA226" s="77" t="str">
        <f>IF(C226="","",IF(BB226="","",C226-C226+INDEX(gDP!R$6:R$271,MATCH(totalExpenditure!$A226,gDP!$B$6:$B$271))))</f>
        <v/>
      </c>
      <c r="DB226" s="77" t="str">
        <f>IF(D226="","",IF(BC226="","",D226-D226+INDEX(gDP!S$6:S$271,MATCH(totalExpenditure!$A226,gDP!$B$6:$B$271))))</f>
        <v/>
      </c>
      <c r="DC226" s="77" t="str">
        <f>IF(E226="","",IF(BD226="","",E226-E226+INDEX(gDP!T$6:T$271,MATCH(totalExpenditure!$A226,gDP!$B$6:$B$271))))</f>
        <v/>
      </c>
      <c r="DD226" s="77" t="str">
        <f>IF(F226="","",IF(BE226="","",F226-F226+INDEX(gDP!U$6:U$271,MATCH(totalExpenditure!$A226,gDP!$B$6:$B$271))))</f>
        <v/>
      </c>
      <c r="DE226" s="77" t="str">
        <f>IF(G226="","",IF(BF226="","",G226-G226+INDEX(gDP!V$6:V$271,MATCH(totalExpenditure!$A226,gDP!$B$6:$B$271))))</f>
        <v/>
      </c>
      <c r="DF226" s="77" t="str">
        <f>IF(H226="","",IF(BG226="","",H226-H226+INDEX(gDP!W$6:W$271,MATCH(totalExpenditure!$A226,gDP!$B$6:$B$271))))</f>
        <v/>
      </c>
      <c r="DG226" s="77" t="str">
        <f>IF(I226="","",IF(BH226="","",I226-I226+INDEX(gDP!X$6:X$271,MATCH(totalExpenditure!$A226,gDP!$B$6:$B$271))))</f>
        <v/>
      </c>
      <c r="DH226" s="77" t="str">
        <f>IF(J226="","",IF(BI226="","",J226-J226+INDEX(gDP!Y$6:Y$271,MATCH(totalExpenditure!$A226,gDP!$B$6:$B$271))))</f>
        <v/>
      </c>
      <c r="DI226" s="77" t="str">
        <f>IF(K226="","",IF(BJ226="","",K226-K226+INDEX(gDP!Z$6:Z$271,MATCH(totalExpenditure!$A226,gDP!$B$6:$B$271))))</f>
        <v/>
      </c>
      <c r="DJ226" s="77" t="str">
        <f>IF(L226="","",IF(BK226="","",L226-L226+INDEX(gDP!AA$6:AA$271,MATCH(totalExpenditure!$A226,gDP!$B$6:$B$271))))</f>
        <v/>
      </c>
      <c r="DK226" s="77" t="str">
        <f>IF(M226="","",IF(BL226="","",M226-M226+INDEX(gDP!AB$6:AB$271,MATCH(totalExpenditure!$A226,gDP!$B$6:$B$271))))</f>
        <v/>
      </c>
      <c r="DL226" s="77" t="str">
        <f>IF(N226="","",IF(BM226="","",N226-N226+INDEX(gDP!AC$6:AC$271,MATCH(totalExpenditure!$A226,gDP!$B$6:$B$271))))</f>
        <v/>
      </c>
      <c r="DM226" s="77" t="str">
        <f>IF(O226="","",IF(BN226="","",O226-O226+INDEX(gDP!AD$6:AD$271,MATCH(totalExpenditure!$A226,gDP!$B$6:$B$271))))</f>
        <v/>
      </c>
      <c r="DN226" s="77" t="str">
        <f>IF(P226="","",IF(BO226="","",P226-P226+INDEX(gDP!AE$6:AE$271,MATCH(totalExpenditure!$A226,gDP!$B$6:$B$271))))</f>
        <v/>
      </c>
      <c r="DO226" s="77" t="str">
        <f>IF(Q226="","",IF(BP226="","",Q226-Q226+INDEX(gDP!AF$6:AF$271,MATCH(totalExpenditure!$A226,gDP!$B$6:$B$271))))</f>
        <v/>
      </c>
      <c r="DP226" s="77" t="str">
        <f>IF(R226="","",IF(BQ226="","",R226-R226+INDEX(gDP!AG$6:AG$271,MATCH(totalExpenditure!$A226,gDP!$B$6:$B$271))))</f>
        <v/>
      </c>
      <c r="DQ226" s="77" t="str">
        <f>IF(S226="","",IF(BR226="","",S226-S226+INDEX(gDP!AH$6:AH$271,MATCH(totalExpenditure!$A226,gDP!$B$6:$B$271))))</f>
        <v/>
      </c>
      <c r="DR226" s="77" t="str">
        <f>IF(T226="","",IF(BS226="","",T226-T226+INDEX(gDP!AI$6:AI$271,MATCH(totalExpenditure!$A226,gDP!$B$6:$B$271))))</f>
        <v/>
      </c>
      <c r="DS226" s="77" t="str">
        <f>IF(U226="","",IF(BT226="","",U226-U226+INDEX(gDP!AJ$6:AJ$271,MATCH(totalExpenditure!$A226,gDP!$B$6:$B$271))))</f>
        <v/>
      </c>
      <c r="DT226" s="77" t="str">
        <f>IF(V226="","",IF(BU226="","",V226-V226+INDEX(gDP!AK$6:AK$271,MATCH(totalExpenditure!$A226,gDP!$B$6:$B$271))))</f>
        <v/>
      </c>
      <c r="DU226" s="77" t="str">
        <f>IF(W226="","",IF(BV226="","",W226-W226+INDEX(gDP!AL$6:AL$271,MATCH(totalExpenditure!$A226,gDP!$B$6:$B$271))))</f>
        <v/>
      </c>
      <c r="DV226" s="77" t="str">
        <f>IF(X226="","",IF(BW226="","",X226-X226+INDEX(gDP!AM$6:AM$271,MATCH(totalExpenditure!$A226,gDP!$B$6:$B$271))))</f>
        <v/>
      </c>
      <c r="DW226" s="77">
        <f>IF(Y226="","",IF(BX226="","",Y226-Y226+INDEX(gDP!AN$6:AN$271,MATCH(totalExpenditure!$A226,gDP!$B$6:$B$271))))</f>
        <v>25840146405.228802</v>
      </c>
      <c r="DX226" s="77">
        <f>IF(Z226="","",IF(BY226="","",Z226-Z226+INDEX(gDP!AO$6:AO$271,MATCH(totalExpenditure!$A226,gDP!$B$6:$B$271))))</f>
        <v>27925036755.3866</v>
      </c>
      <c r="DY226" s="77">
        <f>IF(AA226="","",IF(BZ226="","",AA226-AA226+INDEX(gDP!AP$6:AP$271,MATCH(totalExpenditure!$A226,gDP!$B$6:$B$271))))</f>
        <v>27706028095.6157</v>
      </c>
      <c r="DZ226" s="77">
        <f>IF(AB226="","",IF(CA226="","",AB226-AB226+INDEX(gDP!AQ$6:AQ$271,MATCH(totalExpenditure!$A226,gDP!$B$6:$B$271))))</f>
        <v>29856000671.216</v>
      </c>
      <c r="EA226" s="77">
        <f>IF(AC226="","",IF(CB226="","",AC226-AC226+INDEX(gDP!AR$6:AR$271,MATCH(totalExpenditure!$A226,gDP!$B$6:$B$271))))</f>
        <v>30463670123.593102</v>
      </c>
      <c r="EB226" s="77">
        <f>IF(AD226="","",IF(CC226="","",AD226-AD226+INDEX(gDP!AS$6:AS$271,MATCH(totalExpenditure!$A226,gDP!$B$6:$B$271))))</f>
        <v>29242558796.550701</v>
      </c>
      <c r="EC226" s="77">
        <f>IF(AE226="","",IF(CD226="","",AE226-AE226+INDEX(gDP!AT$6:AT$271,MATCH(totalExpenditure!$A226,gDP!$B$6:$B$271))))</f>
        <v>30778781606.9575</v>
      </c>
      <c r="ED226" s="77">
        <f>IF(AF226="","",IF(CE226="","",AF226-AF226+INDEX(gDP!AU$6:AU$271,MATCH(totalExpenditure!$A226,gDP!$B$6:$B$271))))</f>
        <v>35297794385.686302</v>
      </c>
      <c r="EE226" s="77">
        <f>IF(AG226="","",IF(CF226="","",AG226-AG226+INDEX(gDP!AV$6:AV$271,MATCH(totalExpenditure!$A226,gDP!$B$6:$B$271))))</f>
        <v>46919965224.149696</v>
      </c>
      <c r="EF226" s="77">
        <f>IF(AH226="","",IF(CG226="","",AH226-AH226+INDEX(gDP!AW$6:AW$271,MATCH(totalExpenditure!$A226,gDP!$B$6:$B$271))))</f>
        <v>57437444469.086998</v>
      </c>
      <c r="EG226" s="77">
        <f>IF(AI226="","",IF(CH226="","",AI226-AI226+INDEX(gDP!AX$6:AX$271,MATCH(totalExpenditure!$A226,gDP!$B$6:$B$271))))</f>
        <v>62808723476.719002</v>
      </c>
      <c r="EH226" s="77">
        <f>IF(AJ226="","",IF(CI226="","",AJ226-AJ226+INDEX(gDP!AY$6:AY$271,MATCH(totalExpenditure!$A226,gDP!$B$6:$B$271))))</f>
        <v>70767338922.441101</v>
      </c>
      <c r="EI226" s="77">
        <f>IF(AK226="","",IF(CJ226="","",AK226-AK226+INDEX(gDP!AZ$6:AZ$271,MATCH(totalExpenditure!$A226,gDP!$B$6:$B$271))))</f>
        <v>86563986799.250504</v>
      </c>
      <c r="EJ226" s="77">
        <f>IF(AL226="","",IF(CK226="","",AL226-AL226+INDEX(gDP!BA$6:BA$271,MATCH(totalExpenditure!$A226,gDP!$B$6:$B$271))))</f>
        <v>100879902984.983</v>
      </c>
      <c r="EK226" s="77">
        <f>IF(AM226="","",IF(CL226="","",AM226-AM226+INDEX(gDP!BB$6:BB$271,MATCH(totalExpenditure!$A226,gDP!$B$6:$B$271))))</f>
        <v>89399303222.154999</v>
      </c>
      <c r="EL226" s="77">
        <f>IF(AN226="","",IF(CM226="","",AN226-AN226+INDEX(gDP!BC$6:BC$271,MATCH(totalExpenditure!$A226,gDP!$B$6:$B$271))))</f>
        <v>91162836320.350204</v>
      </c>
      <c r="EM226" s="77">
        <f>IF(AO226="","",IF(CN226="","",AO226-AO226+INDEX(gDP!BD$6:BD$271,MATCH(totalExpenditure!$A226,gDP!$B$6:$B$271))))</f>
        <v>99922685424.883499</v>
      </c>
      <c r="EN226" s="77">
        <f>IF(AP226="","",IF(CO226="","",AP226-AP226+INDEX(gDP!BE$6:BE$271,MATCH(totalExpenditure!$A226,gDP!$B$6:$B$271))))</f>
        <v>94623731085.610596</v>
      </c>
      <c r="EO226" s="77">
        <f>IF(AQ226="","",IF(CP226="","",AQ226-AQ226+INDEX(gDP!BF$6:BF$271,MATCH(totalExpenditure!$A226,gDP!$B$6:$B$271))))</f>
        <v>98935222174.860306</v>
      </c>
      <c r="EP226" s="77">
        <f>IF(AR226="","",IF(CQ226="","",AR226-AR226+INDEX(gDP!BG$6:BG$271,MATCH(totalExpenditure!$A226,gDP!$B$6:$B$271))))</f>
        <v>101437045019.901</v>
      </c>
      <c r="EQ226" s="77">
        <f>IF(AS226="","",IF(CR226="","",AS226-AS226+INDEX(gDP!BH$6:BH$271,MATCH(totalExpenditure!$A226,gDP!$B$6:$B$271))))</f>
        <v>88900883130.837402</v>
      </c>
      <c r="ER226" s="77">
        <f>IF(AT226="","",IF(CS226="","",AT226-AT226+INDEX(gDP!BI$6:BI$271,MATCH(totalExpenditure!$A226,gDP!$B$6:$B$271))))</f>
        <v>89952699524.893997</v>
      </c>
      <c r="ES226" s="77">
        <f>IF(AU226="","",IF(CT226="","",AU226-AU226+INDEX(gDP!BJ$6:BJ$271,MATCH(totalExpenditure!$A226,gDP!$B$6:$B$271))))</f>
        <v>95649966260.980194</v>
      </c>
      <c r="ET226" s="77">
        <f>IF(AV226="","",IF(CU226="","",AV226-AV226+INDEX(gDP!BK$6:BK$271,MATCH(totalExpenditure!$A226,gDP!$B$6:$B$271))))</f>
        <v>106137924015.593</v>
      </c>
      <c r="EU226" s="77">
        <f>IF(AW226="","",IF(CV226="","",AW226-AW226+INDEX(gDP!BL$6:BL$271,MATCH(totalExpenditure!$A226,gDP!$B$6:$B$271))))</f>
        <v>105711680180.565</v>
      </c>
      <c r="EV226" s="77">
        <f>IF(AX226="","",IF(CW226="","",AX226-AX226+INDEX(gDP!BM$6:BM$271,MATCH(totalExpenditure!$A226,gDP!$B$6:$B$271))))</f>
        <v>106737868873.94099</v>
      </c>
      <c r="EW226" s="77">
        <f>IF(AY226="","",IF(CX226="","",AY226-AY226+INDEX(gDP!BN$6:BN$271,MATCH(totalExpenditure!$A226,gDP!$B$6:$B$271))))</f>
        <v>118563266602.35899</v>
      </c>
      <c r="EX226" s="77" t="str">
        <f>IF(AZ226="","",IF(CY226="","",AZ226-AZ226+INDEX(gDP!BO$6:BO$271,MATCH(totalExpenditure!$A226,gDP!$B$6:$B$271))))</f>
        <v/>
      </c>
    </row>
    <row r="227" spans="1:154" x14ac:dyDescent="0.35">
      <c r="A227" t="s">
        <v>663</v>
      </c>
      <c r="B227" s="77" t="str">
        <f>IF(INDEX([2]pivotTable!B$3:B$308,MATCH(totalExpenditure!$A227,[2]pivotTable!$A$3:$A$308,0))/100*INDEX(gDP!Q$6:Q$271,MATCH(totalExpenditure!$A227,gDP!$B$6:$B$271))=0,"",INDEX([2]pivotTable!B$3:B$308,MATCH(totalExpenditure!$A227,[2]pivotTable!$A$3:$A$308,0))/100*INDEX(gDP!Q$6:Q$271,MATCH(totalExpenditure!$A227,gDP!$B$6:$B$271)))</f>
        <v/>
      </c>
      <c r="C227" s="77" t="str">
        <f>IF(INDEX([2]pivotTable!C$3:C$308,MATCH(totalExpenditure!$A227,[2]pivotTable!$A$3:$A$308,0))/100*INDEX(gDP!R$6:R$271,MATCH(totalExpenditure!$A227,gDP!$B$6:$B$271))=0,"",INDEX([2]pivotTable!C$3:C$308,MATCH(totalExpenditure!$A227,[2]pivotTable!$A$3:$A$308,0))/100*INDEX(gDP!R$6:R$271,MATCH(totalExpenditure!$A227,gDP!$B$6:$B$271)))</f>
        <v/>
      </c>
      <c r="D227" s="77" t="str">
        <f>IF(INDEX([2]pivotTable!D$3:D$308,MATCH(totalExpenditure!$A227,[2]pivotTable!$A$3:$A$308,0))/100*INDEX(gDP!S$6:S$271,MATCH(totalExpenditure!$A227,gDP!$B$6:$B$271))=0,"",INDEX([2]pivotTable!D$3:D$308,MATCH(totalExpenditure!$A227,[2]pivotTable!$A$3:$A$308,0))/100*INDEX(gDP!S$6:S$271,MATCH(totalExpenditure!$A227,gDP!$B$6:$B$271)))</f>
        <v/>
      </c>
      <c r="E227" s="77" t="str">
        <f>IF(INDEX([2]pivotTable!E$3:E$308,MATCH(totalExpenditure!$A227,[2]pivotTable!$A$3:$A$308,0))/100*INDEX(gDP!T$6:T$271,MATCH(totalExpenditure!$A227,gDP!$B$6:$B$271))=0,"",INDEX([2]pivotTable!E$3:E$308,MATCH(totalExpenditure!$A227,[2]pivotTable!$A$3:$A$308,0))/100*INDEX(gDP!T$6:T$271,MATCH(totalExpenditure!$A227,gDP!$B$6:$B$271)))</f>
        <v/>
      </c>
      <c r="F227" s="77" t="str">
        <f>IF(INDEX([2]pivotTable!F$3:F$308,MATCH(totalExpenditure!$A227,[2]pivotTable!$A$3:$A$308,0))/100*INDEX(gDP!U$6:U$271,MATCH(totalExpenditure!$A227,gDP!$B$6:$B$271))=0,"",INDEX([2]pivotTable!F$3:F$308,MATCH(totalExpenditure!$A227,[2]pivotTable!$A$3:$A$308,0))/100*INDEX(gDP!U$6:U$271,MATCH(totalExpenditure!$A227,gDP!$B$6:$B$271)))</f>
        <v/>
      </c>
      <c r="G227" s="77" t="str">
        <f>IF(INDEX([2]pivotTable!G$3:G$308,MATCH(totalExpenditure!$A227,[2]pivotTable!$A$3:$A$308,0))/100*INDEX(gDP!V$6:V$271,MATCH(totalExpenditure!$A227,gDP!$B$6:$B$271))=0,"",INDEX([2]pivotTable!G$3:G$308,MATCH(totalExpenditure!$A227,[2]pivotTable!$A$3:$A$308,0))/100*INDEX(gDP!V$6:V$271,MATCH(totalExpenditure!$A227,gDP!$B$6:$B$271)))</f>
        <v/>
      </c>
      <c r="H227" s="77" t="str">
        <f>IF(INDEX([2]pivotTable!H$3:H$308,MATCH(totalExpenditure!$A227,[2]pivotTable!$A$3:$A$308,0))/100*INDEX(gDP!W$6:W$271,MATCH(totalExpenditure!$A227,gDP!$B$6:$B$271))=0,"",INDEX([2]pivotTable!H$3:H$308,MATCH(totalExpenditure!$A227,[2]pivotTable!$A$3:$A$308,0))/100*INDEX(gDP!W$6:W$271,MATCH(totalExpenditure!$A227,gDP!$B$6:$B$271)))</f>
        <v/>
      </c>
      <c r="I227" s="77" t="str">
        <f>IF(INDEX([2]pivotTable!I$3:I$308,MATCH(totalExpenditure!$A227,[2]pivotTable!$A$3:$A$308,0))/100*INDEX(gDP!X$6:X$271,MATCH(totalExpenditure!$A227,gDP!$B$6:$B$271))=0,"",INDEX([2]pivotTable!I$3:I$308,MATCH(totalExpenditure!$A227,[2]pivotTable!$A$3:$A$308,0))/100*INDEX(gDP!X$6:X$271,MATCH(totalExpenditure!$A227,gDP!$B$6:$B$271)))</f>
        <v/>
      </c>
      <c r="J227" s="77" t="str">
        <f>IF(INDEX([2]pivotTable!J$3:J$308,MATCH(totalExpenditure!$A227,[2]pivotTable!$A$3:$A$308,0))/100*INDEX(gDP!Y$6:Y$271,MATCH(totalExpenditure!$A227,gDP!$B$6:$B$271))=0,"",INDEX([2]pivotTable!J$3:J$308,MATCH(totalExpenditure!$A227,[2]pivotTable!$A$3:$A$308,0))/100*INDEX(gDP!Y$6:Y$271,MATCH(totalExpenditure!$A227,gDP!$B$6:$B$271)))</f>
        <v/>
      </c>
      <c r="K227" s="77" t="str">
        <f>IF(INDEX([2]pivotTable!K$3:K$308,MATCH(totalExpenditure!$A227,[2]pivotTable!$A$3:$A$308,0))/100*INDEX(gDP!Z$6:Z$271,MATCH(totalExpenditure!$A227,gDP!$B$6:$B$271))=0,"",INDEX([2]pivotTable!K$3:K$308,MATCH(totalExpenditure!$A227,[2]pivotTable!$A$3:$A$308,0))/100*INDEX(gDP!Z$6:Z$271,MATCH(totalExpenditure!$A227,gDP!$B$6:$B$271)))</f>
        <v/>
      </c>
      <c r="L227" s="77" t="str">
        <f>IF(INDEX([2]pivotTable!L$3:L$308,MATCH(totalExpenditure!$A227,[2]pivotTable!$A$3:$A$308,0))/100*INDEX(gDP!AA$6:AA$271,MATCH(totalExpenditure!$A227,gDP!$B$6:$B$271))=0,"",INDEX([2]pivotTable!L$3:L$308,MATCH(totalExpenditure!$A227,[2]pivotTable!$A$3:$A$308,0))/100*INDEX(gDP!AA$6:AA$271,MATCH(totalExpenditure!$A227,gDP!$B$6:$B$271)))</f>
        <v/>
      </c>
      <c r="M227" s="77" t="str">
        <f>IF(INDEX([2]pivotTable!M$3:M$308,MATCH(totalExpenditure!$A227,[2]pivotTable!$A$3:$A$308,0))/100*INDEX(gDP!AB$6:AB$271,MATCH(totalExpenditure!$A227,gDP!$B$6:$B$271))=0,"",INDEX([2]pivotTable!M$3:M$308,MATCH(totalExpenditure!$A227,[2]pivotTable!$A$3:$A$308,0))/100*INDEX(gDP!AB$6:AB$271,MATCH(totalExpenditure!$A227,gDP!$B$6:$B$271)))</f>
        <v/>
      </c>
      <c r="N227" s="77" t="str">
        <f>IF(INDEX([2]pivotTable!N$3:N$308,MATCH(totalExpenditure!$A227,[2]pivotTable!$A$3:$A$308,0))/100*INDEX(gDP!AC$6:AC$271,MATCH(totalExpenditure!$A227,gDP!$B$6:$B$271))=0,"",INDEX([2]pivotTable!N$3:N$308,MATCH(totalExpenditure!$A227,[2]pivotTable!$A$3:$A$308,0))/100*INDEX(gDP!AC$6:AC$271,MATCH(totalExpenditure!$A227,gDP!$B$6:$B$271)))</f>
        <v/>
      </c>
      <c r="O227" s="77" t="str">
        <f>IF(INDEX([2]pivotTable!O$3:O$308,MATCH(totalExpenditure!$A227,[2]pivotTable!$A$3:$A$308,0))/100*INDEX(gDP!AD$6:AD$271,MATCH(totalExpenditure!$A227,gDP!$B$6:$B$271))=0,"",INDEX([2]pivotTable!O$3:O$308,MATCH(totalExpenditure!$A227,[2]pivotTable!$A$3:$A$308,0))/100*INDEX(gDP!AD$6:AD$271,MATCH(totalExpenditure!$A227,gDP!$B$6:$B$271)))</f>
        <v/>
      </c>
      <c r="P227" s="77" t="str">
        <f>IF(INDEX([2]pivotTable!P$3:P$308,MATCH(totalExpenditure!$A227,[2]pivotTable!$A$3:$A$308,0))/100*INDEX(gDP!AE$6:AE$271,MATCH(totalExpenditure!$A227,gDP!$B$6:$B$271))=0,"",INDEX([2]pivotTable!P$3:P$308,MATCH(totalExpenditure!$A227,[2]pivotTable!$A$3:$A$308,0))/100*INDEX(gDP!AE$6:AE$271,MATCH(totalExpenditure!$A227,gDP!$B$6:$B$271)))</f>
        <v/>
      </c>
      <c r="Q227" s="77" t="str">
        <f>IF(INDEX([2]pivotTable!Q$3:Q$308,MATCH(totalExpenditure!$A227,[2]pivotTable!$A$3:$A$308,0))/100*INDEX(gDP!AF$6:AF$271,MATCH(totalExpenditure!$A227,gDP!$B$6:$B$271))=0,"",INDEX([2]pivotTable!Q$3:Q$308,MATCH(totalExpenditure!$A227,[2]pivotTable!$A$3:$A$308,0))/100*INDEX(gDP!AF$6:AF$271,MATCH(totalExpenditure!$A227,gDP!$B$6:$B$271)))</f>
        <v/>
      </c>
      <c r="R227" s="77" t="str">
        <f>IF(INDEX([2]pivotTable!R$3:R$308,MATCH(totalExpenditure!$A227,[2]pivotTable!$A$3:$A$308,0))/100*INDEX(gDP!AG$6:AG$271,MATCH(totalExpenditure!$A227,gDP!$B$6:$B$271))=0,"",INDEX([2]pivotTable!R$3:R$308,MATCH(totalExpenditure!$A227,[2]pivotTable!$A$3:$A$308,0))/100*INDEX(gDP!AG$6:AG$271,MATCH(totalExpenditure!$A227,gDP!$B$6:$B$271)))</f>
        <v/>
      </c>
      <c r="S227" s="77" t="str">
        <f>IF(INDEX([2]pivotTable!S$3:S$308,MATCH(totalExpenditure!$A227,[2]pivotTable!$A$3:$A$308,0))/100*INDEX(gDP!AH$6:AH$271,MATCH(totalExpenditure!$A227,gDP!$B$6:$B$271))=0,"",INDEX([2]pivotTable!S$3:S$308,MATCH(totalExpenditure!$A227,[2]pivotTable!$A$3:$A$308,0))/100*INDEX(gDP!AH$6:AH$271,MATCH(totalExpenditure!$A227,gDP!$B$6:$B$271)))</f>
        <v/>
      </c>
      <c r="T227" s="77" t="str">
        <f>IF(INDEX([2]pivotTable!T$3:T$308,MATCH(totalExpenditure!$A227,[2]pivotTable!$A$3:$A$308,0))/100*INDEX(gDP!AI$6:AI$271,MATCH(totalExpenditure!$A227,gDP!$B$6:$B$271))=0,"",INDEX([2]pivotTable!T$3:T$308,MATCH(totalExpenditure!$A227,[2]pivotTable!$A$3:$A$308,0))/100*INDEX(gDP!AI$6:AI$271,MATCH(totalExpenditure!$A227,gDP!$B$6:$B$271)))</f>
        <v/>
      </c>
      <c r="U227" s="77" t="str">
        <f>IF(INDEX([2]pivotTable!U$3:U$308,MATCH(totalExpenditure!$A227,[2]pivotTable!$A$3:$A$308,0))/100*INDEX(gDP!AJ$6:AJ$271,MATCH(totalExpenditure!$A227,gDP!$B$6:$B$271))=0,"",INDEX([2]pivotTable!U$3:U$308,MATCH(totalExpenditure!$A227,[2]pivotTable!$A$3:$A$308,0))/100*INDEX(gDP!AJ$6:AJ$271,MATCH(totalExpenditure!$A227,gDP!$B$6:$B$271)))</f>
        <v/>
      </c>
      <c r="V227" s="77" t="str">
        <f>IF(INDEX([2]pivotTable!V$3:V$308,MATCH(totalExpenditure!$A227,[2]pivotTable!$A$3:$A$308,0))/100*INDEX(gDP!AK$6:AK$271,MATCH(totalExpenditure!$A227,gDP!$B$6:$B$271))=0,"",INDEX([2]pivotTable!V$3:V$308,MATCH(totalExpenditure!$A227,[2]pivotTable!$A$3:$A$308,0))/100*INDEX(gDP!AK$6:AK$271,MATCH(totalExpenditure!$A227,gDP!$B$6:$B$271)))</f>
        <v/>
      </c>
      <c r="W227" s="77">
        <f>IF(INDEX([2]pivotTable!W$3:W$308,MATCH(totalExpenditure!$A227,[2]pivotTable!$A$3:$A$308,0))/100*INDEX(gDP!AL$6:AL$271,MATCH(totalExpenditure!$A227,gDP!$B$6:$B$271))=0,"",INDEX([2]pivotTable!W$3:W$308,MATCH(totalExpenditure!$A227,[2]pivotTable!$A$3:$A$308,0))/100*INDEX(gDP!AL$6:AL$271,MATCH(totalExpenditure!$A227,gDP!$B$6:$B$271)))</f>
        <v>301775537.41658485</v>
      </c>
      <c r="X227" s="77">
        <f>IF(INDEX([2]pivotTable!X$3:X$308,MATCH(totalExpenditure!$A227,[2]pivotTable!$A$3:$A$308,0))/100*INDEX(gDP!AM$6:AM$271,MATCH(totalExpenditure!$A227,gDP!$B$6:$B$271))=0,"",INDEX([2]pivotTable!X$3:X$308,MATCH(totalExpenditure!$A227,[2]pivotTable!$A$3:$A$308,0))/100*INDEX(gDP!AM$6:AM$271,MATCH(totalExpenditure!$A227,gDP!$B$6:$B$271)))</f>
        <v>355643504.5795337</v>
      </c>
      <c r="Y227" s="77">
        <f>IF(INDEX([2]pivotTable!Y$3:Y$308,MATCH(totalExpenditure!$A227,[2]pivotTable!$A$3:$A$308,0))/100*INDEX(gDP!AN$6:AN$271,MATCH(totalExpenditure!$A227,gDP!$B$6:$B$271))=0,"",INDEX([2]pivotTable!Y$3:Y$308,MATCH(totalExpenditure!$A227,[2]pivotTable!$A$3:$A$308,0))/100*INDEX(gDP!AN$6:AN$271,MATCH(totalExpenditure!$A227,gDP!$B$6:$B$271)))</f>
        <v>474019373.23089314</v>
      </c>
      <c r="Z227" s="77">
        <f>IF(INDEX([2]pivotTable!Z$3:Z$308,MATCH(totalExpenditure!$A227,[2]pivotTable!$A$3:$A$308,0))/100*INDEX(gDP!AO$6:AO$271,MATCH(totalExpenditure!$A227,gDP!$B$6:$B$271))=0,"",INDEX([2]pivotTable!Z$3:Z$308,MATCH(totalExpenditure!$A227,[2]pivotTable!$A$3:$A$308,0))/100*INDEX(gDP!AO$6:AO$271,MATCH(totalExpenditure!$A227,gDP!$B$6:$B$271)))</f>
        <v>468857671.74220937</v>
      </c>
      <c r="AA227" s="77">
        <f>IF(INDEX([2]pivotTable!AA$3:AA$308,MATCH(totalExpenditure!$A227,[2]pivotTable!$A$3:$A$308,0))/100*INDEX(gDP!AP$6:AP$271,MATCH(totalExpenditure!$A227,gDP!$B$6:$B$271))=0,"",INDEX([2]pivotTable!AA$3:AA$308,MATCH(totalExpenditure!$A227,[2]pivotTable!$A$3:$A$308,0))/100*INDEX(gDP!AP$6:AP$271,MATCH(totalExpenditure!$A227,gDP!$B$6:$B$271)))</f>
        <v>431872516.20648301</v>
      </c>
      <c r="AB227" s="77">
        <f>IF(INDEX([2]pivotTable!AB$3:AB$308,MATCH(totalExpenditure!$A227,[2]pivotTable!$A$3:$A$308,0))/100*INDEX(gDP!AQ$6:AQ$271,MATCH(totalExpenditure!$A227,gDP!$B$6:$B$271))=0,"",INDEX([2]pivotTable!AB$3:AB$308,MATCH(totalExpenditure!$A227,[2]pivotTable!$A$3:$A$308,0))/100*INDEX(gDP!AQ$6:AQ$271,MATCH(totalExpenditure!$A227,gDP!$B$6:$B$271)))</f>
        <v>434066146.56664753</v>
      </c>
      <c r="AC227" s="77">
        <f>IF(INDEX([2]pivotTable!AC$3:AC$308,MATCH(totalExpenditure!$A227,[2]pivotTable!$A$3:$A$308,0))/100*INDEX(gDP!AR$6:AR$271,MATCH(totalExpenditure!$A227,gDP!$B$6:$B$271))=0,"",INDEX([2]pivotTable!AC$3:AC$308,MATCH(totalExpenditure!$A227,[2]pivotTable!$A$3:$A$308,0))/100*INDEX(gDP!AR$6:AR$271,MATCH(totalExpenditure!$A227,gDP!$B$6:$B$271)))</f>
        <v>495108177.98286074</v>
      </c>
      <c r="AD227" s="77">
        <f>IF(INDEX([2]pivotTable!AD$3:AD$308,MATCH(totalExpenditure!$A227,[2]pivotTable!$A$3:$A$308,0))/100*INDEX(gDP!AS$6:AS$271,MATCH(totalExpenditure!$A227,gDP!$B$6:$B$271))=0,"",INDEX([2]pivotTable!AD$3:AD$308,MATCH(totalExpenditure!$A227,[2]pivotTable!$A$3:$A$308,0))/100*INDEX(gDP!AS$6:AS$271,MATCH(totalExpenditure!$A227,gDP!$B$6:$B$271)))</f>
        <v>454487659.06155819</v>
      </c>
      <c r="AE227" s="77">
        <f>IF(INDEX([2]pivotTable!AE$3:AE$308,MATCH(totalExpenditure!$A227,[2]pivotTable!$A$3:$A$308,0))/100*INDEX(gDP!AT$6:AT$271,MATCH(totalExpenditure!$A227,gDP!$B$6:$B$271))=0,"",INDEX([2]pivotTable!AE$3:AE$308,MATCH(totalExpenditure!$A227,[2]pivotTable!$A$3:$A$308,0))/100*INDEX(gDP!AT$6:AT$271,MATCH(totalExpenditure!$A227,gDP!$B$6:$B$271)))</f>
        <v>521907749.25962496</v>
      </c>
      <c r="AF227" s="77">
        <f>IF(INDEX([2]pivotTable!AF$3:AF$308,MATCH(totalExpenditure!$A227,[2]pivotTable!$A$3:$A$308,0))/100*INDEX(gDP!AU$6:AU$271,MATCH(totalExpenditure!$A227,gDP!$B$6:$B$271))=0,"",INDEX([2]pivotTable!AF$3:AF$308,MATCH(totalExpenditure!$A227,[2]pivotTable!$A$3:$A$308,0))/100*INDEX(gDP!AU$6:AU$271,MATCH(totalExpenditure!$A227,gDP!$B$6:$B$271)))</f>
        <v>554361410.47381508</v>
      </c>
      <c r="AG227" s="77">
        <f>IF(INDEX([2]pivotTable!AG$3:AG$308,MATCH(totalExpenditure!$A227,[2]pivotTable!$A$3:$A$308,0))/100*INDEX(gDP!AV$6:AV$271,MATCH(totalExpenditure!$A227,gDP!$B$6:$B$271))=0,"",INDEX([2]pivotTable!AG$3:AG$308,MATCH(totalExpenditure!$A227,[2]pivotTable!$A$3:$A$308,0))/100*INDEX(gDP!AV$6:AV$271,MATCH(totalExpenditure!$A227,gDP!$B$6:$B$271)))</f>
        <v>752721726.4838587</v>
      </c>
      <c r="AH227" s="77">
        <f>IF(INDEX([2]pivotTable!AH$3:AH$308,MATCH(totalExpenditure!$A227,[2]pivotTable!$A$3:$A$308,0))/100*INDEX(gDP!AW$6:AW$271,MATCH(totalExpenditure!$A227,gDP!$B$6:$B$271))=0,"",INDEX([2]pivotTable!AH$3:AH$308,MATCH(totalExpenditure!$A227,[2]pivotTable!$A$3:$A$308,0))/100*INDEX(gDP!AW$6:AW$271,MATCH(totalExpenditure!$A227,gDP!$B$6:$B$271)))</f>
        <v>973938401.46985626</v>
      </c>
      <c r="AI227" s="77">
        <f>IF(INDEX([2]pivotTable!AI$3:AI$308,MATCH(totalExpenditure!$A227,[2]pivotTable!$A$3:$A$308,0))/100*INDEX(gDP!AX$6:AX$271,MATCH(totalExpenditure!$A227,gDP!$B$6:$B$271))=0,"",INDEX([2]pivotTable!AI$3:AI$308,MATCH(totalExpenditure!$A227,[2]pivotTable!$A$3:$A$308,0))/100*INDEX(gDP!AX$6:AX$271,MATCH(totalExpenditure!$A227,gDP!$B$6:$B$271)))</f>
        <v>941366295.23691046</v>
      </c>
      <c r="AJ227" s="77">
        <f>IF(INDEX([2]pivotTable!AJ$3:AJ$308,MATCH(totalExpenditure!$A227,[2]pivotTable!$A$3:$A$308,0))/100*INDEX(gDP!AY$6:AY$271,MATCH(totalExpenditure!$A227,gDP!$B$6:$B$271))=0,"",INDEX([2]pivotTable!AJ$3:AJ$308,MATCH(totalExpenditure!$A227,[2]pivotTable!$A$3:$A$308,0))/100*INDEX(gDP!AY$6:AY$271,MATCH(totalExpenditure!$A227,gDP!$B$6:$B$271)))</f>
        <v>1133105992.5981681</v>
      </c>
      <c r="AK227" s="77">
        <f>IF(INDEX([2]pivotTable!AK$3:AK$308,MATCH(totalExpenditure!$A227,[2]pivotTable!$A$3:$A$308,0))/100*INDEX(gDP!AZ$6:AZ$271,MATCH(totalExpenditure!$A227,gDP!$B$6:$B$271))=0,"",INDEX([2]pivotTable!AK$3:AK$308,MATCH(totalExpenditure!$A227,[2]pivotTable!$A$3:$A$308,0))/100*INDEX(gDP!AZ$6:AZ$271,MATCH(totalExpenditure!$A227,gDP!$B$6:$B$271)))</f>
        <v>1307433312.8412201</v>
      </c>
      <c r="AL227" s="77">
        <f>IF(INDEX([2]pivotTable!AL$3:AL$308,MATCH(totalExpenditure!$A227,[2]pivotTable!$A$3:$A$308,0))/100*INDEX(gDP!BA$6:BA$271,MATCH(totalExpenditure!$A227,gDP!$B$6:$B$271))=0,"",INDEX([2]pivotTable!AL$3:AL$308,MATCH(totalExpenditure!$A227,[2]pivotTable!$A$3:$A$308,0))/100*INDEX(gDP!BA$6:BA$271,MATCH(totalExpenditure!$A227,gDP!$B$6:$B$271)))</f>
        <v>1550668091.1625729</v>
      </c>
      <c r="AM227" s="77">
        <f>IF(INDEX([2]pivotTable!AM$3:AM$308,MATCH(totalExpenditure!$A227,[2]pivotTable!$A$3:$A$308,0))/100*INDEX(gDP!BB$6:BB$271,MATCH(totalExpenditure!$A227,gDP!$B$6:$B$271))=0,"",INDEX([2]pivotTable!AM$3:AM$308,MATCH(totalExpenditure!$A227,[2]pivotTable!$A$3:$A$308,0))/100*INDEX(gDP!BB$6:BB$271,MATCH(totalExpenditure!$A227,gDP!$B$6:$B$271)))</f>
        <v>1537259140.5332236</v>
      </c>
      <c r="AN227" s="77">
        <f>IF(INDEX([2]pivotTable!AN$3:AN$308,MATCH(totalExpenditure!$A227,[2]pivotTable!$A$3:$A$308,0))/100*INDEX(gDP!BC$6:BC$271,MATCH(totalExpenditure!$A227,gDP!$B$6:$B$271))=0,"",INDEX([2]pivotTable!AN$3:AN$308,MATCH(totalExpenditure!$A227,[2]pivotTable!$A$3:$A$308,0))/100*INDEX(gDP!BC$6:BC$271,MATCH(totalExpenditure!$A227,gDP!$B$6:$B$271)))</f>
        <v>1436605558.7482131</v>
      </c>
      <c r="AO227" s="77">
        <f>IF(INDEX([2]pivotTable!AO$3:AO$308,MATCH(totalExpenditure!$A227,[2]pivotTable!$A$3:$A$308,0))/100*INDEX(gDP!BD$6:BD$271,MATCH(totalExpenditure!$A227,gDP!$B$6:$B$271))=0,"",INDEX([2]pivotTable!AO$3:AO$308,MATCH(totalExpenditure!$A227,[2]pivotTable!$A$3:$A$308,0))/100*INDEX(gDP!BD$6:BD$271,MATCH(totalExpenditure!$A227,gDP!$B$6:$B$271)))</f>
        <v>1186429005.0592527</v>
      </c>
      <c r="AP227" s="77">
        <f>IF(INDEX([2]pivotTable!AP$3:AP$308,MATCH(totalExpenditure!$A227,[2]pivotTable!$A$3:$A$308,0))/100*INDEX(gDP!BE$6:BE$271,MATCH(totalExpenditure!$A227,gDP!$B$6:$B$271))=0,"",INDEX([2]pivotTable!AP$3:AP$308,MATCH(totalExpenditure!$A227,[2]pivotTable!$A$3:$A$308,0))/100*INDEX(gDP!BE$6:BE$271,MATCH(totalExpenditure!$A227,gDP!$B$6:$B$271)))</f>
        <v>987449215.5008657</v>
      </c>
      <c r="AQ227" s="77">
        <f>IF(INDEX([2]pivotTable!AQ$3:AQ$308,MATCH(totalExpenditure!$A227,[2]pivotTable!$A$3:$A$308,0))/100*INDEX(gDP!BF$6:BF$271,MATCH(totalExpenditure!$A227,gDP!$B$6:$B$271))=0,"",INDEX([2]pivotTable!AQ$3:AQ$308,MATCH(totalExpenditure!$A227,[2]pivotTable!$A$3:$A$308,0))/100*INDEX(gDP!BF$6:BF$271,MATCH(totalExpenditure!$A227,gDP!$B$6:$B$271)))</f>
        <v>919897488.03264022</v>
      </c>
      <c r="AR227" s="77">
        <f>IF(INDEX([2]pivotTable!AR$3:AR$308,MATCH(totalExpenditure!$A227,[2]pivotTable!$A$3:$A$308,0))/100*INDEX(gDP!BG$6:BG$271,MATCH(totalExpenditure!$A227,gDP!$B$6:$B$271))=0,"",INDEX([2]pivotTable!AR$3:AR$308,MATCH(totalExpenditure!$A227,[2]pivotTable!$A$3:$A$308,0))/100*INDEX(gDP!BG$6:BG$271,MATCH(totalExpenditure!$A227,gDP!$B$6:$B$271)))</f>
        <v>859951606.75237548</v>
      </c>
      <c r="AS227" s="77">
        <f>IF(INDEX([2]pivotTable!AS$3:AS$308,MATCH(totalExpenditure!$A227,[2]pivotTable!$A$3:$A$308,0))/100*INDEX(gDP!BH$6:BH$271,MATCH(totalExpenditure!$A227,gDP!$B$6:$B$271))=0,"",INDEX([2]pivotTable!AS$3:AS$308,MATCH(totalExpenditure!$A227,[2]pivotTable!$A$3:$A$308,0))/100*INDEX(gDP!BH$6:BH$271,MATCH(totalExpenditure!$A227,gDP!$B$6:$B$271)))</f>
        <v>737138353.01596439</v>
      </c>
      <c r="AT227" s="77">
        <f>IF(INDEX([2]pivotTable!AT$3:AT$308,MATCH(totalExpenditure!$A227,[2]pivotTable!$A$3:$A$308,0))/100*INDEX(gDP!BI$6:BI$271,MATCH(totalExpenditure!$A227,gDP!$B$6:$B$271))=0,"",INDEX([2]pivotTable!AT$3:AT$308,MATCH(totalExpenditure!$A227,[2]pivotTable!$A$3:$A$308,0))/100*INDEX(gDP!BI$6:BI$271,MATCH(totalExpenditure!$A227,gDP!$B$6:$B$271)))</f>
        <v>832661043.90483654</v>
      </c>
      <c r="AU227" s="77">
        <f>IF(INDEX([2]pivotTable!AU$3:AU$308,MATCH(totalExpenditure!$A227,[2]pivotTable!$A$3:$A$308,0))/100*INDEX(gDP!BJ$6:BJ$271,MATCH(totalExpenditure!$A227,gDP!$B$6:$B$271))=0,"",INDEX([2]pivotTable!AU$3:AU$308,MATCH(totalExpenditure!$A227,[2]pivotTable!$A$3:$A$308,0))/100*INDEX(gDP!BJ$6:BJ$271,MATCH(totalExpenditure!$A227,gDP!$B$6:$B$271)))</f>
        <v>864885980.76709807</v>
      </c>
      <c r="AV227" s="77">
        <f>IF(INDEX([2]pivotTable!AV$3:AV$308,MATCH(totalExpenditure!$A227,[2]pivotTable!$A$3:$A$308,0))/100*INDEX(gDP!BK$6:BK$271,MATCH(totalExpenditure!$A227,gDP!$B$6:$B$271))=0,"",INDEX([2]pivotTable!AV$3:AV$308,MATCH(totalExpenditure!$A227,[2]pivotTable!$A$3:$A$308,0))/100*INDEX(gDP!BK$6:BK$271,MATCH(totalExpenditure!$A227,gDP!$B$6:$B$271)))</f>
        <v>1051050919.0613562</v>
      </c>
      <c r="AW227" s="77">
        <f>IF(INDEX([2]pivotTable!AW$3:AW$308,MATCH(totalExpenditure!$A227,[2]pivotTable!$A$3:$A$308,0))/100*INDEX(gDP!BL$6:BL$271,MATCH(totalExpenditure!$A227,gDP!$B$6:$B$271))=0,"",INDEX([2]pivotTable!AW$3:AW$308,MATCH(totalExpenditure!$A227,[2]pivotTable!$A$3:$A$308,0))/100*INDEX(gDP!BL$6:BL$271,MATCH(totalExpenditure!$A227,gDP!$B$6:$B$271)))</f>
        <v>1055101093.6909889</v>
      </c>
      <c r="AX227" s="77">
        <f>IF(INDEX([2]pivotTable!AX$3:AX$308,MATCH(totalExpenditure!$A227,[2]pivotTable!$A$3:$A$308,0))/100*INDEX(gDP!BM$6:BM$271,MATCH(totalExpenditure!$A227,gDP!$B$6:$B$271))=0,"",INDEX([2]pivotTable!AX$3:AX$308,MATCH(totalExpenditure!$A227,[2]pivotTable!$A$3:$A$308,0))/100*INDEX(gDP!BM$6:BM$271,MATCH(totalExpenditure!$A227,gDP!$B$6:$B$271)))</f>
        <v>1128425063.938807</v>
      </c>
      <c r="AY227" s="77">
        <f>IF(INDEX([2]pivotTable!AY$3:AY$308,MATCH(totalExpenditure!$A227,[2]pivotTable!$A$3:$A$308,0))/100*INDEX(gDP!BN$6:BN$271,MATCH(totalExpenditure!$A227,gDP!$B$6:$B$271))=0,"",INDEX([2]pivotTable!AY$3:AY$308,MATCH(totalExpenditure!$A227,[2]pivotTable!$A$3:$A$308,0))/100*INDEX(gDP!BN$6:BN$271,MATCH(totalExpenditure!$A227,gDP!$B$6:$B$271)))</f>
        <v>1465423176.5887356</v>
      </c>
      <c r="AZ227" s="77" t="str">
        <f>IF(INDEX([2]pivotTable!AZ$3:AZ$308,MATCH(totalExpenditure!$A227,[2]pivotTable!$A$3:$A$308,0))/100*INDEX(gDP!BO$6:BO$271,MATCH(totalExpenditure!$A227,gDP!$B$6:$B$271))=0,"",INDEX([2]pivotTable!AZ$3:AZ$308,MATCH(totalExpenditure!$A227,[2]pivotTable!$A$3:$A$308,0))/100*INDEX(gDP!BO$6:BO$271,MATCH(totalExpenditure!$A227,gDP!$B$6:$B$271)))</f>
        <v/>
      </c>
      <c r="BA227" s="77" t="str">
        <f>IF(INDEX([2]pivotTable!B$310:B$615,MATCH(totalExpenditure!$A227,[2]pivotTable!$A$310:$A$615,0))/100*INDEX(gDP!Q$6:Q$271,MATCH(totalExpenditure!$A227,gDP!$B$6:$B$271))=0,"",INDEX([2]pivotTable!B$310:B$615,MATCH(totalExpenditure!$A227,[2]pivotTable!$A$310:$A$615,0))/100*INDEX(gDP!Q$6:Q$271,MATCH(totalExpenditure!$A227,gDP!$B$6:$B$271)))</f>
        <v/>
      </c>
      <c r="BB227" s="77" t="str">
        <f>IF(INDEX([2]pivotTable!C$310:C$615,MATCH(totalExpenditure!$A227,[2]pivotTable!$A$310:$A$615,0))/100*INDEX(gDP!R$6:R$271,MATCH(totalExpenditure!$A227,gDP!$B$6:$B$271))=0,"",INDEX([2]pivotTable!C$310:C$615,MATCH(totalExpenditure!$A227,[2]pivotTable!$A$310:$A$615,0))/100*INDEX(gDP!R$6:R$271,MATCH(totalExpenditure!$A227,gDP!$B$6:$B$271)))</f>
        <v/>
      </c>
      <c r="BC227" s="77" t="str">
        <f>IF(INDEX([2]pivotTable!D$310:D$615,MATCH(totalExpenditure!$A227,[2]pivotTable!$A$310:$A$615,0))/100*INDEX(gDP!S$6:S$271,MATCH(totalExpenditure!$A227,gDP!$B$6:$B$271))=0,"",INDEX([2]pivotTable!D$310:D$615,MATCH(totalExpenditure!$A227,[2]pivotTable!$A$310:$A$615,0))/100*INDEX(gDP!S$6:S$271,MATCH(totalExpenditure!$A227,gDP!$B$6:$B$271)))</f>
        <v/>
      </c>
      <c r="BD227" s="77" t="str">
        <f>IF(INDEX([2]pivotTable!E$310:E$615,MATCH(totalExpenditure!$A227,[2]pivotTable!$A$310:$A$615,0))/100*INDEX(gDP!T$6:T$271,MATCH(totalExpenditure!$A227,gDP!$B$6:$B$271))=0,"",INDEX([2]pivotTable!E$310:E$615,MATCH(totalExpenditure!$A227,[2]pivotTable!$A$310:$A$615,0))/100*INDEX(gDP!T$6:T$271,MATCH(totalExpenditure!$A227,gDP!$B$6:$B$271)))</f>
        <v/>
      </c>
      <c r="BE227" s="77" t="str">
        <f>IF(INDEX([2]pivotTable!F$310:F$615,MATCH(totalExpenditure!$A227,[2]pivotTable!$A$310:$A$615,0))/100*INDEX(gDP!U$6:U$271,MATCH(totalExpenditure!$A227,gDP!$B$6:$B$271))=0,"",INDEX([2]pivotTable!F$310:F$615,MATCH(totalExpenditure!$A227,[2]pivotTable!$A$310:$A$615,0))/100*INDEX(gDP!U$6:U$271,MATCH(totalExpenditure!$A227,gDP!$B$6:$B$271)))</f>
        <v/>
      </c>
      <c r="BF227" s="77" t="str">
        <f>IF(INDEX([2]pivotTable!G$310:G$615,MATCH(totalExpenditure!$A227,[2]pivotTable!$A$310:$A$615,0))/100*INDEX(gDP!V$6:V$271,MATCH(totalExpenditure!$A227,gDP!$B$6:$B$271))=0,"",INDEX([2]pivotTable!G$310:G$615,MATCH(totalExpenditure!$A227,[2]pivotTable!$A$310:$A$615,0))/100*INDEX(gDP!V$6:V$271,MATCH(totalExpenditure!$A227,gDP!$B$6:$B$271)))</f>
        <v/>
      </c>
      <c r="BG227" s="77" t="str">
        <f>IF(INDEX([2]pivotTable!H$310:H$615,MATCH(totalExpenditure!$A227,[2]pivotTable!$A$310:$A$615,0))/100*INDEX(gDP!W$6:W$271,MATCH(totalExpenditure!$A227,gDP!$B$6:$B$271))=0,"",INDEX([2]pivotTable!H$310:H$615,MATCH(totalExpenditure!$A227,[2]pivotTable!$A$310:$A$615,0))/100*INDEX(gDP!W$6:W$271,MATCH(totalExpenditure!$A227,gDP!$B$6:$B$271)))</f>
        <v/>
      </c>
      <c r="BH227" s="77" t="str">
        <f>IF(INDEX([2]pivotTable!I$310:I$615,MATCH(totalExpenditure!$A227,[2]pivotTable!$A$310:$A$615,0))/100*INDEX(gDP!X$6:X$271,MATCH(totalExpenditure!$A227,gDP!$B$6:$B$271))=0,"",INDEX([2]pivotTable!I$310:I$615,MATCH(totalExpenditure!$A227,[2]pivotTable!$A$310:$A$615,0))/100*INDEX(gDP!X$6:X$271,MATCH(totalExpenditure!$A227,gDP!$B$6:$B$271)))</f>
        <v/>
      </c>
      <c r="BI227" s="77" t="str">
        <f>IF(INDEX([2]pivotTable!J$310:J$615,MATCH(totalExpenditure!$A227,[2]pivotTable!$A$310:$A$615,0))/100*INDEX(gDP!Y$6:Y$271,MATCH(totalExpenditure!$A227,gDP!$B$6:$B$271))=0,"",INDEX([2]pivotTable!J$310:J$615,MATCH(totalExpenditure!$A227,[2]pivotTable!$A$310:$A$615,0))/100*INDEX(gDP!Y$6:Y$271,MATCH(totalExpenditure!$A227,gDP!$B$6:$B$271)))</f>
        <v/>
      </c>
      <c r="BJ227" s="77" t="str">
        <f>IF(INDEX([2]pivotTable!K$310:K$615,MATCH(totalExpenditure!$A227,[2]pivotTable!$A$310:$A$615,0))/100*INDEX(gDP!Z$6:Z$271,MATCH(totalExpenditure!$A227,gDP!$B$6:$B$271))=0,"",INDEX([2]pivotTable!K$310:K$615,MATCH(totalExpenditure!$A227,[2]pivotTable!$A$310:$A$615,0))/100*INDEX(gDP!Z$6:Z$271,MATCH(totalExpenditure!$A227,gDP!$B$6:$B$271)))</f>
        <v/>
      </c>
      <c r="BK227" s="77" t="str">
        <f>IF(INDEX([2]pivotTable!L$310:L$615,MATCH(totalExpenditure!$A227,[2]pivotTable!$A$310:$A$615,0))/100*INDEX(gDP!AA$6:AA$271,MATCH(totalExpenditure!$A227,gDP!$B$6:$B$271))=0,"",INDEX([2]pivotTable!L$310:L$615,MATCH(totalExpenditure!$A227,[2]pivotTable!$A$310:$A$615,0))/100*INDEX(gDP!AA$6:AA$271,MATCH(totalExpenditure!$A227,gDP!$B$6:$B$271)))</f>
        <v/>
      </c>
      <c r="BL227" s="77" t="str">
        <f>IF(INDEX([2]pivotTable!M$310:M$615,MATCH(totalExpenditure!$A227,[2]pivotTable!$A$310:$A$615,0))/100*INDEX(gDP!AB$6:AB$271,MATCH(totalExpenditure!$A227,gDP!$B$6:$B$271))=0,"",INDEX([2]pivotTable!M$310:M$615,MATCH(totalExpenditure!$A227,[2]pivotTable!$A$310:$A$615,0))/100*INDEX(gDP!AB$6:AB$271,MATCH(totalExpenditure!$A227,gDP!$B$6:$B$271)))</f>
        <v/>
      </c>
      <c r="BM227" s="77" t="str">
        <f>IF(INDEX([2]pivotTable!N$310:N$615,MATCH(totalExpenditure!$A227,[2]pivotTable!$A$310:$A$615,0))/100*INDEX(gDP!AC$6:AC$271,MATCH(totalExpenditure!$A227,gDP!$B$6:$B$271))=0,"",INDEX([2]pivotTable!N$310:N$615,MATCH(totalExpenditure!$A227,[2]pivotTable!$A$310:$A$615,0))/100*INDEX(gDP!AC$6:AC$271,MATCH(totalExpenditure!$A227,gDP!$B$6:$B$271)))</f>
        <v/>
      </c>
      <c r="BN227" s="77" t="str">
        <f>IF(INDEX([2]pivotTable!O$310:O$615,MATCH(totalExpenditure!$A227,[2]pivotTable!$A$310:$A$615,0))/100*INDEX(gDP!AD$6:AD$271,MATCH(totalExpenditure!$A227,gDP!$B$6:$B$271))=0,"",INDEX([2]pivotTable!O$310:O$615,MATCH(totalExpenditure!$A227,[2]pivotTable!$A$310:$A$615,0))/100*INDEX(gDP!AD$6:AD$271,MATCH(totalExpenditure!$A227,gDP!$B$6:$B$271)))</f>
        <v/>
      </c>
      <c r="BO227" s="77" t="str">
        <f>IF(INDEX([2]pivotTable!P$310:P$615,MATCH(totalExpenditure!$A227,[2]pivotTable!$A$310:$A$615,0))/100*INDEX(gDP!AE$6:AE$271,MATCH(totalExpenditure!$A227,gDP!$B$6:$B$271))=0,"",INDEX([2]pivotTable!P$310:P$615,MATCH(totalExpenditure!$A227,[2]pivotTable!$A$310:$A$615,0))/100*INDEX(gDP!AE$6:AE$271,MATCH(totalExpenditure!$A227,gDP!$B$6:$B$271)))</f>
        <v/>
      </c>
      <c r="BP227" s="77" t="str">
        <f>IF(INDEX([2]pivotTable!Q$310:Q$615,MATCH(totalExpenditure!$A227,[2]pivotTable!$A$310:$A$615,0))/100*INDEX(gDP!AF$6:AF$271,MATCH(totalExpenditure!$A227,gDP!$B$6:$B$271))=0,"",INDEX([2]pivotTable!Q$310:Q$615,MATCH(totalExpenditure!$A227,[2]pivotTable!$A$310:$A$615,0))/100*INDEX(gDP!AF$6:AF$271,MATCH(totalExpenditure!$A227,gDP!$B$6:$B$271)))</f>
        <v/>
      </c>
      <c r="BQ227" s="77" t="str">
        <f>IF(INDEX([2]pivotTable!R$310:R$615,MATCH(totalExpenditure!$A227,[2]pivotTable!$A$310:$A$615,0))/100*INDEX(gDP!AG$6:AG$271,MATCH(totalExpenditure!$A227,gDP!$B$6:$B$271))=0,"",INDEX([2]pivotTable!R$310:R$615,MATCH(totalExpenditure!$A227,[2]pivotTable!$A$310:$A$615,0))/100*INDEX(gDP!AG$6:AG$271,MATCH(totalExpenditure!$A227,gDP!$B$6:$B$271)))</f>
        <v/>
      </c>
      <c r="BR227" s="77" t="str">
        <f>IF(INDEX([2]pivotTable!S$310:S$615,MATCH(totalExpenditure!$A227,[2]pivotTable!$A$310:$A$615,0))/100*INDEX(gDP!AH$6:AH$271,MATCH(totalExpenditure!$A227,gDP!$B$6:$B$271))=0,"",INDEX([2]pivotTable!S$310:S$615,MATCH(totalExpenditure!$A227,[2]pivotTable!$A$310:$A$615,0))/100*INDEX(gDP!AH$6:AH$271,MATCH(totalExpenditure!$A227,gDP!$B$6:$B$271)))</f>
        <v/>
      </c>
      <c r="BS227" s="77" t="str">
        <f>IF(INDEX([2]pivotTable!T$310:T$615,MATCH(totalExpenditure!$A227,[2]pivotTable!$A$310:$A$615,0))/100*INDEX(gDP!AI$6:AI$271,MATCH(totalExpenditure!$A227,gDP!$B$6:$B$271))=0,"",INDEX([2]pivotTable!T$310:T$615,MATCH(totalExpenditure!$A227,[2]pivotTable!$A$310:$A$615,0))/100*INDEX(gDP!AI$6:AI$271,MATCH(totalExpenditure!$A227,gDP!$B$6:$B$271)))</f>
        <v/>
      </c>
      <c r="BT227" s="77" t="str">
        <f>IF(INDEX([2]pivotTable!U$310:U$615,MATCH(totalExpenditure!$A227,[2]pivotTable!$A$310:$A$615,0))/100*INDEX(gDP!AJ$6:AJ$271,MATCH(totalExpenditure!$A227,gDP!$B$6:$B$271))=0,"",INDEX([2]pivotTable!U$310:U$615,MATCH(totalExpenditure!$A227,[2]pivotTable!$A$310:$A$615,0))/100*INDEX(gDP!AJ$6:AJ$271,MATCH(totalExpenditure!$A227,gDP!$B$6:$B$271)))</f>
        <v/>
      </c>
      <c r="BU227" s="77" t="str">
        <f>IF(INDEX([2]pivotTable!V$310:V$615,MATCH(totalExpenditure!$A227,[2]pivotTable!$A$310:$A$615,0))/100*INDEX(gDP!AK$6:AK$271,MATCH(totalExpenditure!$A227,gDP!$B$6:$B$271))=0,"",INDEX([2]pivotTable!V$310:V$615,MATCH(totalExpenditure!$A227,[2]pivotTable!$A$310:$A$615,0))/100*INDEX(gDP!AK$6:AK$271,MATCH(totalExpenditure!$A227,gDP!$B$6:$B$271)))</f>
        <v/>
      </c>
      <c r="BV227" s="77">
        <f>IF(INDEX([2]pivotTable!W$310:W$615,MATCH(totalExpenditure!$A227,[2]pivotTable!$A$310:$A$615,0))/100*INDEX(gDP!AL$6:AL$271,MATCH(totalExpenditure!$A227,gDP!$B$6:$B$271))=0,"",INDEX([2]pivotTable!W$310:W$615,MATCH(totalExpenditure!$A227,[2]pivotTable!$A$310:$A$615,0))/100*INDEX(gDP!AL$6:AL$271,MATCH(totalExpenditure!$A227,gDP!$B$6:$B$271)))</f>
        <v>320546264.62431502</v>
      </c>
      <c r="BW227" s="77">
        <f>IF(INDEX([2]pivotTable!X$310:X$615,MATCH(totalExpenditure!$A227,[2]pivotTable!$A$310:$A$615,0))/100*INDEX(gDP!AM$6:AM$271,MATCH(totalExpenditure!$A227,gDP!$B$6:$B$271))=0,"",INDEX([2]pivotTable!X$310:X$615,MATCH(totalExpenditure!$A227,[2]pivotTable!$A$310:$A$615,0))/100*INDEX(gDP!AM$6:AM$271,MATCH(totalExpenditure!$A227,gDP!$B$6:$B$271)))</f>
        <v>363838055.37629718</v>
      </c>
      <c r="BX227" s="77">
        <f>IF(INDEX([2]pivotTable!Y$310:Y$615,MATCH(totalExpenditure!$A227,[2]pivotTable!$A$310:$A$615,0))/100*INDEX(gDP!AN$6:AN$271,MATCH(totalExpenditure!$A227,gDP!$B$6:$B$271))=0,"",INDEX([2]pivotTable!Y$310:Y$615,MATCH(totalExpenditure!$A227,[2]pivotTable!$A$310:$A$615,0))/100*INDEX(gDP!AN$6:AN$271,MATCH(totalExpenditure!$A227,gDP!$B$6:$B$271)))</f>
        <v>702488170.23857582</v>
      </c>
      <c r="BY227" s="77">
        <f>IF(INDEX([2]pivotTable!Z$310:Z$615,MATCH(totalExpenditure!$A227,[2]pivotTable!$A$310:$A$615,0))/100*INDEX(gDP!AO$6:AO$271,MATCH(totalExpenditure!$A227,gDP!$B$6:$B$271))=0,"",INDEX([2]pivotTable!Z$310:Z$615,MATCH(totalExpenditure!$A227,[2]pivotTable!$A$310:$A$615,0))/100*INDEX(gDP!AO$6:AO$271,MATCH(totalExpenditure!$A227,gDP!$B$6:$B$271)))</f>
        <v>737698079.85127437</v>
      </c>
      <c r="BZ227" s="77">
        <f>IF(INDEX([2]pivotTable!AA$310:AA$615,MATCH(totalExpenditure!$A227,[2]pivotTable!$A$310:$A$615,0))/100*INDEX(gDP!AP$6:AP$271,MATCH(totalExpenditure!$A227,gDP!$B$6:$B$271))=0,"",INDEX([2]pivotTable!AA$310:AA$615,MATCH(totalExpenditure!$A227,[2]pivotTable!$A$310:$A$615,0))/100*INDEX(gDP!AP$6:AP$271,MATCH(totalExpenditure!$A227,gDP!$B$6:$B$271)))</f>
        <v>697640218.48739576</v>
      </c>
      <c r="CA227" s="77">
        <f>IF(INDEX([2]pivotTable!AB$310:AB$615,MATCH(totalExpenditure!$A227,[2]pivotTable!$A$310:$A$615,0))/100*INDEX(gDP!AQ$6:AQ$271,MATCH(totalExpenditure!$A227,gDP!$B$6:$B$271))=0,"",INDEX([2]pivotTable!AB$310:AB$615,MATCH(totalExpenditure!$A227,[2]pivotTable!$A$310:$A$615,0))/100*INDEX(gDP!AQ$6:AQ$271,MATCH(totalExpenditure!$A227,gDP!$B$6:$B$271)))</f>
        <v>744113394.11425304</v>
      </c>
      <c r="CB227" s="77">
        <f>IF(INDEX([2]pivotTable!AC$310:AC$615,MATCH(totalExpenditure!$A227,[2]pivotTable!$A$310:$A$615,0))/100*INDEX(gDP!AR$6:AR$271,MATCH(totalExpenditure!$A227,gDP!$B$6:$B$271))=0,"",INDEX([2]pivotTable!AC$310:AC$615,MATCH(totalExpenditure!$A227,[2]pivotTable!$A$310:$A$615,0))/100*INDEX(gDP!AR$6:AR$271,MATCH(totalExpenditure!$A227,gDP!$B$6:$B$271)))</f>
        <v>769915928.14765954</v>
      </c>
      <c r="CC227" s="77">
        <f>IF(INDEX([2]pivotTable!AD$310:AD$615,MATCH(totalExpenditure!$A227,[2]pivotTable!$A$310:$A$615,0))/100*INDEX(gDP!AS$6:AS$271,MATCH(totalExpenditure!$A227,gDP!$B$6:$B$271))=0,"",INDEX([2]pivotTable!AD$310:AD$615,MATCH(totalExpenditure!$A227,[2]pivotTable!$A$310:$A$615,0))/100*INDEX(gDP!AS$6:AS$271,MATCH(totalExpenditure!$A227,gDP!$B$6:$B$271)))</f>
        <v>732455557.68402886</v>
      </c>
      <c r="CD227" s="77">
        <f>IF(INDEX([2]pivotTable!AE$310:AE$615,MATCH(totalExpenditure!$A227,[2]pivotTable!$A$310:$A$615,0))/100*INDEX(gDP!AT$6:AT$271,MATCH(totalExpenditure!$A227,gDP!$B$6:$B$271))=0,"",INDEX([2]pivotTable!AE$310:AE$615,MATCH(totalExpenditure!$A227,[2]pivotTable!$A$310:$A$615,0))/100*INDEX(gDP!AT$6:AT$271,MATCH(totalExpenditure!$A227,gDP!$B$6:$B$271)))</f>
        <v>776598730.89832199</v>
      </c>
      <c r="CE227" s="77">
        <f>IF(INDEX([2]pivotTable!AF$310:AF$615,MATCH(totalExpenditure!$A227,[2]pivotTable!$A$310:$A$615,0))/100*INDEX(gDP!AU$6:AU$271,MATCH(totalExpenditure!$A227,gDP!$B$6:$B$271))=0,"",INDEX([2]pivotTable!AF$310:AF$615,MATCH(totalExpenditure!$A227,[2]pivotTable!$A$310:$A$615,0))/100*INDEX(gDP!AU$6:AU$271,MATCH(totalExpenditure!$A227,gDP!$B$6:$B$271)))</f>
        <v>876172907.23191977</v>
      </c>
      <c r="CF227" s="77">
        <f>IF(INDEX([2]pivotTable!AG$310:AG$615,MATCH(totalExpenditure!$A227,[2]pivotTable!$A$310:$A$615,0))/100*INDEX(gDP!AV$6:AV$271,MATCH(totalExpenditure!$A227,gDP!$B$6:$B$271))=0,"",INDEX([2]pivotTable!AG$310:AG$615,MATCH(totalExpenditure!$A227,[2]pivotTable!$A$310:$A$615,0))/100*INDEX(gDP!AV$6:AV$271,MATCH(totalExpenditure!$A227,gDP!$B$6:$B$271)))</f>
        <v>1117228704.2693493</v>
      </c>
      <c r="CG227" s="77">
        <f>IF(INDEX([2]pivotTable!AH$310:AH$615,MATCH(totalExpenditure!$A227,[2]pivotTable!$A$310:$A$615,0))/100*INDEX(gDP!AW$6:AW$271,MATCH(totalExpenditure!$A227,gDP!$B$6:$B$271))=0,"",INDEX([2]pivotTable!AH$310:AH$615,MATCH(totalExpenditure!$A227,[2]pivotTable!$A$310:$A$615,0))/100*INDEX(gDP!AW$6:AW$271,MATCH(totalExpenditure!$A227,gDP!$B$6:$B$271)))</f>
        <v>1263022591.3054316</v>
      </c>
      <c r="CH227" s="77">
        <f>IF(INDEX([2]pivotTable!AI$310:AI$615,MATCH(totalExpenditure!$A227,[2]pivotTable!$A$310:$A$615,0))/100*INDEX(gDP!AX$6:AX$271,MATCH(totalExpenditure!$A227,gDP!$B$6:$B$271))=0,"",INDEX([2]pivotTable!AI$310:AI$615,MATCH(totalExpenditure!$A227,[2]pivotTable!$A$310:$A$615,0))/100*INDEX(gDP!AX$6:AX$271,MATCH(totalExpenditure!$A227,gDP!$B$6:$B$271)))</f>
        <v>1292568336.1522193</v>
      </c>
      <c r="CI227" s="77">
        <f>IF(INDEX([2]pivotTable!AJ$310:AJ$615,MATCH(totalExpenditure!$A227,[2]pivotTable!$A$310:$A$615,0))/100*INDEX(gDP!AY$6:AY$271,MATCH(totalExpenditure!$A227,gDP!$B$6:$B$271))=0,"",INDEX([2]pivotTable!AJ$310:AJ$615,MATCH(totalExpenditure!$A227,[2]pivotTable!$A$310:$A$615,0))/100*INDEX(gDP!AY$6:AY$271,MATCH(totalExpenditure!$A227,gDP!$B$6:$B$271)))</f>
        <v>1417369516.873667</v>
      </c>
      <c r="CJ227" s="77">
        <f>IF(INDEX([2]pivotTable!AK$310:AK$615,MATCH(totalExpenditure!$A227,[2]pivotTable!$A$310:$A$615,0))/100*INDEX(gDP!AZ$6:AZ$271,MATCH(totalExpenditure!$A227,gDP!$B$6:$B$271))=0,"",INDEX([2]pivotTable!AK$310:AK$615,MATCH(totalExpenditure!$A227,[2]pivotTable!$A$310:$A$615,0))/100*INDEX(gDP!AZ$6:AZ$271,MATCH(totalExpenditure!$A227,gDP!$B$6:$B$271)))</f>
        <v>1624678160.8100455</v>
      </c>
      <c r="CK227" s="77">
        <f>IF(INDEX([2]pivotTable!AL$310:AL$615,MATCH(totalExpenditure!$A227,[2]pivotTable!$A$310:$A$615,0))/100*INDEX(gDP!BA$6:BA$271,MATCH(totalExpenditure!$A227,gDP!$B$6:$B$271))=0,"",INDEX([2]pivotTable!AL$310:AL$615,MATCH(totalExpenditure!$A227,[2]pivotTable!$A$310:$A$615,0))/100*INDEX(gDP!BA$6:BA$271,MATCH(totalExpenditure!$A227,gDP!$B$6:$B$271)))</f>
        <v>1907656428.6964028</v>
      </c>
      <c r="CL227" s="77">
        <f>IF(INDEX([2]pivotTable!AM$310:AM$615,MATCH(totalExpenditure!$A227,[2]pivotTable!$A$310:$A$615,0))/100*INDEX(gDP!BB$6:BB$271,MATCH(totalExpenditure!$A227,gDP!$B$6:$B$271))=0,"",INDEX([2]pivotTable!AM$310:AM$615,MATCH(totalExpenditure!$A227,[2]pivotTable!$A$310:$A$615,0))/100*INDEX(gDP!BB$6:BB$271,MATCH(totalExpenditure!$A227,gDP!$B$6:$B$271)))</f>
        <v>1860892643.803376</v>
      </c>
      <c r="CM227" s="77">
        <f>IF(INDEX([2]pivotTable!AN$310:AN$615,MATCH(totalExpenditure!$A227,[2]pivotTable!$A$310:$A$615,0))/100*INDEX(gDP!BC$6:BC$271,MATCH(totalExpenditure!$A227,gDP!$B$6:$B$271))=0,"",INDEX([2]pivotTable!AN$310:AN$615,MATCH(totalExpenditure!$A227,[2]pivotTable!$A$310:$A$615,0))/100*INDEX(gDP!BC$6:BC$271,MATCH(totalExpenditure!$A227,gDP!$B$6:$B$271)))</f>
        <v>1817450656.5371687</v>
      </c>
      <c r="CN227" s="77">
        <f>IF(INDEX([2]pivotTable!AO$310:AO$615,MATCH(totalExpenditure!$A227,[2]pivotTable!$A$310:$A$615,0))/100*INDEX(gDP!BD$6:BD$271,MATCH(totalExpenditure!$A227,gDP!$B$6:$B$271))=0,"",INDEX([2]pivotTable!AO$310:AO$615,MATCH(totalExpenditure!$A227,[2]pivotTable!$A$310:$A$615,0))/100*INDEX(gDP!BD$6:BD$271,MATCH(totalExpenditure!$A227,gDP!$B$6:$B$271)))</f>
        <v>1877652860.1807301</v>
      </c>
      <c r="CO227" s="77">
        <f>IF(INDEX([2]pivotTable!AP$310:AP$615,MATCH(totalExpenditure!$A227,[2]pivotTable!$A$310:$A$615,0))/100*INDEX(gDP!BE$6:BE$271,MATCH(totalExpenditure!$A227,gDP!$B$6:$B$271))=0,"",INDEX([2]pivotTable!AP$310:AP$615,MATCH(totalExpenditure!$A227,[2]pivotTable!$A$310:$A$615,0))/100*INDEX(gDP!BE$6:BE$271,MATCH(totalExpenditure!$A227,gDP!$B$6:$B$271)))</f>
        <v>1620907202.8033078</v>
      </c>
      <c r="CP227" s="77">
        <f>IF(INDEX([2]pivotTable!AQ$310:AQ$615,MATCH(totalExpenditure!$A227,[2]pivotTable!$A$310:$A$615,0))/100*INDEX(gDP!BF$6:BF$271,MATCH(totalExpenditure!$A227,gDP!$B$6:$B$271))=0,"",INDEX([2]pivotTable!AQ$310:AQ$615,MATCH(totalExpenditure!$A227,[2]pivotTable!$A$310:$A$615,0))/100*INDEX(gDP!BF$6:BF$271,MATCH(totalExpenditure!$A227,gDP!$B$6:$B$271)))</f>
        <v>1752646792.9885042</v>
      </c>
      <c r="CQ227" s="77">
        <f>IF(INDEX([2]pivotTable!AR$310:AR$615,MATCH(totalExpenditure!$A227,[2]pivotTable!$A$310:$A$615,0))/100*INDEX(gDP!BG$6:BG$271,MATCH(totalExpenditure!$A227,gDP!$B$6:$B$271))=0,"",INDEX([2]pivotTable!AR$310:AR$615,MATCH(totalExpenditure!$A227,[2]pivotTable!$A$310:$A$615,0))/100*INDEX(gDP!BG$6:BG$271,MATCH(totalExpenditure!$A227,gDP!$B$6:$B$271)))</f>
        <v>1649907152.4900229</v>
      </c>
      <c r="CR227" s="77">
        <f>IF(INDEX([2]pivotTable!AS$310:AS$615,MATCH(totalExpenditure!$A227,[2]pivotTable!$A$310:$A$615,0))/100*INDEX(gDP!BH$6:BH$271,MATCH(totalExpenditure!$A227,gDP!$B$6:$B$271))=0,"",INDEX([2]pivotTable!AS$310:AS$615,MATCH(totalExpenditure!$A227,[2]pivotTable!$A$310:$A$615,0))/100*INDEX(gDP!BH$6:BH$271,MATCH(totalExpenditure!$A227,gDP!$B$6:$B$271)))</f>
        <v>1353575689.1638174</v>
      </c>
      <c r="CS227" s="77">
        <f>IF(INDEX([2]pivotTable!AT$310:AT$615,MATCH(totalExpenditure!$A227,[2]pivotTable!$A$310:$A$615,0))/100*INDEX(gDP!BI$6:BI$271,MATCH(totalExpenditure!$A227,gDP!$B$6:$B$271))=0,"",INDEX([2]pivotTable!AT$310:AT$615,MATCH(totalExpenditure!$A227,[2]pivotTable!$A$310:$A$615,0))/100*INDEX(gDP!BI$6:BI$271,MATCH(totalExpenditure!$A227,gDP!$B$6:$B$271)))</f>
        <v>1526545247.1588666</v>
      </c>
      <c r="CT227" s="77">
        <f>IF(INDEX([2]pivotTable!AU$310:AU$615,MATCH(totalExpenditure!$A227,[2]pivotTable!$A$310:$A$615,0))/100*INDEX(gDP!BJ$6:BJ$271,MATCH(totalExpenditure!$A227,gDP!$B$6:$B$271))=0,"",INDEX([2]pivotTable!AU$310:AU$615,MATCH(totalExpenditure!$A227,[2]pivotTable!$A$310:$A$615,0))/100*INDEX(gDP!BJ$6:BJ$271,MATCH(totalExpenditure!$A227,gDP!$B$6:$B$271)))</f>
        <v>1569427931.3919814</v>
      </c>
      <c r="CU227" s="77">
        <f>IF(INDEX([2]pivotTable!AV$310:AV$615,MATCH(totalExpenditure!$A227,[2]pivotTable!$A$310:$A$615,0))/100*INDEX(gDP!BK$6:BK$271,MATCH(totalExpenditure!$A227,gDP!$B$6:$B$271))=0,"",INDEX([2]pivotTable!AV$310:AV$615,MATCH(totalExpenditure!$A227,[2]pivotTable!$A$310:$A$615,0))/100*INDEX(gDP!BK$6:BK$271,MATCH(totalExpenditure!$A227,gDP!$B$6:$B$271)))</f>
        <v>1663260990.4733832</v>
      </c>
      <c r="CV227" s="77">
        <f>IF(INDEX([2]pivotTable!AW$310:AW$615,MATCH(totalExpenditure!$A227,[2]pivotTable!$A$310:$A$615,0))/100*INDEX(gDP!BL$6:BL$271,MATCH(totalExpenditure!$A227,gDP!$B$6:$B$271))=0,"",INDEX([2]pivotTable!AW$310:AW$615,MATCH(totalExpenditure!$A227,[2]pivotTable!$A$310:$A$615,0))/100*INDEX(gDP!BL$6:BL$271,MATCH(totalExpenditure!$A227,gDP!$B$6:$B$271)))</f>
        <v>1751250268.9097855</v>
      </c>
      <c r="CW227" s="77">
        <f>IF(INDEX([2]pivotTable!AX$310:AX$615,MATCH(totalExpenditure!$A227,[2]pivotTable!$A$310:$A$615,0))/100*INDEX(gDP!BM$6:BM$271,MATCH(totalExpenditure!$A227,gDP!$B$6:$B$271))=0,"",INDEX([2]pivotTable!AX$310:AX$615,MATCH(totalExpenditure!$A227,[2]pivotTable!$A$310:$A$615,0))/100*INDEX(gDP!BM$6:BM$271,MATCH(totalExpenditure!$A227,gDP!$B$6:$B$271)))</f>
        <v>1891455345.2688572</v>
      </c>
      <c r="CX227" s="77">
        <f>IF(INDEX([2]pivotTable!AY$310:AY$615,MATCH(totalExpenditure!$A227,[2]pivotTable!$A$310:$A$615,0))/100*INDEX(gDP!BN$6:BN$271,MATCH(totalExpenditure!$A227,gDP!$B$6:$B$271))=0,"",INDEX([2]pivotTable!AY$310:AY$615,MATCH(totalExpenditure!$A227,[2]pivotTable!$A$310:$A$615,0))/100*INDEX(gDP!BN$6:BN$271,MATCH(totalExpenditure!$A227,gDP!$B$6:$B$271)))</f>
        <v>2176493494.3427629</v>
      </c>
      <c r="CY227" s="77" t="str">
        <f>IF(INDEX([2]pivotTable!AZ$310:AZ$615,MATCH(totalExpenditure!$A227,[2]pivotTable!$A$310:$A$615,0))/100*INDEX(gDP!BO$6:BO$271,MATCH(totalExpenditure!$A227,gDP!$B$6:$B$271))=0,"",INDEX([2]pivotTable!AZ$310:AZ$615,MATCH(totalExpenditure!$A227,[2]pivotTable!$A$310:$A$615,0))/100*INDEX(gDP!BO$6:BO$271,MATCH(totalExpenditure!$A227,gDP!$B$6:$B$271)))</f>
        <v/>
      </c>
      <c r="CZ227" s="77" t="str">
        <f>IF(B227="","",IF(BA227="","",B227-B227+INDEX(gDP!Q$6:Q$271,MATCH(totalExpenditure!$A227,gDP!$B$6:$B$271))))</f>
        <v/>
      </c>
      <c r="DA227" s="77" t="str">
        <f>IF(C227="","",IF(BB227="","",C227-C227+INDEX(gDP!R$6:R$271,MATCH(totalExpenditure!$A227,gDP!$B$6:$B$271))))</f>
        <v/>
      </c>
      <c r="DB227" s="77" t="str">
        <f>IF(D227="","",IF(BC227="","",D227-D227+INDEX(gDP!S$6:S$271,MATCH(totalExpenditure!$A227,gDP!$B$6:$B$271))))</f>
        <v/>
      </c>
      <c r="DC227" s="77" t="str">
        <f>IF(E227="","",IF(BD227="","",E227-E227+INDEX(gDP!T$6:T$271,MATCH(totalExpenditure!$A227,gDP!$B$6:$B$271))))</f>
        <v/>
      </c>
      <c r="DD227" s="77" t="str">
        <f>IF(F227="","",IF(BE227="","",F227-F227+INDEX(gDP!U$6:U$271,MATCH(totalExpenditure!$A227,gDP!$B$6:$B$271))))</f>
        <v/>
      </c>
      <c r="DE227" s="77" t="str">
        <f>IF(G227="","",IF(BF227="","",G227-G227+INDEX(gDP!V$6:V$271,MATCH(totalExpenditure!$A227,gDP!$B$6:$B$271))))</f>
        <v/>
      </c>
      <c r="DF227" s="77" t="str">
        <f>IF(H227="","",IF(BG227="","",H227-H227+INDEX(gDP!W$6:W$271,MATCH(totalExpenditure!$A227,gDP!$B$6:$B$271))))</f>
        <v/>
      </c>
      <c r="DG227" s="77" t="str">
        <f>IF(I227="","",IF(BH227="","",I227-I227+INDEX(gDP!X$6:X$271,MATCH(totalExpenditure!$A227,gDP!$B$6:$B$271))))</f>
        <v/>
      </c>
      <c r="DH227" s="77" t="str">
        <f>IF(J227="","",IF(BI227="","",J227-J227+INDEX(gDP!Y$6:Y$271,MATCH(totalExpenditure!$A227,gDP!$B$6:$B$271))))</f>
        <v/>
      </c>
      <c r="DI227" s="77" t="str">
        <f>IF(K227="","",IF(BJ227="","",K227-K227+INDEX(gDP!Z$6:Z$271,MATCH(totalExpenditure!$A227,gDP!$B$6:$B$271))))</f>
        <v/>
      </c>
      <c r="DJ227" s="77" t="str">
        <f>IF(L227="","",IF(BK227="","",L227-L227+INDEX(gDP!AA$6:AA$271,MATCH(totalExpenditure!$A227,gDP!$B$6:$B$271))))</f>
        <v/>
      </c>
      <c r="DK227" s="77" t="str">
        <f>IF(M227="","",IF(BL227="","",M227-M227+INDEX(gDP!AB$6:AB$271,MATCH(totalExpenditure!$A227,gDP!$B$6:$B$271))))</f>
        <v/>
      </c>
      <c r="DL227" s="77" t="str">
        <f>IF(N227="","",IF(BM227="","",N227-N227+INDEX(gDP!AC$6:AC$271,MATCH(totalExpenditure!$A227,gDP!$B$6:$B$271))))</f>
        <v/>
      </c>
      <c r="DM227" s="77" t="str">
        <f>IF(O227="","",IF(BN227="","",O227-O227+INDEX(gDP!AD$6:AD$271,MATCH(totalExpenditure!$A227,gDP!$B$6:$B$271))))</f>
        <v/>
      </c>
      <c r="DN227" s="77" t="str">
        <f>IF(P227="","",IF(BO227="","",P227-P227+INDEX(gDP!AE$6:AE$271,MATCH(totalExpenditure!$A227,gDP!$B$6:$B$271))))</f>
        <v/>
      </c>
      <c r="DO227" s="77" t="str">
        <f>IF(Q227="","",IF(BP227="","",Q227-Q227+INDEX(gDP!AF$6:AF$271,MATCH(totalExpenditure!$A227,gDP!$B$6:$B$271))))</f>
        <v/>
      </c>
      <c r="DP227" s="77" t="str">
        <f>IF(R227="","",IF(BQ227="","",R227-R227+INDEX(gDP!AG$6:AG$271,MATCH(totalExpenditure!$A227,gDP!$B$6:$B$271))))</f>
        <v/>
      </c>
      <c r="DQ227" s="77" t="str">
        <f>IF(S227="","",IF(BR227="","",S227-S227+INDEX(gDP!AH$6:AH$271,MATCH(totalExpenditure!$A227,gDP!$B$6:$B$271))))</f>
        <v/>
      </c>
      <c r="DR227" s="77" t="str">
        <f>IF(T227="","",IF(BS227="","",T227-T227+INDEX(gDP!AI$6:AI$271,MATCH(totalExpenditure!$A227,gDP!$B$6:$B$271))))</f>
        <v/>
      </c>
      <c r="DS227" s="77" t="str">
        <f>IF(U227="","",IF(BT227="","",U227-U227+INDEX(gDP!AJ$6:AJ$271,MATCH(totalExpenditure!$A227,gDP!$B$6:$B$271))))</f>
        <v/>
      </c>
      <c r="DT227" s="77" t="str">
        <f>IF(V227="","",IF(BU227="","",V227-V227+INDEX(gDP!AK$6:AK$271,MATCH(totalExpenditure!$A227,gDP!$B$6:$B$271))))</f>
        <v/>
      </c>
      <c r="DU227" s="77">
        <f>IF(W227="","",IF(BV227="","",W227-W227+INDEX(gDP!AL$6:AL$271,MATCH(totalExpenditure!$A227,gDP!$B$6:$B$271))))</f>
        <v>14439020929.023199</v>
      </c>
      <c r="DV227" s="77">
        <f>IF(X227="","",IF(BW227="","",X227-X227+INDEX(gDP!AM$6:AM$271,MATCH(totalExpenditure!$A227,gDP!$B$6:$B$271))))</f>
        <v>16389101593.526899</v>
      </c>
      <c r="DW227" s="77">
        <f>IF(Y227="","",IF(BX227="","",Y227-Y227+INDEX(gDP!AN$6:AN$271,MATCH(totalExpenditure!$A227,gDP!$B$6:$B$271))))</f>
        <v>21352224019.409599</v>
      </c>
      <c r="DX227" s="77">
        <f>IF(Z227="","",IF(BY227="","",Z227-Z227+INDEX(gDP!AO$6:AO$271,MATCH(totalExpenditure!$A227,gDP!$B$6:$B$271))))</f>
        <v>21507232648.725201</v>
      </c>
      <c r="DY227" s="77">
        <f>IF(AA227="","",IF(BZ227="","",AA227-AA227+INDEX(gDP!AP$6:AP$271,MATCH(totalExpenditure!$A227,gDP!$B$6:$B$271))))</f>
        <v>20763101740.696301</v>
      </c>
      <c r="DZ227" s="77">
        <f>IF(AB227="","",IF(CA227="","",AB227-AB227+INDEX(gDP!AQ$6:AQ$271,MATCH(totalExpenditure!$A227,gDP!$B$6:$B$271))))</f>
        <v>22146231967.6861</v>
      </c>
      <c r="EA227" s="77">
        <f>IF(AC227="","",IF(CB227="","",AC227-AC227+INDEX(gDP!AR$6:AR$271,MATCH(totalExpenditure!$A227,gDP!$B$6:$B$271))))</f>
        <v>22711384311.1404</v>
      </c>
      <c r="EB227" s="77">
        <f>IF(AD227="","",IF(CC227="","",AD227-AD227+INDEX(gDP!AS$6:AS$271,MATCH(totalExpenditure!$A227,gDP!$B$6:$B$271))))</f>
        <v>20289627636.676701</v>
      </c>
      <c r="EC227" s="77">
        <f>IF(AE227="","",IF(CD227="","",AE227-AE227+INDEX(gDP!AT$6:AT$271,MATCH(totalExpenditure!$A227,gDP!$B$6:$B$271))))</f>
        <v>20876309970.384998</v>
      </c>
      <c r="ED227" s="77">
        <f>IF(AF227="","",IF(CE227="","",AF227-AF227+INDEX(gDP!AU$6:AU$271,MATCH(totalExpenditure!$A227,gDP!$B$6:$B$271))))</f>
        <v>23489890274.314201</v>
      </c>
      <c r="EE227" s="77">
        <f>IF(AG227="","",IF(CF227="","",AG227-AG227+INDEX(gDP!AV$6:AV$271,MATCH(totalExpenditure!$A227,gDP!$B$6:$B$271))))</f>
        <v>29634713641.096802</v>
      </c>
      <c r="EF227" s="77">
        <f>IF(AH227="","",IF(CG227="","",AH227-AH227+INDEX(gDP!AW$6:AW$271,MATCH(totalExpenditure!$A227,gDP!$B$6:$B$271))))</f>
        <v>34414784504.235199</v>
      </c>
      <c r="EG227" s="77">
        <f>IF(AI227="","",IF(CH227="","",AI227-AI227+INDEX(gDP!AX$6:AX$271,MATCH(totalExpenditure!$A227,gDP!$B$6:$B$271))))</f>
        <v>36206395970.650398</v>
      </c>
      <c r="EH227" s="77">
        <f>IF(AJ227="","",IF(CI227="","",AJ227-AJ227+INDEX(gDP!AY$6:AY$271,MATCH(totalExpenditure!$A227,gDP!$B$6:$B$271))))</f>
        <v>39481045038.263702</v>
      </c>
      <c r="EI227" s="77">
        <f>IF(AK227="","",IF(CJ227="","",AK227-AK227+INDEX(gDP!AZ$6:AZ$271,MATCH(totalExpenditure!$A227,gDP!$B$6:$B$271))))</f>
        <v>48067401207.397797</v>
      </c>
      <c r="EJ227" s="77">
        <f>IF(AL227="","",IF(CK227="","",AL227-AL227+INDEX(gDP!BA$6:BA$271,MATCH(totalExpenditure!$A227,gDP!$B$6:$B$271))))</f>
        <v>55779427739.660896</v>
      </c>
      <c r="EK227" s="77">
        <f>IF(AM227="","",IF(CL227="","",AM227-AM227+INDEX(gDP!BB$6:BB$271,MATCH(totalExpenditure!$A227,gDP!$B$6:$B$271))))</f>
        <v>50567734885.961304</v>
      </c>
      <c r="EL227" s="77">
        <f>IF(AN227="","",IF(CM227="","",AN227-AN227+INDEX(gDP!BC$6:BC$271,MATCH(totalExpenditure!$A227,gDP!$B$6:$B$271))))</f>
        <v>48208240226.450104</v>
      </c>
      <c r="EM227" s="77">
        <f>IF(AO227="","",IF(CN227="","",AO227-AO227+INDEX(gDP!BD$6:BD$271,MATCH(totalExpenditure!$A227,gDP!$B$6:$B$271))))</f>
        <v>51583869785.184898</v>
      </c>
      <c r="EN227" s="77">
        <f>IF(AP227="","",IF(CO227="","",AP227-AP227+INDEX(gDP!BE$6:BE$271,MATCH(totalExpenditure!$A227,gDP!$B$6:$B$271))))</f>
        <v>46577793184.003098</v>
      </c>
      <c r="EO227" s="77">
        <f>IF(AQ227="","",IF(CP227="","",AQ227-AQ227+INDEX(gDP!BF$6:BF$271,MATCH(totalExpenditure!$A227,gDP!$B$6:$B$271))))</f>
        <v>48415657264.875801</v>
      </c>
      <c r="EP227" s="77">
        <f>IF(AR227="","",IF(CQ227="","",AR227-AR227+INDEX(gDP!BG$6:BG$271,MATCH(totalExpenditure!$A227,gDP!$B$6:$B$271))))</f>
        <v>49997186439.091599</v>
      </c>
      <c r="EQ227" s="77">
        <f>IF(AS227="","",IF(CR227="","",AS227-AS227+INDEX(gDP!BH$6:BH$271,MATCH(totalExpenditure!$A227,gDP!$B$6:$B$271))))</f>
        <v>43107506024.325401</v>
      </c>
      <c r="ER227" s="77">
        <f>IF(AT227="","",IF(CS227="","",AT227-AT227+INDEX(gDP!BI$6:BI$271,MATCH(totalExpenditure!$A227,gDP!$B$6:$B$271))))</f>
        <v>44766722790.582603</v>
      </c>
      <c r="ES227" s="77">
        <f>IF(AU227="","",IF(CT227="","",AU227-AU227+INDEX(gDP!BJ$6:BJ$271,MATCH(totalExpenditure!$A227,gDP!$B$6:$B$271))))</f>
        <v>48589100043.095398</v>
      </c>
      <c r="ET227" s="77">
        <f>IF(AV227="","",IF(CU227="","",AV227-AV227+INDEX(gDP!BK$6:BK$271,MATCH(totalExpenditure!$A227,gDP!$B$6:$B$271))))</f>
        <v>54177882425.843102</v>
      </c>
      <c r="EU227" s="77">
        <f>IF(AW227="","",IF(CV227="","",AW227-AW227+INDEX(gDP!BL$6:BL$271,MATCH(totalExpenditure!$A227,gDP!$B$6:$B$271))))</f>
        <v>54386654313.968498</v>
      </c>
      <c r="EV227" s="77">
        <f>IF(AX227="","",IF(CW227="","",AX227-AX227+INDEX(gDP!BM$6:BM$271,MATCH(totalExpenditure!$A227,gDP!$B$6:$B$271))))</f>
        <v>53734526854.228897</v>
      </c>
      <c r="EW227" s="77">
        <f>IF(AY227="","",IF(CX227="","",AY227-AY227+INDEX(gDP!BN$6:BN$271,MATCH(totalExpenditure!$A227,gDP!$B$6:$B$271))))</f>
        <v>61832201543.828499</v>
      </c>
      <c r="EX227" s="77" t="str">
        <f>IF(AZ227="","",IF(CY227="","",AZ227-AZ227+INDEX(gDP!BO$6:BO$271,MATCH(totalExpenditure!$A227,gDP!$B$6:$B$271))))</f>
        <v/>
      </c>
    </row>
    <row r="228" spans="1:154" x14ac:dyDescent="0.35">
      <c r="A228" t="s">
        <v>665</v>
      </c>
      <c r="B228" s="77" t="str">
        <f>IF(INDEX([2]pivotTable!B$3:B$308,MATCH(totalExpenditure!$A228,[2]pivotTable!$A$3:$A$308,0))/100*INDEX(gDP!Q$6:Q$271,MATCH(totalExpenditure!$A228,gDP!$B$6:$B$271))=0,"",INDEX([2]pivotTable!B$3:B$308,MATCH(totalExpenditure!$A228,[2]pivotTable!$A$3:$A$308,0))/100*INDEX(gDP!Q$6:Q$271,MATCH(totalExpenditure!$A228,gDP!$B$6:$B$271)))</f>
        <v/>
      </c>
      <c r="C228" s="77" t="str">
        <f>IF(INDEX([2]pivotTable!C$3:C$308,MATCH(totalExpenditure!$A228,[2]pivotTable!$A$3:$A$308,0))/100*INDEX(gDP!R$6:R$271,MATCH(totalExpenditure!$A228,gDP!$B$6:$B$271))=0,"",INDEX([2]pivotTable!C$3:C$308,MATCH(totalExpenditure!$A228,[2]pivotTable!$A$3:$A$308,0))/100*INDEX(gDP!R$6:R$271,MATCH(totalExpenditure!$A228,gDP!$B$6:$B$271)))</f>
        <v/>
      </c>
      <c r="D228" s="77" t="str">
        <f>IF(INDEX([2]pivotTable!D$3:D$308,MATCH(totalExpenditure!$A228,[2]pivotTable!$A$3:$A$308,0))/100*INDEX(gDP!S$6:S$271,MATCH(totalExpenditure!$A228,gDP!$B$6:$B$271))=0,"",INDEX([2]pivotTable!D$3:D$308,MATCH(totalExpenditure!$A228,[2]pivotTable!$A$3:$A$308,0))/100*INDEX(gDP!S$6:S$271,MATCH(totalExpenditure!$A228,gDP!$B$6:$B$271)))</f>
        <v/>
      </c>
      <c r="E228" s="77" t="str">
        <f>IF(INDEX([2]pivotTable!E$3:E$308,MATCH(totalExpenditure!$A228,[2]pivotTable!$A$3:$A$308,0))/100*INDEX(gDP!T$6:T$271,MATCH(totalExpenditure!$A228,gDP!$B$6:$B$271))=0,"",INDEX([2]pivotTable!E$3:E$308,MATCH(totalExpenditure!$A228,[2]pivotTable!$A$3:$A$308,0))/100*INDEX(gDP!T$6:T$271,MATCH(totalExpenditure!$A228,gDP!$B$6:$B$271)))</f>
        <v/>
      </c>
      <c r="F228" s="77" t="str">
        <f>IF(INDEX([2]pivotTable!F$3:F$308,MATCH(totalExpenditure!$A228,[2]pivotTable!$A$3:$A$308,0))/100*INDEX(gDP!U$6:U$271,MATCH(totalExpenditure!$A228,gDP!$B$6:$B$271))=0,"",INDEX([2]pivotTable!F$3:F$308,MATCH(totalExpenditure!$A228,[2]pivotTable!$A$3:$A$308,0))/100*INDEX(gDP!U$6:U$271,MATCH(totalExpenditure!$A228,gDP!$B$6:$B$271)))</f>
        <v/>
      </c>
      <c r="G228" s="77" t="str">
        <f>IF(INDEX([2]pivotTable!G$3:G$308,MATCH(totalExpenditure!$A228,[2]pivotTable!$A$3:$A$308,0))/100*INDEX(gDP!V$6:V$271,MATCH(totalExpenditure!$A228,gDP!$B$6:$B$271))=0,"",INDEX([2]pivotTable!G$3:G$308,MATCH(totalExpenditure!$A228,[2]pivotTable!$A$3:$A$308,0))/100*INDEX(gDP!V$6:V$271,MATCH(totalExpenditure!$A228,gDP!$B$6:$B$271)))</f>
        <v/>
      </c>
      <c r="H228" s="77" t="str">
        <f>IF(INDEX([2]pivotTable!H$3:H$308,MATCH(totalExpenditure!$A228,[2]pivotTable!$A$3:$A$308,0))/100*INDEX(gDP!W$6:W$271,MATCH(totalExpenditure!$A228,gDP!$B$6:$B$271))=0,"",INDEX([2]pivotTable!H$3:H$308,MATCH(totalExpenditure!$A228,[2]pivotTable!$A$3:$A$308,0))/100*INDEX(gDP!W$6:W$271,MATCH(totalExpenditure!$A228,gDP!$B$6:$B$271)))</f>
        <v/>
      </c>
      <c r="I228" s="77" t="str">
        <f>IF(INDEX([2]pivotTable!I$3:I$308,MATCH(totalExpenditure!$A228,[2]pivotTable!$A$3:$A$308,0))/100*INDEX(gDP!X$6:X$271,MATCH(totalExpenditure!$A228,gDP!$B$6:$B$271))=0,"",INDEX([2]pivotTable!I$3:I$308,MATCH(totalExpenditure!$A228,[2]pivotTable!$A$3:$A$308,0))/100*INDEX(gDP!X$6:X$271,MATCH(totalExpenditure!$A228,gDP!$B$6:$B$271)))</f>
        <v/>
      </c>
      <c r="J228" s="77" t="str">
        <f>IF(INDEX([2]pivotTable!J$3:J$308,MATCH(totalExpenditure!$A228,[2]pivotTable!$A$3:$A$308,0))/100*INDEX(gDP!Y$6:Y$271,MATCH(totalExpenditure!$A228,gDP!$B$6:$B$271))=0,"",INDEX([2]pivotTable!J$3:J$308,MATCH(totalExpenditure!$A228,[2]pivotTable!$A$3:$A$308,0))/100*INDEX(gDP!Y$6:Y$271,MATCH(totalExpenditure!$A228,gDP!$B$6:$B$271)))</f>
        <v/>
      </c>
      <c r="K228" s="77" t="str">
        <f>IF(INDEX([2]pivotTable!K$3:K$308,MATCH(totalExpenditure!$A228,[2]pivotTable!$A$3:$A$308,0))/100*INDEX(gDP!Z$6:Z$271,MATCH(totalExpenditure!$A228,gDP!$B$6:$B$271))=0,"",INDEX([2]pivotTable!K$3:K$308,MATCH(totalExpenditure!$A228,[2]pivotTable!$A$3:$A$308,0))/100*INDEX(gDP!Z$6:Z$271,MATCH(totalExpenditure!$A228,gDP!$B$6:$B$271)))</f>
        <v/>
      </c>
      <c r="L228" s="77" t="str">
        <f>IF(INDEX([2]pivotTable!L$3:L$308,MATCH(totalExpenditure!$A228,[2]pivotTable!$A$3:$A$308,0))/100*INDEX(gDP!AA$6:AA$271,MATCH(totalExpenditure!$A228,gDP!$B$6:$B$271))=0,"",INDEX([2]pivotTable!L$3:L$308,MATCH(totalExpenditure!$A228,[2]pivotTable!$A$3:$A$308,0))/100*INDEX(gDP!AA$6:AA$271,MATCH(totalExpenditure!$A228,gDP!$B$6:$B$271)))</f>
        <v/>
      </c>
      <c r="M228" s="77" t="str">
        <f>IF(INDEX([2]pivotTable!M$3:M$308,MATCH(totalExpenditure!$A228,[2]pivotTable!$A$3:$A$308,0))/100*INDEX(gDP!AB$6:AB$271,MATCH(totalExpenditure!$A228,gDP!$B$6:$B$271))=0,"",INDEX([2]pivotTable!M$3:M$308,MATCH(totalExpenditure!$A228,[2]pivotTable!$A$3:$A$308,0))/100*INDEX(gDP!AB$6:AB$271,MATCH(totalExpenditure!$A228,gDP!$B$6:$B$271)))</f>
        <v/>
      </c>
      <c r="N228" s="77" t="str">
        <f>IF(INDEX([2]pivotTable!N$3:N$308,MATCH(totalExpenditure!$A228,[2]pivotTable!$A$3:$A$308,0))/100*INDEX(gDP!AC$6:AC$271,MATCH(totalExpenditure!$A228,gDP!$B$6:$B$271))=0,"",INDEX([2]pivotTable!N$3:N$308,MATCH(totalExpenditure!$A228,[2]pivotTable!$A$3:$A$308,0))/100*INDEX(gDP!AC$6:AC$271,MATCH(totalExpenditure!$A228,gDP!$B$6:$B$271)))</f>
        <v/>
      </c>
      <c r="O228" s="77" t="str">
        <f>IF(INDEX([2]pivotTable!O$3:O$308,MATCH(totalExpenditure!$A228,[2]pivotTable!$A$3:$A$308,0))/100*INDEX(gDP!AD$6:AD$271,MATCH(totalExpenditure!$A228,gDP!$B$6:$B$271))=0,"",INDEX([2]pivotTable!O$3:O$308,MATCH(totalExpenditure!$A228,[2]pivotTable!$A$3:$A$308,0))/100*INDEX(gDP!AD$6:AD$271,MATCH(totalExpenditure!$A228,gDP!$B$6:$B$271)))</f>
        <v/>
      </c>
      <c r="P228" s="77" t="str">
        <f>IF(INDEX([2]pivotTable!P$3:P$308,MATCH(totalExpenditure!$A228,[2]pivotTable!$A$3:$A$308,0))/100*INDEX(gDP!AE$6:AE$271,MATCH(totalExpenditure!$A228,gDP!$B$6:$B$271))=0,"",INDEX([2]pivotTable!P$3:P$308,MATCH(totalExpenditure!$A228,[2]pivotTable!$A$3:$A$308,0))/100*INDEX(gDP!AE$6:AE$271,MATCH(totalExpenditure!$A228,gDP!$B$6:$B$271)))</f>
        <v/>
      </c>
      <c r="Q228" s="77" t="str">
        <f>IF(INDEX([2]pivotTable!Q$3:Q$308,MATCH(totalExpenditure!$A228,[2]pivotTable!$A$3:$A$308,0))/100*INDEX(gDP!AF$6:AF$271,MATCH(totalExpenditure!$A228,gDP!$B$6:$B$271))=0,"",INDEX([2]pivotTable!Q$3:Q$308,MATCH(totalExpenditure!$A228,[2]pivotTable!$A$3:$A$308,0))/100*INDEX(gDP!AF$6:AF$271,MATCH(totalExpenditure!$A228,gDP!$B$6:$B$271)))</f>
        <v/>
      </c>
      <c r="R228" s="77" t="str">
        <f>IF(INDEX([2]pivotTable!R$3:R$308,MATCH(totalExpenditure!$A228,[2]pivotTable!$A$3:$A$308,0))/100*INDEX(gDP!AG$6:AG$271,MATCH(totalExpenditure!$A228,gDP!$B$6:$B$271))=0,"",INDEX([2]pivotTable!R$3:R$308,MATCH(totalExpenditure!$A228,[2]pivotTable!$A$3:$A$308,0))/100*INDEX(gDP!AG$6:AG$271,MATCH(totalExpenditure!$A228,gDP!$B$6:$B$271)))</f>
        <v/>
      </c>
      <c r="S228" s="77" t="str">
        <f>IF(INDEX([2]pivotTable!S$3:S$308,MATCH(totalExpenditure!$A228,[2]pivotTable!$A$3:$A$308,0))/100*INDEX(gDP!AH$6:AH$271,MATCH(totalExpenditure!$A228,gDP!$B$6:$B$271))=0,"",INDEX([2]pivotTable!S$3:S$308,MATCH(totalExpenditure!$A228,[2]pivotTable!$A$3:$A$308,0))/100*INDEX(gDP!AH$6:AH$271,MATCH(totalExpenditure!$A228,gDP!$B$6:$B$271)))</f>
        <v/>
      </c>
      <c r="T228" s="77">
        <f>IF(INDEX([2]pivotTable!T$3:T$308,MATCH(totalExpenditure!$A228,[2]pivotTable!$A$3:$A$308,0))/100*INDEX(gDP!AI$6:AI$271,MATCH(totalExpenditure!$A228,gDP!$B$6:$B$271))=0,"",INDEX([2]pivotTable!T$3:T$308,MATCH(totalExpenditure!$A228,[2]pivotTable!$A$3:$A$308,0))/100*INDEX(gDP!AI$6:AI$271,MATCH(totalExpenditure!$A228,gDP!$B$6:$B$271)))</f>
        <v>11992555708.048933</v>
      </c>
      <c r="U228" s="77">
        <f>IF(INDEX([2]pivotTable!U$3:U$308,MATCH(totalExpenditure!$A228,[2]pivotTable!$A$3:$A$308,0))/100*INDEX(gDP!AJ$6:AJ$271,MATCH(totalExpenditure!$A228,gDP!$B$6:$B$271))=0,"",INDEX([2]pivotTable!U$3:U$308,MATCH(totalExpenditure!$A228,[2]pivotTable!$A$3:$A$308,0))/100*INDEX(gDP!AJ$6:AJ$271,MATCH(totalExpenditure!$A228,gDP!$B$6:$B$271)))</f>
        <v>19415415629.268291</v>
      </c>
      <c r="V228" s="77">
        <f>IF(INDEX([2]pivotTable!V$3:V$308,MATCH(totalExpenditure!$A228,[2]pivotTable!$A$3:$A$308,0))/100*INDEX(gDP!AK$6:AK$271,MATCH(totalExpenditure!$A228,gDP!$B$6:$B$271))=0,"",INDEX([2]pivotTable!V$3:V$308,MATCH(totalExpenditure!$A228,[2]pivotTable!$A$3:$A$308,0))/100*INDEX(gDP!AK$6:AK$271,MATCH(totalExpenditure!$A228,gDP!$B$6:$B$271)))</f>
        <v>18850489963.923904</v>
      </c>
      <c r="W228" s="77">
        <f>IF(INDEX([2]pivotTable!W$3:W$308,MATCH(totalExpenditure!$A228,[2]pivotTable!$A$3:$A$308,0))/100*INDEX(gDP!AL$6:AL$271,MATCH(totalExpenditure!$A228,gDP!$B$6:$B$271))=0,"",INDEX([2]pivotTable!W$3:W$308,MATCH(totalExpenditure!$A228,[2]pivotTable!$A$3:$A$308,0))/100*INDEX(gDP!AL$6:AL$271,MATCH(totalExpenditure!$A228,gDP!$B$6:$B$271)))</f>
        <v>15268754233.368418</v>
      </c>
      <c r="X228" s="77">
        <f>IF(INDEX([2]pivotTable!X$3:X$308,MATCH(totalExpenditure!$A228,[2]pivotTable!$A$3:$A$308,0))/100*INDEX(gDP!AM$6:AM$271,MATCH(totalExpenditure!$A228,gDP!$B$6:$B$271))=0,"",INDEX([2]pivotTable!X$3:X$308,MATCH(totalExpenditure!$A228,[2]pivotTable!$A$3:$A$308,0))/100*INDEX(gDP!AM$6:AM$271,MATCH(totalExpenditure!$A228,gDP!$B$6:$B$271)))</f>
        <v>15940736236.391888</v>
      </c>
      <c r="Y228" s="77">
        <f>IF(INDEX([2]pivotTable!Y$3:Y$308,MATCH(totalExpenditure!$A228,[2]pivotTable!$A$3:$A$308,0))/100*INDEX(gDP!AN$6:AN$271,MATCH(totalExpenditure!$A228,gDP!$B$6:$B$271))=0,"",INDEX([2]pivotTable!Y$3:Y$308,MATCH(totalExpenditure!$A228,[2]pivotTable!$A$3:$A$308,0))/100*INDEX(gDP!AN$6:AN$271,MATCH(totalExpenditure!$A228,gDP!$B$6:$B$271)))</f>
        <v>12509914962.219431</v>
      </c>
      <c r="Z228" s="77">
        <f>IF(INDEX([2]pivotTable!Z$3:Z$308,MATCH(totalExpenditure!$A228,[2]pivotTable!$A$3:$A$308,0))/100*INDEX(gDP!AO$6:AO$271,MATCH(totalExpenditure!$A228,gDP!$B$6:$B$271))=0,"",INDEX([2]pivotTable!Z$3:Z$308,MATCH(totalExpenditure!$A228,[2]pivotTable!$A$3:$A$308,0))/100*INDEX(gDP!AO$6:AO$271,MATCH(totalExpenditure!$A228,gDP!$B$6:$B$271)))</f>
        <v>14003702952.579792</v>
      </c>
      <c r="AA228" s="77">
        <f>IF(INDEX([2]pivotTable!AA$3:AA$308,MATCH(totalExpenditure!$A228,[2]pivotTable!$A$3:$A$308,0))/100*INDEX(gDP!AP$6:AP$271,MATCH(totalExpenditure!$A228,gDP!$B$6:$B$271))=0,"",INDEX([2]pivotTable!AA$3:AA$308,MATCH(totalExpenditure!$A228,[2]pivotTable!$A$3:$A$308,0))/100*INDEX(gDP!AP$6:AP$271,MATCH(totalExpenditure!$A228,gDP!$B$6:$B$271)))</f>
        <v>12200649582.836714</v>
      </c>
      <c r="AB228" s="77">
        <f>IF(INDEX([2]pivotTable!AB$3:AB$308,MATCH(totalExpenditure!$A228,[2]pivotTable!$A$3:$A$308,0))/100*INDEX(gDP!AQ$6:AQ$271,MATCH(totalExpenditure!$A228,gDP!$B$6:$B$271))=0,"",INDEX([2]pivotTable!AB$3:AB$308,MATCH(totalExpenditure!$A228,[2]pivotTable!$A$3:$A$308,0))/100*INDEX(gDP!AQ$6:AQ$271,MATCH(totalExpenditure!$A228,gDP!$B$6:$B$271)))</f>
        <v>12051003471.74177</v>
      </c>
      <c r="AC228" s="77">
        <f>IF(INDEX([2]pivotTable!AC$3:AC$308,MATCH(totalExpenditure!$A228,[2]pivotTable!$A$3:$A$308,0))/100*INDEX(gDP!AR$6:AR$271,MATCH(totalExpenditure!$A228,gDP!$B$6:$B$271))=0,"",INDEX([2]pivotTable!AC$3:AC$308,MATCH(totalExpenditure!$A228,[2]pivotTable!$A$3:$A$308,0))/100*INDEX(gDP!AR$6:AR$271,MATCH(totalExpenditure!$A228,gDP!$B$6:$B$271)))</f>
        <v>12442877081.719584</v>
      </c>
      <c r="AD228" s="77">
        <f>IF(INDEX([2]pivotTable!AD$3:AD$308,MATCH(totalExpenditure!$A228,[2]pivotTable!$A$3:$A$308,0))/100*INDEX(gDP!AS$6:AS$271,MATCH(totalExpenditure!$A228,gDP!$B$6:$B$271))=0,"",INDEX([2]pivotTable!AD$3:AD$308,MATCH(totalExpenditure!$A228,[2]pivotTable!$A$3:$A$308,0))/100*INDEX(gDP!AS$6:AS$271,MATCH(totalExpenditure!$A228,gDP!$B$6:$B$271)))</f>
        <v>11354491628.648136</v>
      </c>
      <c r="AE228" s="77">
        <f>IF(INDEX([2]pivotTable!AE$3:AE$308,MATCH(totalExpenditure!$A228,[2]pivotTable!$A$3:$A$308,0))/100*INDEX(gDP!AT$6:AT$271,MATCH(totalExpenditure!$A228,gDP!$B$6:$B$271))=0,"",INDEX([2]pivotTable!AE$3:AE$308,MATCH(totalExpenditure!$A228,[2]pivotTable!$A$3:$A$308,0))/100*INDEX(gDP!AT$6:AT$271,MATCH(totalExpenditure!$A228,gDP!$B$6:$B$271)))</f>
        <v>9792792440.7741222</v>
      </c>
      <c r="AF228" s="77">
        <f>IF(INDEX([2]pivotTable!AF$3:AF$308,MATCH(totalExpenditure!$A228,[2]pivotTable!$A$3:$A$308,0))/100*INDEX(gDP!AU$6:AU$271,MATCH(totalExpenditure!$A228,gDP!$B$6:$B$271))=0,"",INDEX([2]pivotTable!AF$3:AF$308,MATCH(totalExpenditure!$A228,[2]pivotTable!$A$3:$A$308,0))/100*INDEX(gDP!AU$6:AU$271,MATCH(totalExpenditure!$A228,gDP!$B$6:$B$271)))</f>
        <v>10407113411.5907</v>
      </c>
      <c r="AG228" s="77">
        <f>IF(INDEX([2]pivotTable!AG$3:AG$308,MATCH(totalExpenditure!$A228,[2]pivotTable!$A$3:$A$308,0))/100*INDEX(gDP!AV$6:AV$271,MATCH(totalExpenditure!$A228,gDP!$B$6:$B$271))=0,"",INDEX([2]pivotTable!AG$3:AG$308,MATCH(totalExpenditure!$A228,[2]pivotTable!$A$3:$A$308,0))/100*INDEX(gDP!AV$6:AV$271,MATCH(totalExpenditure!$A228,gDP!$B$6:$B$271)))</f>
        <v>12637946625.774473</v>
      </c>
      <c r="AH228" s="77">
        <f>IF(INDEX([2]pivotTable!AH$3:AH$308,MATCH(totalExpenditure!$A228,[2]pivotTable!$A$3:$A$308,0))/100*INDEX(gDP!AW$6:AW$271,MATCH(totalExpenditure!$A228,gDP!$B$6:$B$271))=0,"",INDEX([2]pivotTable!AH$3:AH$308,MATCH(totalExpenditure!$A228,[2]pivotTable!$A$3:$A$308,0))/100*INDEX(gDP!AW$6:AW$271,MATCH(totalExpenditure!$A228,gDP!$B$6:$B$271)))</f>
        <v>13440619766.22353</v>
      </c>
      <c r="AI228" s="77">
        <f>IF(INDEX([2]pivotTable!AI$3:AI$308,MATCH(totalExpenditure!$A228,[2]pivotTable!$A$3:$A$308,0))/100*INDEX(gDP!AX$6:AX$271,MATCH(totalExpenditure!$A228,gDP!$B$6:$B$271))=0,"",INDEX([2]pivotTable!AI$3:AI$308,MATCH(totalExpenditure!$A228,[2]pivotTable!$A$3:$A$308,0))/100*INDEX(gDP!AX$6:AX$271,MATCH(totalExpenditure!$A228,gDP!$B$6:$B$271)))</f>
        <v>12943196932.999708</v>
      </c>
      <c r="AJ228" s="77">
        <f>IF(INDEX([2]pivotTable!AJ$3:AJ$308,MATCH(totalExpenditure!$A228,[2]pivotTable!$A$3:$A$308,0))/100*INDEX(gDP!AY$6:AY$271,MATCH(totalExpenditure!$A228,gDP!$B$6:$B$271))=0,"",INDEX([2]pivotTable!AJ$3:AJ$308,MATCH(totalExpenditure!$A228,[2]pivotTable!$A$3:$A$308,0))/100*INDEX(gDP!AY$6:AY$271,MATCH(totalExpenditure!$A228,gDP!$B$6:$B$271)))</f>
        <v>14215939497.438402</v>
      </c>
      <c r="AK228" s="77">
        <f>IF(INDEX([2]pivotTable!AK$3:AK$308,MATCH(totalExpenditure!$A228,[2]pivotTable!$A$3:$A$308,0))/100*INDEX(gDP!AZ$6:AZ$271,MATCH(totalExpenditure!$A228,gDP!$B$6:$B$271))=0,"",INDEX([2]pivotTable!AK$3:AK$308,MATCH(totalExpenditure!$A228,[2]pivotTable!$A$3:$A$308,0))/100*INDEX(gDP!AZ$6:AZ$271,MATCH(totalExpenditure!$A228,gDP!$B$6:$B$271)))</f>
        <v>15425331301.414461</v>
      </c>
      <c r="AL228" s="77">
        <f>IF(INDEX([2]pivotTable!AL$3:AL$308,MATCH(totalExpenditure!$A228,[2]pivotTable!$A$3:$A$308,0))/100*INDEX(gDP!BA$6:BA$271,MATCH(totalExpenditure!$A228,gDP!$B$6:$B$271))=0,"",INDEX([2]pivotTable!AL$3:AL$308,MATCH(totalExpenditure!$A228,[2]pivotTable!$A$3:$A$308,0))/100*INDEX(gDP!BA$6:BA$271,MATCH(totalExpenditure!$A228,gDP!$B$6:$B$271)))</f>
        <v>15272331401.435282</v>
      </c>
      <c r="AM228" s="77">
        <f>IF(INDEX([2]pivotTable!AM$3:AM$308,MATCH(totalExpenditure!$A228,[2]pivotTable!$A$3:$A$308,0))/100*INDEX(gDP!BB$6:BB$271,MATCH(totalExpenditure!$A228,gDP!$B$6:$B$271))=0,"",INDEX([2]pivotTable!AM$3:AM$308,MATCH(totalExpenditure!$A228,[2]pivotTable!$A$3:$A$308,0))/100*INDEX(gDP!BB$6:BB$271,MATCH(totalExpenditure!$A228,gDP!$B$6:$B$271)))</f>
        <v>12834188220.230488</v>
      </c>
      <c r="AN228" s="77">
        <f>IF(INDEX([2]pivotTable!AN$3:AN$308,MATCH(totalExpenditure!$A228,[2]pivotTable!$A$3:$A$308,0))/100*INDEX(gDP!BC$6:BC$271,MATCH(totalExpenditure!$A228,gDP!$B$6:$B$271))=0,"",INDEX([2]pivotTable!AN$3:AN$308,MATCH(totalExpenditure!$A228,[2]pivotTable!$A$3:$A$308,0))/100*INDEX(gDP!BC$6:BC$271,MATCH(totalExpenditure!$A228,gDP!$B$6:$B$271)))</f>
        <v>15023120532.952295</v>
      </c>
      <c r="AO228" s="77">
        <f>IF(INDEX([2]pivotTable!AO$3:AO$308,MATCH(totalExpenditure!$A228,[2]pivotTable!$A$3:$A$308,0))/100*INDEX(gDP!BD$6:BD$271,MATCH(totalExpenditure!$A228,gDP!$B$6:$B$271))=0,"",INDEX([2]pivotTable!AO$3:AO$308,MATCH(totalExpenditure!$A228,[2]pivotTable!$A$3:$A$308,0))/100*INDEX(gDP!BD$6:BD$271,MATCH(totalExpenditure!$A228,gDP!$B$6:$B$271)))</f>
        <v>16419091631.020164</v>
      </c>
      <c r="AP228" s="77">
        <f>IF(INDEX([2]pivotTable!AP$3:AP$308,MATCH(totalExpenditure!$A228,[2]pivotTable!$A$3:$A$308,0))/100*INDEX(gDP!BE$6:BE$271,MATCH(totalExpenditure!$A228,gDP!$B$6:$B$271))=0,"",INDEX([2]pivotTable!AP$3:AP$308,MATCH(totalExpenditure!$A228,[2]pivotTable!$A$3:$A$308,0))/100*INDEX(gDP!BE$6:BE$271,MATCH(totalExpenditure!$A228,gDP!$B$6:$B$271)))</f>
        <v>15580041109.375015</v>
      </c>
      <c r="AQ228" s="77">
        <f>IF(INDEX([2]pivotTable!AQ$3:AQ$308,MATCH(totalExpenditure!$A228,[2]pivotTable!$A$3:$A$308,0))/100*INDEX(gDP!BF$6:BF$271,MATCH(totalExpenditure!$A228,gDP!$B$6:$B$271))=0,"",INDEX([2]pivotTable!AQ$3:AQ$308,MATCH(totalExpenditure!$A228,[2]pivotTable!$A$3:$A$308,0))/100*INDEX(gDP!BF$6:BF$271,MATCH(totalExpenditure!$A228,gDP!$B$6:$B$271)))</f>
        <v>17135781196.469217</v>
      </c>
      <c r="AR228" s="77">
        <f>IF(INDEX([2]pivotTable!AR$3:AR$308,MATCH(totalExpenditure!$A228,[2]pivotTable!$A$3:$A$308,0))/100*INDEX(gDP!BG$6:BG$271,MATCH(totalExpenditure!$A228,gDP!$B$6:$B$271))=0,"",INDEX([2]pivotTable!AR$3:AR$308,MATCH(totalExpenditure!$A228,[2]pivotTable!$A$3:$A$308,0))/100*INDEX(gDP!BG$6:BG$271,MATCH(totalExpenditure!$A228,gDP!$B$6:$B$271)))</f>
        <v>15189260849.88818</v>
      </c>
      <c r="AS228" s="77">
        <f>IF(INDEX([2]pivotTable!AS$3:AS$308,MATCH(totalExpenditure!$A228,[2]pivotTable!$A$3:$A$308,0))/100*INDEX(gDP!BH$6:BH$271,MATCH(totalExpenditure!$A228,gDP!$B$6:$B$271))=0,"",INDEX([2]pivotTable!AS$3:AS$308,MATCH(totalExpenditure!$A228,[2]pivotTable!$A$3:$A$308,0))/100*INDEX(gDP!BH$6:BH$271,MATCH(totalExpenditure!$A228,gDP!$B$6:$B$271)))</f>
        <v>12375042643.069048</v>
      </c>
      <c r="AT228" s="77">
        <f>IF(INDEX([2]pivotTable!AT$3:AT$308,MATCH(totalExpenditure!$A228,[2]pivotTable!$A$3:$A$308,0))/100*INDEX(gDP!BI$6:BI$271,MATCH(totalExpenditure!$A228,gDP!$B$6:$B$271))=0,"",INDEX([2]pivotTable!AT$3:AT$308,MATCH(totalExpenditure!$A228,[2]pivotTable!$A$3:$A$308,0))/100*INDEX(gDP!BI$6:BI$271,MATCH(totalExpenditure!$A228,gDP!$B$6:$B$271)))</f>
        <v>12530408516.709991</v>
      </c>
      <c r="AU228" s="77">
        <f>IF(INDEX([2]pivotTable!AU$3:AU$308,MATCH(totalExpenditure!$A228,[2]pivotTable!$A$3:$A$308,0))/100*INDEX(gDP!BJ$6:BJ$271,MATCH(totalExpenditure!$A228,gDP!$B$6:$B$271))=0,"",INDEX([2]pivotTable!AU$3:AU$308,MATCH(totalExpenditure!$A228,[2]pivotTable!$A$3:$A$308,0))/100*INDEX(gDP!BJ$6:BJ$271,MATCH(totalExpenditure!$A228,gDP!$B$6:$B$271)))</f>
        <v>12930348119.481417</v>
      </c>
      <c r="AV228" s="77">
        <f>IF(INDEX([2]pivotTable!AV$3:AV$308,MATCH(totalExpenditure!$A228,[2]pivotTable!$A$3:$A$308,0))/100*INDEX(gDP!BK$6:BK$271,MATCH(totalExpenditure!$A228,gDP!$B$6:$B$271))=0,"",INDEX([2]pivotTable!AV$3:AV$308,MATCH(totalExpenditure!$A228,[2]pivotTable!$A$3:$A$308,0))/100*INDEX(gDP!BK$6:BK$271,MATCH(totalExpenditure!$A228,gDP!$B$6:$B$271)))</f>
        <v>13664202138.58239</v>
      </c>
      <c r="AW228" s="77">
        <f>IF(INDEX([2]pivotTable!AW$3:AW$308,MATCH(totalExpenditure!$A228,[2]pivotTable!$A$3:$A$308,0))/100*INDEX(gDP!BL$6:BL$271,MATCH(totalExpenditure!$A228,gDP!$B$6:$B$271))=0,"",INDEX([2]pivotTable!AW$3:AW$308,MATCH(totalExpenditure!$A228,[2]pivotTable!$A$3:$A$308,0))/100*INDEX(gDP!BL$6:BL$271,MATCH(totalExpenditure!$A228,gDP!$B$6:$B$271)))</f>
        <v>13186824370.954811</v>
      </c>
      <c r="AX228" s="77">
        <f>IF(INDEX([2]pivotTable!AX$3:AX$308,MATCH(totalExpenditure!$A228,[2]pivotTable!$A$3:$A$308,0))/100*INDEX(gDP!BM$6:BM$271,MATCH(totalExpenditure!$A228,gDP!$B$6:$B$271))=0,"",INDEX([2]pivotTable!AX$3:AX$308,MATCH(totalExpenditure!$A228,[2]pivotTable!$A$3:$A$308,0))/100*INDEX(gDP!BM$6:BM$271,MATCH(totalExpenditure!$A228,gDP!$B$6:$B$271)))</f>
        <v>14825168121.792238</v>
      </c>
      <c r="AY228" s="77">
        <f>IF(INDEX([2]pivotTable!AY$3:AY$308,MATCH(totalExpenditure!$A228,[2]pivotTable!$A$3:$A$308,0))/100*INDEX(gDP!BN$6:BN$271,MATCH(totalExpenditure!$A228,gDP!$B$6:$B$271))=0,"",INDEX([2]pivotTable!AY$3:AY$308,MATCH(totalExpenditure!$A228,[2]pivotTable!$A$3:$A$308,0))/100*INDEX(gDP!BN$6:BN$271,MATCH(totalExpenditure!$A228,gDP!$B$6:$B$271)))</f>
        <v>16888474840.233955</v>
      </c>
      <c r="AZ228" s="77" t="str">
        <f>IF(INDEX([2]pivotTable!AZ$3:AZ$308,MATCH(totalExpenditure!$A228,[2]pivotTable!$A$3:$A$308,0))/100*INDEX(gDP!BO$6:BO$271,MATCH(totalExpenditure!$A228,gDP!$B$6:$B$271))=0,"",INDEX([2]pivotTable!AZ$3:AZ$308,MATCH(totalExpenditure!$A228,[2]pivotTable!$A$3:$A$308,0))/100*INDEX(gDP!BO$6:BO$271,MATCH(totalExpenditure!$A228,gDP!$B$6:$B$271)))</f>
        <v/>
      </c>
      <c r="BA228" s="77" t="str">
        <f>IF(INDEX([2]pivotTable!B$310:B$615,MATCH(totalExpenditure!$A228,[2]pivotTable!$A$310:$A$615,0))/100*INDEX(gDP!Q$6:Q$271,MATCH(totalExpenditure!$A228,gDP!$B$6:$B$271))=0,"",INDEX([2]pivotTable!B$310:B$615,MATCH(totalExpenditure!$A228,[2]pivotTable!$A$310:$A$615,0))/100*INDEX(gDP!Q$6:Q$271,MATCH(totalExpenditure!$A228,gDP!$B$6:$B$271)))</f>
        <v/>
      </c>
      <c r="BB228" s="77" t="str">
        <f>IF(INDEX([2]pivotTable!C$310:C$615,MATCH(totalExpenditure!$A228,[2]pivotTable!$A$310:$A$615,0))/100*INDEX(gDP!R$6:R$271,MATCH(totalExpenditure!$A228,gDP!$B$6:$B$271))=0,"",INDEX([2]pivotTable!C$310:C$615,MATCH(totalExpenditure!$A228,[2]pivotTable!$A$310:$A$615,0))/100*INDEX(gDP!R$6:R$271,MATCH(totalExpenditure!$A228,gDP!$B$6:$B$271)))</f>
        <v/>
      </c>
      <c r="BC228" s="77" t="str">
        <f>IF(INDEX([2]pivotTable!D$310:D$615,MATCH(totalExpenditure!$A228,[2]pivotTable!$A$310:$A$615,0))/100*INDEX(gDP!S$6:S$271,MATCH(totalExpenditure!$A228,gDP!$B$6:$B$271))=0,"",INDEX([2]pivotTable!D$310:D$615,MATCH(totalExpenditure!$A228,[2]pivotTable!$A$310:$A$615,0))/100*INDEX(gDP!S$6:S$271,MATCH(totalExpenditure!$A228,gDP!$B$6:$B$271)))</f>
        <v/>
      </c>
      <c r="BD228" s="77" t="str">
        <f>IF(INDEX([2]pivotTable!E$310:E$615,MATCH(totalExpenditure!$A228,[2]pivotTable!$A$310:$A$615,0))/100*INDEX(gDP!T$6:T$271,MATCH(totalExpenditure!$A228,gDP!$B$6:$B$271))=0,"",INDEX([2]pivotTable!E$310:E$615,MATCH(totalExpenditure!$A228,[2]pivotTable!$A$310:$A$615,0))/100*INDEX(gDP!T$6:T$271,MATCH(totalExpenditure!$A228,gDP!$B$6:$B$271)))</f>
        <v/>
      </c>
      <c r="BE228" s="77" t="str">
        <f>IF(INDEX([2]pivotTable!F$310:F$615,MATCH(totalExpenditure!$A228,[2]pivotTable!$A$310:$A$615,0))/100*INDEX(gDP!U$6:U$271,MATCH(totalExpenditure!$A228,gDP!$B$6:$B$271))=0,"",INDEX([2]pivotTable!F$310:F$615,MATCH(totalExpenditure!$A228,[2]pivotTable!$A$310:$A$615,0))/100*INDEX(gDP!U$6:U$271,MATCH(totalExpenditure!$A228,gDP!$B$6:$B$271)))</f>
        <v/>
      </c>
      <c r="BF228" s="77" t="str">
        <f>IF(INDEX([2]pivotTable!G$310:G$615,MATCH(totalExpenditure!$A228,[2]pivotTable!$A$310:$A$615,0))/100*INDEX(gDP!V$6:V$271,MATCH(totalExpenditure!$A228,gDP!$B$6:$B$271))=0,"",INDEX([2]pivotTable!G$310:G$615,MATCH(totalExpenditure!$A228,[2]pivotTable!$A$310:$A$615,0))/100*INDEX(gDP!V$6:V$271,MATCH(totalExpenditure!$A228,gDP!$B$6:$B$271)))</f>
        <v/>
      </c>
      <c r="BG228" s="77" t="str">
        <f>IF(INDEX([2]pivotTable!H$310:H$615,MATCH(totalExpenditure!$A228,[2]pivotTable!$A$310:$A$615,0))/100*INDEX(gDP!W$6:W$271,MATCH(totalExpenditure!$A228,gDP!$B$6:$B$271))=0,"",INDEX([2]pivotTable!H$310:H$615,MATCH(totalExpenditure!$A228,[2]pivotTable!$A$310:$A$615,0))/100*INDEX(gDP!W$6:W$271,MATCH(totalExpenditure!$A228,gDP!$B$6:$B$271)))</f>
        <v/>
      </c>
      <c r="BH228" s="77" t="str">
        <f>IF(INDEX([2]pivotTable!I$310:I$615,MATCH(totalExpenditure!$A228,[2]pivotTable!$A$310:$A$615,0))/100*INDEX(gDP!X$6:X$271,MATCH(totalExpenditure!$A228,gDP!$B$6:$B$271))=0,"",INDEX([2]pivotTable!I$310:I$615,MATCH(totalExpenditure!$A228,[2]pivotTable!$A$310:$A$615,0))/100*INDEX(gDP!X$6:X$271,MATCH(totalExpenditure!$A228,gDP!$B$6:$B$271)))</f>
        <v/>
      </c>
      <c r="BI228" s="77" t="str">
        <f>IF(INDEX([2]pivotTable!J$310:J$615,MATCH(totalExpenditure!$A228,[2]pivotTable!$A$310:$A$615,0))/100*INDEX(gDP!Y$6:Y$271,MATCH(totalExpenditure!$A228,gDP!$B$6:$B$271))=0,"",INDEX([2]pivotTable!J$310:J$615,MATCH(totalExpenditure!$A228,[2]pivotTable!$A$310:$A$615,0))/100*INDEX(gDP!Y$6:Y$271,MATCH(totalExpenditure!$A228,gDP!$B$6:$B$271)))</f>
        <v/>
      </c>
      <c r="BJ228" s="77" t="str">
        <f>IF(INDEX([2]pivotTable!K$310:K$615,MATCH(totalExpenditure!$A228,[2]pivotTable!$A$310:$A$615,0))/100*INDEX(gDP!Z$6:Z$271,MATCH(totalExpenditure!$A228,gDP!$B$6:$B$271))=0,"",INDEX([2]pivotTable!K$310:K$615,MATCH(totalExpenditure!$A228,[2]pivotTable!$A$310:$A$615,0))/100*INDEX(gDP!Z$6:Z$271,MATCH(totalExpenditure!$A228,gDP!$B$6:$B$271)))</f>
        <v/>
      </c>
      <c r="BK228" s="77" t="str">
        <f>IF(INDEX([2]pivotTable!L$310:L$615,MATCH(totalExpenditure!$A228,[2]pivotTable!$A$310:$A$615,0))/100*INDEX(gDP!AA$6:AA$271,MATCH(totalExpenditure!$A228,gDP!$B$6:$B$271))=0,"",INDEX([2]pivotTable!L$310:L$615,MATCH(totalExpenditure!$A228,[2]pivotTable!$A$310:$A$615,0))/100*INDEX(gDP!AA$6:AA$271,MATCH(totalExpenditure!$A228,gDP!$B$6:$B$271)))</f>
        <v/>
      </c>
      <c r="BL228" s="77" t="str">
        <f>IF(INDEX([2]pivotTable!M$310:M$615,MATCH(totalExpenditure!$A228,[2]pivotTable!$A$310:$A$615,0))/100*INDEX(gDP!AB$6:AB$271,MATCH(totalExpenditure!$A228,gDP!$B$6:$B$271))=0,"",INDEX([2]pivotTable!M$310:M$615,MATCH(totalExpenditure!$A228,[2]pivotTable!$A$310:$A$615,0))/100*INDEX(gDP!AB$6:AB$271,MATCH(totalExpenditure!$A228,gDP!$B$6:$B$271)))</f>
        <v/>
      </c>
      <c r="BM228" s="77" t="str">
        <f>IF(INDEX([2]pivotTable!N$310:N$615,MATCH(totalExpenditure!$A228,[2]pivotTable!$A$310:$A$615,0))/100*INDEX(gDP!AC$6:AC$271,MATCH(totalExpenditure!$A228,gDP!$B$6:$B$271))=0,"",INDEX([2]pivotTable!N$310:N$615,MATCH(totalExpenditure!$A228,[2]pivotTable!$A$310:$A$615,0))/100*INDEX(gDP!AC$6:AC$271,MATCH(totalExpenditure!$A228,gDP!$B$6:$B$271)))</f>
        <v/>
      </c>
      <c r="BN228" s="77" t="str">
        <f>IF(INDEX([2]pivotTable!O$310:O$615,MATCH(totalExpenditure!$A228,[2]pivotTable!$A$310:$A$615,0))/100*INDEX(gDP!AD$6:AD$271,MATCH(totalExpenditure!$A228,gDP!$B$6:$B$271))=0,"",INDEX([2]pivotTable!O$310:O$615,MATCH(totalExpenditure!$A228,[2]pivotTable!$A$310:$A$615,0))/100*INDEX(gDP!AD$6:AD$271,MATCH(totalExpenditure!$A228,gDP!$B$6:$B$271)))</f>
        <v/>
      </c>
      <c r="BO228" s="77" t="str">
        <f>IF(INDEX([2]pivotTable!P$310:P$615,MATCH(totalExpenditure!$A228,[2]pivotTable!$A$310:$A$615,0))/100*INDEX(gDP!AE$6:AE$271,MATCH(totalExpenditure!$A228,gDP!$B$6:$B$271))=0,"",INDEX([2]pivotTable!P$310:P$615,MATCH(totalExpenditure!$A228,[2]pivotTable!$A$310:$A$615,0))/100*INDEX(gDP!AE$6:AE$271,MATCH(totalExpenditure!$A228,gDP!$B$6:$B$271)))</f>
        <v/>
      </c>
      <c r="BP228" s="77" t="str">
        <f>IF(INDEX([2]pivotTable!Q$310:Q$615,MATCH(totalExpenditure!$A228,[2]pivotTable!$A$310:$A$615,0))/100*INDEX(gDP!AF$6:AF$271,MATCH(totalExpenditure!$A228,gDP!$B$6:$B$271))=0,"",INDEX([2]pivotTable!Q$310:Q$615,MATCH(totalExpenditure!$A228,[2]pivotTable!$A$310:$A$615,0))/100*INDEX(gDP!AF$6:AF$271,MATCH(totalExpenditure!$A228,gDP!$B$6:$B$271)))</f>
        <v/>
      </c>
      <c r="BQ228" s="77" t="str">
        <f>IF(INDEX([2]pivotTable!R$310:R$615,MATCH(totalExpenditure!$A228,[2]pivotTable!$A$310:$A$615,0))/100*INDEX(gDP!AG$6:AG$271,MATCH(totalExpenditure!$A228,gDP!$B$6:$B$271))=0,"",INDEX([2]pivotTable!R$310:R$615,MATCH(totalExpenditure!$A228,[2]pivotTable!$A$310:$A$615,0))/100*INDEX(gDP!AG$6:AG$271,MATCH(totalExpenditure!$A228,gDP!$B$6:$B$271)))</f>
        <v/>
      </c>
      <c r="BR228" s="77" t="str">
        <f>IF(INDEX([2]pivotTable!S$310:S$615,MATCH(totalExpenditure!$A228,[2]pivotTable!$A$310:$A$615,0))/100*INDEX(gDP!AH$6:AH$271,MATCH(totalExpenditure!$A228,gDP!$B$6:$B$271))=0,"",INDEX([2]pivotTable!S$310:S$615,MATCH(totalExpenditure!$A228,[2]pivotTable!$A$310:$A$615,0))/100*INDEX(gDP!AH$6:AH$271,MATCH(totalExpenditure!$A228,gDP!$B$6:$B$271)))</f>
        <v/>
      </c>
      <c r="BS228" s="77">
        <f>IF(INDEX([2]pivotTable!T$310:T$615,MATCH(totalExpenditure!$A228,[2]pivotTable!$A$310:$A$615,0))/100*INDEX(gDP!AI$6:AI$271,MATCH(totalExpenditure!$A228,gDP!$B$6:$B$271))=0,"",INDEX([2]pivotTable!T$310:T$615,MATCH(totalExpenditure!$A228,[2]pivotTable!$A$310:$A$615,0))/100*INDEX(gDP!AI$6:AI$271,MATCH(totalExpenditure!$A228,gDP!$B$6:$B$271)))</f>
        <v>5394031606.6770315</v>
      </c>
      <c r="BT228" s="77">
        <f>IF(INDEX([2]pivotTable!U$310:U$615,MATCH(totalExpenditure!$A228,[2]pivotTable!$A$310:$A$615,0))/100*INDEX(gDP!AJ$6:AJ$271,MATCH(totalExpenditure!$A228,gDP!$B$6:$B$271))=0,"",INDEX([2]pivotTable!U$310:U$615,MATCH(totalExpenditure!$A228,[2]pivotTable!$A$310:$A$615,0))/100*INDEX(gDP!AJ$6:AJ$271,MATCH(totalExpenditure!$A228,gDP!$B$6:$B$271)))</f>
        <v>8967289421.9925594</v>
      </c>
      <c r="BU228" s="77">
        <f>IF(INDEX([2]pivotTable!V$310:V$615,MATCH(totalExpenditure!$A228,[2]pivotTable!$A$310:$A$615,0))/100*INDEX(gDP!AK$6:AK$271,MATCH(totalExpenditure!$A228,gDP!$B$6:$B$271))=0,"",INDEX([2]pivotTable!V$310:V$615,MATCH(totalExpenditure!$A228,[2]pivotTable!$A$310:$A$615,0))/100*INDEX(gDP!AK$6:AK$271,MATCH(totalExpenditure!$A228,gDP!$B$6:$B$271)))</f>
        <v>9553189483.9795361</v>
      </c>
      <c r="BV228" s="77">
        <f>IF(INDEX([2]pivotTable!W$310:W$615,MATCH(totalExpenditure!$A228,[2]pivotTable!$A$310:$A$615,0))/100*INDEX(gDP!AL$6:AL$271,MATCH(totalExpenditure!$A228,gDP!$B$6:$B$271))=0,"",INDEX([2]pivotTable!W$310:W$615,MATCH(totalExpenditure!$A228,[2]pivotTable!$A$310:$A$615,0))/100*INDEX(gDP!AL$6:AL$271,MATCH(totalExpenditure!$A228,gDP!$B$6:$B$271)))</f>
        <v>7474662114.2431164</v>
      </c>
      <c r="BW228" s="77">
        <f>IF(INDEX([2]pivotTable!X$310:X$615,MATCH(totalExpenditure!$A228,[2]pivotTable!$A$310:$A$615,0))/100*INDEX(gDP!AM$6:AM$271,MATCH(totalExpenditure!$A228,gDP!$B$6:$B$271))=0,"",INDEX([2]pivotTable!X$310:X$615,MATCH(totalExpenditure!$A228,[2]pivotTable!$A$310:$A$615,0))/100*INDEX(gDP!AM$6:AM$271,MATCH(totalExpenditure!$A228,gDP!$B$6:$B$271)))</f>
        <v>7420687558.320363</v>
      </c>
      <c r="BX228" s="77">
        <f>IF(INDEX([2]pivotTable!Y$310:Y$615,MATCH(totalExpenditure!$A228,[2]pivotTable!$A$310:$A$615,0))/100*INDEX(gDP!AN$6:AN$271,MATCH(totalExpenditure!$A228,gDP!$B$6:$B$271))=0,"",INDEX([2]pivotTable!Y$310:Y$615,MATCH(totalExpenditure!$A228,[2]pivotTable!$A$310:$A$615,0))/100*INDEX(gDP!AN$6:AN$271,MATCH(totalExpenditure!$A228,gDP!$B$6:$B$271)))</f>
        <v>7297450394.6280031</v>
      </c>
      <c r="BY228" s="77">
        <f>IF(INDEX([2]pivotTable!Z$310:Z$615,MATCH(totalExpenditure!$A228,[2]pivotTable!$A$310:$A$615,0))/100*INDEX(gDP!AO$6:AO$271,MATCH(totalExpenditure!$A228,gDP!$B$6:$B$271))=0,"",INDEX([2]pivotTable!Z$310:Z$615,MATCH(totalExpenditure!$A228,[2]pivotTable!$A$310:$A$615,0))/100*INDEX(gDP!AO$6:AO$271,MATCH(totalExpenditure!$A228,gDP!$B$6:$B$271)))</f>
        <v>8139652341.1870041</v>
      </c>
      <c r="BZ228" s="77">
        <f>IF(INDEX([2]pivotTable!AA$310:AA$615,MATCH(totalExpenditure!$A228,[2]pivotTable!$A$310:$A$615,0))/100*INDEX(gDP!AP$6:AP$271,MATCH(totalExpenditure!$A228,gDP!$B$6:$B$271))=0,"",INDEX([2]pivotTable!AA$310:AA$615,MATCH(totalExpenditure!$A228,[2]pivotTable!$A$310:$A$615,0))/100*INDEX(gDP!AP$6:AP$271,MATCH(totalExpenditure!$A228,gDP!$B$6:$B$271)))</f>
        <v>6944985147.1532068</v>
      </c>
      <c r="CA228" s="77">
        <f>IF(INDEX([2]pivotTable!AB$310:AB$615,MATCH(totalExpenditure!$A228,[2]pivotTable!$A$310:$A$615,0))/100*INDEX(gDP!AQ$6:AQ$271,MATCH(totalExpenditure!$A228,gDP!$B$6:$B$271))=0,"",INDEX([2]pivotTable!AB$310:AB$615,MATCH(totalExpenditure!$A228,[2]pivotTable!$A$310:$A$615,0))/100*INDEX(gDP!AQ$6:AQ$271,MATCH(totalExpenditure!$A228,gDP!$B$6:$B$271)))</f>
        <v>7041035736.298564</v>
      </c>
      <c r="CB228" s="77">
        <f>IF(INDEX([2]pivotTable!AC$310:AC$615,MATCH(totalExpenditure!$A228,[2]pivotTable!$A$310:$A$615,0))/100*INDEX(gDP!AR$6:AR$271,MATCH(totalExpenditure!$A228,gDP!$B$6:$B$271))=0,"",INDEX([2]pivotTable!AC$310:AC$615,MATCH(totalExpenditure!$A228,[2]pivotTable!$A$310:$A$615,0))/100*INDEX(gDP!AR$6:AR$271,MATCH(totalExpenditure!$A228,gDP!$B$6:$B$271)))</f>
        <v>7153283961.0766792</v>
      </c>
      <c r="CC228" s="77">
        <f>IF(INDEX([2]pivotTable!AD$310:AD$615,MATCH(totalExpenditure!$A228,[2]pivotTable!$A$310:$A$615,0))/100*INDEX(gDP!AS$6:AS$271,MATCH(totalExpenditure!$A228,gDP!$B$6:$B$271))=0,"",INDEX([2]pivotTable!AD$310:AD$615,MATCH(totalExpenditure!$A228,[2]pivotTable!$A$310:$A$615,0))/100*INDEX(gDP!AS$6:AS$271,MATCH(totalExpenditure!$A228,gDP!$B$6:$B$271)))</f>
        <v>6518319268.2980042</v>
      </c>
      <c r="CD228" s="77">
        <f>IF(INDEX([2]pivotTable!AE$310:AE$615,MATCH(totalExpenditure!$A228,[2]pivotTable!$A$310:$A$615,0))/100*INDEX(gDP!AT$6:AT$271,MATCH(totalExpenditure!$A228,gDP!$B$6:$B$271))=0,"",INDEX([2]pivotTable!AE$310:AE$615,MATCH(totalExpenditure!$A228,[2]pivotTable!$A$310:$A$615,0))/100*INDEX(gDP!AT$6:AT$271,MATCH(totalExpenditure!$A228,gDP!$B$6:$B$271)))</f>
        <v>6229573409.1063118</v>
      </c>
      <c r="CE228" s="77">
        <f>IF(INDEX([2]pivotTable!AF$310:AF$615,MATCH(totalExpenditure!$A228,[2]pivotTable!$A$310:$A$615,0))/100*INDEX(gDP!AU$6:AU$271,MATCH(totalExpenditure!$A228,gDP!$B$6:$B$271))=0,"",INDEX([2]pivotTable!AF$310:AF$615,MATCH(totalExpenditure!$A228,[2]pivotTable!$A$310:$A$615,0))/100*INDEX(gDP!AU$6:AU$271,MATCH(totalExpenditure!$A228,gDP!$B$6:$B$271)))</f>
        <v>7098185044.8285303</v>
      </c>
      <c r="CF228" s="77">
        <f>IF(INDEX([2]pivotTable!AG$310:AG$615,MATCH(totalExpenditure!$A228,[2]pivotTable!$A$310:$A$615,0))/100*INDEX(gDP!AV$6:AV$271,MATCH(totalExpenditure!$A228,gDP!$B$6:$B$271))=0,"",INDEX([2]pivotTable!AG$310:AG$615,MATCH(totalExpenditure!$A228,[2]pivotTable!$A$310:$A$615,0))/100*INDEX(gDP!AV$6:AV$271,MATCH(totalExpenditure!$A228,gDP!$B$6:$B$271)))</f>
        <v>8960237290.231636</v>
      </c>
      <c r="CG228" s="77">
        <f>IF(INDEX([2]pivotTable!AH$310:AH$615,MATCH(totalExpenditure!$A228,[2]pivotTable!$A$310:$A$615,0))/100*INDEX(gDP!AW$6:AW$271,MATCH(totalExpenditure!$A228,gDP!$B$6:$B$271))=0,"",INDEX([2]pivotTable!AH$310:AH$615,MATCH(totalExpenditure!$A228,[2]pivotTable!$A$310:$A$615,0))/100*INDEX(gDP!AW$6:AW$271,MATCH(totalExpenditure!$A228,gDP!$B$6:$B$271)))</f>
        <v>9820510144.3753567</v>
      </c>
      <c r="CH228" s="77">
        <f>IF(INDEX([2]pivotTable!AI$310:AI$615,MATCH(totalExpenditure!$A228,[2]pivotTable!$A$310:$A$615,0))/100*INDEX(gDP!AX$6:AX$271,MATCH(totalExpenditure!$A228,gDP!$B$6:$B$271))=0,"",INDEX([2]pivotTable!AI$310:AI$615,MATCH(totalExpenditure!$A228,[2]pivotTable!$A$310:$A$615,0))/100*INDEX(gDP!AX$6:AX$271,MATCH(totalExpenditure!$A228,gDP!$B$6:$B$271)))</f>
        <v>9923117648.63311</v>
      </c>
      <c r="CI228" s="77">
        <f>IF(INDEX([2]pivotTable!AJ$310:AJ$615,MATCH(totalExpenditure!$A228,[2]pivotTable!$A$310:$A$615,0))/100*INDEX(gDP!AY$6:AY$271,MATCH(totalExpenditure!$A228,gDP!$B$6:$B$271))=0,"",INDEX([2]pivotTable!AJ$310:AJ$615,MATCH(totalExpenditure!$A228,[2]pivotTable!$A$310:$A$615,0))/100*INDEX(gDP!AY$6:AY$271,MATCH(totalExpenditure!$A228,gDP!$B$6:$B$271)))</f>
        <v>10788882654.305931</v>
      </c>
      <c r="CJ228" s="77">
        <f>IF(INDEX([2]pivotTable!AK$310:AK$615,MATCH(totalExpenditure!$A228,[2]pivotTable!$A$310:$A$615,0))/100*INDEX(gDP!AZ$6:AZ$271,MATCH(totalExpenditure!$A228,gDP!$B$6:$B$271))=0,"",INDEX([2]pivotTable!AK$310:AK$615,MATCH(totalExpenditure!$A228,[2]pivotTable!$A$310:$A$615,0))/100*INDEX(gDP!AZ$6:AZ$271,MATCH(totalExpenditure!$A228,gDP!$B$6:$B$271)))</f>
        <v>12428690507.190632</v>
      </c>
      <c r="CK228" s="77">
        <f>IF(INDEX([2]pivotTable!AL$310:AL$615,MATCH(totalExpenditure!$A228,[2]pivotTable!$A$310:$A$615,0))/100*INDEX(gDP!BA$6:BA$271,MATCH(totalExpenditure!$A228,gDP!$B$6:$B$271))=0,"",INDEX([2]pivotTable!AL$310:AL$615,MATCH(totalExpenditure!$A228,[2]pivotTable!$A$310:$A$615,0))/100*INDEX(gDP!BA$6:BA$271,MATCH(totalExpenditure!$A228,gDP!$B$6:$B$271)))</f>
        <v>13305048034.470739</v>
      </c>
      <c r="CL228" s="77">
        <f>IF(INDEX([2]pivotTable!AM$310:AM$615,MATCH(totalExpenditure!$A228,[2]pivotTable!$A$310:$A$615,0))/100*INDEX(gDP!BB$6:BB$271,MATCH(totalExpenditure!$A228,gDP!$B$6:$B$271))=0,"",INDEX([2]pivotTable!AM$310:AM$615,MATCH(totalExpenditure!$A228,[2]pivotTable!$A$310:$A$615,0))/100*INDEX(gDP!BB$6:BB$271,MATCH(totalExpenditure!$A228,gDP!$B$6:$B$271)))</f>
        <v>11786499385.925961</v>
      </c>
      <c r="CM228" s="77">
        <f>IF(INDEX([2]pivotTable!AN$310:AN$615,MATCH(totalExpenditure!$A228,[2]pivotTable!$A$310:$A$615,0))/100*INDEX(gDP!BC$6:BC$271,MATCH(totalExpenditure!$A228,gDP!$B$6:$B$271))=0,"",INDEX([2]pivotTable!AN$310:AN$615,MATCH(totalExpenditure!$A228,[2]pivotTable!$A$310:$A$615,0))/100*INDEX(gDP!BC$6:BC$271,MATCH(totalExpenditure!$A228,gDP!$B$6:$B$271)))</f>
        <v>13337357832.885038</v>
      </c>
      <c r="CN228" s="77">
        <f>IF(INDEX([2]pivotTable!AO$310:AO$615,MATCH(totalExpenditure!$A228,[2]pivotTable!$A$310:$A$615,0))/100*INDEX(gDP!BD$6:BD$271,MATCH(totalExpenditure!$A228,gDP!$B$6:$B$271))=0,"",INDEX([2]pivotTable!AO$310:AO$615,MATCH(totalExpenditure!$A228,[2]pivotTable!$A$310:$A$615,0))/100*INDEX(gDP!BD$6:BD$271,MATCH(totalExpenditure!$A228,gDP!$B$6:$B$271)))</f>
        <v>15098675171.182878</v>
      </c>
      <c r="CO228" s="77">
        <f>IF(INDEX([2]pivotTable!AP$310:AP$615,MATCH(totalExpenditure!$A228,[2]pivotTable!$A$310:$A$615,0))/100*INDEX(gDP!BE$6:BE$271,MATCH(totalExpenditure!$A228,gDP!$B$6:$B$271))=0,"",INDEX([2]pivotTable!AP$310:AP$615,MATCH(totalExpenditure!$A228,[2]pivotTable!$A$310:$A$615,0))/100*INDEX(gDP!BE$6:BE$271,MATCH(totalExpenditure!$A228,gDP!$B$6:$B$271)))</f>
        <v>15027557382.092213</v>
      </c>
      <c r="CP228" s="77">
        <f>IF(INDEX([2]pivotTable!AQ$310:AQ$615,MATCH(totalExpenditure!$A228,[2]pivotTable!$A$310:$A$615,0))/100*INDEX(gDP!BF$6:BF$271,MATCH(totalExpenditure!$A228,gDP!$B$6:$B$271))=0,"",INDEX([2]pivotTable!AQ$310:AQ$615,MATCH(totalExpenditure!$A228,[2]pivotTable!$A$310:$A$615,0))/100*INDEX(gDP!BF$6:BF$271,MATCH(totalExpenditure!$A228,gDP!$B$6:$B$271)))</f>
        <v>15786045006.336369</v>
      </c>
      <c r="CQ228" s="77">
        <f>IF(INDEX([2]pivotTable!AR$310:AR$615,MATCH(totalExpenditure!$A228,[2]pivotTable!$A$310:$A$615,0))/100*INDEX(gDP!BG$6:BG$271,MATCH(totalExpenditure!$A228,gDP!$B$6:$B$271))=0,"",INDEX([2]pivotTable!AR$310:AR$615,MATCH(totalExpenditure!$A228,[2]pivotTable!$A$310:$A$615,0))/100*INDEX(gDP!BG$6:BG$271,MATCH(totalExpenditure!$A228,gDP!$B$6:$B$271)))</f>
        <v>15422046456.783016</v>
      </c>
      <c r="CR228" s="77">
        <f>IF(INDEX([2]pivotTable!AS$310:AS$615,MATCH(totalExpenditure!$A228,[2]pivotTable!$A$310:$A$615,0))/100*INDEX(gDP!BH$6:BH$271,MATCH(totalExpenditure!$A228,gDP!$B$6:$B$271))=0,"",INDEX([2]pivotTable!AS$310:AS$615,MATCH(totalExpenditure!$A228,[2]pivotTable!$A$310:$A$615,0))/100*INDEX(gDP!BH$6:BH$271,MATCH(totalExpenditure!$A228,gDP!$B$6:$B$271)))</f>
        <v>12779125668.148853</v>
      </c>
      <c r="CS228" s="77">
        <f>IF(INDEX([2]pivotTable!AT$310:AT$615,MATCH(totalExpenditure!$A228,[2]pivotTable!$A$310:$A$615,0))/100*INDEX(gDP!BI$6:BI$271,MATCH(totalExpenditure!$A228,gDP!$B$6:$B$271))=0,"",INDEX([2]pivotTable!AT$310:AT$615,MATCH(totalExpenditure!$A228,[2]pivotTable!$A$310:$A$615,0))/100*INDEX(gDP!BI$6:BI$271,MATCH(totalExpenditure!$A228,gDP!$B$6:$B$271)))</f>
        <v>13252325056.767361</v>
      </c>
      <c r="CT228" s="77">
        <f>IF(INDEX([2]pivotTable!AU$310:AU$615,MATCH(totalExpenditure!$A228,[2]pivotTable!$A$310:$A$615,0))/100*INDEX(gDP!BJ$6:BJ$271,MATCH(totalExpenditure!$A228,gDP!$B$6:$B$271))=0,"",INDEX([2]pivotTable!AU$310:AU$615,MATCH(totalExpenditure!$A228,[2]pivotTable!$A$310:$A$615,0))/100*INDEX(gDP!BJ$6:BJ$271,MATCH(totalExpenditure!$A228,gDP!$B$6:$B$271)))</f>
        <v>13795978119.111973</v>
      </c>
      <c r="CU228" s="77">
        <f>IF(INDEX([2]pivotTable!AV$310:AV$615,MATCH(totalExpenditure!$A228,[2]pivotTable!$A$310:$A$615,0))/100*INDEX(gDP!BK$6:BK$271,MATCH(totalExpenditure!$A228,gDP!$B$6:$B$271))=0,"",INDEX([2]pivotTable!AV$310:AV$615,MATCH(totalExpenditure!$A228,[2]pivotTable!$A$310:$A$615,0))/100*INDEX(gDP!BK$6:BK$271,MATCH(totalExpenditure!$A228,gDP!$B$6:$B$271)))</f>
        <v>14497385195.813023</v>
      </c>
      <c r="CV228" s="77">
        <f>IF(INDEX([2]pivotTable!AW$310:AW$615,MATCH(totalExpenditure!$A228,[2]pivotTable!$A$310:$A$615,0))/100*INDEX(gDP!BL$6:BL$271,MATCH(totalExpenditure!$A228,gDP!$B$6:$B$271))=0,"",INDEX([2]pivotTable!AW$310:AW$615,MATCH(totalExpenditure!$A228,[2]pivotTable!$A$310:$A$615,0))/100*INDEX(gDP!BL$6:BL$271,MATCH(totalExpenditure!$A228,gDP!$B$6:$B$271)))</f>
        <v>13934255711.818647</v>
      </c>
      <c r="CW228" s="77">
        <f>IF(INDEX([2]pivotTable!AX$310:AX$615,MATCH(totalExpenditure!$A228,[2]pivotTable!$A$310:$A$615,0))/100*INDEX(gDP!BM$6:BM$271,MATCH(totalExpenditure!$A228,gDP!$B$6:$B$271))=0,"",INDEX([2]pivotTable!AX$310:AX$615,MATCH(totalExpenditure!$A228,[2]pivotTable!$A$310:$A$615,0))/100*INDEX(gDP!BM$6:BM$271,MATCH(totalExpenditure!$A228,gDP!$B$6:$B$271)))</f>
        <v>15153400626.333761</v>
      </c>
      <c r="CX228" s="77">
        <f>IF(INDEX([2]pivotTable!AY$310:AY$615,MATCH(totalExpenditure!$A228,[2]pivotTable!$A$310:$A$615,0))/100*INDEX(gDP!BN$6:BN$271,MATCH(totalExpenditure!$A228,gDP!$B$6:$B$271))=0,"",INDEX([2]pivotTable!AY$310:AY$615,MATCH(totalExpenditure!$A228,[2]pivotTable!$A$310:$A$615,0))/100*INDEX(gDP!BN$6:BN$271,MATCH(totalExpenditure!$A228,gDP!$B$6:$B$271)))</f>
        <v>17208332318.268688</v>
      </c>
      <c r="CY228" s="77" t="str">
        <f>IF(INDEX([2]pivotTable!AZ$310:AZ$615,MATCH(totalExpenditure!$A228,[2]pivotTable!$A$310:$A$615,0))/100*INDEX(gDP!BO$6:BO$271,MATCH(totalExpenditure!$A228,gDP!$B$6:$B$271))=0,"",INDEX([2]pivotTable!AZ$310:AZ$615,MATCH(totalExpenditure!$A228,[2]pivotTable!$A$310:$A$615,0))/100*INDEX(gDP!BO$6:BO$271,MATCH(totalExpenditure!$A228,gDP!$B$6:$B$271)))</f>
        <v/>
      </c>
      <c r="CZ228" s="77" t="str">
        <f>IF(B228="","",IF(BA228="","",B228-B228+INDEX(gDP!Q$6:Q$271,MATCH(totalExpenditure!$A228,gDP!$B$6:$B$271))))</f>
        <v/>
      </c>
      <c r="DA228" s="77" t="str">
        <f>IF(C228="","",IF(BB228="","",C228-C228+INDEX(gDP!R$6:R$271,MATCH(totalExpenditure!$A228,gDP!$B$6:$B$271))))</f>
        <v/>
      </c>
      <c r="DB228" s="77" t="str">
        <f>IF(D228="","",IF(BC228="","",D228-D228+INDEX(gDP!S$6:S$271,MATCH(totalExpenditure!$A228,gDP!$B$6:$B$271))))</f>
        <v/>
      </c>
      <c r="DC228" s="77" t="str">
        <f>IF(E228="","",IF(BD228="","",E228-E228+INDEX(gDP!T$6:T$271,MATCH(totalExpenditure!$A228,gDP!$B$6:$B$271))))</f>
        <v/>
      </c>
      <c r="DD228" s="77" t="str">
        <f>IF(F228="","",IF(BE228="","",F228-F228+INDEX(gDP!U$6:U$271,MATCH(totalExpenditure!$A228,gDP!$B$6:$B$271))))</f>
        <v/>
      </c>
      <c r="DE228" s="77" t="str">
        <f>IF(G228="","",IF(BF228="","",G228-G228+INDEX(gDP!V$6:V$271,MATCH(totalExpenditure!$A228,gDP!$B$6:$B$271))))</f>
        <v/>
      </c>
      <c r="DF228" s="77" t="str">
        <f>IF(H228="","",IF(BG228="","",H228-H228+INDEX(gDP!W$6:W$271,MATCH(totalExpenditure!$A228,gDP!$B$6:$B$271))))</f>
        <v/>
      </c>
      <c r="DG228" s="77" t="str">
        <f>IF(I228="","",IF(BH228="","",I228-I228+INDEX(gDP!X$6:X$271,MATCH(totalExpenditure!$A228,gDP!$B$6:$B$271))))</f>
        <v/>
      </c>
      <c r="DH228" s="77" t="str">
        <f>IF(J228="","",IF(BI228="","",J228-J228+INDEX(gDP!Y$6:Y$271,MATCH(totalExpenditure!$A228,gDP!$B$6:$B$271))))</f>
        <v/>
      </c>
      <c r="DI228" s="77" t="str">
        <f>IF(K228="","",IF(BJ228="","",K228-K228+INDEX(gDP!Z$6:Z$271,MATCH(totalExpenditure!$A228,gDP!$B$6:$B$271))))</f>
        <v/>
      </c>
      <c r="DJ228" s="77" t="str">
        <f>IF(L228="","",IF(BK228="","",L228-L228+INDEX(gDP!AA$6:AA$271,MATCH(totalExpenditure!$A228,gDP!$B$6:$B$271))))</f>
        <v/>
      </c>
      <c r="DK228" s="77" t="str">
        <f>IF(M228="","",IF(BL228="","",M228-M228+INDEX(gDP!AB$6:AB$271,MATCH(totalExpenditure!$A228,gDP!$B$6:$B$271))))</f>
        <v/>
      </c>
      <c r="DL228" s="77" t="str">
        <f>IF(N228="","",IF(BM228="","",N228-N228+INDEX(gDP!AC$6:AC$271,MATCH(totalExpenditure!$A228,gDP!$B$6:$B$271))))</f>
        <v/>
      </c>
      <c r="DM228" s="77" t="str">
        <f>IF(O228="","",IF(BN228="","",O228-O228+INDEX(gDP!AD$6:AD$271,MATCH(totalExpenditure!$A228,gDP!$B$6:$B$271))))</f>
        <v/>
      </c>
      <c r="DN228" s="77" t="str">
        <f>IF(P228="","",IF(BO228="","",P228-P228+INDEX(gDP!AE$6:AE$271,MATCH(totalExpenditure!$A228,gDP!$B$6:$B$271))))</f>
        <v/>
      </c>
      <c r="DO228" s="77" t="str">
        <f>IF(Q228="","",IF(BP228="","",Q228-Q228+INDEX(gDP!AF$6:AF$271,MATCH(totalExpenditure!$A228,gDP!$B$6:$B$271))))</f>
        <v/>
      </c>
      <c r="DP228" s="77" t="str">
        <f>IF(R228="","",IF(BQ228="","",R228-R228+INDEX(gDP!AG$6:AG$271,MATCH(totalExpenditure!$A228,gDP!$B$6:$B$271))))</f>
        <v/>
      </c>
      <c r="DQ228" s="77" t="str">
        <f>IF(S228="","",IF(BR228="","",S228-S228+INDEX(gDP!AH$6:AH$271,MATCH(totalExpenditure!$A228,gDP!$B$6:$B$271))))</f>
        <v/>
      </c>
      <c r="DR228" s="77">
        <f>IF(T228="","",IF(BS228="","",T228-T228+INDEX(gDP!AI$6:AI$271,MATCH(totalExpenditure!$A228,gDP!$B$6:$B$271))))</f>
        <v>261846194498.88501</v>
      </c>
      <c r="DS228" s="77">
        <f>IF(U228="","",IF(BT228="","",U228-U228+INDEX(gDP!AJ$6:AJ$271,MATCH(totalExpenditure!$A228,gDP!$B$6:$B$271))))</f>
        <v>274229034311.69901</v>
      </c>
      <c r="DT228" s="77">
        <f>IF(V228="","",IF(BU228="","",V228-V228+INDEX(gDP!AK$6:AK$271,MATCH(totalExpenditure!$A228,gDP!$B$6:$B$271))))</f>
        <v>284321115594.62903</v>
      </c>
      <c r="DU228" s="77">
        <f>IF(W228="","",IF(BV228="","",W228-W228+INDEX(gDP!AL$6:AL$271,MATCH(totalExpenditure!$A228,gDP!$B$6:$B$271))))</f>
        <v>212953336588.12299</v>
      </c>
      <c r="DV228" s="77">
        <f>IF(X228="","",IF(BW228="","",X228-X228+INDEX(gDP!AM$6:AM$271,MATCH(totalExpenditure!$A228,gDP!$B$6:$B$271))))</f>
        <v>229033566614.82599</v>
      </c>
      <c r="DW228" s="77">
        <f>IF(Y228="","",IF(BX228="","",Y228-Y228+INDEX(gDP!AN$6:AN$271,MATCH(totalExpenditure!$A228,gDP!$B$6:$B$271))))</f>
        <v>267305875261.099</v>
      </c>
      <c r="DX228" s="77">
        <f>IF(Z228="","",IF(BY228="","",Z228-Z228+INDEX(gDP!AO$6:AO$271,MATCH(totalExpenditure!$A228,gDP!$B$6:$B$271))))</f>
        <v>291743811512.07898</v>
      </c>
      <c r="DY228" s="77">
        <f>IF(AA228="","",IF(BZ228="","",AA228-AA228+INDEX(gDP!AP$6:AP$271,MATCH(totalExpenditure!$A228,gDP!$B$6:$B$271))))</f>
        <v>268146144677.73001</v>
      </c>
      <c r="DZ228" s="77">
        <f>IF(AB228="","",IF(CA228="","",AB228-AB228+INDEX(gDP!AQ$6:AQ$271,MATCH(totalExpenditure!$A228,gDP!$B$6:$B$271))))</f>
        <v>270809066780.71399</v>
      </c>
      <c r="EA228" s="77">
        <f>IF(AC228="","",IF(CB228="","",AC228-AC228+INDEX(gDP!AR$6:AR$271,MATCH(totalExpenditure!$A228,gDP!$B$6:$B$271))))</f>
        <v>274072182416.73099</v>
      </c>
      <c r="EB228" s="77">
        <f>IF(AD228="","",IF(CC228="","",AD228-AD228+INDEX(gDP!AS$6:AS$271,MATCH(totalExpenditure!$A228,gDP!$B$6:$B$271))))</f>
        <v>262835454366.85501</v>
      </c>
      <c r="EC228" s="77">
        <f>IF(AE228="","",IF(CD228="","",AE228-AE228+INDEX(gDP!AT$6:AT$271,MATCH(totalExpenditure!$A228,gDP!$B$6:$B$271))))</f>
        <v>242395852494.409</v>
      </c>
      <c r="ED228" s="77">
        <f>IF(AF228="","",IF(CE228="","",AF228-AF228+INDEX(gDP!AU$6:AU$271,MATCH(totalExpenditure!$A228,gDP!$B$6:$B$271))))</f>
        <v>266849061835.659</v>
      </c>
      <c r="EE228" s="77">
        <f>IF(AG228="","",IF(CF228="","",AG228-AG228+INDEX(gDP!AV$6:AV$271,MATCH(totalExpenditure!$A228,gDP!$B$6:$B$271))))</f>
        <v>334337212322.07599</v>
      </c>
      <c r="EF228" s="77">
        <f>IF(AH228="","",IF(CG228="","",AH228-AH228+INDEX(gDP!AW$6:AW$271,MATCH(totalExpenditure!$A228,gDP!$B$6:$B$271))))</f>
        <v>385118044877.46503</v>
      </c>
      <c r="EG228" s="77">
        <f>IF(AI228="","",IF(CH228="","",AI228-AI228+INDEX(gDP!AX$6:AX$271,MATCH(totalExpenditure!$A228,gDP!$B$6:$B$271))))</f>
        <v>392218088878.77899</v>
      </c>
      <c r="EH228" s="77">
        <f>IF(AJ228="","",IF(CI228="","",AJ228-AJ228+INDEX(gDP!AY$6:AY$271,MATCH(totalExpenditure!$A228,gDP!$B$6:$B$271))))</f>
        <v>423093437423.76202</v>
      </c>
      <c r="EI228" s="77">
        <f>IF(AK228="","",IF(CJ228="","",AK228-AK228+INDEX(gDP!AZ$6:AZ$271,MATCH(totalExpenditure!$A228,gDP!$B$6:$B$271))))</f>
        <v>491252589217.021</v>
      </c>
      <c r="EJ228" s="77">
        <f>IF(AL228="","",IF(CK228="","",AL228-AL228+INDEX(gDP!BA$6:BA$271,MATCH(totalExpenditure!$A228,gDP!$B$6:$B$271))))</f>
        <v>517706149201.19598</v>
      </c>
      <c r="EK228" s="77">
        <f>IF(AM228="","",IF(CL228="","",AM228-AM228+INDEX(gDP!BB$6:BB$271,MATCH(totalExpenditure!$A228,gDP!$B$6:$B$271))))</f>
        <v>436537014293.55402</v>
      </c>
      <c r="EL228" s="77">
        <f>IF(AN228="","",IF(CM228="","",AN228-AN228+INDEX(gDP!BC$6:BC$271,MATCH(totalExpenditure!$A228,gDP!$B$6:$B$271))))</f>
        <v>495812558843.31</v>
      </c>
      <c r="EM228" s="77">
        <f>IF(AO228="","",IF(CN228="","",AO228-AO228+INDEX(gDP!BD$6:BD$271,MATCH(totalExpenditure!$A228,gDP!$B$6:$B$271))))</f>
        <v>574094112972.73303</v>
      </c>
      <c r="EN228" s="77">
        <f>IF(AP228="","",IF(CO228="","",AP228-AP228+INDEX(gDP!BE$6:BE$271,MATCH(totalExpenditure!$A228,gDP!$B$6:$B$271))))</f>
        <v>552483727282.802</v>
      </c>
      <c r="EO228" s="77">
        <f>IF(AQ228="","",IF(CP228="","",AQ228-AQ228+INDEX(gDP!BF$6:BF$271,MATCH(totalExpenditure!$A228,gDP!$B$6:$B$271))))</f>
        <v>586841821796.89099</v>
      </c>
      <c r="EP228" s="77">
        <f>IF(AR228="","",IF(CQ228="","",AR228-AR228+INDEX(gDP!BG$6:BG$271,MATCH(totalExpenditure!$A228,gDP!$B$6:$B$271))))</f>
        <v>581964017237.09497</v>
      </c>
      <c r="EQ228" s="77">
        <f>IF(AS228="","",IF(CR228="","",AS228-AS228+INDEX(gDP!BH$6:BH$271,MATCH(totalExpenditure!$A228,gDP!$B$6:$B$271))))</f>
        <v>505103781349.75702</v>
      </c>
      <c r="ER228" s="77">
        <f>IF(AT228="","",IF(CS228="","",AT228-AT228+INDEX(gDP!BI$6:BI$271,MATCH(totalExpenditure!$A228,gDP!$B$6:$B$271))))</f>
        <v>515654671469.547</v>
      </c>
      <c r="ES228" s="77">
        <f>IF(AU228="","",IF(CT228="","",AU228-AU228+INDEX(gDP!BJ$6:BJ$271,MATCH(totalExpenditure!$A228,gDP!$B$6:$B$271))))</f>
        <v>541018749769.09698</v>
      </c>
      <c r="ET228" s="77">
        <f>IF(AV228="","",IF(CU228="","",AV228-AV228+INDEX(gDP!BK$6:BK$271,MATCH(totalExpenditure!$A228,gDP!$B$6:$B$271))))</f>
        <v>555455371487.08899</v>
      </c>
      <c r="EU228" s="77">
        <f>IF(AW228="","",IF(CV228="","",AW228-AW228+INDEX(gDP!BL$6:BL$271,MATCH(totalExpenditure!$A228,gDP!$B$6:$B$271))))</f>
        <v>533879529188.45398</v>
      </c>
      <c r="EV228" s="77">
        <f>IF(AX228="","",IF(CW228="","",AX228-AX228+INDEX(gDP!BM$6:BM$271,MATCH(totalExpenditure!$A228,gDP!$B$6:$B$271))))</f>
        <v>547054174235.87598</v>
      </c>
      <c r="EW228" s="77">
        <f>IF(AY228="","",IF(CX228="","",AY228-AY228+INDEX(gDP!BN$6:BN$271,MATCH(totalExpenditure!$A228,gDP!$B$6:$B$271))))</f>
        <v>639714956069.46802</v>
      </c>
      <c r="EX228" s="77" t="str">
        <f>IF(AZ228="","",IF(CY228="","",AZ228-AZ228+INDEX(gDP!BO$6:BO$271,MATCH(totalExpenditure!$A228,gDP!$B$6:$B$271))))</f>
        <v/>
      </c>
    </row>
    <row r="229" spans="1:154" x14ac:dyDescent="0.35">
      <c r="A229" t="s">
        <v>667</v>
      </c>
      <c r="B229" s="77" t="str">
        <f>IF(INDEX([2]pivotTable!B$3:B$308,MATCH(totalExpenditure!$A229,[2]pivotTable!$A$3:$A$308,0))/100*INDEX(gDP!Q$6:Q$271,MATCH(totalExpenditure!$A229,gDP!$B$6:$B$271))=0,"",INDEX([2]pivotTable!B$3:B$308,MATCH(totalExpenditure!$A229,[2]pivotTable!$A$3:$A$308,0))/100*INDEX(gDP!Q$6:Q$271,MATCH(totalExpenditure!$A229,gDP!$B$6:$B$271)))</f>
        <v/>
      </c>
      <c r="C229" s="77" t="str">
        <f>IF(INDEX([2]pivotTable!C$3:C$308,MATCH(totalExpenditure!$A229,[2]pivotTable!$A$3:$A$308,0))/100*INDEX(gDP!R$6:R$271,MATCH(totalExpenditure!$A229,gDP!$B$6:$B$271))=0,"",INDEX([2]pivotTable!C$3:C$308,MATCH(totalExpenditure!$A229,[2]pivotTable!$A$3:$A$308,0))/100*INDEX(gDP!R$6:R$271,MATCH(totalExpenditure!$A229,gDP!$B$6:$B$271)))</f>
        <v/>
      </c>
      <c r="D229" s="77" t="str">
        <f>IF(INDEX([2]pivotTable!D$3:D$308,MATCH(totalExpenditure!$A229,[2]pivotTable!$A$3:$A$308,0))/100*INDEX(gDP!S$6:S$271,MATCH(totalExpenditure!$A229,gDP!$B$6:$B$271))=0,"",INDEX([2]pivotTable!D$3:D$308,MATCH(totalExpenditure!$A229,[2]pivotTable!$A$3:$A$308,0))/100*INDEX(gDP!S$6:S$271,MATCH(totalExpenditure!$A229,gDP!$B$6:$B$271)))</f>
        <v/>
      </c>
      <c r="E229" s="77" t="str">
        <f>IF(INDEX([2]pivotTable!E$3:E$308,MATCH(totalExpenditure!$A229,[2]pivotTable!$A$3:$A$308,0))/100*INDEX(gDP!T$6:T$271,MATCH(totalExpenditure!$A229,gDP!$B$6:$B$271))=0,"",INDEX([2]pivotTable!E$3:E$308,MATCH(totalExpenditure!$A229,[2]pivotTable!$A$3:$A$308,0))/100*INDEX(gDP!T$6:T$271,MATCH(totalExpenditure!$A229,gDP!$B$6:$B$271)))</f>
        <v/>
      </c>
      <c r="F229" s="77" t="str">
        <f>IF(INDEX([2]pivotTable!F$3:F$308,MATCH(totalExpenditure!$A229,[2]pivotTable!$A$3:$A$308,0))/100*INDEX(gDP!U$6:U$271,MATCH(totalExpenditure!$A229,gDP!$B$6:$B$271))=0,"",INDEX([2]pivotTable!F$3:F$308,MATCH(totalExpenditure!$A229,[2]pivotTable!$A$3:$A$308,0))/100*INDEX(gDP!U$6:U$271,MATCH(totalExpenditure!$A229,gDP!$B$6:$B$271)))</f>
        <v/>
      </c>
      <c r="G229" s="77" t="str">
        <f>IF(INDEX([2]pivotTable!G$3:G$308,MATCH(totalExpenditure!$A229,[2]pivotTable!$A$3:$A$308,0))/100*INDEX(gDP!V$6:V$271,MATCH(totalExpenditure!$A229,gDP!$B$6:$B$271))=0,"",INDEX([2]pivotTable!G$3:G$308,MATCH(totalExpenditure!$A229,[2]pivotTable!$A$3:$A$308,0))/100*INDEX(gDP!V$6:V$271,MATCH(totalExpenditure!$A229,gDP!$B$6:$B$271)))</f>
        <v/>
      </c>
      <c r="H229" s="77" t="str">
        <f>IF(INDEX([2]pivotTable!H$3:H$308,MATCH(totalExpenditure!$A229,[2]pivotTable!$A$3:$A$308,0))/100*INDEX(gDP!W$6:W$271,MATCH(totalExpenditure!$A229,gDP!$B$6:$B$271))=0,"",INDEX([2]pivotTable!H$3:H$308,MATCH(totalExpenditure!$A229,[2]pivotTable!$A$3:$A$308,0))/100*INDEX(gDP!W$6:W$271,MATCH(totalExpenditure!$A229,gDP!$B$6:$B$271)))</f>
        <v/>
      </c>
      <c r="I229" s="77" t="str">
        <f>IF(INDEX([2]pivotTable!I$3:I$308,MATCH(totalExpenditure!$A229,[2]pivotTable!$A$3:$A$308,0))/100*INDEX(gDP!X$6:X$271,MATCH(totalExpenditure!$A229,gDP!$B$6:$B$271))=0,"",INDEX([2]pivotTable!I$3:I$308,MATCH(totalExpenditure!$A229,[2]pivotTable!$A$3:$A$308,0))/100*INDEX(gDP!X$6:X$271,MATCH(totalExpenditure!$A229,gDP!$B$6:$B$271)))</f>
        <v/>
      </c>
      <c r="J229" s="77" t="str">
        <f>IF(INDEX([2]pivotTable!J$3:J$308,MATCH(totalExpenditure!$A229,[2]pivotTable!$A$3:$A$308,0))/100*INDEX(gDP!Y$6:Y$271,MATCH(totalExpenditure!$A229,gDP!$B$6:$B$271))=0,"",INDEX([2]pivotTable!J$3:J$308,MATCH(totalExpenditure!$A229,[2]pivotTable!$A$3:$A$308,0))/100*INDEX(gDP!Y$6:Y$271,MATCH(totalExpenditure!$A229,gDP!$B$6:$B$271)))</f>
        <v/>
      </c>
      <c r="K229" s="77" t="str">
        <f>IF(INDEX([2]pivotTable!K$3:K$308,MATCH(totalExpenditure!$A229,[2]pivotTable!$A$3:$A$308,0))/100*INDEX(gDP!Z$6:Z$271,MATCH(totalExpenditure!$A229,gDP!$B$6:$B$271))=0,"",INDEX([2]pivotTable!K$3:K$308,MATCH(totalExpenditure!$A229,[2]pivotTable!$A$3:$A$308,0))/100*INDEX(gDP!Z$6:Z$271,MATCH(totalExpenditure!$A229,gDP!$B$6:$B$271)))</f>
        <v/>
      </c>
      <c r="L229" s="77" t="str">
        <f>IF(INDEX([2]pivotTable!L$3:L$308,MATCH(totalExpenditure!$A229,[2]pivotTable!$A$3:$A$308,0))/100*INDEX(gDP!AA$6:AA$271,MATCH(totalExpenditure!$A229,gDP!$B$6:$B$271))=0,"",INDEX([2]pivotTable!L$3:L$308,MATCH(totalExpenditure!$A229,[2]pivotTable!$A$3:$A$308,0))/100*INDEX(gDP!AA$6:AA$271,MATCH(totalExpenditure!$A229,gDP!$B$6:$B$271)))</f>
        <v/>
      </c>
      <c r="M229" s="77" t="str">
        <f>IF(INDEX([2]pivotTable!M$3:M$308,MATCH(totalExpenditure!$A229,[2]pivotTable!$A$3:$A$308,0))/100*INDEX(gDP!AB$6:AB$271,MATCH(totalExpenditure!$A229,gDP!$B$6:$B$271))=0,"",INDEX([2]pivotTable!M$3:M$308,MATCH(totalExpenditure!$A229,[2]pivotTable!$A$3:$A$308,0))/100*INDEX(gDP!AB$6:AB$271,MATCH(totalExpenditure!$A229,gDP!$B$6:$B$271)))</f>
        <v/>
      </c>
      <c r="N229" s="77" t="str">
        <f>IF(INDEX([2]pivotTable!N$3:N$308,MATCH(totalExpenditure!$A229,[2]pivotTable!$A$3:$A$308,0))/100*INDEX(gDP!AC$6:AC$271,MATCH(totalExpenditure!$A229,gDP!$B$6:$B$271))=0,"",INDEX([2]pivotTable!N$3:N$308,MATCH(totalExpenditure!$A229,[2]pivotTable!$A$3:$A$308,0))/100*INDEX(gDP!AC$6:AC$271,MATCH(totalExpenditure!$A229,gDP!$B$6:$B$271)))</f>
        <v/>
      </c>
      <c r="O229" s="77" t="str">
        <f>IF(INDEX([2]pivotTable!O$3:O$308,MATCH(totalExpenditure!$A229,[2]pivotTable!$A$3:$A$308,0))/100*INDEX(gDP!AD$6:AD$271,MATCH(totalExpenditure!$A229,gDP!$B$6:$B$271))=0,"",INDEX([2]pivotTable!O$3:O$308,MATCH(totalExpenditure!$A229,[2]pivotTable!$A$3:$A$308,0))/100*INDEX(gDP!AD$6:AD$271,MATCH(totalExpenditure!$A229,gDP!$B$6:$B$271)))</f>
        <v/>
      </c>
      <c r="P229" s="77" t="str">
        <f>IF(INDEX([2]pivotTable!P$3:P$308,MATCH(totalExpenditure!$A229,[2]pivotTable!$A$3:$A$308,0))/100*INDEX(gDP!AE$6:AE$271,MATCH(totalExpenditure!$A229,gDP!$B$6:$B$271))=0,"",INDEX([2]pivotTable!P$3:P$308,MATCH(totalExpenditure!$A229,[2]pivotTable!$A$3:$A$308,0))/100*INDEX(gDP!AE$6:AE$271,MATCH(totalExpenditure!$A229,gDP!$B$6:$B$271)))</f>
        <v/>
      </c>
      <c r="Q229" s="77" t="str">
        <f>IF(INDEX([2]pivotTable!Q$3:Q$308,MATCH(totalExpenditure!$A229,[2]pivotTable!$A$3:$A$308,0))/100*INDEX(gDP!AF$6:AF$271,MATCH(totalExpenditure!$A229,gDP!$B$6:$B$271))=0,"",INDEX([2]pivotTable!Q$3:Q$308,MATCH(totalExpenditure!$A229,[2]pivotTable!$A$3:$A$308,0))/100*INDEX(gDP!AF$6:AF$271,MATCH(totalExpenditure!$A229,gDP!$B$6:$B$271)))</f>
        <v/>
      </c>
      <c r="R229" s="77" t="str">
        <f>IF(INDEX([2]pivotTable!R$3:R$308,MATCH(totalExpenditure!$A229,[2]pivotTable!$A$3:$A$308,0))/100*INDEX(gDP!AG$6:AG$271,MATCH(totalExpenditure!$A229,gDP!$B$6:$B$271))=0,"",INDEX([2]pivotTable!R$3:R$308,MATCH(totalExpenditure!$A229,[2]pivotTable!$A$3:$A$308,0))/100*INDEX(gDP!AG$6:AG$271,MATCH(totalExpenditure!$A229,gDP!$B$6:$B$271)))</f>
        <v/>
      </c>
      <c r="S229" s="77" t="str">
        <f>IF(INDEX([2]pivotTable!S$3:S$308,MATCH(totalExpenditure!$A229,[2]pivotTable!$A$3:$A$308,0))/100*INDEX(gDP!AH$6:AH$271,MATCH(totalExpenditure!$A229,gDP!$B$6:$B$271))=0,"",INDEX([2]pivotTable!S$3:S$308,MATCH(totalExpenditure!$A229,[2]pivotTable!$A$3:$A$308,0))/100*INDEX(gDP!AH$6:AH$271,MATCH(totalExpenditure!$A229,gDP!$B$6:$B$271)))</f>
        <v/>
      </c>
      <c r="T229" s="77" t="str">
        <f>IF(INDEX([2]pivotTable!T$3:T$308,MATCH(totalExpenditure!$A229,[2]pivotTable!$A$3:$A$308,0))/100*INDEX(gDP!AI$6:AI$271,MATCH(totalExpenditure!$A229,gDP!$B$6:$B$271))=0,"",INDEX([2]pivotTable!T$3:T$308,MATCH(totalExpenditure!$A229,[2]pivotTable!$A$3:$A$308,0))/100*INDEX(gDP!AI$6:AI$271,MATCH(totalExpenditure!$A229,gDP!$B$6:$B$271)))</f>
        <v/>
      </c>
      <c r="U229" s="77" t="str">
        <f>IF(INDEX([2]pivotTable!U$3:U$308,MATCH(totalExpenditure!$A229,[2]pivotTable!$A$3:$A$308,0))/100*INDEX(gDP!AJ$6:AJ$271,MATCH(totalExpenditure!$A229,gDP!$B$6:$B$271))=0,"",INDEX([2]pivotTable!U$3:U$308,MATCH(totalExpenditure!$A229,[2]pivotTable!$A$3:$A$308,0))/100*INDEX(gDP!AJ$6:AJ$271,MATCH(totalExpenditure!$A229,gDP!$B$6:$B$271)))</f>
        <v/>
      </c>
      <c r="V229" s="77" t="str">
        <f>IF(INDEX([2]pivotTable!V$3:V$308,MATCH(totalExpenditure!$A229,[2]pivotTable!$A$3:$A$308,0))/100*INDEX(gDP!AK$6:AK$271,MATCH(totalExpenditure!$A229,gDP!$B$6:$B$271))=0,"",INDEX([2]pivotTable!V$3:V$308,MATCH(totalExpenditure!$A229,[2]pivotTable!$A$3:$A$308,0))/100*INDEX(gDP!AK$6:AK$271,MATCH(totalExpenditure!$A229,gDP!$B$6:$B$271)))</f>
        <v/>
      </c>
      <c r="W229" s="77" t="str">
        <f>IF(INDEX([2]pivotTable!W$3:W$308,MATCH(totalExpenditure!$A229,[2]pivotTable!$A$3:$A$308,0))/100*INDEX(gDP!AL$6:AL$271,MATCH(totalExpenditure!$A229,gDP!$B$6:$B$271))=0,"",INDEX([2]pivotTable!W$3:W$308,MATCH(totalExpenditure!$A229,[2]pivotTable!$A$3:$A$308,0))/100*INDEX(gDP!AL$6:AL$271,MATCH(totalExpenditure!$A229,gDP!$B$6:$B$271)))</f>
        <v/>
      </c>
      <c r="X229" s="77" t="str">
        <f>IF(INDEX([2]pivotTable!X$3:X$308,MATCH(totalExpenditure!$A229,[2]pivotTable!$A$3:$A$308,0))/100*INDEX(gDP!AM$6:AM$271,MATCH(totalExpenditure!$A229,gDP!$B$6:$B$271))=0,"",INDEX([2]pivotTable!X$3:X$308,MATCH(totalExpenditure!$A229,[2]pivotTable!$A$3:$A$308,0))/100*INDEX(gDP!AM$6:AM$271,MATCH(totalExpenditure!$A229,gDP!$B$6:$B$271)))</f>
        <v/>
      </c>
      <c r="Y229" s="77" t="str">
        <f>IF(INDEX([2]pivotTable!Y$3:Y$308,MATCH(totalExpenditure!$A229,[2]pivotTable!$A$3:$A$308,0))/100*INDEX(gDP!AN$6:AN$271,MATCH(totalExpenditure!$A229,gDP!$B$6:$B$271))=0,"",INDEX([2]pivotTable!Y$3:Y$308,MATCH(totalExpenditure!$A229,[2]pivotTable!$A$3:$A$308,0))/100*INDEX(gDP!AN$6:AN$271,MATCH(totalExpenditure!$A229,gDP!$B$6:$B$271)))</f>
        <v/>
      </c>
      <c r="Z229" s="77" t="str">
        <f>IF(INDEX([2]pivotTable!Z$3:Z$308,MATCH(totalExpenditure!$A229,[2]pivotTable!$A$3:$A$308,0))/100*INDEX(gDP!AO$6:AO$271,MATCH(totalExpenditure!$A229,gDP!$B$6:$B$271))=0,"",INDEX([2]pivotTable!Z$3:Z$308,MATCH(totalExpenditure!$A229,[2]pivotTable!$A$3:$A$308,0))/100*INDEX(gDP!AO$6:AO$271,MATCH(totalExpenditure!$A229,gDP!$B$6:$B$271)))</f>
        <v/>
      </c>
      <c r="AA229" s="77" t="str">
        <f>IF(INDEX([2]pivotTable!AA$3:AA$308,MATCH(totalExpenditure!$A229,[2]pivotTable!$A$3:$A$308,0))/100*INDEX(gDP!AP$6:AP$271,MATCH(totalExpenditure!$A229,gDP!$B$6:$B$271))=0,"",INDEX([2]pivotTable!AA$3:AA$308,MATCH(totalExpenditure!$A229,[2]pivotTable!$A$3:$A$308,0))/100*INDEX(gDP!AP$6:AP$271,MATCH(totalExpenditure!$A229,gDP!$B$6:$B$271)))</f>
        <v/>
      </c>
      <c r="AB229" s="77" t="str">
        <f>IF(INDEX([2]pivotTable!AB$3:AB$308,MATCH(totalExpenditure!$A229,[2]pivotTable!$A$3:$A$308,0))/100*INDEX(gDP!AQ$6:AQ$271,MATCH(totalExpenditure!$A229,gDP!$B$6:$B$271))=0,"",INDEX([2]pivotTable!AB$3:AB$308,MATCH(totalExpenditure!$A229,[2]pivotTable!$A$3:$A$308,0))/100*INDEX(gDP!AQ$6:AQ$271,MATCH(totalExpenditure!$A229,gDP!$B$6:$B$271)))</f>
        <v/>
      </c>
      <c r="AC229" s="77">
        <f>IF(INDEX([2]pivotTable!AC$3:AC$308,MATCH(totalExpenditure!$A229,[2]pivotTable!$A$3:$A$308,0))/100*INDEX(gDP!AR$6:AR$271,MATCH(totalExpenditure!$A229,gDP!$B$6:$B$271))=0,"",INDEX([2]pivotTable!AC$3:AC$308,MATCH(totalExpenditure!$A229,[2]pivotTable!$A$3:$A$308,0))/100*INDEX(gDP!AR$6:AR$271,MATCH(totalExpenditure!$A229,gDP!$B$6:$B$271)))</f>
        <v>22908749.740567345</v>
      </c>
      <c r="AD229" s="77" t="str">
        <f>IF(INDEX([2]pivotTable!AD$3:AD$308,MATCH(totalExpenditure!$A229,[2]pivotTable!$A$3:$A$308,0))/100*INDEX(gDP!AS$6:AS$271,MATCH(totalExpenditure!$A229,gDP!$B$6:$B$271))=0,"",INDEX([2]pivotTable!AD$3:AD$308,MATCH(totalExpenditure!$A229,[2]pivotTable!$A$3:$A$308,0))/100*INDEX(gDP!AS$6:AS$271,MATCH(totalExpenditure!$A229,gDP!$B$6:$B$271)))</f>
        <v/>
      </c>
      <c r="AE229" s="77" t="str">
        <f>IF(INDEX([2]pivotTable!AE$3:AE$308,MATCH(totalExpenditure!$A229,[2]pivotTable!$A$3:$A$308,0))/100*INDEX(gDP!AT$6:AT$271,MATCH(totalExpenditure!$A229,gDP!$B$6:$B$271))=0,"",INDEX([2]pivotTable!AE$3:AE$308,MATCH(totalExpenditure!$A229,[2]pivotTable!$A$3:$A$308,0))/100*INDEX(gDP!AT$6:AT$271,MATCH(totalExpenditure!$A229,gDP!$B$6:$B$271)))</f>
        <v/>
      </c>
      <c r="AF229" s="77" t="str">
        <f>IF(INDEX([2]pivotTable!AF$3:AF$308,MATCH(totalExpenditure!$A229,[2]pivotTable!$A$3:$A$308,0))/100*INDEX(gDP!AU$6:AU$271,MATCH(totalExpenditure!$A229,gDP!$B$6:$B$271))=0,"",INDEX([2]pivotTable!AF$3:AF$308,MATCH(totalExpenditure!$A229,[2]pivotTable!$A$3:$A$308,0))/100*INDEX(gDP!AU$6:AU$271,MATCH(totalExpenditure!$A229,gDP!$B$6:$B$271)))</f>
        <v/>
      </c>
      <c r="AG229" s="77" t="str">
        <f>IF(INDEX([2]pivotTable!AG$3:AG$308,MATCH(totalExpenditure!$A229,[2]pivotTable!$A$3:$A$308,0))/100*INDEX(gDP!AV$6:AV$271,MATCH(totalExpenditure!$A229,gDP!$B$6:$B$271))=0,"",INDEX([2]pivotTable!AG$3:AG$308,MATCH(totalExpenditure!$A229,[2]pivotTable!$A$3:$A$308,0))/100*INDEX(gDP!AV$6:AV$271,MATCH(totalExpenditure!$A229,gDP!$B$6:$B$271)))</f>
        <v/>
      </c>
      <c r="AH229" s="77" t="str">
        <f>IF(INDEX([2]pivotTable!AH$3:AH$308,MATCH(totalExpenditure!$A229,[2]pivotTable!$A$3:$A$308,0))/100*INDEX(gDP!AW$6:AW$271,MATCH(totalExpenditure!$A229,gDP!$B$6:$B$271))=0,"",INDEX([2]pivotTable!AH$3:AH$308,MATCH(totalExpenditure!$A229,[2]pivotTable!$A$3:$A$308,0))/100*INDEX(gDP!AW$6:AW$271,MATCH(totalExpenditure!$A229,gDP!$B$6:$B$271)))</f>
        <v/>
      </c>
      <c r="AI229" s="77" t="str">
        <f>IF(INDEX([2]pivotTable!AI$3:AI$308,MATCH(totalExpenditure!$A229,[2]pivotTable!$A$3:$A$308,0))/100*INDEX(gDP!AX$6:AX$271,MATCH(totalExpenditure!$A229,gDP!$B$6:$B$271))=0,"",INDEX([2]pivotTable!AI$3:AI$308,MATCH(totalExpenditure!$A229,[2]pivotTable!$A$3:$A$308,0))/100*INDEX(gDP!AX$6:AX$271,MATCH(totalExpenditure!$A229,gDP!$B$6:$B$271)))</f>
        <v/>
      </c>
      <c r="AJ229" s="77" t="str">
        <f>IF(INDEX([2]pivotTable!AJ$3:AJ$308,MATCH(totalExpenditure!$A229,[2]pivotTable!$A$3:$A$308,0))/100*INDEX(gDP!AY$6:AY$271,MATCH(totalExpenditure!$A229,gDP!$B$6:$B$271))=0,"",INDEX([2]pivotTable!AJ$3:AJ$308,MATCH(totalExpenditure!$A229,[2]pivotTable!$A$3:$A$308,0))/100*INDEX(gDP!AY$6:AY$271,MATCH(totalExpenditure!$A229,gDP!$B$6:$B$271)))</f>
        <v/>
      </c>
      <c r="AK229" s="77" t="str">
        <f>IF(INDEX([2]pivotTable!AK$3:AK$308,MATCH(totalExpenditure!$A229,[2]pivotTable!$A$3:$A$308,0))/100*INDEX(gDP!AZ$6:AZ$271,MATCH(totalExpenditure!$A229,gDP!$B$6:$B$271))=0,"",INDEX([2]pivotTable!AK$3:AK$308,MATCH(totalExpenditure!$A229,[2]pivotTable!$A$3:$A$308,0))/100*INDEX(gDP!AZ$6:AZ$271,MATCH(totalExpenditure!$A229,gDP!$B$6:$B$271)))</f>
        <v/>
      </c>
      <c r="AL229" s="77" t="str">
        <f>IF(INDEX([2]pivotTable!AL$3:AL$308,MATCH(totalExpenditure!$A229,[2]pivotTable!$A$3:$A$308,0))/100*INDEX(gDP!BA$6:BA$271,MATCH(totalExpenditure!$A229,gDP!$B$6:$B$271))=0,"",INDEX([2]pivotTable!AL$3:AL$308,MATCH(totalExpenditure!$A229,[2]pivotTable!$A$3:$A$308,0))/100*INDEX(gDP!BA$6:BA$271,MATCH(totalExpenditure!$A229,gDP!$B$6:$B$271)))</f>
        <v/>
      </c>
      <c r="AM229" s="77" t="str">
        <f>IF(INDEX([2]pivotTable!AM$3:AM$308,MATCH(totalExpenditure!$A229,[2]pivotTable!$A$3:$A$308,0))/100*INDEX(gDP!BB$6:BB$271,MATCH(totalExpenditure!$A229,gDP!$B$6:$B$271))=0,"",INDEX([2]pivotTable!AM$3:AM$308,MATCH(totalExpenditure!$A229,[2]pivotTable!$A$3:$A$308,0))/100*INDEX(gDP!BB$6:BB$271,MATCH(totalExpenditure!$A229,gDP!$B$6:$B$271)))</f>
        <v/>
      </c>
      <c r="AN229" s="77" t="str">
        <f>IF(INDEX([2]pivotTable!AN$3:AN$308,MATCH(totalExpenditure!$A229,[2]pivotTable!$A$3:$A$308,0))/100*INDEX(gDP!BC$6:BC$271,MATCH(totalExpenditure!$A229,gDP!$B$6:$B$271))=0,"",INDEX([2]pivotTable!AN$3:AN$308,MATCH(totalExpenditure!$A229,[2]pivotTable!$A$3:$A$308,0))/100*INDEX(gDP!BC$6:BC$271,MATCH(totalExpenditure!$A229,gDP!$B$6:$B$271)))</f>
        <v/>
      </c>
      <c r="AO229" s="77" t="str">
        <f>IF(INDEX([2]pivotTable!AO$3:AO$308,MATCH(totalExpenditure!$A229,[2]pivotTable!$A$3:$A$308,0))/100*INDEX(gDP!BD$6:BD$271,MATCH(totalExpenditure!$A229,gDP!$B$6:$B$271))=0,"",INDEX([2]pivotTable!AO$3:AO$308,MATCH(totalExpenditure!$A229,[2]pivotTable!$A$3:$A$308,0))/100*INDEX(gDP!BD$6:BD$271,MATCH(totalExpenditure!$A229,gDP!$B$6:$B$271)))</f>
        <v/>
      </c>
      <c r="AP229" s="77" t="str">
        <f>IF(INDEX([2]pivotTable!AP$3:AP$308,MATCH(totalExpenditure!$A229,[2]pivotTable!$A$3:$A$308,0))/100*INDEX(gDP!BE$6:BE$271,MATCH(totalExpenditure!$A229,gDP!$B$6:$B$271))=0,"",INDEX([2]pivotTable!AP$3:AP$308,MATCH(totalExpenditure!$A229,[2]pivotTable!$A$3:$A$308,0))/100*INDEX(gDP!BE$6:BE$271,MATCH(totalExpenditure!$A229,gDP!$B$6:$B$271)))</f>
        <v/>
      </c>
      <c r="AQ229" s="77" t="str">
        <f>IF(INDEX([2]pivotTable!AQ$3:AQ$308,MATCH(totalExpenditure!$A229,[2]pivotTable!$A$3:$A$308,0))/100*INDEX(gDP!BF$6:BF$271,MATCH(totalExpenditure!$A229,gDP!$B$6:$B$271))=0,"",INDEX([2]pivotTable!AQ$3:AQ$308,MATCH(totalExpenditure!$A229,[2]pivotTable!$A$3:$A$308,0))/100*INDEX(gDP!BF$6:BF$271,MATCH(totalExpenditure!$A229,gDP!$B$6:$B$271)))</f>
        <v/>
      </c>
      <c r="AR229" s="77" t="str">
        <f>IF(INDEX([2]pivotTable!AR$3:AR$308,MATCH(totalExpenditure!$A229,[2]pivotTable!$A$3:$A$308,0))/100*INDEX(gDP!BG$6:BG$271,MATCH(totalExpenditure!$A229,gDP!$B$6:$B$271))=0,"",INDEX([2]pivotTable!AR$3:AR$308,MATCH(totalExpenditure!$A229,[2]pivotTable!$A$3:$A$308,0))/100*INDEX(gDP!BG$6:BG$271,MATCH(totalExpenditure!$A229,gDP!$B$6:$B$271)))</f>
        <v/>
      </c>
      <c r="AS229" s="77" t="str">
        <f>IF(INDEX([2]pivotTable!AS$3:AS$308,MATCH(totalExpenditure!$A229,[2]pivotTable!$A$3:$A$308,0))/100*INDEX(gDP!BH$6:BH$271,MATCH(totalExpenditure!$A229,gDP!$B$6:$B$271))=0,"",INDEX([2]pivotTable!AS$3:AS$308,MATCH(totalExpenditure!$A229,[2]pivotTable!$A$3:$A$308,0))/100*INDEX(gDP!BH$6:BH$271,MATCH(totalExpenditure!$A229,gDP!$B$6:$B$271)))</f>
        <v/>
      </c>
      <c r="AT229" s="77" t="str">
        <f>IF(INDEX([2]pivotTable!AT$3:AT$308,MATCH(totalExpenditure!$A229,[2]pivotTable!$A$3:$A$308,0))/100*INDEX(gDP!BI$6:BI$271,MATCH(totalExpenditure!$A229,gDP!$B$6:$B$271))=0,"",INDEX([2]pivotTable!AT$3:AT$308,MATCH(totalExpenditure!$A229,[2]pivotTable!$A$3:$A$308,0))/100*INDEX(gDP!BI$6:BI$271,MATCH(totalExpenditure!$A229,gDP!$B$6:$B$271)))</f>
        <v/>
      </c>
      <c r="AU229" s="77" t="str">
        <f>IF(INDEX([2]pivotTable!AU$3:AU$308,MATCH(totalExpenditure!$A229,[2]pivotTable!$A$3:$A$308,0))/100*INDEX(gDP!BJ$6:BJ$271,MATCH(totalExpenditure!$A229,gDP!$B$6:$B$271))=0,"",INDEX([2]pivotTable!AU$3:AU$308,MATCH(totalExpenditure!$A229,[2]pivotTable!$A$3:$A$308,0))/100*INDEX(gDP!BJ$6:BJ$271,MATCH(totalExpenditure!$A229,gDP!$B$6:$B$271)))</f>
        <v/>
      </c>
      <c r="AV229" s="77" t="str">
        <f>IF(INDEX([2]pivotTable!AV$3:AV$308,MATCH(totalExpenditure!$A229,[2]pivotTable!$A$3:$A$308,0))/100*INDEX(gDP!BK$6:BK$271,MATCH(totalExpenditure!$A229,gDP!$B$6:$B$271))=0,"",INDEX([2]pivotTable!AV$3:AV$308,MATCH(totalExpenditure!$A229,[2]pivotTable!$A$3:$A$308,0))/100*INDEX(gDP!BK$6:BK$271,MATCH(totalExpenditure!$A229,gDP!$B$6:$B$271)))</f>
        <v/>
      </c>
      <c r="AW229" s="77" t="str">
        <f>IF(INDEX([2]pivotTable!AW$3:AW$308,MATCH(totalExpenditure!$A229,[2]pivotTable!$A$3:$A$308,0))/100*INDEX(gDP!BL$6:BL$271,MATCH(totalExpenditure!$A229,gDP!$B$6:$B$271))=0,"",INDEX([2]pivotTable!AW$3:AW$308,MATCH(totalExpenditure!$A229,[2]pivotTable!$A$3:$A$308,0))/100*INDEX(gDP!BL$6:BL$271,MATCH(totalExpenditure!$A229,gDP!$B$6:$B$271)))</f>
        <v/>
      </c>
      <c r="AX229" s="77" t="str">
        <f>IF(INDEX([2]pivotTable!AX$3:AX$308,MATCH(totalExpenditure!$A229,[2]pivotTable!$A$3:$A$308,0))/100*INDEX(gDP!BM$6:BM$271,MATCH(totalExpenditure!$A229,gDP!$B$6:$B$271))=0,"",INDEX([2]pivotTable!AX$3:AX$308,MATCH(totalExpenditure!$A229,[2]pivotTable!$A$3:$A$308,0))/100*INDEX(gDP!BM$6:BM$271,MATCH(totalExpenditure!$A229,gDP!$B$6:$B$271)))</f>
        <v/>
      </c>
      <c r="AY229" s="77" t="str">
        <f>IF(INDEX([2]pivotTable!AY$3:AY$308,MATCH(totalExpenditure!$A229,[2]pivotTable!$A$3:$A$308,0))/100*INDEX(gDP!BN$6:BN$271,MATCH(totalExpenditure!$A229,gDP!$B$6:$B$271))=0,"",INDEX([2]pivotTable!AY$3:AY$308,MATCH(totalExpenditure!$A229,[2]pivotTable!$A$3:$A$308,0))/100*INDEX(gDP!BN$6:BN$271,MATCH(totalExpenditure!$A229,gDP!$B$6:$B$271)))</f>
        <v/>
      </c>
      <c r="AZ229" s="77" t="str">
        <f>IF(INDEX([2]pivotTable!AZ$3:AZ$308,MATCH(totalExpenditure!$A229,[2]pivotTable!$A$3:$A$308,0))/100*INDEX(gDP!BO$6:BO$271,MATCH(totalExpenditure!$A229,gDP!$B$6:$B$271))=0,"",INDEX([2]pivotTable!AZ$3:AZ$308,MATCH(totalExpenditure!$A229,[2]pivotTable!$A$3:$A$308,0))/100*INDEX(gDP!BO$6:BO$271,MATCH(totalExpenditure!$A229,gDP!$B$6:$B$271)))</f>
        <v/>
      </c>
      <c r="BA229" s="77" t="str">
        <f>IF(INDEX([2]pivotTable!B$310:B$615,MATCH(totalExpenditure!$A229,[2]pivotTable!$A$310:$A$615,0))/100*INDEX(gDP!Q$6:Q$271,MATCH(totalExpenditure!$A229,gDP!$B$6:$B$271))=0,"",INDEX([2]pivotTable!B$310:B$615,MATCH(totalExpenditure!$A229,[2]pivotTable!$A$310:$A$615,0))/100*INDEX(gDP!Q$6:Q$271,MATCH(totalExpenditure!$A229,gDP!$B$6:$B$271)))</f>
        <v/>
      </c>
      <c r="BB229" s="77" t="str">
        <f>IF(INDEX([2]pivotTable!C$310:C$615,MATCH(totalExpenditure!$A229,[2]pivotTable!$A$310:$A$615,0))/100*INDEX(gDP!R$6:R$271,MATCH(totalExpenditure!$A229,gDP!$B$6:$B$271))=0,"",INDEX([2]pivotTable!C$310:C$615,MATCH(totalExpenditure!$A229,[2]pivotTable!$A$310:$A$615,0))/100*INDEX(gDP!R$6:R$271,MATCH(totalExpenditure!$A229,gDP!$B$6:$B$271)))</f>
        <v/>
      </c>
      <c r="BC229" s="77" t="str">
        <f>IF(INDEX([2]pivotTable!D$310:D$615,MATCH(totalExpenditure!$A229,[2]pivotTable!$A$310:$A$615,0))/100*INDEX(gDP!S$6:S$271,MATCH(totalExpenditure!$A229,gDP!$B$6:$B$271))=0,"",INDEX([2]pivotTable!D$310:D$615,MATCH(totalExpenditure!$A229,[2]pivotTable!$A$310:$A$615,0))/100*INDEX(gDP!S$6:S$271,MATCH(totalExpenditure!$A229,gDP!$B$6:$B$271)))</f>
        <v/>
      </c>
      <c r="BD229" s="77" t="str">
        <f>IF(INDEX([2]pivotTable!E$310:E$615,MATCH(totalExpenditure!$A229,[2]pivotTable!$A$310:$A$615,0))/100*INDEX(gDP!T$6:T$271,MATCH(totalExpenditure!$A229,gDP!$B$6:$B$271))=0,"",INDEX([2]pivotTable!E$310:E$615,MATCH(totalExpenditure!$A229,[2]pivotTable!$A$310:$A$615,0))/100*INDEX(gDP!T$6:T$271,MATCH(totalExpenditure!$A229,gDP!$B$6:$B$271)))</f>
        <v/>
      </c>
      <c r="BE229" s="77" t="str">
        <f>IF(INDEX([2]pivotTable!F$310:F$615,MATCH(totalExpenditure!$A229,[2]pivotTable!$A$310:$A$615,0))/100*INDEX(gDP!U$6:U$271,MATCH(totalExpenditure!$A229,gDP!$B$6:$B$271))=0,"",INDEX([2]pivotTable!F$310:F$615,MATCH(totalExpenditure!$A229,[2]pivotTable!$A$310:$A$615,0))/100*INDEX(gDP!U$6:U$271,MATCH(totalExpenditure!$A229,gDP!$B$6:$B$271)))</f>
        <v/>
      </c>
      <c r="BF229" s="77" t="str">
        <f>IF(INDEX([2]pivotTable!G$310:G$615,MATCH(totalExpenditure!$A229,[2]pivotTable!$A$310:$A$615,0))/100*INDEX(gDP!V$6:V$271,MATCH(totalExpenditure!$A229,gDP!$B$6:$B$271))=0,"",INDEX([2]pivotTable!G$310:G$615,MATCH(totalExpenditure!$A229,[2]pivotTable!$A$310:$A$615,0))/100*INDEX(gDP!V$6:V$271,MATCH(totalExpenditure!$A229,gDP!$B$6:$B$271)))</f>
        <v/>
      </c>
      <c r="BG229" s="77" t="str">
        <f>IF(INDEX([2]pivotTable!H$310:H$615,MATCH(totalExpenditure!$A229,[2]pivotTable!$A$310:$A$615,0))/100*INDEX(gDP!W$6:W$271,MATCH(totalExpenditure!$A229,gDP!$B$6:$B$271))=0,"",INDEX([2]pivotTable!H$310:H$615,MATCH(totalExpenditure!$A229,[2]pivotTable!$A$310:$A$615,0))/100*INDEX(gDP!W$6:W$271,MATCH(totalExpenditure!$A229,gDP!$B$6:$B$271)))</f>
        <v/>
      </c>
      <c r="BH229" s="77" t="str">
        <f>IF(INDEX([2]pivotTable!I$310:I$615,MATCH(totalExpenditure!$A229,[2]pivotTable!$A$310:$A$615,0))/100*INDEX(gDP!X$6:X$271,MATCH(totalExpenditure!$A229,gDP!$B$6:$B$271))=0,"",INDEX([2]pivotTable!I$310:I$615,MATCH(totalExpenditure!$A229,[2]pivotTable!$A$310:$A$615,0))/100*INDEX(gDP!X$6:X$271,MATCH(totalExpenditure!$A229,gDP!$B$6:$B$271)))</f>
        <v/>
      </c>
      <c r="BI229" s="77" t="str">
        <f>IF(INDEX([2]pivotTable!J$310:J$615,MATCH(totalExpenditure!$A229,[2]pivotTable!$A$310:$A$615,0))/100*INDEX(gDP!Y$6:Y$271,MATCH(totalExpenditure!$A229,gDP!$B$6:$B$271))=0,"",INDEX([2]pivotTable!J$310:J$615,MATCH(totalExpenditure!$A229,[2]pivotTable!$A$310:$A$615,0))/100*INDEX(gDP!Y$6:Y$271,MATCH(totalExpenditure!$A229,gDP!$B$6:$B$271)))</f>
        <v/>
      </c>
      <c r="BJ229" s="77" t="str">
        <f>IF(INDEX([2]pivotTable!K$310:K$615,MATCH(totalExpenditure!$A229,[2]pivotTable!$A$310:$A$615,0))/100*INDEX(gDP!Z$6:Z$271,MATCH(totalExpenditure!$A229,gDP!$B$6:$B$271))=0,"",INDEX([2]pivotTable!K$310:K$615,MATCH(totalExpenditure!$A229,[2]pivotTable!$A$310:$A$615,0))/100*INDEX(gDP!Z$6:Z$271,MATCH(totalExpenditure!$A229,gDP!$B$6:$B$271)))</f>
        <v/>
      </c>
      <c r="BK229" s="77" t="str">
        <f>IF(INDEX([2]pivotTable!L$310:L$615,MATCH(totalExpenditure!$A229,[2]pivotTable!$A$310:$A$615,0))/100*INDEX(gDP!AA$6:AA$271,MATCH(totalExpenditure!$A229,gDP!$B$6:$B$271))=0,"",INDEX([2]pivotTable!L$310:L$615,MATCH(totalExpenditure!$A229,[2]pivotTable!$A$310:$A$615,0))/100*INDEX(gDP!AA$6:AA$271,MATCH(totalExpenditure!$A229,gDP!$B$6:$B$271)))</f>
        <v/>
      </c>
      <c r="BL229" s="77" t="str">
        <f>IF(INDEX([2]pivotTable!M$310:M$615,MATCH(totalExpenditure!$A229,[2]pivotTable!$A$310:$A$615,0))/100*INDEX(gDP!AB$6:AB$271,MATCH(totalExpenditure!$A229,gDP!$B$6:$B$271))=0,"",INDEX([2]pivotTable!M$310:M$615,MATCH(totalExpenditure!$A229,[2]pivotTable!$A$310:$A$615,0))/100*INDEX(gDP!AB$6:AB$271,MATCH(totalExpenditure!$A229,gDP!$B$6:$B$271)))</f>
        <v/>
      </c>
      <c r="BM229" s="77" t="str">
        <f>IF(INDEX([2]pivotTable!N$310:N$615,MATCH(totalExpenditure!$A229,[2]pivotTable!$A$310:$A$615,0))/100*INDEX(gDP!AC$6:AC$271,MATCH(totalExpenditure!$A229,gDP!$B$6:$B$271))=0,"",INDEX([2]pivotTable!N$310:N$615,MATCH(totalExpenditure!$A229,[2]pivotTable!$A$310:$A$615,0))/100*INDEX(gDP!AC$6:AC$271,MATCH(totalExpenditure!$A229,gDP!$B$6:$B$271)))</f>
        <v/>
      </c>
      <c r="BN229" s="77" t="str">
        <f>IF(INDEX([2]pivotTable!O$310:O$615,MATCH(totalExpenditure!$A229,[2]pivotTable!$A$310:$A$615,0))/100*INDEX(gDP!AD$6:AD$271,MATCH(totalExpenditure!$A229,gDP!$B$6:$B$271))=0,"",INDEX([2]pivotTable!O$310:O$615,MATCH(totalExpenditure!$A229,[2]pivotTable!$A$310:$A$615,0))/100*INDEX(gDP!AD$6:AD$271,MATCH(totalExpenditure!$A229,gDP!$B$6:$B$271)))</f>
        <v/>
      </c>
      <c r="BO229" s="77" t="str">
        <f>IF(INDEX([2]pivotTable!P$310:P$615,MATCH(totalExpenditure!$A229,[2]pivotTable!$A$310:$A$615,0))/100*INDEX(gDP!AE$6:AE$271,MATCH(totalExpenditure!$A229,gDP!$B$6:$B$271))=0,"",INDEX([2]pivotTable!P$310:P$615,MATCH(totalExpenditure!$A229,[2]pivotTable!$A$310:$A$615,0))/100*INDEX(gDP!AE$6:AE$271,MATCH(totalExpenditure!$A229,gDP!$B$6:$B$271)))</f>
        <v/>
      </c>
      <c r="BP229" s="77" t="str">
        <f>IF(INDEX([2]pivotTable!Q$310:Q$615,MATCH(totalExpenditure!$A229,[2]pivotTable!$A$310:$A$615,0))/100*INDEX(gDP!AF$6:AF$271,MATCH(totalExpenditure!$A229,gDP!$B$6:$B$271))=0,"",INDEX([2]pivotTable!Q$310:Q$615,MATCH(totalExpenditure!$A229,[2]pivotTable!$A$310:$A$615,0))/100*INDEX(gDP!AF$6:AF$271,MATCH(totalExpenditure!$A229,gDP!$B$6:$B$271)))</f>
        <v/>
      </c>
      <c r="BQ229" s="77" t="str">
        <f>IF(INDEX([2]pivotTable!R$310:R$615,MATCH(totalExpenditure!$A229,[2]pivotTable!$A$310:$A$615,0))/100*INDEX(gDP!AG$6:AG$271,MATCH(totalExpenditure!$A229,gDP!$B$6:$B$271))=0,"",INDEX([2]pivotTable!R$310:R$615,MATCH(totalExpenditure!$A229,[2]pivotTable!$A$310:$A$615,0))/100*INDEX(gDP!AG$6:AG$271,MATCH(totalExpenditure!$A229,gDP!$B$6:$B$271)))</f>
        <v/>
      </c>
      <c r="BR229" s="77" t="str">
        <f>IF(INDEX([2]pivotTable!S$310:S$615,MATCH(totalExpenditure!$A229,[2]pivotTable!$A$310:$A$615,0))/100*INDEX(gDP!AH$6:AH$271,MATCH(totalExpenditure!$A229,gDP!$B$6:$B$271))=0,"",INDEX([2]pivotTable!S$310:S$615,MATCH(totalExpenditure!$A229,[2]pivotTable!$A$310:$A$615,0))/100*INDEX(gDP!AH$6:AH$271,MATCH(totalExpenditure!$A229,gDP!$B$6:$B$271)))</f>
        <v/>
      </c>
      <c r="BS229" s="77" t="str">
        <f>IF(INDEX([2]pivotTable!T$310:T$615,MATCH(totalExpenditure!$A229,[2]pivotTable!$A$310:$A$615,0))/100*INDEX(gDP!AI$6:AI$271,MATCH(totalExpenditure!$A229,gDP!$B$6:$B$271))=0,"",INDEX([2]pivotTable!T$310:T$615,MATCH(totalExpenditure!$A229,[2]pivotTable!$A$310:$A$615,0))/100*INDEX(gDP!AI$6:AI$271,MATCH(totalExpenditure!$A229,gDP!$B$6:$B$271)))</f>
        <v/>
      </c>
      <c r="BT229" s="77" t="str">
        <f>IF(INDEX([2]pivotTable!U$310:U$615,MATCH(totalExpenditure!$A229,[2]pivotTable!$A$310:$A$615,0))/100*INDEX(gDP!AJ$6:AJ$271,MATCH(totalExpenditure!$A229,gDP!$B$6:$B$271))=0,"",INDEX([2]pivotTable!U$310:U$615,MATCH(totalExpenditure!$A229,[2]pivotTable!$A$310:$A$615,0))/100*INDEX(gDP!AJ$6:AJ$271,MATCH(totalExpenditure!$A229,gDP!$B$6:$B$271)))</f>
        <v/>
      </c>
      <c r="BU229" s="77" t="str">
        <f>IF(INDEX([2]pivotTable!V$310:V$615,MATCH(totalExpenditure!$A229,[2]pivotTable!$A$310:$A$615,0))/100*INDEX(gDP!AK$6:AK$271,MATCH(totalExpenditure!$A229,gDP!$B$6:$B$271))=0,"",INDEX([2]pivotTable!V$310:V$615,MATCH(totalExpenditure!$A229,[2]pivotTable!$A$310:$A$615,0))/100*INDEX(gDP!AK$6:AK$271,MATCH(totalExpenditure!$A229,gDP!$B$6:$B$271)))</f>
        <v/>
      </c>
      <c r="BV229" s="77" t="str">
        <f>IF(INDEX([2]pivotTable!W$310:W$615,MATCH(totalExpenditure!$A229,[2]pivotTable!$A$310:$A$615,0))/100*INDEX(gDP!AL$6:AL$271,MATCH(totalExpenditure!$A229,gDP!$B$6:$B$271))=0,"",INDEX([2]pivotTable!W$310:W$615,MATCH(totalExpenditure!$A229,[2]pivotTable!$A$310:$A$615,0))/100*INDEX(gDP!AL$6:AL$271,MATCH(totalExpenditure!$A229,gDP!$B$6:$B$271)))</f>
        <v/>
      </c>
      <c r="BW229" s="77" t="str">
        <f>IF(INDEX([2]pivotTable!X$310:X$615,MATCH(totalExpenditure!$A229,[2]pivotTable!$A$310:$A$615,0))/100*INDEX(gDP!AM$6:AM$271,MATCH(totalExpenditure!$A229,gDP!$B$6:$B$271))=0,"",INDEX([2]pivotTable!X$310:X$615,MATCH(totalExpenditure!$A229,[2]pivotTable!$A$310:$A$615,0))/100*INDEX(gDP!AM$6:AM$271,MATCH(totalExpenditure!$A229,gDP!$B$6:$B$271)))</f>
        <v/>
      </c>
      <c r="BX229" s="77" t="str">
        <f>IF(INDEX([2]pivotTable!Y$310:Y$615,MATCH(totalExpenditure!$A229,[2]pivotTable!$A$310:$A$615,0))/100*INDEX(gDP!AN$6:AN$271,MATCH(totalExpenditure!$A229,gDP!$B$6:$B$271))=0,"",INDEX([2]pivotTable!Y$310:Y$615,MATCH(totalExpenditure!$A229,[2]pivotTable!$A$310:$A$615,0))/100*INDEX(gDP!AN$6:AN$271,MATCH(totalExpenditure!$A229,gDP!$B$6:$B$271)))</f>
        <v/>
      </c>
      <c r="BY229" s="77" t="str">
        <f>IF(INDEX([2]pivotTable!Z$310:Z$615,MATCH(totalExpenditure!$A229,[2]pivotTable!$A$310:$A$615,0))/100*INDEX(gDP!AO$6:AO$271,MATCH(totalExpenditure!$A229,gDP!$B$6:$B$271))=0,"",INDEX([2]pivotTable!Z$310:Z$615,MATCH(totalExpenditure!$A229,[2]pivotTable!$A$310:$A$615,0))/100*INDEX(gDP!AO$6:AO$271,MATCH(totalExpenditure!$A229,gDP!$B$6:$B$271)))</f>
        <v/>
      </c>
      <c r="BZ229" s="77" t="str">
        <f>IF(INDEX([2]pivotTable!AA$310:AA$615,MATCH(totalExpenditure!$A229,[2]pivotTable!$A$310:$A$615,0))/100*INDEX(gDP!AP$6:AP$271,MATCH(totalExpenditure!$A229,gDP!$B$6:$B$271))=0,"",INDEX([2]pivotTable!AA$310:AA$615,MATCH(totalExpenditure!$A229,[2]pivotTable!$A$310:$A$615,0))/100*INDEX(gDP!AP$6:AP$271,MATCH(totalExpenditure!$A229,gDP!$B$6:$B$271)))</f>
        <v/>
      </c>
      <c r="CA229" s="77" t="str">
        <f>IF(INDEX([2]pivotTable!AB$310:AB$615,MATCH(totalExpenditure!$A229,[2]pivotTable!$A$310:$A$615,0))/100*INDEX(gDP!AQ$6:AQ$271,MATCH(totalExpenditure!$A229,gDP!$B$6:$B$271))=0,"",INDEX([2]pivotTable!AB$310:AB$615,MATCH(totalExpenditure!$A229,[2]pivotTable!$A$310:$A$615,0))/100*INDEX(gDP!AQ$6:AQ$271,MATCH(totalExpenditure!$A229,gDP!$B$6:$B$271)))</f>
        <v/>
      </c>
      <c r="CB229" s="77">
        <f>IF(INDEX([2]pivotTable!AC$310:AC$615,MATCH(totalExpenditure!$A229,[2]pivotTable!$A$310:$A$615,0))/100*INDEX(gDP!AR$6:AR$271,MATCH(totalExpenditure!$A229,gDP!$B$6:$B$271))=0,"",INDEX([2]pivotTable!AC$310:AC$615,MATCH(totalExpenditure!$A229,[2]pivotTable!$A$310:$A$615,0))/100*INDEX(gDP!AR$6:AR$271,MATCH(totalExpenditure!$A229,gDP!$B$6:$B$271)))</f>
        <v>40090312.045992851</v>
      </c>
      <c r="CC229" s="77" t="str">
        <f>IF(INDEX([2]pivotTable!AD$310:AD$615,MATCH(totalExpenditure!$A229,[2]pivotTable!$A$310:$A$615,0))/100*INDEX(gDP!AS$6:AS$271,MATCH(totalExpenditure!$A229,gDP!$B$6:$B$271))=0,"",INDEX([2]pivotTable!AD$310:AD$615,MATCH(totalExpenditure!$A229,[2]pivotTable!$A$310:$A$615,0))/100*INDEX(gDP!AS$6:AS$271,MATCH(totalExpenditure!$A229,gDP!$B$6:$B$271)))</f>
        <v/>
      </c>
      <c r="CD229" s="77" t="str">
        <f>IF(INDEX([2]pivotTable!AE$310:AE$615,MATCH(totalExpenditure!$A229,[2]pivotTable!$A$310:$A$615,0))/100*INDEX(gDP!AT$6:AT$271,MATCH(totalExpenditure!$A229,gDP!$B$6:$B$271))=0,"",INDEX([2]pivotTable!AE$310:AE$615,MATCH(totalExpenditure!$A229,[2]pivotTable!$A$310:$A$615,0))/100*INDEX(gDP!AT$6:AT$271,MATCH(totalExpenditure!$A229,gDP!$B$6:$B$271)))</f>
        <v/>
      </c>
      <c r="CE229" s="77" t="str">
        <f>IF(INDEX([2]pivotTable!AF$310:AF$615,MATCH(totalExpenditure!$A229,[2]pivotTable!$A$310:$A$615,0))/100*INDEX(gDP!AU$6:AU$271,MATCH(totalExpenditure!$A229,gDP!$B$6:$B$271))=0,"",INDEX([2]pivotTable!AF$310:AF$615,MATCH(totalExpenditure!$A229,[2]pivotTable!$A$310:$A$615,0))/100*INDEX(gDP!AU$6:AU$271,MATCH(totalExpenditure!$A229,gDP!$B$6:$B$271)))</f>
        <v/>
      </c>
      <c r="CF229" s="77" t="str">
        <f>IF(INDEX([2]pivotTable!AG$310:AG$615,MATCH(totalExpenditure!$A229,[2]pivotTable!$A$310:$A$615,0))/100*INDEX(gDP!AV$6:AV$271,MATCH(totalExpenditure!$A229,gDP!$B$6:$B$271))=0,"",INDEX([2]pivotTable!AG$310:AG$615,MATCH(totalExpenditure!$A229,[2]pivotTable!$A$310:$A$615,0))/100*INDEX(gDP!AV$6:AV$271,MATCH(totalExpenditure!$A229,gDP!$B$6:$B$271)))</f>
        <v/>
      </c>
      <c r="CG229" s="77" t="str">
        <f>IF(INDEX([2]pivotTable!AH$310:AH$615,MATCH(totalExpenditure!$A229,[2]pivotTable!$A$310:$A$615,0))/100*INDEX(gDP!AW$6:AW$271,MATCH(totalExpenditure!$A229,gDP!$B$6:$B$271))=0,"",INDEX([2]pivotTable!AH$310:AH$615,MATCH(totalExpenditure!$A229,[2]pivotTable!$A$310:$A$615,0))/100*INDEX(gDP!AW$6:AW$271,MATCH(totalExpenditure!$A229,gDP!$B$6:$B$271)))</f>
        <v/>
      </c>
      <c r="CH229" s="77" t="str">
        <f>IF(INDEX([2]pivotTable!AI$310:AI$615,MATCH(totalExpenditure!$A229,[2]pivotTable!$A$310:$A$615,0))/100*INDEX(gDP!AX$6:AX$271,MATCH(totalExpenditure!$A229,gDP!$B$6:$B$271))=0,"",INDEX([2]pivotTable!AI$310:AI$615,MATCH(totalExpenditure!$A229,[2]pivotTable!$A$310:$A$615,0))/100*INDEX(gDP!AX$6:AX$271,MATCH(totalExpenditure!$A229,gDP!$B$6:$B$271)))</f>
        <v/>
      </c>
      <c r="CI229" s="77" t="str">
        <f>IF(INDEX([2]pivotTable!AJ$310:AJ$615,MATCH(totalExpenditure!$A229,[2]pivotTable!$A$310:$A$615,0))/100*INDEX(gDP!AY$6:AY$271,MATCH(totalExpenditure!$A229,gDP!$B$6:$B$271))=0,"",INDEX([2]pivotTable!AJ$310:AJ$615,MATCH(totalExpenditure!$A229,[2]pivotTable!$A$310:$A$615,0))/100*INDEX(gDP!AY$6:AY$271,MATCH(totalExpenditure!$A229,gDP!$B$6:$B$271)))</f>
        <v/>
      </c>
      <c r="CJ229" s="77" t="str">
        <f>IF(INDEX([2]pivotTable!AK$310:AK$615,MATCH(totalExpenditure!$A229,[2]pivotTable!$A$310:$A$615,0))/100*INDEX(gDP!AZ$6:AZ$271,MATCH(totalExpenditure!$A229,gDP!$B$6:$B$271))=0,"",INDEX([2]pivotTable!AK$310:AK$615,MATCH(totalExpenditure!$A229,[2]pivotTable!$A$310:$A$615,0))/100*INDEX(gDP!AZ$6:AZ$271,MATCH(totalExpenditure!$A229,gDP!$B$6:$B$271)))</f>
        <v/>
      </c>
      <c r="CK229" s="77" t="str">
        <f>IF(INDEX([2]pivotTable!AL$310:AL$615,MATCH(totalExpenditure!$A229,[2]pivotTable!$A$310:$A$615,0))/100*INDEX(gDP!BA$6:BA$271,MATCH(totalExpenditure!$A229,gDP!$B$6:$B$271))=0,"",INDEX([2]pivotTable!AL$310:AL$615,MATCH(totalExpenditure!$A229,[2]pivotTable!$A$310:$A$615,0))/100*INDEX(gDP!BA$6:BA$271,MATCH(totalExpenditure!$A229,gDP!$B$6:$B$271)))</f>
        <v/>
      </c>
      <c r="CL229" s="77" t="str">
        <f>IF(INDEX([2]pivotTable!AM$310:AM$615,MATCH(totalExpenditure!$A229,[2]pivotTable!$A$310:$A$615,0))/100*INDEX(gDP!BB$6:BB$271,MATCH(totalExpenditure!$A229,gDP!$B$6:$B$271))=0,"",INDEX([2]pivotTable!AM$310:AM$615,MATCH(totalExpenditure!$A229,[2]pivotTable!$A$310:$A$615,0))/100*INDEX(gDP!BB$6:BB$271,MATCH(totalExpenditure!$A229,gDP!$B$6:$B$271)))</f>
        <v/>
      </c>
      <c r="CM229" s="77" t="str">
        <f>IF(INDEX([2]pivotTable!AN$310:AN$615,MATCH(totalExpenditure!$A229,[2]pivotTable!$A$310:$A$615,0))/100*INDEX(gDP!BC$6:BC$271,MATCH(totalExpenditure!$A229,gDP!$B$6:$B$271))=0,"",INDEX([2]pivotTable!AN$310:AN$615,MATCH(totalExpenditure!$A229,[2]pivotTable!$A$310:$A$615,0))/100*INDEX(gDP!BC$6:BC$271,MATCH(totalExpenditure!$A229,gDP!$B$6:$B$271)))</f>
        <v/>
      </c>
      <c r="CN229" s="77" t="str">
        <f>IF(INDEX([2]pivotTable!AO$310:AO$615,MATCH(totalExpenditure!$A229,[2]pivotTable!$A$310:$A$615,0))/100*INDEX(gDP!BD$6:BD$271,MATCH(totalExpenditure!$A229,gDP!$B$6:$B$271))=0,"",INDEX([2]pivotTable!AO$310:AO$615,MATCH(totalExpenditure!$A229,[2]pivotTable!$A$310:$A$615,0))/100*INDEX(gDP!BD$6:BD$271,MATCH(totalExpenditure!$A229,gDP!$B$6:$B$271)))</f>
        <v/>
      </c>
      <c r="CO229" s="77" t="str">
        <f>IF(INDEX([2]pivotTable!AP$310:AP$615,MATCH(totalExpenditure!$A229,[2]pivotTable!$A$310:$A$615,0))/100*INDEX(gDP!BE$6:BE$271,MATCH(totalExpenditure!$A229,gDP!$B$6:$B$271))=0,"",INDEX([2]pivotTable!AP$310:AP$615,MATCH(totalExpenditure!$A229,[2]pivotTable!$A$310:$A$615,0))/100*INDEX(gDP!BE$6:BE$271,MATCH(totalExpenditure!$A229,gDP!$B$6:$B$271)))</f>
        <v/>
      </c>
      <c r="CP229" s="77" t="str">
        <f>IF(INDEX([2]pivotTable!AQ$310:AQ$615,MATCH(totalExpenditure!$A229,[2]pivotTable!$A$310:$A$615,0))/100*INDEX(gDP!BF$6:BF$271,MATCH(totalExpenditure!$A229,gDP!$B$6:$B$271))=0,"",INDEX([2]pivotTable!AQ$310:AQ$615,MATCH(totalExpenditure!$A229,[2]pivotTable!$A$310:$A$615,0))/100*INDEX(gDP!BF$6:BF$271,MATCH(totalExpenditure!$A229,gDP!$B$6:$B$271)))</f>
        <v/>
      </c>
      <c r="CQ229" s="77" t="str">
        <f>IF(INDEX([2]pivotTable!AR$310:AR$615,MATCH(totalExpenditure!$A229,[2]pivotTable!$A$310:$A$615,0))/100*INDEX(gDP!BG$6:BG$271,MATCH(totalExpenditure!$A229,gDP!$B$6:$B$271))=0,"",INDEX([2]pivotTable!AR$310:AR$615,MATCH(totalExpenditure!$A229,[2]pivotTable!$A$310:$A$615,0))/100*INDEX(gDP!BG$6:BG$271,MATCH(totalExpenditure!$A229,gDP!$B$6:$B$271)))</f>
        <v/>
      </c>
      <c r="CR229" s="77" t="str">
        <f>IF(INDEX([2]pivotTable!AS$310:AS$615,MATCH(totalExpenditure!$A229,[2]pivotTable!$A$310:$A$615,0))/100*INDEX(gDP!BH$6:BH$271,MATCH(totalExpenditure!$A229,gDP!$B$6:$B$271))=0,"",INDEX([2]pivotTable!AS$310:AS$615,MATCH(totalExpenditure!$A229,[2]pivotTable!$A$310:$A$615,0))/100*INDEX(gDP!BH$6:BH$271,MATCH(totalExpenditure!$A229,gDP!$B$6:$B$271)))</f>
        <v/>
      </c>
      <c r="CS229" s="77" t="str">
        <f>IF(INDEX([2]pivotTable!AT$310:AT$615,MATCH(totalExpenditure!$A229,[2]pivotTable!$A$310:$A$615,0))/100*INDEX(gDP!BI$6:BI$271,MATCH(totalExpenditure!$A229,gDP!$B$6:$B$271))=0,"",INDEX([2]pivotTable!AT$310:AT$615,MATCH(totalExpenditure!$A229,[2]pivotTable!$A$310:$A$615,0))/100*INDEX(gDP!BI$6:BI$271,MATCH(totalExpenditure!$A229,gDP!$B$6:$B$271)))</f>
        <v/>
      </c>
      <c r="CT229" s="77" t="str">
        <f>IF(INDEX([2]pivotTable!AU$310:AU$615,MATCH(totalExpenditure!$A229,[2]pivotTable!$A$310:$A$615,0))/100*INDEX(gDP!BJ$6:BJ$271,MATCH(totalExpenditure!$A229,gDP!$B$6:$B$271))=0,"",INDEX([2]pivotTable!AU$310:AU$615,MATCH(totalExpenditure!$A229,[2]pivotTable!$A$310:$A$615,0))/100*INDEX(gDP!BJ$6:BJ$271,MATCH(totalExpenditure!$A229,gDP!$B$6:$B$271)))</f>
        <v/>
      </c>
      <c r="CU229" s="77" t="str">
        <f>IF(INDEX([2]pivotTable!AV$310:AV$615,MATCH(totalExpenditure!$A229,[2]pivotTable!$A$310:$A$615,0))/100*INDEX(gDP!BK$6:BK$271,MATCH(totalExpenditure!$A229,gDP!$B$6:$B$271))=0,"",INDEX([2]pivotTable!AV$310:AV$615,MATCH(totalExpenditure!$A229,[2]pivotTable!$A$310:$A$615,0))/100*INDEX(gDP!BK$6:BK$271,MATCH(totalExpenditure!$A229,gDP!$B$6:$B$271)))</f>
        <v/>
      </c>
      <c r="CV229" s="77" t="str">
        <f>IF(INDEX([2]pivotTable!AW$310:AW$615,MATCH(totalExpenditure!$A229,[2]pivotTable!$A$310:$A$615,0))/100*INDEX(gDP!BL$6:BL$271,MATCH(totalExpenditure!$A229,gDP!$B$6:$B$271))=0,"",INDEX([2]pivotTable!AW$310:AW$615,MATCH(totalExpenditure!$A229,[2]pivotTable!$A$310:$A$615,0))/100*INDEX(gDP!BL$6:BL$271,MATCH(totalExpenditure!$A229,gDP!$B$6:$B$271)))</f>
        <v/>
      </c>
      <c r="CW229" s="77" t="str">
        <f>IF(INDEX([2]pivotTable!AX$310:AX$615,MATCH(totalExpenditure!$A229,[2]pivotTable!$A$310:$A$615,0))/100*INDEX(gDP!BM$6:BM$271,MATCH(totalExpenditure!$A229,gDP!$B$6:$B$271))=0,"",INDEX([2]pivotTable!AX$310:AX$615,MATCH(totalExpenditure!$A229,[2]pivotTable!$A$310:$A$615,0))/100*INDEX(gDP!BM$6:BM$271,MATCH(totalExpenditure!$A229,gDP!$B$6:$B$271)))</f>
        <v/>
      </c>
      <c r="CX229" s="77" t="str">
        <f>IF(INDEX([2]pivotTable!AY$310:AY$615,MATCH(totalExpenditure!$A229,[2]pivotTable!$A$310:$A$615,0))/100*INDEX(gDP!BN$6:BN$271,MATCH(totalExpenditure!$A229,gDP!$B$6:$B$271))=0,"",INDEX([2]pivotTable!AY$310:AY$615,MATCH(totalExpenditure!$A229,[2]pivotTable!$A$310:$A$615,0))/100*INDEX(gDP!BN$6:BN$271,MATCH(totalExpenditure!$A229,gDP!$B$6:$B$271)))</f>
        <v/>
      </c>
      <c r="CY229" s="77" t="str">
        <f>IF(INDEX([2]pivotTable!AZ$310:AZ$615,MATCH(totalExpenditure!$A229,[2]pivotTable!$A$310:$A$615,0))/100*INDEX(gDP!BO$6:BO$271,MATCH(totalExpenditure!$A229,gDP!$B$6:$B$271))=0,"",INDEX([2]pivotTable!AZ$310:AZ$615,MATCH(totalExpenditure!$A229,[2]pivotTable!$A$310:$A$615,0))/100*INDEX(gDP!BO$6:BO$271,MATCH(totalExpenditure!$A229,gDP!$B$6:$B$271)))</f>
        <v/>
      </c>
      <c r="CZ229" s="77" t="str">
        <f>IF(B229="","",IF(BA229="","",B229-B229+INDEX(gDP!Q$6:Q$271,MATCH(totalExpenditure!$A229,gDP!$B$6:$B$271))))</f>
        <v/>
      </c>
      <c r="DA229" s="77" t="str">
        <f>IF(C229="","",IF(BB229="","",C229-C229+INDEX(gDP!R$6:R$271,MATCH(totalExpenditure!$A229,gDP!$B$6:$B$271))))</f>
        <v/>
      </c>
      <c r="DB229" s="77" t="str">
        <f>IF(D229="","",IF(BC229="","",D229-D229+INDEX(gDP!S$6:S$271,MATCH(totalExpenditure!$A229,gDP!$B$6:$B$271))))</f>
        <v/>
      </c>
      <c r="DC229" s="77" t="str">
        <f>IF(E229="","",IF(BD229="","",E229-E229+INDEX(gDP!T$6:T$271,MATCH(totalExpenditure!$A229,gDP!$B$6:$B$271))))</f>
        <v/>
      </c>
      <c r="DD229" s="77" t="str">
        <f>IF(F229="","",IF(BE229="","",F229-F229+INDEX(gDP!U$6:U$271,MATCH(totalExpenditure!$A229,gDP!$B$6:$B$271))))</f>
        <v/>
      </c>
      <c r="DE229" s="77" t="str">
        <f>IF(G229="","",IF(BF229="","",G229-G229+INDEX(gDP!V$6:V$271,MATCH(totalExpenditure!$A229,gDP!$B$6:$B$271))))</f>
        <v/>
      </c>
      <c r="DF229" s="77" t="str">
        <f>IF(H229="","",IF(BG229="","",H229-H229+INDEX(gDP!W$6:W$271,MATCH(totalExpenditure!$A229,gDP!$B$6:$B$271))))</f>
        <v/>
      </c>
      <c r="DG229" s="77" t="str">
        <f>IF(I229="","",IF(BH229="","",I229-I229+INDEX(gDP!X$6:X$271,MATCH(totalExpenditure!$A229,gDP!$B$6:$B$271))))</f>
        <v/>
      </c>
      <c r="DH229" s="77" t="str">
        <f>IF(J229="","",IF(BI229="","",J229-J229+INDEX(gDP!Y$6:Y$271,MATCH(totalExpenditure!$A229,gDP!$B$6:$B$271))))</f>
        <v/>
      </c>
      <c r="DI229" s="77" t="str">
        <f>IF(K229="","",IF(BJ229="","",K229-K229+INDEX(gDP!Z$6:Z$271,MATCH(totalExpenditure!$A229,gDP!$B$6:$B$271))))</f>
        <v/>
      </c>
      <c r="DJ229" s="77" t="str">
        <f>IF(L229="","",IF(BK229="","",L229-L229+INDEX(gDP!AA$6:AA$271,MATCH(totalExpenditure!$A229,gDP!$B$6:$B$271))))</f>
        <v/>
      </c>
      <c r="DK229" s="77" t="str">
        <f>IF(M229="","",IF(BL229="","",M229-M229+INDEX(gDP!AB$6:AB$271,MATCH(totalExpenditure!$A229,gDP!$B$6:$B$271))))</f>
        <v/>
      </c>
      <c r="DL229" s="77" t="str">
        <f>IF(N229="","",IF(BM229="","",N229-N229+INDEX(gDP!AC$6:AC$271,MATCH(totalExpenditure!$A229,gDP!$B$6:$B$271))))</f>
        <v/>
      </c>
      <c r="DM229" s="77" t="str">
        <f>IF(O229="","",IF(BN229="","",O229-O229+INDEX(gDP!AD$6:AD$271,MATCH(totalExpenditure!$A229,gDP!$B$6:$B$271))))</f>
        <v/>
      </c>
      <c r="DN229" s="77" t="str">
        <f>IF(P229="","",IF(BO229="","",P229-P229+INDEX(gDP!AE$6:AE$271,MATCH(totalExpenditure!$A229,gDP!$B$6:$B$271))))</f>
        <v/>
      </c>
      <c r="DO229" s="77" t="str">
        <f>IF(Q229="","",IF(BP229="","",Q229-Q229+INDEX(gDP!AF$6:AF$271,MATCH(totalExpenditure!$A229,gDP!$B$6:$B$271))))</f>
        <v/>
      </c>
      <c r="DP229" s="77" t="str">
        <f>IF(R229="","",IF(BQ229="","",R229-R229+INDEX(gDP!AG$6:AG$271,MATCH(totalExpenditure!$A229,gDP!$B$6:$B$271))))</f>
        <v/>
      </c>
      <c r="DQ229" s="77" t="str">
        <f>IF(S229="","",IF(BR229="","",S229-S229+INDEX(gDP!AH$6:AH$271,MATCH(totalExpenditure!$A229,gDP!$B$6:$B$271))))</f>
        <v/>
      </c>
      <c r="DR229" s="77" t="str">
        <f>IF(T229="","",IF(BS229="","",T229-T229+INDEX(gDP!AI$6:AI$271,MATCH(totalExpenditure!$A229,gDP!$B$6:$B$271))))</f>
        <v/>
      </c>
      <c r="DS229" s="77" t="str">
        <f>IF(U229="","",IF(BT229="","",U229-U229+INDEX(gDP!AJ$6:AJ$271,MATCH(totalExpenditure!$A229,gDP!$B$6:$B$271))))</f>
        <v/>
      </c>
      <c r="DT229" s="77" t="str">
        <f>IF(V229="","",IF(BU229="","",V229-V229+INDEX(gDP!AK$6:AK$271,MATCH(totalExpenditure!$A229,gDP!$B$6:$B$271))))</f>
        <v/>
      </c>
      <c r="DU229" s="77" t="str">
        <f>IF(W229="","",IF(BV229="","",W229-W229+INDEX(gDP!AL$6:AL$271,MATCH(totalExpenditure!$A229,gDP!$B$6:$B$271))))</f>
        <v/>
      </c>
      <c r="DV229" s="77" t="str">
        <f>IF(X229="","",IF(BW229="","",X229-X229+INDEX(gDP!AM$6:AM$271,MATCH(totalExpenditure!$A229,gDP!$B$6:$B$271))))</f>
        <v/>
      </c>
      <c r="DW229" s="77" t="str">
        <f>IF(Y229="","",IF(BX229="","",Y229-Y229+INDEX(gDP!AN$6:AN$271,MATCH(totalExpenditure!$A229,gDP!$B$6:$B$271))))</f>
        <v/>
      </c>
      <c r="DX229" s="77" t="str">
        <f>IF(Z229="","",IF(BY229="","",Z229-Z229+INDEX(gDP!AO$6:AO$271,MATCH(totalExpenditure!$A229,gDP!$B$6:$B$271))))</f>
        <v/>
      </c>
      <c r="DY229" s="77" t="str">
        <f>IF(AA229="","",IF(BZ229="","",AA229-AA229+INDEX(gDP!AP$6:AP$271,MATCH(totalExpenditure!$A229,gDP!$B$6:$B$271))))</f>
        <v/>
      </c>
      <c r="DZ229" s="77" t="str">
        <f>IF(AB229="","",IF(CA229="","",AB229-AB229+INDEX(gDP!AQ$6:AQ$271,MATCH(totalExpenditure!$A229,gDP!$B$6:$B$271))))</f>
        <v/>
      </c>
      <c r="EA229" s="77">
        <f>IF(AC229="","",IF(CB229="","",AC229-AC229+INDEX(gDP!AR$6:AR$271,MATCH(totalExpenditure!$A229,gDP!$B$6:$B$271))))</f>
        <v>1547888495.9842801</v>
      </c>
      <c r="EB229" s="77" t="str">
        <f>IF(AD229="","",IF(CC229="","",AD229-AD229+INDEX(gDP!AS$6:AS$271,MATCH(totalExpenditure!$A229,gDP!$B$6:$B$271))))</f>
        <v/>
      </c>
      <c r="EC229" s="77" t="str">
        <f>IF(AE229="","",IF(CD229="","",AE229-AE229+INDEX(gDP!AT$6:AT$271,MATCH(totalExpenditure!$A229,gDP!$B$6:$B$271))))</f>
        <v/>
      </c>
      <c r="ED229" s="77" t="str">
        <f>IF(AF229="","",IF(CE229="","",AF229-AF229+INDEX(gDP!AU$6:AU$271,MATCH(totalExpenditure!$A229,gDP!$B$6:$B$271))))</f>
        <v/>
      </c>
      <c r="EE229" s="77" t="str">
        <f>IF(AG229="","",IF(CF229="","",AG229-AG229+INDEX(gDP!AV$6:AV$271,MATCH(totalExpenditure!$A229,gDP!$B$6:$B$271))))</f>
        <v/>
      </c>
      <c r="EF229" s="77" t="str">
        <f>IF(AH229="","",IF(CG229="","",AH229-AH229+INDEX(gDP!AW$6:AW$271,MATCH(totalExpenditure!$A229,gDP!$B$6:$B$271))))</f>
        <v/>
      </c>
      <c r="EG229" s="77" t="str">
        <f>IF(AI229="","",IF(CH229="","",AI229-AI229+INDEX(gDP!AX$6:AX$271,MATCH(totalExpenditure!$A229,gDP!$B$6:$B$271))))</f>
        <v/>
      </c>
      <c r="EH229" s="77" t="str">
        <f>IF(AJ229="","",IF(CI229="","",AJ229-AJ229+INDEX(gDP!AY$6:AY$271,MATCH(totalExpenditure!$A229,gDP!$B$6:$B$271))))</f>
        <v/>
      </c>
      <c r="EI229" s="77" t="str">
        <f>IF(AK229="","",IF(CJ229="","",AK229-AK229+INDEX(gDP!AZ$6:AZ$271,MATCH(totalExpenditure!$A229,gDP!$B$6:$B$271))))</f>
        <v/>
      </c>
      <c r="EJ229" s="77" t="str">
        <f>IF(AL229="","",IF(CK229="","",AL229-AL229+INDEX(gDP!BA$6:BA$271,MATCH(totalExpenditure!$A229,gDP!$B$6:$B$271))))</f>
        <v/>
      </c>
      <c r="EK229" s="77" t="str">
        <f>IF(AM229="","",IF(CL229="","",AM229-AM229+INDEX(gDP!BB$6:BB$271,MATCH(totalExpenditure!$A229,gDP!$B$6:$B$271))))</f>
        <v/>
      </c>
      <c r="EL229" s="77" t="str">
        <f>IF(AN229="","",IF(CM229="","",AN229-AN229+INDEX(gDP!BC$6:BC$271,MATCH(totalExpenditure!$A229,gDP!$B$6:$B$271))))</f>
        <v/>
      </c>
      <c r="EM229" s="77" t="str">
        <f>IF(AO229="","",IF(CN229="","",AO229-AO229+INDEX(gDP!BD$6:BD$271,MATCH(totalExpenditure!$A229,gDP!$B$6:$B$271))))</f>
        <v/>
      </c>
      <c r="EN229" s="77" t="str">
        <f>IF(AP229="","",IF(CO229="","",AP229-AP229+INDEX(gDP!BE$6:BE$271,MATCH(totalExpenditure!$A229,gDP!$B$6:$B$271))))</f>
        <v/>
      </c>
      <c r="EO229" s="77" t="str">
        <f>IF(AQ229="","",IF(CP229="","",AQ229-AQ229+INDEX(gDP!BF$6:BF$271,MATCH(totalExpenditure!$A229,gDP!$B$6:$B$271))))</f>
        <v/>
      </c>
      <c r="EP229" s="77" t="str">
        <f>IF(AR229="","",IF(CQ229="","",AR229-AR229+INDEX(gDP!BG$6:BG$271,MATCH(totalExpenditure!$A229,gDP!$B$6:$B$271))))</f>
        <v/>
      </c>
      <c r="EQ229" s="77" t="str">
        <f>IF(AS229="","",IF(CR229="","",AS229-AS229+INDEX(gDP!BH$6:BH$271,MATCH(totalExpenditure!$A229,gDP!$B$6:$B$271))))</f>
        <v/>
      </c>
      <c r="ER229" s="77" t="str">
        <f>IF(AT229="","",IF(CS229="","",AT229-AT229+INDEX(gDP!BI$6:BI$271,MATCH(totalExpenditure!$A229,gDP!$B$6:$B$271))))</f>
        <v/>
      </c>
      <c r="ES229" s="77" t="str">
        <f>IF(AU229="","",IF(CT229="","",AU229-AU229+INDEX(gDP!BJ$6:BJ$271,MATCH(totalExpenditure!$A229,gDP!$B$6:$B$271))))</f>
        <v/>
      </c>
      <c r="ET229" s="77" t="str">
        <f>IF(AV229="","",IF(CU229="","",AV229-AV229+INDEX(gDP!BK$6:BK$271,MATCH(totalExpenditure!$A229,gDP!$B$6:$B$271))))</f>
        <v/>
      </c>
      <c r="EU229" s="77" t="str">
        <f>IF(AW229="","",IF(CV229="","",AW229-AW229+INDEX(gDP!BL$6:BL$271,MATCH(totalExpenditure!$A229,gDP!$B$6:$B$271))))</f>
        <v/>
      </c>
      <c r="EV229" s="77" t="str">
        <f>IF(AX229="","",IF(CW229="","",AX229-AX229+INDEX(gDP!BM$6:BM$271,MATCH(totalExpenditure!$A229,gDP!$B$6:$B$271))))</f>
        <v/>
      </c>
      <c r="EW229" s="77" t="str">
        <f>IF(AY229="","",IF(CX229="","",AY229-AY229+INDEX(gDP!BN$6:BN$271,MATCH(totalExpenditure!$A229,gDP!$B$6:$B$271))))</f>
        <v/>
      </c>
      <c r="EX229" s="77" t="str">
        <f>IF(AZ229="","",IF(CY229="","",AZ229-AZ229+INDEX(gDP!BO$6:BO$271,MATCH(totalExpenditure!$A229,gDP!$B$6:$B$271))))</f>
        <v/>
      </c>
    </row>
    <row r="230" spans="1:154" x14ac:dyDescent="0.35">
      <c r="A230" t="s">
        <v>669</v>
      </c>
      <c r="B230" s="77" t="e">
        <f>IF(INDEX([2]pivotTable!B$3:B$308,MATCH(totalExpenditure!$A230,[2]pivotTable!$A$3:$A$308,0))/100*INDEX(gDP!Q$6:Q$271,MATCH(totalExpenditure!$A230,gDP!$B$6:$B$271))=0,"",INDEX([2]pivotTable!B$3:B$308,MATCH(totalExpenditure!$A230,[2]pivotTable!$A$3:$A$308,0))/100*INDEX(gDP!Q$6:Q$271,MATCH(totalExpenditure!$A230,gDP!$B$6:$B$271)))</f>
        <v>#N/A</v>
      </c>
      <c r="C230" s="77" t="e">
        <f>IF(INDEX([2]pivotTable!C$3:C$308,MATCH(totalExpenditure!$A230,[2]pivotTable!$A$3:$A$308,0))/100*INDEX(gDP!R$6:R$271,MATCH(totalExpenditure!$A230,gDP!$B$6:$B$271))=0,"",INDEX([2]pivotTable!C$3:C$308,MATCH(totalExpenditure!$A230,[2]pivotTable!$A$3:$A$308,0))/100*INDEX(gDP!R$6:R$271,MATCH(totalExpenditure!$A230,gDP!$B$6:$B$271)))</f>
        <v>#N/A</v>
      </c>
      <c r="D230" s="77" t="e">
        <f>IF(INDEX([2]pivotTable!D$3:D$308,MATCH(totalExpenditure!$A230,[2]pivotTable!$A$3:$A$308,0))/100*INDEX(gDP!S$6:S$271,MATCH(totalExpenditure!$A230,gDP!$B$6:$B$271))=0,"",INDEX([2]pivotTable!D$3:D$308,MATCH(totalExpenditure!$A230,[2]pivotTable!$A$3:$A$308,0))/100*INDEX(gDP!S$6:S$271,MATCH(totalExpenditure!$A230,gDP!$B$6:$B$271)))</f>
        <v>#N/A</v>
      </c>
      <c r="E230" s="77" t="e">
        <f>IF(INDEX([2]pivotTable!E$3:E$308,MATCH(totalExpenditure!$A230,[2]pivotTable!$A$3:$A$308,0))/100*INDEX(gDP!T$6:T$271,MATCH(totalExpenditure!$A230,gDP!$B$6:$B$271))=0,"",INDEX([2]pivotTable!E$3:E$308,MATCH(totalExpenditure!$A230,[2]pivotTable!$A$3:$A$308,0))/100*INDEX(gDP!T$6:T$271,MATCH(totalExpenditure!$A230,gDP!$B$6:$B$271)))</f>
        <v>#N/A</v>
      </c>
      <c r="F230" s="77" t="e">
        <f>IF(INDEX([2]pivotTable!F$3:F$308,MATCH(totalExpenditure!$A230,[2]pivotTable!$A$3:$A$308,0))/100*INDEX(gDP!U$6:U$271,MATCH(totalExpenditure!$A230,gDP!$B$6:$B$271))=0,"",INDEX([2]pivotTable!F$3:F$308,MATCH(totalExpenditure!$A230,[2]pivotTable!$A$3:$A$308,0))/100*INDEX(gDP!U$6:U$271,MATCH(totalExpenditure!$A230,gDP!$B$6:$B$271)))</f>
        <v>#N/A</v>
      </c>
      <c r="G230" s="77" t="e">
        <f>IF(INDEX([2]pivotTable!G$3:G$308,MATCH(totalExpenditure!$A230,[2]pivotTable!$A$3:$A$308,0))/100*INDEX(gDP!V$6:V$271,MATCH(totalExpenditure!$A230,gDP!$B$6:$B$271))=0,"",INDEX([2]pivotTable!G$3:G$308,MATCH(totalExpenditure!$A230,[2]pivotTable!$A$3:$A$308,0))/100*INDEX(gDP!V$6:V$271,MATCH(totalExpenditure!$A230,gDP!$B$6:$B$271)))</f>
        <v>#N/A</v>
      </c>
      <c r="H230" s="77" t="e">
        <f>IF(INDEX([2]pivotTable!H$3:H$308,MATCH(totalExpenditure!$A230,[2]pivotTable!$A$3:$A$308,0))/100*INDEX(gDP!W$6:W$271,MATCH(totalExpenditure!$A230,gDP!$B$6:$B$271))=0,"",INDEX([2]pivotTable!H$3:H$308,MATCH(totalExpenditure!$A230,[2]pivotTable!$A$3:$A$308,0))/100*INDEX(gDP!W$6:W$271,MATCH(totalExpenditure!$A230,gDP!$B$6:$B$271)))</f>
        <v>#N/A</v>
      </c>
      <c r="I230" s="77" t="e">
        <f>IF(INDEX([2]pivotTable!I$3:I$308,MATCH(totalExpenditure!$A230,[2]pivotTable!$A$3:$A$308,0))/100*INDEX(gDP!X$6:X$271,MATCH(totalExpenditure!$A230,gDP!$B$6:$B$271))=0,"",INDEX([2]pivotTable!I$3:I$308,MATCH(totalExpenditure!$A230,[2]pivotTable!$A$3:$A$308,0))/100*INDEX(gDP!X$6:X$271,MATCH(totalExpenditure!$A230,gDP!$B$6:$B$271)))</f>
        <v>#N/A</v>
      </c>
      <c r="J230" s="77" t="e">
        <f>IF(INDEX([2]pivotTable!J$3:J$308,MATCH(totalExpenditure!$A230,[2]pivotTable!$A$3:$A$308,0))/100*INDEX(gDP!Y$6:Y$271,MATCH(totalExpenditure!$A230,gDP!$B$6:$B$271))=0,"",INDEX([2]pivotTable!J$3:J$308,MATCH(totalExpenditure!$A230,[2]pivotTable!$A$3:$A$308,0))/100*INDEX(gDP!Y$6:Y$271,MATCH(totalExpenditure!$A230,gDP!$B$6:$B$271)))</f>
        <v>#N/A</v>
      </c>
      <c r="K230" s="77" t="e">
        <f>IF(INDEX([2]pivotTable!K$3:K$308,MATCH(totalExpenditure!$A230,[2]pivotTable!$A$3:$A$308,0))/100*INDEX(gDP!Z$6:Z$271,MATCH(totalExpenditure!$A230,gDP!$B$6:$B$271))=0,"",INDEX([2]pivotTable!K$3:K$308,MATCH(totalExpenditure!$A230,[2]pivotTable!$A$3:$A$308,0))/100*INDEX(gDP!Z$6:Z$271,MATCH(totalExpenditure!$A230,gDP!$B$6:$B$271)))</f>
        <v>#N/A</v>
      </c>
      <c r="L230" s="77" t="e">
        <f>IF(INDEX([2]pivotTable!L$3:L$308,MATCH(totalExpenditure!$A230,[2]pivotTable!$A$3:$A$308,0))/100*INDEX(gDP!AA$6:AA$271,MATCH(totalExpenditure!$A230,gDP!$B$6:$B$271))=0,"",INDEX([2]pivotTable!L$3:L$308,MATCH(totalExpenditure!$A230,[2]pivotTable!$A$3:$A$308,0))/100*INDEX(gDP!AA$6:AA$271,MATCH(totalExpenditure!$A230,gDP!$B$6:$B$271)))</f>
        <v>#N/A</v>
      </c>
      <c r="M230" s="77" t="e">
        <f>IF(INDEX([2]pivotTable!M$3:M$308,MATCH(totalExpenditure!$A230,[2]pivotTable!$A$3:$A$308,0))/100*INDEX(gDP!AB$6:AB$271,MATCH(totalExpenditure!$A230,gDP!$B$6:$B$271))=0,"",INDEX([2]pivotTable!M$3:M$308,MATCH(totalExpenditure!$A230,[2]pivotTable!$A$3:$A$308,0))/100*INDEX(gDP!AB$6:AB$271,MATCH(totalExpenditure!$A230,gDP!$B$6:$B$271)))</f>
        <v>#N/A</v>
      </c>
      <c r="N230" s="77" t="e">
        <f>IF(INDEX([2]pivotTable!N$3:N$308,MATCH(totalExpenditure!$A230,[2]pivotTable!$A$3:$A$308,0))/100*INDEX(gDP!AC$6:AC$271,MATCH(totalExpenditure!$A230,gDP!$B$6:$B$271))=0,"",INDEX([2]pivotTable!N$3:N$308,MATCH(totalExpenditure!$A230,[2]pivotTable!$A$3:$A$308,0))/100*INDEX(gDP!AC$6:AC$271,MATCH(totalExpenditure!$A230,gDP!$B$6:$B$271)))</f>
        <v>#N/A</v>
      </c>
      <c r="O230" s="77" t="e">
        <f>IF(INDEX([2]pivotTable!O$3:O$308,MATCH(totalExpenditure!$A230,[2]pivotTable!$A$3:$A$308,0))/100*INDEX(gDP!AD$6:AD$271,MATCH(totalExpenditure!$A230,gDP!$B$6:$B$271))=0,"",INDEX([2]pivotTable!O$3:O$308,MATCH(totalExpenditure!$A230,[2]pivotTable!$A$3:$A$308,0))/100*INDEX(gDP!AD$6:AD$271,MATCH(totalExpenditure!$A230,gDP!$B$6:$B$271)))</f>
        <v>#N/A</v>
      </c>
      <c r="P230" s="77" t="e">
        <f>IF(INDEX([2]pivotTable!P$3:P$308,MATCH(totalExpenditure!$A230,[2]pivotTable!$A$3:$A$308,0))/100*INDEX(gDP!AE$6:AE$271,MATCH(totalExpenditure!$A230,gDP!$B$6:$B$271))=0,"",INDEX([2]pivotTable!P$3:P$308,MATCH(totalExpenditure!$A230,[2]pivotTable!$A$3:$A$308,0))/100*INDEX(gDP!AE$6:AE$271,MATCH(totalExpenditure!$A230,gDP!$B$6:$B$271)))</f>
        <v>#N/A</v>
      </c>
      <c r="Q230" s="77" t="e">
        <f>IF(INDEX([2]pivotTable!Q$3:Q$308,MATCH(totalExpenditure!$A230,[2]pivotTable!$A$3:$A$308,0))/100*INDEX(gDP!AF$6:AF$271,MATCH(totalExpenditure!$A230,gDP!$B$6:$B$271))=0,"",INDEX([2]pivotTable!Q$3:Q$308,MATCH(totalExpenditure!$A230,[2]pivotTable!$A$3:$A$308,0))/100*INDEX(gDP!AF$6:AF$271,MATCH(totalExpenditure!$A230,gDP!$B$6:$B$271)))</f>
        <v>#N/A</v>
      </c>
      <c r="R230" s="77" t="e">
        <f>IF(INDEX([2]pivotTable!R$3:R$308,MATCH(totalExpenditure!$A230,[2]pivotTable!$A$3:$A$308,0))/100*INDEX(gDP!AG$6:AG$271,MATCH(totalExpenditure!$A230,gDP!$B$6:$B$271))=0,"",INDEX([2]pivotTable!R$3:R$308,MATCH(totalExpenditure!$A230,[2]pivotTable!$A$3:$A$308,0))/100*INDEX(gDP!AG$6:AG$271,MATCH(totalExpenditure!$A230,gDP!$B$6:$B$271)))</f>
        <v>#N/A</v>
      </c>
      <c r="S230" s="77" t="e">
        <f>IF(INDEX([2]pivotTable!S$3:S$308,MATCH(totalExpenditure!$A230,[2]pivotTable!$A$3:$A$308,0))/100*INDEX(gDP!AH$6:AH$271,MATCH(totalExpenditure!$A230,gDP!$B$6:$B$271))=0,"",INDEX([2]pivotTable!S$3:S$308,MATCH(totalExpenditure!$A230,[2]pivotTable!$A$3:$A$308,0))/100*INDEX(gDP!AH$6:AH$271,MATCH(totalExpenditure!$A230,gDP!$B$6:$B$271)))</f>
        <v>#N/A</v>
      </c>
      <c r="T230" s="77" t="e">
        <f>IF(INDEX([2]pivotTable!T$3:T$308,MATCH(totalExpenditure!$A230,[2]pivotTable!$A$3:$A$308,0))/100*INDEX(gDP!AI$6:AI$271,MATCH(totalExpenditure!$A230,gDP!$B$6:$B$271))=0,"",INDEX([2]pivotTable!T$3:T$308,MATCH(totalExpenditure!$A230,[2]pivotTable!$A$3:$A$308,0))/100*INDEX(gDP!AI$6:AI$271,MATCH(totalExpenditure!$A230,gDP!$B$6:$B$271)))</f>
        <v>#N/A</v>
      </c>
      <c r="U230" s="77" t="e">
        <f>IF(INDEX([2]pivotTable!U$3:U$308,MATCH(totalExpenditure!$A230,[2]pivotTable!$A$3:$A$308,0))/100*INDEX(gDP!AJ$6:AJ$271,MATCH(totalExpenditure!$A230,gDP!$B$6:$B$271))=0,"",INDEX([2]pivotTable!U$3:U$308,MATCH(totalExpenditure!$A230,[2]pivotTable!$A$3:$A$308,0))/100*INDEX(gDP!AJ$6:AJ$271,MATCH(totalExpenditure!$A230,gDP!$B$6:$B$271)))</f>
        <v>#N/A</v>
      </c>
      <c r="V230" s="77" t="e">
        <f>IF(INDEX([2]pivotTable!V$3:V$308,MATCH(totalExpenditure!$A230,[2]pivotTable!$A$3:$A$308,0))/100*INDEX(gDP!AK$6:AK$271,MATCH(totalExpenditure!$A230,gDP!$B$6:$B$271))=0,"",INDEX([2]pivotTable!V$3:V$308,MATCH(totalExpenditure!$A230,[2]pivotTable!$A$3:$A$308,0))/100*INDEX(gDP!AK$6:AK$271,MATCH(totalExpenditure!$A230,gDP!$B$6:$B$271)))</f>
        <v>#N/A</v>
      </c>
      <c r="W230" s="77" t="e">
        <f>IF(INDEX([2]pivotTable!W$3:W$308,MATCH(totalExpenditure!$A230,[2]pivotTable!$A$3:$A$308,0))/100*INDEX(gDP!AL$6:AL$271,MATCH(totalExpenditure!$A230,gDP!$B$6:$B$271))=0,"",INDEX([2]pivotTable!W$3:W$308,MATCH(totalExpenditure!$A230,[2]pivotTable!$A$3:$A$308,0))/100*INDEX(gDP!AL$6:AL$271,MATCH(totalExpenditure!$A230,gDP!$B$6:$B$271)))</f>
        <v>#N/A</v>
      </c>
      <c r="X230" s="77" t="e">
        <f>IF(INDEX([2]pivotTable!X$3:X$308,MATCH(totalExpenditure!$A230,[2]pivotTable!$A$3:$A$308,0))/100*INDEX(gDP!AM$6:AM$271,MATCH(totalExpenditure!$A230,gDP!$B$6:$B$271))=0,"",INDEX([2]pivotTable!X$3:X$308,MATCH(totalExpenditure!$A230,[2]pivotTable!$A$3:$A$308,0))/100*INDEX(gDP!AM$6:AM$271,MATCH(totalExpenditure!$A230,gDP!$B$6:$B$271)))</f>
        <v>#N/A</v>
      </c>
      <c r="Y230" s="77" t="e">
        <f>IF(INDEX([2]pivotTable!Y$3:Y$308,MATCH(totalExpenditure!$A230,[2]pivotTable!$A$3:$A$308,0))/100*INDEX(gDP!AN$6:AN$271,MATCH(totalExpenditure!$A230,gDP!$B$6:$B$271))=0,"",INDEX([2]pivotTable!Y$3:Y$308,MATCH(totalExpenditure!$A230,[2]pivotTable!$A$3:$A$308,0))/100*INDEX(gDP!AN$6:AN$271,MATCH(totalExpenditure!$A230,gDP!$B$6:$B$271)))</f>
        <v>#N/A</v>
      </c>
      <c r="Z230" s="77" t="e">
        <f>IF(INDEX([2]pivotTable!Z$3:Z$308,MATCH(totalExpenditure!$A230,[2]pivotTable!$A$3:$A$308,0))/100*INDEX(gDP!AO$6:AO$271,MATCH(totalExpenditure!$A230,gDP!$B$6:$B$271))=0,"",INDEX([2]pivotTable!Z$3:Z$308,MATCH(totalExpenditure!$A230,[2]pivotTable!$A$3:$A$308,0))/100*INDEX(gDP!AO$6:AO$271,MATCH(totalExpenditure!$A230,gDP!$B$6:$B$271)))</f>
        <v>#N/A</v>
      </c>
      <c r="AA230" s="77" t="e">
        <f>IF(INDEX([2]pivotTable!AA$3:AA$308,MATCH(totalExpenditure!$A230,[2]pivotTable!$A$3:$A$308,0))/100*INDEX(gDP!AP$6:AP$271,MATCH(totalExpenditure!$A230,gDP!$B$6:$B$271))=0,"",INDEX([2]pivotTable!AA$3:AA$308,MATCH(totalExpenditure!$A230,[2]pivotTable!$A$3:$A$308,0))/100*INDEX(gDP!AP$6:AP$271,MATCH(totalExpenditure!$A230,gDP!$B$6:$B$271)))</f>
        <v>#N/A</v>
      </c>
      <c r="AB230" s="77" t="e">
        <f>IF(INDEX([2]pivotTable!AB$3:AB$308,MATCH(totalExpenditure!$A230,[2]pivotTable!$A$3:$A$308,0))/100*INDEX(gDP!AQ$6:AQ$271,MATCH(totalExpenditure!$A230,gDP!$B$6:$B$271))=0,"",INDEX([2]pivotTable!AB$3:AB$308,MATCH(totalExpenditure!$A230,[2]pivotTable!$A$3:$A$308,0))/100*INDEX(gDP!AQ$6:AQ$271,MATCH(totalExpenditure!$A230,gDP!$B$6:$B$271)))</f>
        <v>#N/A</v>
      </c>
      <c r="AC230" s="77" t="e">
        <f>IF(INDEX([2]pivotTable!AC$3:AC$308,MATCH(totalExpenditure!$A230,[2]pivotTable!$A$3:$A$308,0))/100*INDEX(gDP!AR$6:AR$271,MATCH(totalExpenditure!$A230,gDP!$B$6:$B$271))=0,"",INDEX([2]pivotTable!AC$3:AC$308,MATCH(totalExpenditure!$A230,[2]pivotTable!$A$3:$A$308,0))/100*INDEX(gDP!AR$6:AR$271,MATCH(totalExpenditure!$A230,gDP!$B$6:$B$271)))</f>
        <v>#N/A</v>
      </c>
      <c r="AD230" s="77" t="e">
        <f>IF(INDEX([2]pivotTable!AD$3:AD$308,MATCH(totalExpenditure!$A230,[2]pivotTable!$A$3:$A$308,0))/100*INDEX(gDP!AS$6:AS$271,MATCH(totalExpenditure!$A230,gDP!$B$6:$B$271))=0,"",INDEX([2]pivotTable!AD$3:AD$308,MATCH(totalExpenditure!$A230,[2]pivotTable!$A$3:$A$308,0))/100*INDEX(gDP!AS$6:AS$271,MATCH(totalExpenditure!$A230,gDP!$B$6:$B$271)))</f>
        <v>#N/A</v>
      </c>
      <c r="AE230" s="77" t="e">
        <f>IF(INDEX([2]pivotTable!AE$3:AE$308,MATCH(totalExpenditure!$A230,[2]pivotTable!$A$3:$A$308,0))/100*INDEX(gDP!AT$6:AT$271,MATCH(totalExpenditure!$A230,gDP!$B$6:$B$271))=0,"",INDEX([2]pivotTable!AE$3:AE$308,MATCH(totalExpenditure!$A230,[2]pivotTable!$A$3:$A$308,0))/100*INDEX(gDP!AT$6:AT$271,MATCH(totalExpenditure!$A230,gDP!$B$6:$B$271)))</f>
        <v>#N/A</v>
      </c>
      <c r="AF230" s="77" t="e">
        <f>IF(INDEX([2]pivotTable!AF$3:AF$308,MATCH(totalExpenditure!$A230,[2]pivotTable!$A$3:$A$308,0))/100*INDEX(gDP!AU$6:AU$271,MATCH(totalExpenditure!$A230,gDP!$B$6:$B$271))=0,"",INDEX([2]pivotTable!AF$3:AF$308,MATCH(totalExpenditure!$A230,[2]pivotTable!$A$3:$A$308,0))/100*INDEX(gDP!AU$6:AU$271,MATCH(totalExpenditure!$A230,gDP!$B$6:$B$271)))</f>
        <v>#N/A</v>
      </c>
      <c r="AG230" s="77" t="e">
        <f>IF(INDEX([2]pivotTable!AG$3:AG$308,MATCH(totalExpenditure!$A230,[2]pivotTable!$A$3:$A$308,0))/100*INDEX(gDP!AV$6:AV$271,MATCH(totalExpenditure!$A230,gDP!$B$6:$B$271))=0,"",INDEX([2]pivotTable!AG$3:AG$308,MATCH(totalExpenditure!$A230,[2]pivotTable!$A$3:$A$308,0))/100*INDEX(gDP!AV$6:AV$271,MATCH(totalExpenditure!$A230,gDP!$B$6:$B$271)))</f>
        <v>#N/A</v>
      </c>
      <c r="AH230" s="77" t="e">
        <f>IF(INDEX([2]pivotTable!AH$3:AH$308,MATCH(totalExpenditure!$A230,[2]pivotTable!$A$3:$A$308,0))/100*INDEX(gDP!AW$6:AW$271,MATCH(totalExpenditure!$A230,gDP!$B$6:$B$271))=0,"",INDEX([2]pivotTable!AH$3:AH$308,MATCH(totalExpenditure!$A230,[2]pivotTable!$A$3:$A$308,0))/100*INDEX(gDP!AW$6:AW$271,MATCH(totalExpenditure!$A230,gDP!$B$6:$B$271)))</f>
        <v>#N/A</v>
      </c>
      <c r="AI230" s="77" t="e">
        <f>IF(INDEX([2]pivotTable!AI$3:AI$308,MATCH(totalExpenditure!$A230,[2]pivotTable!$A$3:$A$308,0))/100*INDEX(gDP!AX$6:AX$271,MATCH(totalExpenditure!$A230,gDP!$B$6:$B$271))=0,"",INDEX([2]pivotTable!AI$3:AI$308,MATCH(totalExpenditure!$A230,[2]pivotTable!$A$3:$A$308,0))/100*INDEX(gDP!AX$6:AX$271,MATCH(totalExpenditure!$A230,gDP!$B$6:$B$271)))</f>
        <v>#N/A</v>
      </c>
      <c r="AJ230" s="77" t="e">
        <f>IF(INDEX([2]pivotTable!AJ$3:AJ$308,MATCH(totalExpenditure!$A230,[2]pivotTable!$A$3:$A$308,0))/100*INDEX(gDP!AY$6:AY$271,MATCH(totalExpenditure!$A230,gDP!$B$6:$B$271))=0,"",INDEX([2]pivotTable!AJ$3:AJ$308,MATCH(totalExpenditure!$A230,[2]pivotTable!$A$3:$A$308,0))/100*INDEX(gDP!AY$6:AY$271,MATCH(totalExpenditure!$A230,gDP!$B$6:$B$271)))</f>
        <v>#N/A</v>
      </c>
      <c r="AK230" s="77" t="e">
        <f>IF(INDEX([2]pivotTable!AK$3:AK$308,MATCH(totalExpenditure!$A230,[2]pivotTable!$A$3:$A$308,0))/100*INDEX(gDP!AZ$6:AZ$271,MATCH(totalExpenditure!$A230,gDP!$B$6:$B$271))=0,"",INDEX([2]pivotTable!AK$3:AK$308,MATCH(totalExpenditure!$A230,[2]pivotTable!$A$3:$A$308,0))/100*INDEX(gDP!AZ$6:AZ$271,MATCH(totalExpenditure!$A230,gDP!$B$6:$B$271)))</f>
        <v>#N/A</v>
      </c>
      <c r="AL230" s="77" t="e">
        <f>IF(INDEX([2]pivotTable!AL$3:AL$308,MATCH(totalExpenditure!$A230,[2]pivotTable!$A$3:$A$308,0))/100*INDEX(gDP!BA$6:BA$271,MATCH(totalExpenditure!$A230,gDP!$B$6:$B$271))=0,"",INDEX([2]pivotTable!AL$3:AL$308,MATCH(totalExpenditure!$A230,[2]pivotTable!$A$3:$A$308,0))/100*INDEX(gDP!BA$6:BA$271,MATCH(totalExpenditure!$A230,gDP!$B$6:$B$271)))</f>
        <v>#N/A</v>
      </c>
      <c r="AM230" s="77" t="e">
        <f>IF(INDEX([2]pivotTable!AM$3:AM$308,MATCH(totalExpenditure!$A230,[2]pivotTable!$A$3:$A$308,0))/100*INDEX(gDP!BB$6:BB$271,MATCH(totalExpenditure!$A230,gDP!$B$6:$B$271))=0,"",INDEX([2]pivotTable!AM$3:AM$308,MATCH(totalExpenditure!$A230,[2]pivotTable!$A$3:$A$308,0))/100*INDEX(gDP!BB$6:BB$271,MATCH(totalExpenditure!$A230,gDP!$B$6:$B$271)))</f>
        <v>#N/A</v>
      </c>
      <c r="AN230" s="77" t="e">
        <f>IF(INDEX([2]pivotTable!AN$3:AN$308,MATCH(totalExpenditure!$A230,[2]pivotTable!$A$3:$A$308,0))/100*INDEX(gDP!BC$6:BC$271,MATCH(totalExpenditure!$A230,gDP!$B$6:$B$271))=0,"",INDEX([2]pivotTable!AN$3:AN$308,MATCH(totalExpenditure!$A230,[2]pivotTable!$A$3:$A$308,0))/100*INDEX(gDP!BC$6:BC$271,MATCH(totalExpenditure!$A230,gDP!$B$6:$B$271)))</f>
        <v>#N/A</v>
      </c>
      <c r="AO230" s="77" t="e">
        <f>IF(INDEX([2]pivotTable!AO$3:AO$308,MATCH(totalExpenditure!$A230,[2]pivotTable!$A$3:$A$308,0))/100*INDEX(gDP!BD$6:BD$271,MATCH(totalExpenditure!$A230,gDP!$B$6:$B$271))=0,"",INDEX([2]pivotTable!AO$3:AO$308,MATCH(totalExpenditure!$A230,[2]pivotTable!$A$3:$A$308,0))/100*INDEX(gDP!BD$6:BD$271,MATCH(totalExpenditure!$A230,gDP!$B$6:$B$271)))</f>
        <v>#N/A</v>
      </c>
      <c r="AP230" s="77" t="e">
        <f>IF(INDEX([2]pivotTable!AP$3:AP$308,MATCH(totalExpenditure!$A230,[2]pivotTable!$A$3:$A$308,0))/100*INDEX(gDP!BE$6:BE$271,MATCH(totalExpenditure!$A230,gDP!$B$6:$B$271))=0,"",INDEX([2]pivotTable!AP$3:AP$308,MATCH(totalExpenditure!$A230,[2]pivotTable!$A$3:$A$308,0))/100*INDEX(gDP!BE$6:BE$271,MATCH(totalExpenditure!$A230,gDP!$B$6:$B$271)))</f>
        <v>#N/A</v>
      </c>
      <c r="AQ230" s="77" t="e">
        <f>IF(INDEX([2]pivotTable!AQ$3:AQ$308,MATCH(totalExpenditure!$A230,[2]pivotTable!$A$3:$A$308,0))/100*INDEX(gDP!BF$6:BF$271,MATCH(totalExpenditure!$A230,gDP!$B$6:$B$271))=0,"",INDEX([2]pivotTable!AQ$3:AQ$308,MATCH(totalExpenditure!$A230,[2]pivotTable!$A$3:$A$308,0))/100*INDEX(gDP!BF$6:BF$271,MATCH(totalExpenditure!$A230,gDP!$B$6:$B$271)))</f>
        <v>#N/A</v>
      </c>
      <c r="AR230" s="77" t="e">
        <f>IF(INDEX([2]pivotTable!AR$3:AR$308,MATCH(totalExpenditure!$A230,[2]pivotTable!$A$3:$A$308,0))/100*INDEX(gDP!BG$6:BG$271,MATCH(totalExpenditure!$A230,gDP!$B$6:$B$271))=0,"",INDEX([2]pivotTable!AR$3:AR$308,MATCH(totalExpenditure!$A230,[2]pivotTable!$A$3:$A$308,0))/100*INDEX(gDP!BG$6:BG$271,MATCH(totalExpenditure!$A230,gDP!$B$6:$B$271)))</f>
        <v>#N/A</v>
      </c>
      <c r="AS230" s="77" t="e">
        <f>IF(INDEX([2]pivotTable!AS$3:AS$308,MATCH(totalExpenditure!$A230,[2]pivotTable!$A$3:$A$308,0))/100*INDEX(gDP!BH$6:BH$271,MATCH(totalExpenditure!$A230,gDP!$B$6:$B$271))=0,"",INDEX([2]pivotTable!AS$3:AS$308,MATCH(totalExpenditure!$A230,[2]pivotTable!$A$3:$A$308,0))/100*INDEX(gDP!BH$6:BH$271,MATCH(totalExpenditure!$A230,gDP!$B$6:$B$271)))</f>
        <v>#N/A</v>
      </c>
      <c r="AT230" s="77" t="e">
        <f>IF(INDEX([2]pivotTable!AT$3:AT$308,MATCH(totalExpenditure!$A230,[2]pivotTable!$A$3:$A$308,0))/100*INDEX(gDP!BI$6:BI$271,MATCH(totalExpenditure!$A230,gDP!$B$6:$B$271))=0,"",INDEX([2]pivotTable!AT$3:AT$308,MATCH(totalExpenditure!$A230,[2]pivotTable!$A$3:$A$308,0))/100*INDEX(gDP!BI$6:BI$271,MATCH(totalExpenditure!$A230,gDP!$B$6:$B$271)))</f>
        <v>#N/A</v>
      </c>
      <c r="AU230" s="77" t="e">
        <f>IF(INDEX([2]pivotTable!AU$3:AU$308,MATCH(totalExpenditure!$A230,[2]pivotTable!$A$3:$A$308,0))/100*INDEX(gDP!BJ$6:BJ$271,MATCH(totalExpenditure!$A230,gDP!$B$6:$B$271))=0,"",INDEX([2]pivotTable!AU$3:AU$308,MATCH(totalExpenditure!$A230,[2]pivotTable!$A$3:$A$308,0))/100*INDEX(gDP!BJ$6:BJ$271,MATCH(totalExpenditure!$A230,gDP!$B$6:$B$271)))</f>
        <v>#N/A</v>
      </c>
      <c r="AV230" s="77" t="e">
        <f>IF(INDEX([2]pivotTable!AV$3:AV$308,MATCH(totalExpenditure!$A230,[2]pivotTable!$A$3:$A$308,0))/100*INDEX(gDP!BK$6:BK$271,MATCH(totalExpenditure!$A230,gDP!$B$6:$B$271))=0,"",INDEX([2]pivotTable!AV$3:AV$308,MATCH(totalExpenditure!$A230,[2]pivotTable!$A$3:$A$308,0))/100*INDEX(gDP!BK$6:BK$271,MATCH(totalExpenditure!$A230,gDP!$B$6:$B$271)))</f>
        <v>#N/A</v>
      </c>
      <c r="AW230" s="77" t="e">
        <f>IF(INDEX([2]pivotTable!AW$3:AW$308,MATCH(totalExpenditure!$A230,[2]pivotTable!$A$3:$A$308,0))/100*INDEX(gDP!BL$6:BL$271,MATCH(totalExpenditure!$A230,gDP!$B$6:$B$271))=0,"",INDEX([2]pivotTable!AW$3:AW$308,MATCH(totalExpenditure!$A230,[2]pivotTable!$A$3:$A$308,0))/100*INDEX(gDP!BL$6:BL$271,MATCH(totalExpenditure!$A230,gDP!$B$6:$B$271)))</f>
        <v>#N/A</v>
      </c>
      <c r="AX230" s="77" t="e">
        <f>IF(INDEX([2]pivotTable!AX$3:AX$308,MATCH(totalExpenditure!$A230,[2]pivotTable!$A$3:$A$308,0))/100*INDEX(gDP!BM$6:BM$271,MATCH(totalExpenditure!$A230,gDP!$B$6:$B$271))=0,"",INDEX([2]pivotTable!AX$3:AX$308,MATCH(totalExpenditure!$A230,[2]pivotTable!$A$3:$A$308,0))/100*INDEX(gDP!BM$6:BM$271,MATCH(totalExpenditure!$A230,gDP!$B$6:$B$271)))</f>
        <v>#N/A</v>
      </c>
      <c r="AY230" s="77" t="e">
        <f>IF(INDEX([2]pivotTable!AY$3:AY$308,MATCH(totalExpenditure!$A230,[2]pivotTable!$A$3:$A$308,0))/100*INDEX(gDP!BN$6:BN$271,MATCH(totalExpenditure!$A230,gDP!$B$6:$B$271))=0,"",INDEX([2]pivotTable!AY$3:AY$308,MATCH(totalExpenditure!$A230,[2]pivotTable!$A$3:$A$308,0))/100*INDEX(gDP!BN$6:BN$271,MATCH(totalExpenditure!$A230,gDP!$B$6:$B$271)))</f>
        <v>#N/A</v>
      </c>
      <c r="AZ230" s="77" t="e">
        <f>IF(INDEX([2]pivotTable!AZ$3:AZ$308,MATCH(totalExpenditure!$A230,[2]pivotTable!$A$3:$A$308,0))/100*INDEX(gDP!BO$6:BO$271,MATCH(totalExpenditure!$A230,gDP!$B$6:$B$271))=0,"",INDEX([2]pivotTable!AZ$3:AZ$308,MATCH(totalExpenditure!$A230,[2]pivotTable!$A$3:$A$308,0))/100*INDEX(gDP!BO$6:BO$271,MATCH(totalExpenditure!$A230,gDP!$B$6:$B$271)))</f>
        <v>#N/A</v>
      </c>
      <c r="BA230" s="77" t="e">
        <f>IF(INDEX([2]pivotTable!B$310:B$615,MATCH(totalExpenditure!$A230,[2]pivotTable!$A$310:$A$615,0))/100*INDEX(gDP!Q$6:Q$271,MATCH(totalExpenditure!$A230,gDP!$B$6:$B$271))=0,"",INDEX([2]pivotTable!B$310:B$615,MATCH(totalExpenditure!$A230,[2]pivotTable!$A$310:$A$615,0))/100*INDEX(gDP!Q$6:Q$271,MATCH(totalExpenditure!$A230,gDP!$B$6:$B$271)))</f>
        <v>#N/A</v>
      </c>
      <c r="BB230" s="77" t="e">
        <f>IF(INDEX([2]pivotTable!C$310:C$615,MATCH(totalExpenditure!$A230,[2]pivotTable!$A$310:$A$615,0))/100*INDEX(gDP!R$6:R$271,MATCH(totalExpenditure!$A230,gDP!$B$6:$B$271))=0,"",INDEX([2]pivotTable!C$310:C$615,MATCH(totalExpenditure!$A230,[2]pivotTable!$A$310:$A$615,0))/100*INDEX(gDP!R$6:R$271,MATCH(totalExpenditure!$A230,gDP!$B$6:$B$271)))</f>
        <v>#N/A</v>
      </c>
      <c r="BC230" s="77" t="e">
        <f>IF(INDEX([2]pivotTable!D$310:D$615,MATCH(totalExpenditure!$A230,[2]pivotTable!$A$310:$A$615,0))/100*INDEX(gDP!S$6:S$271,MATCH(totalExpenditure!$A230,gDP!$B$6:$B$271))=0,"",INDEX([2]pivotTable!D$310:D$615,MATCH(totalExpenditure!$A230,[2]pivotTable!$A$310:$A$615,0))/100*INDEX(gDP!S$6:S$271,MATCH(totalExpenditure!$A230,gDP!$B$6:$B$271)))</f>
        <v>#N/A</v>
      </c>
      <c r="BD230" s="77" t="e">
        <f>IF(INDEX([2]pivotTable!E$310:E$615,MATCH(totalExpenditure!$A230,[2]pivotTable!$A$310:$A$615,0))/100*INDEX(gDP!T$6:T$271,MATCH(totalExpenditure!$A230,gDP!$B$6:$B$271))=0,"",INDEX([2]pivotTable!E$310:E$615,MATCH(totalExpenditure!$A230,[2]pivotTable!$A$310:$A$615,0))/100*INDEX(gDP!T$6:T$271,MATCH(totalExpenditure!$A230,gDP!$B$6:$B$271)))</f>
        <v>#N/A</v>
      </c>
      <c r="BE230" s="77" t="e">
        <f>IF(INDEX([2]pivotTable!F$310:F$615,MATCH(totalExpenditure!$A230,[2]pivotTable!$A$310:$A$615,0))/100*INDEX(gDP!U$6:U$271,MATCH(totalExpenditure!$A230,gDP!$B$6:$B$271))=0,"",INDEX([2]pivotTable!F$310:F$615,MATCH(totalExpenditure!$A230,[2]pivotTable!$A$310:$A$615,0))/100*INDEX(gDP!U$6:U$271,MATCH(totalExpenditure!$A230,gDP!$B$6:$B$271)))</f>
        <v>#N/A</v>
      </c>
      <c r="BF230" s="77" t="e">
        <f>IF(INDEX([2]pivotTable!G$310:G$615,MATCH(totalExpenditure!$A230,[2]pivotTable!$A$310:$A$615,0))/100*INDEX(gDP!V$6:V$271,MATCH(totalExpenditure!$A230,gDP!$B$6:$B$271))=0,"",INDEX([2]pivotTable!G$310:G$615,MATCH(totalExpenditure!$A230,[2]pivotTable!$A$310:$A$615,0))/100*INDEX(gDP!V$6:V$271,MATCH(totalExpenditure!$A230,gDP!$B$6:$B$271)))</f>
        <v>#N/A</v>
      </c>
      <c r="BG230" s="77" t="e">
        <f>IF(INDEX([2]pivotTable!H$310:H$615,MATCH(totalExpenditure!$A230,[2]pivotTable!$A$310:$A$615,0))/100*INDEX(gDP!W$6:W$271,MATCH(totalExpenditure!$A230,gDP!$B$6:$B$271))=0,"",INDEX([2]pivotTable!H$310:H$615,MATCH(totalExpenditure!$A230,[2]pivotTable!$A$310:$A$615,0))/100*INDEX(gDP!W$6:W$271,MATCH(totalExpenditure!$A230,gDP!$B$6:$B$271)))</f>
        <v>#N/A</v>
      </c>
      <c r="BH230" s="77" t="e">
        <f>IF(INDEX([2]pivotTable!I$310:I$615,MATCH(totalExpenditure!$A230,[2]pivotTable!$A$310:$A$615,0))/100*INDEX(gDP!X$6:X$271,MATCH(totalExpenditure!$A230,gDP!$B$6:$B$271))=0,"",INDEX([2]pivotTable!I$310:I$615,MATCH(totalExpenditure!$A230,[2]pivotTable!$A$310:$A$615,0))/100*INDEX(gDP!X$6:X$271,MATCH(totalExpenditure!$A230,gDP!$B$6:$B$271)))</f>
        <v>#N/A</v>
      </c>
      <c r="BI230" s="77" t="e">
        <f>IF(INDEX([2]pivotTable!J$310:J$615,MATCH(totalExpenditure!$A230,[2]pivotTable!$A$310:$A$615,0))/100*INDEX(gDP!Y$6:Y$271,MATCH(totalExpenditure!$A230,gDP!$B$6:$B$271))=0,"",INDEX([2]pivotTable!J$310:J$615,MATCH(totalExpenditure!$A230,[2]pivotTable!$A$310:$A$615,0))/100*INDEX(gDP!Y$6:Y$271,MATCH(totalExpenditure!$A230,gDP!$B$6:$B$271)))</f>
        <v>#N/A</v>
      </c>
      <c r="BJ230" s="77" t="e">
        <f>IF(INDEX([2]pivotTable!K$310:K$615,MATCH(totalExpenditure!$A230,[2]pivotTable!$A$310:$A$615,0))/100*INDEX(gDP!Z$6:Z$271,MATCH(totalExpenditure!$A230,gDP!$B$6:$B$271))=0,"",INDEX([2]pivotTable!K$310:K$615,MATCH(totalExpenditure!$A230,[2]pivotTable!$A$310:$A$615,0))/100*INDEX(gDP!Z$6:Z$271,MATCH(totalExpenditure!$A230,gDP!$B$6:$B$271)))</f>
        <v>#N/A</v>
      </c>
      <c r="BK230" s="77" t="e">
        <f>IF(INDEX([2]pivotTable!L$310:L$615,MATCH(totalExpenditure!$A230,[2]pivotTable!$A$310:$A$615,0))/100*INDEX(gDP!AA$6:AA$271,MATCH(totalExpenditure!$A230,gDP!$B$6:$B$271))=0,"",INDEX([2]pivotTable!L$310:L$615,MATCH(totalExpenditure!$A230,[2]pivotTable!$A$310:$A$615,0))/100*INDEX(gDP!AA$6:AA$271,MATCH(totalExpenditure!$A230,gDP!$B$6:$B$271)))</f>
        <v>#N/A</v>
      </c>
      <c r="BL230" s="77" t="e">
        <f>IF(INDEX([2]pivotTable!M$310:M$615,MATCH(totalExpenditure!$A230,[2]pivotTable!$A$310:$A$615,0))/100*INDEX(gDP!AB$6:AB$271,MATCH(totalExpenditure!$A230,gDP!$B$6:$B$271))=0,"",INDEX([2]pivotTable!M$310:M$615,MATCH(totalExpenditure!$A230,[2]pivotTable!$A$310:$A$615,0))/100*INDEX(gDP!AB$6:AB$271,MATCH(totalExpenditure!$A230,gDP!$B$6:$B$271)))</f>
        <v>#N/A</v>
      </c>
      <c r="BM230" s="77" t="e">
        <f>IF(INDEX([2]pivotTable!N$310:N$615,MATCH(totalExpenditure!$A230,[2]pivotTable!$A$310:$A$615,0))/100*INDEX(gDP!AC$6:AC$271,MATCH(totalExpenditure!$A230,gDP!$B$6:$B$271))=0,"",INDEX([2]pivotTable!N$310:N$615,MATCH(totalExpenditure!$A230,[2]pivotTable!$A$310:$A$615,0))/100*INDEX(gDP!AC$6:AC$271,MATCH(totalExpenditure!$A230,gDP!$B$6:$B$271)))</f>
        <v>#N/A</v>
      </c>
      <c r="BN230" s="77" t="e">
        <f>IF(INDEX([2]pivotTable!O$310:O$615,MATCH(totalExpenditure!$A230,[2]pivotTable!$A$310:$A$615,0))/100*INDEX(gDP!AD$6:AD$271,MATCH(totalExpenditure!$A230,gDP!$B$6:$B$271))=0,"",INDEX([2]pivotTable!O$310:O$615,MATCH(totalExpenditure!$A230,[2]pivotTable!$A$310:$A$615,0))/100*INDEX(gDP!AD$6:AD$271,MATCH(totalExpenditure!$A230,gDP!$B$6:$B$271)))</f>
        <v>#N/A</v>
      </c>
      <c r="BO230" s="77" t="e">
        <f>IF(INDEX([2]pivotTable!P$310:P$615,MATCH(totalExpenditure!$A230,[2]pivotTable!$A$310:$A$615,0))/100*INDEX(gDP!AE$6:AE$271,MATCH(totalExpenditure!$A230,gDP!$B$6:$B$271))=0,"",INDEX([2]pivotTable!P$310:P$615,MATCH(totalExpenditure!$A230,[2]pivotTable!$A$310:$A$615,0))/100*INDEX(gDP!AE$6:AE$271,MATCH(totalExpenditure!$A230,gDP!$B$6:$B$271)))</f>
        <v>#N/A</v>
      </c>
      <c r="BP230" s="77" t="e">
        <f>IF(INDEX([2]pivotTable!Q$310:Q$615,MATCH(totalExpenditure!$A230,[2]pivotTable!$A$310:$A$615,0))/100*INDEX(gDP!AF$6:AF$271,MATCH(totalExpenditure!$A230,gDP!$B$6:$B$271))=0,"",INDEX([2]pivotTable!Q$310:Q$615,MATCH(totalExpenditure!$A230,[2]pivotTable!$A$310:$A$615,0))/100*INDEX(gDP!AF$6:AF$271,MATCH(totalExpenditure!$A230,gDP!$B$6:$B$271)))</f>
        <v>#N/A</v>
      </c>
      <c r="BQ230" s="77" t="e">
        <f>IF(INDEX([2]pivotTable!R$310:R$615,MATCH(totalExpenditure!$A230,[2]pivotTable!$A$310:$A$615,0))/100*INDEX(gDP!AG$6:AG$271,MATCH(totalExpenditure!$A230,gDP!$B$6:$B$271))=0,"",INDEX([2]pivotTable!R$310:R$615,MATCH(totalExpenditure!$A230,[2]pivotTable!$A$310:$A$615,0))/100*INDEX(gDP!AG$6:AG$271,MATCH(totalExpenditure!$A230,gDP!$B$6:$B$271)))</f>
        <v>#N/A</v>
      </c>
      <c r="BR230" s="77" t="e">
        <f>IF(INDEX([2]pivotTable!S$310:S$615,MATCH(totalExpenditure!$A230,[2]pivotTable!$A$310:$A$615,0))/100*INDEX(gDP!AH$6:AH$271,MATCH(totalExpenditure!$A230,gDP!$B$6:$B$271))=0,"",INDEX([2]pivotTable!S$310:S$615,MATCH(totalExpenditure!$A230,[2]pivotTable!$A$310:$A$615,0))/100*INDEX(gDP!AH$6:AH$271,MATCH(totalExpenditure!$A230,gDP!$B$6:$B$271)))</f>
        <v>#N/A</v>
      </c>
      <c r="BS230" s="77" t="e">
        <f>IF(INDEX([2]pivotTable!T$310:T$615,MATCH(totalExpenditure!$A230,[2]pivotTable!$A$310:$A$615,0))/100*INDEX(gDP!AI$6:AI$271,MATCH(totalExpenditure!$A230,gDP!$B$6:$B$271))=0,"",INDEX([2]pivotTable!T$310:T$615,MATCH(totalExpenditure!$A230,[2]pivotTable!$A$310:$A$615,0))/100*INDEX(gDP!AI$6:AI$271,MATCH(totalExpenditure!$A230,gDP!$B$6:$B$271)))</f>
        <v>#N/A</v>
      </c>
      <c r="BT230" s="77" t="e">
        <f>IF(INDEX([2]pivotTable!U$310:U$615,MATCH(totalExpenditure!$A230,[2]pivotTable!$A$310:$A$615,0))/100*INDEX(gDP!AJ$6:AJ$271,MATCH(totalExpenditure!$A230,gDP!$B$6:$B$271))=0,"",INDEX([2]pivotTable!U$310:U$615,MATCH(totalExpenditure!$A230,[2]pivotTable!$A$310:$A$615,0))/100*INDEX(gDP!AJ$6:AJ$271,MATCH(totalExpenditure!$A230,gDP!$B$6:$B$271)))</f>
        <v>#N/A</v>
      </c>
      <c r="BU230" s="77" t="e">
        <f>IF(INDEX([2]pivotTable!V$310:V$615,MATCH(totalExpenditure!$A230,[2]pivotTable!$A$310:$A$615,0))/100*INDEX(gDP!AK$6:AK$271,MATCH(totalExpenditure!$A230,gDP!$B$6:$B$271))=0,"",INDEX([2]pivotTable!V$310:V$615,MATCH(totalExpenditure!$A230,[2]pivotTable!$A$310:$A$615,0))/100*INDEX(gDP!AK$6:AK$271,MATCH(totalExpenditure!$A230,gDP!$B$6:$B$271)))</f>
        <v>#N/A</v>
      </c>
      <c r="BV230" s="77" t="e">
        <f>IF(INDEX([2]pivotTable!W$310:W$615,MATCH(totalExpenditure!$A230,[2]pivotTable!$A$310:$A$615,0))/100*INDEX(gDP!AL$6:AL$271,MATCH(totalExpenditure!$A230,gDP!$B$6:$B$271))=0,"",INDEX([2]pivotTable!W$310:W$615,MATCH(totalExpenditure!$A230,[2]pivotTable!$A$310:$A$615,0))/100*INDEX(gDP!AL$6:AL$271,MATCH(totalExpenditure!$A230,gDP!$B$6:$B$271)))</f>
        <v>#N/A</v>
      </c>
      <c r="BW230" s="77" t="e">
        <f>IF(INDEX([2]pivotTable!X$310:X$615,MATCH(totalExpenditure!$A230,[2]pivotTable!$A$310:$A$615,0))/100*INDEX(gDP!AM$6:AM$271,MATCH(totalExpenditure!$A230,gDP!$B$6:$B$271))=0,"",INDEX([2]pivotTable!X$310:X$615,MATCH(totalExpenditure!$A230,[2]pivotTable!$A$310:$A$615,0))/100*INDEX(gDP!AM$6:AM$271,MATCH(totalExpenditure!$A230,gDP!$B$6:$B$271)))</f>
        <v>#N/A</v>
      </c>
      <c r="BX230" s="77" t="e">
        <f>IF(INDEX([2]pivotTable!Y$310:Y$615,MATCH(totalExpenditure!$A230,[2]pivotTable!$A$310:$A$615,0))/100*INDEX(gDP!AN$6:AN$271,MATCH(totalExpenditure!$A230,gDP!$B$6:$B$271))=0,"",INDEX([2]pivotTable!Y$310:Y$615,MATCH(totalExpenditure!$A230,[2]pivotTable!$A$310:$A$615,0))/100*INDEX(gDP!AN$6:AN$271,MATCH(totalExpenditure!$A230,gDP!$B$6:$B$271)))</f>
        <v>#N/A</v>
      </c>
      <c r="BY230" s="77" t="e">
        <f>IF(INDEX([2]pivotTable!Z$310:Z$615,MATCH(totalExpenditure!$A230,[2]pivotTable!$A$310:$A$615,0))/100*INDEX(gDP!AO$6:AO$271,MATCH(totalExpenditure!$A230,gDP!$B$6:$B$271))=0,"",INDEX([2]pivotTable!Z$310:Z$615,MATCH(totalExpenditure!$A230,[2]pivotTable!$A$310:$A$615,0))/100*INDEX(gDP!AO$6:AO$271,MATCH(totalExpenditure!$A230,gDP!$B$6:$B$271)))</f>
        <v>#N/A</v>
      </c>
      <c r="BZ230" s="77" t="e">
        <f>IF(INDEX([2]pivotTable!AA$310:AA$615,MATCH(totalExpenditure!$A230,[2]pivotTable!$A$310:$A$615,0))/100*INDEX(gDP!AP$6:AP$271,MATCH(totalExpenditure!$A230,gDP!$B$6:$B$271))=0,"",INDEX([2]pivotTable!AA$310:AA$615,MATCH(totalExpenditure!$A230,[2]pivotTable!$A$310:$A$615,0))/100*INDEX(gDP!AP$6:AP$271,MATCH(totalExpenditure!$A230,gDP!$B$6:$B$271)))</f>
        <v>#N/A</v>
      </c>
      <c r="CA230" s="77" t="e">
        <f>IF(INDEX([2]pivotTable!AB$310:AB$615,MATCH(totalExpenditure!$A230,[2]pivotTable!$A$310:$A$615,0))/100*INDEX(gDP!AQ$6:AQ$271,MATCH(totalExpenditure!$A230,gDP!$B$6:$B$271))=0,"",INDEX([2]pivotTable!AB$310:AB$615,MATCH(totalExpenditure!$A230,[2]pivotTable!$A$310:$A$615,0))/100*INDEX(gDP!AQ$6:AQ$271,MATCH(totalExpenditure!$A230,gDP!$B$6:$B$271)))</f>
        <v>#N/A</v>
      </c>
      <c r="CB230" s="77" t="e">
        <f>IF(INDEX([2]pivotTable!AC$310:AC$615,MATCH(totalExpenditure!$A230,[2]pivotTable!$A$310:$A$615,0))/100*INDEX(gDP!AR$6:AR$271,MATCH(totalExpenditure!$A230,gDP!$B$6:$B$271))=0,"",INDEX([2]pivotTable!AC$310:AC$615,MATCH(totalExpenditure!$A230,[2]pivotTable!$A$310:$A$615,0))/100*INDEX(gDP!AR$6:AR$271,MATCH(totalExpenditure!$A230,gDP!$B$6:$B$271)))</f>
        <v>#N/A</v>
      </c>
      <c r="CC230" s="77" t="e">
        <f>IF(INDEX([2]pivotTable!AD$310:AD$615,MATCH(totalExpenditure!$A230,[2]pivotTable!$A$310:$A$615,0))/100*INDEX(gDP!AS$6:AS$271,MATCH(totalExpenditure!$A230,gDP!$B$6:$B$271))=0,"",INDEX([2]pivotTable!AD$310:AD$615,MATCH(totalExpenditure!$A230,[2]pivotTable!$A$310:$A$615,0))/100*INDEX(gDP!AS$6:AS$271,MATCH(totalExpenditure!$A230,gDP!$B$6:$B$271)))</f>
        <v>#N/A</v>
      </c>
      <c r="CD230" s="77" t="e">
        <f>IF(INDEX([2]pivotTable!AE$310:AE$615,MATCH(totalExpenditure!$A230,[2]pivotTable!$A$310:$A$615,0))/100*INDEX(gDP!AT$6:AT$271,MATCH(totalExpenditure!$A230,gDP!$B$6:$B$271))=0,"",INDEX([2]pivotTable!AE$310:AE$615,MATCH(totalExpenditure!$A230,[2]pivotTable!$A$310:$A$615,0))/100*INDEX(gDP!AT$6:AT$271,MATCH(totalExpenditure!$A230,gDP!$B$6:$B$271)))</f>
        <v>#N/A</v>
      </c>
      <c r="CE230" s="77" t="e">
        <f>IF(INDEX([2]pivotTable!AF$310:AF$615,MATCH(totalExpenditure!$A230,[2]pivotTable!$A$310:$A$615,0))/100*INDEX(gDP!AU$6:AU$271,MATCH(totalExpenditure!$A230,gDP!$B$6:$B$271))=0,"",INDEX([2]pivotTable!AF$310:AF$615,MATCH(totalExpenditure!$A230,[2]pivotTable!$A$310:$A$615,0))/100*INDEX(gDP!AU$6:AU$271,MATCH(totalExpenditure!$A230,gDP!$B$6:$B$271)))</f>
        <v>#N/A</v>
      </c>
      <c r="CF230" s="77" t="e">
        <f>IF(INDEX([2]pivotTable!AG$310:AG$615,MATCH(totalExpenditure!$A230,[2]pivotTable!$A$310:$A$615,0))/100*INDEX(gDP!AV$6:AV$271,MATCH(totalExpenditure!$A230,gDP!$B$6:$B$271))=0,"",INDEX([2]pivotTable!AG$310:AG$615,MATCH(totalExpenditure!$A230,[2]pivotTable!$A$310:$A$615,0))/100*INDEX(gDP!AV$6:AV$271,MATCH(totalExpenditure!$A230,gDP!$B$6:$B$271)))</f>
        <v>#N/A</v>
      </c>
      <c r="CG230" s="77" t="e">
        <f>IF(INDEX([2]pivotTable!AH$310:AH$615,MATCH(totalExpenditure!$A230,[2]pivotTable!$A$310:$A$615,0))/100*INDEX(gDP!AW$6:AW$271,MATCH(totalExpenditure!$A230,gDP!$B$6:$B$271))=0,"",INDEX([2]pivotTable!AH$310:AH$615,MATCH(totalExpenditure!$A230,[2]pivotTable!$A$310:$A$615,0))/100*INDEX(gDP!AW$6:AW$271,MATCH(totalExpenditure!$A230,gDP!$B$6:$B$271)))</f>
        <v>#N/A</v>
      </c>
      <c r="CH230" s="77" t="e">
        <f>IF(INDEX([2]pivotTable!AI$310:AI$615,MATCH(totalExpenditure!$A230,[2]pivotTable!$A$310:$A$615,0))/100*INDEX(gDP!AX$6:AX$271,MATCH(totalExpenditure!$A230,gDP!$B$6:$B$271))=0,"",INDEX([2]pivotTable!AI$310:AI$615,MATCH(totalExpenditure!$A230,[2]pivotTable!$A$310:$A$615,0))/100*INDEX(gDP!AX$6:AX$271,MATCH(totalExpenditure!$A230,gDP!$B$6:$B$271)))</f>
        <v>#N/A</v>
      </c>
      <c r="CI230" s="77" t="e">
        <f>IF(INDEX([2]pivotTable!AJ$310:AJ$615,MATCH(totalExpenditure!$A230,[2]pivotTable!$A$310:$A$615,0))/100*INDEX(gDP!AY$6:AY$271,MATCH(totalExpenditure!$A230,gDP!$B$6:$B$271))=0,"",INDEX([2]pivotTable!AJ$310:AJ$615,MATCH(totalExpenditure!$A230,[2]pivotTable!$A$310:$A$615,0))/100*INDEX(gDP!AY$6:AY$271,MATCH(totalExpenditure!$A230,gDP!$B$6:$B$271)))</f>
        <v>#N/A</v>
      </c>
      <c r="CJ230" s="77" t="e">
        <f>IF(INDEX([2]pivotTable!AK$310:AK$615,MATCH(totalExpenditure!$A230,[2]pivotTable!$A$310:$A$615,0))/100*INDEX(gDP!AZ$6:AZ$271,MATCH(totalExpenditure!$A230,gDP!$B$6:$B$271))=0,"",INDEX([2]pivotTable!AK$310:AK$615,MATCH(totalExpenditure!$A230,[2]pivotTable!$A$310:$A$615,0))/100*INDEX(gDP!AZ$6:AZ$271,MATCH(totalExpenditure!$A230,gDP!$B$6:$B$271)))</f>
        <v>#N/A</v>
      </c>
      <c r="CK230" s="77" t="e">
        <f>IF(INDEX([2]pivotTable!AL$310:AL$615,MATCH(totalExpenditure!$A230,[2]pivotTable!$A$310:$A$615,0))/100*INDEX(gDP!BA$6:BA$271,MATCH(totalExpenditure!$A230,gDP!$B$6:$B$271))=0,"",INDEX([2]pivotTable!AL$310:AL$615,MATCH(totalExpenditure!$A230,[2]pivotTable!$A$310:$A$615,0))/100*INDEX(gDP!BA$6:BA$271,MATCH(totalExpenditure!$A230,gDP!$B$6:$B$271)))</f>
        <v>#N/A</v>
      </c>
      <c r="CL230" s="77" t="e">
        <f>IF(INDEX([2]pivotTable!AM$310:AM$615,MATCH(totalExpenditure!$A230,[2]pivotTable!$A$310:$A$615,0))/100*INDEX(gDP!BB$6:BB$271,MATCH(totalExpenditure!$A230,gDP!$B$6:$B$271))=0,"",INDEX([2]pivotTable!AM$310:AM$615,MATCH(totalExpenditure!$A230,[2]pivotTable!$A$310:$A$615,0))/100*INDEX(gDP!BB$6:BB$271,MATCH(totalExpenditure!$A230,gDP!$B$6:$B$271)))</f>
        <v>#N/A</v>
      </c>
      <c r="CM230" s="77" t="e">
        <f>IF(INDEX([2]pivotTable!AN$310:AN$615,MATCH(totalExpenditure!$A230,[2]pivotTable!$A$310:$A$615,0))/100*INDEX(gDP!BC$6:BC$271,MATCH(totalExpenditure!$A230,gDP!$B$6:$B$271))=0,"",INDEX([2]pivotTable!AN$310:AN$615,MATCH(totalExpenditure!$A230,[2]pivotTable!$A$310:$A$615,0))/100*INDEX(gDP!BC$6:BC$271,MATCH(totalExpenditure!$A230,gDP!$B$6:$B$271)))</f>
        <v>#N/A</v>
      </c>
      <c r="CN230" s="77" t="e">
        <f>IF(INDEX([2]pivotTable!AO$310:AO$615,MATCH(totalExpenditure!$A230,[2]pivotTable!$A$310:$A$615,0))/100*INDEX(gDP!BD$6:BD$271,MATCH(totalExpenditure!$A230,gDP!$B$6:$B$271))=0,"",INDEX([2]pivotTable!AO$310:AO$615,MATCH(totalExpenditure!$A230,[2]pivotTable!$A$310:$A$615,0))/100*INDEX(gDP!BD$6:BD$271,MATCH(totalExpenditure!$A230,gDP!$B$6:$B$271)))</f>
        <v>#N/A</v>
      </c>
      <c r="CO230" s="77" t="e">
        <f>IF(INDEX([2]pivotTable!AP$310:AP$615,MATCH(totalExpenditure!$A230,[2]pivotTable!$A$310:$A$615,0))/100*INDEX(gDP!BE$6:BE$271,MATCH(totalExpenditure!$A230,gDP!$B$6:$B$271))=0,"",INDEX([2]pivotTable!AP$310:AP$615,MATCH(totalExpenditure!$A230,[2]pivotTable!$A$310:$A$615,0))/100*INDEX(gDP!BE$6:BE$271,MATCH(totalExpenditure!$A230,gDP!$B$6:$B$271)))</f>
        <v>#N/A</v>
      </c>
      <c r="CP230" s="77" t="e">
        <f>IF(INDEX([2]pivotTable!AQ$310:AQ$615,MATCH(totalExpenditure!$A230,[2]pivotTable!$A$310:$A$615,0))/100*INDEX(gDP!BF$6:BF$271,MATCH(totalExpenditure!$A230,gDP!$B$6:$B$271))=0,"",INDEX([2]pivotTable!AQ$310:AQ$615,MATCH(totalExpenditure!$A230,[2]pivotTable!$A$310:$A$615,0))/100*INDEX(gDP!BF$6:BF$271,MATCH(totalExpenditure!$A230,gDP!$B$6:$B$271)))</f>
        <v>#N/A</v>
      </c>
      <c r="CQ230" s="77" t="e">
        <f>IF(INDEX([2]pivotTable!AR$310:AR$615,MATCH(totalExpenditure!$A230,[2]pivotTable!$A$310:$A$615,0))/100*INDEX(gDP!BG$6:BG$271,MATCH(totalExpenditure!$A230,gDP!$B$6:$B$271))=0,"",INDEX([2]pivotTable!AR$310:AR$615,MATCH(totalExpenditure!$A230,[2]pivotTable!$A$310:$A$615,0))/100*INDEX(gDP!BG$6:BG$271,MATCH(totalExpenditure!$A230,gDP!$B$6:$B$271)))</f>
        <v>#N/A</v>
      </c>
      <c r="CR230" s="77" t="e">
        <f>IF(INDEX([2]pivotTable!AS$310:AS$615,MATCH(totalExpenditure!$A230,[2]pivotTable!$A$310:$A$615,0))/100*INDEX(gDP!BH$6:BH$271,MATCH(totalExpenditure!$A230,gDP!$B$6:$B$271))=0,"",INDEX([2]pivotTable!AS$310:AS$615,MATCH(totalExpenditure!$A230,[2]pivotTable!$A$310:$A$615,0))/100*INDEX(gDP!BH$6:BH$271,MATCH(totalExpenditure!$A230,gDP!$B$6:$B$271)))</f>
        <v>#N/A</v>
      </c>
      <c r="CS230" s="77" t="e">
        <f>IF(INDEX([2]pivotTable!AT$310:AT$615,MATCH(totalExpenditure!$A230,[2]pivotTable!$A$310:$A$615,0))/100*INDEX(gDP!BI$6:BI$271,MATCH(totalExpenditure!$A230,gDP!$B$6:$B$271))=0,"",INDEX([2]pivotTable!AT$310:AT$615,MATCH(totalExpenditure!$A230,[2]pivotTable!$A$310:$A$615,0))/100*INDEX(gDP!BI$6:BI$271,MATCH(totalExpenditure!$A230,gDP!$B$6:$B$271)))</f>
        <v>#N/A</v>
      </c>
      <c r="CT230" s="77" t="e">
        <f>IF(INDEX([2]pivotTable!AU$310:AU$615,MATCH(totalExpenditure!$A230,[2]pivotTable!$A$310:$A$615,0))/100*INDEX(gDP!BJ$6:BJ$271,MATCH(totalExpenditure!$A230,gDP!$B$6:$B$271))=0,"",INDEX([2]pivotTable!AU$310:AU$615,MATCH(totalExpenditure!$A230,[2]pivotTable!$A$310:$A$615,0))/100*INDEX(gDP!BJ$6:BJ$271,MATCH(totalExpenditure!$A230,gDP!$B$6:$B$271)))</f>
        <v>#N/A</v>
      </c>
      <c r="CU230" s="77" t="e">
        <f>IF(INDEX([2]pivotTable!AV$310:AV$615,MATCH(totalExpenditure!$A230,[2]pivotTable!$A$310:$A$615,0))/100*INDEX(gDP!BK$6:BK$271,MATCH(totalExpenditure!$A230,gDP!$B$6:$B$271))=0,"",INDEX([2]pivotTable!AV$310:AV$615,MATCH(totalExpenditure!$A230,[2]pivotTable!$A$310:$A$615,0))/100*INDEX(gDP!BK$6:BK$271,MATCH(totalExpenditure!$A230,gDP!$B$6:$B$271)))</f>
        <v>#N/A</v>
      </c>
      <c r="CV230" s="77" t="e">
        <f>IF(INDEX([2]pivotTable!AW$310:AW$615,MATCH(totalExpenditure!$A230,[2]pivotTable!$A$310:$A$615,0))/100*INDEX(gDP!BL$6:BL$271,MATCH(totalExpenditure!$A230,gDP!$B$6:$B$271))=0,"",INDEX([2]pivotTable!AW$310:AW$615,MATCH(totalExpenditure!$A230,[2]pivotTable!$A$310:$A$615,0))/100*INDEX(gDP!BL$6:BL$271,MATCH(totalExpenditure!$A230,gDP!$B$6:$B$271)))</f>
        <v>#N/A</v>
      </c>
      <c r="CW230" s="77" t="e">
        <f>IF(INDEX([2]pivotTable!AX$310:AX$615,MATCH(totalExpenditure!$A230,[2]pivotTable!$A$310:$A$615,0))/100*INDEX(gDP!BM$6:BM$271,MATCH(totalExpenditure!$A230,gDP!$B$6:$B$271))=0,"",INDEX([2]pivotTable!AX$310:AX$615,MATCH(totalExpenditure!$A230,[2]pivotTable!$A$310:$A$615,0))/100*INDEX(gDP!BM$6:BM$271,MATCH(totalExpenditure!$A230,gDP!$B$6:$B$271)))</f>
        <v>#N/A</v>
      </c>
      <c r="CX230" s="77" t="e">
        <f>IF(INDEX([2]pivotTable!AY$310:AY$615,MATCH(totalExpenditure!$A230,[2]pivotTable!$A$310:$A$615,0))/100*INDEX(gDP!BN$6:BN$271,MATCH(totalExpenditure!$A230,gDP!$B$6:$B$271))=0,"",INDEX([2]pivotTable!AY$310:AY$615,MATCH(totalExpenditure!$A230,[2]pivotTable!$A$310:$A$615,0))/100*INDEX(gDP!BN$6:BN$271,MATCH(totalExpenditure!$A230,gDP!$B$6:$B$271)))</f>
        <v>#N/A</v>
      </c>
      <c r="CY230" s="77" t="e">
        <f>IF(INDEX([2]pivotTable!AZ$310:AZ$615,MATCH(totalExpenditure!$A230,[2]pivotTable!$A$310:$A$615,0))/100*INDEX(gDP!BO$6:BO$271,MATCH(totalExpenditure!$A230,gDP!$B$6:$B$271))=0,"",INDEX([2]pivotTable!AZ$310:AZ$615,MATCH(totalExpenditure!$A230,[2]pivotTable!$A$310:$A$615,0))/100*INDEX(gDP!BO$6:BO$271,MATCH(totalExpenditure!$A230,gDP!$B$6:$B$271)))</f>
        <v>#N/A</v>
      </c>
      <c r="CZ230" s="77" t="e">
        <f>IF(B230="","",IF(BA230="","",B230-B230+INDEX(gDP!Q$6:Q$271,MATCH(totalExpenditure!$A230,gDP!$B$6:$B$271))))</f>
        <v>#N/A</v>
      </c>
      <c r="DA230" s="77" t="e">
        <f>IF(C230="","",IF(BB230="","",C230-C230+INDEX(gDP!R$6:R$271,MATCH(totalExpenditure!$A230,gDP!$B$6:$B$271))))</f>
        <v>#N/A</v>
      </c>
      <c r="DB230" s="77" t="e">
        <f>IF(D230="","",IF(BC230="","",D230-D230+INDEX(gDP!S$6:S$271,MATCH(totalExpenditure!$A230,gDP!$B$6:$B$271))))</f>
        <v>#N/A</v>
      </c>
      <c r="DC230" s="77" t="e">
        <f>IF(E230="","",IF(BD230="","",E230-E230+INDEX(gDP!T$6:T$271,MATCH(totalExpenditure!$A230,gDP!$B$6:$B$271))))</f>
        <v>#N/A</v>
      </c>
      <c r="DD230" s="77" t="e">
        <f>IF(F230="","",IF(BE230="","",F230-F230+INDEX(gDP!U$6:U$271,MATCH(totalExpenditure!$A230,gDP!$B$6:$B$271))))</f>
        <v>#N/A</v>
      </c>
      <c r="DE230" s="77" t="e">
        <f>IF(G230="","",IF(BF230="","",G230-G230+INDEX(gDP!V$6:V$271,MATCH(totalExpenditure!$A230,gDP!$B$6:$B$271))))</f>
        <v>#N/A</v>
      </c>
      <c r="DF230" s="77" t="e">
        <f>IF(H230="","",IF(BG230="","",H230-H230+INDEX(gDP!W$6:W$271,MATCH(totalExpenditure!$A230,gDP!$B$6:$B$271))))</f>
        <v>#N/A</v>
      </c>
      <c r="DG230" s="77" t="e">
        <f>IF(I230="","",IF(BH230="","",I230-I230+INDEX(gDP!X$6:X$271,MATCH(totalExpenditure!$A230,gDP!$B$6:$B$271))))</f>
        <v>#N/A</v>
      </c>
      <c r="DH230" s="77" t="e">
        <f>IF(J230="","",IF(BI230="","",J230-J230+INDEX(gDP!Y$6:Y$271,MATCH(totalExpenditure!$A230,gDP!$B$6:$B$271))))</f>
        <v>#N/A</v>
      </c>
      <c r="DI230" s="77" t="e">
        <f>IF(K230="","",IF(BJ230="","",K230-K230+INDEX(gDP!Z$6:Z$271,MATCH(totalExpenditure!$A230,gDP!$B$6:$B$271))))</f>
        <v>#N/A</v>
      </c>
      <c r="DJ230" s="77" t="e">
        <f>IF(L230="","",IF(BK230="","",L230-L230+INDEX(gDP!AA$6:AA$271,MATCH(totalExpenditure!$A230,gDP!$B$6:$B$271))))</f>
        <v>#N/A</v>
      </c>
      <c r="DK230" s="77" t="e">
        <f>IF(M230="","",IF(BL230="","",M230-M230+INDEX(gDP!AB$6:AB$271,MATCH(totalExpenditure!$A230,gDP!$B$6:$B$271))))</f>
        <v>#N/A</v>
      </c>
      <c r="DL230" s="77" t="e">
        <f>IF(N230="","",IF(BM230="","",N230-N230+INDEX(gDP!AC$6:AC$271,MATCH(totalExpenditure!$A230,gDP!$B$6:$B$271))))</f>
        <v>#N/A</v>
      </c>
      <c r="DM230" s="77" t="e">
        <f>IF(O230="","",IF(BN230="","",O230-O230+INDEX(gDP!AD$6:AD$271,MATCH(totalExpenditure!$A230,gDP!$B$6:$B$271))))</f>
        <v>#N/A</v>
      </c>
      <c r="DN230" s="77" t="e">
        <f>IF(P230="","",IF(BO230="","",P230-P230+INDEX(gDP!AE$6:AE$271,MATCH(totalExpenditure!$A230,gDP!$B$6:$B$271))))</f>
        <v>#N/A</v>
      </c>
      <c r="DO230" s="77" t="e">
        <f>IF(Q230="","",IF(BP230="","",Q230-Q230+INDEX(gDP!AF$6:AF$271,MATCH(totalExpenditure!$A230,gDP!$B$6:$B$271))))</f>
        <v>#N/A</v>
      </c>
      <c r="DP230" s="77" t="e">
        <f>IF(R230="","",IF(BQ230="","",R230-R230+INDEX(gDP!AG$6:AG$271,MATCH(totalExpenditure!$A230,gDP!$B$6:$B$271))))</f>
        <v>#N/A</v>
      </c>
      <c r="DQ230" s="77" t="e">
        <f>IF(S230="","",IF(BR230="","",S230-S230+INDEX(gDP!AH$6:AH$271,MATCH(totalExpenditure!$A230,gDP!$B$6:$B$271))))</f>
        <v>#N/A</v>
      </c>
      <c r="DR230" s="77" t="e">
        <f>IF(T230="","",IF(BS230="","",T230-T230+INDEX(gDP!AI$6:AI$271,MATCH(totalExpenditure!$A230,gDP!$B$6:$B$271))))</f>
        <v>#N/A</v>
      </c>
      <c r="DS230" s="77" t="e">
        <f>IF(U230="","",IF(BT230="","",U230-U230+INDEX(gDP!AJ$6:AJ$271,MATCH(totalExpenditure!$A230,gDP!$B$6:$B$271))))</f>
        <v>#N/A</v>
      </c>
      <c r="DT230" s="77" t="e">
        <f>IF(V230="","",IF(BU230="","",V230-V230+INDEX(gDP!AK$6:AK$271,MATCH(totalExpenditure!$A230,gDP!$B$6:$B$271))))</f>
        <v>#N/A</v>
      </c>
      <c r="DU230" s="77" t="e">
        <f>IF(W230="","",IF(BV230="","",W230-W230+INDEX(gDP!AL$6:AL$271,MATCH(totalExpenditure!$A230,gDP!$B$6:$B$271))))</f>
        <v>#N/A</v>
      </c>
      <c r="DV230" s="77" t="e">
        <f>IF(X230="","",IF(BW230="","",X230-X230+INDEX(gDP!AM$6:AM$271,MATCH(totalExpenditure!$A230,gDP!$B$6:$B$271))))</f>
        <v>#N/A</v>
      </c>
      <c r="DW230" s="77" t="e">
        <f>IF(Y230="","",IF(BX230="","",Y230-Y230+INDEX(gDP!AN$6:AN$271,MATCH(totalExpenditure!$A230,gDP!$B$6:$B$271))))</f>
        <v>#N/A</v>
      </c>
      <c r="DX230" s="77" t="e">
        <f>IF(Z230="","",IF(BY230="","",Z230-Z230+INDEX(gDP!AO$6:AO$271,MATCH(totalExpenditure!$A230,gDP!$B$6:$B$271))))</f>
        <v>#N/A</v>
      </c>
      <c r="DY230" s="77" t="e">
        <f>IF(AA230="","",IF(BZ230="","",AA230-AA230+INDEX(gDP!AP$6:AP$271,MATCH(totalExpenditure!$A230,gDP!$B$6:$B$271))))</f>
        <v>#N/A</v>
      </c>
      <c r="DZ230" s="77" t="e">
        <f>IF(AB230="","",IF(CA230="","",AB230-AB230+INDEX(gDP!AQ$6:AQ$271,MATCH(totalExpenditure!$A230,gDP!$B$6:$B$271))))</f>
        <v>#N/A</v>
      </c>
      <c r="EA230" s="77" t="e">
        <f>IF(AC230="","",IF(CB230="","",AC230-AC230+INDEX(gDP!AR$6:AR$271,MATCH(totalExpenditure!$A230,gDP!$B$6:$B$271))))</f>
        <v>#N/A</v>
      </c>
      <c r="EB230" s="77" t="e">
        <f>IF(AD230="","",IF(CC230="","",AD230-AD230+INDEX(gDP!AS$6:AS$271,MATCH(totalExpenditure!$A230,gDP!$B$6:$B$271))))</f>
        <v>#N/A</v>
      </c>
      <c r="EC230" s="77" t="e">
        <f>IF(AE230="","",IF(CD230="","",AE230-AE230+INDEX(gDP!AT$6:AT$271,MATCH(totalExpenditure!$A230,gDP!$B$6:$B$271))))</f>
        <v>#N/A</v>
      </c>
      <c r="ED230" s="77" t="e">
        <f>IF(AF230="","",IF(CE230="","",AF230-AF230+INDEX(gDP!AU$6:AU$271,MATCH(totalExpenditure!$A230,gDP!$B$6:$B$271))))</f>
        <v>#N/A</v>
      </c>
      <c r="EE230" s="77" t="e">
        <f>IF(AG230="","",IF(CF230="","",AG230-AG230+INDEX(gDP!AV$6:AV$271,MATCH(totalExpenditure!$A230,gDP!$B$6:$B$271))))</f>
        <v>#N/A</v>
      </c>
      <c r="EF230" s="77" t="e">
        <f>IF(AH230="","",IF(CG230="","",AH230-AH230+INDEX(gDP!AW$6:AW$271,MATCH(totalExpenditure!$A230,gDP!$B$6:$B$271))))</f>
        <v>#N/A</v>
      </c>
      <c r="EG230" s="77" t="e">
        <f>IF(AI230="","",IF(CH230="","",AI230-AI230+INDEX(gDP!AX$6:AX$271,MATCH(totalExpenditure!$A230,gDP!$B$6:$B$271))))</f>
        <v>#N/A</v>
      </c>
      <c r="EH230" s="77" t="e">
        <f>IF(AJ230="","",IF(CI230="","",AJ230-AJ230+INDEX(gDP!AY$6:AY$271,MATCH(totalExpenditure!$A230,gDP!$B$6:$B$271))))</f>
        <v>#N/A</v>
      </c>
      <c r="EI230" s="77" t="e">
        <f>IF(AK230="","",IF(CJ230="","",AK230-AK230+INDEX(gDP!AZ$6:AZ$271,MATCH(totalExpenditure!$A230,gDP!$B$6:$B$271))))</f>
        <v>#N/A</v>
      </c>
      <c r="EJ230" s="77" t="e">
        <f>IF(AL230="","",IF(CK230="","",AL230-AL230+INDEX(gDP!BA$6:BA$271,MATCH(totalExpenditure!$A230,gDP!$B$6:$B$271))))</f>
        <v>#N/A</v>
      </c>
      <c r="EK230" s="77" t="e">
        <f>IF(AM230="","",IF(CL230="","",AM230-AM230+INDEX(gDP!BB$6:BB$271,MATCH(totalExpenditure!$A230,gDP!$B$6:$B$271))))</f>
        <v>#N/A</v>
      </c>
      <c r="EL230" s="77" t="e">
        <f>IF(AN230="","",IF(CM230="","",AN230-AN230+INDEX(gDP!BC$6:BC$271,MATCH(totalExpenditure!$A230,gDP!$B$6:$B$271))))</f>
        <v>#N/A</v>
      </c>
      <c r="EM230" s="77" t="e">
        <f>IF(AO230="","",IF(CN230="","",AO230-AO230+INDEX(gDP!BD$6:BD$271,MATCH(totalExpenditure!$A230,gDP!$B$6:$B$271))))</f>
        <v>#N/A</v>
      </c>
      <c r="EN230" s="77" t="e">
        <f>IF(AP230="","",IF(CO230="","",AP230-AP230+INDEX(gDP!BE$6:BE$271,MATCH(totalExpenditure!$A230,gDP!$B$6:$B$271))))</f>
        <v>#N/A</v>
      </c>
      <c r="EO230" s="77" t="e">
        <f>IF(AQ230="","",IF(CP230="","",AQ230-AQ230+INDEX(gDP!BF$6:BF$271,MATCH(totalExpenditure!$A230,gDP!$B$6:$B$271))))</f>
        <v>#N/A</v>
      </c>
      <c r="EP230" s="77" t="e">
        <f>IF(AR230="","",IF(CQ230="","",AR230-AR230+INDEX(gDP!BG$6:BG$271,MATCH(totalExpenditure!$A230,gDP!$B$6:$B$271))))</f>
        <v>#N/A</v>
      </c>
      <c r="EQ230" s="77" t="e">
        <f>IF(AS230="","",IF(CR230="","",AS230-AS230+INDEX(gDP!BH$6:BH$271,MATCH(totalExpenditure!$A230,gDP!$B$6:$B$271))))</f>
        <v>#N/A</v>
      </c>
      <c r="ER230" s="77" t="e">
        <f>IF(AT230="","",IF(CS230="","",AT230-AT230+INDEX(gDP!BI$6:BI$271,MATCH(totalExpenditure!$A230,gDP!$B$6:$B$271))))</f>
        <v>#N/A</v>
      </c>
      <c r="ES230" s="77" t="e">
        <f>IF(AU230="","",IF(CT230="","",AU230-AU230+INDEX(gDP!BJ$6:BJ$271,MATCH(totalExpenditure!$A230,gDP!$B$6:$B$271))))</f>
        <v>#N/A</v>
      </c>
      <c r="ET230" s="77" t="e">
        <f>IF(AV230="","",IF(CU230="","",AV230-AV230+INDEX(gDP!BK$6:BK$271,MATCH(totalExpenditure!$A230,gDP!$B$6:$B$271))))</f>
        <v>#N/A</v>
      </c>
      <c r="EU230" s="77" t="e">
        <f>IF(AW230="","",IF(CV230="","",AW230-AW230+INDEX(gDP!BL$6:BL$271,MATCH(totalExpenditure!$A230,gDP!$B$6:$B$271))))</f>
        <v>#N/A</v>
      </c>
      <c r="EV230" s="77" t="e">
        <f>IF(AX230="","",IF(CW230="","",AX230-AX230+INDEX(gDP!BM$6:BM$271,MATCH(totalExpenditure!$A230,gDP!$B$6:$B$271))))</f>
        <v>#N/A</v>
      </c>
      <c r="EW230" s="77" t="e">
        <f>IF(AY230="","",IF(CX230="","",AY230-AY230+INDEX(gDP!BN$6:BN$271,MATCH(totalExpenditure!$A230,gDP!$B$6:$B$271))))</f>
        <v>#N/A</v>
      </c>
      <c r="EX230" s="77" t="e">
        <f>IF(AZ230="","",IF(CY230="","",AZ230-AZ230+INDEX(gDP!BO$6:BO$271,MATCH(totalExpenditure!$A230,gDP!$B$6:$B$271))))</f>
        <v>#N/A</v>
      </c>
    </row>
    <row r="231" spans="1:154" x14ac:dyDescent="0.35">
      <c r="A231" t="s">
        <v>671</v>
      </c>
      <c r="B231" s="77" t="str">
        <f>IF(INDEX([2]pivotTable!B$3:B$308,MATCH(totalExpenditure!$A231,[2]pivotTable!$A$3:$A$308,0))/100*INDEX(gDP!Q$6:Q$271,MATCH(totalExpenditure!$A231,gDP!$B$6:$B$271))=0,"",INDEX([2]pivotTable!B$3:B$308,MATCH(totalExpenditure!$A231,[2]pivotTable!$A$3:$A$308,0))/100*INDEX(gDP!Q$6:Q$271,MATCH(totalExpenditure!$A231,gDP!$B$6:$B$271)))</f>
        <v/>
      </c>
      <c r="C231" s="77" t="str">
        <f>IF(INDEX([2]pivotTable!C$3:C$308,MATCH(totalExpenditure!$A231,[2]pivotTable!$A$3:$A$308,0))/100*INDEX(gDP!R$6:R$271,MATCH(totalExpenditure!$A231,gDP!$B$6:$B$271))=0,"",INDEX([2]pivotTable!C$3:C$308,MATCH(totalExpenditure!$A231,[2]pivotTable!$A$3:$A$308,0))/100*INDEX(gDP!R$6:R$271,MATCH(totalExpenditure!$A231,gDP!$B$6:$B$271)))</f>
        <v/>
      </c>
      <c r="D231" s="77" t="str">
        <f>IF(INDEX([2]pivotTable!D$3:D$308,MATCH(totalExpenditure!$A231,[2]pivotTable!$A$3:$A$308,0))/100*INDEX(gDP!S$6:S$271,MATCH(totalExpenditure!$A231,gDP!$B$6:$B$271))=0,"",INDEX([2]pivotTable!D$3:D$308,MATCH(totalExpenditure!$A231,[2]pivotTable!$A$3:$A$308,0))/100*INDEX(gDP!S$6:S$271,MATCH(totalExpenditure!$A231,gDP!$B$6:$B$271)))</f>
        <v/>
      </c>
      <c r="E231" s="77" t="str">
        <f>IF(INDEX([2]pivotTable!E$3:E$308,MATCH(totalExpenditure!$A231,[2]pivotTable!$A$3:$A$308,0))/100*INDEX(gDP!T$6:T$271,MATCH(totalExpenditure!$A231,gDP!$B$6:$B$271))=0,"",INDEX([2]pivotTable!E$3:E$308,MATCH(totalExpenditure!$A231,[2]pivotTable!$A$3:$A$308,0))/100*INDEX(gDP!T$6:T$271,MATCH(totalExpenditure!$A231,gDP!$B$6:$B$271)))</f>
        <v/>
      </c>
      <c r="F231" s="77" t="str">
        <f>IF(INDEX([2]pivotTable!F$3:F$308,MATCH(totalExpenditure!$A231,[2]pivotTable!$A$3:$A$308,0))/100*INDEX(gDP!U$6:U$271,MATCH(totalExpenditure!$A231,gDP!$B$6:$B$271))=0,"",INDEX([2]pivotTable!F$3:F$308,MATCH(totalExpenditure!$A231,[2]pivotTable!$A$3:$A$308,0))/100*INDEX(gDP!U$6:U$271,MATCH(totalExpenditure!$A231,gDP!$B$6:$B$271)))</f>
        <v/>
      </c>
      <c r="G231" s="77" t="str">
        <f>IF(INDEX([2]pivotTable!G$3:G$308,MATCH(totalExpenditure!$A231,[2]pivotTable!$A$3:$A$308,0))/100*INDEX(gDP!V$6:V$271,MATCH(totalExpenditure!$A231,gDP!$B$6:$B$271))=0,"",INDEX([2]pivotTable!G$3:G$308,MATCH(totalExpenditure!$A231,[2]pivotTable!$A$3:$A$308,0))/100*INDEX(gDP!V$6:V$271,MATCH(totalExpenditure!$A231,gDP!$B$6:$B$271)))</f>
        <v/>
      </c>
      <c r="H231" s="77" t="str">
        <f>IF(INDEX([2]pivotTable!H$3:H$308,MATCH(totalExpenditure!$A231,[2]pivotTable!$A$3:$A$308,0))/100*INDEX(gDP!W$6:W$271,MATCH(totalExpenditure!$A231,gDP!$B$6:$B$271))=0,"",INDEX([2]pivotTable!H$3:H$308,MATCH(totalExpenditure!$A231,[2]pivotTable!$A$3:$A$308,0))/100*INDEX(gDP!W$6:W$271,MATCH(totalExpenditure!$A231,gDP!$B$6:$B$271)))</f>
        <v/>
      </c>
      <c r="I231" s="77" t="str">
        <f>IF(INDEX([2]pivotTable!I$3:I$308,MATCH(totalExpenditure!$A231,[2]pivotTable!$A$3:$A$308,0))/100*INDEX(gDP!X$6:X$271,MATCH(totalExpenditure!$A231,gDP!$B$6:$B$271))=0,"",INDEX([2]pivotTable!I$3:I$308,MATCH(totalExpenditure!$A231,[2]pivotTable!$A$3:$A$308,0))/100*INDEX(gDP!X$6:X$271,MATCH(totalExpenditure!$A231,gDP!$B$6:$B$271)))</f>
        <v/>
      </c>
      <c r="J231" s="77" t="str">
        <f>IF(INDEX([2]pivotTable!J$3:J$308,MATCH(totalExpenditure!$A231,[2]pivotTable!$A$3:$A$308,0))/100*INDEX(gDP!Y$6:Y$271,MATCH(totalExpenditure!$A231,gDP!$B$6:$B$271))=0,"",INDEX([2]pivotTable!J$3:J$308,MATCH(totalExpenditure!$A231,[2]pivotTable!$A$3:$A$308,0))/100*INDEX(gDP!Y$6:Y$271,MATCH(totalExpenditure!$A231,gDP!$B$6:$B$271)))</f>
        <v/>
      </c>
      <c r="K231" s="77" t="str">
        <f>IF(INDEX([2]pivotTable!K$3:K$308,MATCH(totalExpenditure!$A231,[2]pivotTable!$A$3:$A$308,0))/100*INDEX(gDP!Z$6:Z$271,MATCH(totalExpenditure!$A231,gDP!$B$6:$B$271))=0,"",INDEX([2]pivotTable!K$3:K$308,MATCH(totalExpenditure!$A231,[2]pivotTable!$A$3:$A$308,0))/100*INDEX(gDP!Z$6:Z$271,MATCH(totalExpenditure!$A231,gDP!$B$6:$B$271)))</f>
        <v/>
      </c>
      <c r="L231" s="77" t="str">
        <f>IF(INDEX([2]pivotTable!L$3:L$308,MATCH(totalExpenditure!$A231,[2]pivotTable!$A$3:$A$308,0))/100*INDEX(gDP!AA$6:AA$271,MATCH(totalExpenditure!$A231,gDP!$B$6:$B$271))=0,"",INDEX([2]pivotTable!L$3:L$308,MATCH(totalExpenditure!$A231,[2]pivotTable!$A$3:$A$308,0))/100*INDEX(gDP!AA$6:AA$271,MATCH(totalExpenditure!$A231,gDP!$B$6:$B$271)))</f>
        <v/>
      </c>
      <c r="M231" s="77" t="str">
        <f>IF(INDEX([2]pivotTable!M$3:M$308,MATCH(totalExpenditure!$A231,[2]pivotTable!$A$3:$A$308,0))/100*INDEX(gDP!AB$6:AB$271,MATCH(totalExpenditure!$A231,gDP!$B$6:$B$271))=0,"",INDEX([2]pivotTable!M$3:M$308,MATCH(totalExpenditure!$A231,[2]pivotTable!$A$3:$A$308,0))/100*INDEX(gDP!AB$6:AB$271,MATCH(totalExpenditure!$A231,gDP!$B$6:$B$271)))</f>
        <v/>
      </c>
      <c r="N231" s="77" t="str">
        <f>IF(INDEX([2]pivotTable!N$3:N$308,MATCH(totalExpenditure!$A231,[2]pivotTable!$A$3:$A$308,0))/100*INDEX(gDP!AC$6:AC$271,MATCH(totalExpenditure!$A231,gDP!$B$6:$B$271))=0,"",INDEX([2]pivotTable!N$3:N$308,MATCH(totalExpenditure!$A231,[2]pivotTable!$A$3:$A$308,0))/100*INDEX(gDP!AC$6:AC$271,MATCH(totalExpenditure!$A231,gDP!$B$6:$B$271)))</f>
        <v/>
      </c>
      <c r="O231" s="77" t="str">
        <f>IF(INDEX([2]pivotTable!O$3:O$308,MATCH(totalExpenditure!$A231,[2]pivotTable!$A$3:$A$308,0))/100*INDEX(gDP!AD$6:AD$271,MATCH(totalExpenditure!$A231,gDP!$B$6:$B$271))=0,"",INDEX([2]pivotTable!O$3:O$308,MATCH(totalExpenditure!$A231,[2]pivotTable!$A$3:$A$308,0))/100*INDEX(gDP!AD$6:AD$271,MATCH(totalExpenditure!$A231,gDP!$B$6:$B$271)))</f>
        <v/>
      </c>
      <c r="P231" s="77" t="str">
        <f>IF(INDEX([2]pivotTable!P$3:P$308,MATCH(totalExpenditure!$A231,[2]pivotTable!$A$3:$A$308,0))/100*INDEX(gDP!AE$6:AE$271,MATCH(totalExpenditure!$A231,gDP!$B$6:$B$271))=0,"",INDEX([2]pivotTable!P$3:P$308,MATCH(totalExpenditure!$A231,[2]pivotTable!$A$3:$A$308,0))/100*INDEX(gDP!AE$6:AE$271,MATCH(totalExpenditure!$A231,gDP!$B$6:$B$271)))</f>
        <v/>
      </c>
      <c r="Q231" s="77" t="str">
        <f>IF(INDEX([2]pivotTable!Q$3:Q$308,MATCH(totalExpenditure!$A231,[2]pivotTable!$A$3:$A$308,0))/100*INDEX(gDP!AF$6:AF$271,MATCH(totalExpenditure!$A231,gDP!$B$6:$B$271))=0,"",INDEX([2]pivotTable!Q$3:Q$308,MATCH(totalExpenditure!$A231,[2]pivotTable!$A$3:$A$308,0))/100*INDEX(gDP!AF$6:AF$271,MATCH(totalExpenditure!$A231,gDP!$B$6:$B$271)))</f>
        <v/>
      </c>
      <c r="R231" s="77" t="str">
        <f>IF(INDEX([2]pivotTable!R$3:R$308,MATCH(totalExpenditure!$A231,[2]pivotTable!$A$3:$A$308,0))/100*INDEX(gDP!AG$6:AG$271,MATCH(totalExpenditure!$A231,gDP!$B$6:$B$271))=0,"",INDEX([2]pivotTable!R$3:R$308,MATCH(totalExpenditure!$A231,[2]pivotTable!$A$3:$A$308,0))/100*INDEX(gDP!AG$6:AG$271,MATCH(totalExpenditure!$A231,gDP!$B$6:$B$271)))</f>
        <v/>
      </c>
      <c r="S231" s="77" t="str">
        <f>IF(INDEX([2]pivotTable!S$3:S$308,MATCH(totalExpenditure!$A231,[2]pivotTable!$A$3:$A$308,0))/100*INDEX(gDP!AH$6:AH$271,MATCH(totalExpenditure!$A231,gDP!$B$6:$B$271))=0,"",INDEX([2]pivotTable!S$3:S$308,MATCH(totalExpenditure!$A231,[2]pivotTable!$A$3:$A$308,0))/100*INDEX(gDP!AH$6:AH$271,MATCH(totalExpenditure!$A231,gDP!$B$6:$B$271)))</f>
        <v/>
      </c>
      <c r="T231" s="77" t="str">
        <f>IF(INDEX([2]pivotTable!T$3:T$308,MATCH(totalExpenditure!$A231,[2]pivotTable!$A$3:$A$308,0))/100*INDEX(gDP!AI$6:AI$271,MATCH(totalExpenditure!$A231,gDP!$B$6:$B$271))=0,"",INDEX([2]pivotTable!T$3:T$308,MATCH(totalExpenditure!$A231,[2]pivotTable!$A$3:$A$308,0))/100*INDEX(gDP!AI$6:AI$271,MATCH(totalExpenditure!$A231,gDP!$B$6:$B$271)))</f>
        <v/>
      </c>
      <c r="U231" s="77" t="str">
        <f>IF(INDEX([2]pivotTable!U$3:U$308,MATCH(totalExpenditure!$A231,[2]pivotTable!$A$3:$A$308,0))/100*INDEX(gDP!AJ$6:AJ$271,MATCH(totalExpenditure!$A231,gDP!$B$6:$B$271))=0,"",INDEX([2]pivotTable!U$3:U$308,MATCH(totalExpenditure!$A231,[2]pivotTable!$A$3:$A$308,0))/100*INDEX(gDP!AJ$6:AJ$271,MATCH(totalExpenditure!$A231,gDP!$B$6:$B$271)))</f>
        <v/>
      </c>
      <c r="V231" s="77" t="str">
        <f>IF(INDEX([2]pivotTable!V$3:V$308,MATCH(totalExpenditure!$A231,[2]pivotTable!$A$3:$A$308,0))/100*INDEX(gDP!AK$6:AK$271,MATCH(totalExpenditure!$A231,gDP!$B$6:$B$271))=0,"",INDEX([2]pivotTable!V$3:V$308,MATCH(totalExpenditure!$A231,[2]pivotTable!$A$3:$A$308,0))/100*INDEX(gDP!AK$6:AK$271,MATCH(totalExpenditure!$A231,gDP!$B$6:$B$271)))</f>
        <v/>
      </c>
      <c r="W231" s="77">
        <f>IF(INDEX([2]pivotTable!W$3:W$308,MATCH(totalExpenditure!$A231,[2]pivotTable!$A$3:$A$308,0))/100*INDEX(gDP!AL$6:AL$271,MATCH(totalExpenditure!$A231,gDP!$B$6:$B$271))=0,"",INDEX([2]pivotTable!W$3:W$308,MATCH(totalExpenditure!$A231,[2]pivotTable!$A$3:$A$308,0))/100*INDEX(gDP!AL$6:AL$271,MATCH(totalExpenditure!$A231,gDP!$B$6:$B$271)))</f>
        <v>55061983.764264315</v>
      </c>
      <c r="X231" s="77">
        <f>IF(INDEX([2]pivotTable!X$3:X$308,MATCH(totalExpenditure!$A231,[2]pivotTable!$A$3:$A$308,0))/100*INDEX(gDP!AM$6:AM$271,MATCH(totalExpenditure!$A231,gDP!$B$6:$B$271))=0,"",INDEX([2]pivotTable!X$3:X$308,MATCH(totalExpenditure!$A231,[2]pivotTable!$A$3:$A$308,0))/100*INDEX(gDP!AM$6:AM$271,MATCH(totalExpenditure!$A231,gDP!$B$6:$B$271)))</f>
        <v>50307809.652280509</v>
      </c>
      <c r="Y231" s="77">
        <f>IF(INDEX([2]pivotTable!Y$3:Y$308,MATCH(totalExpenditure!$A231,[2]pivotTable!$A$3:$A$308,0))/100*INDEX(gDP!AN$6:AN$271,MATCH(totalExpenditure!$A231,gDP!$B$6:$B$271))=0,"",INDEX([2]pivotTable!Y$3:Y$308,MATCH(totalExpenditure!$A231,[2]pivotTable!$A$3:$A$308,0))/100*INDEX(gDP!AN$6:AN$271,MATCH(totalExpenditure!$A231,gDP!$B$6:$B$271)))</f>
        <v>49314853.95325397</v>
      </c>
      <c r="Z231" s="77">
        <f>IF(INDEX([2]pivotTable!Z$3:Z$308,MATCH(totalExpenditure!$A231,[2]pivotTable!$A$3:$A$308,0))/100*INDEX(gDP!AO$6:AO$271,MATCH(totalExpenditure!$A231,gDP!$B$6:$B$271))=0,"",INDEX([2]pivotTable!Z$3:Z$308,MATCH(totalExpenditure!$A231,[2]pivotTable!$A$3:$A$308,0))/100*INDEX(gDP!AO$6:AO$271,MATCH(totalExpenditure!$A231,gDP!$B$6:$B$271)))</f>
        <v>44961029.155516244</v>
      </c>
      <c r="AA231" s="77">
        <f>IF(INDEX([2]pivotTable!AA$3:AA$308,MATCH(totalExpenditure!$A231,[2]pivotTable!$A$3:$A$308,0))/100*INDEX(gDP!AP$6:AP$271,MATCH(totalExpenditure!$A231,gDP!$B$6:$B$271))=0,"",INDEX([2]pivotTable!AA$3:AA$308,MATCH(totalExpenditure!$A231,[2]pivotTable!$A$3:$A$308,0))/100*INDEX(gDP!AP$6:AP$271,MATCH(totalExpenditure!$A231,gDP!$B$6:$B$271)))</f>
        <v>43365209.522153467</v>
      </c>
      <c r="AB231" s="77">
        <f>IF(INDEX([2]pivotTable!AB$3:AB$308,MATCH(totalExpenditure!$A231,[2]pivotTable!$A$3:$A$308,0))/100*INDEX(gDP!AQ$6:AQ$271,MATCH(totalExpenditure!$A231,gDP!$B$6:$B$271))=0,"",INDEX([2]pivotTable!AB$3:AB$308,MATCH(totalExpenditure!$A231,[2]pivotTable!$A$3:$A$308,0))/100*INDEX(gDP!AQ$6:AQ$271,MATCH(totalExpenditure!$A231,gDP!$B$6:$B$271)))</f>
        <v>44792286.402766936</v>
      </c>
      <c r="AC231" s="77">
        <f>IF(INDEX([2]pivotTable!AC$3:AC$308,MATCH(totalExpenditure!$A231,[2]pivotTable!$A$3:$A$308,0))/100*INDEX(gDP!AR$6:AR$271,MATCH(totalExpenditure!$A231,gDP!$B$6:$B$271))=0,"",INDEX([2]pivotTable!AC$3:AC$308,MATCH(totalExpenditure!$A231,[2]pivotTable!$A$3:$A$308,0))/100*INDEX(gDP!AR$6:AR$271,MATCH(totalExpenditure!$A231,gDP!$B$6:$B$271)))</f>
        <v>48519786.609265335</v>
      </c>
      <c r="AD231" s="77">
        <f>IF(INDEX([2]pivotTable!AD$3:AD$308,MATCH(totalExpenditure!$A231,[2]pivotTable!$A$3:$A$308,0))/100*INDEX(gDP!AS$6:AS$271,MATCH(totalExpenditure!$A231,gDP!$B$6:$B$271))=0,"",INDEX([2]pivotTable!AD$3:AD$308,MATCH(totalExpenditure!$A231,[2]pivotTable!$A$3:$A$308,0))/100*INDEX(gDP!AS$6:AS$271,MATCH(totalExpenditure!$A231,gDP!$B$6:$B$271)))</f>
        <v>23289961.236070383</v>
      </c>
      <c r="AE231" s="77" t="str">
        <f>IF(INDEX([2]pivotTable!AE$3:AE$308,MATCH(totalExpenditure!$A231,[2]pivotTable!$A$3:$A$308,0))/100*INDEX(gDP!AT$6:AT$271,MATCH(totalExpenditure!$A231,gDP!$B$6:$B$271))=0,"",INDEX([2]pivotTable!AE$3:AE$308,MATCH(totalExpenditure!$A231,[2]pivotTable!$A$3:$A$308,0))/100*INDEX(gDP!AT$6:AT$271,MATCH(totalExpenditure!$A231,gDP!$B$6:$B$271)))</f>
        <v/>
      </c>
      <c r="AF231" s="77" t="str">
        <f>IF(INDEX([2]pivotTable!AF$3:AF$308,MATCH(totalExpenditure!$A231,[2]pivotTable!$A$3:$A$308,0))/100*INDEX(gDP!AU$6:AU$271,MATCH(totalExpenditure!$A231,gDP!$B$6:$B$271))=0,"",INDEX([2]pivotTable!AF$3:AF$308,MATCH(totalExpenditure!$A231,[2]pivotTable!$A$3:$A$308,0))/100*INDEX(gDP!AU$6:AU$271,MATCH(totalExpenditure!$A231,gDP!$B$6:$B$271)))</f>
        <v/>
      </c>
      <c r="AG231" s="77" t="str">
        <f>IF(INDEX([2]pivotTable!AG$3:AG$308,MATCH(totalExpenditure!$A231,[2]pivotTable!$A$3:$A$308,0))/100*INDEX(gDP!AV$6:AV$271,MATCH(totalExpenditure!$A231,gDP!$B$6:$B$271))=0,"",INDEX([2]pivotTable!AG$3:AG$308,MATCH(totalExpenditure!$A231,[2]pivotTable!$A$3:$A$308,0))/100*INDEX(gDP!AV$6:AV$271,MATCH(totalExpenditure!$A231,gDP!$B$6:$B$271)))</f>
        <v/>
      </c>
      <c r="AH231" s="77" t="str">
        <f>IF(INDEX([2]pivotTable!AH$3:AH$308,MATCH(totalExpenditure!$A231,[2]pivotTable!$A$3:$A$308,0))/100*INDEX(gDP!AW$6:AW$271,MATCH(totalExpenditure!$A231,gDP!$B$6:$B$271))=0,"",INDEX([2]pivotTable!AH$3:AH$308,MATCH(totalExpenditure!$A231,[2]pivotTable!$A$3:$A$308,0))/100*INDEX(gDP!AW$6:AW$271,MATCH(totalExpenditure!$A231,gDP!$B$6:$B$271)))</f>
        <v/>
      </c>
      <c r="AI231" s="77" t="str">
        <f>IF(INDEX([2]pivotTable!AI$3:AI$308,MATCH(totalExpenditure!$A231,[2]pivotTable!$A$3:$A$308,0))/100*INDEX(gDP!AX$6:AX$271,MATCH(totalExpenditure!$A231,gDP!$B$6:$B$271))=0,"",INDEX([2]pivotTable!AI$3:AI$308,MATCH(totalExpenditure!$A231,[2]pivotTable!$A$3:$A$308,0))/100*INDEX(gDP!AX$6:AX$271,MATCH(totalExpenditure!$A231,gDP!$B$6:$B$271)))</f>
        <v/>
      </c>
      <c r="AJ231" s="77">
        <f>IF(INDEX([2]pivotTable!AJ$3:AJ$308,MATCH(totalExpenditure!$A231,[2]pivotTable!$A$3:$A$308,0))/100*INDEX(gDP!AY$6:AY$271,MATCH(totalExpenditure!$A231,gDP!$B$6:$B$271))=0,"",INDEX([2]pivotTable!AJ$3:AJ$308,MATCH(totalExpenditure!$A231,[2]pivotTable!$A$3:$A$308,0))/100*INDEX(gDP!AY$6:AY$271,MATCH(totalExpenditure!$A231,gDP!$B$6:$B$271)))</f>
        <v>67914512.592369154</v>
      </c>
      <c r="AK231" s="77">
        <f>IF(INDEX([2]pivotTable!AK$3:AK$308,MATCH(totalExpenditure!$A231,[2]pivotTable!$A$3:$A$308,0))/100*INDEX(gDP!AZ$6:AZ$271,MATCH(totalExpenditure!$A231,gDP!$B$6:$B$271))=0,"",INDEX([2]pivotTable!AK$3:AK$308,MATCH(totalExpenditure!$A231,[2]pivotTable!$A$3:$A$308,0))/100*INDEX(gDP!AZ$6:AZ$271,MATCH(totalExpenditure!$A231,gDP!$B$6:$B$271)))</f>
        <v>69378687.610616565</v>
      </c>
      <c r="AL231" s="77">
        <f>IF(INDEX([2]pivotTable!AL$3:AL$308,MATCH(totalExpenditure!$A231,[2]pivotTable!$A$3:$A$308,0))/100*INDEX(gDP!BA$6:BA$271,MATCH(totalExpenditure!$A231,gDP!$B$6:$B$271))=0,"",INDEX([2]pivotTable!AL$3:AL$308,MATCH(totalExpenditure!$A231,[2]pivotTable!$A$3:$A$308,0))/100*INDEX(gDP!BA$6:BA$271,MATCH(totalExpenditure!$A231,gDP!$B$6:$B$271)))</f>
        <v>43885963.264346696</v>
      </c>
      <c r="AM231" s="77">
        <f>IF(INDEX([2]pivotTable!AM$3:AM$308,MATCH(totalExpenditure!$A231,[2]pivotTable!$A$3:$A$308,0))/100*INDEX(gDP!BB$6:BB$271,MATCH(totalExpenditure!$A231,gDP!$B$6:$B$271))=0,"",INDEX([2]pivotTable!AM$3:AM$308,MATCH(totalExpenditure!$A231,[2]pivotTable!$A$3:$A$308,0))/100*INDEX(gDP!BB$6:BB$271,MATCH(totalExpenditure!$A231,gDP!$B$6:$B$271)))</f>
        <v>43906523.614358328</v>
      </c>
      <c r="AN231" s="77">
        <f>IF(INDEX([2]pivotTable!AN$3:AN$308,MATCH(totalExpenditure!$A231,[2]pivotTable!$A$3:$A$308,0))/100*INDEX(gDP!BC$6:BC$271,MATCH(totalExpenditure!$A231,gDP!$B$6:$B$271))=0,"",INDEX([2]pivotTable!AN$3:AN$308,MATCH(totalExpenditure!$A231,[2]pivotTable!$A$3:$A$308,0))/100*INDEX(gDP!BC$6:BC$271,MATCH(totalExpenditure!$A231,gDP!$B$6:$B$271)))</f>
        <v>30626436.120647766</v>
      </c>
      <c r="AO231" s="77">
        <f>IF(INDEX([2]pivotTable!AO$3:AO$308,MATCH(totalExpenditure!$A231,[2]pivotTable!$A$3:$A$308,0))/100*INDEX(gDP!BD$6:BD$271,MATCH(totalExpenditure!$A231,gDP!$B$6:$B$271))=0,"",INDEX([2]pivotTable!AO$3:AO$308,MATCH(totalExpenditure!$A231,[2]pivotTable!$A$3:$A$308,0))/100*INDEX(gDP!BD$6:BD$271,MATCH(totalExpenditure!$A231,gDP!$B$6:$B$271)))</f>
        <v>37273938.495595649</v>
      </c>
      <c r="AP231" s="77">
        <f>IF(INDEX([2]pivotTable!AP$3:AP$308,MATCH(totalExpenditure!$A231,[2]pivotTable!$A$3:$A$308,0))/100*INDEX(gDP!BE$6:BE$271,MATCH(totalExpenditure!$A231,gDP!$B$6:$B$271))=0,"",INDEX([2]pivotTable!AP$3:AP$308,MATCH(totalExpenditure!$A231,[2]pivotTable!$A$3:$A$308,0))/100*INDEX(gDP!BE$6:BE$271,MATCH(totalExpenditure!$A231,gDP!$B$6:$B$271)))</f>
        <v>43140550.432204753</v>
      </c>
      <c r="AQ231" s="77">
        <f>IF(INDEX([2]pivotTable!AQ$3:AQ$308,MATCH(totalExpenditure!$A231,[2]pivotTable!$A$3:$A$308,0))/100*INDEX(gDP!BF$6:BF$271,MATCH(totalExpenditure!$A231,gDP!$B$6:$B$271))=0,"",INDEX([2]pivotTable!AQ$3:AQ$308,MATCH(totalExpenditure!$A231,[2]pivotTable!$A$3:$A$308,0))/100*INDEX(gDP!BF$6:BF$271,MATCH(totalExpenditure!$A231,gDP!$B$6:$B$271)))</f>
        <v>70390869.509936452</v>
      </c>
      <c r="AR231" s="77">
        <f>IF(INDEX([2]pivotTable!AR$3:AR$308,MATCH(totalExpenditure!$A231,[2]pivotTable!$A$3:$A$308,0))/100*INDEX(gDP!BG$6:BG$271,MATCH(totalExpenditure!$A231,gDP!$B$6:$B$271))=0,"",INDEX([2]pivotTable!AR$3:AR$308,MATCH(totalExpenditure!$A231,[2]pivotTable!$A$3:$A$308,0))/100*INDEX(gDP!BG$6:BG$271,MATCH(totalExpenditure!$A231,gDP!$B$6:$B$271)))</f>
        <v>88804983.685223043</v>
      </c>
      <c r="AS231" s="77">
        <f>IF(INDEX([2]pivotTable!AS$3:AS$308,MATCH(totalExpenditure!$A231,[2]pivotTable!$A$3:$A$308,0))/100*INDEX(gDP!BH$6:BH$271,MATCH(totalExpenditure!$A231,gDP!$B$6:$B$271))=0,"",INDEX([2]pivotTable!AS$3:AS$308,MATCH(totalExpenditure!$A231,[2]pivotTable!$A$3:$A$308,0))/100*INDEX(gDP!BH$6:BH$271,MATCH(totalExpenditure!$A231,gDP!$B$6:$B$271)))</f>
        <v>78495703.696693316</v>
      </c>
      <c r="AT231" s="77">
        <f>IF(INDEX([2]pivotTable!AT$3:AT$308,MATCH(totalExpenditure!$A231,[2]pivotTable!$A$3:$A$308,0))/100*INDEX(gDP!BI$6:BI$271,MATCH(totalExpenditure!$A231,gDP!$B$6:$B$271))=0,"",INDEX([2]pivotTable!AT$3:AT$308,MATCH(totalExpenditure!$A231,[2]pivotTable!$A$3:$A$308,0))/100*INDEX(gDP!BI$6:BI$271,MATCH(totalExpenditure!$A231,gDP!$B$6:$B$271)))</f>
        <v>117324798.44121833</v>
      </c>
      <c r="AU231" s="77" t="str">
        <f>IF(INDEX([2]pivotTable!AU$3:AU$308,MATCH(totalExpenditure!$A231,[2]pivotTable!$A$3:$A$308,0))/100*INDEX(gDP!BJ$6:BJ$271,MATCH(totalExpenditure!$A231,gDP!$B$6:$B$271))=0,"",INDEX([2]pivotTable!AU$3:AU$308,MATCH(totalExpenditure!$A231,[2]pivotTable!$A$3:$A$308,0))/100*INDEX(gDP!BJ$6:BJ$271,MATCH(totalExpenditure!$A231,gDP!$B$6:$B$271)))</f>
        <v/>
      </c>
      <c r="AV231" s="77">
        <f>IF(INDEX([2]pivotTable!AV$3:AV$308,MATCH(totalExpenditure!$A231,[2]pivotTable!$A$3:$A$308,0))/100*INDEX(gDP!BK$6:BK$271,MATCH(totalExpenditure!$A231,gDP!$B$6:$B$271))=0,"",INDEX([2]pivotTable!AV$3:AV$308,MATCH(totalExpenditure!$A231,[2]pivotTable!$A$3:$A$308,0))/100*INDEX(gDP!BK$6:BK$271,MATCH(totalExpenditure!$A231,gDP!$B$6:$B$271)))</f>
        <v>99207854.328304678</v>
      </c>
      <c r="AW231" s="77" t="str">
        <f>IF(INDEX([2]pivotTable!AW$3:AW$308,MATCH(totalExpenditure!$A231,[2]pivotTable!$A$3:$A$308,0))/100*INDEX(gDP!BL$6:BL$271,MATCH(totalExpenditure!$A231,gDP!$B$6:$B$271))=0,"",INDEX([2]pivotTable!AW$3:AW$308,MATCH(totalExpenditure!$A231,[2]pivotTable!$A$3:$A$308,0))/100*INDEX(gDP!BL$6:BL$271,MATCH(totalExpenditure!$A231,gDP!$B$6:$B$271)))</f>
        <v/>
      </c>
      <c r="AX231" s="77" t="str">
        <f>IF(INDEX([2]pivotTable!AX$3:AX$308,MATCH(totalExpenditure!$A231,[2]pivotTable!$A$3:$A$308,0))/100*INDEX(gDP!BM$6:BM$271,MATCH(totalExpenditure!$A231,gDP!$B$6:$B$271))=0,"",INDEX([2]pivotTable!AX$3:AX$308,MATCH(totalExpenditure!$A231,[2]pivotTable!$A$3:$A$308,0))/100*INDEX(gDP!BM$6:BM$271,MATCH(totalExpenditure!$A231,gDP!$B$6:$B$271)))</f>
        <v/>
      </c>
      <c r="AY231" s="77" t="str">
        <f>IF(INDEX([2]pivotTable!AY$3:AY$308,MATCH(totalExpenditure!$A231,[2]pivotTable!$A$3:$A$308,0))/100*INDEX(gDP!BN$6:BN$271,MATCH(totalExpenditure!$A231,gDP!$B$6:$B$271))=0,"",INDEX([2]pivotTable!AY$3:AY$308,MATCH(totalExpenditure!$A231,[2]pivotTable!$A$3:$A$308,0))/100*INDEX(gDP!BN$6:BN$271,MATCH(totalExpenditure!$A231,gDP!$B$6:$B$271)))</f>
        <v/>
      </c>
      <c r="AZ231" s="77" t="str">
        <f>IF(INDEX([2]pivotTable!AZ$3:AZ$308,MATCH(totalExpenditure!$A231,[2]pivotTable!$A$3:$A$308,0))/100*INDEX(gDP!BO$6:BO$271,MATCH(totalExpenditure!$A231,gDP!$B$6:$B$271))=0,"",INDEX([2]pivotTable!AZ$3:AZ$308,MATCH(totalExpenditure!$A231,[2]pivotTable!$A$3:$A$308,0))/100*INDEX(gDP!BO$6:BO$271,MATCH(totalExpenditure!$A231,gDP!$B$6:$B$271)))</f>
        <v/>
      </c>
      <c r="BA231" s="77" t="str">
        <f>IF(INDEX([2]pivotTable!B$310:B$615,MATCH(totalExpenditure!$A231,[2]pivotTable!$A$310:$A$615,0))/100*INDEX(gDP!Q$6:Q$271,MATCH(totalExpenditure!$A231,gDP!$B$6:$B$271))=0,"",INDEX([2]pivotTable!B$310:B$615,MATCH(totalExpenditure!$A231,[2]pivotTable!$A$310:$A$615,0))/100*INDEX(gDP!Q$6:Q$271,MATCH(totalExpenditure!$A231,gDP!$B$6:$B$271)))</f>
        <v/>
      </c>
      <c r="BB231" s="77" t="str">
        <f>IF(INDEX([2]pivotTable!C$310:C$615,MATCH(totalExpenditure!$A231,[2]pivotTable!$A$310:$A$615,0))/100*INDEX(gDP!R$6:R$271,MATCH(totalExpenditure!$A231,gDP!$B$6:$B$271))=0,"",INDEX([2]pivotTable!C$310:C$615,MATCH(totalExpenditure!$A231,[2]pivotTable!$A$310:$A$615,0))/100*INDEX(gDP!R$6:R$271,MATCH(totalExpenditure!$A231,gDP!$B$6:$B$271)))</f>
        <v/>
      </c>
      <c r="BC231" s="77" t="str">
        <f>IF(INDEX([2]pivotTable!D$310:D$615,MATCH(totalExpenditure!$A231,[2]pivotTable!$A$310:$A$615,0))/100*INDEX(gDP!S$6:S$271,MATCH(totalExpenditure!$A231,gDP!$B$6:$B$271))=0,"",INDEX([2]pivotTable!D$310:D$615,MATCH(totalExpenditure!$A231,[2]pivotTable!$A$310:$A$615,0))/100*INDEX(gDP!S$6:S$271,MATCH(totalExpenditure!$A231,gDP!$B$6:$B$271)))</f>
        <v/>
      </c>
      <c r="BD231" s="77" t="str">
        <f>IF(INDEX([2]pivotTable!E$310:E$615,MATCH(totalExpenditure!$A231,[2]pivotTable!$A$310:$A$615,0))/100*INDEX(gDP!T$6:T$271,MATCH(totalExpenditure!$A231,gDP!$B$6:$B$271))=0,"",INDEX([2]pivotTable!E$310:E$615,MATCH(totalExpenditure!$A231,[2]pivotTable!$A$310:$A$615,0))/100*INDEX(gDP!T$6:T$271,MATCH(totalExpenditure!$A231,gDP!$B$6:$B$271)))</f>
        <v/>
      </c>
      <c r="BE231" s="77" t="str">
        <f>IF(INDEX([2]pivotTable!F$310:F$615,MATCH(totalExpenditure!$A231,[2]pivotTable!$A$310:$A$615,0))/100*INDEX(gDP!U$6:U$271,MATCH(totalExpenditure!$A231,gDP!$B$6:$B$271))=0,"",INDEX([2]pivotTable!F$310:F$615,MATCH(totalExpenditure!$A231,[2]pivotTable!$A$310:$A$615,0))/100*INDEX(gDP!U$6:U$271,MATCH(totalExpenditure!$A231,gDP!$B$6:$B$271)))</f>
        <v/>
      </c>
      <c r="BF231" s="77" t="str">
        <f>IF(INDEX([2]pivotTable!G$310:G$615,MATCH(totalExpenditure!$A231,[2]pivotTable!$A$310:$A$615,0))/100*INDEX(gDP!V$6:V$271,MATCH(totalExpenditure!$A231,gDP!$B$6:$B$271))=0,"",INDEX([2]pivotTable!G$310:G$615,MATCH(totalExpenditure!$A231,[2]pivotTable!$A$310:$A$615,0))/100*INDEX(gDP!V$6:V$271,MATCH(totalExpenditure!$A231,gDP!$B$6:$B$271)))</f>
        <v/>
      </c>
      <c r="BG231" s="77" t="str">
        <f>IF(INDEX([2]pivotTable!H$310:H$615,MATCH(totalExpenditure!$A231,[2]pivotTable!$A$310:$A$615,0))/100*INDEX(gDP!W$6:W$271,MATCH(totalExpenditure!$A231,gDP!$B$6:$B$271))=0,"",INDEX([2]pivotTable!H$310:H$615,MATCH(totalExpenditure!$A231,[2]pivotTable!$A$310:$A$615,0))/100*INDEX(gDP!W$6:W$271,MATCH(totalExpenditure!$A231,gDP!$B$6:$B$271)))</f>
        <v/>
      </c>
      <c r="BH231" s="77" t="str">
        <f>IF(INDEX([2]pivotTable!I$310:I$615,MATCH(totalExpenditure!$A231,[2]pivotTable!$A$310:$A$615,0))/100*INDEX(gDP!X$6:X$271,MATCH(totalExpenditure!$A231,gDP!$B$6:$B$271))=0,"",INDEX([2]pivotTable!I$310:I$615,MATCH(totalExpenditure!$A231,[2]pivotTable!$A$310:$A$615,0))/100*INDEX(gDP!X$6:X$271,MATCH(totalExpenditure!$A231,gDP!$B$6:$B$271)))</f>
        <v/>
      </c>
      <c r="BI231" s="77" t="str">
        <f>IF(INDEX([2]pivotTable!J$310:J$615,MATCH(totalExpenditure!$A231,[2]pivotTable!$A$310:$A$615,0))/100*INDEX(gDP!Y$6:Y$271,MATCH(totalExpenditure!$A231,gDP!$B$6:$B$271))=0,"",INDEX([2]pivotTable!J$310:J$615,MATCH(totalExpenditure!$A231,[2]pivotTable!$A$310:$A$615,0))/100*INDEX(gDP!Y$6:Y$271,MATCH(totalExpenditure!$A231,gDP!$B$6:$B$271)))</f>
        <v/>
      </c>
      <c r="BJ231" s="77" t="str">
        <f>IF(INDEX([2]pivotTable!K$310:K$615,MATCH(totalExpenditure!$A231,[2]pivotTable!$A$310:$A$615,0))/100*INDEX(gDP!Z$6:Z$271,MATCH(totalExpenditure!$A231,gDP!$B$6:$B$271))=0,"",INDEX([2]pivotTable!K$310:K$615,MATCH(totalExpenditure!$A231,[2]pivotTable!$A$310:$A$615,0))/100*INDEX(gDP!Z$6:Z$271,MATCH(totalExpenditure!$A231,gDP!$B$6:$B$271)))</f>
        <v/>
      </c>
      <c r="BK231" s="77" t="str">
        <f>IF(INDEX([2]pivotTable!L$310:L$615,MATCH(totalExpenditure!$A231,[2]pivotTable!$A$310:$A$615,0))/100*INDEX(gDP!AA$6:AA$271,MATCH(totalExpenditure!$A231,gDP!$B$6:$B$271))=0,"",INDEX([2]pivotTable!L$310:L$615,MATCH(totalExpenditure!$A231,[2]pivotTable!$A$310:$A$615,0))/100*INDEX(gDP!AA$6:AA$271,MATCH(totalExpenditure!$A231,gDP!$B$6:$B$271)))</f>
        <v/>
      </c>
      <c r="BL231" s="77" t="str">
        <f>IF(INDEX([2]pivotTable!M$310:M$615,MATCH(totalExpenditure!$A231,[2]pivotTable!$A$310:$A$615,0))/100*INDEX(gDP!AB$6:AB$271,MATCH(totalExpenditure!$A231,gDP!$B$6:$B$271))=0,"",INDEX([2]pivotTable!M$310:M$615,MATCH(totalExpenditure!$A231,[2]pivotTable!$A$310:$A$615,0))/100*INDEX(gDP!AB$6:AB$271,MATCH(totalExpenditure!$A231,gDP!$B$6:$B$271)))</f>
        <v/>
      </c>
      <c r="BM231" s="77" t="str">
        <f>IF(INDEX([2]pivotTable!N$310:N$615,MATCH(totalExpenditure!$A231,[2]pivotTable!$A$310:$A$615,0))/100*INDEX(gDP!AC$6:AC$271,MATCH(totalExpenditure!$A231,gDP!$B$6:$B$271))=0,"",INDEX([2]pivotTable!N$310:N$615,MATCH(totalExpenditure!$A231,[2]pivotTable!$A$310:$A$615,0))/100*INDEX(gDP!AC$6:AC$271,MATCH(totalExpenditure!$A231,gDP!$B$6:$B$271)))</f>
        <v/>
      </c>
      <c r="BN231" s="77" t="str">
        <f>IF(INDEX([2]pivotTable!O$310:O$615,MATCH(totalExpenditure!$A231,[2]pivotTable!$A$310:$A$615,0))/100*INDEX(gDP!AD$6:AD$271,MATCH(totalExpenditure!$A231,gDP!$B$6:$B$271))=0,"",INDEX([2]pivotTable!O$310:O$615,MATCH(totalExpenditure!$A231,[2]pivotTable!$A$310:$A$615,0))/100*INDEX(gDP!AD$6:AD$271,MATCH(totalExpenditure!$A231,gDP!$B$6:$B$271)))</f>
        <v/>
      </c>
      <c r="BO231" s="77" t="str">
        <f>IF(INDEX([2]pivotTable!P$310:P$615,MATCH(totalExpenditure!$A231,[2]pivotTable!$A$310:$A$615,0))/100*INDEX(gDP!AE$6:AE$271,MATCH(totalExpenditure!$A231,gDP!$B$6:$B$271))=0,"",INDEX([2]pivotTable!P$310:P$615,MATCH(totalExpenditure!$A231,[2]pivotTable!$A$310:$A$615,0))/100*INDEX(gDP!AE$6:AE$271,MATCH(totalExpenditure!$A231,gDP!$B$6:$B$271)))</f>
        <v/>
      </c>
      <c r="BP231" s="77" t="str">
        <f>IF(INDEX([2]pivotTable!Q$310:Q$615,MATCH(totalExpenditure!$A231,[2]pivotTable!$A$310:$A$615,0))/100*INDEX(gDP!AF$6:AF$271,MATCH(totalExpenditure!$A231,gDP!$B$6:$B$271))=0,"",INDEX([2]pivotTable!Q$310:Q$615,MATCH(totalExpenditure!$A231,[2]pivotTable!$A$310:$A$615,0))/100*INDEX(gDP!AF$6:AF$271,MATCH(totalExpenditure!$A231,gDP!$B$6:$B$271)))</f>
        <v/>
      </c>
      <c r="BQ231" s="77" t="str">
        <f>IF(INDEX([2]pivotTable!R$310:R$615,MATCH(totalExpenditure!$A231,[2]pivotTable!$A$310:$A$615,0))/100*INDEX(gDP!AG$6:AG$271,MATCH(totalExpenditure!$A231,gDP!$B$6:$B$271))=0,"",INDEX([2]pivotTable!R$310:R$615,MATCH(totalExpenditure!$A231,[2]pivotTable!$A$310:$A$615,0))/100*INDEX(gDP!AG$6:AG$271,MATCH(totalExpenditure!$A231,gDP!$B$6:$B$271)))</f>
        <v/>
      </c>
      <c r="BR231" s="77" t="str">
        <f>IF(INDEX([2]pivotTable!S$310:S$615,MATCH(totalExpenditure!$A231,[2]pivotTable!$A$310:$A$615,0))/100*INDEX(gDP!AH$6:AH$271,MATCH(totalExpenditure!$A231,gDP!$B$6:$B$271))=0,"",INDEX([2]pivotTable!S$310:S$615,MATCH(totalExpenditure!$A231,[2]pivotTable!$A$310:$A$615,0))/100*INDEX(gDP!AH$6:AH$271,MATCH(totalExpenditure!$A231,gDP!$B$6:$B$271)))</f>
        <v/>
      </c>
      <c r="BS231" s="77" t="str">
        <f>IF(INDEX([2]pivotTable!T$310:T$615,MATCH(totalExpenditure!$A231,[2]pivotTable!$A$310:$A$615,0))/100*INDEX(gDP!AI$6:AI$271,MATCH(totalExpenditure!$A231,gDP!$B$6:$B$271))=0,"",INDEX([2]pivotTable!T$310:T$615,MATCH(totalExpenditure!$A231,[2]pivotTable!$A$310:$A$615,0))/100*INDEX(gDP!AI$6:AI$271,MATCH(totalExpenditure!$A231,gDP!$B$6:$B$271)))</f>
        <v/>
      </c>
      <c r="BT231" s="77" t="str">
        <f>IF(INDEX([2]pivotTable!U$310:U$615,MATCH(totalExpenditure!$A231,[2]pivotTable!$A$310:$A$615,0))/100*INDEX(gDP!AJ$6:AJ$271,MATCH(totalExpenditure!$A231,gDP!$B$6:$B$271))=0,"",INDEX([2]pivotTable!U$310:U$615,MATCH(totalExpenditure!$A231,[2]pivotTable!$A$310:$A$615,0))/100*INDEX(gDP!AJ$6:AJ$271,MATCH(totalExpenditure!$A231,gDP!$B$6:$B$271)))</f>
        <v/>
      </c>
      <c r="BU231" s="77" t="str">
        <f>IF(INDEX([2]pivotTable!V$310:V$615,MATCH(totalExpenditure!$A231,[2]pivotTable!$A$310:$A$615,0))/100*INDEX(gDP!AK$6:AK$271,MATCH(totalExpenditure!$A231,gDP!$B$6:$B$271))=0,"",INDEX([2]pivotTable!V$310:V$615,MATCH(totalExpenditure!$A231,[2]pivotTable!$A$310:$A$615,0))/100*INDEX(gDP!AK$6:AK$271,MATCH(totalExpenditure!$A231,gDP!$B$6:$B$271)))</f>
        <v/>
      </c>
      <c r="BV231" s="77">
        <f>IF(INDEX([2]pivotTable!W$310:W$615,MATCH(totalExpenditure!$A231,[2]pivotTable!$A$310:$A$615,0))/100*INDEX(gDP!AL$6:AL$271,MATCH(totalExpenditure!$A231,gDP!$B$6:$B$271))=0,"",INDEX([2]pivotTable!W$310:W$615,MATCH(totalExpenditure!$A231,[2]pivotTable!$A$310:$A$615,0))/100*INDEX(gDP!AL$6:AL$271,MATCH(totalExpenditure!$A231,gDP!$B$6:$B$271)))</f>
        <v>39128296.154825188</v>
      </c>
      <c r="BW231" s="77">
        <f>IF(INDEX([2]pivotTable!X$310:X$615,MATCH(totalExpenditure!$A231,[2]pivotTable!$A$310:$A$615,0))/100*INDEX(gDP!AM$6:AM$271,MATCH(totalExpenditure!$A231,gDP!$B$6:$B$271))=0,"",INDEX([2]pivotTable!X$310:X$615,MATCH(totalExpenditure!$A231,[2]pivotTable!$A$310:$A$615,0))/100*INDEX(gDP!AM$6:AM$271,MATCH(totalExpenditure!$A231,gDP!$B$6:$B$271)))</f>
        <v>37058016.163614035</v>
      </c>
      <c r="BX231" s="77">
        <f>IF(INDEX([2]pivotTable!Y$310:Y$615,MATCH(totalExpenditure!$A231,[2]pivotTable!$A$310:$A$615,0))/100*INDEX(gDP!AN$6:AN$271,MATCH(totalExpenditure!$A231,gDP!$B$6:$B$271))=0,"",INDEX([2]pivotTable!Y$310:Y$615,MATCH(totalExpenditure!$A231,[2]pivotTable!$A$310:$A$615,0))/100*INDEX(gDP!AN$6:AN$271,MATCH(totalExpenditure!$A231,gDP!$B$6:$B$271)))</f>
        <v>40230538.751338772</v>
      </c>
      <c r="BY231" s="77">
        <f>IF(INDEX([2]pivotTable!Z$310:Z$615,MATCH(totalExpenditure!$A231,[2]pivotTable!$A$310:$A$615,0))/100*INDEX(gDP!AO$6:AO$271,MATCH(totalExpenditure!$A231,gDP!$B$6:$B$271))=0,"",INDEX([2]pivotTable!Z$310:Z$615,MATCH(totalExpenditure!$A231,[2]pivotTable!$A$310:$A$615,0))/100*INDEX(gDP!AO$6:AO$271,MATCH(totalExpenditure!$A231,gDP!$B$6:$B$271)))</f>
        <v>43462328.183665693</v>
      </c>
      <c r="BZ231" s="77">
        <f>IF(INDEX([2]pivotTable!AA$310:AA$615,MATCH(totalExpenditure!$A231,[2]pivotTable!$A$310:$A$615,0))/100*INDEX(gDP!AP$6:AP$271,MATCH(totalExpenditure!$A231,gDP!$B$6:$B$271))=0,"",INDEX([2]pivotTable!AA$310:AA$615,MATCH(totalExpenditure!$A231,[2]pivotTable!$A$310:$A$615,0))/100*INDEX(gDP!AP$6:AP$271,MATCH(totalExpenditure!$A231,gDP!$B$6:$B$271)))</f>
        <v>51031986.896235846</v>
      </c>
      <c r="CA231" s="77">
        <f>IF(INDEX([2]pivotTable!AB$310:AB$615,MATCH(totalExpenditure!$A231,[2]pivotTable!$A$310:$A$615,0))/100*INDEX(gDP!AQ$6:AQ$271,MATCH(totalExpenditure!$A231,gDP!$B$6:$B$271))=0,"",INDEX([2]pivotTable!AB$310:AB$615,MATCH(totalExpenditure!$A231,[2]pivotTable!$A$310:$A$615,0))/100*INDEX(gDP!AQ$6:AQ$271,MATCH(totalExpenditure!$A231,gDP!$B$6:$B$271)))</f>
        <v>55148884.41496738</v>
      </c>
      <c r="CB231" s="77">
        <f>IF(INDEX([2]pivotTable!AC$310:AC$615,MATCH(totalExpenditure!$A231,[2]pivotTable!$A$310:$A$615,0))/100*INDEX(gDP!AR$6:AR$271,MATCH(totalExpenditure!$A231,gDP!$B$6:$B$271))=0,"",INDEX([2]pivotTable!AC$310:AC$615,MATCH(totalExpenditure!$A231,[2]pivotTable!$A$310:$A$615,0))/100*INDEX(gDP!AR$6:AR$271,MATCH(totalExpenditure!$A231,gDP!$B$6:$B$271)))</f>
        <v>58329798.10949932</v>
      </c>
      <c r="CC231" s="77">
        <f>IF(INDEX([2]pivotTable!AD$310:AD$615,MATCH(totalExpenditure!$A231,[2]pivotTable!$A$310:$A$615,0))/100*INDEX(gDP!AS$6:AS$271,MATCH(totalExpenditure!$A231,gDP!$B$6:$B$271))=0,"",INDEX([2]pivotTable!AD$310:AD$615,MATCH(totalExpenditure!$A231,[2]pivotTable!$A$310:$A$615,0))/100*INDEX(gDP!AS$6:AS$271,MATCH(totalExpenditure!$A231,gDP!$B$6:$B$271)))</f>
        <v>29570400.221078124</v>
      </c>
      <c r="CD231" s="77" t="str">
        <f>IF(INDEX([2]pivotTable!AE$310:AE$615,MATCH(totalExpenditure!$A231,[2]pivotTable!$A$310:$A$615,0))/100*INDEX(gDP!AT$6:AT$271,MATCH(totalExpenditure!$A231,gDP!$B$6:$B$271))=0,"",INDEX([2]pivotTable!AE$310:AE$615,MATCH(totalExpenditure!$A231,[2]pivotTable!$A$310:$A$615,0))/100*INDEX(gDP!AT$6:AT$271,MATCH(totalExpenditure!$A231,gDP!$B$6:$B$271)))</f>
        <v/>
      </c>
      <c r="CE231" s="77" t="str">
        <f>IF(INDEX([2]pivotTable!AF$310:AF$615,MATCH(totalExpenditure!$A231,[2]pivotTable!$A$310:$A$615,0))/100*INDEX(gDP!AU$6:AU$271,MATCH(totalExpenditure!$A231,gDP!$B$6:$B$271))=0,"",INDEX([2]pivotTable!AF$310:AF$615,MATCH(totalExpenditure!$A231,[2]pivotTable!$A$310:$A$615,0))/100*INDEX(gDP!AU$6:AU$271,MATCH(totalExpenditure!$A231,gDP!$B$6:$B$271)))</f>
        <v/>
      </c>
      <c r="CF231" s="77" t="str">
        <f>IF(INDEX([2]pivotTable!AG$310:AG$615,MATCH(totalExpenditure!$A231,[2]pivotTable!$A$310:$A$615,0))/100*INDEX(gDP!AV$6:AV$271,MATCH(totalExpenditure!$A231,gDP!$B$6:$B$271))=0,"",INDEX([2]pivotTable!AG$310:AG$615,MATCH(totalExpenditure!$A231,[2]pivotTable!$A$310:$A$615,0))/100*INDEX(gDP!AV$6:AV$271,MATCH(totalExpenditure!$A231,gDP!$B$6:$B$271)))</f>
        <v/>
      </c>
      <c r="CG231" s="77" t="str">
        <f>IF(INDEX([2]pivotTable!AH$310:AH$615,MATCH(totalExpenditure!$A231,[2]pivotTable!$A$310:$A$615,0))/100*INDEX(gDP!AW$6:AW$271,MATCH(totalExpenditure!$A231,gDP!$B$6:$B$271))=0,"",INDEX([2]pivotTable!AH$310:AH$615,MATCH(totalExpenditure!$A231,[2]pivotTable!$A$310:$A$615,0))/100*INDEX(gDP!AW$6:AW$271,MATCH(totalExpenditure!$A231,gDP!$B$6:$B$271)))</f>
        <v/>
      </c>
      <c r="CH231" s="77" t="str">
        <f>IF(INDEX([2]pivotTable!AI$310:AI$615,MATCH(totalExpenditure!$A231,[2]pivotTable!$A$310:$A$615,0))/100*INDEX(gDP!AX$6:AX$271,MATCH(totalExpenditure!$A231,gDP!$B$6:$B$271))=0,"",INDEX([2]pivotTable!AI$310:AI$615,MATCH(totalExpenditure!$A231,[2]pivotTable!$A$310:$A$615,0))/100*INDEX(gDP!AX$6:AX$271,MATCH(totalExpenditure!$A231,gDP!$B$6:$B$271)))</f>
        <v/>
      </c>
      <c r="CI231" s="77">
        <f>IF(INDEX([2]pivotTable!AJ$310:AJ$615,MATCH(totalExpenditure!$A231,[2]pivotTable!$A$310:$A$615,0))/100*INDEX(gDP!AY$6:AY$271,MATCH(totalExpenditure!$A231,gDP!$B$6:$B$271))=0,"",INDEX([2]pivotTable!AJ$310:AJ$615,MATCH(totalExpenditure!$A231,[2]pivotTable!$A$310:$A$615,0))/100*INDEX(gDP!AY$6:AY$271,MATCH(totalExpenditure!$A231,gDP!$B$6:$B$271)))</f>
        <v>83919843.585475251</v>
      </c>
      <c r="CJ231" s="77">
        <f>IF(INDEX([2]pivotTable!AK$310:AK$615,MATCH(totalExpenditure!$A231,[2]pivotTable!$A$310:$A$615,0))/100*INDEX(gDP!AZ$6:AZ$271,MATCH(totalExpenditure!$A231,gDP!$B$6:$B$271))=0,"",INDEX([2]pivotTable!AK$310:AK$615,MATCH(totalExpenditure!$A231,[2]pivotTable!$A$310:$A$615,0))/100*INDEX(gDP!AZ$6:AZ$271,MATCH(totalExpenditure!$A231,gDP!$B$6:$B$271)))</f>
        <v>85753781.580824211</v>
      </c>
      <c r="CK231" s="77">
        <f>IF(INDEX([2]pivotTable!AL$310:AL$615,MATCH(totalExpenditure!$A231,[2]pivotTable!$A$310:$A$615,0))/100*INDEX(gDP!BA$6:BA$271,MATCH(totalExpenditure!$A231,gDP!$B$6:$B$271))=0,"",INDEX([2]pivotTable!AL$310:AL$615,MATCH(totalExpenditure!$A231,[2]pivotTable!$A$310:$A$615,0))/100*INDEX(gDP!BA$6:BA$271,MATCH(totalExpenditure!$A231,gDP!$B$6:$B$271)))</f>
        <v>65828944.896520033</v>
      </c>
      <c r="CL231" s="77" t="str">
        <f>IF(INDEX([2]pivotTable!AM$310:AM$615,MATCH(totalExpenditure!$A231,[2]pivotTable!$A$310:$A$615,0))/100*INDEX(gDP!BB$6:BB$271,MATCH(totalExpenditure!$A231,gDP!$B$6:$B$271))=0,"",INDEX([2]pivotTable!AM$310:AM$615,MATCH(totalExpenditure!$A231,[2]pivotTable!$A$310:$A$615,0))/100*INDEX(gDP!BB$6:BB$271,MATCH(totalExpenditure!$A231,gDP!$B$6:$B$271)))</f>
        <v/>
      </c>
      <c r="CM231" s="77">
        <f>IF(INDEX([2]pivotTable!AN$310:AN$615,MATCH(totalExpenditure!$A231,[2]pivotTable!$A$310:$A$615,0))/100*INDEX(gDP!BC$6:BC$271,MATCH(totalExpenditure!$A231,gDP!$B$6:$B$271))=0,"",INDEX([2]pivotTable!AN$310:AN$615,MATCH(totalExpenditure!$A231,[2]pivotTable!$A$310:$A$615,0))/100*INDEX(gDP!BC$6:BC$271,MATCH(totalExpenditure!$A231,gDP!$B$6:$B$271)))</f>
        <v>119364571.54714</v>
      </c>
      <c r="CN231" s="77">
        <f>IF(INDEX([2]pivotTable!AO$310:AO$615,MATCH(totalExpenditure!$A231,[2]pivotTable!$A$310:$A$615,0))/100*INDEX(gDP!BD$6:BD$271,MATCH(totalExpenditure!$A231,gDP!$B$6:$B$271))=0,"",INDEX([2]pivotTable!AO$310:AO$615,MATCH(totalExpenditure!$A231,[2]pivotTable!$A$310:$A$615,0))/100*INDEX(gDP!BD$6:BD$271,MATCH(totalExpenditure!$A231,gDP!$B$6:$B$271)))</f>
        <v>133423757.11491624</v>
      </c>
      <c r="CO231" s="77">
        <f>IF(INDEX([2]pivotTable!AP$310:AP$615,MATCH(totalExpenditure!$A231,[2]pivotTable!$A$310:$A$615,0))/100*INDEX(gDP!BE$6:BE$271,MATCH(totalExpenditure!$A231,gDP!$B$6:$B$271))=0,"",INDEX([2]pivotTable!AP$310:AP$615,MATCH(totalExpenditure!$A231,[2]pivotTable!$A$310:$A$615,0))/100*INDEX(gDP!BE$6:BE$271,MATCH(totalExpenditure!$A231,gDP!$B$6:$B$271)))</f>
        <v>107633494.5126725</v>
      </c>
      <c r="CP231" s="77">
        <f>IF(INDEX([2]pivotTable!AQ$310:AQ$615,MATCH(totalExpenditure!$A231,[2]pivotTable!$A$310:$A$615,0))/100*INDEX(gDP!BF$6:BF$271,MATCH(totalExpenditure!$A231,gDP!$B$6:$B$271))=0,"",INDEX([2]pivotTable!AQ$310:AQ$615,MATCH(totalExpenditure!$A231,[2]pivotTable!$A$310:$A$615,0))/100*INDEX(gDP!BF$6:BF$271,MATCH(totalExpenditure!$A231,gDP!$B$6:$B$271)))</f>
        <v>169578003.81939235</v>
      </c>
      <c r="CQ231" s="77">
        <f>IF(INDEX([2]pivotTable!AR$310:AR$615,MATCH(totalExpenditure!$A231,[2]pivotTable!$A$310:$A$615,0))/100*INDEX(gDP!BG$6:BG$271,MATCH(totalExpenditure!$A231,gDP!$B$6:$B$271))=0,"",INDEX([2]pivotTable!AR$310:AR$615,MATCH(totalExpenditure!$A231,[2]pivotTable!$A$310:$A$615,0))/100*INDEX(gDP!BG$6:BG$271,MATCH(totalExpenditure!$A231,gDP!$B$6:$B$271)))</f>
        <v>183160278.85077253</v>
      </c>
      <c r="CR231" s="77">
        <f>IF(INDEX([2]pivotTable!AS$310:AS$615,MATCH(totalExpenditure!$A231,[2]pivotTable!$A$310:$A$615,0))/100*INDEX(gDP!BH$6:BH$271,MATCH(totalExpenditure!$A231,gDP!$B$6:$B$271))=0,"",INDEX([2]pivotTable!AS$310:AS$615,MATCH(totalExpenditure!$A231,[2]pivotTable!$A$310:$A$615,0))/100*INDEX(gDP!BH$6:BH$271,MATCH(totalExpenditure!$A231,gDP!$B$6:$B$271)))</f>
        <v>187931319.79938251</v>
      </c>
      <c r="CS231" s="77">
        <f>IF(INDEX([2]pivotTable!AT$310:AT$615,MATCH(totalExpenditure!$A231,[2]pivotTable!$A$310:$A$615,0))/100*INDEX(gDP!BI$6:BI$271,MATCH(totalExpenditure!$A231,gDP!$B$6:$B$271))=0,"",INDEX([2]pivotTable!AT$310:AT$615,MATCH(totalExpenditure!$A231,[2]pivotTable!$A$310:$A$615,0))/100*INDEX(gDP!BI$6:BI$271,MATCH(totalExpenditure!$A231,gDP!$B$6:$B$271)))</f>
        <v>217709652.72247463</v>
      </c>
      <c r="CT231" s="77" t="str">
        <f>IF(INDEX([2]pivotTable!AU$310:AU$615,MATCH(totalExpenditure!$A231,[2]pivotTable!$A$310:$A$615,0))/100*INDEX(gDP!BJ$6:BJ$271,MATCH(totalExpenditure!$A231,gDP!$B$6:$B$271))=0,"",INDEX([2]pivotTable!AU$310:AU$615,MATCH(totalExpenditure!$A231,[2]pivotTable!$A$310:$A$615,0))/100*INDEX(gDP!BJ$6:BJ$271,MATCH(totalExpenditure!$A231,gDP!$B$6:$B$271)))</f>
        <v/>
      </c>
      <c r="CU231" s="77">
        <f>IF(INDEX([2]pivotTable!AV$310:AV$615,MATCH(totalExpenditure!$A231,[2]pivotTable!$A$310:$A$615,0))/100*INDEX(gDP!BK$6:BK$271,MATCH(totalExpenditure!$A231,gDP!$B$6:$B$271))=0,"",INDEX([2]pivotTable!AV$310:AV$615,MATCH(totalExpenditure!$A231,[2]pivotTable!$A$310:$A$615,0))/100*INDEX(gDP!BK$6:BK$271,MATCH(totalExpenditure!$A231,gDP!$B$6:$B$271)))</f>
        <v>177717667.10609978</v>
      </c>
      <c r="CV231" s="77" t="str">
        <f>IF(INDEX([2]pivotTable!AW$310:AW$615,MATCH(totalExpenditure!$A231,[2]pivotTable!$A$310:$A$615,0))/100*INDEX(gDP!BL$6:BL$271,MATCH(totalExpenditure!$A231,gDP!$B$6:$B$271))=0,"",INDEX([2]pivotTable!AW$310:AW$615,MATCH(totalExpenditure!$A231,[2]pivotTable!$A$310:$A$615,0))/100*INDEX(gDP!BL$6:BL$271,MATCH(totalExpenditure!$A231,gDP!$B$6:$B$271)))</f>
        <v/>
      </c>
      <c r="CW231" s="77" t="str">
        <f>IF(INDEX([2]pivotTable!AX$310:AX$615,MATCH(totalExpenditure!$A231,[2]pivotTable!$A$310:$A$615,0))/100*INDEX(gDP!BM$6:BM$271,MATCH(totalExpenditure!$A231,gDP!$B$6:$B$271))=0,"",INDEX([2]pivotTable!AX$310:AX$615,MATCH(totalExpenditure!$A231,[2]pivotTable!$A$310:$A$615,0))/100*INDEX(gDP!BM$6:BM$271,MATCH(totalExpenditure!$A231,gDP!$B$6:$B$271)))</f>
        <v/>
      </c>
      <c r="CX231" s="77" t="str">
        <f>IF(INDEX([2]pivotTable!AY$310:AY$615,MATCH(totalExpenditure!$A231,[2]pivotTable!$A$310:$A$615,0))/100*INDEX(gDP!BN$6:BN$271,MATCH(totalExpenditure!$A231,gDP!$B$6:$B$271))=0,"",INDEX([2]pivotTable!AY$310:AY$615,MATCH(totalExpenditure!$A231,[2]pivotTable!$A$310:$A$615,0))/100*INDEX(gDP!BN$6:BN$271,MATCH(totalExpenditure!$A231,gDP!$B$6:$B$271)))</f>
        <v/>
      </c>
      <c r="CY231" s="77" t="str">
        <f>IF(INDEX([2]pivotTable!AZ$310:AZ$615,MATCH(totalExpenditure!$A231,[2]pivotTable!$A$310:$A$615,0))/100*INDEX(gDP!BO$6:BO$271,MATCH(totalExpenditure!$A231,gDP!$B$6:$B$271))=0,"",INDEX([2]pivotTable!AZ$310:AZ$615,MATCH(totalExpenditure!$A231,[2]pivotTable!$A$310:$A$615,0))/100*INDEX(gDP!BO$6:BO$271,MATCH(totalExpenditure!$A231,gDP!$B$6:$B$271)))</f>
        <v/>
      </c>
      <c r="CZ231" s="77" t="str">
        <f>IF(B231="","",IF(BA231="","",B231-B231+INDEX(gDP!Q$6:Q$271,MATCH(totalExpenditure!$A231,gDP!$B$6:$B$271))))</f>
        <v/>
      </c>
      <c r="DA231" s="77" t="str">
        <f>IF(C231="","",IF(BB231="","",C231-C231+INDEX(gDP!R$6:R$271,MATCH(totalExpenditure!$A231,gDP!$B$6:$B$271))))</f>
        <v/>
      </c>
      <c r="DB231" s="77" t="str">
        <f>IF(D231="","",IF(BC231="","",D231-D231+INDEX(gDP!S$6:S$271,MATCH(totalExpenditure!$A231,gDP!$B$6:$B$271))))</f>
        <v/>
      </c>
      <c r="DC231" s="77" t="str">
        <f>IF(E231="","",IF(BD231="","",E231-E231+INDEX(gDP!T$6:T$271,MATCH(totalExpenditure!$A231,gDP!$B$6:$B$271))))</f>
        <v/>
      </c>
      <c r="DD231" s="77" t="str">
        <f>IF(F231="","",IF(BE231="","",F231-F231+INDEX(gDP!U$6:U$271,MATCH(totalExpenditure!$A231,gDP!$B$6:$B$271))))</f>
        <v/>
      </c>
      <c r="DE231" s="77" t="str">
        <f>IF(G231="","",IF(BF231="","",G231-G231+INDEX(gDP!V$6:V$271,MATCH(totalExpenditure!$A231,gDP!$B$6:$B$271))))</f>
        <v/>
      </c>
      <c r="DF231" s="77" t="str">
        <f>IF(H231="","",IF(BG231="","",H231-H231+INDEX(gDP!W$6:W$271,MATCH(totalExpenditure!$A231,gDP!$B$6:$B$271))))</f>
        <v/>
      </c>
      <c r="DG231" s="77" t="str">
        <f>IF(I231="","",IF(BH231="","",I231-I231+INDEX(gDP!X$6:X$271,MATCH(totalExpenditure!$A231,gDP!$B$6:$B$271))))</f>
        <v/>
      </c>
      <c r="DH231" s="77" t="str">
        <f>IF(J231="","",IF(BI231="","",J231-J231+INDEX(gDP!Y$6:Y$271,MATCH(totalExpenditure!$A231,gDP!$B$6:$B$271))))</f>
        <v/>
      </c>
      <c r="DI231" s="77" t="str">
        <f>IF(K231="","",IF(BJ231="","",K231-K231+INDEX(gDP!Z$6:Z$271,MATCH(totalExpenditure!$A231,gDP!$B$6:$B$271))))</f>
        <v/>
      </c>
      <c r="DJ231" s="77" t="str">
        <f>IF(L231="","",IF(BK231="","",L231-L231+INDEX(gDP!AA$6:AA$271,MATCH(totalExpenditure!$A231,gDP!$B$6:$B$271))))</f>
        <v/>
      </c>
      <c r="DK231" s="77" t="str">
        <f>IF(M231="","",IF(BL231="","",M231-M231+INDEX(gDP!AB$6:AB$271,MATCH(totalExpenditure!$A231,gDP!$B$6:$B$271))))</f>
        <v/>
      </c>
      <c r="DL231" s="77" t="str">
        <f>IF(N231="","",IF(BM231="","",N231-N231+INDEX(gDP!AC$6:AC$271,MATCH(totalExpenditure!$A231,gDP!$B$6:$B$271))))</f>
        <v/>
      </c>
      <c r="DM231" s="77" t="str">
        <f>IF(O231="","",IF(BN231="","",O231-O231+INDEX(gDP!AD$6:AD$271,MATCH(totalExpenditure!$A231,gDP!$B$6:$B$271))))</f>
        <v/>
      </c>
      <c r="DN231" s="77" t="str">
        <f>IF(P231="","",IF(BO231="","",P231-P231+INDEX(gDP!AE$6:AE$271,MATCH(totalExpenditure!$A231,gDP!$B$6:$B$271))))</f>
        <v/>
      </c>
      <c r="DO231" s="77" t="str">
        <f>IF(Q231="","",IF(BP231="","",Q231-Q231+INDEX(gDP!AF$6:AF$271,MATCH(totalExpenditure!$A231,gDP!$B$6:$B$271))))</f>
        <v/>
      </c>
      <c r="DP231" s="77" t="str">
        <f>IF(R231="","",IF(BQ231="","",R231-R231+INDEX(gDP!AG$6:AG$271,MATCH(totalExpenditure!$A231,gDP!$B$6:$B$271))))</f>
        <v/>
      </c>
      <c r="DQ231" s="77" t="str">
        <f>IF(S231="","",IF(BR231="","",S231-S231+INDEX(gDP!AH$6:AH$271,MATCH(totalExpenditure!$A231,gDP!$B$6:$B$271))))</f>
        <v/>
      </c>
      <c r="DR231" s="77" t="str">
        <f>IF(T231="","",IF(BS231="","",T231-T231+INDEX(gDP!AI$6:AI$271,MATCH(totalExpenditure!$A231,gDP!$B$6:$B$271))))</f>
        <v/>
      </c>
      <c r="DS231" s="77" t="str">
        <f>IF(U231="","",IF(BT231="","",U231-U231+INDEX(gDP!AJ$6:AJ$271,MATCH(totalExpenditure!$A231,gDP!$B$6:$B$271))))</f>
        <v/>
      </c>
      <c r="DT231" s="77" t="str">
        <f>IF(V231="","",IF(BU231="","",V231-V231+INDEX(gDP!AK$6:AK$271,MATCH(totalExpenditure!$A231,gDP!$B$6:$B$271))))</f>
        <v/>
      </c>
      <c r="DU231" s="77">
        <f>IF(W231="","",IF(BV231="","",W231-W231+INDEX(gDP!AL$6:AL$271,MATCH(totalExpenditure!$A231,gDP!$B$6:$B$271))))</f>
        <v>504230620.551871</v>
      </c>
      <c r="DV231" s="77">
        <f>IF(X231="","",IF(BW231="","",X231-X231+INDEX(gDP!AM$6:AM$271,MATCH(totalExpenditure!$A231,gDP!$B$6:$B$271))))</f>
        <v>517570058.151034</v>
      </c>
      <c r="DW231" s="77">
        <f>IF(Y231="","",IF(BX231="","",Y231-Y231+INDEX(gDP!AN$6:AN$271,MATCH(totalExpenditure!$A231,gDP!$B$6:$B$271))))</f>
        <v>540733047.73304796</v>
      </c>
      <c r="DX231" s="77">
        <f>IF(Z231="","",IF(BY231="","",Z231-Z231+INDEX(gDP!AO$6:AO$271,MATCH(totalExpenditure!$A231,gDP!$B$6:$B$271))))</f>
        <v>535250347.08947903</v>
      </c>
      <c r="DY231" s="77">
        <f>IF(AA231="","",IF(BZ231="","",AA231-AA231+INDEX(gDP!AP$6:AP$271,MATCH(totalExpenditure!$A231,gDP!$B$6:$B$271))))</f>
        <v>598966982.35018599</v>
      </c>
      <c r="DZ231" s="77">
        <f>IF(AB231="","",IF(CA231="","",AB231-AB231+INDEX(gDP!AQ$6:AQ$271,MATCH(totalExpenditure!$A231,gDP!$B$6:$B$271))))</f>
        <v>647287375.76252794</v>
      </c>
      <c r="EA231" s="77">
        <f>IF(AC231="","",IF(CB231="","",AC231-AC231+INDEX(gDP!AR$6:AR$271,MATCH(totalExpenditure!$A231,gDP!$B$6:$B$271))))</f>
        <v>662838614.880674</v>
      </c>
      <c r="EB231" s="77">
        <f>IF(AD231="","",IF(CC231="","",AD231-AD231+INDEX(gDP!AS$6:AS$271,MATCH(totalExpenditure!$A231,gDP!$B$6:$B$271))))</f>
        <v>654212394.27163994</v>
      </c>
      <c r="EC231" s="77" t="str">
        <f>IF(AE231="","",IF(CD231="","",AE231-AE231+INDEX(gDP!AT$6:AT$271,MATCH(totalExpenditure!$A231,gDP!$B$6:$B$271))))</f>
        <v/>
      </c>
      <c r="ED231" s="77" t="str">
        <f>IF(AF231="","",IF(CE231="","",AF231-AF231+INDEX(gDP!AU$6:AU$271,MATCH(totalExpenditure!$A231,gDP!$B$6:$B$271))))</f>
        <v/>
      </c>
      <c r="EE231" s="77" t="str">
        <f>IF(AG231="","",IF(CF231="","",AG231-AG231+INDEX(gDP!AV$6:AV$271,MATCH(totalExpenditure!$A231,gDP!$B$6:$B$271))))</f>
        <v/>
      </c>
      <c r="EF231" s="77" t="str">
        <f>IF(AH231="","",IF(CG231="","",AH231-AH231+INDEX(gDP!AW$6:AW$271,MATCH(totalExpenditure!$A231,gDP!$B$6:$B$271))))</f>
        <v/>
      </c>
      <c r="EG231" s="77" t="str">
        <f>IF(AI231="","",IF(CH231="","",AI231-AI231+INDEX(gDP!AX$6:AX$271,MATCH(totalExpenditure!$A231,gDP!$B$6:$B$271))))</f>
        <v/>
      </c>
      <c r="EH231" s="77">
        <f>IF(AJ231="","",IF(CI231="","",AJ231-AJ231+INDEX(gDP!AY$6:AY$271,MATCH(totalExpenditure!$A231,gDP!$B$6:$B$271))))</f>
        <v>1081441283.3179801</v>
      </c>
      <c r="EI231" s="77">
        <f>IF(AK231="","",IF(CJ231="","",AK231-AK231+INDEX(gDP!AZ$6:AZ$271,MATCH(totalExpenditure!$A231,gDP!$B$6:$B$271))))</f>
        <v>1077308813.8294499</v>
      </c>
      <c r="EJ231" s="77">
        <f>IF(AL231="","",IF(CK231="","",AL231-AL231+INDEX(gDP!BA$6:BA$271,MATCH(totalExpenditure!$A231,gDP!$B$6:$B$271))))</f>
        <v>979597394.29345298</v>
      </c>
      <c r="EK231" s="77" t="str">
        <f>IF(AM231="","",IF(CL231="","",AM231-AM231+INDEX(gDP!BB$6:BB$271,MATCH(totalExpenditure!$A231,gDP!$B$6:$B$271))))</f>
        <v/>
      </c>
      <c r="EL231" s="77">
        <f>IF(AN231="","",IF(CM231="","",AN231-AN231+INDEX(gDP!BC$6:BC$271,MATCH(totalExpenditure!$A231,gDP!$B$6:$B$271))))</f>
        <v>981616542.32845402</v>
      </c>
      <c r="EM231" s="77">
        <f>IF(AO231="","",IF(CN231="","",AO231-AO231+INDEX(gDP!BD$6:BD$271,MATCH(totalExpenditure!$A231,gDP!$B$6:$B$271))))</f>
        <v>1058918707.26124</v>
      </c>
      <c r="EN231" s="77">
        <f>IF(AP231="","",IF(CO231="","",AP231-AP231+INDEX(gDP!BE$6:BE$271,MATCH(totalExpenditure!$A231,gDP!$B$6:$B$271))))</f>
        <v>1089407839.1970899</v>
      </c>
      <c r="EO231" s="77">
        <f>IF(AQ231="","",IF(CP231="","",AQ231-AQ231+INDEX(gDP!BF$6:BF$271,MATCH(totalExpenditure!$A231,gDP!$B$6:$B$271))))</f>
        <v>1333160407.38516</v>
      </c>
      <c r="EP231" s="77">
        <f>IF(AR231="","",IF(CQ231="","",AR231-AR231+INDEX(gDP!BG$6:BG$271,MATCH(totalExpenditure!$A231,gDP!$B$6:$B$271))))</f>
        <v>1387577870.08161</v>
      </c>
      <c r="EQ231" s="77">
        <f>IF(AS231="","",IF(CR231="","",AS231-AS231+INDEX(gDP!BH$6:BH$271,MATCH(totalExpenditure!$A231,gDP!$B$6:$B$271))))</f>
        <v>1432403352.1294401</v>
      </c>
      <c r="ER231" s="77">
        <f>IF(AT231="","",IF(CS231="","",AT231-AT231+INDEX(gDP!BI$6:BI$271,MATCH(totalExpenditure!$A231,gDP!$B$6:$B$271))))</f>
        <v>1568513348.14463</v>
      </c>
      <c r="ES231" s="77" t="str">
        <f>IF(AU231="","",IF(CT231="","",AU231-AU231+INDEX(gDP!BJ$6:BJ$271,MATCH(totalExpenditure!$A231,gDP!$B$6:$B$271))))</f>
        <v/>
      </c>
      <c r="ET231" s="77">
        <f>IF(AV231="","",IF(CU231="","",AV231-AV231+INDEX(gDP!BK$6:BK$271,MATCH(totalExpenditure!$A231,gDP!$B$6:$B$271))))</f>
        <v>1784313926.76807</v>
      </c>
      <c r="EU231" s="77" t="str">
        <f>IF(AW231="","",IF(CV231="","",AW231-AW231+INDEX(gDP!BL$6:BL$271,MATCH(totalExpenditure!$A231,gDP!$B$6:$B$271))))</f>
        <v/>
      </c>
      <c r="EV231" s="77" t="str">
        <f>IF(AX231="","",IF(CW231="","",AX231-AX231+INDEX(gDP!BM$6:BM$271,MATCH(totalExpenditure!$A231,gDP!$B$6:$B$271))))</f>
        <v/>
      </c>
      <c r="EW231" s="77" t="str">
        <f>IF(AY231="","",IF(CX231="","",AY231-AY231+INDEX(gDP!BN$6:BN$271,MATCH(totalExpenditure!$A231,gDP!$B$6:$B$271))))</f>
        <v/>
      </c>
      <c r="EX231" s="77" t="str">
        <f>IF(AZ231="","",IF(CY231="","",AZ231-AZ231+INDEX(gDP!BO$6:BO$271,MATCH(totalExpenditure!$A231,gDP!$B$6:$B$271))))</f>
        <v/>
      </c>
    </row>
    <row r="232" spans="1:154" x14ac:dyDescent="0.35">
      <c r="A232" t="s">
        <v>673</v>
      </c>
      <c r="B232" s="77" t="e">
        <f>IF(INDEX([2]pivotTable!B$3:B$308,MATCH(totalExpenditure!$A232,[2]pivotTable!$A$3:$A$308,0))/100*INDEX(gDP!Q$6:Q$271,MATCH(totalExpenditure!$A232,gDP!$B$6:$B$271))=0,"",INDEX([2]pivotTable!B$3:B$308,MATCH(totalExpenditure!$A232,[2]pivotTable!$A$3:$A$308,0))/100*INDEX(gDP!Q$6:Q$271,MATCH(totalExpenditure!$A232,gDP!$B$6:$B$271)))</f>
        <v>#N/A</v>
      </c>
      <c r="C232" s="77" t="e">
        <f>IF(INDEX([2]pivotTable!C$3:C$308,MATCH(totalExpenditure!$A232,[2]pivotTable!$A$3:$A$308,0))/100*INDEX(gDP!R$6:R$271,MATCH(totalExpenditure!$A232,gDP!$B$6:$B$271))=0,"",INDEX([2]pivotTable!C$3:C$308,MATCH(totalExpenditure!$A232,[2]pivotTable!$A$3:$A$308,0))/100*INDEX(gDP!R$6:R$271,MATCH(totalExpenditure!$A232,gDP!$B$6:$B$271)))</f>
        <v>#N/A</v>
      </c>
      <c r="D232" s="77" t="e">
        <f>IF(INDEX([2]pivotTable!D$3:D$308,MATCH(totalExpenditure!$A232,[2]pivotTable!$A$3:$A$308,0))/100*INDEX(gDP!S$6:S$271,MATCH(totalExpenditure!$A232,gDP!$B$6:$B$271))=0,"",INDEX([2]pivotTable!D$3:D$308,MATCH(totalExpenditure!$A232,[2]pivotTable!$A$3:$A$308,0))/100*INDEX(gDP!S$6:S$271,MATCH(totalExpenditure!$A232,gDP!$B$6:$B$271)))</f>
        <v>#N/A</v>
      </c>
      <c r="E232" s="77" t="e">
        <f>IF(INDEX([2]pivotTable!E$3:E$308,MATCH(totalExpenditure!$A232,[2]pivotTable!$A$3:$A$308,0))/100*INDEX(gDP!T$6:T$271,MATCH(totalExpenditure!$A232,gDP!$B$6:$B$271))=0,"",INDEX([2]pivotTable!E$3:E$308,MATCH(totalExpenditure!$A232,[2]pivotTable!$A$3:$A$308,0))/100*INDEX(gDP!T$6:T$271,MATCH(totalExpenditure!$A232,gDP!$B$6:$B$271)))</f>
        <v>#N/A</v>
      </c>
      <c r="F232" s="77" t="e">
        <f>IF(INDEX([2]pivotTable!F$3:F$308,MATCH(totalExpenditure!$A232,[2]pivotTable!$A$3:$A$308,0))/100*INDEX(gDP!U$6:U$271,MATCH(totalExpenditure!$A232,gDP!$B$6:$B$271))=0,"",INDEX([2]pivotTable!F$3:F$308,MATCH(totalExpenditure!$A232,[2]pivotTable!$A$3:$A$308,0))/100*INDEX(gDP!U$6:U$271,MATCH(totalExpenditure!$A232,gDP!$B$6:$B$271)))</f>
        <v>#N/A</v>
      </c>
      <c r="G232" s="77" t="e">
        <f>IF(INDEX([2]pivotTable!G$3:G$308,MATCH(totalExpenditure!$A232,[2]pivotTable!$A$3:$A$308,0))/100*INDEX(gDP!V$6:V$271,MATCH(totalExpenditure!$A232,gDP!$B$6:$B$271))=0,"",INDEX([2]pivotTable!G$3:G$308,MATCH(totalExpenditure!$A232,[2]pivotTable!$A$3:$A$308,0))/100*INDEX(gDP!V$6:V$271,MATCH(totalExpenditure!$A232,gDP!$B$6:$B$271)))</f>
        <v>#N/A</v>
      </c>
      <c r="H232" s="77" t="e">
        <f>IF(INDEX([2]pivotTable!H$3:H$308,MATCH(totalExpenditure!$A232,[2]pivotTable!$A$3:$A$308,0))/100*INDEX(gDP!W$6:W$271,MATCH(totalExpenditure!$A232,gDP!$B$6:$B$271))=0,"",INDEX([2]pivotTable!H$3:H$308,MATCH(totalExpenditure!$A232,[2]pivotTable!$A$3:$A$308,0))/100*INDEX(gDP!W$6:W$271,MATCH(totalExpenditure!$A232,gDP!$B$6:$B$271)))</f>
        <v>#N/A</v>
      </c>
      <c r="I232" s="77" t="e">
        <f>IF(INDEX([2]pivotTable!I$3:I$308,MATCH(totalExpenditure!$A232,[2]pivotTable!$A$3:$A$308,0))/100*INDEX(gDP!X$6:X$271,MATCH(totalExpenditure!$A232,gDP!$B$6:$B$271))=0,"",INDEX([2]pivotTable!I$3:I$308,MATCH(totalExpenditure!$A232,[2]pivotTable!$A$3:$A$308,0))/100*INDEX(gDP!X$6:X$271,MATCH(totalExpenditure!$A232,gDP!$B$6:$B$271)))</f>
        <v>#N/A</v>
      </c>
      <c r="J232" s="77" t="e">
        <f>IF(INDEX([2]pivotTable!J$3:J$308,MATCH(totalExpenditure!$A232,[2]pivotTable!$A$3:$A$308,0))/100*INDEX(gDP!Y$6:Y$271,MATCH(totalExpenditure!$A232,gDP!$B$6:$B$271))=0,"",INDEX([2]pivotTable!J$3:J$308,MATCH(totalExpenditure!$A232,[2]pivotTable!$A$3:$A$308,0))/100*INDEX(gDP!Y$6:Y$271,MATCH(totalExpenditure!$A232,gDP!$B$6:$B$271)))</f>
        <v>#N/A</v>
      </c>
      <c r="K232" s="77" t="e">
        <f>IF(INDEX([2]pivotTable!K$3:K$308,MATCH(totalExpenditure!$A232,[2]pivotTable!$A$3:$A$308,0))/100*INDEX(gDP!Z$6:Z$271,MATCH(totalExpenditure!$A232,gDP!$B$6:$B$271))=0,"",INDEX([2]pivotTable!K$3:K$308,MATCH(totalExpenditure!$A232,[2]pivotTable!$A$3:$A$308,0))/100*INDEX(gDP!Z$6:Z$271,MATCH(totalExpenditure!$A232,gDP!$B$6:$B$271)))</f>
        <v>#N/A</v>
      </c>
      <c r="L232" s="77" t="e">
        <f>IF(INDEX([2]pivotTable!L$3:L$308,MATCH(totalExpenditure!$A232,[2]pivotTable!$A$3:$A$308,0))/100*INDEX(gDP!AA$6:AA$271,MATCH(totalExpenditure!$A232,gDP!$B$6:$B$271))=0,"",INDEX([2]pivotTable!L$3:L$308,MATCH(totalExpenditure!$A232,[2]pivotTable!$A$3:$A$308,0))/100*INDEX(gDP!AA$6:AA$271,MATCH(totalExpenditure!$A232,gDP!$B$6:$B$271)))</f>
        <v>#N/A</v>
      </c>
      <c r="M232" s="77" t="e">
        <f>IF(INDEX([2]pivotTable!M$3:M$308,MATCH(totalExpenditure!$A232,[2]pivotTable!$A$3:$A$308,0))/100*INDEX(gDP!AB$6:AB$271,MATCH(totalExpenditure!$A232,gDP!$B$6:$B$271))=0,"",INDEX([2]pivotTable!M$3:M$308,MATCH(totalExpenditure!$A232,[2]pivotTable!$A$3:$A$308,0))/100*INDEX(gDP!AB$6:AB$271,MATCH(totalExpenditure!$A232,gDP!$B$6:$B$271)))</f>
        <v>#N/A</v>
      </c>
      <c r="N232" s="77" t="e">
        <f>IF(INDEX([2]pivotTable!N$3:N$308,MATCH(totalExpenditure!$A232,[2]pivotTable!$A$3:$A$308,0))/100*INDEX(gDP!AC$6:AC$271,MATCH(totalExpenditure!$A232,gDP!$B$6:$B$271))=0,"",INDEX([2]pivotTable!N$3:N$308,MATCH(totalExpenditure!$A232,[2]pivotTable!$A$3:$A$308,0))/100*INDEX(gDP!AC$6:AC$271,MATCH(totalExpenditure!$A232,gDP!$B$6:$B$271)))</f>
        <v>#N/A</v>
      </c>
      <c r="O232" s="77" t="e">
        <f>IF(INDEX([2]pivotTable!O$3:O$308,MATCH(totalExpenditure!$A232,[2]pivotTable!$A$3:$A$308,0))/100*INDEX(gDP!AD$6:AD$271,MATCH(totalExpenditure!$A232,gDP!$B$6:$B$271))=0,"",INDEX([2]pivotTable!O$3:O$308,MATCH(totalExpenditure!$A232,[2]pivotTable!$A$3:$A$308,0))/100*INDEX(gDP!AD$6:AD$271,MATCH(totalExpenditure!$A232,gDP!$B$6:$B$271)))</f>
        <v>#N/A</v>
      </c>
      <c r="P232" s="77" t="e">
        <f>IF(INDEX([2]pivotTable!P$3:P$308,MATCH(totalExpenditure!$A232,[2]pivotTable!$A$3:$A$308,0))/100*INDEX(gDP!AE$6:AE$271,MATCH(totalExpenditure!$A232,gDP!$B$6:$B$271))=0,"",INDEX([2]pivotTable!P$3:P$308,MATCH(totalExpenditure!$A232,[2]pivotTable!$A$3:$A$308,0))/100*INDEX(gDP!AE$6:AE$271,MATCH(totalExpenditure!$A232,gDP!$B$6:$B$271)))</f>
        <v>#N/A</v>
      </c>
      <c r="Q232" s="77" t="e">
        <f>IF(INDEX([2]pivotTable!Q$3:Q$308,MATCH(totalExpenditure!$A232,[2]pivotTable!$A$3:$A$308,0))/100*INDEX(gDP!AF$6:AF$271,MATCH(totalExpenditure!$A232,gDP!$B$6:$B$271))=0,"",INDEX([2]pivotTable!Q$3:Q$308,MATCH(totalExpenditure!$A232,[2]pivotTable!$A$3:$A$308,0))/100*INDEX(gDP!AF$6:AF$271,MATCH(totalExpenditure!$A232,gDP!$B$6:$B$271)))</f>
        <v>#N/A</v>
      </c>
      <c r="R232" s="77" t="e">
        <f>IF(INDEX([2]pivotTable!R$3:R$308,MATCH(totalExpenditure!$A232,[2]pivotTable!$A$3:$A$308,0))/100*INDEX(gDP!AG$6:AG$271,MATCH(totalExpenditure!$A232,gDP!$B$6:$B$271))=0,"",INDEX([2]pivotTable!R$3:R$308,MATCH(totalExpenditure!$A232,[2]pivotTable!$A$3:$A$308,0))/100*INDEX(gDP!AG$6:AG$271,MATCH(totalExpenditure!$A232,gDP!$B$6:$B$271)))</f>
        <v>#N/A</v>
      </c>
      <c r="S232" s="77" t="e">
        <f>IF(INDEX([2]pivotTable!S$3:S$308,MATCH(totalExpenditure!$A232,[2]pivotTable!$A$3:$A$308,0))/100*INDEX(gDP!AH$6:AH$271,MATCH(totalExpenditure!$A232,gDP!$B$6:$B$271))=0,"",INDEX([2]pivotTable!S$3:S$308,MATCH(totalExpenditure!$A232,[2]pivotTable!$A$3:$A$308,0))/100*INDEX(gDP!AH$6:AH$271,MATCH(totalExpenditure!$A232,gDP!$B$6:$B$271)))</f>
        <v>#N/A</v>
      </c>
      <c r="T232" s="77" t="e">
        <f>IF(INDEX([2]pivotTable!T$3:T$308,MATCH(totalExpenditure!$A232,[2]pivotTable!$A$3:$A$308,0))/100*INDEX(gDP!AI$6:AI$271,MATCH(totalExpenditure!$A232,gDP!$B$6:$B$271))=0,"",INDEX([2]pivotTable!T$3:T$308,MATCH(totalExpenditure!$A232,[2]pivotTable!$A$3:$A$308,0))/100*INDEX(gDP!AI$6:AI$271,MATCH(totalExpenditure!$A232,gDP!$B$6:$B$271)))</f>
        <v>#N/A</v>
      </c>
      <c r="U232" s="77" t="e">
        <f>IF(INDEX([2]pivotTable!U$3:U$308,MATCH(totalExpenditure!$A232,[2]pivotTable!$A$3:$A$308,0))/100*INDEX(gDP!AJ$6:AJ$271,MATCH(totalExpenditure!$A232,gDP!$B$6:$B$271))=0,"",INDEX([2]pivotTable!U$3:U$308,MATCH(totalExpenditure!$A232,[2]pivotTable!$A$3:$A$308,0))/100*INDEX(gDP!AJ$6:AJ$271,MATCH(totalExpenditure!$A232,gDP!$B$6:$B$271)))</f>
        <v>#N/A</v>
      </c>
      <c r="V232" s="77" t="e">
        <f>IF(INDEX([2]pivotTable!V$3:V$308,MATCH(totalExpenditure!$A232,[2]pivotTable!$A$3:$A$308,0))/100*INDEX(gDP!AK$6:AK$271,MATCH(totalExpenditure!$A232,gDP!$B$6:$B$271))=0,"",INDEX([2]pivotTable!V$3:V$308,MATCH(totalExpenditure!$A232,[2]pivotTable!$A$3:$A$308,0))/100*INDEX(gDP!AK$6:AK$271,MATCH(totalExpenditure!$A232,gDP!$B$6:$B$271)))</f>
        <v>#N/A</v>
      </c>
      <c r="W232" s="77" t="e">
        <f>IF(INDEX([2]pivotTable!W$3:W$308,MATCH(totalExpenditure!$A232,[2]pivotTable!$A$3:$A$308,0))/100*INDEX(gDP!AL$6:AL$271,MATCH(totalExpenditure!$A232,gDP!$B$6:$B$271))=0,"",INDEX([2]pivotTable!W$3:W$308,MATCH(totalExpenditure!$A232,[2]pivotTable!$A$3:$A$308,0))/100*INDEX(gDP!AL$6:AL$271,MATCH(totalExpenditure!$A232,gDP!$B$6:$B$271)))</f>
        <v>#N/A</v>
      </c>
      <c r="X232" s="77" t="e">
        <f>IF(INDEX([2]pivotTable!X$3:X$308,MATCH(totalExpenditure!$A232,[2]pivotTable!$A$3:$A$308,0))/100*INDEX(gDP!AM$6:AM$271,MATCH(totalExpenditure!$A232,gDP!$B$6:$B$271))=0,"",INDEX([2]pivotTable!X$3:X$308,MATCH(totalExpenditure!$A232,[2]pivotTable!$A$3:$A$308,0))/100*INDEX(gDP!AM$6:AM$271,MATCH(totalExpenditure!$A232,gDP!$B$6:$B$271)))</f>
        <v>#N/A</v>
      </c>
      <c r="Y232" s="77" t="e">
        <f>IF(INDEX([2]pivotTable!Y$3:Y$308,MATCH(totalExpenditure!$A232,[2]pivotTable!$A$3:$A$308,0))/100*INDEX(gDP!AN$6:AN$271,MATCH(totalExpenditure!$A232,gDP!$B$6:$B$271))=0,"",INDEX([2]pivotTable!Y$3:Y$308,MATCH(totalExpenditure!$A232,[2]pivotTable!$A$3:$A$308,0))/100*INDEX(gDP!AN$6:AN$271,MATCH(totalExpenditure!$A232,gDP!$B$6:$B$271)))</f>
        <v>#N/A</v>
      </c>
      <c r="Z232" s="77" t="e">
        <f>IF(INDEX([2]pivotTable!Z$3:Z$308,MATCH(totalExpenditure!$A232,[2]pivotTable!$A$3:$A$308,0))/100*INDEX(gDP!AO$6:AO$271,MATCH(totalExpenditure!$A232,gDP!$B$6:$B$271))=0,"",INDEX([2]pivotTable!Z$3:Z$308,MATCH(totalExpenditure!$A232,[2]pivotTable!$A$3:$A$308,0))/100*INDEX(gDP!AO$6:AO$271,MATCH(totalExpenditure!$A232,gDP!$B$6:$B$271)))</f>
        <v>#N/A</v>
      </c>
      <c r="AA232" s="77" t="e">
        <f>IF(INDEX([2]pivotTable!AA$3:AA$308,MATCH(totalExpenditure!$A232,[2]pivotTable!$A$3:$A$308,0))/100*INDEX(gDP!AP$6:AP$271,MATCH(totalExpenditure!$A232,gDP!$B$6:$B$271))=0,"",INDEX([2]pivotTable!AA$3:AA$308,MATCH(totalExpenditure!$A232,[2]pivotTable!$A$3:$A$308,0))/100*INDEX(gDP!AP$6:AP$271,MATCH(totalExpenditure!$A232,gDP!$B$6:$B$271)))</f>
        <v>#N/A</v>
      </c>
      <c r="AB232" s="77" t="e">
        <f>IF(INDEX([2]pivotTable!AB$3:AB$308,MATCH(totalExpenditure!$A232,[2]pivotTable!$A$3:$A$308,0))/100*INDEX(gDP!AQ$6:AQ$271,MATCH(totalExpenditure!$A232,gDP!$B$6:$B$271))=0,"",INDEX([2]pivotTable!AB$3:AB$308,MATCH(totalExpenditure!$A232,[2]pivotTable!$A$3:$A$308,0))/100*INDEX(gDP!AQ$6:AQ$271,MATCH(totalExpenditure!$A232,gDP!$B$6:$B$271)))</f>
        <v>#N/A</v>
      </c>
      <c r="AC232" s="77" t="e">
        <f>IF(INDEX([2]pivotTable!AC$3:AC$308,MATCH(totalExpenditure!$A232,[2]pivotTable!$A$3:$A$308,0))/100*INDEX(gDP!AR$6:AR$271,MATCH(totalExpenditure!$A232,gDP!$B$6:$B$271))=0,"",INDEX([2]pivotTable!AC$3:AC$308,MATCH(totalExpenditure!$A232,[2]pivotTable!$A$3:$A$308,0))/100*INDEX(gDP!AR$6:AR$271,MATCH(totalExpenditure!$A232,gDP!$B$6:$B$271)))</f>
        <v>#N/A</v>
      </c>
      <c r="AD232" s="77" t="e">
        <f>IF(INDEX([2]pivotTable!AD$3:AD$308,MATCH(totalExpenditure!$A232,[2]pivotTable!$A$3:$A$308,0))/100*INDEX(gDP!AS$6:AS$271,MATCH(totalExpenditure!$A232,gDP!$B$6:$B$271))=0,"",INDEX([2]pivotTable!AD$3:AD$308,MATCH(totalExpenditure!$A232,[2]pivotTable!$A$3:$A$308,0))/100*INDEX(gDP!AS$6:AS$271,MATCH(totalExpenditure!$A232,gDP!$B$6:$B$271)))</f>
        <v>#N/A</v>
      </c>
      <c r="AE232" s="77" t="e">
        <f>IF(INDEX([2]pivotTable!AE$3:AE$308,MATCH(totalExpenditure!$A232,[2]pivotTable!$A$3:$A$308,0))/100*INDEX(gDP!AT$6:AT$271,MATCH(totalExpenditure!$A232,gDP!$B$6:$B$271))=0,"",INDEX([2]pivotTable!AE$3:AE$308,MATCH(totalExpenditure!$A232,[2]pivotTable!$A$3:$A$308,0))/100*INDEX(gDP!AT$6:AT$271,MATCH(totalExpenditure!$A232,gDP!$B$6:$B$271)))</f>
        <v>#N/A</v>
      </c>
      <c r="AF232" s="77" t="e">
        <f>IF(INDEX([2]pivotTable!AF$3:AF$308,MATCH(totalExpenditure!$A232,[2]pivotTable!$A$3:$A$308,0))/100*INDEX(gDP!AU$6:AU$271,MATCH(totalExpenditure!$A232,gDP!$B$6:$B$271))=0,"",INDEX([2]pivotTable!AF$3:AF$308,MATCH(totalExpenditure!$A232,[2]pivotTable!$A$3:$A$308,0))/100*INDEX(gDP!AU$6:AU$271,MATCH(totalExpenditure!$A232,gDP!$B$6:$B$271)))</f>
        <v>#N/A</v>
      </c>
      <c r="AG232" s="77" t="e">
        <f>IF(INDEX([2]pivotTable!AG$3:AG$308,MATCH(totalExpenditure!$A232,[2]pivotTable!$A$3:$A$308,0))/100*INDEX(gDP!AV$6:AV$271,MATCH(totalExpenditure!$A232,gDP!$B$6:$B$271))=0,"",INDEX([2]pivotTable!AG$3:AG$308,MATCH(totalExpenditure!$A232,[2]pivotTable!$A$3:$A$308,0))/100*INDEX(gDP!AV$6:AV$271,MATCH(totalExpenditure!$A232,gDP!$B$6:$B$271)))</f>
        <v>#N/A</v>
      </c>
      <c r="AH232" s="77" t="e">
        <f>IF(INDEX([2]pivotTable!AH$3:AH$308,MATCH(totalExpenditure!$A232,[2]pivotTable!$A$3:$A$308,0))/100*INDEX(gDP!AW$6:AW$271,MATCH(totalExpenditure!$A232,gDP!$B$6:$B$271))=0,"",INDEX([2]pivotTable!AH$3:AH$308,MATCH(totalExpenditure!$A232,[2]pivotTable!$A$3:$A$308,0))/100*INDEX(gDP!AW$6:AW$271,MATCH(totalExpenditure!$A232,gDP!$B$6:$B$271)))</f>
        <v>#N/A</v>
      </c>
      <c r="AI232" s="77" t="e">
        <f>IF(INDEX([2]pivotTable!AI$3:AI$308,MATCH(totalExpenditure!$A232,[2]pivotTable!$A$3:$A$308,0))/100*INDEX(gDP!AX$6:AX$271,MATCH(totalExpenditure!$A232,gDP!$B$6:$B$271))=0,"",INDEX([2]pivotTable!AI$3:AI$308,MATCH(totalExpenditure!$A232,[2]pivotTable!$A$3:$A$308,0))/100*INDEX(gDP!AX$6:AX$271,MATCH(totalExpenditure!$A232,gDP!$B$6:$B$271)))</f>
        <v>#N/A</v>
      </c>
      <c r="AJ232" s="77" t="e">
        <f>IF(INDEX([2]pivotTable!AJ$3:AJ$308,MATCH(totalExpenditure!$A232,[2]pivotTable!$A$3:$A$308,0))/100*INDEX(gDP!AY$6:AY$271,MATCH(totalExpenditure!$A232,gDP!$B$6:$B$271))=0,"",INDEX([2]pivotTable!AJ$3:AJ$308,MATCH(totalExpenditure!$A232,[2]pivotTable!$A$3:$A$308,0))/100*INDEX(gDP!AY$6:AY$271,MATCH(totalExpenditure!$A232,gDP!$B$6:$B$271)))</f>
        <v>#N/A</v>
      </c>
      <c r="AK232" s="77" t="e">
        <f>IF(INDEX([2]pivotTable!AK$3:AK$308,MATCH(totalExpenditure!$A232,[2]pivotTable!$A$3:$A$308,0))/100*INDEX(gDP!AZ$6:AZ$271,MATCH(totalExpenditure!$A232,gDP!$B$6:$B$271))=0,"",INDEX([2]pivotTable!AK$3:AK$308,MATCH(totalExpenditure!$A232,[2]pivotTable!$A$3:$A$308,0))/100*INDEX(gDP!AZ$6:AZ$271,MATCH(totalExpenditure!$A232,gDP!$B$6:$B$271)))</f>
        <v>#N/A</v>
      </c>
      <c r="AL232" s="77" t="e">
        <f>IF(INDEX([2]pivotTable!AL$3:AL$308,MATCH(totalExpenditure!$A232,[2]pivotTable!$A$3:$A$308,0))/100*INDEX(gDP!BA$6:BA$271,MATCH(totalExpenditure!$A232,gDP!$B$6:$B$271))=0,"",INDEX([2]pivotTable!AL$3:AL$308,MATCH(totalExpenditure!$A232,[2]pivotTable!$A$3:$A$308,0))/100*INDEX(gDP!BA$6:BA$271,MATCH(totalExpenditure!$A232,gDP!$B$6:$B$271)))</f>
        <v>#N/A</v>
      </c>
      <c r="AM232" s="77" t="e">
        <f>IF(INDEX([2]pivotTable!AM$3:AM$308,MATCH(totalExpenditure!$A232,[2]pivotTable!$A$3:$A$308,0))/100*INDEX(gDP!BB$6:BB$271,MATCH(totalExpenditure!$A232,gDP!$B$6:$B$271))=0,"",INDEX([2]pivotTable!AM$3:AM$308,MATCH(totalExpenditure!$A232,[2]pivotTable!$A$3:$A$308,0))/100*INDEX(gDP!BB$6:BB$271,MATCH(totalExpenditure!$A232,gDP!$B$6:$B$271)))</f>
        <v>#N/A</v>
      </c>
      <c r="AN232" s="77" t="e">
        <f>IF(INDEX([2]pivotTable!AN$3:AN$308,MATCH(totalExpenditure!$A232,[2]pivotTable!$A$3:$A$308,0))/100*INDEX(gDP!BC$6:BC$271,MATCH(totalExpenditure!$A232,gDP!$B$6:$B$271))=0,"",INDEX([2]pivotTable!AN$3:AN$308,MATCH(totalExpenditure!$A232,[2]pivotTable!$A$3:$A$308,0))/100*INDEX(gDP!BC$6:BC$271,MATCH(totalExpenditure!$A232,gDP!$B$6:$B$271)))</f>
        <v>#N/A</v>
      </c>
      <c r="AO232" s="77" t="e">
        <f>IF(INDEX([2]pivotTable!AO$3:AO$308,MATCH(totalExpenditure!$A232,[2]pivotTable!$A$3:$A$308,0))/100*INDEX(gDP!BD$6:BD$271,MATCH(totalExpenditure!$A232,gDP!$B$6:$B$271))=0,"",INDEX([2]pivotTable!AO$3:AO$308,MATCH(totalExpenditure!$A232,[2]pivotTable!$A$3:$A$308,0))/100*INDEX(gDP!BD$6:BD$271,MATCH(totalExpenditure!$A232,gDP!$B$6:$B$271)))</f>
        <v>#N/A</v>
      </c>
      <c r="AP232" s="77" t="e">
        <f>IF(INDEX([2]pivotTable!AP$3:AP$308,MATCH(totalExpenditure!$A232,[2]pivotTable!$A$3:$A$308,0))/100*INDEX(gDP!BE$6:BE$271,MATCH(totalExpenditure!$A232,gDP!$B$6:$B$271))=0,"",INDEX([2]pivotTable!AP$3:AP$308,MATCH(totalExpenditure!$A232,[2]pivotTable!$A$3:$A$308,0))/100*INDEX(gDP!BE$6:BE$271,MATCH(totalExpenditure!$A232,gDP!$B$6:$B$271)))</f>
        <v>#N/A</v>
      </c>
      <c r="AQ232" s="77" t="e">
        <f>IF(INDEX([2]pivotTable!AQ$3:AQ$308,MATCH(totalExpenditure!$A232,[2]pivotTable!$A$3:$A$308,0))/100*INDEX(gDP!BF$6:BF$271,MATCH(totalExpenditure!$A232,gDP!$B$6:$B$271))=0,"",INDEX([2]pivotTable!AQ$3:AQ$308,MATCH(totalExpenditure!$A232,[2]pivotTable!$A$3:$A$308,0))/100*INDEX(gDP!BF$6:BF$271,MATCH(totalExpenditure!$A232,gDP!$B$6:$B$271)))</f>
        <v>#N/A</v>
      </c>
      <c r="AR232" s="77" t="e">
        <f>IF(INDEX([2]pivotTable!AR$3:AR$308,MATCH(totalExpenditure!$A232,[2]pivotTable!$A$3:$A$308,0))/100*INDEX(gDP!BG$6:BG$271,MATCH(totalExpenditure!$A232,gDP!$B$6:$B$271))=0,"",INDEX([2]pivotTable!AR$3:AR$308,MATCH(totalExpenditure!$A232,[2]pivotTable!$A$3:$A$308,0))/100*INDEX(gDP!BG$6:BG$271,MATCH(totalExpenditure!$A232,gDP!$B$6:$B$271)))</f>
        <v>#N/A</v>
      </c>
      <c r="AS232" s="77" t="e">
        <f>IF(INDEX([2]pivotTable!AS$3:AS$308,MATCH(totalExpenditure!$A232,[2]pivotTable!$A$3:$A$308,0))/100*INDEX(gDP!BH$6:BH$271,MATCH(totalExpenditure!$A232,gDP!$B$6:$B$271))=0,"",INDEX([2]pivotTable!AS$3:AS$308,MATCH(totalExpenditure!$A232,[2]pivotTable!$A$3:$A$308,0))/100*INDEX(gDP!BH$6:BH$271,MATCH(totalExpenditure!$A232,gDP!$B$6:$B$271)))</f>
        <v>#N/A</v>
      </c>
      <c r="AT232" s="77" t="e">
        <f>IF(INDEX([2]pivotTable!AT$3:AT$308,MATCH(totalExpenditure!$A232,[2]pivotTable!$A$3:$A$308,0))/100*INDEX(gDP!BI$6:BI$271,MATCH(totalExpenditure!$A232,gDP!$B$6:$B$271))=0,"",INDEX([2]pivotTable!AT$3:AT$308,MATCH(totalExpenditure!$A232,[2]pivotTable!$A$3:$A$308,0))/100*INDEX(gDP!BI$6:BI$271,MATCH(totalExpenditure!$A232,gDP!$B$6:$B$271)))</f>
        <v>#N/A</v>
      </c>
      <c r="AU232" s="77" t="e">
        <f>IF(INDEX([2]pivotTable!AU$3:AU$308,MATCH(totalExpenditure!$A232,[2]pivotTable!$A$3:$A$308,0))/100*INDEX(gDP!BJ$6:BJ$271,MATCH(totalExpenditure!$A232,gDP!$B$6:$B$271))=0,"",INDEX([2]pivotTable!AU$3:AU$308,MATCH(totalExpenditure!$A232,[2]pivotTable!$A$3:$A$308,0))/100*INDEX(gDP!BJ$6:BJ$271,MATCH(totalExpenditure!$A232,gDP!$B$6:$B$271)))</f>
        <v>#N/A</v>
      </c>
      <c r="AV232" s="77" t="e">
        <f>IF(INDEX([2]pivotTable!AV$3:AV$308,MATCH(totalExpenditure!$A232,[2]pivotTable!$A$3:$A$308,0))/100*INDEX(gDP!BK$6:BK$271,MATCH(totalExpenditure!$A232,gDP!$B$6:$B$271))=0,"",INDEX([2]pivotTable!AV$3:AV$308,MATCH(totalExpenditure!$A232,[2]pivotTable!$A$3:$A$308,0))/100*INDEX(gDP!BK$6:BK$271,MATCH(totalExpenditure!$A232,gDP!$B$6:$B$271)))</f>
        <v>#N/A</v>
      </c>
      <c r="AW232" s="77" t="e">
        <f>IF(INDEX([2]pivotTable!AW$3:AW$308,MATCH(totalExpenditure!$A232,[2]pivotTable!$A$3:$A$308,0))/100*INDEX(gDP!BL$6:BL$271,MATCH(totalExpenditure!$A232,gDP!$B$6:$B$271))=0,"",INDEX([2]pivotTable!AW$3:AW$308,MATCH(totalExpenditure!$A232,[2]pivotTable!$A$3:$A$308,0))/100*INDEX(gDP!BL$6:BL$271,MATCH(totalExpenditure!$A232,gDP!$B$6:$B$271)))</f>
        <v>#N/A</v>
      </c>
      <c r="AX232" s="77" t="e">
        <f>IF(INDEX([2]pivotTable!AX$3:AX$308,MATCH(totalExpenditure!$A232,[2]pivotTable!$A$3:$A$308,0))/100*INDEX(gDP!BM$6:BM$271,MATCH(totalExpenditure!$A232,gDP!$B$6:$B$271))=0,"",INDEX([2]pivotTable!AX$3:AX$308,MATCH(totalExpenditure!$A232,[2]pivotTable!$A$3:$A$308,0))/100*INDEX(gDP!BM$6:BM$271,MATCH(totalExpenditure!$A232,gDP!$B$6:$B$271)))</f>
        <v>#N/A</v>
      </c>
      <c r="AY232" s="77" t="e">
        <f>IF(INDEX([2]pivotTable!AY$3:AY$308,MATCH(totalExpenditure!$A232,[2]pivotTable!$A$3:$A$308,0))/100*INDEX(gDP!BN$6:BN$271,MATCH(totalExpenditure!$A232,gDP!$B$6:$B$271))=0,"",INDEX([2]pivotTable!AY$3:AY$308,MATCH(totalExpenditure!$A232,[2]pivotTable!$A$3:$A$308,0))/100*INDEX(gDP!BN$6:BN$271,MATCH(totalExpenditure!$A232,gDP!$B$6:$B$271)))</f>
        <v>#N/A</v>
      </c>
      <c r="AZ232" s="77" t="e">
        <f>IF(INDEX([2]pivotTable!AZ$3:AZ$308,MATCH(totalExpenditure!$A232,[2]pivotTable!$A$3:$A$308,0))/100*INDEX(gDP!BO$6:BO$271,MATCH(totalExpenditure!$A232,gDP!$B$6:$B$271))=0,"",INDEX([2]pivotTable!AZ$3:AZ$308,MATCH(totalExpenditure!$A232,[2]pivotTable!$A$3:$A$308,0))/100*INDEX(gDP!BO$6:BO$271,MATCH(totalExpenditure!$A232,gDP!$B$6:$B$271)))</f>
        <v>#N/A</v>
      </c>
      <c r="BA232" s="77" t="e">
        <f>IF(INDEX([2]pivotTable!B$310:B$615,MATCH(totalExpenditure!$A232,[2]pivotTable!$A$310:$A$615,0))/100*INDEX(gDP!Q$6:Q$271,MATCH(totalExpenditure!$A232,gDP!$B$6:$B$271))=0,"",INDEX([2]pivotTable!B$310:B$615,MATCH(totalExpenditure!$A232,[2]pivotTable!$A$310:$A$615,0))/100*INDEX(gDP!Q$6:Q$271,MATCH(totalExpenditure!$A232,gDP!$B$6:$B$271)))</f>
        <v>#N/A</v>
      </c>
      <c r="BB232" s="77" t="e">
        <f>IF(INDEX([2]pivotTable!C$310:C$615,MATCH(totalExpenditure!$A232,[2]pivotTable!$A$310:$A$615,0))/100*INDEX(gDP!R$6:R$271,MATCH(totalExpenditure!$A232,gDP!$B$6:$B$271))=0,"",INDEX([2]pivotTable!C$310:C$615,MATCH(totalExpenditure!$A232,[2]pivotTable!$A$310:$A$615,0))/100*INDEX(gDP!R$6:R$271,MATCH(totalExpenditure!$A232,gDP!$B$6:$B$271)))</f>
        <v>#N/A</v>
      </c>
      <c r="BC232" s="77" t="e">
        <f>IF(INDEX([2]pivotTable!D$310:D$615,MATCH(totalExpenditure!$A232,[2]pivotTable!$A$310:$A$615,0))/100*INDEX(gDP!S$6:S$271,MATCH(totalExpenditure!$A232,gDP!$B$6:$B$271))=0,"",INDEX([2]pivotTable!D$310:D$615,MATCH(totalExpenditure!$A232,[2]pivotTable!$A$310:$A$615,0))/100*INDEX(gDP!S$6:S$271,MATCH(totalExpenditure!$A232,gDP!$B$6:$B$271)))</f>
        <v>#N/A</v>
      </c>
      <c r="BD232" s="77" t="e">
        <f>IF(INDEX([2]pivotTable!E$310:E$615,MATCH(totalExpenditure!$A232,[2]pivotTable!$A$310:$A$615,0))/100*INDEX(gDP!T$6:T$271,MATCH(totalExpenditure!$A232,gDP!$B$6:$B$271))=0,"",INDEX([2]pivotTable!E$310:E$615,MATCH(totalExpenditure!$A232,[2]pivotTable!$A$310:$A$615,0))/100*INDEX(gDP!T$6:T$271,MATCH(totalExpenditure!$A232,gDP!$B$6:$B$271)))</f>
        <v>#N/A</v>
      </c>
      <c r="BE232" s="77" t="e">
        <f>IF(INDEX([2]pivotTable!F$310:F$615,MATCH(totalExpenditure!$A232,[2]pivotTable!$A$310:$A$615,0))/100*INDEX(gDP!U$6:U$271,MATCH(totalExpenditure!$A232,gDP!$B$6:$B$271))=0,"",INDEX([2]pivotTable!F$310:F$615,MATCH(totalExpenditure!$A232,[2]pivotTable!$A$310:$A$615,0))/100*INDEX(gDP!U$6:U$271,MATCH(totalExpenditure!$A232,gDP!$B$6:$B$271)))</f>
        <v>#N/A</v>
      </c>
      <c r="BF232" s="77" t="e">
        <f>IF(INDEX([2]pivotTable!G$310:G$615,MATCH(totalExpenditure!$A232,[2]pivotTable!$A$310:$A$615,0))/100*INDEX(gDP!V$6:V$271,MATCH(totalExpenditure!$A232,gDP!$B$6:$B$271))=0,"",INDEX([2]pivotTable!G$310:G$615,MATCH(totalExpenditure!$A232,[2]pivotTable!$A$310:$A$615,0))/100*INDEX(gDP!V$6:V$271,MATCH(totalExpenditure!$A232,gDP!$B$6:$B$271)))</f>
        <v>#N/A</v>
      </c>
      <c r="BG232" s="77" t="e">
        <f>IF(INDEX([2]pivotTable!H$310:H$615,MATCH(totalExpenditure!$A232,[2]pivotTable!$A$310:$A$615,0))/100*INDEX(gDP!W$6:W$271,MATCH(totalExpenditure!$A232,gDP!$B$6:$B$271))=0,"",INDEX([2]pivotTable!H$310:H$615,MATCH(totalExpenditure!$A232,[2]pivotTable!$A$310:$A$615,0))/100*INDEX(gDP!W$6:W$271,MATCH(totalExpenditure!$A232,gDP!$B$6:$B$271)))</f>
        <v>#N/A</v>
      </c>
      <c r="BH232" s="77" t="e">
        <f>IF(INDEX([2]pivotTable!I$310:I$615,MATCH(totalExpenditure!$A232,[2]pivotTable!$A$310:$A$615,0))/100*INDEX(gDP!X$6:X$271,MATCH(totalExpenditure!$A232,gDP!$B$6:$B$271))=0,"",INDEX([2]pivotTable!I$310:I$615,MATCH(totalExpenditure!$A232,[2]pivotTable!$A$310:$A$615,0))/100*INDEX(gDP!X$6:X$271,MATCH(totalExpenditure!$A232,gDP!$B$6:$B$271)))</f>
        <v>#N/A</v>
      </c>
      <c r="BI232" s="77" t="e">
        <f>IF(INDEX([2]pivotTable!J$310:J$615,MATCH(totalExpenditure!$A232,[2]pivotTable!$A$310:$A$615,0))/100*INDEX(gDP!Y$6:Y$271,MATCH(totalExpenditure!$A232,gDP!$B$6:$B$271))=0,"",INDEX([2]pivotTable!J$310:J$615,MATCH(totalExpenditure!$A232,[2]pivotTable!$A$310:$A$615,0))/100*INDEX(gDP!Y$6:Y$271,MATCH(totalExpenditure!$A232,gDP!$B$6:$B$271)))</f>
        <v>#N/A</v>
      </c>
      <c r="BJ232" s="77" t="e">
        <f>IF(INDEX([2]pivotTable!K$310:K$615,MATCH(totalExpenditure!$A232,[2]pivotTable!$A$310:$A$615,0))/100*INDEX(gDP!Z$6:Z$271,MATCH(totalExpenditure!$A232,gDP!$B$6:$B$271))=0,"",INDEX([2]pivotTable!K$310:K$615,MATCH(totalExpenditure!$A232,[2]pivotTable!$A$310:$A$615,0))/100*INDEX(gDP!Z$6:Z$271,MATCH(totalExpenditure!$A232,gDP!$B$6:$B$271)))</f>
        <v>#N/A</v>
      </c>
      <c r="BK232" s="77" t="e">
        <f>IF(INDEX([2]pivotTable!L$310:L$615,MATCH(totalExpenditure!$A232,[2]pivotTable!$A$310:$A$615,0))/100*INDEX(gDP!AA$6:AA$271,MATCH(totalExpenditure!$A232,gDP!$B$6:$B$271))=0,"",INDEX([2]pivotTable!L$310:L$615,MATCH(totalExpenditure!$A232,[2]pivotTable!$A$310:$A$615,0))/100*INDEX(gDP!AA$6:AA$271,MATCH(totalExpenditure!$A232,gDP!$B$6:$B$271)))</f>
        <v>#N/A</v>
      </c>
      <c r="BL232" s="77" t="e">
        <f>IF(INDEX([2]pivotTable!M$310:M$615,MATCH(totalExpenditure!$A232,[2]pivotTable!$A$310:$A$615,0))/100*INDEX(gDP!AB$6:AB$271,MATCH(totalExpenditure!$A232,gDP!$B$6:$B$271))=0,"",INDEX([2]pivotTable!M$310:M$615,MATCH(totalExpenditure!$A232,[2]pivotTable!$A$310:$A$615,0))/100*INDEX(gDP!AB$6:AB$271,MATCH(totalExpenditure!$A232,gDP!$B$6:$B$271)))</f>
        <v>#N/A</v>
      </c>
      <c r="BM232" s="77" t="e">
        <f>IF(INDEX([2]pivotTable!N$310:N$615,MATCH(totalExpenditure!$A232,[2]pivotTable!$A$310:$A$615,0))/100*INDEX(gDP!AC$6:AC$271,MATCH(totalExpenditure!$A232,gDP!$B$6:$B$271))=0,"",INDEX([2]pivotTable!N$310:N$615,MATCH(totalExpenditure!$A232,[2]pivotTable!$A$310:$A$615,0))/100*INDEX(gDP!AC$6:AC$271,MATCH(totalExpenditure!$A232,gDP!$B$6:$B$271)))</f>
        <v>#N/A</v>
      </c>
      <c r="BN232" s="77" t="e">
        <f>IF(INDEX([2]pivotTable!O$310:O$615,MATCH(totalExpenditure!$A232,[2]pivotTable!$A$310:$A$615,0))/100*INDEX(gDP!AD$6:AD$271,MATCH(totalExpenditure!$A232,gDP!$B$6:$B$271))=0,"",INDEX([2]pivotTable!O$310:O$615,MATCH(totalExpenditure!$A232,[2]pivotTable!$A$310:$A$615,0))/100*INDEX(gDP!AD$6:AD$271,MATCH(totalExpenditure!$A232,gDP!$B$6:$B$271)))</f>
        <v>#N/A</v>
      </c>
      <c r="BO232" s="77" t="e">
        <f>IF(INDEX([2]pivotTable!P$310:P$615,MATCH(totalExpenditure!$A232,[2]pivotTable!$A$310:$A$615,0))/100*INDEX(gDP!AE$6:AE$271,MATCH(totalExpenditure!$A232,gDP!$B$6:$B$271))=0,"",INDEX([2]pivotTable!P$310:P$615,MATCH(totalExpenditure!$A232,[2]pivotTable!$A$310:$A$615,0))/100*INDEX(gDP!AE$6:AE$271,MATCH(totalExpenditure!$A232,gDP!$B$6:$B$271)))</f>
        <v>#N/A</v>
      </c>
      <c r="BP232" s="77" t="e">
        <f>IF(INDEX([2]pivotTable!Q$310:Q$615,MATCH(totalExpenditure!$A232,[2]pivotTable!$A$310:$A$615,0))/100*INDEX(gDP!AF$6:AF$271,MATCH(totalExpenditure!$A232,gDP!$B$6:$B$271))=0,"",INDEX([2]pivotTable!Q$310:Q$615,MATCH(totalExpenditure!$A232,[2]pivotTable!$A$310:$A$615,0))/100*INDEX(gDP!AF$6:AF$271,MATCH(totalExpenditure!$A232,gDP!$B$6:$B$271)))</f>
        <v>#N/A</v>
      </c>
      <c r="BQ232" s="77" t="e">
        <f>IF(INDEX([2]pivotTable!R$310:R$615,MATCH(totalExpenditure!$A232,[2]pivotTable!$A$310:$A$615,0))/100*INDEX(gDP!AG$6:AG$271,MATCH(totalExpenditure!$A232,gDP!$B$6:$B$271))=0,"",INDEX([2]pivotTable!R$310:R$615,MATCH(totalExpenditure!$A232,[2]pivotTable!$A$310:$A$615,0))/100*INDEX(gDP!AG$6:AG$271,MATCH(totalExpenditure!$A232,gDP!$B$6:$B$271)))</f>
        <v>#N/A</v>
      </c>
      <c r="BR232" s="77" t="e">
        <f>IF(INDEX([2]pivotTable!S$310:S$615,MATCH(totalExpenditure!$A232,[2]pivotTable!$A$310:$A$615,0))/100*INDEX(gDP!AH$6:AH$271,MATCH(totalExpenditure!$A232,gDP!$B$6:$B$271))=0,"",INDEX([2]pivotTable!S$310:S$615,MATCH(totalExpenditure!$A232,[2]pivotTable!$A$310:$A$615,0))/100*INDEX(gDP!AH$6:AH$271,MATCH(totalExpenditure!$A232,gDP!$B$6:$B$271)))</f>
        <v>#N/A</v>
      </c>
      <c r="BS232" s="77" t="e">
        <f>IF(INDEX([2]pivotTable!T$310:T$615,MATCH(totalExpenditure!$A232,[2]pivotTable!$A$310:$A$615,0))/100*INDEX(gDP!AI$6:AI$271,MATCH(totalExpenditure!$A232,gDP!$B$6:$B$271))=0,"",INDEX([2]pivotTable!T$310:T$615,MATCH(totalExpenditure!$A232,[2]pivotTable!$A$310:$A$615,0))/100*INDEX(gDP!AI$6:AI$271,MATCH(totalExpenditure!$A232,gDP!$B$6:$B$271)))</f>
        <v>#N/A</v>
      </c>
      <c r="BT232" s="77" t="e">
        <f>IF(INDEX([2]pivotTable!U$310:U$615,MATCH(totalExpenditure!$A232,[2]pivotTable!$A$310:$A$615,0))/100*INDEX(gDP!AJ$6:AJ$271,MATCH(totalExpenditure!$A232,gDP!$B$6:$B$271))=0,"",INDEX([2]pivotTable!U$310:U$615,MATCH(totalExpenditure!$A232,[2]pivotTable!$A$310:$A$615,0))/100*INDEX(gDP!AJ$6:AJ$271,MATCH(totalExpenditure!$A232,gDP!$B$6:$B$271)))</f>
        <v>#N/A</v>
      </c>
      <c r="BU232" s="77" t="e">
        <f>IF(INDEX([2]pivotTable!V$310:V$615,MATCH(totalExpenditure!$A232,[2]pivotTable!$A$310:$A$615,0))/100*INDEX(gDP!AK$6:AK$271,MATCH(totalExpenditure!$A232,gDP!$B$6:$B$271))=0,"",INDEX([2]pivotTable!V$310:V$615,MATCH(totalExpenditure!$A232,[2]pivotTable!$A$310:$A$615,0))/100*INDEX(gDP!AK$6:AK$271,MATCH(totalExpenditure!$A232,gDP!$B$6:$B$271)))</f>
        <v>#N/A</v>
      </c>
      <c r="BV232" s="77" t="e">
        <f>IF(INDEX([2]pivotTable!W$310:W$615,MATCH(totalExpenditure!$A232,[2]pivotTable!$A$310:$A$615,0))/100*INDEX(gDP!AL$6:AL$271,MATCH(totalExpenditure!$A232,gDP!$B$6:$B$271))=0,"",INDEX([2]pivotTable!W$310:W$615,MATCH(totalExpenditure!$A232,[2]pivotTable!$A$310:$A$615,0))/100*INDEX(gDP!AL$6:AL$271,MATCH(totalExpenditure!$A232,gDP!$B$6:$B$271)))</f>
        <v>#N/A</v>
      </c>
      <c r="BW232" s="77" t="e">
        <f>IF(INDEX([2]pivotTable!X$310:X$615,MATCH(totalExpenditure!$A232,[2]pivotTable!$A$310:$A$615,0))/100*INDEX(gDP!AM$6:AM$271,MATCH(totalExpenditure!$A232,gDP!$B$6:$B$271))=0,"",INDEX([2]pivotTable!X$310:X$615,MATCH(totalExpenditure!$A232,[2]pivotTable!$A$310:$A$615,0))/100*INDEX(gDP!AM$6:AM$271,MATCH(totalExpenditure!$A232,gDP!$B$6:$B$271)))</f>
        <v>#N/A</v>
      </c>
      <c r="BX232" s="77" t="e">
        <f>IF(INDEX([2]pivotTable!Y$310:Y$615,MATCH(totalExpenditure!$A232,[2]pivotTable!$A$310:$A$615,0))/100*INDEX(gDP!AN$6:AN$271,MATCH(totalExpenditure!$A232,gDP!$B$6:$B$271))=0,"",INDEX([2]pivotTable!Y$310:Y$615,MATCH(totalExpenditure!$A232,[2]pivotTable!$A$310:$A$615,0))/100*INDEX(gDP!AN$6:AN$271,MATCH(totalExpenditure!$A232,gDP!$B$6:$B$271)))</f>
        <v>#N/A</v>
      </c>
      <c r="BY232" s="77" t="e">
        <f>IF(INDEX([2]pivotTable!Z$310:Z$615,MATCH(totalExpenditure!$A232,[2]pivotTable!$A$310:$A$615,0))/100*INDEX(gDP!AO$6:AO$271,MATCH(totalExpenditure!$A232,gDP!$B$6:$B$271))=0,"",INDEX([2]pivotTable!Z$310:Z$615,MATCH(totalExpenditure!$A232,[2]pivotTable!$A$310:$A$615,0))/100*INDEX(gDP!AO$6:AO$271,MATCH(totalExpenditure!$A232,gDP!$B$6:$B$271)))</f>
        <v>#N/A</v>
      </c>
      <c r="BZ232" s="77" t="e">
        <f>IF(INDEX([2]pivotTable!AA$310:AA$615,MATCH(totalExpenditure!$A232,[2]pivotTable!$A$310:$A$615,0))/100*INDEX(gDP!AP$6:AP$271,MATCH(totalExpenditure!$A232,gDP!$B$6:$B$271))=0,"",INDEX([2]pivotTable!AA$310:AA$615,MATCH(totalExpenditure!$A232,[2]pivotTable!$A$310:$A$615,0))/100*INDEX(gDP!AP$6:AP$271,MATCH(totalExpenditure!$A232,gDP!$B$6:$B$271)))</f>
        <v>#N/A</v>
      </c>
      <c r="CA232" s="77" t="e">
        <f>IF(INDEX([2]pivotTable!AB$310:AB$615,MATCH(totalExpenditure!$A232,[2]pivotTable!$A$310:$A$615,0))/100*INDEX(gDP!AQ$6:AQ$271,MATCH(totalExpenditure!$A232,gDP!$B$6:$B$271))=0,"",INDEX([2]pivotTable!AB$310:AB$615,MATCH(totalExpenditure!$A232,[2]pivotTable!$A$310:$A$615,0))/100*INDEX(gDP!AQ$6:AQ$271,MATCH(totalExpenditure!$A232,gDP!$B$6:$B$271)))</f>
        <v>#N/A</v>
      </c>
      <c r="CB232" s="77" t="e">
        <f>IF(INDEX([2]pivotTable!AC$310:AC$615,MATCH(totalExpenditure!$A232,[2]pivotTable!$A$310:$A$615,0))/100*INDEX(gDP!AR$6:AR$271,MATCH(totalExpenditure!$A232,gDP!$B$6:$B$271))=0,"",INDEX([2]pivotTable!AC$310:AC$615,MATCH(totalExpenditure!$A232,[2]pivotTable!$A$310:$A$615,0))/100*INDEX(gDP!AR$6:AR$271,MATCH(totalExpenditure!$A232,gDP!$B$6:$B$271)))</f>
        <v>#N/A</v>
      </c>
      <c r="CC232" s="77" t="e">
        <f>IF(INDEX([2]pivotTable!AD$310:AD$615,MATCH(totalExpenditure!$A232,[2]pivotTable!$A$310:$A$615,0))/100*INDEX(gDP!AS$6:AS$271,MATCH(totalExpenditure!$A232,gDP!$B$6:$B$271))=0,"",INDEX([2]pivotTable!AD$310:AD$615,MATCH(totalExpenditure!$A232,[2]pivotTable!$A$310:$A$615,0))/100*INDEX(gDP!AS$6:AS$271,MATCH(totalExpenditure!$A232,gDP!$B$6:$B$271)))</f>
        <v>#N/A</v>
      </c>
      <c r="CD232" s="77" t="e">
        <f>IF(INDEX([2]pivotTable!AE$310:AE$615,MATCH(totalExpenditure!$A232,[2]pivotTable!$A$310:$A$615,0))/100*INDEX(gDP!AT$6:AT$271,MATCH(totalExpenditure!$A232,gDP!$B$6:$B$271))=0,"",INDEX([2]pivotTable!AE$310:AE$615,MATCH(totalExpenditure!$A232,[2]pivotTable!$A$310:$A$615,0))/100*INDEX(gDP!AT$6:AT$271,MATCH(totalExpenditure!$A232,gDP!$B$6:$B$271)))</f>
        <v>#N/A</v>
      </c>
      <c r="CE232" s="77" t="e">
        <f>IF(INDEX([2]pivotTable!AF$310:AF$615,MATCH(totalExpenditure!$A232,[2]pivotTable!$A$310:$A$615,0))/100*INDEX(gDP!AU$6:AU$271,MATCH(totalExpenditure!$A232,gDP!$B$6:$B$271))=0,"",INDEX([2]pivotTable!AF$310:AF$615,MATCH(totalExpenditure!$A232,[2]pivotTable!$A$310:$A$615,0))/100*INDEX(gDP!AU$6:AU$271,MATCH(totalExpenditure!$A232,gDP!$B$6:$B$271)))</f>
        <v>#N/A</v>
      </c>
      <c r="CF232" s="77" t="e">
        <f>IF(INDEX([2]pivotTable!AG$310:AG$615,MATCH(totalExpenditure!$A232,[2]pivotTable!$A$310:$A$615,0))/100*INDEX(gDP!AV$6:AV$271,MATCH(totalExpenditure!$A232,gDP!$B$6:$B$271))=0,"",INDEX([2]pivotTable!AG$310:AG$615,MATCH(totalExpenditure!$A232,[2]pivotTable!$A$310:$A$615,0))/100*INDEX(gDP!AV$6:AV$271,MATCH(totalExpenditure!$A232,gDP!$B$6:$B$271)))</f>
        <v>#N/A</v>
      </c>
      <c r="CG232" s="77" t="e">
        <f>IF(INDEX([2]pivotTable!AH$310:AH$615,MATCH(totalExpenditure!$A232,[2]pivotTable!$A$310:$A$615,0))/100*INDEX(gDP!AW$6:AW$271,MATCH(totalExpenditure!$A232,gDP!$B$6:$B$271))=0,"",INDEX([2]pivotTable!AH$310:AH$615,MATCH(totalExpenditure!$A232,[2]pivotTable!$A$310:$A$615,0))/100*INDEX(gDP!AW$6:AW$271,MATCH(totalExpenditure!$A232,gDP!$B$6:$B$271)))</f>
        <v>#N/A</v>
      </c>
      <c r="CH232" s="77" t="e">
        <f>IF(INDEX([2]pivotTable!AI$310:AI$615,MATCH(totalExpenditure!$A232,[2]pivotTable!$A$310:$A$615,0))/100*INDEX(gDP!AX$6:AX$271,MATCH(totalExpenditure!$A232,gDP!$B$6:$B$271))=0,"",INDEX([2]pivotTable!AI$310:AI$615,MATCH(totalExpenditure!$A232,[2]pivotTable!$A$310:$A$615,0))/100*INDEX(gDP!AX$6:AX$271,MATCH(totalExpenditure!$A232,gDP!$B$6:$B$271)))</f>
        <v>#N/A</v>
      </c>
      <c r="CI232" s="77" t="e">
        <f>IF(INDEX([2]pivotTable!AJ$310:AJ$615,MATCH(totalExpenditure!$A232,[2]pivotTable!$A$310:$A$615,0))/100*INDEX(gDP!AY$6:AY$271,MATCH(totalExpenditure!$A232,gDP!$B$6:$B$271))=0,"",INDEX([2]pivotTable!AJ$310:AJ$615,MATCH(totalExpenditure!$A232,[2]pivotTable!$A$310:$A$615,0))/100*INDEX(gDP!AY$6:AY$271,MATCH(totalExpenditure!$A232,gDP!$B$6:$B$271)))</f>
        <v>#N/A</v>
      </c>
      <c r="CJ232" s="77" t="e">
        <f>IF(INDEX([2]pivotTable!AK$310:AK$615,MATCH(totalExpenditure!$A232,[2]pivotTable!$A$310:$A$615,0))/100*INDEX(gDP!AZ$6:AZ$271,MATCH(totalExpenditure!$A232,gDP!$B$6:$B$271))=0,"",INDEX([2]pivotTable!AK$310:AK$615,MATCH(totalExpenditure!$A232,[2]pivotTable!$A$310:$A$615,0))/100*INDEX(gDP!AZ$6:AZ$271,MATCH(totalExpenditure!$A232,gDP!$B$6:$B$271)))</f>
        <v>#N/A</v>
      </c>
      <c r="CK232" s="77" t="e">
        <f>IF(INDEX([2]pivotTable!AL$310:AL$615,MATCH(totalExpenditure!$A232,[2]pivotTable!$A$310:$A$615,0))/100*INDEX(gDP!BA$6:BA$271,MATCH(totalExpenditure!$A232,gDP!$B$6:$B$271))=0,"",INDEX([2]pivotTable!AL$310:AL$615,MATCH(totalExpenditure!$A232,[2]pivotTable!$A$310:$A$615,0))/100*INDEX(gDP!BA$6:BA$271,MATCH(totalExpenditure!$A232,gDP!$B$6:$B$271)))</f>
        <v>#N/A</v>
      </c>
      <c r="CL232" s="77" t="e">
        <f>IF(INDEX([2]pivotTable!AM$310:AM$615,MATCH(totalExpenditure!$A232,[2]pivotTable!$A$310:$A$615,0))/100*INDEX(gDP!BB$6:BB$271,MATCH(totalExpenditure!$A232,gDP!$B$6:$B$271))=0,"",INDEX([2]pivotTable!AM$310:AM$615,MATCH(totalExpenditure!$A232,[2]pivotTable!$A$310:$A$615,0))/100*INDEX(gDP!BB$6:BB$271,MATCH(totalExpenditure!$A232,gDP!$B$6:$B$271)))</f>
        <v>#N/A</v>
      </c>
      <c r="CM232" s="77" t="e">
        <f>IF(INDEX([2]pivotTable!AN$310:AN$615,MATCH(totalExpenditure!$A232,[2]pivotTable!$A$310:$A$615,0))/100*INDEX(gDP!BC$6:BC$271,MATCH(totalExpenditure!$A232,gDP!$B$6:$B$271))=0,"",INDEX([2]pivotTable!AN$310:AN$615,MATCH(totalExpenditure!$A232,[2]pivotTable!$A$310:$A$615,0))/100*INDEX(gDP!BC$6:BC$271,MATCH(totalExpenditure!$A232,gDP!$B$6:$B$271)))</f>
        <v>#N/A</v>
      </c>
      <c r="CN232" s="77" t="e">
        <f>IF(INDEX([2]pivotTable!AO$310:AO$615,MATCH(totalExpenditure!$A232,[2]pivotTable!$A$310:$A$615,0))/100*INDEX(gDP!BD$6:BD$271,MATCH(totalExpenditure!$A232,gDP!$B$6:$B$271))=0,"",INDEX([2]pivotTable!AO$310:AO$615,MATCH(totalExpenditure!$A232,[2]pivotTable!$A$310:$A$615,0))/100*INDEX(gDP!BD$6:BD$271,MATCH(totalExpenditure!$A232,gDP!$B$6:$B$271)))</f>
        <v>#N/A</v>
      </c>
      <c r="CO232" s="77" t="e">
        <f>IF(INDEX([2]pivotTable!AP$310:AP$615,MATCH(totalExpenditure!$A232,[2]pivotTable!$A$310:$A$615,0))/100*INDEX(gDP!BE$6:BE$271,MATCH(totalExpenditure!$A232,gDP!$B$6:$B$271))=0,"",INDEX([2]pivotTable!AP$310:AP$615,MATCH(totalExpenditure!$A232,[2]pivotTable!$A$310:$A$615,0))/100*INDEX(gDP!BE$6:BE$271,MATCH(totalExpenditure!$A232,gDP!$B$6:$B$271)))</f>
        <v>#N/A</v>
      </c>
      <c r="CP232" s="77" t="e">
        <f>IF(INDEX([2]pivotTable!AQ$310:AQ$615,MATCH(totalExpenditure!$A232,[2]pivotTable!$A$310:$A$615,0))/100*INDEX(gDP!BF$6:BF$271,MATCH(totalExpenditure!$A232,gDP!$B$6:$B$271))=0,"",INDEX([2]pivotTable!AQ$310:AQ$615,MATCH(totalExpenditure!$A232,[2]pivotTable!$A$310:$A$615,0))/100*INDEX(gDP!BF$6:BF$271,MATCH(totalExpenditure!$A232,gDP!$B$6:$B$271)))</f>
        <v>#N/A</v>
      </c>
      <c r="CQ232" s="77" t="e">
        <f>IF(INDEX([2]pivotTable!AR$310:AR$615,MATCH(totalExpenditure!$A232,[2]pivotTable!$A$310:$A$615,0))/100*INDEX(gDP!BG$6:BG$271,MATCH(totalExpenditure!$A232,gDP!$B$6:$B$271))=0,"",INDEX([2]pivotTable!AR$310:AR$615,MATCH(totalExpenditure!$A232,[2]pivotTable!$A$310:$A$615,0))/100*INDEX(gDP!BG$6:BG$271,MATCH(totalExpenditure!$A232,gDP!$B$6:$B$271)))</f>
        <v>#N/A</v>
      </c>
      <c r="CR232" s="77" t="e">
        <f>IF(INDEX([2]pivotTable!AS$310:AS$615,MATCH(totalExpenditure!$A232,[2]pivotTable!$A$310:$A$615,0))/100*INDEX(gDP!BH$6:BH$271,MATCH(totalExpenditure!$A232,gDP!$B$6:$B$271))=0,"",INDEX([2]pivotTable!AS$310:AS$615,MATCH(totalExpenditure!$A232,[2]pivotTable!$A$310:$A$615,0))/100*INDEX(gDP!BH$6:BH$271,MATCH(totalExpenditure!$A232,gDP!$B$6:$B$271)))</f>
        <v>#N/A</v>
      </c>
      <c r="CS232" s="77" t="e">
        <f>IF(INDEX([2]pivotTable!AT$310:AT$615,MATCH(totalExpenditure!$A232,[2]pivotTable!$A$310:$A$615,0))/100*INDEX(gDP!BI$6:BI$271,MATCH(totalExpenditure!$A232,gDP!$B$6:$B$271))=0,"",INDEX([2]pivotTable!AT$310:AT$615,MATCH(totalExpenditure!$A232,[2]pivotTable!$A$310:$A$615,0))/100*INDEX(gDP!BI$6:BI$271,MATCH(totalExpenditure!$A232,gDP!$B$6:$B$271)))</f>
        <v>#N/A</v>
      </c>
      <c r="CT232" s="77" t="e">
        <f>IF(INDEX([2]pivotTable!AU$310:AU$615,MATCH(totalExpenditure!$A232,[2]pivotTable!$A$310:$A$615,0))/100*INDEX(gDP!BJ$6:BJ$271,MATCH(totalExpenditure!$A232,gDP!$B$6:$B$271))=0,"",INDEX([2]pivotTable!AU$310:AU$615,MATCH(totalExpenditure!$A232,[2]pivotTable!$A$310:$A$615,0))/100*INDEX(gDP!BJ$6:BJ$271,MATCH(totalExpenditure!$A232,gDP!$B$6:$B$271)))</f>
        <v>#N/A</v>
      </c>
      <c r="CU232" s="77" t="e">
        <f>IF(INDEX([2]pivotTable!AV$310:AV$615,MATCH(totalExpenditure!$A232,[2]pivotTable!$A$310:$A$615,0))/100*INDEX(gDP!BK$6:BK$271,MATCH(totalExpenditure!$A232,gDP!$B$6:$B$271))=0,"",INDEX([2]pivotTable!AV$310:AV$615,MATCH(totalExpenditure!$A232,[2]pivotTable!$A$310:$A$615,0))/100*INDEX(gDP!BK$6:BK$271,MATCH(totalExpenditure!$A232,gDP!$B$6:$B$271)))</f>
        <v>#N/A</v>
      </c>
      <c r="CV232" s="77" t="e">
        <f>IF(INDEX([2]pivotTable!AW$310:AW$615,MATCH(totalExpenditure!$A232,[2]pivotTable!$A$310:$A$615,0))/100*INDEX(gDP!BL$6:BL$271,MATCH(totalExpenditure!$A232,gDP!$B$6:$B$271))=0,"",INDEX([2]pivotTable!AW$310:AW$615,MATCH(totalExpenditure!$A232,[2]pivotTable!$A$310:$A$615,0))/100*INDEX(gDP!BL$6:BL$271,MATCH(totalExpenditure!$A232,gDP!$B$6:$B$271)))</f>
        <v>#N/A</v>
      </c>
      <c r="CW232" s="77" t="e">
        <f>IF(INDEX([2]pivotTable!AX$310:AX$615,MATCH(totalExpenditure!$A232,[2]pivotTable!$A$310:$A$615,0))/100*INDEX(gDP!BM$6:BM$271,MATCH(totalExpenditure!$A232,gDP!$B$6:$B$271))=0,"",INDEX([2]pivotTable!AX$310:AX$615,MATCH(totalExpenditure!$A232,[2]pivotTable!$A$310:$A$615,0))/100*INDEX(gDP!BM$6:BM$271,MATCH(totalExpenditure!$A232,gDP!$B$6:$B$271)))</f>
        <v>#N/A</v>
      </c>
      <c r="CX232" s="77" t="e">
        <f>IF(INDEX([2]pivotTable!AY$310:AY$615,MATCH(totalExpenditure!$A232,[2]pivotTable!$A$310:$A$615,0))/100*INDEX(gDP!BN$6:BN$271,MATCH(totalExpenditure!$A232,gDP!$B$6:$B$271))=0,"",INDEX([2]pivotTable!AY$310:AY$615,MATCH(totalExpenditure!$A232,[2]pivotTable!$A$310:$A$615,0))/100*INDEX(gDP!BN$6:BN$271,MATCH(totalExpenditure!$A232,gDP!$B$6:$B$271)))</f>
        <v>#N/A</v>
      </c>
      <c r="CY232" s="77" t="e">
        <f>IF(INDEX([2]pivotTable!AZ$310:AZ$615,MATCH(totalExpenditure!$A232,[2]pivotTable!$A$310:$A$615,0))/100*INDEX(gDP!BO$6:BO$271,MATCH(totalExpenditure!$A232,gDP!$B$6:$B$271))=0,"",INDEX([2]pivotTable!AZ$310:AZ$615,MATCH(totalExpenditure!$A232,[2]pivotTable!$A$310:$A$615,0))/100*INDEX(gDP!BO$6:BO$271,MATCH(totalExpenditure!$A232,gDP!$B$6:$B$271)))</f>
        <v>#N/A</v>
      </c>
      <c r="CZ232" s="77" t="e">
        <f>IF(B232="","",IF(BA232="","",B232-B232+INDEX(gDP!Q$6:Q$271,MATCH(totalExpenditure!$A232,gDP!$B$6:$B$271))))</f>
        <v>#N/A</v>
      </c>
      <c r="DA232" s="77" t="e">
        <f>IF(C232="","",IF(BB232="","",C232-C232+INDEX(gDP!R$6:R$271,MATCH(totalExpenditure!$A232,gDP!$B$6:$B$271))))</f>
        <v>#N/A</v>
      </c>
      <c r="DB232" s="77" t="e">
        <f>IF(D232="","",IF(BC232="","",D232-D232+INDEX(gDP!S$6:S$271,MATCH(totalExpenditure!$A232,gDP!$B$6:$B$271))))</f>
        <v>#N/A</v>
      </c>
      <c r="DC232" s="77" t="e">
        <f>IF(E232="","",IF(BD232="","",E232-E232+INDEX(gDP!T$6:T$271,MATCH(totalExpenditure!$A232,gDP!$B$6:$B$271))))</f>
        <v>#N/A</v>
      </c>
      <c r="DD232" s="77" t="e">
        <f>IF(F232="","",IF(BE232="","",F232-F232+INDEX(gDP!U$6:U$271,MATCH(totalExpenditure!$A232,gDP!$B$6:$B$271))))</f>
        <v>#N/A</v>
      </c>
      <c r="DE232" s="77" t="e">
        <f>IF(G232="","",IF(BF232="","",G232-G232+INDEX(gDP!V$6:V$271,MATCH(totalExpenditure!$A232,gDP!$B$6:$B$271))))</f>
        <v>#N/A</v>
      </c>
      <c r="DF232" s="77" t="e">
        <f>IF(H232="","",IF(BG232="","",H232-H232+INDEX(gDP!W$6:W$271,MATCH(totalExpenditure!$A232,gDP!$B$6:$B$271))))</f>
        <v>#N/A</v>
      </c>
      <c r="DG232" s="77" t="e">
        <f>IF(I232="","",IF(BH232="","",I232-I232+INDEX(gDP!X$6:X$271,MATCH(totalExpenditure!$A232,gDP!$B$6:$B$271))))</f>
        <v>#N/A</v>
      </c>
      <c r="DH232" s="77" t="e">
        <f>IF(J232="","",IF(BI232="","",J232-J232+INDEX(gDP!Y$6:Y$271,MATCH(totalExpenditure!$A232,gDP!$B$6:$B$271))))</f>
        <v>#N/A</v>
      </c>
      <c r="DI232" s="77" t="e">
        <f>IF(K232="","",IF(BJ232="","",K232-K232+INDEX(gDP!Z$6:Z$271,MATCH(totalExpenditure!$A232,gDP!$B$6:$B$271))))</f>
        <v>#N/A</v>
      </c>
      <c r="DJ232" s="77" t="e">
        <f>IF(L232="","",IF(BK232="","",L232-L232+INDEX(gDP!AA$6:AA$271,MATCH(totalExpenditure!$A232,gDP!$B$6:$B$271))))</f>
        <v>#N/A</v>
      </c>
      <c r="DK232" s="77" t="e">
        <f>IF(M232="","",IF(BL232="","",M232-M232+INDEX(gDP!AB$6:AB$271,MATCH(totalExpenditure!$A232,gDP!$B$6:$B$271))))</f>
        <v>#N/A</v>
      </c>
      <c r="DL232" s="77" t="e">
        <f>IF(N232="","",IF(BM232="","",N232-N232+INDEX(gDP!AC$6:AC$271,MATCH(totalExpenditure!$A232,gDP!$B$6:$B$271))))</f>
        <v>#N/A</v>
      </c>
      <c r="DM232" s="77" t="e">
        <f>IF(O232="","",IF(BN232="","",O232-O232+INDEX(gDP!AD$6:AD$271,MATCH(totalExpenditure!$A232,gDP!$B$6:$B$271))))</f>
        <v>#N/A</v>
      </c>
      <c r="DN232" s="77" t="e">
        <f>IF(P232="","",IF(BO232="","",P232-P232+INDEX(gDP!AE$6:AE$271,MATCH(totalExpenditure!$A232,gDP!$B$6:$B$271))))</f>
        <v>#N/A</v>
      </c>
      <c r="DO232" s="77" t="e">
        <f>IF(Q232="","",IF(BP232="","",Q232-Q232+INDEX(gDP!AF$6:AF$271,MATCH(totalExpenditure!$A232,gDP!$B$6:$B$271))))</f>
        <v>#N/A</v>
      </c>
      <c r="DP232" s="77" t="e">
        <f>IF(R232="","",IF(BQ232="","",R232-R232+INDEX(gDP!AG$6:AG$271,MATCH(totalExpenditure!$A232,gDP!$B$6:$B$271))))</f>
        <v>#N/A</v>
      </c>
      <c r="DQ232" s="77" t="e">
        <f>IF(S232="","",IF(BR232="","",S232-S232+INDEX(gDP!AH$6:AH$271,MATCH(totalExpenditure!$A232,gDP!$B$6:$B$271))))</f>
        <v>#N/A</v>
      </c>
      <c r="DR232" s="77" t="e">
        <f>IF(T232="","",IF(BS232="","",T232-T232+INDEX(gDP!AI$6:AI$271,MATCH(totalExpenditure!$A232,gDP!$B$6:$B$271))))</f>
        <v>#N/A</v>
      </c>
      <c r="DS232" s="77" t="e">
        <f>IF(U232="","",IF(BT232="","",U232-U232+INDEX(gDP!AJ$6:AJ$271,MATCH(totalExpenditure!$A232,gDP!$B$6:$B$271))))</f>
        <v>#N/A</v>
      </c>
      <c r="DT232" s="77" t="e">
        <f>IF(V232="","",IF(BU232="","",V232-V232+INDEX(gDP!AK$6:AK$271,MATCH(totalExpenditure!$A232,gDP!$B$6:$B$271))))</f>
        <v>#N/A</v>
      </c>
      <c r="DU232" s="77" t="e">
        <f>IF(W232="","",IF(BV232="","",W232-W232+INDEX(gDP!AL$6:AL$271,MATCH(totalExpenditure!$A232,gDP!$B$6:$B$271))))</f>
        <v>#N/A</v>
      </c>
      <c r="DV232" s="77" t="e">
        <f>IF(X232="","",IF(BW232="","",X232-X232+INDEX(gDP!AM$6:AM$271,MATCH(totalExpenditure!$A232,gDP!$B$6:$B$271))))</f>
        <v>#N/A</v>
      </c>
      <c r="DW232" s="77" t="e">
        <f>IF(Y232="","",IF(BX232="","",Y232-Y232+INDEX(gDP!AN$6:AN$271,MATCH(totalExpenditure!$A232,gDP!$B$6:$B$271))))</f>
        <v>#N/A</v>
      </c>
      <c r="DX232" s="77" t="e">
        <f>IF(Z232="","",IF(BY232="","",Z232-Z232+INDEX(gDP!AO$6:AO$271,MATCH(totalExpenditure!$A232,gDP!$B$6:$B$271))))</f>
        <v>#N/A</v>
      </c>
      <c r="DY232" s="77" t="e">
        <f>IF(AA232="","",IF(BZ232="","",AA232-AA232+INDEX(gDP!AP$6:AP$271,MATCH(totalExpenditure!$A232,gDP!$B$6:$B$271))))</f>
        <v>#N/A</v>
      </c>
      <c r="DZ232" s="77" t="e">
        <f>IF(AB232="","",IF(CA232="","",AB232-AB232+INDEX(gDP!AQ$6:AQ$271,MATCH(totalExpenditure!$A232,gDP!$B$6:$B$271))))</f>
        <v>#N/A</v>
      </c>
      <c r="EA232" s="77" t="e">
        <f>IF(AC232="","",IF(CB232="","",AC232-AC232+INDEX(gDP!AR$6:AR$271,MATCH(totalExpenditure!$A232,gDP!$B$6:$B$271))))</f>
        <v>#N/A</v>
      </c>
      <c r="EB232" s="77" t="e">
        <f>IF(AD232="","",IF(CC232="","",AD232-AD232+INDEX(gDP!AS$6:AS$271,MATCH(totalExpenditure!$A232,gDP!$B$6:$B$271))))</f>
        <v>#N/A</v>
      </c>
      <c r="EC232" s="77" t="e">
        <f>IF(AE232="","",IF(CD232="","",AE232-AE232+INDEX(gDP!AT$6:AT$271,MATCH(totalExpenditure!$A232,gDP!$B$6:$B$271))))</f>
        <v>#N/A</v>
      </c>
      <c r="ED232" s="77" t="e">
        <f>IF(AF232="","",IF(CE232="","",AF232-AF232+INDEX(gDP!AU$6:AU$271,MATCH(totalExpenditure!$A232,gDP!$B$6:$B$271))))</f>
        <v>#N/A</v>
      </c>
      <c r="EE232" s="77" t="e">
        <f>IF(AG232="","",IF(CF232="","",AG232-AG232+INDEX(gDP!AV$6:AV$271,MATCH(totalExpenditure!$A232,gDP!$B$6:$B$271))))</f>
        <v>#N/A</v>
      </c>
      <c r="EF232" s="77" t="e">
        <f>IF(AH232="","",IF(CG232="","",AH232-AH232+INDEX(gDP!AW$6:AW$271,MATCH(totalExpenditure!$A232,gDP!$B$6:$B$271))))</f>
        <v>#N/A</v>
      </c>
      <c r="EG232" s="77" t="e">
        <f>IF(AI232="","",IF(CH232="","",AI232-AI232+INDEX(gDP!AX$6:AX$271,MATCH(totalExpenditure!$A232,gDP!$B$6:$B$271))))</f>
        <v>#N/A</v>
      </c>
      <c r="EH232" s="77" t="e">
        <f>IF(AJ232="","",IF(CI232="","",AJ232-AJ232+INDEX(gDP!AY$6:AY$271,MATCH(totalExpenditure!$A232,gDP!$B$6:$B$271))))</f>
        <v>#N/A</v>
      </c>
      <c r="EI232" s="77" t="e">
        <f>IF(AK232="","",IF(CJ232="","",AK232-AK232+INDEX(gDP!AZ$6:AZ$271,MATCH(totalExpenditure!$A232,gDP!$B$6:$B$271))))</f>
        <v>#N/A</v>
      </c>
      <c r="EJ232" s="77" t="e">
        <f>IF(AL232="","",IF(CK232="","",AL232-AL232+INDEX(gDP!BA$6:BA$271,MATCH(totalExpenditure!$A232,gDP!$B$6:$B$271))))</f>
        <v>#N/A</v>
      </c>
      <c r="EK232" s="77" t="e">
        <f>IF(AM232="","",IF(CL232="","",AM232-AM232+INDEX(gDP!BB$6:BB$271,MATCH(totalExpenditure!$A232,gDP!$B$6:$B$271))))</f>
        <v>#N/A</v>
      </c>
      <c r="EL232" s="77" t="e">
        <f>IF(AN232="","",IF(CM232="","",AN232-AN232+INDEX(gDP!BC$6:BC$271,MATCH(totalExpenditure!$A232,gDP!$B$6:$B$271))))</f>
        <v>#N/A</v>
      </c>
      <c r="EM232" s="77" t="e">
        <f>IF(AO232="","",IF(CN232="","",AO232-AO232+INDEX(gDP!BD$6:BD$271,MATCH(totalExpenditure!$A232,gDP!$B$6:$B$271))))</f>
        <v>#N/A</v>
      </c>
      <c r="EN232" s="77" t="e">
        <f>IF(AP232="","",IF(CO232="","",AP232-AP232+INDEX(gDP!BE$6:BE$271,MATCH(totalExpenditure!$A232,gDP!$B$6:$B$271))))</f>
        <v>#N/A</v>
      </c>
      <c r="EO232" s="77" t="e">
        <f>IF(AQ232="","",IF(CP232="","",AQ232-AQ232+INDEX(gDP!BF$6:BF$271,MATCH(totalExpenditure!$A232,gDP!$B$6:$B$271))))</f>
        <v>#N/A</v>
      </c>
      <c r="EP232" s="77" t="e">
        <f>IF(AR232="","",IF(CQ232="","",AR232-AR232+INDEX(gDP!BG$6:BG$271,MATCH(totalExpenditure!$A232,gDP!$B$6:$B$271))))</f>
        <v>#N/A</v>
      </c>
      <c r="EQ232" s="77" t="e">
        <f>IF(AS232="","",IF(CR232="","",AS232-AS232+INDEX(gDP!BH$6:BH$271,MATCH(totalExpenditure!$A232,gDP!$B$6:$B$271))))</f>
        <v>#N/A</v>
      </c>
      <c r="ER232" s="77" t="e">
        <f>IF(AT232="","",IF(CS232="","",AT232-AT232+INDEX(gDP!BI$6:BI$271,MATCH(totalExpenditure!$A232,gDP!$B$6:$B$271))))</f>
        <v>#N/A</v>
      </c>
      <c r="ES232" s="77" t="e">
        <f>IF(AU232="","",IF(CT232="","",AU232-AU232+INDEX(gDP!BJ$6:BJ$271,MATCH(totalExpenditure!$A232,gDP!$B$6:$B$271))))</f>
        <v>#N/A</v>
      </c>
      <c r="ET232" s="77" t="e">
        <f>IF(AV232="","",IF(CU232="","",AV232-AV232+INDEX(gDP!BK$6:BK$271,MATCH(totalExpenditure!$A232,gDP!$B$6:$B$271))))</f>
        <v>#N/A</v>
      </c>
      <c r="EU232" s="77" t="e">
        <f>IF(AW232="","",IF(CV232="","",AW232-AW232+INDEX(gDP!BL$6:BL$271,MATCH(totalExpenditure!$A232,gDP!$B$6:$B$271))))</f>
        <v>#N/A</v>
      </c>
      <c r="EV232" s="77" t="e">
        <f>IF(AX232="","",IF(CW232="","",AX232-AX232+INDEX(gDP!BM$6:BM$271,MATCH(totalExpenditure!$A232,gDP!$B$6:$B$271))))</f>
        <v>#N/A</v>
      </c>
      <c r="EW232" s="77" t="e">
        <f>IF(AY232="","",IF(CX232="","",AY232-AY232+INDEX(gDP!BN$6:BN$271,MATCH(totalExpenditure!$A232,gDP!$B$6:$B$271))))</f>
        <v>#N/A</v>
      </c>
      <c r="EX232" s="77" t="e">
        <f>IF(AZ232="","",IF(CY232="","",AZ232-AZ232+INDEX(gDP!BO$6:BO$271,MATCH(totalExpenditure!$A232,gDP!$B$6:$B$271))))</f>
        <v>#N/A</v>
      </c>
    </row>
    <row r="233" spans="1:154" x14ac:dyDescent="0.35">
      <c r="A233" t="s">
        <v>675</v>
      </c>
      <c r="B233" s="77" t="e">
        <f>IF(INDEX([2]pivotTable!B$3:B$308,MATCH(totalExpenditure!$A233,[2]pivotTable!$A$3:$A$308,0))/100*INDEX(gDP!Q$6:Q$271,MATCH(totalExpenditure!$A233,gDP!$B$6:$B$271))=0,"",INDEX([2]pivotTable!B$3:B$308,MATCH(totalExpenditure!$A233,[2]pivotTable!$A$3:$A$308,0))/100*INDEX(gDP!Q$6:Q$271,MATCH(totalExpenditure!$A233,gDP!$B$6:$B$271)))</f>
        <v>#N/A</v>
      </c>
      <c r="C233" s="77" t="e">
        <f>IF(INDEX([2]pivotTable!C$3:C$308,MATCH(totalExpenditure!$A233,[2]pivotTable!$A$3:$A$308,0))/100*INDEX(gDP!R$6:R$271,MATCH(totalExpenditure!$A233,gDP!$B$6:$B$271))=0,"",INDEX([2]pivotTable!C$3:C$308,MATCH(totalExpenditure!$A233,[2]pivotTable!$A$3:$A$308,0))/100*INDEX(gDP!R$6:R$271,MATCH(totalExpenditure!$A233,gDP!$B$6:$B$271)))</f>
        <v>#N/A</v>
      </c>
      <c r="D233" s="77" t="e">
        <f>IF(INDEX([2]pivotTable!D$3:D$308,MATCH(totalExpenditure!$A233,[2]pivotTable!$A$3:$A$308,0))/100*INDEX(gDP!S$6:S$271,MATCH(totalExpenditure!$A233,gDP!$B$6:$B$271))=0,"",INDEX([2]pivotTable!D$3:D$308,MATCH(totalExpenditure!$A233,[2]pivotTable!$A$3:$A$308,0))/100*INDEX(gDP!S$6:S$271,MATCH(totalExpenditure!$A233,gDP!$B$6:$B$271)))</f>
        <v>#N/A</v>
      </c>
      <c r="E233" s="77" t="e">
        <f>IF(INDEX([2]pivotTable!E$3:E$308,MATCH(totalExpenditure!$A233,[2]pivotTable!$A$3:$A$308,0))/100*INDEX(gDP!T$6:T$271,MATCH(totalExpenditure!$A233,gDP!$B$6:$B$271))=0,"",INDEX([2]pivotTable!E$3:E$308,MATCH(totalExpenditure!$A233,[2]pivotTable!$A$3:$A$308,0))/100*INDEX(gDP!T$6:T$271,MATCH(totalExpenditure!$A233,gDP!$B$6:$B$271)))</f>
        <v>#N/A</v>
      </c>
      <c r="F233" s="77" t="e">
        <f>IF(INDEX([2]pivotTable!F$3:F$308,MATCH(totalExpenditure!$A233,[2]pivotTable!$A$3:$A$308,0))/100*INDEX(gDP!U$6:U$271,MATCH(totalExpenditure!$A233,gDP!$B$6:$B$271))=0,"",INDEX([2]pivotTable!F$3:F$308,MATCH(totalExpenditure!$A233,[2]pivotTable!$A$3:$A$308,0))/100*INDEX(gDP!U$6:U$271,MATCH(totalExpenditure!$A233,gDP!$B$6:$B$271)))</f>
        <v>#N/A</v>
      </c>
      <c r="G233" s="77" t="e">
        <f>IF(INDEX([2]pivotTable!G$3:G$308,MATCH(totalExpenditure!$A233,[2]pivotTable!$A$3:$A$308,0))/100*INDEX(gDP!V$6:V$271,MATCH(totalExpenditure!$A233,gDP!$B$6:$B$271))=0,"",INDEX([2]pivotTable!G$3:G$308,MATCH(totalExpenditure!$A233,[2]pivotTable!$A$3:$A$308,0))/100*INDEX(gDP!V$6:V$271,MATCH(totalExpenditure!$A233,gDP!$B$6:$B$271)))</f>
        <v>#N/A</v>
      </c>
      <c r="H233" s="77" t="e">
        <f>IF(INDEX([2]pivotTable!H$3:H$308,MATCH(totalExpenditure!$A233,[2]pivotTable!$A$3:$A$308,0))/100*INDEX(gDP!W$6:W$271,MATCH(totalExpenditure!$A233,gDP!$B$6:$B$271))=0,"",INDEX([2]pivotTable!H$3:H$308,MATCH(totalExpenditure!$A233,[2]pivotTable!$A$3:$A$308,0))/100*INDEX(gDP!W$6:W$271,MATCH(totalExpenditure!$A233,gDP!$B$6:$B$271)))</f>
        <v>#N/A</v>
      </c>
      <c r="I233" s="77" t="e">
        <f>IF(INDEX([2]pivotTable!I$3:I$308,MATCH(totalExpenditure!$A233,[2]pivotTable!$A$3:$A$308,0))/100*INDEX(gDP!X$6:X$271,MATCH(totalExpenditure!$A233,gDP!$B$6:$B$271))=0,"",INDEX([2]pivotTable!I$3:I$308,MATCH(totalExpenditure!$A233,[2]pivotTable!$A$3:$A$308,0))/100*INDEX(gDP!X$6:X$271,MATCH(totalExpenditure!$A233,gDP!$B$6:$B$271)))</f>
        <v>#N/A</v>
      </c>
      <c r="J233" s="77" t="e">
        <f>IF(INDEX([2]pivotTable!J$3:J$308,MATCH(totalExpenditure!$A233,[2]pivotTable!$A$3:$A$308,0))/100*INDEX(gDP!Y$6:Y$271,MATCH(totalExpenditure!$A233,gDP!$B$6:$B$271))=0,"",INDEX([2]pivotTable!J$3:J$308,MATCH(totalExpenditure!$A233,[2]pivotTable!$A$3:$A$308,0))/100*INDEX(gDP!Y$6:Y$271,MATCH(totalExpenditure!$A233,gDP!$B$6:$B$271)))</f>
        <v>#N/A</v>
      </c>
      <c r="K233" s="77" t="e">
        <f>IF(INDEX([2]pivotTable!K$3:K$308,MATCH(totalExpenditure!$A233,[2]pivotTable!$A$3:$A$308,0))/100*INDEX(gDP!Z$6:Z$271,MATCH(totalExpenditure!$A233,gDP!$B$6:$B$271))=0,"",INDEX([2]pivotTable!K$3:K$308,MATCH(totalExpenditure!$A233,[2]pivotTable!$A$3:$A$308,0))/100*INDEX(gDP!Z$6:Z$271,MATCH(totalExpenditure!$A233,gDP!$B$6:$B$271)))</f>
        <v>#N/A</v>
      </c>
      <c r="L233" s="77" t="e">
        <f>IF(INDEX([2]pivotTable!L$3:L$308,MATCH(totalExpenditure!$A233,[2]pivotTable!$A$3:$A$308,0))/100*INDEX(gDP!AA$6:AA$271,MATCH(totalExpenditure!$A233,gDP!$B$6:$B$271))=0,"",INDEX([2]pivotTable!L$3:L$308,MATCH(totalExpenditure!$A233,[2]pivotTable!$A$3:$A$308,0))/100*INDEX(gDP!AA$6:AA$271,MATCH(totalExpenditure!$A233,gDP!$B$6:$B$271)))</f>
        <v>#N/A</v>
      </c>
      <c r="M233" s="77" t="e">
        <f>IF(INDEX([2]pivotTable!M$3:M$308,MATCH(totalExpenditure!$A233,[2]pivotTable!$A$3:$A$308,0))/100*INDEX(gDP!AB$6:AB$271,MATCH(totalExpenditure!$A233,gDP!$B$6:$B$271))=0,"",INDEX([2]pivotTable!M$3:M$308,MATCH(totalExpenditure!$A233,[2]pivotTable!$A$3:$A$308,0))/100*INDEX(gDP!AB$6:AB$271,MATCH(totalExpenditure!$A233,gDP!$B$6:$B$271)))</f>
        <v>#N/A</v>
      </c>
      <c r="N233" s="77" t="e">
        <f>IF(INDEX([2]pivotTable!N$3:N$308,MATCH(totalExpenditure!$A233,[2]pivotTable!$A$3:$A$308,0))/100*INDEX(gDP!AC$6:AC$271,MATCH(totalExpenditure!$A233,gDP!$B$6:$B$271))=0,"",INDEX([2]pivotTable!N$3:N$308,MATCH(totalExpenditure!$A233,[2]pivotTable!$A$3:$A$308,0))/100*INDEX(gDP!AC$6:AC$271,MATCH(totalExpenditure!$A233,gDP!$B$6:$B$271)))</f>
        <v>#N/A</v>
      </c>
      <c r="O233" s="77" t="e">
        <f>IF(INDEX([2]pivotTable!O$3:O$308,MATCH(totalExpenditure!$A233,[2]pivotTable!$A$3:$A$308,0))/100*INDEX(gDP!AD$6:AD$271,MATCH(totalExpenditure!$A233,gDP!$B$6:$B$271))=0,"",INDEX([2]pivotTable!O$3:O$308,MATCH(totalExpenditure!$A233,[2]pivotTable!$A$3:$A$308,0))/100*INDEX(gDP!AD$6:AD$271,MATCH(totalExpenditure!$A233,gDP!$B$6:$B$271)))</f>
        <v>#N/A</v>
      </c>
      <c r="P233" s="77" t="e">
        <f>IF(INDEX([2]pivotTable!P$3:P$308,MATCH(totalExpenditure!$A233,[2]pivotTable!$A$3:$A$308,0))/100*INDEX(gDP!AE$6:AE$271,MATCH(totalExpenditure!$A233,gDP!$B$6:$B$271))=0,"",INDEX([2]pivotTable!P$3:P$308,MATCH(totalExpenditure!$A233,[2]pivotTable!$A$3:$A$308,0))/100*INDEX(gDP!AE$6:AE$271,MATCH(totalExpenditure!$A233,gDP!$B$6:$B$271)))</f>
        <v>#N/A</v>
      </c>
      <c r="Q233" s="77" t="e">
        <f>IF(INDEX([2]pivotTable!Q$3:Q$308,MATCH(totalExpenditure!$A233,[2]pivotTable!$A$3:$A$308,0))/100*INDEX(gDP!AF$6:AF$271,MATCH(totalExpenditure!$A233,gDP!$B$6:$B$271))=0,"",INDEX([2]pivotTable!Q$3:Q$308,MATCH(totalExpenditure!$A233,[2]pivotTable!$A$3:$A$308,0))/100*INDEX(gDP!AF$6:AF$271,MATCH(totalExpenditure!$A233,gDP!$B$6:$B$271)))</f>
        <v>#N/A</v>
      </c>
      <c r="R233" s="77" t="e">
        <f>IF(INDEX([2]pivotTable!R$3:R$308,MATCH(totalExpenditure!$A233,[2]pivotTable!$A$3:$A$308,0))/100*INDEX(gDP!AG$6:AG$271,MATCH(totalExpenditure!$A233,gDP!$B$6:$B$271))=0,"",INDEX([2]pivotTable!R$3:R$308,MATCH(totalExpenditure!$A233,[2]pivotTable!$A$3:$A$308,0))/100*INDEX(gDP!AG$6:AG$271,MATCH(totalExpenditure!$A233,gDP!$B$6:$B$271)))</f>
        <v>#N/A</v>
      </c>
      <c r="S233" s="77" t="e">
        <f>IF(INDEX([2]pivotTable!S$3:S$308,MATCH(totalExpenditure!$A233,[2]pivotTable!$A$3:$A$308,0))/100*INDEX(gDP!AH$6:AH$271,MATCH(totalExpenditure!$A233,gDP!$B$6:$B$271))=0,"",INDEX([2]pivotTable!S$3:S$308,MATCH(totalExpenditure!$A233,[2]pivotTable!$A$3:$A$308,0))/100*INDEX(gDP!AH$6:AH$271,MATCH(totalExpenditure!$A233,gDP!$B$6:$B$271)))</f>
        <v>#N/A</v>
      </c>
      <c r="T233" s="77" t="e">
        <f>IF(INDEX([2]pivotTable!T$3:T$308,MATCH(totalExpenditure!$A233,[2]pivotTable!$A$3:$A$308,0))/100*INDEX(gDP!AI$6:AI$271,MATCH(totalExpenditure!$A233,gDP!$B$6:$B$271))=0,"",INDEX([2]pivotTable!T$3:T$308,MATCH(totalExpenditure!$A233,[2]pivotTable!$A$3:$A$308,0))/100*INDEX(gDP!AI$6:AI$271,MATCH(totalExpenditure!$A233,gDP!$B$6:$B$271)))</f>
        <v>#N/A</v>
      </c>
      <c r="U233" s="77" t="e">
        <f>IF(INDEX([2]pivotTable!U$3:U$308,MATCH(totalExpenditure!$A233,[2]pivotTable!$A$3:$A$308,0))/100*INDEX(gDP!AJ$6:AJ$271,MATCH(totalExpenditure!$A233,gDP!$B$6:$B$271))=0,"",INDEX([2]pivotTable!U$3:U$308,MATCH(totalExpenditure!$A233,[2]pivotTable!$A$3:$A$308,0))/100*INDEX(gDP!AJ$6:AJ$271,MATCH(totalExpenditure!$A233,gDP!$B$6:$B$271)))</f>
        <v>#N/A</v>
      </c>
      <c r="V233" s="77" t="e">
        <f>IF(INDEX([2]pivotTable!V$3:V$308,MATCH(totalExpenditure!$A233,[2]pivotTable!$A$3:$A$308,0))/100*INDEX(gDP!AK$6:AK$271,MATCH(totalExpenditure!$A233,gDP!$B$6:$B$271))=0,"",INDEX([2]pivotTable!V$3:V$308,MATCH(totalExpenditure!$A233,[2]pivotTable!$A$3:$A$308,0))/100*INDEX(gDP!AK$6:AK$271,MATCH(totalExpenditure!$A233,gDP!$B$6:$B$271)))</f>
        <v>#N/A</v>
      </c>
      <c r="W233" s="77" t="e">
        <f>IF(INDEX([2]pivotTable!W$3:W$308,MATCH(totalExpenditure!$A233,[2]pivotTable!$A$3:$A$308,0))/100*INDEX(gDP!AL$6:AL$271,MATCH(totalExpenditure!$A233,gDP!$B$6:$B$271))=0,"",INDEX([2]pivotTable!W$3:W$308,MATCH(totalExpenditure!$A233,[2]pivotTable!$A$3:$A$308,0))/100*INDEX(gDP!AL$6:AL$271,MATCH(totalExpenditure!$A233,gDP!$B$6:$B$271)))</f>
        <v>#N/A</v>
      </c>
      <c r="X233" s="77" t="e">
        <f>IF(INDEX([2]pivotTable!X$3:X$308,MATCH(totalExpenditure!$A233,[2]pivotTable!$A$3:$A$308,0))/100*INDEX(gDP!AM$6:AM$271,MATCH(totalExpenditure!$A233,gDP!$B$6:$B$271))=0,"",INDEX([2]pivotTable!X$3:X$308,MATCH(totalExpenditure!$A233,[2]pivotTable!$A$3:$A$308,0))/100*INDEX(gDP!AM$6:AM$271,MATCH(totalExpenditure!$A233,gDP!$B$6:$B$271)))</f>
        <v>#N/A</v>
      </c>
      <c r="Y233" s="77" t="e">
        <f>IF(INDEX([2]pivotTable!Y$3:Y$308,MATCH(totalExpenditure!$A233,[2]pivotTable!$A$3:$A$308,0))/100*INDEX(gDP!AN$6:AN$271,MATCH(totalExpenditure!$A233,gDP!$B$6:$B$271))=0,"",INDEX([2]pivotTable!Y$3:Y$308,MATCH(totalExpenditure!$A233,[2]pivotTable!$A$3:$A$308,0))/100*INDEX(gDP!AN$6:AN$271,MATCH(totalExpenditure!$A233,gDP!$B$6:$B$271)))</f>
        <v>#N/A</v>
      </c>
      <c r="Z233" s="77" t="e">
        <f>IF(INDEX([2]pivotTable!Z$3:Z$308,MATCH(totalExpenditure!$A233,[2]pivotTable!$A$3:$A$308,0))/100*INDEX(gDP!AO$6:AO$271,MATCH(totalExpenditure!$A233,gDP!$B$6:$B$271))=0,"",INDEX([2]pivotTable!Z$3:Z$308,MATCH(totalExpenditure!$A233,[2]pivotTable!$A$3:$A$308,0))/100*INDEX(gDP!AO$6:AO$271,MATCH(totalExpenditure!$A233,gDP!$B$6:$B$271)))</f>
        <v>#N/A</v>
      </c>
      <c r="AA233" s="77" t="e">
        <f>IF(INDEX([2]pivotTable!AA$3:AA$308,MATCH(totalExpenditure!$A233,[2]pivotTable!$A$3:$A$308,0))/100*INDEX(gDP!AP$6:AP$271,MATCH(totalExpenditure!$A233,gDP!$B$6:$B$271))=0,"",INDEX([2]pivotTable!AA$3:AA$308,MATCH(totalExpenditure!$A233,[2]pivotTable!$A$3:$A$308,0))/100*INDEX(gDP!AP$6:AP$271,MATCH(totalExpenditure!$A233,gDP!$B$6:$B$271)))</f>
        <v>#N/A</v>
      </c>
      <c r="AB233" s="77" t="e">
        <f>IF(INDEX([2]pivotTable!AB$3:AB$308,MATCH(totalExpenditure!$A233,[2]pivotTable!$A$3:$A$308,0))/100*INDEX(gDP!AQ$6:AQ$271,MATCH(totalExpenditure!$A233,gDP!$B$6:$B$271))=0,"",INDEX([2]pivotTable!AB$3:AB$308,MATCH(totalExpenditure!$A233,[2]pivotTable!$A$3:$A$308,0))/100*INDEX(gDP!AQ$6:AQ$271,MATCH(totalExpenditure!$A233,gDP!$B$6:$B$271)))</f>
        <v>#N/A</v>
      </c>
      <c r="AC233" s="77" t="e">
        <f>IF(INDEX([2]pivotTable!AC$3:AC$308,MATCH(totalExpenditure!$A233,[2]pivotTable!$A$3:$A$308,0))/100*INDEX(gDP!AR$6:AR$271,MATCH(totalExpenditure!$A233,gDP!$B$6:$B$271))=0,"",INDEX([2]pivotTable!AC$3:AC$308,MATCH(totalExpenditure!$A233,[2]pivotTable!$A$3:$A$308,0))/100*INDEX(gDP!AR$6:AR$271,MATCH(totalExpenditure!$A233,gDP!$B$6:$B$271)))</f>
        <v>#N/A</v>
      </c>
      <c r="AD233" s="77" t="e">
        <f>IF(INDEX([2]pivotTable!AD$3:AD$308,MATCH(totalExpenditure!$A233,[2]pivotTable!$A$3:$A$308,0))/100*INDEX(gDP!AS$6:AS$271,MATCH(totalExpenditure!$A233,gDP!$B$6:$B$271))=0,"",INDEX([2]pivotTable!AD$3:AD$308,MATCH(totalExpenditure!$A233,[2]pivotTable!$A$3:$A$308,0))/100*INDEX(gDP!AS$6:AS$271,MATCH(totalExpenditure!$A233,gDP!$B$6:$B$271)))</f>
        <v>#N/A</v>
      </c>
      <c r="AE233" s="77" t="e">
        <f>IF(INDEX([2]pivotTable!AE$3:AE$308,MATCH(totalExpenditure!$A233,[2]pivotTable!$A$3:$A$308,0))/100*INDEX(gDP!AT$6:AT$271,MATCH(totalExpenditure!$A233,gDP!$B$6:$B$271))=0,"",INDEX([2]pivotTable!AE$3:AE$308,MATCH(totalExpenditure!$A233,[2]pivotTable!$A$3:$A$308,0))/100*INDEX(gDP!AT$6:AT$271,MATCH(totalExpenditure!$A233,gDP!$B$6:$B$271)))</f>
        <v>#N/A</v>
      </c>
      <c r="AF233" s="77" t="e">
        <f>IF(INDEX([2]pivotTable!AF$3:AF$308,MATCH(totalExpenditure!$A233,[2]pivotTable!$A$3:$A$308,0))/100*INDEX(gDP!AU$6:AU$271,MATCH(totalExpenditure!$A233,gDP!$B$6:$B$271))=0,"",INDEX([2]pivotTable!AF$3:AF$308,MATCH(totalExpenditure!$A233,[2]pivotTable!$A$3:$A$308,0))/100*INDEX(gDP!AU$6:AU$271,MATCH(totalExpenditure!$A233,gDP!$B$6:$B$271)))</f>
        <v>#N/A</v>
      </c>
      <c r="AG233" s="77" t="e">
        <f>IF(INDEX([2]pivotTable!AG$3:AG$308,MATCH(totalExpenditure!$A233,[2]pivotTable!$A$3:$A$308,0))/100*INDEX(gDP!AV$6:AV$271,MATCH(totalExpenditure!$A233,gDP!$B$6:$B$271))=0,"",INDEX([2]pivotTable!AG$3:AG$308,MATCH(totalExpenditure!$A233,[2]pivotTable!$A$3:$A$308,0))/100*INDEX(gDP!AV$6:AV$271,MATCH(totalExpenditure!$A233,gDP!$B$6:$B$271)))</f>
        <v>#N/A</v>
      </c>
      <c r="AH233" s="77" t="e">
        <f>IF(INDEX([2]pivotTable!AH$3:AH$308,MATCH(totalExpenditure!$A233,[2]pivotTable!$A$3:$A$308,0))/100*INDEX(gDP!AW$6:AW$271,MATCH(totalExpenditure!$A233,gDP!$B$6:$B$271))=0,"",INDEX([2]pivotTable!AH$3:AH$308,MATCH(totalExpenditure!$A233,[2]pivotTable!$A$3:$A$308,0))/100*INDEX(gDP!AW$6:AW$271,MATCH(totalExpenditure!$A233,gDP!$B$6:$B$271)))</f>
        <v>#N/A</v>
      </c>
      <c r="AI233" s="77" t="e">
        <f>IF(INDEX([2]pivotTable!AI$3:AI$308,MATCH(totalExpenditure!$A233,[2]pivotTable!$A$3:$A$308,0))/100*INDEX(gDP!AX$6:AX$271,MATCH(totalExpenditure!$A233,gDP!$B$6:$B$271))=0,"",INDEX([2]pivotTable!AI$3:AI$308,MATCH(totalExpenditure!$A233,[2]pivotTable!$A$3:$A$308,0))/100*INDEX(gDP!AX$6:AX$271,MATCH(totalExpenditure!$A233,gDP!$B$6:$B$271)))</f>
        <v>#N/A</v>
      </c>
      <c r="AJ233" s="77" t="e">
        <f>IF(INDEX([2]pivotTable!AJ$3:AJ$308,MATCH(totalExpenditure!$A233,[2]pivotTable!$A$3:$A$308,0))/100*INDEX(gDP!AY$6:AY$271,MATCH(totalExpenditure!$A233,gDP!$B$6:$B$271))=0,"",INDEX([2]pivotTable!AJ$3:AJ$308,MATCH(totalExpenditure!$A233,[2]pivotTable!$A$3:$A$308,0))/100*INDEX(gDP!AY$6:AY$271,MATCH(totalExpenditure!$A233,gDP!$B$6:$B$271)))</f>
        <v>#N/A</v>
      </c>
      <c r="AK233" s="77" t="e">
        <f>IF(INDEX([2]pivotTable!AK$3:AK$308,MATCH(totalExpenditure!$A233,[2]pivotTable!$A$3:$A$308,0))/100*INDEX(gDP!AZ$6:AZ$271,MATCH(totalExpenditure!$A233,gDP!$B$6:$B$271))=0,"",INDEX([2]pivotTable!AK$3:AK$308,MATCH(totalExpenditure!$A233,[2]pivotTable!$A$3:$A$308,0))/100*INDEX(gDP!AZ$6:AZ$271,MATCH(totalExpenditure!$A233,gDP!$B$6:$B$271)))</f>
        <v>#N/A</v>
      </c>
      <c r="AL233" s="77" t="e">
        <f>IF(INDEX([2]pivotTable!AL$3:AL$308,MATCH(totalExpenditure!$A233,[2]pivotTable!$A$3:$A$308,0))/100*INDEX(gDP!BA$6:BA$271,MATCH(totalExpenditure!$A233,gDP!$B$6:$B$271))=0,"",INDEX([2]pivotTable!AL$3:AL$308,MATCH(totalExpenditure!$A233,[2]pivotTable!$A$3:$A$308,0))/100*INDEX(gDP!BA$6:BA$271,MATCH(totalExpenditure!$A233,gDP!$B$6:$B$271)))</f>
        <v>#N/A</v>
      </c>
      <c r="AM233" s="77" t="e">
        <f>IF(INDEX([2]pivotTable!AM$3:AM$308,MATCH(totalExpenditure!$A233,[2]pivotTable!$A$3:$A$308,0))/100*INDEX(gDP!BB$6:BB$271,MATCH(totalExpenditure!$A233,gDP!$B$6:$B$271))=0,"",INDEX([2]pivotTable!AM$3:AM$308,MATCH(totalExpenditure!$A233,[2]pivotTable!$A$3:$A$308,0))/100*INDEX(gDP!BB$6:BB$271,MATCH(totalExpenditure!$A233,gDP!$B$6:$B$271)))</f>
        <v>#N/A</v>
      </c>
      <c r="AN233" s="77" t="e">
        <f>IF(INDEX([2]pivotTable!AN$3:AN$308,MATCH(totalExpenditure!$A233,[2]pivotTable!$A$3:$A$308,0))/100*INDEX(gDP!BC$6:BC$271,MATCH(totalExpenditure!$A233,gDP!$B$6:$B$271))=0,"",INDEX([2]pivotTable!AN$3:AN$308,MATCH(totalExpenditure!$A233,[2]pivotTable!$A$3:$A$308,0))/100*INDEX(gDP!BC$6:BC$271,MATCH(totalExpenditure!$A233,gDP!$B$6:$B$271)))</f>
        <v>#N/A</v>
      </c>
      <c r="AO233" s="77" t="e">
        <f>IF(INDEX([2]pivotTable!AO$3:AO$308,MATCH(totalExpenditure!$A233,[2]pivotTable!$A$3:$A$308,0))/100*INDEX(gDP!BD$6:BD$271,MATCH(totalExpenditure!$A233,gDP!$B$6:$B$271))=0,"",INDEX([2]pivotTable!AO$3:AO$308,MATCH(totalExpenditure!$A233,[2]pivotTable!$A$3:$A$308,0))/100*INDEX(gDP!BD$6:BD$271,MATCH(totalExpenditure!$A233,gDP!$B$6:$B$271)))</f>
        <v>#N/A</v>
      </c>
      <c r="AP233" s="77" t="e">
        <f>IF(INDEX([2]pivotTable!AP$3:AP$308,MATCH(totalExpenditure!$A233,[2]pivotTable!$A$3:$A$308,0))/100*INDEX(gDP!BE$6:BE$271,MATCH(totalExpenditure!$A233,gDP!$B$6:$B$271))=0,"",INDEX([2]pivotTable!AP$3:AP$308,MATCH(totalExpenditure!$A233,[2]pivotTable!$A$3:$A$308,0))/100*INDEX(gDP!BE$6:BE$271,MATCH(totalExpenditure!$A233,gDP!$B$6:$B$271)))</f>
        <v>#N/A</v>
      </c>
      <c r="AQ233" s="77" t="e">
        <f>IF(INDEX([2]pivotTable!AQ$3:AQ$308,MATCH(totalExpenditure!$A233,[2]pivotTable!$A$3:$A$308,0))/100*INDEX(gDP!BF$6:BF$271,MATCH(totalExpenditure!$A233,gDP!$B$6:$B$271))=0,"",INDEX([2]pivotTable!AQ$3:AQ$308,MATCH(totalExpenditure!$A233,[2]pivotTable!$A$3:$A$308,0))/100*INDEX(gDP!BF$6:BF$271,MATCH(totalExpenditure!$A233,gDP!$B$6:$B$271)))</f>
        <v>#N/A</v>
      </c>
      <c r="AR233" s="77" t="e">
        <f>IF(INDEX([2]pivotTable!AR$3:AR$308,MATCH(totalExpenditure!$A233,[2]pivotTable!$A$3:$A$308,0))/100*INDEX(gDP!BG$6:BG$271,MATCH(totalExpenditure!$A233,gDP!$B$6:$B$271))=0,"",INDEX([2]pivotTable!AR$3:AR$308,MATCH(totalExpenditure!$A233,[2]pivotTable!$A$3:$A$308,0))/100*INDEX(gDP!BG$6:BG$271,MATCH(totalExpenditure!$A233,gDP!$B$6:$B$271)))</f>
        <v>#N/A</v>
      </c>
      <c r="AS233" s="77" t="e">
        <f>IF(INDEX([2]pivotTable!AS$3:AS$308,MATCH(totalExpenditure!$A233,[2]pivotTable!$A$3:$A$308,0))/100*INDEX(gDP!BH$6:BH$271,MATCH(totalExpenditure!$A233,gDP!$B$6:$B$271))=0,"",INDEX([2]pivotTable!AS$3:AS$308,MATCH(totalExpenditure!$A233,[2]pivotTable!$A$3:$A$308,0))/100*INDEX(gDP!BH$6:BH$271,MATCH(totalExpenditure!$A233,gDP!$B$6:$B$271)))</f>
        <v>#N/A</v>
      </c>
      <c r="AT233" s="77" t="e">
        <f>IF(INDEX([2]pivotTable!AT$3:AT$308,MATCH(totalExpenditure!$A233,[2]pivotTable!$A$3:$A$308,0))/100*INDEX(gDP!BI$6:BI$271,MATCH(totalExpenditure!$A233,gDP!$B$6:$B$271))=0,"",INDEX([2]pivotTable!AT$3:AT$308,MATCH(totalExpenditure!$A233,[2]pivotTable!$A$3:$A$308,0))/100*INDEX(gDP!BI$6:BI$271,MATCH(totalExpenditure!$A233,gDP!$B$6:$B$271)))</f>
        <v>#N/A</v>
      </c>
      <c r="AU233" s="77" t="e">
        <f>IF(INDEX([2]pivotTable!AU$3:AU$308,MATCH(totalExpenditure!$A233,[2]pivotTable!$A$3:$A$308,0))/100*INDEX(gDP!BJ$6:BJ$271,MATCH(totalExpenditure!$A233,gDP!$B$6:$B$271))=0,"",INDEX([2]pivotTable!AU$3:AU$308,MATCH(totalExpenditure!$A233,[2]pivotTable!$A$3:$A$308,0))/100*INDEX(gDP!BJ$6:BJ$271,MATCH(totalExpenditure!$A233,gDP!$B$6:$B$271)))</f>
        <v>#N/A</v>
      </c>
      <c r="AV233" s="77" t="e">
        <f>IF(INDEX([2]pivotTable!AV$3:AV$308,MATCH(totalExpenditure!$A233,[2]pivotTable!$A$3:$A$308,0))/100*INDEX(gDP!BK$6:BK$271,MATCH(totalExpenditure!$A233,gDP!$B$6:$B$271))=0,"",INDEX([2]pivotTable!AV$3:AV$308,MATCH(totalExpenditure!$A233,[2]pivotTable!$A$3:$A$308,0))/100*INDEX(gDP!BK$6:BK$271,MATCH(totalExpenditure!$A233,gDP!$B$6:$B$271)))</f>
        <v>#N/A</v>
      </c>
      <c r="AW233" s="77" t="e">
        <f>IF(INDEX([2]pivotTable!AW$3:AW$308,MATCH(totalExpenditure!$A233,[2]pivotTable!$A$3:$A$308,0))/100*INDEX(gDP!BL$6:BL$271,MATCH(totalExpenditure!$A233,gDP!$B$6:$B$271))=0,"",INDEX([2]pivotTable!AW$3:AW$308,MATCH(totalExpenditure!$A233,[2]pivotTable!$A$3:$A$308,0))/100*INDEX(gDP!BL$6:BL$271,MATCH(totalExpenditure!$A233,gDP!$B$6:$B$271)))</f>
        <v>#N/A</v>
      </c>
      <c r="AX233" s="77" t="e">
        <f>IF(INDEX([2]pivotTable!AX$3:AX$308,MATCH(totalExpenditure!$A233,[2]pivotTable!$A$3:$A$308,0))/100*INDEX(gDP!BM$6:BM$271,MATCH(totalExpenditure!$A233,gDP!$B$6:$B$271))=0,"",INDEX([2]pivotTable!AX$3:AX$308,MATCH(totalExpenditure!$A233,[2]pivotTable!$A$3:$A$308,0))/100*INDEX(gDP!BM$6:BM$271,MATCH(totalExpenditure!$A233,gDP!$B$6:$B$271)))</f>
        <v>#N/A</v>
      </c>
      <c r="AY233" s="77" t="e">
        <f>IF(INDEX([2]pivotTable!AY$3:AY$308,MATCH(totalExpenditure!$A233,[2]pivotTable!$A$3:$A$308,0))/100*INDEX(gDP!BN$6:BN$271,MATCH(totalExpenditure!$A233,gDP!$B$6:$B$271))=0,"",INDEX([2]pivotTable!AY$3:AY$308,MATCH(totalExpenditure!$A233,[2]pivotTable!$A$3:$A$308,0))/100*INDEX(gDP!BN$6:BN$271,MATCH(totalExpenditure!$A233,gDP!$B$6:$B$271)))</f>
        <v>#N/A</v>
      </c>
      <c r="AZ233" s="77" t="e">
        <f>IF(INDEX([2]pivotTable!AZ$3:AZ$308,MATCH(totalExpenditure!$A233,[2]pivotTable!$A$3:$A$308,0))/100*INDEX(gDP!BO$6:BO$271,MATCH(totalExpenditure!$A233,gDP!$B$6:$B$271))=0,"",INDEX([2]pivotTable!AZ$3:AZ$308,MATCH(totalExpenditure!$A233,[2]pivotTable!$A$3:$A$308,0))/100*INDEX(gDP!BO$6:BO$271,MATCH(totalExpenditure!$A233,gDP!$B$6:$B$271)))</f>
        <v>#N/A</v>
      </c>
      <c r="BA233" s="77" t="e">
        <f>IF(INDEX([2]pivotTable!B$310:B$615,MATCH(totalExpenditure!$A233,[2]pivotTable!$A$310:$A$615,0))/100*INDEX(gDP!Q$6:Q$271,MATCH(totalExpenditure!$A233,gDP!$B$6:$B$271))=0,"",INDEX([2]pivotTable!B$310:B$615,MATCH(totalExpenditure!$A233,[2]pivotTable!$A$310:$A$615,0))/100*INDEX(gDP!Q$6:Q$271,MATCH(totalExpenditure!$A233,gDP!$B$6:$B$271)))</f>
        <v>#N/A</v>
      </c>
      <c r="BB233" s="77" t="e">
        <f>IF(INDEX([2]pivotTable!C$310:C$615,MATCH(totalExpenditure!$A233,[2]pivotTable!$A$310:$A$615,0))/100*INDEX(gDP!R$6:R$271,MATCH(totalExpenditure!$A233,gDP!$B$6:$B$271))=0,"",INDEX([2]pivotTable!C$310:C$615,MATCH(totalExpenditure!$A233,[2]pivotTable!$A$310:$A$615,0))/100*INDEX(gDP!R$6:R$271,MATCH(totalExpenditure!$A233,gDP!$B$6:$B$271)))</f>
        <v>#N/A</v>
      </c>
      <c r="BC233" s="77" t="e">
        <f>IF(INDEX([2]pivotTable!D$310:D$615,MATCH(totalExpenditure!$A233,[2]pivotTable!$A$310:$A$615,0))/100*INDEX(gDP!S$6:S$271,MATCH(totalExpenditure!$A233,gDP!$B$6:$B$271))=0,"",INDEX([2]pivotTable!D$310:D$615,MATCH(totalExpenditure!$A233,[2]pivotTable!$A$310:$A$615,0))/100*INDEX(gDP!S$6:S$271,MATCH(totalExpenditure!$A233,gDP!$B$6:$B$271)))</f>
        <v>#N/A</v>
      </c>
      <c r="BD233" s="77" t="e">
        <f>IF(INDEX([2]pivotTable!E$310:E$615,MATCH(totalExpenditure!$A233,[2]pivotTable!$A$310:$A$615,0))/100*INDEX(gDP!T$6:T$271,MATCH(totalExpenditure!$A233,gDP!$B$6:$B$271))=0,"",INDEX([2]pivotTable!E$310:E$615,MATCH(totalExpenditure!$A233,[2]pivotTable!$A$310:$A$615,0))/100*INDEX(gDP!T$6:T$271,MATCH(totalExpenditure!$A233,gDP!$B$6:$B$271)))</f>
        <v>#N/A</v>
      </c>
      <c r="BE233" s="77" t="e">
        <f>IF(INDEX([2]pivotTable!F$310:F$615,MATCH(totalExpenditure!$A233,[2]pivotTable!$A$310:$A$615,0))/100*INDEX(gDP!U$6:U$271,MATCH(totalExpenditure!$A233,gDP!$B$6:$B$271))=0,"",INDEX([2]pivotTable!F$310:F$615,MATCH(totalExpenditure!$A233,[2]pivotTable!$A$310:$A$615,0))/100*INDEX(gDP!U$6:U$271,MATCH(totalExpenditure!$A233,gDP!$B$6:$B$271)))</f>
        <v>#N/A</v>
      </c>
      <c r="BF233" s="77" t="e">
        <f>IF(INDEX([2]pivotTable!G$310:G$615,MATCH(totalExpenditure!$A233,[2]pivotTable!$A$310:$A$615,0))/100*INDEX(gDP!V$6:V$271,MATCH(totalExpenditure!$A233,gDP!$B$6:$B$271))=0,"",INDEX([2]pivotTable!G$310:G$615,MATCH(totalExpenditure!$A233,[2]pivotTable!$A$310:$A$615,0))/100*INDEX(gDP!V$6:V$271,MATCH(totalExpenditure!$A233,gDP!$B$6:$B$271)))</f>
        <v>#N/A</v>
      </c>
      <c r="BG233" s="77" t="e">
        <f>IF(INDEX([2]pivotTable!H$310:H$615,MATCH(totalExpenditure!$A233,[2]pivotTable!$A$310:$A$615,0))/100*INDEX(gDP!W$6:W$271,MATCH(totalExpenditure!$A233,gDP!$B$6:$B$271))=0,"",INDEX([2]pivotTable!H$310:H$615,MATCH(totalExpenditure!$A233,[2]pivotTable!$A$310:$A$615,0))/100*INDEX(gDP!W$6:W$271,MATCH(totalExpenditure!$A233,gDP!$B$6:$B$271)))</f>
        <v>#N/A</v>
      </c>
      <c r="BH233" s="77" t="e">
        <f>IF(INDEX([2]pivotTable!I$310:I$615,MATCH(totalExpenditure!$A233,[2]pivotTable!$A$310:$A$615,0))/100*INDEX(gDP!X$6:X$271,MATCH(totalExpenditure!$A233,gDP!$B$6:$B$271))=0,"",INDEX([2]pivotTable!I$310:I$615,MATCH(totalExpenditure!$A233,[2]pivotTable!$A$310:$A$615,0))/100*INDEX(gDP!X$6:X$271,MATCH(totalExpenditure!$A233,gDP!$B$6:$B$271)))</f>
        <v>#N/A</v>
      </c>
      <c r="BI233" s="77" t="e">
        <f>IF(INDEX([2]pivotTable!J$310:J$615,MATCH(totalExpenditure!$A233,[2]pivotTable!$A$310:$A$615,0))/100*INDEX(gDP!Y$6:Y$271,MATCH(totalExpenditure!$A233,gDP!$B$6:$B$271))=0,"",INDEX([2]pivotTable!J$310:J$615,MATCH(totalExpenditure!$A233,[2]pivotTable!$A$310:$A$615,0))/100*INDEX(gDP!Y$6:Y$271,MATCH(totalExpenditure!$A233,gDP!$B$6:$B$271)))</f>
        <v>#N/A</v>
      </c>
      <c r="BJ233" s="77" t="e">
        <f>IF(INDEX([2]pivotTable!K$310:K$615,MATCH(totalExpenditure!$A233,[2]pivotTable!$A$310:$A$615,0))/100*INDEX(gDP!Z$6:Z$271,MATCH(totalExpenditure!$A233,gDP!$B$6:$B$271))=0,"",INDEX([2]pivotTable!K$310:K$615,MATCH(totalExpenditure!$A233,[2]pivotTable!$A$310:$A$615,0))/100*INDEX(gDP!Z$6:Z$271,MATCH(totalExpenditure!$A233,gDP!$B$6:$B$271)))</f>
        <v>#N/A</v>
      </c>
      <c r="BK233" s="77" t="e">
        <f>IF(INDEX([2]pivotTable!L$310:L$615,MATCH(totalExpenditure!$A233,[2]pivotTable!$A$310:$A$615,0))/100*INDEX(gDP!AA$6:AA$271,MATCH(totalExpenditure!$A233,gDP!$B$6:$B$271))=0,"",INDEX([2]pivotTable!L$310:L$615,MATCH(totalExpenditure!$A233,[2]pivotTable!$A$310:$A$615,0))/100*INDEX(gDP!AA$6:AA$271,MATCH(totalExpenditure!$A233,gDP!$B$6:$B$271)))</f>
        <v>#N/A</v>
      </c>
      <c r="BL233" s="77" t="e">
        <f>IF(INDEX([2]pivotTable!M$310:M$615,MATCH(totalExpenditure!$A233,[2]pivotTable!$A$310:$A$615,0))/100*INDEX(gDP!AB$6:AB$271,MATCH(totalExpenditure!$A233,gDP!$B$6:$B$271))=0,"",INDEX([2]pivotTable!M$310:M$615,MATCH(totalExpenditure!$A233,[2]pivotTable!$A$310:$A$615,0))/100*INDEX(gDP!AB$6:AB$271,MATCH(totalExpenditure!$A233,gDP!$B$6:$B$271)))</f>
        <v>#N/A</v>
      </c>
      <c r="BM233" s="77" t="e">
        <f>IF(INDEX([2]pivotTable!N$310:N$615,MATCH(totalExpenditure!$A233,[2]pivotTable!$A$310:$A$615,0))/100*INDEX(gDP!AC$6:AC$271,MATCH(totalExpenditure!$A233,gDP!$B$6:$B$271))=0,"",INDEX([2]pivotTable!N$310:N$615,MATCH(totalExpenditure!$A233,[2]pivotTable!$A$310:$A$615,0))/100*INDEX(gDP!AC$6:AC$271,MATCH(totalExpenditure!$A233,gDP!$B$6:$B$271)))</f>
        <v>#N/A</v>
      </c>
      <c r="BN233" s="77" t="e">
        <f>IF(INDEX([2]pivotTable!O$310:O$615,MATCH(totalExpenditure!$A233,[2]pivotTable!$A$310:$A$615,0))/100*INDEX(gDP!AD$6:AD$271,MATCH(totalExpenditure!$A233,gDP!$B$6:$B$271))=0,"",INDEX([2]pivotTable!O$310:O$615,MATCH(totalExpenditure!$A233,[2]pivotTable!$A$310:$A$615,0))/100*INDEX(gDP!AD$6:AD$271,MATCH(totalExpenditure!$A233,gDP!$B$6:$B$271)))</f>
        <v>#N/A</v>
      </c>
      <c r="BO233" s="77" t="e">
        <f>IF(INDEX([2]pivotTable!P$310:P$615,MATCH(totalExpenditure!$A233,[2]pivotTable!$A$310:$A$615,0))/100*INDEX(gDP!AE$6:AE$271,MATCH(totalExpenditure!$A233,gDP!$B$6:$B$271))=0,"",INDEX([2]pivotTable!P$310:P$615,MATCH(totalExpenditure!$A233,[2]pivotTable!$A$310:$A$615,0))/100*INDEX(gDP!AE$6:AE$271,MATCH(totalExpenditure!$A233,gDP!$B$6:$B$271)))</f>
        <v>#N/A</v>
      </c>
      <c r="BP233" s="77" t="e">
        <f>IF(INDEX([2]pivotTable!Q$310:Q$615,MATCH(totalExpenditure!$A233,[2]pivotTable!$A$310:$A$615,0))/100*INDEX(gDP!AF$6:AF$271,MATCH(totalExpenditure!$A233,gDP!$B$6:$B$271))=0,"",INDEX([2]pivotTable!Q$310:Q$615,MATCH(totalExpenditure!$A233,[2]pivotTable!$A$310:$A$615,0))/100*INDEX(gDP!AF$6:AF$271,MATCH(totalExpenditure!$A233,gDP!$B$6:$B$271)))</f>
        <v>#N/A</v>
      </c>
      <c r="BQ233" s="77" t="e">
        <f>IF(INDEX([2]pivotTable!R$310:R$615,MATCH(totalExpenditure!$A233,[2]pivotTable!$A$310:$A$615,0))/100*INDEX(gDP!AG$6:AG$271,MATCH(totalExpenditure!$A233,gDP!$B$6:$B$271))=0,"",INDEX([2]pivotTable!R$310:R$615,MATCH(totalExpenditure!$A233,[2]pivotTable!$A$310:$A$615,0))/100*INDEX(gDP!AG$6:AG$271,MATCH(totalExpenditure!$A233,gDP!$B$6:$B$271)))</f>
        <v>#N/A</v>
      </c>
      <c r="BR233" s="77" t="e">
        <f>IF(INDEX([2]pivotTable!S$310:S$615,MATCH(totalExpenditure!$A233,[2]pivotTable!$A$310:$A$615,0))/100*INDEX(gDP!AH$6:AH$271,MATCH(totalExpenditure!$A233,gDP!$B$6:$B$271))=0,"",INDEX([2]pivotTable!S$310:S$615,MATCH(totalExpenditure!$A233,[2]pivotTable!$A$310:$A$615,0))/100*INDEX(gDP!AH$6:AH$271,MATCH(totalExpenditure!$A233,gDP!$B$6:$B$271)))</f>
        <v>#N/A</v>
      </c>
      <c r="BS233" s="77" t="e">
        <f>IF(INDEX([2]pivotTable!T$310:T$615,MATCH(totalExpenditure!$A233,[2]pivotTable!$A$310:$A$615,0))/100*INDEX(gDP!AI$6:AI$271,MATCH(totalExpenditure!$A233,gDP!$B$6:$B$271))=0,"",INDEX([2]pivotTable!T$310:T$615,MATCH(totalExpenditure!$A233,[2]pivotTable!$A$310:$A$615,0))/100*INDEX(gDP!AI$6:AI$271,MATCH(totalExpenditure!$A233,gDP!$B$6:$B$271)))</f>
        <v>#N/A</v>
      </c>
      <c r="BT233" s="77" t="e">
        <f>IF(INDEX([2]pivotTable!U$310:U$615,MATCH(totalExpenditure!$A233,[2]pivotTable!$A$310:$A$615,0))/100*INDEX(gDP!AJ$6:AJ$271,MATCH(totalExpenditure!$A233,gDP!$B$6:$B$271))=0,"",INDEX([2]pivotTable!U$310:U$615,MATCH(totalExpenditure!$A233,[2]pivotTable!$A$310:$A$615,0))/100*INDEX(gDP!AJ$6:AJ$271,MATCH(totalExpenditure!$A233,gDP!$B$6:$B$271)))</f>
        <v>#N/A</v>
      </c>
      <c r="BU233" s="77" t="e">
        <f>IF(INDEX([2]pivotTable!V$310:V$615,MATCH(totalExpenditure!$A233,[2]pivotTable!$A$310:$A$615,0))/100*INDEX(gDP!AK$6:AK$271,MATCH(totalExpenditure!$A233,gDP!$B$6:$B$271))=0,"",INDEX([2]pivotTable!V$310:V$615,MATCH(totalExpenditure!$A233,[2]pivotTable!$A$310:$A$615,0))/100*INDEX(gDP!AK$6:AK$271,MATCH(totalExpenditure!$A233,gDP!$B$6:$B$271)))</f>
        <v>#N/A</v>
      </c>
      <c r="BV233" s="77" t="e">
        <f>IF(INDEX([2]pivotTable!W$310:W$615,MATCH(totalExpenditure!$A233,[2]pivotTable!$A$310:$A$615,0))/100*INDEX(gDP!AL$6:AL$271,MATCH(totalExpenditure!$A233,gDP!$B$6:$B$271))=0,"",INDEX([2]pivotTable!W$310:W$615,MATCH(totalExpenditure!$A233,[2]pivotTable!$A$310:$A$615,0))/100*INDEX(gDP!AL$6:AL$271,MATCH(totalExpenditure!$A233,gDP!$B$6:$B$271)))</f>
        <v>#N/A</v>
      </c>
      <c r="BW233" s="77" t="e">
        <f>IF(INDEX([2]pivotTable!X$310:X$615,MATCH(totalExpenditure!$A233,[2]pivotTable!$A$310:$A$615,0))/100*INDEX(gDP!AM$6:AM$271,MATCH(totalExpenditure!$A233,gDP!$B$6:$B$271))=0,"",INDEX([2]pivotTable!X$310:X$615,MATCH(totalExpenditure!$A233,[2]pivotTable!$A$310:$A$615,0))/100*INDEX(gDP!AM$6:AM$271,MATCH(totalExpenditure!$A233,gDP!$B$6:$B$271)))</f>
        <v>#N/A</v>
      </c>
      <c r="BX233" s="77" t="e">
        <f>IF(INDEX([2]pivotTable!Y$310:Y$615,MATCH(totalExpenditure!$A233,[2]pivotTable!$A$310:$A$615,0))/100*INDEX(gDP!AN$6:AN$271,MATCH(totalExpenditure!$A233,gDP!$B$6:$B$271))=0,"",INDEX([2]pivotTable!Y$310:Y$615,MATCH(totalExpenditure!$A233,[2]pivotTable!$A$310:$A$615,0))/100*INDEX(gDP!AN$6:AN$271,MATCH(totalExpenditure!$A233,gDP!$B$6:$B$271)))</f>
        <v>#N/A</v>
      </c>
      <c r="BY233" s="77" t="e">
        <f>IF(INDEX([2]pivotTable!Z$310:Z$615,MATCH(totalExpenditure!$A233,[2]pivotTable!$A$310:$A$615,0))/100*INDEX(gDP!AO$6:AO$271,MATCH(totalExpenditure!$A233,gDP!$B$6:$B$271))=0,"",INDEX([2]pivotTable!Z$310:Z$615,MATCH(totalExpenditure!$A233,[2]pivotTable!$A$310:$A$615,0))/100*INDEX(gDP!AO$6:AO$271,MATCH(totalExpenditure!$A233,gDP!$B$6:$B$271)))</f>
        <v>#N/A</v>
      </c>
      <c r="BZ233" s="77" t="e">
        <f>IF(INDEX([2]pivotTable!AA$310:AA$615,MATCH(totalExpenditure!$A233,[2]pivotTable!$A$310:$A$615,0))/100*INDEX(gDP!AP$6:AP$271,MATCH(totalExpenditure!$A233,gDP!$B$6:$B$271))=0,"",INDEX([2]pivotTable!AA$310:AA$615,MATCH(totalExpenditure!$A233,[2]pivotTable!$A$310:$A$615,0))/100*INDEX(gDP!AP$6:AP$271,MATCH(totalExpenditure!$A233,gDP!$B$6:$B$271)))</f>
        <v>#N/A</v>
      </c>
      <c r="CA233" s="77" t="e">
        <f>IF(INDEX([2]pivotTable!AB$310:AB$615,MATCH(totalExpenditure!$A233,[2]pivotTable!$A$310:$A$615,0))/100*INDEX(gDP!AQ$6:AQ$271,MATCH(totalExpenditure!$A233,gDP!$B$6:$B$271))=0,"",INDEX([2]pivotTable!AB$310:AB$615,MATCH(totalExpenditure!$A233,[2]pivotTable!$A$310:$A$615,0))/100*INDEX(gDP!AQ$6:AQ$271,MATCH(totalExpenditure!$A233,gDP!$B$6:$B$271)))</f>
        <v>#N/A</v>
      </c>
      <c r="CB233" s="77" t="e">
        <f>IF(INDEX([2]pivotTable!AC$310:AC$615,MATCH(totalExpenditure!$A233,[2]pivotTable!$A$310:$A$615,0))/100*INDEX(gDP!AR$6:AR$271,MATCH(totalExpenditure!$A233,gDP!$B$6:$B$271))=0,"",INDEX([2]pivotTable!AC$310:AC$615,MATCH(totalExpenditure!$A233,[2]pivotTable!$A$310:$A$615,0))/100*INDEX(gDP!AR$6:AR$271,MATCH(totalExpenditure!$A233,gDP!$B$6:$B$271)))</f>
        <v>#N/A</v>
      </c>
      <c r="CC233" s="77" t="e">
        <f>IF(INDEX([2]pivotTable!AD$310:AD$615,MATCH(totalExpenditure!$A233,[2]pivotTable!$A$310:$A$615,0))/100*INDEX(gDP!AS$6:AS$271,MATCH(totalExpenditure!$A233,gDP!$B$6:$B$271))=0,"",INDEX([2]pivotTable!AD$310:AD$615,MATCH(totalExpenditure!$A233,[2]pivotTable!$A$310:$A$615,0))/100*INDEX(gDP!AS$6:AS$271,MATCH(totalExpenditure!$A233,gDP!$B$6:$B$271)))</f>
        <v>#N/A</v>
      </c>
      <c r="CD233" s="77" t="e">
        <f>IF(INDEX([2]pivotTable!AE$310:AE$615,MATCH(totalExpenditure!$A233,[2]pivotTable!$A$310:$A$615,0))/100*INDEX(gDP!AT$6:AT$271,MATCH(totalExpenditure!$A233,gDP!$B$6:$B$271))=0,"",INDEX([2]pivotTable!AE$310:AE$615,MATCH(totalExpenditure!$A233,[2]pivotTable!$A$310:$A$615,0))/100*INDEX(gDP!AT$6:AT$271,MATCH(totalExpenditure!$A233,gDP!$B$6:$B$271)))</f>
        <v>#N/A</v>
      </c>
      <c r="CE233" s="77" t="e">
        <f>IF(INDEX([2]pivotTable!AF$310:AF$615,MATCH(totalExpenditure!$A233,[2]pivotTable!$A$310:$A$615,0))/100*INDEX(gDP!AU$6:AU$271,MATCH(totalExpenditure!$A233,gDP!$B$6:$B$271))=0,"",INDEX([2]pivotTable!AF$310:AF$615,MATCH(totalExpenditure!$A233,[2]pivotTable!$A$310:$A$615,0))/100*INDEX(gDP!AU$6:AU$271,MATCH(totalExpenditure!$A233,gDP!$B$6:$B$271)))</f>
        <v>#N/A</v>
      </c>
      <c r="CF233" s="77" t="e">
        <f>IF(INDEX([2]pivotTable!AG$310:AG$615,MATCH(totalExpenditure!$A233,[2]pivotTable!$A$310:$A$615,0))/100*INDEX(gDP!AV$6:AV$271,MATCH(totalExpenditure!$A233,gDP!$B$6:$B$271))=0,"",INDEX([2]pivotTable!AG$310:AG$615,MATCH(totalExpenditure!$A233,[2]pivotTable!$A$310:$A$615,0))/100*INDEX(gDP!AV$6:AV$271,MATCH(totalExpenditure!$A233,gDP!$B$6:$B$271)))</f>
        <v>#N/A</v>
      </c>
      <c r="CG233" s="77" t="e">
        <f>IF(INDEX([2]pivotTable!AH$310:AH$615,MATCH(totalExpenditure!$A233,[2]pivotTable!$A$310:$A$615,0))/100*INDEX(gDP!AW$6:AW$271,MATCH(totalExpenditure!$A233,gDP!$B$6:$B$271))=0,"",INDEX([2]pivotTable!AH$310:AH$615,MATCH(totalExpenditure!$A233,[2]pivotTable!$A$310:$A$615,0))/100*INDEX(gDP!AW$6:AW$271,MATCH(totalExpenditure!$A233,gDP!$B$6:$B$271)))</f>
        <v>#N/A</v>
      </c>
      <c r="CH233" s="77" t="e">
        <f>IF(INDEX([2]pivotTable!AI$310:AI$615,MATCH(totalExpenditure!$A233,[2]pivotTable!$A$310:$A$615,0))/100*INDEX(gDP!AX$6:AX$271,MATCH(totalExpenditure!$A233,gDP!$B$6:$B$271))=0,"",INDEX([2]pivotTable!AI$310:AI$615,MATCH(totalExpenditure!$A233,[2]pivotTable!$A$310:$A$615,0))/100*INDEX(gDP!AX$6:AX$271,MATCH(totalExpenditure!$A233,gDP!$B$6:$B$271)))</f>
        <v>#N/A</v>
      </c>
      <c r="CI233" s="77" t="e">
        <f>IF(INDEX([2]pivotTable!AJ$310:AJ$615,MATCH(totalExpenditure!$A233,[2]pivotTable!$A$310:$A$615,0))/100*INDEX(gDP!AY$6:AY$271,MATCH(totalExpenditure!$A233,gDP!$B$6:$B$271))=0,"",INDEX([2]pivotTable!AJ$310:AJ$615,MATCH(totalExpenditure!$A233,[2]pivotTable!$A$310:$A$615,0))/100*INDEX(gDP!AY$6:AY$271,MATCH(totalExpenditure!$A233,gDP!$B$6:$B$271)))</f>
        <v>#N/A</v>
      </c>
      <c r="CJ233" s="77" t="e">
        <f>IF(INDEX([2]pivotTable!AK$310:AK$615,MATCH(totalExpenditure!$A233,[2]pivotTable!$A$310:$A$615,0))/100*INDEX(gDP!AZ$6:AZ$271,MATCH(totalExpenditure!$A233,gDP!$B$6:$B$271))=0,"",INDEX([2]pivotTable!AK$310:AK$615,MATCH(totalExpenditure!$A233,[2]pivotTable!$A$310:$A$615,0))/100*INDEX(gDP!AZ$6:AZ$271,MATCH(totalExpenditure!$A233,gDP!$B$6:$B$271)))</f>
        <v>#N/A</v>
      </c>
      <c r="CK233" s="77" t="e">
        <f>IF(INDEX([2]pivotTable!AL$310:AL$615,MATCH(totalExpenditure!$A233,[2]pivotTable!$A$310:$A$615,0))/100*INDEX(gDP!BA$6:BA$271,MATCH(totalExpenditure!$A233,gDP!$B$6:$B$271))=0,"",INDEX([2]pivotTable!AL$310:AL$615,MATCH(totalExpenditure!$A233,[2]pivotTable!$A$310:$A$615,0))/100*INDEX(gDP!BA$6:BA$271,MATCH(totalExpenditure!$A233,gDP!$B$6:$B$271)))</f>
        <v>#N/A</v>
      </c>
      <c r="CL233" s="77" t="e">
        <f>IF(INDEX([2]pivotTable!AM$310:AM$615,MATCH(totalExpenditure!$A233,[2]pivotTable!$A$310:$A$615,0))/100*INDEX(gDP!BB$6:BB$271,MATCH(totalExpenditure!$A233,gDP!$B$6:$B$271))=0,"",INDEX([2]pivotTable!AM$310:AM$615,MATCH(totalExpenditure!$A233,[2]pivotTable!$A$310:$A$615,0))/100*INDEX(gDP!BB$6:BB$271,MATCH(totalExpenditure!$A233,gDP!$B$6:$B$271)))</f>
        <v>#N/A</v>
      </c>
      <c r="CM233" s="77" t="e">
        <f>IF(INDEX([2]pivotTable!AN$310:AN$615,MATCH(totalExpenditure!$A233,[2]pivotTable!$A$310:$A$615,0))/100*INDEX(gDP!BC$6:BC$271,MATCH(totalExpenditure!$A233,gDP!$B$6:$B$271))=0,"",INDEX([2]pivotTable!AN$310:AN$615,MATCH(totalExpenditure!$A233,[2]pivotTable!$A$310:$A$615,0))/100*INDEX(gDP!BC$6:BC$271,MATCH(totalExpenditure!$A233,gDP!$B$6:$B$271)))</f>
        <v>#N/A</v>
      </c>
      <c r="CN233" s="77" t="e">
        <f>IF(INDEX([2]pivotTable!AO$310:AO$615,MATCH(totalExpenditure!$A233,[2]pivotTable!$A$310:$A$615,0))/100*INDEX(gDP!BD$6:BD$271,MATCH(totalExpenditure!$A233,gDP!$B$6:$B$271))=0,"",INDEX([2]pivotTable!AO$310:AO$615,MATCH(totalExpenditure!$A233,[2]pivotTable!$A$310:$A$615,0))/100*INDEX(gDP!BD$6:BD$271,MATCH(totalExpenditure!$A233,gDP!$B$6:$B$271)))</f>
        <v>#N/A</v>
      </c>
      <c r="CO233" s="77" t="e">
        <f>IF(INDEX([2]pivotTable!AP$310:AP$615,MATCH(totalExpenditure!$A233,[2]pivotTable!$A$310:$A$615,0))/100*INDEX(gDP!BE$6:BE$271,MATCH(totalExpenditure!$A233,gDP!$B$6:$B$271))=0,"",INDEX([2]pivotTable!AP$310:AP$615,MATCH(totalExpenditure!$A233,[2]pivotTable!$A$310:$A$615,0))/100*INDEX(gDP!BE$6:BE$271,MATCH(totalExpenditure!$A233,gDP!$B$6:$B$271)))</f>
        <v>#N/A</v>
      </c>
      <c r="CP233" s="77" t="e">
        <f>IF(INDEX([2]pivotTable!AQ$310:AQ$615,MATCH(totalExpenditure!$A233,[2]pivotTable!$A$310:$A$615,0))/100*INDEX(gDP!BF$6:BF$271,MATCH(totalExpenditure!$A233,gDP!$B$6:$B$271))=0,"",INDEX([2]pivotTable!AQ$310:AQ$615,MATCH(totalExpenditure!$A233,[2]pivotTable!$A$310:$A$615,0))/100*INDEX(gDP!BF$6:BF$271,MATCH(totalExpenditure!$A233,gDP!$B$6:$B$271)))</f>
        <v>#N/A</v>
      </c>
      <c r="CQ233" s="77" t="e">
        <f>IF(INDEX([2]pivotTable!AR$310:AR$615,MATCH(totalExpenditure!$A233,[2]pivotTable!$A$310:$A$615,0))/100*INDEX(gDP!BG$6:BG$271,MATCH(totalExpenditure!$A233,gDP!$B$6:$B$271))=0,"",INDEX([2]pivotTable!AR$310:AR$615,MATCH(totalExpenditure!$A233,[2]pivotTable!$A$310:$A$615,0))/100*INDEX(gDP!BG$6:BG$271,MATCH(totalExpenditure!$A233,gDP!$B$6:$B$271)))</f>
        <v>#N/A</v>
      </c>
      <c r="CR233" s="77" t="e">
        <f>IF(INDEX([2]pivotTable!AS$310:AS$615,MATCH(totalExpenditure!$A233,[2]pivotTable!$A$310:$A$615,0))/100*INDEX(gDP!BH$6:BH$271,MATCH(totalExpenditure!$A233,gDP!$B$6:$B$271))=0,"",INDEX([2]pivotTable!AS$310:AS$615,MATCH(totalExpenditure!$A233,[2]pivotTable!$A$310:$A$615,0))/100*INDEX(gDP!BH$6:BH$271,MATCH(totalExpenditure!$A233,gDP!$B$6:$B$271)))</f>
        <v>#N/A</v>
      </c>
      <c r="CS233" s="77" t="e">
        <f>IF(INDEX([2]pivotTable!AT$310:AT$615,MATCH(totalExpenditure!$A233,[2]pivotTable!$A$310:$A$615,0))/100*INDEX(gDP!BI$6:BI$271,MATCH(totalExpenditure!$A233,gDP!$B$6:$B$271))=0,"",INDEX([2]pivotTable!AT$310:AT$615,MATCH(totalExpenditure!$A233,[2]pivotTable!$A$310:$A$615,0))/100*INDEX(gDP!BI$6:BI$271,MATCH(totalExpenditure!$A233,gDP!$B$6:$B$271)))</f>
        <v>#N/A</v>
      </c>
      <c r="CT233" s="77" t="e">
        <f>IF(INDEX([2]pivotTable!AU$310:AU$615,MATCH(totalExpenditure!$A233,[2]pivotTable!$A$310:$A$615,0))/100*INDEX(gDP!BJ$6:BJ$271,MATCH(totalExpenditure!$A233,gDP!$B$6:$B$271))=0,"",INDEX([2]pivotTable!AU$310:AU$615,MATCH(totalExpenditure!$A233,[2]pivotTable!$A$310:$A$615,0))/100*INDEX(gDP!BJ$6:BJ$271,MATCH(totalExpenditure!$A233,gDP!$B$6:$B$271)))</f>
        <v>#N/A</v>
      </c>
      <c r="CU233" s="77" t="e">
        <f>IF(INDEX([2]pivotTable!AV$310:AV$615,MATCH(totalExpenditure!$A233,[2]pivotTable!$A$310:$A$615,0))/100*INDEX(gDP!BK$6:BK$271,MATCH(totalExpenditure!$A233,gDP!$B$6:$B$271))=0,"",INDEX([2]pivotTable!AV$310:AV$615,MATCH(totalExpenditure!$A233,[2]pivotTable!$A$310:$A$615,0))/100*INDEX(gDP!BK$6:BK$271,MATCH(totalExpenditure!$A233,gDP!$B$6:$B$271)))</f>
        <v>#N/A</v>
      </c>
      <c r="CV233" s="77" t="e">
        <f>IF(INDEX([2]pivotTable!AW$310:AW$615,MATCH(totalExpenditure!$A233,[2]pivotTable!$A$310:$A$615,0))/100*INDEX(gDP!BL$6:BL$271,MATCH(totalExpenditure!$A233,gDP!$B$6:$B$271))=0,"",INDEX([2]pivotTable!AW$310:AW$615,MATCH(totalExpenditure!$A233,[2]pivotTable!$A$310:$A$615,0))/100*INDEX(gDP!BL$6:BL$271,MATCH(totalExpenditure!$A233,gDP!$B$6:$B$271)))</f>
        <v>#N/A</v>
      </c>
      <c r="CW233" s="77" t="e">
        <f>IF(INDEX([2]pivotTable!AX$310:AX$615,MATCH(totalExpenditure!$A233,[2]pivotTable!$A$310:$A$615,0))/100*INDEX(gDP!BM$6:BM$271,MATCH(totalExpenditure!$A233,gDP!$B$6:$B$271))=0,"",INDEX([2]pivotTable!AX$310:AX$615,MATCH(totalExpenditure!$A233,[2]pivotTable!$A$310:$A$615,0))/100*INDEX(gDP!BM$6:BM$271,MATCH(totalExpenditure!$A233,gDP!$B$6:$B$271)))</f>
        <v>#N/A</v>
      </c>
      <c r="CX233" s="77" t="e">
        <f>IF(INDEX([2]pivotTable!AY$310:AY$615,MATCH(totalExpenditure!$A233,[2]pivotTable!$A$310:$A$615,0))/100*INDEX(gDP!BN$6:BN$271,MATCH(totalExpenditure!$A233,gDP!$B$6:$B$271))=0,"",INDEX([2]pivotTable!AY$310:AY$615,MATCH(totalExpenditure!$A233,[2]pivotTable!$A$310:$A$615,0))/100*INDEX(gDP!BN$6:BN$271,MATCH(totalExpenditure!$A233,gDP!$B$6:$B$271)))</f>
        <v>#N/A</v>
      </c>
      <c r="CY233" s="77" t="e">
        <f>IF(INDEX([2]pivotTable!AZ$310:AZ$615,MATCH(totalExpenditure!$A233,[2]pivotTable!$A$310:$A$615,0))/100*INDEX(gDP!BO$6:BO$271,MATCH(totalExpenditure!$A233,gDP!$B$6:$B$271))=0,"",INDEX([2]pivotTable!AZ$310:AZ$615,MATCH(totalExpenditure!$A233,[2]pivotTable!$A$310:$A$615,0))/100*INDEX(gDP!BO$6:BO$271,MATCH(totalExpenditure!$A233,gDP!$B$6:$B$271)))</f>
        <v>#N/A</v>
      </c>
      <c r="CZ233" s="77" t="e">
        <f>IF(B233="","",IF(BA233="","",B233-B233+INDEX(gDP!Q$6:Q$271,MATCH(totalExpenditure!$A233,gDP!$B$6:$B$271))))</f>
        <v>#N/A</v>
      </c>
      <c r="DA233" s="77" t="e">
        <f>IF(C233="","",IF(BB233="","",C233-C233+INDEX(gDP!R$6:R$271,MATCH(totalExpenditure!$A233,gDP!$B$6:$B$271))))</f>
        <v>#N/A</v>
      </c>
      <c r="DB233" s="77" t="e">
        <f>IF(D233="","",IF(BC233="","",D233-D233+INDEX(gDP!S$6:S$271,MATCH(totalExpenditure!$A233,gDP!$B$6:$B$271))))</f>
        <v>#N/A</v>
      </c>
      <c r="DC233" s="77" t="e">
        <f>IF(E233="","",IF(BD233="","",E233-E233+INDEX(gDP!T$6:T$271,MATCH(totalExpenditure!$A233,gDP!$B$6:$B$271))))</f>
        <v>#N/A</v>
      </c>
      <c r="DD233" s="77" t="e">
        <f>IF(F233="","",IF(BE233="","",F233-F233+INDEX(gDP!U$6:U$271,MATCH(totalExpenditure!$A233,gDP!$B$6:$B$271))))</f>
        <v>#N/A</v>
      </c>
      <c r="DE233" s="77" t="e">
        <f>IF(G233="","",IF(BF233="","",G233-G233+INDEX(gDP!V$6:V$271,MATCH(totalExpenditure!$A233,gDP!$B$6:$B$271))))</f>
        <v>#N/A</v>
      </c>
      <c r="DF233" s="77" t="e">
        <f>IF(H233="","",IF(BG233="","",H233-H233+INDEX(gDP!W$6:W$271,MATCH(totalExpenditure!$A233,gDP!$B$6:$B$271))))</f>
        <v>#N/A</v>
      </c>
      <c r="DG233" s="77" t="e">
        <f>IF(I233="","",IF(BH233="","",I233-I233+INDEX(gDP!X$6:X$271,MATCH(totalExpenditure!$A233,gDP!$B$6:$B$271))))</f>
        <v>#N/A</v>
      </c>
      <c r="DH233" s="77" t="e">
        <f>IF(J233="","",IF(BI233="","",J233-J233+INDEX(gDP!Y$6:Y$271,MATCH(totalExpenditure!$A233,gDP!$B$6:$B$271))))</f>
        <v>#N/A</v>
      </c>
      <c r="DI233" s="77" t="e">
        <f>IF(K233="","",IF(BJ233="","",K233-K233+INDEX(gDP!Z$6:Z$271,MATCH(totalExpenditure!$A233,gDP!$B$6:$B$271))))</f>
        <v>#N/A</v>
      </c>
      <c r="DJ233" s="77" t="e">
        <f>IF(L233="","",IF(BK233="","",L233-L233+INDEX(gDP!AA$6:AA$271,MATCH(totalExpenditure!$A233,gDP!$B$6:$B$271))))</f>
        <v>#N/A</v>
      </c>
      <c r="DK233" s="77" t="e">
        <f>IF(M233="","",IF(BL233="","",M233-M233+INDEX(gDP!AB$6:AB$271,MATCH(totalExpenditure!$A233,gDP!$B$6:$B$271))))</f>
        <v>#N/A</v>
      </c>
      <c r="DL233" s="77" t="e">
        <f>IF(N233="","",IF(BM233="","",N233-N233+INDEX(gDP!AC$6:AC$271,MATCH(totalExpenditure!$A233,gDP!$B$6:$B$271))))</f>
        <v>#N/A</v>
      </c>
      <c r="DM233" s="77" t="e">
        <f>IF(O233="","",IF(BN233="","",O233-O233+INDEX(gDP!AD$6:AD$271,MATCH(totalExpenditure!$A233,gDP!$B$6:$B$271))))</f>
        <v>#N/A</v>
      </c>
      <c r="DN233" s="77" t="e">
        <f>IF(P233="","",IF(BO233="","",P233-P233+INDEX(gDP!AE$6:AE$271,MATCH(totalExpenditure!$A233,gDP!$B$6:$B$271))))</f>
        <v>#N/A</v>
      </c>
      <c r="DO233" s="77" t="e">
        <f>IF(Q233="","",IF(BP233="","",Q233-Q233+INDEX(gDP!AF$6:AF$271,MATCH(totalExpenditure!$A233,gDP!$B$6:$B$271))))</f>
        <v>#N/A</v>
      </c>
      <c r="DP233" s="77" t="e">
        <f>IF(R233="","",IF(BQ233="","",R233-R233+INDEX(gDP!AG$6:AG$271,MATCH(totalExpenditure!$A233,gDP!$B$6:$B$271))))</f>
        <v>#N/A</v>
      </c>
      <c r="DQ233" s="77" t="e">
        <f>IF(S233="","",IF(BR233="","",S233-S233+INDEX(gDP!AH$6:AH$271,MATCH(totalExpenditure!$A233,gDP!$B$6:$B$271))))</f>
        <v>#N/A</v>
      </c>
      <c r="DR233" s="77" t="e">
        <f>IF(T233="","",IF(BS233="","",T233-T233+INDEX(gDP!AI$6:AI$271,MATCH(totalExpenditure!$A233,gDP!$B$6:$B$271))))</f>
        <v>#N/A</v>
      </c>
      <c r="DS233" s="77" t="e">
        <f>IF(U233="","",IF(BT233="","",U233-U233+INDEX(gDP!AJ$6:AJ$271,MATCH(totalExpenditure!$A233,gDP!$B$6:$B$271))))</f>
        <v>#N/A</v>
      </c>
      <c r="DT233" s="77" t="e">
        <f>IF(V233="","",IF(BU233="","",V233-V233+INDEX(gDP!AK$6:AK$271,MATCH(totalExpenditure!$A233,gDP!$B$6:$B$271))))</f>
        <v>#N/A</v>
      </c>
      <c r="DU233" s="77" t="e">
        <f>IF(W233="","",IF(BV233="","",W233-W233+INDEX(gDP!AL$6:AL$271,MATCH(totalExpenditure!$A233,gDP!$B$6:$B$271))))</f>
        <v>#N/A</v>
      </c>
      <c r="DV233" s="77" t="e">
        <f>IF(X233="","",IF(BW233="","",X233-X233+INDEX(gDP!AM$6:AM$271,MATCH(totalExpenditure!$A233,gDP!$B$6:$B$271))))</f>
        <v>#N/A</v>
      </c>
      <c r="DW233" s="77" t="e">
        <f>IF(Y233="","",IF(BX233="","",Y233-Y233+INDEX(gDP!AN$6:AN$271,MATCH(totalExpenditure!$A233,gDP!$B$6:$B$271))))</f>
        <v>#N/A</v>
      </c>
      <c r="DX233" s="77" t="e">
        <f>IF(Z233="","",IF(BY233="","",Z233-Z233+INDEX(gDP!AO$6:AO$271,MATCH(totalExpenditure!$A233,gDP!$B$6:$B$271))))</f>
        <v>#N/A</v>
      </c>
      <c r="DY233" s="77" t="e">
        <f>IF(AA233="","",IF(BZ233="","",AA233-AA233+INDEX(gDP!AP$6:AP$271,MATCH(totalExpenditure!$A233,gDP!$B$6:$B$271))))</f>
        <v>#N/A</v>
      </c>
      <c r="DZ233" s="77" t="e">
        <f>IF(AB233="","",IF(CA233="","",AB233-AB233+INDEX(gDP!AQ$6:AQ$271,MATCH(totalExpenditure!$A233,gDP!$B$6:$B$271))))</f>
        <v>#N/A</v>
      </c>
      <c r="EA233" s="77" t="e">
        <f>IF(AC233="","",IF(CB233="","",AC233-AC233+INDEX(gDP!AR$6:AR$271,MATCH(totalExpenditure!$A233,gDP!$B$6:$B$271))))</f>
        <v>#N/A</v>
      </c>
      <c r="EB233" s="77" t="e">
        <f>IF(AD233="","",IF(CC233="","",AD233-AD233+INDEX(gDP!AS$6:AS$271,MATCH(totalExpenditure!$A233,gDP!$B$6:$B$271))))</f>
        <v>#N/A</v>
      </c>
      <c r="EC233" s="77" t="e">
        <f>IF(AE233="","",IF(CD233="","",AE233-AE233+INDEX(gDP!AT$6:AT$271,MATCH(totalExpenditure!$A233,gDP!$B$6:$B$271))))</f>
        <v>#N/A</v>
      </c>
      <c r="ED233" s="77" t="e">
        <f>IF(AF233="","",IF(CE233="","",AF233-AF233+INDEX(gDP!AU$6:AU$271,MATCH(totalExpenditure!$A233,gDP!$B$6:$B$271))))</f>
        <v>#N/A</v>
      </c>
      <c r="EE233" s="77" t="e">
        <f>IF(AG233="","",IF(CF233="","",AG233-AG233+INDEX(gDP!AV$6:AV$271,MATCH(totalExpenditure!$A233,gDP!$B$6:$B$271))))</f>
        <v>#N/A</v>
      </c>
      <c r="EF233" s="77" t="e">
        <f>IF(AH233="","",IF(CG233="","",AH233-AH233+INDEX(gDP!AW$6:AW$271,MATCH(totalExpenditure!$A233,gDP!$B$6:$B$271))))</f>
        <v>#N/A</v>
      </c>
      <c r="EG233" s="77" t="e">
        <f>IF(AI233="","",IF(CH233="","",AI233-AI233+INDEX(gDP!AX$6:AX$271,MATCH(totalExpenditure!$A233,gDP!$B$6:$B$271))))</f>
        <v>#N/A</v>
      </c>
      <c r="EH233" s="77" t="e">
        <f>IF(AJ233="","",IF(CI233="","",AJ233-AJ233+INDEX(gDP!AY$6:AY$271,MATCH(totalExpenditure!$A233,gDP!$B$6:$B$271))))</f>
        <v>#N/A</v>
      </c>
      <c r="EI233" s="77" t="e">
        <f>IF(AK233="","",IF(CJ233="","",AK233-AK233+INDEX(gDP!AZ$6:AZ$271,MATCH(totalExpenditure!$A233,gDP!$B$6:$B$271))))</f>
        <v>#N/A</v>
      </c>
      <c r="EJ233" s="77" t="e">
        <f>IF(AL233="","",IF(CK233="","",AL233-AL233+INDEX(gDP!BA$6:BA$271,MATCH(totalExpenditure!$A233,gDP!$B$6:$B$271))))</f>
        <v>#N/A</v>
      </c>
      <c r="EK233" s="77" t="e">
        <f>IF(AM233="","",IF(CL233="","",AM233-AM233+INDEX(gDP!BB$6:BB$271,MATCH(totalExpenditure!$A233,gDP!$B$6:$B$271))))</f>
        <v>#N/A</v>
      </c>
      <c r="EL233" s="77" t="e">
        <f>IF(AN233="","",IF(CM233="","",AN233-AN233+INDEX(gDP!BC$6:BC$271,MATCH(totalExpenditure!$A233,gDP!$B$6:$B$271))))</f>
        <v>#N/A</v>
      </c>
      <c r="EM233" s="77" t="e">
        <f>IF(AO233="","",IF(CN233="","",AO233-AO233+INDEX(gDP!BD$6:BD$271,MATCH(totalExpenditure!$A233,gDP!$B$6:$B$271))))</f>
        <v>#N/A</v>
      </c>
      <c r="EN233" s="77" t="e">
        <f>IF(AP233="","",IF(CO233="","",AP233-AP233+INDEX(gDP!BE$6:BE$271,MATCH(totalExpenditure!$A233,gDP!$B$6:$B$271))))</f>
        <v>#N/A</v>
      </c>
      <c r="EO233" s="77" t="e">
        <f>IF(AQ233="","",IF(CP233="","",AQ233-AQ233+INDEX(gDP!BF$6:BF$271,MATCH(totalExpenditure!$A233,gDP!$B$6:$B$271))))</f>
        <v>#N/A</v>
      </c>
      <c r="EP233" s="77" t="e">
        <f>IF(AR233="","",IF(CQ233="","",AR233-AR233+INDEX(gDP!BG$6:BG$271,MATCH(totalExpenditure!$A233,gDP!$B$6:$B$271))))</f>
        <v>#N/A</v>
      </c>
      <c r="EQ233" s="77" t="e">
        <f>IF(AS233="","",IF(CR233="","",AS233-AS233+INDEX(gDP!BH$6:BH$271,MATCH(totalExpenditure!$A233,gDP!$B$6:$B$271))))</f>
        <v>#N/A</v>
      </c>
      <c r="ER233" s="77" t="e">
        <f>IF(AT233="","",IF(CS233="","",AT233-AT233+INDEX(gDP!BI$6:BI$271,MATCH(totalExpenditure!$A233,gDP!$B$6:$B$271))))</f>
        <v>#N/A</v>
      </c>
      <c r="ES233" s="77" t="e">
        <f>IF(AU233="","",IF(CT233="","",AU233-AU233+INDEX(gDP!BJ$6:BJ$271,MATCH(totalExpenditure!$A233,gDP!$B$6:$B$271))))</f>
        <v>#N/A</v>
      </c>
      <c r="ET233" s="77" t="e">
        <f>IF(AV233="","",IF(CU233="","",AV233-AV233+INDEX(gDP!BK$6:BK$271,MATCH(totalExpenditure!$A233,gDP!$B$6:$B$271))))</f>
        <v>#N/A</v>
      </c>
      <c r="EU233" s="77" t="e">
        <f>IF(AW233="","",IF(CV233="","",AW233-AW233+INDEX(gDP!BL$6:BL$271,MATCH(totalExpenditure!$A233,gDP!$B$6:$B$271))))</f>
        <v>#N/A</v>
      </c>
      <c r="EV233" s="77" t="e">
        <f>IF(AX233="","",IF(CW233="","",AX233-AX233+INDEX(gDP!BM$6:BM$271,MATCH(totalExpenditure!$A233,gDP!$B$6:$B$271))))</f>
        <v>#N/A</v>
      </c>
      <c r="EW233" s="77" t="e">
        <f>IF(AY233="","",IF(CX233="","",AY233-AY233+INDEX(gDP!BN$6:BN$271,MATCH(totalExpenditure!$A233,gDP!$B$6:$B$271))))</f>
        <v>#N/A</v>
      </c>
      <c r="EX233" s="77" t="e">
        <f>IF(AZ233="","",IF(CY233="","",AZ233-AZ233+INDEX(gDP!BO$6:BO$271,MATCH(totalExpenditure!$A233,gDP!$B$6:$B$271))))</f>
        <v>#N/A</v>
      </c>
    </row>
    <row r="234" spans="1:154" x14ac:dyDescent="0.35">
      <c r="A234" t="s">
        <v>677</v>
      </c>
      <c r="B234" s="77" t="e">
        <f>IF(INDEX([2]pivotTable!B$3:B$308,MATCH(totalExpenditure!$A234,[2]pivotTable!$A$3:$A$308,0))/100*INDEX(gDP!Q$6:Q$271,MATCH(totalExpenditure!$A234,gDP!$B$6:$B$271))=0,"",INDEX([2]pivotTable!B$3:B$308,MATCH(totalExpenditure!$A234,[2]pivotTable!$A$3:$A$308,0))/100*INDEX(gDP!Q$6:Q$271,MATCH(totalExpenditure!$A234,gDP!$B$6:$B$271)))</f>
        <v>#N/A</v>
      </c>
      <c r="C234" s="77" t="e">
        <f>IF(INDEX([2]pivotTable!C$3:C$308,MATCH(totalExpenditure!$A234,[2]pivotTable!$A$3:$A$308,0))/100*INDEX(gDP!R$6:R$271,MATCH(totalExpenditure!$A234,gDP!$B$6:$B$271))=0,"",INDEX([2]pivotTable!C$3:C$308,MATCH(totalExpenditure!$A234,[2]pivotTable!$A$3:$A$308,0))/100*INDEX(gDP!R$6:R$271,MATCH(totalExpenditure!$A234,gDP!$B$6:$B$271)))</f>
        <v>#N/A</v>
      </c>
      <c r="D234" s="77" t="e">
        <f>IF(INDEX([2]pivotTable!D$3:D$308,MATCH(totalExpenditure!$A234,[2]pivotTable!$A$3:$A$308,0))/100*INDEX(gDP!S$6:S$271,MATCH(totalExpenditure!$A234,gDP!$B$6:$B$271))=0,"",INDEX([2]pivotTable!D$3:D$308,MATCH(totalExpenditure!$A234,[2]pivotTable!$A$3:$A$308,0))/100*INDEX(gDP!S$6:S$271,MATCH(totalExpenditure!$A234,gDP!$B$6:$B$271)))</f>
        <v>#N/A</v>
      </c>
      <c r="E234" s="77" t="e">
        <f>IF(INDEX([2]pivotTable!E$3:E$308,MATCH(totalExpenditure!$A234,[2]pivotTable!$A$3:$A$308,0))/100*INDEX(gDP!T$6:T$271,MATCH(totalExpenditure!$A234,gDP!$B$6:$B$271))=0,"",INDEX([2]pivotTable!E$3:E$308,MATCH(totalExpenditure!$A234,[2]pivotTable!$A$3:$A$308,0))/100*INDEX(gDP!T$6:T$271,MATCH(totalExpenditure!$A234,gDP!$B$6:$B$271)))</f>
        <v>#N/A</v>
      </c>
      <c r="F234" s="77" t="e">
        <f>IF(INDEX([2]pivotTable!F$3:F$308,MATCH(totalExpenditure!$A234,[2]pivotTable!$A$3:$A$308,0))/100*INDEX(gDP!U$6:U$271,MATCH(totalExpenditure!$A234,gDP!$B$6:$B$271))=0,"",INDEX([2]pivotTable!F$3:F$308,MATCH(totalExpenditure!$A234,[2]pivotTable!$A$3:$A$308,0))/100*INDEX(gDP!U$6:U$271,MATCH(totalExpenditure!$A234,gDP!$B$6:$B$271)))</f>
        <v>#N/A</v>
      </c>
      <c r="G234" s="77" t="e">
        <f>IF(INDEX([2]pivotTable!G$3:G$308,MATCH(totalExpenditure!$A234,[2]pivotTable!$A$3:$A$308,0))/100*INDEX(gDP!V$6:V$271,MATCH(totalExpenditure!$A234,gDP!$B$6:$B$271))=0,"",INDEX([2]pivotTable!G$3:G$308,MATCH(totalExpenditure!$A234,[2]pivotTable!$A$3:$A$308,0))/100*INDEX(gDP!V$6:V$271,MATCH(totalExpenditure!$A234,gDP!$B$6:$B$271)))</f>
        <v>#N/A</v>
      </c>
      <c r="H234" s="77" t="e">
        <f>IF(INDEX([2]pivotTable!H$3:H$308,MATCH(totalExpenditure!$A234,[2]pivotTable!$A$3:$A$308,0))/100*INDEX(gDP!W$6:W$271,MATCH(totalExpenditure!$A234,gDP!$B$6:$B$271))=0,"",INDEX([2]pivotTable!H$3:H$308,MATCH(totalExpenditure!$A234,[2]pivotTable!$A$3:$A$308,0))/100*INDEX(gDP!W$6:W$271,MATCH(totalExpenditure!$A234,gDP!$B$6:$B$271)))</f>
        <v>#N/A</v>
      </c>
      <c r="I234" s="77" t="e">
        <f>IF(INDEX([2]pivotTable!I$3:I$308,MATCH(totalExpenditure!$A234,[2]pivotTable!$A$3:$A$308,0))/100*INDEX(gDP!X$6:X$271,MATCH(totalExpenditure!$A234,gDP!$B$6:$B$271))=0,"",INDEX([2]pivotTable!I$3:I$308,MATCH(totalExpenditure!$A234,[2]pivotTable!$A$3:$A$308,0))/100*INDEX(gDP!X$6:X$271,MATCH(totalExpenditure!$A234,gDP!$B$6:$B$271)))</f>
        <v>#N/A</v>
      </c>
      <c r="J234" s="77" t="e">
        <f>IF(INDEX([2]pivotTable!J$3:J$308,MATCH(totalExpenditure!$A234,[2]pivotTable!$A$3:$A$308,0))/100*INDEX(gDP!Y$6:Y$271,MATCH(totalExpenditure!$A234,gDP!$B$6:$B$271))=0,"",INDEX([2]pivotTable!J$3:J$308,MATCH(totalExpenditure!$A234,[2]pivotTable!$A$3:$A$308,0))/100*INDEX(gDP!Y$6:Y$271,MATCH(totalExpenditure!$A234,gDP!$B$6:$B$271)))</f>
        <v>#N/A</v>
      </c>
      <c r="K234" s="77" t="e">
        <f>IF(INDEX([2]pivotTable!K$3:K$308,MATCH(totalExpenditure!$A234,[2]pivotTable!$A$3:$A$308,0))/100*INDEX(gDP!Z$6:Z$271,MATCH(totalExpenditure!$A234,gDP!$B$6:$B$271))=0,"",INDEX([2]pivotTable!K$3:K$308,MATCH(totalExpenditure!$A234,[2]pivotTable!$A$3:$A$308,0))/100*INDEX(gDP!Z$6:Z$271,MATCH(totalExpenditure!$A234,gDP!$B$6:$B$271)))</f>
        <v>#N/A</v>
      </c>
      <c r="L234" s="77" t="e">
        <f>IF(INDEX([2]pivotTable!L$3:L$308,MATCH(totalExpenditure!$A234,[2]pivotTable!$A$3:$A$308,0))/100*INDEX(gDP!AA$6:AA$271,MATCH(totalExpenditure!$A234,gDP!$B$6:$B$271))=0,"",INDEX([2]pivotTable!L$3:L$308,MATCH(totalExpenditure!$A234,[2]pivotTable!$A$3:$A$308,0))/100*INDEX(gDP!AA$6:AA$271,MATCH(totalExpenditure!$A234,gDP!$B$6:$B$271)))</f>
        <v>#N/A</v>
      </c>
      <c r="M234" s="77" t="e">
        <f>IF(INDEX([2]pivotTable!M$3:M$308,MATCH(totalExpenditure!$A234,[2]pivotTable!$A$3:$A$308,0))/100*INDEX(gDP!AB$6:AB$271,MATCH(totalExpenditure!$A234,gDP!$B$6:$B$271))=0,"",INDEX([2]pivotTable!M$3:M$308,MATCH(totalExpenditure!$A234,[2]pivotTable!$A$3:$A$308,0))/100*INDEX(gDP!AB$6:AB$271,MATCH(totalExpenditure!$A234,gDP!$B$6:$B$271)))</f>
        <v>#N/A</v>
      </c>
      <c r="N234" s="77" t="e">
        <f>IF(INDEX([2]pivotTable!N$3:N$308,MATCH(totalExpenditure!$A234,[2]pivotTable!$A$3:$A$308,0))/100*INDEX(gDP!AC$6:AC$271,MATCH(totalExpenditure!$A234,gDP!$B$6:$B$271))=0,"",INDEX([2]pivotTable!N$3:N$308,MATCH(totalExpenditure!$A234,[2]pivotTable!$A$3:$A$308,0))/100*INDEX(gDP!AC$6:AC$271,MATCH(totalExpenditure!$A234,gDP!$B$6:$B$271)))</f>
        <v>#N/A</v>
      </c>
      <c r="O234" s="77" t="e">
        <f>IF(INDEX([2]pivotTable!O$3:O$308,MATCH(totalExpenditure!$A234,[2]pivotTable!$A$3:$A$308,0))/100*INDEX(gDP!AD$6:AD$271,MATCH(totalExpenditure!$A234,gDP!$B$6:$B$271))=0,"",INDEX([2]pivotTable!O$3:O$308,MATCH(totalExpenditure!$A234,[2]pivotTable!$A$3:$A$308,0))/100*INDEX(gDP!AD$6:AD$271,MATCH(totalExpenditure!$A234,gDP!$B$6:$B$271)))</f>
        <v>#N/A</v>
      </c>
      <c r="P234" s="77" t="e">
        <f>IF(INDEX([2]pivotTable!P$3:P$308,MATCH(totalExpenditure!$A234,[2]pivotTable!$A$3:$A$308,0))/100*INDEX(gDP!AE$6:AE$271,MATCH(totalExpenditure!$A234,gDP!$B$6:$B$271))=0,"",INDEX([2]pivotTable!P$3:P$308,MATCH(totalExpenditure!$A234,[2]pivotTable!$A$3:$A$308,0))/100*INDEX(gDP!AE$6:AE$271,MATCH(totalExpenditure!$A234,gDP!$B$6:$B$271)))</f>
        <v>#N/A</v>
      </c>
      <c r="Q234" s="77" t="e">
        <f>IF(INDEX([2]pivotTable!Q$3:Q$308,MATCH(totalExpenditure!$A234,[2]pivotTable!$A$3:$A$308,0))/100*INDEX(gDP!AF$6:AF$271,MATCH(totalExpenditure!$A234,gDP!$B$6:$B$271))=0,"",INDEX([2]pivotTable!Q$3:Q$308,MATCH(totalExpenditure!$A234,[2]pivotTable!$A$3:$A$308,0))/100*INDEX(gDP!AF$6:AF$271,MATCH(totalExpenditure!$A234,gDP!$B$6:$B$271)))</f>
        <v>#N/A</v>
      </c>
      <c r="R234" s="77" t="e">
        <f>IF(INDEX([2]pivotTable!R$3:R$308,MATCH(totalExpenditure!$A234,[2]pivotTable!$A$3:$A$308,0))/100*INDEX(gDP!AG$6:AG$271,MATCH(totalExpenditure!$A234,gDP!$B$6:$B$271))=0,"",INDEX([2]pivotTable!R$3:R$308,MATCH(totalExpenditure!$A234,[2]pivotTable!$A$3:$A$308,0))/100*INDEX(gDP!AG$6:AG$271,MATCH(totalExpenditure!$A234,gDP!$B$6:$B$271)))</f>
        <v>#N/A</v>
      </c>
      <c r="S234" s="77" t="e">
        <f>IF(INDEX([2]pivotTable!S$3:S$308,MATCH(totalExpenditure!$A234,[2]pivotTable!$A$3:$A$308,0))/100*INDEX(gDP!AH$6:AH$271,MATCH(totalExpenditure!$A234,gDP!$B$6:$B$271))=0,"",INDEX([2]pivotTable!S$3:S$308,MATCH(totalExpenditure!$A234,[2]pivotTable!$A$3:$A$308,0))/100*INDEX(gDP!AH$6:AH$271,MATCH(totalExpenditure!$A234,gDP!$B$6:$B$271)))</f>
        <v>#N/A</v>
      </c>
      <c r="T234" s="77" t="e">
        <f>IF(INDEX([2]pivotTable!T$3:T$308,MATCH(totalExpenditure!$A234,[2]pivotTable!$A$3:$A$308,0))/100*INDEX(gDP!AI$6:AI$271,MATCH(totalExpenditure!$A234,gDP!$B$6:$B$271))=0,"",INDEX([2]pivotTable!T$3:T$308,MATCH(totalExpenditure!$A234,[2]pivotTable!$A$3:$A$308,0))/100*INDEX(gDP!AI$6:AI$271,MATCH(totalExpenditure!$A234,gDP!$B$6:$B$271)))</f>
        <v>#N/A</v>
      </c>
      <c r="U234" s="77" t="e">
        <f>IF(INDEX([2]pivotTable!U$3:U$308,MATCH(totalExpenditure!$A234,[2]pivotTable!$A$3:$A$308,0))/100*INDEX(gDP!AJ$6:AJ$271,MATCH(totalExpenditure!$A234,gDP!$B$6:$B$271))=0,"",INDEX([2]pivotTable!U$3:U$308,MATCH(totalExpenditure!$A234,[2]pivotTable!$A$3:$A$308,0))/100*INDEX(gDP!AJ$6:AJ$271,MATCH(totalExpenditure!$A234,gDP!$B$6:$B$271)))</f>
        <v>#N/A</v>
      </c>
      <c r="V234" s="77" t="e">
        <f>IF(INDEX([2]pivotTable!V$3:V$308,MATCH(totalExpenditure!$A234,[2]pivotTable!$A$3:$A$308,0))/100*INDEX(gDP!AK$6:AK$271,MATCH(totalExpenditure!$A234,gDP!$B$6:$B$271))=0,"",INDEX([2]pivotTable!V$3:V$308,MATCH(totalExpenditure!$A234,[2]pivotTable!$A$3:$A$308,0))/100*INDEX(gDP!AK$6:AK$271,MATCH(totalExpenditure!$A234,gDP!$B$6:$B$271)))</f>
        <v>#N/A</v>
      </c>
      <c r="W234" s="77" t="e">
        <f>IF(INDEX([2]pivotTable!W$3:W$308,MATCH(totalExpenditure!$A234,[2]pivotTable!$A$3:$A$308,0))/100*INDEX(gDP!AL$6:AL$271,MATCH(totalExpenditure!$A234,gDP!$B$6:$B$271))=0,"",INDEX([2]pivotTable!W$3:W$308,MATCH(totalExpenditure!$A234,[2]pivotTable!$A$3:$A$308,0))/100*INDEX(gDP!AL$6:AL$271,MATCH(totalExpenditure!$A234,gDP!$B$6:$B$271)))</f>
        <v>#N/A</v>
      </c>
      <c r="X234" s="77" t="e">
        <f>IF(INDEX([2]pivotTable!X$3:X$308,MATCH(totalExpenditure!$A234,[2]pivotTable!$A$3:$A$308,0))/100*INDEX(gDP!AM$6:AM$271,MATCH(totalExpenditure!$A234,gDP!$B$6:$B$271))=0,"",INDEX([2]pivotTable!X$3:X$308,MATCH(totalExpenditure!$A234,[2]pivotTable!$A$3:$A$308,0))/100*INDEX(gDP!AM$6:AM$271,MATCH(totalExpenditure!$A234,gDP!$B$6:$B$271)))</f>
        <v>#N/A</v>
      </c>
      <c r="Y234" s="77" t="e">
        <f>IF(INDEX([2]pivotTable!Y$3:Y$308,MATCH(totalExpenditure!$A234,[2]pivotTable!$A$3:$A$308,0))/100*INDEX(gDP!AN$6:AN$271,MATCH(totalExpenditure!$A234,gDP!$B$6:$B$271))=0,"",INDEX([2]pivotTable!Y$3:Y$308,MATCH(totalExpenditure!$A234,[2]pivotTable!$A$3:$A$308,0))/100*INDEX(gDP!AN$6:AN$271,MATCH(totalExpenditure!$A234,gDP!$B$6:$B$271)))</f>
        <v>#N/A</v>
      </c>
      <c r="Z234" s="77" t="e">
        <f>IF(INDEX([2]pivotTable!Z$3:Z$308,MATCH(totalExpenditure!$A234,[2]pivotTable!$A$3:$A$308,0))/100*INDEX(gDP!AO$6:AO$271,MATCH(totalExpenditure!$A234,gDP!$B$6:$B$271))=0,"",INDEX([2]pivotTable!Z$3:Z$308,MATCH(totalExpenditure!$A234,[2]pivotTable!$A$3:$A$308,0))/100*INDEX(gDP!AO$6:AO$271,MATCH(totalExpenditure!$A234,gDP!$B$6:$B$271)))</f>
        <v>#N/A</v>
      </c>
      <c r="AA234" s="77" t="e">
        <f>IF(INDEX([2]pivotTable!AA$3:AA$308,MATCH(totalExpenditure!$A234,[2]pivotTable!$A$3:$A$308,0))/100*INDEX(gDP!AP$6:AP$271,MATCH(totalExpenditure!$A234,gDP!$B$6:$B$271))=0,"",INDEX([2]pivotTable!AA$3:AA$308,MATCH(totalExpenditure!$A234,[2]pivotTable!$A$3:$A$308,0))/100*INDEX(gDP!AP$6:AP$271,MATCH(totalExpenditure!$A234,gDP!$B$6:$B$271)))</f>
        <v>#N/A</v>
      </c>
      <c r="AB234" s="77" t="e">
        <f>IF(INDEX([2]pivotTable!AB$3:AB$308,MATCH(totalExpenditure!$A234,[2]pivotTable!$A$3:$A$308,0))/100*INDEX(gDP!AQ$6:AQ$271,MATCH(totalExpenditure!$A234,gDP!$B$6:$B$271))=0,"",INDEX([2]pivotTable!AB$3:AB$308,MATCH(totalExpenditure!$A234,[2]pivotTable!$A$3:$A$308,0))/100*INDEX(gDP!AQ$6:AQ$271,MATCH(totalExpenditure!$A234,gDP!$B$6:$B$271)))</f>
        <v>#N/A</v>
      </c>
      <c r="AC234" s="77" t="e">
        <f>IF(INDEX([2]pivotTable!AC$3:AC$308,MATCH(totalExpenditure!$A234,[2]pivotTable!$A$3:$A$308,0))/100*INDEX(gDP!AR$6:AR$271,MATCH(totalExpenditure!$A234,gDP!$B$6:$B$271))=0,"",INDEX([2]pivotTable!AC$3:AC$308,MATCH(totalExpenditure!$A234,[2]pivotTable!$A$3:$A$308,0))/100*INDEX(gDP!AR$6:AR$271,MATCH(totalExpenditure!$A234,gDP!$B$6:$B$271)))</f>
        <v>#N/A</v>
      </c>
      <c r="AD234" s="77" t="e">
        <f>IF(INDEX([2]pivotTable!AD$3:AD$308,MATCH(totalExpenditure!$A234,[2]pivotTable!$A$3:$A$308,0))/100*INDEX(gDP!AS$6:AS$271,MATCH(totalExpenditure!$A234,gDP!$B$6:$B$271))=0,"",INDEX([2]pivotTable!AD$3:AD$308,MATCH(totalExpenditure!$A234,[2]pivotTable!$A$3:$A$308,0))/100*INDEX(gDP!AS$6:AS$271,MATCH(totalExpenditure!$A234,gDP!$B$6:$B$271)))</f>
        <v>#N/A</v>
      </c>
      <c r="AE234" s="77" t="e">
        <f>IF(INDEX([2]pivotTable!AE$3:AE$308,MATCH(totalExpenditure!$A234,[2]pivotTable!$A$3:$A$308,0))/100*INDEX(gDP!AT$6:AT$271,MATCH(totalExpenditure!$A234,gDP!$B$6:$B$271))=0,"",INDEX([2]pivotTable!AE$3:AE$308,MATCH(totalExpenditure!$A234,[2]pivotTable!$A$3:$A$308,0))/100*INDEX(gDP!AT$6:AT$271,MATCH(totalExpenditure!$A234,gDP!$B$6:$B$271)))</f>
        <v>#N/A</v>
      </c>
      <c r="AF234" s="77" t="e">
        <f>IF(INDEX([2]pivotTable!AF$3:AF$308,MATCH(totalExpenditure!$A234,[2]pivotTable!$A$3:$A$308,0))/100*INDEX(gDP!AU$6:AU$271,MATCH(totalExpenditure!$A234,gDP!$B$6:$B$271))=0,"",INDEX([2]pivotTable!AF$3:AF$308,MATCH(totalExpenditure!$A234,[2]pivotTable!$A$3:$A$308,0))/100*INDEX(gDP!AU$6:AU$271,MATCH(totalExpenditure!$A234,gDP!$B$6:$B$271)))</f>
        <v>#N/A</v>
      </c>
      <c r="AG234" s="77" t="e">
        <f>IF(INDEX([2]pivotTable!AG$3:AG$308,MATCH(totalExpenditure!$A234,[2]pivotTable!$A$3:$A$308,0))/100*INDEX(gDP!AV$6:AV$271,MATCH(totalExpenditure!$A234,gDP!$B$6:$B$271))=0,"",INDEX([2]pivotTable!AG$3:AG$308,MATCH(totalExpenditure!$A234,[2]pivotTable!$A$3:$A$308,0))/100*INDEX(gDP!AV$6:AV$271,MATCH(totalExpenditure!$A234,gDP!$B$6:$B$271)))</f>
        <v>#N/A</v>
      </c>
      <c r="AH234" s="77" t="e">
        <f>IF(INDEX([2]pivotTable!AH$3:AH$308,MATCH(totalExpenditure!$A234,[2]pivotTable!$A$3:$A$308,0))/100*INDEX(gDP!AW$6:AW$271,MATCH(totalExpenditure!$A234,gDP!$B$6:$B$271))=0,"",INDEX([2]pivotTable!AH$3:AH$308,MATCH(totalExpenditure!$A234,[2]pivotTable!$A$3:$A$308,0))/100*INDEX(gDP!AW$6:AW$271,MATCH(totalExpenditure!$A234,gDP!$B$6:$B$271)))</f>
        <v>#N/A</v>
      </c>
      <c r="AI234" s="77" t="e">
        <f>IF(INDEX([2]pivotTable!AI$3:AI$308,MATCH(totalExpenditure!$A234,[2]pivotTable!$A$3:$A$308,0))/100*INDEX(gDP!AX$6:AX$271,MATCH(totalExpenditure!$A234,gDP!$B$6:$B$271))=0,"",INDEX([2]pivotTable!AI$3:AI$308,MATCH(totalExpenditure!$A234,[2]pivotTable!$A$3:$A$308,0))/100*INDEX(gDP!AX$6:AX$271,MATCH(totalExpenditure!$A234,gDP!$B$6:$B$271)))</f>
        <v>#N/A</v>
      </c>
      <c r="AJ234" s="77" t="e">
        <f>IF(INDEX([2]pivotTable!AJ$3:AJ$308,MATCH(totalExpenditure!$A234,[2]pivotTable!$A$3:$A$308,0))/100*INDEX(gDP!AY$6:AY$271,MATCH(totalExpenditure!$A234,gDP!$B$6:$B$271))=0,"",INDEX([2]pivotTable!AJ$3:AJ$308,MATCH(totalExpenditure!$A234,[2]pivotTable!$A$3:$A$308,0))/100*INDEX(gDP!AY$6:AY$271,MATCH(totalExpenditure!$A234,gDP!$B$6:$B$271)))</f>
        <v>#N/A</v>
      </c>
      <c r="AK234" s="77" t="e">
        <f>IF(INDEX([2]pivotTable!AK$3:AK$308,MATCH(totalExpenditure!$A234,[2]pivotTable!$A$3:$A$308,0))/100*INDEX(gDP!AZ$6:AZ$271,MATCH(totalExpenditure!$A234,gDP!$B$6:$B$271))=0,"",INDEX([2]pivotTable!AK$3:AK$308,MATCH(totalExpenditure!$A234,[2]pivotTable!$A$3:$A$308,0))/100*INDEX(gDP!AZ$6:AZ$271,MATCH(totalExpenditure!$A234,gDP!$B$6:$B$271)))</f>
        <v>#N/A</v>
      </c>
      <c r="AL234" s="77" t="e">
        <f>IF(INDEX([2]pivotTable!AL$3:AL$308,MATCH(totalExpenditure!$A234,[2]pivotTable!$A$3:$A$308,0))/100*INDEX(gDP!BA$6:BA$271,MATCH(totalExpenditure!$A234,gDP!$B$6:$B$271))=0,"",INDEX([2]pivotTable!AL$3:AL$308,MATCH(totalExpenditure!$A234,[2]pivotTable!$A$3:$A$308,0))/100*INDEX(gDP!BA$6:BA$271,MATCH(totalExpenditure!$A234,gDP!$B$6:$B$271)))</f>
        <v>#N/A</v>
      </c>
      <c r="AM234" s="77" t="e">
        <f>IF(INDEX([2]pivotTable!AM$3:AM$308,MATCH(totalExpenditure!$A234,[2]pivotTable!$A$3:$A$308,0))/100*INDEX(gDP!BB$6:BB$271,MATCH(totalExpenditure!$A234,gDP!$B$6:$B$271))=0,"",INDEX([2]pivotTable!AM$3:AM$308,MATCH(totalExpenditure!$A234,[2]pivotTable!$A$3:$A$308,0))/100*INDEX(gDP!BB$6:BB$271,MATCH(totalExpenditure!$A234,gDP!$B$6:$B$271)))</f>
        <v>#N/A</v>
      </c>
      <c r="AN234" s="77" t="e">
        <f>IF(INDEX([2]pivotTable!AN$3:AN$308,MATCH(totalExpenditure!$A234,[2]pivotTable!$A$3:$A$308,0))/100*INDEX(gDP!BC$6:BC$271,MATCH(totalExpenditure!$A234,gDP!$B$6:$B$271))=0,"",INDEX([2]pivotTable!AN$3:AN$308,MATCH(totalExpenditure!$A234,[2]pivotTable!$A$3:$A$308,0))/100*INDEX(gDP!BC$6:BC$271,MATCH(totalExpenditure!$A234,gDP!$B$6:$B$271)))</f>
        <v>#N/A</v>
      </c>
      <c r="AO234" s="77" t="e">
        <f>IF(INDEX([2]pivotTable!AO$3:AO$308,MATCH(totalExpenditure!$A234,[2]pivotTable!$A$3:$A$308,0))/100*INDEX(gDP!BD$6:BD$271,MATCH(totalExpenditure!$A234,gDP!$B$6:$B$271))=0,"",INDEX([2]pivotTable!AO$3:AO$308,MATCH(totalExpenditure!$A234,[2]pivotTable!$A$3:$A$308,0))/100*INDEX(gDP!BD$6:BD$271,MATCH(totalExpenditure!$A234,gDP!$B$6:$B$271)))</f>
        <v>#N/A</v>
      </c>
      <c r="AP234" s="77" t="e">
        <f>IF(INDEX([2]pivotTable!AP$3:AP$308,MATCH(totalExpenditure!$A234,[2]pivotTable!$A$3:$A$308,0))/100*INDEX(gDP!BE$6:BE$271,MATCH(totalExpenditure!$A234,gDP!$B$6:$B$271))=0,"",INDEX([2]pivotTable!AP$3:AP$308,MATCH(totalExpenditure!$A234,[2]pivotTable!$A$3:$A$308,0))/100*INDEX(gDP!BE$6:BE$271,MATCH(totalExpenditure!$A234,gDP!$B$6:$B$271)))</f>
        <v>#N/A</v>
      </c>
      <c r="AQ234" s="77" t="e">
        <f>IF(INDEX([2]pivotTable!AQ$3:AQ$308,MATCH(totalExpenditure!$A234,[2]pivotTable!$A$3:$A$308,0))/100*INDEX(gDP!BF$6:BF$271,MATCH(totalExpenditure!$A234,gDP!$B$6:$B$271))=0,"",INDEX([2]pivotTable!AQ$3:AQ$308,MATCH(totalExpenditure!$A234,[2]pivotTable!$A$3:$A$308,0))/100*INDEX(gDP!BF$6:BF$271,MATCH(totalExpenditure!$A234,gDP!$B$6:$B$271)))</f>
        <v>#N/A</v>
      </c>
      <c r="AR234" s="77" t="e">
        <f>IF(INDEX([2]pivotTable!AR$3:AR$308,MATCH(totalExpenditure!$A234,[2]pivotTable!$A$3:$A$308,0))/100*INDEX(gDP!BG$6:BG$271,MATCH(totalExpenditure!$A234,gDP!$B$6:$B$271))=0,"",INDEX([2]pivotTable!AR$3:AR$308,MATCH(totalExpenditure!$A234,[2]pivotTable!$A$3:$A$308,0))/100*INDEX(gDP!BG$6:BG$271,MATCH(totalExpenditure!$A234,gDP!$B$6:$B$271)))</f>
        <v>#N/A</v>
      </c>
      <c r="AS234" s="77" t="e">
        <f>IF(INDEX([2]pivotTable!AS$3:AS$308,MATCH(totalExpenditure!$A234,[2]pivotTable!$A$3:$A$308,0))/100*INDEX(gDP!BH$6:BH$271,MATCH(totalExpenditure!$A234,gDP!$B$6:$B$271))=0,"",INDEX([2]pivotTable!AS$3:AS$308,MATCH(totalExpenditure!$A234,[2]pivotTable!$A$3:$A$308,0))/100*INDEX(gDP!BH$6:BH$271,MATCH(totalExpenditure!$A234,gDP!$B$6:$B$271)))</f>
        <v>#N/A</v>
      </c>
      <c r="AT234" s="77" t="e">
        <f>IF(INDEX([2]pivotTable!AT$3:AT$308,MATCH(totalExpenditure!$A234,[2]pivotTable!$A$3:$A$308,0))/100*INDEX(gDP!BI$6:BI$271,MATCH(totalExpenditure!$A234,gDP!$B$6:$B$271))=0,"",INDEX([2]pivotTable!AT$3:AT$308,MATCH(totalExpenditure!$A234,[2]pivotTable!$A$3:$A$308,0))/100*INDEX(gDP!BI$6:BI$271,MATCH(totalExpenditure!$A234,gDP!$B$6:$B$271)))</f>
        <v>#N/A</v>
      </c>
      <c r="AU234" s="77" t="e">
        <f>IF(INDEX([2]pivotTable!AU$3:AU$308,MATCH(totalExpenditure!$A234,[2]pivotTable!$A$3:$A$308,0))/100*INDEX(gDP!BJ$6:BJ$271,MATCH(totalExpenditure!$A234,gDP!$B$6:$B$271))=0,"",INDEX([2]pivotTable!AU$3:AU$308,MATCH(totalExpenditure!$A234,[2]pivotTable!$A$3:$A$308,0))/100*INDEX(gDP!BJ$6:BJ$271,MATCH(totalExpenditure!$A234,gDP!$B$6:$B$271)))</f>
        <v>#N/A</v>
      </c>
      <c r="AV234" s="77" t="e">
        <f>IF(INDEX([2]pivotTable!AV$3:AV$308,MATCH(totalExpenditure!$A234,[2]pivotTable!$A$3:$A$308,0))/100*INDEX(gDP!BK$6:BK$271,MATCH(totalExpenditure!$A234,gDP!$B$6:$B$271))=0,"",INDEX([2]pivotTable!AV$3:AV$308,MATCH(totalExpenditure!$A234,[2]pivotTable!$A$3:$A$308,0))/100*INDEX(gDP!BK$6:BK$271,MATCH(totalExpenditure!$A234,gDP!$B$6:$B$271)))</f>
        <v>#N/A</v>
      </c>
      <c r="AW234" s="77" t="e">
        <f>IF(INDEX([2]pivotTable!AW$3:AW$308,MATCH(totalExpenditure!$A234,[2]pivotTable!$A$3:$A$308,0))/100*INDEX(gDP!BL$6:BL$271,MATCH(totalExpenditure!$A234,gDP!$B$6:$B$271))=0,"",INDEX([2]pivotTable!AW$3:AW$308,MATCH(totalExpenditure!$A234,[2]pivotTable!$A$3:$A$308,0))/100*INDEX(gDP!BL$6:BL$271,MATCH(totalExpenditure!$A234,gDP!$B$6:$B$271)))</f>
        <v>#N/A</v>
      </c>
      <c r="AX234" s="77" t="e">
        <f>IF(INDEX([2]pivotTable!AX$3:AX$308,MATCH(totalExpenditure!$A234,[2]pivotTable!$A$3:$A$308,0))/100*INDEX(gDP!BM$6:BM$271,MATCH(totalExpenditure!$A234,gDP!$B$6:$B$271))=0,"",INDEX([2]pivotTable!AX$3:AX$308,MATCH(totalExpenditure!$A234,[2]pivotTable!$A$3:$A$308,0))/100*INDEX(gDP!BM$6:BM$271,MATCH(totalExpenditure!$A234,gDP!$B$6:$B$271)))</f>
        <v>#N/A</v>
      </c>
      <c r="AY234" s="77" t="e">
        <f>IF(INDEX([2]pivotTable!AY$3:AY$308,MATCH(totalExpenditure!$A234,[2]pivotTable!$A$3:$A$308,0))/100*INDEX(gDP!BN$6:BN$271,MATCH(totalExpenditure!$A234,gDP!$B$6:$B$271))=0,"",INDEX([2]pivotTable!AY$3:AY$308,MATCH(totalExpenditure!$A234,[2]pivotTable!$A$3:$A$308,0))/100*INDEX(gDP!BN$6:BN$271,MATCH(totalExpenditure!$A234,gDP!$B$6:$B$271)))</f>
        <v>#N/A</v>
      </c>
      <c r="AZ234" s="77" t="e">
        <f>IF(INDEX([2]pivotTable!AZ$3:AZ$308,MATCH(totalExpenditure!$A234,[2]pivotTable!$A$3:$A$308,0))/100*INDEX(gDP!BO$6:BO$271,MATCH(totalExpenditure!$A234,gDP!$B$6:$B$271))=0,"",INDEX([2]pivotTable!AZ$3:AZ$308,MATCH(totalExpenditure!$A234,[2]pivotTable!$A$3:$A$308,0))/100*INDEX(gDP!BO$6:BO$271,MATCH(totalExpenditure!$A234,gDP!$B$6:$B$271)))</f>
        <v>#N/A</v>
      </c>
      <c r="BA234" s="77" t="e">
        <f>IF(INDEX([2]pivotTable!B$310:B$615,MATCH(totalExpenditure!$A234,[2]pivotTable!$A$310:$A$615,0))/100*INDEX(gDP!Q$6:Q$271,MATCH(totalExpenditure!$A234,gDP!$B$6:$B$271))=0,"",INDEX([2]pivotTable!B$310:B$615,MATCH(totalExpenditure!$A234,[2]pivotTable!$A$310:$A$615,0))/100*INDEX(gDP!Q$6:Q$271,MATCH(totalExpenditure!$A234,gDP!$B$6:$B$271)))</f>
        <v>#N/A</v>
      </c>
      <c r="BB234" s="77" t="e">
        <f>IF(INDEX([2]pivotTable!C$310:C$615,MATCH(totalExpenditure!$A234,[2]pivotTable!$A$310:$A$615,0))/100*INDEX(gDP!R$6:R$271,MATCH(totalExpenditure!$A234,gDP!$B$6:$B$271))=0,"",INDEX([2]pivotTable!C$310:C$615,MATCH(totalExpenditure!$A234,[2]pivotTable!$A$310:$A$615,0))/100*INDEX(gDP!R$6:R$271,MATCH(totalExpenditure!$A234,gDP!$B$6:$B$271)))</f>
        <v>#N/A</v>
      </c>
      <c r="BC234" s="77" t="e">
        <f>IF(INDEX([2]pivotTable!D$310:D$615,MATCH(totalExpenditure!$A234,[2]pivotTable!$A$310:$A$615,0))/100*INDEX(gDP!S$6:S$271,MATCH(totalExpenditure!$A234,gDP!$B$6:$B$271))=0,"",INDEX([2]pivotTable!D$310:D$615,MATCH(totalExpenditure!$A234,[2]pivotTable!$A$310:$A$615,0))/100*INDEX(gDP!S$6:S$271,MATCH(totalExpenditure!$A234,gDP!$B$6:$B$271)))</f>
        <v>#N/A</v>
      </c>
      <c r="BD234" s="77" t="e">
        <f>IF(INDEX([2]pivotTable!E$310:E$615,MATCH(totalExpenditure!$A234,[2]pivotTable!$A$310:$A$615,0))/100*INDEX(gDP!T$6:T$271,MATCH(totalExpenditure!$A234,gDP!$B$6:$B$271))=0,"",INDEX([2]pivotTable!E$310:E$615,MATCH(totalExpenditure!$A234,[2]pivotTable!$A$310:$A$615,0))/100*INDEX(gDP!T$6:T$271,MATCH(totalExpenditure!$A234,gDP!$B$6:$B$271)))</f>
        <v>#N/A</v>
      </c>
      <c r="BE234" s="77" t="e">
        <f>IF(INDEX([2]pivotTable!F$310:F$615,MATCH(totalExpenditure!$A234,[2]pivotTable!$A$310:$A$615,0))/100*INDEX(gDP!U$6:U$271,MATCH(totalExpenditure!$A234,gDP!$B$6:$B$271))=0,"",INDEX([2]pivotTable!F$310:F$615,MATCH(totalExpenditure!$A234,[2]pivotTable!$A$310:$A$615,0))/100*INDEX(gDP!U$6:U$271,MATCH(totalExpenditure!$A234,gDP!$B$6:$B$271)))</f>
        <v>#N/A</v>
      </c>
      <c r="BF234" s="77" t="e">
        <f>IF(INDEX([2]pivotTable!G$310:G$615,MATCH(totalExpenditure!$A234,[2]pivotTable!$A$310:$A$615,0))/100*INDEX(gDP!V$6:V$271,MATCH(totalExpenditure!$A234,gDP!$B$6:$B$271))=0,"",INDEX([2]pivotTable!G$310:G$615,MATCH(totalExpenditure!$A234,[2]pivotTable!$A$310:$A$615,0))/100*INDEX(gDP!V$6:V$271,MATCH(totalExpenditure!$A234,gDP!$B$6:$B$271)))</f>
        <v>#N/A</v>
      </c>
      <c r="BG234" s="77" t="e">
        <f>IF(INDEX([2]pivotTable!H$310:H$615,MATCH(totalExpenditure!$A234,[2]pivotTable!$A$310:$A$615,0))/100*INDEX(gDP!W$6:W$271,MATCH(totalExpenditure!$A234,gDP!$B$6:$B$271))=0,"",INDEX([2]pivotTable!H$310:H$615,MATCH(totalExpenditure!$A234,[2]pivotTable!$A$310:$A$615,0))/100*INDEX(gDP!W$6:W$271,MATCH(totalExpenditure!$A234,gDP!$B$6:$B$271)))</f>
        <v>#N/A</v>
      </c>
      <c r="BH234" s="77" t="e">
        <f>IF(INDEX([2]pivotTable!I$310:I$615,MATCH(totalExpenditure!$A234,[2]pivotTable!$A$310:$A$615,0))/100*INDEX(gDP!X$6:X$271,MATCH(totalExpenditure!$A234,gDP!$B$6:$B$271))=0,"",INDEX([2]pivotTable!I$310:I$615,MATCH(totalExpenditure!$A234,[2]pivotTable!$A$310:$A$615,0))/100*INDEX(gDP!X$6:X$271,MATCH(totalExpenditure!$A234,gDP!$B$6:$B$271)))</f>
        <v>#N/A</v>
      </c>
      <c r="BI234" s="77" t="e">
        <f>IF(INDEX([2]pivotTable!J$310:J$615,MATCH(totalExpenditure!$A234,[2]pivotTable!$A$310:$A$615,0))/100*INDEX(gDP!Y$6:Y$271,MATCH(totalExpenditure!$A234,gDP!$B$6:$B$271))=0,"",INDEX([2]pivotTable!J$310:J$615,MATCH(totalExpenditure!$A234,[2]pivotTable!$A$310:$A$615,0))/100*INDEX(gDP!Y$6:Y$271,MATCH(totalExpenditure!$A234,gDP!$B$6:$B$271)))</f>
        <v>#N/A</v>
      </c>
      <c r="BJ234" s="77" t="e">
        <f>IF(INDEX([2]pivotTable!K$310:K$615,MATCH(totalExpenditure!$A234,[2]pivotTable!$A$310:$A$615,0))/100*INDEX(gDP!Z$6:Z$271,MATCH(totalExpenditure!$A234,gDP!$B$6:$B$271))=0,"",INDEX([2]pivotTable!K$310:K$615,MATCH(totalExpenditure!$A234,[2]pivotTable!$A$310:$A$615,0))/100*INDEX(gDP!Z$6:Z$271,MATCH(totalExpenditure!$A234,gDP!$B$6:$B$271)))</f>
        <v>#N/A</v>
      </c>
      <c r="BK234" s="77" t="e">
        <f>IF(INDEX([2]pivotTable!L$310:L$615,MATCH(totalExpenditure!$A234,[2]pivotTable!$A$310:$A$615,0))/100*INDEX(gDP!AA$6:AA$271,MATCH(totalExpenditure!$A234,gDP!$B$6:$B$271))=0,"",INDEX([2]pivotTable!L$310:L$615,MATCH(totalExpenditure!$A234,[2]pivotTable!$A$310:$A$615,0))/100*INDEX(gDP!AA$6:AA$271,MATCH(totalExpenditure!$A234,gDP!$B$6:$B$271)))</f>
        <v>#N/A</v>
      </c>
      <c r="BL234" s="77" t="e">
        <f>IF(INDEX([2]pivotTable!M$310:M$615,MATCH(totalExpenditure!$A234,[2]pivotTable!$A$310:$A$615,0))/100*INDEX(gDP!AB$6:AB$271,MATCH(totalExpenditure!$A234,gDP!$B$6:$B$271))=0,"",INDEX([2]pivotTable!M$310:M$615,MATCH(totalExpenditure!$A234,[2]pivotTable!$A$310:$A$615,0))/100*INDEX(gDP!AB$6:AB$271,MATCH(totalExpenditure!$A234,gDP!$B$6:$B$271)))</f>
        <v>#N/A</v>
      </c>
      <c r="BM234" s="77" t="e">
        <f>IF(INDEX([2]pivotTable!N$310:N$615,MATCH(totalExpenditure!$A234,[2]pivotTable!$A$310:$A$615,0))/100*INDEX(gDP!AC$6:AC$271,MATCH(totalExpenditure!$A234,gDP!$B$6:$B$271))=0,"",INDEX([2]pivotTable!N$310:N$615,MATCH(totalExpenditure!$A234,[2]pivotTable!$A$310:$A$615,0))/100*INDEX(gDP!AC$6:AC$271,MATCH(totalExpenditure!$A234,gDP!$B$6:$B$271)))</f>
        <v>#N/A</v>
      </c>
      <c r="BN234" s="77" t="e">
        <f>IF(INDEX([2]pivotTable!O$310:O$615,MATCH(totalExpenditure!$A234,[2]pivotTable!$A$310:$A$615,0))/100*INDEX(gDP!AD$6:AD$271,MATCH(totalExpenditure!$A234,gDP!$B$6:$B$271))=0,"",INDEX([2]pivotTable!O$310:O$615,MATCH(totalExpenditure!$A234,[2]pivotTable!$A$310:$A$615,0))/100*INDEX(gDP!AD$6:AD$271,MATCH(totalExpenditure!$A234,gDP!$B$6:$B$271)))</f>
        <v>#N/A</v>
      </c>
      <c r="BO234" s="77" t="e">
        <f>IF(INDEX([2]pivotTable!P$310:P$615,MATCH(totalExpenditure!$A234,[2]pivotTable!$A$310:$A$615,0))/100*INDEX(gDP!AE$6:AE$271,MATCH(totalExpenditure!$A234,gDP!$B$6:$B$271))=0,"",INDEX([2]pivotTable!P$310:P$615,MATCH(totalExpenditure!$A234,[2]pivotTable!$A$310:$A$615,0))/100*INDEX(gDP!AE$6:AE$271,MATCH(totalExpenditure!$A234,gDP!$B$6:$B$271)))</f>
        <v>#N/A</v>
      </c>
      <c r="BP234" s="77" t="e">
        <f>IF(INDEX([2]pivotTable!Q$310:Q$615,MATCH(totalExpenditure!$A234,[2]pivotTable!$A$310:$A$615,0))/100*INDEX(gDP!AF$6:AF$271,MATCH(totalExpenditure!$A234,gDP!$B$6:$B$271))=0,"",INDEX([2]pivotTable!Q$310:Q$615,MATCH(totalExpenditure!$A234,[2]pivotTable!$A$310:$A$615,0))/100*INDEX(gDP!AF$6:AF$271,MATCH(totalExpenditure!$A234,gDP!$B$6:$B$271)))</f>
        <v>#N/A</v>
      </c>
      <c r="BQ234" s="77" t="e">
        <f>IF(INDEX([2]pivotTable!R$310:R$615,MATCH(totalExpenditure!$A234,[2]pivotTable!$A$310:$A$615,0))/100*INDEX(gDP!AG$6:AG$271,MATCH(totalExpenditure!$A234,gDP!$B$6:$B$271))=0,"",INDEX([2]pivotTable!R$310:R$615,MATCH(totalExpenditure!$A234,[2]pivotTable!$A$310:$A$615,0))/100*INDEX(gDP!AG$6:AG$271,MATCH(totalExpenditure!$A234,gDP!$B$6:$B$271)))</f>
        <v>#N/A</v>
      </c>
      <c r="BR234" s="77" t="e">
        <f>IF(INDEX([2]pivotTable!S$310:S$615,MATCH(totalExpenditure!$A234,[2]pivotTable!$A$310:$A$615,0))/100*INDEX(gDP!AH$6:AH$271,MATCH(totalExpenditure!$A234,gDP!$B$6:$B$271))=0,"",INDEX([2]pivotTable!S$310:S$615,MATCH(totalExpenditure!$A234,[2]pivotTable!$A$310:$A$615,0))/100*INDEX(gDP!AH$6:AH$271,MATCH(totalExpenditure!$A234,gDP!$B$6:$B$271)))</f>
        <v>#N/A</v>
      </c>
      <c r="BS234" s="77" t="e">
        <f>IF(INDEX([2]pivotTable!T$310:T$615,MATCH(totalExpenditure!$A234,[2]pivotTable!$A$310:$A$615,0))/100*INDEX(gDP!AI$6:AI$271,MATCH(totalExpenditure!$A234,gDP!$B$6:$B$271))=0,"",INDEX([2]pivotTable!T$310:T$615,MATCH(totalExpenditure!$A234,[2]pivotTable!$A$310:$A$615,0))/100*INDEX(gDP!AI$6:AI$271,MATCH(totalExpenditure!$A234,gDP!$B$6:$B$271)))</f>
        <v>#N/A</v>
      </c>
      <c r="BT234" s="77" t="e">
        <f>IF(INDEX([2]pivotTable!U$310:U$615,MATCH(totalExpenditure!$A234,[2]pivotTable!$A$310:$A$615,0))/100*INDEX(gDP!AJ$6:AJ$271,MATCH(totalExpenditure!$A234,gDP!$B$6:$B$271))=0,"",INDEX([2]pivotTable!U$310:U$615,MATCH(totalExpenditure!$A234,[2]pivotTable!$A$310:$A$615,0))/100*INDEX(gDP!AJ$6:AJ$271,MATCH(totalExpenditure!$A234,gDP!$B$6:$B$271)))</f>
        <v>#N/A</v>
      </c>
      <c r="BU234" s="77" t="e">
        <f>IF(INDEX([2]pivotTable!V$310:V$615,MATCH(totalExpenditure!$A234,[2]pivotTable!$A$310:$A$615,0))/100*INDEX(gDP!AK$6:AK$271,MATCH(totalExpenditure!$A234,gDP!$B$6:$B$271))=0,"",INDEX([2]pivotTable!V$310:V$615,MATCH(totalExpenditure!$A234,[2]pivotTable!$A$310:$A$615,0))/100*INDEX(gDP!AK$6:AK$271,MATCH(totalExpenditure!$A234,gDP!$B$6:$B$271)))</f>
        <v>#N/A</v>
      </c>
      <c r="BV234" s="77" t="e">
        <f>IF(INDEX([2]pivotTable!W$310:W$615,MATCH(totalExpenditure!$A234,[2]pivotTable!$A$310:$A$615,0))/100*INDEX(gDP!AL$6:AL$271,MATCH(totalExpenditure!$A234,gDP!$B$6:$B$271))=0,"",INDEX([2]pivotTable!W$310:W$615,MATCH(totalExpenditure!$A234,[2]pivotTable!$A$310:$A$615,0))/100*INDEX(gDP!AL$6:AL$271,MATCH(totalExpenditure!$A234,gDP!$B$6:$B$271)))</f>
        <v>#N/A</v>
      </c>
      <c r="BW234" s="77" t="e">
        <f>IF(INDEX([2]pivotTable!X$310:X$615,MATCH(totalExpenditure!$A234,[2]pivotTable!$A$310:$A$615,0))/100*INDEX(gDP!AM$6:AM$271,MATCH(totalExpenditure!$A234,gDP!$B$6:$B$271))=0,"",INDEX([2]pivotTable!X$310:X$615,MATCH(totalExpenditure!$A234,[2]pivotTable!$A$310:$A$615,0))/100*INDEX(gDP!AM$6:AM$271,MATCH(totalExpenditure!$A234,gDP!$B$6:$B$271)))</f>
        <v>#N/A</v>
      </c>
      <c r="BX234" s="77" t="e">
        <f>IF(INDEX([2]pivotTable!Y$310:Y$615,MATCH(totalExpenditure!$A234,[2]pivotTable!$A$310:$A$615,0))/100*INDEX(gDP!AN$6:AN$271,MATCH(totalExpenditure!$A234,gDP!$B$6:$B$271))=0,"",INDEX([2]pivotTable!Y$310:Y$615,MATCH(totalExpenditure!$A234,[2]pivotTable!$A$310:$A$615,0))/100*INDEX(gDP!AN$6:AN$271,MATCH(totalExpenditure!$A234,gDP!$B$6:$B$271)))</f>
        <v>#N/A</v>
      </c>
      <c r="BY234" s="77" t="e">
        <f>IF(INDEX([2]pivotTable!Z$310:Z$615,MATCH(totalExpenditure!$A234,[2]pivotTable!$A$310:$A$615,0))/100*INDEX(gDP!AO$6:AO$271,MATCH(totalExpenditure!$A234,gDP!$B$6:$B$271))=0,"",INDEX([2]pivotTable!Z$310:Z$615,MATCH(totalExpenditure!$A234,[2]pivotTable!$A$310:$A$615,0))/100*INDEX(gDP!AO$6:AO$271,MATCH(totalExpenditure!$A234,gDP!$B$6:$B$271)))</f>
        <v>#N/A</v>
      </c>
      <c r="BZ234" s="77" t="e">
        <f>IF(INDEX([2]pivotTable!AA$310:AA$615,MATCH(totalExpenditure!$A234,[2]pivotTable!$A$310:$A$615,0))/100*INDEX(gDP!AP$6:AP$271,MATCH(totalExpenditure!$A234,gDP!$B$6:$B$271))=0,"",INDEX([2]pivotTable!AA$310:AA$615,MATCH(totalExpenditure!$A234,[2]pivotTable!$A$310:$A$615,0))/100*INDEX(gDP!AP$6:AP$271,MATCH(totalExpenditure!$A234,gDP!$B$6:$B$271)))</f>
        <v>#N/A</v>
      </c>
      <c r="CA234" s="77" t="e">
        <f>IF(INDEX([2]pivotTable!AB$310:AB$615,MATCH(totalExpenditure!$A234,[2]pivotTable!$A$310:$A$615,0))/100*INDEX(gDP!AQ$6:AQ$271,MATCH(totalExpenditure!$A234,gDP!$B$6:$B$271))=0,"",INDEX([2]pivotTable!AB$310:AB$615,MATCH(totalExpenditure!$A234,[2]pivotTable!$A$310:$A$615,0))/100*INDEX(gDP!AQ$6:AQ$271,MATCH(totalExpenditure!$A234,gDP!$B$6:$B$271)))</f>
        <v>#N/A</v>
      </c>
      <c r="CB234" s="77" t="e">
        <f>IF(INDEX([2]pivotTable!AC$310:AC$615,MATCH(totalExpenditure!$A234,[2]pivotTable!$A$310:$A$615,0))/100*INDEX(gDP!AR$6:AR$271,MATCH(totalExpenditure!$A234,gDP!$B$6:$B$271))=0,"",INDEX([2]pivotTable!AC$310:AC$615,MATCH(totalExpenditure!$A234,[2]pivotTable!$A$310:$A$615,0))/100*INDEX(gDP!AR$6:AR$271,MATCH(totalExpenditure!$A234,gDP!$B$6:$B$271)))</f>
        <v>#N/A</v>
      </c>
      <c r="CC234" s="77" t="e">
        <f>IF(INDEX([2]pivotTable!AD$310:AD$615,MATCH(totalExpenditure!$A234,[2]pivotTable!$A$310:$A$615,0))/100*INDEX(gDP!AS$6:AS$271,MATCH(totalExpenditure!$A234,gDP!$B$6:$B$271))=0,"",INDEX([2]pivotTable!AD$310:AD$615,MATCH(totalExpenditure!$A234,[2]pivotTable!$A$310:$A$615,0))/100*INDEX(gDP!AS$6:AS$271,MATCH(totalExpenditure!$A234,gDP!$B$6:$B$271)))</f>
        <v>#N/A</v>
      </c>
      <c r="CD234" s="77" t="e">
        <f>IF(INDEX([2]pivotTable!AE$310:AE$615,MATCH(totalExpenditure!$A234,[2]pivotTable!$A$310:$A$615,0))/100*INDEX(gDP!AT$6:AT$271,MATCH(totalExpenditure!$A234,gDP!$B$6:$B$271))=0,"",INDEX([2]pivotTable!AE$310:AE$615,MATCH(totalExpenditure!$A234,[2]pivotTable!$A$310:$A$615,0))/100*INDEX(gDP!AT$6:AT$271,MATCH(totalExpenditure!$A234,gDP!$B$6:$B$271)))</f>
        <v>#N/A</v>
      </c>
      <c r="CE234" s="77" t="e">
        <f>IF(INDEX([2]pivotTable!AF$310:AF$615,MATCH(totalExpenditure!$A234,[2]pivotTable!$A$310:$A$615,0))/100*INDEX(gDP!AU$6:AU$271,MATCH(totalExpenditure!$A234,gDP!$B$6:$B$271))=0,"",INDEX([2]pivotTable!AF$310:AF$615,MATCH(totalExpenditure!$A234,[2]pivotTable!$A$310:$A$615,0))/100*INDEX(gDP!AU$6:AU$271,MATCH(totalExpenditure!$A234,gDP!$B$6:$B$271)))</f>
        <v>#N/A</v>
      </c>
      <c r="CF234" s="77" t="e">
        <f>IF(INDEX([2]pivotTable!AG$310:AG$615,MATCH(totalExpenditure!$A234,[2]pivotTable!$A$310:$A$615,0))/100*INDEX(gDP!AV$6:AV$271,MATCH(totalExpenditure!$A234,gDP!$B$6:$B$271))=0,"",INDEX([2]pivotTable!AG$310:AG$615,MATCH(totalExpenditure!$A234,[2]pivotTable!$A$310:$A$615,0))/100*INDEX(gDP!AV$6:AV$271,MATCH(totalExpenditure!$A234,gDP!$B$6:$B$271)))</f>
        <v>#N/A</v>
      </c>
      <c r="CG234" s="77" t="e">
        <f>IF(INDEX([2]pivotTable!AH$310:AH$615,MATCH(totalExpenditure!$A234,[2]pivotTable!$A$310:$A$615,0))/100*INDEX(gDP!AW$6:AW$271,MATCH(totalExpenditure!$A234,gDP!$B$6:$B$271))=0,"",INDEX([2]pivotTable!AH$310:AH$615,MATCH(totalExpenditure!$A234,[2]pivotTable!$A$310:$A$615,0))/100*INDEX(gDP!AW$6:AW$271,MATCH(totalExpenditure!$A234,gDP!$B$6:$B$271)))</f>
        <v>#N/A</v>
      </c>
      <c r="CH234" s="77" t="e">
        <f>IF(INDEX([2]pivotTable!AI$310:AI$615,MATCH(totalExpenditure!$A234,[2]pivotTable!$A$310:$A$615,0))/100*INDEX(gDP!AX$6:AX$271,MATCH(totalExpenditure!$A234,gDP!$B$6:$B$271))=0,"",INDEX([2]pivotTable!AI$310:AI$615,MATCH(totalExpenditure!$A234,[2]pivotTable!$A$310:$A$615,0))/100*INDEX(gDP!AX$6:AX$271,MATCH(totalExpenditure!$A234,gDP!$B$6:$B$271)))</f>
        <v>#N/A</v>
      </c>
      <c r="CI234" s="77" t="e">
        <f>IF(INDEX([2]pivotTable!AJ$310:AJ$615,MATCH(totalExpenditure!$A234,[2]pivotTable!$A$310:$A$615,0))/100*INDEX(gDP!AY$6:AY$271,MATCH(totalExpenditure!$A234,gDP!$B$6:$B$271))=0,"",INDEX([2]pivotTable!AJ$310:AJ$615,MATCH(totalExpenditure!$A234,[2]pivotTable!$A$310:$A$615,0))/100*INDEX(gDP!AY$6:AY$271,MATCH(totalExpenditure!$A234,gDP!$B$6:$B$271)))</f>
        <v>#N/A</v>
      </c>
      <c r="CJ234" s="77" t="e">
        <f>IF(INDEX([2]pivotTable!AK$310:AK$615,MATCH(totalExpenditure!$A234,[2]pivotTable!$A$310:$A$615,0))/100*INDEX(gDP!AZ$6:AZ$271,MATCH(totalExpenditure!$A234,gDP!$B$6:$B$271))=0,"",INDEX([2]pivotTable!AK$310:AK$615,MATCH(totalExpenditure!$A234,[2]pivotTable!$A$310:$A$615,0))/100*INDEX(gDP!AZ$6:AZ$271,MATCH(totalExpenditure!$A234,gDP!$B$6:$B$271)))</f>
        <v>#N/A</v>
      </c>
      <c r="CK234" s="77" t="e">
        <f>IF(INDEX([2]pivotTable!AL$310:AL$615,MATCH(totalExpenditure!$A234,[2]pivotTable!$A$310:$A$615,0))/100*INDEX(gDP!BA$6:BA$271,MATCH(totalExpenditure!$A234,gDP!$B$6:$B$271))=0,"",INDEX([2]pivotTable!AL$310:AL$615,MATCH(totalExpenditure!$A234,[2]pivotTable!$A$310:$A$615,0))/100*INDEX(gDP!BA$6:BA$271,MATCH(totalExpenditure!$A234,gDP!$B$6:$B$271)))</f>
        <v>#N/A</v>
      </c>
      <c r="CL234" s="77" t="e">
        <f>IF(INDEX([2]pivotTable!AM$310:AM$615,MATCH(totalExpenditure!$A234,[2]pivotTable!$A$310:$A$615,0))/100*INDEX(gDP!BB$6:BB$271,MATCH(totalExpenditure!$A234,gDP!$B$6:$B$271))=0,"",INDEX([2]pivotTable!AM$310:AM$615,MATCH(totalExpenditure!$A234,[2]pivotTable!$A$310:$A$615,0))/100*INDEX(gDP!BB$6:BB$271,MATCH(totalExpenditure!$A234,gDP!$B$6:$B$271)))</f>
        <v>#N/A</v>
      </c>
      <c r="CM234" s="77" t="e">
        <f>IF(INDEX([2]pivotTable!AN$310:AN$615,MATCH(totalExpenditure!$A234,[2]pivotTable!$A$310:$A$615,0))/100*INDEX(gDP!BC$6:BC$271,MATCH(totalExpenditure!$A234,gDP!$B$6:$B$271))=0,"",INDEX([2]pivotTable!AN$310:AN$615,MATCH(totalExpenditure!$A234,[2]pivotTable!$A$310:$A$615,0))/100*INDEX(gDP!BC$6:BC$271,MATCH(totalExpenditure!$A234,gDP!$B$6:$B$271)))</f>
        <v>#N/A</v>
      </c>
      <c r="CN234" s="77" t="e">
        <f>IF(INDEX([2]pivotTable!AO$310:AO$615,MATCH(totalExpenditure!$A234,[2]pivotTable!$A$310:$A$615,0))/100*INDEX(gDP!BD$6:BD$271,MATCH(totalExpenditure!$A234,gDP!$B$6:$B$271))=0,"",INDEX([2]pivotTable!AO$310:AO$615,MATCH(totalExpenditure!$A234,[2]pivotTable!$A$310:$A$615,0))/100*INDEX(gDP!BD$6:BD$271,MATCH(totalExpenditure!$A234,gDP!$B$6:$B$271)))</f>
        <v>#N/A</v>
      </c>
      <c r="CO234" s="77" t="e">
        <f>IF(INDEX([2]pivotTable!AP$310:AP$615,MATCH(totalExpenditure!$A234,[2]pivotTable!$A$310:$A$615,0))/100*INDEX(gDP!BE$6:BE$271,MATCH(totalExpenditure!$A234,gDP!$B$6:$B$271))=0,"",INDEX([2]pivotTable!AP$310:AP$615,MATCH(totalExpenditure!$A234,[2]pivotTable!$A$310:$A$615,0))/100*INDEX(gDP!BE$6:BE$271,MATCH(totalExpenditure!$A234,gDP!$B$6:$B$271)))</f>
        <v>#N/A</v>
      </c>
      <c r="CP234" s="77" t="e">
        <f>IF(INDEX([2]pivotTable!AQ$310:AQ$615,MATCH(totalExpenditure!$A234,[2]pivotTable!$A$310:$A$615,0))/100*INDEX(gDP!BF$6:BF$271,MATCH(totalExpenditure!$A234,gDP!$B$6:$B$271))=0,"",INDEX([2]pivotTable!AQ$310:AQ$615,MATCH(totalExpenditure!$A234,[2]pivotTable!$A$310:$A$615,0))/100*INDEX(gDP!BF$6:BF$271,MATCH(totalExpenditure!$A234,gDP!$B$6:$B$271)))</f>
        <v>#N/A</v>
      </c>
      <c r="CQ234" s="77" t="e">
        <f>IF(INDEX([2]pivotTable!AR$310:AR$615,MATCH(totalExpenditure!$A234,[2]pivotTable!$A$310:$A$615,0))/100*INDEX(gDP!BG$6:BG$271,MATCH(totalExpenditure!$A234,gDP!$B$6:$B$271))=0,"",INDEX([2]pivotTable!AR$310:AR$615,MATCH(totalExpenditure!$A234,[2]pivotTable!$A$310:$A$615,0))/100*INDEX(gDP!BG$6:BG$271,MATCH(totalExpenditure!$A234,gDP!$B$6:$B$271)))</f>
        <v>#N/A</v>
      </c>
      <c r="CR234" s="77" t="e">
        <f>IF(INDEX([2]pivotTable!AS$310:AS$615,MATCH(totalExpenditure!$A234,[2]pivotTable!$A$310:$A$615,0))/100*INDEX(gDP!BH$6:BH$271,MATCH(totalExpenditure!$A234,gDP!$B$6:$B$271))=0,"",INDEX([2]pivotTable!AS$310:AS$615,MATCH(totalExpenditure!$A234,[2]pivotTable!$A$310:$A$615,0))/100*INDEX(gDP!BH$6:BH$271,MATCH(totalExpenditure!$A234,gDP!$B$6:$B$271)))</f>
        <v>#N/A</v>
      </c>
      <c r="CS234" s="77" t="e">
        <f>IF(INDEX([2]pivotTable!AT$310:AT$615,MATCH(totalExpenditure!$A234,[2]pivotTable!$A$310:$A$615,0))/100*INDEX(gDP!BI$6:BI$271,MATCH(totalExpenditure!$A234,gDP!$B$6:$B$271))=0,"",INDEX([2]pivotTable!AT$310:AT$615,MATCH(totalExpenditure!$A234,[2]pivotTable!$A$310:$A$615,0))/100*INDEX(gDP!BI$6:BI$271,MATCH(totalExpenditure!$A234,gDP!$B$6:$B$271)))</f>
        <v>#N/A</v>
      </c>
      <c r="CT234" s="77" t="e">
        <f>IF(INDEX([2]pivotTable!AU$310:AU$615,MATCH(totalExpenditure!$A234,[2]pivotTable!$A$310:$A$615,0))/100*INDEX(gDP!BJ$6:BJ$271,MATCH(totalExpenditure!$A234,gDP!$B$6:$B$271))=0,"",INDEX([2]pivotTable!AU$310:AU$615,MATCH(totalExpenditure!$A234,[2]pivotTable!$A$310:$A$615,0))/100*INDEX(gDP!BJ$6:BJ$271,MATCH(totalExpenditure!$A234,gDP!$B$6:$B$271)))</f>
        <v>#N/A</v>
      </c>
      <c r="CU234" s="77" t="e">
        <f>IF(INDEX([2]pivotTable!AV$310:AV$615,MATCH(totalExpenditure!$A234,[2]pivotTable!$A$310:$A$615,0))/100*INDEX(gDP!BK$6:BK$271,MATCH(totalExpenditure!$A234,gDP!$B$6:$B$271))=0,"",INDEX([2]pivotTable!AV$310:AV$615,MATCH(totalExpenditure!$A234,[2]pivotTable!$A$310:$A$615,0))/100*INDEX(gDP!BK$6:BK$271,MATCH(totalExpenditure!$A234,gDP!$B$6:$B$271)))</f>
        <v>#N/A</v>
      </c>
      <c r="CV234" s="77" t="e">
        <f>IF(INDEX([2]pivotTable!AW$310:AW$615,MATCH(totalExpenditure!$A234,[2]pivotTable!$A$310:$A$615,0))/100*INDEX(gDP!BL$6:BL$271,MATCH(totalExpenditure!$A234,gDP!$B$6:$B$271))=0,"",INDEX([2]pivotTable!AW$310:AW$615,MATCH(totalExpenditure!$A234,[2]pivotTable!$A$310:$A$615,0))/100*INDEX(gDP!BL$6:BL$271,MATCH(totalExpenditure!$A234,gDP!$B$6:$B$271)))</f>
        <v>#N/A</v>
      </c>
      <c r="CW234" s="77" t="e">
        <f>IF(INDEX([2]pivotTable!AX$310:AX$615,MATCH(totalExpenditure!$A234,[2]pivotTable!$A$310:$A$615,0))/100*INDEX(gDP!BM$6:BM$271,MATCH(totalExpenditure!$A234,gDP!$B$6:$B$271))=0,"",INDEX([2]pivotTable!AX$310:AX$615,MATCH(totalExpenditure!$A234,[2]pivotTable!$A$310:$A$615,0))/100*INDEX(gDP!BM$6:BM$271,MATCH(totalExpenditure!$A234,gDP!$B$6:$B$271)))</f>
        <v>#N/A</v>
      </c>
      <c r="CX234" s="77" t="e">
        <f>IF(INDEX([2]pivotTable!AY$310:AY$615,MATCH(totalExpenditure!$A234,[2]pivotTable!$A$310:$A$615,0))/100*INDEX(gDP!BN$6:BN$271,MATCH(totalExpenditure!$A234,gDP!$B$6:$B$271))=0,"",INDEX([2]pivotTable!AY$310:AY$615,MATCH(totalExpenditure!$A234,[2]pivotTable!$A$310:$A$615,0))/100*INDEX(gDP!BN$6:BN$271,MATCH(totalExpenditure!$A234,gDP!$B$6:$B$271)))</f>
        <v>#N/A</v>
      </c>
      <c r="CY234" s="77" t="e">
        <f>IF(INDEX([2]pivotTable!AZ$310:AZ$615,MATCH(totalExpenditure!$A234,[2]pivotTable!$A$310:$A$615,0))/100*INDEX(gDP!BO$6:BO$271,MATCH(totalExpenditure!$A234,gDP!$B$6:$B$271))=0,"",INDEX([2]pivotTable!AZ$310:AZ$615,MATCH(totalExpenditure!$A234,[2]pivotTable!$A$310:$A$615,0))/100*INDEX(gDP!BO$6:BO$271,MATCH(totalExpenditure!$A234,gDP!$B$6:$B$271)))</f>
        <v>#N/A</v>
      </c>
      <c r="CZ234" s="77" t="e">
        <f>IF(B234="","",IF(BA234="","",B234-B234+INDEX(gDP!Q$6:Q$271,MATCH(totalExpenditure!$A234,gDP!$B$6:$B$271))))</f>
        <v>#N/A</v>
      </c>
      <c r="DA234" s="77" t="e">
        <f>IF(C234="","",IF(BB234="","",C234-C234+INDEX(gDP!R$6:R$271,MATCH(totalExpenditure!$A234,gDP!$B$6:$B$271))))</f>
        <v>#N/A</v>
      </c>
      <c r="DB234" s="77" t="e">
        <f>IF(D234="","",IF(BC234="","",D234-D234+INDEX(gDP!S$6:S$271,MATCH(totalExpenditure!$A234,gDP!$B$6:$B$271))))</f>
        <v>#N/A</v>
      </c>
      <c r="DC234" s="77" t="e">
        <f>IF(E234="","",IF(BD234="","",E234-E234+INDEX(gDP!T$6:T$271,MATCH(totalExpenditure!$A234,gDP!$B$6:$B$271))))</f>
        <v>#N/A</v>
      </c>
      <c r="DD234" s="77" t="e">
        <f>IF(F234="","",IF(BE234="","",F234-F234+INDEX(gDP!U$6:U$271,MATCH(totalExpenditure!$A234,gDP!$B$6:$B$271))))</f>
        <v>#N/A</v>
      </c>
      <c r="DE234" s="77" t="e">
        <f>IF(G234="","",IF(BF234="","",G234-G234+INDEX(gDP!V$6:V$271,MATCH(totalExpenditure!$A234,gDP!$B$6:$B$271))))</f>
        <v>#N/A</v>
      </c>
      <c r="DF234" s="77" t="e">
        <f>IF(H234="","",IF(BG234="","",H234-H234+INDEX(gDP!W$6:W$271,MATCH(totalExpenditure!$A234,gDP!$B$6:$B$271))))</f>
        <v>#N/A</v>
      </c>
      <c r="DG234" s="77" t="e">
        <f>IF(I234="","",IF(BH234="","",I234-I234+INDEX(gDP!X$6:X$271,MATCH(totalExpenditure!$A234,gDP!$B$6:$B$271))))</f>
        <v>#N/A</v>
      </c>
      <c r="DH234" s="77" t="e">
        <f>IF(J234="","",IF(BI234="","",J234-J234+INDEX(gDP!Y$6:Y$271,MATCH(totalExpenditure!$A234,gDP!$B$6:$B$271))))</f>
        <v>#N/A</v>
      </c>
      <c r="DI234" s="77" t="e">
        <f>IF(K234="","",IF(BJ234="","",K234-K234+INDEX(gDP!Z$6:Z$271,MATCH(totalExpenditure!$A234,gDP!$B$6:$B$271))))</f>
        <v>#N/A</v>
      </c>
      <c r="DJ234" s="77" t="e">
        <f>IF(L234="","",IF(BK234="","",L234-L234+INDEX(gDP!AA$6:AA$271,MATCH(totalExpenditure!$A234,gDP!$B$6:$B$271))))</f>
        <v>#N/A</v>
      </c>
      <c r="DK234" s="77" t="e">
        <f>IF(M234="","",IF(BL234="","",M234-M234+INDEX(gDP!AB$6:AB$271,MATCH(totalExpenditure!$A234,gDP!$B$6:$B$271))))</f>
        <v>#N/A</v>
      </c>
      <c r="DL234" s="77" t="e">
        <f>IF(N234="","",IF(BM234="","",N234-N234+INDEX(gDP!AC$6:AC$271,MATCH(totalExpenditure!$A234,gDP!$B$6:$B$271))))</f>
        <v>#N/A</v>
      </c>
      <c r="DM234" s="77" t="e">
        <f>IF(O234="","",IF(BN234="","",O234-O234+INDEX(gDP!AD$6:AD$271,MATCH(totalExpenditure!$A234,gDP!$B$6:$B$271))))</f>
        <v>#N/A</v>
      </c>
      <c r="DN234" s="77" t="e">
        <f>IF(P234="","",IF(BO234="","",P234-P234+INDEX(gDP!AE$6:AE$271,MATCH(totalExpenditure!$A234,gDP!$B$6:$B$271))))</f>
        <v>#N/A</v>
      </c>
      <c r="DO234" s="77" t="e">
        <f>IF(Q234="","",IF(BP234="","",Q234-Q234+INDEX(gDP!AF$6:AF$271,MATCH(totalExpenditure!$A234,gDP!$B$6:$B$271))))</f>
        <v>#N/A</v>
      </c>
      <c r="DP234" s="77" t="e">
        <f>IF(R234="","",IF(BQ234="","",R234-R234+INDEX(gDP!AG$6:AG$271,MATCH(totalExpenditure!$A234,gDP!$B$6:$B$271))))</f>
        <v>#N/A</v>
      </c>
      <c r="DQ234" s="77" t="e">
        <f>IF(S234="","",IF(BR234="","",S234-S234+INDEX(gDP!AH$6:AH$271,MATCH(totalExpenditure!$A234,gDP!$B$6:$B$271))))</f>
        <v>#N/A</v>
      </c>
      <c r="DR234" s="77" t="e">
        <f>IF(T234="","",IF(BS234="","",T234-T234+INDEX(gDP!AI$6:AI$271,MATCH(totalExpenditure!$A234,gDP!$B$6:$B$271))))</f>
        <v>#N/A</v>
      </c>
      <c r="DS234" s="77" t="e">
        <f>IF(U234="","",IF(BT234="","",U234-U234+INDEX(gDP!AJ$6:AJ$271,MATCH(totalExpenditure!$A234,gDP!$B$6:$B$271))))</f>
        <v>#N/A</v>
      </c>
      <c r="DT234" s="77" t="e">
        <f>IF(V234="","",IF(BU234="","",V234-V234+INDEX(gDP!AK$6:AK$271,MATCH(totalExpenditure!$A234,gDP!$B$6:$B$271))))</f>
        <v>#N/A</v>
      </c>
      <c r="DU234" s="77" t="e">
        <f>IF(W234="","",IF(BV234="","",W234-W234+INDEX(gDP!AL$6:AL$271,MATCH(totalExpenditure!$A234,gDP!$B$6:$B$271))))</f>
        <v>#N/A</v>
      </c>
      <c r="DV234" s="77" t="e">
        <f>IF(X234="","",IF(BW234="","",X234-X234+INDEX(gDP!AM$6:AM$271,MATCH(totalExpenditure!$A234,gDP!$B$6:$B$271))))</f>
        <v>#N/A</v>
      </c>
      <c r="DW234" s="77" t="e">
        <f>IF(Y234="","",IF(BX234="","",Y234-Y234+INDEX(gDP!AN$6:AN$271,MATCH(totalExpenditure!$A234,gDP!$B$6:$B$271))))</f>
        <v>#N/A</v>
      </c>
      <c r="DX234" s="77" t="e">
        <f>IF(Z234="","",IF(BY234="","",Z234-Z234+INDEX(gDP!AO$6:AO$271,MATCH(totalExpenditure!$A234,gDP!$B$6:$B$271))))</f>
        <v>#N/A</v>
      </c>
      <c r="DY234" s="77" t="e">
        <f>IF(AA234="","",IF(BZ234="","",AA234-AA234+INDEX(gDP!AP$6:AP$271,MATCH(totalExpenditure!$A234,gDP!$B$6:$B$271))))</f>
        <v>#N/A</v>
      </c>
      <c r="DZ234" s="77" t="e">
        <f>IF(AB234="","",IF(CA234="","",AB234-AB234+INDEX(gDP!AQ$6:AQ$271,MATCH(totalExpenditure!$A234,gDP!$B$6:$B$271))))</f>
        <v>#N/A</v>
      </c>
      <c r="EA234" s="77" t="e">
        <f>IF(AC234="","",IF(CB234="","",AC234-AC234+INDEX(gDP!AR$6:AR$271,MATCH(totalExpenditure!$A234,gDP!$B$6:$B$271))))</f>
        <v>#N/A</v>
      </c>
      <c r="EB234" s="77" t="e">
        <f>IF(AD234="","",IF(CC234="","",AD234-AD234+INDEX(gDP!AS$6:AS$271,MATCH(totalExpenditure!$A234,gDP!$B$6:$B$271))))</f>
        <v>#N/A</v>
      </c>
      <c r="EC234" s="77" t="e">
        <f>IF(AE234="","",IF(CD234="","",AE234-AE234+INDEX(gDP!AT$6:AT$271,MATCH(totalExpenditure!$A234,gDP!$B$6:$B$271))))</f>
        <v>#N/A</v>
      </c>
      <c r="ED234" s="77" t="e">
        <f>IF(AF234="","",IF(CE234="","",AF234-AF234+INDEX(gDP!AU$6:AU$271,MATCH(totalExpenditure!$A234,gDP!$B$6:$B$271))))</f>
        <v>#N/A</v>
      </c>
      <c r="EE234" s="77" t="e">
        <f>IF(AG234="","",IF(CF234="","",AG234-AG234+INDEX(gDP!AV$6:AV$271,MATCH(totalExpenditure!$A234,gDP!$B$6:$B$271))))</f>
        <v>#N/A</v>
      </c>
      <c r="EF234" s="77" t="e">
        <f>IF(AH234="","",IF(CG234="","",AH234-AH234+INDEX(gDP!AW$6:AW$271,MATCH(totalExpenditure!$A234,gDP!$B$6:$B$271))))</f>
        <v>#N/A</v>
      </c>
      <c r="EG234" s="77" t="e">
        <f>IF(AI234="","",IF(CH234="","",AI234-AI234+INDEX(gDP!AX$6:AX$271,MATCH(totalExpenditure!$A234,gDP!$B$6:$B$271))))</f>
        <v>#N/A</v>
      </c>
      <c r="EH234" s="77" t="e">
        <f>IF(AJ234="","",IF(CI234="","",AJ234-AJ234+INDEX(gDP!AY$6:AY$271,MATCH(totalExpenditure!$A234,gDP!$B$6:$B$271))))</f>
        <v>#N/A</v>
      </c>
      <c r="EI234" s="77" t="e">
        <f>IF(AK234="","",IF(CJ234="","",AK234-AK234+INDEX(gDP!AZ$6:AZ$271,MATCH(totalExpenditure!$A234,gDP!$B$6:$B$271))))</f>
        <v>#N/A</v>
      </c>
      <c r="EJ234" s="77" t="e">
        <f>IF(AL234="","",IF(CK234="","",AL234-AL234+INDEX(gDP!BA$6:BA$271,MATCH(totalExpenditure!$A234,gDP!$B$6:$B$271))))</f>
        <v>#N/A</v>
      </c>
      <c r="EK234" s="77" t="e">
        <f>IF(AM234="","",IF(CL234="","",AM234-AM234+INDEX(gDP!BB$6:BB$271,MATCH(totalExpenditure!$A234,gDP!$B$6:$B$271))))</f>
        <v>#N/A</v>
      </c>
      <c r="EL234" s="77" t="e">
        <f>IF(AN234="","",IF(CM234="","",AN234-AN234+INDEX(gDP!BC$6:BC$271,MATCH(totalExpenditure!$A234,gDP!$B$6:$B$271))))</f>
        <v>#N/A</v>
      </c>
      <c r="EM234" s="77" t="e">
        <f>IF(AO234="","",IF(CN234="","",AO234-AO234+INDEX(gDP!BD$6:BD$271,MATCH(totalExpenditure!$A234,gDP!$B$6:$B$271))))</f>
        <v>#N/A</v>
      </c>
      <c r="EN234" s="77" t="e">
        <f>IF(AP234="","",IF(CO234="","",AP234-AP234+INDEX(gDP!BE$6:BE$271,MATCH(totalExpenditure!$A234,gDP!$B$6:$B$271))))</f>
        <v>#N/A</v>
      </c>
      <c r="EO234" s="77" t="e">
        <f>IF(AQ234="","",IF(CP234="","",AQ234-AQ234+INDEX(gDP!BF$6:BF$271,MATCH(totalExpenditure!$A234,gDP!$B$6:$B$271))))</f>
        <v>#N/A</v>
      </c>
      <c r="EP234" s="77" t="e">
        <f>IF(AR234="","",IF(CQ234="","",AR234-AR234+INDEX(gDP!BG$6:BG$271,MATCH(totalExpenditure!$A234,gDP!$B$6:$B$271))))</f>
        <v>#N/A</v>
      </c>
      <c r="EQ234" s="77" t="e">
        <f>IF(AS234="","",IF(CR234="","",AS234-AS234+INDEX(gDP!BH$6:BH$271,MATCH(totalExpenditure!$A234,gDP!$B$6:$B$271))))</f>
        <v>#N/A</v>
      </c>
      <c r="ER234" s="77" t="e">
        <f>IF(AT234="","",IF(CS234="","",AT234-AT234+INDEX(gDP!BI$6:BI$271,MATCH(totalExpenditure!$A234,gDP!$B$6:$B$271))))</f>
        <v>#N/A</v>
      </c>
      <c r="ES234" s="77" t="e">
        <f>IF(AU234="","",IF(CT234="","",AU234-AU234+INDEX(gDP!BJ$6:BJ$271,MATCH(totalExpenditure!$A234,gDP!$B$6:$B$271))))</f>
        <v>#N/A</v>
      </c>
      <c r="ET234" s="77" t="e">
        <f>IF(AV234="","",IF(CU234="","",AV234-AV234+INDEX(gDP!BK$6:BK$271,MATCH(totalExpenditure!$A234,gDP!$B$6:$B$271))))</f>
        <v>#N/A</v>
      </c>
      <c r="EU234" s="77" t="e">
        <f>IF(AW234="","",IF(CV234="","",AW234-AW234+INDEX(gDP!BL$6:BL$271,MATCH(totalExpenditure!$A234,gDP!$B$6:$B$271))))</f>
        <v>#N/A</v>
      </c>
      <c r="EV234" s="77" t="e">
        <f>IF(AX234="","",IF(CW234="","",AX234-AX234+INDEX(gDP!BM$6:BM$271,MATCH(totalExpenditure!$A234,gDP!$B$6:$B$271))))</f>
        <v>#N/A</v>
      </c>
      <c r="EW234" s="77" t="e">
        <f>IF(AY234="","",IF(CX234="","",AY234-AY234+INDEX(gDP!BN$6:BN$271,MATCH(totalExpenditure!$A234,gDP!$B$6:$B$271))))</f>
        <v>#N/A</v>
      </c>
      <c r="EX234" s="77" t="e">
        <f>IF(AZ234="","",IF(CY234="","",AZ234-AZ234+INDEX(gDP!BO$6:BO$271,MATCH(totalExpenditure!$A234,gDP!$B$6:$B$271))))</f>
        <v>#N/A</v>
      </c>
    </row>
    <row r="235" spans="1:154" x14ac:dyDescent="0.35">
      <c r="A235" t="s">
        <v>679</v>
      </c>
      <c r="B235" s="77" t="e">
        <f>IF(INDEX([2]pivotTable!B$3:B$308,MATCH(totalExpenditure!$A235,[2]pivotTable!$A$3:$A$308,0))/100*INDEX(gDP!Q$6:Q$271,MATCH(totalExpenditure!$A235,gDP!$B$6:$B$271))=0,"",INDEX([2]pivotTable!B$3:B$308,MATCH(totalExpenditure!$A235,[2]pivotTable!$A$3:$A$308,0))/100*INDEX(gDP!Q$6:Q$271,MATCH(totalExpenditure!$A235,gDP!$B$6:$B$271)))</f>
        <v>#N/A</v>
      </c>
      <c r="C235" s="77" t="e">
        <f>IF(INDEX([2]pivotTable!C$3:C$308,MATCH(totalExpenditure!$A235,[2]pivotTable!$A$3:$A$308,0))/100*INDEX(gDP!R$6:R$271,MATCH(totalExpenditure!$A235,gDP!$B$6:$B$271))=0,"",INDEX([2]pivotTable!C$3:C$308,MATCH(totalExpenditure!$A235,[2]pivotTable!$A$3:$A$308,0))/100*INDEX(gDP!R$6:R$271,MATCH(totalExpenditure!$A235,gDP!$B$6:$B$271)))</f>
        <v>#N/A</v>
      </c>
      <c r="D235" s="77" t="e">
        <f>IF(INDEX([2]pivotTable!D$3:D$308,MATCH(totalExpenditure!$A235,[2]pivotTable!$A$3:$A$308,0))/100*INDEX(gDP!S$6:S$271,MATCH(totalExpenditure!$A235,gDP!$B$6:$B$271))=0,"",INDEX([2]pivotTable!D$3:D$308,MATCH(totalExpenditure!$A235,[2]pivotTable!$A$3:$A$308,0))/100*INDEX(gDP!S$6:S$271,MATCH(totalExpenditure!$A235,gDP!$B$6:$B$271)))</f>
        <v>#N/A</v>
      </c>
      <c r="E235" s="77" t="e">
        <f>IF(INDEX([2]pivotTable!E$3:E$308,MATCH(totalExpenditure!$A235,[2]pivotTable!$A$3:$A$308,0))/100*INDEX(gDP!T$6:T$271,MATCH(totalExpenditure!$A235,gDP!$B$6:$B$271))=0,"",INDEX([2]pivotTable!E$3:E$308,MATCH(totalExpenditure!$A235,[2]pivotTable!$A$3:$A$308,0))/100*INDEX(gDP!T$6:T$271,MATCH(totalExpenditure!$A235,gDP!$B$6:$B$271)))</f>
        <v>#N/A</v>
      </c>
      <c r="F235" s="77" t="e">
        <f>IF(INDEX([2]pivotTable!F$3:F$308,MATCH(totalExpenditure!$A235,[2]pivotTable!$A$3:$A$308,0))/100*INDEX(gDP!U$6:U$271,MATCH(totalExpenditure!$A235,gDP!$B$6:$B$271))=0,"",INDEX([2]pivotTable!F$3:F$308,MATCH(totalExpenditure!$A235,[2]pivotTable!$A$3:$A$308,0))/100*INDEX(gDP!U$6:U$271,MATCH(totalExpenditure!$A235,gDP!$B$6:$B$271)))</f>
        <v>#N/A</v>
      </c>
      <c r="G235" s="77" t="e">
        <f>IF(INDEX([2]pivotTable!G$3:G$308,MATCH(totalExpenditure!$A235,[2]pivotTable!$A$3:$A$308,0))/100*INDEX(gDP!V$6:V$271,MATCH(totalExpenditure!$A235,gDP!$B$6:$B$271))=0,"",INDEX([2]pivotTable!G$3:G$308,MATCH(totalExpenditure!$A235,[2]pivotTable!$A$3:$A$308,0))/100*INDEX(gDP!V$6:V$271,MATCH(totalExpenditure!$A235,gDP!$B$6:$B$271)))</f>
        <v>#N/A</v>
      </c>
      <c r="H235" s="77" t="e">
        <f>IF(INDEX([2]pivotTable!H$3:H$308,MATCH(totalExpenditure!$A235,[2]pivotTable!$A$3:$A$308,0))/100*INDEX(gDP!W$6:W$271,MATCH(totalExpenditure!$A235,gDP!$B$6:$B$271))=0,"",INDEX([2]pivotTable!H$3:H$308,MATCH(totalExpenditure!$A235,[2]pivotTable!$A$3:$A$308,0))/100*INDEX(gDP!W$6:W$271,MATCH(totalExpenditure!$A235,gDP!$B$6:$B$271)))</f>
        <v>#N/A</v>
      </c>
      <c r="I235" s="77" t="e">
        <f>IF(INDEX([2]pivotTable!I$3:I$308,MATCH(totalExpenditure!$A235,[2]pivotTable!$A$3:$A$308,0))/100*INDEX(gDP!X$6:X$271,MATCH(totalExpenditure!$A235,gDP!$B$6:$B$271))=0,"",INDEX([2]pivotTable!I$3:I$308,MATCH(totalExpenditure!$A235,[2]pivotTable!$A$3:$A$308,0))/100*INDEX(gDP!X$6:X$271,MATCH(totalExpenditure!$A235,gDP!$B$6:$B$271)))</f>
        <v>#N/A</v>
      </c>
      <c r="J235" s="77" t="e">
        <f>IF(INDEX([2]pivotTable!J$3:J$308,MATCH(totalExpenditure!$A235,[2]pivotTable!$A$3:$A$308,0))/100*INDEX(gDP!Y$6:Y$271,MATCH(totalExpenditure!$A235,gDP!$B$6:$B$271))=0,"",INDEX([2]pivotTable!J$3:J$308,MATCH(totalExpenditure!$A235,[2]pivotTable!$A$3:$A$308,0))/100*INDEX(gDP!Y$6:Y$271,MATCH(totalExpenditure!$A235,gDP!$B$6:$B$271)))</f>
        <v>#N/A</v>
      </c>
      <c r="K235" s="77" t="e">
        <f>IF(INDEX([2]pivotTable!K$3:K$308,MATCH(totalExpenditure!$A235,[2]pivotTable!$A$3:$A$308,0))/100*INDEX(gDP!Z$6:Z$271,MATCH(totalExpenditure!$A235,gDP!$B$6:$B$271))=0,"",INDEX([2]pivotTable!K$3:K$308,MATCH(totalExpenditure!$A235,[2]pivotTable!$A$3:$A$308,0))/100*INDEX(gDP!Z$6:Z$271,MATCH(totalExpenditure!$A235,gDP!$B$6:$B$271)))</f>
        <v>#N/A</v>
      </c>
      <c r="L235" s="77" t="e">
        <f>IF(INDEX([2]pivotTable!L$3:L$308,MATCH(totalExpenditure!$A235,[2]pivotTable!$A$3:$A$308,0))/100*INDEX(gDP!AA$6:AA$271,MATCH(totalExpenditure!$A235,gDP!$B$6:$B$271))=0,"",INDEX([2]pivotTable!L$3:L$308,MATCH(totalExpenditure!$A235,[2]pivotTable!$A$3:$A$308,0))/100*INDEX(gDP!AA$6:AA$271,MATCH(totalExpenditure!$A235,gDP!$B$6:$B$271)))</f>
        <v>#N/A</v>
      </c>
      <c r="M235" s="77" t="e">
        <f>IF(INDEX([2]pivotTable!M$3:M$308,MATCH(totalExpenditure!$A235,[2]pivotTable!$A$3:$A$308,0))/100*INDEX(gDP!AB$6:AB$271,MATCH(totalExpenditure!$A235,gDP!$B$6:$B$271))=0,"",INDEX([2]pivotTable!M$3:M$308,MATCH(totalExpenditure!$A235,[2]pivotTable!$A$3:$A$308,0))/100*INDEX(gDP!AB$6:AB$271,MATCH(totalExpenditure!$A235,gDP!$B$6:$B$271)))</f>
        <v>#N/A</v>
      </c>
      <c r="N235" s="77" t="e">
        <f>IF(INDEX([2]pivotTable!N$3:N$308,MATCH(totalExpenditure!$A235,[2]pivotTable!$A$3:$A$308,0))/100*INDEX(gDP!AC$6:AC$271,MATCH(totalExpenditure!$A235,gDP!$B$6:$B$271))=0,"",INDEX([2]pivotTable!N$3:N$308,MATCH(totalExpenditure!$A235,[2]pivotTable!$A$3:$A$308,0))/100*INDEX(gDP!AC$6:AC$271,MATCH(totalExpenditure!$A235,gDP!$B$6:$B$271)))</f>
        <v>#N/A</v>
      </c>
      <c r="O235" s="77" t="e">
        <f>IF(INDEX([2]pivotTable!O$3:O$308,MATCH(totalExpenditure!$A235,[2]pivotTable!$A$3:$A$308,0))/100*INDEX(gDP!AD$6:AD$271,MATCH(totalExpenditure!$A235,gDP!$B$6:$B$271))=0,"",INDEX([2]pivotTable!O$3:O$308,MATCH(totalExpenditure!$A235,[2]pivotTable!$A$3:$A$308,0))/100*INDEX(gDP!AD$6:AD$271,MATCH(totalExpenditure!$A235,gDP!$B$6:$B$271)))</f>
        <v>#N/A</v>
      </c>
      <c r="P235" s="77" t="e">
        <f>IF(INDEX([2]pivotTable!P$3:P$308,MATCH(totalExpenditure!$A235,[2]pivotTable!$A$3:$A$308,0))/100*INDEX(gDP!AE$6:AE$271,MATCH(totalExpenditure!$A235,gDP!$B$6:$B$271))=0,"",INDEX([2]pivotTable!P$3:P$308,MATCH(totalExpenditure!$A235,[2]pivotTable!$A$3:$A$308,0))/100*INDEX(gDP!AE$6:AE$271,MATCH(totalExpenditure!$A235,gDP!$B$6:$B$271)))</f>
        <v>#N/A</v>
      </c>
      <c r="Q235" s="77" t="e">
        <f>IF(INDEX([2]pivotTable!Q$3:Q$308,MATCH(totalExpenditure!$A235,[2]pivotTable!$A$3:$A$308,0))/100*INDEX(gDP!AF$6:AF$271,MATCH(totalExpenditure!$A235,gDP!$B$6:$B$271))=0,"",INDEX([2]pivotTable!Q$3:Q$308,MATCH(totalExpenditure!$A235,[2]pivotTable!$A$3:$A$308,0))/100*INDEX(gDP!AF$6:AF$271,MATCH(totalExpenditure!$A235,gDP!$B$6:$B$271)))</f>
        <v>#N/A</v>
      </c>
      <c r="R235" s="77" t="e">
        <f>IF(INDEX([2]pivotTable!R$3:R$308,MATCH(totalExpenditure!$A235,[2]pivotTable!$A$3:$A$308,0))/100*INDEX(gDP!AG$6:AG$271,MATCH(totalExpenditure!$A235,gDP!$B$6:$B$271))=0,"",INDEX([2]pivotTable!R$3:R$308,MATCH(totalExpenditure!$A235,[2]pivotTable!$A$3:$A$308,0))/100*INDEX(gDP!AG$6:AG$271,MATCH(totalExpenditure!$A235,gDP!$B$6:$B$271)))</f>
        <v>#N/A</v>
      </c>
      <c r="S235" s="77" t="e">
        <f>IF(INDEX([2]pivotTable!S$3:S$308,MATCH(totalExpenditure!$A235,[2]pivotTable!$A$3:$A$308,0))/100*INDEX(gDP!AH$6:AH$271,MATCH(totalExpenditure!$A235,gDP!$B$6:$B$271))=0,"",INDEX([2]pivotTable!S$3:S$308,MATCH(totalExpenditure!$A235,[2]pivotTable!$A$3:$A$308,0))/100*INDEX(gDP!AH$6:AH$271,MATCH(totalExpenditure!$A235,gDP!$B$6:$B$271)))</f>
        <v>#N/A</v>
      </c>
      <c r="T235" s="77" t="e">
        <f>IF(INDEX([2]pivotTable!T$3:T$308,MATCH(totalExpenditure!$A235,[2]pivotTable!$A$3:$A$308,0))/100*INDEX(gDP!AI$6:AI$271,MATCH(totalExpenditure!$A235,gDP!$B$6:$B$271))=0,"",INDEX([2]pivotTable!T$3:T$308,MATCH(totalExpenditure!$A235,[2]pivotTable!$A$3:$A$308,0))/100*INDEX(gDP!AI$6:AI$271,MATCH(totalExpenditure!$A235,gDP!$B$6:$B$271)))</f>
        <v>#N/A</v>
      </c>
      <c r="U235" s="77" t="e">
        <f>IF(INDEX([2]pivotTable!U$3:U$308,MATCH(totalExpenditure!$A235,[2]pivotTable!$A$3:$A$308,0))/100*INDEX(gDP!AJ$6:AJ$271,MATCH(totalExpenditure!$A235,gDP!$B$6:$B$271))=0,"",INDEX([2]pivotTable!U$3:U$308,MATCH(totalExpenditure!$A235,[2]pivotTable!$A$3:$A$308,0))/100*INDEX(gDP!AJ$6:AJ$271,MATCH(totalExpenditure!$A235,gDP!$B$6:$B$271)))</f>
        <v>#N/A</v>
      </c>
      <c r="V235" s="77" t="e">
        <f>IF(INDEX([2]pivotTable!V$3:V$308,MATCH(totalExpenditure!$A235,[2]pivotTable!$A$3:$A$308,0))/100*INDEX(gDP!AK$6:AK$271,MATCH(totalExpenditure!$A235,gDP!$B$6:$B$271))=0,"",INDEX([2]pivotTable!V$3:V$308,MATCH(totalExpenditure!$A235,[2]pivotTable!$A$3:$A$308,0))/100*INDEX(gDP!AK$6:AK$271,MATCH(totalExpenditure!$A235,gDP!$B$6:$B$271)))</f>
        <v>#N/A</v>
      </c>
      <c r="W235" s="77" t="e">
        <f>IF(INDEX([2]pivotTable!W$3:W$308,MATCH(totalExpenditure!$A235,[2]pivotTable!$A$3:$A$308,0))/100*INDEX(gDP!AL$6:AL$271,MATCH(totalExpenditure!$A235,gDP!$B$6:$B$271))=0,"",INDEX([2]pivotTable!W$3:W$308,MATCH(totalExpenditure!$A235,[2]pivotTable!$A$3:$A$308,0))/100*INDEX(gDP!AL$6:AL$271,MATCH(totalExpenditure!$A235,gDP!$B$6:$B$271)))</f>
        <v>#N/A</v>
      </c>
      <c r="X235" s="77" t="e">
        <f>IF(INDEX([2]pivotTable!X$3:X$308,MATCH(totalExpenditure!$A235,[2]pivotTable!$A$3:$A$308,0))/100*INDEX(gDP!AM$6:AM$271,MATCH(totalExpenditure!$A235,gDP!$B$6:$B$271))=0,"",INDEX([2]pivotTable!X$3:X$308,MATCH(totalExpenditure!$A235,[2]pivotTable!$A$3:$A$308,0))/100*INDEX(gDP!AM$6:AM$271,MATCH(totalExpenditure!$A235,gDP!$B$6:$B$271)))</f>
        <v>#N/A</v>
      </c>
      <c r="Y235" s="77" t="e">
        <f>IF(INDEX([2]pivotTable!Y$3:Y$308,MATCH(totalExpenditure!$A235,[2]pivotTable!$A$3:$A$308,0))/100*INDEX(gDP!AN$6:AN$271,MATCH(totalExpenditure!$A235,gDP!$B$6:$B$271))=0,"",INDEX([2]pivotTable!Y$3:Y$308,MATCH(totalExpenditure!$A235,[2]pivotTable!$A$3:$A$308,0))/100*INDEX(gDP!AN$6:AN$271,MATCH(totalExpenditure!$A235,gDP!$B$6:$B$271)))</f>
        <v>#N/A</v>
      </c>
      <c r="Z235" s="77" t="e">
        <f>IF(INDEX([2]pivotTable!Z$3:Z$308,MATCH(totalExpenditure!$A235,[2]pivotTable!$A$3:$A$308,0))/100*INDEX(gDP!AO$6:AO$271,MATCH(totalExpenditure!$A235,gDP!$B$6:$B$271))=0,"",INDEX([2]pivotTable!Z$3:Z$308,MATCH(totalExpenditure!$A235,[2]pivotTable!$A$3:$A$308,0))/100*INDEX(gDP!AO$6:AO$271,MATCH(totalExpenditure!$A235,gDP!$B$6:$B$271)))</f>
        <v>#N/A</v>
      </c>
      <c r="AA235" s="77" t="e">
        <f>IF(INDEX([2]pivotTable!AA$3:AA$308,MATCH(totalExpenditure!$A235,[2]pivotTable!$A$3:$A$308,0))/100*INDEX(gDP!AP$6:AP$271,MATCH(totalExpenditure!$A235,gDP!$B$6:$B$271))=0,"",INDEX([2]pivotTable!AA$3:AA$308,MATCH(totalExpenditure!$A235,[2]pivotTable!$A$3:$A$308,0))/100*INDEX(gDP!AP$6:AP$271,MATCH(totalExpenditure!$A235,gDP!$B$6:$B$271)))</f>
        <v>#N/A</v>
      </c>
      <c r="AB235" s="77" t="e">
        <f>IF(INDEX([2]pivotTable!AB$3:AB$308,MATCH(totalExpenditure!$A235,[2]pivotTable!$A$3:$A$308,0))/100*INDEX(gDP!AQ$6:AQ$271,MATCH(totalExpenditure!$A235,gDP!$B$6:$B$271))=0,"",INDEX([2]pivotTable!AB$3:AB$308,MATCH(totalExpenditure!$A235,[2]pivotTable!$A$3:$A$308,0))/100*INDEX(gDP!AQ$6:AQ$271,MATCH(totalExpenditure!$A235,gDP!$B$6:$B$271)))</f>
        <v>#N/A</v>
      </c>
      <c r="AC235" s="77" t="e">
        <f>IF(INDEX([2]pivotTable!AC$3:AC$308,MATCH(totalExpenditure!$A235,[2]pivotTable!$A$3:$A$308,0))/100*INDEX(gDP!AR$6:AR$271,MATCH(totalExpenditure!$A235,gDP!$B$6:$B$271))=0,"",INDEX([2]pivotTable!AC$3:AC$308,MATCH(totalExpenditure!$A235,[2]pivotTable!$A$3:$A$308,0))/100*INDEX(gDP!AR$6:AR$271,MATCH(totalExpenditure!$A235,gDP!$B$6:$B$271)))</f>
        <v>#N/A</v>
      </c>
      <c r="AD235" s="77" t="e">
        <f>IF(INDEX([2]pivotTable!AD$3:AD$308,MATCH(totalExpenditure!$A235,[2]pivotTable!$A$3:$A$308,0))/100*INDEX(gDP!AS$6:AS$271,MATCH(totalExpenditure!$A235,gDP!$B$6:$B$271))=0,"",INDEX([2]pivotTable!AD$3:AD$308,MATCH(totalExpenditure!$A235,[2]pivotTable!$A$3:$A$308,0))/100*INDEX(gDP!AS$6:AS$271,MATCH(totalExpenditure!$A235,gDP!$B$6:$B$271)))</f>
        <v>#N/A</v>
      </c>
      <c r="AE235" s="77" t="e">
        <f>IF(INDEX([2]pivotTable!AE$3:AE$308,MATCH(totalExpenditure!$A235,[2]pivotTable!$A$3:$A$308,0))/100*INDEX(gDP!AT$6:AT$271,MATCH(totalExpenditure!$A235,gDP!$B$6:$B$271))=0,"",INDEX([2]pivotTable!AE$3:AE$308,MATCH(totalExpenditure!$A235,[2]pivotTable!$A$3:$A$308,0))/100*INDEX(gDP!AT$6:AT$271,MATCH(totalExpenditure!$A235,gDP!$B$6:$B$271)))</f>
        <v>#N/A</v>
      </c>
      <c r="AF235" s="77" t="e">
        <f>IF(INDEX([2]pivotTable!AF$3:AF$308,MATCH(totalExpenditure!$A235,[2]pivotTable!$A$3:$A$308,0))/100*INDEX(gDP!AU$6:AU$271,MATCH(totalExpenditure!$A235,gDP!$B$6:$B$271))=0,"",INDEX([2]pivotTable!AF$3:AF$308,MATCH(totalExpenditure!$A235,[2]pivotTable!$A$3:$A$308,0))/100*INDEX(gDP!AU$6:AU$271,MATCH(totalExpenditure!$A235,gDP!$B$6:$B$271)))</f>
        <v>#N/A</v>
      </c>
      <c r="AG235" s="77" t="e">
        <f>IF(INDEX([2]pivotTable!AG$3:AG$308,MATCH(totalExpenditure!$A235,[2]pivotTable!$A$3:$A$308,0))/100*INDEX(gDP!AV$6:AV$271,MATCH(totalExpenditure!$A235,gDP!$B$6:$B$271))=0,"",INDEX([2]pivotTable!AG$3:AG$308,MATCH(totalExpenditure!$A235,[2]pivotTable!$A$3:$A$308,0))/100*INDEX(gDP!AV$6:AV$271,MATCH(totalExpenditure!$A235,gDP!$B$6:$B$271)))</f>
        <v>#N/A</v>
      </c>
      <c r="AH235" s="77" t="e">
        <f>IF(INDEX([2]pivotTable!AH$3:AH$308,MATCH(totalExpenditure!$A235,[2]pivotTable!$A$3:$A$308,0))/100*INDEX(gDP!AW$6:AW$271,MATCH(totalExpenditure!$A235,gDP!$B$6:$B$271))=0,"",INDEX([2]pivotTable!AH$3:AH$308,MATCH(totalExpenditure!$A235,[2]pivotTable!$A$3:$A$308,0))/100*INDEX(gDP!AW$6:AW$271,MATCH(totalExpenditure!$A235,gDP!$B$6:$B$271)))</f>
        <v>#N/A</v>
      </c>
      <c r="AI235" s="77" t="e">
        <f>IF(INDEX([2]pivotTable!AI$3:AI$308,MATCH(totalExpenditure!$A235,[2]pivotTable!$A$3:$A$308,0))/100*INDEX(gDP!AX$6:AX$271,MATCH(totalExpenditure!$A235,gDP!$B$6:$B$271))=0,"",INDEX([2]pivotTable!AI$3:AI$308,MATCH(totalExpenditure!$A235,[2]pivotTable!$A$3:$A$308,0))/100*INDEX(gDP!AX$6:AX$271,MATCH(totalExpenditure!$A235,gDP!$B$6:$B$271)))</f>
        <v>#N/A</v>
      </c>
      <c r="AJ235" s="77" t="e">
        <f>IF(INDEX([2]pivotTable!AJ$3:AJ$308,MATCH(totalExpenditure!$A235,[2]pivotTable!$A$3:$A$308,0))/100*INDEX(gDP!AY$6:AY$271,MATCH(totalExpenditure!$A235,gDP!$B$6:$B$271))=0,"",INDEX([2]pivotTable!AJ$3:AJ$308,MATCH(totalExpenditure!$A235,[2]pivotTable!$A$3:$A$308,0))/100*INDEX(gDP!AY$6:AY$271,MATCH(totalExpenditure!$A235,gDP!$B$6:$B$271)))</f>
        <v>#N/A</v>
      </c>
      <c r="AK235" s="77" t="e">
        <f>IF(INDEX([2]pivotTable!AK$3:AK$308,MATCH(totalExpenditure!$A235,[2]pivotTable!$A$3:$A$308,0))/100*INDEX(gDP!AZ$6:AZ$271,MATCH(totalExpenditure!$A235,gDP!$B$6:$B$271))=0,"",INDEX([2]pivotTable!AK$3:AK$308,MATCH(totalExpenditure!$A235,[2]pivotTable!$A$3:$A$308,0))/100*INDEX(gDP!AZ$6:AZ$271,MATCH(totalExpenditure!$A235,gDP!$B$6:$B$271)))</f>
        <v>#N/A</v>
      </c>
      <c r="AL235" s="77" t="e">
        <f>IF(INDEX([2]pivotTable!AL$3:AL$308,MATCH(totalExpenditure!$A235,[2]pivotTable!$A$3:$A$308,0))/100*INDEX(gDP!BA$6:BA$271,MATCH(totalExpenditure!$A235,gDP!$B$6:$B$271))=0,"",INDEX([2]pivotTable!AL$3:AL$308,MATCH(totalExpenditure!$A235,[2]pivotTable!$A$3:$A$308,0))/100*INDEX(gDP!BA$6:BA$271,MATCH(totalExpenditure!$A235,gDP!$B$6:$B$271)))</f>
        <v>#N/A</v>
      </c>
      <c r="AM235" s="77" t="e">
        <f>IF(INDEX([2]pivotTable!AM$3:AM$308,MATCH(totalExpenditure!$A235,[2]pivotTable!$A$3:$A$308,0))/100*INDEX(gDP!BB$6:BB$271,MATCH(totalExpenditure!$A235,gDP!$B$6:$B$271))=0,"",INDEX([2]pivotTable!AM$3:AM$308,MATCH(totalExpenditure!$A235,[2]pivotTable!$A$3:$A$308,0))/100*INDEX(gDP!BB$6:BB$271,MATCH(totalExpenditure!$A235,gDP!$B$6:$B$271)))</f>
        <v>#N/A</v>
      </c>
      <c r="AN235" s="77" t="e">
        <f>IF(INDEX([2]pivotTable!AN$3:AN$308,MATCH(totalExpenditure!$A235,[2]pivotTable!$A$3:$A$308,0))/100*INDEX(gDP!BC$6:BC$271,MATCH(totalExpenditure!$A235,gDP!$B$6:$B$271))=0,"",INDEX([2]pivotTable!AN$3:AN$308,MATCH(totalExpenditure!$A235,[2]pivotTable!$A$3:$A$308,0))/100*INDEX(gDP!BC$6:BC$271,MATCH(totalExpenditure!$A235,gDP!$B$6:$B$271)))</f>
        <v>#N/A</v>
      </c>
      <c r="AO235" s="77" t="e">
        <f>IF(INDEX([2]pivotTable!AO$3:AO$308,MATCH(totalExpenditure!$A235,[2]pivotTable!$A$3:$A$308,0))/100*INDEX(gDP!BD$6:BD$271,MATCH(totalExpenditure!$A235,gDP!$B$6:$B$271))=0,"",INDEX([2]pivotTable!AO$3:AO$308,MATCH(totalExpenditure!$A235,[2]pivotTable!$A$3:$A$308,0))/100*INDEX(gDP!BD$6:BD$271,MATCH(totalExpenditure!$A235,gDP!$B$6:$B$271)))</f>
        <v>#N/A</v>
      </c>
      <c r="AP235" s="77" t="e">
        <f>IF(INDEX([2]pivotTable!AP$3:AP$308,MATCH(totalExpenditure!$A235,[2]pivotTable!$A$3:$A$308,0))/100*INDEX(gDP!BE$6:BE$271,MATCH(totalExpenditure!$A235,gDP!$B$6:$B$271))=0,"",INDEX([2]pivotTable!AP$3:AP$308,MATCH(totalExpenditure!$A235,[2]pivotTable!$A$3:$A$308,0))/100*INDEX(gDP!BE$6:BE$271,MATCH(totalExpenditure!$A235,gDP!$B$6:$B$271)))</f>
        <v>#N/A</v>
      </c>
      <c r="AQ235" s="77" t="e">
        <f>IF(INDEX([2]pivotTable!AQ$3:AQ$308,MATCH(totalExpenditure!$A235,[2]pivotTable!$A$3:$A$308,0))/100*INDEX(gDP!BF$6:BF$271,MATCH(totalExpenditure!$A235,gDP!$B$6:$B$271))=0,"",INDEX([2]pivotTable!AQ$3:AQ$308,MATCH(totalExpenditure!$A235,[2]pivotTable!$A$3:$A$308,0))/100*INDEX(gDP!BF$6:BF$271,MATCH(totalExpenditure!$A235,gDP!$B$6:$B$271)))</f>
        <v>#N/A</v>
      </c>
      <c r="AR235" s="77" t="e">
        <f>IF(INDEX([2]pivotTable!AR$3:AR$308,MATCH(totalExpenditure!$A235,[2]pivotTable!$A$3:$A$308,0))/100*INDEX(gDP!BG$6:BG$271,MATCH(totalExpenditure!$A235,gDP!$B$6:$B$271))=0,"",INDEX([2]pivotTable!AR$3:AR$308,MATCH(totalExpenditure!$A235,[2]pivotTable!$A$3:$A$308,0))/100*INDEX(gDP!BG$6:BG$271,MATCH(totalExpenditure!$A235,gDP!$B$6:$B$271)))</f>
        <v>#N/A</v>
      </c>
      <c r="AS235" s="77" t="e">
        <f>IF(INDEX([2]pivotTable!AS$3:AS$308,MATCH(totalExpenditure!$A235,[2]pivotTable!$A$3:$A$308,0))/100*INDEX(gDP!BH$6:BH$271,MATCH(totalExpenditure!$A235,gDP!$B$6:$B$271))=0,"",INDEX([2]pivotTable!AS$3:AS$308,MATCH(totalExpenditure!$A235,[2]pivotTable!$A$3:$A$308,0))/100*INDEX(gDP!BH$6:BH$271,MATCH(totalExpenditure!$A235,gDP!$B$6:$B$271)))</f>
        <v>#N/A</v>
      </c>
      <c r="AT235" s="77" t="e">
        <f>IF(INDEX([2]pivotTable!AT$3:AT$308,MATCH(totalExpenditure!$A235,[2]pivotTable!$A$3:$A$308,0))/100*INDEX(gDP!BI$6:BI$271,MATCH(totalExpenditure!$A235,gDP!$B$6:$B$271))=0,"",INDEX([2]pivotTable!AT$3:AT$308,MATCH(totalExpenditure!$A235,[2]pivotTable!$A$3:$A$308,0))/100*INDEX(gDP!BI$6:BI$271,MATCH(totalExpenditure!$A235,gDP!$B$6:$B$271)))</f>
        <v>#N/A</v>
      </c>
      <c r="AU235" s="77" t="e">
        <f>IF(INDEX([2]pivotTable!AU$3:AU$308,MATCH(totalExpenditure!$A235,[2]pivotTable!$A$3:$A$308,0))/100*INDEX(gDP!BJ$6:BJ$271,MATCH(totalExpenditure!$A235,gDP!$B$6:$B$271))=0,"",INDEX([2]pivotTable!AU$3:AU$308,MATCH(totalExpenditure!$A235,[2]pivotTable!$A$3:$A$308,0))/100*INDEX(gDP!BJ$6:BJ$271,MATCH(totalExpenditure!$A235,gDP!$B$6:$B$271)))</f>
        <v>#N/A</v>
      </c>
      <c r="AV235" s="77" t="e">
        <f>IF(INDEX([2]pivotTable!AV$3:AV$308,MATCH(totalExpenditure!$A235,[2]pivotTable!$A$3:$A$308,0))/100*INDEX(gDP!BK$6:BK$271,MATCH(totalExpenditure!$A235,gDP!$B$6:$B$271))=0,"",INDEX([2]pivotTable!AV$3:AV$308,MATCH(totalExpenditure!$A235,[2]pivotTable!$A$3:$A$308,0))/100*INDEX(gDP!BK$6:BK$271,MATCH(totalExpenditure!$A235,gDP!$B$6:$B$271)))</f>
        <v>#N/A</v>
      </c>
      <c r="AW235" s="77" t="e">
        <f>IF(INDEX([2]pivotTable!AW$3:AW$308,MATCH(totalExpenditure!$A235,[2]pivotTable!$A$3:$A$308,0))/100*INDEX(gDP!BL$6:BL$271,MATCH(totalExpenditure!$A235,gDP!$B$6:$B$271))=0,"",INDEX([2]pivotTable!AW$3:AW$308,MATCH(totalExpenditure!$A235,[2]pivotTable!$A$3:$A$308,0))/100*INDEX(gDP!BL$6:BL$271,MATCH(totalExpenditure!$A235,gDP!$B$6:$B$271)))</f>
        <v>#N/A</v>
      </c>
      <c r="AX235" s="77" t="e">
        <f>IF(INDEX([2]pivotTable!AX$3:AX$308,MATCH(totalExpenditure!$A235,[2]pivotTable!$A$3:$A$308,0))/100*INDEX(gDP!BM$6:BM$271,MATCH(totalExpenditure!$A235,gDP!$B$6:$B$271))=0,"",INDEX([2]pivotTable!AX$3:AX$308,MATCH(totalExpenditure!$A235,[2]pivotTable!$A$3:$A$308,0))/100*INDEX(gDP!BM$6:BM$271,MATCH(totalExpenditure!$A235,gDP!$B$6:$B$271)))</f>
        <v>#N/A</v>
      </c>
      <c r="AY235" s="77" t="e">
        <f>IF(INDEX([2]pivotTable!AY$3:AY$308,MATCH(totalExpenditure!$A235,[2]pivotTable!$A$3:$A$308,0))/100*INDEX(gDP!BN$6:BN$271,MATCH(totalExpenditure!$A235,gDP!$B$6:$B$271))=0,"",INDEX([2]pivotTable!AY$3:AY$308,MATCH(totalExpenditure!$A235,[2]pivotTable!$A$3:$A$308,0))/100*INDEX(gDP!BN$6:BN$271,MATCH(totalExpenditure!$A235,gDP!$B$6:$B$271)))</f>
        <v>#N/A</v>
      </c>
      <c r="AZ235" s="77" t="e">
        <f>IF(INDEX([2]pivotTable!AZ$3:AZ$308,MATCH(totalExpenditure!$A235,[2]pivotTable!$A$3:$A$308,0))/100*INDEX(gDP!BO$6:BO$271,MATCH(totalExpenditure!$A235,gDP!$B$6:$B$271))=0,"",INDEX([2]pivotTable!AZ$3:AZ$308,MATCH(totalExpenditure!$A235,[2]pivotTable!$A$3:$A$308,0))/100*INDEX(gDP!BO$6:BO$271,MATCH(totalExpenditure!$A235,gDP!$B$6:$B$271)))</f>
        <v>#N/A</v>
      </c>
      <c r="BA235" s="77" t="e">
        <f>IF(INDEX([2]pivotTable!B$310:B$615,MATCH(totalExpenditure!$A235,[2]pivotTable!$A$310:$A$615,0))/100*INDEX(gDP!Q$6:Q$271,MATCH(totalExpenditure!$A235,gDP!$B$6:$B$271))=0,"",INDEX([2]pivotTable!B$310:B$615,MATCH(totalExpenditure!$A235,[2]pivotTable!$A$310:$A$615,0))/100*INDEX(gDP!Q$6:Q$271,MATCH(totalExpenditure!$A235,gDP!$B$6:$B$271)))</f>
        <v>#N/A</v>
      </c>
      <c r="BB235" s="77" t="e">
        <f>IF(INDEX([2]pivotTable!C$310:C$615,MATCH(totalExpenditure!$A235,[2]pivotTable!$A$310:$A$615,0))/100*INDEX(gDP!R$6:R$271,MATCH(totalExpenditure!$A235,gDP!$B$6:$B$271))=0,"",INDEX([2]pivotTable!C$310:C$615,MATCH(totalExpenditure!$A235,[2]pivotTable!$A$310:$A$615,0))/100*INDEX(gDP!R$6:R$271,MATCH(totalExpenditure!$A235,gDP!$B$6:$B$271)))</f>
        <v>#N/A</v>
      </c>
      <c r="BC235" s="77" t="e">
        <f>IF(INDEX([2]pivotTable!D$310:D$615,MATCH(totalExpenditure!$A235,[2]pivotTable!$A$310:$A$615,0))/100*INDEX(gDP!S$6:S$271,MATCH(totalExpenditure!$A235,gDP!$B$6:$B$271))=0,"",INDEX([2]pivotTable!D$310:D$615,MATCH(totalExpenditure!$A235,[2]pivotTable!$A$310:$A$615,0))/100*INDEX(gDP!S$6:S$271,MATCH(totalExpenditure!$A235,gDP!$B$6:$B$271)))</f>
        <v>#N/A</v>
      </c>
      <c r="BD235" s="77" t="e">
        <f>IF(INDEX([2]pivotTable!E$310:E$615,MATCH(totalExpenditure!$A235,[2]pivotTable!$A$310:$A$615,0))/100*INDEX(gDP!T$6:T$271,MATCH(totalExpenditure!$A235,gDP!$B$6:$B$271))=0,"",INDEX([2]pivotTable!E$310:E$615,MATCH(totalExpenditure!$A235,[2]pivotTable!$A$310:$A$615,0))/100*INDEX(gDP!T$6:T$271,MATCH(totalExpenditure!$A235,gDP!$B$6:$B$271)))</f>
        <v>#N/A</v>
      </c>
      <c r="BE235" s="77" t="e">
        <f>IF(INDEX([2]pivotTable!F$310:F$615,MATCH(totalExpenditure!$A235,[2]pivotTable!$A$310:$A$615,0))/100*INDEX(gDP!U$6:U$271,MATCH(totalExpenditure!$A235,gDP!$B$6:$B$271))=0,"",INDEX([2]pivotTable!F$310:F$615,MATCH(totalExpenditure!$A235,[2]pivotTable!$A$310:$A$615,0))/100*INDEX(gDP!U$6:U$271,MATCH(totalExpenditure!$A235,gDP!$B$6:$B$271)))</f>
        <v>#N/A</v>
      </c>
      <c r="BF235" s="77" t="e">
        <f>IF(INDEX([2]pivotTable!G$310:G$615,MATCH(totalExpenditure!$A235,[2]pivotTable!$A$310:$A$615,0))/100*INDEX(gDP!V$6:V$271,MATCH(totalExpenditure!$A235,gDP!$B$6:$B$271))=0,"",INDEX([2]pivotTable!G$310:G$615,MATCH(totalExpenditure!$A235,[2]pivotTable!$A$310:$A$615,0))/100*INDEX(gDP!V$6:V$271,MATCH(totalExpenditure!$A235,gDP!$B$6:$B$271)))</f>
        <v>#N/A</v>
      </c>
      <c r="BG235" s="77" t="e">
        <f>IF(INDEX([2]pivotTable!H$310:H$615,MATCH(totalExpenditure!$A235,[2]pivotTable!$A$310:$A$615,0))/100*INDEX(gDP!W$6:W$271,MATCH(totalExpenditure!$A235,gDP!$B$6:$B$271))=0,"",INDEX([2]pivotTable!H$310:H$615,MATCH(totalExpenditure!$A235,[2]pivotTable!$A$310:$A$615,0))/100*INDEX(gDP!W$6:W$271,MATCH(totalExpenditure!$A235,gDP!$B$6:$B$271)))</f>
        <v>#N/A</v>
      </c>
      <c r="BH235" s="77" t="e">
        <f>IF(INDEX([2]pivotTable!I$310:I$615,MATCH(totalExpenditure!$A235,[2]pivotTable!$A$310:$A$615,0))/100*INDEX(gDP!X$6:X$271,MATCH(totalExpenditure!$A235,gDP!$B$6:$B$271))=0,"",INDEX([2]pivotTable!I$310:I$615,MATCH(totalExpenditure!$A235,[2]pivotTable!$A$310:$A$615,0))/100*INDEX(gDP!X$6:X$271,MATCH(totalExpenditure!$A235,gDP!$B$6:$B$271)))</f>
        <v>#N/A</v>
      </c>
      <c r="BI235" s="77" t="e">
        <f>IF(INDEX([2]pivotTable!J$310:J$615,MATCH(totalExpenditure!$A235,[2]pivotTable!$A$310:$A$615,0))/100*INDEX(gDP!Y$6:Y$271,MATCH(totalExpenditure!$A235,gDP!$B$6:$B$271))=0,"",INDEX([2]pivotTable!J$310:J$615,MATCH(totalExpenditure!$A235,[2]pivotTable!$A$310:$A$615,0))/100*INDEX(gDP!Y$6:Y$271,MATCH(totalExpenditure!$A235,gDP!$B$6:$B$271)))</f>
        <v>#N/A</v>
      </c>
      <c r="BJ235" s="77" t="e">
        <f>IF(INDEX([2]pivotTable!K$310:K$615,MATCH(totalExpenditure!$A235,[2]pivotTable!$A$310:$A$615,0))/100*INDEX(gDP!Z$6:Z$271,MATCH(totalExpenditure!$A235,gDP!$B$6:$B$271))=0,"",INDEX([2]pivotTable!K$310:K$615,MATCH(totalExpenditure!$A235,[2]pivotTable!$A$310:$A$615,0))/100*INDEX(gDP!Z$6:Z$271,MATCH(totalExpenditure!$A235,gDP!$B$6:$B$271)))</f>
        <v>#N/A</v>
      </c>
      <c r="BK235" s="77" t="e">
        <f>IF(INDEX([2]pivotTable!L$310:L$615,MATCH(totalExpenditure!$A235,[2]pivotTable!$A$310:$A$615,0))/100*INDEX(gDP!AA$6:AA$271,MATCH(totalExpenditure!$A235,gDP!$B$6:$B$271))=0,"",INDEX([2]pivotTable!L$310:L$615,MATCH(totalExpenditure!$A235,[2]pivotTable!$A$310:$A$615,0))/100*INDEX(gDP!AA$6:AA$271,MATCH(totalExpenditure!$A235,gDP!$B$6:$B$271)))</f>
        <v>#N/A</v>
      </c>
      <c r="BL235" s="77" t="e">
        <f>IF(INDEX([2]pivotTable!M$310:M$615,MATCH(totalExpenditure!$A235,[2]pivotTable!$A$310:$A$615,0))/100*INDEX(gDP!AB$6:AB$271,MATCH(totalExpenditure!$A235,gDP!$B$6:$B$271))=0,"",INDEX([2]pivotTable!M$310:M$615,MATCH(totalExpenditure!$A235,[2]pivotTable!$A$310:$A$615,0))/100*INDEX(gDP!AB$6:AB$271,MATCH(totalExpenditure!$A235,gDP!$B$6:$B$271)))</f>
        <v>#N/A</v>
      </c>
      <c r="BM235" s="77" t="e">
        <f>IF(INDEX([2]pivotTable!N$310:N$615,MATCH(totalExpenditure!$A235,[2]pivotTable!$A$310:$A$615,0))/100*INDEX(gDP!AC$6:AC$271,MATCH(totalExpenditure!$A235,gDP!$B$6:$B$271))=0,"",INDEX([2]pivotTable!N$310:N$615,MATCH(totalExpenditure!$A235,[2]pivotTable!$A$310:$A$615,0))/100*INDEX(gDP!AC$6:AC$271,MATCH(totalExpenditure!$A235,gDP!$B$6:$B$271)))</f>
        <v>#N/A</v>
      </c>
      <c r="BN235" s="77" t="e">
        <f>IF(INDEX([2]pivotTable!O$310:O$615,MATCH(totalExpenditure!$A235,[2]pivotTable!$A$310:$A$615,0))/100*INDEX(gDP!AD$6:AD$271,MATCH(totalExpenditure!$A235,gDP!$B$6:$B$271))=0,"",INDEX([2]pivotTable!O$310:O$615,MATCH(totalExpenditure!$A235,[2]pivotTable!$A$310:$A$615,0))/100*INDEX(gDP!AD$6:AD$271,MATCH(totalExpenditure!$A235,gDP!$B$6:$B$271)))</f>
        <v>#N/A</v>
      </c>
      <c r="BO235" s="77" t="e">
        <f>IF(INDEX([2]pivotTable!P$310:P$615,MATCH(totalExpenditure!$A235,[2]pivotTable!$A$310:$A$615,0))/100*INDEX(gDP!AE$6:AE$271,MATCH(totalExpenditure!$A235,gDP!$B$6:$B$271))=0,"",INDEX([2]pivotTable!P$310:P$615,MATCH(totalExpenditure!$A235,[2]pivotTable!$A$310:$A$615,0))/100*INDEX(gDP!AE$6:AE$271,MATCH(totalExpenditure!$A235,gDP!$B$6:$B$271)))</f>
        <v>#N/A</v>
      </c>
      <c r="BP235" s="77" t="e">
        <f>IF(INDEX([2]pivotTable!Q$310:Q$615,MATCH(totalExpenditure!$A235,[2]pivotTable!$A$310:$A$615,0))/100*INDEX(gDP!AF$6:AF$271,MATCH(totalExpenditure!$A235,gDP!$B$6:$B$271))=0,"",INDEX([2]pivotTable!Q$310:Q$615,MATCH(totalExpenditure!$A235,[2]pivotTable!$A$310:$A$615,0))/100*INDEX(gDP!AF$6:AF$271,MATCH(totalExpenditure!$A235,gDP!$B$6:$B$271)))</f>
        <v>#N/A</v>
      </c>
      <c r="BQ235" s="77" t="e">
        <f>IF(INDEX([2]pivotTable!R$310:R$615,MATCH(totalExpenditure!$A235,[2]pivotTable!$A$310:$A$615,0))/100*INDEX(gDP!AG$6:AG$271,MATCH(totalExpenditure!$A235,gDP!$B$6:$B$271))=0,"",INDEX([2]pivotTable!R$310:R$615,MATCH(totalExpenditure!$A235,[2]pivotTable!$A$310:$A$615,0))/100*INDEX(gDP!AG$6:AG$271,MATCH(totalExpenditure!$A235,gDP!$B$6:$B$271)))</f>
        <v>#N/A</v>
      </c>
      <c r="BR235" s="77" t="e">
        <f>IF(INDEX([2]pivotTable!S$310:S$615,MATCH(totalExpenditure!$A235,[2]pivotTable!$A$310:$A$615,0))/100*INDEX(gDP!AH$6:AH$271,MATCH(totalExpenditure!$A235,gDP!$B$6:$B$271))=0,"",INDEX([2]pivotTable!S$310:S$615,MATCH(totalExpenditure!$A235,[2]pivotTable!$A$310:$A$615,0))/100*INDEX(gDP!AH$6:AH$271,MATCH(totalExpenditure!$A235,gDP!$B$6:$B$271)))</f>
        <v>#N/A</v>
      </c>
      <c r="BS235" s="77" t="e">
        <f>IF(INDEX([2]pivotTable!T$310:T$615,MATCH(totalExpenditure!$A235,[2]pivotTable!$A$310:$A$615,0))/100*INDEX(gDP!AI$6:AI$271,MATCH(totalExpenditure!$A235,gDP!$B$6:$B$271))=0,"",INDEX([2]pivotTable!T$310:T$615,MATCH(totalExpenditure!$A235,[2]pivotTable!$A$310:$A$615,0))/100*INDEX(gDP!AI$6:AI$271,MATCH(totalExpenditure!$A235,gDP!$B$6:$B$271)))</f>
        <v>#N/A</v>
      </c>
      <c r="BT235" s="77" t="e">
        <f>IF(INDEX([2]pivotTable!U$310:U$615,MATCH(totalExpenditure!$A235,[2]pivotTable!$A$310:$A$615,0))/100*INDEX(gDP!AJ$6:AJ$271,MATCH(totalExpenditure!$A235,gDP!$B$6:$B$271))=0,"",INDEX([2]pivotTable!U$310:U$615,MATCH(totalExpenditure!$A235,[2]pivotTable!$A$310:$A$615,0))/100*INDEX(gDP!AJ$6:AJ$271,MATCH(totalExpenditure!$A235,gDP!$B$6:$B$271)))</f>
        <v>#N/A</v>
      </c>
      <c r="BU235" s="77" t="e">
        <f>IF(INDEX([2]pivotTable!V$310:V$615,MATCH(totalExpenditure!$A235,[2]pivotTable!$A$310:$A$615,0))/100*INDEX(gDP!AK$6:AK$271,MATCH(totalExpenditure!$A235,gDP!$B$6:$B$271))=0,"",INDEX([2]pivotTable!V$310:V$615,MATCH(totalExpenditure!$A235,[2]pivotTable!$A$310:$A$615,0))/100*INDEX(gDP!AK$6:AK$271,MATCH(totalExpenditure!$A235,gDP!$B$6:$B$271)))</f>
        <v>#N/A</v>
      </c>
      <c r="BV235" s="77" t="e">
        <f>IF(INDEX([2]pivotTable!W$310:W$615,MATCH(totalExpenditure!$A235,[2]pivotTable!$A$310:$A$615,0))/100*INDEX(gDP!AL$6:AL$271,MATCH(totalExpenditure!$A235,gDP!$B$6:$B$271))=0,"",INDEX([2]pivotTable!W$310:W$615,MATCH(totalExpenditure!$A235,[2]pivotTable!$A$310:$A$615,0))/100*INDEX(gDP!AL$6:AL$271,MATCH(totalExpenditure!$A235,gDP!$B$6:$B$271)))</f>
        <v>#N/A</v>
      </c>
      <c r="BW235" s="77" t="e">
        <f>IF(INDEX([2]pivotTable!X$310:X$615,MATCH(totalExpenditure!$A235,[2]pivotTable!$A$310:$A$615,0))/100*INDEX(gDP!AM$6:AM$271,MATCH(totalExpenditure!$A235,gDP!$B$6:$B$271))=0,"",INDEX([2]pivotTable!X$310:X$615,MATCH(totalExpenditure!$A235,[2]pivotTable!$A$310:$A$615,0))/100*INDEX(gDP!AM$6:AM$271,MATCH(totalExpenditure!$A235,gDP!$B$6:$B$271)))</f>
        <v>#N/A</v>
      </c>
      <c r="BX235" s="77" t="e">
        <f>IF(INDEX([2]pivotTable!Y$310:Y$615,MATCH(totalExpenditure!$A235,[2]pivotTable!$A$310:$A$615,0))/100*INDEX(gDP!AN$6:AN$271,MATCH(totalExpenditure!$A235,gDP!$B$6:$B$271))=0,"",INDEX([2]pivotTable!Y$310:Y$615,MATCH(totalExpenditure!$A235,[2]pivotTable!$A$310:$A$615,0))/100*INDEX(gDP!AN$6:AN$271,MATCH(totalExpenditure!$A235,gDP!$B$6:$B$271)))</f>
        <v>#N/A</v>
      </c>
      <c r="BY235" s="77" t="e">
        <f>IF(INDEX([2]pivotTable!Z$310:Z$615,MATCH(totalExpenditure!$A235,[2]pivotTable!$A$310:$A$615,0))/100*INDEX(gDP!AO$6:AO$271,MATCH(totalExpenditure!$A235,gDP!$B$6:$B$271))=0,"",INDEX([2]pivotTable!Z$310:Z$615,MATCH(totalExpenditure!$A235,[2]pivotTable!$A$310:$A$615,0))/100*INDEX(gDP!AO$6:AO$271,MATCH(totalExpenditure!$A235,gDP!$B$6:$B$271)))</f>
        <v>#N/A</v>
      </c>
      <c r="BZ235" s="77" t="e">
        <f>IF(INDEX([2]pivotTable!AA$310:AA$615,MATCH(totalExpenditure!$A235,[2]pivotTable!$A$310:$A$615,0))/100*INDEX(gDP!AP$6:AP$271,MATCH(totalExpenditure!$A235,gDP!$B$6:$B$271))=0,"",INDEX([2]pivotTable!AA$310:AA$615,MATCH(totalExpenditure!$A235,[2]pivotTable!$A$310:$A$615,0))/100*INDEX(gDP!AP$6:AP$271,MATCH(totalExpenditure!$A235,gDP!$B$6:$B$271)))</f>
        <v>#N/A</v>
      </c>
      <c r="CA235" s="77" t="e">
        <f>IF(INDEX([2]pivotTable!AB$310:AB$615,MATCH(totalExpenditure!$A235,[2]pivotTable!$A$310:$A$615,0))/100*INDEX(gDP!AQ$6:AQ$271,MATCH(totalExpenditure!$A235,gDP!$B$6:$B$271))=0,"",INDEX([2]pivotTable!AB$310:AB$615,MATCH(totalExpenditure!$A235,[2]pivotTable!$A$310:$A$615,0))/100*INDEX(gDP!AQ$6:AQ$271,MATCH(totalExpenditure!$A235,gDP!$B$6:$B$271)))</f>
        <v>#N/A</v>
      </c>
      <c r="CB235" s="77" t="e">
        <f>IF(INDEX([2]pivotTable!AC$310:AC$615,MATCH(totalExpenditure!$A235,[2]pivotTable!$A$310:$A$615,0))/100*INDEX(gDP!AR$6:AR$271,MATCH(totalExpenditure!$A235,gDP!$B$6:$B$271))=0,"",INDEX([2]pivotTable!AC$310:AC$615,MATCH(totalExpenditure!$A235,[2]pivotTable!$A$310:$A$615,0))/100*INDEX(gDP!AR$6:AR$271,MATCH(totalExpenditure!$A235,gDP!$B$6:$B$271)))</f>
        <v>#N/A</v>
      </c>
      <c r="CC235" s="77" t="e">
        <f>IF(INDEX([2]pivotTable!AD$310:AD$615,MATCH(totalExpenditure!$A235,[2]pivotTable!$A$310:$A$615,0))/100*INDEX(gDP!AS$6:AS$271,MATCH(totalExpenditure!$A235,gDP!$B$6:$B$271))=0,"",INDEX([2]pivotTable!AD$310:AD$615,MATCH(totalExpenditure!$A235,[2]pivotTable!$A$310:$A$615,0))/100*INDEX(gDP!AS$6:AS$271,MATCH(totalExpenditure!$A235,gDP!$B$6:$B$271)))</f>
        <v>#N/A</v>
      </c>
      <c r="CD235" s="77" t="e">
        <f>IF(INDEX([2]pivotTable!AE$310:AE$615,MATCH(totalExpenditure!$A235,[2]pivotTable!$A$310:$A$615,0))/100*INDEX(gDP!AT$6:AT$271,MATCH(totalExpenditure!$A235,gDP!$B$6:$B$271))=0,"",INDEX([2]pivotTable!AE$310:AE$615,MATCH(totalExpenditure!$A235,[2]pivotTable!$A$310:$A$615,0))/100*INDEX(gDP!AT$6:AT$271,MATCH(totalExpenditure!$A235,gDP!$B$6:$B$271)))</f>
        <v>#N/A</v>
      </c>
      <c r="CE235" s="77" t="e">
        <f>IF(INDEX([2]pivotTable!AF$310:AF$615,MATCH(totalExpenditure!$A235,[2]pivotTable!$A$310:$A$615,0))/100*INDEX(gDP!AU$6:AU$271,MATCH(totalExpenditure!$A235,gDP!$B$6:$B$271))=0,"",INDEX([2]pivotTable!AF$310:AF$615,MATCH(totalExpenditure!$A235,[2]pivotTable!$A$310:$A$615,0))/100*INDEX(gDP!AU$6:AU$271,MATCH(totalExpenditure!$A235,gDP!$B$6:$B$271)))</f>
        <v>#N/A</v>
      </c>
      <c r="CF235" s="77" t="e">
        <f>IF(INDEX([2]pivotTable!AG$310:AG$615,MATCH(totalExpenditure!$A235,[2]pivotTable!$A$310:$A$615,0))/100*INDEX(gDP!AV$6:AV$271,MATCH(totalExpenditure!$A235,gDP!$B$6:$B$271))=0,"",INDEX([2]pivotTable!AG$310:AG$615,MATCH(totalExpenditure!$A235,[2]pivotTable!$A$310:$A$615,0))/100*INDEX(gDP!AV$6:AV$271,MATCH(totalExpenditure!$A235,gDP!$B$6:$B$271)))</f>
        <v>#N/A</v>
      </c>
      <c r="CG235" s="77" t="e">
        <f>IF(INDEX([2]pivotTable!AH$310:AH$615,MATCH(totalExpenditure!$A235,[2]pivotTable!$A$310:$A$615,0))/100*INDEX(gDP!AW$6:AW$271,MATCH(totalExpenditure!$A235,gDP!$B$6:$B$271))=0,"",INDEX([2]pivotTable!AH$310:AH$615,MATCH(totalExpenditure!$A235,[2]pivotTable!$A$310:$A$615,0))/100*INDEX(gDP!AW$6:AW$271,MATCH(totalExpenditure!$A235,gDP!$B$6:$B$271)))</f>
        <v>#N/A</v>
      </c>
      <c r="CH235" s="77" t="e">
        <f>IF(INDEX([2]pivotTable!AI$310:AI$615,MATCH(totalExpenditure!$A235,[2]pivotTable!$A$310:$A$615,0))/100*INDEX(gDP!AX$6:AX$271,MATCH(totalExpenditure!$A235,gDP!$B$6:$B$271))=0,"",INDEX([2]pivotTable!AI$310:AI$615,MATCH(totalExpenditure!$A235,[2]pivotTable!$A$310:$A$615,0))/100*INDEX(gDP!AX$6:AX$271,MATCH(totalExpenditure!$A235,gDP!$B$6:$B$271)))</f>
        <v>#N/A</v>
      </c>
      <c r="CI235" s="77" t="e">
        <f>IF(INDEX([2]pivotTable!AJ$310:AJ$615,MATCH(totalExpenditure!$A235,[2]pivotTable!$A$310:$A$615,0))/100*INDEX(gDP!AY$6:AY$271,MATCH(totalExpenditure!$A235,gDP!$B$6:$B$271))=0,"",INDEX([2]pivotTable!AJ$310:AJ$615,MATCH(totalExpenditure!$A235,[2]pivotTable!$A$310:$A$615,0))/100*INDEX(gDP!AY$6:AY$271,MATCH(totalExpenditure!$A235,gDP!$B$6:$B$271)))</f>
        <v>#N/A</v>
      </c>
      <c r="CJ235" s="77" t="e">
        <f>IF(INDEX([2]pivotTable!AK$310:AK$615,MATCH(totalExpenditure!$A235,[2]pivotTable!$A$310:$A$615,0))/100*INDEX(gDP!AZ$6:AZ$271,MATCH(totalExpenditure!$A235,gDP!$B$6:$B$271))=0,"",INDEX([2]pivotTable!AK$310:AK$615,MATCH(totalExpenditure!$A235,[2]pivotTable!$A$310:$A$615,0))/100*INDEX(gDP!AZ$6:AZ$271,MATCH(totalExpenditure!$A235,gDP!$B$6:$B$271)))</f>
        <v>#N/A</v>
      </c>
      <c r="CK235" s="77" t="e">
        <f>IF(INDEX([2]pivotTable!AL$310:AL$615,MATCH(totalExpenditure!$A235,[2]pivotTable!$A$310:$A$615,0))/100*INDEX(gDP!BA$6:BA$271,MATCH(totalExpenditure!$A235,gDP!$B$6:$B$271))=0,"",INDEX([2]pivotTable!AL$310:AL$615,MATCH(totalExpenditure!$A235,[2]pivotTable!$A$310:$A$615,0))/100*INDEX(gDP!BA$6:BA$271,MATCH(totalExpenditure!$A235,gDP!$B$6:$B$271)))</f>
        <v>#N/A</v>
      </c>
      <c r="CL235" s="77" t="e">
        <f>IF(INDEX([2]pivotTable!AM$310:AM$615,MATCH(totalExpenditure!$A235,[2]pivotTable!$A$310:$A$615,0))/100*INDEX(gDP!BB$6:BB$271,MATCH(totalExpenditure!$A235,gDP!$B$6:$B$271))=0,"",INDEX([2]pivotTable!AM$310:AM$615,MATCH(totalExpenditure!$A235,[2]pivotTable!$A$310:$A$615,0))/100*INDEX(gDP!BB$6:BB$271,MATCH(totalExpenditure!$A235,gDP!$B$6:$B$271)))</f>
        <v>#N/A</v>
      </c>
      <c r="CM235" s="77" t="e">
        <f>IF(INDEX([2]pivotTable!AN$310:AN$615,MATCH(totalExpenditure!$A235,[2]pivotTable!$A$310:$A$615,0))/100*INDEX(gDP!BC$6:BC$271,MATCH(totalExpenditure!$A235,gDP!$B$6:$B$271))=0,"",INDEX([2]pivotTable!AN$310:AN$615,MATCH(totalExpenditure!$A235,[2]pivotTable!$A$310:$A$615,0))/100*INDEX(gDP!BC$6:BC$271,MATCH(totalExpenditure!$A235,gDP!$B$6:$B$271)))</f>
        <v>#N/A</v>
      </c>
      <c r="CN235" s="77" t="e">
        <f>IF(INDEX([2]pivotTable!AO$310:AO$615,MATCH(totalExpenditure!$A235,[2]pivotTable!$A$310:$A$615,0))/100*INDEX(gDP!BD$6:BD$271,MATCH(totalExpenditure!$A235,gDP!$B$6:$B$271))=0,"",INDEX([2]pivotTable!AO$310:AO$615,MATCH(totalExpenditure!$A235,[2]pivotTable!$A$310:$A$615,0))/100*INDEX(gDP!BD$6:BD$271,MATCH(totalExpenditure!$A235,gDP!$B$6:$B$271)))</f>
        <v>#N/A</v>
      </c>
      <c r="CO235" s="77" t="e">
        <f>IF(INDEX([2]pivotTable!AP$310:AP$615,MATCH(totalExpenditure!$A235,[2]pivotTable!$A$310:$A$615,0))/100*INDEX(gDP!BE$6:BE$271,MATCH(totalExpenditure!$A235,gDP!$B$6:$B$271))=0,"",INDEX([2]pivotTable!AP$310:AP$615,MATCH(totalExpenditure!$A235,[2]pivotTable!$A$310:$A$615,0))/100*INDEX(gDP!BE$6:BE$271,MATCH(totalExpenditure!$A235,gDP!$B$6:$B$271)))</f>
        <v>#N/A</v>
      </c>
      <c r="CP235" s="77" t="e">
        <f>IF(INDEX([2]pivotTable!AQ$310:AQ$615,MATCH(totalExpenditure!$A235,[2]pivotTable!$A$310:$A$615,0))/100*INDEX(gDP!BF$6:BF$271,MATCH(totalExpenditure!$A235,gDP!$B$6:$B$271))=0,"",INDEX([2]pivotTable!AQ$310:AQ$615,MATCH(totalExpenditure!$A235,[2]pivotTable!$A$310:$A$615,0))/100*INDEX(gDP!BF$6:BF$271,MATCH(totalExpenditure!$A235,gDP!$B$6:$B$271)))</f>
        <v>#N/A</v>
      </c>
      <c r="CQ235" s="77" t="e">
        <f>IF(INDEX([2]pivotTable!AR$310:AR$615,MATCH(totalExpenditure!$A235,[2]pivotTable!$A$310:$A$615,0))/100*INDEX(gDP!BG$6:BG$271,MATCH(totalExpenditure!$A235,gDP!$B$6:$B$271))=0,"",INDEX([2]pivotTable!AR$310:AR$615,MATCH(totalExpenditure!$A235,[2]pivotTable!$A$310:$A$615,0))/100*INDEX(gDP!BG$6:BG$271,MATCH(totalExpenditure!$A235,gDP!$B$6:$B$271)))</f>
        <v>#N/A</v>
      </c>
      <c r="CR235" s="77" t="e">
        <f>IF(INDEX([2]pivotTable!AS$310:AS$615,MATCH(totalExpenditure!$A235,[2]pivotTable!$A$310:$A$615,0))/100*INDEX(gDP!BH$6:BH$271,MATCH(totalExpenditure!$A235,gDP!$B$6:$B$271))=0,"",INDEX([2]pivotTable!AS$310:AS$615,MATCH(totalExpenditure!$A235,[2]pivotTable!$A$310:$A$615,0))/100*INDEX(gDP!BH$6:BH$271,MATCH(totalExpenditure!$A235,gDP!$B$6:$B$271)))</f>
        <v>#N/A</v>
      </c>
      <c r="CS235" s="77" t="e">
        <f>IF(INDEX([2]pivotTable!AT$310:AT$615,MATCH(totalExpenditure!$A235,[2]pivotTable!$A$310:$A$615,0))/100*INDEX(gDP!BI$6:BI$271,MATCH(totalExpenditure!$A235,gDP!$B$6:$B$271))=0,"",INDEX([2]pivotTable!AT$310:AT$615,MATCH(totalExpenditure!$A235,[2]pivotTable!$A$310:$A$615,0))/100*INDEX(gDP!BI$6:BI$271,MATCH(totalExpenditure!$A235,gDP!$B$6:$B$271)))</f>
        <v>#N/A</v>
      </c>
      <c r="CT235" s="77" t="e">
        <f>IF(INDEX([2]pivotTable!AU$310:AU$615,MATCH(totalExpenditure!$A235,[2]pivotTable!$A$310:$A$615,0))/100*INDEX(gDP!BJ$6:BJ$271,MATCH(totalExpenditure!$A235,gDP!$B$6:$B$271))=0,"",INDEX([2]pivotTable!AU$310:AU$615,MATCH(totalExpenditure!$A235,[2]pivotTable!$A$310:$A$615,0))/100*INDEX(gDP!BJ$6:BJ$271,MATCH(totalExpenditure!$A235,gDP!$B$6:$B$271)))</f>
        <v>#N/A</v>
      </c>
      <c r="CU235" s="77" t="e">
        <f>IF(INDEX([2]pivotTable!AV$310:AV$615,MATCH(totalExpenditure!$A235,[2]pivotTable!$A$310:$A$615,0))/100*INDEX(gDP!BK$6:BK$271,MATCH(totalExpenditure!$A235,gDP!$B$6:$B$271))=0,"",INDEX([2]pivotTable!AV$310:AV$615,MATCH(totalExpenditure!$A235,[2]pivotTable!$A$310:$A$615,0))/100*INDEX(gDP!BK$6:BK$271,MATCH(totalExpenditure!$A235,gDP!$B$6:$B$271)))</f>
        <v>#N/A</v>
      </c>
      <c r="CV235" s="77" t="e">
        <f>IF(INDEX([2]pivotTable!AW$310:AW$615,MATCH(totalExpenditure!$A235,[2]pivotTable!$A$310:$A$615,0))/100*INDEX(gDP!BL$6:BL$271,MATCH(totalExpenditure!$A235,gDP!$B$6:$B$271))=0,"",INDEX([2]pivotTable!AW$310:AW$615,MATCH(totalExpenditure!$A235,[2]pivotTable!$A$310:$A$615,0))/100*INDEX(gDP!BL$6:BL$271,MATCH(totalExpenditure!$A235,gDP!$B$6:$B$271)))</f>
        <v>#N/A</v>
      </c>
      <c r="CW235" s="77" t="e">
        <f>IF(INDEX([2]pivotTable!AX$310:AX$615,MATCH(totalExpenditure!$A235,[2]pivotTable!$A$310:$A$615,0))/100*INDEX(gDP!BM$6:BM$271,MATCH(totalExpenditure!$A235,gDP!$B$6:$B$271))=0,"",INDEX([2]pivotTable!AX$310:AX$615,MATCH(totalExpenditure!$A235,[2]pivotTable!$A$310:$A$615,0))/100*INDEX(gDP!BM$6:BM$271,MATCH(totalExpenditure!$A235,gDP!$B$6:$B$271)))</f>
        <v>#N/A</v>
      </c>
      <c r="CX235" s="77" t="e">
        <f>IF(INDEX([2]pivotTable!AY$310:AY$615,MATCH(totalExpenditure!$A235,[2]pivotTable!$A$310:$A$615,0))/100*INDEX(gDP!BN$6:BN$271,MATCH(totalExpenditure!$A235,gDP!$B$6:$B$271))=0,"",INDEX([2]pivotTable!AY$310:AY$615,MATCH(totalExpenditure!$A235,[2]pivotTable!$A$310:$A$615,0))/100*INDEX(gDP!BN$6:BN$271,MATCH(totalExpenditure!$A235,gDP!$B$6:$B$271)))</f>
        <v>#N/A</v>
      </c>
      <c r="CY235" s="77" t="e">
        <f>IF(INDEX([2]pivotTable!AZ$310:AZ$615,MATCH(totalExpenditure!$A235,[2]pivotTable!$A$310:$A$615,0))/100*INDEX(gDP!BO$6:BO$271,MATCH(totalExpenditure!$A235,gDP!$B$6:$B$271))=0,"",INDEX([2]pivotTable!AZ$310:AZ$615,MATCH(totalExpenditure!$A235,[2]pivotTable!$A$310:$A$615,0))/100*INDEX(gDP!BO$6:BO$271,MATCH(totalExpenditure!$A235,gDP!$B$6:$B$271)))</f>
        <v>#N/A</v>
      </c>
      <c r="CZ235" s="77" t="e">
        <f>IF(B235="","",IF(BA235="","",B235-B235+INDEX(gDP!Q$6:Q$271,MATCH(totalExpenditure!$A235,gDP!$B$6:$B$271))))</f>
        <v>#N/A</v>
      </c>
      <c r="DA235" s="77" t="e">
        <f>IF(C235="","",IF(BB235="","",C235-C235+INDEX(gDP!R$6:R$271,MATCH(totalExpenditure!$A235,gDP!$B$6:$B$271))))</f>
        <v>#N/A</v>
      </c>
      <c r="DB235" s="77" t="e">
        <f>IF(D235="","",IF(BC235="","",D235-D235+INDEX(gDP!S$6:S$271,MATCH(totalExpenditure!$A235,gDP!$B$6:$B$271))))</f>
        <v>#N/A</v>
      </c>
      <c r="DC235" s="77" t="e">
        <f>IF(E235="","",IF(BD235="","",E235-E235+INDEX(gDP!T$6:T$271,MATCH(totalExpenditure!$A235,gDP!$B$6:$B$271))))</f>
        <v>#N/A</v>
      </c>
      <c r="DD235" s="77" t="e">
        <f>IF(F235="","",IF(BE235="","",F235-F235+INDEX(gDP!U$6:U$271,MATCH(totalExpenditure!$A235,gDP!$B$6:$B$271))))</f>
        <v>#N/A</v>
      </c>
      <c r="DE235" s="77" t="e">
        <f>IF(G235="","",IF(BF235="","",G235-G235+INDEX(gDP!V$6:V$271,MATCH(totalExpenditure!$A235,gDP!$B$6:$B$271))))</f>
        <v>#N/A</v>
      </c>
      <c r="DF235" s="77" t="e">
        <f>IF(H235="","",IF(BG235="","",H235-H235+INDEX(gDP!W$6:W$271,MATCH(totalExpenditure!$A235,gDP!$B$6:$B$271))))</f>
        <v>#N/A</v>
      </c>
      <c r="DG235" s="77" t="e">
        <f>IF(I235="","",IF(BH235="","",I235-I235+INDEX(gDP!X$6:X$271,MATCH(totalExpenditure!$A235,gDP!$B$6:$B$271))))</f>
        <v>#N/A</v>
      </c>
      <c r="DH235" s="77" t="e">
        <f>IF(J235="","",IF(BI235="","",J235-J235+INDEX(gDP!Y$6:Y$271,MATCH(totalExpenditure!$A235,gDP!$B$6:$B$271))))</f>
        <v>#N/A</v>
      </c>
      <c r="DI235" s="77" t="e">
        <f>IF(K235="","",IF(BJ235="","",K235-K235+INDEX(gDP!Z$6:Z$271,MATCH(totalExpenditure!$A235,gDP!$B$6:$B$271))))</f>
        <v>#N/A</v>
      </c>
      <c r="DJ235" s="77" t="e">
        <f>IF(L235="","",IF(BK235="","",L235-L235+INDEX(gDP!AA$6:AA$271,MATCH(totalExpenditure!$A235,gDP!$B$6:$B$271))))</f>
        <v>#N/A</v>
      </c>
      <c r="DK235" s="77" t="e">
        <f>IF(M235="","",IF(BL235="","",M235-M235+INDEX(gDP!AB$6:AB$271,MATCH(totalExpenditure!$A235,gDP!$B$6:$B$271))))</f>
        <v>#N/A</v>
      </c>
      <c r="DL235" s="77" t="e">
        <f>IF(N235="","",IF(BM235="","",N235-N235+INDEX(gDP!AC$6:AC$271,MATCH(totalExpenditure!$A235,gDP!$B$6:$B$271))))</f>
        <v>#N/A</v>
      </c>
      <c r="DM235" s="77" t="e">
        <f>IF(O235="","",IF(BN235="","",O235-O235+INDEX(gDP!AD$6:AD$271,MATCH(totalExpenditure!$A235,gDP!$B$6:$B$271))))</f>
        <v>#N/A</v>
      </c>
      <c r="DN235" s="77" t="e">
        <f>IF(P235="","",IF(BO235="","",P235-P235+INDEX(gDP!AE$6:AE$271,MATCH(totalExpenditure!$A235,gDP!$B$6:$B$271))))</f>
        <v>#N/A</v>
      </c>
      <c r="DO235" s="77" t="e">
        <f>IF(Q235="","",IF(BP235="","",Q235-Q235+INDEX(gDP!AF$6:AF$271,MATCH(totalExpenditure!$A235,gDP!$B$6:$B$271))))</f>
        <v>#N/A</v>
      </c>
      <c r="DP235" s="77" t="e">
        <f>IF(R235="","",IF(BQ235="","",R235-R235+INDEX(gDP!AG$6:AG$271,MATCH(totalExpenditure!$A235,gDP!$B$6:$B$271))))</f>
        <v>#N/A</v>
      </c>
      <c r="DQ235" s="77" t="e">
        <f>IF(S235="","",IF(BR235="","",S235-S235+INDEX(gDP!AH$6:AH$271,MATCH(totalExpenditure!$A235,gDP!$B$6:$B$271))))</f>
        <v>#N/A</v>
      </c>
      <c r="DR235" s="77" t="e">
        <f>IF(T235="","",IF(BS235="","",T235-T235+INDEX(gDP!AI$6:AI$271,MATCH(totalExpenditure!$A235,gDP!$B$6:$B$271))))</f>
        <v>#N/A</v>
      </c>
      <c r="DS235" s="77" t="e">
        <f>IF(U235="","",IF(BT235="","",U235-U235+INDEX(gDP!AJ$6:AJ$271,MATCH(totalExpenditure!$A235,gDP!$B$6:$B$271))))</f>
        <v>#N/A</v>
      </c>
      <c r="DT235" s="77" t="e">
        <f>IF(V235="","",IF(BU235="","",V235-V235+INDEX(gDP!AK$6:AK$271,MATCH(totalExpenditure!$A235,gDP!$B$6:$B$271))))</f>
        <v>#N/A</v>
      </c>
      <c r="DU235" s="77" t="e">
        <f>IF(W235="","",IF(BV235="","",W235-W235+INDEX(gDP!AL$6:AL$271,MATCH(totalExpenditure!$A235,gDP!$B$6:$B$271))))</f>
        <v>#N/A</v>
      </c>
      <c r="DV235" s="77" t="e">
        <f>IF(X235="","",IF(BW235="","",X235-X235+INDEX(gDP!AM$6:AM$271,MATCH(totalExpenditure!$A235,gDP!$B$6:$B$271))))</f>
        <v>#N/A</v>
      </c>
      <c r="DW235" s="77" t="e">
        <f>IF(Y235="","",IF(BX235="","",Y235-Y235+INDEX(gDP!AN$6:AN$271,MATCH(totalExpenditure!$A235,gDP!$B$6:$B$271))))</f>
        <v>#N/A</v>
      </c>
      <c r="DX235" s="77" t="e">
        <f>IF(Z235="","",IF(BY235="","",Z235-Z235+INDEX(gDP!AO$6:AO$271,MATCH(totalExpenditure!$A235,gDP!$B$6:$B$271))))</f>
        <v>#N/A</v>
      </c>
      <c r="DY235" s="77" t="e">
        <f>IF(AA235="","",IF(BZ235="","",AA235-AA235+INDEX(gDP!AP$6:AP$271,MATCH(totalExpenditure!$A235,gDP!$B$6:$B$271))))</f>
        <v>#N/A</v>
      </c>
      <c r="DZ235" s="77" t="e">
        <f>IF(AB235="","",IF(CA235="","",AB235-AB235+INDEX(gDP!AQ$6:AQ$271,MATCH(totalExpenditure!$A235,gDP!$B$6:$B$271))))</f>
        <v>#N/A</v>
      </c>
      <c r="EA235" s="77" t="e">
        <f>IF(AC235="","",IF(CB235="","",AC235-AC235+INDEX(gDP!AR$6:AR$271,MATCH(totalExpenditure!$A235,gDP!$B$6:$B$271))))</f>
        <v>#N/A</v>
      </c>
      <c r="EB235" s="77" t="e">
        <f>IF(AD235="","",IF(CC235="","",AD235-AD235+INDEX(gDP!AS$6:AS$271,MATCH(totalExpenditure!$A235,gDP!$B$6:$B$271))))</f>
        <v>#N/A</v>
      </c>
      <c r="EC235" s="77" t="e">
        <f>IF(AE235="","",IF(CD235="","",AE235-AE235+INDEX(gDP!AT$6:AT$271,MATCH(totalExpenditure!$A235,gDP!$B$6:$B$271))))</f>
        <v>#N/A</v>
      </c>
      <c r="ED235" s="77" t="e">
        <f>IF(AF235="","",IF(CE235="","",AF235-AF235+INDEX(gDP!AU$6:AU$271,MATCH(totalExpenditure!$A235,gDP!$B$6:$B$271))))</f>
        <v>#N/A</v>
      </c>
      <c r="EE235" s="77" t="e">
        <f>IF(AG235="","",IF(CF235="","",AG235-AG235+INDEX(gDP!AV$6:AV$271,MATCH(totalExpenditure!$A235,gDP!$B$6:$B$271))))</f>
        <v>#N/A</v>
      </c>
      <c r="EF235" s="77" t="e">
        <f>IF(AH235="","",IF(CG235="","",AH235-AH235+INDEX(gDP!AW$6:AW$271,MATCH(totalExpenditure!$A235,gDP!$B$6:$B$271))))</f>
        <v>#N/A</v>
      </c>
      <c r="EG235" s="77" t="e">
        <f>IF(AI235="","",IF(CH235="","",AI235-AI235+INDEX(gDP!AX$6:AX$271,MATCH(totalExpenditure!$A235,gDP!$B$6:$B$271))))</f>
        <v>#N/A</v>
      </c>
      <c r="EH235" s="77" t="e">
        <f>IF(AJ235="","",IF(CI235="","",AJ235-AJ235+INDEX(gDP!AY$6:AY$271,MATCH(totalExpenditure!$A235,gDP!$B$6:$B$271))))</f>
        <v>#N/A</v>
      </c>
      <c r="EI235" s="77" t="e">
        <f>IF(AK235="","",IF(CJ235="","",AK235-AK235+INDEX(gDP!AZ$6:AZ$271,MATCH(totalExpenditure!$A235,gDP!$B$6:$B$271))))</f>
        <v>#N/A</v>
      </c>
      <c r="EJ235" s="77" t="e">
        <f>IF(AL235="","",IF(CK235="","",AL235-AL235+INDEX(gDP!BA$6:BA$271,MATCH(totalExpenditure!$A235,gDP!$B$6:$B$271))))</f>
        <v>#N/A</v>
      </c>
      <c r="EK235" s="77" t="e">
        <f>IF(AM235="","",IF(CL235="","",AM235-AM235+INDEX(gDP!BB$6:BB$271,MATCH(totalExpenditure!$A235,gDP!$B$6:$B$271))))</f>
        <v>#N/A</v>
      </c>
      <c r="EL235" s="77" t="e">
        <f>IF(AN235="","",IF(CM235="","",AN235-AN235+INDEX(gDP!BC$6:BC$271,MATCH(totalExpenditure!$A235,gDP!$B$6:$B$271))))</f>
        <v>#N/A</v>
      </c>
      <c r="EM235" s="77" t="e">
        <f>IF(AO235="","",IF(CN235="","",AO235-AO235+INDEX(gDP!BD$6:BD$271,MATCH(totalExpenditure!$A235,gDP!$B$6:$B$271))))</f>
        <v>#N/A</v>
      </c>
      <c r="EN235" s="77" t="e">
        <f>IF(AP235="","",IF(CO235="","",AP235-AP235+INDEX(gDP!BE$6:BE$271,MATCH(totalExpenditure!$A235,gDP!$B$6:$B$271))))</f>
        <v>#N/A</v>
      </c>
      <c r="EO235" s="77" t="e">
        <f>IF(AQ235="","",IF(CP235="","",AQ235-AQ235+INDEX(gDP!BF$6:BF$271,MATCH(totalExpenditure!$A235,gDP!$B$6:$B$271))))</f>
        <v>#N/A</v>
      </c>
      <c r="EP235" s="77" t="e">
        <f>IF(AR235="","",IF(CQ235="","",AR235-AR235+INDEX(gDP!BG$6:BG$271,MATCH(totalExpenditure!$A235,gDP!$B$6:$B$271))))</f>
        <v>#N/A</v>
      </c>
      <c r="EQ235" s="77" t="e">
        <f>IF(AS235="","",IF(CR235="","",AS235-AS235+INDEX(gDP!BH$6:BH$271,MATCH(totalExpenditure!$A235,gDP!$B$6:$B$271))))</f>
        <v>#N/A</v>
      </c>
      <c r="ER235" s="77" t="e">
        <f>IF(AT235="","",IF(CS235="","",AT235-AT235+INDEX(gDP!BI$6:BI$271,MATCH(totalExpenditure!$A235,gDP!$B$6:$B$271))))</f>
        <v>#N/A</v>
      </c>
      <c r="ES235" s="77" t="e">
        <f>IF(AU235="","",IF(CT235="","",AU235-AU235+INDEX(gDP!BJ$6:BJ$271,MATCH(totalExpenditure!$A235,gDP!$B$6:$B$271))))</f>
        <v>#N/A</v>
      </c>
      <c r="ET235" s="77" t="e">
        <f>IF(AV235="","",IF(CU235="","",AV235-AV235+INDEX(gDP!BK$6:BK$271,MATCH(totalExpenditure!$A235,gDP!$B$6:$B$271))))</f>
        <v>#N/A</v>
      </c>
      <c r="EU235" s="77" t="e">
        <f>IF(AW235="","",IF(CV235="","",AW235-AW235+INDEX(gDP!BL$6:BL$271,MATCH(totalExpenditure!$A235,gDP!$B$6:$B$271))))</f>
        <v>#N/A</v>
      </c>
      <c r="EV235" s="77" t="e">
        <f>IF(AX235="","",IF(CW235="","",AX235-AX235+INDEX(gDP!BM$6:BM$271,MATCH(totalExpenditure!$A235,gDP!$B$6:$B$271))))</f>
        <v>#N/A</v>
      </c>
      <c r="EW235" s="77" t="e">
        <f>IF(AY235="","",IF(CX235="","",AY235-AY235+INDEX(gDP!BN$6:BN$271,MATCH(totalExpenditure!$A235,gDP!$B$6:$B$271))))</f>
        <v>#N/A</v>
      </c>
      <c r="EX235" s="77" t="e">
        <f>IF(AZ235="","",IF(CY235="","",AZ235-AZ235+INDEX(gDP!BO$6:BO$271,MATCH(totalExpenditure!$A235,gDP!$B$6:$B$271))))</f>
        <v>#N/A</v>
      </c>
    </row>
    <row r="236" spans="1:154" x14ac:dyDescent="0.35">
      <c r="A236" t="s">
        <v>681</v>
      </c>
      <c r="B236" s="77" t="e">
        <f>IF(INDEX([2]pivotTable!B$3:B$308,MATCH(totalExpenditure!$A236,[2]pivotTable!$A$3:$A$308,0))/100*INDEX(gDP!Q$6:Q$271,MATCH(totalExpenditure!$A236,gDP!$B$6:$B$271))=0,"",INDEX([2]pivotTable!B$3:B$308,MATCH(totalExpenditure!$A236,[2]pivotTable!$A$3:$A$308,0))/100*INDEX(gDP!Q$6:Q$271,MATCH(totalExpenditure!$A236,gDP!$B$6:$B$271)))</f>
        <v>#N/A</v>
      </c>
      <c r="C236" s="77" t="e">
        <f>IF(INDEX([2]pivotTable!C$3:C$308,MATCH(totalExpenditure!$A236,[2]pivotTable!$A$3:$A$308,0))/100*INDEX(gDP!R$6:R$271,MATCH(totalExpenditure!$A236,gDP!$B$6:$B$271))=0,"",INDEX([2]pivotTable!C$3:C$308,MATCH(totalExpenditure!$A236,[2]pivotTable!$A$3:$A$308,0))/100*INDEX(gDP!R$6:R$271,MATCH(totalExpenditure!$A236,gDP!$B$6:$B$271)))</f>
        <v>#N/A</v>
      </c>
      <c r="D236" s="77" t="e">
        <f>IF(INDEX([2]pivotTable!D$3:D$308,MATCH(totalExpenditure!$A236,[2]pivotTable!$A$3:$A$308,0))/100*INDEX(gDP!S$6:S$271,MATCH(totalExpenditure!$A236,gDP!$B$6:$B$271))=0,"",INDEX([2]pivotTable!D$3:D$308,MATCH(totalExpenditure!$A236,[2]pivotTable!$A$3:$A$308,0))/100*INDEX(gDP!S$6:S$271,MATCH(totalExpenditure!$A236,gDP!$B$6:$B$271)))</f>
        <v>#N/A</v>
      </c>
      <c r="E236" s="77" t="e">
        <f>IF(INDEX([2]pivotTable!E$3:E$308,MATCH(totalExpenditure!$A236,[2]pivotTable!$A$3:$A$308,0))/100*INDEX(gDP!T$6:T$271,MATCH(totalExpenditure!$A236,gDP!$B$6:$B$271))=0,"",INDEX([2]pivotTable!E$3:E$308,MATCH(totalExpenditure!$A236,[2]pivotTable!$A$3:$A$308,0))/100*INDEX(gDP!T$6:T$271,MATCH(totalExpenditure!$A236,gDP!$B$6:$B$271)))</f>
        <v>#N/A</v>
      </c>
      <c r="F236" s="77" t="e">
        <f>IF(INDEX([2]pivotTable!F$3:F$308,MATCH(totalExpenditure!$A236,[2]pivotTable!$A$3:$A$308,0))/100*INDEX(gDP!U$6:U$271,MATCH(totalExpenditure!$A236,gDP!$B$6:$B$271))=0,"",INDEX([2]pivotTable!F$3:F$308,MATCH(totalExpenditure!$A236,[2]pivotTable!$A$3:$A$308,0))/100*INDEX(gDP!U$6:U$271,MATCH(totalExpenditure!$A236,gDP!$B$6:$B$271)))</f>
        <v>#N/A</v>
      </c>
      <c r="G236" s="77" t="e">
        <f>IF(INDEX([2]pivotTable!G$3:G$308,MATCH(totalExpenditure!$A236,[2]pivotTable!$A$3:$A$308,0))/100*INDEX(gDP!V$6:V$271,MATCH(totalExpenditure!$A236,gDP!$B$6:$B$271))=0,"",INDEX([2]pivotTable!G$3:G$308,MATCH(totalExpenditure!$A236,[2]pivotTable!$A$3:$A$308,0))/100*INDEX(gDP!V$6:V$271,MATCH(totalExpenditure!$A236,gDP!$B$6:$B$271)))</f>
        <v>#N/A</v>
      </c>
      <c r="H236" s="77" t="e">
        <f>IF(INDEX([2]pivotTable!H$3:H$308,MATCH(totalExpenditure!$A236,[2]pivotTable!$A$3:$A$308,0))/100*INDEX(gDP!W$6:W$271,MATCH(totalExpenditure!$A236,gDP!$B$6:$B$271))=0,"",INDEX([2]pivotTable!H$3:H$308,MATCH(totalExpenditure!$A236,[2]pivotTable!$A$3:$A$308,0))/100*INDEX(gDP!W$6:W$271,MATCH(totalExpenditure!$A236,gDP!$B$6:$B$271)))</f>
        <v>#N/A</v>
      </c>
      <c r="I236" s="77" t="e">
        <f>IF(INDEX([2]pivotTable!I$3:I$308,MATCH(totalExpenditure!$A236,[2]pivotTable!$A$3:$A$308,0))/100*INDEX(gDP!X$6:X$271,MATCH(totalExpenditure!$A236,gDP!$B$6:$B$271))=0,"",INDEX([2]pivotTable!I$3:I$308,MATCH(totalExpenditure!$A236,[2]pivotTable!$A$3:$A$308,0))/100*INDEX(gDP!X$6:X$271,MATCH(totalExpenditure!$A236,gDP!$B$6:$B$271)))</f>
        <v>#N/A</v>
      </c>
      <c r="J236" s="77" t="e">
        <f>IF(INDEX([2]pivotTable!J$3:J$308,MATCH(totalExpenditure!$A236,[2]pivotTable!$A$3:$A$308,0))/100*INDEX(gDP!Y$6:Y$271,MATCH(totalExpenditure!$A236,gDP!$B$6:$B$271))=0,"",INDEX([2]pivotTable!J$3:J$308,MATCH(totalExpenditure!$A236,[2]pivotTable!$A$3:$A$308,0))/100*INDEX(gDP!Y$6:Y$271,MATCH(totalExpenditure!$A236,gDP!$B$6:$B$271)))</f>
        <v>#N/A</v>
      </c>
      <c r="K236" s="77" t="e">
        <f>IF(INDEX([2]pivotTable!K$3:K$308,MATCH(totalExpenditure!$A236,[2]pivotTable!$A$3:$A$308,0))/100*INDEX(gDP!Z$6:Z$271,MATCH(totalExpenditure!$A236,gDP!$B$6:$B$271))=0,"",INDEX([2]pivotTable!K$3:K$308,MATCH(totalExpenditure!$A236,[2]pivotTable!$A$3:$A$308,0))/100*INDEX(gDP!Z$6:Z$271,MATCH(totalExpenditure!$A236,gDP!$B$6:$B$271)))</f>
        <v>#N/A</v>
      </c>
      <c r="L236" s="77" t="e">
        <f>IF(INDEX([2]pivotTable!L$3:L$308,MATCH(totalExpenditure!$A236,[2]pivotTable!$A$3:$A$308,0))/100*INDEX(gDP!AA$6:AA$271,MATCH(totalExpenditure!$A236,gDP!$B$6:$B$271))=0,"",INDEX([2]pivotTable!L$3:L$308,MATCH(totalExpenditure!$A236,[2]pivotTable!$A$3:$A$308,0))/100*INDEX(gDP!AA$6:AA$271,MATCH(totalExpenditure!$A236,gDP!$B$6:$B$271)))</f>
        <v>#N/A</v>
      </c>
      <c r="M236" s="77" t="e">
        <f>IF(INDEX([2]pivotTable!M$3:M$308,MATCH(totalExpenditure!$A236,[2]pivotTable!$A$3:$A$308,0))/100*INDEX(gDP!AB$6:AB$271,MATCH(totalExpenditure!$A236,gDP!$B$6:$B$271))=0,"",INDEX([2]pivotTable!M$3:M$308,MATCH(totalExpenditure!$A236,[2]pivotTable!$A$3:$A$308,0))/100*INDEX(gDP!AB$6:AB$271,MATCH(totalExpenditure!$A236,gDP!$B$6:$B$271)))</f>
        <v>#N/A</v>
      </c>
      <c r="N236" s="77" t="e">
        <f>IF(INDEX([2]pivotTable!N$3:N$308,MATCH(totalExpenditure!$A236,[2]pivotTable!$A$3:$A$308,0))/100*INDEX(gDP!AC$6:AC$271,MATCH(totalExpenditure!$A236,gDP!$B$6:$B$271))=0,"",INDEX([2]pivotTable!N$3:N$308,MATCH(totalExpenditure!$A236,[2]pivotTable!$A$3:$A$308,0))/100*INDEX(gDP!AC$6:AC$271,MATCH(totalExpenditure!$A236,gDP!$B$6:$B$271)))</f>
        <v>#N/A</v>
      </c>
      <c r="O236" s="77" t="e">
        <f>IF(INDEX([2]pivotTable!O$3:O$308,MATCH(totalExpenditure!$A236,[2]pivotTable!$A$3:$A$308,0))/100*INDEX(gDP!AD$6:AD$271,MATCH(totalExpenditure!$A236,gDP!$B$6:$B$271))=0,"",INDEX([2]pivotTable!O$3:O$308,MATCH(totalExpenditure!$A236,[2]pivotTable!$A$3:$A$308,0))/100*INDEX(gDP!AD$6:AD$271,MATCH(totalExpenditure!$A236,gDP!$B$6:$B$271)))</f>
        <v>#N/A</v>
      </c>
      <c r="P236" s="77" t="e">
        <f>IF(INDEX([2]pivotTable!P$3:P$308,MATCH(totalExpenditure!$A236,[2]pivotTable!$A$3:$A$308,0))/100*INDEX(gDP!AE$6:AE$271,MATCH(totalExpenditure!$A236,gDP!$B$6:$B$271))=0,"",INDEX([2]pivotTable!P$3:P$308,MATCH(totalExpenditure!$A236,[2]pivotTable!$A$3:$A$308,0))/100*INDEX(gDP!AE$6:AE$271,MATCH(totalExpenditure!$A236,gDP!$B$6:$B$271)))</f>
        <v>#N/A</v>
      </c>
      <c r="Q236" s="77" t="e">
        <f>IF(INDEX([2]pivotTable!Q$3:Q$308,MATCH(totalExpenditure!$A236,[2]pivotTable!$A$3:$A$308,0))/100*INDEX(gDP!AF$6:AF$271,MATCH(totalExpenditure!$A236,gDP!$B$6:$B$271))=0,"",INDEX([2]pivotTable!Q$3:Q$308,MATCH(totalExpenditure!$A236,[2]pivotTable!$A$3:$A$308,0))/100*INDEX(gDP!AF$6:AF$271,MATCH(totalExpenditure!$A236,gDP!$B$6:$B$271)))</f>
        <v>#N/A</v>
      </c>
      <c r="R236" s="77" t="e">
        <f>IF(INDEX([2]pivotTable!R$3:R$308,MATCH(totalExpenditure!$A236,[2]pivotTable!$A$3:$A$308,0))/100*INDEX(gDP!AG$6:AG$271,MATCH(totalExpenditure!$A236,gDP!$B$6:$B$271))=0,"",INDEX([2]pivotTable!R$3:R$308,MATCH(totalExpenditure!$A236,[2]pivotTable!$A$3:$A$308,0))/100*INDEX(gDP!AG$6:AG$271,MATCH(totalExpenditure!$A236,gDP!$B$6:$B$271)))</f>
        <v>#N/A</v>
      </c>
      <c r="S236" s="77" t="e">
        <f>IF(INDEX([2]pivotTable!S$3:S$308,MATCH(totalExpenditure!$A236,[2]pivotTable!$A$3:$A$308,0))/100*INDEX(gDP!AH$6:AH$271,MATCH(totalExpenditure!$A236,gDP!$B$6:$B$271))=0,"",INDEX([2]pivotTable!S$3:S$308,MATCH(totalExpenditure!$A236,[2]pivotTable!$A$3:$A$308,0))/100*INDEX(gDP!AH$6:AH$271,MATCH(totalExpenditure!$A236,gDP!$B$6:$B$271)))</f>
        <v>#N/A</v>
      </c>
      <c r="T236" s="77" t="e">
        <f>IF(INDEX([2]pivotTable!T$3:T$308,MATCH(totalExpenditure!$A236,[2]pivotTable!$A$3:$A$308,0))/100*INDEX(gDP!AI$6:AI$271,MATCH(totalExpenditure!$A236,gDP!$B$6:$B$271))=0,"",INDEX([2]pivotTable!T$3:T$308,MATCH(totalExpenditure!$A236,[2]pivotTable!$A$3:$A$308,0))/100*INDEX(gDP!AI$6:AI$271,MATCH(totalExpenditure!$A236,gDP!$B$6:$B$271)))</f>
        <v>#N/A</v>
      </c>
      <c r="U236" s="77" t="e">
        <f>IF(INDEX([2]pivotTable!U$3:U$308,MATCH(totalExpenditure!$A236,[2]pivotTable!$A$3:$A$308,0))/100*INDEX(gDP!AJ$6:AJ$271,MATCH(totalExpenditure!$A236,gDP!$B$6:$B$271))=0,"",INDEX([2]pivotTable!U$3:U$308,MATCH(totalExpenditure!$A236,[2]pivotTable!$A$3:$A$308,0))/100*INDEX(gDP!AJ$6:AJ$271,MATCH(totalExpenditure!$A236,gDP!$B$6:$B$271)))</f>
        <v>#N/A</v>
      </c>
      <c r="V236" s="77" t="e">
        <f>IF(INDEX([2]pivotTable!V$3:V$308,MATCH(totalExpenditure!$A236,[2]pivotTable!$A$3:$A$308,0))/100*INDEX(gDP!AK$6:AK$271,MATCH(totalExpenditure!$A236,gDP!$B$6:$B$271))=0,"",INDEX([2]pivotTable!V$3:V$308,MATCH(totalExpenditure!$A236,[2]pivotTable!$A$3:$A$308,0))/100*INDEX(gDP!AK$6:AK$271,MATCH(totalExpenditure!$A236,gDP!$B$6:$B$271)))</f>
        <v>#N/A</v>
      </c>
      <c r="W236" s="77" t="e">
        <f>IF(INDEX([2]pivotTable!W$3:W$308,MATCH(totalExpenditure!$A236,[2]pivotTable!$A$3:$A$308,0))/100*INDEX(gDP!AL$6:AL$271,MATCH(totalExpenditure!$A236,gDP!$B$6:$B$271))=0,"",INDEX([2]pivotTable!W$3:W$308,MATCH(totalExpenditure!$A236,[2]pivotTable!$A$3:$A$308,0))/100*INDEX(gDP!AL$6:AL$271,MATCH(totalExpenditure!$A236,gDP!$B$6:$B$271)))</f>
        <v>#N/A</v>
      </c>
      <c r="X236" s="77" t="e">
        <f>IF(INDEX([2]pivotTable!X$3:X$308,MATCH(totalExpenditure!$A236,[2]pivotTable!$A$3:$A$308,0))/100*INDEX(gDP!AM$6:AM$271,MATCH(totalExpenditure!$A236,gDP!$B$6:$B$271))=0,"",INDEX([2]pivotTable!X$3:X$308,MATCH(totalExpenditure!$A236,[2]pivotTable!$A$3:$A$308,0))/100*INDEX(gDP!AM$6:AM$271,MATCH(totalExpenditure!$A236,gDP!$B$6:$B$271)))</f>
        <v>#N/A</v>
      </c>
      <c r="Y236" s="77" t="e">
        <f>IF(INDEX([2]pivotTable!Y$3:Y$308,MATCH(totalExpenditure!$A236,[2]pivotTable!$A$3:$A$308,0))/100*INDEX(gDP!AN$6:AN$271,MATCH(totalExpenditure!$A236,gDP!$B$6:$B$271))=0,"",INDEX([2]pivotTable!Y$3:Y$308,MATCH(totalExpenditure!$A236,[2]pivotTable!$A$3:$A$308,0))/100*INDEX(gDP!AN$6:AN$271,MATCH(totalExpenditure!$A236,gDP!$B$6:$B$271)))</f>
        <v>#N/A</v>
      </c>
      <c r="Z236" s="77" t="e">
        <f>IF(INDEX([2]pivotTable!Z$3:Z$308,MATCH(totalExpenditure!$A236,[2]pivotTable!$A$3:$A$308,0))/100*INDEX(gDP!AO$6:AO$271,MATCH(totalExpenditure!$A236,gDP!$B$6:$B$271))=0,"",INDEX([2]pivotTable!Z$3:Z$308,MATCH(totalExpenditure!$A236,[2]pivotTable!$A$3:$A$308,0))/100*INDEX(gDP!AO$6:AO$271,MATCH(totalExpenditure!$A236,gDP!$B$6:$B$271)))</f>
        <v>#N/A</v>
      </c>
      <c r="AA236" s="77" t="e">
        <f>IF(INDEX([2]pivotTable!AA$3:AA$308,MATCH(totalExpenditure!$A236,[2]pivotTable!$A$3:$A$308,0))/100*INDEX(gDP!AP$6:AP$271,MATCH(totalExpenditure!$A236,gDP!$B$6:$B$271))=0,"",INDEX([2]pivotTable!AA$3:AA$308,MATCH(totalExpenditure!$A236,[2]pivotTable!$A$3:$A$308,0))/100*INDEX(gDP!AP$6:AP$271,MATCH(totalExpenditure!$A236,gDP!$B$6:$B$271)))</f>
        <v>#N/A</v>
      </c>
      <c r="AB236" s="77" t="e">
        <f>IF(INDEX([2]pivotTable!AB$3:AB$308,MATCH(totalExpenditure!$A236,[2]pivotTable!$A$3:$A$308,0))/100*INDEX(gDP!AQ$6:AQ$271,MATCH(totalExpenditure!$A236,gDP!$B$6:$B$271))=0,"",INDEX([2]pivotTable!AB$3:AB$308,MATCH(totalExpenditure!$A236,[2]pivotTable!$A$3:$A$308,0))/100*INDEX(gDP!AQ$6:AQ$271,MATCH(totalExpenditure!$A236,gDP!$B$6:$B$271)))</f>
        <v>#N/A</v>
      </c>
      <c r="AC236" s="77" t="e">
        <f>IF(INDEX([2]pivotTable!AC$3:AC$308,MATCH(totalExpenditure!$A236,[2]pivotTable!$A$3:$A$308,0))/100*INDEX(gDP!AR$6:AR$271,MATCH(totalExpenditure!$A236,gDP!$B$6:$B$271))=0,"",INDEX([2]pivotTable!AC$3:AC$308,MATCH(totalExpenditure!$A236,[2]pivotTable!$A$3:$A$308,0))/100*INDEX(gDP!AR$6:AR$271,MATCH(totalExpenditure!$A236,gDP!$B$6:$B$271)))</f>
        <v>#N/A</v>
      </c>
      <c r="AD236" s="77" t="e">
        <f>IF(INDEX([2]pivotTable!AD$3:AD$308,MATCH(totalExpenditure!$A236,[2]pivotTable!$A$3:$A$308,0))/100*INDEX(gDP!AS$6:AS$271,MATCH(totalExpenditure!$A236,gDP!$B$6:$B$271))=0,"",INDEX([2]pivotTable!AD$3:AD$308,MATCH(totalExpenditure!$A236,[2]pivotTable!$A$3:$A$308,0))/100*INDEX(gDP!AS$6:AS$271,MATCH(totalExpenditure!$A236,gDP!$B$6:$B$271)))</f>
        <v>#N/A</v>
      </c>
      <c r="AE236" s="77" t="e">
        <f>IF(INDEX([2]pivotTable!AE$3:AE$308,MATCH(totalExpenditure!$A236,[2]pivotTable!$A$3:$A$308,0))/100*INDEX(gDP!AT$6:AT$271,MATCH(totalExpenditure!$A236,gDP!$B$6:$B$271))=0,"",INDEX([2]pivotTable!AE$3:AE$308,MATCH(totalExpenditure!$A236,[2]pivotTable!$A$3:$A$308,0))/100*INDEX(gDP!AT$6:AT$271,MATCH(totalExpenditure!$A236,gDP!$B$6:$B$271)))</f>
        <v>#N/A</v>
      </c>
      <c r="AF236" s="77" t="e">
        <f>IF(INDEX([2]pivotTable!AF$3:AF$308,MATCH(totalExpenditure!$A236,[2]pivotTable!$A$3:$A$308,0))/100*INDEX(gDP!AU$6:AU$271,MATCH(totalExpenditure!$A236,gDP!$B$6:$B$271))=0,"",INDEX([2]pivotTable!AF$3:AF$308,MATCH(totalExpenditure!$A236,[2]pivotTable!$A$3:$A$308,0))/100*INDEX(gDP!AU$6:AU$271,MATCH(totalExpenditure!$A236,gDP!$B$6:$B$271)))</f>
        <v>#N/A</v>
      </c>
      <c r="AG236" s="77" t="e">
        <f>IF(INDEX([2]pivotTable!AG$3:AG$308,MATCH(totalExpenditure!$A236,[2]pivotTable!$A$3:$A$308,0))/100*INDEX(gDP!AV$6:AV$271,MATCH(totalExpenditure!$A236,gDP!$B$6:$B$271))=0,"",INDEX([2]pivotTable!AG$3:AG$308,MATCH(totalExpenditure!$A236,[2]pivotTable!$A$3:$A$308,0))/100*INDEX(gDP!AV$6:AV$271,MATCH(totalExpenditure!$A236,gDP!$B$6:$B$271)))</f>
        <v>#N/A</v>
      </c>
      <c r="AH236" s="77" t="e">
        <f>IF(INDEX([2]pivotTable!AH$3:AH$308,MATCH(totalExpenditure!$A236,[2]pivotTable!$A$3:$A$308,0))/100*INDEX(gDP!AW$6:AW$271,MATCH(totalExpenditure!$A236,gDP!$B$6:$B$271))=0,"",INDEX([2]pivotTable!AH$3:AH$308,MATCH(totalExpenditure!$A236,[2]pivotTable!$A$3:$A$308,0))/100*INDEX(gDP!AW$6:AW$271,MATCH(totalExpenditure!$A236,gDP!$B$6:$B$271)))</f>
        <v>#N/A</v>
      </c>
      <c r="AI236" s="77" t="e">
        <f>IF(INDEX([2]pivotTable!AI$3:AI$308,MATCH(totalExpenditure!$A236,[2]pivotTable!$A$3:$A$308,0))/100*INDEX(gDP!AX$6:AX$271,MATCH(totalExpenditure!$A236,gDP!$B$6:$B$271))=0,"",INDEX([2]pivotTable!AI$3:AI$308,MATCH(totalExpenditure!$A236,[2]pivotTable!$A$3:$A$308,0))/100*INDEX(gDP!AX$6:AX$271,MATCH(totalExpenditure!$A236,gDP!$B$6:$B$271)))</f>
        <v>#N/A</v>
      </c>
      <c r="AJ236" s="77" t="e">
        <f>IF(INDEX([2]pivotTable!AJ$3:AJ$308,MATCH(totalExpenditure!$A236,[2]pivotTable!$A$3:$A$308,0))/100*INDEX(gDP!AY$6:AY$271,MATCH(totalExpenditure!$A236,gDP!$B$6:$B$271))=0,"",INDEX([2]pivotTable!AJ$3:AJ$308,MATCH(totalExpenditure!$A236,[2]pivotTable!$A$3:$A$308,0))/100*INDEX(gDP!AY$6:AY$271,MATCH(totalExpenditure!$A236,gDP!$B$6:$B$271)))</f>
        <v>#N/A</v>
      </c>
      <c r="AK236" s="77" t="e">
        <f>IF(INDEX([2]pivotTable!AK$3:AK$308,MATCH(totalExpenditure!$A236,[2]pivotTable!$A$3:$A$308,0))/100*INDEX(gDP!AZ$6:AZ$271,MATCH(totalExpenditure!$A236,gDP!$B$6:$B$271))=0,"",INDEX([2]pivotTable!AK$3:AK$308,MATCH(totalExpenditure!$A236,[2]pivotTable!$A$3:$A$308,0))/100*INDEX(gDP!AZ$6:AZ$271,MATCH(totalExpenditure!$A236,gDP!$B$6:$B$271)))</f>
        <v>#N/A</v>
      </c>
      <c r="AL236" s="77" t="e">
        <f>IF(INDEX([2]pivotTable!AL$3:AL$308,MATCH(totalExpenditure!$A236,[2]pivotTable!$A$3:$A$308,0))/100*INDEX(gDP!BA$6:BA$271,MATCH(totalExpenditure!$A236,gDP!$B$6:$B$271))=0,"",INDEX([2]pivotTable!AL$3:AL$308,MATCH(totalExpenditure!$A236,[2]pivotTable!$A$3:$A$308,0))/100*INDEX(gDP!BA$6:BA$271,MATCH(totalExpenditure!$A236,gDP!$B$6:$B$271)))</f>
        <v>#N/A</v>
      </c>
      <c r="AM236" s="77" t="e">
        <f>IF(INDEX([2]pivotTable!AM$3:AM$308,MATCH(totalExpenditure!$A236,[2]pivotTable!$A$3:$A$308,0))/100*INDEX(gDP!BB$6:BB$271,MATCH(totalExpenditure!$A236,gDP!$B$6:$B$271))=0,"",INDEX([2]pivotTable!AM$3:AM$308,MATCH(totalExpenditure!$A236,[2]pivotTable!$A$3:$A$308,0))/100*INDEX(gDP!BB$6:BB$271,MATCH(totalExpenditure!$A236,gDP!$B$6:$B$271)))</f>
        <v>#N/A</v>
      </c>
      <c r="AN236" s="77" t="e">
        <f>IF(INDEX([2]pivotTable!AN$3:AN$308,MATCH(totalExpenditure!$A236,[2]pivotTable!$A$3:$A$308,0))/100*INDEX(gDP!BC$6:BC$271,MATCH(totalExpenditure!$A236,gDP!$B$6:$B$271))=0,"",INDEX([2]pivotTable!AN$3:AN$308,MATCH(totalExpenditure!$A236,[2]pivotTable!$A$3:$A$308,0))/100*INDEX(gDP!BC$6:BC$271,MATCH(totalExpenditure!$A236,gDP!$B$6:$B$271)))</f>
        <v>#N/A</v>
      </c>
      <c r="AO236" s="77" t="e">
        <f>IF(INDEX([2]pivotTable!AO$3:AO$308,MATCH(totalExpenditure!$A236,[2]pivotTable!$A$3:$A$308,0))/100*INDEX(gDP!BD$6:BD$271,MATCH(totalExpenditure!$A236,gDP!$B$6:$B$271))=0,"",INDEX([2]pivotTable!AO$3:AO$308,MATCH(totalExpenditure!$A236,[2]pivotTable!$A$3:$A$308,0))/100*INDEX(gDP!BD$6:BD$271,MATCH(totalExpenditure!$A236,gDP!$B$6:$B$271)))</f>
        <v>#N/A</v>
      </c>
      <c r="AP236" s="77" t="e">
        <f>IF(INDEX([2]pivotTable!AP$3:AP$308,MATCH(totalExpenditure!$A236,[2]pivotTable!$A$3:$A$308,0))/100*INDEX(gDP!BE$6:BE$271,MATCH(totalExpenditure!$A236,gDP!$B$6:$B$271))=0,"",INDEX([2]pivotTable!AP$3:AP$308,MATCH(totalExpenditure!$A236,[2]pivotTable!$A$3:$A$308,0))/100*INDEX(gDP!BE$6:BE$271,MATCH(totalExpenditure!$A236,gDP!$B$6:$B$271)))</f>
        <v>#N/A</v>
      </c>
      <c r="AQ236" s="77" t="e">
        <f>IF(INDEX([2]pivotTable!AQ$3:AQ$308,MATCH(totalExpenditure!$A236,[2]pivotTable!$A$3:$A$308,0))/100*INDEX(gDP!BF$6:BF$271,MATCH(totalExpenditure!$A236,gDP!$B$6:$B$271))=0,"",INDEX([2]pivotTable!AQ$3:AQ$308,MATCH(totalExpenditure!$A236,[2]pivotTable!$A$3:$A$308,0))/100*INDEX(gDP!BF$6:BF$271,MATCH(totalExpenditure!$A236,gDP!$B$6:$B$271)))</f>
        <v>#N/A</v>
      </c>
      <c r="AR236" s="77" t="e">
        <f>IF(INDEX([2]pivotTable!AR$3:AR$308,MATCH(totalExpenditure!$A236,[2]pivotTable!$A$3:$A$308,0))/100*INDEX(gDP!BG$6:BG$271,MATCH(totalExpenditure!$A236,gDP!$B$6:$B$271))=0,"",INDEX([2]pivotTable!AR$3:AR$308,MATCH(totalExpenditure!$A236,[2]pivotTable!$A$3:$A$308,0))/100*INDEX(gDP!BG$6:BG$271,MATCH(totalExpenditure!$A236,gDP!$B$6:$B$271)))</f>
        <v>#N/A</v>
      </c>
      <c r="AS236" s="77" t="e">
        <f>IF(INDEX([2]pivotTable!AS$3:AS$308,MATCH(totalExpenditure!$A236,[2]pivotTable!$A$3:$A$308,0))/100*INDEX(gDP!BH$6:BH$271,MATCH(totalExpenditure!$A236,gDP!$B$6:$B$271))=0,"",INDEX([2]pivotTable!AS$3:AS$308,MATCH(totalExpenditure!$A236,[2]pivotTable!$A$3:$A$308,0))/100*INDEX(gDP!BH$6:BH$271,MATCH(totalExpenditure!$A236,gDP!$B$6:$B$271)))</f>
        <v>#N/A</v>
      </c>
      <c r="AT236" s="77" t="e">
        <f>IF(INDEX([2]pivotTable!AT$3:AT$308,MATCH(totalExpenditure!$A236,[2]pivotTable!$A$3:$A$308,0))/100*INDEX(gDP!BI$6:BI$271,MATCH(totalExpenditure!$A236,gDP!$B$6:$B$271))=0,"",INDEX([2]pivotTable!AT$3:AT$308,MATCH(totalExpenditure!$A236,[2]pivotTable!$A$3:$A$308,0))/100*INDEX(gDP!BI$6:BI$271,MATCH(totalExpenditure!$A236,gDP!$B$6:$B$271)))</f>
        <v>#N/A</v>
      </c>
      <c r="AU236" s="77" t="e">
        <f>IF(INDEX([2]pivotTable!AU$3:AU$308,MATCH(totalExpenditure!$A236,[2]pivotTable!$A$3:$A$308,0))/100*INDEX(gDP!BJ$6:BJ$271,MATCH(totalExpenditure!$A236,gDP!$B$6:$B$271))=0,"",INDEX([2]pivotTable!AU$3:AU$308,MATCH(totalExpenditure!$A236,[2]pivotTable!$A$3:$A$308,0))/100*INDEX(gDP!BJ$6:BJ$271,MATCH(totalExpenditure!$A236,gDP!$B$6:$B$271)))</f>
        <v>#N/A</v>
      </c>
      <c r="AV236" s="77" t="e">
        <f>IF(INDEX([2]pivotTable!AV$3:AV$308,MATCH(totalExpenditure!$A236,[2]pivotTable!$A$3:$A$308,0))/100*INDEX(gDP!BK$6:BK$271,MATCH(totalExpenditure!$A236,gDP!$B$6:$B$271))=0,"",INDEX([2]pivotTable!AV$3:AV$308,MATCH(totalExpenditure!$A236,[2]pivotTable!$A$3:$A$308,0))/100*INDEX(gDP!BK$6:BK$271,MATCH(totalExpenditure!$A236,gDP!$B$6:$B$271)))</f>
        <v>#N/A</v>
      </c>
      <c r="AW236" s="77" t="e">
        <f>IF(INDEX([2]pivotTable!AW$3:AW$308,MATCH(totalExpenditure!$A236,[2]pivotTable!$A$3:$A$308,0))/100*INDEX(gDP!BL$6:BL$271,MATCH(totalExpenditure!$A236,gDP!$B$6:$B$271))=0,"",INDEX([2]pivotTable!AW$3:AW$308,MATCH(totalExpenditure!$A236,[2]pivotTable!$A$3:$A$308,0))/100*INDEX(gDP!BL$6:BL$271,MATCH(totalExpenditure!$A236,gDP!$B$6:$B$271)))</f>
        <v>#N/A</v>
      </c>
      <c r="AX236" s="77" t="e">
        <f>IF(INDEX([2]pivotTable!AX$3:AX$308,MATCH(totalExpenditure!$A236,[2]pivotTable!$A$3:$A$308,0))/100*INDEX(gDP!BM$6:BM$271,MATCH(totalExpenditure!$A236,gDP!$B$6:$B$271))=0,"",INDEX([2]pivotTable!AX$3:AX$308,MATCH(totalExpenditure!$A236,[2]pivotTable!$A$3:$A$308,0))/100*INDEX(gDP!BM$6:BM$271,MATCH(totalExpenditure!$A236,gDP!$B$6:$B$271)))</f>
        <v>#N/A</v>
      </c>
      <c r="AY236" s="77" t="e">
        <f>IF(INDEX([2]pivotTable!AY$3:AY$308,MATCH(totalExpenditure!$A236,[2]pivotTable!$A$3:$A$308,0))/100*INDEX(gDP!BN$6:BN$271,MATCH(totalExpenditure!$A236,gDP!$B$6:$B$271))=0,"",INDEX([2]pivotTable!AY$3:AY$308,MATCH(totalExpenditure!$A236,[2]pivotTable!$A$3:$A$308,0))/100*INDEX(gDP!BN$6:BN$271,MATCH(totalExpenditure!$A236,gDP!$B$6:$B$271)))</f>
        <v>#N/A</v>
      </c>
      <c r="AZ236" s="77" t="e">
        <f>IF(INDEX([2]pivotTable!AZ$3:AZ$308,MATCH(totalExpenditure!$A236,[2]pivotTable!$A$3:$A$308,0))/100*INDEX(gDP!BO$6:BO$271,MATCH(totalExpenditure!$A236,gDP!$B$6:$B$271))=0,"",INDEX([2]pivotTable!AZ$3:AZ$308,MATCH(totalExpenditure!$A236,[2]pivotTable!$A$3:$A$308,0))/100*INDEX(gDP!BO$6:BO$271,MATCH(totalExpenditure!$A236,gDP!$B$6:$B$271)))</f>
        <v>#N/A</v>
      </c>
      <c r="BA236" s="77" t="e">
        <f>IF(INDEX([2]pivotTable!B$310:B$615,MATCH(totalExpenditure!$A236,[2]pivotTable!$A$310:$A$615,0))/100*INDEX(gDP!Q$6:Q$271,MATCH(totalExpenditure!$A236,gDP!$B$6:$B$271))=0,"",INDEX([2]pivotTable!B$310:B$615,MATCH(totalExpenditure!$A236,[2]pivotTable!$A$310:$A$615,0))/100*INDEX(gDP!Q$6:Q$271,MATCH(totalExpenditure!$A236,gDP!$B$6:$B$271)))</f>
        <v>#N/A</v>
      </c>
      <c r="BB236" s="77" t="e">
        <f>IF(INDEX([2]pivotTable!C$310:C$615,MATCH(totalExpenditure!$A236,[2]pivotTable!$A$310:$A$615,0))/100*INDEX(gDP!R$6:R$271,MATCH(totalExpenditure!$A236,gDP!$B$6:$B$271))=0,"",INDEX([2]pivotTable!C$310:C$615,MATCH(totalExpenditure!$A236,[2]pivotTable!$A$310:$A$615,0))/100*INDEX(gDP!R$6:R$271,MATCH(totalExpenditure!$A236,gDP!$B$6:$B$271)))</f>
        <v>#N/A</v>
      </c>
      <c r="BC236" s="77" t="e">
        <f>IF(INDEX([2]pivotTable!D$310:D$615,MATCH(totalExpenditure!$A236,[2]pivotTable!$A$310:$A$615,0))/100*INDEX(gDP!S$6:S$271,MATCH(totalExpenditure!$A236,gDP!$B$6:$B$271))=0,"",INDEX([2]pivotTable!D$310:D$615,MATCH(totalExpenditure!$A236,[2]pivotTable!$A$310:$A$615,0))/100*INDEX(gDP!S$6:S$271,MATCH(totalExpenditure!$A236,gDP!$B$6:$B$271)))</f>
        <v>#N/A</v>
      </c>
      <c r="BD236" s="77" t="e">
        <f>IF(INDEX([2]pivotTable!E$310:E$615,MATCH(totalExpenditure!$A236,[2]pivotTable!$A$310:$A$615,0))/100*INDEX(gDP!T$6:T$271,MATCH(totalExpenditure!$A236,gDP!$B$6:$B$271))=0,"",INDEX([2]pivotTable!E$310:E$615,MATCH(totalExpenditure!$A236,[2]pivotTable!$A$310:$A$615,0))/100*INDEX(gDP!T$6:T$271,MATCH(totalExpenditure!$A236,gDP!$B$6:$B$271)))</f>
        <v>#N/A</v>
      </c>
      <c r="BE236" s="77" t="e">
        <f>IF(INDEX([2]pivotTable!F$310:F$615,MATCH(totalExpenditure!$A236,[2]pivotTable!$A$310:$A$615,0))/100*INDEX(gDP!U$6:U$271,MATCH(totalExpenditure!$A236,gDP!$B$6:$B$271))=0,"",INDEX([2]pivotTable!F$310:F$615,MATCH(totalExpenditure!$A236,[2]pivotTable!$A$310:$A$615,0))/100*INDEX(gDP!U$6:U$271,MATCH(totalExpenditure!$A236,gDP!$B$6:$B$271)))</f>
        <v>#N/A</v>
      </c>
      <c r="BF236" s="77" t="e">
        <f>IF(INDEX([2]pivotTable!G$310:G$615,MATCH(totalExpenditure!$A236,[2]pivotTable!$A$310:$A$615,0))/100*INDEX(gDP!V$6:V$271,MATCH(totalExpenditure!$A236,gDP!$B$6:$B$271))=0,"",INDEX([2]pivotTable!G$310:G$615,MATCH(totalExpenditure!$A236,[2]pivotTable!$A$310:$A$615,0))/100*INDEX(gDP!V$6:V$271,MATCH(totalExpenditure!$A236,gDP!$B$6:$B$271)))</f>
        <v>#N/A</v>
      </c>
      <c r="BG236" s="77" t="e">
        <f>IF(INDEX([2]pivotTable!H$310:H$615,MATCH(totalExpenditure!$A236,[2]pivotTable!$A$310:$A$615,0))/100*INDEX(gDP!W$6:W$271,MATCH(totalExpenditure!$A236,gDP!$B$6:$B$271))=0,"",INDEX([2]pivotTable!H$310:H$615,MATCH(totalExpenditure!$A236,[2]pivotTable!$A$310:$A$615,0))/100*INDEX(gDP!W$6:W$271,MATCH(totalExpenditure!$A236,gDP!$B$6:$B$271)))</f>
        <v>#N/A</v>
      </c>
      <c r="BH236" s="77" t="e">
        <f>IF(INDEX([2]pivotTable!I$310:I$615,MATCH(totalExpenditure!$A236,[2]pivotTable!$A$310:$A$615,0))/100*INDEX(gDP!X$6:X$271,MATCH(totalExpenditure!$A236,gDP!$B$6:$B$271))=0,"",INDEX([2]pivotTable!I$310:I$615,MATCH(totalExpenditure!$A236,[2]pivotTable!$A$310:$A$615,0))/100*INDEX(gDP!X$6:X$271,MATCH(totalExpenditure!$A236,gDP!$B$6:$B$271)))</f>
        <v>#N/A</v>
      </c>
      <c r="BI236" s="77" t="e">
        <f>IF(INDEX([2]pivotTable!J$310:J$615,MATCH(totalExpenditure!$A236,[2]pivotTable!$A$310:$A$615,0))/100*INDEX(gDP!Y$6:Y$271,MATCH(totalExpenditure!$A236,gDP!$B$6:$B$271))=0,"",INDEX([2]pivotTable!J$310:J$615,MATCH(totalExpenditure!$A236,[2]pivotTable!$A$310:$A$615,0))/100*INDEX(gDP!Y$6:Y$271,MATCH(totalExpenditure!$A236,gDP!$B$6:$B$271)))</f>
        <v>#N/A</v>
      </c>
      <c r="BJ236" s="77" t="e">
        <f>IF(INDEX([2]pivotTable!K$310:K$615,MATCH(totalExpenditure!$A236,[2]pivotTable!$A$310:$A$615,0))/100*INDEX(gDP!Z$6:Z$271,MATCH(totalExpenditure!$A236,gDP!$B$6:$B$271))=0,"",INDEX([2]pivotTable!K$310:K$615,MATCH(totalExpenditure!$A236,[2]pivotTable!$A$310:$A$615,0))/100*INDEX(gDP!Z$6:Z$271,MATCH(totalExpenditure!$A236,gDP!$B$6:$B$271)))</f>
        <v>#N/A</v>
      </c>
      <c r="BK236" s="77" t="e">
        <f>IF(INDEX([2]pivotTable!L$310:L$615,MATCH(totalExpenditure!$A236,[2]pivotTable!$A$310:$A$615,0))/100*INDEX(gDP!AA$6:AA$271,MATCH(totalExpenditure!$A236,gDP!$B$6:$B$271))=0,"",INDEX([2]pivotTable!L$310:L$615,MATCH(totalExpenditure!$A236,[2]pivotTable!$A$310:$A$615,0))/100*INDEX(gDP!AA$6:AA$271,MATCH(totalExpenditure!$A236,gDP!$B$6:$B$271)))</f>
        <v>#N/A</v>
      </c>
      <c r="BL236" s="77" t="e">
        <f>IF(INDEX([2]pivotTable!M$310:M$615,MATCH(totalExpenditure!$A236,[2]pivotTable!$A$310:$A$615,0))/100*INDEX(gDP!AB$6:AB$271,MATCH(totalExpenditure!$A236,gDP!$B$6:$B$271))=0,"",INDEX([2]pivotTable!M$310:M$615,MATCH(totalExpenditure!$A236,[2]pivotTable!$A$310:$A$615,0))/100*INDEX(gDP!AB$6:AB$271,MATCH(totalExpenditure!$A236,gDP!$B$6:$B$271)))</f>
        <v>#N/A</v>
      </c>
      <c r="BM236" s="77" t="e">
        <f>IF(INDEX([2]pivotTable!N$310:N$615,MATCH(totalExpenditure!$A236,[2]pivotTable!$A$310:$A$615,0))/100*INDEX(gDP!AC$6:AC$271,MATCH(totalExpenditure!$A236,gDP!$B$6:$B$271))=0,"",INDEX([2]pivotTable!N$310:N$615,MATCH(totalExpenditure!$A236,[2]pivotTable!$A$310:$A$615,0))/100*INDEX(gDP!AC$6:AC$271,MATCH(totalExpenditure!$A236,gDP!$B$6:$B$271)))</f>
        <v>#N/A</v>
      </c>
      <c r="BN236" s="77" t="e">
        <f>IF(INDEX([2]pivotTable!O$310:O$615,MATCH(totalExpenditure!$A236,[2]pivotTable!$A$310:$A$615,0))/100*INDEX(gDP!AD$6:AD$271,MATCH(totalExpenditure!$A236,gDP!$B$6:$B$271))=0,"",INDEX([2]pivotTable!O$310:O$615,MATCH(totalExpenditure!$A236,[2]pivotTable!$A$310:$A$615,0))/100*INDEX(gDP!AD$6:AD$271,MATCH(totalExpenditure!$A236,gDP!$B$6:$B$271)))</f>
        <v>#N/A</v>
      </c>
      <c r="BO236" s="77" t="e">
        <f>IF(INDEX([2]pivotTable!P$310:P$615,MATCH(totalExpenditure!$A236,[2]pivotTable!$A$310:$A$615,0))/100*INDEX(gDP!AE$6:AE$271,MATCH(totalExpenditure!$A236,gDP!$B$6:$B$271))=0,"",INDEX([2]pivotTable!P$310:P$615,MATCH(totalExpenditure!$A236,[2]pivotTable!$A$310:$A$615,0))/100*INDEX(gDP!AE$6:AE$271,MATCH(totalExpenditure!$A236,gDP!$B$6:$B$271)))</f>
        <v>#N/A</v>
      </c>
      <c r="BP236" s="77" t="e">
        <f>IF(INDEX([2]pivotTable!Q$310:Q$615,MATCH(totalExpenditure!$A236,[2]pivotTable!$A$310:$A$615,0))/100*INDEX(gDP!AF$6:AF$271,MATCH(totalExpenditure!$A236,gDP!$B$6:$B$271))=0,"",INDEX([2]pivotTable!Q$310:Q$615,MATCH(totalExpenditure!$A236,[2]pivotTable!$A$310:$A$615,0))/100*INDEX(gDP!AF$6:AF$271,MATCH(totalExpenditure!$A236,gDP!$B$6:$B$271)))</f>
        <v>#N/A</v>
      </c>
      <c r="BQ236" s="77" t="e">
        <f>IF(INDEX([2]pivotTable!R$310:R$615,MATCH(totalExpenditure!$A236,[2]pivotTable!$A$310:$A$615,0))/100*INDEX(gDP!AG$6:AG$271,MATCH(totalExpenditure!$A236,gDP!$B$6:$B$271))=0,"",INDEX([2]pivotTable!R$310:R$615,MATCH(totalExpenditure!$A236,[2]pivotTable!$A$310:$A$615,0))/100*INDEX(gDP!AG$6:AG$271,MATCH(totalExpenditure!$A236,gDP!$B$6:$B$271)))</f>
        <v>#N/A</v>
      </c>
      <c r="BR236" s="77" t="e">
        <f>IF(INDEX([2]pivotTable!S$310:S$615,MATCH(totalExpenditure!$A236,[2]pivotTable!$A$310:$A$615,0))/100*INDEX(gDP!AH$6:AH$271,MATCH(totalExpenditure!$A236,gDP!$B$6:$B$271))=0,"",INDEX([2]pivotTable!S$310:S$615,MATCH(totalExpenditure!$A236,[2]pivotTable!$A$310:$A$615,0))/100*INDEX(gDP!AH$6:AH$271,MATCH(totalExpenditure!$A236,gDP!$B$6:$B$271)))</f>
        <v>#N/A</v>
      </c>
      <c r="BS236" s="77" t="e">
        <f>IF(INDEX([2]pivotTable!T$310:T$615,MATCH(totalExpenditure!$A236,[2]pivotTable!$A$310:$A$615,0))/100*INDEX(gDP!AI$6:AI$271,MATCH(totalExpenditure!$A236,gDP!$B$6:$B$271))=0,"",INDEX([2]pivotTable!T$310:T$615,MATCH(totalExpenditure!$A236,[2]pivotTable!$A$310:$A$615,0))/100*INDEX(gDP!AI$6:AI$271,MATCH(totalExpenditure!$A236,gDP!$B$6:$B$271)))</f>
        <v>#N/A</v>
      </c>
      <c r="BT236" s="77" t="e">
        <f>IF(INDEX([2]pivotTable!U$310:U$615,MATCH(totalExpenditure!$A236,[2]pivotTable!$A$310:$A$615,0))/100*INDEX(gDP!AJ$6:AJ$271,MATCH(totalExpenditure!$A236,gDP!$B$6:$B$271))=0,"",INDEX([2]pivotTable!U$310:U$615,MATCH(totalExpenditure!$A236,[2]pivotTable!$A$310:$A$615,0))/100*INDEX(gDP!AJ$6:AJ$271,MATCH(totalExpenditure!$A236,gDP!$B$6:$B$271)))</f>
        <v>#N/A</v>
      </c>
      <c r="BU236" s="77" t="e">
        <f>IF(INDEX([2]pivotTable!V$310:V$615,MATCH(totalExpenditure!$A236,[2]pivotTable!$A$310:$A$615,0))/100*INDEX(gDP!AK$6:AK$271,MATCH(totalExpenditure!$A236,gDP!$B$6:$B$271))=0,"",INDEX([2]pivotTable!V$310:V$615,MATCH(totalExpenditure!$A236,[2]pivotTable!$A$310:$A$615,0))/100*INDEX(gDP!AK$6:AK$271,MATCH(totalExpenditure!$A236,gDP!$B$6:$B$271)))</f>
        <v>#N/A</v>
      </c>
      <c r="BV236" s="77" t="e">
        <f>IF(INDEX([2]pivotTable!W$310:W$615,MATCH(totalExpenditure!$A236,[2]pivotTable!$A$310:$A$615,0))/100*INDEX(gDP!AL$6:AL$271,MATCH(totalExpenditure!$A236,gDP!$B$6:$B$271))=0,"",INDEX([2]pivotTable!W$310:W$615,MATCH(totalExpenditure!$A236,[2]pivotTable!$A$310:$A$615,0))/100*INDEX(gDP!AL$6:AL$271,MATCH(totalExpenditure!$A236,gDP!$B$6:$B$271)))</f>
        <v>#N/A</v>
      </c>
      <c r="BW236" s="77" t="e">
        <f>IF(INDEX([2]pivotTable!X$310:X$615,MATCH(totalExpenditure!$A236,[2]pivotTable!$A$310:$A$615,0))/100*INDEX(gDP!AM$6:AM$271,MATCH(totalExpenditure!$A236,gDP!$B$6:$B$271))=0,"",INDEX([2]pivotTable!X$310:X$615,MATCH(totalExpenditure!$A236,[2]pivotTable!$A$310:$A$615,0))/100*INDEX(gDP!AM$6:AM$271,MATCH(totalExpenditure!$A236,gDP!$B$6:$B$271)))</f>
        <v>#N/A</v>
      </c>
      <c r="BX236" s="77" t="e">
        <f>IF(INDEX([2]pivotTable!Y$310:Y$615,MATCH(totalExpenditure!$A236,[2]pivotTable!$A$310:$A$615,0))/100*INDEX(gDP!AN$6:AN$271,MATCH(totalExpenditure!$A236,gDP!$B$6:$B$271))=0,"",INDEX([2]pivotTable!Y$310:Y$615,MATCH(totalExpenditure!$A236,[2]pivotTable!$A$310:$A$615,0))/100*INDEX(gDP!AN$6:AN$271,MATCH(totalExpenditure!$A236,gDP!$B$6:$B$271)))</f>
        <v>#N/A</v>
      </c>
      <c r="BY236" s="77" t="e">
        <f>IF(INDEX([2]pivotTable!Z$310:Z$615,MATCH(totalExpenditure!$A236,[2]pivotTable!$A$310:$A$615,0))/100*INDEX(gDP!AO$6:AO$271,MATCH(totalExpenditure!$A236,gDP!$B$6:$B$271))=0,"",INDEX([2]pivotTable!Z$310:Z$615,MATCH(totalExpenditure!$A236,[2]pivotTable!$A$310:$A$615,0))/100*INDEX(gDP!AO$6:AO$271,MATCH(totalExpenditure!$A236,gDP!$B$6:$B$271)))</f>
        <v>#N/A</v>
      </c>
      <c r="BZ236" s="77" t="e">
        <f>IF(INDEX([2]pivotTable!AA$310:AA$615,MATCH(totalExpenditure!$A236,[2]pivotTable!$A$310:$A$615,0))/100*INDEX(gDP!AP$6:AP$271,MATCH(totalExpenditure!$A236,gDP!$B$6:$B$271))=0,"",INDEX([2]pivotTable!AA$310:AA$615,MATCH(totalExpenditure!$A236,[2]pivotTable!$A$310:$A$615,0))/100*INDEX(gDP!AP$6:AP$271,MATCH(totalExpenditure!$A236,gDP!$B$6:$B$271)))</f>
        <v>#N/A</v>
      </c>
      <c r="CA236" s="77" t="e">
        <f>IF(INDEX([2]pivotTable!AB$310:AB$615,MATCH(totalExpenditure!$A236,[2]pivotTable!$A$310:$A$615,0))/100*INDEX(gDP!AQ$6:AQ$271,MATCH(totalExpenditure!$A236,gDP!$B$6:$B$271))=0,"",INDEX([2]pivotTable!AB$310:AB$615,MATCH(totalExpenditure!$A236,[2]pivotTable!$A$310:$A$615,0))/100*INDEX(gDP!AQ$6:AQ$271,MATCH(totalExpenditure!$A236,gDP!$B$6:$B$271)))</f>
        <v>#N/A</v>
      </c>
      <c r="CB236" s="77" t="e">
        <f>IF(INDEX([2]pivotTable!AC$310:AC$615,MATCH(totalExpenditure!$A236,[2]pivotTable!$A$310:$A$615,0))/100*INDEX(gDP!AR$6:AR$271,MATCH(totalExpenditure!$A236,gDP!$B$6:$B$271))=0,"",INDEX([2]pivotTable!AC$310:AC$615,MATCH(totalExpenditure!$A236,[2]pivotTable!$A$310:$A$615,0))/100*INDEX(gDP!AR$6:AR$271,MATCH(totalExpenditure!$A236,gDP!$B$6:$B$271)))</f>
        <v>#N/A</v>
      </c>
      <c r="CC236" s="77" t="e">
        <f>IF(INDEX([2]pivotTable!AD$310:AD$615,MATCH(totalExpenditure!$A236,[2]pivotTable!$A$310:$A$615,0))/100*INDEX(gDP!AS$6:AS$271,MATCH(totalExpenditure!$A236,gDP!$B$6:$B$271))=0,"",INDEX([2]pivotTable!AD$310:AD$615,MATCH(totalExpenditure!$A236,[2]pivotTable!$A$310:$A$615,0))/100*INDEX(gDP!AS$6:AS$271,MATCH(totalExpenditure!$A236,gDP!$B$6:$B$271)))</f>
        <v>#N/A</v>
      </c>
      <c r="CD236" s="77" t="e">
        <f>IF(INDEX([2]pivotTable!AE$310:AE$615,MATCH(totalExpenditure!$A236,[2]pivotTable!$A$310:$A$615,0))/100*INDEX(gDP!AT$6:AT$271,MATCH(totalExpenditure!$A236,gDP!$B$6:$B$271))=0,"",INDEX([2]pivotTable!AE$310:AE$615,MATCH(totalExpenditure!$A236,[2]pivotTable!$A$310:$A$615,0))/100*INDEX(gDP!AT$6:AT$271,MATCH(totalExpenditure!$A236,gDP!$B$6:$B$271)))</f>
        <v>#N/A</v>
      </c>
      <c r="CE236" s="77" t="e">
        <f>IF(INDEX([2]pivotTable!AF$310:AF$615,MATCH(totalExpenditure!$A236,[2]pivotTable!$A$310:$A$615,0))/100*INDEX(gDP!AU$6:AU$271,MATCH(totalExpenditure!$A236,gDP!$B$6:$B$271))=0,"",INDEX([2]pivotTable!AF$310:AF$615,MATCH(totalExpenditure!$A236,[2]pivotTable!$A$310:$A$615,0))/100*INDEX(gDP!AU$6:AU$271,MATCH(totalExpenditure!$A236,gDP!$B$6:$B$271)))</f>
        <v>#N/A</v>
      </c>
      <c r="CF236" s="77" t="e">
        <f>IF(INDEX([2]pivotTable!AG$310:AG$615,MATCH(totalExpenditure!$A236,[2]pivotTable!$A$310:$A$615,0))/100*INDEX(gDP!AV$6:AV$271,MATCH(totalExpenditure!$A236,gDP!$B$6:$B$271))=0,"",INDEX([2]pivotTable!AG$310:AG$615,MATCH(totalExpenditure!$A236,[2]pivotTable!$A$310:$A$615,0))/100*INDEX(gDP!AV$6:AV$271,MATCH(totalExpenditure!$A236,gDP!$B$6:$B$271)))</f>
        <v>#N/A</v>
      </c>
      <c r="CG236" s="77" t="e">
        <f>IF(INDEX([2]pivotTable!AH$310:AH$615,MATCH(totalExpenditure!$A236,[2]pivotTable!$A$310:$A$615,0))/100*INDEX(gDP!AW$6:AW$271,MATCH(totalExpenditure!$A236,gDP!$B$6:$B$271))=0,"",INDEX([2]pivotTable!AH$310:AH$615,MATCH(totalExpenditure!$A236,[2]pivotTable!$A$310:$A$615,0))/100*INDEX(gDP!AW$6:AW$271,MATCH(totalExpenditure!$A236,gDP!$B$6:$B$271)))</f>
        <v>#N/A</v>
      </c>
      <c r="CH236" s="77" t="e">
        <f>IF(INDEX([2]pivotTable!AI$310:AI$615,MATCH(totalExpenditure!$A236,[2]pivotTable!$A$310:$A$615,0))/100*INDEX(gDP!AX$6:AX$271,MATCH(totalExpenditure!$A236,gDP!$B$6:$B$271))=0,"",INDEX([2]pivotTable!AI$310:AI$615,MATCH(totalExpenditure!$A236,[2]pivotTable!$A$310:$A$615,0))/100*INDEX(gDP!AX$6:AX$271,MATCH(totalExpenditure!$A236,gDP!$B$6:$B$271)))</f>
        <v>#N/A</v>
      </c>
      <c r="CI236" s="77" t="e">
        <f>IF(INDEX([2]pivotTable!AJ$310:AJ$615,MATCH(totalExpenditure!$A236,[2]pivotTable!$A$310:$A$615,0))/100*INDEX(gDP!AY$6:AY$271,MATCH(totalExpenditure!$A236,gDP!$B$6:$B$271))=0,"",INDEX([2]pivotTable!AJ$310:AJ$615,MATCH(totalExpenditure!$A236,[2]pivotTable!$A$310:$A$615,0))/100*INDEX(gDP!AY$6:AY$271,MATCH(totalExpenditure!$A236,gDP!$B$6:$B$271)))</f>
        <v>#N/A</v>
      </c>
      <c r="CJ236" s="77" t="e">
        <f>IF(INDEX([2]pivotTable!AK$310:AK$615,MATCH(totalExpenditure!$A236,[2]pivotTable!$A$310:$A$615,0))/100*INDEX(gDP!AZ$6:AZ$271,MATCH(totalExpenditure!$A236,gDP!$B$6:$B$271))=0,"",INDEX([2]pivotTable!AK$310:AK$615,MATCH(totalExpenditure!$A236,[2]pivotTable!$A$310:$A$615,0))/100*INDEX(gDP!AZ$6:AZ$271,MATCH(totalExpenditure!$A236,gDP!$B$6:$B$271)))</f>
        <v>#N/A</v>
      </c>
      <c r="CK236" s="77" t="e">
        <f>IF(INDEX([2]pivotTable!AL$310:AL$615,MATCH(totalExpenditure!$A236,[2]pivotTable!$A$310:$A$615,0))/100*INDEX(gDP!BA$6:BA$271,MATCH(totalExpenditure!$A236,gDP!$B$6:$B$271))=0,"",INDEX([2]pivotTable!AL$310:AL$615,MATCH(totalExpenditure!$A236,[2]pivotTable!$A$310:$A$615,0))/100*INDEX(gDP!BA$6:BA$271,MATCH(totalExpenditure!$A236,gDP!$B$6:$B$271)))</f>
        <v>#N/A</v>
      </c>
      <c r="CL236" s="77" t="e">
        <f>IF(INDEX([2]pivotTable!AM$310:AM$615,MATCH(totalExpenditure!$A236,[2]pivotTable!$A$310:$A$615,0))/100*INDEX(gDP!BB$6:BB$271,MATCH(totalExpenditure!$A236,gDP!$B$6:$B$271))=0,"",INDEX([2]pivotTable!AM$310:AM$615,MATCH(totalExpenditure!$A236,[2]pivotTable!$A$310:$A$615,0))/100*INDEX(gDP!BB$6:BB$271,MATCH(totalExpenditure!$A236,gDP!$B$6:$B$271)))</f>
        <v>#N/A</v>
      </c>
      <c r="CM236" s="77" t="e">
        <f>IF(INDEX([2]pivotTable!AN$310:AN$615,MATCH(totalExpenditure!$A236,[2]pivotTable!$A$310:$A$615,0))/100*INDEX(gDP!BC$6:BC$271,MATCH(totalExpenditure!$A236,gDP!$B$6:$B$271))=0,"",INDEX([2]pivotTable!AN$310:AN$615,MATCH(totalExpenditure!$A236,[2]pivotTable!$A$310:$A$615,0))/100*INDEX(gDP!BC$6:BC$271,MATCH(totalExpenditure!$A236,gDP!$B$6:$B$271)))</f>
        <v>#N/A</v>
      </c>
      <c r="CN236" s="77" t="e">
        <f>IF(INDEX([2]pivotTable!AO$310:AO$615,MATCH(totalExpenditure!$A236,[2]pivotTable!$A$310:$A$615,0))/100*INDEX(gDP!BD$6:BD$271,MATCH(totalExpenditure!$A236,gDP!$B$6:$B$271))=0,"",INDEX([2]pivotTable!AO$310:AO$615,MATCH(totalExpenditure!$A236,[2]pivotTable!$A$310:$A$615,0))/100*INDEX(gDP!BD$6:BD$271,MATCH(totalExpenditure!$A236,gDP!$B$6:$B$271)))</f>
        <v>#N/A</v>
      </c>
      <c r="CO236" s="77" t="e">
        <f>IF(INDEX([2]pivotTable!AP$310:AP$615,MATCH(totalExpenditure!$A236,[2]pivotTable!$A$310:$A$615,0))/100*INDEX(gDP!BE$6:BE$271,MATCH(totalExpenditure!$A236,gDP!$B$6:$B$271))=0,"",INDEX([2]pivotTable!AP$310:AP$615,MATCH(totalExpenditure!$A236,[2]pivotTable!$A$310:$A$615,0))/100*INDEX(gDP!BE$6:BE$271,MATCH(totalExpenditure!$A236,gDP!$B$6:$B$271)))</f>
        <v>#N/A</v>
      </c>
      <c r="CP236" s="77" t="e">
        <f>IF(INDEX([2]pivotTable!AQ$310:AQ$615,MATCH(totalExpenditure!$A236,[2]pivotTable!$A$310:$A$615,0))/100*INDEX(gDP!BF$6:BF$271,MATCH(totalExpenditure!$A236,gDP!$B$6:$B$271))=0,"",INDEX([2]pivotTable!AQ$310:AQ$615,MATCH(totalExpenditure!$A236,[2]pivotTable!$A$310:$A$615,0))/100*INDEX(gDP!BF$6:BF$271,MATCH(totalExpenditure!$A236,gDP!$B$6:$B$271)))</f>
        <v>#N/A</v>
      </c>
      <c r="CQ236" s="77" t="e">
        <f>IF(INDEX([2]pivotTable!AR$310:AR$615,MATCH(totalExpenditure!$A236,[2]pivotTable!$A$310:$A$615,0))/100*INDEX(gDP!BG$6:BG$271,MATCH(totalExpenditure!$A236,gDP!$B$6:$B$271))=0,"",INDEX([2]pivotTable!AR$310:AR$615,MATCH(totalExpenditure!$A236,[2]pivotTable!$A$310:$A$615,0))/100*INDEX(gDP!BG$6:BG$271,MATCH(totalExpenditure!$A236,gDP!$B$6:$B$271)))</f>
        <v>#N/A</v>
      </c>
      <c r="CR236" s="77" t="e">
        <f>IF(INDEX([2]pivotTable!AS$310:AS$615,MATCH(totalExpenditure!$A236,[2]pivotTable!$A$310:$A$615,0))/100*INDEX(gDP!BH$6:BH$271,MATCH(totalExpenditure!$A236,gDP!$B$6:$B$271))=0,"",INDEX([2]pivotTable!AS$310:AS$615,MATCH(totalExpenditure!$A236,[2]pivotTable!$A$310:$A$615,0))/100*INDEX(gDP!BH$6:BH$271,MATCH(totalExpenditure!$A236,gDP!$B$6:$B$271)))</f>
        <v>#N/A</v>
      </c>
      <c r="CS236" s="77" t="e">
        <f>IF(INDEX([2]pivotTable!AT$310:AT$615,MATCH(totalExpenditure!$A236,[2]pivotTable!$A$310:$A$615,0))/100*INDEX(gDP!BI$6:BI$271,MATCH(totalExpenditure!$A236,gDP!$B$6:$B$271))=0,"",INDEX([2]pivotTable!AT$310:AT$615,MATCH(totalExpenditure!$A236,[2]pivotTable!$A$310:$A$615,0))/100*INDEX(gDP!BI$6:BI$271,MATCH(totalExpenditure!$A236,gDP!$B$6:$B$271)))</f>
        <v>#N/A</v>
      </c>
      <c r="CT236" s="77" t="e">
        <f>IF(INDEX([2]pivotTable!AU$310:AU$615,MATCH(totalExpenditure!$A236,[2]pivotTable!$A$310:$A$615,0))/100*INDEX(gDP!BJ$6:BJ$271,MATCH(totalExpenditure!$A236,gDP!$B$6:$B$271))=0,"",INDEX([2]pivotTable!AU$310:AU$615,MATCH(totalExpenditure!$A236,[2]pivotTable!$A$310:$A$615,0))/100*INDEX(gDP!BJ$6:BJ$271,MATCH(totalExpenditure!$A236,gDP!$B$6:$B$271)))</f>
        <v>#N/A</v>
      </c>
      <c r="CU236" s="77" t="e">
        <f>IF(INDEX([2]pivotTable!AV$310:AV$615,MATCH(totalExpenditure!$A236,[2]pivotTable!$A$310:$A$615,0))/100*INDEX(gDP!BK$6:BK$271,MATCH(totalExpenditure!$A236,gDP!$B$6:$B$271))=0,"",INDEX([2]pivotTable!AV$310:AV$615,MATCH(totalExpenditure!$A236,[2]pivotTable!$A$310:$A$615,0))/100*INDEX(gDP!BK$6:BK$271,MATCH(totalExpenditure!$A236,gDP!$B$6:$B$271)))</f>
        <v>#N/A</v>
      </c>
      <c r="CV236" s="77" t="e">
        <f>IF(INDEX([2]pivotTable!AW$310:AW$615,MATCH(totalExpenditure!$A236,[2]pivotTable!$A$310:$A$615,0))/100*INDEX(gDP!BL$6:BL$271,MATCH(totalExpenditure!$A236,gDP!$B$6:$B$271))=0,"",INDEX([2]pivotTable!AW$310:AW$615,MATCH(totalExpenditure!$A236,[2]pivotTable!$A$310:$A$615,0))/100*INDEX(gDP!BL$6:BL$271,MATCH(totalExpenditure!$A236,gDP!$B$6:$B$271)))</f>
        <v>#N/A</v>
      </c>
      <c r="CW236" s="77" t="e">
        <f>IF(INDEX([2]pivotTable!AX$310:AX$615,MATCH(totalExpenditure!$A236,[2]pivotTable!$A$310:$A$615,0))/100*INDEX(gDP!BM$6:BM$271,MATCH(totalExpenditure!$A236,gDP!$B$6:$B$271))=0,"",INDEX([2]pivotTable!AX$310:AX$615,MATCH(totalExpenditure!$A236,[2]pivotTable!$A$310:$A$615,0))/100*INDEX(gDP!BM$6:BM$271,MATCH(totalExpenditure!$A236,gDP!$B$6:$B$271)))</f>
        <v>#N/A</v>
      </c>
      <c r="CX236" s="77" t="e">
        <f>IF(INDEX([2]pivotTable!AY$310:AY$615,MATCH(totalExpenditure!$A236,[2]pivotTable!$A$310:$A$615,0))/100*INDEX(gDP!BN$6:BN$271,MATCH(totalExpenditure!$A236,gDP!$B$6:$B$271))=0,"",INDEX([2]pivotTable!AY$310:AY$615,MATCH(totalExpenditure!$A236,[2]pivotTable!$A$310:$A$615,0))/100*INDEX(gDP!BN$6:BN$271,MATCH(totalExpenditure!$A236,gDP!$B$6:$B$271)))</f>
        <v>#N/A</v>
      </c>
      <c r="CY236" s="77" t="e">
        <f>IF(INDEX([2]pivotTable!AZ$310:AZ$615,MATCH(totalExpenditure!$A236,[2]pivotTable!$A$310:$A$615,0))/100*INDEX(gDP!BO$6:BO$271,MATCH(totalExpenditure!$A236,gDP!$B$6:$B$271))=0,"",INDEX([2]pivotTable!AZ$310:AZ$615,MATCH(totalExpenditure!$A236,[2]pivotTable!$A$310:$A$615,0))/100*INDEX(gDP!BO$6:BO$271,MATCH(totalExpenditure!$A236,gDP!$B$6:$B$271)))</f>
        <v>#N/A</v>
      </c>
      <c r="CZ236" s="77" t="e">
        <f>IF(B236="","",IF(BA236="","",B236-B236+INDEX(gDP!Q$6:Q$271,MATCH(totalExpenditure!$A236,gDP!$B$6:$B$271))))</f>
        <v>#N/A</v>
      </c>
      <c r="DA236" s="77" t="e">
        <f>IF(C236="","",IF(BB236="","",C236-C236+INDEX(gDP!R$6:R$271,MATCH(totalExpenditure!$A236,gDP!$B$6:$B$271))))</f>
        <v>#N/A</v>
      </c>
      <c r="DB236" s="77" t="e">
        <f>IF(D236="","",IF(BC236="","",D236-D236+INDEX(gDP!S$6:S$271,MATCH(totalExpenditure!$A236,gDP!$B$6:$B$271))))</f>
        <v>#N/A</v>
      </c>
      <c r="DC236" s="77" t="e">
        <f>IF(E236="","",IF(BD236="","",E236-E236+INDEX(gDP!T$6:T$271,MATCH(totalExpenditure!$A236,gDP!$B$6:$B$271))))</f>
        <v>#N/A</v>
      </c>
      <c r="DD236" s="77" t="e">
        <f>IF(F236="","",IF(BE236="","",F236-F236+INDEX(gDP!U$6:U$271,MATCH(totalExpenditure!$A236,gDP!$B$6:$B$271))))</f>
        <v>#N/A</v>
      </c>
      <c r="DE236" s="77" t="e">
        <f>IF(G236="","",IF(BF236="","",G236-G236+INDEX(gDP!V$6:V$271,MATCH(totalExpenditure!$A236,gDP!$B$6:$B$271))))</f>
        <v>#N/A</v>
      </c>
      <c r="DF236" s="77" t="e">
        <f>IF(H236="","",IF(BG236="","",H236-H236+INDEX(gDP!W$6:W$271,MATCH(totalExpenditure!$A236,gDP!$B$6:$B$271))))</f>
        <v>#N/A</v>
      </c>
      <c r="DG236" s="77" t="e">
        <f>IF(I236="","",IF(BH236="","",I236-I236+INDEX(gDP!X$6:X$271,MATCH(totalExpenditure!$A236,gDP!$B$6:$B$271))))</f>
        <v>#N/A</v>
      </c>
      <c r="DH236" s="77" t="e">
        <f>IF(J236="","",IF(BI236="","",J236-J236+INDEX(gDP!Y$6:Y$271,MATCH(totalExpenditure!$A236,gDP!$B$6:$B$271))))</f>
        <v>#N/A</v>
      </c>
      <c r="DI236" s="77" t="e">
        <f>IF(K236="","",IF(BJ236="","",K236-K236+INDEX(gDP!Z$6:Z$271,MATCH(totalExpenditure!$A236,gDP!$B$6:$B$271))))</f>
        <v>#N/A</v>
      </c>
      <c r="DJ236" s="77" t="e">
        <f>IF(L236="","",IF(BK236="","",L236-L236+INDEX(gDP!AA$6:AA$271,MATCH(totalExpenditure!$A236,gDP!$B$6:$B$271))))</f>
        <v>#N/A</v>
      </c>
      <c r="DK236" s="77" t="e">
        <f>IF(M236="","",IF(BL236="","",M236-M236+INDEX(gDP!AB$6:AB$271,MATCH(totalExpenditure!$A236,gDP!$B$6:$B$271))))</f>
        <v>#N/A</v>
      </c>
      <c r="DL236" s="77" t="e">
        <f>IF(N236="","",IF(BM236="","",N236-N236+INDEX(gDP!AC$6:AC$271,MATCH(totalExpenditure!$A236,gDP!$B$6:$B$271))))</f>
        <v>#N/A</v>
      </c>
      <c r="DM236" s="77" t="e">
        <f>IF(O236="","",IF(BN236="","",O236-O236+INDEX(gDP!AD$6:AD$271,MATCH(totalExpenditure!$A236,gDP!$B$6:$B$271))))</f>
        <v>#N/A</v>
      </c>
      <c r="DN236" s="77" t="e">
        <f>IF(P236="","",IF(BO236="","",P236-P236+INDEX(gDP!AE$6:AE$271,MATCH(totalExpenditure!$A236,gDP!$B$6:$B$271))))</f>
        <v>#N/A</v>
      </c>
      <c r="DO236" s="77" t="e">
        <f>IF(Q236="","",IF(BP236="","",Q236-Q236+INDEX(gDP!AF$6:AF$271,MATCH(totalExpenditure!$A236,gDP!$B$6:$B$271))))</f>
        <v>#N/A</v>
      </c>
      <c r="DP236" s="77" t="e">
        <f>IF(R236="","",IF(BQ236="","",R236-R236+INDEX(gDP!AG$6:AG$271,MATCH(totalExpenditure!$A236,gDP!$B$6:$B$271))))</f>
        <v>#N/A</v>
      </c>
      <c r="DQ236" s="77" t="e">
        <f>IF(S236="","",IF(BR236="","",S236-S236+INDEX(gDP!AH$6:AH$271,MATCH(totalExpenditure!$A236,gDP!$B$6:$B$271))))</f>
        <v>#N/A</v>
      </c>
      <c r="DR236" s="77" t="e">
        <f>IF(T236="","",IF(BS236="","",T236-T236+INDEX(gDP!AI$6:AI$271,MATCH(totalExpenditure!$A236,gDP!$B$6:$B$271))))</f>
        <v>#N/A</v>
      </c>
      <c r="DS236" s="77" t="e">
        <f>IF(U236="","",IF(BT236="","",U236-U236+INDEX(gDP!AJ$6:AJ$271,MATCH(totalExpenditure!$A236,gDP!$B$6:$B$271))))</f>
        <v>#N/A</v>
      </c>
      <c r="DT236" s="77" t="e">
        <f>IF(V236="","",IF(BU236="","",V236-V236+INDEX(gDP!AK$6:AK$271,MATCH(totalExpenditure!$A236,gDP!$B$6:$B$271))))</f>
        <v>#N/A</v>
      </c>
      <c r="DU236" s="77" t="e">
        <f>IF(W236="","",IF(BV236="","",W236-W236+INDEX(gDP!AL$6:AL$271,MATCH(totalExpenditure!$A236,gDP!$B$6:$B$271))))</f>
        <v>#N/A</v>
      </c>
      <c r="DV236" s="77" t="e">
        <f>IF(X236="","",IF(BW236="","",X236-X236+INDEX(gDP!AM$6:AM$271,MATCH(totalExpenditure!$A236,gDP!$B$6:$B$271))))</f>
        <v>#N/A</v>
      </c>
      <c r="DW236" s="77" t="e">
        <f>IF(Y236="","",IF(BX236="","",Y236-Y236+INDEX(gDP!AN$6:AN$271,MATCH(totalExpenditure!$A236,gDP!$B$6:$B$271))))</f>
        <v>#N/A</v>
      </c>
      <c r="DX236" s="77" t="e">
        <f>IF(Z236="","",IF(BY236="","",Z236-Z236+INDEX(gDP!AO$6:AO$271,MATCH(totalExpenditure!$A236,gDP!$B$6:$B$271))))</f>
        <v>#N/A</v>
      </c>
      <c r="DY236" s="77" t="e">
        <f>IF(AA236="","",IF(BZ236="","",AA236-AA236+INDEX(gDP!AP$6:AP$271,MATCH(totalExpenditure!$A236,gDP!$B$6:$B$271))))</f>
        <v>#N/A</v>
      </c>
      <c r="DZ236" s="77" t="e">
        <f>IF(AB236="","",IF(CA236="","",AB236-AB236+INDEX(gDP!AQ$6:AQ$271,MATCH(totalExpenditure!$A236,gDP!$B$6:$B$271))))</f>
        <v>#N/A</v>
      </c>
      <c r="EA236" s="77" t="e">
        <f>IF(AC236="","",IF(CB236="","",AC236-AC236+INDEX(gDP!AR$6:AR$271,MATCH(totalExpenditure!$A236,gDP!$B$6:$B$271))))</f>
        <v>#N/A</v>
      </c>
      <c r="EB236" s="77" t="e">
        <f>IF(AD236="","",IF(CC236="","",AD236-AD236+INDEX(gDP!AS$6:AS$271,MATCH(totalExpenditure!$A236,gDP!$B$6:$B$271))))</f>
        <v>#N/A</v>
      </c>
      <c r="EC236" s="77" t="e">
        <f>IF(AE236="","",IF(CD236="","",AE236-AE236+INDEX(gDP!AT$6:AT$271,MATCH(totalExpenditure!$A236,gDP!$B$6:$B$271))))</f>
        <v>#N/A</v>
      </c>
      <c r="ED236" s="77" t="e">
        <f>IF(AF236="","",IF(CE236="","",AF236-AF236+INDEX(gDP!AU$6:AU$271,MATCH(totalExpenditure!$A236,gDP!$B$6:$B$271))))</f>
        <v>#N/A</v>
      </c>
      <c r="EE236" s="77" t="e">
        <f>IF(AG236="","",IF(CF236="","",AG236-AG236+INDEX(gDP!AV$6:AV$271,MATCH(totalExpenditure!$A236,gDP!$B$6:$B$271))))</f>
        <v>#N/A</v>
      </c>
      <c r="EF236" s="77" t="e">
        <f>IF(AH236="","",IF(CG236="","",AH236-AH236+INDEX(gDP!AW$6:AW$271,MATCH(totalExpenditure!$A236,gDP!$B$6:$B$271))))</f>
        <v>#N/A</v>
      </c>
      <c r="EG236" s="77" t="e">
        <f>IF(AI236="","",IF(CH236="","",AI236-AI236+INDEX(gDP!AX$6:AX$271,MATCH(totalExpenditure!$A236,gDP!$B$6:$B$271))))</f>
        <v>#N/A</v>
      </c>
      <c r="EH236" s="77" t="e">
        <f>IF(AJ236="","",IF(CI236="","",AJ236-AJ236+INDEX(gDP!AY$6:AY$271,MATCH(totalExpenditure!$A236,gDP!$B$6:$B$271))))</f>
        <v>#N/A</v>
      </c>
      <c r="EI236" s="77" t="e">
        <f>IF(AK236="","",IF(CJ236="","",AK236-AK236+INDEX(gDP!AZ$6:AZ$271,MATCH(totalExpenditure!$A236,gDP!$B$6:$B$271))))</f>
        <v>#N/A</v>
      </c>
      <c r="EJ236" s="77" t="e">
        <f>IF(AL236="","",IF(CK236="","",AL236-AL236+INDEX(gDP!BA$6:BA$271,MATCH(totalExpenditure!$A236,gDP!$B$6:$B$271))))</f>
        <v>#N/A</v>
      </c>
      <c r="EK236" s="77" t="e">
        <f>IF(AM236="","",IF(CL236="","",AM236-AM236+INDEX(gDP!BB$6:BB$271,MATCH(totalExpenditure!$A236,gDP!$B$6:$B$271))))</f>
        <v>#N/A</v>
      </c>
      <c r="EL236" s="77" t="e">
        <f>IF(AN236="","",IF(CM236="","",AN236-AN236+INDEX(gDP!BC$6:BC$271,MATCH(totalExpenditure!$A236,gDP!$B$6:$B$271))))</f>
        <v>#N/A</v>
      </c>
      <c r="EM236" s="77" t="e">
        <f>IF(AO236="","",IF(CN236="","",AO236-AO236+INDEX(gDP!BD$6:BD$271,MATCH(totalExpenditure!$A236,gDP!$B$6:$B$271))))</f>
        <v>#N/A</v>
      </c>
      <c r="EN236" s="77" t="e">
        <f>IF(AP236="","",IF(CO236="","",AP236-AP236+INDEX(gDP!BE$6:BE$271,MATCH(totalExpenditure!$A236,gDP!$B$6:$B$271))))</f>
        <v>#N/A</v>
      </c>
      <c r="EO236" s="77" t="e">
        <f>IF(AQ236="","",IF(CP236="","",AQ236-AQ236+INDEX(gDP!BF$6:BF$271,MATCH(totalExpenditure!$A236,gDP!$B$6:$B$271))))</f>
        <v>#N/A</v>
      </c>
      <c r="EP236" s="77" t="e">
        <f>IF(AR236="","",IF(CQ236="","",AR236-AR236+INDEX(gDP!BG$6:BG$271,MATCH(totalExpenditure!$A236,gDP!$B$6:$B$271))))</f>
        <v>#N/A</v>
      </c>
      <c r="EQ236" s="77" t="e">
        <f>IF(AS236="","",IF(CR236="","",AS236-AS236+INDEX(gDP!BH$6:BH$271,MATCH(totalExpenditure!$A236,gDP!$B$6:$B$271))))</f>
        <v>#N/A</v>
      </c>
      <c r="ER236" s="77" t="e">
        <f>IF(AT236="","",IF(CS236="","",AT236-AT236+INDEX(gDP!BI$6:BI$271,MATCH(totalExpenditure!$A236,gDP!$B$6:$B$271))))</f>
        <v>#N/A</v>
      </c>
      <c r="ES236" s="77" t="e">
        <f>IF(AU236="","",IF(CT236="","",AU236-AU236+INDEX(gDP!BJ$6:BJ$271,MATCH(totalExpenditure!$A236,gDP!$B$6:$B$271))))</f>
        <v>#N/A</v>
      </c>
      <c r="ET236" s="77" t="e">
        <f>IF(AV236="","",IF(CU236="","",AV236-AV236+INDEX(gDP!BK$6:BK$271,MATCH(totalExpenditure!$A236,gDP!$B$6:$B$271))))</f>
        <v>#N/A</v>
      </c>
      <c r="EU236" s="77" t="e">
        <f>IF(AW236="","",IF(CV236="","",AW236-AW236+INDEX(gDP!BL$6:BL$271,MATCH(totalExpenditure!$A236,gDP!$B$6:$B$271))))</f>
        <v>#N/A</v>
      </c>
      <c r="EV236" s="77" t="e">
        <f>IF(AX236="","",IF(CW236="","",AX236-AX236+INDEX(gDP!BM$6:BM$271,MATCH(totalExpenditure!$A236,gDP!$B$6:$B$271))))</f>
        <v>#N/A</v>
      </c>
      <c r="EW236" s="77" t="e">
        <f>IF(AY236="","",IF(CX236="","",AY236-AY236+INDEX(gDP!BN$6:BN$271,MATCH(totalExpenditure!$A236,gDP!$B$6:$B$271))))</f>
        <v>#N/A</v>
      </c>
      <c r="EX236" s="77" t="e">
        <f>IF(AZ236="","",IF(CY236="","",AZ236-AZ236+INDEX(gDP!BO$6:BO$271,MATCH(totalExpenditure!$A236,gDP!$B$6:$B$271))))</f>
        <v>#N/A</v>
      </c>
    </row>
    <row r="237" spans="1:154" x14ac:dyDescent="0.35">
      <c r="A237" t="s">
        <v>683</v>
      </c>
      <c r="B237" s="77" t="e">
        <f>IF(INDEX([2]pivotTable!B$3:B$308,MATCH(totalExpenditure!$A237,[2]pivotTable!$A$3:$A$308,0))/100*INDEX(gDP!Q$6:Q$271,MATCH(totalExpenditure!$A237,gDP!$B$6:$B$271))=0,"",INDEX([2]pivotTable!B$3:B$308,MATCH(totalExpenditure!$A237,[2]pivotTable!$A$3:$A$308,0))/100*INDEX(gDP!Q$6:Q$271,MATCH(totalExpenditure!$A237,gDP!$B$6:$B$271)))</f>
        <v>#N/A</v>
      </c>
      <c r="C237" s="77" t="e">
        <f>IF(INDEX([2]pivotTable!C$3:C$308,MATCH(totalExpenditure!$A237,[2]pivotTable!$A$3:$A$308,0))/100*INDEX(gDP!R$6:R$271,MATCH(totalExpenditure!$A237,gDP!$B$6:$B$271))=0,"",INDEX([2]pivotTable!C$3:C$308,MATCH(totalExpenditure!$A237,[2]pivotTable!$A$3:$A$308,0))/100*INDEX(gDP!R$6:R$271,MATCH(totalExpenditure!$A237,gDP!$B$6:$B$271)))</f>
        <v>#N/A</v>
      </c>
      <c r="D237" s="77" t="e">
        <f>IF(INDEX([2]pivotTable!D$3:D$308,MATCH(totalExpenditure!$A237,[2]pivotTable!$A$3:$A$308,0))/100*INDEX(gDP!S$6:S$271,MATCH(totalExpenditure!$A237,gDP!$B$6:$B$271))=0,"",INDEX([2]pivotTable!D$3:D$308,MATCH(totalExpenditure!$A237,[2]pivotTable!$A$3:$A$308,0))/100*INDEX(gDP!S$6:S$271,MATCH(totalExpenditure!$A237,gDP!$B$6:$B$271)))</f>
        <v>#N/A</v>
      </c>
      <c r="E237" s="77" t="e">
        <f>IF(INDEX([2]pivotTable!E$3:E$308,MATCH(totalExpenditure!$A237,[2]pivotTable!$A$3:$A$308,0))/100*INDEX(gDP!T$6:T$271,MATCH(totalExpenditure!$A237,gDP!$B$6:$B$271))=0,"",INDEX([2]pivotTable!E$3:E$308,MATCH(totalExpenditure!$A237,[2]pivotTable!$A$3:$A$308,0))/100*INDEX(gDP!T$6:T$271,MATCH(totalExpenditure!$A237,gDP!$B$6:$B$271)))</f>
        <v>#N/A</v>
      </c>
      <c r="F237" s="77" t="e">
        <f>IF(INDEX([2]pivotTable!F$3:F$308,MATCH(totalExpenditure!$A237,[2]pivotTable!$A$3:$A$308,0))/100*INDEX(gDP!U$6:U$271,MATCH(totalExpenditure!$A237,gDP!$B$6:$B$271))=0,"",INDEX([2]pivotTable!F$3:F$308,MATCH(totalExpenditure!$A237,[2]pivotTable!$A$3:$A$308,0))/100*INDEX(gDP!U$6:U$271,MATCH(totalExpenditure!$A237,gDP!$B$6:$B$271)))</f>
        <v>#N/A</v>
      </c>
      <c r="G237" s="77" t="e">
        <f>IF(INDEX([2]pivotTable!G$3:G$308,MATCH(totalExpenditure!$A237,[2]pivotTable!$A$3:$A$308,0))/100*INDEX(gDP!V$6:V$271,MATCH(totalExpenditure!$A237,gDP!$B$6:$B$271))=0,"",INDEX([2]pivotTable!G$3:G$308,MATCH(totalExpenditure!$A237,[2]pivotTable!$A$3:$A$308,0))/100*INDEX(gDP!V$6:V$271,MATCH(totalExpenditure!$A237,gDP!$B$6:$B$271)))</f>
        <v>#N/A</v>
      </c>
      <c r="H237" s="77" t="e">
        <f>IF(INDEX([2]pivotTable!H$3:H$308,MATCH(totalExpenditure!$A237,[2]pivotTable!$A$3:$A$308,0))/100*INDEX(gDP!W$6:W$271,MATCH(totalExpenditure!$A237,gDP!$B$6:$B$271))=0,"",INDEX([2]pivotTable!H$3:H$308,MATCH(totalExpenditure!$A237,[2]pivotTable!$A$3:$A$308,0))/100*INDEX(gDP!W$6:W$271,MATCH(totalExpenditure!$A237,gDP!$B$6:$B$271)))</f>
        <v>#N/A</v>
      </c>
      <c r="I237" s="77" t="e">
        <f>IF(INDEX([2]pivotTable!I$3:I$308,MATCH(totalExpenditure!$A237,[2]pivotTable!$A$3:$A$308,0))/100*INDEX(gDP!X$6:X$271,MATCH(totalExpenditure!$A237,gDP!$B$6:$B$271))=0,"",INDEX([2]pivotTable!I$3:I$308,MATCH(totalExpenditure!$A237,[2]pivotTable!$A$3:$A$308,0))/100*INDEX(gDP!X$6:X$271,MATCH(totalExpenditure!$A237,gDP!$B$6:$B$271)))</f>
        <v>#N/A</v>
      </c>
      <c r="J237" s="77" t="e">
        <f>IF(INDEX([2]pivotTable!J$3:J$308,MATCH(totalExpenditure!$A237,[2]pivotTable!$A$3:$A$308,0))/100*INDEX(gDP!Y$6:Y$271,MATCH(totalExpenditure!$A237,gDP!$B$6:$B$271))=0,"",INDEX([2]pivotTable!J$3:J$308,MATCH(totalExpenditure!$A237,[2]pivotTable!$A$3:$A$308,0))/100*INDEX(gDP!Y$6:Y$271,MATCH(totalExpenditure!$A237,gDP!$B$6:$B$271)))</f>
        <v>#N/A</v>
      </c>
      <c r="K237" s="77" t="e">
        <f>IF(INDEX([2]pivotTable!K$3:K$308,MATCH(totalExpenditure!$A237,[2]pivotTable!$A$3:$A$308,0))/100*INDEX(gDP!Z$6:Z$271,MATCH(totalExpenditure!$A237,gDP!$B$6:$B$271))=0,"",INDEX([2]pivotTable!K$3:K$308,MATCH(totalExpenditure!$A237,[2]pivotTable!$A$3:$A$308,0))/100*INDEX(gDP!Z$6:Z$271,MATCH(totalExpenditure!$A237,gDP!$B$6:$B$271)))</f>
        <v>#N/A</v>
      </c>
      <c r="L237" s="77" t="e">
        <f>IF(INDEX([2]pivotTable!L$3:L$308,MATCH(totalExpenditure!$A237,[2]pivotTable!$A$3:$A$308,0))/100*INDEX(gDP!AA$6:AA$271,MATCH(totalExpenditure!$A237,gDP!$B$6:$B$271))=0,"",INDEX([2]pivotTable!L$3:L$308,MATCH(totalExpenditure!$A237,[2]pivotTable!$A$3:$A$308,0))/100*INDEX(gDP!AA$6:AA$271,MATCH(totalExpenditure!$A237,gDP!$B$6:$B$271)))</f>
        <v>#N/A</v>
      </c>
      <c r="M237" s="77" t="e">
        <f>IF(INDEX([2]pivotTable!M$3:M$308,MATCH(totalExpenditure!$A237,[2]pivotTable!$A$3:$A$308,0))/100*INDEX(gDP!AB$6:AB$271,MATCH(totalExpenditure!$A237,gDP!$B$6:$B$271))=0,"",INDEX([2]pivotTable!M$3:M$308,MATCH(totalExpenditure!$A237,[2]pivotTable!$A$3:$A$308,0))/100*INDEX(gDP!AB$6:AB$271,MATCH(totalExpenditure!$A237,gDP!$B$6:$B$271)))</f>
        <v>#N/A</v>
      </c>
      <c r="N237" s="77" t="e">
        <f>IF(INDEX([2]pivotTable!N$3:N$308,MATCH(totalExpenditure!$A237,[2]pivotTable!$A$3:$A$308,0))/100*INDEX(gDP!AC$6:AC$271,MATCH(totalExpenditure!$A237,gDP!$B$6:$B$271))=0,"",INDEX([2]pivotTable!N$3:N$308,MATCH(totalExpenditure!$A237,[2]pivotTable!$A$3:$A$308,0))/100*INDEX(gDP!AC$6:AC$271,MATCH(totalExpenditure!$A237,gDP!$B$6:$B$271)))</f>
        <v>#N/A</v>
      </c>
      <c r="O237" s="77" t="e">
        <f>IF(INDEX([2]pivotTable!O$3:O$308,MATCH(totalExpenditure!$A237,[2]pivotTable!$A$3:$A$308,0))/100*INDEX(gDP!AD$6:AD$271,MATCH(totalExpenditure!$A237,gDP!$B$6:$B$271))=0,"",INDEX([2]pivotTable!O$3:O$308,MATCH(totalExpenditure!$A237,[2]pivotTable!$A$3:$A$308,0))/100*INDEX(gDP!AD$6:AD$271,MATCH(totalExpenditure!$A237,gDP!$B$6:$B$271)))</f>
        <v>#N/A</v>
      </c>
      <c r="P237" s="77" t="e">
        <f>IF(INDEX([2]pivotTable!P$3:P$308,MATCH(totalExpenditure!$A237,[2]pivotTable!$A$3:$A$308,0))/100*INDEX(gDP!AE$6:AE$271,MATCH(totalExpenditure!$A237,gDP!$B$6:$B$271))=0,"",INDEX([2]pivotTable!P$3:P$308,MATCH(totalExpenditure!$A237,[2]pivotTable!$A$3:$A$308,0))/100*INDEX(gDP!AE$6:AE$271,MATCH(totalExpenditure!$A237,gDP!$B$6:$B$271)))</f>
        <v>#N/A</v>
      </c>
      <c r="Q237" s="77" t="e">
        <f>IF(INDEX([2]pivotTable!Q$3:Q$308,MATCH(totalExpenditure!$A237,[2]pivotTable!$A$3:$A$308,0))/100*INDEX(gDP!AF$6:AF$271,MATCH(totalExpenditure!$A237,gDP!$B$6:$B$271))=0,"",INDEX([2]pivotTable!Q$3:Q$308,MATCH(totalExpenditure!$A237,[2]pivotTable!$A$3:$A$308,0))/100*INDEX(gDP!AF$6:AF$271,MATCH(totalExpenditure!$A237,gDP!$B$6:$B$271)))</f>
        <v>#N/A</v>
      </c>
      <c r="R237" s="77" t="e">
        <f>IF(INDEX([2]pivotTable!R$3:R$308,MATCH(totalExpenditure!$A237,[2]pivotTable!$A$3:$A$308,0))/100*INDEX(gDP!AG$6:AG$271,MATCH(totalExpenditure!$A237,gDP!$B$6:$B$271))=0,"",INDEX([2]pivotTable!R$3:R$308,MATCH(totalExpenditure!$A237,[2]pivotTable!$A$3:$A$308,0))/100*INDEX(gDP!AG$6:AG$271,MATCH(totalExpenditure!$A237,gDP!$B$6:$B$271)))</f>
        <v>#N/A</v>
      </c>
      <c r="S237" s="77" t="e">
        <f>IF(INDEX([2]pivotTable!S$3:S$308,MATCH(totalExpenditure!$A237,[2]pivotTable!$A$3:$A$308,0))/100*INDEX(gDP!AH$6:AH$271,MATCH(totalExpenditure!$A237,gDP!$B$6:$B$271))=0,"",INDEX([2]pivotTable!S$3:S$308,MATCH(totalExpenditure!$A237,[2]pivotTable!$A$3:$A$308,0))/100*INDEX(gDP!AH$6:AH$271,MATCH(totalExpenditure!$A237,gDP!$B$6:$B$271)))</f>
        <v>#N/A</v>
      </c>
      <c r="T237" s="77" t="e">
        <f>IF(INDEX([2]pivotTable!T$3:T$308,MATCH(totalExpenditure!$A237,[2]pivotTable!$A$3:$A$308,0))/100*INDEX(gDP!AI$6:AI$271,MATCH(totalExpenditure!$A237,gDP!$B$6:$B$271))=0,"",INDEX([2]pivotTable!T$3:T$308,MATCH(totalExpenditure!$A237,[2]pivotTable!$A$3:$A$308,0))/100*INDEX(gDP!AI$6:AI$271,MATCH(totalExpenditure!$A237,gDP!$B$6:$B$271)))</f>
        <v>#N/A</v>
      </c>
      <c r="U237" s="77" t="e">
        <f>IF(INDEX([2]pivotTable!U$3:U$308,MATCH(totalExpenditure!$A237,[2]pivotTable!$A$3:$A$308,0))/100*INDEX(gDP!AJ$6:AJ$271,MATCH(totalExpenditure!$A237,gDP!$B$6:$B$271))=0,"",INDEX([2]pivotTable!U$3:U$308,MATCH(totalExpenditure!$A237,[2]pivotTable!$A$3:$A$308,0))/100*INDEX(gDP!AJ$6:AJ$271,MATCH(totalExpenditure!$A237,gDP!$B$6:$B$271)))</f>
        <v>#N/A</v>
      </c>
      <c r="V237" s="77" t="e">
        <f>IF(INDEX([2]pivotTable!V$3:V$308,MATCH(totalExpenditure!$A237,[2]pivotTable!$A$3:$A$308,0))/100*INDEX(gDP!AK$6:AK$271,MATCH(totalExpenditure!$A237,gDP!$B$6:$B$271))=0,"",INDEX([2]pivotTable!V$3:V$308,MATCH(totalExpenditure!$A237,[2]pivotTable!$A$3:$A$308,0))/100*INDEX(gDP!AK$6:AK$271,MATCH(totalExpenditure!$A237,gDP!$B$6:$B$271)))</f>
        <v>#N/A</v>
      </c>
      <c r="W237" s="77" t="e">
        <f>IF(INDEX([2]pivotTable!W$3:W$308,MATCH(totalExpenditure!$A237,[2]pivotTable!$A$3:$A$308,0))/100*INDEX(gDP!AL$6:AL$271,MATCH(totalExpenditure!$A237,gDP!$B$6:$B$271))=0,"",INDEX([2]pivotTable!W$3:W$308,MATCH(totalExpenditure!$A237,[2]pivotTable!$A$3:$A$308,0))/100*INDEX(gDP!AL$6:AL$271,MATCH(totalExpenditure!$A237,gDP!$B$6:$B$271)))</f>
        <v>#N/A</v>
      </c>
      <c r="X237" s="77" t="e">
        <f>IF(INDEX([2]pivotTable!X$3:X$308,MATCH(totalExpenditure!$A237,[2]pivotTable!$A$3:$A$308,0))/100*INDEX(gDP!AM$6:AM$271,MATCH(totalExpenditure!$A237,gDP!$B$6:$B$271))=0,"",INDEX([2]pivotTable!X$3:X$308,MATCH(totalExpenditure!$A237,[2]pivotTable!$A$3:$A$308,0))/100*INDEX(gDP!AM$6:AM$271,MATCH(totalExpenditure!$A237,gDP!$B$6:$B$271)))</f>
        <v>#N/A</v>
      </c>
      <c r="Y237" s="77" t="e">
        <f>IF(INDEX([2]pivotTable!Y$3:Y$308,MATCH(totalExpenditure!$A237,[2]pivotTable!$A$3:$A$308,0))/100*INDEX(gDP!AN$6:AN$271,MATCH(totalExpenditure!$A237,gDP!$B$6:$B$271))=0,"",INDEX([2]pivotTable!Y$3:Y$308,MATCH(totalExpenditure!$A237,[2]pivotTable!$A$3:$A$308,0))/100*INDEX(gDP!AN$6:AN$271,MATCH(totalExpenditure!$A237,gDP!$B$6:$B$271)))</f>
        <v>#N/A</v>
      </c>
      <c r="Z237" s="77" t="e">
        <f>IF(INDEX([2]pivotTable!Z$3:Z$308,MATCH(totalExpenditure!$A237,[2]pivotTable!$A$3:$A$308,0))/100*INDEX(gDP!AO$6:AO$271,MATCH(totalExpenditure!$A237,gDP!$B$6:$B$271))=0,"",INDEX([2]pivotTable!Z$3:Z$308,MATCH(totalExpenditure!$A237,[2]pivotTable!$A$3:$A$308,0))/100*INDEX(gDP!AO$6:AO$271,MATCH(totalExpenditure!$A237,gDP!$B$6:$B$271)))</f>
        <v>#N/A</v>
      </c>
      <c r="AA237" s="77" t="e">
        <f>IF(INDEX([2]pivotTable!AA$3:AA$308,MATCH(totalExpenditure!$A237,[2]pivotTable!$A$3:$A$308,0))/100*INDEX(gDP!AP$6:AP$271,MATCH(totalExpenditure!$A237,gDP!$B$6:$B$271))=0,"",INDEX([2]pivotTable!AA$3:AA$308,MATCH(totalExpenditure!$A237,[2]pivotTable!$A$3:$A$308,0))/100*INDEX(gDP!AP$6:AP$271,MATCH(totalExpenditure!$A237,gDP!$B$6:$B$271)))</f>
        <v>#N/A</v>
      </c>
      <c r="AB237" s="77" t="e">
        <f>IF(INDEX([2]pivotTable!AB$3:AB$308,MATCH(totalExpenditure!$A237,[2]pivotTable!$A$3:$A$308,0))/100*INDEX(gDP!AQ$6:AQ$271,MATCH(totalExpenditure!$A237,gDP!$B$6:$B$271))=0,"",INDEX([2]pivotTable!AB$3:AB$308,MATCH(totalExpenditure!$A237,[2]pivotTable!$A$3:$A$308,0))/100*INDEX(gDP!AQ$6:AQ$271,MATCH(totalExpenditure!$A237,gDP!$B$6:$B$271)))</f>
        <v>#N/A</v>
      </c>
      <c r="AC237" s="77" t="e">
        <f>IF(INDEX([2]pivotTable!AC$3:AC$308,MATCH(totalExpenditure!$A237,[2]pivotTable!$A$3:$A$308,0))/100*INDEX(gDP!AR$6:AR$271,MATCH(totalExpenditure!$A237,gDP!$B$6:$B$271))=0,"",INDEX([2]pivotTable!AC$3:AC$308,MATCH(totalExpenditure!$A237,[2]pivotTable!$A$3:$A$308,0))/100*INDEX(gDP!AR$6:AR$271,MATCH(totalExpenditure!$A237,gDP!$B$6:$B$271)))</f>
        <v>#N/A</v>
      </c>
      <c r="AD237" s="77" t="e">
        <f>IF(INDEX([2]pivotTable!AD$3:AD$308,MATCH(totalExpenditure!$A237,[2]pivotTable!$A$3:$A$308,0))/100*INDEX(gDP!AS$6:AS$271,MATCH(totalExpenditure!$A237,gDP!$B$6:$B$271))=0,"",INDEX([2]pivotTable!AD$3:AD$308,MATCH(totalExpenditure!$A237,[2]pivotTable!$A$3:$A$308,0))/100*INDEX(gDP!AS$6:AS$271,MATCH(totalExpenditure!$A237,gDP!$B$6:$B$271)))</f>
        <v>#N/A</v>
      </c>
      <c r="AE237" s="77" t="e">
        <f>IF(INDEX([2]pivotTable!AE$3:AE$308,MATCH(totalExpenditure!$A237,[2]pivotTable!$A$3:$A$308,0))/100*INDEX(gDP!AT$6:AT$271,MATCH(totalExpenditure!$A237,gDP!$B$6:$B$271))=0,"",INDEX([2]pivotTable!AE$3:AE$308,MATCH(totalExpenditure!$A237,[2]pivotTable!$A$3:$A$308,0))/100*INDEX(gDP!AT$6:AT$271,MATCH(totalExpenditure!$A237,gDP!$B$6:$B$271)))</f>
        <v>#N/A</v>
      </c>
      <c r="AF237" s="77" t="e">
        <f>IF(INDEX([2]pivotTable!AF$3:AF$308,MATCH(totalExpenditure!$A237,[2]pivotTable!$A$3:$A$308,0))/100*INDEX(gDP!AU$6:AU$271,MATCH(totalExpenditure!$A237,gDP!$B$6:$B$271))=0,"",INDEX([2]pivotTable!AF$3:AF$308,MATCH(totalExpenditure!$A237,[2]pivotTable!$A$3:$A$308,0))/100*INDEX(gDP!AU$6:AU$271,MATCH(totalExpenditure!$A237,gDP!$B$6:$B$271)))</f>
        <v>#N/A</v>
      </c>
      <c r="AG237" s="77" t="e">
        <f>IF(INDEX([2]pivotTable!AG$3:AG$308,MATCH(totalExpenditure!$A237,[2]pivotTable!$A$3:$A$308,0))/100*INDEX(gDP!AV$6:AV$271,MATCH(totalExpenditure!$A237,gDP!$B$6:$B$271))=0,"",INDEX([2]pivotTable!AG$3:AG$308,MATCH(totalExpenditure!$A237,[2]pivotTable!$A$3:$A$308,0))/100*INDEX(gDP!AV$6:AV$271,MATCH(totalExpenditure!$A237,gDP!$B$6:$B$271)))</f>
        <v>#N/A</v>
      </c>
      <c r="AH237" s="77" t="e">
        <f>IF(INDEX([2]pivotTable!AH$3:AH$308,MATCH(totalExpenditure!$A237,[2]pivotTable!$A$3:$A$308,0))/100*INDEX(gDP!AW$6:AW$271,MATCH(totalExpenditure!$A237,gDP!$B$6:$B$271))=0,"",INDEX([2]pivotTable!AH$3:AH$308,MATCH(totalExpenditure!$A237,[2]pivotTable!$A$3:$A$308,0))/100*INDEX(gDP!AW$6:AW$271,MATCH(totalExpenditure!$A237,gDP!$B$6:$B$271)))</f>
        <v>#N/A</v>
      </c>
      <c r="AI237" s="77" t="e">
        <f>IF(INDEX([2]pivotTable!AI$3:AI$308,MATCH(totalExpenditure!$A237,[2]pivotTable!$A$3:$A$308,0))/100*INDEX(gDP!AX$6:AX$271,MATCH(totalExpenditure!$A237,gDP!$B$6:$B$271))=0,"",INDEX([2]pivotTable!AI$3:AI$308,MATCH(totalExpenditure!$A237,[2]pivotTable!$A$3:$A$308,0))/100*INDEX(gDP!AX$6:AX$271,MATCH(totalExpenditure!$A237,gDP!$B$6:$B$271)))</f>
        <v>#N/A</v>
      </c>
      <c r="AJ237" s="77" t="e">
        <f>IF(INDEX([2]pivotTable!AJ$3:AJ$308,MATCH(totalExpenditure!$A237,[2]pivotTable!$A$3:$A$308,0))/100*INDEX(gDP!AY$6:AY$271,MATCH(totalExpenditure!$A237,gDP!$B$6:$B$271))=0,"",INDEX([2]pivotTable!AJ$3:AJ$308,MATCH(totalExpenditure!$A237,[2]pivotTable!$A$3:$A$308,0))/100*INDEX(gDP!AY$6:AY$271,MATCH(totalExpenditure!$A237,gDP!$B$6:$B$271)))</f>
        <v>#N/A</v>
      </c>
      <c r="AK237" s="77" t="e">
        <f>IF(INDEX([2]pivotTable!AK$3:AK$308,MATCH(totalExpenditure!$A237,[2]pivotTable!$A$3:$A$308,0))/100*INDEX(gDP!AZ$6:AZ$271,MATCH(totalExpenditure!$A237,gDP!$B$6:$B$271))=0,"",INDEX([2]pivotTable!AK$3:AK$308,MATCH(totalExpenditure!$A237,[2]pivotTable!$A$3:$A$308,0))/100*INDEX(gDP!AZ$6:AZ$271,MATCH(totalExpenditure!$A237,gDP!$B$6:$B$271)))</f>
        <v>#N/A</v>
      </c>
      <c r="AL237" s="77" t="e">
        <f>IF(INDEX([2]pivotTable!AL$3:AL$308,MATCH(totalExpenditure!$A237,[2]pivotTable!$A$3:$A$308,0))/100*INDEX(gDP!BA$6:BA$271,MATCH(totalExpenditure!$A237,gDP!$B$6:$B$271))=0,"",INDEX([2]pivotTable!AL$3:AL$308,MATCH(totalExpenditure!$A237,[2]pivotTable!$A$3:$A$308,0))/100*INDEX(gDP!BA$6:BA$271,MATCH(totalExpenditure!$A237,gDP!$B$6:$B$271)))</f>
        <v>#N/A</v>
      </c>
      <c r="AM237" s="77" t="e">
        <f>IF(INDEX([2]pivotTable!AM$3:AM$308,MATCH(totalExpenditure!$A237,[2]pivotTable!$A$3:$A$308,0))/100*INDEX(gDP!BB$6:BB$271,MATCH(totalExpenditure!$A237,gDP!$B$6:$B$271))=0,"",INDEX([2]pivotTable!AM$3:AM$308,MATCH(totalExpenditure!$A237,[2]pivotTable!$A$3:$A$308,0))/100*INDEX(gDP!BB$6:BB$271,MATCH(totalExpenditure!$A237,gDP!$B$6:$B$271)))</f>
        <v>#N/A</v>
      </c>
      <c r="AN237" s="77" t="e">
        <f>IF(INDEX([2]pivotTable!AN$3:AN$308,MATCH(totalExpenditure!$A237,[2]pivotTable!$A$3:$A$308,0))/100*INDEX(gDP!BC$6:BC$271,MATCH(totalExpenditure!$A237,gDP!$B$6:$B$271))=0,"",INDEX([2]pivotTable!AN$3:AN$308,MATCH(totalExpenditure!$A237,[2]pivotTable!$A$3:$A$308,0))/100*INDEX(gDP!BC$6:BC$271,MATCH(totalExpenditure!$A237,gDP!$B$6:$B$271)))</f>
        <v>#N/A</v>
      </c>
      <c r="AO237" s="77" t="e">
        <f>IF(INDEX([2]pivotTable!AO$3:AO$308,MATCH(totalExpenditure!$A237,[2]pivotTable!$A$3:$A$308,0))/100*INDEX(gDP!BD$6:BD$271,MATCH(totalExpenditure!$A237,gDP!$B$6:$B$271))=0,"",INDEX([2]pivotTable!AO$3:AO$308,MATCH(totalExpenditure!$A237,[2]pivotTable!$A$3:$A$308,0))/100*INDEX(gDP!BD$6:BD$271,MATCH(totalExpenditure!$A237,gDP!$B$6:$B$271)))</f>
        <v>#N/A</v>
      </c>
      <c r="AP237" s="77" t="e">
        <f>IF(INDEX([2]pivotTable!AP$3:AP$308,MATCH(totalExpenditure!$A237,[2]pivotTable!$A$3:$A$308,0))/100*INDEX(gDP!BE$6:BE$271,MATCH(totalExpenditure!$A237,gDP!$B$6:$B$271))=0,"",INDEX([2]pivotTable!AP$3:AP$308,MATCH(totalExpenditure!$A237,[2]pivotTable!$A$3:$A$308,0))/100*INDEX(gDP!BE$6:BE$271,MATCH(totalExpenditure!$A237,gDP!$B$6:$B$271)))</f>
        <v>#N/A</v>
      </c>
      <c r="AQ237" s="77" t="e">
        <f>IF(INDEX([2]pivotTable!AQ$3:AQ$308,MATCH(totalExpenditure!$A237,[2]pivotTable!$A$3:$A$308,0))/100*INDEX(gDP!BF$6:BF$271,MATCH(totalExpenditure!$A237,gDP!$B$6:$B$271))=0,"",INDEX([2]pivotTable!AQ$3:AQ$308,MATCH(totalExpenditure!$A237,[2]pivotTable!$A$3:$A$308,0))/100*INDEX(gDP!BF$6:BF$271,MATCH(totalExpenditure!$A237,gDP!$B$6:$B$271)))</f>
        <v>#N/A</v>
      </c>
      <c r="AR237" s="77" t="e">
        <f>IF(INDEX([2]pivotTable!AR$3:AR$308,MATCH(totalExpenditure!$A237,[2]pivotTable!$A$3:$A$308,0))/100*INDEX(gDP!BG$6:BG$271,MATCH(totalExpenditure!$A237,gDP!$B$6:$B$271))=0,"",INDEX([2]pivotTable!AR$3:AR$308,MATCH(totalExpenditure!$A237,[2]pivotTable!$A$3:$A$308,0))/100*INDEX(gDP!BG$6:BG$271,MATCH(totalExpenditure!$A237,gDP!$B$6:$B$271)))</f>
        <v>#N/A</v>
      </c>
      <c r="AS237" s="77" t="e">
        <f>IF(INDEX([2]pivotTable!AS$3:AS$308,MATCH(totalExpenditure!$A237,[2]pivotTable!$A$3:$A$308,0))/100*INDEX(gDP!BH$6:BH$271,MATCH(totalExpenditure!$A237,gDP!$B$6:$B$271))=0,"",INDEX([2]pivotTable!AS$3:AS$308,MATCH(totalExpenditure!$A237,[2]pivotTable!$A$3:$A$308,0))/100*INDEX(gDP!BH$6:BH$271,MATCH(totalExpenditure!$A237,gDP!$B$6:$B$271)))</f>
        <v>#N/A</v>
      </c>
      <c r="AT237" s="77" t="e">
        <f>IF(INDEX([2]pivotTable!AT$3:AT$308,MATCH(totalExpenditure!$A237,[2]pivotTable!$A$3:$A$308,0))/100*INDEX(gDP!BI$6:BI$271,MATCH(totalExpenditure!$A237,gDP!$B$6:$B$271))=0,"",INDEX([2]pivotTable!AT$3:AT$308,MATCH(totalExpenditure!$A237,[2]pivotTable!$A$3:$A$308,0))/100*INDEX(gDP!BI$6:BI$271,MATCH(totalExpenditure!$A237,gDP!$B$6:$B$271)))</f>
        <v>#N/A</v>
      </c>
      <c r="AU237" s="77" t="e">
        <f>IF(INDEX([2]pivotTable!AU$3:AU$308,MATCH(totalExpenditure!$A237,[2]pivotTable!$A$3:$A$308,0))/100*INDEX(gDP!BJ$6:BJ$271,MATCH(totalExpenditure!$A237,gDP!$B$6:$B$271))=0,"",INDEX([2]pivotTable!AU$3:AU$308,MATCH(totalExpenditure!$A237,[2]pivotTable!$A$3:$A$308,0))/100*INDEX(gDP!BJ$6:BJ$271,MATCH(totalExpenditure!$A237,gDP!$B$6:$B$271)))</f>
        <v>#N/A</v>
      </c>
      <c r="AV237" s="77" t="e">
        <f>IF(INDEX([2]pivotTable!AV$3:AV$308,MATCH(totalExpenditure!$A237,[2]pivotTable!$A$3:$A$308,0))/100*INDEX(gDP!BK$6:BK$271,MATCH(totalExpenditure!$A237,gDP!$B$6:$B$271))=0,"",INDEX([2]pivotTable!AV$3:AV$308,MATCH(totalExpenditure!$A237,[2]pivotTable!$A$3:$A$308,0))/100*INDEX(gDP!BK$6:BK$271,MATCH(totalExpenditure!$A237,gDP!$B$6:$B$271)))</f>
        <v>#N/A</v>
      </c>
      <c r="AW237" s="77" t="e">
        <f>IF(INDEX([2]pivotTable!AW$3:AW$308,MATCH(totalExpenditure!$A237,[2]pivotTable!$A$3:$A$308,0))/100*INDEX(gDP!BL$6:BL$271,MATCH(totalExpenditure!$A237,gDP!$B$6:$B$271))=0,"",INDEX([2]pivotTable!AW$3:AW$308,MATCH(totalExpenditure!$A237,[2]pivotTable!$A$3:$A$308,0))/100*INDEX(gDP!BL$6:BL$271,MATCH(totalExpenditure!$A237,gDP!$B$6:$B$271)))</f>
        <v>#N/A</v>
      </c>
      <c r="AX237" s="77" t="e">
        <f>IF(INDEX([2]pivotTable!AX$3:AX$308,MATCH(totalExpenditure!$A237,[2]pivotTable!$A$3:$A$308,0))/100*INDEX(gDP!BM$6:BM$271,MATCH(totalExpenditure!$A237,gDP!$B$6:$B$271))=0,"",INDEX([2]pivotTable!AX$3:AX$308,MATCH(totalExpenditure!$A237,[2]pivotTable!$A$3:$A$308,0))/100*INDEX(gDP!BM$6:BM$271,MATCH(totalExpenditure!$A237,gDP!$B$6:$B$271)))</f>
        <v>#N/A</v>
      </c>
      <c r="AY237" s="77" t="e">
        <f>IF(INDEX([2]pivotTable!AY$3:AY$308,MATCH(totalExpenditure!$A237,[2]pivotTable!$A$3:$A$308,0))/100*INDEX(gDP!BN$6:BN$271,MATCH(totalExpenditure!$A237,gDP!$B$6:$B$271))=0,"",INDEX([2]pivotTable!AY$3:AY$308,MATCH(totalExpenditure!$A237,[2]pivotTable!$A$3:$A$308,0))/100*INDEX(gDP!BN$6:BN$271,MATCH(totalExpenditure!$A237,gDP!$B$6:$B$271)))</f>
        <v>#N/A</v>
      </c>
      <c r="AZ237" s="77" t="e">
        <f>IF(INDEX([2]pivotTable!AZ$3:AZ$308,MATCH(totalExpenditure!$A237,[2]pivotTable!$A$3:$A$308,0))/100*INDEX(gDP!BO$6:BO$271,MATCH(totalExpenditure!$A237,gDP!$B$6:$B$271))=0,"",INDEX([2]pivotTable!AZ$3:AZ$308,MATCH(totalExpenditure!$A237,[2]pivotTable!$A$3:$A$308,0))/100*INDEX(gDP!BO$6:BO$271,MATCH(totalExpenditure!$A237,gDP!$B$6:$B$271)))</f>
        <v>#N/A</v>
      </c>
      <c r="BA237" s="77" t="e">
        <f>IF(INDEX([2]pivotTable!B$310:B$615,MATCH(totalExpenditure!$A237,[2]pivotTable!$A$310:$A$615,0))/100*INDEX(gDP!Q$6:Q$271,MATCH(totalExpenditure!$A237,gDP!$B$6:$B$271))=0,"",INDEX([2]pivotTable!B$310:B$615,MATCH(totalExpenditure!$A237,[2]pivotTable!$A$310:$A$615,0))/100*INDEX(gDP!Q$6:Q$271,MATCH(totalExpenditure!$A237,gDP!$B$6:$B$271)))</f>
        <v>#N/A</v>
      </c>
      <c r="BB237" s="77" t="e">
        <f>IF(INDEX([2]pivotTable!C$310:C$615,MATCH(totalExpenditure!$A237,[2]pivotTable!$A$310:$A$615,0))/100*INDEX(gDP!R$6:R$271,MATCH(totalExpenditure!$A237,gDP!$B$6:$B$271))=0,"",INDEX([2]pivotTable!C$310:C$615,MATCH(totalExpenditure!$A237,[2]pivotTable!$A$310:$A$615,0))/100*INDEX(gDP!R$6:R$271,MATCH(totalExpenditure!$A237,gDP!$B$6:$B$271)))</f>
        <v>#N/A</v>
      </c>
      <c r="BC237" s="77" t="e">
        <f>IF(INDEX([2]pivotTable!D$310:D$615,MATCH(totalExpenditure!$A237,[2]pivotTable!$A$310:$A$615,0))/100*INDEX(gDP!S$6:S$271,MATCH(totalExpenditure!$A237,gDP!$B$6:$B$271))=0,"",INDEX([2]pivotTable!D$310:D$615,MATCH(totalExpenditure!$A237,[2]pivotTable!$A$310:$A$615,0))/100*INDEX(gDP!S$6:S$271,MATCH(totalExpenditure!$A237,gDP!$B$6:$B$271)))</f>
        <v>#N/A</v>
      </c>
      <c r="BD237" s="77" t="e">
        <f>IF(INDEX([2]pivotTable!E$310:E$615,MATCH(totalExpenditure!$A237,[2]pivotTable!$A$310:$A$615,0))/100*INDEX(gDP!T$6:T$271,MATCH(totalExpenditure!$A237,gDP!$B$6:$B$271))=0,"",INDEX([2]pivotTable!E$310:E$615,MATCH(totalExpenditure!$A237,[2]pivotTable!$A$310:$A$615,0))/100*INDEX(gDP!T$6:T$271,MATCH(totalExpenditure!$A237,gDP!$B$6:$B$271)))</f>
        <v>#N/A</v>
      </c>
      <c r="BE237" s="77" t="e">
        <f>IF(INDEX([2]pivotTable!F$310:F$615,MATCH(totalExpenditure!$A237,[2]pivotTable!$A$310:$A$615,0))/100*INDEX(gDP!U$6:U$271,MATCH(totalExpenditure!$A237,gDP!$B$6:$B$271))=0,"",INDEX([2]pivotTable!F$310:F$615,MATCH(totalExpenditure!$A237,[2]pivotTable!$A$310:$A$615,0))/100*INDEX(gDP!U$6:U$271,MATCH(totalExpenditure!$A237,gDP!$B$6:$B$271)))</f>
        <v>#N/A</v>
      </c>
      <c r="BF237" s="77" t="e">
        <f>IF(INDEX([2]pivotTable!G$310:G$615,MATCH(totalExpenditure!$A237,[2]pivotTable!$A$310:$A$615,0))/100*INDEX(gDP!V$6:V$271,MATCH(totalExpenditure!$A237,gDP!$B$6:$B$271))=0,"",INDEX([2]pivotTable!G$310:G$615,MATCH(totalExpenditure!$A237,[2]pivotTable!$A$310:$A$615,0))/100*INDEX(gDP!V$6:V$271,MATCH(totalExpenditure!$A237,gDP!$B$6:$B$271)))</f>
        <v>#N/A</v>
      </c>
      <c r="BG237" s="77" t="e">
        <f>IF(INDEX([2]pivotTable!H$310:H$615,MATCH(totalExpenditure!$A237,[2]pivotTable!$A$310:$A$615,0))/100*INDEX(gDP!W$6:W$271,MATCH(totalExpenditure!$A237,gDP!$B$6:$B$271))=0,"",INDEX([2]pivotTable!H$310:H$615,MATCH(totalExpenditure!$A237,[2]pivotTable!$A$310:$A$615,0))/100*INDEX(gDP!W$6:W$271,MATCH(totalExpenditure!$A237,gDP!$B$6:$B$271)))</f>
        <v>#N/A</v>
      </c>
      <c r="BH237" s="77" t="e">
        <f>IF(INDEX([2]pivotTable!I$310:I$615,MATCH(totalExpenditure!$A237,[2]pivotTable!$A$310:$A$615,0))/100*INDEX(gDP!X$6:X$271,MATCH(totalExpenditure!$A237,gDP!$B$6:$B$271))=0,"",INDEX([2]pivotTable!I$310:I$615,MATCH(totalExpenditure!$A237,[2]pivotTable!$A$310:$A$615,0))/100*INDEX(gDP!X$6:X$271,MATCH(totalExpenditure!$A237,gDP!$B$6:$B$271)))</f>
        <v>#N/A</v>
      </c>
      <c r="BI237" s="77" t="e">
        <f>IF(INDEX([2]pivotTable!J$310:J$615,MATCH(totalExpenditure!$A237,[2]pivotTable!$A$310:$A$615,0))/100*INDEX(gDP!Y$6:Y$271,MATCH(totalExpenditure!$A237,gDP!$B$6:$B$271))=0,"",INDEX([2]pivotTable!J$310:J$615,MATCH(totalExpenditure!$A237,[2]pivotTable!$A$310:$A$615,0))/100*INDEX(gDP!Y$6:Y$271,MATCH(totalExpenditure!$A237,gDP!$B$6:$B$271)))</f>
        <v>#N/A</v>
      </c>
      <c r="BJ237" s="77" t="e">
        <f>IF(INDEX([2]pivotTable!K$310:K$615,MATCH(totalExpenditure!$A237,[2]pivotTable!$A$310:$A$615,0))/100*INDEX(gDP!Z$6:Z$271,MATCH(totalExpenditure!$A237,gDP!$B$6:$B$271))=0,"",INDEX([2]pivotTable!K$310:K$615,MATCH(totalExpenditure!$A237,[2]pivotTable!$A$310:$A$615,0))/100*INDEX(gDP!Z$6:Z$271,MATCH(totalExpenditure!$A237,gDP!$B$6:$B$271)))</f>
        <v>#N/A</v>
      </c>
      <c r="BK237" s="77" t="e">
        <f>IF(INDEX([2]pivotTable!L$310:L$615,MATCH(totalExpenditure!$A237,[2]pivotTable!$A$310:$A$615,0))/100*INDEX(gDP!AA$6:AA$271,MATCH(totalExpenditure!$A237,gDP!$B$6:$B$271))=0,"",INDEX([2]pivotTable!L$310:L$615,MATCH(totalExpenditure!$A237,[2]pivotTable!$A$310:$A$615,0))/100*INDEX(gDP!AA$6:AA$271,MATCH(totalExpenditure!$A237,gDP!$B$6:$B$271)))</f>
        <v>#N/A</v>
      </c>
      <c r="BL237" s="77" t="e">
        <f>IF(INDEX([2]pivotTable!M$310:M$615,MATCH(totalExpenditure!$A237,[2]pivotTable!$A$310:$A$615,0))/100*INDEX(gDP!AB$6:AB$271,MATCH(totalExpenditure!$A237,gDP!$B$6:$B$271))=0,"",INDEX([2]pivotTable!M$310:M$615,MATCH(totalExpenditure!$A237,[2]pivotTable!$A$310:$A$615,0))/100*INDEX(gDP!AB$6:AB$271,MATCH(totalExpenditure!$A237,gDP!$B$6:$B$271)))</f>
        <v>#N/A</v>
      </c>
      <c r="BM237" s="77" t="e">
        <f>IF(INDEX([2]pivotTable!N$310:N$615,MATCH(totalExpenditure!$A237,[2]pivotTable!$A$310:$A$615,0))/100*INDEX(gDP!AC$6:AC$271,MATCH(totalExpenditure!$A237,gDP!$B$6:$B$271))=0,"",INDEX([2]pivotTable!N$310:N$615,MATCH(totalExpenditure!$A237,[2]pivotTable!$A$310:$A$615,0))/100*INDEX(gDP!AC$6:AC$271,MATCH(totalExpenditure!$A237,gDP!$B$6:$B$271)))</f>
        <v>#N/A</v>
      </c>
      <c r="BN237" s="77" t="e">
        <f>IF(INDEX([2]pivotTable!O$310:O$615,MATCH(totalExpenditure!$A237,[2]pivotTable!$A$310:$A$615,0))/100*INDEX(gDP!AD$6:AD$271,MATCH(totalExpenditure!$A237,gDP!$B$6:$B$271))=0,"",INDEX([2]pivotTable!O$310:O$615,MATCH(totalExpenditure!$A237,[2]pivotTable!$A$310:$A$615,0))/100*INDEX(gDP!AD$6:AD$271,MATCH(totalExpenditure!$A237,gDP!$B$6:$B$271)))</f>
        <v>#N/A</v>
      </c>
      <c r="BO237" s="77" t="e">
        <f>IF(INDEX([2]pivotTable!P$310:P$615,MATCH(totalExpenditure!$A237,[2]pivotTable!$A$310:$A$615,0))/100*INDEX(gDP!AE$6:AE$271,MATCH(totalExpenditure!$A237,gDP!$B$6:$B$271))=0,"",INDEX([2]pivotTable!P$310:P$615,MATCH(totalExpenditure!$A237,[2]pivotTable!$A$310:$A$615,0))/100*INDEX(gDP!AE$6:AE$271,MATCH(totalExpenditure!$A237,gDP!$B$6:$B$271)))</f>
        <v>#N/A</v>
      </c>
      <c r="BP237" s="77" t="e">
        <f>IF(INDEX([2]pivotTable!Q$310:Q$615,MATCH(totalExpenditure!$A237,[2]pivotTable!$A$310:$A$615,0))/100*INDEX(gDP!AF$6:AF$271,MATCH(totalExpenditure!$A237,gDP!$B$6:$B$271))=0,"",INDEX([2]pivotTable!Q$310:Q$615,MATCH(totalExpenditure!$A237,[2]pivotTable!$A$310:$A$615,0))/100*INDEX(gDP!AF$6:AF$271,MATCH(totalExpenditure!$A237,gDP!$B$6:$B$271)))</f>
        <v>#N/A</v>
      </c>
      <c r="BQ237" s="77" t="e">
        <f>IF(INDEX([2]pivotTable!R$310:R$615,MATCH(totalExpenditure!$A237,[2]pivotTable!$A$310:$A$615,0))/100*INDEX(gDP!AG$6:AG$271,MATCH(totalExpenditure!$A237,gDP!$B$6:$B$271))=0,"",INDEX([2]pivotTable!R$310:R$615,MATCH(totalExpenditure!$A237,[2]pivotTable!$A$310:$A$615,0))/100*INDEX(gDP!AG$6:AG$271,MATCH(totalExpenditure!$A237,gDP!$B$6:$B$271)))</f>
        <v>#N/A</v>
      </c>
      <c r="BR237" s="77" t="e">
        <f>IF(INDEX([2]pivotTable!S$310:S$615,MATCH(totalExpenditure!$A237,[2]pivotTable!$A$310:$A$615,0))/100*INDEX(gDP!AH$6:AH$271,MATCH(totalExpenditure!$A237,gDP!$B$6:$B$271))=0,"",INDEX([2]pivotTable!S$310:S$615,MATCH(totalExpenditure!$A237,[2]pivotTable!$A$310:$A$615,0))/100*INDEX(gDP!AH$6:AH$271,MATCH(totalExpenditure!$A237,gDP!$B$6:$B$271)))</f>
        <v>#N/A</v>
      </c>
      <c r="BS237" s="77" t="e">
        <f>IF(INDEX([2]pivotTable!T$310:T$615,MATCH(totalExpenditure!$A237,[2]pivotTable!$A$310:$A$615,0))/100*INDEX(gDP!AI$6:AI$271,MATCH(totalExpenditure!$A237,gDP!$B$6:$B$271))=0,"",INDEX([2]pivotTable!T$310:T$615,MATCH(totalExpenditure!$A237,[2]pivotTable!$A$310:$A$615,0))/100*INDEX(gDP!AI$6:AI$271,MATCH(totalExpenditure!$A237,gDP!$B$6:$B$271)))</f>
        <v>#N/A</v>
      </c>
      <c r="BT237" s="77" t="e">
        <f>IF(INDEX([2]pivotTable!U$310:U$615,MATCH(totalExpenditure!$A237,[2]pivotTable!$A$310:$A$615,0))/100*INDEX(gDP!AJ$6:AJ$271,MATCH(totalExpenditure!$A237,gDP!$B$6:$B$271))=0,"",INDEX([2]pivotTable!U$310:U$615,MATCH(totalExpenditure!$A237,[2]pivotTable!$A$310:$A$615,0))/100*INDEX(gDP!AJ$6:AJ$271,MATCH(totalExpenditure!$A237,gDP!$B$6:$B$271)))</f>
        <v>#N/A</v>
      </c>
      <c r="BU237" s="77" t="e">
        <f>IF(INDEX([2]pivotTable!V$310:V$615,MATCH(totalExpenditure!$A237,[2]pivotTable!$A$310:$A$615,0))/100*INDEX(gDP!AK$6:AK$271,MATCH(totalExpenditure!$A237,gDP!$B$6:$B$271))=0,"",INDEX([2]pivotTable!V$310:V$615,MATCH(totalExpenditure!$A237,[2]pivotTable!$A$310:$A$615,0))/100*INDEX(gDP!AK$6:AK$271,MATCH(totalExpenditure!$A237,gDP!$B$6:$B$271)))</f>
        <v>#N/A</v>
      </c>
      <c r="BV237" s="77" t="e">
        <f>IF(INDEX([2]pivotTable!W$310:W$615,MATCH(totalExpenditure!$A237,[2]pivotTable!$A$310:$A$615,0))/100*INDEX(gDP!AL$6:AL$271,MATCH(totalExpenditure!$A237,gDP!$B$6:$B$271))=0,"",INDEX([2]pivotTable!W$310:W$615,MATCH(totalExpenditure!$A237,[2]pivotTable!$A$310:$A$615,0))/100*INDEX(gDP!AL$6:AL$271,MATCH(totalExpenditure!$A237,gDP!$B$6:$B$271)))</f>
        <v>#N/A</v>
      </c>
      <c r="BW237" s="77" t="e">
        <f>IF(INDEX([2]pivotTable!X$310:X$615,MATCH(totalExpenditure!$A237,[2]pivotTable!$A$310:$A$615,0))/100*INDEX(gDP!AM$6:AM$271,MATCH(totalExpenditure!$A237,gDP!$B$6:$B$271))=0,"",INDEX([2]pivotTable!X$310:X$615,MATCH(totalExpenditure!$A237,[2]pivotTable!$A$310:$A$615,0))/100*INDEX(gDP!AM$6:AM$271,MATCH(totalExpenditure!$A237,gDP!$B$6:$B$271)))</f>
        <v>#N/A</v>
      </c>
      <c r="BX237" s="77" t="e">
        <f>IF(INDEX([2]pivotTable!Y$310:Y$615,MATCH(totalExpenditure!$A237,[2]pivotTable!$A$310:$A$615,0))/100*INDEX(gDP!AN$6:AN$271,MATCH(totalExpenditure!$A237,gDP!$B$6:$B$271))=0,"",INDEX([2]pivotTable!Y$310:Y$615,MATCH(totalExpenditure!$A237,[2]pivotTable!$A$310:$A$615,0))/100*INDEX(gDP!AN$6:AN$271,MATCH(totalExpenditure!$A237,gDP!$B$6:$B$271)))</f>
        <v>#N/A</v>
      </c>
      <c r="BY237" s="77" t="e">
        <f>IF(INDEX([2]pivotTable!Z$310:Z$615,MATCH(totalExpenditure!$A237,[2]pivotTable!$A$310:$A$615,0))/100*INDEX(gDP!AO$6:AO$271,MATCH(totalExpenditure!$A237,gDP!$B$6:$B$271))=0,"",INDEX([2]pivotTable!Z$310:Z$615,MATCH(totalExpenditure!$A237,[2]pivotTable!$A$310:$A$615,0))/100*INDEX(gDP!AO$6:AO$271,MATCH(totalExpenditure!$A237,gDP!$B$6:$B$271)))</f>
        <v>#N/A</v>
      </c>
      <c r="BZ237" s="77" t="e">
        <f>IF(INDEX([2]pivotTable!AA$310:AA$615,MATCH(totalExpenditure!$A237,[2]pivotTable!$A$310:$A$615,0))/100*INDEX(gDP!AP$6:AP$271,MATCH(totalExpenditure!$A237,gDP!$B$6:$B$271))=0,"",INDEX([2]pivotTable!AA$310:AA$615,MATCH(totalExpenditure!$A237,[2]pivotTable!$A$310:$A$615,0))/100*INDEX(gDP!AP$6:AP$271,MATCH(totalExpenditure!$A237,gDP!$B$6:$B$271)))</f>
        <v>#N/A</v>
      </c>
      <c r="CA237" s="77" t="e">
        <f>IF(INDEX([2]pivotTable!AB$310:AB$615,MATCH(totalExpenditure!$A237,[2]pivotTable!$A$310:$A$615,0))/100*INDEX(gDP!AQ$6:AQ$271,MATCH(totalExpenditure!$A237,gDP!$B$6:$B$271))=0,"",INDEX([2]pivotTable!AB$310:AB$615,MATCH(totalExpenditure!$A237,[2]pivotTable!$A$310:$A$615,0))/100*INDEX(gDP!AQ$6:AQ$271,MATCH(totalExpenditure!$A237,gDP!$B$6:$B$271)))</f>
        <v>#N/A</v>
      </c>
      <c r="CB237" s="77" t="e">
        <f>IF(INDEX([2]pivotTable!AC$310:AC$615,MATCH(totalExpenditure!$A237,[2]pivotTable!$A$310:$A$615,0))/100*INDEX(gDP!AR$6:AR$271,MATCH(totalExpenditure!$A237,gDP!$B$6:$B$271))=0,"",INDEX([2]pivotTable!AC$310:AC$615,MATCH(totalExpenditure!$A237,[2]pivotTable!$A$310:$A$615,0))/100*INDEX(gDP!AR$6:AR$271,MATCH(totalExpenditure!$A237,gDP!$B$6:$B$271)))</f>
        <v>#N/A</v>
      </c>
      <c r="CC237" s="77" t="e">
        <f>IF(INDEX([2]pivotTable!AD$310:AD$615,MATCH(totalExpenditure!$A237,[2]pivotTable!$A$310:$A$615,0))/100*INDEX(gDP!AS$6:AS$271,MATCH(totalExpenditure!$A237,gDP!$B$6:$B$271))=0,"",INDEX([2]pivotTable!AD$310:AD$615,MATCH(totalExpenditure!$A237,[2]pivotTable!$A$310:$A$615,0))/100*INDEX(gDP!AS$6:AS$271,MATCH(totalExpenditure!$A237,gDP!$B$6:$B$271)))</f>
        <v>#N/A</v>
      </c>
      <c r="CD237" s="77" t="e">
        <f>IF(INDEX([2]pivotTable!AE$310:AE$615,MATCH(totalExpenditure!$A237,[2]pivotTable!$A$310:$A$615,0))/100*INDEX(gDP!AT$6:AT$271,MATCH(totalExpenditure!$A237,gDP!$B$6:$B$271))=0,"",INDEX([2]pivotTable!AE$310:AE$615,MATCH(totalExpenditure!$A237,[2]pivotTable!$A$310:$A$615,0))/100*INDEX(gDP!AT$6:AT$271,MATCH(totalExpenditure!$A237,gDP!$B$6:$B$271)))</f>
        <v>#N/A</v>
      </c>
      <c r="CE237" s="77" t="e">
        <f>IF(INDEX([2]pivotTable!AF$310:AF$615,MATCH(totalExpenditure!$A237,[2]pivotTable!$A$310:$A$615,0))/100*INDEX(gDP!AU$6:AU$271,MATCH(totalExpenditure!$A237,gDP!$B$6:$B$271))=0,"",INDEX([2]pivotTable!AF$310:AF$615,MATCH(totalExpenditure!$A237,[2]pivotTable!$A$310:$A$615,0))/100*INDEX(gDP!AU$6:AU$271,MATCH(totalExpenditure!$A237,gDP!$B$6:$B$271)))</f>
        <v>#N/A</v>
      </c>
      <c r="CF237" s="77" t="e">
        <f>IF(INDEX([2]pivotTable!AG$310:AG$615,MATCH(totalExpenditure!$A237,[2]pivotTable!$A$310:$A$615,0))/100*INDEX(gDP!AV$6:AV$271,MATCH(totalExpenditure!$A237,gDP!$B$6:$B$271))=0,"",INDEX([2]pivotTable!AG$310:AG$615,MATCH(totalExpenditure!$A237,[2]pivotTable!$A$310:$A$615,0))/100*INDEX(gDP!AV$6:AV$271,MATCH(totalExpenditure!$A237,gDP!$B$6:$B$271)))</f>
        <v>#N/A</v>
      </c>
      <c r="CG237" s="77" t="e">
        <f>IF(INDEX([2]pivotTable!AH$310:AH$615,MATCH(totalExpenditure!$A237,[2]pivotTable!$A$310:$A$615,0))/100*INDEX(gDP!AW$6:AW$271,MATCH(totalExpenditure!$A237,gDP!$B$6:$B$271))=0,"",INDEX([2]pivotTable!AH$310:AH$615,MATCH(totalExpenditure!$A237,[2]pivotTable!$A$310:$A$615,0))/100*INDEX(gDP!AW$6:AW$271,MATCH(totalExpenditure!$A237,gDP!$B$6:$B$271)))</f>
        <v>#N/A</v>
      </c>
      <c r="CH237" s="77" t="e">
        <f>IF(INDEX([2]pivotTable!AI$310:AI$615,MATCH(totalExpenditure!$A237,[2]pivotTable!$A$310:$A$615,0))/100*INDEX(gDP!AX$6:AX$271,MATCH(totalExpenditure!$A237,gDP!$B$6:$B$271))=0,"",INDEX([2]pivotTable!AI$310:AI$615,MATCH(totalExpenditure!$A237,[2]pivotTable!$A$310:$A$615,0))/100*INDEX(gDP!AX$6:AX$271,MATCH(totalExpenditure!$A237,gDP!$B$6:$B$271)))</f>
        <v>#N/A</v>
      </c>
      <c r="CI237" s="77" t="e">
        <f>IF(INDEX([2]pivotTable!AJ$310:AJ$615,MATCH(totalExpenditure!$A237,[2]pivotTable!$A$310:$A$615,0))/100*INDEX(gDP!AY$6:AY$271,MATCH(totalExpenditure!$A237,gDP!$B$6:$B$271))=0,"",INDEX([2]pivotTable!AJ$310:AJ$615,MATCH(totalExpenditure!$A237,[2]pivotTable!$A$310:$A$615,0))/100*INDEX(gDP!AY$6:AY$271,MATCH(totalExpenditure!$A237,gDP!$B$6:$B$271)))</f>
        <v>#N/A</v>
      </c>
      <c r="CJ237" s="77" t="e">
        <f>IF(INDEX([2]pivotTable!AK$310:AK$615,MATCH(totalExpenditure!$A237,[2]pivotTable!$A$310:$A$615,0))/100*INDEX(gDP!AZ$6:AZ$271,MATCH(totalExpenditure!$A237,gDP!$B$6:$B$271))=0,"",INDEX([2]pivotTable!AK$310:AK$615,MATCH(totalExpenditure!$A237,[2]pivotTable!$A$310:$A$615,0))/100*INDEX(gDP!AZ$6:AZ$271,MATCH(totalExpenditure!$A237,gDP!$B$6:$B$271)))</f>
        <v>#N/A</v>
      </c>
      <c r="CK237" s="77" t="e">
        <f>IF(INDEX([2]pivotTable!AL$310:AL$615,MATCH(totalExpenditure!$A237,[2]pivotTable!$A$310:$A$615,0))/100*INDEX(gDP!BA$6:BA$271,MATCH(totalExpenditure!$A237,gDP!$B$6:$B$271))=0,"",INDEX([2]pivotTable!AL$310:AL$615,MATCH(totalExpenditure!$A237,[2]pivotTable!$A$310:$A$615,0))/100*INDEX(gDP!BA$6:BA$271,MATCH(totalExpenditure!$A237,gDP!$B$6:$B$271)))</f>
        <v>#N/A</v>
      </c>
      <c r="CL237" s="77" t="e">
        <f>IF(INDEX([2]pivotTable!AM$310:AM$615,MATCH(totalExpenditure!$A237,[2]pivotTable!$A$310:$A$615,0))/100*INDEX(gDP!BB$6:BB$271,MATCH(totalExpenditure!$A237,gDP!$B$6:$B$271))=0,"",INDEX([2]pivotTable!AM$310:AM$615,MATCH(totalExpenditure!$A237,[2]pivotTable!$A$310:$A$615,0))/100*INDEX(gDP!BB$6:BB$271,MATCH(totalExpenditure!$A237,gDP!$B$6:$B$271)))</f>
        <v>#N/A</v>
      </c>
      <c r="CM237" s="77" t="e">
        <f>IF(INDEX([2]pivotTable!AN$310:AN$615,MATCH(totalExpenditure!$A237,[2]pivotTable!$A$310:$A$615,0))/100*INDEX(gDP!BC$6:BC$271,MATCH(totalExpenditure!$A237,gDP!$B$6:$B$271))=0,"",INDEX([2]pivotTable!AN$310:AN$615,MATCH(totalExpenditure!$A237,[2]pivotTable!$A$310:$A$615,0))/100*INDEX(gDP!BC$6:BC$271,MATCH(totalExpenditure!$A237,gDP!$B$6:$B$271)))</f>
        <v>#N/A</v>
      </c>
      <c r="CN237" s="77" t="e">
        <f>IF(INDEX([2]pivotTable!AO$310:AO$615,MATCH(totalExpenditure!$A237,[2]pivotTable!$A$310:$A$615,0))/100*INDEX(gDP!BD$6:BD$271,MATCH(totalExpenditure!$A237,gDP!$B$6:$B$271))=0,"",INDEX([2]pivotTable!AO$310:AO$615,MATCH(totalExpenditure!$A237,[2]pivotTable!$A$310:$A$615,0))/100*INDEX(gDP!BD$6:BD$271,MATCH(totalExpenditure!$A237,gDP!$B$6:$B$271)))</f>
        <v>#N/A</v>
      </c>
      <c r="CO237" s="77" t="e">
        <f>IF(INDEX([2]pivotTable!AP$310:AP$615,MATCH(totalExpenditure!$A237,[2]pivotTable!$A$310:$A$615,0))/100*INDEX(gDP!BE$6:BE$271,MATCH(totalExpenditure!$A237,gDP!$B$6:$B$271))=0,"",INDEX([2]pivotTable!AP$310:AP$615,MATCH(totalExpenditure!$A237,[2]pivotTable!$A$310:$A$615,0))/100*INDEX(gDP!BE$6:BE$271,MATCH(totalExpenditure!$A237,gDP!$B$6:$B$271)))</f>
        <v>#N/A</v>
      </c>
      <c r="CP237" s="77" t="e">
        <f>IF(INDEX([2]pivotTable!AQ$310:AQ$615,MATCH(totalExpenditure!$A237,[2]pivotTable!$A$310:$A$615,0))/100*INDEX(gDP!BF$6:BF$271,MATCH(totalExpenditure!$A237,gDP!$B$6:$B$271))=0,"",INDEX([2]pivotTable!AQ$310:AQ$615,MATCH(totalExpenditure!$A237,[2]pivotTable!$A$310:$A$615,0))/100*INDEX(gDP!BF$6:BF$271,MATCH(totalExpenditure!$A237,gDP!$B$6:$B$271)))</f>
        <v>#N/A</v>
      </c>
      <c r="CQ237" s="77" t="e">
        <f>IF(INDEX([2]pivotTable!AR$310:AR$615,MATCH(totalExpenditure!$A237,[2]pivotTable!$A$310:$A$615,0))/100*INDEX(gDP!BG$6:BG$271,MATCH(totalExpenditure!$A237,gDP!$B$6:$B$271))=0,"",INDEX([2]pivotTable!AR$310:AR$615,MATCH(totalExpenditure!$A237,[2]pivotTable!$A$310:$A$615,0))/100*INDEX(gDP!BG$6:BG$271,MATCH(totalExpenditure!$A237,gDP!$B$6:$B$271)))</f>
        <v>#N/A</v>
      </c>
      <c r="CR237" s="77" t="e">
        <f>IF(INDEX([2]pivotTable!AS$310:AS$615,MATCH(totalExpenditure!$A237,[2]pivotTable!$A$310:$A$615,0))/100*INDEX(gDP!BH$6:BH$271,MATCH(totalExpenditure!$A237,gDP!$B$6:$B$271))=0,"",INDEX([2]pivotTable!AS$310:AS$615,MATCH(totalExpenditure!$A237,[2]pivotTable!$A$310:$A$615,0))/100*INDEX(gDP!BH$6:BH$271,MATCH(totalExpenditure!$A237,gDP!$B$6:$B$271)))</f>
        <v>#N/A</v>
      </c>
      <c r="CS237" s="77" t="e">
        <f>IF(INDEX([2]pivotTable!AT$310:AT$615,MATCH(totalExpenditure!$A237,[2]pivotTable!$A$310:$A$615,0))/100*INDEX(gDP!BI$6:BI$271,MATCH(totalExpenditure!$A237,gDP!$B$6:$B$271))=0,"",INDEX([2]pivotTable!AT$310:AT$615,MATCH(totalExpenditure!$A237,[2]pivotTable!$A$310:$A$615,0))/100*INDEX(gDP!BI$6:BI$271,MATCH(totalExpenditure!$A237,gDP!$B$6:$B$271)))</f>
        <v>#N/A</v>
      </c>
      <c r="CT237" s="77" t="e">
        <f>IF(INDEX([2]pivotTable!AU$310:AU$615,MATCH(totalExpenditure!$A237,[2]pivotTable!$A$310:$A$615,0))/100*INDEX(gDP!BJ$6:BJ$271,MATCH(totalExpenditure!$A237,gDP!$B$6:$B$271))=0,"",INDEX([2]pivotTable!AU$310:AU$615,MATCH(totalExpenditure!$A237,[2]pivotTable!$A$310:$A$615,0))/100*INDEX(gDP!BJ$6:BJ$271,MATCH(totalExpenditure!$A237,gDP!$B$6:$B$271)))</f>
        <v>#N/A</v>
      </c>
      <c r="CU237" s="77" t="e">
        <f>IF(INDEX([2]pivotTable!AV$310:AV$615,MATCH(totalExpenditure!$A237,[2]pivotTable!$A$310:$A$615,0))/100*INDEX(gDP!BK$6:BK$271,MATCH(totalExpenditure!$A237,gDP!$B$6:$B$271))=0,"",INDEX([2]pivotTable!AV$310:AV$615,MATCH(totalExpenditure!$A237,[2]pivotTable!$A$310:$A$615,0))/100*INDEX(gDP!BK$6:BK$271,MATCH(totalExpenditure!$A237,gDP!$B$6:$B$271)))</f>
        <v>#N/A</v>
      </c>
      <c r="CV237" s="77" t="e">
        <f>IF(INDEX([2]pivotTable!AW$310:AW$615,MATCH(totalExpenditure!$A237,[2]pivotTable!$A$310:$A$615,0))/100*INDEX(gDP!BL$6:BL$271,MATCH(totalExpenditure!$A237,gDP!$B$6:$B$271))=0,"",INDEX([2]pivotTable!AW$310:AW$615,MATCH(totalExpenditure!$A237,[2]pivotTable!$A$310:$A$615,0))/100*INDEX(gDP!BL$6:BL$271,MATCH(totalExpenditure!$A237,gDP!$B$6:$B$271)))</f>
        <v>#N/A</v>
      </c>
      <c r="CW237" s="77" t="e">
        <f>IF(INDEX([2]pivotTable!AX$310:AX$615,MATCH(totalExpenditure!$A237,[2]pivotTable!$A$310:$A$615,0))/100*INDEX(gDP!BM$6:BM$271,MATCH(totalExpenditure!$A237,gDP!$B$6:$B$271))=0,"",INDEX([2]pivotTable!AX$310:AX$615,MATCH(totalExpenditure!$A237,[2]pivotTable!$A$310:$A$615,0))/100*INDEX(gDP!BM$6:BM$271,MATCH(totalExpenditure!$A237,gDP!$B$6:$B$271)))</f>
        <v>#N/A</v>
      </c>
      <c r="CX237" s="77" t="e">
        <f>IF(INDEX([2]pivotTable!AY$310:AY$615,MATCH(totalExpenditure!$A237,[2]pivotTable!$A$310:$A$615,0))/100*INDEX(gDP!BN$6:BN$271,MATCH(totalExpenditure!$A237,gDP!$B$6:$B$271))=0,"",INDEX([2]pivotTable!AY$310:AY$615,MATCH(totalExpenditure!$A237,[2]pivotTable!$A$310:$A$615,0))/100*INDEX(gDP!BN$6:BN$271,MATCH(totalExpenditure!$A237,gDP!$B$6:$B$271)))</f>
        <v>#N/A</v>
      </c>
      <c r="CY237" s="77" t="e">
        <f>IF(INDEX([2]pivotTable!AZ$310:AZ$615,MATCH(totalExpenditure!$A237,[2]pivotTable!$A$310:$A$615,0))/100*INDEX(gDP!BO$6:BO$271,MATCH(totalExpenditure!$A237,gDP!$B$6:$B$271))=0,"",INDEX([2]pivotTable!AZ$310:AZ$615,MATCH(totalExpenditure!$A237,[2]pivotTable!$A$310:$A$615,0))/100*INDEX(gDP!BO$6:BO$271,MATCH(totalExpenditure!$A237,gDP!$B$6:$B$271)))</f>
        <v>#N/A</v>
      </c>
      <c r="CZ237" s="77" t="e">
        <f>IF(B237="","",IF(BA237="","",B237-B237+INDEX(gDP!Q$6:Q$271,MATCH(totalExpenditure!$A237,gDP!$B$6:$B$271))))</f>
        <v>#N/A</v>
      </c>
      <c r="DA237" s="77" t="e">
        <f>IF(C237="","",IF(BB237="","",C237-C237+INDEX(gDP!R$6:R$271,MATCH(totalExpenditure!$A237,gDP!$B$6:$B$271))))</f>
        <v>#N/A</v>
      </c>
      <c r="DB237" s="77" t="e">
        <f>IF(D237="","",IF(BC237="","",D237-D237+INDEX(gDP!S$6:S$271,MATCH(totalExpenditure!$A237,gDP!$B$6:$B$271))))</f>
        <v>#N/A</v>
      </c>
      <c r="DC237" s="77" t="e">
        <f>IF(E237="","",IF(BD237="","",E237-E237+INDEX(gDP!T$6:T$271,MATCH(totalExpenditure!$A237,gDP!$B$6:$B$271))))</f>
        <v>#N/A</v>
      </c>
      <c r="DD237" s="77" t="e">
        <f>IF(F237="","",IF(BE237="","",F237-F237+INDEX(gDP!U$6:U$271,MATCH(totalExpenditure!$A237,gDP!$B$6:$B$271))))</f>
        <v>#N/A</v>
      </c>
      <c r="DE237" s="77" t="e">
        <f>IF(G237="","",IF(BF237="","",G237-G237+INDEX(gDP!V$6:V$271,MATCH(totalExpenditure!$A237,gDP!$B$6:$B$271))))</f>
        <v>#N/A</v>
      </c>
      <c r="DF237" s="77" t="e">
        <f>IF(H237="","",IF(BG237="","",H237-H237+INDEX(gDP!W$6:W$271,MATCH(totalExpenditure!$A237,gDP!$B$6:$B$271))))</f>
        <v>#N/A</v>
      </c>
      <c r="DG237" s="77" t="e">
        <f>IF(I237="","",IF(BH237="","",I237-I237+INDEX(gDP!X$6:X$271,MATCH(totalExpenditure!$A237,gDP!$B$6:$B$271))))</f>
        <v>#N/A</v>
      </c>
      <c r="DH237" s="77" t="e">
        <f>IF(J237="","",IF(BI237="","",J237-J237+INDEX(gDP!Y$6:Y$271,MATCH(totalExpenditure!$A237,gDP!$B$6:$B$271))))</f>
        <v>#N/A</v>
      </c>
      <c r="DI237" s="77" t="e">
        <f>IF(K237="","",IF(BJ237="","",K237-K237+INDEX(gDP!Z$6:Z$271,MATCH(totalExpenditure!$A237,gDP!$B$6:$B$271))))</f>
        <v>#N/A</v>
      </c>
      <c r="DJ237" s="77" t="e">
        <f>IF(L237="","",IF(BK237="","",L237-L237+INDEX(gDP!AA$6:AA$271,MATCH(totalExpenditure!$A237,gDP!$B$6:$B$271))))</f>
        <v>#N/A</v>
      </c>
      <c r="DK237" s="77" t="e">
        <f>IF(M237="","",IF(BL237="","",M237-M237+INDEX(gDP!AB$6:AB$271,MATCH(totalExpenditure!$A237,gDP!$B$6:$B$271))))</f>
        <v>#N/A</v>
      </c>
      <c r="DL237" s="77" t="e">
        <f>IF(N237="","",IF(BM237="","",N237-N237+INDEX(gDP!AC$6:AC$271,MATCH(totalExpenditure!$A237,gDP!$B$6:$B$271))))</f>
        <v>#N/A</v>
      </c>
      <c r="DM237" s="77" t="e">
        <f>IF(O237="","",IF(BN237="","",O237-O237+INDEX(gDP!AD$6:AD$271,MATCH(totalExpenditure!$A237,gDP!$B$6:$B$271))))</f>
        <v>#N/A</v>
      </c>
      <c r="DN237" s="77" t="e">
        <f>IF(P237="","",IF(BO237="","",P237-P237+INDEX(gDP!AE$6:AE$271,MATCH(totalExpenditure!$A237,gDP!$B$6:$B$271))))</f>
        <v>#N/A</v>
      </c>
      <c r="DO237" s="77" t="e">
        <f>IF(Q237="","",IF(BP237="","",Q237-Q237+INDEX(gDP!AF$6:AF$271,MATCH(totalExpenditure!$A237,gDP!$B$6:$B$271))))</f>
        <v>#N/A</v>
      </c>
      <c r="DP237" s="77" t="e">
        <f>IF(R237="","",IF(BQ237="","",R237-R237+INDEX(gDP!AG$6:AG$271,MATCH(totalExpenditure!$A237,gDP!$B$6:$B$271))))</f>
        <v>#N/A</v>
      </c>
      <c r="DQ237" s="77" t="e">
        <f>IF(S237="","",IF(BR237="","",S237-S237+INDEX(gDP!AH$6:AH$271,MATCH(totalExpenditure!$A237,gDP!$B$6:$B$271))))</f>
        <v>#N/A</v>
      </c>
      <c r="DR237" s="77" t="e">
        <f>IF(T237="","",IF(BS237="","",T237-T237+INDEX(gDP!AI$6:AI$271,MATCH(totalExpenditure!$A237,gDP!$B$6:$B$271))))</f>
        <v>#N/A</v>
      </c>
      <c r="DS237" s="77" t="e">
        <f>IF(U237="","",IF(BT237="","",U237-U237+INDEX(gDP!AJ$6:AJ$271,MATCH(totalExpenditure!$A237,gDP!$B$6:$B$271))))</f>
        <v>#N/A</v>
      </c>
      <c r="DT237" s="77" t="e">
        <f>IF(V237="","",IF(BU237="","",V237-V237+INDEX(gDP!AK$6:AK$271,MATCH(totalExpenditure!$A237,gDP!$B$6:$B$271))))</f>
        <v>#N/A</v>
      </c>
      <c r="DU237" s="77" t="e">
        <f>IF(W237="","",IF(BV237="","",W237-W237+INDEX(gDP!AL$6:AL$271,MATCH(totalExpenditure!$A237,gDP!$B$6:$B$271))))</f>
        <v>#N/A</v>
      </c>
      <c r="DV237" s="77" t="e">
        <f>IF(X237="","",IF(BW237="","",X237-X237+INDEX(gDP!AM$6:AM$271,MATCH(totalExpenditure!$A237,gDP!$B$6:$B$271))))</f>
        <v>#N/A</v>
      </c>
      <c r="DW237" s="77" t="e">
        <f>IF(Y237="","",IF(BX237="","",Y237-Y237+INDEX(gDP!AN$6:AN$271,MATCH(totalExpenditure!$A237,gDP!$B$6:$B$271))))</f>
        <v>#N/A</v>
      </c>
      <c r="DX237" s="77" t="e">
        <f>IF(Z237="","",IF(BY237="","",Z237-Z237+INDEX(gDP!AO$6:AO$271,MATCH(totalExpenditure!$A237,gDP!$B$6:$B$271))))</f>
        <v>#N/A</v>
      </c>
      <c r="DY237" s="77" t="e">
        <f>IF(AA237="","",IF(BZ237="","",AA237-AA237+INDEX(gDP!AP$6:AP$271,MATCH(totalExpenditure!$A237,gDP!$B$6:$B$271))))</f>
        <v>#N/A</v>
      </c>
      <c r="DZ237" s="77" t="e">
        <f>IF(AB237="","",IF(CA237="","",AB237-AB237+INDEX(gDP!AQ$6:AQ$271,MATCH(totalExpenditure!$A237,gDP!$B$6:$B$271))))</f>
        <v>#N/A</v>
      </c>
      <c r="EA237" s="77" t="e">
        <f>IF(AC237="","",IF(CB237="","",AC237-AC237+INDEX(gDP!AR$6:AR$271,MATCH(totalExpenditure!$A237,gDP!$B$6:$B$271))))</f>
        <v>#N/A</v>
      </c>
      <c r="EB237" s="77" t="e">
        <f>IF(AD237="","",IF(CC237="","",AD237-AD237+INDEX(gDP!AS$6:AS$271,MATCH(totalExpenditure!$A237,gDP!$B$6:$B$271))))</f>
        <v>#N/A</v>
      </c>
      <c r="EC237" s="77" t="e">
        <f>IF(AE237="","",IF(CD237="","",AE237-AE237+INDEX(gDP!AT$6:AT$271,MATCH(totalExpenditure!$A237,gDP!$B$6:$B$271))))</f>
        <v>#N/A</v>
      </c>
      <c r="ED237" s="77" t="e">
        <f>IF(AF237="","",IF(CE237="","",AF237-AF237+INDEX(gDP!AU$6:AU$271,MATCH(totalExpenditure!$A237,gDP!$B$6:$B$271))))</f>
        <v>#N/A</v>
      </c>
      <c r="EE237" s="77" t="e">
        <f>IF(AG237="","",IF(CF237="","",AG237-AG237+INDEX(gDP!AV$6:AV$271,MATCH(totalExpenditure!$A237,gDP!$B$6:$B$271))))</f>
        <v>#N/A</v>
      </c>
      <c r="EF237" s="77" t="e">
        <f>IF(AH237="","",IF(CG237="","",AH237-AH237+INDEX(gDP!AW$6:AW$271,MATCH(totalExpenditure!$A237,gDP!$B$6:$B$271))))</f>
        <v>#N/A</v>
      </c>
      <c r="EG237" s="77" t="e">
        <f>IF(AI237="","",IF(CH237="","",AI237-AI237+INDEX(gDP!AX$6:AX$271,MATCH(totalExpenditure!$A237,gDP!$B$6:$B$271))))</f>
        <v>#N/A</v>
      </c>
      <c r="EH237" s="77" t="e">
        <f>IF(AJ237="","",IF(CI237="","",AJ237-AJ237+INDEX(gDP!AY$6:AY$271,MATCH(totalExpenditure!$A237,gDP!$B$6:$B$271))))</f>
        <v>#N/A</v>
      </c>
      <c r="EI237" s="77" t="e">
        <f>IF(AK237="","",IF(CJ237="","",AK237-AK237+INDEX(gDP!AZ$6:AZ$271,MATCH(totalExpenditure!$A237,gDP!$B$6:$B$271))))</f>
        <v>#N/A</v>
      </c>
      <c r="EJ237" s="77" t="e">
        <f>IF(AL237="","",IF(CK237="","",AL237-AL237+INDEX(gDP!BA$6:BA$271,MATCH(totalExpenditure!$A237,gDP!$B$6:$B$271))))</f>
        <v>#N/A</v>
      </c>
      <c r="EK237" s="77" t="e">
        <f>IF(AM237="","",IF(CL237="","",AM237-AM237+INDEX(gDP!BB$6:BB$271,MATCH(totalExpenditure!$A237,gDP!$B$6:$B$271))))</f>
        <v>#N/A</v>
      </c>
      <c r="EL237" s="77" t="e">
        <f>IF(AN237="","",IF(CM237="","",AN237-AN237+INDEX(gDP!BC$6:BC$271,MATCH(totalExpenditure!$A237,gDP!$B$6:$B$271))))</f>
        <v>#N/A</v>
      </c>
      <c r="EM237" s="77" t="e">
        <f>IF(AO237="","",IF(CN237="","",AO237-AO237+INDEX(gDP!BD$6:BD$271,MATCH(totalExpenditure!$A237,gDP!$B$6:$B$271))))</f>
        <v>#N/A</v>
      </c>
      <c r="EN237" s="77" t="e">
        <f>IF(AP237="","",IF(CO237="","",AP237-AP237+INDEX(gDP!BE$6:BE$271,MATCH(totalExpenditure!$A237,gDP!$B$6:$B$271))))</f>
        <v>#N/A</v>
      </c>
      <c r="EO237" s="77" t="e">
        <f>IF(AQ237="","",IF(CP237="","",AQ237-AQ237+INDEX(gDP!BF$6:BF$271,MATCH(totalExpenditure!$A237,gDP!$B$6:$B$271))))</f>
        <v>#N/A</v>
      </c>
      <c r="EP237" s="77" t="e">
        <f>IF(AR237="","",IF(CQ237="","",AR237-AR237+INDEX(gDP!BG$6:BG$271,MATCH(totalExpenditure!$A237,gDP!$B$6:$B$271))))</f>
        <v>#N/A</v>
      </c>
      <c r="EQ237" s="77" t="e">
        <f>IF(AS237="","",IF(CR237="","",AS237-AS237+INDEX(gDP!BH$6:BH$271,MATCH(totalExpenditure!$A237,gDP!$B$6:$B$271))))</f>
        <v>#N/A</v>
      </c>
      <c r="ER237" s="77" t="e">
        <f>IF(AT237="","",IF(CS237="","",AT237-AT237+INDEX(gDP!BI$6:BI$271,MATCH(totalExpenditure!$A237,gDP!$B$6:$B$271))))</f>
        <v>#N/A</v>
      </c>
      <c r="ES237" s="77" t="e">
        <f>IF(AU237="","",IF(CT237="","",AU237-AU237+INDEX(gDP!BJ$6:BJ$271,MATCH(totalExpenditure!$A237,gDP!$B$6:$B$271))))</f>
        <v>#N/A</v>
      </c>
      <c r="ET237" s="77" t="e">
        <f>IF(AV237="","",IF(CU237="","",AV237-AV237+INDEX(gDP!BK$6:BK$271,MATCH(totalExpenditure!$A237,gDP!$B$6:$B$271))))</f>
        <v>#N/A</v>
      </c>
      <c r="EU237" s="77" t="e">
        <f>IF(AW237="","",IF(CV237="","",AW237-AW237+INDEX(gDP!BL$6:BL$271,MATCH(totalExpenditure!$A237,gDP!$B$6:$B$271))))</f>
        <v>#N/A</v>
      </c>
      <c r="EV237" s="77" t="e">
        <f>IF(AX237="","",IF(CW237="","",AX237-AX237+INDEX(gDP!BM$6:BM$271,MATCH(totalExpenditure!$A237,gDP!$B$6:$B$271))))</f>
        <v>#N/A</v>
      </c>
      <c r="EW237" s="77" t="e">
        <f>IF(AY237="","",IF(CX237="","",AY237-AY237+INDEX(gDP!BN$6:BN$271,MATCH(totalExpenditure!$A237,gDP!$B$6:$B$271))))</f>
        <v>#N/A</v>
      </c>
      <c r="EX237" s="77" t="e">
        <f>IF(AZ237="","",IF(CY237="","",AZ237-AZ237+INDEX(gDP!BO$6:BO$271,MATCH(totalExpenditure!$A237,gDP!$B$6:$B$271))))</f>
        <v>#N/A</v>
      </c>
    </row>
    <row r="238" spans="1:154" x14ac:dyDescent="0.35">
      <c r="A238" t="s">
        <v>685</v>
      </c>
      <c r="B238" s="77" t="str">
        <f>IF(INDEX([2]pivotTable!B$3:B$308,MATCH(totalExpenditure!$A238,[2]pivotTable!$A$3:$A$308,0))/100*INDEX(gDP!Q$6:Q$271,MATCH(totalExpenditure!$A238,gDP!$B$6:$B$271))=0,"",INDEX([2]pivotTable!B$3:B$308,MATCH(totalExpenditure!$A238,[2]pivotTable!$A$3:$A$308,0))/100*INDEX(gDP!Q$6:Q$271,MATCH(totalExpenditure!$A238,gDP!$B$6:$B$271)))</f>
        <v/>
      </c>
      <c r="C238" s="77" t="str">
        <f>IF(INDEX([2]pivotTable!C$3:C$308,MATCH(totalExpenditure!$A238,[2]pivotTable!$A$3:$A$308,0))/100*INDEX(gDP!R$6:R$271,MATCH(totalExpenditure!$A238,gDP!$B$6:$B$271))=0,"",INDEX([2]pivotTable!C$3:C$308,MATCH(totalExpenditure!$A238,[2]pivotTable!$A$3:$A$308,0))/100*INDEX(gDP!R$6:R$271,MATCH(totalExpenditure!$A238,gDP!$B$6:$B$271)))</f>
        <v/>
      </c>
      <c r="D238" s="77" t="str">
        <f>IF(INDEX([2]pivotTable!D$3:D$308,MATCH(totalExpenditure!$A238,[2]pivotTable!$A$3:$A$308,0))/100*INDEX(gDP!S$6:S$271,MATCH(totalExpenditure!$A238,gDP!$B$6:$B$271))=0,"",INDEX([2]pivotTable!D$3:D$308,MATCH(totalExpenditure!$A238,[2]pivotTable!$A$3:$A$308,0))/100*INDEX(gDP!S$6:S$271,MATCH(totalExpenditure!$A238,gDP!$B$6:$B$271)))</f>
        <v/>
      </c>
      <c r="E238" s="77" t="str">
        <f>IF(INDEX([2]pivotTable!E$3:E$308,MATCH(totalExpenditure!$A238,[2]pivotTable!$A$3:$A$308,0))/100*INDEX(gDP!T$6:T$271,MATCH(totalExpenditure!$A238,gDP!$B$6:$B$271))=0,"",INDEX([2]pivotTable!E$3:E$308,MATCH(totalExpenditure!$A238,[2]pivotTable!$A$3:$A$308,0))/100*INDEX(gDP!T$6:T$271,MATCH(totalExpenditure!$A238,gDP!$B$6:$B$271)))</f>
        <v/>
      </c>
      <c r="F238" s="77" t="str">
        <f>IF(INDEX([2]pivotTable!F$3:F$308,MATCH(totalExpenditure!$A238,[2]pivotTable!$A$3:$A$308,0))/100*INDEX(gDP!U$6:U$271,MATCH(totalExpenditure!$A238,gDP!$B$6:$B$271))=0,"",INDEX([2]pivotTable!F$3:F$308,MATCH(totalExpenditure!$A238,[2]pivotTable!$A$3:$A$308,0))/100*INDEX(gDP!U$6:U$271,MATCH(totalExpenditure!$A238,gDP!$B$6:$B$271)))</f>
        <v/>
      </c>
      <c r="G238" s="77" t="str">
        <f>IF(INDEX([2]pivotTable!G$3:G$308,MATCH(totalExpenditure!$A238,[2]pivotTable!$A$3:$A$308,0))/100*INDEX(gDP!V$6:V$271,MATCH(totalExpenditure!$A238,gDP!$B$6:$B$271))=0,"",INDEX([2]pivotTable!G$3:G$308,MATCH(totalExpenditure!$A238,[2]pivotTable!$A$3:$A$308,0))/100*INDEX(gDP!V$6:V$271,MATCH(totalExpenditure!$A238,gDP!$B$6:$B$271)))</f>
        <v/>
      </c>
      <c r="H238" s="77" t="str">
        <f>IF(INDEX([2]pivotTable!H$3:H$308,MATCH(totalExpenditure!$A238,[2]pivotTable!$A$3:$A$308,0))/100*INDEX(gDP!W$6:W$271,MATCH(totalExpenditure!$A238,gDP!$B$6:$B$271))=0,"",INDEX([2]pivotTable!H$3:H$308,MATCH(totalExpenditure!$A238,[2]pivotTable!$A$3:$A$308,0))/100*INDEX(gDP!W$6:W$271,MATCH(totalExpenditure!$A238,gDP!$B$6:$B$271)))</f>
        <v/>
      </c>
      <c r="I238" s="77" t="str">
        <f>IF(INDEX([2]pivotTable!I$3:I$308,MATCH(totalExpenditure!$A238,[2]pivotTable!$A$3:$A$308,0))/100*INDEX(gDP!X$6:X$271,MATCH(totalExpenditure!$A238,gDP!$B$6:$B$271))=0,"",INDEX([2]pivotTable!I$3:I$308,MATCH(totalExpenditure!$A238,[2]pivotTable!$A$3:$A$308,0))/100*INDEX(gDP!X$6:X$271,MATCH(totalExpenditure!$A238,gDP!$B$6:$B$271)))</f>
        <v/>
      </c>
      <c r="J238" s="77" t="str">
        <f>IF(INDEX([2]pivotTable!J$3:J$308,MATCH(totalExpenditure!$A238,[2]pivotTable!$A$3:$A$308,0))/100*INDEX(gDP!Y$6:Y$271,MATCH(totalExpenditure!$A238,gDP!$B$6:$B$271))=0,"",INDEX([2]pivotTable!J$3:J$308,MATCH(totalExpenditure!$A238,[2]pivotTable!$A$3:$A$308,0))/100*INDEX(gDP!Y$6:Y$271,MATCH(totalExpenditure!$A238,gDP!$B$6:$B$271)))</f>
        <v/>
      </c>
      <c r="K238" s="77" t="str">
        <f>IF(INDEX([2]pivotTable!K$3:K$308,MATCH(totalExpenditure!$A238,[2]pivotTable!$A$3:$A$308,0))/100*INDEX(gDP!Z$6:Z$271,MATCH(totalExpenditure!$A238,gDP!$B$6:$B$271))=0,"",INDEX([2]pivotTable!K$3:K$308,MATCH(totalExpenditure!$A238,[2]pivotTable!$A$3:$A$308,0))/100*INDEX(gDP!Z$6:Z$271,MATCH(totalExpenditure!$A238,gDP!$B$6:$B$271)))</f>
        <v/>
      </c>
      <c r="L238" s="77" t="str">
        <f>IF(INDEX([2]pivotTable!L$3:L$308,MATCH(totalExpenditure!$A238,[2]pivotTable!$A$3:$A$308,0))/100*INDEX(gDP!AA$6:AA$271,MATCH(totalExpenditure!$A238,gDP!$B$6:$B$271))=0,"",INDEX([2]pivotTable!L$3:L$308,MATCH(totalExpenditure!$A238,[2]pivotTable!$A$3:$A$308,0))/100*INDEX(gDP!AA$6:AA$271,MATCH(totalExpenditure!$A238,gDP!$B$6:$B$271)))</f>
        <v/>
      </c>
      <c r="M238" s="77" t="str">
        <f>IF(INDEX([2]pivotTable!M$3:M$308,MATCH(totalExpenditure!$A238,[2]pivotTable!$A$3:$A$308,0))/100*INDEX(gDP!AB$6:AB$271,MATCH(totalExpenditure!$A238,gDP!$B$6:$B$271))=0,"",INDEX([2]pivotTable!M$3:M$308,MATCH(totalExpenditure!$A238,[2]pivotTable!$A$3:$A$308,0))/100*INDEX(gDP!AB$6:AB$271,MATCH(totalExpenditure!$A238,gDP!$B$6:$B$271)))</f>
        <v/>
      </c>
      <c r="N238" s="77" t="str">
        <f>IF(INDEX([2]pivotTable!N$3:N$308,MATCH(totalExpenditure!$A238,[2]pivotTable!$A$3:$A$308,0))/100*INDEX(gDP!AC$6:AC$271,MATCH(totalExpenditure!$A238,gDP!$B$6:$B$271))=0,"",INDEX([2]pivotTable!N$3:N$308,MATCH(totalExpenditure!$A238,[2]pivotTable!$A$3:$A$308,0))/100*INDEX(gDP!AC$6:AC$271,MATCH(totalExpenditure!$A238,gDP!$B$6:$B$271)))</f>
        <v/>
      </c>
      <c r="O238" s="77" t="str">
        <f>IF(INDEX([2]pivotTable!O$3:O$308,MATCH(totalExpenditure!$A238,[2]pivotTable!$A$3:$A$308,0))/100*INDEX(gDP!AD$6:AD$271,MATCH(totalExpenditure!$A238,gDP!$B$6:$B$271))=0,"",INDEX([2]pivotTable!O$3:O$308,MATCH(totalExpenditure!$A238,[2]pivotTable!$A$3:$A$308,0))/100*INDEX(gDP!AD$6:AD$271,MATCH(totalExpenditure!$A238,gDP!$B$6:$B$271)))</f>
        <v/>
      </c>
      <c r="P238" s="77" t="str">
        <f>IF(INDEX([2]pivotTable!P$3:P$308,MATCH(totalExpenditure!$A238,[2]pivotTable!$A$3:$A$308,0))/100*INDEX(gDP!AE$6:AE$271,MATCH(totalExpenditure!$A238,gDP!$B$6:$B$271))=0,"",INDEX([2]pivotTable!P$3:P$308,MATCH(totalExpenditure!$A238,[2]pivotTable!$A$3:$A$308,0))/100*INDEX(gDP!AE$6:AE$271,MATCH(totalExpenditure!$A238,gDP!$B$6:$B$271)))</f>
        <v/>
      </c>
      <c r="Q238" s="77" t="str">
        <f>IF(INDEX([2]pivotTable!Q$3:Q$308,MATCH(totalExpenditure!$A238,[2]pivotTable!$A$3:$A$308,0))/100*INDEX(gDP!AF$6:AF$271,MATCH(totalExpenditure!$A238,gDP!$B$6:$B$271))=0,"",INDEX([2]pivotTable!Q$3:Q$308,MATCH(totalExpenditure!$A238,[2]pivotTable!$A$3:$A$308,0))/100*INDEX(gDP!AF$6:AF$271,MATCH(totalExpenditure!$A238,gDP!$B$6:$B$271)))</f>
        <v/>
      </c>
      <c r="R238" s="77" t="str">
        <f>IF(INDEX([2]pivotTable!R$3:R$308,MATCH(totalExpenditure!$A238,[2]pivotTable!$A$3:$A$308,0))/100*INDEX(gDP!AG$6:AG$271,MATCH(totalExpenditure!$A238,gDP!$B$6:$B$271))=0,"",INDEX([2]pivotTable!R$3:R$308,MATCH(totalExpenditure!$A238,[2]pivotTable!$A$3:$A$308,0))/100*INDEX(gDP!AG$6:AG$271,MATCH(totalExpenditure!$A238,gDP!$B$6:$B$271)))</f>
        <v/>
      </c>
      <c r="S238" s="77" t="str">
        <f>IF(INDEX([2]pivotTable!S$3:S$308,MATCH(totalExpenditure!$A238,[2]pivotTable!$A$3:$A$308,0))/100*INDEX(gDP!AH$6:AH$271,MATCH(totalExpenditure!$A238,gDP!$B$6:$B$271))=0,"",INDEX([2]pivotTable!S$3:S$308,MATCH(totalExpenditure!$A238,[2]pivotTable!$A$3:$A$308,0))/100*INDEX(gDP!AH$6:AH$271,MATCH(totalExpenditure!$A238,gDP!$B$6:$B$271)))</f>
        <v/>
      </c>
      <c r="T238" s="77">
        <f>IF(INDEX([2]pivotTable!T$3:T$308,MATCH(totalExpenditure!$A238,[2]pivotTable!$A$3:$A$308,0))/100*INDEX(gDP!AI$6:AI$271,MATCH(totalExpenditure!$A238,gDP!$B$6:$B$271))=0,"",INDEX([2]pivotTable!T$3:T$308,MATCH(totalExpenditure!$A238,[2]pivotTable!$A$3:$A$308,0))/100*INDEX(gDP!AI$6:AI$271,MATCH(totalExpenditure!$A238,gDP!$B$6:$B$271)))</f>
        <v>4011129963.7935028</v>
      </c>
      <c r="U238" s="77">
        <f>IF(INDEX([2]pivotTable!U$3:U$308,MATCH(totalExpenditure!$A238,[2]pivotTable!$A$3:$A$308,0))/100*INDEX(gDP!AJ$6:AJ$271,MATCH(totalExpenditure!$A238,gDP!$B$6:$B$271))=0,"",INDEX([2]pivotTable!U$3:U$308,MATCH(totalExpenditure!$A238,[2]pivotTable!$A$3:$A$308,0))/100*INDEX(gDP!AJ$6:AJ$271,MATCH(totalExpenditure!$A238,gDP!$B$6:$B$271)))</f>
        <v>4734913261.6051502</v>
      </c>
      <c r="V238" s="77">
        <f>IF(INDEX([2]pivotTable!V$3:V$308,MATCH(totalExpenditure!$A238,[2]pivotTable!$A$3:$A$308,0))/100*INDEX(gDP!AK$6:AK$271,MATCH(totalExpenditure!$A238,gDP!$B$6:$B$271))=0,"",INDEX([2]pivotTable!V$3:V$308,MATCH(totalExpenditure!$A238,[2]pivotTable!$A$3:$A$308,0))/100*INDEX(gDP!AK$6:AK$271,MATCH(totalExpenditure!$A238,gDP!$B$6:$B$271)))</f>
        <v>5550346776.5792198</v>
      </c>
      <c r="W238" s="77">
        <f>IF(INDEX([2]pivotTable!W$3:W$308,MATCH(totalExpenditure!$A238,[2]pivotTable!$A$3:$A$308,0))/100*INDEX(gDP!AL$6:AL$271,MATCH(totalExpenditure!$A238,gDP!$B$6:$B$271))=0,"",INDEX([2]pivotTable!W$3:W$308,MATCH(totalExpenditure!$A238,[2]pivotTable!$A$3:$A$308,0))/100*INDEX(gDP!AL$6:AL$271,MATCH(totalExpenditure!$A238,gDP!$B$6:$B$271)))</f>
        <v>5954683948.3434534</v>
      </c>
      <c r="X238" s="77">
        <f>IF(INDEX([2]pivotTable!X$3:X$308,MATCH(totalExpenditure!$A238,[2]pivotTable!$A$3:$A$308,0))/100*INDEX(gDP!AM$6:AM$271,MATCH(totalExpenditure!$A238,gDP!$B$6:$B$271))=0,"",INDEX([2]pivotTable!X$3:X$308,MATCH(totalExpenditure!$A238,[2]pivotTable!$A$3:$A$308,0))/100*INDEX(gDP!AM$6:AM$271,MATCH(totalExpenditure!$A238,gDP!$B$6:$B$271)))</f>
        <v>6952811122.6613884</v>
      </c>
      <c r="Y238" s="77">
        <f>IF(INDEX([2]pivotTable!Y$3:Y$308,MATCH(totalExpenditure!$A238,[2]pivotTable!$A$3:$A$308,0))/100*INDEX(gDP!AN$6:AN$271,MATCH(totalExpenditure!$A238,gDP!$B$6:$B$271))=0,"",INDEX([2]pivotTable!Y$3:Y$308,MATCH(totalExpenditure!$A238,[2]pivotTable!$A$3:$A$308,0))/100*INDEX(gDP!AN$6:AN$271,MATCH(totalExpenditure!$A238,gDP!$B$6:$B$271)))</f>
        <v>7482128113.4036598</v>
      </c>
      <c r="Z238" s="77">
        <f>IF(INDEX([2]pivotTable!Z$3:Z$308,MATCH(totalExpenditure!$A238,[2]pivotTable!$A$3:$A$308,0))/100*INDEX(gDP!AO$6:AO$271,MATCH(totalExpenditure!$A238,gDP!$B$6:$B$271))=0,"",INDEX([2]pivotTable!Z$3:Z$308,MATCH(totalExpenditure!$A238,[2]pivotTable!$A$3:$A$308,0))/100*INDEX(gDP!AO$6:AO$271,MATCH(totalExpenditure!$A238,gDP!$B$6:$B$271)))</f>
        <v>7541051782.0863771</v>
      </c>
      <c r="AA238" s="77">
        <f>IF(INDEX([2]pivotTable!AA$3:AA$308,MATCH(totalExpenditure!$A238,[2]pivotTable!$A$3:$A$308,0))/100*INDEX(gDP!AP$6:AP$271,MATCH(totalExpenditure!$A238,gDP!$B$6:$B$271))=0,"",INDEX([2]pivotTable!AA$3:AA$308,MATCH(totalExpenditure!$A238,[2]pivotTable!$A$3:$A$308,0))/100*INDEX(gDP!AP$6:AP$271,MATCH(totalExpenditure!$A238,gDP!$B$6:$B$271)))</f>
        <v>6637976180.2051773</v>
      </c>
      <c r="AB238" s="77">
        <f>IF(INDEX([2]pivotTable!AB$3:AB$308,MATCH(totalExpenditure!$A238,[2]pivotTable!$A$3:$A$308,0))/100*INDEX(gDP!AQ$6:AQ$271,MATCH(totalExpenditure!$A238,gDP!$B$6:$B$271))=0,"",INDEX([2]pivotTable!AB$3:AB$308,MATCH(totalExpenditure!$A238,[2]pivotTable!$A$3:$A$308,0))/100*INDEX(gDP!AQ$6:AQ$271,MATCH(totalExpenditure!$A238,gDP!$B$6:$B$271)))</f>
        <v>4274202439.2189484</v>
      </c>
      <c r="AC238" s="77">
        <f>IF(INDEX([2]pivotTable!AC$3:AC$308,MATCH(totalExpenditure!$A238,[2]pivotTable!$A$3:$A$308,0))/100*INDEX(gDP!AR$6:AR$271,MATCH(totalExpenditure!$A238,gDP!$B$6:$B$271))=0,"",INDEX([2]pivotTable!AC$3:AC$308,MATCH(totalExpenditure!$A238,[2]pivotTable!$A$3:$A$308,0))/100*INDEX(gDP!AR$6:AR$271,MATCH(totalExpenditure!$A238,gDP!$B$6:$B$271)))</f>
        <v>4078748619.281868</v>
      </c>
      <c r="AD238" s="77">
        <f>IF(INDEX([2]pivotTable!AD$3:AD$308,MATCH(totalExpenditure!$A238,[2]pivotTable!$A$3:$A$308,0))/100*INDEX(gDP!AS$6:AS$271,MATCH(totalExpenditure!$A238,gDP!$B$6:$B$271))=0,"",INDEX([2]pivotTable!AD$3:AD$308,MATCH(totalExpenditure!$A238,[2]pivotTable!$A$3:$A$308,0))/100*INDEX(gDP!AS$6:AS$271,MATCH(totalExpenditure!$A238,gDP!$B$6:$B$271)))</f>
        <v>3665374503.3600259</v>
      </c>
      <c r="AE238" s="77">
        <f>IF(INDEX([2]pivotTable!AE$3:AE$308,MATCH(totalExpenditure!$A238,[2]pivotTable!$A$3:$A$308,0))/100*INDEX(gDP!AT$6:AT$271,MATCH(totalExpenditure!$A238,gDP!$B$6:$B$271))=0,"",INDEX([2]pivotTable!AE$3:AE$308,MATCH(totalExpenditure!$A238,[2]pivotTable!$A$3:$A$308,0))/100*INDEX(gDP!AT$6:AT$271,MATCH(totalExpenditure!$A238,gDP!$B$6:$B$271)))</f>
        <v>3368301333.0512552</v>
      </c>
      <c r="AF238" s="77">
        <f>IF(INDEX([2]pivotTable!AF$3:AF$308,MATCH(totalExpenditure!$A238,[2]pivotTable!$A$3:$A$308,0))/100*INDEX(gDP!AU$6:AU$271,MATCH(totalExpenditure!$A238,gDP!$B$6:$B$271))=0,"",INDEX([2]pivotTable!AF$3:AF$308,MATCH(totalExpenditure!$A238,[2]pivotTable!$A$3:$A$308,0))/100*INDEX(gDP!AU$6:AU$271,MATCH(totalExpenditure!$A238,gDP!$B$6:$B$271)))</f>
        <v>5560057442.1609106</v>
      </c>
      <c r="AG238" s="77">
        <f>IF(INDEX([2]pivotTable!AG$3:AG$308,MATCH(totalExpenditure!$A238,[2]pivotTable!$A$3:$A$308,0))/100*INDEX(gDP!AV$6:AV$271,MATCH(totalExpenditure!$A238,gDP!$B$6:$B$271))=0,"",INDEX([2]pivotTable!AG$3:AG$308,MATCH(totalExpenditure!$A238,[2]pivotTable!$A$3:$A$308,0))/100*INDEX(gDP!AV$6:AV$271,MATCH(totalExpenditure!$A238,gDP!$B$6:$B$271)))</f>
        <v>5482102148.8519316</v>
      </c>
      <c r="AH238" s="77">
        <f>IF(INDEX([2]pivotTable!AH$3:AH$308,MATCH(totalExpenditure!$A238,[2]pivotTable!$A$3:$A$308,0))/100*INDEX(gDP!AW$6:AW$271,MATCH(totalExpenditure!$A238,gDP!$B$6:$B$271))=0,"",INDEX([2]pivotTable!AH$3:AH$308,MATCH(totalExpenditure!$A238,[2]pivotTable!$A$3:$A$308,0))/100*INDEX(gDP!AW$6:AW$271,MATCH(totalExpenditure!$A238,gDP!$B$6:$B$271)))</f>
        <v>6068638548.9284954</v>
      </c>
      <c r="AI238" s="77">
        <f>IF(INDEX([2]pivotTable!AI$3:AI$308,MATCH(totalExpenditure!$A238,[2]pivotTable!$A$3:$A$308,0))/100*INDEX(gDP!AX$6:AX$271,MATCH(totalExpenditure!$A238,gDP!$B$6:$B$271))=0,"",INDEX([2]pivotTable!AI$3:AI$308,MATCH(totalExpenditure!$A238,[2]pivotTable!$A$3:$A$308,0))/100*INDEX(gDP!AX$6:AX$271,MATCH(totalExpenditure!$A238,gDP!$B$6:$B$271)))</f>
        <v>6247507479.4636354</v>
      </c>
      <c r="AJ238" s="77">
        <f>IF(INDEX([2]pivotTable!AJ$3:AJ$308,MATCH(totalExpenditure!$A238,[2]pivotTable!$A$3:$A$308,0))/100*INDEX(gDP!AY$6:AY$271,MATCH(totalExpenditure!$A238,gDP!$B$6:$B$271))=0,"",INDEX([2]pivotTable!AJ$3:AJ$308,MATCH(totalExpenditure!$A238,[2]pivotTable!$A$3:$A$308,0))/100*INDEX(gDP!AY$6:AY$271,MATCH(totalExpenditure!$A238,gDP!$B$6:$B$271)))</f>
        <v>7118441302.2940331</v>
      </c>
      <c r="AK238" s="77">
        <f>IF(INDEX([2]pivotTable!AK$3:AK$308,MATCH(totalExpenditure!$A238,[2]pivotTable!$A$3:$A$308,0))/100*INDEX(gDP!AZ$6:AZ$271,MATCH(totalExpenditure!$A238,gDP!$B$6:$B$271))=0,"",INDEX([2]pivotTable!AK$3:AK$308,MATCH(totalExpenditure!$A238,[2]pivotTable!$A$3:$A$308,0))/100*INDEX(gDP!AZ$6:AZ$271,MATCH(totalExpenditure!$A238,gDP!$B$6:$B$271)))</f>
        <v>3707490962.5162473</v>
      </c>
      <c r="AL238" s="77">
        <f>IF(INDEX([2]pivotTable!AL$3:AL$308,MATCH(totalExpenditure!$A238,[2]pivotTable!$A$3:$A$308,0))/100*INDEX(gDP!BA$6:BA$271,MATCH(totalExpenditure!$A238,gDP!$B$6:$B$271))=0,"",INDEX([2]pivotTable!AL$3:AL$308,MATCH(totalExpenditure!$A238,[2]pivotTable!$A$3:$A$308,0))/100*INDEX(gDP!BA$6:BA$271,MATCH(totalExpenditure!$A238,gDP!$B$6:$B$271)))</f>
        <v>10314957578.055666</v>
      </c>
      <c r="AM238" s="77">
        <f>IF(INDEX([2]pivotTable!AM$3:AM$308,MATCH(totalExpenditure!$A238,[2]pivotTable!$A$3:$A$308,0))/100*INDEX(gDP!BB$6:BB$271,MATCH(totalExpenditure!$A238,gDP!$B$6:$B$271))=0,"",INDEX([2]pivotTable!AM$3:AM$308,MATCH(totalExpenditure!$A238,[2]pivotTable!$A$3:$A$308,0))/100*INDEX(gDP!BB$6:BB$271,MATCH(totalExpenditure!$A238,gDP!$B$6:$B$271)))</f>
        <v>13099544303.710335</v>
      </c>
      <c r="AN238" s="77">
        <f>IF(INDEX([2]pivotTable!AN$3:AN$308,MATCH(totalExpenditure!$A238,[2]pivotTable!$A$3:$A$308,0))/100*INDEX(gDP!BC$6:BC$271,MATCH(totalExpenditure!$A238,gDP!$B$6:$B$271))=0,"",INDEX([2]pivotTable!AN$3:AN$308,MATCH(totalExpenditure!$A238,[2]pivotTable!$A$3:$A$308,0))/100*INDEX(gDP!BC$6:BC$271,MATCH(totalExpenditure!$A238,gDP!$B$6:$B$271)))</f>
        <v>15861371634.306406</v>
      </c>
      <c r="AO238" s="77">
        <f>IF(INDEX([2]pivotTable!AO$3:AO$308,MATCH(totalExpenditure!$A238,[2]pivotTable!$A$3:$A$308,0))/100*INDEX(gDP!BD$6:BD$271,MATCH(totalExpenditure!$A238,gDP!$B$6:$B$271))=0,"",INDEX([2]pivotTable!AO$3:AO$308,MATCH(totalExpenditure!$A238,[2]pivotTable!$A$3:$A$308,0))/100*INDEX(gDP!BD$6:BD$271,MATCH(totalExpenditure!$A238,gDP!$B$6:$B$271)))</f>
        <v>18689264477.030548</v>
      </c>
      <c r="AP238" s="77">
        <f>IF(INDEX([2]pivotTable!AP$3:AP$308,MATCH(totalExpenditure!$A238,[2]pivotTable!$A$3:$A$308,0))/100*INDEX(gDP!BE$6:BE$271,MATCH(totalExpenditure!$A238,gDP!$B$6:$B$271))=0,"",INDEX([2]pivotTable!AP$3:AP$308,MATCH(totalExpenditure!$A238,[2]pivotTable!$A$3:$A$308,0))/100*INDEX(gDP!BE$6:BE$271,MATCH(totalExpenditure!$A238,gDP!$B$6:$B$271)))</f>
        <v>14868681365.418856</v>
      </c>
      <c r="AQ238" s="77">
        <f>IF(INDEX([2]pivotTable!AQ$3:AQ$308,MATCH(totalExpenditure!$A238,[2]pivotTable!$A$3:$A$308,0))/100*INDEX(gDP!BF$6:BF$271,MATCH(totalExpenditure!$A238,gDP!$B$6:$B$271))=0,"",INDEX([2]pivotTable!AQ$3:AQ$308,MATCH(totalExpenditure!$A238,[2]pivotTable!$A$3:$A$308,0))/100*INDEX(gDP!BF$6:BF$271,MATCH(totalExpenditure!$A238,gDP!$B$6:$B$271)))</f>
        <v>23706818119.019653</v>
      </c>
      <c r="AR238" s="77">
        <f>IF(INDEX([2]pivotTable!AR$3:AR$308,MATCH(totalExpenditure!$A238,[2]pivotTable!$A$3:$A$308,0))/100*INDEX(gDP!BG$6:BG$271,MATCH(totalExpenditure!$A238,gDP!$B$6:$B$271))=0,"",INDEX([2]pivotTable!AR$3:AR$308,MATCH(totalExpenditure!$A238,[2]pivotTable!$A$3:$A$308,0))/100*INDEX(gDP!BG$6:BG$271,MATCH(totalExpenditure!$A238,gDP!$B$6:$B$271)))</f>
        <v>21670436938.515034</v>
      </c>
      <c r="AS238" s="77">
        <f>IF(INDEX([2]pivotTable!AS$3:AS$308,MATCH(totalExpenditure!$A238,[2]pivotTable!$A$3:$A$308,0))/100*INDEX(gDP!BH$6:BH$271,MATCH(totalExpenditure!$A238,gDP!$B$6:$B$271))=0,"",INDEX([2]pivotTable!AS$3:AS$308,MATCH(totalExpenditure!$A238,[2]pivotTable!$A$3:$A$308,0))/100*INDEX(gDP!BH$6:BH$271,MATCH(totalExpenditure!$A238,gDP!$B$6:$B$271)))</f>
        <v>22271941221.658661</v>
      </c>
      <c r="AT238" s="77">
        <f>IF(INDEX([2]pivotTable!AT$3:AT$308,MATCH(totalExpenditure!$A238,[2]pivotTable!$A$3:$A$308,0))/100*INDEX(gDP!BI$6:BI$271,MATCH(totalExpenditure!$A238,gDP!$B$6:$B$271))=0,"",INDEX([2]pivotTable!AT$3:AT$308,MATCH(totalExpenditure!$A238,[2]pivotTable!$A$3:$A$308,0))/100*INDEX(gDP!BI$6:BI$271,MATCH(totalExpenditure!$A238,gDP!$B$6:$B$271)))</f>
        <v>23809901745.456459</v>
      </c>
      <c r="AU238" s="77">
        <f>IF(INDEX([2]pivotTable!AU$3:AU$308,MATCH(totalExpenditure!$A238,[2]pivotTable!$A$3:$A$308,0))/100*INDEX(gDP!BJ$6:BJ$271,MATCH(totalExpenditure!$A238,gDP!$B$6:$B$271))=0,"",INDEX([2]pivotTable!AU$3:AU$308,MATCH(totalExpenditure!$A238,[2]pivotTable!$A$3:$A$308,0))/100*INDEX(gDP!BJ$6:BJ$271,MATCH(totalExpenditure!$A238,gDP!$B$6:$B$271)))</f>
        <v>24050004073.387459</v>
      </c>
      <c r="AV238" s="77">
        <f>IF(INDEX([2]pivotTable!AV$3:AV$308,MATCH(totalExpenditure!$A238,[2]pivotTable!$A$3:$A$308,0))/100*INDEX(gDP!BK$6:BK$271,MATCH(totalExpenditure!$A238,gDP!$B$6:$B$271))=0,"",INDEX([2]pivotTable!AV$3:AV$308,MATCH(totalExpenditure!$A238,[2]pivotTable!$A$3:$A$308,0))/100*INDEX(gDP!BK$6:BK$271,MATCH(totalExpenditure!$A238,gDP!$B$6:$B$271)))</f>
        <v>25135008736.862453</v>
      </c>
      <c r="AW238" s="77">
        <f>IF(INDEX([2]pivotTable!AW$3:AW$308,MATCH(totalExpenditure!$A238,[2]pivotTable!$A$3:$A$308,0))/100*INDEX(gDP!BL$6:BL$271,MATCH(totalExpenditure!$A238,gDP!$B$6:$B$271))=0,"",INDEX([2]pivotTable!AW$3:AW$308,MATCH(totalExpenditure!$A238,[2]pivotTable!$A$3:$A$308,0))/100*INDEX(gDP!BL$6:BL$271,MATCH(totalExpenditure!$A238,gDP!$B$6:$B$271)))</f>
        <v>27198834589.694302</v>
      </c>
      <c r="AX238" s="77">
        <f>IF(INDEX([2]pivotTable!AX$3:AX$308,MATCH(totalExpenditure!$A238,[2]pivotTable!$A$3:$A$308,0))/100*INDEX(gDP!BM$6:BM$271,MATCH(totalExpenditure!$A238,gDP!$B$6:$B$271))=0,"",INDEX([2]pivotTable!AX$3:AX$308,MATCH(totalExpenditure!$A238,[2]pivotTable!$A$3:$A$308,0))/100*INDEX(gDP!BM$6:BM$271,MATCH(totalExpenditure!$A238,gDP!$B$6:$B$271)))</f>
        <v>28025866314.893772</v>
      </c>
      <c r="AY238" s="77">
        <f>IF(INDEX([2]pivotTable!AY$3:AY$308,MATCH(totalExpenditure!$A238,[2]pivotTable!$A$3:$A$308,0))/100*INDEX(gDP!BN$6:BN$271,MATCH(totalExpenditure!$A238,gDP!$B$6:$B$271))=0,"",INDEX([2]pivotTable!AY$3:AY$308,MATCH(totalExpenditure!$A238,[2]pivotTable!$A$3:$A$308,0))/100*INDEX(gDP!BN$6:BN$271,MATCH(totalExpenditure!$A238,gDP!$B$6:$B$271)))</f>
        <v>25717829910.304871</v>
      </c>
      <c r="AZ238" s="77" t="str">
        <f>IF(INDEX([2]pivotTable!AZ$3:AZ$308,MATCH(totalExpenditure!$A238,[2]pivotTable!$A$3:$A$308,0))/100*INDEX(gDP!BO$6:BO$271,MATCH(totalExpenditure!$A238,gDP!$B$6:$B$271))=0,"",INDEX([2]pivotTable!AZ$3:AZ$308,MATCH(totalExpenditure!$A238,[2]pivotTable!$A$3:$A$308,0))/100*INDEX(gDP!BO$6:BO$271,MATCH(totalExpenditure!$A238,gDP!$B$6:$B$271)))</f>
        <v/>
      </c>
      <c r="BA238" s="77" t="str">
        <f>IF(INDEX([2]pivotTable!B$310:B$615,MATCH(totalExpenditure!$A238,[2]pivotTable!$A$310:$A$615,0))/100*INDEX(gDP!Q$6:Q$271,MATCH(totalExpenditure!$A238,gDP!$B$6:$B$271))=0,"",INDEX([2]pivotTable!B$310:B$615,MATCH(totalExpenditure!$A238,[2]pivotTable!$A$310:$A$615,0))/100*INDEX(gDP!Q$6:Q$271,MATCH(totalExpenditure!$A238,gDP!$B$6:$B$271)))</f>
        <v/>
      </c>
      <c r="BB238" s="77" t="str">
        <f>IF(INDEX([2]pivotTable!C$310:C$615,MATCH(totalExpenditure!$A238,[2]pivotTable!$A$310:$A$615,0))/100*INDEX(gDP!R$6:R$271,MATCH(totalExpenditure!$A238,gDP!$B$6:$B$271))=0,"",INDEX([2]pivotTable!C$310:C$615,MATCH(totalExpenditure!$A238,[2]pivotTable!$A$310:$A$615,0))/100*INDEX(gDP!R$6:R$271,MATCH(totalExpenditure!$A238,gDP!$B$6:$B$271)))</f>
        <v/>
      </c>
      <c r="BC238" s="77" t="str">
        <f>IF(INDEX([2]pivotTable!D$310:D$615,MATCH(totalExpenditure!$A238,[2]pivotTable!$A$310:$A$615,0))/100*INDEX(gDP!S$6:S$271,MATCH(totalExpenditure!$A238,gDP!$B$6:$B$271))=0,"",INDEX([2]pivotTable!D$310:D$615,MATCH(totalExpenditure!$A238,[2]pivotTable!$A$310:$A$615,0))/100*INDEX(gDP!S$6:S$271,MATCH(totalExpenditure!$A238,gDP!$B$6:$B$271)))</f>
        <v/>
      </c>
      <c r="BD238" s="77" t="str">
        <f>IF(INDEX([2]pivotTable!E$310:E$615,MATCH(totalExpenditure!$A238,[2]pivotTable!$A$310:$A$615,0))/100*INDEX(gDP!T$6:T$271,MATCH(totalExpenditure!$A238,gDP!$B$6:$B$271))=0,"",INDEX([2]pivotTable!E$310:E$615,MATCH(totalExpenditure!$A238,[2]pivotTable!$A$310:$A$615,0))/100*INDEX(gDP!T$6:T$271,MATCH(totalExpenditure!$A238,gDP!$B$6:$B$271)))</f>
        <v/>
      </c>
      <c r="BE238" s="77" t="str">
        <f>IF(INDEX([2]pivotTable!F$310:F$615,MATCH(totalExpenditure!$A238,[2]pivotTable!$A$310:$A$615,0))/100*INDEX(gDP!U$6:U$271,MATCH(totalExpenditure!$A238,gDP!$B$6:$B$271))=0,"",INDEX([2]pivotTable!F$310:F$615,MATCH(totalExpenditure!$A238,[2]pivotTable!$A$310:$A$615,0))/100*INDEX(gDP!U$6:U$271,MATCH(totalExpenditure!$A238,gDP!$B$6:$B$271)))</f>
        <v/>
      </c>
      <c r="BF238" s="77" t="str">
        <f>IF(INDEX([2]pivotTable!G$310:G$615,MATCH(totalExpenditure!$A238,[2]pivotTable!$A$310:$A$615,0))/100*INDEX(gDP!V$6:V$271,MATCH(totalExpenditure!$A238,gDP!$B$6:$B$271))=0,"",INDEX([2]pivotTable!G$310:G$615,MATCH(totalExpenditure!$A238,[2]pivotTable!$A$310:$A$615,0))/100*INDEX(gDP!V$6:V$271,MATCH(totalExpenditure!$A238,gDP!$B$6:$B$271)))</f>
        <v/>
      </c>
      <c r="BG238" s="77" t="str">
        <f>IF(INDEX([2]pivotTable!H$310:H$615,MATCH(totalExpenditure!$A238,[2]pivotTable!$A$310:$A$615,0))/100*INDEX(gDP!W$6:W$271,MATCH(totalExpenditure!$A238,gDP!$B$6:$B$271))=0,"",INDEX([2]pivotTable!H$310:H$615,MATCH(totalExpenditure!$A238,[2]pivotTable!$A$310:$A$615,0))/100*INDEX(gDP!W$6:W$271,MATCH(totalExpenditure!$A238,gDP!$B$6:$B$271)))</f>
        <v/>
      </c>
      <c r="BH238" s="77" t="str">
        <f>IF(INDEX([2]pivotTable!I$310:I$615,MATCH(totalExpenditure!$A238,[2]pivotTable!$A$310:$A$615,0))/100*INDEX(gDP!X$6:X$271,MATCH(totalExpenditure!$A238,gDP!$B$6:$B$271))=0,"",INDEX([2]pivotTable!I$310:I$615,MATCH(totalExpenditure!$A238,[2]pivotTable!$A$310:$A$615,0))/100*INDEX(gDP!X$6:X$271,MATCH(totalExpenditure!$A238,gDP!$B$6:$B$271)))</f>
        <v/>
      </c>
      <c r="BI238" s="77" t="str">
        <f>IF(INDEX([2]pivotTable!J$310:J$615,MATCH(totalExpenditure!$A238,[2]pivotTable!$A$310:$A$615,0))/100*INDEX(gDP!Y$6:Y$271,MATCH(totalExpenditure!$A238,gDP!$B$6:$B$271))=0,"",INDEX([2]pivotTable!J$310:J$615,MATCH(totalExpenditure!$A238,[2]pivotTable!$A$310:$A$615,0))/100*INDEX(gDP!Y$6:Y$271,MATCH(totalExpenditure!$A238,gDP!$B$6:$B$271)))</f>
        <v/>
      </c>
      <c r="BJ238" s="77" t="str">
        <f>IF(INDEX([2]pivotTable!K$310:K$615,MATCH(totalExpenditure!$A238,[2]pivotTable!$A$310:$A$615,0))/100*INDEX(gDP!Z$6:Z$271,MATCH(totalExpenditure!$A238,gDP!$B$6:$B$271))=0,"",INDEX([2]pivotTable!K$310:K$615,MATCH(totalExpenditure!$A238,[2]pivotTable!$A$310:$A$615,0))/100*INDEX(gDP!Z$6:Z$271,MATCH(totalExpenditure!$A238,gDP!$B$6:$B$271)))</f>
        <v/>
      </c>
      <c r="BK238" s="77" t="str">
        <f>IF(INDEX([2]pivotTable!L$310:L$615,MATCH(totalExpenditure!$A238,[2]pivotTable!$A$310:$A$615,0))/100*INDEX(gDP!AA$6:AA$271,MATCH(totalExpenditure!$A238,gDP!$B$6:$B$271))=0,"",INDEX([2]pivotTable!L$310:L$615,MATCH(totalExpenditure!$A238,[2]pivotTable!$A$310:$A$615,0))/100*INDEX(gDP!AA$6:AA$271,MATCH(totalExpenditure!$A238,gDP!$B$6:$B$271)))</f>
        <v/>
      </c>
      <c r="BL238" s="77" t="str">
        <f>IF(INDEX([2]pivotTable!M$310:M$615,MATCH(totalExpenditure!$A238,[2]pivotTable!$A$310:$A$615,0))/100*INDEX(gDP!AB$6:AB$271,MATCH(totalExpenditure!$A238,gDP!$B$6:$B$271))=0,"",INDEX([2]pivotTable!M$310:M$615,MATCH(totalExpenditure!$A238,[2]pivotTable!$A$310:$A$615,0))/100*INDEX(gDP!AB$6:AB$271,MATCH(totalExpenditure!$A238,gDP!$B$6:$B$271)))</f>
        <v/>
      </c>
      <c r="BM238" s="77" t="str">
        <f>IF(INDEX([2]pivotTable!N$310:N$615,MATCH(totalExpenditure!$A238,[2]pivotTable!$A$310:$A$615,0))/100*INDEX(gDP!AC$6:AC$271,MATCH(totalExpenditure!$A238,gDP!$B$6:$B$271))=0,"",INDEX([2]pivotTable!N$310:N$615,MATCH(totalExpenditure!$A238,[2]pivotTable!$A$310:$A$615,0))/100*INDEX(gDP!AC$6:AC$271,MATCH(totalExpenditure!$A238,gDP!$B$6:$B$271)))</f>
        <v/>
      </c>
      <c r="BN238" s="77" t="str">
        <f>IF(INDEX([2]pivotTable!O$310:O$615,MATCH(totalExpenditure!$A238,[2]pivotTable!$A$310:$A$615,0))/100*INDEX(gDP!AD$6:AD$271,MATCH(totalExpenditure!$A238,gDP!$B$6:$B$271))=0,"",INDEX([2]pivotTable!O$310:O$615,MATCH(totalExpenditure!$A238,[2]pivotTable!$A$310:$A$615,0))/100*INDEX(gDP!AD$6:AD$271,MATCH(totalExpenditure!$A238,gDP!$B$6:$B$271)))</f>
        <v/>
      </c>
      <c r="BO238" s="77" t="str">
        <f>IF(INDEX([2]pivotTable!P$310:P$615,MATCH(totalExpenditure!$A238,[2]pivotTable!$A$310:$A$615,0))/100*INDEX(gDP!AE$6:AE$271,MATCH(totalExpenditure!$A238,gDP!$B$6:$B$271))=0,"",INDEX([2]pivotTable!P$310:P$615,MATCH(totalExpenditure!$A238,[2]pivotTable!$A$310:$A$615,0))/100*INDEX(gDP!AE$6:AE$271,MATCH(totalExpenditure!$A238,gDP!$B$6:$B$271)))</f>
        <v/>
      </c>
      <c r="BP238" s="77" t="str">
        <f>IF(INDEX([2]pivotTable!Q$310:Q$615,MATCH(totalExpenditure!$A238,[2]pivotTable!$A$310:$A$615,0))/100*INDEX(gDP!AF$6:AF$271,MATCH(totalExpenditure!$A238,gDP!$B$6:$B$271))=0,"",INDEX([2]pivotTable!Q$310:Q$615,MATCH(totalExpenditure!$A238,[2]pivotTable!$A$310:$A$615,0))/100*INDEX(gDP!AF$6:AF$271,MATCH(totalExpenditure!$A238,gDP!$B$6:$B$271)))</f>
        <v/>
      </c>
      <c r="BQ238" s="77" t="str">
        <f>IF(INDEX([2]pivotTable!R$310:R$615,MATCH(totalExpenditure!$A238,[2]pivotTable!$A$310:$A$615,0))/100*INDEX(gDP!AG$6:AG$271,MATCH(totalExpenditure!$A238,gDP!$B$6:$B$271))=0,"",INDEX([2]pivotTable!R$310:R$615,MATCH(totalExpenditure!$A238,[2]pivotTable!$A$310:$A$615,0))/100*INDEX(gDP!AG$6:AG$271,MATCH(totalExpenditure!$A238,gDP!$B$6:$B$271)))</f>
        <v/>
      </c>
      <c r="BR238" s="77" t="str">
        <f>IF(INDEX([2]pivotTable!S$310:S$615,MATCH(totalExpenditure!$A238,[2]pivotTable!$A$310:$A$615,0))/100*INDEX(gDP!AH$6:AH$271,MATCH(totalExpenditure!$A238,gDP!$B$6:$B$271))=0,"",INDEX([2]pivotTable!S$310:S$615,MATCH(totalExpenditure!$A238,[2]pivotTable!$A$310:$A$615,0))/100*INDEX(gDP!AH$6:AH$271,MATCH(totalExpenditure!$A238,gDP!$B$6:$B$271)))</f>
        <v/>
      </c>
      <c r="BS238" s="77">
        <f>IF(INDEX([2]pivotTable!T$310:T$615,MATCH(totalExpenditure!$A238,[2]pivotTable!$A$310:$A$615,0))/100*INDEX(gDP!AI$6:AI$271,MATCH(totalExpenditure!$A238,gDP!$B$6:$B$271))=0,"",INDEX([2]pivotTable!T$310:T$615,MATCH(totalExpenditure!$A238,[2]pivotTable!$A$310:$A$615,0))/100*INDEX(gDP!AI$6:AI$271,MATCH(totalExpenditure!$A238,gDP!$B$6:$B$271)))</f>
        <v>1228941946.353754</v>
      </c>
      <c r="BT238" s="77">
        <f>IF(INDEX([2]pivotTable!U$310:U$615,MATCH(totalExpenditure!$A238,[2]pivotTable!$A$310:$A$615,0))/100*INDEX(gDP!AJ$6:AJ$271,MATCH(totalExpenditure!$A238,gDP!$B$6:$B$271))=0,"",INDEX([2]pivotTable!U$310:U$615,MATCH(totalExpenditure!$A238,[2]pivotTable!$A$310:$A$615,0))/100*INDEX(gDP!AJ$6:AJ$271,MATCH(totalExpenditure!$A238,gDP!$B$6:$B$271)))</f>
        <v>1444050310.0745997</v>
      </c>
      <c r="BU238" s="77">
        <f>IF(INDEX([2]pivotTable!V$310:V$615,MATCH(totalExpenditure!$A238,[2]pivotTable!$A$310:$A$615,0))/100*INDEX(gDP!AK$6:AK$271,MATCH(totalExpenditure!$A238,gDP!$B$6:$B$271))=0,"",INDEX([2]pivotTable!V$310:V$615,MATCH(totalExpenditure!$A238,[2]pivotTable!$A$310:$A$615,0))/100*INDEX(gDP!AK$6:AK$271,MATCH(totalExpenditure!$A238,gDP!$B$6:$B$271)))</f>
        <v>1805534493.5860112</v>
      </c>
      <c r="BV238" s="77">
        <f>IF(INDEX([2]pivotTable!W$310:W$615,MATCH(totalExpenditure!$A238,[2]pivotTable!$A$310:$A$615,0))/100*INDEX(gDP!AL$6:AL$271,MATCH(totalExpenditure!$A238,gDP!$B$6:$B$271))=0,"",INDEX([2]pivotTable!W$310:W$615,MATCH(totalExpenditure!$A238,[2]pivotTable!$A$310:$A$615,0))/100*INDEX(gDP!AL$6:AL$271,MATCH(totalExpenditure!$A238,gDP!$B$6:$B$271)))</f>
        <v>2397340290.8915205</v>
      </c>
      <c r="BW238" s="77">
        <f>IF(INDEX([2]pivotTable!X$310:X$615,MATCH(totalExpenditure!$A238,[2]pivotTable!$A$310:$A$615,0))/100*INDEX(gDP!AM$6:AM$271,MATCH(totalExpenditure!$A238,gDP!$B$6:$B$271))=0,"",INDEX([2]pivotTable!X$310:X$615,MATCH(totalExpenditure!$A238,[2]pivotTable!$A$310:$A$615,0))/100*INDEX(gDP!AM$6:AM$271,MATCH(totalExpenditure!$A238,gDP!$B$6:$B$271)))</f>
        <v>2845665311.8065596</v>
      </c>
      <c r="BX238" s="77">
        <f>IF(INDEX([2]pivotTable!Y$310:Y$615,MATCH(totalExpenditure!$A238,[2]pivotTable!$A$310:$A$615,0))/100*INDEX(gDP!AN$6:AN$271,MATCH(totalExpenditure!$A238,gDP!$B$6:$B$271))=0,"",INDEX([2]pivotTable!Y$310:Y$615,MATCH(totalExpenditure!$A238,[2]pivotTable!$A$310:$A$615,0))/100*INDEX(gDP!AN$6:AN$271,MATCH(totalExpenditure!$A238,gDP!$B$6:$B$271)))</f>
        <v>3300938873.5604382</v>
      </c>
      <c r="BY238" s="77">
        <f>IF(INDEX([2]pivotTable!Z$310:Z$615,MATCH(totalExpenditure!$A238,[2]pivotTable!$A$310:$A$615,0))/100*INDEX(gDP!AO$6:AO$271,MATCH(totalExpenditure!$A238,gDP!$B$6:$B$271))=0,"",INDEX([2]pivotTable!Z$310:Z$615,MATCH(totalExpenditure!$A238,[2]pivotTable!$A$310:$A$615,0))/100*INDEX(gDP!AO$6:AO$271,MATCH(totalExpenditure!$A238,gDP!$B$6:$B$271)))</f>
        <v>3788829414.7861176</v>
      </c>
      <c r="BZ238" s="77">
        <f>IF(INDEX([2]pivotTable!AA$310:AA$615,MATCH(totalExpenditure!$A238,[2]pivotTable!$A$310:$A$615,0))/100*INDEX(gDP!AP$6:AP$271,MATCH(totalExpenditure!$A238,gDP!$B$6:$B$271))=0,"",INDEX([2]pivotTable!AA$310:AA$615,MATCH(totalExpenditure!$A238,[2]pivotTable!$A$310:$A$615,0))/100*INDEX(gDP!AP$6:AP$271,MATCH(totalExpenditure!$A238,gDP!$B$6:$B$271)))</f>
        <v>3243897861.819725</v>
      </c>
      <c r="CA238" s="77">
        <f>IF(INDEX([2]pivotTable!AB$310:AB$615,MATCH(totalExpenditure!$A238,[2]pivotTable!$A$310:$A$615,0))/100*INDEX(gDP!AQ$6:AQ$271,MATCH(totalExpenditure!$A238,gDP!$B$6:$B$271))=0,"",INDEX([2]pivotTable!AB$310:AB$615,MATCH(totalExpenditure!$A238,[2]pivotTable!$A$310:$A$615,0))/100*INDEX(gDP!AQ$6:AQ$271,MATCH(totalExpenditure!$A238,gDP!$B$6:$B$271)))</f>
        <v>2523598248.6877837</v>
      </c>
      <c r="CB238" s="77">
        <f>IF(INDEX([2]pivotTable!AC$310:AC$615,MATCH(totalExpenditure!$A238,[2]pivotTable!$A$310:$A$615,0))/100*INDEX(gDP!AR$6:AR$271,MATCH(totalExpenditure!$A238,gDP!$B$6:$B$271))=0,"",INDEX([2]pivotTable!AC$310:AC$615,MATCH(totalExpenditure!$A238,[2]pivotTable!$A$310:$A$615,0))/100*INDEX(gDP!AR$6:AR$271,MATCH(totalExpenditure!$A238,gDP!$B$6:$B$271)))</f>
        <v>2837390343.8482566</v>
      </c>
      <c r="CC238" s="77">
        <f>IF(INDEX([2]pivotTable!AD$310:AD$615,MATCH(totalExpenditure!$A238,[2]pivotTable!$A$310:$A$615,0))/100*INDEX(gDP!AS$6:AS$271,MATCH(totalExpenditure!$A238,gDP!$B$6:$B$271))=0,"",INDEX([2]pivotTable!AD$310:AD$615,MATCH(totalExpenditure!$A238,[2]pivotTable!$A$310:$A$615,0))/100*INDEX(gDP!AS$6:AS$271,MATCH(totalExpenditure!$A238,gDP!$B$6:$B$271)))</f>
        <v>2704793599.0311918</v>
      </c>
      <c r="CD238" s="77">
        <f>IF(INDEX([2]pivotTable!AE$310:AE$615,MATCH(totalExpenditure!$A238,[2]pivotTable!$A$310:$A$615,0))/100*INDEX(gDP!AT$6:AT$271,MATCH(totalExpenditure!$A238,gDP!$B$6:$B$271))=0,"",INDEX([2]pivotTable!AE$310:AE$615,MATCH(totalExpenditure!$A238,[2]pivotTable!$A$310:$A$615,0))/100*INDEX(gDP!AT$6:AT$271,MATCH(totalExpenditure!$A238,gDP!$B$6:$B$271)))</f>
        <v>2670581771.2049246</v>
      </c>
      <c r="CE238" s="77">
        <f>IF(INDEX([2]pivotTable!AF$310:AF$615,MATCH(totalExpenditure!$A238,[2]pivotTable!$A$310:$A$615,0))/100*INDEX(gDP!AU$6:AU$271,MATCH(totalExpenditure!$A238,gDP!$B$6:$B$271))=0,"",INDEX([2]pivotTable!AF$310:AF$615,MATCH(totalExpenditure!$A238,[2]pivotTable!$A$310:$A$615,0))/100*INDEX(gDP!AU$6:AU$271,MATCH(totalExpenditure!$A238,gDP!$B$6:$B$271)))</f>
        <v>4029027132.0006599</v>
      </c>
      <c r="CF238" s="77">
        <f>IF(INDEX([2]pivotTable!AG$310:AG$615,MATCH(totalExpenditure!$A238,[2]pivotTable!$A$310:$A$615,0))/100*INDEX(gDP!AV$6:AV$271,MATCH(totalExpenditure!$A238,gDP!$B$6:$B$271))=0,"",INDEX([2]pivotTable!AG$310:AG$615,MATCH(totalExpenditure!$A238,[2]pivotTable!$A$310:$A$615,0))/100*INDEX(gDP!AV$6:AV$271,MATCH(totalExpenditure!$A238,gDP!$B$6:$B$271)))</f>
        <v>4522734272.8028431</v>
      </c>
      <c r="CG238" s="77">
        <f>IF(INDEX([2]pivotTable!AH$310:AH$615,MATCH(totalExpenditure!$A238,[2]pivotTable!$A$310:$A$615,0))/100*INDEX(gDP!AW$6:AW$271,MATCH(totalExpenditure!$A238,gDP!$B$6:$B$271))=0,"",INDEX([2]pivotTable!AH$310:AH$615,MATCH(totalExpenditure!$A238,[2]pivotTable!$A$310:$A$615,0))/100*INDEX(gDP!AW$6:AW$271,MATCH(totalExpenditure!$A238,gDP!$B$6:$B$271)))</f>
        <v>5083133143.5469446</v>
      </c>
      <c r="CH238" s="77">
        <f>IF(INDEX([2]pivotTable!AI$310:AI$615,MATCH(totalExpenditure!$A238,[2]pivotTable!$A$310:$A$615,0))/100*INDEX(gDP!AX$6:AX$271,MATCH(totalExpenditure!$A238,gDP!$B$6:$B$271))=0,"",INDEX([2]pivotTable!AI$310:AI$615,MATCH(totalExpenditure!$A238,[2]pivotTable!$A$310:$A$615,0))/100*INDEX(gDP!AX$6:AX$271,MATCH(totalExpenditure!$A238,gDP!$B$6:$B$271)))</f>
        <v>5565961208.9766932</v>
      </c>
      <c r="CI238" s="77">
        <f>IF(INDEX([2]pivotTable!AJ$310:AJ$615,MATCH(totalExpenditure!$A238,[2]pivotTable!$A$310:$A$615,0))/100*INDEX(gDP!AY$6:AY$271,MATCH(totalExpenditure!$A238,gDP!$B$6:$B$271))=0,"",INDEX([2]pivotTable!AJ$310:AJ$615,MATCH(totalExpenditure!$A238,[2]pivotTable!$A$310:$A$615,0))/100*INDEX(gDP!AY$6:AY$271,MATCH(totalExpenditure!$A238,gDP!$B$6:$B$271)))</f>
        <v>6519693903.0356569</v>
      </c>
      <c r="CJ238" s="77">
        <f>IF(INDEX([2]pivotTable!AK$310:AK$615,MATCH(totalExpenditure!$A238,[2]pivotTable!$A$310:$A$615,0))/100*INDEX(gDP!AZ$6:AZ$271,MATCH(totalExpenditure!$A238,gDP!$B$6:$B$271))=0,"",INDEX([2]pivotTable!AK$310:AK$615,MATCH(totalExpenditure!$A238,[2]pivotTable!$A$310:$A$615,0))/100*INDEX(gDP!AZ$6:AZ$271,MATCH(totalExpenditure!$A238,gDP!$B$6:$B$271)))</f>
        <v>11832417965.477385</v>
      </c>
      <c r="CK238" s="77">
        <f>IF(INDEX([2]pivotTable!AL$310:AL$615,MATCH(totalExpenditure!$A238,[2]pivotTable!$A$310:$A$615,0))/100*INDEX(gDP!BA$6:BA$271,MATCH(totalExpenditure!$A238,gDP!$B$6:$B$271))=0,"",INDEX([2]pivotTable!AL$310:AL$615,MATCH(totalExpenditure!$A238,[2]pivotTable!$A$310:$A$615,0))/100*INDEX(gDP!BA$6:BA$271,MATCH(totalExpenditure!$A238,gDP!$B$6:$B$271)))</f>
        <v>9877883104.4092388</v>
      </c>
      <c r="CL238" s="77">
        <f>IF(INDEX([2]pivotTable!AM$310:AM$615,MATCH(totalExpenditure!$A238,[2]pivotTable!$A$310:$A$615,0))/100*INDEX(gDP!BB$6:BB$271,MATCH(totalExpenditure!$A238,gDP!$B$6:$B$271))=0,"",INDEX([2]pivotTable!AM$310:AM$615,MATCH(totalExpenditure!$A238,[2]pivotTable!$A$310:$A$615,0))/100*INDEX(gDP!BB$6:BB$271,MATCH(totalExpenditure!$A238,gDP!$B$6:$B$271)))</f>
        <v>10395122253.912071</v>
      </c>
      <c r="CM238" s="77">
        <f>IF(INDEX([2]pivotTable!AN$310:AN$615,MATCH(totalExpenditure!$A238,[2]pivotTable!$A$310:$A$615,0))/100*INDEX(gDP!BC$6:BC$271,MATCH(totalExpenditure!$A238,gDP!$B$6:$B$271))=0,"",INDEX([2]pivotTable!AN$310:AN$615,MATCH(totalExpenditure!$A238,[2]pivotTable!$A$310:$A$615,0))/100*INDEX(gDP!BC$6:BC$271,MATCH(totalExpenditure!$A238,gDP!$B$6:$B$271)))</f>
        <v>11461120148.660112</v>
      </c>
      <c r="CN238" s="77">
        <f>IF(INDEX([2]pivotTable!AO$310:AO$615,MATCH(totalExpenditure!$A238,[2]pivotTable!$A$310:$A$615,0))/100*INDEX(gDP!BD$6:BD$271,MATCH(totalExpenditure!$A238,gDP!$B$6:$B$271))=0,"",INDEX([2]pivotTable!AO$310:AO$615,MATCH(totalExpenditure!$A238,[2]pivotTable!$A$310:$A$615,0))/100*INDEX(gDP!BD$6:BD$271,MATCH(totalExpenditure!$A238,gDP!$B$6:$B$271)))</f>
        <v>13349474626.450392</v>
      </c>
      <c r="CO238" s="77">
        <f>IF(INDEX([2]pivotTable!AP$310:AP$615,MATCH(totalExpenditure!$A238,[2]pivotTable!$A$310:$A$615,0))/100*INDEX(gDP!BE$6:BE$271,MATCH(totalExpenditure!$A238,gDP!$B$6:$B$271))=0,"",INDEX([2]pivotTable!AP$310:AP$615,MATCH(totalExpenditure!$A238,[2]pivotTable!$A$310:$A$615,0))/100*INDEX(gDP!BE$6:BE$271,MATCH(totalExpenditure!$A238,gDP!$B$6:$B$271)))</f>
        <v>12403819748.691666</v>
      </c>
      <c r="CP238" s="77">
        <f>IF(INDEX([2]pivotTable!AQ$310:AQ$615,MATCH(totalExpenditure!$A238,[2]pivotTable!$A$310:$A$615,0))/100*INDEX(gDP!BF$6:BF$271,MATCH(totalExpenditure!$A238,gDP!$B$6:$B$271))=0,"",INDEX([2]pivotTable!AQ$310:AQ$615,MATCH(totalExpenditure!$A238,[2]pivotTable!$A$310:$A$615,0))/100*INDEX(gDP!BF$6:BF$271,MATCH(totalExpenditure!$A238,gDP!$B$6:$B$271)))</f>
        <v>18494680802.072071</v>
      </c>
      <c r="CQ238" s="77">
        <f>IF(INDEX([2]pivotTable!AR$310:AR$615,MATCH(totalExpenditure!$A238,[2]pivotTable!$A$310:$A$615,0))/100*INDEX(gDP!BG$6:BG$271,MATCH(totalExpenditure!$A238,gDP!$B$6:$B$271))=0,"",INDEX([2]pivotTable!AR$310:AR$615,MATCH(totalExpenditure!$A238,[2]pivotTable!$A$310:$A$615,0))/100*INDEX(gDP!BG$6:BG$271,MATCH(totalExpenditure!$A238,gDP!$B$6:$B$271)))</f>
        <v>18248789000.854767</v>
      </c>
      <c r="CR238" s="77">
        <f>IF(INDEX([2]pivotTable!AS$310:AS$615,MATCH(totalExpenditure!$A238,[2]pivotTable!$A$310:$A$615,0))/100*INDEX(gDP!BH$6:BH$271,MATCH(totalExpenditure!$A238,gDP!$B$6:$B$271))=0,"",INDEX([2]pivotTable!AS$310:AS$615,MATCH(totalExpenditure!$A238,[2]pivotTable!$A$310:$A$615,0))/100*INDEX(gDP!BH$6:BH$271,MATCH(totalExpenditure!$A238,gDP!$B$6:$B$271)))</f>
        <v>20064811911.404202</v>
      </c>
      <c r="CS238" s="77">
        <f>IF(INDEX([2]pivotTable!AT$310:AT$615,MATCH(totalExpenditure!$A238,[2]pivotTable!$A$310:$A$615,0))/100*INDEX(gDP!BI$6:BI$271,MATCH(totalExpenditure!$A238,gDP!$B$6:$B$271))=0,"",INDEX([2]pivotTable!AT$310:AT$615,MATCH(totalExpenditure!$A238,[2]pivotTable!$A$310:$A$615,0))/100*INDEX(gDP!BI$6:BI$271,MATCH(totalExpenditure!$A238,gDP!$B$6:$B$271)))</f>
        <v>20502970947.476395</v>
      </c>
      <c r="CT238" s="77">
        <f>IF(INDEX([2]pivotTable!AU$310:AU$615,MATCH(totalExpenditure!$A238,[2]pivotTable!$A$310:$A$615,0))/100*INDEX(gDP!BJ$6:BJ$271,MATCH(totalExpenditure!$A238,gDP!$B$6:$B$271))=0,"",INDEX([2]pivotTable!AU$310:AU$615,MATCH(totalExpenditure!$A238,[2]pivotTable!$A$310:$A$615,0))/100*INDEX(gDP!BJ$6:BJ$271,MATCH(totalExpenditure!$A238,gDP!$B$6:$B$271)))</f>
        <v>20809870697.276436</v>
      </c>
      <c r="CU238" s="77">
        <f>IF(INDEX([2]pivotTable!AV$310:AV$615,MATCH(totalExpenditure!$A238,[2]pivotTable!$A$310:$A$615,0))/100*INDEX(gDP!BK$6:BK$271,MATCH(totalExpenditure!$A238,gDP!$B$6:$B$271))=0,"",INDEX([2]pivotTable!AV$310:AV$615,MATCH(totalExpenditure!$A238,[2]pivotTable!$A$310:$A$615,0))/100*INDEX(gDP!BK$6:BK$271,MATCH(totalExpenditure!$A238,gDP!$B$6:$B$271)))</f>
        <v>23513395269.968102</v>
      </c>
      <c r="CV238" s="77">
        <f>IF(INDEX([2]pivotTable!AW$310:AW$615,MATCH(totalExpenditure!$A238,[2]pivotTable!$A$310:$A$615,0))/100*INDEX(gDP!BL$6:BL$271,MATCH(totalExpenditure!$A238,gDP!$B$6:$B$271))=0,"",INDEX([2]pivotTable!AW$310:AW$615,MATCH(totalExpenditure!$A238,[2]pivotTable!$A$310:$A$615,0))/100*INDEX(gDP!BL$6:BL$271,MATCH(totalExpenditure!$A238,gDP!$B$6:$B$271)))</f>
        <v>25675699852.671417</v>
      </c>
      <c r="CW238" s="77">
        <f>IF(INDEX([2]pivotTable!AX$310:AX$615,MATCH(totalExpenditure!$A238,[2]pivotTable!$A$310:$A$615,0))/100*INDEX(gDP!BM$6:BM$271,MATCH(totalExpenditure!$A238,gDP!$B$6:$B$271))=0,"",INDEX([2]pivotTable!AX$310:AX$615,MATCH(totalExpenditure!$A238,[2]pivotTable!$A$310:$A$615,0))/100*INDEX(gDP!BM$6:BM$271,MATCH(totalExpenditure!$A238,gDP!$B$6:$B$271)))</f>
        <v>26824757758.541183</v>
      </c>
      <c r="CX238" s="77">
        <f>IF(INDEX([2]pivotTable!AY$310:AY$615,MATCH(totalExpenditure!$A238,[2]pivotTable!$A$310:$A$615,0))/100*INDEX(gDP!BN$6:BN$271,MATCH(totalExpenditure!$A238,gDP!$B$6:$B$271))=0,"",INDEX([2]pivotTable!AY$310:AY$615,MATCH(totalExpenditure!$A238,[2]pivotTable!$A$310:$A$615,0))/100*INDEX(gDP!BN$6:BN$271,MATCH(totalExpenditure!$A238,gDP!$B$6:$B$271)))</f>
        <v>25717829910.304871</v>
      </c>
      <c r="CY238" s="77" t="str">
        <f>IF(INDEX([2]pivotTable!AZ$310:AZ$615,MATCH(totalExpenditure!$A238,[2]pivotTable!$A$310:$A$615,0))/100*INDEX(gDP!BO$6:BO$271,MATCH(totalExpenditure!$A238,gDP!$B$6:$B$271))=0,"",INDEX([2]pivotTable!AZ$310:AZ$615,MATCH(totalExpenditure!$A238,[2]pivotTable!$A$310:$A$615,0))/100*INDEX(gDP!BO$6:BO$271,MATCH(totalExpenditure!$A238,gDP!$B$6:$B$271)))</f>
        <v/>
      </c>
      <c r="CZ238" s="77" t="str">
        <f>IF(B238="","",IF(BA238="","",B238-B238+INDEX(gDP!Q$6:Q$271,MATCH(totalExpenditure!$A238,gDP!$B$6:$B$271))))</f>
        <v/>
      </c>
      <c r="DA238" s="77" t="str">
        <f>IF(C238="","",IF(BB238="","",C238-C238+INDEX(gDP!R$6:R$271,MATCH(totalExpenditure!$A238,gDP!$B$6:$B$271))))</f>
        <v/>
      </c>
      <c r="DB238" s="77" t="str">
        <f>IF(D238="","",IF(BC238="","",D238-D238+INDEX(gDP!S$6:S$271,MATCH(totalExpenditure!$A238,gDP!$B$6:$B$271))))</f>
        <v/>
      </c>
      <c r="DC238" s="77" t="str">
        <f>IF(E238="","",IF(BD238="","",E238-E238+INDEX(gDP!T$6:T$271,MATCH(totalExpenditure!$A238,gDP!$B$6:$B$271))))</f>
        <v/>
      </c>
      <c r="DD238" s="77" t="str">
        <f>IF(F238="","",IF(BE238="","",F238-F238+INDEX(gDP!U$6:U$271,MATCH(totalExpenditure!$A238,gDP!$B$6:$B$271))))</f>
        <v/>
      </c>
      <c r="DE238" s="77" t="str">
        <f>IF(G238="","",IF(BF238="","",G238-G238+INDEX(gDP!V$6:V$271,MATCH(totalExpenditure!$A238,gDP!$B$6:$B$271))))</f>
        <v/>
      </c>
      <c r="DF238" s="77" t="str">
        <f>IF(H238="","",IF(BG238="","",H238-H238+INDEX(gDP!W$6:W$271,MATCH(totalExpenditure!$A238,gDP!$B$6:$B$271))))</f>
        <v/>
      </c>
      <c r="DG238" s="77" t="str">
        <f>IF(I238="","",IF(BH238="","",I238-I238+INDEX(gDP!X$6:X$271,MATCH(totalExpenditure!$A238,gDP!$B$6:$B$271))))</f>
        <v/>
      </c>
      <c r="DH238" s="77" t="str">
        <f>IF(J238="","",IF(BI238="","",J238-J238+INDEX(gDP!Y$6:Y$271,MATCH(totalExpenditure!$A238,gDP!$B$6:$B$271))))</f>
        <v/>
      </c>
      <c r="DI238" s="77" t="str">
        <f>IF(K238="","",IF(BJ238="","",K238-K238+INDEX(gDP!Z$6:Z$271,MATCH(totalExpenditure!$A238,gDP!$B$6:$B$271))))</f>
        <v/>
      </c>
      <c r="DJ238" s="77" t="str">
        <f>IF(L238="","",IF(BK238="","",L238-L238+INDEX(gDP!AA$6:AA$271,MATCH(totalExpenditure!$A238,gDP!$B$6:$B$271))))</f>
        <v/>
      </c>
      <c r="DK238" s="77" t="str">
        <f>IF(M238="","",IF(BL238="","",M238-M238+INDEX(gDP!AB$6:AB$271,MATCH(totalExpenditure!$A238,gDP!$B$6:$B$271))))</f>
        <v/>
      </c>
      <c r="DL238" s="77" t="str">
        <f>IF(N238="","",IF(BM238="","",N238-N238+INDEX(gDP!AC$6:AC$271,MATCH(totalExpenditure!$A238,gDP!$B$6:$B$271))))</f>
        <v/>
      </c>
      <c r="DM238" s="77" t="str">
        <f>IF(O238="","",IF(BN238="","",O238-O238+INDEX(gDP!AD$6:AD$271,MATCH(totalExpenditure!$A238,gDP!$B$6:$B$271))))</f>
        <v/>
      </c>
      <c r="DN238" s="77" t="str">
        <f>IF(P238="","",IF(BO238="","",P238-P238+INDEX(gDP!AE$6:AE$271,MATCH(totalExpenditure!$A238,gDP!$B$6:$B$271))))</f>
        <v/>
      </c>
      <c r="DO238" s="77" t="str">
        <f>IF(Q238="","",IF(BP238="","",Q238-Q238+INDEX(gDP!AF$6:AF$271,MATCH(totalExpenditure!$A238,gDP!$B$6:$B$271))))</f>
        <v/>
      </c>
      <c r="DP238" s="77" t="str">
        <f>IF(R238="","",IF(BQ238="","",R238-R238+INDEX(gDP!AG$6:AG$271,MATCH(totalExpenditure!$A238,gDP!$B$6:$B$271))))</f>
        <v/>
      </c>
      <c r="DQ238" s="77" t="str">
        <f>IF(S238="","",IF(BR238="","",S238-S238+INDEX(gDP!AH$6:AH$271,MATCH(totalExpenditure!$A238,gDP!$B$6:$B$271))))</f>
        <v/>
      </c>
      <c r="DR238" s="77">
        <f>IF(T238="","",IF(BS238="","",T238-T238+INDEX(gDP!AI$6:AI$271,MATCH(totalExpenditure!$A238,gDP!$B$6:$B$271))))</f>
        <v>85343190719.010696</v>
      </c>
      <c r="DS238" s="77">
        <f>IF(U238="","",IF(BT238="","",U238-U238+INDEX(gDP!AJ$6:AJ$271,MATCH(totalExpenditure!$A238,gDP!$B$6:$B$271))))</f>
        <v>98234714971.061203</v>
      </c>
      <c r="DT238" s="77">
        <f>IF(V238="","",IF(BU238="","",V238-V238+INDEX(gDP!AK$6:AK$271,MATCH(totalExpenditure!$A238,gDP!$B$6:$B$271))))</f>
        <v>111452746517.655</v>
      </c>
      <c r="DU238" s="77">
        <f>IF(W238="","",IF(BV238="","",W238-W238+INDEX(gDP!AL$6:AL$271,MATCH(totalExpenditure!$A238,gDP!$B$6:$B$271))))</f>
        <v>128889262951.157</v>
      </c>
      <c r="DV238" s="77">
        <f>IF(X238="","",IF(BW238="","",X238-X238+INDEX(gDP!AM$6:AM$271,MATCH(totalExpenditure!$A238,gDP!$B$6:$B$271))))</f>
        <v>146683778959.10101</v>
      </c>
      <c r="DW238" s="77">
        <f>IF(Y238="","",IF(BX238="","",Y238-Y238+INDEX(gDP!AN$6:AN$271,MATCH(totalExpenditure!$A238,gDP!$B$6:$B$271))))</f>
        <v>169278916592.84299</v>
      </c>
      <c r="DX238" s="77">
        <f>IF(Z238="","",IF(BY238="","",Z238-Z238+INDEX(gDP!AO$6:AO$271,MATCH(totalExpenditure!$A238,gDP!$B$6:$B$271))))</f>
        <v>183035237429.28101</v>
      </c>
      <c r="DY238" s="77">
        <f>IF(AA238="","",IF(BZ238="","",AA238-AA238+INDEX(gDP!AP$6:AP$271,MATCH(totalExpenditure!$A238,gDP!$B$6:$B$271))))</f>
        <v>150180456565.728</v>
      </c>
      <c r="DZ238" s="77">
        <f>IF(AB238="","",IF(CA238="","",AB238-AB238+INDEX(gDP!AQ$6:AQ$271,MATCH(totalExpenditure!$A238,gDP!$B$6:$B$271))))</f>
        <v>113675596787.73801</v>
      </c>
      <c r="EA238" s="77">
        <f>IF(AC238="","",IF(CB238="","",AC238-AC238+INDEX(gDP!AR$6:AR$271,MATCH(totalExpenditure!$A238,gDP!$B$6:$B$271))))</f>
        <v>126669211778.94</v>
      </c>
      <c r="EB238" s="77">
        <f>IF(AD238="","",IF(CC238="","",AD238-AD238+INDEX(gDP!AS$6:AS$271,MATCH(totalExpenditure!$A238,gDP!$B$6:$B$271))))</f>
        <v>126392224253.79401</v>
      </c>
      <c r="EC238" s="77">
        <f>IF(AE238="","",IF(CD238="","",AE238-AE238+INDEX(gDP!AT$6:AT$271,MATCH(totalExpenditure!$A238,gDP!$B$6:$B$271))))</f>
        <v>120296476180.40199</v>
      </c>
      <c r="ED238" s="77">
        <f>IF(AF238="","",IF(CE238="","",AF238-AF238+INDEX(gDP!AU$6:AU$271,MATCH(totalExpenditure!$A238,gDP!$B$6:$B$271))))</f>
        <v>134300904400.022</v>
      </c>
      <c r="EE238" s="77">
        <f>IF(AG238="","",IF(CF238="","",AG238-AG238+INDEX(gDP!AV$6:AV$271,MATCH(totalExpenditure!$A238,gDP!$B$6:$B$271))))</f>
        <v>152280615245.88699</v>
      </c>
      <c r="EF238" s="77">
        <f>IF(AH238="","",IF(CG238="","",AH238-AH238+INDEX(gDP!AW$6:AW$271,MATCH(totalExpenditure!$A238,gDP!$B$6:$B$271))))</f>
        <v>172895685154.65799</v>
      </c>
      <c r="EG238" s="77">
        <f>IF(AI238="","",IF(CH238="","",AI238-AI238+INDEX(gDP!AX$6:AX$271,MATCH(totalExpenditure!$A238,gDP!$B$6:$B$271))))</f>
        <v>189318408468.595</v>
      </c>
      <c r="EH238" s="77">
        <f>IF(AJ238="","",IF(CI238="","",AJ238-AJ238+INDEX(gDP!AY$6:AY$271,MATCH(totalExpenditure!$A238,gDP!$B$6:$B$271))))</f>
        <v>221758296021.621</v>
      </c>
      <c r="EI238" s="77">
        <f>IF(AK238="","",IF(CJ238="","",AK238-AK238+INDEX(gDP!AZ$6:AZ$271,MATCH(totalExpenditure!$A238,gDP!$B$6:$B$271))))</f>
        <v>262942621455.05301</v>
      </c>
      <c r="EJ238" s="77">
        <f>IF(AL238="","",IF(CK238="","",AL238-AL238+INDEX(gDP!BA$6:BA$271,MATCH(totalExpenditure!$A238,gDP!$B$6:$B$271))))</f>
        <v>291382982430.95099</v>
      </c>
      <c r="EK238" s="77">
        <f>IF(AM238="","",IF(CL238="","",AM238-AM238+INDEX(gDP!BB$6:BB$271,MATCH(totalExpenditure!$A238,gDP!$B$6:$B$271))))</f>
        <v>281710630187.31897</v>
      </c>
      <c r="EL238" s="77">
        <f>IF(AN238="","",IF(CM238="","",AN238-AN238+INDEX(gDP!BC$6:BC$271,MATCH(totalExpenditure!$A238,gDP!$B$6:$B$271))))</f>
        <v>341104766329.16998</v>
      </c>
      <c r="EM238" s="77">
        <f>IF(AO238="","",IF(CN238="","",AO238-AO238+INDEX(gDP!BD$6:BD$271,MATCH(totalExpenditure!$A238,gDP!$B$6:$B$271))))</f>
        <v>370818739623.62201</v>
      </c>
      <c r="EN238" s="77">
        <f>IF(AP238="","",IF(CO238="","",AP238-AP238+INDEX(gDP!BE$6:BE$271,MATCH(totalExpenditure!$A238,gDP!$B$6:$B$271))))</f>
        <v>397558325278.57898</v>
      </c>
      <c r="EO238" s="77">
        <f>IF(AQ238="","",IF(CP238="","",AQ238-AQ238+INDEX(gDP!BF$6:BF$271,MATCH(totalExpenditure!$A238,gDP!$B$6:$B$271))))</f>
        <v>420333654592.547</v>
      </c>
      <c r="EP238" s="77">
        <f>IF(AR238="","",IF(CQ238="","",AR238-AR238+INDEX(gDP!BG$6:BG$271,MATCH(totalExpenditure!$A238,gDP!$B$6:$B$271))))</f>
        <v>407339040197.651</v>
      </c>
      <c r="EQ238" s="77">
        <f>IF(AS238="","",IF(CR238="","",AS238-AS238+INDEX(gDP!BH$6:BH$271,MATCH(totalExpenditure!$A238,gDP!$B$6:$B$271))))</f>
        <v>401296238228.08398</v>
      </c>
      <c r="ER238" s="77">
        <f>IF(AT238="","",IF(CS238="","",AT238-AT238+INDEX(gDP!BI$6:BI$271,MATCH(totalExpenditure!$A238,gDP!$B$6:$B$271))))</f>
        <v>413366349747.508</v>
      </c>
      <c r="ES238" s="77">
        <f>IF(AU238="","",IF(CT238="","",AU238-AU238+INDEX(gDP!BJ$6:BJ$271,MATCH(totalExpenditure!$A238,gDP!$B$6:$B$271))))</f>
        <v>456356813536.76398</v>
      </c>
      <c r="ET238" s="77">
        <f>IF(AV238="","",IF(CU238="","",AV238-AV238+INDEX(gDP!BK$6:BK$271,MATCH(totalExpenditure!$A238,gDP!$B$6:$B$271))))</f>
        <v>506754208404.48499</v>
      </c>
      <c r="EU238" s="77">
        <f>IF(AW238="","",IF(CV238="","",AW238-AW238+INDEX(gDP!BL$6:BL$271,MATCH(totalExpenditure!$A238,gDP!$B$6:$B$271))))</f>
        <v>543976691793.88599</v>
      </c>
      <c r="EV238" s="77">
        <f>IF(AX238="","",IF(CW238="","",AX238-AX238+INDEX(gDP!BM$6:BM$271,MATCH(totalExpenditure!$A238,gDP!$B$6:$B$271))))</f>
        <v>500461898480.24597</v>
      </c>
      <c r="EW238" s="77">
        <f>IF(AY238="","",IF(CX238="","",AY238-AY238+INDEX(gDP!BN$6:BN$271,MATCH(totalExpenditure!$A238,gDP!$B$6:$B$271))))</f>
        <v>506256494297.34003</v>
      </c>
      <c r="EX238" s="77" t="str">
        <f>IF(AZ238="","",IF(CY238="","",AZ238-AZ238+INDEX(gDP!BO$6:BO$271,MATCH(totalExpenditure!$A238,gDP!$B$6:$B$271))))</f>
        <v/>
      </c>
    </row>
    <row r="239" spans="1:154" x14ac:dyDescent="0.35">
      <c r="A239" t="s">
        <v>687</v>
      </c>
      <c r="B239" s="77" t="str">
        <f>IF(INDEX([2]pivotTable!B$3:B$308,MATCH(totalExpenditure!$A239,[2]pivotTable!$A$3:$A$308,0))/100*INDEX(gDP!Q$6:Q$271,MATCH(totalExpenditure!$A239,gDP!$B$6:$B$271))=0,"",INDEX([2]pivotTable!B$3:B$308,MATCH(totalExpenditure!$A239,[2]pivotTable!$A$3:$A$308,0))/100*INDEX(gDP!Q$6:Q$271,MATCH(totalExpenditure!$A239,gDP!$B$6:$B$271)))</f>
        <v/>
      </c>
      <c r="C239" s="77" t="str">
        <f>IF(INDEX([2]pivotTable!C$3:C$308,MATCH(totalExpenditure!$A239,[2]pivotTable!$A$3:$A$308,0))/100*INDEX(gDP!R$6:R$271,MATCH(totalExpenditure!$A239,gDP!$B$6:$B$271))=0,"",INDEX([2]pivotTable!C$3:C$308,MATCH(totalExpenditure!$A239,[2]pivotTable!$A$3:$A$308,0))/100*INDEX(gDP!R$6:R$271,MATCH(totalExpenditure!$A239,gDP!$B$6:$B$271)))</f>
        <v/>
      </c>
      <c r="D239" s="77" t="str">
        <f>IF(INDEX([2]pivotTable!D$3:D$308,MATCH(totalExpenditure!$A239,[2]pivotTable!$A$3:$A$308,0))/100*INDEX(gDP!S$6:S$271,MATCH(totalExpenditure!$A239,gDP!$B$6:$B$271))=0,"",INDEX([2]pivotTable!D$3:D$308,MATCH(totalExpenditure!$A239,[2]pivotTable!$A$3:$A$308,0))/100*INDEX(gDP!S$6:S$271,MATCH(totalExpenditure!$A239,gDP!$B$6:$B$271)))</f>
        <v/>
      </c>
      <c r="E239" s="77" t="str">
        <f>IF(INDEX([2]pivotTable!E$3:E$308,MATCH(totalExpenditure!$A239,[2]pivotTable!$A$3:$A$308,0))/100*INDEX(gDP!T$6:T$271,MATCH(totalExpenditure!$A239,gDP!$B$6:$B$271))=0,"",INDEX([2]pivotTable!E$3:E$308,MATCH(totalExpenditure!$A239,[2]pivotTable!$A$3:$A$308,0))/100*INDEX(gDP!T$6:T$271,MATCH(totalExpenditure!$A239,gDP!$B$6:$B$271)))</f>
        <v/>
      </c>
      <c r="F239" s="77" t="str">
        <f>IF(INDEX([2]pivotTable!F$3:F$308,MATCH(totalExpenditure!$A239,[2]pivotTable!$A$3:$A$308,0))/100*INDEX(gDP!U$6:U$271,MATCH(totalExpenditure!$A239,gDP!$B$6:$B$271))=0,"",INDEX([2]pivotTable!F$3:F$308,MATCH(totalExpenditure!$A239,[2]pivotTable!$A$3:$A$308,0))/100*INDEX(gDP!U$6:U$271,MATCH(totalExpenditure!$A239,gDP!$B$6:$B$271)))</f>
        <v/>
      </c>
      <c r="G239" s="77" t="str">
        <f>IF(INDEX([2]pivotTable!G$3:G$308,MATCH(totalExpenditure!$A239,[2]pivotTable!$A$3:$A$308,0))/100*INDEX(gDP!V$6:V$271,MATCH(totalExpenditure!$A239,gDP!$B$6:$B$271))=0,"",INDEX([2]pivotTable!G$3:G$308,MATCH(totalExpenditure!$A239,[2]pivotTable!$A$3:$A$308,0))/100*INDEX(gDP!V$6:V$271,MATCH(totalExpenditure!$A239,gDP!$B$6:$B$271)))</f>
        <v/>
      </c>
      <c r="H239" s="77" t="str">
        <f>IF(INDEX([2]pivotTable!H$3:H$308,MATCH(totalExpenditure!$A239,[2]pivotTable!$A$3:$A$308,0))/100*INDEX(gDP!W$6:W$271,MATCH(totalExpenditure!$A239,gDP!$B$6:$B$271))=0,"",INDEX([2]pivotTable!H$3:H$308,MATCH(totalExpenditure!$A239,[2]pivotTable!$A$3:$A$308,0))/100*INDEX(gDP!W$6:W$271,MATCH(totalExpenditure!$A239,gDP!$B$6:$B$271)))</f>
        <v/>
      </c>
      <c r="I239" s="77" t="str">
        <f>IF(INDEX([2]pivotTable!I$3:I$308,MATCH(totalExpenditure!$A239,[2]pivotTable!$A$3:$A$308,0))/100*INDEX(gDP!X$6:X$271,MATCH(totalExpenditure!$A239,gDP!$B$6:$B$271))=0,"",INDEX([2]pivotTable!I$3:I$308,MATCH(totalExpenditure!$A239,[2]pivotTable!$A$3:$A$308,0))/100*INDEX(gDP!X$6:X$271,MATCH(totalExpenditure!$A239,gDP!$B$6:$B$271)))</f>
        <v/>
      </c>
      <c r="J239" s="77" t="str">
        <f>IF(INDEX([2]pivotTable!J$3:J$308,MATCH(totalExpenditure!$A239,[2]pivotTable!$A$3:$A$308,0))/100*INDEX(gDP!Y$6:Y$271,MATCH(totalExpenditure!$A239,gDP!$B$6:$B$271))=0,"",INDEX([2]pivotTable!J$3:J$308,MATCH(totalExpenditure!$A239,[2]pivotTable!$A$3:$A$308,0))/100*INDEX(gDP!Y$6:Y$271,MATCH(totalExpenditure!$A239,gDP!$B$6:$B$271)))</f>
        <v/>
      </c>
      <c r="K239" s="77" t="str">
        <f>IF(INDEX([2]pivotTable!K$3:K$308,MATCH(totalExpenditure!$A239,[2]pivotTable!$A$3:$A$308,0))/100*INDEX(gDP!Z$6:Z$271,MATCH(totalExpenditure!$A239,gDP!$B$6:$B$271))=0,"",INDEX([2]pivotTable!K$3:K$308,MATCH(totalExpenditure!$A239,[2]pivotTable!$A$3:$A$308,0))/100*INDEX(gDP!Z$6:Z$271,MATCH(totalExpenditure!$A239,gDP!$B$6:$B$271)))</f>
        <v/>
      </c>
      <c r="L239" s="77" t="str">
        <f>IF(INDEX([2]pivotTable!L$3:L$308,MATCH(totalExpenditure!$A239,[2]pivotTable!$A$3:$A$308,0))/100*INDEX(gDP!AA$6:AA$271,MATCH(totalExpenditure!$A239,gDP!$B$6:$B$271))=0,"",INDEX([2]pivotTable!L$3:L$308,MATCH(totalExpenditure!$A239,[2]pivotTable!$A$3:$A$308,0))/100*INDEX(gDP!AA$6:AA$271,MATCH(totalExpenditure!$A239,gDP!$B$6:$B$271)))</f>
        <v/>
      </c>
      <c r="M239" s="77" t="str">
        <f>IF(INDEX([2]pivotTable!M$3:M$308,MATCH(totalExpenditure!$A239,[2]pivotTable!$A$3:$A$308,0))/100*INDEX(gDP!AB$6:AB$271,MATCH(totalExpenditure!$A239,gDP!$B$6:$B$271))=0,"",INDEX([2]pivotTable!M$3:M$308,MATCH(totalExpenditure!$A239,[2]pivotTable!$A$3:$A$308,0))/100*INDEX(gDP!AB$6:AB$271,MATCH(totalExpenditure!$A239,gDP!$B$6:$B$271)))</f>
        <v/>
      </c>
      <c r="N239" s="77" t="str">
        <f>IF(INDEX([2]pivotTable!N$3:N$308,MATCH(totalExpenditure!$A239,[2]pivotTable!$A$3:$A$308,0))/100*INDEX(gDP!AC$6:AC$271,MATCH(totalExpenditure!$A239,gDP!$B$6:$B$271))=0,"",INDEX([2]pivotTable!N$3:N$308,MATCH(totalExpenditure!$A239,[2]pivotTable!$A$3:$A$308,0))/100*INDEX(gDP!AC$6:AC$271,MATCH(totalExpenditure!$A239,gDP!$B$6:$B$271)))</f>
        <v/>
      </c>
      <c r="O239" s="77" t="str">
        <f>IF(INDEX([2]pivotTable!O$3:O$308,MATCH(totalExpenditure!$A239,[2]pivotTable!$A$3:$A$308,0))/100*INDEX(gDP!AD$6:AD$271,MATCH(totalExpenditure!$A239,gDP!$B$6:$B$271))=0,"",INDEX([2]pivotTable!O$3:O$308,MATCH(totalExpenditure!$A239,[2]pivotTable!$A$3:$A$308,0))/100*INDEX(gDP!AD$6:AD$271,MATCH(totalExpenditure!$A239,gDP!$B$6:$B$271)))</f>
        <v/>
      </c>
      <c r="P239" s="77" t="str">
        <f>IF(INDEX([2]pivotTable!P$3:P$308,MATCH(totalExpenditure!$A239,[2]pivotTable!$A$3:$A$308,0))/100*INDEX(gDP!AE$6:AE$271,MATCH(totalExpenditure!$A239,gDP!$B$6:$B$271))=0,"",INDEX([2]pivotTable!P$3:P$308,MATCH(totalExpenditure!$A239,[2]pivotTable!$A$3:$A$308,0))/100*INDEX(gDP!AE$6:AE$271,MATCH(totalExpenditure!$A239,gDP!$B$6:$B$271)))</f>
        <v/>
      </c>
      <c r="Q239" s="77" t="str">
        <f>IF(INDEX([2]pivotTable!Q$3:Q$308,MATCH(totalExpenditure!$A239,[2]pivotTable!$A$3:$A$308,0))/100*INDEX(gDP!AF$6:AF$271,MATCH(totalExpenditure!$A239,gDP!$B$6:$B$271))=0,"",INDEX([2]pivotTable!Q$3:Q$308,MATCH(totalExpenditure!$A239,[2]pivotTable!$A$3:$A$308,0))/100*INDEX(gDP!AF$6:AF$271,MATCH(totalExpenditure!$A239,gDP!$B$6:$B$271)))</f>
        <v/>
      </c>
      <c r="R239" s="77" t="str">
        <f>IF(INDEX([2]pivotTable!R$3:R$308,MATCH(totalExpenditure!$A239,[2]pivotTable!$A$3:$A$308,0))/100*INDEX(gDP!AG$6:AG$271,MATCH(totalExpenditure!$A239,gDP!$B$6:$B$271))=0,"",INDEX([2]pivotTable!R$3:R$308,MATCH(totalExpenditure!$A239,[2]pivotTable!$A$3:$A$308,0))/100*INDEX(gDP!AG$6:AG$271,MATCH(totalExpenditure!$A239,gDP!$B$6:$B$271)))</f>
        <v/>
      </c>
      <c r="S239" s="77" t="str">
        <f>IF(INDEX([2]pivotTable!S$3:S$308,MATCH(totalExpenditure!$A239,[2]pivotTable!$A$3:$A$308,0))/100*INDEX(gDP!AH$6:AH$271,MATCH(totalExpenditure!$A239,gDP!$B$6:$B$271))=0,"",INDEX([2]pivotTable!S$3:S$308,MATCH(totalExpenditure!$A239,[2]pivotTable!$A$3:$A$308,0))/100*INDEX(gDP!AH$6:AH$271,MATCH(totalExpenditure!$A239,gDP!$B$6:$B$271)))</f>
        <v/>
      </c>
      <c r="T239" s="77" t="str">
        <f>IF(INDEX([2]pivotTable!T$3:T$308,MATCH(totalExpenditure!$A239,[2]pivotTable!$A$3:$A$308,0))/100*INDEX(gDP!AI$6:AI$271,MATCH(totalExpenditure!$A239,gDP!$B$6:$B$271))=0,"",INDEX([2]pivotTable!T$3:T$308,MATCH(totalExpenditure!$A239,[2]pivotTable!$A$3:$A$308,0))/100*INDEX(gDP!AI$6:AI$271,MATCH(totalExpenditure!$A239,gDP!$B$6:$B$271)))</f>
        <v/>
      </c>
      <c r="U239" s="77" t="str">
        <f>IF(INDEX([2]pivotTable!U$3:U$308,MATCH(totalExpenditure!$A239,[2]pivotTable!$A$3:$A$308,0))/100*INDEX(gDP!AJ$6:AJ$271,MATCH(totalExpenditure!$A239,gDP!$B$6:$B$271))=0,"",INDEX([2]pivotTable!U$3:U$308,MATCH(totalExpenditure!$A239,[2]pivotTable!$A$3:$A$308,0))/100*INDEX(gDP!AJ$6:AJ$271,MATCH(totalExpenditure!$A239,gDP!$B$6:$B$271)))</f>
        <v/>
      </c>
      <c r="V239" s="77" t="str">
        <f>IF(INDEX([2]pivotTable!V$3:V$308,MATCH(totalExpenditure!$A239,[2]pivotTable!$A$3:$A$308,0))/100*INDEX(gDP!AK$6:AK$271,MATCH(totalExpenditure!$A239,gDP!$B$6:$B$271))=0,"",INDEX([2]pivotTable!V$3:V$308,MATCH(totalExpenditure!$A239,[2]pivotTable!$A$3:$A$308,0))/100*INDEX(gDP!AK$6:AK$271,MATCH(totalExpenditure!$A239,gDP!$B$6:$B$271)))</f>
        <v/>
      </c>
      <c r="W239" s="77" t="str">
        <f>IF(INDEX([2]pivotTable!W$3:W$308,MATCH(totalExpenditure!$A239,[2]pivotTable!$A$3:$A$308,0))/100*INDEX(gDP!AL$6:AL$271,MATCH(totalExpenditure!$A239,gDP!$B$6:$B$271))=0,"",INDEX([2]pivotTable!W$3:W$308,MATCH(totalExpenditure!$A239,[2]pivotTable!$A$3:$A$308,0))/100*INDEX(gDP!AL$6:AL$271,MATCH(totalExpenditure!$A239,gDP!$B$6:$B$271)))</f>
        <v/>
      </c>
      <c r="X239" s="77" t="str">
        <f>IF(INDEX([2]pivotTable!X$3:X$308,MATCH(totalExpenditure!$A239,[2]pivotTable!$A$3:$A$308,0))/100*INDEX(gDP!AM$6:AM$271,MATCH(totalExpenditure!$A239,gDP!$B$6:$B$271))=0,"",INDEX([2]pivotTable!X$3:X$308,MATCH(totalExpenditure!$A239,[2]pivotTable!$A$3:$A$308,0))/100*INDEX(gDP!AM$6:AM$271,MATCH(totalExpenditure!$A239,gDP!$B$6:$B$271)))</f>
        <v/>
      </c>
      <c r="Y239" s="77" t="str">
        <f>IF(INDEX([2]pivotTable!Y$3:Y$308,MATCH(totalExpenditure!$A239,[2]pivotTable!$A$3:$A$308,0))/100*INDEX(gDP!AN$6:AN$271,MATCH(totalExpenditure!$A239,gDP!$B$6:$B$271))=0,"",INDEX([2]pivotTable!Y$3:Y$308,MATCH(totalExpenditure!$A239,[2]pivotTable!$A$3:$A$308,0))/100*INDEX(gDP!AN$6:AN$271,MATCH(totalExpenditure!$A239,gDP!$B$6:$B$271)))</f>
        <v/>
      </c>
      <c r="Z239" s="77" t="str">
        <f>IF(INDEX([2]pivotTable!Z$3:Z$308,MATCH(totalExpenditure!$A239,[2]pivotTable!$A$3:$A$308,0))/100*INDEX(gDP!AO$6:AO$271,MATCH(totalExpenditure!$A239,gDP!$B$6:$B$271))=0,"",INDEX([2]pivotTable!Z$3:Z$308,MATCH(totalExpenditure!$A239,[2]pivotTable!$A$3:$A$308,0))/100*INDEX(gDP!AO$6:AO$271,MATCH(totalExpenditure!$A239,gDP!$B$6:$B$271)))</f>
        <v/>
      </c>
      <c r="AA239" s="77" t="str">
        <f>IF(INDEX([2]pivotTable!AA$3:AA$308,MATCH(totalExpenditure!$A239,[2]pivotTable!$A$3:$A$308,0))/100*INDEX(gDP!AP$6:AP$271,MATCH(totalExpenditure!$A239,gDP!$B$6:$B$271))=0,"",INDEX([2]pivotTable!AA$3:AA$308,MATCH(totalExpenditure!$A239,[2]pivotTable!$A$3:$A$308,0))/100*INDEX(gDP!AP$6:AP$271,MATCH(totalExpenditure!$A239,gDP!$B$6:$B$271)))</f>
        <v/>
      </c>
      <c r="AB239" s="77">
        <f>IF(INDEX([2]pivotTable!AB$3:AB$308,MATCH(totalExpenditure!$A239,[2]pivotTable!$A$3:$A$308,0))/100*INDEX(gDP!AQ$6:AQ$271,MATCH(totalExpenditure!$A239,gDP!$B$6:$B$271))=0,"",INDEX([2]pivotTable!AB$3:AB$308,MATCH(totalExpenditure!$A239,[2]pivotTable!$A$3:$A$308,0))/100*INDEX(gDP!AQ$6:AQ$271,MATCH(totalExpenditure!$A239,gDP!$B$6:$B$271)))</f>
        <v>79211974.891356587</v>
      </c>
      <c r="AC239" s="77">
        <f>IF(INDEX([2]pivotTable!AC$3:AC$308,MATCH(totalExpenditure!$A239,[2]pivotTable!$A$3:$A$308,0))/100*INDEX(gDP!AR$6:AR$271,MATCH(totalExpenditure!$A239,gDP!$B$6:$B$271))=0,"",INDEX([2]pivotTable!AC$3:AC$308,MATCH(totalExpenditure!$A239,[2]pivotTable!$A$3:$A$308,0))/100*INDEX(gDP!AR$6:AR$271,MATCH(totalExpenditure!$A239,gDP!$B$6:$B$271)))</f>
        <v>58242418.758563645</v>
      </c>
      <c r="AD239" s="77">
        <f>IF(INDEX([2]pivotTable!AD$3:AD$308,MATCH(totalExpenditure!$A239,[2]pivotTable!$A$3:$A$308,0))/100*INDEX(gDP!AS$6:AS$271,MATCH(totalExpenditure!$A239,gDP!$B$6:$B$271))=0,"",INDEX([2]pivotTable!AD$3:AD$308,MATCH(totalExpenditure!$A239,[2]pivotTable!$A$3:$A$308,0))/100*INDEX(gDP!AS$6:AS$271,MATCH(totalExpenditure!$A239,gDP!$B$6:$B$271)))</f>
        <v>30118964.479229398</v>
      </c>
      <c r="AE239" s="77">
        <f>IF(INDEX([2]pivotTable!AE$3:AE$308,MATCH(totalExpenditure!$A239,[2]pivotTable!$A$3:$A$308,0))/100*INDEX(gDP!AT$6:AT$271,MATCH(totalExpenditure!$A239,gDP!$B$6:$B$271))=0,"",INDEX([2]pivotTable!AE$3:AE$308,MATCH(totalExpenditure!$A239,[2]pivotTable!$A$3:$A$308,0))/100*INDEX(gDP!AT$6:AT$271,MATCH(totalExpenditure!$A239,gDP!$B$6:$B$271)))</f>
        <v>35341262.427324593</v>
      </c>
      <c r="AF239" s="77" t="str">
        <f>IF(INDEX([2]pivotTable!AF$3:AF$308,MATCH(totalExpenditure!$A239,[2]pivotTable!$A$3:$A$308,0))/100*INDEX(gDP!AU$6:AU$271,MATCH(totalExpenditure!$A239,gDP!$B$6:$B$271))=0,"",INDEX([2]pivotTable!AF$3:AF$308,MATCH(totalExpenditure!$A239,[2]pivotTable!$A$3:$A$308,0))/100*INDEX(gDP!AU$6:AU$271,MATCH(totalExpenditure!$A239,gDP!$B$6:$B$271)))</f>
        <v/>
      </c>
      <c r="AG239" s="77" t="str">
        <f>IF(INDEX([2]pivotTable!AG$3:AG$308,MATCH(totalExpenditure!$A239,[2]pivotTable!$A$3:$A$308,0))/100*INDEX(gDP!AV$6:AV$271,MATCH(totalExpenditure!$A239,gDP!$B$6:$B$271))=0,"",INDEX([2]pivotTable!AG$3:AG$308,MATCH(totalExpenditure!$A239,[2]pivotTable!$A$3:$A$308,0))/100*INDEX(gDP!AV$6:AV$271,MATCH(totalExpenditure!$A239,gDP!$B$6:$B$271)))</f>
        <v/>
      </c>
      <c r="AH239" s="77" t="str">
        <f>IF(INDEX([2]pivotTable!AH$3:AH$308,MATCH(totalExpenditure!$A239,[2]pivotTable!$A$3:$A$308,0))/100*INDEX(gDP!AW$6:AW$271,MATCH(totalExpenditure!$A239,gDP!$B$6:$B$271))=0,"",INDEX([2]pivotTable!AH$3:AH$308,MATCH(totalExpenditure!$A239,[2]pivotTable!$A$3:$A$308,0))/100*INDEX(gDP!AW$6:AW$271,MATCH(totalExpenditure!$A239,gDP!$B$6:$B$271)))</f>
        <v/>
      </c>
      <c r="AI239" s="77" t="str">
        <f>IF(INDEX([2]pivotTable!AI$3:AI$308,MATCH(totalExpenditure!$A239,[2]pivotTable!$A$3:$A$308,0))/100*INDEX(gDP!AX$6:AX$271,MATCH(totalExpenditure!$A239,gDP!$B$6:$B$271))=0,"",INDEX([2]pivotTable!AI$3:AI$308,MATCH(totalExpenditure!$A239,[2]pivotTable!$A$3:$A$308,0))/100*INDEX(gDP!AX$6:AX$271,MATCH(totalExpenditure!$A239,gDP!$B$6:$B$271)))</f>
        <v/>
      </c>
      <c r="AJ239" s="77" t="str">
        <f>IF(INDEX([2]pivotTable!AJ$3:AJ$308,MATCH(totalExpenditure!$A239,[2]pivotTable!$A$3:$A$308,0))/100*INDEX(gDP!AY$6:AY$271,MATCH(totalExpenditure!$A239,gDP!$B$6:$B$271))=0,"",INDEX([2]pivotTable!AJ$3:AJ$308,MATCH(totalExpenditure!$A239,[2]pivotTable!$A$3:$A$308,0))/100*INDEX(gDP!AY$6:AY$271,MATCH(totalExpenditure!$A239,gDP!$B$6:$B$271)))</f>
        <v/>
      </c>
      <c r="AK239" s="77" t="str">
        <f>IF(INDEX([2]pivotTable!AK$3:AK$308,MATCH(totalExpenditure!$A239,[2]pivotTable!$A$3:$A$308,0))/100*INDEX(gDP!AZ$6:AZ$271,MATCH(totalExpenditure!$A239,gDP!$B$6:$B$271))=0,"",INDEX([2]pivotTable!AK$3:AK$308,MATCH(totalExpenditure!$A239,[2]pivotTable!$A$3:$A$308,0))/100*INDEX(gDP!AZ$6:AZ$271,MATCH(totalExpenditure!$A239,gDP!$B$6:$B$271)))</f>
        <v/>
      </c>
      <c r="AL239" s="77" t="str">
        <f>IF(INDEX([2]pivotTable!AL$3:AL$308,MATCH(totalExpenditure!$A239,[2]pivotTable!$A$3:$A$308,0))/100*INDEX(gDP!BA$6:BA$271,MATCH(totalExpenditure!$A239,gDP!$B$6:$B$271))=0,"",INDEX([2]pivotTable!AL$3:AL$308,MATCH(totalExpenditure!$A239,[2]pivotTable!$A$3:$A$308,0))/100*INDEX(gDP!BA$6:BA$271,MATCH(totalExpenditure!$A239,gDP!$B$6:$B$271)))</f>
        <v/>
      </c>
      <c r="AM239" s="77" t="str">
        <f>IF(INDEX([2]pivotTable!AM$3:AM$308,MATCH(totalExpenditure!$A239,[2]pivotTable!$A$3:$A$308,0))/100*INDEX(gDP!BB$6:BB$271,MATCH(totalExpenditure!$A239,gDP!$B$6:$B$271))=0,"",INDEX([2]pivotTable!AM$3:AM$308,MATCH(totalExpenditure!$A239,[2]pivotTable!$A$3:$A$308,0))/100*INDEX(gDP!BB$6:BB$271,MATCH(totalExpenditure!$A239,gDP!$B$6:$B$271)))</f>
        <v/>
      </c>
      <c r="AN239" s="77" t="str">
        <f>IF(INDEX([2]pivotTable!AN$3:AN$308,MATCH(totalExpenditure!$A239,[2]pivotTable!$A$3:$A$308,0))/100*INDEX(gDP!BC$6:BC$271,MATCH(totalExpenditure!$A239,gDP!$B$6:$B$271))=0,"",INDEX([2]pivotTable!AN$3:AN$308,MATCH(totalExpenditure!$A239,[2]pivotTable!$A$3:$A$308,0))/100*INDEX(gDP!BC$6:BC$271,MATCH(totalExpenditure!$A239,gDP!$B$6:$B$271)))</f>
        <v/>
      </c>
      <c r="AO239" s="77" t="str">
        <f>IF(INDEX([2]pivotTable!AO$3:AO$308,MATCH(totalExpenditure!$A239,[2]pivotTable!$A$3:$A$308,0))/100*INDEX(gDP!BD$6:BD$271,MATCH(totalExpenditure!$A239,gDP!$B$6:$B$271))=0,"",INDEX([2]pivotTable!AO$3:AO$308,MATCH(totalExpenditure!$A239,[2]pivotTable!$A$3:$A$308,0))/100*INDEX(gDP!BD$6:BD$271,MATCH(totalExpenditure!$A239,gDP!$B$6:$B$271)))</f>
        <v/>
      </c>
      <c r="AP239" s="77" t="str">
        <f>IF(INDEX([2]pivotTable!AP$3:AP$308,MATCH(totalExpenditure!$A239,[2]pivotTable!$A$3:$A$308,0))/100*INDEX(gDP!BE$6:BE$271,MATCH(totalExpenditure!$A239,gDP!$B$6:$B$271))=0,"",INDEX([2]pivotTable!AP$3:AP$308,MATCH(totalExpenditure!$A239,[2]pivotTable!$A$3:$A$308,0))/100*INDEX(gDP!BE$6:BE$271,MATCH(totalExpenditure!$A239,gDP!$B$6:$B$271)))</f>
        <v/>
      </c>
      <c r="AQ239" s="77" t="str">
        <f>IF(INDEX([2]pivotTable!AQ$3:AQ$308,MATCH(totalExpenditure!$A239,[2]pivotTable!$A$3:$A$308,0))/100*INDEX(gDP!BF$6:BF$271,MATCH(totalExpenditure!$A239,gDP!$B$6:$B$271))=0,"",INDEX([2]pivotTable!AQ$3:AQ$308,MATCH(totalExpenditure!$A239,[2]pivotTable!$A$3:$A$308,0))/100*INDEX(gDP!BF$6:BF$271,MATCH(totalExpenditure!$A239,gDP!$B$6:$B$271)))</f>
        <v/>
      </c>
      <c r="AR239" s="77" t="str">
        <f>IF(INDEX([2]pivotTable!AR$3:AR$308,MATCH(totalExpenditure!$A239,[2]pivotTable!$A$3:$A$308,0))/100*INDEX(gDP!BG$6:BG$271,MATCH(totalExpenditure!$A239,gDP!$B$6:$B$271))=0,"",INDEX([2]pivotTable!AR$3:AR$308,MATCH(totalExpenditure!$A239,[2]pivotTable!$A$3:$A$308,0))/100*INDEX(gDP!BG$6:BG$271,MATCH(totalExpenditure!$A239,gDP!$B$6:$B$271)))</f>
        <v/>
      </c>
      <c r="AS239" s="77" t="str">
        <f>IF(INDEX([2]pivotTable!AS$3:AS$308,MATCH(totalExpenditure!$A239,[2]pivotTable!$A$3:$A$308,0))/100*INDEX(gDP!BH$6:BH$271,MATCH(totalExpenditure!$A239,gDP!$B$6:$B$271))=0,"",INDEX([2]pivotTable!AS$3:AS$308,MATCH(totalExpenditure!$A239,[2]pivotTable!$A$3:$A$308,0))/100*INDEX(gDP!BH$6:BH$271,MATCH(totalExpenditure!$A239,gDP!$B$6:$B$271)))</f>
        <v/>
      </c>
      <c r="AT239" s="77" t="str">
        <f>IF(INDEX([2]pivotTable!AT$3:AT$308,MATCH(totalExpenditure!$A239,[2]pivotTable!$A$3:$A$308,0))/100*INDEX(gDP!BI$6:BI$271,MATCH(totalExpenditure!$A239,gDP!$B$6:$B$271))=0,"",INDEX([2]pivotTable!AT$3:AT$308,MATCH(totalExpenditure!$A239,[2]pivotTable!$A$3:$A$308,0))/100*INDEX(gDP!BI$6:BI$271,MATCH(totalExpenditure!$A239,gDP!$B$6:$B$271)))</f>
        <v/>
      </c>
      <c r="AU239" s="77" t="str">
        <f>IF(INDEX([2]pivotTable!AU$3:AU$308,MATCH(totalExpenditure!$A239,[2]pivotTable!$A$3:$A$308,0))/100*INDEX(gDP!BJ$6:BJ$271,MATCH(totalExpenditure!$A239,gDP!$B$6:$B$271))=0,"",INDEX([2]pivotTable!AU$3:AU$308,MATCH(totalExpenditure!$A239,[2]pivotTable!$A$3:$A$308,0))/100*INDEX(gDP!BJ$6:BJ$271,MATCH(totalExpenditure!$A239,gDP!$B$6:$B$271)))</f>
        <v/>
      </c>
      <c r="AV239" s="77" t="str">
        <f>IF(INDEX([2]pivotTable!AV$3:AV$308,MATCH(totalExpenditure!$A239,[2]pivotTable!$A$3:$A$308,0))/100*INDEX(gDP!BK$6:BK$271,MATCH(totalExpenditure!$A239,gDP!$B$6:$B$271))=0,"",INDEX([2]pivotTable!AV$3:AV$308,MATCH(totalExpenditure!$A239,[2]pivotTable!$A$3:$A$308,0))/100*INDEX(gDP!BK$6:BK$271,MATCH(totalExpenditure!$A239,gDP!$B$6:$B$271)))</f>
        <v/>
      </c>
      <c r="AW239" s="77" t="str">
        <f>IF(INDEX([2]pivotTable!AW$3:AW$308,MATCH(totalExpenditure!$A239,[2]pivotTable!$A$3:$A$308,0))/100*INDEX(gDP!BL$6:BL$271,MATCH(totalExpenditure!$A239,gDP!$B$6:$B$271))=0,"",INDEX([2]pivotTable!AW$3:AW$308,MATCH(totalExpenditure!$A239,[2]pivotTable!$A$3:$A$308,0))/100*INDEX(gDP!BL$6:BL$271,MATCH(totalExpenditure!$A239,gDP!$B$6:$B$271)))</f>
        <v/>
      </c>
      <c r="AX239" s="77" t="str">
        <f>IF(INDEX([2]pivotTable!AX$3:AX$308,MATCH(totalExpenditure!$A239,[2]pivotTable!$A$3:$A$308,0))/100*INDEX(gDP!BM$6:BM$271,MATCH(totalExpenditure!$A239,gDP!$B$6:$B$271))=0,"",INDEX([2]pivotTable!AX$3:AX$308,MATCH(totalExpenditure!$A239,[2]pivotTable!$A$3:$A$308,0))/100*INDEX(gDP!BM$6:BM$271,MATCH(totalExpenditure!$A239,gDP!$B$6:$B$271)))</f>
        <v/>
      </c>
      <c r="AY239" s="77" t="str">
        <f>IF(INDEX([2]pivotTable!AY$3:AY$308,MATCH(totalExpenditure!$A239,[2]pivotTable!$A$3:$A$308,0))/100*INDEX(gDP!BN$6:BN$271,MATCH(totalExpenditure!$A239,gDP!$B$6:$B$271))=0,"",INDEX([2]pivotTable!AY$3:AY$308,MATCH(totalExpenditure!$A239,[2]pivotTable!$A$3:$A$308,0))/100*INDEX(gDP!BN$6:BN$271,MATCH(totalExpenditure!$A239,gDP!$B$6:$B$271)))</f>
        <v/>
      </c>
      <c r="AZ239" s="77" t="str">
        <f>IF(INDEX([2]pivotTable!AZ$3:AZ$308,MATCH(totalExpenditure!$A239,[2]pivotTable!$A$3:$A$308,0))/100*INDEX(gDP!BO$6:BO$271,MATCH(totalExpenditure!$A239,gDP!$B$6:$B$271))=0,"",INDEX([2]pivotTable!AZ$3:AZ$308,MATCH(totalExpenditure!$A239,[2]pivotTable!$A$3:$A$308,0))/100*INDEX(gDP!BO$6:BO$271,MATCH(totalExpenditure!$A239,gDP!$B$6:$B$271)))</f>
        <v/>
      </c>
      <c r="BA239" s="77" t="str">
        <f>IF(INDEX([2]pivotTable!B$310:B$615,MATCH(totalExpenditure!$A239,[2]pivotTable!$A$310:$A$615,0))/100*INDEX(gDP!Q$6:Q$271,MATCH(totalExpenditure!$A239,gDP!$B$6:$B$271))=0,"",INDEX([2]pivotTable!B$310:B$615,MATCH(totalExpenditure!$A239,[2]pivotTable!$A$310:$A$615,0))/100*INDEX(gDP!Q$6:Q$271,MATCH(totalExpenditure!$A239,gDP!$B$6:$B$271)))</f>
        <v/>
      </c>
      <c r="BB239" s="77" t="str">
        <f>IF(INDEX([2]pivotTable!C$310:C$615,MATCH(totalExpenditure!$A239,[2]pivotTable!$A$310:$A$615,0))/100*INDEX(gDP!R$6:R$271,MATCH(totalExpenditure!$A239,gDP!$B$6:$B$271))=0,"",INDEX([2]pivotTable!C$310:C$615,MATCH(totalExpenditure!$A239,[2]pivotTable!$A$310:$A$615,0))/100*INDEX(gDP!R$6:R$271,MATCH(totalExpenditure!$A239,gDP!$B$6:$B$271)))</f>
        <v/>
      </c>
      <c r="BC239" s="77" t="str">
        <f>IF(INDEX([2]pivotTable!D$310:D$615,MATCH(totalExpenditure!$A239,[2]pivotTable!$A$310:$A$615,0))/100*INDEX(gDP!S$6:S$271,MATCH(totalExpenditure!$A239,gDP!$B$6:$B$271))=0,"",INDEX([2]pivotTable!D$310:D$615,MATCH(totalExpenditure!$A239,[2]pivotTable!$A$310:$A$615,0))/100*INDEX(gDP!S$6:S$271,MATCH(totalExpenditure!$A239,gDP!$B$6:$B$271)))</f>
        <v/>
      </c>
      <c r="BD239" s="77" t="str">
        <f>IF(INDEX([2]pivotTable!E$310:E$615,MATCH(totalExpenditure!$A239,[2]pivotTable!$A$310:$A$615,0))/100*INDEX(gDP!T$6:T$271,MATCH(totalExpenditure!$A239,gDP!$B$6:$B$271))=0,"",INDEX([2]pivotTable!E$310:E$615,MATCH(totalExpenditure!$A239,[2]pivotTable!$A$310:$A$615,0))/100*INDEX(gDP!T$6:T$271,MATCH(totalExpenditure!$A239,gDP!$B$6:$B$271)))</f>
        <v/>
      </c>
      <c r="BE239" s="77" t="str">
        <f>IF(INDEX([2]pivotTable!F$310:F$615,MATCH(totalExpenditure!$A239,[2]pivotTable!$A$310:$A$615,0))/100*INDEX(gDP!U$6:U$271,MATCH(totalExpenditure!$A239,gDP!$B$6:$B$271))=0,"",INDEX([2]pivotTable!F$310:F$615,MATCH(totalExpenditure!$A239,[2]pivotTable!$A$310:$A$615,0))/100*INDEX(gDP!U$6:U$271,MATCH(totalExpenditure!$A239,gDP!$B$6:$B$271)))</f>
        <v/>
      </c>
      <c r="BF239" s="77" t="str">
        <f>IF(INDEX([2]pivotTable!G$310:G$615,MATCH(totalExpenditure!$A239,[2]pivotTable!$A$310:$A$615,0))/100*INDEX(gDP!V$6:V$271,MATCH(totalExpenditure!$A239,gDP!$B$6:$B$271))=0,"",INDEX([2]pivotTable!G$310:G$615,MATCH(totalExpenditure!$A239,[2]pivotTable!$A$310:$A$615,0))/100*INDEX(gDP!V$6:V$271,MATCH(totalExpenditure!$A239,gDP!$B$6:$B$271)))</f>
        <v/>
      </c>
      <c r="BG239" s="77" t="str">
        <f>IF(INDEX([2]pivotTable!H$310:H$615,MATCH(totalExpenditure!$A239,[2]pivotTable!$A$310:$A$615,0))/100*INDEX(gDP!W$6:W$271,MATCH(totalExpenditure!$A239,gDP!$B$6:$B$271))=0,"",INDEX([2]pivotTable!H$310:H$615,MATCH(totalExpenditure!$A239,[2]pivotTable!$A$310:$A$615,0))/100*INDEX(gDP!W$6:W$271,MATCH(totalExpenditure!$A239,gDP!$B$6:$B$271)))</f>
        <v/>
      </c>
      <c r="BH239" s="77" t="str">
        <f>IF(INDEX([2]pivotTable!I$310:I$615,MATCH(totalExpenditure!$A239,[2]pivotTable!$A$310:$A$615,0))/100*INDEX(gDP!X$6:X$271,MATCH(totalExpenditure!$A239,gDP!$B$6:$B$271))=0,"",INDEX([2]pivotTable!I$310:I$615,MATCH(totalExpenditure!$A239,[2]pivotTable!$A$310:$A$615,0))/100*INDEX(gDP!X$6:X$271,MATCH(totalExpenditure!$A239,gDP!$B$6:$B$271)))</f>
        <v/>
      </c>
      <c r="BI239" s="77" t="str">
        <f>IF(INDEX([2]pivotTable!J$310:J$615,MATCH(totalExpenditure!$A239,[2]pivotTable!$A$310:$A$615,0))/100*INDEX(gDP!Y$6:Y$271,MATCH(totalExpenditure!$A239,gDP!$B$6:$B$271))=0,"",INDEX([2]pivotTable!J$310:J$615,MATCH(totalExpenditure!$A239,[2]pivotTable!$A$310:$A$615,0))/100*INDEX(gDP!Y$6:Y$271,MATCH(totalExpenditure!$A239,gDP!$B$6:$B$271)))</f>
        <v/>
      </c>
      <c r="BJ239" s="77" t="str">
        <f>IF(INDEX([2]pivotTable!K$310:K$615,MATCH(totalExpenditure!$A239,[2]pivotTable!$A$310:$A$615,0))/100*INDEX(gDP!Z$6:Z$271,MATCH(totalExpenditure!$A239,gDP!$B$6:$B$271))=0,"",INDEX([2]pivotTable!K$310:K$615,MATCH(totalExpenditure!$A239,[2]pivotTable!$A$310:$A$615,0))/100*INDEX(gDP!Z$6:Z$271,MATCH(totalExpenditure!$A239,gDP!$B$6:$B$271)))</f>
        <v/>
      </c>
      <c r="BK239" s="77" t="str">
        <f>IF(INDEX([2]pivotTable!L$310:L$615,MATCH(totalExpenditure!$A239,[2]pivotTable!$A$310:$A$615,0))/100*INDEX(gDP!AA$6:AA$271,MATCH(totalExpenditure!$A239,gDP!$B$6:$B$271))=0,"",INDEX([2]pivotTable!L$310:L$615,MATCH(totalExpenditure!$A239,[2]pivotTable!$A$310:$A$615,0))/100*INDEX(gDP!AA$6:AA$271,MATCH(totalExpenditure!$A239,gDP!$B$6:$B$271)))</f>
        <v/>
      </c>
      <c r="BL239" s="77" t="str">
        <f>IF(INDEX([2]pivotTable!M$310:M$615,MATCH(totalExpenditure!$A239,[2]pivotTable!$A$310:$A$615,0))/100*INDEX(gDP!AB$6:AB$271,MATCH(totalExpenditure!$A239,gDP!$B$6:$B$271))=0,"",INDEX([2]pivotTable!M$310:M$615,MATCH(totalExpenditure!$A239,[2]pivotTable!$A$310:$A$615,0))/100*INDEX(gDP!AB$6:AB$271,MATCH(totalExpenditure!$A239,gDP!$B$6:$B$271)))</f>
        <v/>
      </c>
      <c r="BM239" s="77" t="str">
        <f>IF(INDEX([2]pivotTable!N$310:N$615,MATCH(totalExpenditure!$A239,[2]pivotTable!$A$310:$A$615,0))/100*INDEX(gDP!AC$6:AC$271,MATCH(totalExpenditure!$A239,gDP!$B$6:$B$271))=0,"",INDEX([2]pivotTable!N$310:N$615,MATCH(totalExpenditure!$A239,[2]pivotTable!$A$310:$A$615,0))/100*INDEX(gDP!AC$6:AC$271,MATCH(totalExpenditure!$A239,gDP!$B$6:$B$271)))</f>
        <v/>
      </c>
      <c r="BN239" s="77" t="str">
        <f>IF(INDEX([2]pivotTable!O$310:O$615,MATCH(totalExpenditure!$A239,[2]pivotTable!$A$310:$A$615,0))/100*INDEX(gDP!AD$6:AD$271,MATCH(totalExpenditure!$A239,gDP!$B$6:$B$271))=0,"",INDEX([2]pivotTable!O$310:O$615,MATCH(totalExpenditure!$A239,[2]pivotTable!$A$310:$A$615,0))/100*INDEX(gDP!AD$6:AD$271,MATCH(totalExpenditure!$A239,gDP!$B$6:$B$271)))</f>
        <v/>
      </c>
      <c r="BO239" s="77" t="str">
        <f>IF(INDEX([2]pivotTable!P$310:P$615,MATCH(totalExpenditure!$A239,[2]pivotTable!$A$310:$A$615,0))/100*INDEX(gDP!AE$6:AE$271,MATCH(totalExpenditure!$A239,gDP!$B$6:$B$271))=0,"",INDEX([2]pivotTable!P$310:P$615,MATCH(totalExpenditure!$A239,[2]pivotTable!$A$310:$A$615,0))/100*INDEX(gDP!AE$6:AE$271,MATCH(totalExpenditure!$A239,gDP!$B$6:$B$271)))</f>
        <v/>
      </c>
      <c r="BP239" s="77" t="str">
        <f>IF(INDEX([2]pivotTable!Q$310:Q$615,MATCH(totalExpenditure!$A239,[2]pivotTable!$A$310:$A$615,0))/100*INDEX(gDP!AF$6:AF$271,MATCH(totalExpenditure!$A239,gDP!$B$6:$B$271))=0,"",INDEX([2]pivotTable!Q$310:Q$615,MATCH(totalExpenditure!$A239,[2]pivotTable!$A$310:$A$615,0))/100*INDEX(gDP!AF$6:AF$271,MATCH(totalExpenditure!$A239,gDP!$B$6:$B$271)))</f>
        <v/>
      </c>
      <c r="BQ239" s="77" t="str">
        <f>IF(INDEX([2]pivotTable!R$310:R$615,MATCH(totalExpenditure!$A239,[2]pivotTable!$A$310:$A$615,0))/100*INDEX(gDP!AG$6:AG$271,MATCH(totalExpenditure!$A239,gDP!$B$6:$B$271))=0,"",INDEX([2]pivotTable!R$310:R$615,MATCH(totalExpenditure!$A239,[2]pivotTable!$A$310:$A$615,0))/100*INDEX(gDP!AG$6:AG$271,MATCH(totalExpenditure!$A239,gDP!$B$6:$B$271)))</f>
        <v/>
      </c>
      <c r="BR239" s="77" t="str">
        <f>IF(INDEX([2]pivotTable!S$310:S$615,MATCH(totalExpenditure!$A239,[2]pivotTable!$A$310:$A$615,0))/100*INDEX(gDP!AH$6:AH$271,MATCH(totalExpenditure!$A239,gDP!$B$6:$B$271))=0,"",INDEX([2]pivotTable!S$310:S$615,MATCH(totalExpenditure!$A239,[2]pivotTable!$A$310:$A$615,0))/100*INDEX(gDP!AH$6:AH$271,MATCH(totalExpenditure!$A239,gDP!$B$6:$B$271)))</f>
        <v/>
      </c>
      <c r="BS239" s="77" t="str">
        <f>IF(INDEX([2]pivotTable!T$310:T$615,MATCH(totalExpenditure!$A239,[2]pivotTable!$A$310:$A$615,0))/100*INDEX(gDP!AI$6:AI$271,MATCH(totalExpenditure!$A239,gDP!$B$6:$B$271))=0,"",INDEX([2]pivotTable!T$310:T$615,MATCH(totalExpenditure!$A239,[2]pivotTable!$A$310:$A$615,0))/100*INDEX(gDP!AI$6:AI$271,MATCH(totalExpenditure!$A239,gDP!$B$6:$B$271)))</f>
        <v/>
      </c>
      <c r="BT239" s="77" t="str">
        <f>IF(INDEX([2]pivotTable!U$310:U$615,MATCH(totalExpenditure!$A239,[2]pivotTable!$A$310:$A$615,0))/100*INDEX(gDP!AJ$6:AJ$271,MATCH(totalExpenditure!$A239,gDP!$B$6:$B$271))=0,"",INDEX([2]pivotTable!U$310:U$615,MATCH(totalExpenditure!$A239,[2]pivotTable!$A$310:$A$615,0))/100*INDEX(gDP!AJ$6:AJ$271,MATCH(totalExpenditure!$A239,gDP!$B$6:$B$271)))</f>
        <v/>
      </c>
      <c r="BU239" s="77" t="str">
        <f>IF(INDEX([2]pivotTable!V$310:V$615,MATCH(totalExpenditure!$A239,[2]pivotTable!$A$310:$A$615,0))/100*INDEX(gDP!AK$6:AK$271,MATCH(totalExpenditure!$A239,gDP!$B$6:$B$271))=0,"",INDEX([2]pivotTable!V$310:V$615,MATCH(totalExpenditure!$A239,[2]pivotTable!$A$310:$A$615,0))/100*INDEX(gDP!AK$6:AK$271,MATCH(totalExpenditure!$A239,gDP!$B$6:$B$271)))</f>
        <v/>
      </c>
      <c r="BV239" s="77" t="str">
        <f>IF(INDEX([2]pivotTable!W$310:W$615,MATCH(totalExpenditure!$A239,[2]pivotTable!$A$310:$A$615,0))/100*INDEX(gDP!AL$6:AL$271,MATCH(totalExpenditure!$A239,gDP!$B$6:$B$271))=0,"",INDEX([2]pivotTable!W$310:W$615,MATCH(totalExpenditure!$A239,[2]pivotTable!$A$310:$A$615,0))/100*INDEX(gDP!AL$6:AL$271,MATCH(totalExpenditure!$A239,gDP!$B$6:$B$271)))</f>
        <v/>
      </c>
      <c r="BW239" s="77" t="str">
        <f>IF(INDEX([2]pivotTable!X$310:X$615,MATCH(totalExpenditure!$A239,[2]pivotTable!$A$310:$A$615,0))/100*INDEX(gDP!AM$6:AM$271,MATCH(totalExpenditure!$A239,gDP!$B$6:$B$271))=0,"",INDEX([2]pivotTable!X$310:X$615,MATCH(totalExpenditure!$A239,[2]pivotTable!$A$310:$A$615,0))/100*INDEX(gDP!AM$6:AM$271,MATCH(totalExpenditure!$A239,gDP!$B$6:$B$271)))</f>
        <v/>
      </c>
      <c r="BX239" s="77" t="str">
        <f>IF(INDEX([2]pivotTable!Y$310:Y$615,MATCH(totalExpenditure!$A239,[2]pivotTable!$A$310:$A$615,0))/100*INDEX(gDP!AN$6:AN$271,MATCH(totalExpenditure!$A239,gDP!$B$6:$B$271))=0,"",INDEX([2]pivotTable!Y$310:Y$615,MATCH(totalExpenditure!$A239,[2]pivotTable!$A$310:$A$615,0))/100*INDEX(gDP!AN$6:AN$271,MATCH(totalExpenditure!$A239,gDP!$B$6:$B$271)))</f>
        <v/>
      </c>
      <c r="BY239" s="77" t="str">
        <f>IF(INDEX([2]pivotTable!Z$310:Z$615,MATCH(totalExpenditure!$A239,[2]pivotTable!$A$310:$A$615,0))/100*INDEX(gDP!AO$6:AO$271,MATCH(totalExpenditure!$A239,gDP!$B$6:$B$271))=0,"",INDEX([2]pivotTable!Z$310:Z$615,MATCH(totalExpenditure!$A239,[2]pivotTable!$A$310:$A$615,0))/100*INDEX(gDP!AO$6:AO$271,MATCH(totalExpenditure!$A239,gDP!$B$6:$B$271)))</f>
        <v/>
      </c>
      <c r="BZ239" s="77" t="str">
        <f>IF(INDEX([2]pivotTable!AA$310:AA$615,MATCH(totalExpenditure!$A239,[2]pivotTable!$A$310:$A$615,0))/100*INDEX(gDP!AP$6:AP$271,MATCH(totalExpenditure!$A239,gDP!$B$6:$B$271))=0,"",INDEX([2]pivotTable!AA$310:AA$615,MATCH(totalExpenditure!$A239,[2]pivotTable!$A$310:$A$615,0))/100*INDEX(gDP!AP$6:AP$271,MATCH(totalExpenditure!$A239,gDP!$B$6:$B$271)))</f>
        <v/>
      </c>
      <c r="CA239" s="77">
        <f>IF(INDEX([2]pivotTable!AB$310:AB$615,MATCH(totalExpenditure!$A239,[2]pivotTable!$A$310:$A$615,0))/100*INDEX(gDP!AQ$6:AQ$271,MATCH(totalExpenditure!$A239,gDP!$B$6:$B$271))=0,"",INDEX([2]pivotTable!AB$310:AB$615,MATCH(totalExpenditure!$A239,[2]pivotTable!$A$310:$A$615,0))/100*INDEX(gDP!AQ$6:AQ$271,MATCH(totalExpenditure!$A239,gDP!$B$6:$B$271)))</f>
        <v>33269029.454369772</v>
      </c>
      <c r="CB239" s="77">
        <f>IF(INDEX([2]pivotTable!AC$310:AC$615,MATCH(totalExpenditure!$A239,[2]pivotTable!$A$310:$A$615,0))/100*INDEX(gDP!AR$6:AR$271,MATCH(totalExpenditure!$A239,gDP!$B$6:$B$271))=0,"",INDEX([2]pivotTable!AC$310:AC$615,MATCH(totalExpenditure!$A239,[2]pivotTable!$A$310:$A$615,0))/100*INDEX(gDP!AR$6:AR$271,MATCH(totalExpenditure!$A239,gDP!$B$6:$B$271)))</f>
        <v>21732245.805434197</v>
      </c>
      <c r="CC239" s="77">
        <f>IF(INDEX([2]pivotTable!AD$310:AD$615,MATCH(totalExpenditure!$A239,[2]pivotTable!$A$310:$A$615,0))/100*INDEX(gDP!AS$6:AS$271,MATCH(totalExpenditure!$A239,gDP!$B$6:$B$271))=0,"",INDEX([2]pivotTable!AD$310:AD$615,MATCH(totalExpenditure!$A239,[2]pivotTable!$A$310:$A$615,0))/100*INDEX(gDP!AS$6:AS$271,MATCH(totalExpenditure!$A239,gDP!$B$6:$B$271)))</f>
        <v>29774747.742323916</v>
      </c>
      <c r="CD239" s="77">
        <f>IF(INDEX([2]pivotTable!AE$310:AE$615,MATCH(totalExpenditure!$A239,[2]pivotTable!$A$310:$A$615,0))/100*INDEX(gDP!AT$6:AT$271,MATCH(totalExpenditure!$A239,gDP!$B$6:$B$271))=0,"",INDEX([2]pivotTable!AE$310:AE$615,MATCH(totalExpenditure!$A239,[2]pivotTable!$A$310:$A$615,0))/100*INDEX(gDP!AT$6:AT$271,MATCH(totalExpenditure!$A239,gDP!$B$6:$B$271)))</f>
        <v>33071640.069606498</v>
      </c>
      <c r="CE239" s="77" t="str">
        <f>IF(INDEX([2]pivotTable!AF$310:AF$615,MATCH(totalExpenditure!$A239,[2]pivotTable!$A$310:$A$615,0))/100*INDEX(gDP!AU$6:AU$271,MATCH(totalExpenditure!$A239,gDP!$B$6:$B$271))=0,"",INDEX([2]pivotTable!AF$310:AF$615,MATCH(totalExpenditure!$A239,[2]pivotTable!$A$310:$A$615,0))/100*INDEX(gDP!AU$6:AU$271,MATCH(totalExpenditure!$A239,gDP!$B$6:$B$271)))</f>
        <v/>
      </c>
      <c r="CF239" s="77" t="str">
        <f>IF(INDEX([2]pivotTable!AG$310:AG$615,MATCH(totalExpenditure!$A239,[2]pivotTable!$A$310:$A$615,0))/100*INDEX(gDP!AV$6:AV$271,MATCH(totalExpenditure!$A239,gDP!$B$6:$B$271))=0,"",INDEX([2]pivotTable!AG$310:AG$615,MATCH(totalExpenditure!$A239,[2]pivotTable!$A$310:$A$615,0))/100*INDEX(gDP!AV$6:AV$271,MATCH(totalExpenditure!$A239,gDP!$B$6:$B$271)))</f>
        <v/>
      </c>
      <c r="CG239" s="77" t="str">
        <f>IF(INDEX([2]pivotTable!AH$310:AH$615,MATCH(totalExpenditure!$A239,[2]pivotTable!$A$310:$A$615,0))/100*INDEX(gDP!AW$6:AW$271,MATCH(totalExpenditure!$A239,gDP!$B$6:$B$271))=0,"",INDEX([2]pivotTable!AH$310:AH$615,MATCH(totalExpenditure!$A239,[2]pivotTable!$A$310:$A$615,0))/100*INDEX(gDP!AW$6:AW$271,MATCH(totalExpenditure!$A239,gDP!$B$6:$B$271)))</f>
        <v/>
      </c>
      <c r="CH239" s="77" t="str">
        <f>IF(INDEX([2]pivotTable!AI$310:AI$615,MATCH(totalExpenditure!$A239,[2]pivotTable!$A$310:$A$615,0))/100*INDEX(gDP!AX$6:AX$271,MATCH(totalExpenditure!$A239,gDP!$B$6:$B$271))=0,"",INDEX([2]pivotTable!AI$310:AI$615,MATCH(totalExpenditure!$A239,[2]pivotTable!$A$310:$A$615,0))/100*INDEX(gDP!AX$6:AX$271,MATCH(totalExpenditure!$A239,gDP!$B$6:$B$271)))</f>
        <v/>
      </c>
      <c r="CI239" s="77" t="str">
        <f>IF(INDEX([2]pivotTable!AJ$310:AJ$615,MATCH(totalExpenditure!$A239,[2]pivotTable!$A$310:$A$615,0))/100*INDEX(gDP!AY$6:AY$271,MATCH(totalExpenditure!$A239,gDP!$B$6:$B$271))=0,"",INDEX([2]pivotTable!AJ$310:AJ$615,MATCH(totalExpenditure!$A239,[2]pivotTable!$A$310:$A$615,0))/100*INDEX(gDP!AY$6:AY$271,MATCH(totalExpenditure!$A239,gDP!$B$6:$B$271)))</f>
        <v/>
      </c>
      <c r="CJ239" s="77" t="str">
        <f>IF(INDEX([2]pivotTable!AK$310:AK$615,MATCH(totalExpenditure!$A239,[2]pivotTable!$A$310:$A$615,0))/100*INDEX(gDP!AZ$6:AZ$271,MATCH(totalExpenditure!$A239,gDP!$B$6:$B$271))=0,"",INDEX([2]pivotTable!AK$310:AK$615,MATCH(totalExpenditure!$A239,[2]pivotTable!$A$310:$A$615,0))/100*INDEX(gDP!AZ$6:AZ$271,MATCH(totalExpenditure!$A239,gDP!$B$6:$B$271)))</f>
        <v/>
      </c>
      <c r="CK239" s="77" t="str">
        <f>IF(INDEX([2]pivotTable!AL$310:AL$615,MATCH(totalExpenditure!$A239,[2]pivotTable!$A$310:$A$615,0))/100*INDEX(gDP!BA$6:BA$271,MATCH(totalExpenditure!$A239,gDP!$B$6:$B$271))=0,"",INDEX([2]pivotTable!AL$310:AL$615,MATCH(totalExpenditure!$A239,[2]pivotTable!$A$310:$A$615,0))/100*INDEX(gDP!BA$6:BA$271,MATCH(totalExpenditure!$A239,gDP!$B$6:$B$271)))</f>
        <v/>
      </c>
      <c r="CL239" s="77" t="str">
        <f>IF(INDEX([2]pivotTable!AM$310:AM$615,MATCH(totalExpenditure!$A239,[2]pivotTable!$A$310:$A$615,0))/100*INDEX(gDP!BB$6:BB$271,MATCH(totalExpenditure!$A239,gDP!$B$6:$B$271))=0,"",INDEX([2]pivotTable!AM$310:AM$615,MATCH(totalExpenditure!$A239,[2]pivotTable!$A$310:$A$615,0))/100*INDEX(gDP!BB$6:BB$271,MATCH(totalExpenditure!$A239,gDP!$B$6:$B$271)))</f>
        <v/>
      </c>
      <c r="CM239" s="77" t="str">
        <f>IF(INDEX([2]pivotTable!AN$310:AN$615,MATCH(totalExpenditure!$A239,[2]pivotTable!$A$310:$A$615,0))/100*INDEX(gDP!BC$6:BC$271,MATCH(totalExpenditure!$A239,gDP!$B$6:$B$271))=0,"",INDEX([2]pivotTable!AN$310:AN$615,MATCH(totalExpenditure!$A239,[2]pivotTable!$A$310:$A$615,0))/100*INDEX(gDP!BC$6:BC$271,MATCH(totalExpenditure!$A239,gDP!$B$6:$B$271)))</f>
        <v/>
      </c>
      <c r="CN239" s="77" t="str">
        <f>IF(INDEX([2]pivotTable!AO$310:AO$615,MATCH(totalExpenditure!$A239,[2]pivotTable!$A$310:$A$615,0))/100*INDEX(gDP!BD$6:BD$271,MATCH(totalExpenditure!$A239,gDP!$B$6:$B$271))=0,"",INDEX([2]pivotTable!AO$310:AO$615,MATCH(totalExpenditure!$A239,[2]pivotTable!$A$310:$A$615,0))/100*INDEX(gDP!BD$6:BD$271,MATCH(totalExpenditure!$A239,gDP!$B$6:$B$271)))</f>
        <v/>
      </c>
      <c r="CO239" s="77" t="str">
        <f>IF(INDEX([2]pivotTable!AP$310:AP$615,MATCH(totalExpenditure!$A239,[2]pivotTable!$A$310:$A$615,0))/100*INDEX(gDP!BE$6:BE$271,MATCH(totalExpenditure!$A239,gDP!$B$6:$B$271))=0,"",INDEX([2]pivotTable!AP$310:AP$615,MATCH(totalExpenditure!$A239,[2]pivotTable!$A$310:$A$615,0))/100*INDEX(gDP!BE$6:BE$271,MATCH(totalExpenditure!$A239,gDP!$B$6:$B$271)))</f>
        <v/>
      </c>
      <c r="CP239" s="77" t="str">
        <f>IF(INDEX([2]pivotTable!AQ$310:AQ$615,MATCH(totalExpenditure!$A239,[2]pivotTable!$A$310:$A$615,0))/100*INDEX(gDP!BF$6:BF$271,MATCH(totalExpenditure!$A239,gDP!$B$6:$B$271))=0,"",INDEX([2]pivotTable!AQ$310:AQ$615,MATCH(totalExpenditure!$A239,[2]pivotTable!$A$310:$A$615,0))/100*INDEX(gDP!BF$6:BF$271,MATCH(totalExpenditure!$A239,gDP!$B$6:$B$271)))</f>
        <v/>
      </c>
      <c r="CQ239" s="77" t="str">
        <f>IF(INDEX([2]pivotTable!AR$310:AR$615,MATCH(totalExpenditure!$A239,[2]pivotTable!$A$310:$A$615,0))/100*INDEX(gDP!BG$6:BG$271,MATCH(totalExpenditure!$A239,gDP!$B$6:$B$271))=0,"",INDEX([2]pivotTable!AR$310:AR$615,MATCH(totalExpenditure!$A239,[2]pivotTable!$A$310:$A$615,0))/100*INDEX(gDP!BG$6:BG$271,MATCH(totalExpenditure!$A239,gDP!$B$6:$B$271)))</f>
        <v/>
      </c>
      <c r="CR239" s="77" t="str">
        <f>IF(INDEX([2]pivotTable!AS$310:AS$615,MATCH(totalExpenditure!$A239,[2]pivotTable!$A$310:$A$615,0))/100*INDEX(gDP!BH$6:BH$271,MATCH(totalExpenditure!$A239,gDP!$B$6:$B$271))=0,"",INDEX([2]pivotTable!AS$310:AS$615,MATCH(totalExpenditure!$A239,[2]pivotTable!$A$310:$A$615,0))/100*INDEX(gDP!BH$6:BH$271,MATCH(totalExpenditure!$A239,gDP!$B$6:$B$271)))</f>
        <v/>
      </c>
      <c r="CS239" s="77" t="str">
        <f>IF(INDEX([2]pivotTable!AT$310:AT$615,MATCH(totalExpenditure!$A239,[2]pivotTable!$A$310:$A$615,0))/100*INDEX(gDP!BI$6:BI$271,MATCH(totalExpenditure!$A239,gDP!$B$6:$B$271))=0,"",INDEX([2]pivotTable!AT$310:AT$615,MATCH(totalExpenditure!$A239,[2]pivotTable!$A$310:$A$615,0))/100*INDEX(gDP!BI$6:BI$271,MATCH(totalExpenditure!$A239,gDP!$B$6:$B$271)))</f>
        <v/>
      </c>
      <c r="CT239" s="77" t="str">
        <f>IF(INDEX([2]pivotTable!AU$310:AU$615,MATCH(totalExpenditure!$A239,[2]pivotTable!$A$310:$A$615,0))/100*INDEX(gDP!BJ$6:BJ$271,MATCH(totalExpenditure!$A239,gDP!$B$6:$B$271))=0,"",INDEX([2]pivotTable!AU$310:AU$615,MATCH(totalExpenditure!$A239,[2]pivotTable!$A$310:$A$615,0))/100*INDEX(gDP!BJ$6:BJ$271,MATCH(totalExpenditure!$A239,gDP!$B$6:$B$271)))</f>
        <v/>
      </c>
      <c r="CU239" s="77" t="str">
        <f>IF(INDEX([2]pivotTable!AV$310:AV$615,MATCH(totalExpenditure!$A239,[2]pivotTable!$A$310:$A$615,0))/100*INDEX(gDP!BK$6:BK$271,MATCH(totalExpenditure!$A239,gDP!$B$6:$B$271))=0,"",INDEX([2]pivotTable!AV$310:AV$615,MATCH(totalExpenditure!$A239,[2]pivotTable!$A$310:$A$615,0))/100*INDEX(gDP!BK$6:BK$271,MATCH(totalExpenditure!$A239,gDP!$B$6:$B$271)))</f>
        <v/>
      </c>
      <c r="CV239" s="77" t="str">
        <f>IF(INDEX([2]pivotTable!AW$310:AW$615,MATCH(totalExpenditure!$A239,[2]pivotTable!$A$310:$A$615,0))/100*INDEX(gDP!BL$6:BL$271,MATCH(totalExpenditure!$A239,gDP!$B$6:$B$271))=0,"",INDEX([2]pivotTable!AW$310:AW$615,MATCH(totalExpenditure!$A239,[2]pivotTable!$A$310:$A$615,0))/100*INDEX(gDP!BL$6:BL$271,MATCH(totalExpenditure!$A239,gDP!$B$6:$B$271)))</f>
        <v/>
      </c>
      <c r="CW239" s="77" t="str">
        <f>IF(INDEX([2]pivotTable!AX$310:AX$615,MATCH(totalExpenditure!$A239,[2]pivotTable!$A$310:$A$615,0))/100*INDEX(gDP!BM$6:BM$271,MATCH(totalExpenditure!$A239,gDP!$B$6:$B$271))=0,"",INDEX([2]pivotTable!AX$310:AX$615,MATCH(totalExpenditure!$A239,[2]pivotTable!$A$310:$A$615,0))/100*INDEX(gDP!BM$6:BM$271,MATCH(totalExpenditure!$A239,gDP!$B$6:$B$271)))</f>
        <v/>
      </c>
      <c r="CX239" s="77" t="str">
        <f>IF(INDEX([2]pivotTable!AY$310:AY$615,MATCH(totalExpenditure!$A239,[2]pivotTable!$A$310:$A$615,0))/100*INDEX(gDP!BN$6:BN$271,MATCH(totalExpenditure!$A239,gDP!$B$6:$B$271))=0,"",INDEX([2]pivotTable!AY$310:AY$615,MATCH(totalExpenditure!$A239,[2]pivotTable!$A$310:$A$615,0))/100*INDEX(gDP!BN$6:BN$271,MATCH(totalExpenditure!$A239,gDP!$B$6:$B$271)))</f>
        <v/>
      </c>
      <c r="CY239" s="77" t="str">
        <f>IF(INDEX([2]pivotTable!AZ$310:AZ$615,MATCH(totalExpenditure!$A239,[2]pivotTable!$A$310:$A$615,0))/100*INDEX(gDP!BO$6:BO$271,MATCH(totalExpenditure!$A239,gDP!$B$6:$B$271))=0,"",INDEX([2]pivotTable!AZ$310:AZ$615,MATCH(totalExpenditure!$A239,[2]pivotTable!$A$310:$A$615,0))/100*INDEX(gDP!BO$6:BO$271,MATCH(totalExpenditure!$A239,gDP!$B$6:$B$271)))</f>
        <v/>
      </c>
      <c r="CZ239" s="77" t="str">
        <f>IF(B239="","",IF(BA239="","",B239-B239+INDEX(gDP!Q$6:Q$271,MATCH(totalExpenditure!$A239,gDP!$B$6:$B$271))))</f>
        <v/>
      </c>
      <c r="DA239" s="77" t="str">
        <f>IF(C239="","",IF(BB239="","",C239-C239+INDEX(gDP!R$6:R$271,MATCH(totalExpenditure!$A239,gDP!$B$6:$B$271))))</f>
        <v/>
      </c>
      <c r="DB239" s="77" t="str">
        <f>IF(D239="","",IF(BC239="","",D239-D239+INDEX(gDP!S$6:S$271,MATCH(totalExpenditure!$A239,gDP!$B$6:$B$271))))</f>
        <v/>
      </c>
      <c r="DC239" s="77" t="str">
        <f>IF(E239="","",IF(BD239="","",E239-E239+INDEX(gDP!T$6:T$271,MATCH(totalExpenditure!$A239,gDP!$B$6:$B$271))))</f>
        <v/>
      </c>
      <c r="DD239" s="77" t="str">
        <f>IF(F239="","",IF(BE239="","",F239-F239+INDEX(gDP!U$6:U$271,MATCH(totalExpenditure!$A239,gDP!$B$6:$B$271))))</f>
        <v/>
      </c>
      <c r="DE239" s="77" t="str">
        <f>IF(G239="","",IF(BF239="","",G239-G239+INDEX(gDP!V$6:V$271,MATCH(totalExpenditure!$A239,gDP!$B$6:$B$271))))</f>
        <v/>
      </c>
      <c r="DF239" s="77" t="str">
        <f>IF(H239="","",IF(BG239="","",H239-H239+INDEX(gDP!W$6:W$271,MATCH(totalExpenditure!$A239,gDP!$B$6:$B$271))))</f>
        <v/>
      </c>
      <c r="DG239" s="77" t="str">
        <f>IF(I239="","",IF(BH239="","",I239-I239+INDEX(gDP!X$6:X$271,MATCH(totalExpenditure!$A239,gDP!$B$6:$B$271))))</f>
        <v/>
      </c>
      <c r="DH239" s="77" t="str">
        <f>IF(J239="","",IF(BI239="","",J239-J239+INDEX(gDP!Y$6:Y$271,MATCH(totalExpenditure!$A239,gDP!$B$6:$B$271))))</f>
        <v/>
      </c>
      <c r="DI239" s="77" t="str">
        <f>IF(K239="","",IF(BJ239="","",K239-K239+INDEX(gDP!Z$6:Z$271,MATCH(totalExpenditure!$A239,gDP!$B$6:$B$271))))</f>
        <v/>
      </c>
      <c r="DJ239" s="77" t="str">
        <f>IF(L239="","",IF(BK239="","",L239-L239+INDEX(gDP!AA$6:AA$271,MATCH(totalExpenditure!$A239,gDP!$B$6:$B$271))))</f>
        <v/>
      </c>
      <c r="DK239" s="77" t="str">
        <f>IF(M239="","",IF(BL239="","",M239-M239+INDEX(gDP!AB$6:AB$271,MATCH(totalExpenditure!$A239,gDP!$B$6:$B$271))))</f>
        <v/>
      </c>
      <c r="DL239" s="77" t="str">
        <f>IF(N239="","",IF(BM239="","",N239-N239+INDEX(gDP!AC$6:AC$271,MATCH(totalExpenditure!$A239,gDP!$B$6:$B$271))))</f>
        <v/>
      </c>
      <c r="DM239" s="77" t="str">
        <f>IF(O239="","",IF(BN239="","",O239-O239+INDEX(gDP!AD$6:AD$271,MATCH(totalExpenditure!$A239,gDP!$B$6:$B$271))))</f>
        <v/>
      </c>
      <c r="DN239" s="77" t="str">
        <f>IF(P239="","",IF(BO239="","",P239-P239+INDEX(gDP!AE$6:AE$271,MATCH(totalExpenditure!$A239,gDP!$B$6:$B$271))))</f>
        <v/>
      </c>
      <c r="DO239" s="77" t="str">
        <f>IF(Q239="","",IF(BP239="","",Q239-Q239+INDEX(gDP!AF$6:AF$271,MATCH(totalExpenditure!$A239,gDP!$B$6:$B$271))))</f>
        <v/>
      </c>
      <c r="DP239" s="77" t="str">
        <f>IF(R239="","",IF(BQ239="","",R239-R239+INDEX(gDP!AG$6:AG$271,MATCH(totalExpenditure!$A239,gDP!$B$6:$B$271))))</f>
        <v/>
      </c>
      <c r="DQ239" s="77" t="str">
        <f>IF(S239="","",IF(BR239="","",S239-S239+INDEX(gDP!AH$6:AH$271,MATCH(totalExpenditure!$A239,gDP!$B$6:$B$271))))</f>
        <v/>
      </c>
      <c r="DR239" s="77" t="str">
        <f>IF(T239="","",IF(BS239="","",T239-T239+INDEX(gDP!AI$6:AI$271,MATCH(totalExpenditure!$A239,gDP!$B$6:$B$271))))</f>
        <v/>
      </c>
      <c r="DS239" s="77" t="str">
        <f>IF(U239="","",IF(BT239="","",U239-U239+INDEX(gDP!AJ$6:AJ$271,MATCH(totalExpenditure!$A239,gDP!$B$6:$B$271))))</f>
        <v/>
      </c>
      <c r="DT239" s="77" t="str">
        <f>IF(V239="","",IF(BU239="","",V239-V239+INDEX(gDP!AK$6:AK$271,MATCH(totalExpenditure!$A239,gDP!$B$6:$B$271))))</f>
        <v/>
      </c>
      <c r="DU239" s="77" t="str">
        <f>IF(W239="","",IF(BV239="","",W239-W239+INDEX(gDP!AL$6:AL$271,MATCH(totalExpenditure!$A239,gDP!$B$6:$B$271))))</f>
        <v/>
      </c>
      <c r="DV239" s="77" t="str">
        <f>IF(X239="","",IF(BW239="","",X239-X239+INDEX(gDP!AM$6:AM$271,MATCH(totalExpenditure!$A239,gDP!$B$6:$B$271))))</f>
        <v/>
      </c>
      <c r="DW239" s="77" t="str">
        <f>IF(Y239="","",IF(BX239="","",Y239-Y239+INDEX(gDP!AN$6:AN$271,MATCH(totalExpenditure!$A239,gDP!$B$6:$B$271))))</f>
        <v/>
      </c>
      <c r="DX239" s="77" t="str">
        <f>IF(Z239="","",IF(BY239="","",Z239-Z239+INDEX(gDP!AO$6:AO$271,MATCH(totalExpenditure!$A239,gDP!$B$6:$B$271))))</f>
        <v/>
      </c>
      <c r="DY239" s="77" t="str">
        <f>IF(AA239="","",IF(BZ239="","",AA239-AA239+INDEX(gDP!AP$6:AP$271,MATCH(totalExpenditure!$A239,gDP!$B$6:$B$271))))</f>
        <v/>
      </c>
      <c r="DZ239" s="77">
        <f>IF(AB239="","",IF(CA239="","",AB239-AB239+INDEX(gDP!AQ$6:AQ$271,MATCH(totalExpenditure!$A239,gDP!$B$6:$B$271))))</f>
        <v>1320199581.5226099</v>
      </c>
      <c r="EA239" s="77">
        <f>IF(AC239="","",IF(CB239="","",AC239-AC239+INDEX(gDP!AR$6:AR$271,MATCH(totalExpenditure!$A239,gDP!$B$6:$B$271))))</f>
        <v>1086612290.2717099</v>
      </c>
      <c r="EB239" s="77">
        <f>IF(AD239="","",IF(CC239="","",AD239-AD239+INDEX(gDP!AS$6:AS$271,MATCH(totalExpenditure!$A239,gDP!$B$6:$B$271))))</f>
        <v>860541842.26369703</v>
      </c>
      <c r="EC239" s="77">
        <f>IF(AE239="","",IF(CD239="","",AE239-AE239+INDEX(gDP!AT$6:AT$271,MATCH(totalExpenditure!$A239,gDP!$B$6:$B$271))))</f>
        <v>1080772551.2943299</v>
      </c>
      <c r="ED239" s="77" t="str">
        <f>IF(AF239="","",IF(CE239="","",AF239-AF239+INDEX(gDP!AU$6:AU$271,MATCH(totalExpenditure!$A239,gDP!$B$6:$B$271))))</f>
        <v/>
      </c>
      <c r="EE239" s="77" t="str">
        <f>IF(AG239="","",IF(CF239="","",AG239-AG239+INDEX(gDP!AV$6:AV$271,MATCH(totalExpenditure!$A239,gDP!$B$6:$B$271))))</f>
        <v/>
      </c>
      <c r="EF239" s="77" t="str">
        <f>IF(AH239="","",IF(CG239="","",AH239-AH239+INDEX(gDP!AW$6:AW$271,MATCH(totalExpenditure!$A239,gDP!$B$6:$B$271))))</f>
        <v/>
      </c>
      <c r="EG239" s="77" t="str">
        <f>IF(AI239="","",IF(CH239="","",AI239-AI239+INDEX(gDP!AX$6:AX$271,MATCH(totalExpenditure!$A239,gDP!$B$6:$B$271))))</f>
        <v/>
      </c>
      <c r="EH239" s="77" t="str">
        <f>IF(AJ239="","",IF(CI239="","",AJ239-AJ239+INDEX(gDP!AY$6:AY$271,MATCH(totalExpenditure!$A239,gDP!$B$6:$B$271))))</f>
        <v/>
      </c>
      <c r="EI239" s="77" t="str">
        <f>IF(AK239="","",IF(CJ239="","",AK239-AK239+INDEX(gDP!AZ$6:AZ$271,MATCH(totalExpenditure!$A239,gDP!$B$6:$B$271))))</f>
        <v/>
      </c>
      <c r="EJ239" s="77" t="str">
        <f>IF(AL239="","",IF(CK239="","",AL239-AL239+INDEX(gDP!BA$6:BA$271,MATCH(totalExpenditure!$A239,gDP!$B$6:$B$271))))</f>
        <v/>
      </c>
      <c r="EK239" s="77" t="str">
        <f>IF(AM239="","",IF(CL239="","",AM239-AM239+INDEX(gDP!BB$6:BB$271,MATCH(totalExpenditure!$A239,gDP!$B$6:$B$271))))</f>
        <v/>
      </c>
      <c r="EL239" s="77" t="str">
        <f>IF(AN239="","",IF(CM239="","",AN239-AN239+INDEX(gDP!BC$6:BC$271,MATCH(totalExpenditure!$A239,gDP!$B$6:$B$271))))</f>
        <v/>
      </c>
      <c r="EM239" s="77" t="str">
        <f>IF(AO239="","",IF(CN239="","",AO239-AO239+INDEX(gDP!BD$6:BD$271,MATCH(totalExpenditure!$A239,gDP!$B$6:$B$271))))</f>
        <v/>
      </c>
      <c r="EN239" s="77" t="str">
        <f>IF(AP239="","",IF(CO239="","",AP239-AP239+INDEX(gDP!BE$6:BE$271,MATCH(totalExpenditure!$A239,gDP!$B$6:$B$271))))</f>
        <v/>
      </c>
      <c r="EO239" s="77" t="str">
        <f>IF(AQ239="","",IF(CP239="","",AQ239-AQ239+INDEX(gDP!BF$6:BF$271,MATCH(totalExpenditure!$A239,gDP!$B$6:$B$271))))</f>
        <v/>
      </c>
      <c r="EP239" s="77" t="str">
        <f>IF(AR239="","",IF(CQ239="","",AR239-AR239+INDEX(gDP!BG$6:BG$271,MATCH(totalExpenditure!$A239,gDP!$B$6:$B$271))))</f>
        <v/>
      </c>
      <c r="EQ239" s="77" t="str">
        <f>IF(AS239="","",IF(CR239="","",AS239-AS239+INDEX(gDP!BH$6:BH$271,MATCH(totalExpenditure!$A239,gDP!$B$6:$B$271))))</f>
        <v/>
      </c>
      <c r="ER239" s="77" t="str">
        <f>IF(AT239="","",IF(CS239="","",AT239-AT239+INDEX(gDP!BI$6:BI$271,MATCH(totalExpenditure!$A239,gDP!$B$6:$B$271))))</f>
        <v/>
      </c>
      <c r="ES239" s="77" t="str">
        <f>IF(AU239="","",IF(CT239="","",AU239-AU239+INDEX(gDP!BJ$6:BJ$271,MATCH(totalExpenditure!$A239,gDP!$B$6:$B$271))))</f>
        <v/>
      </c>
      <c r="ET239" s="77" t="str">
        <f>IF(AV239="","",IF(CU239="","",AV239-AV239+INDEX(gDP!BK$6:BK$271,MATCH(totalExpenditure!$A239,gDP!$B$6:$B$271))))</f>
        <v/>
      </c>
      <c r="EU239" s="77" t="str">
        <f>IF(AW239="","",IF(CV239="","",AW239-AW239+INDEX(gDP!BL$6:BL$271,MATCH(totalExpenditure!$A239,gDP!$B$6:$B$271))))</f>
        <v/>
      </c>
      <c r="EV239" s="77" t="str">
        <f>IF(AX239="","",IF(CW239="","",AX239-AX239+INDEX(gDP!BM$6:BM$271,MATCH(totalExpenditure!$A239,gDP!$B$6:$B$271))))</f>
        <v/>
      </c>
      <c r="EW239" s="77" t="str">
        <f>IF(AY239="","",IF(CX239="","",AY239-AY239+INDEX(gDP!BN$6:BN$271,MATCH(totalExpenditure!$A239,gDP!$B$6:$B$271))))</f>
        <v/>
      </c>
      <c r="EX239" s="77" t="str">
        <f>IF(AZ239="","",IF(CY239="","",AZ239-AZ239+INDEX(gDP!BO$6:BO$271,MATCH(totalExpenditure!$A239,gDP!$B$6:$B$271))))</f>
        <v/>
      </c>
    </row>
    <row r="240" spans="1:154" x14ac:dyDescent="0.35">
      <c r="A240" t="s">
        <v>689</v>
      </c>
      <c r="B240" s="77" t="e">
        <f>IF(INDEX([2]pivotTable!B$3:B$308,MATCH(totalExpenditure!$A240,[2]pivotTable!$A$3:$A$308,0))/100*INDEX(gDP!Q$6:Q$271,MATCH(totalExpenditure!$A240,gDP!$B$6:$B$271))=0,"",INDEX([2]pivotTable!B$3:B$308,MATCH(totalExpenditure!$A240,[2]pivotTable!$A$3:$A$308,0))/100*INDEX(gDP!Q$6:Q$271,MATCH(totalExpenditure!$A240,gDP!$B$6:$B$271)))</f>
        <v>#N/A</v>
      </c>
      <c r="C240" s="77" t="e">
        <f>IF(INDEX([2]pivotTable!C$3:C$308,MATCH(totalExpenditure!$A240,[2]pivotTable!$A$3:$A$308,0))/100*INDEX(gDP!R$6:R$271,MATCH(totalExpenditure!$A240,gDP!$B$6:$B$271))=0,"",INDEX([2]pivotTable!C$3:C$308,MATCH(totalExpenditure!$A240,[2]pivotTable!$A$3:$A$308,0))/100*INDEX(gDP!R$6:R$271,MATCH(totalExpenditure!$A240,gDP!$B$6:$B$271)))</f>
        <v>#N/A</v>
      </c>
      <c r="D240" s="77" t="e">
        <f>IF(INDEX([2]pivotTable!D$3:D$308,MATCH(totalExpenditure!$A240,[2]pivotTable!$A$3:$A$308,0))/100*INDEX(gDP!S$6:S$271,MATCH(totalExpenditure!$A240,gDP!$B$6:$B$271))=0,"",INDEX([2]pivotTable!D$3:D$308,MATCH(totalExpenditure!$A240,[2]pivotTable!$A$3:$A$308,0))/100*INDEX(gDP!S$6:S$271,MATCH(totalExpenditure!$A240,gDP!$B$6:$B$271)))</f>
        <v>#N/A</v>
      </c>
      <c r="E240" s="77" t="e">
        <f>IF(INDEX([2]pivotTable!E$3:E$308,MATCH(totalExpenditure!$A240,[2]pivotTable!$A$3:$A$308,0))/100*INDEX(gDP!T$6:T$271,MATCH(totalExpenditure!$A240,gDP!$B$6:$B$271))=0,"",INDEX([2]pivotTable!E$3:E$308,MATCH(totalExpenditure!$A240,[2]pivotTable!$A$3:$A$308,0))/100*INDEX(gDP!T$6:T$271,MATCH(totalExpenditure!$A240,gDP!$B$6:$B$271)))</f>
        <v>#N/A</v>
      </c>
      <c r="F240" s="77" t="e">
        <f>IF(INDEX([2]pivotTable!F$3:F$308,MATCH(totalExpenditure!$A240,[2]pivotTable!$A$3:$A$308,0))/100*INDEX(gDP!U$6:U$271,MATCH(totalExpenditure!$A240,gDP!$B$6:$B$271))=0,"",INDEX([2]pivotTable!F$3:F$308,MATCH(totalExpenditure!$A240,[2]pivotTable!$A$3:$A$308,0))/100*INDEX(gDP!U$6:U$271,MATCH(totalExpenditure!$A240,gDP!$B$6:$B$271)))</f>
        <v>#N/A</v>
      </c>
      <c r="G240" s="77" t="e">
        <f>IF(INDEX([2]pivotTable!G$3:G$308,MATCH(totalExpenditure!$A240,[2]pivotTable!$A$3:$A$308,0))/100*INDEX(gDP!V$6:V$271,MATCH(totalExpenditure!$A240,gDP!$B$6:$B$271))=0,"",INDEX([2]pivotTable!G$3:G$308,MATCH(totalExpenditure!$A240,[2]pivotTable!$A$3:$A$308,0))/100*INDEX(gDP!V$6:V$271,MATCH(totalExpenditure!$A240,gDP!$B$6:$B$271)))</f>
        <v>#N/A</v>
      </c>
      <c r="H240" s="77" t="e">
        <f>IF(INDEX([2]pivotTable!H$3:H$308,MATCH(totalExpenditure!$A240,[2]pivotTable!$A$3:$A$308,0))/100*INDEX(gDP!W$6:W$271,MATCH(totalExpenditure!$A240,gDP!$B$6:$B$271))=0,"",INDEX([2]pivotTable!H$3:H$308,MATCH(totalExpenditure!$A240,[2]pivotTable!$A$3:$A$308,0))/100*INDEX(gDP!W$6:W$271,MATCH(totalExpenditure!$A240,gDP!$B$6:$B$271)))</f>
        <v>#N/A</v>
      </c>
      <c r="I240" s="77" t="e">
        <f>IF(INDEX([2]pivotTable!I$3:I$308,MATCH(totalExpenditure!$A240,[2]pivotTable!$A$3:$A$308,0))/100*INDEX(gDP!X$6:X$271,MATCH(totalExpenditure!$A240,gDP!$B$6:$B$271))=0,"",INDEX([2]pivotTable!I$3:I$308,MATCH(totalExpenditure!$A240,[2]pivotTable!$A$3:$A$308,0))/100*INDEX(gDP!X$6:X$271,MATCH(totalExpenditure!$A240,gDP!$B$6:$B$271)))</f>
        <v>#N/A</v>
      </c>
      <c r="J240" s="77" t="e">
        <f>IF(INDEX([2]pivotTable!J$3:J$308,MATCH(totalExpenditure!$A240,[2]pivotTable!$A$3:$A$308,0))/100*INDEX(gDP!Y$6:Y$271,MATCH(totalExpenditure!$A240,gDP!$B$6:$B$271))=0,"",INDEX([2]pivotTable!J$3:J$308,MATCH(totalExpenditure!$A240,[2]pivotTable!$A$3:$A$308,0))/100*INDEX(gDP!Y$6:Y$271,MATCH(totalExpenditure!$A240,gDP!$B$6:$B$271)))</f>
        <v>#N/A</v>
      </c>
      <c r="K240" s="77" t="e">
        <f>IF(INDEX([2]pivotTable!K$3:K$308,MATCH(totalExpenditure!$A240,[2]pivotTable!$A$3:$A$308,0))/100*INDEX(gDP!Z$6:Z$271,MATCH(totalExpenditure!$A240,gDP!$B$6:$B$271))=0,"",INDEX([2]pivotTable!K$3:K$308,MATCH(totalExpenditure!$A240,[2]pivotTable!$A$3:$A$308,0))/100*INDEX(gDP!Z$6:Z$271,MATCH(totalExpenditure!$A240,gDP!$B$6:$B$271)))</f>
        <v>#N/A</v>
      </c>
      <c r="L240" s="77" t="e">
        <f>IF(INDEX([2]pivotTable!L$3:L$308,MATCH(totalExpenditure!$A240,[2]pivotTable!$A$3:$A$308,0))/100*INDEX(gDP!AA$6:AA$271,MATCH(totalExpenditure!$A240,gDP!$B$6:$B$271))=0,"",INDEX([2]pivotTable!L$3:L$308,MATCH(totalExpenditure!$A240,[2]pivotTable!$A$3:$A$308,0))/100*INDEX(gDP!AA$6:AA$271,MATCH(totalExpenditure!$A240,gDP!$B$6:$B$271)))</f>
        <v>#N/A</v>
      </c>
      <c r="M240" s="77" t="e">
        <f>IF(INDEX([2]pivotTable!M$3:M$308,MATCH(totalExpenditure!$A240,[2]pivotTable!$A$3:$A$308,0))/100*INDEX(gDP!AB$6:AB$271,MATCH(totalExpenditure!$A240,gDP!$B$6:$B$271))=0,"",INDEX([2]pivotTable!M$3:M$308,MATCH(totalExpenditure!$A240,[2]pivotTable!$A$3:$A$308,0))/100*INDEX(gDP!AB$6:AB$271,MATCH(totalExpenditure!$A240,gDP!$B$6:$B$271)))</f>
        <v>#N/A</v>
      </c>
      <c r="N240" s="77" t="e">
        <f>IF(INDEX([2]pivotTable!N$3:N$308,MATCH(totalExpenditure!$A240,[2]pivotTable!$A$3:$A$308,0))/100*INDEX(gDP!AC$6:AC$271,MATCH(totalExpenditure!$A240,gDP!$B$6:$B$271))=0,"",INDEX([2]pivotTable!N$3:N$308,MATCH(totalExpenditure!$A240,[2]pivotTable!$A$3:$A$308,0))/100*INDEX(gDP!AC$6:AC$271,MATCH(totalExpenditure!$A240,gDP!$B$6:$B$271)))</f>
        <v>#N/A</v>
      </c>
      <c r="O240" s="77" t="e">
        <f>IF(INDEX([2]pivotTable!O$3:O$308,MATCH(totalExpenditure!$A240,[2]pivotTable!$A$3:$A$308,0))/100*INDEX(gDP!AD$6:AD$271,MATCH(totalExpenditure!$A240,gDP!$B$6:$B$271))=0,"",INDEX([2]pivotTable!O$3:O$308,MATCH(totalExpenditure!$A240,[2]pivotTable!$A$3:$A$308,0))/100*INDEX(gDP!AD$6:AD$271,MATCH(totalExpenditure!$A240,gDP!$B$6:$B$271)))</f>
        <v>#N/A</v>
      </c>
      <c r="P240" s="77" t="e">
        <f>IF(INDEX([2]pivotTable!P$3:P$308,MATCH(totalExpenditure!$A240,[2]pivotTable!$A$3:$A$308,0))/100*INDEX(gDP!AE$6:AE$271,MATCH(totalExpenditure!$A240,gDP!$B$6:$B$271))=0,"",INDEX([2]pivotTable!P$3:P$308,MATCH(totalExpenditure!$A240,[2]pivotTable!$A$3:$A$308,0))/100*INDEX(gDP!AE$6:AE$271,MATCH(totalExpenditure!$A240,gDP!$B$6:$B$271)))</f>
        <v>#N/A</v>
      </c>
      <c r="Q240" s="77" t="e">
        <f>IF(INDEX([2]pivotTable!Q$3:Q$308,MATCH(totalExpenditure!$A240,[2]pivotTable!$A$3:$A$308,0))/100*INDEX(gDP!AF$6:AF$271,MATCH(totalExpenditure!$A240,gDP!$B$6:$B$271))=0,"",INDEX([2]pivotTable!Q$3:Q$308,MATCH(totalExpenditure!$A240,[2]pivotTable!$A$3:$A$308,0))/100*INDEX(gDP!AF$6:AF$271,MATCH(totalExpenditure!$A240,gDP!$B$6:$B$271)))</f>
        <v>#N/A</v>
      </c>
      <c r="R240" s="77" t="e">
        <f>IF(INDEX([2]pivotTable!R$3:R$308,MATCH(totalExpenditure!$A240,[2]pivotTable!$A$3:$A$308,0))/100*INDEX(gDP!AG$6:AG$271,MATCH(totalExpenditure!$A240,gDP!$B$6:$B$271))=0,"",INDEX([2]pivotTable!R$3:R$308,MATCH(totalExpenditure!$A240,[2]pivotTable!$A$3:$A$308,0))/100*INDEX(gDP!AG$6:AG$271,MATCH(totalExpenditure!$A240,gDP!$B$6:$B$271)))</f>
        <v>#N/A</v>
      </c>
      <c r="S240" s="77" t="e">
        <f>IF(INDEX([2]pivotTable!S$3:S$308,MATCH(totalExpenditure!$A240,[2]pivotTable!$A$3:$A$308,0))/100*INDEX(gDP!AH$6:AH$271,MATCH(totalExpenditure!$A240,gDP!$B$6:$B$271))=0,"",INDEX([2]pivotTable!S$3:S$308,MATCH(totalExpenditure!$A240,[2]pivotTable!$A$3:$A$308,0))/100*INDEX(gDP!AH$6:AH$271,MATCH(totalExpenditure!$A240,gDP!$B$6:$B$271)))</f>
        <v>#N/A</v>
      </c>
      <c r="T240" s="77" t="e">
        <f>IF(INDEX([2]pivotTable!T$3:T$308,MATCH(totalExpenditure!$A240,[2]pivotTable!$A$3:$A$308,0))/100*INDEX(gDP!AI$6:AI$271,MATCH(totalExpenditure!$A240,gDP!$B$6:$B$271))=0,"",INDEX([2]pivotTable!T$3:T$308,MATCH(totalExpenditure!$A240,[2]pivotTable!$A$3:$A$308,0))/100*INDEX(gDP!AI$6:AI$271,MATCH(totalExpenditure!$A240,gDP!$B$6:$B$271)))</f>
        <v>#N/A</v>
      </c>
      <c r="U240" s="77" t="e">
        <f>IF(INDEX([2]pivotTable!U$3:U$308,MATCH(totalExpenditure!$A240,[2]pivotTable!$A$3:$A$308,0))/100*INDEX(gDP!AJ$6:AJ$271,MATCH(totalExpenditure!$A240,gDP!$B$6:$B$271))=0,"",INDEX([2]pivotTable!U$3:U$308,MATCH(totalExpenditure!$A240,[2]pivotTable!$A$3:$A$308,0))/100*INDEX(gDP!AJ$6:AJ$271,MATCH(totalExpenditure!$A240,gDP!$B$6:$B$271)))</f>
        <v>#N/A</v>
      </c>
      <c r="V240" s="77" t="e">
        <f>IF(INDEX([2]pivotTable!V$3:V$308,MATCH(totalExpenditure!$A240,[2]pivotTable!$A$3:$A$308,0))/100*INDEX(gDP!AK$6:AK$271,MATCH(totalExpenditure!$A240,gDP!$B$6:$B$271))=0,"",INDEX([2]pivotTable!V$3:V$308,MATCH(totalExpenditure!$A240,[2]pivotTable!$A$3:$A$308,0))/100*INDEX(gDP!AK$6:AK$271,MATCH(totalExpenditure!$A240,gDP!$B$6:$B$271)))</f>
        <v>#N/A</v>
      </c>
      <c r="W240" s="77" t="e">
        <f>IF(INDEX([2]pivotTable!W$3:W$308,MATCH(totalExpenditure!$A240,[2]pivotTable!$A$3:$A$308,0))/100*INDEX(gDP!AL$6:AL$271,MATCH(totalExpenditure!$A240,gDP!$B$6:$B$271))=0,"",INDEX([2]pivotTable!W$3:W$308,MATCH(totalExpenditure!$A240,[2]pivotTable!$A$3:$A$308,0))/100*INDEX(gDP!AL$6:AL$271,MATCH(totalExpenditure!$A240,gDP!$B$6:$B$271)))</f>
        <v>#N/A</v>
      </c>
      <c r="X240" s="77" t="e">
        <f>IF(INDEX([2]pivotTable!X$3:X$308,MATCH(totalExpenditure!$A240,[2]pivotTable!$A$3:$A$308,0))/100*INDEX(gDP!AM$6:AM$271,MATCH(totalExpenditure!$A240,gDP!$B$6:$B$271))=0,"",INDEX([2]pivotTable!X$3:X$308,MATCH(totalExpenditure!$A240,[2]pivotTable!$A$3:$A$308,0))/100*INDEX(gDP!AM$6:AM$271,MATCH(totalExpenditure!$A240,gDP!$B$6:$B$271)))</f>
        <v>#N/A</v>
      </c>
      <c r="Y240" s="77" t="e">
        <f>IF(INDEX([2]pivotTable!Y$3:Y$308,MATCH(totalExpenditure!$A240,[2]pivotTable!$A$3:$A$308,0))/100*INDEX(gDP!AN$6:AN$271,MATCH(totalExpenditure!$A240,gDP!$B$6:$B$271))=0,"",INDEX([2]pivotTable!Y$3:Y$308,MATCH(totalExpenditure!$A240,[2]pivotTable!$A$3:$A$308,0))/100*INDEX(gDP!AN$6:AN$271,MATCH(totalExpenditure!$A240,gDP!$B$6:$B$271)))</f>
        <v>#N/A</v>
      </c>
      <c r="Z240" s="77" t="e">
        <f>IF(INDEX([2]pivotTable!Z$3:Z$308,MATCH(totalExpenditure!$A240,[2]pivotTable!$A$3:$A$308,0))/100*INDEX(gDP!AO$6:AO$271,MATCH(totalExpenditure!$A240,gDP!$B$6:$B$271))=0,"",INDEX([2]pivotTable!Z$3:Z$308,MATCH(totalExpenditure!$A240,[2]pivotTable!$A$3:$A$308,0))/100*INDEX(gDP!AO$6:AO$271,MATCH(totalExpenditure!$A240,gDP!$B$6:$B$271)))</f>
        <v>#N/A</v>
      </c>
      <c r="AA240" s="77" t="e">
        <f>IF(INDEX([2]pivotTable!AA$3:AA$308,MATCH(totalExpenditure!$A240,[2]pivotTable!$A$3:$A$308,0))/100*INDEX(gDP!AP$6:AP$271,MATCH(totalExpenditure!$A240,gDP!$B$6:$B$271))=0,"",INDEX([2]pivotTable!AA$3:AA$308,MATCH(totalExpenditure!$A240,[2]pivotTable!$A$3:$A$308,0))/100*INDEX(gDP!AP$6:AP$271,MATCH(totalExpenditure!$A240,gDP!$B$6:$B$271)))</f>
        <v>#N/A</v>
      </c>
      <c r="AB240" s="77" t="e">
        <f>IF(INDEX([2]pivotTable!AB$3:AB$308,MATCH(totalExpenditure!$A240,[2]pivotTable!$A$3:$A$308,0))/100*INDEX(gDP!AQ$6:AQ$271,MATCH(totalExpenditure!$A240,gDP!$B$6:$B$271))=0,"",INDEX([2]pivotTable!AB$3:AB$308,MATCH(totalExpenditure!$A240,[2]pivotTable!$A$3:$A$308,0))/100*INDEX(gDP!AQ$6:AQ$271,MATCH(totalExpenditure!$A240,gDP!$B$6:$B$271)))</f>
        <v>#N/A</v>
      </c>
      <c r="AC240" s="77" t="e">
        <f>IF(INDEX([2]pivotTable!AC$3:AC$308,MATCH(totalExpenditure!$A240,[2]pivotTable!$A$3:$A$308,0))/100*INDEX(gDP!AR$6:AR$271,MATCH(totalExpenditure!$A240,gDP!$B$6:$B$271))=0,"",INDEX([2]pivotTable!AC$3:AC$308,MATCH(totalExpenditure!$A240,[2]pivotTable!$A$3:$A$308,0))/100*INDEX(gDP!AR$6:AR$271,MATCH(totalExpenditure!$A240,gDP!$B$6:$B$271)))</f>
        <v>#N/A</v>
      </c>
      <c r="AD240" s="77" t="e">
        <f>IF(INDEX([2]pivotTable!AD$3:AD$308,MATCH(totalExpenditure!$A240,[2]pivotTable!$A$3:$A$308,0))/100*INDEX(gDP!AS$6:AS$271,MATCH(totalExpenditure!$A240,gDP!$B$6:$B$271))=0,"",INDEX([2]pivotTable!AD$3:AD$308,MATCH(totalExpenditure!$A240,[2]pivotTable!$A$3:$A$308,0))/100*INDEX(gDP!AS$6:AS$271,MATCH(totalExpenditure!$A240,gDP!$B$6:$B$271)))</f>
        <v>#N/A</v>
      </c>
      <c r="AE240" s="77" t="e">
        <f>IF(INDEX([2]pivotTable!AE$3:AE$308,MATCH(totalExpenditure!$A240,[2]pivotTable!$A$3:$A$308,0))/100*INDEX(gDP!AT$6:AT$271,MATCH(totalExpenditure!$A240,gDP!$B$6:$B$271))=0,"",INDEX([2]pivotTable!AE$3:AE$308,MATCH(totalExpenditure!$A240,[2]pivotTable!$A$3:$A$308,0))/100*INDEX(gDP!AT$6:AT$271,MATCH(totalExpenditure!$A240,gDP!$B$6:$B$271)))</f>
        <v>#N/A</v>
      </c>
      <c r="AF240" s="77" t="e">
        <f>IF(INDEX([2]pivotTable!AF$3:AF$308,MATCH(totalExpenditure!$A240,[2]pivotTable!$A$3:$A$308,0))/100*INDEX(gDP!AU$6:AU$271,MATCH(totalExpenditure!$A240,gDP!$B$6:$B$271))=0,"",INDEX([2]pivotTable!AF$3:AF$308,MATCH(totalExpenditure!$A240,[2]pivotTable!$A$3:$A$308,0))/100*INDEX(gDP!AU$6:AU$271,MATCH(totalExpenditure!$A240,gDP!$B$6:$B$271)))</f>
        <v>#N/A</v>
      </c>
      <c r="AG240" s="77" t="e">
        <f>IF(INDEX([2]pivotTable!AG$3:AG$308,MATCH(totalExpenditure!$A240,[2]pivotTable!$A$3:$A$308,0))/100*INDEX(gDP!AV$6:AV$271,MATCH(totalExpenditure!$A240,gDP!$B$6:$B$271))=0,"",INDEX([2]pivotTable!AG$3:AG$308,MATCH(totalExpenditure!$A240,[2]pivotTable!$A$3:$A$308,0))/100*INDEX(gDP!AV$6:AV$271,MATCH(totalExpenditure!$A240,gDP!$B$6:$B$271)))</f>
        <v>#N/A</v>
      </c>
      <c r="AH240" s="77" t="e">
        <f>IF(INDEX([2]pivotTable!AH$3:AH$308,MATCH(totalExpenditure!$A240,[2]pivotTable!$A$3:$A$308,0))/100*INDEX(gDP!AW$6:AW$271,MATCH(totalExpenditure!$A240,gDP!$B$6:$B$271))=0,"",INDEX([2]pivotTable!AH$3:AH$308,MATCH(totalExpenditure!$A240,[2]pivotTable!$A$3:$A$308,0))/100*INDEX(gDP!AW$6:AW$271,MATCH(totalExpenditure!$A240,gDP!$B$6:$B$271)))</f>
        <v>#N/A</v>
      </c>
      <c r="AI240" s="77" t="e">
        <f>IF(INDEX([2]pivotTable!AI$3:AI$308,MATCH(totalExpenditure!$A240,[2]pivotTable!$A$3:$A$308,0))/100*INDEX(gDP!AX$6:AX$271,MATCH(totalExpenditure!$A240,gDP!$B$6:$B$271))=0,"",INDEX([2]pivotTable!AI$3:AI$308,MATCH(totalExpenditure!$A240,[2]pivotTable!$A$3:$A$308,0))/100*INDEX(gDP!AX$6:AX$271,MATCH(totalExpenditure!$A240,gDP!$B$6:$B$271)))</f>
        <v>#N/A</v>
      </c>
      <c r="AJ240" s="77" t="e">
        <f>IF(INDEX([2]pivotTable!AJ$3:AJ$308,MATCH(totalExpenditure!$A240,[2]pivotTable!$A$3:$A$308,0))/100*INDEX(gDP!AY$6:AY$271,MATCH(totalExpenditure!$A240,gDP!$B$6:$B$271))=0,"",INDEX([2]pivotTable!AJ$3:AJ$308,MATCH(totalExpenditure!$A240,[2]pivotTable!$A$3:$A$308,0))/100*INDEX(gDP!AY$6:AY$271,MATCH(totalExpenditure!$A240,gDP!$B$6:$B$271)))</f>
        <v>#N/A</v>
      </c>
      <c r="AK240" s="77" t="e">
        <f>IF(INDEX([2]pivotTable!AK$3:AK$308,MATCH(totalExpenditure!$A240,[2]pivotTable!$A$3:$A$308,0))/100*INDEX(gDP!AZ$6:AZ$271,MATCH(totalExpenditure!$A240,gDP!$B$6:$B$271))=0,"",INDEX([2]pivotTable!AK$3:AK$308,MATCH(totalExpenditure!$A240,[2]pivotTable!$A$3:$A$308,0))/100*INDEX(gDP!AZ$6:AZ$271,MATCH(totalExpenditure!$A240,gDP!$B$6:$B$271)))</f>
        <v>#N/A</v>
      </c>
      <c r="AL240" s="77" t="e">
        <f>IF(INDEX([2]pivotTable!AL$3:AL$308,MATCH(totalExpenditure!$A240,[2]pivotTable!$A$3:$A$308,0))/100*INDEX(gDP!BA$6:BA$271,MATCH(totalExpenditure!$A240,gDP!$B$6:$B$271))=0,"",INDEX([2]pivotTable!AL$3:AL$308,MATCH(totalExpenditure!$A240,[2]pivotTable!$A$3:$A$308,0))/100*INDEX(gDP!BA$6:BA$271,MATCH(totalExpenditure!$A240,gDP!$B$6:$B$271)))</f>
        <v>#N/A</v>
      </c>
      <c r="AM240" s="77" t="e">
        <f>IF(INDEX([2]pivotTable!AM$3:AM$308,MATCH(totalExpenditure!$A240,[2]pivotTable!$A$3:$A$308,0))/100*INDEX(gDP!BB$6:BB$271,MATCH(totalExpenditure!$A240,gDP!$B$6:$B$271))=0,"",INDEX([2]pivotTable!AM$3:AM$308,MATCH(totalExpenditure!$A240,[2]pivotTable!$A$3:$A$308,0))/100*INDEX(gDP!BB$6:BB$271,MATCH(totalExpenditure!$A240,gDP!$B$6:$B$271)))</f>
        <v>#N/A</v>
      </c>
      <c r="AN240" s="77" t="e">
        <f>IF(INDEX([2]pivotTable!AN$3:AN$308,MATCH(totalExpenditure!$A240,[2]pivotTable!$A$3:$A$308,0))/100*INDEX(gDP!BC$6:BC$271,MATCH(totalExpenditure!$A240,gDP!$B$6:$B$271))=0,"",INDEX([2]pivotTable!AN$3:AN$308,MATCH(totalExpenditure!$A240,[2]pivotTable!$A$3:$A$308,0))/100*INDEX(gDP!BC$6:BC$271,MATCH(totalExpenditure!$A240,gDP!$B$6:$B$271)))</f>
        <v>#N/A</v>
      </c>
      <c r="AO240" s="77" t="e">
        <f>IF(INDEX([2]pivotTable!AO$3:AO$308,MATCH(totalExpenditure!$A240,[2]pivotTable!$A$3:$A$308,0))/100*INDEX(gDP!BD$6:BD$271,MATCH(totalExpenditure!$A240,gDP!$B$6:$B$271))=0,"",INDEX([2]pivotTable!AO$3:AO$308,MATCH(totalExpenditure!$A240,[2]pivotTable!$A$3:$A$308,0))/100*INDEX(gDP!BD$6:BD$271,MATCH(totalExpenditure!$A240,gDP!$B$6:$B$271)))</f>
        <v>#N/A</v>
      </c>
      <c r="AP240" s="77" t="e">
        <f>IF(INDEX([2]pivotTable!AP$3:AP$308,MATCH(totalExpenditure!$A240,[2]pivotTable!$A$3:$A$308,0))/100*INDEX(gDP!BE$6:BE$271,MATCH(totalExpenditure!$A240,gDP!$B$6:$B$271))=0,"",INDEX([2]pivotTable!AP$3:AP$308,MATCH(totalExpenditure!$A240,[2]pivotTable!$A$3:$A$308,0))/100*INDEX(gDP!BE$6:BE$271,MATCH(totalExpenditure!$A240,gDP!$B$6:$B$271)))</f>
        <v>#N/A</v>
      </c>
      <c r="AQ240" s="77" t="e">
        <f>IF(INDEX([2]pivotTable!AQ$3:AQ$308,MATCH(totalExpenditure!$A240,[2]pivotTable!$A$3:$A$308,0))/100*INDEX(gDP!BF$6:BF$271,MATCH(totalExpenditure!$A240,gDP!$B$6:$B$271))=0,"",INDEX([2]pivotTable!AQ$3:AQ$308,MATCH(totalExpenditure!$A240,[2]pivotTable!$A$3:$A$308,0))/100*INDEX(gDP!BF$6:BF$271,MATCH(totalExpenditure!$A240,gDP!$B$6:$B$271)))</f>
        <v>#N/A</v>
      </c>
      <c r="AR240" s="77" t="e">
        <f>IF(INDEX([2]pivotTable!AR$3:AR$308,MATCH(totalExpenditure!$A240,[2]pivotTable!$A$3:$A$308,0))/100*INDEX(gDP!BG$6:BG$271,MATCH(totalExpenditure!$A240,gDP!$B$6:$B$271))=0,"",INDEX([2]pivotTable!AR$3:AR$308,MATCH(totalExpenditure!$A240,[2]pivotTable!$A$3:$A$308,0))/100*INDEX(gDP!BG$6:BG$271,MATCH(totalExpenditure!$A240,gDP!$B$6:$B$271)))</f>
        <v>#N/A</v>
      </c>
      <c r="AS240" s="77" t="e">
        <f>IF(INDEX([2]pivotTable!AS$3:AS$308,MATCH(totalExpenditure!$A240,[2]pivotTable!$A$3:$A$308,0))/100*INDEX(gDP!BH$6:BH$271,MATCH(totalExpenditure!$A240,gDP!$B$6:$B$271))=0,"",INDEX([2]pivotTable!AS$3:AS$308,MATCH(totalExpenditure!$A240,[2]pivotTable!$A$3:$A$308,0))/100*INDEX(gDP!BH$6:BH$271,MATCH(totalExpenditure!$A240,gDP!$B$6:$B$271)))</f>
        <v>#N/A</v>
      </c>
      <c r="AT240" s="77" t="e">
        <f>IF(INDEX([2]pivotTable!AT$3:AT$308,MATCH(totalExpenditure!$A240,[2]pivotTable!$A$3:$A$308,0))/100*INDEX(gDP!BI$6:BI$271,MATCH(totalExpenditure!$A240,gDP!$B$6:$B$271))=0,"",INDEX([2]pivotTable!AT$3:AT$308,MATCH(totalExpenditure!$A240,[2]pivotTable!$A$3:$A$308,0))/100*INDEX(gDP!BI$6:BI$271,MATCH(totalExpenditure!$A240,gDP!$B$6:$B$271)))</f>
        <v>#N/A</v>
      </c>
      <c r="AU240" s="77" t="e">
        <f>IF(INDEX([2]pivotTable!AU$3:AU$308,MATCH(totalExpenditure!$A240,[2]pivotTable!$A$3:$A$308,0))/100*INDEX(gDP!BJ$6:BJ$271,MATCH(totalExpenditure!$A240,gDP!$B$6:$B$271))=0,"",INDEX([2]pivotTable!AU$3:AU$308,MATCH(totalExpenditure!$A240,[2]pivotTable!$A$3:$A$308,0))/100*INDEX(gDP!BJ$6:BJ$271,MATCH(totalExpenditure!$A240,gDP!$B$6:$B$271)))</f>
        <v>#N/A</v>
      </c>
      <c r="AV240" s="77" t="e">
        <f>IF(INDEX([2]pivotTable!AV$3:AV$308,MATCH(totalExpenditure!$A240,[2]pivotTable!$A$3:$A$308,0))/100*INDEX(gDP!BK$6:BK$271,MATCH(totalExpenditure!$A240,gDP!$B$6:$B$271))=0,"",INDEX([2]pivotTable!AV$3:AV$308,MATCH(totalExpenditure!$A240,[2]pivotTable!$A$3:$A$308,0))/100*INDEX(gDP!BK$6:BK$271,MATCH(totalExpenditure!$A240,gDP!$B$6:$B$271)))</f>
        <v>#N/A</v>
      </c>
      <c r="AW240" s="77" t="e">
        <f>IF(INDEX([2]pivotTable!AW$3:AW$308,MATCH(totalExpenditure!$A240,[2]pivotTable!$A$3:$A$308,0))/100*INDEX(gDP!BL$6:BL$271,MATCH(totalExpenditure!$A240,gDP!$B$6:$B$271))=0,"",INDEX([2]pivotTable!AW$3:AW$308,MATCH(totalExpenditure!$A240,[2]pivotTable!$A$3:$A$308,0))/100*INDEX(gDP!BL$6:BL$271,MATCH(totalExpenditure!$A240,gDP!$B$6:$B$271)))</f>
        <v>#N/A</v>
      </c>
      <c r="AX240" s="77" t="e">
        <f>IF(INDEX([2]pivotTable!AX$3:AX$308,MATCH(totalExpenditure!$A240,[2]pivotTable!$A$3:$A$308,0))/100*INDEX(gDP!BM$6:BM$271,MATCH(totalExpenditure!$A240,gDP!$B$6:$B$271))=0,"",INDEX([2]pivotTable!AX$3:AX$308,MATCH(totalExpenditure!$A240,[2]pivotTable!$A$3:$A$308,0))/100*INDEX(gDP!BM$6:BM$271,MATCH(totalExpenditure!$A240,gDP!$B$6:$B$271)))</f>
        <v>#N/A</v>
      </c>
      <c r="AY240" s="77" t="e">
        <f>IF(INDEX([2]pivotTable!AY$3:AY$308,MATCH(totalExpenditure!$A240,[2]pivotTable!$A$3:$A$308,0))/100*INDEX(gDP!BN$6:BN$271,MATCH(totalExpenditure!$A240,gDP!$B$6:$B$271))=0,"",INDEX([2]pivotTable!AY$3:AY$308,MATCH(totalExpenditure!$A240,[2]pivotTable!$A$3:$A$308,0))/100*INDEX(gDP!BN$6:BN$271,MATCH(totalExpenditure!$A240,gDP!$B$6:$B$271)))</f>
        <v>#N/A</v>
      </c>
      <c r="AZ240" s="77" t="e">
        <f>IF(INDEX([2]pivotTable!AZ$3:AZ$308,MATCH(totalExpenditure!$A240,[2]pivotTable!$A$3:$A$308,0))/100*INDEX(gDP!BO$6:BO$271,MATCH(totalExpenditure!$A240,gDP!$B$6:$B$271))=0,"",INDEX([2]pivotTable!AZ$3:AZ$308,MATCH(totalExpenditure!$A240,[2]pivotTable!$A$3:$A$308,0))/100*INDEX(gDP!BO$6:BO$271,MATCH(totalExpenditure!$A240,gDP!$B$6:$B$271)))</f>
        <v>#N/A</v>
      </c>
      <c r="BA240" s="77" t="e">
        <f>IF(INDEX([2]pivotTable!B$310:B$615,MATCH(totalExpenditure!$A240,[2]pivotTable!$A$310:$A$615,0))/100*INDEX(gDP!Q$6:Q$271,MATCH(totalExpenditure!$A240,gDP!$B$6:$B$271))=0,"",INDEX([2]pivotTable!B$310:B$615,MATCH(totalExpenditure!$A240,[2]pivotTable!$A$310:$A$615,0))/100*INDEX(gDP!Q$6:Q$271,MATCH(totalExpenditure!$A240,gDP!$B$6:$B$271)))</f>
        <v>#N/A</v>
      </c>
      <c r="BB240" s="77" t="e">
        <f>IF(INDEX([2]pivotTable!C$310:C$615,MATCH(totalExpenditure!$A240,[2]pivotTable!$A$310:$A$615,0))/100*INDEX(gDP!R$6:R$271,MATCH(totalExpenditure!$A240,gDP!$B$6:$B$271))=0,"",INDEX([2]pivotTable!C$310:C$615,MATCH(totalExpenditure!$A240,[2]pivotTable!$A$310:$A$615,0))/100*INDEX(gDP!R$6:R$271,MATCH(totalExpenditure!$A240,gDP!$B$6:$B$271)))</f>
        <v>#N/A</v>
      </c>
      <c r="BC240" s="77" t="e">
        <f>IF(INDEX([2]pivotTable!D$310:D$615,MATCH(totalExpenditure!$A240,[2]pivotTable!$A$310:$A$615,0))/100*INDEX(gDP!S$6:S$271,MATCH(totalExpenditure!$A240,gDP!$B$6:$B$271))=0,"",INDEX([2]pivotTable!D$310:D$615,MATCH(totalExpenditure!$A240,[2]pivotTable!$A$310:$A$615,0))/100*INDEX(gDP!S$6:S$271,MATCH(totalExpenditure!$A240,gDP!$B$6:$B$271)))</f>
        <v>#N/A</v>
      </c>
      <c r="BD240" s="77" t="e">
        <f>IF(INDEX([2]pivotTable!E$310:E$615,MATCH(totalExpenditure!$A240,[2]pivotTable!$A$310:$A$615,0))/100*INDEX(gDP!T$6:T$271,MATCH(totalExpenditure!$A240,gDP!$B$6:$B$271))=0,"",INDEX([2]pivotTable!E$310:E$615,MATCH(totalExpenditure!$A240,[2]pivotTable!$A$310:$A$615,0))/100*INDEX(gDP!T$6:T$271,MATCH(totalExpenditure!$A240,gDP!$B$6:$B$271)))</f>
        <v>#N/A</v>
      </c>
      <c r="BE240" s="77" t="e">
        <f>IF(INDEX([2]pivotTable!F$310:F$615,MATCH(totalExpenditure!$A240,[2]pivotTable!$A$310:$A$615,0))/100*INDEX(gDP!U$6:U$271,MATCH(totalExpenditure!$A240,gDP!$B$6:$B$271))=0,"",INDEX([2]pivotTable!F$310:F$615,MATCH(totalExpenditure!$A240,[2]pivotTable!$A$310:$A$615,0))/100*INDEX(gDP!U$6:U$271,MATCH(totalExpenditure!$A240,gDP!$B$6:$B$271)))</f>
        <v>#N/A</v>
      </c>
      <c r="BF240" s="77" t="e">
        <f>IF(INDEX([2]pivotTable!G$310:G$615,MATCH(totalExpenditure!$A240,[2]pivotTable!$A$310:$A$615,0))/100*INDEX(gDP!V$6:V$271,MATCH(totalExpenditure!$A240,gDP!$B$6:$B$271))=0,"",INDEX([2]pivotTable!G$310:G$615,MATCH(totalExpenditure!$A240,[2]pivotTable!$A$310:$A$615,0))/100*INDEX(gDP!V$6:V$271,MATCH(totalExpenditure!$A240,gDP!$B$6:$B$271)))</f>
        <v>#N/A</v>
      </c>
      <c r="BG240" s="77" t="e">
        <f>IF(INDEX([2]pivotTable!H$310:H$615,MATCH(totalExpenditure!$A240,[2]pivotTable!$A$310:$A$615,0))/100*INDEX(gDP!W$6:W$271,MATCH(totalExpenditure!$A240,gDP!$B$6:$B$271))=0,"",INDEX([2]pivotTable!H$310:H$615,MATCH(totalExpenditure!$A240,[2]pivotTable!$A$310:$A$615,0))/100*INDEX(gDP!W$6:W$271,MATCH(totalExpenditure!$A240,gDP!$B$6:$B$271)))</f>
        <v>#N/A</v>
      </c>
      <c r="BH240" s="77" t="e">
        <f>IF(INDEX([2]pivotTable!I$310:I$615,MATCH(totalExpenditure!$A240,[2]pivotTable!$A$310:$A$615,0))/100*INDEX(gDP!X$6:X$271,MATCH(totalExpenditure!$A240,gDP!$B$6:$B$271))=0,"",INDEX([2]pivotTable!I$310:I$615,MATCH(totalExpenditure!$A240,[2]pivotTable!$A$310:$A$615,0))/100*INDEX(gDP!X$6:X$271,MATCH(totalExpenditure!$A240,gDP!$B$6:$B$271)))</f>
        <v>#N/A</v>
      </c>
      <c r="BI240" s="77" t="e">
        <f>IF(INDEX([2]pivotTable!J$310:J$615,MATCH(totalExpenditure!$A240,[2]pivotTable!$A$310:$A$615,0))/100*INDEX(gDP!Y$6:Y$271,MATCH(totalExpenditure!$A240,gDP!$B$6:$B$271))=0,"",INDEX([2]pivotTable!J$310:J$615,MATCH(totalExpenditure!$A240,[2]pivotTable!$A$310:$A$615,0))/100*INDEX(gDP!Y$6:Y$271,MATCH(totalExpenditure!$A240,gDP!$B$6:$B$271)))</f>
        <v>#N/A</v>
      </c>
      <c r="BJ240" s="77" t="e">
        <f>IF(INDEX([2]pivotTable!K$310:K$615,MATCH(totalExpenditure!$A240,[2]pivotTable!$A$310:$A$615,0))/100*INDEX(gDP!Z$6:Z$271,MATCH(totalExpenditure!$A240,gDP!$B$6:$B$271))=0,"",INDEX([2]pivotTable!K$310:K$615,MATCH(totalExpenditure!$A240,[2]pivotTable!$A$310:$A$615,0))/100*INDEX(gDP!Z$6:Z$271,MATCH(totalExpenditure!$A240,gDP!$B$6:$B$271)))</f>
        <v>#N/A</v>
      </c>
      <c r="BK240" s="77" t="e">
        <f>IF(INDEX([2]pivotTable!L$310:L$615,MATCH(totalExpenditure!$A240,[2]pivotTable!$A$310:$A$615,0))/100*INDEX(gDP!AA$6:AA$271,MATCH(totalExpenditure!$A240,gDP!$B$6:$B$271))=0,"",INDEX([2]pivotTable!L$310:L$615,MATCH(totalExpenditure!$A240,[2]pivotTable!$A$310:$A$615,0))/100*INDEX(gDP!AA$6:AA$271,MATCH(totalExpenditure!$A240,gDP!$B$6:$B$271)))</f>
        <v>#N/A</v>
      </c>
      <c r="BL240" s="77" t="e">
        <f>IF(INDEX([2]pivotTable!M$310:M$615,MATCH(totalExpenditure!$A240,[2]pivotTable!$A$310:$A$615,0))/100*INDEX(gDP!AB$6:AB$271,MATCH(totalExpenditure!$A240,gDP!$B$6:$B$271))=0,"",INDEX([2]pivotTable!M$310:M$615,MATCH(totalExpenditure!$A240,[2]pivotTable!$A$310:$A$615,0))/100*INDEX(gDP!AB$6:AB$271,MATCH(totalExpenditure!$A240,gDP!$B$6:$B$271)))</f>
        <v>#N/A</v>
      </c>
      <c r="BM240" s="77" t="e">
        <f>IF(INDEX([2]pivotTable!N$310:N$615,MATCH(totalExpenditure!$A240,[2]pivotTable!$A$310:$A$615,0))/100*INDEX(gDP!AC$6:AC$271,MATCH(totalExpenditure!$A240,gDP!$B$6:$B$271))=0,"",INDEX([2]pivotTable!N$310:N$615,MATCH(totalExpenditure!$A240,[2]pivotTable!$A$310:$A$615,0))/100*INDEX(gDP!AC$6:AC$271,MATCH(totalExpenditure!$A240,gDP!$B$6:$B$271)))</f>
        <v>#N/A</v>
      </c>
      <c r="BN240" s="77" t="e">
        <f>IF(INDEX([2]pivotTable!O$310:O$615,MATCH(totalExpenditure!$A240,[2]pivotTable!$A$310:$A$615,0))/100*INDEX(gDP!AD$6:AD$271,MATCH(totalExpenditure!$A240,gDP!$B$6:$B$271))=0,"",INDEX([2]pivotTable!O$310:O$615,MATCH(totalExpenditure!$A240,[2]pivotTable!$A$310:$A$615,0))/100*INDEX(gDP!AD$6:AD$271,MATCH(totalExpenditure!$A240,gDP!$B$6:$B$271)))</f>
        <v>#N/A</v>
      </c>
      <c r="BO240" s="77" t="e">
        <f>IF(INDEX([2]pivotTable!P$310:P$615,MATCH(totalExpenditure!$A240,[2]pivotTable!$A$310:$A$615,0))/100*INDEX(gDP!AE$6:AE$271,MATCH(totalExpenditure!$A240,gDP!$B$6:$B$271))=0,"",INDEX([2]pivotTable!P$310:P$615,MATCH(totalExpenditure!$A240,[2]pivotTable!$A$310:$A$615,0))/100*INDEX(gDP!AE$6:AE$271,MATCH(totalExpenditure!$A240,gDP!$B$6:$B$271)))</f>
        <v>#N/A</v>
      </c>
      <c r="BP240" s="77" t="e">
        <f>IF(INDEX([2]pivotTable!Q$310:Q$615,MATCH(totalExpenditure!$A240,[2]pivotTable!$A$310:$A$615,0))/100*INDEX(gDP!AF$6:AF$271,MATCH(totalExpenditure!$A240,gDP!$B$6:$B$271))=0,"",INDEX([2]pivotTable!Q$310:Q$615,MATCH(totalExpenditure!$A240,[2]pivotTable!$A$310:$A$615,0))/100*INDEX(gDP!AF$6:AF$271,MATCH(totalExpenditure!$A240,gDP!$B$6:$B$271)))</f>
        <v>#N/A</v>
      </c>
      <c r="BQ240" s="77" t="e">
        <f>IF(INDEX([2]pivotTable!R$310:R$615,MATCH(totalExpenditure!$A240,[2]pivotTable!$A$310:$A$615,0))/100*INDEX(gDP!AG$6:AG$271,MATCH(totalExpenditure!$A240,gDP!$B$6:$B$271))=0,"",INDEX([2]pivotTable!R$310:R$615,MATCH(totalExpenditure!$A240,[2]pivotTable!$A$310:$A$615,0))/100*INDEX(gDP!AG$6:AG$271,MATCH(totalExpenditure!$A240,gDP!$B$6:$B$271)))</f>
        <v>#N/A</v>
      </c>
      <c r="BR240" s="77" t="e">
        <f>IF(INDEX([2]pivotTable!S$310:S$615,MATCH(totalExpenditure!$A240,[2]pivotTable!$A$310:$A$615,0))/100*INDEX(gDP!AH$6:AH$271,MATCH(totalExpenditure!$A240,gDP!$B$6:$B$271))=0,"",INDEX([2]pivotTable!S$310:S$615,MATCH(totalExpenditure!$A240,[2]pivotTable!$A$310:$A$615,0))/100*INDEX(gDP!AH$6:AH$271,MATCH(totalExpenditure!$A240,gDP!$B$6:$B$271)))</f>
        <v>#N/A</v>
      </c>
      <c r="BS240" s="77" t="e">
        <f>IF(INDEX([2]pivotTable!T$310:T$615,MATCH(totalExpenditure!$A240,[2]pivotTable!$A$310:$A$615,0))/100*INDEX(gDP!AI$6:AI$271,MATCH(totalExpenditure!$A240,gDP!$B$6:$B$271))=0,"",INDEX([2]pivotTable!T$310:T$615,MATCH(totalExpenditure!$A240,[2]pivotTable!$A$310:$A$615,0))/100*INDEX(gDP!AI$6:AI$271,MATCH(totalExpenditure!$A240,gDP!$B$6:$B$271)))</f>
        <v>#N/A</v>
      </c>
      <c r="BT240" s="77" t="e">
        <f>IF(INDEX([2]pivotTable!U$310:U$615,MATCH(totalExpenditure!$A240,[2]pivotTable!$A$310:$A$615,0))/100*INDEX(gDP!AJ$6:AJ$271,MATCH(totalExpenditure!$A240,gDP!$B$6:$B$271))=0,"",INDEX([2]pivotTable!U$310:U$615,MATCH(totalExpenditure!$A240,[2]pivotTable!$A$310:$A$615,0))/100*INDEX(gDP!AJ$6:AJ$271,MATCH(totalExpenditure!$A240,gDP!$B$6:$B$271)))</f>
        <v>#N/A</v>
      </c>
      <c r="BU240" s="77" t="e">
        <f>IF(INDEX([2]pivotTable!V$310:V$615,MATCH(totalExpenditure!$A240,[2]pivotTable!$A$310:$A$615,0))/100*INDEX(gDP!AK$6:AK$271,MATCH(totalExpenditure!$A240,gDP!$B$6:$B$271))=0,"",INDEX([2]pivotTable!V$310:V$615,MATCH(totalExpenditure!$A240,[2]pivotTable!$A$310:$A$615,0))/100*INDEX(gDP!AK$6:AK$271,MATCH(totalExpenditure!$A240,gDP!$B$6:$B$271)))</f>
        <v>#N/A</v>
      </c>
      <c r="BV240" s="77" t="e">
        <f>IF(INDEX([2]pivotTable!W$310:W$615,MATCH(totalExpenditure!$A240,[2]pivotTable!$A$310:$A$615,0))/100*INDEX(gDP!AL$6:AL$271,MATCH(totalExpenditure!$A240,gDP!$B$6:$B$271))=0,"",INDEX([2]pivotTable!W$310:W$615,MATCH(totalExpenditure!$A240,[2]pivotTable!$A$310:$A$615,0))/100*INDEX(gDP!AL$6:AL$271,MATCH(totalExpenditure!$A240,gDP!$B$6:$B$271)))</f>
        <v>#N/A</v>
      </c>
      <c r="BW240" s="77" t="e">
        <f>IF(INDEX([2]pivotTable!X$310:X$615,MATCH(totalExpenditure!$A240,[2]pivotTable!$A$310:$A$615,0))/100*INDEX(gDP!AM$6:AM$271,MATCH(totalExpenditure!$A240,gDP!$B$6:$B$271))=0,"",INDEX([2]pivotTable!X$310:X$615,MATCH(totalExpenditure!$A240,[2]pivotTable!$A$310:$A$615,0))/100*INDEX(gDP!AM$6:AM$271,MATCH(totalExpenditure!$A240,gDP!$B$6:$B$271)))</f>
        <v>#N/A</v>
      </c>
      <c r="BX240" s="77" t="e">
        <f>IF(INDEX([2]pivotTable!Y$310:Y$615,MATCH(totalExpenditure!$A240,[2]pivotTable!$A$310:$A$615,0))/100*INDEX(gDP!AN$6:AN$271,MATCH(totalExpenditure!$A240,gDP!$B$6:$B$271))=0,"",INDEX([2]pivotTable!Y$310:Y$615,MATCH(totalExpenditure!$A240,[2]pivotTable!$A$310:$A$615,0))/100*INDEX(gDP!AN$6:AN$271,MATCH(totalExpenditure!$A240,gDP!$B$6:$B$271)))</f>
        <v>#N/A</v>
      </c>
      <c r="BY240" s="77" t="e">
        <f>IF(INDEX([2]pivotTable!Z$310:Z$615,MATCH(totalExpenditure!$A240,[2]pivotTable!$A$310:$A$615,0))/100*INDEX(gDP!AO$6:AO$271,MATCH(totalExpenditure!$A240,gDP!$B$6:$B$271))=0,"",INDEX([2]pivotTable!Z$310:Z$615,MATCH(totalExpenditure!$A240,[2]pivotTable!$A$310:$A$615,0))/100*INDEX(gDP!AO$6:AO$271,MATCH(totalExpenditure!$A240,gDP!$B$6:$B$271)))</f>
        <v>#N/A</v>
      </c>
      <c r="BZ240" s="77" t="e">
        <f>IF(INDEX([2]pivotTable!AA$310:AA$615,MATCH(totalExpenditure!$A240,[2]pivotTable!$A$310:$A$615,0))/100*INDEX(gDP!AP$6:AP$271,MATCH(totalExpenditure!$A240,gDP!$B$6:$B$271))=0,"",INDEX([2]pivotTable!AA$310:AA$615,MATCH(totalExpenditure!$A240,[2]pivotTable!$A$310:$A$615,0))/100*INDEX(gDP!AP$6:AP$271,MATCH(totalExpenditure!$A240,gDP!$B$6:$B$271)))</f>
        <v>#N/A</v>
      </c>
      <c r="CA240" s="77" t="e">
        <f>IF(INDEX([2]pivotTable!AB$310:AB$615,MATCH(totalExpenditure!$A240,[2]pivotTable!$A$310:$A$615,0))/100*INDEX(gDP!AQ$6:AQ$271,MATCH(totalExpenditure!$A240,gDP!$B$6:$B$271))=0,"",INDEX([2]pivotTable!AB$310:AB$615,MATCH(totalExpenditure!$A240,[2]pivotTable!$A$310:$A$615,0))/100*INDEX(gDP!AQ$6:AQ$271,MATCH(totalExpenditure!$A240,gDP!$B$6:$B$271)))</f>
        <v>#N/A</v>
      </c>
      <c r="CB240" s="77" t="e">
        <f>IF(INDEX([2]pivotTable!AC$310:AC$615,MATCH(totalExpenditure!$A240,[2]pivotTable!$A$310:$A$615,0))/100*INDEX(gDP!AR$6:AR$271,MATCH(totalExpenditure!$A240,gDP!$B$6:$B$271))=0,"",INDEX([2]pivotTable!AC$310:AC$615,MATCH(totalExpenditure!$A240,[2]pivotTable!$A$310:$A$615,0))/100*INDEX(gDP!AR$6:AR$271,MATCH(totalExpenditure!$A240,gDP!$B$6:$B$271)))</f>
        <v>#N/A</v>
      </c>
      <c r="CC240" s="77" t="e">
        <f>IF(INDEX([2]pivotTable!AD$310:AD$615,MATCH(totalExpenditure!$A240,[2]pivotTable!$A$310:$A$615,0))/100*INDEX(gDP!AS$6:AS$271,MATCH(totalExpenditure!$A240,gDP!$B$6:$B$271))=0,"",INDEX([2]pivotTable!AD$310:AD$615,MATCH(totalExpenditure!$A240,[2]pivotTable!$A$310:$A$615,0))/100*INDEX(gDP!AS$6:AS$271,MATCH(totalExpenditure!$A240,gDP!$B$6:$B$271)))</f>
        <v>#N/A</v>
      </c>
      <c r="CD240" s="77" t="e">
        <f>IF(INDEX([2]pivotTable!AE$310:AE$615,MATCH(totalExpenditure!$A240,[2]pivotTable!$A$310:$A$615,0))/100*INDEX(gDP!AT$6:AT$271,MATCH(totalExpenditure!$A240,gDP!$B$6:$B$271))=0,"",INDEX([2]pivotTable!AE$310:AE$615,MATCH(totalExpenditure!$A240,[2]pivotTable!$A$310:$A$615,0))/100*INDEX(gDP!AT$6:AT$271,MATCH(totalExpenditure!$A240,gDP!$B$6:$B$271)))</f>
        <v>#N/A</v>
      </c>
      <c r="CE240" s="77" t="e">
        <f>IF(INDEX([2]pivotTable!AF$310:AF$615,MATCH(totalExpenditure!$A240,[2]pivotTable!$A$310:$A$615,0))/100*INDEX(gDP!AU$6:AU$271,MATCH(totalExpenditure!$A240,gDP!$B$6:$B$271))=0,"",INDEX([2]pivotTable!AF$310:AF$615,MATCH(totalExpenditure!$A240,[2]pivotTable!$A$310:$A$615,0))/100*INDEX(gDP!AU$6:AU$271,MATCH(totalExpenditure!$A240,gDP!$B$6:$B$271)))</f>
        <v>#N/A</v>
      </c>
      <c r="CF240" s="77" t="e">
        <f>IF(INDEX([2]pivotTable!AG$310:AG$615,MATCH(totalExpenditure!$A240,[2]pivotTable!$A$310:$A$615,0))/100*INDEX(gDP!AV$6:AV$271,MATCH(totalExpenditure!$A240,gDP!$B$6:$B$271))=0,"",INDEX([2]pivotTable!AG$310:AG$615,MATCH(totalExpenditure!$A240,[2]pivotTable!$A$310:$A$615,0))/100*INDEX(gDP!AV$6:AV$271,MATCH(totalExpenditure!$A240,gDP!$B$6:$B$271)))</f>
        <v>#N/A</v>
      </c>
      <c r="CG240" s="77" t="e">
        <f>IF(INDEX([2]pivotTable!AH$310:AH$615,MATCH(totalExpenditure!$A240,[2]pivotTable!$A$310:$A$615,0))/100*INDEX(gDP!AW$6:AW$271,MATCH(totalExpenditure!$A240,gDP!$B$6:$B$271))=0,"",INDEX([2]pivotTable!AH$310:AH$615,MATCH(totalExpenditure!$A240,[2]pivotTable!$A$310:$A$615,0))/100*INDEX(gDP!AW$6:AW$271,MATCH(totalExpenditure!$A240,gDP!$B$6:$B$271)))</f>
        <v>#N/A</v>
      </c>
      <c r="CH240" s="77" t="e">
        <f>IF(INDEX([2]pivotTable!AI$310:AI$615,MATCH(totalExpenditure!$A240,[2]pivotTable!$A$310:$A$615,0))/100*INDEX(gDP!AX$6:AX$271,MATCH(totalExpenditure!$A240,gDP!$B$6:$B$271))=0,"",INDEX([2]pivotTable!AI$310:AI$615,MATCH(totalExpenditure!$A240,[2]pivotTable!$A$310:$A$615,0))/100*INDEX(gDP!AX$6:AX$271,MATCH(totalExpenditure!$A240,gDP!$B$6:$B$271)))</f>
        <v>#N/A</v>
      </c>
      <c r="CI240" s="77" t="e">
        <f>IF(INDEX([2]pivotTable!AJ$310:AJ$615,MATCH(totalExpenditure!$A240,[2]pivotTable!$A$310:$A$615,0))/100*INDEX(gDP!AY$6:AY$271,MATCH(totalExpenditure!$A240,gDP!$B$6:$B$271))=0,"",INDEX([2]pivotTable!AJ$310:AJ$615,MATCH(totalExpenditure!$A240,[2]pivotTable!$A$310:$A$615,0))/100*INDEX(gDP!AY$6:AY$271,MATCH(totalExpenditure!$A240,gDP!$B$6:$B$271)))</f>
        <v>#N/A</v>
      </c>
      <c r="CJ240" s="77" t="e">
        <f>IF(INDEX([2]pivotTable!AK$310:AK$615,MATCH(totalExpenditure!$A240,[2]pivotTable!$A$310:$A$615,0))/100*INDEX(gDP!AZ$6:AZ$271,MATCH(totalExpenditure!$A240,gDP!$B$6:$B$271))=0,"",INDEX([2]pivotTable!AK$310:AK$615,MATCH(totalExpenditure!$A240,[2]pivotTable!$A$310:$A$615,0))/100*INDEX(gDP!AZ$6:AZ$271,MATCH(totalExpenditure!$A240,gDP!$B$6:$B$271)))</f>
        <v>#N/A</v>
      </c>
      <c r="CK240" s="77" t="e">
        <f>IF(INDEX([2]pivotTable!AL$310:AL$615,MATCH(totalExpenditure!$A240,[2]pivotTable!$A$310:$A$615,0))/100*INDEX(gDP!BA$6:BA$271,MATCH(totalExpenditure!$A240,gDP!$B$6:$B$271))=0,"",INDEX([2]pivotTable!AL$310:AL$615,MATCH(totalExpenditure!$A240,[2]pivotTable!$A$310:$A$615,0))/100*INDEX(gDP!BA$6:BA$271,MATCH(totalExpenditure!$A240,gDP!$B$6:$B$271)))</f>
        <v>#N/A</v>
      </c>
      <c r="CL240" s="77" t="e">
        <f>IF(INDEX([2]pivotTable!AM$310:AM$615,MATCH(totalExpenditure!$A240,[2]pivotTable!$A$310:$A$615,0))/100*INDEX(gDP!BB$6:BB$271,MATCH(totalExpenditure!$A240,gDP!$B$6:$B$271))=0,"",INDEX([2]pivotTable!AM$310:AM$615,MATCH(totalExpenditure!$A240,[2]pivotTable!$A$310:$A$615,0))/100*INDEX(gDP!BB$6:BB$271,MATCH(totalExpenditure!$A240,gDP!$B$6:$B$271)))</f>
        <v>#N/A</v>
      </c>
      <c r="CM240" s="77" t="e">
        <f>IF(INDEX([2]pivotTable!AN$310:AN$615,MATCH(totalExpenditure!$A240,[2]pivotTable!$A$310:$A$615,0))/100*INDEX(gDP!BC$6:BC$271,MATCH(totalExpenditure!$A240,gDP!$B$6:$B$271))=0,"",INDEX([2]pivotTable!AN$310:AN$615,MATCH(totalExpenditure!$A240,[2]pivotTable!$A$310:$A$615,0))/100*INDEX(gDP!BC$6:BC$271,MATCH(totalExpenditure!$A240,gDP!$B$6:$B$271)))</f>
        <v>#N/A</v>
      </c>
      <c r="CN240" s="77" t="e">
        <f>IF(INDEX([2]pivotTable!AO$310:AO$615,MATCH(totalExpenditure!$A240,[2]pivotTable!$A$310:$A$615,0))/100*INDEX(gDP!BD$6:BD$271,MATCH(totalExpenditure!$A240,gDP!$B$6:$B$271))=0,"",INDEX([2]pivotTable!AO$310:AO$615,MATCH(totalExpenditure!$A240,[2]pivotTable!$A$310:$A$615,0))/100*INDEX(gDP!BD$6:BD$271,MATCH(totalExpenditure!$A240,gDP!$B$6:$B$271)))</f>
        <v>#N/A</v>
      </c>
      <c r="CO240" s="77" t="e">
        <f>IF(INDEX([2]pivotTable!AP$310:AP$615,MATCH(totalExpenditure!$A240,[2]pivotTable!$A$310:$A$615,0))/100*INDEX(gDP!BE$6:BE$271,MATCH(totalExpenditure!$A240,gDP!$B$6:$B$271))=0,"",INDEX([2]pivotTable!AP$310:AP$615,MATCH(totalExpenditure!$A240,[2]pivotTable!$A$310:$A$615,0))/100*INDEX(gDP!BE$6:BE$271,MATCH(totalExpenditure!$A240,gDP!$B$6:$B$271)))</f>
        <v>#N/A</v>
      </c>
      <c r="CP240" s="77" t="e">
        <f>IF(INDEX([2]pivotTable!AQ$310:AQ$615,MATCH(totalExpenditure!$A240,[2]pivotTable!$A$310:$A$615,0))/100*INDEX(gDP!BF$6:BF$271,MATCH(totalExpenditure!$A240,gDP!$B$6:$B$271))=0,"",INDEX([2]pivotTable!AQ$310:AQ$615,MATCH(totalExpenditure!$A240,[2]pivotTable!$A$310:$A$615,0))/100*INDEX(gDP!BF$6:BF$271,MATCH(totalExpenditure!$A240,gDP!$B$6:$B$271)))</f>
        <v>#N/A</v>
      </c>
      <c r="CQ240" s="77" t="e">
        <f>IF(INDEX([2]pivotTable!AR$310:AR$615,MATCH(totalExpenditure!$A240,[2]pivotTable!$A$310:$A$615,0))/100*INDEX(gDP!BG$6:BG$271,MATCH(totalExpenditure!$A240,gDP!$B$6:$B$271))=0,"",INDEX([2]pivotTable!AR$310:AR$615,MATCH(totalExpenditure!$A240,[2]pivotTable!$A$310:$A$615,0))/100*INDEX(gDP!BG$6:BG$271,MATCH(totalExpenditure!$A240,gDP!$B$6:$B$271)))</f>
        <v>#N/A</v>
      </c>
      <c r="CR240" s="77" t="e">
        <f>IF(INDEX([2]pivotTable!AS$310:AS$615,MATCH(totalExpenditure!$A240,[2]pivotTable!$A$310:$A$615,0))/100*INDEX(gDP!BH$6:BH$271,MATCH(totalExpenditure!$A240,gDP!$B$6:$B$271))=0,"",INDEX([2]pivotTable!AS$310:AS$615,MATCH(totalExpenditure!$A240,[2]pivotTable!$A$310:$A$615,0))/100*INDEX(gDP!BH$6:BH$271,MATCH(totalExpenditure!$A240,gDP!$B$6:$B$271)))</f>
        <v>#N/A</v>
      </c>
      <c r="CS240" s="77" t="e">
        <f>IF(INDEX([2]pivotTable!AT$310:AT$615,MATCH(totalExpenditure!$A240,[2]pivotTable!$A$310:$A$615,0))/100*INDEX(gDP!BI$6:BI$271,MATCH(totalExpenditure!$A240,gDP!$B$6:$B$271))=0,"",INDEX([2]pivotTable!AT$310:AT$615,MATCH(totalExpenditure!$A240,[2]pivotTable!$A$310:$A$615,0))/100*INDEX(gDP!BI$6:BI$271,MATCH(totalExpenditure!$A240,gDP!$B$6:$B$271)))</f>
        <v>#N/A</v>
      </c>
      <c r="CT240" s="77" t="e">
        <f>IF(INDEX([2]pivotTable!AU$310:AU$615,MATCH(totalExpenditure!$A240,[2]pivotTable!$A$310:$A$615,0))/100*INDEX(gDP!BJ$6:BJ$271,MATCH(totalExpenditure!$A240,gDP!$B$6:$B$271))=0,"",INDEX([2]pivotTable!AU$310:AU$615,MATCH(totalExpenditure!$A240,[2]pivotTable!$A$310:$A$615,0))/100*INDEX(gDP!BJ$6:BJ$271,MATCH(totalExpenditure!$A240,gDP!$B$6:$B$271)))</f>
        <v>#N/A</v>
      </c>
      <c r="CU240" s="77" t="e">
        <f>IF(INDEX([2]pivotTable!AV$310:AV$615,MATCH(totalExpenditure!$A240,[2]pivotTable!$A$310:$A$615,0))/100*INDEX(gDP!BK$6:BK$271,MATCH(totalExpenditure!$A240,gDP!$B$6:$B$271))=0,"",INDEX([2]pivotTable!AV$310:AV$615,MATCH(totalExpenditure!$A240,[2]pivotTable!$A$310:$A$615,0))/100*INDEX(gDP!BK$6:BK$271,MATCH(totalExpenditure!$A240,gDP!$B$6:$B$271)))</f>
        <v>#N/A</v>
      </c>
      <c r="CV240" s="77" t="e">
        <f>IF(INDEX([2]pivotTable!AW$310:AW$615,MATCH(totalExpenditure!$A240,[2]pivotTable!$A$310:$A$615,0))/100*INDEX(gDP!BL$6:BL$271,MATCH(totalExpenditure!$A240,gDP!$B$6:$B$271))=0,"",INDEX([2]pivotTable!AW$310:AW$615,MATCH(totalExpenditure!$A240,[2]pivotTable!$A$310:$A$615,0))/100*INDEX(gDP!BL$6:BL$271,MATCH(totalExpenditure!$A240,gDP!$B$6:$B$271)))</f>
        <v>#N/A</v>
      </c>
      <c r="CW240" s="77" t="e">
        <f>IF(INDEX([2]pivotTable!AX$310:AX$615,MATCH(totalExpenditure!$A240,[2]pivotTable!$A$310:$A$615,0))/100*INDEX(gDP!BM$6:BM$271,MATCH(totalExpenditure!$A240,gDP!$B$6:$B$271))=0,"",INDEX([2]pivotTable!AX$310:AX$615,MATCH(totalExpenditure!$A240,[2]pivotTable!$A$310:$A$615,0))/100*INDEX(gDP!BM$6:BM$271,MATCH(totalExpenditure!$A240,gDP!$B$6:$B$271)))</f>
        <v>#N/A</v>
      </c>
      <c r="CX240" s="77" t="e">
        <f>IF(INDEX([2]pivotTable!AY$310:AY$615,MATCH(totalExpenditure!$A240,[2]pivotTable!$A$310:$A$615,0))/100*INDEX(gDP!BN$6:BN$271,MATCH(totalExpenditure!$A240,gDP!$B$6:$B$271))=0,"",INDEX([2]pivotTable!AY$310:AY$615,MATCH(totalExpenditure!$A240,[2]pivotTable!$A$310:$A$615,0))/100*INDEX(gDP!BN$6:BN$271,MATCH(totalExpenditure!$A240,gDP!$B$6:$B$271)))</f>
        <v>#N/A</v>
      </c>
      <c r="CY240" s="77" t="e">
        <f>IF(INDEX([2]pivotTable!AZ$310:AZ$615,MATCH(totalExpenditure!$A240,[2]pivotTable!$A$310:$A$615,0))/100*INDEX(gDP!BO$6:BO$271,MATCH(totalExpenditure!$A240,gDP!$B$6:$B$271))=0,"",INDEX([2]pivotTable!AZ$310:AZ$615,MATCH(totalExpenditure!$A240,[2]pivotTable!$A$310:$A$615,0))/100*INDEX(gDP!BO$6:BO$271,MATCH(totalExpenditure!$A240,gDP!$B$6:$B$271)))</f>
        <v>#N/A</v>
      </c>
      <c r="CZ240" s="77" t="e">
        <f>IF(B240="","",IF(BA240="","",B240-B240+INDEX(gDP!Q$6:Q$271,MATCH(totalExpenditure!$A240,gDP!$B$6:$B$271))))</f>
        <v>#N/A</v>
      </c>
      <c r="DA240" s="77" t="e">
        <f>IF(C240="","",IF(BB240="","",C240-C240+INDEX(gDP!R$6:R$271,MATCH(totalExpenditure!$A240,gDP!$B$6:$B$271))))</f>
        <v>#N/A</v>
      </c>
      <c r="DB240" s="77" t="e">
        <f>IF(D240="","",IF(BC240="","",D240-D240+INDEX(gDP!S$6:S$271,MATCH(totalExpenditure!$A240,gDP!$B$6:$B$271))))</f>
        <v>#N/A</v>
      </c>
      <c r="DC240" s="77" t="e">
        <f>IF(E240="","",IF(BD240="","",E240-E240+INDEX(gDP!T$6:T$271,MATCH(totalExpenditure!$A240,gDP!$B$6:$B$271))))</f>
        <v>#N/A</v>
      </c>
      <c r="DD240" s="77" t="e">
        <f>IF(F240="","",IF(BE240="","",F240-F240+INDEX(gDP!U$6:U$271,MATCH(totalExpenditure!$A240,gDP!$B$6:$B$271))))</f>
        <v>#N/A</v>
      </c>
      <c r="DE240" s="77" t="e">
        <f>IF(G240="","",IF(BF240="","",G240-G240+INDEX(gDP!V$6:V$271,MATCH(totalExpenditure!$A240,gDP!$B$6:$B$271))))</f>
        <v>#N/A</v>
      </c>
      <c r="DF240" s="77" t="e">
        <f>IF(H240="","",IF(BG240="","",H240-H240+INDEX(gDP!W$6:W$271,MATCH(totalExpenditure!$A240,gDP!$B$6:$B$271))))</f>
        <v>#N/A</v>
      </c>
      <c r="DG240" s="77" t="e">
        <f>IF(I240="","",IF(BH240="","",I240-I240+INDEX(gDP!X$6:X$271,MATCH(totalExpenditure!$A240,gDP!$B$6:$B$271))))</f>
        <v>#N/A</v>
      </c>
      <c r="DH240" s="77" t="e">
        <f>IF(J240="","",IF(BI240="","",J240-J240+INDEX(gDP!Y$6:Y$271,MATCH(totalExpenditure!$A240,gDP!$B$6:$B$271))))</f>
        <v>#N/A</v>
      </c>
      <c r="DI240" s="77" t="e">
        <f>IF(K240="","",IF(BJ240="","",K240-K240+INDEX(gDP!Z$6:Z$271,MATCH(totalExpenditure!$A240,gDP!$B$6:$B$271))))</f>
        <v>#N/A</v>
      </c>
      <c r="DJ240" s="77" t="e">
        <f>IF(L240="","",IF(BK240="","",L240-L240+INDEX(gDP!AA$6:AA$271,MATCH(totalExpenditure!$A240,gDP!$B$6:$B$271))))</f>
        <v>#N/A</v>
      </c>
      <c r="DK240" s="77" t="e">
        <f>IF(M240="","",IF(BL240="","",M240-M240+INDEX(gDP!AB$6:AB$271,MATCH(totalExpenditure!$A240,gDP!$B$6:$B$271))))</f>
        <v>#N/A</v>
      </c>
      <c r="DL240" s="77" t="e">
        <f>IF(N240="","",IF(BM240="","",N240-N240+INDEX(gDP!AC$6:AC$271,MATCH(totalExpenditure!$A240,gDP!$B$6:$B$271))))</f>
        <v>#N/A</v>
      </c>
      <c r="DM240" s="77" t="e">
        <f>IF(O240="","",IF(BN240="","",O240-O240+INDEX(gDP!AD$6:AD$271,MATCH(totalExpenditure!$A240,gDP!$B$6:$B$271))))</f>
        <v>#N/A</v>
      </c>
      <c r="DN240" s="77" t="e">
        <f>IF(P240="","",IF(BO240="","",P240-P240+INDEX(gDP!AE$6:AE$271,MATCH(totalExpenditure!$A240,gDP!$B$6:$B$271))))</f>
        <v>#N/A</v>
      </c>
      <c r="DO240" s="77" t="e">
        <f>IF(Q240="","",IF(BP240="","",Q240-Q240+INDEX(gDP!AF$6:AF$271,MATCH(totalExpenditure!$A240,gDP!$B$6:$B$271))))</f>
        <v>#N/A</v>
      </c>
      <c r="DP240" s="77" t="e">
        <f>IF(R240="","",IF(BQ240="","",R240-R240+INDEX(gDP!AG$6:AG$271,MATCH(totalExpenditure!$A240,gDP!$B$6:$B$271))))</f>
        <v>#N/A</v>
      </c>
      <c r="DQ240" s="77" t="e">
        <f>IF(S240="","",IF(BR240="","",S240-S240+INDEX(gDP!AH$6:AH$271,MATCH(totalExpenditure!$A240,gDP!$B$6:$B$271))))</f>
        <v>#N/A</v>
      </c>
      <c r="DR240" s="77" t="e">
        <f>IF(T240="","",IF(BS240="","",T240-T240+INDEX(gDP!AI$6:AI$271,MATCH(totalExpenditure!$A240,gDP!$B$6:$B$271))))</f>
        <v>#N/A</v>
      </c>
      <c r="DS240" s="77" t="e">
        <f>IF(U240="","",IF(BT240="","",U240-U240+INDEX(gDP!AJ$6:AJ$271,MATCH(totalExpenditure!$A240,gDP!$B$6:$B$271))))</f>
        <v>#N/A</v>
      </c>
      <c r="DT240" s="77" t="e">
        <f>IF(V240="","",IF(BU240="","",V240-V240+INDEX(gDP!AK$6:AK$271,MATCH(totalExpenditure!$A240,gDP!$B$6:$B$271))))</f>
        <v>#N/A</v>
      </c>
      <c r="DU240" s="77" t="e">
        <f>IF(W240="","",IF(BV240="","",W240-W240+INDEX(gDP!AL$6:AL$271,MATCH(totalExpenditure!$A240,gDP!$B$6:$B$271))))</f>
        <v>#N/A</v>
      </c>
      <c r="DV240" s="77" t="e">
        <f>IF(X240="","",IF(BW240="","",X240-X240+INDEX(gDP!AM$6:AM$271,MATCH(totalExpenditure!$A240,gDP!$B$6:$B$271))))</f>
        <v>#N/A</v>
      </c>
      <c r="DW240" s="77" t="e">
        <f>IF(Y240="","",IF(BX240="","",Y240-Y240+INDEX(gDP!AN$6:AN$271,MATCH(totalExpenditure!$A240,gDP!$B$6:$B$271))))</f>
        <v>#N/A</v>
      </c>
      <c r="DX240" s="77" t="e">
        <f>IF(Z240="","",IF(BY240="","",Z240-Z240+INDEX(gDP!AO$6:AO$271,MATCH(totalExpenditure!$A240,gDP!$B$6:$B$271))))</f>
        <v>#N/A</v>
      </c>
      <c r="DY240" s="77" t="e">
        <f>IF(AA240="","",IF(BZ240="","",AA240-AA240+INDEX(gDP!AP$6:AP$271,MATCH(totalExpenditure!$A240,gDP!$B$6:$B$271))))</f>
        <v>#N/A</v>
      </c>
      <c r="DZ240" s="77" t="e">
        <f>IF(AB240="","",IF(CA240="","",AB240-AB240+INDEX(gDP!AQ$6:AQ$271,MATCH(totalExpenditure!$A240,gDP!$B$6:$B$271))))</f>
        <v>#N/A</v>
      </c>
      <c r="EA240" s="77" t="e">
        <f>IF(AC240="","",IF(CB240="","",AC240-AC240+INDEX(gDP!AR$6:AR$271,MATCH(totalExpenditure!$A240,gDP!$B$6:$B$271))))</f>
        <v>#N/A</v>
      </c>
      <c r="EB240" s="77" t="e">
        <f>IF(AD240="","",IF(CC240="","",AD240-AD240+INDEX(gDP!AS$6:AS$271,MATCH(totalExpenditure!$A240,gDP!$B$6:$B$271))))</f>
        <v>#N/A</v>
      </c>
      <c r="EC240" s="77" t="e">
        <f>IF(AE240="","",IF(CD240="","",AE240-AE240+INDEX(gDP!AT$6:AT$271,MATCH(totalExpenditure!$A240,gDP!$B$6:$B$271))))</f>
        <v>#N/A</v>
      </c>
      <c r="ED240" s="77" t="e">
        <f>IF(AF240="","",IF(CE240="","",AF240-AF240+INDEX(gDP!AU$6:AU$271,MATCH(totalExpenditure!$A240,gDP!$B$6:$B$271))))</f>
        <v>#N/A</v>
      </c>
      <c r="EE240" s="77" t="e">
        <f>IF(AG240="","",IF(CF240="","",AG240-AG240+INDEX(gDP!AV$6:AV$271,MATCH(totalExpenditure!$A240,gDP!$B$6:$B$271))))</f>
        <v>#N/A</v>
      </c>
      <c r="EF240" s="77" t="e">
        <f>IF(AH240="","",IF(CG240="","",AH240-AH240+INDEX(gDP!AW$6:AW$271,MATCH(totalExpenditure!$A240,gDP!$B$6:$B$271))))</f>
        <v>#N/A</v>
      </c>
      <c r="EG240" s="77" t="e">
        <f>IF(AI240="","",IF(CH240="","",AI240-AI240+INDEX(gDP!AX$6:AX$271,MATCH(totalExpenditure!$A240,gDP!$B$6:$B$271))))</f>
        <v>#N/A</v>
      </c>
      <c r="EH240" s="77" t="e">
        <f>IF(AJ240="","",IF(CI240="","",AJ240-AJ240+INDEX(gDP!AY$6:AY$271,MATCH(totalExpenditure!$A240,gDP!$B$6:$B$271))))</f>
        <v>#N/A</v>
      </c>
      <c r="EI240" s="77" t="e">
        <f>IF(AK240="","",IF(CJ240="","",AK240-AK240+INDEX(gDP!AZ$6:AZ$271,MATCH(totalExpenditure!$A240,gDP!$B$6:$B$271))))</f>
        <v>#N/A</v>
      </c>
      <c r="EJ240" s="77" t="e">
        <f>IF(AL240="","",IF(CK240="","",AL240-AL240+INDEX(gDP!BA$6:BA$271,MATCH(totalExpenditure!$A240,gDP!$B$6:$B$271))))</f>
        <v>#N/A</v>
      </c>
      <c r="EK240" s="77" t="e">
        <f>IF(AM240="","",IF(CL240="","",AM240-AM240+INDEX(gDP!BB$6:BB$271,MATCH(totalExpenditure!$A240,gDP!$B$6:$B$271))))</f>
        <v>#N/A</v>
      </c>
      <c r="EL240" s="77" t="e">
        <f>IF(AN240="","",IF(CM240="","",AN240-AN240+INDEX(gDP!BC$6:BC$271,MATCH(totalExpenditure!$A240,gDP!$B$6:$B$271))))</f>
        <v>#N/A</v>
      </c>
      <c r="EM240" s="77" t="e">
        <f>IF(AO240="","",IF(CN240="","",AO240-AO240+INDEX(gDP!BD$6:BD$271,MATCH(totalExpenditure!$A240,gDP!$B$6:$B$271))))</f>
        <v>#N/A</v>
      </c>
      <c r="EN240" s="77" t="e">
        <f>IF(AP240="","",IF(CO240="","",AP240-AP240+INDEX(gDP!BE$6:BE$271,MATCH(totalExpenditure!$A240,gDP!$B$6:$B$271))))</f>
        <v>#N/A</v>
      </c>
      <c r="EO240" s="77" t="e">
        <f>IF(AQ240="","",IF(CP240="","",AQ240-AQ240+INDEX(gDP!BF$6:BF$271,MATCH(totalExpenditure!$A240,gDP!$B$6:$B$271))))</f>
        <v>#N/A</v>
      </c>
      <c r="EP240" s="77" t="e">
        <f>IF(AR240="","",IF(CQ240="","",AR240-AR240+INDEX(gDP!BG$6:BG$271,MATCH(totalExpenditure!$A240,gDP!$B$6:$B$271))))</f>
        <v>#N/A</v>
      </c>
      <c r="EQ240" s="77" t="e">
        <f>IF(AS240="","",IF(CR240="","",AS240-AS240+INDEX(gDP!BH$6:BH$271,MATCH(totalExpenditure!$A240,gDP!$B$6:$B$271))))</f>
        <v>#N/A</v>
      </c>
      <c r="ER240" s="77" t="e">
        <f>IF(AT240="","",IF(CS240="","",AT240-AT240+INDEX(gDP!BI$6:BI$271,MATCH(totalExpenditure!$A240,gDP!$B$6:$B$271))))</f>
        <v>#N/A</v>
      </c>
      <c r="ES240" s="77" t="e">
        <f>IF(AU240="","",IF(CT240="","",AU240-AU240+INDEX(gDP!BJ$6:BJ$271,MATCH(totalExpenditure!$A240,gDP!$B$6:$B$271))))</f>
        <v>#N/A</v>
      </c>
      <c r="ET240" s="77" t="e">
        <f>IF(AV240="","",IF(CU240="","",AV240-AV240+INDEX(gDP!BK$6:BK$271,MATCH(totalExpenditure!$A240,gDP!$B$6:$B$271))))</f>
        <v>#N/A</v>
      </c>
      <c r="EU240" s="77" t="e">
        <f>IF(AW240="","",IF(CV240="","",AW240-AW240+INDEX(gDP!BL$6:BL$271,MATCH(totalExpenditure!$A240,gDP!$B$6:$B$271))))</f>
        <v>#N/A</v>
      </c>
      <c r="EV240" s="77" t="e">
        <f>IF(AX240="","",IF(CW240="","",AX240-AX240+INDEX(gDP!BM$6:BM$271,MATCH(totalExpenditure!$A240,gDP!$B$6:$B$271))))</f>
        <v>#N/A</v>
      </c>
      <c r="EW240" s="77" t="e">
        <f>IF(AY240="","",IF(CX240="","",AY240-AY240+INDEX(gDP!BN$6:BN$271,MATCH(totalExpenditure!$A240,gDP!$B$6:$B$271))))</f>
        <v>#N/A</v>
      </c>
      <c r="EX240" s="77" t="e">
        <f>IF(AZ240="","",IF(CY240="","",AZ240-AZ240+INDEX(gDP!BO$6:BO$271,MATCH(totalExpenditure!$A240,gDP!$B$6:$B$271))))</f>
        <v>#N/A</v>
      </c>
    </row>
    <row r="241" spans="1:154" x14ac:dyDescent="0.35">
      <c r="A241" t="s">
        <v>691</v>
      </c>
      <c r="B241" s="77" t="e">
        <f>IF(INDEX([2]pivotTable!B$3:B$308,MATCH(totalExpenditure!$A241,[2]pivotTable!$A$3:$A$308,0))/100*INDEX(gDP!Q$6:Q$271,MATCH(totalExpenditure!$A241,gDP!$B$6:$B$271))=0,"",INDEX([2]pivotTable!B$3:B$308,MATCH(totalExpenditure!$A241,[2]pivotTable!$A$3:$A$308,0))/100*INDEX(gDP!Q$6:Q$271,MATCH(totalExpenditure!$A241,gDP!$B$6:$B$271)))</f>
        <v>#N/A</v>
      </c>
      <c r="C241" s="77" t="e">
        <f>IF(INDEX([2]pivotTable!C$3:C$308,MATCH(totalExpenditure!$A241,[2]pivotTable!$A$3:$A$308,0))/100*INDEX(gDP!R$6:R$271,MATCH(totalExpenditure!$A241,gDP!$B$6:$B$271))=0,"",INDEX([2]pivotTable!C$3:C$308,MATCH(totalExpenditure!$A241,[2]pivotTable!$A$3:$A$308,0))/100*INDEX(gDP!R$6:R$271,MATCH(totalExpenditure!$A241,gDP!$B$6:$B$271)))</f>
        <v>#N/A</v>
      </c>
      <c r="D241" s="77" t="e">
        <f>IF(INDEX([2]pivotTable!D$3:D$308,MATCH(totalExpenditure!$A241,[2]pivotTable!$A$3:$A$308,0))/100*INDEX(gDP!S$6:S$271,MATCH(totalExpenditure!$A241,gDP!$B$6:$B$271))=0,"",INDEX([2]pivotTable!D$3:D$308,MATCH(totalExpenditure!$A241,[2]pivotTable!$A$3:$A$308,0))/100*INDEX(gDP!S$6:S$271,MATCH(totalExpenditure!$A241,gDP!$B$6:$B$271)))</f>
        <v>#N/A</v>
      </c>
      <c r="E241" s="77" t="e">
        <f>IF(INDEX([2]pivotTable!E$3:E$308,MATCH(totalExpenditure!$A241,[2]pivotTable!$A$3:$A$308,0))/100*INDEX(gDP!T$6:T$271,MATCH(totalExpenditure!$A241,gDP!$B$6:$B$271))=0,"",INDEX([2]pivotTable!E$3:E$308,MATCH(totalExpenditure!$A241,[2]pivotTable!$A$3:$A$308,0))/100*INDEX(gDP!T$6:T$271,MATCH(totalExpenditure!$A241,gDP!$B$6:$B$271)))</f>
        <v>#N/A</v>
      </c>
      <c r="F241" s="77" t="e">
        <f>IF(INDEX([2]pivotTable!F$3:F$308,MATCH(totalExpenditure!$A241,[2]pivotTable!$A$3:$A$308,0))/100*INDEX(gDP!U$6:U$271,MATCH(totalExpenditure!$A241,gDP!$B$6:$B$271))=0,"",INDEX([2]pivotTable!F$3:F$308,MATCH(totalExpenditure!$A241,[2]pivotTable!$A$3:$A$308,0))/100*INDEX(gDP!U$6:U$271,MATCH(totalExpenditure!$A241,gDP!$B$6:$B$271)))</f>
        <v>#N/A</v>
      </c>
      <c r="G241" s="77" t="e">
        <f>IF(INDEX([2]pivotTable!G$3:G$308,MATCH(totalExpenditure!$A241,[2]pivotTable!$A$3:$A$308,0))/100*INDEX(gDP!V$6:V$271,MATCH(totalExpenditure!$A241,gDP!$B$6:$B$271))=0,"",INDEX([2]pivotTable!G$3:G$308,MATCH(totalExpenditure!$A241,[2]pivotTable!$A$3:$A$308,0))/100*INDEX(gDP!V$6:V$271,MATCH(totalExpenditure!$A241,gDP!$B$6:$B$271)))</f>
        <v>#N/A</v>
      </c>
      <c r="H241" s="77" t="e">
        <f>IF(INDEX([2]pivotTable!H$3:H$308,MATCH(totalExpenditure!$A241,[2]pivotTable!$A$3:$A$308,0))/100*INDEX(gDP!W$6:W$271,MATCH(totalExpenditure!$A241,gDP!$B$6:$B$271))=0,"",INDEX([2]pivotTable!H$3:H$308,MATCH(totalExpenditure!$A241,[2]pivotTable!$A$3:$A$308,0))/100*INDEX(gDP!W$6:W$271,MATCH(totalExpenditure!$A241,gDP!$B$6:$B$271)))</f>
        <v>#N/A</v>
      </c>
      <c r="I241" s="77" t="e">
        <f>IF(INDEX([2]pivotTable!I$3:I$308,MATCH(totalExpenditure!$A241,[2]pivotTable!$A$3:$A$308,0))/100*INDEX(gDP!X$6:X$271,MATCH(totalExpenditure!$A241,gDP!$B$6:$B$271))=0,"",INDEX([2]pivotTable!I$3:I$308,MATCH(totalExpenditure!$A241,[2]pivotTable!$A$3:$A$308,0))/100*INDEX(gDP!X$6:X$271,MATCH(totalExpenditure!$A241,gDP!$B$6:$B$271)))</f>
        <v>#N/A</v>
      </c>
      <c r="J241" s="77" t="e">
        <f>IF(INDEX([2]pivotTable!J$3:J$308,MATCH(totalExpenditure!$A241,[2]pivotTable!$A$3:$A$308,0))/100*INDEX(gDP!Y$6:Y$271,MATCH(totalExpenditure!$A241,gDP!$B$6:$B$271))=0,"",INDEX([2]pivotTable!J$3:J$308,MATCH(totalExpenditure!$A241,[2]pivotTable!$A$3:$A$308,0))/100*INDEX(gDP!Y$6:Y$271,MATCH(totalExpenditure!$A241,gDP!$B$6:$B$271)))</f>
        <v>#N/A</v>
      </c>
      <c r="K241" s="77" t="e">
        <f>IF(INDEX([2]pivotTable!K$3:K$308,MATCH(totalExpenditure!$A241,[2]pivotTable!$A$3:$A$308,0))/100*INDEX(gDP!Z$6:Z$271,MATCH(totalExpenditure!$A241,gDP!$B$6:$B$271))=0,"",INDEX([2]pivotTable!K$3:K$308,MATCH(totalExpenditure!$A241,[2]pivotTable!$A$3:$A$308,0))/100*INDEX(gDP!Z$6:Z$271,MATCH(totalExpenditure!$A241,gDP!$B$6:$B$271)))</f>
        <v>#N/A</v>
      </c>
      <c r="L241" s="77" t="e">
        <f>IF(INDEX([2]pivotTable!L$3:L$308,MATCH(totalExpenditure!$A241,[2]pivotTable!$A$3:$A$308,0))/100*INDEX(gDP!AA$6:AA$271,MATCH(totalExpenditure!$A241,gDP!$B$6:$B$271))=0,"",INDEX([2]pivotTable!L$3:L$308,MATCH(totalExpenditure!$A241,[2]pivotTable!$A$3:$A$308,0))/100*INDEX(gDP!AA$6:AA$271,MATCH(totalExpenditure!$A241,gDP!$B$6:$B$271)))</f>
        <v>#N/A</v>
      </c>
      <c r="M241" s="77" t="e">
        <f>IF(INDEX([2]pivotTable!M$3:M$308,MATCH(totalExpenditure!$A241,[2]pivotTable!$A$3:$A$308,0))/100*INDEX(gDP!AB$6:AB$271,MATCH(totalExpenditure!$A241,gDP!$B$6:$B$271))=0,"",INDEX([2]pivotTable!M$3:M$308,MATCH(totalExpenditure!$A241,[2]pivotTable!$A$3:$A$308,0))/100*INDEX(gDP!AB$6:AB$271,MATCH(totalExpenditure!$A241,gDP!$B$6:$B$271)))</f>
        <v>#N/A</v>
      </c>
      <c r="N241" s="77" t="e">
        <f>IF(INDEX([2]pivotTable!N$3:N$308,MATCH(totalExpenditure!$A241,[2]pivotTable!$A$3:$A$308,0))/100*INDEX(gDP!AC$6:AC$271,MATCH(totalExpenditure!$A241,gDP!$B$6:$B$271))=0,"",INDEX([2]pivotTable!N$3:N$308,MATCH(totalExpenditure!$A241,[2]pivotTable!$A$3:$A$308,0))/100*INDEX(gDP!AC$6:AC$271,MATCH(totalExpenditure!$A241,gDP!$B$6:$B$271)))</f>
        <v>#N/A</v>
      </c>
      <c r="O241" s="77" t="e">
        <f>IF(INDEX([2]pivotTable!O$3:O$308,MATCH(totalExpenditure!$A241,[2]pivotTable!$A$3:$A$308,0))/100*INDEX(gDP!AD$6:AD$271,MATCH(totalExpenditure!$A241,gDP!$B$6:$B$271))=0,"",INDEX([2]pivotTable!O$3:O$308,MATCH(totalExpenditure!$A241,[2]pivotTable!$A$3:$A$308,0))/100*INDEX(gDP!AD$6:AD$271,MATCH(totalExpenditure!$A241,gDP!$B$6:$B$271)))</f>
        <v>#N/A</v>
      </c>
      <c r="P241" s="77" t="e">
        <f>IF(INDEX([2]pivotTable!P$3:P$308,MATCH(totalExpenditure!$A241,[2]pivotTable!$A$3:$A$308,0))/100*INDEX(gDP!AE$6:AE$271,MATCH(totalExpenditure!$A241,gDP!$B$6:$B$271))=0,"",INDEX([2]pivotTable!P$3:P$308,MATCH(totalExpenditure!$A241,[2]pivotTable!$A$3:$A$308,0))/100*INDEX(gDP!AE$6:AE$271,MATCH(totalExpenditure!$A241,gDP!$B$6:$B$271)))</f>
        <v>#N/A</v>
      </c>
      <c r="Q241" s="77" t="e">
        <f>IF(INDEX([2]pivotTable!Q$3:Q$308,MATCH(totalExpenditure!$A241,[2]pivotTable!$A$3:$A$308,0))/100*INDEX(gDP!AF$6:AF$271,MATCH(totalExpenditure!$A241,gDP!$B$6:$B$271))=0,"",INDEX([2]pivotTable!Q$3:Q$308,MATCH(totalExpenditure!$A241,[2]pivotTable!$A$3:$A$308,0))/100*INDEX(gDP!AF$6:AF$271,MATCH(totalExpenditure!$A241,gDP!$B$6:$B$271)))</f>
        <v>#N/A</v>
      </c>
      <c r="R241" s="77" t="e">
        <f>IF(INDEX([2]pivotTable!R$3:R$308,MATCH(totalExpenditure!$A241,[2]pivotTable!$A$3:$A$308,0))/100*INDEX(gDP!AG$6:AG$271,MATCH(totalExpenditure!$A241,gDP!$B$6:$B$271))=0,"",INDEX([2]pivotTable!R$3:R$308,MATCH(totalExpenditure!$A241,[2]pivotTable!$A$3:$A$308,0))/100*INDEX(gDP!AG$6:AG$271,MATCH(totalExpenditure!$A241,gDP!$B$6:$B$271)))</f>
        <v>#N/A</v>
      </c>
      <c r="S241" s="77" t="e">
        <f>IF(INDEX([2]pivotTable!S$3:S$308,MATCH(totalExpenditure!$A241,[2]pivotTable!$A$3:$A$308,0))/100*INDEX(gDP!AH$6:AH$271,MATCH(totalExpenditure!$A241,gDP!$B$6:$B$271))=0,"",INDEX([2]pivotTable!S$3:S$308,MATCH(totalExpenditure!$A241,[2]pivotTable!$A$3:$A$308,0))/100*INDEX(gDP!AH$6:AH$271,MATCH(totalExpenditure!$A241,gDP!$B$6:$B$271)))</f>
        <v>#N/A</v>
      </c>
      <c r="T241" s="77" t="e">
        <f>IF(INDEX([2]pivotTable!T$3:T$308,MATCH(totalExpenditure!$A241,[2]pivotTable!$A$3:$A$308,0))/100*INDEX(gDP!AI$6:AI$271,MATCH(totalExpenditure!$A241,gDP!$B$6:$B$271))=0,"",INDEX([2]pivotTable!T$3:T$308,MATCH(totalExpenditure!$A241,[2]pivotTable!$A$3:$A$308,0))/100*INDEX(gDP!AI$6:AI$271,MATCH(totalExpenditure!$A241,gDP!$B$6:$B$271)))</f>
        <v>#N/A</v>
      </c>
      <c r="U241" s="77" t="e">
        <f>IF(INDEX([2]pivotTable!U$3:U$308,MATCH(totalExpenditure!$A241,[2]pivotTable!$A$3:$A$308,0))/100*INDEX(gDP!AJ$6:AJ$271,MATCH(totalExpenditure!$A241,gDP!$B$6:$B$271))=0,"",INDEX([2]pivotTable!U$3:U$308,MATCH(totalExpenditure!$A241,[2]pivotTable!$A$3:$A$308,0))/100*INDEX(gDP!AJ$6:AJ$271,MATCH(totalExpenditure!$A241,gDP!$B$6:$B$271)))</f>
        <v>#N/A</v>
      </c>
      <c r="V241" s="77" t="e">
        <f>IF(INDEX([2]pivotTable!V$3:V$308,MATCH(totalExpenditure!$A241,[2]pivotTable!$A$3:$A$308,0))/100*INDEX(gDP!AK$6:AK$271,MATCH(totalExpenditure!$A241,gDP!$B$6:$B$271))=0,"",INDEX([2]pivotTable!V$3:V$308,MATCH(totalExpenditure!$A241,[2]pivotTable!$A$3:$A$308,0))/100*INDEX(gDP!AK$6:AK$271,MATCH(totalExpenditure!$A241,gDP!$B$6:$B$271)))</f>
        <v>#N/A</v>
      </c>
      <c r="W241" s="77" t="e">
        <f>IF(INDEX([2]pivotTable!W$3:W$308,MATCH(totalExpenditure!$A241,[2]pivotTable!$A$3:$A$308,0))/100*INDEX(gDP!AL$6:AL$271,MATCH(totalExpenditure!$A241,gDP!$B$6:$B$271))=0,"",INDEX([2]pivotTable!W$3:W$308,MATCH(totalExpenditure!$A241,[2]pivotTable!$A$3:$A$308,0))/100*INDEX(gDP!AL$6:AL$271,MATCH(totalExpenditure!$A241,gDP!$B$6:$B$271)))</f>
        <v>#N/A</v>
      </c>
      <c r="X241" s="77" t="e">
        <f>IF(INDEX([2]pivotTable!X$3:X$308,MATCH(totalExpenditure!$A241,[2]pivotTable!$A$3:$A$308,0))/100*INDEX(gDP!AM$6:AM$271,MATCH(totalExpenditure!$A241,gDP!$B$6:$B$271))=0,"",INDEX([2]pivotTable!X$3:X$308,MATCH(totalExpenditure!$A241,[2]pivotTable!$A$3:$A$308,0))/100*INDEX(gDP!AM$6:AM$271,MATCH(totalExpenditure!$A241,gDP!$B$6:$B$271)))</f>
        <v>#N/A</v>
      </c>
      <c r="Y241" s="77" t="e">
        <f>IF(INDEX([2]pivotTable!Y$3:Y$308,MATCH(totalExpenditure!$A241,[2]pivotTable!$A$3:$A$308,0))/100*INDEX(gDP!AN$6:AN$271,MATCH(totalExpenditure!$A241,gDP!$B$6:$B$271))=0,"",INDEX([2]pivotTable!Y$3:Y$308,MATCH(totalExpenditure!$A241,[2]pivotTable!$A$3:$A$308,0))/100*INDEX(gDP!AN$6:AN$271,MATCH(totalExpenditure!$A241,gDP!$B$6:$B$271)))</f>
        <v>#N/A</v>
      </c>
      <c r="Z241" s="77" t="e">
        <f>IF(INDEX([2]pivotTable!Z$3:Z$308,MATCH(totalExpenditure!$A241,[2]pivotTable!$A$3:$A$308,0))/100*INDEX(gDP!AO$6:AO$271,MATCH(totalExpenditure!$A241,gDP!$B$6:$B$271))=0,"",INDEX([2]pivotTable!Z$3:Z$308,MATCH(totalExpenditure!$A241,[2]pivotTable!$A$3:$A$308,0))/100*INDEX(gDP!AO$6:AO$271,MATCH(totalExpenditure!$A241,gDP!$B$6:$B$271)))</f>
        <v>#N/A</v>
      </c>
      <c r="AA241" s="77" t="e">
        <f>IF(INDEX([2]pivotTable!AA$3:AA$308,MATCH(totalExpenditure!$A241,[2]pivotTable!$A$3:$A$308,0))/100*INDEX(gDP!AP$6:AP$271,MATCH(totalExpenditure!$A241,gDP!$B$6:$B$271))=0,"",INDEX([2]pivotTable!AA$3:AA$308,MATCH(totalExpenditure!$A241,[2]pivotTable!$A$3:$A$308,0))/100*INDEX(gDP!AP$6:AP$271,MATCH(totalExpenditure!$A241,gDP!$B$6:$B$271)))</f>
        <v>#N/A</v>
      </c>
      <c r="AB241" s="77" t="e">
        <f>IF(INDEX([2]pivotTable!AB$3:AB$308,MATCH(totalExpenditure!$A241,[2]pivotTable!$A$3:$A$308,0))/100*INDEX(gDP!AQ$6:AQ$271,MATCH(totalExpenditure!$A241,gDP!$B$6:$B$271))=0,"",INDEX([2]pivotTable!AB$3:AB$308,MATCH(totalExpenditure!$A241,[2]pivotTable!$A$3:$A$308,0))/100*INDEX(gDP!AQ$6:AQ$271,MATCH(totalExpenditure!$A241,gDP!$B$6:$B$271)))</f>
        <v>#N/A</v>
      </c>
      <c r="AC241" s="77" t="e">
        <f>IF(INDEX([2]pivotTable!AC$3:AC$308,MATCH(totalExpenditure!$A241,[2]pivotTable!$A$3:$A$308,0))/100*INDEX(gDP!AR$6:AR$271,MATCH(totalExpenditure!$A241,gDP!$B$6:$B$271))=0,"",INDEX([2]pivotTable!AC$3:AC$308,MATCH(totalExpenditure!$A241,[2]pivotTable!$A$3:$A$308,0))/100*INDEX(gDP!AR$6:AR$271,MATCH(totalExpenditure!$A241,gDP!$B$6:$B$271)))</f>
        <v>#N/A</v>
      </c>
      <c r="AD241" s="77" t="e">
        <f>IF(INDEX([2]pivotTable!AD$3:AD$308,MATCH(totalExpenditure!$A241,[2]pivotTable!$A$3:$A$308,0))/100*INDEX(gDP!AS$6:AS$271,MATCH(totalExpenditure!$A241,gDP!$B$6:$B$271))=0,"",INDEX([2]pivotTable!AD$3:AD$308,MATCH(totalExpenditure!$A241,[2]pivotTable!$A$3:$A$308,0))/100*INDEX(gDP!AS$6:AS$271,MATCH(totalExpenditure!$A241,gDP!$B$6:$B$271)))</f>
        <v>#N/A</v>
      </c>
      <c r="AE241" s="77" t="e">
        <f>IF(INDEX([2]pivotTable!AE$3:AE$308,MATCH(totalExpenditure!$A241,[2]pivotTable!$A$3:$A$308,0))/100*INDEX(gDP!AT$6:AT$271,MATCH(totalExpenditure!$A241,gDP!$B$6:$B$271))=0,"",INDEX([2]pivotTable!AE$3:AE$308,MATCH(totalExpenditure!$A241,[2]pivotTable!$A$3:$A$308,0))/100*INDEX(gDP!AT$6:AT$271,MATCH(totalExpenditure!$A241,gDP!$B$6:$B$271)))</f>
        <v>#N/A</v>
      </c>
      <c r="AF241" s="77" t="e">
        <f>IF(INDEX([2]pivotTable!AF$3:AF$308,MATCH(totalExpenditure!$A241,[2]pivotTable!$A$3:$A$308,0))/100*INDEX(gDP!AU$6:AU$271,MATCH(totalExpenditure!$A241,gDP!$B$6:$B$271))=0,"",INDEX([2]pivotTable!AF$3:AF$308,MATCH(totalExpenditure!$A241,[2]pivotTable!$A$3:$A$308,0))/100*INDEX(gDP!AU$6:AU$271,MATCH(totalExpenditure!$A241,gDP!$B$6:$B$271)))</f>
        <v>#N/A</v>
      </c>
      <c r="AG241" s="77" t="e">
        <f>IF(INDEX([2]pivotTable!AG$3:AG$308,MATCH(totalExpenditure!$A241,[2]pivotTable!$A$3:$A$308,0))/100*INDEX(gDP!AV$6:AV$271,MATCH(totalExpenditure!$A241,gDP!$B$6:$B$271))=0,"",INDEX([2]pivotTable!AG$3:AG$308,MATCH(totalExpenditure!$A241,[2]pivotTable!$A$3:$A$308,0))/100*INDEX(gDP!AV$6:AV$271,MATCH(totalExpenditure!$A241,gDP!$B$6:$B$271)))</f>
        <v>#N/A</v>
      </c>
      <c r="AH241" s="77" t="e">
        <f>IF(INDEX([2]pivotTable!AH$3:AH$308,MATCH(totalExpenditure!$A241,[2]pivotTable!$A$3:$A$308,0))/100*INDEX(gDP!AW$6:AW$271,MATCH(totalExpenditure!$A241,gDP!$B$6:$B$271))=0,"",INDEX([2]pivotTable!AH$3:AH$308,MATCH(totalExpenditure!$A241,[2]pivotTable!$A$3:$A$308,0))/100*INDEX(gDP!AW$6:AW$271,MATCH(totalExpenditure!$A241,gDP!$B$6:$B$271)))</f>
        <v>#N/A</v>
      </c>
      <c r="AI241" s="77" t="e">
        <f>IF(INDEX([2]pivotTable!AI$3:AI$308,MATCH(totalExpenditure!$A241,[2]pivotTable!$A$3:$A$308,0))/100*INDEX(gDP!AX$6:AX$271,MATCH(totalExpenditure!$A241,gDP!$B$6:$B$271))=0,"",INDEX([2]pivotTable!AI$3:AI$308,MATCH(totalExpenditure!$A241,[2]pivotTable!$A$3:$A$308,0))/100*INDEX(gDP!AX$6:AX$271,MATCH(totalExpenditure!$A241,gDP!$B$6:$B$271)))</f>
        <v>#N/A</v>
      </c>
      <c r="AJ241" s="77" t="e">
        <f>IF(INDEX([2]pivotTable!AJ$3:AJ$308,MATCH(totalExpenditure!$A241,[2]pivotTable!$A$3:$A$308,0))/100*INDEX(gDP!AY$6:AY$271,MATCH(totalExpenditure!$A241,gDP!$B$6:$B$271))=0,"",INDEX([2]pivotTable!AJ$3:AJ$308,MATCH(totalExpenditure!$A241,[2]pivotTable!$A$3:$A$308,0))/100*INDEX(gDP!AY$6:AY$271,MATCH(totalExpenditure!$A241,gDP!$B$6:$B$271)))</f>
        <v>#N/A</v>
      </c>
      <c r="AK241" s="77" t="e">
        <f>IF(INDEX([2]pivotTable!AK$3:AK$308,MATCH(totalExpenditure!$A241,[2]pivotTable!$A$3:$A$308,0))/100*INDEX(gDP!AZ$6:AZ$271,MATCH(totalExpenditure!$A241,gDP!$B$6:$B$271))=0,"",INDEX([2]pivotTable!AK$3:AK$308,MATCH(totalExpenditure!$A241,[2]pivotTable!$A$3:$A$308,0))/100*INDEX(gDP!AZ$6:AZ$271,MATCH(totalExpenditure!$A241,gDP!$B$6:$B$271)))</f>
        <v>#N/A</v>
      </c>
      <c r="AL241" s="77" t="e">
        <f>IF(INDEX([2]pivotTable!AL$3:AL$308,MATCH(totalExpenditure!$A241,[2]pivotTable!$A$3:$A$308,0))/100*INDEX(gDP!BA$6:BA$271,MATCH(totalExpenditure!$A241,gDP!$B$6:$B$271))=0,"",INDEX([2]pivotTable!AL$3:AL$308,MATCH(totalExpenditure!$A241,[2]pivotTable!$A$3:$A$308,0))/100*INDEX(gDP!BA$6:BA$271,MATCH(totalExpenditure!$A241,gDP!$B$6:$B$271)))</f>
        <v>#N/A</v>
      </c>
      <c r="AM241" s="77" t="e">
        <f>IF(INDEX([2]pivotTable!AM$3:AM$308,MATCH(totalExpenditure!$A241,[2]pivotTable!$A$3:$A$308,0))/100*INDEX(gDP!BB$6:BB$271,MATCH(totalExpenditure!$A241,gDP!$B$6:$B$271))=0,"",INDEX([2]pivotTable!AM$3:AM$308,MATCH(totalExpenditure!$A241,[2]pivotTable!$A$3:$A$308,0))/100*INDEX(gDP!BB$6:BB$271,MATCH(totalExpenditure!$A241,gDP!$B$6:$B$271)))</f>
        <v>#N/A</v>
      </c>
      <c r="AN241" s="77" t="e">
        <f>IF(INDEX([2]pivotTable!AN$3:AN$308,MATCH(totalExpenditure!$A241,[2]pivotTable!$A$3:$A$308,0))/100*INDEX(gDP!BC$6:BC$271,MATCH(totalExpenditure!$A241,gDP!$B$6:$B$271))=0,"",INDEX([2]pivotTable!AN$3:AN$308,MATCH(totalExpenditure!$A241,[2]pivotTable!$A$3:$A$308,0))/100*INDEX(gDP!BC$6:BC$271,MATCH(totalExpenditure!$A241,gDP!$B$6:$B$271)))</f>
        <v>#N/A</v>
      </c>
      <c r="AO241" s="77" t="e">
        <f>IF(INDEX([2]pivotTable!AO$3:AO$308,MATCH(totalExpenditure!$A241,[2]pivotTable!$A$3:$A$308,0))/100*INDEX(gDP!BD$6:BD$271,MATCH(totalExpenditure!$A241,gDP!$B$6:$B$271))=0,"",INDEX([2]pivotTable!AO$3:AO$308,MATCH(totalExpenditure!$A241,[2]pivotTable!$A$3:$A$308,0))/100*INDEX(gDP!BD$6:BD$271,MATCH(totalExpenditure!$A241,gDP!$B$6:$B$271)))</f>
        <v>#N/A</v>
      </c>
      <c r="AP241" s="77" t="e">
        <f>IF(INDEX([2]pivotTable!AP$3:AP$308,MATCH(totalExpenditure!$A241,[2]pivotTable!$A$3:$A$308,0))/100*INDEX(gDP!BE$6:BE$271,MATCH(totalExpenditure!$A241,gDP!$B$6:$B$271))=0,"",INDEX([2]pivotTable!AP$3:AP$308,MATCH(totalExpenditure!$A241,[2]pivotTable!$A$3:$A$308,0))/100*INDEX(gDP!BE$6:BE$271,MATCH(totalExpenditure!$A241,gDP!$B$6:$B$271)))</f>
        <v>#N/A</v>
      </c>
      <c r="AQ241" s="77" t="e">
        <f>IF(INDEX([2]pivotTable!AQ$3:AQ$308,MATCH(totalExpenditure!$A241,[2]pivotTable!$A$3:$A$308,0))/100*INDEX(gDP!BF$6:BF$271,MATCH(totalExpenditure!$A241,gDP!$B$6:$B$271))=0,"",INDEX([2]pivotTable!AQ$3:AQ$308,MATCH(totalExpenditure!$A241,[2]pivotTable!$A$3:$A$308,0))/100*INDEX(gDP!BF$6:BF$271,MATCH(totalExpenditure!$A241,gDP!$B$6:$B$271)))</f>
        <v>#N/A</v>
      </c>
      <c r="AR241" s="77" t="e">
        <f>IF(INDEX([2]pivotTable!AR$3:AR$308,MATCH(totalExpenditure!$A241,[2]pivotTable!$A$3:$A$308,0))/100*INDEX(gDP!BG$6:BG$271,MATCH(totalExpenditure!$A241,gDP!$B$6:$B$271))=0,"",INDEX([2]pivotTable!AR$3:AR$308,MATCH(totalExpenditure!$A241,[2]pivotTable!$A$3:$A$308,0))/100*INDEX(gDP!BG$6:BG$271,MATCH(totalExpenditure!$A241,gDP!$B$6:$B$271)))</f>
        <v>#N/A</v>
      </c>
      <c r="AS241" s="77" t="e">
        <f>IF(INDEX([2]pivotTable!AS$3:AS$308,MATCH(totalExpenditure!$A241,[2]pivotTable!$A$3:$A$308,0))/100*INDEX(gDP!BH$6:BH$271,MATCH(totalExpenditure!$A241,gDP!$B$6:$B$271))=0,"",INDEX([2]pivotTable!AS$3:AS$308,MATCH(totalExpenditure!$A241,[2]pivotTable!$A$3:$A$308,0))/100*INDEX(gDP!BH$6:BH$271,MATCH(totalExpenditure!$A241,gDP!$B$6:$B$271)))</f>
        <v>#N/A</v>
      </c>
      <c r="AT241" s="77" t="e">
        <f>IF(INDEX([2]pivotTable!AT$3:AT$308,MATCH(totalExpenditure!$A241,[2]pivotTable!$A$3:$A$308,0))/100*INDEX(gDP!BI$6:BI$271,MATCH(totalExpenditure!$A241,gDP!$B$6:$B$271))=0,"",INDEX([2]pivotTable!AT$3:AT$308,MATCH(totalExpenditure!$A241,[2]pivotTable!$A$3:$A$308,0))/100*INDEX(gDP!BI$6:BI$271,MATCH(totalExpenditure!$A241,gDP!$B$6:$B$271)))</f>
        <v>#N/A</v>
      </c>
      <c r="AU241" s="77" t="e">
        <f>IF(INDEX([2]pivotTable!AU$3:AU$308,MATCH(totalExpenditure!$A241,[2]pivotTable!$A$3:$A$308,0))/100*INDEX(gDP!BJ$6:BJ$271,MATCH(totalExpenditure!$A241,gDP!$B$6:$B$271))=0,"",INDEX([2]pivotTable!AU$3:AU$308,MATCH(totalExpenditure!$A241,[2]pivotTable!$A$3:$A$308,0))/100*INDEX(gDP!BJ$6:BJ$271,MATCH(totalExpenditure!$A241,gDP!$B$6:$B$271)))</f>
        <v>#N/A</v>
      </c>
      <c r="AV241" s="77" t="e">
        <f>IF(INDEX([2]pivotTable!AV$3:AV$308,MATCH(totalExpenditure!$A241,[2]pivotTable!$A$3:$A$308,0))/100*INDEX(gDP!BK$6:BK$271,MATCH(totalExpenditure!$A241,gDP!$B$6:$B$271))=0,"",INDEX([2]pivotTable!AV$3:AV$308,MATCH(totalExpenditure!$A241,[2]pivotTable!$A$3:$A$308,0))/100*INDEX(gDP!BK$6:BK$271,MATCH(totalExpenditure!$A241,gDP!$B$6:$B$271)))</f>
        <v>#N/A</v>
      </c>
      <c r="AW241" s="77" t="e">
        <f>IF(INDEX([2]pivotTable!AW$3:AW$308,MATCH(totalExpenditure!$A241,[2]pivotTable!$A$3:$A$308,0))/100*INDEX(gDP!BL$6:BL$271,MATCH(totalExpenditure!$A241,gDP!$B$6:$B$271))=0,"",INDEX([2]pivotTable!AW$3:AW$308,MATCH(totalExpenditure!$A241,[2]pivotTable!$A$3:$A$308,0))/100*INDEX(gDP!BL$6:BL$271,MATCH(totalExpenditure!$A241,gDP!$B$6:$B$271)))</f>
        <v>#N/A</v>
      </c>
      <c r="AX241" s="77" t="e">
        <f>IF(INDEX([2]pivotTable!AX$3:AX$308,MATCH(totalExpenditure!$A241,[2]pivotTable!$A$3:$A$308,0))/100*INDEX(gDP!BM$6:BM$271,MATCH(totalExpenditure!$A241,gDP!$B$6:$B$271))=0,"",INDEX([2]pivotTable!AX$3:AX$308,MATCH(totalExpenditure!$A241,[2]pivotTable!$A$3:$A$308,0))/100*INDEX(gDP!BM$6:BM$271,MATCH(totalExpenditure!$A241,gDP!$B$6:$B$271)))</f>
        <v>#N/A</v>
      </c>
      <c r="AY241" s="77" t="e">
        <f>IF(INDEX([2]pivotTable!AY$3:AY$308,MATCH(totalExpenditure!$A241,[2]pivotTable!$A$3:$A$308,0))/100*INDEX(gDP!BN$6:BN$271,MATCH(totalExpenditure!$A241,gDP!$B$6:$B$271))=0,"",INDEX([2]pivotTable!AY$3:AY$308,MATCH(totalExpenditure!$A241,[2]pivotTable!$A$3:$A$308,0))/100*INDEX(gDP!BN$6:BN$271,MATCH(totalExpenditure!$A241,gDP!$B$6:$B$271)))</f>
        <v>#N/A</v>
      </c>
      <c r="AZ241" s="77" t="e">
        <f>IF(INDEX([2]pivotTable!AZ$3:AZ$308,MATCH(totalExpenditure!$A241,[2]pivotTable!$A$3:$A$308,0))/100*INDEX(gDP!BO$6:BO$271,MATCH(totalExpenditure!$A241,gDP!$B$6:$B$271))=0,"",INDEX([2]pivotTable!AZ$3:AZ$308,MATCH(totalExpenditure!$A241,[2]pivotTable!$A$3:$A$308,0))/100*INDEX(gDP!BO$6:BO$271,MATCH(totalExpenditure!$A241,gDP!$B$6:$B$271)))</f>
        <v>#N/A</v>
      </c>
      <c r="BA241" s="77" t="e">
        <f>IF(INDEX([2]pivotTable!B$310:B$615,MATCH(totalExpenditure!$A241,[2]pivotTable!$A$310:$A$615,0))/100*INDEX(gDP!Q$6:Q$271,MATCH(totalExpenditure!$A241,gDP!$B$6:$B$271))=0,"",INDEX([2]pivotTable!B$310:B$615,MATCH(totalExpenditure!$A241,[2]pivotTable!$A$310:$A$615,0))/100*INDEX(gDP!Q$6:Q$271,MATCH(totalExpenditure!$A241,gDP!$B$6:$B$271)))</f>
        <v>#N/A</v>
      </c>
      <c r="BB241" s="77" t="e">
        <f>IF(INDEX([2]pivotTable!C$310:C$615,MATCH(totalExpenditure!$A241,[2]pivotTable!$A$310:$A$615,0))/100*INDEX(gDP!R$6:R$271,MATCH(totalExpenditure!$A241,gDP!$B$6:$B$271))=0,"",INDEX([2]pivotTable!C$310:C$615,MATCH(totalExpenditure!$A241,[2]pivotTable!$A$310:$A$615,0))/100*INDEX(gDP!R$6:R$271,MATCH(totalExpenditure!$A241,gDP!$B$6:$B$271)))</f>
        <v>#N/A</v>
      </c>
      <c r="BC241" s="77" t="e">
        <f>IF(INDEX([2]pivotTable!D$310:D$615,MATCH(totalExpenditure!$A241,[2]pivotTable!$A$310:$A$615,0))/100*INDEX(gDP!S$6:S$271,MATCH(totalExpenditure!$A241,gDP!$B$6:$B$271))=0,"",INDEX([2]pivotTable!D$310:D$615,MATCH(totalExpenditure!$A241,[2]pivotTable!$A$310:$A$615,0))/100*INDEX(gDP!S$6:S$271,MATCH(totalExpenditure!$A241,gDP!$B$6:$B$271)))</f>
        <v>#N/A</v>
      </c>
      <c r="BD241" s="77" t="e">
        <f>IF(INDEX([2]pivotTable!E$310:E$615,MATCH(totalExpenditure!$A241,[2]pivotTable!$A$310:$A$615,0))/100*INDEX(gDP!T$6:T$271,MATCH(totalExpenditure!$A241,gDP!$B$6:$B$271))=0,"",INDEX([2]pivotTable!E$310:E$615,MATCH(totalExpenditure!$A241,[2]pivotTable!$A$310:$A$615,0))/100*INDEX(gDP!T$6:T$271,MATCH(totalExpenditure!$A241,gDP!$B$6:$B$271)))</f>
        <v>#N/A</v>
      </c>
      <c r="BE241" s="77" t="e">
        <f>IF(INDEX([2]pivotTable!F$310:F$615,MATCH(totalExpenditure!$A241,[2]pivotTable!$A$310:$A$615,0))/100*INDEX(gDP!U$6:U$271,MATCH(totalExpenditure!$A241,gDP!$B$6:$B$271))=0,"",INDEX([2]pivotTable!F$310:F$615,MATCH(totalExpenditure!$A241,[2]pivotTable!$A$310:$A$615,0))/100*INDEX(gDP!U$6:U$271,MATCH(totalExpenditure!$A241,gDP!$B$6:$B$271)))</f>
        <v>#N/A</v>
      </c>
      <c r="BF241" s="77" t="e">
        <f>IF(INDEX([2]pivotTable!G$310:G$615,MATCH(totalExpenditure!$A241,[2]pivotTable!$A$310:$A$615,0))/100*INDEX(gDP!V$6:V$271,MATCH(totalExpenditure!$A241,gDP!$B$6:$B$271))=0,"",INDEX([2]pivotTable!G$310:G$615,MATCH(totalExpenditure!$A241,[2]pivotTable!$A$310:$A$615,0))/100*INDEX(gDP!V$6:V$271,MATCH(totalExpenditure!$A241,gDP!$B$6:$B$271)))</f>
        <v>#N/A</v>
      </c>
      <c r="BG241" s="77" t="e">
        <f>IF(INDEX([2]pivotTable!H$310:H$615,MATCH(totalExpenditure!$A241,[2]pivotTable!$A$310:$A$615,0))/100*INDEX(gDP!W$6:W$271,MATCH(totalExpenditure!$A241,gDP!$B$6:$B$271))=0,"",INDEX([2]pivotTable!H$310:H$615,MATCH(totalExpenditure!$A241,[2]pivotTable!$A$310:$A$615,0))/100*INDEX(gDP!W$6:W$271,MATCH(totalExpenditure!$A241,gDP!$B$6:$B$271)))</f>
        <v>#N/A</v>
      </c>
      <c r="BH241" s="77" t="e">
        <f>IF(INDEX([2]pivotTable!I$310:I$615,MATCH(totalExpenditure!$A241,[2]pivotTable!$A$310:$A$615,0))/100*INDEX(gDP!X$6:X$271,MATCH(totalExpenditure!$A241,gDP!$B$6:$B$271))=0,"",INDEX([2]pivotTable!I$310:I$615,MATCH(totalExpenditure!$A241,[2]pivotTable!$A$310:$A$615,0))/100*INDEX(gDP!X$6:X$271,MATCH(totalExpenditure!$A241,gDP!$B$6:$B$271)))</f>
        <v>#N/A</v>
      </c>
      <c r="BI241" s="77" t="e">
        <f>IF(INDEX([2]pivotTable!J$310:J$615,MATCH(totalExpenditure!$A241,[2]pivotTable!$A$310:$A$615,0))/100*INDEX(gDP!Y$6:Y$271,MATCH(totalExpenditure!$A241,gDP!$B$6:$B$271))=0,"",INDEX([2]pivotTable!J$310:J$615,MATCH(totalExpenditure!$A241,[2]pivotTable!$A$310:$A$615,0))/100*INDEX(gDP!Y$6:Y$271,MATCH(totalExpenditure!$A241,gDP!$B$6:$B$271)))</f>
        <v>#N/A</v>
      </c>
      <c r="BJ241" s="77" t="e">
        <f>IF(INDEX([2]pivotTable!K$310:K$615,MATCH(totalExpenditure!$A241,[2]pivotTable!$A$310:$A$615,0))/100*INDEX(gDP!Z$6:Z$271,MATCH(totalExpenditure!$A241,gDP!$B$6:$B$271))=0,"",INDEX([2]pivotTable!K$310:K$615,MATCH(totalExpenditure!$A241,[2]pivotTable!$A$310:$A$615,0))/100*INDEX(gDP!Z$6:Z$271,MATCH(totalExpenditure!$A241,gDP!$B$6:$B$271)))</f>
        <v>#N/A</v>
      </c>
      <c r="BK241" s="77" t="e">
        <f>IF(INDEX([2]pivotTable!L$310:L$615,MATCH(totalExpenditure!$A241,[2]pivotTable!$A$310:$A$615,0))/100*INDEX(gDP!AA$6:AA$271,MATCH(totalExpenditure!$A241,gDP!$B$6:$B$271))=0,"",INDEX([2]pivotTable!L$310:L$615,MATCH(totalExpenditure!$A241,[2]pivotTable!$A$310:$A$615,0))/100*INDEX(gDP!AA$6:AA$271,MATCH(totalExpenditure!$A241,gDP!$B$6:$B$271)))</f>
        <v>#N/A</v>
      </c>
      <c r="BL241" s="77" t="e">
        <f>IF(INDEX([2]pivotTable!M$310:M$615,MATCH(totalExpenditure!$A241,[2]pivotTable!$A$310:$A$615,0))/100*INDEX(gDP!AB$6:AB$271,MATCH(totalExpenditure!$A241,gDP!$B$6:$B$271))=0,"",INDEX([2]pivotTable!M$310:M$615,MATCH(totalExpenditure!$A241,[2]pivotTable!$A$310:$A$615,0))/100*INDEX(gDP!AB$6:AB$271,MATCH(totalExpenditure!$A241,gDP!$B$6:$B$271)))</f>
        <v>#N/A</v>
      </c>
      <c r="BM241" s="77" t="e">
        <f>IF(INDEX([2]pivotTable!N$310:N$615,MATCH(totalExpenditure!$A241,[2]pivotTable!$A$310:$A$615,0))/100*INDEX(gDP!AC$6:AC$271,MATCH(totalExpenditure!$A241,gDP!$B$6:$B$271))=0,"",INDEX([2]pivotTable!N$310:N$615,MATCH(totalExpenditure!$A241,[2]pivotTable!$A$310:$A$615,0))/100*INDEX(gDP!AC$6:AC$271,MATCH(totalExpenditure!$A241,gDP!$B$6:$B$271)))</f>
        <v>#N/A</v>
      </c>
      <c r="BN241" s="77" t="e">
        <f>IF(INDEX([2]pivotTable!O$310:O$615,MATCH(totalExpenditure!$A241,[2]pivotTable!$A$310:$A$615,0))/100*INDEX(gDP!AD$6:AD$271,MATCH(totalExpenditure!$A241,gDP!$B$6:$B$271))=0,"",INDEX([2]pivotTable!O$310:O$615,MATCH(totalExpenditure!$A241,[2]pivotTable!$A$310:$A$615,0))/100*INDEX(gDP!AD$6:AD$271,MATCH(totalExpenditure!$A241,gDP!$B$6:$B$271)))</f>
        <v>#N/A</v>
      </c>
      <c r="BO241" s="77" t="e">
        <f>IF(INDEX([2]pivotTable!P$310:P$615,MATCH(totalExpenditure!$A241,[2]pivotTable!$A$310:$A$615,0))/100*INDEX(gDP!AE$6:AE$271,MATCH(totalExpenditure!$A241,gDP!$B$6:$B$271))=0,"",INDEX([2]pivotTable!P$310:P$615,MATCH(totalExpenditure!$A241,[2]pivotTable!$A$310:$A$615,0))/100*INDEX(gDP!AE$6:AE$271,MATCH(totalExpenditure!$A241,gDP!$B$6:$B$271)))</f>
        <v>#N/A</v>
      </c>
      <c r="BP241" s="77" t="e">
        <f>IF(INDEX([2]pivotTable!Q$310:Q$615,MATCH(totalExpenditure!$A241,[2]pivotTable!$A$310:$A$615,0))/100*INDEX(gDP!AF$6:AF$271,MATCH(totalExpenditure!$A241,gDP!$B$6:$B$271))=0,"",INDEX([2]pivotTable!Q$310:Q$615,MATCH(totalExpenditure!$A241,[2]pivotTable!$A$310:$A$615,0))/100*INDEX(gDP!AF$6:AF$271,MATCH(totalExpenditure!$A241,gDP!$B$6:$B$271)))</f>
        <v>#N/A</v>
      </c>
      <c r="BQ241" s="77" t="e">
        <f>IF(INDEX([2]pivotTable!R$310:R$615,MATCH(totalExpenditure!$A241,[2]pivotTable!$A$310:$A$615,0))/100*INDEX(gDP!AG$6:AG$271,MATCH(totalExpenditure!$A241,gDP!$B$6:$B$271))=0,"",INDEX([2]pivotTable!R$310:R$615,MATCH(totalExpenditure!$A241,[2]pivotTable!$A$310:$A$615,0))/100*INDEX(gDP!AG$6:AG$271,MATCH(totalExpenditure!$A241,gDP!$B$6:$B$271)))</f>
        <v>#N/A</v>
      </c>
      <c r="BR241" s="77" t="e">
        <f>IF(INDEX([2]pivotTable!S$310:S$615,MATCH(totalExpenditure!$A241,[2]pivotTable!$A$310:$A$615,0))/100*INDEX(gDP!AH$6:AH$271,MATCH(totalExpenditure!$A241,gDP!$B$6:$B$271))=0,"",INDEX([2]pivotTable!S$310:S$615,MATCH(totalExpenditure!$A241,[2]pivotTable!$A$310:$A$615,0))/100*INDEX(gDP!AH$6:AH$271,MATCH(totalExpenditure!$A241,gDP!$B$6:$B$271)))</f>
        <v>#N/A</v>
      </c>
      <c r="BS241" s="77" t="e">
        <f>IF(INDEX([2]pivotTable!T$310:T$615,MATCH(totalExpenditure!$A241,[2]pivotTable!$A$310:$A$615,0))/100*INDEX(gDP!AI$6:AI$271,MATCH(totalExpenditure!$A241,gDP!$B$6:$B$271))=0,"",INDEX([2]pivotTable!T$310:T$615,MATCH(totalExpenditure!$A241,[2]pivotTable!$A$310:$A$615,0))/100*INDEX(gDP!AI$6:AI$271,MATCH(totalExpenditure!$A241,gDP!$B$6:$B$271)))</f>
        <v>#N/A</v>
      </c>
      <c r="BT241" s="77" t="e">
        <f>IF(INDEX([2]pivotTable!U$310:U$615,MATCH(totalExpenditure!$A241,[2]pivotTable!$A$310:$A$615,0))/100*INDEX(gDP!AJ$6:AJ$271,MATCH(totalExpenditure!$A241,gDP!$B$6:$B$271))=0,"",INDEX([2]pivotTable!U$310:U$615,MATCH(totalExpenditure!$A241,[2]pivotTable!$A$310:$A$615,0))/100*INDEX(gDP!AJ$6:AJ$271,MATCH(totalExpenditure!$A241,gDP!$B$6:$B$271)))</f>
        <v>#N/A</v>
      </c>
      <c r="BU241" s="77" t="e">
        <f>IF(INDEX([2]pivotTable!V$310:V$615,MATCH(totalExpenditure!$A241,[2]pivotTable!$A$310:$A$615,0))/100*INDEX(gDP!AK$6:AK$271,MATCH(totalExpenditure!$A241,gDP!$B$6:$B$271))=0,"",INDEX([2]pivotTable!V$310:V$615,MATCH(totalExpenditure!$A241,[2]pivotTable!$A$310:$A$615,0))/100*INDEX(gDP!AK$6:AK$271,MATCH(totalExpenditure!$A241,gDP!$B$6:$B$271)))</f>
        <v>#N/A</v>
      </c>
      <c r="BV241" s="77" t="e">
        <f>IF(INDEX([2]pivotTable!W$310:W$615,MATCH(totalExpenditure!$A241,[2]pivotTable!$A$310:$A$615,0))/100*INDEX(gDP!AL$6:AL$271,MATCH(totalExpenditure!$A241,gDP!$B$6:$B$271))=0,"",INDEX([2]pivotTable!W$310:W$615,MATCH(totalExpenditure!$A241,[2]pivotTable!$A$310:$A$615,0))/100*INDEX(gDP!AL$6:AL$271,MATCH(totalExpenditure!$A241,gDP!$B$6:$B$271)))</f>
        <v>#N/A</v>
      </c>
      <c r="BW241" s="77" t="e">
        <f>IF(INDEX([2]pivotTable!X$310:X$615,MATCH(totalExpenditure!$A241,[2]pivotTable!$A$310:$A$615,0))/100*INDEX(gDP!AM$6:AM$271,MATCH(totalExpenditure!$A241,gDP!$B$6:$B$271))=0,"",INDEX([2]pivotTable!X$310:X$615,MATCH(totalExpenditure!$A241,[2]pivotTable!$A$310:$A$615,0))/100*INDEX(gDP!AM$6:AM$271,MATCH(totalExpenditure!$A241,gDP!$B$6:$B$271)))</f>
        <v>#N/A</v>
      </c>
      <c r="BX241" s="77" t="e">
        <f>IF(INDEX([2]pivotTable!Y$310:Y$615,MATCH(totalExpenditure!$A241,[2]pivotTable!$A$310:$A$615,0))/100*INDEX(gDP!AN$6:AN$271,MATCH(totalExpenditure!$A241,gDP!$B$6:$B$271))=0,"",INDEX([2]pivotTable!Y$310:Y$615,MATCH(totalExpenditure!$A241,[2]pivotTable!$A$310:$A$615,0))/100*INDEX(gDP!AN$6:AN$271,MATCH(totalExpenditure!$A241,gDP!$B$6:$B$271)))</f>
        <v>#N/A</v>
      </c>
      <c r="BY241" s="77" t="e">
        <f>IF(INDEX([2]pivotTable!Z$310:Z$615,MATCH(totalExpenditure!$A241,[2]pivotTable!$A$310:$A$615,0))/100*INDEX(gDP!AO$6:AO$271,MATCH(totalExpenditure!$A241,gDP!$B$6:$B$271))=0,"",INDEX([2]pivotTable!Z$310:Z$615,MATCH(totalExpenditure!$A241,[2]pivotTable!$A$310:$A$615,0))/100*INDEX(gDP!AO$6:AO$271,MATCH(totalExpenditure!$A241,gDP!$B$6:$B$271)))</f>
        <v>#N/A</v>
      </c>
      <c r="BZ241" s="77" t="e">
        <f>IF(INDEX([2]pivotTable!AA$310:AA$615,MATCH(totalExpenditure!$A241,[2]pivotTable!$A$310:$A$615,0))/100*INDEX(gDP!AP$6:AP$271,MATCH(totalExpenditure!$A241,gDP!$B$6:$B$271))=0,"",INDEX([2]pivotTable!AA$310:AA$615,MATCH(totalExpenditure!$A241,[2]pivotTable!$A$310:$A$615,0))/100*INDEX(gDP!AP$6:AP$271,MATCH(totalExpenditure!$A241,gDP!$B$6:$B$271)))</f>
        <v>#N/A</v>
      </c>
      <c r="CA241" s="77" t="e">
        <f>IF(INDEX([2]pivotTable!AB$310:AB$615,MATCH(totalExpenditure!$A241,[2]pivotTable!$A$310:$A$615,0))/100*INDEX(gDP!AQ$6:AQ$271,MATCH(totalExpenditure!$A241,gDP!$B$6:$B$271))=0,"",INDEX([2]pivotTable!AB$310:AB$615,MATCH(totalExpenditure!$A241,[2]pivotTable!$A$310:$A$615,0))/100*INDEX(gDP!AQ$6:AQ$271,MATCH(totalExpenditure!$A241,gDP!$B$6:$B$271)))</f>
        <v>#N/A</v>
      </c>
      <c r="CB241" s="77" t="e">
        <f>IF(INDEX([2]pivotTable!AC$310:AC$615,MATCH(totalExpenditure!$A241,[2]pivotTable!$A$310:$A$615,0))/100*INDEX(gDP!AR$6:AR$271,MATCH(totalExpenditure!$A241,gDP!$B$6:$B$271))=0,"",INDEX([2]pivotTable!AC$310:AC$615,MATCH(totalExpenditure!$A241,[2]pivotTable!$A$310:$A$615,0))/100*INDEX(gDP!AR$6:AR$271,MATCH(totalExpenditure!$A241,gDP!$B$6:$B$271)))</f>
        <v>#N/A</v>
      </c>
      <c r="CC241" s="77" t="e">
        <f>IF(INDEX([2]pivotTable!AD$310:AD$615,MATCH(totalExpenditure!$A241,[2]pivotTable!$A$310:$A$615,0))/100*INDEX(gDP!AS$6:AS$271,MATCH(totalExpenditure!$A241,gDP!$B$6:$B$271))=0,"",INDEX([2]pivotTable!AD$310:AD$615,MATCH(totalExpenditure!$A241,[2]pivotTable!$A$310:$A$615,0))/100*INDEX(gDP!AS$6:AS$271,MATCH(totalExpenditure!$A241,gDP!$B$6:$B$271)))</f>
        <v>#N/A</v>
      </c>
      <c r="CD241" s="77" t="e">
        <f>IF(INDEX([2]pivotTable!AE$310:AE$615,MATCH(totalExpenditure!$A241,[2]pivotTable!$A$310:$A$615,0))/100*INDEX(gDP!AT$6:AT$271,MATCH(totalExpenditure!$A241,gDP!$B$6:$B$271))=0,"",INDEX([2]pivotTable!AE$310:AE$615,MATCH(totalExpenditure!$A241,[2]pivotTable!$A$310:$A$615,0))/100*INDEX(gDP!AT$6:AT$271,MATCH(totalExpenditure!$A241,gDP!$B$6:$B$271)))</f>
        <v>#N/A</v>
      </c>
      <c r="CE241" s="77" t="e">
        <f>IF(INDEX([2]pivotTable!AF$310:AF$615,MATCH(totalExpenditure!$A241,[2]pivotTable!$A$310:$A$615,0))/100*INDEX(gDP!AU$6:AU$271,MATCH(totalExpenditure!$A241,gDP!$B$6:$B$271))=0,"",INDEX([2]pivotTable!AF$310:AF$615,MATCH(totalExpenditure!$A241,[2]pivotTable!$A$310:$A$615,0))/100*INDEX(gDP!AU$6:AU$271,MATCH(totalExpenditure!$A241,gDP!$B$6:$B$271)))</f>
        <v>#N/A</v>
      </c>
      <c r="CF241" s="77" t="e">
        <f>IF(INDEX([2]pivotTable!AG$310:AG$615,MATCH(totalExpenditure!$A241,[2]pivotTable!$A$310:$A$615,0))/100*INDEX(gDP!AV$6:AV$271,MATCH(totalExpenditure!$A241,gDP!$B$6:$B$271))=0,"",INDEX([2]pivotTable!AG$310:AG$615,MATCH(totalExpenditure!$A241,[2]pivotTable!$A$310:$A$615,0))/100*INDEX(gDP!AV$6:AV$271,MATCH(totalExpenditure!$A241,gDP!$B$6:$B$271)))</f>
        <v>#N/A</v>
      </c>
      <c r="CG241" s="77" t="e">
        <f>IF(INDEX([2]pivotTable!AH$310:AH$615,MATCH(totalExpenditure!$A241,[2]pivotTable!$A$310:$A$615,0))/100*INDEX(gDP!AW$6:AW$271,MATCH(totalExpenditure!$A241,gDP!$B$6:$B$271))=0,"",INDEX([2]pivotTable!AH$310:AH$615,MATCH(totalExpenditure!$A241,[2]pivotTable!$A$310:$A$615,0))/100*INDEX(gDP!AW$6:AW$271,MATCH(totalExpenditure!$A241,gDP!$B$6:$B$271)))</f>
        <v>#N/A</v>
      </c>
      <c r="CH241" s="77" t="e">
        <f>IF(INDEX([2]pivotTable!AI$310:AI$615,MATCH(totalExpenditure!$A241,[2]pivotTable!$A$310:$A$615,0))/100*INDEX(gDP!AX$6:AX$271,MATCH(totalExpenditure!$A241,gDP!$B$6:$B$271))=0,"",INDEX([2]pivotTable!AI$310:AI$615,MATCH(totalExpenditure!$A241,[2]pivotTable!$A$310:$A$615,0))/100*INDEX(gDP!AX$6:AX$271,MATCH(totalExpenditure!$A241,gDP!$B$6:$B$271)))</f>
        <v>#N/A</v>
      </c>
      <c r="CI241" s="77" t="e">
        <f>IF(INDEX([2]pivotTable!AJ$310:AJ$615,MATCH(totalExpenditure!$A241,[2]pivotTable!$A$310:$A$615,0))/100*INDEX(gDP!AY$6:AY$271,MATCH(totalExpenditure!$A241,gDP!$B$6:$B$271))=0,"",INDEX([2]pivotTable!AJ$310:AJ$615,MATCH(totalExpenditure!$A241,[2]pivotTable!$A$310:$A$615,0))/100*INDEX(gDP!AY$6:AY$271,MATCH(totalExpenditure!$A241,gDP!$B$6:$B$271)))</f>
        <v>#N/A</v>
      </c>
      <c r="CJ241" s="77" t="e">
        <f>IF(INDEX([2]pivotTable!AK$310:AK$615,MATCH(totalExpenditure!$A241,[2]pivotTable!$A$310:$A$615,0))/100*INDEX(gDP!AZ$6:AZ$271,MATCH(totalExpenditure!$A241,gDP!$B$6:$B$271))=0,"",INDEX([2]pivotTable!AK$310:AK$615,MATCH(totalExpenditure!$A241,[2]pivotTable!$A$310:$A$615,0))/100*INDEX(gDP!AZ$6:AZ$271,MATCH(totalExpenditure!$A241,gDP!$B$6:$B$271)))</f>
        <v>#N/A</v>
      </c>
      <c r="CK241" s="77" t="e">
        <f>IF(INDEX([2]pivotTable!AL$310:AL$615,MATCH(totalExpenditure!$A241,[2]pivotTable!$A$310:$A$615,0))/100*INDEX(gDP!BA$6:BA$271,MATCH(totalExpenditure!$A241,gDP!$B$6:$B$271))=0,"",INDEX([2]pivotTable!AL$310:AL$615,MATCH(totalExpenditure!$A241,[2]pivotTable!$A$310:$A$615,0))/100*INDEX(gDP!BA$6:BA$271,MATCH(totalExpenditure!$A241,gDP!$B$6:$B$271)))</f>
        <v>#N/A</v>
      </c>
      <c r="CL241" s="77" t="e">
        <f>IF(INDEX([2]pivotTable!AM$310:AM$615,MATCH(totalExpenditure!$A241,[2]pivotTable!$A$310:$A$615,0))/100*INDEX(gDP!BB$6:BB$271,MATCH(totalExpenditure!$A241,gDP!$B$6:$B$271))=0,"",INDEX([2]pivotTable!AM$310:AM$615,MATCH(totalExpenditure!$A241,[2]pivotTable!$A$310:$A$615,0))/100*INDEX(gDP!BB$6:BB$271,MATCH(totalExpenditure!$A241,gDP!$B$6:$B$271)))</f>
        <v>#N/A</v>
      </c>
      <c r="CM241" s="77" t="e">
        <f>IF(INDEX([2]pivotTable!AN$310:AN$615,MATCH(totalExpenditure!$A241,[2]pivotTable!$A$310:$A$615,0))/100*INDEX(gDP!BC$6:BC$271,MATCH(totalExpenditure!$A241,gDP!$B$6:$B$271))=0,"",INDEX([2]pivotTable!AN$310:AN$615,MATCH(totalExpenditure!$A241,[2]pivotTable!$A$310:$A$615,0))/100*INDEX(gDP!BC$6:BC$271,MATCH(totalExpenditure!$A241,gDP!$B$6:$B$271)))</f>
        <v>#N/A</v>
      </c>
      <c r="CN241" s="77" t="e">
        <f>IF(INDEX([2]pivotTable!AO$310:AO$615,MATCH(totalExpenditure!$A241,[2]pivotTable!$A$310:$A$615,0))/100*INDEX(gDP!BD$6:BD$271,MATCH(totalExpenditure!$A241,gDP!$B$6:$B$271))=0,"",INDEX([2]pivotTable!AO$310:AO$615,MATCH(totalExpenditure!$A241,[2]pivotTable!$A$310:$A$615,0))/100*INDEX(gDP!BD$6:BD$271,MATCH(totalExpenditure!$A241,gDP!$B$6:$B$271)))</f>
        <v>#N/A</v>
      </c>
      <c r="CO241" s="77" t="e">
        <f>IF(INDEX([2]pivotTable!AP$310:AP$615,MATCH(totalExpenditure!$A241,[2]pivotTable!$A$310:$A$615,0))/100*INDEX(gDP!BE$6:BE$271,MATCH(totalExpenditure!$A241,gDP!$B$6:$B$271))=0,"",INDEX([2]pivotTable!AP$310:AP$615,MATCH(totalExpenditure!$A241,[2]pivotTable!$A$310:$A$615,0))/100*INDEX(gDP!BE$6:BE$271,MATCH(totalExpenditure!$A241,gDP!$B$6:$B$271)))</f>
        <v>#N/A</v>
      </c>
      <c r="CP241" s="77" t="e">
        <f>IF(INDEX([2]pivotTable!AQ$310:AQ$615,MATCH(totalExpenditure!$A241,[2]pivotTable!$A$310:$A$615,0))/100*INDEX(gDP!BF$6:BF$271,MATCH(totalExpenditure!$A241,gDP!$B$6:$B$271))=0,"",INDEX([2]pivotTable!AQ$310:AQ$615,MATCH(totalExpenditure!$A241,[2]pivotTable!$A$310:$A$615,0))/100*INDEX(gDP!BF$6:BF$271,MATCH(totalExpenditure!$A241,gDP!$B$6:$B$271)))</f>
        <v>#N/A</v>
      </c>
      <c r="CQ241" s="77" t="e">
        <f>IF(INDEX([2]pivotTable!AR$310:AR$615,MATCH(totalExpenditure!$A241,[2]pivotTable!$A$310:$A$615,0))/100*INDEX(gDP!BG$6:BG$271,MATCH(totalExpenditure!$A241,gDP!$B$6:$B$271))=0,"",INDEX([2]pivotTable!AR$310:AR$615,MATCH(totalExpenditure!$A241,[2]pivotTable!$A$310:$A$615,0))/100*INDEX(gDP!BG$6:BG$271,MATCH(totalExpenditure!$A241,gDP!$B$6:$B$271)))</f>
        <v>#N/A</v>
      </c>
      <c r="CR241" s="77" t="e">
        <f>IF(INDEX([2]pivotTable!AS$310:AS$615,MATCH(totalExpenditure!$A241,[2]pivotTable!$A$310:$A$615,0))/100*INDEX(gDP!BH$6:BH$271,MATCH(totalExpenditure!$A241,gDP!$B$6:$B$271))=0,"",INDEX([2]pivotTable!AS$310:AS$615,MATCH(totalExpenditure!$A241,[2]pivotTable!$A$310:$A$615,0))/100*INDEX(gDP!BH$6:BH$271,MATCH(totalExpenditure!$A241,gDP!$B$6:$B$271)))</f>
        <v>#N/A</v>
      </c>
      <c r="CS241" s="77" t="e">
        <f>IF(INDEX([2]pivotTable!AT$310:AT$615,MATCH(totalExpenditure!$A241,[2]pivotTable!$A$310:$A$615,0))/100*INDEX(gDP!BI$6:BI$271,MATCH(totalExpenditure!$A241,gDP!$B$6:$B$271))=0,"",INDEX([2]pivotTable!AT$310:AT$615,MATCH(totalExpenditure!$A241,[2]pivotTable!$A$310:$A$615,0))/100*INDEX(gDP!BI$6:BI$271,MATCH(totalExpenditure!$A241,gDP!$B$6:$B$271)))</f>
        <v>#N/A</v>
      </c>
      <c r="CT241" s="77" t="e">
        <f>IF(INDEX([2]pivotTable!AU$310:AU$615,MATCH(totalExpenditure!$A241,[2]pivotTable!$A$310:$A$615,0))/100*INDEX(gDP!BJ$6:BJ$271,MATCH(totalExpenditure!$A241,gDP!$B$6:$B$271))=0,"",INDEX([2]pivotTable!AU$310:AU$615,MATCH(totalExpenditure!$A241,[2]pivotTable!$A$310:$A$615,0))/100*INDEX(gDP!BJ$6:BJ$271,MATCH(totalExpenditure!$A241,gDP!$B$6:$B$271)))</f>
        <v>#N/A</v>
      </c>
      <c r="CU241" s="77" t="e">
        <f>IF(INDEX([2]pivotTable!AV$310:AV$615,MATCH(totalExpenditure!$A241,[2]pivotTable!$A$310:$A$615,0))/100*INDEX(gDP!BK$6:BK$271,MATCH(totalExpenditure!$A241,gDP!$B$6:$B$271))=0,"",INDEX([2]pivotTable!AV$310:AV$615,MATCH(totalExpenditure!$A241,[2]pivotTable!$A$310:$A$615,0))/100*INDEX(gDP!BK$6:BK$271,MATCH(totalExpenditure!$A241,gDP!$B$6:$B$271)))</f>
        <v>#N/A</v>
      </c>
      <c r="CV241" s="77" t="e">
        <f>IF(INDEX([2]pivotTable!AW$310:AW$615,MATCH(totalExpenditure!$A241,[2]pivotTable!$A$310:$A$615,0))/100*INDEX(gDP!BL$6:BL$271,MATCH(totalExpenditure!$A241,gDP!$B$6:$B$271))=0,"",INDEX([2]pivotTable!AW$310:AW$615,MATCH(totalExpenditure!$A241,[2]pivotTable!$A$310:$A$615,0))/100*INDEX(gDP!BL$6:BL$271,MATCH(totalExpenditure!$A241,gDP!$B$6:$B$271)))</f>
        <v>#N/A</v>
      </c>
      <c r="CW241" s="77" t="e">
        <f>IF(INDEX([2]pivotTable!AX$310:AX$615,MATCH(totalExpenditure!$A241,[2]pivotTable!$A$310:$A$615,0))/100*INDEX(gDP!BM$6:BM$271,MATCH(totalExpenditure!$A241,gDP!$B$6:$B$271))=0,"",INDEX([2]pivotTable!AX$310:AX$615,MATCH(totalExpenditure!$A241,[2]pivotTable!$A$310:$A$615,0))/100*INDEX(gDP!BM$6:BM$271,MATCH(totalExpenditure!$A241,gDP!$B$6:$B$271)))</f>
        <v>#N/A</v>
      </c>
      <c r="CX241" s="77" t="e">
        <f>IF(INDEX([2]pivotTable!AY$310:AY$615,MATCH(totalExpenditure!$A241,[2]pivotTable!$A$310:$A$615,0))/100*INDEX(gDP!BN$6:BN$271,MATCH(totalExpenditure!$A241,gDP!$B$6:$B$271))=0,"",INDEX([2]pivotTable!AY$310:AY$615,MATCH(totalExpenditure!$A241,[2]pivotTable!$A$310:$A$615,0))/100*INDEX(gDP!BN$6:BN$271,MATCH(totalExpenditure!$A241,gDP!$B$6:$B$271)))</f>
        <v>#N/A</v>
      </c>
      <c r="CY241" s="77" t="e">
        <f>IF(INDEX([2]pivotTable!AZ$310:AZ$615,MATCH(totalExpenditure!$A241,[2]pivotTable!$A$310:$A$615,0))/100*INDEX(gDP!BO$6:BO$271,MATCH(totalExpenditure!$A241,gDP!$B$6:$B$271))=0,"",INDEX([2]pivotTable!AZ$310:AZ$615,MATCH(totalExpenditure!$A241,[2]pivotTable!$A$310:$A$615,0))/100*INDEX(gDP!BO$6:BO$271,MATCH(totalExpenditure!$A241,gDP!$B$6:$B$271)))</f>
        <v>#N/A</v>
      </c>
      <c r="CZ241" s="77" t="e">
        <f>IF(B241="","",IF(BA241="","",B241-B241+INDEX(gDP!Q$6:Q$271,MATCH(totalExpenditure!$A241,gDP!$B$6:$B$271))))</f>
        <v>#N/A</v>
      </c>
      <c r="DA241" s="77" t="e">
        <f>IF(C241="","",IF(BB241="","",C241-C241+INDEX(gDP!R$6:R$271,MATCH(totalExpenditure!$A241,gDP!$B$6:$B$271))))</f>
        <v>#N/A</v>
      </c>
      <c r="DB241" s="77" t="e">
        <f>IF(D241="","",IF(BC241="","",D241-D241+INDEX(gDP!S$6:S$271,MATCH(totalExpenditure!$A241,gDP!$B$6:$B$271))))</f>
        <v>#N/A</v>
      </c>
      <c r="DC241" s="77" t="e">
        <f>IF(E241="","",IF(BD241="","",E241-E241+INDEX(gDP!T$6:T$271,MATCH(totalExpenditure!$A241,gDP!$B$6:$B$271))))</f>
        <v>#N/A</v>
      </c>
      <c r="DD241" s="77" t="e">
        <f>IF(F241="","",IF(BE241="","",F241-F241+INDEX(gDP!U$6:U$271,MATCH(totalExpenditure!$A241,gDP!$B$6:$B$271))))</f>
        <v>#N/A</v>
      </c>
      <c r="DE241" s="77" t="e">
        <f>IF(G241="","",IF(BF241="","",G241-G241+INDEX(gDP!V$6:V$271,MATCH(totalExpenditure!$A241,gDP!$B$6:$B$271))))</f>
        <v>#N/A</v>
      </c>
      <c r="DF241" s="77" t="e">
        <f>IF(H241="","",IF(BG241="","",H241-H241+INDEX(gDP!W$6:W$271,MATCH(totalExpenditure!$A241,gDP!$B$6:$B$271))))</f>
        <v>#N/A</v>
      </c>
      <c r="DG241" s="77" t="e">
        <f>IF(I241="","",IF(BH241="","",I241-I241+INDEX(gDP!X$6:X$271,MATCH(totalExpenditure!$A241,gDP!$B$6:$B$271))))</f>
        <v>#N/A</v>
      </c>
      <c r="DH241" s="77" t="e">
        <f>IF(J241="","",IF(BI241="","",J241-J241+INDEX(gDP!Y$6:Y$271,MATCH(totalExpenditure!$A241,gDP!$B$6:$B$271))))</f>
        <v>#N/A</v>
      </c>
      <c r="DI241" s="77" t="e">
        <f>IF(K241="","",IF(BJ241="","",K241-K241+INDEX(gDP!Z$6:Z$271,MATCH(totalExpenditure!$A241,gDP!$B$6:$B$271))))</f>
        <v>#N/A</v>
      </c>
      <c r="DJ241" s="77" t="e">
        <f>IF(L241="","",IF(BK241="","",L241-L241+INDEX(gDP!AA$6:AA$271,MATCH(totalExpenditure!$A241,gDP!$B$6:$B$271))))</f>
        <v>#N/A</v>
      </c>
      <c r="DK241" s="77" t="e">
        <f>IF(M241="","",IF(BL241="","",M241-M241+INDEX(gDP!AB$6:AB$271,MATCH(totalExpenditure!$A241,gDP!$B$6:$B$271))))</f>
        <v>#N/A</v>
      </c>
      <c r="DL241" s="77" t="e">
        <f>IF(N241="","",IF(BM241="","",N241-N241+INDEX(gDP!AC$6:AC$271,MATCH(totalExpenditure!$A241,gDP!$B$6:$B$271))))</f>
        <v>#N/A</v>
      </c>
      <c r="DM241" s="77" t="e">
        <f>IF(O241="","",IF(BN241="","",O241-O241+INDEX(gDP!AD$6:AD$271,MATCH(totalExpenditure!$A241,gDP!$B$6:$B$271))))</f>
        <v>#N/A</v>
      </c>
      <c r="DN241" s="77" t="e">
        <f>IF(P241="","",IF(BO241="","",P241-P241+INDEX(gDP!AE$6:AE$271,MATCH(totalExpenditure!$A241,gDP!$B$6:$B$271))))</f>
        <v>#N/A</v>
      </c>
      <c r="DO241" s="77" t="e">
        <f>IF(Q241="","",IF(BP241="","",Q241-Q241+INDEX(gDP!AF$6:AF$271,MATCH(totalExpenditure!$A241,gDP!$B$6:$B$271))))</f>
        <v>#N/A</v>
      </c>
      <c r="DP241" s="77" t="e">
        <f>IF(R241="","",IF(BQ241="","",R241-R241+INDEX(gDP!AG$6:AG$271,MATCH(totalExpenditure!$A241,gDP!$B$6:$B$271))))</f>
        <v>#N/A</v>
      </c>
      <c r="DQ241" s="77" t="e">
        <f>IF(S241="","",IF(BR241="","",S241-S241+INDEX(gDP!AH$6:AH$271,MATCH(totalExpenditure!$A241,gDP!$B$6:$B$271))))</f>
        <v>#N/A</v>
      </c>
      <c r="DR241" s="77" t="e">
        <f>IF(T241="","",IF(BS241="","",T241-T241+INDEX(gDP!AI$6:AI$271,MATCH(totalExpenditure!$A241,gDP!$B$6:$B$271))))</f>
        <v>#N/A</v>
      </c>
      <c r="DS241" s="77" t="e">
        <f>IF(U241="","",IF(BT241="","",U241-U241+INDEX(gDP!AJ$6:AJ$271,MATCH(totalExpenditure!$A241,gDP!$B$6:$B$271))))</f>
        <v>#N/A</v>
      </c>
      <c r="DT241" s="77" t="e">
        <f>IF(V241="","",IF(BU241="","",V241-V241+INDEX(gDP!AK$6:AK$271,MATCH(totalExpenditure!$A241,gDP!$B$6:$B$271))))</f>
        <v>#N/A</v>
      </c>
      <c r="DU241" s="77" t="e">
        <f>IF(W241="","",IF(BV241="","",W241-W241+INDEX(gDP!AL$6:AL$271,MATCH(totalExpenditure!$A241,gDP!$B$6:$B$271))))</f>
        <v>#N/A</v>
      </c>
      <c r="DV241" s="77" t="e">
        <f>IF(X241="","",IF(BW241="","",X241-X241+INDEX(gDP!AM$6:AM$271,MATCH(totalExpenditure!$A241,gDP!$B$6:$B$271))))</f>
        <v>#N/A</v>
      </c>
      <c r="DW241" s="77" t="e">
        <f>IF(Y241="","",IF(BX241="","",Y241-Y241+INDEX(gDP!AN$6:AN$271,MATCH(totalExpenditure!$A241,gDP!$B$6:$B$271))))</f>
        <v>#N/A</v>
      </c>
      <c r="DX241" s="77" t="e">
        <f>IF(Z241="","",IF(BY241="","",Z241-Z241+INDEX(gDP!AO$6:AO$271,MATCH(totalExpenditure!$A241,gDP!$B$6:$B$271))))</f>
        <v>#N/A</v>
      </c>
      <c r="DY241" s="77" t="e">
        <f>IF(AA241="","",IF(BZ241="","",AA241-AA241+INDEX(gDP!AP$6:AP$271,MATCH(totalExpenditure!$A241,gDP!$B$6:$B$271))))</f>
        <v>#N/A</v>
      </c>
      <c r="DZ241" s="77" t="e">
        <f>IF(AB241="","",IF(CA241="","",AB241-AB241+INDEX(gDP!AQ$6:AQ$271,MATCH(totalExpenditure!$A241,gDP!$B$6:$B$271))))</f>
        <v>#N/A</v>
      </c>
      <c r="EA241" s="77" t="e">
        <f>IF(AC241="","",IF(CB241="","",AC241-AC241+INDEX(gDP!AR$6:AR$271,MATCH(totalExpenditure!$A241,gDP!$B$6:$B$271))))</f>
        <v>#N/A</v>
      </c>
      <c r="EB241" s="77" t="e">
        <f>IF(AD241="","",IF(CC241="","",AD241-AD241+INDEX(gDP!AS$6:AS$271,MATCH(totalExpenditure!$A241,gDP!$B$6:$B$271))))</f>
        <v>#N/A</v>
      </c>
      <c r="EC241" s="77" t="e">
        <f>IF(AE241="","",IF(CD241="","",AE241-AE241+INDEX(gDP!AT$6:AT$271,MATCH(totalExpenditure!$A241,gDP!$B$6:$B$271))))</f>
        <v>#N/A</v>
      </c>
      <c r="ED241" s="77" t="e">
        <f>IF(AF241="","",IF(CE241="","",AF241-AF241+INDEX(gDP!AU$6:AU$271,MATCH(totalExpenditure!$A241,gDP!$B$6:$B$271))))</f>
        <v>#N/A</v>
      </c>
      <c r="EE241" s="77" t="e">
        <f>IF(AG241="","",IF(CF241="","",AG241-AG241+INDEX(gDP!AV$6:AV$271,MATCH(totalExpenditure!$A241,gDP!$B$6:$B$271))))</f>
        <v>#N/A</v>
      </c>
      <c r="EF241" s="77" t="e">
        <f>IF(AH241="","",IF(CG241="","",AH241-AH241+INDEX(gDP!AW$6:AW$271,MATCH(totalExpenditure!$A241,gDP!$B$6:$B$271))))</f>
        <v>#N/A</v>
      </c>
      <c r="EG241" s="77" t="e">
        <f>IF(AI241="","",IF(CH241="","",AI241-AI241+INDEX(gDP!AX$6:AX$271,MATCH(totalExpenditure!$A241,gDP!$B$6:$B$271))))</f>
        <v>#N/A</v>
      </c>
      <c r="EH241" s="77" t="e">
        <f>IF(AJ241="","",IF(CI241="","",AJ241-AJ241+INDEX(gDP!AY$6:AY$271,MATCH(totalExpenditure!$A241,gDP!$B$6:$B$271))))</f>
        <v>#N/A</v>
      </c>
      <c r="EI241" s="77" t="e">
        <f>IF(AK241="","",IF(CJ241="","",AK241-AK241+INDEX(gDP!AZ$6:AZ$271,MATCH(totalExpenditure!$A241,gDP!$B$6:$B$271))))</f>
        <v>#N/A</v>
      </c>
      <c r="EJ241" s="77" t="e">
        <f>IF(AL241="","",IF(CK241="","",AL241-AL241+INDEX(gDP!BA$6:BA$271,MATCH(totalExpenditure!$A241,gDP!$B$6:$B$271))))</f>
        <v>#N/A</v>
      </c>
      <c r="EK241" s="77" t="e">
        <f>IF(AM241="","",IF(CL241="","",AM241-AM241+INDEX(gDP!BB$6:BB$271,MATCH(totalExpenditure!$A241,gDP!$B$6:$B$271))))</f>
        <v>#N/A</v>
      </c>
      <c r="EL241" s="77" t="e">
        <f>IF(AN241="","",IF(CM241="","",AN241-AN241+INDEX(gDP!BC$6:BC$271,MATCH(totalExpenditure!$A241,gDP!$B$6:$B$271))))</f>
        <v>#N/A</v>
      </c>
      <c r="EM241" s="77" t="e">
        <f>IF(AO241="","",IF(CN241="","",AO241-AO241+INDEX(gDP!BD$6:BD$271,MATCH(totalExpenditure!$A241,gDP!$B$6:$B$271))))</f>
        <v>#N/A</v>
      </c>
      <c r="EN241" s="77" t="e">
        <f>IF(AP241="","",IF(CO241="","",AP241-AP241+INDEX(gDP!BE$6:BE$271,MATCH(totalExpenditure!$A241,gDP!$B$6:$B$271))))</f>
        <v>#N/A</v>
      </c>
      <c r="EO241" s="77" t="e">
        <f>IF(AQ241="","",IF(CP241="","",AQ241-AQ241+INDEX(gDP!BF$6:BF$271,MATCH(totalExpenditure!$A241,gDP!$B$6:$B$271))))</f>
        <v>#N/A</v>
      </c>
      <c r="EP241" s="77" t="e">
        <f>IF(AR241="","",IF(CQ241="","",AR241-AR241+INDEX(gDP!BG$6:BG$271,MATCH(totalExpenditure!$A241,gDP!$B$6:$B$271))))</f>
        <v>#N/A</v>
      </c>
      <c r="EQ241" s="77" t="e">
        <f>IF(AS241="","",IF(CR241="","",AS241-AS241+INDEX(gDP!BH$6:BH$271,MATCH(totalExpenditure!$A241,gDP!$B$6:$B$271))))</f>
        <v>#N/A</v>
      </c>
      <c r="ER241" s="77" t="e">
        <f>IF(AT241="","",IF(CS241="","",AT241-AT241+INDEX(gDP!BI$6:BI$271,MATCH(totalExpenditure!$A241,gDP!$B$6:$B$271))))</f>
        <v>#N/A</v>
      </c>
      <c r="ES241" s="77" t="e">
        <f>IF(AU241="","",IF(CT241="","",AU241-AU241+INDEX(gDP!BJ$6:BJ$271,MATCH(totalExpenditure!$A241,gDP!$B$6:$B$271))))</f>
        <v>#N/A</v>
      </c>
      <c r="ET241" s="77" t="e">
        <f>IF(AV241="","",IF(CU241="","",AV241-AV241+INDEX(gDP!BK$6:BK$271,MATCH(totalExpenditure!$A241,gDP!$B$6:$B$271))))</f>
        <v>#N/A</v>
      </c>
      <c r="EU241" s="77" t="e">
        <f>IF(AW241="","",IF(CV241="","",AW241-AW241+INDEX(gDP!BL$6:BL$271,MATCH(totalExpenditure!$A241,gDP!$B$6:$B$271))))</f>
        <v>#N/A</v>
      </c>
      <c r="EV241" s="77" t="e">
        <f>IF(AX241="","",IF(CW241="","",AX241-AX241+INDEX(gDP!BM$6:BM$271,MATCH(totalExpenditure!$A241,gDP!$B$6:$B$271))))</f>
        <v>#N/A</v>
      </c>
      <c r="EW241" s="77" t="e">
        <f>IF(AY241="","",IF(CX241="","",AY241-AY241+INDEX(gDP!BN$6:BN$271,MATCH(totalExpenditure!$A241,gDP!$B$6:$B$271))))</f>
        <v>#N/A</v>
      </c>
      <c r="EX241" s="77" t="e">
        <f>IF(AZ241="","",IF(CY241="","",AZ241-AZ241+INDEX(gDP!BO$6:BO$271,MATCH(totalExpenditure!$A241,gDP!$B$6:$B$271))))</f>
        <v>#N/A</v>
      </c>
    </row>
    <row r="242" spans="1:154" x14ac:dyDescent="0.35">
      <c r="A242" t="s">
        <v>693</v>
      </c>
      <c r="B242" s="77" t="str">
        <f>IF(INDEX([2]pivotTable!B$3:B$308,MATCH(totalExpenditure!$A242,[2]pivotTable!$A$3:$A$308,0))/100*INDEX(gDP!Q$6:Q$271,MATCH(totalExpenditure!$A242,gDP!$B$6:$B$271))=0,"",INDEX([2]pivotTable!B$3:B$308,MATCH(totalExpenditure!$A242,[2]pivotTable!$A$3:$A$308,0))/100*INDEX(gDP!Q$6:Q$271,MATCH(totalExpenditure!$A242,gDP!$B$6:$B$271)))</f>
        <v/>
      </c>
      <c r="C242" s="77" t="str">
        <f>IF(INDEX([2]pivotTable!C$3:C$308,MATCH(totalExpenditure!$A242,[2]pivotTable!$A$3:$A$308,0))/100*INDEX(gDP!R$6:R$271,MATCH(totalExpenditure!$A242,gDP!$B$6:$B$271))=0,"",INDEX([2]pivotTable!C$3:C$308,MATCH(totalExpenditure!$A242,[2]pivotTable!$A$3:$A$308,0))/100*INDEX(gDP!R$6:R$271,MATCH(totalExpenditure!$A242,gDP!$B$6:$B$271)))</f>
        <v/>
      </c>
      <c r="D242" s="77" t="str">
        <f>IF(INDEX([2]pivotTable!D$3:D$308,MATCH(totalExpenditure!$A242,[2]pivotTable!$A$3:$A$308,0))/100*INDEX(gDP!S$6:S$271,MATCH(totalExpenditure!$A242,gDP!$B$6:$B$271))=0,"",INDEX([2]pivotTable!D$3:D$308,MATCH(totalExpenditure!$A242,[2]pivotTable!$A$3:$A$308,0))/100*INDEX(gDP!S$6:S$271,MATCH(totalExpenditure!$A242,gDP!$B$6:$B$271)))</f>
        <v/>
      </c>
      <c r="E242" s="77" t="str">
        <f>IF(INDEX([2]pivotTable!E$3:E$308,MATCH(totalExpenditure!$A242,[2]pivotTable!$A$3:$A$308,0))/100*INDEX(gDP!T$6:T$271,MATCH(totalExpenditure!$A242,gDP!$B$6:$B$271))=0,"",INDEX([2]pivotTable!E$3:E$308,MATCH(totalExpenditure!$A242,[2]pivotTable!$A$3:$A$308,0))/100*INDEX(gDP!T$6:T$271,MATCH(totalExpenditure!$A242,gDP!$B$6:$B$271)))</f>
        <v/>
      </c>
      <c r="F242" s="77" t="str">
        <f>IF(INDEX([2]pivotTable!F$3:F$308,MATCH(totalExpenditure!$A242,[2]pivotTable!$A$3:$A$308,0))/100*INDEX(gDP!U$6:U$271,MATCH(totalExpenditure!$A242,gDP!$B$6:$B$271))=0,"",INDEX([2]pivotTable!F$3:F$308,MATCH(totalExpenditure!$A242,[2]pivotTable!$A$3:$A$308,0))/100*INDEX(gDP!U$6:U$271,MATCH(totalExpenditure!$A242,gDP!$B$6:$B$271)))</f>
        <v/>
      </c>
      <c r="G242" s="77" t="str">
        <f>IF(INDEX([2]pivotTable!G$3:G$308,MATCH(totalExpenditure!$A242,[2]pivotTable!$A$3:$A$308,0))/100*INDEX(gDP!V$6:V$271,MATCH(totalExpenditure!$A242,gDP!$B$6:$B$271))=0,"",INDEX([2]pivotTable!G$3:G$308,MATCH(totalExpenditure!$A242,[2]pivotTable!$A$3:$A$308,0))/100*INDEX(gDP!V$6:V$271,MATCH(totalExpenditure!$A242,gDP!$B$6:$B$271)))</f>
        <v/>
      </c>
      <c r="H242" s="77" t="str">
        <f>IF(INDEX([2]pivotTable!H$3:H$308,MATCH(totalExpenditure!$A242,[2]pivotTable!$A$3:$A$308,0))/100*INDEX(gDP!W$6:W$271,MATCH(totalExpenditure!$A242,gDP!$B$6:$B$271))=0,"",INDEX([2]pivotTable!H$3:H$308,MATCH(totalExpenditure!$A242,[2]pivotTable!$A$3:$A$308,0))/100*INDEX(gDP!W$6:W$271,MATCH(totalExpenditure!$A242,gDP!$B$6:$B$271)))</f>
        <v/>
      </c>
      <c r="I242" s="77" t="str">
        <f>IF(INDEX([2]pivotTable!I$3:I$308,MATCH(totalExpenditure!$A242,[2]pivotTable!$A$3:$A$308,0))/100*INDEX(gDP!X$6:X$271,MATCH(totalExpenditure!$A242,gDP!$B$6:$B$271))=0,"",INDEX([2]pivotTable!I$3:I$308,MATCH(totalExpenditure!$A242,[2]pivotTable!$A$3:$A$308,0))/100*INDEX(gDP!X$6:X$271,MATCH(totalExpenditure!$A242,gDP!$B$6:$B$271)))</f>
        <v/>
      </c>
      <c r="J242" s="77" t="str">
        <f>IF(INDEX([2]pivotTable!J$3:J$308,MATCH(totalExpenditure!$A242,[2]pivotTable!$A$3:$A$308,0))/100*INDEX(gDP!Y$6:Y$271,MATCH(totalExpenditure!$A242,gDP!$B$6:$B$271))=0,"",INDEX([2]pivotTable!J$3:J$308,MATCH(totalExpenditure!$A242,[2]pivotTable!$A$3:$A$308,0))/100*INDEX(gDP!Y$6:Y$271,MATCH(totalExpenditure!$A242,gDP!$B$6:$B$271)))</f>
        <v/>
      </c>
      <c r="K242" s="77" t="str">
        <f>IF(INDEX([2]pivotTable!K$3:K$308,MATCH(totalExpenditure!$A242,[2]pivotTable!$A$3:$A$308,0))/100*INDEX(gDP!Z$6:Z$271,MATCH(totalExpenditure!$A242,gDP!$B$6:$B$271))=0,"",INDEX([2]pivotTable!K$3:K$308,MATCH(totalExpenditure!$A242,[2]pivotTable!$A$3:$A$308,0))/100*INDEX(gDP!Z$6:Z$271,MATCH(totalExpenditure!$A242,gDP!$B$6:$B$271)))</f>
        <v/>
      </c>
      <c r="L242" s="77" t="str">
        <f>IF(INDEX([2]pivotTable!L$3:L$308,MATCH(totalExpenditure!$A242,[2]pivotTable!$A$3:$A$308,0))/100*INDEX(gDP!AA$6:AA$271,MATCH(totalExpenditure!$A242,gDP!$B$6:$B$271))=0,"",INDEX([2]pivotTable!L$3:L$308,MATCH(totalExpenditure!$A242,[2]pivotTable!$A$3:$A$308,0))/100*INDEX(gDP!AA$6:AA$271,MATCH(totalExpenditure!$A242,gDP!$B$6:$B$271)))</f>
        <v/>
      </c>
      <c r="M242" s="77" t="str">
        <f>IF(INDEX([2]pivotTable!M$3:M$308,MATCH(totalExpenditure!$A242,[2]pivotTable!$A$3:$A$308,0))/100*INDEX(gDP!AB$6:AB$271,MATCH(totalExpenditure!$A242,gDP!$B$6:$B$271))=0,"",INDEX([2]pivotTable!M$3:M$308,MATCH(totalExpenditure!$A242,[2]pivotTable!$A$3:$A$308,0))/100*INDEX(gDP!AB$6:AB$271,MATCH(totalExpenditure!$A242,gDP!$B$6:$B$271)))</f>
        <v/>
      </c>
      <c r="N242" s="77" t="str">
        <f>IF(INDEX([2]pivotTable!N$3:N$308,MATCH(totalExpenditure!$A242,[2]pivotTable!$A$3:$A$308,0))/100*INDEX(gDP!AC$6:AC$271,MATCH(totalExpenditure!$A242,gDP!$B$6:$B$271))=0,"",INDEX([2]pivotTable!N$3:N$308,MATCH(totalExpenditure!$A242,[2]pivotTable!$A$3:$A$308,0))/100*INDEX(gDP!AC$6:AC$271,MATCH(totalExpenditure!$A242,gDP!$B$6:$B$271)))</f>
        <v/>
      </c>
      <c r="O242" s="77" t="str">
        <f>IF(INDEX([2]pivotTable!O$3:O$308,MATCH(totalExpenditure!$A242,[2]pivotTable!$A$3:$A$308,0))/100*INDEX(gDP!AD$6:AD$271,MATCH(totalExpenditure!$A242,gDP!$B$6:$B$271))=0,"",INDEX([2]pivotTable!O$3:O$308,MATCH(totalExpenditure!$A242,[2]pivotTable!$A$3:$A$308,0))/100*INDEX(gDP!AD$6:AD$271,MATCH(totalExpenditure!$A242,gDP!$B$6:$B$271)))</f>
        <v/>
      </c>
      <c r="P242" s="77" t="str">
        <f>IF(INDEX([2]pivotTable!P$3:P$308,MATCH(totalExpenditure!$A242,[2]pivotTable!$A$3:$A$308,0))/100*INDEX(gDP!AE$6:AE$271,MATCH(totalExpenditure!$A242,gDP!$B$6:$B$271))=0,"",INDEX([2]pivotTable!P$3:P$308,MATCH(totalExpenditure!$A242,[2]pivotTable!$A$3:$A$308,0))/100*INDEX(gDP!AE$6:AE$271,MATCH(totalExpenditure!$A242,gDP!$B$6:$B$271)))</f>
        <v/>
      </c>
      <c r="Q242" s="77" t="str">
        <f>IF(INDEX([2]pivotTable!Q$3:Q$308,MATCH(totalExpenditure!$A242,[2]pivotTable!$A$3:$A$308,0))/100*INDEX(gDP!AF$6:AF$271,MATCH(totalExpenditure!$A242,gDP!$B$6:$B$271))=0,"",INDEX([2]pivotTable!Q$3:Q$308,MATCH(totalExpenditure!$A242,[2]pivotTable!$A$3:$A$308,0))/100*INDEX(gDP!AF$6:AF$271,MATCH(totalExpenditure!$A242,gDP!$B$6:$B$271)))</f>
        <v/>
      </c>
      <c r="R242" s="77" t="str">
        <f>IF(INDEX([2]pivotTable!R$3:R$308,MATCH(totalExpenditure!$A242,[2]pivotTable!$A$3:$A$308,0))/100*INDEX(gDP!AG$6:AG$271,MATCH(totalExpenditure!$A242,gDP!$B$6:$B$271))=0,"",INDEX([2]pivotTable!R$3:R$308,MATCH(totalExpenditure!$A242,[2]pivotTable!$A$3:$A$308,0))/100*INDEX(gDP!AG$6:AG$271,MATCH(totalExpenditure!$A242,gDP!$B$6:$B$271)))</f>
        <v/>
      </c>
      <c r="S242" s="77" t="str">
        <f>IF(INDEX([2]pivotTable!S$3:S$308,MATCH(totalExpenditure!$A242,[2]pivotTable!$A$3:$A$308,0))/100*INDEX(gDP!AH$6:AH$271,MATCH(totalExpenditure!$A242,gDP!$B$6:$B$271))=0,"",INDEX([2]pivotTable!S$3:S$308,MATCH(totalExpenditure!$A242,[2]pivotTable!$A$3:$A$308,0))/100*INDEX(gDP!AH$6:AH$271,MATCH(totalExpenditure!$A242,gDP!$B$6:$B$271)))</f>
        <v/>
      </c>
      <c r="T242" s="77" t="str">
        <f>IF(INDEX([2]pivotTable!T$3:T$308,MATCH(totalExpenditure!$A242,[2]pivotTable!$A$3:$A$308,0))/100*INDEX(gDP!AI$6:AI$271,MATCH(totalExpenditure!$A242,gDP!$B$6:$B$271))=0,"",INDEX([2]pivotTable!T$3:T$308,MATCH(totalExpenditure!$A242,[2]pivotTable!$A$3:$A$308,0))/100*INDEX(gDP!AI$6:AI$271,MATCH(totalExpenditure!$A242,gDP!$B$6:$B$271)))</f>
        <v/>
      </c>
      <c r="U242" s="77" t="str">
        <f>IF(INDEX([2]pivotTable!U$3:U$308,MATCH(totalExpenditure!$A242,[2]pivotTable!$A$3:$A$308,0))/100*INDEX(gDP!AJ$6:AJ$271,MATCH(totalExpenditure!$A242,gDP!$B$6:$B$271))=0,"",INDEX([2]pivotTable!U$3:U$308,MATCH(totalExpenditure!$A242,[2]pivotTable!$A$3:$A$308,0))/100*INDEX(gDP!AJ$6:AJ$271,MATCH(totalExpenditure!$A242,gDP!$B$6:$B$271)))</f>
        <v/>
      </c>
      <c r="V242" s="77" t="str">
        <f>IF(INDEX([2]pivotTable!V$3:V$308,MATCH(totalExpenditure!$A242,[2]pivotTable!$A$3:$A$308,0))/100*INDEX(gDP!AK$6:AK$271,MATCH(totalExpenditure!$A242,gDP!$B$6:$B$271))=0,"",INDEX([2]pivotTable!V$3:V$308,MATCH(totalExpenditure!$A242,[2]pivotTable!$A$3:$A$308,0))/100*INDEX(gDP!AK$6:AK$271,MATCH(totalExpenditure!$A242,gDP!$B$6:$B$271)))</f>
        <v/>
      </c>
      <c r="W242" s="77" t="str">
        <f>IF(INDEX([2]pivotTable!W$3:W$308,MATCH(totalExpenditure!$A242,[2]pivotTable!$A$3:$A$308,0))/100*INDEX(gDP!AL$6:AL$271,MATCH(totalExpenditure!$A242,gDP!$B$6:$B$271))=0,"",INDEX([2]pivotTable!W$3:W$308,MATCH(totalExpenditure!$A242,[2]pivotTable!$A$3:$A$308,0))/100*INDEX(gDP!AL$6:AL$271,MATCH(totalExpenditure!$A242,gDP!$B$6:$B$271)))</f>
        <v/>
      </c>
      <c r="X242" s="77" t="str">
        <f>IF(INDEX([2]pivotTable!X$3:X$308,MATCH(totalExpenditure!$A242,[2]pivotTable!$A$3:$A$308,0))/100*INDEX(gDP!AM$6:AM$271,MATCH(totalExpenditure!$A242,gDP!$B$6:$B$271))=0,"",INDEX([2]pivotTable!X$3:X$308,MATCH(totalExpenditure!$A242,[2]pivotTable!$A$3:$A$308,0))/100*INDEX(gDP!AM$6:AM$271,MATCH(totalExpenditure!$A242,gDP!$B$6:$B$271)))</f>
        <v/>
      </c>
      <c r="Y242" s="77" t="str">
        <f>IF(INDEX([2]pivotTable!Y$3:Y$308,MATCH(totalExpenditure!$A242,[2]pivotTable!$A$3:$A$308,0))/100*INDEX(gDP!AN$6:AN$271,MATCH(totalExpenditure!$A242,gDP!$B$6:$B$271))=0,"",INDEX([2]pivotTable!Y$3:Y$308,MATCH(totalExpenditure!$A242,[2]pivotTable!$A$3:$A$308,0))/100*INDEX(gDP!AN$6:AN$271,MATCH(totalExpenditure!$A242,gDP!$B$6:$B$271)))</f>
        <v/>
      </c>
      <c r="Z242" s="77" t="str">
        <f>IF(INDEX([2]pivotTable!Z$3:Z$308,MATCH(totalExpenditure!$A242,[2]pivotTable!$A$3:$A$308,0))/100*INDEX(gDP!AO$6:AO$271,MATCH(totalExpenditure!$A242,gDP!$B$6:$B$271))=0,"",INDEX([2]pivotTable!Z$3:Z$308,MATCH(totalExpenditure!$A242,[2]pivotTable!$A$3:$A$308,0))/100*INDEX(gDP!AO$6:AO$271,MATCH(totalExpenditure!$A242,gDP!$B$6:$B$271)))</f>
        <v/>
      </c>
      <c r="AA242" s="77" t="str">
        <f>IF(INDEX([2]pivotTable!AA$3:AA$308,MATCH(totalExpenditure!$A242,[2]pivotTable!$A$3:$A$308,0))/100*INDEX(gDP!AP$6:AP$271,MATCH(totalExpenditure!$A242,gDP!$B$6:$B$271))=0,"",INDEX([2]pivotTable!AA$3:AA$308,MATCH(totalExpenditure!$A242,[2]pivotTable!$A$3:$A$308,0))/100*INDEX(gDP!AP$6:AP$271,MATCH(totalExpenditure!$A242,gDP!$B$6:$B$271)))</f>
        <v/>
      </c>
      <c r="AB242" s="77" t="str">
        <f>IF(INDEX([2]pivotTable!AB$3:AB$308,MATCH(totalExpenditure!$A242,[2]pivotTable!$A$3:$A$308,0))/100*INDEX(gDP!AQ$6:AQ$271,MATCH(totalExpenditure!$A242,gDP!$B$6:$B$271))=0,"",INDEX([2]pivotTable!AB$3:AB$308,MATCH(totalExpenditure!$A242,[2]pivotTable!$A$3:$A$308,0))/100*INDEX(gDP!AQ$6:AQ$271,MATCH(totalExpenditure!$A242,gDP!$B$6:$B$271)))</f>
        <v/>
      </c>
      <c r="AC242" s="77" t="str">
        <f>IF(INDEX([2]pivotTable!AC$3:AC$308,MATCH(totalExpenditure!$A242,[2]pivotTable!$A$3:$A$308,0))/100*INDEX(gDP!AR$6:AR$271,MATCH(totalExpenditure!$A242,gDP!$B$6:$B$271))=0,"",INDEX([2]pivotTable!AC$3:AC$308,MATCH(totalExpenditure!$A242,[2]pivotTable!$A$3:$A$308,0))/100*INDEX(gDP!AR$6:AR$271,MATCH(totalExpenditure!$A242,gDP!$B$6:$B$271)))</f>
        <v/>
      </c>
      <c r="AD242" s="77" t="str">
        <f>IF(INDEX([2]pivotTable!AD$3:AD$308,MATCH(totalExpenditure!$A242,[2]pivotTable!$A$3:$A$308,0))/100*INDEX(gDP!AS$6:AS$271,MATCH(totalExpenditure!$A242,gDP!$B$6:$B$271))=0,"",INDEX([2]pivotTable!AD$3:AD$308,MATCH(totalExpenditure!$A242,[2]pivotTable!$A$3:$A$308,0))/100*INDEX(gDP!AS$6:AS$271,MATCH(totalExpenditure!$A242,gDP!$B$6:$B$271)))</f>
        <v/>
      </c>
      <c r="AE242" s="77" t="str">
        <f>IF(INDEX([2]pivotTable!AE$3:AE$308,MATCH(totalExpenditure!$A242,[2]pivotTable!$A$3:$A$308,0))/100*INDEX(gDP!AT$6:AT$271,MATCH(totalExpenditure!$A242,gDP!$B$6:$B$271))=0,"",INDEX([2]pivotTable!AE$3:AE$308,MATCH(totalExpenditure!$A242,[2]pivotTable!$A$3:$A$308,0))/100*INDEX(gDP!AT$6:AT$271,MATCH(totalExpenditure!$A242,gDP!$B$6:$B$271)))</f>
        <v/>
      </c>
      <c r="AF242" s="77" t="str">
        <f>IF(INDEX([2]pivotTable!AF$3:AF$308,MATCH(totalExpenditure!$A242,[2]pivotTable!$A$3:$A$308,0))/100*INDEX(gDP!AU$6:AU$271,MATCH(totalExpenditure!$A242,gDP!$B$6:$B$271))=0,"",INDEX([2]pivotTable!AF$3:AF$308,MATCH(totalExpenditure!$A242,[2]pivotTable!$A$3:$A$308,0))/100*INDEX(gDP!AU$6:AU$271,MATCH(totalExpenditure!$A242,gDP!$B$6:$B$271)))</f>
        <v/>
      </c>
      <c r="AG242" s="77" t="str">
        <f>IF(INDEX([2]pivotTable!AG$3:AG$308,MATCH(totalExpenditure!$A242,[2]pivotTable!$A$3:$A$308,0))/100*INDEX(gDP!AV$6:AV$271,MATCH(totalExpenditure!$A242,gDP!$B$6:$B$271))=0,"",INDEX([2]pivotTable!AG$3:AG$308,MATCH(totalExpenditure!$A242,[2]pivotTable!$A$3:$A$308,0))/100*INDEX(gDP!AV$6:AV$271,MATCH(totalExpenditure!$A242,gDP!$B$6:$B$271)))</f>
        <v/>
      </c>
      <c r="AH242" s="77" t="str">
        <f>IF(INDEX([2]pivotTable!AH$3:AH$308,MATCH(totalExpenditure!$A242,[2]pivotTable!$A$3:$A$308,0))/100*INDEX(gDP!AW$6:AW$271,MATCH(totalExpenditure!$A242,gDP!$B$6:$B$271))=0,"",INDEX([2]pivotTable!AH$3:AH$308,MATCH(totalExpenditure!$A242,[2]pivotTable!$A$3:$A$308,0))/100*INDEX(gDP!AW$6:AW$271,MATCH(totalExpenditure!$A242,gDP!$B$6:$B$271)))</f>
        <v/>
      </c>
      <c r="AI242" s="77" t="str">
        <f>IF(INDEX([2]pivotTable!AI$3:AI$308,MATCH(totalExpenditure!$A242,[2]pivotTable!$A$3:$A$308,0))/100*INDEX(gDP!AX$6:AX$271,MATCH(totalExpenditure!$A242,gDP!$B$6:$B$271))=0,"",INDEX([2]pivotTable!AI$3:AI$308,MATCH(totalExpenditure!$A242,[2]pivotTable!$A$3:$A$308,0))/100*INDEX(gDP!AX$6:AX$271,MATCH(totalExpenditure!$A242,gDP!$B$6:$B$271)))</f>
        <v/>
      </c>
      <c r="AJ242" s="77" t="str">
        <f>IF(INDEX([2]pivotTable!AJ$3:AJ$308,MATCH(totalExpenditure!$A242,[2]pivotTable!$A$3:$A$308,0))/100*INDEX(gDP!AY$6:AY$271,MATCH(totalExpenditure!$A242,gDP!$B$6:$B$271))=0,"",INDEX([2]pivotTable!AJ$3:AJ$308,MATCH(totalExpenditure!$A242,[2]pivotTable!$A$3:$A$308,0))/100*INDEX(gDP!AY$6:AY$271,MATCH(totalExpenditure!$A242,gDP!$B$6:$B$271)))</f>
        <v/>
      </c>
      <c r="AK242" s="77" t="str">
        <f>IF(INDEX([2]pivotTable!AK$3:AK$308,MATCH(totalExpenditure!$A242,[2]pivotTable!$A$3:$A$308,0))/100*INDEX(gDP!AZ$6:AZ$271,MATCH(totalExpenditure!$A242,gDP!$B$6:$B$271))=0,"",INDEX([2]pivotTable!AK$3:AK$308,MATCH(totalExpenditure!$A242,[2]pivotTable!$A$3:$A$308,0))/100*INDEX(gDP!AZ$6:AZ$271,MATCH(totalExpenditure!$A242,gDP!$B$6:$B$271)))</f>
        <v/>
      </c>
      <c r="AL242" s="77" t="str">
        <f>IF(INDEX([2]pivotTable!AL$3:AL$308,MATCH(totalExpenditure!$A242,[2]pivotTable!$A$3:$A$308,0))/100*INDEX(gDP!BA$6:BA$271,MATCH(totalExpenditure!$A242,gDP!$B$6:$B$271))=0,"",INDEX([2]pivotTable!AL$3:AL$308,MATCH(totalExpenditure!$A242,[2]pivotTable!$A$3:$A$308,0))/100*INDEX(gDP!BA$6:BA$271,MATCH(totalExpenditure!$A242,gDP!$B$6:$B$271)))</f>
        <v/>
      </c>
      <c r="AM242" s="77" t="str">
        <f>IF(INDEX([2]pivotTable!AM$3:AM$308,MATCH(totalExpenditure!$A242,[2]pivotTable!$A$3:$A$308,0))/100*INDEX(gDP!BB$6:BB$271,MATCH(totalExpenditure!$A242,gDP!$B$6:$B$271))=0,"",INDEX([2]pivotTable!AM$3:AM$308,MATCH(totalExpenditure!$A242,[2]pivotTable!$A$3:$A$308,0))/100*INDEX(gDP!BB$6:BB$271,MATCH(totalExpenditure!$A242,gDP!$B$6:$B$271)))</f>
        <v/>
      </c>
      <c r="AN242" s="77" t="str">
        <f>IF(INDEX([2]pivotTable!AN$3:AN$308,MATCH(totalExpenditure!$A242,[2]pivotTable!$A$3:$A$308,0))/100*INDEX(gDP!BC$6:BC$271,MATCH(totalExpenditure!$A242,gDP!$B$6:$B$271))=0,"",INDEX([2]pivotTable!AN$3:AN$308,MATCH(totalExpenditure!$A242,[2]pivotTable!$A$3:$A$308,0))/100*INDEX(gDP!BC$6:BC$271,MATCH(totalExpenditure!$A242,gDP!$B$6:$B$271)))</f>
        <v/>
      </c>
      <c r="AO242" s="77" t="str">
        <f>IF(INDEX([2]pivotTable!AO$3:AO$308,MATCH(totalExpenditure!$A242,[2]pivotTable!$A$3:$A$308,0))/100*INDEX(gDP!BD$6:BD$271,MATCH(totalExpenditure!$A242,gDP!$B$6:$B$271))=0,"",INDEX([2]pivotTable!AO$3:AO$308,MATCH(totalExpenditure!$A242,[2]pivotTable!$A$3:$A$308,0))/100*INDEX(gDP!BD$6:BD$271,MATCH(totalExpenditure!$A242,gDP!$B$6:$B$271)))</f>
        <v/>
      </c>
      <c r="AP242" s="77">
        <f>IF(INDEX([2]pivotTable!AP$3:AP$308,MATCH(totalExpenditure!$A242,[2]pivotTable!$A$3:$A$308,0))/100*INDEX(gDP!BE$6:BE$271,MATCH(totalExpenditure!$A242,gDP!$B$6:$B$271))=0,"",INDEX([2]pivotTable!AP$3:AP$308,MATCH(totalExpenditure!$A242,[2]pivotTable!$A$3:$A$308,0))/100*INDEX(gDP!BE$6:BE$271,MATCH(totalExpenditure!$A242,gDP!$B$6:$B$271)))</f>
        <v>119769276</v>
      </c>
      <c r="AQ242" s="77" t="str">
        <f>IF(INDEX([2]pivotTable!AQ$3:AQ$308,MATCH(totalExpenditure!$A242,[2]pivotTable!$A$3:$A$308,0))/100*INDEX(gDP!BF$6:BF$271,MATCH(totalExpenditure!$A242,gDP!$B$6:$B$271))=0,"",INDEX([2]pivotTable!AQ$3:AQ$308,MATCH(totalExpenditure!$A242,[2]pivotTable!$A$3:$A$308,0))/100*INDEX(gDP!BF$6:BF$271,MATCH(totalExpenditure!$A242,gDP!$B$6:$B$271)))</f>
        <v/>
      </c>
      <c r="AR242" s="77" t="str">
        <f>IF(INDEX([2]pivotTable!AR$3:AR$308,MATCH(totalExpenditure!$A242,[2]pivotTable!$A$3:$A$308,0))/100*INDEX(gDP!BG$6:BG$271,MATCH(totalExpenditure!$A242,gDP!$B$6:$B$271))=0,"",INDEX([2]pivotTable!AR$3:AR$308,MATCH(totalExpenditure!$A242,[2]pivotTable!$A$3:$A$308,0))/100*INDEX(gDP!BG$6:BG$271,MATCH(totalExpenditure!$A242,gDP!$B$6:$B$271)))</f>
        <v/>
      </c>
      <c r="AS242" s="77" t="str">
        <f>IF(INDEX([2]pivotTable!AS$3:AS$308,MATCH(totalExpenditure!$A242,[2]pivotTable!$A$3:$A$308,0))/100*INDEX(gDP!BH$6:BH$271,MATCH(totalExpenditure!$A242,gDP!$B$6:$B$271))=0,"",INDEX([2]pivotTable!AS$3:AS$308,MATCH(totalExpenditure!$A242,[2]pivotTable!$A$3:$A$308,0))/100*INDEX(gDP!BH$6:BH$271,MATCH(totalExpenditure!$A242,gDP!$B$6:$B$271)))</f>
        <v/>
      </c>
      <c r="AT242" s="77" t="str">
        <f>IF(INDEX([2]pivotTable!AT$3:AT$308,MATCH(totalExpenditure!$A242,[2]pivotTable!$A$3:$A$308,0))/100*INDEX(gDP!BI$6:BI$271,MATCH(totalExpenditure!$A242,gDP!$B$6:$B$271))=0,"",INDEX([2]pivotTable!AT$3:AT$308,MATCH(totalExpenditure!$A242,[2]pivotTable!$A$3:$A$308,0))/100*INDEX(gDP!BI$6:BI$271,MATCH(totalExpenditure!$A242,gDP!$B$6:$B$271)))</f>
        <v/>
      </c>
      <c r="AU242" s="77" t="str">
        <f>IF(INDEX([2]pivotTable!AU$3:AU$308,MATCH(totalExpenditure!$A242,[2]pivotTable!$A$3:$A$308,0))/100*INDEX(gDP!BJ$6:BJ$271,MATCH(totalExpenditure!$A242,gDP!$B$6:$B$271))=0,"",INDEX([2]pivotTable!AU$3:AU$308,MATCH(totalExpenditure!$A242,[2]pivotTable!$A$3:$A$308,0))/100*INDEX(gDP!BJ$6:BJ$271,MATCH(totalExpenditure!$A242,gDP!$B$6:$B$271)))</f>
        <v/>
      </c>
      <c r="AV242" s="77" t="str">
        <f>IF(INDEX([2]pivotTable!AV$3:AV$308,MATCH(totalExpenditure!$A242,[2]pivotTable!$A$3:$A$308,0))/100*INDEX(gDP!BK$6:BK$271,MATCH(totalExpenditure!$A242,gDP!$B$6:$B$271))=0,"",INDEX([2]pivotTable!AV$3:AV$308,MATCH(totalExpenditure!$A242,[2]pivotTable!$A$3:$A$308,0))/100*INDEX(gDP!BK$6:BK$271,MATCH(totalExpenditure!$A242,gDP!$B$6:$B$271)))</f>
        <v/>
      </c>
      <c r="AW242" s="77" t="str">
        <f>IF(INDEX([2]pivotTable!AW$3:AW$308,MATCH(totalExpenditure!$A242,[2]pivotTable!$A$3:$A$308,0))/100*INDEX(gDP!BL$6:BL$271,MATCH(totalExpenditure!$A242,gDP!$B$6:$B$271))=0,"",INDEX([2]pivotTable!AW$3:AW$308,MATCH(totalExpenditure!$A242,[2]pivotTable!$A$3:$A$308,0))/100*INDEX(gDP!BL$6:BL$271,MATCH(totalExpenditure!$A242,gDP!$B$6:$B$271)))</f>
        <v/>
      </c>
      <c r="AX242" s="77" t="str">
        <f>IF(INDEX([2]pivotTable!AX$3:AX$308,MATCH(totalExpenditure!$A242,[2]pivotTable!$A$3:$A$308,0))/100*INDEX(gDP!BM$6:BM$271,MATCH(totalExpenditure!$A242,gDP!$B$6:$B$271))=0,"",INDEX([2]pivotTable!AX$3:AX$308,MATCH(totalExpenditure!$A242,[2]pivotTable!$A$3:$A$308,0))/100*INDEX(gDP!BM$6:BM$271,MATCH(totalExpenditure!$A242,gDP!$B$6:$B$271)))</f>
        <v/>
      </c>
      <c r="AY242" s="77" t="str">
        <f>IF(INDEX([2]pivotTable!AY$3:AY$308,MATCH(totalExpenditure!$A242,[2]pivotTable!$A$3:$A$308,0))/100*INDEX(gDP!BN$6:BN$271,MATCH(totalExpenditure!$A242,gDP!$B$6:$B$271))=0,"",INDEX([2]pivotTable!AY$3:AY$308,MATCH(totalExpenditure!$A242,[2]pivotTable!$A$3:$A$308,0))/100*INDEX(gDP!BN$6:BN$271,MATCH(totalExpenditure!$A242,gDP!$B$6:$B$271)))</f>
        <v/>
      </c>
      <c r="AZ242" s="77" t="str">
        <f>IF(INDEX([2]pivotTable!AZ$3:AZ$308,MATCH(totalExpenditure!$A242,[2]pivotTable!$A$3:$A$308,0))/100*INDEX(gDP!BO$6:BO$271,MATCH(totalExpenditure!$A242,gDP!$B$6:$B$271))=0,"",INDEX([2]pivotTable!AZ$3:AZ$308,MATCH(totalExpenditure!$A242,[2]pivotTable!$A$3:$A$308,0))/100*INDEX(gDP!BO$6:BO$271,MATCH(totalExpenditure!$A242,gDP!$B$6:$B$271)))</f>
        <v/>
      </c>
      <c r="BA242" s="77" t="str">
        <f>IF(INDEX([2]pivotTable!B$310:B$615,MATCH(totalExpenditure!$A242,[2]pivotTable!$A$310:$A$615,0))/100*INDEX(gDP!Q$6:Q$271,MATCH(totalExpenditure!$A242,gDP!$B$6:$B$271))=0,"",INDEX([2]pivotTable!B$310:B$615,MATCH(totalExpenditure!$A242,[2]pivotTable!$A$310:$A$615,0))/100*INDEX(gDP!Q$6:Q$271,MATCH(totalExpenditure!$A242,gDP!$B$6:$B$271)))</f>
        <v/>
      </c>
      <c r="BB242" s="77" t="str">
        <f>IF(INDEX([2]pivotTable!C$310:C$615,MATCH(totalExpenditure!$A242,[2]pivotTable!$A$310:$A$615,0))/100*INDEX(gDP!R$6:R$271,MATCH(totalExpenditure!$A242,gDP!$B$6:$B$271))=0,"",INDEX([2]pivotTable!C$310:C$615,MATCH(totalExpenditure!$A242,[2]pivotTable!$A$310:$A$615,0))/100*INDEX(gDP!R$6:R$271,MATCH(totalExpenditure!$A242,gDP!$B$6:$B$271)))</f>
        <v/>
      </c>
      <c r="BC242" s="77" t="str">
        <f>IF(INDEX([2]pivotTable!D$310:D$615,MATCH(totalExpenditure!$A242,[2]pivotTable!$A$310:$A$615,0))/100*INDEX(gDP!S$6:S$271,MATCH(totalExpenditure!$A242,gDP!$B$6:$B$271))=0,"",INDEX([2]pivotTable!D$310:D$615,MATCH(totalExpenditure!$A242,[2]pivotTable!$A$310:$A$615,0))/100*INDEX(gDP!S$6:S$271,MATCH(totalExpenditure!$A242,gDP!$B$6:$B$271)))</f>
        <v/>
      </c>
      <c r="BD242" s="77" t="str">
        <f>IF(INDEX([2]pivotTable!E$310:E$615,MATCH(totalExpenditure!$A242,[2]pivotTable!$A$310:$A$615,0))/100*INDEX(gDP!T$6:T$271,MATCH(totalExpenditure!$A242,gDP!$B$6:$B$271))=0,"",INDEX([2]pivotTable!E$310:E$615,MATCH(totalExpenditure!$A242,[2]pivotTable!$A$310:$A$615,0))/100*INDEX(gDP!T$6:T$271,MATCH(totalExpenditure!$A242,gDP!$B$6:$B$271)))</f>
        <v/>
      </c>
      <c r="BE242" s="77" t="str">
        <f>IF(INDEX([2]pivotTable!F$310:F$615,MATCH(totalExpenditure!$A242,[2]pivotTable!$A$310:$A$615,0))/100*INDEX(gDP!U$6:U$271,MATCH(totalExpenditure!$A242,gDP!$B$6:$B$271))=0,"",INDEX([2]pivotTable!F$310:F$615,MATCH(totalExpenditure!$A242,[2]pivotTable!$A$310:$A$615,0))/100*INDEX(gDP!U$6:U$271,MATCH(totalExpenditure!$A242,gDP!$B$6:$B$271)))</f>
        <v/>
      </c>
      <c r="BF242" s="77" t="str">
        <f>IF(INDEX([2]pivotTable!G$310:G$615,MATCH(totalExpenditure!$A242,[2]pivotTable!$A$310:$A$615,0))/100*INDEX(gDP!V$6:V$271,MATCH(totalExpenditure!$A242,gDP!$B$6:$B$271))=0,"",INDEX([2]pivotTable!G$310:G$615,MATCH(totalExpenditure!$A242,[2]pivotTable!$A$310:$A$615,0))/100*INDEX(gDP!V$6:V$271,MATCH(totalExpenditure!$A242,gDP!$B$6:$B$271)))</f>
        <v/>
      </c>
      <c r="BG242" s="77" t="str">
        <f>IF(INDEX([2]pivotTable!H$310:H$615,MATCH(totalExpenditure!$A242,[2]pivotTable!$A$310:$A$615,0))/100*INDEX(gDP!W$6:W$271,MATCH(totalExpenditure!$A242,gDP!$B$6:$B$271))=0,"",INDEX([2]pivotTable!H$310:H$615,MATCH(totalExpenditure!$A242,[2]pivotTable!$A$310:$A$615,0))/100*INDEX(gDP!W$6:W$271,MATCH(totalExpenditure!$A242,gDP!$B$6:$B$271)))</f>
        <v/>
      </c>
      <c r="BH242" s="77" t="str">
        <f>IF(INDEX([2]pivotTable!I$310:I$615,MATCH(totalExpenditure!$A242,[2]pivotTable!$A$310:$A$615,0))/100*INDEX(gDP!X$6:X$271,MATCH(totalExpenditure!$A242,gDP!$B$6:$B$271))=0,"",INDEX([2]pivotTable!I$310:I$615,MATCH(totalExpenditure!$A242,[2]pivotTable!$A$310:$A$615,0))/100*INDEX(gDP!X$6:X$271,MATCH(totalExpenditure!$A242,gDP!$B$6:$B$271)))</f>
        <v/>
      </c>
      <c r="BI242" s="77" t="str">
        <f>IF(INDEX([2]pivotTable!J$310:J$615,MATCH(totalExpenditure!$A242,[2]pivotTable!$A$310:$A$615,0))/100*INDEX(gDP!Y$6:Y$271,MATCH(totalExpenditure!$A242,gDP!$B$6:$B$271))=0,"",INDEX([2]pivotTable!J$310:J$615,MATCH(totalExpenditure!$A242,[2]pivotTable!$A$310:$A$615,0))/100*INDEX(gDP!Y$6:Y$271,MATCH(totalExpenditure!$A242,gDP!$B$6:$B$271)))</f>
        <v/>
      </c>
      <c r="BJ242" s="77" t="str">
        <f>IF(INDEX([2]pivotTable!K$310:K$615,MATCH(totalExpenditure!$A242,[2]pivotTable!$A$310:$A$615,0))/100*INDEX(gDP!Z$6:Z$271,MATCH(totalExpenditure!$A242,gDP!$B$6:$B$271))=0,"",INDEX([2]pivotTable!K$310:K$615,MATCH(totalExpenditure!$A242,[2]pivotTable!$A$310:$A$615,0))/100*INDEX(gDP!Z$6:Z$271,MATCH(totalExpenditure!$A242,gDP!$B$6:$B$271)))</f>
        <v/>
      </c>
      <c r="BK242" s="77" t="str">
        <f>IF(INDEX([2]pivotTable!L$310:L$615,MATCH(totalExpenditure!$A242,[2]pivotTable!$A$310:$A$615,0))/100*INDEX(gDP!AA$6:AA$271,MATCH(totalExpenditure!$A242,gDP!$B$6:$B$271))=0,"",INDEX([2]pivotTable!L$310:L$615,MATCH(totalExpenditure!$A242,[2]pivotTable!$A$310:$A$615,0))/100*INDEX(gDP!AA$6:AA$271,MATCH(totalExpenditure!$A242,gDP!$B$6:$B$271)))</f>
        <v/>
      </c>
      <c r="BL242" s="77" t="str">
        <f>IF(INDEX([2]pivotTable!M$310:M$615,MATCH(totalExpenditure!$A242,[2]pivotTable!$A$310:$A$615,0))/100*INDEX(gDP!AB$6:AB$271,MATCH(totalExpenditure!$A242,gDP!$B$6:$B$271))=0,"",INDEX([2]pivotTable!M$310:M$615,MATCH(totalExpenditure!$A242,[2]pivotTable!$A$310:$A$615,0))/100*INDEX(gDP!AB$6:AB$271,MATCH(totalExpenditure!$A242,gDP!$B$6:$B$271)))</f>
        <v/>
      </c>
      <c r="BM242" s="77" t="str">
        <f>IF(INDEX([2]pivotTable!N$310:N$615,MATCH(totalExpenditure!$A242,[2]pivotTable!$A$310:$A$615,0))/100*INDEX(gDP!AC$6:AC$271,MATCH(totalExpenditure!$A242,gDP!$B$6:$B$271))=0,"",INDEX([2]pivotTable!N$310:N$615,MATCH(totalExpenditure!$A242,[2]pivotTable!$A$310:$A$615,0))/100*INDEX(gDP!AC$6:AC$271,MATCH(totalExpenditure!$A242,gDP!$B$6:$B$271)))</f>
        <v/>
      </c>
      <c r="BN242" s="77" t="str">
        <f>IF(INDEX([2]pivotTable!O$310:O$615,MATCH(totalExpenditure!$A242,[2]pivotTable!$A$310:$A$615,0))/100*INDEX(gDP!AD$6:AD$271,MATCH(totalExpenditure!$A242,gDP!$B$6:$B$271))=0,"",INDEX([2]pivotTable!O$310:O$615,MATCH(totalExpenditure!$A242,[2]pivotTable!$A$310:$A$615,0))/100*INDEX(gDP!AD$6:AD$271,MATCH(totalExpenditure!$A242,gDP!$B$6:$B$271)))</f>
        <v/>
      </c>
      <c r="BO242" s="77" t="str">
        <f>IF(INDEX([2]pivotTable!P$310:P$615,MATCH(totalExpenditure!$A242,[2]pivotTable!$A$310:$A$615,0))/100*INDEX(gDP!AE$6:AE$271,MATCH(totalExpenditure!$A242,gDP!$B$6:$B$271))=0,"",INDEX([2]pivotTable!P$310:P$615,MATCH(totalExpenditure!$A242,[2]pivotTable!$A$310:$A$615,0))/100*INDEX(gDP!AE$6:AE$271,MATCH(totalExpenditure!$A242,gDP!$B$6:$B$271)))</f>
        <v/>
      </c>
      <c r="BP242" s="77" t="str">
        <f>IF(INDEX([2]pivotTable!Q$310:Q$615,MATCH(totalExpenditure!$A242,[2]pivotTable!$A$310:$A$615,0))/100*INDEX(gDP!AF$6:AF$271,MATCH(totalExpenditure!$A242,gDP!$B$6:$B$271))=0,"",INDEX([2]pivotTable!Q$310:Q$615,MATCH(totalExpenditure!$A242,[2]pivotTable!$A$310:$A$615,0))/100*INDEX(gDP!AF$6:AF$271,MATCH(totalExpenditure!$A242,gDP!$B$6:$B$271)))</f>
        <v/>
      </c>
      <c r="BQ242" s="77" t="str">
        <f>IF(INDEX([2]pivotTable!R$310:R$615,MATCH(totalExpenditure!$A242,[2]pivotTable!$A$310:$A$615,0))/100*INDEX(gDP!AG$6:AG$271,MATCH(totalExpenditure!$A242,gDP!$B$6:$B$271))=0,"",INDEX([2]pivotTable!R$310:R$615,MATCH(totalExpenditure!$A242,[2]pivotTable!$A$310:$A$615,0))/100*INDEX(gDP!AG$6:AG$271,MATCH(totalExpenditure!$A242,gDP!$B$6:$B$271)))</f>
        <v/>
      </c>
      <c r="BR242" s="77" t="str">
        <f>IF(INDEX([2]pivotTable!S$310:S$615,MATCH(totalExpenditure!$A242,[2]pivotTable!$A$310:$A$615,0))/100*INDEX(gDP!AH$6:AH$271,MATCH(totalExpenditure!$A242,gDP!$B$6:$B$271))=0,"",INDEX([2]pivotTable!S$310:S$615,MATCH(totalExpenditure!$A242,[2]pivotTable!$A$310:$A$615,0))/100*INDEX(gDP!AH$6:AH$271,MATCH(totalExpenditure!$A242,gDP!$B$6:$B$271)))</f>
        <v/>
      </c>
      <c r="BS242" s="77" t="str">
        <f>IF(INDEX([2]pivotTable!T$310:T$615,MATCH(totalExpenditure!$A242,[2]pivotTable!$A$310:$A$615,0))/100*INDEX(gDP!AI$6:AI$271,MATCH(totalExpenditure!$A242,gDP!$B$6:$B$271))=0,"",INDEX([2]pivotTable!T$310:T$615,MATCH(totalExpenditure!$A242,[2]pivotTable!$A$310:$A$615,0))/100*INDEX(gDP!AI$6:AI$271,MATCH(totalExpenditure!$A242,gDP!$B$6:$B$271)))</f>
        <v/>
      </c>
      <c r="BT242" s="77" t="str">
        <f>IF(INDEX([2]pivotTable!U$310:U$615,MATCH(totalExpenditure!$A242,[2]pivotTable!$A$310:$A$615,0))/100*INDEX(gDP!AJ$6:AJ$271,MATCH(totalExpenditure!$A242,gDP!$B$6:$B$271))=0,"",INDEX([2]pivotTable!U$310:U$615,MATCH(totalExpenditure!$A242,[2]pivotTable!$A$310:$A$615,0))/100*INDEX(gDP!AJ$6:AJ$271,MATCH(totalExpenditure!$A242,gDP!$B$6:$B$271)))</f>
        <v/>
      </c>
      <c r="BU242" s="77" t="str">
        <f>IF(INDEX([2]pivotTable!V$310:V$615,MATCH(totalExpenditure!$A242,[2]pivotTable!$A$310:$A$615,0))/100*INDEX(gDP!AK$6:AK$271,MATCH(totalExpenditure!$A242,gDP!$B$6:$B$271))=0,"",INDEX([2]pivotTable!V$310:V$615,MATCH(totalExpenditure!$A242,[2]pivotTable!$A$310:$A$615,0))/100*INDEX(gDP!AK$6:AK$271,MATCH(totalExpenditure!$A242,gDP!$B$6:$B$271)))</f>
        <v/>
      </c>
      <c r="BV242" s="77" t="str">
        <f>IF(INDEX([2]pivotTable!W$310:W$615,MATCH(totalExpenditure!$A242,[2]pivotTable!$A$310:$A$615,0))/100*INDEX(gDP!AL$6:AL$271,MATCH(totalExpenditure!$A242,gDP!$B$6:$B$271))=0,"",INDEX([2]pivotTable!W$310:W$615,MATCH(totalExpenditure!$A242,[2]pivotTable!$A$310:$A$615,0))/100*INDEX(gDP!AL$6:AL$271,MATCH(totalExpenditure!$A242,gDP!$B$6:$B$271)))</f>
        <v/>
      </c>
      <c r="BW242" s="77" t="str">
        <f>IF(INDEX([2]pivotTable!X$310:X$615,MATCH(totalExpenditure!$A242,[2]pivotTable!$A$310:$A$615,0))/100*INDEX(gDP!AM$6:AM$271,MATCH(totalExpenditure!$A242,gDP!$B$6:$B$271))=0,"",INDEX([2]pivotTable!X$310:X$615,MATCH(totalExpenditure!$A242,[2]pivotTable!$A$310:$A$615,0))/100*INDEX(gDP!AM$6:AM$271,MATCH(totalExpenditure!$A242,gDP!$B$6:$B$271)))</f>
        <v/>
      </c>
      <c r="BX242" s="77" t="str">
        <f>IF(INDEX([2]pivotTable!Y$310:Y$615,MATCH(totalExpenditure!$A242,[2]pivotTable!$A$310:$A$615,0))/100*INDEX(gDP!AN$6:AN$271,MATCH(totalExpenditure!$A242,gDP!$B$6:$B$271))=0,"",INDEX([2]pivotTable!Y$310:Y$615,MATCH(totalExpenditure!$A242,[2]pivotTable!$A$310:$A$615,0))/100*INDEX(gDP!AN$6:AN$271,MATCH(totalExpenditure!$A242,gDP!$B$6:$B$271)))</f>
        <v/>
      </c>
      <c r="BY242" s="77" t="str">
        <f>IF(INDEX([2]pivotTable!Z$310:Z$615,MATCH(totalExpenditure!$A242,[2]pivotTable!$A$310:$A$615,0))/100*INDEX(gDP!AO$6:AO$271,MATCH(totalExpenditure!$A242,gDP!$B$6:$B$271))=0,"",INDEX([2]pivotTable!Z$310:Z$615,MATCH(totalExpenditure!$A242,[2]pivotTable!$A$310:$A$615,0))/100*INDEX(gDP!AO$6:AO$271,MATCH(totalExpenditure!$A242,gDP!$B$6:$B$271)))</f>
        <v/>
      </c>
      <c r="BZ242" s="77" t="str">
        <f>IF(INDEX([2]pivotTable!AA$310:AA$615,MATCH(totalExpenditure!$A242,[2]pivotTable!$A$310:$A$615,0))/100*INDEX(gDP!AP$6:AP$271,MATCH(totalExpenditure!$A242,gDP!$B$6:$B$271))=0,"",INDEX([2]pivotTable!AA$310:AA$615,MATCH(totalExpenditure!$A242,[2]pivotTable!$A$310:$A$615,0))/100*INDEX(gDP!AP$6:AP$271,MATCH(totalExpenditure!$A242,gDP!$B$6:$B$271)))</f>
        <v/>
      </c>
      <c r="CA242" s="77" t="str">
        <f>IF(INDEX([2]pivotTable!AB$310:AB$615,MATCH(totalExpenditure!$A242,[2]pivotTable!$A$310:$A$615,0))/100*INDEX(gDP!AQ$6:AQ$271,MATCH(totalExpenditure!$A242,gDP!$B$6:$B$271))=0,"",INDEX([2]pivotTable!AB$310:AB$615,MATCH(totalExpenditure!$A242,[2]pivotTable!$A$310:$A$615,0))/100*INDEX(gDP!AQ$6:AQ$271,MATCH(totalExpenditure!$A242,gDP!$B$6:$B$271)))</f>
        <v/>
      </c>
      <c r="CB242" s="77" t="str">
        <f>IF(INDEX([2]pivotTable!AC$310:AC$615,MATCH(totalExpenditure!$A242,[2]pivotTable!$A$310:$A$615,0))/100*INDEX(gDP!AR$6:AR$271,MATCH(totalExpenditure!$A242,gDP!$B$6:$B$271))=0,"",INDEX([2]pivotTable!AC$310:AC$615,MATCH(totalExpenditure!$A242,[2]pivotTable!$A$310:$A$615,0))/100*INDEX(gDP!AR$6:AR$271,MATCH(totalExpenditure!$A242,gDP!$B$6:$B$271)))</f>
        <v/>
      </c>
      <c r="CC242" s="77" t="str">
        <f>IF(INDEX([2]pivotTable!AD$310:AD$615,MATCH(totalExpenditure!$A242,[2]pivotTable!$A$310:$A$615,0))/100*INDEX(gDP!AS$6:AS$271,MATCH(totalExpenditure!$A242,gDP!$B$6:$B$271))=0,"",INDEX([2]pivotTable!AD$310:AD$615,MATCH(totalExpenditure!$A242,[2]pivotTable!$A$310:$A$615,0))/100*INDEX(gDP!AS$6:AS$271,MATCH(totalExpenditure!$A242,gDP!$B$6:$B$271)))</f>
        <v/>
      </c>
      <c r="CD242" s="77" t="str">
        <f>IF(INDEX([2]pivotTable!AE$310:AE$615,MATCH(totalExpenditure!$A242,[2]pivotTable!$A$310:$A$615,0))/100*INDEX(gDP!AT$6:AT$271,MATCH(totalExpenditure!$A242,gDP!$B$6:$B$271))=0,"",INDEX([2]pivotTable!AE$310:AE$615,MATCH(totalExpenditure!$A242,[2]pivotTable!$A$310:$A$615,0))/100*INDEX(gDP!AT$6:AT$271,MATCH(totalExpenditure!$A242,gDP!$B$6:$B$271)))</f>
        <v/>
      </c>
      <c r="CE242" s="77" t="str">
        <f>IF(INDEX([2]pivotTable!AF$310:AF$615,MATCH(totalExpenditure!$A242,[2]pivotTable!$A$310:$A$615,0))/100*INDEX(gDP!AU$6:AU$271,MATCH(totalExpenditure!$A242,gDP!$B$6:$B$271))=0,"",INDEX([2]pivotTable!AF$310:AF$615,MATCH(totalExpenditure!$A242,[2]pivotTable!$A$310:$A$615,0))/100*INDEX(gDP!AU$6:AU$271,MATCH(totalExpenditure!$A242,gDP!$B$6:$B$271)))</f>
        <v/>
      </c>
      <c r="CF242" s="77" t="str">
        <f>IF(INDEX([2]pivotTable!AG$310:AG$615,MATCH(totalExpenditure!$A242,[2]pivotTable!$A$310:$A$615,0))/100*INDEX(gDP!AV$6:AV$271,MATCH(totalExpenditure!$A242,gDP!$B$6:$B$271))=0,"",INDEX([2]pivotTable!AG$310:AG$615,MATCH(totalExpenditure!$A242,[2]pivotTable!$A$310:$A$615,0))/100*INDEX(gDP!AV$6:AV$271,MATCH(totalExpenditure!$A242,gDP!$B$6:$B$271)))</f>
        <v/>
      </c>
      <c r="CG242" s="77" t="str">
        <f>IF(INDEX([2]pivotTable!AH$310:AH$615,MATCH(totalExpenditure!$A242,[2]pivotTable!$A$310:$A$615,0))/100*INDEX(gDP!AW$6:AW$271,MATCH(totalExpenditure!$A242,gDP!$B$6:$B$271))=0,"",INDEX([2]pivotTable!AH$310:AH$615,MATCH(totalExpenditure!$A242,[2]pivotTable!$A$310:$A$615,0))/100*INDEX(gDP!AW$6:AW$271,MATCH(totalExpenditure!$A242,gDP!$B$6:$B$271)))</f>
        <v/>
      </c>
      <c r="CH242" s="77" t="str">
        <f>IF(INDEX([2]pivotTable!AI$310:AI$615,MATCH(totalExpenditure!$A242,[2]pivotTable!$A$310:$A$615,0))/100*INDEX(gDP!AX$6:AX$271,MATCH(totalExpenditure!$A242,gDP!$B$6:$B$271))=0,"",INDEX([2]pivotTable!AI$310:AI$615,MATCH(totalExpenditure!$A242,[2]pivotTable!$A$310:$A$615,0))/100*INDEX(gDP!AX$6:AX$271,MATCH(totalExpenditure!$A242,gDP!$B$6:$B$271)))</f>
        <v/>
      </c>
      <c r="CI242" s="77" t="str">
        <f>IF(INDEX([2]pivotTable!AJ$310:AJ$615,MATCH(totalExpenditure!$A242,[2]pivotTable!$A$310:$A$615,0))/100*INDEX(gDP!AY$6:AY$271,MATCH(totalExpenditure!$A242,gDP!$B$6:$B$271))=0,"",INDEX([2]pivotTable!AJ$310:AJ$615,MATCH(totalExpenditure!$A242,[2]pivotTable!$A$310:$A$615,0))/100*INDEX(gDP!AY$6:AY$271,MATCH(totalExpenditure!$A242,gDP!$B$6:$B$271)))</f>
        <v/>
      </c>
      <c r="CJ242" s="77" t="str">
        <f>IF(INDEX([2]pivotTable!AK$310:AK$615,MATCH(totalExpenditure!$A242,[2]pivotTable!$A$310:$A$615,0))/100*INDEX(gDP!AZ$6:AZ$271,MATCH(totalExpenditure!$A242,gDP!$B$6:$B$271))=0,"",INDEX([2]pivotTable!AK$310:AK$615,MATCH(totalExpenditure!$A242,[2]pivotTable!$A$310:$A$615,0))/100*INDEX(gDP!AZ$6:AZ$271,MATCH(totalExpenditure!$A242,gDP!$B$6:$B$271)))</f>
        <v/>
      </c>
      <c r="CK242" s="77" t="str">
        <f>IF(INDEX([2]pivotTable!AL$310:AL$615,MATCH(totalExpenditure!$A242,[2]pivotTable!$A$310:$A$615,0))/100*INDEX(gDP!BA$6:BA$271,MATCH(totalExpenditure!$A242,gDP!$B$6:$B$271))=0,"",INDEX([2]pivotTable!AL$310:AL$615,MATCH(totalExpenditure!$A242,[2]pivotTable!$A$310:$A$615,0))/100*INDEX(gDP!BA$6:BA$271,MATCH(totalExpenditure!$A242,gDP!$B$6:$B$271)))</f>
        <v/>
      </c>
      <c r="CL242" s="77" t="str">
        <f>IF(INDEX([2]pivotTable!AM$310:AM$615,MATCH(totalExpenditure!$A242,[2]pivotTable!$A$310:$A$615,0))/100*INDEX(gDP!BB$6:BB$271,MATCH(totalExpenditure!$A242,gDP!$B$6:$B$271))=0,"",INDEX([2]pivotTable!AM$310:AM$615,MATCH(totalExpenditure!$A242,[2]pivotTable!$A$310:$A$615,0))/100*INDEX(gDP!BB$6:BB$271,MATCH(totalExpenditure!$A242,gDP!$B$6:$B$271)))</f>
        <v/>
      </c>
      <c r="CM242" s="77" t="str">
        <f>IF(INDEX([2]pivotTable!AN$310:AN$615,MATCH(totalExpenditure!$A242,[2]pivotTable!$A$310:$A$615,0))/100*INDEX(gDP!BC$6:BC$271,MATCH(totalExpenditure!$A242,gDP!$B$6:$B$271))=0,"",INDEX([2]pivotTable!AN$310:AN$615,MATCH(totalExpenditure!$A242,[2]pivotTable!$A$310:$A$615,0))/100*INDEX(gDP!BC$6:BC$271,MATCH(totalExpenditure!$A242,gDP!$B$6:$B$271)))</f>
        <v/>
      </c>
      <c r="CN242" s="77" t="str">
        <f>IF(INDEX([2]pivotTable!AO$310:AO$615,MATCH(totalExpenditure!$A242,[2]pivotTable!$A$310:$A$615,0))/100*INDEX(gDP!BD$6:BD$271,MATCH(totalExpenditure!$A242,gDP!$B$6:$B$271))=0,"",INDEX([2]pivotTable!AO$310:AO$615,MATCH(totalExpenditure!$A242,[2]pivotTable!$A$310:$A$615,0))/100*INDEX(gDP!BD$6:BD$271,MATCH(totalExpenditure!$A242,gDP!$B$6:$B$271)))</f>
        <v/>
      </c>
      <c r="CO242" s="77">
        <f>IF(INDEX([2]pivotTable!AP$310:AP$615,MATCH(totalExpenditure!$A242,[2]pivotTable!$A$310:$A$615,0))/100*INDEX(gDP!BE$6:BE$271,MATCH(totalExpenditure!$A242,gDP!$B$6:$B$271))=0,"",INDEX([2]pivotTable!AP$310:AP$615,MATCH(totalExpenditure!$A242,[2]pivotTable!$A$310:$A$615,0))/100*INDEX(gDP!BE$6:BE$271,MATCH(totalExpenditure!$A242,gDP!$B$6:$B$271)))</f>
        <v>146926263</v>
      </c>
      <c r="CP242" s="77" t="str">
        <f>IF(INDEX([2]pivotTable!AQ$310:AQ$615,MATCH(totalExpenditure!$A242,[2]pivotTable!$A$310:$A$615,0))/100*INDEX(gDP!BF$6:BF$271,MATCH(totalExpenditure!$A242,gDP!$B$6:$B$271))=0,"",INDEX([2]pivotTable!AQ$310:AQ$615,MATCH(totalExpenditure!$A242,[2]pivotTable!$A$310:$A$615,0))/100*INDEX(gDP!BF$6:BF$271,MATCH(totalExpenditure!$A242,gDP!$B$6:$B$271)))</f>
        <v/>
      </c>
      <c r="CQ242" s="77" t="str">
        <f>IF(INDEX([2]pivotTable!AR$310:AR$615,MATCH(totalExpenditure!$A242,[2]pivotTable!$A$310:$A$615,0))/100*INDEX(gDP!BG$6:BG$271,MATCH(totalExpenditure!$A242,gDP!$B$6:$B$271))=0,"",INDEX([2]pivotTable!AR$310:AR$615,MATCH(totalExpenditure!$A242,[2]pivotTable!$A$310:$A$615,0))/100*INDEX(gDP!BG$6:BG$271,MATCH(totalExpenditure!$A242,gDP!$B$6:$B$271)))</f>
        <v/>
      </c>
      <c r="CR242" s="77" t="str">
        <f>IF(INDEX([2]pivotTable!AS$310:AS$615,MATCH(totalExpenditure!$A242,[2]pivotTable!$A$310:$A$615,0))/100*INDEX(gDP!BH$6:BH$271,MATCH(totalExpenditure!$A242,gDP!$B$6:$B$271))=0,"",INDEX([2]pivotTable!AS$310:AS$615,MATCH(totalExpenditure!$A242,[2]pivotTable!$A$310:$A$615,0))/100*INDEX(gDP!BH$6:BH$271,MATCH(totalExpenditure!$A242,gDP!$B$6:$B$271)))</f>
        <v/>
      </c>
      <c r="CS242" s="77" t="str">
        <f>IF(INDEX([2]pivotTable!AT$310:AT$615,MATCH(totalExpenditure!$A242,[2]pivotTable!$A$310:$A$615,0))/100*INDEX(gDP!BI$6:BI$271,MATCH(totalExpenditure!$A242,gDP!$B$6:$B$271))=0,"",INDEX([2]pivotTable!AT$310:AT$615,MATCH(totalExpenditure!$A242,[2]pivotTable!$A$310:$A$615,0))/100*INDEX(gDP!BI$6:BI$271,MATCH(totalExpenditure!$A242,gDP!$B$6:$B$271)))</f>
        <v/>
      </c>
      <c r="CT242" s="77" t="str">
        <f>IF(INDEX([2]pivotTable!AU$310:AU$615,MATCH(totalExpenditure!$A242,[2]pivotTable!$A$310:$A$615,0))/100*INDEX(gDP!BJ$6:BJ$271,MATCH(totalExpenditure!$A242,gDP!$B$6:$B$271))=0,"",INDEX([2]pivotTable!AU$310:AU$615,MATCH(totalExpenditure!$A242,[2]pivotTable!$A$310:$A$615,0))/100*INDEX(gDP!BJ$6:BJ$271,MATCH(totalExpenditure!$A242,gDP!$B$6:$B$271)))</f>
        <v/>
      </c>
      <c r="CU242" s="77" t="str">
        <f>IF(INDEX([2]pivotTable!AV$310:AV$615,MATCH(totalExpenditure!$A242,[2]pivotTable!$A$310:$A$615,0))/100*INDEX(gDP!BK$6:BK$271,MATCH(totalExpenditure!$A242,gDP!$B$6:$B$271))=0,"",INDEX([2]pivotTable!AV$310:AV$615,MATCH(totalExpenditure!$A242,[2]pivotTable!$A$310:$A$615,0))/100*INDEX(gDP!BK$6:BK$271,MATCH(totalExpenditure!$A242,gDP!$B$6:$B$271)))</f>
        <v/>
      </c>
      <c r="CV242" s="77" t="str">
        <f>IF(INDEX([2]pivotTable!AW$310:AW$615,MATCH(totalExpenditure!$A242,[2]pivotTable!$A$310:$A$615,0))/100*INDEX(gDP!BL$6:BL$271,MATCH(totalExpenditure!$A242,gDP!$B$6:$B$271))=0,"",INDEX([2]pivotTable!AW$310:AW$615,MATCH(totalExpenditure!$A242,[2]pivotTable!$A$310:$A$615,0))/100*INDEX(gDP!BL$6:BL$271,MATCH(totalExpenditure!$A242,gDP!$B$6:$B$271)))</f>
        <v/>
      </c>
      <c r="CW242" s="77" t="str">
        <f>IF(INDEX([2]pivotTable!AX$310:AX$615,MATCH(totalExpenditure!$A242,[2]pivotTable!$A$310:$A$615,0))/100*INDEX(gDP!BM$6:BM$271,MATCH(totalExpenditure!$A242,gDP!$B$6:$B$271))=0,"",INDEX([2]pivotTable!AX$310:AX$615,MATCH(totalExpenditure!$A242,[2]pivotTable!$A$310:$A$615,0))/100*INDEX(gDP!BM$6:BM$271,MATCH(totalExpenditure!$A242,gDP!$B$6:$B$271)))</f>
        <v/>
      </c>
      <c r="CX242" s="77" t="str">
        <f>IF(INDEX([2]pivotTable!AY$310:AY$615,MATCH(totalExpenditure!$A242,[2]pivotTable!$A$310:$A$615,0))/100*INDEX(gDP!BN$6:BN$271,MATCH(totalExpenditure!$A242,gDP!$B$6:$B$271))=0,"",INDEX([2]pivotTable!AY$310:AY$615,MATCH(totalExpenditure!$A242,[2]pivotTable!$A$310:$A$615,0))/100*INDEX(gDP!BN$6:BN$271,MATCH(totalExpenditure!$A242,gDP!$B$6:$B$271)))</f>
        <v/>
      </c>
      <c r="CY242" s="77" t="str">
        <f>IF(INDEX([2]pivotTable!AZ$310:AZ$615,MATCH(totalExpenditure!$A242,[2]pivotTable!$A$310:$A$615,0))/100*INDEX(gDP!BO$6:BO$271,MATCH(totalExpenditure!$A242,gDP!$B$6:$B$271))=0,"",INDEX([2]pivotTable!AZ$310:AZ$615,MATCH(totalExpenditure!$A242,[2]pivotTable!$A$310:$A$615,0))/100*INDEX(gDP!BO$6:BO$271,MATCH(totalExpenditure!$A242,gDP!$B$6:$B$271)))</f>
        <v/>
      </c>
      <c r="CZ242" s="77" t="str">
        <f>IF(B242="","",IF(BA242="","",B242-B242+INDEX(gDP!Q$6:Q$271,MATCH(totalExpenditure!$A242,gDP!$B$6:$B$271))))</f>
        <v/>
      </c>
      <c r="DA242" s="77" t="str">
        <f>IF(C242="","",IF(BB242="","",C242-C242+INDEX(gDP!R$6:R$271,MATCH(totalExpenditure!$A242,gDP!$B$6:$B$271))))</f>
        <v/>
      </c>
      <c r="DB242" s="77" t="str">
        <f>IF(D242="","",IF(BC242="","",D242-D242+INDEX(gDP!S$6:S$271,MATCH(totalExpenditure!$A242,gDP!$B$6:$B$271))))</f>
        <v/>
      </c>
      <c r="DC242" s="77" t="str">
        <f>IF(E242="","",IF(BD242="","",E242-E242+INDEX(gDP!T$6:T$271,MATCH(totalExpenditure!$A242,gDP!$B$6:$B$271))))</f>
        <v/>
      </c>
      <c r="DD242" s="77" t="str">
        <f>IF(F242="","",IF(BE242="","",F242-F242+INDEX(gDP!U$6:U$271,MATCH(totalExpenditure!$A242,gDP!$B$6:$B$271))))</f>
        <v/>
      </c>
      <c r="DE242" s="77" t="str">
        <f>IF(G242="","",IF(BF242="","",G242-G242+INDEX(gDP!V$6:V$271,MATCH(totalExpenditure!$A242,gDP!$B$6:$B$271))))</f>
        <v/>
      </c>
      <c r="DF242" s="77" t="str">
        <f>IF(H242="","",IF(BG242="","",H242-H242+INDEX(gDP!W$6:W$271,MATCH(totalExpenditure!$A242,gDP!$B$6:$B$271))))</f>
        <v/>
      </c>
      <c r="DG242" s="77" t="str">
        <f>IF(I242="","",IF(BH242="","",I242-I242+INDEX(gDP!X$6:X$271,MATCH(totalExpenditure!$A242,gDP!$B$6:$B$271))))</f>
        <v/>
      </c>
      <c r="DH242" s="77" t="str">
        <f>IF(J242="","",IF(BI242="","",J242-J242+INDEX(gDP!Y$6:Y$271,MATCH(totalExpenditure!$A242,gDP!$B$6:$B$271))))</f>
        <v/>
      </c>
      <c r="DI242" s="77" t="str">
        <f>IF(K242="","",IF(BJ242="","",K242-K242+INDEX(gDP!Z$6:Z$271,MATCH(totalExpenditure!$A242,gDP!$B$6:$B$271))))</f>
        <v/>
      </c>
      <c r="DJ242" s="77" t="str">
        <f>IF(L242="","",IF(BK242="","",L242-L242+INDEX(gDP!AA$6:AA$271,MATCH(totalExpenditure!$A242,gDP!$B$6:$B$271))))</f>
        <v/>
      </c>
      <c r="DK242" s="77" t="str">
        <f>IF(M242="","",IF(BL242="","",M242-M242+INDEX(gDP!AB$6:AB$271,MATCH(totalExpenditure!$A242,gDP!$B$6:$B$271))))</f>
        <v/>
      </c>
      <c r="DL242" s="77" t="str">
        <f>IF(N242="","",IF(BM242="","",N242-N242+INDEX(gDP!AC$6:AC$271,MATCH(totalExpenditure!$A242,gDP!$B$6:$B$271))))</f>
        <v/>
      </c>
      <c r="DM242" s="77" t="str">
        <f>IF(O242="","",IF(BN242="","",O242-O242+INDEX(gDP!AD$6:AD$271,MATCH(totalExpenditure!$A242,gDP!$B$6:$B$271))))</f>
        <v/>
      </c>
      <c r="DN242" s="77" t="str">
        <f>IF(P242="","",IF(BO242="","",P242-P242+INDEX(gDP!AE$6:AE$271,MATCH(totalExpenditure!$A242,gDP!$B$6:$B$271))))</f>
        <v/>
      </c>
      <c r="DO242" s="77" t="str">
        <f>IF(Q242="","",IF(BP242="","",Q242-Q242+INDEX(gDP!AF$6:AF$271,MATCH(totalExpenditure!$A242,gDP!$B$6:$B$271))))</f>
        <v/>
      </c>
      <c r="DP242" s="77" t="str">
        <f>IF(R242="","",IF(BQ242="","",R242-R242+INDEX(gDP!AG$6:AG$271,MATCH(totalExpenditure!$A242,gDP!$B$6:$B$271))))</f>
        <v/>
      </c>
      <c r="DQ242" s="77" t="str">
        <f>IF(S242="","",IF(BR242="","",S242-S242+INDEX(gDP!AH$6:AH$271,MATCH(totalExpenditure!$A242,gDP!$B$6:$B$271))))</f>
        <v/>
      </c>
      <c r="DR242" s="77" t="str">
        <f>IF(T242="","",IF(BS242="","",T242-T242+INDEX(gDP!AI$6:AI$271,MATCH(totalExpenditure!$A242,gDP!$B$6:$B$271))))</f>
        <v/>
      </c>
      <c r="DS242" s="77" t="str">
        <f>IF(U242="","",IF(BT242="","",U242-U242+INDEX(gDP!AJ$6:AJ$271,MATCH(totalExpenditure!$A242,gDP!$B$6:$B$271))))</f>
        <v/>
      </c>
      <c r="DT242" s="77" t="str">
        <f>IF(V242="","",IF(BU242="","",V242-V242+INDEX(gDP!AK$6:AK$271,MATCH(totalExpenditure!$A242,gDP!$B$6:$B$271))))</f>
        <v/>
      </c>
      <c r="DU242" s="77" t="str">
        <f>IF(W242="","",IF(BV242="","",W242-W242+INDEX(gDP!AL$6:AL$271,MATCH(totalExpenditure!$A242,gDP!$B$6:$B$271))))</f>
        <v/>
      </c>
      <c r="DV242" s="77" t="str">
        <f>IF(X242="","",IF(BW242="","",X242-X242+INDEX(gDP!AM$6:AM$271,MATCH(totalExpenditure!$A242,gDP!$B$6:$B$271))))</f>
        <v/>
      </c>
      <c r="DW242" s="77" t="str">
        <f>IF(Y242="","",IF(BX242="","",Y242-Y242+INDEX(gDP!AN$6:AN$271,MATCH(totalExpenditure!$A242,gDP!$B$6:$B$271))))</f>
        <v/>
      </c>
      <c r="DX242" s="77" t="str">
        <f>IF(Z242="","",IF(BY242="","",Z242-Z242+INDEX(gDP!AO$6:AO$271,MATCH(totalExpenditure!$A242,gDP!$B$6:$B$271))))</f>
        <v/>
      </c>
      <c r="DY242" s="77" t="str">
        <f>IF(AA242="","",IF(BZ242="","",AA242-AA242+INDEX(gDP!AP$6:AP$271,MATCH(totalExpenditure!$A242,gDP!$B$6:$B$271))))</f>
        <v/>
      </c>
      <c r="DZ242" s="77" t="str">
        <f>IF(AB242="","",IF(CA242="","",AB242-AB242+INDEX(gDP!AQ$6:AQ$271,MATCH(totalExpenditure!$A242,gDP!$B$6:$B$271))))</f>
        <v/>
      </c>
      <c r="EA242" s="77" t="str">
        <f>IF(AC242="","",IF(CB242="","",AC242-AC242+INDEX(gDP!AR$6:AR$271,MATCH(totalExpenditure!$A242,gDP!$B$6:$B$271))))</f>
        <v/>
      </c>
      <c r="EB242" s="77" t="str">
        <f>IF(AD242="","",IF(CC242="","",AD242-AD242+INDEX(gDP!AS$6:AS$271,MATCH(totalExpenditure!$A242,gDP!$B$6:$B$271))))</f>
        <v/>
      </c>
      <c r="EC242" s="77" t="str">
        <f>IF(AE242="","",IF(CD242="","",AE242-AE242+INDEX(gDP!AT$6:AT$271,MATCH(totalExpenditure!$A242,gDP!$B$6:$B$271))))</f>
        <v/>
      </c>
      <c r="ED242" s="77" t="str">
        <f>IF(AF242="","",IF(CE242="","",AF242-AF242+INDEX(gDP!AU$6:AU$271,MATCH(totalExpenditure!$A242,gDP!$B$6:$B$271))))</f>
        <v/>
      </c>
      <c r="EE242" s="77" t="str">
        <f>IF(AG242="","",IF(CF242="","",AG242-AG242+INDEX(gDP!AV$6:AV$271,MATCH(totalExpenditure!$A242,gDP!$B$6:$B$271))))</f>
        <v/>
      </c>
      <c r="EF242" s="77" t="str">
        <f>IF(AH242="","",IF(CG242="","",AH242-AH242+INDEX(gDP!AW$6:AW$271,MATCH(totalExpenditure!$A242,gDP!$B$6:$B$271))))</f>
        <v/>
      </c>
      <c r="EG242" s="77" t="str">
        <f>IF(AI242="","",IF(CH242="","",AI242-AI242+INDEX(gDP!AX$6:AX$271,MATCH(totalExpenditure!$A242,gDP!$B$6:$B$271))))</f>
        <v/>
      </c>
      <c r="EH242" s="77" t="str">
        <f>IF(AJ242="","",IF(CI242="","",AJ242-AJ242+INDEX(gDP!AY$6:AY$271,MATCH(totalExpenditure!$A242,gDP!$B$6:$B$271))))</f>
        <v/>
      </c>
      <c r="EI242" s="77" t="str">
        <f>IF(AK242="","",IF(CJ242="","",AK242-AK242+INDEX(gDP!AZ$6:AZ$271,MATCH(totalExpenditure!$A242,gDP!$B$6:$B$271))))</f>
        <v/>
      </c>
      <c r="EJ242" s="77" t="str">
        <f>IF(AL242="","",IF(CK242="","",AL242-AL242+INDEX(gDP!BA$6:BA$271,MATCH(totalExpenditure!$A242,gDP!$B$6:$B$271))))</f>
        <v/>
      </c>
      <c r="EK242" s="77" t="str">
        <f>IF(AM242="","",IF(CL242="","",AM242-AM242+INDEX(gDP!BB$6:BB$271,MATCH(totalExpenditure!$A242,gDP!$B$6:$B$271))))</f>
        <v/>
      </c>
      <c r="EL242" s="77" t="str">
        <f>IF(AN242="","",IF(CM242="","",AN242-AN242+INDEX(gDP!BC$6:BC$271,MATCH(totalExpenditure!$A242,gDP!$B$6:$B$271))))</f>
        <v/>
      </c>
      <c r="EM242" s="77" t="str">
        <f>IF(AO242="","",IF(CN242="","",AO242-AO242+INDEX(gDP!BD$6:BD$271,MATCH(totalExpenditure!$A242,gDP!$B$6:$B$271))))</f>
        <v/>
      </c>
      <c r="EN242" s="77">
        <f>IF(AP242="","",IF(CO242="","",AP242-AP242+INDEX(gDP!BE$6:BE$271,MATCH(totalExpenditure!$A242,gDP!$B$6:$B$271))))</f>
        <v>1160555000</v>
      </c>
      <c r="EO242" s="77" t="str">
        <f>IF(AQ242="","",IF(CP242="","",AQ242-AQ242+INDEX(gDP!BF$6:BF$271,MATCH(totalExpenditure!$A242,gDP!$B$6:$B$271))))</f>
        <v/>
      </c>
      <c r="EP242" s="77" t="str">
        <f>IF(AR242="","",IF(CQ242="","",AR242-AR242+INDEX(gDP!BG$6:BG$271,MATCH(totalExpenditure!$A242,gDP!$B$6:$B$271))))</f>
        <v/>
      </c>
      <c r="EQ242" s="77" t="str">
        <f>IF(AS242="","",IF(CR242="","",AS242-AS242+INDEX(gDP!BH$6:BH$271,MATCH(totalExpenditure!$A242,gDP!$B$6:$B$271))))</f>
        <v/>
      </c>
      <c r="ER242" s="77" t="str">
        <f>IF(AT242="","",IF(CS242="","",AT242-AT242+INDEX(gDP!BI$6:BI$271,MATCH(totalExpenditure!$A242,gDP!$B$6:$B$271))))</f>
        <v/>
      </c>
      <c r="ES242" s="77" t="str">
        <f>IF(AU242="","",IF(CT242="","",AU242-AU242+INDEX(gDP!BJ$6:BJ$271,MATCH(totalExpenditure!$A242,gDP!$B$6:$B$271))))</f>
        <v/>
      </c>
      <c r="ET242" s="77" t="str">
        <f>IF(AV242="","",IF(CU242="","",AV242-AV242+INDEX(gDP!BK$6:BK$271,MATCH(totalExpenditure!$A242,gDP!$B$6:$B$271))))</f>
        <v/>
      </c>
      <c r="EU242" s="77" t="str">
        <f>IF(AW242="","",IF(CV242="","",AW242-AW242+INDEX(gDP!BL$6:BL$271,MATCH(totalExpenditure!$A242,gDP!$B$6:$B$271))))</f>
        <v/>
      </c>
      <c r="EV242" s="77" t="str">
        <f>IF(AX242="","",IF(CW242="","",AX242-AX242+INDEX(gDP!BM$6:BM$271,MATCH(totalExpenditure!$A242,gDP!$B$6:$B$271))))</f>
        <v/>
      </c>
      <c r="EW242" s="77" t="str">
        <f>IF(AY242="","",IF(CX242="","",AY242-AY242+INDEX(gDP!BN$6:BN$271,MATCH(totalExpenditure!$A242,gDP!$B$6:$B$271))))</f>
        <v/>
      </c>
      <c r="EX242" s="77" t="str">
        <f>IF(AZ242="","",IF(CY242="","",AZ242-AZ242+INDEX(gDP!BO$6:BO$271,MATCH(totalExpenditure!$A242,gDP!$B$6:$B$271))))</f>
        <v/>
      </c>
    </row>
    <row r="243" spans="1:154" x14ac:dyDescent="0.35">
      <c r="A243" t="s">
        <v>695</v>
      </c>
      <c r="B243" s="77" t="e">
        <f>IF(INDEX([2]pivotTable!B$3:B$308,MATCH(totalExpenditure!$A243,[2]pivotTable!$A$3:$A$308,0))/100*INDEX(gDP!Q$6:Q$271,MATCH(totalExpenditure!$A243,gDP!$B$6:$B$271))=0,"",INDEX([2]pivotTable!B$3:B$308,MATCH(totalExpenditure!$A243,[2]pivotTable!$A$3:$A$308,0))/100*INDEX(gDP!Q$6:Q$271,MATCH(totalExpenditure!$A243,gDP!$B$6:$B$271)))</f>
        <v>#N/A</v>
      </c>
      <c r="C243" s="77" t="e">
        <f>IF(INDEX([2]pivotTable!C$3:C$308,MATCH(totalExpenditure!$A243,[2]pivotTable!$A$3:$A$308,0))/100*INDEX(gDP!R$6:R$271,MATCH(totalExpenditure!$A243,gDP!$B$6:$B$271))=0,"",INDEX([2]pivotTable!C$3:C$308,MATCH(totalExpenditure!$A243,[2]pivotTable!$A$3:$A$308,0))/100*INDEX(gDP!R$6:R$271,MATCH(totalExpenditure!$A243,gDP!$B$6:$B$271)))</f>
        <v>#N/A</v>
      </c>
      <c r="D243" s="77" t="e">
        <f>IF(INDEX([2]pivotTable!D$3:D$308,MATCH(totalExpenditure!$A243,[2]pivotTable!$A$3:$A$308,0))/100*INDEX(gDP!S$6:S$271,MATCH(totalExpenditure!$A243,gDP!$B$6:$B$271))=0,"",INDEX([2]pivotTable!D$3:D$308,MATCH(totalExpenditure!$A243,[2]pivotTable!$A$3:$A$308,0))/100*INDEX(gDP!S$6:S$271,MATCH(totalExpenditure!$A243,gDP!$B$6:$B$271)))</f>
        <v>#N/A</v>
      </c>
      <c r="E243" s="77" t="e">
        <f>IF(INDEX([2]pivotTable!E$3:E$308,MATCH(totalExpenditure!$A243,[2]pivotTable!$A$3:$A$308,0))/100*INDEX(gDP!T$6:T$271,MATCH(totalExpenditure!$A243,gDP!$B$6:$B$271))=0,"",INDEX([2]pivotTable!E$3:E$308,MATCH(totalExpenditure!$A243,[2]pivotTable!$A$3:$A$308,0))/100*INDEX(gDP!T$6:T$271,MATCH(totalExpenditure!$A243,gDP!$B$6:$B$271)))</f>
        <v>#N/A</v>
      </c>
      <c r="F243" s="77" t="e">
        <f>IF(INDEX([2]pivotTable!F$3:F$308,MATCH(totalExpenditure!$A243,[2]pivotTable!$A$3:$A$308,0))/100*INDEX(gDP!U$6:U$271,MATCH(totalExpenditure!$A243,gDP!$B$6:$B$271))=0,"",INDEX([2]pivotTable!F$3:F$308,MATCH(totalExpenditure!$A243,[2]pivotTable!$A$3:$A$308,0))/100*INDEX(gDP!U$6:U$271,MATCH(totalExpenditure!$A243,gDP!$B$6:$B$271)))</f>
        <v>#N/A</v>
      </c>
      <c r="G243" s="77" t="e">
        <f>IF(INDEX([2]pivotTable!G$3:G$308,MATCH(totalExpenditure!$A243,[2]pivotTable!$A$3:$A$308,0))/100*INDEX(gDP!V$6:V$271,MATCH(totalExpenditure!$A243,gDP!$B$6:$B$271))=0,"",INDEX([2]pivotTable!G$3:G$308,MATCH(totalExpenditure!$A243,[2]pivotTable!$A$3:$A$308,0))/100*INDEX(gDP!V$6:V$271,MATCH(totalExpenditure!$A243,gDP!$B$6:$B$271)))</f>
        <v>#N/A</v>
      </c>
      <c r="H243" s="77" t="e">
        <f>IF(INDEX([2]pivotTable!H$3:H$308,MATCH(totalExpenditure!$A243,[2]pivotTable!$A$3:$A$308,0))/100*INDEX(gDP!W$6:W$271,MATCH(totalExpenditure!$A243,gDP!$B$6:$B$271))=0,"",INDEX([2]pivotTable!H$3:H$308,MATCH(totalExpenditure!$A243,[2]pivotTable!$A$3:$A$308,0))/100*INDEX(gDP!W$6:W$271,MATCH(totalExpenditure!$A243,gDP!$B$6:$B$271)))</f>
        <v>#N/A</v>
      </c>
      <c r="I243" s="77" t="e">
        <f>IF(INDEX([2]pivotTable!I$3:I$308,MATCH(totalExpenditure!$A243,[2]pivotTable!$A$3:$A$308,0))/100*INDEX(gDP!X$6:X$271,MATCH(totalExpenditure!$A243,gDP!$B$6:$B$271))=0,"",INDEX([2]pivotTable!I$3:I$308,MATCH(totalExpenditure!$A243,[2]pivotTable!$A$3:$A$308,0))/100*INDEX(gDP!X$6:X$271,MATCH(totalExpenditure!$A243,gDP!$B$6:$B$271)))</f>
        <v>#N/A</v>
      </c>
      <c r="J243" s="77" t="e">
        <f>IF(INDEX([2]pivotTable!J$3:J$308,MATCH(totalExpenditure!$A243,[2]pivotTable!$A$3:$A$308,0))/100*INDEX(gDP!Y$6:Y$271,MATCH(totalExpenditure!$A243,gDP!$B$6:$B$271))=0,"",INDEX([2]pivotTable!J$3:J$308,MATCH(totalExpenditure!$A243,[2]pivotTable!$A$3:$A$308,0))/100*INDEX(gDP!Y$6:Y$271,MATCH(totalExpenditure!$A243,gDP!$B$6:$B$271)))</f>
        <v>#N/A</v>
      </c>
      <c r="K243" s="77" t="e">
        <f>IF(INDEX([2]pivotTable!K$3:K$308,MATCH(totalExpenditure!$A243,[2]pivotTable!$A$3:$A$308,0))/100*INDEX(gDP!Z$6:Z$271,MATCH(totalExpenditure!$A243,gDP!$B$6:$B$271))=0,"",INDEX([2]pivotTable!K$3:K$308,MATCH(totalExpenditure!$A243,[2]pivotTable!$A$3:$A$308,0))/100*INDEX(gDP!Z$6:Z$271,MATCH(totalExpenditure!$A243,gDP!$B$6:$B$271)))</f>
        <v>#N/A</v>
      </c>
      <c r="L243" s="77" t="e">
        <f>IF(INDEX([2]pivotTable!L$3:L$308,MATCH(totalExpenditure!$A243,[2]pivotTable!$A$3:$A$308,0))/100*INDEX(gDP!AA$6:AA$271,MATCH(totalExpenditure!$A243,gDP!$B$6:$B$271))=0,"",INDEX([2]pivotTable!L$3:L$308,MATCH(totalExpenditure!$A243,[2]pivotTable!$A$3:$A$308,0))/100*INDEX(gDP!AA$6:AA$271,MATCH(totalExpenditure!$A243,gDP!$B$6:$B$271)))</f>
        <v>#N/A</v>
      </c>
      <c r="M243" s="77" t="e">
        <f>IF(INDEX([2]pivotTable!M$3:M$308,MATCH(totalExpenditure!$A243,[2]pivotTable!$A$3:$A$308,0))/100*INDEX(gDP!AB$6:AB$271,MATCH(totalExpenditure!$A243,gDP!$B$6:$B$271))=0,"",INDEX([2]pivotTable!M$3:M$308,MATCH(totalExpenditure!$A243,[2]pivotTable!$A$3:$A$308,0))/100*INDEX(gDP!AB$6:AB$271,MATCH(totalExpenditure!$A243,gDP!$B$6:$B$271)))</f>
        <v>#N/A</v>
      </c>
      <c r="N243" s="77" t="e">
        <f>IF(INDEX([2]pivotTable!N$3:N$308,MATCH(totalExpenditure!$A243,[2]pivotTable!$A$3:$A$308,0))/100*INDEX(gDP!AC$6:AC$271,MATCH(totalExpenditure!$A243,gDP!$B$6:$B$271))=0,"",INDEX([2]pivotTable!N$3:N$308,MATCH(totalExpenditure!$A243,[2]pivotTable!$A$3:$A$308,0))/100*INDEX(gDP!AC$6:AC$271,MATCH(totalExpenditure!$A243,gDP!$B$6:$B$271)))</f>
        <v>#N/A</v>
      </c>
      <c r="O243" s="77" t="e">
        <f>IF(INDEX([2]pivotTable!O$3:O$308,MATCH(totalExpenditure!$A243,[2]pivotTable!$A$3:$A$308,0))/100*INDEX(gDP!AD$6:AD$271,MATCH(totalExpenditure!$A243,gDP!$B$6:$B$271))=0,"",INDEX([2]pivotTable!O$3:O$308,MATCH(totalExpenditure!$A243,[2]pivotTable!$A$3:$A$308,0))/100*INDEX(gDP!AD$6:AD$271,MATCH(totalExpenditure!$A243,gDP!$B$6:$B$271)))</f>
        <v>#N/A</v>
      </c>
      <c r="P243" s="77" t="e">
        <f>IF(INDEX([2]pivotTable!P$3:P$308,MATCH(totalExpenditure!$A243,[2]pivotTable!$A$3:$A$308,0))/100*INDEX(gDP!AE$6:AE$271,MATCH(totalExpenditure!$A243,gDP!$B$6:$B$271))=0,"",INDEX([2]pivotTable!P$3:P$308,MATCH(totalExpenditure!$A243,[2]pivotTable!$A$3:$A$308,0))/100*INDEX(gDP!AE$6:AE$271,MATCH(totalExpenditure!$A243,gDP!$B$6:$B$271)))</f>
        <v>#N/A</v>
      </c>
      <c r="Q243" s="77" t="e">
        <f>IF(INDEX([2]pivotTable!Q$3:Q$308,MATCH(totalExpenditure!$A243,[2]pivotTable!$A$3:$A$308,0))/100*INDEX(gDP!AF$6:AF$271,MATCH(totalExpenditure!$A243,gDP!$B$6:$B$271))=0,"",INDEX([2]pivotTable!Q$3:Q$308,MATCH(totalExpenditure!$A243,[2]pivotTable!$A$3:$A$308,0))/100*INDEX(gDP!AF$6:AF$271,MATCH(totalExpenditure!$A243,gDP!$B$6:$B$271)))</f>
        <v>#N/A</v>
      </c>
      <c r="R243" s="77" t="e">
        <f>IF(INDEX([2]pivotTable!R$3:R$308,MATCH(totalExpenditure!$A243,[2]pivotTable!$A$3:$A$308,0))/100*INDEX(gDP!AG$6:AG$271,MATCH(totalExpenditure!$A243,gDP!$B$6:$B$271))=0,"",INDEX([2]pivotTable!R$3:R$308,MATCH(totalExpenditure!$A243,[2]pivotTable!$A$3:$A$308,0))/100*INDEX(gDP!AG$6:AG$271,MATCH(totalExpenditure!$A243,gDP!$B$6:$B$271)))</f>
        <v>#N/A</v>
      </c>
      <c r="S243" s="77" t="e">
        <f>IF(INDEX([2]pivotTable!S$3:S$308,MATCH(totalExpenditure!$A243,[2]pivotTable!$A$3:$A$308,0))/100*INDEX(gDP!AH$6:AH$271,MATCH(totalExpenditure!$A243,gDP!$B$6:$B$271))=0,"",INDEX([2]pivotTable!S$3:S$308,MATCH(totalExpenditure!$A243,[2]pivotTable!$A$3:$A$308,0))/100*INDEX(gDP!AH$6:AH$271,MATCH(totalExpenditure!$A243,gDP!$B$6:$B$271)))</f>
        <v>#N/A</v>
      </c>
      <c r="T243" s="77" t="e">
        <f>IF(INDEX([2]pivotTable!T$3:T$308,MATCH(totalExpenditure!$A243,[2]pivotTable!$A$3:$A$308,0))/100*INDEX(gDP!AI$6:AI$271,MATCH(totalExpenditure!$A243,gDP!$B$6:$B$271))=0,"",INDEX([2]pivotTable!T$3:T$308,MATCH(totalExpenditure!$A243,[2]pivotTable!$A$3:$A$308,0))/100*INDEX(gDP!AI$6:AI$271,MATCH(totalExpenditure!$A243,gDP!$B$6:$B$271)))</f>
        <v>#N/A</v>
      </c>
      <c r="U243" s="77" t="e">
        <f>IF(INDEX([2]pivotTable!U$3:U$308,MATCH(totalExpenditure!$A243,[2]pivotTable!$A$3:$A$308,0))/100*INDEX(gDP!AJ$6:AJ$271,MATCH(totalExpenditure!$A243,gDP!$B$6:$B$271))=0,"",INDEX([2]pivotTable!U$3:U$308,MATCH(totalExpenditure!$A243,[2]pivotTable!$A$3:$A$308,0))/100*INDEX(gDP!AJ$6:AJ$271,MATCH(totalExpenditure!$A243,gDP!$B$6:$B$271)))</f>
        <v>#N/A</v>
      </c>
      <c r="V243" s="77" t="e">
        <f>IF(INDEX([2]pivotTable!V$3:V$308,MATCH(totalExpenditure!$A243,[2]pivotTable!$A$3:$A$308,0))/100*INDEX(gDP!AK$6:AK$271,MATCH(totalExpenditure!$A243,gDP!$B$6:$B$271))=0,"",INDEX([2]pivotTable!V$3:V$308,MATCH(totalExpenditure!$A243,[2]pivotTable!$A$3:$A$308,0))/100*INDEX(gDP!AK$6:AK$271,MATCH(totalExpenditure!$A243,gDP!$B$6:$B$271)))</f>
        <v>#N/A</v>
      </c>
      <c r="W243" s="77" t="e">
        <f>IF(INDEX([2]pivotTable!W$3:W$308,MATCH(totalExpenditure!$A243,[2]pivotTable!$A$3:$A$308,0))/100*INDEX(gDP!AL$6:AL$271,MATCH(totalExpenditure!$A243,gDP!$B$6:$B$271))=0,"",INDEX([2]pivotTable!W$3:W$308,MATCH(totalExpenditure!$A243,[2]pivotTable!$A$3:$A$308,0))/100*INDEX(gDP!AL$6:AL$271,MATCH(totalExpenditure!$A243,gDP!$B$6:$B$271)))</f>
        <v>#N/A</v>
      </c>
      <c r="X243" s="77" t="e">
        <f>IF(INDEX([2]pivotTable!X$3:X$308,MATCH(totalExpenditure!$A243,[2]pivotTable!$A$3:$A$308,0))/100*INDEX(gDP!AM$6:AM$271,MATCH(totalExpenditure!$A243,gDP!$B$6:$B$271))=0,"",INDEX([2]pivotTable!X$3:X$308,MATCH(totalExpenditure!$A243,[2]pivotTable!$A$3:$A$308,0))/100*INDEX(gDP!AM$6:AM$271,MATCH(totalExpenditure!$A243,gDP!$B$6:$B$271)))</f>
        <v>#N/A</v>
      </c>
      <c r="Y243" s="77" t="e">
        <f>IF(INDEX([2]pivotTable!Y$3:Y$308,MATCH(totalExpenditure!$A243,[2]pivotTable!$A$3:$A$308,0))/100*INDEX(gDP!AN$6:AN$271,MATCH(totalExpenditure!$A243,gDP!$B$6:$B$271))=0,"",INDEX([2]pivotTable!Y$3:Y$308,MATCH(totalExpenditure!$A243,[2]pivotTable!$A$3:$A$308,0))/100*INDEX(gDP!AN$6:AN$271,MATCH(totalExpenditure!$A243,gDP!$B$6:$B$271)))</f>
        <v>#N/A</v>
      </c>
      <c r="Z243" s="77" t="e">
        <f>IF(INDEX([2]pivotTable!Z$3:Z$308,MATCH(totalExpenditure!$A243,[2]pivotTable!$A$3:$A$308,0))/100*INDEX(gDP!AO$6:AO$271,MATCH(totalExpenditure!$A243,gDP!$B$6:$B$271))=0,"",INDEX([2]pivotTable!Z$3:Z$308,MATCH(totalExpenditure!$A243,[2]pivotTable!$A$3:$A$308,0))/100*INDEX(gDP!AO$6:AO$271,MATCH(totalExpenditure!$A243,gDP!$B$6:$B$271)))</f>
        <v>#N/A</v>
      </c>
      <c r="AA243" s="77" t="e">
        <f>IF(INDEX([2]pivotTable!AA$3:AA$308,MATCH(totalExpenditure!$A243,[2]pivotTable!$A$3:$A$308,0))/100*INDEX(gDP!AP$6:AP$271,MATCH(totalExpenditure!$A243,gDP!$B$6:$B$271))=0,"",INDEX([2]pivotTable!AA$3:AA$308,MATCH(totalExpenditure!$A243,[2]pivotTable!$A$3:$A$308,0))/100*INDEX(gDP!AP$6:AP$271,MATCH(totalExpenditure!$A243,gDP!$B$6:$B$271)))</f>
        <v>#N/A</v>
      </c>
      <c r="AB243" s="77" t="e">
        <f>IF(INDEX([2]pivotTable!AB$3:AB$308,MATCH(totalExpenditure!$A243,[2]pivotTable!$A$3:$A$308,0))/100*INDEX(gDP!AQ$6:AQ$271,MATCH(totalExpenditure!$A243,gDP!$B$6:$B$271))=0,"",INDEX([2]pivotTable!AB$3:AB$308,MATCH(totalExpenditure!$A243,[2]pivotTable!$A$3:$A$308,0))/100*INDEX(gDP!AQ$6:AQ$271,MATCH(totalExpenditure!$A243,gDP!$B$6:$B$271)))</f>
        <v>#N/A</v>
      </c>
      <c r="AC243" s="77" t="e">
        <f>IF(INDEX([2]pivotTable!AC$3:AC$308,MATCH(totalExpenditure!$A243,[2]pivotTable!$A$3:$A$308,0))/100*INDEX(gDP!AR$6:AR$271,MATCH(totalExpenditure!$A243,gDP!$B$6:$B$271))=0,"",INDEX([2]pivotTable!AC$3:AC$308,MATCH(totalExpenditure!$A243,[2]pivotTable!$A$3:$A$308,0))/100*INDEX(gDP!AR$6:AR$271,MATCH(totalExpenditure!$A243,gDP!$B$6:$B$271)))</f>
        <v>#N/A</v>
      </c>
      <c r="AD243" s="77" t="e">
        <f>IF(INDEX([2]pivotTable!AD$3:AD$308,MATCH(totalExpenditure!$A243,[2]pivotTable!$A$3:$A$308,0))/100*INDEX(gDP!AS$6:AS$271,MATCH(totalExpenditure!$A243,gDP!$B$6:$B$271))=0,"",INDEX([2]pivotTable!AD$3:AD$308,MATCH(totalExpenditure!$A243,[2]pivotTable!$A$3:$A$308,0))/100*INDEX(gDP!AS$6:AS$271,MATCH(totalExpenditure!$A243,gDP!$B$6:$B$271)))</f>
        <v>#N/A</v>
      </c>
      <c r="AE243" s="77" t="e">
        <f>IF(INDEX([2]pivotTable!AE$3:AE$308,MATCH(totalExpenditure!$A243,[2]pivotTable!$A$3:$A$308,0))/100*INDEX(gDP!AT$6:AT$271,MATCH(totalExpenditure!$A243,gDP!$B$6:$B$271))=0,"",INDEX([2]pivotTable!AE$3:AE$308,MATCH(totalExpenditure!$A243,[2]pivotTable!$A$3:$A$308,0))/100*INDEX(gDP!AT$6:AT$271,MATCH(totalExpenditure!$A243,gDP!$B$6:$B$271)))</f>
        <v>#N/A</v>
      </c>
      <c r="AF243" s="77" t="e">
        <f>IF(INDEX([2]pivotTable!AF$3:AF$308,MATCH(totalExpenditure!$A243,[2]pivotTable!$A$3:$A$308,0))/100*INDEX(gDP!AU$6:AU$271,MATCH(totalExpenditure!$A243,gDP!$B$6:$B$271))=0,"",INDEX([2]pivotTable!AF$3:AF$308,MATCH(totalExpenditure!$A243,[2]pivotTable!$A$3:$A$308,0))/100*INDEX(gDP!AU$6:AU$271,MATCH(totalExpenditure!$A243,gDP!$B$6:$B$271)))</f>
        <v>#N/A</v>
      </c>
      <c r="AG243" s="77" t="e">
        <f>IF(INDEX([2]pivotTable!AG$3:AG$308,MATCH(totalExpenditure!$A243,[2]pivotTable!$A$3:$A$308,0))/100*INDEX(gDP!AV$6:AV$271,MATCH(totalExpenditure!$A243,gDP!$B$6:$B$271))=0,"",INDEX([2]pivotTable!AG$3:AG$308,MATCH(totalExpenditure!$A243,[2]pivotTable!$A$3:$A$308,0))/100*INDEX(gDP!AV$6:AV$271,MATCH(totalExpenditure!$A243,gDP!$B$6:$B$271)))</f>
        <v>#N/A</v>
      </c>
      <c r="AH243" s="77" t="e">
        <f>IF(INDEX([2]pivotTable!AH$3:AH$308,MATCH(totalExpenditure!$A243,[2]pivotTable!$A$3:$A$308,0))/100*INDEX(gDP!AW$6:AW$271,MATCH(totalExpenditure!$A243,gDP!$B$6:$B$271))=0,"",INDEX([2]pivotTable!AH$3:AH$308,MATCH(totalExpenditure!$A243,[2]pivotTable!$A$3:$A$308,0))/100*INDEX(gDP!AW$6:AW$271,MATCH(totalExpenditure!$A243,gDP!$B$6:$B$271)))</f>
        <v>#N/A</v>
      </c>
      <c r="AI243" s="77" t="e">
        <f>IF(INDEX([2]pivotTable!AI$3:AI$308,MATCH(totalExpenditure!$A243,[2]pivotTable!$A$3:$A$308,0))/100*INDEX(gDP!AX$6:AX$271,MATCH(totalExpenditure!$A243,gDP!$B$6:$B$271))=0,"",INDEX([2]pivotTable!AI$3:AI$308,MATCH(totalExpenditure!$A243,[2]pivotTable!$A$3:$A$308,0))/100*INDEX(gDP!AX$6:AX$271,MATCH(totalExpenditure!$A243,gDP!$B$6:$B$271)))</f>
        <v>#N/A</v>
      </c>
      <c r="AJ243" s="77" t="e">
        <f>IF(INDEX([2]pivotTable!AJ$3:AJ$308,MATCH(totalExpenditure!$A243,[2]pivotTable!$A$3:$A$308,0))/100*INDEX(gDP!AY$6:AY$271,MATCH(totalExpenditure!$A243,gDP!$B$6:$B$271))=0,"",INDEX([2]pivotTable!AJ$3:AJ$308,MATCH(totalExpenditure!$A243,[2]pivotTable!$A$3:$A$308,0))/100*INDEX(gDP!AY$6:AY$271,MATCH(totalExpenditure!$A243,gDP!$B$6:$B$271)))</f>
        <v>#N/A</v>
      </c>
      <c r="AK243" s="77" t="e">
        <f>IF(INDEX([2]pivotTable!AK$3:AK$308,MATCH(totalExpenditure!$A243,[2]pivotTable!$A$3:$A$308,0))/100*INDEX(gDP!AZ$6:AZ$271,MATCH(totalExpenditure!$A243,gDP!$B$6:$B$271))=0,"",INDEX([2]pivotTable!AK$3:AK$308,MATCH(totalExpenditure!$A243,[2]pivotTable!$A$3:$A$308,0))/100*INDEX(gDP!AZ$6:AZ$271,MATCH(totalExpenditure!$A243,gDP!$B$6:$B$271)))</f>
        <v>#N/A</v>
      </c>
      <c r="AL243" s="77" t="e">
        <f>IF(INDEX([2]pivotTable!AL$3:AL$308,MATCH(totalExpenditure!$A243,[2]pivotTable!$A$3:$A$308,0))/100*INDEX(gDP!BA$6:BA$271,MATCH(totalExpenditure!$A243,gDP!$B$6:$B$271))=0,"",INDEX([2]pivotTable!AL$3:AL$308,MATCH(totalExpenditure!$A243,[2]pivotTable!$A$3:$A$308,0))/100*INDEX(gDP!BA$6:BA$271,MATCH(totalExpenditure!$A243,gDP!$B$6:$B$271)))</f>
        <v>#N/A</v>
      </c>
      <c r="AM243" s="77" t="e">
        <f>IF(INDEX([2]pivotTable!AM$3:AM$308,MATCH(totalExpenditure!$A243,[2]pivotTable!$A$3:$A$308,0))/100*INDEX(gDP!BB$6:BB$271,MATCH(totalExpenditure!$A243,gDP!$B$6:$B$271))=0,"",INDEX([2]pivotTable!AM$3:AM$308,MATCH(totalExpenditure!$A243,[2]pivotTable!$A$3:$A$308,0))/100*INDEX(gDP!BB$6:BB$271,MATCH(totalExpenditure!$A243,gDP!$B$6:$B$271)))</f>
        <v>#N/A</v>
      </c>
      <c r="AN243" s="77" t="e">
        <f>IF(INDEX([2]pivotTable!AN$3:AN$308,MATCH(totalExpenditure!$A243,[2]pivotTable!$A$3:$A$308,0))/100*INDEX(gDP!BC$6:BC$271,MATCH(totalExpenditure!$A243,gDP!$B$6:$B$271))=0,"",INDEX([2]pivotTable!AN$3:AN$308,MATCH(totalExpenditure!$A243,[2]pivotTable!$A$3:$A$308,0))/100*INDEX(gDP!BC$6:BC$271,MATCH(totalExpenditure!$A243,gDP!$B$6:$B$271)))</f>
        <v>#N/A</v>
      </c>
      <c r="AO243" s="77" t="e">
        <f>IF(INDEX([2]pivotTable!AO$3:AO$308,MATCH(totalExpenditure!$A243,[2]pivotTable!$A$3:$A$308,0))/100*INDEX(gDP!BD$6:BD$271,MATCH(totalExpenditure!$A243,gDP!$B$6:$B$271))=0,"",INDEX([2]pivotTable!AO$3:AO$308,MATCH(totalExpenditure!$A243,[2]pivotTable!$A$3:$A$308,0))/100*INDEX(gDP!BD$6:BD$271,MATCH(totalExpenditure!$A243,gDP!$B$6:$B$271)))</f>
        <v>#N/A</v>
      </c>
      <c r="AP243" s="77" t="e">
        <f>IF(INDEX([2]pivotTable!AP$3:AP$308,MATCH(totalExpenditure!$A243,[2]pivotTable!$A$3:$A$308,0))/100*INDEX(gDP!BE$6:BE$271,MATCH(totalExpenditure!$A243,gDP!$B$6:$B$271))=0,"",INDEX([2]pivotTable!AP$3:AP$308,MATCH(totalExpenditure!$A243,[2]pivotTable!$A$3:$A$308,0))/100*INDEX(gDP!BE$6:BE$271,MATCH(totalExpenditure!$A243,gDP!$B$6:$B$271)))</f>
        <v>#N/A</v>
      </c>
      <c r="AQ243" s="77" t="e">
        <f>IF(INDEX([2]pivotTable!AQ$3:AQ$308,MATCH(totalExpenditure!$A243,[2]pivotTable!$A$3:$A$308,0))/100*INDEX(gDP!BF$6:BF$271,MATCH(totalExpenditure!$A243,gDP!$B$6:$B$271))=0,"",INDEX([2]pivotTable!AQ$3:AQ$308,MATCH(totalExpenditure!$A243,[2]pivotTable!$A$3:$A$308,0))/100*INDEX(gDP!BF$6:BF$271,MATCH(totalExpenditure!$A243,gDP!$B$6:$B$271)))</f>
        <v>#N/A</v>
      </c>
      <c r="AR243" s="77" t="e">
        <f>IF(INDEX([2]pivotTable!AR$3:AR$308,MATCH(totalExpenditure!$A243,[2]pivotTable!$A$3:$A$308,0))/100*INDEX(gDP!BG$6:BG$271,MATCH(totalExpenditure!$A243,gDP!$B$6:$B$271))=0,"",INDEX([2]pivotTable!AR$3:AR$308,MATCH(totalExpenditure!$A243,[2]pivotTable!$A$3:$A$308,0))/100*INDEX(gDP!BG$6:BG$271,MATCH(totalExpenditure!$A243,gDP!$B$6:$B$271)))</f>
        <v>#N/A</v>
      </c>
      <c r="AS243" s="77" t="e">
        <f>IF(INDEX([2]pivotTable!AS$3:AS$308,MATCH(totalExpenditure!$A243,[2]pivotTable!$A$3:$A$308,0))/100*INDEX(gDP!BH$6:BH$271,MATCH(totalExpenditure!$A243,gDP!$B$6:$B$271))=0,"",INDEX([2]pivotTable!AS$3:AS$308,MATCH(totalExpenditure!$A243,[2]pivotTable!$A$3:$A$308,0))/100*INDEX(gDP!BH$6:BH$271,MATCH(totalExpenditure!$A243,gDP!$B$6:$B$271)))</f>
        <v>#N/A</v>
      </c>
      <c r="AT243" s="77" t="e">
        <f>IF(INDEX([2]pivotTable!AT$3:AT$308,MATCH(totalExpenditure!$A243,[2]pivotTable!$A$3:$A$308,0))/100*INDEX(gDP!BI$6:BI$271,MATCH(totalExpenditure!$A243,gDP!$B$6:$B$271))=0,"",INDEX([2]pivotTable!AT$3:AT$308,MATCH(totalExpenditure!$A243,[2]pivotTable!$A$3:$A$308,0))/100*INDEX(gDP!BI$6:BI$271,MATCH(totalExpenditure!$A243,gDP!$B$6:$B$271)))</f>
        <v>#N/A</v>
      </c>
      <c r="AU243" s="77" t="e">
        <f>IF(INDEX([2]pivotTable!AU$3:AU$308,MATCH(totalExpenditure!$A243,[2]pivotTable!$A$3:$A$308,0))/100*INDEX(gDP!BJ$6:BJ$271,MATCH(totalExpenditure!$A243,gDP!$B$6:$B$271))=0,"",INDEX([2]pivotTable!AU$3:AU$308,MATCH(totalExpenditure!$A243,[2]pivotTable!$A$3:$A$308,0))/100*INDEX(gDP!BJ$6:BJ$271,MATCH(totalExpenditure!$A243,gDP!$B$6:$B$271)))</f>
        <v>#N/A</v>
      </c>
      <c r="AV243" s="77" t="e">
        <f>IF(INDEX([2]pivotTable!AV$3:AV$308,MATCH(totalExpenditure!$A243,[2]pivotTable!$A$3:$A$308,0))/100*INDEX(gDP!BK$6:BK$271,MATCH(totalExpenditure!$A243,gDP!$B$6:$B$271))=0,"",INDEX([2]pivotTable!AV$3:AV$308,MATCH(totalExpenditure!$A243,[2]pivotTable!$A$3:$A$308,0))/100*INDEX(gDP!BK$6:BK$271,MATCH(totalExpenditure!$A243,gDP!$B$6:$B$271)))</f>
        <v>#N/A</v>
      </c>
      <c r="AW243" s="77" t="e">
        <f>IF(INDEX([2]pivotTable!AW$3:AW$308,MATCH(totalExpenditure!$A243,[2]pivotTable!$A$3:$A$308,0))/100*INDEX(gDP!BL$6:BL$271,MATCH(totalExpenditure!$A243,gDP!$B$6:$B$271))=0,"",INDEX([2]pivotTable!AW$3:AW$308,MATCH(totalExpenditure!$A243,[2]pivotTable!$A$3:$A$308,0))/100*INDEX(gDP!BL$6:BL$271,MATCH(totalExpenditure!$A243,gDP!$B$6:$B$271)))</f>
        <v>#N/A</v>
      </c>
      <c r="AX243" s="77" t="e">
        <f>IF(INDEX([2]pivotTable!AX$3:AX$308,MATCH(totalExpenditure!$A243,[2]pivotTable!$A$3:$A$308,0))/100*INDEX(gDP!BM$6:BM$271,MATCH(totalExpenditure!$A243,gDP!$B$6:$B$271))=0,"",INDEX([2]pivotTable!AX$3:AX$308,MATCH(totalExpenditure!$A243,[2]pivotTable!$A$3:$A$308,0))/100*INDEX(gDP!BM$6:BM$271,MATCH(totalExpenditure!$A243,gDP!$B$6:$B$271)))</f>
        <v>#N/A</v>
      </c>
      <c r="AY243" s="77" t="e">
        <f>IF(INDEX([2]pivotTable!AY$3:AY$308,MATCH(totalExpenditure!$A243,[2]pivotTable!$A$3:$A$308,0))/100*INDEX(gDP!BN$6:BN$271,MATCH(totalExpenditure!$A243,gDP!$B$6:$B$271))=0,"",INDEX([2]pivotTable!AY$3:AY$308,MATCH(totalExpenditure!$A243,[2]pivotTable!$A$3:$A$308,0))/100*INDEX(gDP!BN$6:BN$271,MATCH(totalExpenditure!$A243,gDP!$B$6:$B$271)))</f>
        <v>#N/A</v>
      </c>
      <c r="AZ243" s="77" t="e">
        <f>IF(INDEX([2]pivotTable!AZ$3:AZ$308,MATCH(totalExpenditure!$A243,[2]pivotTable!$A$3:$A$308,0))/100*INDEX(gDP!BO$6:BO$271,MATCH(totalExpenditure!$A243,gDP!$B$6:$B$271))=0,"",INDEX([2]pivotTable!AZ$3:AZ$308,MATCH(totalExpenditure!$A243,[2]pivotTable!$A$3:$A$308,0))/100*INDEX(gDP!BO$6:BO$271,MATCH(totalExpenditure!$A243,gDP!$B$6:$B$271)))</f>
        <v>#N/A</v>
      </c>
      <c r="BA243" s="77" t="e">
        <f>IF(INDEX([2]pivotTable!B$310:B$615,MATCH(totalExpenditure!$A243,[2]pivotTable!$A$310:$A$615,0))/100*INDEX(gDP!Q$6:Q$271,MATCH(totalExpenditure!$A243,gDP!$B$6:$B$271))=0,"",INDEX([2]pivotTable!B$310:B$615,MATCH(totalExpenditure!$A243,[2]pivotTable!$A$310:$A$615,0))/100*INDEX(gDP!Q$6:Q$271,MATCH(totalExpenditure!$A243,gDP!$B$6:$B$271)))</f>
        <v>#N/A</v>
      </c>
      <c r="BB243" s="77" t="e">
        <f>IF(INDEX([2]pivotTable!C$310:C$615,MATCH(totalExpenditure!$A243,[2]pivotTable!$A$310:$A$615,0))/100*INDEX(gDP!R$6:R$271,MATCH(totalExpenditure!$A243,gDP!$B$6:$B$271))=0,"",INDEX([2]pivotTable!C$310:C$615,MATCH(totalExpenditure!$A243,[2]pivotTable!$A$310:$A$615,0))/100*INDEX(gDP!R$6:R$271,MATCH(totalExpenditure!$A243,gDP!$B$6:$B$271)))</f>
        <v>#N/A</v>
      </c>
      <c r="BC243" s="77" t="e">
        <f>IF(INDEX([2]pivotTable!D$310:D$615,MATCH(totalExpenditure!$A243,[2]pivotTable!$A$310:$A$615,0))/100*INDEX(gDP!S$6:S$271,MATCH(totalExpenditure!$A243,gDP!$B$6:$B$271))=0,"",INDEX([2]pivotTable!D$310:D$615,MATCH(totalExpenditure!$A243,[2]pivotTable!$A$310:$A$615,0))/100*INDEX(gDP!S$6:S$271,MATCH(totalExpenditure!$A243,gDP!$B$6:$B$271)))</f>
        <v>#N/A</v>
      </c>
      <c r="BD243" s="77" t="e">
        <f>IF(INDEX([2]pivotTable!E$310:E$615,MATCH(totalExpenditure!$A243,[2]pivotTable!$A$310:$A$615,0))/100*INDEX(gDP!T$6:T$271,MATCH(totalExpenditure!$A243,gDP!$B$6:$B$271))=0,"",INDEX([2]pivotTable!E$310:E$615,MATCH(totalExpenditure!$A243,[2]pivotTable!$A$310:$A$615,0))/100*INDEX(gDP!T$6:T$271,MATCH(totalExpenditure!$A243,gDP!$B$6:$B$271)))</f>
        <v>#N/A</v>
      </c>
      <c r="BE243" s="77" t="e">
        <f>IF(INDEX([2]pivotTable!F$310:F$615,MATCH(totalExpenditure!$A243,[2]pivotTable!$A$310:$A$615,0))/100*INDEX(gDP!U$6:U$271,MATCH(totalExpenditure!$A243,gDP!$B$6:$B$271))=0,"",INDEX([2]pivotTable!F$310:F$615,MATCH(totalExpenditure!$A243,[2]pivotTable!$A$310:$A$615,0))/100*INDEX(gDP!U$6:U$271,MATCH(totalExpenditure!$A243,gDP!$B$6:$B$271)))</f>
        <v>#N/A</v>
      </c>
      <c r="BF243" s="77" t="e">
        <f>IF(INDEX([2]pivotTable!G$310:G$615,MATCH(totalExpenditure!$A243,[2]pivotTable!$A$310:$A$615,0))/100*INDEX(gDP!V$6:V$271,MATCH(totalExpenditure!$A243,gDP!$B$6:$B$271))=0,"",INDEX([2]pivotTable!G$310:G$615,MATCH(totalExpenditure!$A243,[2]pivotTable!$A$310:$A$615,0))/100*INDEX(gDP!V$6:V$271,MATCH(totalExpenditure!$A243,gDP!$B$6:$B$271)))</f>
        <v>#N/A</v>
      </c>
      <c r="BG243" s="77" t="e">
        <f>IF(INDEX([2]pivotTable!H$310:H$615,MATCH(totalExpenditure!$A243,[2]pivotTable!$A$310:$A$615,0))/100*INDEX(gDP!W$6:W$271,MATCH(totalExpenditure!$A243,gDP!$B$6:$B$271))=0,"",INDEX([2]pivotTable!H$310:H$615,MATCH(totalExpenditure!$A243,[2]pivotTable!$A$310:$A$615,0))/100*INDEX(gDP!W$6:W$271,MATCH(totalExpenditure!$A243,gDP!$B$6:$B$271)))</f>
        <v>#N/A</v>
      </c>
      <c r="BH243" s="77" t="e">
        <f>IF(INDEX([2]pivotTable!I$310:I$615,MATCH(totalExpenditure!$A243,[2]pivotTable!$A$310:$A$615,0))/100*INDEX(gDP!X$6:X$271,MATCH(totalExpenditure!$A243,gDP!$B$6:$B$271))=0,"",INDEX([2]pivotTable!I$310:I$615,MATCH(totalExpenditure!$A243,[2]pivotTable!$A$310:$A$615,0))/100*INDEX(gDP!X$6:X$271,MATCH(totalExpenditure!$A243,gDP!$B$6:$B$271)))</f>
        <v>#N/A</v>
      </c>
      <c r="BI243" s="77" t="e">
        <f>IF(INDEX([2]pivotTable!J$310:J$615,MATCH(totalExpenditure!$A243,[2]pivotTable!$A$310:$A$615,0))/100*INDEX(gDP!Y$6:Y$271,MATCH(totalExpenditure!$A243,gDP!$B$6:$B$271))=0,"",INDEX([2]pivotTable!J$310:J$615,MATCH(totalExpenditure!$A243,[2]pivotTable!$A$310:$A$615,0))/100*INDEX(gDP!Y$6:Y$271,MATCH(totalExpenditure!$A243,gDP!$B$6:$B$271)))</f>
        <v>#N/A</v>
      </c>
      <c r="BJ243" s="77" t="e">
        <f>IF(INDEX([2]pivotTable!K$310:K$615,MATCH(totalExpenditure!$A243,[2]pivotTable!$A$310:$A$615,0))/100*INDEX(gDP!Z$6:Z$271,MATCH(totalExpenditure!$A243,gDP!$B$6:$B$271))=0,"",INDEX([2]pivotTable!K$310:K$615,MATCH(totalExpenditure!$A243,[2]pivotTable!$A$310:$A$615,0))/100*INDEX(gDP!Z$6:Z$271,MATCH(totalExpenditure!$A243,gDP!$B$6:$B$271)))</f>
        <v>#N/A</v>
      </c>
      <c r="BK243" s="77" t="e">
        <f>IF(INDEX([2]pivotTable!L$310:L$615,MATCH(totalExpenditure!$A243,[2]pivotTable!$A$310:$A$615,0))/100*INDEX(gDP!AA$6:AA$271,MATCH(totalExpenditure!$A243,gDP!$B$6:$B$271))=0,"",INDEX([2]pivotTable!L$310:L$615,MATCH(totalExpenditure!$A243,[2]pivotTable!$A$310:$A$615,0))/100*INDEX(gDP!AA$6:AA$271,MATCH(totalExpenditure!$A243,gDP!$B$6:$B$271)))</f>
        <v>#N/A</v>
      </c>
      <c r="BL243" s="77" t="e">
        <f>IF(INDEX([2]pivotTable!M$310:M$615,MATCH(totalExpenditure!$A243,[2]pivotTable!$A$310:$A$615,0))/100*INDEX(gDP!AB$6:AB$271,MATCH(totalExpenditure!$A243,gDP!$B$6:$B$271))=0,"",INDEX([2]pivotTable!M$310:M$615,MATCH(totalExpenditure!$A243,[2]pivotTable!$A$310:$A$615,0))/100*INDEX(gDP!AB$6:AB$271,MATCH(totalExpenditure!$A243,gDP!$B$6:$B$271)))</f>
        <v>#N/A</v>
      </c>
      <c r="BM243" s="77" t="e">
        <f>IF(INDEX([2]pivotTable!N$310:N$615,MATCH(totalExpenditure!$A243,[2]pivotTable!$A$310:$A$615,0))/100*INDEX(gDP!AC$6:AC$271,MATCH(totalExpenditure!$A243,gDP!$B$6:$B$271))=0,"",INDEX([2]pivotTable!N$310:N$615,MATCH(totalExpenditure!$A243,[2]pivotTable!$A$310:$A$615,0))/100*INDEX(gDP!AC$6:AC$271,MATCH(totalExpenditure!$A243,gDP!$B$6:$B$271)))</f>
        <v>#N/A</v>
      </c>
      <c r="BN243" s="77" t="e">
        <f>IF(INDEX([2]pivotTable!O$310:O$615,MATCH(totalExpenditure!$A243,[2]pivotTable!$A$310:$A$615,0))/100*INDEX(gDP!AD$6:AD$271,MATCH(totalExpenditure!$A243,gDP!$B$6:$B$271))=0,"",INDEX([2]pivotTable!O$310:O$615,MATCH(totalExpenditure!$A243,[2]pivotTable!$A$310:$A$615,0))/100*INDEX(gDP!AD$6:AD$271,MATCH(totalExpenditure!$A243,gDP!$B$6:$B$271)))</f>
        <v>#N/A</v>
      </c>
      <c r="BO243" s="77" t="e">
        <f>IF(INDEX([2]pivotTable!P$310:P$615,MATCH(totalExpenditure!$A243,[2]pivotTable!$A$310:$A$615,0))/100*INDEX(gDP!AE$6:AE$271,MATCH(totalExpenditure!$A243,gDP!$B$6:$B$271))=0,"",INDEX([2]pivotTable!P$310:P$615,MATCH(totalExpenditure!$A243,[2]pivotTable!$A$310:$A$615,0))/100*INDEX(gDP!AE$6:AE$271,MATCH(totalExpenditure!$A243,gDP!$B$6:$B$271)))</f>
        <v>#N/A</v>
      </c>
      <c r="BP243" s="77" t="e">
        <f>IF(INDEX([2]pivotTable!Q$310:Q$615,MATCH(totalExpenditure!$A243,[2]pivotTable!$A$310:$A$615,0))/100*INDEX(gDP!AF$6:AF$271,MATCH(totalExpenditure!$A243,gDP!$B$6:$B$271))=0,"",INDEX([2]pivotTable!Q$310:Q$615,MATCH(totalExpenditure!$A243,[2]pivotTable!$A$310:$A$615,0))/100*INDEX(gDP!AF$6:AF$271,MATCH(totalExpenditure!$A243,gDP!$B$6:$B$271)))</f>
        <v>#N/A</v>
      </c>
      <c r="BQ243" s="77" t="e">
        <f>IF(INDEX([2]pivotTable!R$310:R$615,MATCH(totalExpenditure!$A243,[2]pivotTable!$A$310:$A$615,0))/100*INDEX(gDP!AG$6:AG$271,MATCH(totalExpenditure!$A243,gDP!$B$6:$B$271))=0,"",INDEX([2]pivotTable!R$310:R$615,MATCH(totalExpenditure!$A243,[2]pivotTable!$A$310:$A$615,0))/100*INDEX(gDP!AG$6:AG$271,MATCH(totalExpenditure!$A243,gDP!$B$6:$B$271)))</f>
        <v>#N/A</v>
      </c>
      <c r="BR243" s="77" t="e">
        <f>IF(INDEX([2]pivotTable!S$310:S$615,MATCH(totalExpenditure!$A243,[2]pivotTable!$A$310:$A$615,0))/100*INDEX(gDP!AH$6:AH$271,MATCH(totalExpenditure!$A243,gDP!$B$6:$B$271))=0,"",INDEX([2]pivotTable!S$310:S$615,MATCH(totalExpenditure!$A243,[2]pivotTable!$A$310:$A$615,0))/100*INDEX(gDP!AH$6:AH$271,MATCH(totalExpenditure!$A243,gDP!$B$6:$B$271)))</f>
        <v>#N/A</v>
      </c>
      <c r="BS243" s="77" t="e">
        <f>IF(INDEX([2]pivotTable!T$310:T$615,MATCH(totalExpenditure!$A243,[2]pivotTable!$A$310:$A$615,0))/100*INDEX(gDP!AI$6:AI$271,MATCH(totalExpenditure!$A243,gDP!$B$6:$B$271))=0,"",INDEX([2]pivotTable!T$310:T$615,MATCH(totalExpenditure!$A243,[2]pivotTable!$A$310:$A$615,0))/100*INDEX(gDP!AI$6:AI$271,MATCH(totalExpenditure!$A243,gDP!$B$6:$B$271)))</f>
        <v>#N/A</v>
      </c>
      <c r="BT243" s="77" t="e">
        <f>IF(INDEX([2]pivotTable!U$310:U$615,MATCH(totalExpenditure!$A243,[2]pivotTable!$A$310:$A$615,0))/100*INDEX(gDP!AJ$6:AJ$271,MATCH(totalExpenditure!$A243,gDP!$B$6:$B$271))=0,"",INDEX([2]pivotTable!U$310:U$615,MATCH(totalExpenditure!$A243,[2]pivotTable!$A$310:$A$615,0))/100*INDEX(gDP!AJ$6:AJ$271,MATCH(totalExpenditure!$A243,gDP!$B$6:$B$271)))</f>
        <v>#N/A</v>
      </c>
      <c r="BU243" s="77" t="e">
        <f>IF(INDEX([2]pivotTable!V$310:V$615,MATCH(totalExpenditure!$A243,[2]pivotTable!$A$310:$A$615,0))/100*INDEX(gDP!AK$6:AK$271,MATCH(totalExpenditure!$A243,gDP!$B$6:$B$271))=0,"",INDEX([2]pivotTable!V$310:V$615,MATCH(totalExpenditure!$A243,[2]pivotTable!$A$310:$A$615,0))/100*INDEX(gDP!AK$6:AK$271,MATCH(totalExpenditure!$A243,gDP!$B$6:$B$271)))</f>
        <v>#N/A</v>
      </c>
      <c r="BV243" s="77" t="e">
        <f>IF(INDEX([2]pivotTable!W$310:W$615,MATCH(totalExpenditure!$A243,[2]pivotTable!$A$310:$A$615,0))/100*INDEX(gDP!AL$6:AL$271,MATCH(totalExpenditure!$A243,gDP!$B$6:$B$271))=0,"",INDEX([2]pivotTable!W$310:W$615,MATCH(totalExpenditure!$A243,[2]pivotTable!$A$310:$A$615,0))/100*INDEX(gDP!AL$6:AL$271,MATCH(totalExpenditure!$A243,gDP!$B$6:$B$271)))</f>
        <v>#N/A</v>
      </c>
      <c r="BW243" s="77" t="e">
        <f>IF(INDEX([2]pivotTable!X$310:X$615,MATCH(totalExpenditure!$A243,[2]pivotTable!$A$310:$A$615,0))/100*INDEX(gDP!AM$6:AM$271,MATCH(totalExpenditure!$A243,gDP!$B$6:$B$271))=0,"",INDEX([2]pivotTable!X$310:X$615,MATCH(totalExpenditure!$A243,[2]pivotTable!$A$310:$A$615,0))/100*INDEX(gDP!AM$6:AM$271,MATCH(totalExpenditure!$A243,gDP!$B$6:$B$271)))</f>
        <v>#N/A</v>
      </c>
      <c r="BX243" s="77" t="e">
        <f>IF(INDEX([2]pivotTable!Y$310:Y$615,MATCH(totalExpenditure!$A243,[2]pivotTable!$A$310:$A$615,0))/100*INDEX(gDP!AN$6:AN$271,MATCH(totalExpenditure!$A243,gDP!$B$6:$B$271))=0,"",INDEX([2]pivotTable!Y$310:Y$615,MATCH(totalExpenditure!$A243,[2]pivotTable!$A$310:$A$615,0))/100*INDEX(gDP!AN$6:AN$271,MATCH(totalExpenditure!$A243,gDP!$B$6:$B$271)))</f>
        <v>#N/A</v>
      </c>
      <c r="BY243" s="77" t="e">
        <f>IF(INDEX([2]pivotTable!Z$310:Z$615,MATCH(totalExpenditure!$A243,[2]pivotTable!$A$310:$A$615,0))/100*INDEX(gDP!AO$6:AO$271,MATCH(totalExpenditure!$A243,gDP!$B$6:$B$271))=0,"",INDEX([2]pivotTable!Z$310:Z$615,MATCH(totalExpenditure!$A243,[2]pivotTable!$A$310:$A$615,0))/100*INDEX(gDP!AO$6:AO$271,MATCH(totalExpenditure!$A243,gDP!$B$6:$B$271)))</f>
        <v>#N/A</v>
      </c>
      <c r="BZ243" s="77" t="e">
        <f>IF(INDEX([2]pivotTable!AA$310:AA$615,MATCH(totalExpenditure!$A243,[2]pivotTable!$A$310:$A$615,0))/100*INDEX(gDP!AP$6:AP$271,MATCH(totalExpenditure!$A243,gDP!$B$6:$B$271))=0,"",INDEX([2]pivotTable!AA$310:AA$615,MATCH(totalExpenditure!$A243,[2]pivotTable!$A$310:$A$615,0))/100*INDEX(gDP!AP$6:AP$271,MATCH(totalExpenditure!$A243,gDP!$B$6:$B$271)))</f>
        <v>#N/A</v>
      </c>
      <c r="CA243" s="77" t="e">
        <f>IF(INDEX([2]pivotTable!AB$310:AB$615,MATCH(totalExpenditure!$A243,[2]pivotTable!$A$310:$A$615,0))/100*INDEX(gDP!AQ$6:AQ$271,MATCH(totalExpenditure!$A243,gDP!$B$6:$B$271))=0,"",INDEX([2]pivotTable!AB$310:AB$615,MATCH(totalExpenditure!$A243,[2]pivotTable!$A$310:$A$615,0))/100*INDEX(gDP!AQ$6:AQ$271,MATCH(totalExpenditure!$A243,gDP!$B$6:$B$271)))</f>
        <v>#N/A</v>
      </c>
      <c r="CB243" s="77" t="e">
        <f>IF(INDEX([2]pivotTable!AC$310:AC$615,MATCH(totalExpenditure!$A243,[2]pivotTable!$A$310:$A$615,0))/100*INDEX(gDP!AR$6:AR$271,MATCH(totalExpenditure!$A243,gDP!$B$6:$B$271))=0,"",INDEX([2]pivotTable!AC$310:AC$615,MATCH(totalExpenditure!$A243,[2]pivotTable!$A$310:$A$615,0))/100*INDEX(gDP!AR$6:AR$271,MATCH(totalExpenditure!$A243,gDP!$B$6:$B$271)))</f>
        <v>#N/A</v>
      </c>
      <c r="CC243" s="77" t="e">
        <f>IF(INDEX([2]pivotTable!AD$310:AD$615,MATCH(totalExpenditure!$A243,[2]pivotTable!$A$310:$A$615,0))/100*INDEX(gDP!AS$6:AS$271,MATCH(totalExpenditure!$A243,gDP!$B$6:$B$271))=0,"",INDEX([2]pivotTable!AD$310:AD$615,MATCH(totalExpenditure!$A243,[2]pivotTable!$A$310:$A$615,0))/100*INDEX(gDP!AS$6:AS$271,MATCH(totalExpenditure!$A243,gDP!$B$6:$B$271)))</f>
        <v>#N/A</v>
      </c>
      <c r="CD243" s="77" t="e">
        <f>IF(INDEX([2]pivotTable!AE$310:AE$615,MATCH(totalExpenditure!$A243,[2]pivotTable!$A$310:$A$615,0))/100*INDEX(gDP!AT$6:AT$271,MATCH(totalExpenditure!$A243,gDP!$B$6:$B$271))=0,"",INDEX([2]pivotTable!AE$310:AE$615,MATCH(totalExpenditure!$A243,[2]pivotTable!$A$310:$A$615,0))/100*INDEX(gDP!AT$6:AT$271,MATCH(totalExpenditure!$A243,gDP!$B$6:$B$271)))</f>
        <v>#N/A</v>
      </c>
      <c r="CE243" s="77" t="e">
        <f>IF(INDEX([2]pivotTable!AF$310:AF$615,MATCH(totalExpenditure!$A243,[2]pivotTable!$A$310:$A$615,0))/100*INDEX(gDP!AU$6:AU$271,MATCH(totalExpenditure!$A243,gDP!$B$6:$B$271))=0,"",INDEX([2]pivotTable!AF$310:AF$615,MATCH(totalExpenditure!$A243,[2]pivotTable!$A$310:$A$615,0))/100*INDEX(gDP!AU$6:AU$271,MATCH(totalExpenditure!$A243,gDP!$B$6:$B$271)))</f>
        <v>#N/A</v>
      </c>
      <c r="CF243" s="77" t="e">
        <f>IF(INDEX([2]pivotTable!AG$310:AG$615,MATCH(totalExpenditure!$A243,[2]pivotTable!$A$310:$A$615,0))/100*INDEX(gDP!AV$6:AV$271,MATCH(totalExpenditure!$A243,gDP!$B$6:$B$271))=0,"",INDEX([2]pivotTable!AG$310:AG$615,MATCH(totalExpenditure!$A243,[2]pivotTable!$A$310:$A$615,0))/100*INDEX(gDP!AV$6:AV$271,MATCH(totalExpenditure!$A243,gDP!$B$6:$B$271)))</f>
        <v>#N/A</v>
      </c>
      <c r="CG243" s="77" t="e">
        <f>IF(INDEX([2]pivotTable!AH$310:AH$615,MATCH(totalExpenditure!$A243,[2]pivotTable!$A$310:$A$615,0))/100*INDEX(gDP!AW$6:AW$271,MATCH(totalExpenditure!$A243,gDP!$B$6:$B$271))=0,"",INDEX([2]pivotTable!AH$310:AH$615,MATCH(totalExpenditure!$A243,[2]pivotTable!$A$310:$A$615,0))/100*INDEX(gDP!AW$6:AW$271,MATCH(totalExpenditure!$A243,gDP!$B$6:$B$271)))</f>
        <v>#N/A</v>
      </c>
      <c r="CH243" s="77" t="e">
        <f>IF(INDEX([2]pivotTable!AI$310:AI$615,MATCH(totalExpenditure!$A243,[2]pivotTable!$A$310:$A$615,0))/100*INDEX(gDP!AX$6:AX$271,MATCH(totalExpenditure!$A243,gDP!$B$6:$B$271))=0,"",INDEX([2]pivotTable!AI$310:AI$615,MATCH(totalExpenditure!$A243,[2]pivotTable!$A$310:$A$615,0))/100*INDEX(gDP!AX$6:AX$271,MATCH(totalExpenditure!$A243,gDP!$B$6:$B$271)))</f>
        <v>#N/A</v>
      </c>
      <c r="CI243" s="77" t="e">
        <f>IF(INDEX([2]pivotTable!AJ$310:AJ$615,MATCH(totalExpenditure!$A243,[2]pivotTable!$A$310:$A$615,0))/100*INDEX(gDP!AY$6:AY$271,MATCH(totalExpenditure!$A243,gDP!$B$6:$B$271))=0,"",INDEX([2]pivotTable!AJ$310:AJ$615,MATCH(totalExpenditure!$A243,[2]pivotTable!$A$310:$A$615,0))/100*INDEX(gDP!AY$6:AY$271,MATCH(totalExpenditure!$A243,gDP!$B$6:$B$271)))</f>
        <v>#N/A</v>
      </c>
      <c r="CJ243" s="77" t="e">
        <f>IF(INDEX([2]pivotTable!AK$310:AK$615,MATCH(totalExpenditure!$A243,[2]pivotTable!$A$310:$A$615,0))/100*INDEX(gDP!AZ$6:AZ$271,MATCH(totalExpenditure!$A243,gDP!$B$6:$B$271))=0,"",INDEX([2]pivotTable!AK$310:AK$615,MATCH(totalExpenditure!$A243,[2]pivotTable!$A$310:$A$615,0))/100*INDEX(gDP!AZ$6:AZ$271,MATCH(totalExpenditure!$A243,gDP!$B$6:$B$271)))</f>
        <v>#N/A</v>
      </c>
      <c r="CK243" s="77" t="e">
        <f>IF(INDEX([2]pivotTable!AL$310:AL$615,MATCH(totalExpenditure!$A243,[2]pivotTable!$A$310:$A$615,0))/100*INDEX(gDP!BA$6:BA$271,MATCH(totalExpenditure!$A243,gDP!$B$6:$B$271))=0,"",INDEX([2]pivotTable!AL$310:AL$615,MATCH(totalExpenditure!$A243,[2]pivotTable!$A$310:$A$615,0))/100*INDEX(gDP!BA$6:BA$271,MATCH(totalExpenditure!$A243,gDP!$B$6:$B$271)))</f>
        <v>#N/A</v>
      </c>
      <c r="CL243" s="77" t="e">
        <f>IF(INDEX([2]pivotTable!AM$310:AM$615,MATCH(totalExpenditure!$A243,[2]pivotTable!$A$310:$A$615,0))/100*INDEX(gDP!BB$6:BB$271,MATCH(totalExpenditure!$A243,gDP!$B$6:$B$271))=0,"",INDEX([2]pivotTable!AM$310:AM$615,MATCH(totalExpenditure!$A243,[2]pivotTable!$A$310:$A$615,0))/100*INDEX(gDP!BB$6:BB$271,MATCH(totalExpenditure!$A243,gDP!$B$6:$B$271)))</f>
        <v>#N/A</v>
      </c>
      <c r="CM243" s="77" t="e">
        <f>IF(INDEX([2]pivotTable!AN$310:AN$615,MATCH(totalExpenditure!$A243,[2]pivotTable!$A$310:$A$615,0))/100*INDEX(gDP!BC$6:BC$271,MATCH(totalExpenditure!$A243,gDP!$B$6:$B$271))=0,"",INDEX([2]pivotTable!AN$310:AN$615,MATCH(totalExpenditure!$A243,[2]pivotTable!$A$310:$A$615,0))/100*INDEX(gDP!BC$6:BC$271,MATCH(totalExpenditure!$A243,gDP!$B$6:$B$271)))</f>
        <v>#N/A</v>
      </c>
      <c r="CN243" s="77" t="e">
        <f>IF(INDEX([2]pivotTable!AO$310:AO$615,MATCH(totalExpenditure!$A243,[2]pivotTable!$A$310:$A$615,0))/100*INDEX(gDP!BD$6:BD$271,MATCH(totalExpenditure!$A243,gDP!$B$6:$B$271))=0,"",INDEX([2]pivotTable!AO$310:AO$615,MATCH(totalExpenditure!$A243,[2]pivotTable!$A$310:$A$615,0))/100*INDEX(gDP!BD$6:BD$271,MATCH(totalExpenditure!$A243,gDP!$B$6:$B$271)))</f>
        <v>#N/A</v>
      </c>
      <c r="CO243" s="77" t="e">
        <f>IF(INDEX([2]pivotTable!AP$310:AP$615,MATCH(totalExpenditure!$A243,[2]pivotTable!$A$310:$A$615,0))/100*INDEX(gDP!BE$6:BE$271,MATCH(totalExpenditure!$A243,gDP!$B$6:$B$271))=0,"",INDEX([2]pivotTable!AP$310:AP$615,MATCH(totalExpenditure!$A243,[2]pivotTable!$A$310:$A$615,0))/100*INDEX(gDP!BE$6:BE$271,MATCH(totalExpenditure!$A243,gDP!$B$6:$B$271)))</f>
        <v>#N/A</v>
      </c>
      <c r="CP243" s="77" t="e">
        <f>IF(INDEX([2]pivotTable!AQ$310:AQ$615,MATCH(totalExpenditure!$A243,[2]pivotTable!$A$310:$A$615,0))/100*INDEX(gDP!BF$6:BF$271,MATCH(totalExpenditure!$A243,gDP!$B$6:$B$271))=0,"",INDEX([2]pivotTable!AQ$310:AQ$615,MATCH(totalExpenditure!$A243,[2]pivotTable!$A$310:$A$615,0))/100*INDEX(gDP!BF$6:BF$271,MATCH(totalExpenditure!$A243,gDP!$B$6:$B$271)))</f>
        <v>#N/A</v>
      </c>
      <c r="CQ243" s="77" t="e">
        <f>IF(INDEX([2]pivotTable!AR$310:AR$615,MATCH(totalExpenditure!$A243,[2]pivotTable!$A$310:$A$615,0))/100*INDEX(gDP!BG$6:BG$271,MATCH(totalExpenditure!$A243,gDP!$B$6:$B$271))=0,"",INDEX([2]pivotTable!AR$310:AR$615,MATCH(totalExpenditure!$A243,[2]pivotTable!$A$310:$A$615,0))/100*INDEX(gDP!BG$6:BG$271,MATCH(totalExpenditure!$A243,gDP!$B$6:$B$271)))</f>
        <v>#N/A</v>
      </c>
      <c r="CR243" s="77" t="e">
        <f>IF(INDEX([2]pivotTable!AS$310:AS$615,MATCH(totalExpenditure!$A243,[2]pivotTable!$A$310:$A$615,0))/100*INDEX(gDP!BH$6:BH$271,MATCH(totalExpenditure!$A243,gDP!$B$6:$B$271))=0,"",INDEX([2]pivotTable!AS$310:AS$615,MATCH(totalExpenditure!$A243,[2]pivotTable!$A$310:$A$615,0))/100*INDEX(gDP!BH$6:BH$271,MATCH(totalExpenditure!$A243,gDP!$B$6:$B$271)))</f>
        <v>#N/A</v>
      </c>
      <c r="CS243" s="77" t="e">
        <f>IF(INDEX([2]pivotTable!AT$310:AT$615,MATCH(totalExpenditure!$A243,[2]pivotTable!$A$310:$A$615,0))/100*INDEX(gDP!BI$6:BI$271,MATCH(totalExpenditure!$A243,gDP!$B$6:$B$271))=0,"",INDEX([2]pivotTable!AT$310:AT$615,MATCH(totalExpenditure!$A243,[2]pivotTable!$A$310:$A$615,0))/100*INDEX(gDP!BI$6:BI$271,MATCH(totalExpenditure!$A243,gDP!$B$6:$B$271)))</f>
        <v>#N/A</v>
      </c>
      <c r="CT243" s="77" t="e">
        <f>IF(INDEX([2]pivotTable!AU$310:AU$615,MATCH(totalExpenditure!$A243,[2]pivotTable!$A$310:$A$615,0))/100*INDEX(gDP!BJ$6:BJ$271,MATCH(totalExpenditure!$A243,gDP!$B$6:$B$271))=0,"",INDEX([2]pivotTable!AU$310:AU$615,MATCH(totalExpenditure!$A243,[2]pivotTable!$A$310:$A$615,0))/100*INDEX(gDP!BJ$6:BJ$271,MATCH(totalExpenditure!$A243,gDP!$B$6:$B$271)))</f>
        <v>#N/A</v>
      </c>
      <c r="CU243" s="77" t="e">
        <f>IF(INDEX([2]pivotTable!AV$310:AV$615,MATCH(totalExpenditure!$A243,[2]pivotTable!$A$310:$A$615,0))/100*INDEX(gDP!BK$6:BK$271,MATCH(totalExpenditure!$A243,gDP!$B$6:$B$271))=0,"",INDEX([2]pivotTable!AV$310:AV$615,MATCH(totalExpenditure!$A243,[2]pivotTable!$A$310:$A$615,0))/100*INDEX(gDP!BK$6:BK$271,MATCH(totalExpenditure!$A243,gDP!$B$6:$B$271)))</f>
        <v>#N/A</v>
      </c>
      <c r="CV243" s="77" t="e">
        <f>IF(INDEX([2]pivotTable!AW$310:AW$615,MATCH(totalExpenditure!$A243,[2]pivotTable!$A$310:$A$615,0))/100*INDEX(gDP!BL$6:BL$271,MATCH(totalExpenditure!$A243,gDP!$B$6:$B$271))=0,"",INDEX([2]pivotTable!AW$310:AW$615,MATCH(totalExpenditure!$A243,[2]pivotTable!$A$310:$A$615,0))/100*INDEX(gDP!BL$6:BL$271,MATCH(totalExpenditure!$A243,gDP!$B$6:$B$271)))</f>
        <v>#N/A</v>
      </c>
      <c r="CW243" s="77" t="e">
        <f>IF(INDEX([2]pivotTable!AX$310:AX$615,MATCH(totalExpenditure!$A243,[2]pivotTable!$A$310:$A$615,0))/100*INDEX(gDP!BM$6:BM$271,MATCH(totalExpenditure!$A243,gDP!$B$6:$B$271))=0,"",INDEX([2]pivotTable!AX$310:AX$615,MATCH(totalExpenditure!$A243,[2]pivotTable!$A$310:$A$615,0))/100*INDEX(gDP!BM$6:BM$271,MATCH(totalExpenditure!$A243,gDP!$B$6:$B$271)))</f>
        <v>#N/A</v>
      </c>
      <c r="CX243" s="77" t="e">
        <f>IF(INDEX([2]pivotTable!AY$310:AY$615,MATCH(totalExpenditure!$A243,[2]pivotTable!$A$310:$A$615,0))/100*INDEX(gDP!BN$6:BN$271,MATCH(totalExpenditure!$A243,gDP!$B$6:$B$271))=0,"",INDEX([2]pivotTable!AY$310:AY$615,MATCH(totalExpenditure!$A243,[2]pivotTable!$A$310:$A$615,0))/100*INDEX(gDP!BN$6:BN$271,MATCH(totalExpenditure!$A243,gDP!$B$6:$B$271)))</f>
        <v>#N/A</v>
      </c>
      <c r="CY243" s="77" t="e">
        <f>IF(INDEX([2]pivotTable!AZ$310:AZ$615,MATCH(totalExpenditure!$A243,[2]pivotTable!$A$310:$A$615,0))/100*INDEX(gDP!BO$6:BO$271,MATCH(totalExpenditure!$A243,gDP!$B$6:$B$271))=0,"",INDEX([2]pivotTable!AZ$310:AZ$615,MATCH(totalExpenditure!$A243,[2]pivotTable!$A$310:$A$615,0))/100*INDEX(gDP!BO$6:BO$271,MATCH(totalExpenditure!$A243,gDP!$B$6:$B$271)))</f>
        <v>#N/A</v>
      </c>
      <c r="CZ243" s="77" t="e">
        <f>IF(B243="","",IF(BA243="","",B243-B243+INDEX(gDP!Q$6:Q$271,MATCH(totalExpenditure!$A243,gDP!$B$6:$B$271))))</f>
        <v>#N/A</v>
      </c>
      <c r="DA243" s="77" t="e">
        <f>IF(C243="","",IF(BB243="","",C243-C243+INDEX(gDP!R$6:R$271,MATCH(totalExpenditure!$A243,gDP!$B$6:$B$271))))</f>
        <v>#N/A</v>
      </c>
      <c r="DB243" s="77" t="e">
        <f>IF(D243="","",IF(BC243="","",D243-D243+INDEX(gDP!S$6:S$271,MATCH(totalExpenditure!$A243,gDP!$B$6:$B$271))))</f>
        <v>#N/A</v>
      </c>
      <c r="DC243" s="77" t="e">
        <f>IF(E243="","",IF(BD243="","",E243-E243+INDEX(gDP!T$6:T$271,MATCH(totalExpenditure!$A243,gDP!$B$6:$B$271))))</f>
        <v>#N/A</v>
      </c>
      <c r="DD243" s="77" t="e">
        <f>IF(F243="","",IF(BE243="","",F243-F243+INDEX(gDP!U$6:U$271,MATCH(totalExpenditure!$A243,gDP!$B$6:$B$271))))</f>
        <v>#N/A</v>
      </c>
      <c r="DE243" s="77" t="e">
        <f>IF(G243="","",IF(BF243="","",G243-G243+INDEX(gDP!V$6:V$271,MATCH(totalExpenditure!$A243,gDP!$B$6:$B$271))))</f>
        <v>#N/A</v>
      </c>
      <c r="DF243" s="77" t="e">
        <f>IF(H243="","",IF(BG243="","",H243-H243+INDEX(gDP!W$6:W$271,MATCH(totalExpenditure!$A243,gDP!$B$6:$B$271))))</f>
        <v>#N/A</v>
      </c>
      <c r="DG243" s="77" t="e">
        <f>IF(I243="","",IF(BH243="","",I243-I243+INDEX(gDP!X$6:X$271,MATCH(totalExpenditure!$A243,gDP!$B$6:$B$271))))</f>
        <v>#N/A</v>
      </c>
      <c r="DH243" s="77" t="e">
        <f>IF(J243="","",IF(BI243="","",J243-J243+INDEX(gDP!Y$6:Y$271,MATCH(totalExpenditure!$A243,gDP!$B$6:$B$271))))</f>
        <v>#N/A</v>
      </c>
      <c r="DI243" s="77" t="e">
        <f>IF(K243="","",IF(BJ243="","",K243-K243+INDEX(gDP!Z$6:Z$271,MATCH(totalExpenditure!$A243,gDP!$B$6:$B$271))))</f>
        <v>#N/A</v>
      </c>
      <c r="DJ243" s="77" t="e">
        <f>IF(L243="","",IF(BK243="","",L243-L243+INDEX(gDP!AA$6:AA$271,MATCH(totalExpenditure!$A243,gDP!$B$6:$B$271))))</f>
        <v>#N/A</v>
      </c>
      <c r="DK243" s="77" t="e">
        <f>IF(M243="","",IF(BL243="","",M243-M243+INDEX(gDP!AB$6:AB$271,MATCH(totalExpenditure!$A243,gDP!$B$6:$B$271))))</f>
        <v>#N/A</v>
      </c>
      <c r="DL243" s="77" t="e">
        <f>IF(N243="","",IF(BM243="","",N243-N243+INDEX(gDP!AC$6:AC$271,MATCH(totalExpenditure!$A243,gDP!$B$6:$B$271))))</f>
        <v>#N/A</v>
      </c>
      <c r="DM243" s="77" t="e">
        <f>IF(O243="","",IF(BN243="","",O243-O243+INDEX(gDP!AD$6:AD$271,MATCH(totalExpenditure!$A243,gDP!$B$6:$B$271))))</f>
        <v>#N/A</v>
      </c>
      <c r="DN243" s="77" t="e">
        <f>IF(P243="","",IF(BO243="","",P243-P243+INDEX(gDP!AE$6:AE$271,MATCH(totalExpenditure!$A243,gDP!$B$6:$B$271))))</f>
        <v>#N/A</v>
      </c>
      <c r="DO243" s="77" t="e">
        <f>IF(Q243="","",IF(BP243="","",Q243-Q243+INDEX(gDP!AF$6:AF$271,MATCH(totalExpenditure!$A243,gDP!$B$6:$B$271))))</f>
        <v>#N/A</v>
      </c>
      <c r="DP243" s="77" t="e">
        <f>IF(R243="","",IF(BQ243="","",R243-R243+INDEX(gDP!AG$6:AG$271,MATCH(totalExpenditure!$A243,gDP!$B$6:$B$271))))</f>
        <v>#N/A</v>
      </c>
      <c r="DQ243" s="77" t="e">
        <f>IF(S243="","",IF(BR243="","",S243-S243+INDEX(gDP!AH$6:AH$271,MATCH(totalExpenditure!$A243,gDP!$B$6:$B$271))))</f>
        <v>#N/A</v>
      </c>
      <c r="DR243" s="77" t="e">
        <f>IF(T243="","",IF(BS243="","",T243-T243+INDEX(gDP!AI$6:AI$271,MATCH(totalExpenditure!$A243,gDP!$B$6:$B$271))))</f>
        <v>#N/A</v>
      </c>
      <c r="DS243" s="77" t="e">
        <f>IF(U243="","",IF(BT243="","",U243-U243+INDEX(gDP!AJ$6:AJ$271,MATCH(totalExpenditure!$A243,gDP!$B$6:$B$271))))</f>
        <v>#N/A</v>
      </c>
      <c r="DT243" s="77" t="e">
        <f>IF(V243="","",IF(BU243="","",V243-V243+INDEX(gDP!AK$6:AK$271,MATCH(totalExpenditure!$A243,gDP!$B$6:$B$271))))</f>
        <v>#N/A</v>
      </c>
      <c r="DU243" s="77" t="e">
        <f>IF(W243="","",IF(BV243="","",W243-W243+INDEX(gDP!AL$6:AL$271,MATCH(totalExpenditure!$A243,gDP!$B$6:$B$271))))</f>
        <v>#N/A</v>
      </c>
      <c r="DV243" s="77" t="e">
        <f>IF(X243="","",IF(BW243="","",X243-X243+INDEX(gDP!AM$6:AM$271,MATCH(totalExpenditure!$A243,gDP!$B$6:$B$271))))</f>
        <v>#N/A</v>
      </c>
      <c r="DW243" s="77" t="e">
        <f>IF(Y243="","",IF(BX243="","",Y243-Y243+INDEX(gDP!AN$6:AN$271,MATCH(totalExpenditure!$A243,gDP!$B$6:$B$271))))</f>
        <v>#N/A</v>
      </c>
      <c r="DX243" s="77" t="e">
        <f>IF(Z243="","",IF(BY243="","",Z243-Z243+INDEX(gDP!AO$6:AO$271,MATCH(totalExpenditure!$A243,gDP!$B$6:$B$271))))</f>
        <v>#N/A</v>
      </c>
      <c r="DY243" s="77" t="e">
        <f>IF(AA243="","",IF(BZ243="","",AA243-AA243+INDEX(gDP!AP$6:AP$271,MATCH(totalExpenditure!$A243,gDP!$B$6:$B$271))))</f>
        <v>#N/A</v>
      </c>
      <c r="DZ243" s="77" t="e">
        <f>IF(AB243="","",IF(CA243="","",AB243-AB243+INDEX(gDP!AQ$6:AQ$271,MATCH(totalExpenditure!$A243,gDP!$B$6:$B$271))))</f>
        <v>#N/A</v>
      </c>
      <c r="EA243" s="77" t="e">
        <f>IF(AC243="","",IF(CB243="","",AC243-AC243+INDEX(gDP!AR$6:AR$271,MATCH(totalExpenditure!$A243,gDP!$B$6:$B$271))))</f>
        <v>#N/A</v>
      </c>
      <c r="EB243" s="77" t="e">
        <f>IF(AD243="","",IF(CC243="","",AD243-AD243+INDEX(gDP!AS$6:AS$271,MATCH(totalExpenditure!$A243,gDP!$B$6:$B$271))))</f>
        <v>#N/A</v>
      </c>
      <c r="EC243" s="77" t="e">
        <f>IF(AE243="","",IF(CD243="","",AE243-AE243+INDEX(gDP!AT$6:AT$271,MATCH(totalExpenditure!$A243,gDP!$B$6:$B$271))))</f>
        <v>#N/A</v>
      </c>
      <c r="ED243" s="77" t="e">
        <f>IF(AF243="","",IF(CE243="","",AF243-AF243+INDEX(gDP!AU$6:AU$271,MATCH(totalExpenditure!$A243,gDP!$B$6:$B$271))))</f>
        <v>#N/A</v>
      </c>
      <c r="EE243" s="77" t="e">
        <f>IF(AG243="","",IF(CF243="","",AG243-AG243+INDEX(gDP!AV$6:AV$271,MATCH(totalExpenditure!$A243,gDP!$B$6:$B$271))))</f>
        <v>#N/A</v>
      </c>
      <c r="EF243" s="77" t="e">
        <f>IF(AH243="","",IF(CG243="","",AH243-AH243+INDEX(gDP!AW$6:AW$271,MATCH(totalExpenditure!$A243,gDP!$B$6:$B$271))))</f>
        <v>#N/A</v>
      </c>
      <c r="EG243" s="77" t="e">
        <f>IF(AI243="","",IF(CH243="","",AI243-AI243+INDEX(gDP!AX$6:AX$271,MATCH(totalExpenditure!$A243,gDP!$B$6:$B$271))))</f>
        <v>#N/A</v>
      </c>
      <c r="EH243" s="77" t="e">
        <f>IF(AJ243="","",IF(CI243="","",AJ243-AJ243+INDEX(gDP!AY$6:AY$271,MATCH(totalExpenditure!$A243,gDP!$B$6:$B$271))))</f>
        <v>#N/A</v>
      </c>
      <c r="EI243" s="77" t="e">
        <f>IF(AK243="","",IF(CJ243="","",AK243-AK243+INDEX(gDP!AZ$6:AZ$271,MATCH(totalExpenditure!$A243,gDP!$B$6:$B$271))))</f>
        <v>#N/A</v>
      </c>
      <c r="EJ243" s="77" t="e">
        <f>IF(AL243="","",IF(CK243="","",AL243-AL243+INDEX(gDP!BA$6:BA$271,MATCH(totalExpenditure!$A243,gDP!$B$6:$B$271))))</f>
        <v>#N/A</v>
      </c>
      <c r="EK243" s="77" t="e">
        <f>IF(AM243="","",IF(CL243="","",AM243-AM243+INDEX(gDP!BB$6:BB$271,MATCH(totalExpenditure!$A243,gDP!$B$6:$B$271))))</f>
        <v>#N/A</v>
      </c>
      <c r="EL243" s="77" t="e">
        <f>IF(AN243="","",IF(CM243="","",AN243-AN243+INDEX(gDP!BC$6:BC$271,MATCH(totalExpenditure!$A243,gDP!$B$6:$B$271))))</f>
        <v>#N/A</v>
      </c>
      <c r="EM243" s="77" t="e">
        <f>IF(AO243="","",IF(CN243="","",AO243-AO243+INDEX(gDP!BD$6:BD$271,MATCH(totalExpenditure!$A243,gDP!$B$6:$B$271))))</f>
        <v>#N/A</v>
      </c>
      <c r="EN243" s="77" t="e">
        <f>IF(AP243="","",IF(CO243="","",AP243-AP243+INDEX(gDP!BE$6:BE$271,MATCH(totalExpenditure!$A243,gDP!$B$6:$B$271))))</f>
        <v>#N/A</v>
      </c>
      <c r="EO243" s="77" t="e">
        <f>IF(AQ243="","",IF(CP243="","",AQ243-AQ243+INDEX(gDP!BF$6:BF$271,MATCH(totalExpenditure!$A243,gDP!$B$6:$B$271))))</f>
        <v>#N/A</v>
      </c>
      <c r="EP243" s="77" t="e">
        <f>IF(AR243="","",IF(CQ243="","",AR243-AR243+INDEX(gDP!BG$6:BG$271,MATCH(totalExpenditure!$A243,gDP!$B$6:$B$271))))</f>
        <v>#N/A</v>
      </c>
      <c r="EQ243" s="77" t="e">
        <f>IF(AS243="","",IF(CR243="","",AS243-AS243+INDEX(gDP!BH$6:BH$271,MATCH(totalExpenditure!$A243,gDP!$B$6:$B$271))))</f>
        <v>#N/A</v>
      </c>
      <c r="ER243" s="77" t="e">
        <f>IF(AT243="","",IF(CS243="","",AT243-AT243+INDEX(gDP!BI$6:BI$271,MATCH(totalExpenditure!$A243,gDP!$B$6:$B$271))))</f>
        <v>#N/A</v>
      </c>
      <c r="ES243" s="77" t="e">
        <f>IF(AU243="","",IF(CT243="","",AU243-AU243+INDEX(gDP!BJ$6:BJ$271,MATCH(totalExpenditure!$A243,gDP!$B$6:$B$271))))</f>
        <v>#N/A</v>
      </c>
      <c r="ET243" s="77" t="e">
        <f>IF(AV243="","",IF(CU243="","",AV243-AV243+INDEX(gDP!BK$6:BK$271,MATCH(totalExpenditure!$A243,gDP!$B$6:$B$271))))</f>
        <v>#N/A</v>
      </c>
      <c r="EU243" s="77" t="e">
        <f>IF(AW243="","",IF(CV243="","",AW243-AW243+INDEX(gDP!BL$6:BL$271,MATCH(totalExpenditure!$A243,gDP!$B$6:$B$271))))</f>
        <v>#N/A</v>
      </c>
      <c r="EV243" s="77" t="e">
        <f>IF(AX243="","",IF(CW243="","",AX243-AX243+INDEX(gDP!BM$6:BM$271,MATCH(totalExpenditure!$A243,gDP!$B$6:$B$271))))</f>
        <v>#N/A</v>
      </c>
      <c r="EW243" s="77" t="e">
        <f>IF(AY243="","",IF(CX243="","",AY243-AY243+INDEX(gDP!BN$6:BN$271,MATCH(totalExpenditure!$A243,gDP!$B$6:$B$271))))</f>
        <v>#N/A</v>
      </c>
      <c r="EX243" s="77" t="e">
        <f>IF(AZ243="","",IF(CY243="","",AZ243-AZ243+INDEX(gDP!BO$6:BO$271,MATCH(totalExpenditure!$A243,gDP!$B$6:$B$271))))</f>
        <v>#N/A</v>
      </c>
    </row>
    <row r="244" spans="1:154" x14ac:dyDescent="0.35">
      <c r="A244" t="s">
        <v>697</v>
      </c>
      <c r="B244" s="77" t="str">
        <f>IF(INDEX([2]pivotTable!B$3:B$308,MATCH(totalExpenditure!$A244,[2]pivotTable!$A$3:$A$308,0))/100*INDEX(gDP!Q$6:Q$271,MATCH(totalExpenditure!$A244,gDP!$B$6:$B$271))=0,"",INDEX([2]pivotTable!B$3:B$308,MATCH(totalExpenditure!$A244,[2]pivotTable!$A$3:$A$308,0))/100*INDEX(gDP!Q$6:Q$271,MATCH(totalExpenditure!$A244,gDP!$B$6:$B$271)))</f>
        <v/>
      </c>
      <c r="C244" s="77" t="str">
        <f>IF(INDEX([2]pivotTable!C$3:C$308,MATCH(totalExpenditure!$A244,[2]pivotTable!$A$3:$A$308,0))/100*INDEX(gDP!R$6:R$271,MATCH(totalExpenditure!$A244,gDP!$B$6:$B$271))=0,"",INDEX([2]pivotTable!C$3:C$308,MATCH(totalExpenditure!$A244,[2]pivotTable!$A$3:$A$308,0))/100*INDEX(gDP!R$6:R$271,MATCH(totalExpenditure!$A244,gDP!$B$6:$B$271)))</f>
        <v/>
      </c>
      <c r="D244" s="77" t="str">
        <f>IF(INDEX([2]pivotTable!D$3:D$308,MATCH(totalExpenditure!$A244,[2]pivotTable!$A$3:$A$308,0))/100*INDEX(gDP!S$6:S$271,MATCH(totalExpenditure!$A244,gDP!$B$6:$B$271))=0,"",INDEX([2]pivotTable!D$3:D$308,MATCH(totalExpenditure!$A244,[2]pivotTable!$A$3:$A$308,0))/100*INDEX(gDP!S$6:S$271,MATCH(totalExpenditure!$A244,gDP!$B$6:$B$271)))</f>
        <v/>
      </c>
      <c r="E244" s="77" t="str">
        <f>IF(INDEX([2]pivotTable!E$3:E$308,MATCH(totalExpenditure!$A244,[2]pivotTable!$A$3:$A$308,0))/100*INDEX(gDP!T$6:T$271,MATCH(totalExpenditure!$A244,gDP!$B$6:$B$271))=0,"",INDEX([2]pivotTable!E$3:E$308,MATCH(totalExpenditure!$A244,[2]pivotTable!$A$3:$A$308,0))/100*INDEX(gDP!T$6:T$271,MATCH(totalExpenditure!$A244,gDP!$B$6:$B$271)))</f>
        <v/>
      </c>
      <c r="F244" s="77" t="str">
        <f>IF(INDEX([2]pivotTable!F$3:F$308,MATCH(totalExpenditure!$A244,[2]pivotTable!$A$3:$A$308,0))/100*INDEX(gDP!U$6:U$271,MATCH(totalExpenditure!$A244,gDP!$B$6:$B$271))=0,"",INDEX([2]pivotTable!F$3:F$308,MATCH(totalExpenditure!$A244,[2]pivotTable!$A$3:$A$308,0))/100*INDEX(gDP!U$6:U$271,MATCH(totalExpenditure!$A244,gDP!$B$6:$B$271)))</f>
        <v/>
      </c>
      <c r="G244" s="77" t="str">
        <f>IF(INDEX([2]pivotTable!G$3:G$308,MATCH(totalExpenditure!$A244,[2]pivotTable!$A$3:$A$308,0))/100*INDEX(gDP!V$6:V$271,MATCH(totalExpenditure!$A244,gDP!$B$6:$B$271))=0,"",INDEX([2]pivotTable!G$3:G$308,MATCH(totalExpenditure!$A244,[2]pivotTable!$A$3:$A$308,0))/100*INDEX(gDP!V$6:V$271,MATCH(totalExpenditure!$A244,gDP!$B$6:$B$271)))</f>
        <v/>
      </c>
      <c r="H244" s="77" t="str">
        <f>IF(INDEX([2]pivotTable!H$3:H$308,MATCH(totalExpenditure!$A244,[2]pivotTable!$A$3:$A$308,0))/100*INDEX(gDP!W$6:W$271,MATCH(totalExpenditure!$A244,gDP!$B$6:$B$271))=0,"",INDEX([2]pivotTable!H$3:H$308,MATCH(totalExpenditure!$A244,[2]pivotTable!$A$3:$A$308,0))/100*INDEX(gDP!W$6:W$271,MATCH(totalExpenditure!$A244,gDP!$B$6:$B$271)))</f>
        <v/>
      </c>
      <c r="I244" s="77" t="str">
        <f>IF(INDEX([2]pivotTable!I$3:I$308,MATCH(totalExpenditure!$A244,[2]pivotTable!$A$3:$A$308,0))/100*INDEX(gDP!X$6:X$271,MATCH(totalExpenditure!$A244,gDP!$B$6:$B$271))=0,"",INDEX([2]pivotTable!I$3:I$308,MATCH(totalExpenditure!$A244,[2]pivotTable!$A$3:$A$308,0))/100*INDEX(gDP!X$6:X$271,MATCH(totalExpenditure!$A244,gDP!$B$6:$B$271)))</f>
        <v/>
      </c>
      <c r="J244" s="77" t="str">
        <f>IF(INDEX([2]pivotTable!J$3:J$308,MATCH(totalExpenditure!$A244,[2]pivotTable!$A$3:$A$308,0))/100*INDEX(gDP!Y$6:Y$271,MATCH(totalExpenditure!$A244,gDP!$B$6:$B$271))=0,"",INDEX([2]pivotTable!J$3:J$308,MATCH(totalExpenditure!$A244,[2]pivotTable!$A$3:$A$308,0))/100*INDEX(gDP!Y$6:Y$271,MATCH(totalExpenditure!$A244,gDP!$B$6:$B$271)))</f>
        <v/>
      </c>
      <c r="K244" s="77" t="str">
        <f>IF(INDEX([2]pivotTable!K$3:K$308,MATCH(totalExpenditure!$A244,[2]pivotTable!$A$3:$A$308,0))/100*INDEX(gDP!Z$6:Z$271,MATCH(totalExpenditure!$A244,gDP!$B$6:$B$271))=0,"",INDEX([2]pivotTable!K$3:K$308,MATCH(totalExpenditure!$A244,[2]pivotTable!$A$3:$A$308,0))/100*INDEX(gDP!Z$6:Z$271,MATCH(totalExpenditure!$A244,gDP!$B$6:$B$271)))</f>
        <v/>
      </c>
      <c r="L244" s="77" t="str">
        <f>IF(INDEX([2]pivotTable!L$3:L$308,MATCH(totalExpenditure!$A244,[2]pivotTable!$A$3:$A$308,0))/100*INDEX(gDP!AA$6:AA$271,MATCH(totalExpenditure!$A244,gDP!$B$6:$B$271))=0,"",INDEX([2]pivotTable!L$3:L$308,MATCH(totalExpenditure!$A244,[2]pivotTable!$A$3:$A$308,0))/100*INDEX(gDP!AA$6:AA$271,MATCH(totalExpenditure!$A244,gDP!$B$6:$B$271)))</f>
        <v/>
      </c>
      <c r="M244" s="77" t="str">
        <f>IF(INDEX([2]pivotTable!M$3:M$308,MATCH(totalExpenditure!$A244,[2]pivotTable!$A$3:$A$308,0))/100*INDEX(gDP!AB$6:AB$271,MATCH(totalExpenditure!$A244,gDP!$B$6:$B$271))=0,"",INDEX([2]pivotTable!M$3:M$308,MATCH(totalExpenditure!$A244,[2]pivotTable!$A$3:$A$308,0))/100*INDEX(gDP!AB$6:AB$271,MATCH(totalExpenditure!$A244,gDP!$B$6:$B$271)))</f>
        <v/>
      </c>
      <c r="N244" s="77" t="str">
        <f>IF(INDEX([2]pivotTable!N$3:N$308,MATCH(totalExpenditure!$A244,[2]pivotTable!$A$3:$A$308,0))/100*INDEX(gDP!AC$6:AC$271,MATCH(totalExpenditure!$A244,gDP!$B$6:$B$271))=0,"",INDEX([2]pivotTable!N$3:N$308,MATCH(totalExpenditure!$A244,[2]pivotTable!$A$3:$A$308,0))/100*INDEX(gDP!AC$6:AC$271,MATCH(totalExpenditure!$A244,gDP!$B$6:$B$271)))</f>
        <v/>
      </c>
      <c r="O244" s="77" t="str">
        <f>IF(INDEX([2]pivotTable!O$3:O$308,MATCH(totalExpenditure!$A244,[2]pivotTable!$A$3:$A$308,0))/100*INDEX(gDP!AD$6:AD$271,MATCH(totalExpenditure!$A244,gDP!$B$6:$B$271))=0,"",INDEX([2]pivotTable!O$3:O$308,MATCH(totalExpenditure!$A244,[2]pivotTable!$A$3:$A$308,0))/100*INDEX(gDP!AD$6:AD$271,MATCH(totalExpenditure!$A244,gDP!$B$6:$B$271)))</f>
        <v/>
      </c>
      <c r="P244" s="77" t="str">
        <f>IF(INDEX([2]pivotTable!P$3:P$308,MATCH(totalExpenditure!$A244,[2]pivotTable!$A$3:$A$308,0))/100*INDEX(gDP!AE$6:AE$271,MATCH(totalExpenditure!$A244,gDP!$B$6:$B$271))=0,"",INDEX([2]pivotTable!P$3:P$308,MATCH(totalExpenditure!$A244,[2]pivotTable!$A$3:$A$308,0))/100*INDEX(gDP!AE$6:AE$271,MATCH(totalExpenditure!$A244,gDP!$B$6:$B$271)))</f>
        <v/>
      </c>
      <c r="Q244" s="77" t="str">
        <f>IF(INDEX([2]pivotTable!Q$3:Q$308,MATCH(totalExpenditure!$A244,[2]pivotTable!$A$3:$A$308,0))/100*INDEX(gDP!AF$6:AF$271,MATCH(totalExpenditure!$A244,gDP!$B$6:$B$271))=0,"",INDEX([2]pivotTable!Q$3:Q$308,MATCH(totalExpenditure!$A244,[2]pivotTable!$A$3:$A$308,0))/100*INDEX(gDP!AF$6:AF$271,MATCH(totalExpenditure!$A244,gDP!$B$6:$B$271)))</f>
        <v/>
      </c>
      <c r="R244" s="77" t="str">
        <f>IF(INDEX([2]pivotTable!R$3:R$308,MATCH(totalExpenditure!$A244,[2]pivotTable!$A$3:$A$308,0))/100*INDEX(gDP!AG$6:AG$271,MATCH(totalExpenditure!$A244,gDP!$B$6:$B$271))=0,"",INDEX([2]pivotTable!R$3:R$308,MATCH(totalExpenditure!$A244,[2]pivotTable!$A$3:$A$308,0))/100*INDEX(gDP!AG$6:AG$271,MATCH(totalExpenditure!$A244,gDP!$B$6:$B$271)))</f>
        <v/>
      </c>
      <c r="S244" s="77" t="str">
        <f>IF(INDEX([2]pivotTable!S$3:S$308,MATCH(totalExpenditure!$A244,[2]pivotTable!$A$3:$A$308,0))/100*INDEX(gDP!AH$6:AH$271,MATCH(totalExpenditure!$A244,gDP!$B$6:$B$271))=0,"",INDEX([2]pivotTable!S$3:S$308,MATCH(totalExpenditure!$A244,[2]pivotTable!$A$3:$A$308,0))/100*INDEX(gDP!AH$6:AH$271,MATCH(totalExpenditure!$A244,gDP!$B$6:$B$271)))</f>
        <v/>
      </c>
      <c r="T244" s="77" t="str">
        <f>IF(INDEX([2]pivotTable!T$3:T$308,MATCH(totalExpenditure!$A244,[2]pivotTable!$A$3:$A$308,0))/100*INDEX(gDP!AI$6:AI$271,MATCH(totalExpenditure!$A244,gDP!$B$6:$B$271))=0,"",INDEX([2]pivotTable!T$3:T$308,MATCH(totalExpenditure!$A244,[2]pivotTable!$A$3:$A$308,0))/100*INDEX(gDP!AI$6:AI$271,MATCH(totalExpenditure!$A244,gDP!$B$6:$B$271)))</f>
        <v/>
      </c>
      <c r="U244" s="77" t="str">
        <f>IF(INDEX([2]pivotTable!U$3:U$308,MATCH(totalExpenditure!$A244,[2]pivotTable!$A$3:$A$308,0))/100*INDEX(gDP!AJ$6:AJ$271,MATCH(totalExpenditure!$A244,gDP!$B$6:$B$271))=0,"",INDEX([2]pivotTable!U$3:U$308,MATCH(totalExpenditure!$A244,[2]pivotTable!$A$3:$A$308,0))/100*INDEX(gDP!AJ$6:AJ$271,MATCH(totalExpenditure!$A244,gDP!$B$6:$B$271)))</f>
        <v/>
      </c>
      <c r="V244" s="77" t="str">
        <f>IF(INDEX([2]pivotTable!V$3:V$308,MATCH(totalExpenditure!$A244,[2]pivotTable!$A$3:$A$308,0))/100*INDEX(gDP!AK$6:AK$271,MATCH(totalExpenditure!$A244,gDP!$B$6:$B$271))=0,"",INDEX([2]pivotTable!V$3:V$308,MATCH(totalExpenditure!$A244,[2]pivotTable!$A$3:$A$308,0))/100*INDEX(gDP!AK$6:AK$271,MATCH(totalExpenditure!$A244,gDP!$B$6:$B$271)))</f>
        <v/>
      </c>
      <c r="W244" s="77" t="str">
        <f>IF(INDEX([2]pivotTable!W$3:W$308,MATCH(totalExpenditure!$A244,[2]pivotTable!$A$3:$A$308,0))/100*INDEX(gDP!AL$6:AL$271,MATCH(totalExpenditure!$A244,gDP!$B$6:$B$271))=0,"",INDEX([2]pivotTable!W$3:W$308,MATCH(totalExpenditure!$A244,[2]pivotTable!$A$3:$A$308,0))/100*INDEX(gDP!AL$6:AL$271,MATCH(totalExpenditure!$A244,gDP!$B$6:$B$271)))</f>
        <v/>
      </c>
      <c r="X244" s="77" t="str">
        <f>IF(INDEX([2]pivotTable!X$3:X$308,MATCH(totalExpenditure!$A244,[2]pivotTable!$A$3:$A$308,0))/100*INDEX(gDP!AM$6:AM$271,MATCH(totalExpenditure!$A244,gDP!$B$6:$B$271))=0,"",INDEX([2]pivotTable!X$3:X$308,MATCH(totalExpenditure!$A244,[2]pivotTable!$A$3:$A$308,0))/100*INDEX(gDP!AM$6:AM$271,MATCH(totalExpenditure!$A244,gDP!$B$6:$B$271)))</f>
        <v/>
      </c>
      <c r="Y244" s="77" t="str">
        <f>IF(INDEX([2]pivotTable!Y$3:Y$308,MATCH(totalExpenditure!$A244,[2]pivotTable!$A$3:$A$308,0))/100*INDEX(gDP!AN$6:AN$271,MATCH(totalExpenditure!$A244,gDP!$B$6:$B$271))=0,"",INDEX([2]pivotTable!Y$3:Y$308,MATCH(totalExpenditure!$A244,[2]pivotTable!$A$3:$A$308,0))/100*INDEX(gDP!AN$6:AN$271,MATCH(totalExpenditure!$A244,gDP!$B$6:$B$271)))</f>
        <v/>
      </c>
      <c r="Z244" s="77" t="str">
        <f>IF(INDEX([2]pivotTable!Z$3:Z$308,MATCH(totalExpenditure!$A244,[2]pivotTable!$A$3:$A$308,0))/100*INDEX(gDP!AO$6:AO$271,MATCH(totalExpenditure!$A244,gDP!$B$6:$B$271))=0,"",INDEX([2]pivotTable!Z$3:Z$308,MATCH(totalExpenditure!$A244,[2]pivotTable!$A$3:$A$308,0))/100*INDEX(gDP!AO$6:AO$271,MATCH(totalExpenditure!$A244,gDP!$B$6:$B$271)))</f>
        <v/>
      </c>
      <c r="AA244" s="77" t="str">
        <f>IF(INDEX([2]pivotTable!AA$3:AA$308,MATCH(totalExpenditure!$A244,[2]pivotTable!$A$3:$A$308,0))/100*INDEX(gDP!AP$6:AP$271,MATCH(totalExpenditure!$A244,gDP!$B$6:$B$271))=0,"",INDEX([2]pivotTable!AA$3:AA$308,MATCH(totalExpenditure!$A244,[2]pivotTable!$A$3:$A$308,0))/100*INDEX(gDP!AP$6:AP$271,MATCH(totalExpenditure!$A244,gDP!$B$6:$B$271)))</f>
        <v/>
      </c>
      <c r="AB244" s="77" t="str">
        <f>IF(INDEX([2]pivotTable!AB$3:AB$308,MATCH(totalExpenditure!$A244,[2]pivotTable!$A$3:$A$308,0))/100*INDEX(gDP!AQ$6:AQ$271,MATCH(totalExpenditure!$A244,gDP!$B$6:$B$271))=0,"",INDEX([2]pivotTable!AB$3:AB$308,MATCH(totalExpenditure!$A244,[2]pivotTable!$A$3:$A$308,0))/100*INDEX(gDP!AQ$6:AQ$271,MATCH(totalExpenditure!$A244,gDP!$B$6:$B$271)))</f>
        <v/>
      </c>
      <c r="AC244" s="77" t="str">
        <f>IF(INDEX([2]pivotTable!AC$3:AC$308,MATCH(totalExpenditure!$A244,[2]pivotTable!$A$3:$A$308,0))/100*INDEX(gDP!AR$6:AR$271,MATCH(totalExpenditure!$A244,gDP!$B$6:$B$271))=0,"",INDEX([2]pivotTable!AC$3:AC$308,MATCH(totalExpenditure!$A244,[2]pivotTable!$A$3:$A$308,0))/100*INDEX(gDP!AR$6:AR$271,MATCH(totalExpenditure!$A244,gDP!$B$6:$B$271)))</f>
        <v/>
      </c>
      <c r="AD244" s="77" t="str">
        <f>IF(INDEX([2]pivotTable!AD$3:AD$308,MATCH(totalExpenditure!$A244,[2]pivotTable!$A$3:$A$308,0))/100*INDEX(gDP!AS$6:AS$271,MATCH(totalExpenditure!$A244,gDP!$B$6:$B$271))=0,"",INDEX([2]pivotTable!AD$3:AD$308,MATCH(totalExpenditure!$A244,[2]pivotTable!$A$3:$A$308,0))/100*INDEX(gDP!AS$6:AS$271,MATCH(totalExpenditure!$A244,gDP!$B$6:$B$271)))</f>
        <v/>
      </c>
      <c r="AE244" s="77" t="str">
        <f>IF(INDEX([2]pivotTable!AE$3:AE$308,MATCH(totalExpenditure!$A244,[2]pivotTable!$A$3:$A$308,0))/100*INDEX(gDP!AT$6:AT$271,MATCH(totalExpenditure!$A244,gDP!$B$6:$B$271))=0,"",INDEX([2]pivotTable!AE$3:AE$308,MATCH(totalExpenditure!$A244,[2]pivotTable!$A$3:$A$308,0))/100*INDEX(gDP!AT$6:AT$271,MATCH(totalExpenditure!$A244,gDP!$B$6:$B$271)))</f>
        <v/>
      </c>
      <c r="AF244" s="77" t="str">
        <f>IF(INDEX([2]pivotTable!AF$3:AF$308,MATCH(totalExpenditure!$A244,[2]pivotTable!$A$3:$A$308,0))/100*INDEX(gDP!AU$6:AU$271,MATCH(totalExpenditure!$A244,gDP!$B$6:$B$271))=0,"",INDEX([2]pivotTable!AF$3:AF$308,MATCH(totalExpenditure!$A244,[2]pivotTable!$A$3:$A$308,0))/100*INDEX(gDP!AU$6:AU$271,MATCH(totalExpenditure!$A244,gDP!$B$6:$B$271)))</f>
        <v/>
      </c>
      <c r="AG244" s="77" t="str">
        <f>IF(INDEX([2]pivotTable!AG$3:AG$308,MATCH(totalExpenditure!$A244,[2]pivotTable!$A$3:$A$308,0))/100*INDEX(gDP!AV$6:AV$271,MATCH(totalExpenditure!$A244,gDP!$B$6:$B$271))=0,"",INDEX([2]pivotTable!AG$3:AG$308,MATCH(totalExpenditure!$A244,[2]pivotTable!$A$3:$A$308,0))/100*INDEX(gDP!AV$6:AV$271,MATCH(totalExpenditure!$A244,gDP!$B$6:$B$271)))</f>
        <v/>
      </c>
      <c r="AH244" s="77" t="str">
        <f>IF(INDEX([2]pivotTable!AH$3:AH$308,MATCH(totalExpenditure!$A244,[2]pivotTable!$A$3:$A$308,0))/100*INDEX(gDP!AW$6:AW$271,MATCH(totalExpenditure!$A244,gDP!$B$6:$B$271))=0,"",INDEX([2]pivotTable!AH$3:AH$308,MATCH(totalExpenditure!$A244,[2]pivotTable!$A$3:$A$308,0))/100*INDEX(gDP!AW$6:AW$271,MATCH(totalExpenditure!$A244,gDP!$B$6:$B$271)))</f>
        <v/>
      </c>
      <c r="AI244" s="77" t="str">
        <f>IF(INDEX([2]pivotTable!AI$3:AI$308,MATCH(totalExpenditure!$A244,[2]pivotTable!$A$3:$A$308,0))/100*INDEX(gDP!AX$6:AX$271,MATCH(totalExpenditure!$A244,gDP!$B$6:$B$271))=0,"",INDEX([2]pivotTable!AI$3:AI$308,MATCH(totalExpenditure!$A244,[2]pivotTable!$A$3:$A$308,0))/100*INDEX(gDP!AX$6:AX$271,MATCH(totalExpenditure!$A244,gDP!$B$6:$B$271)))</f>
        <v/>
      </c>
      <c r="AJ244" s="77" t="str">
        <f>IF(INDEX([2]pivotTable!AJ$3:AJ$308,MATCH(totalExpenditure!$A244,[2]pivotTable!$A$3:$A$308,0))/100*INDEX(gDP!AY$6:AY$271,MATCH(totalExpenditure!$A244,gDP!$B$6:$B$271))=0,"",INDEX([2]pivotTable!AJ$3:AJ$308,MATCH(totalExpenditure!$A244,[2]pivotTable!$A$3:$A$308,0))/100*INDEX(gDP!AY$6:AY$271,MATCH(totalExpenditure!$A244,gDP!$B$6:$B$271)))</f>
        <v/>
      </c>
      <c r="AK244" s="77" t="str">
        <f>IF(INDEX([2]pivotTable!AK$3:AK$308,MATCH(totalExpenditure!$A244,[2]pivotTable!$A$3:$A$308,0))/100*INDEX(gDP!AZ$6:AZ$271,MATCH(totalExpenditure!$A244,gDP!$B$6:$B$271))=0,"",INDEX([2]pivotTable!AK$3:AK$308,MATCH(totalExpenditure!$A244,[2]pivotTable!$A$3:$A$308,0))/100*INDEX(gDP!AZ$6:AZ$271,MATCH(totalExpenditure!$A244,gDP!$B$6:$B$271)))</f>
        <v/>
      </c>
      <c r="AL244" s="77" t="str">
        <f>IF(INDEX([2]pivotTable!AL$3:AL$308,MATCH(totalExpenditure!$A244,[2]pivotTable!$A$3:$A$308,0))/100*INDEX(gDP!BA$6:BA$271,MATCH(totalExpenditure!$A244,gDP!$B$6:$B$271))=0,"",INDEX([2]pivotTable!AL$3:AL$308,MATCH(totalExpenditure!$A244,[2]pivotTable!$A$3:$A$308,0))/100*INDEX(gDP!BA$6:BA$271,MATCH(totalExpenditure!$A244,gDP!$B$6:$B$271)))</f>
        <v/>
      </c>
      <c r="AM244" s="77" t="str">
        <f>IF(INDEX([2]pivotTable!AM$3:AM$308,MATCH(totalExpenditure!$A244,[2]pivotTable!$A$3:$A$308,0))/100*INDEX(gDP!BB$6:BB$271,MATCH(totalExpenditure!$A244,gDP!$B$6:$B$271))=0,"",INDEX([2]pivotTable!AM$3:AM$308,MATCH(totalExpenditure!$A244,[2]pivotTable!$A$3:$A$308,0))/100*INDEX(gDP!BB$6:BB$271,MATCH(totalExpenditure!$A244,gDP!$B$6:$B$271)))</f>
        <v/>
      </c>
      <c r="AN244" s="77" t="str">
        <f>IF(INDEX([2]pivotTable!AN$3:AN$308,MATCH(totalExpenditure!$A244,[2]pivotTable!$A$3:$A$308,0))/100*INDEX(gDP!BC$6:BC$271,MATCH(totalExpenditure!$A244,gDP!$B$6:$B$271))=0,"",INDEX([2]pivotTable!AN$3:AN$308,MATCH(totalExpenditure!$A244,[2]pivotTable!$A$3:$A$308,0))/100*INDEX(gDP!BC$6:BC$271,MATCH(totalExpenditure!$A244,gDP!$B$6:$B$271)))</f>
        <v/>
      </c>
      <c r="AO244" s="77" t="str">
        <f>IF(INDEX([2]pivotTable!AO$3:AO$308,MATCH(totalExpenditure!$A244,[2]pivotTable!$A$3:$A$308,0))/100*INDEX(gDP!BD$6:BD$271,MATCH(totalExpenditure!$A244,gDP!$B$6:$B$271))=0,"",INDEX([2]pivotTable!AO$3:AO$308,MATCH(totalExpenditure!$A244,[2]pivotTable!$A$3:$A$308,0))/100*INDEX(gDP!BD$6:BD$271,MATCH(totalExpenditure!$A244,gDP!$B$6:$B$271)))</f>
        <v/>
      </c>
      <c r="AP244" s="77" t="str">
        <f>IF(INDEX([2]pivotTable!AP$3:AP$308,MATCH(totalExpenditure!$A244,[2]pivotTable!$A$3:$A$308,0))/100*INDEX(gDP!BE$6:BE$271,MATCH(totalExpenditure!$A244,gDP!$B$6:$B$271))=0,"",INDEX([2]pivotTable!AP$3:AP$308,MATCH(totalExpenditure!$A244,[2]pivotTable!$A$3:$A$308,0))/100*INDEX(gDP!BE$6:BE$271,MATCH(totalExpenditure!$A244,gDP!$B$6:$B$271)))</f>
        <v/>
      </c>
      <c r="AQ244" s="77" t="str">
        <f>IF(INDEX([2]pivotTable!AQ$3:AQ$308,MATCH(totalExpenditure!$A244,[2]pivotTable!$A$3:$A$308,0))/100*INDEX(gDP!BF$6:BF$271,MATCH(totalExpenditure!$A244,gDP!$B$6:$B$271))=0,"",INDEX([2]pivotTable!AQ$3:AQ$308,MATCH(totalExpenditure!$A244,[2]pivotTable!$A$3:$A$308,0))/100*INDEX(gDP!BF$6:BF$271,MATCH(totalExpenditure!$A244,gDP!$B$6:$B$271)))</f>
        <v/>
      </c>
      <c r="AR244" s="77" t="str">
        <f>IF(INDEX([2]pivotTable!AR$3:AR$308,MATCH(totalExpenditure!$A244,[2]pivotTable!$A$3:$A$308,0))/100*INDEX(gDP!BG$6:BG$271,MATCH(totalExpenditure!$A244,gDP!$B$6:$B$271))=0,"",INDEX([2]pivotTable!AR$3:AR$308,MATCH(totalExpenditure!$A244,[2]pivotTable!$A$3:$A$308,0))/100*INDEX(gDP!BG$6:BG$271,MATCH(totalExpenditure!$A244,gDP!$B$6:$B$271)))</f>
        <v/>
      </c>
      <c r="AS244" s="77" t="str">
        <f>IF(INDEX([2]pivotTable!AS$3:AS$308,MATCH(totalExpenditure!$A244,[2]pivotTable!$A$3:$A$308,0))/100*INDEX(gDP!BH$6:BH$271,MATCH(totalExpenditure!$A244,gDP!$B$6:$B$271))=0,"",INDEX([2]pivotTable!AS$3:AS$308,MATCH(totalExpenditure!$A244,[2]pivotTable!$A$3:$A$308,0))/100*INDEX(gDP!BH$6:BH$271,MATCH(totalExpenditure!$A244,gDP!$B$6:$B$271)))</f>
        <v/>
      </c>
      <c r="AT244" s="77" t="str">
        <f>IF(INDEX([2]pivotTable!AT$3:AT$308,MATCH(totalExpenditure!$A244,[2]pivotTable!$A$3:$A$308,0))/100*INDEX(gDP!BI$6:BI$271,MATCH(totalExpenditure!$A244,gDP!$B$6:$B$271))=0,"",INDEX([2]pivotTable!AT$3:AT$308,MATCH(totalExpenditure!$A244,[2]pivotTable!$A$3:$A$308,0))/100*INDEX(gDP!BI$6:BI$271,MATCH(totalExpenditure!$A244,gDP!$B$6:$B$271)))</f>
        <v/>
      </c>
      <c r="AU244" s="77" t="str">
        <f>IF(INDEX([2]pivotTable!AU$3:AU$308,MATCH(totalExpenditure!$A244,[2]pivotTable!$A$3:$A$308,0))/100*INDEX(gDP!BJ$6:BJ$271,MATCH(totalExpenditure!$A244,gDP!$B$6:$B$271))=0,"",INDEX([2]pivotTable!AU$3:AU$308,MATCH(totalExpenditure!$A244,[2]pivotTable!$A$3:$A$308,0))/100*INDEX(gDP!BJ$6:BJ$271,MATCH(totalExpenditure!$A244,gDP!$B$6:$B$271)))</f>
        <v/>
      </c>
      <c r="AV244" s="77" t="str">
        <f>IF(INDEX([2]pivotTable!AV$3:AV$308,MATCH(totalExpenditure!$A244,[2]pivotTable!$A$3:$A$308,0))/100*INDEX(gDP!BK$6:BK$271,MATCH(totalExpenditure!$A244,gDP!$B$6:$B$271))=0,"",INDEX([2]pivotTable!AV$3:AV$308,MATCH(totalExpenditure!$A244,[2]pivotTable!$A$3:$A$308,0))/100*INDEX(gDP!BK$6:BK$271,MATCH(totalExpenditure!$A244,gDP!$B$6:$B$271)))</f>
        <v/>
      </c>
      <c r="AW244" s="77" t="str">
        <f>IF(INDEX([2]pivotTable!AW$3:AW$308,MATCH(totalExpenditure!$A244,[2]pivotTable!$A$3:$A$308,0))/100*INDEX(gDP!BL$6:BL$271,MATCH(totalExpenditure!$A244,gDP!$B$6:$B$271))=0,"",INDEX([2]pivotTable!AW$3:AW$308,MATCH(totalExpenditure!$A244,[2]pivotTable!$A$3:$A$308,0))/100*INDEX(gDP!BL$6:BL$271,MATCH(totalExpenditure!$A244,gDP!$B$6:$B$271)))</f>
        <v/>
      </c>
      <c r="AX244" s="77">
        <f>IF(INDEX([2]pivotTable!AX$3:AX$308,MATCH(totalExpenditure!$A244,[2]pivotTable!$A$3:$A$308,0))/100*INDEX(gDP!BM$6:BM$271,MATCH(totalExpenditure!$A244,gDP!$B$6:$B$271))=0,"",INDEX([2]pivotTable!AX$3:AX$308,MATCH(totalExpenditure!$A244,[2]pivotTable!$A$3:$A$308,0))/100*INDEX(gDP!BM$6:BM$271,MATCH(totalExpenditure!$A244,gDP!$B$6:$B$271)))</f>
        <v>4363171.694268805</v>
      </c>
      <c r="AY244" s="77" t="str">
        <f>IF(INDEX([2]pivotTable!AY$3:AY$308,MATCH(totalExpenditure!$A244,[2]pivotTable!$A$3:$A$308,0))/100*INDEX(gDP!BN$6:BN$271,MATCH(totalExpenditure!$A244,gDP!$B$6:$B$271))=0,"",INDEX([2]pivotTable!AY$3:AY$308,MATCH(totalExpenditure!$A244,[2]pivotTable!$A$3:$A$308,0))/100*INDEX(gDP!BN$6:BN$271,MATCH(totalExpenditure!$A244,gDP!$B$6:$B$271)))</f>
        <v/>
      </c>
      <c r="AZ244" s="77" t="str">
        <f>IF(INDEX([2]pivotTable!AZ$3:AZ$308,MATCH(totalExpenditure!$A244,[2]pivotTable!$A$3:$A$308,0))/100*INDEX(gDP!BO$6:BO$271,MATCH(totalExpenditure!$A244,gDP!$B$6:$B$271))=0,"",INDEX([2]pivotTable!AZ$3:AZ$308,MATCH(totalExpenditure!$A244,[2]pivotTable!$A$3:$A$308,0))/100*INDEX(gDP!BO$6:BO$271,MATCH(totalExpenditure!$A244,gDP!$B$6:$B$271)))</f>
        <v/>
      </c>
      <c r="BA244" s="77" t="str">
        <f>IF(INDEX([2]pivotTable!B$310:B$615,MATCH(totalExpenditure!$A244,[2]pivotTable!$A$310:$A$615,0))/100*INDEX(gDP!Q$6:Q$271,MATCH(totalExpenditure!$A244,gDP!$B$6:$B$271))=0,"",INDEX([2]pivotTable!B$310:B$615,MATCH(totalExpenditure!$A244,[2]pivotTable!$A$310:$A$615,0))/100*INDEX(gDP!Q$6:Q$271,MATCH(totalExpenditure!$A244,gDP!$B$6:$B$271)))</f>
        <v/>
      </c>
      <c r="BB244" s="77" t="str">
        <f>IF(INDEX([2]pivotTable!C$310:C$615,MATCH(totalExpenditure!$A244,[2]pivotTable!$A$310:$A$615,0))/100*INDEX(gDP!R$6:R$271,MATCH(totalExpenditure!$A244,gDP!$B$6:$B$271))=0,"",INDEX([2]pivotTable!C$310:C$615,MATCH(totalExpenditure!$A244,[2]pivotTable!$A$310:$A$615,0))/100*INDEX(gDP!R$6:R$271,MATCH(totalExpenditure!$A244,gDP!$B$6:$B$271)))</f>
        <v/>
      </c>
      <c r="BC244" s="77" t="str">
        <f>IF(INDEX([2]pivotTable!D$310:D$615,MATCH(totalExpenditure!$A244,[2]pivotTable!$A$310:$A$615,0))/100*INDEX(gDP!S$6:S$271,MATCH(totalExpenditure!$A244,gDP!$B$6:$B$271))=0,"",INDEX([2]pivotTable!D$310:D$615,MATCH(totalExpenditure!$A244,[2]pivotTable!$A$310:$A$615,0))/100*INDEX(gDP!S$6:S$271,MATCH(totalExpenditure!$A244,gDP!$B$6:$B$271)))</f>
        <v/>
      </c>
      <c r="BD244" s="77" t="str">
        <f>IF(INDEX([2]pivotTable!E$310:E$615,MATCH(totalExpenditure!$A244,[2]pivotTable!$A$310:$A$615,0))/100*INDEX(gDP!T$6:T$271,MATCH(totalExpenditure!$A244,gDP!$B$6:$B$271))=0,"",INDEX([2]pivotTable!E$310:E$615,MATCH(totalExpenditure!$A244,[2]pivotTable!$A$310:$A$615,0))/100*INDEX(gDP!T$6:T$271,MATCH(totalExpenditure!$A244,gDP!$B$6:$B$271)))</f>
        <v/>
      </c>
      <c r="BE244" s="77" t="str">
        <f>IF(INDEX([2]pivotTable!F$310:F$615,MATCH(totalExpenditure!$A244,[2]pivotTable!$A$310:$A$615,0))/100*INDEX(gDP!U$6:U$271,MATCH(totalExpenditure!$A244,gDP!$B$6:$B$271))=0,"",INDEX([2]pivotTable!F$310:F$615,MATCH(totalExpenditure!$A244,[2]pivotTable!$A$310:$A$615,0))/100*INDEX(gDP!U$6:U$271,MATCH(totalExpenditure!$A244,gDP!$B$6:$B$271)))</f>
        <v/>
      </c>
      <c r="BF244" s="77" t="str">
        <f>IF(INDEX([2]pivotTable!G$310:G$615,MATCH(totalExpenditure!$A244,[2]pivotTable!$A$310:$A$615,0))/100*INDEX(gDP!V$6:V$271,MATCH(totalExpenditure!$A244,gDP!$B$6:$B$271))=0,"",INDEX([2]pivotTable!G$310:G$615,MATCH(totalExpenditure!$A244,[2]pivotTable!$A$310:$A$615,0))/100*INDEX(gDP!V$6:V$271,MATCH(totalExpenditure!$A244,gDP!$B$6:$B$271)))</f>
        <v/>
      </c>
      <c r="BG244" s="77" t="str">
        <f>IF(INDEX([2]pivotTable!H$310:H$615,MATCH(totalExpenditure!$A244,[2]pivotTable!$A$310:$A$615,0))/100*INDEX(gDP!W$6:W$271,MATCH(totalExpenditure!$A244,gDP!$B$6:$B$271))=0,"",INDEX([2]pivotTable!H$310:H$615,MATCH(totalExpenditure!$A244,[2]pivotTable!$A$310:$A$615,0))/100*INDEX(gDP!W$6:W$271,MATCH(totalExpenditure!$A244,gDP!$B$6:$B$271)))</f>
        <v/>
      </c>
      <c r="BH244" s="77" t="str">
        <f>IF(INDEX([2]pivotTable!I$310:I$615,MATCH(totalExpenditure!$A244,[2]pivotTable!$A$310:$A$615,0))/100*INDEX(gDP!X$6:X$271,MATCH(totalExpenditure!$A244,gDP!$B$6:$B$271))=0,"",INDEX([2]pivotTable!I$310:I$615,MATCH(totalExpenditure!$A244,[2]pivotTable!$A$310:$A$615,0))/100*INDEX(gDP!X$6:X$271,MATCH(totalExpenditure!$A244,gDP!$B$6:$B$271)))</f>
        <v/>
      </c>
      <c r="BI244" s="77" t="str">
        <f>IF(INDEX([2]pivotTable!J$310:J$615,MATCH(totalExpenditure!$A244,[2]pivotTable!$A$310:$A$615,0))/100*INDEX(gDP!Y$6:Y$271,MATCH(totalExpenditure!$A244,gDP!$B$6:$B$271))=0,"",INDEX([2]pivotTable!J$310:J$615,MATCH(totalExpenditure!$A244,[2]pivotTable!$A$310:$A$615,0))/100*INDEX(gDP!Y$6:Y$271,MATCH(totalExpenditure!$A244,gDP!$B$6:$B$271)))</f>
        <v/>
      </c>
      <c r="BJ244" s="77" t="str">
        <f>IF(INDEX([2]pivotTable!K$310:K$615,MATCH(totalExpenditure!$A244,[2]pivotTable!$A$310:$A$615,0))/100*INDEX(gDP!Z$6:Z$271,MATCH(totalExpenditure!$A244,gDP!$B$6:$B$271))=0,"",INDEX([2]pivotTable!K$310:K$615,MATCH(totalExpenditure!$A244,[2]pivotTable!$A$310:$A$615,0))/100*INDEX(gDP!Z$6:Z$271,MATCH(totalExpenditure!$A244,gDP!$B$6:$B$271)))</f>
        <v/>
      </c>
      <c r="BK244" s="77" t="str">
        <f>IF(INDEX([2]pivotTable!L$310:L$615,MATCH(totalExpenditure!$A244,[2]pivotTable!$A$310:$A$615,0))/100*INDEX(gDP!AA$6:AA$271,MATCH(totalExpenditure!$A244,gDP!$B$6:$B$271))=0,"",INDEX([2]pivotTable!L$310:L$615,MATCH(totalExpenditure!$A244,[2]pivotTable!$A$310:$A$615,0))/100*INDEX(gDP!AA$6:AA$271,MATCH(totalExpenditure!$A244,gDP!$B$6:$B$271)))</f>
        <v/>
      </c>
      <c r="BL244" s="77" t="str">
        <f>IF(INDEX([2]pivotTable!M$310:M$615,MATCH(totalExpenditure!$A244,[2]pivotTable!$A$310:$A$615,0))/100*INDEX(gDP!AB$6:AB$271,MATCH(totalExpenditure!$A244,gDP!$B$6:$B$271))=0,"",INDEX([2]pivotTable!M$310:M$615,MATCH(totalExpenditure!$A244,[2]pivotTable!$A$310:$A$615,0))/100*INDEX(gDP!AB$6:AB$271,MATCH(totalExpenditure!$A244,gDP!$B$6:$B$271)))</f>
        <v/>
      </c>
      <c r="BM244" s="77" t="str">
        <f>IF(INDEX([2]pivotTable!N$310:N$615,MATCH(totalExpenditure!$A244,[2]pivotTable!$A$310:$A$615,0))/100*INDEX(gDP!AC$6:AC$271,MATCH(totalExpenditure!$A244,gDP!$B$6:$B$271))=0,"",INDEX([2]pivotTable!N$310:N$615,MATCH(totalExpenditure!$A244,[2]pivotTable!$A$310:$A$615,0))/100*INDEX(gDP!AC$6:AC$271,MATCH(totalExpenditure!$A244,gDP!$B$6:$B$271)))</f>
        <v/>
      </c>
      <c r="BN244" s="77" t="str">
        <f>IF(INDEX([2]pivotTable!O$310:O$615,MATCH(totalExpenditure!$A244,[2]pivotTable!$A$310:$A$615,0))/100*INDEX(gDP!AD$6:AD$271,MATCH(totalExpenditure!$A244,gDP!$B$6:$B$271))=0,"",INDEX([2]pivotTable!O$310:O$615,MATCH(totalExpenditure!$A244,[2]pivotTable!$A$310:$A$615,0))/100*INDEX(gDP!AD$6:AD$271,MATCH(totalExpenditure!$A244,gDP!$B$6:$B$271)))</f>
        <v/>
      </c>
      <c r="BO244" s="77" t="str">
        <f>IF(INDEX([2]pivotTable!P$310:P$615,MATCH(totalExpenditure!$A244,[2]pivotTable!$A$310:$A$615,0))/100*INDEX(gDP!AE$6:AE$271,MATCH(totalExpenditure!$A244,gDP!$B$6:$B$271))=0,"",INDEX([2]pivotTable!P$310:P$615,MATCH(totalExpenditure!$A244,[2]pivotTable!$A$310:$A$615,0))/100*INDEX(gDP!AE$6:AE$271,MATCH(totalExpenditure!$A244,gDP!$B$6:$B$271)))</f>
        <v/>
      </c>
      <c r="BP244" s="77" t="str">
        <f>IF(INDEX([2]pivotTable!Q$310:Q$615,MATCH(totalExpenditure!$A244,[2]pivotTable!$A$310:$A$615,0))/100*INDEX(gDP!AF$6:AF$271,MATCH(totalExpenditure!$A244,gDP!$B$6:$B$271))=0,"",INDEX([2]pivotTable!Q$310:Q$615,MATCH(totalExpenditure!$A244,[2]pivotTable!$A$310:$A$615,0))/100*INDEX(gDP!AF$6:AF$271,MATCH(totalExpenditure!$A244,gDP!$B$6:$B$271)))</f>
        <v/>
      </c>
      <c r="BQ244" s="77" t="str">
        <f>IF(INDEX([2]pivotTable!R$310:R$615,MATCH(totalExpenditure!$A244,[2]pivotTable!$A$310:$A$615,0))/100*INDEX(gDP!AG$6:AG$271,MATCH(totalExpenditure!$A244,gDP!$B$6:$B$271))=0,"",INDEX([2]pivotTable!R$310:R$615,MATCH(totalExpenditure!$A244,[2]pivotTable!$A$310:$A$615,0))/100*INDEX(gDP!AG$6:AG$271,MATCH(totalExpenditure!$A244,gDP!$B$6:$B$271)))</f>
        <v/>
      </c>
      <c r="BR244" s="77" t="str">
        <f>IF(INDEX([2]pivotTable!S$310:S$615,MATCH(totalExpenditure!$A244,[2]pivotTable!$A$310:$A$615,0))/100*INDEX(gDP!AH$6:AH$271,MATCH(totalExpenditure!$A244,gDP!$B$6:$B$271))=0,"",INDEX([2]pivotTable!S$310:S$615,MATCH(totalExpenditure!$A244,[2]pivotTable!$A$310:$A$615,0))/100*INDEX(gDP!AH$6:AH$271,MATCH(totalExpenditure!$A244,gDP!$B$6:$B$271)))</f>
        <v/>
      </c>
      <c r="BS244" s="77" t="str">
        <f>IF(INDEX([2]pivotTable!T$310:T$615,MATCH(totalExpenditure!$A244,[2]pivotTable!$A$310:$A$615,0))/100*INDEX(gDP!AI$6:AI$271,MATCH(totalExpenditure!$A244,gDP!$B$6:$B$271))=0,"",INDEX([2]pivotTable!T$310:T$615,MATCH(totalExpenditure!$A244,[2]pivotTable!$A$310:$A$615,0))/100*INDEX(gDP!AI$6:AI$271,MATCH(totalExpenditure!$A244,gDP!$B$6:$B$271)))</f>
        <v/>
      </c>
      <c r="BT244" s="77" t="str">
        <f>IF(INDEX([2]pivotTable!U$310:U$615,MATCH(totalExpenditure!$A244,[2]pivotTable!$A$310:$A$615,0))/100*INDEX(gDP!AJ$6:AJ$271,MATCH(totalExpenditure!$A244,gDP!$B$6:$B$271))=0,"",INDEX([2]pivotTable!U$310:U$615,MATCH(totalExpenditure!$A244,[2]pivotTable!$A$310:$A$615,0))/100*INDEX(gDP!AJ$6:AJ$271,MATCH(totalExpenditure!$A244,gDP!$B$6:$B$271)))</f>
        <v/>
      </c>
      <c r="BU244" s="77" t="str">
        <f>IF(INDEX([2]pivotTable!V$310:V$615,MATCH(totalExpenditure!$A244,[2]pivotTable!$A$310:$A$615,0))/100*INDEX(gDP!AK$6:AK$271,MATCH(totalExpenditure!$A244,gDP!$B$6:$B$271))=0,"",INDEX([2]pivotTable!V$310:V$615,MATCH(totalExpenditure!$A244,[2]pivotTable!$A$310:$A$615,0))/100*INDEX(gDP!AK$6:AK$271,MATCH(totalExpenditure!$A244,gDP!$B$6:$B$271)))</f>
        <v/>
      </c>
      <c r="BV244" s="77" t="str">
        <f>IF(INDEX([2]pivotTable!W$310:W$615,MATCH(totalExpenditure!$A244,[2]pivotTable!$A$310:$A$615,0))/100*INDEX(gDP!AL$6:AL$271,MATCH(totalExpenditure!$A244,gDP!$B$6:$B$271))=0,"",INDEX([2]pivotTable!W$310:W$615,MATCH(totalExpenditure!$A244,[2]pivotTable!$A$310:$A$615,0))/100*INDEX(gDP!AL$6:AL$271,MATCH(totalExpenditure!$A244,gDP!$B$6:$B$271)))</f>
        <v/>
      </c>
      <c r="BW244" s="77" t="str">
        <f>IF(INDEX([2]pivotTable!X$310:X$615,MATCH(totalExpenditure!$A244,[2]pivotTable!$A$310:$A$615,0))/100*INDEX(gDP!AM$6:AM$271,MATCH(totalExpenditure!$A244,gDP!$B$6:$B$271))=0,"",INDEX([2]pivotTable!X$310:X$615,MATCH(totalExpenditure!$A244,[2]pivotTable!$A$310:$A$615,0))/100*INDEX(gDP!AM$6:AM$271,MATCH(totalExpenditure!$A244,gDP!$B$6:$B$271)))</f>
        <v/>
      </c>
      <c r="BX244" s="77" t="str">
        <f>IF(INDEX([2]pivotTable!Y$310:Y$615,MATCH(totalExpenditure!$A244,[2]pivotTable!$A$310:$A$615,0))/100*INDEX(gDP!AN$6:AN$271,MATCH(totalExpenditure!$A244,gDP!$B$6:$B$271))=0,"",INDEX([2]pivotTable!Y$310:Y$615,MATCH(totalExpenditure!$A244,[2]pivotTable!$A$310:$A$615,0))/100*INDEX(gDP!AN$6:AN$271,MATCH(totalExpenditure!$A244,gDP!$B$6:$B$271)))</f>
        <v/>
      </c>
      <c r="BY244" s="77" t="str">
        <f>IF(INDEX([2]pivotTable!Z$310:Z$615,MATCH(totalExpenditure!$A244,[2]pivotTable!$A$310:$A$615,0))/100*INDEX(gDP!AO$6:AO$271,MATCH(totalExpenditure!$A244,gDP!$B$6:$B$271))=0,"",INDEX([2]pivotTable!Z$310:Z$615,MATCH(totalExpenditure!$A244,[2]pivotTable!$A$310:$A$615,0))/100*INDEX(gDP!AO$6:AO$271,MATCH(totalExpenditure!$A244,gDP!$B$6:$B$271)))</f>
        <v/>
      </c>
      <c r="BZ244" s="77" t="str">
        <f>IF(INDEX([2]pivotTable!AA$310:AA$615,MATCH(totalExpenditure!$A244,[2]pivotTable!$A$310:$A$615,0))/100*INDEX(gDP!AP$6:AP$271,MATCH(totalExpenditure!$A244,gDP!$B$6:$B$271))=0,"",INDEX([2]pivotTable!AA$310:AA$615,MATCH(totalExpenditure!$A244,[2]pivotTable!$A$310:$A$615,0))/100*INDEX(gDP!AP$6:AP$271,MATCH(totalExpenditure!$A244,gDP!$B$6:$B$271)))</f>
        <v/>
      </c>
      <c r="CA244" s="77" t="str">
        <f>IF(INDEX([2]pivotTable!AB$310:AB$615,MATCH(totalExpenditure!$A244,[2]pivotTable!$A$310:$A$615,0))/100*INDEX(gDP!AQ$6:AQ$271,MATCH(totalExpenditure!$A244,gDP!$B$6:$B$271))=0,"",INDEX([2]pivotTable!AB$310:AB$615,MATCH(totalExpenditure!$A244,[2]pivotTable!$A$310:$A$615,0))/100*INDEX(gDP!AQ$6:AQ$271,MATCH(totalExpenditure!$A244,gDP!$B$6:$B$271)))</f>
        <v/>
      </c>
      <c r="CB244" s="77" t="str">
        <f>IF(INDEX([2]pivotTable!AC$310:AC$615,MATCH(totalExpenditure!$A244,[2]pivotTable!$A$310:$A$615,0))/100*INDEX(gDP!AR$6:AR$271,MATCH(totalExpenditure!$A244,gDP!$B$6:$B$271))=0,"",INDEX([2]pivotTable!AC$310:AC$615,MATCH(totalExpenditure!$A244,[2]pivotTable!$A$310:$A$615,0))/100*INDEX(gDP!AR$6:AR$271,MATCH(totalExpenditure!$A244,gDP!$B$6:$B$271)))</f>
        <v/>
      </c>
      <c r="CC244" s="77" t="str">
        <f>IF(INDEX([2]pivotTable!AD$310:AD$615,MATCH(totalExpenditure!$A244,[2]pivotTable!$A$310:$A$615,0))/100*INDEX(gDP!AS$6:AS$271,MATCH(totalExpenditure!$A244,gDP!$B$6:$B$271))=0,"",INDEX([2]pivotTable!AD$310:AD$615,MATCH(totalExpenditure!$A244,[2]pivotTable!$A$310:$A$615,0))/100*INDEX(gDP!AS$6:AS$271,MATCH(totalExpenditure!$A244,gDP!$B$6:$B$271)))</f>
        <v/>
      </c>
      <c r="CD244" s="77" t="str">
        <f>IF(INDEX([2]pivotTable!AE$310:AE$615,MATCH(totalExpenditure!$A244,[2]pivotTable!$A$310:$A$615,0))/100*INDEX(gDP!AT$6:AT$271,MATCH(totalExpenditure!$A244,gDP!$B$6:$B$271))=0,"",INDEX([2]pivotTable!AE$310:AE$615,MATCH(totalExpenditure!$A244,[2]pivotTable!$A$310:$A$615,0))/100*INDEX(gDP!AT$6:AT$271,MATCH(totalExpenditure!$A244,gDP!$B$6:$B$271)))</f>
        <v/>
      </c>
      <c r="CE244" s="77" t="str">
        <f>IF(INDEX([2]pivotTable!AF$310:AF$615,MATCH(totalExpenditure!$A244,[2]pivotTable!$A$310:$A$615,0))/100*INDEX(gDP!AU$6:AU$271,MATCH(totalExpenditure!$A244,gDP!$B$6:$B$271))=0,"",INDEX([2]pivotTable!AF$310:AF$615,MATCH(totalExpenditure!$A244,[2]pivotTable!$A$310:$A$615,0))/100*INDEX(gDP!AU$6:AU$271,MATCH(totalExpenditure!$A244,gDP!$B$6:$B$271)))</f>
        <v/>
      </c>
      <c r="CF244" s="77" t="str">
        <f>IF(INDEX([2]pivotTable!AG$310:AG$615,MATCH(totalExpenditure!$A244,[2]pivotTable!$A$310:$A$615,0))/100*INDEX(gDP!AV$6:AV$271,MATCH(totalExpenditure!$A244,gDP!$B$6:$B$271))=0,"",INDEX([2]pivotTable!AG$310:AG$615,MATCH(totalExpenditure!$A244,[2]pivotTable!$A$310:$A$615,0))/100*INDEX(gDP!AV$6:AV$271,MATCH(totalExpenditure!$A244,gDP!$B$6:$B$271)))</f>
        <v/>
      </c>
      <c r="CG244" s="77" t="str">
        <f>IF(INDEX([2]pivotTable!AH$310:AH$615,MATCH(totalExpenditure!$A244,[2]pivotTable!$A$310:$A$615,0))/100*INDEX(gDP!AW$6:AW$271,MATCH(totalExpenditure!$A244,gDP!$B$6:$B$271))=0,"",INDEX([2]pivotTable!AH$310:AH$615,MATCH(totalExpenditure!$A244,[2]pivotTable!$A$310:$A$615,0))/100*INDEX(gDP!AW$6:AW$271,MATCH(totalExpenditure!$A244,gDP!$B$6:$B$271)))</f>
        <v/>
      </c>
      <c r="CH244" s="77" t="str">
        <f>IF(INDEX([2]pivotTable!AI$310:AI$615,MATCH(totalExpenditure!$A244,[2]pivotTable!$A$310:$A$615,0))/100*INDEX(gDP!AX$6:AX$271,MATCH(totalExpenditure!$A244,gDP!$B$6:$B$271))=0,"",INDEX([2]pivotTable!AI$310:AI$615,MATCH(totalExpenditure!$A244,[2]pivotTable!$A$310:$A$615,0))/100*INDEX(gDP!AX$6:AX$271,MATCH(totalExpenditure!$A244,gDP!$B$6:$B$271)))</f>
        <v/>
      </c>
      <c r="CI244" s="77" t="str">
        <f>IF(INDEX([2]pivotTable!AJ$310:AJ$615,MATCH(totalExpenditure!$A244,[2]pivotTable!$A$310:$A$615,0))/100*INDEX(gDP!AY$6:AY$271,MATCH(totalExpenditure!$A244,gDP!$B$6:$B$271))=0,"",INDEX([2]pivotTable!AJ$310:AJ$615,MATCH(totalExpenditure!$A244,[2]pivotTable!$A$310:$A$615,0))/100*INDEX(gDP!AY$6:AY$271,MATCH(totalExpenditure!$A244,gDP!$B$6:$B$271)))</f>
        <v/>
      </c>
      <c r="CJ244" s="77" t="str">
        <f>IF(INDEX([2]pivotTable!AK$310:AK$615,MATCH(totalExpenditure!$A244,[2]pivotTable!$A$310:$A$615,0))/100*INDEX(gDP!AZ$6:AZ$271,MATCH(totalExpenditure!$A244,gDP!$B$6:$B$271))=0,"",INDEX([2]pivotTable!AK$310:AK$615,MATCH(totalExpenditure!$A244,[2]pivotTable!$A$310:$A$615,0))/100*INDEX(gDP!AZ$6:AZ$271,MATCH(totalExpenditure!$A244,gDP!$B$6:$B$271)))</f>
        <v/>
      </c>
      <c r="CK244" s="77" t="str">
        <f>IF(INDEX([2]pivotTable!AL$310:AL$615,MATCH(totalExpenditure!$A244,[2]pivotTable!$A$310:$A$615,0))/100*INDEX(gDP!BA$6:BA$271,MATCH(totalExpenditure!$A244,gDP!$B$6:$B$271))=0,"",INDEX([2]pivotTable!AL$310:AL$615,MATCH(totalExpenditure!$A244,[2]pivotTable!$A$310:$A$615,0))/100*INDEX(gDP!BA$6:BA$271,MATCH(totalExpenditure!$A244,gDP!$B$6:$B$271)))</f>
        <v/>
      </c>
      <c r="CL244" s="77" t="str">
        <f>IF(INDEX([2]pivotTable!AM$310:AM$615,MATCH(totalExpenditure!$A244,[2]pivotTable!$A$310:$A$615,0))/100*INDEX(gDP!BB$6:BB$271,MATCH(totalExpenditure!$A244,gDP!$B$6:$B$271))=0,"",INDEX([2]pivotTable!AM$310:AM$615,MATCH(totalExpenditure!$A244,[2]pivotTable!$A$310:$A$615,0))/100*INDEX(gDP!BB$6:BB$271,MATCH(totalExpenditure!$A244,gDP!$B$6:$B$271)))</f>
        <v/>
      </c>
      <c r="CM244" s="77" t="str">
        <f>IF(INDEX([2]pivotTable!AN$310:AN$615,MATCH(totalExpenditure!$A244,[2]pivotTable!$A$310:$A$615,0))/100*INDEX(gDP!BC$6:BC$271,MATCH(totalExpenditure!$A244,gDP!$B$6:$B$271))=0,"",INDEX([2]pivotTable!AN$310:AN$615,MATCH(totalExpenditure!$A244,[2]pivotTable!$A$310:$A$615,0))/100*INDEX(gDP!BC$6:BC$271,MATCH(totalExpenditure!$A244,gDP!$B$6:$B$271)))</f>
        <v/>
      </c>
      <c r="CN244" s="77" t="str">
        <f>IF(INDEX([2]pivotTable!AO$310:AO$615,MATCH(totalExpenditure!$A244,[2]pivotTable!$A$310:$A$615,0))/100*INDEX(gDP!BD$6:BD$271,MATCH(totalExpenditure!$A244,gDP!$B$6:$B$271))=0,"",INDEX([2]pivotTable!AO$310:AO$615,MATCH(totalExpenditure!$A244,[2]pivotTable!$A$310:$A$615,0))/100*INDEX(gDP!BD$6:BD$271,MATCH(totalExpenditure!$A244,gDP!$B$6:$B$271)))</f>
        <v/>
      </c>
      <c r="CO244" s="77" t="str">
        <f>IF(INDEX([2]pivotTable!AP$310:AP$615,MATCH(totalExpenditure!$A244,[2]pivotTable!$A$310:$A$615,0))/100*INDEX(gDP!BE$6:BE$271,MATCH(totalExpenditure!$A244,gDP!$B$6:$B$271))=0,"",INDEX([2]pivotTable!AP$310:AP$615,MATCH(totalExpenditure!$A244,[2]pivotTable!$A$310:$A$615,0))/100*INDEX(gDP!BE$6:BE$271,MATCH(totalExpenditure!$A244,gDP!$B$6:$B$271)))</f>
        <v/>
      </c>
      <c r="CP244" s="77" t="str">
        <f>IF(INDEX([2]pivotTable!AQ$310:AQ$615,MATCH(totalExpenditure!$A244,[2]pivotTable!$A$310:$A$615,0))/100*INDEX(gDP!BF$6:BF$271,MATCH(totalExpenditure!$A244,gDP!$B$6:$B$271))=0,"",INDEX([2]pivotTable!AQ$310:AQ$615,MATCH(totalExpenditure!$A244,[2]pivotTable!$A$310:$A$615,0))/100*INDEX(gDP!BF$6:BF$271,MATCH(totalExpenditure!$A244,gDP!$B$6:$B$271)))</f>
        <v/>
      </c>
      <c r="CQ244" s="77" t="str">
        <f>IF(INDEX([2]pivotTable!AR$310:AR$615,MATCH(totalExpenditure!$A244,[2]pivotTable!$A$310:$A$615,0))/100*INDEX(gDP!BG$6:BG$271,MATCH(totalExpenditure!$A244,gDP!$B$6:$B$271))=0,"",INDEX([2]pivotTable!AR$310:AR$615,MATCH(totalExpenditure!$A244,[2]pivotTable!$A$310:$A$615,0))/100*INDEX(gDP!BG$6:BG$271,MATCH(totalExpenditure!$A244,gDP!$B$6:$B$271)))</f>
        <v/>
      </c>
      <c r="CR244" s="77" t="str">
        <f>IF(INDEX([2]pivotTable!AS$310:AS$615,MATCH(totalExpenditure!$A244,[2]pivotTable!$A$310:$A$615,0))/100*INDEX(gDP!BH$6:BH$271,MATCH(totalExpenditure!$A244,gDP!$B$6:$B$271))=0,"",INDEX([2]pivotTable!AS$310:AS$615,MATCH(totalExpenditure!$A244,[2]pivotTable!$A$310:$A$615,0))/100*INDEX(gDP!BH$6:BH$271,MATCH(totalExpenditure!$A244,gDP!$B$6:$B$271)))</f>
        <v/>
      </c>
      <c r="CS244" s="77" t="str">
        <f>IF(INDEX([2]pivotTable!AT$310:AT$615,MATCH(totalExpenditure!$A244,[2]pivotTable!$A$310:$A$615,0))/100*INDEX(gDP!BI$6:BI$271,MATCH(totalExpenditure!$A244,gDP!$B$6:$B$271))=0,"",INDEX([2]pivotTable!AT$310:AT$615,MATCH(totalExpenditure!$A244,[2]pivotTable!$A$310:$A$615,0))/100*INDEX(gDP!BI$6:BI$271,MATCH(totalExpenditure!$A244,gDP!$B$6:$B$271)))</f>
        <v/>
      </c>
      <c r="CT244" s="77" t="str">
        <f>IF(INDEX([2]pivotTable!AU$310:AU$615,MATCH(totalExpenditure!$A244,[2]pivotTable!$A$310:$A$615,0))/100*INDEX(gDP!BJ$6:BJ$271,MATCH(totalExpenditure!$A244,gDP!$B$6:$B$271))=0,"",INDEX([2]pivotTable!AU$310:AU$615,MATCH(totalExpenditure!$A244,[2]pivotTable!$A$310:$A$615,0))/100*INDEX(gDP!BJ$6:BJ$271,MATCH(totalExpenditure!$A244,gDP!$B$6:$B$271)))</f>
        <v/>
      </c>
      <c r="CU244" s="77" t="str">
        <f>IF(INDEX([2]pivotTable!AV$310:AV$615,MATCH(totalExpenditure!$A244,[2]pivotTable!$A$310:$A$615,0))/100*INDEX(gDP!BK$6:BK$271,MATCH(totalExpenditure!$A244,gDP!$B$6:$B$271))=0,"",INDEX([2]pivotTable!AV$310:AV$615,MATCH(totalExpenditure!$A244,[2]pivotTable!$A$310:$A$615,0))/100*INDEX(gDP!BK$6:BK$271,MATCH(totalExpenditure!$A244,gDP!$B$6:$B$271)))</f>
        <v/>
      </c>
      <c r="CV244" s="77" t="str">
        <f>IF(INDEX([2]pivotTable!AW$310:AW$615,MATCH(totalExpenditure!$A244,[2]pivotTable!$A$310:$A$615,0))/100*INDEX(gDP!BL$6:BL$271,MATCH(totalExpenditure!$A244,gDP!$B$6:$B$271))=0,"",INDEX([2]pivotTable!AW$310:AW$615,MATCH(totalExpenditure!$A244,[2]pivotTable!$A$310:$A$615,0))/100*INDEX(gDP!BL$6:BL$271,MATCH(totalExpenditure!$A244,gDP!$B$6:$B$271)))</f>
        <v/>
      </c>
      <c r="CW244" s="77">
        <f>IF(INDEX([2]pivotTable!AX$310:AX$615,MATCH(totalExpenditure!$A244,[2]pivotTable!$A$310:$A$615,0))/100*INDEX(gDP!BM$6:BM$271,MATCH(totalExpenditure!$A244,gDP!$B$6:$B$271))=0,"",INDEX([2]pivotTable!AX$310:AX$615,MATCH(totalExpenditure!$A244,[2]pivotTable!$A$310:$A$615,0))/100*INDEX(gDP!BM$6:BM$271,MATCH(totalExpenditure!$A244,gDP!$B$6:$B$271)))</f>
        <v>13913669.736168297</v>
      </c>
      <c r="CX244" s="77" t="str">
        <f>IF(INDEX([2]pivotTable!AY$310:AY$615,MATCH(totalExpenditure!$A244,[2]pivotTable!$A$310:$A$615,0))/100*INDEX(gDP!BN$6:BN$271,MATCH(totalExpenditure!$A244,gDP!$B$6:$B$271))=0,"",INDEX([2]pivotTable!AY$310:AY$615,MATCH(totalExpenditure!$A244,[2]pivotTable!$A$310:$A$615,0))/100*INDEX(gDP!BN$6:BN$271,MATCH(totalExpenditure!$A244,gDP!$B$6:$B$271)))</f>
        <v/>
      </c>
      <c r="CY244" s="77" t="str">
        <f>IF(INDEX([2]pivotTable!AZ$310:AZ$615,MATCH(totalExpenditure!$A244,[2]pivotTable!$A$310:$A$615,0))/100*INDEX(gDP!BO$6:BO$271,MATCH(totalExpenditure!$A244,gDP!$B$6:$B$271))=0,"",INDEX([2]pivotTable!AZ$310:AZ$615,MATCH(totalExpenditure!$A244,[2]pivotTable!$A$310:$A$615,0))/100*INDEX(gDP!BO$6:BO$271,MATCH(totalExpenditure!$A244,gDP!$B$6:$B$271)))</f>
        <v/>
      </c>
      <c r="CZ244" s="77" t="str">
        <f>IF(B244="","",IF(BA244="","",B244-B244+INDEX(gDP!Q$6:Q$271,MATCH(totalExpenditure!$A244,gDP!$B$6:$B$271))))</f>
        <v/>
      </c>
      <c r="DA244" s="77" t="str">
        <f>IF(C244="","",IF(BB244="","",C244-C244+INDEX(gDP!R$6:R$271,MATCH(totalExpenditure!$A244,gDP!$B$6:$B$271))))</f>
        <v/>
      </c>
      <c r="DB244" s="77" t="str">
        <f>IF(D244="","",IF(BC244="","",D244-D244+INDEX(gDP!S$6:S$271,MATCH(totalExpenditure!$A244,gDP!$B$6:$B$271))))</f>
        <v/>
      </c>
      <c r="DC244" s="77" t="str">
        <f>IF(E244="","",IF(BD244="","",E244-E244+INDEX(gDP!T$6:T$271,MATCH(totalExpenditure!$A244,gDP!$B$6:$B$271))))</f>
        <v/>
      </c>
      <c r="DD244" s="77" t="str">
        <f>IF(F244="","",IF(BE244="","",F244-F244+INDEX(gDP!U$6:U$271,MATCH(totalExpenditure!$A244,gDP!$B$6:$B$271))))</f>
        <v/>
      </c>
      <c r="DE244" s="77" t="str">
        <f>IF(G244="","",IF(BF244="","",G244-G244+INDEX(gDP!V$6:V$271,MATCH(totalExpenditure!$A244,gDP!$B$6:$B$271))))</f>
        <v/>
      </c>
      <c r="DF244" s="77" t="str">
        <f>IF(H244="","",IF(BG244="","",H244-H244+INDEX(gDP!W$6:W$271,MATCH(totalExpenditure!$A244,gDP!$B$6:$B$271))))</f>
        <v/>
      </c>
      <c r="DG244" s="77" t="str">
        <f>IF(I244="","",IF(BH244="","",I244-I244+INDEX(gDP!X$6:X$271,MATCH(totalExpenditure!$A244,gDP!$B$6:$B$271))))</f>
        <v/>
      </c>
      <c r="DH244" s="77" t="str">
        <f>IF(J244="","",IF(BI244="","",J244-J244+INDEX(gDP!Y$6:Y$271,MATCH(totalExpenditure!$A244,gDP!$B$6:$B$271))))</f>
        <v/>
      </c>
      <c r="DI244" s="77" t="str">
        <f>IF(K244="","",IF(BJ244="","",K244-K244+INDEX(gDP!Z$6:Z$271,MATCH(totalExpenditure!$A244,gDP!$B$6:$B$271))))</f>
        <v/>
      </c>
      <c r="DJ244" s="77" t="str">
        <f>IF(L244="","",IF(BK244="","",L244-L244+INDEX(gDP!AA$6:AA$271,MATCH(totalExpenditure!$A244,gDP!$B$6:$B$271))))</f>
        <v/>
      </c>
      <c r="DK244" s="77" t="str">
        <f>IF(M244="","",IF(BL244="","",M244-M244+INDEX(gDP!AB$6:AB$271,MATCH(totalExpenditure!$A244,gDP!$B$6:$B$271))))</f>
        <v/>
      </c>
      <c r="DL244" s="77" t="str">
        <f>IF(N244="","",IF(BM244="","",N244-N244+INDEX(gDP!AC$6:AC$271,MATCH(totalExpenditure!$A244,gDP!$B$6:$B$271))))</f>
        <v/>
      </c>
      <c r="DM244" s="77" t="str">
        <f>IF(O244="","",IF(BN244="","",O244-O244+INDEX(gDP!AD$6:AD$271,MATCH(totalExpenditure!$A244,gDP!$B$6:$B$271))))</f>
        <v/>
      </c>
      <c r="DN244" s="77" t="str">
        <f>IF(P244="","",IF(BO244="","",P244-P244+INDEX(gDP!AE$6:AE$271,MATCH(totalExpenditure!$A244,gDP!$B$6:$B$271))))</f>
        <v/>
      </c>
      <c r="DO244" s="77" t="str">
        <f>IF(Q244="","",IF(BP244="","",Q244-Q244+INDEX(gDP!AF$6:AF$271,MATCH(totalExpenditure!$A244,gDP!$B$6:$B$271))))</f>
        <v/>
      </c>
      <c r="DP244" s="77" t="str">
        <f>IF(R244="","",IF(BQ244="","",R244-R244+INDEX(gDP!AG$6:AG$271,MATCH(totalExpenditure!$A244,gDP!$B$6:$B$271))))</f>
        <v/>
      </c>
      <c r="DQ244" s="77" t="str">
        <f>IF(S244="","",IF(BR244="","",S244-S244+INDEX(gDP!AH$6:AH$271,MATCH(totalExpenditure!$A244,gDP!$B$6:$B$271))))</f>
        <v/>
      </c>
      <c r="DR244" s="77" t="str">
        <f>IF(T244="","",IF(BS244="","",T244-T244+INDEX(gDP!AI$6:AI$271,MATCH(totalExpenditure!$A244,gDP!$B$6:$B$271))))</f>
        <v/>
      </c>
      <c r="DS244" s="77" t="str">
        <f>IF(U244="","",IF(BT244="","",U244-U244+INDEX(gDP!AJ$6:AJ$271,MATCH(totalExpenditure!$A244,gDP!$B$6:$B$271))))</f>
        <v/>
      </c>
      <c r="DT244" s="77" t="str">
        <f>IF(V244="","",IF(BU244="","",V244-V244+INDEX(gDP!AK$6:AK$271,MATCH(totalExpenditure!$A244,gDP!$B$6:$B$271))))</f>
        <v/>
      </c>
      <c r="DU244" s="77" t="str">
        <f>IF(W244="","",IF(BV244="","",W244-W244+INDEX(gDP!AL$6:AL$271,MATCH(totalExpenditure!$A244,gDP!$B$6:$B$271))))</f>
        <v/>
      </c>
      <c r="DV244" s="77" t="str">
        <f>IF(X244="","",IF(BW244="","",X244-X244+INDEX(gDP!AM$6:AM$271,MATCH(totalExpenditure!$A244,gDP!$B$6:$B$271))))</f>
        <v/>
      </c>
      <c r="DW244" s="77" t="str">
        <f>IF(Y244="","",IF(BX244="","",Y244-Y244+INDEX(gDP!AN$6:AN$271,MATCH(totalExpenditure!$A244,gDP!$B$6:$B$271))))</f>
        <v/>
      </c>
      <c r="DX244" s="77" t="str">
        <f>IF(Z244="","",IF(BY244="","",Z244-Z244+INDEX(gDP!AO$6:AO$271,MATCH(totalExpenditure!$A244,gDP!$B$6:$B$271))))</f>
        <v/>
      </c>
      <c r="DY244" s="77" t="str">
        <f>IF(AA244="","",IF(BZ244="","",AA244-AA244+INDEX(gDP!AP$6:AP$271,MATCH(totalExpenditure!$A244,gDP!$B$6:$B$271))))</f>
        <v/>
      </c>
      <c r="DZ244" s="77" t="str">
        <f>IF(AB244="","",IF(CA244="","",AB244-AB244+INDEX(gDP!AQ$6:AQ$271,MATCH(totalExpenditure!$A244,gDP!$B$6:$B$271))))</f>
        <v/>
      </c>
      <c r="EA244" s="77" t="str">
        <f>IF(AC244="","",IF(CB244="","",AC244-AC244+INDEX(gDP!AR$6:AR$271,MATCH(totalExpenditure!$A244,gDP!$B$6:$B$271))))</f>
        <v/>
      </c>
      <c r="EB244" s="77" t="str">
        <f>IF(AD244="","",IF(CC244="","",AD244-AD244+INDEX(gDP!AS$6:AS$271,MATCH(totalExpenditure!$A244,gDP!$B$6:$B$271))))</f>
        <v/>
      </c>
      <c r="EC244" s="77" t="str">
        <f>IF(AE244="","",IF(CD244="","",AE244-AE244+INDEX(gDP!AT$6:AT$271,MATCH(totalExpenditure!$A244,gDP!$B$6:$B$271))))</f>
        <v/>
      </c>
      <c r="ED244" s="77" t="str">
        <f>IF(AF244="","",IF(CE244="","",AF244-AF244+INDEX(gDP!AU$6:AU$271,MATCH(totalExpenditure!$A244,gDP!$B$6:$B$271))))</f>
        <v/>
      </c>
      <c r="EE244" s="77" t="str">
        <f>IF(AG244="","",IF(CF244="","",AG244-AG244+INDEX(gDP!AV$6:AV$271,MATCH(totalExpenditure!$A244,gDP!$B$6:$B$271))))</f>
        <v/>
      </c>
      <c r="EF244" s="77" t="str">
        <f>IF(AH244="","",IF(CG244="","",AH244-AH244+INDEX(gDP!AW$6:AW$271,MATCH(totalExpenditure!$A244,gDP!$B$6:$B$271))))</f>
        <v/>
      </c>
      <c r="EG244" s="77" t="str">
        <f>IF(AI244="","",IF(CH244="","",AI244-AI244+INDEX(gDP!AX$6:AX$271,MATCH(totalExpenditure!$A244,gDP!$B$6:$B$271))))</f>
        <v/>
      </c>
      <c r="EH244" s="77" t="str">
        <f>IF(AJ244="","",IF(CI244="","",AJ244-AJ244+INDEX(gDP!AY$6:AY$271,MATCH(totalExpenditure!$A244,gDP!$B$6:$B$271))))</f>
        <v/>
      </c>
      <c r="EI244" s="77" t="str">
        <f>IF(AK244="","",IF(CJ244="","",AK244-AK244+INDEX(gDP!AZ$6:AZ$271,MATCH(totalExpenditure!$A244,gDP!$B$6:$B$271))))</f>
        <v/>
      </c>
      <c r="EJ244" s="77" t="str">
        <f>IF(AL244="","",IF(CK244="","",AL244-AL244+INDEX(gDP!BA$6:BA$271,MATCH(totalExpenditure!$A244,gDP!$B$6:$B$271))))</f>
        <v/>
      </c>
      <c r="EK244" s="77" t="str">
        <f>IF(AM244="","",IF(CL244="","",AM244-AM244+INDEX(gDP!BB$6:BB$271,MATCH(totalExpenditure!$A244,gDP!$B$6:$B$271))))</f>
        <v/>
      </c>
      <c r="EL244" s="77" t="str">
        <f>IF(AN244="","",IF(CM244="","",AN244-AN244+INDEX(gDP!BC$6:BC$271,MATCH(totalExpenditure!$A244,gDP!$B$6:$B$271))))</f>
        <v/>
      </c>
      <c r="EM244" s="77" t="str">
        <f>IF(AO244="","",IF(CN244="","",AO244-AO244+INDEX(gDP!BD$6:BD$271,MATCH(totalExpenditure!$A244,gDP!$B$6:$B$271))))</f>
        <v/>
      </c>
      <c r="EN244" s="77" t="str">
        <f>IF(AP244="","",IF(CO244="","",AP244-AP244+INDEX(gDP!BE$6:BE$271,MATCH(totalExpenditure!$A244,gDP!$B$6:$B$271))))</f>
        <v/>
      </c>
      <c r="EO244" s="77" t="str">
        <f>IF(AQ244="","",IF(CP244="","",AQ244-AQ244+INDEX(gDP!BF$6:BF$271,MATCH(totalExpenditure!$A244,gDP!$B$6:$B$271))))</f>
        <v/>
      </c>
      <c r="EP244" s="77" t="str">
        <f>IF(AR244="","",IF(CQ244="","",AR244-AR244+INDEX(gDP!BG$6:BG$271,MATCH(totalExpenditure!$A244,gDP!$B$6:$B$271))))</f>
        <v/>
      </c>
      <c r="EQ244" s="77" t="str">
        <f>IF(AS244="","",IF(CR244="","",AS244-AS244+INDEX(gDP!BH$6:BH$271,MATCH(totalExpenditure!$A244,gDP!$B$6:$B$271))))</f>
        <v/>
      </c>
      <c r="ER244" s="77" t="str">
        <f>IF(AT244="","",IF(CS244="","",AT244-AT244+INDEX(gDP!BI$6:BI$271,MATCH(totalExpenditure!$A244,gDP!$B$6:$B$271))))</f>
        <v/>
      </c>
      <c r="ES244" s="77" t="str">
        <f>IF(AU244="","",IF(CT244="","",AU244-AU244+INDEX(gDP!BJ$6:BJ$271,MATCH(totalExpenditure!$A244,gDP!$B$6:$B$271))))</f>
        <v/>
      </c>
      <c r="ET244" s="77" t="str">
        <f>IF(AV244="","",IF(CU244="","",AV244-AV244+INDEX(gDP!BK$6:BK$271,MATCH(totalExpenditure!$A244,gDP!$B$6:$B$271))))</f>
        <v/>
      </c>
      <c r="EU244" s="77" t="str">
        <f>IF(AW244="","",IF(CV244="","",AW244-AW244+INDEX(gDP!BL$6:BL$271,MATCH(totalExpenditure!$A244,gDP!$B$6:$B$271))))</f>
        <v/>
      </c>
      <c r="EV244" s="77">
        <f>IF(AX244="","",IF(CW244="","",AX244-AX244+INDEX(gDP!BM$6:BM$271,MATCH(totalExpenditure!$A244,gDP!$B$6:$B$271))))</f>
        <v>484796854.91875601</v>
      </c>
      <c r="EW244" s="77" t="str">
        <f>IF(AY244="","",IF(CX244="","",AY244-AY244+INDEX(gDP!BN$6:BN$271,MATCH(totalExpenditure!$A244,gDP!$B$6:$B$271))))</f>
        <v/>
      </c>
      <c r="EX244" s="77" t="str">
        <f>IF(AZ244="","",IF(CY244="","",AZ244-AZ244+INDEX(gDP!BO$6:BO$271,MATCH(totalExpenditure!$A244,gDP!$B$6:$B$271))))</f>
        <v/>
      </c>
    </row>
    <row r="245" spans="1:154" x14ac:dyDescent="0.35">
      <c r="A245" t="s">
        <v>699</v>
      </c>
      <c r="B245" s="77" t="e">
        <f>IF(INDEX([2]pivotTable!B$3:B$308,MATCH(totalExpenditure!$A245,[2]pivotTable!$A$3:$A$308,0))/100*INDEX(gDP!Q$6:Q$271,MATCH(totalExpenditure!$A245,gDP!$B$6:$B$271))=0,"",INDEX([2]pivotTable!B$3:B$308,MATCH(totalExpenditure!$A245,[2]pivotTable!$A$3:$A$308,0))/100*INDEX(gDP!Q$6:Q$271,MATCH(totalExpenditure!$A245,gDP!$B$6:$B$271)))</f>
        <v>#N/A</v>
      </c>
      <c r="C245" s="77" t="e">
        <f>IF(INDEX([2]pivotTable!C$3:C$308,MATCH(totalExpenditure!$A245,[2]pivotTable!$A$3:$A$308,0))/100*INDEX(gDP!R$6:R$271,MATCH(totalExpenditure!$A245,gDP!$B$6:$B$271))=0,"",INDEX([2]pivotTable!C$3:C$308,MATCH(totalExpenditure!$A245,[2]pivotTable!$A$3:$A$308,0))/100*INDEX(gDP!R$6:R$271,MATCH(totalExpenditure!$A245,gDP!$B$6:$B$271)))</f>
        <v>#N/A</v>
      </c>
      <c r="D245" s="77" t="e">
        <f>IF(INDEX([2]pivotTable!D$3:D$308,MATCH(totalExpenditure!$A245,[2]pivotTable!$A$3:$A$308,0))/100*INDEX(gDP!S$6:S$271,MATCH(totalExpenditure!$A245,gDP!$B$6:$B$271))=0,"",INDEX([2]pivotTable!D$3:D$308,MATCH(totalExpenditure!$A245,[2]pivotTable!$A$3:$A$308,0))/100*INDEX(gDP!S$6:S$271,MATCH(totalExpenditure!$A245,gDP!$B$6:$B$271)))</f>
        <v>#N/A</v>
      </c>
      <c r="E245" s="77" t="e">
        <f>IF(INDEX([2]pivotTable!E$3:E$308,MATCH(totalExpenditure!$A245,[2]pivotTable!$A$3:$A$308,0))/100*INDEX(gDP!T$6:T$271,MATCH(totalExpenditure!$A245,gDP!$B$6:$B$271))=0,"",INDEX([2]pivotTable!E$3:E$308,MATCH(totalExpenditure!$A245,[2]pivotTable!$A$3:$A$308,0))/100*INDEX(gDP!T$6:T$271,MATCH(totalExpenditure!$A245,gDP!$B$6:$B$271)))</f>
        <v>#N/A</v>
      </c>
      <c r="F245" s="77" t="e">
        <f>IF(INDEX([2]pivotTable!F$3:F$308,MATCH(totalExpenditure!$A245,[2]pivotTable!$A$3:$A$308,0))/100*INDEX(gDP!U$6:U$271,MATCH(totalExpenditure!$A245,gDP!$B$6:$B$271))=0,"",INDEX([2]pivotTable!F$3:F$308,MATCH(totalExpenditure!$A245,[2]pivotTable!$A$3:$A$308,0))/100*INDEX(gDP!U$6:U$271,MATCH(totalExpenditure!$A245,gDP!$B$6:$B$271)))</f>
        <v>#N/A</v>
      </c>
      <c r="G245" s="77" t="e">
        <f>IF(INDEX([2]pivotTable!G$3:G$308,MATCH(totalExpenditure!$A245,[2]pivotTable!$A$3:$A$308,0))/100*INDEX(gDP!V$6:V$271,MATCH(totalExpenditure!$A245,gDP!$B$6:$B$271))=0,"",INDEX([2]pivotTable!G$3:G$308,MATCH(totalExpenditure!$A245,[2]pivotTable!$A$3:$A$308,0))/100*INDEX(gDP!V$6:V$271,MATCH(totalExpenditure!$A245,gDP!$B$6:$B$271)))</f>
        <v>#N/A</v>
      </c>
      <c r="H245" s="77" t="e">
        <f>IF(INDEX([2]pivotTable!H$3:H$308,MATCH(totalExpenditure!$A245,[2]pivotTable!$A$3:$A$308,0))/100*INDEX(gDP!W$6:W$271,MATCH(totalExpenditure!$A245,gDP!$B$6:$B$271))=0,"",INDEX([2]pivotTable!H$3:H$308,MATCH(totalExpenditure!$A245,[2]pivotTable!$A$3:$A$308,0))/100*INDEX(gDP!W$6:W$271,MATCH(totalExpenditure!$A245,gDP!$B$6:$B$271)))</f>
        <v>#N/A</v>
      </c>
      <c r="I245" s="77" t="e">
        <f>IF(INDEX([2]pivotTable!I$3:I$308,MATCH(totalExpenditure!$A245,[2]pivotTable!$A$3:$A$308,0))/100*INDEX(gDP!X$6:X$271,MATCH(totalExpenditure!$A245,gDP!$B$6:$B$271))=0,"",INDEX([2]pivotTable!I$3:I$308,MATCH(totalExpenditure!$A245,[2]pivotTable!$A$3:$A$308,0))/100*INDEX(gDP!X$6:X$271,MATCH(totalExpenditure!$A245,gDP!$B$6:$B$271)))</f>
        <v>#N/A</v>
      </c>
      <c r="J245" s="77" t="e">
        <f>IF(INDEX([2]pivotTable!J$3:J$308,MATCH(totalExpenditure!$A245,[2]pivotTable!$A$3:$A$308,0))/100*INDEX(gDP!Y$6:Y$271,MATCH(totalExpenditure!$A245,gDP!$B$6:$B$271))=0,"",INDEX([2]pivotTable!J$3:J$308,MATCH(totalExpenditure!$A245,[2]pivotTable!$A$3:$A$308,0))/100*INDEX(gDP!Y$6:Y$271,MATCH(totalExpenditure!$A245,gDP!$B$6:$B$271)))</f>
        <v>#N/A</v>
      </c>
      <c r="K245" s="77" t="e">
        <f>IF(INDEX([2]pivotTable!K$3:K$308,MATCH(totalExpenditure!$A245,[2]pivotTable!$A$3:$A$308,0))/100*INDEX(gDP!Z$6:Z$271,MATCH(totalExpenditure!$A245,gDP!$B$6:$B$271))=0,"",INDEX([2]pivotTable!K$3:K$308,MATCH(totalExpenditure!$A245,[2]pivotTable!$A$3:$A$308,0))/100*INDEX(gDP!Z$6:Z$271,MATCH(totalExpenditure!$A245,gDP!$B$6:$B$271)))</f>
        <v>#N/A</v>
      </c>
      <c r="L245" s="77" t="e">
        <f>IF(INDEX([2]pivotTable!L$3:L$308,MATCH(totalExpenditure!$A245,[2]pivotTable!$A$3:$A$308,0))/100*INDEX(gDP!AA$6:AA$271,MATCH(totalExpenditure!$A245,gDP!$B$6:$B$271))=0,"",INDEX([2]pivotTable!L$3:L$308,MATCH(totalExpenditure!$A245,[2]pivotTable!$A$3:$A$308,0))/100*INDEX(gDP!AA$6:AA$271,MATCH(totalExpenditure!$A245,gDP!$B$6:$B$271)))</f>
        <v>#N/A</v>
      </c>
      <c r="M245" s="77" t="e">
        <f>IF(INDEX([2]pivotTable!M$3:M$308,MATCH(totalExpenditure!$A245,[2]pivotTable!$A$3:$A$308,0))/100*INDEX(gDP!AB$6:AB$271,MATCH(totalExpenditure!$A245,gDP!$B$6:$B$271))=0,"",INDEX([2]pivotTable!M$3:M$308,MATCH(totalExpenditure!$A245,[2]pivotTable!$A$3:$A$308,0))/100*INDEX(gDP!AB$6:AB$271,MATCH(totalExpenditure!$A245,gDP!$B$6:$B$271)))</f>
        <v>#N/A</v>
      </c>
      <c r="N245" s="77" t="e">
        <f>IF(INDEX([2]pivotTable!N$3:N$308,MATCH(totalExpenditure!$A245,[2]pivotTable!$A$3:$A$308,0))/100*INDEX(gDP!AC$6:AC$271,MATCH(totalExpenditure!$A245,gDP!$B$6:$B$271))=0,"",INDEX([2]pivotTable!N$3:N$308,MATCH(totalExpenditure!$A245,[2]pivotTable!$A$3:$A$308,0))/100*INDEX(gDP!AC$6:AC$271,MATCH(totalExpenditure!$A245,gDP!$B$6:$B$271)))</f>
        <v>#N/A</v>
      </c>
      <c r="O245" s="77" t="e">
        <f>IF(INDEX([2]pivotTable!O$3:O$308,MATCH(totalExpenditure!$A245,[2]pivotTable!$A$3:$A$308,0))/100*INDEX(gDP!AD$6:AD$271,MATCH(totalExpenditure!$A245,gDP!$B$6:$B$271))=0,"",INDEX([2]pivotTable!O$3:O$308,MATCH(totalExpenditure!$A245,[2]pivotTable!$A$3:$A$308,0))/100*INDEX(gDP!AD$6:AD$271,MATCH(totalExpenditure!$A245,gDP!$B$6:$B$271)))</f>
        <v>#N/A</v>
      </c>
      <c r="P245" s="77" t="e">
        <f>IF(INDEX([2]pivotTable!P$3:P$308,MATCH(totalExpenditure!$A245,[2]pivotTable!$A$3:$A$308,0))/100*INDEX(gDP!AE$6:AE$271,MATCH(totalExpenditure!$A245,gDP!$B$6:$B$271))=0,"",INDEX([2]pivotTable!P$3:P$308,MATCH(totalExpenditure!$A245,[2]pivotTable!$A$3:$A$308,0))/100*INDEX(gDP!AE$6:AE$271,MATCH(totalExpenditure!$A245,gDP!$B$6:$B$271)))</f>
        <v>#N/A</v>
      </c>
      <c r="Q245" s="77" t="e">
        <f>IF(INDEX([2]pivotTable!Q$3:Q$308,MATCH(totalExpenditure!$A245,[2]pivotTable!$A$3:$A$308,0))/100*INDEX(gDP!AF$6:AF$271,MATCH(totalExpenditure!$A245,gDP!$B$6:$B$271))=0,"",INDEX([2]pivotTable!Q$3:Q$308,MATCH(totalExpenditure!$A245,[2]pivotTable!$A$3:$A$308,0))/100*INDEX(gDP!AF$6:AF$271,MATCH(totalExpenditure!$A245,gDP!$B$6:$B$271)))</f>
        <v>#N/A</v>
      </c>
      <c r="R245" s="77" t="e">
        <f>IF(INDEX([2]pivotTable!R$3:R$308,MATCH(totalExpenditure!$A245,[2]pivotTable!$A$3:$A$308,0))/100*INDEX(gDP!AG$6:AG$271,MATCH(totalExpenditure!$A245,gDP!$B$6:$B$271))=0,"",INDEX([2]pivotTable!R$3:R$308,MATCH(totalExpenditure!$A245,[2]pivotTable!$A$3:$A$308,0))/100*INDEX(gDP!AG$6:AG$271,MATCH(totalExpenditure!$A245,gDP!$B$6:$B$271)))</f>
        <v>#N/A</v>
      </c>
      <c r="S245" s="77" t="e">
        <f>IF(INDEX([2]pivotTable!S$3:S$308,MATCH(totalExpenditure!$A245,[2]pivotTable!$A$3:$A$308,0))/100*INDEX(gDP!AH$6:AH$271,MATCH(totalExpenditure!$A245,gDP!$B$6:$B$271))=0,"",INDEX([2]pivotTable!S$3:S$308,MATCH(totalExpenditure!$A245,[2]pivotTable!$A$3:$A$308,0))/100*INDEX(gDP!AH$6:AH$271,MATCH(totalExpenditure!$A245,gDP!$B$6:$B$271)))</f>
        <v>#N/A</v>
      </c>
      <c r="T245" s="77" t="e">
        <f>IF(INDEX([2]pivotTable!T$3:T$308,MATCH(totalExpenditure!$A245,[2]pivotTable!$A$3:$A$308,0))/100*INDEX(gDP!AI$6:AI$271,MATCH(totalExpenditure!$A245,gDP!$B$6:$B$271))=0,"",INDEX([2]pivotTable!T$3:T$308,MATCH(totalExpenditure!$A245,[2]pivotTable!$A$3:$A$308,0))/100*INDEX(gDP!AI$6:AI$271,MATCH(totalExpenditure!$A245,gDP!$B$6:$B$271)))</f>
        <v>#N/A</v>
      </c>
      <c r="U245" s="77" t="e">
        <f>IF(INDEX([2]pivotTable!U$3:U$308,MATCH(totalExpenditure!$A245,[2]pivotTable!$A$3:$A$308,0))/100*INDEX(gDP!AJ$6:AJ$271,MATCH(totalExpenditure!$A245,gDP!$B$6:$B$271))=0,"",INDEX([2]pivotTable!U$3:U$308,MATCH(totalExpenditure!$A245,[2]pivotTable!$A$3:$A$308,0))/100*INDEX(gDP!AJ$6:AJ$271,MATCH(totalExpenditure!$A245,gDP!$B$6:$B$271)))</f>
        <v>#N/A</v>
      </c>
      <c r="V245" s="77" t="e">
        <f>IF(INDEX([2]pivotTable!V$3:V$308,MATCH(totalExpenditure!$A245,[2]pivotTable!$A$3:$A$308,0))/100*INDEX(gDP!AK$6:AK$271,MATCH(totalExpenditure!$A245,gDP!$B$6:$B$271))=0,"",INDEX([2]pivotTable!V$3:V$308,MATCH(totalExpenditure!$A245,[2]pivotTable!$A$3:$A$308,0))/100*INDEX(gDP!AK$6:AK$271,MATCH(totalExpenditure!$A245,gDP!$B$6:$B$271)))</f>
        <v>#N/A</v>
      </c>
      <c r="W245" s="77" t="e">
        <f>IF(INDEX([2]pivotTable!W$3:W$308,MATCH(totalExpenditure!$A245,[2]pivotTable!$A$3:$A$308,0))/100*INDEX(gDP!AL$6:AL$271,MATCH(totalExpenditure!$A245,gDP!$B$6:$B$271))=0,"",INDEX([2]pivotTable!W$3:W$308,MATCH(totalExpenditure!$A245,[2]pivotTable!$A$3:$A$308,0))/100*INDEX(gDP!AL$6:AL$271,MATCH(totalExpenditure!$A245,gDP!$B$6:$B$271)))</f>
        <v>#N/A</v>
      </c>
      <c r="X245" s="77" t="e">
        <f>IF(INDEX([2]pivotTable!X$3:X$308,MATCH(totalExpenditure!$A245,[2]pivotTable!$A$3:$A$308,0))/100*INDEX(gDP!AM$6:AM$271,MATCH(totalExpenditure!$A245,gDP!$B$6:$B$271))=0,"",INDEX([2]pivotTable!X$3:X$308,MATCH(totalExpenditure!$A245,[2]pivotTable!$A$3:$A$308,0))/100*INDEX(gDP!AM$6:AM$271,MATCH(totalExpenditure!$A245,gDP!$B$6:$B$271)))</f>
        <v>#N/A</v>
      </c>
      <c r="Y245" s="77" t="e">
        <f>IF(INDEX([2]pivotTable!Y$3:Y$308,MATCH(totalExpenditure!$A245,[2]pivotTable!$A$3:$A$308,0))/100*INDEX(gDP!AN$6:AN$271,MATCH(totalExpenditure!$A245,gDP!$B$6:$B$271))=0,"",INDEX([2]pivotTable!Y$3:Y$308,MATCH(totalExpenditure!$A245,[2]pivotTable!$A$3:$A$308,0))/100*INDEX(gDP!AN$6:AN$271,MATCH(totalExpenditure!$A245,gDP!$B$6:$B$271)))</f>
        <v>#N/A</v>
      </c>
      <c r="Z245" s="77" t="e">
        <f>IF(INDEX([2]pivotTable!Z$3:Z$308,MATCH(totalExpenditure!$A245,[2]pivotTable!$A$3:$A$308,0))/100*INDEX(gDP!AO$6:AO$271,MATCH(totalExpenditure!$A245,gDP!$B$6:$B$271))=0,"",INDEX([2]pivotTable!Z$3:Z$308,MATCH(totalExpenditure!$A245,[2]pivotTable!$A$3:$A$308,0))/100*INDEX(gDP!AO$6:AO$271,MATCH(totalExpenditure!$A245,gDP!$B$6:$B$271)))</f>
        <v>#N/A</v>
      </c>
      <c r="AA245" s="77" t="e">
        <f>IF(INDEX([2]pivotTable!AA$3:AA$308,MATCH(totalExpenditure!$A245,[2]pivotTable!$A$3:$A$308,0))/100*INDEX(gDP!AP$6:AP$271,MATCH(totalExpenditure!$A245,gDP!$B$6:$B$271))=0,"",INDEX([2]pivotTable!AA$3:AA$308,MATCH(totalExpenditure!$A245,[2]pivotTable!$A$3:$A$308,0))/100*INDEX(gDP!AP$6:AP$271,MATCH(totalExpenditure!$A245,gDP!$B$6:$B$271)))</f>
        <v>#N/A</v>
      </c>
      <c r="AB245" s="77" t="e">
        <f>IF(INDEX([2]pivotTable!AB$3:AB$308,MATCH(totalExpenditure!$A245,[2]pivotTable!$A$3:$A$308,0))/100*INDEX(gDP!AQ$6:AQ$271,MATCH(totalExpenditure!$A245,gDP!$B$6:$B$271))=0,"",INDEX([2]pivotTable!AB$3:AB$308,MATCH(totalExpenditure!$A245,[2]pivotTable!$A$3:$A$308,0))/100*INDEX(gDP!AQ$6:AQ$271,MATCH(totalExpenditure!$A245,gDP!$B$6:$B$271)))</f>
        <v>#N/A</v>
      </c>
      <c r="AC245" s="77" t="e">
        <f>IF(INDEX([2]pivotTable!AC$3:AC$308,MATCH(totalExpenditure!$A245,[2]pivotTable!$A$3:$A$308,0))/100*INDEX(gDP!AR$6:AR$271,MATCH(totalExpenditure!$A245,gDP!$B$6:$B$271))=0,"",INDEX([2]pivotTable!AC$3:AC$308,MATCH(totalExpenditure!$A245,[2]pivotTable!$A$3:$A$308,0))/100*INDEX(gDP!AR$6:AR$271,MATCH(totalExpenditure!$A245,gDP!$B$6:$B$271)))</f>
        <v>#N/A</v>
      </c>
      <c r="AD245" s="77" t="e">
        <f>IF(INDEX([2]pivotTable!AD$3:AD$308,MATCH(totalExpenditure!$A245,[2]pivotTable!$A$3:$A$308,0))/100*INDEX(gDP!AS$6:AS$271,MATCH(totalExpenditure!$A245,gDP!$B$6:$B$271))=0,"",INDEX([2]pivotTable!AD$3:AD$308,MATCH(totalExpenditure!$A245,[2]pivotTable!$A$3:$A$308,0))/100*INDEX(gDP!AS$6:AS$271,MATCH(totalExpenditure!$A245,gDP!$B$6:$B$271)))</f>
        <v>#N/A</v>
      </c>
      <c r="AE245" s="77" t="e">
        <f>IF(INDEX([2]pivotTable!AE$3:AE$308,MATCH(totalExpenditure!$A245,[2]pivotTable!$A$3:$A$308,0))/100*INDEX(gDP!AT$6:AT$271,MATCH(totalExpenditure!$A245,gDP!$B$6:$B$271))=0,"",INDEX([2]pivotTable!AE$3:AE$308,MATCH(totalExpenditure!$A245,[2]pivotTable!$A$3:$A$308,0))/100*INDEX(gDP!AT$6:AT$271,MATCH(totalExpenditure!$A245,gDP!$B$6:$B$271)))</f>
        <v>#N/A</v>
      </c>
      <c r="AF245" s="77" t="e">
        <f>IF(INDEX([2]pivotTable!AF$3:AF$308,MATCH(totalExpenditure!$A245,[2]pivotTable!$A$3:$A$308,0))/100*INDEX(gDP!AU$6:AU$271,MATCH(totalExpenditure!$A245,gDP!$B$6:$B$271))=0,"",INDEX([2]pivotTable!AF$3:AF$308,MATCH(totalExpenditure!$A245,[2]pivotTable!$A$3:$A$308,0))/100*INDEX(gDP!AU$6:AU$271,MATCH(totalExpenditure!$A245,gDP!$B$6:$B$271)))</f>
        <v>#N/A</v>
      </c>
      <c r="AG245" s="77" t="e">
        <f>IF(INDEX([2]pivotTable!AG$3:AG$308,MATCH(totalExpenditure!$A245,[2]pivotTable!$A$3:$A$308,0))/100*INDEX(gDP!AV$6:AV$271,MATCH(totalExpenditure!$A245,gDP!$B$6:$B$271))=0,"",INDEX([2]pivotTable!AG$3:AG$308,MATCH(totalExpenditure!$A245,[2]pivotTable!$A$3:$A$308,0))/100*INDEX(gDP!AV$6:AV$271,MATCH(totalExpenditure!$A245,gDP!$B$6:$B$271)))</f>
        <v>#N/A</v>
      </c>
      <c r="AH245" s="77" t="e">
        <f>IF(INDEX([2]pivotTable!AH$3:AH$308,MATCH(totalExpenditure!$A245,[2]pivotTable!$A$3:$A$308,0))/100*INDEX(gDP!AW$6:AW$271,MATCH(totalExpenditure!$A245,gDP!$B$6:$B$271))=0,"",INDEX([2]pivotTable!AH$3:AH$308,MATCH(totalExpenditure!$A245,[2]pivotTable!$A$3:$A$308,0))/100*INDEX(gDP!AW$6:AW$271,MATCH(totalExpenditure!$A245,gDP!$B$6:$B$271)))</f>
        <v>#N/A</v>
      </c>
      <c r="AI245" s="77" t="e">
        <f>IF(INDEX([2]pivotTable!AI$3:AI$308,MATCH(totalExpenditure!$A245,[2]pivotTable!$A$3:$A$308,0))/100*INDEX(gDP!AX$6:AX$271,MATCH(totalExpenditure!$A245,gDP!$B$6:$B$271))=0,"",INDEX([2]pivotTable!AI$3:AI$308,MATCH(totalExpenditure!$A245,[2]pivotTable!$A$3:$A$308,0))/100*INDEX(gDP!AX$6:AX$271,MATCH(totalExpenditure!$A245,gDP!$B$6:$B$271)))</f>
        <v>#N/A</v>
      </c>
      <c r="AJ245" s="77" t="e">
        <f>IF(INDEX([2]pivotTable!AJ$3:AJ$308,MATCH(totalExpenditure!$A245,[2]pivotTable!$A$3:$A$308,0))/100*INDEX(gDP!AY$6:AY$271,MATCH(totalExpenditure!$A245,gDP!$B$6:$B$271))=0,"",INDEX([2]pivotTable!AJ$3:AJ$308,MATCH(totalExpenditure!$A245,[2]pivotTable!$A$3:$A$308,0))/100*INDEX(gDP!AY$6:AY$271,MATCH(totalExpenditure!$A245,gDP!$B$6:$B$271)))</f>
        <v>#N/A</v>
      </c>
      <c r="AK245" s="77" t="e">
        <f>IF(INDEX([2]pivotTable!AK$3:AK$308,MATCH(totalExpenditure!$A245,[2]pivotTable!$A$3:$A$308,0))/100*INDEX(gDP!AZ$6:AZ$271,MATCH(totalExpenditure!$A245,gDP!$B$6:$B$271))=0,"",INDEX([2]pivotTable!AK$3:AK$308,MATCH(totalExpenditure!$A245,[2]pivotTable!$A$3:$A$308,0))/100*INDEX(gDP!AZ$6:AZ$271,MATCH(totalExpenditure!$A245,gDP!$B$6:$B$271)))</f>
        <v>#N/A</v>
      </c>
      <c r="AL245" s="77" t="e">
        <f>IF(INDEX([2]pivotTable!AL$3:AL$308,MATCH(totalExpenditure!$A245,[2]pivotTable!$A$3:$A$308,0))/100*INDEX(gDP!BA$6:BA$271,MATCH(totalExpenditure!$A245,gDP!$B$6:$B$271))=0,"",INDEX([2]pivotTable!AL$3:AL$308,MATCH(totalExpenditure!$A245,[2]pivotTable!$A$3:$A$308,0))/100*INDEX(gDP!BA$6:BA$271,MATCH(totalExpenditure!$A245,gDP!$B$6:$B$271)))</f>
        <v>#N/A</v>
      </c>
      <c r="AM245" s="77" t="e">
        <f>IF(INDEX([2]pivotTable!AM$3:AM$308,MATCH(totalExpenditure!$A245,[2]pivotTable!$A$3:$A$308,0))/100*INDEX(gDP!BB$6:BB$271,MATCH(totalExpenditure!$A245,gDP!$B$6:$B$271))=0,"",INDEX([2]pivotTable!AM$3:AM$308,MATCH(totalExpenditure!$A245,[2]pivotTable!$A$3:$A$308,0))/100*INDEX(gDP!BB$6:BB$271,MATCH(totalExpenditure!$A245,gDP!$B$6:$B$271)))</f>
        <v>#N/A</v>
      </c>
      <c r="AN245" s="77" t="e">
        <f>IF(INDEX([2]pivotTable!AN$3:AN$308,MATCH(totalExpenditure!$A245,[2]pivotTable!$A$3:$A$308,0))/100*INDEX(gDP!BC$6:BC$271,MATCH(totalExpenditure!$A245,gDP!$B$6:$B$271))=0,"",INDEX([2]pivotTable!AN$3:AN$308,MATCH(totalExpenditure!$A245,[2]pivotTable!$A$3:$A$308,0))/100*INDEX(gDP!BC$6:BC$271,MATCH(totalExpenditure!$A245,gDP!$B$6:$B$271)))</f>
        <v>#N/A</v>
      </c>
      <c r="AO245" s="77" t="e">
        <f>IF(INDEX([2]pivotTable!AO$3:AO$308,MATCH(totalExpenditure!$A245,[2]pivotTable!$A$3:$A$308,0))/100*INDEX(gDP!BD$6:BD$271,MATCH(totalExpenditure!$A245,gDP!$B$6:$B$271))=0,"",INDEX([2]pivotTable!AO$3:AO$308,MATCH(totalExpenditure!$A245,[2]pivotTable!$A$3:$A$308,0))/100*INDEX(gDP!BD$6:BD$271,MATCH(totalExpenditure!$A245,gDP!$B$6:$B$271)))</f>
        <v>#N/A</v>
      </c>
      <c r="AP245" s="77" t="e">
        <f>IF(INDEX([2]pivotTable!AP$3:AP$308,MATCH(totalExpenditure!$A245,[2]pivotTable!$A$3:$A$308,0))/100*INDEX(gDP!BE$6:BE$271,MATCH(totalExpenditure!$A245,gDP!$B$6:$B$271))=0,"",INDEX([2]pivotTable!AP$3:AP$308,MATCH(totalExpenditure!$A245,[2]pivotTable!$A$3:$A$308,0))/100*INDEX(gDP!BE$6:BE$271,MATCH(totalExpenditure!$A245,gDP!$B$6:$B$271)))</f>
        <v>#N/A</v>
      </c>
      <c r="AQ245" s="77" t="e">
        <f>IF(INDEX([2]pivotTable!AQ$3:AQ$308,MATCH(totalExpenditure!$A245,[2]pivotTable!$A$3:$A$308,0))/100*INDEX(gDP!BF$6:BF$271,MATCH(totalExpenditure!$A245,gDP!$B$6:$B$271))=0,"",INDEX([2]pivotTable!AQ$3:AQ$308,MATCH(totalExpenditure!$A245,[2]pivotTable!$A$3:$A$308,0))/100*INDEX(gDP!BF$6:BF$271,MATCH(totalExpenditure!$A245,gDP!$B$6:$B$271)))</f>
        <v>#N/A</v>
      </c>
      <c r="AR245" s="77" t="e">
        <f>IF(INDEX([2]pivotTable!AR$3:AR$308,MATCH(totalExpenditure!$A245,[2]pivotTable!$A$3:$A$308,0))/100*INDEX(gDP!BG$6:BG$271,MATCH(totalExpenditure!$A245,gDP!$B$6:$B$271))=0,"",INDEX([2]pivotTable!AR$3:AR$308,MATCH(totalExpenditure!$A245,[2]pivotTable!$A$3:$A$308,0))/100*INDEX(gDP!BG$6:BG$271,MATCH(totalExpenditure!$A245,gDP!$B$6:$B$271)))</f>
        <v>#N/A</v>
      </c>
      <c r="AS245" s="77" t="e">
        <f>IF(INDEX([2]pivotTable!AS$3:AS$308,MATCH(totalExpenditure!$A245,[2]pivotTable!$A$3:$A$308,0))/100*INDEX(gDP!BH$6:BH$271,MATCH(totalExpenditure!$A245,gDP!$B$6:$B$271))=0,"",INDEX([2]pivotTable!AS$3:AS$308,MATCH(totalExpenditure!$A245,[2]pivotTable!$A$3:$A$308,0))/100*INDEX(gDP!BH$6:BH$271,MATCH(totalExpenditure!$A245,gDP!$B$6:$B$271)))</f>
        <v>#N/A</v>
      </c>
      <c r="AT245" s="77" t="e">
        <f>IF(INDEX([2]pivotTable!AT$3:AT$308,MATCH(totalExpenditure!$A245,[2]pivotTable!$A$3:$A$308,0))/100*INDEX(gDP!BI$6:BI$271,MATCH(totalExpenditure!$A245,gDP!$B$6:$B$271))=0,"",INDEX([2]pivotTable!AT$3:AT$308,MATCH(totalExpenditure!$A245,[2]pivotTable!$A$3:$A$308,0))/100*INDEX(gDP!BI$6:BI$271,MATCH(totalExpenditure!$A245,gDP!$B$6:$B$271)))</f>
        <v>#N/A</v>
      </c>
      <c r="AU245" s="77" t="e">
        <f>IF(INDEX([2]pivotTable!AU$3:AU$308,MATCH(totalExpenditure!$A245,[2]pivotTable!$A$3:$A$308,0))/100*INDEX(gDP!BJ$6:BJ$271,MATCH(totalExpenditure!$A245,gDP!$B$6:$B$271))=0,"",INDEX([2]pivotTable!AU$3:AU$308,MATCH(totalExpenditure!$A245,[2]pivotTable!$A$3:$A$308,0))/100*INDEX(gDP!BJ$6:BJ$271,MATCH(totalExpenditure!$A245,gDP!$B$6:$B$271)))</f>
        <v>#N/A</v>
      </c>
      <c r="AV245" s="77" t="e">
        <f>IF(INDEX([2]pivotTable!AV$3:AV$308,MATCH(totalExpenditure!$A245,[2]pivotTable!$A$3:$A$308,0))/100*INDEX(gDP!BK$6:BK$271,MATCH(totalExpenditure!$A245,gDP!$B$6:$B$271))=0,"",INDEX([2]pivotTable!AV$3:AV$308,MATCH(totalExpenditure!$A245,[2]pivotTable!$A$3:$A$308,0))/100*INDEX(gDP!BK$6:BK$271,MATCH(totalExpenditure!$A245,gDP!$B$6:$B$271)))</f>
        <v>#N/A</v>
      </c>
      <c r="AW245" s="77" t="e">
        <f>IF(INDEX([2]pivotTable!AW$3:AW$308,MATCH(totalExpenditure!$A245,[2]pivotTable!$A$3:$A$308,0))/100*INDEX(gDP!BL$6:BL$271,MATCH(totalExpenditure!$A245,gDP!$B$6:$B$271))=0,"",INDEX([2]pivotTable!AW$3:AW$308,MATCH(totalExpenditure!$A245,[2]pivotTable!$A$3:$A$308,0))/100*INDEX(gDP!BL$6:BL$271,MATCH(totalExpenditure!$A245,gDP!$B$6:$B$271)))</f>
        <v>#N/A</v>
      </c>
      <c r="AX245" s="77" t="e">
        <f>IF(INDEX([2]pivotTable!AX$3:AX$308,MATCH(totalExpenditure!$A245,[2]pivotTable!$A$3:$A$308,0))/100*INDEX(gDP!BM$6:BM$271,MATCH(totalExpenditure!$A245,gDP!$B$6:$B$271))=0,"",INDEX([2]pivotTable!AX$3:AX$308,MATCH(totalExpenditure!$A245,[2]pivotTable!$A$3:$A$308,0))/100*INDEX(gDP!BM$6:BM$271,MATCH(totalExpenditure!$A245,gDP!$B$6:$B$271)))</f>
        <v>#N/A</v>
      </c>
      <c r="AY245" s="77" t="e">
        <f>IF(INDEX([2]pivotTable!AY$3:AY$308,MATCH(totalExpenditure!$A245,[2]pivotTable!$A$3:$A$308,0))/100*INDEX(gDP!BN$6:BN$271,MATCH(totalExpenditure!$A245,gDP!$B$6:$B$271))=0,"",INDEX([2]pivotTable!AY$3:AY$308,MATCH(totalExpenditure!$A245,[2]pivotTable!$A$3:$A$308,0))/100*INDEX(gDP!BN$6:BN$271,MATCH(totalExpenditure!$A245,gDP!$B$6:$B$271)))</f>
        <v>#N/A</v>
      </c>
      <c r="AZ245" s="77" t="e">
        <f>IF(INDEX([2]pivotTable!AZ$3:AZ$308,MATCH(totalExpenditure!$A245,[2]pivotTable!$A$3:$A$308,0))/100*INDEX(gDP!BO$6:BO$271,MATCH(totalExpenditure!$A245,gDP!$B$6:$B$271))=0,"",INDEX([2]pivotTable!AZ$3:AZ$308,MATCH(totalExpenditure!$A245,[2]pivotTable!$A$3:$A$308,0))/100*INDEX(gDP!BO$6:BO$271,MATCH(totalExpenditure!$A245,gDP!$B$6:$B$271)))</f>
        <v>#N/A</v>
      </c>
      <c r="BA245" s="77" t="e">
        <f>IF(INDEX([2]pivotTable!B$310:B$615,MATCH(totalExpenditure!$A245,[2]pivotTable!$A$310:$A$615,0))/100*INDEX(gDP!Q$6:Q$271,MATCH(totalExpenditure!$A245,gDP!$B$6:$B$271))=0,"",INDEX([2]pivotTable!B$310:B$615,MATCH(totalExpenditure!$A245,[2]pivotTable!$A$310:$A$615,0))/100*INDEX(gDP!Q$6:Q$271,MATCH(totalExpenditure!$A245,gDP!$B$6:$B$271)))</f>
        <v>#N/A</v>
      </c>
      <c r="BB245" s="77" t="e">
        <f>IF(INDEX([2]pivotTable!C$310:C$615,MATCH(totalExpenditure!$A245,[2]pivotTable!$A$310:$A$615,0))/100*INDEX(gDP!R$6:R$271,MATCH(totalExpenditure!$A245,gDP!$B$6:$B$271))=0,"",INDEX([2]pivotTable!C$310:C$615,MATCH(totalExpenditure!$A245,[2]pivotTable!$A$310:$A$615,0))/100*INDEX(gDP!R$6:R$271,MATCH(totalExpenditure!$A245,gDP!$B$6:$B$271)))</f>
        <v>#N/A</v>
      </c>
      <c r="BC245" s="77" t="e">
        <f>IF(INDEX([2]pivotTable!D$310:D$615,MATCH(totalExpenditure!$A245,[2]pivotTable!$A$310:$A$615,0))/100*INDEX(gDP!S$6:S$271,MATCH(totalExpenditure!$A245,gDP!$B$6:$B$271))=0,"",INDEX([2]pivotTable!D$310:D$615,MATCH(totalExpenditure!$A245,[2]pivotTable!$A$310:$A$615,0))/100*INDEX(gDP!S$6:S$271,MATCH(totalExpenditure!$A245,gDP!$B$6:$B$271)))</f>
        <v>#N/A</v>
      </c>
      <c r="BD245" s="77" t="e">
        <f>IF(INDEX([2]pivotTable!E$310:E$615,MATCH(totalExpenditure!$A245,[2]pivotTable!$A$310:$A$615,0))/100*INDEX(gDP!T$6:T$271,MATCH(totalExpenditure!$A245,gDP!$B$6:$B$271))=0,"",INDEX([2]pivotTable!E$310:E$615,MATCH(totalExpenditure!$A245,[2]pivotTable!$A$310:$A$615,0))/100*INDEX(gDP!T$6:T$271,MATCH(totalExpenditure!$A245,gDP!$B$6:$B$271)))</f>
        <v>#N/A</v>
      </c>
      <c r="BE245" s="77" t="e">
        <f>IF(INDEX([2]pivotTable!F$310:F$615,MATCH(totalExpenditure!$A245,[2]pivotTable!$A$310:$A$615,0))/100*INDEX(gDP!U$6:U$271,MATCH(totalExpenditure!$A245,gDP!$B$6:$B$271))=0,"",INDEX([2]pivotTable!F$310:F$615,MATCH(totalExpenditure!$A245,[2]pivotTable!$A$310:$A$615,0))/100*INDEX(gDP!U$6:U$271,MATCH(totalExpenditure!$A245,gDP!$B$6:$B$271)))</f>
        <v>#N/A</v>
      </c>
      <c r="BF245" s="77" t="e">
        <f>IF(INDEX([2]pivotTable!G$310:G$615,MATCH(totalExpenditure!$A245,[2]pivotTable!$A$310:$A$615,0))/100*INDEX(gDP!V$6:V$271,MATCH(totalExpenditure!$A245,gDP!$B$6:$B$271))=0,"",INDEX([2]pivotTable!G$310:G$615,MATCH(totalExpenditure!$A245,[2]pivotTable!$A$310:$A$615,0))/100*INDEX(gDP!V$6:V$271,MATCH(totalExpenditure!$A245,gDP!$B$6:$B$271)))</f>
        <v>#N/A</v>
      </c>
      <c r="BG245" s="77" t="e">
        <f>IF(INDEX([2]pivotTable!H$310:H$615,MATCH(totalExpenditure!$A245,[2]pivotTable!$A$310:$A$615,0))/100*INDEX(gDP!W$6:W$271,MATCH(totalExpenditure!$A245,gDP!$B$6:$B$271))=0,"",INDEX([2]pivotTable!H$310:H$615,MATCH(totalExpenditure!$A245,[2]pivotTable!$A$310:$A$615,0))/100*INDEX(gDP!W$6:W$271,MATCH(totalExpenditure!$A245,gDP!$B$6:$B$271)))</f>
        <v>#N/A</v>
      </c>
      <c r="BH245" s="77" t="e">
        <f>IF(INDEX([2]pivotTable!I$310:I$615,MATCH(totalExpenditure!$A245,[2]pivotTable!$A$310:$A$615,0))/100*INDEX(gDP!X$6:X$271,MATCH(totalExpenditure!$A245,gDP!$B$6:$B$271))=0,"",INDEX([2]pivotTable!I$310:I$615,MATCH(totalExpenditure!$A245,[2]pivotTable!$A$310:$A$615,0))/100*INDEX(gDP!X$6:X$271,MATCH(totalExpenditure!$A245,gDP!$B$6:$B$271)))</f>
        <v>#N/A</v>
      </c>
      <c r="BI245" s="77" t="e">
        <f>IF(INDEX([2]pivotTable!J$310:J$615,MATCH(totalExpenditure!$A245,[2]pivotTable!$A$310:$A$615,0))/100*INDEX(gDP!Y$6:Y$271,MATCH(totalExpenditure!$A245,gDP!$B$6:$B$271))=0,"",INDEX([2]pivotTable!J$310:J$615,MATCH(totalExpenditure!$A245,[2]pivotTable!$A$310:$A$615,0))/100*INDEX(gDP!Y$6:Y$271,MATCH(totalExpenditure!$A245,gDP!$B$6:$B$271)))</f>
        <v>#N/A</v>
      </c>
      <c r="BJ245" s="77" t="e">
        <f>IF(INDEX([2]pivotTable!K$310:K$615,MATCH(totalExpenditure!$A245,[2]pivotTable!$A$310:$A$615,0))/100*INDEX(gDP!Z$6:Z$271,MATCH(totalExpenditure!$A245,gDP!$B$6:$B$271))=0,"",INDEX([2]pivotTable!K$310:K$615,MATCH(totalExpenditure!$A245,[2]pivotTable!$A$310:$A$615,0))/100*INDEX(gDP!Z$6:Z$271,MATCH(totalExpenditure!$A245,gDP!$B$6:$B$271)))</f>
        <v>#N/A</v>
      </c>
      <c r="BK245" s="77" t="e">
        <f>IF(INDEX([2]pivotTable!L$310:L$615,MATCH(totalExpenditure!$A245,[2]pivotTable!$A$310:$A$615,0))/100*INDEX(gDP!AA$6:AA$271,MATCH(totalExpenditure!$A245,gDP!$B$6:$B$271))=0,"",INDEX([2]pivotTable!L$310:L$615,MATCH(totalExpenditure!$A245,[2]pivotTable!$A$310:$A$615,0))/100*INDEX(gDP!AA$6:AA$271,MATCH(totalExpenditure!$A245,gDP!$B$6:$B$271)))</f>
        <v>#N/A</v>
      </c>
      <c r="BL245" s="77" t="e">
        <f>IF(INDEX([2]pivotTable!M$310:M$615,MATCH(totalExpenditure!$A245,[2]pivotTable!$A$310:$A$615,0))/100*INDEX(gDP!AB$6:AB$271,MATCH(totalExpenditure!$A245,gDP!$B$6:$B$271))=0,"",INDEX([2]pivotTable!M$310:M$615,MATCH(totalExpenditure!$A245,[2]pivotTable!$A$310:$A$615,0))/100*INDEX(gDP!AB$6:AB$271,MATCH(totalExpenditure!$A245,gDP!$B$6:$B$271)))</f>
        <v>#N/A</v>
      </c>
      <c r="BM245" s="77" t="e">
        <f>IF(INDEX([2]pivotTable!N$310:N$615,MATCH(totalExpenditure!$A245,[2]pivotTable!$A$310:$A$615,0))/100*INDEX(gDP!AC$6:AC$271,MATCH(totalExpenditure!$A245,gDP!$B$6:$B$271))=0,"",INDEX([2]pivotTable!N$310:N$615,MATCH(totalExpenditure!$A245,[2]pivotTable!$A$310:$A$615,0))/100*INDEX(gDP!AC$6:AC$271,MATCH(totalExpenditure!$A245,gDP!$B$6:$B$271)))</f>
        <v>#N/A</v>
      </c>
      <c r="BN245" s="77" t="e">
        <f>IF(INDEX([2]pivotTable!O$310:O$615,MATCH(totalExpenditure!$A245,[2]pivotTable!$A$310:$A$615,0))/100*INDEX(gDP!AD$6:AD$271,MATCH(totalExpenditure!$A245,gDP!$B$6:$B$271))=0,"",INDEX([2]pivotTable!O$310:O$615,MATCH(totalExpenditure!$A245,[2]pivotTable!$A$310:$A$615,0))/100*INDEX(gDP!AD$6:AD$271,MATCH(totalExpenditure!$A245,gDP!$B$6:$B$271)))</f>
        <v>#N/A</v>
      </c>
      <c r="BO245" s="77" t="e">
        <f>IF(INDEX([2]pivotTable!P$310:P$615,MATCH(totalExpenditure!$A245,[2]pivotTable!$A$310:$A$615,0))/100*INDEX(gDP!AE$6:AE$271,MATCH(totalExpenditure!$A245,gDP!$B$6:$B$271))=0,"",INDEX([2]pivotTable!P$310:P$615,MATCH(totalExpenditure!$A245,[2]pivotTable!$A$310:$A$615,0))/100*INDEX(gDP!AE$6:AE$271,MATCH(totalExpenditure!$A245,gDP!$B$6:$B$271)))</f>
        <v>#N/A</v>
      </c>
      <c r="BP245" s="77" t="e">
        <f>IF(INDEX([2]pivotTable!Q$310:Q$615,MATCH(totalExpenditure!$A245,[2]pivotTable!$A$310:$A$615,0))/100*INDEX(gDP!AF$6:AF$271,MATCH(totalExpenditure!$A245,gDP!$B$6:$B$271))=0,"",INDEX([2]pivotTable!Q$310:Q$615,MATCH(totalExpenditure!$A245,[2]pivotTable!$A$310:$A$615,0))/100*INDEX(gDP!AF$6:AF$271,MATCH(totalExpenditure!$A245,gDP!$B$6:$B$271)))</f>
        <v>#N/A</v>
      </c>
      <c r="BQ245" s="77" t="e">
        <f>IF(INDEX([2]pivotTable!R$310:R$615,MATCH(totalExpenditure!$A245,[2]pivotTable!$A$310:$A$615,0))/100*INDEX(gDP!AG$6:AG$271,MATCH(totalExpenditure!$A245,gDP!$B$6:$B$271))=0,"",INDEX([2]pivotTable!R$310:R$615,MATCH(totalExpenditure!$A245,[2]pivotTable!$A$310:$A$615,0))/100*INDEX(gDP!AG$6:AG$271,MATCH(totalExpenditure!$A245,gDP!$B$6:$B$271)))</f>
        <v>#N/A</v>
      </c>
      <c r="BR245" s="77" t="e">
        <f>IF(INDEX([2]pivotTable!S$310:S$615,MATCH(totalExpenditure!$A245,[2]pivotTable!$A$310:$A$615,0))/100*INDEX(gDP!AH$6:AH$271,MATCH(totalExpenditure!$A245,gDP!$B$6:$B$271))=0,"",INDEX([2]pivotTable!S$310:S$615,MATCH(totalExpenditure!$A245,[2]pivotTable!$A$310:$A$615,0))/100*INDEX(gDP!AH$6:AH$271,MATCH(totalExpenditure!$A245,gDP!$B$6:$B$271)))</f>
        <v>#N/A</v>
      </c>
      <c r="BS245" s="77" t="e">
        <f>IF(INDEX([2]pivotTable!T$310:T$615,MATCH(totalExpenditure!$A245,[2]pivotTable!$A$310:$A$615,0))/100*INDEX(gDP!AI$6:AI$271,MATCH(totalExpenditure!$A245,gDP!$B$6:$B$271))=0,"",INDEX([2]pivotTable!T$310:T$615,MATCH(totalExpenditure!$A245,[2]pivotTable!$A$310:$A$615,0))/100*INDEX(gDP!AI$6:AI$271,MATCH(totalExpenditure!$A245,gDP!$B$6:$B$271)))</f>
        <v>#N/A</v>
      </c>
      <c r="BT245" s="77" t="e">
        <f>IF(INDEX([2]pivotTable!U$310:U$615,MATCH(totalExpenditure!$A245,[2]pivotTable!$A$310:$A$615,0))/100*INDEX(gDP!AJ$6:AJ$271,MATCH(totalExpenditure!$A245,gDP!$B$6:$B$271))=0,"",INDEX([2]pivotTable!U$310:U$615,MATCH(totalExpenditure!$A245,[2]pivotTable!$A$310:$A$615,0))/100*INDEX(gDP!AJ$6:AJ$271,MATCH(totalExpenditure!$A245,gDP!$B$6:$B$271)))</f>
        <v>#N/A</v>
      </c>
      <c r="BU245" s="77" t="e">
        <f>IF(INDEX([2]pivotTable!V$310:V$615,MATCH(totalExpenditure!$A245,[2]pivotTable!$A$310:$A$615,0))/100*INDEX(gDP!AK$6:AK$271,MATCH(totalExpenditure!$A245,gDP!$B$6:$B$271))=0,"",INDEX([2]pivotTable!V$310:V$615,MATCH(totalExpenditure!$A245,[2]pivotTable!$A$310:$A$615,0))/100*INDEX(gDP!AK$6:AK$271,MATCH(totalExpenditure!$A245,gDP!$B$6:$B$271)))</f>
        <v>#N/A</v>
      </c>
      <c r="BV245" s="77" t="e">
        <f>IF(INDEX([2]pivotTable!W$310:W$615,MATCH(totalExpenditure!$A245,[2]pivotTable!$A$310:$A$615,0))/100*INDEX(gDP!AL$6:AL$271,MATCH(totalExpenditure!$A245,gDP!$B$6:$B$271))=0,"",INDEX([2]pivotTable!W$310:W$615,MATCH(totalExpenditure!$A245,[2]pivotTable!$A$310:$A$615,0))/100*INDEX(gDP!AL$6:AL$271,MATCH(totalExpenditure!$A245,gDP!$B$6:$B$271)))</f>
        <v>#N/A</v>
      </c>
      <c r="BW245" s="77" t="e">
        <f>IF(INDEX([2]pivotTable!X$310:X$615,MATCH(totalExpenditure!$A245,[2]pivotTable!$A$310:$A$615,0))/100*INDEX(gDP!AM$6:AM$271,MATCH(totalExpenditure!$A245,gDP!$B$6:$B$271))=0,"",INDEX([2]pivotTable!X$310:X$615,MATCH(totalExpenditure!$A245,[2]pivotTable!$A$310:$A$615,0))/100*INDEX(gDP!AM$6:AM$271,MATCH(totalExpenditure!$A245,gDP!$B$6:$B$271)))</f>
        <v>#N/A</v>
      </c>
      <c r="BX245" s="77" t="e">
        <f>IF(INDEX([2]pivotTable!Y$310:Y$615,MATCH(totalExpenditure!$A245,[2]pivotTable!$A$310:$A$615,0))/100*INDEX(gDP!AN$6:AN$271,MATCH(totalExpenditure!$A245,gDP!$B$6:$B$271))=0,"",INDEX([2]pivotTable!Y$310:Y$615,MATCH(totalExpenditure!$A245,[2]pivotTable!$A$310:$A$615,0))/100*INDEX(gDP!AN$6:AN$271,MATCH(totalExpenditure!$A245,gDP!$B$6:$B$271)))</f>
        <v>#N/A</v>
      </c>
      <c r="BY245" s="77" t="e">
        <f>IF(INDEX([2]pivotTable!Z$310:Z$615,MATCH(totalExpenditure!$A245,[2]pivotTable!$A$310:$A$615,0))/100*INDEX(gDP!AO$6:AO$271,MATCH(totalExpenditure!$A245,gDP!$B$6:$B$271))=0,"",INDEX([2]pivotTable!Z$310:Z$615,MATCH(totalExpenditure!$A245,[2]pivotTable!$A$310:$A$615,0))/100*INDEX(gDP!AO$6:AO$271,MATCH(totalExpenditure!$A245,gDP!$B$6:$B$271)))</f>
        <v>#N/A</v>
      </c>
      <c r="BZ245" s="77" t="e">
        <f>IF(INDEX([2]pivotTable!AA$310:AA$615,MATCH(totalExpenditure!$A245,[2]pivotTable!$A$310:$A$615,0))/100*INDEX(gDP!AP$6:AP$271,MATCH(totalExpenditure!$A245,gDP!$B$6:$B$271))=0,"",INDEX([2]pivotTable!AA$310:AA$615,MATCH(totalExpenditure!$A245,[2]pivotTable!$A$310:$A$615,0))/100*INDEX(gDP!AP$6:AP$271,MATCH(totalExpenditure!$A245,gDP!$B$6:$B$271)))</f>
        <v>#N/A</v>
      </c>
      <c r="CA245" s="77" t="e">
        <f>IF(INDEX([2]pivotTable!AB$310:AB$615,MATCH(totalExpenditure!$A245,[2]pivotTable!$A$310:$A$615,0))/100*INDEX(gDP!AQ$6:AQ$271,MATCH(totalExpenditure!$A245,gDP!$B$6:$B$271))=0,"",INDEX([2]pivotTable!AB$310:AB$615,MATCH(totalExpenditure!$A245,[2]pivotTable!$A$310:$A$615,0))/100*INDEX(gDP!AQ$6:AQ$271,MATCH(totalExpenditure!$A245,gDP!$B$6:$B$271)))</f>
        <v>#N/A</v>
      </c>
      <c r="CB245" s="77" t="e">
        <f>IF(INDEX([2]pivotTable!AC$310:AC$615,MATCH(totalExpenditure!$A245,[2]pivotTable!$A$310:$A$615,0))/100*INDEX(gDP!AR$6:AR$271,MATCH(totalExpenditure!$A245,gDP!$B$6:$B$271))=0,"",INDEX([2]pivotTable!AC$310:AC$615,MATCH(totalExpenditure!$A245,[2]pivotTable!$A$310:$A$615,0))/100*INDEX(gDP!AR$6:AR$271,MATCH(totalExpenditure!$A245,gDP!$B$6:$B$271)))</f>
        <v>#N/A</v>
      </c>
      <c r="CC245" s="77" t="e">
        <f>IF(INDEX([2]pivotTable!AD$310:AD$615,MATCH(totalExpenditure!$A245,[2]pivotTable!$A$310:$A$615,0))/100*INDEX(gDP!AS$6:AS$271,MATCH(totalExpenditure!$A245,gDP!$B$6:$B$271))=0,"",INDEX([2]pivotTable!AD$310:AD$615,MATCH(totalExpenditure!$A245,[2]pivotTable!$A$310:$A$615,0))/100*INDEX(gDP!AS$6:AS$271,MATCH(totalExpenditure!$A245,gDP!$B$6:$B$271)))</f>
        <v>#N/A</v>
      </c>
      <c r="CD245" s="77" t="e">
        <f>IF(INDEX([2]pivotTable!AE$310:AE$615,MATCH(totalExpenditure!$A245,[2]pivotTable!$A$310:$A$615,0))/100*INDEX(gDP!AT$6:AT$271,MATCH(totalExpenditure!$A245,gDP!$B$6:$B$271))=0,"",INDEX([2]pivotTable!AE$310:AE$615,MATCH(totalExpenditure!$A245,[2]pivotTable!$A$310:$A$615,0))/100*INDEX(gDP!AT$6:AT$271,MATCH(totalExpenditure!$A245,gDP!$B$6:$B$271)))</f>
        <v>#N/A</v>
      </c>
      <c r="CE245" s="77" t="e">
        <f>IF(INDEX([2]pivotTable!AF$310:AF$615,MATCH(totalExpenditure!$A245,[2]pivotTable!$A$310:$A$615,0))/100*INDEX(gDP!AU$6:AU$271,MATCH(totalExpenditure!$A245,gDP!$B$6:$B$271))=0,"",INDEX([2]pivotTable!AF$310:AF$615,MATCH(totalExpenditure!$A245,[2]pivotTable!$A$310:$A$615,0))/100*INDEX(gDP!AU$6:AU$271,MATCH(totalExpenditure!$A245,gDP!$B$6:$B$271)))</f>
        <v>#N/A</v>
      </c>
      <c r="CF245" s="77" t="e">
        <f>IF(INDEX([2]pivotTable!AG$310:AG$615,MATCH(totalExpenditure!$A245,[2]pivotTable!$A$310:$A$615,0))/100*INDEX(gDP!AV$6:AV$271,MATCH(totalExpenditure!$A245,gDP!$B$6:$B$271))=0,"",INDEX([2]pivotTable!AG$310:AG$615,MATCH(totalExpenditure!$A245,[2]pivotTable!$A$310:$A$615,0))/100*INDEX(gDP!AV$6:AV$271,MATCH(totalExpenditure!$A245,gDP!$B$6:$B$271)))</f>
        <v>#N/A</v>
      </c>
      <c r="CG245" s="77" t="e">
        <f>IF(INDEX([2]pivotTable!AH$310:AH$615,MATCH(totalExpenditure!$A245,[2]pivotTable!$A$310:$A$615,0))/100*INDEX(gDP!AW$6:AW$271,MATCH(totalExpenditure!$A245,gDP!$B$6:$B$271))=0,"",INDEX([2]pivotTable!AH$310:AH$615,MATCH(totalExpenditure!$A245,[2]pivotTable!$A$310:$A$615,0))/100*INDEX(gDP!AW$6:AW$271,MATCH(totalExpenditure!$A245,gDP!$B$6:$B$271)))</f>
        <v>#N/A</v>
      </c>
      <c r="CH245" s="77" t="e">
        <f>IF(INDEX([2]pivotTable!AI$310:AI$615,MATCH(totalExpenditure!$A245,[2]pivotTable!$A$310:$A$615,0))/100*INDEX(gDP!AX$6:AX$271,MATCH(totalExpenditure!$A245,gDP!$B$6:$B$271))=0,"",INDEX([2]pivotTable!AI$310:AI$615,MATCH(totalExpenditure!$A245,[2]pivotTable!$A$310:$A$615,0))/100*INDEX(gDP!AX$6:AX$271,MATCH(totalExpenditure!$A245,gDP!$B$6:$B$271)))</f>
        <v>#N/A</v>
      </c>
      <c r="CI245" s="77" t="e">
        <f>IF(INDEX([2]pivotTable!AJ$310:AJ$615,MATCH(totalExpenditure!$A245,[2]pivotTable!$A$310:$A$615,0))/100*INDEX(gDP!AY$6:AY$271,MATCH(totalExpenditure!$A245,gDP!$B$6:$B$271))=0,"",INDEX([2]pivotTable!AJ$310:AJ$615,MATCH(totalExpenditure!$A245,[2]pivotTable!$A$310:$A$615,0))/100*INDEX(gDP!AY$6:AY$271,MATCH(totalExpenditure!$A245,gDP!$B$6:$B$271)))</f>
        <v>#N/A</v>
      </c>
      <c r="CJ245" s="77" t="e">
        <f>IF(INDEX([2]pivotTable!AK$310:AK$615,MATCH(totalExpenditure!$A245,[2]pivotTable!$A$310:$A$615,0))/100*INDEX(gDP!AZ$6:AZ$271,MATCH(totalExpenditure!$A245,gDP!$B$6:$B$271))=0,"",INDEX([2]pivotTable!AK$310:AK$615,MATCH(totalExpenditure!$A245,[2]pivotTable!$A$310:$A$615,0))/100*INDEX(gDP!AZ$6:AZ$271,MATCH(totalExpenditure!$A245,gDP!$B$6:$B$271)))</f>
        <v>#N/A</v>
      </c>
      <c r="CK245" s="77" t="e">
        <f>IF(INDEX([2]pivotTable!AL$310:AL$615,MATCH(totalExpenditure!$A245,[2]pivotTable!$A$310:$A$615,0))/100*INDEX(gDP!BA$6:BA$271,MATCH(totalExpenditure!$A245,gDP!$B$6:$B$271))=0,"",INDEX([2]pivotTable!AL$310:AL$615,MATCH(totalExpenditure!$A245,[2]pivotTable!$A$310:$A$615,0))/100*INDEX(gDP!BA$6:BA$271,MATCH(totalExpenditure!$A245,gDP!$B$6:$B$271)))</f>
        <v>#N/A</v>
      </c>
      <c r="CL245" s="77" t="e">
        <f>IF(INDEX([2]pivotTable!AM$310:AM$615,MATCH(totalExpenditure!$A245,[2]pivotTable!$A$310:$A$615,0))/100*INDEX(gDP!BB$6:BB$271,MATCH(totalExpenditure!$A245,gDP!$B$6:$B$271))=0,"",INDEX([2]pivotTable!AM$310:AM$615,MATCH(totalExpenditure!$A245,[2]pivotTable!$A$310:$A$615,0))/100*INDEX(gDP!BB$6:BB$271,MATCH(totalExpenditure!$A245,gDP!$B$6:$B$271)))</f>
        <v>#N/A</v>
      </c>
      <c r="CM245" s="77" t="e">
        <f>IF(INDEX([2]pivotTable!AN$310:AN$615,MATCH(totalExpenditure!$A245,[2]pivotTable!$A$310:$A$615,0))/100*INDEX(gDP!BC$6:BC$271,MATCH(totalExpenditure!$A245,gDP!$B$6:$B$271))=0,"",INDEX([2]pivotTable!AN$310:AN$615,MATCH(totalExpenditure!$A245,[2]pivotTable!$A$310:$A$615,0))/100*INDEX(gDP!BC$6:BC$271,MATCH(totalExpenditure!$A245,gDP!$B$6:$B$271)))</f>
        <v>#N/A</v>
      </c>
      <c r="CN245" s="77" t="e">
        <f>IF(INDEX([2]pivotTable!AO$310:AO$615,MATCH(totalExpenditure!$A245,[2]pivotTable!$A$310:$A$615,0))/100*INDEX(gDP!BD$6:BD$271,MATCH(totalExpenditure!$A245,gDP!$B$6:$B$271))=0,"",INDEX([2]pivotTable!AO$310:AO$615,MATCH(totalExpenditure!$A245,[2]pivotTable!$A$310:$A$615,0))/100*INDEX(gDP!BD$6:BD$271,MATCH(totalExpenditure!$A245,gDP!$B$6:$B$271)))</f>
        <v>#N/A</v>
      </c>
      <c r="CO245" s="77" t="e">
        <f>IF(INDEX([2]pivotTable!AP$310:AP$615,MATCH(totalExpenditure!$A245,[2]pivotTable!$A$310:$A$615,0))/100*INDEX(gDP!BE$6:BE$271,MATCH(totalExpenditure!$A245,gDP!$B$6:$B$271))=0,"",INDEX([2]pivotTable!AP$310:AP$615,MATCH(totalExpenditure!$A245,[2]pivotTable!$A$310:$A$615,0))/100*INDEX(gDP!BE$6:BE$271,MATCH(totalExpenditure!$A245,gDP!$B$6:$B$271)))</f>
        <v>#N/A</v>
      </c>
      <c r="CP245" s="77" t="e">
        <f>IF(INDEX([2]pivotTable!AQ$310:AQ$615,MATCH(totalExpenditure!$A245,[2]pivotTable!$A$310:$A$615,0))/100*INDEX(gDP!BF$6:BF$271,MATCH(totalExpenditure!$A245,gDP!$B$6:$B$271))=0,"",INDEX([2]pivotTable!AQ$310:AQ$615,MATCH(totalExpenditure!$A245,[2]pivotTable!$A$310:$A$615,0))/100*INDEX(gDP!BF$6:BF$271,MATCH(totalExpenditure!$A245,gDP!$B$6:$B$271)))</f>
        <v>#N/A</v>
      </c>
      <c r="CQ245" s="77" t="e">
        <f>IF(INDEX([2]pivotTable!AR$310:AR$615,MATCH(totalExpenditure!$A245,[2]pivotTable!$A$310:$A$615,0))/100*INDEX(gDP!BG$6:BG$271,MATCH(totalExpenditure!$A245,gDP!$B$6:$B$271))=0,"",INDEX([2]pivotTable!AR$310:AR$615,MATCH(totalExpenditure!$A245,[2]pivotTable!$A$310:$A$615,0))/100*INDEX(gDP!BG$6:BG$271,MATCH(totalExpenditure!$A245,gDP!$B$6:$B$271)))</f>
        <v>#N/A</v>
      </c>
      <c r="CR245" s="77" t="e">
        <f>IF(INDEX([2]pivotTable!AS$310:AS$615,MATCH(totalExpenditure!$A245,[2]pivotTable!$A$310:$A$615,0))/100*INDEX(gDP!BH$6:BH$271,MATCH(totalExpenditure!$A245,gDP!$B$6:$B$271))=0,"",INDEX([2]pivotTable!AS$310:AS$615,MATCH(totalExpenditure!$A245,[2]pivotTable!$A$310:$A$615,0))/100*INDEX(gDP!BH$6:BH$271,MATCH(totalExpenditure!$A245,gDP!$B$6:$B$271)))</f>
        <v>#N/A</v>
      </c>
      <c r="CS245" s="77" t="e">
        <f>IF(INDEX([2]pivotTable!AT$310:AT$615,MATCH(totalExpenditure!$A245,[2]pivotTable!$A$310:$A$615,0))/100*INDEX(gDP!BI$6:BI$271,MATCH(totalExpenditure!$A245,gDP!$B$6:$B$271))=0,"",INDEX([2]pivotTable!AT$310:AT$615,MATCH(totalExpenditure!$A245,[2]pivotTable!$A$310:$A$615,0))/100*INDEX(gDP!BI$6:BI$271,MATCH(totalExpenditure!$A245,gDP!$B$6:$B$271)))</f>
        <v>#N/A</v>
      </c>
      <c r="CT245" s="77" t="e">
        <f>IF(INDEX([2]pivotTable!AU$310:AU$615,MATCH(totalExpenditure!$A245,[2]pivotTable!$A$310:$A$615,0))/100*INDEX(gDP!BJ$6:BJ$271,MATCH(totalExpenditure!$A245,gDP!$B$6:$B$271))=0,"",INDEX([2]pivotTable!AU$310:AU$615,MATCH(totalExpenditure!$A245,[2]pivotTable!$A$310:$A$615,0))/100*INDEX(gDP!BJ$6:BJ$271,MATCH(totalExpenditure!$A245,gDP!$B$6:$B$271)))</f>
        <v>#N/A</v>
      </c>
      <c r="CU245" s="77" t="e">
        <f>IF(INDEX([2]pivotTable!AV$310:AV$615,MATCH(totalExpenditure!$A245,[2]pivotTable!$A$310:$A$615,0))/100*INDEX(gDP!BK$6:BK$271,MATCH(totalExpenditure!$A245,gDP!$B$6:$B$271))=0,"",INDEX([2]pivotTable!AV$310:AV$615,MATCH(totalExpenditure!$A245,[2]pivotTable!$A$310:$A$615,0))/100*INDEX(gDP!BK$6:BK$271,MATCH(totalExpenditure!$A245,gDP!$B$6:$B$271)))</f>
        <v>#N/A</v>
      </c>
      <c r="CV245" s="77" t="e">
        <f>IF(INDEX([2]pivotTable!AW$310:AW$615,MATCH(totalExpenditure!$A245,[2]pivotTable!$A$310:$A$615,0))/100*INDEX(gDP!BL$6:BL$271,MATCH(totalExpenditure!$A245,gDP!$B$6:$B$271))=0,"",INDEX([2]pivotTable!AW$310:AW$615,MATCH(totalExpenditure!$A245,[2]pivotTable!$A$310:$A$615,0))/100*INDEX(gDP!BL$6:BL$271,MATCH(totalExpenditure!$A245,gDP!$B$6:$B$271)))</f>
        <v>#N/A</v>
      </c>
      <c r="CW245" s="77" t="e">
        <f>IF(INDEX([2]pivotTable!AX$310:AX$615,MATCH(totalExpenditure!$A245,[2]pivotTable!$A$310:$A$615,0))/100*INDEX(gDP!BM$6:BM$271,MATCH(totalExpenditure!$A245,gDP!$B$6:$B$271))=0,"",INDEX([2]pivotTable!AX$310:AX$615,MATCH(totalExpenditure!$A245,[2]pivotTable!$A$310:$A$615,0))/100*INDEX(gDP!BM$6:BM$271,MATCH(totalExpenditure!$A245,gDP!$B$6:$B$271)))</f>
        <v>#N/A</v>
      </c>
      <c r="CX245" s="77" t="e">
        <f>IF(INDEX([2]pivotTable!AY$310:AY$615,MATCH(totalExpenditure!$A245,[2]pivotTable!$A$310:$A$615,0))/100*INDEX(gDP!BN$6:BN$271,MATCH(totalExpenditure!$A245,gDP!$B$6:$B$271))=0,"",INDEX([2]pivotTable!AY$310:AY$615,MATCH(totalExpenditure!$A245,[2]pivotTable!$A$310:$A$615,0))/100*INDEX(gDP!BN$6:BN$271,MATCH(totalExpenditure!$A245,gDP!$B$6:$B$271)))</f>
        <v>#N/A</v>
      </c>
      <c r="CY245" s="77" t="e">
        <f>IF(INDEX([2]pivotTable!AZ$310:AZ$615,MATCH(totalExpenditure!$A245,[2]pivotTable!$A$310:$A$615,0))/100*INDEX(gDP!BO$6:BO$271,MATCH(totalExpenditure!$A245,gDP!$B$6:$B$271))=0,"",INDEX([2]pivotTable!AZ$310:AZ$615,MATCH(totalExpenditure!$A245,[2]pivotTable!$A$310:$A$615,0))/100*INDEX(gDP!BO$6:BO$271,MATCH(totalExpenditure!$A245,gDP!$B$6:$B$271)))</f>
        <v>#N/A</v>
      </c>
      <c r="CZ245" s="77" t="e">
        <f>IF(B245="","",IF(BA245="","",B245-B245+INDEX(gDP!Q$6:Q$271,MATCH(totalExpenditure!$A245,gDP!$B$6:$B$271))))</f>
        <v>#N/A</v>
      </c>
      <c r="DA245" s="77" t="e">
        <f>IF(C245="","",IF(BB245="","",C245-C245+INDEX(gDP!R$6:R$271,MATCH(totalExpenditure!$A245,gDP!$B$6:$B$271))))</f>
        <v>#N/A</v>
      </c>
      <c r="DB245" s="77" t="e">
        <f>IF(D245="","",IF(BC245="","",D245-D245+INDEX(gDP!S$6:S$271,MATCH(totalExpenditure!$A245,gDP!$B$6:$B$271))))</f>
        <v>#N/A</v>
      </c>
      <c r="DC245" s="77" t="e">
        <f>IF(E245="","",IF(BD245="","",E245-E245+INDEX(gDP!T$6:T$271,MATCH(totalExpenditure!$A245,gDP!$B$6:$B$271))))</f>
        <v>#N/A</v>
      </c>
      <c r="DD245" s="77" t="e">
        <f>IF(F245="","",IF(BE245="","",F245-F245+INDEX(gDP!U$6:U$271,MATCH(totalExpenditure!$A245,gDP!$B$6:$B$271))))</f>
        <v>#N/A</v>
      </c>
      <c r="DE245" s="77" t="e">
        <f>IF(G245="","",IF(BF245="","",G245-G245+INDEX(gDP!V$6:V$271,MATCH(totalExpenditure!$A245,gDP!$B$6:$B$271))))</f>
        <v>#N/A</v>
      </c>
      <c r="DF245" s="77" t="e">
        <f>IF(H245="","",IF(BG245="","",H245-H245+INDEX(gDP!W$6:W$271,MATCH(totalExpenditure!$A245,gDP!$B$6:$B$271))))</f>
        <v>#N/A</v>
      </c>
      <c r="DG245" s="77" t="e">
        <f>IF(I245="","",IF(BH245="","",I245-I245+INDEX(gDP!X$6:X$271,MATCH(totalExpenditure!$A245,gDP!$B$6:$B$271))))</f>
        <v>#N/A</v>
      </c>
      <c r="DH245" s="77" t="e">
        <f>IF(J245="","",IF(BI245="","",J245-J245+INDEX(gDP!Y$6:Y$271,MATCH(totalExpenditure!$A245,gDP!$B$6:$B$271))))</f>
        <v>#N/A</v>
      </c>
      <c r="DI245" s="77" t="e">
        <f>IF(K245="","",IF(BJ245="","",K245-K245+INDEX(gDP!Z$6:Z$271,MATCH(totalExpenditure!$A245,gDP!$B$6:$B$271))))</f>
        <v>#N/A</v>
      </c>
      <c r="DJ245" s="77" t="e">
        <f>IF(L245="","",IF(BK245="","",L245-L245+INDEX(gDP!AA$6:AA$271,MATCH(totalExpenditure!$A245,gDP!$B$6:$B$271))))</f>
        <v>#N/A</v>
      </c>
      <c r="DK245" s="77" t="e">
        <f>IF(M245="","",IF(BL245="","",M245-M245+INDEX(gDP!AB$6:AB$271,MATCH(totalExpenditure!$A245,gDP!$B$6:$B$271))))</f>
        <v>#N/A</v>
      </c>
      <c r="DL245" s="77" t="e">
        <f>IF(N245="","",IF(BM245="","",N245-N245+INDEX(gDP!AC$6:AC$271,MATCH(totalExpenditure!$A245,gDP!$B$6:$B$271))))</f>
        <v>#N/A</v>
      </c>
      <c r="DM245" s="77" t="e">
        <f>IF(O245="","",IF(BN245="","",O245-O245+INDEX(gDP!AD$6:AD$271,MATCH(totalExpenditure!$A245,gDP!$B$6:$B$271))))</f>
        <v>#N/A</v>
      </c>
      <c r="DN245" s="77" t="e">
        <f>IF(P245="","",IF(BO245="","",P245-P245+INDEX(gDP!AE$6:AE$271,MATCH(totalExpenditure!$A245,gDP!$B$6:$B$271))))</f>
        <v>#N/A</v>
      </c>
      <c r="DO245" s="77" t="e">
        <f>IF(Q245="","",IF(BP245="","",Q245-Q245+INDEX(gDP!AF$6:AF$271,MATCH(totalExpenditure!$A245,gDP!$B$6:$B$271))))</f>
        <v>#N/A</v>
      </c>
      <c r="DP245" s="77" t="e">
        <f>IF(R245="","",IF(BQ245="","",R245-R245+INDEX(gDP!AG$6:AG$271,MATCH(totalExpenditure!$A245,gDP!$B$6:$B$271))))</f>
        <v>#N/A</v>
      </c>
      <c r="DQ245" s="77" t="e">
        <f>IF(S245="","",IF(BR245="","",S245-S245+INDEX(gDP!AH$6:AH$271,MATCH(totalExpenditure!$A245,gDP!$B$6:$B$271))))</f>
        <v>#N/A</v>
      </c>
      <c r="DR245" s="77" t="e">
        <f>IF(T245="","",IF(BS245="","",T245-T245+INDEX(gDP!AI$6:AI$271,MATCH(totalExpenditure!$A245,gDP!$B$6:$B$271))))</f>
        <v>#N/A</v>
      </c>
      <c r="DS245" s="77" t="e">
        <f>IF(U245="","",IF(BT245="","",U245-U245+INDEX(gDP!AJ$6:AJ$271,MATCH(totalExpenditure!$A245,gDP!$B$6:$B$271))))</f>
        <v>#N/A</v>
      </c>
      <c r="DT245" s="77" t="e">
        <f>IF(V245="","",IF(BU245="","",V245-V245+INDEX(gDP!AK$6:AK$271,MATCH(totalExpenditure!$A245,gDP!$B$6:$B$271))))</f>
        <v>#N/A</v>
      </c>
      <c r="DU245" s="77" t="e">
        <f>IF(W245="","",IF(BV245="","",W245-W245+INDEX(gDP!AL$6:AL$271,MATCH(totalExpenditure!$A245,gDP!$B$6:$B$271))))</f>
        <v>#N/A</v>
      </c>
      <c r="DV245" s="77" t="e">
        <f>IF(X245="","",IF(BW245="","",X245-X245+INDEX(gDP!AM$6:AM$271,MATCH(totalExpenditure!$A245,gDP!$B$6:$B$271))))</f>
        <v>#N/A</v>
      </c>
      <c r="DW245" s="77" t="e">
        <f>IF(Y245="","",IF(BX245="","",Y245-Y245+INDEX(gDP!AN$6:AN$271,MATCH(totalExpenditure!$A245,gDP!$B$6:$B$271))))</f>
        <v>#N/A</v>
      </c>
      <c r="DX245" s="77" t="e">
        <f>IF(Z245="","",IF(BY245="","",Z245-Z245+INDEX(gDP!AO$6:AO$271,MATCH(totalExpenditure!$A245,gDP!$B$6:$B$271))))</f>
        <v>#N/A</v>
      </c>
      <c r="DY245" s="77" t="e">
        <f>IF(AA245="","",IF(BZ245="","",AA245-AA245+INDEX(gDP!AP$6:AP$271,MATCH(totalExpenditure!$A245,gDP!$B$6:$B$271))))</f>
        <v>#N/A</v>
      </c>
      <c r="DZ245" s="77" t="e">
        <f>IF(AB245="","",IF(CA245="","",AB245-AB245+INDEX(gDP!AQ$6:AQ$271,MATCH(totalExpenditure!$A245,gDP!$B$6:$B$271))))</f>
        <v>#N/A</v>
      </c>
      <c r="EA245" s="77" t="e">
        <f>IF(AC245="","",IF(CB245="","",AC245-AC245+INDEX(gDP!AR$6:AR$271,MATCH(totalExpenditure!$A245,gDP!$B$6:$B$271))))</f>
        <v>#N/A</v>
      </c>
      <c r="EB245" s="77" t="e">
        <f>IF(AD245="","",IF(CC245="","",AD245-AD245+INDEX(gDP!AS$6:AS$271,MATCH(totalExpenditure!$A245,gDP!$B$6:$B$271))))</f>
        <v>#N/A</v>
      </c>
      <c r="EC245" s="77" t="e">
        <f>IF(AE245="","",IF(CD245="","",AE245-AE245+INDEX(gDP!AT$6:AT$271,MATCH(totalExpenditure!$A245,gDP!$B$6:$B$271))))</f>
        <v>#N/A</v>
      </c>
      <c r="ED245" s="77" t="e">
        <f>IF(AF245="","",IF(CE245="","",AF245-AF245+INDEX(gDP!AU$6:AU$271,MATCH(totalExpenditure!$A245,gDP!$B$6:$B$271))))</f>
        <v>#N/A</v>
      </c>
      <c r="EE245" s="77" t="e">
        <f>IF(AG245="","",IF(CF245="","",AG245-AG245+INDEX(gDP!AV$6:AV$271,MATCH(totalExpenditure!$A245,gDP!$B$6:$B$271))))</f>
        <v>#N/A</v>
      </c>
      <c r="EF245" s="77" t="e">
        <f>IF(AH245="","",IF(CG245="","",AH245-AH245+INDEX(gDP!AW$6:AW$271,MATCH(totalExpenditure!$A245,gDP!$B$6:$B$271))))</f>
        <v>#N/A</v>
      </c>
      <c r="EG245" s="77" t="e">
        <f>IF(AI245="","",IF(CH245="","",AI245-AI245+INDEX(gDP!AX$6:AX$271,MATCH(totalExpenditure!$A245,gDP!$B$6:$B$271))))</f>
        <v>#N/A</v>
      </c>
      <c r="EH245" s="77" t="e">
        <f>IF(AJ245="","",IF(CI245="","",AJ245-AJ245+INDEX(gDP!AY$6:AY$271,MATCH(totalExpenditure!$A245,gDP!$B$6:$B$271))))</f>
        <v>#N/A</v>
      </c>
      <c r="EI245" s="77" t="e">
        <f>IF(AK245="","",IF(CJ245="","",AK245-AK245+INDEX(gDP!AZ$6:AZ$271,MATCH(totalExpenditure!$A245,gDP!$B$6:$B$271))))</f>
        <v>#N/A</v>
      </c>
      <c r="EJ245" s="77" t="e">
        <f>IF(AL245="","",IF(CK245="","",AL245-AL245+INDEX(gDP!BA$6:BA$271,MATCH(totalExpenditure!$A245,gDP!$B$6:$B$271))))</f>
        <v>#N/A</v>
      </c>
      <c r="EK245" s="77" t="e">
        <f>IF(AM245="","",IF(CL245="","",AM245-AM245+INDEX(gDP!BB$6:BB$271,MATCH(totalExpenditure!$A245,gDP!$B$6:$B$271))))</f>
        <v>#N/A</v>
      </c>
      <c r="EL245" s="77" t="e">
        <f>IF(AN245="","",IF(CM245="","",AN245-AN245+INDEX(gDP!BC$6:BC$271,MATCH(totalExpenditure!$A245,gDP!$B$6:$B$271))))</f>
        <v>#N/A</v>
      </c>
      <c r="EM245" s="77" t="e">
        <f>IF(AO245="","",IF(CN245="","",AO245-AO245+INDEX(gDP!BD$6:BD$271,MATCH(totalExpenditure!$A245,gDP!$B$6:$B$271))))</f>
        <v>#N/A</v>
      </c>
      <c r="EN245" s="77" t="e">
        <f>IF(AP245="","",IF(CO245="","",AP245-AP245+INDEX(gDP!BE$6:BE$271,MATCH(totalExpenditure!$A245,gDP!$B$6:$B$271))))</f>
        <v>#N/A</v>
      </c>
      <c r="EO245" s="77" t="e">
        <f>IF(AQ245="","",IF(CP245="","",AQ245-AQ245+INDEX(gDP!BF$6:BF$271,MATCH(totalExpenditure!$A245,gDP!$B$6:$B$271))))</f>
        <v>#N/A</v>
      </c>
      <c r="EP245" s="77" t="e">
        <f>IF(AR245="","",IF(CQ245="","",AR245-AR245+INDEX(gDP!BG$6:BG$271,MATCH(totalExpenditure!$A245,gDP!$B$6:$B$271))))</f>
        <v>#N/A</v>
      </c>
      <c r="EQ245" s="77" t="e">
        <f>IF(AS245="","",IF(CR245="","",AS245-AS245+INDEX(gDP!BH$6:BH$271,MATCH(totalExpenditure!$A245,gDP!$B$6:$B$271))))</f>
        <v>#N/A</v>
      </c>
      <c r="ER245" s="77" t="e">
        <f>IF(AT245="","",IF(CS245="","",AT245-AT245+INDEX(gDP!BI$6:BI$271,MATCH(totalExpenditure!$A245,gDP!$B$6:$B$271))))</f>
        <v>#N/A</v>
      </c>
      <c r="ES245" s="77" t="e">
        <f>IF(AU245="","",IF(CT245="","",AU245-AU245+INDEX(gDP!BJ$6:BJ$271,MATCH(totalExpenditure!$A245,gDP!$B$6:$B$271))))</f>
        <v>#N/A</v>
      </c>
      <c r="ET245" s="77" t="e">
        <f>IF(AV245="","",IF(CU245="","",AV245-AV245+INDEX(gDP!BK$6:BK$271,MATCH(totalExpenditure!$A245,gDP!$B$6:$B$271))))</f>
        <v>#N/A</v>
      </c>
      <c r="EU245" s="77" t="e">
        <f>IF(AW245="","",IF(CV245="","",AW245-AW245+INDEX(gDP!BL$6:BL$271,MATCH(totalExpenditure!$A245,gDP!$B$6:$B$271))))</f>
        <v>#N/A</v>
      </c>
      <c r="EV245" s="77" t="e">
        <f>IF(AX245="","",IF(CW245="","",AX245-AX245+INDEX(gDP!BM$6:BM$271,MATCH(totalExpenditure!$A245,gDP!$B$6:$B$271))))</f>
        <v>#N/A</v>
      </c>
      <c r="EW245" s="77" t="e">
        <f>IF(AY245="","",IF(CX245="","",AY245-AY245+INDEX(gDP!BN$6:BN$271,MATCH(totalExpenditure!$A245,gDP!$B$6:$B$271))))</f>
        <v>#N/A</v>
      </c>
      <c r="EX245" s="77" t="e">
        <f>IF(AZ245="","",IF(CY245="","",AZ245-AZ245+INDEX(gDP!BO$6:BO$271,MATCH(totalExpenditure!$A245,gDP!$B$6:$B$271))))</f>
        <v>#N/A</v>
      </c>
    </row>
    <row r="246" spans="1:154" x14ac:dyDescent="0.35">
      <c r="A246" t="s">
        <v>701</v>
      </c>
      <c r="B246" s="77" t="e">
        <f>IF(INDEX([2]pivotTable!B$3:B$308,MATCH(totalExpenditure!$A246,[2]pivotTable!$A$3:$A$308,0))/100*INDEX(gDP!Q$6:Q$271,MATCH(totalExpenditure!$A246,gDP!$B$6:$B$271))=0,"",INDEX([2]pivotTable!B$3:B$308,MATCH(totalExpenditure!$A246,[2]pivotTable!$A$3:$A$308,0))/100*INDEX(gDP!Q$6:Q$271,MATCH(totalExpenditure!$A246,gDP!$B$6:$B$271)))</f>
        <v>#N/A</v>
      </c>
      <c r="C246" s="77" t="e">
        <f>IF(INDEX([2]pivotTable!C$3:C$308,MATCH(totalExpenditure!$A246,[2]pivotTable!$A$3:$A$308,0))/100*INDEX(gDP!R$6:R$271,MATCH(totalExpenditure!$A246,gDP!$B$6:$B$271))=0,"",INDEX([2]pivotTable!C$3:C$308,MATCH(totalExpenditure!$A246,[2]pivotTable!$A$3:$A$308,0))/100*INDEX(gDP!R$6:R$271,MATCH(totalExpenditure!$A246,gDP!$B$6:$B$271)))</f>
        <v>#N/A</v>
      </c>
      <c r="D246" s="77" t="e">
        <f>IF(INDEX([2]pivotTable!D$3:D$308,MATCH(totalExpenditure!$A246,[2]pivotTable!$A$3:$A$308,0))/100*INDEX(gDP!S$6:S$271,MATCH(totalExpenditure!$A246,gDP!$B$6:$B$271))=0,"",INDEX([2]pivotTable!D$3:D$308,MATCH(totalExpenditure!$A246,[2]pivotTable!$A$3:$A$308,0))/100*INDEX(gDP!S$6:S$271,MATCH(totalExpenditure!$A246,gDP!$B$6:$B$271)))</f>
        <v>#N/A</v>
      </c>
      <c r="E246" s="77" t="e">
        <f>IF(INDEX([2]pivotTable!E$3:E$308,MATCH(totalExpenditure!$A246,[2]pivotTable!$A$3:$A$308,0))/100*INDEX(gDP!T$6:T$271,MATCH(totalExpenditure!$A246,gDP!$B$6:$B$271))=0,"",INDEX([2]pivotTable!E$3:E$308,MATCH(totalExpenditure!$A246,[2]pivotTable!$A$3:$A$308,0))/100*INDEX(gDP!T$6:T$271,MATCH(totalExpenditure!$A246,gDP!$B$6:$B$271)))</f>
        <v>#N/A</v>
      </c>
      <c r="F246" s="77" t="e">
        <f>IF(INDEX([2]pivotTable!F$3:F$308,MATCH(totalExpenditure!$A246,[2]pivotTable!$A$3:$A$308,0))/100*INDEX(gDP!U$6:U$271,MATCH(totalExpenditure!$A246,gDP!$B$6:$B$271))=0,"",INDEX([2]pivotTable!F$3:F$308,MATCH(totalExpenditure!$A246,[2]pivotTable!$A$3:$A$308,0))/100*INDEX(gDP!U$6:U$271,MATCH(totalExpenditure!$A246,gDP!$B$6:$B$271)))</f>
        <v>#N/A</v>
      </c>
      <c r="G246" s="77" t="e">
        <f>IF(INDEX([2]pivotTable!G$3:G$308,MATCH(totalExpenditure!$A246,[2]pivotTable!$A$3:$A$308,0))/100*INDEX(gDP!V$6:V$271,MATCH(totalExpenditure!$A246,gDP!$B$6:$B$271))=0,"",INDEX([2]pivotTable!G$3:G$308,MATCH(totalExpenditure!$A246,[2]pivotTable!$A$3:$A$308,0))/100*INDEX(gDP!V$6:V$271,MATCH(totalExpenditure!$A246,gDP!$B$6:$B$271)))</f>
        <v>#N/A</v>
      </c>
      <c r="H246" s="77" t="e">
        <f>IF(INDEX([2]pivotTable!H$3:H$308,MATCH(totalExpenditure!$A246,[2]pivotTable!$A$3:$A$308,0))/100*INDEX(gDP!W$6:W$271,MATCH(totalExpenditure!$A246,gDP!$B$6:$B$271))=0,"",INDEX([2]pivotTable!H$3:H$308,MATCH(totalExpenditure!$A246,[2]pivotTable!$A$3:$A$308,0))/100*INDEX(gDP!W$6:W$271,MATCH(totalExpenditure!$A246,gDP!$B$6:$B$271)))</f>
        <v>#N/A</v>
      </c>
      <c r="I246" s="77" t="e">
        <f>IF(INDEX([2]pivotTable!I$3:I$308,MATCH(totalExpenditure!$A246,[2]pivotTable!$A$3:$A$308,0))/100*INDEX(gDP!X$6:X$271,MATCH(totalExpenditure!$A246,gDP!$B$6:$B$271))=0,"",INDEX([2]pivotTable!I$3:I$308,MATCH(totalExpenditure!$A246,[2]pivotTable!$A$3:$A$308,0))/100*INDEX(gDP!X$6:X$271,MATCH(totalExpenditure!$A246,gDP!$B$6:$B$271)))</f>
        <v>#N/A</v>
      </c>
      <c r="J246" s="77" t="e">
        <f>IF(INDEX([2]pivotTable!J$3:J$308,MATCH(totalExpenditure!$A246,[2]pivotTable!$A$3:$A$308,0))/100*INDEX(gDP!Y$6:Y$271,MATCH(totalExpenditure!$A246,gDP!$B$6:$B$271))=0,"",INDEX([2]pivotTable!J$3:J$308,MATCH(totalExpenditure!$A246,[2]pivotTable!$A$3:$A$308,0))/100*INDEX(gDP!Y$6:Y$271,MATCH(totalExpenditure!$A246,gDP!$B$6:$B$271)))</f>
        <v>#N/A</v>
      </c>
      <c r="K246" s="77" t="e">
        <f>IF(INDEX([2]pivotTable!K$3:K$308,MATCH(totalExpenditure!$A246,[2]pivotTable!$A$3:$A$308,0))/100*INDEX(gDP!Z$6:Z$271,MATCH(totalExpenditure!$A246,gDP!$B$6:$B$271))=0,"",INDEX([2]pivotTable!K$3:K$308,MATCH(totalExpenditure!$A246,[2]pivotTable!$A$3:$A$308,0))/100*INDEX(gDP!Z$6:Z$271,MATCH(totalExpenditure!$A246,gDP!$B$6:$B$271)))</f>
        <v>#N/A</v>
      </c>
      <c r="L246" s="77" t="e">
        <f>IF(INDEX([2]pivotTable!L$3:L$308,MATCH(totalExpenditure!$A246,[2]pivotTable!$A$3:$A$308,0))/100*INDEX(gDP!AA$6:AA$271,MATCH(totalExpenditure!$A246,gDP!$B$6:$B$271))=0,"",INDEX([2]pivotTable!L$3:L$308,MATCH(totalExpenditure!$A246,[2]pivotTable!$A$3:$A$308,0))/100*INDEX(gDP!AA$6:AA$271,MATCH(totalExpenditure!$A246,gDP!$B$6:$B$271)))</f>
        <v>#N/A</v>
      </c>
      <c r="M246" s="77" t="e">
        <f>IF(INDEX([2]pivotTable!M$3:M$308,MATCH(totalExpenditure!$A246,[2]pivotTable!$A$3:$A$308,0))/100*INDEX(gDP!AB$6:AB$271,MATCH(totalExpenditure!$A246,gDP!$B$6:$B$271))=0,"",INDEX([2]pivotTable!M$3:M$308,MATCH(totalExpenditure!$A246,[2]pivotTable!$A$3:$A$308,0))/100*INDEX(gDP!AB$6:AB$271,MATCH(totalExpenditure!$A246,gDP!$B$6:$B$271)))</f>
        <v>#N/A</v>
      </c>
      <c r="N246" s="77" t="e">
        <f>IF(INDEX([2]pivotTable!N$3:N$308,MATCH(totalExpenditure!$A246,[2]pivotTable!$A$3:$A$308,0))/100*INDEX(gDP!AC$6:AC$271,MATCH(totalExpenditure!$A246,gDP!$B$6:$B$271))=0,"",INDEX([2]pivotTable!N$3:N$308,MATCH(totalExpenditure!$A246,[2]pivotTable!$A$3:$A$308,0))/100*INDEX(gDP!AC$6:AC$271,MATCH(totalExpenditure!$A246,gDP!$B$6:$B$271)))</f>
        <v>#N/A</v>
      </c>
      <c r="O246" s="77" t="e">
        <f>IF(INDEX([2]pivotTable!O$3:O$308,MATCH(totalExpenditure!$A246,[2]pivotTable!$A$3:$A$308,0))/100*INDEX(gDP!AD$6:AD$271,MATCH(totalExpenditure!$A246,gDP!$B$6:$B$271))=0,"",INDEX([2]pivotTable!O$3:O$308,MATCH(totalExpenditure!$A246,[2]pivotTable!$A$3:$A$308,0))/100*INDEX(gDP!AD$6:AD$271,MATCH(totalExpenditure!$A246,gDP!$B$6:$B$271)))</f>
        <v>#N/A</v>
      </c>
      <c r="P246" s="77" t="e">
        <f>IF(INDEX([2]pivotTable!P$3:P$308,MATCH(totalExpenditure!$A246,[2]pivotTable!$A$3:$A$308,0))/100*INDEX(gDP!AE$6:AE$271,MATCH(totalExpenditure!$A246,gDP!$B$6:$B$271))=0,"",INDEX([2]pivotTable!P$3:P$308,MATCH(totalExpenditure!$A246,[2]pivotTable!$A$3:$A$308,0))/100*INDEX(gDP!AE$6:AE$271,MATCH(totalExpenditure!$A246,gDP!$B$6:$B$271)))</f>
        <v>#N/A</v>
      </c>
      <c r="Q246" s="77" t="e">
        <f>IF(INDEX([2]pivotTable!Q$3:Q$308,MATCH(totalExpenditure!$A246,[2]pivotTable!$A$3:$A$308,0))/100*INDEX(gDP!AF$6:AF$271,MATCH(totalExpenditure!$A246,gDP!$B$6:$B$271))=0,"",INDEX([2]pivotTable!Q$3:Q$308,MATCH(totalExpenditure!$A246,[2]pivotTable!$A$3:$A$308,0))/100*INDEX(gDP!AF$6:AF$271,MATCH(totalExpenditure!$A246,gDP!$B$6:$B$271)))</f>
        <v>#N/A</v>
      </c>
      <c r="R246" s="77" t="e">
        <f>IF(INDEX([2]pivotTable!R$3:R$308,MATCH(totalExpenditure!$A246,[2]pivotTable!$A$3:$A$308,0))/100*INDEX(gDP!AG$6:AG$271,MATCH(totalExpenditure!$A246,gDP!$B$6:$B$271))=0,"",INDEX([2]pivotTable!R$3:R$308,MATCH(totalExpenditure!$A246,[2]pivotTable!$A$3:$A$308,0))/100*INDEX(gDP!AG$6:AG$271,MATCH(totalExpenditure!$A246,gDP!$B$6:$B$271)))</f>
        <v>#N/A</v>
      </c>
      <c r="S246" s="77" t="e">
        <f>IF(INDEX([2]pivotTable!S$3:S$308,MATCH(totalExpenditure!$A246,[2]pivotTable!$A$3:$A$308,0))/100*INDEX(gDP!AH$6:AH$271,MATCH(totalExpenditure!$A246,gDP!$B$6:$B$271))=0,"",INDEX([2]pivotTable!S$3:S$308,MATCH(totalExpenditure!$A246,[2]pivotTable!$A$3:$A$308,0))/100*INDEX(gDP!AH$6:AH$271,MATCH(totalExpenditure!$A246,gDP!$B$6:$B$271)))</f>
        <v>#N/A</v>
      </c>
      <c r="T246" s="77" t="e">
        <f>IF(INDEX([2]pivotTable!T$3:T$308,MATCH(totalExpenditure!$A246,[2]pivotTable!$A$3:$A$308,0))/100*INDEX(gDP!AI$6:AI$271,MATCH(totalExpenditure!$A246,gDP!$B$6:$B$271))=0,"",INDEX([2]pivotTable!T$3:T$308,MATCH(totalExpenditure!$A246,[2]pivotTable!$A$3:$A$308,0))/100*INDEX(gDP!AI$6:AI$271,MATCH(totalExpenditure!$A246,gDP!$B$6:$B$271)))</f>
        <v>#N/A</v>
      </c>
      <c r="U246" s="77" t="e">
        <f>IF(INDEX([2]pivotTable!U$3:U$308,MATCH(totalExpenditure!$A246,[2]pivotTable!$A$3:$A$308,0))/100*INDEX(gDP!AJ$6:AJ$271,MATCH(totalExpenditure!$A246,gDP!$B$6:$B$271))=0,"",INDEX([2]pivotTable!U$3:U$308,MATCH(totalExpenditure!$A246,[2]pivotTable!$A$3:$A$308,0))/100*INDEX(gDP!AJ$6:AJ$271,MATCH(totalExpenditure!$A246,gDP!$B$6:$B$271)))</f>
        <v>#N/A</v>
      </c>
      <c r="V246" s="77" t="e">
        <f>IF(INDEX([2]pivotTable!V$3:V$308,MATCH(totalExpenditure!$A246,[2]pivotTable!$A$3:$A$308,0))/100*INDEX(gDP!AK$6:AK$271,MATCH(totalExpenditure!$A246,gDP!$B$6:$B$271))=0,"",INDEX([2]pivotTable!V$3:V$308,MATCH(totalExpenditure!$A246,[2]pivotTable!$A$3:$A$308,0))/100*INDEX(gDP!AK$6:AK$271,MATCH(totalExpenditure!$A246,gDP!$B$6:$B$271)))</f>
        <v>#N/A</v>
      </c>
      <c r="W246" s="77" t="e">
        <f>IF(INDEX([2]pivotTable!W$3:W$308,MATCH(totalExpenditure!$A246,[2]pivotTable!$A$3:$A$308,0))/100*INDEX(gDP!AL$6:AL$271,MATCH(totalExpenditure!$A246,gDP!$B$6:$B$271))=0,"",INDEX([2]pivotTable!W$3:W$308,MATCH(totalExpenditure!$A246,[2]pivotTable!$A$3:$A$308,0))/100*INDEX(gDP!AL$6:AL$271,MATCH(totalExpenditure!$A246,gDP!$B$6:$B$271)))</f>
        <v>#N/A</v>
      </c>
      <c r="X246" s="77" t="e">
        <f>IF(INDEX([2]pivotTable!X$3:X$308,MATCH(totalExpenditure!$A246,[2]pivotTable!$A$3:$A$308,0))/100*INDEX(gDP!AM$6:AM$271,MATCH(totalExpenditure!$A246,gDP!$B$6:$B$271))=0,"",INDEX([2]pivotTable!X$3:X$308,MATCH(totalExpenditure!$A246,[2]pivotTable!$A$3:$A$308,0))/100*INDEX(gDP!AM$6:AM$271,MATCH(totalExpenditure!$A246,gDP!$B$6:$B$271)))</f>
        <v>#N/A</v>
      </c>
      <c r="Y246" s="77" t="e">
        <f>IF(INDEX([2]pivotTable!Y$3:Y$308,MATCH(totalExpenditure!$A246,[2]pivotTable!$A$3:$A$308,0))/100*INDEX(gDP!AN$6:AN$271,MATCH(totalExpenditure!$A246,gDP!$B$6:$B$271))=0,"",INDEX([2]pivotTable!Y$3:Y$308,MATCH(totalExpenditure!$A246,[2]pivotTable!$A$3:$A$308,0))/100*INDEX(gDP!AN$6:AN$271,MATCH(totalExpenditure!$A246,gDP!$B$6:$B$271)))</f>
        <v>#N/A</v>
      </c>
      <c r="Z246" s="77" t="e">
        <f>IF(INDEX([2]pivotTable!Z$3:Z$308,MATCH(totalExpenditure!$A246,[2]pivotTable!$A$3:$A$308,0))/100*INDEX(gDP!AO$6:AO$271,MATCH(totalExpenditure!$A246,gDP!$B$6:$B$271))=0,"",INDEX([2]pivotTable!Z$3:Z$308,MATCH(totalExpenditure!$A246,[2]pivotTable!$A$3:$A$308,0))/100*INDEX(gDP!AO$6:AO$271,MATCH(totalExpenditure!$A246,gDP!$B$6:$B$271)))</f>
        <v>#N/A</v>
      </c>
      <c r="AA246" s="77" t="e">
        <f>IF(INDEX([2]pivotTable!AA$3:AA$308,MATCH(totalExpenditure!$A246,[2]pivotTable!$A$3:$A$308,0))/100*INDEX(gDP!AP$6:AP$271,MATCH(totalExpenditure!$A246,gDP!$B$6:$B$271))=0,"",INDEX([2]pivotTable!AA$3:AA$308,MATCH(totalExpenditure!$A246,[2]pivotTable!$A$3:$A$308,0))/100*INDEX(gDP!AP$6:AP$271,MATCH(totalExpenditure!$A246,gDP!$B$6:$B$271)))</f>
        <v>#N/A</v>
      </c>
      <c r="AB246" s="77" t="e">
        <f>IF(INDEX([2]pivotTable!AB$3:AB$308,MATCH(totalExpenditure!$A246,[2]pivotTable!$A$3:$A$308,0))/100*INDEX(gDP!AQ$6:AQ$271,MATCH(totalExpenditure!$A246,gDP!$B$6:$B$271))=0,"",INDEX([2]pivotTable!AB$3:AB$308,MATCH(totalExpenditure!$A246,[2]pivotTable!$A$3:$A$308,0))/100*INDEX(gDP!AQ$6:AQ$271,MATCH(totalExpenditure!$A246,gDP!$B$6:$B$271)))</f>
        <v>#N/A</v>
      </c>
      <c r="AC246" s="77" t="e">
        <f>IF(INDEX([2]pivotTable!AC$3:AC$308,MATCH(totalExpenditure!$A246,[2]pivotTable!$A$3:$A$308,0))/100*INDEX(gDP!AR$6:AR$271,MATCH(totalExpenditure!$A246,gDP!$B$6:$B$271))=0,"",INDEX([2]pivotTable!AC$3:AC$308,MATCH(totalExpenditure!$A246,[2]pivotTable!$A$3:$A$308,0))/100*INDEX(gDP!AR$6:AR$271,MATCH(totalExpenditure!$A246,gDP!$B$6:$B$271)))</f>
        <v>#N/A</v>
      </c>
      <c r="AD246" s="77" t="e">
        <f>IF(INDEX([2]pivotTable!AD$3:AD$308,MATCH(totalExpenditure!$A246,[2]pivotTable!$A$3:$A$308,0))/100*INDEX(gDP!AS$6:AS$271,MATCH(totalExpenditure!$A246,gDP!$B$6:$B$271))=0,"",INDEX([2]pivotTable!AD$3:AD$308,MATCH(totalExpenditure!$A246,[2]pivotTable!$A$3:$A$308,0))/100*INDEX(gDP!AS$6:AS$271,MATCH(totalExpenditure!$A246,gDP!$B$6:$B$271)))</f>
        <v>#N/A</v>
      </c>
      <c r="AE246" s="77" t="e">
        <f>IF(INDEX([2]pivotTable!AE$3:AE$308,MATCH(totalExpenditure!$A246,[2]pivotTable!$A$3:$A$308,0))/100*INDEX(gDP!AT$6:AT$271,MATCH(totalExpenditure!$A246,gDP!$B$6:$B$271))=0,"",INDEX([2]pivotTable!AE$3:AE$308,MATCH(totalExpenditure!$A246,[2]pivotTable!$A$3:$A$308,0))/100*INDEX(gDP!AT$6:AT$271,MATCH(totalExpenditure!$A246,gDP!$B$6:$B$271)))</f>
        <v>#N/A</v>
      </c>
      <c r="AF246" s="77" t="e">
        <f>IF(INDEX([2]pivotTable!AF$3:AF$308,MATCH(totalExpenditure!$A246,[2]pivotTable!$A$3:$A$308,0))/100*INDEX(gDP!AU$6:AU$271,MATCH(totalExpenditure!$A246,gDP!$B$6:$B$271))=0,"",INDEX([2]pivotTable!AF$3:AF$308,MATCH(totalExpenditure!$A246,[2]pivotTable!$A$3:$A$308,0))/100*INDEX(gDP!AU$6:AU$271,MATCH(totalExpenditure!$A246,gDP!$B$6:$B$271)))</f>
        <v>#N/A</v>
      </c>
      <c r="AG246" s="77" t="e">
        <f>IF(INDEX([2]pivotTable!AG$3:AG$308,MATCH(totalExpenditure!$A246,[2]pivotTable!$A$3:$A$308,0))/100*INDEX(gDP!AV$6:AV$271,MATCH(totalExpenditure!$A246,gDP!$B$6:$B$271))=0,"",INDEX([2]pivotTable!AG$3:AG$308,MATCH(totalExpenditure!$A246,[2]pivotTable!$A$3:$A$308,0))/100*INDEX(gDP!AV$6:AV$271,MATCH(totalExpenditure!$A246,gDP!$B$6:$B$271)))</f>
        <v>#N/A</v>
      </c>
      <c r="AH246" s="77" t="e">
        <f>IF(INDEX([2]pivotTable!AH$3:AH$308,MATCH(totalExpenditure!$A246,[2]pivotTable!$A$3:$A$308,0))/100*INDEX(gDP!AW$6:AW$271,MATCH(totalExpenditure!$A246,gDP!$B$6:$B$271))=0,"",INDEX([2]pivotTable!AH$3:AH$308,MATCH(totalExpenditure!$A246,[2]pivotTable!$A$3:$A$308,0))/100*INDEX(gDP!AW$6:AW$271,MATCH(totalExpenditure!$A246,gDP!$B$6:$B$271)))</f>
        <v>#N/A</v>
      </c>
      <c r="AI246" s="77" t="e">
        <f>IF(INDEX([2]pivotTable!AI$3:AI$308,MATCH(totalExpenditure!$A246,[2]pivotTable!$A$3:$A$308,0))/100*INDEX(gDP!AX$6:AX$271,MATCH(totalExpenditure!$A246,gDP!$B$6:$B$271))=0,"",INDEX([2]pivotTable!AI$3:AI$308,MATCH(totalExpenditure!$A246,[2]pivotTable!$A$3:$A$308,0))/100*INDEX(gDP!AX$6:AX$271,MATCH(totalExpenditure!$A246,gDP!$B$6:$B$271)))</f>
        <v>#N/A</v>
      </c>
      <c r="AJ246" s="77" t="e">
        <f>IF(INDEX([2]pivotTable!AJ$3:AJ$308,MATCH(totalExpenditure!$A246,[2]pivotTable!$A$3:$A$308,0))/100*INDEX(gDP!AY$6:AY$271,MATCH(totalExpenditure!$A246,gDP!$B$6:$B$271))=0,"",INDEX([2]pivotTable!AJ$3:AJ$308,MATCH(totalExpenditure!$A246,[2]pivotTable!$A$3:$A$308,0))/100*INDEX(gDP!AY$6:AY$271,MATCH(totalExpenditure!$A246,gDP!$B$6:$B$271)))</f>
        <v>#N/A</v>
      </c>
      <c r="AK246" s="77" t="e">
        <f>IF(INDEX([2]pivotTable!AK$3:AK$308,MATCH(totalExpenditure!$A246,[2]pivotTable!$A$3:$A$308,0))/100*INDEX(gDP!AZ$6:AZ$271,MATCH(totalExpenditure!$A246,gDP!$B$6:$B$271))=0,"",INDEX([2]pivotTable!AK$3:AK$308,MATCH(totalExpenditure!$A246,[2]pivotTable!$A$3:$A$308,0))/100*INDEX(gDP!AZ$6:AZ$271,MATCH(totalExpenditure!$A246,gDP!$B$6:$B$271)))</f>
        <v>#N/A</v>
      </c>
      <c r="AL246" s="77" t="e">
        <f>IF(INDEX([2]pivotTable!AL$3:AL$308,MATCH(totalExpenditure!$A246,[2]pivotTable!$A$3:$A$308,0))/100*INDEX(gDP!BA$6:BA$271,MATCH(totalExpenditure!$A246,gDP!$B$6:$B$271))=0,"",INDEX([2]pivotTable!AL$3:AL$308,MATCH(totalExpenditure!$A246,[2]pivotTable!$A$3:$A$308,0))/100*INDEX(gDP!BA$6:BA$271,MATCH(totalExpenditure!$A246,gDP!$B$6:$B$271)))</f>
        <v>#N/A</v>
      </c>
      <c r="AM246" s="77" t="e">
        <f>IF(INDEX([2]pivotTable!AM$3:AM$308,MATCH(totalExpenditure!$A246,[2]pivotTable!$A$3:$A$308,0))/100*INDEX(gDP!BB$6:BB$271,MATCH(totalExpenditure!$A246,gDP!$B$6:$B$271))=0,"",INDEX([2]pivotTable!AM$3:AM$308,MATCH(totalExpenditure!$A246,[2]pivotTable!$A$3:$A$308,0))/100*INDEX(gDP!BB$6:BB$271,MATCH(totalExpenditure!$A246,gDP!$B$6:$B$271)))</f>
        <v>#N/A</v>
      </c>
      <c r="AN246" s="77" t="e">
        <f>IF(INDEX([2]pivotTable!AN$3:AN$308,MATCH(totalExpenditure!$A246,[2]pivotTable!$A$3:$A$308,0))/100*INDEX(gDP!BC$6:BC$271,MATCH(totalExpenditure!$A246,gDP!$B$6:$B$271))=0,"",INDEX([2]pivotTable!AN$3:AN$308,MATCH(totalExpenditure!$A246,[2]pivotTable!$A$3:$A$308,0))/100*INDEX(gDP!BC$6:BC$271,MATCH(totalExpenditure!$A246,gDP!$B$6:$B$271)))</f>
        <v>#N/A</v>
      </c>
      <c r="AO246" s="77" t="e">
        <f>IF(INDEX([2]pivotTable!AO$3:AO$308,MATCH(totalExpenditure!$A246,[2]pivotTable!$A$3:$A$308,0))/100*INDEX(gDP!BD$6:BD$271,MATCH(totalExpenditure!$A246,gDP!$B$6:$B$271))=0,"",INDEX([2]pivotTable!AO$3:AO$308,MATCH(totalExpenditure!$A246,[2]pivotTable!$A$3:$A$308,0))/100*INDEX(gDP!BD$6:BD$271,MATCH(totalExpenditure!$A246,gDP!$B$6:$B$271)))</f>
        <v>#N/A</v>
      </c>
      <c r="AP246" s="77" t="e">
        <f>IF(INDEX([2]pivotTable!AP$3:AP$308,MATCH(totalExpenditure!$A246,[2]pivotTable!$A$3:$A$308,0))/100*INDEX(gDP!BE$6:BE$271,MATCH(totalExpenditure!$A246,gDP!$B$6:$B$271))=0,"",INDEX([2]pivotTable!AP$3:AP$308,MATCH(totalExpenditure!$A246,[2]pivotTable!$A$3:$A$308,0))/100*INDEX(gDP!BE$6:BE$271,MATCH(totalExpenditure!$A246,gDP!$B$6:$B$271)))</f>
        <v>#N/A</v>
      </c>
      <c r="AQ246" s="77" t="e">
        <f>IF(INDEX([2]pivotTable!AQ$3:AQ$308,MATCH(totalExpenditure!$A246,[2]pivotTable!$A$3:$A$308,0))/100*INDEX(gDP!BF$6:BF$271,MATCH(totalExpenditure!$A246,gDP!$B$6:$B$271))=0,"",INDEX([2]pivotTable!AQ$3:AQ$308,MATCH(totalExpenditure!$A246,[2]pivotTable!$A$3:$A$308,0))/100*INDEX(gDP!BF$6:BF$271,MATCH(totalExpenditure!$A246,gDP!$B$6:$B$271)))</f>
        <v>#N/A</v>
      </c>
      <c r="AR246" s="77" t="e">
        <f>IF(INDEX([2]pivotTable!AR$3:AR$308,MATCH(totalExpenditure!$A246,[2]pivotTable!$A$3:$A$308,0))/100*INDEX(gDP!BG$6:BG$271,MATCH(totalExpenditure!$A246,gDP!$B$6:$B$271))=0,"",INDEX([2]pivotTable!AR$3:AR$308,MATCH(totalExpenditure!$A246,[2]pivotTable!$A$3:$A$308,0))/100*INDEX(gDP!BG$6:BG$271,MATCH(totalExpenditure!$A246,gDP!$B$6:$B$271)))</f>
        <v>#N/A</v>
      </c>
      <c r="AS246" s="77" t="e">
        <f>IF(INDEX([2]pivotTable!AS$3:AS$308,MATCH(totalExpenditure!$A246,[2]pivotTable!$A$3:$A$308,0))/100*INDEX(gDP!BH$6:BH$271,MATCH(totalExpenditure!$A246,gDP!$B$6:$B$271))=0,"",INDEX([2]pivotTable!AS$3:AS$308,MATCH(totalExpenditure!$A246,[2]pivotTable!$A$3:$A$308,0))/100*INDEX(gDP!BH$6:BH$271,MATCH(totalExpenditure!$A246,gDP!$B$6:$B$271)))</f>
        <v>#N/A</v>
      </c>
      <c r="AT246" s="77" t="e">
        <f>IF(INDEX([2]pivotTable!AT$3:AT$308,MATCH(totalExpenditure!$A246,[2]pivotTable!$A$3:$A$308,0))/100*INDEX(gDP!BI$6:BI$271,MATCH(totalExpenditure!$A246,gDP!$B$6:$B$271))=0,"",INDEX([2]pivotTable!AT$3:AT$308,MATCH(totalExpenditure!$A246,[2]pivotTable!$A$3:$A$308,0))/100*INDEX(gDP!BI$6:BI$271,MATCH(totalExpenditure!$A246,gDP!$B$6:$B$271)))</f>
        <v>#N/A</v>
      </c>
      <c r="AU246" s="77" t="e">
        <f>IF(INDEX([2]pivotTable!AU$3:AU$308,MATCH(totalExpenditure!$A246,[2]pivotTable!$A$3:$A$308,0))/100*INDEX(gDP!BJ$6:BJ$271,MATCH(totalExpenditure!$A246,gDP!$B$6:$B$271))=0,"",INDEX([2]pivotTable!AU$3:AU$308,MATCH(totalExpenditure!$A246,[2]pivotTable!$A$3:$A$308,0))/100*INDEX(gDP!BJ$6:BJ$271,MATCH(totalExpenditure!$A246,gDP!$B$6:$B$271)))</f>
        <v>#N/A</v>
      </c>
      <c r="AV246" s="77" t="e">
        <f>IF(INDEX([2]pivotTable!AV$3:AV$308,MATCH(totalExpenditure!$A246,[2]pivotTable!$A$3:$A$308,0))/100*INDEX(gDP!BK$6:BK$271,MATCH(totalExpenditure!$A246,gDP!$B$6:$B$271))=0,"",INDEX([2]pivotTable!AV$3:AV$308,MATCH(totalExpenditure!$A246,[2]pivotTable!$A$3:$A$308,0))/100*INDEX(gDP!BK$6:BK$271,MATCH(totalExpenditure!$A246,gDP!$B$6:$B$271)))</f>
        <v>#N/A</v>
      </c>
      <c r="AW246" s="77" t="e">
        <f>IF(INDEX([2]pivotTable!AW$3:AW$308,MATCH(totalExpenditure!$A246,[2]pivotTable!$A$3:$A$308,0))/100*INDEX(gDP!BL$6:BL$271,MATCH(totalExpenditure!$A246,gDP!$B$6:$B$271))=0,"",INDEX([2]pivotTable!AW$3:AW$308,MATCH(totalExpenditure!$A246,[2]pivotTable!$A$3:$A$308,0))/100*INDEX(gDP!BL$6:BL$271,MATCH(totalExpenditure!$A246,gDP!$B$6:$B$271)))</f>
        <v>#N/A</v>
      </c>
      <c r="AX246" s="77" t="e">
        <f>IF(INDEX([2]pivotTable!AX$3:AX$308,MATCH(totalExpenditure!$A246,[2]pivotTable!$A$3:$A$308,0))/100*INDEX(gDP!BM$6:BM$271,MATCH(totalExpenditure!$A246,gDP!$B$6:$B$271))=0,"",INDEX([2]pivotTable!AX$3:AX$308,MATCH(totalExpenditure!$A246,[2]pivotTable!$A$3:$A$308,0))/100*INDEX(gDP!BM$6:BM$271,MATCH(totalExpenditure!$A246,gDP!$B$6:$B$271)))</f>
        <v>#N/A</v>
      </c>
      <c r="AY246" s="77" t="e">
        <f>IF(INDEX([2]pivotTable!AY$3:AY$308,MATCH(totalExpenditure!$A246,[2]pivotTable!$A$3:$A$308,0))/100*INDEX(gDP!BN$6:BN$271,MATCH(totalExpenditure!$A246,gDP!$B$6:$B$271))=0,"",INDEX([2]pivotTable!AY$3:AY$308,MATCH(totalExpenditure!$A246,[2]pivotTable!$A$3:$A$308,0))/100*INDEX(gDP!BN$6:BN$271,MATCH(totalExpenditure!$A246,gDP!$B$6:$B$271)))</f>
        <v>#N/A</v>
      </c>
      <c r="AZ246" s="77" t="e">
        <f>IF(INDEX([2]pivotTable!AZ$3:AZ$308,MATCH(totalExpenditure!$A246,[2]pivotTable!$A$3:$A$308,0))/100*INDEX(gDP!BO$6:BO$271,MATCH(totalExpenditure!$A246,gDP!$B$6:$B$271))=0,"",INDEX([2]pivotTable!AZ$3:AZ$308,MATCH(totalExpenditure!$A246,[2]pivotTable!$A$3:$A$308,0))/100*INDEX(gDP!BO$6:BO$271,MATCH(totalExpenditure!$A246,gDP!$B$6:$B$271)))</f>
        <v>#N/A</v>
      </c>
      <c r="BA246" s="77" t="e">
        <f>IF(INDEX([2]pivotTable!B$310:B$615,MATCH(totalExpenditure!$A246,[2]pivotTable!$A$310:$A$615,0))/100*INDEX(gDP!Q$6:Q$271,MATCH(totalExpenditure!$A246,gDP!$B$6:$B$271))=0,"",INDEX([2]pivotTable!B$310:B$615,MATCH(totalExpenditure!$A246,[2]pivotTable!$A$310:$A$615,0))/100*INDEX(gDP!Q$6:Q$271,MATCH(totalExpenditure!$A246,gDP!$B$6:$B$271)))</f>
        <v>#N/A</v>
      </c>
      <c r="BB246" s="77" t="e">
        <f>IF(INDEX([2]pivotTable!C$310:C$615,MATCH(totalExpenditure!$A246,[2]pivotTable!$A$310:$A$615,0))/100*INDEX(gDP!R$6:R$271,MATCH(totalExpenditure!$A246,gDP!$B$6:$B$271))=0,"",INDEX([2]pivotTable!C$310:C$615,MATCH(totalExpenditure!$A246,[2]pivotTable!$A$310:$A$615,0))/100*INDEX(gDP!R$6:R$271,MATCH(totalExpenditure!$A246,gDP!$B$6:$B$271)))</f>
        <v>#N/A</v>
      </c>
      <c r="BC246" s="77" t="e">
        <f>IF(INDEX([2]pivotTable!D$310:D$615,MATCH(totalExpenditure!$A246,[2]pivotTable!$A$310:$A$615,0))/100*INDEX(gDP!S$6:S$271,MATCH(totalExpenditure!$A246,gDP!$B$6:$B$271))=0,"",INDEX([2]pivotTable!D$310:D$615,MATCH(totalExpenditure!$A246,[2]pivotTable!$A$310:$A$615,0))/100*INDEX(gDP!S$6:S$271,MATCH(totalExpenditure!$A246,gDP!$B$6:$B$271)))</f>
        <v>#N/A</v>
      </c>
      <c r="BD246" s="77" t="e">
        <f>IF(INDEX([2]pivotTable!E$310:E$615,MATCH(totalExpenditure!$A246,[2]pivotTable!$A$310:$A$615,0))/100*INDEX(gDP!T$6:T$271,MATCH(totalExpenditure!$A246,gDP!$B$6:$B$271))=0,"",INDEX([2]pivotTable!E$310:E$615,MATCH(totalExpenditure!$A246,[2]pivotTable!$A$310:$A$615,0))/100*INDEX(gDP!T$6:T$271,MATCH(totalExpenditure!$A246,gDP!$B$6:$B$271)))</f>
        <v>#N/A</v>
      </c>
      <c r="BE246" s="77" t="e">
        <f>IF(INDEX([2]pivotTable!F$310:F$615,MATCH(totalExpenditure!$A246,[2]pivotTable!$A$310:$A$615,0))/100*INDEX(gDP!U$6:U$271,MATCH(totalExpenditure!$A246,gDP!$B$6:$B$271))=0,"",INDEX([2]pivotTable!F$310:F$615,MATCH(totalExpenditure!$A246,[2]pivotTable!$A$310:$A$615,0))/100*INDEX(gDP!U$6:U$271,MATCH(totalExpenditure!$A246,gDP!$B$6:$B$271)))</f>
        <v>#N/A</v>
      </c>
      <c r="BF246" s="77" t="e">
        <f>IF(INDEX([2]pivotTable!G$310:G$615,MATCH(totalExpenditure!$A246,[2]pivotTable!$A$310:$A$615,0))/100*INDEX(gDP!V$6:V$271,MATCH(totalExpenditure!$A246,gDP!$B$6:$B$271))=0,"",INDEX([2]pivotTable!G$310:G$615,MATCH(totalExpenditure!$A246,[2]pivotTable!$A$310:$A$615,0))/100*INDEX(gDP!V$6:V$271,MATCH(totalExpenditure!$A246,gDP!$B$6:$B$271)))</f>
        <v>#N/A</v>
      </c>
      <c r="BG246" s="77" t="e">
        <f>IF(INDEX([2]pivotTable!H$310:H$615,MATCH(totalExpenditure!$A246,[2]pivotTable!$A$310:$A$615,0))/100*INDEX(gDP!W$6:W$271,MATCH(totalExpenditure!$A246,gDP!$B$6:$B$271))=0,"",INDEX([2]pivotTable!H$310:H$615,MATCH(totalExpenditure!$A246,[2]pivotTable!$A$310:$A$615,0))/100*INDEX(gDP!W$6:W$271,MATCH(totalExpenditure!$A246,gDP!$B$6:$B$271)))</f>
        <v>#N/A</v>
      </c>
      <c r="BH246" s="77" t="e">
        <f>IF(INDEX([2]pivotTable!I$310:I$615,MATCH(totalExpenditure!$A246,[2]pivotTable!$A$310:$A$615,0))/100*INDEX(gDP!X$6:X$271,MATCH(totalExpenditure!$A246,gDP!$B$6:$B$271))=0,"",INDEX([2]pivotTable!I$310:I$615,MATCH(totalExpenditure!$A246,[2]pivotTable!$A$310:$A$615,0))/100*INDEX(gDP!X$6:X$271,MATCH(totalExpenditure!$A246,gDP!$B$6:$B$271)))</f>
        <v>#N/A</v>
      </c>
      <c r="BI246" s="77" t="e">
        <f>IF(INDEX([2]pivotTable!J$310:J$615,MATCH(totalExpenditure!$A246,[2]pivotTable!$A$310:$A$615,0))/100*INDEX(gDP!Y$6:Y$271,MATCH(totalExpenditure!$A246,gDP!$B$6:$B$271))=0,"",INDEX([2]pivotTable!J$310:J$615,MATCH(totalExpenditure!$A246,[2]pivotTable!$A$310:$A$615,0))/100*INDEX(gDP!Y$6:Y$271,MATCH(totalExpenditure!$A246,gDP!$B$6:$B$271)))</f>
        <v>#N/A</v>
      </c>
      <c r="BJ246" s="77" t="e">
        <f>IF(INDEX([2]pivotTable!K$310:K$615,MATCH(totalExpenditure!$A246,[2]pivotTable!$A$310:$A$615,0))/100*INDEX(gDP!Z$6:Z$271,MATCH(totalExpenditure!$A246,gDP!$B$6:$B$271))=0,"",INDEX([2]pivotTable!K$310:K$615,MATCH(totalExpenditure!$A246,[2]pivotTable!$A$310:$A$615,0))/100*INDEX(gDP!Z$6:Z$271,MATCH(totalExpenditure!$A246,gDP!$B$6:$B$271)))</f>
        <v>#N/A</v>
      </c>
      <c r="BK246" s="77" t="e">
        <f>IF(INDEX([2]pivotTable!L$310:L$615,MATCH(totalExpenditure!$A246,[2]pivotTable!$A$310:$A$615,0))/100*INDEX(gDP!AA$6:AA$271,MATCH(totalExpenditure!$A246,gDP!$B$6:$B$271))=0,"",INDEX([2]pivotTable!L$310:L$615,MATCH(totalExpenditure!$A246,[2]pivotTable!$A$310:$A$615,0))/100*INDEX(gDP!AA$6:AA$271,MATCH(totalExpenditure!$A246,gDP!$B$6:$B$271)))</f>
        <v>#N/A</v>
      </c>
      <c r="BL246" s="77" t="e">
        <f>IF(INDEX([2]pivotTable!M$310:M$615,MATCH(totalExpenditure!$A246,[2]pivotTable!$A$310:$A$615,0))/100*INDEX(gDP!AB$6:AB$271,MATCH(totalExpenditure!$A246,gDP!$B$6:$B$271))=0,"",INDEX([2]pivotTable!M$310:M$615,MATCH(totalExpenditure!$A246,[2]pivotTable!$A$310:$A$615,0))/100*INDEX(gDP!AB$6:AB$271,MATCH(totalExpenditure!$A246,gDP!$B$6:$B$271)))</f>
        <v>#N/A</v>
      </c>
      <c r="BM246" s="77" t="e">
        <f>IF(INDEX([2]pivotTable!N$310:N$615,MATCH(totalExpenditure!$A246,[2]pivotTable!$A$310:$A$615,0))/100*INDEX(gDP!AC$6:AC$271,MATCH(totalExpenditure!$A246,gDP!$B$6:$B$271))=0,"",INDEX([2]pivotTable!N$310:N$615,MATCH(totalExpenditure!$A246,[2]pivotTable!$A$310:$A$615,0))/100*INDEX(gDP!AC$6:AC$271,MATCH(totalExpenditure!$A246,gDP!$B$6:$B$271)))</f>
        <v>#N/A</v>
      </c>
      <c r="BN246" s="77" t="e">
        <f>IF(INDEX([2]pivotTable!O$310:O$615,MATCH(totalExpenditure!$A246,[2]pivotTable!$A$310:$A$615,0))/100*INDEX(gDP!AD$6:AD$271,MATCH(totalExpenditure!$A246,gDP!$B$6:$B$271))=0,"",INDEX([2]pivotTable!O$310:O$615,MATCH(totalExpenditure!$A246,[2]pivotTable!$A$310:$A$615,0))/100*INDEX(gDP!AD$6:AD$271,MATCH(totalExpenditure!$A246,gDP!$B$6:$B$271)))</f>
        <v>#N/A</v>
      </c>
      <c r="BO246" s="77" t="e">
        <f>IF(INDEX([2]pivotTable!P$310:P$615,MATCH(totalExpenditure!$A246,[2]pivotTable!$A$310:$A$615,0))/100*INDEX(gDP!AE$6:AE$271,MATCH(totalExpenditure!$A246,gDP!$B$6:$B$271))=0,"",INDEX([2]pivotTable!P$310:P$615,MATCH(totalExpenditure!$A246,[2]pivotTable!$A$310:$A$615,0))/100*INDEX(gDP!AE$6:AE$271,MATCH(totalExpenditure!$A246,gDP!$B$6:$B$271)))</f>
        <v>#N/A</v>
      </c>
      <c r="BP246" s="77" t="e">
        <f>IF(INDEX([2]pivotTable!Q$310:Q$615,MATCH(totalExpenditure!$A246,[2]pivotTable!$A$310:$A$615,0))/100*INDEX(gDP!AF$6:AF$271,MATCH(totalExpenditure!$A246,gDP!$B$6:$B$271))=0,"",INDEX([2]pivotTable!Q$310:Q$615,MATCH(totalExpenditure!$A246,[2]pivotTable!$A$310:$A$615,0))/100*INDEX(gDP!AF$6:AF$271,MATCH(totalExpenditure!$A246,gDP!$B$6:$B$271)))</f>
        <v>#N/A</v>
      </c>
      <c r="BQ246" s="77" t="e">
        <f>IF(INDEX([2]pivotTable!R$310:R$615,MATCH(totalExpenditure!$A246,[2]pivotTable!$A$310:$A$615,0))/100*INDEX(gDP!AG$6:AG$271,MATCH(totalExpenditure!$A246,gDP!$B$6:$B$271))=0,"",INDEX([2]pivotTable!R$310:R$615,MATCH(totalExpenditure!$A246,[2]pivotTable!$A$310:$A$615,0))/100*INDEX(gDP!AG$6:AG$271,MATCH(totalExpenditure!$A246,gDP!$B$6:$B$271)))</f>
        <v>#N/A</v>
      </c>
      <c r="BR246" s="77" t="e">
        <f>IF(INDEX([2]pivotTable!S$310:S$615,MATCH(totalExpenditure!$A246,[2]pivotTable!$A$310:$A$615,0))/100*INDEX(gDP!AH$6:AH$271,MATCH(totalExpenditure!$A246,gDP!$B$6:$B$271))=0,"",INDEX([2]pivotTable!S$310:S$615,MATCH(totalExpenditure!$A246,[2]pivotTable!$A$310:$A$615,0))/100*INDEX(gDP!AH$6:AH$271,MATCH(totalExpenditure!$A246,gDP!$B$6:$B$271)))</f>
        <v>#N/A</v>
      </c>
      <c r="BS246" s="77" t="e">
        <f>IF(INDEX([2]pivotTable!T$310:T$615,MATCH(totalExpenditure!$A246,[2]pivotTable!$A$310:$A$615,0))/100*INDEX(gDP!AI$6:AI$271,MATCH(totalExpenditure!$A246,gDP!$B$6:$B$271))=0,"",INDEX([2]pivotTable!T$310:T$615,MATCH(totalExpenditure!$A246,[2]pivotTable!$A$310:$A$615,0))/100*INDEX(gDP!AI$6:AI$271,MATCH(totalExpenditure!$A246,gDP!$B$6:$B$271)))</f>
        <v>#N/A</v>
      </c>
      <c r="BT246" s="77" t="e">
        <f>IF(INDEX([2]pivotTable!U$310:U$615,MATCH(totalExpenditure!$A246,[2]pivotTable!$A$310:$A$615,0))/100*INDEX(gDP!AJ$6:AJ$271,MATCH(totalExpenditure!$A246,gDP!$B$6:$B$271))=0,"",INDEX([2]pivotTable!U$310:U$615,MATCH(totalExpenditure!$A246,[2]pivotTable!$A$310:$A$615,0))/100*INDEX(gDP!AJ$6:AJ$271,MATCH(totalExpenditure!$A246,gDP!$B$6:$B$271)))</f>
        <v>#N/A</v>
      </c>
      <c r="BU246" s="77" t="e">
        <f>IF(INDEX([2]pivotTable!V$310:V$615,MATCH(totalExpenditure!$A246,[2]pivotTable!$A$310:$A$615,0))/100*INDEX(gDP!AK$6:AK$271,MATCH(totalExpenditure!$A246,gDP!$B$6:$B$271))=0,"",INDEX([2]pivotTable!V$310:V$615,MATCH(totalExpenditure!$A246,[2]pivotTable!$A$310:$A$615,0))/100*INDEX(gDP!AK$6:AK$271,MATCH(totalExpenditure!$A246,gDP!$B$6:$B$271)))</f>
        <v>#N/A</v>
      </c>
      <c r="BV246" s="77" t="e">
        <f>IF(INDEX([2]pivotTable!W$310:W$615,MATCH(totalExpenditure!$A246,[2]pivotTable!$A$310:$A$615,0))/100*INDEX(gDP!AL$6:AL$271,MATCH(totalExpenditure!$A246,gDP!$B$6:$B$271))=0,"",INDEX([2]pivotTable!W$310:W$615,MATCH(totalExpenditure!$A246,[2]pivotTable!$A$310:$A$615,0))/100*INDEX(gDP!AL$6:AL$271,MATCH(totalExpenditure!$A246,gDP!$B$6:$B$271)))</f>
        <v>#N/A</v>
      </c>
      <c r="BW246" s="77" t="e">
        <f>IF(INDEX([2]pivotTable!X$310:X$615,MATCH(totalExpenditure!$A246,[2]pivotTable!$A$310:$A$615,0))/100*INDEX(gDP!AM$6:AM$271,MATCH(totalExpenditure!$A246,gDP!$B$6:$B$271))=0,"",INDEX([2]pivotTable!X$310:X$615,MATCH(totalExpenditure!$A246,[2]pivotTable!$A$310:$A$615,0))/100*INDEX(gDP!AM$6:AM$271,MATCH(totalExpenditure!$A246,gDP!$B$6:$B$271)))</f>
        <v>#N/A</v>
      </c>
      <c r="BX246" s="77" t="e">
        <f>IF(INDEX([2]pivotTable!Y$310:Y$615,MATCH(totalExpenditure!$A246,[2]pivotTable!$A$310:$A$615,0))/100*INDEX(gDP!AN$6:AN$271,MATCH(totalExpenditure!$A246,gDP!$B$6:$B$271))=0,"",INDEX([2]pivotTable!Y$310:Y$615,MATCH(totalExpenditure!$A246,[2]pivotTable!$A$310:$A$615,0))/100*INDEX(gDP!AN$6:AN$271,MATCH(totalExpenditure!$A246,gDP!$B$6:$B$271)))</f>
        <v>#N/A</v>
      </c>
      <c r="BY246" s="77" t="e">
        <f>IF(INDEX([2]pivotTable!Z$310:Z$615,MATCH(totalExpenditure!$A246,[2]pivotTable!$A$310:$A$615,0))/100*INDEX(gDP!AO$6:AO$271,MATCH(totalExpenditure!$A246,gDP!$B$6:$B$271))=0,"",INDEX([2]pivotTable!Z$310:Z$615,MATCH(totalExpenditure!$A246,[2]pivotTable!$A$310:$A$615,0))/100*INDEX(gDP!AO$6:AO$271,MATCH(totalExpenditure!$A246,gDP!$B$6:$B$271)))</f>
        <v>#N/A</v>
      </c>
      <c r="BZ246" s="77" t="e">
        <f>IF(INDEX([2]pivotTable!AA$310:AA$615,MATCH(totalExpenditure!$A246,[2]pivotTable!$A$310:$A$615,0))/100*INDEX(gDP!AP$6:AP$271,MATCH(totalExpenditure!$A246,gDP!$B$6:$B$271))=0,"",INDEX([2]pivotTable!AA$310:AA$615,MATCH(totalExpenditure!$A246,[2]pivotTable!$A$310:$A$615,0))/100*INDEX(gDP!AP$6:AP$271,MATCH(totalExpenditure!$A246,gDP!$B$6:$B$271)))</f>
        <v>#N/A</v>
      </c>
      <c r="CA246" s="77" t="e">
        <f>IF(INDEX([2]pivotTable!AB$310:AB$615,MATCH(totalExpenditure!$A246,[2]pivotTable!$A$310:$A$615,0))/100*INDEX(gDP!AQ$6:AQ$271,MATCH(totalExpenditure!$A246,gDP!$B$6:$B$271))=0,"",INDEX([2]pivotTable!AB$310:AB$615,MATCH(totalExpenditure!$A246,[2]pivotTable!$A$310:$A$615,0))/100*INDEX(gDP!AQ$6:AQ$271,MATCH(totalExpenditure!$A246,gDP!$B$6:$B$271)))</f>
        <v>#N/A</v>
      </c>
      <c r="CB246" s="77" t="e">
        <f>IF(INDEX([2]pivotTable!AC$310:AC$615,MATCH(totalExpenditure!$A246,[2]pivotTable!$A$310:$A$615,0))/100*INDEX(gDP!AR$6:AR$271,MATCH(totalExpenditure!$A246,gDP!$B$6:$B$271))=0,"",INDEX([2]pivotTable!AC$310:AC$615,MATCH(totalExpenditure!$A246,[2]pivotTable!$A$310:$A$615,0))/100*INDEX(gDP!AR$6:AR$271,MATCH(totalExpenditure!$A246,gDP!$B$6:$B$271)))</f>
        <v>#N/A</v>
      </c>
      <c r="CC246" s="77" t="e">
        <f>IF(INDEX([2]pivotTable!AD$310:AD$615,MATCH(totalExpenditure!$A246,[2]pivotTable!$A$310:$A$615,0))/100*INDEX(gDP!AS$6:AS$271,MATCH(totalExpenditure!$A246,gDP!$B$6:$B$271))=0,"",INDEX([2]pivotTable!AD$310:AD$615,MATCH(totalExpenditure!$A246,[2]pivotTable!$A$310:$A$615,0))/100*INDEX(gDP!AS$6:AS$271,MATCH(totalExpenditure!$A246,gDP!$B$6:$B$271)))</f>
        <v>#N/A</v>
      </c>
      <c r="CD246" s="77" t="e">
        <f>IF(INDEX([2]pivotTable!AE$310:AE$615,MATCH(totalExpenditure!$A246,[2]pivotTable!$A$310:$A$615,0))/100*INDEX(gDP!AT$6:AT$271,MATCH(totalExpenditure!$A246,gDP!$B$6:$B$271))=0,"",INDEX([2]pivotTable!AE$310:AE$615,MATCH(totalExpenditure!$A246,[2]pivotTable!$A$310:$A$615,0))/100*INDEX(gDP!AT$6:AT$271,MATCH(totalExpenditure!$A246,gDP!$B$6:$B$271)))</f>
        <v>#N/A</v>
      </c>
      <c r="CE246" s="77" t="e">
        <f>IF(INDEX([2]pivotTable!AF$310:AF$615,MATCH(totalExpenditure!$A246,[2]pivotTable!$A$310:$A$615,0))/100*INDEX(gDP!AU$6:AU$271,MATCH(totalExpenditure!$A246,gDP!$B$6:$B$271))=0,"",INDEX([2]pivotTable!AF$310:AF$615,MATCH(totalExpenditure!$A246,[2]pivotTable!$A$310:$A$615,0))/100*INDEX(gDP!AU$6:AU$271,MATCH(totalExpenditure!$A246,gDP!$B$6:$B$271)))</f>
        <v>#N/A</v>
      </c>
      <c r="CF246" s="77" t="e">
        <f>IF(INDEX([2]pivotTable!AG$310:AG$615,MATCH(totalExpenditure!$A246,[2]pivotTable!$A$310:$A$615,0))/100*INDEX(gDP!AV$6:AV$271,MATCH(totalExpenditure!$A246,gDP!$B$6:$B$271))=0,"",INDEX([2]pivotTable!AG$310:AG$615,MATCH(totalExpenditure!$A246,[2]pivotTable!$A$310:$A$615,0))/100*INDEX(gDP!AV$6:AV$271,MATCH(totalExpenditure!$A246,gDP!$B$6:$B$271)))</f>
        <v>#N/A</v>
      </c>
      <c r="CG246" s="77" t="e">
        <f>IF(INDEX([2]pivotTable!AH$310:AH$615,MATCH(totalExpenditure!$A246,[2]pivotTable!$A$310:$A$615,0))/100*INDEX(gDP!AW$6:AW$271,MATCH(totalExpenditure!$A246,gDP!$B$6:$B$271))=0,"",INDEX([2]pivotTable!AH$310:AH$615,MATCH(totalExpenditure!$A246,[2]pivotTable!$A$310:$A$615,0))/100*INDEX(gDP!AW$6:AW$271,MATCH(totalExpenditure!$A246,gDP!$B$6:$B$271)))</f>
        <v>#N/A</v>
      </c>
      <c r="CH246" s="77" t="e">
        <f>IF(INDEX([2]pivotTable!AI$310:AI$615,MATCH(totalExpenditure!$A246,[2]pivotTable!$A$310:$A$615,0))/100*INDEX(gDP!AX$6:AX$271,MATCH(totalExpenditure!$A246,gDP!$B$6:$B$271))=0,"",INDEX([2]pivotTable!AI$310:AI$615,MATCH(totalExpenditure!$A246,[2]pivotTable!$A$310:$A$615,0))/100*INDEX(gDP!AX$6:AX$271,MATCH(totalExpenditure!$A246,gDP!$B$6:$B$271)))</f>
        <v>#N/A</v>
      </c>
      <c r="CI246" s="77" t="e">
        <f>IF(INDEX([2]pivotTable!AJ$310:AJ$615,MATCH(totalExpenditure!$A246,[2]pivotTable!$A$310:$A$615,0))/100*INDEX(gDP!AY$6:AY$271,MATCH(totalExpenditure!$A246,gDP!$B$6:$B$271))=0,"",INDEX([2]pivotTable!AJ$310:AJ$615,MATCH(totalExpenditure!$A246,[2]pivotTable!$A$310:$A$615,0))/100*INDEX(gDP!AY$6:AY$271,MATCH(totalExpenditure!$A246,gDP!$B$6:$B$271)))</f>
        <v>#N/A</v>
      </c>
      <c r="CJ246" s="77" t="e">
        <f>IF(INDEX([2]pivotTable!AK$310:AK$615,MATCH(totalExpenditure!$A246,[2]pivotTable!$A$310:$A$615,0))/100*INDEX(gDP!AZ$6:AZ$271,MATCH(totalExpenditure!$A246,gDP!$B$6:$B$271))=0,"",INDEX([2]pivotTable!AK$310:AK$615,MATCH(totalExpenditure!$A246,[2]pivotTable!$A$310:$A$615,0))/100*INDEX(gDP!AZ$6:AZ$271,MATCH(totalExpenditure!$A246,gDP!$B$6:$B$271)))</f>
        <v>#N/A</v>
      </c>
      <c r="CK246" s="77" t="e">
        <f>IF(INDEX([2]pivotTable!AL$310:AL$615,MATCH(totalExpenditure!$A246,[2]pivotTable!$A$310:$A$615,0))/100*INDEX(gDP!BA$6:BA$271,MATCH(totalExpenditure!$A246,gDP!$B$6:$B$271))=0,"",INDEX([2]pivotTable!AL$310:AL$615,MATCH(totalExpenditure!$A246,[2]pivotTable!$A$310:$A$615,0))/100*INDEX(gDP!BA$6:BA$271,MATCH(totalExpenditure!$A246,gDP!$B$6:$B$271)))</f>
        <v>#N/A</v>
      </c>
      <c r="CL246" s="77" t="e">
        <f>IF(INDEX([2]pivotTable!AM$310:AM$615,MATCH(totalExpenditure!$A246,[2]pivotTable!$A$310:$A$615,0))/100*INDEX(gDP!BB$6:BB$271,MATCH(totalExpenditure!$A246,gDP!$B$6:$B$271))=0,"",INDEX([2]pivotTable!AM$310:AM$615,MATCH(totalExpenditure!$A246,[2]pivotTable!$A$310:$A$615,0))/100*INDEX(gDP!BB$6:BB$271,MATCH(totalExpenditure!$A246,gDP!$B$6:$B$271)))</f>
        <v>#N/A</v>
      </c>
      <c r="CM246" s="77" t="e">
        <f>IF(INDEX([2]pivotTable!AN$310:AN$615,MATCH(totalExpenditure!$A246,[2]pivotTable!$A$310:$A$615,0))/100*INDEX(gDP!BC$6:BC$271,MATCH(totalExpenditure!$A246,gDP!$B$6:$B$271))=0,"",INDEX([2]pivotTable!AN$310:AN$615,MATCH(totalExpenditure!$A246,[2]pivotTable!$A$310:$A$615,0))/100*INDEX(gDP!BC$6:BC$271,MATCH(totalExpenditure!$A246,gDP!$B$6:$B$271)))</f>
        <v>#N/A</v>
      </c>
      <c r="CN246" s="77" t="e">
        <f>IF(INDEX([2]pivotTable!AO$310:AO$615,MATCH(totalExpenditure!$A246,[2]pivotTable!$A$310:$A$615,0))/100*INDEX(gDP!BD$6:BD$271,MATCH(totalExpenditure!$A246,gDP!$B$6:$B$271))=0,"",INDEX([2]pivotTable!AO$310:AO$615,MATCH(totalExpenditure!$A246,[2]pivotTable!$A$310:$A$615,0))/100*INDEX(gDP!BD$6:BD$271,MATCH(totalExpenditure!$A246,gDP!$B$6:$B$271)))</f>
        <v>#N/A</v>
      </c>
      <c r="CO246" s="77" t="e">
        <f>IF(INDEX([2]pivotTable!AP$310:AP$615,MATCH(totalExpenditure!$A246,[2]pivotTable!$A$310:$A$615,0))/100*INDEX(gDP!BE$6:BE$271,MATCH(totalExpenditure!$A246,gDP!$B$6:$B$271))=0,"",INDEX([2]pivotTable!AP$310:AP$615,MATCH(totalExpenditure!$A246,[2]pivotTable!$A$310:$A$615,0))/100*INDEX(gDP!BE$6:BE$271,MATCH(totalExpenditure!$A246,gDP!$B$6:$B$271)))</f>
        <v>#N/A</v>
      </c>
      <c r="CP246" s="77" t="e">
        <f>IF(INDEX([2]pivotTable!AQ$310:AQ$615,MATCH(totalExpenditure!$A246,[2]pivotTable!$A$310:$A$615,0))/100*INDEX(gDP!BF$6:BF$271,MATCH(totalExpenditure!$A246,gDP!$B$6:$B$271))=0,"",INDEX([2]pivotTable!AQ$310:AQ$615,MATCH(totalExpenditure!$A246,[2]pivotTable!$A$310:$A$615,0))/100*INDEX(gDP!BF$6:BF$271,MATCH(totalExpenditure!$A246,gDP!$B$6:$B$271)))</f>
        <v>#N/A</v>
      </c>
      <c r="CQ246" s="77" t="e">
        <f>IF(INDEX([2]pivotTable!AR$310:AR$615,MATCH(totalExpenditure!$A246,[2]pivotTable!$A$310:$A$615,0))/100*INDEX(gDP!BG$6:BG$271,MATCH(totalExpenditure!$A246,gDP!$B$6:$B$271))=0,"",INDEX([2]pivotTable!AR$310:AR$615,MATCH(totalExpenditure!$A246,[2]pivotTable!$A$310:$A$615,0))/100*INDEX(gDP!BG$6:BG$271,MATCH(totalExpenditure!$A246,gDP!$B$6:$B$271)))</f>
        <v>#N/A</v>
      </c>
      <c r="CR246" s="77" t="e">
        <f>IF(INDEX([2]pivotTable!AS$310:AS$615,MATCH(totalExpenditure!$A246,[2]pivotTable!$A$310:$A$615,0))/100*INDEX(gDP!BH$6:BH$271,MATCH(totalExpenditure!$A246,gDP!$B$6:$B$271))=0,"",INDEX([2]pivotTable!AS$310:AS$615,MATCH(totalExpenditure!$A246,[2]pivotTable!$A$310:$A$615,0))/100*INDEX(gDP!BH$6:BH$271,MATCH(totalExpenditure!$A246,gDP!$B$6:$B$271)))</f>
        <v>#N/A</v>
      </c>
      <c r="CS246" s="77" t="e">
        <f>IF(INDEX([2]pivotTable!AT$310:AT$615,MATCH(totalExpenditure!$A246,[2]pivotTable!$A$310:$A$615,0))/100*INDEX(gDP!BI$6:BI$271,MATCH(totalExpenditure!$A246,gDP!$B$6:$B$271))=0,"",INDEX([2]pivotTable!AT$310:AT$615,MATCH(totalExpenditure!$A246,[2]pivotTable!$A$310:$A$615,0))/100*INDEX(gDP!BI$6:BI$271,MATCH(totalExpenditure!$A246,gDP!$B$6:$B$271)))</f>
        <v>#N/A</v>
      </c>
      <c r="CT246" s="77" t="e">
        <f>IF(INDEX([2]pivotTable!AU$310:AU$615,MATCH(totalExpenditure!$A246,[2]pivotTable!$A$310:$A$615,0))/100*INDEX(gDP!BJ$6:BJ$271,MATCH(totalExpenditure!$A246,gDP!$B$6:$B$271))=0,"",INDEX([2]pivotTable!AU$310:AU$615,MATCH(totalExpenditure!$A246,[2]pivotTable!$A$310:$A$615,0))/100*INDEX(gDP!BJ$6:BJ$271,MATCH(totalExpenditure!$A246,gDP!$B$6:$B$271)))</f>
        <v>#N/A</v>
      </c>
      <c r="CU246" s="77" t="e">
        <f>IF(INDEX([2]pivotTable!AV$310:AV$615,MATCH(totalExpenditure!$A246,[2]pivotTable!$A$310:$A$615,0))/100*INDEX(gDP!BK$6:BK$271,MATCH(totalExpenditure!$A246,gDP!$B$6:$B$271))=0,"",INDEX([2]pivotTable!AV$310:AV$615,MATCH(totalExpenditure!$A246,[2]pivotTable!$A$310:$A$615,0))/100*INDEX(gDP!BK$6:BK$271,MATCH(totalExpenditure!$A246,gDP!$B$6:$B$271)))</f>
        <v>#N/A</v>
      </c>
      <c r="CV246" s="77" t="e">
        <f>IF(INDEX([2]pivotTable!AW$310:AW$615,MATCH(totalExpenditure!$A246,[2]pivotTable!$A$310:$A$615,0))/100*INDEX(gDP!BL$6:BL$271,MATCH(totalExpenditure!$A246,gDP!$B$6:$B$271))=0,"",INDEX([2]pivotTable!AW$310:AW$615,MATCH(totalExpenditure!$A246,[2]pivotTable!$A$310:$A$615,0))/100*INDEX(gDP!BL$6:BL$271,MATCH(totalExpenditure!$A246,gDP!$B$6:$B$271)))</f>
        <v>#N/A</v>
      </c>
      <c r="CW246" s="77" t="e">
        <f>IF(INDEX([2]pivotTable!AX$310:AX$615,MATCH(totalExpenditure!$A246,[2]pivotTable!$A$310:$A$615,0))/100*INDEX(gDP!BM$6:BM$271,MATCH(totalExpenditure!$A246,gDP!$B$6:$B$271))=0,"",INDEX([2]pivotTable!AX$310:AX$615,MATCH(totalExpenditure!$A246,[2]pivotTable!$A$310:$A$615,0))/100*INDEX(gDP!BM$6:BM$271,MATCH(totalExpenditure!$A246,gDP!$B$6:$B$271)))</f>
        <v>#N/A</v>
      </c>
      <c r="CX246" s="77" t="e">
        <f>IF(INDEX([2]pivotTable!AY$310:AY$615,MATCH(totalExpenditure!$A246,[2]pivotTable!$A$310:$A$615,0))/100*INDEX(gDP!BN$6:BN$271,MATCH(totalExpenditure!$A246,gDP!$B$6:$B$271))=0,"",INDEX([2]pivotTable!AY$310:AY$615,MATCH(totalExpenditure!$A246,[2]pivotTable!$A$310:$A$615,0))/100*INDEX(gDP!BN$6:BN$271,MATCH(totalExpenditure!$A246,gDP!$B$6:$B$271)))</f>
        <v>#N/A</v>
      </c>
      <c r="CY246" s="77" t="e">
        <f>IF(INDEX([2]pivotTable!AZ$310:AZ$615,MATCH(totalExpenditure!$A246,[2]pivotTable!$A$310:$A$615,0))/100*INDEX(gDP!BO$6:BO$271,MATCH(totalExpenditure!$A246,gDP!$B$6:$B$271))=0,"",INDEX([2]pivotTable!AZ$310:AZ$615,MATCH(totalExpenditure!$A246,[2]pivotTable!$A$310:$A$615,0))/100*INDEX(gDP!BO$6:BO$271,MATCH(totalExpenditure!$A246,gDP!$B$6:$B$271)))</f>
        <v>#N/A</v>
      </c>
      <c r="CZ246" s="77" t="e">
        <f>IF(B246="","",IF(BA246="","",B246-B246+INDEX(gDP!Q$6:Q$271,MATCH(totalExpenditure!$A246,gDP!$B$6:$B$271))))</f>
        <v>#N/A</v>
      </c>
      <c r="DA246" s="77" t="e">
        <f>IF(C246="","",IF(BB246="","",C246-C246+INDEX(gDP!R$6:R$271,MATCH(totalExpenditure!$A246,gDP!$B$6:$B$271))))</f>
        <v>#N/A</v>
      </c>
      <c r="DB246" s="77" t="e">
        <f>IF(D246="","",IF(BC246="","",D246-D246+INDEX(gDP!S$6:S$271,MATCH(totalExpenditure!$A246,gDP!$B$6:$B$271))))</f>
        <v>#N/A</v>
      </c>
      <c r="DC246" s="77" t="e">
        <f>IF(E246="","",IF(BD246="","",E246-E246+INDEX(gDP!T$6:T$271,MATCH(totalExpenditure!$A246,gDP!$B$6:$B$271))))</f>
        <v>#N/A</v>
      </c>
      <c r="DD246" s="77" t="e">
        <f>IF(F246="","",IF(BE246="","",F246-F246+INDEX(gDP!U$6:U$271,MATCH(totalExpenditure!$A246,gDP!$B$6:$B$271))))</f>
        <v>#N/A</v>
      </c>
      <c r="DE246" s="77" t="e">
        <f>IF(G246="","",IF(BF246="","",G246-G246+INDEX(gDP!V$6:V$271,MATCH(totalExpenditure!$A246,gDP!$B$6:$B$271))))</f>
        <v>#N/A</v>
      </c>
      <c r="DF246" s="77" t="e">
        <f>IF(H246="","",IF(BG246="","",H246-H246+INDEX(gDP!W$6:W$271,MATCH(totalExpenditure!$A246,gDP!$B$6:$B$271))))</f>
        <v>#N/A</v>
      </c>
      <c r="DG246" s="77" t="e">
        <f>IF(I246="","",IF(BH246="","",I246-I246+INDEX(gDP!X$6:X$271,MATCH(totalExpenditure!$A246,gDP!$B$6:$B$271))))</f>
        <v>#N/A</v>
      </c>
      <c r="DH246" s="77" t="e">
        <f>IF(J246="","",IF(BI246="","",J246-J246+INDEX(gDP!Y$6:Y$271,MATCH(totalExpenditure!$A246,gDP!$B$6:$B$271))))</f>
        <v>#N/A</v>
      </c>
      <c r="DI246" s="77" t="e">
        <f>IF(K246="","",IF(BJ246="","",K246-K246+INDEX(gDP!Z$6:Z$271,MATCH(totalExpenditure!$A246,gDP!$B$6:$B$271))))</f>
        <v>#N/A</v>
      </c>
      <c r="DJ246" s="77" t="e">
        <f>IF(L246="","",IF(BK246="","",L246-L246+INDEX(gDP!AA$6:AA$271,MATCH(totalExpenditure!$A246,gDP!$B$6:$B$271))))</f>
        <v>#N/A</v>
      </c>
      <c r="DK246" s="77" t="e">
        <f>IF(M246="","",IF(BL246="","",M246-M246+INDEX(gDP!AB$6:AB$271,MATCH(totalExpenditure!$A246,gDP!$B$6:$B$271))))</f>
        <v>#N/A</v>
      </c>
      <c r="DL246" s="77" t="e">
        <f>IF(N246="","",IF(BM246="","",N246-N246+INDEX(gDP!AC$6:AC$271,MATCH(totalExpenditure!$A246,gDP!$B$6:$B$271))))</f>
        <v>#N/A</v>
      </c>
      <c r="DM246" s="77" t="e">
        <f>IF(O246="","",IF(BN246="","",O246-O246+INDEX(gDP!AD$6:AD$271,MATCH(totalExpenditure!$A246,gDP!$B$6:$B$271))))</f>
        <v>#N/A</v>
      </c>
      <c r="DN246" s="77" t="e">
        <f>IF(P246="","",IF(BO246="","",P246-P246+INDEX(gDP!AE$6:AE$271,MATCH(totalExpenditure!$A246,gDP!$B$6:$B$271))))</f>
        <v>#N/A</v>
      </c>
      <c r="DO246" s="77" t="e">
        <f>IF(Q246="","",IF(BP246="","",Q246-Q246+INDEX(gDP!AF$6:AF$271,MATCH(totalExpenditure!$A246,gDP!$B$6:$B$271))))</f>
        <v>#N/A</v>
      </c>
      <c r="DP246" s="77" t="e">
        <f>IF(R246="","",IF(BQ246="","",R246-R246+INDEX(gDP!AG$6:AG$271,MATCH(totalExpenditure!$A246,gDP!$B$6:$B$271))))</f>
        <v>#N/A</v>
      </c>
      <c r="DQ246" s="77" t="e">
        <f>IF(S246="","",IF(BR246="","",S246-S246+INDEX(gDP!AH$6:AH$271,MATCH(totalExpenditure!$A246,gDP!$B$6:$B$271))))</f>
        <v>#N/A</v>
      </c>
      <c r="DR246" s="77" t="e">
        <f>IF(T246="","",IF(BS246="","",T246-T246+INDEX(gDP!AI$6:AI$271,MATCH(totalExpenditure!$A246,gDP!$B$6:$B$271))))</f>
        <v>#N/A</v>
      </c>
      <c r="DS246" s="77" t="e">
        <f>IF(U246="","",IF(BT246="","",U246-U246+INDEX(gDP!AJ$6:AJ$271,MATCH(totalExpenditure!$A246,gDP!$B$6:$B$271))))</f>
        <v>#N/A</v>
      </c>
      <c r="DT246" s="77" t="e">
        <f>IF(V246="","",IF(BU246="","",V246-V246+INDEX(gDP!AK$6:AK$271,MATCH(totalExpenditure!$A246,gDP!$B$6:$B$271))))</f>
        <v>#N/A</v>
      </c>
      <c r="DU246" s="77" t="e">
        <f>IF(W246="","",IF(BV246="","",W246-W246+INDEX(gDP!AL$6:AL$271,MATCH(totalExpenditure!$A246,gDP!$B$6:$B$271))))</f>
        <v>#N/A</v>
      </c>
      <c r="DV246" s="77" t="e">
        <f>IF(X246="","",IF(BW246="","",X246-X246+INDEX(gDP!AM$6:AM$271,MATCH(totalExpenditure!$A246,gDP!$B$6:$B$271))))</f>
        <v>#N/A</v>
      </c>
      <c r="DW246" s="77" t="e">
        <f>IF(Y246="","",IF(BX246="","",Y246-Y246+INDEX(gDP!AN$6:AN$271,MATCH(totalExpenditure!$A246,gDP!$B$6:$B$271))))</f>
        <v>#N/A</v>
      </c>
      <c r="DX246" s="77" t="e">
        <f>IF(Z246="","",IF(BY246="","",Z246-Z246+INDEX(gDP!AO$6:AO$271,MATCH(totalExpenditure!$A246,gDP!$B$6:$B$271))))</f>
        <v>#N/A</v>
      </c>
      <c r="DY246" s="77" t="e">
        <f>IF(AA246="","",IF(BZ246="","",AA246-AA246+INDEX(gDP!AP$6:AP$271,MATCH(totalExpenditure!$A246,gDP!$B$6:$B$271))))</f>
        <v>#N/A</v>
      </c>
      <c r="DZ246" s="77" t="e">
        <f>IF(AB246="","",IF(CA246="","",AB246-AB246+INDEX(gDP!AQ$6:AQ$271,MATCH(totalExpenditure!$A246,gDP!$B$6:$B$271))))</f>
        <v>#N/A</v>
      </c>
      <c r="EA246" s="77" t="e">
        <f>IF(AC246="","",IF(CB246="","",AC246-AC246+INDEX(gDP!AR$6:AR$271,MATCH(totalExpenditure!$A246,gDP!$B$6:$B$271))))</f>
        <v>#N/A</v>
      </c>
      <c r="EB246" s="77" t="e">
        <f>IF(AD246="","",IF(CC246="","",AD246-AD246+INDEX(gDP!AS$6:AS$271,MATCH(totalExpenditure!$A246,gDP!$B$6:$B$271))))</f>
        <v>#N/A</v>
      </c>
      <c r="EC246" s="77" t="e">
        <f>IF(AE246="","",IF(CD246="","",AE246-AE246+INDEX(gDP!AT$6:AT$271,MATCH(totalExpenditure!$A246,gDP!$B$6:$B$271))))</f>
        <v>#N/A</v>
      </c>
      <c r="ED246" s="77" t="e">
        <f>IF(AF246="","",IF(CE246="","",AF246-AF246+INDEX(gDP!AU$6:AU$271,MATCH(totalExpenditure!$A246,gDP!$B$6:$B$271))))</f>
        <v>#N/A</v>
      </c>
      <c r="EE246" s="77" t="e">
        <f>IF(AG246="","",IF(CF246="","",AG246-AG246+INDEX(gDP!AV$6:AV$271,MATCH(totalExpenditure!$A246,gDP!$B$6:$B$271))))</f>
        <v>#N/A</v>
      </c>
      <c r="EF246" s="77" t="e">
        <f>IF(AH246="","",IF(CG246="","",AH246-AH246+INDEX(gDP!AW$6:AW$271,MATCH(totalExpenditure!$A246,gDP!$B$6:$B$271))))</f>
        <v>#N/A</v>
      </c>
      <c r="EG246" s="77" t="e">
        <f>IF(AI246="","",IF(CH246="","",AI246-AI246+INDEX(gDP!AX$6:AX$271,MATCH(totalExpenditure!$A246,gDP!$B$6:$B$271))))</f>
        <v>#N/A</v>
      </c>
      <c r="EH246" s="77" t="e">
        <f>IF(AJ246="","",IF(CI246="","",AJ246-AJ246+INDEX(gDP!AY$6:AY$271,MATCH(totalExpenditure!$A246,gDP!$B$6:$B$271))))</f>
        <v>#N/A</v>
      </c>
      <c r="EI246" s="77" t="e">
        <f>IF(AK246="","",IF(CJ246="","",AK246-AK246+INDEX(gDP!AZ$6:AZ$271,MATCH(totalExpenditure!$A246,gDP!$B$6:$B$271))))</f>
        <v>#N/A</v>
      </c>
      <c r="EJ246" s="77" t="e">
        <f>IF(AL246="","",IF(CK246="","",AL246-AL246+INDEX(gDP!BA$6:BA$271,MATCH(totalExpenditure!$A246,gDP!$B$6:$B$271))))</f>
        <v>#N/A</v>
      </c>
      <c r="EK246" s="77" t="e">
        <f>IF(AM246="","",IF(CL246="","",AM246-AM246+INDEX(gDP!BB$6:BB$271,MATCH(totalExpenditure!$A246,gDP!$B$6:$B$271))))</f>
        <v>#N/A</v>
      </c>
      <c r="EL246" s="77" t="e">
        <f>IF(AN246="","",IF(CM246="","",AN246-AN246+INDEX(gDP!BC$6:BC$271,MATCH(totalExpenditure!$A246,gDP!$B$6:$B$271))))</f>
        <v>#N/A</v>
      </c>
      <c r="EM246" s="77" t="e">
        <f>IF(AO246="","",IF(CN246="","",AO246-AO246+INDEX(gDP!BD$6:BD$271,MATCH(totalExpenditure!$A246,gDP!$B$6:$B$271))))</f>
        <v>#N/A</v>
      </c>
      <c r="EN246" s="77" t="e">
        <f>IF(AP246="","",IF(CO246="","",AP246-AP246+INDEX(gDP!BE$6:BE$271,MATCH(totalExpenditure!$A246,gDP!$B$6:$B$271))))</f>
        <v>#N/A</v>
      </c>
      <c r="EO246" s="77" t="e">
        <f>IF(AQ246="","",IF(CP246="","",AQ246-AQ246+INDEX(gDP!BF$6:BF$271,MATCH(totalExpenditure!$A246,gDP!$B$6:$B$271))))</f>
        <v>#N/A</v>
      </c>
      <c r="EP246" s="77" t="e">
        <f>IF(AR246="","",IF(CQ246="","",AR246-AR246+INDEX(gDP!BG$6:BG$271,MATCH(totalExpenditure!$A246,gDP!$B$6:$B$271))))</f>
        <v>#N/A</v>
      </c>
      <c r="EQ246" s="77" t="e">
        <f>IF(AS246="","",IF(CR246="","",AS246-AS246+INDEX(gDP!BH$6:BH$271,MATCH(totalExpenditure!$A246,gDP!$B$6:$B$271))))</f>
        <v>#N/A</v>
      </c>
      <c r="ER246" s="77" t="e">
        <f>IF(AT246="","",IF(CS246="","",AT246-AT246+INDEX(gDP!BI$6:BI$271,MATCH(totalExpenditure!$A246,gDP!$B$6:$B$271))))</f>
        <v>#N/A</v>
      </c>
      <c r="ES246" s="77" t="e">
        <f>IF(AU246="","",IF(CT246="","",AU246-AU246+INDEX(gDP!BJ$6:BJ$271,MATCH(totalExpenditure!$A246,gDP!$B$6:$B$271))))</f>
        <v>#N/A</v>
      </c>
      <c r="ET246" s="77" t="e">
        <f>IF(AV246="","",IF(CU246="","",AV246-AV246+INDEX(gDP!BK$6:BK$271,MATCH(totalExpenditure!$A246,gDP!$B$6:$B$271))))</f>
        <v>#N/A</v>
      </c>
      <c r="EU246" s="77" t="e">
        <f>IF(AW246="","",IF(CV246="","",AW246-AW246+INDEX(gDP!BL$6:BL$271,MATCH(totalExpenditure!$A246,gDP!$B$6:$B$271))))</f>
        <v>#N/A</v>
      </c>
      <c r="EV246" s="77" t="e">
        <f>IF(AX246="","",IF(CW246="","",AX246-AX246+INDEX(gDP!BM$6:BM$271,MATCH(totalExpenditure!$A246,gDP!$B$6:$B$271))))</f>
        <v>#N/A</v>
      </c>
      <c r="EW246" s="77" t="e">
        <f>IF(AY246="","",IF(CX246="","",AY246-AY246+INDEX(gDP!BN$6:BN$271,MATCH(totalExpenditure!$A246,gDP!$B$6:$B$271))))</f>
        <v>#N/A</v>
      </c>
      <c r="EX246" s="77" t="e">
        <f>IF(AZ246="","",IF(CY246="","",AZ246-AZ246+INDEX(gDP!BO$6:BO$271,MATCH(totalExpenditure!$A246,gDP!$B$6:$B$271))))</f>
        <v>#N/A</v>
      </c>
    </row>
    <row r="247" spans="1:154" x14ac:dyDescent="0.35">
      <c r="A247" t="s">
        <v>703</v>
      </c>
      <c r="B247" s="77" t="str">
        <f>IF(INDEX([2]pivotTable!B$3:B$308,MATCH(totalExpenditure!$A247,[2]pivotTable!$A$3:$A$308,0))/100*INDEX(gDP!Q$6:Q$271,MATCH(totalExpenditure!$A247,gDP!$B$6:$B$271))=0,"",INDEX([2]pivotTable!B$3:B$308,MATCH(totalExpenditure!$A247,[2]pivotTable!$A$3:$A$308,0))/100*INDEX(gDP!Q$6:Q$271,MATCH(totalExpenditure!$A247,gDP!$B$6:$B$271)))</f>
        <v/>
      </c>
      <c r="C247" s="77" t="str">
        <f>IF(INDEX([2]pivotTable!C$3:C$308,MATCH(totalExpenditure!$A247,[2]pivotTable!$A$3:$A$308,0))/100*INDEX(gDP!R$6:R$271,MATCH(totalExpenditure!$A247,gDP!$B$6:$B$271))=0,"",INDEX([2]pivotTable!C$3:C$308,MATCH(totalExpenditure!$A247,[2]pivotTable!$A$3:$A$308,0))/100*INDEX(gDP!R$6:R$271,MATCH(totalExpenditure!$A247,gDP!$B$6:$B$271)))</f>
        <v/>
      </c>
      <c r="D247" s="77" t="str">
        <f>IF(INDEX([2]pivotTable!D$3:D$308,MATCH(totalExpenditure!$A247,[2]pivotTable!$A$3:$A$308,0))/100*INDEX(gDP!S$6:S$271,MATCH(totalExpenditure!$A247,gDP!$B$6:$B$271))=0,"",INDEX([2]pivotTable!D$3:D$308,MATCH(totalExpenditure!$A247,[2]pivotTable!$A$3:$A$308,0))/100*INDEX(gDP!S$6:S$271,MATCH(totalExpenditure!$A247,gDP!$B$6:$B$271)))</f>
        <v/>
      </c>
      <c r="E247" s="77" t="str">
        <f>IF(INDEX([2]pivotTable!E$3:E$308,MATCH(totalExpenditure!$A247,[2]pivotTable!$A$3:$A$308,0))/100*INDEX(gDP!T$6:T$271,MATCH(totalExpenditure!$A247,gDP!$B$6:$B$271))=0,"",INDEX([2]pivotTable!E$3:E$308,MATCH(totalExpenditure!$A247,[2]pivotTable!$A$3:$A$308,0))/100*INDEX(gDP!T$6:T$271,MATCH(totalExpenditure!$A247,gDP!$B$6:$B$271)))</f>
        <v/>
      </c>
      <c r="F247" s="77" t="str">
        <f>IF(INDEX([2]pivotTable!F$3:F$308,MATCH(totalExpenditure!$A247,[2]pivotTable!$A$3:$A$308,0))/100*INDEX(gDP!U$6:U$271,MATCH(totalExpenditure!$A247,gDP!$B$6:$B$271))=0,"",INDEX([2]pivotTable!F$3:F$308,MATCH(totalExpenditure!$A247,[2]pivotTable!$A$3:$A$308,0))/100*INDEX(gDP!U$6:U$271,MATCH(totalExpenditure!$A247,gDP!$B$6:$B$271)))</f>
        <v/>
      </c>
      <c r="G247" s="77" t="str">
        <f>IF(INDEX([2]pivotTable!G$3:G$308,MATCH(totalExpenditure!$A247,[2]pivotTable!$A$3:$A$308,0))/100*INDEX(gDP!V$6:V$271,MATCH(totalExpenditure!$A247,gDP!$B$6:$B$271))=0,"",INDEX([2]pivotTable!G$3:G$308,MATCH(totalExpenditure!$A247,[2]pivotTable!$A$3:$A$308,0))/100*INDEX(gDP!V$6:V$271,MATCH(totalExpenditure!$A247,gDP!$B$6:$B$271)))</f>
        <v/>
      </c>
      <c r="H247" s="77" t="str">
        <f>IF(INDEX([2]pivotTable!H$3:H$308,MATCH(totalExpenditure!$A247,[2]pivotTable!$A$3:$A$308,0))/100*INDEX(gDP!W$6:W$271,MATCH(totalExpenditure!$A247,gDP!$B$6:$B$271))=0,"",INDEX([2]pivotTable!H$3:H$308,MATCH(totalExpenditure!$A247,[2]pivotTable!$A$3:$A$308,0))/100*INDEX(gDP!W$6:W$271,MATCH(totalExpenditure!$A247,gDP!$B$6:$B$271)))</f>
        <v/>
      </c>
      <c r="I247" s="77" t="str">
        <f>IF(INDEX([2]pivotTable!I$3:I$308,MATCH(totalExpenditure!$A247,[2]pivotTable!$A$3:$A$308,0))/100*INDEX(gDP!X$6:X$271,MATCH(totalExpenditure!$A247,gDP!$B$6:$B$271))=0,"",INDEX([2]pivotTable!I$3:I$308,MATCH(totalExpenditure!$A247,[2]pivotTable!$A$3:$A$308,0))/100*INDEX(gDP!X$6:X$271,MATCH(totalExpenditure!$A247,gDP!$B$6:$B$271)))</f>
        <v/>
      </c>
      <c r="J247" s="77" t="str">
        <f>IF(INDEX([2]pivotTable!J$3:J$308,MATCH(totalExpenditure!$A247,[2]pivotTable!$A$3:$A$308,0))/100*INDEX(gDP!Y$6:Y$271,MATCH(totalExpenditure!$A247,gDP!$B$6:$B$271))=0,"",INDEX([2]pivotTable!J$3:J$308,MATCH(totalExpenditure!$A247,[2]pivotTable!$A$3:$A$308,0))/100*INDEX(gDP!Y$6:Y$271,MATCH(totalExpenditure!$A247,gDP!$B$6:$B$271)))</f>
        <v/>
      </c>
      <c r="K247" s="77" t="str">
        <f>IF(INDEX([2]pivotTable!K$3:K$308,MATCH(totalExpenditure!$A247,[2]pivotTable!$A$3:$A$308,0))/100*INDEX(gDP!Z$6:Z$271,MATCH(totalExpenditure!$A247,gDP!$B$6:$B$271))=0,"",INDEX([2]pivotTable!K$3:K$308,MATCH(totalExpenditure!$A247,[2]pivotTable!$A$3:$A$308,0))/100*INDEX(gDP!Z$6:Z$271,MATCH(totalExpenditure!$A247,gDP!$B$6:$B$271)))</f>
        <v/>
      </c>
      <c r="L247" s="77" t="str">
        <f>IF(INDEX([2]pivotTable!L$3:L$308,MATCH(totalExpenditure!$A247,[2]pivotTable!$A$3:$A$308,0))/100*INDEX(gDP!AA$6:AA$271,MATCH(totalExpenditure!$A247,gDP!$B$6:$B$271))=0,"",INDEX([2]pivotTable!L$3:L$308,MATCH(totalExpenditure!$A247,[2]pivotTable!$A$3:$A$308,0))/100*INDEX(gDP!AA$6:AA$271,MATCH(totalExpenditure!$A247,gDP!$B$6:$B$271)))</f>
        <v/>
      </c>
      <c r="M247" s="77" t="str">
        <f>IF(INDEX([2]pivotTable!M$3:M$308,MATCH(totalExpenditure!$A247,[2]pivotTable!$A$3:$A$308,0))/100*INDEX(gDP!AB$6:AB$271,MATCH(totalExpenditure!$A247,gDP!$B$6:$B$271))=0,"",INDEX([2]pivotTable!M$3:M$308,MATCH(totalExpenditure!$A247,[2]pivotTable!$A$3:$A$308,0))/100*INDEX(gDP!AB$6:AB$271,MATCH(totalExpenditure!$A247,gDP!$B$6:$B$271)))</f>
        <v/>
      </c>
      <c r="N247" s="77" t="str">
        <f>IF(INDEX([2]pivotTable!N$3:N$308,MATCH(totalExpenditure!$A247,[2]pivotTable!$A$3:$A$308,0))/100*INDEX(gDP!AC$6:AC$271,MATCH(totalExpenditure!$A247,gDP!$B$6:$B$271))=0,"",INDEX([2]pivotTable!N$3:N$308,MATCH(totalExpenditure!$A247,[2]pivotTable!$A$3:$A$308,0))/100*INDEX(gDP!AC$6:AC$271,MATCH(totalExpenditure!$A247,gDP!$B$6:$B$271)))</f>
        <v/>
      </c>
      <c r="O247" s="77" t="str">
        <f>IF(INDEX([2]pivotTable!O$3:O$308,MATCH(totalExpenditure!$A247,[2]pivotTable!$A$3:$A$308,0))/100*INDEX(gDP!AD$6:AD$271,MATCH(totalExpenditure!$A247,gDP!$B$6:$B$271))=0,"",INDEX([2]pivotTable!O$3:O$308,MATCH(totalExpenditure!$A247,[2]pivotTable!$A$3:$A$308,0))/100*INDEX(gDP!AD$6:AD$271,MATCH(totalExpenditure!$A247,gDP!$B$6:$B$271)))</f>
        <v/>
      </c>
      <c r="P247" s="77" t="str">
        <f>IF(INDEX([2]pivotTable!P$3:P$308,MATCH(totalExpenditure!$A247,[2]pivotTable!$A$3:$A$308,0))/100*INDEX(gDP!AE$6:AE$271,MATCH(totalExpenditure!$A247,gDP!$B$6:$B$271))=0,"",INDEX([2]pivotTable!P$3:P$308,MATCH(totalExpenditure!$A247,[2]pivotTable!$A$3:$A$308,0))/100*INDEX(gDP!AE$6:AE$271,MATCH(totalExpenditure!$A247,gDP!$B$6:$B$271)))</f>
        <v/>
      </c>
      <c r="Q247" s="77" t="str">
        <f>IF(INDEX([2]pivotTable!Q$3:Q$308,MATCH(totalExpenditure!$A247,[2]pivotTable!$A$3:$A$308,0))/100*INDEX(gDP!AF$6:AF$271,MATCH(totalExpenditure!$A247,gDP!$B$6:$B$271))=0,"",INDEX([2]pivotTable!Q$3:Q$308,MATCH(totalExpenditure!$A247,[2]pivotTable!$A$3:$A$308,0))/100*INDEX(gDP!AF$6:AF$271,MATCH(totalExpenditure!$A247,gDP!$B$6:$B$271)))</f>
        <v/>
      </c>
      <c r="R247" s="77" t="str">
        <f>IF(INDEX([2]pivotTable!R$3:R$308,MATCH(totalExpenditure!$A247,[2]pivotTable!$A$3:$A$308,0))/100*INDEX(gDP!AG$6:AG$271,MATCH(totalExpenditure!$A247,gDP!$B$6:$B$271))=0,"",INDEX([2]pivotTable!R$3:R$308,MATCH(totalExpenditure!$A247,[2]pivotTable!$A$3:$A$308,0))/100*INDEX(gDP!AG$6:AG$271,MATCH(totalExpenditure!$A247,gDP!$B$6:$B$271)))</f>
        <v/>
      </c>
      <c r="S247" s="77" t="str">
        <f>IF(INDEX([2]pivotTable!S$3:S$308,MATCH(totalExpenditure!$A247,[2]pivotTable!$A$3:$A$308,0))/100*INDEX(gDP!AH$6:AH$271,MATCH(totalExpenditure!$A247,gDP!$B$6:$B$271))=0,"",INDEX([2]pivotTable!S$3:S$308,MATCH(totalExpenditure!$A247,[2]pivotTable!$A$3:$A$308,0))/100*INDEX(gDP!AH$6:AH$271,MATCH(totalExpenditure!$A247,gDP!$B$6:$B$271)))</f>
        <v/>
      </c>
      <c r="T247" s="77" t="str">
        <f>IF(INDEX([2]pivotTable!T$3:T$308,MATCH(totalExpenditure!$A247,[2]pivotTable!$A$3:$A$308,0))/100*INDEX(gDP!AI$6:AI$271,MATCH(totalExpenditure!$A247,gDP!$B$6:$B$271))=0,"",INDEX([2]pivotTable!T$3:T$308,MATCH(totalExpenditure!$A247,[2]pivotTable!$A$3:$A$308,0))/100*INDEX(gDP!AI$6:AI$271,MATCH(totalExpenditure!$A247,gDP!$B$6:$B$271)))</f>
        <v/>
      </c>
      <c r="U247" s="77" t="str">
        <f>IF(INDEX([2]pivotTable!U$3:U$308,MATCH(totalExpenditure!$A247,[2]pivotTable!$A$3:$A$308,0))/100*INDEX(gDP!AJ$6:AJ$271,MATCH(totalExpenditure!$A247,gDP!$B$6:$B$271))=0,"",INDEX([2]pivotTable!U$3:U$308,MATCH(totalExpenditure!$A247,[2]pivotTable!$A$3:$A$308,0))/100*INDEX(gDP!AJ$6:AJ$271,MATCH(totalExpenditure!$A247,gDP!$B$6:$B$271)))</f>
        <v/>
      </c>
      <c r="V247" s="77" t="str">
        <f>IF(INDEX([2]pivotTable!V$3:V$308,MATCH(totalExpenditure!$A247,[2]pivotTable!$A$3:$A$308,0))/100*INDEX(gDP!AK$6:AK$271,MATCH(totalExpenditure!$A247,gDP!$B$6:$B$271))=0,"",INDEX([2]pivotTable!V$3:V$308,MATCH(totalExpenditure!$A247,[2]pivotTable!$A$3:$A$308,0))/100*INDEX(gDP!AK$6:AK$271,MATCH(totalExpenditure!$A247,gDP!$B$6:$B$271)))</f>
        <v/>
      </c>
      <c r="W247" s="77" t="str">
        <f>IF(INDEX([2]pivotTable!W$3:W$308,MATCH(totalExpenditure!$A247,[2]pivotTable!$A$3:$A$308,0))/100*INDEX(gDP!AL$6:AL$271,MATCH(totalExpenditure!$A247,gDP!$B$6:$B$271))=0,"",INDEX([2]pivotTable!W$3:W$308,MATCH(totalExpenditure!$A247,[2]pivotTable!$A$3:$A$308,0))/100*INDEX(gDP!AL$6:AL$271,MATCH(totalExpenditure!$A247,gDP!$B$6:$B$271)))</f>
        <v/>
      </c>
      <c r="X247" s="77" t="str">
        <f>IF(INDEX([2]pivotTable!X$3:X$308,MATCH(totalExpenditure!$A247,[2]pivotTable!$A$3:$A$308,0))/100*INDEX(gDP!AM$6:AM$271,MATCH(totalExpenditure!$A247,gDP!$B$6:$B$271))=0,"",INDEX([2]pivotTable!X$3:X$308,MATCH(totalExpenditure!$A247,[2]pivotTable!$A$3:$A$308,0))/100*INDEX(gDP!AM$6:AM$271,MATCH(totalExpenditure!$A247,gDP!$B$6:$B$271)))</f>
        <v/>
      </c>
      <c r="Y247" s="77" t="str">
        <f>IF(INDEX([2]pivotTable!Y$3:Y$308,MATCH(totalExpenditure!$A247,[2]pivotTable!$A$3:$A$308,0))/100*INDEX(gDP!AN$6:AN$271,MATCH(totalExpenditure!$A247,gDP!$B$6:$B$271))=0,"",INDEX([2]pivotTable!Y$3:Y$308,MATCH(totalExpenditure!$A247,[2]pivotTable!$A$3:$A$308,0))/100*INDEX(gDP!AN$6:AN$271,MATCH(totalExpenditure!$A247,gDP!$B$6:$B$271)))</f>
        <v/>
      </c>
      <c r="Z247" s="77" t="str">
        <f>IF(INDEX([2]pivotTable!Z$3:Z$308,MATCH(totalExpenditure!$A247,[2]pivotTable!$A$3:$A$308,0))/100*INDEX(gDP!AO$6:AO$271,MATCH(totalExpenditure!$A247,gDP!$B$6:$B$271))=0,"",INDEX([2]pivotTable!Z$3:Z$308,MATCH(totalExpenditure!$A247,[2]pivotTable!$A$3:$A$308,0))/100*INDEX(gDP!AO$6:AO$271,MATCH(totalExpenditure!$A247,gDP!$B$6:$B$271)))</f>
        <v/>
      </c>
      <c r="AA247" s="77" t="str">
        <f>IF(INDEX([2]pivotTable!AA$3:AA$308,MATCH(totalExpenditure!$A247,[2]pivotTable!$A$3:$A$308,0))/100*INDEX(gDP!AP$6:AP$271,MATCH(totalExpenditure!$A247,gDP!$B$6:$B$271))=0,"",INDEX([2]pivotTable!AA$3:AA$308,MATCH(totalExpenditure!$A247,[2]pivotTable!$A$3:$A$308,0))/100*INDEX(gDP!AP$6:AP$271,MATCH(totalExpenditure!$A247,gDP!$B$6:$B$271)))</f>
        <v/>
      </c>
      <c r="AB247" s="77" t="str">
        <f>IF(INDEX([2]pivotTable!AB$3:AB$308,MATCH(totalExpenditure!$A247,[2]pivotTable!$A$3:$A$308,0))/100*INDEX(gDP!AQ$6:AQ$271,MATCH(totalExpenditure!$A247,gDP!$B$6:$B$271))=0,"",INDEX([2]pivotTable!AB$3:AB$308,MATCH(totalExpenditure!$A247,[2]pivotTable!$A$3:$A$308,0))/100*INDEX(gDP!AQ$6:AQ$271,MATCH(totalExpenditure!$A247,gDP!$B$6:$B$271)))</f>
        <v/>
      </c>
      <c r="AC247" s="77" t="str">
        <f>IF(INDEX([2]pivotTable!AC$3:AC$308,MATCH(totalExpenditure!$A247,[2]pivotTable!$A$3:$A$308,0))/100*INDEX(gDP!AR$6:AR$271,MATCH(totalExpenditure!$A247,gDP!$B$6:$B$271))=0,"",INDEX([2]pivotTable!AC$3:AC$308,MATCH(totalExpenditure!$A247,[2]pivotTable!$A$3:$A$308,0))/100*INDEX(gDP!AR$6:AR$271,MATCH(totalExpenditure!$A247,gDP!$B$6:$B$271)))</f>
        <v/>
      </c>
      <c r="AD247" s="77" t="str">
        <f>IF(INDEX([2]pivotTable!AD$3:AD$308,MATCH(totalExpenditure!$A247,[2]pivotTable!$A$3:$A$308,0))/100*INDEX(gDP!AS$6:AS$271,MATCH(totalExpenditure!$A247,gDP!$B$6:$B$271))=0,"",INDEX([2]pivotTable!AD$3:AD$308,MATCH(totalExpenditure!$A247,[2]pivotTable!$A$3:$A$308,0))/100*INDEX(gDP!AS$6:AS$271,MATCH(totalExpenditure!$A247,gDP!$B$6:$B$271)))</f>
        <v/>
      </c>
      <c r="AE247" s="77">
        <f>IF(INDEX([2]pivotTable!AE$3:AE$308,MATCH(totalExpenditure!$A247,[2]pivotTable!$A$3:$A$308,0))/100*INDEX(gDP!AT$6:AT$271,MATCH(totalExpenditure!$A247,gDP!$B$6:$B$271))=0,"",INDEX([2]pivotTable!AE$3:AE$308,MATCH(totalExpenditure!$A247,[2]pivotTable!$A$3:$A$308,0))/100*INDEX(gDP!AT$6:AT$271,MATCH(totalExpenditure!$A247,gDP!$B$6:$B$271)))</f>
        <v>12354822.563049473</v>
      </c>
      <c r="AF247" s="77">
        <f>IF(INDEX([2]pivotTable!AF$3:AF$308,MATCH(totalExpenditure!$A247,[2]pivotTable!$A$3:$A$308,0))/100*INDEX(gDP!AU$6:AU$271,MATCH(totalExpenditure!$A247,gDP!$B$6:$B$271))=0,"",INDEX([2]pivotTable!AF$3:AF$308,MATCH(totalExpenditure!$A247,[2]pivotTable!$A$3:$A$308,0))/100*INDEX(gDP!AU$6:AU$271,MATCH(totalExpenditure!$A247,gDP!$B$6:$B$271)))</f>
        <v>18917374.813961294</v>
      </c>
      <c r="AG247" s="77">
        <f>IF(INDEX([2]pivotTable!AG$3:AG$308,MATCH(totalExpenditure!$A247,[2]pivotTable!$A$3:$A$308,0))/100*INDEX(gDP!AV$6:AV$271,MATCH(totalExpenditure!$A247,gDP!$B$6:$B$271))=0,"",INDEX([2]pivotTable!AG$3:AG$308,MATCH(totalExpenditure!$A247,[2]pivotTable!$A$3:$A$308,0))/100*INDEX(gDP!AV$6:AV$271,MATCH(totalExpenditure!$A247,gDP!$B$6:$B$271)))</f>
        <v>21480373.623929769</v>
      </c>
      <c r="AH247" s="77">
        <f>IF(INDEX([2]pivotTable!AH$3:AH$308,MATCH(totalExpenditure!$A247,[2]pivotTable!$A$3:$A$308,0))/100*INDEX(gDP!AW$6:AW$271,MATCH(totalExpenditure!$A247,gDP!$B$6:$B$271))=0,"",INDEX([2]pivotTable!AH$3:AH$308,MATCH(totalExpenditure!$A247,[2]pivotTable!$A$3:$A$308,0))/100*INDEX(gDP!AW$6:AW$271,MATCH(totalExpenditure!$A247,gDP!$B$6:$B$271)))</f>
        <v>69057430.639784083</v>
      </c>
      <c r="AI247" s="77">
        <f>IF(INDEX([2]pivotTable!AI$3:AI$308,MATCH(totalExpenditure!$A247,[2]pivotTable!$A$3:$A$308,0))/100*INDEX(gDP!AX$6:AX$271,MATCH(totalExpenditure!$A247,gDP!$B$6:$B$271))=0,"",INDEX([2]pivotTable!AI$3:AI$308,MATCH(totalExpenditure!$A247,[2]pivotTable!$A$3:$A$308,0))/100*INDEX(gDP!AX$6:AX$271,MATCH(totalExpenditure!$A247,gDP!$B$6:$B$271)))</f>
        <v>91099010.035558</v>
      </c>
      <c r="AJ247" s="77">
        <f>IF(INDEX([2]pivotTable!AJ$3:AJ$308,MATCH(totalExpenditure!$A247,[2]pivotTable!$A$3:$A$308,0))/100*INDEX(gDP!AY$6:AY$271,MATCH(totalExpenditure!$A247,gDP!$B$6:$B$271))=0,"",INDEX([2]pivotTable!AJ$3:AJ$308,MATCH(totalExpenditure!$A247,[2]pivotTable!$A$3:$A$308,0))/100*INDEX(gDP!AY$6:AY$271,MATCH(totalExpenditure!$A247,gDP!$B$6:$B$271)))</f>
        <v>112053102.67577045</v>
      </c>
      <c r="AK247" s="77">
        <f>IF(INDEX([2]pivotTable!AK$3:AK$308,MATCH(totalExpenditure!$A247,[2]pivotTable!$A$3:$A$308,0))/100*INDEX(gDP!AZ$6:AZ$271,MATCH(totalExpenditure!$A247,gDP!$B$6:$B$271))=0,"",INDEX([2]pivotTable!AK$3:AK$308,MATCH(totalExpenditure!$A247,[2]pivotTable!$A$3:$A$308,0))/100*INDEX(gDP!AZ$6:AZ$271,MATCH(totalExpenditure!$A247,gDP!$B$6:$B$271)))</f>
        <v>119028910.27464361</v>
      </c>
      <c r="AL247" s="77">
        <f>IF(INDEX([2]pivotTable!AL$3:AL$308,MATCH(totalExpenditure!$A247,[2]pivotTable!$A$3:$A$308,0))/100*INDEX(gDP!BA$6:BA$271,MATCH(totalExpenditure!$A247,gDP!$B$6:$B$271))=0,"",INDEX([2]pivotTable!AL$3:AL$308,MATCH(totalExpenditure!$A247,[2]pivotTable!$A$3:$A$308,0))/100*INDEX(gDP!BA$6:BA$271,MATCH(totalExpenditure!$A247,gDP!$B$6:$B$271)))</f>
        <v>250844286.14587176</v>
      </c>
      <c r="AM247" s="77">
        <f>IF(INDEX([2]pivotTable!AM$3:AM$308,MATCH(totalExpenditure!$A247,[2]pivotTable!$A$3:$A$308,0))/100*INDEX(gDP!BB$6:BB$271,MATCH(totalExpenditure!$A247,gDP!$B$6:$B$271))=0,"",INDEX([2]pivotTable!AM$3:AM$308,MATCH(totalExpenditure!$A247,[2]pivotTable!$A$3:$A$308,0))/100*INDEX(gDP!BB$6:BB$271,MATCH(totalExpenditure!$A247,gDP!$B$6:$B$271)))</f>
        <v>247320931.40896934</v>
      </c>
      <c r="AN247" s="77">
        <f>IF(INDEX([2]pivotTable!AN$3:AN$308,MATCH(totalExpenditure!$A247,[2]pivotTable!$A$3:$A$308,0))/100*INDEX(gDP!BC$6:BC$271,MATCH(totalExpenditure!$A247,gDP!$B$6:$B$271))=0,"",INDEX([2]pivotTable!AN$3:AN$308,MATCH(totalExpenditure!$A247,[2]pivotTable!$A$3:$A$308,0))/100*INDEX(gDP!BC$6:BC$271,MATCH(totalExpenditure!$A247,gDP!$B$6:$B$271)))</f>
        <v>150674049.09418857</v>
      </c>
      <c r="AO247" s="77">
        <f>IF(INDEX([2]pivotTable!AO$3:AO$308,MATCH(totalExpenditure!$A247,[2]pivotTable!$A$3:$A$308,0))/100*INDEX(gDP!BD$6:BD$271,MATCH(totalExpenditure!$A247,gDP!$B$6:$B$271))=0,"",INDEX([2]pivotTable!AO$3:AO$308,MATCH(totalExpenditure!$A247,[2]pivotTable!$A$3:$A$308,0))/100*INDEX(gDP!BD$6:BD$271,MATCH(totalExpenditure!$A247,gDP!$B$6:$B$271)))</f>
        <v>142424863.86968955</v>
      </c>
      <c r="AP247" s="77">
        <f>IF(INDEX([2]pivotTable!AP$3:AP$308,MATCH(totalExpenditure!$A247,[2]pivotTable!$A$3:$A$308,0))/100*INDEX(gDP!BE$6:BE$271,MATCH(totalExpenditure!$A247,gDP!$B$6:$B$271))=0,"",INDEX([2]pivotTable!AP$3:AP$308,MATCH(totalExpenditure!$A247,[2]pivotTable!$A$3:$A$308,0))/100*INDEX(gDP!BE$6:BE$271,MATCH(totalExpenditure!$A247,gDP!$B$6:$B$271)))</f>
        <v>155807114.89361706</v>
      </c>
      <c r="AQ247" s="77">
        <f>IF(INDEX([2]pivotTable!AQ$3:AQ$308,MATCH(totalExpenditure!$A247,[2]pivotTable!$A$3:$A$308,0))/100*INDEX(gDP!BF$6:BF$271,MATCH(totalExpenditure!$A247,gDP!$B$6:$B$271))=0,"",INDEX([2]pivotTable!AQ$3:AQ$308,MATCH(totalExpenditure!$A247,[2]pivotTable!$A$3:$A$308,0))/100*INDEX(gDP!BF$6:BF$271,MATCH(totalExpenditure!$A247,gDP!$B$6:$B$271)))</f>
        <v>235421907.3417564</v>
      </c>
      <c r="AR247" s="77">
        <f>IF(INDEX([2]pivotTable!AR$3:AR$308,MATCH(totalExpenditure!$A247,[2]pivotTable!$A$3:$A$308,0))/100*INDEX(gDP!BG$6:BG$271,MATCH(totalExpenditure!$A247,gDP!$B$6:$B$271))=0,"",INDEX([2]pivotTable!AR$3:AR$308,MATCH(totalExpenditure!$A247,[2]pivotTable!$A$3:$A$308,0))/100*INDEX(gDP!BG$6:BG$271,MATCH(totalExpenditure!$A247,gDP!$B$6:$B$271)))</f>
        <v>207899781.32509458</v>
      </c>
      <c r="AS247" s="77">
        <f>IF(INDEX([2]pivotTable!AS$3:AS$308,MATCH(totalExpenditure!$A247,[2]pivotTable!$A$3:$A$308,0))/100*INDEX(gDP!BH$6:BH$271,MATCH(totalExpenditure!$A247,gDP!$B$6:$B$271))=0,"",INDEX([2]pivotTable!AS$3:AS$308,MATCH(totalExpenditure!$A247,[2]pivotTable!$A$3:$A$308,0))/100*INDEX(gDP!BH$6:BH$271,MATCH(totalExpenditure!$A247,gDP!$B$6:$B$271)))</f>
        <v>221613864.08993956</v>
      </c>
      <c r="AT247" s="77">
        <f>IF(INDEX([2]pivotTable!AT$3:AT$308,MATCH(totalExpenditure!$A247,[2]pivotTable!$A$3:$A$308,0))/100*INDEX(gDP!BI$6:BI$271,MATCH(totalExpenditure!$A247,gDP!$B$6:$B$271))=0,"",INDEX([2]pivotTable!AT$3:AT$308,MATCH(totalExpenditure!$A247,[2]pivotTable!$A$3:$A$308,0))/100*INDEX(gDP!BI$6:BI$271,MATCH(totalExpenditure!$A247,gDP!$B$6:$B$271)))</f>
        <v>225279879.51734996</v>
      </c>
      <c r="AU247" s="77">
        <f>IF(INDEX([2]pivotTable!AU$3:AU$308,MATCH(totalExpenditure!$A247,[2]pivotTable!$A$3:$A$308,0))/100*INDEX(gDP!BJ$6:BJ$271,MATCH(totalExpenditure!$A247,gDP!$B$6:$B$271))=0,"",INDEX([2]pivotTable!AU$3:AU$308,MATCH(totalExpenditure!$A247,[2]pivotTable!$A$3:$A$308,0))/100*INDEX(gDP!BJ$6:BJ$271,MATCH(totalExpenditure!$A247,gDP!$B$6:$B$271)))</f>
        <v>233190909.78538266</v>
      </c>
      <c r="AV247" s="77">
        <f>IF(INDEX([2]pivotTable!AV$3:AV$308,MATCH(totalExpenditure!$A247,[2]pivotTable!$A$3:$A$308,0))/100*INDEX(gDP!BK$6:BK$271,MATCH(totalExpenditure!$A247,gDP!$B$6:$B$271))=0,"",INDEX([2]pivotTable!AV$3:AV$308,MATCH(totalExpenditure!$A247,[2]pivotTable!$A$3:$A$308,0))/100*INDEX(gDP!BK$6:BK$271,MATCH(totalExpenditure!$A247,gDP!$B$6:$B$271)))</f>
        <v>171983556.41873908</v>
      </c>
      <c r="AW247" s="77" t="str">
        <f>IF(INDEX([2]pivotTable!AW$3:AW$308,MATCH(totalExpenditure!$A247,[2]pivotTable!$A$3:$A$308,0))/100*INDEX(gDP!BL$6:BL$271,MATCH(totalExpenditure!$A247,gDP!$B$6:$B$271))=0,"",INDEX([2]pivotTable!AW$3:AW$308,MATCH(totalExpenditure!$A247,[2]pivotTable!$A$3:$A$308,0))/100*INDEX(gDP!BL$6:BL$271,MATCH(totalExpenditure!$A247,gDP!$B$6:$B$271)))</f>
        <v/>
      </c>
      <c r="AX247" s="77" t="str">
        <f>IF(INDEX([2]pivotTable!AX$3:AX$308,MATCH(totalExpenditure!$A247,[2]pivotTable!$A$3:$A$308,0))/100*INDEX(gDP!BM$6:BM$271,MATCH(totalExpenditure!$A247,gDP!$B$6:$B$271))=0,"",INDEX([2]pivotTable!AX$3:AX$308,MATCH(totalExpenditure!$A247,[2]pivotTable!$A$3:$A$308,0))/100*INDEX(gDP!BM$6:BM$271,MATCH(totalExpenditure!$A247,gDP!$B$6:$B$271)))</f>
        <v/>
      </c>
      <c r="AY247" s="77" t="str">
        <f>IF(INDEX([2]pivotTable!AY$3:AY$308,MATCH(totalExpenditure!$A247,[2]pivotTable!$A$3:$A$308,0))/100*INDEX(gDP!BN$6:BN$271,MATCH(totalExpenditure!$A247,gDP!$B$6:$B$271))=0,"",INDEX([2]pivotTable!AY$3:AY$308,MATCH(totalExpenditure!$A247,[2]pivotTable!$A$3:$A$308,0))/100*INDEX(gDP!BN$6:BN$271,MATCH(totalExpenditure!$A247,gDP!$B$6:$B$271)))</f>
        <v/>
      </c>
      <c r="AZ247" s="77" t="str">
        <f>IF(INDEX([2]pivotTable!AZ$3:AZ$308,MATCH(totalExpenditure!$A247,[2]pivotTable!$A$3:$A$308,0))/100*INDEX(gDP!BO$6:BO$271,MATCH(totalExpenditure!$A247,gDP!$B$6:$B$271))=0,"",INDEX([2]pivotTable!AZ$3:AZ$308,MATCH(totalExpenditure!$A247,[2]pivotTable!$A$3:$A$308,0))/100*INDEX(gDP!BO$6:BO$271,MATCH(totalExpenditure!$A247,gDP!$B$6:$B$271)))</f>
        <v/>
      </c>
      <c r="BA247" s="77" t="str">
        <f>IF(INDEX([2]pivotTable!B$310:B$615,MATCH(totalExpenditure!$A247,[2]pivotTable!$A$310:$A$615,0))/100*INDEX(gDP!Q$6:Q$271,MATCH(totalExpenditure!$A247,gDP!$B$6:$B$271))=0,"",INDEX([2]pivotTable!B$310:B$615,MATCH(totalExpenditure!$A247,[2]pivotTable!$A$310:$A$615,0))/100*INDEX(gDP!Q$6:Q$271,MATCH(totalExpenditure!$A247,gDP!$B$6:$B$271)))</f>
        <v/>
      </c>
      <c r="BB247" s="77" t="str">
        <f>IF(INDEX([2]pivotTable!C$310:C$615,MATCH(totalExpenditure!$A247,[2]pivotTable!$A$310:$A$615,0))/100*INDEX(gDP!R$6:R$271,MATCH(totalExpenditure!$A247,gDP!$B$6:$B$271))=0,"",INDEX([2]pivotTable!C$310:C$615,MATCH(totalExpenditure!$A247,[2]pivotTable!$A$310:$A$615,0))/100*INDEX(gDP!R$6:R$271,MATCH(totalExpenditure!$A247,gDP!$B$6:$B$271)))</f>
        <v/>
      </c>
      <c r="BC247" s="77" t="str">
        <f>IF(INDEX([2]pivotTable!D$310:D$615,MATCH(totalExpenditure!$A247,[2]pivotTable!$A$310:$A$615,0))/100*INDEX(gDP!S$6:S$271,MATCH(totalExpenditure!$A247,gDP!$B$6:$B$271))=0,"",INDEX([2]pivotTable!D$310:D$615,MATCH(totalExpenditure!$A247,[2]pivotTable!$A$310:$A$615,0))/100*INDEX(gDP!S$6:S$271,MATCH(totalExpenditure!$A247,gDP!$B$6:$B$271)))</f>
        <v/>
      </c>
      <c r="BD247" s="77" t="str">
        <f>IF(INDEX([2]pivotTable!E$310:E$615,MATCH(totalExpenditure!$A247,[2]pivotTable!$A$310:$A$615,0))/100*INDEX(gDP!T$6:T$271,MATCH(totalExpenditure!$A247,gDP!$B$6:$B$271))=0,"",INDEX([2]pivotTable!E$310:E$615,MATCH(totalExpenditure!$A247,[2]pivotTable!$A$310:$A$615,0))/100*INDEX(gDP!T$6:T$271,MATCH(totalExpenditure!$A247,gDP!$B$6:$B$271)))</f>
        <v/>
      </c>
      <c r="BE247" s="77" t="str">
        <f>IF(INDEX([2]pivotTable!F$310:F$615,MATCH(totalExpenditure!$A247,[2]pivotTable!$A$310:$A$615,0))/100*INDEX(gDP!U$6:U$271,MATCH(totalExpenditure!$A247,gDP!$B$6:$B$271))=0,"",INDEX([2]pivotTable!F$310:F$615,MATCH(totalExpenditure!$A247,[2]pivotTable!$A$310:$A$615,0))/100*INDEX(gDP!U$6:U$271,MATCH(totalExpenditure!$A247,gDP!$B$6:$B$271)))</f>
        <v/>
      </c>
      <c r="BF247" s="77" t="str">
        <f>IF(INDEX([2]pivotTable!G$310:G$615,MATCH(totalExpenditure!$A247,[2]pivotTable!$A$310:$A$615,0))/100*INDEX(gDP!V$6:V$271,MATCH(totalExpenditure!$A247,gDP!$B$6:$B$271))=0,"",INDEX([2]pivotTable!G$310:G$615,MATCH(totalExpenditure!$A247,[2]pivotTable!$A$310:$A$615,0))/100*INDEX(gDP!V$6:V$271,MATCH(totalExpenditure!$A247,gDP!$B$6:$B$271)))</f>
        <v/>
      </c>
      <c r="BG247" s="77" t="str">
        <f>IF(INDEX([2]pivotTable!H$310:H$615,MATCH(totalExpenditure!$A247,[2]pivotTable!$A$310:$A$615,0))/100*INDEX(gDP!W$6:W$271,MATCH(totalExpenditure!$A247,gDP!$B$6:$B$271))=0,"",INDEX([2]pivotTable!H$310:H$615,MATCH(totalExpenditure!$A247,[2]pivotTable!$A$310:$A$615,0))/100*INDEX(gDP!W$6:W$271,MATCH(totalExpenditure!$A247,gDP!$B$6:$B$271)))</f>
        <v/>
      </c>
      <c r="BH247" s="77" t="str">
        <f>IF(INDEX([2]pivotTable!I$310:I$615,MATCH(totalExpenditure!$A247,[2]pivotTable!$A$310:$A$615,0))/100*INDEX(gDP!X$6:X$271,MATCH(totalExpenditure!$A247,gDP!$B$6:$B$271))=0,"",INDEX([2]pivotTable!I$310:I$615,MATCH(totalExpenditure!$A247,[2]pivotTable!$A$310:$A$615,0))/100*INDEX(gDP!X$6:X$271,MATCH(totalExpenditure!$A247,gDP!$B$6:$B$271)))</f>
        <v/>
      </c>
      <c r="BI247" s="77" t="str">
        <f>IF(INDEX([2]pivotTable!J$310:J$615,MATCH(totalExpenditure!$A247,[2]pivotTable!$A$310:$A$615,0))/100*INDEX(gDP!Y$6:Y$271,MATCH(totalExpenditure!$A247,gDP!$B$6:$B$271))=0,"",INDEX([2]pivotTable!J$310:J$615,MATCH(totalExpenditure!$A247,[2]pivotTable!$A$310:$A$615,0))/100*INDEX(gDP!Y$6:Y$271,MATCH(totalExpenditure!$A247,gDP!$B$6:$B$271)))</f>
        <v/>
      </c>
      <c r="BJ247" s="77" t="str">
        <f>IF(INDEX([2]pivotTable!K$310:K$615,MATCH(totalExpenditure!$A247,[2]pivotTable!$A$310:$A$615,0))/100*INDEX(gDP!Z$6:Z$271,MATCH(totalExpenditure!$A247,gDP!$B$6:$B$271))=0,"",INDEX([2]pivotTable!K$310:K$615,MATCH(totalExpenditure!$A247,[2]pivotTable!$A$310:$A$615,0))/100*INDEX(gDP!Z$6:Z$271,MATCH(totalExpenditure!$A247,gDP!$B$6:$B$271)))</f>
        <v/>
      </c>
      <c r="BK247" s="77" t="str">
        <f>IF(INDEX([2]pivotTable!L$310:L$615,MATCH(totalExpenditure!$A247,[2]pivotTable!$A$310:$A$615,0))/100*INDEX(gDP!AA$6:AA$271,MATCH(totalExpenditure!$A247,gDP!$B$6:$B$271))=0,"",INDEX([2]pivotTable!L$310:L$615,MATCH(totalExpenditure!$A247,[2]pivotTable!$A$310:$A$615,0))/100*INDEX(gDP!AA$6:AA$271,MATCH(totalExpenditure!$A247,gDP!$B$6:$B$271)))</f>
        <v/>
      </c>
      <c r="BL247" s="77" t="str">
        <f>IF(INDEX([2]pivotTable!M$310:M$615,MATCH(totalExpenditure!$A247,[2]pivotTable!$A$310:$A$615,0))/100*INDEX(gDP!AB$6:AB$271,MATCH(totalExpenditure!$A247,gDP!$B$6:$B$271))=0,"",INDEX([2]pivotTable!M$310:M$615,MATCH(totalExpenditure!$A247,[2]pivotTable!$A$310:$A$615,0))/100*INDEX(gDP!AB$6:AB$271,MATCH(totalExpenditure!$A247,gDP!$B$6:$B$271)))</f>
        <v/>
      </c>
      <c r="BM247" s="77" t="str">
        <f>IF(INDEX([2]pivotTable!N$310:N$615,MATCH(totalExpenditure!$A247,[2]pivotTable!$A$310:$A$615,0))/100*INDEX(gDP!AC$6:AC$271,MATCH(totalExpenditure!$A247,gDP!$B$6:$B$271))=0,"",INDEX([2]pivotTable!N$310:N$615,MATCH(totalExpenditure!$A247,[2]pivotTable!$A$310:$A$615,0))/100*INDEX(gDP!AC$6:AC$271,MATCH(totalExpenditure!$A247,gDP!$B$6:$B$271)))</f>
        <v/>
      </c>
      <c r="BN247" s="77" t="str">
        <f>IF(INDEX([2]pivotTable!O$310:O$615,MATCH(totalExpenditure!$A247,[2]pivotTable!$A$310:$A$615,0))/100*INDEX(gDP!AD$6:AD$271,MATCH(totalExpenditure!$A247,gDP!$B$6:$B$271))=0,"",INDEX([2]pivotTable!O$310:O$615,MATCH(totalExpenditure!$A247,[2]pivotTable!$A$310:$A$615,0))/100*INDEX(gDP!AD$6:AD$271,MATCH(totalExpenditure!$A247,gDP!$B$6:$B$271)))</f>
        <v/>
      </c>
      <c r="BO247" s="77" t="str">
        <f>IF(INDEX([2]pivotTable!P$310:P$615,MATCH(totalExpenditure!$A247,[2]pivotTable!$A$310:$A$615,0))/100*INDEX(gDP!AE$6:AE$271,MATCH(totalExpenditure!$A247,gDP!$B$6:$B$271))=0,"",INDEX([2]pivotTable!P$310:P$615,MATCH(totalExpenditure!$A247,[2]pivotTable!$A$310:$A$615,0))/100*INDEX(gDP!AE$6:AE$271,MATCH(totalExpenditure!$A247,gDP!$B$6:$B$271)))</f>
        <v/>
      </c>
      <c r="BP247" s="77" t="str">
        <f>IF(INDEX([2]pivotTable!Q$310:Q$615,MATCH(totalExpenditure!$A247,[2]pivotTable!$A$310:$A$615,0))/100*INDEX(gDP!AF$6:AF$271,MATCH(totalExpenditure!$A247,gDP!$B$6:$B$271))=0,"",INDEX([2]pivotTable!Q$310:Q$615,MATCH(totalExpenditure!$A247,[2]pivotTable!$A$310:$A$615,0))/100*INDEX(gDP!AF$6:AF$271,MATCH(totalExpenditure!$A247,gDP!$B$6:$B$271)))</f>
        <v/>
      </c>
      <c r="BQ247" s="77" t="str">
        <f>IF(INDEX([2]pivotTable!R$310:R$615,MATCH(totalExpenditure!$A247,[2]pivotTable!$A$310:$A$615,0))/100*INDEX(gDP!AG$6:AG$271,MATCH(totalExpenditure!$A247,gDP!$B$6:$B$271))=0,"",INDEX([2]pivotTable!R$310:R$615,MATCH(totalExpenditure!$A247,[2]pivotTable!$A$310:$A$615,0))/100*INDEX(gDP!AG$6:AG$271,MATCH(totalExpenditure!$A247,gDP!$B$6:$B$271)))</f>
        <v/>
      </c>
      <c r="BR247" s="77" t="str">
        <f>IF(INDEX([2]pivotTable!S$310:S$615,MATCH(totalExpenditure!$A247,[2]pivotTable!$A$310:$A$615,0))/100*INDEX(gDP!AH$6:AH$271,MATCH(totalExpenditure!$A247,gDP!$B$6:$B$271))=0,"",INDEX([2]pivotTable!S$310:S$615,MATCH(totalExpenditure!$A247,[2]pivotTable!$A$310:$A$615,0))/100*INDEX(gDP!AH$6:AH$271,MATCH(totalExpenditure!$A247,gDP!$B$6:$B$271)))</f>
        <v/>
      </c>
      <c r="BS247" s="77" t="str">
        <f>IF(INDEX([2]pivotTable!T$310:T$615,MATCH(totalExpenditure!$A247,[2]pivotTable!$A$310:$A$615,0))/100*INDEX(gDP!AI$6:AI$271,MATCH(totalExpenditure!$A247,gDP!$B$6:$B$271))=0,"",INDEX([2]pivotTable!T$310:T$615,MATCH(totalExpenditure!$A247,[2]pivotTable!$A$310:$A$615,0))/100*INDEX(gDP!AI$6:AI$271,MATCH(totalExpenditure!$A247,gDP!$B$6:$B$271)))</f>
        <v/>
      </c>
      <c r="BT247" s="77" t="str">
        <f>IF(INDEX([2]pivotTable!U$310:U$615,MATCH(totalExpenditure!$A247,[2]pivotTable!$A$310:$A$615,0))/100*INDEX(gDP!AJ$6:AJ$271,MATCH(totalExpenditure!$A247,gDP!$B$6:$B$271))=0,"",INDEX([2]pivotTable!U$310:U$615,MATCH(totalExpenditure!$A247,[2]pivotTable!$A$310:$A$615,0))/100*INDEX(gDP!AJ$6:AJ$271,MATCH(totalExpenditure!$A247,gDP!$B$6:$B$271)))</f>
        <v/>
      </c>
      <c r="BU247" s="77" t="str">
        <f>IF(INDEX([2]pivotTable!V$310:V$615,MATCH(totalExpenditure!$A247,[2]pivotTable!$A$310:$A$615,0))/100*INDEX(gDP!AK$6:AK$271,MATCH(totalExpenditure!$A247,gDP!$B$6:$B$271))=0,"",INDEX([2]pivotTable!V$310:V$615,MATCH(totalExpenditure!$A247,[2]pivotTable!$A$310:$A$615,0))/100*INDEX(gDP!AK$6:AK$271,MATCH(totalExpenditure!$A247,gDP!$B$6:$B$271)))</f>
        <v/>
      </c>
      <c r="BV247" s="77" t="str">
        <f>IF(INDEX([2]pivotTable!W$310:W$615,MATCH(totalExpenditure!$A247,[2]pivotTable!$A$310:$A$615,0))/100*INDEX(gDP!AL$6:AL$271,MATCH(totalExpenditure!$A247,gDP!$B$6:$B$271))=0,"",INDEX([2]pivotTable!W$310:W$615,MATCH(totalExpenditure!$A247,[2]pivotTable!$A$310:$A$615,0))/100*INDEX(gDP!AL$6:AL$271,MATCH(totalExpenditure!$A247,gDP!$B$6:$B$271)))</f>
        <v/>
      </c>
      <c r="BW247" s="77" t="str">
        <f>IF(INDEX([2]pivotTable!X$310:X$615,MATCH(totalExpenditure!$A247,[2]pivotTable!$A$310:$A$615,0))/100*INDEX(gDP!AM$6:AM$271,MATCH(totalExpenditure!$A247,gDP!$B$6:$B$271))=0,"",INDEX([2]pivotTable!X$310:X$615,MATCH(totalExpenditure!$A247,[2]pivotTable!$A$310:$A$615,0))/100*INDEX(gDP!AM$6:AM$271,MATCH(totalExpenditure!$A247,gDP!$B$6:$B$271)))</f>
        <v/>
      </c>
      <c r="BX247" s="77" t="str">
        <f>IF(INDEX([2]pivotTable!Y$310:Y$615,MATCH(totalExpenditure!$A247,[2]pivotTable!$A$310:$A$615,0))/100*INDEX(gDP!AN$6:AN$271,MATCH(totalExpenditure!$A247,gDP!$B$6:$B$271))=0,"",INDEX([2]pivotTable!Y$310:Y$615,MATCH(totalExpenditure!$A247,[2]pivotTable!$A$310:$A$615,0))/100*INDEX(gDP!AN$6:AN$271,MATCH(totalExpenditure!$A247,gDP!$B$6:$B$271)))</f>
        <v/>
      </c>
      <c r="BY247" s="77" t="str">
        <f>IF(INDEX([2]pivotTable!Z$310:Z$615,MATCH(totalExpenditure!$A247,[2]pivotTable!$A$310:$A$615,0))/100*INDEX(gDP!AO$6:AO$271,MATCH(totalExpenditure!$A247,gDP!$B$6:$B$271))=0,"",INDEX([2]pivotTable!Z$310:Z$615,MATCH(totalExpenditure!$A247,[2]pivotTable!$A$310:$A$615,0))/100*INDEX(gDP!AO$6:AO$271,MATCH(totalExpenditure!$A247,gDP!$B$6:$B$271)))</f>
        <v/>
      </c>
      <c r="BZ247" s="77" t="str">
        <f>IF(INDEX([2]pivotTable!AA$310:AA$615,MATCH(totalExpenditure!$A247,[2]pivotTable!$A$310:$A$615,0))/100*INDEX(gDP!AP$6:AP$271,MATCH(totalExpenditure!$A247,gDP!$B$6:$B$271))=0,"",INDEX([2]pivotTable!AA$310:AA$615,MATCH(totalExpenditure!$A247,[2]pivotTable!$A$310:$A$615,0))/100*INDEX(gDP!AP$6:AP$271,MATCH(totalExpenditure!$A247,gDP!$B$6:$B$271)))</f>
        <v/>
      </c>
      <c r="CA247" s="77" t="str">
        <f>IF(INDEX([2]pivotTable!AB$310:AB$615,MATCH(totalExpenditure!$A247,[2]pivotTable!$A$310:$A$615,0))/100*INDEX(gDP!AQ$6:AQ$271,MATCH(totalExpenditure!$A247,gDP!$B$6:$B$271))=0,"",INDEX([2]pivotTable!AB$310:AB$615,MATCH(totalExpenditure!$A247,[2]pivotTable!$A$310:$A$615,0))/100*INDEX(gDP!AQ$6:AQ$271,MATCH(totalExpenditure!$A247,gDP!$B$6:$B$271)))</f>
        <v/>
      </c>
      <c r="CB247" s="77" t="str">
        <f>IF(INDEX([2]pivotTable!AC$310:AC$615,MATCH(totalExpenditure!$A247,[2]pivotTable!$A$310:$A$615,0))/100*INDEX(gDP!AR$6:AR$271,MATCH(totalExpenditure!$A247,gDP!$B$6:$B$271))=0,"",INDEX([2]pivotTable!AC$310:AC$615,MATCH(totalExpenditure!$A247,[2]pivotTable!$A$310:$A$615,0))/100*INDEX(gDP!AR$6:AR$271,MATCH(totalExpenditure!$A247,gDP!$B$6:$B$271)))</f>
        <v/>
      </c>
      <c r="CC247" s="77" t="str">
        <f>IF(INDEX([2]pivotTable!AD$310:AD$615,MATCH(totalExpenditure!$A247,[2]pivotTable!$A$310:$A$615,0))/100*INDEX(gDP!AS$6:AS$271,MATCH(totalExpenditure!$A247,gDP!$B$6:$B$271))=0,"",INDEX([2]pivotTable!AD$310:AD$615,MATCH(totalExpenditure!$A247,[2]pivotTable!$A$310:$A$615,0))/100*INDEX(gDP!AS$6:AS$271,MATCH(totalExpenditure!$A247,gDP!$B$6:$B$271)))</f>
        <v/>
      </c>
      <c r="CD247" s="77">
        <f>IF(INDEX([2]pivotTable!AE$310:AE$615,MATCH(totalExpenditure!$A247,[2]pivotTable!$A$310:$A$615,0))/100*INDEX(gDP!AT$6:AT$271,MATCH(totalExpenditure!$A247,gDP!$B$6:$B$271))=0,"",INDEX([2]pivotTable!AE$310:AE$615,MATCH(totalExpenditure!$A247,[2]pivotTable!$A$310:$A$615,0))/100*INDEX(gDP!AT$6:AT$271,MATCH(totalExpenditure!$A247,gDP!$B$6:$B$271)))</f>
        <v>75011422.704228938</v>
      </c>
      <c r="CE247" s="77">
        <f>IF(INDEX([2]pivotTable!AF$310:AF$615,MATCH(totalExpenditure!$A247,[2]pivotTable!$A$310:$A$615,0))/100*INDEX(gDP!AU$6:AU$271,MATCH(totalExpenditure!$A247,gDP!$B$6:$B$271))=0,"",INDEX([2]pivotTable!AF$310:AF$615,MATCH(totalExpenditure!$A247,[2]pivotTable!$A$310:$A$615,0))/100*INDEX(gDP!AU$6:AU$271,MATCH(totalExpenditure!$A247,gDP!$B$6:$B$271)))</f>
        <v>71165362.395378217</v>
      </c>
      <c r="CF247" s="77">
        <f>IF(INDEX([2]pivotTable!AG$310:AG$615,MATCH(totalExpenditure!$A247,[2]pivotTable!$A$310:$A$615,0))/100*INDEX(gDP!AV$6:AV$271,MATCH(totalExpenditure!$A247,gDP!$B$6:$B$271))=0,"",INDEX([2]pivotTable!AG$310:AG$615,MATCH(totalExpenditure!$A247,[2]pivotTable!$A$310:$A$615,0))/100*INDEX(gDP!AV$6:AV$271,MATCH(totalExpenditure!$A247,gDP!$B$6:$B$271)))</f>
        <v>117576781.94151032</v>
      </c>
      <c r="CG247" s="77">
        <f>IF(INDEX([2]pivotTable!AH$310:AH$615,MATCH(totalExpenditure!$A247,[2]pivotTable!$A$310:$A$615,0))/100*INDEX(gDP!AW$6:AW$271,MATCH(totalExpenditure!$A247,gDP!$B$6:$B$271))=0,"",INDEX([2]pivotTable!AH$310:AH$615,MATCH(totalExpenditure!$A247,[2]pivotTable!$A$310:$A$615,0))/100*INDEX(gDP!AW$6:AW$271,MATCH(totalExpenditure!$A247,gDP!$B$6:$B$271)))</f>
        <v>294822107.73138589</v>
      </c>
      <c r="CH247" s="77">
        <f>IF(INDEX([2]pivotTable!AI$310:AI$615,MATCH(totalExpenditure!$A247,[2]pivotTable!$A$310:$A$615,0))/100*INDEX(gDP!AX$6:AX$271,MATCH(totalExpenditure!$A247,gDP!$B$6:$B$271))=0,"",INDEX([2]pivotTable!AI$310:AI$615,MATCH(totalExpenditure!$A247,[2]pivotTable!$A$310:$A$615,0))/100*INDEX(gDP!AX$6:AX$271,MATCH(totalExpenditure!$A247,gDP!$B$6:$B$271)))</f>
        <v>350011985.92609131</v>
      </c>
      <c r="CI247" s="77">
        <f>IF(INDEX([2]pivotTable!AJ$310:AJ$615,MATCH(totalExpenditure!$A247,[2]pivotTable!$A$310:$A$615,0))/100*INDEX(gDP!AY$6:AY$271,MATCH(totalExpenditure!$A247,gDP!$B$6:$B$271))=0,"",INDEX([2]pivotTable!AJ$310:AJ$615,MATCH(totalExpenditure!$A247,[2]pivotTable!$A$310:$A$615,0))/100*INDEX(gDP!AY$6:AY$271,MATCH(totalExpenditure!$A247,gDP!$B$6:$B$271)))</f>
        <v>393104327.41991609</v>
      </c>
      <c r="CJ247" s="77">
        <f>IF(INDEX([2]pivotTable!AK$310:AK$615,MATCH(totalExpenditure!$A247,[2]pivotTable!$A$310:$A$615,0))/100*INDEX(gDP!AZ$6:AZ$271,MATCH(totalExpenditure!$A247,gDP!$B$6:$B$271))=0,"",INDEX([2]pivotTable!AK$310:AK$615,MATCH(totalExpenditure!$A247,[2]pivotTable!$A$310:$A$615,0))/100*INDEX(gDP!AZ$6:AZ$271,MATCH(totalExpenditure!$A247,gDP!$B$6:$B$271)))</f>
        <v>460966507.06361973</v>
      </c>
      <c r="CK247" s="77">
        <f>IF(INDEX([2]pivotTable!AL$310:AL$615,MATCH(totalExpenditure!$A247,[2]pivotTable!$A$310:$A$615,0))/100*INDEX(gDP!BA$6:BA$271,MATCH(totalExpenditure!$A247,gDP!$B$6:$B$271))=0,"",INDEX([2]pivotTable!AL$310:AL$615,MATCH(totalExpenditure!$A247,[2]pivotTable!$A$310:$A$615,0))/100*INDEX(gDP!BA$6:BA$271,MATCH(totalExpenditure!$A247,gDP!$B$6:$B$271)))</f>
        <v>554644588.25587189</v>
      </c>
      <c r="CL247" s="77">
        <f>IF(INDEX([2]pivotTable!AM$310:AM$615,MATCH(totalExpenditure!$A247,[2]pivotTable!$A$310:$A$615,0))/100*INDEX(gDP!BB$6:BB$271,MATCH(totalExpenditure!$A247,gDP!$B$6:$B$271))=0,"",INDEX([2]pivotTable!AM$310:AM$615,MATCH(totalExpenditure!$A247,[2]pivotTable!$A$310:$A$615,0))/100*INDEX(gDP!BB$6:BB$271,MATCH(totalExpenditure!$A247,gDP!$B$6:$B$271)))</f>
        <v>552158358.49444318</v>
      </c>
      <c r="CM247" s="77">
        <f>IF(INDEX([2]pivotTable!AN$310:AN$615,MATCH(totalExpenditure!$A247,[2]pivotTable!$A$310:$A$615,0))/100*INDEX(gDP!BC$6:BC$271,MATCH(totalExpenditure!$A247,gDP!$B$6:$B$271))=0,"",INDEX([2]pivotTable!AN$310:AN$615,MATCH(totalExpenditure!$A247,[2]pivotTable!$A$310:$A$615,0))/100*INDEX(gDP!BC$6:BC$271,MATCH(totalExpenditure!$A247,gDP!$B$6:$B$271)))</f>
        <v>573890863.46168876</v>
      </c>
      <c r="CN247" s="77">
        <f>IF(INDEX([2]pivotTable!AO$310:AO$615,MATCH(totalExpenditure!$A247,[2]pivotTable!$A$310:$A$615,0))/100*INDEX(gDP!BD$6:BD$271,MATCH(totalExpenditure!$A247,gDP!$B$6:$B$271))=0,"",INDEX([2]pivotTable!AO$310:AO$615,MATCH(totalExpenditure!$A247,[2]pivotTable!$A$310:$A$615,0))/100*INDEX(gDP!BD$6:BD$271,MATCH(totalExpenditure!$A247,gDP!$B$6:$B$271)))</f>
        <v>508660228.10603404</v>
      </c>
      <c r="CO247" s="77">
        <f>IF(INDEX([2]pivotTable!AP$310:AP$615,MATCH(totalExpenditure!$A247,[2]pivotTable!$A$310:$A$615,0))/100*INDEX(gDP!BE$6:BE$271,MATCH(totalExpenditure!$A247,gDP!$B$6:$B$271))=0,"",INDEX([2]pivotTable!AP$310:AP$615,MATCH(totalExpenditure!$A247,[2]pivotTable!$A$310:$A$615,0))/100*INDEX(gDP!BE$6:BE$271,MATCH(totalExpenditure!$A247,gDP!$B$6:$B$271)))</f>
        <v>686097997.16312075</v>
      </c>
      <c r="CP247" s="77">
        <f>IF(INDEX([2]pivotTable!AQ$310:AQ$615,MATCH(totalExpenditure!$A247,[2]pivotTable!$A$310:$A$615,0))/100*INDEX(gDP!BF$6:BF$271,MATCH(totalExpenditure!$A247,gDP!$B$6:$B$271))=0,"",INDEX([2]pivotTable!AQ$310:AQ$615,MATCH(totalExpenditure!$A247,[2]pivotTable!$A$310:$A$615,0))/100*INDEX(gDP!BF$6:BF$271,MATCH(totalExpenditure!$A247,gDP!$B$6:$B$271)))</f>
        <v>786653690.38586903</v>
      </c>
      <c r="CQ247" s="77">
        <f>IF(INDEX([2]pivotTable!AR$310:AR$615,MATCH(totalExpenditure!$A247,[2]pivotTable!$A$310:$A$615,0))/100*INDEX(gDP!BG$6:BG$271,MATCH(totalExpenditure!$A247,gDP!$B$6:$B$271))=0,"",INDEX([2]pivotTable!AR$310:AR$615,MATCH(totalExpenditure!$A247,[2]pivotTable!$A$310:$A$615,0))/100*INDEX(gDP!BG$6:BG$271,MATCH(totalExpenditure!$A247,gDP!$B$6:$B$271)))</f>
        <v>837539119.05252385</v>
      </c>
      <c r="CR247" s="77">
        <f>IF(INDEX([2]pivotTable!AS$310:AS$615,MATCH(totalExpenditure!$A247,[2]pivotTable!$A$310:$A$615,0))/100*INDEX(gDP!BH$6:BH$271,MATCH(totalExpenditure!$A247,gDP!$B$6:$B$271))=0,"",INDEX([2]pivotTable!AS$310:AS$615,MATCH(totalExpenditure!$A247,[2]pivotTable!$A$310:$A$615,0))/100*INDEX(gDP!BH$6:BH$271,MATCH(totalExpenditure!$A247,gDP!$B$6:$B$271)))</f>
        <v>932399794.03694105</v>
      </c>
      <c r="CS247" s="77">
        <f>IF(INDEX([2]pivotTable!AT$310:AT$615,MATCH(totalExpenditure!$A247,[2]pivotTable!$A$310:$A$615,0))/100*INDEX(gDP!BI$6:BI$271,MATCH(totalExpenditure!$A247,gDP!$B$6:$B$271))=0,"",INDEX([2]pivotTable!AT$310:AT$615,MATCH(totalExpenditure!$A247,[2]pivotTable!$A$310:$A$615,0))/100*INDEX(gDP!BI$6:BI$271,MATCH(totalExpenditure!$A247,gDP!$B$6:$B$271)))</f>
        <v>725638348.76114833</v>
      </c>
      <c r="CT247" s="77">
        <f>IF(INDEX([2]pivotTable!AU$310:AU$615,MATCH(totalExpenditure!$A247,[2]pivotTable!$A$310:$A$615,0))/100*INDEX(gDP!BJ$6:BJ$271,MATCH(totalExpenditure!$A247,gDP!$B$6:$B$271))=0,"",INDEX([2]pivotTable!AU$310:AU$615,MATCH(totalExpenditure!$A247,[2]pivotTable!$A$310:$A$615,0))/100*INDEX(gDP!BJ$6:BJ$271,MATCH(totalExpenditure!$A247,gDP!$B$6:$B$271)))</f>
        <v>920743489.15259337</v>
      </c>
      <c r="CU247" s="77">
        <f>IF(INDEX([2]pivotTable!AV$310:AV$615,MATCH(totalExpenditure!$A247,[2]pivotTable!$A$310:$A$615,0))/100*INDEX(gDP!BK$6:BK$271,MATCH(totalExpenditure!$A247,gDP!$B$6:$B$271))=0,"",INDEX([2]pivotTable!AV$310:AV$615,MATCH(totalExpenditure!$A247,[2]pivotTable!$A$310:$A$615,0))/100*INDEX(gDP!BK$6:BK$271,MATCH(totalExpenditure!$A247,gDP!$B$6:$B$271)))</f>
        <v>690391133.62379551</v>
      </c>
      <c r="CV247" s="77" t="str">
        <f>IF(INDEX([2]pivotTable!AW$310:AW$615,MATCH(totalExpenditure!$A247,[2]pivotTable!$A$310:$A$615,0))/100*INDEX(gDP!BL$6:BL$271,MATCH(totalExpenditure!$A247,gDP!$B$6:$B$271))=0,"",INDEX([2]pivotTable!AW$310:AW$615,MATCH(totalExpenditure!$A247,[2]pivotTable!$A$310:$A$615,0))/100*INDEX(gDP!BL$6:BL$271,MATCH(totalExpenditure!$A247,gDP!$B$6:$B$271)))</f>
        <v/>
      </c>
      <c r="CW247" s="77" t="str">
        <f>IF(INDEX([2]pivotTable!AX$310:AX$615,MATCH(totalExpenditure!$A247,[2]pivotTable!$A$310:$A$615,0))/100*INDEX(gDP!BM$6:BM$271,MATCH(totalExpenditure!$A247,gDP!$B$6:$B$271))=0,"",INDEX([2]pivotTable!AX$310:AX$615,MATCH(totalExpenditure!$A247,[2]pivotTable!$A$310:$A$615,0))/100*INDEX(gDP!BM$6:BM$271,MATCH(totalExpenditure!$A247,gDP!$B$6:$B$271)))</f>
        <v/>
      </c>
      <c r="CX247" s="77" t="str">
        <f>IF(INDEX([2]pivotTable!AY$310:AY$615,MATCH(totalExpenditure!$A247,[2]pivotTable!$A$310:$A$615,0))/100*INDEX(gDP!BN$6:BN$271,MATCH(totalExpenditure!$A247,gDP!$B$6:$B$271))=0,"",INDEX([2]pivotTable!AY$310:AY$615,MATCH(totalExpenditure!$A247,[2]pivotTable!$A$310:$A$615,0))/100*INDEX(gDP!BN$6:BN$271,MATCH(totalExpenditure!$A247,gDP!$B$6:$B$271)))</f>
        <v/>
      </c>
      <c r="CY247" s="77" t="str">
        <f>IF(INDEX([2]pivotTable!AZ$310:AZ$615,MATCH(totalExpenditure!$A247,[2]pivotTable!$A$310:$A$615,0))/100*INDEX(gDP!BO$6:BO$271,MATCH(totalExpenditure!$A247,gDP!$B$6:$B$271))=0,"",INDEX([2]pivotTable!AZ$310:AZ$615,MATCH(totalExpenditure!$A247,[2]pivotTable!$A$310:$A$615,0))/100*INDEX(gDP!BO$6:BO$271,MATCH(totalExpenditure!$A247,gDP!$B$6:$B$271)))</f>
        <v/>
      </c>
      <c r="CZ247" s="77" t="str">
        <f>IF(B247="","",IF(BA247="","",B247-B247+INDEX(gDP!Q$6:Q$271,MATCH(totalExpenditure!$A247,gDP!$B$6:$B$271))))</f>
        <v/>
      </c>
      <c r="DA247" s="77" t="str">
        <f>IF(C247="","",IF(BB247="","",C247-C247+INDEX(gDP!R$6:R$271,MATCH(totalExpenditure!$A247,gDP!$B$6:$B$271))))</f>
        <v/>
      </c>
      <c r="DB247" s="77" t="str">
        <f>IF(D247="","",IF(BC247="","",D247-D247+INDEX(gDP!S$6:S$271,MATCH(totalExpenditure!$A247,gDP!$B$6:$B$271))))</f>
        <v/>
      </c>
      <c r="DC247" s="77" t="str">
        <f>IF(E247="","",IF(BD247="","",E247-E247+INDEX(gDP!T$6:T$271,MATCH(totalExpenditure!$A247,gDP!$B$6:$B$271))))</f>
        <v/>
      </c>
      <c r="DD247" s="77" t="str">
        <f>IF(F247="","",IF(BE247="","",F247-F247+INDEX(gDP!U$6:U$271,MATCH(totalExpenditure!$A247,gDP!$B$6:$B$271))))</f>
        <v/>
      </c>
      <c r="DE247" s="77" t="str">
        <f>IF(G247="","",IF(BF247="","",G247-G247+INDEX(gDP!V$6:V$271,MATCH(totalExpenditure!$A247,gDP!$B$6:$B$271))))</f>
        <v/>
      </c>
      <c r="DF247" s="77" t="str">
        <f>IF(H247="","",IF(BG247="","",H247-H247+INDEX(gDP!W$6:W$271,MATCH(totalExpenditure!$A247,gDP!$B$6:$B$271))))</f>
        <v/>
      </c>
      <c r="DG247" s="77" t="str">
        <f>IF(I247="","",IF(BH247="","",I247-I247+INDEX(gDP!X$6:X$271,MATCH(totalExpenditure!$A247,gDP!$B$6:$B$271))))</f>
        <v/>
      </c>
      <c r="DH247" s="77" t="str">
        <f>IF(J247="","",IF(BI247="","",J247-J247+INDEX(gDP!Y$6:Y$271,MATCH(totalExpenditure!$A247,gDP!$B$6:$B$271))))</f>
        <v/>
      </c>
      <c r="DI247" s="77" t="str">
        <f>IF(K247="","",IF(BJ247="","",K247-K247+INDEX(gDP!Z$6:Z$271,MATCH(totalExpenditure!$A247,gDP!$B$6:$B$271))))</f>
        <v/>
      </c>
      <c r="DJ247" s="77" t="str">
        <f>IF(L247="","",IF(BK247="","",L247-L247+INDEX(gDP!AA$6:AA$271,MATCH(totalExpenditure!$A247,gDP!$B$6:$B$271))))</f>
        <v/>
      </c>
      <c r="DK247" s="77" t="str">
        <f>IF(M247="","",IF(BL247="","",M247-M247+INDEX(gDP!AB$6:AB$271,MATCH(totalExpenditure!$A247,gDP!$B$6:$B$271))))</f>
        <v/>
      </c>
      <c r="DL247" s="77" t="str">
        <f>IF(N247="","",IF(BM247="","",N247-N247+INDEX(gDP!AC$6:AC$271,MATCH(totalExpenditure!$A247,gDP!$B$6:$B$271))))</f>
        <v/>
      </c>
      <c r="DM247" s="77" t="str">
        <f>IF(O247="","",IF(BN247="","",O247-O247+INDEX(gDP!AD$6:AD$271,MATCH(totalExpenditure!$A247,gDP!$B$6:$B$271))))</f>
        <v/>
      </c>
      <c r="DN247" s="77" t="str">
        <f>IF(P247="","",IF(BO247="","",P247-P247+INDEX(gDP!AE$6:AE$271,MATCH(totalExpenditure!$A247,gDP!$B$6:$B$271))))</f>
        <v/>
      </c>
      <c r="DO247" s="77" t="str">
        <f>IF(Q247="","",IF(BP247="","",Q247-Q247+INDEX(gDP!AF$6:AF$271,MATCH(totalExpenditure!$A247,gDP!$B$6:$B$271))))</f>
        <v/>
      </c>
      <c r="DP247" s="77" t="str">
        <f>IF(R247="","",IF(BQ247="","",R247-R247+INDEX(gDP!AG$6:AG$271,MATCH(totalExpenditure!$A247,gDP!$B$6:$B$271))))</f>
        <v/>
      </c>
      <c r="DQ247" s="77" t="str">
        <f>IF(S247="","",IF(BR247="","",S247-S247+INDEX(gDP!AH$6:AH$271,MATCH(totalExpenditure!$A247,gDP!$B$6:$B$271))))</f>
        <v/>
      </c>
      <c r="DR247" s="77" t="str">
        <f>IF(T247="","",IF(BS247="","",T247-T247+INDEX(gDP!AI$6:AI$271,MATCH(totalExpenditure!$A247,gDP!$B$6:$B$271))))</f>
        <v/>
      </c>
      <c r="DS247" s="77" t="str">
        <f>IF(U247="","",IF(BT247="","",U247-U247+INDEX(gDP!AJ$6:AJ$271,MATCH(totalExpenditure!$A247,gDP!$B$6:$B$271))))</f>
        <v/>
      </c>
      <c r="DT247" s="77" t="str">
        <f>IF(V247="","",IF(BU247="","",V247-V247+INDEX(gDP!AK$6:AK$271,MATCH(totalExpenditure!$A247,gDP!$B$6:$B$271))))</f>
        <v/>
      </c>
      <c r="DU247" s="77" t="str">
        <f>IF(W247="","",IF(BV247="","",W247-W247+INDEX(gDP!AL$6:AL$271,MATCH(totalExpenditure!$A247,gDP!$B$6:$B$271))))</f>
        <v/>
      </c>
      <c r="DV247" s="77" t="str">
        <f>IF(X247="","",IF(BW247="","",X247-X247+INDEX(gDP!AM$6:AM$271,MATCH(totalExpenditure!$A247,gDP!$B$6:$B$271))))</f>
        <v/>
      </c>
      <c r="DW247" s="77" t="str">
        <f>IF(Y247="","",IF(BX247="","",Y247-Y247+INDEX(gDP!AN$6:AN$271,MATCH(totalExpenditure!$A247,gDP!$B$6:$B$271))))</f>
        <v/>
      </c>
      <c r="DX247" s="77" t="str">
        <f>IF(Z247="","",IF(BY247="","",Z247-Z247+INDEX(gDP!AO$6:AO$271,MATCH(totalExpenditure!$A247,gDP!$B$6:$B$271))))</f>
        <v/>
      </c>
      <c r="DY247" s="77" t="str">
        <f>IF(AA247="","",IF(BZ247="","",AA247-AA247+INDEX(gDP!AP$6:AP$271,MATCH(totalExpenditure!$A247,gDP!$B$6:$B$271))))</f>
        <v/>
      </c>
      <c r="DZ247" s="77" t="str">
        <f>IF(AB247="","",IF(CA247="","",AB247-AB247+INDEX(gDP!AQ$6:AQ$271,MATCH(totalExpenditure!$A247,gDP!$B$6:$B$271))))</f>
        <v/>
      </c>
      <c r="EA247" s="77" t="str">
        <f>IF(AC247="","",IF(CB247="","",AC247-AC247+INDEX(gDP!AR$6:AR$271,MATCH(totalExpenditure!$A247,gDP!$B$6:$B$271))))</f>
        <v/>
      </c>
      <c r="EB247" s="77" t="str">
        <f>IF(AD247="","",IF(CC247="","",AD247-AD247+INDEX(gDP!AS$6:AS$271,MATCH(totalExpenditure!$A247,gDP!$B$6:$B$271))))</f>
        <v/>
      </c>
      <c r="EC247" s="77">
        <f>IF(AE247="","",IF(CD247="","",AE247-AE247+INDEX(gDP!AT$6:AT$271,MATCH(totalExpenditure!$A247,gDP!$B$6:$B$271))))</f>
        <v>8824873259.3210506</v>
      </c>
      <c r="ED247" s="77">
        <f>IF(AF247="","",IF(CE247="","",AF247-AF247+INDEX(gDP!AU$6:AU$271,MATCH(totalExpenditure!$A247,gDP!$B$6:$B$271))))</f>
        <v>9008273720.9339504</v>
      </c>
      <c r="EE247" s="77">
        <f>IF(AG247="","",IF(CF247="","",AG247-AG247+INDEX(gDP!AV$6:AV$271,MATCH(totalExpenditure!$A247,gDP!$B$6:$B$271))))</f>
        <v>11305459802.0683</v>
      </c>
      <c r="EF247" s="77">
        <f>IF(AH247="","",IF(CG247="","",AH247-AH247+INDEX(gDP!AW$6:AW$271,MATCH(totalExpenditure!$A247,gDP!$B$6:$B$271))))</f>
        <v>13280275123.0354</v>
      </c>
      <c r="EG247" s="77">
        <f>IF(AI247="","",IF(CH247="","",AI247-AI247+INDEX(gDP!AX$6:AX$271,MATCH(totalExpenditure!$A247,gDP!$B$6:$B$271))))</f>
        <v>15982282462.378599</v>
      </c>
      <c r="EH247" s="77">
        <f>IF(AJ247="","",IF(CI247="","",AJ247-AJ247+INDEX(gDP!AY$6:AY$271,MATCH(totalExpenditure!$A247,gDP!$B$6:$B$271))))</f>
        <v>18369361094.388599</v>
      </c>
      <c r="EI247" s="77">
        <f>IF(AK247="","",IF(CJ247="","",AK247-AK247+INDEX(gDP!AZ$6:AZ$271,MATCH(totalExpenditure!$A247,gDP!$B$6:$B$271))))</f>
        <v>21641620049.9352</v>
      </c>
      <c r="EJ247" s="77">
        <f>IF(AL247="","",IF(CK247="","",AL247-AL247+INDEX(gDP!BA$6:BA$271,MATCH(totalExpenditure!$A247,gDP!$B$6:$B$271))))</f>
        <v>27871587349.541302</v>
      </c>
      <c r="EK247" s="77">
        <f>IF(AM247="","",IF(CL247="","",AM247-AM247+INDEX(gDP!BB$6:BB$271,MATCH(totalExpenditure!$A247,gDP!$B$6:$B$271))))</f>
        <v>19172165225.501499</v>
      </c>
      <c r="EL247" s="77">
        <f>IF(AN247="","",IF(CM247="","",AN247-AN247+INDEX(gDP!BC$6:BC$271,MATCH(totalExpenditure!$A247,gDP!$B$6:$B$271))))</f>
        <v>22157948396.204201</v>
      </c>
      <c r="EM247" s="77">
        <f>IF(AO247="","",IF(CN247="","",AO247-AO247+INDEX(gDP!BD$6:BD$271,MATCH(totalExpenditure!$A247,gDP!$B$6:$B$271))))</f>
        <v>25433011405.301701</v>
      </c>
      <c r="EN247" s="77">
        <f>IF(AP247="","",IF(CO247="","",AP247-AP247+INDEX(gDP!BE$6:BE$271,MATCH(totalExpenditure!$A247,gDP!$B$6:$B$271))))</f>
        <v>27334581560.283699</v>
      </c>
      <c r="EO247" s="77">
        <f>IF(AQ247="","",IF(CP247="","",AQ247-AQ247+INDEX(gDP!BF$6:BF$271,MATCH(totalExpenditure!$A247,gDP!$B$6:$B$271))))</f>
        <v>28709988700.214199</v>
      </c>
      <c r="EP247" s="77">
        <f>IF(AR247="","",IF(CQ247="","",AR247-AR247+INDEX(gDP!BG$6:BG$271,MATCH(totalExpenditure!$A247,gDP!$B$6:$B$271))))</f>
        <v>29699968760.727798</v>
      </c>
      <c r="EQ247" s="77">
        <f>IF(AS247="","",IF(CR247="","",AS247-AS247+INDEX(gDP!BH$6:BH$271,MATCH(totalExpenditure!$A247,gDP!$B$6:$B$271))))</f>
        <v>27026080986.577999</v>
      </c>
      <c r="ER247" s="77">
        <f>IF(AT247="","",IF(CS247="","",AT247-AT247+INDEX(gDP!BI$6:BI$271,MATCH(totalExpenditure!$A247,gDP!$B$6:$B$271))))</f>
        <v>23713671528.142101</v>
      </c>
      <c r="ES247" s="77">
        <f>IF(AU247="","",IF(CT247="","",AU247-AU247+INDEX(gDP!BJ$6:BJ$271,MATCH(totalExpenditure!$A247,gDP!$B$6:$B$271))))</f>
        <v>24040299977.8745</v>
      </c>
      <c r="ET247" s="77">
        <f>IF(AV247="","",IF(CU247="","",AV247-AV247+INDEX(gDP!BK$6:BK$271,MATCH(totalExpenditure!$A247,gDP!$B$6:$B$271))))</f>
        <v>24569079488.3913</v>
      </c>
      <c r="EU247" s="77" t="str">
        <f>IF(AW247="","",IF(CV247="","",AW247-AW247+INDEX(gDP!BL$6:BL$271,MATCH(totalExpenditure!$A247,gDP!$B$6:$B$271))))</f>
        <v/>
      </c>
      <c r="EV247" s="77" t="str">
        <f>IF(AX247="","",IF(CW247="","",AX247-AX247+INDEX(gDP!BM$6:BM$271,MATCH(totalExpenditure!$A247,gDP!$B$6:$B$271))))</f>
        <v/>
      </c>
      <c r="EW247" s="77" t="str">
        <f>IF(AY247="","",IF(CX247="","",AY247-AY247+INDEX(gDP!BN$6:BN$271,MATCH(totalExpenditure!$A247,gDP!$B$6:$B$271))))</f>
        <v/>
      </c>
      <c r="EX247" s="77" t="str">
        <f>IF(AZ247="","",IF(CY247="","",AZ247-AZ247+INDEX(gDP!BO$6:BO$271,MATCH(totalExpenditure!$A247,gDP!$B$6:$B$271))))</f>
        <v/>
      </c>
    </row>
    <row r="248" spans="1:154" x14ac:dyDescent="0.35">
      <c r="A248" t="s">
        <v>705</v>
      </c>
      <c r="B248" s="77" t="str">
        <f>IF(INDEX([2]pivotTable!B$3:B$308,MATCH(totalExpenditure!$A248,[2]pivotTable!$A$3:$A$308,0))/100*INDEX(gDP!Q$6:Q$271,MATCH(totalExpenditure!$A248,gDP!$B$6:$B$271))=0,"",INDEX([2]pivotTable!B$3:B$308,MATCH(totalExpenditure!$A248,[2]pivotTable!$A$3:$A$308,0))/100*INDEX(gDP!Q$6:Q$271,MATCH(totalExpenditure!$A248,gDP!$B$6:$B$271)))</f>
        <v/>
      </c>
      <c r="C248" s="77" t="str">
        <f>IF(INDEX([2]pivotTable!C$3:C$308,MATCH(totalExpenditure!$A248,[2]pivotTable!$A$3:$A$308,0))/100*INDEX(gDP!R$6:R$271,MATCH(totalExpenditure!$A248,gDP!$B$6:$B$271))=0,"",INDEX([2]pivotTable!C$3:C$308,MATCH(totalExpenditure!$A248,[2]pivotTable!$A$3:$A$308,0))/100*INDEX(gDP!R$6:R$271,MATCH(totalExpenditure!$A248,gDP!$B$6:$B$271)))</f>
        <v/>
      </c>
      <c r="D248" s="77" t="str">
        <f>IF(INDEX([2]pivotTable!D$3:D$308,MATCH(totalExpenditure!$A248,[2]pivotTable!$A$3:$A$308,0))/100*INDEX(gDP!S$6:S$271,MATCH(totalExpenditure!$A248,gDP!$B$6:$B$271))=0,"",INDEX([2]pivotTable!D$3:D$308,MATCH(totalExpenditure!$A248,[2]pivotTable!$A$3:$A$308,0))/100*INDEX(gDP!S$6:S$271,MATCH(totalExpenditure!$A248,gDP!$B$6:$B$271)))</f>
        <v/>
      </c>
      <c r="E248" s="77" t="str">
        <f>IF(INDEX([2]pivotTable!E$3:E$308,MATCH(totalExpenditure!$A248,[2]pivotTable!$A$3:$A$308,0))/100*INDEX(gDP!T$6:T$271,MATCH(totalExpenditure!$A248,gDP!$B$6:$B$271))=0,"",INDEX([2]pivotTable!E$3:E$308,MATCH(totalExpenditure!$A248,[2]pivotTable!$A$3:$A$308,0))/100*INDEX(gDP!T$6:T$271,MATCH(totalExpenditure!$A248,gDP!$B$6:$B$271)))</f>
        <v/>
      </c>
      <c r="F248" s="77" t="str">
        <f>IF(INDEX([2]pivotTable!F$3:F$308,MATCH(totalExpenditure!$A248,[2]pivotTable!$A$3:$A$308,0))/100*INDEX(gDP!U$6:U$271,MATCH(totalExpenditure!$A248,gDP!$B$6:$B$271))=0,"",INDEX([2]pivotTable!F$3:F$308,MATCH(totalExpenditure!$A248,[2]pivotTable!$A$3:$A$308,0))/100*INDEX(gDP!U$6:U$271,MATCH(totalExpenditure!$A248,gDP!$B$6:$B$271)))</f>
        <v/>
      </c>
      <c r="G248" s="77" t="str">
        <f>IF(INDEX([2]pivotTable!G$3:G$308,MATCH(totalExpenditure!$A248,[2]pivotTable!$A$3:$A$308,0))/100*INDEX(gDP!V$6:V$271,MATCH(totalExpenditure!$A248,gDP!$B$6:$B$271))=0,"",INDEX([2]pivotTable!G$3:G$308,MATCH(totalExpenditure!$A248,[2]pivotTable!$A$3:$A$308,0))/100*INDEX(gDP!V$6:V$271,MATCH(totalExpenditure!$A248,gDP!$B$6:$B$271)))</f>
        <v/>
      </c>
      <c r="H248" s="77" t="str">
        <f>IF(INDEX([2]pivotTable!H$3:H$308,MATCH(totalExpenditure!$A248,[2]pivotTable!$A$3:$A$308,0))/100*INDEX(gDP!W$6:W$271,MATCH(totalExpenditure!$A248,gDP!$B$6:$B$271))=0,"",INDEX([2]pivotTable!H$3:H$308,MATCH(totalExpenditure!$A248,[2]pivotTable!$A$3:$A$308,0))/100*INDEX(gDP!W$6:W$271,MATCH(totalExpenditure!$A248,gDP!$B$6:$B$271)))</f>
        <v/>
      </c>
      <c r="I248" s="77" t="str">
        <f>IF(INDEX([2]pivotTable!I$3:I$308,MATCH(totalExpenditure!$A248,[2]pivotTable!$A$3:$A$308,0))/100*INDEX(gDP!X$6:X$271,MATCH(totalExpenditure!$A248,gDP!$B$6:$B$271))=0,"",INDEX([2]pivotTable!I$3:I$308,MATCH(totalExpenditure!$A248,[2]pivotTable!$A$3:$A$308,0))/100*INDEX(gDP!X$6:X$271,MATCH(totalExpenditure!$A248,gDP!$B$6:$B$271)))</f>
        <v/>
      </c>
      <c r="J248" s="77" t="str">
        <f>IF(INDEX([2]pivotTable!J$3:J$308,MATCH(totalExpenditure!$A248,[2]pivotTable!$A$3:$A$308,0))/100*INDEX(gDP!Y$6:Y$271,MATCH(totalExpenditure!$A248,gDP!$B$6:$B$271))=0,"",INDEX([2]pivotTable!J$3:J$308,MATCH(totalExpenditure!$A248,[2]pivotTable!$A$3:$A$308,0))/100*INDEX(gDP!Y$6:Y$271,MATCH(totalExpenditure!$A248,gDP!$B$6:$B$271)))</f>
        <v/>
      </c>
      <c r="K248" s="77" t="str">
        <f>IF(INDEX([2]pivotTable!K$3:K$308,MATCH(totalExpenditure!$A248,[2]pivotTable!$A$3:$A$308,0))/100*INDEX(gDP!Z$6:Z$271,MATCH(totalExpenditure!$A248,gDP!$B$6:$B$271))=0,"",INDEX([2]pivotTable!K$3:K$308,MATCH(totalExpenditure!$A248,[2]pivotTable!$A$3:$A$308,0))/100*INDEX(gDP!Z$6:Z$271,MATCH(totalExpenditure!$A248,gDP!$B$6:$B$271)))</f>
        <v/>
      </c>
      <c r="L248" s="77" t="str">
        <f>IF(INDEX([2]pivotTable!L$3:L$308,MATCH(totalExpenditure!$A248,[2]pivotTable!$A$3:$A$308,0))/100*INDEX(gDP!AA$6:AA$271,MATCH(totalExpenditure!$A248,gDP!$B$6:$B$271))=0,"",INDEX([2]pivotTable!L$3:L$308,MATCH(totalExpenditure!$A248,[2]pivotTable!$A$3:$A$308,0))/100*INDEX(gDP!AA$6:AA$271,MATCH(totalExpenditure!$A248,gDP!$B$6:$B$271)))</f>
        <v/>
      </c>
      <c r="M248" s="77" t="str">
        <f>IF(INDEX([2]pivotTable!M$3:M$308,MATCH(totalExpenditure!$A248,[2]pivotTable!$A$3:$A$308,0))/100*INDEX(gDP!AB$6:AB$271,MATCH(totalExpenditure!$A248,gDP!$B$6:$B$271))=0,"",INDEX([2]pivotTable!M$3:M$308,MATCH(totalExpenditure!$A248,[2]pivotTable!$A$3:$A$308,0))/100*INDEX(gDP!AB$6:AB$271,MATCH(totalExpenditure!$A248,gDP!$B$6:$B$271)))</f>
        <v/>
      </c>
      <c r="N248" s="77" t="str">
        <f>IF(INDEX([2]pivotTable!N$3:N$308,MATCH(totalExpenditure!$A248,[2]pivotTable!$A$3:$A$308,0))/100*INDEX(gDP!AC$6:AC$271,MATCH(totalExpenditure!$A248,gDP!$B$6:$B$271))=0,"",INDEX([2]pivotTable!N$3:N$308,MATCH(totalExpenditure!$A248,[2]pivotTable!$A$3:$A$308,0))/100*INDEX(gDP!AC$6:AC$271,MATCH(totalExpenditure!$A248,gDP!$B$6:$B$271)))</f>
        <v/>
      </c>
      <c r="O248" s="77" t="str">
        <f>IF(INDEX([2]pivotTable!O$3:O$308,MATCH(totalExpenditure!$A248,[2]pivotTable!$A$3:$A$308,0))/100*INDEX(gDP!AD$6:AD$271,MATCH(totalExpenditure!$A248,gDP!$B$6:$B$271))=0,"",INDEX([2]pivotTable!O$3:O$308,MATCH(totalExpenditure!$A248,[2]pivotTable!$A$3:$A$308,0))/100*INDEX(gDP!AD$6:AD$271,MATCH(totalExpenditure!$A248,gDP!$B$6:$B$271)))</f>
        <v/>
      </c>
      <c r="P248" s="77" t="str">
        <f>IF(INDEX([2]pivotTable!P$3:P$308,MATCH(totalExpenditure!$A248,[2]pivotTable!$A$3:$A$308,0))/100*INDEX(gDP!AE$6:AE$271,MATCH(totalExpenditure!$A248,gDP!$B$6:$B$271))=0,"",INDEX([2]pivotTable!P$3:P$308,MATCH(totalExpenditure!$A248,[2]pivotTable!$A$3:$A$308,0))/100*INDEX(gDP!AE$6:AE$271,MATCH(totalExpenditure!$A248,gDP!$B$6:$B$271)))</f>
        <v/>
      </c>
      <c r="Q248" s="77" t="str">
        <f>IF(INDEX([2]pivotTable!Q$3:Q$308,MATCH(totalExpenditure!$A248,[2]pivotTable!$A$3:$A$308,0))/100*INDEX(gDP!AF$6:AF$271,MATCH(totalExpenditure!$A248,gDP!$B$6:$B$271))=0,"",INDEX([2]pivotTable!Q$3:Q$308,MATCH(totalExpenditure!$A248,[2]pivotTable!$A$3:$A$308,0))/100*INDEX(gDP!AF$6:AF$271,MATCH(totalExpenditure!$A248,gDP!$B$6:$B$271)))</f>
        <v/>
      </c>
      <c r="R248" s="77" t="str">
        <f>IF(INDEX([2]pivotTable!R$3:R$308,MATCH(totalExpenditure!$A248,[2]pivotTable!$A$3:$A$308,0))/100*INDEX(gDP!AG$6:AG$271,MATCH(totalExpenditure!$A248,gDP!$B$6:$B$271))=0,"",INDEX([2]pivotTable!R$3:R$308,MATCH(totalExpenditure!$A248,[2]pivotTable!$A$3:$A$308,0))/100*INDEX(gDP!AG$6:AG$271,MATCH(totalExpenditure!$A248,gDP!$B$6:$B$271)))</f>
        <v/>
      </c>
      <c r="S248" s="77" t="str">
        <f>IF(INDEX([2]pivotTable!S$3:S$308,MATCH(totalExpenditure!$A248,[2]pivotTable!$A$3:$A$308,0))/100*INDEX(gDP!AH$6:AH$271,MATCH(totalExpenditure!$A248,gDP!$B$6:$B$271))=0,"",INDEX([2]pivotTable!S$3:S$308,MATCH(totalExpenditure!$A248,[2]pivotTable!$A$3:$A$308,0))/100*INDEX(gDP!AH$6:AH$271,MATCH(totalExpenditure!$A248,gDP!$B$6:$B$271)))</f>
        <v/>
      </c>
      <c r="T248" s="77">
        <f>IF(INDEX([2]pivotTable!T$3:T$308,MATCH(totalExpenditure!$A248,[2]pivotTable!$A$3:$A$308,0))/100*INDEX(gDP!AI$6:AI$271,MATCH(totalExpenditure!$A248,gDP!$B$6:$B$271))=0,"",INDEX([2]pivotTable!T$3:T$308,MATCH(totalExpenditure!$A248,[2]pivotTable!$A$3:$A$308,0))/100*INDEX(gDP!AI$6:AI$271,MATCH(totalExpenditure!$A248,gDP!$B$6:$B$271)))</f>
        <v>678439363.6363647</v>
      </c>
      <c r="U248" s="77">
        <f>IF(INDEX([2]pivotTable!U$3:U$308,MATCH(totalExpenditure!$A248,[2]pivotTable!$A$3:$A$308,0))/100*INDEX(gDP!AJ$6:AJ$271,MATCH(totalExpenditure!$A248,gDP!$B$6:$B$271))=0,"",INDEX([2]pivotTable!U$3:U$308,MATCH(totalExpenditure!$A248,[2]pivotTable!$A$3:$A$308,0))/100*INDEX(gDP!AJ$6:AJ$271,MATCH(totalExpenditure!$A248,gDP!$B$6:$B$271)))</f>
        <v>719113043.4782635</v>
      </c>
      <c r="V248" s="77">
        <f>IF(INDEX([2]pivotTable!V$3:V$308,MATCH(totalExpenditure!$A248,[2]pivotTable!$A$3:$A$308,0))/100*INDEX(gDP!AK$6:AK$271,MATCH(totalExpenditure!$A248,gDP!$B$6:$B$271))=0,"",INDEX([2]pivotTable!V$3:V$308,MATCH(totalExpenditure!$A248,[2]pivotTable!$A$3:$A$308,0))/100*INDEX(gDP!AK$6:AK$271,MATCH(totalExpenditure!$A248,gDP!$B$6:$B$271)))</f>
        <v>794981123.49946392</v>
      </c>
      <c r="W248" s="77">
        <f>IF(INDEX([2]pivotTable!W$3:W$308,MATCH(totalExpenditure!$A248,[2]pivotTable!$A$3:$A$308,0))/100*INDEX(gDP!AL$6:AL$271,MATCH(totalExpenditure!$A248,gDP!$B$6:$B$271))=0,"",INDEX([2]pivotTable!W$3:W$308,MATCH(totalExpenditure!$A248,[2]pivotTable!$A$3:$A$308,0))/100*INDEX(gDP!AL$6:AL$271,MATCH(totalExpenditure!$A248,gDP!$B$6:$B$271)))</f>
        <v>758172618.0632081</v>
      </c>
      <c r="X248" s="77">
        <f>IF(INDEX([2]pivotTable!X$3:X$308,MATCH(totalExpenditure!$A248,[2]pivotTable!$A$3:$A$308,0))/100*INDEX(gDP!AM$6:AM$271,MATCH(totalExpenditure!$A248,gDP!$B$6:$B$271))=0,"",INDEX([2]pivotTable!X$3:X$308,MATCH(totalExpenditure!$A248,[2]pivotTable!$A$3:$A$308,0))/100*INDEX(gDP!AM$6:AM$271,MATCH(totalExpenditure!$A248,gDP!$B$6:$B$271)))</f>
        <v>816051698.67352402</v>
      </c>
      <c r="Y248" s="77">
        <f>IF(INDEX([2]pivotTable!Y$3:Y$308,MATCH(totalExpenditure!$A248,[2]pivotTable!$A$3:$A$308,0))/100*INDEX(gDP!AN$6:AN$271,MATCH(totalExpenditure!$A248,gDP!$B$6:$B$271))=0,"",INDEX([2]pivotTable!Y$3:Y$308,MATCH(totalExpenditure!$A248,[2]pivotTable!$A$3:$A$308,0))/100*INDEX(gDP!AN$6:AN$271,MATCH(totalExpenditure!$A248,gDP!$B$6:$B$271)))</f>
        <v>941211758.4857775</v>
      </c>
      <c r="Z248" s="77">
        <f>IF(INDEX([2]pivotTable!Z$3:Z$308,MATCH(totalExpenditure!$A248,[2]pivotTable!$A$3:$A$308,0))/100*INDEX(gDP!AO$6:AO$271,MATCH(totalExpenditure!$A248,gDP!$B$6:$B$271))=0,"",INDEX([2]pivotTable!Z$3:Z$308,MATCH(totalExpenditure!$A248,[2]pivotTable!$A$3:$A$308,0))/100*INDEX(gDP!AO$6:AO$271,MATCH(totalExpenditure!$A248,gDP!$B$6:$B$271)))</f>
        <v>1096881061.1788678</v>
      </c>
      <c r="AA248" s="77">
        <f>IF(INDEX([2]pivotTable!AA$3:AA$308,MATCH(totalExpenditure!$A248,[2]pivotTable!$A$3:$A$308,0))/100*INDEX(gDP!AP$6:AP$271,MATCH(totalExpenditure!$A248,gDP!$B$6:$B$271))=0,"",INDEX([2]pivotTable!AA$3:AA$308,MATCH(totalExpenditure!$A248,[2]pivotTable!$A$3:$A$308,0))/100*INDEX(gDP!AP$6:AP$271,MATCH(totalExpenditure!$A248,gDP!$B$6:$B$271)))</f>
        <v>1074653696.3291709</v>
      </c>
      <c r="AB248" s="77">
        <f>IF(INDEX([2]pivotTable!AB$3:AB$308,MATCH(totalExpenditure!$A248,[2]pivotTable!$A$3:$A$308,0))/100*INDEX(gDP!AQ$6:AQ$271,MATCH(totalExpenditure!$A248,gDP!$B$6:$B$271))=0,"",INDEX([2]pivotTable!AB$3:AB$308,MATCH(totalExpenditure!$A248,[2]pivotTable!$A$3:$A$308,0))/100*INDEX(gDP!AQ$6:AQ$271,MATCH(totalExpenditure!$A248,gDP!$B$6:$B$271)))</f>
        <v>1096685547.4324377</v>
      </c>
      <c r="AC248" s="77">
        <f>IF(INDEX([2]pivotTable!AC$3:AC$308,MATCH(totalExpenditure!$A248,[2]pivotTable!$A$3:$A$308,0))/100*INDEX(gDP!AR$6:AR$271,MATCH(totalExpenditure!$A248,gDP!$B$6:$B$271))=0,"",INDEX([2]pivotTable!AC$3:AC$308,MATCH(totalExpenditure!$A248,[2]pivotTable!$A$3:$A$308,0))/100*INDEX(gDP!AR$6:AR$271,MATCH(totalExpenditure!$A248,gDP!$B$6:$B$271)))</f>
        <v>1073741861.7884462</v>
      </c>
      <c r="AD248" s="77">
        <f>IF(INDEX([2]pivotTable!AD$3:AD$308,MATCH(totalExpenditure!$A248,[2]pivotTable!$A$3:$A$308,0))/100*INDEX(gDP!AS$6:AS$271,MATCH(totalExpenditure!$A248,gDP!$B$6:$B$271))=0,"",INDEX([2]pivotTable!AD$3:AD$308,MATCH(totalExpenditure!$A248,[2]pivotTable!$A$3:$A$308,0))/100*INDEX(gDP!AS$6:AS$271,MATCH(totalExpenditure!$A248,gDP!$B$6:$B$271)))</f>
        <v>665679372.98412418</v>
      </c>
      <c r="AE248" s="77">
        <f>IF(INDEX([2]pivotTable!AE$3:AE$308,MATCH(totalExpenditure!$A248,[2]pivotTable!$A$3:$A$308,0))/100*INDEX(gDP!AT$6:AT$271,MATCH(totalExpenditure!$A248,gDP!$B$6:$B$271))=0,"",INDEX([2]pivotTable!AE$3:AE$308,MATCH(totalExpenditure!$A248,[2]pivotTable!$A$3:$A$308,0))/100*INDEX(gDP!AT$6:AT$271,MATCH(totalExpenditure!$A248,gDP!$B$6:$B$271)))</f>
        <v>670801306.44541395</v>
      </c>
      <c r="AF248" s="77">
        <f>IF(INDEX([2]pivotTable!AF$3:AF$308,MATCH(totalExpenditure!$A248,[2]pivotTable!$A$3:$A$308,0))/100*INDEX(gDP!AU$6:AU$271,MATCH(totalExpenditure!$A248,gDP!$B$6:$B$271))=0,"",INDEX([2]pivotTable!AF$3:AF$308,MATCH(totalExpenditure!$A248,[2]pivotTable!$A$3:$A$308,0))/100*INDEX(gDP!AU$6:AU$271,MATCH(totalExpenditure!$A248,gDP!$B$6:$B$271)))</f>
        <v>689620174.81482112</v>
      </c>
      <c r="AG248" s="77">
        <f>IF(INDEX([2]pivotTable!AG$3:AG$308,MATCH(totalExpenditure!$A248,[2]pivotTable!$A$3:$A$308,0))/100*INDEX(gDP!AV$6:AV$271,MATCH(totalExpenditure!$A248,gDP!$B$6:$B$271))=0,"",INDEX([2]pivotTable!AG$3:AG$308,MATCH(totalExpenditure!$A248,[2]pivotTable!$A$3:$A$308,0))/100*INDEX(gDP!AV$6:AV$271,MATCH(totalExpenditure!$A248,gDP!$B$6:$B$271)))</f>
        <v>812635506.93930185</v>
      </c>
      <c r="AH248" s="77">
        <f>IF(INDEX([2]pivotTable!AH$3:AH$308,MATCH(totalExpenditure!$A248,[2]pivotTable!$A$3:$A$308,0))/100*INDEX(gDP!AW$6:AW$271,MATCH(totalExpenditure!$A248,gDP!$B$6:$B$271))=0,"",INDEX([2]pivotTable!AH$3:AH$308,MATCH(totalExpenditure!$A248,[2]pivotTable!$A$3:$A$308,0))/100*INDEX(gDP!AW$6:AW$271,MATCH(totalExpenditure!$A248,gDP!$B$6:$B$271)))</f>
        <v>891859117.90517259</v>
      </c>
      <c r="AI248" s="77">
        <f>IF(INDEX([2]pivotTable!AI$3:AI$308,MATCH(totalExpenditure!$A248,[2]pivotTable!$A$3:$A$308,0))/100*INDEX(gDP!AX$6:AX$271,MATCH(totalExpenditure!$A248,gDP!$B$6:$B$271))=0,"",INDEX([2]pivotTable!AI$3:AI$308,MATCH(totalExpenditure!$A248,[2]pivotTable!$A$3:$A$308,0))/100*INDEX(gDP!AX$6:AX$271,MATCH(totalExpenditure!$A248,gDP!$B$6:$B$271)))</f>
        <v>935893414.14932454</v>
      </c>
      <c r="AJ248" s="77">
        <f>IF(INDEX([2]pivotTable!AJ$3:AJ$308,MATCH(totalExpenditure!$A248,[2]pivotTable!$A$3:$A$308,0))/100*INDEX(gDP!AY$6:AY$271,MATCH(totalExpenditure!$A248,gDP!$B$6:$B$271))=0,"",INDEX([2]pivotTable!AJ$3:AJ$308,MATCH(totalExpenditure!$A248,[2]pivotTable!$A$3:$A$308,0))/100*INDEX(gDP!AY$6:AY$271,MATCH(totalExpenditure!$A248,gDP!$B$6:$B$271)))</f>
        <v>996923273.41710413</v>
      </c>
      <c r="AK248" s="77">
        <f>IF(INDEX([2]pivotTable!AK$3:AK$308,MATCH(totalExpenditure!$A248,[2]pivotTable!$A$3:$A$308,0))/100*INDEX(gDP!AZ$6:AZ$271,MATCH(totalExpenditure!$A248,gDP!$B$6:$B$271))=0,"",INDEX([2]pivotTable!AK$3:AK$308,MATCH(totalExpenditure!$A248,[2]pivotTable!$A$3:$A$308,0))/100*INDEX(gDP!AZ$6:AZ$271,MATCH(totalExpenditure!$A248,gDP!$B$6:$B$271)))</f>
        <v>980666917.44227648</v>
      </c>
      <c r="AL248" s="77">
        <f>IF(INDEX([2]pivotTable!AL$3:AL$308,MATCH(totalExpenditure!$A248,[2]pivotTable!$A$3:$A$308,0))/100*INDEX(gDP!BA$6:BA$271,MATCH(totalExpenditure!$A248,gDP!$B$6:$B$271))=0,"",INDEX([2]pivotTable!AL$3:AL$308,MATCH(totalExpenditure!$A248,[2]pivotTable!$A$3:$A$308,0))/100*INDEX(gDP!BA$6:BA$271,MATCH(totalExpenditure!$A248,gDP!$B$6:$B$271)))</f>
        <v>1157373549.4772527</v>
      </c>
      <c r="AM248" s="77">
        <f>IF(INDEX([2]pivotTable!AM$3:AM$308,MATCH(totalExpenditure!$A248,[2]pivotTable!$A$3:$A$308,0))/100*INDEX(gDP!BB$6:BB$271,MATCH(totalExpenditure!$A248,gDP!$B$6:$B$271))=0,"",INDEX([2]pivotTable!AM$3:AM$308,MATCH(totalExpenditure!$A248,[2]pivotTable!$A$3:$A$308,0))/100*INDEX(gDP!BB$6:BB$271,MATCH(totalExpenditure!$A248,gDP!$B$6:$B$271)))</f>
        <v>1129849252.9299586</v>
      </c>
      <c r="AN248" s="77">
        <f>IF(INDEX([2]pivotTable!AN$3:AN$308,MATCH(totalExpenditure!$A248,[2]pivotTable!$A$3:$A$308,0))/100*INDEX(gDP!BC$6:BC$271,MATCH(totalExpenditure!$A248,gDP!$B$6:$B$271))=0,"",INDEX([2]pivotTable!AN$3:AN$308,MATCH(totalExpenditure!$A248,[2]pivotTable!$A$3:$A$308,0))/100*INDEX(gDP!BC$6:BC$271,MATCH(totalExpenditure!$A248,gDP!$B$6:$B$271)))</f>
        <v>1201358390.387033</v>
      </c>
      <c r="AO248" s="77">
        <f>IF(INDEX([2]pivotTable!AO$3:AO$308,MATCH(totalExpenditure!$A248,[2]pivotTable!$A$3:$A$308,0))/100*INDEX(gDP!BD$6:BD$271,MATCH(totalExpenditure!$A248,gDP!$B$6:$B$271))=0,"",INDEX([2]pivotTable!AO$3:AO$308,MATCH(totalExpenditure!$A248,[2]pivotTable!$A$3:$A$308,0))/100*INDEX(gDP!BD$6:BD$271,MATCH(totalExpenditure!$A248,gDP!$B$6:$B$271)))</f>
        <v>1501447765.7423058</v>
      </c>
      <c r="AP248" s="77">
        <f>IF(INDEX([2]pivotTable!AP$3:AP$308,MATCH(totalExpenditure!$A248,[2]pivotTable!$A$3:$A$308,0))/100*INDEX(gDP!BE$6:BE$271,MATCH(totalExpenditure!$A248,gDP!$B$6:$B$271))=0,"",INDEX([2]pivotTable!AP$3:AP$308,MATCH(totalExpenditure!$A248,[2]pivotTable!$A$3:$A$308,0))/100*INDEX(gDP!BE$6:BE$271,MATCH(totalExpenditure!$A248,gDP!$B$6:$B$271)))</f>
        <v>1428804334.7427337</v>
      </c>
      <c r="AQ248" s="77" t="str">
        <f>IF(INDEX([2]pivotTable!AQ$3:AQ$308,MATCH(totalExpenditure!$A248,[2]pivotTable!$A$3:$A$308,0))/100*INDEX(gDP!BF$6:BF$271,MATCH(totalExpenditure!$A248,gDP!$B$6:$B$271))=0,"",INDEX([2]pivotTable!AQ$3:AQ$308,MATCH(totalExpenditure!$A248,[2]pivotTable!$A$3:$A$308,0))/100*INDEX(gDP!BF$6:BF$271,MATCH(totalExpenditure!$A248,gDP!$B$6:$B$271)))</f>
        <v/>
      </c>
      <c r="AR248" s="77" t="str">
        <f>IF(INDEX([2]pivotTable!AR$3:AR$308,MATCH(totalExpenditure!$A248,[2]pivotTable!$A$3:$A$308,0))/100*INDEX(gDP!BG$6:BG$271,MATCH(totalExpenditure!$A248,gDP!$B$6:$B$271))=0,"",INDEX([2]pivotTable!AR$3:AR$308,MATCH(totalExpenditure!$A248,[2]pivotTable!$A$3:$A$308,0))/100*INDEX(gDP!BG$6:BG$271,MATCH(totalExpenditure!$A248,gDP!$B$6:$B$271)))</f>
        <v/>
      </c>
      <c r="AS248" s="77" t="str">
        <f>IF(INDEX([2]pivotTable!AS$3:AS$308,MATCH(totalExpenditure!$A248,[2]pivotTable!$A$3:$A$308,0))/100*INDEX(gDP!BH$6:BH$271,MATCH(totalExpenditure!$A248,gDP!$B$6:$B$271))=0,"",INDEX([2]pivotTable!AS$3:AS$308,MATCH(totalExpenditure!$A248,[2]pivotTable!$A$3:$A$308,0))/100*INDEX(gDP!BH$6:BH$271,MATCH(totalExpenditure!$A248,gDP!$B$6:$B$271)))</f>
        <v/>
      </c>
      <c r="AT248" s="77" t="str">
        <f>IF(INDEX([2]pivotTable!AT$3:AT$308,MATCH(totalExpenditure!$A248,[2]pivotTable!$A$3:$A$308,0))/100*INDEX(gDP!BI$6:BI$271,MATCH(totalExpenditure!$A248,gDP!$B$6:$B$271))=0,"",INDEX([2]pivotTable!AT$3:AT$308,MATCH(totalExpenditure!$A248,[2]pivotTable!$A$3:$A$308,0))/100*INDEX(gDP!BI$6:BI$271,MATCH(totalExpenditure!$A248,gDP!$B$6:$B$271)))</f>
        <v/>
      </c>
      <c r="AU248" s="77" t="str">
        <f>IF(INDEX([2]pivotTable!AU$3:AU$308,MATCH(totalExpenditure!$A248,[2]pivotTable!$A$3:$A$308,0))/100*INDEX(gDP!BJ$6:BJ$271,MATCH(totalExpenditure!$A248,gDP!$B$6:$B$271))=0,"",INDEX([2]pivotTable!AU$3:AU$308,MATCH(totalExpenditure!$A248,[2]pivotTable!$A$3:$A$308,0))/100*INDEX(gDP!BJ$6:BJ$271,MATCH(totalExpenditure!$A248,gDP!$B$6:$B$271)))</f>
        <v/>
      </c>
      <c r="AV248" s="77" t="str">
        <f>IF(INDEX([2]pivotTable!AV$3:AV$308,MATCH(totalExpenditure!$A248,[2]pivotTable!$A$3:$A$308,0))/100*INDEX(gDP!BK$6:BK$271,MATCH(totalExpenditure!$A248,gDP!$B$6:$B$271))=0,"",INDEX([2]pivotTable!AV$3:AV$308,MATCH(totalExpenditure!$A248,[2]pivotTable!$A$3:$A$308,0))/100*INDEX(gDP!BK$6:BK$271,MATCH(totalExpenditure!$A248,gDP!$B$6:$B$271)))</f>
        <v/>
      </c>
      <c r="AW248" s="77" t="str">
        <f>IF(INDEX([2]pivotTable!AW$3:AW$308,MATCH(totalExpenditure!$A248,[2]pivotTable!$A$3:$A$308,0))/100*INDEX(gDP!BL$6:BL$271,MATCH(totalExpenditure!$A248,gDP!$B$6:$B$271))=0,"",INDEX([2]pivotTable!AW$3:AW$308,MATCH(totalExpenditure!$A248,[2]pivotTable!$A$3:$A$308,0))/100*INDEX(gDP!BL$6:BL$271,MATCH(totalExpenditure!$A248,gDP!$B$6:$B$271)))</f>
        <v/>
      </c>
      <c r="AX248" s="77" t="str">
        <f>IF(INDEX([2]pivotTable!AX$3:AX$308,MATCH(totalExpenditure!$A248,[2]pivotTable!$A$3:$A$308,0))/100*INDEX(gDP!BM$6:BM$271,MATCH(totalExpenditure!$A248,gDP!$B$6:$B$271))=0,"",INDEX([2]pivotTable!AX$3:AX$308,MATCH(totalExpenditure!$A248,[2]pivotTable!$A$3:$A$308,0))/100*INDEX(gDP!BM$6:BM$271,MATCH(totalExpenditure!$A248,gDP!$B$6:$B$271)))</f>
        <v/>
      </c>
      <c r="AY248" s="77" t="str">
        <f>IF(INDEX([2]pivotTable!AY$3:AY$308,MATCH(totalExpenditure!$A248,[2]pivotTable!$A$3:$A$308,0))/100*INDEX(gDP!BN$6:BN$271,MATCH(totalExpenditure!$A248,gDP!$B$6:$B$271))=0,"",INDEX([2]pivotTable!AY$3:AY$308,MATCH(totalExpenditure!$A248,[2]pivotTable!$A$3:$A$308,0))/100*INDEX(gDP!BN$6:BN$271,MATCH(totalExpenditure!$A248,gDP!$B$6:$B$271)))</f>
        <v/>
      </c>
      <c r="AZ248" s="77" t="str">
        <f>IF(INDEX([2]pivotTable!AZ$3:AZ$308,MATCH(totalExpenditure!$A248,[2]pivotTable!$A$3:$A$308,0))/100*INDEX(gDP!BO$6:BO$271,MATCH(totalExpenditure!$A248,gDP!$B$6:$B$271))=0,"",INDEX([2]pivotTable!AZ$3:AZ$308,MATCH(totalExpenditure!$A248,[2]pivotTable!$A$3:$A$308,0))/100*INDEX(gDP!BO$6:BO$271,MATCH(totalExpenditure!$A248,gDP!$B$6:$B$271)))</f>
        <v/>
      </c>
      <c r="BA248" s="77" t="str">
        <f>IF(INDEX([2]pivotTable!B$310:B$615,MATCH(totalExpenditure!$A248,[2]pivotTable!$A$310:$A$615,0))/100*INDEX(gDP!Q$6:Q$271,MATCH(totalExpenditure!$A248,gDP!$B$6:$B$271))=0,"",INDEX([2]pivotTable!B$310:B$615,MATCH(totalExpenditure!$A248,[2]pivotTable!$A$310:$A$615,0))/100*INDEX(gDP!Q$6:Q$271,MATCH(totalExpenditure!$A248,gDP!$B$6:$B$271)))</f>
        <v/>
      </c>
      <c r="BB248" s="77" t="str">
        <f>IF(INDEX([2]pivotTable!C$310:C$615,MATCH(totalExpenditure!$A248,[2]pivotTable!$A$310:$A$615,0))/100*INDEX(gDP!R$6:R$271,MATCH(totalExpenditure!$A248,gDP!$B$6:$B$271))=0,"",INDEX([2]pivotTable!C$310:C$615,MATCH(totalExpenditure!$A248,[2]pivotTable!$A$310:$A$615,0))/100*INDEX(gDP!R$6:R$271,MATCH(totalExpenditure!$A248,gDP!$B$6:$B$271)))</f>
        <v/>
      </c>
      <c r="BC248" s="77" t="str">
        <f>IF(INDEX([2]pivotTable!D$310:D$615,MATCH(totalExpenditure!$A248,[2]pivotTable!$A$310:$A$615,0))/100*INDEX(gDP!S$6:S$271,MATCH(totalExpenditure!$A248,gDP!$B$6:$B$271))=0,"",INDEX([2]pivotTable!D$310:D$615,MATCH(totalExpenditure!$A248,[2]pivotTable!$A$310:$A$615,0))/100*INDEX(gDP!S$6:S$271,MATCH(totalExpenditure!$A248,gDP!$B$6:$B$271)))</f>
        <v/>
      </c>
      <c r="BD248" s="77" t="str">
        <f>IF(INDEX([2]pivotTable!E$310:E$615,MATCH(totalExpenditure!$A248,[2]pivotTable!$A$310:$A$615,0))/100*INDEX(gDP!T$6:T$271,MATCH(totalExpenditure!$A248,gDP!$B$6:$B$271))=0,"",INDEX([2]pivotTable!E$310:E$615,MATCH(totalExpenditure!$A248,[2]pivotTable!$A$310:$A$615,0))/100*INDEX(gDP!T$6:T$271,MATCH(totalExpenditure!$A248,gDP!$B$6:$B$271)))</f>
        <v/>
      </c>
      <c r="BE248" s="77" t="str">
        <f>IF(INDEX([2]pivotTable!F$310:F$615,MATCH(totalExpenditure!$A248,[2]pivotTable!$A$310:$A$615,0))/100*INDEX(gDP!U$6:U$271,MATCH(totalExpenditure!$A248,gDP!$B$6:$B$271))=0,"",INDEX([2]pivotTable!F$310:F$615,MATCH(totalExpenditure!$A248,[2]pivotTable!$A$310:$A$615,0))/100*INDEX(gDP!U$6:U$271,MATCH(totalExpenditure!$A248,gDP!$B$6:$B$271)))</f>
        <v/>
      </c>
      <c r="BF248" s="77" t="str">
        <f>IF(INDEX([2]pivotTable!G$310:G$615,MATCH(totalExpenditure!$A248,[2]pivotTable!$A$310:$A$615,0))/100*INDEX(gDP!V$6:V$271,MATCH(totalExpenditure!$A248,gDP!$B$6:$B$271))=0,"",INDEX([2]pivotTable!G$310:G$615,MATCH(totalExpenditure!$A248,[2]pivotTable!$A$310:$A$615,0))/100*INDEX(gDP!V$6:V$271,MATCH(totalExpenditure!$A248,gDP!$B$6:$B$271)))</f>
        <v/>
      </c>
      <c r="BG248" s="77" t="str">
        <f>IF(INDEX([2]pivotTable!H$310:H$615,MATCH(totalExpenditure!$A248,[2]pivotTable!$A$310:$A$615,0))/100*INDEX(gDP!W$6:W$271,MATCH(totalExpenditure!$A248,gDP!$B$6:$B$271))=0,"",INDEX([2]pivotTable!H$310:H$615,MATCH(totalExpenditure!$A248,[2]pivotTable!$A$310:$A$615,0))/100*INDEX(gDP!W$6:W$271,MATCH(totalExpenditure!$A248,gDP!$B$6:$B$271)))</f>
        <v/>
      </c>
      <c r="BH248" s="77" t="str">
        <f>IF(INDEX([2]pivotTable!I$310:I$615,MATCH(totalExpenditure!$A248,[2]pivotTable!$A$310:$A$615,0))/100*INDEX(gDP!X$6:X$271,MATCH(totalExpenditure!$A248,gDP!$B$6:$B$271))=0,"",INDEX([2]pivotTable!I$310:I$615,MATCH(totalExpenditure!$A248,[2]pivotTable!$A$310:$A$615,0))/100*INDEX(gDP!X$6:X$271,MATCH(totalExpenditure!$A248,gDP!$B$6:$B$271)))</f>
        <v/>
      </c>
      <c r="BI248" s="77" t="str">
        <f>IF(INDEX([2]pivotTable!J$310:J$615,MATCH(totalExpenditure!$A248,[2]pivotTable!$A$310:$A$615,0))/100*INDEX(gDP!Y$6:Y$271,MATCH(totalExpenditure!$A248,gDP!$B$6:$B$271))=0,"",INDEX([2]pivotTable!J$310:J$615,MATCH(totalExpenditure!$A248,[2]pivotTable!$A$310:$A$615,0))/100*INDEX(gDP!Y$6:Y$271,MATCH(totalExpenditure!$A248,gDP!$B$6:$B$271)))</f>
        <v/>
      </c>
      <c r="BJ248" s="77" t="str">
        <f>IF(INDEX([2]pivotTable!K$310:K$615,MATCH(totalExpenditure!$A248,[2]pivotTable!$A$310:$A$615,0))/100*INDEX(gDP!Z$6:Z$271,MATCH(totalExpenditure!$A248,gDP!$B$6:$B$271))=0,"",INDEX([2]pivotTable!K$310:K$615,MATCH(totalExpenditure!$A248,[2]pivotTable!$A$310:$A$615,0))/100*INDEX(gDP!Z$6:Z$271,MATCH(totalExpenditure!$A248,gDP!$B$6:$B$271)))</f>
        <v/>
      </c>
      <c r="BK248" s="77" t="str">
        <f>IF(INDEX([2]pivotTable!L$310:L$615,MATCH(totalExpenditure!$A248,[2]pivotTable!$A$310:$A$615,0))/100*INDEX(gDP!AA$6:AA$271,MATCH(totalExpenditure!$A248,gDP!$B$6:$B$271))=0,"",INDEX([2]pivotTable!L$310:L$615,MATCH(totalExpenditure!$A248,[2]pivotTable!$A$310:$A$615,0))/100*INDEX(gDP!AA$6:AA$271,MATCH(totalExpenditure!$A248,gDP!$B$6:$B$271)))</f>
        <v/>
      </c>
      <c r="BL248" s="77" t="str">
        <f>IF(INDEX([2]pivotTable!M$310:M$615,MATCH(totalExpenditure!$A248,[2]pivotTable!$A$310:$A$615,0))/100*INDEX(gDP!AB$6:AB$271,MATCH(totalExpenditure!$A248,gDP!$B$6:$B$271))=0,"",INDEX([2]pivotTable!M$310:M$615,MATCH(totalExpenditure!$A248,[2]pivotTable!$A$310:$A$615,0))/100*INDEX(gDP!AB$6:AB$271,MATCH(totalExpenditure!$A248,gDP!$B$6:$B$271)))</f>
        <v/>
      </c>
      <c r="BM248" s="77" t="str">
        <f>IF(INDEX([2]pivotTable!N$310:N$615,MATCH(totalExpenditure!$A248,[2]pivotTable!$A$310:$A$615,0))/100*INDEX(gDP!AC$6:AC$271,MATCH(totalExpenditure!$A248,gDP!$B$6:$B$271))=0,"",INDEX([2]pivotTable!N$310:N$615,MATCH(totalExpenditure!$A248,[2]pivotTable!$A$310:$A$615,0))/100*INDEX(gDP!AC$6:AC$271,MATCH(totalExpenditure!$A248,gDP!$B$6:$B$271)))</f>
        <v/>
      </c>
      <c r="BN248" s="77" t="str">
        <f>IF(INDEX([2]pivotTable!O$310:O$615,MATCH(totalExpenditure!$A248,[2]pivotTable!$A$310:$A$615,0))/100*INDEX(gDP!AD$6:AD$271,MATCH(totalExpenditure!$A248,gDP!$B$6:$B$271))=0,"",INDEX([2]pivotTable!O$310:O$615,MATCH(totalExpenditure!$A248,[2]pivotTable!$A$310:$A$615,0))/100*INDEX(gDP!AD$6:AD$271,MATCH(totalExpenditure!$A248,gDP!$B$6:$B$271)))</f>
        <v/>
      </c>
      <c r="BO248" s="77" t="str">
        <f>IF(INDEX([2]pivotTable!P$310:P$615,MATCH(totalExpenditure!$A248,[2]pivotTable!$A$310:$A$615,0))/100*INDEX(gDP!AE$6:AE$271,MATCH(totalExpenditure!$A248,gDP!$B$6:$B$271))=0,"",INDEX([2]pivotTable!P$310:P$615,MATCH(totalExpenditure!$A248,[2]pivotTable!$A$310:$A$615,0))/100*INDEX(gDP!AE$6:AE$271,MATCH(totalExpenditure!$A248,gDP!$B$6:$B$271)))</f>
        <v/>
      </c>
      <c r="BP248" s="77" t="str">
        <f>IF(INDEX([2]pivotTable!Q$310:Q$615,MATCH(totalExpenditure!$A248,[2]pivotTable!$A$310:$A$615,0))/100*INDEX(gDP!AF$6:AF$271,MATCH(totalExpenditure!$A248,gDP!$B$6:$B$271))=0,"",INDEX([2]pivotTable!Q$310:Q$615,MATCH(totalExpenditure!$A248,[2]pivotTable!$A$310:$A$615,0))/100*INDEX(gDP!AF$6:AF$271,MATCH(totalExpenditure!$A248,gDP!$B$6:$B$271)))</f>
        <v/>
      </c>
      <c r="BQ248" s="77" t="str">
        <f>IF(INDEX([2]pivotTable!R$310:R$615,MATCH(totalExpenditure!$A248,[2]pivotTable!$A$310:$A$615,0))/100*INDEX(gDP!AG$6:AG$271,MATCH(totalExpenditure!$A248,gDP!$B$6:$B$271))=0,"",INDEX([2]pivotTable!R$310:R$615,MATCH(totalExpenditure!$A248,[2]pivotTable!$A$310:$A$615,0))/100*INDEX(gDP!AG$6:AG$271,MATCH(totalExpenditure!$A248,gDP!$B$6:$B$271)))</f>
        <v/>
      </c>
      <c r="BR248" s="77" t="str">
        <f>IF(INDEX([2]pivotTable!S$310:S$615,MATCH(totalExpenditure!$A248,[2]pivotTable!$A$310:$A$615,0))/100*INDEX(gDP!AH$6:AH$271,MATCH(totalExpenditure!$A248,gDP!$B$6:$B$271))=0,"",INDEX([2]pivotTable!S$310:S$615,MATCH(totalExpenditure!$A248,[2]pivotTable!$A$310:$A$615,0))/100*INDEX(gDP!AH$6:AH$271,MATCH(totalExpenditure!$A248,gDP!$B$6:$B$271)))</f>
        <v/>
      </c>
      <c r="BS248" s="77">
        <f>IF(INDEX([2]pivotTable!T$310:T$615,MATCH(totalExpenditure!$A248,[2]pivotTable!$A$310:$A$615,0))/100*INDEX(gDP!AI$6:AI$271,MATCH(totalExpenditure!$A248,gDP!$B$6:$B$271))=0,"",INDEX([2]pivotTable!T$310:T$615,MATCH(totalExpenditure!$A248,[2]pivotTable!$A$310:$A$615,0))/100*INDEX(gDP!AI$6:AI$271,MATCH(totalExpenditure!$A248,gDP!$B$6:$B$271)))</f>
        <v>656316340.90909183</v>
      </c>
      <c r="BT248" s="77">
        <f>IF(INDEX([2]pivotTable!U$310:U$615,MATCH(totalExpenditure!$A248,[2]pivotTable!$A$310:$A$615,0))/100*INDEX(gDP!AJ$6:AJ$271,MATCH(totalExpenditure!$A248,gDP!$B$6:$B$271))=0,"",INDEX([2]pivotTable!U$310:U$615,MATCH(totalExpenditure!$A248,[2]pivotTable!$A$310:$A$615,0))/100*INDEX(gDP!AJ$6:AJ$271,MATCH(totalExpenditure!$A248,gDP!$B$6:$B$271)))</f>
        <v>717805565.21739399</v>
      </c>
      <c r="BU248" s="77">
        <f>IF(INDEX([2]pivotTable!V$310:V$615,MATCH(totalExpenditure!$A248,[2]pivotTable!$A$310:$A$615,0))/100*INDEX(gDP!AK$6:AK$271,MATCH(totalExpenditure!$A248,gDP!$B$6:$B$271))=0,"",INDEX([2]pivotTable!V$310:V$615,MATCH(totalExpenditure!$A248,[2]pivotTable!$A$310:$A$615,0))/100*INDEX(gDP!AK$6:AK$271,MATCH(totalExpenditure!$A248,gDP!$B$6:$B$271)))</f>
        <v>887961371.86197424</v>
      </c>
      <c r="BV248" s="77">
        <f>IF(INDEX([2]pivotTable!W$310:W$615,MATCH(totalExpenditure!$A248,[2]pivotTable!$A$310:$A$615,0))/100*INDEX(gDP!AL$6:AL$271,MATCH(totalExpenditure!$A248,gDP!$B$6:$B$271))=0,"",INDEX([2]pivotTable!W$310:W$615,MATCH(totalExpenditure!$A248,[2]pivotTable!$A$310:$A$615,0))/100*INDEX(gDP!AL$6:AL$271,MATCH(totalExpenditure!$A248,gDP!$B$6:$B$271)))</f>
        <v>863352634.44191921</v>
      </c>
      <c r="BW248" s="77">
        <f>IF(INDEX([2]pivotTable!X$310:X$615,MATCH(totalExpenditure!$A248,[2]pivotTable!$A$310:$A$615,0))/100*INDEX(gDP!AM$6:AM$271,MATCH(totalExpenditure!$A248,gDP!$B$6:$B$271))=0,"",INDEX([2]pivotTable!X$310:X$615,MATCH(totalExpenditure!$A248,[2]pivotTable!$A$310:$A$615,0))/100*INDEX(gDP!AM$6:AM$271,MATCH(totalExpenditure!$A248,gDP!$B$6:$B$271)))</f>
        <v>956750267.41033864</v>
      </c>
      <c r="BX248" s="77">
        <f>IF(INDEX([2]pivotTable!Y$310:Y$615,MATCH(totalExpenditure!$A248,[2]pivotTable!$A$310:$A$615,0))/100*INDEX(gDP!AN$6:AN$271,MATCH(totalExpenditure!$A248,gDP!$B$6:$B$271))=0,"",INDEX([2]pivotTable!Y$310:Y$615,MATCH(totalExpenditure!$A248,[2]pivotTable!$A$310:$A$615,0))/100*INDEX(gDP!AN$6:AN$271,MATCH(totalExpenditure!$A248,gDP!$B$6:$B$271)))</f>
        <v>1108898910.8596804</v>
      </c>
      <c r="BY248" s="77">
        <f>IF(INDEX([2]pivotTable!Z$310:Z$615,MATCH(totalExpenditure!$A248,[2]pivotTable!$A$310:$A$615,0))/100*INDEX(gDP!AO$6:AO$271,MATCH(totalExpenditure!$A248,gDP!$B$6:$B$271))=0,"",INDEX([2]pivotTable!Z$310:Z$615,MATCH(totalExpenditure!$A248,[2]pivotTable!$A$310:$A$615,0))/100*INDEX(gDP!AO$6:AO$271,MATCH(totalExpenditure!$A248,gDP!$B$6:$B$271)))</f>
        <v>1492541729.6755311</v>
      </c>
      <c r="BZ248" s="77">
        <f>IF(INDEX([2]pivotTable!AA$310:AA$615,MATCH(totalExpenditure!$A248,[2]pivotTable!$A$310:$A$615,0))/100*INDEX(gDP!AP$6:AP$271,MATCH(totalExpenditure!$A248,gDP!$B$6:$B$271))=0,"",INDEX([2]pivotTable!AA$310:AA$615,MATCH(totalExpenditure!$A248,[2]pivotTable!$A$310:$A$615,0))/100*INDEX(gDP!AP$6:AP$271,MATCH(totalExpenditure!$A248,gDP!$B$6:$B$271)))</f>
        <v>1508249492.7245317</v>
      </c>
      <c r="CA248" s="77">
        <f>IF(INDEX([2]pivotTable!AB$310:AB$615,MATCH(totalExpenditure!$A248,[2]pivotTable!$A$310:$A$615,0))/100*INDEX(gDP!AQ$6:AQ$271,MATCH(totalExpenditure!$A248,gDP!$B$6:$B$271))=0,"",INDEX([2]pivotTable!AB$310:AB$615,MATCH(totalExpenditure!$A248,[2]pivotTable!$A$310:$A$615,0))/100*INDEX(gDP!AQ$6:AQ$271,MATCH(totalExpenditure!$A248,gDP!$B$6:$B$271)))</f>
        <v>1569808338.2730718</v>
      </c>
      <c r="CB248" s="77">
        <f>IF(INDEX([2]pivotTable!AC$310:AC$615,MATCH(totalExpenditure!$A248,[2]pivotTable!$A$310:$A$615,0))/100*INDEX(gDP!AR$6:AR$271,MATCH(totalExpenditure!$A248,gDP!$B$6:$B$271))=0,"",INDEX([2]pivotTable!AC$310:AC$615,MATCH(totalExpenditure!$A248,[2]pivotTable!$A$310:$A$615,0))/100*INDEX(gDP!AR$6:AR$271,MATCH(totalExpenditure!$A248,gDP!$B$6:$B$271)))</f>
        <v>1596846871.3776891</v>
      </c>
      <c r="CC248" s="77">
        <f>IF(INDEX([2]pivotTable!AD$310:AD$615,MATCH(totalExpenditure!$A248,[2]pivotTable!$A$310:$A$615,0))/100*INDEX(gDP!AS$6:AS$271,MATCH(totalExpenditure!$A248,gDP!$B$6:$B$271))=0,"",INDEX([2]pivotTable!AD$310:AD$615,MATCH(totalExpenditure!$A248,[2]pivotTable!$A$310:$A$615,0))/100*INDEX(gDP!AS$6:AS$271,MATCH(totalExpenditure!$A248,gDP!$B$6:$B$271)))</f>
        <v>974898178.49933028</v>
      </c>
      <c r="CD248" s="77">
        <f>IF(INDEX([2]pivotTable!AE$310:AE$615,MATCH(totalExpenditure!$A248,[2]pivotTable!$A$310:$A$615,0))/100*INDEX(gDP!AT$6:AT$271,MATCH(totalExpenditure!$A248,gDP!$B$6:$B$271))=0,"",INDEX([2]pivotTable!AE$310:AE$615,MATCH(totalExpenditure!$A248,[2]pivotTable!$A$310:$A$615,0))/100*INDEX(gDP!AT$6:AT$271,MATCH(totalExpenditure!$A248,gDP!$B$6:$B$271)))</f>
        <v>997375626.68857598</v>
      </c>
      <c r="CE248" s="77">
        <f>IF(INDEX([2]pivotTable!AF$310:AF$615,MATCH(totalExpenditure!$A248,[2]pivotTable!$A$310:$A$615,0))/100*INDEX(gDP!AU$6:AU$271,MATCH(totalExpenditure!$A248,gDP!$B$6:$B$271))=0,"",INDEX([2]pivotTable!AF$310:AF$615,MATCH(totalExpenditure!$A248,[2]pivotTable!$A$310:$A$615,0))/100*INDEX(gDP!AU$6:AU$271,MATCH(totalExpenditure!$A248,gDP!$B$6:$B$271)))</f>
        <v>1092284303.7335422</v>
      </c>
      <c r="CF248" s="77">
        <f>IF(INDEX([2]pivotTable!AG$310:AG$615,MATCH(totalExpenditure!$A248,[2]pivotTable!$A$310:$A$615,0))/100*INDEX(gDP!AV$6:AV$271,MATCH(totalExpenditure!$A248,gDP!$B$6:$B$271))=0,"",INDEX([2]pivotTable!AG$310:AG$615,MATCH(totalExpenditure!$A248,[2]pivotTable!$A$310:$A$615,0))/100*INDEX(gDP!AV$6:AV$271,MATCH(totalExpenditure!$A248,gDP!$B$6:$B$271)))</f>
        <v>1251897943.1227081</v>
      </c>
      <c r="CG248" s="77">
        <f>IF(INDEX([2]pivotTable!AH$310:AH$615,MATCH(totalExpenditure!$A248,[2]pivotTable!$A$310:$A$615,0))/100*INDEX(gDP!AW$6:AW$271,MATCH(totalExpenditure!$A248,gDP!$B$6:$B$271))=0,"",INDEX([2]pivotTable!AH$310:AH$615,MATCH(totalExpenditure!$A248,[2]pivotTable!$A$310:$A$615,0))/100*INDEX(gDP!AW$6:AW$271,MATCH(totalExpenditure!$A248,gDP!$B$6:$B$271)))</f>
        <v>1403274835.8647821</v>
      </c>
      <c r="CH248" s="77">
        <f>IF(INDEX([2]pivotTable!AI$310:AI$615,MATCH(totalExpenditure!$A248,[2]pivotTable!$A$310:$A$615,0))/100*INDEX(gDP!AX$6:AX$271,MATCH(totalExpenditure!$A248,gDP!$B$6:$B$271))=0,"",INDEX([2]pivotTable!AI$310:AI$615,MATCH(totalExpenditure!$A248,[2]pivotTable!$A$310:$A$615,0))/100*INDEX(gDP!AX$6:AX$271,MATCH(totalExpenditure!$A248,gDP!$B$6:$B$271)))</f>
        <v>1407067339.8934674</v>
      </c>
      <c r="CI248" s="77">
        <f>IF(INDEX([2]pivotTable!AJ$310:AJ$615,MATCH(totalExpenditure!$A248,[2]pivotTable!$A$310:$A$615,0))/100*INDEX(gDP!AY$6:AY$271,MATCH(totalExpenditure!$A248,gDP!$B$6:$B$271))=0,"",INDEX([2]pivotTable!AJ$310:AJ$615,MATCH(totalExpenditure!$A248,[2]pivotTable!$A$310:$A$615,0))/100*INDEX(gDP!AY$6:AY$271,MATCH(totalExpenditure!$A248,gDP!$B$6:$B$271)))</f>
        <v>1416318581.5442996</v>
      </c>
      <c r="CJ248" s="77">
        <f>IF(INDEX([2]pivotTable!AK$310:AK$615,MATCH(totalExpenditure!$A248,[2]pivotTable!$A$310:$A$615,0))/100*INDEX(gDP!AZ$6:AZ$271,MATCH(totalExpenditure!$A248,gDP!$B$6:$B$271))=0,"",INDEX([2]pivotTable!AK$310:AK$615,MATCH(totalExpenditure!$A248,[2]pivotTable!$A$310:$A$615,0))/100*INDEX(gDP!AZ$6:AZ$271,MATCH(totalExpenditure!$A248,gDP!$B$6:$B$271)))</f>
        <v>1564397225.4436312</v>
      </c>
      <c r="CK248" s="77">
        <f>IF(INDEX([2]pivotTable!AL$310:AL$615,MATCH(totalExpenditure!$A248,[2]pivotTable!$A$310:$A$615,0))/100*INDEX(gDP!BA$6:BA$271,MATCH(totalExpenditure!$A248,gDP!$B$6:$B$271))=0,"",INDEX([2]pivotTable!AL$310:AL$615,MATCH(totalExpenditure!$A248,[2]pivotTable!$A$310:$A$615,0))/100*INDEX(gDP!BA$6:BA$271,MATCH(totalExpenditure!$A248,gDP!$B$6:$B$271)))</f>
        <v>1767461932.1474326</v>
      </c>
      <c r="CL248" s="77">
        <f>IF(INDEX([2]pivotTable!AM$310:AM$615,MATCH(totalExpenditure!$A248,[2]pivotTable!$A$310:$A$615,0))/100*INDEX(gDP!BB$6:BB$271,MATCH(totalExpenditure!$A248,gDP!$B$6:$B$271))=0,"",INDEX([2]pivotTable!AM$310:AM$615,MATCH(totalExpenditure!$A248,[2]pivotTable!$A$310:$A$615,0))/100*INDEX(gDP!BB$6:BB$271,MATCH(totalExpenditure!$A248,gDP!$B$6:$B$271)))</f>
        <v>1772994212.2900889</v>
      </c>
      <c r="CM248" s="77">
        <f>IF(INDEX([2]pivotTable!AN$310:AN$615,MATCH(totalExpenditure!$A248,[2]pivotTable!$A$310:$A$615,0))/100*INDEX(gDP!BC$6:BC$271,MATCH(totalExpenditure!$A248,gDP!$B$6:$B$271))=0,"",INDEX([2]pivotTable!AN$310:AN$615,MATCH(totalExpenditure!$A248,[2]pivotTable!$A$310:$A$615,0))/100*INDEX(gDP!BC$6:BC$271,MATCH(totalExpenditure!$A248,gDP!$B$6:$B$271)))</f>
        <v>1894449769.4564745</v>
      </c>
      <c r="CN248" s="77">
        <f>IF(INDEX([2]pivotTable!AO$310:AO$615,MATCH(totalExpenditure!$A248,[2]pivotTable!$A$310:$A$615,0))/100*INDEX(gDP!BD$6:BD$271,MATCH(totalExpenditure!$A248,gDP!$B$6:$B$271))=0,"",INDEX([2]pivotTable!AO$310:AO$615,MATCH(totalExpenditure!$A248,[2]pivotTable!$A$310:$A$615,0))/100*INDEX(gDP!BD$6:BD$271,MATCH(totalExpenditure!$A248,gDP!$B$6:$B$271)))</f>
        <v>2415790956.4187093</v>
      </c>
      <c r="CO248" s="77">
        <f>IF(INDEX([2]pivotTable!AP$310:AP$615,MATCH(totalExpenditure!$A248,[2]pivotTable!$A$310:$A$615,0))/100*INDEX(gDP!BE$6:BE$271,MATCH(totalExpenditure!$A248,gDP!$B$6:$B$271))=0,"",INDEX([2]pivotTable!AP$310:AP$615,MATCH(totalExpenditure!$A248,[2]pivotTable!$A$310:$A$615,0))/100*INDEX(gDP!BE$6:BE$271,MATCH(totalExpenditure!$A248,gDP!$B$6:$B$271)))</f>
        <v>2687287622.9598432</v>
      </c>
      <c r="CP248" s="77" t="str">
        <f>IF(INDEX([2]pivotTable!AQ$310:AQ$615,MATCH(totalExpenditure!$A248,[2]pivotTable!$A$310:$A$615,0))/100*INDEX(gDP!BF$6:BF$271,MATCH(totalExpenditure!$A248,gDP!$B$6:$B$271))=0,"",INDEX([2]pivotTable!AQ$310:AQ$615,MATCH(totalExpenditure!$A248,[2]pivotTable!$A$310:$A$615,0))/100*INDEX(gDP!BF$6:BF$271,MATCH(totalExpenditure!$A248,gDP!$B$6:$B$271)))</f>
        <v/>
      </c>
      <c r="CQ248" s="77" t="str">
        <f>IF(INDEX([2]pivotTable!AR$310:AR$615,MATCH(totalExpenditure!$A248,[2]pivotTable!$A$310:$A$615,0))/100*INDEX(gDP!BG$6:BG$271,MATCH(totalExpenditure!$A248,gDP!$B$6:$B$271))=0,"",INDEX([2]pivotTable!AR$310:AR$615,MATCH(totalExpenditure!$A248,[2]pivotTable!$A$310:$A$615,0))/100*INDEX(gDP!BG$6:BG$271,MATCH(totalExpenditure!$A248,gDP!$B$6:$B$271)))</f>
        <v/>
      </c>
      <c r="CR248" s="77" t="str">
        <f>IF(INDEX([2]pivotTable!AS$310:AS$615,MATCH(totalExpenditure!$A248,[2]pivotTable!$A$310:$A$615,0))/100*INDEX(gDP!BH$6:BH$271,MATCH(totalExpenditure!$A248,gDP!$B$6:$B$271))=0,"",INDEX([2]pivotTable!AS$310:AS$615,MATCH(totalExpenditure!$A248,[2]pivotTable!$A$310:$A$615,0))/100*INDEX(gDP!BH$6:BH$271,MATCH(totalExpenditure!$A248,gDP!$B$6:$B$271)))</f>
        <v/>
      </c>
      <c r="CS248" s="77" t="str">
        <f>IF(INDEX([2]pivotTable!AT$310:AT$615,MATCH(totalExpenditure!$A248,[2]pivotTable!$A$310:$A$615,0))/100*INDEX(gDP!BI$6:BI$271,MATCH(totalExpenditure!$A248,gDP!$B$6:$B$271))=0,"",INDEX([2]pivotTable!AT$310:AT$615,MATCH(totalExpenditure!$A248,[2]pivotTable!$A$310:$A$615,0))/100*INDEX(gDP!BI$6:BI$271,MATCH(totalExpenditure!$A248,gDP!$B$6:$B$271)))</f>
        <v/>
      </c>
      <c r="CT248" s="77" t="str">
        <f>IF(INDEX([2]pivotTable!AU$310:AU$615,MATCH(totalExpenditure!$A248,[2]pivotTable!$A$310:$A$615,0))/100*INDEX(gDP!BJ$6:BJ$271,MATCH(totalExpenditure!$A248,gDP!$B$6:$B$271))=0,"",INDEX([2]pivotTable!AU$310:AU$615,MATCH(totalExpenditure!$A248,[2]pivotTable!$A$310:$A$615,0))/100*INDEX(gDP!BJ$6:BJ$271,MATCH(totalExpenditure!$A248,gDP!$B$6:$B$271)))</f>
        <v/>
      </c>
      <c r="CU248" s="77" t="str">
        <f>IF(INDEX([2]pivotTable!AV$310:AV$615,MATCH(totalExpenditure!$A248,[2]pivotTable!$A$310:$A$615,0))/100*INDEX(gDP!BK$6:BK$271,MATCH(totalExpenditure!$A248,gDP!$B$6:$B$271))=0,"",INDEX([2]pivotTable!AV$310:AV$615,MATCH(totalExpenditure!$A248,[2]pivotTable!$A$310:$A$615,0))/100*INDEX(gDP!BK$6:BK$271,MATCH(totalExpenditure!$A248,gDP!$B$6:$B$271)))</f>
        <v/>
      </c>
      <c r="CV248" s="77" t="str">
        <f>IF(INDEX([2]pivotTable!AW$310:AW$615,MATCH(totalExpenditure!$A248,[2]pivotTable!$A$310:$A$615,0))/100*INDEX(gDP!BL$6:BL$271,MATCH(totalExpenditure!$A248,gDP!$B$6:$B$271))=0,"",INDEX([2]pivotTable!AW$310:AW$615,MATCH(totalExpenditure!$A248,[2]pivotTable!$A$310:$A$615,0))/100*INDEX(gDP!BL$6:BL$271,MATCH(totalExpenditure!$A248,gDP!$B$6:$B$271)))</f>
        <v/>
      </c>
      <c r="CW248" s="77" t="str">
        <f>IF(INDEX([2]pivotTable!AX$310:AX$615,MATCH(totalExpenditure!$A248,[2]pivotTable!$A$310:$A$615,0))/100*INDEX(gDP!BM$6:BM$271,MATCH(totalExpenditure!$A248,gDP!$B$6:$B$271))=0,"",INDEX([2]pivotTable!AX$310:AX$615,MATCH(totalExpenditure!$A248,[2]pivotTable!$A$310:$A$615,0))/100*INDEX(gDP!BM$6:BM$271,MATCH(totalExpenditure!$A248,gDP!$B$6:$B$271)))</f>
        <v/>
      </c>
      <c r="CX248" s="77" t="str">
        <f>IF(INDEX([2]pivotTable!AY$310:AY$615,MATCH(totalExpenditure!$A248,[2]pivotTable!$A$310:$A$615,0))/100*INDEX(gDP!BN$6:BN$271,MATCH(totalExpenditure!$A248,gDP!$B$6:$B$271))=0,"",INDEX([2]pivotTable!AY$310:AY$615,MATCH(totalExpenditure!$A248,[2]pivotTable!$A$310:$A$615,0))/100*INDEX(gDP!BN$6:BN$271,MATCH(totalExpenditure!$A248,gDP!$B$6:$B$271)))</f>
        <v/>
      </c>
      <c r="CY248" s="77" t="str">
        <f>IF(INDEX([2]pivotTable!AZ$310:AZ$615,MATCH(totalExpenditure!$A248,[2]pivotTable!$A$310:$A$615,0))/100*INDEX(gDP!BO$6:BO$271,MATCH(totalExpenditure!$A248,gDP!$B$6:$B$271))=0,"",INDEX([2]pivotTable!AZ$310:AZ$615,MATCH(totalExpenditure!$A248,[2]pivotTable!$A$310:$A$615,0))/100*INDEX(gDP!BO$6:BO$271,MATCH(totalExpenditure!$A248,gDP!$B$6:$B$271)))</f>
        <v/>
      </c>
      <c r="CZ248" s="77" t="str">
        <f>IF(B248="","",IF(BA248="","",B248-B248+INDEX(gDP!Q$6:Q$271,MATCH(totalExpenditure!$A248,gDP!$B$6:$B$271))))</f>
        <v/>
      </c>
      <c r="DA248" s="77" t="str">
        <f>IF(C248="","",IF(BB248="","",C248-C248+INDEX(gDP!R$6:R$271,MATCH(totalExpenditure!$A248,gDP!$B$6:$B$271))))</f>
        <v/>
      </c>
      <c r="DB248" s="77" t="str">
        <f>IF(D248="","",IF(BC248="","",D248-D248+INDEX(gDP!S$6:S$271,MATCH(totalExpenditure!$A248,gDP!$B$6:$B$271))))</f>
        <v/>
      </c>
      <c r="DC248" s="77" t="str">
        <f>IF(E248="","",IF(BD248="","",E248-E248+INDEX(gDP!T$6:T$271,MATCH(totalExpenditure!$A248,gDP!$B$6:$B$271))))</f>
        <v/>
      </c>
      <c r="DD248" s="77" t="str">
        <f>IF(F248="","",IF(BE248="","",F248-F248+INDEX(gDP!U$6:U$271,MATCH(totalExpenditure!$A248,gDP!$B$6:$B$271))))</f>
        <v/>
      </c>
      <c r="DE248" s="77" t="str">
        <f>IF(G248="","",IF(BF248="","",G248-G248+INDEX(gDP!V$6:V$271,MATCH(totalExpenditure!$A248,gDP!$B$6:$B$271))))</f>
        <v/>
      </c>
      <c r="DF248" s="77" t="str">
        <f>IF(H248="","",IF(BG248="","",H248-H248+INDEX(gDP!W$6:W$271,MATCH(totalExpenditure!$A248,gDP!$B$6:$B$271))))</f>
        <v/>
      </c>
      <c r="DG248" s="77" t="str">
        <f>IF(I248="","",IF(BH248="","",I248-I248+INDEX(gDP!X$6:X$271,MATCH(totalExpenditure!$A248,gDP!$B$6:$B$271))))</f>
        <v/>
      </c>
      <c r="DH248" s="77" t="str">
        <f>IF(J248="","",IF(BI248="","",J248-J248+INDEX(gDP!Y$6:Y$271,MATCH(totalExpenditure!$A248,gDP!$B$6:$B$271))))</f>
        <v/>
      </c>
      <c r="DI248" s="77" t="str">
        <f>IF(K248="","",IF(BJ248="","",K248-K248+INDEX(gDP!Z$6:Z$271,MATCH(totalExpenditure!$A248,gDP!$B$6:$B$271))))</f>
        <v/>
      </c>
      <c r="DJ248" s="77" t="str">
        <f>IF(L248="","",IF(BK248="","",L248-L248+INDEX(gDP!AA$6:AA$271,MATCH(totalExpenditure!$A248,gDP!$B$6:$B$271))))</f>
        <v/>
      </c>
      <c r="DK248" s="77" t="str">
        <f>IF(M248="","",IF(BL248="","",M248-M248+INDEX(gDP!AB$6:AB$271,MATCH(totalExpenditure!$A248,gDP!$B$6:$B$271))))</f>
        <v/>
      </c>
      <c r="DL248" s="77" t="str">
        <f>IF(N248="","",IF(BM248="","",N248-N248+INDEX(gDP!AC$6:AC$271,MATCH(totalExpenditure!$A248,gDP!$B$6:$B$271))))</f>
        <v/>
      </c>
      <c r="DM248" s="77" t="str">
        <f>IF(O248="","",IF(BN248="","",O248-O248+INDEX(gDP!AD$6:AD$271,MATCH(totalExpenditure!$A248,gDP!$B$6:$B$271))))</f>
        <v/>
      </c>
      <c r="DN248" s="77" t="str">
        <f>IF(P248="","",IF(BO248="","",P248-P248+INDEX(gDP!AE$6:AE$271,MATCH(totalExpenditure!$A248,gDP!$B$6:$B$271))))</f>
        <v/>
      </c>
      <c r="DO248" s="77" t="str">
        <f>IF(Q248="","",IF(BP248="","",Q248-Q248+INDEX(gDP!AF$6:AF$271,MATCH(totalExpenditure!$A248,gDP!$B$6:$B$271))))</f>
        <v/>
      </c>
      <c r="DP248" s="77" t="str">
        <f>IF(R248="","",IF(BQ248="","",R248-R248+INDEX(gDP!AG$6:AG$271,MATCH(totalExpenditure!$A248,gDP!$B$6:$B$271))))</f>
        <v/>
      </c>
      <c r="DQ248" s="77" t="str">
        <f>IF(S248="","",IF(BR248="","",S248-S248+INDEX(gDP!AH$6:AH$271,MATCH(totalExpenditure!$A248,gDP!$B$6:$B$271))))</f>
        <v/>
      </c>
      <c r="DR248" s="77">
        <f>IF(T248="","",IF(BS248="","",T248-T248+INDEX(gDP!AI$6:AI$271,MATCH(totalExpenditure!$A248,gDP!$B$6:$B$271))))</f>
        <v>12290568181.818199</v>
      </c>
      <c r="DS248" s="77">
        <f>IF(U248="","",IF(BT248="","",U248-U248+INDEX(gDP!AJ$6:AJ$271,MATCH(totalExpenditure!$A248,gDP!$B$6:$B$271))))</f>
        <v>13074782608.6957</v>
      </c>
      <c r="DT248" s="77">
        <f>IF(V248="","",IF(BU248="","",V248-V248+INDEX(gDP!AK$6:AK$271,MATCH(totalExpenditure!$A248,gDP!$B$6:$B$271))))</f>
        <v>15496708060.4184</v>
      </c>
      <c r="DU248" s="77">
        <f>IF(W248="","",IF(BV248="","",W248-W248+INDEX(gDP!AL$6:AL$271,MATCH(totalExpenditure!$A248,gDP!$B$6:$B$271))))</f>
        <v>14608335608.154301</v>
      </c>
      <c r="DV248" s="77">
        <f>IF(X248="","",IF(BW248="","",X248-X248+INDEX(gDP!AM$6:AM$271,MATCH(totalExpenditure!$A248,gDP!$B$6:$B$271))))</f>
        <v>15633174304.0905</v>
      </c>
      <c r="DW248" s="77">
        <f>IF(Y248="","",IF(BX248="","",Y248-Y248+INDEX(gDP!AN$6:AN$271,MATCH(totalExpenditure!$A248,gDP!$B$6:$B$271))))</f>
        <v>18030876599.344398</v>
      </c>
      <c r="DX248" s="77">
        <f>IF(Z248="","",IF(BY248="","",Z248-Z248+INDEX(gDP!AO$6:AO$271,MATCH(totalExpenditure!$A248,gDP!$B$6:$B$271))))</f>
        <v>19587161806.765499</v>
      </c>
      <c r="DY248" s="77">
        <f>IF(AA248="","",IF(BZ248="","",AA248-AA248+INDEX(gDP!AP$6:AP$271,MATCH(totalExpenditure!$A248,gDP!$B$6:$B$271))))</f>
        <v>20746210353.845001</v>
      </c>
      <c r="DZ248" s="77">
        <f>IF(AB248="","",IF(CA248="","",AB248-AB248+INDEX(gDP!AQ$6:AQ$271,MATCH(totalExpenditure!$A248,gDP!$B$6:$B$271))))</f>
        <v>21802893587.125999</v>
      </c>
      <c r="EA248" s="77">
        <f>IF(AC248="","",IF(CB248="","",AC248-AC248+INDEX(gDP!AR$6:AR$271,MATCH(totalExpenditure!$A248,gDP!$B$6:$B$271))))</f>
        <v>22943202174.966801</v>
      </c>
      <c r="EB248" s="77">
        <f>IF(AD248="","",IF(CC248="","",AD248-AD248+INDEX(gDP!AS$6:AS$271,MATCH(totalExpenditure!$A248,gDP!$B$6:$B$271))))</f>
        <v>21473528160.778198</v>
      </c>
      <c r="EC248" s="77">
        <f>IF(AE248="","",IF(CD248="","",AE248-AE248+INDEX(gDP!AT$6:AT$271,MATCH(totalExpenditure!$A248,gDP!$B$6:$B$271))))</f>
        <v>22065832448.862301</v>
      </c>
      <c r="ED248" s="77">
        <f>IF(AF248="","",IF(CE248="","",AF248-AF248+INDEX(gDP!AU$6:AU$271,MATCH(totalExpenditure!$A248,gDP!$B$6:$B$271))))</f>
        <v>23141616604.5242</v>
      </c>
      <c r="EE248" s="77">
        <f>IF(AG248="","",IF(CF248="","",AG248-AG248+INDEX(gDP!AV$6:AV$271,MATCH(totalExpenditure!$A248,gDP!$B$6:$B$271))))</f>
        <v>27453902261.462898</v>
      </c>
      <c r="EF248" s="77">
        <f>IF(AH248="","",IF(CG248="","",AH248-AH248+INDEX(gDP!AW$6:AW$271,MATCH(totalExpenditure!$A248,gDP!$B$6:$B$271))))</f>
        <v>31183885241.439602</v>
      </c>
      <c r="EG248" s="77">
        <f>IF(AI248="","",IF(CH248="","",AI248-AI248+INDEX(gDP!AX$6:AX$271,MATCH(totalExpenditure!$A248,gDP!$B$6:$B$271))))</f>
        <v>32272186694.804298</v>
      </c>
      <c r="EH248" s="77">
        <f>IF(AJ248="","",IF(CI248="","",AJ248-AJ248+INDEX(gDP!AY$6:AY$271,MATCH(totalExpenditure!$A248,gDP!$B$6:$B$271))))</f>
        <v>34376664600.589798</v>
      </c>
      <c r="EI248" s="77">
        <f>IF(AK248="","",IF(CJ248="","",AK248-AK248+INDEX(gDP!AZ$6:AZ$271,MATCH(totalExpenditure!$A248,gDP!$B$6:$B$271))))</f>
        <v>38915353866.757004</v>
      </c>
      <c r="EJ248" s="77">
        <f>IF(AL248="","",IF(CK248="","",AL248-AL248+INDEX(gDP!BA$6:BA$271,MATCH(totalExpenditure!$A248,gDP!$B$6:$B$271))))</f>
        <v>44859439902.219101</v>
      </c>
      <c r="EK248" s="77">
        <f>IF(AM248="","",IF(CL248="","",AM248-AM248+INDEX(gDP!BB$6:BB$271,MATCH(totalExpenditure!$A248,gDP!$B$6:$B$271))))</f>
        <v>43455740497.306099</v>
      </c>
      <c r="EL248" s="77">
        <f>IF(AN248="","",IF(CM248="","",AN248-AN248+INDEX(gDP!BC$6:BC$271,MATCH(totalExpenditure!$A248,gDP!$B$6:$B$271))))</f>
        <v>46206091937.962799</v>
      </c>
      <c r="EM248" s="77">
        <f>IF(AO248="","",IF(CN248="","",AO248-AO248+INDEX(gDP!BD$6:BD$271,MATCH(totalExpenditure!$A248,gDP!$B$6:$B$271))))</f>
        <v>48123325825.073898</v>
      </c>
      <c r="EN248" s="77">
        <f>IF(AP248="","",IF(CO248="","",AP248-AP248+INDEX(gDP!BE$6:BE$271,MATCH(totalExpenditure!$A248,gDP!$B$6:$B$271))))</f>
        <v>47311401812.673302</v>
      </c>
      <c r="EO248" s="77" t="str">
        <f>IF(AQ248="","",IF(CP248="","",AQ248-AQ248+INDEX(gDP!BF$6:BF$271,MATCH(totalExpenditure!$A248,gDP!$B$6:$B$271))))</f>
        <v/>
      </c>
      <c r="EP248" s="77" t="str">
        <f>IF(AR248="","",IF(CQ248="","",AR248-AR248+INDEX(gDP!BG$6:BG$271,MATCH(totalExpenditure!$A248,gDP!$B$6:$B$271))))</f>
        <v/>
      </c>
      <c r="EQ248" s="77" t="str">
        <f>IF(AS248="","",IF(CR248="","",AS248-AS248+INDEX(gDP!BH$6:BH$271,MATCH(totalExpenditure!$A248,gDP!$B$6:$B$271))))</f>
        <v/>
      </c>
      <c r="ER248" s="77" t="str">
        <f>IF(AT248="","",IF(CS248="","",AT248-AT248+INDEX(gDP!BI$6:BI$271,MATCH(totalExpenditure!$A248,gDP!$B$6:$B$271))))</f>
        <v/>
      </c>
      <c r="ES248" s="77" t="str">
        <f>IF(AU248="","",IF(CT248="","",AU248-AU248+INDEX(gDP!BJ$6:BJ$271,MATCH(totalExpenditure!$A248,gDP!$B$6:$B$271))))</f>
        <v/>
      </c>
      <c r="ET248" s="77" t="str">
        <f>IF(AV248="","",IF(CU248="","",AV248-AV248+INDEX(gDP!BK$6:BK$271,MATCH(totalExpenditure!$A248,gDP!$B$6:$B$271))))</f>
        <v/>
      </c>
      <c r="EU248" s="77" t="str">
        <f>IF(AW248="","",IF(CV248="","",AW248-AW248+INDEX(gDP!BL$6:BL$271,MATCH(totalExpenditure!$A248,gDP!$B$6:$B$271))))</f>
        <v/>
      </c>
      <c r="EV248" s="77" t="str">
        <f>IF(AX248="","",IF(CW248="","",AX248-AX248+INDEX(gDP!BM$6:BM$271,MATCH(totalExpenditure!$A248,gDP!$B$6:$B$271))))</f>
        <v/>
      </c>
      <c r="EW248" s="77" t="str">
        <f>IF(AY248="","",IF(CX248="","",AY248-AY248+INDEX(gDP!BN$6:BN$271,MATCH(totalExpenditure!$A248,gDP!$B$6:$B$271))))</f>
        <v/>
      </c>
      <c r="EX248" s="77" t="str">
        <f>IF(AZ248="","",IF(CY248="","",AZ248-AZ248+INDEX(gDP!BO$6:BO$271,MATCH(totalExpenditure!$A248,gDP!$B$6:$B$271))))</f>
        <v/>
      </c>
    </row>
    <row r="249" spans="1:154" x14ac:dyDescent="0.35">
      <c r="A249" t="s">
        <v>707</v>
      </c>
      <c r="B249" s="77" t="str">
        <f>IF(INDEX([2]pivotTable!B$3:B$308,MATCH(totalExpenditure!$A249,[2]pivotTable!$A$3:$A$308,0))/100*INDEX(gDP!Q$6:Q$271,MATCH(totalExpenditure!$A249,gDP!$B$6:$B$271))=0,"",INDEX([2]pivotTable!B$3:B$308,MATCH(totalExpenditure!$A249,[2]pivotTable!$A$3:$A$308,0))/100*INDEX(gDP!Q$6:Q$271,MATCH(totalExpenditure!$A249,gDP!$B$6:$B$271)))</f>
        <v/>
      </c>
      <c r="C249" s="77" t="str">
        <f>IF(INDEX([2]pivotTable!C$3:C$308,MATCH(totalExpenditure!$A249,[2]pivotTable!$A$3:$A$308,0))/100*INDEX(gDP!R$6:R$271,MATCH(totalExpenditure!$A249,gDP!$B$6:$B$271))=0,"",INDEX([2]pivotTable!C$3:C$308,MATCH(totalExpenditure!$A249,[2]pivotTable!$A$3:$A$308,0))/100*INDEX(gDP!R$6:R$271,MATCH(totalExpenditure!$A249,gDP!$B$6:$B$271)))</f>
        <v/>
      </c>
      <c r="D249" s="77" t="str">
        <f>IF(INDEX([2]pivotTable!D$3:D$308,MATCH(totalExpenditure!$A249,[2]pivotTable!$A$3:$A$308,0))/100*INDEX(gDP!S$6:S$271,MATCH(totalExpenditure!$A249,gDP!$B$6:$B$271))=0,"",INDEX([2]pivotTable!D$3:D$308,MATCH(totalExpenditure!$A249,[2]pivotTable!$A$3:$A$308,0))/100*INDEX(gDP!S$6:S$271,MATCH(totalExpenditure!$A249,gDP!$B$6:$B$271)))</f>
        <v/>
      </c>
      <c r="E249" s="77" t="str">
        <f>IF(INDEX([2]pivotTable!E$3:E$308,MATCH(totalExpenditure!$A249,[2]pivotTable!$A$3:$A$308,0))/100*INDEX(gDP!T$6:T$271,MATCH(totalExpenditure!$A249,gDP!$B$6:$B$271))=0,"",INDEX([2]pivotTable!E$3:E$308,MATCH(totalExpenditure!$A249,[2]pivotTable!$A$3:$A$308,0))/100*INDEX(gDP!T$6:T$271,MATCH(totalExpenditure!$A249,gDP!$B$6:$B$271)))</f>
        <v/>
      </c>
      <c r="F249" s="77" t="str">
        <f>IF(INDEX([2]pivotTable!F$3:F$308,MATCH(totalExpenditure!$A249,[2]pivotTable!$A$3:$A$308,0))/100*INDEX(gDP!U$6:U$271,MATCH(totalExpenditure!$A249,gDP!$B$6:$B$271))=0,"",INDEX([2]pivotTable!F$3:F$308,MATCH(totalExpenditure!$A249,[2]pivotTable!$A$3:$A$308,0))/100*INDEX(gDP!U$6:U$271,MATCH(totalExpenditure!$A249,gDP!$B$6:$B$271)))</f>
        <v/>
      </c>
      <c r="G249" s="77" t="str">
        <f>IF(INDEX([2]pivotTable!G$3:G$308,MATCH(totalExpenditure!$A249,[2]pivotTable!$A$3:$A$308,0))/100*INDEX(gDP!V$6:V$271,MATCH(totalExpenditure!$A249,gDP!$B$6:$B$271))=0,"",INDEX([2]pivotTable!G$3:G$308,MATCH(totalExpenditure!$A249,[2]pivotTable!$A$3:$A$308,0))/100*INDEX(gDP!V$6:V$271,MATCH(totalExpenditure!$A249,gDP!$B$6:$B$271)))</f>
        <v/>
      </c>
      <c r="H249" s="77" t="str">
        <f>IF(INDEX([2]pivotTable!H$3:H$308,MATCH(totalExpenditure!$A249,[2]pivotTable!$A$3:$A$308,0))/100*INDEX(gDP!W$6:W$271,MATCH(totalExpenditure!$A249,gDP!$B$6:$B$271))=0,"",INDEX([2]pivotTable!H$3:H$308,MATCH(totalExpenditure!$A249,[2]pivotTable!$A$3:$A$308,0))/100*INDEX(gDP!W$6:W$271,MATCH(totalExpenditure!$A249,gDP!$B$6:$B$271)))</f>
        <v/>
      </c>
      <c r="I249" s="77" t="str">
        <f>IF(INDEX([2]pivotTable!I$3:I$308,MATCH(totalExpenditure!$A249,[2]pivotTable!$A$3:$A$308,0))/100*INDEX(gDP!X$6:X$271,MATCH(totalExpenditure!$A249,gDP!$B$6:$B$271))=0,"",INDEX([2]pivotTable!I$3:I$308,MATCH(totalExpenditure!$A249,[2]pivotTable!$A$3:$A$308,0))/100*INDEX(gDP!X$6:X$271,MATCH(totalExpenditure!$A249,gDP!$B$6:$B$271)))</f>
        <v/>
      </c>
      <c r="J249" s="77" t="str">
        <f>IF(INDEX([2]pivotTable!J$3:J$308,MATCH(totalExpenditure!$A249,[2]pivotTable!$A$3:$A$308,0))/100*INDEX(gDP!Y$6:Y$271,MATCH(totalExpenditure!$A249,gDP!$B$6:$B$271))=0,"",INDEX([2]pivotTable!J$3:J$308,MATCH(totalExpenditure!$A249,[2]pivotTable!$A$3:$A$308,0))/100*INDEX(gDP!Y$6:Y$271,MATCH(totalExpenditure!$A249,gDP!$B$6:$B$271)))</f>
        <v/>
      </c>
      <c r="K249" s="77" t="str">
        <f>IF(INDEX([2]pivotTable!K$3:K$308,MATCH(totalExpenditure!$A249,[2]pivotTable!$A$3:$A$308,0))/100*INDEX(gDP!Z$6:Z$271,MATCH(totalExpenditure!$A249,gDP!$B$6:$B$271))=0,"",INDEX([2]pivotTable!K$3:K$308,MATCH(totalExpenditure!$A249,[2]pivotTable!$A$3:$A$308,0))/100*INDEX(gDP!Z$6:Z$271,MATCH(totalExpenditure!$A249,gDP!$B$6:$B$271)))</f>
        <v/>
      </c>
      <c r="L249" s="77" t="str">
        <f>IF(INDEX([2]pivotTable!L$3:L$308,MATCH(totalExpenditure!$A249,[2]pivotTable!$A$3:$A$308,0))/100*INDEX(gDP!AA$6:AA$271,MATCH(totalExpenditure!$A249,gDP!$B$6:$B$271))=0,"",INDEX([2]pivotTable!L$3:L$308,MATCH(totalExpenditure!$A249,[2]pivotTable!$A$3:$A$308,0))/100*INDEX(gDP!AA$6:AA$271,MATCH(totalExpenditure!$A249,gDP!$B$6:$B$271)))</f>
        <v/>
      </c>
      <c r="M249" s="77" t="str">
        <f>IF(INDEX([2]pivotTable!M$3:M$308,MATCH(totalExpenditure!$A249,[2]pivotTable!$A$3:$A$308,0))/100*INDEX(gDP!AB$6:AB$271,MATCH(totalExpenditure!$A249,gDP!$B$6:$B$271))=0,"",INDEX([2]pivotTable!M$3:M$308,MATCH(totalExpenditure!$A249,[2]pivotTable!$A$3:$A$308,0))/100*INDEX(gDP!AB$6:AB$271,MATCH(totalExpenditure!$A249,gDP!$B$6:$B$271)))</f>
        <v/>
      </c>
      <c r="N249" s="77" t="str">
        <f>IF(INDEX([2]pivotTable!N$3:N$308,MATCH(totalExpenditure!$A249,[2]pivotTable!$A$3:$A$308,0))/100*INDEX(gDP!AC$6:AC$271,MATCH(totalExpenditure!$A249,gDP!$B$6:$B$271))=0,"",INDEX([2]pivotTable!N$3:N$308,MATCH(totalExpenditure!$A249,[2]pivotTable!$A$3:$A$308,0))/100*INDEX(gDP!AC$6:AC$271,MATCH(totalExpenditure!$A249,gDP!$B$6:$B$271)))</f>
        <v/>
      </c>
      <c r="O249" s="77" t="str">
        <f>IF(INDEX([2]pivotTable!O$3:O$308,MATCH(totalExpenditure!$A249,[2]pivotTable!$A$3:$A$308,0))/100*INDEX(gDP!AD$6:AD$271,MATCH(totalExpenditure!$A249,gDP!$B$6:$B$271))=0,"",INDEX([2]pivotTable!O$3:O$308,MATCH(totalExpenditure!$A249,[2]pivotTable!$A$3:$A$308,0))/100*INDEX(gDP!AD$6:AD$271,MATCH(totalExpenditure!$A249,gDP!$B$6:$B$271)))</f>
        <v/>
      </c>
      <c r="P249" s="77" t="str">
        <f>IF(INDEX([2]pivotTable!P$3:P$308,MATCH(totalExpenditure!$A249,[2]pivotTable!$A$3:$A$308,0))/100*INDEX(gDP!AE$6:AE$271,MATCH(totalExpenditure!$A249,gDP!$B$6:$B$271))=0,"",INDEX([2]pivotTable!P$3:P$308,MATCH(totalExpenditure!$A249,[2]pivotTable!$A$3:$A$308,0))/100*INDEX(gDP!AE$6:AE$271,MATCH(totalExpenditure!$A249,gDP!$B$6:$B$271)))</f>
        <v/>
      </c>
      <c r="Q249" s="77" t="str">
        <f>IF(INDEX([2]pivotTable!Q$3:Q$308,MATCH(totalExpenditure!$A249,[2]pivotTable!$A$3:$A$308,0))/100*INDEX(gDP!AF$6:AF$271,MATCH(totalExpenditure!$A249,gDP!$B$6:$B$271))=0,"",INDEX([2]pivotTable!Q$3:Q$308,MATCH(totalExpenditure!$A249,[2]pivotTable!$A$3:$A$308,0))/100*INDEX(gDP!AF$6:AF$271,MATCH(totalExpenditure!$A249,gDP!$B$6:$B$271)))</f>
        <v/>
      </c>
      <c r="R249" s="77" t="str">
        <f>IF(INDEX([2]pivotTable!R$3:R$308,MATCH(totalExpenditure!$A249,[2]pivotTable!$A$3:$A$308,0))/100*INDEX(gDP!AG$6:AG$271,MATCH(totalExpenditure!$A249,gDP!$B$6:$B$271))=0,"",INDEX([2]pivotTable!R$3:R$308,MATCH(totalExpenditure!$A249,[2]pivotTable!$A$3:$A$308,0))/100*INDEX(gDP!AG$6:AG$271,MATCH(totalExpenditure!$A249,gDP!$B$6:$B$271)))</f>
        <v/>
      </c>
      <c r="S249" s="77" t="str">
        <f>IF(INDEX([2]pivotTable!S$3:S$308,MATCH(totalExpenditure!$A249,[2]pivotTable!$A$3:$A$308,0))/100*INDEX(gDP!AH$6:AH$271,MATCH(totalExpenditure!$A249,gDP!$B$6:$B$271))=0,"",INDEX([2]pivotTable!S$3:S$308,MATCH(totalExpenditure!$A249,[2]pivotTable!$A$3:$A$308,0))/100*INDEX(gDP!AH$6:AH$271,MATCH(totalExpenditure!$A249,gDP!$B$6:$B$271)))</f>
        <v/>
      </c>
      <c r="T249" s="77">
        <f>IF(INDEX([2]pivotTable!T$3:T$308,MATCH(totalExpenditure!$A249,[2]pivotTable!$A$3:$A$308,0))/100*INDEX(gDP!AI$6:AI$271,MATCH(totalExpenditure!$A249,gDP!$B$6:$B$271))=0,"",INDEX([2]pivotTable!T$3:T$308,MATCH(totalExpenditure!$A249,[2]pivotTable!$A$3:$A$308,0))/100*INDEX(gDP!AI$6:AI$271,MATCH(totalExpenditure!$A249,gDP!$B$6:$B$271)))</f>
        <v>4429271705.6343336</v>
      </c>
      <c r="U249" s="77">
        <f>IF(INDEX([2]pivotTable!U$3:U$308,MATCH(totalExpenditure!$A249,[2]pivotTable!$A$3:$A$308,0))/100*INDEX(gDP!AJ$6:AJ$271,MATCH(totalExpenditure!$A249,gDP!$B$6:$B$271))=0,"",INDEX([2]pivotTable!U$3:U$308,MATCH(totalExpenditure!$A249,[2]pivotTable!$A$3:$A$308,0))/100*INDEX(gDP!AJ$6:AJ$271,MATCH(totalExpenditure!$A249,gDP!$B$6:$B$271)))</f>
        <v>4802904463.0872431</v>
      </c>
      <c r="V249" s="77">
        <f>IF(INDEX([2]pivotTable!V$3:V$308,MATCH(totalExpenditure!$A249,[2]pivotTable!$A$3:$A$308,0))/100*INDEX(gDP!AK$6:AK$271,MATCH(totalExpenditure!$A249,gDP!$B$6:$B$271))=0,"",INDEX([2]pivotTable!V$3:V$308,MATCH(totalExpenditure!$A249,[2]pivotTable!$A$3:$A$308,0))/100*INDEX(gDP!AK$6:AK$271,MATCH(totalExpenditure!$A249,gDP!$B$6:$B$271)))</f>
        <v>5409562281.7229347</v>
      </c>
      <c r="W249" s="77">
        <f>IF(INDEX([2]pivotTable!W$3:W$308,MATCH(totalExpenditure!$A249,[2]pivotTable!$A$3:$A$308,0))/100*INDEX(gDP!AL$6:AL$271,MATCH(totalExpenditure!$A249,gDP!$B$6:$B$271))=0,"",INDEX([2]pivotTable!W$3:W$308,MATCH(totalExpenditure!$A249,[2]pivotTable!$A$3:$A$308,0))/100*INDEX(gDP!AL$6:AL$271,MATCH(totalExpenditure!$A249,gDP!$B$6:$B$271)))</f>
        <v>5773304251.2517118</v>
      </c>
      <c r="X249" s="77">
        <f>IF(INDEX([2]pivotTable!X$3:X$308,MATCH(totalExpenditure!$A249,[2]pivotTable!$A$3:$A$308,0))/100*INDEX(gDP!AM$6:AM$271,MATCH(totalExpenditure!$A249,gDP!$B$6:$B$271))=0,"",INDEX([2]pivotTable!X$3:X$308,MATCH(totalExpenditure!$A249,[2]pivotTable!$A$3:$A$308,0))/100*INDEX(gDP!AM$6:AM$271,MATCH(totalExpenditure!$A249,gDP!$B$6:$B$271)))</f>
        <v>4180814319.9702721</v>
      </c>
      <c r="Y249" s="77">
        <f>IF(INDEX([2]pivotTable!Y$3:Y$308,MATCH(totalExpenditure!$A249,[2]pivotTable!$A$3:$A$308,0))/100*INDEX(gDP!AN$6:AN$271,MATCH(totalExpenditure!$A249,gDP!$B$6:$B$271))=0,"",INDEX([2]pivotTable!Y$3:Y$308,MATCH(totalExpenditure!$A249,[2]pivotTable!$A$3:$A$308,0))/100*INDEX(gDP!AN$6:AN$271,MATCH(totalExpenditure!$A249,gDP!$B$6:$B$271)))</f>
        <v>5316634781.1102505</v>
      </c>
      <c r="Z249" s="77">
        <f>IF(INDEX([2]pivotTable!Z$3:Z$308,MATCH(totalExpenditure!$A249,[2]pivotTable!$A$3:$A$308,0))/100*INDEX(gDP!AO$6:AO$271,MATCH(totalExpenditure!$A249,gDP!$B$6:$B$271))=0,"",INDEX([2]pivotTable!Z$3:Z$308,MATCH(totalExpenditure!$A249,[2]pivotTable!$A$3:$A$308,0))/100*INDEX(gDP!AO$6:AO$271,MATCH(totalExpenditure!$A249,gDP!$B$6:$B$271)))</f>
        <v>5952032609.29918</v>
      </c>
      <c r="AA249" s="77">
        <f>IF(INDEX([2]pivotTable!AA$3:AA$308,MATCH(totalExpenditure!$A249,[2]pivotTable!$A$3:$A$308,0))/100*INDEX(gDP!AP$6:AP$271,MATCH(totalExpenditure!$A249,gDP!$B$6:$B$271))=0,"",INDEX([2]pivotTable!AA$3:AA$308,MATCH(totalExpenditure!$A249,[2]pivotTable!$A$3:$A$308,0))/100*INDEX(gDP!AP$6:AP$271,MATCH(totalExpenditure!$A249,gDP!$B$6:$B$271)))</f>
        <v>7329306235.933219</v>
      </c>
      <c r="AB249" s="77">
        <f>IF(INDEX([2]pivotTable!AB$3:AB$308,MATCH(totalExpenditure!$A249,[2]pivotTable!$A$3:$A$308,0))/100*INDEX(gDP!AQ$6:AQ$271,MATCH(totalExpenditure!$A249,gDP!$B$6:$B$271))=0,"",INDEX([2]pivotTable!AB$3:AB$308,MATCH(totalExpenditure!$A249,[2]pivotTable!$A$3:$A$308,0))/100*INDEX(gDP!AQ$6:AQ$271,MATCH(totalExpenditure!$A249,gDP!$B$6:$B$271)))</f>
        <v>10540984047.191675</v>
      </c>
      <c r="AC249" s="77">
        <f>IF(INDEX([2]pivotTable!AC$3:AC$308,MATCH(totalExpenditure!$A249,[2]pivotTable!$A$3:$A$308,0))/100*INDEX(gDP!AR$6:AR$271,MATCH(totalExpenditure!$A249,gDP!$B$6:$B$271))=0,"",INDEX([2]pivotTable!AC$3:AC$308,MATCH(totalExpenditure!$A249,[2]pivotTable!$A$3:$A$308,0))/100*INDEX(gDP!AR$6:AR$271,MATCH(totalExpenditure!$A249,gDP!$B$6:$B$271)))</f>
        <v>5743268893.3409452</v>
      </c>
      <c r="AD249" s="77">
        <f>IF(INDEX([2]pivotTable!AD$3:AD$308,MATCH(totalExpenditure!$A249,[2]pivotTable!$A$3:$A$308,0))/100*INDEX(gDP!AS$6:AS$271,MATCH(totalExpenditure!$A249,gDP!$B$6:$B$271))=0,"",INDEX([2]pivotTable!AD$3:AD$308,MATCH(totalExpenditure!$A249,[2]pivotTable!$A$3:$A$308,0))/100*INDEX(gDP!AS$6:AS$271,MATCH(totalExpenditure!$A249,gDP!$B$6:$B$271)))</f>
        <v>6034481709.6089468</v>
      </c>
      <c r="AE249" s="77">
        <f>IF(INDEX([2]pivotTable!AE$3:AE$308,MATCH(totalExpenditure!$A249,[2]pivotTable!$A$3:$A$308,0))/100*INDEX(gDP!AT$6:AT$271,MATCH(totalExpenditure!$A249,gDP!$B$6:$B$271))=0,"",INDEX([2]pivotTable!AE$3:AE$308,MATCH(totalExpenditure!$A249,[2]pivotTable!$A$3:$A$308,0))/100*INDEX(gDP!AT$6:AT$271,MATCH(totalExpenditure!$A249,gDP!$B$6:$B$271)))</f>
        <v>4458744036.1279593</v>
      </c>
      <c r="AF249" s="77" t="str">
        <f>IF(INDEX([2]pivotTable!AF$3:AF$308,MATCH(totalExpenditure!$A249,[2]pivotTable!$A$3:$A$308,0))/100*INDEX(gDP!AU$6:AU$271,MATCH(totalExpenditure!$A249,gDP!$B$6:$B$271))=0,"",INDEX([2]pivotTable!AF$3:AF$308,MATCH(totalExpenditure!$A249,[2]pivotTable!$A$3:$A$308,0))/100*INDEX(gDP!AU$6:AU$271,MATCH(totalExpenditure!$A249,gDP!$B$6:$B$271)))</f>
        <v/>
      </c>
      <c r="AG249" s="77" t="str">
        <f>IF(INDEX([2]pivotTable!AG$3:AG$308,MATCH(totalExpenditure!$A249,[2]pivotTable!$A$3:$A$308,0))/100*INDEX(gDP!AV$6:AV$271,MATCH(totalExpenditure!$A249,gDP!$B$6:$B$271))=0,"",INDEX([2]pivotTable!AG$3:AG$308,MATCH(totalExpenditure!$A249,[2]pivotTable!$A$3:$A$308,0))/100*INDEX(gDP!AV$6:AV$271,MATCH(totalExpenditure!$A249,gDP!$B$6:$B$271)))</f>
        <v/>
      </c>
      <c r="AH249" s="77" t="str">
        <f>IF(INDEX([2]pivotTable!AH$3:AH$308,MATCH(totalExpenditure!$A249,[2]pivotTable!$A$3:$A$308,0))/100*INDEX(gDP!AW$6:AW$271,MATCH(totalExpenditure!$A249,gDP!$B$6:$B$271))=0,"",INDEX([2]pivotTable!AH$3:AH$308,MATCH(totalExpenditure!$A249,[2]pivotTable!$A$3:$A$308,0))/100*INDEX(gDP!AW$6:AW$271,MATCH(totalExpenditure!$A249,gDP!$B$6:$B$271)))</f>
        <v/>
      </c>
      <c r="AI249" s="77" t="str">
        <f>IF(INDEX([2]pivotTable!AI$3:AI$308,MATCH(totalExpenditure!$A249,[2]pivotTable!$A$3:$A$308,0))/100*INDEX(gDP!AX$6:AX$271,MATCH(totalExpenditure!$A249,gDP!$B$6:$B$271))=0,"",INDEX([2]pivotTable!AI$3:AI$308,MATCH(totalExpenditure!$A249,[2]pivotTable!$A$3:$A$308,0))/100*INDEX(gDP!AX$6:AX$271,MATCH(totalExpenditure!$A249,gDP!$B$6:$B$271)))</f>
        <v/>
      </c>
      <c r="AJ249" s="77" t="str">
        <f>IF(INDEX([2]pivotTable!AJ$3:AJ$308,MATCH(totalExpenditure!$A249,[2]pivotTable!$A$3:$A$308,0))/100*INDEX(gDP!AY$6:AY$271,MATCH(totalExpenditure!$A249,gDP!$B$6:$B$271))=0,"",INDEX([2]pivotTable!AJ$3:AJ$308,MATCH(totalExpenditure!$A249,[2]pivotTable!$A$3:$A$308,0))/100*INDEX(gDP!AY$6:AY$271,MATCH(totalExpenditure!$A249,gDP!$B$6:$B$271)))</f>
        <v/>
      </c>
      <c r="AK249" s="77" t="str">
        <f>IF(INDEX([2]pivotTable!AK$3:AK$308,MATCH(totalExpenditure!$A249,[2]pivotTable!$A$3:$A$308,0))/100*INDEX(gDP!AZ$6:AZ$271,MATCH(totalExpenditure!$A249,gDP!$B$6:$B$271))=0,"",INDEX([2]pivotTable!AK$3:AK$308,MATCH(totalExpenditure!$A249,[2]pivotTable!$A$3:$A$308,0))/100*INDEX(gDP!AZ$6:AZ$271,MATCH(totalExpenditure!$A249,gDP!$B$6:$B$271)))</f>
        <v/>
      </c>
      <c r="AL249" s="77">
        <f>IF(INDEX([2]pivotTable!AL$3:AL$308,MATCH(totalExpenditure!$A249,[2]pivotTable!$A$3:$A$308,0))/100*INDEX(gDP!BA$6:BA$271,MATCH(totalExpenditure!$A249,gDP!$B$6:$B$271))=0,"",INDEX([2]pivotTable!AL$3:AL$308,MATCH(totalExpenditure!$A249,[2]pivotTable!$A$3:$A$308,0))/100*INDEX(gDP!BA$6:BA$271,MATCH(totalExpenditure!$A249,gDP!$B$6:$B$271)))</f>
        <v>45379453925.534866</v>
      </c>
      <c r="AM249" s="77">
        <f>IF(INDEX([2]pivotTable!AM$3:AM$308,MATCH(totalExpenditure!$A249,[2]pivotTable!$A$3:$A$308,0))/100*INDEX(gDP!BB$6:BB$271,MATCH(totalExpenditure!$A249,gDP!$B$6:$B$271))=0,"",INDEX([2]pivotTable!AM$3:AM$308,MATCH(totalExpenditure!$A249,[2]pivotTable!$A$3:$A$308,0))/100*INDEX(gDP!BB$6:BB$271,MATCH(totalExpenditure!$A249,gDP!$B$6:$B$271)))</f>
        <v>43112811155.28141</v>
      </c>
      <c r="AN249" s="77">
        <f>IF(INDEX([2]pivotTable!AN$3:AN$308,MATCH(totalExpenditure!$A249,[2]pivotTable!$A$3:$A$308,0))/100*INDEX(gDP!BC$6:BC$271,MATCH(totalExpenditure!$A249,gDP!$B$6:$B$271))=0,"",INDEX([2]pivotTable!AN$3:AN$308,MATCH(totalExpenditure!$A249,[2]pivotTable!$A$3:$A$308,0))/100*INDEX(gDP!BC$6:BC$271,MATCH(totalExpenditure!$A249,gDP!$B$6:$B$271)))</f>
        <v>45685675258.76516</v>
      </c>
      <c r="AO249" s="77">
        <f>IF(INDEX([2]pivotTable!AO$3:AO$308,MATCH(totalExpenditure!$A249,[2]pivotTable!$A$3:$A$308,0))/100*INDEX(gDP!BD$6:BD$271,MATCH(totalExpenditure!$A249,gDP!$B$6:$B$271))=0,"",INDEX([2]pivotTable!AO$3:AO$308,MATCH(totalExpenditure!$A249,[2]pivotTable!$A$3:$A$308,0))/100*INDEX(gDP!BD$6:BD$271,MATCH(totalExpenditure!$A249,gDP!$B$6:$B$271)))</f>
        <v>44371741824.831123</v>
      </c>
      <c r="AP249" s="77">
        <f>IF(INDEX([2]pivotTable!AP$3:AP$308,MATCH(totalExpenditure!$A249,[2]pivotTable!$A$3:$A$308,0))/100*INDEX(gDP!BE$6:BE$271,MATCH(totalExpenditure!$A249,gDP!$B$6:$B$271))=0,"",INDEX([2]pivotTable!AP$3:AP$308,MATCH(totalExpenditure!$A249,[2]pivotTable!$A$3:$A$308,0))/100*INDEX(gDP!BE$6:BE$271,MATCH(totalExpenditure!$A249,gDP!$B$6:$B$271)))</f>
        <v>47726128993.680977</v>
      </c>
      <c r="AQ249" s="77">
        <f>IF(INDEX([2]pivotTable!AQ$3:AQ$308,MATCH(totalExpenditure!$A249,[2]pivotTable!$A$3:$A$308,0))/100*INDEX(gDP!BF$6:BF$271,MATCH(totalExpenditure!$A249,gDP!$B$6:$B$271))=0,"",INDEX([2]pivotTable!AQ$3:AQ$308,MATCH(totalExpenditure!$A249,[2]pivotTable!$A$3:$A$308,0))/100*INDEX(gDP!BF$6:BF$271,MATCH(totalExpenditure!$A249,gDP!$B$6:$B$271)))</f>
        <v>51721152480.44928</v>
      </c>
      <c r="AR249" s="77">
        <f>IF(INDEX([2]pivotTable!AR$3:AR$308,MATCH(totalExpenditure!$A249,[2]pivotTable!$A$3:$A$308,0))/100*INDEX(gDP!BG$6:BG$271,MATCH(totalExpenditure!$A249,gDP!$B$6:$B$271))=0,"",INDEX([2]pivotTable!AR$3:AR$308,MATCH(totalExpenditure!$A249,[2]pivotTable!$A$3:$A$308,0))/100*INDEX(gDP!BG$6:BG$271,MATCH(totalExpenditure!$A249,gDP!$B$6:$B$271)))</f>
        <v>52110870815.981621</v>
      </c>
      <c r="AS249" s="77">
        <f>IF(INDEX([2]pivotTable!AS$3:AS$308,MATCH(totalExpenditure!$A249,[2]pivotTable!$A$3:$A$308,0))/100*INDEX(gDP!BH$6:BH$271,MATCH(totalExpenditure!$A249,gDP!$B$6:$B$271))=0,"",INDEX([2]pivotTable!AS$3:AS$308,MATCH(totalExpenditure!$A249,[2]pivotTable!$A$3:$A$308,0))/100*INDEX(gDP!BH$6:BH$271,MATCH(totalExpenditure!$A249,gDP!$B$6:$B$271)))</f>
        <v>45117180906.482277</v>
      </c>
      <c r="AT249" s="77">
        <f>IF(INDEX([2]pivotTable!AT$3:AT$308,MATCH(totalExpenditure!$A249,[2]pivotTable!$A$3:$A$308,0))/100*INDEX(gDP!BI$6:BI$271,MATCH(totalExpenditure!$A249,gDP!$B$6:$B$271))=0,"",INDEX([2]pivotTable!AT$3:AT$308,MATCH(totalExpenditure!$A249,[2]pivotTable!$A$3:$A$308,0))/100*INDEX(gDP!BI$6:BI$271,MATCH(totalExpenditure!$A249,gDP!$B$6:$B$271)))</f>
        <v>49224051098.166122</v>
      </c>
      <c r="AU249" s="77">
        <f>IF(INDEX([2]pivotTable!AU$3:AU$308,MATCH(totalExpenditure!$A249,[2]pivotTable!$A$3:$A$308,0))/100*INDEX(gDP!BJ$6:BJ$271,MATCH(totalExpenditure!$A249,gDP!$B$6:$B$271))=0,"",INDEX([2]pivotTable!AU$3:AU$308,MATCH(totalExpenditure!$A249,[2]pivotTable!$A$3:$A$308,0))/100*INDEX(gDP!BJ$6:BJ$271,MATCH(totalExpenditure!$A249,gDP!$B$6:$B$271)))</f>
        <v>51882904968.366013</v>
      </c>
      <c r="AV249" s="77">
        <f>IF(INDEX([2]pivotTable!AV$3:AV$308,MATCH(totalExpenditure!$A249,[2]pivotTable!$A$3:$A$308,0))/100*INDEX(gDP!BK$6:BK$271,MATCH(totalExpenditure!$A249,gDP!$B$6:$B$271))=0,"",INDEX([2]pivotTable!AV$3:AV$308,MATCH(totalExpenditure!$A249,[2]pivotTable!$A$3:$A$308,0))/100*INDEX(gDP!BK$6:BK$271,MATCH(totalExpenditure!$A249,gDP!$B$6:$B$271)))</f>
        <v>56942867800.106491</v>
      </c>
      <c r="AW249" s="77">
        <f>IF(INDEX([2]pivotTable!AW$3:AW$308,MATCH(totalExpenditure!$A249,[2]pivotTable!$A$3:$A$308,0))/100*INDEX(gDP!BL$6:BL$271,MATCH(totalExpenditure!$A249,gDP!$B$6:$B$271))=0,"",INDEX([2]pivotTable!AW$3:AW$308,MATCH(totalExpenditure!$A249,[2]pivotTable!$A$3:$A$308,0))/100*INDEX(gDP!BL$6:BL$271,MATCH(totalExpenditure!$A249,gDP!$B$6:$B$271)))</f>
        <v>59662866228.196518</v>
      </c>
      <c r="AX249" s="77">
        <f>IF(INDEX([2]pivotTable!AX$3:AX$308,MATCH(totalExpenditure!$A249,[2]pivotTable!$A$3:$A$308,0))/100*INDEX(gDP!BM$6:BM$271,MATCH(totalExpenditure!$A249,gDP!$B$6:$B$271))=0,"",INDEX([2]pivotTable!AX$3:AX$308,MATCH(totalExpenditure!$A249,[2]pivotTable!$A$3:$A$308,0))/100*INDEX(gDP!BM$6:BM$271,MATCH(totalExpenditure!$A249,gDP!$B$6:$B$271)))</f>
        <v>53953353513.28833</v>
      </c>
      <c r="AY249" s="77">
        <f>IF(INDEX([2]pivotTable!AY$3:AY$308,MATCH(totalExpenditure!$A249,[2]pivotTable!$A$3:$A$308,0))/100*INDEX(gDP!BN$6:BN$271,MATCH(totalExpenditure!$A249,gDP!$B$6:$B$271))=0,"",INDEX([2]pivotTable!AY$3:AY$308,MATCH(totalExpenditure!$A249,[2]pivotTable!$A$3:$A$308,0))/100*INDEX(gDP!BN$6:BN$271,MATCH(totalExpenditure!$A249,gDP!$B$6:$B$271)))</f>
        <v>53455214539.261894</v>
      </c>
      <c r="AZ249" s="77" t="str">
        <f>IF(INDEX([2]pivotTable!AZ$3:AZ$308,MATCH(totalExpenditure!$A249,[2]pivotTable!$A$3:$A$308,0))/100*INDEX(gDP!BO$6:BO$271,MATCH(totalExpenditure!$A249,gDP!$B$6:$B$271))=0,"",INDEX([2]pivotTable!AZ$3:AZ$308,MATCH(totalExpenditure!$A249,[2]pivotTable!$A$3:$A$308,0))/100*INDEX(gDP!BO$6:BO$271,MATCH(totalExpenditure!$A249,gDP!$B$6:$B$271)))</f>
        <v/>
      </c>
      <c r="BA249" s="77" t="str">
        <f>IF(INDEX([2]pivotTable!B$310:B$615,MATCH(totalExpenditure!$A249,[2]pivotTable!$A$310:$A$615,0))/100*INDEX(gDP!Q$6:Q$271,MATCH(totalExpenditure!$A249,gDP!$B$6:$B$271))=0,"",INDEX([2]pivotTable!B$310:B$615,MATCH(totalExpenditure!$A249,[2]pivotTable!$A$310:$A$615,0))/100*INDEX(gDP!Q$6:Q$271,MATCH(totalExpenditure!$A249,gDP!$B$6:$B$271)))</f>
        <v/>
      </c>
      <c r="BB249" s="77" t="str">
        <f>IF(INDEX([2]pivotTable!C$310:C$615,MATCH(totalExpenditure!$A249,[2]pivotTable!$A$310:$A$615,0))/100*INDEX(gDP!R$6:R$271,MATCH(totalExpenditure!$A249,gDP!$B$6:$B$271))=0,"",INDEX([2]pivotTable!C$310:C$615,MATCH(totalExpenditure!$A249,[2]pivotTable!$A$310:$A$615,0))/100*INDEX(gDP!R$6:R$271,MATCH(totalExpenditure!$A249,gDP!$B$6:$B$271)))</f>
        <v/>
      </c>
      <c r="BC249" s="77" t="str">
        <f>IF(INDEX([2]pivotTable!D$310:D$615,MATCH(totalExpenditure!$A249,[2]pivotTable!$A$310:$A$615,0))/100*INDEX(gDP!S$6:S$271,MATCH(totalExpenditure!$A249,gDP!$B$6:$B$271))=0,"",INDEX([2]pivotTable!D$310:D$615,MATCH(totalExpenditure!$A249,[2]pivotTable!$A$310:$A$615,0))/100*INDEX(gDP!S$6:S$271,MATCH(totalExpenditure!$A249,gDP!$B$6:$B$271)))</f>
        <v/>
      </c>
      <c r="BD249" s="77" t="str">
        <f>IF(INDEX([2]pivotTable!E$310:E$615,MATCH(totalExpenditure!$A249,[2]pivotTable!$A$310:$A$615,0))/100*INDEX(gDP!T$6:T$271,MATCH(totalExpenditure!$A249,gDP!$B$6:$B$271))=0,"",INDEX([2]pivotTable!E$310:E$615,MATCH(totalExpenditure!$A249,[2]pivotTable!$A$310:$A$615,0))/100*INDEX(gDP!T$6:T$271,MATCH(totalExpenditure!$A249,gDP!$B$6:$B$271)))</f>
        <v/>
      </c>
      <c r="BE249" s="77" t="str">
        <f>IF(INDEX([2]pivotTable!F$310:F$615,MATCH(totalExpenditure!$A249,[2]pivotTable!$A$310:$A$615,0))/100*INDEX(gDP!U$6:U$271,MATCH(totalExpenditure!$A249,gDP!$B$6:$B$271))=0,"",INDEX([2]pivotTable!F$310:F$615,MATCH(totalExpenditure!$A249,[2]pivotTable!$A$310:$A$615,0))/100*INDEX(gDP!U$6:U$271,MATCH(totalExpenditure!$A249,gDP!$B$6:$B$271)))</f>
        <v/>
      </c>
      <c r="BF249" s="77" t="str">
        <f>IF(INDEX([2]pivotTable!G$310:G$615,MATCH(totalExpenditure!$A249,[2]pivotTable!$A$310:$A$615,0))/100*INDEX(gDP!V$6:V$271,MATCH(totalExpenditure!$A249,gDP!$B$6:$B$271))=0,"",INDEX([2]pivotTable!G$310:G$615,MATCH(totalExpenditure!$A249,[2]pivotTable!$A$310:$A$615,0))/100*INDEX(gDP!V$6:V$271,MATCH(totalExpenditure!$A249,gDP!$B$6:$B$271)))</f>
        <v/>
      </c>
      <c r="BG249" s="77" t="str">
        <f>IF(INDEX([2]pivotTable!H$310:H$615,MATCH(totalExpenditure!$A249,[2]pivotTable!$A$310:$A$615,0))/100*INDEX(gDP!W$6:W$271,MATCH(totalExpenditure!$A249,gDP!$B$6:$B$271))=0,"",INDEX([2]pivotTable!H$310:H$615,MATCH(totalExpenditure!$A249,[2]pivotTable!$A$310:$A$615,0))/100*INDEX(gDP!W$6:W$271,MATCH(totalExpenditure!$A249,gDP!$B$6:$B$271)))</f>
        <v/>
      </c>
      <c r="BH249" s="77" t="str">
        <f>IF(INDEX([2]pivotTable!I$310:I$615,MATCH(totalExpenditure!$A249,[2]pivotTable!$A$310:$A$615,0))/100*INDEX(gDP!X$6:X$271,MATCH(totalExpenditure!$A249,gDP!$B$6:$B$271))=0,"",INDEX([2]pivotTable!I$310:I$615,MATCH(totalExpenditure!$A249,[2]pivotTable!$A$310:$A$615,0))/100*INDEX(gDP!X$6:X$271,MATCH(totalExpenditure!$A249,gDP!$B$6:$B$271)))</f>
        <v/>
      </c>
      <c r="BI249" s="77" t="str">
        <f>IF(INDEX([2]pivotTable!J$310:J$615,MATCH(totalExpenditure!$A249,[2]pivotTable!$A$310:$A$615,0))/100*INDEX(gDP!Y$6:Y$271,MATCH(totalExpenditure!$A249,gDP!$B$6:$B$271))=0,"",INDEX([2]pivotTable!J$310:J$615,MATCH(totalExpenditure!$A249,[2]pivotTable!$A$310:$A$615,0))/100*INDEX(gDP!Y$6:Y$271,MATCH(totalExpenditure!$A249,gDP!$B$6:$B$271)))</f>
        <v/>
      </c>
      <c r="BJ249" s="77" t="str">
        <f>IF(INDEX([2]pivotTable!K$310:K$615,MATCH(totalExpenditure!$A249,[2]pivotTable!$A$310:$A$615,0))/100*INDEX(gDP!Z$6:Z$271,MATCH(totalExpenditure!$A249,gDP!$B$6:$B$271))=0,"",INDEX([2]pivotTable!K$310:K$615,MATCH(totalExpenditure!$A249,[2]pivotTable!$A$310:$A$615,0))/100*INDEX(gDP!Z$6:Z$271,MATCH(totalExpenditure!$A249,gDP!$B$6:$B$271)))</f>
        <v/>
      </c>
      <c r="BK249" s="77" t="str">
        <f>IF(INDEX([2]pivotTable!L$310:L$615,MATCH(totalExpenditure!$A249,[2]pivotTable!$A$310:$A$615,0))/100*INDEX(gDP!AA$6:AA$271,MATCH(totalExpenditure!$A249,gDP!$B$6:$B$271))=0,"",INDEX([2]pivotTable!L$310:L$615,MATCH(totalExpenditure!$A249,[2]pivotTable!$A$310:$A$615,0))/100*INDEX(gDP!AA$6:AA$271,MATCH(totalExpenditure!$A249,gDP!$B$6:$B$271)))</f>
        <v/>
      </c>
      <c r="BL249" s="77" t="str">
        <f>IF(INDEX([2]pivotTable!M$310:M$615,MATCH(totalExpenditure!$A249,[2]pivotTable!$A$310:$A$615,0))/100*INDEX(gDP!AB$6:AB$271,MATCH(totalExpenditure!$A249,gDP!$B$6:$B$271))=0,"",INDEX([2]pivotTable!M$310:M$615,MATCH(totalExpenditure!$A249,[2]pivotTable!$A$310:$A$615,0))/100*INDEX(gDP!AB$6:AB$271,MATCH(totalExpenditure!$A249,gDP!$B$6:$B$271)))</f>
        <v/>
      </c>
      <c r="BM249" s="77" t="str">
        <f>IF(INDEX([2]pivotTable!N$310:N$615,MATCH(totalExpenditure!$A249,[2]pivotTable!$A$310:$A$615,0))/100*INDEX(gDP!AC$6:AC$271,MATCH(totalExpenditure!$A249,gDP!$B$6:$B$271))=0,"",INDEX([2]pivotTable!N$310:N$615,MATCH(totalExpenditure!$A249,[2]pivotTable!$A$310:$A$615,0))/100*INDEX(gDP!AC$6:AC$271,MATCH(totalExpenditure!$A249,gDP!$B$6:$B$271)))</f>
        <v/>
      </c>
      <c r="BN249" s="77" t="str">
        <f>IF(INDEX([2]pivotTable!O$310:O$615,MATCH(totalExpenditure!$A249,[2]pivotTable!$A$310:$A$615,0))/100*INDEX(gDP!AD$6:AD$271,MATCH(totalExpenditure!$A249,gDP!$B$6:$B$271))=0,"",INDEX([2]pivotTable!O$310:O$615,MATCH(totalExpenditure!$A249,[2]pivotTable!$A$310:$A$615,0))/100*INDEX(gDP!AD$6:AD$271,MATCH(totalExpenditure!$A249,gDP!$B$6:$B$271)))</f>
        <v/>
      </c>
      <c r="BO249" s="77" t="str">
        <f>IF(INDEX([2]pivotTable!P$310:P$615,MATCH(totalExpenditure!$A249,[2]pivotTable!$A$310:$A$615,0))/100*INDEX(gDP!AE$6:AE$271,MATCH(totalExpenditure!$A249,gDP!$B$6:$B$271))=0,"",INDEX([2]pivotTable!P$310:P$615,MATCH(totalExpenditure!$A249,[2]pivotTable!$A$310:$A$615,0))/100*INDEX(gDP!AE$6:AE$271,MATCH(totalExpenditure!$A249,gDP!$B$6:$B$271)))</f>
        <v/>
      </c>
      <c r="BP249" s="77" t="str">
        <f>IF(INDEX([2]pivotTable!Q$310:Q$615,MATCH(totalExpenditure!$A249,[2]pivotTable!$A$310:$A$615,0))/100*INDEX(gDP!AF$6:AF$271,MATCH(totalExpenditure!$A249,gDP!$B$6:$B$271))=0,"",INDEX([2]pivotTable!Q$310:Q$615,MATCH(totalExpenditure!$A249,[2]pivotTable!$A$310:$A$615,0))/100*INDEX(gDP!AF$6:AF$271,MATCH(totalExpenditure!$A249,gDP!$B$6:$B$271)))</f>
        <v/>
      </c>
      <c r="BQ249" s="77" t="str">
        <f>IF(INDEX([2]pivotTable!R$310:R$615,MATCH(totalExpenditure!$A249,[2]pivotTable!$A$310:$A$615,0))/100*INDEX(gDP!AG$6:AG$271,MATCH(totalExpenditure!$A249,gDP!$B$6:$B$271))=0,"",INDEX([2]pivotTable!R$310:R$615,MATCH(totalExpenditure!$A249,[2]pivotTable!$A$310:$A$615,0))/100*INDEX(gDP!AG$6:AG$271,MATCH(totalExpenditure!$A249,gDP!$B$6:$B$271)))</f>
        <v/>
      </c>
      <c r="BR249" s="77" t="str">
        <f>IF(INDEX([2]pivotTable!S$310:S$615,MATCH(totalExpenditure!$A249,[2]pivotTable!$A$310:$A$615,0))/100*INDEX(gDP!AH$6:AH$271,MATCH(totalExpenditure!$A249,gDP!$B$6:$B$271))=0,"",INDEX([2]pivotTable!S$310:S$615,MATCH(totalExpenditure!$A249,[2]pivotTable!$A$310:$A$615,0))/100*INDEX(gDP!AH$6:AH$271,MATCH(totalExpenditure!$A249,gDP!$B$6:$B$271)))</f>
        <v/>
      </c>
      <c r="BS249" s="77" t="str">
        <f>IF(INDEX([2]pivotTable!T$310:T$615,MATCH(totalExpenditure!$A249,[2]pivotTable!$A$310:$A$615,0))/100*INDEX(gDP!AI$6:AI$271,MATCH(totalExpenditure!$A249,gDP!$B$6:$B$271))=0,"",INDEX([2]pivotTable!T$310:T$615,MATCH(totalExpenditure!$A249,[2]pivotTable!$A$310:$A$615,0))/100*INDEX(gDP!AI$6:AI$271,MATCH(totalExpenditure!$A249,gDP!$B$6:$B$271)))</f>
        <v/>
      </c>
      <c r="BT249" s="77" t="str">
        <f>IF(INDEX([2]pivotTable!U$310:U$615,MATCH(totalExpenditure!$A249,[2]pivotTable!$A$310:$A$615,0))/100*INDEX(gDP!AJ$6:AJ$271,MATCH(totalExpenditure!$A249,gDP!$B$6:$B$271))=0,"",INDEX([2]pivotTable!U$310:U$615,MATCH(totalExpenditure!$A249,[2]pivotTable!$A$310:$A$615,0))/100*INDEX(gDP!AJ$6:AJ$271,MATCH(totalExpenditure!$A249,gDP!$B$6:$B$271)))</f>
        <v/>
      </c>
      <c r="BU249" s="77" t="str">
        <f>IF(INDEX([2]pivotTable!V$310:V$615,MATCH(totalExpenditure!$A249,[2]pivotTable!$A$310:$A$615,0))/100*INDEX(gDP!AK$6:AK$271,MATCH(totalExpenditure!$A249,gDP!$B$6:$B$271))=0,"",INDEX([2]pivotTable!V$310:V$615,MATCH(totalExpenditure!$A249,[2]pivotTable!$A$310:$A$615,0))/100*INDEX(gDP!AK$6:AK$271,MATCH(totalExpenditure!$A249,gDP!$B$6:$B$271)))</f>
        <v/>
      </c>
      <c r="BV249" s="77" t="str">
        <f>IF(INDEX([2]pivotTable!W$310:W$615,MATCH(totalExpenditure!$A249,[2]pivotTable!$A$310:$A$615,0))/100*INDEX(gDP!AL$6:AL$271,MATCH(totalExpenditure!$A249,gDP!$B$6:$B$271))=0,"",INDEX([2]pivotTable!W$310:W$615,MATCH(totalExpenditure!$A249,[2]pivotTable!$A$310:$A$615,0))/100*INDEX(gDP!AL$6:AL$271,MATCH(totalExpenditure!$A249,gDP!$B$6:$B$271)))</f>
        <v/>
      </c>
      <c r="BW249" s="77" t="str">
        <f>IF(INDEX([2]pivotTable!X$310:X$615,MATCH(totalExpenditure!$A249,[2]pivotTable!$A$310:$A$615,0))/100*INDEX(gDP!AM$6:AM$271,MATCH(totalExpenditure!$A249,gDP!$B$6:$B$271))=0,"",INDEX([2]pivotTable!X$310:X$615,MATCH(totalExpenditure!$A249,[2]pivotTable!$A$310:$A$615,0))/100*INDEX(gDP!AM$6:AM$271,MATCH(totalExpenditure!$A249,gDP!$B$6:$B$271)))</f>
        <v/>
      </c>
      <c r="BX249" s="77" t="str">
        <f>IF(INDEX([2]pivotTable!Y$310:Y$615,MATCH(totalExpenditure!$A249,[2]pivotTable!$A$310:$A$615,0))/100*INDEX(gDP!AN$6:AN$271,MATCH(totalExpenditure!$A249,gDP!$B$6:$B$271))=0,"",INDEX([2]pivotTable!Y$310:Y$615,MATCH(totalExpenditure!$A249,[2]pivotTable!$A$310:$A$615,0))/100*INDEX(gDP!AN$6:AN$271,MATCH(totalExpenditure!$A249,gDP!$B$6:$B$271)))</f>
        <v/>
      </c>
      <c r="BY249" s="77" t="str">
        <f>IF(INDEX([2]pivotTable!Z$310:Z$615,MATCH(totalExpenditure!$A249,[2]pivotTable!$A$310:$A$615,0))/100*INDEX(gDP!AO$6:AO$271,MATCH(totalExpenditure!$A249,gDP!$B$6:$B$271))=0,"",INDEX([2]pivotTable!Z$310:Z$615,MATCH(totalExpenditure!$A249,[2]pivotTable!$A$310:$A$615,0))/100*INDEX(gDP!AO$6:AO$271,MATCH(totalExpenditure!$A249,gDP!$B$6:$B$271)))</f>
        <v/>
      </c>
      <c r="BZ249" s="77">
        <f>IF(INDEX([2]pivotTable!AA$310:AA$615,MATCH(totalExpenditure!$A249,[2]pivotTable!$A$310:$A$615,0))/100*INDEX(gDP!AP$6:AP$271,MATCH(totalExpenditure!$A249,gDP!$B$6:$B$271))=0,"",INDEX([2]pivotTable!AA$310:AA$615,MATCH(totalExpenditure!$A249,[2]pivotTable!$A$310:$A$615,0))/100*INDEX(gDP!AP$6:AP$271,MATCH(totalExpenditure!$A249,gDP!$B$6:$B$271)))</f>
        <v>4063397757.7453609</v>
      </c>
      <c r="CA249" s="77">
        <f>IF(INDEX([2]pivotTable!AB$310:AB$615,MATCH(totalExpenditure!$A249,[2]pivotTable!$A$310:$A$615,0))/100*INDEX(gDP!AQ$6:AQ$271,MATCH(totalExpenditure!$A249,gDP!$B$6:$B$271))=0,"",INDEX([2]pivotTable!AB$310:AB$615,MATCH(totalExpenditure!$A249,[2]pivotTable!$A$310:$A$615,0))/100*INDEX(gDP!AQ$6:AQ$271,MATCH(totalExpenditure!$A249,gDP!$B$6:$B$271)))</f>
        <v>5960347000.5062885</v>
      </c>
      <c r="CB249" s="77">
        <f>IF(INDEX([2]pivotTable!AC$310:AC$615,MATCH(totalExpenditure!$A249,[2]pivotTable!$A$310:$A$615,0))/100*INDEX(gDP!AR$6:AR$271,MATCH(totalExpenditure!$A249,gDP!$B$6:$B$271))=0,"",INDEX([2]pivotTable!AC$310:AC$615,MATCH(totalExpenditure!$A249,[2]pivotTable!$A$310:$A$615,0))/100*INDEX(gDP!AR$6:AR$271,MATCH(totalExpenditure!$A249,gDP!$B$6:$B$271)))</f>
        <v>3230588752.504281</v>
      </c>
      <c r="CC249" s="77">
        <f>IF(INDEX([2]pivotTable!AD$310:AD$615,MATCH(totalExpenditure!$A249,[2]pivotTable!$A$310:$A$615,0))/100*INDEX(gDP!AS$6:AS$271,MATCH(totalExpenditure!$A249,gDP!$B$6:$B$271))=0,"",INDEX([2]pivotTable!AD$310:AD$615,MATCH(totalExpenditure!$A249,[2]pivotTable!$A$310:$A$615,0))/100*INDEX(gDP!AS$6:AS$271,MATCH(totalExpenditure!$A249,gDP!$B$6:$B$271)))</f>
        <v>3209247091.0193028</v>
      </c>
      <c r="CD249" s="77">
        <f>IF(INDEX([2]pivotTable!AE$310:AE$615,MATCH(totalExpenditure!$A249,[2]pivotTable!$A$310:$A$615,0))/100*INDEX(gDP!AT$6:AT$271,MATCH(totalExpenditure!$A249,gDP!$B$6:$B$271))=0,"",INDEX([2]pivotTable!AE$310:AE$615,MATCH(totalExpenditure!$A249,[2]pivotTable!$A$310:$A$615,0))/100*INDEX(gDP!AT$6:AT$271,MATCH(totalExpenditure!$A249,gDP!$B$6:$B$271)))</f>
        <v>2501738735.2030182</v>
      </c>
      <c r="CE249" s="77" t="str">
        <f>IF(INDEX([2]pivotTable!AF$310:AF$615,MATCH(totalExpenditure!$A249,[2]pivotTable!$A$310:$A$615,0))/100*INDEX(gDP!AU$6:AU$271,MATCH(totalExpenditure!$A249,gDP!$B$6:$B$271))=0,"",INDEX([2]pivotTable!AF$310:AF$615,MATCH(totalExpenditure!$A249,[2]pivotTable!$A$310:$A$615,0))/100*INDEX(gDP!AU$6:AU$271,MATCH(totalExpenditure!$A249,gDP!$B$6:$B$271)))</f>
        <v/>
      </c>
      <c r="CF249" s="77" t="str">
        <f>IF(INDEX([2]pivotTable!AG$310:AG$615,MATCH(totalExpenditure!$A249,[2]pivotTable!$A$310:$A$615,0))/100*INDEX(gDP!AV$6:AV$271,MATCH(totalExpenditure!$A249,gDP!$B$6:$B$271))=0,"",INDEX([2]pivotTable!AG$310:AG$615,MATCH(totalExpenditure!$A249,[2]pivotTable!$A$310:$A$615,0))/100*INDEX(gDP!AV$6:AV$271,MATCH(totalExpenditure!$A249,gDP!$B$6:$B$271)))</f>
        <v/>
      </c>
      <c r="CG249" s="77" t="str">
        <f>IF(INDEX([2]pivotTable!AH$310:AH$615,MATCH(totalExpenditure!$A249,[2]pivotTable!$A$310:$A$615,0))/100*INDEX(gDP!AW$6:AW$271,MATCH(totalExpenditure!$A249,gDP!$B$6:$B$271))=0,"",INDEX([2]pivotTable!AH$310:AH$615,MATCH(totalExpenditure!$A249,[2]pivotTable!$A$310:$A$615,0))/100*INDEX(gDP!AW$6:AW$271,MATCH(totalExpenditure!$A249,gDP!$B$6:$B$271)))</f>
        <v/>
      </c>
      <c r="CH249" s="77" t="str">
        <f>IF(INDEX([2]pivotTable!AI$310:AI$615,MATCH(totalExpenditure!$A249,[2]pivotTable!$A$310:$A$615,0))/100*INDEX(gDP!AX$6:AX$271,MATCH(totalExpenditure!$A249,gDP!$B$6:$B$271))=0,"",INDEX([2]pivotTable!AI$310:AI$615,MATCH(totalExpenditure!$A249,[2]pivotTable!$A$310:$A$615,0))/100*INDEX(gDP!AX$6:AX$271,MATCH(totalExpenditure!$A249,gDP!$B$6:$B$271)))</f>
        <v/>
      </c>
      <c r="CI249" s="77" t="str">
        <f>IF(INDEX([2]pivotTable!AJ$310:AJ$615,MATCH(totalExpenditure!$A249,[2]pivotTable!$A$310:$A$615,0))/100*INDEX(gDP!AY$6:AY$271,MATCH(totalExpenditure!$A249,gDP!$B$6:$B$271))=0,"",INDEX([2]pivotTable!AJ$310:AJ$615,MATCH(totalExpenditure!$A249,[2]pivotTable!$A$310:$A$615,0))/100*INDEX(gDP!AY$6:AY$271,MATCH(totalExpenditure!$A249,gDP!$B$6:$B$271)))</f>
        <v/>
      </c>
      <c r="CJ249" s="77" t="str">
        <f>IF(INDEX([2]pivotTable!AK$310:AK$615,MATCH(totalExpenditure!$A249,[2]pivotTable!$A$310:$A$615,0))/100*INDEX(gDP!AZ$6:AZ$271,MATCH(totalExpenditure!$A249,gDP!$B$6:$B$271))=0,"",INDEX([2]pivotTable!AK$310:AK$615,MATCH(totalExpenditure!$A249,[2]pivotTable!$A$310:$A$615,0))/100*INDEX(gDP!AZ$6:AZ$271,MATCH(totalExpenditure!$A249,gDP!$B$6:$B$271)))</f>
        <v/>
      </c>
      <c r="CK249" s="77">
        <f>IF(INDEX([2]pivotTable!AL$310:AL$615,MATCH(totalExpenditure!$A249,[2]pivotTable!$A$310:$A$615,0))/100*INDEX(gDP!BA$6:BA$271,MATCH(totalExpenditure!$A249,gDP!$B$6:$B$271))=0,"",INDEX([2]pivotTable!AL$310:AL$615,MATCH(totalExpenditure!$A249,[2]pivotTable!$A$310:$A$615,0))/100*INDEX(gDP!BA$6:BA$271,MATCH(totalExpenditure!$A249,gDP!$B$6:$B$271)))</f>
        <v>45841723405.251686</v>
      </c>
      <c r="CL249" s="77">
        <f>IF(INDEX([2]pivotTable!AM$310:AM$615,MATCH(totalExpenditure!$A249,[2]pivotTable!$A$310:$A$615,0))/100*INDEX(gDP!BB$6:BB$271,MATCH(totalExpenditure!$A249,gDP!$B$6:$B$271))=0,"",INDEX([2]pivotTable!AM$310:AM$615,MATCH(totalExpenditure!$A249,[2]pivotTable!$A$310:$A$615,0))/100*INDEX(gDP!BB$6:BB$271,MATCH(totalExpenditure!$A249,gDP!$B$6:$B$271)))</f>
        <v>43047882222.818642</v>
      </c>
      <c r="CM249" s="77">
        <f>IF(INDEX([2]pivotTable!AN$310:AN$615,MATCH(totalExpenditure!$A249,[2]pivotTable!$A$310:$A$615,0))/100*INDEX(gDP!BC$6:BC$271,MATCH(totalExpenditure!$A249,gDP!$B$6:$B$271))=0,"",INDEX([2]pivotTable!AN$310:AN$615,MATCH(totalExpenditure!$A249,[2]pivotTable!$A$310:$A$615,0))/100*INDEX(gDP!BC$6:BC$271,MATCH(totalExpenditure!$A249,gDP!$B$6:$B$271)))</f>
        <v>51901413389.209404</v>
      </c>
      <c r="CN249" s="77">
        <f>IF(INDEX([2]pivotTable!AO$310:AO$615,MATCH(totalExpenditure!$A249,[2]pivotTable!$A$310:$A$615,0))/100*INDEX(gDP!BD$6:BD$271,MATCH(totalExpenditure!$A249,gDP!$B$6:$B$271))=0,"",INDEX([2]pivotTable!AO$310:AO$615,MATCH(totalExpenditure!$A249,[2]pivotTable!$A$310:$A$615,0))/100*INDEX(gDP!BD$6:BD$271,MATCH(totalExpenditure!$A249,gDP!$B$6:$B$271)))</f>
        <v>55192072061.888229</v>
      </c>
      <c r="CO249" s="77">
        <f>IF(INDEX([2]pivotTable!AP$310:AP$615,MATCH(totalExpenditure!$A249,[2]pivotTable!$A$310:$A$615,0))/100*INDEX(gDP!BE$6:BE$271,MATCH(totalExpenditure!$A249,gDP!$B$6:$B$271))=0,"",INDEX([2]pivotTable!AP$310:AP$615,MATCH(totalExpenditure!$A249,[2]pivotTable!$A$310:$A$615,0))/100*INDEX(gDP!BE$6:BE$271,MATCH(totalExpenditure!$A249,gDP!$B$6:$B$271)))</f>
        <v>62607523458.500328</v>
      </c>
      <c r="CP249" s="77">
        <f>IF(INDEX([2]pivotTable!AQ$310:AQ$615,MATCH(totalExpenditure!$A249,[2]pivotTable!$A$310:$A$615,0))/100*INDEX(gDP!BF$6:BF$271,MATCH(totalExpenditure!$A249,gDP!$B$6:$B$271))=0,"",INDEX([2]pivotTable!AQ$310:AQ$615,MATCH(totalExpenditure!$A249,[2]pivotTable!$A$310:$A$615,0))/100*INDEX(gDP!BF$6:BF$271,MATCH(totalExpenditure!$A249,gDP!$B$6:$B$271)))</f>
        <v>63310521832.549942</v>
      </c>
      <c r="CQ249" s="77">
        <f>IF(INDEX([2]pivotTable!AR$310:AR$615,MATCH(totalExpenditure!$A249,[2]pivotTable!$A$310:$A$615,0))/100*INDEX(gDP!BG$6:BG$271,MATCH(totalExpenditure!$A249,gDP!$B$6:$B$271))=0,"",INDEX([2]pivotTable!AR$310:AR$615,MATCH(totalExpenditure!$A249,[2]pivotTable!$A$310:$A$615,0))/100*INDEX(gDP!BG$6:BG$271,MATCH(totalExpenditure!$A249,gDP!$B$6:$B$271)))</f>
        <v>66758250721.014275</v>
      </c>
      <c r="CR249" s="77">
        <f>IF(INDEX([2]pivotTable!AS$310:AS$615,MATCH(totalExpenditure!$A249,[2]pivotTable!$A$310:$A$615,0))/100*INDEX(gDP!BH$6:BH$271,MATCH(totalExpenditure!$A249,gDP!$B$6:$B$271))=0,"",INDEX([2]pivotTable!AS$310:AS$615,MATCH(totalExpenditure!$A249,[2]pivotTable!$A$310:$A$615,0))/100*INDEX(gDP!BH$6:BH$271,MATCH(totalExpenditure!$A249,gDP!$B$6:$B$271)))</f>
        <v>63872790593.659775</v>
      </c>
      <c r="CS249" s="77">
        <f>IF(INDEX([2]pivotTable!AT$310:AT$615,MATCH(totalExpenditure!$A249,[2]pivotTable!$A$310:$A$615,0))/100*INDEX(gDP!BI$6:BI$271,MATCH(totalExpenditure!$A249,gDP!$B$6:$B$271))=0,"",INDEX([2]pivotTable!AT$310:AT$615,MATCH(totalExpenditure!$A249,[2]pivotTable!$A$310:$A$615,0))/100*INDEX(gDP!BI$6:BI$271,MATCH(totalExpenditure!$A249,gDP!$B$6:$B$271)))</f>
        <v>69835535391.921188</v>
      </c>
      <c r="CT249" s="77">
        <f>IF(INDEX([2]pivotTable!AU$310:AU$615,MATCH(totalExpenditure!$A249,[2]pivotTable!$A$310:$A$615,0))/100*INDEX(gDP!BJ$6:BJ$271,MATCH(totalExpenditure!$A249,gDP!$B$6:$B$271))=0,"",INDEX([2]pivotTable!AU$310:AU$615,MATCH(totalExpenditure!$A249,[2]pivotTable!$A$310:$A$615,0))/100*INDEX(gDP!BJ$6:BJ$271,MATCH(totalExpenditure!$A249,gDP!$B$6:$B$271)))</f>
        <v>66657507045.450378</v>
      </c>
      <c r="CU249" s="77">
        <f>IF(INDEX([2]pivotTable!AV$310:AV$615,MATCH(totalExpenditure!$A249,[2]pivotTable!$A$310:$A$615,0))/100*INDEX(gDP!BK$6:BK$271,MATCH(totalExpenditure!$A249,gDP!$B$6:$B$271))=0,"",INDEX([2]pivotTable!AV$310:AV$615,MATCH(totalExpenditure!$A249,[2]pivotTable!$A$310:$A$615,0))/100*INDEX(gDP!BK$6:BK$271,MATCH(totalExpenditure!$A249,gDP!$B$6:$B$271)))</f>
        <v>62940953738.011009</v>
      </c>
      <c r="CV249" s="77">
        <f>IF(INDEX([2]pivotTable!AW$310:AW$615,MATCH(totalExpenditure!$A249,[2]pivotTable!$A$310:$A$615,0))/100*INDEX(gDP!BL$6:BL$271,MATCH(totalExpenditure!$A249,gDP!$B$6:$B$271))=0,"",INDEX([2]pivotTable!AW$310:AW$615,MATCH(totalExpenditure!$A249,[2]pivotTable!$A$310:$A$615,0))/100*INDEX(gDP!BL$6:BL$271,MATCH(totalExpenditure!$A249,gDP!$B$6:$B$271)))</f>
        <v>63924499530.210556</v>
      </c>
      <c r="CW249" s="77">
        <f>IF(INDEX([2]pivotTable!AX$310:AX$615,MATCH(totalExpenditure!$A249,[2]pivotTable!$A$310:$A$615,0))/100*INDEX(gDP!BM$6:BM$271,MATCH(totalExpenditure!$A249,gDP!$B$6:$B$271))=0,"",INDEX([2]pivotTable!AX$310:AX$615,MATCH(totalExpenditure!$A249,[2]pivotTable!$A$310:$A$615,0))/100*INDEX(gDP!BM$6:BM$271,MATCH(totalExpenditure!$A249,gDP!$B$6:$B$271)))</f>
        <v>62597415491.385246</v>
      </c>
      <c r="CX249" s="77">
        <f>IF(INDEX([2]pivotTable!AY$310:AY$615,MATCH(totalExpenditure!$A249,[2]pivotTable!$A$310:$A$615,0))/100*INDEX(gDP!BN$6:BN$271,MATCH(totalExpenditure!$A249,gDP!$B$6:$B$271))=0,"",INDEX([2]pivotTable!AY$310:AY$615,MATCH(totalExpenditure!$A249,[2]pivotTable!$A$310:$A$615,0))/100*INDEX(gDP!BN$6:BN$271,MATCH(totalExpenditure!$A249,gDP!$B$6:$B$271)))</f>
        <v>55914810300.270882</v>
      </c>
      <c r="CY249" s="77" t="str">
        <f>IF(INDEX([2]pivotTable!AZ$310:AZ$615,MATCH(totalExpenditure!$A249,[2]pivotTable!$A$310:$A$615,0))/100*INDEX(gDP!BO$6:BO$271,MATCH(totalExpenditure!$A249,gDP!$B$6:$B$271))=0,"",INDEX([2]pivotTable!AZ$310:AZ$615,MATCH(totalExpenditure!$A249,[2]pivotTable!$A$310:$A$615,0))/100*INDEX(gDP!BO$6:BO$271,MATCH(totalExpenditure!$A249,gDP!$B$6:$B$271)))</f>
        <v/>
      </c>
      <c r="CZ249" s="77" t="str">
        <f>IF(B249="","",IF(BA249="","",B249-B249+INDEX(gDP!Q$6:Q$271,MATCH(totalExpenditure!$A249,gDP!$B$6:$B$271))))</f>
        <v/>
      </c>
      <c r="DA249" s="77" t="str">
        <f>IF(C249="","",IF(BB249="","",C249-C249+INDEX(gDP!R$6:R$271,MATCH(totalExpenditure!$A249,gDP!$B$6:$B$271))))</f>
        <v/>
      </c>
      <c r="DB249" s="77" t="str">
        <f>IF(D249="","",IF(BC249="","",D249-D249+INDEX(gDP!S$6:S$271,MATCH(totalExpenditure!$A249,gDP!$B$6:$B$271))))</f>
        <v/>
      </c>
      <c r="DC249" s="77" t="str">
        <f>IF(E249="","",IF(BD249="","",E249-E249+INDEX(gDP!T$6:T$271,MATCH(totalExpenditure!$A249,gDP!$B$6:$B$271))))</f>
        <v/>
      </c>
      <c r="DD249" s="77" t="str">
        <f>IF(F249="","",IF(BE249="","",F249-F249+INDEX(gDP!U$6:U$271,MATCH(totalExpenditure!$A249,gDP!$B$6:$B$271))))</f>
        <v/>
      </c>
      <c r="DE249" s="77" t="str">
        <f>IF(G249="","",IF(BF249="","",G249-G249+INDEX(gDP!V$6:V$271,MATCH(totalExpenditure!$A249,gDP!$B$6:$B$271))))</f>
        <v/>
      </c>
      <c r="DF249" s="77" t="str">
        <f>IF(H249="","",IF(BG249="","",H249-H249+INDEX(gDP!W$6:W$271,MATCH(totalExpenditure!$A249,gDP!$B$6:$B$271))))</f>
        <v/>
      </c>
      <c r="DG249" s="77" t="str">
        <f>IF(I249="","",IF(BH249="","",I249-I249+INDEX(gDP!X$6:X$271,MATCH(totalExpenditure!$A249,gDP!$B$6:$B$271))))</f>
        <v/>
      </c>
      <c r="DH249" s="77" t="str">
        <f>IF(J249="","",IF(BI249="","",J249-J249+INDEX(gDP!Y$6:Y$271,MATCH(totalExpenditure!$A249,gDP!$B$6:$B$271))))</f>
        <v/>
      </c>
      <c r="DI249" s="77" t="str">
        <f>IF(K249="","",IF(BJ249="","",K249-K249+INDEX(gDP!Z$6:Z$271,MATCH(totalExpenditure!$A249,gDP!$B$6:$B$271))))</f>
        <v/>
      </c>
      <c r="DJ249" s="77" t="str">
        <f>IF(L249="","",IF(BK249="","",L249-L249+INDEX(gDP!AA$6:AA$271,MATCH(totalExpenditure!$A249,gDP!$B$6:$B$271))))</f>
        <v/>
      </c>
      <c r="DK249" s="77" t="str">
        <f>IF(M249="","",IF(BL249="","",M249-M249+INDEX(gDP!AB$6:AB$271,MATCH(totalExpenditure!$A249,gDP!$B$6:$B$271))))</f>
        <v/>
      </c>
      <c r="DL249" s="77" t="str">
        <f>IF(N249="","",IF(BM249="","",N249-N249+INDEX(gDP!AC$6:AC$271,MATCH(totalExpenditure!$A249,gDP!$B$6:$B$271))))</f>
        <v/>
      </c>
      <c r="DM249" s="77" t="str">
        <f>IF(O249="","",IF(BN249="","",O249-O249+INDEX(gDP!AD$6:AD$271,MATCH(totalExpenditure!$A249,gDP!$B$6:$B$271))))</f>
        <v/>
      </c>
      <c r="DN249" s="77" t="str">
        <f>IF(P249="","",IF(BO249="","",P249-P249+INDEX(gDP!AE$6:AE$271,MATCH(totalExpenditure!$A249,gDP!$B$6:$B$271))))</f>
        <v/>
      </c>
      <c r="DO249" s="77" t="str">
        <f>IF(Q249="","",IF(BP249="","",Q249-Q249+INDEX(gDP!AF$6:AF$271,MATCH(totalExpenditure!$A249,gDP!$B$6:$B$271))))</f>
        <v/>
      </c>
      <c r="DP249" s="77" t="str">
        <f>IF(R249="","",IF(BQ249="","",R249-R249+INDEX(gDP!AG$6:AG$271,MATCH(totalExpenditure!$A249,gDP!$B$6:$B$271))))</f>
        <v/>
      </c>
      <c r="DQ249" s="77" t="str">
        <f>IF(S249="","",IF(BR249="","",S249-S249+INDEX(gDP!AH$6:AH$271,MATCH(totalExpenditure!$A249,gDP!$B$6:$B$271))))</f>
        <v/>
      </c>
      <c r="DR249" s="77" t="str">
        <f>IF(T249="","",IF(BS249="","",T249-T249+INDEX(gDP!AI$6:AI$271,MATCH(totalExpenditure!$A249,gDP!$B$6:$B$271))))</f>
        <v/>
      </c>
      <c r="DS249" s="77" t="str">
        <f>IF(U249="","",IF(BT249="","",U249-U249+INDEX(gDP!AJ$6:AJ$271,MATCH(totalExpenditure!$A249,gDP!$B$6:$B$271))))</f>
        <v/>
      </c>
      <c r="DT249" s="77" t="str">
        <f>IF(V249="","",IF(BU249="","",V249-V249+INDEX(gDP!AK$6:AK$271,MATCH(totalExpenditure!$A249,gDP!$B$6:$B$271))))</f>
        <v/>
      </c>
      <c r="DU249" s="77" t="str">
        <f>IF(W249="","",IF(BV249="","",W249-W249+INDEX(gDP!AL$6:AL$271,MATCH(totalExpenditure!$A249,gDP!$B$6:$B$271))))</f>
        <v/>
      </c>
      <c r="DV249" s="77" t="str">
        <f>IF(X249="","",IF(BW249="","",X249-X249+INDEX(gDP!AM$6:AM$271,MATCH(totalExpenditure!$A249,gDP!$B$6:$B$271))))</f>
        <v/>
      </c>
      <c r="DW249" s="77" t="str">
        <f>IF(Y249="","",IF(BX249="","",Y249-Y249+INDEX(gDP!AN$6:AN$271,MATCH(totalExpenditure!$A249,gDP!$B$6:$B$271))))</f>
        <v/>
      </c>
      <c r="DX249" s="77" t="str">
        <f>IF(Z249="","",IF(BY249="","",Z249-Z249+INDEX(gDP!AO$6:AO$271,MATCH(totalExpenditure!$A249,gDP!$B$6:$B$271))))</f>
        <v/>
      </c>
      <c r="DY249" s="77">
        <f>IF(AA249="","",IF(BZ249="","",AA249-AA249+INDEX(gDP!AP$6:AP$271,MATCH(totalExpenditure!$A249,gDP!$B$6:$B$271))))</f>
        <v>189878399894.64301</v>
      </c>
      <c r="DZ249" s="77">
        <f>IF(AB249="","",IF(CA249="","",AB249-AB249+INDEX(gDP!AQ$6:AQ$271,MATCH(totalExpenditure!$A249,gDP!$B$6:$B$271))))</f>
        <v>275941990764.17999</v>
      </c>
      <c r="EA249" s="77">
        <f>IF(AC249="","",IF(CB249="","",AC249-AC249+INDEX(gDP!AR$6:AR$271,MATCH(totalExpenditure!$A249,gDP!$B$6:$B$271))))</f>
        <v>256395932738.435</v>
      </c>
      <c r="EB249" s="77">
        <f>IF(AD249="","",IF(CC249="","",AD249-AD249+INDEX(gDP!AS$6:AS$271,MATCH(totalExpenditure!$A249,gDP!$B$6:$B$271))))</f>
        <v>274294623164.043</v>
      </c>
      <c r="EC249" s="77">
        <f>IF(AE249="","",IF(CD249="","",AE249-AE249+INDEX(gDP!AT$6:AT$271,MATCH(totalExpenditure!$A249,gDP!$B$6:$B$271))))</f>
        <v>201753123806.69501</v>
      </c>
      <c r="ED249" s="77" t="str">
        <f>IF(AF249="","",IF(CE249="","",AF249-AF249+INDEX(gDP!AU$6:AU$271,MATCH(totalExpenditure!$A249,gDP!$B$6:$B$271))))</f>
        <v/>
      </c>
      <c r="EE249" s="77" t="str">
        <f>IF(AG249="","",IF(CF249="","",AG249-AG249+INDEX(gDP!AV$6:AV$271,MATCH(totalExpenditure!$A249,gDP!$B$6:$B$271))))</f>
        <v/>
      </c>
      <c r="EF249" s="77" t="str">
        <f>IF(AH249="","",IF(CG249="","",AH249-AH249+INDEX(gDP!AW$6:AW$271,MATCH(totalExpenditure!$A249,gDP!$B$6:$B$271))))</f>
        <v/>
      </c>
      <c r="EG249" s="77" t="str">
        <f>IF(AI249="","",IF(CH249="","",AI249-AI249+INDEX(gDP!AX$6:AX$271,MATCH(totalExpenditure!$A249,gDP!$B$6:$B$271))))</f>
        <v/>
      </c>
      <c r="EH249" s="77" t="str">
        <f>IF(AJ249="","",IF(CI249="","",AJ249-AJ249+INDEX(gDP!AY$6:AY$271,MATCH(totalExpenditure!$A249,gDP!$B$6:$B$271))))</f>
        <v/>
      </c>
      <c r="EI249" s="77" t="str">
        <f>IF(AK249="","",IF(CJ249="","",AK249-AK249+INDEX(gDP!AZ$6:AZ$271,MATCH(totalExpenditure!$A249,gDP!$B$6:$B$271))))</f>
        <v/>
      </c>
      <c r="EJ249" s="77">
        <f>IF(AL249="","",IF(CK249="","",AL249-AL249+INDEX(gDP!BA$6:BA$271,MATCH(totalExpenditure!$A249,gDP!$B$6:$B$271))))</f>
        <v>770449132861.37305</v>
      </c>
      <c r="EK249" s="77">
        <f>IF(AM249="","",IF(CL249="","",AM249-AM249+INDEX(gDP!BB$6:BB$271,MATCH(totalExpenditure!$A249,gDP!$B$6:$B$271))))</f>
        <v>649289324627.73206</v>
      </c>
      <c r="EL249" s="77">
        <f>IF(AN249="","",IF(CM249="","",AN249-AN249+INDEX(gDP!BC$6:BC$271,MATCH(totalExpenditure!$A249,gDP!$B$6:$B$271))))</f>
        <v>776967266305.53003</v>
      </c>
      <c r="EM249" s="77">
        <f>IF(AO249="","",IF(CN249="","",AO249-AO249+INDEX(gDP!BD$6:BD$271,MATCH(totalExpenditure!$A249,gDP!$B$6:$B$271))))</f>
        <v>838785289694.34998</v>
      </c>
      <c r="EN249" s="77">
        <f>IF(AP249="","",IF(CO249="","",AP249-AP249+INDEX(gDP!BE$6:BE$271,MATCH(totalExpenditure!$A249,gDP!$B$6:$B$271))))</f>
        <v>880555885492.26904</v>
      </c>
      <c r="EO249" s="77">
        <f>IF(AQ249="","",IF(CP249="","",AQ249-AQ249+INDEX(gDP!BF$6:BF$271,MATCH(totalExpenditure!$A249,gDP!$B$6:$B$271))))</f>
        <v>957799120008.31995</v>
      </c>
      <c r="EP249" s="77">
        <f>IF(AR249="","",IF(CQ249="","",AR249-AR249+INDEX(gDP!BG$6:BG$271,MATCH(totalExpenditure!$A249,gDP!$B$6:$B$271))))</f>
        <v>938934609296.96594</v>
      </c>
      <c r="EQ249" s="77">
        <f>IF(AS249="","",IF(CR249="","",AS249-AS249+INDEX(gDP!BH$6:BH$271,MATCH(totalExpenditure!$A249,gDP!$B$6:$B$271))))</f>
        <v>864313810469.00903</v>
      </c>
      <c r="ER249" s="77">
        <f>IF(AT249="","",IF(CS249="","",AT249-AT249+INDEX(gDP!BI$6:BI$271,MATCH(totalExpenditure!$A249,gDP!$B$6:$B$271))))</f>
        <v>869682881593.04102</v>
      </c>
      <c r="ES249" s="77">
        <f>IF(AU249="","",IF(CT249="","",AU249-AU249+INDEX(gDP!BJ$6:BJ$271,MATCH(totalExpenditure!$A249,gDP!$B$6:$B$271))))</f>
        <v>858988492853.74194</v>
      </c>
      <c r="ET249" s="77">
        <f>IF(AV249="","",IF(CU249="","",AV249-AV249+INDEX(gDP!BK$6:BK$271,MATCH(totalExpenditure!$A249,gDP!$B$6:$B$271))))</f>
        <v>778972199727.85901</v>
      </c>
      <c r="EU249" s="77">
        <f>IF(AW249="","",IF(CV249="","",AW249-AW249+INDEX(gDP!BL$6:BL$271,MATCH(totalExpenditure!$A249,gDP!$B$6:$B$271))))</f>
        <v>761005946788.22095</v>
      </c>
      <c r="EV249" s="77">
        <f>IF(AX249="","",IF(CW249="","",AX249-AX249+INDEX(gDP!BM$6:BM$271,MATCH(totalExpenditure!$A249,gDP!$B$6:$B$271))))</f>
        <v>720338498174.74402</v>
      </c>
      <c r="EW249" s="77">
        <f>IF(AY249="","",IF(CX249="","",AY249-AY249+INDEX(gDP!BN$6:BN$271,MATCH(totalExpenditure!$A249,gDP!$B$6:$B$271))))</f>
        <v>819865253669.66101</v>
      </c>
      <c r="EX249" s="77" t="str">
        <f>IF(AZ249="","",IF(CY249="","",AZ249-AZ249+INDEX(gDP!BO$6:BO$271,MATCH(totalExpenditure!$A249,gDP!$B$6:$B$271))))</f>
        <v/>
      </c>
    </row>
    <row r="250" spans="1:154" x14ac:dyDescent="0.35">
      <c r="A250" t="s">
        <v>709</v>
      </c>
      <c r="B250" s="77" t="e">
        <f>IF(INDEX([2]pivotTable!B$3:B$308,MATCH(totalExpenditure!$A250,[2]pivotTable!$A$3:$A$308,0))/100*INDEX(gDP!Q$6:Q$271,MATCH(totalExpenditure!$A250,gDP!$B$6:$B$271))=0,"",INDEX([2]pivotTable!B$3:B$308,MATCH(totalExpenditure!$A250,[2]pivotTable!$A$3:$A$308,0))/100*INDEX(gDP!Q$6:Q$271,MATCH(totalExpenditure!$A250,gDP!$B$6:$B$271)))</f>
        <v>#N/A</v>
      </c>
      <c r="C250" s="77" t="e">
        <f>IF(INDEX([2]pivotTable!C$3:C$308,MATCH(totalExpenditure!$A250,[2]pivotTable!$A$3:$A$308,0))/100*INDEX(gDP!R$6:R$271,MATCH(totalExpenditure!$A250,gDP!$B$6:$B$271))=0,"",INDEX([2]pivotTable!C$3:C$308,MATCH(totalExpenditure!$A250,[2]pivotTable!$A$3:$A$308,0))/100*INDEX(gDP!R$6:R$271,MATCH(totalExpenditure!$A250,gDP!$B$6:$B$271)))</f>
        <v>#N/A</v>
      </c>
      <c r="D250" s="77" t="e">
        <f>IF(INDEX([2]pivotTable!D$3:D$308,MATCH(totalExpenditure!$A250,[2]pivotTable!$A$3:$A$308,0))/100*INDEX(gDP!S$6:S$271,MATCH(totalExpenditure!$A250,gDP!$B$6:$B$271))=0,"",INDEX([2]pivotTable!D$3:D$308,MATCH(totalExpenditure!$A250,[2]pivotTable!$A$3:$A$308,0))/100*INDEX(gDP!S$6:S$271,MATCH(totalExpenditure!$A250,gDP!$B$6:$B$271)))</f>
        <v>#N/A</v>
      </c>
      <c r="E250" s="77" t="e">
        <f>IF(INDEX([2]pivotTable!E$3:E$308,MATCH(totalExpenditure!$A250,[2]pivotTable!$A$3:$A$308,0))/100*INDEX(gDP!T$6:T$271,MATCH(totalExpenditure!$A250,gDP!$B$6:$B$271))=0,"",INDEX([2]pivotTable!E$3:E$308,MATCH(totalExpenditure!$A250,[2]pivotTable!$A$3:$A$308,0))/100*INDEX(gDP!T$6:T$271,MATCH(totalExpenditure!$A250,gDP!$B$6:$B$271)))</f>
        <v>#N/A</v>
      </c>
      <c r="F250" s="77" t="e">
        <f>IF(INDEX([2]pivotTable!F$3:F$308,MATCH(totalExpenditure!$A250,[2]pivotTable!$A$3:$A$308,0))/100*INDEX(gDP!U$6:U$271,MATCH(totalExpenditure!$A250,gDP!$B$6:$B$271))=0,"",INDEX([2]pivotTable!F$3:F$308,MATCH(totalExpenditure!$A250,[2]pivotTable!$A$3:$A$308,0))/100*INDEX(gDP!U$6:U$271,MATCH(totalExpenditure!$A250,gDP!$B$6:$B$271)))</f>
        <v>#N/A</v>
      </c>
      <c r="G250" s="77" t="e">
        <f>IF(INDEX([2]pivotTable!G$3:G$308,MATCH(totalExpenditure!$A250,[2]pivotTable!$A$3:$A$308,0))/100*INDEX(gDP!V$6:V$271,MATCH(totalExpenditure!$A250,gDP!$B$6:$B$271))=0,"",INDEX([2]pivotTable!G$3:G$308,MATCH(totalExpenditure!$A250,[2]pivotTable!$A$3:$A$308,0))/100*INDEX(gDP!V$6:V$271,MATCH(totalExpenditure!$A250,gDP!$B$6:$B$271)))</f>
        <v>#N/A</v>
      </c>
      <c r="H250" s="77" t="e">
        <f>IF(INDEX([2]pivotTable!H$3:H$308,MATCH(totalExpenditure!$A250,[2]pivotTable!$A$3:$A$308,0))/100*INDEX(gDP!W$6:W$271,MATCH(totalExpenditure!$A250,gDP!$B$6:$B$271))=0,"",INDEX([2]pivotTable!H$3:H$308,MATCH(totalExpenditure!$A250,[2]pivotTable!$A$3:$A$308,0))/100*INDEX(gDP!W$6:W$271,MATCH(totalExpenditure!$A250,gDP!$B$6:$B$271)))</f>
        <v>#N/A</v>
      </c>
      <c r="I250" s="77" t="e">
        <f>IF(INDEX([2]pivotTable!I$3:I$308,MATCH(totalExpenditure!$A250,[2]pivotTable!$A$3:$A$308,0))/100*INDEX(gDP!X$6:X$271,MATCH(totalExpenditure!$A250,gDP!$B$6:$B$271))=0,"",INDEX([2]pivotTable!I$3:I$308,MATCH(totalExpenditure!$A250,[2]pivotTable!$A$3:$A$308,0))/100*INDEX(gDP!X$6:X$271,MATCH(totalExpenditure!$A250,gDP!$B$6:$B$271)))</f>
        <v>#N/A</v>
      </c>
      <c r="J250" s="77" t="e">
        <f>IF(INDEX([2]pivotTable!J$3:J$308,MATCH(totalExpenditure!$A250,[2]pivotTable!$A$3:$A$308,0))/100*INDEX(gDP!Y$6:Y$271,MATCH(totalExpenditure!$A250,gDP!$B$6:$B$271))=0,"",INDEX([2]pivotTable!J$3:J$308,MATCH(totalExpenditure!$A250,[2]pivotTable!$A$3:$A$308,0))/100*INDEX(gDP!Y$6:Y$271,MATCH(totalExpenditure!$A250,gDP!$B$6:$B$271)))</f>
        <v>#N/A</v>
      </c>
      <c r="K250" s="77" t="e">
        <f>IF(INDEX([2]pivotTable!K$3:K$308,MATCH(totalExpenditure!$A250,[2]pivotTable!$A$3:$A$308,0))/100*INDEX(gDP!Z$6:Z$271,MATCH(totalExpenditure!$A250,gDP!$B$6:$B$271))=0,"",INDEX([2]pivotTable!K$3:K$308,MATCH(totalExpenditure!$A250,[2]pivotTable!$A$3:$A$308,0))/100*INDEX(gDP!Z$6:Z$271,MATCH(totalExpenditure!$A250,gDP!$B$6:$B$271)))</f>
        <v>#N/A</v>
      </c>
      <c r="L250" s="77" t="e">
        <f>IF(INDEX([2]pivotTable!L$3:L$308,MATCH(totalExpenditure!$A250,[2]pivotTable!$A$3:$A$308,0))/100*INDEX(gDP!AA$6:AA$271,MATCH(totalExpenditure!$A250,gDP!$B$6:$B$271))=0,"",INDEX([2]pivotTable!L$3:L$308,MATCH(totalExpenditure!$A250,[2]pivotTable!$A$3:$A$308,0))/100*INDEX(gDP!AA$6:AA$271,MATCH(totalExpenditure!$A250,gDP!$B$6:$B$271)))</f>
        <v>#N/A</v>
      </c>
      <c r="M250" s="77" t="e">
        <f>IF(INDEX([2]pivotTable!M$3:M$308,MATCH(totalExpenditure!$A250,[2]pivotTable!$A$3:$A$308,0))/100*INDEX(gDP!AB$6:AB$271,MATCH(totalExpenditure!$A250,gDP!$B$6:$B$271))=0,"",INDEX([2]pivotTable!M$3:M$308,MATCH(totalExpenditure!$A250,[2]pivotTable!$A$3:$A$308,0))/100*INDEX(gDP!AB$6:AB$271,MATCH(totalExpenditure!$A250,gDP!$B$6:$B$271)))</f>
        <v>#N/A</v>
      </c>
      <c r="N250" s="77" t="e">
        <f>IF(INDEX([2]pivotTable!N$3:N$308,MATCH(totalExpenditure!$A250,[2]pivotTable!$A$3:$A$308,0))/100*INDEX(gDP!AC$6:AC$271,MATCH(totalExpenditure!$A250,gDP!$B$6:$B$271))=0,"",INDEX([2]pivotTable!N$3:N$308,MATCH(totalExpenditure!$A250,[2]pivotTable!$A$3:$A$308,0))/100*INDEX(gDP!AC$6:AC$271,MATCH(totalExpenditure!$A250,gDP!$B$6:$B$271)))</f>
        <v>#N/A</v>
      </c>
      <c r="O250" s="77" t="e">
        <f>IF(INDEX([2]pivotTable!O$3:O$308,MATCH(totalExpenditure!$A250,[2]pivotTable!$A$3:$A$308,0))/100*INDEX(gDP!AD$6:AD$271,MATCH(totalExpenditure!$A250,gDP!$B$6:$B$271))=0,"",INDEX([2]pivotTable!O$3:O$308,MATCH(totalExpenditure!$A250,[2]pivotTable!$A$3:$A$308,0))/100*INDEX(gDP!AD$6:AD$271,MATCH(totalExpenditure!$A250,gDP!$B$6:$B$271)))</f>
        <v>#N/A</v>
      </c>
      <c r="P250" s="77" t="e">
        <f>IF(INDEX([2]pivotTable!P$3:P$308,MATCH(totalExpenditure!$A250,[2]pivotTable!$A$3:$A$308,0))/100*INDEX(gDP!AE$6:AE$271,MATCH(totalExpenditure!$A250,gDP!$B$6:$B$271))=0,"",INDEX([2]pivotTable!P$3:P$308,MATCH(totalExpenditure!$A250,[2]pivotTable!$A$3:$A$308,0))/100*INDEX(gDP!AE$6:AE$271,MATCH(totalExpenditure!$A250,gDP!$B$6:$B$271)))</f>
        <v>#N/A</v>
      </c>
      <c r="Q250" s="77" t="e">
        <f>IF(INDEX([2]pivotTable!Q$3:Q$308,MATCH(totalExpenditure!$A250,[2]pivotTable!$A$3:$A$308,0))/100*INDEX(gDP!AF$6:AF$271,MATCH(totalExpenditure!$A250,gDP!$B$6:$B$271))=0,"",INDEX([2]pivotTable!Q$3:Q$308,MATCH(totalExpenditure!$A250,[2]pivotTable!$A$3:$A$308,0))/100*INDEX(gDP!AF$6:AF$271,MATCH(totalExpenditure!$A250,gDP!$B$6:$B$271)))</f>
        <v>#N/A</v>
      </c>
      <c r="R250" s="77" t="e">
        <f>IF(INDEX([2]pivotTable!R$3:R$308,MATCH(totalExpenditure!$A250,[2]pivotTable!$A$3:$A$308,0))/100*INDEX(gDP!AG$6:AG$271,MATCH(totalExpenditure!$A250,gDP!$B$6:$B$271))=0,"",INDEX([2]pivotTable!R$3:R$308,MATCH(totalExpenditure!$A250,[2]pivotTable!$A$3:$A$308,0))/100*INDEX(gDP!AG$6:AG$271,MATCH(totalExpenditure!$A250,gDP!$B$6:$B$271)))</f>
        <v>#N/A</v>
      </c>
      <c r="S250" s="77" t="e">
        <f>IF(INDEX([2]pivotTable!S$3:S$308,MATCH(totalExpenditure!$A250,[2]pivotTable!$A$3:$A$308,0))/100*INDEX(gDP!AH$6:AH$271,MATCH(totalExpenditure!$A250,gDP!$B$6:$B$271))=0,"",INDEX([2]pivotTable!S$3:S$308,MATCH(totalExpenditure!$A250,[2]pivotTable!$A$3:$A$308,0))/100*INDEX(gDP!AH$6:AH$271,MATCH(totalExpenditure!$A250,gDP!$B$6:$B$271)))</f>
        <v>#N/A</v>
      </c>
      <c r="T250" s="77" t="e">
        <f>IF(INDEX([2]pivotTable!T$3:T$308,MATCH(totalExpenditure!$A250,[2]pivotTable!$A$3:$A$308,0))/100*INDEX(gDP!AI$6:AI$271,MATCH(totalExpenditure!$A250,gDP!$B$6:$B$271))=0,"",INDEX([2]pivotTable!T$3:T$308,MATCH(totalExpenditure!$A250,[2]pivotTable!$A$3:$A$308,0))/100*INDEX(gDP!AI$6:AI$271,MATCH(totalExpenditure!$A250,gDP!$B$6:$B$271)))</f>
        <v>#N/A</v>
      </c>
      <c r="U250" s="77" t="e">
        <f>IF(INDEX([2]pivotTable!U$3:U$308,MATCH(totalExpenditure!$A250,[2]pivotTable!$A$3:$A$308,0))/100*INDEX(gDP!AJ$6:AJ$271,MATCH(totalExpenditure!$A250,gDP!$B$6:$B$271))=0,"",INDEX([2]pivotTable!U$3:U$308,MATCH(totalExpenditure!$A250,[2]pivotTable!$A$3:$A$308,0))/100*INDEX(gDP!AJ$6:AJ$271,MATCH(totalExpenditure!$A250,gDP!$B$6:$B$271)))</f>
        <v>#N/A</v>
      </c>
      <c r="V250" s="77" t="e">
        <f>IF(INDEX([2]pivotTable!V$3:V$308,MATCH(totalExpenditure!$A250,[2]pivotTable!$A$3:$A$308,0))/100*INDEX(gDP!AK$6:AK$271,MATCH(totalExpenditure!$A250,gDP!$B$6:$B$271))=0,"",INDEX([2]pivotTable!V$3:V$308,MATCH(totalExpenditure!$A250,[2]pivotTable!$A$3:$A$308,0))/100*INDEX(gDP!AK$6:AK$271,MATCH(totalExpenditure!$A250,gDP!$B$6:$B$271)))</f>
        <v>#N/A</v>
      </c>
      <c r="W250" s="77" t="e">
        <f>IF(INDEX([2]pivotTable!W$3:W$308,MATCH(totalExpenditure!$A250,[2]pivotTable!$A$3:$A$308,0))/100*INDEX(gDP!AL$6:AL$271,MATCH(totalExpenditure!$A250,gDP!$B$6:$B$271))=0,"",INDEX([2]pivotTable!W$3:W$308,MATCH(totalExpenditure!$A250,[2]pivotTable!$A$3:$A$308,0))/100*INDEX(gDP!AL$6:AL$271,MATCH(totalExpenditure!$A250,gDP!$B$6:$B$271)))</f>
        <v>#N/A</v>
      </c>
      <c r="X250" s="77" t="e">
        <f>IF(INDEX([2]pivotTable!X$3:X$308,MATCH(totalExpenditure!$A250,[2]pivotTable!$A$3:$A$308,0))/100*INDEX(gDP!AM$6:AM$271,MATCH(totalExpenditure!$A250,gDP!$B$6:$B$271))=0,"",INDEX([2]pivotTable!X$3:X$308,MATCH(totalExpenditure!$A250,[2]pivotTable!$A$3:$A$308,0))/100*INDEX(gDP!AM$6:AM$271,MATCH(totalExpenditure!$A250,gDP!$B$6:$B$271)))</f>
        <v>#N/A</v>
      </c>
      <c r="Y250" s="77" t="e">
        <f>IF(INDEX([2]pivotTable!Y$3:Y$308,MATCH(totalExpenditure!$A250,[2]pivotTable!$A$3:$A$308,0))/100*INDEX(gDP!AN$6:AN$271,MATCH(totalExpenditure!$A250,gDP!$B$6:$B$271))=0,"",INDEX([2]pivotTable!Y$3:Y$308,MATCH(totalExpenditure!$A250,[2]pivotTable!$A$3:$A$308,0))/100*INDEX(gDP!AN$6:AN$271,MATCH(totalExpenditure!$A250,gDP!$B$6:$B$271)))</f>
        <v>#N/A</v>
      </c>
      <c r="Z250" s="77" t="e">
        <f>IF(INDEX([2]pivotTable!Z$3:Z$308,MATCH(totalExpenditure!$A250,[2]pivotTable!$A$3:$A$308,0))/100*INDEX(gDP!AO$6:AO$271,MATCH(totalExpenditure!$A250,gDP!$B$6:$B$271))=0,"",INDEX([2]pivotTable!Z$3:Z$308,MATCH(totalExpenditure!$A250,[2]pivotTable!$A$3:$A$308,0))/100*INDEX(gDP!AO$6:AO$271,MATCH(totalExpenditure!$A250,gDP!$B$6:$B$271)))</f>
        <v>#N/A</v>
      </c>
      <c r="AA250" s="77" t="e">
        <f>IF(INDEX([2]pivotTable!AA$3:AA$308,MATCH(totalExpenditure!$A250,[2]pivotTable!$A$3:$A$308,0))/100*INDEX(gDP!AP$6:AP$271,MATCH(totalExpenditure!$A250,gDP!$B$6:$B$271))=0,"",INDEX([2]pivotTable!AA$3:AA$308,MATCH(totalExpenditure!$A250,[2]pivotTable!$A$3:$A$308,0))/100*INDEX(gDP!AP$6:AP$271,MATCH(totalExpenditure!$A250,gDP!$B$6:$B$271)))</f>
        <v>#N/A</v>
      </c>
      <c r="AB250" s="77" t="e">
        <f>IF(INDEX([2]pivotTable!AB$3:AB$308,MATCH(totalExpenditure!$A250,[2]pivotTable!$A$3:$A$308,0))/100*INDEX(gDP!AQ$6:AQ$271,MATCH(totalExpenditure!$A250,gDP!$B$6:$B$271))=0,"",INDEX([2]pivotTable!AB$3:AB$308,MATCH(totalExpenditure!$A250,[2]pivotTable!$A$3:$A$308,0))/100*INDEX(gDP!AQ$6:AQ$271,MATCH(totalExpenditure!$A250,gDP!$B$6:$B$271)))</f>
        <v>#N/A</v>
      </c>
      <c r="AC250" s="77" t="e">
        <f>IF(INDEX([2]pivotTable!AC$3:AC$308,MATCH(totalExpenditure!$A250,[2]pivotTable!$A$3:$A$308,0))/100*INDEX(gDP!AR$6:AR$271,MATCH(totalExpenditure!$A250,gDP!$B$6:$B$271))=0,"",INDEX([2]pivotTable!AC$3:AC$308,MATCH(totalExpenditure!$A250,[2]pivotTable!$A$3:$A$308,0))/100*INDEX(gDP!AR$6:AR$271,MATCH(totalExpenditure!$A250,gDP!$B$6:$B$271)))</f>
        <v>#N/A</v>
      </c>
      <c r="AD250" s="77" t="e">
        <f>IF(INDEX([2]pivotTable!AD$3:AD$308,MATCH(totalExpenditure!$A250,[2]pivotTable!$A$3:$A$308,0))/100*INDEX(gDP!AS$6:AS$271,MATCH(totalExpenditure!$A250,gDP!$B$6:$B$271))=0,"",INDEX([2]pivotTable!AD$3:AD$308,MATCH(totalExpenditure!$A250,[2]pivotTable!$A$3:$A$308,0))/100*INDEX(gDP!AS$6:AS$271,MATCH(totalExpenditure!$A250,gDP!$B$6:$B$271)))</f>
        <v>#N/A</v>
      </c>
      <c r="AE250" s="77" t="e">
        <f>IF(INDEX([2]pivotTable!AE$3:AE$308,MATCH(totalExpenditure!$A250,[2]pivotTable!$A$3:$A$308,0))/100*INDEX(gDP!AT$6:AT$271,MATCH(totalExpenditure!$A250,gDP!$B$6:$B$271))=0,"",INDEX([2]pivotTable!AE$3:AE$308,MATCH(totalExpenditure!$A250,[2]pivotTable!$A$3:$A$308,0))/100*INDEX(gDP!AT$6:AT$271,MATCH(totalExpenditure!$A250,gDP!$B$6:$B$271)))</f>
        <v>#N/A</v>
      </c>
      <c r="AF250" s="77" t="e">
        <f>IF(INDEX([2]pivotTable!AF$3:AF$308,MATCH(totalExpenditure!$A250,[2]pivotTable!$A$3:$A$308,0))/100*INDEX(gDP!AU$6:AU$271,MATCH(totalExpenditure!$A250,gDP!$B$6:$B$271))=0,"",INDEX([2]pivotTable!AF$3:AF$308,MATCH(totalExpenditure!$A250,[2]pivotTable!$A$3:$A$308,0))/100*INDEX(gDP!AU$6:AU$271,MATCH(totalExpenditure!$A250,gDP!$B$6:$B$271)))</f>
        <v>#N/A</v>
      </c>
      <c r="AG250" s="77" t="e">
        <f>IF(INDEX([2]pivotTable!AG$3:AG$308,MATCH(totalExpenditure!$A250,[2]pivotTable!$A$3:$A$308,0))/100*INDEX(gDP!AV$6:AV$271,MATCH(totalExpenditure!$A250,gDP!$B$6:$B$271))=0,"",INDEX([2]pivotTable!AG$3:AG$308,MATCH(totalExpenditure!$A250,[2]pivotTable!$A$3:$A$308,0))/100*INDEX(gDP!AV$6:AV$271,MATCH(totalExpenditure!$A250,gDP!$B$6:$B$271)))</f>
        <v>#N/A</v>
      </c>
      <c r="AH250" s="77" t="e">
        <f>IF(INDEX([2]pivotTable!AH$3:AH$308,MATCH(totalExpenditure!$A250,[2]pivotTable!$A$3:$A$308,0))/100*INDEX(gDP!AW$6:AW$271,MATCH(totalExpenditure!$A250,gDP!$B$6:$B$271))=0,"",INDEX([2]pivotTable!AH$3:AH$308,MATCH(totalExpenditure!$A250,[2]pivotTable!$A$3:$A$308,0))/100*INDEX(gDP!AW$6:AW$271,MATCH(totalExpenditure!$A250,gDP!$B$6:$B$271)))</f>
        <v>#N/A</v>
      </c>
      <c r="AI250" s="77" t="e">
        <f>IF(INDEX([2]pivotTable!AI$3:AI$308,MATCH(totalExpenditure!$A250,[2]pivotTable!$A$3:$A$308,0))/100*INDEX(gDP!AX$6:AX$271,MATCH(totalExpenditure!$A250,gDP!$B$6:$B$271))=0,"",INDEX([2]pivotTable!AI$3:AI$308,MATCH(totalExpenditure!$A250,[2]pivotTable!$A$3:$A$308,0))/100*INDEX(gDP!AX$6:AX$271,MATCH(totalExpenditure!$A250,gDP!$B$6:$B$271)))</f>
        <v>#N/A</v>
      </c>
      <c r="AJ250" s="77" t="e">
        <f>IF(INDEX([2]pivotTable!AJ$3:AJ$308,MATCH(totalExpenditure!$A250,[2]pivotTable!$A$3:$A$308,0))/100*INDEX(gDP!AY$6:AY$271,MATCH(totalExpenditure!$A250,gDP!$B$6:$B$271))=0,"",INDEX([2]pivotTable!AJ$3:AJ$308,MATCH(totalExpenditure!$A250,[2]pivotTable!$A$3:$A$308,0))/100*INDEX(gDP!AY$6:AY$271,MATCH(totalExpenditure!$A250,gDP!$B$6:$B$271)))</f>
        <v>#N/A</v>
      </c>
      <c r="AK250" s="77" t="e">
        <f>IF(INDEX([2]pivotTable!AK$3:AK$308,MATCH(totalExpenditure!$A250,[2]pivotTable!$A$3:$A$308,0))/100*INDEX(gDP!AZ$6:AZ$271,MATCH(totalExpenditure!$A250,gDP!$B$6:$B$271))=0,"",INDEX([2]pivotTable!AK$3:AK$308,MATCH(totalExpenditure!$A250,[2]pivotTable!$A$3:$A$308,0))/100*INDEX(gDP!AZ$6:AZ$271,MATCH(totalExpenditure!$A250,gDP!$B$6:$B$271)))</f>
        <v>#N/A</v>
      </c>
      <c r="AL250" s="77" t="e">
        <f>IF(INDEX([2]pivotTable!AL$3:AL$308,MATCH(totalExpenditure!$A250,[2]pivotTable!$A$3:$A$308,0))/100*INDEX(gDP!BA$6:BA$271,MATCH(totalExpenditure!$A250,gDP!$B$6:$B$271))=0,"",INDEX([2]pivotTable!AL$3:AL$308,MATCH(totalExpenditure!$A250,[2]pivotTable!$A$3:$A$308,0))/100*INDEX(gDP!BA$6:BA$271,MATCH(totalExpenditure!$A250,gDP!$B$6:$B$271)))</f>
        <v>#N/A</v>
      </c>
      <c r="AM250" s="77" t="e">
        <f>IF(INDEX([2]pivotTable!AM$3:AM$308,MATCH(totalExpenditure!$A250,[2]pivotTable!$A$3:$A$308,0))/100*INDEX(gDP!BB$6:BB$271,MATCH(totalExpenditure!$A250,gDP!$B$6:$B$271))=0,"",INDEX([2]pivotTable!AM$3:AM$308,MATCH(totalExpenditure!$A250,[2]pivotTable!$A$3:$A$308,0))/100*INDEX(gDP!BB$6:BB$271,MATCH(totalExpenditure!$A250,gDP!$B$6:$B$271)))</f>
        <v>#N/A</v>
      </c>
      <c r="AN250" s="77" t="e">
        <f>IF(INDEX([2]pivotTable!AN$3:AN$308,MATCH(totalExpenditure!$A250,[2]pivotTable!$A$3:$A$308,0))/100*INDEX(gDP!BC$6:BC$271,MATCH(totalExpenditure!$A250,gDP!$B$6:$B$271))=0,"",INDEX([2]pivotTable!AN$3:AN$308,MATCH(totalExpenditure!$A250,[2]pivotTable!$A$3:$A$308,0))/100*INDEX(gDP!BC$6:BC$271,MATCH(totalExpenditure!$A250,gDP!$B$6:$B$271)))</f>
        <v>#N/A</v>
      </c>
      <c r="AO250" s="77" t="e">
        <f>IF(INDEX([2]pivotTable!AO$3:AO$308,MATCH(totalExpenditure!$A250,[2]pivotTable!$A$3:$A$308,0))/100*INDEX(gDP!BD$6:BD$271,MATCH(totalExpenditure!$A250,gDP!$B$6:$B$271))=0,"",INDEX([2]pivotTable!AO$3:AO$308,MATCH(totalExpenditure!$A250,[2]pivotTable!$A$3:$A$308,0))/100*INDEX(gDP!BD$6:BD$271,MATCH(totalExpenditure!$A250,gDP!$B$6:$B$271)))</f>
        <v>#N/A</v>
      </c>
      <c r="AP250" s="77" t="e">
        <f>IF(INDEX([2]pivotTable!AP$3:AP$308,MATCH(totalExpenditure!$A250,[2]pivotTable!$A$3:$A$308,0))/100*INDEX(gDP!BE$6:BE$271,MATCH(totalExpenditure!$A250,gDP!$B$6:$B$271))=0,"",INDEX([2]pivotTable!AP$3:AP$308,MATCH(totalExpenditure!$A250,[2]pivotTable!$A$3:$A$308,0))/100*INDEX(gDP!BE$6:BE$271,MATCH(totalExpenditure!$A250,gDP!$B$6:$B$271)))</f>
        <v>#N/A</v>
      </c>
      <c r="AQ250" s="77" t="e">
        <f>IF(INDEX([2]pivotTable!AQ$3:AQ$308,MATCH(totalExpenditure!$A250,[2]pivotTable!$A$3:$A$308,0))/100*INDEX(gDP!BF$6:BF$271,MATCH(totalExpenditure!$A250,gDP!$B$6:$B$271))=0,"",INDEX([2]pivotTable!AQ$3:AQ$308,MATCH(totalExpenditure!$A250,[2]pivotTable!$A$3:$A$308,0))/100*INDEX(gDP!BF$6:BF$271,MATCH(totalExpenditure!$A250,gDP!$B$6:$B$271)))</f>
        <v>#N/A</v>
      </c>
      <c r="AR250" s="77" t="e">
        <f>IF(INDEX([2]pivotTable!AR$3:AR$308,MATCH(totalExpenditure!$A250,[2]pivotTable!$A$3:$A$308,0))/100*INDEX(gDP!BG$6:BG$271,MATCH(totalExpenditure!$A250,gDP!$B$6:$B$271))=0,"",INDEX([2]pivotTable!AR$3:AR$308,MATCH(totalExpenditure!$A250,[2]pivotTable!$A$3:$A$308,0))/100*INDEX(gDP!BG$6:BG$271,MATCH(totalExpenditure!$A250,gDP!$B$6:$B$271)))</f>
        <v>#N/A</v>
      </c>
      <c r="AS250" s="77" t="e">
        <f>IF(INDEX([2]pivotTable!AS$3:AS$308,MATCH(totalExpenditure!$A250,[2]pivotTable!$A$3:$A$308,0))/100*INDEX(gDP!BH$6:BH$271,MATCH(totalExpenditure!$A250,gDP!$B$6:$B$271))=0,"",INDEX([2]pivotTable!AS$3:AS$308,MATCH(totalExpenditure!$A250,[2]pivotTable!$A$3:$A$308,0))/100*INDEX(gDP!BH$6:BH$271,MATCH(totalExpenditure!$A250,gDP!$B$6:$B$271)))</f>
        <v>#N/A</v>
      </c>
      <c r="AT250" s="77" t="e">
        <f>IF(INDEX([2]pivotTable!AT$3:AT$308,MATCH(totalExpenditure!$A250,[2]pivotTable!$A$3:$A$308,0))/100*INDEX(gDP!BI$6:BI$271,MATCH(totalExpenditure!$A250,gDP!$B$6:$B$271))=0,"",INDEX([2]pivotTable!AT$3:AT$308,MATCH(totalExpenditure!$A250,[2]pivotTable!$A$3:$A$308,0))/100*INDEX(gDP!BI$6:BI$271,MATCH(totalExpenditure!$A250,gDP!$B$6:$B$271)))</f>
        <v>#N/A</v>
      </c>
      <c r="AU250" s="77" t="e">
        <f>IF(INDEX([2]pivotTable!AU$3:AU$308,MATCH(totalExpenditure!$A250,[2]pivotTable!$A$3:$A$308,0))/100*INDEX(gDP!BJ$6:BJ$271,MATCH(totalExpenditure!$A250,gDP!$B$6:$B$271))=0,"",INDEX([2]pivotTable!AU$3:AU$308,MATCH(totalExpenditure!$A250,[2]pivotTable!$A$3:$A$308,0))/100*INDEX(gDP!BJ$6:BJ$271,MATCH(totalExpenditure!$A250,gDP!$B$6:$B$271)))</f>
        <v>#N/A</v>
      </c>
      <c r="AV250" s="77" t="e">
        <f>IF(INDEX([2]pivotTable!AV$3:AV$308,MATCH(totalExpenditure!$A250,[2]pivotTable!$A$3:$A$308,0))/100*INDEX(gDP!BK$6:BK$271,MATCH(totalExpenditure!$A250,gDP!$B$6:$B$271))=0,"",INDEX([2]pivotTable!AV$3:AV$308,MATCH(totalExpenditure!$A250,[2]pivotTable!$A$3:$A$308,0))/100*INDEX(gDP!BK$6:BK$271,MATCH(totalExpenditure!$A250,gDP!$B$6:$B$271)))</f>
        <v>#N/A</v>
      </c>
      <c r="AW250" s="77" t="e">
        <f>IF(INDEX([2]pivotTable!AW$3:AW$308,MATCH(totalExpenditure!$A250,[2]pivotTable!$A$3:$A$308,0))/100*INDEX(gDP!BL$6:BL$271,MATCH(totalExpenditure!$A250,gDP!$B$6:$B$271))=0,"",INDEX([2]pivotTable!AW$3:AW$308,MATCH(totalExpenditure!$A250,[2]pivotTable!$A$3:$A$308,0))/100*INDEX(gDP!BL$6:BL$271,MATCH(totalExpenditure!$A250,gDP!$B$6:$B$271)))</f>
        <v>#N/A</v>
      </c>
      <c r="AX250" s="77" t="e">
        <f>IF(INDEX([2]pivotTable!AX$3:AX$308,MATCH(totalExpenditure!$A250,[2]pivotTable!$A$3:$A$308,0))/100*INDEX(gDP!BM$6:BM$271,MATCH(totalExpenditure!$A250,gDP!$B$6:$B$271))=0,"",INDEX([2]pivotTable!AX$3:AX$308,MATCH(totalExpenditure!$A250,[2]pivotTable!$A$3:$A$308,0))/100*INDEX(gDP!BM$6:BM$271,MATCH(totalExpenditure!$A250,gDP!$B$6:$B$271)))</f>
        <v>#N/A</v>
      </c>
      <c r="AY250" s="77" t="e">
        <f>IF(INDEX([2]pivotTable!AY$3:AY$308,MATCH(totalExpenditure!$A250,[2]pivotTable!$A$3:$A$308,0))/100*INDEX(gDP!BN$6:BN$271,MATCH(totalExpenditure!$A250,gDP!$B$6:$B$271))=0,"",INDEX([2]pivotTable!AY$3:AY$308,MATCH(totalExpenditure!$A250,[2]pivotTable!$A$3:$A$308,0))/100*INDEX(gDP!BN$6:BN$271,MATCH(totalExpenditure!$A250,gDP!$B$6:$B$271)))</f>
        <v>#N/A</v>
      </c>
      <c r="AZ250" s="77" t="e">
        <f>IF(INDEX([2]pivotTable!AZ$3:AZ$308,MATCH(totalExpenditure!$A250,[2]pivotTable!$A$3:$A$308,0))/100*INDEX(gDP!BO$6:BO$271,MATCH(totalExpenditure!$A250,gDP!$B$6:$B$271))=0,"",INDEX([2]pivotTable!AZ$3:AZ$308,MATCH(totalExpenditure!$A250,[2]pivotTable!$A$3:$A$308,0))/100*INDEX(gDP!BO$6:BO$271,MATCH(totalExpenditure!$A250,gDP!$B$6:$B$271)))</f>
        <v>#N/A</v>
      </c>
      <c r="BA250" s="77" t="e">
        <f>IF(INDEX([2]pivotTable!B$310:B$615,MATCH(totalExpenditure!$A250,[2]pivotTable!$A$310:$A$615,0))/100*INDEX(gDP!Q$6:Q$271,MATCH(totalExpenditure!$A250,gDP!$B$6:$B$271))=0,"",INDEX([2]pivotTable!B$310:B$615,MATCH(totalExpenditure!$A250,[2]pivotTable!$A$310:$A$615,0))/100*INDEX(gDP!Q$6:Q$271,MATCH(totalExpenditure!$A250,gDP!$B$6:$B$271)))</f>
        <v>#N/A</v>
      </c>
      <c r="BB250" s="77" t="e">
        <f>IF(INDEX([2]pivotTable!C$310:C$615,MATCH(totalExpenditure!$A250,[2]pivotTable!$A$310:$A$615,0))/100*INDEX(gDP!R$6:R$271,MATCH(totalExpenditure!$A250,gDP!$B$6:$B$271))=0,"",INDEX([2]pivotTable!C$310:C$615,MATCH(totalExpenditure!$A250,[2]pivotTable!$A$310:$A$615,0))/100*INDEX(gDP!R$6:R$271,MATCH(totalExpenditure!$A250,gDP!$B$6:$B$271)))</f>
        <v>#N/A</v>
      </c>
      <c r="BC250" s="77" t="e">
        <f>IF(INDEX([2]pivotTable!D$310:D$615,MATCH(totalExpenditure!$A250,[2]pivotTable!$A$310:$A$615,0))/100*INDEX(gDP!S$6:S$271,MATCH(totalExpenditure!$A250,gDP!$B$6:$B$271))=0,"",INDEX([2]pivotTable!D$310:D$615,MATCH(totalExpenditure!$A250,[2]pivotTable!$A$310:$A$615,0))/100*INDEX(gDP!S$6:S$271,MATCH(totalExpenditure!$A250,gDP!$B$6:$B$271)))</f>
        <v>#N/A</v>
      </c>
      <c r="BD250" s="77" t="e">
        <f>IF(INDEX([2]pivotTable!E$310:E$615,MATCH(totalExpenditure!$A250,[2]pivotTable!$A$310:$A$615,0))/100*INDEX(gDP!T$6:T$271,MATCH(totalExpenditure!$A250,gDP!$B$6:$B$271))=0,"",INDEX([2]pivotTable!E$310:E$615,MATCH(totalExpenditure!$A250,[2]pivotTable!$A$310:$A$615,0))/100*INDEX(gDP!T$6:T$271,MATCH(totalExpenditure!$A250,gDP!$B$6:$B$271)))</f>
        <v>#N/A</v>
      </c>
      <c r="BE250" s="77" t="e">
        <f>IF(INDEX([2]pivotTable!F$310:F$615,MATCH(totalExpenditure!$A250,[2]pivotTable!$A$310:$A$615,0))/100*INDEX(gDP!U$6:U$271,MATCH(totalExpenditure!$A250,gDP!$B$6:$B$271))=0,"",INDEX([2]pivotTable!F$310:F$615,MATCH(totalExpenditure!$A250,[2]pivotTable!$A$310:$A$615,0))/100*INDEX(gDP!U$6:U$271,MATCH(totalExpenditure!$A250,gDP!$B$6:$B$271)))</f>
        <v>#N/A</v>
      </c>
      <c r="BF250" s="77" t="e">
        <f>IF(INDEX([2]pivotTable!G$310:G$615,MATCH(totalExpenditure!$A250,[2]pivotTable!$A$310:$A$615,0))/100*INDEX(gDP!V$6:V$271,MATCH(totalExpenditure!$A250,gDP!$B$6:$B$271))=0,"",INDEX([2]pivotTable!G$310:G$615,MATCH(totalExpenditure!$A250,[2]pivotTable!$A$310:$A$615,0))/100*INDEX(gDP!V$6:V$271,MATCH(totalExpenditure!$A250,gDP!$B$6:$B$271)))</f>
        <v>#N/A</v>
      </c>
      <c r="BG250" s="77" t="e">
        <f>IF(INDEX([2]pivotTable!H$310:H$615,MATCH(totalExpenditure!$A250,[2]pivotTable!$A$310:$A$615,0))/100*INDEX(gDP!W$6:W$271,MATCH(totalExpenditure!$A250,gDP!$B$6:$B$271))=0,"",INDEX([2]pivotTable!H$310:H$615,MATCH(totalExpenditure!$A250,[2]pivotTable!$A$310:$A$615,0))/100*INDEX(gDP!W$6:W$271,MATCH(totalExpenditure!$A250,gDP!$B$6:$B$271)))</f>
        <v>#N/A</v>
      </c>
      <c r="BH250" s="77" t="e">
        <f>IF(INDEX([2]pivotTable!I$310:I$615,MATCH(totalExpenditure!$A250,[2]pivotTable!$A$310:$A$615,0))/100*INDEX(gDP!X$6:X$271,MATCH(totalExpenditure!$A250,gDP!$B$6:$B$271))=0,"",INDEX([2]pivotTable!I$310:I$615,MATCH(totalExpenditure!$A250,[2]pivotTable!$A$310:$A$615,0))/100*INDEX(gDP!X$6:X$271,MATCH(totalExpenditure!$A250,gDP!$B$6:$B$271)))</f>
        <v>#N/A</v>
      </c>
      <c r="BI250" s="77" t="e">
        <f>IF(INDEX([2]pivotTable!J$310:J$615,MATCH(totalExpenditure!$A250,[2]pivotTable!$A$310:$A$615,0))/100*INDEX(gDP!Y$6:Y$271,MATCH(totalExpenditure!$A250,gDP!$B$6:$B$271))=0,"",INDEX([2]pivotTable!J$310:J$615,MATCH(totalExpenditure!$A250,[2]pivotTable!$A$310:$A$615,0))/100*INDEX(gDP!Y$6:Y$271,MATCH(totalExpenditure!$A250,gDP!$B$6:$B$271)))</f>
        <v>#N/A</v>
      </c>
      <c r="BJ250" s="77" t="e">
        <f>IF(INDEX([2]pivotTable!K$310:K$615,MATCH(totalExpenditure!$A250,[2]pivotTable!$A$310:$A$615,0))/100*INDEX(gDP!Z$6:Z$271,MATCH(totalExpenditure!$A250,gDP!$B$6:$B$271))=0,"",INDEX([2]pivotTable!K$310:K$615,MATCH(totalExpenditure!$A250,[2]pivotTable!$A$310:$A$615,0))/100*INDEX(gDP!Z$6:Z$271,MATCH(totalExpenditure!$A250,gDP!$B$6:$B$271)))</f>
        <v>#N/A</v>
      </c>
      <c r="BK250" s="77" t="e">
        <f>IF(INDEX([2]pivotTable!L$310:L$615,MATCH(totalExpenditure!$A250,[2]pivotTable!$A$310:$A$615,0))/100*INDEX(gDP!AA$6:AA$271,MATCH(totalExpenditure!$A250,gDP!$B$6:$B$271))=0,"",INDEX([2]pivotTable!L$310:L$615,MATCH(totalExpenditure!$A250,[2]pivotTable!$A$310:$A$615,0))/100*INDEX(gDP!AA$6:AA$271,MATCH(totalExpenditure!$A250,gDP!$B$6:$B$271)))</f>
        <v>#N/A</v>
      </c>
      <c r="BL250" s="77" t="e">
        <f>IF(INDEX([2]pivotTable!M$310:M$615,MATCH(totalExpenditure!$A250,[2]pivotTable!$A$310:$A$615,0))/100*INDEX(gDP!AB$6:AB$271,MATCH(totalExpenditure!$A250,gDP!$B$6:$B$271))=0,"",INDEX([2]pivotTable!M$310:M$615,MATCH(totalExpenditure!$A250,[2]pivotTable!$A$310:$A$615,0))/100*INDEX(gDP!AB$6:AB$271,MATCH(totalExpenditure!$A250,gDP!$B$6:$B$271)))</f>
        <v>#N/A</v>
      </c>
      <c r="BM250" s="77" t="e">
        <f>IF(INDEX([2]pivotTable!N$310:N$615,MATCH(totalExpenditure!$A250,[2]pivotTable!$A$310:$A$615,0))/100*INDEX(gDP!AC$6:AC$271,MATCH(totalExpenditure!$A250,gDP!$B$6:$B$271))=0,"",INDEX([2]pivotTable!N$310:N$615,MATCH(totalExpenditure!$A250,[2]pivotTable!$A$310:$A$615,0))/100*INDEX(gDP!AC$6:AC$271,MATCH(totalExpenditure!$A250,gDP!$B$6:$B$271)))</f>
        <v>#N/A</v>
      </c>
      <c r="BN250" s="77" t="e">
        <f>IF(INDEX([2]pivotTable!O$310:O$615,MATCH(totalExpenditure!$A250,[2]pivotTable!$A$310:$A$615,0))/100*INDEX(gDP!AD$6:AD$271,MATCH(totalExpenditure!$A250,gDP!$B$6:$B$271))=0,"",INDEX([2]pivotTable!O$310:O$615,MATCH(totalExpenditure!$A250,[2]pivotTable!$A$310:$A$615,0))/100*INDEX(gDP!AD$6:AD$271,MATCH(totalExpenditure!$A250,gDP!$B$6:$B$271)))</f>
        <v>#N/A</v>
      </c>
      <c r="BO250" s="77" t="e">
        <f>IF(INDEX([2]pivotTable!P$310:P$615,MATCH(totalExpenditure!$A250,[2]pivotTable!$A$310:$A$615,0))/100*INDEX(gDP!AE$6:AE$271,MATCH(totalExpenditure!$A250,gDP!$B$6:$B$271))=0,"",INDEX([2]pivotTable!P$310:P$615,MATCH(totalExpenditure!$A250,[2]pivotTable!$A$310:$A$615,0))/100*INDEX(gDP!AE$6:AE$271,MATCH(totalExpenditure!$A250,gDP!$B$6:$B$271)))</f>
        <v>#N/A</v>
      </c>
      <c r="BP250" s="77" t="e">
        <f>IF(INDEX([2]pivotTable!Q$310:Q$615,MATCH(totalExpenditure!$A250,[2]pivotTable!$A$310:$A$615,0))/100*INDEX(gDP!AF$6:AF$271,MATCH(totalExpenditure!$A250,gDP!$B$6:$B$271))=0,"",INDEX([2]pivotTable!Q$310:Q$615,MATCH(totalExpenditure!$A250,[2]pivotTable!$A$310:$A$615,0))/100*INDEX(gDP!AF$6:AF$271,MATCH(totalExpenditure!$A250,gDP!$B$6:$B$271)))</f>
        <v>#N/A</v>
      </c>
      <c r="BQ250" s="77" t="e">
        <f>IF(INDEX([2]pivotTable!R$310:R$615,MATCH(totalExpenditure!$A250,[2]pivotTable!$A$310:$A$615,0))/100*INDEX(gDP!AG$6:AG$271,MATCH(totalExpenditure!$A250,gDP!$B$6:$B$271))=0,"",INDEX([2]pivotTable!R$310:R$615,MATCH(totalExpenditure!$A250,[2]pivotTable!$A$310:$A$615,0))/100*INDEX(gDP!AG$6:AG$271,MATCH(totalExpenditure!$A250,gDP!$B$6:$B$271)))</f>
        <v>#N/A</v>
      </c>
      <c r="BR250" s="77" t="e">
        <f>IF(INDEX([2]pivotTable!S$310:S$615,MATCH(totalExpenditure!$A250,[2]pivotTable!$A$310:$A$615,0))/100*INDEX(gDP!AH$6:AH$271,MATCH(totalExpenditure!$A250,gDP!$B$6:$B$271))=0,"",INDEX([2]pivotTable!S$310:S$615,MATCH(totalExpenditure!$A250,[2]pivotTable!$A$310:$A$615,0))/100*INDEX(gDP!AH$6:AH$271,MATCH(totalExpenditure!$A250,gDP!$B$6:$B$271)))</f>
        <v>#N/A</v>
      </c>
      <c r="BS250" s="77" t="e">
        <f>IF(INDEX([2]pivotTable!T$310:T$615,MATCH(totalExpenditure!$A250,[2]pivotTable!$A$310:$A$615,0))/100*INDEX(gDP!AI$6:AI$271,MATCH(totalExpenditure!$A250,gDP!$B$6:$B$271))=0,"",INDEX([2]pivotTable!T$310:T$615,MATCH(totalExpenditure!$A250,[2]pivotTable!$A$310:$A$615,0))/100*INDEX(gDP!AI$6:AI$271,MATCH(totalExpenditure!$A250,gDP!$B$6:$B$271)))</f>
        <v>#N/A</v>
      </c>
      <c r="BT250" s="77" t="e">
        <f>IF(INDEX([2]pivotTable!U$310:U$615,MATCH(totalExpenditure!$A250,[2]pivotTable!$A$310:$A$615,0))/100*INDEX(gDP!AJ$6:AJ$271,MATCH(totalExpenditure!$A250,gDP!$B$6:$B$271))=0,"",INDEX([2]pivotTable!U$310:U$615,MATCH(totalExpenditure!$A250,[2]pivotTable!$A$310:$A$615,0))/100*INDEX(gDP!AJ$6:AJ$271,MATCH(totalExpenditure!$A250,gDP!$B$6:$B$271)))</f>
        <v>#N/A</v>
      </c>
      <c r="BU250" s="77" t="e">
        <f>IF(INDEX([2]pivotTable!V$310:V$615,MATCH(totalExpenditure!$A250,[2]pivotTable!$A$310:$A$615,0))/100*INDEX(gDP!AK$6:AK$271,MATCH(totalExpenditure!$A250,gDP!$B$6:$B$271))=0,"",INDEX([2]pivotTable!V$310:V$615,MATCH(totalExpenditure!$A250,[2]pivotTable!$A$310:$A$615,0))/100*INDEX(gDP!AK$6:AK$271,MATCH(totalExpenditure!$A250,gDP!$B$6:$B$271)))</f>
        <v>#N/A</v>
      </c>
      <c r="BV250" s="77" t="e">
        <f>IF(INDEX([2]pivotTable!W$310:W$615,MATCH(totalExpenditure!$A250,[2]pivotTable!$A$310:$A$615,0))/100*INDEX(gDP!AL$6:AL$271,MATCH(totalExpenditure!$A250,gDP!$B$6:$B$271))=0,"",INDEX([2]pivotTable!W$310:W$615,MATCH(totalExpenditure!$A250,[2]pivotTable!$A$310:$A$615,0))/100*INDEX(gDP!AL$6:AL$271,MATCH(totalExpenditure!$A250,gDP!$B$6:$B$271)))</f>
        <v>#N/A</v>
      </c>
      <c r="BW250" s="77" t="e">
        <f>IF(INDEX([2]pivotTable!X$310:X$615,MATCH(totalExpenditure!$A250,[2]pivotTable!$A$310:$A$615,0))/100*INDEX(gDP!AM$6:AM$271,MATCH(totalExpenditure!$A250,gDP!$B$6:$B$271))=0,"",INDEX([2]pivotTable!X$310:X$615,MATCH(totalExpenditure!$A250,[2]pivotTable!$A$310:$A$615,0))/100*INDEX(gDP!AM$6:AM$271,MATCH(totalExpenditure!$A250,gDP!$B$6:$B$271)))</f>
        <v>#N/A</v>
      </c>
      <c r="BX250" s="77" t="e">
        <f>IF(INDEX([2]pivotTable!Y$310:Y$615,MATCH(totalExpenditure!$A250,[2]pivotTable!$A$310:$A$615,0))/100*INDEX(gDP!AN$6:AN$271,MATCH(totalExpenditure!$A250,gDP!$B$6:$B$271))=0,"",INDEX([2]pivotTable!Y$310:Y$615,MATCH(totalExpenditure!$A250,[2]pivotTable!$A$310:$A$615,0))/100*INDEX(gDP!AN$6:AN$271,MATCH(totalExpenditure!$A250,gDP!$B$6:$B$271)))</f>
        <v>#N/A</v>
      </c>
      <c r="BY250" s="77" t="e">
        <f>IF(INDEX([2]pivotTable!Z$310:Z$615,MATCH(totalExpenditure!$A250,[2]pivotTable!$A$310:$A$615,0))/100*INDEX(gDP!AO$6:AO$271,MATCH(totalExpenditure!$A250,gDP!$B$6:$B$271))=0,"",INDEX([2]pivotTable!Z$310:Z$615,MATCH(totalExpenditure!$A250,[2]pivotTable!$A$310:$A$615,0))/100*INDEX(gDP!AO$6:AO$271,MATCH(totalExpenditure!$A250,gDP!$B$6:$B$271)))</f>
        <v>#N/A</v>
      </c>
      <c r="BZ250" s="77" t="e">
        <f>IF(INDEX([2]pivotTable!AA$310:AA$615,MATCH(totalExpenditure!$A250,[2]pivotTable!$A$310:$A$615,0))/100*INDEX(gDP!AP$6:AP$271,MATCH(totalExpenditure!$A250,gDP!$B$6:$B$271))=0,"",INDEX([2]pivotTable!AA$310:AA$615,MATCH(totalExpenditure!$A250,[2]pivotTable!$A$310:$A$615,0))/100*INDEX(gDP!AP$6:AP$271,MATCH(totalExpenditure!$A250,gDP!$B$6:$B$271)))</f>
        <v>#N/A</v>
      </c>
      <c r="CA250" s="77" t="e">
        <f>IF(INDEX([2]pivotTable!AB$310:AB$615,MATCH(totalExpenditure!$A250,[2]pivotTable!$A$310:$A$615,0))/100*INDEX(gDP!AQ$6:AQ$271,MATCH(totalExpenditure!$A250,gDP!$B$6:$B$271))=0,"",INDEX([2]pivotTable!AB$310:AB$615,MATCH(totalExpenditure!$A250,[2]pivotTable!$A$310:$A$615,0))/100*INDEX(gDP!AQ$6:AQ$271,MATCH(totalExpenditure!$A250,gDP!$B$6:$B$271)))</f>
        <v>#N/A</v>
      </c>
      <c r="CB250" s="77" t="e">
        <f>IF(INDEX([2]pivotTable!AC$310:AC$615,MATCH(totalExpenditure!$A250,[2]pivotTable!$A$310:$A$615,0))/100*INDEX(gDP!AR$6:AR$271,MATCH(totalExpenditure!$A250,gDP!$B$6:$B$271))=0,"",INDEX([2]pivotTable!AC$310:AC$615,MATCH(totalExpenditure!$A250,[2]pivotTable!$A$310:$A$615,0))/100*INDEX(gDP!AR$6:AR$271,MATCH(totalExpenditure!$A250,gDP!$B$6:$B$271)))</f>
        <v>#N/A</v>
      </c>
      <c r="CC250" s="77" t="e">
        <f>IF(INDEX([2]pivotTable!AD$310:AD$615,MATCH(totalExpenditure!$A250,[2]pivotTable!$A$310:$A$615,0))/100*INDEX(gDP!AS$6:AS$271,MATCH(totalExpenditure!$A250,gDP!$B$6:$B$271))=0,"",INDEX([2]pivotTable!AD$310:AD$615,MATCH(totalExpenditure!$A250,[2]pivotTable!$A$310:$A$615,0))/100*INDEX(gDP!AS$6:AS$271,MATCH(totalExpenditure!$A250,gDP!$B$6:$B$271)))</f>
        <v>#N/A</v>
      </c>
      <c r="CD250" s="77" t="e">
        <f>IF(INDEX([2]pivotTable!AE$310:AE$615,MATCH(totalExpenditure!$A250,[2]pivotTable!$A$310:$A$615,0))/100*INDEX(gDP!AT$6:AT$271,MATCH(totalExpenditure!$A250,gDP!$B$6:$B$271))=0,"",INDEX([2]pivotTable!AE$310:AE$615,MATCH(totalExpenditure!$A250,[2]pivotTable!$A$310:$A$615,0))/100*INDEX(gDP!AT$6:AT$271,MATCH(totalExpenditure!$A250,gDP!$B$6:$B$271)))</f>
        <v>#N/A</v>
      </c>
      <c r="CE250" s="77" t="e">
        <f>IF(INDEX([2]pivotTable!AF$310:AF$615,MATCH(totalExpenditure!$A250,[2]pivotTable!$A$310:$A$615,0))/100*INDEX(gDP!AU$6:AU$271,MATCH(totalExpenditure!$A250,gDP!$B$6:$B$271))=0,"",INDEX([2]pivotTable!AF$310:AF$615,MATCH(totalExpenditure!$A250,[2]pivotTable!$A$310:$A$615,0))/100*INDEX(gDP!AU$6:AU$271,MATCH(totalExpenditure!$A250,gDP!$B$6:$B$271)))</f>
        <v>#N/A</v>
      </c>
      <c r="CF250" s="77" t="e">
        <f>IF(INDEX([2]pivotTable!AG$310:AG$615,MATCH(totalExpenditure!$A250,[2]pivotTable!$A$310:$A$615,0))/100*INDEX(gDP!AV$6:AV$271,MATCH(totalExpenditure!$A250,gDP!$B$6:$B$271))=0,"",INDEX([2]pivotTable!AG$310:AG$615,MATCH(totalExpenditure!$A250,[2]pivotTable!$A$310:$A$615,0))/100*INDEX(gDP!AV$6:AV$271,MATCH(totalExpenditure!$A250,gDP!$B$6:$B$271)))</f>
        <v>#N/A</v>
      </c>
      <c r="CG250" s="77" t="e">
        <f>IF(INDEX([2]pivotTable!AH$310:AH$615,MATCH(totalExpenditure!$A250,[2]pivotTable!$A$310:$A$615,0))/100*INDEX(gDP!AW$6:AW$271,MATCH(totalExpenditure!$A250,gDP!$B$6:$B$271))=0,"",INDEX([2]pivotTable!AH$310:AH$615,MATCH(totalExpenditure!$A250,[2]pivotTable!$A$310:$A$615,0))/100*INDEX(gDP!AW$6:AW$271,MATCH(totalExpenditure!$A250,gDP!$B$6:$B$271)))</f>
        <v>#N/A</v>
      </c>
      <c r="CH250" s="77" t="e">
        <f>IF(INDEX([2]pivotTable!AI$310:AI$615,MATCH(totalExpenditure!$A250,[2]pivotTable!$A$310:$A$615,0))/100*INDEX(gDP!AX$6:AX$271,MATCH(totalExpenditure!$A250,gDP!$B$6:$B$271))=0,"",INDEX([2]pivotTable!AI$310:AI$615,MATCH(totalExpenditure!$A250,[2]pivotTable!$A$310:$A$615,0))/100*INDEX(gDP!AX$6:AX$271,MATCH(totalExpenditure!$A250,gDP!$B$6:$B$271)))</f>
        <v>#N/A</v>
      </c>
      <c r="CI250" s="77" t="e">
        <f>IF(INDEX([2]pivotTable!AJ$310:AJ$615,MATCH(totalExpenditure!$A250,[2]pivotTable!$A$310:$A$615,0))/100*INDEX(gDP!AY$6:AY$271,MATCH(totalExpenditure!$A250,gDP!$B$6:$B$271))=0,"",INDEX([2]pivotTable!AJ$310:AJ$615,MATCH(totalExpenditure!$A250,[2]pivotTable!$A$310:$A$615,0))/100*INDEX(gDP!AY$6:AY$271,MATCH(totalExpenditure!$A250,gDP!$B$6:$B$271)))</f>
        <v>#N/A</v>
      </c>
      <c r="CJ250" s="77" t="e">
        <f>IF(INDEX([2]pivotTable!AK$310:AK$615,MATCH(totalExpenditure!$A250,[2]pivotTable!$A$310:$A$615,0))/100*INDEX(gDP!AZ$6:AZ$271,MATCH(totalExpenditure!$A250,gDP!$B$6:$B$271))=0,"",INDEX([2]pivotTable!AK$310:AK$615,MATCH(totalExpenditure!$A250,[2]pivotTable!$A$310:$A$615,0))/100*INDEX(gDP!AZ$6:AZ$271,MATCH(totalExpenditure!$A250,gDP!$B$6:$B$271)))</f>
        <v>#N/A</v>
      </c>
      <c r="CK250" s="77" t="e">
        <f>IF(INDEX([2]pivotTable!AL$310:AL$615,MATCH(totalExpenditure!$A250,[2]pivotTable!$A$310:$A$615,0))/100*INDEX(gDP!BA$6:BA$271,MATCH(totalExpenditure!$A250,gDP!$B$6:$B$271))=0,"",INDEX([2]pivotTable!AL$310:AL$615,MATCH(totalExpenditure!$A250,[2]pivotTable!$A$310:$A$615,0))/100*INDEX(gDP!BA$6:BA$271,MATCH(totalExpenditure!$A250,gDP!$B$6:$B$271)))</f>
        <v>#N/A</v>
      </c>
      <c r="CL250" s="77" t="e">
        <f>IF(INDEX([2]pivotTable!AM$310:AM$615,MATCH(totalExpenditure!$A250,[2]pivotTable!$A$310:$A$615,0))/100*INDEX(gDP!BB$6:BB$271,MATCH(totalExpenditure!$A250,gDP!$B$6:$B$271))=0,"",INDEX([2]pivotTable!AM$310:AM$615,MATCH(totalExpenditure!$A250,[2]pivotTable!$A$310:$A$615,0))/100*INDEX(gDP!BB$6:BB$271,MATCH(totalExpenditure!$A250,gDP!$B$6:$B$271)))</f>
        <v>#N/A</v>
      </c>
      <c r="CM250" s="77" t="e">
        <f>IF(INDEX([2]pivotTable!AN$310:AN$615,MATCH(totalExpenditure!$A250,[2]pivotTable!$A$310:$A$615,0))/100*INDEX(gDP!BC$6:BC$271,MATCH(totalExpenditure!$A250,gDP!$B$6:$B$271))=0,"",INDEX([2]pivotTable!AN$310:AN$615,MATCH(totalExpenditure!$A250,[2]pivotTable!$A$310:$A$615,0))/100*INDEX(gDP!BC$6:BC$271,MATCH(totalExpenditure!$A250,gDP!$B$6:$B$271)))</f>
        <v>#N/A</v>
      </c>
      <c r="CN250" s="77" t="e">
        <f>IF(INDEX([2]pivotTable!AO$310:AO$615,MATCH(totalExpenditure!$A250,[2]pivotTable!$A$310:$A$615,0))/100*INDEX(gDP!BD$6:BD$271,MATCH(totalExpenditure!$A250,gDP!$B$6:$B$271))=0,"",INDEX([2]pivotTable!AO$310:AO$615,MATCH(totalExpenditure!$A250,[2]pivotTable!$A$310:$A$615,0))/100*INDEX(gDP!BD$6:BD$271,MATCH(totalExpenditure!$A250,gDP!$B$6:$B$271)))</f>
        <v>#N/A</v>
      </c>
      <c r="CO250" s="77" t="e">
        <f>IF(INDEX([2]pivotTable!AP$310:AP$615,MATCH(totalExpenditure!$A250,[2]pivotTable!$A$310:$A$615,0))/100*INDEX(gDP!BE$6:BE$271,MATCH(totalExpenditure!$A250,gDP!$B$6:$B$271))=0,"",INDEX([2]pivotTable!AP$310:AP$615,MATCH(totalExpenditure!$A250,[2]pivotTable!$A$310:$A$615,0))/100*INDEX(gDP!BE$6:BE$271,MATCH(totalExpenditure!$A250,gDP!$B$6:$B$271)))</f>
        <v>#N/A</v>
      </c>
      <c r="CP250" s="77" t="e">
        <f>IF(INDEX([2]pivotTable!AQ$310:AQ$615,MATCH(totalExpenditure!$A250,[2]pivotTable!$A$310:$A$615,0))/100*INDEX(gDP!BF$6:BF$271,MATCH(totalExpenditure!$A250,gDP!$B$6:$B$271))=0,"",INDEX([2]pivotTable!AQ$310:AQ$615,MATCH(totalExpenditure!$A250,[2]pivotTable!$A$310:$A$615,0))/100*INDEX(gDP!BF$6:BF$271,MATCH(totalExpenditure!$A250,gDP!$B$6:$B$271)))</f>
        <v>#N/A</v>
      </c>
      <c r="CQ250" s="77" t="e">
        <f>IF(INDEX([2]pivotTable!AR$310:AR$615,MATCH(totalExpenditure!$A250,[2]pivotTable!$A$310:$A$615,0))/100*INDEX(gDP!BG$6:BG$271,MATCH(totalExpenditure!$A250,gDP!$B$6:$B$271))=0,"",INDEX([2]pivotTable!AR$310:AR$615,MATCH(totalExpenditure!$A250,[2]pivotTable!$A$310:$A$615,0))/100*INDEX(gDP!BG$6:BG$271,MATCH(totalExpenditure!$A250,gDP!$B$6:$B$271)))</f>
        <v>#N/A</v>
      </c>
      <c r="CR250" s="77" t="e">
        <f>IF(INDEX([2]pivotTable!AS$310:AS$615,MATCH(totalExpenditure!$A250,[2]pivotTable!$A$310:$A$615,0))/100*INDEX(gDP!BH$6:BH$271,MATCH(totalExpenditure!$A250,gDP!$B$6:$B$271))=0,"",INDEX([2]pivotTable!AS$310:AS$615,MATCH(totalExpenditure!$A250,[2]pivotTable!$A$310:$A$615,0))/100*INDEX(gDP!BH$6:BH$271,MATCH(totalExpenditure!$A250,gDP!$B$6:$B$271)))</f>
        <v>#N/A</v>
      </c>
      <c r="CS250" s="77" t="e">
        <f>IF(INDEX([2]pivotTable!AT$310:AT$615,MATCH(totalExpenditure!$A250,[2]pivotTable!$A$310:$A$615,0))/100*INDEX(gDP!BI$6:BI$271,MATCH(totalExpenditure!$A250,gDP!$B$6:$B$271))=0,"",INDEX([2]pivotTable!AT$310:AT$615,MATCH(totalExpenditure!$A250,[2]pivotTable!$A$310:$A$615,0))/100*INDEX(gDP!BI$6:BI$271,MATCH(totalExpenditure!$A250,gDP!$B$6:$B$271)))</f>
        <v>#N/A</v>
      </c>
      <c r="CT250" s="77" t="e">
        <f>IF(INDEX([2]pivotTable!AU$310:AU$615,MATCH(totalExpenditure!$A250,[2]pivotTable!$A$310:$A$615,0))/100*INDEX(gDP!BJ$6:BJ$271,MATCH(totalExpenditure!$A250,gDP!$B$6:$B$271))=0,"",INDEX([2]pivotTable!AU$310:AU$615,MATCH(totalExpenditure!$A250,[2]pivotTable!$A$310:$A$615,0))/100*INDEX(gDP!BJ$6:BJ$271,MATCH(totalExpenditure!$A250,gDP!$B$6:$B$271)))</f>
        <v>#N/A</v>
      </c>
      <c r="CU250" s="77" t="e">
        <f>IF(INDEX([2]pivotTable!AV$310:AV$615,MATCH(totalExpenditure!$A250,[2]pivotTable!$A$310:$A$615,0))/100*INDEX(gDP!BK$6:BK$271,MATCH(totalExpenditure!$A250,gDP!$B$6:$B$271))=0,"",INDEX([2]pivotTable!AV$310:AV$615,MATCH(totalExpenditure!$A250,[2]pivotTable!$A$310:$A$615,0))/100*INDEX(gDP!BK$6:BK$271,MATCH(totalExpenditure!$A250,gDP!$B$6:$B$271)))</f>
        <v>#N/A</v>
      </c>
      <c r="CV250" s="77" t="e">
        <f>IF(INDEX([2]pivotTable!AW$310:AW$615,MATCH(totalExpenditure!$A250,[2]pivotTable!$A$310:$A$615,0))/100*INDEX(gDP!BL$6:BL$271,MATCH(totalExpenditure!$A250,gDP!$B$6:$B$271))=0,"",INDEX([2]pivotTable!AW$310:AW$615,MATCH(totalExpenditure!$A250,[2]pivotTable!$A$310:$A$615,0))/100*INDEX(gDP!BL$6:BL$271,MATCH(totalExpenditure!$A250,gDP!$B$6:$B$271)))</f>
        <v>#N/A</v>
      </c>
      <c r="CW250" s="77" t="e">
        <f>IF(INDEX([2]pivotTable!AX$310:AX$615,MATCH(totalExpenditure!$A250,[2]pivotTable!$A$310:$A$615,0))/100*INDEX(gDP!BM$6:BM$271,MATCH(totalExpenditure!$A250,gDP!$B$6:$B$271))=0,"",INDEX([2]pivotTable!AX$310:AX$615,MATCH(totalExpenditure!$A250,[2]pivotTable!$A$310:$A$615,0))/100*INDEX(gDP!BM$6:BM$271,MATCH(totalExpenditure!$A250,gDP!$B$6:$B$271)))</f>
        <v>#N/A</v>
      </c>
      <c r="CX250" s="77" t="e">
        <f>IF(INDEX([2]pivotTable!AY$310:AY$615,MATCH(totalExpenditure!$A250,[2]pivotTable!$A$310:$A$615,0))/100*INDEX(gDP!BN$6:BN$271,MATCH(totalExpenditure!$A250,gDP!$B$6:$B$271))=0,"",INDEX([2]pivotTable!AY$310:AY$615,MATCH(totalExpenditure!$A250,[2]pivotTable!$A$310:$A$615,0))/100*INDEX(gDP!BN$6:BN$271,MATCH(totalExpenditure!$A250,gDP!$B$6:$B$271)))</f>
        <v>#N/A</v>
      </c>
      <c r="CY250" s="77" t="e">
        <f>IF(INDEX([2]pivotTable!AZ$310:AZ$615,MATCH(totalExpenditure!$A250,[2]pivotTable!$A$310:$A$615,0))/100*INDEX(gDP!BO$6:BO$271,MATCH(totalExpenditure!$A250,gDP!$B$6:$B$271))=0,"",INDEX([2]pivotTable!AZ$310:AZ$615,MATCH(totalExpenditure!$A250,[2]pivotTable!$A$310:$A$615,0))/100*INDEX(gDP!BO$6:BO$271,MATCH(totalExpenditure!$A250,gDP!$B$6:$B$271)))</f>
        <v>#N/A</v>
      </c>
      <c r="CZ250" s="77" t="e">
        <f>IF(B250="","",IF(BA250="","",B250-B250+INDEX(gDP!Q$6:Q$271,MATCH(totalExpenditure!$A250,gDP!$B$6:$B$271))))</f>
        <v>#N/A</v>
      </c>
      <c r="DA250" s="77" t="e">
        <f>IF(C250="","",IF(BB250="","",C250-C250+INDEX(gDP!R$6:R$271,MATCH(totalExpenditure!$A250,gDP!$B$6:$B$271))))</f>
        <v>#N/A</v>
      </c>
      <c r="DB250" s="77" t="e">
        <f>IF(D250="","",IF(BC250="","",D250-D250+INDEX(gDP!S$6:S$271,MATCH(totalExpenditure!$A250,gDP!$B$6:$B$271))))</f>
        <v>#N/A</v>
      </c>
      <c r="DC250" s="77" t="e">
        <f>IF(E250="","",IF(BD250="","",E250-E250+INDEX(gDP!T$6:T$271,MATCH(totalExpenditure!$A250,gDP!$B$6:$B$271))))</f>
        <v>#N/A</v>
      </c>
      <c r="DD250" s="77" t="e">
        <f>IF(F250="","",IF(BE250="","",F250-F250+INDEX(gDP!U$6:U$271,MATCH(totalExpenditure!$A250,gDP!$B$6:$B$271))))</f>
        <v>#N/A</v>
      </c>
      <c r="DE250" s="77" t="e">
        <f>IF(G250="","",IF(BF250="","",G250-G250+INDEX(gDP!V$6:V$271,MATCH(totalExpenditure!$A250,gDP!$B$6:$B$271))))</f>
        <v>#N/A</v>
      </c>
      <c r="DF250" s="77" t="e">
        <f>IF(H250="","",IF(BG250="","",H250-H250+INDEX(gDP!W$6:W$271,MATCH(totalExpenditure!$A250,gDP!$B$6:$B$271))))</f>
        <v>#N/A</v>
      </c>
      <c r="DG250" s="77" t="e">
        <f>IF(I250="","",IF(BH250="","",I250-I250+INDEX(gDP!X$6:X$271,MATCH(totalExpenditure!$A250,gDP!$B$6:$B$271))))</f>
        <v>#N/A</v>
      </c>
      <c r="DH250" s="77" t="e">
        <f>IF(J250="","",IF(BI250="","",J250-J250+INDEX(gDP!Y$6:Y$271,MATCH(totalExpenditure!$A250,gDP!$B$6:$B$271))))</f>
        <v>#N/A</v>
      </c>
      <c r="DI250" s="77" t="e">
        <f>IF(K250="","",IF(BJ250="","",K250-K250+INDEX(gDP!Z$6:Z$271,MATCH(totalExpenditure!$A250,gDP!$B$6:$B$271))))</f>
        <v>#N/A</v>
      </c>
      <c r="DJ250" s="77" t="e">
        <f>IF(L250="","",IF(BK250="","",L250-L250+INDEX(gDP!AA$6:AA$271,MATCH(totalExpenditure!$A250,gDP!$B$6:$B$271))))</f>
        <v>#N/A</v>
      </c>
      <c r="DK250" s="77" t="e">
        <f>IF(M250="","",IF(BL250="","",M250-M250+INDEX(gDP!AB$6:AB$271,MATCH(totalExpenditure!$A250,gDP!$B$6:$B$271))))</f>
        <v>#N/A</v>
      </c>
      <c r="DL250" s="77" t="e">
        <f>IF(N250="","",IF(BM250="","",N250-N250+INDEX(gDP!AC$6:AC$271,MATCH(totalExpenditure!$A250,gDP!$B$6:$B$271))))</f>
        <v>#N/A</v>
      </c>
      <c r="DM250" s="77" t="e">
        <f>IF(O250="","",IF(BN250="","",O250-O250+INDEX(gDP!AD$6:AD$271,MATCH(totalExpenditure!$A250,gDP!$B$6:$B$271))))</f>
        <v>#N/A</v>
      </c>
      <c r="DN250" s="77" t="e">
        <f>IF(P250="","",IF(BO250="","",P250-P250+INDEX(gDP!AE$6:AE$271,MATCH(totalExpenditure!$A250,gDP!$B$6:$B$271))))</f>
        <v>#N/A</v>
      </c>
      <c r="DO250" s="77" t="e">
        <f>IF(Q250="","",IF(BP250="","",Q250-Q250+INDEX(gDP!AF$6:AF$271,MATCH(totalExpenditure!$A250,gDP!$B$6:$B$271))))</f>
        <v>#N/A</v>
      </c>
      <c r="DP250" s="77" t="e">
        <f>IF(R250="","",IF(BQ250="","",R250-R250+INDEX(gDP!AG$6:AG$271,MATCH(totalExpenditure!$A250,gDP!$B$6:$B$271))))</f>
        <v>#N/A</v>
      </c>
      <c r="DQ250" s="77" t="e">
        <f>IF(S250="","",IF(BR250="","",S250-S250+INDEX(gDP!AH$6:AH$271,MATCH(totalExpenditure!$A250,gDP!$B$6:$B$271))))</f>
        <v>#N/A</v>
      </c>
      <c r="DR250" s="77" t="e">
        <f>IF(T250="","",IF(BS250="","",T250-T250+INDEX(gDP!AI$6:AI$271,MATCH(totalExpenditure!$A250,gDP!$B$6:$B$271))))</f>
        <v>#N/A</v>
      </c>
      <c r="DS250" s="77" t="e">
        <f>IF(U250="","",IF(BT250="","",U250-U250+INDEX(gDP!AJ$6:AJ$271,MATCH(totalExpenditure!$A250,gDP!$B$6:$B$271))))</f>
        <v>#N/A</v>
      </c>
      <c r="DT250" s="77" t="e">
        <f>IF(V250="","",IF(BU250="","",V250-V250+INDEX(gDP!AK$6:AK$271,MATCH(totalExpenditure!$A250,gDP!$B$6:$B$271))))</f>
        <v>#N/A</v>
      </c>
      <c r="DU250" s="77" t="e">
        <f>IF(W250="","",IF(BV250="","",W250-W250+INDEX(gDP!AL$6:AL$271,MATCH(totalExpenditure!$A250,gDP!$B$6:$B$271))))</f>
        <v>#N/A</v>
      </c>
      <c r="DV250" s="77" t="e">
        <f>IF(X250="","",IF(BW250="","",X250-X250+INDEX(gDP!AM$6:AM$271,MATCH(totalExpenditure!$A250,gDP!$B$6:$B$271))))</f>
        <v>#N/A</v>
      </c>
      <c r="DW250" s="77" t="e">
        <f>IF(Y250="","",IF(BX250="","",Y250-Y250+INDEX(gDP!AN$6:AN$271,MATCH(totalExpenditure!$A250,gDP!$B$6:$B$271))))</f>
        <v>#N/A</v>
      </c>
      <c r="DX250" s="77" t="e">
        <f>IF(Z250="","",IF(BY250="","",Z250-Z250+INDEX(gDP!AO$6:AO$271,MATCH(totalExpenditure!$A250,gDP!$B$6:$B$271))))</f>
        <v>#N/A</v>
      </c>
      <c r="DY250" s="77" t="e">
        <f>IF(AA250="","",IF(BZ250="","",AA250-AA250+INDEX(gDP!AP$6:AP$271,MATCH(totalExpenditure!$A250,gDP!$B$6:$B$271))))</f>
        <v>#N/A</v>
      </c>
      <c r="DZ250" s="77" t="e">
        <f>IF(AB250="","",IF(CA250="","",AB250-AB250+INDEX(gDP!AQ$6:AQ$271,MATCH(totalExpenditure!$A250,gDP!$B$6:$B$271))))</f>
        <v>#N/A</v>
      </c>
      <c r="EA250" s="77" t="e">
        <f>IF(AC250="","",IF(CB250="","",AC250-AC250+INDEX(gDP!AR$6:AR$271,MATCH(totalExpenditure!$A250,gDP!$B$6:$B$271))))</f>
        <v>#N/A</v>
      </c>
      <c r="EB250" s="77" t="e">
        <f>IF(AD250="","",IF(CC250="","",AD250-AD250+INDEX(gDP!AS$6:AS$271,MATCH(totalExpenditure!$A250,gDP!$B$6:$B$271))))</f>
        <v>#N/A</v>
      </c>
      <c r="EC250" s="77" t="e">
        <f>IF(AE250="","",IF(CD250="","",AE250-AE250+INDEX(gDP!AT$6:AT$271,MATCH(totalExpenditure!$A250,gDP!$B$6:$B$271))))</f>
        <v>#N/A</v>
      </c>
      <c r="ED250" s="77" t="e">
        <f>IF(AF250="","",IF(CE250="","",AF250-AF250+INDEX(gDP!AU$6:AU$271,MATCH(totalExpenditure!$A250,gDP!$B$6:$B$271))))</f>
        <v>#N/A</v>
      </c>
      <c r="EE250" s="77" t="e">
        <f>IF(AG250="","",IF(CF250="","",AG250-AG250+INDEX(gDP!AV$6:AV$271,MATCH(totalExpenditure!$A250,gDP!$B$6:$B$271))))</f>
        <v>#N/A</v>
      </c>
      <c r="EF250" s="77" t="e">
        <f>IF(AH250="","",IF(CG250="","",AH250-AH250+INDEX(gDP!AW$6:AW$271,MATCH(totalExpenditure!$A250,gDP!$B$6:$B$271))))</f>
        <v>#N/A</v>
      </c>
      <c r="EG250" s="77" t="e">
        <f>IF(AI250="","",IF(CH250="","",AI250-AI250+INDEX(gDP!AX$6:AX$271,MATCH(totalExpenditure!$A250,gDP!$B$6:$B$271))))</f>
        <v>#N/A</v>
      </c>
      <c r="EH250" s="77" t="e">
        <f>IF(AJ250="","",IF(CI250="","",AJ250-AJ250+INDEX(gDP!AY$6:AY$271,MATCH(totalExpenditure!$A250,gDP!$B$6:$B$271))))</f>
        <v>#N/A</v>
      </c>
      <c r="EI250" s="77" t="e">
        <f>IF(AK250="","",IF(CJ250="","",AK250-AK250+INDEX(gDP!AZ$6:AZ$271,MATCH(totalExpenditure!$A250,gDP!$B$6:$B$271))))</f>
        <v>#N/A</v>
      </c>
      <c r="EJ250" s="77" t="e">
        <f>IF(AL250="","",IF(CK250="","",AL250-AL250+INDEX(gDP!BA$6:BA$271,MATCH(totalExpenditure!$A250,gDP!$B$6:$B$271))))</f>
        <v>#N/A</v>
      </c>
      <c r="EK250" s="77" t="e">
        <f>IF(AM250="","",IF(CL250="","",AM250-AM250+INDEX(gDP!BB$6:BB$271,MATCH(totalExpenditure!$A250,gDP!$B$6:$B$271))))</f>
        <v>#N/A</v>
      </c>
      <c r="EL250" s="77" t="e">
        <f>IF(AN250="","",IF(CM250="","",AN250-AN250+INDEX(gDP!BC$6:BC$271,MATCH(totalExpenditure!$A250,gDP!$B$6:$B$271))))</f>
        <v>#N/A</v>
      </c>
      <c r="EM250" s="77" t="e">
        <f>IF(AO250="","",IF(CN250="","",AO250-AO250+INDEX(gDP!BD$6:BD$271,MATCH(totalExpenditure!$A250,gDP!$B$6:$B$271))))</f>
        <v>#N/A</v>
      </c>
      <c r="EN250" s="77" t="e">
        <f>IF(AP250="","",IF(CO250="","",AP250-AP250+INDEX(gDP!BE$6:BE$271,MATCH(totalExpenditure!$A250,gDP!$B$6:$B$271))))</f>
        <v>#N/A</v>
      </c>
      <c r="EO250" s="77" t="e">
        <f>IF(AQ250="","",IF(CP250="","",AQ250-AQ250+INDEX(gDP!BF$6:BF$271,MATCH(totalExpenditure!$A250,gDP!$B$6:$B$271))))</f>
        <v>#N/A</v>
      </c>
      <c r="EP250" s="77" t="e">
        <f>IF(AR250="","",IF(CQ250="","",AR250-AR250+INDEX(gDP!BG$6:BG$271,MATCH(totalExpenditure!$A250,gDP!$B$6:$B$271))))</f>
        <v>#N/A</v>
      </c>
      <c r="EQ250" s="77" t="e">
        <f>IF(AS250="","",IF(CR250="","",AS250-AS250+INDEX(gDP!BH$6:BH$271,MATCH(totalExpenditure!$A250,gDP!$B$6:$B$271))))</f>
        <v>#N/A</v>
      </c>
      <c r="ER250" s="77" t="e">
        <f>IF(AT250="","",IF(CS250="","",AT250-AT250+INDEX(gDP!BI$6:BI$271,MATCH(totalExpenditure!$A250,gDP!$B$6:$B$271))))</f>
        <v>#N/A</v>
      </c>
      <c r="ES250" s="77" t="e">
        <f>IF(AU250="","",IF(CT250="","",AU250-AU250+INDEX(gDP!BJ$6:BJ$271,MATCH(totalExpenditure!$A250,gDP!$B$6:$B$271))))</f>
        <v>#N/A</v>
      </c>
      <c r="ET250" s="77" t="e">
        <f>IF(AV250="","",IF(CU250="","",AV250-AV250+INDEX(gDP!BK$6:BK$271,MATCH(totalExpenditure!$A250,gDP!$B$6:$B$271))))</f>
        <v>#N/A</v>
      </c>
      <c r="EU250" s="77" t="e">
        <f>IF(AW250="","",IF(CV250="","",AW250-AW250+INDEX(gDP!BL$6:BL$271,MATCH(totalExpenditure!$A250,gDP!$B$6:$B$271))))</f>
        <v>#N/A</v>
      </c>
      <c r="EV250" s="77" t="e">
        <f>IF(AX250="","",IF(CW250="","",AX250-AX250+INDEX(gDP!BM$6:BM$271,MATCH(totalExpenditure!$A250,gDP!$B$6:$B$271))))</f>
        <v>#N/A</v>
      </c>
      <c r="EW250" s="77" t="e">
        <f>IF(AY250="","",IF(CX250="","",AY250-AY250+INDEX(gDP!BN$6:BN$271,MATCH(totalExpenditure!$A250,gDP!$B$6:$B$271))))</f>
        <v>#N/A</v>
      </c>
      <c r="EX250" s="77" t="e">
        <f>IF(AZ250="","",IF(CY250="","",AZ250-AZ250+INDEX(gDP!BO$6:BO$271,MATCH(totalExpenditure!$A250,gDP!$B$6:$B$271))))</f>
        <v>#N/A</v>
      </c>
    </row>
    <row r="251" spans="1:154" x14ac:dyDescent="0.35">
      <c r="A251" t="s">
        <v>711</v>
      </c>
      <c r="B251" s="77" t="str">
        <f>IF(INDEX([2]pivotTable!B$3:B$308,MATCH(totalExpenditure!$A251,[2]pivotTable!$A$3:$A$308,0))/100*INDEX(gDP!Q$6:Q$271,MATCH(totalExpenditure!$A251,gDP!$B$6:$B$271))=0,"",INDEX([2]pivotTable!B$3:B$308,MATCH(totalExpenditure!$A251,[2]pivotTable!$A$3:$A$308,0))/100*INDEX(gDP!Q$6:Q$271,MATCH(totalExpenditure!$A251,gDP!$B$6:$B$271)))</f>
        <v/>
      </c>
      <c r="C251" s="77" t="str">
        <f>IF(INDEX([2]pivotTable!C$3:C$308,MATCH(totalExpenditure!$A251,[2]pivotTable!$A$3:$A$308,0))/100*INDEX(gDP!R$6:R$271,MATCH(totalExpenditure!$A251,gDP!$B$6:$B$271))=0,"",INDEX([2]pivotTable!C$3:C$308,MATCH(totalExpenditure!$A251,[2]pivotTable!$A$3:$A$308,0))/100*INDEX(gDP!R$6:R$271,MATCH(totalExpenditure!$A251,gDP!$B$6:$B$271)))</f>
        <v/>
      </c>
      <c r="D251" s="77" t="str">
        <f>IF(INDEX([2]pivotTable!D$3:D$308,MATCH(totalExpenditure!$A251,[2]pivotTable!$A$3:$A$308,0))/100*INDEX(gDP!S$6:S$271,MATCH(totalExpenditure!$A251,gDP!$B$6:$B$271))=0,"",INDEX([2]pivotTable!D$3:D$308,MATCH(totalExpenditure!$A251,[2]pivotTable!$A$3:$A$308,0))/100*INDEX(gDP!S$6:S$271,MATCH(totalExpenditure!$A251,gDP!$B$6:$B$271)))</f>
        <v/>
      </c>
      <c r="E251" s="77" t="str">
        <f>IF(INDEX([2]pivotTable!E$3:E$308,MATCH(totalExpenditure!$A251,[2]pivotTable!$A$3:$A$308,0))/100*INDEX(gDP!T$6:T$271,MATCH(totalExpenditure!$A251,gDP!$B$6:$B$271))=0,"",INDEX([2]pivotTable!E$3:E$308,MATCH(totalExpenditure!$A251,[2]pivotTable!$A$3:$A$308,0))/100*INDEX(gDP!T$6:T$271,MATCH(totalExpenditure!$A251,gDP!$B$6:$B$271)))</f>
        <v/>
      </c>
      <c r="F251" s="77" t="str">
        <f>IF(INDEX([2]pivotTable!F$3:F$308,MATCH(totalExpenditure!$A251,[2]pivotTable!$A$3:$A$308,0))/100*INDEX(gDP!U$6:U$271,MATCH(totalExpenditure!$A251,gDP!$B$6:$B$271))=0,"",INDEX([2]pivotTable!F$3:F$308,MATCH(totalExpenditure!$A251,[2]pivotTable!$A$3:$A$308,0))/100*INDEX(gDP!U$6:U$271,MATCH(totalExpenditure!$A251,gDP!$B$6:$B$271)))</f>
        <v/>
      </c>
      <c r="G251" s="77" t="str">
        <f>IF(INDEX([2]pivotTable!G$3:G$308,MATCH(totalExpenditure!$A251,[2]pivotTable!$A$3:$A$308,0))/100*INDEX(gDP!V$6:V$271,MATCH(totalExpenditure!$A251,gDP!$B$6:$B$271))=0,"",INDEX([2]pivotTable!G$3:G$308,MATCH(totalExpenditure!$A251,[2]pivotTable!$A$3:$A$308,0))/100*INDEX(gDP!V$6:V$271,MATCH(totalExpenditure!$A251,gDP!$B$6:$B$271)))</f>
        <v/>
      </c>
      <c r="H251" s="77" t="str">
        <f>IF(INDEX([2]pivotTable!H$3:H$308,MATCH(totalExpenditure!$A251,[2]pivotTable!$A$3:$A$308,0))/100*INDEX(gDP!W$6:W$271,MATCH(totalExpenditure!$A251,gDP!$B$6:$B$271))=0,"",INDEX([2]pivotTable!H$3:H$308,MATCH(totalExpenditure!$A251,[2]pivotTable!$A$3:$A$308,0))/100*INDEX(gDP!W$6:W$271,MATCH(totalExpenditure!$A251,gDP!$B$6:$B$271)))</f>
        <v/>
      </c>
      <c r="I251" s="77" t="str">
        <f>IF(INDEX([2]pivotTable!I$3:I$308,MATCH(totalExpenditure!$A251,[2]pivotTable!$A$3:$A$308,0))/100*INDEX(gDP!X$6:X$271,MATCH(totalExpenditure!$A251,gDP!$B$6:$B$271))=0,"",INDEX([2]pivotTable!I$3:I$308,MATCH(totalExpenditure!$A251,[2]pivotTable!$A$3:$A$308,0))/100*INDEX(gDP!X$6:X$271,MATCH(totalExpenditure!$A251,gDP!$B$6:$B$271)))</f>
        <v/>
      </c>
      <c r="J251" s="77" t="str">
        <f>IF(INDEX([2]pivotTable!J$3:J$308,MATCH(totalExpenditure!$A251,[2]pivotTable!$A$3:$A$308,0))/100*INDEX(gDP!Y$6:Y$271,MATCH(totalExpenditure!$A251,gDP!$B$6:$B$271))=0,"",INDEX([2]pivotTable!J$3:J$308,MATCH(totalExpenditure!$A251,[2]pivotTable!$A$3:$A$308,0))/100*INDEX(gDP!Y$6:Y$271,MATCH(totalExpenditure!$A251,gDP!$B$6:$B$271)))</f>
        <v/>
      </c>
      <c r="K251" s="77" t="str">
        <f>IF(INDEX([2]pivotTable!K$3:K$308,MATCH(totalExpenditure!$A251,[2]pivotTable!$A$3:$A$308,0))/100*INDEX(gDP!Z$6:Z$271,MATCH(totalExpenditure!$A251,gDP!$B$6:$B$271))=0,"",INDEX([2]pivotTable!K$3:K$308,MATCH(totalExpenditure!$A251,[2]pivotTable!$A$3:$A$308,0))/100*INDEX(gDP!Z$6:Z$271,MATCH(totalExpenditure!$A251,gDP!$B$6:$B$271)))</f>
        <v/>
      </c>
      <c r="L251" s="77" t="str">
        <f>IF(INDEX([2]pivotTable!L$3:L$308,MATCH(totalExpenditure!$A251,[2]pivotTable!$A$3:$A$308,0))/100*INDEX(gDP!AA$6:AA$271,MATCH(totalExpenditure!$A251,gDP!$B$6:$B$271))=0,"",INDEX([2]pivotTable!L$3:L$308,MATCH(totalExpenditure!$A251,[2]pivotTable!$A$3:$A$308,0))/100*INDEX(gDP!AA$6:AA$271,MATCH(totalExpenditure!$A251,gDP!$B$6:$B$271)))</f>
        <v/>
      </c>
      <c r="M251" s="77" t="str">
        <f>IF(INDEX([2]pivotTable!M$3:M$308,MATCH(totalExpenditure!$A251,[2]pivotTable!$A$3:$A$308,0))/100*INDEX(gDP!AB$6:AB$271,MATCH(totalExpenditure!$A251,gDP!$B$6:$B$271))=0,"",INDEX([2]pivotTable!M$3:M$308,MATCH(totalExpenditure!$A251,[2]pivotTable!$A$3:$A$308,0))/100*INDEX(gDP!AB$6:AB$271,MATCH(totalExpenditure!$A251,gDP!$B$6:$B$271)))</f>
        <v/>
      </c>
      <c r="N251" s="77" t="str">
        <f>IF(INDEX([2]pivotTable!N$3:N$308,MATCH(totalExpenditure!$A251,[2]pivotTable!$A$3:$A$308,0))/100*INDEX(gDP!AC$6:AC$271,MATCH(totalExpenditure!$A251,gDP!$B$6:$B$271))=0,"",INDEX([2]pivotTable!N$3:N$308,MATCH(totalExpenditure!$A251,[2]pivotTable!$A$3:$A$308,0))/100*INDEX(gDP!AC$6:AC$271,MATCH(totalExpenditure!$A251,gDP!$B$6:$B$271)))</f>
        <v/>
      </c>
      <c r="O251" s="77" t="str">
        <f>IF(INDEX([2]pivotTable!O$3:O$308,MATCH(totalExpenditure!$A251,[2]pivotTable!$A$3:$A$308,0))/100*INDEX(gDP!AD$6:AD$271,MATCH(totalExpenditure!$A251,gDP!$B$6:$B$271))=0,"",INDEX([2]pivotTable!O$3:O$308,MATCH(totalExpenditure!$A251,[2]pivotTable!$A$3:$A$308,0))/100*INDEX(gDP!AD$6:AD$271,MATCH(totalExpenditure!$A251,gDP!$B$6:$B$271)))</f>
        <v/>
      </c>
      <c r="P251" s="77" t="str">
        <f>IF(INDEX([2]pivotTable!P$3:P$308,MATCH(totalExpenditure!$A251,[2]pivotTable!$A$3:$A$308,0))/100*INDEX(gDP!AE$6:AE$271,MATCH(totalExpenditure!$A251,gDP!$B$6:$B$271))=0,"",INDEX([2]pivotTable!P$3:P$308,MATCH(totalExpenditure!$A251,[2]pivotTable!$A$3:$A$308,0))/100*INDEX(gDP!AE$6:AE$271,MATCH(totalExpenditure!$A251,gDP!$B$6:$B$271)))</f>
        <v/>
      </c>
      <c r="Q251" s="77" t="str">
        <f>IF(INDEX([2]pivotTable!Q$3:Q$308,MATCH(totalExpenditure!$A251,[2]pivotTable!$A$3:$A$308,0))/100*INDEX(gDP!AF$6:AF$271,MATCH(totalExpenditure!$A251,gDP!$B$6:$B$271))=0,"",INDEX([2]pivotTable!Q$3:Q$308,MATCH(totalExpenditure!$A251,[2]pivotTable!$A$3:$A$308,0))/100*INDEX(gDP!AF$6:AF$271,MATCH(totalExpenditure!$A251,gDP!$B$6:$B$271)))</f>
        <v/>
      </c>
      <c r="R251" s="77" t="str">
        <f>IF(INDEX([2]pivotTable!R$3:R$308,MATCH(totalExpenditure!$A251,[2]pivotTable!$A$3:$A$308,0))/100*INDEX(gDP!AG$6:AG$271,MATCH(totalExpenditure!$A251,gDP!$B$6:$B$271))=0,"",INDEX([2]pivotTable!R$3:R$308,MATCH(totalExpenditure!$A251,[2]pivotTable!$A$3:$A$308,0))/100*INDEX(gDP!AG$6:AG$271,MATCH(totalExpenditure!$A251,gDP!$B$6:$B$271)))</f>
        <v/>
      </c>
      <c r="S251" s="77" t="str">
        <f>IF(INDEX([2]pivotTable!S$3:S$308,MATCH(totalExpenditure!$A251,[2]pivotTable!$A$3:$A$308,0))/100*INDEX(gDP!AH$6:AH$271,MATCH(totalExpenditure!$A251,gDP!$B$6:$B$271))=0,"",INDEX([2]pivotTable!S$3:S$308,MATCH(totalExpenditure!$A251,[2]pivotTable!$A$3:$A$308,0))/100*INDEX(gDP!AH$6:AH$271,MATCH(totalExpenditure!$A251,gDP!$B$6:$B$271)))</f>
        <v/>
      </c>
      <c r="T251" s="77" t="str">
        <f>IF(INDEX([2]pivotTable!T$3:T$308,MATCH(totalExpenditure!$A251,[2]pivotTable!$A$3:$A$308,0))/100*INDEX(gDP!AI$6:AI$271,MATCH(totalExpenditure!$A251,gDP!$B$6:$B$271))=0,"",INDEX([2]pivotTable!T$3:T$308,MATCH(totalExpenditure!$A251,[2]pivotTable!$A$3:$A$308,0))/100*INDEX(gDP!AI$6:AI$271,MATCH(totalExpenditure!$A251,gDP!$B$6:$B$271)))</f>
        <v/>
      </c>
      <c r="U251" s="77" t="str">
        <f>IF(INDEX([2]pivotTable!U$3:U$308,MATCH(totalExpenditure!$A251,[2]pivotTable!$A$3:$A$308,0))/100*INDEX(gDP!AJ$6:AJ$271,MATCH(totalExpenditure!$A251,gDP!$B$6:$B$271))=0,"",INDEX([2]pivotTable!U$3:U$308,MATCH(totalExpenditure!$A251,[2]pivotTable!$A$3:$A$308,0))/100*INDEX(gDP!AJ$6:AJ$271,MATCH(totalExpenditure!$A251,gDP!$B$6:$B$271)))</f>
        <v/>
      </c>
      <c r="V251" s="77" t="str">
        <f>IF(INDEX([2]pivotTable!V$3:V$308,MATCH(totalExpenditure!$A251,[2]pivotTable!$A$3:$A$308,0))/100*INDEX(gDP!AK$6:AK$271,MATCH(totalExpenditure!$A251,gDP!$B$6:$B$271))=0,"",INDEX([2]pivotTable!V$3:V$308,MATCH(totalExpenditure!$A251,[2]pivotTable!$A$3:$A$308,0))/100*INDEX(gDP!AK$6:AK$271,MATCH(totalExpenditure!$A251,gDP!$B$6:$B$271)))</f>
        <v/>
      </c>
      <c r="W251" s="77" t="str">
        <f>IF(INDEX([2]pivotTable!W$3:W$308,MATCH(totalExpenditure!$A251,[2]pivotTable!$A$3:$A$308,0))/100*INDEX(gDP!AL$6:AL$271,MATCH(totalExpenditure!$A251,gDP!$B$6:$B$271))=0,"",INDEX([2]pivotTable!W$3:W$308,MATCH(totalExpenditure!$A251,[2]pivotTable!$A$3:$A$308,0))/100*INDEX(gDP!AL$6:AL$271,MATCH(totalExpenditure!$A251,gDP!$B$6:$B$271)))</f>
        <v/>
      </c>
      <c r="X251" s="77" t="str">
        <f>IF(INDEX([2]pivotTable!X$3:X$308,MATCH(totalExpenditure!$A251,[2]pivotTable!$A$3:$A$308,0))/100*INDEX(gDP!AM$6:AM$271,MATCH(totalExpenditure!$A251,gDP!$B$6:$B$271))=0,"",INDEX([2]pivotTable!X$3:X$308,MATCH(totalExpenditure!$A251,[2]pivotTable!$A$3:$A$308,0))/100*INDEX(gDP!AM$6:AM$271,MATCH(totalExpenditure!$A251,gDP!$B$6:$B$271)))</f>
        <v/>
      </c>
      <c r="Y251" s="77" t="str">
        <f>IF(INDEX([2]pivotTable!Y$3:Y$308,MATCH(totalExpenditure!$A251,[2]pivotTable!$A$3:$A$308,0))/100*INDEX(gDP!AN$6:AN$271,MATCH(totalExpenditure!$A251,gDP!$B$6:$B$271))=0,"",INDEX([2]pivotTable!Y$3:Y$308,MATCH(totalExpenditure!$A251,[2]pivotTable!$A$3:$A$308,0))/100*INDEX(gDP!AN$6:AN$271,MATCH(totalExpenditure!$A251,gDP!$B$6:$B$271)))</f>
        <v/>
      </c>
      <c r="Z251" s="77" t="str">
        <f>IF(INDEX([2]pivotTable!Z$3:Z$308,MATCH(totalExpenditure!$A251,[2]pivotTable!$A$3:$A$308,0))/100*INDEX(gDP!AO$6:AO$271,MATCH(totalExpenditure!$A251,gDP!$B$6:$B$271))=0,"",INDEX([2]pivotTable!Z$3:Z$308,MATCH(totalExpenditure!$A251,[2]pivotTable!$A$3:$A$308,0))/100*INDEX(gDP!AO$6:AO$271,MATCH(totalExpenditure!$A251,gDP!$B$6:$B$271)))</f>
        <v/>
      </c>
      <c r="AA251" s="77" t="str">
        <f>IF(INDEX([2]pivotTable!AA$3:AA$308,MATCH(totalExpenditure!$A251,[2]pivotTable!$A$3:$A$308,0))/100*INDEX(gDP!AP$6:AP$271,MATCH(totalExpenditure!$A251,gDP!$B$6:$B$271))=0,"",INDEX([2]pivotTable!AA$3:AA$308,MATCH(totalExpenditure!$A251,[2]pivotTable!$A$3:$A$308,0))/100*INDEX(gDP!AP$6:AP$271,MATCH(totalExpenditure!$A251,gDP!$B$6:$B$271)))</f>
        <v/>
      </c>
      <c r="AB251" s="77" t="str">
        <f>IF(INDEX([2]pivotTable!AB$3:AB$308,MATCH(totalExpenditure!$A251,[2]pivotTable!$A$3:$A$308,0))/100*INDEX(gDP!AQ$6:AQ$271,MATCH(totalExpenditure!$A251,gDP!$B$6:$B$271))=0,"",INDEX([2]pivotTable!AB$3:AB$308,MATCH(totalExpenditure!$A251,[2]pivotTable!$A$3:$A$308,0))/100*INDEX(gDP!AQ$6:AQ$271,MATCH(totalExpenditure!$A251,gDP!$B$6:$B$271)))</f>
        <v/>
      </c>
      <c r="AC251" s="77" t="str">
        <f>IF(INDEX([2]pivotTable!AC$3:AC$308,MATCH(totalExpenditure!$A251,[2]pivotTable!$A$3:$A$308,0))/100*INDEX(gDP!AR$6:AR$271,MATCH(totalExpenditure!$A251,gDP!$B$6:$B$271))=0,"",INDEX([2]pivotTable!AC$3:AC$308,MATCH(totalExpenditure!$A251,[2]pivotTable!$A$3:$A$308,0))/100*INDEX(gDP!AR$6:AR$271,MATCH(totalExpenditure!$A251,gDP!$B$6:$B$271)))</f>
        <v/>
      </c>
      <c r="AD251" s="77" t="str">
        <f>IF(INDEX([2]pivotTable!AD$3:AD$308,MATCH(totalExpenditure!$A251,[2]pivotTable!$A$3:$A$308,0))/100*INDEX(gDP!AS$6:AS$271,MATCH(totalExpenditure!$A251,gDP!$B$6:$B$271))=0,"",INDEX([2]pivotTable!AD$3:AD$308,MATCH(totalExpenditure!$A251,[2]pivotTable!$A$3:$A$308,0))/100*INDEX(gDP!AS$6:AS$271,MATCH(totalExpenditure!$A251,gDP!$B$6:$B$271)))</f>
        <v/>
      </c>
      <c r="AE251" s="77" t="str">
        <f>IF(INDEX([2]pivotTable!AE$3:AE$308,MATCH(totalExpenditure!$A251,[2]pivotTable!$A$3:$A$308,0))/100*INDEX(gDP!AT$6:AT$271,MATCH(totalExpenditure!$A251,gDP!$B$6:$B$271))=0,"",INDEX([2]pivotTable!AE$3:AE$308,MATCH(totalExpenditure!$A251,[2]pivotTable!$A$3:$A$308,0))/100*INDEX(gDP!AT$6:AT$271,MATCH(totalExpenditure!$A251,gDP!$B$6:$B$271)))</f>
        <v/>
      </c>
      <c r="AF251" s="77" t="str">
        <f>IF(INDEX([2]pivotTable!AF$3:AF$308,MATCH(totalExpenditure!$A251,[2]pivotTable!$A$3:$A$308,0))/100*INDEX(gDP!AU$6:AU$271,MATCH(totalExpenditure!$A251,gDP!$B$6:$B$271))=0,"",INDEX([2]pivotTable!AF$3:AF$308,MATCH(totalExpenditure!$A251,[2]pivotTable!$A$3:$A$308,0))/100*INDEX(gDP!AU$6:AU$271,MATCH(totalExpenditure!$A251,gDP!$B$6:$B$271)))</f>
        <v/>
      </c>
      <c r="AG251" s="77" t="str">
        <f>IF(INDEX([2]pivotTable!AG$3:AG$308,MATCH(totalExpenditure!$A251,[2]pivotTable!$A$3:$A$308,0))/100*INDEX(gDP!AV$6:AV$271,MATCH(totalExpenditure!$A251,gDP!$B$6:$B$271))=0,"",INDEX([2]pivotTable!AG$3:AG$308,MATCH(totalExpenditure!$A251,[2]pivotTable!$A$3:$A$308,0))/100*INDEX(gDP!AV$6:AV$271,MATCH(totalExpenditure!$A251,gDP!$B$6:$B$271)))</f>
        <v/>
      </c>
      <c r="AH251" s="77" t="str">
        <f>IF(INDEX([2]pivotTable!AH$3:AH$308,MATCH(totalExpenditure!$A251,[2]pivotTable!$A$3:$A$308,0))/100*INDEX(gDP!AW$6:AW$271,MATCH(totalExpenditure!$A251,gDP!$B$6:$B$271))=0,"",INDEX([2]pivotTable!AH$3:AH$308,MATCH(totalExpenditure!$A251,[2]pivotTable!$A$3:$A$308,0))/100*INDEX(gDP!AW$6:AW$271,MATCH(totalExpenditure!$A251,gDP!$B$6:$B$271)))</f>
        <v/>
      </c>
      <c r="AI251" s="77" t="str">
        <f>IF(INDEX([2]pivotTable!AI$3:AI$308,MATCH(totalExpenditure!$A251,[2]pivotTable!$A$3:$A$308,0))/100*INDEX(gDP!AX$6:AX$271,MATCH(totalExpenditure!$A251,gDP!$B$6:$B$271))=0,"",INDEX([2]pivotTable!AI$3:AI$308,MATCH(totalExpenditure!$A251,[2]pivotTable!$A$3:$A$308,0))/100*INDEX(gDP!AX$6:AX$271,MATCH(totalExpenditure!$A251,gDP!$B$6:$B$271)))</f>
        <v/>
      </c>
      <c r="AJ251" s="77" t="str">
        <f>IF(INDEX([2]pivotTable!AJ$3:AJ$308,MATCH(totalExpenditure!$A251,[2]pivotTable!$A$3:$A$308,0))/100*INDEX(gDP!AY$6:AY$271,MATCH(totalExpenditure!$A251,gDP!$B$6:$B$271))=0,"",INDEX([2]pivotTable!AJ$3:AJ$308,MATCH(totalExpenditure!$A251,[2]pivotTable!$A$3:$A$308,0))/100*INDEX(gDP!AY$6:AY$271,MATCH(totalExpenditure!$A251,gDP!$B$6:$B$271)))</f>
        <v/>
      </c>
      <c r="AK251" s="77" t="str">
        <f>IF(INDEX([2]pivotTable!AK$3:AK$308,MATCH(totalExpenditure!$A251,[2]pivotTable!$A$3:$A$308,0))/100*INDEX(gDP!AZ$6:AZ$271,MATCH(totalExpenditure!$A251,gDP!$B$6:$B$271))=0,"",INDEX([2]pivotTable!AK$3:AK$308,MATCH(totalExpenditure!$A251,[2]pivotTable!$A$3:$A$308,0))/100*INDEX(gDP!AZ$6:AZ$271,MATCH(totalExpenditure!$A251,gDP!$B$6:$B$271)))</f>
        <v/>
      </c>
      <c r="AL251" s="77" t="str">
        <f>IF(INDEX([2]pivotTable!AL$3:AL$308,MATCH(totalExpenditure!$A251,[2]pivotTable!$A$3:$A$308,0))/100*INDEX(gDP!BA$6:BA$271,MATCH(totalExpenditure!$A251,gDP!$B$6:$B$271))=0,"",INDEX([2]pivotTable!AL$3:AL$308,MATCH(totalExpenditure!$A251,[2]pivotTable!$A$3:$A$308,0))/100*INDEX(gDP!BA$6:BA$271,MATCH(totalExpenditure!$A251,gDP!$B$6:$B$271)))</f>
        <v/>
      </c>
      <c r="AM251" s="77" t="str">
        <f>IF(INDEX([2]pivotTable!AM$3:AM$308,MATCH(totalExpenditure!$A251,[2]pivotTable!$A$3:$A$308,0))/100*INDEX(gDP!BB$6:BB$271,MATCH(totalExpenditure!$A251,gDP!$B$6:$B$271))=0,"",INDEX([2]pivotTable!AM$3:AM$308,MATCH(totalExpenditure!$A251,[2]pivotTable!$A$3:$A$308,0))/100*INDEX(gDP!BB$6:BB$271,MATCH(totalExpenditure!$A251,gDP!$B$6:$B$271)))</f>
        <v/>
      </c>
      <c r="AN251" s="77" t="str">
        <f>IF(INDEX([2]pivotTable!AN$3:AN$308,MATCH(totalExpenditure!$A251,[2]pivotTable!$A$3:$A$308,0))/100*INDEX(gDP!BC$6:BC$271,MATCH(totalExpenditure!$A251,gDP!$B$6:$B$271))=0,"",INDEX([2]pivotTable!AN$3:AN$308,MATCH(totalExpenditure!$A251,[2]pivotTable!$A$3:$A$308,0))/100*INDEX(gDP!BC$6:BC$271,MATCH(totalExpenditure!$A251,gDP!$B$6:$B$271)))</f>
        <v/>
      </c>
      <c r="AO251" s="77" t="str">
        <f>IF(INDEX([2]pivotTable!AO$3:AO$308,MATCH(totalExpenditure!$A251,[2]pivotTable!$A$3:$A$308,0))/100*INDEX(gDP!BD$6:BD$271,MATCH(totalExpenditure!$A251,gDP!$B$6:$B$271))=0,"",INDEX([2]pivotTable!AO$3:AO$308,MATCH(totalExpenditure!$A251,[2]pivotTable!$A$3:$A$308,0))/100*INDEX(gDP!BD$6:BD$271,MATCH(totalExpenditure!$A251,gDP!$B$6:$B$271)))</f>
        <v/>
      </c>
      <c r="AP251" s="77" t="str">
        <f>IF(INDEX([2]pivotTable!AP$3:AP$308,MATCH(totalExpenditure!$A251,[2]pivotTable!$A$3:$A$308,0))/100*INDEX(gDP!BE$6:BE$271,MATCH(totalExpenditure!$A251,gDP!$B$6:$B$271))=0,"",INDEX([2]pivotTable!AP$3:AP$308,MATCH(totalExpenditure!$A251,[2]pivotTable!$A$3:$A$308,0))/100*INDEX(gDP!BE$6:BE$271,MATCH(totalExpenditure!$A251,gDP!$B$6:$B$271)))</f>
        <v/>
      </c>
      <c r="AQ251" s="77" t="str">
        <f>IF(INDEX([2]pivotTable!AQ$3:AQ$308,MATCH(totalExpenditure!$A251,[2]pivotTable!$A$3:$A$308,0))/100*INDEX(gDP!BF$6:BF$271,MATCH(totalExpenditure!$A251,gDP!$B$6:$B$271))=0,"",INDEX([2]pivotTable!AQ$3:AQ$308,MATCH(totalExpenditure!$A251,[2]pivotTable!$A$3:$A$308,0))/100*INDEX(gDP!BF$6:BF$271,MATCH(totalExpenditure!$A251,gDP!$B$6:$B$271)))</f>
        <v/>
      </c>
      <c r="AR251" s="77" t="str">
        <f>IF(INDEX([2]pivotTable!AR$3:AR$308,MATCH(totalExpenditure!$A251,[2]pivotTable!$A$3:$A$308,0))/100*INDEX(gDP!BG$6:BG$271,MATCH(totalExpenditure!$A251,gDP!$B$6:$B$271))=0,"",INDEX([2]pivotTable!AR$3:AR$308,MATCH(totalExpenditure!$A251,[2]pivotTable!$A$3:$A$308,0))/100*INDEX(gDP!BG$6:BG$271,MATCH(totalExpenditure!$A251,gDP!$B$6:$B$271)))</f>
        <v/>
      </c>
      <c r="AS251" s="77" t="str">
        <f>IF(INDEX([2]pivotTable!AS$3:AS$308,MATCH(totalExpenditure!$A251,[2]pivotTable!$A$3:$A$308,0))/100*INDEX(gDP!BH$6:BH$271,MATCH(totalExpenditure!$A251,gDP!$B$6:$B$271))=0,"",INDEX([2]pivotTable!AS$3:AS$308,MATCH(totalExpenditure!$A251,[2]pivotTable!$A$3:$A$308,0))/100*INDEX(gDP!BH$6:BH$271,MATCH(totalExpenditure!$A251,gDP!$B$6:$B$271)))</f>
        <v/>
      </c>
      <c r="AT251" s="77" t="str">
        <f>IF(INDEX([2]pivotTable!AT$3:AT$308,MATCH(totalExpenditure!$A251,[2]pivotTable!$A$3:$A$308,0))/100*INDEX(gDP!BI$6:BI$271,MATCH(totalExpenditure!$A251,gDP!$B$6:$B$271))=0,"",INDEX([2]pivotTable!AT$3:AT$308,MATCH(totalExpenditure!$A251,[2]pivotTable!$A$3:$A$308,0))/100*INDEX(gDP!BI$6:BI$271,MATCH(totalExpenditure!$A251,gDP!$B$6:$B$271)))</f>
        <v/>
      </c>
      <c r="AU251" s="77">
        <f>IF(INDEX([2]pivotTable!AU$3:AU$308,MATCH(totalExpenditure!$A251,[2]pivotTable!$A$3:$A$308,0))/100*INDEX(gDP!BJ$6:BJ$271,MATCH(totalExpenditure!$A251,gDP!$B$6:$B$271))=0,"",INDEX([2]pivotTable!AU$3:AU$308,MATCH(totalExpenditure!$A251,[2]pivotTable!$A$3:$A$308,0))/100*INDEX(gDP!BJ$6:BJ$271,MATCH(totalExpenditure!$A251,gDP!$B$6:$B$271)))</f>
        <v>708555964.28608835</v>
      </c>
      <c r="AV251" s="77">
        <f>IF(INDEX([2]pivotTable!AV$3:AV$308,MATCH(totalExpenditure!$A251,[2]pivotTable!$A$3:$A$308,0))/100*INDEX(gDP!BK$6:BK$271,MATCH(totalExpenditure!$A251,gDP!$B$6:$B$271))=0,"",INDEX([2]pivotTable!AV$3:AV$308,MATCH(totalExpenditure!$A251,[2]pivotTable!$A$3:$A$308,0))/100*INDEX(gDP!BK$6:BK$271,MATCH(totalExpenditure!$A251,gDP!$B$6:$B$271)))</f>
        <v>701145668.57265532</v>
      </c>
      <c r="AW251" s="77" t="str">
        <f>IF(INDEX([2]pivotTable!AW$3:AW$308,MATCH(totalExpenditure!$A251,[2]pivotTable!$A$3:$A$308,0))/100*INDEX(gDP!BL$6:BL$271,MATCH(totalExpenditure!$A251,gDP!$B$6:$B$271))=0,"",INDEX([2]pivotTable!AW$3:AW$308,MATCH(totalExpenditure!$A251,[2]pivotTable!$A$3:$A$308,0))/100*INDEX(gDP!BL$6:BL$271,MATCH(totalExpenditure!$A251,gDP!$B$6:$B$271)))</f>
        <v/>
      </c>
      <c r="AX251" s="77" t="str">
        <f>IF(INDEX([2]pivotTable!AX$3:AX$308,MATCH(totalExpenditure!$A251,[2]pivotTable!$A$3:$A$308,0))/100*INDEX(gDP!BM$6:BM$271,MATCH(totalExpenditure!$A251,gDP!$B$6:$B$271))=0,"",INDEX([2]pivotTable!AX$3:AX$308,MATCH(totalExpenditure!$A251,[2]pivotTable!$A$3:$A$308,0))/100*INDEX(gDP!BM$6:BM$271,MATCH(totalExpenditure!$A251,gDP!$B$6:$B$271)))</f>
        <v/>
      </c>
      <c r="AY251" s="77" t="str">
        <f>IF(INDEX([2]pivotTable!AY$3:AY$308,MATCH(totalExpenditure!$A251,[2]pivotTable!$A$3:$A$308,0))/100*INDEX(gDP!BN$6:BN$271,MATCH(totalExpenditure!$A251,gDP!$B$6:$B$271))=0,"",INDEX([2]pivotTable!AY$3:AY$308,MATCH(totalExpenditure!$A251,[2]pivotTable!$A$3:$A$308,0))/100*INDEX(gDP!BN$6:BN$271,MATCH(totalExpenditure!$A251,gDP!$B$6:$B$271)))</f>
        <v/>
      </c>
      <c r="AZ251" s="77" t="str">
        <f>IF(INDEX([2]pivotTable!AZ$3:AZ$308,MATCH(totalExpenditure!$A251,[2]pivotTable!$A$3:$A$308,0))/100*INDEX(gDP!BO$6:BO$271,MATCH(totalExpenditure!$A251,gDP!$B$6:$B$271))=0,"",INDEX([2]pivotTable!AZ$3:AZ$308,MATCH(totalExpenditure!$A251,[2]pivotTable!$A$3:$A$308,0))/100*INDEX(gDP!BO$6:BO$271,MATCH(totalExpenditure!$A251,gDP!$B$6:$B$271)))</f>
        <v/>
      </c>
      <c r="BA251" s="77" t="str">
        <f>IF(INDEX([2]pivotTable!B$310:B$615,MATCH(totalExpenditure!$A251,[2]pivotTable!$A$310:$A$615,0))/100*INDEX(gDP!Q$6:Q$271,MATCH(totalExpenditure!$A251,gDP!$B$6:$B$271))=0,"",INDEX([2]pivotTable!B$310:B$615,MATCH(totalExpenditure!$A251,[2]pivotTable!$A$310:$A$615,0))/100*INDEX(gDP!Q$6:Q$271,MATCH(totalExpenditure!$A251,gDP!$B$6:$B$271)))</f>
        <v/>
      </c>
      <c r="BB251" s="77" t="str">
        <f>IF(INDEX([2]pivotTable!C$310:C$615,MATCH(totalExpenditure!$A251,[2]pivotTable!$A$310:$A$615,0))/100*INDEX(gDP!R$6:R$271,MATCH(totalExpenditure!$A251,gDP!$B$6:$B$271))=0,"",INDEX([2]pivotTable!C$310:C$615,MATCH(totalExpenditure!$A251,[2]pivotTable!$A$310:$A$615,0))/100*INDEX(gDP!R$6:R$271,MATCH(totalExpenditure!$A251,gDP!$B$6:$B$271)))</f>
        <v/>
      </c>
      <c r="BC251" s="77" t="str">
        <f>IF(INDEX([2]pivotTable!D$310:D$615,MATCH(totalExpenditure!$A251,[2]pivotTable!$A$310:$A$615,0))/100*INDEX(gDP!S$6:S$271,MATCH(totalExpenditure!$A251,gDP!$B$6:$B$271))=0,"",INDEX([2]pivotTable!D$310:D$615,MATCH(totalExpenditure!$A251,[2]pivotTable!$A$310:$A$615,0))/100*INDEX(gDP!S$6:S$271,MATCH(totalExpenditure!$A251,gDP!$B$6:$B$271)))</f>
        <v/>
      </c>
      <c r="BD251" s="77" t="str">
        <f>IF(INDEX([2]pivotTable!E$310:E$615,MATCH(totalExpenditure!$A251,[2]pivotTable!$A$310:$A$615,0))/100*INDEX(gDP!T$6:T$271,MATCH(totalExpenditure!$A251,gDP!$B$6:$B$271))=0,"",INDEX([2]pivotTable!E$310:E$615,MATCH(totalExpenditure!$A251,[2]pivotTable!$A$310:$A$615,0))/100*INDEX(gDP!T$6:T$271,MATCH(totalExpenditure!$A251,gDP!$B$6:$B$271)))</f>
        <v/>
      </c>
      <c r="BE251" s="77" t="str">
        <f>IF(INDEX([2]pivotTable!F$310:F$615,MATCH(totalExpenditure!$A251,[2]pivotTable!$A$310:$A$615,0))/100*INDEX(gDP!U$6:U$271,MATCH(totalExpenditure!$A251,gDP!$B$6:$B$271))=0,"",INDEX([2]pivotTable!F$310:F$615,MATCH(totalExpenditure!$A251,[2]pivotTable!$A$310:$A$615,0))/100*INDEX(gDP!U$6:U$271,MATCH(totalExpenditure!$A251,gDP!$B$6:$B$271)))</f>
        <v/>
      </c>
      <c r="BF251" s="77" t="str">
        <f>IF(INDEX([2]pivotTable!G$310:G$615,MATCH(totalExpenditure!$A251,[2]pivotTable!$A$310:$A$615,0))/100*INDEX(gDP!V$6:V$271,MATCH(totalExpenditure!$A251,gDP!$B$6:$B$271))=0,"",INDEX([2]pivotTable!G$310:G$615,MATCH(totalExpenditure!$A251,[2]pivotTable!$A$310:$A$615,0))/100*INDEX(gDP!V$6:V$271,MATCH(totalExpenditure!$A251,gDP!$B$6:$B$271)))</f>
        <v/>
      </c>
      <c r="BG251" s="77" t="str">
        <f>IF(INDEX([2]pivotTable!H$310:H$615,MATCH(totalExpenditure!$A251,[2]pivotTable!$A$310:$A$615,0))/100*INDEX(gDP!W$6:W$271,MATCH(totalExpenditure!$A251,gDP!$B$6:$B$271))=0,"",INDEX([2]pivotTable!H$310:H$615,MATCH(totalExpenditure!$A251,[2]pivotTable!$A$310:$A$615,0))/100*INDEX(gDP!W$6:W$271,MATCH(totalExpenditure!$A251,gDP!$B$6:$B$271)))</f>
        <v/>
      </c>
      <c r="BH251" s="77" t="str">
        <f>IF(INDEX([2]pivotTable!I$310:I$615,MATCH(totalExpenditure!$A251,[2]pivotTable!$A$310:$A$615,0))/100*INDEX(gDP!X$6:X$271,MATCH(totalExpenditure!$A251,gDP!$B$6:$B$271))=0,"",INDEX([2]pivotTable!I$310:I$615,MATCH(totalExpenditure!$A251,[2]pivotTable!$A$310:$A$615,0))/100*INDEX(gDP!X$6:X$271,MATCH(totalExpenditure!$A251,gDP!$B$6:$B$271)))</f>
        <v/>
      </c>
      <c r="BI251" s="77" t="str">
        <f>IF(INDEX([2]pivotTable!J$310:J$615,MATCH(totalExpenditure!$A251,[2]pivotTable!$A$310:$A$615,0))/100*INDEX(gDP!Y$6:Y$271,MATCH(totalExpenditure!$A251,gDP!$B$6:$B$271))=0,"",INDEX([2]pivotTable!J$310:J$615,MATCH(totalExpenditure!$A251,[2]pivotTable!$A$310:$A$615,0))/100*INDEX(gDP!Y$6:Y$271,MATCH(totalExpenditure!$A251,gDP!$B$6:$B$271)))</f>
        <v/>
      </c>
      <c r="BJ251" s="77" t="str">
        <f>IF(INDEX([2]pivotTable!K$310:K$615,MATCH(totalExpenditure!$A251,[2]pivotTable!$A$310:$A$615,0))/100*INDEX(gDP!Z$6:Z$271,MATCH(totalExpenditure!$A251,gDP!$B$6:$B$271))=0,"",INDEX([2]pivotTable!K$310:K$615,MATCH(totalExpenditure!$A251,[2]pivotTable!$A$310:$A$615,0))/100*INDEX(gDP!Z$6:Z$271,MATCH(totalExpenditure!$A251,gDP!$B$6:$B$271)))</f>
        <v/>
      </c>
      <c r="BK251" s="77" t="str">
        <f>IF(INDEX([2]pivotTable!L$310:L$615,MATCH(totalExpenditure!$A251,[2]pivotTable!$A$310:$A$615,0))/100*INDEX(gDP!AA$6:AA$271,MATCH(totalExpenditure!$A251,gDP!$B$6:$B$271))=0,"",INDEX([2]pivotTable!L$310:L$615,MATCH(totalExpenditure!$A251,[2]pivotTable!$A$310:$A$615,0))/100*INDEX(gDP!AA$6:AA$271,MATCH(totalExpenditure!$A251,gDP!$B$6:$B$271)))</f>
        <v/>
      </c>
      <c r="BL251" s="77" t="str">
        <f>IF(INDEX([2]pivotTable!M$310:M$615,MATCH(totalExpenditure!$A251,[2]pivotTable!$A$310:$A$615,0))/100*INDEX(gDP!AB$6:AB$271,MATCH(totalExpenditure!$A251,gDP!$B$6:$B$271))=0,"",INDEX([2]pivotTable!M$310:M$615,MATCH(totalExpenditure!$A251,[2]pivotTable!$A$310:$A$615,0))/100*INDEX(gDP!AB$6:AB$271,MATCH(totalExpenditure!$A251,gDP!$B$6:$B$271)))</f>
        <v/>
      </c>
      <c r="BM251" s="77" t="str">
        <f>IF(INDEX([2]pivotTable!N$310:N$615,MATCH(totalExpenditure!$A251,[2]pivotTable!$A$310:$A$615,0))/100*INDEX(gDP!AC$6:AC$271,MATCH(totalExpenditure!$A251,gDP!$B$6:$B$271))=0,"",INDEX([2]pivotTable!N$310:N$615,MATCH(totalExpenditure!$A251,[2]pivotTable!$A$310:$A$615,0))/100*INDEX(gDP!AC$6:AC$271,MATCH(totalExpenditure!$A251,gDP!$B$6:$B$271)))</f>
        <v/>
      </c>
      <c r="BN251" s="77" t="str">
        <f>IF(INDEX([2]pivotTable!O$310:O$615,MATCH(totalExpenditure!$A251,[2]pivotTable!$A$310:$A$615,0))/100*INDEX(gDP!AD$6:AD$271,MATCH(totalExpenditure!$A251,gDP!$B$6:$B$271))=0,"",INDEX([2]pivotTable!O$310:O$615,MATCH(totalExpenditure!$A251,[2]pivotTable!$A$310:$A$615,0))/100*INDEX(gDP!AD$6:AD$271,MATCH(totalExpenditure!$A251,gDP!$B$6:$B$271)))</f>
        <v/>
      </c>
      <c r="BO251" s="77" t="str">
        <f>IF(INDEX([2]pivotTable!P$310:P$615,MATCH(totalExpenditure!$A251,[2]pivotTable!$A$310:$A$615,0))/100*INDEX(gDP!AE$6:AE$271,MATCH(totalExpenditure!$A251,gDP!$B$6:$B$271))=0,"",INDEX([2]pivotTable!P$310:P$615,MATCH(totalExpenditure!$A251,[2]pivotTable!$A$310:$A$615,0))/100*INDEX(gDP!AE$6:AE$271,MATCH(totalExpenditure!$A251,gDP!$B$6:$B$271)))</f>
        <v/>
      </c>
      <c r="BP251" s="77" t="str">
        <f>IF(INDEX([2]pivotTable!Q$310:Q$615,MATCH(totalExpenditure!$A251,[2]pivotTable!$A$310:$A$615,0))/100*INDEX(gDP!AF$6:AF$271,MATCH(totalExpenditure!$A251,gDP!$B$6:$B$271))=0,"",INDEX([2]pivotTable!Q$310:Q$615,MATCH(totalExpenditure!$A251,[2]pivotTable!$A$310:$A$615,0))/100*INDEX(gDP!AF$6:AF$271,MATCH(totalExpenditure!$A251,gDP!$B$6:$B$271)))</f>
        <v/>
      </c>
      <c r="BQ251" s="77" t="str">
        <f>IF(INDEX([2]pivotTable!R$310:R$615,MATCH(totalExpenditure!$A251,[2]pivotTable!$A$310:$A$615,0))/100*INDEX(gDP!AG$6:AG$271,MATCH(totalExpenditure!$A251,gDP!$B$6:$B$271))=0,"",INDEX([2]pivotTable!R$310:R$615,MATCH(totalExpenditure!$A251,[2]pivotTable!$A$310:$A$615,0))/100*INDEX(gDP!AG$6:AG$271,MATCH(totalExpenditure!$A251,gDP!$B$6:$B$271)))</f>
        <v/>
      </c>
      <c r="BR251" s="77" t="str">
        <f>IF(INDEX([2]pivotTable!S$310:S$615,MATCH(totalExpenditure!$A251,[2]pivotTable!$A$310:$A$615,0))/100*INDEX(gDP!AH$6:AH$271,MATCH(totalExpenditure!$A251,gDP!$B$6:$B$271))=0,"",INDEX([2]pivotTable!S$310:S$615,MATCH(totalExpenditure!$A251,[2]pivotTable!$A$310:$A$615,0))/100*INDEX(gDP!AH$6:AH$271,MATCH(totalExpenditure!$A251,gDP!$B$6:$B$271)))</f>
        <v/>
      </c>
      <c r="BS251" s="77" t="str">
        <f>IF(INDEX([2]pivotTable!T$310:T$615,MATCH(totalExpenditure!$A251,[2]pivotTable!$A$310:$A$615,0))/100*INDEX(gDP!AI$6:AI$271,MATCH(totalExpenditure!$A251,gDP!$B$6:$B$271))=0,"",INDEX([2]pivotTable!T$310:T$615,MATCH(totalExpenditure!$A251,[2]pivotTable!$A$310:$A$615,0))/100*INDEX(gDP!AI$6:AI$271,MATCH(totalExpenditure!$A251,gDP!$B$6:$B$271)))</f>
        <v/>
      </c>
      <c r="BT251" s="77" t="str">
        <f>IF(INDEX([2]pivotTable!U$310:U$615,MATCH(totalExpenditure!$A251,[2]pivotTable!$A$310:$A$615,0))/100*INDEX(gDP!AJ$6:AJ$271,MATCH(totalExpenditure!$A251,gDP!$B$6:$B$271))=0,"",INDEX([2]pivotTable!U$310:U$615,MATCH(totalExpenditure!$A251,[2]pivotTable!$A$310:$A$615,0))/100*INDEX(gDP!AJ$6:AJ$271,MATCH(totalExpenditure!$A251,gDP!$B$6:$B$271)))</f>
        <v/>
      </c>
      <c r="BU251" s="77" t="str">
        <f>IF(INDEX([2]pivotTable!V$310:V$615,MATCH(totalExpenditure!$A251,[2]pivotTable!$A$310:$A$615,0))/100*INDEX(gDP!AK$6:AK$271,MATCH(totalExpenditure!$A251,gDP!$B$6:$B$271))=0,"",INDEX([2]pivotTable!V$310:V$615,MATCH(totalExpenditure!$A251,[2]pivotTable!$A$310:$A$615,0))/100*INDEX(gDP!AK$6:AK$271,MATCH(totalExpenditure!$A251,gDP!$B$6:$B$271)))</f>
        <v/>
      </c>
      <c r="BV251" s="77" t="str">
        <f>IF(INDEX([2]pivotTable!W$310:W$615,MATCH(totalExpenditure!$A251,[2]pivotTable!$A$310:$A$615,0))/100*INDEX(gDP!AL$6:AL$271,MATCH(totalExpenditure!$A251,gDP!$B$6:$B$271))=0,"",INDEX([2]pivotTable!W$310:W$615,MATCH(totalExpenditure!$A251,[2]pivotTable!$A$310:$A$615,0))/100*INDEX(gDP!AL$6:AL$271,MATCH(totalExpenditure!$A251,gDP!$B$6:$B$271)))</f>
        <v/>
      </c>
      <c r="BW251" s="77" t="str">
        <f>IF(INDEX([2]pivotTable!X$310:X$615,MATCH(totalExpenditure!$A251,[2]pivotTable!$A$310:$A$615,0))/100*INDEX(gDP!AM$6:AM$271,MATCH(totalExpenditure!$A251,gDP!$B$6:$B$271))=0,"",INDEX([2]pivotTable!X$310:X$615,MATCH(totalExpenditure!$A251,[2]pivotTable!$A$310:$A$615,0))/100*INDEX(gDP!AM$6:AM$271,MATCH(totalExpenditure!$A251,gDP!$B$6:$B$271)))</f>
        <v/>
      </c>
      <c r="BX251" s="77" t="str">
        <f>IF(INDEX([2]pivotTable!Y$310:Y$615,MATCH(totalExpenditure!$A251,[2]pivotTable!$A$310:$A$615,0))/100*INDEX(gDP!AN$6:AN$271,MATCH(totalExpenditure!$A251,gDP!$B$6:$B$271))=0,"",INDEX([2]pivotTable!Y$310:Y$615,MATCH(totalExpenditure!$A251,[2]pivotTable!$A$310:$A$615,0))/100*INDEX(gDP!AN$6:AN$271,MATCH(totalExpenditure!$A251,gDP!$B$6:$B$271)))</f>
        <v/>
      </c>
      <c r="BY251" s="77" t="str">
        <f>IF(INDEX([2]pivotTable!Z$310:Z$615,MATCH(totalExpenditure!$A251,[2]pivotTable!$A$310:$A$615,0))/100*INDEX(gDP!AO$6:AO$271,MATCH(totalExpenditure!$A251,gDP!$B$6:$B$271))=0,"",INDEX([2]pivotTable!Z$310:Z$615,MATCH(totalExpenditure!$A251,[2]pivotTable!$A$310:$A$615,0))/100*INDEX(gDP!AO$6:AO$271,MATCH(totalExpenditure!$A251,gDP!$B$6:$B$271)))</f>
        <v/>
      </c>
      <c r="BZ251" s="77" t="str">
        <f>IF(INDEX([2]pivotTable!AA$310:AA$615,MATCH(totalExpenditure!$A251,[2]pivotTable!$A$310:$A$615,0))/100*INDEX(gDP!AP$6:AP$271,MATCH(totalExpenditure!$A251,gDP!$B$6:$B$271))=0,"",INDEX([2]pivotTable!AA$310:AA$615,MATCH(totalExpenditure!$A251,[2]pivotTable!$A$310:$A$615,0))/100*INDEX(gDP!AP$6:AP$271,MATCH(totalExpenditure!$A251,gDP!$B$6:$B$271)))</f>
        <v/>
      </c>
      <c r="CA251" s="77" t="str">
        <f>IF(INDEX([2]pivotTable!AB$310:AB$615,MATCH(totalExpenditure!$A251,[2]pivotTable!$A$310:$A$615,0))/100*INDEX(gDP!AQ$6:AQ$271,MATCH(totalExpenditure!$A251,gDP!$B$6:$B$271))=0,"",INDEX([2]pivotTable!AB$310:AB$615,MATCH(totalExpenditure!$A251,[2]pivotTable!$A$310:$A$615,0))/100*INDEX(gDP!AQ$6:AQ$271,MATCH(totalExpenditure!$A251,gDP!$B$6:$B$271)))</f>
        <v/>
      </c>
      <c r="CB251" s="77" t="str">
        <f>IF(INDEX([2]pivotTable!AC$310:AC$615,MATCH(totalExpenditure!$A251,[2]pivotTable!$A$310:$A$615,0))/100*INDEX(gDP!AR$6:AR$271,MATCH(totalExpenditure!$A251,gDP!$B$6:$B$271))=0,"",INDEX([2]pivotTable!AC$310:AC$615,MATCH(totalExpenditure!$A251,[2]pivotTable!$A$310:$A$615,0))/100*INDEX(gDP!AR$6:AR$271,MATCH(totalExpenditure!$A251,gDP!$B$6:$B$271)))</f>
        <v/>
      </c>
      <c r="CC251" s="77" t="str">
        <f>IF(INDEX([2]pivotTable!AD$310:AD$615,MATCH(totalExpenditure!$A251,[2]pivotTable!$A$310:$A$615,0))/100*INDEX(gDP!AS$6:AS$271,MATCH(totalExpenditure!$A251,gDP!$B$6:$B$271))=0,"",INDEX([2]pivotTable!AD$310:AD$615,MATCH(totalExpenditure!$A251,[2]pivotTable!$A$310:$A$615,0))/100*INDEX(gDP!AS$6:AS$271,MATCH(totalExpenditure!$A251,gDP!$B$6:$B$271)))</f>
        <v/>
      </c>
      <c r="CD251" s="77" t="str">
        <f>IF(INDEX([2]pivotTable!AE$310:AE$615,MATCH(totalExpenditure!$A251,[2]pivotTable!$A$310:$A$615,0))/100*INDEX(gDP!AT$6:AT$271,MATCH(totalExpenditure!$A251,gDP!$B$6:$B$271))=0,"",INDEX([2]pivotTable!AE$310:AE$615,MATCH(totalExpenditure!$A251,[2]pivotTable!$A$310:$A$615,0))/100*INDEX(gDP!AT$6:AT$271,MATCH(totalExpenditure!$A251,gDP!$B$6:$B$271)))</f>
        <v/>
      </c>
      <c r="CE251" s="77" t="str">
        <f>IF(INDEX([2]pivotTable!AF$310:AF$615,MATCH(totalExpenditure!$A251,[2]pivotTable!$A$310:$A$615,0))/100*INDEX(gDP!AU$6:AU$271,MATCH(totalExpenditure!$A251,gDP!$B$6:$B$271))=0,"",INDEX([2]pivotTable!AF$310:AF$615,MATCH(totalExpenditure!$A251,[2]pivotTable!$A$310:$A$615,0))/100*INDEX(gDP!AU$6:AU$271,MATCH(totalExpenditure!$A251,gDP!$B$6:$B$271)))</f>
        <v/>
      </c>
      <c r="CF251" s="77" t="str">
        <f>IF(INDEX([2]pivotTable!AG$310:AG$615,MATCH(totalExpenditure!$A251,[2]pivotTable!$A$310:$A$615,0))/100*INDEX(gDP!AV$6:AV$271,MATCH(totalExpenditure!$A251,gDP!$B$6:$B$271))=0,"",INDEX([2]pivotTable!AG$310:AG$615,MATCH(totalExpenditure!$A251,[2]pivotTable!$A$310:$A$615,0))/100*INDEX(gDP!AV$6:AV$271,MATCH(totalExpenditure!$A251,gDP!$B$6:$B$271)))</f>
        <v/>
      </c>
      <c r="CG251" s="77" t="str">
        <f>IF(INDEX([2]pivotTable!AH$310:AH$615,MATCH(totalExpenditure!$A251,[2]pivotTable!$A$310:$A$615,0))/100*INDEX(gDP!AW$6:AW$271,MATCH(totalExpenditure!$A251,gDP!$B$6:$B$271))=0,"",INDEX([2]pivotTable!AH$310:AH$615,MATCH(totalExpenditure!$A251,[2]pivotTable!$A$310:$A$615,0))/100*INDEX(gDP!AW$6:AW$271,MATCH(totalExpenditure!$A251,gDP!$B$6:$B$271)))</f>
        <v/>
      </c>
      <c r="CH251" s="77" t="str">
        <f>IF(INDEX([2]pivotTable!AI$310:AI$615,MATCH(totalExpenditure!$A251,[2]pivotTable!$A$310:$A$615,0))/100*INDEX(gDP!AX$6:AX$271,MATCH(totalExpenditure!$A251,gDP!$B$6:$B$271))=0,"",INDEX([2]pivotTable!AI$310:AI$615,MATCH(totalExpenditure!$A251,[2]pivotTable!$A$310:$A$615,0))/100*INDEX(gDP!AX$6:AX$271,MATCH(totalExpenditure!$A251,gDP!$B$6:$B$271)))</f>
        <v/>
      </c>
      <c r="CI251" s="77" t="str">
        <f>IF(INDEX([2]pivotTable!AJ$310:AJ$615,MATCH(totalExpenditure!$A251,[2]pivotTable!$A$310:$A$615,0))/100*INDEX(gDP!AY$6:AY$271,MATCH(totalExpenditure!$A251,gDP!$B$6:$B$271))=0,"",INDEX([2]pivotTable!AJ$310:AJ$615,MATCH(totalExpenditure!$A251,[2]pivotTable!$A$310:$A$615,0))/100*INDEX(gDP!AY$6:AY$271,MATCH(totalExpenditure!$A251,gDP!$B$6:$B$271)))</f>
        <v/>
      </c>
      <c r="CJ251" s="77" t="str">
        <f>IF(INDEX([2]pivotTable!AK$310:AK$615,MATCH(totalExpenditure!$A251,[2]pivotTable!$A$310:$A$615,0))/100*INDEX(gDP!AZ$6:AZ$271,MATCH(totalExpenditure!$A251,gDP!$B$6:$B$271))=0,"",INDEX([2]pivotTable!AK$310:AK$615,MATCH(totalExpenditure!$A251,[2]pivotTable!$A$310:$A$615,0))/100*INDEX(gDP!AZ$6:AZ$271,MATCH(totalExpenditure!$A251,gDP!$B$6:$B$271)))</f>
        <v/>
      </c>
      <c r="CK251" s="77" t="str">
        <f>IF(INDEX([2]pivotTable!AL$310:AL$615,MATCH(totalExpenditure!$A251,[2]pivotTable!$A$310:$A$615,0))/100*INDEX(gDP!BA$6:BA$271,MATCH(totalExpenditure!$A251,gDP!$B$6:$B$271))=0,"",INDEX([2]pivotTable!AL$310:AL$615,MATCH(totalExpenditure!$A251,[2]pivotTable!$A$310:$A$615,0))/100*INDEX(gDP!BA$6:BA$271,MATCH(totalExpenditure!$A251,gDP!$B$6:$B$271)))</f>
        <v/>
      </c>
      <c r="CL251" s="77" t="str">
        <f>IF(INDEX([2]pivotTable!AM$310:AM$615,MATCH(totalExpenditure!$A251,[2]pivotTable!$A$310:$A$615,0))/100*INDEX(gDP!BB$6:BB$271,MATCH(totalExpenditure!$A251,gDP!$B$6:$B$271))=0,"",INDEX([2]pivotTable!AM$310:AM$615,MATCH(totalExpenditure!$A251,[2]pivotTable!$A$310:$A$615,0))/100*INDEX(gDP!BB$6:BB$271,MATCH(totalExpenditure!$A251,gDP!$B$6:$B$271)))</f>
        <v/>
      </c>
      <c r="CM251" s="77" t="str">
        <f>IF(INDEX([2]pivotTable!AN$310:AN$615,MATCH(totalExpenditure!$A251,[2]pivotTable!$A$310:$A$615,0))/100*INDEX(gDP!BC$6:BC$271,MATCH(totalExpenditure!$A251,gDP!$B$6:$B$271))=0,"",INDEX([2]pivotTable!AN$310:AN$615,MATCH(totalExpenditure!$A251,[2]pivotTable!$A$310:$A$615,0))/100*INDEX(gDP!BC$6:BC$271,MATCH(totalExpenditure!$A251,gDP!$B$6:$B$271)))</f>
        <v/>
      </c>
      <c r="CN251" s="77" t="str">
        <f>IF(INDEX([2]pivotTable!AO$310:AO$615,MATCH(totalExpenditure!$A251,[2]pivotTable!$A$310:$A$615,0))/100*INDEX(gDP!BD$6:BD$271,MATCH(totalExpenditure!$A251,gDP!$B$6:$B$271))=0,"",INDEX([2]pivotTable!AO$310:AO$615,MATCH(totalExpenditure!$A251,[2]pivotTable!$A$310:$A$615,0))/100*INDEX(gDP!BD$6:BD$271,MATCH(totalExpenditure!$A251,gDP!$B$6:$B$271)))</f>
        <v/>
      </c>
      <c r="CO251" s="77" t="str">
        <f>IF(INDEX([2]pivotTable!AP$310:AP$615,MATCH(totalExpenditure!$A251,[2]pivotTable!$A$310:$A$615,0))/100*INDEX(gDP!BE$6:BE$271,MATCH(totalExpenditure!$A251,gDP!$B$6:$B$271))=0,"",INDEX([2]pivotTable!AP$310:AP$615,MATCH(totalExpenditure!$A251,[2]pivotTable!$A$310:$A$615,0))/100*INDEX(gDP!BE$6:BE$271,MATCH(totalExpenditure!$A251,gDP!$B$6:$B$271)))</f>
        <v/>
      </c>
      <c r="CP251" s="77" t="str">
        <f>IF(INDEX([2]pivotTable!AQ$310:AQ$615,MATCH(totalExpenditure!$A251,[2]pivotTable!$A$310:$A$615,0))/100*INDEX(gDP!BF$6:BF$271,MATCH(totalExpenditure!$A251,gDP!$B$6:$B$271))=0,"",INDEX([2]pivotTable!AQ$310:AQ$615,MATCH(totalExpenditure!$A251,[2]pivotTable!$A$310:$A$615,0))/100*INDEX(gDP!BF$6:BF$271,MATCH(totalExpenditure!$A251,gDP!$B$6:$B$271)))</f>
        <v/>
      </c>
      <c r="CQ251" s="77" t="str">
        <f>IF(INDEX([2]pivotTable!AR$310:AR$615,MATCH(totalExpenditure!$A251,[2]pivotTable!$A$310:$A$615,0))/100*INDEX(gDP!BG$6:BG$271,MATCH(totalExpenditure!$A251,gDP!$B$6:$B$271))=0,"",INDEX([2]pivotTable!AR$310:AR$615,MATCH(totalExpenditure!$A251,[2]pivotTable!$A$310:$A$615,0))/100*INDEX(gDP!BG$6:BG$271,MATCH(totalExpenditure!$A251,gDP!$B$6:$B$271)))</f>
        <v/>
      </c>
      <c r="CR251" s="77" t="str">
        <f>IF(INDEX([2]pivotTable!AS$310:AS$615,MATCH(totalExpenditure!$A251,[2]pivotTable!$A$310:$A$615,0))/100*INDEX(gDP!BH$6:BH$271,MATCH(totalExpenditure!$A251,gDP!$B$6:$B$271))=0,"",INDEX([2]pivotTable!AS$310:AS$615,MATCH(totalExpenditure!$A251,[2]pivotTable!$A$310:$A$615,0))/100*INDEX(gDP!BH$6:BH$271,MATCH(totalExpenditure!$A251,gDP!$B$6:$B$271)))</f>
        <v/>
      </c>
      <c r="CS251" s="77" t="str">
        <f>IF(INDEX([2]pivotTable!AT$310:AT$615,MATCH(totalExpenditure!$A251,[2]pivotTable!$A$310:$A$615,0))/100*INDEX(gDP!BI$6:BI$271,MATCH(totalExpenditure!$A251,gDP!$B$6:$B$271))=0,"",INDEX([2]pivotTable!AT$310:AT$615,MATCH(totalExpenditure!$A251,[2]pivotTable!$A$310:$A$615,0))/100*INDEX(gDP!BI$6:BI$271,MATCH(totalExpenditure!$A251,gDP!$B$6:$B$271)))</f>
        <v/>
      </c>
      <c r="CT251" s="77">
        <f>IF(INDEX([2]pivotTable!AU$310:AU$615,MATCH(totalExpenditure!$A251,[2]pivotTable!$A$310:$A$615,0))/100*INDEX(gDP!BJ$6:BJ$271,MATCH(totalExpenditure!$A251,gDP!$B$6:$B$271))=0,"",INDEX([2]pivotTable!AU$310:AU$615,MATCH(totalExpenditure!$A251,[2]pivotTable!$A$310:$A$615,0))/100*INDEX(gDP!BJ$6:BJ$271,MATCH(totalExpenditure!$A251,gDP!$B$6:$B$271)))</f>
        <v>181134607.41148123</v>
      </c>
      <c r="CU251" s="77">
        <f>IF(INDEX([2]pivotTable!AV$310:AV$615,MATCH(totalExpenditure!$A251,[2]pivotTable!$A$310:$A$615,0))/100*INDEX(gDP!BK$6:BK$271,MATCH(totalExpenditure!$A251,gDP!$B$6:$B$271))=0,"",INDEX([2]pivotTable!AV$310:AV$615,MATCH(totalExpenditure!$A251,[2]pivotTable!$A$310:$A$615,0))/100*INDEX(gDP!BK$6:BK$271,MATCH(totalExpenditure!$A251,gDP!$B$6:$B$271)))</f>
        <v>484531559.58272934</v>
      </c>
      <c r="CV251" s="77" t="str">
        <f>IF(INDEX([2]pivotTable!AW$310:AW$615,MATCH(totalExpenditure!$A251,[2]pivotTable!$A$310:$A$615,0))/100*INDEX(gDP!BL$6:BL$271,MATCH(totalExpenditure!$A251,gDP!$B$6:$B$271))=0,"",INDEX([2]pivotTable!AW$310:AW$615,MATCH(totalExpenditure!$A251,[2]pivotTable!$A$310:$A$615,0))/100*INDEX(gDP!BL$6:BL$271,MATCH(totalExpenditure!$A251,gDP!$B$6:$B$271)))</f>
        <v/>
      </c>
      <c r="CW251" s="77" t="str">
        <f>IF(INDEX([2]pivotTable!AX$310:AX$615,MATCH(totalExpenditure!$A251,[2]pivotTable!$A$310:$A$615,0))/100*INDEX(gDP!BM$6:BM$271,MATCH(totalExpenditure!$A251,gDP!$B$6:$B$271))=0,"",INDEX([2]pivotTable!AX$310:AX$615,MATCH(totalExpenditure!$A251,[2]pivotTable!$A$310:$A$615,0))/100*INDEX(gDP!BM$6:BM$271,MATCH(totalExpenditure!$A251,gDP!$B$6:$B$271)))</f>
        <v/>
      </c>
      <c r="CX251" s="77" t="str">
        <f>IF(INDEX([2]pivotTable!AY$310:AY$615,MATCH(totalExpenditure!$A251,[2]pivotTable!$A$310:$A$615,0))/100*INDEX(gDP!BN$6:BN$271,MATCH(totalExpenditure!$A251,gDP!$B$6:$B$271))=0,"",INDEX([2]pivotTable!AY$310:AY$615,MATCH(totalExpenditure!$A251,[2]pivotTable!$A$310:$A$615,0))/100*INDEX(gDP!BN$6:BN$271,MATCH(totalExpenditure!$A251,gDP!$B$6:$B$271)))</f>
        <v/>
      </c>
      <c r="CY251" s="77" t="str">
        <f>IF(INDEX([2]pivotTable!AZ$310:AZ$615,MATCH(totalExpenditure!$A251,[2]pivotTable!$A$310:$A$615,0))/100*INDEX(gDP!BO$6:BO$271,MATCH(totalExpenditure!$A251,gDP!$B$6:$B$271))=0,"",INDEX([2]pivotTable!AZ$310:AZ$615,MATCH(totalExpenditure!$A251,[2]pivotTable!$A$310:$A$615,0))/100*INDEX(gDP!BO$6:BO$271,MATCH(totalExpenditure!$A251,gDP!$B$6:$B$271)))</f>
        <v/>
      </c>
      <c r="CZ251" s="77" t="str">
        <f>IF(B251="","",IF(BA251="","",B251-B251+INDEX(gDP!Q$6:Q$271,MATCH(totalExpenditure!$A251,gDP!$B$6:$B$271))))</f>
        <v/>
      </c>
      <c r="DA251" s="77" t="str">
        <f>IF(C251="","",IF(BB251="","",C251-C251+INDEX(gDP!R$6:R$271,MATCH(totalExpenditure!$A251,gDP!$B$6:$B$271))))</f>
        <v/>
      </c>
      <c r="DB251" s="77" t="str">
        <f>IF(D251="","",IF(BC251="","",D251-D251+INDEX(gDP!S$6:S$271,MATCH(totalExpenditure!$A251,gDP!$B$6:$B$271))))</f>
        <v/>
      </c>
      <c r="DC251" s="77" t="str">
        <f>IF(E251="","",IF(BD251="","",E251-E251+INDEX(gDP!T$6:T$271,MATCH(totalExpenditure!$A251,gDP!$B$6:$B$271))))</f>
        <v/>
      </c>
      <c r="DD251" s="77" t="str">
        <f>IF(F251="","",IF(BE251="","",F251-F251+INDEX(gDP!U$6:U$271,MATCH(totalExpenditure!$A251,gDP!$B$6:$B$271))))</f>
        <v/>
      </c>
      <c r="DE251" s="77" t="str">
        <f>IF(G251="","",IF(BF251="","",G251-G251+INDEX(gDP!V$6:V$271,MATCH(totalExpenditure!$A251,gDP!$B$6:$B$271))))</f>
        <v/>
      </c>
      <c r="DF251" s="77" t="str">
        <f>IF(H251="","",IF(BG251="","",H251-H251+INDEX(gDP!W$6:W$271,MATCH(totalExpenditure!$A251,gDP!$B$6:$B$271))))</f>
        <v/>
      </c>
      <c r="DG251" s="77" t="str">
        <f>IF(I251="","",IF(BH251="","",I251-I251+INDEX(gDP!X$6:X$271,MATCH(totalExpenditure!$A251,gDP!$B$6:$B$271))))</f>
        <v/>
      </c>
      <c r="DH251" s="77" t="str">
        <f>IF(J251="","",IF(BI251="","",J251-J251+INDEX(gDP!Y$6:Y$271,MATCH(totalExpenditure!$A251,gDP!$B$6:$B$271))))</f>
        <v/>
      </c>
      <c r="DI251" s="77" t="str">
        <f>IF(K251="","",IF(BJ251="","",K251-K251+INDEX(gDP!Z$6:Z$271,MATCH(totalExpenditure!$A251,gDP!$B$6:$B$271))))</f>
        <v/>
      </c>
      <c r="DJ251" s="77" t="str">
        <f>IF(L251="","",IF(BK251="","",L251-L251+INDEX(gDP!AA$6:AA$271,MATCH(totalExpenditure!$A251,gDP!$B$6:$B$271))))</f>
        <v/>
      </c>
      <c r="DK251" s="77" t="str">
        <f>IF(M251="","",IF(BL251="","",M251-M251+INDEX(gDP!AB$6:AB$271,MATCH(totalExpenditure!$A251,gDP!$B$6:$B$271))))</f>
        <v/>
      </c>
      <c r="DL251" s="77" t="str">
        <f>IF(N251="","",IF(BM251="","",N251-N251+INDEX(gDP!AC$6:AC$271,MATCH(totalExpenditure!$A251,gDP!$B$6:$B$271))))</f>
        <v/>
      </c>
      <c r="DM251" s="77" t="str">
        <f>IF(O251="","",IF(BN251="","",O251-O251+INDEX(gDP!AD$6:AD$271,MATCH(totalExpenditure!$A251,gDP!$B$6:$B$271))))</f>
        <v/>
      </c>
      <c r="DN251" s="77" t="str">
        <f>IF(P251="","",IF(BO251="","",P251-P251+INDEX(gDP!AE$6:AE$271,MATCH(totalExpenditure!$A251,gDP!$B$6:$B$271))))</f>
        <v/>
      </c>
      <c r="DO251" s="77" t="str">
        <f>IF(Q251="","",IF(BP251="","",Q251-Q251+INDEX(gDP!AF$6:AF$271,MATCH(totalExpenditure!$A251,gDP!$B$6:$B$271))))</f>
        <v/>
      </c>
      <c r="DP251" s="77" t="str">
        <f>IF(R251="","",IF(BQ251="","",R251-R251+INDEX(gDP!AG$6:AG$271,MATCH(totalExpenditure!$A251,gDP!$B$6:$B$271))))</f>
        <v/>
      </c>
      <c r="DQ251" s="77" t="str">
        <f>IF(S251="","",IF(BR251="","",S251-S251+INDEX(gDP!AH$6:AH$271,MATCH(totalExpenditure!$A251,gDP!$B$6:$B$271))))</f>
        <v/>
      </c>
      <c r="DR251" s="77" t="str">
        <f>IF(T251="","",IF(BS251="","",T251-T251+INDEX(gDP!AI$6:AI$271,MATCH(totalExpenditure!$A251,gDP!$B$6:$B$271))))</f>
        <v/>
      </c>
      <c r="DS251" s="77" t="str">
        <f>IF(U251="","",IF(BT251="","",U251-U251+INDEX(gDP!AJ$6:AJ$271,MATCH(totalExpenditure!$A251,gDP!$B$6:$B$271))))</f>
        <v/>
      </c>
      <c r="DT251" s="77" t="str">
        <f>IF(V251="","",IF(BU251="","",V251-V251+INDEX(gDP!AK$6:AK$271,MATCH(totalExpenditure!$A251,gDP!$B$6:$B$271))))</f>
        <v/>
      </c>
      <c r="DU251" s="77" t="str">
        <f>IF(W251="","",IF(BV251="","",W251-W251+INDEX(gDP!AL$6:AL$271,MATCH(totalExpenditure!$A251,gDP!$B$6:$B$271))))</f>
        <v/>
      </c>
      <c r="DV251" s="77" t="str">
        <f>IF(X251="","",IF(BW251="","",X251-X251+INDEX(gDP!AM$6:AM$271,MATCH(totalExpenditure!$A251,gDP!$B$6:$B$271))))</f>
        <v/>
      </c>
      <c r="DW251" s="77" t="str">
        <f>IF(Y251="","",IF(BX251="","",Y251-Y251+INDEX(gDP!AN$6:AN$271,MATCH(totalExpenditure!$A251,gDP!$B$6:$B$271))))</f>
        <v/>
      </c>
      <c r="DX251" s="77" t="str">
        <f>IF(Z251="","",IF(BY251="","",Z251-Z251+INDEX(gDP!AO$6:AO$271,MATCH(totalExpenditure!$A251,gDP!$B$6:$B$271))))</f>
        <v/>
      </c>
      <c r="DY251" s="77" t="str">
        <f>IF(AA251="","",IF(BZ251="","",AA251-AA251+INDEX(gDP!AP$6:AP$271,MATCH(totalExpenditure!$A251,gDP!$B$6:$B$271))))</f>
        <v/>
      </c>
      <c r="DZ251" s="77" t="str">
        <f>IF(AB251="","",IF(CA251="","",AB251-AB251+INDEX(gDP!AQ$6:AQ$271,MATCH(totalExpenditure!$A251,gDP!$B$6:$B$271))))</f>
        <v/>
      </c>
      <c r="EA251" s="77" t="str">
        <f>IF(AC251="","",IF(CB251="","",AC251-AC251+INDEX(gDP!AR$6:AR$271,MATCH(totalExpenditure!$A251,gDP!$B$6:$B$271))))</f>
        <v/>
      </c>
      <c r="EB251" s="77" t="str">
        <f>IF(AD251="","",IF(CC251="","",AD251-AD251+INDEX(gDP!AS$6:AS$271,MATCH(totalExpenditure!$A251,gDP!$B$6:$B$271))))</f>
        <v/>
      </c>
      <c r="EC251" s="77" t="str">
        <f>IF(AE251="","",IF(CD251="","",AE251-AE251+INDEX(gDP!AT$6:AT$271,MATCH(totalExpenditure!$A251,gDP!$B$6:$B$271))))</f>
        <v/>
      </c>
      <c r="ED251" s="77" t="str">
        <f>IF(AF251="","",IF(CE251="","",AF251-AF251+INDEX(gDP!AU$6:AU$271,MATCH(totalExpenditure!$A251,gDP!$B$6:$B$271))))</f>
        <v/>
      </c>
      <c r="EE251" s="77" t="str">
        <f>IF(AG251="","",IF(CF251="","",AG251-AG251+INDEX(gDP!AV$6:AV$271,MATCH(totalExpenditure!$A251,gDP!$B$6:$B$271))))</f>
        <v/>
      </c>
      <c r="EF251" s="77" t="str">
        <f>IF(AH251="","",IF(CG251="","",AH251-AH251+INDEX(gDP!AW$6:AW$271,MATCH(totalExpenditure!$A251,gDP!$B$6:$B$271))))</f>
        <v/>
      </c>
      <c r="EG251" s="77" t="str">
        <f>IF(AI251="","",IF(CH251="","",AI251-AI251+INDEX(gDP!AX$6:AX$271,MATCH(totalExpenditure!$A251,gDP!$B$6:$B$271))))</f>
        <v/>
      </c>
      <c r="EH251" s="77" t="str">
        <f>IF(AJ251="","",IF(CI251="","",AJ251-AJ251+INDEX(gDP!AY$6:AY$271,MATCH(totalExpenditure!$A251,gDP!$B$6:$B$271))))</f>
        <v/>
      </c>
      <c r="EI251" s="77" t="str">
        <f>IF(AK251="","",IF(CJ251="","",AK251-AK251+INDEX(gDP!AZ$6:AZ$271,MATCH(totalExpenditure!$A251,gDP!$B$6:$B$271))))</f>
        <v/>
      </c>
      <c r="EJ251" s="77" t="str">
        <f>IF(AL251="","",IF(CK251="","",AL251-AL251+INDEX(gDP!BA$6:BA$271,MATCH(totalExpenditure!$A251,gDP!$B$6:$B$271))))</f>
        <v/>
      </c>
      <c r="EK251" s="77" t="str">
        <f>IF(AM251="","",IF(CL251="","",AM251-AM251+INDEX(gDP!BB$6:BB$271,MATCH(totalExpenditure!$A251,gDP!$B$6:$B$271))))</f>
        <v/>
      </c>
      <c r="EL251" s="77" t="str">
        <f>IF(AN251="","",IF(CM251="","",AN251-AN251+INDEX(gDP!BC$6:BC$271,MATCH(totalExpenditure!$A251,gDP!$B$6:$B$271))))</f>
        <v/>
      </c>
      <c r="EM251" s="77" t="str">
        <f>IF(AO251="","",IF(CN251="","",AO251-AO251+INDEX(gDP!BD$6:BD$271,MATCH(totalExpenditure!$A251,gDP!$B$6:$B$271))))</f>
        <v/>
      </c>
      <c r="EN251" s="77" t="str">
        <f>IF(AP251="","",IF(CO251="","",AP251-AP251+INDEX(gDP!BE$6:BE$271,MATCH(totalExpenditure!$A251,gDP!$B$6:$B$271))))</f>
        <v/>
      </c>
      <c r="EO251" s="77" t="str">
        <f>IF(AQ251="","",IF(CP251="","",AQ251-AQ251+INDEX(gDP!BF$6:BF$271,MATCH(totalExpenditure!$A251,gDP!$B$6:$B$271))))</f>
        <v/>
      </c>
      <c r="EP251" s="77" t="str">
        <f>IF(AR251="","",IF(CQ251="","",AR251-AR251+INDEX(gDP!BG$6:BG$271,MATCH(totalExpenditure!$A251,gDP!$B$6:$B$271))))</f>
        <v/>
      </c>
      <c r="EQ251" s="77" t="str">
        <f>IF(AS251="","",IF(CR251="","",AS251-AS251+INDEX(gDP!BH$6:BH$271,MATCH(totalExpenditure!$A251,gDP!$B$6:$B$271))))</f>
        <v/>
      </c>
      <c r="ER251" s="77" t="str">
        <f>IF(AT251="","",IF(CS251="","",AT251-AT251+INDEX(gDP!BI$6:BI$271,MATCH(totalExpenditure!$A251,gDP!$B$6:$B$271))))</f>
        <v/>
      </c>
      <c r="ES251" s="77">
        <f>IF(AU251="","",IF(CT251="","",AU251-AU251+INDEX(gDP!BJ$6:BJ$271,MATCH(totalExpenditure!$A251,gDP!$B$6:$B$271))))</f>
        <v>53274884532.788597</v>
      </c>
      <c r="ET251" s="77">
        <f>IF(AV251="","",IF(CU251="","",AV251-AV251+INDEX(gDP!BK$6:BK$271,MATCH(totalExpenditure!$A251,gDP!$B$6:$B$271))))</f>
        <v>57003712892.0858</v>
      </c>
      <c r="EU251" s="77" t="str">
        <f>IF(AW251="","",IF(CV251="","",AW251-AW251+INDEX(gDP!BL$6:BL$271,MATCH(totalExpenditure!$A251,gDP!$B$6:$B$271))))</f>
        <v/>
      </c>
      <c r="EV251" s="77" t="str">
        <f>IF(AX251="","",IF(CW251="","",AX251-AX251+INDEX(gDP!BM$6:BM$271,MATCH(totalExpenditure!$A251,gDP!$B$6:$B$271))))</f>
        <v/>
      </c>
      <c r="EW251" s="77" t="str">
        <f>IF(AY251="","",IF(CX251="","",AY251-AY251+INDEX(gDP!BN$6:BN$271,MATCH(totalExpenditure!$A251,gDP!$B$6:$B$271))))</f>
        <v/>
      </c>
      <c r="EX251" s="77" t="str">
        <f>IF(AZ251="","",IF(CY251="","",AZ251-AZ251+INDEX(gDP!BO$6:BO$271,MATCH(totalExpenditure!$A251,gDP!$B$6:$B$271))))</f>
        <v/>
      </c>
    </row>
    <row r="252" spans="1:154" x14ac:dyDescent="0.35">
      <c r="A252" t="s">
        <v>713</v>
      </c>
      <c r="B252" s="77" t="str">
        <f>IF(INDEX([2]pivotTable!B$3:B$308,MATCH(totalExpenditure!$A252,[2]pivotTable!$A$3:$A$308,0))/100*INDEX(gDP!Q$6:Q$271,MATCH(totalExpenditure!$A252,gDP!$B$6:$B$271))=0,"",INDEX([2]pivotTable!B$3:B$308,MATCH(totalExpenditure!$A252,[2]pivotTable!$A$3:$A$308,0))/100*INDEX(gDP!Q$6:Q$271,MATCH(totalExpenditure!$A252,gDP!$B$6:$B$271)))</f>
        <v/>
      </c>
      <c r="C252" s="77" t="str">
        <f>IF(INDEX([2]pivotTable!C$3:C$308,MATCH(totalExpenditure!$A252,[2]pivotTable!$A$3:$A$308,0))/100*INDEX(gDP!R$6:R$271,MATCH(totalExpenditure!$A252,gDP!$B$6:$B$271))=0,"",INDEX([2]pivotTable!C$3:C$308,MATCH(totalExpenditure!$A252,[2]pivotTable!$A$3:$A$308,0))/100*INDEX(gDP!R$6:R$271,MATCH(totalExpenditure!$A252,gDP!$B$6:$B$271)))</f>
        <v/>
      </c>
      <c r="D252" s="77" t="str">
        <f>IF(INDEX([2]pivotTable!D$3:D$308,MATCH(totalExpenditure!$A252,[2]pivotTable!$A$3:$A$308,0))/100*INDEX(gDP!S$6:S$271,MATCH(totalExpenditure!$A252,gDP!$B$6:$B$271))=0,"",INDEX([2]pivotTable!D$3:D$308,MATCH(totalExpenditure!$A252,[2]pivotTable!$A$3:$A$308,0))/100*INDEX(gDP!S$6:S$271,MATCH(totalExpenditure!$A252,gDP!$B$6:$B$271)))</f>
        <v/>
      </c>
      <c r="E252" s="77" t="str">
        <f>IF(INDEX([2]pivotTable!E$3:E$308,MATCH(totalExpenditure!$A252,[2]pivotTable!$A$3:$A$308,0))/100*INDEX(gDP!T$6:T$271,MATCH(totalExpenditure!$A252,gDP!$B$6:$B$271))=0,"",INDEX([2]pivotTable!E$3:E$308,MATCH(totalExpenditure!$A252,[2]pivotTable!$A$3:$A$308,0))/100*INDEX(gDP!T$6:T$271,MATCH(totalExpenditure!$A252,gDP!$B$6:$B$271)))</f>
        <v/>
      </c>
      <c r="F252" s="77" t="str">
        <f>IF(INDEX([2]pivotTable!F$3:F$308,MATCH(totalExpenditure!$A252,[2]pivotTable!$A$3:$A$308,0))/100*INDEX(gDP!U$6:U$271,MATCH(totalExpenditure!$A252,gDP!$B$6:$B$271))=0,"",INDEX([2]pivotTable!F$3:F$308,MATCH(totalExpenditure!$A252,[2]pivotTable!$A$3:$A$308,0))/100*INDEX(gDP!U$6:U$271,MATCH(totalExpenditure!$A252,gDP!$B$6:$B$271)))</f>
        <v/>
      </c>
      <c r="G252" s="77" t="str">
        <f>IF(INDEX([2]pivotTable!G$3:G$308,MATCH(totalExpenditure!$A252,[2]pivotTable!$A$3:$A$308,0))/100*INDEX(gDP!V$6:V$271,MATCH(totalExpenditure!$A252,gDP!$B$6:$B$271))=0,"",INDEX([2]pivotTable!G$3:G$308,MATCH(totalExpenditure!$A252,[2]pivotTable!$A$3:$A$308,0))/100*INDEX(gDP!V$6:V$271,MATCH(totalExpenditure!$A252,gDP!$B$6:$B$271)))</f>
        <v/>
      </c>
      <c r="H252" s="77" t="str">
        <f>IF(INDEX([2]pivotTable!H$3:H$308,MATCH(totalExpenditure!$A252,[2]pivotTable!$A$3:$A$308,0))/100*INDEX(gDP!W$6:W$271,MATCH(totalExpenditure!$A252,gDP!$B$6:$B$271))=0,"",INDEX([2]pivotTable!H$3:H$308,MATCH(totalExpenditure!$A252,[2]pivotTable!$A$3:$A$308,0))/100*INDEX(gDP!W$6:W$271,MATCH(totalExpenditure!$A252,gDP!$B$6:$B$271)))</f>
        <v/>
      </c>
      <c r="I252" s="77" t="str">
        <f>IF(INDEX([2]pivotTable!I$3:I$308,MATCH(totalExpenditure!$A252,[2]pivotTable!$A$3:$A$308,0))/100*INDEX(gDP!X$6:X$271,MATCH(totalExpenditure!$A252,gDP!$B$6:$B$271))=0,"",INDEX([2]pivotTable!I$3:I$308,MATCH(totalExpenditure!$A252,[2]pivotTable!$A$3:$A$308,0))/100*INDEX(gDP!X$6:X$271,MATCH(totalExpenditure!$A252,gDP!$B$6:$B$271)))</f>
        <v/>
      </c>
      <c r="J252" s="77" t="str">
        <f>IF(INDEX([2]pivotTable!J$3:J$308,MATCH(totalExpenditure!$A252,[2]pivotTable!$A$3:$A$308,0))/100*INDEX(gDP!Y$6:Y$271,MATCH(totalExpenditure!$A252,gDP!$B$6:$B$271))=0,"",INDEX([2]pivotTable!J$3:J$308,MATCH(totalExpenditure!$A252,[2]pivotTable!$A$3:$A$308,0))/100*INDEX(gDP!Y$6:Y$271,MATCH(totalExpenditure!$A252,gDP!$B$6:$B$271)))</f>
        <v/>
      </c>
      <c r="K252" s="77" t="str">
        <f>IF(INDEX([2]pivotTable!K$3:K$308,MATCH(totalExpenditure!$A252,[2]pivotTable!$A$3:$A$308,0))/100*INDEX(gDP!Z$6:Z$271,MATCH(totalExpenditure!$A252,gDP!$B$6:$B$271))=0,"",INDEX([2]pivotTable!K$3:K$308,MATCH(totalExpenditure!$A252,[2]pivotTable!$A$3:$A$308,0))/100*INDEX(gDP!Z$6:Z$271,MATCH(totalExpenditure!$A252,gDP!$B$6:$B$271)))</f>
        <v/>
      </c>
      <c r="L252" s="77" t="str">
        <f>IF(INDEX([2]pivotTable!L$3:L$308,MATCH(totalExpenditure!$A252,[2]pivotTable!$A$3:$A$308,0))/100*INDEX(gDP!AA$6:AA$271,MATCH(totalExpenditure!$A252,gDP!$B$6:$B$271))=0,"",INDEX([2]pivotTable!L$3:L$308,MATCH(totalExpenditure!$A252,[2]pivotTable!$A$3:$A$308,0))/100*INDEX(gDP!AA$6:AA$271,MATCH(totalExpenditure!$A252,gDP!$B$6:$B$271)))</f>
        <v/>
      </c>
      <c r="M252" s="77" t="str">
        <f>IF(INDEX([2]pivotTable!M$3:M$308,MATCH(totalExpenditure!$A252,[2]pivotTable!$A$3:$A$308,0))/100*INDEX(gDP!AB$6:AB$271,MATCH(totalExpenditure!$A252,gDP!$B$6:$B$271))=0,"",INDEX([2]pivotTable!M$3:M$308,MATCH(totalExpenditure!$A252,[2]pivotTable!$A$3:$A$308,0))/100*INDEX(gDP!AB$6:AB$271,MATCH(totalExpenditure!$A252,gDP!$B$6:$B$271)))</f>
        <v/>
      </c>
      <c r="N252" s="77" t="str">
        <f>IF(INDEX([2]pivotTable!N$3:N$308,MATCH(totalExpenditure!$A252,[2]pivotTable!$A$3:$A$308,0))/100*INDEX(gDP!AC$6:AC$271,MATCH(totalExpenditure!$A252,gDP!$B$6:$B$271))=0,"",INDEX([2]pivotTable!N$3:N$308,MATCH(totalExpenditure!$A252,[2]pivotTable!$A$3:$A$308,0))/100*INDEX(gDP!AC$6:AC$271,MATCH(totalExpenditure!$A252,gDP!$B$6:$B$271)))</f>
        <v/>
      </c>
      <c r="O252" s="77" t="str">
        <f>IF(INDEX([2]pivotTable!O$3:O$308,MATCH(totalExpenditure!$A252,[2]pivotTable!$A$3:$A$308,0))/100*INDEX(gDP!AD$6:AD$271,MATCH(totalExpenditure!$A252,gDP!$B$6:$B$271))=0,"",INDEX([2]pivotTable!O$3:O$308,MATCH(totalExpenditure!$A252,[2]pivotTable!$A$3:$A$308,0))/100*INDEX(gDP!AD$6:AD$271,MATCH(totalExpenditure!$A252,gDP!$B$6:$B$271)))</f>
        <v/>
      </c>
      <c r="P252" s="77" t="str">
        <f>IF(INDEX([2]pivotTable!P$3:P$308,MATCH(totalExpenditure!$A252,[2]pivotTable!$A$3:$A$308,0))/100*INDEX(gDP!AE$6:AE$271,MATCH(totalExpenditure!$A252,gDP!$B$6:$B$271))=0,"",INDEX([2]pivotTable!P$3:P$308,MATCH(totalExpenditure!$A252,[2]pivotTable!$A$3:$A$308,0))/100*INDEX(gDP!AE$6:AE$271,MATCH(totalExpenditure!$A252,gDP!$B$6:$B$271)))</f>
        <v/>
      </c>
      <c r="Q252" s="77" t="str">
        <f>IF(INDEX([2]pivotTable!Q$3:Q$308,MATCH(totalExpenditure!$A252,[2]pivotTable!$A$3:$A$308,0))/100*INDEX(gDP!AF$6:AF$271,MATCH(totalExpenditure!$A252,gDP!$B$6:$B$271))=0,"",INDEX([2]pivotTable!Q$3:Q$308,MATCH(totalExpenditure!$A252,[2]pivotTable!$A$3:$A$308,0))/100*INDEX(gDP!AF$6:AF$271,MATCH(totalExpenditure!$A252,gDP!$B$6:$B$271)))</f>
        <v/>
      </c>
      <c r="R252" s="77" t="str">
        <f>IF(INDEX([2]pivotTable!R$3:R$308,MATCH(totalExpenditure!$A252,[2]pivotTable!$A$3:$A$308,0))/100*INDEX(gDP!AG$6:AG$271,MATCH(totalExpenditure!$A252,gDP!$B$6:$B$271))=0,"",INDEX([2]pivotTable!R$3:R$308,MATCH(totalExpenditure!$A252,[2]pivotTable!$A$3:$A$308,0))/100*INDEX(gDP!AG$6:AG$271,MATCH(totalExpenditure!$A252,gDP!$B$6:$B$271)))</f>
        <v/>
      </c>
      <c r="S252" s="77" t="str">
        <f>IF(INDEX([2]pivotTable!S$3:S$308,MATCH(totalExpenditure!$A252,[2]pivotTable!$A$3:$A$308,0))/100*INDEX(gDP!AH$6:AH$271,MATCH(totalExpenditure!$A252,gDP!$B$6:$B$271))=0,"",INDEX([2]pivotTable!S$3:S$308,MATCH(totalExpenditure!$A252,[2]pivotTable!$A$3:$A$308,0))/100*INDEX(gDP!AH$6:AH$271,MATCH(totalExpenditure!$A252,gDP!$B$6:$B$271)))</f>
        <v/>
      </c>
      <c r="T252" s="77" t="str">
        <f>IF(INDEX([2]pivotTable!T$3:T$308,MATCH(totalExpenditure!$A252,[2]pivotTable!$A$3:$A$308,0))/100*INDEX(gDP!AI$6:AI$271,MATCH(totalExpenditure!$A252,gDP!$B$6:$B$271))=0,"",INDEX([2]pivotTable!T$3:T$308,MATCH(totalExpenditure!$A252,[2]pivotTable!$A$3:$A$308,0))/100*INDEX(gDP!AI$6:AI$271,MATCH(totalExpenditure!$A252,gDP!$B$6:$B$271)))</f>
        <v/>
      </c>
      <c r="U252" s="77" t="str">
        <f>IF(INDEX([2]pivotTable!U$3:U$308,MATCH(totalExpenditure!$A252,[2]pivotTable!$A$3:$A$308,0))/100*INDEX(gDP!AJ$6:AJ$271,MATCH(totalExpenditure!$A252,gDP!$B$6:$B$271))=0,"",INDEX([2]pivotTable!U$3:U$308,MATCH(totalExpenditure!$A252,[2]pivotTable!$A$3:$A$308,0))/100*INDEX(gDP!AJ$6:AJ$271,MATCH(totalExpenditure!$A252,gDP!$B$6:$B$271)))</f>
        <v/>
      </c>
      <c r="V252" s="77" t="str">
        <f>IF(INDEX([2]pivotTable!V$3:V$308,MATCH(totalExpenditure!$A252,[2]pivotTable!$A$3:$A$308,0))/100*INDEX(gDP!AK$6:AK$271,MATCH(totalExpenditure!$A252,gDP!$B$6:$B$271))=0,"",INDEX([2]pivotTable!V$3:V$308,MATCH(totalExpenditure!$A252,[2]pivotTable!$A$3:$A$308,0))/100*INDEX(gDP!AK$6:AK$271,MATCH(totalExpenditure!$A252,gDP!$B$6:$B$271)))</f>
        <v/>
      </c>
      <c r="W252" s="77" t="str">
        <f>IF(INDEX([2]pivotTable!W$3:W$308,MATCH(totalExpenditure!$A252,[2]pivotTable!$A$3:$A$308,0))/100*INDEX(gDP!AL$6:AL$271,MATCH(totalExpenditure!$A252,gDP!$B$6:$B$271))=0,"",INDEX([2]pivotTable!W$3:W$308,MATCH(totalExpenditure!$A252,[2]pivotTable!$A$3:$A$308,0))/100*INDEX(gDP!AL$6:AL$271,MATCH(totalExpenditure!$A252,gDP!$B$6:$B$271)))</f>
        <v/>
      </c>
      <c r="X252" s="77" t="str">
        <f>IF(INDEX([2]pivotTable!X$3:X$308,MATCH(totalExpenditure!$A252,[2]pivotTable!$A$3:$A$308,0))/100*INDEX(gDP!AM$6:AM$271,MATCH(totalExpenditure!$A252,gDP!$B$6:$B$271))=0,"",INDEX([2]pivotTable!X$3:X$308,MATCH(totalExpenditure!$A252,[2]pivotTable!$A$3:$A$308,0))/100*INDEX(gDP!AM$6:AM$271,MATCH(totalExpenditure!$A252,gDP!$B$6:$B$271)))</f>
        <v/>
      </c>
      <c r="Y252" s="77" t="str">
        <f>IF(INDEX([2]pivotTable!Y$3:Y$308,MATCH(totalExpenditure!$A252,[2]pivotTable!$A$3:$A$308,0))/100*INDEX(gDP!AN$6:AN$271,MATCH(totalExpenditure!$A252,gDP!$B$6:$B$271))=0,"",INDEX([2]pivotTable!Y$3:Y$308,MATCH(totalExpenditure!$A252,[2]pivotTable!$A$3:$A$308,0))/100*INDEX(gDP!AN$6:AN$271,MATCH(totalExpenditure!$A252,gDP!$B$6:$B$271)))</f>
        <v/>
      </c>
      <c r="Z252" s="77" t="str">
        <f>IF(INDEX([2]pivotTable!Z$3:Z$308,MATCH(totalExpenditure!$A252,[2]pivotTable!$A$3:$A$308,0))/100*INDEX(gDP!AO$6:AO$271,MATCH(totalExpenditure!$A252,gDP!$B$6:$B$271))=0,"",INDEX([2]pivotTable!Z$3:Z$308,MATCH(totalExpenditure!$A252,[2]pivotTable!$A$3:$A$308,0))/100*INDEX(gDP!AO$6:AO$271,MATCH(totalExpenditure!$A252,gDP!$B$6:$B$271)))</f>
        <v/>
      </c>
      <c r="AA252" s="77" t="str">
        <f>IF(INDEX([2]pivotTable!AA$3:AA$308,MATCH(totalExpenditure!$A252,[2]pivotTable!$A$3:$A$308,0))/100*INDEX(gDP!AP$6:AP$271,MATCH(totalExpenditure!$A252,gDP!$B$6:$B$271))=0,"",INDEX([2]pivotTable!AA$3:AA$308,MATCH(totalExpenditure!$A252,[2]pivotTable!$A$3:$A$308,0))/100*INDEX(gDP!AP$6:AP$271,MATCH(totalExpenditure!$A252,gDP!$B$6:$B$271)))</f>
        <v/>
      </c>
      <c r="AB252" s="77" t="str">
        <f>IF(INDEX([2]pivotTable!AB$3:AB$308,MATCH(totalExpenditure!$A252,[2]pivotTable!$A$3:$A$308,0))/100*INDEX(gDP!AQ$6:AQ$271,MATCH(totalExpenditure!$A252,gDP!$B$6:$B$271))=0,"",INDEX([2]pivotTable!AB$3:AB$308,MATCH(totalExpenditure!$A252,[2]pivotTable!$A$3:$A$308,0))/100*INDEX(gDP!AQ$6:AQ$271,MATCH(totalExpenditure!$A252,gDP!$B$6:$B$271)))</f>
        <v/>
      </c>
      <c r="AC252" s="77" t="str">
        <f>IF(INDEX([2]pivotTable!AC$3:AC$308,MATCH(totalExpenditure!$A252,[2]pivotTable!$A$3:$A$308,0))/100*INDEX(gDP!AR$6:AR$271,MATCH(totalExpenditure!$A252,gDP!$B$6:$B$271))=0,"",INDEX([2]pivotTable!AC$3:AC$308,MATCH(totalExpenditure!$A252,[2]pivotTable!$A$3:$A$308,0))/100*INDEX(gDP!AR$6:AR$271,MATCH(totalExpenditure!$A252,gDP!$B$6:$B$271)))</f>
        <v/>
      </c>
      <c r="AD252" s="77" t="str">
        <f>IF(INDEX([2]pivotTable!AD$3:AD$308,MATCH(totalExpenditure!$A252,[2]pivotTable!$A$3:$A$308,0))/100*INDEX(gDP!AS$6:AS$271,MATCH(totalExpenditure!$A252,gDP!$B$6:$B$271))=0,"",INDEX([2]pivotTable!AD$3:AD$308,MATCH(totalExpenditure!$A252,[2]pivotTable!$A$3:$A$308,0))/100*INDEX(gDP!AS$6:AS$271,MATCH(totalExpenditure!$A252,gDP!$B$6:$B$271)))</f>
        <v/>
      </c>
      <c r="AE252" s="77">
        <f>IF(INDEX([2]pivotTable!AE$3:AE$308,MATCH(totalExpenditure!$A252,[2]pivotTable!$A$3:$A$308,0))/100*INDEX(gDP!AT$6:AT$271,MATCH(totalExpenditure!$A252,gDP!$B$6:$B$271))=0,"",INDEX([2]pivotTable!AE$3:AE$308,MATCH(totalExpenditure!$A252,[2]pivotTable!$A$3:$A$308,0))/100*INDEX(gDP!AT$6:AT$271,MATCH(totalExpenditure!$A252,gDP!$B$6:$B$271)))</f>
        <v>88775658.801439092</v>
      </c>
      <c r="AF252" s="77">
        <f>IF(INDEX([2]pivotTable!AF$3:AF$308,MATCH(totalExpenditure!$A252,[2]pivotTable!$A$3:$A$308,0))/100*INDEX(gDP!AU$6:AU$271,MATCH(totalExpenditure!$A252,gDP!$B$6:$B$271))=0,"",INDEX([2]pivotTable!AF$3:AF$308,MATCH(totalExpenditure!$A252,[2]pivotTable!$A$3:$A$308,0))/100*INDEX(gDP!AU$6:AU$271,MATCH(totalExpenditure!$A252,gDP!$B$6:$B$271)))</f>
        <v>95767735.66236791</v>
      </c>
      <c r="AG252" s="77">
        <f>IF(INDEX([2]pivotTable!AG$3:AG$308,MATCH(totalExpenditure!$A252,[2]pivotTable!$A$3:$A$308,0))/100*INDEX(gDP!AV$6:AV$271,MATCH(totalExpenditure!$A252,gDP!$B$6:$B$271))=0,"",INDEX([2]pivotTable!AG$3:AG$308,MATCH(totalExpenditure!$A252,[2]pivotTable!$A$3:$A$308,0))/100*INDEX(gDP!AV$6:AV$271,MATCH(totalExpenditure!$A252,gDP!$B$6:$B$271)))</f>
        <v>107692213.68626317</v>
      </c>
      <c r="AH252" s="77">
        <f>IF(INDEX([2]pivotTable!AH$3:AH$308,MATCH(totalExpenditure!$A252,[2]pivotTable!$A$3:$A$308,0))/100*INDEX(gDP!AW$6:AW$271,MATCH(totalExpenditure!$A252,gDP!$B$6:$B$271))=0,"",INDEX([2]pivotTable!AH$3:AH$308,MATCH(totalExpenditure!$A252,[2]pivotTable!$A$3:$A$308,0))/100*INDEX(gDP!AW$6:AW$271,MATCH(totalExpenditure!$A252,gDP!$B$6:$B$271)))</f>
        <v>135765237.06693268</v>
      </c>
      <c r="AI252" s="77">
        <f>IF(INDEX([2]pivotTable!AI$3:AI$308,MATCH(totalExpenditure!$A252,[2]pivotTable!$A$3:$A$308,0))/100*INDEX(gDP!AX$6:AX$271,MATCH(totalExpenditure!$A252,gDP!$B$6:$B$271))=0,"",INDEX([2]pivotTable!AI$3:AI$308,MATCH(totalExpenditure!$A252,[2]pivotTable!$A$3:$A$308,0))/100*INDEX(gDP!AX$6:AX$271,MATCH(totalExpenditure!$A252,gDP!$B$6:$B$271)))</f>
        <v>154295003.44306743</v>
      </c>
      <c r="AJ252" s="77">
        <f>IF(INDEX([2]pivotTable!AJ$3:AJ$308,MATCH(totalExpenditure!$A252,[2]pivotTable!$A$3:$A$308,0))/100*INDEX(gDP!AY$6:AY$271,MATCH(totalExpenditure!$A252,gDP!$B$6:$B$271))=0,"",INDEX([2]pivotTable!AJ$3:AJ$308,MATCH(totalExpenditure!$A252,[2]pivotTable!$A$3:$A$308,0))/100*INDEX(gDP!AY$6:AY$271,MATCH(totalExpenditure!$A252,gDP!$B$6:$B$271)))</f>
        <v>145673656.17135528</v>
      </c>
      <c r="AK252" s="77">
        <f>IF(INDEX([2]pivotTable!AK$3:AK$308,MATCH(totalExpenditure!$A252,[2]pivotTable!$A$3:$A$308,0))/100*INDEX(gDP!AZ$6:AZ$271,MATCH(totalExpenditure!$A252,gDP!$B$6:$B$271))=0,"",INDEX([2]pivotTable!AK$3:AK$308,MATCH(totalExpenditure!$A252,[2]pivotTable!$A$3:$A$308,0))/100*INDEX(gDP!AZ$6:AZ$271,MATCH(totalExpenditure!$A252,gDP!$B$6:$B$271)))</f>
        <v>160684620.68092456</v>
      </c>
      <c r="AL252" s="77">
        <f>IF(INDEX([2]pivotTable!AL$3:AL$308,MATCH(totalExpenditure!$A252,[2]pivotTable!$A$3:$A$308,0))/100*INDEX(gDP!BA$6:BA$271,MATCH(totalExpenditure!$A252,gDP!$B$6:$B$271))=0,"",INDEX([2]pivotTable!AL$3:AL$308,MATCH(totalExpenditure!$A252,[2]pivotTable!$A$3:$A$308,0))/100*INDEX(gDP!BA$6:BA$271,MATCH(totalExpenditure!$A252,gDP!$B$6:$B$271)))</f>
        <v>167508687.93357453</v>
      </c>
      <c r="AM252" s="77">
        <f>IF(INDEX([2]pivotTable!AM$3:AM$308,MATCH(totalExpenditure!$A252,[2]pivotTable!$A$3:$A$308,0))/100*INDEX(gDP!BB$6:BB$271,MATCH(totalExpenditure!$A252,gDP!$B$6:$B$271))=0,"",INDEX([2]pivotTable!AM$3:AM$308,MATCH(totalExpenditure!$A252,[2]pivotTable!$A$3:$A$308,0))/100*INDEX(gDP!BB$6:BB$271,MATCH(totalExpenditure!$A252,gDP!$B$6:$B$271)))</f>
        <v>296508105.68656915</v>
      </c>
      <c r="AN252" s="77">
        <f>IF(INDEX([2]pivotTable!AN$3:AN$308,MATCH(totalExpenditure!$A252,[2]pivotTable!$A$3:$A$308,0))/100*INDEX(gDP!BC$6:BC$271,MATCH(totalExpenditure!$A252,gDP!$B$6:$B$271))=0,"",INDEX([2]pivotTable!AN$3:AN$308,MATCH(totalExpenditure!$A252,[2]pivotTable!$A$3:$A$308,0))/100*INDEX(gDP!BC$6:BC$271,MATCH(totalExpenditure!$A252,gDP!$B$6:$B$271)))</f>
        <v>514797419.61416399</v>
      </c>
      <c r="AO252" s="77">
        <f>IF(INDEX([2]pivotTable!AO$3:AO$308,MATCH(totalExpenditure!$A252,[2]pivotTable!$A$3:$A$308,0))/100*INDEX(gDP!BD$6:BD$271,MATCH(totalExpenditure!$A252,gDP!$B$6:$B$271))=0,"",INDEX([2]pivotTable!AO$3:AO$308,MATCH(totalExpenditure!$A252,[2]pivotTable!$A$3:$A$308,0))/100*INDEX(gDP!BD$6:BD$271,MATCH(totalExpenditure!$A252,gDP!$B$6:$B$271)))</f>
        <v>727452028.80242705</v>
      </c>
      <c r="AP252" s="77">
        <f>IF(INDEX([2]pivotTable!AP$3:AP$308,MATCH(totalExpenditure!$A252,[2]pivotTable!$A$3:$A$308,0))/100*INDEX(gDP!BE$6:BE$271,MATCH(totalExpenditure!$A252,gDP!$B$6:$B$271))=0,"",INDEX([2]pivotTable!AP$3:AP$308,MATCH(totalExpenditure!$A252,[2]pivotTable!$A$3:$A$308,0))/100*INDEX(gDP!BE$6:BE$271,MATCH(totalExpenditure!$A252,gDP!$B$6:$B$271)))</f>
        <v>412319330.25289428</v>
      </c>
      <c r="AQ252" s="77">
        <f>IF(INDEX([2]pivotTable!AQ$3:AQ$308,MATCH(totalExpenditure!$A252,[2]pivotTable!$A$3:$A$308,0))/100*INDEX(gDP!BF$6:BF$271,MATCH(totalExpenditure!$A252,gDP!$B$6:$B$271))=0,"",INDEX([2]pivotTable!AQ$3:AQ$308,MATCH(totalExpenditure!$A252,[2]pivotTable!$A$3:$A$308,0))/100*INDEX(gDP!BF$6:BF$271,MATCH(totalExpenditure!$A252,gDP!$B$6:$B$271)))</f>
        <v>338314702.2443639</v>
      </c>
      <c r="AR252" s="77">
        <f>IF(INDEX([2]pivotTable!AR$3:AR$308,MATCH(totalExpenditure!$A252,[2]pivotTable!$A$3:$A$308,0))/100*INDEX(gDP!BG$6:BG$271,MATCH(totalExpenditure!$A252,gDP!$B$6:$B$271))=0,"",INDEX([2]pivotTable!AR$3:AR$308,MATCH(totalExpenditure!$A252,[2]pivotTable!$A$3:$A$308,0))/100*INDEX(gDP!BG$6:BG$271,MATCH(totalExpenditure!$A252,gDP!$B$6:$B$271)))</f>
        <v>453312321.87849659</v>
      </c>
      <c r="AS252" s="77">
        <f>IF(INDEX([2]pivotTable!AS$3:AS$308,MATCH(totalExpenditure!$A252,[2]pivotTable!$A$3:$A$308,0))/100*INDEX(gDP!BH$6:BH$271,MATCH(totalExpenditure!$A252,gDP!$B$6:$B$271))=0,"",INDEX([2]pivotTable!AS$3:AS$308,MATCH(totalExpenditure!$A252,[2]pivotTable!$A$3:$A$308,0))/100*INDEX(gDP!BH$6:BH$271,MATCH(totalExpenditure!$A252,gDP!$B$6:$B$271)))</f>
        <v>446943135.47538275</v>
      </c>
      <c r="AT252" s="77">
        <f>IF(INDEX([2]pivotTable!AT$3:AT$308,MATCH(totalExpenditure!$A252,[2]pivotTable!$A$3:$A$308,0))/100*INDEX(gDP!BI$6:BI$271,MATCH(totalExpenditure!$A252,gDP!$B$6:$B$271))=0,"",INDEX([2]pivotTable!AT$3:AT$308,MATCH(totalExpenditure!$A252,[2]pivotTable!$A$3:$A$308,0))/100*INDEX(gDP!BI$6:BI$271,MATCH(totalExpenditure!$A252,gDP!$B$6:$B$271)))</f>
        <v>481865813.48833293</v>
      </c>
      <c r="AU252" s="77">
        <f>IF(INDEX([2]pivotTable!AU$3:AU$308,MATCH(totalExpenditure!$A252,[2]pivotTable!$A$3:$A$308,0))/100*INDEX(gDP!BJ$6:BJ$271,MATCH(totalExpenditure!$A252,gDP!$B$6:$B$271))=0,"",INDEX([2]pivotTable!AU$3:AU$308,MATCH(totalExpenditure!$A252,[2]pivotTable!$A$3:$A$308,0))/100*INDEX(gDP!BJ$6:BJ$271,MATCH(totalExpenditure!$A252,gDP!$B$6:$B$271)))</f>
        <v>415050396.85922402</v>
      </c>
      <c r="AV252" s="77">
        <f>IF(INDEX([2]pivotTable!AV$3:AV$308,MATCH(totalExpenditure!$A252,[2]pivotTable!$A$3:$A$308,0))/100*INDEX(gDP!BK$6:BK$271,MATCH(totalExpenditure!$A252,gDP!$B$6:$B$271))=0,"",INDEX([2]pivotTable!AV$3:AV$308,MATCH(totalExpenditure!$A252,[2]pivotTable!$A$3:$A$308,0))/100*INDEX(gDP!BK$6:BK$271,MATCH(totalExpenditure!$A252,gDP!$B$6:$B$271)))</f>
        <v>421465927.93189764</v>
      </c>
      <c r="AW252" s="77">
        <f>IF(INDEX([2]pivotTable!AW$3:AW$308,MATCH(totalExpenditure!$A252,[2]pivotTable!$A$3:$A$308,0))/100*INDEX(gDP!BL$6:BL$271,MATCH(totalExpenditure!$A252,gDP!$B$6:$B$271))=0,"",INDEX([2]pivotTable!AW$3:AW$308,MATCH(totalExpenditure!$A252,[2]pivotTable!$A$3:$A$308,0))/100*INDEX(gDP!BL$6:BL$271,MATCH(totalExpenditure!$A252,gDP!$B$6:$B$271)))</f>
        <v>509013433.37406963</v>
      </c>
      <c r="AX252" s="77">
        <f>IF(INDEX([2]pivotTable!AX$3:AX$308,MATCH(totalExpenditure!$A252,[2]pivotTable!$A$3:$A$308,0))/100*INDEX(gDP!BM$6:BM$271,MATCH(totalExpenditure!$A252,gDP!$B$6:$B$271))=0,"",INDEX([2]pivotTable!AX$3:AX$308,MATCH(totalExpenditure!$A252,[2]pivotTable!$A$3:$A$308,0))/100*INDEX(gDP!BM$6:BM$271,MATCH(totalExpenditure!$A252,gDP!$B$6:$B$271)))</f>
        <v>1116730936.7245073</v>
      </c>
      <c r="AY252" s="77">
        <f>IF(INDEX([2]pivotTable!AY$3:AY$308,MATCH(totalExpenditure!$A252,[2]pivotTable!$A$3:$A$308,0))/100*INDEX(gDP!BN$6:BN$271,MATCH(totalExpenditure!$A252,gDP!$B$6:$B$271))=0,"",INDEX([2]pivotTable!AY$3:AY$308,MATCH(totalExpenditure!$A252,[2]pivotTable!$A$3:$A$308,0))/100*INDEX(gDP!BN$6:BN$271,MATCH(totalExpenditure!$A252,gDP!$B$6:$B$271)))</f>
        <v>1434754521.5397065</v>
      </c>
      <c r="AZ252" s="77" t="str">
        <f>IF(INDEX([2]pivotTable!AZ$3:AZ$308,MATCH(totalExpenditure!$A252,[2]pivotTable!$A$3:$A$308,0))/100*INDEX(gDP!BO$6:BO$271,MATCH(totalExpenditure!$A252,gDP!$B$6:$B$271))=0,"",INDEX([2]pivotTable!AZ$3:AZ$308,MATCH(totalExpenditure!$A252,[2]pivotTable!$A$3:$A$308,0))/100*INDEX(gDP!BO$6:BO$271,MATCH(totalExpenditure!$A252,gDP!$B$6:$B$271)))</f>
        <v/>
      </c>
      <c r="BA252" s="77" t="str">
        <f>IF(INDEX([2]pivotTable!B$310:B$615,MATCH(totalExpenditure!$A252,[2]pivotTable!$A$310:$A$615,0))/100*INDEX(gDP!Q$6:Q$271,MATCH(totalExpenditure!$A252,gDP!$B$6:$B$271))=0,"",INDEX([2]pivotTable!B$310:B$615,MATCH(totalExpenditure!$A252,[2]pivotTable!$A$310:$A$615,0))/100*INDEX(gDP!Q$6:Q$271,MATCH(totalExpenditure!$A252,gDP!$B$6:$B$271)))</f>
        <v/>
      </c>
      <c r="BB252" s="77" t="str">
        <f>IF(INDEX([2]pivotTable!C$310:C$615,MATCH(totalExpenditure!$A252,[2]pivotTable!$A$310:$A$615,0))/100*INDEX(gDP!R$6:R$271,MATCH(totalExpenditure!$A252,gDP!$B$6:$B$271))=0,"",INDEX([2]pivotTable!C$310:C$615,MATCH(totalExpenditure!$A252,[2]pivotTable!$A$310:$A$615,0))/100*INDEX(gDP!R$6:R$271,MATCH(totalExpenditure!$A252,gDP!$B$6:$B$271)))</f>
        <v/>
      </c>
      <c r="BC252" s="77" t="str">
        <f>IF(INDEX([2]pivotTable!D$310:D$615,MATCH(totalExpenditure!$A252,[2]pivotTable!$A$310:$A$615,0))/100*INDEX(gDP!S$6:S$271,MATCH(totalExpenditure!$A252,gDP!$B$6:$B$271))=0,"",INDEX([2]pivotTable!D$310:D$615,MATCH(totalExpenditure!$A252,[2]pivotTable!$A$310:$A$615,0))/100*INDEX(gDP!S$6:S$271,MATCH(totalExpenditure!$A252,gDP!$B$6:$B$271)))</f>
        <v/>
      </c>
      <c r="BD252" s="77" t="str">
        <f>IF(INDEX([2]pivotTable!E$310:E$615,MATCH(totalExpenditure!$A252,[2]pivotTable!$A$310:$A$615,0))/100*INDEX(gDP!T$6:T$271,MATCH(totalExpenditure!$A252,gDP!$B$6:$B$271))=0,"",INDEX([2]pivotTable!E$310:E$615,MATCH(totalExpenditure!$A252,[2]pivotTable!$A$310:$A$615,0))/100*INDEX(gDP!T$6:T$271,MATCH(totalExpenditure!$A252,gDP!$B$6:$B$271)))</f>
        <v/>
      </c>
      <c r="BE252" s="77" t="str">
        <f>IF(INDEX([2]pivotTable!F$310:F$615,MATCH(totalExpenditure!$A252,[2]pivotTable!$A$310:$A$615,0))/100*INDEX(gDP!U$6:U$271,MATCH(totalExpenditure!$A252,gDP!$B$6:$B$271))=0,"",INDEX([2]pivotTable!F$310:F$615,MATCH(totalExpenditure!$A252,[2]pivotTable!$A$310:$A$615,0))/100*INDEX(gDP!U$6:U$271,MATCH(totalExpenditure!$A252,gDP!$B$6:$B$271)))</f>
        <v/>
      </c>
      <c r="BF252" s="77" t="str">
        <f>IF(INDEX([2]pivotTable!G$310:G$615,MATCH(totalExpenditure!$A252,[2]pivotTable!$A$310:$A$615,0))/100*INDEX(gDP!V$6:V$271,MATCH(totalExpenditure!$A252,gDP!$B$6:$B$271))=0,"",INDEX([2]pivotTable!G$310:G$615,MATCH(totalExpenditure!$A252,[2]pivotTable!$A$310:$A$615,0))/100*INDEX(gDP!V$6:V$271,MATCH(totalExpenditure!$A252,gDP!$B$6:$B$271)))</f>
        <v/>
      </c>
      <c r="BG252" s="77" t="str">
        <f>IF(INDEX([2]pivotTable!H$310:H$615,MATCH(totalExpenditure!$A252,[2]pivotTable!$A$310:$A$615,0))/100*INDEX(gDP!W$6:W$271,MATCH(totalExpenditure!$A252,gDP!$B$6:$B$271))=0,"",INDEX([2]pivotTable!H$310:H$615,MATCH(totalExpenditure!$A252,[2]pivotTable!$A$310:$A$615,0))/100*INDEX(gDP!W$6:W$271,MATCH(totalExpenditure!$A252,gDP!$B$6:$B$271)))</f>
        <v/>
      </c>
      <c r="BH252" s="77" t="str">
        <f>IF(INDEX([2]pivotTable!I$310:I$615,MATCH(totalExpenditure!$A252,[2]pivotTable!$A$310:$A$615,0))/100*INDEX(gDP!X$6:X$271,MATCH(totalExpenditure!$A252,gDP!$B$6:$B$271))=0,"",INDEX([2]pivotTable!I$310:I$615,MATCH(totalExpenditure!$A252,[2]pivotTable!$A$310:$A$615,0))/100*INDEX(gDP!X$6:X$271,MATCH(totalExpenditure!$A252,gDP!$B$6:$B$271)))</f>
        <v/>
      </c>
      <c r="BI252" s="77" t="str">
        <f>IF(INDEX([2]pivotTable!J$310:J$615,MATCH(totalExpenditure!$A252,[2]pivotTable!$A$310:$A$615,0))/100*INDEX(gDP!Y$6:Y$271,MATCH(totalExpenditure!$A252,gDP!$B$6:$B$271))=0,"",INDEX([2]pivotTable!J$310:J$615,MATCH(totalExpenditure!$A252,[2]pivotTable!$A$310:$A$615,0))/100*INDEX(gDP!Y$6:Y$271,MATCH(totalExpenditure!$A252,gDP!$B$6:$B$271)))</f>
        <v/>
      </c>
      <c r="BJ252" s="77" t="str">
        <f>IF(INDEX([2]pivotTable!K$310:K$615,MATCH(totalExpenditure!$A252,[2]pivotTable!$A$310:$A$615,0))/100*INDEX(gDP!Z$6:Z$271,MATCH(totalExpenditure!$A252,gDP!$B$6:$B$271))=0,"",INDEX([2]pivotTable!K$310:K$615,MATCH(totalExpenditure!$A252,[2]pivotTable!$A$310:$A$615,0))/100*INDEX(gDP!Z$6:Z$271,MATCH(totalExpenditure!$A252,gDP!$B$6:$B$271)))</f>
        <v/>
      </c>
      <c r="BK252" s="77" t="str">
        <f>IF(INDEX([2]pivotTable!L$310:L$615,MATCH(totalExpenditure!$A252,[2]pivotTable!$A$310:$A$615,0))/100*INDEX(gDP!AA$6:AA$271,MATCH(totalExpenditure!$A252,gDP!$B$6:$B$271))=0,"",INDEX([2]pivotTable!L$310:L$615,MATCH(totalExpenditure!$A252,[2]pivotTable!$A$310:$A$615,0))/100*INDEX(gDP!AA$6:AA$271,MATCH(totalExpenditure!$A252,gDP!$B$6:$B$271)))</f>
        <v/>
      </c>
      <c r="BL252" s="77" t="str">
        <f>IF(INDEX([2]pivotTable!M$310:M$615,MATCH(totalExpenditure!$A252,[2]pivotTable!$A$310:$A$615,0))/100*INDEX(gDP!AB$6:AB$271,MATCH(totalExpenditure!$A252,gDP!$B$6:$B$271))=0,"",INDEX([2]pivotTable!M$310:M$615,MATCH(totalExpenditure!$A252,[2]pivotTable!$A$310:$A$615,0))/100*INDEX(gDP!AB$6:AB$271,MATCH(totalExpenditure!$A252,gDP!$B$6:$B$271)))</f>
        <v/>
      </c>
      <c r="BM252" s="77" t="str">
        <f>IF(INDEX([2]pivotTable!N$310:N$615,MATCH(totalExpenditure!$A252,[2]pivotTable!$A$310:$A$615,0))/100*INDEX(gDP!AC$6:AC$271,MATCH(totalExpenditure!$A252,gDP!$B$6:$B$271))=0,"",INDEX([2]pivotTable!N$310:N$615,MATCH(totalExpenditure!$A252,[2]pivotTable!$A$310:$A$615,0))/100*INDEX(gDP!AC$6:AC$271,MATCH(totalExpenditure!$A252,gDP!$B$6:$B$271)))</f>
        <v/>
      </c>
      <c r="BN252" s="77" t="str">
        <f>IF(INDEX([2]pivotTable!O$310:O$615,MATCH(totalExpenditure!$A252,[2]pivotTable!$A$310:$A$615,0))/100*INDEX(gDP!AD$6:AD$271,MATCH(totalExpenditure!$A252,gDP!$B$6:$B$271))=0,"",INDEX([2]pivotTable!O$310:O$615,MATCH(totalExpenditure!$A252,[2]pivotTable!$A$310:$A$615,0))/100*INDEX(gDP!AD$6:AD$271,MATCH(totalExpenditure!$A252,gDP!$B$6:$B$271)))</f>
        <v/>
      </c>
      <c r="BO252" s="77" t="str">
        <f>IF(INDEX([2]pivotTable!P$310:P$615,MATCH(totalExpenditure!$A252,[2]pivotTable!$A$310:$A$615,0))/100*INDEX(gDP!AE$6:AE$271,MATCH(totalExpenditure!$A252,gDP!$B$6:$B$271))=0,"",INDEX([2]pivotTable!P$310:P$615,MATCH(totalExpenditure!$A252,[2]pivotTable!$A$310:$A$615,0))/100*INDEX(gDP!AE$6:AE$271,MATCH(totalExpenditure!$A252,gDP!$B$6:$B$271)))</f>
        <v/>
      </c>
      <c r="BP252" s="77" t="str">
        <f>IF(INDEX([2]pivotTable!Q$310:Q$615,MATCH(totalExpenditure!$A252,[2]pivotTable!$A$310:$A$615,0))/100*INDEX(gDP!AF$6:AF$271,MATCH(totalExpenditure!$A252,gDP!$B$6:$B$271))=0,"",INDEX([2]pivotTable!Q$310:Q$615,MATCH(totalExpenditure!$A252,[2]pivotTable!$A$310:$A$615,0))/100*INDEX(gDP!AF$6:AF$271,MATCH(totalExpenditure!$A252,gDP!$B$6:$B$271)))</f>
        <v/>
      </c>
      <c r="BQ252" s="77" t="str">
        <f>IF(INDEX([2]pivotTable!R$310:R$615,MATCH(totalExpenditure!$A252,[2]pivotTable!$A$310:$A$615,0))/100*INDEX(gDP!AG$6:AG$271,MATCH(totalExpenditure!$A252,gDP!$B$6:$B$271))=0,"",INDEX([2]pivotTable!R$310:R$615,MATCH(totalExpenditure!$A252,[2]pivotTable!$A$310:$A$615,0))/100*INDEX(gDP!AG$6:AG$271,MATCH(totalExpenditure!$A252,gDP!$B$6:$B$271)))</f>
        <v/>
      </c>
      <c r="BR252" s="77" t="str">
        <f>IF(INDEX([2]pivotTable!S$310:S$615,MATCH(totalExpenditure!$A252,[2]pivotTable!$A$310:$A$615,0))/100*INDEX(gDP!AH$6:AH$271,MATCH(totalExpenditure!$A252,gDP!$B$6:$B$271))=0,"",INDEX([2]pivotTable!S$310:S$615,MATCH(totalExpenditure!$A252,[2]pivotTable!$A$310:$A$615,0))/100*INDEX(gDP!AH$6:AH$271,MATCH(totalExpenditure!$A252,gDP!$B$6:$B$271)))</f>
        <v/>
      </c>
      <c r="BS252" s="77" t="str">
        <f>IF(INDEX([2]pivotTable!T$310:T$615,MATCH(totalExpenditure!$A252,[2]pivotTable!$A$310:$A$615,0))/100*INDEX(gDP!AI$6:AI$271,MATCH(totalExpenditure!$A252,gDP!$B$6:$B$271))=0,"",INDEX([2]pivotTable!T$310:T$615,MATCH(totalExpenditure!$A252,[2]pivotTable!$A$310:$A$615,0))/100*INDEX(gDP!AI$6:AI$271,MATCH(totalExpenditure!$A252,gDP!$B$6:$B$271)))</f>
        <v/>
      </c>
      <c r="BT252" s="77" t="str">
        <f>IF(INDEX([2]pivotTable!U$310:U$615,MATCH(totalExpenditure!$A252,[2]pivotTable!$A$310:$A$615,0))/100*INDEX(gDP!AJ$6:AJ$271,MATCH(totalExpenditure!$A252,gDP!$B$6:$B$271))=0,"",INDEX([2]pivotTable!U$310:U$615,MATCH(totalExpenditure!$A252,[2]pivotTable!$A$310:$A$615,0))/100*INDEX(gDP!AJ$6:AJ$271,MATCH(totalExpenditure!$A252,gDP!$B$6:$B$271)))</f>
        <v/>
      </c>
      <c r="BU252" s="77" t="str">
        <f>IF(INDEX([2]pivotTable!V$310:V$615,MATCH(totalExpenditure!$A252,[2]pivotTable!$A$310:$A$615,0))/100*INDEX(gDP!AK$6:AK$271,MATCH(totalExpenditure!$A252,gDP!$B$6:$B$271))=0,"",INDEX([2]pivotTable!V$310:V$615,MATCH(totalExpenditure!$A252,[2]pivotTable!$A$310:$A$615,0))/100*INDEX(gDP!AK$6:AK$271,MATCH(totalExpenditure!$A252,gDP!$B$6:$B$271)))</f>
        <v/>
      </c>
      <c r="BV252" s="77" t="str">
        <f>IF(INDEX([2]pivotTable!W$310:W$615,MATCH(totalExpenditure!$A252,[2]pivotTable!$A$310:$A$615,0))/100*INDEX(gDP!AL$6:AL$271,MATCH(totalExpenditure!$A252,gDP!$B$6:$B$271))=0,"",INDEX([2]pivotTable!W$310:W$615,MATCH(totalExpenditure!$A252,[2]pivotTable!$A$310:$A$615,0))/100*INDEX(gDP!AL$6:AL$271,MATCH(totalExpenditure!$A252,gDP!$B$6:$B$271)))</f>
        <v/>
      </c>
      <c r="BW252" s="77" t="str">
        <f>IF(INDEX([2]pivotTable!X$310:X$615,MATCH(totalExpenditure!$A252,[2]pivotTable!$A$310:$A$615,0))/100*INDEX(gDP!AM$6:AM$271,MATCH(totalExpenditure!$A252,gDP!$B$6:$B$271))=0,"",INDEX([2]pivotTable!X$310:X$615,MATCH(totalExpenditure!$A252,[2]pivotTable!$A$310:$A$615,0))/100*INDEX(gDP!AM$6:AM$271,MATCH(totalExpenditure!$A252,gDP!$B$6:$B$271)))</f>
        <v/>
      </c>
      <c r="BX252" s="77" t="str">
        <f>IF(INDEX([2]pivotTable!Y$310:Y$615,MATCH(totalExpenditure!$A252,[2]pivotTable!$A$310:$A$615,0))/100*INDEX(gDP!AN$6:AN$271,MATCH(totalExpenditure!$A252,gDP!$B$6:$B$271))=0,"",INDEX([2]pivotTable!Y$310:Y$615,MATCH(totalExpenditure!$A252,[2]pivotTable!$A$310:$A$615,0))/100*INDEX(gDP!AN$6:AN$271,MATCH(totalExpenditure!$A252,gDP!$B$6:$B$271)))</f>
        <v/>
      </c>
      <c r="BY252" s="77" t="str">
        <f>IF(INDEX([2]pivotTable!Z$310:Z$615,MATCH(totalExpenditure!$A252,[2]pivotTable!$A$310:$A$615,0))/100*INDEX(gDP!AO$6:AO$271,MATCH(totalExpenditure!$A252,gDP!$B$6:$B$271))=0,"",INDEX([2]pivotTable!Z$310:Z$615,MATCH(totalExpenditure!$A252,[2]pivotTable!$A$310:$A$615,0))/100*INDEX(gDP!AO$6:AO$271,MATCH(totalExpenditure!$A252,gDP!$B$6:$B$271)))</f>
        <v/>
      </c>
      <c r="BZ252" s="77" t="str">
        <f>IF(INDEX([2]pivotTable!AA$310:AA$615,MATCH(totalExpenditure!$A252,[2]pivotTable!$A$310:$A$615,0))/100*INDEX(gDP!AP$6:AP$271,MATCH(totalExpenditure!$A252,gDP!$B$6:$B$271))=0,"",INDEX([2]pivotTable!AA$310:AA$615,MATCH(totalExpenditure!$A252,[2]pivotTable!$A$310:$A$615,0))/100*INDEX(gDP!AP$6:AP$271,MATCH(totalExpenditure!$A252,gDP!$B$6:$B$271)))</f>
        <v/>
      </c>
      <c r="CA252" s="77">
        <f>IF(INDEX([2]pivotTable!AB$310:AB$615,MATCH(totalExpenditure!$A252,[2]pivotTable!$A$310:$A$615,0))/100*INDEX(gDP!AQ$6:AQ$271,MATCH(totalExpenditure!$A252,gDP!$B$6:$B$271))=0,"",INDEX([2]pivotTable!AB$310:AB$615,MATCH(totalExpenditure!$A252,[2]pivotTable!$A$310:$A$615,0))/100*INDEX(gDP!AQ$6:AQ$271,MATCH(totalExpenditure!$A252,gDP!$B$6:$B$271)))</f>
        <v>1316963.169305508</v>
      </c>
      <c r="CB252" s="77">
        <f>IF(INDEX([2]pivotTable!AC$310:AC$615,MATCH(totalExpenditure!$A252,[2]pivotTable!$A$310:$A$615,0))/100*INDEX(gDP!AR$6:AR$271,MATCH(totalExpenditure!$A252,gDP!$B$6:$B$271))=0,"",INDEX([2]pivotTable!AC$310:AC$615,MATCH(totalExpenditure!$A252,[2]pivotTable!$A$310:$A$615,0))/100*INDEX(gDP!AR$6:AR$271,MATCH(totalExpenditure!$A252,gDP!$B$6:$B$271)))</f>
        <v>1799568.977383977</v>
      </c>
      <c r="CC252" s="77">
        <f>IF(INDEX([2]pivotTable!AD$310:AD$615,MATCH(totalExpenditure!$A252,[2]pivotTable!$A$310:$A$615,0))/100*INDEX(gDP!AS$6:AS$271,MATCH(totalExpenditure!$A252,gDP!$B$6:$B$271))=0,"",INDEX([2]pivotTable!AD$310:AD$615,MATCH(totalExpenditure!$A252,[2]pivotTable!$A$310:$A$615,0))/100*INDEX(gDP!AS$6:AS$271,MATCH(totalExpenditure!$A252,gDP!$B$6:$B$271)))</f>
        <v>1857974.051129061</v>
      </c>
      <c r="CD252" s="77">
        <f>IF(INDEX([2]pivotTable!AE$310:AE$615,MATCH(totalExpenditure!$A252,[2]pivotTable!$A$310:$A$615,0))/100*INDEX(gDP!AT$6:AT$271,MATCH(totalExpenditure!$A252,gDP!$B$6:$B$271))=0,"",INDEX([2]pivotTable!AE$310:AE$615,MATCH(totalExpenditure!$A252,[2]pivotTable!$A$310:$A$615,0))/100*INDEX(gDP!AT$6:AT$271,MATCH(totalExpenditure!$A252,gDP!$B$6:$B$271)))</f>
        <v>48476182.108680561</v>
      </c>
      <c r="CE252" s="77">
        <f>IF(INDEX([2]pivotTable!AF$310:AF$615,MATCH(totalExpenditure!$A252,[2]pivotTable!$A$310:$A$615,0))/100*INDEX(gDP!AU$6:AU$271,MATCH(totalExpenditure!$A252,gDP!$B$6:$B$271))=0,"",INDEX([2]pivotTable!AF$310:AF$615,MATCH(totalExpenditure!$A252,[2]pivotTable!$A$310:$A$615,0))/100*INDEX(gDP!AU$6:AU$271,MATCH(totalExpenditure!$A252,gDP!$B$6:$B$271)))</f>
        <v>58696354.115644857</v>
      </c>
      <c r="CF252" s="77">
        <f>IF(INDEX([2]pivotTable!AG$310:AG$615,MATCH(totalExpenditure!$A252,[2]pivotTable!$A$310:$A$615,0))/100*INDEX(gDP!AV$6:AV$271,MATCH(totalExpenditure!$A252,gDP!$B$6:$B$271))=0,"",INDEX([2]pivotTable!AG$310:AG$615,MATCH(totalExpenditure!$A252,[2]pivotTable!$A$310:$A$615,0))/100*INDEX(gDP!AV$6:AV$271,MATCH(totalExpenditure!$A252,gDP!$B$6:$B$271)))</f>
        <v>61444023.759647101</v>
      </c>
      <c r="CG252" s="77">
        <f>IF(INDEX([2]pivotTable!AH$310:AH$615,MATCH(totalExpenditure!$A252,[2]pivotTable!$A$310:$A$615,0))/100*INDEX(gDP!AW$6:AW$271,MATCH(totalExpenditure!$A252,gDP!$B$6:$B$271))=0,"",INDEX([2]pivotTable!AH$310:AH$615,MATCH(totalExpenditure!$A252,[2]pivotTable!$A$310:$A$615,0))/100*INDEX(gDP!AW$6:AW$271,MATCH(totalExpenditure!$A252,gDP!$B$6:$B$271)))</f>
        <v>88128311.78028962</v>
      </c>
      <c r="CH252" s="77">
        <f>IF(INDEX([2]pivotTable!AI$310:AI$615,MATCH(totalExpenditure!$A252,[2]pivotTable!$A$310:$A$615,0))/100*INDEX(gDP!AX$6:AX$271,MATCH(totalExpenditure!$A252,gDP!$B$6:$B$271))=0,"",INDEX([2]pivotTable!AI$310:AI$615,MATCH(totalExpenditure!$A252,[2]pivotTable!$A$310:$A$615,0))/100*INDEX(gDP!AX$6:AX$271,MATCH(totalExpenditure!$A252,gDP!$B$6:$B$271)))</f>
        <v>103479283.74624883</v>
      </c>
      <c r="CI252" s="77">
        <f>IF(INDEX([2]pivotTable!AJ$310:AJ$615,MATCH(totalExpenditure!$A252,[2]pivotTable!$A$310:$A$615,0))/100*INDEX(gDP!AY$6:AY$271,MATCH(totalExpenditure!$A252,gDP!$B$6:$B$271))=0,"",INDEX([2]pivotTable!AJ$310:AJ$615,MATCH(totalExpenditure!$A252,[2]pivotTable!$A$310:$A$615,0))/100*INDEX(gDP!AY$6:AY$271,MATCH(totalExpenditure!$A252,gDP!$B$6:$B$271)))</f>
        <v>106760830.20777409</v>
      </c>
      <c r="CJ252" s="77">
        <f>IF(INDEX([2]pivotTable!AK$310:AK$615,MATCH(totalExpenditure!$A252,[2]pivotTable!$A$310:$A$615,0))/100*INDEX(gDP!AZ$6:AZ$271,MATCH(totalExpenditure!$A252,gDP!$B$6:$B$271))=0,"",INDEX([2]pivotTable!AK$310:AK$615,MATCH(totalExpenditure!$A252,[2]pivotTable!$A$310:$A$615,0))/100*INDEX(gDP!AZ$6:AZ$271,MATCH(totalExpenditure!$A252,gDP!$B$6:$B$271)))</f>
        <v>96410772.408554748</v>
      </c>
      <c r="CK252" s="77">
        <f>IF(INDEX([2]pivotTable!AL$310:AL$615,MATCH(totalExpenditure!$A252,[2]pivotTable!$A$310:$A$615,0))/100*INDEX(gDP!BA$6:BA$271,MATCH(totalExpenditure!$A252,gDP!$B$6:$B$271))=0,"",INDEX([2]pivotTable!AL$310:AL$615,MATCH(totalExpenditure!$A252,[2]pivotTable!$A$310:$A$615,0))/100*INDEX(gDP!BA$6:BA$271,MATCH(totalExpenditure!$A252,gDP!$B$6:$B$271)))</f>
        <v>101082828.92543289</v>
      </c>
      <c r="CL252" s="77">
        <f>IF(INDEX([2]pivotTable!AM$310:AM$615,MATCH(totalExpenditure!$A252,[2]pivotTable!$A$310:$A$615,0))/100*INDEX(gDP!BB$6:BB$271,MATCH(totalExpenditure!$A252,gDP!$B$6:$B$271))=0,"",INDEX([2]pivotTable!AM$310:AM$615,MATCH(totalExpenditure!$A252,[2]pivotTable!$A$310:$A$615,0))/100*INDEX(gDP!BB$6:BB$271,MATCH(totalExpenditure!$A252,gDP!$B$6:$B$271)))</f>
        <v>153279613.95661622</v>
      </c>
      <c r="CM252" s="77">
        <f>IF(INDEX([2]pivotTable!AN$310:AN$615,MATCH(totalExpenditure!$A252,[2]pivotTable!$A$310:$A$615,0))/100*INDEX(gDP!BC$6:BC$271,MATCH(totalExpenditure!$A252,gDP!$B$6:$B$271))=0,"",INDEX([2]pivotTable!AN$310:AN$615,MATCH(totalExpenditure!$A252,[2]pivotTable!$A$310:$A$615,0))/100*INDEX(gDP!BC$6:BC$271,MATCH(totalExpenditure!$A252,gDP!$B$6:$B$271)))</f>
        <v>221389563.87552133</v>
      </c>
      <c r="CN252" s="77">
        <f>IF(INDEX([2]pivotTable!AO$310:AO$615,MATCH(totalExpenditure!$A252,[2]pivotTable!$A$310:$A$615,0))/100*INDEX(gDP!BD$6:BD$271,MATCH(totalExpenditure!$A252,gDP!$B$6:$B$271))=0,"",INDEX([2]pivotTable!AO$310:AO$615,MATCH(totalExpenditure!$A252,[2]pivotTable!$A$310:$A$615,0))/100*INDEX(gDP!BD$6:BD$271,MATCH(totalExpenditure!$A252,gDP!$B$6:$B$271)))</f>
        <v>320524840.27693146</v>
      </c>
      <c r="CO252" s="77">
        <f>IF(INDEX([2]pivotTable!AP$310:AP$615,MATCH(totalExpenditure!$A252,[2]pivotTable!$A$310:$A$615,0))/100*INDEX(gDP!BE$6:BE$271,MATCH(totalExpenditure!$A252,gDP!$B$6:$B$271))=0,"",INDEX([2]pivotTable!AP$310:AP$615,MATCH(totalExpenditure!$A252,[2]pivotTable!$A$310:$A$615,0))/100*INDEX(gDP!BE$6:BE$271,MATCH(totalExpenditure!$A252,gDP!$B$6:$B$271)))</f>
        <v>221177918.8773804</v>
      </c>
      <c r="CP252" s="77">
        <f>IF(INDEX([2]pivotTable!AQ$310:AQ$615,MATCH(totalExpenditure!$A252,[2]pivotTable!$A$310:$A$615,0))/100*INDEX(gDP!BF$6:BF$271,MATCH(totalExpenditure!$A252,gDP!$B$6:$B$271))=0,"",INDEX([2]pivotTable!AQ$310:AQ$615,MATCH(totalExpenditure!$A252,[2]pivotTable!$A$310:$A$615,0))/100*INDEX(gDP!BF$6:BF$271,MATCH(totalExpenditure!$A252,gDP!$B$6:$B$271)))</f>
        <v>213976820.22293103</v>
      </c>
      <c r="CQ252" s="77">
        <f>IF(INDEX([2]pivotTable!AR$310:AR$615,MATCH(totalExpenditure!$A252,[2]pivotTable!$A$310:$A$615,0))/100*INDEX(gDP!BG$6:BG$271,MATCH(totalExpenditure!$A252,gDP!$B$6:$B$271))=0,"",INDEX([2]pivotTable!AR$310:AR$615,MATCH(totalExpenditure!$A252,[2]pivotTable!$A$310:$A$615,0))/100*INDEX(gDP!BG$6:BG$271,MATCH(totalExpenditure!$A252,gDP!$B$6:$B$271)))</f>
        <v>306556534.21999049</v>
      </c>
      <c r="CR252" s="77">
        <f>IF(INDEX([2]pivotTable!AS$310:AS$615,MATCH(totalExpenditure!$A252,[2]pivotTable!$A$310:$A$615,0))/100*INDEX(gDP!BH$6:BH$271,MATCH(totalExpenditure!$A252,gDP!$B$6:$B$271))=0,"",INDEX([2]pivotTable!AS$310:AS$615,MATCH(totalExpenditure!$A252,[2]pivotTable!$A$310:$A$615,0))/100*INDEX(gDP!BH$6:BH$271,MATCH(totalExpenditure!$A252,gDP!$B$6:$B$271)))</f>
        <v>307678245.43595189</v>
      </c>
      <c r="CS252" s="77">
        <f>IF(INDEX([2]pivotTable!AT$310:AT$615,MATCH(totalExpenditure!$A252,[2]pivotTable!$A$310:$A$615,0))/100*INDEX(gDP!BI$6:BI$271,MATCH(totalExpenditure!$A252,gDP!$B$6:$B$271))=0,"",INDEX([2]pivotTable!AT$310:AT$615,MATCH(totalExpenditure!$A252,[2]pivotTable!$A$310:$A$615,0))/100*INDEX(gDP!BI$6:BI$271,MATCH(totalExpenditure!$A252,gDP!$B$6:$B$271)))</f>
        <v>332925471.13739359</v>
      </c>
      <c r="CT252" s="77">
        <f>IF(INDEX([2]pivotTable!AU$310:AU$615,MATCH(totalExpenditure!$A252,[2]pivotTable!$A$310:$A$615,0))/100*INDEX(gDP!BJ$6:BJ$271,MATCH(totalExpenditure!$A252,gDP!$B$6:$B$271))=0,"",INDEX([2]pivotTable!AU$310:AU$615,MATCH(totalExpenditure!$A252,[2]pivotTable!$A$310:$A$615,0))/100*INDEX(gDP!BJ$6:BJ$271,MATCH(totalExpenditure!$A252,gDP!$B$6:$B$271)))</f>
        <v>298221396.26181281</v>
      </c>
      <c r="CU252" s="77">
        <f>IF(INDEX([2]pivotTable!AV$310:AV$615,MATCH(totalExpenditure!$A252,[2]pivotTable!$A$310:$A$615,0))/100*INDEX(gDP!BK$6:BK$271,MATCH(totalExpenditure!$A252,gDP!$B$6:$B$271))=0,"",INDEX([2]pivotTable!AV$310:AV$615,MATCH(totalExpenditure!$A252,[2]pivotTable!$A$310:$A$615,0))/100*INDEX(gDP!BK$6:BK$271,MATCH(totalExpenditure!$A252,gDP!$B$6:$B$271)))</f>
        <v>161342425.53642955</v>
      </c>
      <c r="CV252" s="77">
        <f>IF(INDEX([2]pivotTable!AW$310:AW$615,MATCH(totalExpenditure!$A252,[2]pivotTable!$A$310:$A$615,0))/100*INDEX(gDP!BL$6:BL$271,MATCH(totalExpenditure!$A252,gDP!$B$6:$B$271))=0,"",INDEX([2]pivotTable!AW$310:AW$615,MATCH(totalExpenditure!$A252,[2]pivotTable!$A$310:$A$615,0))/100*INDEX(gDP!BL$6:BL$271,MATCH(totalExpenditure!$A252,gDP!$B$6:$B$271)))</f>
        <v>38882970.604963653</v>
      </c>
      <c r="CW252" s="77">
        <f>IF(INDEX([2]pivotTable!AX$310:AX$615,MATCH(totalExpenditure!$A252,[2]pivotTable!$A$310:$A$615,0))/100*INDEX(gDP!BM$6:BM$271,MATCH(totalExpenditure!$A252,gDP!$B$6:$B$271))=0,"",INDEX([2]pivotTable!AX$310:AX$615,MATCH(totalExpenditure!$A252,[2]pivotTable!$A$310:$A$615,0))/100*INDEX(gDP!BM$6:BM$271,MATCH(totalExpenditure!$A252,gDP!$B$6:$B$271)))</f>
        <v>387283792.87078875</v>
      </c>
      <c r="CX252" s="77">
        <f>IF(INDEX([2]pivotTable!AY$310:AY$615,MATCH(totalExpenditure!$A252,[2]pivotTable!$A$310:$A$615,0))/100*INDEX(gDP!BN$6:BN$271,MATCH(totalExpenditure!$A252,gDP!$B$6:$B$271))=0,"",INDEX([2]pivotTable!AY$310:AY$615,MATCH(totalExpenditure!$A252,[2]pivotTable!$A$310:$A$615,0))/100*INDEX(gDP!BN$6:BN$271,MATCH(totalExpenditure!$A252,gDP!$B$6:$B$271)))</f>
        <v>445827676.18465453</v>
      </c>
      <c r="CY252" s="77" t="str">
        <f>IF(INDEX([2]pivotTable!AZ$310:AZ$615,MATCH(totalExpenditure!$A252,[2]pivotTable!$A$310:$A$615,0))/100*INDEX(gDP!BO$6:BO$271,MATCH(totalExpenditure!$A252,gDP!$B$6:$B$271))=0,"",INDEX([2]pivotTable!AZ$310:AZ$615,MATCH(totalExpenditure!$A252,[2]pivotTable!$A$310:$A$615,0))/100*INDEX(gDP!BO$6:BO$271,MATCH(totalExpenditure!$A252,gDP!$B$6:$B$271)))</f>
        <v/>
      </c>
      <c r="CZ252" s="77" t="str">
        <f>IF(B252="","",IF(BA252="","",B252-B252+INDEX(gDP!Q$6:Q$271,MATCH(totalExpenditure!$A252,gDP!$B$6:$B$271))))</f>
        <v/>
      </c>
      <c r="DA252" s="77" t="str">
        <f>IF(C252="","",IF(BB252="","",C252-C252+INDEX(gDP!R$6:R$271,MATCH(totalExpenditure!$A252,gDP!$B$6:$B$271))))</f>
        <v/>
      </c>
      <c r="DB252" s="77" t="str">
        <f>IF(D252="","",IF(BC252="","",D252-D252+INDEX(gDP!S$6:S$271,MATCH(totalExpenditure!$A252,gDP!$B$6:$B$271))))</f>
        <v/>
      </c>
      <c r="DC252" s="77" t="str">
        <f>IF(E252="","",IF(BD252="","",E252-E252+INDEX(gDP!T$6:T$271,MATCH(totalExpenditure!$A252,gDP!$B$6:$B$271))))</f>
        <v/>
      </c>
      <c r="DD252" s="77" t="str">
        <f>IF(F252="","",IF(BE252="","",F252-F252+INDEX(gDP!U$6:U$271,MATCH(totalExpenditure!$A252,gDP!$B$6:$B$271))))</f>
        <v/>
      </c>
      <c r="DE252" s="77" t="str">
        <f>IF(G252="","",IF(BF252="","",G252-G252+INDEX(gDP!V$6:V$271,MATCH(totalExpenditure!$A252,gDP!$B$6:$B$271))))</f>
        <v/>
      </c>
      <c r="DF252" s="77" t="str">
        <f>IF(H252="","",IF(BG252="","",H252-H252+INDEX(gDP!W$6:W$271,MATCH(totalExpenditure!$A252,gDP!$B$6:$B$271))))</f>
        <v/>
      </c>
      <c r="DG252" s="77" t="str">
        <f>IF(I252="","",IF(BH252="","",I252-I252+INDEX(gDP!X$6:X$271,MATCH(totalExpenditure!$A252,gDP!$B$6:$B$271))))</f>
        <v/>
      </c>
      <c r="DH252" s="77" t="str">
        <f>IF(J252="","",IF(BI252="","",J252-J252+INDEX(gDP!Y$6:Y$271,MATCH(totalExpenditure!$A252,gDP!$B$6:$B$271))))</f>
        <v/>
      </c>
      <c r="DI252" s="77" t="str">
        <f>IF(K252="","",IF(BJ252="","",K252-K252+INDEX(gDP!Z$6:Z$271,MATCH(totalExpenditure!$A252,gDP!$B$6:$B$271))))</f>
        <v/>
      </c>
      <c r="DJ252" s="77" t="str">
        <f>IF(L252="","",IF(BK252="","",L252-L252+INDEX(gDP!AA$6:AA$271,MATCH(totalExpenditure!$A252,gDP!$B$6:$B$271))))</f>
        <v/>
      </c>
      <c r="DK252" s="77" t="str">
        <f>IF(M252="","",IF(BL252="","",M252-M252+INDEX(gDP!AB$6:AB$271,MATCH(totalExpenditure!$A252,gDP!$B$6:$B$271))))</f>
        <v/>
      </c>
      <c r="DL252" s="77" t="str">
        <f>IF(N252="","",IF(BM252="","",N252-N252+INDEX(gDP!AC$6:AC$271,MATCH(totalExpenditure!$A252,gDP!$B$6:$B$271))))</f>
        <v/>
      </c>
      <c r="DM252" s="77" t="str">
        <f>IF(O252="","",IF(BN252="","",O252-O252+INDEX(gDP!AD$6:AD$271,MATCH(totalExpenditure!$A252,gDP!$B$6:$B$271))))</f>
        <v/>
      </c>
      <c r="DN252" s="77" t="str">
        <f>IF(P252="","",IF(BO252="","",P252-P252+INDEX(gDP!AE$6:AE$271,MATCH(totalExpenditure!$A252,gDP!$B$6:$B$271))))</f>
        <v/>
      </c>
      <c r="DO252" s="77" t="str">
        <f>IF(Q252="","",IF(BP252="","",Q252-Q252+INDEX(gDP!AF$6:AF$271,MATCH(totalExpenditure!$A252,gDP!$B$6:$B$271))))</f>
        <v/>
      </c>
      <c r="DP252" s="77" t="str">
        <f>IF(R252="","",IF(BQ252="","",R252-R252+INDEX(gDP!AG$6:AG$271,MATCH(totalExpenditure!$A252,gDP!$B$6:$B$271))))</f>
        <v/>
      </c>
      <c r="DQ252" s="77" t="str">
        <f>IF(S252="","",IF(BR252="","",S252-S252+INDEX(gDP!AH$6:AH$271,MATCH(totalExpenditure!$A252,gDP!$B$6:$B$271))))</f>
        <v/>
      </c>
      <c r="DR252" s="77" t="str">
        <f>IF(T252="","",IF(BS252="","",T252-T252+INDEX(gDP!AI$6:AI$271,MATCH(totalExpenditure!$A252,gDP!$B$6:$B$271))))</f>
        <v/>
      </c>
      <c r="DS252" s="77" t="str">
        <f>IF(U252="","",IF(BT252="","",U252-U252+INDEX(gDP!AJ$6:AJ$271,MATCH(totalExpenditure!$A252,gDP!$B$6:$B$271))))</f>
        <v/>
      </c>
      <c r="DT252" s="77" t="str">
        <f>IF(V252="","",IF(BU252="","",V252-V252+INDEX(gDP!AK$6:AK$271,MATCH(totalExpenditure!$A252,gDP!$B$6:$B$271))))</f>
        <v/>
      </c>
      <c r="DU252" s="77" t="str">
        <f>IF(W252="","",IF(BV252="","",W252-W252+INDEX(gDP!AL$6:AL$271,MATCH(totalExpenditure!$A252,gDP!$B$6:$B$271))))</f>
        <v/>
      </c>
      <c r="DV252" s="77" t="str">
        <f>IF(X252="","",IF(BW252="","",X252-X252+INDEX(gDP!AM$6:AM$271,MATCH(totalExpenditure!$A252,gDP!$B$6:$B$271))))</f>
        <v/>
      </c>
      <c r="DW252" s="77" t="str">
        <f>IF(Y252="","",IF(BX252="","",Y252-Y252+INDEX(gDP!AN$6:AN$271,MATCH(totalExpenditure!$A252,gDP!$B$6:$B$271))))</f>
        <v/>
      </c>
      <c r="DX252" s="77" t="str">
        <f>IF(Z252="","",IF(BY252="","",Z252-Z252+INDEX(gDP!AO$6:AO$271,MATCH(totalExpenditure!$A252,gDP!$B$6:$B$271))))</f>
        <v/>
      </c>
      <c r="DY252" s="77" t="str">
        <f>IF(AA252="","",IF(BZ252="","",AA252-AA252+INDEX(gDP!AP$6:AP$271,MATCH(totalExpenditure!$A252,gDP!$B$6:$B$271))))</f>
        <v/>
      </c>
      <c r="DZ252" s="77" t="str">
        <f>IF(AB252="","",IF(CA252="","",AB252-AB252+INDEX(gDP!AQ$6:AQ$271,MATCH(totalExpenditure!$A252,gDP!$B$6:$B$271))))</f>
        <v/>
      </c>
      <c r="EA252" s="77" t="str">
        <f>IF(AC252="","",IF(CB252="","",AC252-AC252+INDEX(gDP!AR$6:AR$271,MATCH(totalExpenditure!$A252,gDP!$B$6:$B$271))))</f>
        <v/>
      </c>
      <c r="EB252" s="77" t="str">
        <f>IF(AD252="","",IF(CC252="","",AD252-AD252+INDEX(gDP!AS$6:AS$271,MATCH(totalExpenditure!$A252,gDP!$B$6:$B$271))))</f>
        <v/>
      </c>
      <c r="EC252" s="77">
        <f>IF(AE252="","",IF(CD252="","",AE252-AE252+INDEX(gDP!AT$6:AT$271,MATCH(totalExpenditure!$A252,gDP!$B$6:$B$271))))</f>
        <v>5840503868.5157299</v>
      </c>
      <c r="ED252" s="77">
        <f>IF(AF252="","",IF(CE252="","",AF252-AF252+INDEX(gDP!AU$6:AU$271,MATCH(totalExpenditure!$A252,gDP!$B$6:$B$271))))</f>
        <v>6178563591.1205101</v>
      </c>
      <c r="EE252" s="77">
        <f>IF(AG252="","",IF(CF252="","",AG252-AG252+INDEX(gDP!AV$6:AV$271,MATCH(totalExpenditure!$A252,gDP!$B$6:$B$271))))</f>
        <v>6606884275.2308702</v>
      </c>
      <c r="EF252" s="77">
        <f>IF(AH252="","",IF(CG252="","",AH252-AH252+INDEX(gDP!AW$6:AW$271,MATCH(totalExpenditure!$A252,gDP!$B$6:$B$271))))</f>
        <v>7939487547.77384</v>
      </c>
      <c r="EG252" s="77">
        <f>IF(AI252="","",IF(CH252="","",AI252-AI252+INDEX(gDP!AX$6:AX$271,MATCH(totalExpenditure!$A252,gDP!$B$6:$B$271))))</f>
        <v>9239221763.05793</v>
      </c>
      <c r="EH252" s="77">
        <f>IF(AJ252="","",IF(CI252="","",AJ252-AJ252+INDEX(gDP!AY$6:AY$271,MATCH(totalExpenditure!$A252,gDP!$B$6:$B$271))))</f>
        <v>9977647682.9695396</v>
      </c>
      <c r="EI252" s="77">
        <f>IF(AK252="","",IF(CJ252="","",AK252-AK252+INDEX(gDP!AZ$6:AZ$271,MATCH(totalExpenditure!$A252,gDP!$B$6:$B$271))))</f>
        <v>11902564494.883301</v>
      </c>
      <c r="EJ252" s="77">
        <f>IF(AL252="","",IF(CK252="","",AL252-AL252+INDEX(gDP!BA$6:BA$271,MATCH(totalExpenditure!$A252,gDP!$B$6:$B$271))))</f>
        <v>14440404132.2047</v>
      </c>
      <c r="EK252" s="77">
        <f>IF(AM252="","",IF(CL252="","",AM252-AM252+INDEX(gDP!BB$6:BB$271,MATCH(totalExpenditure!$A252,gDP!$B$6:$B$271))))</f>
        <v>25127805566.658401</v>
      </c>
      <c r="EL252" s="77">
        <f>IF(AN252="","",IF(CM252="","",AN252-AN252+INDEX(gDP!BC$6:BC$271,MATCH(totalExpenditure!$A252,gDP!$B$6:$B$271))))</f>
        <v>26673441430.785702</v>
      </c>
      <c r="EM252" s="77">
        <f>IF(AO252="","",IF(CN252="","",AO252-AO252+INDEX(gDP!BD$6:BD$271,MATCH(totalExpenditure!$A252,gDP!$B$6:$B$271))))</f>
        <v>27871725241.472301</v>
      </c>
      <c r="EN252" s="77">
        <f>IF(AP252="","",IF(CO252="","",AP252-AP252+INDEX(gDP!BE$6:BE$271,MATCH(totalExpenditure!$A252,gDP!$B$6:$B$271))))</f>
        <v>27305915910.787701</v>
      </c>
      <c r="EO252" s="77">
        <f>IF(AQ252="","",IF(CP252="","",AQ252-AQ252+INDEX(gDP!BF$6:BF$271,MATCH(totalExpenditure!$A252,gDP!$B$6:$B$271))))</f>
        <v>28915786516.612301</v>
      </c>
      <c r="EP252" s="77">
        <f>IF(AR252="","",IF(CQ252="","",AR252-AR252+INDEX(gDP!BG$6:BG$271,MATCH(totalExpenditure!$A252,gDP!$B$6:$B$271))))</f>
        <v>32612397257.445801</v>
      </c>
      <c r="EQ252" s="77">
        <f>IF(AS252="","",IF(CR252="","",AS252-AS252+INDEX(gDP!BH$6:BH$271,MATCH(totalExpenditure!$A252,gDP!$B$6:$B$271))))</f>
        <v>32387183730.100201</v>
      </c>
      <c r="ER252" s="77">
        <f>IF(AT252="","",IF(CS252="","",AT252-AT252+INDEX(gDP!BI$6:BI$271,MATCH(totalExpenditure!$A252,gDP!$B$6:$B$271))))</f>
        <v>29203988696.2626</v>
      </c>
      <c r="ES252" s="77">
        <f>IF(AU252="","",IF(CT252="","",AU252-AU252+INDEX(gDP!BJ$6:BJ$271,MATCH(totalExpenditure!$A252,gDP!$B$6:$B$271))))</f>
        <v>30744473841.424</v>
      </c>
      <c r="ET252" s="77">
        <f>IF(AV252="","",IF(CU252="","",AV252-AV252+INDEX(gDP!BK$6:BK$271,MATCH(totalExpenditure!$A252,gDP!$B$6:$B$271))))</f>
        <v>32927025619.679501</v>
      </c>
      <c r="EU252" s="77">
        <f>IF(AW252="","",IF(CV252="","",AW252-AW252+INDEX(gDP!BL$6:BL$271,MATCH(totalExpenditure!$A252,gDP!$B$6:$B$271))))</f>
        <v>35348155095.421501</v>
      </c>
      <c r="EV252" s="77">
        <f>IF(AX252="","",IF(CW252="","",AX252-AX252+INDEX(gDP!BM$6:BM$271,MATCH(totalExpenditure!$A252,gDP!$B$6:$B$271))))</f>
        <v>37600368239.882401</v>
      </c>
      <c r="EW252" s="77">
        <f>IF(AY252="","",IF(CX252="","",AY252-AY252+INDEX(gDP!BN$6:BN$271,MATCH(totalExpenditure!$A252,gDP!$B$6:$B$271))))</f>
        <v>40529788744.059502</v>
      </c>
      <c r="EX252" s="77" t="str">
        <f>IF(AZ252="","",IF(CY252="","",AZ252-AZ252+INDEX(gDP!BO$6:BO$271,MATCH(totalExpenditure!$A252,gDP!$B$6:$B$271))))</f>
        <v/>
      </c>
    </row>
    <row r="253" spans="1:154" x14ac:dyDescent="0.35">
      <c r="A253" t="s">
        <v>715</v>
      </c>
      <c r="B253" s="77" t="str">
        <f>IF(INDEX([2]pivotTable!B$3:B$308,MATCH(totalExpenditure!$A253,[2]pivotTable!$A$3:$A$308,0))/100*INDEX(gDP!Q$6:Q$271,MATCH(totalExpenditure!$A253,gDP!$B$6:$B$271))=0,"",INDEX([2]pivotTable!B$3:B$308,MATCH(totalExpenditure!$A253,[2]pivotTable!$A$3:$A$308,0))/100*INDEX(gDP!Q$6:Q$271,MATCH(totalExpenditure!$A253,gDP!$B$6:$B$271)))</f>
        <v/>
      </c>
      <c r="C253" s="77" t="str">
        <f>IF(INDEX([2]pivotTable!C$3:C$308,MATCH(totalExpenditure!$A253,[2]pivotTable!$A$3:$A$308,0))/100*INDEX(gDP!R$6:R$271,MATCH(totalExpenditure!$A253,gDP!$B$6:$B$271))=0,"",INDEX([2]pivotTable!C$3:C$308,MATCH(totalExpenditure!$A253,[2]pivotTable!$A$3:$A$308,0))/100*INDEX(gDP!R$6:R$271,MATCH(totalExpenditure!$A253,gDP!$B$6:$B$271)))</f>
        <v/>
      </c>
      <c r="D253" s="77" t="str">
        <f>IF(INDEX([2]pivotTable!D$3:D$308,MATCH(totalExpenditure!$A253,[2]pivotTable!$A$3:$A$308,0))/100*INDEX(gDP!S$6:S$271,MATCH(totalExpenditure!$A253,gDP!$B$6:$B$271))=0,"",INDEX([2]pivotTable!D$3:D$308,MATCH(totalExpenditure!$A253,[2]pivotTable!$A$3:$A$308,0))/100*INDEX(gDP!S$6:S$271,MATCH(totalExpenditure!$A253,gDP!$B$6:$B$271)))</f>
        <v/>
      </c>
      <c r="E253" s="77" t="str">
        <f>IF(INDEX([2]pivotTable!E$3:E$308,MATCH(totalExpenditure!$A253,[2]pivotTable!$A$3:$A$308,0))/100*INDEX(gDP!T$6:T$271,MATCH(totalExpenditure!$A253,gDP!$B$6:$B$271))=0,"",INDEX([2]pivotTable!E$3:E$308,MATCH(totalExpenditure!$A253,[2]pivotTable!$A$3:$A$308,0))/100*INDEX(gDP!T$6:T$271,MATCH(totalExpenditure!$A253,gDP!$B$6:$B$271)))</f>
        <v/>
      </c>
      <c r="F253" s="77" t="str">
        <f>IF(INDEX([2]pivotTable!F$3:F$308,MATCH(totalExpenditure!$A253,[2]pivotTable!$A$3:$A$308,0))/100*INDEX(gDP!U$6:U$271,MATCH(totalExpenditure!$A253,gDP!$B$6:$B$271))=0,"",INDEX([2]pivotTable!F$3:F$308,MATCH(totalExpenditure!$A253,[2]pivotTable!$A$3:$A$308,0))/100*INDEX(gDP!U$6:U$271,MATCH(totalExpenditure!$A253,gDP!$B$6:$B$271)))</f>
        <v/>
      </c>
      <c r="G253" s="77" t="str">
        <f>IF(INDEX([2]pivotTable!G$3:G$308,MATCH(totalExpenditure!$A253,[2]pivotTable!$A$3:$A$308,0))/100*INDEX(gDP!V$6:V$271,MATCH(totalExpenditure!$A253,gDP!$B$6:$B$271))=0,"",INDEX([2]pivotTable!G$3:G$308,MATCH(totalExpenditure!$A253,[2]pivotTable!$A$3:$A$308,0))/100*INDEX(gDP!V$6:V$271,MATCH(totalExpenditure!$A253,gDP!$B$6:$B$271)))</f>
        <v/>
      </c>
      <c r="H253" s="77" t="str">
        <f>IF(INDEX([2]pivotTable!H$3:H$308,MATCH(totalExpenditure!$A253,[2]pivotTable!$A$3:$A$308,0))/100*INDEX(gDP!W$6:W$271,MATCH(totalExpenditure!$A253,gDP!$B$6:$B$271))=0,"",INDEX([2]pivotTable!H$3:H$308,MATCH(totalExpenditure!$A253,[2]pivotTable!$A$3:$A$308,0))/100*INDEX(gDP!W$6:W$271,MATCH(totalExpenditure!$A253,gDP!$B$6:$B$271)))</f>
        <v/>
      </c>
      <c r="I253" s="77" t="str">
        <f>IF(INDEX([2]pivotTable!I$3:I$308,MATCH(totalExpenditure!$A253,[2]pivotTable!$A$3:$A$308,0))/100*INDEX(gDP!X$6:X$271,MATCH(totalExpenditure!$A253,gDP!$B$6:$B$271))=0,"",INDEX([2]pivotTable!I$3:I$308,MATCH(totalExpenditure!$A253,[2]pivotTable!$A$3:$A$308,0))/100*INDEX(gDP!X$6:X$271,MATCH(totalExpenditure!$A253,gDP!$B$6:$B$271)))</f>
        <v/>
      </c>
      <c r="J253" s="77" t="str">
        <f>IF(INDEX([2]pivotTable!J$3:J$308,MATCH(totalExpenditure!$A253,[2]pivotTable!$A$3:$A$308,0))/100*INDEX(gDP!Y$6:Y$271,MATCH(totalExpenditure!$A253,gDP!$B$6:$B$271))=0,"",INDEX([2]pivotTable!J$3:J$308,MATCH(totalExpenditure!$A253,[2]pivotTable!$A$3:$A$308,0))/100*INDEX(gDP!Y$6:Y$271,MATCH(totalExpenditure!$A253,gDP!$B$6:$B$271)))</f>
        <v/>
      </c>
      <c r="K253" s="77" t="str">
        <f>IF(INDEX([2]pivotTable!K$3:K$308,MATCH(totalExpenditure!$A253,[2]pivotTable!$A$3:$A$308,0))/100*INDEX(gDP!Z$6:Z$271,MATCH(totalExpenditure!$A253,gDP!$B$6:$B$271))=0,"",INDEX([2]pivotTable!K$3:K$308,MATCH(totalExpenditure!$A253,[2]pivotTable!$A$3:$A$308,0))/100*INDEX(gDP!Z$6:Z$271,MATCH(totalExpenditure!$A253,gDP!$B$6:$B$271)))</f>
        <v/>
      </c>
      <c r="L253" s="77" t="str">
        <f>IF(INDEX([2]pivotTable!L$3:L$308,MATCH(totalExpenditure!$A253,[2]pivotTable!$A$3:$A$308,0))/100*INDEX(gDP!AA$6:AA$271,MATCH(totalExpenditure!$A253,gDP!$B$6:$B$271))=0,"",INDEX([2]pivotTable!L$3:L$308,MATCH(totalExpenditure!$A253,[2]pivotTable!$A$3:$A$308,0))/100*INDEX(gDP!AA$6:AA$271,MATCH(totalExpenditure!$A253,gDP!$B$6:$B$271)))</f>
        <v/>
      </c>
      <c r="M253" s="77" t="str">
        <f>IF(INDEX([2]pivotTable!M$3:M$308,MATCH(totalExpenditure!$A253,[2]pivotTable!$A$3:$A$308,0))/100*INDEX(gDP!AB$6:AB$271,MATCH(totalExpenditure!$A253,gDP!$B$6:$B$271))=0,"",INDEX([2]pivotTable!M$3:M$308,MATCH(totalExpenditure!$A253,[2]pivotTable!$A$3:$A$308,0))/100*INDEX(gDP!AB$6:AB$271,MATCH(totalExpenditure!$A253,gDP!$B$6:$B$271)))</f>
        <v/>
      </c>
      <c r="N253" s="77" t="str">
        <f>IF(INDEX([2]pivotTable!N$3:N$308,MATCH(totalExpenditure!$A253,[2]pivotTable!$A$3:$A$308,0))/100*INDEX(gDP!AC$6:AC$271,MATCH(totalExpenditure!$A253,gDP!$B$6:$B$271))=0,"",INDEX([2]pivotTable!N$3:N$308,MATCH(totalExpenditure!$A253,[2]pivotTable!$A$3:$A$308,0))/100*INDEX(gDP!AC$6:AC$271,MATCH(totalExpenditure!$A253,gDP!$B$6:$B$271)))</f>
        <v/>
      </c>
      <c r="O253" s="77" t="str">
        <f>IF(INDEX([2]pivotTable!O$3:O$308,MATCH(totalExpenditure!$A253,[2]pivotTable!$A$3:$A$308,0))/100*INDEX(gDP!AD$6:AD$271,MATCH(totalExpenditure!$A253,gDP!$B$6:$B$271))=0,"",INDEX([2]pivotTable!O$3:O$308,MATCH(totalExpenditure!$A253,[2]pivotTable!$A$3:$A$308,0))/100*INDEX(gDP!AD$6:AD$271,MATCH(totalExpenditure!$A253,gDP!$B$6:$B$271)))</f>
        <v/>
      </c>
      <c r="P253" s="77" t="str">
        <f>IF(INDEX([2]pivotTable!P$3:P$308,MATCH(totalExpenditure!$A253,[2]pivotTable!$A$3:$A$308,0))/100*INDEX(gDP!AE$6:AE$271,MATCH(totalExpenditure!$A253,gDP!$B$6:$B$271))=0,"",INDEX([2]pivotTable!P$3:P$308,MATCH(totalExpenditure!$A253,[2]pivotTable!$A$3:$A$308,0))/100*INDEX(gDP!AE$6:AE$271,MATCH(totalExpenditure!$A253,gDP!$B$6:$B$271)))</f>
        <v/>
      </c>
      <c r="Q253" s="77" t="str">
        <f>IF(INDEX([2]pivotTable!Q$3:Q$308,MATCH(totalExpenditure!$A253,[2]pivotTable!$A$3:$A$308,0))/100*INDEX(gDP!AF$6:AF$271,MATCH(totalExpenditure!$A253,gDP!$B$6:$B$271))=0,"",INDEX([2]pivotTable!Q$3:Q$308,MATCH(totalExpenditure!$A253,[2]pivotTable!$A$3:$A$308,0))/100*INDEX(gDP!AF$6:AF$271,MATCH(totalExpenditure!$A253,gDP!$B$6:$B$271)))</f>
        <v/>
      </c>
      <c r="R253" s="77" t="str">
        <f>IF(INDEX([2]pivotTable!R$3:R$308,MATCH(totalExpenditure!$A253,[2]pivotTable!$A$3:$A$308,0))/100*INDEX(gDP!AG$6:AG$271,MATCH(totalExpenditure!$A253,gDP!$B$6:$B$271))=0,"",INDEX([2]pivotTable!R$3:R$308,MATCH(totalExpenditure!$A253,[2]pivotTable!$A$3:$A$308,0))/100*INDEX(gDP!AG$6:AG$271,MATCH(totalExpenditure!$A253,gDP!$B$6:$B$271)))</f>
        <v/>
      </c>
      <c r="S253" s="77" t="str">
        <f>IF(INDEX([2]pivotTable!S$3:S$308,MATCH(totalExpenditure!$A253,[2]pivotTable!$A$3:$A$308,0))/100*INDEX(gDP!AH$6:AH$271,MATCH(totalExpenditure!$A253,gDP!$B$6:$B$271))=0,"",INDEX([2]pivotTable!S$3:S$308,MATCH(totalExpenditure!$A253,[2]pivotTable!$A$3:$A$308,0))/100*INDEX(gDP!AH$6:AH$271,MATCH(totalExpenditure!$A253,gDP!$B$6:$B$271)))</f>
        <v/>
      </c>
      <c r="T253" s="77" t="str">
        <f>IF(INDEX([2]pivotTable!T$3:T$308,MATCH(totalExpenditure!$A253,[2]pivotTable!$A$3:$A$308,0))/100*INDEX(gDP!AI$6:AI$271,MATCH(totalExpenditure!$A253,gDP!$B$6:$B$271))=0,"",INDEX([2]pivotTable!T$3:T$308,MATCH(totalExpenditure!$A253,[2]pivotTable!$A$3:$A$308,0))/100*INDEX(gDP!AI$6:AI$271,MATCH(totalExpenditure!$A253,gDP!$B$6:$B$271)))</f>
        <v/>
      </c>
      <c r="U253" s="77" t="str">
        <f>IF(INDEX([2]pivotTable!U$3:U$308,MATCH(totalExpenditure!$A253,[2]pivotTable!$A$3:$A$308,0))/100*INDEX(gDP!AJ$6:AJ$271,MATCH(totalExpenditure!$A253,gDP!$B$6:$B$271))=0,"",INDEX([2]pivotTable!U$3:U$308,MATCH(totalExpenditure!$A253,[2]pivotTable!$A$3:$A$308,0))/100*INDEX(gDP!AJ$6:AJ$271,MATCH(totalExpenditure!$A253,gDP!$B$6:$B$271)))</f>
        <v/>
      </c>
      <c r="V253" s="77" t="str">
        <f>IF(INDEX([2]pivotTable!V$3:V$308,MATCH(totalExpenditure!$A253,[2]pivotTable!$A$3:$A$308,0))/100*INDEX(gDP!AK$6:AK$271,MATCH(totalExpenditure!$A253,gDP!$B$6:$B$271))=0,"",INDEX([2]pivotTable!V$3:V$308,MATCH(totalExpenditure!$A253,[2]pivotTable!$A$3:$A$308,0))/100*INDEX(gDP!AK$6:AK$271,MATCH(totalExpenditure!$A253,gDP!$B$6:$B$271)))</f>
        <v/>
      </c>
      <c r="W253" s="77" t="str">
        <f>IF(INDEX([2]pivotTable!W$3:W$308,MATCH(totalExpenditure!$A253,[2]pivotTable!$A$3:$A$308,0))/100*INDEX(gDP!AL$6:AL$271,MATCH(totalExpenditure!$A253,gDP!$B$6:$B$271))=0,"",INDEX([2]pivotTable!W$3:W$308,MATCH(totalExpenditure!$A253,[2]pivotTable!$A$3:$A$308,0))/100*INDEX(gDP!AL$6:AL$271,MATCH(totalExpenditure!$A253,gDP!$B$6:$B$271)))</f>
        <v/>
      </c>
      <c r="X253" s="77" t="str">
        <f>IF(INDEX([2]pivotTable!X$3:X$308,MATCH(totalExpenditure!$A253,[2]pivotTable!$A$3:$A$308,0))/100*INDEX(gDP!AM$6:AM$271,MATCH(totalExpenditure!$A253,gDP!$B$6:$B$271))=0,"",INDEX([2]pivotTable!X$3:X$308,MATCH(totalExpenditure!$A253,[2]pivotTable!$A$3:$A$308,0))/100*INDEX(gDP!AM$6:AM$271,MATCH(totalExpenditure!$A253,gDP!$B$6:$B$271)))</f>
        <v/>
      </c>
      <c r="Y253" s="77" t="str">
        <f>IF(INDEX([2]pivotTable!Y$3:Y$308,MATCH(totalExpenditure!$A253,[2]pivotTable!$A$3:$A$308,0))/100*INDEX(gDP!AN$6:AN$271,MATCH(totalExpenditure!$A253,gDP!$B$6:$B$271))=0,"",INDEX([2]pivotTable!Y$3:Y$308,MATCH(totalExpenditure!$A253,[2]pivotTable!$A$3:$A$308,0))/100*INDEX(gDP!AN$6:AN$271,MATCH(totalExpenditure!$A253,gDP!$B$6:$B$271)))</f>
        <v/>
      </c>
      <c r="Z253" s="77" t="str">
        <f>IF(INDEX([2]pivotTable!Z$3:Z$308,MATCH(totalExpenditure!$A253,[2]pivotTable!$A$3:$A$308,0))/100*INDEX(gDP!AO$6:AO$271,MATCH(totalExpenditure!$A253,gDP!$B$6:$B$271))=0,"",INDEX([2]pivotTable!Z$3:Z$308,MATCH(totalExpenditure!$A253,[2]pivotTable!$A$3:$A$308,0))/100*INDEX(gDP!AO$6:AO$271,MATCH(totalExpenditure!$A253,gDP!$B$6:$B$271)))</f>
        <v/>
      </c>
      <c r="AA253" s="77" t="str">
        <f>IF(INDEX([2]pivotTable!AA$3:AA$308,MATCH(totalExpenditure!$A253,[2]pivotTable!$A$3:$A$308,0))/100*INDEX(gDP!AP$6:AP$271,MATCH(totalExpenditure!$A253,gDP!$B$6:$B$271))=0,"",INDEX([2]pivotTable!AA$3:AA$308,MATCH(totalExpenditure!$A253,[2]pivotTable!$A$3:$A$308,0))/100*INDEX(gDP!AP$6:AP$271,MATCH(totalExpenditure!$A253,gDP!$B$6:$B$271)))</f>
        <v/>
      </c>
      <c r="AB253" s="77" t="str">
        <f>IF(INDEX([2]pivotTable!AB$3:AB$308,MATCH(totalExpenditure!$A253,[2]pivotTable!$A$3:$A$308,0))/100*INDEX(gDP!AQ$6:AQ$271,MATCH(totalExpenditure!$A253,gDP!$B$6:$B$271))=0,"",INDEX([2]pivotTable!AB$3:AB$308,MATCH(totalExpenditure!$A253,[2]pivotTable!$A$3:$A$308,0))/100*INDEX(gDP!AQ$6:AQ$271,MATCH(totalExpenditure!$A253,gDP!$B$6:$B$271)))</f>
        <v/>
      </c>
      <c r="AC253" s="77">
        <f>IF(INDEX([2]pivotTable!AC$3:AC$308,MATCH(totalExpenditure!$A253,[2]pivotTable!$A$3:$A$308,0))/100*INDEX(gDP!AR$6:AR$271,MATCH(totalExpenditure!$A253,gDP!$B$6:$B$271))=0,"",INDEX([2]pivotTable!AC$3:AC$308,MATCH(totalExpenditure!$A253,[2]pivotTable!$A$3:$A$308,0))/100*INDEX(gDP!AR$6:AR$271,MATCH(totalExpenditure!$A253,gDP!$B$6:$B$271)))</f>
        <v>1244277198.4208941</v>
      </c>
      <c r="AD253" s="77">
        <f>IF(INDEX([2]pivotTable!AD$3:AD$308,MATCH(totalExpenditure!$A253,[2]pivotTable!$A$3:$A$308,0))/100*INDEX(gDP!AS$6:AS$271,MATCH(totalExpenditure!$A253,gDP!$B$6:$B$271))=0,"",INDEX([2]pivotTable!AD$3:AD$308,MATCH(totalExpenditure!$A253,[2]pivotTable!$A$3:$A$308,0))/100*INDEX(gDP!AS$6:AS$271,MATCH(totalExpenditure!$A253,gDP!$B$6:$B$271)))</f>
        <v>1430978709.9192252</v>
      </c>
      <c r="AE253" s="77">
        <f>IF(INDEX([2]pivotTable!AE$3:AE$308,MATCH(totalExpenditure!$A253,[2]pivotTable!$A$3:$A$308,0))/100*INDEX(gDP!AT$6:AT$271,MATCH(totalExpenditure!$A253,gDP!$B$6:$B$271))=0,"",INDEX([2]pivotTable!AE$3:AE$308,MATCH(totalExpenditure!$A253,[2]pivotTable!$A$3:$A$308,0))/100*INDEX(gDP!AT$6:AT$271,MATCH(totalExpenditure!$A253,gDP!$B$6:$B$271)))</f>
        <v>2661258632.564549</v>
      </c>
      <c r="AF253" s="77">
        <f>IF(INDEX([2]pivotTable!AF$3:AF$308,MATCH(totalExpenditure!$A253,[2]pivotTable!$A$3:$A$308,0))/100*INDEX(gDP!AU$6:AU$271,MATCH(totalExpenditure!$A253,gDP!$B$6:$B$271))=0,"",INDEX([2]pivotTable!AF$3:AF$308,MATCH(totalExpenditure!$A253,[2]pivotTable!$A$3:$A$308,0))/100*INDEX(gDP!AU$6:AU$271,MATCH(totalExpenditure!$A253,gDP!$B$6:$B$271)))</f>
        <v>2338467904.1607037</v>
      </c>
      <c r="AG253" s="77">
        <f>IF(INDEX([2]pivotTable!AG$3:AG$308,MATCH(totalExpenditure!$A253,[2]pivotTable!$A$3:$A$308,0))/100*INDEX(gDP!AV$6:AV$271,MATCH(totalExpenditure!$A253,gDP!$B$6:$B$271))=0,"",INDEX([2]pivotTable!AG$3:AG$308,MATCH(totalExpenditure!$A253,[2]pivotTable!$A$3:$A$308,0))/100*INDEX(gDP!AV$6:AV$271,MATCH(totalExpenditure!$A253,gDP!$B$6:$B$271)))</f>
        <v>2766950926.0620527</v>
      </c>
      <c r="AH253" s="77">
        <f>IF(INDEX([2]pivotTable!AH$3:AH$308,MATCH(totalExpenditure!$A253,[2]pivotTable!$A$3:$A$308,0))/100*INDEX(gDP!AW$6:AW$271,MATCH(totalExpenditure!$A253,gDP!$B$6:$B$271))=0,"",INDEX([2]pivotTable!AH$3:AH$308,MATCH(totalExpenditure!$A253,[2]pivotTable!$A$3:$A$308,0))/100*INDEX(gDP!AW$6:AW$271,MATCH(totalExpenditure!$A253,gDP!$B$6:$B$271)))</f>
        <v>3979433126.5275426</v>
      </c>
      <c r="AI253" s="77">
        <f>IF(INDEX([2]pivotTable!AI$3:AI$308,MATCH(totalExpenditure!$A253,[2]pivotTable!$A$3:$A$308,0))/100*INDEX(gDP!AX$6:AX$271,MATCH(totalExpenditure!$A253,gDP!$B$6:$B$271))=0,"",INDEX([2]pivotTable!AI$3:AI$308,MATCH(totalExpenditure!$A253,[2]pivotTable!$A$3:$A$308,0))/100*INDEX(gDP!AX$6:AX$271,MATCH(totalExpenditure!$A253,gDP!$B$6:$B$271)))</f>
        <v>4104987795.4522099</v>
      </c>
      <c r="AJ253" s="77">
        <f>IF(INDEX([2]pivotTable!AJ$3:AJ$308,MATCH(totalExpenditure!$A253,[2]pivotTable!$A$3:$A$308,0))/100*INDEX(gDP!AY$6:AY$271,MATCH(totalExpenditure!$A253,gDP!$B$6:$B$271))=0,"",INDEX([2]pivotTable!AJ$3:AJ$308,MATCH(totalExpenditure!$A253,[2]pivotTable!$A$3:$A$308,0))/100*INDEX(gDP!AY$6:AY$271,MATCH(totalExpenditure!$A253,gDP!$B$6:$B$271)))</f>
        <v>4564897900.990119</v>
      </c>
      <c r="AK253" s="77">
        <f>IF(INDEX([2]pivotTable!AK$3:AK$308,MATCH(totalExpenditure!$A253,[2]pivotTable!$A$3:$A$308,0))/100*INDEX(gDP!AZ$6:AZ$271,MATCH(totalExpenditure!$A253,gDP!$B$6:$B$271))=0,"",INDEX([2]pivotTable!AK$3:AK$308,MATCH(totalExpenditure!$A253,[2]pivotTable!$A$3:$A$308,0))/100*INDEX(gDP!AZ$6:AZ$271,MATCH(totalExpenditure!$A253,gDP!$B$6:$B$271)))</f>
        <v>7793654336.6336842</v>
      </c>
      <c r="AL253" s="77">
        <f>IF(INDEX([2]pivotTable!AL$3:AL$308,MATCH(totalExpenditure!$A253,[2]pivotTable!$A$3:$A$308,0))/100*INDEX(gDP!BA$6:BA$271,MATCH(totalExpenditure!$A253,gDP!$B$6:$B$271))=0,"",INDEX([2]pivotTable!AL$3:AL$308,MATCH(totalExpenditure!$A253,[2]pivotTable!$A$3:$A$308,0))/100*INDEX(gDP!BA$6:BA$271,MATCH(totalExpenditure!$A253,gDP!$B$6:$B$271)))</f>
        <v>9255031220.4481392</v>
      </c>
      <c r="AM253" s="77">
        <f>IF(INDEX([2]pivotTable!AM$3:AM$308,MATCH(totalExpenditure!$A253,[2]pivotTable!$A$3:$A$308,0))/100*INDEX(gDP!BB$6:BB$271,MATCH(totalExpenditure!$A253,gDP!$B$6:$B$271))=0,"",INDEX([2]pivotTable!AM$3:AM$308,MATCH(totalExpenditure!$A253,[2]pivotTable!$A$3:$A$308,0))/100*INDEX(gDP!BB$6:BB$271,MATCH(totalExpenditure!$A253,gDP!$B$6:$B$271)))</f>
        <v>5153811306.0308571</v>
      </c>
      <c r="AN253" s="77">
        <f>IF(INDEX([2]pivotTable!AN$3:AN$308,MATCH(totalExpenditure!$A253,[2]pivotTable!$A$3:$A$308,0))/100*INDEX(gDP!BC$6:BC$271,MATCH(totalExpenditure!$A253,gDP!$B$6:$B$271))=0,"",INDEX([2]pivotTable!AN$3:AN$308,MATCH(totalExpenditure!$A253,[2]pivotTable!$A$3:$A$308,0))/100*INDEX(gDP!BC$6:BC$271,MATCH(totalExpenditure!$A253,gDP!$B$6:$B$271)))</f>
        <v>5930785157.9437866</v>
      </c>
      <c r="AO253" s="77">
        <f>IF(INDEX([2]pivotTable!AO$3:AO$308,MATCH(totalExpenditure!$A253,[2]pivotTable!$A$3:$A$308,0))/100*INDEX(gDP!BD$6:BD$271,MATCH(totalExpenditure!$A253,gDP!$B$6:$B$271))=0,"",INDEX([2]pivotTable!AO$3:AO$308,MATCH(totalExpenditure!$A253,[2]pivotTable!$A$3:$A$308,0))/100*INDEX(gDP!BD$6:BD$271,MATCH(totalExpenditure!$A253,gDP!$B$6:$B$271)))</f>
        <v>6908820476.223403</v>
      </c>
      <c r="AP253" s="77">
        <f>IF(INDEX([2]pivotTable!AP$3:AP$308,MATCH(totalExpenditure!$A253,[2]pivotTable!$A$3:$A$308,0))/100*INDEX(gDP!BE$6:BE$271,MATCH(totalExpenditure!$A253,gDP!$B$6:$B$271))=0,"",INDEX([2]pivotTable!AP$3:AP$308,MATCH(totalExpenditure!$A253,[2]pivotTable!$A$3:$A$308,0))/100*INDEX(gDP!BE$6:BE$271,MATCH(totalExpenditure!$A253,gDP!$B$6:$B$271)))</f>
        <v>7522780257.7114992</v>
      </c>
      <c r="AQ253" s="77">
        <f>IF(INDEX([2]pivotTable!AQ$3:AQ$308,MATCH(totalExpenditure!$A253,[2]pivotTable!$A$3:$A$308,0))/100*INDEX(gDP!BF$6:BF$271,MATCH(totalExpenditure!$A253,gDP!$B$6:$B$271))=0,"",INDEX([2]pivotTable!AQ$3:AQ$308,MATCH(totalExpenditure!$A253,[2]pivotTable!$A$3:$A$308,0))/100*INDEX(gDP!BF$6:BF$271,MATCH(totalExpenditure!$A253,gDP!$B$6:$B$271)))</f>
        <v>7696151982.9851313</v>
      </c>
      <c r="AR253" s="77">
        <f>IF(INDEX([2]pivotTable!AR$3:AR$308,MATCH(totalExpenditure!$A253,[2]pivotTable!$A$3:$A$308,0))/100*INDEX(gDP!BG$6:BG$271,MATCH(totalExpenditure!$A253,gDP!$B$6:$B$271))=0,"",INDEX([2]pivotTable!AR$3:AR$308,MATCH(totalExpenditure!$A253,[2]pivotTable!$A$3:$A$308,0))/100*INDEX(gDP!BG$6:BG$271,MATCH(totalExpenditure!$A253,gDP!$B$6:$B$271)))</f>
        <v>9185066384.0865421</v>
      </c>
      <c r="AS253" s="77">
        <f>IF(INDEX([2]pivotTable!AS$3:AS$308,MATCH(totalExpenditure!$A253,[2]pivotTable!$A$3:$A$308,0))/100*INDEX(gDP!BH$6:BH$271,MATCH(totalExpenditure!$A253,gDP!$B$6:$B$271))=0,"",INDEX([2]pivotTable!AS$3:AS$308,MATCH(totalExpenditure!$A253,[2]pivotTable!$A$3:$A$308,0))/100*INDEX(gDP!BH$6:BH$271,MATCH(totalExpenditure!$A253,gDP!$B$6:$B$271)))</f>
        <v>9540045424.294714</v>
      </c>
      <c r="AT253" s="77">
        <f>IF(INDEX([2]pivotTable!AT$3:AT$308,MATCH(totalExpenditure!$A253,[2]pivotTable!$A$3:$A$308,0))/100*INDEX(gDP!BI$6:BI$271,MATCH(totalExpenditure!$A253,gDP!$B$6:$B$271))=0,"",INDEX([2]pivotTable!AT$3:AT$308,MATCH(totalExpenditure!$A253,[2]pivotTable!$A$3:$A$308,0))/100*INDEX(gDP!BI$6:BI$271,MATCH(totalExpenditure!$A253,gDP!$B$6:$B$271)))</f>
        <v>9298244592.6306629</v>
      </c>
      <c r="AU253" s="77">
        <f>IF(INDEX([2]pivotTable!AU$3:AU$308,MATCH(totalExpenditure!$A253,[2]pivotTable!$A$3:$A$308,0))/100*INDEX(gDP!BJ$6:BJ$271,MATCH(totalExpenditure!$A253,gDP!$B$6:$B$271))=0,"",INDEX([2]pivotTable!AU$3:AU$308,MATCH(totalExpenditure!$A253,[2]pivotTable!$A$3:$A$308,0))/100*INDEX(gDP!BJ$6:BJ$271,MATCH(totalExpenditure!$A253,gDP!$B$6:$B$271)))</f>
        <v>11164214306.141205</v>
      </c>
      <c r="AV253" s="77">
        <f>IF(INDEX([2]pivotTable!AV$3:AV$308,MATCH(totalExpenditure!$A253,[2]pivotTable!$A$3:$A$308,0))/100*INDEX(gDP!BK$6:BK$271,MATCH(totalExpenditure!$A253,gDP!$B$6:$B$271))=0,"",INDEX([2]pivotTable!AV$3:AV$308,MATCH(totalExpenditure!$A253,[2]pivotTable!$A$3:$A$308,0))/100*INDEX(gDP!BK$6:BK$271,MATCH(totalExpenditure!$A253,gDP!$B$6:$B$271)))</f>
        <v>14293306841.655661</v>
      </c>
      <c r="AW253" s="77">
        <f>IF(INDEX([2]pivotTable!AW$3:AW$308,MATCH(totalExpenditure!$A253,[2]pivotTable!$A$3:$A$308,0))/100*INDEX(gDP!BL$6:BL$271,MATCH(totalExpenditure!$A253,gDP!$B$6:$B$271))=0,"",INDEX([2]pivotTable!AW$3:AW$308,MATCH(totalExpenditure!$A253,[2]pivotTable!$A$3:$A$308,0))/100*INDEX(gDP!BL$6:BL$271,MATCH(totalExpenditure!$A253,gDP!$B$6:$B$271)))</f>
        <v>16496262693.026655</v>
      </c>
      <c r="AX253" s="77">
        <f>IF(INDEX([2]pivotTable!AX$3:AX$308,MATCH(totalExpenditure!$A253,[2]pivotTable!$A$3:$A$308,0))/100*INDEX(gDP!BM$6:BM$271,MATCH(totalExpenditure!$A253,gDP!$B$6:$B$271))=0,"",INDEX([2]pivotTable!AX$3:AX$308,MATCH(totalExpenditure!$A253,[2]pivotTable!$A$3:$A$308,0))/100*INDEX(gDP!BM$6:BM$271,MATCH(totalExpenditure!$A253,gDP!$B$6:$B$271)))</f>
        <v>17854420309.520988</v>
      </c>
      <c r="AY253" s="77">
        <f>IF(INDEX([2]pivotTable!AY$3:AY$308,MATCH(totalExpenditure!$A253,[2]pivotTable!$A$3:$A$308,0))/100*INDEX(gDP!BN$6:BN$271,MATCH(totalExpenditure!$A253,gDP!$B$6:$B$271))=0,"",INDEX([2]pivotTable!AY$3:AY$308,MATCH(totalExpenditure!$A253,[2]pivotTable!$A$3:$A$308,0))/100*INDEX(gDP!BN$6:BN$271,MATCH(totalExpenditure!$A253,gDP!$B$6:$B$271)))</f>
        <v>18698084455.839512</v>
      </c>
      <c r="AZ253" s="77" t="str">
        <f>IF(INDEX([2]pivotTable!AZ$3:AZ$308,MATCH(totalExpenditure!$A253,[2]pivotTable!$A$3:$A$308,0))/100*INDEX(gDP!BO$6:BO$271,MATCH(totalExpenditure!$A253,gDP!$B$6:$B$271))=0,"",INDEX([2]pivotTable!AZ$3:AZ$308,MATCH(totalExpenditure!$A253,[2]pivotTable!$A$3:$A$308,0))/100*INDEX(gDP!BO$6:BO$271,MATCH(totalExpenditure!$A253,gDP!$B$6:$B$271)))</f>
        <v/>
      </c>
      <c r="BA253" s="77" t="str">
        <f>IF(INDEX([2]pivotTable!B$310:B$615,MATCH(totalExpenditure!$A253,[2]pivotTable!$A$310:$A$615,0))/100*INDEX(gDP!Q$6:Q$271,MATCH(totalExpenditure!$A253,gDP!$B$6:$B$271))=0,"",INDEX([2]pivotTable!B$310:B$615,MATCH(totalExpenditure!$A253,[2]pivotTable!$A$310:$A$615,0))/100*INDEX(gDP!Q$6:Q$271,MATCH(totalExpenditure!$A253,gDP!$B$6:$B$271)))</f>
        <v/>
      </c>
      <c r="BB253" s="77" t="str">
        <f>IF(INDEX([2]pivotTable!C$310:C$615,MATCH(totalExpenditure!$A253,[2]pivotTable!$A$310:$A$615,0))/100*INDEX(gDP!R$6:R$271,MATCH(totalExpenditure!$A253,gDP!$B$6:$B$271))=0,"",INDEX([2]pivotTable!C$310:C$615,MATCH(totalExpenditure!$A253,[2]pivotTable!$A$310:$A$615,0))/100*INDEX(gDP!R$6:R$271,MATCH(totalExpenditure!$A253,gDP!$B$6:$B$271)))</f>
        <v/>
      </c>
      <c r="BC253" s="77" t="str">
        <f>IF(INDEX([2]pivotTable!D$310:D$615,MATCH(totalExpenditure!$A253,[2]pivotTable!$A$310:$A$615,0))/100*INDEX(gDP!S$6:S$271,MATCH(totalExpenditure!$A253,gDP!$B$6:$B$271))=0,"",INDEX([2]pivotTable!D$310:D$615,MATCH(totalExpenditure!$A253,[2]pivotTable!$A$310:$A$615,0))/100*INDEX(gDP!S$6:S$271,MATCH(totalExpenditure!$A253,gDP!$B$6:$B$271)))</f>
        <v/>
      </c>
      <c r="BD253" s="77" t="str">
        <f>IF(INDEX([2]pivotTable!E$310:E$615,MATCH(totalExpenditure!$A253,[2]pivotTable!$A$310:$A$615,0))/100*INDEX(gDP!T$6:T$271,MATCH(totalExpenditure!$A253,gDP!$B$6:$B$271))=0,"",INDEX([2]pivotTable!E$310:E$615,MATCH(totalExpenditure!$A253,[2]pivotTable!$A$310:$A$615,0))/100*INDEX(gDP!T$6:T$271,MATCH(totalExpenditure!$A253,gDP!$B$6:$B$271)))</f>
        <v/>
      </c>
      <c r="BE253" s="77" t="str">
        <f>IF(INDEX([2]pivotTable!F$310:F$615,MATCH(totalExpenditure!$A253,[2]pivotTable!$A$310:$A$615,0))/100*INDEX(gDP!U$6:U$271,MATCH(totalExpenditure!$A253,gDP!$B$6:$B$271))=0,"",INDEX([2]pivotTable!F$310:F$615,MATCH(totalExpenditure!$A253,[2]pivotTable!$A$310:$A$615,0))/100*INDEX(gDP!U$6:U$271,MATCH(totalExpenditure!$A253,gDP!$B$6:$B$271)))</f>
        <v/>
      </c>
      <c r="BF253" s="77" t="str">
        <f>IF(INDEX([2]pivotTable!G$310:G$615,MATCH(totalExpenditure!$A253,[2]pivotTable!$A$310:$A$615,0))/100*INDEX(gDP!V$6:V$271,MATCH(totalExpenditure!$A253,gDP!$B$6:$B$271))=0,"",INDEX([2]pivotTable!G$310:G$615,MATCH(totalExpenditure!$A253,[2]pivotTable!$A$310:$A$615,0))/100*INDEX(gDP!V$6:V$271,MATCH(totalExpenditure!$A253,gDP!$B$6:$B$271)))</f>
        <v/>
      </c>
      <c r="BG253" s="77" t="str">
        <f>IF(INDEX([2]pivotTable!H$310:H$615,MATCH(totalExpenditure!$A253,[2]pivotTable!$A$310:$A$615,0))/100*INDEX(gDP!W$6:W$271,MATCH(totalExpenditure!$A253,gDP!$B$6:$B$271))=0,"",INDEX([2]pivotTable!H$310:H$615,MATCH(totalExpenditure!$A253,[2]pivotTable!$A$310:$A$615,0))/100*INDEX(gDP!W$6:W$271,MATCH(totalExpenditure!$A253,gDP!$B$6:$B$271)))</f>
        <v/>
      </c>
      <c r="BH253" s="77" t="str">
        <f>IF(INDEX([2]pivotTable!I$310:I$615,MATCH(totalExpenditure!$A253,[2]pivotTable!$A$310:$A$615,0))/100*INDEX(gDP!X$6:X$271,MATCH(totalExpenditure!$A253,gDP!$B$6:$B$271))=0,"",INDEX([2]pivotTable!I$310:I$615,MATCH(totalExpenditure!$A253,[2]pivotTable!$A$310:$A$615,0))/100*INDEX(gDP!X$6:X$271,MATCH(totalExpenditure!$A253,gDP!$B$6:$B$271)))</f>
        <v/>
      </c>
      <c r="BI253" s="77" t="str">
        <f>IF(INDEX([2]pivotTable!J$310:J$615,MATCH(totalExpenditure!$A253,[2]pivotTable!$A$310:$A$615,0))/100*INDEX(gDP!Y$6:Y$271,MATCH(totalExpenditure!$A253,gDP!$B$6:$B$271))=0,"",INDEX([2]pivotTable!J$310:J$615,MATCH(totalExpenditure!$A253,[2]pivotTable!$A$310:$A$615,0))/100*INDEX(gDP!Y$6:Y$271,MATCH(totalExpenditure!$A253,gDP!$B$6:$B$271)))</f>
        <v/>
      </c>
      <c r="BJ253" s="77" t="str">
        <f>IF(INDEX([2]pivotTable!K$310:K$615,MATCH(totalExpenditure!$A253,[2]pivotTable!$A$310:$A$615,0))/100*INDEX(gDP!Z$6:Z$271,MATCH(totalExpenditure!$A253,gDP!$B$6:$B$271))=0,"",INDEX([2]pivotTable!K$310:K$615,MATCH(totalExpenditure!$A253,[2]pivotTable!$A$310:$A$615,0))/100*INDEX(gDP!Z$6:Z$271,MATCH(totalExpenditure!$A253,gDP!$B$6:$B$271)))</f>
        <v/>
      </c>
      <c r="BK253" s="77" t="str">
        <f>IF(INDEX([2]pivotTable!L$310:L$615,MATCH(totalExpenditure!$A253,[2]pivotTable!$A$310:$A$615,0))/100*INDEX(gDP!AA$6:AA$271,MATCH(totalExpenditure!$A253,gDP!$B$6:$B$271))=0,"",INDEX([2]pivotTable!L$310:L$615,MATCH(totalExpenditure!$A253,[2]pivotTable!$A$310:$A$615,0))/100*INDEX(gDP!AA$6:AA$271,MATCH(totalExpenditure!$A253,gDP!$B$6:$B$271)))</f>
        <v/>
      </c>
      <c r="BL253" s="77" t="str">
        <f>IF(INDEX([2]pivotTable!M$310:M$615,MATCH(totalExpenditure!$A253,[2]pivotTable!$A$310:$A$615,0))/100*INDEX(gDP!AB$6:AB$271,MATCH(totalExpenditure!$A253,gDP!$B$6:$B$271))=0,"",INDEX([2]pivotTable!M$310:M$615,MATCH(totalExpenditure!$A253,[2]pivotTable!$A$310:$A$615,0))/100*INDEX(gDP!AB$6:AB$271,MATCH(totalExpenditure!$A253,gDP!$B$6:$B$271)))</f>
        <v/>
      </c>
      <c r="BM253" s="77" t="str">
        <f>IF(INDEX([2]pivotTable!N$310:N$615,MATCH(totalExpenditure!$A253,[2]pivotTable!$A$310:$A$615,0))/100*INDEX(gDP!AC$6:AC$271,MATCH(totalExpenditure!$A253,gDP!$B$6:$B$271))=0,"",INDEX([2]pivotTable!N$310:N$615,MATCH(totalExpenditure!$A253,[2]pivotTable!$A$310:$A$615,0))/100*INDEX(gDP!AC$6:AC$271,MATCH(totalExpenditure!$A253,gDP!$B$6:$B$271)))</f>
        <v/>
      </c>
      <c r="BN253" s="77" t="str">
        <f>IF(INDEX([2]pivotTable!O$310:O$615,MATCH(totalExpenditure!$A253,[2]pivotTable!$A$310:$A$615,0))/100*INDEX(gDP!AD$6:AD$271,MATCH(totalExpenditure!$A253,gDP!$B$6:$B$271))=0,"",INDEX([2]pivotTable!O$310:O$615,MATCH(totalExpenditure!$A253,[2]pivotTable!$A$310:$A$615,0))/100*INDEX(gDP!AD$6:AD$271,MATCH(totalExpenditure!$A253,gDP!$B$6:$B$271)))</f>
        <v/>
      </c>
      <c r="BO253" s="77" t="str">
        <f>IF(INDEX([2]pivotTable!P$310:P$615,MATCH(totalExpenditure!$A253,[2]pivotTable!$A$310:$A$615,0))/100*INDEX(gDP!AE$6:AE$271,MATCH(totalExpenditure!$A253,gDP!$B$6:$B$271))=0,"",INDEX([2]pivotTable!P$310:P$615,MATCH(totalExpenditure!$A253,[2]pivotTable!$A$310:$A$615,0))/100*INDEX(gDP!AE$6:AE$271,MATCH(totalExpenditure!$A253,gDP!$B$6:$B$271)))</f>
        <v/>
      </c>
      <c r="BP253" s="77" t="str">
        <f>IF(INDEX([2]pivotTable!Q$310:Q$615,MATCH(totalExpenditure!$A253,[2]pivotTable!$A$310:$A$615,0))/100*INDEX(gDP!AF$6:AF$271,MATCH(totalExpenditure!$A253,gDP!$B$6:$B$271))=0,"",INDEX([2]pivotTable!Q$310:Q$615,MATCH(totalExpenditure!$A253,[2]pivotTable!$A$310:$A$615,0))/100*INDEX(gDP!AF$6:AF$271,MATCH(totalExpenditure!$A253,gDP!$B$6:$B$271)))</f>
        <v/>
      </c>
      <c r="BQ253" s="77" t="str">
        <f>IF(INDEX([2]pivotTable!R$310:R$615,MATCH(totalExpenditure!$A253,[2]pivotTable!$A$310:$A$615,0))/100*INDEX(gDP!AG$6:AG$271,MATCH(totalExpenditure!$A253,gDP!$B$6:$B$271))=0,"",INDEX([2]pivotTable!R$310:R$615,MATCH(totalExpenditure!$A253,[2]pivotTable!$A$310:$A$615,0))/100*INDEX(gDP!AG$6:AG$271,MATCH(totalExpenditure!$A253,gDP!$B$6:$B$271)))</f>
        <v/>
      </c>
      <c r="BR253" s="77" t="str">
        <f>IF(INDEX([2]pivotTable!S$310:S$615,MATCH(totalExpenditure!$A253,[2]pivotTable!$A$310:$A$615,0))/100*INDEX(gDP!AH$6:AH$271,MATCH(totalExpenditure!$A253,gDP!$B$6:$B$271))=0,"",INDEX([2]pivotTable!S$310:S$615,MATCH(totalExpenditure!$A253,[2]pivotTable!$A$310:$A$615,0))/100*INDEX(gDP!AH$6:AH$271,MATCH(totalExpenditure!$A253,gDP!$B$6:$B$271)))</f>
        <v/>
      </c>
      <c r="BS253" s="77" t="str">
        <f>IF(INDEX([2]pivotTable!T$310:T$615,MATCH(totalExpenditure!$A253,[2]pivotTable!$A$310:$A$615,0))/100*INDEX(gDP!AI$6:AI$271,MATCH(totalExpenditure!$A253,gDP!$B$6:$B$271))=0,"",INDEX([2]pivotTable!T$310:T$615,MATCH(totalExpenditure!$A253,[2]pivotTable!$A$310:$A$615,0))/100*INDEX(gDP!AI$6:AI$271,MATCH(totalExpenditure!$A253,gDP!$B$6:$B$271)))</f>
        <v/>
      </c>
      <c r="BT253" s="77" t="str">
        <f>IF(INDEX([2]pivotTable!U$310:U$615,MATCH(totalExpenditure!$A253,[2]pivotTable!$A$310:$A$615,0))/100*INDEX(gDP!AJ$6:AJ$271,MATCH(totalExpenditure!$A253,gDP!$B$6:$B$271))=0,"",INDEX([2]pivotTable!U$310:U$615,MATCH(totalExpenditure!$A253,[2]pivotTable!$A$310:$A$615,0))/100*INDEX(gDP!AJ$6:AJ$271,MATCH(totalExpenditure!$A253,gDP!$B$6:$B$271)))</f>
        <v/>
      </c>
      <c r="BU253" s="77" t="str">
        <f>IF(INDEX([2]pivotTable!V$310:V$615,MATCH(totalExpenditure!$A253,[2]pivotTable!$A$310:$A$615,0))/100*INDEX(gDP!AK$6:AK$271,MATCH(totalExpenditure!$A253,gDP!$B$6:$B$271))=0,"",INDEX([2]pivotTable!V$310:V$615,MATCH(totalExpenditure!$A253,[2]pivotTable!$A$310:$A$615,0))/100*INDEX(gDP!AK$6:AK$271,MATCH(totalExpenditure!$A253,gDP!$B$6:$B$271)))</f>
        <v/>
      </c>
      <c r="BV253" s="77" t="str">
        <f>IF(INDEX([2]pivotTable!W$310:W$615,MATCH(totalExpenditure!$A253,[2]pivotTable!$A$310:$A$615,0))/100*INDEX(gDP!AL$6:AL$271,MATCH(totalExpenditure!$A253,gDP!$B$6:$B$271))=0,"",INDEX([2]pivotTable!W$310:W$615,MATCH(totalExpenditure!$A253,[2]pivotTable!$A$310:$A$615,0))/100*INDEX(gDP!AL$6:AL$271,MATCH(totalExpenditure!$A253,gDP!$B$6:$B$271)))</f>
        <v/>
      </c>
      <c r="BW253" s="77" t="str">
        <f>IF(INDEX([2]pivotTable!X$310:X$615,MATCH(totalExpenditure!$A253,[2]pivotTable!$A$310:$A$615,0))/100*INDEX(gDP!AM$6:AM$271,MATCH(totalExpenditure!$A253,gDP!$B$6:$B$271))=0,"",INDEX([2]pivotTable!X$310:X$615,MATCH(totalExpenditure!$A253,[2]pivotTable!$A$310:$A$615,0))/100*INDEX(gDP!AM$6:AM$271,MATCH(totalExpenditure!$A253,gDP!$B$6:$B$271)))</f>
        <v/>
      </c>
      <c r="BX253" s="77" t="str">
        <f>IF(INDEX([2]pivotTable!Y$310:Y$615,MATCH(totalExpenditure!$A253,[2]pivotTable!$A$310:$A$615,0))/100*INDEX(gDP!AN$6:AN$271,MATCH(totalExpenditure!$A253,gDP!$B$6:$B$271))=0,"",INDEX([2]pivotTable!Y$310:Y$615,MATCH(totalExpenditure!$A253,[2]pivotTable!$A$310:$A$615,0))/100*INDEX(gDP!AN$6:AN$271,MATCH(totalExpenditure!$A253,gDP!$B$6:$B$271)))</f>
        <v/>
      </c>
      <c r="BY253" s="77" t="str">
        <f>IF(INDEX([2]pivotTable!Z$310:Z$615,MATCH(totalExpenditure!$A253,[2]pivotTable!$A$310:$A$615,0))/100*INDEX(gDP!AO$6:AO$271,MATCH(totalExpenditure!$A253,gDP!$B$6:$B$271))=0,"",INDEX([2]pivotTable!Z$310:Z$615,MATCH(totalExpenditure!$A253,[2]pivotTable!$A$310:$A$615,0))/100*INDEX(gDP!AO$6:AO$271,MATCH(totalExpenditure!$A253,gDP!$B$6:$B$271)))</f>
        <v/>
      </c>
      <c r="BZ253" s="77" t="str">
        <f>IF(INDEX([2]pivotTable!AA$310:AA$615,MATCH(totalExpenditure!$A253,[2]pivotTable!$A$310:$A$615,0))/100*INDEX(gDP!AP$6:AP$271,MATCH(totalExpenditure!$A253,gDP!$B$6:$B$271))=0,"",INDEX([2]pivotTable!AA$310:AA$615,MATCH(totalExpenditure!$A253,[2]pivotTable!$A$310:$A$615,0))/100*INDEX(gDP!AP$6:AP$271,MATCH(totalExpenditure!$A253,gDP!$B$6:$B$271)))</f>
        <v/>
      </c>
      <c r="CA253" s="77" t="str">
        <f>IF(INDEX([2]pivotTable!AB$310:AB$615,MATCH(totalExpenditure!$A253,[2]pivotTable!$A$310:$A$615,0))/100*INDEX(gDP!AQ$6:AQ$271,MATCH(totalExpenditure!$A253,gDP!$B$6:$B$271))=0,"",INDEX([2]pivotTable!AB$310:AB$615,MATCH(totalExpenditure!$A253,[2]pivotTable!$A$310:$A$615,0))/100*INDEX(gDP!AQ$6:AQ$271,MATCH(totalExpenditure!$A253,gDP!$B$6:$B$271)))</f>
        <v/>
      </c>
      <c r="CB253" s="77">
        <f>IF(INDEX([2]pivotTable!AC$310:AC$615,MATCH(totalExpenditure!$A253,[2]pivotTable!$A$310:$A$615,0))/100*INDEX(gDP!AR$6:AR$271,MATCH(totalExpenditure!$A253,gDP!$B$6:$B$271))=0,"",INDEX([2]pivotTable!AC$310:AC$615,MATCH(totalExpenditure!$A253,[2]pivotTable!$A$310:$A$615,0))/100*INDEX(gDP!AR$6:AR$271,MATCH(totalExpenditure!$A253,gDP!$B$6:$B$271)))</f>
        <v>1045319169.2317663</v>
      </c>
      <c r="CC253" s="77">
        <f>IF(INDEX([2]pivotTable!AD$310:AD$615,MATCH(totalExpenditure!$A253,[2]pivotTable!$A$310:$A$615,0))/100*INDEX(gDP!AS$6:AS$271,MATCH(totalExpenditure!$A253,gDP!$B$6:$B$271))=0,"",INDEX([2]pivotTable!AD$310:AD$615,MATCH(totalExpenditure!$A253,[2]pivotTable!$A$310:$A$615,0))/100*INDEX(gDP!AS$6:AS$271,MATCH(totalExpenditure!$A253,gDP!$B$6:$B$271)))</f>
        <v>1427741201.5257428</v>
      </c>
      <c r="CD253" s="77">
        <f>IF(INDEX([2]pivotTable!AE$310:AE$615,MATCH(totalExpenditure!$A253,[2]pivotTable!$A$310:$A$615,0))/100*INDEX(gDP!AT$6:AT$271,MATCH(totalExpenditure!$A253,gDP!$B$6:$B$271))=0,"",INDEX([2]pivotTable!AE$310:AE$615,MATCH(totalExpenditure!$A253,[2]pivotTable!$A$310:$A$615,0))/100*INDEX(gDP!AT$6:AT$271,MATCH(totalExpenditure!$A253,gDP!$B$6:$B$271)))</f>
        <v>2893185160.3655958</v>
      </c>
      <c r="CE253" s="77">
        <f>IF(INDEX([2]pivotTable!AF$310:AF$615,MATCH(totalExpenditure!$A253,[2]pivotTable!$A$310:$A$615,0))/100*INDEX(gDP!AU$6:AU$271,MATCH(totalExpenditure!$A253,gDP!$B$6:$B$271))=0,"",INDEX([2]pivotTable!AF$310:AF$615,MATCH(totalExpenditure!$A253,[2]pivotTable!$A$310:$A$615,0))/100*INDEX(gDP!AU$6:AU$271,MATCH(totalExpenditure!$A253,gDP!$B$6:$B$271)))</f>
        <v>3780230070.6357231</v>
      </c>
      <c r="CF253" s="77">
        <f>IF(INDEX([2]pivotTable!AG$310:AG$615,MATCH(totalExpenditure!$A253,[2]pivotTable!$A$310:$A$615,0))/100*INDEX(gDP!AV$6:AV$271,MATCH(totalExpenditure!$A253,gDP!$B$6:$B$271))=0,"",INDEX([2]pivotTable!AG$310:AG$615,MATCH(totalExpenditure!$A253,[2]pivotTable!$A$310:$A$615,0))/100*INDEX(gDP!AV$6:AV$271,MATCH(totalExpenditure!$A253,gDP!$B$6:$B$271)))</f>
        <v>4483292665.9125738</v>
      </c>
      <c r="CG253" s="77">
        <f>IF(INDEX([2]pivotTable!AH$310:AH$615,MATCH(totalExpenditure!$A253,[2]pivotTable!$A$310:$A$615,0))/100*INDEX(gDP!AW$6:AW$271,MATCH(totalExpenditure!$A253,gDP!$B$6:$B$271))=0,"",INDEX([2]pivotTable!AH$310:AH$615,MATCH(totalExpenditure!$A253,[2]pivotTable!$A$310:$A$615,0))/100*INDEX(gDP!AW$6:AW$271,MATCH(totalExpenditure!$A253,gDP!$B$6:$B$271)))</f>
        <v>6076701936.4542208</v>
      </c>
      <c r="CH253" s="77">
        <f>IF(INDEX([2]pivotTable!AI$310:AI$615,MATCH(totalExpenditure!$A253,[2]pivotTable!$A$310:$A$615,0))/100*INDEX(gDP!AX$6:AX$271,MATCH(totalExpenditure!$A253,gDP!$B$6:$B$271))=0,"",INDEX([2]pivotTable!AI$310:AI$615,MATCH(totalExpenditure!$A253,[2]pivotTable!$A$310:$A$615,0))/100*INDEX(gDP!AX$6:AX$271,MATCH(totalExpenditure!$A253,gDP!$B$6:$B$271)))</f>
        <v>8245671136.951829</v>
      </c>
      <c r="CI253" s="77">
        <f>IF(INDEX([2]pivotTable!AJ$310:AJ$615,MATCH(totalExpenditure!$A253,[2]pivotTable!$A$310:$A$615,0))/100*INDEX(gDP!AY$6:AY$271,MATCH(totalExpenditure!$A253,gDP!$B$6:$B$271))=0,"",INDEX([2]pivotTable!AJ$310:AJ$615,MATCH(totalExpenditure!$A253,[2]pivotTable!$A$310:$A$615,0))/100*INDEX(gDP!AY$6:AY$271,MATCH(totalExpenditure!$A253,gDP!$B$6:$B$271)))</f>
        <v>10382905029.703016</v>
      </c>
      <c r="CJ253" s="77">
        <f>IF(INDEX([2]pivotTable!AK$310:AK$615,MATCH(totalExpenditure!$A253,[2]pivotTable!$A$310:$A$615,0))/100*INDEX(gDP!AZ$6:AZ$271,MATCH(totalExpenditure!$A253,gDP!$B$6:$B$271))=0,"",INDEX([2]pivotTable!AK$310:AK$615,MATCH(totalExpenditure!$A253,[2]pivotTable!$A$310:$A$615,0))/100*INDEX(gDP!AZ$6:AZ$271,MATCH(totalExpenditure!$A253,gDP!$B$6:$B$271)))</f>
        <v>13386047524.75251</v>
      </c>
      <c r="CK253" s="77">
        <f>IF(INDEX([2]pivotTable!AL$310:AL$615,MATCH(totalExpenditure!$A253,[2]pivotTable!$A$310:$A$615,0))/100*INDEX(gDP!BA$6:BA$271,MATCH(totalExpenditure!$A253,gDP!$B$6:$B$271))=0,"",INDEX([2]pivotTable!AL$310:AL$615,MATCH(totalExpenditure!$A253,[2]pivotTable!$A$310:$A$615,0))/100*INDEX(gDP!BA$6:BA$271,MATCH(totalExpenditure!$A253,gDP!$B$6:$B$271)))</f>
        <v>20504032581.887135</v>
      </c>
      <c r="CL253" s="77">
        <f>IF(INDEX([2]pivotTable!AM$310:AM$615,MATCH(totalExpenditure!$A253,[2]pivotTable!$A$310:$A$615,0))/100*INDEX(gDP!BB$6:BB$271,MATCH(totalExpenditure!$A253,gDP!$B$6:$B$271))=0,"",INDEX([2]pivotTable!AM$310:AM$615,MATCH(totalExpenditure!$A253,[2]pivotTable!$A$310:$A$615,0))/100*INDEX(gDP!BB$6:BB$271,MATCH(totalExpenditure!$A253,gDP!$B$6:$B$271)))</f>
        <v>12933149126.454794</v>
      </c>
      <c r="CM253" s="77">
        <f>IF(INDEX([2]pivotTable!AN$310:AN$615,MATCH(totalExpenditure!$A253,[2]pivotTable!$A$310:$A$615,0))/100*INDEX(gDP!BC$6:BC$271,MATCH(totalExpenditure!$A253,gDP!$B$6:$B$271))=0,"",INDEX([2]pivotTable!AN$310:AN$615,MATCH(totalExpenditure!$A253,[2]pivotTable!$A$310:$A$615,0))/100*INDEX(gDP!BC$6:BC$271,MATCH(totalExpenditure!$A253,gDP!$B$6:$B$271)))</f>
        <v>15024655733.457592</v>
      </c>
      <c r="CN253" s="77">
        <f>IF(INDEX([2]pivotTable!AO$310:AO$615,MATCH(totalExpenditure!$A253,[2]pivotTable!$A$310:$A$615,0))/100*INDEX(gDP!BD$6:BD$271,MATCH(totalExpenditure!$A253,gDP!$B$6:$B$271))=0,"",INDEX([2]pivotTable!AO$310:AO$615,MATCH(totalExpenditure!$A253,[2]pivotTable!$A$310:$A$615,0))/100*INDEX(gDP!BD$6:BD$271,MATCH(totalExpenditure!$A253,gDP!$B$6:$B$271)))</f>
        <v>16933383520.155399</v>
      </c>
      <c r="CO253" s="77">
        <f>IF(INDEX([2]pivotTable!AP$310:AP$615,MATCH(totalExpenditure!$A253,[2]pivotTable!$A$310:$A$615,0))/100*INDEX(gDP!BE$6:BE$271,MATCH(totalExpenditure!$A253,gDP!$B$6:$B$271))=0,"",INDEX([2]pivotTable!AP$310:AP$615,MATCH(totalExpenditure!$A253,[2]pivotTable!$A$310:$A$615,0))/100*INDEX(gDP!BE$6:BE$271,MATCH(totalExpenditure!$A253,gDP!$B$6:$B$271)))</f>
        <v>19044319924.255081</v>
      </c>
      <c r="CP253" s="77">
        <f>IF(INDEX([2]pivotTable!AQ$310:AQ$615,MATCH(totalExpenditure!$A253,[2]pivotTable!$A$310:$A$615,0))/100*INDEX(gDP!BF$6:BF$271,MATCH(totalExpenditure!$A253,gDP!$B$6:$B$271))=0,"",INDEX([2]pivotTable!AQ$310:AQ$615,MATCH(totalExpenditure!$A253,[2]pivotTable!$A$310:$A$615,0))/100*INDEX(gDP!BF$6:BF$271,MATCH(totalExpenditure!$A253,gDP!$B$6:$B$271)))</f>
        <v>20402422707.368999</v>
      </c>
      <c r="CQ253" s="77">
        <f>IF(INDEX([2]pivotTable!AR$310:AR$615,MATCH(totalExpenditure!$A253,[2]pivotTable!$A$310:$A$615,0))/100*INDEX(gDP!BG$6:BG$271,MATCH(totalExpenditure!$A253,gDP!$B$6:$B$271))=0,"",INDEX([2]pivotTable!AR$310:AR$615,MATCH(totalExpenditure!$A253,[2]pivotTable!$A$310:$A$615,0))/100*INDEX(gDP!BG$6:BG$271,MATCH(totalExpenditure!$A253,gDP!$B$6:$B$271)))</f>
        <v>15059236746.002357</v>
      </c>
      <c r="CR253" s="77">
        <f>IF(INDEX([2]pivotTable!AS$310:AS$615,MATCH(totalExpenditure!$A253,[2]pivotTable!$A$310:$A$615,0))/100*INDEX(gDP!BH$6:BH$271,MATCH(totalExpenditure!$A253,gDP!$B$6:$B$271))=0,"",INDEX([2]pivotTable!AS$310:AS$615,MATCH(totalExpenditure!$A253,[2]pivotTable!$A$310:$A$615,0))/100*INDEX(gDP!BH$6:BH$271,MATCH(totalExpenditure!$A253,gDP!$B$6:$B$271)))</f>
        <v>10040715747.134607</v>
      </c>
      <c r="CS253" s="77">
        <f>IF(INDEX([2]pivotTable!AT$310:AT$615,MATCH(totalExpenditure!$A253,[2]pivotTable!$A$310:$A$615,0))/100*INDEX(gDP!BI$6:BI$271,MATCH(totalExpenditure!$A253,gDP!$B$6:$B$271))=0,"",INDEX([2]pivotTable!AT$310:AT$615,MATCH(totalExpenditure!$A253,[2]pivotTable!$A$310:$A$615,0))/100*INDEX(gDP!BI$6:BI$271,MATCH(totalExpenditure!$A253,gDP!$B$6:$B$271)))</f>
        <v>11240046676.232244</v>
      </c>
      <c r="CT253" s="77">
        <f>IF(INDEX([2]pivotTable!AU$310:AU$615,MATCH(totalExpenditure!$A253,[2]pivotTable!$A$310:$A$615,0))/100*INDEX(gDP!BJ$6:BJ$271,MATCH(totalExpenditure!$A253,gDP!$B$6:$B$271))=0,"",INDEX([2]pivotTable!AU$310:AU$615,MATCH(totalExpenditure!$A253,[2]pivotTable!$A$310:$A$615,0))/100*INDEX(gDP!BJ$6:BJ$271,MATCH(totalExpenditure!$A253,gDP!$B$6:$B$271)))</f>
        <v>13271515801.677898</v>
      </c>
      <c r="CU253" s="77">
        <f>IF(INDEX([2]pivotTable!AV$310:AV$615,MATCH(totalExpenditure!$A253,[2]pivotTable!$A$310:$A$615,0))/100*INDEX(gDP!BK$6:BK$271,MATCH(totalExpenditure!$A253,gDP!$B$6:$B$271))=0,"",INDEX([2]pivotTable!AV$310:AV$615,MATCH(totalExpenditure!$A253,[2]pivotTable!$A$310:$A$615,0))/100*INDEX(gDP!BK$6:BK$271,MATCH(totalExpenditure!$A253,gDP!$B$6:$B$271)))</f>
        <v>17264534545.919243</v>
      </c>
      <c r="CV253" s="77">
        <f>IF(INDEX([2]pivotTable!AW$310:AW$615,MATCH(totalExpenditure!$A253,[2]pivotTable!$A$310:$A$615,0))/100*INDEX(gDP!BL$6:BL$271,MATCH(totalExpenditure!$A253,gDP!$B$6:$B$271))=0,"",INDEX([2]pivotTable!AW$310:AW$615,MATCH(totalExpenditure!$A253,[2]pivotTable!$A$310:$A$615,0))/100*INDEX(gDP!BL$6:BL$271,MATCH(totalExpenditure!$A253,gDP!$B$6:$B$271)))</f>
        <v>22128382231.877174</v>
      </c>
      <c r="CW253" s="77">
        <f>IF(INDEX([2]pivotTable!AX$310:AX$615,MATCH(totalExpenditure!$A253,[2]pivotTable!$A$310:$A$615,0))/100*INDEX(gDP!BM$6:BM$271,MATCH(totalExpenditure!$A253,gDP!$B$6:$B$271))=0,"",INDEX([2]pivotTable!AX$310:AX$615,MATCH(totalExpenditure!$A253,[2]pivotTable!$A$310:$A$615,0))/100*INDEX(gDP!BM$6:BM$271,MATCH(totalExpenditure!$A253,gDP!$B$6:$B$271)))</f>
        <v>23508320074.202637</v>
      </c>
      <c r="CX253" s="77">
        <f>IF(INDEX([2]pivotTable!AY$310:AY$615,MATCH(totalExpenditure!$A253,[2]pivotTable!$A$310:$A$615,0))/100*INDEX(gDP!BN$6:BN$271,MATCH(totalExpenditure!$A253,gDP!$B$6:$B$271))=0,"",INDEX([2]pivotTable!AY$310:AY$615,MATCH(totalExpenditure!$A253,[2]pivotTable!$A$310:$A$615,0))/100*INDEX(gDP!BN$6:BN$271,MATCH(totalExpenditure!$A253,gDP!$B$6:$B$271)))</f>
        <v>25629959782.950954</v>
      </c>
      <c r="CY253" s="77" t="str">
        <f>IF(INDEX([2]pivotTable!AZ$310:AZ$615,MATCH(totalExpenditure!$A253,[2]pivotTable!$A$310:$A$615,0))/100*INDEX(gDP!BO$6:BO$271,MATCH(totalExpenditure!$A253,gDP!$B$6:$B$271))=0,"",INDEX([2]pivotTable!AZ$310:AZ$615,MATCH(totalExpenditure!$A253,[2]pivotTable!$A$310:$A$615,0))/100*INDEX(gDP!BO$6:BO$271,MATCH(totalExpenditure!$A253,gDP!$B$6:$B$271)))</f>
        <v/>
      </c>
      <c r="CZ253" s="77" t="str">
        <f>IF(B253="","",IF(BA253="","",B253-B253+INDEX(gDP!Q$6:Q$271,MATCH(totalExpenditure!$A253,gDP!$B$6:$B$271))))</f>
        <v/>
      </c>
      <c r="DA253" s="77" t="str">
        <f>IF(C253="","",IF(BB253="","",C253-C253+INDEX(gDP!R$6:R$271,MATCH(totalExpenditure!$A253,gDP!$B$6:$B$271))))</f>
        <v/>
      </c>
      <c r="DB253" s="77" t="str">
        <f>IF(D253="","",IF(BC253="","",D253-D253+INDEX(gDP!S$6:S$271,MATCH(totalExpenditure!$A253,gDP!$B$6:$B$271))))</f>
        <v/>
      </c>
      <c r="DC253" s="77" t="str">
        <f>IF(E253="","",IF(BD253="","",E253-E253+INDEX(gDP!T$6:T$271,MATCH(totalExpenditure!$A253,gDP!$B$6:$B$271))))</f>
        <v/>
      </c>
      <c r="DD253" s="77" t="str">
        <f>IF(F253="","",IF(BE253="","",F253-F253+INDEX(gDP!U$6:U$271,MATCH(totalExpenditure!$A253,gDP!$B$6:$B$271))))</f>
        <v/>
      </c>
      <c r="DE253" s="77" t="str">
        <f>IF(G253="","",IF(BF253="","",G253-G253+INDEX(gDP!V$6:V$271,MATCH(totalExpenditure!$A253,gDP!$B$6:$B$271))))</f>
        <v/>
      </c>
      <c r="DF253" s="77" t="str">
        <f>IF(H253="","",IF(BG253="","",H253-H253+INDEX(gDP!W$6:W$271,MATCH(totalExpenditure!$A253,gDP!$B$6:$B$271))))</f>
        <v/>
      </c>
      <c r="DG253" s="77" t="str">
        <f>IF(I253="","",IF(BH253="","",I253-I253+INDEX(gDP!X$6:X$271,MATCH(totalExpenditure!$A253,gDP!$B$6:$B$271))))</f>
        <v/>
      </c>
      <c r="DH253" s="77" t="str">
        <f>IF(J253="","",IF(BI253="","",J253-J253+INDEX(gDP!Y$6:Y$271,MATCH(totalExpenditure!$A253,gDP!$B$6:$B$271))))</f>
        <v/>
      </c>
      <c r="DI253" s="77" t="str">
        <f>IF(K253="","",IF(BJ253="","",K253-K253+INDEX(gDP!Z$6:Z$271,MATCH(totalExpenditure!$A253,gDP!$B$6:$B$271))))</f>
        <v/>
      </c>
      <c r="DJ253" s="77" t="str">
        <f>IF(L253="","",IF(BK253="","",L253-L253+INDEX(gDP!AA$6:AA$271,MATCH(totalExpenditure!$A253,gDP!$B$6:$B$271))))</f>
        <v/>
      </c>
      <c r="DK253" s="77" t="str">
        <f>IF(M253="","",IF(BL253="","",M253-M253+INDEX(gDP!AB$6:AB$271,MATCH(totalExpenditure!$A253,gDP!$B$6:$B$271))))</f>
        <v/>
      </c>
      <c r="DL253" s="77" t="str">
        <f>IF(N253="","",IF(BM253="","",N253-N253+INDEX(gDP!AC$6:AC$271,MATCH(totalExpenditure!$A253,gDP!$B$6:$B$271))))</f>
        <v/>
      </c>
      <c r="DM253" s="77" t="str">
        <f>IF(O253="","",IF(BN253="","",O253-O253+INDEX(gDP!AD$6:AD$271,MATCH(totalExpenditure!$A253,gDP!$B$6:$B$271))))</f>
        <v/>
      </c>
      <c r="DN253" s="77" t="str">
        <f>IF(P253="","",IF(BO253="","",P253-P253+INDEX(gDP!AE$6:AE$271,MATCH(totalExpenditure!$A253,gDP!$B$6:$B$271))))</f>
        <v/>
      </c>
      <c r="DO253" s="77" t="str">
        <f>IF(Q253="","",IF(BP253="","",Q253-Q253+INDEX(gDP!AF$6:AF$271,MATCH(totalExpenditure!$A253,gDP!$B$6:$B$271))))</f>
        <v/>
      </c>
      <c r="DP253" s="77" t="str">
        <f>IF(R253="","",IF(BQ253="","",R253-R253+INDEX(gDP!AG$6:AG$271,MATCH(totalExpenditure!$A253,gDP!$B$6:$B$271))))</f>
        <v/>
      </c>
      <c r="DQ253" s="77" t="str">
        <f>IF(S253="","",IF(BR253="","",S253-S253+INDEX(gDP!AH$6:AH$271,MATCH(totalExpenditure!$A253,gDP!$B$6:$B$271))))</f>
        <v/>
      </c>
      <c r="DR253" s="77" t="str">
        <f>IF(T253="","",IF(BS253="","",T253-T253+INDEX(gDP!AI$6:AI$271,MATCH(totalExpenditure!$A253,gDP!$B$6:$B$271))))</f>
        <v/>
      </c>
      <c r="DS253" s="77" t="str">
        <f>IF(U253="","",IF(BT253="","",U253-U253+INDEX(gDP!AJ$6:AJ$271,MATCH(totalExpenditure!$A253,gDP!$B$6:$B$271))))</f>
        <v/>
      </c>
      <c r="DT253" s="77" t="str">
        <f>IF(V253="","",IF(BU253="","",V253-V253+INDEX(gDP!AK$6:AK$271,MATCH(totalExpenditure!$A253,gDP!$B$6:$B$271))))</f>
        <v/>
      </c>
      <c r="DU253" s="77" t="str">
        <f>IF(W253="","",IF(BV253="","",W253-W253+INDEX(gDP!AL$6:AL$271,MATCH(totalExpenditure!$A253,gDP!$B$6:$B$271))))</f>
        <v/>
      </c>
      <c r="DV253" s="77" t="str">
        <f>IF(X253="","",IF(BW253="","",X253-X253+INDEX(gDP!AM$6:AM$271,MATCH(totalExpenditure!$A253,gDP!$B$6:$B$271))))</f>
        <v/>
      </c>
      <c r="DW253" s="77" t="str">
        <f>IF(Y253="","",IF(BX253="","",Y253-Y253+INDEX(gDP!AN$6:AN$271,MATCH(totalExpenditure!$A253,gDP!$B$6:$B$271))))</f>
        <v/>
      </c>
      <c r="DX253" s="77" t="str">
        <f>IF(Z253="","",IF(BY253="","",Z253-Z253+INDEX(gDP!AO$6:AO$271,MATCH(totalExpenditure!$A253,gDP!$B$6:$B$271))))</f>
        <v/>
      </c>
      <c r="DY253" s="77" t="str">
        <f>IF(AA253="","",IF(BZ253="","",AA253-AA253+INDEX(gDP!AP$6:AP$271,MATCH(totalExpenditure!$A253,gDP!$B$6:$B$271))))</f>
        <v/>
      </c>
      <c r="DZ253" s="77" t="str">
        <f>IF(AB253="","",IF(CA253="","",AB253-AB253+INDEX(gDP!AQ$6:AQ$271,MATCH(totalExpenditure!$A253,gDP!$B$6:$B$271))))</f>
        <v/>
      </c>
      <c r="EA253" s="77">
        <f>IF(AC253="","",IF(CB253="","",AC253-AC253+INDEX(gDP!AR$6:AR$271,MATCH(totalExpenditure!$A253,gDP!$B$6:$B$271))))</f>
        <v>31580639553.8298</v>
      </c>
      <c r="EB253" s="77">
        <f>IF(AD253="","",IF(CC253="","",AD253-AD253+INDEX(gDP!AS$6:AS$271,MATCH(totalExpenditure!$A253,gDP!$B$6:$B$271))))</f>
        <v>32375083934.8241</v>
      </c>
      <c r="EC253" s="77">
        <f>IF(AE253="","",IF(CD253="","",AE253-AE253+INDEX(gDP!AT$6:AT$271,MATCH(totalExpenditure!$A253,gDP!$B$6:$B$271))))</f>
        <v>39309580983.228203</v>
      </c>
      <c r="ED253" s="77">
        <f>IF(AF253="","",IF(CE253="","",AF253-AF253+INDEX(gDP!AU$6:AU$271,MATCH(totalExpenditure!$A253,gDP!$B$6:$B$271))))</f>
        <v>43956163612.043297</v>
      </c>
      <c r="EE253" s="77">
        <f>IF(AG253="","",IF(CF253="","",AG253-AG253+INDEX(gDP!AV$6:AV$271,MATCH(totalExpenditure!$A253,gDP!$B$6:$B$271))))</f>
        <v>52010355753.046097</v>
      </c>
      <c r="EF253" s="77">
        <f>IF(AH253="","",IF(CG253="","",AH253-AH253+INDEX(gDP!AW$6:AW$271,MATCH(totalExpenditure!$A253,gDP!$B$6:$B$271))))</f>
        <v>67220154164.316597</v>
      </c>
      <c r="EG253" s="77">
        <f>IF(AI253="","",IF(CH253="","",AI253-AI253+INDEX(gDP!AX$6:AX$271,MATCH(totalExpenditure!$A253,gDP!$B$6:$B$271))))</f>
        <v>89238865118.526306</v>
      </c>
      <c r="EH253" s="77">
        <f>IF(AJ253="","",IF(CI253="","",AJ253-AJ253+INDEX(gDP!AY$6:AY$271,MATCH(totalExpenditure!$A253,gDP!$B$6:$B$271))))</f>
        <v>111884752475.248</v>
      </c>
      <c r="EI253" s="77">
        <f>IF(AK253="","",IF(CJ253="","",AK253-AK253+INDEX(gDP!AZ$6:AZ$271,MATCH(totalExpenditure!$A253,gDP!$B$6:$B$271))))</f>
        <v>148733861386.13901</v>
      </c>
      <c r="EJ253" s="77">
        <f>IF(AL253="","",IF(CK253="","",AL253-AL253+INDEX(gDP!BA$6:BA$271,MATCH(totalExpenditure!$A253,gDP!$B$6:$B$271))))</f>
        <v>188110390659.51501</v>
      </c>
      <c r="EK253" s="77">
        <f>IF(AM253="","",IF(CL253="","",AM253-AM253+INDEX(gDP!BB$6:BB$271,MATCH(totalExpenditure!$A253,gDP!$B$6:$B$271))))</f>
        <v>121552153444.12399</v>
      </c>
      <c r="EL253" s="77">
        <f>IF(AN253="","",IF(CM253="","",AN253-AN253+INDEX(gDP!BC$6:BC$271,MATCH(totalExpenditure!$A253,gDP!$B$6:$B$271))))</f>
        <v>141209170427.233</v>
      </c>
      <c r="EM253" s="77">
        <f>IF(AO253="","",IF(CN253="","",AO253-AO253+INDEX(gDP!BD$6:BD$271,MATCH(totalExpenditure!$A253,gDP!$B$6:$B$271))))</f>
        <v>169333835201.55399</v>
      </c>
      <c r="EN253" s="77">
        <f>IF(AP253="","",IF(CO253="","",AP253-AP253+INDEX(gDP!BE$6:BE$271,MATCH(totalExpenditure!$A253,gDP!$B$6:$B$271))))</f>
        <v>182591753827.94901</v>
      </c>
      <c r="EO253" s="77">
        <f>IF(AQ253="","",IF(CP253="","",AQ253-AQ253+INDEX(gDP!BF$6:BF$271,MATCH(totalExpenditure!$A253,gDP!$B$6:$B$271))))</f>
        <v>190498811460.02802</v>
      </c>
      <c r="EP253" s="77">
        <f>IF(AR253="","",IF(CQ253="","",AR253-AR253+INDEX(gDP!BG$6:BG$271,MATCH(totalExpenditure!$A253,gDP!$B$6:$B$271))))</f>
        <v>133503871861.72301</v>
      </c>
      <c r="EQ253" s="77">
        <f>IF(AS253="","",IF(CR253="","",AS253-AS253+INDEX(gDP!BH$6:BH$271,MATCH(totalExpenditure!$A253,gDP!$B$6:$B$271))))</f>
        <v>91030967789.071701</v>
      </c>
      <c r="ER253" s="77">
        <f>IF(AT253="","",IF(CS253="","",AT253-AT253+INDEX(gDP!BI$6:BI$271,MATCH(totalExpenditure!$A253,gDP!$B$6:$B$271))))</f>
        <v>93355869403.922302</v>
      </c>
      <c r="ES253" s="77">
        <f>IF(AU253="","",IF(CT253="","",AU253-AU253+INDEX(gDP!BJ$6:BJ$271,MATCH(totalExpenditure!$A253,gDP!$B$6:$B$271))))</f>
        <v>112090505081.739</v>
      </c>
      <c r="ET253" s="77">
        <f>IF(AV253="","",IF(CU253="","",AV253-AV253+INDEX(gDP!BK$6:BK$271,MATCH(totalExpenditure!$A253,gDP!$B$6:$B$271))))</f>
        <v>130891088293.55</v>
      </c>
      <c r="EU253" s="77">
        <f>IF(AW253="","",IF(CV253="","",AW253-AW253+INDEX(gDP!BL$6:BL$271,MATCH(totalExpenditure!$A253,gDP!$B$6:$B$271))))</f>
        <v>153883047509.577</v>
      </c>
      <c r="EV253" s="77">
        <f>IF(AX253="","",IF(CW253="","",AX253-AX253+INDEX(gDP!BM$6:BM$271,MATCH(totalExpenditure!$A253,gDP!$B$6:$B$271))))</f>
        <v>156617722013.34201</v>
      </c>
      <c r="EW253" s="77">
        <f>IF(AY253="","",IF(CX253="","",AY253-AY253+INDEX(gDP!BN$6:BN$271,MATCH(totalExpenditure!$A253,gDP!$B$6:$B$271))))</f>
        <v>199765859570.935</v>
      </c>
      <c r="EX253" s="77" t="str">
        <f>IF(AZ253="","",IF(CY253="","",AZ253-AZ253+INDEX(gDP!BO$6:BO$271,MATCH(totalExpenditure!$A253,gDP!$B$6:$B$271))))</f>
        <v/>
      </c>
    </row>
    <row r="254" spans="1:154" x14ac:dyDescent="0.35">
      <c r="A254" t="s">
        <v>717</v>
      </c>
      <c r="B254" s="77" t="e">
        <f>IF(INDEX([2]pivotTable!B$3:B$308,MATCH(totalExpenditure!$A254,[2]pivotTable!$A$3:$A$308,0))/100*INDEX(gDP!Q$6:Q$271,MATCH(totalExpenditure!$A254,gDP!$B$6:$B$271))=0,"",INDEX([2]pivotTable!B$3:B$308,MATCH(totalExpenditure!$A254,[2]pivotTable!$A$3:$A$308,0))/100*INDEX(gDP!Q$6:Q$271,MATCH(totalExpenditure!$A254,gDP!$B$6:$B$271)))</f>
        <v>#N/A</v>
      </c>
      <c r="C254" s="77" t="e">
        <f>IF(INDEX([2]pivotTable!C$3:C$308,MATCH(totalExpenditure!$A254,[2]pivotTable!$A$3:$A$308,0))/100*INDEX(gDP!R$6:R$271,MATCH(totalExpenditure!$A254,gDP!$B$6:$B$271))=0,"",INDEX([2]pivotTable!C$3:C$308,MATCH(totalExpenditure!$A254,[2]pivotTable!$A$3:$A$308,0))/100*INDEX(gDP!R$6:R$271,MATCH(totalExpenditure!$A254,gDP!$B$6:$B$271)))</f>
        <v>#N/A</v>
      </c>
      <c r="D254" s="77" t="e">
        <f>IF(INDEX([2]pivotTable!D$3:D$308,MATCH(totalExpenditure!$A254,[2]pivotTable!$A$3:$A$308,0))/100*INDEX(gDP!S$6:S$271,MATCH(totalExpenditure!$A254,gDP!$B$6:$B$271))=0,"",INDEX([2]pivotTable!D$3:D$308,MATCH(totalExpenditure!$A254,[2]pivotTable!$A$3:$A$308,0))/100*INDEX(gDP!S$6:S$271,MATCH(totalExpenditure!$A254,gDP!$B$6:$B$271)))</f>
        <v>#N/A</v>
      </c>
      <c r="E254" s="77" t="e">
        <f>IF(INDEX([2]pivotTable!E$3:E$308,MATCH(totalExpenditure!$A254,[2]pivotTable!$A$3:$A$308,0))/100*INDEX(gDP!T$6:T$271,MATCH(totalExpenditure!$A254,gDP!$B$6:$B$271))=0,"",INDEX([2]pivotTable!E$3:E$308,MATCH(totalExpenditure!$A254,[2]pivotTable!$A$3:$A$308,0))/100*INDEX(gDP!T$6:T$271,MATCH(totalExpenditure!$A254,gDP!$B$6:$B$271)))</f>
        <v>#N/A</v>
      </c>
      <c r="F254" s="77" t="e">
        <f>IF(INDEX([2]pivotTable!F$3:F$308,MATCH(totalExpenditure!$A254,[2]pivotTable!$A$3:$A$308,0))/100*INDEX(gDP!U$6:U$271,MATCH(totalExpenditure!$A254,gDP!$B$6:$B$271))=0,"",INDEX([2]pivotTable!F$3:F$308,MATCH(totalExpenditure!$A254,[2]pivotTable!$A$3:$A$308,0))/100*INDEX(gDP!U$6:U$271,MATCH(totalExpenditure!$A254,gDP!$B$6:$B$271)))</f>
        <v>#N/A</v>
      </c>
      <c r="G254" s="77" t="e">
        <f>IF(INDEX([2]pivotTable!G$3:G$308,MATCH(totalExpenditure!$A254,[2]pivotTable!$A$3:$A$308,0))/100*INDEX(gDP!V$6:V$271,MATCH(totalExpenditure!$A254,gDP!$B$6:$B$271))=0,"",INDEX([2]pivotTable!G$3:G$308,MATCH(totalExpenditure!$A254,[2]pivotTable!$A$3:$A$308,0))/100*INDEX(gDP!V$6:V$271,MATCH(totalExpenditure!$A254,gDP!$B$6:$B$271)))</f>
        <v>#N/A</v>
      </c>
      <c r="H254" s="77" t="e">
        <f>IF(INDEX([2]pivotTable!H$3:H$308,MATCH(totalExpenditure!$A254,[2]pivotTable!$A$3:$A$308,0))/100*INDEX(gDP!W$6:W$271,MATCH(totalExpenditure!$A254,gDP!$B$6:$B$271))=0,"",INDEX([2]pivotTable!H$3:H$308,MATCH(totalExpenditure!$A254,[2]pivotTable!$A$3:$A$308,0))/100*INDEX(gDP!W$6:W$271,MATCH(totalExpenditure!$A254,gDP!$B$6:$B$271)))</f>
        <v>#N/A</v>
      </c>
      <c r="I254" s="77" t="e">
        <f>IF(INDEX([2]pivotTable!I$3:I$308,MATCH(totalExpenditure!$A254,[2]pivotTable!$A$3:$A$308,0))/100*INDEX(gDP!X$6:X$271,MATCH(totalExpenditure!$A254,gDP!$B$6:$B$271))=0,"",INDEX([2]pivotTable!I$3:I$308,MATCH(totalExpenditure!$A254,[2]pivotTable!$A$3:$A$308,0))/100*INDEX(gDP!X$6:X$271,MATCH(totalExpenditure!$A254,gDP!$B$6:$B$271)))</f>
        <v>#N/A</v>
      </c>
      <c r="J254" s="77" t="e">
        <f>IF(INDEX([2]pivotTable!J$3:J$308,MATCH(totalExpenditure!$A254,[2]pivotTable!$A$3:$A$308,0))/100*INDEX(gDP!Y$6:Y$271,MATCH(totalExpenditure!$A254,gDP!$B$6:$B$271))=0,"",INDEX([2]pivotTable!J$3:J$308,MATCH(totalExpenditure!$A254,[2]pivotTable!$A$3:$A$308,0))/100*INDEX(gDP!Y$6:Y$271,MATCH(totalExpenditure!$A254,gDP!$B$6:$B$271)))</f>
        <v>#N/A</v>
      </c>
      <c r="K254" s="77" t="e">
        <f>IF(INDEX([2]pivotTable!K$3:K$308,MATCH(totalExpenditure!$A254,[2]pivotTable!$A$3:$A$308,0))/100*INDEX(gDP!Z$6:Z$271,MATCH(totalExpenditure!$A254,gDP!$B$6:$B$271))=0,"",INDEX([2]pivotTable!K$3:K$308,MATCH(totalExpenditure!$A254,[2]pivotTable!$A$3:$A$308,0))/100*INDEX(gDP!Z$6:Z$271,MATCH(totalExpenditure!$A254,gDP!$B$6:$B$271)))</f>
        <v>#N/A</v>
      </c>
      <c r="L254" s="77" t="e">
        <f>IF(INDEX([2]pivotTable!L$3:L$308,MATCH(totalExpenditure!$A254,[2]pivotTable!$A$3:$A$308,0))/100*INDEX(gDP!AA$6:AA$271,MATCH(totalExpenditure!$A254,gDP!$B$6:$B$271))=0,"",INDEX([2]pivotTable!L$3:L$308,MATCH(totalExpenditure!$A254,[2]pivotTable!$A$3:$A$308,0))/100*INDEX(gDP!AA$6:AA$271,MATCH(totalExpenditure!$A254,gDP!$B$6:$B$271)))</f>
        <v>#N/A</v>
      </c>
      <c r="M254" s="77" t="e">
        <f>IF(INDEX([2]pivotTable!M$3:M$308,MATCH(totalExpenditure!$A254,[2]pivotTable!$A$3:$A$308,0))/100*INDEX(gDP!AB$6:AB$271,MATCH(totalExpenditure!$A254,gDP!$B$6:$B$271))=0,"",INDEX([2]pivotTable!M$3:M$308,MATCH(totalExpenditure!$A254,[2]pivotTable!$A$3:$A$308,0))/100*INDEX(gDP!AB$6:AB$271,MATCH(totalExpenditure!$A254,gDP!$B$6:$B$271)))</f>
        <v>#N/A</v>
      </c>
      <c r="N254" s="77" t="e">
        <f>IF(INDEX([2]pivotTable!N$3:N$308,MATCH(totalExpenditure!$A254,[2]pivotTable!$A$3:$A$308,0))/100*INDEX(gDP!AC$6:AC$271,MATCH(totalExpenditure!$A254,gDP!$B$6:$B$271))=0,"",INDEX([2]pivotTable!N$3:N$308,MATCH(totalExpenditure!$A254,[2]pivotTable!$A$3:$A$308,0))/100*INDEX(gDP!AC$6:AC$271,MATCH(totalExpenditure!$A254,gDP!$B$6:$B$271)))</f>
        <v>#N/A</v>
      </c>
      <c r="O254" s="77" t="e">
        <f>IF(INDEX([2]pivotTable!O$3:O$308,MATCH(totalExpenditure!$A254,[2]pivotTable!$A$3:$A$308,0))/100*INDEX(gDP!AD$6:AD$271,MATCH(totalExpenditure!$A254,gDP!$B$6:$B$271))=0,"",INDEX([2]pivotTable!O$3:O$308,MATCH(totalExpenditure!$A254,[2]pivotTable!$A$3:$A$308,0))/100*INDEX(gDP!AD$6:AD$271,MATCH(totalExpenditure!$A254,gDP!$B$6:$B$271)))</f>
        <v>#N/A</v>
      </c>
      <c r="P254" s="77" t="e">
        <f>IF(INDEX([2]pivotTable!P$3:P$308,MATCH(totalExpenditure!$A254,[2]pivotTable!$A$3:$A$308,0))/100*INDEX(gDP!AE$6:AE$271,MATCH(totalExpenditure!$A254,gDP!$B$6:$B$271))=0,"",INDEX([2]pivotTable!P$3:P$308,MATCH(totalExpenditure!$A254,[2]pivotTable!$A$3:$A$308,0))/100*INDEX(gDP!AE$6:AE$271,MATCH(totalExpenditure!$A254,gDP!$B$6:$B$271)))</f>
        <v>#N/A</v>
      </c>
      <c r="Q254" s="77" t="e">
        <f>IF(INDEX([2]pivotTable!Q$3:Q$308,MATCH(totalExpenditure!$A254,[2]pivotTable!$A$3:$A$308,0))/100*INDEX(gDP!AF$6:AF$271,MATCH(totalExpenditure!$A254,gDP!$B$6:$B$271))=0,"",INDEX([2]pivotTable!Q$3:Q$308,MATCH(totalExpenditure!$A254,[2]pivotTable!$A$3:$A$308,0))/100*INDEX(gDP!AF$6:AF$271,MATCH(totalExpenditure!$A254,gDP!$B$6:$B$271)))</f>
        <v>#N/A</v>
      </c>
      <c r="R254" s="77" t="e">
        <f>IF(INDEX([2]pivotTable!R$3:R$308,MATCH(totalExpenditure!$A254,[2]pivotTable!$A$3:$A$308,0))/100*INDEX(gDP!AG$6:AG$271,MATCH(totalExpenditure!$A254,gDP!$B$6:$B$271))=0,"",INDEX([2]pivotTable!R$3:R$308,MATCH(totalExpenditure!$A254,[2]pivotTable!$A$3:$A$308,0))/100*INDEX(gDP!AG$6:AG$271,MATCH(totalExpenditure!$A254,gDP!$B$6:$B$271)))</f>
        <v>#N/A</v>
      </c>
      <c r="S254" s="77" t="e">
        <f>IF(INDEX([2]pivotTable!S$3:S$308,MATCH(totalExpenditure!$A254,[2]pivotTable!$A$3:$A$308,0))/100*INDEX(gDP!AH$6:AH$271,MATCH(totalExpenditure!$A254,gDP!$B$6:$B$271))=0,"",INDEX([2]pivotTable!S$3:S$308,MATCH(totalExpenditure!$A254,[2]pivotTable!$A$3:$A$308,0))/100*INDEX(gDP!AH$6:AH$271,MATCH(totalExpenditure!$A254,gDP!$B$6:$B$271)))</f>
        <v>#N/A</v>
      </c>
      <c r="T254" s="77" t="e">
        <f>IF(INDEX([2]pivotTable!T$3:T$308,MATCH(totalExpenditure!$A254,[2]pivotTable!$A$3:$A$308,0))/100*INDEX(gDP!AI$6:AI$271,MATCH(totalExpenditure!$A254,gDP!$B$6:$B$271))=0,"",INDEX([2]pivotTable!T$3:T$308,MATCH(totalExpenditure!$A254,[2]pivotTable!$A$3:$A$308,0))/100*INDEX(gDP!AI$6:AI$271,MATCH(totalExpenditure!$A254,gDP!$B$6:$B$271)))</f>
        <v>#N/A</v>
      </c>
      <c r="U254" s="77" t="e">
        <f>IF(INDEX([2]pivotTable!U$3:U$308,MATCH(totalExpenditure!$A254,[2]pivotTable!$A$3:$A$308,0))/100*INDEX(gDP!AJ$6:AJ$271,MATCH(totalExpenditure!$A254,gDP!$B$6:$B$271))=0,"",INDEX([2]pivotTable!U$3:U$308,MATCH(totalExpenditure!$A254,[2]pivotTable!$A$3:$A$308,0))/100*INDEX(gDP!AJ$6:AJ$271,MATCH(totalExpenditure!$A254,gDP!$B$6:$B$271)))</f>
        <v>#N/A</v>
      </c>
      <c r="V254" s="77" t="e">
        <f>IF(INDEX([2]pivotTable!V$3:V$308,MATCH(totalExpenditure!$A254,[2]pivotTable!$A$3:$A$308,0))/100*INDEX(gDP!AK$6:AK$271,MATCH(totalExpenditure!$A254,gDP!$B$6:$B$271))=0,"",INDEX([2]pivotTable!V$3:V$308,MATCH(totalExpenditure!$A254,[2]pivotTable!$A$3:$A$308,0))/100*INDEX(gDP!AK$6:AK$271,MATCH(totalExpenditure!$A254,gDP!$B$6:$B$271)))</f>
        <v>#N/A</v>
      </c>
      <c r="W254" s="77" t="e">
        <f>IF(INDEX([2]pivotTable!W$3:W$308,MATCH(totalExpenditure!$A254,[2]pivotTable!$A$3:$A$308,0))/100*INDEX(gDP!AL$6:AL$271,MATCH(totalExpenditure!$A254,gDP!$B$6:$B$271))=0,"",INDEX([2]pivotTable!W$3:W$308,MATCH(totalExpenditure!$A254,[2]pivotTable!$A$3:$A$308,0))/100*INDEX(gDP!AL$6:AL$271,MATCH(totalExpenditure!$A254,gDP!$B$6:$B$271)))</f>
        <v>#N/A</v>
      </c>
      <c r="X254" s="77" t="e">
        <f>IF(INDEX([2]pivotTable!X$3:X$308,MATCH(totalExpenditure!$A254,[2]pivotTable!$A$3:$A$308,0))/100*INDEX(gDP!AM$6:AM$271,MATCH(totalExpenditure!$A254,gDP!$B$6:$B$271))=0,"",INDEX([2]pivotTable!X$3:X$308,MATCH(totalExpenditure!$A254,[2]pivotTable!$A$3:$A$308,0))/100*INDEX(gDP!AM$6:AM$271,MATCH(totalExpenditure!$A254,gDP!$B$6:$B$271)))</f>
        <v>#N/A</v>
      </c>
      <c r="Y254" s="77" t="e">
        <f>IF(INDEX([2]pivotTable!Y$3:Y$308,MATCH(totalExpenditure!$A254,[2]pivotTable!$A$3:$A$308,0))/100*INDEX(gDP!AN$6:AN$271,MATCH(totalExpenditure!$A254,gDP!$B$6:$B$271))=0,"",INDEX([2]pivotTable!Y$3:Y$308,MATCH(totalExpenditure!$A254,[2]pivotTable!$A$3:$A$308,0))/100*INDEX(gDP!AN$6:AN$271,MATCH(totalExpenditure!$A254,gDP!$B$6:$B$271)))</f>
        <v>#N/A</v>
      </c>
      <c r="Z254" s="77" t="e">
        <f>IF(INDEX([2]pivotTable!Z$3:Z$308,MATCH(totalExpenditure!$A254,[2]pivotTable!$A$3:$A$308,0))/100*INDEX(gDP!AO$6:AO$271,MATCH(totalExpenditure!$A254,gDP!$B$6:$B$271))=0,"",INDEX([2]pivotTable!Z$3:Z$308,MATCH(totalExpenditure!$A254,[2]pivotTable!$A$3:$A$308,0))/100*INDEX(gDP!AO$6:AO$271,MATCH(totalExpenditure!$A254,gDP!$B$6:$B$271)))</f>
        <v>#N/A</v>
      </c>
      <c r="AA254" s="77" t="e">
        <f>IF(INDEX([2]pivotTable!AA$3:AA$308,MATCH(totalExpenditure!$A254,[2]pivotTable!$A$3:$A$308,0))/100*INDEX(gDP!AP$6:AP$271,MATCH(totalExpenditure!$A254,gDP!$B$6:$B$271))=0,"",INDEX([2]pivotTable!AA$3:AA$308,MATCH(totalExpenditure!$A254,[2]pivotTable!$A$3:$A$308,0))/100*INDEX(gDP!AP$6:AP$271,MATCH(totalExpenditure!$A254,gDP!$B$6:$B$271)))</f>
        <v>#N/A</v>
      </c>
      <c r="AB254" s="77" t="e">
        <f>IF(INDEX([2]pivotTable!AB$3:AB$308,MATCH(totalExpenditure!$A254,[2]pivotTable!$A$3:$A$308,0))/100*INDEX(gDP!AQ$6:AQ$271,MATCH(totalExpenditure!$A254,gDP!$B$6:$B$271))=0,"",INDEX([2]pivotTable!AB$3:AB$308,MATCH(totalExpenditure!$A254,[2]pivotTable!$A$3:$A$308,0))/100*INDEX(gDP!AQ$6:AQ$271,MATCH(totalExpenditure!$A254,gDP!$B$6:$B$271)))</f>
        <v>#N/A</v>
      </c>
      <c r="AC254" s="77" t="e">
        <f>IF(INDEX([2]pivotTable!AC$3:AC$308,MATCH(totalExpenditure!$A254,[2]pivotTable!$A$3:$A$308,0))/100*INDEX(gDP!AR$6:AR$271,MATCH(totalExpenditure!$A254,gDP!$B$6:$B$271))=0,"",INDEX([2]pivotTable!AC$3:AC$308,MATCH(totalExpenditure!$A254,[2]pivotTable!$A$3:$A$308,0))/100*INDEX(gDP!AR$6:AR$271,MATCH(totalExpenditure!$A254,gDP!$B$6:$B$271)))</f>
        <v>#N/A</v>
      </c>
      <c r="AD254" s="77" t="e">
        <f>IF(INDEX([2]pivotTable!AD$3:AD$308,MATCH(totalExpenditure!$A254,[2]pivotTable!$A$3:$A$308,0))/100*INDEX(gDP!AS$6:AS$271,MATCH(totalExpenditure!$A254,gDP!$B$6:$B$271))=0,"",INDEX([2]pivotTable!AD$3:AD$308,MATCH(totalExpenditure!$A254,[2]pivotTable!$A$3:$A$308,0))/100*INDEX(gDP!AS$6:AS$271,MATCH(totalExpenditure!$A254,gDP!$B$6:$B$271)))</f>
        <v>#N/A</v>
      </c>
      <c r="AE254" s="77" t="e">
        <f>IF(INDEX([2]pivotTable!AE$3:AE$308,MATCH(totalExpenditure!$A254,[2]pivotTable!$A$3:$A$308,0))/100*INDEX(gDP!AT$6:AT$271,MATCH(totalExpenditure!$A254,gDP!$B$6:$B$271))=0,"",INDEX([2]pivotTable!AE$3:AE$308,MATCH(totalExpenditure!$A254,[2]pivotTable!$A$3:$A$308,0))/100*INDEX(gDP!AT$6:AT$271,MATCH(totalExpenditure!$A254,gDP!$B$6:$B$271)))</f>
        <v>#N/A</v>
      </c>
      <c r="AF254" s="77" t="e">
        <f>IF(INDEX([2]pivotTable!AF$3:AF$308,MATCH(totalExpenditure!$A254,[2]pivotTable!$A$3:$A$308,0))/100*INDEX(gDP!AU$6:AU$271,MATCH(totalExpenditure!$A254,gDP!$B$6:$B$271))=0,"",INDEX([2]pivotTable!AF$3:AF$308,MATCH(totalExpenditure!$A254,[2]pivotTable!$A$3:$A$308,0))/100*INDEX(gDP!AU$6:AU$271,MATCH(totalExpenditure!$A254,gDP!$B$6:$B$271)))</f>
        <v>#N/A</v>
      </c>
      <c r="AG254" s="77" t="e">
        <f>IF(INDEX([2]pivotTable!AG$3:AG$308,MATCH(totalExpenditure!$A254,[2]pivotTable!$A$3:$A$308,0))/100*INDEX(gDP!AV$6:AV$271,MATCH(totalExpenditure!$A254,gDP!$B$6:$B$271))=0,"",INDEX([2]pivotTable!AG$3:AG$308,MATCH(totalExpenditure!$A254,[2]pivotTable!$A$3:$A$308,0))/100*INDEX(gDP!AV$6:AV$271,MATCH(totalExpenditure!$A254,gDP!$B$6:$B$271)))</f>
        <v>#N/A</v>
      </c>
      <c r="AH254" s="77" t="e">
        <f>IF(INDEX([2]pivotTable!AH$3:AH$308,MATCH(totalExpenditure!$A254,[2]pivotTable!$A$3:$A$308,0))/100*INDEX(gDP!AW$6:AW$271,MATCH(totalExpenditure!$A254,gDP!$B$6:$B$271))=0,"",INDEX([2]pivotTable!AH$3:AH$308,MATCH(totalExpenditure!$A254,[2]pivotTable!$A$3:$A$308,0))/100*INDEX(gDP!AW$6:AW$271,MATCH(totalExpenditure!$A254,gDP!$B$6:$B$271)))</f>
        <v>#N/A</v>
      </c>
      <c r="AI254" s="77" t="e">
        <f>IF(INDEX([2]pivotTable!AI$3:AI$308,MATCH(totalExpenditure!$A254,[2]pivotTable!$A$3:$A$308,0))/100*INDEX(gDP!AX$6:AX$271,MATCH(totalExpenditure!$A254,gDP!$B$6:$B$271))=0,"",INDEX([2]pivotTable!AI$3:AI$308,MATCH(totalExpenditure!$A254,[2]pivotTable!$A$3:$A$308,0))/100*INDEX(gDP!AX$6:AX$271,MATCH(totalExpenditure!$A254,gDP!$B$6:$B$271)))</f>
        <v>#N/A</v>
      </c>
      <c r="AJ254" s="77" t="e">
        <f>IF(INDEX([2]pivotTable!AJ$3:AJ$308,MATCH(totalExpenditure!$A254,[2]pivotTable!$A$3:$A$308,0))/100*INDEX(gDP!AY$6:AY$271,MATCH(totalExpenditure!$A254,gDP!$B$6:$B$271))=0,"",INDEX([2]pivotTable!AJ$3:AJ$308,MATCH(totalExpenditure!$A254,[2]pivotTable!$A$3:$A$308,0))/100*INDEX(gDP!AY$6:AY$271,MATCH(totalExpenditure!$A254,gDP!$B$6:$B$271)))</f>
        <v>#N/A</v>
      </c>
      <c r="AK254" s="77" t="e">
        <f>IF(INDEX([2]pivotTable!AK$3:AK$308,MATCH(totalExpenditure!$A254,[2]pivotTable!$A$3:$A$308,0))/100*INDEX(gDP!AZ$6:AZ$271,MATCH(totalExpenditure!$A254,gDP!$B$6:$B$271))=0,"",INDEX([2]pivotTable!AK$3:AK$308,MATCH(totalExpenditure!$A254,[2]pivotTable!$A$3:$A$308,0))/100*INDEX(gDP!AZ$6:AZ$271,MATCH(totalExpenditure!$A254,gDP!$B$6:$B$271)))</f>
        <v>#N/A</v>
      </c>
      <c r="AL254" s="77" t="e">
        <f>IF(INDEX([2]pivotTable!AL$3:AL$308,MATCH(totalExpenditure!$A254,[2]pivotTable!$A$3:$A$308,0))/100*INDEX(gDP!BA$6:BA$271,MATCH(totalExpenditure!$A254,gDP!$B$6:$B$271))=0,"",INDEX([2]pivotTable!AL$3:AL$308,MATCH(totalExpenditure!$A254,[2]pivotTable!$A$3:$A$308,0))/100*INDEX(gDP!BA$6:BA$271,MATCH(totalExpenditure!$A254,gDP!$B$6:$B$271)))</f>
        <v>#N/A</v>
      </c>
      <c r="AM254" s="77" t="e">
        <f>IF(INDEX([2]pivotTable!AM$3:AM$308,MATCH(totalExpenditure!$A254,[2]pivotTable!$A$3:$A$308,0))/100*INDEX(gDP!BB$6:BB$271,MATCH(totalExpenditure!$A254,gDP!$B$6:$B$271))=0,"",INDEX([2]pivotTable!AM$3:AM$308,MATCH(totalExpenditure!$A254,[2]pivotTable!$A$3:$A$308,0))/100*INDEX(gDP!BB$6:BB$271,MATCH(totalExpenditure!$A254,gDP!$B$6:$B$271)))</f>
        <v>#N/A</v>
      </c>
      <c r="AN254" s="77" t="e">
        <f>IF(INDEX([2]pivotTable!AN$3:AN$308,MATCH(totalExpenditure!$A254,[2]pivotTable!$A$3:$A$308,0))/100*INDEX(gDP!BC$6:BC$271,MATCH(totalExpenditure!$A254,gDP!$B$6:$B$271))=0,"",INDEX([2]pivotTable!AN$3:AN$308,MATCH(totalExpenditure!$A254,[2]pivotTable!$A$3:$A$308,0))/100*INDEX(gDP!BC$6:BC$271,MATCH(totalExpenditure!$A254,gDP!$B$6:$B$271)))</f>
        <v>#N/A</v>
      </c>
      <c r="AO254" s="77" t="e">
        <f>IF(INDEX([2]pivotTable!AO$3:AO$308,MATCH(totalExpenditure!$A254,[2]pivotTable!$A$3:$A$308,0))/100*INDEX(gDP!BD$6:BD$271,MATCH(totalExpenditure!$A254,gDP!$B$6:$B$271))=0,"",INDEX([2]pivotTable!AO$3:AO$308,MATCH(totalExpenditure!$A254,[2]pivotTable!$A$3:$A$308,0))/100*INDEX(gDP!BD$6:BD$271,MATCH(totalExpenditure!$A254,gDP!$B$6:$B$271)))</f>
        <v>#N/A</v>
      </c>
      <c r="AP254" s="77" t="e">
        <f>IF(INDEX([2]pivotTable!AP$3:AP$308,MATCH(totalExpenditure!$A254,[2]pivotTable!$A$3:$A$308,0))/100*INDEX(gDP!BE$6:BE$271,MATCH(totalExpenditure!$A254,gDP!$B$6:$B$271))=0,"",INDEX([2]pivotTable!AP$3:AP$308,MATCH(totalExpenditure!$A254,[2]pivotTable!$A$3:$A$308,0))/100*INDEX(gDP!BE$6:BE$271,MATCH(totalExpenditure!$A254,gDP!$B$6:$B$271)))</f>
        <v>#N/A</v>
      </c>
      <c r="AQ254" s="77" t="e">
        <f>IF(INDEX([2]pivotTable!AQ$3:AQ$308,MATCH(totalExpenditure!$A254,[2]pivotTable!$A$3:$A$308,0))/100*INDEX(gDP!BF$6:BF$271,MATCH(totalExpenditure!$A254,gDP!$B$6:$B$271))=0,"",INDEX([2]pivotTable!AQ$3:AQ$308,MATCH(totalExpenditure!$A254,[2]pivotTable!$A$3:$A$308,0))/100*INDEX(gDP!BF$6:BF$271,MATCH(totalExpenditure!$A254,gDP!$B$6:$B$271)))</f>
        <v>#N/A</v>
      </c>
      <c r="AR254" s="77" t="e">
        <f>IF(INDEX([2]pivotTable!AR$3:AR$308,MATCH(totalExpenditure!$A254,[2]pivotTable!$A$3:$A$308,0))/100*INDEX(gDP!BG$6:BG$271,MATCH(totalExpenditure!$A254,gDP!$B$6:$B$271))=0,"",INDEX([2]pivotTable!AR$3:AR$308,MATCH(totalExpenditure!$A254,[2]pivotTable!$A$3:$A$308,0))/100*INDEX(gDP!BG$6:BG$271,MATCH(totalExpenditure!$A254,gDP!$B$6:$B$271)))</f>
        <v>#N/A</v>
      </c>
      <c r="AS254" s="77" t="e">
        <f>IF(INDEX([2]pivotTable!AS$3:AS$308,MATCH(totalExpenditure!$A254,[2]pivotTable!$A$3:$A$308,0))/100*INDEX(gDP!BH$6:BH$271,MATCH(totalExpenditure!$A254,gDP!$B$6:$B$271))=0,"",INDEX([2]pivotTable!AS$3:AS$308,MATCH(totalExpenditure!$A254,[2]pivotTable!$A$3:$A$308,0))/100*INDEX(gDP!BH$6:BH$271,MATCH(totalExpenditure!$A254,gDP!$B$6:$B$271)))</f>
        <v>#N/A</v>
      </c>
      <c r="AT254" s="77" t="e">
        <f>IF(INDEX([2]pivotTable!AT$3:AT$308,MATCH(totalExpenditure!$A254,[2]pivotTable!$A$3:$A$308,0))/100*INDEX(gDP!BI$6:BI$271,MATCH(totalExpenditure!$A254,gDP!$B$6:$B$271))=0,"",INDEX([2]pivotTable!AT$3:AT$308,MATCH(totalExpenditure!$A254,[2]pivotTable!$A$3:$A$308,0))/100*INDEX(gDP!BI$6:BI$271,MATCH(totalExpenditure!$A254,gDP!$B$6:$B$271)))</f>
        <v>#N/A</v>
      </c>
      <c r="AU254" s="77" t="e">
        <f>IF(INDEX([2]pivotTable!AU$3:AU$308,MATCH(totalExpenditure!$A254,[2]pivotTable!$A$3:$A$308,0))/100*INDEX(gDP!BJ$6:BJ$271,MATCH(totalExpenditure!$A254,gDP!$B$6:$B$271))=0,"",INDEX([2]pivotTable!AU$3:AU$308,MATCH(totalExpenditure!$A254,[2]pivotTable!$A$3:$A$308,0))/100*INDEX(gDP!BJ$6:BJ$271,MATCH(totalExpenditure!$A254,gDP!$B$6:$B$271)))</f>
        <v>#N/A</v>
      </c>
      <c r="AV254" s="77" t="e">
        <f>IF(INDEX([2]pivotTable!AV$3:AV$308,MATCH(totalExpenditure!$A254,[2]pivotTable!$A$3:$A$308,0))/100*INDEX(gDP!BK$6:BK$271,MATCH(totalExpenditure!$A254,gDP!$B$6:$B$271))=0,"",INDEX([2]pivotTable!AV$3:AV$308,MATCH(totalExpenditure!$A254,[2]pivotTable!$A$3:$A$308,0))/100*INDEX(gDP!BK$6:BK$271,MATCH(totalExpenditure!$A254,gDP!$B$6:$B$271)))</f>
        <v>#N/A</v>
      </c>
      <c r="AW254" s="77" t="e">
        <f>IF(INDEX([2]pivotTable!AW$3:AW$308,MATCH(totalExpenditure!$A254,[2]pivotTable!$A$3:$A$308,0))/100*INDEX(gDP!BL$6:BL$271,MATCH(totalExpenditure!$A254,gDP!$B$6:$B$271))=0,"",INDEX([2]pivotTable!AW$3:AW$308,MATCH(totalExpenditure!$A254,[2]pivotTable!$A$3:$A$308,0))/100*INDEX(gDP!BL$6:BL$271,MATCH(totalExpenditure!$A254,gDP!$B$6:$B$271)))</f>
        <v>#N/A</v>
      </c>
      <c r="AX254" s="77" t="e">
        <f>IF(INDEX([2]pivotTable!AX$3:AX$308,MATCH(totalExpenditure!$A254,[2]pivotTable!$A$3:$A$308,0))/100*INDEX(gDP!BM$6:BM$271,MATCH(totalExpenditure!$A254,gDP!$B$6:$B$271))=0,"",INDEX([2]pivotTable!AX$3:AX$308,MATCH(totalExpenditure!$A254,[2]pivotTable!$A$3:$A$308,0))/100*INDEX(gDP!BM$6:BM$271,MATCH(totalExpenditure!$A254,gDP!$B$6:$B$271)))</f>
        <v>#N/A</v>
      </c>
      <c r="AY254" s="77" t="e">
        <f>IF(INDEX([2]pivotTable!AY$3:AY$308,MATCH(totalExpenditure!$A254,[2]pivotTable!$A$3:$A$308,0))/100*INDEX(gDP!BN$6:BN$271,MATCH(totalExpenditure!$A254,gDP!$B$6:$B$271))=0,"",INDEX([2]pivotTable!AY$3:AY$308,MATCH(totalExpenditure!$A254,[2]pivotTable!$A$3:$A$308,0))/100*INDEX(gDP!BN$6:BN$271,MATCH(totalExpenditure!$A254,gDP!$B$6:$B$271)))</f>
        <v>#N/A</v>
      </c>
      <c r="AZ254" s="77" t="e">
        <f>IF(INDEX([2]pivotTable!AZ$3:AZ$308,MATCH(totalExpenditure!$A254,[2]pivotTable!$A$3:$A$308,0))/100*INDEX(gDP!BO$6:BO$271,MATCH(totalExpenditure!$A254,gDP!$B$6:$B$271))=0,"",INDEX([2]pivotTable!AZ$3:AZ$308,MATCH(totalExpenditure!$A254,[2]pivotTable!$A$3:$A$308,0))/100*INDEX(gDP!BO$6:BO$271,MATCH(totalExpenditure!$A254,gDP!$B$6:$B$271)))</f>
        <v>#N/A</v>
      </c>
      <c r="BA254" s="77" t="e">
        <f>IF(INDEX([2]pivotTable!B$310:B$615,MATCH(totalExpenditure!$A254,[2]pivotTable!$A$310:$A$615,0))/100*INDEX(gDP!Q$6:Q$271,MATCH(totalExpenditure!$A254,gDP!$B$6:$B$271))=0,"",INDEX([2]pivotTable!B$310:B$615,MATCH(totalExpenditure!$A254,[2]pivotTable!$A$310:$A$615,0))/100*INDEX(gDP!Q$6:Q$271,MATCH(totalExpenditure!$A254,gDP!$B$6:$B$271)))</f>
        <v>#N/A</v>
      </c>
      <c r="BB254" s="77" t="e">
        <f>IF(INDEX([2]pivotTable!C$310:C$615,MATCH(totalExpenditure!$A254,[2]pivotTable!$A$310:$A$615,0))/100*INDEX(gDP!R$6:R$271,MATCH(totalExpenditure!$A254,gDP!$B$6:$B$271))=0,"",INDEX([2]pivotTable!C$310:C$615,MATCH(totalExpenditure!$A254,[2]pivotTable!$A$310:$A$615,0))/100*INDEX(gDP!R$6:R$271,MATCH(totalExpenditure!$A254,gDP!$B$6:$B$271)))</f>
        <v>#N/A</v>
      </c>
      <c r="BC254" s="77" t="e">
        <f>IF(INDEX([2]pivotTable!D$310:D$615,MATCH(totalExpenditure!$A254,[2]pivotTable!$A$310:$A$615,0))/100*INDEX(gDP!S$6:S$271,MATCH(totalExpenditure!$A254,gDP!$B$6:$B$271))=0,"",INDEX([2]pivotTable!D$310:D$615,MATCH(totalExpenditure!$A254,[2]pivotTable!$A$310:$A$615,0))/100*INDEX(gDP!S$6:S$271,MATCH(totalExpenditure!$A254,gDP!$B$6:$B$271)))</f>
        <v>#N/A</v>
      </c>
      <c r="BD254" s="77" t="e">
        <f>IF(INDEX([2]pivotTable!E$310:E$615,MATCH(totalExpenditure!$A254,[2]pivotTable!$A$310:$A$615,0))/100*INDEX(gDP!T$6:T$271,MATCH(totalExpenditure!$A254,gDP!$B$6:$B$271))=0,"",INDEX([2]pivotTable!E$310:E$615,MATCH(totalExpenditure!$A254,[2]pivotTable!$A$310:$A$615,0))/100*INDEX(gDP!T$6:T$271,MATCH(totalExpenditure!$A254,gDP!$B$6:$B$271)))</f>
        <v>#N/A</v>
      </c>
      <c r="BE254" s="77" t="e">
        <f>IF(INDEX([2]pivotTable!F$310:F$615,MATCH(totalExpenditure!$A254,[2]pivotTable!$A$310:$A$615,0))/100*INDEX(gDP!U$6:U$271,MATCH(totalExpenditure!$A254,gDP!$B$6:$B$271))=0,"",INDEX([2]pivotTable!F$310:F$615,MATCH(totalExpenditure!$A254,[2]pivotTable!$A$310:$A$615,0))/100*INDEX(gDP!U$6:U$271,MATCH(totalExpenditure!$A254,gDP!$B$6:$B$271)))</f>
        <v>#N/A</v>
      </c>
      <c r="BF254" s="77" t="e">
        <f>IF(INDEX([2]pivotTable!G$310:G$615,MATCH(totalExpenditure!$A254,[2]pivotTable!$A$310:$A$615,0))/100*INDEX(gDP!V$6:V$271,MATCH(totalExpenditure!$A254,gDP!$B$6:$B$271))=0,"",INDEX([2]pivotTable!G$310:G$615,MATCH(totalExpenditure!$A254,[2]pivotTable!$A$310:$A$615,0))/100*INDEX(gDP!V$6:V$271,MATCH(totalExpenditure!$A254,gDP!$B$6:$B$271)))</f>
        <v>#N/A</v>
      </c>
      <c r="BG254" s="77" t="e">
        <f>IF(INDEX([2]pivotTable!H$310:H$615,MATCH(totalExpenditure!$A254,[2]pivotTable!$A$310:$A$615,0))/100*INDEX(gDP!W$6:W$271,MATCH(totalExpenditure!$A254,gDP!$B$6:$B$271))=0,"",INDEX([2]pivotTable!H$310:H$615,MATCH(totalExpenditure!$A254,[2]pivotTable!$A$310:$A$615,0))/100*INDEX(gDP!W$6:W$271,MATCH(totalExpenditure!$A254,gDP!$B$6:$B$271)))</f>
        <v>#N/A</v>
      </c>
      <c r="BH254" s="77" t="e">
        <f>IF(INDEX([2]pivotTable!I$310:I$615,MATCH(totalExpenditure!$A254,[2]pivotTable!$A$310:$A$615,0))/100*INDEX(gDP!X$6:X$271,MATCH(totalExpenditure!$A254,gDP!$B$6:$B$271))=0,"",INDEX([2]pivotTable!I$310:I$615,MATCH(totalExpenditure!$A254,[2]pivotTable!$A$310:$A$615,0))/100*INDEX(gDP!X$6:X$271,MATCH(totalExpenditure!$A254,gDP!$B$6:$B$271)))</f>
        <v>#N/A</v>
      </c>
      <c r="BI254" s="77" t="e">
        <f>IF(INDEX([2]pivotTable!J$310:J$615,MATCH(totalExpenditure!$A254,[2]pivotTable!$A$310:$A$615,0))/100*INDEX(gDP!Y$6:Y$271,MATCH(totalExpenditure!$A254,gDP!$B$6:$B$271))=0,"",INDEX([2]pivotTable!J$310:J$615,MATCH(totalExpenditure!$A254,[2]pivotTable!$A$310:$A$615,0))/100*INDEX(gDP!Y$6:Y$271,MATCH(totalExpenditure!$A254,gDP!$B$6:$B$271)))</f>
        <v>#N/A</v>
      </c>
      <c r="BJ254" s="77" t="e">
        <f>IF(INDEX([2]pivotTable!K$310:K$615,MATCH(totalExpenditure!$A254,[2]pivotTable!$A$310:$A$615,0))/100*INDEX(gDP!Z$6:Z$271,MATCH(totalExpenditure!$A254,gDP!$B$6:$B$271))=0,"",INDEX([2]pivotTable!K$310:K$615,MATCH(totalExpenditure!$A254,[2]pivotTable!$A$310:$A$615,0))/100*INDEX(gDP!Z$6:Z$271,MATCH(totalExpenditure!$A254,gDP!$B$6:$B$271)))</f>
        <v>#N/A</v>
      </c>
      <c r="BK254" s="77" t="e">
        <f>IF(INDEX([2]pivotTable!L$310:L$615,MATCH(totalExpenditure!$A254,[2]pivotTable!$A$310:$A$615,0))/100*INDEX(gDP!AA$6:AA$271,MATCH(totalExpenditure!$A254,gDP!$B$6:$B$271))=0,"",INDEX([2]pivotTable!L$310:L$615,MATCH(totalExpenditure!$A254,[2]pivotTable!$A$310:$A$615,0))/100*INDEX(gDP!AA$6:AA$271,MATCH(totalExpenditure!$A254,gDP!$B$6:$B$271)))</f>
        <v>#N/A</v>
      </c>
      <c r="BL254" s="77" t="e">
        <f>IF(INDEX([2]pivotTable!M$310:M$615,MATCH(totalExpenditure!$A254,[2]pivotTable!$A$310:$A$615,0))/100*INDEX(gDP!AB$6:AB$271,MATCH(totalExpenditure!$A254,gDP!$B$6:$B$271))=0,"",INDEX([2]pivotTable!M$310:M$615,MATCH(totalExpenditure!$A254,[2]pivotTable!$A$310:$A$615,0))/100*INDEX(gDP!AB$6:AB$271,MATCH(totalExpenditure!$A254,gDP!$B$6:$B$271)))</f>
        <v>#N/A</v>
      </c>
      <c r="BM254" s="77" t="e">
        <f>IF(INDEX([2]pivotTable!N$310:N$615,MATCH(totalExpenditure!$A254,[2]pivotTable!$A$310:$A$615,0))/100*INDEX(gDP!AC$6:AC$271,MATCH(totalExpenditure!$A254,gDP!$B$6:$B$271))=0,"",INDEX([2]pivotTable!N$310:N$615,MATCH(totalExpenditure!$A254,[2]pivotTable!$A$310:$A$615,0))/100*INDEX(gDP!AC$6:AC$271,MATCH(totalExpenditure!$A254,gDP!$B$6:$B$271)))</f>
        <v>#N/A</v>
      </c>
      <c r="BN254" s="77" t="e">
        <f>IF(INDEX([2]pivotTable!O$310:O$615,MATCH(totalExpenditure!$A254,[2]pivotTable!$A$310:$A$615,0))/100*INDEX(gDP!AD$6:AD$271,MATCH(totalExpenditure!$A254,gDP!$B$6:$B$271))=0,"",INDEX([2]pivotTable!O$310:O$615,MATCH(totalExpenditure!$A254,[2]pivotTable!$A$310:$A$615,0))/100*INDEX(gDP!AD$6:AD$271,MATCH(totalExpenditure!$A254,gDP!$B$6:$B$271)))</f>
        <v>#N/A</v>
      </c>
      <c r="BO254" s="77" t="e">
        <f>IF(INDEX([2]pivotTable!P$310:P$615,MATCH(totalExpenditure!$A254,[2]pivotTable!$A$310:$A$615,0))/100*INDEX(gDP!AE$6:AE$271,MATCH(totalExpenditure!$A254,gDP!$B$6:$B$271))=0,"",INDEX([2]pivotTable!P$310:P$615,MATCH(totalExpenditure!$A254,[2]pivotTable!$A$310:$A$615,0))/100*INDEX(gDP!AE$6:AE$271,MATCH(totalExpenditure!$A254,gDP!$B$6:$B$271)))</f>
        <v>#N/A</v>
      </c>
      <c r="BP254" s="77" t="e">
        <f>IF(INDEX([2]pivotTable!Q$310:Q$615,MATCH(totalExpenditure!$A254,[2]pivotTable!$A$310:$A$615,0))/100*INDEX(gDP!AF$6:AF$271,MATCH(totalExpenditure!$A254,gDP!$B$6:$B$271))=0,"",INDEX([2]pivotTable!Q$310:Q$615,MATCH(totalExpenditure!$A254,[2]pivotTable!$A$310:$A$615,0))/100*INDEX(gDP!AF$6:AF$271,MATCH(totalExpenditure!$A254,gDP!$B$6:$B$271)))</f>
        <v>#N/A</v>
      </c>
      <c r="BQ254" s="77" t="e">
        <f>IF(INDEX([2]pivotTable!R$310:R$615,MATCH(totalExpenditure!$A254,[2]pivotTable!$A$310:$A$615,0))/100*INDEX(gDP!AG$6:AG$271,MATCH(totalExpenditure!$A254,gDP!$B$6:$B$271))=0,"",INDEX([2]pivotTable!R$310:R$615,MATCH(totalExpenditure!$A254,[2]pivotTable!$A$310:$A$615,0))/100*INDEX(gDP!AG$6:AG$271,MATCH(totalExpenditure!$A254,gDP!$B$6:$B$271)))</f>
        <v>#N/A</v>
      </c>
      <c r="BR254" s="77" t="e">
        <f>IF(INDEX([2]pivotTable!S$310:S$615,MATCH(totalExpenditure!$A254,[2]pivotTable!$A$310:$A$615,0))/100*INDEX(gDP!AH$6:AH$271,MATCH(totalExpenditure!$A254,gDP!$B$6:$B$271))=0,"",INDEX([2]pivotTable!S$310:S$615,MATCH(totalExpenditure!$A254,[2]pivotTable!$A$310:$A$615,0))/100*INDEX(gDP!AH$6:AH$271,MATCH(totalExpenditure!$A254,gDP!$B$6:$B$271)))</f>
        <v>#N/A</v>
      </c>
      <c r="BS254" s="77" t="e">
        <f>IF(INDEX([2]pivotTable!T$310:T$615,MATCH(totalExpenditure!$A254,[2]pivotTable!$A$310:$A$615,0))/100*INDEX(gDP!AI$6:AI$271,MATCH(totalExpenditure!$A254,gDP!$B$6:$B$271))=0,"",INDEX([2]pivotTable!T$310:T$615,MATCH(totalExpenditure!$A254,[2]pivotTable!$A$310:$A$615,0))/100*INDEX(gDP!AI$6:AI$271,MATCH(totalExpenditure!$A254,gDP!$B$6:$B$271)))</f>
        <v>#N/A</v>
      </c>
      <c r="BT254" s="77" t="e">
        <f>IF(INDEX([2]pivotTable!U$310:U$615,MATCH(totalExpenditure!$A254,[2]pivotTable!$A$310:$A$615,0))/100*INDEX(gDP!AJ$6:AJ$271,MATCH(totalExpenditure!$A254,gDP!$B$6:$B$271))=0,"",INDEX([2]pivotTable!U$310:U$615,MATCH(totalExpenditure!$A254,[2]pivotTable!$A$310:$A$615,0))/100*INDEX(gDP!AJ$6:AJ$271,MATCH(totalExpenditure!$A254,gDP!$B$6:$B$271)))</f>
        <v>#N/A</v>
      </c>
      <c r="BU254" s="77" t="e">
        <f>IF(INDEX([2]pivotTable!V$310:V$615,MATCH(totalExpenditure!$A254,[2]pivotTable!$A$310:$A$615,0))/100*INDEX(gDP!AK$6:AK$271,MATCH(totalExpenditure!$A254,gDP!$B$6:$B$271))=0,"",INDEX([2]pivotTable!V$310:V$615,MATCH(totalExpenditure!$A254,[2]pivotTable!$A$310:$A$615,0))/100*INDEX(gDP!AK$6:AK$271,MATCH(totalExpenditure!$A254,gDP!$B$6:$B$271)))</f>
        <v>#N/A</v>
      </c>
      <c r="BV254" s="77" t="e">
        <f>IF(INDEX([2]pivotTable!W$310:W$615,MATCH(totalExpenditure!$A254,[2]pivotTable!$A$310:$A$615,0))/100*INDEX(gDP!AL$6:AL$271,MATCH(totalExpenditure!$A254,gDP!$B$6:$B$271))=0,"",INDEX([2]pivotTable!W$310:W$615,MATCH(totalExpenditure!$A254,[2]pivotTable!$A$310:$A$615,0))/100*INDEX(gDP!AL$6:AL$271,MATCH(totalExpenditure!$A254,gDP!$B$6:$B$271)))</f>
        <v>#N/A</v>
      </c>
      <c r="BW254" s="77" t="e">
        <f>IF(INDEX([2]pivotTable!X$310:X$615,MATCH(totalExpenditure!$A254,[2]pivotTable!$A$310:$A$615,0))/100*INDEX(gDP!AM$6:AM$271,MATCH(totalExpenditure!$A254,gDP!$B$6:$B$271))=0,"",INDEX([2]pivotTable!X$310:X$615,MATCH(totalExpenditure!$A254,[2]pivotTable!$A$310:$A$615,0))/100*INDEX(gDP!AM$6:AM$271,MATCH(totalExpenditure!$A254,gDP!$B$6:$B$271)))</f>
        <v>#N/A</v>
      </c>
      <c r="BX254" s="77" t="e">
        <f>IF(INDEX([2]pivotTable!Y$310:Y$615,MATCH(totalExpenditure!$A254,[2]pivotTable!$A$310:$A$615,0))/100*INDEX(gDP!AN$6:AN$271,MATCH(totalExpenditure!$A254,gDP!$B$6:$B$271))=0,"",INDEX([2]pivotTable!Y$310:Y$615,MATCH(totalExpenditure!$A254,[2]pivotTable!$A$310:$A$615,0))/100*INDEX(gDP!AN$6:AN$271,MATCH(totalExpenditure!$A254,gDP!$B$6:$B$271)))</f>
        <v>#N/A</v>
      </c>
      <c r="BY254" s="77" t="e">
        <f>IF(INDEX([2]pivotTable!Z$310:Z$615,MATCH(totalExpenditure!$A254,[2]pivotTable!$A$310:$A$615,0))/100*INDEX(gDP!AO$6:AO$271,MATCH(totalExpenditure!$A254,gDP!$B$6:$B$271))=0,"",INDEX([2]pivotTable!Z$310:Z$615,MATCH(totalExpenditure!$A254,[2]pivotTable!$A$310:$A$615,0))/100*INDEX(gDP!AO$6:AO$271,MATCH(totalExpenditure!$A254,gDP!$B$6:$B$271)))</f>
        <v>#N/A</v>
      </c>
      <c r="BZ254" s="77" t="e">
        <f>IF(INDEX([2]pivotTable!AA$310:AA$615,MATCH(totalExpenditure!$A254,[2]pivotTable!$A$310:$A$615,0))/100*INDEX(gDP!AP$6:AP$271,MATCH(totalExpenditure!$A254,gDP!$B$6:$B$271))=0,"",INDEX([2]pivotTable!AA$310:AA$615,MATCH(totalExpenditure!$A254,[2]pivotTable!$A$310:$A$615,0))/100*INDEX(gDP!AP$6:AP$271,MATCH(totalExpenditure!$A254,gDP!$B$6:$B$271)))</f>
        <v>#N/A</v>
      </c>
      <c r="CA254" s="77" t="e">
        <f>IF(INDEX([2]pivotTable!AB$310:AB$615,MATCH(totalExpenditure!$A254,[2]pivotTable!$A$310:$A$615,0))/100*INDEX(gDP!AQ$6:AQ$271,MATCH(totalExpenditure!$A254,gDP!$B$6:$B$271))=0,"",INDEX([2]pivotTable!AB$310:AB$615,MATCH(totalExpenditure!$A254,[2]pivotTable!$A$310:$A$615,0))/100*INDEX(gDP!AQ$6:AQ$271,MATCH(totalExpenditure!$A254,gDP!$B$6:$B$271)))</f>
        <v>#N/A</v>
      </c>
      <c r="CB254" s="77" t="e">
        <f>IF(INDEX([2]pivotTable!AC$310:AC$615,MATCH(totalExpenditure!$A254,[2]pivotTable!$A$310:$A$615,0))/100*INDEX(gDP!AR$6:AR$271,MATCH(totalExpenditure!$A254,gDP!$B$6:$B$271))=0,"",INDEX([2]pivotTable!AC$310:AC$615,MATCH(totalExpenditure!$A254,[2]pivotTable!$A$310:$A$615,0))/100*INDEX(gDP!AR$6:AR$271,MATCH(totalExpenditure!$A254,gDP!$B$6:$B$271)))</f>
        <v>#N/A</v>
      </c>
      <c r="CC254" s="77" t="e">
        <f>IF(INDEX([2]pivotTable!AD$310:AD$615,MATCH(totalExpenditure!$A254,[2]pivotTable!$A$310:$A$615,0))/100*INDEX(gDP!AS$6:AS$271,MATCH(totalExpenditure!$A254,gDP!$B$6:$B$271))=0,"",INDEX([2]pivotTable!AD$310:AD$615,MATCH(totalExpenditure!$A254,[2]pivotTable!$A$310:$A$615,0))/100*INDEX(gDP!AS$6:AS$271,MATCH(totalExpenditure!$A254,gDP!$B$6:$B$271)))</f>
        <v>#N/A</v>
      </c>
      <c r="CD254" s="77" t="e">
        <f>IF(INDEX([2]pivotTable!AE$310:AE$615,MATCH(totalExpenditure!$A254,[2]pivotTable!$A$310:$A$615,0))/100*INDEX(gDP!AT$6:AT$271,MATCH(totalExpenditure!$A254,gDP!$B$6:$B$271))=0,"",INDEX([2]pivotTable!AE$310:AE$615,MATCH(totalExpenditure!$A254,[2]pivotTable!$A$310:$A$615,0))/100*INDEX(gDP!AT$6:AT$271,MATCH(totalExpenditure!$A254,gDP!$B$6:$B$271)))</f>
        <v>#N/A</v>
      </c>
      <c r="CE254" s="77" t="e">
        <f>IF(INDEX([2]pivotTable!AF$310:AF$615,MATCH(totalExpenditure!$A254,[2]pivotTable!$A$310:$A$615,0))/100*INDEX(gDP!AU$6:AU$271,MATCH(totalExpenditure!$A254,gDP!$B$6:$B$271))=0,"",INDEX([2]pivotTable!AF$310:AF$615,MATCH(totalExpenditure!$A254,[2]pivotTable!$A$310:$A$615,0))/100*INDEX(gDP!AU$6:AU$271,MATCH(totalExpenditure!$A254,gDP!$B$6:$B$271)))</f>
        <v>#N/A</v>
      </c>
      <c r="CF254" s="77" t="e">
        <f>IF(INDEX([2]pivotTable!AG$310:AG$615,MATCH(totalExpenditure!$A254,[2]pivotTable!$A$310:$A$615,0))/100*INDEX(gDP!AV$6:AV$271,MATCH(totalExpenditure!$A254,gDP!$B$6:$B$271))=0,"",INDEX([2]pivotTable!AG$310:AG$615,MATCH(totalExpenditure!$A254,[2]pivotTable!$A$310:$A$615,0))/100*INDEX(gDP!AV$6:AV$271,MATCH(totalExpenditure!$A254,gDP!$B$6:$B$271)))</f>
        <v>#N/A</v>
      </c>
      <c r="CG254" s="77" t="e">
        <f>IF(INDEX([2]pivotTable!AH$310:AH$615,MATCH(totalExpenditure!$A254,[2]pivotTable!$A$310:$A$615,0))/100*INDEX(gDP!AW$6:AW$271,MATCH(totalExpenditure!$A254,gDP!$B$6:$B$271))=0,"",INDEX([2]pivotTable!AH$310:AH$615,MATCH(totalExpenditure!$A254,[2]pivotTable!$A$310:$A$615,0))/100*INDEX(gDP!AW$6:AW$271,MATCH(totalExpenditure!$A254,gDP!$B$6:$B$271)))</f>
        <v>#N/A</v>
      </c>
      <c r="CH254" s="77" t="e">
        <f>IF(INDEX([2]pivotTable!AI$310:AI$615,MATCH(totalExpenditure!$A254,[2]pivotTable!$A$310:$A$615,0))/100*INDEX(gDP!AX$6:AX$271,MATCH(totalExpenditure!$A254,gDP!$B$6:$B$271))=0,"",INDEX([2]pivotTable!AI$310:AI$615,MATCH(totalExpenditure!$A254,[2]pivotTable!$A$310:$A$615,0))/100*INDEX(gDP!AX$6:AX$271,MATCH(totalExpenditure!$A254,gDP!$B$6:$B$271)))</f>
        <v>#N/A</v>
      </c>
      <c r="CI254" s="77" t="e">
        <f>IF(INDEX([2]pivotTable!AJ$310:AJ$615,MATCH(totalExpenditure!$A254,[2]pivotTable!$A$310:$A$615,0))/100*INDEX(gDP!AY$6:AY$271,MATCH(totalExpenditure!$A254,gDP!$B$6:$B$271))=0,"",INDEX([2]pivotTable!AJ$310:AJ$615,MATCH(totalExpenditure!$A254,[2]pivotTable!$A$310:$A$615,0))/100*INDEX(gDP!AY$6:AY$271,MATCH(totalExpenditure!$A254,gDP!$B$6:$B$271)))</f>
        <v>#N/A</v>
      </c>
      <c r="CJ254" s="77" t="e">
        <f>IF(INDEX([2]pivotTable!AK$310:AK$615,MATCH(totalExpenditure!$A254,[2]pivotTable!$A$310:$A$615,0))/100*INDEX(gDP!AZ$6:AZ$271,MATCH(totalExpenditure!$A254,gDP!$B$6:$B$271))=0,"",INDEX([2]pivotTable!AK$310:AK$615,MATCH(totalExpenditure!$A254,[2]pivotTable!$A$310:$A$615,0))/100*INDEX(gDP!AZ$6:AZ$271,MATCH(totalExpenditure!$A254,gDP!$B$6:$B$271)))</f>
        <v>#N/A</v>
      </c>
      <c r="CK254" s="77" t="e">
        <f>IF(INDEX([2]pivotTable!AL$310:AL$615,MATCH(totalExpenditure!$A254,[2]pivotTable!$A$310:$A$615,0))/100*INDEX(gDP!BA$6:BA$271,MATCH(totalExpenditure!$A254,gDP!$B$6:$B$271))=0,"",INDEX([2]pivotTable!AL$310:AL$615,MATCH(totalExpenditure!$A254,[2]pivotTable!$A$310:$A$615,0))/100*INDEX(gDP!BA$6:BA$271,MATCH(totalExpenditure!$A254,gDP!$B$6:$B$271)))</f>
        <v>#N/A</v>
      </c>
      <c r="CL254" s="77" t="e">
        <f>IF(INDEX([2]pivotTable!AM$310:AM$615,MATCH(totalExpenditure!$A254,[2]pivotTable!$A$310:$A$615,0))/100*INDEX(gDP!BB$6:BB$271,MATCH(totalExpenditure!$A254,gDP!$B$6:$B$271))=0,"",INDEX([2]pivotTable!AM$310:AM$615,MATCH(totalExpenditure!$A254,[2]pivotTable!$A$310:$A$615,0))/100*INDEX(gDP!BB$6:BB$271,MATCH(totalExpenditure!$A254,gDP!$B$6:$B$271)))</f>
        <v>#N/A</v>
      </c>
      <c r="CM254" s="77" t="e">
        <f>IF(INDEX([2]pivotTable!AN$310:AN$615,MATCH(totalExpenditure!$A254,[2]pivotTable!$A$310:$A$615,0))/100*INDEX(gDP!BC$6:BC$271,MATCH(totalExpenditure!$A254,gDP!$B$6:$B$271))=0,"",INDEX([2]pivotTable!AN$310:AN$615,MATCH(totalExpenditure!$A254,[2]pivotTable!$A$310:$A$615,0))/100*INDEX(gDP!BC$6:BC$271,MATCH(totalExpenditure!$A254,gDP!$B$6:$B$271)))</f>
        <v>#N/A</v>
      </c>
      <c r="CN254" s="77" t="e">
        <f>IF(INDEX([2]pivotTable!AO$310:AO$615,MATCH(totalExpenditure!$A254,[2]pivotTable!$A$310:$A$615,0))/100*INDEX(gDP!BD$6:BD$271,MATCH(totalExpenditure!$A254,gDP!$B$6:$B$271))=0,"",INDEX([2]pivotTable!AO$310:AO$615,MATCH(totalExpenditure!$A254,[2]pivotTable!$A$310:$A$615,0))/100*INDEX(gDP!BD$6:BD$271,MATCH(totalExpenditure!$A254,gDP!$B$6:$B$271)))</f>
        <v>#N/A</v>
      </c>
      <c r="CO254" s="77" t="e">
        <f>IF(INDEX([2]pivotTable!AP$310:AP$615,MATCH(totalExpenditure!$A254,[2]pivotTable!$A$310:$A$615,0))/100*INDEX(gDP!BE$6:BE$271,MATCH(totalExpenditure!$A254,gDP!$B$6:$B$271))=0,"",INDEX([2]pivotTable!AP$310:AP$615,MATCH(totalExpenditure!$A254,[2]pivotTable!$A$310:$A$615,0))/100*INDEX(gDP!BE$6:BE$271,MATCH(totalExpenditure!$A254,gDP!$B$6:$B$271)))</f>
        <v>#N/A</v>
      </c>
      <c r="CP254" s="77" t="e">
        <f>IF(INDEX([2]pivotTable!AQ$310:AQ$615,MATCH(totalExpenditure!$A254,[2]pivotTable!$A$310:$A$615,0))/100*INDEX(gDP!BF$6:BF$271,MATCH(totalExpenditure!$A254,gDP!$B$6:$B$271))=0,"",INDEX([2]pivotTable!AQ$310:AQ$615,MATCH(totalExpenditure!$A254,[2]pivotTable!$A$310:$A$615,0))/100*INDEX(gDP!BF$6:BF$271,MATCH(totalExpenditure!$A254,gDP!$B$6:$B$271)))</f>
        <v>#N/A</v>
      </c>
      <c r="CQ254" s="77" t="e">
        <f>IF(INDEX([2]pivotTable!AR$310:AR$615,MATCH(totalExpenditure!$A254,[2]pivotTable!$A$310:$A$615,0))/100*INDEX(gDP!BG$6:BG$271,MATCH(totalExpenditure!$A254,gDP!$B$6:$B$271))=0,"",INDEX([2]pivotTable!AR$310:AR$615,MATCH(totalExpenditure!$A254,[2]pivotTable!$A$310:$A$615,0))/100*INDEX(gDP!BG$6:BG$271,MATCH(totalExpenditure!$A254,gDP!$B$6:$B$271)))</f>
        <v>#N/A</v>
      </c>
      <c r="CR254" s="77" t="e">
        <f>IF(INDEX([2]pivotTable!AS$310:AS$615,MATCH(totalExpenditure!$A254,[2]pivotTable!$A$310:$A$615,0))/100*INDEX(gDP!BH$6:BH$271,MATCH(totalExpenditure!$A254,gDP!$B$6:$B$271))=0,"",INDEX([2]pivotTable!AS$310:AS$615,MATCH(totalExpenditure!$A254,[2]pivotTable!$A$310:$A$615,0))/100*INDEX(gDP!BH$6:BH$271,MATCH(totalExpenditure!$A254,gDP!$B$6:$B$271)))</f>
        <v>#N/A</v>
      </c>
      <c r="CS254" s="77" t="e">
        <f>IF(INDEX([2]pivotTable!AT$310:AT$615,MATCH(totalExpenditure!$A254,[2]pivotTable!$A$310:$A$615,0))/100*INDEX(gDP!BI$6:BI$271,MATCH(totalExpenditure!$A254,gDP!$B$6:$B$271))=0,"",INDEX([2]pivotTable!AT$310:AT$615,MATCH(totalExpenditure!$A254,[2]pivotTable!$A$310:$A$615,0))/100*INDEX(gDP!BI$6:BI$271,MATCH(totalExpenditure!$A254,gDP!$B$6:$B$271)))</f>
        <v>#N/A</v>
      </c>
      <c r="CT254" s="77" t="e">
        <f>IF(INDEX([2]pivotTable!AU$310:AU$615,MATCH(totalExpenditure!$A254,[2]pivotTable!$A$310:$A$615,0))/100*INDEX(gDP!BJ$6:BJ$271,MATCH(totalExpenditure!$A254,gDP!$B$6:$B$271))=0,"",INDEX([2]pivotTable!AU$310:AU$615,MATCH(totalExpenditure!$A254,[2]pivotTable!$A$310:$A$615,0))/100*INDEX(gDP!BJ$6:BJ$271,MATCH(totalExpenditure!$A254,gDP!$B$6:$B$271)))</f>
        <v>#N/A</v>
      </c>
      <c r="CU254" s="77" t="e">
        <f>IF(INDEX([2]pivotTable!AV$310:AV$615,MATCH(totalExpenditure!$A254,[2]pivotTable!$A$310:$A$615,0))/100*INDEX(gDP!BK$6:BK$271,MATCH(totalExpenditure!$A254,gDP!$B$6:$B$271))=0,"",INDEX([2]pivotTable!AV$310:AV$615,MATCH(totalExpenditure!$A254,[2]pivotTable!$A$310:$A$615,0))/100*INDEX(gDP!BK$6:BK$271,MATCH(totalExpenditure!$A254,gDP!$B$6:$B$271)))</f>
        <v>#N/A</v>
      </c>
      <c r="CV254" s="77" t="e">
        <f>IF(INDEX([2]pivotTable!AW$310:AW$615,MATCH(totalExpenditure!$A254,[2]pivotTable!$A$310:$A$615,0))/100*INDEX(gDP!BL$6:BL$271,MATCH(totalExpenditure!$A254,gDP!$B$6:$B$271))=0,"",INDEX([2]pivotTable!AW$310:AW$615,MATCH(totalExpenditure!$A254,[2]pivotTable!$A$310:$A$615,0))/100*INDEX(gDP!BL$6:BL$271,MATCH(totalExpenditure!$A254,gDP!$B$6:$B$271)))</f>
        <v>#N/A</v>
      </c>
      <c r="CW254" s="77" t="e">
        <f>IF(INDEX([2]pivotTable!AX$310:AX$615,MATCH(totalExpenditure!$A254,[2]pivotTable!$A$310:$A$615,0))/100*INDEX(gDP!BM$6:BM$271,MATCH(totalExpenditure!$A254,gDP!$B$6:$B$271))=0,"",INDEX([2]pivotTable!AX$310:AX$615,MATCH(totalExpenditure!$A254,[2]pivotTable!$A$310:$A$615,0))/100*INDEX(gDP!BM$6:BM$271,MATCH(totalExpenditure!$A254,gDP!$B$6:$B$271)))</f>
        <v>#N/A</v>
      </c>
      <c r="CX254" s="77" t="e">
        <f>IF(INDEX([2]pivotTable!AY$310:AY$615,MATCH(totalExpenditure!$A254,[2]pivotTable!$A$310:$A$615,0))/100*INDEX(gDP!BN$6:BN$271,MATCH(totalExpenditure!$A254,gDP!$B$6:$B$271))=0,"",INDEX([2]pivotTable!AY$310:AY$615,MATCH(totalExpenditure!$A254,[2]pivotTable!$A$310:$A$615,0))/100*INDEX(gDP!BN$6:BN$271,MATCH(totalExpenditure!$A254,gDP!$B$6:$B$271)))</f>
        <v>#N/A</v>
      </c>
      <c r="CY254" s="77" t="e">
        <f>IF(INDEX([2]pivotTable!AZ$310:AZ$615,MATCH(totalExpenditure!$A254,[2]pivotTable!$A$310:$A$615,0))/100*INDEX(gDP!BO$6:BO$271,MATCH(totalExpenditure!$A254,gDP!$B$6:$B$271))=0,"",INDEX([2]pivotTable!AZ$310:AZ$615,MATCH(totalExpenditure!$A254,[2]pivotTable!$A$310:$A$615,0))/100*INDEX(gDP!BO$6:BO$271,MATCH(totalExpenditure!$A254,gDP!$B$6:$B$271)))</f>
        <v>#N/A</v>
      </c>
      <c r="CZ254" s="77" t="e">
        <f>IF(B254="","",IF(BA254="","",B254-B254+INDEX(gDP!Q$6:Q$271,MATCH(totalExpenditure!$A254,gDP!$B$6:$B$271))))</f>
        <v>#N/A</v>
      </c>
      <c r="DA254" s="77" t="e">
        <f>IF(C254="","",IF(BB254="","",C254-C254+INDEX(gDP!R$6:R$271,MATCH(totalExpenditure!$A254,gDP!$B$6:$B$271))))</f>
        <v>#N/A</v>
      </c>
      <c r="DB254" s="77" t="e">
        <f>IF(D254="","",IF(BC254="","",D254-D254+INDEX(gDP!S$6:S$271,MATCH(totalExpenditure!$A254,gDP!$B$6:$B$271))))</f>
        <v>#N/A</v>
      </c>
      <c r="DC254" s="77" t="e">
        <f>IF(E254="","",IF(BD254="","",E254-E254+INDEX(gDP!T$6:T$271,MATCH(totalExpenditure!$A254,gDP!$B$6:$B$271))))</f>
        <v>#N/A</v>
      </c>
      <c r="DD254" s="77" t="e">
        <f>IF(F254="","",IF(BE254="","",F254-F254+INDEX(gDP!U$6:U$271,MATCH(totalExpenditure!$A254,gDP!$B$6:$B$271))))</f>
        <v>#N/A</v>
      </c>
      <c r="DE254" s="77" t="e">
        <f>IF(G254="","",IF(BF254="","",G254-G254+INDEX(gDP!V$6:V$271,MATCH(totalExpenditure!$A254,gDP!$B$6:$B$271))))</f>
        <v>#N/A</v>
      </c>
      <c r="DF254" s="77" t="e">
        <f>IF(H254="","",IF(BG254="","",H254-H254+INDEX(gDP!W$6:W$271,MATCH(totalExpenditure!$A254,gDP!$B$6:$B$271))))</f>
        <v>#N/A</v>
      </c>
      <c r="DG254" s="77" t="e">
        <f>IF(I254="","",IF(BH254="","",I254-I254+INDEX(gDP!X$6:X$271,MATCH(totalExpenditure!$A254,gDP!$B$6:$B$271))))</f>
        <v>#N/A</v>
      </c>
      <c r="DH254" s="77" t="e">
        <f>IF(J254="","",IF(BI254="","",J254-J254+INDEX(gDP!Y$6:Y$271,MATCH(totalExpenditure!$A254,gDP!$B$6:$B$271))))</f>
        <v>#N/A</v>
      </c>
      <c r="DI254" s="77" t="e">
        <f>IF(K254="","",IF(BJ254="","",K254-K254+INDEX(gDP!Z$6:Z$271,MATCH(totalExpenditure!$A254,gDP!$B$6:$B$271))))</f>
        <v>#N/A</v>
      </c>
      <c r="DJ254" s="77" t="e">
        <f>IF(L254="","",IF(BK254="","",L254-L254+INDEX(gDP!AA$6:AA$271,MATCH(totalExpenditure!$A254,gDP!$B$6:$B$271))))</f>
        <v>#N/A</v>
      </c>
      <c r="DK254" s="77" t="e">
        <f>IF(M254="","",IF(BL254="","",M254-M254+INDEX(gDP!AB$6:AB$271,MATCH(totalExpenditure!$A254,gDP!$B$6:$B$271))))</f>
        <v>#N/A</v>
      </c>
      <c r="DL254" s="77" t="e">
        <f>IF(N254="","",IF(BM254="","",N254-N254+INDEX(gDP!AC$6:AC$271,MATCH(totalExpenditure!$A254,gDP!$B$6:$B$271))))</f>
        <v>#N/A</v>
      </c>
      <c r="DM254" s="77" t="e">
        <f>IF(O254="","",IF(BN254="","",O254-O254+INDEX(gDP!AD$6:AD$271,MATCH(totalExpenditure!$A254,gDP!$B$6:$B$271))))</f>
        <v>#N/A</v>
      </c>
      <c r="DN254" s="77" t="e">
        <f>IF(P254="","",IF(BO254="","",P254-P254+INDEX(gDP!AE$6:AE$271,MATCH(totalExpenditure!$A254,gDP!$B$6:$B$271))))</f>
        <v>#N/A</v>
      </c>
      <c r="DO254" s="77" t="e">
        <f>IF(Q254="","",IF(BP254="","",Q254-Q254+INDEX(gDP!AF$6:AF$271,MATCH(totalExpenditure!$A254,gDP!$B$6:$B$271))))</f>
        <v>#N/A</v>
      </c>
      <c r="DP254" s="77" t="e">
        <f>IF(R254="","",IF(BQ254="","",R254-R254+INDEX(gDP!AG$6:AG$271,MATCH(totalExpenditure!$A254,gDP!$B$6:$B$271))))</f>
        <v>#N/A</v>
      </c>
      <c r="DQ254" s="77" t="e">
        <f>IF(S254="","",IF(BR254="","",S254-S254+INDEX(gDP!AH$6:AH$271,MATCH(totalExpenditure!$A254,gDP!$B$6:$B$271))))</f>
        <v>#N/A</v>
      </c>
      <c r="DR254" s="77" t="e">
        <f>IF(T254="","",IF(BS254="","",T254-T254+INDEX(gDP!AI$6:AI$271,MATCH(totalExpenditure!$A254,gDP!$B$6:$B$271))))</f>
        <v>#N/A</v>
      </c>
      <c r="DS254" s="77" t="e">
        <f>IF(U254="","",IF(BT254="","",U254-U254+INDEX(gDP!AJ$6:AJ$271,MATCH(totalExpenditure!$A254,gDP!$B$6:$B$271))))</f>
        <v>#N/A</v>
      </c>
      <c r="DT254" s="77" t="e">
        <f>IF(V254="","",IF(BU254="","",V254-V254+INDEX(gDP!AK$6:AK$271,MATCH(totalExpenditure!$A254,gDP!$B$6:$B$271))))</f>
        <v>#N/A</v>
      </c>
      <c r="DU254" s="77" t="e">
        <f>IF(W254="","",IF(BV254="","",W254-W254+INDEX(gDP!AL$6:AL$271,MATCH(totalExpenditure!$A254,gDP!$B$6:$B$271))))</f>
        <v>#N/A</v>
      </c>
      <c r="DV254" s="77" t="e">
        <f>IF(X254="","",IF(BW254="","",X254-X254+INDEX(gDP!AM$6:AM$271,MATCH(totalExpenditure!$A254,gDP!$B$6:$B$271))))</f>
        <v>#N/A</v>
      </c>
      <c r="DW254" s="77" t="e">
        <f>IF(Y254="","",IF(BX254="","",Y254-Y254+INDEX(gDP!AN$6:AN$271,MATCH(totalExpenditure!$A254,gDP!$B$6:$B$271))))</f>
        <v>#N/A</v>
      </c>
      <c r="DX254" s="77" t="e">
        <f>IF(Z254="","",IF(BY254="","",Z254-Z254+INDEX(gDP!AO$6:AO$271,MATCH(totalExpenditure!$A254,gDP!$B$6:$B$271))))</f>
        <v>#N/A</v>
      </c>
      <c r="DY254" s="77" t="e">
        <f>IF(AA254="","",IF(BZ254="","",AA254-AA254+INDEX(gDP!AP$6:AP$271,MATCH(totalExpenditure!$A254,gDP!$B$6:$B$271))))</f>
        <v>#N/A</v>
      </c>
      <c r="DZ254" s="77" t="e">
        <f>IF(AB254="","",IF(CA254="","",AB254-AB254+INDEX(gDP!AQ$6:AQ$271,MATCH(totalExpenditure!$A254,gDP!$B$6:$B$271))))</f>
        <v>#N/A</v>
      </c>
      <c r="EA254" s="77" t="e">
        <f>IF(AC254="","",IF(CB254="","",AC254-AC254+INDEX(gDP!AR$6:AR$271,MATCH(totalExpenditure!$A254,gDP!$B$6:$B$271))))</f>
        <v>#N/A</v>
      </c>
      <c r="EB254" s="77" t="e">
        <f>IF(AD254="","",IF(CC254="","",AD254-AD254+INDEX(gDP!AS$6:AS$271,MATCH(totalExpenditure!$A254,gDP!$B$6:$B$271))))</f>
        <v>#N/A</v>
      </c>
      <c r="EC254" s="77" t="e">
        <f>IF(AE254="","",IF(CD254="","",AE254-AE254+INDEX(gDP!AT$6:AT$271,MATCH(totalExpenditure!$A254,gDP!$B$6:$B$271))))</f>
        <v>#N/A</v>
      </c>
      <c r="ED254" s="77" t="e">
        <f>IF(AF254="","",IF(CE254="","",AF254-AF254+INDEX(gDP!AU$6:AU$271,MATCH(totalExpenditure!$A254,gDP!$B$6:$B$271))))</f>
        <v>#N/A</v>
      </c>
      <c r="EE254" s="77" t="e">
        <f>IF(AG254="","",IF(CF254="","",AG254-AG254+INDEX(gDP!AV$6:AV$271,MATCH(totalExpenditure!$A254,gDP!$B$6:$B$271))))</f>
        <v>#N/A</v>
      </c>
      <c r="EF254" s="77" t="e">
        <f>IF(AH254="","",IF(CG254="","",AH254-AH254+INDEX(gDP!AW$6:AW$271,MATCH(totalExpenditure!$A254,gDP!$B$6:$B$271))))</f>
        <v>#N/A</v>
      </c>
      <c r="EG254" s="77" t="e">
        <f>IF(AI254="","",IF(CH254="","",AI254-AI254+INDEX(gDP!AX$6:AX$271,MATCH(totalExpenditure!$A254,gDP!$B$6:$B$271))))</f>
        <v>#N/A</v>
      </c>
      <c r="EH254" s="77" t="e">
        <f>IF(AJ254="","",IF(CI254="","",AJ254-AJ254+INDEX(gDP!AY$6:AY$271,MATCH(totalExpenditure!$A254,gDP!$B$6:$B$271))))</f>
        <v>#N/A</v>
      </c>
      <c r="EI254" s="77" t="e">
        <f>IF(AK254="","",IF(CJ254="","",AK254-AK254+INDEX(gDP!AZ$6:AZ$271,MATCH(totalExpenditure!$A254,gDP!$B$6:$B$271))))</f>
        <v>#N/A</v>
      </c>
      <c r="EJ254" s="77" t="e">
        <f>IF(AL254="","",IF(CK254="","",AL254-AL254+INDEX(gDP!BA$6:BA$271,MATCH(totalExpenditure!$A254,gDP!$B$6:$B$271))))</f>
        <v>#N/A</v>
      </c>
      <c r="EK254" s="77" t="e">
        <f>IF(AM254="","",IF(CL254="","",AM254-AM254+INDEX(gDP!BB$6:BB$271,MATCH(totalExpenditure!$A254,gDP!$B$6:$B$271))))</f>
        <v>#N/A</v>
      </c>
      <c r="EL254" s="77" t="e">
        <f>IF(AN254="","",IF(CM254="","",AN254-AN254+INDEX(gDP!BC$6:BC$271,MATCH(totalExpenditure!$A254,gDP!$B$6:$B$271))))</f>
        <v>#N/A</v>
      </c>
      <c r="EM254" s="77" t="e">
        <f>IF(AO254="","",IF(CN254="","",AO254-AO254+INDEX(gDP!BD$6:BD$271,MATCH(totalExpenditure!$A254,gDP!$B$6:$B$271))))</f>
        <v>#N/A</v>
      </c>
      <c r="EN254" s="77" t="e">
        <f>IF(AP254="","",IF(CO254="","",AP254-AP254+INDEX(gDP!BE$6:BE$271,MATCH(totalExpenditure!$A254,gDP!$B$6:$B$271))))</f>
        <v>#N/A</v>
      </c>
      <c r="EO254" s="77" t="e">
        <f>IF(AQ254="","",IF(CP254="","",AQ254-AQ254+INDEX(gDP!BF$6:BF$271,MATCH(totalExpenditure!$A254,gDP!$B$6:$B$271))))</f>
        <v>#N/A</v>
      </c>
      <c r="EP254" s="77" t="e">
        <f>IF(AR254="","",IF(CQ254="","",AR254-AR254+INDEX(gDP!BG$6:BG$271,MATCH(totalExpenditure!$A254,gDP!$B$6:$B$271))))</f>
        <v>#N/A</v>
      </c>
      <c r="EQ254" s="77" t="e">
        <f>IF(AS254="","",IF(CR254="","",AS254-AS254+INDEX(gDP!BH$6:BH$271,MATCH(totalExpenditure!$A254,gDP!$B$6:$B$271))))</f>
        <v>#N/A</v>
      </c>
      <c r="ER254" s="77" t="e">
        <f>IF(AT254="","",IF(CS254="","",AT254-AT254+INDEX(gDP!BI$6:BI$271,MATCH(totalExpenditure!$A254,gDP!$B$6:$B$271))))</f>
        <v>#N/A</v>
      </c>
      <c r="ES254" s="77" t="e">
        <f>IF(AU254="","",IF(CT254="","",AU254-AU254+INDEX(gDP!BJ$6:BJ$271,MATCH(totalExpenditure!$A254,gDP!$B$6:$B$271))))</f>
        <v>#N/A</v>
      </c>
      <c r="ET254" s="77" t="e">
        <f>IF(AV254="","",IF(CU254="","",AV254-AV254+INDEX(gDP!BK$6:BK$271,MATCH(totalExpenditure!$A254,gDP!$B$6:$B$271))))</f>
        <v>#N/A</v>
      </c>
      <c r="EU254" s="77" t="e">
        <f>IF(AW254="","",IF(CV254="","",AW254-AW254+INDEX(gDP!BL$6:BL$271,MATCH(totalExpenditure!$A254,gDP!$B$6:$B$271))))</f>
        <v>#N/A</v>
      </c>
      <c r="EV254" s="77" t="e">
        <f>IF(AX254="","",IF(CW254="","",AX254-AX254+INDEX(gDP!BM$6:BM$271,MATCH(totalExpenditure!$A254,gDP!$B$6:$B$271))))</f>
        <v>#N/A</v>
      </c>
      <c r="EW254" s="77" t="e">
        <f>IF(AY254="","",IF(CX254="","",AY254-AY254+INDEX(gDP!BN$6:BN$271,MATCH(totalExpenditure!$A254,gDP!$B$6:$B$271))))</f>
        <v>#N/A</v>
      </c>
      <c r="EX254" s="77" t="e">
        <f>IF(AZ254="","",IF(CY254="","",AZ254-AZ254+INDEX(gDP!BO$6:BO$271,MATCH(totalExpenditure!$A254,gDP!$B$6:$B$271))))</f>
        <v>#N/A</v>
      </c>
    </row>
    <row r="255" spans="1:154" x14ac:dyDescent="0.35">
      <c r="A255" t="s">
        <v>719</v>
      </c>
      <c r="B255" s="77" t="str">
        <f>IF(INDEX([2]pivotTable!B$3:B$308,MATCH(totalExpenditure!$A255,[2]pivotTable!$A$3:$A$308,0))/100*INDEX(gDP!Q$6:Q$271,MATCH(totalExpenditure!$A255,gDP!$B$6:$B$271))=0,"",INDEX([2]pivotTable!B$3:B$308,MATCH(totalExpenditure!$A255,[2]pivotTable!$A$3:$A$308,0))/100*INDEX(gDP!Q$6:Q$271,MATCH(totalExpenditure!$A255,gDP!$B$6:$B$271)))</f>
        <v/>
      </c>
      <c r="C255" s="77" t="str">
        <f>IF(INDEX([2]pivotTable!C$3:C$308,MATCH(totalExpenditure!$A255,[2]pivotTable!$A$3:$A$308,0))/100*INDEX(gDP!R$6:R$271,MATCH(totalExpenditure!$A255,gDP!$B$6:$B$271))=0,"",INDEX([2]pivotTable!C$3:C$308,MATCH(totalExpenditure!$A255,[2]pivotTable!$A$3:$A$308,0))/100*INDEX(gDP!R$6:R$271,MATCH(totalExpenditure!$A255,gDP!$B$6:$B$271)))</f>
        <v/>
      </c>
      <c r="D255" s="77" t="str">
        <f>IF(INDEX([2]pivotTable!D$3:D$308,MATCH(totalExpenditure!$A255,[2]pivotTable!$A$3:$A$308,0))/100*INDEX(gDP!S$6:S$271,MATCH(totalExpenditure!$A255,gDP!$B$6:$B$271))=0,"",INDEX([2]pivotTable!D$3:D$308,MATCH(totalExpenditure!$A255,[2]pivotTable!$A$3:$A$308,0))/100*INDEX(gDP!S$6:S$271,MATCH(totalExpenditure!$A255,gDP!$B$6:$B$271)))</f>
        <v/>
      </c>
      <c r="E255" s="77" t="str">
        <f>IF(INDEX([2]pivotTable!E$3:E$308,MATCH(totalExpenditure!$A255,[2]pivotTable!$A$3:$A$308,0))/100*INDEX(gDP!T$6:T$271,MATCH(totalExpenditure!$A255,gDP!$B$6:$B$271))=0,"",INDEX([2]pivotTable!E$3:E$308,MATCH(totalExpenditure!$A255,[2]pivotTable!$A$3:$A$308,0))/100*INDEX(gDP!T$6:T$271,MATCH(totalExpenditure!$A255,gDP!$B$6:$B$271)))</f>
        <v/>
      </c>
      <c r="F255" s="77" t="str">
        <f>IF(INDEX([2]pivotTable!F$3:F$308,MATCH(totalExpenditure!$A255,[2]pivotTable!$A$3:$A$308,0))/100*INDEX(gDP!U$6:U$271,MATCH(totalExpenditure!$A255,gDP!$B$6:$B$271))=0,"",INDEX([2]pivotTable!F$3:F$308,MATCH(totalExpenditure!$A255,[2]pivotTable!$A$3:$A$308,0))/100*INDEX(gDP!U$6:U$271,MATCH(totalExpenditure!$A255,gDP!$B$6:$B$271)))</f>
        <v/>
      </c>
      <c r="G255" s="77" t="str">
        <f>IF(INDEX([2]pivotTable!G$3:G$308,MATCH(totalExpenditure!$A255,[2]pivotTable!$A$3:$A$308,0))/100*INDEX(gDP!V$6:V$271,MATCH(totalExpenditure!$A255,gDP!$B$6:$B$271))=0,"",INDEX([2]pivotTable!G$3:G$308,MATCH(totalExpenditure!$A255,[2]pivotTable!$A$3:$A$308,0))/100*INDEX(gDP!V$6:V$271,MATCH(totalExpenditure!$A255,gDP!$B$6:$B$271)))</f>
        <v/>
      </c>
      <c r="H255" s="77" t="str">
        <f>IF(INDEX([2]pivotTable!H$3:H$308,MATCH(totalExpenditure!$A255,[2]pivotTable!$A$3:$A$308,0))/100*INDEX(gDP!W$6:W$271,MATCH(totalExpenditure!$A255,gDP!$B$6:$B$271))=0,"",INDEX([2]pivotTable!H$3:H$308,MATCH(totalExpenditure!$A255,[2]pivotTable!$A$3:$A$308,0))/100*INDEX(gDP!W$6:W$271,MATCH(totalExpenditure!$A255,gDP!$B$6:$B$271)))</f>
        <v/>
      </c>
      <c r="I255" s="77" t="str">
        <f>IF(INDEX([2]pivotTable!I$3:I$308,MATCH(totalExpenditure!$A255,[2]pivotTable!$A$3:$A$308,0))/100*INDEX(gDP!X$6:X$271,MATCH(totalExpenditure!$A255,gDP!$B$6:$B$271))=0,"",INDEX([2]pivotTable!I$3:I$308,MATCH(totalExpenditure!$A255,[2]pivotTable!$A$3:$A$308,0))/100*INDEX(gDP!X$6:X$271,MATCH(totalExpenditure!$A255,gDP!$B$6:$B$271)))</f>
        <v/>
      </c>
      <c r="J255" s="77" t="str">
        <f>IF(INDEX([2]pivotTable!J$3:J$308,MATCH(totalExpenditure!$A255,[2]pivotTable!$A$3:$A$308,0))/100*INDEX(gDP!Y$6:Y$271,MATCH(totalExpenditure!$A255,gDP!$B$6:$B$271))=0,"",INDEX([2]pivotTable!J$3:J$308,MATCH(totalExpenditure!$A255,[2]pivotTable!$A$3:$A$308,0))/100*INDEX(gDP!Y$6:Y$271,MATCH(totalExpenditure!$A255,gDP!$B$6:$B$271)))</f>
        <v/>
      </c>
      <c r="K255" s="77" t="str">
        <f>IF(INDEX([2]pivotTable!K$3:K$308,MATCH(totalExpenditure!$A255,[2]pivotTable!$A$3:$A$308,0))/100*INDEX(gDP!Z$6:Z$271,MATCH(totalExpenditure!$A255,gDP!$B$6:$B$271))=0,"",INDEX([2]pivotTable!K$3:K$308,MATCH(totalExpenditure!$A255,[2]pivotTable!$A$3:$A$308,0))/100*INDEX(gDP!Z$6:Z$271,MATCH(totalExpenditure!$A255,gDP!$B$6:$B$271)))</f>
        <v/>
      </c>
      <c r="L255" s="77" t="str">
        <f>IF(INDEX([2]pivotTable!L$3:L$308,MATCH(totalExpenditure!$A255,[2]pivotTable!$A$3:$A$308,0))/100*INDEX(gDP!AA$6:AA$271,MATCH(totalExpenditure!$A255,gDP!$B$6:$B$271))=0,"",INDEX([2]pivotTable!L$3:L$308,MATCH(totalExpenditure!$A255,[2]pivotTable!$A$3:$A$308,0))/100*INDEX(gDP!AA$6:AA$271,MATCH(totalExpenditure!$A255,gDP!$B$6:$B$271)))</f>
        <v/>
      </c>
      <c r="M255" s="77" t="str">
        <f>IF(INDEX([2]pivotTable!M$3:M$308,MATCH(totalExpenditure!$A255,[2]pivotTable!$A$3:$A$308,0))/100*INDEX(gDP!AB$6:AB$271,MATCH(totalExpenditure!$A255,gDP!$B$6:$B$271))=0,"",INDEX([2]pivotTable!M$3:M$308,MATCH(totalExpenditure!$A255,[2]pivotTable!$A$3:$A$308,0))/100*INDEX(gDP!AB$6:AB$271,MATCH(totalExpenditure!$A255,gDP!$B$6:$B$271)))</f>
        <v/>
      </c>
      <c r="N255" s="77" t="str">
        <f>IF(INDEX([2]pivotTable!N$3:N$308,MATCH(totalExpenditure!$A255,[2]pivotTable!$A$3:$A$308,0))/100*INDEX(gDP!AC$6:AC$271,MATCH(totalExpenditure!$A255,gDP!$B$6:$B$271))=0,"",INDEX([2]pivotTable!N$3:N$308,MATCH(totalExpenditure!$A255,[2]pivotTable!$A$3:$A$308,0))/100*INDEX(gDP!AC$6:AC$271,MATCH(totalExpenditure!$A255,gDP!$B$6:$B$271)))</f>
        <v/>
      </c>
      <c r="O255" s="77" t="str">
        <f>IF(INDEX([2]pivotTable!O$3:O$308,MATCH(totalExpenditure!$A255,[2]pivotTable!$A$3:$A$308,0))/100*INDEX(gDP!AD$6:AD$271,MATCH(totalExpenditure!$A255,gDP!$B$6:$B$271))=0,"",INDEX([2]pivotTable!O$3:O$308,MATCH(totalExpenditure!$A255,[2]pivotTable!$A$3:$A$308,0))/100*INDEX(gDP!AD$6:AD$271,MATCH(totalExpenditure!$A255,gDP!$B$6:$B$271)))</f>
        <v/>
      </c>
      <c r="P255" s="77" t="str">
        <f>IF(INDEX([2]pivotTable!P$3:P$308,MATCH(totalExpenditure!$A255,[2]pivotTable!$A$3:$A$308,0))/100*INDEX(gDP!AE$6:AE$271,MATCH(totalExpenditure!$A255,gDP!$B$6:$B$271))=0,"",INDEX([2]pivotTable!P$3:P$308,MATCH(totalExpenditure!$A255,[2]pivotTable!$A$3:$A$308,0))/100*INDEX(gDP!AE$6:AE$271,MATCH(totalExpenditure!$A255,gDP!$B$6:$B$271)))</f>
        <v/>
      </c>
      <c r="Q255" s="77" t="str">
        <f>IF(INDEX([2]pivotTable!Q$3:Q$308,MATCH(totalExpenditure!$A255,[2]pivotTable!$A$3:$A$308,0))/100*INDEX(gDP!AF$6:AF$271,MATCH(totalExpenditure!$A255,gDP!$B$6:$B$271))=0,"",INDEX([2]pivotTable!Q$3:Q$308,MATCH(totalExpenditure!$A255,[2]pivotTable!$A$3:$A$308,0))/100*INDEX(gDP!AF$6:AF$271,MATCH(totalExpenditure!$A255,gDP!$B$6:$B$271)))</f>
        <v/>
      </c>
      <c r="R255" s="77" t="str">
        <f>IF(INDEX([2]pivotTable!R$3:R$308,MATCH(totalExpenditure!$A255,[2]pivotTable!$A$3:$A$308,0))/100*INDEX(gDP!AG$6:AG$271,MATCH(totalExpenditure!$A255,gDP!$B$6:$B$271))=0,"",INDEX([2]pivotTable!R$3:R$308,MATCH(totalExpenditure!$A255,[2]pivotTable!$A$3:$A$308,0))/100*INDEX(gDP!AG$6:AG$271,MATCH(totalExpenditure!$A255,gDP!$B$6:$B$271)))</f>
        <v/>
      </c>
      <c r="S255" s="77" t="str">
        <f>IF(INDEX([2]pivotTable!S$3:S$308,MATCH(totalExpenditure!$A255,[2]pivotTable!$A$3:$A$308,0))/100*INDEX(gDP!AH$6:AH$271,MATCH(totalExpenditure!$A255,gDP!$B$6:$B$271))=0,"",INDEX([2]pivotTable!S$3:S$308,MATCH(totalExpenditure!$A255,[2]pivotTable!$A$3:$A$308,0))/100*INDEX(gDP!AH$6:AH$271,MATCH(totalExpenditure!$A255,gDP!$B$6:$B$271)))</f>
        <v/>
      </c>
      <c r="T255" s="77">
        <f>IF(INDEX([2]pivotTable!T$3:T$308,MATCH(totalExpenditure!$A255,[2]pivotTable!$A$3:$A$308,0))/100*INDEX(gDP!AI$6:AI$271,MATCH(totalExpenditure!$A255,gDP!$B$6:$B$271))=0,"",INDEX([2]pivotTable!T$3:T$308,MATCH(totalExpenditure!$A255,[2]pivotTable!$A$3:$A$308,0))/100*INDEX(gDP!AI$6:AI$271,MATCH(totalExpenditure!$A255,gDP!$B$6:$B$271)))</f>
        <v>331967440.2557025</v>
      </c>
      <c r="U255" s="77">
        <f>IF(INDEX([2]pivotTable!U$3:U$308,MATCH(totalExpenditure!$A255,[2]pivotTable!$A$3:$A$308,0))/100*INDEX(gDP!AJ$6:AJ$271,MATCH(totalExpenditure!$A255,gDP!$B$6:$B$271))=0,"",INDEX([2]pivotTable!U$3:U$308,MATCH(totalExpenditure!$A255,[2]pivotTable!$A$3:$A$308,0))/100*INDEX(gDP!AJ$6:AJ$271,MATCH(totalExpenditure!$A255,gDP!$B$6:$B$271)))</f>
        <v>300325534.24432093</v>
      </c>
      <c r="V255" s="77">
        <f>IF(INDEX([2]pivotTable!V$3:V$308,MATCH(totalExpenditure!$A255,[2]pivotTable!$A$3:$A$308,0))/100*INDEX(gDP!AK$6:AK$271,MATCH(totalExpenditure!$A255,gDP!$B$6:$B$271))=0,"",INDEX([2]pivotTable!V$3:V$308,MATCH(totalExpenditure!$A255,[2]pivotTable!$A$3:$A$308,0))/100*INDEX(gDP!AK$6:AK$271,MATCH(totalExpenditure!$A255,gDP!$B$6:$B$271)))</f>
        <v>448159577.91757101</v>
      </c>
      <c r="W255" s="77">
        <f>IF(INDEX([2]pivotTable!W$3:W$308,MATCH(totalExpenditure!$A255,[2]pivotTable!$A$3:$A$308,0))/100*INDEX(gDP!AL$6:AL$271,MATCH(totalExpenditure!$A255,gDP!$B$6:$B$271))=0,"",INDEX([2]pivotTable!W$3:W$308,MATCH(totalExpenditure!$A255,[2]pivotTable!$A$3:$A$308,0))/100*INDEX(gDP!AL$6:AL$271,MATCH(totalExpenditure!$A255,gDP!$B$6:$B$271)))</f>
        <v>411058553.01018131</v>
      </c>
      <c r="X255" s="77">
        <f>IF(INDEX([2]pivotTable!X$3:X$308,MATCH(totalExpenditure!$A255,[2]pivotTable!$A$3:$A$308,0))/100*INDEX(gDP!AM$6:AM$271,MATCH(totalExpenditure!$A255,gDP!$B$6:$B$271))=0,"",INDEX([2]pivotTable!X$3:X$308,MATCH(totalExpenditure!$A255,[2]pivotTable!$A$3:$A$308,0))/100*INDEX(gDP!AM$6:AM$271,MATCH(totalExpenditure!$A255,gDP!$B$6:$B$271)))</f>
        <v>688498802.498137</v>
      </c>
      <c r="Y255" s="77">
        <f>IF(INDEX([2]pivotTable!Y$3:Y$308,MATCH(totalExpenditure!$A255,[2]pivotTable!$A$3:$A$308,0))/100*INDEX(gDP!AN$6:AN$271,MATCH(totalExpenditure!$A255,gDP!$B$6:$B$271))=0,"",INDEX([2]pivotTable!Y$3:Y$308,MATCH(totalExpenditure!$A255,[2]pivotTable!$A$3:$A$308,0))/100*INDEX(gDP!AN$6:AN$271,MATCH(totalExpenditure!$A255,gDP!$B$6:$B$271)))</f>
        <v>476652278.48479968</v>
      </c>
      <c r="Z255" s="77">
        <f>IF(INDEX([2]pivotTable!Z$3:Z$308,MATCH(totalExpenditure!$A255,[2]pivotTable!$A$3:$A$308,0))/100*INDEX(gDP!AO$6:AO$271,MATCH(totalExpenditure!$A255,gDP!$B$6:$B$271))=0,"",INDEX([2]pivotTable!Z$3:Z$308,MATCH(totalExpenditure!$A255,[2]pivotTable!$A$3:$A$308,0))/100*INDEX(gDP!AO$6:AO$271,MATCH(totalExpenditure!$A255,gDP!$B$6:$B$271)))</f>
        <v>465700899.17839545</v>
      </c>
      <c r="AA255" s="77">
        <f>IF(INDEX([2]pivotTable!AA$3:AA$308,MATCH(totalExpenditure!$A255,[2]pivotTable!$A$3:$A$308,0))/100*INDEX(gDP!AP$6:AP$271,MATCH(totalExpenditure!$A255,gDP!$B$6:$B$271))=0,"",INDEX([2]pivotTable!AA$3:AA$308,MATCH(totalExpenditure!$A255,[2]pivotTable!$A$3:$A$308,0))/100*INDEX(gDP!AP$6:AP$271,MATCH(totalExpenditure!$A255,gDP!$B$6:$B$271)))</f>
        <v>512952419.60538727</v>
      </c>
      <c r="AB255" s="77">
        <f>IF(INDEX([2]pivotTable!AB$3:AB$308,MATCH(totalExpenditure!$A255,[2]pivotTable!$A$3:$A$308,0))/100*INDEX(gDP!AQ$6:AQ$271,MATCH(totalExpenditure!$A255,gDP!$B$6:$B$271))=0,"",INDEX([2]pivotTable!AB$3:AB$308,MATCH(totalExpenditure!$A255,[2]pivotTable!$A$3:$A$308,0))/100*INDEX(gDP!AQ$6:AQ$271,MATCH(totalExpenditure!$A255,gDP!$B$6:$B$271)))</f>
        <v>500101973.45719916</v>
      </c>
      <c r="AC255" s="77">
        <f>IF(INDEX([2]pivotTable!AC$3:AC$308,MATCH(totalExpenditure!$A255,[2]pivotTable!$A$3:$A$308,0))/100*INDEX(gDP!AR$6:AR$271,MATCH(totalExpenditure!$A255,gDP!$B$6:$B$271))=0,"",INDEX([2]pivotTable!AC$3:AC$308,MATCH(totalExpenditure!$A255,[2]pivotTable!$A$3:$A$308,0))/100*INDEX(gDP!AR$6:AR$271,MATCH(totalExpenditure!$A255,gDP!$B$6:$B$271)))</f>
        <v>506061243.5220862</v>
      </c>
      <c r="AD255" s="77">
        <f>IF(INDEX([2]pivotTable!AD$3:AD$308,MATCH(totalExpenditure!$A255,[2]pivotTable!$A$3:$A$308,0))/100*INDEX(gDP!AS$6:AS$271,MATCH(totalExpenditure!$A255,gDP!$B$6:$B$271))=0,"",INDEX([2]pivotTable!AD$3:AD$308,MATCH(totalExpenditure!$A255,[2]pivotTable!$A$3:$A$308,0))/100*INDEX(gDP!AS$6:AS$271,MATCH(totalExpenditure!$A255,gDP!$B$6:$B$271)))</f>
        <v>415383530.23639113</v>
      </c>
      <c r="AE255" s="77" t="str">
        <f>IF(INDEX([2]pivotTable!AE$3:AE$308,MATCH(totalExpenditure!$A255,[2]pivotTable!$A$3:$A$308,0))/100*INDEX(gDP!AT$6:AT$271,MATCH(totalExpenditure!$A255,gDP!$B$6:$B$271))=0,"",INDEX([2]pivotTable!AE$3:AE$308,MATCH(totalExpenditure!$A255,[2]pivotTable!$A$3:$A$308,0))/100*INDEX(gDP!AT$6:AT$271,MATCH(totalExpenditure!$A255,gDP!$B$6:$B$271)))</f>
        <v/>
      </c>
      <c r="AF255" s="77" t="str">
        <f>IF(INDEX([2]pivotTable!AF$3:AF$308,MATCH(totalExpenditure!$A255,[2]pivotTable!$A$3:$A$308,0))/100*INDEX(gDP!AU$6:AU$271,MATCH(totalExpenditure!$A255,gDP!$B$6:$B$271))=0,"",INDEX([2]pivotTable!AF$3:AF$308,MATCH(totalExpenditure!$A255,[2]pivotTable!$A$3:$A$308,0))/100*INDEX(gDP!AU$6:AU$271,MATCH(totalExpenditure!$A255,gDP!$B$6:$B$271)))</f>
        <v/>
      </c>
      <c r="AG255" s="77">
        <f>IF(INDEX([2]pivotTable!AG$3:AG$308,MATCH(totalExpenditure!$A255,[2]pivotTable!$A$3:$A$308,0))/100*INDEX(gDP!AV$6:AV$271,MATCH(totalExpenditure!$A255,gDP!$B$6:$B$271))=0,"",INDEX([2]pivotTable!AG$3:AG$308,MATCH(totalExpenditure!$A255,[2]pivotTable!$A$3:$A$308,0))/100*INDEX(gDP!AV$6:AV$271,MATCH(totalExpenditure!$A255,gDP!$B$6:$B$271)))</f>
        <v>136115713.3759129</v>
      </c>
      <c r="AH255" s="77">
        <f>IF(INDEX([2]pivotTable!AH$3:AH$308,MATCH(totalExpenditure!$A255,[2]pivotTable!$A$3:$A$308,0))/100*INDEX(gDP!AW$6:AW$271,MATCH(totalExpenditure!$A255,gDP!$B$6:$B$271))=0,"",INDEX([2]pivotTable!AH$3:AH$308,MATCH(totalExpenditure!$A255,[2]pivotTable!$A$3:$A$308,0))/100*INDEX(gDP!AW$6:AW$271,MATCH(totalExpenditure!$A255,gDP!$B$6:$B$271)))</f>
        <v>140969197.86822674</v>
      </c>
      <c r="AI255" s="77">
        <f>IF(INDEX([2]pivotTable!AI$3:AI$308,MATCH(totalExpenditure!$A255,[2]pivotTable!$A$3:$A$308,0))/100*INDEX(gDP!AX$6:AX$271,MATCH(totalExpenditure!$A255,gDP!$B$6:$B$271))=0,"",INDEX([2]pivotTable!AI$3:AI$308,MATCH(totalExpenditure!$A255,[2]pivotTable!$A$3:$A$308,0))/100*INDEX(gDP!AX$6:AX$271,MATCH(totalExpenditure!$A255,gDP!$B$6:$B$271)))</f>
        <v>175364862.60693043</v>
      </c>
      <c r="AJ255" s="77">
        <f>IF(INDEX([2]pivotTable!AJ$3:AJ$308,MATCH(totalExpenditure!$A255,[2]pivotTable!$A$3:$A$308,0))/100*INDEX(gDP!AY$6:AY$271,MATCH(totalExpenditure!$A255,gDP!$B$6:$B$271))=0,"",INDEX([2]pivotTable!AJ$3:AJ$308,MATCH(totalExpenditure!$A255,[2]pivotTable!$A$3:$A$308,0))/100*INDEX(gDP!AY$6:AY$271,MATCH(totalExpenditure!$A255,gDP!$B$6:$B$271)))</f>
        <v>199388349.47288999</v>
      </c>
      <c r="AK255" s="77" t="str">
        <f>IF(INDEX([2]pivotTable!AK$3:AK$308,MATCH(totalExpenditure!$A255,[2]pivotTable!$A$3:$A$308,0))/100*INDEX(gDP!AZ$6:AZ$271,MATCH(totalExpenditure!$A255,gDP!$B$6:$B$271))=0,"",INDEX([2]pivotTable!AK$3:AK$308,MATCH(totalExpenditure!$A255,[2]pivotTable!$A$3:$A$308,0))/100*INDEX(gDP!AZ$6:AZ$271,MATCH(totalExpenditure!$A255,gDP!$B$6:$B$271)))</f>
        <v/>
      </c>
      <c r="AL255" s="77" t="str">
        <f>IF(INDEX([2]pivotTable!AL$3:AL$308,MATCH(totalExpenditure!$A255,[2]pivotTable!$A$3:$A$308,0))/100*INDEX(gDP!BA$6:BA$271,MATCH(totalExpenditure!$A255,gDP!$B$6:$B$271))=0,"",INDEX([2]pivotTable!AL$3:AL$308,MATCH(totalExpenditure!$A255,[2]pivotTable!$A$3:$A$308,0))/100*INDEX(gDP!BA$6:BA$271,MATCH(totalExpenditure!$A255,gDP!$B$6:$B$271)))</f>
        <v/>
      </c>
      <c r="AM255" s="77" t="str">
        <f>IF(INDEX([2]pivotTable!AM$3:AM$308,MATCH(totalExpenditure!$A255,[2]pivotTable!$A$3:$A$308,0))/100*INDEX(gDP!BB$6:BB$271,MATCH(totalExpenditure!$A255,gDP!$B$6:$B$271))=0,"",INDEX([2]pivotTable!AM$3:AM$308,MATCH(totalExpenditure!$A255,[2]pivotTable!$A$3:$A$308,0))/100*INDEX(gDP!BB$6:BB$271,MATCH(totalExpenditure!$A255,gDP!$B$6:$B$271)))</f>
        <v/>
      </c>
      <c r="AN255" s="77" t="str">
        <f>IF(INDEX([2]pivotTable!AN$3:AN$308,MATCH(totalExpenditure!$A255,[2]pivotTable!$A$3:$A$308,0))/100*INDEX(gDP!BC$6:BC$271,MATCH(totalExpenditure!$A255,gDP!$B$6:$B$271))=0,"",INDEX([2]pivotTable!AN$3:AN$308,MATCH(totalExpenditure!$A255,[2]pivotTable!$A$3:$A$308,0))/100*INDEX(gDP!BC$6:BC$271,MATCH(totalExpenditure!$A255,gDP!$B$6:$B$271)))</f>
        <v/>
      </c>
      <c r="AO255" s="77" t="str">
        <f>IF(INDEX([2]pivotTable!AO$3:AO$308,MATCH(totalExpenditure!$A255,[2]pivotTable!$A$3:$A$308,0))/100*INDEX(gDP!BD$6:BD$271,MATCH(totalExpenditure!$A255,gDP!$B$6:$B$271))=0,"",INDEX([2]pivotTable!AO$3:AO$308,MATCH(totalExpenditure!$A255,[2]pivotTable!$A$3:$A$308,0))/100*INDEX(gDP!BD$6:BD$271,MATCH(totalExpenditure!$A255,gDP!$B$6:$B$271)))</f>
        <v/>
      </c>
      <c r="AP255" s="77" t="str">
        <f>IF(INDEX([2]pivotTable!AP$3:AP$308,MATCH(totalExpenditure!$A255,[2]pivotTable!$A$3:$A$308,0))/100*INDEX(gDP!BE$6:BE$271,MATCH(totalExpenditure!$A255,gDP!$B$6:$B$271))=0,"",INDEX([2]pivotTable!AP$3:AP$308,MATCH(totalExpenditure!$A255,[2]pivotTable!$A$3:$A$308,0))/100*INDEX(gDP!BE$6:BE$271,MATCH(totalExpenditure!$A255,gDP!$B$6:$B$271)))</f>
        <v/>
      </c>
      <c r="AQ255" s="77" t="str">
        <f>IF(INDEX([2]pivotTable!AQ$3:AQ$308,MATCH(totalExpenditure!$A255,[2]pivotTable!$A$3:$A$308,0))/100*INDEX(gDP!BF$6:BF$271,MATCH(totalExpenditure!$A255,gDP!$B$6:$B$271))=0,"",INDEX([2]pivotTable!AQ$3:AQ$308,MATCH(totalExpenditure!$A255,[2]pivotTable!$A$3:$A$308,0))/100*INDEX(gDP!BF$6:BF$271,MATCH(totalExpenditure!$A255,gDP!$B$6:$B$271)))</f>
        <v/>
      </c>
      <c r="AR255" s="77" t="str">
        <f>IF(INDEX([2]pivotTable!AR$3:AR$308,MATCH(totalExpenditure!$A255,[2]pivotTable!$A$3:$A$308,0))/100*INDEX(gDP!BG$6:BG$271,MATCH(totalExpenditure!$A255,gDP!$B$6:$B$271))=0,"",INDEX([2]pivotTable!AR$3:AR$308,MATCH(totalExpenditure!$A255,[2]pivotTable!$A$3:$A$308,0))/100*INDEX(gDP!BG$6:BG$271,MATCH(totalExpenditure!$A255,gDP!$B$6:$B$271)))</f>
        <v/>
      </c>
      <c r="AS255" s="77" t="str">
        <f>IF(INDEX([2]pivotTable!AS$3:AS$308,MATCH(totalExpenditure!$A255,[2]pivotTable!$A$3:$A$308,0))/100*INDEX(gDP!BH$6:BH$271,MATCH(totalExpenditure!$A255,gDP!$B$6:$B$271))=0,"",INDEX([2]pivotTable!AS$3:AS$308,MATCH(totalExpenditure!$A255,[2]pivotTable!$A$3:$A$308,0))/100*INDEX(gDP!BH$6:BH$271,MATCH(totalExpenditure!$A255,gDP!$B$6:$B$271)))</f>
        <v/>
      </c>
      <c r="AT255" s="77" t="str">
        <f>IF(INDEX([2]pivotTable!AT$3:AT$308,MATCH(totalExpenditure!$A255,[2]pivotTable!$A$3:$A$308,0))/100*INDEX(gDP!BI$6:BI$271,MATCH(totalExpenditure!$A255,gDP!$B$6:$B$271))=0,"",INDEX([2]pivotTable!AT$3:AT$308,MATCH(totalExpenditure!$A255,[2]pivotTable!$A$3:$A$308,0))/100*INDEX(gDP!BI$6:BI$271,MATCH(totalExpenditure!$A255,gDP!$B$6:$B$271)))</f>
        <v/>
      </c>
      <c r="AU255" s="77" t="str">
        <f>IF(INDEX([2]pivotTable!AU$3:AU$308,MATCH(totalExpenditure!$A255,[2]pivotTable!$A$3:$A$308,0))/100*INDEX(gDP!BJ$6:BJ$271,MATCH(totalExpenditure!$A255,gDP!$B$6:$B$271))=0,"",INDEX([2]pivotTable!AU$3:AU$308,MATCH(totalExpenditure!$A255,[2]pivotTable!$A$3:$A$308,0))/100*INDEX(gDP!BJ$6:BJ$271,MATCH(totalExpenditure!$A255,gDP!$B$6:$B$271)))</f>
        <v/>
      </c>
      <c r="AV255" s="77" t="str">
        <f>IF(INDEX([2]pivotTable!AV$3:AV$308,MATCH(totalExpenditure!$A255,[2]pivotTable!$A$3:$A$308,0))/100*INDEX(gDP!BK$6:BK$271,MATCH(totalExpenditure!$A255,gDP!$B$6:$B$271))=0,"",INDEX([2]pivotTable!AV$3:AV$308,MATCH(totalExpenditure!$A255,[2]pivotTable!$A$3:$A$308,0))/100*INDEX(gDP!BK$6:BK$271,MATCH(totalExpenditure!$A255,gDP!$B$6:$B$271)))</f>
        <v/>
      </c>
      <c r="AW255" s="77" t="str">
        <f>IF(INDEX([2]pivotTable!AW$3:AW$308,MATCH(totalExpenditure!$A255,[2]pivotTable!$A$3:$A$308,0))/100*INDEX(gDP!BL$6:BL$271,MATCH(totalExpenditure!$A255,gDP!$B$6:$B$271))=0,"",INDEX([2]pivotTable!AW$3:AW$308,MATCH(totalExpenditure!$A255,[2]pivotTable!$A$3:$A$308,0))/100*INDEX(gDP!BL$6:BL$271,MATCH(totalExpenditure!$A255,gDP!$B$6:$B$271)))</f>
        <v/>
      </c>
      <c r="AX255" s="77" t="str">
        <f>IF(INDEX([2]pivotTable!AX$3:AX$308,MATCH(totalExpenditure!$A255,[2]pivotTable!$A$3:$A$308,0))/100*INDEX(gDP!BM$6:BM$271,MATCH(totalExpenditure!$A255,gDP!$B$6:$B$271))=0,"",INDEX([2]pivotTable!AX$3:AX$308,MATCH(totalExpenditure!$A255,[2]pivotTable!$A$3:$A$308,0))/100*INDEX(gDP!BM$6:BM$271,MATCH(totalExpenditure!$A255,gDP!$B$6:$B$271)))</f>
        <v/>
      </c>
      <c r="AY255" s="77" t="str">
        <f>IF(INDEX([2]pivotTable!AY$3:AY$308,MATCH(totalExpenditure!$A255,[2]pivotTable!$A$3:$A$308,0))/100*INDEX(gDP!BN$6:BN$271,MATCH(totalExpenditure!$A255,gDP!$B$6:$B$271))=0,"",INDEX([2]pivotTable!AY$3:AY$308,MATCH(totalExpenditure!$A255,[2]pivotTable!$A$3:$A$308,0))/100*INDEX(gDP!BN$6:BN$271,MATCH(totalExpenditure!$A255,gDP!$B$6:$B$271)))</f>
        <v/>
      </c>
      <c r="AZ255" s="77" t="str">
        <f>IF(INDEX([2]pivotTable!AZ$3:AZ$308,MATCH(totalExpenditure!$A255,[2]pivotTable!$A$3:$A$308,0))/100*INDEX(gDP!BO$6:BO$271,MATCH(totalExpenditure!$A255,gDP!$B$6:$B$271))=0,"",INDEX([2]pivotTable!AZ$3:AZ$308,MATCH(totalExpenditure!$A255,[2]pivotTable!$A$3:$A$308,0))/100*INDEX(gDP!BO$6:BO$271,MATCH(totalExpenditure!$A255,gDP!$B$6:$B$271)))</f>
        <v/>
      </c>
      <c r="BA255" s="77" t="str">
        <f>IF(INDEX([2]pivotTable!B$310:B$615,MATCH(totalExpenditure!$A255,[2]pivotTable!$A$310:$A$615,0))/100*INDEX(gDP!Q$6:Q$271,MATCH(totalExpenditure!$A255,gDP!$B$6:$B$271))=0,"",INDEX([2]pivotTable!B$310:B$615,MATCH(totalExpenditure!$A255,[2]pivotTable!$A$310:$A$615,0))/100*INDEX(gDP!Q$6:Q$271,MATCH(totalExpenditure!$A255,gDP!$B$6:$B$271)))</f>
        <v/>
      </c>
      <c r="BB255" s="77" t="str">
        <f>IF(INDEX([2]pivotTable!C$310:C$615,MATCH(totalExpenditure!$A255,[2]pivotTable!$A$310:$A$615,0))/100*INDEX(gDP!R$6:R$271,MATCH(totalExpenditure!$A255,gDP!$B$6:$B$271))=0,"",INDEX([2]pivotTable!C$310:C$615,MATCH(totalExpenditure!$A255,[2]pivotTable!$A$310:$A$615,0))/100*INDEX(gDP!R$6:R$271,MATCH(totalExpenditure!$A255,gDP!$B$6:$B$271)))</f>
        <v/>
      </c>
      <c r="BC255" s="77" t="str">
        <f>IF(INDEX([2]pivotTable!D$310:D$615,MATCH(totalExpenditure!$A255,[2]pivotTable!$A$310:$A$615,0))/100*INDEX(gDP!S$6:S$271,MATCH(totalExpenditure!$A255,gDP!$B$6:$B$271))=0,"",INDEX([2]pivotTable!D$310:D$615,MATCH(totalExpenditure!$A255,[2]pivotTable!$A$310:$A$615,0))/100*INDEX(gDP!S$6:S$271,MATCH(totalExpenditure!$A255,gDP!$B$6:$B$271)))</f>
        <v/>
      </c>
      <c r="BD255" s="77" t="str">
        <f>IF(INDEX([2]pivotTable!E$310:E$615,MATCH(totalExpenditure!$A255,[2]pivotTable!$A$310:$A$615,0))/100*INDEX(gDP!T$6:T$271,MATCH(totalExpenditure!$A255,gDP!$B$6:$B$271))=0,"",INDEX([2]pivotTable!E$310:E$615,MATCH(totalExpenditure!$A255,[2]pivotTable!$A$310:$A$615,0))/100*INDEX(gDP!T$6:T$271,MATCH(totalExpenditure!$A255,gDP!$B$6:$B$271)))</f>
        <v/>
      </c>
      <c r="BE255" s="77" t="str">
        <f>IF(INDEX([2]pivotTable!F$310:F$615,MATCH(totalExpenditure!$A255,[2]pivotTable!$A$310:$A$615,0))/100*INDEX(gDP!U$6:U$271,MATCH(totalExpenditure!$A255,gDP!$B$6:$B$271))=0,"",INDEX([2]pivotTable!F$310:F$615,MATCH(totalExpenditure!$A255,[2]pivotTable!$A$310:$A$615,0))/100*INDEX(gDP!U$6:U$271,MATCH(totalExpenditure!$A255,gDP!$B$6:$B$271)))</f>
        <v/>
      </c>
      <c r="BF255" s="77" t="str">
        <f>IF(INDEX([2]pivotTable!G$310:G$615,MATCH(totalExpenditure!$A255,[2]pivotTable!$A$310:$A$615,0))/100*INDEX(gDP!V$6:V$271,MATCH(totalExpenditure!$A255,gDP!$B$6:$B$271))=0,"",INDEX([2]pivotTable!G$310:G$615,MATCH(totalExpenditure!$A255,[2]pivotTable!$A$310:$A$615,0))/100*INDEX(gDP!V$6:V$271,MATCH(totalExpenditure!$A255,gDP!$B$6:$B$271)))</f>
        <v/>
      </c>
      <c r="BG255" s="77" t="str">
        <f>IF(INDEX([2]pivotTable!H$310:H$615,MATCH(totalExpenditure!$A255,[2]pivotTable!$A$310:$A$615,0))/100*INDEX(gDP!W$6:W$271,MATCH(totalExpenditure!$A255,gDP!$B$6:$B$271))=0,"",INDEX([2]pivotTable!H$310:H$615,MATCH(totalExpenditure!$A255,[2]pivotTable!$A$310:$A$615,0))/100*INDEX(gDP!W$6:W$271,MATCH(totalExpenditure!$A255,gDP!$B$6:$B$271)))</f>
        <v/>
      </c>
      <c r="BH255" s="77" t="str">
        <f>IF(INDEX([2]pivotTable!I$310:I$615,MATCH(totalExpenditure!$A255,[2]pivotTable!$A$310:$A$615,0))/100*INDEX(gDP!X$6:X$271,MATCH(totalExpenditure!$A255,gDP!$B$6:$B$271))=0,"",INDEX([2]pivotTable!I$310:I$615,MATCH(totalExpenditure!$A255,[2]pivotTable!$A$310:$A$615,0))/100*INDEX(gDP!X$6:X$271,MATCH(totalExpenditure!$A255,gDP!$B$6:$B$271)))</f>
        <v/>
      </c>
      <c r="BI255" s="77" t="str">
        <f>IF(INDEX([2]pivotTable!J$310:J$615,MATCH(totalExpenditure!$A255,[2]pivotTable!$A$310:$A$615,0))/100*INDEX(gDP!Y$6:Y$271,MATCH(totalExpenditure!$A255,gDP!$B$6:$B$271))=0,"",INDEX([2]pivotTable!J$310:J$615,MATCH(totalExpenditure!$A255,[2]pivotTable!$A$310:$A$615,0))/100*INDEX(gDP!Y$6:Y$271,MATCH(totalExpenditure!$A255,gDP!$B$6:$B$271)))</f>
        <v/>
      </c>
      <c r="BJ255" s="77" t="str">
        <f>IF(INDEX([2]pivotTable!K$310:K$615,MATCH(totalExpenditure!$A255,[2]pivotTable!$A$310:$A$615,0))/100*INDEX(gDP!Z$6:Z$271,MATCH(totalExpenditure!$A255,gDP!$B$6:$B$271))=0,"",INDEX([2]pivotTable!K$310:K$615,MATCH(totalExpenditure!$A255,[2]pivotTable!$A$310:$A$615,0))/100*INDEX(gDP!Z$6:Z$271,MATCH(totalExpenditure!$A255,gDP!$B$6:$B$271)))</f>
        <v/>
      </c>
      <c r="BK255" s="77" t="str">
        <f>IF(INDEX([2]pivotTable!L$310:L$615,MATCH(totalExpenditure!$A255,[2]pivotTable!$A$310:$A$615,0))/100*INDEX(gDP!AA$6:AA$271,MATCH(totalExpenditure!$A255,gDP!$B$6:$B$271))=0,"",INDEX([2]pivotTable!L$310:L$615,MATCH(totalExpenditure!$A255,[2]pivotTable!$A$310:$A$615,0))/100*INDEX(gDP!AA$6:AA$271,MATCH(totalExpenditure!$A255,gDP!$B$6:$B$271)))</f>
        <v/>
      </c>
      <c r="BL255" s="77" t="str">
        <f>IF(INDEX([2]pivotTable!M$310:M$615,MATCH(totalExpenditure!$A255,[2]pivotTable!$A$310:$A$615,0))/100*INDEX(gDP!AB$6:AB$271,MATCH(totalExpenditure!$A255,gDP!$B$6:$B$271))=0,"",INDEX([2]pivotTable!M$310:M$615,MATCH(totalExpenditure!$A255,[2]pivotTable!$A$310:$A$615,0))/100*INDEX(gDP!AB$6:AB$271,MATCH(totalExpenditure!$A255,gDP!$B$6:$B$271)))</f>
        <v/>
      </c>
      <c r="BM255" s="77" t="str">
        <f>IF(INDEX([2]pivotTable!N$310:N$615,MATCH(totalExpenditure!$A255,[2]pivotTable!$A$310:$A$615,0))/100*INDEX(gDP!AC$6:AC$271,MATCH(totalExpenditure!$A255,gDP!$B$6:$B$271))=0,"",INDEX([2]pivotTable!N$310:N$615,MATCH(totalExpenditure!$A255,[2]pivotTable!$A$310:$A$615,0))/100*INDEX(gDP!AC$6:AC$271,MATCH(totalExpenditure!$A255,gDP!$B$6:$B$271)))</f>
        <v/>
      </c>
      <c r="BN255" s="77" t="str">
        <f>IF(INDEX([2]pivotTable!O$310:O$615,MATCH(totalExpenditure!$A255,[2]pivotTable!$A$310:$A$615,0))/100*INDEX(gDP!AD$6:AD$271,MATCH(totalExpenditure!$A255,gDP!$B$6:$B$271))=0,"",INDEX([2]pivotTable!O$310:O$615,MATCH(totalExpenditure!$A255,[2]pivotTable!$A$310:$A$615,0))/100*INDEX(gDP!AD$6:AD$271,MATCH(totalExpenditure!$A255,gDP!$B$6:$B$271)))</f>
        <v/>
      </c>
      <c r="BO255" s="77" t="str">
        <f>IF(INDEX([2]pivotTable!P$310:P$615,MATCH(totalExpenditure!$A255,[2]pivotTable!$A$310:$A$615,0))/100*INDEX(gDP!AE$6:AE$271,MATCH(totalExpenditure!$A255,gDP!$B$6:$B$271))=0,"",INDEX([2]pivotTable!P$310:P$615,MATCH(totalExpenditure!$A255,[2]pivotTable!$A$310:$A$615,0))/100*INDEX(gDP!AE$6:AE$271,MATCH(totalExpenditure!$A255,gDP!$B$6:$B$271)))</f>
        <v/>
      </c>
      <c r="BP255" s="77" t="str">
        <f>IF(INDEX([2]pivotTable!Q$310:Q$615,MATCH(totalExpenditure!$A255,[2]pivotTable!$A$310:$A$615,0))/100*INDEX(gDP!AF$6:AF$271,MATCH(totalExpenditure!$A255,gDP!$B$6:$B$271))=0,"",INDEX([2]pivotTable!Q$310:Q$615,MATCH(totalExpenditure!$A255,[2]pivotTable!$A$310:$A$615,0))/100*INDEX(gDP!AF$6:AF$271,MATCH(totalExpenditure!$A255,gDP!$B$6:$B$271)))</f>
        <v/>
      </c>
      <c r="BQ255" s="77" t="str">
        <f>IF(INDEX([2]pivotTable!R$310:R$615,MATCH(totalExpenditure!$A255,[2]pivotTable!$A$310:$A$615,0))/100*INDEX(gDP!AG$6:AG$271,MATCH(totalExpenditure!$A255,gDP!$B$6:$B$271))=0,"",INDEX([2]pivotTable!R$310:R$615,MATCH(totalExpenditure!$A255,[2]pivotTable!$A$310:$A$615,0))/100*INDEX(gDP!AG$6:AG$271,MATCH(totalExpenditure!$A255,gDP!$B$6:$B$271)))</f>
        <v/>
      </c>
      <c r="BR255" s="77" t="str">
        <f>IF(INDEX([2]pivotTable!S$310:S$615,MATCH(totalExpenditure!$A255,[2]pivotTable!$A$310:$A$615,0))/100*INDEX(gDP!AH$6:AH$271,MATCH(totalExpenditure!$A255,gDP!$B$6:$B$271))=0,"",INDEX([2]pivotTable!S$310:S$615,MATCH(totalExpenditure!$A255,[2]pivotTable!$A$310:$A$615,0))/100*INDEX(gDP!AH$6:AH$271,MATCH(totalExpenditure!$A255,gDP!$B$6:$B$271)))</f>
        <v/>
      </c>
      <c r="BS255" s="77">
        <f>IF(INDEX([2]pivotTable!T$310:T$615,MATCH(totalExpenditure!$A255,[2]pivotTable!$A$310:$A$615,0))/100*INDEX(gDP!AI$6:AI$271,MATCH(totalExpenditure!$A255,gDP!$B$6:$B$271))=0,"",INDEX([2]pivotTable!T$310:T$615,MATCH(totalExpenditure!$A255,[2]pivotTable!$A$310:$A$615,0))/100*INDEX(gDP!AI$6:AI$271,MATCH(totalExpenditure!$A255,gDP!$B$6:$B$271)))</f>
        <v>191555441.71617568</v>
      </c>
      <c r="BT255" s="77">
        <f>IF(INDEX([2]pivotTable!U$310:U$615,MATCH(totalExpenditure!$A255,[2]pivotTable!$A$310:$A$615,0))/100*INDEX(gDP!AJ$6:AJ$271,MATCH(totalExpenditure!$A255,gDP!$B$6:$B$271))=0,"",INDEX([2]pivotTable!U$310:U$615,MATCH(totalExpenditure!$A255,[2]pivotTable!$A$310:$A$615,0))/100*INDEX(gDP!AJ$6:AJ$271,MATCH(totalExpenditure!$A255,gDP!$B$6:$B$271)))</f>
        <v>206193650.37669799</v>
      </c>
      <c r="BU255" s="77">
        <f>IF(INDEX([2]pivotTable!V$310:V$615,MATCH(totalExpenditure!$A255,[2]pivotTable!$A$310:$A$615,0))/100*INDEX(gDP!AK$6:AK$271,MATCH(totalExpenditure!$A255,gDP!$B$6:$B$271))=0,"",INDEX([2]pivotTable!V$310:V$615,MATCH(totalExpenditure!$A255,[2]pivotTable!$A$310:$A$615,0))/100*INDEX(gDP!AK$6:AK$271,MATCH(totalExpenditure!$A255,gDP!$B$6:$B$271)))</f>
        <v>159689045.00511152</v>
      </c>
      <c r="BV255" s="77">
        <f>IF(INDEX([2]pivotTable!W$310:W$615,MATCH(totalExpenditure!$A255,[2]pivotTable!$A$310:$A$615,0))/100*INDEX(gDP!AL$6:AL$271,MATCH(totalExpenditure!$A255,gDP!$B$6:$B$271))=0,"",INDEX([2]pivotTable!W$310:W$615,MATCH(totalExpenditure!$A255,[2]pivotTable!$A$310:$A$615,0))/100*INDEX(gDP!AL$6:AL$271,MATCH(totalExpenditure!$A255,gDP!$B$6:$B$271)))</f>
        <v>318045303.78889936</v>
      </c>
      <c r="BW255" s="77">
        <f>IF(INDEX([2]pivotTable!X$310:X$615,MATCH(totalExpenditure!$A255,[2]pivotTable!$A$310:$A$615,0))/100*INDEX(gDP!AM$6:AM$271,MATCH(totalExpenditure!$A255,gDP!$B$6:$B$271))=0,"",INDEX([2]pivotTable!X$310:X$615,MATCH(totalExpenditure!$A255,[2]pivotTable!$A$310:$A$615,0))/100*INDEX(gDP!AM$6:AM$271,MATCH(totalExpenditure!$A255,gDP!$B$6:$B$271)))</f>
        <v>260371374.54878783</v>
      </c>
      <c r="BX255" s="77">
        <f>IF(INDEX([2]pivotTable!Y$310:Y$615,MATCH(totalExpenditure!$A255,[2]pivotTable!$A$310:$A$615,0))/100*INDEX(gDP!AN$6:AN$271,MATCH(totalExpenditure!$A255,gDP!$B$6:$B$271))=0,"",INDEX([2]pivotTable!Y$310:Y$615,MATCH(totalExpenditure!$A255,[2]pivotTable!$A$310:$A$615,0))/100*INDEX(gDP!AN$6:AN$271,MATCH(totalExpenditure!$A255,gDP!$B$6:$B$271)))</f>
        <v>212274294.0620566</v>
      </c>
      <c r="BY255" s="77">
        <f>IF(INDEX([2]pivotTable!Z$310:Z$615,MATCH(totalExpenditure!$A255,[2]pivotTable!$A$310:$A$615,0))/100*INDEX(gDP!AO$6:AO$271,MATCH(totalExpenditure!$A255,gDP!$B$6:$B$271))=0,"",INDEX([2]pivotTable!Z$310:Z$615,MATCH(totalExpenditure!$A255,[2]pivotTable!$A$310:$A$615,0))/100*INDEX(gDP!AO$6:AO$271,MATCH(totalExpenditure!$A255,gDP!$B$6:$B$271)))</f>
        <v>297474142.64699274</v>
      </c>
      <c r="BZ255" s="77">
        <f>IF(INDEX([2]pivotTable!AA$310:AA$615,MATCH(totalExpenditure!$A255,[2]pivotTable!$A$310:$A$615,0))/100*INDEX(gDP!AP$6:AP$271,MATCH(totalExpenditure!$A255,gDP!$B$6:$B$271))=0,"",INDEX([2]pivotTable!AA$310:AA$615,MATCH(totalExpenditure!$A255,[2]pivotTable!$A$310:$A$615,0))/100*INDEX(gDP!AP$6:AP$271,MATCH(totalExpenditure!$A255,gDP!$B$6:$B$271)))</f>
        <v>371530958.12539726</v>
      </c>
      <c r="CA255" s="77">
        <f>IF(INDEX([2]pivotTable!AB$310:AB$615,MATCH(totalExpenditure!$A255,[2]pivotTable!$A$310:$A$615,0))/100*INDEX(gDP!AQ$6:AQ$271,MATCH(totalExpenditure!$A255,gDP!$B$6:$B$271))=0,"",INDEX([2]pivotTable!AB$310:AB$615,MATCH(totalExpenditure!$A255,[2]pivotTable!$A$310:$A$615,0))/100*INDEX(gDP!AQ$6:AQ$271,MATCH(totalExpenditure!$A255,gDP!$B$6:$B$271)))</f>
        <v>416328546.43137389</v>
      </c>
      <c r="CB255" s="77">
        <f>IF(INDEX([2]pivotTable!AC$310:AC$615,MATCH(totalExpenditure!$A255,[2]pivotTable!$A$310:$A$615,0))/100*INDEX(gDP!AR$6:AR$271,MATCH(totalExpenditure!$A255,gDP!$B$6:$B$271))=0,"",INDEX([2]pivotTable!AC$310:AC$615,MATCH(totalExpenditure!$A255,[2]pivotTable!$A$310:$A$615,0))/100*INDEX(gDP!AR$6:AR$271,MATCH(totalExpenditure!$A255,gDP!$B$6:$B$271)))</f>
        <v>551630739.38426459</v>
      </c>
      <c r="CC255" s="77">
        <f>IF(INDEX([2]pivotTable!AD$310:AD$615,MATCH(totalExpenditure!$A255,[2]pivotTable!$A$310:$A$615,0))/100*INDEX(gDP!AS$6:AS$271,MATCH(totalExpenditure!$A255,gDP!$B$6:$B$271))=0,"",INDEX([2]pivotTable!AD$310:AD$615,MATCH(totalExpenditure!$A255,[2]pivotTable!$A$310:$A$615,0))/100*INDEX(gDP!AS$6:AS$271,MATCH(totalExpenditure!$A255,gDP!$B$6:$B$271)))</f>
        <v>433642146.95007861</v>
      </c>
      <c r="CD255" s="77" t="str">
        <f>IF(INDEX([2]pivotTable!AE$310:AE$615,MATCH(totalExpenditure!$A255,[2]pivotTable!$A$310:$A$615,0))/100*INDEX(gDP!AT$6:AT$271,MATCH(totalExpenditure!$A255,gDP!$B$6:$B$271))=0,"",INDEX([2]pivotTable!AE$310:AE$615,MATCH(totalExpenditure!$A255,[2]pivotTable!$A$310:$A$615,0))/100*INDEX(gDP!AT$6:AT$271,MATCH(totalExpenditure!$A255,gDP!$B$6:$B$271)))</f>
        <v/>
      </c>
      <c r="CE255" s="77" t="str">
        <f>IF(INDEX([2]pivotTable!AF$310:AF$615,MATCH(totalExpenditure!$A255,[2]pivotTable!$A$310:$A$615,0))/100*INDEX(gDP!AU$6:AU$271,MATCH(totalExpenditure!$A255,gDP!$B$6:$B$271))=0,"",INDEX([2]pivotTable!AF$310:AF$615,MATCH(totalExpenditure!$A255,[2]pivotTable!$A$310:$A$615,0))/100*INDEX(gDP!AU$6:AU$271,MATCH(totalExpenditure!$A255,gDP!$B$6:$B$271)))</f>
        <v/>
      </c>
      <c r="CF255" s="77">
        <f>IF(INDEX([2]pivotTable!AG$310:AG$615,MATCH(totalExpenditure!$A255,[2]pivotTable!$A$310:$A$615,0))/100*INDEX(gDP!AV$6:AV$271,MATCH(totalExpenditure!$A255,gDP!$B$6:$B$271))=0,"",INDEX([2]pivotTable!AG$310:AG$615,MATCH(totalExpenditure!$A255,[2]pivotTable!$A$310:$A$615,0))/100*INDEX(gDP!AV$6:AV$271,MATCH(totalExpenditure!$A255,gDP!$B$6:$B$271)))</f>
        <v>160206990.07961434</v>
      </c>
      <c r="CG255" s="77">
        <f>IF(INDEX([2]pivotTable!AH$310:AH$615,MATCH(totalExpenditure!$A255,[2]pivotTable!$A$310:$A$615,0))/100*INDEX(gDP!AW$6:AW$271,MATCH(totalExpenditure!$A255,gDP!$B$6:$B$271))=0,"",INDEX([2]pivotTable!AH$310:AH$615,MATCH(totalExpenditure!$A255,[2]pivotTable!$A$310:$A$615,0))/100*INDEX(gDP!AW$6:AW$271,MATCH(totalExpenditure!$A255,gDP!$B$6:$B$271)))</f>
        <v>172447756.61550066</v>
      </c>
      <c r="CH255" s="77">
        <f>IF(INDEX([2]pivotTable!AI$310:AI$615,MATCH(totalExpenditure!$A255,[2]pivotTable!$A$310:$A$615,0))/100*INDEX(gDP!AX$6:AX$271,MATCH(totalExpenditure!$A255,gDP!$B$6:$B$271))=0,"",INDEX([2]pivotTable!AI$310:AI$615,MATCH(totalExpenditure!$A255,[2]pivotTable!$A$310:$A$615,0))/100*INDEX(gDP!AX$6:AX$271,MATCH(totalExpenditure!$A255,gDP!$B$6:$B$271)))</f>
        <v>218772006.81656671</v>
      </c>
      <c r="CI255" s="77">
        <f>IF(INDEX([2]pivotTable!AJ$310:AJ$615,MATCH(totalExpenditure!$A255,[2]pivotTable!$A$310:$A$615,0))/100*INDEX(gDP!AY$6:AY$271,MATCH(totalExpenditure!$A255,gDP!$B$6:$B$271))=0,"",INDEX([2]pivotTable!AJ$310:AJ$615,MATCH(totalExpenditure!$A255,[2]pivotTable!$A$310:$A$615,0))/100*INDEX(gDP!AY$6:AY$271,MATCH(totalExpenditure!$A255,gDP!$B$6:$B$271)))</f>
        <v>260586753.76654929</v>
      </c>
      <c r="CJ255" s="77" t="str">
        <f>IF(INDEX([2]pivotTable!AK$310:AK$615,MATCH(totalExpenditure!$A255,[2]pivotTable!$A$310:$A$615,0))/100*INDEX(gDP!AZ$6:AZ$271,MATCH(totalExpenditure!$A255,gDP!$B$6:$B$271))=0,"",INDEX([2]pivotTable!AK$310:AK$615,MATCH(totalExpenditure!$A255,[2]pivotTable!$A$310:$A$615,0))/100*INDEX(gDP!AZ$6:AZ$271,MATCH(totalExpenditure!$A255,gDP!$B$6:$B$271)))</f>
        <v/>
      </c>
      <c r="CK255" s="77" t="str">
        <f>IF(INDEX([2]pivotTable!AL$310:AL$615,MATCH(totalExpenditure!$A255,[2]pivotTable!$A$310:$A$615,0))/100*INDEX(gDP!BA$6:BA$271,MATCH(totalExpenditure!$A255,gDP!$B$6:$B$271))=0,"",INDEX([2]pivotTable!AL$310:AL$615,MATCH(totalExpenditure!$A255,[2]pivotTable!$A$310:$A$615,0))/100*INDEX(gDP!BA$6:BA$271,MATCH(totalExpenditure!$A255,gDP!$B$6:$B$271)))</f>
        <v/>
      </c>
      <c r="CL255" s="77" t="str">
        <f>IF(INDEX([2]pivotTable!AM$310:AM$615,MATCH(totalExpenditure!$A255,[2]pivotTable!$A$310:$A$615,0))/100*INDEX(gDP!BB$6:BB$271,MATCH(totalExpenditure!$A255,gDP!$B$6:$B$271))=0,"",INDEX([2]pivotTable!AM$310:AM$615,MATCH(totalExpenditure!$A255,[2]pivotTable!$A$310:$A$615,0))/100*INDEX(gDP!BB$6:BB$271,MATCH(totalExpenditure!$A255,gDP!$B$6:$B$271)))</f>
        <v/>
      </c>
      <c r="CM255" s="77" t="str">
        <f>IF(INDEX([2]pivotTable!AN$310:AN$615,MATCH(totalExpenditure!$A255,[2]pivotTable!$A$310:$A$615,0))/100*INDEX(gDP!BC$6:BC$271,MATCH(totalExpenditure!$A255,gDP!$B$6:$B$271))=0,"",INDEX([2]pivotTable!AN$310:AN$615,MATCH(totalExpenditure!$A255,[2]pivotTable!$A$310:$A$615,0))/100*INDEX(gDP!BC$6:BC$271,MATCH(totalExpenditure!$A255,gDP!$B$6:$B$271)))</f>
        <v/>
      </c>
      <c r="CN255" s="77" t="str">
        <f>IF(INDEX([2]pivotTable!AO$310:AO$615,MATCH(totalExpenditure!$A255,[2]pivotTable!$A$310:$A$615,0))/100*INDEX(gDP!BD$6:BD$271,MATCH(totalExpenditure!$A255,gDP!$B$6:$B$271))=0,"",INDEX([2]pivotTable!AO$310:AO$615,MATCH(totalExpenditure!$A255,[2]pivotTable!$A$310:$A$615,0))/100*INDEX(gDP!BD$6:BD$271,MATCH(totalExpenditure!$A255,gDP!$B$6:$B$271)))</f>
        <v/>
      </c>
      <c r="CO255" s="77" t="str">
        <f>IF(INDEX([2]pivotTable!AP$310:AP$615,MATCH(totalExpenditure!$A255,[2]pivotTable!$A$310:$A$615,0))/100*INDEX(gDP!BE$6:BE$271,MATCH(totalExpenditure!$A255,gDP!$B$6:$B$271))=0,"",INDEX([2]pivotTable!AP$310:AP$615,MATCH(totalExpenditure!$A255,[2]pivotTable!$A$310:$A$615,0))/100*INDEX(gDP!BE$6:BE$271,MATCH(totalExpenditure!$A255,gDP!$B$6:$B$271)))</f>
        <v/>
      </c>
      <c r="CP255" s="77" t="str">
        <f>IF(INDEX([2]pivotTable!AQ$310:AQ$615,MATCH(totalExpenditure!$A255,[2]pivotTable!$A$310:$A$615,0))/100*INDEX(gDP!BF$6:BF$271,MATCH(totalExpenditure!$A255,gDP!$B$6:$B$271))=0,"",INDEX([2]pivotTable!AQ$310:AQ$615,MATCH(totalExpenditure!$A255,[2]pivotTable!$A$310:$A$615,0))/100*INDEX(gDP!BF$6:BF$271,MATCH(totalExpenditure!$A255,gDP!$B$6:$B$271)))</f>
        <v/>
      </c>
      <c r="CQ255" s="77" t="str">
        <f>IF(INDEX([2]pivotTable!AR$310:AR$615,MATCH(totalExpenditure!$A255,[2]pivotTable!$A$310:$A$615,0))/100*INDEX(gDP!BG$6:BG$271,MATCH(totalExpenditure!$A255,gDP!$B$6:$B$271))=0,"",INDEX([2]pivotTable!AR$310:AR$615,MATCH(totalExpenditure!$A255,[2]pivotTable!$A$310:$A$615,0))/100*INDEX(gDP!BG$6:BG$271,MATCH(totalExpenditure!$A255,gDP!$B$6:$B$271)))</f>
        <v/>
      </c>
      <c r="CR255" s="77" t="str">
        <f>IF(INDEX([2]pivotTable!AS$310:AS$615,MATCH(totalExpenditure!$A255,[2]pivotTable!$A$310:$A$615,0))/100*INDEX(gDP!BH$6:BH$271,MATCH(totalExpenditure!$A255,gDP!$B$6:$B$271))=0,"",INDEX([2]pivotTable!AS$310:AS$615,MATCH(totalExpenditure!$A255,[2]pivotTable!$A$310:$A$615,0))/100*INDEX(gDP!BH$6:BH$271,MATCH(totalExpenditure!$A255,gDP!$B$6:$B$271)))</f>
        <v/>
      </c>
      <c r="CS255" s="77" t="str">
        <f>IF(INDEX([2]pivotTable!AT$310:AT$615,MATCH(totalExpenditure!$A255,[2]pivotTable!$A$310:$A$615,0))/100*INDEX(gDP!BI$6:BI$271,MATCH(totalExpenditure!$A255,gDP!$B$6:$B$271))=0,"",INDEX([2]pivotTable!AT$310:AT$615,MATCH(totalExpenditure!$A255,[2]pivotTable!$A$310:$A$615,0))/100*INDEX(gDP!BI$6:BI$271,MATCH(totalExpenditure!$A255,gDP!$B$6:$B$271)))</f>
        <v/>
      </c>
      <c r="CT255" s="77" t="str">
        <f>IF(INDEX([2]pivotTable!AU$310:AU$615,MATCH(totalExpenditure!$A255,[2]pivotTable!$A$310:$A$615,0))/100*INDEX(gDP!BJ$6:BJ$271,MATCH(totalExpenditure!$A255,gDP!$B$6:$B$271))=0,"",INDEX([2]pivotTable!AU$310:AU$615,MATCH(totalExpenditure!$A255,[2]pivotTable!$A$310:$A$615,0))/100*INDEX(gDP!BJ$6:BJ$271,MATCH(totalExpenditure!$A255,gDP!$B$6:$B$271)))</f>
        <v/>
      </c>
      <c r="CU255" s="77" t="str">
        <f>IF(INDEX([2]pivotTable!AV$310:AV$615,MATCH(totalExpenditure!$A255,[2]pivotTable!$A$310:$A$615,0))/100*INDEX(gDP!BK$6:BK$271,MATCH(totalExpenditure!$A255,gDP!$B$6:$B$271))=0,"",INDEX([2]pivotTable!AV$310:AV$615,MATCH(totalExpenditure!$A255,[2]pivotTable!$A$310:$A$615,0))/100*INDEX(gDP!BK$6:BK$271,MATCH(totalExpenditure!$A255,gDP!$B$6:$B$271)))</f>
        <v/>
      </c>
      <c r="CV255" s="77" t="str">
        <f>IF(INDEX([2]pivotTable!AW$310:AW$615,MATCH(totalExpenditure!$A255,[2]pivotTable!$A$310:$A$615,0))/100*INDEX(gDP!BL$6:BL$271,MATCH(totalExpenditure!$A255,gDP!$B$6:$B$271))=0,"",INDEX([2]pivotTable!AW$310:AW$615,MATCH(totalExpenditure!$A255,[2]pivotTable!$A$310:$A$615,0))/100*INDEX(gDP!BL$6:BL$271,MATCH(totalExpenditure!$A255,gDP!$B$6:$B$271)))</f>
        <v/>
      </c>
      <c r="CW255" s="77" t="str">
        <f>IF(INDEX([2]pivotTable!AX$310:AX$615,MATCH(totalExpenditure!$A255,[2]pivotTable!$A$310:$A$615,0))/100*INDEX(gDP!BM$6:BM$271,MATCH(totalExpenditure!$A255,gDP!$B$6:$B$271))=0,"",INDEX([2]pivotTable!AX$310:AX$615,MATCH(totalExpenditure!$A255,[2]pivotTable!$A$310:$A$615,0))/100*INDEX(gDP!BM$6:BM$271,MATCH(totalExpenditure!$A255,gDP!$B$6:$B$271)))</f>
        <v/>
      </c>
      <c r="CX255" s="77" t="str">
        <f>IF(INDEX([2]pivotTable!AY$310:AY$615,MATCH(totalExpenditure!$A255,[2]pivotTable!$A$310:$A$615,0))/100*INDEX(gDP!BN$6:BN$271,MATCH(totalExpenditure!$A255,gDP!$B$6:$B$271))=0,"",INDEX([2]pivotTable!AY$310:AY$615,MATCH(totalExpenditure!$A255,[2]pivotTable!$A$310:$A$615,0))/100*INDEX(gDP!BN$6:BN$271,MATCH(totalExpenditure!$A255,gDP!$B$6:$B$271)))</f>
        <v/>
      </c>
      <c r="CY255" s="77" t="str">
        <f>IF(INDEX([2]pivotTable!AZ$310:AZ$615,MATCH(totalExpenditure!$A255,[2]pivotTable!$A$310:$A$615,0))/100*INDEX(gDP!BO$6:BO$271,MATCH(totalExpenditure!$A255,gDP!$B$6:$B$271))=0,"",INDEX([2]pivotTable!AZ$310:AZ$615,MATCH(totalExpenditure!$A255,[2]pivotTable!$A$310:$A$615,0))/100*INDEX(gDP!BO$6:BO$271,MATCH(totalExpenditure!$A255,gDP!$B$6:$B$271)))</f>
        <v/>
      </c>
      <c r="CZ255" s="77" t="str">
        <f>IF(B255="","",IF(BA255="","",B255-B255+INDEX(gDP!Q$6:Q$271,MATCH(totalExpenditure!$A255,gDP!$B$6:$B$271))))</f>
        <v/>
      </c>
      <c r="DA255" s="77" t="str">
        <f>IF(C255="","",IF(BB255="","",C255-C255+INDEX(gDP!R$6:R$271,MATCH(totalExpenditure!$A255,gDP!$B$6:$B$271))))</f>
        <v/>
      </c>
      <c r="DB255" s="77" t="str">
        <f>IF(D255="","",IF(BC255="","",D255-D255+INDEX(gDP!S$6:S$271,MATCH(totalExpenditure!$A255,gDP!$B$6:$B$271))))</f>
        <v/>
      </c>
      <c r="DC255" s="77" t="str">
        <f>IF(E255="","",IF(BD255="","",E255-E255+INDEX(gDP!T$6:T$271,MATCH(totalExpenditure!$A255,gDP!$B$6:$B$271))))</f>
        <v/>
      </c>
      <c r="DD255" s="77" t="str">
        <f>IF(F255="","",IF(BE255="","",F255-F255+INDEX(gDP!U$6:U$271,MATCH(totalExpenditure!$A255,gDP!$B$6:$B$271))))</f>
        <v/>
      </c>
      <c r="DE255" s="77" t="str">
        <f>IF(G255="","",IF(BF255="","",G255-G255+INDEX(gDP!V$6:V$271,MATCH(totalExpenditure!$A255,gDP!$B$6:$B$271))))</f>
        <v/>
      </c>
      <c r="DF255" s="77" t="str">
        <f>IF(H255="","",IF(BG255="","",H255-H255+INDEX(gDP!W$6:W$271,MATCH(totalExpenditure!$A255,gDP!$B$6:$B$271))))</f>
        <v/>
      </c>
      <c r="DG255" s="77" t="str">
        <f>IF(I255="","",IF(BH255="","",I255-I255+INDEX(gDP!X$6:X$271,MATCH(totalExpenditure!$A255,gDP!$B$6:$B$271))))</f>
        <v/>
      </c>
      <c r="DH255" s="77" t="str">
        <f>IF(J255="","",IF(BI255="","",J255-J255+INDEX(gDP!Y$6:Y$271,MATCH(totalExpenditure!$A255,gDP!$B$6:$B$271))))</f>
        <v/>
      </c>
      <c r="DI255" s="77" t="str">
        <f>IF(K255="","",IF(BJ255="","",K255-K255+INDEX(gDP!Z$6:Z$271,MATCH(totalExpenditure!$A255,gDP!$B$6:$B$271))))</f>
        <v/>
      </c>
      <c r="DJ255" s="77" t="str">
        <f>IF(L255="","",IF(BK255="","",L255-L255+INDEX(gDP!AA$6:AA$271,MATCH(totalExpenditure!$A255,gDP!$B$6:$B$271))))</f>
        <v/>
      </c>
      <c r="DK255" s="77" t="str">
        <f>IF(M255="","",IF(BL255="","",M255-M255+INDEX(gDP!AB$6:AB$271,MATCH(totalExpenditure!$A255,gDP!$B$6:$B$271))))</f>
        <v/>
      </c>
      <c r="DL255" s="77" t="str">
        <f>IF(N255="","",IF(BM255="","",N255-N255+INDEX(gDP!AC$6:AC$271,MATCH(totalExpenditure!$A255,gDP!$B$6:$B$271))))</f>
        <v/>
      </c>
      <c r="DM255" s="77" t="str">
        <f>IF(O255="","",IF(BN255="","",O255-O255+INDEX(gDP!AD$6:AD$271,MATCH(totalExpenditure!$A255,gDP!$B$6:$B$271))))</f>
        <v/>
      </c>
      <c r="DN255" s="77" t="str">
        <f>IF(P255="","",IF(BO255="","",P255-P255+INDEX(gDP!AE$6:AE$271,MATCH(totalExpenditure!$A255,gDP!$B$6:$B$271))))</f>
        <v/>
      </c>
      <c r="DO255" s="77" t="str">
        <f>IF(Q255="","",IF(BP255="","",Q255-Q255+INDEX(gDP!AF$6:AF$271,MATCH(totalExpenditure!$A255,gDP!$B$6:$B$271))))</f>
        <v/>
      </c>
      <c r="DP255" s="77" t="str">
        <f>IF(R255="","",IF(BQ255="","",R255-R255+INDEX(gDP!AG$6:AG$271,MATCH(totalExpenditure!$A255,gDP!$B$6:$B$271))))</f>
        <v/>
      </c>
      <c r="DQ255" s="77" t="str">
        <f>IF(S255="","",IF(BR255="","",S255-S255+INDEX(gDP!AH$6:AH$271,MATCH(totalExpenditure!$A255,gDP!$B$6:$B$271))))</f>
        <v/>
      </c>
      <c r="DR255" s="77">
        <f>IF(T255="","",IF(BS255="","",T255-T255+INDEX(gDP!AI$6:AI$271,MATCH(totalExpenditure!$A255,gDP!$B$6:$B$271))))</f>
        <v>9298807850.2997894</v>
      </c>
      <c r="DS255" s="77">
        <f>IF(U255="","",IF(BT255="","",U255-U255+INDEX(gDP!AJ$6:AJ$271,MATCH(totalExpenditure!$A255,gDP!$B$6:$B$271))))</f>
        <v>11206176650.907499</v>
      </c>
      <c r="DT255" s="77">
        <f>IF(V255="","",IF(BU255="","",V255-V255+INDEX(gDP!AK$6:AK$271,MATCH(totalExpenditure!$A255,gDP!$B$6:$B$271))))</f>
        <v>12878148790.7348</v>
      </c>
      <c r="DU255" s="77">
        <f>IF(W255="","",IF(BV255="","",W255-W255+INDEX(gDP!AL$6:AL$271,MATCH(totalExpenditure!$A255,gDP!$B$6:$B$271))))</f>
        <v>15002136971.1745</v>
      </c>
      <c r="DV255" s="77">
        <f>IF(X255="","",IF(BW255="","",X255-X255+INDEX(gDP!AM$6:AM$271,MATCH(totalExpenditure!$A255,gDP!$B$6:$B$271))))</f>
        <v>17474588895.8918</v>
      </c>
      <c r="DW255" s="77">
        <f>IF(Y255="","",IF(BX255="","",Y255-Y255+INDEX(gDP!AN$6:AN$271,MATCH(totalExpenditure!$A255,gDP!$B$6:$B$271))))</f>
        <v>19297663096.550598</v>
      </c>
      <c r="DX255" s="77">
        <f>IF(Z255="","",IF(BY255="","",Z255-Z255+INDEX(gDP!AO$6:AO$271,MATCH(totalExpenditure!$A255,gDP!$B$6:$B$271))))</f>
        <v>20515458113.585701</v>
      </c>
      <c r="DY255" s="77">
        <f>IF(AA255="","",IF(BZ255="","",AA255-AA255+INDEX(gDP!AP$6:AP$271,MATCH(totalExpenditure!$A255,gDP!$B$6:$B$271))))</f>
        <v>23969739233.896599</v>
      </c>
      <c r="DZ255" s="77">
        <f>IF(AB255="","",IF(CA255="","",AB255-AB255+INDEX(gDP!AQ$6:AQ$271,MATCH(totalExpenditure!$A255,gDP!$B$6:$B$271))))</f>
        <v>25385886977.5228</v>
      </c>
      <c r="EA255" s="77">
        <f>IF(AC255="","",IF(CB255="","",AC255-AC255+INDEX(gDP!AR$6:AR$271,MATCH(totalExpenditure!$A255,gDP!$B$6:$B$271))))</f>
        <v>23983945190.620201</v>
      </c>
      <c r="EB255" s="77">
        <f>IF(AD255="","",IF(CC255="","",AD255-AD255+INDEX(gDP!AS$6:AS$271,MATCH(totalExpenditure!$A255,gDP!$B$6:$B$271))))</f>
        <v>22823270892.109402</v>
      </c>
      <c r="EC255" s="77" t="str">
        <f>IF(AE255="","",IF(CD255="","",AE255-AE255+INDEX(gDP!AT$6:AT$271,MATCH(totalExpenditure!$A255,gDP!$B$6:$B$271))))</f>
        <v/>
      </c>
      <c r="ED255" s="77" t="str">
        <f>IF(AF255="","",IF(CE255="","",AF255-AF255+INDEX(gDP!AU$6:AU$271,MATCH(totalExpenditure!$A255,gDP!$B$6:$B$271))))</f>
        <v/>
      </c>
      <c r="EE255" s="77">
        <f>IF(AG255="","",IF(CF255="","",AG255-AG255+INDEX(gDP!AV$6:AV$271,MATCH(totalExpenditure!$A255,gDP!$B$6:$B$271))))</f>
        <v>12045638351.8507</v>
      </c>
      <c r="EF255" s="77">
        <f>IF(AH255="","",IF(CG255="","",AH255-AH255+INDEX(gDP!AW$6:AW$271,MATCH(totalExpenditure!$A255,gDP!$B$6:$B$271))))</f>
        <v>13686329890.119101</v>
      </c>
      <c r="EG255" s="77">
        <f>IF(AI255="","",IF(CH255="","",AI255-AI255+INDEX(gDP!AX$6:AX$271,MATCH(totalExpenditure!$A255,gDP!$B$6:$B$271))))</f>
        <v>17362857683.8545</v>
      </c>
      <c r="EH255" s="77">
        <f>IF(AJ255="","",IF(CI255="","",AJ255-AJ255+INDEX(gDP!AY$6:AY$271,MATCH(totalExpenditure!$A255,gDP!$B$6:$B$271))))</f>
        <v>19741420739.890099</v>
      </c>
      <c r="EI255" s="77" t="str">
        <f>IF(AK255="","",IF(CJ255="","",AK255-AK255+INDEX(gDP!AZ$6:AZ$271,MATCH(totalExpenditure!$A255,gDP!$B$6:$B$271))))</f>
        <v/>
      </c>
      <c r="EJ255" s="77" t="str">
        <f>IF(AL255="","",IF(CK255="","",AL255-AL255+INDEX(gDP!BA$6:BA$271,MATCH(totalExpenditure!$A255,gDP!$B$6:$B$271))))</f>
        <v/>
      </c>
      <c r="EK255" s="77" t="str">
        <f>IF(AM255="","",IF(CL255="","",AM255-AM255+INDEX(gDP!BB$6:BB$271,MATCH(totalExpenditure!$A255,gDP!$B$6:$B$271))))</f>
        <v/>
      </c>
      <c r="EL255" s="77" t="str">
        <f>IF(AN255="","",IF(CM255="","",AN255-AN255+INDEX(gDP!BC$6:BC$271,MATCH(totalExpenditure!$A255,gDP!$B$6:$B$271))))</f>
        <v/>
      </c>
      <c r="EM255" s="77" t="str">
        <f>IF(AO255="","",IF(CN255="","",AO255-AO255+INDEX(gDP!BD$6:BD$271,MATCH(totalExpenditure!$A255,gDP!$B$6:$B$271))))</f>
        <v/>
      </c>
      <c r="EN255" s="77" t="str">
        <f>IF(AP255="","",IF(CO255="","",AP255-AP255+INDEX(gDP!BE$6:BE$271,MATCH(totalExpenditure!$A255,gDP!$B$6:$B$271))))</f>
        <v/>
      </c>
      <c r="EO255" s="77" t="str">
        <f>IF(AQ255="","",IF(CP255="","",AQ255-AQ255+INDEX(gDP!BF$6:BF$271,MATCH(totalExpenditure!$A255,gDP!$B$6:$B$271))))</f>
        <v/>
      </c>
      <c r="EP255" s="77" t="str">
        <f>IF(AR255="","",IF(CQ255="","",AR255-AR255+INDEX(gDP!BG$6:BG$271,MATCH(totalExpenditure!$A255,gDP!$B$6:$B$271))))</f>
        <v/>
      </c>
      <c r="EQ255" s="77" t="str">
        <f>IF(AS255="","",IF(CR255="","",AS255-AS255+INDEX(gDP!BH$6:BH$271,MATCH(totalExpenditure!$A255,gDP!$B$6:$B$271))))</f>
        <v/>
      </c>
      <c r="ER255" s="77" t="str">
        <f>IF(AT255="","",IF(CS255="","",AT255-AT255+INDEX(gDP!BI$6:BI$271,MATCH(totalExpenditure!$A255,gDP!$B$6:$B$271))))</f>
        <v/>
      </c>
      <c r="ES255" s="77" t="str">
        <f>IF(AU255="","",IF(CT255="","",AU255-AU255+INDEX(gDP!BJ$6:BJ$271,MATCH(totalExpenditure!$A255,gDP!$B$6:$B$271))))</f>
        <v/>
      </c>
      <c r="ET255" s="77" t="str">
        <f>IF(AV255="","",IF(CU255="","",AV255-AV255+INDEX(gDP!BK$6:BK$271,MATCH(totalExpenditure!$A255,gDP!$B$6:$B$271))))</f>
        <v/>
      </c>
      <c r="EU255" s="77" t="str">
        <f>IF(AW255="","",IF(CV255="","",AW255-AW255+INDEX(gDP!BL$6:BL$271,MATCH(totalExpenditure!$A255,gDP!$B$6:$B$271))))</f>
        <v/>
      </c>
      <c r="EV255" s="77" t="str">
        <f>IF(AX255="","",IF(CW255="","",AX255-AX255+INDEX(gDP!BM$6:BM$271,MATCH(totalExpenditure!$A255,gDP!$B$6:$B$271))))</f>
        <v/>
      </c>
      <c r="EW255" s="77" t="str">
        <f>IF(AY255="","",IF(CX255="","",AY255-AY255+INDEX(gDP!BN$6:BN$271,MATCH(totalExpenditure!$A255,gDP!$B$6:$B$271))))</f>
        <v/>
      </c>
      <c r="EX255" s="77" t="str">
        <f>IF(AZ255="","",IF(CY255="","",AZ255-AZ255+INDEX(gDP!BO$6:BO$271,MATCH(totalExpenditure!$A255,gDP!$B$6:$B$271))))</f>
        <v/>
      </c>
    </row>
    <row r="256" spans="1:154" x14ac:dyDescent="0.35">
      <c r="A256" t="s">
        <v>721</v>
      </c>
      <c r="B256" s="77">
        <f>IF(INDEX([2]pivotTable!B$3:B$308,MATCH(totalExpenditure!$A256,[2]pivotTable!$A$3:$A$308,0))/100*INDEX(gDP!Q$6:Q$271,MATCH(totalExpenditure!$A256,gDP!$B$6:$B$271))=0,"",INDEX([2]pivotTable!B$3:B$308,MATCH(totalExpenditure!$A256,[2]pivotTable!$A$3:$A$308,0))/100*INDEX(gDP!Q$6:Q$271,MATCH(totalExpenditure!$A256,gDP!$B$6:$B$271)))</f>
        <v>173703138000</v>
      </c>
      <c r="C256" s="77">
        <f>IF(INDEX([2]pivotTable!C$3:C$308,MATCH(totalExpenditure!$A256,[2]pivotTable!$A$3:$A$308,0))/100*INDEX(gDP!R$6:R$271,MATCH(totalExpenditure!$A256,gDP!$B$6:$B$271))=0,"",INDEX([2]pivotTable!C$3:C$308,MATCH(totalExpenditure!$A256,[2]pivotTable!$A$3:$A$308,0))/100*INDEX(gDP!R$6:R$271,MATCH(totalExpenditure!$A256,gDP!$B$6:$B$271)))</f>
        <v>172185420800</v>
      </c>
      <c r="D256" s="77">
        <f>IF(INDEX([2]pivotTable!D$3:D$308,MATCH(totalExpenditure!$A256,[2]pivotTable!$A$3:$A$308,0))/100*INDEX(gDP!S$6:S$271,MATCH(totalExpenditure!$A256,gDP!$B$6:$B$271))=0,"",INDEX([2]pivotTable!D$3:D$308,MATCH(totalExpenditure!$A256,[2]pivotTable!$A$3:$A$308,0))/100*INDEX(gDP!S$6:S$271,MATCH(totalExpenditure!$A256,gDP!$B$6:$B$271)))</f>
        <v>184502014200</v>
      </c>
      <c r="E256" s="77">
        <f>IF(INDEX([2]pivotTable!E$3:E$308,MATCH(totalExpenditure!$A256,[2]pivotTable!$A$3:$A$308,0))/100*INDEX(gDP!T$6:T$271,MATCH(totalExpenditure!$A256,gDP!$B$6:$B$271))=0,"",INDEX([2]pivotTable!E$3:E$308,MATCH(totalExpenditure!$A256,[2]pivotTable!$A$3:$A$308,0))/100*INDEX(gDP!T$6:T$271,MATCH(totalExpenditure!$A256,gDP!$B$6:$B$271)))</f>
        <v>195280373600</v>
      </c>
      <c r="F256" s="77">
        <f>IF(INDEX([2]pivotTable!F$3:F$308,MATCH(totalExpenditure!$A256,[2]pivotTable!$A$3:$A$308,0))/100*INDEX(gDP!U$6:U$271,MATCH(totalExpenditure!$A256,gDP!$B$6:$B$271))=0,"",INDEX([2]pivotTable!F$3:F$308,MATCH(totalExpenditure!$A256,[2]pivotTable!$A$3:$A$308,0))/100*INDEX(gDP!U$6:U$271,MATCH(totalExpenditure!$A256,gDP!$B$6:$B$271)))</f>
        <v>200080401600</v>
      </c>
      <c r="G256" s="77">
        <f>IF(INDEX([2]pivotTable!G$3:G$308,MATCH(totalExpenditure!$A256,[2]pivotTable!$A$3:$A$308,0))/100*INDEX(gDP!V$6:V$271,MATCH(totalExpenditure!$A256,gDP!$B$6:$B$271))=0,"",INDEX([2]pivotTable!G$3:G$308,MATCH(totalExpenditure!$A256,[2]pivotTable!$A$3:$A$308,0))/100*INDEX(gDP!V$6:V$271,MATCH(totalExpenditure!$A256,gDP!$B$6:$B$271)))</f>
        <v>214428078000.00003</v>
      </c>
      <c r="H256" s="77">
        <f>IF(INDEX([2]pivotTable!H$3:H$308,MATCH(totalExpenditure!$A256,[2]pivotTable!$A$3:$A$308,0))/100*INDEX(gDP!W$6:W$271,MATCH(totalExpenditure!$A256,gDP!$B$6:$B$271))=0,"",INDEX([2]pivotTable!H$3:H$308,MATCH(totalExpenditure!$A256,[2]pivotTable!$A$3:$A$308,0))/100*INDEX(gDP!W$6:W$271,MATCH(totalExpenditure!$A256,gDP!$B$6:$B$271)))</f>
        <v>230927021800.00003</v>
      </c>
      <c r="I256" s="77">
        <f>IF(INDEX([2]pivotTable!I$3:I$308,MATCH(totalExpenditure!$A256,[2]pivotTable!$A$3:$A$308,0))/100*INDEX(gDP!X$6:X$271,MATCH(totalExpenditure!$A256,gDP!$B$6:$B$271))=0,"",INDEX([2]pivotTable!I$3:I$308,MATCH(totalExpenditure!$A256,[2]pivotTable!$A$3:$A$308,0))/100*INDEX(gDP!X$6:X$271,MATCH(totalExpenditure!$A256,gDP!$B$6:$B$271)))</f>
        <v>256953167400.00003</v>
      </c>
      <c r="J256" s="77">
        <f>IF(INDEX([2]pivotTable!J$3:J$308,MATCH(totalExpenditure!$A256,[2]pivotTable!$A$3:$A$308,0))/100*INDEX(gDP!Y$6:Y$271,MATCH(totalExpenditure!$A256,gDP!$B$6:$B$271))=0,"",INDEX([2]pivotTable!J$3:J$308,MATCH(totalExpenditure!$A256,[2]pivotTable!$A$3:$A$308,0))/100*INDEX(gDP!Y$6:Y$271,MATCH(totalExpenditure!$A256,gDP!$B$6:$B$271)))</f>
        <v>298017120100</v>
      </c>
      <c r="K256" s="77">
        <f>IF(INDEX([2]pivotTable!K$3:K$308,MATCH(totalExpenditure!$A256,[2]pivotTable!$A$3:$A$308,0))/100*INDEX(gDP!Z$6:Z$271,MATCH(totalExpenditure!$A256,gDP!$B$6:$B$271))=0,"",INDEX([2]pivotTable!K$3:K$308,MATCH(totalExpenditure!$A256,[2]pivotTable!$A$3:$A$308,0))/100*INDEX(gDP!Z$6:Z$271,MATCH(totalExpenditure!$A256,gDP!$B$6:$B$271)))</f>
        <v>349888173100</v>
      </c>
      <c r="L256" s="77">
        <f>IF(INDEX([2]pivotTable!L$3:L$308,MATCH(totalExpenditure!$A256,[2]pivotTable!$A$3:$A$308,0))/100*INDEX(gDP!AA$6:AA$271,MATCH(totalExpenditure!$A256,gDP!$B$6:$B$271))=0,"",INDEX([2]pivotTable!L$3:L$308,MATCH(totalExpenditure!$A256,[2]pivotTable!$A$3:$A$308,0))/100*INDEX(gDP!AA$6:AA$271,MATCH(totalExpenditure!$A256,gDP!$B$6:$B$271)))</f>
        <v>404598469000</v>
      </c>
      <c r="M256" s="77">
        <f>IF(INDEX([2]pivotTable!M$3:M$308,MATCH(totalExpenditure!$A256,[2]pivotTable!$A$3:$A$308,0))/100*INDEX(gDP!AB$6:AB$271,MATCH(totalExpenditure!$A256,gDP!$B$6:$B$271))=0,"",INDEX([2]pivotTable!M$3:M$308,MATCH(totalExpenditure!$A256,[2]pivotTable!$A$3:$A$308,0))/100*INDEX(gDP!AB$6:AB$271,MATCH(totalExpenditure!$A256,gDP!$B$6:$B$271)))</f>
        <v>448076885400</v>
      </c>
      <c r="N256" s="77">
        <f>IF(INDEX([2]pivotTable!N$3:N$308,MATCH(totalExpenditure!$A256,[2]pivotTable!$A$3:$A$308,0))/100*INDEX(gDP!AC$6:AC$271,MATCH(totalExpenditure!$A256,gDP!$B$6:$B$271))=0,"",INDEX([2]pivotTable!N$3:N$308,MATCH(totalExpenditure!$A256,[2]pivotTable!$A$3:$A$308,0))/100*INDEX(gDP!AC$6:AC$271,MATCH(totalExpenditure!$A256,gDP!$B$6:$B$271)))</f>
        <v>489762456899.99994</v>
      </c>
      <c r="O256" s="77">
        <f>IF(INDEX([2]pivotTable!O$3:O$308,MATCH(totalExpenditure!$A256,[2]pivotTable!$A$3:$A$308,0))/100*INDEX(gDP!AD$6:AD$271,MATCH(totalExpenditure!$A256,gDP!$B$6:$B$271))=0,"",INDEX([2]pivotTable!O$3:O$308,MATCH(totalExpenditure!$A256,[2]pivotTable!$A$3:$A$308,0))/100*INDEX(gDP!AD$6:AD$271,MATCH(totalExpenditure!$A256,gDP!$B$6:$B$271)))</f>
        <v>543240170800</v>
      </c>
      <c r="P256" s="77">
        <f>IF(INDEX([2]pivotTable!P$3:P$308,MATCH(totalExpenditure!$A256,[2]pivotTable!$A$3:$A$308,0))/100*INDEX(gDP!AE$6:AE$271,MATCH(totalExpenditure!$A256,gDP!$B$6:$B$271))=0,"",INDEX([2]pivotTable!P$3:P$308,MATCH(totalExpenditure!$A256,[2]pivotTable!$A$3:$A$308,0))/100*INDEX(gDP!AE$6:AE$271,MATCH(totalExpenditure!$A256,gDP!$B$6:$B$271)))</f>
        <v>579781284600</v>
      </c>
      <c r="Q256" s="77">
        <f>IF(INDEX([2]pivotTable!Q$3:Q$308,MATCH(totalExpenditure!$A256,[2]pivotTable!$A$3:$A$308,0))/100*INDEX(gDP!AF$6:AF$271,MATCH(totalExpenditure!$A256,gDP!$B$6:$B$271))=0,"",INDEX([2]pivotTable!Q$3:Q$308,MATCH(totalExpenditure!$A256,[2]pivotTable!$A$3:$A$308,0))/100*INDEX(gDP!AF$6:AF$271,MATCH(totalExpenditure!$A256,gDP!$B$6:$B$271)))</f>
        <v>610300525500</v>
      </c>
      <c r="R256" s="77">
        <f>IF(INDEX([2]pivotTable!R$3:R$308,MATCH(totalExpenditure!$A256,[2]pivotTable!$A$3:$A$308,0))/100*INDEX(gDP!AG$6:AG$271,MATCH(totalExpenditure!$A256,gDP!$B$6:$B$271))=0,"",INDEX([2]pivotTable!R$3:R$308,MATCH(totalExpenditure!$A256,[2]pivotTable!$A$3:$A$308,0))/100*INDEX(gDP!AG$6:AG$271,MATCH(totalExpenditure!$A256,gDP!$B$6:$B$271)))</f>
        <v>617899684000</v>
      </c>
      <c r="S256" s="77">
        <f>IF(INDEX([2]pivotTable!S$3:S$308,MATCH(totalExpenditure!$A256,[2]pivotTable!$A$3:$A$308,0))/100*INDEX(gDP!AH$6:AH$271,MATCH(totalExpenditure!$A256,gDP!$B$6:$B$271))=0,"",INDEX([2]pivotTable!S$3:S$308,MATCH(totalExpenditure!$A256,[2]pivotTable!$A$3:$A$308,0))/100*INDEX(gDP!AH$6:AH$271,MATCH(totalExpenditure!$A256,gDP!$B$6:$B$271)))</f>
        <v>625087064000</v>
      </c>
      <c r="T256" s="77">
        <f>IF(INDEX([2]pivotTable!T$3:T$308,MATCH(totalExpenditure!$A256,[2]pivotTable!$A$3:$A$308,0))/100*INDEX(gDP!AI$6:AI$271,MATCH(totalExpenditure!$A256,gDP!$B$6:$B$271))=0,"",INDEX([2]pivotTable!T$3:T$308,MATCH(totalExpenditure!$A256,[2]pivotTable!$A$3:$A$308,0))/100*INDEX(gDP!AI$6:AI$271,MATCH(totalExpenditure!$A256,gDP!$B$6:$B$271)))</f>
        <v>646404809600</v>
      </c>
      <c r="U256" s="77">
        <f>IF(INDEX([2]pivotTable!U$3:U$308,MATCH(totalExpenditure!$A256,[2]pivotTable!$A$3:$A$308,0))/100*INDEX(gDP!AJ$6:AJ$271,MATCH(totalExpenditure!$A256,gDP!$B$6:$B$271))=0,"",INDEX([2]pivotTable!U$3:U$308,MATCH(totalExpenditure!$A256,[2]pivotTable!$A$3:$A$308,0))/100*INDEX(gDP!AJ$6:AJ$271,MATCH(totalExpenditure!$A256,gDP!$B$6:$B$271)))</f>
        <v>656456551400</v>
      </c>
      <c r="V256" s="77">
        <f>IF(INDEX([2]pivotTable!V$3:V$308,MATCH(totalExpenditure!$A256,[2]pivotTable!$A$3:$A$308,0))/100*INDEX(gDP!AK$6:AK$271,MATCH(totalExpenditure!$A256,gDP!$B$6:$B$271))=0,"",INDEX([2]pivotTable!V$3:V$308,MATCH(totalExpenditure!$A256,[2]pivotTable!$A$3:$A$308,0))/100*INDEX(gDP!AK$6:AK$271,MATCH(totalExpenditure!$A256,gDP!$B$6:$B$271)))</f>
        <v>640948144100</v>
      </c>
      <c r="W256" s="77">
        <f>IF(INDEX([2]pivotTable!W$3:W$308,MATCH(totalExpenditure!$A256,[2]pivotTable!$A$3:$A$308,0))/100*INDEX(gDP!AL$6:AL$271,MATCH(totalExpenditure!$A256,gDP!$B$6:$B$271))=0,"",INDEX([2]pivotTable!W$3:W$308,MATCH(totalExpenditure!$A256,[2]pivotTable!$A$3:$A$308,0))/100*INDEX(gDP!AL$6:AL$271,MATCH(totalExpenditure!$A256,gDP!$B$6:$B$271)))</f>
        <v>609040039200</v>
      </c>
      <c r="X256" s="77">
        <f>IF(INDEX([2]pivotTable!X$3:X$308,MATCH(totalExpenditure!$A256,[2]pivotTable!$A$3:$A$308,0))/100*INDEX(gDP!AM$6:AM$271,MATCH(totalExpenditure!$A256,gDP!$B$6:$B$271))=0,"",INDEX([2]pivotTable!X$3:X$308,MATCH(totalExpenditure!$A256,[2]pivotTable!$A$3:$A$308,0))/100*INDEX(gDP!AM$6:AM$271,MATCH(totalExpenditure!$A256,gDP!$B$6:$B$271)))</f>
        <v>588808668800</v>
      </c>
      <c r="Y256" s="77">
        <f>IF(INDEX([2]pivotTable!Y$3:Y$308,MATCH(totalExpenditure!$A256,[2]pivotTable!$A$3:$A$308,0))/100*INDEX(gDP!AN$6:AN$271,MATCH(totalExpenditure!$A256,gDP!$B$6:$B$271))=0,"",INDEX([2]pivotTable!Y$3:Y$308,MATCH(totalExpenditure!$A256,[2]pivotTable!$A$3:$A$308,0))/100*INDEX(gDP!AN$6:AN$271,MATCH(totalExpenditure!$A256,gDP!$B$6:$B$271)))</f>
        <v>573745149900</v>
      </c>
      <c r="Z256" s="77">
        <f>IF(INDEX([2]pivotTable!Z$3:Z$308,MATCH(totalExpenditure!$A256,[2]pivotTable!$A$3:$A$308,0))/100*INDEX(gDP!AO$6:AO$271,MATCH(totalExpenditure!$A256,gDP!$B$6:$B$271))=0,"",INDEX([2]pivotTable!Z$3:Z$308,MATCH(totalExpenditure!$A256,[2]pivotTable!$A$3:$A$308,0))/100*INDEX(gDP!AO$6:AO$271,MATCH(totalExpenditure!$A256,gDP!$B$6:$B$271)))</f>
        <v>578035535200</v>
      </c>
      <c r="AA256" s="77">
        <f>IF(INDEX([2]pivotTable!AA$3:AA$308,MATCH(totalExpenditure!$A256,[2]pivotTable!$A$3:$A$308,0))/100*INDEX(gDP!AP$6:AP$271,MATCH(totalExpenditure!$A256,gDP!$B$6:$B$271))=0,"",INDEX([2]pivotTable!AA$3:AA$308,MATCH(totalExpenditure!$A256,[2]pivotTable!$A$3:$A$308,0))/100*INDEX(gDP!AP$6:AP$271,MATCH(totalExpenditure!$A256,gDP!$B$6:$B$271)))</f>
        <v>568691697600</v>
      </c>
      <c r="AB256" s="77">
        <f>IF(INDEX([2]pivotTable!AB$3:AB$308,MATCH(totalExpenditure!$A256,[2]pivotTable!$A$3:$A$308,0))/100*INDEX(gDP!AQ$6:AQ$271,MATCH(totalExpenditure!$A256,gDP!$B$6:$B$271))=0,"",INDEX([2]pivotTable!AB$3:AB$308,MATCH(totalExpenditure!$A256,[2]pivotTable!$A$3:$A$308,0))/100*INDEX(gDP!AQ$6:AQ$271,MATCH(totalExpenditure!$A256,gDP!$B$6:$B$271)))</f>
        <v>562800935700</v>
      </c>
      <c r="AC256" s="77">
        <f>IF(INDEX([2]pivotTable!AC$3:AC$308,MATCH(totalExpenditure!$A256,[2]pivotTable!$A$3:$A$308,0))/100*INDEX(gDP!AR$6:AR$271,MATCH(totalExpenditure!$A256,gDP!$B$6:$B$271))=0,"",INDEX([2]pivotTable!AC$3:AC$308,MATCH(totalExpenditure!$A256,[2]pivotTable!$A$3:$A$308,0))/100*INDEX(gDP!AR$6:AR$271,MATCH(totalExpenditure!$A256,gDP!$B$6:$B$271)))</f>
        <v>593280195200</v>
      </c>
      <c r="AD256" s="77">
        <f>IF(INDEX([2]pivotTable!AD$3:AD$308,MATCH(totalExpenditure!$A256,[2]pivotTable!$A$3:$A$308,0))/100*INDEX(gDP!AS$6:AS$271,MATCH(totalExpenditure!$A256,gDP!$B$6:$B$271))=0,"",INDEX([2]pivotTable!AD$3:AD$308,MATCH(totalExpenditure!$A256,[2]pivotTable!$A$3:$A$308,0))/100*INDEX(gDP!AS$6:AS$271,MATCH(totalExpenditure!$A256,gDP!$B$6:$B$271)))</f>
        <v>609931644000</v>
      </c>
      <c r="AE256" s="77">
        <f>IF(INDEX([2]pivotTable!AE$3:AE$308,MATCH(totalExpenditure!$A256,[2]pivotTable!$A$3:$A$308,0))/100*INDEX(gDP!AT$6:AT$271,MATCH(totalExpenditure!$A256,gDP!$B$6:$B$271))=0,"",INDEX([2]pivotTable!AE$3:AE$308,MATCH(totalExpenditure!$A256,[2]pivotTable!$A$3:$A$308,0))/100*INDEX(gDP!AT$6:AT$271,MATCH(totalExpenditure!$A256,gDP!$B$6:$B$271)))</f>
        <v>656079598000</v>
      </c>
      <c r="AF256" s="77">
        <f>IF(INDEX([2]pivotTable!AF$3:AF$308,MATCH(totalExpenditure!$A256,[2]pivotTable!$A$3:$A$308,0))/100*INDEX(gDP!AU$6:AU$271,MATCH(totalExpenditure!$A256,gDP!$B$6:$B$271))=0,"",INDEX([2]pivotTable!AF$3:AF$308,MATCH(totalExpenditure!$A256,[2]pivotTable!$A$3:$A$308,0))/100*INDEX(gDP!AU$6:AU$271,MATCH(totalExpenditure!$A256,gDP!$B$6:$B$271)))</f>
        <v>750829719600</v>
      </c>
      <c r="AG256" s="77">
        <f>IF(INDEX([2]pivotTable!AG$3:AG$308,MATCH(totalExpenditure!$A256,[2]pivotTable!$A$3:$A$308,0))/100*INDEX(gDP!AV$6:AV$271,MATCH(totalExpenditure!$A256,gDP!$B$6:$B$271))=0,"",INDEX([2]pivotTable!AG$3:AG$308,MATCH(totalExpenditure!$A256,[2]pivotTable!$A$3:$A$308,0))/100*INDEX(gDP!AV$6:AV$271,MATCH(totalExpenditure!$A256,gDP!$B$6:$B$271)))</f>
        <v>870690200000</v>
      </c>
      <c r="AH256" s="77">
        <f>IF(INDEX([2]pivotTable!AH$3:AH$308,MATCH(totalExpenditure!$A256,[2]pivotTable!$A$3:$A$308,0))/100*INDEX(gDP!AW$6:AW$271,MATCH(totalExpenditure!$A256,gDP!$B$6:$B$271))=0,"",INDEX([2]pivotTable!AH$3:AH$308,MATCH(totalExpenditure!$A256,[2]pivotTable!$A$3:$A$308,0))/100*INDEX(gDP!AW$6:AW$271,MATCH(totalExpenditure!$A256,gDP!$B$6:$B$271)))</f>
        <v>957828166400</v>
      </c>
      <c r="AI256" s="77">
        <f>IF(INDEX([2]pivotTable!AI$3:AI$308,MATCH(totalExpenditure!$A256,[2]pivotTable!$A$3:$A$308,0))/100*INDEX(gDP!AX$6:AX$271,MATCH(totalExpenditure!$A256,gDP!$B$6:$B$271))=0,"",INDEX([2]pivotTable!AI$3:AI$308,MATCH(totalExpenditure!$A256,[2]pivotTable!$A$3:$A$308,0))/100*INDEX(gDP!AX$6:AX$271,MATCH(totalExpenditure!$A256,gDP!$B$6:$B$271)))</f>
        <v>1027488723599.9999</v>
      </c>
      <c r="AJ256" s="77">
        <f>IF(INDEX([2]pivotTable!AJ$3:AJ$308,MATCH(totalExpenditure!$A256,[2]pivotTable!$A$3:$A$308,0))/100*INDEX(gDP!AY$6:AY$271,MATCH(totalExpenditure!$A256,gDP!$B$6:$B$271))=0,"",INDEX([2]pivotTable!AJ$3:AJ$308,MATCH(totalExpenditure!$A256,[2]pivotTable!$A$3:$A$308,0))/100*INDEX(gDP!AY$6:AY$271,MATCH(totalExpenditure!$A256,gDP!$B$6:$B$271)))</f>
        <v>1081760148899.9999</v>
      </c>
      <c r="AK256" s="77">
        <f>IF(INDEX([2]pivotTable!AK$3:AK$308,MATCH(totalExpenditure!$A256,[2]pivotTable!$A$3:$A$308,0))/100*INDEX(gDP!AZ$6:AZ$271,MATCH(totalExpenditure!$A256,gDP!$B$6:$B$271))=0,"",INDEX([2]pivotTable!AK$3:AK$308,MATCH(totalExpenditure!$A256,[2]pivotTable!$A$3:$A$308,0))/100*INDEX(gDP!AZ$6:AZ$271,MATCH(totalExpenditure!$A256,gDP!$B$6:$B$271)))</f>
        <v>1144911434800</v>
      </c>
      <c r="AL256" s="77">
        <f>IF(INDEX([2]pivotTable!AL$3:AL$308,MATCH(totalExpenditure!$A256,[2]pivotTable!$A$3:$A$308,0))/100*INDEX(gDP!BA$6:BA$271,MATCH(totalExpenditure!$A256,gDP!$B$6:$B$271))=0,"",INDEX([2]pivotTable!AL$3:AL$308,MATCH(totalExpenditure!$A256,[2]pivotTable!$A$3:$A$308,0))/100*INDEX(gDP!BA$6:BA$271,MATCH(totalExpenditure!$A256,gDP!$B$6:$B$271)))</f>
        <v>1271685118200</v>
      </c>
      <c r="AM256" s="77">
        <f>IF(INDEX([2]pivotTable!AM$3:AM$308,MATCH(totalExpenditure!$A256,[2]pivotTable!$A$3:$A$308,0))/100*INDEX(gDP!BB$6:BB$271,MATCH(totalExpenditure!$A256,gDP!$B$6:$B$271))=0,"",INDEX([2]pivotTable!AM$3:AM$308,MATCH(totalExpenditure!$A256,[2]pivotTable!$A$3:$A$308,0))/100*INDEX(gDP!BB$6:BB$271,MATCH(totalExpenditure!$A256,gDP!$B$6:$B$271)))</f>
        <v>1336325584100</v>
      </c>
      <c r="AN256" s="77">
        <f>IF(INDEX([2]pivotTable!AN$3:AN$308,MATCH(totalExpenditure!$A256,[2]pivotTable!$A$3:$A$308,0))/100*INDEX(gDP!BC$6:BC$271,MATCH(totalExpenditure!$A256,gDP!$B$6:$B$271))=0,"",INDEX([2]pivotTable!AN$3:AN$308,MATCH(totalExpenditure!$A256,[2]pivotTable!$A$3:$A$308,0))/100*INDEX(gDP!BC$6:BC$271,MATCH(totalExpenditure!$A256,gDP!$B$6:$B$271)))</f>
        <v>1405573891400</v>
      </c>
      <c r="AO256" s="77">
        <f>IF(INDEX([2]pivotTable!AO$3:AO$308,MATCH(totalExpenditure!$A256,[2]pivotTable!$A$3:$A$308,0))/100*INDEX(gDP!BD$6:BD$271,MATCH(totalExpenditure!$A256,gDP!$B$6:$B$271))=0,"",INDEX([2]pivotTable!AO$3:AO$308,MATCH(totalExpenditure!$A256,[2]pivotTable!$A$3:$A$308,0))/100*INDEX(gDP!BD$6:BD$271,MATCH(totalExpenditure!$A256,gDP!$B$6:$B$271)))</f>
        <v>1408655799599.9998</v>
      </c>
      <c r="AP256" s="77">
        <f>IF(INDEX([2]pivotTable!AP$3:AP$308,MATCH(totalExpenditure!$A256,[2]pivotTable!$A$3:$A$308,0))/100*INDEX(gDP!BE$6:BE$271,MATCH(totalExpenditure!$A256,gDP!$B$6:$B$271))=0,"",INDEX([2]pivotTable!AP$3:AP$308,MATCH(totalExpenditure!$A256,[2]pivotTable!$A$3:$A$308,0))/100*INDEX(gDP!BE$6:BE$271,MATCH(totalExpenditure!$A256,gDP!$B$6:$B$271)))</f>
        <v>1362082686000.0002</v>
      </c>
      <c r="AQ256" s="77">
        <f>IF(INDEX([2]pivotTable!AQ$3:AQ$308,MATCH(totalExpenditure!$A256,[2]pivotTable!$A$3:$A$308,0))/100*INDEX(gDP!BF$6:BF$271,MATCH(totalExpenditure!$A256,gDP!$B$6:$B$271))=0,"",INDEX([2]pivotTable!AQ$3:AQ$308,MATCH(totalExpenditure!$A256,[2]pivotTable!$A$3:$A$308,0))/100*INDEX(gDP!BF$6:BF$271,MATCH(totalExpenditure!$A256,gDP!$B$6:$B$271)))</f>
        <v>1264363156700.0002</v>
      </c>
      <c r="AR256" s="77">
        <f>IF(INDEX([2]pivotTable!AR$3:AR$308,MATCH(totalExpenditure!$A256,[2]pivotTable!$A$3:$A$308,0))/100*INDEX(gDP!BG$6:BG$271,MATCH(totalExpenditure!$A256,gDP!$B$6:$B$271))=0,"",INDEX([2]pivotTable!AR$3:AR$308,MATCH(totalExpenditure!$A256,[2]pivotTable!$A$3:$A$308,0))/100*INDEX(gDP!BG$6:BG$271,MATCH(totalExpenditure!$A256,gDP!$B$6:$B$271)))</f>
        <v>1225526404800</v>
      </c>
      <c r="AS256" s="77">
        <f>IF(INDEX([2]pivotTable!AS$3:AS$308,MATCH(totalExpenditure!$A256,[2]pivotTable!$A$3:$A$308,0))/100*INDEX(gDP!BH$6:BH$271,MATCH(totalExpenditure!$A256,gDP!$B$6:$B$271))=0,"",INDEX([2]pivotTable!AS$3:AS$308,MATCH(totalExpenditure!$A256,[2]pivotTable!$A$3:$A$308,0))/100*INDEX(gDP!BH$6:BH$271,MATCH(totalExpenditure!$A256,gDP!$B$6:$B$271)))</f>
        <v>1203812250200</v>
      </c>
      <c r="AT256" s="77">
        <f>IF(INDEX([2]pivotTable!AT$3:AT$308,MATCH(totalExpenditure!$A256,[2]pivotTable!$A$3:$A$308,0))/100*INDEX(gDP!BI$6:BI$271,MATCH(totalExpenditure!$A256,gDP!$B$6:$B$271))=0,"",INDEX([2]pivotTable!AT$3:AT$308,MATCH(totalExpenditure!$A256,[2]pivotTable!$A$3:$A$308,0))/100*INDEX(gDP!BI$6:BI$271,MATCH(totalExpenditure!$A256,gDP!$B$6:$B$271)))</f>
        <v>1203514432000</v>
      </c>
      <c r="AU256" s="77">
        <f>IF(INDEX([2]pivotTable!AU$3:AU$308,MATCH(totalExpenditure!$A256,[2]pivotTable!$A$3:$A$308,0))/100*INDEX(gDP!BJ$6:BJ$271,MATCH(totalExpenditure!$A256,gDP!$B$6:$B$271))=0,"",INDEX([2]pivotTable!AU$3:AU$308,MATCH(totalExpenditure!$A256,[2]pivotTable!$A$3:$A$308,0))/100*INDEX(gDP!BJ$6:BJ$271,MATCH(totalExpenditure!$A256,gDP!$B$6:$B$271)))</f>
        <v>1243407266800</v>
      </c>
      <c r="AV256" s="77">
        <f>IF(INDEX([2]pivotTable!AV$3:AV$308,MATCH(totalExpenditure!$A256,[2]pivotTable!$A$3:$A$308,0))/100*INDEX(gDP!BK$6:BK$271,MATCH(totalExpenditure!$A256,gDP!$B$6:$B$271))=0,"",INDEX([2]pivotTable!AV$3:AV$308,MATCH(totalExpenditure!$A256,[2]pivotTable!$A$3:$A$308,0))/100*INDEX(gDP!BK$6:BK$271,MATCH(totalExpenditure!$A256,gDP!$B$6:$B$271)))</f>
        <v>1330279630400</v>
      </c>
      <c r="AW256" s="77">
        <f>IF(INDEX([2]pivotTable!AW$3:AW$308,MATCH(totalExpenditure!$A256,[2]pivotTable!$A$3:$A$308,0))/100*INDEX(gDP!BL$6:BL$271,MATCH(totalExpenditure!$A256,gDP!$B$6:$B$271))=0,"",INDEX([2]pivotTable!AW$3:AW$308,MATCH(totalExpenditure!$A256,[2]pivotTable!$A$3:$A$308,0))/100*INDEX(gDP!BL$6:BL$271,MATCH(totalExpenditure!$A256,gDP!$B$6:$B$271)))</f>
        <v>1437629186000</v>
      </c>
      <c r="AX256" s="77">
        <f>IF(INDEX([2]pivotTable!AX$3:AX$308,MATCH(totalExpenditure!$A256,[2]pivotTable!$A$3:$A$308,0))/100*INDEX(gDP!BM$6:BM$271,MATCH(totalExpenditure!$A256,gDP!$B$6:$B$271))=0,"",INDEX([2]pivotTable!AX$3:AX$308,MATCH(totalExpenditure!$A256,[2]pivotTable!$A$3:$A$308,0))/100*INDEX(gDP!BM$6:BM$271,MATCH(totalExpenditure!$A256,gDP!$B$6:$B$271)))</f>
        <v>1507532565000</v>
      </c>
      <c r="AY256" s="77" t="str">
        <f>IF(INDEX([2]pivotTable!AY$3:AY$308,MATCH(totalExpenditure!$A256,[2]pivotTable!$A$3:$A$308,0))/100*INDEX(gDP!BN$6:BN$271,MATCH(totalExpenditure!$A256,gDP!$B$6:$B$271))=0,"",INDEX([2]pivotTable!AY$3:AY$308,MATCH(totalExpenditure!$A256,[2]pivotTable!$A$3:$A$308,0))/100*INDEX(gDP!BN$6:BN$271,MATCH(totalExpenditure!$A256,gDP!$B$6:$B$271)))</f>
        <v/>
      </c>
      <c r="AZ256" s="77" t="str">
        <f>IF(INDEX([2]pivotTable!AZ$3:AZ$308,MATCH(totalExpenditure!$A256,[2]pivotTable!$A$3:$A$308,0))/100*INDEX(gDP!BO$6:BO$271,MATCH(totalExpenditure!$A256,gDP!$B$6:$B$271))=0,"",INDEX([2]pivotTable!AZ$3:AZ$308,MATCH(totalExpenditure!$A256,[2]pivotTable!$A$3:$A$308,0))/100*INDEX(gDP!BO$6:BO$271,MATCH(totalExpenditure!$A256,gDP!$B$6:$B$271)))</f>
        <v/>
      </c>
      <c r="BA256" s="77">
        <f>IF(INDEX([2]pivotTable!B$310:B$615,MATCH(totalExpenditure!$A256,[2]pivotTable!$A$310:$A$615,0))/100*INDEX(gDP!Q$6:Q$271,MATCH(totalExpenditure!$A256,gDP!$B$6:$B$271))=0,"",INDEX([2]pivotTable!B$310:B$615,MATCH(totalExpenditure!$A256,[2]pivotTable!$A$310:$A$615,0))/100*INDEX(gDP!Q$6:Q$271,MATCH(totalExpenditure!$A256,gDP!$B$6:$B$271)))</f>
        <v>32873126999.999996</v>
      </c>
      <c r="BB256" s="77">
        <f>IF(INDEX([2]pivotTable!C$310:C$615,MATCH(totalExpenditure!$A256,[2]pivotTable!$A$310:$A$615,0))/100*INDEX(gDP!R$6:R$271,MATCH(totalExpenditure!$A256,gDP!$B$6:$B$271))=0,"",INDEX([2]pivotTable!C$310:C$615,MATCH(totalExpenditure!$A256,[2]pivotTable!$A$310:$A$615,0))/100*INDEX(gDP!R$6:R$271,MATCH(totalExpenditure!$A256,gDP!$B$6:$B$271)))</f>
        <v>36347088000</v>
      </c>
      <c r="BC256" s="77">
        <f>IF(INDEX([2]pivotTable!D$310:D$615,MATCH(totalExpenditure!$A256,[2]pivotTable!$A$310:$A$615,0))/100*INDEX(gDP!S$6:S$271,MATCH(totalExpenditure!$A256,gDP!$B$6:$B$271))=0,"",INDEX([2]pivotTable!D$310:D$615,MATCH(totalExpenditure!$A256,[2]pivotTable!$A$310:$A$615,0))/100*INDEX(gDP!S$6:S$271,MATCH(totalExpenditure!$A256,gDP!$B$6:$B$271)))</f>
        <v>41412512400</v>
      </c>
      <c r="BD256" s="77">
        <f>IF(INDEX([2]pivotTable!E$310:E$615,MATCH(totalExpenditure!$A256,[2]pivotTable!$A$310:$A$615,0))/100*INDEX(gDP!T$6:T$271,MATCH(totalExpenditure!$A256,gDP!$B$6:$B$271))=0,"",INDEX([2]pivotTable!E$310:E$615,MATCH(totalExpenditure!$A256,[2]pivotTable!$A$310:$A$615,0))/100*INDEX(gDP!T$6:T$271,MATCH(totalExpenditure!$A256,gDP!$B$6:$B$271)))</f>
        <v>47177311999.999992</v>
      </c>
      <c r="BE256" s="77">
        <f>IF(INDEX([2]pivotTable!F$310:F$615,MATCH(totalExpenditure!$A256,[2]pivotTable!$A$310:$A$615,0))/100*INDEX(gDP!U$6:U$271,MATCH(totalExpenditure!$A256,gDP!$B$6:$B$271))=0,"",INDEX([2]pivotTable!F$310:F$615,MATCH(totalExpenditure!$A256,[2]pivotTable!$A$310:$A$615,0))/100*INDEX(gDP!U$6:U$271,MATCH(totalExpenditure!$A256,gDP!$B$6:$B$271)))</f>
        <v>50956806400</v>
      </c>
      <c r="BF256" s="77">
        <f>IF(INDEX([2]pivotTable!G$310:G$615,MATCH(totalExpenditure!$A256,[2]pivotTable!$A$310:$A$615,0))/100*INDEX(gDP!V$6:V$271,MATCH(totalExpenditure!$A256,gDP!$B$6:$B$271))=0,"",INDEX([2]pivotTable!G$310:G$615,MATCH(totalExpenditure!$A256,[2]pivotTable!$A$310:$A$615,0))/100*INDEX(gDP!V$6:V$271,MATCH(totalExpenditure!$A256,gDP!$B$6:$B$271)))</f>
        <v>55584754199.999992</v>
      </c>
      <c r="BG256" s="77">
        <f>IF(INDEX([2]pivotTable!H$310:H$615,MATCH(totalExpenditure!$A256,[2]pivotTable!$A$310:$A$615,0))/100*INDEX(gDP!W$6:W$271,MATCH(totalExpenditure!$A256,gDP!$B$6:$B$271))=0,"",INDEX([2]pivotTable!H$310:H$615,MATCH(totalExpenditure!$A256,[2]pivotTable!$A$310:$A$615,0))/100*INDEX(gDP!W$6:W$271,MATCH(totalExpenditure!$A256,gDP!$B$6:$B$271)))</f>
        <v>61376733899.999992</v>
      </c>
      <c r="BH256" s="77">
        <f>IF(INDEX([2]pivotTable!I$310:I$615,MATCH(totalExpenditure!$A256,[2]pivotTable!$A$310:$A$615,0))/100*INDEX(gDP!X$6:X$271,MATCH(totalExpenditure!$A256,gDP!$B$6:$B$271))=0,"",INDEX([2]pivotTable!I$310:I$615,MATCH(totalExpenditure!$A256,[2]pivotTable!$A$310:$A$615,0))/100*INDEX(gDP!X$6:X$271,MATCH(totalExpenditure!$A256,gDP!$B$6:$B$271)))</f>
        <v>67785191400</v>
      </c>
      <c r="BI256" s="77">
        <f>IF(INDEX([2]pivotTable!J$310:J$615,MATCH(totalExpenditure!$A256,[2]pivotTable!$A$310:$A$615,0))/100*INDEX(gDP!Y$6:Y$271,MATCH(totalExpenditure!$A256,gDP!$B$6:$B$271))=0,"",INDEX([2]pivotTable!J$310:J$615,MATCH(totalExpenditure!$A256,[2]pivotTable!$A$310:$A$615,0))/100*INDEX(gDP!Y$6:Y$271,MATCH(totalExpenditure!$A256,gDP!$B$6:$B$271)))</f>
        <v>75432904799.999985</v>
      </c>
      <c r="BJ256" s="77">
        <f>IF(INDEX([2]pivotTable!K$310:K$615,MATCH(totalExpenditure!$A256,[2]pivotTable!$A$310:$A$615,0))/100*INDEX(gDP!Z$6:Z$271,MATCH(totalExpenditure!$A256,gDP!$B$6:$B$271))=0,"",INDEX([2]pivotTable!K$310:K$615,MATCH(totalExpenditure!$A256,[2]pivotTable!$A$310:$A$615,0))/100*INDEX(gDP!Z$6:Z$271,MATCH(totalExpenditure!$A256,gDP!$B$6:$B$271)))</f>
        <v>84024474200</v>
      </c>
      <c r="BK256" s="77">
        <f>IF(INDEX([2]pivotTable!L$310:L$615,MATCH(totalExpenditure!$A256,[2]pivotTable!$A$310:$A$615,0))/100*INDEX(gDP!AA$6:AA$271,MATCH(totalExpenditure!$A256,gDP!$B$6:$B$271))=0,"",INDEX([2]pivotTable!L$310:L$615,MATCH(totalExpenditure!$A256,[2]pivotTable!$A$310:$A$615,0))/100*INDEX(gDP!AA$6:AA$271,MATCH(totalExpenditure!$A256,gDP!$B$6:$B$271)))</f>
        <v>93291713099.999985</v>
      </c>
      <c r="BL256" s="77">
        <f>IF(INDEX([2]pivotTable!M$310:M$615,MATCH(totalExpenditure!$A256,[2]pivotTable!$A$310:$A$615,0))/100*INDEX(gDP!AB$6:AB$271,MATCH(totalExpenditure!$A256,gDP!$B$6:$B$271))=0,"",INDEX([2]pivotTable!M$310:M$615,MATCH(totalExpenditure!$A256,[2]pivotTable!$A$310:$A$615,0))/100*INDEX(gDP!AB$6:AB$271,MATCH(totalExpenditure!$A256,gDP!$B$6:$B$271)))</f>
        <v>102116467800</v>
      </c>
      <c r="BM256" s="77">
        <f>IF(INDEX([2]pivotTable!N$310:N$615,MATCH(totalExpenditure!$A256,[2]pivotTable!$A$310:$A$615,0))/100*INDEX(gDP!AC$6:AC$271,MATCH(totalExpenditure!$A256,gDP!$B$6:$B$271))=0,"",INDEX([2]pivotTable!N$310:N$615,MATCH(totalExpenditure!$A256,[2]pivotTable!$A$310:$A$615,0))/100*INDEX(gDP!AC$6:AC$271,MATCH(totalExpenditure!$A256,gDP!$B$6:$B$271)))</f>
        <v>111034357500</v>
      </c>
      <c r="BN256" s="77">
        <f>IF(INDEX([2]pivotTable!O$310:O$615,MATCH(totalExpenditure!$A256,[2]pivotTable!$A$310:$A$615,0))/100*INDEX(gDP!AD$6:AD$271,MATCH(totalExpenditure!$A256,gDP!$B$6:$B$271))=0,"",INDEX([2]pivotTable!O$310:O$615,MATCH(totalExpenditure!$A256,[2]pivotTable!$A$310:$A$615,0))/100*INDEX(gDP!AD$6:AD$271,MATCH(totalExpenditure!$A256,gDP!$B$6:$B$271)))</f>
        <v>123660901500</v>
      </c>
      <c r="BO256" s="77">
        <f>IF(INDEX([2]pivotTable!P$310:P$615,MATCH(totalExpenditure!$A256,[2]pivotTable!$A$310:$A$615,0))/100*INDEX(gDP!AE$6:AE$271,MATCH(totalExpenditure!$A256,gDP!$B$6:$B$271))=0,"",INDEX([2]pivotTable!P$310:P$615,MATCH(totalExpenditure!$A256,[2]pivotTable!$A$310:$A$615,0))/100*INDEX(gDP!AE$6:AE$271,MATCH(totalExpenditure!$A256,gDP!$B$6:$B$271)))</f>
        <v>135099114500.00002</v>
      </c>
      <c r="BP256" s="77">
        <f>IF(INDEX([2]pivotTable!Q$310:Q$615,MATCH(totalExpenditure!$A256,[2]pivotTable!$A$310:$A$615,0))/100*INDEX(gDP!AF$6:AF$271,MATCH(totalExpenditure!$A256,gDP!$B$6:$B$271))=0,"",INDEX([2]pivotTable!Q$310:Q$615,MATCH(totalExpenditure!$A256,[2]pivotTable!$A$310:$A$615,0))/100*INDEX(gDP!AF$6:AF$271,MATCH(totalExpenditure!$A256,gDP!$B$6:$B$271)))</f>
        <v>147113014500</v>
      </c>
      <c r="BQ256" s="77">
        <f>IF(INDEX([2]pivotTable!R$310:R$615,MATCH(totalExpenditure!$A256,[2]pivotTable!$A$310:$A$615,0))/100*INDEX(gDP!AG$6:AG$271,MATCH(totalExpenditure!$A256,gDP!$B$6:$B$271))=0,"",INDEX([2]pivotTable!R$310:R$615,MATCH(totalExpenditure!$A256,[2]pivotTable!$A$310:$A$615,0))/100*INDEX(gDP!AG$6:AG$271,MATCH(totalExpenditure!$A256,gDP!$B$6:$B$271)))</f>
        <v>162329578000</v>
      </c>
      <c r="BR256" s="77">
        <f>IF(INDEX([2]pivotTable!S$310:S$615,MATCH(totalExpenditure!$A256,[2]pivotTable!$A$310:$A$615,0))/100*INDEX(gDP!AH$6:AH$271,MATCH(totalExpenditure!$A256,gDP!$B$6:$B$271))=0,"",INDEX([2]pivotTable!S$310:S$615,MATCH(totalExpenditure!$A256,[2]pivotTable!$A$310:$A$615,0))/100*INDEX(gDP!AH$6:AH$271,MATCH(totalExpenditure!$A256,gDP!$B$6:$B$271)))</f>
        <v>183351350000</v>
      </c>
      <c r="BS256" s="77">
        <f>IF(INDEX([2]pivotTable!T$310:T$615,MATCH(totalExpenditure!$A256,[2]pivotTable!$A$310:$A$615,0))/100*INDEX(gDP!AI$6:AI$271,MATCH(totalExpenditure!$A256,gDP!$B$6:$B$271))=0,"",INDEX([2]pivotTable!T$310:T$615,MATCH(totalExpenditure!$A256,[2]pivotTable!$A$310:$A$615,0))/100*INDEX(gDP!AI$6:AI$271,MATCH(totalExpenditure!$A256,gDP!$B$6:$B$271)))</f>
        <v>203343210400</v>
      </c>
      <c r="BT256" s="77">
        <f>IF(INDEX([2]pivotTable!U$310:U$615,MATCH(totalExpenditure!$A256,[2]pivotTable!$A$310:$A$615,0))/100*INDEX(gDP!AJ$6:AJ$271,MATCH(totalExpenditure!$A256,gDP!$B$6:$B$271))=0,"",INDEX([2]pivotTable!U$310:U$615,MATCH(totalExpenditure!$A256,[2]pivotTable!$A$310:$A$615,0))/100*INDEX(gDP!AJ$6:AJ$271,MATCH(totalExpenditure!$A256,gDP!$B$6:$B$271)))</f>
        <v>221692644000.00003</v>
      </c>
      <c r="BU256" s="77">
        <f>IF(INDEX([2]pivotTable!V$310:V$615,MATCH(totalExpenditure!$A256,[2]pivotTable!$A$310:$A$615,0))/100*INDEX(gDP!AK$6:AK$271,MATCH(totalExpenditure!$A256,gDP!$B$6:$B$271))=0,"",INDEX([2]pivotTable!V$310:V$615,MATCH(totalExpenditure!$A256,[2]pivotTable!$A$310:$A$615,0))/100*INDEX(gDP!AK$6:AK$271,MATCH(totalExpenditure!$A256,gDP!$B$6:$B$271)))</f>
        <v>240600066300</v>
      </c>
      <c r="BV256" s="77">
        <f>IF(INDEX([2]pivotTable!W$310:W$615,MATCH(totalExpenditure!$A256,[2]pivotTable!$A$310:$A$615,0))/100*INDEX(gDP!AL$6:AL$271,MATCH(totalExpenditure!$A256,gDP!$B$6:$B$271))=0,"",INDEX([2]pivotTable!W$310:W$615,MATCH(totalExpenditure!$A256,[2]pivotTable!$A$310:$A$615,0))/100*INDEX(gDP!AL$6:AL$271,MATCH(totalExpenditure!$A256,gDP!$B$6:$B$271)))</f>
        <v>259253530200</v>
      </c>
      <c r="BW256" s="77">
        <f>IF(INDEX([2]pivotTable!X$310:X$615,MATCH(totalExpenditure!$A256,[2]pivotTable!$A$310:$A$615,0))/100*INDEX(gDP!AM$6:AM$271,MATCH(totalExpenditure!$A256,gDP!$B$6:$B$271))=0,"",INDEX([2]pivotTable!X$310:X$615,MATCH(totalExpenditure!$A256,[2]pivotTable!$A$310:$A$615,0))/100*INDEX(gDP!AM$6:AM$271,MATCH(totalExpenditure!$A256,gDP!$B$6:$B$271)))</f>
        <v>277643691599.99994</v>
      </c>
      <c r="BX256" s="77">
        <f>IF(INDEX([2]pivotTable!Y$310:Y$615,MATCH(totalExpenditure!$A256,[2]pivotTable!$A$310:$A$615,0))/100*INDEX(gDP!AN$6:AN$271,MATCH(totalExpenditure!$A256,gDP!$B$6:$B$271))=0,"",INDEX([2]pivotTable!Y$310:Y$615,MATCH(totalExpenditure!$A256,[2]pivotTable!$A$310:$A$615,0))/100*INDEX(gDP!AN$6:AN$271,MATCH(totalExpenditure!$A256,gDP!$B$6:$B$271)))</f>
        <v>297950211000</v>
      </c>
      <c r="BY256" s="77">
        <f>IF(INDEX([2]pivotTable!Z$310:Z$615,MATCH(totalExpenditure!$A256,[2]pivotTable!$A$310:$A$615,0))/100*INDEX(gDP!AO$6:AO$271,MATCH(totalExpenditure!$A256,gDP!$B$6:$B$271))=0,"",INDEX([2]pivotTable!Z$310:Z$615,MATCH(totalExpenditure!$A256,[2]pivotTable!$A$310:$A$615,0))/100*INDEX(gDP!AO$6:AO$271,MATCH(totalExpenditure!$A256,gDP!$B$6:$B$271)))</f>
        <v>317273694600</v>
      </c>
      <c r="BZ256" s="77">
        <f>IF(INDEX([2]pivotTable!AA$310:AA$615,MATCH(totalExpenditure!$A256,[2]pivotTable!$A$310:$A$615,0))/100*INDEX(gDP!AP$6:AP$271,MATCH(totalExpenditure!$A256,gDP!$B$6:$B$271))=0,"",INDEX([2]pivotTable!AA$310:AA$615,MATCH(totalExpenditure!$A256,[2]pivotTable!$A$310:$A$615,0))/100*INDEX(gDP!AP$6:AP$271,MATCH(totalExpenditure!$A256,gDP!$B$6:$B$271)))</f>
        <v>337097793600</v>
      </c>
      <c r="CA256" s="77">
        <f>IF(INDEX([2]pivotTable!AB$310:AB$615,MATCH(totalExpenditure!$A256,[2]pivotTable!$A$310:$A$615,0))/100*INDEX(gDP!AQ$6:AQ$271,MATCH(totalExpenditure!$A256,gDP!$B$6:$B$271))=0,"",INDEX([2]pivotTable!AB$310:AB$615,MATCH(totalExpenditure!$A256,[2]pivotTable!$A$310:$A$615,0))/100*INDEX(gDP!AQ$6:AQ$271,MATCH(totalExpenditure!$A256,gDP!$B$6:$B$271)))</f>
        <v>359793834900</v>
      </c>
      <c r="CB256" s="77">
        <f>IF(INDEX([2]pivotTable!AC$310:AC$615,MATCH(totalExpenditure!$A256,[2]pivotTable!$A$310:$A$615,0))/100*INDEX(gDP!AR$6:AR$271,MATCH(totalExpenditure!$A256,gDP!$B$6:$B$271))=0,"",INDEX([2]pivotTable!AC$310:AC$615,MATCH(totalExpenditure!$A256,[2]pivotTable!$A$310:$A$615,0))/100*INDEX(gDP!AR$6:AR$271,MATCH(totalExpenditure!$A256,gDP!$B$6:$B$271)))</f>
        <v>391025583200</v>
      </c>
      <c r="CC256" s="77">
        <f>IF(INDEX([2]pivotTable!AD$310:AD$615,MATCH(totalExpenditure!$A256,[2]pivotTable!$A$310:$A$615,0))/100*INDEX(gDP!AS$6:AS$271,MATCH(totalExpenditure!$A256,gDP!$B$6:$B$271))=0,"",INDEX([2]pivotTable!AD$310:AD$615,MATCH(totalExpenditure!$A256,[2]pivotTable!$A$310:$A$615,0))/100*INDEX(gDP!AS$6:AS$271,MATCH(totalExpenditure!$A256,gDP!$B$6:$B$271)))</f>
        <v>421314127200</v>
      </c>
      <c r="CD256" s="77">
        <f>IF(INDEX([2]pivotTable!AE$310:AE$615,MATCH(totalExpenditure!$A256,[2]pivotTable!$A$310:$A$615,0))/100*INDEX(gDP!AT$6:AT$271,MATCH(totalExpenditure!$A256,gDP!$B$6:$B$271))=0,"",INDEX([2]pivotTable!AE$310:AE$615,MATCH(totalExpenditure!$A256,[2]pivotTable!$A$310:$A$615,0))/100*INDEX(gDP!AT$6:AT$271,MATCH(totalExpenditure!$A256,gDP!$B$6:$B$271)))</f>
        <v>452906561200.00006</v>
      </c>
      <c r="CE256" s="77">
        <f>IF(INDEX([2]pivotTable!AF$310:AF$615,MATCH(totalExpenditure!$A256,[2]pivotTable!$A$310:$A$615,0))/100*INDEX(gDP!AU$6:AU$271,MATCH(totalExpenditure!$A256,gDP!$B$6:$B$271))=0,"",INDEX([2]pivotTable!AF$310:AF$615,MATCH(totalExpenditure!$A256,[2]pivotTable!$A$310:$A$615,0))/100*INDEX(gDP!AU$6:AU$271,MATCH(totalExpenditure!$A256,gDP!$B$6:$B$271)))</f>
        <v>478694930400</v>
      </c>
      <c r="CF256" s="77">
        <f>IF(INDEX([2]pivotTable!AG$310:AG$615,MATCH(totalExpenditure!$A256,[2]pivotTable!$A$310:$A$615,0))/100*INDEX(gDP!AV$6:AV$271,MATCH(totalExpenditure!$A256,gDP!$B$6:$B$271))=0,"",INDEX([2]pivotTable!AG$310:AG$615,MATCH(totalExpenditure!$A256,[2]pivotTable!$A$310:$A$615,0))/100*INDEX(gDP!AV$6:AV$271,MATCH(totalExpenditure!$A256,gDP!$B$6:$B$271)))</f>
        <v>491481705000</v>
      </c>
      <c r="CG256" s="77">
        <f>IF(INDEX([2]pivotTable!AH$310:AH$615,MATCH(totalExpenditure!$A256,[2]pivotTable!$A$310:$A$615,0))/100*INDEX(gDP!AW$6:AW$271,MATCH(totalExpenditure!$A256,gDP!$B$6:$B$271))=0,"",INDEX([2]pivotTable!AH$310:AH$615,MATCH(totalExpenditure!$A256,[2]pivotTable!$A$310:$A$615,0))/100*INDEX(gDP!AW$6:AW$271,MATCH(totalExpenditure!$A256,gDP!$B$6:$B$271)))</f>
        <v>520452549600</v>
      </c>
      <c r="CH256" s="77">
        <f>IF(INDEX([2]pivotTable!AI$310:AI$615,MATCH(totalExpenditure!$A256,[2]pivotTable!$A$310:$A$615,0))/100*INDEX(gDP!AX$6:AX$271,MATCH(totalExpenditure!$A256,gDP!$B$6:$B$271))=0,"",INDEX([2]pivotTable!AI$310:AI$615,MATCH(totalExpenditure!$A256,[2]pivotTable!$A$310:$A$615,0))/100*INDEX(gDP!AX$6:AX$271,MATCH(totalExpenditure!$A256,gDP!$B$6:$B$271)))</f>
        <v>548950193700</v>
      </c>
      <c r="CI256" s="77">
        <f>IF(INDEX([2]pivotTable!AJ$310:AJ$615,MATCH(totalExpenditure!$A256,[2]pivotTable!$A$310:$A$615,0))/100*INDEX(gDP!AY$6:AY$271,MATCH(totalExpenditure!$A256,gDP!$B$6:$B$271))=0,"",INDEX([2]pivotTable!AJ$310:AJ$615,MATCH(totalExpenditure!$A256,[2]pivotTable!$A$310:$A$615,0))/100*INDEX(gDP!AY$6:AY$271,MATCH(totalExpenditure!$A256,gDP!$B$6:$B$271)))</f>
        <v>580254486000</v>
      </c>
      <c r="CJ256" s="77">
        <f>IF(INDEX([2]pivotTable!AK$310:AK$615,MATCH(totalExpenditure!$A256,[2]pivotTable!$A$310:$A$615,0))/100*INDEX(gDP!AZ$6:AZ$271,MATCH(totalExpenditure!$A256,gDP!$B$6:$B$271))=0,"",INDEX([2]pivotTable!AK$310:AK$615,MATCH(totalExpenditure!$A256,[2]pivotTable!$A$310:$A$615,0))/100*INDEX(gDP!AZ$6:AZ$271,MATCH(totalExpenditure!$A256,gDP!$B$6:$B$271)))</f>
        <v>620944381200</v>
      </c>
      <c r="CK256" s="77">
        <f>IF(INDEX([2]pivotTable!AL$310:AL$615,MATCH(totalExpenditure!$A256,[2]pivotTable!$A$310:$A$615,0))/100*INDEX(gDP!BA$6:BA$271,MATCH(totalExpenditure!$A256,gDP!$B$6:$B$271))=0,"",INDEX([2]pivotTable!AL$310:AL$615,MATCH(totalExpenditure!$A256,[2]pivotTable!$A$310:$A$615,0))/100*INDEX(gDP!BA$6:BA$271,MATCH(totalExpenditure!$A256,gDP!$B$6:$B$271)))</f>
        <v>663166803800</v>
      </c>
      <c r="CL256" s="77">
        <f>IF(INDEX([2]pivotTable!AM$310:AM$615,MATCH(totalExpenditure!$A256,[2]pivotTable!$A$310:$A$615,0))/100*INDEX(gDP!BB$6:BB$271,MATCH(totalExpenditure!$A256,gDP!$B$6:$B$271))=0,"",INDEX([2]pivotTable!AM$310:AM$615,MATCH(totalExpenditure!$A256,[2]pivotTable!$A$310:$A$615,0))/100*INDEX(gDP!BB$6:BB$271,MATCH(totalExpenditure!$A256,gDP!$B$6:$B$271)))</f>
        <v>676125728900</v>
      </c>
      <c r="CM256" s="77">
        <f>IF(INDEX([2]pivotTable!AN$310:AN$615,MATCH(totalExpenditure!$A256,[2]pivotTable!$A$310:$A$615,0))/100*INDEX(gDP!BC$6:BC$271,MATCH(totalExpenditure!$A256,gDP!$B$6:$B$271))=0,"",INDEX([2]pivotTable!AN$310:AN$615,MATCH(totalExpenditure!$A256,[2]pivotTable!$A$310:$A$615,0))/100*INDEX(gDP!BC$6:BC$271,MATCH(totalExpenditure!$A256,gDP!$B$6:$B$271)))</f>
        <v>686233077599.99988</v>
      </c>
      <c r="CN256" s="77">
        <f>IF(INDEX([2]pivotTable!AO$310:AO$615,MATCH(totalExpenditure!$A256,[2]pivotTable!$A$310:$A$615,0))/100*INDEX(gDP!BD$6:BD$271,MATCH(totalExpenditure!$A256,gDP!$B$6:$B$271))=0,"",INDEX([2]pivotTable!AO$310:AO$615,MATCH(totalExpenditure!$A256,[2]pivotTable!$A$310:$A$615,0))/100*INDEX(gDP!BD$6:BD$271,MATCH(totalExpenditure!$A256,gDP!$B$6:$B$271)))</f>
        <v>686388208000.00012</v>
      </c>
      <c r="CO256" s="77">
        <f>IF(INDEX([2]pivotTable!AP$310:AP$615,MATCH(totalExpenditure!$A256,[2]pivotTable!$A$310:$A$615,0))/100*INDEX(gDP!BE$6:BE$271,MATCH(totalExpenditure!$A256,gDP!$B$6:$B$271))=0,"",INDEX([2]pivotTable!AP$310:AP$615,MATCH(totalExpenditure!$A256,[2]pivotTable!$A$310:$A$615,0))/100*INDEX(gDP!BE$6:BE$271,MATCH(totalExpenditure!$A256,gDP!$B$6:$B$271)))</f>
        <v>685917533999.99988</v>
      </c>
      <c r="CP256" s="77">
        <f>IF(INDEX([2]pivotTable!AQ$310:AQ$615,MATCH(totalExpenditure!$A256,[2]pivotTable!$A$310:$A$615,0))/100*INDEX(gDP!BF$6:BF$271,MATCH(totalExpenditure!$A256,gDP!$B$6:$B$271))=0,"",INDEX([2]pivotTable!AQ$310:AQ$615,MATCH(totalExpenditure!$A256,[2]pivotTable!$A$310:$A$615,0))/100*INDEX(gDP!BF$6:BF$271,MATCH(totalExpenditure!$A256,gDP!$B$6:$B$271)))</f>
        <v>698860276200</v>
      </c>
      <c r="CQ256" s="77">
        <f>IF(INDEX([2]pivotTable!AR$310:AR$615,MATCH(totalExpenditure!$A256,[2]pivotTable!$A$310:$A$615,0))/100*INDEX(gDP!BG$6:BG$271,MATCH(totalExpenditure!$A256,gDP!$B$6:$B$271))=0,"",INDEX([2]pivotTable!AR$310:AR$615,MATCH(totalExpenditure!$A256,[2]pivotTable!$A$310:$A$615,0))/100*INDEX(gDP!BG$6:BG$271,MATCH(totalExpenditure!$A256,gDP!$B$6:$B$271)))</f>
        <v>720172844200</v>
      </c>
      <c r="CR256" s="77">
        <f>IF(INDEX([2]pivotTable!AS$310:AS$615,MATCH(totalExpenditure!$A256,[2]pivotTable!$A$310:$A$615,0))/100*INDEX(gDP!BH$6:BH$271,MATCH(totalExpenditure!$A256,gDP!$B$6:$B$271))=0,"",INDEX([2]pivotTable!AS$310:AS$615,MATCH(totalExpenditure!$A256,[2]pivotTable!$A$310:$A$615,0))/100*INDEX(gDP!BH$6:BH$271,MATCH(totalExpenditure!$A256,gDP!$B$6:$B$271)))</f>
        <v>742777771400</v>
      </c>
      <c r="CS256" s="77">
        <f>IF(INDEX([2]pivotTable!AT$310:AT$615,MATCH(totalExpenditure!$A256,[2]pivotTable!$A$310:$A$615,0))/100*INDEX(gDP!BI$6:BI$271,MATCH(totalExpenditure!$A256,gDP!$B$6:$B$271))=0,"",INDEX([2]pivotTable!AT$310:AT$615,MATCH(totalExpenditure!$A256,[2]pivotTable!$A$310:$A$615,0))/100*INDEX(gDP!BI$6:BI$271,MATCH(totalExpenditure!$A256,gDP!$B$6:$B$271)))</f>
        <v>761598976500</v>
      </c>
      <c r="CT256" s="77">
        <f>IF(INDEX([2]pivotTable!AU$310:AU$615,MATCH(totalExpenditure!$A256,[2]pivotTable!$A$310:$A$615,0))/100*INDEX(gDP!BJ$6:BJ$271,MATCH(totalExpenditure!$A256,gDP!$B$6:$B$271))=0,"",INDEX([2]pivotTable!AU$310:AU$615,MATCH(totalExpenditure!$A256,[2]pivotTable!$A$310:$A$615,0))/100*INDEX(gDP!BJ$6:BJ$271,MATCH(totalExpenditure!$A256,gDP!$B$6:$B$271)))</f>
        <v>780561659599.99988</v>
      </c>
      <c r="CU256" s="77">
        <f>IF(INDEX([2]pivotTable!AV$310:AV$615,MATCH(totalExpenditure!$A256,[2]pivotTable!$A$310:$A$615,0))/100*INDEX(gDP!BK$6:BK$271,MATCH(totalExpenditure!$A256,gDP!$B$6:$B$271))=0,"",INDEX([2]pivotTable!AV$310:AV$615,MATCH(totalExpenditure!$A256,[2]pivotTable!$A$310:$A$615,0))/100*INDEX(gDP!BK$6:BK$271,MATCH(totalExpenditure!$A256,gDP!$B$6:$B$271)))</f>
        <v>809735427200</v>
      </c>
      <c r="CV256" s="77">
        <f>IF(INDEX([2]pivotTable!AW$310:AW$615,MATCH(totalExpenditure!$A256,[2]pivotTable!$A$310:$A$615,0))/100*INDEX(gDP!BL$6:BL$271,MATCH(totalExpenditure!$A256,gDP!$B$6:$B$271))=0,"",INDEX([2]pivotTable!AW$310:AW$615,MATCH(totalExpenditure!$A256,[2]pivotTable!$A$310:$A$615,0))/100*INDEX(gDP!BL$6:BL$271,MATCH(totalExpenditure!$A256,gDP!$B$6:$B$271)))</f>
        <v>828573707500</v>
      </c>
      <c r="CW256" s="77">
        <f>IF(INDEX([2]pivotTable!AX$310:AX$615,MATCH(totalExpenditure!$A256,[2]pivotTable!$A$310:$A$615,0))/100*INDEX(gDP!BM$6:BM$271,MATCH(totalExpenditure!$A256,gDP!$B$6:$B$271))=0,"",INDEX([2]pivotTable!AX$310:AX$615,MATCH(totalExpenditure!$A256,[2]pivotTable!$A$310:$A$615,0))/100*INDEX(gDP!BM$6:BM$271,MATCH(totalExpenditure!$A256,gDP!$B$6:$B$271)))</f>
        <v>859314884999.99988</v>
      </c>
      <c r="CX256" s="77" t="str">
        <f>IF(INDEX([2]pivotTable!AY$310:AY$615,MATCH(totalExpenditure!$A256,[2]pivotTable!$A$310:$A$615,0))/100*INDEX(gDP!BN$6:BN$271,MATCH(totalExpenditure!$A256,gDP!$B$6:$B$271))=0,"",INDEX([2]pivotTable!AY$310:AY$615,MATCH(totalExpenditure!$A256,[2]pivotTable!$A$310:$A$615,0))/100*INDEX(gDP!BN$6:BN$271,MATCH(totalExpenditure!$A256,gDP!$B$6:$B$271)))</f>
        <v/>
      </c>
      <c r="CY256" s="77" t="str">
        <f>IF(INDEX([2]pivotTable!AZ$310:AZ$615,MATCH(totalExpenditure!$A256,[2]pivotTable!$A$310:$A$615,0))/100*INDEX(gDP!BO$6:BO$271,MATCH(totalExpenditure!$A256,gDP!$B$6:$B$271))=0,"",INDEX([2]pivotTable!AZ$310:AZ$615,MATCH(totalExpenditure!$A256,[2]pivotTable!$A$310:$A$615,0))/100*INDEX(gDP!BO$6:BO$271,MATCH(totalExpenditure!$A256,gDP!$B$6:$B$271)))</f>
        <v/>
      </c>
      <c r="CZ256" s="77">
        <f>IF(B256="","",IF(BA256="","",B256-B256+INDEX(gDP!Q$6:Q$271,MATCH(totalExpenditure!$A256,gDP!$B$6:$B$271))))</f>
        <v>1279110000000</v>
      </c>
      <c r="DA256" s="77">
        <f>IF(C256="","",IF(BB256="","",C256-C256+INDEX(gDP!R$6:R$271,MATCH(totalExpenditure!$A256,gDP!$B$6:$B$271))))</f>
        <v>1425376000000</v>
      </c>
      <c r="DB256" s="77">
        <f>IF(D256="","",IF(BC256="","",D256-D256+INDEX(gDP!S$6:S$271,MATCH(totalExpenditure!$A256,gDP!$B$6:$B$271))))</f>
        <v>1545243000000</v>
      </c>
      <c r="DC256" s="77">
        <f>IF(E256="","",IF(BD256="","",E256-E256+INDEX(gDP!T$6:T$271,MATCH(totalExpenditure!$A256,gDP!$B$6:$B$271))))</f>
        <v>1684904000000</v>
      </c>
      <c r="DD256" s="77">
        <f>IF(F256="","",IF(BE256="","",F256-F256+INDEX(gDP!U$6:U$271,MATCH(totalExpenditure!$A256,gDP!$B$6:$B$271))))</f>
        <v>1873412000000</v>
      </c>
      <c r="DE256" s="77">
        <f>IF(G256="","",IF(BF256="","",G256-G256+INDEX(gDP!V$6:V$271,MATCH(totalExpenditure!$A256,gDP!$B$6:$B$271))))</f>
        <v>2081826000000</v>
      </c>
      <c r="DF256" s="77">
        <f>IF(H256="","",IF(BG256="","",H256-H256+INDEX(gDP!W$6:W$271,MATCH(totalExpenditure!$A256,gDP!$B$6:$B$271))))</f>
        <v>2351599000000</v>
      </c>
      <c r="DG256" s="77">
        <f>IF(I256="","",IF(BH256="","",I256-I256+INDEX(gDP!X$6:X$271,MATCH(totalExpenditure!$A256,gDP!$B$6:$B$271))))</f>
        <v>2627333000000</v>
      </c>
      <c r="DH256" s="77">
        <f>IF(J256="","",IF(BI256="","",J256-J256+INDEX(gDP!Y$6:Y$271,MATCH(totalExpenditure!$A256,gDP!$B$6:$B$271))))</f>
        <v>2857307000000</v>
      </c>
      <c r="DI256" s="77">
        <f>IF(K256="","",IF(BJ256="","",K256-K256+INDEX(gDP!Z$6:Z$271,MATCH(totalExpenditure!$A256,gDP!$B$6:$B$271))))</f>
        <v>3207041000000</v>
      </c>
      <c r="DJ256" s="77">
        <f>IF(L256="","",IF(BK256="","",L256-L256+INDEX(gDP!AA$6:AA$271,MATCH(totalExpenditure!$A256,gDP!$B$6:$B$271))))</f>
        <v>3343789000000</v>
      </c>
      <c r="DK256" s="77">
        <f>IF(M256="","",IF(BL256="","",M256-M256+INDEX(gDP!AB$6:AB$271,MATCH(totalExpenditure!$A256,gDP!$B$6:$B$271))))</f>
        <v>3634038000000</v>
      </c>
      <c r="DL256" s="77">
        <f>IF(N256="","",IF(BM256="","",N256-N256+INDEX(gDP!AC$6:AC$271,MATCH(totalExpenditure!$A256,gDP!$B$6:$B$271))))</f>
        <v>4037613000000</v>
      </c>
      <c r="DM256" s="77">
        <f>IF(O256="","",IF(BN256="","",O256-O256+INDEX(gDP!AD$6:AD$271,MATCH(totalExpenditure!$A256,gDP!$B$6:$B$271))))</f>
        <v>4338979000000</v>
      </c>
      <c r="DN256" s="77">
        <f>IF(P256="","",IF(BO256="","",P256-P256+INDEX(gDP!AE$6:AE$271,MATCH(totalExpenditure!$A256,gDP!$B$6:$B$271))))</f>
        <v>4579631000000</v>
      </c>
      <c r="DO256" s="77">
        <f>IF(Q256="","",IF(BP256="","",Q256-Q256+INDEX(gDP!AF$6:AF$271,MATCH(totalExpenditure!$A256,gDP!$B$6:$B$271))))</f>
        <v>4855215000000</v>
      </c>
      <c r="DP256" s="77">
        <f>IF(R256="","",IF(BQ256="","",R256-R256+INDEX(gDP!AG$6:AG$271,MATCH(totalExpenditure!$A256,gDP!$B$6:$B$271))))</f>
        <v>5236438000000</v>
      </c>
      <c r="DQ256" s="77">
        <f>IF(S256="","",IF(BR256="","",S256-S256+INDEX(gDP!AH$6:AH$271,MATCH(totalExpenditure!$A256,gDP!$B$6:$B$271))))</f>
        <v>5641580000000</v>
      </c>
      <c r="DR256" s="77">
        <f>IF(T256="","",IF(BS256="","",T256-T256+INDEX(gDP!AI$6:AI$271,MATCH(totalExpenditure!$A256,gDP!$B$6:$B$271))))</f>
        <v>5963144000000</v>
      </c>
      <c r="DS256" s="77">
        <f>IF(U256="","",IF(BT256="","",U256-U256+INDEX(gDP!AJ$6:AJ$271,MATCH(totalExpenditure!$A256,gDP!$B$6:$B$271))))</f>
        <v>6158129000000</v>
      </c>
      <c r="DT256" s="77">
        <f>IF(V256="","",IF(BU256="","",V256-V256+INDEX(gDP!AK$6:AK$271,MATCH(totalExpenditure!$A256,gDP!$B$6:$B$271))))</f>
        <v>6520327000000</v>
      </c>
      <c r="DU256" s="77">
        <f>IF(W256="","",IF(BV256="","",W256-W256+INDEX(gDP!AL$6:AL$271,MATCH(totalExpenditure!$A256,gDP!$B$6:$B$271))))</f>
        <v>6858559000000</v>
      </c>
      <c r="DV256" s="77">
        <f>IF(X256="","",IF(BW256="","",X256-X256+INDEX(gDP!AM$6:AM$271,MATCH(totalExpenditure!$A256,gDP!$B$6:$B$271))))</f>
        <v>7287236000000</v>
      </c>
      <c r="DW256" s="77">
        <f>IF(Y256="","",IF(BX256="","",Y256-Y256+INDEX(gDP!AN$6:AN$271,MATCH(totalExpenditure!$A256,gDP!$B$6:$B$271))))</f>
        <v>7639749000000</v>
      </c>
      <c r="DX256" s="77">
        <f>IF(Z256="","",IF(BY256="","",Z256-Z256+INDEX(gDP!AO$6:AO$271,MATCH(totalExpenditure!$A256,gDP!$B$6:$B$271))))</f>
        <v>8073122000000</v>
      </c>
      <c r="DY256" s="77">
        <f>IF(AA256="","",IF(BZ256="","",AA256-AA256+INDEX(gDP!AP$6:AP$271,MATCH(totalExpenditure!$A256,gDP!$B$6:$B$271))))</f>
        <v>8577552000000</v>
      </c>
      <c r="DZ256" s="77">
        <f>IF(AB256="","",IF(CA256="","",AB256-AB256+INDEX(gDP!AQ$6:AQ$271,MATCH(totalExpenditure!$A256,gDP!$B$6:$B$271))))</f>
        <v>9062817000000</v>
      </c>
      <c r="EA256" s="77">
        <f>IF(AC256="","",IF(CB256="","",AC256-AC256+INDEX(gDP!AR$6:AR$271,MATCH(totalExpenditure!$A256,gDP!$B$6:$B$271))))</f>
        <v>9631172000000</v>
      </c>
      <c r="EB256" s="77">
        <f>IF(AD256="","",IF(CC256="","",AD256-AD256+INDEX(gDP!AS$6:AS$271,MATCH(totalExpenditure!$A256,gDP!$B$6:$B$271))))</f>
        <v>10250952000000</v>
      </c>
      <c r="EC256" s="77">
        <f>IF(AE256="","",IF(CD256="","",AE256-AE256+INDEX(gDP!AT$6:AT$271,MATCH(totalExpenditure!$A256,gDP!$B$6:$B$271))))</f>
        <v>10581929000000</v>
      </c>
      <c r="ED256" s="77">
        <f>IF(AF256="","",IF(CE256="","",AF256-AF256+INDEX(gDP!AU$6:AU$271,MATCH(totalExpenditure!$A256,gDP!$B$6:$B$271))))</f>
        <v>10929108000000</v>
      </c>
      <c r="EE256" s="77">
        <f>IF(AG256="","",IF(CF256="","",AG256-AG256+INDEX(gDP!AV$6:AV$271,MATCH(totalExpenditure!$A256,gDP!$B$6:$B$271))))</f>
        <v>11456450000000</v>
      </c>
      <c r="EF256" s="77">
        <f>IF(AH256="","",IF(CG256="","",AH256-AH256+INDEX(gDP!AW$6:AW$271,MATCH(totalExpenditure!$A256,gDP!$B$6:$B$271))))</f>
        <v>12217196000000</v>
      </c>
      <c r="EG256" s="77">
        <f>IF(AI256="","",IF(CH256="","",AI256-AI256+INDEX(gDP!AX$6:AX$271,MATCH(totalExpenditure!$A256,gDP!$B$6:$B$271))))</f>
        <v>13039197000000</v>
      </c>
      <c r="EH256" s="77">
        <f>IF(AJ256="","",IF(CI256="","",AJ256-AJ256+INDEX(gDP!AY$6:AY$271,MATCH(totalExpenditure!$A256,gDP!$B$6:$B$271))))</f>
        <v>13815583000000</v>
      </c>
      <c r="EI256" s="77">
        <f>IF(AK256="","",IF(CJ256="","",AK256-AK256+INDEX(gDP!AZ$6:AZ$271,MATCH(totalExpenditure!$A256,gDP!$B$6:$B$271))))</f>
        <v>14474228000000</v>
      </c>
      <c r="EJ256" s="77">
        <f>IF(AL256="","",IF(CK256="","",AL256-AL256+INDEX(gDP!BA$6:BA$271,MATCH(totalExpenditure!$A256,gDP!$B$6:$B$271))))</f>
        <v>14769862000000</v>
      </c>
      <c r="EK256" s="77">
        <f>IF(AM256="","",IF(CL256="","",AM256-AM256+INDEX(gDP!BB$6:BB$271,MATCH(totalExpenditure!$A256,gDP!$B$6:$B$271))))</f>
        <v>14478067000000</v>
      </c>
      <c r="EL256" s="77">
        <f>IF(AN256="","",IF(CM256="","",AN256-AN256+INDEX(gDP!BC$6:BC$271,MATCH(totalExpenditure!$A256,gDP!$B$6:$B$271))))</f>
        <v>15048971000000</v>
      </c>
      <c r="EM256" s="77">
        <f>IF(AO256="","",IF(CN256="","",AO256-AO256+INDEX(gDP!BD$6:BD$271,MATCH(totalExpenditure!$A256,gDP!$B$6:$B$271))))</f>
        <v>15599732000000</v>
      </c>
      <c r="EN256" s="77">
        <f>IF(AP256="","",IF(CO256="","",AP256-AP256+INDEX(gDP!BE$6:BE$271,MATCH(totalExpenditure!$A256,gDP!$B$6:$B$271))))</f>
        <v>16253970000000</v>
      </c>
      <c r="EO256" s="77">
        <f>IF(AQ256="","",IF(CP256="","",AQ256-AQ256+INDEX(gDP!BF$6:BF$271,MATCH(totalExpenditure!$A256,gDP!$B$6:$B$271))))</f>
        <v>16880683000000</v>
      </c>
      <c r="EP256" s="77">
        <f>IF(AR256="","",IF(CQ256="","",AR256-AR256+INDEX(gDP!BG$6:BG$271,MATCH(totalExpenditure!$A256,gDP!$B$6:$B$271))))</f>
        <v>17608138000000</v>
      </c>
      <c r="EQ256" s="77">
        <f>IF(AS256="","",IF(CR256="","",AS256-AS256+INDEX(gDP!BH$6:BH$271,MATCH(totalExpenditure!$A256,gDP!$B$6:$B$271))))</f>
        <v>18295019000000</v>
      </c>
      <c r="ER256" s="77">
        <f>IF(AT256="","",IF(CS256="","",AT256-AT256+INDEX(gDP!BI$6:BI$271,MATCH(totalExpenditure!$A256,gDP!$B$6:$B$271))))</f>
        <v>18804913000000</v>
      </c>
      <c r="ES256" s="77">
        <f>IF(AU256="","",IF(CT256="","",AU256-AU256+INDEX(gDP!BJ$6:BJ$271,MATCH(totalExpenditure!$A256,gDP!$B$6:$B$271))))</f>
        <v>19612102000000</v>
      </c>
      <c r="ET256" s="77">
        <f>IF(AV256="","",IF(CU256="","",AV256-AV256+INDEX(gDP!BK$6:BK$271,MATCH(totalExpenditure!$A256,gDP!$B$6:$B$271))))</f>
        <v>20656516000000</v>
      </c>
      <c r="EU256" s="77">
        <f>IF(AW256="","",IF(CV256="","",AW256-AW256+INDEX(gDP!BL$6:BL$271,MATCH(totalExpenditure!$A256,gDP!$B$6:$B$271))))</f>
        <v>21521395000000</v>
      </c>
      <c r="EV256" s="77">
        <f>IF(AX256="","",IF(CW256="","",AX256-AX256+INDEX(gDP!BM$6:BM$271,MATCH(totalExpenditure!$A256,gDP!$B$6:$B$271))))</f>
        <v>21322950000000</v>
      </c>
      <c r="EW256" s="77" t="str">
        <f>IF(AY256="","",IF(CX256="","",AY256-AY256+INDEX(gDP!BN$6:BN$271,MATCH(totalExpenditure!$A256,gDP!$B$6:$B$271))))</f>
        <v/>
      </c>
      <c r="EX256" s="77" t="str">
        <f>IF(AZ256="","",IF(CY256="","",AZ256-AZ256+INDEX(gDP!BO$6:BO$271,MATCH(totalExpenditure!$A256,gDP!$B$6:$B$271))))</f>
        <v/>
      </c>
    </row>
    <row r="257" spans="1:154" x14ac:dyDescent="0.35">
      <c r="A257" t="s">
        <v>723</v>
      </c>
      <c r="B257" s="77" t="str">
        <f>IF(INDEX([2]pivotTable!B$3:B$308,MATCH(totalExpenditure!$A257,[2]pivotTable!$A$3:$A$308,0))/100*INDEX(gDP!Q$6:Q$271,MATCH(totalExpenditure!$A257,gDP!$B$6:$B$271))=0,"",INDEX([2]pivotTable!B$3:B$308,MATCH(totalExpenditure!$A257,[2]pivotTable!$A$3:$A$308,0))/100*INDEX(gDP!Q$6:Q$271,MATCH(totalExpenditure!$A257,gDP!$B$6:$B$271)))</f>
        <v/>
      </c>
      <c r="C257" s="77" t="str">
        <f>IF(INDEX([2]pivotTable!C$3:C$308,MATCH(totalExpenditure!$A257,[2]pivotTable!$A$3:$A$308,0))/100*INDEX(gDP!R$6:R$271,MATCH(totalExpenditure!$A257,gDP!$B$6:$B$271))=0,"",INDEX([2]pivotTable!C$3:C$308,MATCH(totalExpenditure!$A257,[2]pivotTable!$A$3:$A$308,0))/100*INDEX(gDP!R$6:R$271,MATCH(totalExpenditure!$A257,gDP!$B$6:$B$271)))</f>
        <v/>
      </c>
      <c r="D257" s="77" t="str">
        <f>IF(INDEX([2]pivotTable!D$3:D$308,MATCH(totalExpenditure!$A257,[2]pivotTable!$A$3:$A$308,0))/100*INDEX(gDP!S$6:S$271,MATCH(totalExpenditure!$A257,gDP!$B$6:$B$271))=0,"",INDEX([2]pivotTable!D$3:D$308,MATCH(totalExpenditure!$A257,[2]pivotTable!$A$3:$A$308,0))/100*INDEX(gDP!S$6:S$271,MATCH(totalExpenditure!$A257,gDP!$B$6:$B$271)))</f>
        <v/>
      </c>
      <c r="E257" s="77" t="str">
        <f>IF(INDEX([2]pivotTable!E$3:E$308,MATCH(totalExpenditure!$A257,[2]pivotTable!$A$3:$A$308,0))/100*INDEX(gDP!T$6:T$271,MATCH(totalExpenditure!$A257,gDP!$B$6:$B$271))=0,"",INDEX([2]pivotTable!E$3:E$308,MATCH(totalExpenditure!$A257,[2]pivotTable!$A$3:$A$308,0))/100*INDEX(gDP!T$6:T$271,MATCH(totalExpenditure!$A257,gDP!$B$6:$B$271)))</f>
        <v/>
      </c>
      <c r="F257" s="77" t="str">
        <f>IF(INDEX([2]pivotTable!F$3:F$308,MATCH(totalExpenditure!$A257,[2]pivotTable!$A$3:$A$308,0))/100*INDEX(gDP!U$6:U$271,MATCH(totalExpenditure!$A257,gDP!$B$6:$B$271))=0,"",INDEX([2]pivotTable!F$3:F$308,MATCH(totalExpenditure!$A257,[2]pivotTable!$A$3:$A$308,0))/100*INDEX(gDP!U$6:U$271,MATCH(totalExpenditure!$A257,gDP!$B$6:$B$271)))</f>
        <v/>
      </c>
      <c r="G257" s="77" t="str">
        <f>IF(INDEX([2]pivotTable!G$3:G$308,MATCH(totalExpenditure!$A257,[2]pivotTable!$A$3:$A$308,0))/100*INDEX(gDP!V$6:V$271,MATCH(totalExpenditure!$A257,gDP!$B$6:$B$271))=0,"",INDEX([2]pivotTable!G$3:G$308,MATCH(totalExpenditure!$A257,[2]pivotTable!$A$3:$A$308,0))/100*INDEX(gDP!V$6:V$271,MATCH(totalExpenditure!$A257,gDP!$B$6:$B$271)))</f>
        <v/>
      </c>
      <c r="H257" s="77" t="str">
        <f>IF(INDEX([2]pivotTable!H$3:H$308,MATCH(totalExpenditure!$A257,[2]pivotTable!$A$3:$A$308,0))/100*INDEX(gDP!W$6:W$271,MATCH(totalExpenditure!$A257,gDP!$B$6:$B$271))=0,"",INDEX([2]pivotTable!H$3:H$308,MATCH(totalExpenditure!$A257,[2]pivotTable!$A$3:$A$308,0))/100*INDEX(gDP!W$6:W$271,MATCH(totalExpenditure!$A257,gDP!$B$6:$B$271)))</f>
        <v/>
      </c>
      <c r="I257" s="77" t="str">
        <f>IF(INDEX([2]pivotTable!I$3:I$308,MATCH(totalExpenditure!$A257,[2]pivotTable!$A$3:$A$308,0))/100*INDEX(gDP!X$6:X$271,MATCH(totalExpenditure!$A257,gDP!$B$6:$B$271))=0,"",INDEX([2]pivotTable!I$3:I$308,MATCH(totalExpenditure!$A257,[2]pivotTable!$A$3:$A$308,0))/100*INDEX(gDP!X$6:X$271,MATCH(totalExpenditure!$A257,gDP!$B$6:$B$271)))</f>
        <v/>
      </c>
      <c r="J257" s="77" t="str">
        <f>IF(INDEX([2]pivotTable!J$3:J$308,MATCH(totalExpenditure!$A257,[2]pivotTable!$A$3:$A$308,0))/100*INDEX(gDP!Y$6:Y$271,MATCH(totalExpenditure!$A257,gDP!$B$6:$B$271))=0,"",INDEX([2]pivotTable!J$3:J$308,MATCH(totalExpenditure!$A257,[2]pivotTable!$A$3:$A$308,0))/100*INDEX(gDP!Y$6:Y$271,MATCH(totalExpenditure!$A257,gDP!$B$6:$B$271)))</f>
        <v/>
      </c>
      <c r="K257" s="77" t="str">
        <f>IF(INDEX([2]pivotTable!K$3:K$308,MATCH(totalExpenditure!$A257,[2]pivotTable!$A$3:$A$308,0))/100*INDEX(gDP!Z$6:Z$271,MATCH(totalExpenditure!$A257,gDP!$B$6:$B$271))=0,"",INDEX([2]pivotTable!K$3:K$308,MATCH(totalExpenditure!$A257,[2]pivotTable!$A$3:$A$308,0))/100*INDEX(gDP!Z$6:Z$271,MATCH(totalExpenditure!$A257,gDP!$B$6:$B$271)))</f>
        <v/>
      </c>
      <c r="L257" s="77" t="str">
        <f>IF(INDEX([2]pivotTable!L$3:L$308,MATCH(totalExpenditure!$A257,[2]pivotTable!$A$3:$A$308,0))/100*INDEX(gDP!AA$6:AA$271,MATCH(totalExpenditure!$A257,gDP!$B$6:$B$271))=0,"",INDEX([2]pivotTable!L$3:L$308,MATCH(totalExpenditure!$A257,[2]pivotTable!$A$3:$A$308,0))/100*INDEX(gDP!AA$6:AA$271,MATCH(totalExpenditure!$A257,gDP!$B$6:$B$271)))</f>
        <v/>
      </c>
      <c r="M257" s="77" t="str">
        <f>IF(INDEX([2]pivotTable!M$3:M$308,MATCH(totalExpenditure!$A257,[2]pivotTable!$A$3:$A$308,0))/100*INDEX(gDP!AB$6:AB$271,MATCH(totalExpenditure!$A257,gDP!$B$6:$B$271))=0,"",INDEX([2]pivotTable!M$3:M$308,MATCH(totalExpenditure!$A257,[2]pivotTable!$A$3:$A$308,0))/100*INDEX(gDP!AB$6:AB$271,MATCH(totalExpenditure!$A257,gDP!$B$6:$B$271)))</f>
        <v/>
      </c>
      <c r="N257" s="77" t="str">
        <f>IF(INDEX([2]pivotTable!N$3:N$308,MATCH(totalExpenditure!$A257,[2]pivotTable!$A$3:$A$308,0))/100*INDEX(gDP!AC$6:AC$271,MATCH(totalExpenditure!$A257,gDP!$B$6:$B$271))=0,"",INDEX([2]pivotTable!N$3:N$308,MATCH(totalExpenditure!$A257,[2]pivotTable!$A$3:$A$308,0))/100*INDEX(gDP!AC$6:AC$271,MATCH(totalExpenditure!$A257,gDP!$B$6:$B$271)))</f>
        <v/>
      </c>
      <c r="O257" s="77" t="str">
        <f>IF(INDEX([2]pivotTable!O$3:O$308,MATCH(totalExpenditure!$A257,[2]pivotTable!$A$3:$A$308,0))/100*INDEX(gDP!AD$6:AD$271,MATCH(totalExpenditure!$A257,gDP!$B$6:$B$271))=0,"",INDEX([2]pivotTable!O$3:O$308,MATCH(totalExpenditure!$A257,[2]pivotTable!$A$3:$A$308,0))/100*INDEX(gDP!AD$6:AD$271,MATCH(totalExpenditure!$A257,gDP!$B$6:$B$271)))</f>
        <v/>
      </c>
      <c r="P257" s="77" t="str">
        <f>IF(INDEX([2]pivotTable!P$3:P$308,MATCH(totalExpenditure!$A257,[2]pivotTable!$A$3:$A$308,0))/100*INDEX(gDP!AE$6:AE$271,MATCH(totalExpenditure!$A257,gDP!$B$6:$B$271))=0,"",INDEX([2]pivotTable!P$3:P$308,MATCH(totalExpenditure!$A257,[2]pivotTable!$A$3:$A$308,0))/100*INDEX(gDP!AE$6:AE$271,MATCH(totalExpenditure!$A257,gDP!$B$6:$B$271)))</f>
        <v/>
      </c>
      <c r="Q257" s="77" t="str">
        <f>IF(INDEX([2]pivotTable!Q$3:Q$308,MATCH(totalExpenditure!$A257,[2]pivotTable!$A$3:$A$308,0))/100*INDEX(gDP!AF$6:AF$271,MATCH(totalExpenditure!$A257,gDP!$B$6:$B$271))=0,"",INDEX([2]pivotTable!Q$3:Q$308,MATCH(totalExpenditure!$A257,[2]pivotTable!$A$3:$A$308,0))/100*INDEX(gDP!AF$6:AF$271,MATCH(totalExpenditure!$A257,gDP!$B$6:$B$271)))</f>
        <v/>
      </c>
      <c r="R257" s="77" t="str">
        <f>IF(INDEX([2]pivotTable!R$3:R$308,MATCH(totalExpenditure!$A257,[2]pivotTable!$A$3:$A$308,0))/100*INDEX(gDP!AG$6:AG$271,MATCH(totalExpenditure!$A257,gDP!$B$6:$B$271))=0,"",INDEX([2]pivotTable!R$3:R$308,MATCH(totalExpenditure!$A257,[2]pivotTable!$A$3:$A$308,0))/100*INDEX(gDP!AG$6:AG$271,MATCH(totalExpenditure!$A257,gDP!$B$6:$B$271)))</f>
        <v/>
      </c>
      <c r="S257" s="77" t="str">
        <f>IF(INDEX([2]pivotTable!S$3:S$308,MATCH(totalExpenditure!$A257,[2]pivotTable!$A$3:$A$308,0))/100*INDEX(gDP!AH$6:AH$271,MATCH(totalExpenditure!$A257,gDP!$B$6:$B$271))=0,"",INDEX([2]pivotTable!S$3:S$308,MATCH(totalExpenditure!$A257,[2]pivotTable!$A$3:$A$308,0))/100*INDEX(gDP!AH$6:AH$271,MATCH(totalExpenditure!$A257,gDP!$B$6:$B$271)))</f>
        <v/>
      </c>
      <c r="T257" s="77" t="str">
        <f>IF(INDEX([2]pivotTable!T$3:T$308,MATCH(totalExpenditure!$A257,[2]pivotTable!$A$3:$A$308,0))/100*INDEX(gDP!AI$6:AI$271,MATCH(totalExpenditure!$A257,gDP!$B$6:$B$271))=0,"",INDEX([2]pivotTable!T$3:T$308,MATCH(totalExpenditure!$A257,[2]pivotTable!$A$3:$A$308,0))/100*INDEX(gDP!AI$6:AI$271,MATCH(totalExpenditure!$A257,gDP!$B$6:$B$271)))</f>
        <v/>
      </c>
      <c r="U257" s="77" t="str">
        <f>IF(INDEX([2]pivotTable!U$3:U$308,MATCH(totalExpenditure!$A257,[2]pivotTable!$A$3:$A$308,0))/100*INDEX(gDP!AJ$6:AJ$271,MATCH(totalExpenditure!$A257,gDP!$B$6:$B$271))=0,"",INDEX([2]pivotTable!U$3:U$308,MATCH(totalExpenditure!$A257,[2]pivotTable!$A$3:$A$308,0))/100*INDEX(gDP!AJ$6:AJ$271,MATCH(totalExpenditure!$A257,gDP!$B$6:$B$271)))</f>
        <v/>
      </c>
      <c r="V257" s="77" t="str">
        <f>IF(INDEX([2]pivotTable!V$3:V$308,MATCH(totalExpenditure!$A257,[2]pivotTable!$A$3:$A$308,0))/100*INDEX(gDP!AK$6:AK$271,MATCH(totalExpenditure!$A257,gDP!$B$6:$B$271))=0,"",INDEX([2]pivotTable!V$3:V$308,MATCH(totalExpenditure!$A257,[2]pivotTable!$A$3:$A$308,0))/100*INDEX(gDP!AK$6:AK$271,MATCH(totalExpenditure!$A257,gDP!$B$6:$B$271)))</f>
        <v/>
      </c>
      <c r="W257" s="77" t="str">
        <f>IF(INDEX([2]pivotTable!W$3:W$308,MATCH(totalExpenditure!$A257,[2]pivotTable!$A$3:$A$308,0))/100*INDEX(gDP!AL$6:AL$271,MATCH(totalExpenditure!$A257,gDP!$B$6:$B$271))=0,"",INDEX([2]pivotTable!W$3:W$308,MATCH(totalExpenditure!$A257,[2]pivotTable!$A$3:$A$308,0))/100*INDEX(gDP!AL$6:AL$271,MATCH(totalExpenditure!$A257,gDP!$B$6:$B$271)))</f>
        <v/>
      </c>
      <c r="X257" s="77" t="str">
        <f>IF(INDEX([2]pivotTable!X$3:X$308,MATCH(totalExpenditure!$A257,[2]pivotTable!$A$3:$A$308,0))/100*INDEX(gDP!AM$6:AM$271,MATCH(totalExpenditure!$A257,gDP!$B$6:$B$271))=0,"",INDEX([2]pivotTable!X$3:X$308,MATCH(totalExpenditure!$A257,[2]pivotTable!$A$3:$A$308,0))/100*INDEX(gDP!AM$6:AM$271,MATCH(totalExpenditure!$A257,gDP!$B$6:$B$271)))</f>
        <v/>
      </c>
      <c r="Y257" s="77" t="str">
        <f>IF(INDEX([2]pivotTable!Y$3:Y$308,MATCH(totalExpenditure!$A257,[2]pivotTable!$A$3:$A$308,0))/100*INDEX(gDP!AN$6:AN$271,MATCH(totalExpenditure!$A257,gDP!$B$6:$B$271))=0,"",INDEX([2]pivotTable!Y$3:Y$308,MATCH(totalExpenditure!$A257,[2]pivotTable!$A$3:$A$308,0))/100*INDEX(gDP!AN$6:AN$271,MATCH(totalExpenditure!$A257,gDP!$B$6:$B$271)))</f>
        <v/>
      </c>
      <c r="Z257" s="77" t="str">
        <f>IF(INDEX([2]pivotTable!Z$3:Z$308,MATCH(totalExpenditure!$A257,[2]pivotTable!$A$3:$A$308,0))/100*INDEX(gDP!AO$6:AO$271,MATCH(totalExpenditure!$A257,gDP!$B$6:$B$271))=0,"",INDEX([2]pivotTable!Z$3:Z$308,MATCH(totalExpenditure!$A257,[2]pivotTable!$A$3:$A$308,0))/100*INDEX(gDP!AO$6:AO$271,MATCH(totalExpenditure!$A257,gDP!$B$6:$B$271)))</f>
        <v/>
      </c>
      <c r="AA257" s="77" t="str">
        <f>IF(INDEX([2]pivotTable!AA$3:AA$308,MATCH(totalExpenditure!$A257,[2]pivotTable!$A$3:$A$308,0))/100*INDEX(gDP!AP$6:AP$271,MATCH(totalExpenditure!$A257,gDP!$B$6:$B$271))=0,"",INDEX([2]pivotTable!AA$3:AA$308,MATCH(totalExpenditure!$A257,[2]pivotTable!$A$3:$A$308,0))/100*INDEX(gDP!AP$6:AP$271,MATCH(totalExpenditure!$A257,gDP!$B$6:$B$271)))</f>
        <v/>
      </c>
      <c r="AB257" s="77" t="str">
        <f>IF(INDEX([2]pivotTable!AB$3:AB$308,MATCH(totalExpenditure!$A257,[2]pivotTable!$A$3:$A$308,0))/100*INDEX(gDP!AQ$6:AQ$271,MATCH(totalExpenditure!$A257,gDP!$B$6:$B$271))=0,"",INDEX([2]pivotTable!AB$3:AB$308,MATCH(totalExpenditure!$A257,[2]pivotTable!$A$3:$A$308,0))/100*INDEX(gDP!AQ$6:AQ$271,MATCH(totalExpenditure!$A257,gDP!$B$6:$B$271)))</f>
        <v/>
      </c>
      <c r="AC257" s="77" t="str">
        <f>IF(INDEX([2]pivotTable!AC$3:AC$308,MATCH(totalExpenditure!$A257,[2]pivotTable!$A$3:$A$308,0))/100*INDEX(gDP!AR$6:AR$271,MATCH(totalExpenditure!$A257,gDP!$B$6:$B$271))=0,"",INDEX([2]pivotTable!AC$3:AC$308,MATCH(totalExpenditure!$A257,[2]pivotTable!$A$3:$A$308,0))/100*INDEX(gDP!AR$6:AR$271,MATCH(totalExpenditure!$A257,gDP!$B$6:$B$271)))</f>
        <v/>
      </c>
      <c r="AD257" s="77" t="str">
        <f>IF(INDEX([2]pivotTable!AD$3:AD$308,MATCH(totalExpenditure!$A257,[2]pivotTable!$A$3:$A$308,0))/100*INDEX(gDP!AS$6:AS$271,MATCH(totalExpenditure!$A257,gDP!$B$6:$B$271))=0,"",INDEX([2]pivotTable!AD$3:AD$308,MATCH(totalExpenditure!$A257,[2]pivotTable!$A$3:$A$308,0))/100*INDEX(gDP!AS$6:AS$271,MATCH(totalExpenditure!$A257,gDP!$B$6:$B$271)))</f>
        <v/>
      </c>
      <c r="AE257" s="77" t="str">
        <f>IF(INDEX([2]pivotTable!AE$3:AE$308,MATCH(totalExpenditure!$A257,[2]pivotTable!$A$3:$A$308,0))/100*INDEX(gDP!AT$6:AT$271,MATCH(totalExpenditure!$A257,gDP!$B$6:$B$271))=0,"",INDEX([2]pivotTable!AE$3:AE$308,MATCH(totalExpenditure!$A257,[2]pivotTable!$A$3:$A$308,0))/100*INDEX(gDP!AT$6:AT$271,MATCH(totalExpenditure!$A257,gDP!$B$6:$B$271)))</f>
        <v/>
      </c>
      <c r="AF257" s="77" t="str">
        <f>IF(INDEX([2]pivotTable!AF$3:AF$308,MATCH(totalExpenditure!$A257,[2]pivotTable!$A$3:$A$308,0))/100*INDEX(gDP!AU$6:AU$271,MATCH(totalExpenditure!$A257,gDP!$B$6:$B$271))=0,"",INDEX([2]pivotTable!AF$3:AF$308,MATCH(totalExpenditure!$A257,[2]pivotTable!$A$3:$A$308,0))/100*INDEX(gDP!AU$6:AU$271,MATCH(totalExpenditure!$A257,gDP!$B$6:$B$271)))</f>
        <v/>
      </c>
      <c r="AG257" s="77" t="str">
        <f>IF(INDEX([2]pivotTable!AG$3:AG$308,MATCH(totalExpenditure!$A257,[2]pivotTable!$A$3:$A$308,0))/100*INDEX(gDP!AV$6:AV$271,MATCH(totalExpenditure!$A257,gDP!$B$6:$B$271))=0,"",INDEX([2]pivotTable!AG$3:AG$308,MATCH(totalExpenditure!$A257,[2]pivotTable!$A$3:$A$308,0))/100*INDEX(gDP!AV$6:AV$271,MATCH(totalExpenditure!$A257,gDP!$B$6:$B$271)))</f>
        <v/>
      </c>
      <c r="AH257" s="77" t="str">
        <f>IF(INDEX([2]pivotTable!AH$3:AH$308,MATCH(totalExpenditure!$A257,[2]pivotTable!$A$3:$A$308,0))/100*INDEX(gDP!AW$6:AW$271,MATCH(totalExpenditure!$A257,gDP!$B$6:$B$271))=0,"",INDEX([2]pivotTable!AH$3:AH$308,MATCH(totalExpenditure!$A257,[2]pivotTable!$A$3:$A$308,0))/100*INDEX(gDP!AW$6:AW$271,MATCH(totalExpenditure!$A257,gDP!$B$6:$B$271)))</f>
        <v/>
      </c>
      <c r="AI257" s="77" t="str">
        <f>IF(INDEX([2]pivotTable!AI$3:AI$308,MATCH(totalExpenditure!$A257,[2]pivotTable!$A$3:$A$308,0))/100*INDEX(gDP!AX$6:AX$271,MATCH(totalExpenditure!$A257,gDP!$B$6:$B$271))=0,"",INDEX([2]pivotTable!AI$3:AI$308,MATCH(totalExpenditure!$A257,[2]pivotTable!$A$3:$A$308,0))/100*INDEX(gDP!AX$6:AX$271,MATCH(totalExpenditure!$A257,gDP!$B$6:$B$271)))</f>
        <v/>
      </c>
      <c r="AJ257" s="77" t="str">
        <f>IF(INDEX([2]pivotTable!AJ$3:AJ$308,MATCH(totalExpenditure!$A257,[2]pivotTable!$A$3:$A$308,0))/100*INDEX(gDP!AY$6:AY$271,MATCH(totalExpenditure!$A257,gDP!$B$6:$B$271))=0,"",INDEX([2]pivotTable!AJ$3:AJ$308,MATCH(totalExpenditure!$A257,[2]pivotTable!$A$3:$A$308,0))/100*INDEX(gDP!AY$6:AY$271,MATCH(totalExpenditure!$A257,gDP!$B$6:$B$271)))</f>
        <v/>
      </c>
      <c r="AK257" s="77" t="str">
        <f>IF(INDEX([2]pivotTable!AK$3:AK$308,MATCH(totalExpenditure!$A257,[2]pivotTable!$A$3:$A$308,0))/100*INDEX(gDP!AZ$6:AZ$271,MATCH(totalExpenditure!$A257,gDP!$B$6:$B$271))=0,"",INDEX([2]pivotTable!AK$3:AK$308,MATCH(totalExpenditure!$A257,[2]pivotTable!$A$3:$A$308,0))/100*INDEX(gDP!AZ$6:AZ$271,MATCH(totalExpenditure!$A257,gDP!$B$6:$B$271)))</f>
        <v/>
      </c>
      <c r="AL257" s="77" t="str">
        <f>IF(INDEX([2]pivotTable!AL$3:AL$308,MATCH(totalExpenditure!$A257,[2]pivotTable!$A$3:$A$308,0))/100*INDEX(gDP!BA$6:BA$271,MATCH(totalExpenditure!$A257,gDP!$B$6:$B$271))=0,"",INDEX([2]pivotTable!AL$3:AL$308,MATCH(totalExpenditure!$A257,[2]pivotTable!$A$3:$A$308,0))/100*INDEX(gDP!BA$6:BA$271,MATCH(totalExpenditure!$A257,gDP!$B$6:$B$271)))</f>
        <v/>
      </c>
      <c r="AM257" s="77" t="str">
        <f>IF(INDEX([2]pivotTable!AM$3:AM$308,MATCH(totalExpenditure!$A257,[2]pivotTable!$A$3:$A$308,0))/100*INDEX(gDP!BB$6:BB$271,MATCH(totalExpenditure!$A257,gDP!$B$6:$B$271))=0,"",INDEX([2]pivotTable!AM$3:AM$308,MATCH(totalExpenditure!$A257,[2]pivotTable!$A$3:$A$308,0))/100*INDEX(gDP!BB$6:BB$271,MATCH(totalExpenditure!$A257,gDP!$B$6:$B$271)))</f>
        <v/>
      </c>
      <c r="AN257" s="77" t="str">
        <f>IF(INDEX([2]pivotTable!AN$3:AN$308,MATCH(totalExpenditure!$A257,[2]pivotTable!$A$3:$A$308,0))/100*INDEX(gDP!BC$6:BC$271,MATCH(totalExpenditure!$A257,gDP!$B$6:$B$271))=0,"",INDEX([2]pivotTable!AN$3:AN$308,MATCH(totalExpenditure!$A257,[2]pivotTable!$A$3:$A$308,0))/100*INDEX(gDP!BC$6:BC$271,MATCH(totalExpenditure!$A257,gDP!$B$6:$B$271)))</f>
        <v/>
      </c>
      <c r="AO257" s="77" t="str">
        <f>IF(INDEX([2]pivotTable!AO$3:AO$308,MATCH(totalExpenditure!$A257,[2]pivotTable!$A$3:$A$308,0))/100*INDEX(gDP!BD$6:BD$271,MATCH(totalExpenditure!$A257,gDP!$B$6:$B$271))=0,"",INDEX([2]pivotTable!AO$3:AO$308,MATCH(totalExpenditure!$A257,[2]pivotTable!$A$3:$A$308,0))/100*INDEX(gDP!BD$6:BD$271,MATCH(totalExpenditure!$A257,gDP!$B$6:$B$271)))</f>
        <v/>
      </c>
      <c r="AP257" s="77" t="str">
        <f>IF(INDEX([2]pivotTable!AP$3:AP$308,MATCH(totalExpenditure!$A257,[2]pivotTable!$A$3:$A$308,0))/100*INDEX(gDP!BE$6:BE$271,MATCH(totalExpenditure!$A257,gDP!$B$6:$B$271))=0,"",INDEX([2]pivotTable!AP$3:AP$308,MATCH(totalExpenditure!$A257,[2]pivotTable!$A$3:$A$308,0))/100*INDEX(gDP!BE$6:BE$271,MATCH(totalExpenditure!$A257,gDP!$B$6:$B$271)))</f>
        <v/>
      </c>
      <c r="AQ257" s="77" t="str">
        <f>IF(INDEX([2]pivotTable!AQ$3:AQ$308,MATCH(totalExpenditure!$A257,[2]pivotTable!$A$3:$A$308,0))/100*INDEX(gDP!BF$6:BF$271,MATCH(totalExpenditure!$A257,gDP!$B$6:$B$271))=0,"",INDEX([2]pivotTable!AQ$3:AQ$308,MATCH(totalExpenditure!$A257,[2]pivotTable!$A$3:$A$308,0))/100*INDEX(gDP!BF$6:BF$271,MATCH(totalExpenditure!$A257,gDP!$B$6:$B$271)))</f>
        <v/>
      </c>
      <c r="AR257" s="77" t="str">
        <f>IF(INDEX([2]pivotTable!AR$3:AR$308,MATCH(totalExpenditure!$A257,[2]pivotTable!$A$3:$A$308,0))/100*INDEX(gDP!BG$6:BG$271,MATCH(totalExpenditure!$A257,gDP!$B$6:$B$271))=0,"",INDEX([2]pivotTable!AR$3:AR$308,MATCH(totalExpenditure!$A257,[2]pivotTable!$A$3:$A$308,0))/100*INDEX(gDP!BG$6:BG$271,MATCH(totalExpenditure!$A257,gDP!$B$6:$B$271)))</f>
        <v/>
      </c>
      <c r="AS257" s="77" t="str">
        <f>IF(INDEX([2]pivotTable!AS$3:AS$308,MATCH(totalExpenditure!$A257,[2]pivotTable!$A$3:$A$308,0))/100*INDEX(gDP!BH$6:BH$271,MATCH(totalExpenditure!$A257,gDP!$B$6:$B$271))=0,"",INDEX([2]pivotTable!AS$3:AS$308,MATCH(totalExpenditure!$A257,[2]pivotTable!$A$3:$A$308,0))/100*INDEX(gDP!BH$6:BH$271,MATCH(totalExpenditure!$A257,gDP!$B$6:$B$271)))</f>
        <v/>
      </c>
      <c r="AT257" s="77" t="str">
        <f>IF(INDEX([2]pivotTable!AT$3:AT$308,MATCH(totalExpenditure!$A257,[2]pivotTable!$A$3:$A$308,0))/100*INDEX(gDP!BI$6:BI$271,MATCH(totalExpenditure!$A257,gDP!$B$6:$B$271))=0,"",INDEX([2]pivotTable!AT$3:AT$308,MATCH(totalExpenditure!$A257,[2]pivotTable!$A$3:$A$308,0))/100*INDEX(gDP!BI$6:BI$271,MATCH(totalExpenditure!$A257,gDP!$B$6:$B$271)))</f>
        <v/>
      </c>
      <c r="AU257" s="77" t="str">
        <f>IF(INDEX([2]pivotTable!AU$3:AU$308,MATCH(totalExpenditure!$A257,[2]pivotTable!$A$3:$A$308,0))/100*INDEX(gDP!BJ$6:BJ$271,MATCH(totalExpenditure!$A257,gDP!$B$6:$B$271))=0,"",INDEX([2]pivotTable!AU$3:AU$308,MATCH(totalExpenditure!$A257,[2]pivotTable!$A$3:$A$308,0))/100*INDEX(gDP!BJ$6:BJ$271,MATCH(totalExpenditure!$A257,gDP!$B$6:$B$271)))</f>
        <v/>
      </c>
      <c r="AV257" s="77" t="str">
        <f>IF(INDEX([2]pivotTable!AV$3:AV$308,MATCH(totalExpenditure!$A257,[2]pivotTable!$A$3:$A$308,0))/100*INDEX(gDP!BK$6:BK$271,MATCH(totalExpenditure!$A257,gDP!$B$6:$B$271))=0,"",INDEX([2]pivotTable!AV$3:AV$308,MATCH(totalExpenditure!$A257,[2]pivotTable!$A$3:$A$308,0))/100*INDEX(gDP!BK$6:BK$271,MATCH(totalExpenditure!$A257,gDP!$B$6:$B$271)))</f>
        <v/>
      </c>
      <c r="AW257" s="77" t="str">
        <f>IF(INDEX([2]pivotTable!AW$3:AW$308,MATCH(totalExpenditure!$A257,[2]pivotTable!$A$3:$A$308,0))/100*INDEX(gDP!BL$6:BL$271,MATCH(totalExpenditure!$A257,gDP!$B$6:$B$271))=0,"",INDEX([2]pivotTable!AW$3:AW$308,MATCH(totalExpenditure!$A257,[2]pivotTable!$A$3:$A$308,0))/100*INDEX(gDP!BL$6:BL$271,MATCH(totalExpenditure!$A257,gDP!$B$6:$B$271)))</f>
        <v/>
      </c>
      <c r="AX257" s="77" t="str">
        <f>IF(INDEX([2]pivotTable!AX$3:AX$308,MATCH(totalExpenditure!$A257,[2]pivotTable!$A$3:$A$308,0))/100*INDEX(gDP!BM$6:BM$271,MATCH(totalExpenditure!$A257,gDP!$B$6:$B$271))=0,"",INDEX([2]pivotTable!AX$3:AX$308,MATCH(totalExpenditure!$A257,[2]pivotTable!$A$3:$A$308,0))/100*INDEX(gDP!BM$6:BM$271,MATCH(totalExpenditure!$A257,gDP!$B$6:$B$271)))</f>
        <v/>
      </c>
      <c r="AY257" s="77" t="str">
        <f>IF(INDEX([2]pivotTable!AY$3:AY$308,MATCH(totalExpenditure!$A257,[2]pivotTable!$A$3:$A$308,0))/100*INDEX(gDP!BN$6:BN$271,MATCH(totalExpenditure!$A257,gDP!$B$6:$B$271))=0,"",INDEX([2]pivotTable!AY$3:AY$308,MATCH(totalExpenditure!$A257,[2]pivotTable!$A$3:$A$308,0))/100*INDEX(gDP!BN$6:BN$271,MATCH(totalExpenditure!$A257,gDP!$B$6:$B$271)))</f>
        <v/>
      </c>
      <c r="AZ257" s="77" t="str">
        <f>IF(INDEX([2]pivotTable!AZ$3:AZ$308,MATCH(totalExpenditure!$A257,[2]pivotTable!$A$3:$A$308,0))/100*INDEX(gDP!BO$6:BO$271,MATCH(totalExpenditure!$A257,gDP!$B$6:$B$271))=0,"",INDEX([2]pivotTable!AZ$3:AZ$308,MATCH(totalExpenditure!$A257,[2]pivotTable!$A$3:$A$308,0))/100*INDEX(gDP!BO$6:BO$271,MATCH(totalExpenditure!$A257,gDP!$B$6:$B$271)))</f>
        <v/>
      </c>
      <c r="BA257" s="77" t="str">
        <f>IF(INDEX([2]pivotTable!B$310:B$615,MATCH(totalExpenditure!$A257,[2]pivotTable!$A$310:$A$615,0))/100*INDEX(gDP!Q$6:Q$271,MATCH(totalExpenditure!$A257,gDP!$B$6:$B$271))=0,"",INDEX([2]pivotTable!B$310:B$615,MATCH(totalExpenditure!$A257,[2]pivotTable!$A$310:$A$615,0))/100*INDEX(gDP!Q$6:Q$271,MATCH(totalExpenditure!$A257,gDP!$B$6:$B$271)))</f>
        <v/>
      </c>
      <c r="BB257" s="77" t="str">
        <f>IF(INDEX([2]pivotTable!C$310:C$615,MATCH(totalExpenditure!$A257,[2]pivotTable!$A$310:$A$615,0))/100*INDEX(gDP!R$6:R$271,MATCH(totalExpenditure!$A257,gDP!$B$6:$B$271))=0,"",INDEX([2]pivotTable!C$310:C$615,MATCH(totalExpenditure!$A257,[2]pivotTable!$A$310:$A$615,0))/100*INDEX(gDP!R$6:R$271,MATCH(totalExpenditure!$A257,gDP!$B$6:$B$271)))</f>
        <v/>
      </c>
      <c r="BC257" s="77" t="str">
        <f>IF(INDEX([2]pivotTable!D$310:D$615,MATCH(totalExpenditure!$A257,[2]pivotTable!$A$310:$A$615,0))/100*INDEX(gDP!S$6:S$271,MATCH(totalExpenditure!$A257,gDP!$B$6:$B$271))=0,"",INDEX([2]pivotTable!D$310:D$615,MATCH(totalExpenditure!$A257,[2]pivotTable!$A$310:$A$615,0))/100*INDEX(gDP!S$6:S$271,MATCH(totalExpenditure!$A257,gDP!$B$6:$B$271)))</f>
        <v/>
      </c>
      <c r="BD257" s="77" t="str">
        <f>IF(INDEX([2]pivotTable!E$310:E$615,MATCH(totalExpenditure!$A257,[2]pivotTable!$A$310:$A$615,0))/100*INDEX(gDP!T$6:T$271,MATCH(totalExpenditure!$A257,gDP!$B$6:$B$271))=0,"",INDEX([2]pivotTable!E$310:E$615,MATCH(totalExpenditure!$A257,[2]pivotTable!$A$310:$A$615,0))/100*INDEX(gDP!T$6:T$271,MATCH(totalExpenditure!$A257,gDP!$B$6:$B$271)))</f>
        <v/>
      </c>
      <c r="BE257" s="77" t="str">
        <f>IF(INDEX([2]pivotTable!F$310:F$615,MATCH(totalExpenditure!$A257,[2]pivotTable!$A$310:$A$615,0))/100*INDEX(gDP!U$6:U$271,MATCH(totalExpenditure!$A257,gDP!$B$6:$B$271))=0,"",INDEX([2]pivotTable!F$310:F$615,MATCH(totalExpenditure!$A257,[2]pivotTable!$A$310:$A$615,0))/100*INDEX(gDP!U$6:U$271,MATCH(totalExpenditure!$A257,gDP!$B$6:$B$271)))</f>
        <v/>
      </c>
      <c r="BF257" s="77" t="str">
        <f>IF(INDEX([2]pivotTable!G$310:G$615,MATCH(totalExpenditure!$A257,[2]pivotTable!$A$310:$A$615,0))/100*INDEX(gDP!V$6:V$271,MATCH(totalExpenditure!$A257,gDP!$B$6:$B$271))=0,"",INDEX([2]pivotTable!G$310:G$615,MATCH(totalExpenditure!$A257,[2]pivotTable!$A$310:$A$615,0))/100*INDEX(gDP!V$6:V$271,MATCH(totalExpenditure!$A257,gDP!$B$6:$B$271)))</f>
        <v/>
      </c>
      <c r="BG257" s="77" t="str">
        <f>IF(INDEX([2]pivotTable!H$310:H$615,MATCH(totalExpenditure!$A257,[2]pivotTable!$A$310:$A$615,0))/100*INDEX(gDP!W$6:W$271,MATCH(totalExpenditure!$A257,gDP!$B$6:$B$271))=0,"",INDEX([2]pivotTable!H$310:H$615,MATCH(totalExpenditure!$A257,[2]pivotTable!$A$310:$A$615,0))/100*INDEX(gDP!W$6:W$271,MATCH(totalExpenditure!$A257,gDP!$B$6:$B$271)))</f>
        <v/>
      </c>
      <c r="BH257" s="77" t="str">
        <f>IF(INDEX([2]pivotTable!I$310:I$615,MATCH(totalExpenditure!$A257,[2]pivotTable!$A$310:$A$615,0))/100*INDEX(gDP!X$6:X$271,MATCH(totalExpenditure!$A257,gDP!$B$6:$B$271))=0,"",INDEX([2]pivotTable!I$310:I$615,MATCH(totalExpenditure!$A257,[2]pivotTable!$A$310:$A$615,0))/100*INDEX(gDP!X$6:X$271,MATCH(totalExpenditure!$A257,gDP!$B$6:$B$271)))</f>
        <v/>
      </c>
      <c r="BI257" s="77" t="str">
        <f>IF(INDEX([2]pivotTable!J$310:J$615,MATCH(totalExpenditure!$A257,[2]pivotTable!$A$310:$A$615,0))/100*INDEX(gDP!Y$6:Y$271,MATCH(totalExpenditure!$A257,gDP!$B$6:$B$271))=0,"",INDEX([2]pivotTable!J$310:J$615,MATCH(totalExpenditure!$A257,[2]pivotTable!$A$310:$A$615,0))/100*INDEX(gDP!Y$6:Y$271,MATCH(totalExpenditure!$A257,gDP!$B$6:$B$271)))</f>
        <v/>
      </c>
      <c r="BJ257" s="77" t="str">
        <f>IF(INDEX([2]pivotTable!K$310:K$615,MATCH(totalExpenditure!$A257,[2]pivotTable!$A$310:$A$615,0))/100*INDEX(gDP!Z$6:Z$271,MATCH(totalExpenditure!$A257,gDP!$B$6:$B$271))=0,"",INDEX([2]pivotTable!K$310:K$615,MATCH(totalExpenditure!$A257,[2]pivotTable!$A$310:$A$615,0))/100*INDEX(gDP!Z$6:Z$271,MATCH(totalExpenditure!$A257,gDP!$B$6:$B$271)))</f>
        <v/>
      </c>
      <c r="BK257" s="77" t="str">
        <f>IF(INDEX([2]pivotTable!L$310:L$615,MATCH(totalExpenditure!$A257,[2]pivotTable!$A$310:$A$615,0))/100*INDEX(gDP!AA$6:AA$271,MATCH(totalExpenditure!$A257,gDP!$B$6:$B$271))=0,"",INDEX([2]pivotTable!L$310:L$615,MATCH(totalExpenditure!$A257,[2]pivotTable!$A$310:$A$615,0))/100*INDEX(gDP!AA$6:AA$271,MATCH(totalExpenditure!$A257,gDP!$B$6:$B$271)))</f>
        <v/>
      </c>
      <c r="BL257" s="77" t="str">
        <f>IF(INDEX([2]pivotTable!M$310:M$615,MATCH(totalExpenditure!$A257,[2]pivotTable!$A$310:$A$615,0))/100*INDEX(gDP!AB$6:AB$271,MATCH(totalExpenditure!$A257,gDP!$B$6:$B$271))=0,"",INDEX([2]pivotTable!M$310:M$615,MATCH(totalExpenditure!$A257,[2]pivotTable!$A$310:$A$615,0))/100*INDEX(gDP!AB$6:AB$271,MATCH(totalExpenditure!$A257,gDP!$B$6:$B$271)))</f>
        <v/>
      </c>
      <c r="BM257" s="77" t="str">
        <f>IF(INDEX([2]pivotTable!N$310:N$615,MATCH(totalExpenditure!$A257,[2]pivotTable!$A$310:$A$615,0))/100*INDEX(gDP!AC$6:AC$271,MATCH(totalExpenditure!$A257,gDP!$B$6:$B$271))=0,"",INDEX([2]pivotTable!N$310:N$615,MATCH(totalExpenditure!$A257,[2]pivotTable!$A$310:$A$615,0))/100*INDEX(gDP!AC$6:AC$271,MATCH(totalExpenditure!$A257,gDP!$B$6:$B$271)))</f>
        <v/>
      </c>
      <c r="BN257" s="77" t="str">
        <f>IF(INDEX([2]pivotTable!O$310:O$615,MATCH(totalExpenditure!$A257,[2]pivotTable!$A$310:$A$615,0))/100*INDEX(gDP!AD$6:AD$271,MATCH(totalExpenditure!$A257,gDP!$B$6:$B$271))=0,"",INDEX([2]pivotTable!O$310:O$615,MATCH(totalExpenditure!$A257,[2]pivotTable!$A$310:$A$615,0))/100*INDEX(gDP!AD$6:AD$271,MATCH(totalExpenditure!$A257,gDP!$B$6:$B$271)))</f>
        <v/>
      </c>
      <c r="BO257" s="77" t="str">
        <f>IF(INDEX([2]pivotTable!P$310:P$615,MATCH(totalExpenditure!$A257,[2]pivotTable!$A$310:$A$615,0))/100*INDEX(gDP!AE$6:AE$271,MATCH(totalExpenditure!$A257,gDP!$B$6:$B$271))=0,"",INDEX([2]pivotTable!P$310:P$615,MATCH(totalExpenditure!$A257,[2]pivotTable!$A$310:$A$615,0))/100*INDEX(gDP!AE$6:AE$271,MATCH(totalExpenditure!$A257,gDP!$B$6:$B$271)))</f>
        <v/>
      </c>
      <c r="BP257" s="77" t="str">
        <f>IF(INDEX([2]pivotTable!Q$310:Q$615,MATCH(totalExpenditure!$A257,[2]pivotTable!$A$310:$A$615,0))/100*INDEX(gDP!AF$6:AF$271,MATCH(totalExpenditure!$A257,gDP!$B$6:$B$271))=0,"",INDEX([2]pivotTable!Q$310:Q$615,MATCH(totalExpenditure!$A257,[2]pivotTable!$A$310:$A$615,0))/100*INDEX(gDP!AF$6:AF$271,MATCH(totalExpenditure!$A257,gDP!$B$6:$B$271)))</f>
        <v/>
      </c>
      <c r="BQ257" s="77" t="str">
        <f>IF(INDEX([2]pivotTable!R$310:R$615,MATCH(totalExpenditure!$A257,[2]pivotTable!$A$310:$A$615,0))/100*INDEX(gDP!AG$6:AG$271,MATCH(totalExpenditure!$A257,gDP!$B$6:$B$271))=0,"",INDEX([2]pivotTable!R$310:R$615,MATCH(totalExpenditure!$A257,[2]pivotTable!$A$310:$A$615,0))/100*INDEX(gDP!AG$6:AG$271,MATCH(totalExpenditure!$A257,gDP!$B$6:$B$271)))</f>
        <v/>
      </c>
      <c r="BR257" s="77" t="str">
        <f>IF(INDEX([2]pivotTable!S$310:S$615,MATCH(totalExpenditure!$A257,[2]pivotTable!$A$310:$A$615,0))/100*INDEX(gDP!AH$6:AH$271,MATCH(totalExpenditure!$A257,gDP!$B$6:$B$271))=0,"",INDEX([2]pivotTable!S$310:S$615,MATCH(totalExpenditure!$A257,[2]pivotTable!$A$310:$A$615,0))/100*INDEX(gDP!AH$6:AH$271,MATCH(totalExpenditure!$A257,gDP!$B$6:$B$271)))</f>
        <v/>
      </c>
      <c r="BS257" s="77" t="str">
        <f>IF(INDEX([2]pivotTable!T$310:T$615,MATCH(totalExpenditure!$A257,[2]pivotTable!$A$310:$A$615,0))/100*INDEX(gDP!AI$6:AI$271,MATCH(totalExpenditure!$A257,gDP!$B$6:$B$271))=0,"",INDEX([2]pivotTable!T$310:T$615,MATCH(totalExpenditure!$A257,[2]pivotTable!$A$310:$A$615,0))/100*INDEX(gDP!AI$6:AI$271,MATCH(totalExpenditure!$A257,gDP!$B$6:$B$271)))</f>
        <v/>
      </c>
      <c r="BT257" s="77" t="str">
        <f>IF(INDEX([2]pivotTable!U$310:U$615,MATCH(totalExpenditure!$A257,[2]pivotTable!$A$310:$A$615,0))/100*INDEX(gDP!AJ$6:AJ$271,MATCH(totalExpenditure!$A257,gDP!$B$6:$B$271))=0,"",INDEX([2]pivotTable!U$310:U$615,MATCH(totalExpenditure!$A257,[2]pivotTable!$A$310:$A$615,0))/100*INDEX(gDP!AJ$6:AJ$271,MATCH(totalExpenditure!$A257,gDP!$B$6:$B$271)))</f>
        <v/>
      </c>
      <c r="BU257" s="77" t="str">
        <f>IF(INDEX([2]pivotTable!V$310:V$615,MATCH(totalExpenditure!$A257,[2]pivotTable!$A$310:$A$615,0))/100*INDEX(gDP!AK$6:AK$271,MATCH(totalExpenditure!$A257,gDP!$B$6:$B$271))=0,"",INDEX([2]pivotTable!V$310:V$615,MATCH(totalExpenditure!$A257,[2]pivotTable!$A$310:$A$615,0))/100*INDEX(gDP!AK$6:AK$271,MATCH(totalExpenditure!$A257,gDP!$B$6:$B$271)))</f>
        <v/>
      </c>
      <c r="BV257" s="77" t="str">
        <f>IF(INDEX([2]pivotTable!W$310:W$615,MATCH(totalExpenditure!$A257,[2]pivotTable!$A$310:$A$615,0))/100*INDEX(gDP!AL$6:AL$271,MATCH(totalExpenditure!$A257,gDP!$B$6:$B$271))=0,"",INDEX([2]pivotTable!W$310:W$615,MATCH(totalExpenditure!$A257,[2]pivotTable!$A$310:$A$615,0))/100*INDEX(gDP!AL$6:AL$271,MATCH(totalExpenditure!$A257,gDP!$B$6:$B$271)))</f>
        <v/>
      </c>
      <c r="BW257" s="77" t="str">
        <f>IF(INDEX([2]pivotTable!X$310:X$615,MATCH(totalExpenditure!$A257,[2]pivotTable!$A$310:$A$615,0))/100*INDEX(gDP!AM$6:AM$271,MATCH(totalExpenditure!$A257,gDP!$B$6:$B$271))=0,"",INDEX([2]pivotTable!X$310:X$615,MATCH(totalExpenditure!$A257,[2]pivotTable!$A$310:$A$615,0))/100*INDEX(gDP!AM$6:AM$271,MATCH(totalExpenditure!$A257,gDP!$B$6:$B$271)))</f>
        <v/>
      </c>
      <c r="BX257" s="77" t="str">
        <f>IF(INDEX([2]pivotTable!Y$310:Y$615,MATCH(totalExpenditure!$A257,[2]pivotTable!$A$310:$A$615,0))/100*INDEX(gDP!AN$6:AN$271,MATCH(totalExpenditure!$A257,gDP!$B$6:$B$271))=0,"",INDEX([2]pivotTable!Y$310:Y$615,MATCH(totalExpenditure!$A257,[2]pivotTable!$A$310:$A$615,0))/100*INDEX(gDP!AN$6:AN$271,MATCH(totalExpenditure!$A257,gDP!$B$6:$B$271)))</f>
        <v/>
      </c>
      <c r="BY257" s="77" t="str">
        <f>IF(INDEX([2]pivotTable!Z$310:Z$615,MATCH(totalExpenditure!$A257,[2]pivotTable!$A$310:$A$615,0))/100*INDEX(gDP!AO$6:AO$271,MATCH(totalExpenditure!$A257,gDP!$B$6:$B$271))=0,"",INDEX([2]pivotTable!Z$310:Z$615,MATCH(totalExpenditure!$A257,[2]pivotTable!$A$310:$A$615,0))/100*INDEX(gDP!AO$6:AO$271,MATCH(totalExpenditure!$A257,gDP!$B$6:$B$271)))</f>
        <v/>
      </c>
      <c r="BZ257" s="77" t="str">
        <f>IF(INDEX([2]pivotTable!AA$310:AA$615,MATCH(totalExpenditure!$A257,[2]pivotTable!$A$310:$A$615,0))/100*INDEX(gDP!AP$6:AP$271,MATCH(totalExpenditure!$A257,gDP!$B$6:$B$271))=0,"",INDEX([2]pivotTable!AA$310:AA$615,MATCH(totalExpenditure!$A257,[2]pivotTable!$A$310:$A$615,0))/100*INDEX(gDP!AP$6:AP$271,MATCH(totalExpenditure!$A257,gDP!$B$6:$B$271)))</f>
        <v/>
      </c>
      <c r="CA257" s="77" t="str">
        <f>IF(INDEX([2]pivotTable!AB$310:AB$615,MATCH(totalExpenditure!$A257,[2]pivotTable!$A$310:$A$615,0))/100*INDEX(gDP!AQ$6:AQ$271,MATCH(totalExpenditure!$A257,gDP!$B$6:$B$271))=0,"",INDEX([2]pivotTable!AB$310:AB$615,MATCH(totalExpenditure!$A257,[2]pivotTable!$A$310:$A$615,0))/100*INDEX(gDP!AQ$6:AQ$271,MATCH(totalExpenditure!$A257,gDP!$B$6:$B$271)))</f>
        <v/>
      </c>
      <c r="CB257" s="77" t="str">
        <f>IF(INDEX([2]pivotTable!AC$310:AC$615,MATCH(totalExpenditure!$A257,[2]pivotTable!$A$310:$A$615,0))/100*INDEX(gDP!AR$6:AR$271,MATCH(totalExpenditure!$A257,gDP!$B$6:$B$271))=0,"",INDEX([2]pivotTable!AC$310:AC$615,MATCH(totalExpenditure!$A257,[2]pivotTable!$A$310:$A$615,0))/100*INDEX(gDP!AR$6:AR$271,MATCH(totalExpenditure!$A257,gDP!$B$6:$B$271)))</f>
        <v/>
      </c>
      <c r="CC257" s="77" t="str">
        <f>IF(INDEX([2]pivotTable!AD$310:AD$615,MATCH(totalExpenditure!$A257,[2]pivotTable!$A$310:$A$615,0))/100*INDEX(gDP!AS$6:AS$271,MATCH(totalExpenditure!$A257,gDP!$B$6:$B$271))=0,"",INDEX([2]pivotTable!AD$310:AD$615,MATCH(totalExpenditure!$A257,[2]pivotTable!$A$310:$A$615,0))/100*INDEX(gDP!AS$6:AS$271,MATCH(totalExpenditure!$A257,gDP!$B$6:$B$271)))</f>
        <v/>
      </c>
      <c r="CD257" s="77" t="str">
        <f>IF(INDEX([2]pivotTable!AE$310:AE$615,MATCH(totalExpenditure!$A257,[2]pivotTable!$A$310:$A$615,0))/100*INDEX(gDP!AT$6:AT$271,MATCH(totalExpenditure!$A257,gDP!$B$6:$B$271))=0,"",INDEX([2]pivotTable!AE$310:AE$615,MATCH(totalExpenditure!$A257,[2]pivotTable!$A$310:$A$615,0))/100*INDEX(gDP!AT$6:AT$271,MATCH(totalExpenditure!$A257,gDP!$B$6:$B$271)))</f>
        <v/>
      </c>
      <c r="CE257" s="77" t="str">
        <f>IF(INDEX([2]pivotTable!AF$310:AF$615,MATCH(totalExpenditure!$A257,[2]pivotTable!$A$310:$A$615,0))/100*INDEX(gDP!AU$6:AU$271,MATCH(totalExpenditure!$A257,gDP!$B$6:$B$271))=0,"",INDEX([2]pivotTable!AF$310:AF$615,MATCH(totalExpenditure!$A257,[2]pivotTable!$A$310:$A$615,0))/100*INDEX(gDP!AU$6:AU$271,MATCH(totalExpenditure!$A257,gDP!$B$6:$B$271)))</f>
        <v/>
      </c>
      <c r="CF257" s="77" t="str">
        <f>IF(INDEX([2]pivotTable!AG$310:AG$615,MATCH(totalExpenditure!$A257,[2]pivotTable!$A$310:$A$615,0))/100*INDEX(gDP!AV$6:AV$271,MATCH(totalExpenditure!$A257,gDP!$B$6:$B$271))=0,"",INDEX([2]pivotTable!AG$310:AG$615,MATCH(totalExpenditure!$A257,[2]pivotTable!$A$310:$A$615,0))/100*INDEX(gDP!AV$6:AV$271,MATCH(totalExpenditure!$A257,gDP!$B$6:$B$271)))</f>
        <v/>
      </c>
      <c r="CG257" s="77" t="str">
        <f>IF(INDEX([2]pivotTable!AH$310:AH$615,MATCH(totalExpenditure!$A257,[2]pivotTable!$A$310:$A$615,0))/100*INDEX(gDP!AW$6:AW$271,MATCH(totalExpenditure!$A257,gDP!$B$6:$B$271))=0,"",INDEX([2]pivotTable!AH$310:AH$615,MATCH(totalExpenditure!$A257,[2]pivotTable!$A$310:$A$615,0))/100*INDEX(gDP!AW$6:AW$271,MATCH(totalExpenditure!$A257,gDP!$B$6:$B$271)))</f>
        <v/>
      </c>
      <c r="CH257" s="77" t="str">
        <f>IF(INDEX([2]pivotTable!AI$310:AI$615,MATCH(totalExpenditure!$A257,[2]pivotTable!$A$310:$A$615,0))/100*INDEX(gDP!AX$6:AX$271,MATCH(totalExpenditure!$A257,gDP!$B$6:$B$271))=0,"",INDEX([2]pivotTable!AI$310:AI$615,MATCH(totalExpenditure!$A257,[2]pivotTable!$A$310:$A$615,0))/100*INDEX(gDP!AX$6:AX$271,MATCH(totalExpenditure!$A257,gDP!$B$6:$B$271)))</f>
        <v/>
      </c>
      <c r="CI257" s="77" t="str">
        <f>IF(INDEX([2]pivotTable!AJ$310:AJ$615,MATCH(totalExpenditure!$A257,[2]pivotTable!$A$310:$A$615,0))/100*INDEX(gDP!AY$6:AY$271,MATCH(totalExpenditure!$A257,gDP!$B$6:$B$271))=0,"",INDEX([2]pivotTable!AJ$310:AJ$615,MATCH(totalExpenditure!$A257,[2]pivotTable!$A$310:$A$615,0))/100*INDEX(gDP!AY$6:AY$271,MATCH(totalExpenditure!$A257,gDP!$B$6:$B$271)))</f>
        <v/>
      </c>
      <c r="CJ257" s="77" t="str">
        <f>IF(INDEX([2]pivotTable!AK$310:AK$615,MATCH(totalExpenditure!$A257,[2]pivotTable!$A$310:$A$615,0))/100*INDEX(gDP!AZ$6:AZ$271,MATCH(totalExpenditure!$A257,gDP!$B$6:$B$271))=0,"",INDEX([2]pivotTable!AK$310:AK$615,MATCH(totalExpenditure!$A257,[2]pivotTable!$A$310:$A$615,0))/100*INDEX(gDP!AZ$6:AZ$271,MATCH(totalExpenditure!$A257,gDP!$B$6:$B$271)))</f>
        <v/>
      </c>
      <c r="CK257" s="77" t="str">
        <f>IF(INDEX([2]pivotTable!AL$310:AL$615,MATCH(totalExpenditure!$A257,[2]pivotTable!$A$310:$A$615,0))/100*INDEX(gDP!BA$6:BA$271,MATCH(totalExpenditure!$A257,gDP!$B$6:$B$271))=0,"",INDEX([2]pivotTable!AL$310:AL$615,MATCH(totalExpenditure!$A257,[2]pivotTable!$A$310:$A$615,0))/100*INDEX(gDP!BA$6:BA$271,MATCH(totalExpenditure!$A257,gDP!$B$6:$B$271)))</f>
        <v/>
      </c>
      <c r="CL257" s="77" t="str">
        <f>IF(INDEX([2]pivotTable!AM$310:AM$615,MATCH(totalExpenditure!$A257,[2]pivotTable!$A$310:$A$615,0))/100*INDEX(gDP!BB$6:BB$271,MATCH(totalExpenditure!$A257,gDP!$B$6:$B$271))=0,"",INDEX([2]pivotTable!AM$310:AM$615,MATCH(totalExpenditure!$A257,[2]pivotTable!$A$310:$A$615,0))/100*INDEX(gDP!BB$6:BB$271,MATCH(totalExpenditure!$A257,gDP!$B$6:$B$271)))</f>
        <v/>
      </c>
      <c r="CM257" s="77" t="str">
        <f>IF(INDEX([2]pivotTable!AN$310:AN$615,MATCH(totalExpenditure!$A257,[2]pivotTable!$A$310:$A$615,0))/100*INDEX(gDP!BC$6:BC$271,MATCH(totalExpenditure!$A257,gDP!$B$6:$B$271))=0,"",INDEX([2]pivotTable!AN$310:AN$615,MATCH(totalExpenditure!$A257,[2]pivotTable!$A$310:$A$615,0))/100*INDEX(gDP!BC$6:BC$271,MATCH(totalExpenditure!$A257,gDP!$B$6:$B$271)))</f>
        <v/>
      </c>
      <c r="CN257" s="77" t="str">
        <f>IF(INDEX([2]pivotTable!AO$310:AO$615,MATCH(totalExpenditure!$A257,[2]pivotTable!$A$310:$A$615,0))/100*INDEX(gDP!BD$6:BD$271,MATCH(totalExpenditure!$A257,gDP!$B$6:$B$271))=0,"",INDEX([2]pivotTable!AO$310:AO$615,MATCH(totalExpenditure!$A257,[2]pivotTable!$A$310:$A$615,0))/100*INDEX(gDP!BD$6:BD$271,MATCH(totalExpenditure!$A257,gDP!$B$6:$B$271)))</f>
        <v/>
      </c>
      <c r="CO257" s="77" t="str">
        <f>IF(INDEX([2]pivotTable!AP$310:AP$615,MATCH(totalExpenditure!$A257,[2]pivotTable!$A$310:$A$615,0))/100*INDEX(gDP!BE$6:BE$271,MATCH(totalExpenditure!$A257,gDP!$B$6:$B$271))=0,"",INDEX([2]pivotTable!AP$310:AP$615,MATCH(totalExpenditure!$A257,[2]pivotTable!$A$310:$A$615,0))/100*INDEX(gDP!BE$6:BE$271,MATCH(totalExpenditure!$A257,gDP!$B$6:$B$271)))</f>
        <v/>
      </c>
      <c r="CP257" s="77" t="str">
        <f>IF(INDEX([2]pivotTable!AQ$310:AQ$615,MATCH(totalExpenditure!$A257,[2]pivotTable!$A$310:$A$615,0))/100*INDEX(gDP!BF$6:BF$271,MATCH(totalExpenditure!$A257,gDP!$B$6:$B$271))=0,"",INDEX([2]pivotTable!AQ$310:AQ$615,MATCH(totalExpenditure!$A257,[2]pivotTable!$A$310:$A$615,0))/100*INDEX(gDP!BF$6:BF$271,MATCH(totalExpenditure!$A257,gDP!$B$6:$B$271)))</f>
        <v/>
      </c>
      <c r="CQ257" s="77" t="str">
        <f>IF(INDEX([2]pivotTable!AR$310:AR$615,MATCH(totalExpenditure!$A257,[2]pivotTable!$A$310:$A$615,0))/100*INDEX(gDP!BG$6:BG$271,MATCH(totalExpenditure!$A257,gDP!$B$6:$B$271))=0,"",INDEX([2]pivotTable!AR$310:AR$615,MATCH(totalExpenditure!$A257,[2]pivotTable!$A$310:$A$615,0))/100*INDEX(gDP!BG$6:BG$271,MATCH(totalExpenditure!$A257,gDP!$B$6:$B$271)))</f>
        <v/>
      </c>
      <c r="CR257" s="77" t="str">
        <f>IF(INDEX([2]pivotTable!AS$310:AS$615,MATCH(totalExpenditure!$A257,[2]pivotTable!$A$310:$A$615,0))/100*INDEX(gDP!BH$6:BH$271,MATCH(totalExpenditure!$A257,gDP!$B$6:$B$271))=0,"",INDEX([2]pivotTable!AS$310:AS$615,MATCH(totalExpenditure!$A257,[2]pivotTable!$A$310:$A$615,0))/100*INDEX(gDP!BH$6:BH$271,MATCH(totalExpenditure!$A257,gDP!$B$6:$B$271)))</f>
        <v/>
      </c>
      <c r="CS257" s="77" t="str">
        <f>IF(INDEX([2]pivotTable!AT$310:AT$615,MATCH(totalExpenditure!$A257,[2]pivotTable!$A$310:$A$615,0))/100*INDEX(gDP!BI$6:BI$271,MATCH(totalExpenditure!$A257,gDP!$B$6:$B$271))=0,"",INDEX([2]pivotTable!AT$310:AT$615,MATCH(totalExpenditure!$A257,[2]pivotTable!$A$310:$A$615,0))/100*INDEX(gDP!BI$6:BI$271,MATCH(totalExpenditure!$A257,gDP!$B$6:$B$271)))</f>
        <v/>
      </c>
      <c r="CT257" s="77" t="str">
        <f>IF(INDEX([2]pivotTable!AU$310:AU$615,MATCH(totalExpenditure!$A257,[2]pivotTable!$A$310:$A$615,0))/100*INDEX(gDP!BJ$6:BJ$271,MATCH(totalExpenditure!$A257,gDP!$B$6:$B$271))=0,"",INDEX([2]pivotTable!AU$310:AU$615,MATCH(totalExpenditure!$A257,[2]pivotTable!$A$310:$A$615,0))/100*INDEX(gDP!BJ$6:BJ$271,MATCH(totalExpenditure!$A257,gDP!$B$6:$B$271)))</f>
        <v/>
      </c>
      <c r="CU257" s="77" t="str">
        <f>IF(INDEX([2]pivotTable!AV$310:AV$615,MATCH(totalExpenditure!$A257,[2]pivotTable!$A$310:$A$615,0))/100*INDEX(gDP!BK$6:BK$271,MATCH(totalExpenditure!$A257,gDP!$B$6:$B$271))=0,"",INDEX([2]pivotTable!AV$310:AV$615,MATCH(totalExpenditure!$A257,[2]pivotTable!$A$310:$A$615,0))/100*INDEX(gDP!BK$6:BK$271,MATCH(totalExpenditure!$A257,gDP!$B$6:$B$271)))</f>
        <v/>
      </c>
      <c r="CV257" s="77" t="str">
        <f>IF(INDEX([2]pivotTable!AW$310:AW$615,MATCH(totalExpenditure!$A257,[2]pivotTable!$A$310:$A$615,0))/100*INDEX(gDP!BL$6:BL$271,MATCH(totalExpenditure!$A257,gDP!$B$6:$B$271))=0,"",INDEX([2]pivotTable!AW$310:AW$615,MATCH(totalExpenditure!$A257,[2]pivotTable!$A$310:$A$615,0))/100*INDEX(gDP!BL$6:BL$271,MATCH(totalExpenditure!$A257,gDP!$B$6:$B$271)))</f>
        <v/>
      </c>
      <c r="CW257" s="77" t="str">
        <f>IF(INDEX([2]pivotTable!AX$310:AX$615,MATCH(totalExpenditure!$A257,[2]pivotTable!$A$310:$A$615,0))/100*INDEX(gDP!BM$6:BM$271,MATCH(totalExpenditure!$A257,gDP!$B$6:$B$271))=0,"",INDEX([2]pivotTable!AX$310:AX$615,MATCH(totalExpenditure!$A257,[2]pivotTable!$A$310:$A$615,0))/100*INDEX(gDP!BM$6:BM$271,MATCH(totalExpenditure!$A257,gDP!$B$6:$B$271)))</f>
        <v/>
      </c>
      <c r="CX257" s="77" t="str">
        <f>IF(INDEX([2]pivotTable!AY$310:AY$615,MATCH(totalExpenditure!$A257,[2]pivotTable!$A$310:$A$615,0))/100*INDEX(gDP!BN$6:BN$271,MATCH(totalExpenditure!$A257,gDP!$B$6:$B$271))=0,"",INDEX([2]pivotTable!AY$310:AY$615,MATCH(totalExpenditure!$A257,[2]pivotTable!$A$310:$A$615,0))/100*INDEX(gDP!BN$6:BN$271,MATCH(totalExpenditure!$A257,gDP!$B$6:$B$271)))</f>
        <v/>
      </c>
      <c r="CY257" s="77" t="str">
        <f>IF(INDEX([2]pivotTable!AZ$310:AZ$615,MATCH(totalExpenditure!$A257,[2]pivotTable!$A$310:$A$615,0))/100*INDEX(gDP!BO$6:BO$271,MATCH(totalExpenditure!$A257,gDP!$B$6:$B$271))=0,"",INDEX([2]pivotTable!AZ$310:AZ$615,MATCH(totalExpenditure!$A257,[2]pivotTable!$A$310:$A$615,0))/100*INDEX(gDP!BO$6:BO$271,MATCH(totalExpenditure!$A257,gDP!$B$6:$B$271)))</f>
        <v/>
      </c>
      <c r="CZ257" s="77" t="str">
        <f>IF(B257="","",IF(BA257="","",B257-B257+INDEX(gDP!Q$6:Q$271,MATCH(totalExpenditure!$A257,gDP!$B$6:$B$271))))</f>
        <v/>
      </c>
      <c r="DA257" s="77" t="str">
        <f>IF(C257="","",IF(BB257="","",C257-C257+INDEX(gDP!R$6:R$271,MATCH(totalExpenditure!$A257,gDP!$B$6:$B$271))))</f>
        <v/>
      </c>
      <c r="DB257" s="77" t="str">
        <f>IF(D257="","",IF(BC257="","",D257-D257+INDEX(gDP!S$6:S$271,MATCH(totalExpenditure!$A257,gDP!$B$6:$B$271))))</f>
        <v/>
      </c>
      <c r="DC257" s="77" t="str">
        <f>IF(E257="","",IF(BD257="","",E257-E257+INDEX(gDP!T$6:T$271,MATCH(totalExpenditure!$A257,gDP!$B$6:$B$271))))</f>
        <v/>
      </c>
      <c r="DD257" s="77" t="str">
        <f>IF(F257="","",IF(BE257="","",F257-F257+INDEX(gDP!U$6:U$271,MATCH(totalExpenditure!$A257,gDP!$B$6:$B$271))))</f>
        <v/>
      </c>
      <c r="DE257" s="77" t="str">
        <f>IF(G257="","",IF(BF257="","",G257-G257+INDEX(gDP!V$6:V$271,MATCH(totalExpenditure!$A257,gDP!$B$6:$B$271))))</f>
        <v/>
      </c>
      <c r="DF257" s="77" t="str">
        <f>IF(H257="","",IF(BG257="","",H257-H257+INDEX(gDP!W$6:W$271,MATCH(totalExpenditure!$A257,gDP!$B$6:$B$271))))</f>
        <v/>
      </c>
      <c r="DG257" s="77" t="str">
        <f>IF(I257="","",IF(BH257="","",I257-I257+INDEX(gDP!X$6:X$271,MATCH(totalExpenditure!$A257,gDP!$B$6:$B$271))))</f>
        <v/>
      </c>
      <c r="DH257" s="77" t="str">
        <f>IF(J257="","",IF(BI257="","",J257-J257+INDEX(gDP!Y$6:Y$271,MATCH(totalExpenditure!$A257,gDP!$B$6:$B$271))))</f>
        <v/>
      </c>
      <c r="DI257" s="77" t="str">
        <f>IF(K257="","",IF(BJ257="","",K257-K257+INDEX(gDP!Z$6:Z$271,MATCH(totalExpenditure!$A257,gDP!$B$6:$B$271))))</f>
        <v/>
      </c>
      <c r="DJ257" s="77" t="str">
        <f>IF(L257="","",IF(BK257="","",L257-L257+INDEX(gDP!AA$6:AA$271,MATCH(totalExpenditure!$A257,gDP!$B$6:$B$271))))</f>
        <v/>
      </c>
      <c r="DK257" s="77" t="str">
        <f>IF(M257="","",IF(BL257="","",M257-M257+INDEX(gDP!AB$6:AB$271,MATCH(totalExpenditure!$A257,gDP!$B$6:$B$271))))</f>
        <v/>
      </c>
      <c r="DL257" s="77" t="str">
        <f>IF(N257="","",IF(BM257="","",N257-N257+INDEX(gDP!AC$6:AC$271,MATCH(totalExpenditure!$A257,gDP!$B$6:$B$271))))</f>
        <v/>
      </c>
      <c r="DM257" s="77" t="str">
        <f>IF(O257="","",IF(BN257="","",O257-O257+INDEX(gDP!AD$6:AD$271,MATCH(totalExpenditure!$A257,gDP!$B$6:$B$271))))</f>
        <v/>
      </c>
      <c r="DN257" s="77" t="str">
        <f>IF(P257="","",IF(BO257="","",P257-P257+INDEX(gDP!AE$6:AE$271,MATCH(totalExpenditure!$A257,gDP!$B$6:$B$271))))</f>
        <v/>
      </c>
      <c r="DO257" s="77" t="str">
        <f>IF(Q257="","",IF(BP257="","",Q257-Q257+INDEX(gDP!AF$6:AF$271,MATCH(totalExpenditure!$A257,gDP!$B$6:$B$271))))</f>
        <v/>
      </c>
      <c r="DP257" s="77" t="str">
        <f>IF(R257="","",IF(BQ257="","",R257-R257+INDEX(gDP!AG$6:AG$271,MATCH(totalExpenditure!$A257,gDP!$B$6:$B$271))))</f>
        <v/>
      </c>
      <c r="DQ257" s="77" t="str">
        <f>IF(S257="","",IF(BR257="","",S257-S257+INDEX(gDP!AH$6:AH$271,MATCH(totalExpenditure!$A257,gDP!$B$6:$B$271))))</f>
        <v/>
      </c>
      <c r="DR257" s="77" t="str">
        <f>IF(T257="","",IF(BS257="","",T257-T257+INDEX(gDP!AI$6:AI$271,MATCH(totalExpenditure!$A257,gDP!$B$6:$B$271))))</f>
        <v/>
      </c>
      <c r="DS257" s="77" t="str">
        <f>IF(U257="","",IF(BT257="","",U257-U257+INDEX(gDP!AJ$6:AJ$271,MATCH(totalExpenditure!$A257,gDP!$B$6:$B$271))))</f>
        <v/>
      </c>
      <c r="DT257" s="77" t="str">
        <f>IF(V257="","",IF(BU257="","",V257-V257+INDEX(gDP!AK$6:AK$271,MATCH(totalExpenditure!$A257,gDP!$B$6:$B$271))))</f>
        <v/>
      </c>
      <c r="DU257" s="77" t="str">
        <f>IF(W257="","",IF(BV257="","",W257-W257+INDEX(gDP!AL$6:AL$271,MATCH(totalExpenditure!$A257,gDP!$B$6:$B$271))))</f>
        <v/>
      </c>
      <c r="DV257" s="77" t="str">
        <f>IF(X257="","",IF(BW257="","",X257-X257+INDEX(gDP!AM$6:AM$271,MATCH(totalExpenditure!$A257,gDP!$B$6:$B$271))))</f>
        <v/>
      </c>
      <c r="DW257" s="77" t="str">
        <f>IF(Y257="","",IF(BX257="","",Y257-Y257+INDEX(gDP!AN$6:AN$271,MATCH(totalExpenditure!$A257,gDP!$B$6:$B$271))))</f>
        <v/>
      </c>
      <c r="DX257" s="77" t="str">
        <f>IF(Z257="","",IF(BY257="","",Z257-Z257+INDEX(gDP!AO$6:AO$271,MATCH(totalExpenditure!$A257,gDP!$B$6:$B$271))))</f>
        <v/>
      </c>
      <c r="DY257" s="77" t="str">
        <f>IF(AA257="","",IF(BZ257="","",AA257-AA257+INDEX(gDP!AP$6:AP$271,MATCH(totalExpenditure!$A257,gDP!$B$6:$B$271))))</f>
        <v/>
      </c>
      <c r="DZ257" s="77" t="str">
        <f>IF(AB257="","",IF(CA257="","",AB257-AB257+INDEX(gDP!AQ$6:AQ$271,MATCH(totalExpenditure!$A257,gDP!$B$6:$B$271))))</f>
        <v/>
      </c>
      <c r="EA257" s="77" t="str">
        <f>IF(AC257="","",IF(CB257="","",AC257-AC257+INDEX(gDP!AR$6:AR$271,MATCH(totalExpenditure!$A257,gDP!$B$6:$B$271))))</f>
        <v/>
      </c>
      <c r="EB257" s="77" t="str">
        <f>IF(AD257="","",IF(CC257="","",AD257-AD257+INDEX(gDP!AS$6:AS$271,MATCH(totalExpenditure!$A257,gDP!$B$6:$B$271))))</f>
        <v/>
      </c>
      <c r="EC257" s="77" t="str">
        <f>IF(AE257="","",IF(CD257="","",AE257-AE257+INDEX(gDP!AT$6:AT$271,MATCH(totalExpenditure!$A257,gDP!$B$6:$B$271))))</f>
        <v/>
      </c>
      <c r="ED257" s="77" t="str">
        <f>IF(AF257="","",IF(CE257="","",AF257-AF257+INDEX(gDP!AU$6:AU$271,MATCH(totalExpenditure!$A257,gDP!$B$6:$B$271))))</f>
        <v/>
      </c>
      <c r="EE257" s="77" t="str">
        <f>IF(AG257="","",IF(CF257="","",AG257-AG257+INDEX(gDP!AV$6:AV$271,MATCH(totalExpenditure!$A257,gDP!$B$6:$B$271))))</f>
        <v/>
      </c>
      <c r="EF257" s="77" t="str">
        <f>IF(AH257="","",IF(CG257="","",AH257-AH257+INDEX(gDP!AW$6:AW$271,MATCH(totalExpenditure!$A257,gDP!$B$6:$B$271))))</f>
        <v/>
      </c>
      <c r="EG257" s="77" t="str">
        <f>IF(AI257="","",IF(CH257="","",AI257-AI257+INDEX(gDP!AX$6:AX$271,MATCH(totalExpenditure!$A257,gDP!$B$6:$B$271))))</f>
        <v/>
      </c>
      <c r="EH257" s="77" t="str">
        <f>IF(AJ257="","",IF(CI257="","",AJ257-AJ257+INDEX(gDP!AY$6:AY$271,MATCH(totalExpenditure!$A257,gDP!$B$6:$B$271))))</f>
        <v/>
      </c>
      <c r="EI257" s="77" t="str">
        <f>IF(AK257="","",IF(CJ257="","",AK257-AK257+INDEX(gDP!AZ$6:AZ$271,MATCH(totalExpenditure!$A257,gDP!$B$6:$B$271))))</f>
        <v/>
      </c>
      <c r="EJ257" s="77" t="str">
        <f>IF(AL257="","",IF(CK257="","",AL257-AL257+INDEX(gDP!BA$6:BA$271,MATCH(totalExpenditure!$A257,gDP!$B$6:$B$271))))</f>
        <v/>
      </c>
      <c r="EK257" s="77" t="str">
        <f>IF(AM257="","",IF(CL257="","",AM257-AM257+INDEX(gDP!BB$6:BB$271,MATCH(totalExpenditure!$A257,gDP!$B$6:$B$271))))</f>
        <v/>
      </c>
      <c r="EL257" s="77" t="str">
        <f>IF(AN257="","",IF(CM257="","",AN257-AN257+INDEX(gDP!BC$6:BC$271,MATCH(totalExpenditure!$A257,gDP!$B$6:$B$271))))</f>
        <v/>
      </c>
      <c r="EM257" s="77" t="str">
        <f>IF(AO257="","",IF(CN257="","",AO257-AO257+INDEX(gDP!BD$6:BD$271,MATCH(totalExpenditure!$A257,gDP!$B$6:$B$271))))</f>
        <v/>
      </c>
      <c r="EN257" s="77" t="str">
        <f>IF(AP257="","",IF(CO257="","",AP257-AP257+INDEX(gDP!BE$6:BE$271,MATCH(totalExpenditure!$A257,gDP!$B$6:$B$271))))</f>
        <v/>
      </c>
      <c r="EO257" s="77" t="str">
        <f>IF(AQ257="","",IF(CP257="","",AQ257-AQ257+INDEX(gDP!BF$6:BF$271,MATCH(totalExpenditure!$A257,gDP!$B$6:$B$271))))</f>
        <v/>
      </c>
      <c r="EP257" s="77" t="str">
        <f>IF(AR257="","",IF(CQ257="","",AR257-AR257+INDEX(gDP!BG$6:BG$271,MATCH(totalExpenditure!$A257,gDP!$B$6:$B$271))))</f>
        <v/>
      </c>
      <c r="EQ257" s="77" t="str">
        <f>IF(AS257="","",IF(CR257="","",AS257-AS257+INDEX(gDP!BH$6:BH$271,MATCH(totalExpenditure!$A257,gDP!$B$6:$B$271))))</f>
        <v/>
      </c>
      <c r="ER257" s="77" t="str">
        <f>IF(AT257="","",IF(CS257="","",AT257-AT257+INDEX(gDP!BI$6:BI$271,MATCH(totalExpenditure!$A257,gDP!$B$6:$B$271))))</f>
        <v/>
      </c>
      <c r="ES257" s="77" t="str">
        <f>IF(AU257="","",IF(CT257="","",AU257-AU257+INDEX(gDP!BJ$6:BJ$271,MATCH(totalExpenditure!$A257,gDP!$B$6:$B$271))))</f>
        <v/>
      </c>
      <c r="ET257" s="77" t="str">
        <f>IF(AV257="","",IF(CU257="","",AV257-AV257+INDEX(gDP!BK$6:BK$271,MATCH(totalExpenditure!$A257,gDP!$B$6:$B$271))))</f>
        <v/>
      </c>
      <c r="EU257" s="77" t="str">
        <f>IF(AW257="","",IF(CV257="","",AW257-AW257+INDEX(gDP!BL$6:BL$271,MATCH(totalExpenditure!$A257,gDP!$B$6:$B$271))))</f>
        <v/>
      </c>
      <c r="EV257" s="77" t="str">
        <f>IF(AX257="","",IF(CW257="","",AX257-AX257+INDEX(gDP!BM$6:BM$271,MATCH(totalExpenditure!$A257,gDP!$B$6:$B$271))))</f>
        <v/>
      </c>
      <c r="EW257" s="77" t="str">
        <f>IF(AY257="","",IF(CX257="","",AY257-AY257+INDEX(gDP!BN$6:BN$271,MATCH(totalExpenditure!$A257,gDP!$B$6:$B$271))))</f>
        <v/>
      </c>
      <c r="EX257" s="77" t="str">
        <f>IF(AZ257="","",IF(CY257="","",AZ257-AZ257+INDEX(gDP!BO$6:BO$271,MATCH(totalExpenditure!$A257,gDP!$B$6:$B$271))))</f>
        <v/>
      </c>
    </row>
    <row r="258" spans="1:154" x14ac:dyDescent="0.35">
      <c r="A258" t="s">
        <v>725</v>
      </c>
      <c r="B258" s="77" t="str">
        <f>IF(INDEX([2]pivotTable!B$3:B$308,MATCH(totalExpenditure!$A258,[2]pivotTable!$A$3:$A$308,0))/100*INDEX(gDP!Q$6:Q$271,MATCH(totalExpenditure!$A258,gDP!$B$6:$B$271))=0,"",INDEX([2]pivotTable!B$3:B$308,MATCH(totalExpenditure!$A258,[2]pivotTable!$A$3:$A$308,0))/100*INDEX(gDP!Q$6:Q$271,MATCH(totalExpenditure!$A258,gDP!$B$6:$B$271)))</f>
        <v/>
      </c>
      <c r="C258" s="77" t="str">
        <f>IF(INDEX([2]pivotTable!C$3:C$308,MATCH(totalExpenditure!$A258,[2]pivotTable!$A$3:$A$308,0))/100*INDEX(gDP!R$6:R$271,MATCH(totalExpenditure!$A258,gDP!$B$6:$B$271))=0,"",INDEX([2]pivotTable!C$3:C$308,MATCH(totalExpenditure!$A258,[2]pivotTable!$A$3:$A$308,0))/100*INDEX(gDP!R$6:R$271,MATCH(totalExpenditure!$A258,gDP!$B$6:$B$271)))</f>
        <v/>
      </c>
      <c r="D258" s="77" t="str">
        <f>IF(INDEX([2]pivotTable!D$3:D$308,MATCH(totalExpenditure!$A258,[2]pivotTable!$A$3:$A$308,0))/100*INDEX(gDP!S$6:S$271,MATCH(totalExpenditure!$A258,gDP!$B$6:$B$271))=0,"",INDEX([2]pivotTable!D$3:D$308,MATCH(totalExpenditure!$A258,[2]pivotTable!$A$3:$A$308,0))/100*INDEX(gDP!S$6:S$271,MATCH(totalExpenditure!$A258,gDP!$B$6:$B$271)))</f>
        <v/>
      </c>
      <c r="E258" s="77" t="str">
        <f>IF(INDEX([2]pivotTable!E$3:E$308,MATCH(totalExpenditure!$A258,[2]pivotTable!$A$3:$A$308,0))/100*INDEX(gDP!T$6:T$271,MATCH(totalExpenditure!$A258,gDP!$B$6:$B$271))=0,"",INDEX([2]pivotTable!E$3:E$308,MATCH(totalExpenditure!$A258,[2]pivotTable!$A$3:$A$308,0))/100*INDEX(gDP!T$6:T$271,MATCH(totalExpenditure!$A258,gDP!$B$6:$B$271)))</f>
        <v/>
      </c>
      <c r="F258" s="77" t="str">
        <f>IF(INDEX([2]pivotTable!F$3:F$308,MATCH(totalExpenditure!$A258,[2]pivotTable!$A$3:$A$308,0))/100*INDEX(gDP!U$6:U$271,MATCH(totalExpenditure!$A258,gDP!$B$6:$B$271))=0,"",INDEX([2]pivotTable!F$3:F$308,MATCH(totalExpenditure!$A258,[2]pivotTable!$A$3:$A$308,0))/100*INDEX(gDP!U$6:U$271,MATCH(totalExpenditure!$A258,gDP!$B$6:$B$271)))</f>
        <v/>
      </c>
      <c r="G258" s="77" t="str">
        <f>IF(INDEX([2]pivotTable!G$3:G$308,MATCH(totalExpenditure!$A258,[2]pivotTable!$A$3:$A$308,0))/100*INDEX(gDP!V$6:V$271,MATCH(totalExpenditure!$A258,gDP!$B$6:$B$271))=0,"",INDEX([2]pivotTable!G$3:G$308,MATCH(totalExpenditure!$A258,[2]pivotTable!$A$3:$A$308,0))/100*INDEX(gDP!V$6:V$271,MATCH(totalExpenditure!$A258,gDP!$B$6:$B$271)))</f>
        <v/>
      </c>
      <c r="H258" s="77" t="str">
        <f>IF(INDEX([2]pivotTable!H$3:H$308,MATCH(totalExpenditure!$A258,[2]pivotTable!$A$3:$A$308,0))/100*INDEX(gDP!W$6:W$271,MATCH(totalExpenditure!$A258,gDP!$B$6:$B$271))=0,"",INDEX([2]pivotTable!H$3:H$308,MATCH(totalExpenditure!$A258,[2]pivotTable!$A$3:$A$308,0))/100*INDEX(gDP!W$6:W$271,MATCH(totalExpenditure!$A258,gDP!$B$6:$B$271)))</f>
        <v/>
      </c>
      <c r="I258" s="77" t="str">
        <f>IF(INDEX([2]pivotTable!I$3:I$308,MATCH(totalExpenditure!$A258,[2]pivotTable!$A$3:$A$308,0))/100*INDEX(gDP!X$6:X$271,MATCH(totalExpenditure!$A258,gDP!$B$6:$B$271))=0,"",INDEX([2]pivotTable!I$3:I$308,MATCH(totalExpenditure!$A258,[2]pivotTable!$A$3:$A$308,0))/100*INDEX(gDP!X$6:X$271,MATCH(totalExpenditure!$A258,gDP!$B$6:$B$271)))</f>
        <v/>
      </c>
      <c r="J258" s="77" t="str">
        <f>IF(INDEX([2]pivotTable!J$3:J$308,MATCH(totalExpenditure!$A258,[2]pivotTable!$A$3:$A$308,0))/100*INDEX(gDP!Y$6:Y$271,MATCH(totalExpenditure!$A258,gDP!$B$6:$B$271))=0,"",INDEX([2]pivotTable!J$3:J$308,MATCH(totalExpenditure!$A258,[2]pivotTable!$A$3:$A$308,0))/100*INDEX(gDP!Y$6:Y$271,MATCH(totalExpenditure!$A258,gDP!$B$6:$B$271)))</f>
        <v/>
      </c>
      <c r="K258" s="77" t="str">
        <f>IF(INDEX([2]pivotTable!K$3:K$308,MATCH(totalExpenditure!$A258,[2]pivotTable!$A$3:$A$308,0))/100*INDEX(gDP!Z$6:Z$271,MATCH(totalExpenditure!$A258,gDP!$B$6:$B$271))=0,"",INDEX([2]pivotTable!K$3:K$308,MATCH(totalExpenditure!$A258,[2]pivotTable!$A$3:$A$308,0))/100*INDEX(gDP!Z$6:Z$271,MATCH(totalExpenditure!$A258,gDP!$B$6:$B$271)))</f>
        <v/>
      </c>
      <c r="L258" s="77" t="str">
        <f>IF(INDEX([2]pivotTable!L$3:L$308,MATCH(totalExpenditure!$A258,[2]pivotTable!$A$3:$A$308,0))/100*INDEX(gDP!AA$6:AA$271,MATCH(totalExpenditure!$A258,gDP!$B$6:$B$271))=0,"",INDEX([2]pivotTable!L$3:L$308,MATCH(totalExpenditure!$A258,[2]pivotTable!$A$3:$A$308,0))/100*INDEX(gDP!AA$6:AA$271,MATCH(totalExpenditure!$A258,gDP!$B$6:$B$271)))</f>
        <v/>
      </c>
      <c r="M258" s="77" t="str">
        <f>IF(INDEX([2]pivotTable!M$3:M$308,MATCH(totalExpenditure!$A258,[2]pivotTable!$A$3:$A$308,0))/100*INDEX(gDP!AB$6:AB$271,MATCH(totalExpenditure!$A258,gDP!$B$6:$B$271))=0,"",INDEX([2]pivotTable!M$3:M$308,MATCH(totalExpenditure!$A258,[2]pivotTable!$A$3:$A$308,0))/100*INDEX(gDP!AB$6:AB$271,MATCH(totalExpenditure!$A258,gDP!$B$6:$B$271)))</f>
        <v/>
      </c>
      <c r="N258" s="77" t="str">
        <f>IF(INDEX([2]pivotTable!N$3:N$308,MATCH(totalExpenditure!$A258,[2]pivotTable!$A$3:$A$308,0))/100*INDEX(gDP!AC$6:AC$271,MATCH(totalExpenditure!$A258,gDP!$B$6:$B$271))=0,"",INDEX([2]pivotTable!N$3:N$308,MATCH(totalExpenditure!$A258,[2]pivotTable!$A$3:$A$308,0))/100*INDEX(gDP!AC$6:AC$271,MATCH(totalExpenditure!$A258,gDP!$B$6:$B$271)))</f>
        <v/>
      </c>
      <c r="O258" s="77" t="str">
        <f>IF(INDEX([2]pivotTable!O$3:O$308,MATCH(totalExpenditure!$A258,[2]pivotTable!$A$3:$A$308,0))/100*INDEX(gDP!AD$6:AD$271,MATCH(totalExpenditure!$A258,gDP!$B$6:$B$271))=0,"",INDEX([2]pivotTable!O$3:O$308,MATCH(totalExpenditure!$A258,[2]pivotTable!$A$3:$A$308,0))/100*INDEX(gDP!AD$6:AD$271,MATCH(totalExpenditure!$A258,gDP!$B$6:$B$271)))</f>
        <v/>
      </c>
      <c r="P258" s="77" t="str">
        <f>IF(INDEX([2]pivotTable!P$3:P$308,MATCH(totalExpenditure!$A258,[2]pivotTable!$A$3:$A$308,0))/100*INDEX(gDP!AE$6:AE$271,MATCH(totalExpenditure!$A258,gDP!$B$6:$B$271))=0,"",INDEX([2]pivotTable!P$3:P$308,MATCH(totalExpenditure!$A258,[2]pivotTable!$A$3:$A$308,0))/100*INDEX(gDP!AE$6:AE$271,MATCH(totalExpenditure!$A258,gDP!$B$6:$B$271)))</f>
        <v/>
      </c>
      <c r="Q258" s="77" t="str">
        <f>IF(INDEX([2]pivotTable!Q$3:Q$308,MATCH(totalExpenditure!$A258,[2]pivotTable!$A$3:$A$308,0))/100*INDEX(gDP!AF$6:AF$271,MATCH(totalExpenditure!$A258,gDP!$B$6:$B$271))=0,"",INDEX([2]pivotTable!Q$3:Q$308,MATCH(totalExpenditure!$A258,[2]pivotTable!$A$3:$A$308,0))/100*INDEX(gDP!AF$6:AF$271,MATCH(totalExpenditure!$A258,gDP!$B$6:$B$271)))</f>
        <v/>
      </c>
      <c r="R258" s="77" t="str">
        <f>IF(INDEX([2]pivotTable!R$3:R$308,MATCH(totalExpenditure!$A258,[2]pivotTable!$A$3:$A$308,0))/100*INDEX(gDP!AG$6:AG$271,MATCH(totalExpenditure!$A258,gDP!$B$6:$B$271))=0,"",INDEX([2]pivotTable!R$3:R$308,MATCH(totalExpenditure!$A258,[2]pivotTable!$A$3:$A$308,0))/100*INDEX(gDP!AG$6:AG$271,MATCH(totalExpenditure!$A258,gDP!$B$6:$B$271)))</f>
        <v/>
      </c>
      <c r="S258" s="77" t="str">
        <f>IF(INDEX([2]pivotTable!S$3:S$308,MATCH(totalExpenditure!$A258,[2]pivotTable!$A$3:$A$308,0))/100*INDEX(gDP!AH$6:AH$271,MATCH(totalExpenditure!$A258,gDP!$B$6:$B$271))=0,"",INDEX([2]pivotTable!S$3:S$308,MATCH(totalExpenditure!$A258,[2]pivotTable!$A$3:$A$308,0))/100*INDEX(gDP!AH$6:AH$271,MATCH(totalExpenditure!$A258,gDP!$B$6:$B$271)))</f>
        <v/>
      </c>
      <c r="T258" s="77" t="str">
        <f>IF(INDEX([2]pivotTable!T$3:T$308,MATCH(totalExpenditure!$A258,[2]pivotTable!$A$3:$A$308,0))/100*INDEX(gDP!AI$6:AI$271,MATCH(totalExpenditure!$A258,gDP!$B$6:$B$271))=0,"",INDEX([2]pivotTable!T$3:T$308,MATCH(totalExpenditure!$A258,[2]pivotTable!$A$3:$A$308,0))/100*INDEX(gDP!AI$6:AI$271,MATCH(totalExpenditure!$A258,gDP!$B$6:$B$271)))</f>
        <v/>
      </c>
      <c r="U258" s="77" t="str">
        <f>IF(INDEX([2]pivotTable!U$3:U$308,MATCH(totalExpenditure!$A258,[2]pivotTable!$A$3:$A$308,0))/100*INDEX(gDP!AJ$6:AJ$271,MATCH(totalExpenditure!$A258,gDP!$B$6:$B$271))=0,"",INDEX([2]pivotTable!U$3:U$308,MATCH(totalExpenditure!$A258,[2]pivotTable!$A$3:$A$308,0))/100*INDEX(gDP!AJ$6:AJ$271,MATCH(totalExpenditure!$A258,gDP!$B$6:$B$271)))</f>
        <v/>
      </c>
      <c r="V258" s="77" t="str">
        <f>IF(INDEX([2]pivotTable!V$3:V$308,MATCH(totalExpenditure!$A258,[2]pivotTable!$A$3:$A$308,0))/100*INDEX(gDP!AK$6:AK$271,MATCH(totalExpenditure!$A258,gDP!$B$6:$B$271))=0,"",INDEX([2]pivotTable!V$3:V$308,MATCH(totalExpenditure!$A258,[2]pivotTable!$A$3:$A$308,0))/100*INDEX(gDP!AK$6:AK$271,MATCH(totalExpenditure!$A258,gDP!$B$6:$B$271)))</f>
        <v/>
      </c>
      <c r="W258" s="77" t="str">
        <f>IF(INDEX([2]pivotTable!W$3:W$308,MATCH(totalExpenditure!$A258,[2]pivotTable!$A$3:$A$308,0))/100*INDEX(gDP!AL$6:AL$271,MATCH(totalExpenditure!$A258,gDP!$B$6:$B$271))=0,"",INDEX([2]pivotTable!W$3:W$308,MATCH(totalExpenditure!$A258,[2]pivotTable!$A$3:$A$308,0))/100*INDEX(gDP!AL$6:AL$271,MATCH(totalExpenditure!$A258,gDP!$B$6:$B$271)))</f>
        <v/>
      </c>
      <c r="X258" s="77" t="str">
        <f>IF(INDEX([2]pivotTable!X$3:X$308,MATCH(totalExpenditure!$A258,[2]pivotTable!$A$3:$A$308,0))/100*INDEX(gDP!AM$6:AM$271,MATCH(totalExpenditure!$A258,gDP!$B$6:$B$271))=0,"",INDEX([2]pivotTable!X$3:X$308,MATCH(totalExpenditure!$A258,[2]pivotTable!$A$3:$A$308,0))/100*INDEX(gDP!AM$6:AM$271,MATCH(totalExpenditure!$A258,gDP!$B$6:$B$271)))</f>
        <v/>
      </c>
      <c r="Y258" s="77" t="str">
        <f>IF(INDEX([2]pivotTable!Y$3:Y$308,MATCH(totalExpenditure!$A258,[2]pivotTable!$A$3:$A$308,0))/100*INDEX(gDP!AN$6:AN$271,MATCH(totalExpenditure!$A258,gDP!$B$6:$B$271))=0,"",INDEX([2]pivotTable!Y$3:Y$308,MATCH(totalExpenditure!$A258,[2]pivotTable!$A$3:$A$308,0))/100*INDEX(gDP!AN$6:AN$271,MATCH(totalExpenditure!$A258,gDP!$B$6:$B$271)))</f>
        <v/>
      </c>
      <c r="Z258" s="77" t="str">
        <f>IF(INDEX([2]pivotTable!Z$3:Z$308,MATCH(totalExpenditure!$A258,[2]pivotTable!$A$3:$A$308,0))/100*INDEX(gDP!AO$6:AO$271,MATCH(totalExpenditure!$A258,gDP!$B$6:$B$271))=0,"",INDEX([2]pivotTable!Z$3:Z$308,MATCH(totalExpenditure!$A258,[2]pivotTable!$A$3:$A$308,0))/100*INDEX(gDP!AO$6:AO$271,MATCH(totalExpenditure!$A258,gDP!$B$6:$B$271)))</f>
        <v/>
      </c>
      <c r="AA258" s="77" t="str">
        <f>IF(INDEX([2]pivotTable!AA$3:AA$308,MATCH(totalExpenditure!$A258,[2]pivotTable!$A$3:$A$308,0))/100*INDEX(gDP!AP$6:AP$271,MATCH(totalExpenditure!$A258,gDP!$B$6:$B$271))=0,"",INDEX([2]pivotTable!AA$3:AA$308,MATCH(totalExpenditure!$A258,[2]pivotTable!$A$3:$A$308,0))/100*INDEX(gDP!AP$6:AP$271,MATCH(totalExpenditure!$A258,gDP!$B$6:$B$271)))</f>
        <v/>
      </c>
      <c r="AB258" s="77" t="str">
        <f>IF(INDEX([2]pivotTable!AB$3:AB$308,MATCH(totalExpenditure!$A258,[2]pivotTable!$A$3:$A$308,0))/100*INDEX(gDP!AQ$6:AQ$271,MATCH(totalExpenditure!$A258,gDP!$B$6:$B$271))=0,"",INDEX([2]pivotTable!AB$3:AB$308,MATCH(totalExpenditure!$A258,[2]pivotTable!$A$3:$A$308,0))/100*INDEX(gDP!AQ$6:AQ$271,MATCH(totalExpenditure!$A258,gDP!$B$6:$B$271)))</f>
        <v/>
      </c>
      <c r="AC258" s="77" t="str">
        <f>IF(INDEX([2]pivotTable!AC$3:AC$308,MATCH(totalExpenditure!$A258,[2]pivotTable!$A$3:$A$308,0))/100*INDEX(gDP!AR$6:AR$271,MATCH(totalExpenditure!$A258,gDP!$B$6:$B$271))=0,"",INDEX([2]pivotTable!AC$3:AC$308,MATCH(totalExpenditure!$A258,[2]pivotTable!$A$3:$A$308,0))/100*INDEX(gDP!AR$6:AR$271,MATCH(totalExpenditure!$A258,gDP!$B$6:$B$271)))</f>
        <v/>
      </c>
      <c r="AD258" s="77" t="str">
        <f>IF(INDEX([2]pivotTable!AD$3:AD$308,MATCH(totalExpenditure!$A258,[2]pivotTable!$A$3:$A$308,0))/100*INDEX(gDP!AS$6:AS$271,MATCH(totalExpenditure!$A258,gDP!$B$6:$B$271))=0,"",INDEX([2]pivotTable!AD$3:AD$308,MATCH(totalExpenditure!$A258,[2]pivotTable!$A$3:$A$308,0))/100*INDEX(gDP!AS$6:AS$271,MATCH(totalExpenditure!$A258,gDP!$B$6:$B$271)))</f>
        <v/>
      </c>
      <c r="AE258" s="77" t="str">
        <f>IF(INDEX([2]pivotTable!AE$3:AE$308,MATCH(totalExpenditure!$A258,[2]pivotTable!$A$3:$A$308,0))/100*INDEX(gDP!AT$6:AT$271,MATCH(totalExpenditure!$A258,gDP!$B$6:$B$271))=0,"",INDEX([2]pivotTable!AE$3:AE$308,MATCH(totalExpenditure!$A258,[2]pivotTable!$A$3:$A$308,0))/100*INDEX(gDP!AT$6:AT$271,MATCH(totalExpenditure!$A258,gDP!$B$6:$B$271)))</f>
        <v/>
      </c>
      <c r="AF258" s="77" t="str">
        <f>IF(INDEX([2]pivotTable!AF$3:AF$308,MATCH(totalExpenditure!$A258,[2]pivotTable!$A$3:$A$308,0))/100*INDEX(gDP!AU$6:AU$271,MATCH(totalExpenditure!$A258,gDP!$B$6:$B$271))=0,"",INDEX([2]pivotTable!AF$3:AF$308,MATCH(totalExpenditure!$A258,[2]pivotTable!$A$3:$A$308,0))/100*INDEX(gDP!AU$6:AU$271,MATCH(totalExpenditure!$A258,gDP!$B$6:$B$271)))</f>
        <v/>
      </c>
      <c r="AG258" s="77" t="str">
        <f>IF(INDEX([2]pivotTable!AG$3:AG$308,MATCH(totalExpenditure!$A258,[2]pivotTable!$A$3:$A$308,0))/100*INDEX(gDP!AV$6:AV$271,MATCH(totalExpenditure!$A258,gDP!$B$6:$B$271))=0,"",INDEX([2]pivotTable!AG$3:AG$308,MATCH(totalExpenditure!$A258,[2]pivotTable!$A$3:$A$308,0))/100*INDEX(gDP!AV$6:AV$271,MATCH(totalExpenditure!$A258,gDP!$B$6:$B$271)))</f>
        <v/>
      </c>
      <c r="AH258" s="77" t="str">
        <f>IF(INDEX([2]pivotTable!AH$3:AH$308,MATCH(totalExpenditure!$A258,[2]pivotTable!$A$3:$A$308,0))/100*INDEX(gDP!AW$6:AW$271,MATCH(totalExpenditure!$A258,gDP!$B$6:$B$271))=0,"",INDEX([2]pivotTable!AH$3:AH$308,MATCH(totalExpenditure!$A258,[2]pivotTable!$A$3:$A$308,0))/100*INDEX(gDP!AW$6:AW$271,MATCH(totalExpenditure!$A258,gDP!$B$6:$B$271)))</f>
        <v/>
      </c>
      <c r="AI258" s="77" t="str">
        <f>IF(INDEX([2]pivotTable!AI$3:AI$308,MATCH(totalExpenditure!$A258,[2]pivotTable!$A$3:$A$308,0))/100*INDEX(gDP!AX$6:AX$271,MATCH(totalExpenditure!$A258,gDP!$B$6:$B$271))=0,"",INDEX([2]pivotTable!AI$3:AI$308,MATCH(totalExpenditure!$A258,[2]pivotTable!$A$3:$A$308,0))/100*INDEX(gDP!AX$6:AX$271,MATCH(totalExpenditure!$A258,gDP!$B$6:$B$271)))</f>
        <v/>
      </c>
      <c r="AJ258" s="77" t="str">
        <f>IF(INDEX([2]pivotTable!AJ$3:AJ$308,MATCH(totalExpenditure!$A258,[2]pivotTable!$A$3:$A$308,0))/100*INDEX(gDP!AY$6:AY$271,MATCH(totalExpenditure!$A258,gDP!$B$6:$B$271))=0,"",INDEX([2]pivotTable!AJ$3:AJ$308,MATCH(totalExpenditure!$A258,[2]pivotTable!$A$3:$A$308,0))/100*INDEX(gDP!AY$6:AY$271,MATCH(totalExpenditure!$A258,gDP!$B$6:$B$271)))</f>
        <v/>
      </c>
      <c r="AK258" s="77" t="str">
        <f>IF(INDEX([2]pivotTable!AK$3:AK$308,MATCH(totalExpenditure!$A258,[2]pivotTable!$A$3:$A$308,0))/100*INDEX(gDP!AZ$6:AZ$271,MATCH(totalExpenditure!$A258,gDP!$B$6:$B$271))=0,"",INDEX([2]pivotTable!AK$3:AK$308,MATCH(totalExpenditure!$A258,[2]pivotTable!$A$3:$A$308,0))/100*INDEX(gDP!AZ$6:AZ$271,MATCH(totalExpenditure!$A258,gDP!$B$6:$B$271)))</f>
        <v/>
      </c>
      <c r="AL258" s="77" t="str">
        <f>IF(INDEX([2]pivotTable!AL$3:AL$308,MATCH(totalExpenditure!$A258,[2]pivotTable!$A$3:$A$308,0))/100*INDEX(gDP!BA$6:BA$271,MATCH(totalExpenditure!$A258,gDP!$B$6:$B$271))=0,"",INDEX([2]pivotTable!AL$3:AL$308,MATCH(totalExpenditure!$A258,[2]pivotTable!$A$3:$A$308,0))/100*INDEX(gDP!BA$6:BA$271,MATCH(totalExpenditure!$A258,gDP!$B$6:$B$271)))</f>
        <v/>
      </c>
      <c r="AM258" s="77" t="str">
        <f>IF(INDEX([2]pivotTable!AM$3:AM$308,MATCH(totalExpenditure!$A258,[2]pivotTable!$A$3:$A$308,0))/100*INDEX(gDP!BB$6:BB$271,MATCH(totalExpenditure!$A258,gDP!$B$6:$B$271))=0,"",INDEX([2]pivotTable!AM$3:AM$308,MATCH(totalExpenditure!$A258,[2]pivotTable!$A$3:$A$308,0))/100*INDEX(gDP!BB$6:BB$271,MATCH(totalExpenditure!$A258,gDP!$B$6:$B$271)))</f>
        <v/>
      </c>
      <c r="AN258" s="77" t="str">
        <f>IF(INDEX([2]pivotTable!AN$3:AN$308,MATCH(totalExpenditure!$A258,[2]pivotTable!$A$3:$A$308,0))/100*INDEX(gDP!BC$6:BC$271,MATCH(totalExpenditure!$A258,gDP!$B$6:$B$271))=0,"",INDEX([2]pivotTable!AN$3:AN$308,MATCH(totalExpenditure!$A258,[2]pivotTable!$A$3:$A$308,0))/100*INDEX(gDP!BC$6:BC$271,MATCH(totalExpenditure!$A258,gDP!$B$6:$B$271)))</f>
        <v/>
      </c>
      <c r="AO258" s="77" t="str">
        <f>IF(INDEX([2]pivotTable!AO$3:AO$308,MATCH(totalExpenditure!$A258,[2]pivotTable!$A$3:$A$308,0))/100*INDEX(gDP!BD$6:BD$271,MATCH(totalExpenditure!$A258,gDP!$B$6:$B$271))=0,"",INDEX([2]pivotTable!AO$3:AO$308,MATCH(totalExpenditure!$A258,[2]pivotTable!$A$3:$A$308,0))/100*INDEX(gDP!BD$6:BD$271,MATCH(totalExpenditure!$A258,gDP!$B$6:$B$271)))</f>
        <v/>
      </c>
      <c r="AP258" s="77" t="str">
        <f>IF(INDEX([2]pivotTable!AP$3:AP$308,MATCH(totalExpenditure!$A258,[2]pivotTable!$A$3:$A$308,0))/100*INDEX(gDP!BE$6:BE$271,MATCH(totalExpenditure!$A258,gDP!$B$6:$B$271))=0,"",INDEX([2]pivotTable!AP$3:AP$308,MATCH(totalExpenditure!$A258,[2]pivotTable!$A$3:$A$308,0))/100*INDEX(gDP!BE$6:BE$271,MATCH(totalExpenditure!$A258,gDP!$B$6:$B$271)))</f>
        <v/>
      </c>
      <c r="AQ258" s="77" t="str">
        <f>IF(INDEX([2]pivotTable!AQ$3:AQ$308,MATCH(totalExpenditure!$A258,[2]pivotTable!$A$3:$A$308,0))/100*INDEX(gDP!BF$6:BF$271,MATCH(totalExpenditure!$A258,gDP!$B$6:$B$271))=0,"",INDEX([2]pivotTable!AQ$3:AQ$308,MATCH(totalExpenditure!$A258,[2]pivotTable!$A$3:$A$308,0))/100*INDEX(gDP!BF$6:BF$271,MATCH(totalExpenditure!$A258,gDP!$B$6:$B$271)))</f>
        <v/>
      </c>
      <c r="AR258" s="77" t="str">
        <f>IF(INDEX([2]pivotTable!AR$3:AR$308,MATCH(totalExpenditure!$A258,[2]pivotTable!$A$3:$A$308,0))/100*INDEX(gDP!BG$6:BG$271,MATCH(totalExpenditure!$A258,gDP!$B$6:$B$271))=0,"",INDEX([2]pivotTable!AR$3:AR$308,MATCH(totalExpenditure!$A258,[2]pivotTable!$A$3:$A$308,0))/100*INDEX(gDP!BG$6:BG$271,MATCH(totalExpenditure!$A258,gDP!$B$6:$B$271)))</f>
        <v/>
      </c>
      <c r="AS258" s="77" t="str">
        <f>IF(INDEX([2]pivotTable!AS$3:AS$308,MATCH(totalExpenditure!$A258,[2]pivotTable!$A$3:$A$308,0))/100*INDEX(gDP!BH$6:BH$271,MATCH(totalExpenditure!$A258,gDP!$B$6:$B$271))=0,"",INDEX([2]pivotTable!AS$3:AS$308,MATCH(totalExpenditure!$A258,[2]pivotTable!$A$3:$A$308,0))/100*INDEX(gDP!BH$6:BH$271,MATCH(totalExpenditure!$A258,gDP!$B$6:$B$271)))</f>
        <v/>
      </c>
      <c r="AT258" s="77" t="str">
        <f>IF(INDEX([2]pivotTable!AT$3:AT$308,MATCH(totalExpenditure!$A258,[2]pivotTable!$A$3:$A$308,0))/100*INDEX(gDP!BI$6:BI$271,MATCH(totalExpenditure!$A258,gDP!$B$6:$B$271))=0,"",INDEX([2]pivotTable!AT$3:AT$308,MATCH(totalExpenditure!$A258,[2]pivotTable!$A$3:$A$308,0))/100*INDEX(gDP!BI$6:BI$271,MATCH(totalExpenditure!$A258,gDP!$B$6:$B$271)))</f>
        <v/>
      </c>
      <c r="AU258" s="77" t="str">
        <f>IF(INDEX([2]pivotTable!AU$3:AU$308,MATCH(totalExpenditure!$A258,[2]pivotTable!$A$3:$A$308,0))/100*INDEX(gDP!BJ$6:BJ$271,MATCH(totalExpenditure!$A258,gDP!$B$6:$B$271))=0,"",INDEX([2]pivotTable!AU$3:AU$308,MATCH(totalExpenditure!$A258,[2]pivotTable!$A$3:$A$308,0))/100*INDEX(gDP!BJ$6:BJ$271,MATCH(totalExpenditure!$A258,gDP!$B$6:$B$271)))</f>
        <v/>
      </c>
      <c r="AV258" s="77" t="str">
        <f>IF(INDEX([2]pivotTable!AV$3:AV$308,MATCH(totalExpenditure!$A258,[2]pivotTable!$A$3:$A$308,0))/100*INDEX(gDP!BK$6:BK$271,MATCH(totalExpenditure!$A258,gDP!$B$6:$B$271))=0,"",INDEX([2]pivotTable!AV$3:AV$308,MATCH(totalExpenditure!$A258,[2]pivotTable!$A$3:$A$308,0))/100*INDEX(gDP!BK$6:BK$271,MATCH(totalExpenditure!$A258,gDP!$B$6:$B$271)))</f>
        <v/>
      </c>
      <c r="AW258" s="77" t="str">
        <f>IF(INDEX([2]pivotTable!AW$3:AW$308,MATCH(totalExpenditure!$A258,[2]pivotTable!$A$3:$A$308,0))/100*INDEX(gDP!BL$6:BL$271,MATCH(totalExpenditure!$A258,gDP!$B$6:$B$271))=0,"",INDEX([2]pivotTable!AW$3:AW$308,MATCH(totalExpenditure!$A258,[2]pivotTable!$A$3:$A$308,0))/100*INDEX(gDP!BL$6:BL$271,MATCH(totalExpenditure!$A258,gDP!$B$6:$B$271)))</f>
        <v/>
      </c>
      <c r="AX258" s="77" t="str">
        <f>IF(INDEX([2]pivotTable!AX$3:AX$308,MATCH(totalExpenditure!$A258,[2]pivotTable!$A$3:$A$308,0))/100*INDEX(gDP!BM$6:BM$271,MATCH(totalExpenditure!$A258,gDP!$B$6:$B$271))=0,"",INDEX([2]pivotTable!AX$3:AX$308,MATCH(totalExpenditure!$A258,[2]pivotTable!$A$3:$A$308,0))/100*INDEX(gDP!BM$6:BM$271,MATCH(totalExpenditure!$A258,gDP!$B$6:$B$271)))</f>
        <v/>
      </c>
      <c r="AY258" s="77" t="str">
        <f>IF(INDEX([2]pivotTable!AY$3:AY$308,MATCH(totalExpenditure!$A258,[2]pivotTable!$A$3:$A$308,0))/100*INDEX(gDP!BN$6:BN$271,MATCH(totalExpenditure!$A258,gDP!$B$6:$B$271))=0,"",INDEX([2]pivotTable!AY$3:AY$308,MATCH(totalExpenditure!$A258,[2]pivotTable!$A$3:$A$308,0))/100*INDEX(gDP!BN$6:BN$271,MATCH(totalExpenditure!$A258,gDP!$B$6:$B$271)))</f>
        <v/>
      </c>
      <c r="AZ258" s="77" t="str">
        <f>IF(INDEX([2]pivotTable!AZ$3:AZ$308,MATCH(totalExpenditure!$A258,[2]pivotTable!$A$3:$A$308,0))/100*INDEX(gDP!BO$6:BO$271,MATCH(totalExpenditure!$A258,gDP!$B$6:$B$271))=0,"",INDEX([2]pivotTable!AZ$3:AZ$308,MATCH(totalExpenditure!$A258,[2]pivotTable!$A$3:$A$308,0))/100*INDEX(gDP!BO$6:BO$271,MATCH(totalExpenditure!$A258,gDP!$B$6:$B$271)))</f>
        <v/>
      </c>
      <c r="BA258" s="77" t="str">
        <f>IF(INDEX([2]pivotTable!B$310:B$615,MATCH(totalExpenditure!$A258,[2]pivotTable!$A$310:$A$615,0))/100*INDEX(gDP!Q$6:Q$271,MATCH(totalExpenditure!$A258,gDP!$B$6:$B$271))=0,"",INDEX([2]pivotTable!B$310:B$615,MATCH(totalExpenditure!$A258,[2]pivotTable!$A$310:$A$615,0))/100*INDEX(gDP!Q$6:Q$271,MATCH(totalExpenditure!$A258,gDP!$B$6:$B$271)))</f>
        <v/>
      </c>
      <c r="BB258" s="77" t="str">
        <f>IF(INDEX([2]pivotTable!C$310:C$615,MATCH(totalExpenditure!$A258,[2]pivotTable!$A$310:$A$615,0))/100*INDEX(gDP!R$6:R$271,MATCH(totalExpenditure!$A258,gDP!$B$6:$B$271))=0,"",INDEX([2]pivotTable!C$310:C$615,MATCH(totalExpenditure!$A258,[2]pivotTable!$A$310:$A$615,0))/100*INDEX(gDP!R$6:R$271,MATCH(totalExpenditure!$A258,gDP!$B$6:$B$271)))</f>
        <v/>
      </c>
      <c r="BC258" s="77" t="str">
        <f>IF(INDEX([2]pivotTable!D$310:D$615,MATCH(totalExpenditure!$A258,[2]pivotTable!$A$310:$A$615,0))/100*INDEX(gDP!S$6:S$271,MATCH(totalExpenditure!$A258,gDP!$B$6:$B$271))=0,"",INDEX([2]pivotTable!D$310:D$615,MATCH(totalExpenditure!$A258,[2]pivotTable!$A$310:$A$615,0))/100*INDEX(gDP!S$6:S$271,MATCH(totalExpenditure!$A258,gDP!$B$6:$B$271)))</f>
        <v/>
      </c>
      <c r="BD258" s="77" t="str">
        <f>IF(INDEX([2]pivotTable!E$310:E$615,MATCH(totalExpenditure!$A258,[2]pivotTable!$A$310:$A$615,0))/100*INDEX(gDP!T$6:T$271,MATCH(totalExpenditure!$A258,gDP!$B$6:$B$271))=0,"",INDEX([2]pivotTable!E$310:E$615,MATCH(totalExpenditure!$A258,[2]pivotTable!$A$310:$A$615,0))/100*INDEX(gDP!T$6:T$271,MATCH(totalExpenditure!$A258,gDP!$B$6:$B$271)))</f>
        <v/>
      </c>
      <c r="BE258" s="77" t="str">
        <f>IF(INDEX([2]pivotTable!F$310:F$615,MATCH(totalExpenditure!$A258,[2]pivotTable!$A$310:$A$615,0))/100*INDEX(gDP!U$6:U$271,MATCH(totalExpenditure!$A258,gDP!$B$6:$B$271))=0,"",INDEX([2]pivotTable!F$310:F$615,MATCH(totalExpenditure!$A258,[2]pivotTable!$A$310:$A$615,0))/100*INDEX(gDP!U$6:U$271,MATCH(totalExpenditure!$A258,gDP!$B$6:$B$271)))</f>
        <v/>
      </c>
      <c r="BF258" s="77" t="str">
        <f>IF(INDEX([2]pivotTable!G$310:G$615,MATCH(totalExpenditure!$A258,[2]pivotTable!$A$310:$A$615,0))/100*INDEX(gDP!V$6:V$271,MATCH(totalExpenditure!$A258,gDP!$B$6:$B$271))=0,"",INDEX([2]pivotTable!G$310:G$615,MATCH(totalExpenditure!$A258,[2]pivotTable!$A$310:$A$615,0))/100*INDEX(gDP!V$6:V$271,MATCH(totalExpenditure!$A258,gDP!$B$6:$B$271)))</f>
        <v/>
      </c>
      <c r="BG258" s="77" t="str">
        <f>IF(INDEX([2]pivotTable!H$310:H$615,MATCH(totalExpenditure!$A258,[2]pivotTable!$A$310:$A$615,0))/100*INDEX(gDP!W$6:W$271,MATCH(totalExpenditure!$A258,gDP!$B$6:$B$271))=0,"",INDEX([2]pivotTable!H$310:H$615,MATCH(totalExpenditure!$A258,[2]pivotTable!$A$310:$A$615,0))/100*INDEX(gDP!W$6:W$271,MATCH(totalExpenditure!$A258,gDP!$B$6:$B$271)))</f>
        <v/>
      </c>
      <c r="BH258" s="77" t="str">
        <f>IF(INDEX([2]pivotTable!I$310:I$615,MATCH(totalExpenditure!$A258,[2]pivotTable!$A$310:$A$615,0))/100*INDEX(gDP!X$6:X$271,MATCH(totalExpenditure!$A258,gDP!$B$6:$B$271))=0,"",INDEX([2]pivotTable!I$310:I$615,MATCH(totalExpenditure!$A258,[2]pivotTable!$A$310:$A$615,0))/100*INDEX(gDP!X$6:X$271,MATCH(totalExpenditure!$A258,gDP!$B$6:$B$271)))</f>
        <v/>
      </c>
      <c r="BI258" s="77" t="str">
        <f>IF(INDEX([2]pivotTable!J$310:J$615,MATCH(totalExpenditure!$A258,[2]pivotTable!$A$310:$A$615,0))/100*INDEX(gDP!Y$6:Y$271,MATCH(totalExpenditure!$A258,gDP!$B$6:$B$271))=0,"",INDEX([2]pivotTable!J$310:J$615,MATCH(totalExpenditure!$A258,[2]pivotTable!$A$310:$A$615,0))/100*INDEX(gDP!Y$6:Y$271,MATCH(totalExpenditure!$A258,gDP!$B$6:$B$271)))</f>
        <v/>
      </c>
      <c r="BJ258" s="77" t="str">
        <f>IF(INDEX([2]pivotTable!K$310:K$615,MATCH(totalExpenditure!$A258,[2]pivotTable!$A$310:$A$615,0))/100*INDEX(gDP!Z$6:Z$271,MATCH(totalExpenditure!$A258,gDP!$B$6:$B$271))=0,"",INDEX([2]pivotTable!K$310:K$615,MATCH(totalExpenditure!$A258,[2]pivotTable!$A$310:$A$615,0))/100*INDEX(gDP!Z$6:Z$271,MATCH(totalExpenditure!$A258,gDP!$B$6:$B$271)))</f>
        <v/>
      </c>
      <c r="BK258" s="77" t="str">
        <f>IF(INDEX([2]pivotTable!L$310:L$615,MATCH(totalExpenditure!$A258,[2]pivotTable!$A$310:$A$615,0))/100*INDEX(gDP!AA$6:AA$271,MATCH(totalExpenditure!$A258,gDP!$B$6:$B$271))=0,"",INDEX([2]pivotTable!L$310:L$615,MATCH(totalExpenditure!$A258,[2]pivotTable!$A$310:$A$615,0))/100*INDEX(gDP!AA$6:AA$271,MATCH(totalExpenditure!$A258,gDP!$B$6:$B$271)))</f>
        <v/>
      </c>
      <c r="BL258" s="77" t="str">
        <f>IF(INDEX([2]pivotTable!M$310:M$615,MATCH(totalExpenditure!$A258,[2]pivotTable!$A$310:$A$615,0))/100*INDEX(gDP!AB$6:AB$271,MATCH(totalExpenditure!$A258,gDP!$B$6:$B$271))=0,"",INDEX([2]pivotTable!M$310:M$615,MATCH(totalExpenditure!$A258,[2]pivotTable!$A$310:$A$615,0))/100*INDEX(gDP!AB$6:AB$271,MATCH(totalExpenditure!$A258,gDP!$B$6:$B$271)))</f>
        <v/>
      </c>
      <c r="BM258" s="77" t="str">
        <f>IF(INDEX([2]pivotTable!N$310:N$615,MATCH(totalExpenditure!$A258,[2]pivotTable!$A$310:$A$615,0))/100*INDEX(gDP!AC$6:AC$271,MATCH(totalExpenditure!$A258,gDP!$B$6:$B$271))=0,"",INDEX([2]pivotTable!N$310:N$615,MATCH(totalExpenditure!$A258,[2]pivotTable!$A$310:$A$615,0))/100*INDEX(gDP!AC$6:AC$271,MATCH(totalExpenditure!$A258,gDP!$B$6:$B$271)))</f>
        <v/>
      </c>
      <c r="BN258" s="77" t="str">
        <f>IF(INDEX([2]pivotTable!O$310:O$615,MATCH(totalExpenditure!$A258,[2]pivotTable!$A$310:$A$615,0))/100*INDEX(gDP!AD$6:AD$271,MATCH(totalExpenditure!$A258,gDP!$B$6:$B$271))=0,"",INDEX([2]pivotTable!O$310:O$615,MATCH(totalExpenditure!$A258,[2]pivotTable!$A$310:$A$615,0))/100*INDEX(gDP!AD$6:AD$271,MATCH(totalExpenditure!$A258,gDP!$B$6:$B$271)))</f>
        <v/>
      </c>
      <c r="BO258" s="77" t="str">
        <f>IF(INDEX([2]pivotTable!P$310:P$615,MATCH(totalExpenditure!$A258,[2]pivotTable!$A$310:$A$615,0))/100*INDEX(gDP!AE$6:AE$271,MATCH(totalExpenditure!$A258,gDP!$B$6:$B$271))=0,"",INDEX([2]pivotTable!P$310:P$615,MATCH(totalExpenditure!$A258,[2]pivotTable!$A$310:$A$615,0))/100*INDEX(gDP!AE$6:AE$271,MATCH(totalExpenditure!$A258,gDP!$B$6:$B$271)))</f>
        <v/>
      </c>
      <c r="BP258" s="77" t="str">
        <f>IF(INDEX([2]pivotTable!Q$310:Q$615,MATCH(totalExpenditure!$A258,[2]pivotTable!$A$310:$A$615,0))/100*INDEX(gDP!AF$6:AF$271,MATCH(totalExpenditure!$A258,gDP!$B$6:$B$271))=0,"",INDEX([2]pivotTable!Q$310:Q$615,MATCH(totalExpenditure!$A258,[2]pivotTable!$A$310:$A$615,0))/100*INDEX(gDP!AF$6:AF$271,MATCH(totalExpenditure!$A258,gDP!$B$6:$B$271)))</f>
        <v/>
      </c>
      <c r="BQ258" s="77" t="str">
        <f>IF(INDEX([2]pivotTable!R$310:R$615,MATCH(totalExpenditure!$A258,[2]pivotTable!$A$310:$A$615,0))/100*INDEX(gDP!AG$6:AG$271,MATCH(totalExpenditure!$A258,gDP!$B$6:$B$271))=0,"",INDEX([2]pivotTable!R$310:R$615,MATCH(totalExpenditure!$A258,[2]pivotTable!$A$310:$A$615,0))/100*INDEX(gDP!AG$6:AG$271,MATCH(totalExpenditure!$A258,gDP!$B$6:$B$271)))</f>
        <v/>
      </c>
      <c r="BR258" s="77" t="str">
        <f>IF(INDEX([2]pivotTable!S$310:S$615,MATCH(totalExpenditure!$A258,[2]pivotTable!$A$310:$A$615,0))/100*INDEX(gDP!AH$6:AH$271,MATCH(totalExpenditure!$A258,gDP!$B$6:$B$271))=0,"",INDEX([2]pivotTable!S$310:S$615,MATCH(totalExpenditure!$A258,[2]pivotTable!$A$310:$A$615,0))/100*INDEX(gDP!AH$6:AH$271,MATCH(totalExpenditure!$A258,gDP!$B$6:$B$271)))</f>
        <v/>
      </c>
      <c r="BS258" s="77">
        <f>IF(INDEX([2]pivotTable!T$310:T$615,MATCH(totalExpenditure!$A258,[2]pivotTable!$A$310:$A$615,0))/100*INDEX(gDP!AI$6:AI$271,MATCH(totalExpenditure!$A258,gDP!$B$6:$B$271))=0,"",INDEX([2]pivotTable!T$310:T$615,MATCH(totalExpenditure!$A258,[2]pivotTable!$A$310:$A$615,0))/100*INDEX(gDP!AI$6:AI$271,MATCH(totalExpenditure!$A258,gDP!$B$6:$B$271)))</f>
        <v>3220913.3333333381</v>
      </c>
      <c r="BT258" s="77">
        <f>IF(INDEX([2]pivotTable!U$310:U$615,MATCH(totalExpenditure!$A258,[2]pivotTable!$A$310:$A$615,0))/100*INDEX(gDP!AJ$6:AJ$271,MATCH(totalExpenditure!$A258,gDP!$B$6:$B$271))=0,"",INDEX([2]pivotTable!U$310:U$615,MATCH(totalExpenditure!$A258,[2]pivotTable!$A$310:$A$615,0))/100*INDEX(gDP!AJ$6:AJ$271,MATCH(totalExpenditure!$A258,gDP!$B$6:$B$271)))</f>
        <v>5376905.1851851922</v>
      </c>
      <c r="BU258" s="77">
        <f>IF(INDEX([2]pivotTable!V$310:V$615,MATCH(totalExpenditure!$A258,[2]pivotTable!$A$310:$A$615,0))/100*INDEX(gDP!AK$6:AK$271,MATCH(totalExpenditure!$A258,gDP!$B$6:$B$271))=0,"",INDEX([2]pivotTable!V$310:V$615,MATCH(totalExpenditure!$A258,[2]pivotTable!$A$310:$A$615,0))/100*INDEX(gDP!AK$6:AK$271,MATCH(totalExpenditure!$A258,gDP!$B$6:$B$271)))</f>
        <v>5864862.2222222304</v>
      </c>
      <c r="BV258" s="77">
        <f>IF(INDEX([2]pivotTable!W$310:W$615,MATCH(totalExpenditure!$A258,[2]pivotTable!$A$310:$A$615,0))/100*INDEX(gDP!AL$6:AL$271,MATCH(totalExpenditure!$A258,gDP!$B$6:$B$271))=0,"",INDEX([2]pivotTable!W$310:W$615,MATCH(totalExpenditure!$A258,[2]pivotTable!$A$310:$A$615,0))/100*INDEX(gDP!AL$6:AL$271,MATCH(totalExpenditure!$A258,gDP!$B$6:$B$271)))</f>
        <v>5411209.9999999916</v>
      </c>
      <c r="BW258" s="77">
        <f>IF(INDEX([2]pivotTable!X$310:X$615,MATCH(totalExpenditure!$A258,[2]pivotTable!$A$310:$A$615,0))/100*INDEX(gDP!AM$6:AM$271,MATCH(totalExpenditure!$A258,gDP!$B$6:$B$271))=0,"",INDEX([2]pivotTable!X$310:X$615,MATCH(totalExpenditure!$A258,[2]pivotTable!$A$310:$A$615,0))/100*INDEX(gDP!AM$6:AM$271,MATCH(totalExpenditure!$A258,gDP!$B$6:$B$271)))</f>
        <v>5528247.4074074067</v>
      </c>
      <c r="BX258" s="77">
        <f>IF(INDEX([2]pivotTable!Y$310:Y$615,MATCH(totalExpenditure!$A258,[2]pivotTable!$A$310:$A$615,0))/100*INDEX(gDP!AN$6:AN$271,MATCH(totalExpenditure!$A258,gDP!$B$6:$B$271))=0,"",INDEX([2]pivotTable!Y$310:Y$615,MATCH(totalExpenditure!$A258,[2]pivotTable!$A$310:$A$615,0))/100*INDEX(gDP!AN$6:AN$271,MATCH(totalExpenditure!$A258,gDP!$B$6:$B$271)))</f>
        <v>5940939.25925925</v>
      </c>
      <c r="BY258" s="77">
        <f>IF(INDEX([2]pivotTable!Z$310:Z$615,MATCH(totalExpenditure!$A258,[2]pivotTable!$A$310:$A$615,0))/100*INDEX(gDP!AO$6:AO$271,MATCH(totalExpenditure!$A258,gDP!$B$6:$B$271))=0,"",INDEX([2]pivotTable!Z$310:Z$615,MATCH(totalExpenditure!$A258,[2]pivotTable!$A$310:$A$615,0))/100*INDEX(gDP!AO$6:AO$271,MATCH(totalExpenditure!$A258,gDP!$B$6:$B$271)))</f>
        <v>6662926.6666666679</v>
      </c>
      <c r="BZ258" s="77">
        <f>IF(INDEX([2]pivotTable!AA$310:AA$615,MATCH(totalExpenditure!$A258,[2]pivotTable!$A$310:$A$615,0))/100*INDEX(gDP!AP$6:AP$271,MATCH(totalExpenditure!$A258,gDP!$B$6:$B$271))=0,"",INDEX([2]pivotTable!AA$310:AA$615,MATCH(totalExpenditure!$A258,[2]pivotTable!$A$310:$A$615,0))/100*INDEX(gDP!AP$6:AP$271,MATCH(totalExpenditure!$A258,gDP!$B$6:$B$271)))</f>
        <v>15162788.148148131</v>
      </c>
      <c r="CA258" s="77">
        <f>IF(INDEX([2]pivotTable!AB$310:AB$615,MATCH(totalExpenditure!$A258,[2]pivotTable!$A$310:$A$615,0))/100*INDEX(gDP!AQ$6:AQ$271,MATCH(totalExpenditure!$A258,gDP!$B$6:$B$271))=0,"",INDEX([2]pivotTable!AB$310:AB$615,MATCH(totalExpenditure!$A258,[2]pivotTable!$A$310:$A$615,0))/100*INDEX(gDP!AQ$6:AQ$271,MATCH(totalExpenditure!$A258,gDP!$B$6:$B$271)))</f>
        <v>15393082.962962983</v>
      </c>
      <c r="CB258" s="77">
        <f>IF(INDEX([2]pivotTable!AC$310:AC$615,MATCH(totalExpenditure!$A258,[2]pivotTable!$A$310:$A$615,0))/100*INDEX(gDP!AR$6:AR$271,MATCH(totalExpenditure!$A258,gDP!$B$6:$B$271))=0,"",INDEX([2]pivotTable!AC$310:AC$615,MATCH(totalExpenditure!$A258,[2]pivotTable!$A$310:$A$615,0))/100*INDEX(gDP!AR$6:AR$271,MATCH(totalExpenditure!$A258,gDP!$B$6:$B$271)))</f>
        <v>16957183.703703724</v>
      </c>
      <c r="CC258" s="77" t="str">
        <f>IF(INDEX([2]pivotTable!AD$310:AD$615,MATCH(totalExpenditure!$A258,[2]pivotTable!$A$310:$A$615,0))/100*INDEX(gDP!AS$6:AS$271,MATCH(totalExpenditure!$A258,gDP!$B$6:$B$271))=0,"",INDEX([2]pivotTable!AD$310:AD$615,MATCH(totalExpenditure!$A258,[2]pivotTable!$A$310:$A$615,0))/100*INDEX(gDP!AS$6:AS$271,MATCH(totalExpenditure!$A258,gDP!$B$6:$B$271)))</f>
        <v/>
      </c>
      <c r="CD258" s="77" t="str">
        <f>IF(INDEX([2]pivotTable!AE$310:AE$615,MATCH(totalExpenditure!$A258,[2]pivotTable!$A$310:$A$615,0))/100*INDEX(gDP!AT$6:AT$271,MATCH(totalExpenditure!$A258,gDP!$B$6:$B$271))=0,"",INDEX([2]pivotTable!AE$310:AE$615,MATCH(totalExpenditure!$A258,[2]pivotTable!$A$310:$A$615,0))/100*INDEX(gDP!AT$6:AT$271,MATCH(totalExpenditure!$A258,gDP!$B$6:$B$271)))</f>
        <v/>
      </c>
      <c r="CE258" s="77" t="str">
        <f>IF(INDEX([2]pivotTable!AF$310:AF$615,MATCH(totalExpenditure!$A258,[2]pivotTable!$A$310:$A$615,0))/100*INDEX(gDP!AU$6:AU$271,MATCH(totalExpenditure!$A258,gDP!$B$6:$B$271))=0,"",INDEX([2]pivotTable!AF$310:AF$615,MATCH(totalExpenditure!$A258,[2]pivotTable!$A$310:$A$615,0))/100*INDEX(gDP!AU$6:AU$271,MATCH(totalExpenditure!$A258,gDP!$B$6:$B$271)))</f>
        <v/>
      </c>
      <c r="CF258" s="77" t="str">
        <f>IF(INDEX([2]pivotTable!AG$310:AG$615,MATCH(totalExpenditure!$A258,[2]pivotTable!$A$310:$A$615,0))/100*INDEX(gDP!AV$6:AV$271,MATCH(totalExpenditure!$A258,gDP!$B$6:$B$271))=0,"",INDEX([2]pivotTable!AG$310:AG$615,MATCH(totalExpenditure!$A258,[2]pivotTable!$A$310:$A$615,0))/100*INDEX(gDP!AV$6:AV$271,MATCH(totalExpenditure!$A258,gDP!$B$6:$B$271)))</f>
        <v/>
      </c>
      <c r="CG258" s="77" t="str">
        <f>IF(INDEX([2]pivotTable!AH$310:AH$615,MATCH(totalExpenditure!$A258,[2]pivotTable!$A$310:$A$615,0))/100*INDEX(gDP!AW$6:AW$271,MATCH(totalExpenditure!$A258,gDP!$B$6:$B$271))=0,"",INDEX([2]pivotTable!AH$310:AH$615,MATCH(totalExpenditure!$A258,[2]pivotTable!$A$310:$A$615,0))/100*INDEX(gDP!AW$6:AW$271,MATCH(totalExpenditure!$A258,gDP!$B$6:$B$271)))</f>
        <v/>
      </c>
      <c r="CH258" s="77" t="str">
        <f>IF(INDEX([2]pivotTable!AI$310:AI$615,MATCH(totalExpenditure!$A258,[2]pivotTable!$A$310:$A$615,0))/100*INDEX(gDP!AX$6:AX$271,MATCH(totalExpenditure!$A258,gDP!$B$6:$B$271))=0,"",INDEX([2]pivotTable!AI$310:AI$615,MATCH(totalExpenditure!$A258,[2]pivotTable!$A$310:$A$615,0))/100*INDEX(gDP!AX$6:AX$271,MATCH(totalExpenditure!$A258,gDP!$B$6:$B$271)))</f>
        <v/>
      </c>
      <c r="CI258" s="77" t="str">
        <f>IF(INDEX([2]pivotTable!AJ$310:AJ$615,MATCH(totalExpenditure!$A258,[2]pivotTable!$A$310:$A$615,0))/100*INDEX(gDP!AY$6:AY$271,MATCH(totalExpenditure!$A258,gDP!$B$6:$B$271))=0,"",INDEX([2]pivotTable!AJ$310:AJ$615,MATCH(totalExpenditure!$A258,[2]pivotTable!$A$310:$A$615,0))/100*INDEX(gDP!AY$6:AY$271,MATCH(totalExpenditure!$A258,gDP!$B$6:$B$271)))</f>
        <v/>
      </c>
      <c r="CJ258" s="77" t="str">
        <f>IF(INDEX([2]pivotTable!AK$310:AK$615,MATCH(totalExpenditure!$A258,[2]pivotTable!$A$310:$A$615,0))/100*INDEX(gDP!AZ$6:AZ$271,MATCH(totalExpenditure!$A258,gDP!$B$6:$B$271))=0,"",INDEX([2]pivotTable!AK$310:AK$615,MATCH(totalExpenditure!$A258,[2]pivotTable!$A$310:$A$615,0))/100*INDEX(gDP!AZ$6:AZ$271,MATCH(totalExpenditure!$A258,gDP!$B$6:$B$271)))</f>
        <v/>
      </c>
      <c r="CK258" s="77" t="str">
        <f>IF(INDEX([2]pivotTable!AL$310:AL$615,MATCH(totalExpenditure!$A258,[2]pivotTable!$A$310:$A$615,0))/100*INDEX(gDP!BA$6:BA$271,MATCH(totalExpenditure!$A258,gDP!$B$6:$B$271))=0,"",INDEX([2]pivotTable!AL$310:AL$615,MATCH(totalExpenditure!$A258,[2]pivotTable!$A$310:$A$615,0))/100*INDEX(gDP!BA$6:BA$271,MATCH(totalExpenditure!$A258,gDP!$B$6:$B$271)))</f>
        <v/>
      </c>
      <c r="CL258" s="77" t="str">
        <f>IF(INDEX([2]pivotTable!AM$310:AM$615,MATCH(totalExpenditure!$A258,[2]pivotTable!$A$310:$A$615,0))/100*INDEX(gDP!BB$6:BB$271,MATCH(totalExpenditure!$A258,gDP!$B$6:$B$271))=0,"",INDEX([2]pivotTable!AM$310:AM$615,MATCH(totalExpenditure!$A258,[2]pivotTable!$A$310:$A$615,0))/100*INDEX(gDP!BB$6:BB$271,MATCH(totalExpenditure!$A258,gDP!$B$6:$B$271)))</f>
        <v/>
      </c>
      <c r="CM258" s="77" t="str">
        <f>IF(INDEX([2]pivotTable!AN$310:AN$615,MATCH(totalExpenditure!$A258,[2]pivotTable!$A$310:$A$615,0))/100*INDEX(gDP!BC$6:BC$271,MATCH(totalExpenditure!$A258,gDP!$B$6:$B$271))=0,"",INDEX([2]pivotTable!AN$310:AN$615,MATCH(totalExpenditure!$A258,[2]pivotTable!$A$310:$A$615,0))/100*INDEX(gDP!BC$6:BC$271,MATCH(totalExpenditure!$A258,gDP!$B$6:$B$271)))</f>
        <v/>
      </c>
      <c r="CN258" s="77" t="str">
        <f>IF(INDEX([2]pivotTable!AO$310:AO$615,MATCH(totalExpenditure!$A258,[2]pivotTable!$A$310:$A$615,0))/100*INDEX(gDP!BD$6:BD$271,MATCH(totalExpenditure!$A258,gDP!$B$6:$B$271))=0,"",INDEX([2]pivotTable!AO$310:AO$615,MATCH(totalExpenditure!$A258,[2]pivotTable!$A$310:$A$615,0))/100*INDEX(gDP!BD$6:BD$271,MATCH(totalExpenditure!$A258,gDP!$B$6:$B$271)))</f>
        <v/>
      </c>
      <c r="CO258" s="77" t="str">
        <f>IF(INDEX([2]pivotTable!AP$310:AP$615,MATCH(totalExpenditure!$A258,[2]pivotTable!$A$310:$A$615,0))/100*INDEX(gDP!BE$6:BE$271,MATCH(totalExpenditure!$A258,gDP!$B$6:$B$271))=0,"",INDEX([2]pivotTable!AP$310:AP$615,MATCH(totalExpenditure!$A258,[2]pivotTable!$A$310:$A$615,0))/100*INDEX(gDP!BE$6:BE$271,MATCH(totalExpenditure!$A258,gDP!$B$6:$B$271)))</f>
        <v/>
      </c>
      <c r="CP258" s="77" t="str">
        <f>IF(INDEX([2]pivotTable!AQ$310:AQ$615,MATCH(totalExpenditure!$A258,[2]pivotTable!$A$310:$A$615,0))/100*INDEX(gDP!BF$6:BF$271,MATCH(totalExpenditure!$A258,gDP!$B$6:$B$271))=0,"",INDEX([2]pivotTable!AQ$310:AQ$615,MATCH(totalExpenditure!$A258,[2]pivotTable!$A$310:$A$615,0))/100*INDEX(gDP!BF$6:BF$271,MATCH(totalExpenditure!$A258,gDP!$B$6:$B$271)))</f>
        <v/>
      </c>
      <c r="CQ258" s="77" t="str">
        <f>IF(INDEX([2]pivotTable!AR$310:AR$615,MATCH(totalExpenditure!$A258,[2]pivotTable!$A$310:$A$615,0))/100*INDEX(gDP!BG$6:BG$271,MATCH(totalExpenditure!$A258,gDP!$B$6:$B$271))=0,"",INDEX([2]pivotTable!AR$310:AR$615,MATCH(totalExpenditure!$A258,[2]pivotTable!$A$310:$A$615,0))/100*INDEX(gDP!BG$6:BG$271,MATCH(totalExpenditure!$A258,gDP!$B$6:$B$271)))</f>
        <v/>
      </c>
      <c r="CR258" s="77" t="str">
        <f>IF(INDEX([2]pivotTable!AS$310:AS$615,MATCH(totalExpenditure!$A258,[2]pivotTable!$A$310:$A$615,0))/100*INDEX(gDP!BH$6:BH$271,MATCH(totalExpenditure!$A258,gDP!$B$6:$B$271))=0,"",INDEX([2]pivotTable!AS$310:AS$615,MATCH(totalExpenditure!$A258,[2]pivotTable!$A$310:$A$615,0))/100*INDEX(gDP!BH$6:BH$271,MATCH(totalExpenditure!$A258,gDP!$B$6:$B$271)))</f>
        <v/>
      </c>
      <c r="CS258" s="77" t="str">
        <f>IF(INDEX([2]pivotTable!AT$310:AT$615,MATCH(totalExpenditure!$A258,[2]pivotTable!$A$310:$A$615,0))/100*INDEX(gDP!BI$6:BI$271,MATCH(totalExpenditure!$A258,gDP!$B$6:$B$271))=0,"",INDEX([2]pivotTable!AT$310:AT$615,MATCH(totalExpenditure!$A258,[2]pivotTable!$A$310:$A$615,0))/100*INDEX(gDP!BI$6:BI$271,MATCH(totalExpenditure!$A258,gDP!$B$6:$B$271)))</f>
        <v/>
      </c>
      <c r="CT258" s="77" t="str">
        <f>IF(INDEX([2]pivotTable!AU$310:AU$615,MATCH(totalExpenditure!$A258,[2]pivotTable!$A$310:$A$615,0))/100*INDEX(gDP!BJ$6:BJ$271,MATCH(totalExpenditure!$A258,gDP!$B$6:$B$271))=0,"",INDEX([2]pivotTable!AU$310:AU$615,MATCH(totalExpenditure!$A258,[2]pivotTable!$A$310:$A$615,0))/100*INDEX(gDP!BJ$6:BJ$271,MATCH(totalExpenditure!$A258,gDP!$B$6:$B$271)))</f>
        <v/>
      </c>
      <c r="CU258" s="77" t="str">
        <f>IF(INDEX([2]pivotTable!AV$310:AV$615,MATCH(totalExpenditure!$A258,[2]pivotTable!$A$310:$A$615,0))/100*INDEX(gDP!BK$6:BK$271,MATCH(totalExpenditure!$A258,gDP!$B$6:$B$271))=0,"",INDEX([2]pivotTable!AV$310:AV$615,MATCH(totalExpenditure!$A258,[2]pivotTable!$A$310:$A$615,0))/100*INDEX(gDP!BK$6:BK$271,MATCH(totalExpenditure!$A258,gDP!$B$6:$B$271)))</f>
        <v/>
      </c>
      <c r="CV258" s="77" t="str">
        <f>IF(INDEX([2]pivotTable!AW$310:AW$615,MATCH(totalExpenditure!$A258,[2]pivotTable!$A$310:$A$615,0))/100*INDEX(gDP!BL$6:BL$271,MATCH(totalExpenditure!$A258,gDP!$B$6:$B$271))=0,"",INDEX([2]pivotTable!AW$310:AW$615,MATCH(totalExpenditure!$A258,[2]pivotTable!$A$310:$A$615,0))/100*INDEX(gDP!BL$6:BL$271,MATCH(totalExpenditure!$A258,gDP!$B$6:$B$271)))</f>
        <v/>
      </c>
      <c r="CW258" s="77" t="str">
        <f>IF(INDEX([2]pivotTable!AX$310:AX$615,MATCH(totalExpenditure!$A258,[2]pivotTable!$A$310:$A$615,0))/100*INDEX(gDP!BM$6:BM$271,MATCH(totalExpenditure!$A258,gDP!$B$6:$B$271))=0,"",INDEX([2]pivotTable!AX$310:AX$615,MATCH(totalExpenditure!$A258,[2]pivotTable!$A$310:$A$615,0))/100*INDEX(gDP!BM$6:BM$271,MATCH(totalExpenditure!$A258,gDP!$B$6:$B$271)))</f>
        <v/>
      </c>
      <c r="CX258" s="77" t="str">
        <f>IF(INDEX([2]pivotTable!AY$310:AY$615,MATCH(totalExpenditure!$A258,[2]pivotTable!$A$310:$A$615,0))/100*INDEX(gDP!BN$6:BN$271,MATCH(totalExpenditure!$A258,gDP!$B$6:$B$271))=0,"",INDEX([2]pivotTable!AY$310:AY$615,MATCH(totalExpenditure!$A258,[2]pivotTable!$A$310:$A$615,0))/100*INDEX(gDP!BN$6:BN$271,MATCH(totalExpenditure!$A258,gDP!$B$6:$B$271)))</f>
        <v/>
      </c>
      <c r="CY258" s="77" t="str">
        <f>IF(INDEX([2]pivotTable!AZ$310:AZ$615,MATCH(totalExpenditure!$A258,[2]pivotTable!$A$310:$A$615,0))/100*INDEX(gDP!BO$6:BO$271,MATCH(totalExpenditure!$A258,gDP!$B$6:$B$271))=0,"",INDEX([2]pivotTable!AZ$310:AZ$615,MATCH(totalExpenditure!$A258,[2]pivotTable!$A$310:$A$615,0))/100*INDEX(gDP!BO$6:BO$271,MATCH(totalExpenditure!$A258,gDP!$B$6:$B$271)))</f>
        <v/>
      </c>
      <c r="CZ258" s="77" t="str">
        <f>IF(B258="","",IF(BA258="","",B258-B258+INDEX(gDP!Q$6:Q$271,MATCH(totalExpenditure!$A258,gDP!$B$6:$B$271))))</f>
        <v/>
      </c>
      <c r="DA258" s="77" t="str">
        <f>IF(C258="","",IF(BB258="","",C258-C258+INDEX(gDP!R$6:R$271,MATCH(totalExpenditure!$A258,gDP!$B$6:$B$271))))</f>
        <v/>
      </c>
      <c r="DB258" s="77" t="str">
        <f>IF(D258="","",IF(BC258="","",D258-D258+INDEX(gDP!S$6:S$271,MATCH(totalExpenditure!$A258,gDP!$B$6:$B$271))))</f>
        <v/>
      </c>
      <c r="DC258" s="77" t="str">
        <f>IF(E258="","",IF(BD258="","",E258-E258+INDEX(gDP!T$6:T$271,MATCH(totalExpenditure!$A258,gDP!$B$6:$B$271))))</f>
        <v/>
      </c>
      <c r="DD258" s="77" t="str">
        <f>IF(F258="","",IF(BE258="","",F258-F258+INDEX(gDP!U$6:U$271,MATCH(totalExpenditure!$A258,gDP!$B$6:$B$271))))</f>
        <v/>
      </c>
      <c r="DE258" s="77" t="str">
        <f>IF(G258="","",IF(BF258="","",G258-G258+INDEX(gDP!V$6:V$271,MATCH(totalExpenditure!$A258,gDP!$B$6:$B$271))))</f>
        <v/>
      </c>
      <c r="DF258" s="77" t="str">
        <f>IF(H258="","",IF(BG258="","",H258-H258+INDEX(gDP!W$6:W$271,MATCH(totalExpenditure!$A258,gDP!$B$6:$B$271))))</f>
        <v/>
      </c>
      <c r="DG258" s="77" t="str">
        <f>IF(I258="","",IF(BH258="","",I258-I258+INDEX(gDP!X$6:X$271,MATCH(totalExpenditure!$A258,gDP!$B$6:$B$271))))</f>
        <v/>
      </c>
      <c r="DH258" s="77" t="str">
        <f>IF(J258="","",IF(BI258="","",J258-J258+INDEX(gDP!Y$6:Y$271,MATCH(totalExpenditure!$A258,gDP!$B$6:$B$271))))</f>
        <v/>
      </c>
      <c r="DI258" s="77" t="str">
        <f>IF(K258="","",IF(BJ258="","",K258-K258+INDEX(gDP!Z$6:Z$271,MATCH(totalExpenditure!$A258,gDP!$B$6:$B$271))))</f>
        <v/>
      </c>
      <c r="DJ258" s="77" t="str">
        <f>IF(L258="","",IF(BK258="","",L258-L258+INDEX(gDP!AA$6:AA$271,MATCH(totalExpenditure!$A258,gDP!$B$6:$B$271))))</f>
        <v/>
      </c>
      <c r="DK258" s="77" t="str">
        <f>IF(M258="","",IF(BL258="","",M258-M258+INDEX(gDP!AB$6:AB$271,MATCH(totalExpenditure!$A258,gDP!$B$6:$B$271))))</f>
        <v/>
      </c>
      <c r="DL258" s="77" t="str">
        <f>IF(N258="","",IF(BM258="","",N258-N258+INDEX(gDP!AC$6:AC$271,MATCH(totalExpenditure!$A258,gDP!$B$6:$B$271))))</f>
        <v/>
      </c>
      <c r="DM258" s="77" t="str">
        <f>IF(O258="","",IF(BN258="","",O258-O258+INDEX(gDP!AD$6:AD$271,MATCH(totalExpenditure!$A258,gDP!$B$6:$B$271))))</f>
        <v/>
      </c>
      <c r="DN258" s="77" t="str">
        <f>IF(P258="","",IF(BO258="","",P258-P258+INDEX(gDP!AE$6:AE$271,MATCH(totalExpenditure!$A258,gDP!$B$6:$B$271))))</f>
        <v/>
      </c>
      <c r="DO258" s="77" t="str">
        <f>IF(Q258="","",IF(BP258="","",Q258-Q258+INDEX(gDP!AF$6:AF$271,MATCH(totalExpenditure!$A258,gDP!$B$6:$B$271))))</f>
        <v/>
      </c>
      <c r="DP258" s="77" t="str">
        <f>IF(R258="","",IF(BQ258="","",R258-R258+INDEX(gDP!AG$6:AG$271,MATCH(totalExpenditure!$A258,gDP!$B$6:$B$271))))</f>
        <v/>
      </c>
      <c r="DQ258" s="77" t="str">
        <f>IF(S258="","",IF(BR258="","",S258-S258+INDEX(gDP!AH$6:AH$271,MATCH(totalExpenditure!$A258,gDP!$B$6:$B$271))))</f>
        <v/>
      </c>
      <c r="DR258" s="77" t="str">
        <f>IF(T258="","",IF(BS258="","",T258-T258+INDEX(gDP!AI$6:AI$271,MATCH(totalExpenditure!$A258,gDP!$B$6:$B$271))))</f>
        <v/>
      </c>
      <c r="DS258" s="77" t="str">
        <f>IF(U258="","",IF(BT258="","",U258-U258+INDEX(gDP!AJ$6:AJ$271,MATCH(totalExpenditure!$A258,gDP!$B$6:$B$271))))</f>
        <v/>
      </c>
      <c r="DT258" s="77" t="str">
        <f>IF(V258="","",IF(BU258="","",V258-V258+INDEX(gDP!AK$6:AK$271,MATCH(totalExpenditure!$A258,gDP!$B$6:$B$271))))</f>
        <v/>
      </c>
      <c r="DU258" s="77" t="str">
        <f>IF(W258="","",IF(BV258="","",W258-W258+INDEX(gDP!AL$6:AL$271,MATCH(totalExpenditure!$A258,gDP!$B$6:$B$271))))</f>
        <v/>
      </c>
      <c r="DV258" s="77" t="str">
        <f>IF(X258="","",IF(BW258="","",X258-X258+INDEX(gDP!AM$6:AM$271,MATCH(totalExpenditure!$A258,gDP!$B$6:$B$271))))</f>
        <v/>
      </c>
      <c r="DW258" s="77" t="str">
        <f>IF(Y258="","",IF(BX258="","",Y258-Y258+INDEX(gDP!AN$6:AN$271,MATCH(totalExpenditure!$A258,gDP!$B$6:$B$271))))</f>
        <v/>
      </c>
      <c r="DX258" s="77" t="str">
        <f>IF(Z258="","",IF(BY258="","",Z258-Z258+INDEX(gDP!AO$6:AO$271,MATCH(totalExpenditure!$A258,gDP!$B$6:$B$271))))</f>
        <v/>
      </c>
      <c r="DY258" s="77" t="str">
        <f>IF(AA258="","",IF(BZ258="","",AA258-AA258+INDEX(gDP!AP$6:AP$271,MATCH(totalExpenditure!$A258,gDP!$B$6:$B$271))))</f>
        <v/>
      </c>
      <c r="DZ258" s="77" t="str">
        <f>IF(AB258="","",IF(CA258="","",AB258-AB258+INDEX(gDP!AQ$6:AQ$271,MATCH(totalExpenditure!$A258,gDP!$B$6:$B$271))))</f>
        <v/>
      </c>
      <c r="EA258" s="77" t="str">
        <f>IF(AC258="","",IF(CB258="","",AC258-AC258+INDEX(gDP!AR$6:AR$271,MATCH(totalExpenditure!$A258,gDP!$B$6:$B$271))))</f>
        <v/>
      </c>
      <c r="EB258" s="77" t="str">
        <f>IF(AD258="","",IF(CC258="","",AD258-AD258+INDEX(gDP!AS$6:AS$271,MATCH(totalExpenditure!$A258,gDP!$B$6:$B$271))))</f>
        <v/>
      </c>
      <c r="EC258" s="77" t="str">
        <f>IF(AE258="","",IF(CD258="","",AE258-AE258+INDEX(gDP!AT$6:AT$271,MATCH(totalExpenditure!$A258,gDP!$B$6:$B$271))))</f>
        <v/>
      </c>
      <c r="ED258" s="77" t="str">
        <f>IF(AF258="","",IF(CE258="","",AF258-AF258+INDEX(gDP!AU$6:AU$271,MATCH(totalExpenditure!$A258,gDP!$B$6:$B$271))))</f>
        <v/>
      </c>
      <c r="EE258" s="77" t="str">
        <f>IF(AG258="","",IF(CF258="","",AG258-AG258+INDEX(gDP!AV$6:AV$271,MATCH(totalExpenditure!$A258,gDP!$B$6:$B$271))))</f>
        <v/>
      </c>
      <c r="EF258" s="77" t="str">
        <f>IF(AH258="","",IF(CG258="","",AH258-AH258+INDEX(gDP!AW$6:AW$271,MATCH(totalExpenditure!$A258,gDP!$B$6:$B$271))))</f>
        <v/>
      </c>
      <c r="EG258" s="77" t="str">
        <f>IF(AI258="","",IF(CH258="","",AI258-AI258+INDEX(gDP!AX$6:AX$271,MATCH(totalExpenditure!$A258,gDP!$B$6:$B$271))))</f>
        <v/>
      </c>
      <c r="EH258" s="77" t="str">
        <f>IF(AJ258="","",IF(CI258="","",AJ258-AJ258+INDEX(gDP!AY$6:AY$271,MATCH(totalExpenditure!$A258,gDP!$B$6:$B$271))))</f>
        <v/>
      </c>
      <c r="EI258" s="77" t="str">
        <f>IF(AK258="","",IF(CJ258="","",AK258-AK258+INDEX(gDP!AZ$6:AZ$271,MATCH(totalExpenditure!$A258,gDP!$B$6:$B$271))))</f>
        <v/>
      </c>
      <c r="EJ258" s="77" t="str">
        <f>IF(AL258="","",IF(CK258="","",AL258-AL258+INDEX(gDP!BA$6:BA$271,MATCH(totalExpenditure!$A258,gDP!$B$6:$B$271))))</f>
        <v/>
      </c>
      <c r="EK258" s="77" t="str">
        <f>IF(AM258="","",IF(CL258="","",AM258-AM258+INDEX(gDP!BB$6:BB$271,MATCH(totalExpenditure!$A258,gDP!$B$6:$B$271))))</f>
        <v/>
      </c>
      <c r="EL258" s="77" t="str">
        <f>IF(AN258="","",IF(CM258="","",AN258-AN258+INDEX(gDP!BC$6:BC$271,MATCH(totalExpenditure!$A258,gDP!$B$6:$B$271))))</f>
        <v/>
      </c>
      <c r="EM258" s="77" t="str">
        <f>IF(AO258="","",IF(CN258="","",AO258-AO258+INDEX(gDP!BD$6:BD$271,MATCH(totalExpenditure!$A258,gDP!$B$6:$B$271))))</f>
        <v/>
      </c>
      <c r="EN258" s="77" t="str">
        <f>IF(AP258="","",IF(CO258="","",AP258-AP258+INDEX(gDP!BE$6:BE$271,MATCH(totalExpenditure!$A258,gDP!$B$6:$B$271))))</f>
        <v/>
      </c>
      <c r="EO258" s="77" t="str">
        <f>IF(AQ258="","",IF(CP258="","",AQ258-AQ258+INDEX(gDP!BF$6:BF$271,MATCH(totalExpenditure!$A258,gDP!$B$6:$B$271))))</f>
        <v/>
      </c>
      <c r="EP258" s="77" t="str">
        <f>IF(AR258="","",IF(CQ258="","",AR258-AR258+INDEX(gDP!BG$6:BG$271,MATCH(totalExpenditure!$A258,gDP!$B$6:$B$271))))</f>
        <v/>
      </c>
      <c r="EQ258" s="77" t="str">
        <f>IF(AS258="","",IF(CR258="","",AS258-AS258+INDEX(gDP!BH$6:BH$271,MATCH(totalExpenditure!$A258,gDP!$B$6:$B$271))))</f>
        <v/>
      </c>
      <c r="ER258" s="77" t="str">
        <f>IF(AT258="","",IF(CS258="","",AT258-AT258+INDEX(gDP!BI$6:BI$271,MATCH(totalExpenditure!$A258,gDP!$B$6:$B$271))))</f>
        <v/>
      </c>
      <c r="ES258" s="77" t="str">
        <f>IF(AU258="","",IF(CT258="","",AU258-AU258+INDEX(gDP!BJ$6:BJ$271,MATCH(totalExpenditure!$A258,gDP!$B$6:$B$271))))</f>
        <v/>
      </c>
      <c r="ET258" s="77" t="str">
        <f>IF(AV258="","",IF(CU258="","",AV258-AV258+INDEX(gDP!BK$6:BK$271,MATCH(totalExpenditure!$A258,gDP!$B$6:$B$271))))</f>
        <v/>
      </c>
      <c r="EU258" s="77" t="str">
        <f>IF(AW258="","",IF(CV258="","",AW258-AW258+INDEX(gDP!BL$6:BL$271,MATCH(totalExpenditure!$A258,gDP!$B$6:$B$271))))</f>
        <v/>
      </c>
      <c r="EV258" s="77" t="str">
        <f>IF(AX258="","",IF(CW258="","",AX258-AX258+INDEX(gDP!BM$6:BM$271,MATCH(totalExpenditure!$A258,gDP!$B$6:$B$271))))</f>
        <v/>
      </c>
      <c r="EW258" s="77" t="str">
        <f>IF(AY258="","",IF(CX258="","",AY258-AY258+INDEX(gDP!BN$6:BN$271,MATCH(totalExpenditure!$A258,gDP!$B$6:$B$271))))</f>
        <v/>
      </c>
      <c r="EX258" s="77" t="str">
        <f>IF(AZ258="","",IF(CY258="","",AZ258-AZ258+INDEX(gDP!BO$6:BO$271,MATCH(totalExpenditure!$A258,gDP!$B$6:$B$271))))</f>
        <v/>
      </c>
    </row>
    <row r="259" spans="1:154" x14ac:dyDescent="0.35">
      <c r="A259" t="s">
        <v>727</v>
      </c>
      <c r="B259" s="77" t="e">
        <f>IF(INDEX([2]pivotTable!B$3:B$308,MATCH(totalExpenditure!$A259,[2]pivotTable!$A$3:$A$308,0))/100*INDEX(gDP!Q$6:Q$271,MATCH(totalExpenditure!$A259,gDP!$B$6:$B$271))=0,"",INDEX([2]pivotTable!B$3:B$308,MATCH(totalExpenditure!$A259,[2]pivotTable!$A$3:$A$308,0))/100*INDEX(gDP!Q$6:Q$271,MATCH(totalExpenditure!$A259,gDP!$B$6:$B$271)))</f>
        <v>#N/A</v>
      </c>
      <c r="C259" s="77" t="e">
        <f>IF(INDEX([2]pivotTable!C$3:C$308,MATCH(totalExpenditure!$A259,[2]pivotTable!$A$3:$A$308,0))/100*INDEX(gDP!R$6:R$271,MATCH(totalExpenditure!$A259,gDP!$B$6:$B$271))=0,"",INDEX([2]pivotTable!C$3:C$308,MATCH(totalExpenditure!$A259,[2]pivotTable!$A$3:$A$308,0))/100*INDEX(gDP!R$6:R$271,MATCH(totalExpenditure!$A259,gDP!$B$6:$B$271)))</f>
        <v>#N/A</v>
      </c>
      <c r="D259" s="77" t="e">
        <f>IF(INDEX([2]pivotTable!D$3:D$308,MATCH(totalExpenditure!$A259,[2]pivotTable!$A$3:$A$308,0))/100*INDEX(gDP!S$6:S$271,MATCH(totalExpenditure!$A259,gDP!$B$6:$B$271))=0,"",INDEX([2]pivotTable!D$3:D$308,MATCH(totalExpenditure!$A259,[2]pivotTable!$A$3:$A$308,0))/100*INDEX(gDP!S$6:S$271,MATCH(totalExpenditure!$A259,gDP!$B$6:$B$271)))</f>
        <v>#N/A</v>
      </c>
      <c r="E259" s="77" t="e">
        <f>IF(INDEX([2]pivotTable!E$3:E$308,MATCH(totalExpenditure!$A259,[2]pivotTable!$A$3:$A$308,0))/100*INDEX(gDP!T$6:T$271,MATCH(totalExpenditure!$A259,gDP!$B$6:$B$271))=0,"",INDEX([2]pivotTable!E$3:E$308,MATCH(totalExpenditure!$A259,[2]pivotTable!$A$3:$A$308,0))/100*INDEX(gDP!T$6:T$271,MATCH(totalExpenditure!$A259,gDP!$B$6:$B$271)))</f>
        <v>#N/A</v>
      </c>
      <c r="F259" s="77" t="e">
        <f>IF(INDEX([2]pivotTable!F$3:F$308,MATCH(totalExpenditure!$A259,[2]pivotTable!$A$3:$A$308,0))/100*INDEX(gDP!U$6:U$271,MATCH(totalExpenditure!$A259,gDP!$B$6:$B$271))=0,"",INDEX([2]pivotTable!F$3:F$308,MATCH(totalExpenditure!$A259,[2]pivotTable!$A$3:$A$308,0))/100*INDEX(gDP!U$6:U$271,MATCH(totalExpenditure!$A259,gDP!$B$6:$B$271)))</f>
        <v>#N/A</v>
      </c>
      <c r="G259" s="77" t="e">
        <f>IF(INDEX([2]pivotTable!G$3:G$308,MATCH(totalExpenditure!$A259,[2]pivotTable!$A$3:$A$308,0))/100*INDEX(gDP!V$6:V$271,MATCH(totalExpenditure!$A259,gDP!$B$6:$B$271))=0,"",INDEX([2]pivotTable!G$3:G$308,MATCH(totalExpenditure!$A259,[2]pivotTable!$A$3:$A$308,0))/100*INDEX(gDP!V$6:V$271,MATCH(totalExpenditure!$A259,gDP!$B$6:$B$271)))</f>
        <v>#N/A</v>
      </c>
      <c r="H259" s="77" t="e">
        <f>IF(INDEX([2]pivotTable!H$3:H$308,MATCH(totalExpenditure!$A259,[2]pivotTable!$A$3:$A$308,0))/100*INDEX(gDP!W$6:W$271,MATCH(totalExpenditure!$A259,gDP!$B$6:$B$271))=0,"",INDEX([2]pivotTable!H$3:H$308,MATCH(totalExpenditure!$A259,[2]pivotTable!$A$3:$A$308,0))/100*INDEX(gDP!W$6:W$271,MATCH(totalExpenditure!$A259,gDP!$B$6:$B$271)))</f>
        <v>#N/A</v>
      </c>
      <c r="I259" s="77" t="e">
        <f>IF(INDEX([2]pivotTable!I$3:I$308,MATCH(totalExpenditure!$A259,[2]pivotTable!$A$3:$A$308,0))/100*INDEX(gDP!X$6:X$271,MATCH(totalExpenditure!$A259,gDP!$B$6:$B$271))=0,"",INDEX([2]pivotTable!I$3:I$308,MATCH(totalExpenditure!$A259,[2]pivotTable!$A$3:$A$308,0))/100*INDEX(gDP!X$6:X$271,MATCH(totalExpenditure!$A259,gDP!$B$6:$B$271)))</f>
        <v>#N/A</v>
      </c>
      <c r="J259" s="77" t="e">
        <f>IF(INDEX([2]pivotTable!J$3:J$308,MATCH(totalExpenditure!$A259,[2]pivotTable!$A$3:$A$308,0))/100*INDEX(gDP!Y$6:Y$271,MATCH(totalExpenditure!$A259,gDP!$B$6:$B$271))=0,"",INDEX([2]pivotTable!J$3:J$308,MATCH(totalExpenditure!$A259,[2]pivotTable!$A$3:$A$308,0))/100*INDEX(gDP!Y$6:Y$271,MATCH(totalExpenditure!$A259,gDP!$B$6:$B$271)))</f>
        <v>#N/A</v>
      </c>
      <c r="K259" s="77" t="e">
        <f>IF(INDEX([2]pivotTable!K$3:K$308,MATCH(totalExpenditure!$A259,[2]pivotTable!$A$3:$A$308,0))/100*INDEX(gDP!Z$6:Z$271,MATCH(totalExpenditure!$A259,gDP!$B$6:$B$271))=0,"",INDEX([2]pivotTable!K$3:K$308,MATCH(totalExpenditure!$A259,[2]pivotTable!$A$3:$A$308,0))/100*INDEX(gDP!Z$6:Z$271,MATCH(totalExpenditure!$A259,gDP!$B$6:$B$271)))</f>
        <v>#N/A</v>
      </c>
      <c r="L259" s="77" t="e">
        <f>IF(INDEX([2]pivotTable!L$3:L$308,MATCH(totalExpenditure!$A259,[2]pivotTable!$A$3:$A$308,0))/100*INDEX(gDP!AA$6:AA$271,MATCH(totalExpenditure!$A259,gDP!$B$6:$B$271))=0,"",INDEX([2]pivotTable!L$3:L$308,MATCH(totalExpenditure!$A259,[2]pivotTable!$A$3:$A$308,0))/100*INDEX(gDP!AA$6:AA$271,MATCH(totalExpenditure!$A259,gDP!$B$6:$B$271)))</f>
        <v>#N/A</v>
      </c>
      <c r="M259" s="77" t="e">
        <f>IF(INDEX([2]pivotTable!M$3:M$308,MATCH(totalExpenditure!$A259,[2]pivotTable!$A$3:$A$308,0))/100*INDEX(gDP!AB$6:AB$271,MATCH(totalExpenditure!$A259,gDP!$B$6:$B$271))=0,"",INDEX([2]pivotTable!M$3:M$308,MATCH(totalExpenditure!$A259,[2]pivotTable!$A$3:$A$308,0))/100*INDEX(gDP!AB$6:AB$271,MATCH(totalExpenditure!$A259,gDP!$B$6:$B$271)))</f>
        <v>#N/A</v>
      </c>
      <c r="N259" s="77" t="e">
        <f>IF(INDEX([2]pivotTable!N$3:N$308,MATCH(totalExpenditure!$A259,[2]pivotTable!$A$3:$A$308,0))/100*INDEX(gDP!AC$6:AC$271,MATCH(totalExpenditure!$A259,gDP!$B$6:$B$271))=0,"",INDEX([2]pivotTable!N$3:N$308,MATCH(totalExpenditure!$A259,[2]pivotTable!$A$3:$A$308,0))/100*INDEX(gDP!AC$6:AC$271,MATCH(totalExpenditure!$A259,gDP!$B$6:$B$271)))</f>
        <v>#N/A</v>
      </c>
      <c r="O259" s="77" t="e">
        <f>IF(INDEX([2]pivotTable!O$3:O$308,MATCH(totalExpenditure!$A259,[2]pivotTable!$A$3:$A$308,0))/100*INDEX(gDP!AD$6:AD$271,MATCH(totalExpenditure!$A259,gDP!$B$6:$B$271))=0,"",INDEX([2]pivotTable!O$3:O$308,MATCH(totalExpenditure!$A259,[2]pivotTable!$A$3:$A$308,0))/100*INDEX(gDP!AD$6:AD$271,MATCH(totalExpenditure!$A259,gDP!$B$6:$B$271)))</f>
        <v>#N/A</v>
      </c>
      <c r="P259" s="77" t="e">
        <f>IF(INDEX([2]pivotTable!P$3:P$308,MATCH(totalExpenditure!$A259,[2]pivotTable!$A$3:$A$308,0))/100*INDEX(gDP!AE$6:AE$271,MATCH(totalExpenditure!$A259,gDP!$B$6:$B$271))=0,"",INDEX([2]pivotTable!P$3:P$308,MATCH(totalExpenditure!$A259,[2]pivotTable!$A$3:$A$308,0))/100*INDEX(gDP!AE$6:AE$271,MATCH(totalExpenditure!$A259,gDP!$B$6:$B$271)))</f>
        <v>#N/A</v>
      </c>
      <c r="Q259" s="77" t="e">
        <f>IF(INDEX([2]pivotTable!Q$3:Q$308,MATCH(totalExpenditure!$A259,[2]pivotTable!$A$3:$A$308,0))/100*INDEX(gDP!AF$6:AF$271,MATCH(totalExpenditure!$A259,gDP!$B$6:$B$271))=0,"",INDEX([2]pivotTable!Q$3:Q$308,MATCH(totalExpenditure!$A259,[2]pivotTable!$A$3:$A$308,0))/100*INDEX(gDP!AF$6:AF$271,MATCH(totalExpenditure!$A259,gDP!$B$6:$B$271)))</f>
        <v>#N/A</v>
      </c>
      <c r="R259" s="77" t="e">
        <f>IF(INDEX([2]pivotTable!R$3:R$308,MATCH(totalExpenditure!$A259,[2]pivotTable!$A$3:$A$308,0))/100*INDEX(gDP!AG$6:AG$271,MATCH(totalExpenditure!$A259,gDP!$B$6:$B$271))=0,"",INDEX([2]pivotTable!R$3:R$308,MATCH(totalExpenditure!$A259,[2]pivotTable!$A$3:$A$308,0))/100*INDEX(gDP!AG$6:AG$271,MATCH(totalExpenditure!$A259,gDP!$B$6:$B$271)))</f>
        <v>#N/A</v>
      </c>
      <c r="S259" s="77" t="e">
        <f>IF(INDEX([2]pivotTable!S$3:S$308,MATCH(totalExpenditure!$A259,[2]pivotTable!$A$3:$A$308,0))/100*INDEX(gDP!AH$6:AH$271,MATCH(totalExpenditure!$A259,gDP!$B$6:$B$271))=0,"",INDEX([2]pivotTable!S$3:S$308,MATCH(totalExpenditure!$A259,[2]pivotTable!$A$3:$A$308,0))/100*INDEX(gDP!AH$6:AH$271,MATCH(totalExpenditure!$A259,gDP!$B$6:$B$271)))</f>
        <v>#N/A</v>
      </c>
      <c r="T259" s="77" t="e">
        <f>IF(INDEX([2]pivotTable!T$3:T$308,MATCH(totalExpenditure!$A259,[2]pivotTable!$A$3:$A$308,0))/100*INDEX(gDP!AI$6:AI$271,MATCH(totalExpenditure!$A259,gDP!$B$6:$B$271))=0,"",INDEX([2]pivotTable!T$3:T$308,MATCH(totalExpenditure!$A259,[2]pivotTable!$A$3:$A$308,0))/100*INDEX(gDP!AI$6:AI$271,MATCH(totalExpenditure!$A259,gDP!$B$6:$B$271)))</f>
        <v>#N/A</v>
      </c>
      <c r="U259" s="77" t="e">
        <f>IF(INDEX([2]pivotTable!U$3:U$308,MATCH(totalExpenditure!$A259,[2]pivotTable!$A$3:$A$308,0))/100*INDEX(gDP!AJ$6:AJ$271,MATCH(totalExpenditure!$A259,gDP!$B$6:$B$271))=0,"",INDEX([2]pivotTable!U$3:U$308,MATCH(totalExpenditure!$A259,[2]pivotTable!$A$3:$A$308,0))/100*INDEX(gDP!AJ$6:AJ$271,MATCH(totalExpenditure!$A259,gDP!$B$6:$B$271)))</f>
        <v>#N/A</v>
      </c>
      <c r="V259" s="77" t="e">
        <f>IF(INDEX([2]pivotTable!V$3:V$308,MATCH(totalExpenditure!$A259,[2]pivotTable!$A$3:$A$308,0))/100*INDEX(gDP!AK$6:AK$271,MATCH(totalExpenditure!$A259,gDP!$B$6:$B$271))=0,"",INDEX([2]pivotTable!V$3:V$308,MATCH(totalExpenditure!$A259,[2]pivotTable!$A$3:$A$308,0))/100*INDEX(gDP!AK$6:AK$271,MATCH(totalExpenditure!$A259,gDP!$B$6:$B$271)))</f>
        <v>#N/A</v>
      </c>
      <c r="W259" s="77" t="e">
        <f>IF(INDEX([2]pivotTable!W$3:W$308,MATCH(totalExpenditure!$A259,[2]pivotTable!$A$3:$A$308,0))/100*INDEX(gDP!AL$6:AL$271,MATCH(totalExpenditure!$A259,gDP!$B$6:$B$271))=0,"",INDEX([2]pivotTable!W$3:W$308,MATCH(totalExpenditure!$A259,[2]pivotTable!$A$3:$A$308,0))/100*INDEX(gDP!AL$6:AL$271,MATCH(totalExpenditure!$A259,gDP!$B$6:$B$271)))</f>
        <v>#N/A</v>
      </c>
      <c r="X259" s="77" t="e">
        <f>IF(INDEX([2]pivotTable!X$3:X$308,MATCH(totalExpenditure!$A259,[2]pivotTable!$A$3:$A$308,0))/100*INDEX(gDP!AM$6:AM$271,MATCH(totalExpenditure!$A259,gDP!$B$6:$B$271))=0,"",INDEX([2]pivotTable!X$3:X$308,MATCH(totalExpenditure!$A259,[2]pivotTable!$A$3:$A$308,0))/100*INDEX(gDP!AM$6:AM$271,MATCH(totalExpenditure!$A259,gDP!$B$6:$B$271)))</f>
        <v>#N/A</v>
      </c>
      <c r="Y259" s="77" t="e">
        <f>IF(INDEX([2]pivotTable!Y$3:Y$308,MATCH(totalExpenditure!$A259,[2]pivotTable!$A$3:$A$308,0))/100*INDEX(gDP!AN$6:AN$271,MATCH(totalExpenditure!$A259,gDP!$B$6:$B$271))=0,"",INDEX([2]pivotTable!Y$3:Y$308,MATCH(totalExpenditure!$A259,[2]pivotTable!$A$3:$A$308,0))/100*INDEX(gDP!AN$6:AN$271,MATCH(totalExpenditure!$A259,gDP!$B$6:$B$271)))</f>
        <v>#N/A</v>
      </c>
      <c r="Z259" s="77" t="e">
        <f>IF(INDEX([2]pivotTable!Z$3:Z$308,MATCH(totalExpenditure!$A259,[2]pivotTable!$A$3:$A$308,0))/100*INDEX(gDP!AO$6:AO$271,MATCH(totalExpenditure!$A259,gDP!$B$6:$B$271))=0,"",INDEX([2]pivotTable!Z$3:Z$308,MATCH(totalExpenditure!$A259,[2]pivotTable!$A$3:$A$308,0))/100*INDEX(gDP!AO$6:AO$271,MATCH(totalExpenditure!$A259,gDP!$B$6:$B$271)))</f>
        <v>#N/A</v>
      </c>
      <c r="AA259" s="77" t="e">
        <f>IF(INDEX([2]pivotTable!AA$3:AA$308,MATCH(totalExpenditure!$A259,[2]pivotTable!$A$3:$A$308,0))/100*INDEX(gDP!AP$6:AP$271,MATCH(totalExpenditure!$A259,gDP!$B$6:$B$271))=0,"",INDEX([2]pivotTable!AA$3:AA$308,MATCH(totalExpenditure!$A259,[2]pivotTable!$A$3:$A$308,0))/100*INDEX(gDP!AP$6:AP$271,MATCH(totalExpenditure!$A259,gDP!$B$6:$B$271)))</f>
        <v>#N/A</v>
      </c>
      <c r="AB259" s="77" t="e">
        <f>IF(INDEX([2]pivotTable!AB$3:AB$308,MATCH(totalExpenditure!$A259,[2]pivotTable!$A$3:$A$308,0))/100*INDEX(gDP!AQ$6:AQ$271,MATCH(totalExpenditure!$A259,gDP!$B$6:$B$271))=0,"",INDEX([2]pivotTable!AB$3:AB$308,MATCH(totalExpenditure!$A259,[2]pivotTable!$A$3:$A$308,0))/100*INDEX(gDP!AQ$6:AQ$271,MATCH(totalExpenditure!$A259,gDP!$B$6:$B$271)))</f>
        <v>#N/A</v>
      </c>
      <c r="AC259" s="77" t="e">
        <f>IF(INDEX([2]pivotTable!AC$3:AC$308,MATCH(totalExpenditure!$A259,[2]pivotTable!$A$3:$A$308,0))/100*INDEX(gDP!AR$6:AR$271,MATCH(totalExpenditure!$A259,gDP!$B$6:$B$271))=0,"",INDEX([2]pivotTable!AC$3:AC$308,MATCH(totalExpenditure!$A259,[2]pivotTable!$A$3:$A$308,0))/100*INDEX(gDP!AR$6:AR$271,MATCH(totalExpenditure!$A259,gDP!$B$6:$B$271)))</f>
        <v>#N/A</v>
      </c>
      <c r="AD259" s="77" t="e">
        <f>IF(INDEX([2]pivotTable!AD$3:AD$308,MATCH(totalExpenditure!$A259,[2]pivotTable!$A$3:$A$308,0))/100*INDEX(gDP!AS$6:AS$271,MATCH(totalExpenditure!$A259,gDP!$B$6:$B$271))=0,"",INDEX([2]pivotTable!AD$3:AD$308,MATCH(totalExpenditure!$A259,[2]pivotTable!$A$3:$A$308,0))/100*INDEX(gDP!AS$6:AS$271,MATCH(totalExpenditure!$A259,gDP!$B$6:$B$271)))</f>
        <v>#N/A</v>
      </c>
      <c r="AE259" s="77" t="e">
        <f>IF(INDEX([2]pivotTable!AE$3:AE$308,MATCH(totalExpenditure!$A259,[2]pivotTable!$A$3:$A$308,0))/100*INDEX(gDP!AT$6:AT$271,MATCH(totalExpenditure!$A259,gDP!$B$6:$B$271))=0,"",INDEX([2]pivotTable!AE$3:AE$308,MATCH(totalExpenditure!$A259,[2]pivotTable!$A$3:$A$308,0))/100*INDEX(gDP!AT$6:AT$271,MATCH(totalExpenditure!$A259,gDP!$B$6:$B$271)))</f>
        <v>#N/A</v>
      </c>
      <c r="AF259" s="77" t="e">
        <f>IF(INDEX([2]pivotTable!AF$3:AF$308,MATCH(totalExpenditure!$A259,[2]pivotTable!$A$3:$A$308,0))/100*INDEX(gDP!AU$6:AU$271,MATCH(totalExpenditure!$A259,gDP!$B$6:$B$271))=0,"",INDEX([2]pivotTable!AF$3:AF$308,MATCH(totalExpenditure!$A259,[2]pivotTable!$A$3:$A$308,0))/100*INDEX(gDP!AU$6:AU$271,MATCH(totalExpenditure!$A259,gDP!$B$6:$B$271)))</f>
        <v>#N/A</v>
      </c>
      <c r="AG259" s="77" t="e">
        <f>IF(INDEX([2]pivotTable!AG$3:AG$308,MATCH(totalExpenditure!$A259,[2]pivotTable!$A$3:$A$308,0))/100*INDEX(gDP!AV$6:AV$271,MATCH(totalExpenditure!$A259,gDP!$B$6:$B$271))=0,"",INDEX([2]pivotTable!AG$3:AG$308,MATCH(totalExpenditure!$A259,[2]pivotTable!$A$3:$A$308,0))/100*INDEX(gDP!AV$6:AV$271,MATCH(totalExpenditure!$A259,gDP!$B$6:$B$271)))</f>
        <v>#N/A</v>
      </c>
      <c r="AH259" s="77" t="e">
        <f>IF(INDEX([2]pivotTable!AH$3:AH$308,MATCH(totalExpenditure!$A259,[2]pivotTable!$A$3:$A$308,0))/100*INDEX(gDP!AW$6:AW$271,MATCH(totalExpenditure!$A259,gDP!$B$6:$B$271))=0,"",INDEX([2]pivotTable!AH$3:AH$308,MATCH(totalExpenditure!$A259,[2]pivotTable!$A$3:$A$308,0))/100*INDEX(gDP!AW$6:AW$271,MATCH(totalExpenditure!$A259,gDP!$B$6:$B$271)))</f>
        <v>#N/A</v>
      </c>
      <c r="AI259" s="77" t="e">
        <f>IF(INDEX([2]pivotTable!AI$3:AI$308,MATCH(totalExpenditure!$A259,[2]pivotTable!$A$3:$A$308,0))/100*INDEX(gDP!AX$6:AX$271,MATCH(totalExpenditure!$A259,gDP!$B$6:$B$271))=0,"",INDEX([2]pivotTable!AI$3:AI$308,MATCH(totalExpenditure!$A259,[2]pivotTable!$A$3:$A$308,0))/100*INDEX(gDP!AX$6:AX$271,MATCH(totalExpenditure!$A259,gDP!$B$6:$B$271)))</f>
        <v>#N/A</v>
      </c>
      <c r="AJ259" s="77" t="e">
        <f>IF(INDEX([2]pivotTable!AJ$3:AJ$308,MATCH(totalExpenditure!$A259,[2]pivotTable!$A$3:$A$308,0))/100*INDEX(gDP!AY$6:AY$271,MATCH(totalExpenditure!$A259,gDP!$B$6:$B$271))=0,"",INDEX([2]pivotTable!AJ$3:AJ$308,MATCH(totalExpenditure!$A259,[2]pivotTable!$A$3:$A$308,0))/100*INDEX(gDP!AY$6:AY$271,MATCH(totalExpenditure!$A259,gDP!$B$6:$B$271)))</f>
        <v>#N/A</v>
      </c>
      <c r="AK259" s="77" t="e">
        <f>IF(INDEX([2]pivotTable!AK$3:AK$308,MATCH(totalExpenditure!$A259,[2]pivotTable!$A$3:$A$308,0))/100*INDEX(gDP!AZ$6:AZ$271,MATCH(totalExpenditure!$A259,gDP!$B$6:$B$271))=0,"",INDEX([2]pivotTable!AK$3:AK$308,MATCH(totalExpenditure!$A259,[2]pivotTable!$A$3:$A$308,0))/100*INDEX(gDP!AZ$6:AZ$271,MATCH(totalExpenditure!$A259,gDP!$B$6:$B$271)))</f>
        <v>#N/A</v>
      </c>
      <c r="AL259" s="77" t="e">
        <f>IF(INDEX([2]pivotTable!AL$3:AL$308,MATCH(totalExpenditure!$A259,[2]pivotTable!$A$3:$A$308,0))/100*INDEX(gDP!BA$6:BA$271,MATCH(totalExpenditure!$A259,gDP!$B$6:$B$271))=0,"",INDEX([2]pivotTable!AL$3:AL$308,MATCH(totalExpenditure!$A259,[2]pivotTable!$A$3:$A$308,0))/100*INDEX(gDP!BA$6:BA$271,MATCH(totalExpenditure!$A259,gDP!$B$6:$B$271)))</f>
        <v>#N/A</v>
      </c>
      <c r="AM259" s="77" t="e">
        <f>IF(INDEX([2]pivotTable!AM$3:AM$308,MATCH(totalExpenditure!$A259,[2]pivotTable!$A$3:$A$308,0))/100*INDEX(gDP!BB$6:BB$271,MATCH(totalExpenditure!$A259,gDP!$B$6:$B$271))=0,"",INDEX([2]pivotTable!AM$3:AM$308,MATCH(totalExpenditure!$A259,[2]pivotTable!$A$3:$A$308,0))/100*INDEX(gDP!BB$6:BB$271,MATCH(totalExpenditure!$A259,gDP!$B$6:$B$271)))</f>
        <v>#N/A</v>
      </c>
      <c r="AN259" s="77" t="e">
        <f>IF(INDEX([2]pivotTable!AN$3:AN$308,MATCH(totalExpenditure!$A259,[2]pivotTable!$A$3:$A$308,0))/100*INDEX(gDP!BC$6:BC$271,MATCH(totalExpenditure!$A259,gDP!$B$6:$B$271))=0,"",INDEX([2]pivotTable!AN$3:AN$308,MATCH(totalExpenditure!$A259,[2]pivotTable!$A$3:$A$308,0))/100*INDEX(gDP!BC$6:BC$271,MATCH(totalExpenditure!$A259,gDP!$B$6:$B$271)))</f>
        <v>#N/A</v>
      </c>
      <c r="AO259" s="77" t="e">
        <f>IF(INDEX([2]pivotTable!AO$3:AO$308,MATCH(totalExpenditure!$A259,[2]pivotTable!$A$3:$A$308,0))/100*INDEX(gDP!BD$6:BD$271,MATCH(totalExpenditure!$A259,gDP!$B$6:$B$271))=0,"",INDEX([2]pivotTable!AO$3:AO$308,MATCH(totalExpenditure!$A259,[2]pivotTable!$A$3:$A$308,0))/100*INDEX(gDP!BD$6:BD$271,MATCH(totalExpenditure!$A259,gDP!$B$6:$B$271)))</f>
        <v>#N/A</v>
      </c>
      <c r="AP259" s="77" t="e">
        <f>IF(INDEX([2]pivotTable!AP$3:AP$308,MATCH(totalExpenditure!$A259,[2]pivotTable!$A$3:$A$308,0))/100*INDEX(gDP!BE$6:BE$271,MATCH(totalExpenditure!$A259,gDP!$B$6:$B$271))=0,"",INDEX([2]pivotTable!AP$3:AP$308,MATCH(totalExpenditure!$A259,[2]pivotTable!$A$3:$A$308,0))/100*INDEX(gDP!BE$6:BE$271,MATCH(totalExpenditure!$A259,gDP!$B$6:$B$271)))</f>
        <v>#N/A</v>
      </c>
      <c r="AQ259" s="77" t="e">
        <f>IF(INDEX([2]pivotTable!AQ$3:AQ$308,MATCH(totalExpenditure!$A259,[2]pivotTable!$A$3:$A$308,0))/100*INDEX(gDP!BF$6:BF$271,MATCH(totalExpenditure!$A259,gDP!$B$6:$B$271))=0,"",INDEX([2]pivotTable!AQ$3:AQ$308,MATCH(totalExpenditure!$A259,[2]pivotTable!$A$3:$A$308,0))/100*INDEX(gDP!BF$6:BF$271,MATCH(totalExpenditure!$A259,gDP!$B$6:$B$271)))</f>
        <v>#N/A</v>
      </c>
      <c r="AR259" s="77" t="e">
        <f>IF(INDEX([2]pivotTable!AR$3:AR$308,MATCH(totalExpenditure!$A259,[2]pivotTable!$A$3:$A$308,0))/100*INDEX(gDP!BG$6:BG$271,MATCH(totalExpenditure!$A259,gDP!$B$6:$B$271))=0,"",INDEX([2]pivotTable!AR$3:AR$308,MATCH(totalExpenditure!$A259,[2]pivotTable!$A$3:$A$308,0))/100*INDEX(gDP!BG$6:BG$271,MATCH(totalExpenditure!$A259,gDP!$B$6:$B$271)))</f>
        <v>#N/A</v>
      </c>
      <c r="AS259" s="77" t="e">
        <f>IF(INDEX([2]pivotTable!AS$3:AS$308,MATCH(totalExpenditure!$A259,[2]pivotTable!$A$3:$A$308,0))/100*INDEX(gDP!BH$6:BH$271,MATCH(totalExpenditure!$A259,gDP!$B$6:$B$271))=0,"",INDEX([2]pivotTable!AS$3:AS$308,MATCH(totalExpenditure!$A259,[2]pivotTable!$A$3:$A$308,0))/100*INDEX(gDP!BH$6:BH$271,MATCH(totalExpenditure!$A259,gDP!$B$6:$B$271)))</f>
        <v>#N/A</v>
      </c>
      <c r="AT259" s="77" t="e">
        <f>IF(INDEX([2]pivotTable!AT$3:AT$308,MATCH(totalExpenditure!$A259,[2]pivotTable!$A$3:$A$308,0))/100*INDEX(gDP!BI$6:BI$271,MATCH(totalExpenditure!$A259,gDP!$B$6:$B$271))=0,"",INDEX([2]pivotTable!AT$3:AT$308,MATCH(totalExpenditure!$A259,[2]pivotTable!$A$3:$A$308,0))/100*INDEX(gDP!BI$6:BI$271,MATCH(totalExpenditure!$A259,gDP!$B$6:$B$271)))</f>
        <v>#N/A</v>
      </c>
      <c r="AU259" s="77" t="e">
        <f>IF(INDEX([2]pivotTable!AU$3:AU$308,MATCH(totalExpenditure!$A259,[2]pivotTable!$A$3:$A$308,0))/100*INDEX(gDP!BJ$6:BJ$271,MATCH(totalExpenditure!$A259,gDP!$B$6:$B$271))=0,"",INDEX([2]pivotTable!AU$3:AU$308,MATCH(totalExpenditure!$A259,[2]pivotTable!$A$3:$A$308,0))/100*INDEX(gDP!BJ$6:BJ$271,MATCH(totalExpenditure!$A259,gDP!$B$6:$B$271)))</f>
        <v>#N/A</v>
      </c>
      <c r="AV259" s="77" t="e">
        <f>IF(INDEX([2]pivotTable!AV$3:AV$308,MATCH(totalExpenditure!$A259,[2]pivotTable!$A$3:$A$308,0))/100*INDEX(gDP!BK$6:BK$271,MATCH(totalExpenditure!$A259,gDP!$B$6:$B$271))=0,"",INDEX([2]pivotTable!AV$3:AV$308,MATCH(totalExpenditure!$A259,[2]pivotTable!$A$3:$A$308,0))/100*INDEX(gDP!BK$6:BK$271,MATCH(totalExpenditure!$A259,gDP!$B$6:$B$271)))</f>
        <v>#N/A</v>
      </c>
      <c r="AW259" s="77" t="e">
        <f>IF(INDEX([2]pivotTable!AW$3:AW$308,MATCH(totalExpenditure!$A259,[2]pivotTable!$A$3:$A$308,0))/100*INDEX(gDP!BL$6:BL$271,MATCH(totalExpenditure!$A259,gDP!$B$6:$B$271))=0,"",INDEX([2]pivotTable!AW$3:AW$308,MATCH(totalExpenditure!$A259,[2]pivotTable!$A$3:$A$308,0))/100*INDEX(gDP!BL$6:BL$271,MATCH(totalExpenditure!$A259,gDP!$B$6:$B$271)))</f>
        <v>#N/A</v>
      </c>
      <c r="AX259" s="77" t="e">
        <f>IF(INDEX([2]pivotTable!AX$3:AX$308,MATCH(totalExpenditure!$A259,[2]pivotTable!$A$3:$A$308,0))/100*INDEX(gDP!BM$6:BM$271,MATCH(totalExpenditure!$A259,gDP!$B$6:$B$271))=0,"",INDEX([2]pivotTable!AX$3:AX$308,MATCH(totalExpenditure!$A259,[2]pivotTable!$A$3:$A$308,0))/100*INDEX(gDP!BM$6:BM$271,MATCH(totalExpenditure!$A259,gDP!$B$6:$B$271)))</f>
        <v>#N/A</v>
      </c>
      <c r="AY259" s="77" t="e">
        <f>IF(INDEX([2]pivotTable!AY$3:AY$308,MATCH(totalExpenditure!$A259,[2]pivotTable!$A$3:$A$308,0))/100*INDEX(gDP!BN$6:BN$271,MATCH(totalExpenditure!$A259,gDP!$B$6:$B$271))=0,"",INDEX([2]pivotTable!AY$3:AY$308,MATCH(totalExpenditure!$A259,[2]pivotTable!$A$3:$A$308,0))/100*INDEX(gDP!BN$6:BN$271,MATCH(totalExpenditure!$A259,gDP!$B$6:$B$271)))</f>
        <v>#N/A</v>
      </c>
      <c r="AZ259" s="77" t="e">
        <f>IF(INDEX([2]pivotTable!AZ$3:AZ$308,MATCH(totalExpenditure!$A259,[2]pivotTable!$A$3:$A$308,0))/100*INDEX(gDP!BO$6:BO$271,MATCH(totalExpenditure!$A259,gDP!$B$6:$B$271))=0,"",INDEX([2]pivotTable!AZ$3:AZ$308,MATCH(totalExpenditure!$A259,[2]pivotTable!$A$3:$A$308,0))/100*INDEX(gDP!BO$6:BO$271,MATCH(totalExpenditure!$A259,gDP!$B$6:$B$271)))</f>
        <v>#N/A</v>
      </c>
      <c r="BA259" s="77" t="e">
        <f>IF(INDEX([2]pivotTable!B$310:B$615,MATCH(totalExpenditure!$A259,[2]pivotTable!$A$310:$A$615,0))/100*INDEX(gDP!Q$6:Q$271,MATCH(totalExpenditure!$A259,gDP!$B$6:$B$271))=0,"",INDEX([2]pivotTable!B$310:B$615,MATCH(totalExpenditure!$A259,[2]pivotTable!$A$310:$A$615,0))/100*INDEX(gDP!Q$6:Q$271,MATCH(totalExpenditure!$A259,gDP!$B$6:$B$271)))</f>
        <v>#N/A</v>
      </c>
      <c r="BB259" s="77" t="e">
        <f>IF(INDEX([2]pivotTable!C$310:C$615,MATCH(totalExpenditure!$A259,[2]pivotTable!$A$310:$A$615,0))/100*INDEX(gDP!R$6:R$271,MATCH(totalExpenditure!$A259,gDP!$B$6:$B$271))=0,"",INDEX([2]pivotTable!C$310:C$615,MATCH(totalExpenditure!$A259,[2]pivotTable!$A$310:$A$615,0))/100*INDEX(gDP!R$6:R$271,MATCH(totalExpenditure!$A259,gDP!$B$6:$B$271)))</f>
        <v>#N/A</v>
      </c>
      <c r="BC259" s="77" t="e">
        <f>IF(INDEX([2]pivotTable!D$310:D$615,MATCH(totalExpenditure!$A259,[2]pivotTable!$A$310:$A$615,0))/100*INDEX(gDP!S$6:S$271,MATCH(totalExpenditure!$A259,gDP!$B$6:$B$271))=0,"",INDEX([2]pivotTable!D$310:D$615,MATCH(totalExpenditure!$A259,[2]pivotTable!$A$310:$A$615,0))/100*INDEX(gDP!S$6:S$271,MATCH(totalExpenditure!$A259,gDP!$B$6:$B$271)))</f>
        <v>#N/A</v>
      </c>
      <c r="BD259" s="77" t="e">
        <f>IF(INDEX([2]pivotTable!E$310:E$615,MATCH(totalExpenditure!$A259,[2]pivotTable!$A$310:$A$615,0))/100*INDEX(gDP!T$6:T$271,MATCH(totalExpenditure!$A259,gDP!$B$6:$B$271))=0,"",INDEX([2]pivotTable!E$310:E$615,MATCH(totalExpenditure!$A259,[2]pivotTable!$A$310:$A$615,0))/100*INDEX(gDP!T$6:T$271,MATCH(totalExpenditure!$A259,gDP!$B$6:$B$271)))</f>
        <v>#N/A</v>
      </c>
      <c r="BE259" s="77" t="e">
        <f>IF(INDEX([2]pivotTable!F$310:F$615,MATCH(totalExpenditure!$A259,[2]pivotTable!$A$310:$A$615,0))/100*INDEX(gDP!U$6:U$271,MATCH(totalExpenditure!$A259,gDP!$B$6:$B$271))=0,"",INDEX([2]pivotTable!F$310:F$615,MATCH(totalExpenditure!$A259,[2]pivotTable!$A$310:$A$615,0))/100*INDEX(gDP!U$6:U$271,MATCH(totalExpenditure!$A259,gDP!$B$6:$B$271)))</f>
        <v>#N/A</v>
      </c>
      <c r="BF259" s="77" t="e">
        <f>IF(INDEX([2]pivotTable!G$310:G$615,MATCH(totalExpenditure!$A259,[2]pivotTable!$A$310:$A$615,0))/100*INDEX(gDP!V$6:V$271,MATCH(totalExpenditure!$A259,gDP!$B$6:$B$271))=0,"",INDEX([2]pivotTable!G$310:G$615,MATCH(totalExpenditure!$A259,[2]pivotTable!$A$310:$A$615,0))/100*INDEX(gDP!V$6:V$271,MATCH(totalExpenditure!$A259,gDP!$B$6:$B$271)))</f>
        <v>#N/A</v>
      </c>
      <c r="BG259" s="77" t="e">
        <f>IF(INDEX([2]pivotTable!H$310:H$615,MATCH(totalExpenditure!$A259,[2]pivotTable!$A$310:$A$615,0))/100*INDEX(gDP!W$6:W$271,MATCH(totalExpenditure!$A259,gDP!$B$6:$B$271))=0,"",INDEX([2]pivotTable!H$310:H$615,MATCH(totalExpenditure!$A259,[2]pivotTable!$A$310:$A$615,0))/100*INDEX(gDP!W$6:W$271,MATCH(totalExpenditure!$A259,gDP!$B$6:$B$271)))</f>
        <v>#N/A</v>
      </c>
      <c r="BH259" s="77" t="e">
        <f>IF(INDEX([2]pivotTable!I$310:I$615,MATCH(totalExpenditure!$A259,[2]pivotTable!$A$310:$A$615,0))/100*INDEX(gDP!X$6:X$271,MATCH(totalExpenditure!$A259,gDP!$B$6:$B$271))=0,"",INDEX([2]pivotTable!I$310:I$615,MATCH(totalExpenditure!$A259,[2]pivotTable!$A$310:$A$615,0))/100*INDEX(gDP!X$6:X$271,MATCH(totalExpenditure!$A259,gDP!$B$6:$B$271)))</f>
        <v>#N/A</v>
      </c>
      <c r="BI259" s="77" t="e">
        <f>IF(INDEX([2]pivotTable!J$310:J$615,MATCH(totalExpenditure!$A259,[2]pivotTable!$A$310:$A$615,0))/100*INDEX(gDP!Y$6:Y$271,MATCH(totalExpenditure!$A259,gDP!$B$6:$B$271))=0,"",INDEX([2]pivotTable!J$310:J$615,MATCH(totalExpenditure!$A259,[2]pivotTable!$A$310:$A$615,0))/100*INDEX(gDP!Y$6:Y$271,MATCH(totalExpenditure!$A259,gDP!$B$6:$B$271)))</f>
        <v>#N/A</v>
      </c>
      <c r="BJ259" s="77" t="e">
        <f>IF(INDEX([2]pivotTable!K$310:K$615,MATCH(totalExpenditure!$A259,[2]pivotTable!$A$310:$A$615,0))/100*INDEX(gDP!Z$6:Z$271,MATCH(totalExpenditure!$A259,gDP!$B$6:$B$271))=0,"",INDEX([2]pivotTable!K$310:K$615,MATCH(totalExpenditure!$A259,[2]pivotTable!$A$310:$A$615,0))/100*INDEX(gDP!Z$6:Z$271,MATCH(totalExpenditure!$A259,gDP!$B$6:$B$271)))</f>
        <v>#N/A</v>
      </c>
      <c r="BK259" s="77" t="e">
        <f>IF(INDEX([2]pivotTable!L$310:L$615,MATCH(totalExpenditure!$A259,[2]pivotTable!$A$310:$A$615,0))/100*INDEX(gDP!AA$6:AA$271,MATCH(totalExpenditure!$A259,gDP!$B$6:$B$271))=0,"",INDEX([2]pivotTable!L$310:L$615,MATCH(totalExpenditure!$A259,[2]pivotTable!$A$310:$A$615,0))/100*INDEX(gDP!AA$6:AA$271,MATCH(totalExpenditure!$A259,gDP!$B$6:$B$271)))</f>
        <v>#N/A</v>
      </c>
      <c r="BL259" s="77" t="e">
        <f>IF(INDEX([2]pivotTable!M$310:M$615,MATCH(totalExpenditure!$A259,[2]pivotTable!$A$310:$A$615,0))/100*INDEX(gDP!AB$6:AB$271,MATCH(totalExpenditure!$A259,gDP!$B$6:$B$271))=0,"",INDEX([2]pivotTable!M$310:M$615,MATCH(totalExpenditure!$A259,[2]pivotTable!$A$310:$A$615,0))/100*INDEX(gDP!AB$6:AB$271,MATCH(totalExpenditure!$A259,gDP!$B$6:$B$271)))</f>
        <v>#N/A</v>
      </c>
      <c r="BM259" s="77" t="e">
        <f>IF(INDEX([2]pivotTable!N$310:N$615,MATCH(totalExpenditure!$A259,[2]pivotTable!$A$310:$A$615,0))/100*INDEX(gDP!AC$6:AC$271,MATCH(totalExpenditure!$A259,gDP!$B$6:$B$271))=0,"",INDEX([2]pivotTable!N$310:N$615,MATCH(totalExpenditure!$A259,[2]pivotTable!$A$310:$A$615,0))/100*INDEX(gDP!AC$6:AC$271,MATCH(totalExpenditure!$A259,gDP!$B$6:$B$271)))</f>
        <v>#N/A</v>
      </c>
      <c r="BN259" s="77" t="e">
        <f>IF(INDEX([2]pivotTable!O$310:O$615,MATCH(totalExpenditure!$A259,[2]pivotTable!$A$310:$A$615,0))/100*INDEX(gDP!AD$6:AD$271,MATCH(totalExpenditure!$A259,gDP!$B$6:$B$271))=0,"",INDEX([2]pivotTable!O$310:O$615,MATCH(totalExpenditure!$A259,[2]pivotTable!$A$310:$A$615,0))/100*INDEX(gDP!AD$6:AD$271,MATCH(totalExpenditure!$A259,gDP!$B$6:$B$271)))</f>
        <v>#N/A</v>
      </c>
      <c r="BO259" s="77" t="e">
        <f>IF(INDEX([2]pivotTable!P$310:P$615,MATCH(totalExpenditure!$A259,[2]pivotTable!$A$310:$A$615,0))/100*INDEX(gDP!AE$6:AE$271,MATCH(totalExpenditure!$A259,gDP!$B$6:$B$271))=0,"",INDEX([2]pivotTable!P$310:P$615,MATCH(totalExpenditure!$A259,[2]pivotTable!$A$310:$A$615,0))/100*INDEX(gDP!AE$6:AE$271,MATCH(totalExpenditure!$A259,gDP!$B$6:$B$271)))</f>
        <v>#N/A</v>
      </c>
      <c r="BP259" s="77" t="e">
        <f>IF(INDEX([2]pivotTable!Q$310:Q$615,MATCH(totalExpenditure!$A259,[2]pivotTable!$A$310:$A$615,0))/100*INDEX(gDP!AF$6:AF$271,MATCH(totalExpenditure!$A259,gDP!$B$6:$B$271))=0,"",INDEX([2]pivotTable!Q$310:Q$615,MATCH(totalExpenditure!$A259,[2]pivotTable!$A$310:$A$615,0))/100*INDEX(gDP!AF$6:AF$271,MATCH(totalExpenditure!$A259,gDP!$B$6:$B$271)))</f>
        <v>#N/A</v>
      </c>
      <c r="BQ259" s="77" t="e">
        <f>IF(INDEX([2]pivotTable!R$310:R$615,MATCH(totalExpenditure!$A259,[2]pivotTable!$A$310:$A$615,0))/100*INDEX(gDP!AG$6:AG$271,MATCH(totalExpenditure!$A259,gDP!$B$6:$B$271))=0,"",INDEX([2]pivotTable!R$310:R$615,MATCH(totalExpenditure!$A259,[2]pivotTable!$A$310:$A$615,0))/100*INDEX(gDP!AG$6:AG$271,MATCH(totalExpenditure!$A259,gDP!$B$6:$B$271)))</f>
        <v>#N/A</v>
      </c>
      <c r="BR259" s="77" t="e">
        <f>IF(INDEX([2]pivotTable!S$310:S$615,MATCH(totalExpenditure!$A259,[2]pivotTable!$A$310:$A$615,0))/100*INDEX(gDP!AH$6:AH$271,MATCH(totalExpenditure!$A259,gDP!$B$6:$B$271))=0,"",INDEX([2]pivotTable!S$310:S$615,MATCH(totalExpenditure!$A259,[2]pivotTable!$A$310:$A$615,0))/100*INDEX(gDP!AH$6:AH$271,MATCH(totalExpenditure!$A259,gDP!$B$6:$B$271)))</f>
        <v>#N/A</v>
      </c>
      <c r="BS259" s="77" t="e">
        <f>IF(INDEX([2]pivotTable!T$310:T$615,MATCH(totalExpenditure!$A259,[2]pivotTable!$A$310:$A$615,0))/100*INDEX(gDP!AI$6:AI$271,MATCH(totalExpenditure!$A259,gDP!$B$6:$B$271))=0,"",INDEX([2]pivotTable!T$310:T$615,MATCH(totalExpenditure!$A259,[2]pivotTable!$A$310:$A$615,0))/100*INDEX(gDP!AI$6:AI$271,MATCH(totalExpenditure!$A259,gDP!$B$6:$B$271)))</f>
        <v>#N/A</v>
      </c>
      <c r="BT259" s="77" t="e">
        <f>IF(INDEX([2]pivotTable!U$310:U$615,MATCH(totalExpenditure!$A259,[2]pivotTable!$A$310:$A$615,0))/100*INDEX(gDP!AJ$6:AJ$271,MATCH(totalExpenditure!$A259,gDP!$B$6:$B$271))=0,"",INDEX([2]pivotTable!U$310:U$615,MATCH(totalExpenditure!$A259,[2]pivotTable!$A$310:$A$615,0))/100*INDEX(gDP!AJ$6:AJ$271,MATCH(totalExpenditure!$A259,gDP!$B$6:$B$271)))</f>
        <v>#N/A</v>
      </c>
      <c r="BU259" s="77" t="e">
        <f>IF(INDEX([2]pivotTable!V$310:V$615,MATCH(totalExpenditure!$A259,[2]pivotTable!$A$310:$A$615,0))/100*INDEX(gDP!AK$6:AK$271,MATCH(totalExpenditure!$A259,gDP!$B$6:$B$271))=0,"",INDEX([2]pivotTable!V$310:V$615,MATCH(totalExpenditure!$A259,[2]pivotTable!$A$310:$A$615,0))/100*INDEX(gDP!AK$6:AK$271,MATCH(totalExpenditure!$A259,gDP!$B$6:$B$271)))</f>
        <v>#N/A</v>
      </c>
      <c r="BV259" s="77" t="e">
        <f>IF(INDEX([2]pivotTable!W$310:W$615,MATCH(totalExpenditure!$A259,[2]pivotTable!$A$310:$A$615,0))/100*INDEX(gDP!AL$6:AL$271,MATCH(totalExpenditure!$A259,gDP!$B$6:$B$271))=0,"",INDEX([2]pivotTable!W$310:W$615,MATCH(totalExpenditure!$A259,[2]pivotTable!$A$310:$A$615,0))/100*INDEX(gDP!AL$6:AL$271,MATCH(totalExpenditure!$A259,gDP!$B$6:$B$271)))</f>
        <v>#N/A</v>
      </c>
      <c r="BW259" s="77" t="e">
        <f>IF(INDEX([2]pivotTable!X$310:X$615,MATCH(totalExpenditure!$A259,[2]pivotTable!$A$310:$A$615,0))/100*INDEX(gDP!AM$6:AM$271,MATCH(totalExpenditure!$A259,gDP!$B$6:$B$271))=0,"",INDEX([2]pivotTable!X$310:X$615,MATCH(totalExpenditure!$A259,[2]pivotTable!$A$310:$A$615,0))/100*INDEX(gDP!AM$6:AM$271,MATCH(totalExpenditure!$A259,gDP!$B$6:$B$271)))</f>
        <v>#N/A</v>
      </c>
      <c r="BX259" s="77" t="e">
        <f>IF(INDEX([2]pivotTable!Y$310:Y$615,MATCH(totalExpenditure!$A259,[2]pivotTable!$A$310:$A$615,0))/100*INDEX(gDP!AN$6:AN$271,MATCH(totalExpenditure!$A259,gDP!$B$6:$B$271))=0,"",INDEX([2]pivotTable!Y$310:Y$615,MATCH(totalExpenditure!$A259,[2]pivotTable!$A$310:$A$615,0))/100*INDEX(gDP!AN$6:AN$271,MATCH(totalExpenditure!$A259,gDP!$B$6:$B$271)))</f>
        <v>#N/A</v>
      </c>
      <c r="BY259" s="77" t="e">
        <f>IF(INDEX([2]pivotTable!Z$310:Z$615,MATCH(totalExpenditure!$A259,[2]pivotTable!$A$310:$A$615,0))/100*INDEX(gDP!AO$6:AO$271,MATCH(totalExpenditure!$A259,gDP!$B$6:$B$271))=0,"",INDEX([2]pivotTable!Z$310:Z$615,MATCH(totalExpenditure!$A259,[2]pivotTable!$A$310:$A$615,0))/100*INDEX(gDP!AO$6:AO$271,MATCH(totalExpenditure!$A259,gDP!$B$6:$B$271)))</f>
        <v>#N/A</v>
      </c>
      <c r="BZ259" s="77" t="e">
        <f>IF(INDEX([2]pivotTable!AA$310:AA$615,MATCH(totalExpenditure!$A259,[2]pivotTable!$A$310:$A$615,0))/100*INDEX(gDP!AP$6:AP$271,MATCH(totalExpenditure!$A259,gDP!$B$6:$B$271))=0,"",INDEX([2]pivotTable!AA$310:AA$615,MATCH(totalExpenditure!$A259,[2]pivotTable!$A$310:$A$615,0))/100*INDEX(gDP!AP$6:AP$271,MATCH(totalExpenditure!$A259,gDP!$B$6:$B$271)))</f>
        <v>#N/A</v>
      </c>
      <c r="CA259" s="77" t="e">
        <f>IF(INDEX([2]pivotTable!AB$310:AB$615,MATCH(totalExpenditure!$A259,[2]pivotTable!$A$310:$A$615,0))/100*INDEX(gDP!AQ$6:AQ$271,MATCH(totalExpenditure!$A259,gDP!$B$6:$B$271))=0,"",INDEX([2]pivotTable!AB$310:AB$615,MATCH(totalExpenditure!$A259,[2]pivotTable!$A$310:$A$615,0))/100*INDEX(gDP!AQ$6:AQ$271,MATCH(totalExpenditure!$A259,gDP!$B$6:$B$271)))</f>
        <v>#N/A</v>
      </c>
      <c r="CB259" s="77" t="e">
        <f>IF(INDEX([2]pivotTable!AC$310:AC$615,MATCH(totalExpenditure!$A259,[2]pivotTable!$A$310:$A$615,0))/100*INDEX(gDP!AR$6:AR$271,MATCH(totalExpenditure!$A259,gDP!$B$6:$B$271))=0,"",INDEX([2]pivotTable!AC$310:AC$615,MATCH(totalExpenditure!$A259,[2]pivotTable!$A$310:$A$615,0))/100*INDEX(gDP!AR$6:AR$271,MATCH(totalExpenditure!$A259,gDP!$B$6:$B$271)))</f>
        <v>#N/A</v>
      </c>
      <c r="CC259" s="77" t="e">
        <f>IF(INDEX([2]pivotTable!AD$310:AD$615,MATCH(totalExpenditure!$A259,[2]pivotTable!$A$310:$A$615,0))/100*INDEX(gDP!AS$6:AS$271,MATCH(totalExpenditure!$A259,gDP!$B$6:$B$271))=0,"",INDEX([2]pivotTable!AD$310:AD$615,MATCH(totalExpenditure!$A259,[2]pivotTable!$A$310:$A$615,0))/100*INDEX(gDP!AS$6:AS$271,MATCH(totalExpenditure!$A259,gDP!$B$6:$B$271)))</f>
        <v>#N/A</v>
      </c>
      <c r="CD259" s="77" t="e">
        <f>IF(INDEX([2]pivotTable!AE$310:AE$615,MATCH(totalExpenditure!$A259,[2]pivotTable!$A$310:$A$615,0))/100*INDEX(gDP!AT$6:AT$271,MATCH(totalExpenditure!$A259,gDP!$B$6:$B$271))=0,"",INDEX([2]pivotTable!AE$310:AE$615,MATCH(totalExpenditure!$A259,[2]pivotTable!$A$310:$A$615,0))/100*INDEX(gDP!AT$6:AT$271,MATCH(totalExpenditure!$A259,gDP!$B$6:$B$271)))</f>
        <v>#N/A</v>
      </c>
      <c r="CE259" s="77" t="e">
        <f>IF(INDEX([2]pivotTable!AF$310:AF$615,MATCH(totalExpenditure!$A259,[2]pivotTable!$A$310:$A$615,0))/100*INDEX(gDP!AU$6:AU$271,MATCH(totalExpenditure!$A259,gDP!$B$6:$B$271))=0,"",INDEX([2]pivotTable!AF$310:AF$615,MATCH(totalExpenditure!$A259,[2]pivotTable!$A$310:$A$615,0))/100*INDEX(gDP!AU$6:AU$271,MATCH(totalExpenditure!$A259,gDP!$B$6:$B$271)))</f>
        <v>#N/A</v>
      </c>
      <c r="CF259" s="77" t="e">
        <f>IF(INDEX([2]pivotTable!AG$310:AG$615,MATCH(totalExpenditure!$A259,[2]pivotTable!$A$310:$A$615,0))/100*INDEX(gDP!AV$6:AV$271,MATCH(totalExpenditure!$A259,gDP!$B$6:$B$271))=0,"",INDEX([2]pivotTable!AG$310:AG$615,MATCH(totalExpenditure!$A259,[2]pivotTable!$A$310:$A$615,0))/100*INDEX(gDP!AV$6:AV$271,MATCH(totalExpenditure!$A259,gDP!$B$6:$B$271)))</f>
        <v>#N/A</v>
      </c>
      <c r="CG259" s="77" t="e">
        <f>IF(INDEX([2]pivotTable!AH$310:AH$615,MATCH(totalExpenditure!$A259,[2]pivotTable!$A$310:$A$615,0))/100*INDEX(gDP!AW$6:AW$271,MATCH(totalExpenditure!$A259,gDP!$B$6:$B$271))=0,"",INDEX([2]pivotTable!AH$310:AH$615,MATCH(totalExpenditure!$A259,[2]pivotTable!$A$310:$A$615,0))/100*INDEX(gDP!AW$6:AW$271,MATCH(totalExpenditure!$A259,gDP!$B$6:$B$271)))</f>
        <v>#N/A</v>
      </c>
      <c r="CH259" s="77" t="e">
        <f>IF(INDEX([2]pivotTable!AI$310:AI$615,MATCH(totalExpenditure!$A259,[2]pivotTable!$A$310:$A$615,0))/100*INDEX(gDP!AX$6:AX$271,MATCH(totalExpenditure!$A259,gDP!$B$6:$B$271))=0,"",INDEX([2]pivotTable!AI$310:AI$615,MATCH(totalExpenditure!$A259,[2]pivotTable!$A$310:$A$615,0))/100*INDEX(gDP!AX$6:AX$271,MATCH(totalExpenditure!$A259,gDP!$B$6:$B$271)))</f>
        <v>#N/A</v>
      </c>
      <c r="CI259" s="77" t="e">
        <f>IF(INDEX([2]pivotTable!AJ$310:AJ$615,MATCH(totalExpenditure!$A259,[2]pivotTable!$A$310:$A$615,0))/100*INDEX(gDP!AY$6:AY$271,MATCH(totalExpenditure!$A259,gDP!$B$6:$B$271))=0,"",INDEX([2]pivotTable!AJ$310:AJ$615,MATCH(totalExpenditure!$A259,[2]pivotTable!$A$310:$A$615,0))/100*INDEX(gDP!AY$6:AY$271,MATCH(totalExpenditure!$A259,gDP!$B$6:$B$271)))</f>
        <v>#N/A</v>
      </c>
      <c r="CJ259" s="77" t="e">
        <f>IF(INDEX([2]pivotTable!AK$310:AK$615,MATCH(totalExpenditure!$A259,[2]pivotTable!$A$310:$A$615,0))/100*INDEX(gDP!AZ$6:AZ$271,MATCH(totalExpenditure!$A259,gDP!$B$6:$B$271))=0,"",INDEX([2]pivotTable!AK$310:AK$615,MATCH(totalExpenditure!$A259,[2]pivotTable!$A$310:$A$615,0))/100*INDEX(gDP!AZ$6:AZ$271,MATCH(totalExpenditure!$A259,gDP!$B$6:$B$271)))</f>
        <v>#N/A</v>
      </c>
      <c r="CK259" s="77" t="e">
        <f>IF(INDEX([2]pivotTable!AL$310:AL$615,MATCH(totalExpenditure!$A259,[2]pivotTable!$A$310:$A$615,0))/100*INDEX(gDP!BA$6:BA$271,MATCH(totalExpenditure!$A259,gDP!$B$6:$B$271))=0,"",INDEX([2]pivotTable!AL$310:AL$615,MATCH(totalExpenditure!$A259,[2]pivotTable!$A$310:$A$615,0))/100*INDEX(gDP!BA$6:BA$271,MATCH(totalExpenditure!$A259,gDP!$B$6:$B$271)))</f>
        <v>#N/A</v>
      </c>
      <c r="CL259" s="77" t="e">
        <f>IF(INDEX([2]pivotTable!AM$310:AM$615,MATCH(totalExpenditure!$A259,[2]pivotTable!$A$310:$A$615,0))/100*INDEX(gDP!BB$6:BB$271,MATCH(totalExpenditure!$A259,gDP!$B$6:$B$271))=0,"",INDEX([2]pivotTable!AM$310:AM$615,MATCH(totalExpenditure!$A259,[2]pivotTable!$A$310:$A$615,0))/100*INDEX(gDP!BB$6:BB$271,MATCH(totalExpenditure!$A259,gDP!$B$6:$B$271)))</f>
        <v>#N/A</v>
      </c>
      <c r="CM259" s="77" t="e">
        <f>IF(INDEX([2]pivotTable!AN$310:AN$615,MATCH(totalExpenditure!$A259,[2]pivotTable!$A$310:$A$615,0))/100*INDEX(gDP!BC$6:BC$271,MATCH(totalExpenditure!$A259,gDP!$B$6:$B$271))=0,"",INDEX([2]pivotTable!AN$310:AN$615,MATCH(totalExpenditure!$A259,[2]pivotTable!$A$310:$A$615,0))/100*INDEX(gDP!BC$6:BC$271,MATCH(totalExpenditure!$A259,gDP!$B$6:$B$271)))</f>
        <v>#N/A</v>
      </c>
      <c r="CN259" s="77" t="e">
        <f>IF(INDEX([2]pivotTable!AO$310:AO$615,MATCH(totalExpenditure!$A259,[2]pivotTable!$A$310:$A$615,0))/100*INDEX(gDP!BD$6:BD$271,MATCH(totalExpenditure!$A259,gDP!$B$6:$B$271))=0,"",INDEX([2]pivotTable!AO$310:AO$615,MATCH(totalExpenditure!$A259,[2]pivotTable!$A$310:$A$615,0))/100*INDEX(gDP!BD$6:BD$271,MATCH(totalExpenditure!$A259,gDP!$B$6:$B$271)))</f>
        <v>#N/A</v>
      </c>
      <c r="CO259" s="77" t="e">
        <f>IF(INDEX([2]pivotTable!AP$310:AP$615,MATCH(totalExpenditure!$A259,[2]pivotTable!$A$310:$A$615,0))/100*INDEX(gDP!BE$6:BE$271,MATCH(totalExpenditure!$A259,gDP!$B$6:$B$271))=0,"",INDEX([2]pivotTable!AP$310:AP$615,MATCH(totalExpenditure!$A259,[2]pivotTable!$A$310:$A$615,0))/100*INDEX(gDP!BE$6:BE$271,MATCH(totalExpenditure!$A259,gDP!$B$6:$B$271)))</f>
        <v>#N/A</v>
      </c>
      <c r="CP259" s="77" t="e">
        <f>IF(INDEX([2]pivotTable!AQ$310:AQ$615,MATCH(totalExpenditure!$A259,[2]pivotTable!$A$310:$A$615,0))/100*INDEX(gDP!BF$6:BF$271,MATCH(totalExpenditure!$A259,gDP!$B$6:$B$271))=0,"",INDEX([2]pivotTable!AQ$310:AQ$615,MATCH(totalExpenditure!$A259,[2]pivotTable!$A$310:$A$615,0))/100*INDEX(gDP!BF$6:BF$271,MATCH(totalExpenditure!$A259,gDP!$B$6:$B$271)))</f>
        <v>#N/A</v>
      </c>
      <c r="CQ259" s="77" t="e">
        <f>IF(INDEX([2]pivotTable!AR$310:AR$615,MATCH(totalExpenditure!$A259,[2]pivotTable!$A$310:$A$615,0))/100*INDEX(gDP!BG$6:BG$271,MATCH(totalExpenditure!$A259,gDP!$B$6:$B$271))=0,"",INDEX([2]pivotTable!AR$310:AR$615,MATCH(totalExpenditure!$A259,[2]pivotTable!$A$310:$A$615,0))/100*INDEX(gDP!BG$6:BG$271,MATCH(totalExpenditure!$A259,gDP!$B$6:$B$271)))</f>
        <v>#N/A</v>
      </c>
      <c r="CR259" s="77" t="e">
        <f>IF(INDEX([2]pivotTable!AS$310:AS$615,MATCH(totalExpenditure!$A259,[2]pivotTable!$A$310:$A$615,0))/100*INDEX(gDP!BH$6:BH$271,MATCH(totalExpenditure!$A259,gDP!$B$6:$B$271))=0,"",INDEX([2]pivotTable!AS$310:AS$615,MATCH(totalExpenditure!$A259,[2]pivotTable!$A$310:$A$615,0))/100*INDEX(gDP!BH$6:BH$271,MATCH(totalExpenditure!$A259,gDP!$B$6:$B$271)))</f>
        <v>#N/A</v>
      </c>
      <c r="CS259" s="77" t="e">
        <f>IF(INDEX([2]pivotTable!AT$310:AT$615,MATCH(totalExpenditure!$A259,[2]pivotTable!$A$310:$A$615,0))/100*INDEX(gDP!BI$6:BI$271,MATCH(totalExpenditure!$A259,gDP!$B$6:$B$271))=0,"",INDEX([2]pivotTable!AT$310:AT$615,MATCH(totalExpenditure!$A259,[2]pivotTable!$A$310:$A$615,0))/100*INDEX(gDP!BI$6:BI$271,MATCH(totalExpenditure!$A259,gDP!$B$6:$B$271)))</f>
        <v>#N/A</v>
      </c>
      <c r="CT259" s="77" t="e">
        <f>IF(INDEX([2]pivotTable!AU$310:AU$615,MATCH(totalExpenditure!$A259,[2]pivotTable!$A$310:$A$615,0))/100*INDEX(gDP!BJ$6:BJ$271,MATCH(totalExpenditure!$A259,gDP!$B$6:$B$271))=0,"",INDEX([2]pivotTable!AU$310:AU$615,MATCH(totalExpenditure!$A259,[2]pivotTable!$A$310:$A$615,0))/100*INDEX(gDP!BJ$6:BJ$271,MATCH(totalExpenditure!$A259,gDP!$B$6:$B$271)))</f>
        <v>#N/A</v>
      </c>
      <c r="CU259" s="77" t="e">
        <f>IF(INDEX([2]pivotTable!AV$310:AV$615,MATCH(totalExpenditure!$A259,[2]pivotTable!$A$310:$A$615,0))/100*INDEX(gDP!BK$6:BK$271,MATCH(totalExpenditure!$A259,gDP!$B$6:$B$271))=0,"",INDEX([2]pivotTable!AV$310:AV$615,MATCH(totalExpenditure!$A259,[2]pivotTable!$A$310:$A$615,0))/100*INDEX(gDP!BK$6:BK$271,MATCH(totalExpenditure!$A259,gDP!$B$6:$B$271)))</f>
        <v>#N/A</v>
      </c>
      <c r="CV259" s="77" t="e">
        <f>IF(INDEX([2]pivotTable!AW$310:AW$615,MATCH(totalExpenditure!$A259,[2]pivotTable!$A$310:$A$615,0))/100*INDEX(gDP!BL$6:BL$271,MATCH(totalExpenditure!$A259,gDP!$B$6:$B$271))=0,"",INDEX([2]pivotTable!AW$310:AW$615,MATCH(totalExpenditure!$A259,[2]pivotTable!$A$310:$A$615,0))/100*INDEX(gDP!BL$6:BL$271,MATCH(totalExpenditure!$A259,gDP!$B$6:$B$271)))</f>
        <v>#N/A</v>
      </c>
      <c r="CW259" s="77" t="e">
        <f>IF(INDEX([2]pivotTable!AX$310:AX$615,MATCH(totalExpenditure!$A259,[2]pivotTable!$A$310:$A$615,0))/100*INDEX(gDP!BM$6:BM$271,MATCH(totalExpenditure!$A259,gDP!$B$6:$B$271))=0,"",INDEX([2]pivotTable!AX$310:AX$615,MATCH(totalExpenditure!$A259,[2]pivotTable!$A$310:$A$615,0))/100*INDEX(gDP!BM$6:BM$271,MATCH(totalExpenditure!$A259,gDP!$B$6:$B$271)))</f>
        <v>#N/A</v>
      </c>
      <c r="CX259" s="77" t="e">
        <f>IF(INDEX([2]pivotTable!AY$310:AY$615,MATCH(totalExpenditure!$A259,[2]pivotTable!$A$310:$A$615,0))/100*INDEX(gDP!BN$6:BN$271,MATCH(totalExpenditure!$A259,gDP!$B$6:$B$271))=0,"",INDEX([2]pivotTable!AY$310:AY$615,MATCH(totalExpenditure!$A259,[2]pivotTable!$A$310:$A$615,0))/100*INDEX(gDP!BN$6:BN$271,MATCH(totalExpenditure!$A259,gDP!$B$6:$B$271)))</f>
        <v>#N/A</v>
      </c>
      <c r="CY259" s="77" t="e">
        <f>IF(INDEX([2]pivotTable!AZ$310:AZ$615,MATCH(totalExpenditure!$A259,[2]pivotTable!$A$310:$A$615,0))/100*INDEX(gDP!BO$6:BO$271,MATCH(totalExpenditure!$A259,gDP!$B$6:$B$271))=0,"",INDEX([2]pivotTable!AZ$310:AZ$615,MATCH(totalExpenditure!$A259,[2]pivotTable!$A$310:$A$615,0))/100*INDEX(gDP!BO$6:BO$271,MATCH(totalExpenditure!$A259,gDP!$B$6:$B$271)))</f>
        <v>#N/A</v>
      </c>
      <c r="CZ259" s="77" t="e">
        <f>IF(B259="","",IF(BA259="","",B259-B259+INDEX(gDP!Q$6:Q$271,MATCH(totalExpenditure!$A259,gDP!$B$6:$B$271))))</f>
        <v>#N/A</v>
      </c>
      <c r="DA259" s="77" t="e">
        <f>IF(C259="","",IF(BB259="","",C259-C259+INDEX(gDP!R$6:R$271,MATCH(totalExpenditure!$A259,gDP!$B$6:$B$271))))</f>
        <v>#N/A</v>
      </c>
      <c r="DB259" s="77" t="e">
        <f>IF(D259="","",IF(BC259="","",D259-D259+INDEX(gDP!S$6:S$271,MATCH(totalExpenditure!$A259,gDP!$B$6:$B$271))))</f>
        <v>#N/A</v>
      </c>
      <c r="DC259" s="77" t="e">
        <f>IF(E259="","",IF(BD259="","",E259-E259+INDEX(gDP!T$6:T$271,MATCH(totalExpenditure!$A259,gDP!$B$6:$B$271))))</f>
        <v>#N/A</v>
      </c>
      <c r="DD259" s="77" t="e">
        <f>IF(F259="","",IF(BE259="","",F259-F259+INDEX(gDP!U$6:U$271,MATCH(totalExpenditure!$A259,gDP!$B$6:$B$271))))</f>
        <v>#N/A</v>
      </c>
      <c r="DE259" s="77" t="e">
        <f>IF(G259="","",IF(BF259="","",G259-G259+INDEX(gDP!V$6:V$271,MATCH(totalExpenditure!$A259,gDP!$B$6:$B$271))))</f>
        <v>#N/A</v>
      </c>
      <c r="DF259" s="77" t="e">
        <f>IF(H259="","",IF(BG259="","",H259-H259+INDEX(gDP!W$6:W$271,MATCH(totalExpenditure!$A259,gDP!$B$6:$B$271))))</f>
        <v>#N/A</v>
      </c>
      <c r="DG259" s="77" t="e">
        <f>IF(I259="","",IF(BH259="","",I259-I259+INDEX(gDP!X$6:X$271,MATCH(totalExpenditure!$A259,gDP!$B$6:$B$271))))</f>
        <v>#N/A</v>
      </c>
      <c r="DH259" s="77" t="e">
        <f>IF(J259="","",IF(BI259="","",J259-J259+INDEX(gDP!Y$6:Y$271,MATCH(totalExpenditure!$A259,gDP!$B$6:$B$271))))</f>
        <v>#N/A</v>
      </c>
      <c r="DI259" s="77" t="e">
        <f>IF(K259="","",IF(BJ259="","",K259-K259+INDEX(gDP!Z$6:Z$271,MATCH(totalExpenditure!$A259,gDP!$B$6:$B$271))))</f>
        <v>#N/A</v>
      </c>
      <c r="DJ259" s="77" t="e">
        <f>IF(L259="","",IF(BK259="","",L259-L259+INDEX(gDP!AA$6:AA$271,MATCH(totalExpenditure!$A259,gDP!$B$6:$B$271))))</f>
        <v>#N/A</v>
      </c>
      <c r="DK259" s="77" t="e">
        <f>IF(M259="","",IF(BL259="","",M259-M259+INDEX(gDP!AB$6:AB$271,MATCH(totalExpenditure!$A259,gDP!$B$6:$B$271))))</f>
        <v>#N/A</v>
      </c>
      <c r="DL259" s="77" t="e">
        <f>IF(N259="","",IF(BM259="","",N259-N259+INDEX(gDP!AC$6:AC$271,MATCH(totalExpenditure!$A259,gDP!$B$6:$B$271))))</f>
        <v>#N/A</v>
      </c>
      <c r="DM259" s="77" t="e">
        <f>IF(O259="","",IF(BN259="","",O259-O259+INDEX(gDP!AD$6:AD$271,MATCH(totalExpenditure!$A259,gDP!$B$6:$B$271))))</f>
        <v>#N/A</v>
      </c>
      <c r="DN259" s="77" t="e">
        <f>IF(P259="","",IF(BO259="","",P259-P259+INDEX(gDP!AE$6:AE$271,MATCH(totalExpenditure!$A259,gDP!$B$6:$B$271))))</f>
        <v>#N/A</v>
      </c>
      <c r="DO259" s="77" t="e">
        <f>IF(Q259="","",IF(BP259="","",Q259-Q259+INDEX(gDP!AF$6:AF$271,MATCH(totalExpenditure!$A259,gDP!$B$6:$B$271))))</f>
        <v>#N/A</v>
      </c>
      <c r="DP259" s="77" t="e">
        <f>IF(R259="","",IF(BQ259="","",R259-R259+INDEX(gDP!AG$6:AG$271,MATCH(totalExpenditure!$A259,gDP!$B$6:$B$271))))</f>
        <v>#N/A</v>
      </c>
      <c r="DQ259" s="77" t="e">
        <f>IF(S259="","",IF(BR259="","",S259-S259+INDEX(gDP!AH$6:AH$271,MATCH(totalExpenditure!$A259,gDP!$B$6:$B$271))))</f>
        <v>#N/A</v>
      </c>
      <c r="DR259" s="77" t="e">
        <f>IF(T259="","",IF(BS259="","",T259-T259+INDEX(gDP!AI$6:AI$271,MATCH(totalExpenditure!$A259,gDP!$B$6:$B$271))))</f>
        <v>#N/A</v>
      </c>
      <c r="DS259" s="77" t="e">
        <f>IF(U259="","",IF(BT259="","",U259-U259+INDEX(gDP!AJ$6:AJ$271,MATCH(totalExpenditure!$A259,gDP!$B$6:$B$271))))</f>
        <v>#N/A</v>
      </c>
      <c r="DT259" s="77" t="e">
        <f>IF(V259="","",IF(BU259="","",V259-V259+INDEX(gDP!AK$6:AK$271,MATCH(totalExpenditure!$A259,gDP!$B$6:$B$271))))</f>
        <v>#N/A</v>
      </c>
      <c r="DU259" s="77" t="e">
        <f>IF(W259="","",IF(BV259="","",W259-W259+INDEX(gDP!AL$6:AL$271,MATCH(totalExpenditure!$A259,gDP!$B$6:$B$271))))</f>
        <v>#N/A</v>
      </c>
      <c r="DV259" s="77" t="e">
        <f>IF(X259="","",IF(BW259="","",X259-X259+INDEX(gDP!AM$6:AM$271,MATCH(totalExpenditure!$A259,gDP!$B$6:$B$271))))</f>
        <v>#N/A</v>
      </c>
      <c r="DW259" s="77" t="e">
        <f>IF(Y259="","",IF(BX259="","",Y259-Y259+INDEX(gDP!AN$6:AN$271,MATCH(totalExpenditure!$A259,gDP!$B$6:$B$271))))</f>
        <v>#N/A</v>
      </c>
      <c r="DX259" s="77" t="e">
        <f>IF(Z259="","",IF(BY259="","",Z259-Z259+INDEX(gDP!AO$6:AO$271,MATCH(totalExpenditure!$A259,gDP!$B$6:$B$271))))</f>
        <v>#N/A</v>
      </c>
      <c r="DY259" s="77" t="e">
        <f>IF(AA259="","",IF(BZ259="","",AA259-AA259+INDEX(gDP!AP$6:AP$271,MATCH(totalExpenditure!$A259,gDP!$B$6:$B$271))))</f>
        <v>#N/A</v>
      </c>
      <c r="DZ259" s="77" t="e">
        <f>IF(AB259="","",IF(CA259="","",AB259-AB259+INDEX(gDP!AQ$6:AQ$271,MATCH(totalExpenditure!$A259,gDP!$B$6:$B$271))))</f>
        <v>#N/A</v>
      </c>
      <c r="EA259" s="77" t="e">
        <f>IF(AC259="","",IF(CB259="","",AC259-AC259+INDEX(gDP!AR$6:AR$271,MATCH(totalExpenditure!$A259,gDP!$B$6:$B$271))))</f>
        <v>#N/A</v>
      </c>
      <c r="EB259" s="77" t="e">
        <f>IF(AD259="","",IF(CC259="","",AD259-AD259+INDEX(gDP!AS$6:AS$271,MATCH(totalExpenditure!$A259,gDP!$B$6:$B$271))))</f>
        <v>#N/A</v>
      </c>
      <c r="EC259" s="77" t="e">
        <f>IF(AE259="","",IF(CD259="","",AE259-AE259+INDEX(gDP!AT$6:AT$271,MATCH(totalExpenditure!$A259,gDP!$B$6:$B$271))))</f>
        <v>#N/A</v>
      </c>
      <c r="ED259" s="77" t="e">
        <f>IF(AF259="","",IF(CE259="","",AF259-AF259+INDEX(gDP!AU$6:AU$271,MATCH(totalExpenditure!$A259,gDP!$B$6:$B$271))))</f>
        <v>#N/A</v>
      </c>
      <c r="EE259" s="77" t="e">
        <f>IF(AG259="","",IF(CF259="","",AG259-AG259+INDEX(gDP!AV$6:AV$271,MATCH(totalExpenditure!$A259,gDP!$B$6:$B$271))))</f>
        <v>#N/A</v>
      </c>
      <c r="EF259" s="77" t="e">
        <f>IF(AH259="","",IF(CG259="","",AH259-AH259+INDEX(gDP!AW$6:AW$271,MATCH(totalExpenditure!$A259,gDP!$B$6:$B$271))))</f>
        <v>#N/A</v>
      </c>
      <c r="EG259" s="77" t="e">
        <f>IF(AI259="","",IF(CH259="","",AI259-AI259+INDEX(gDP!AX$6:AX$271,MATCH(totalExpenditure!$A259,gDP!$B$6:$B$271))))</f>
        <v>#N/A</v>
      </c>
      <c r="EH259" s="77" t="e">
        <f>IF(AJ259="","",IF(CI259="","",AJ259-AJ259+INDEX(gDP!AY$6:AY$271,MATCH(totalExpenditure!$A259,gDP!$B$6:$B$271))))</f>
        <v>#N/A</v>
      </c>
      <c r="EI259" s="77" t="e">
        <f>IF(AK259="","",IF(CJ259="","",AK259-AK259+INDEX(gDP!AZ$6:AZ$271,MATCH(totalExpenditure!$A259,gDP!$B$6:$B$271))))</f>
        <v>#N/A</v>
      </c>
      <c r="EJ259" s="77" t="e">
        <f>IF(AL259="","",IF(CK259="","",AL259-AL259+INDEX(gDP!BA$6:BA$271,MATCH(totalExpenditure!$A259,gDP!$B$6:$B$271))))</f>
        <v>#N/A</v>
      </c>
      <c r="EK259" s="77" t="e">
        <f>IF(AM259="","",IF(CL259="","",AM259-AM259+INDEX(gDP!BB$6:BB$271,MATCH(totalExpenditure!$A259,gDP!$B$6:$B$271))))</f>
        <v>#N/A</v>
      </c>
      <c r="EL259" s="77" t="e">
        <f>IF(AN259="","",IF(CM259="","",AN259-AN259+INDEX(gDP!BC$6:BC$271,MATCH(totalExpenditure!$A259,gDP!$B$6:$B$271))))</f>
        <v>#N/A</v>
      </c>
      <c r="EM259" s="77" t="e">
        <f>IF(AO259="","",IF(CN259="","",AO259-AO259+INDEX(gDP!BD$6:BD$271,MATCH(totalExpenditure!$A259,gDP!$B$6:$B$271))))</f>
        <v>#N/A</v>
      </c>
      <c r="EN259" s="77" t="e">
        <f>IF(AP259="","",IF(CO259="","",AP259-AP259+INDEX(gDP!BE$6:BE$271,MATCH(totalExpenditure!$A259,gDP!$B$6:$B$271))))</f>
        <v>#N/A</v>
      </c>
      <c r="EO259" s="77" t="e">
        <f>IF(AQ259="","",IF(CP259="","",AQ259-AQ259+INDEX(gDP!BF$6:BF$271,MATCH(totalExpenditure!$A259,gDP!$B$6:$B$271))))</f>
        <v>#N/A</v>
      </c>
      <c r="EP259" s="77" t="e">
        <f>IF(AR259="","",IF(CQ259="","",AR259-AR259+INDEX(gDP!BG$6:BG$271,MATCH(totalExpenditure!$A259,gDP!$B$6:$B$271))))</f>
        <v>#N/A</v>
      </c>
      <c r="EQ259" s="77" t="e">
        <f>IF(AS259="","",IF(CR259="","",AS259-AS259+INDEX(gDP!BH$6:BH$271,MATCH(totalExpenditure!$A259,gDP!$B$6:$B$271))))</f>
        <v>#N/A</v>
      </c>
      <c r="ER259" s="77" t="e">
        <f>IF(AT259="","",IF(CS259="","",AT259-AT259+INDEX(gDP!BI$6:BI$271,MATCH(totalExpenditure!$A259,gDP!$B$6:$B$271))))</f>
        <v>#N/A</v>
      </c>
      <c r="ES259" s="77" t="e">
        <f>IF(AU259="","",IF(CT259="","",AU259-AU259+INDEX(gDP!BJ$6:BJ$271,MATCH(totalExpenditure!$A259,gDP!$B$6:$B$271))))</f>
        <v>#N/A</v>
      </c>
      <c r="ET259" s="77" t="e">
        <f>IF(AV259="","",IF(CU259="","",AV259-AV259+INDEX(gDP!BK$6:BK$271,MATCH(totalExpenditure!$A259,gDP!$B$6:$B$271))))</f>
        <v>#N/A</v>
      </c>
      <c r="EU259" s="77" t="e">
        <f>IF(AW259="","",IF(CV259="","",AW259-AW259+INDEX(gDP!BL$6:BL$271,MATCH(totalExpenditure!$A259,gDP!$B$6:$B$271))))</f>
        <v>#N/A</v>
      </c>
      <c r="EV259" s="77" t="e">
        <f>IF(AX259="","",IF(CW259="","",AX259-AX259+INDEX(gDP!BM$6:BM$271,MATCH(totalExpenditure!$A259,gDP!$B$6:$B$271))))</f>
        <v>#N/A</v>
      </c>
      <c r="EW259" s="77" t="e">
        <f>IF(AY259="","",IF(CX259="","",AY259-AY259+INDEX(gDP!BN$6:BN$271,MATCH(totalExpenditure!$A259,gDP!$B$6:$B$271))))</f>
        <v>#N/A</v>
      </c>
      <c r="EX259" s="77" t="e">
        <f>IF(AZ259="","",IF(CY259="","",AZ259-AZ259+INDEX(gDP!BO$6:BO$271,MATCH(totalExpenditure!$A259,gDP!$B$6:$B$271))))</f>
        <v>#N/A</v>
      </c>
    </row>
    <row r="260" spans="1:154" x14ac:dyDescent="0.35">
      <c r="A260" t="s">
        <v>729</v>
      </c>
      <c r="B260" s="77" t="e">
        <f>IF(INDEX([2]pivotTable!B$3:B$308,MATCH(totalExpenditure!$A260,[2]pivotTable!$A$3:$A$308,0))/100*INDEX(gDP!Q$6:Q$271,MATCH(totalExpenditure!$A260,gDP!$B$6:$B$271))=0,"",INDEX([2]pivotTable!B$3:B$308,MATCH(totalExpenditure!$A260,[2]pivotTable!$A$3:$A$308,0))/100*INDEX(gDP!Q$6:Q$271,MATCH(totalExpenditure!$A260,gDP!$B$6:$B$271)))</f>
        <v>#N/A</v>
      </c>
      <c r="C260" s="77" t="e">
        <f>IF(INDEX([2]pivotTable!C$3:C$308,MATCH(totalExpenditure!$A260,[2]pivotTable!$A$3:$A$308,0))/100*INDEX(gDP!R$6:R$271,MATCH(totalExpenditure!$A260,gDP!$B$6:$B$271))=0,"",INDEX([2]pivotTable!C$3:C$308,MATCH(totalExpenditure!$A260,[2]pivotTable!$A$3:$A$308,0))/100*INDEX(gDP!R$6:R$271,MATCH(totalExpenditure!$A260,gDP!$B$6:$B$271)))</f>
        <v>#N/A</v>
      </c>
      <c r="D260" s="77" t="e">
        <f>IF(INDEX([2]pivotTable!D$3:D$308,MATCH(totalExpenditure!$A260,[2]pivotTable!$A$3:$A$308,0))/100*INDEX(gDP!S$6:S$271,MATCH(totalExpenditure!$A260,gDP!$B$6:$B$271))=0,"",INDEX([2]pivotTable!D$3:D$308,MATCH(totalExpenditure!$A260,[2]pivotTable!$A$3:$A$308,0))/100*INDEX(gDP!S$6:S$271,MATCH(totalExpenditure!$A260,gDP!$B$6:$B$271)))</f>
        <v>#N/A</v>
      </c>
      <c r="E260" s="77" t="e">
        <f>IF(INDEX([2]pivotTable!E$3:E$308,MATCH(totalExpenditure!$A260,[2]pivotTable!$A$3:$A$308,0))/100*INDEX(gDP!T$6:T$271,MATCH(totalExpenditure!$A260,gDP!$B$6:$B$271))=0,"",INDEX([2]pivotTable!E$3:E$308,MATCH(totalExpenditure!$A260,[2]pivotTable!$A$3:$A$308,0))/100*INDEX(gDP!T$6:T$271,MATCH(totalExpenditure!$A260,gDP!$B$6:$B$271)))</f>
        <v>#N/A</v>
      </c>
      <c r="F260" s="77" t="e">
        <f>IF(INDEX([2]pivotTable!F$3:F$308,MATCH(totalExpenditure!$A260,[2]pivotTable!$A$3:$A$308,0))/100*INDEX(gDP!U$6:U$271,MATCH(totalExpenditure!$A260,gDP!$B$6:$B$271))=0,"",INDEX([2]pivotTable!F$3:F$308,MATCH(totalExpenditure!$A260,[2]pivotTable!$A$3:$A$308,0))/100*INDEX(gDP!U$6:U$271,MATCH(totalExpenditure!$A260,gDP!$B$6:$B$271)))</f>
        <v>#N/A</v>
      </c>
      <c r="G260" s="77" t="e">
        <f>IF(INDEX([2]pivotTable!G$3:G$308,MATCH(totalExpenditure!$A260,[2]pivotTable!$A$3:$A$308,0))/100*INDEX(gDP!V$6:V$271,MATCH(totalExpenditure!$A260,gDP!$B$6:$B$271))=0,"",INDEX([2]pivotTable!G$3:G$308,MATCH(totalExpenditure!$A260,[2]pivotTable!$A$3:$A$308,0))/100*INDEX(gDP!V$6:V$271,MATCH(totalExpenditure!$A260,gDP!$B$6:$B$271)))</f>
        <v>#N/A</v>
      </c>
      <c r="H260" s="77" t="e">
        <f>IF(INDEX([2]pivotTable!H$3:H$308,MATCH(totalExpenditure!$A260,[2]pivotTable!$A$3:$A$308,0))/100*INDEX(gDP!W$6:W$271,MATCH(totalExpenditure!$A260,gDP!$B$6:$B$271))=0,"",INDEX([2]pivotTable!H$3:H$308,MATCH(totalExpenditure!$A260,[2]pivotTable!$A$3:$A$308,0))/100*INDEX(gDP!W$6:W$271,MATCH(totalExpenditure!$A260,gDP!$B$6:$B$271)))</f>
        <v>#N/A</v>
      </c>
      <c r="I260" s="77" t="e">
        <f>IF(INDEX([2]pivotTable!I$3:I$308,MATCH(totalExpenditure!$A260,[2]pivotTable!$A$3:$A$308,0))/100*INDEX(gDP!X$6:X$271,MATCH(totalExpenditure!$A260,gDP!$B$6:$B$271))=0,"",INDEX([2]pivotTable!I$3:I$308,MATCH(totalExpenditure!$A260,[2]pivotTable!$A$3:$A$308,0))/100*INDEX(gDP!X$6:X$271,MATCH(totalExpenditure!$A260,gDP!$B$6:$B$271)))</f>
        <v>#N/A</v>
      </c>
      <c r="J260" s="77" t="e">
        <f>IF(INDEX([2]pivotTable!J$3:J$308,MATCH(totalExpenditure!$A260,[2]pivotTable!$A$3:$A$308,0))/100*INDEX(gDP!Y$6:Y$271,MATCH(totalExpenditure!$A260,gDP!$B$6:$B$271))=0,"",INDEX([2]pivotTable!J$3:J$308,MATCH(totalExpenditure!$A260,[2]pivotTable!$A$3:$A$308,0))/100*INDEX(gDP!Y$6:Y$271,MATCH(totalExpenditure!$A260,gDP!$B$6:$B$271)))</f>
        <v>#N/A</v>
      </c>
      <c r="K260" s="77" t="e">
        <f>IF(INDEX([2]pivotTable!K$3:K$308,MATCH(totalExpenditure!$A260,[2]pivotTable!$A$3:$A$308,0))/100*INDEX(gDP!Z$6:Z$271,MATCH(totalExpenditure!$A260,gDP!$B$6:$B$271))=0,"",INDEX([2]pivotTable!K$3:K$308,MATCH(totalExpenditure!$A260,[2]pivotTable!$A$3:$A$308,0))/100*INDEX(gDP!Z$6:Z$271,MATCH(totalExpenditure!$A260,gDP!$B$6:$B$271)))</f>
        <v>#N/A</v>
      </c>
      <c r="L260" s="77" t="e">
        <f>IF(INDEX([2]pivotTable!L$3:L$308,MATCH(totalExpenditure!$A260,[2]pivotTable!$A$3:$A$308,0))/100*INDEX(gDP!AA$6:AA$271,MATCH(totalExpenditure!$A260,gDP!$B$6:$B$271))=0,"",INDEX([2]pivotTable!L$3:L$308,MATCH(totalExpenditure!$A260,[2]pivotTable!$A$3:$A$308,0))/100*INDEX(gDP!AA$6:AA$271,MATCH(totalExpenditure!$A260,gDP!$B$6:$B$271)))</f>
        <v>#N/A</v>
      </c>
      <c r="M260" s="77" t="e">
        <f>IF(INDEX([2]pivotTable!M$3:M$308,MATCH(totalExpenditure!$A260,[2]pivotTable!$A$3:$A$308,0))/100*INDEX(gDP!AB$6:AB$271,MATCH(totalExpenditure!$A260,gDP!$B$6:$B$271))=0,"",INDEX([2]pivotTable!M$3:M$308,MATCH(totalExpenditure!$A260,[2]pivotTable!$A$3:$A$308,0))/100*INDEX(gDP!AB$6:AB$271,MATCH(totalExpenditure!$A260,gDP!$B$6:$B$271)))</f>
        <v>#N/A</v>
      </c>
      <c r="N260" s="77" t="e">
        <f>IF(INDEX([2]pivotTable!N$3:N$308,MATCH(totalExpenditure!$A260,[2]pivotTable!$A$3:$A$308,0))/100*INDEX(gDP!AC$6:AC$271,MATCH(totalExpenditure!$A260,gDP!$B$6:$B$271))=0,"",INDEX([2]pivotTable!N$3:N$308,MATCH(totalExpenditure!$A260,[2]pivotTable!$A$3:$A$308,0))/100*INDEX(gDP!AC$6:AC$271,MATCH(totalExpenditure!$A260,gDP!$B$6:$B$271)))</f>
        <v>#N/A</v>
      </c>
      <c r="O260" s="77" t="e">
        <f>IF(INDEX([2]pivotTable!O$3:O$308,MATCH(totalExpenditure!$A260,[2]pivotTable!$A$3:$A$308,0))/100*INDEX(gDP!AD$6:AD$271,MATCH(totalExpenditure!$A260,gDP!$B$6:$B$271))=0,"",INDEX([2]pivotTable!O$3:O$308,MATCH(totalExpenditure!$A260,[2]pivotTable!$A$3:$A$308,0))/100*INDEX(gDP!AD$6:AD$271,MATCH(totalExpenditure!$A260,gDP!$B$6:$B$271)))</f>
        <v>#N/A</v>
      </c>
      <c r="P260" s="77" t="e">
        <f>IF(INDEX([2]pivotTable!P$3:P$308,MATCH(totalExpenditure!$A260,[2]pivotTable!$A$3:$A$308,0))/100*INDEX(gDP!AE$6:AE$271,MATCH(totalExpenditure!$A260,gDP!$B$6:$B$271))=0,"",INDEX([2]pivotTable!P$3:P$308,MATCH(totalExpenditure!$A260,[2]pivotTable!$A$3:$A$308,0))/100*INDEX(gDP!AE$6:AE$271,MATCH(totalExpenditure!$A260,gDP!$B$6:$B$271)))</f>
        <v>#N/A</v>
      </c>
      <c r="Q260" s="77" t="e">
        <f>IF(INDEX([2]pivotTable!Q$3:Q$308,MATCH(totalExpenditure!$A260,[2]pivotTable!$A$3:$A$308,0))/100*INDEX(gDP!AF$6:AF$271,MATCH(totalExpenditure!$A260,gDP!$B$6:$B$271))=0,"",INDEX([2]pivotTable!Q$3:Q$308,MATCH(totalExpenditure!$A260,[2]pivotTable!$A$3:$A$308,0))/100*INDEX(gDP!AF$6:AF$271,MATCH(totalExpenditure!$A260,gDP!$B$6:$B$271)))</f>
        <v>#N/A</v>
      </c>
      <c r="R260" s="77" t="e">
        <f>IF(INDEX([2]pivotTable!R$3:R$308,MATCH(totalExpenditure!$A260,[2]pivotTable!$A$3:$A$308,0))/100*INDEX(gDP!AG$6:AG$271,MATCH(totalExpenditure!$A260,gDP!$B$6:$B$271))=0,"",INDEX([2]pivotTable!R$3:R$308,MATCH(totalExpenditure!$A260,[2]pivotTable!$A$3:$A$308,0))/100*INDEX(gDP!AG$6:AG$271,MATCH(totalExpenditure!$A260,gDP!$B$6:$B$271)))</f>
        <v>#N/A</v>
      </c>
      <c r="S260" s="77" t="e">
        <f>IF(INDEX([2]pivotTable!S$3:S$308,MATCH(totalExpenditure!$A260,[2]pivotTable!$A$3:$A$308,0))/100*INDEX(gDP!AH$6:AH$271,MATCH(totalExpenditure!$A260,gDP!$B$6:$B$271))=0,"",INDEX([2]pivotTable!S$3:S$308,MATCH(totalExpenditure!$A260,[2]pivotTable!$A$3:$A$308,0))/100*INDEX(gDP!AH$6:AH$271,MATCH(totalExpenditure!$A260,gDP!$B$6:$B$271)))</f>
        <v>#N/A</v>
      </c>
      <c r="T260" s="77" t="e">
        <f>IF(INDEX([2]pivotTable!T$3:T$308,MATCH(totalExpenditure!$A260,[2]pivotTable!$A$3:$A$308,0))/100*INDEX(gDP!AI$6:AI$271,MATCH(totalExpenditure!$A260,gDP!$B$6:$B$271))=0,"",INDEX([2]pivotTable!T$3:T$308,MATCH(totalExpenditure!$A260,[2]pivotTable!$A$3:$A$308,0))/100*INDEX(gDP!AI$6:AI$271,MATCH(totalExpenditure!$A260,gDP!$B$6:$B$271)))</f>
        <v>#N/A</v>
      </c>
      <c r="U260" s="77" t="e">
        <f>IF(INDEX([2]pivotTable!U$3:U$308,MATCH(totalExpenditure!$A260,[2]pivotTable!$A$3:$A$308,0))/100*INDEX(gDP!AJ$6:AJ$271,MATCH(totalExpenditure!$A260,gDP!$B$6:$B$271))=0,"",INDEX([2]pivotTable!U$3:U$308,MATCH(totalExpenditure!$A260,[2]pivotTable!$A$3:$A$308,0))/100*INDEX(gDP!AJ$6:AJ$271,MATCH(totalExpenditure!$A260,gDP!$B$6:$B$271)))</f>
        <v>#N/A</v>
      </c>
      <c r="V260" s="77" t="e">
        <f>IF(INDEX([2]pivotTable!V$3:V$308,MATCH(totalExpenditure!$A260,[2]pivotTable!$A$3:$A$308,0))/100*INDEX(gDP!AK$6:AK$271,MATCH(totalExpenditure!$A260,gDP!$B$6:$B$271))=0,"",INDEX([2]pivotTable!V$3:V$308,MATCH(totalExpenditure!$A260,[2]pivotTable!$A$3:$A$308,0))/100*INDEX(gDP!AK$6:AK$271,MATCH(totalExpenditure!$A260,gDP!$B$6:$B$271)))</f>
        <v>#N/A</v>
      </c>
      <c r="W260" s="77" t="e">
        <f>IF(INDEX([2]pivotTable!W$3:W$308,MATCH(totalExpenditure!$A260,[2]pivotTable!$A$3:$A$308,0))/100*INDEX(gDP!AL$6:AL$271,MATCH(totalExpenditure!$A260,gDP!$B$6:$B$271))=0,"",INDEX([2]pivotTable!W$3:W$308,MATCH(totalExpenditure!$A260,[2]pivotTable!$A$3:$A$308,0))/100*INDEX(gDP!AL$6:AL$271,MATCH(totalExpenditure!$A260,gDP!$B$6:$B$271)))</f>
        <v>#N/A</v>
      </c>
      <c r="X260" s="77" t="e">
        <f>IF(INDEX([2]pivotTable!X$3:X$308,MATCH(totalExpenditure!$A260,[2]pivotTable!$A$3:$A$308,0))/100*INDEX(gDP!AM$6:AM$271,MATCH(totalExpenditure!$A260,gDP!$B$6:$B$271))=0,"",INDEX([2]pivotTable!X$3:X$308,MATCH(totalExpenditure!$A260,[2]pivotTable!$A$3:$A$308,0))/100*INDEX(gDP!AM$6:AM$271,MATCH(totalExpenditure!$A260,gDP!$B$6:$B$271)))</f>
        <v>#N/A</v>
      </c>
      <c r="Y260" s="77" t="e">
        <f>IF(INDEX([2]pivotTable!Y$3:Y$308,MATCH(totalExpenditure!$A260,[2]pivotTable!$A$3:$A$308,0))/100*INDEX(gDP!AN$6:AN$271,MATCH(totalExpenditure!$A260,gDP!$B$6:$B$271))=0,"",INDEX([2]pivotTable!Y$3:Y$308,MATCH(totalExpenditure!$A260,[2]pivotTable!$A$3:$A$308,0))/100*INDEX(gDP!AN$6:AN$271,MATCH(totalExpenditure!$A260,gDP!$B$6:$B$271)))</f>
        <v>#N/A</v>
      </c>
      <c r="Z260" s="77" t="e">
        <f>IF(INDEX([2]pivotTable!Z$3:Z$308,MATCH(totalExpenditure!$A260,[2]pivotTable!$A$3:$A$308,0))/100*INDEX(gDP!AO$6:AO$271,MATCH(totalExpenditure!$A260,gDP!$B$6:$B$271))=0,"",INDEX([2]pivotTable!Z$3:Z$308,MATCH(totalExpenditure!$A260,[2]pivotTable!$A$3:$A$308,0))/100*INDEX(gDP!AO$6:AO$271,MATCH(totalExpenditure!$A260,gDP!$B$6:$B$271)))</f>
        <v>#N/A</v>
      </c>
      <c r="AA260" s="77" t="e">
        <f>IF(INDEX([2]pivotTable!AA$3:AA$308,MATCH(totalExpenditure!$A260,[2]pivotTable!$A$3:$A$308,0))/100*INDEX(gDP!AP$6:AP$271,MATCH(totalExpenditure!$A260,gDP!$B$6:$B$271))=0,"",INDEX([2]pivotTable!AA$3:AA$308,MATCH(totalExpenditure!$A260,[2]pivotTable!$A$3:$A$308,0))/100*INDEX(gDP!AP$6:AP$271,MATCH(totalExpenditure!$A260,gDP!$B$6:$B$271)))</f>
        <v>#N/A</v>
      </c>
      <c r="AB260" s="77" t="e">
        <f>IF(INDEX([2]pivotTable!AB$3:AB$308,MATCH(totalExpenditure!$A260,[2]pivotTable!$A$3:$A$308,0))/100*INDEX(gDP!AQ$6:AQ$271,MATCH(totalExpenditure!$A260,gDP!$B$6:$B$271))=0,"",INDEX([2]pivotTable!AB$3:AB$308,MATCH(totalExpenditure!$A260,[2]pivotTable!$A$3:$A$308,0))/100*INDEX(gDP!AQ$6:AQ$271,MATCH(totalExpenditure!$A260,gDP!$B$6:$B$271)))</f>
        <v>#N/A</v>
      </c>
      <c r="AC260" s="77" t="e">
        <f>IF(INDEX([2]pivotTable!AC$3:AC$308,MATCH(totalExpenditure!$A260,[2]pivotTable!$A$3:$A$308,0))/100*INDEX(gDP!AR$6:AR$271,MATCH(totalExpenditure!$A260,gDP!$B$6:$B$271))=0,"",INDEX([2]pivotTable!AC$3:AC$308,MATCH(totalExpenditure!$A260,[2]pivotTable!$A$3:$A$308,0))/100*INDEX(gDP!AR$6:AR$271,MATCH(totalExpenditure!$A260,gDP!$B$6:$B$271)))</f>
        <v>#N/A</v>
      </c>
      <c r="AD260" s="77" t="e">
        <f>IF(INDEX([2]pivotTable!AD$3:AD$308,MATCH(totalExpenditure!$A260,[2]pivotTable!$A$3:$A$308,0))/100*INDEX(gDP!AS$6:AS$271,MATCH(totalExpenditure!$A260,gDP!$B$6:$B$271))=0,"",INDEX([2]pivotTable!AD$3:AD$308,MATCH(totalExpenditure!$A260,[2]pivotTable!$A$3:$A$308,0))/100*INDEX(gDP!AS$6:AS$271,MATCH(totalExpenditure!$A260,gDP!$B$6:$B$271)))</f>
        <v>#N/A</v>
      </c>
      <c r="AE260" s="77" t="e">
        <f>IF(INDEX([2]pivotTable!AE$3:AE$308,MATCH(totalExpenditure!$A260,[2]pivotTable!$A$3:$A$308,0))/100*INDEX(gDP!AT$6:AT$271,MATCH(totalExpenditure!$A260,gDP!$B$6:$B$271))=0,"",INDEX([2]pivotTable!AE$3:AE$308,MATCH(totalExpenditure!$A260,[2]pivotTable!$A$3:$A$308,0))/100*INDEX(gDP!AT$6:AT$271,MATCH(totalExpenditure!$A260,gDP!$B$6:$B$271)))</f>
        <v>#N/A</v>
      </c>
      <c r="AF260" s="77" t="e">
        <f>IF(INDEX([2]pivotTable!AF$3:AF$308,MATCH(totalExpenditure!$A260,[2]pivotTable!$A$3:$A$308,0))/100*INDEX(gDP!AU$6:AU$271,MATCH(totalExpenditure!$A260,gDP!$B$6:$B$271))=0,"",INDEX([2]pivotTable!AF$3:AF$308,MATCH(totalExpenditure!$A260,[2]pivotTable!$A$3:$A$308,0))/100*INDEX(gDP!AU$6:AU$271,MATCH(totalExpenditure!$A260,gDP!$B$6:$B$271)))</f>
        <v>#N/A</v>
      </c>
      <c r="AG260" s="77" t="e">
        <f>IF(INDEX([2]pivotTable!AG$3:AG$308,MATCH(totalExpenditure!$A260,[2]pivotTable!$A$3:$A$308,0))/100*INDEX(gDP!AV$6:AV$271,MATCH(totalExpenditure!$A260,gDP!$B$6:$B$271))=0,"",INDEX([2]pivotTable!AG$3:AG$308,MATCH(totalExpenditure!$A260,[2]pivotTable!$A$3:$A$308,0))/100*INDEX(gDP!AV$6:AV$271,MATCH(totalExpenditure!$A260,gDP!$B$6:$B$271)))</f>
        <v>#N/A</v>
      </c>
      <c r="AH260" s="77" t="e">
        <f>IF(INDEX([2]pivotTable!AH$3:AH$308,MATCH(totalExpenditure!$A260,[2]pivotTable!$A$3:$A$308,0))/100*INDEX(gDP!AW$6:AW$271,MATCH(totalExpenditure!$A260,gDP!$B$6:$B$271))=0,"",INDEX([2]pivotTable!AH$3:AH$308,MATCH(totalExpenditure!$A260,[2]pivotTable!$A$3:$A$308,0))/100*INDEX(gDP!AW$6:AW$271,MATCH(totalExpenditure!$A260,gDP!$B$6:$B$271)))</f>
        <v>#N/A</v>
      </c>
      <c r="AI260" s="77" t="e">
        <f>IF(INDEX([2]pivotTable!AI$3:AI$308,MATCH(totalExpenditure!$A260,[2]pivotTable!$A$3:$A$308,0))/100*INDEX(gDP!AX$6:AX$271,MATCH(totalExpenditure!$A260,gDP!$B$6:$B$271))=0,"",INDEX([2]pivotTable!AI$3:AI$308,MATCH(totalExpenditure!$A260,[2]pivotTable!$A$3:$A$308,0))/100*INDEX(gDP!AX$6:AX$271,MATCH(totalExpenditure!$A260,gDP!$B$6:$B$271)))</f>
        <v>#N/A</v>
      </c>
      <c r="AJ260" s="77" t="e">
        <f>IF(INDEX([2]pivotTable!AJ$3:AJ$308,MATCH(totalExpenditure!$A260,[2]pivotTable!$A$3:$A$308,0))/100*INDEX(gDP!AY$6:AY$271,MATCH(totalExpenditure!$A260,gDP!$B$6:$B$271))=0,"",INDEX([2]pivotTable!AJ$3:AJ$308,MATCH(totalExpenditure!$A260,[2]pivotTable!$A$3:$A$308,0))/100*INDEX(gDP!AY$6:AY$271,MATCH(totalExpenditure!$A260,gDP!$B$6:$B$271)))</f>
        <v>#N/A</v>
      </c>
      <c r="AK260" s="77" t="e">
        <f>IF(INDEX([2]pivotTable!AK$3:AK$308,MATCH(totalExpenditure!$A260,[2]pivotTable!$A$3:$A$308,0))/100*INDEX(gDP!AZ$6:AZ$271,MATCH(totalExpenditure!$A260,gDP!$B$6:$B$271))=0,"",INDEX([2]pivotTable!AK$3:AK$308,MATCH(totalExpenditure!$A260,[2]pivotTable!$A$3:$A$308,0))/100*INDEX(gDP!AZ$6:AZ$271,MATCH(totalExpenditure!$A260,gDP!$B$6:$B$271)))</f>
        <v>#N/A</v>
      </c>
      <c r="AL260" s="77" t="e">
        <f>IF(INDEX([2]pivotTable!AL$3:AL$308,MATCH(totalExpenditure!$A260,[2]pivotTable!$A$3:$A$308,0))/100*INDEX(gDP!BA$6:BA$271,MATCH(totalExpenditure!$A260,gDP!$B$6:$B$271))=0,"",INDEX([2]pivotTable!AL$3:AL$308,MATCH(totalExpenditure!$A260,[2]pivotTable!$A$3:$A$308,0))/100*INDEX(gDP!BA$6:BA$271,MATCH(totalExpenditure!$A260,gDP!$B$6:$B$271)))</f>
        <v>#N/A</v>
      </c>
      <c r="AM260" s="77" t="e">
        <f>IF(INDEX([2]pivotTable!AM$3:AM$308,MATCH(totalExpenditure!$A260,[2]pivotTable!$A$3:$A$308,0))/100*INDEX(gDP!BB$6:BB$271,MATCH(totalExpenditure!$A260,gDP!$B$6:$B$271))=0,"",INDEX([2]pivotTable!AM$3:AM$308,MATCH(totalExpenditure!$A260,[2]pivotTable!$A$3:$A$308,0))/100*INDEX(gDP!BB$6:BB$271,MATCH(totalExpenditure!$A260,gDP!$B$6:$B$271)))</f>
        <v>#N/A</v>
      </c>
      <c r="AN260" s="77" t="e">
        <f>IF(INDEX([2]pivotTable!AN$3:AN$308,MATCH(totalExpenditure!$A260,[2]pivotTable!$A$3:$A$308,0))/100*INDEX(gDP!BC$6:BC$271,MATCH(totalExpenditure!$A260,gDP!$B$6:$B$271))=0,"",INDEX([2]pivotTable!AN$3:AN$308,MATCH(totalExpenditure!$A260,[2]pivotTable!$A$3:$A$308,0))/100*INDEX(gDP!BC$6:BC$271,MATCH(totalExpenditure!$A260,gDP!$B$6:$B$271)))</f>
        <v>#N/A</v>
      </c>
      <c r="AO260" s="77" t="e">
        <f>IF(INDEX([2]pivotTable!AO$3:AO$308,MATCH(totalExpenditure!$A260,[2]pivotTable!$A$3:$A$308,0))/100*INDEX(gDP!BD$6:BD$271,MATCH(totalExpenditure!$A260,gDP!$B$6:$B$271))=0,"",INDEX([2]pivotTable!AO$3:AO$308,MATCH(totalExpenditure!$A260,[2]pivotTable!$A$3:$A$308,0))/100*INDEX(gDP!BD$6:BD$271,MATCH(totalExpenditure!$A260,gDP!$B$6:$B$271)))</f>
        <v>#N/A</v>
      </c>
      <c r="AP260" s="77" t="e">
        <f>IF(INDEX([2]pivotTable!AP$3:AP$308,MATCH(totalExpenditure!$A260,[2]pivotTable!$A$3:$A$308,0))/100*INDEX(gDP!BE$6:BE$271,MATCH(totalExpenditure!$A260,gDP!$B$6:$B$271))=0,"",INDEX([2]pivotTable!AP$3:AP$308,MATCH(totalExpenditure!$A260,[2]pivotTable!$A$3:$A$308,0))/100*INDEX(gDP!BE$6:BE$271,MATCH(totalExpenditure!$A260,gDP!$B$6:$B$271)))</f>
        <v>#N/A</v>
      </c>
      <c r="AQ260" s="77" t="e">
        <f>IF(INDEX([2]pivotTable!AQ$3:AQ$308,MATCH(totalExpenditure!$A260,[2]pivotTable!$A$3:$A$308,0))/100*INDEX(gDP!BF$6:BF$271,MATCH(totalExpenditure!$A260,gDP!$B$6:$B$271))=0,"",INDEX([2]pivotTable!AQ$3:AQ$308,MATCH(totalExpenditure!$A260,[2]pivotTable!$A$3:$A$308,0))/100*INDEX(gDP!BF$6:BF$271,MATCH(totalExpenditure!$A260,gDP!$B$6:$B$271)))</f>
        <v>#N/A</v>
      </c>
      <c r="AR260" s="77" t="e">
        <f>IF(INDEX([2]pivotTable!AR$3:AR$308,MATCH(totalExpenditure!$A260,[2]pivotTable!$A$3:$A$308,0))/100*INDEX(gDP!BG$6:BG$271,MATCH(totalExpenditure!$A260,gDP!$B$6:$B$271))=0,"",INDEX([2]pivotTable!AR$3:AR$308,MATCH(totalExpenditure!$A260,[2]pivotTable!$A$3:$A$308,0))/100*INDEX(gDP!BG$6:BG$271,MATCH(totalExpenditure!$A260,gDP!$B$6:$B$271)))</f>
        <v>#N/A</v>
      </c>
      <c r="AS260" s="77" t="e">
        <f>IF(INDEX([2]pivotTable!AS$3:AS$308,MATCH(totalExpenditure!$A260,[2]pivotTable!$A$3:$A$308,0))/100*INDEX(gDP!BH$6:BH$271,MATCH(totalExpenditure!$A260,gDP!$B$6:$B$271))=0,"",INDEX([2]pivotTable!AS$3:AS$308,MATCH(totalExpenditure!$A260,[2]pivotTable!$A$3:$A$308,0))/100*INDEX(gDP!BH$6:BH$271,MATCH(totalExpenditure!$A260,gDP!$B$6:$B$271)))</f>
        <v>#N/A</v>
      </c>
      <c r="AT260" s="77" t="e">
        <f>IF(INDEX([2]pivotTable!AT$3:AT$308,MATCH(totalExpenditure!$A260,[2]pivotTable!$A$3:$A$308,0))/100*INDEX(gDP!BI$6:BI$271,MATCH(totalExpenditure!$A260,gDP!$B$6:$B$271))=0,"",INDEX([2]pivotTable!AT$3:AT$308,MATCH(totalExpenditure!$A260,[2]pivotTable!$A$3:$A$308,0))/100*INDEX(gDP!BI$6:BI$271,MATCH(totalExpenditure!$A260,gDP!$B$6:$B$271)))</f>
        <v>#N/A</v>
      </c>
      <c r="AU260" s="77" t="e">
        <f>IF(INDEX([2]pivotTable!AU$3:AU$308,MATCH(totalExpenditure!$A260,[2]pivotTable!$A$3:$A$308,0))/100*INDEX(gDP!BJ$6:BJ$271,MATCH(totalExpenditure!$A260,gDP!$B$6:$B$271))=0,"",INDEX([2]pivotTable!AU$3:AU$308,MATCH(totalExpenditure!$A260,[2]pivotTable!$A$3:$A$308,0))/100*INDEX(gDP!BJ$6:BJ$271,MATCH(totalExpenditure!$A260,gDP!$B$6:$B$271)))</f>
        <v>#N/A</v>
      </c>
      <c r="AV260" s="77" t="e">
        <f>IF(INDEX([2]pivotTable!AV$3:AV$308,MATCH(totalExpenditure!$A260,[2]pivotTable!$A$3:$A$308,0))/100*INDEX(gDP!BK$6:BK$271,MATCH(totalExpenditure!$A260,gDP!$B$6:$B$271))=0,"",INDEX([2]pivotTable!AV$3:AV$308,MATCH(totalExpenditure!$A260,[2]pivotTable!$A$3:$A$308,0))/100*INDEX(gDP!BK$6:BK$271,MATCH(totalExpenditure!$A260,gDP!$B$6:$B$271)))</f>
        <v>#N/A</v>
      </c>
      <c r="AW260" s="77" t="e">
        <f>IF(INDEX([2]pivotTable!AW$3:AW$308,MATCH(totalExpenditure!$A260,[2]pivotTable!$A$3:$A$308,0))/100*INDEX(gDP!BL$6:BL$271,MATCH(totalExpenditure!$A260,gDP!$B$6:$B$271))=0,"",INDEX([2]pivotTable!AW$3:AW$308,MATCH(totalExpenditure!$A260,[2]pivotTable!$A$3:$A$308,0))/100*INDEX(gDP!BL$6:BL$271,MATCH(totalExpenditure!$A260,gDP!$B$6:$B$271)))</f>
        <v>#N/A</v>
      </c>
      <c r="AX260" s="77" t="e">
        <f>IF(INDEX([2]pivotTable!AX$3:AX$308,MATCH(totalExpenditure!$A260,[2]pivotTable!$A$3:$A$308,0))/100*INDEX(gDP!BM$6:BM$271,MATCH(totalExpenditure!$A260,gDP!$B$6:$B$271))=0,"",INDEX([2]pivotTable!AX$3:AX$308,MATCH(totalExpenditure!$A260,[2]pivotTable!$A$3:$A$308,0))/100*INDEX(gDP!BM$6:BM$271,MATCH(totalExpenditure!$A260,gDP!$B$6:$B$271)))</f>
        <v>#N/A</v>
      </c>
      <c r="AY260" s="77" t="e">
        <f>IF(INDEX([2]pivotTable!AY$3:AY$308,MATCH(totalExpenditure!$A260,[2]pivotTable!$A$3:$A$308,0))/100*INDEX(gDP!BN$6:BN$271,MATCH(totalExpenditure!$A260,gDP!$B$6:$B$271))=0,"",INDEX([2]pivotTable!AY$3:AY$308,MATCH(totalExpenditure!$A260,[2]pivotTable!$A$3:$A$308,0))/100*INDEX(gDP!BN$6:BN$271,MATCH(totalExpenditure!$A260,gDP!$B$6:$B$271)))</f>
        <v>#N/A</v>
      </c>
      <c r="AZ260" s="77" t="e">
        <f>IF(INDEX([2]pivotTable!AZ$3:AZ$308,MATCH(totalExpenditure!$A260,[2]pivotTable!$A$3:$A$308,0))/100*INDEX(gDP!BO$6:BO$271,MATCH(totalExpenditure!$A260,gDP!$B$6:$B$271))=0,"",INDEX([2]pivotTable!AZ$3:AZ$308,MATCH(totalExpenditure!$A260,[2]pivotTable!$A$3:$A$308,0))/100*INDEX(gDP!BO$6:BO$271,MATCH(totalExpenditure!$A260,gDP!$B$6:$B$271)))</f>
        <v>#N/A</v>
      </c>
      <c r="BA260" s="77" t="e">
        <f>IF(INDEX([2]pivotTable!B$310:B$615,MATCH(totalExpenditure!$A260,[2]pivotTable!$A$310:$A$615,0))/100*INDEX(gDP!Q$6:Q$271,MATCH(totalExpenditure!$A260,gDP!$B$6:$B$271))=0,"",INDEX([2]pivotTable!B$310:B$615,MATCH(totalExpenditure!$A260,[2]pivotTable!$A$310:$A$615,0))/100*INDEX(gDP!Q$6:Q$271,MATCH(totalExpenditure!$A260,gDP!$B$6:$B$271)))</f>
        <v>#N/A</v>
      </c>
      <c r="BB260" s="77" t="e">
        <f>IF(INDEX([2]pivotTable!C$310:C$615,MATCH(totalExpenditure!$A260,[2]pivotTable!$A$310:$A$615,0))/100*INDEX(gDP!R$6:R$271,MATCH(totalExpenditure!$A260,gDP!$B$6:$B$271))=0,"",INDEX([2]pivotTable!C$310:C$615,MATCH(totalExpenditure!$A260,[2]pivotTable!$A$310:$A$615,0))/100*INDEX(gDP!R$6:R$271,MATCH(totalExpenditure!$A260,gDP!$B$6:$B$271)))</f>
        <v>#N/A</v>
      </c>
      <c r="BC260" s="77" t="e">
        <f>IF(INDEX([2]pivotTable!D$310:D$615,MATCH(totalExpenditure!$A260,[2]pivotTable!$A$310:$A$615,0))/100*INDEX(gDP!S$6:S$271,MATCH(totalExpenditure!$A260,gDP!$B$6:$B$271))=0,"",INDEX([2]pivotTable!D$310:D$615,MATCH(totalExpenditure!$A260,[2]pivotTable!$A$310:$A$615,0))/100*INDEX(gDP!S$6:S$271,MATCH(totalExpenditure!$A260,gDP!$B$6:$B$271)))</f>
        <v>#N/A</v>
      </c>
      <c r="BD260" s="77" t="e">
        <f>IF(INDEX([2]pivotTable!E$310:E$615,MATCH(totalExpenditure!$A260,[2]pivotTable!$A$310:$A$615,0))/100*INDEX(gDP!T$6:T$271,MATCH(totalExpenditure!$A260,gDP!$B$6:$B$271))=0,"",INDEX([2]pivotTable!E$310:E$615,MATCH(totalExpenditure!$A260,[2]pivotTable!$A$310:$A$615,0))/100*INDEX(gDP!T$6:T$271,MATCH(totalExpenditure!$A260,gDP!$B$6:$B$271)))</f>
        <v>#N/A</v>
      </c>
      <c r="BE260" s="77" t="e">
        <f>IF(INDEX([2]pivotTable!F$310:F$615,MATCH(totalExpenditure!$A260,[2]pivotTable!$A$310:$A$615,0))/100*INDEX(gDP!U$6:U$271,MATCH(totalExpenditure!$A260,gDP!$B$6:$B$271))=0,"",INDEX([2]pivotTable!F$310:F$615,MATCH(totalExpenditure!$A260,[2]pivotTable!$A$310:$A$615,0))/100*INDEX(gDP!U$6:U$271,MATCH(totalExpenditure!$A260,gDP!$B$6:$B$271)))</f>
        <v>#N/A</v>
      </c>
      <c r="BF260" s="77" t="e">
        <f>IF(INDEX([2]pivotTable!G$310:G$615,MATCH(totalExpenditure!$A260,[2]pivotTable!$A$310:$A$615,0))/100*INDEX(gDP!V$6:V$271,MATCH(totalExpenditure!$A260,gDP!$B$6:$B$271))=0,"",INDEX([2]pivotTable!G$310:G$615,MATCH(totalExpenditure!$A260,[2]pivotTable!$A$310:$A$615,0))/100*INDEX(gDP!V$6:V$271,MATCH(totalExpenditure!$A260,gDP!$B$6:$B$271)))</f>
        <v>#N/A</v>
      </c>
      <c r="BG260" s="77" t="e">
        <f>IF(INDEX([2]pivotTable!H$310:H$615,MATCH(totalExpenditure!$A260,[2]pivotTable!$A$310:$A$615,0))/100*INDEX(gDP!W$6:W$271,MATCH(totalExpenditure!$A260,gDP!$B$6:$B$271))=0,"",INDEX([2]pivotTable!H$310:H$615,MATCH(totalExpenditure!$A260,[2]pivotTable!$A$310:$A$615,0))/100*INDEX(gDP!W$6:W$271,MATCH(totalExpenditure!$A260,gDP!$B$6:$B$271)))</f>
        <v>#N/A</v>
      </c>
      <c r="BH260" s="77" t="e">
        <f>IF(INDEX([2]pivotTable!I$310:I$615,MATCH(totalExpenditure!$A260,[2]pivotTable!$A$310:$A$615,0))/100*INDEX(gDP!X$6:X$271,MATCH(totalExpenditure!$A260,gDP!$B$6:$B$271))=0,"",INDEX([2]pivotTable!I$310:I$615,MATCH(totalExpenditure!$A260,[2]pivotTable!$A$310:$A$615,0))/100*INDEX(gDP!X$6:X$271,MATCH(totalExpenditure!$A260,gDP!$B$6:$B$271)))</f>
        <v>#N/A</v>
      </c>
      <c r="BI260" s="77" t="e">
        <f>IF(INDEX([2]pivotTable!J$310:J$615,MATCH(totalExpenditure!$A260,[2]pivotTable!$A$310:$A$615,0))/100*INDEX(gDP!Y$6:Y$271,MATCH(totalExpenditure!$A260,gDP!$B$6:$B$271))=0,"",INDEX([2]pivotTable!J$310:J$615,MATCH(totalExpenditure!$A260,[2]pivotTable!$A$310:$A$615,0))/100*INDEX(gDP!Y$6:Y$271,MATCH(totalExpenditure!$A260,gDP!$B$6:$B$271)))</f>
        <v>#N/A</v>
      </c>
      <c r="BJ260" s="77" t="e">
        <f>IF(INDEX([2]pivotTable!K$310:K$615,MATCH(totalExpenditure!$A260,[2]pivotTable!$A$310:$A$615,0))/100*INDEX(gDP!Z$6:Z$271,MATCH(totalExpenditure!$A260,gDP!$B$6:$B$271))=0,"",INDEX([2]pivotTable!K$310:K$615,MATCH(totalExpenditure!$A260,[2]pivotTable!$A$310:$A$615,0))/100*INDEX(gDP!Z$6:Z$271,MATCH(totalExpenditure!$A260,gDP!$B$6:$B$271)))</f>
        <v>#N/A</v>
      </c>
      <c r="BK260" s="77" t="e">
        <f>IF(INDEX([2]pivotTable!L$310:L$615,MATCH(totalExpenditure!$A260,[2]pivotTable!$A$310:$A$615,0))/100*INDEX(gDP!AA$6:AA$271,MATCH(totalExpenditure!$A260,gDP!$B$6:$B$271))=0,"",INDEX([2]pivotTable!L$310:L$615,MATCH(totalExpenditure!$A260,[2]pivotTable!$A$310:$A$615,0))/100*INDEX(gDP!AA$6:AA$271,MATCH(totalExpenditure!$A260,gDP!$B$6:$B$271)))</f>
        <v>#N/A</v>
      </c>
      <c r="BL260" s="77" t="e">
        <f>IF(INDEX([2]pivotTable!M$310:M$615,MATCH(totalExpenditure!$A260,[2]pivotTable!$A$310:$A$615,0))/100*INDEX(gDP!AB$6:AB$271,MATCH(totalExpenditure!$A260,gDP!$B$6:$B$271))=0,"",INDEX([2]pivotTable!M$310:M$615,MATCH(totalExpenditure!$A260,[2]pivotTable!$A$310:$A$615,0))/100*INDEX(gDP!AB$6:AB$271,MATCH(totalExpenditure!$A260,gDP!$B$6:$B$271)))</f>
        <v>#N/A</v>
      </c>
      <c r="BM260" s="77" t="e">
        <f>IF(INDEX([2]pivotTable!N$310:N$615,MATCH(totalExpenditure!$A260,[2]pivotTable!$A$310:$A$615,0))/100*INDEX(gDP!AC$6:AC$271,MATCH(totalExpenditure!$A260,gDP!$B$6:$B$271))=0,"",INDEX([2]pivotTable!N$310:N$615,MATCH(totalExpenditure!$A260,[2]pivotTable!$A$310:$A$615,0))/100*INDEX(gDP!AC$6:AC$271,MATCH(totalExpenditure!$A260,gDP!$B$6:$B$271)))</f>
        <v>#N/A</v>
      </c>
      <c r="BN260" s="77" t="e">
        <f>IF(INDEX([2]pivotTable!O$310:O$615,MATCH(totalExpenditure!$A260,[2]pivotTable!$A$310:$A$615,0))/100*INDEX(gDP!AD$6:AD$271,MATCH(totalExpenditure!$A260,gDP!$B$6:$B$271))=0,"",INDEX([2]pivotTable!O$310:O$615,MATCH(totalExpenditure!$A260,[2]pivotTable!$A$310:$A$615,0))/100*INDEX(gDP!AD$6:AD$271,MATCH(totalExpenditure!$A260,gDP!$B$6:$B$271)))</f>
        <v>#N/A</v>
      </c>
      <c r="BO260" s="77" t="e">
        <f>IF(INDEX([2]pivotTable!P$310:P$615,MATCH(totalExpenditure!$A260,[2]pivotTable!$A$310:$A$615,0))/100*INDEX(gDP!AE$6:AE$271,MATCH(totalExpenditure!$A260,gDP!$B$6:$B$271))=0,"",INDEX([2]pivotTable!P$310:P$615,MATCH(totalExpenditure!$A260,[2]pivotTable!$A$310:$A$615,0))/100*INDEX(gDP!AE$6:AE$271,MATCH(totalExpenditure!$A260,gDP!$B$6:$B$271)))</f>
        <v>#N/A</v>
      </c>
      <c r="BP260" s="77" t="e">
        <f>IF(INDEX([2]pivotTable!Q$310:Q$615,MATCH(totalExpenditure!$A260,[2]pivotTable!$A$310:$A$615,0))/100*INDEX(gDP!AF$6:AF$271,MATCH(totalExpenditure!$A260,gDP!$B$6:$B$271))=0,"",INDEX([2]pivotTable!Q$310:Q$615,MATCH(totalExpenditure!$A260,[2]pivotTable!$A$310:$A$615,0))/100*INDEX(gDP!AF$6:AF$271,MATCH(totalExpenditure!$A260,gDP!$B$6:$B$271)))</f>
        <v>#N/A</v>
      </c>
      <c r="BQ260" s="77" t="e">
        <f>IF(INDEX([2]pivotTable!R$310:R$615,MATCH(totalExpenditure!$A260,[2]pivotTable!$A$310:$A$615,0))/100*INDEX(gDP!AG$6:AG$271,MATCH(totalExpenditure!$A260,gDP!$B$6:$B$271))=0,"",INDEX([2]pivotTable!R$310:R$615,MATCH(totalExpenditure!$A260,[2]pivotTable!$A$310:$A$615,0))/100*INDEX(gDP!AG$6:AG$271,MATCH(totalExpenditure!$A260,gDP!$B$6:$B$271)))</f>
        <v>#N/A</v>
      </c>
      <c r="BR260" s="77" t="e">
        <f>IF(INDEX([2]pivotTable!S$310:S$615,MATCH(totalExpenditure!$A260,[2]pivotTable!$A$310:$A$615,0))/100*INDEX(gDP!AH$6:AH$271,MATCH(totalExpenditure!$A260,gDP!$B$6:$B$271))=0,"",INDEX([2]pivotTable!S$310:S$615,MATCH(totalExpenditure!$A260,[2]pivotTable!$A$310:$A$615,0))/100*INDEX(gDP!AH$6:AH$271,MATCH(totalExpenditure!$A260,gDP!$B$6:$B$271)))</f>
        <v>#N/A</v>
      </c>
      <c r="BS260" s="77" t="e">
        <f>IF(INDEX([2]pivotTable!T$310:T$615,MATCH(totalExpenditure!$A260,[2]pivotTable!$A$310:$A$615,0))/100*INDEX(gDP!AI$6:AI$271,MATCH(totalExpenditure!$A260,gDP!$B$6:$B$271))=0,"",INDEX([2]pivotTable!T$310:T$615,MATCH(totalExpenditure!$A260,[2]pivotTable!$A$310:$A$615,0))/100*INDEX(gDP!AI$6:AI$271,MATCH(totalExpenditure!$A260,gDP!$B$6:$B$271)))</f>
        <v>#N/A</v>
      </c>
      <c r="BT260" s="77" t="e">
        <f>IF(INDEX([2]pivotTable!U$310:U$615,MATCH(totalExpenditure!$A260,[2]pivotTable!$A$310:$A$615,0))/100*INDEX(gDP!AJ$6:AJ$271,MATCH(totalExpenditure!$A260,gDP!$B$6:$B$271))=0,"",INDEX([2]pivotTable!U$310:U$615,MATCH(totalExpenditure!$A260,[2]pivotTable!$A$310:$A$615,0))/100*INDEX(gDP!AJ$6:AJ$271,MATCH(totalExpenditure!$A260,gDP!$B$6:$B$271)))</f>
        <v>#N/A</v>
      </c>
      <c r="BU260" s="77" t="e">
        <f>IF(INDEX([2]pivotTable!V$310:V$615,MATCH(totalExpenditure!$A260,[2]pivotTable!$A$310:$A$615,0))/100*INDEX(gDP!AK$6:AK$271,MATCH(totalExpenditure!$A260,gDP!$B$6:$B$271))=0,"",INDEX([2]pivotTable!V$310:V$615,MATCH(totalExpenditure!$A260,[2]pivotTable!$A$310:$A$615,0))/100*INDEX(gDP!AK$6:AK$271,MATCH(totalExpenditure!$A260,gDP!$B$6:$B$271)))</f>
        <v>#N/A</v>
      </c>
      <c r="BV260" s="77" t="e">
        <f>IF(INDEX([2]pivotTable!W$310:W$615,MATCH(totalExpenditure!$A260,[2]pivotTable!$A$310:$A$615,0))/100*INDEX(gDP!AL$6:AL$271,MATCH(totalExpenditure!$A260,gDP!$B$6:$B$271))=0,"",INDEX([2]pivotTable!W$310:W$615,MATCH(totalExpenditure!$A260,[2]pivotTable!$A$310:$A$615,0))/100*INDEX(gDP!AL$6:AL$271,MATCH(totalExpenditure!$A260,gDP!$B$6:$B$271)))</f>
        <v>#N/A</v>
      </c>
      <c r="BW260" s="77" t="e">
        <f>IF(INDEX([2]pivotTable!X$310:X$615,MATCH(totalExpenditure!$A260,[2]pivotTable!$A$310:$A$615,0))/100*INDEX(gDP!AM$6:AM$271,MATCH(totalExpenditure!$A260,gDP!$B$6:$B$271))=0,"",INDEX([2]pivotTable!X$310:X$615,MATCH(totalExpenditure!$A260,[2]pivotTable!$A$310:$A$615,0))/100*INDEX(gDP!AM$6:AM$271,MATCH(totalExpenditure!$A260,gDP!$B$6:$B$271)))</f>
        <v>#N/A</v>
      </c>
      <c r="BX260" s="77" t="e">
        <f>IF(INDEX([2]pivotTable!Y$310:Y$615,MATCH(totalExpenditure!$A260,[2]pivotTable!$A$310:$A$615,0))/100*INDEX(gDP!AN$6:AN$271,MATCH(totalExpenditure!$A260,gDP!$B$6:$B$271))=0,"",INDEX([2]pivotTable!Y$310:Y$615,MATCH(totalExpenditure!$A260,[2]pivotTable!$A$310:$A$615,0))/100*INDEX(gDP!AN$6:AN$271,MATCH(totalExpenditure!$A260,gDP!$B$6:$B$271)))</f>
        <v>#N/A</v>
      </c>
      <c r="BY260" s="77" t="e">
        <f>IF(INDEX([2]pivotTable!Z$310:Z$615,MATCH(totalExpenditure!$A260,[2]pivotTable!$A$310:$A$615,0))/100*INDEX(gDP!AO$6:AO$271,MATCH(totalExpenditure!$A260,gDP!$B$6:$B$271))=0,"",INDEX([2]pivotTable!Z$310:Z$615,MATCH(totalExpenditure!$A260,[2]pivotTable!$A$310:$A$615,0))/100*INDEX(gDP!AO$6:AO$271,MATCH(totalExpenditure!$A260,gDP!$B$6:$B$271)))</f>
        <v>#N/A</v>
      </c>
      <c r="BZ260" s="77" t="e">
        <f>IF(INDEX([2]pivotTable!AA$310:AA$615,MATCH(totalExpenditure!$A260,[2]pivotTable!$A$310:$A$615,0))/100*INDEX(gDP!AP$6:AP$271,MATCH(totalExpenditure!$A260,gDP!$B$6:$B$271))=0,"",INDEX([2]pivotTable!AA$310:AA$615,MATCH(totalExpenditure!$A260,[2]pivotTable!$A$310:$A$615,0))/100*INDEX(gDP!AP$6:AP$271,MATCH(totalExpenditure!$A260,gDP!$B$6:$B$271)))</f>
        <v>#N/A</v>
      </c>
      <c r="CA260" s="77" t="e">
        <f>IF(INDEX([2]pivotTable!AB$310:AB$615,MATCH(totalExpenditure!$A260,[2]pivotTable!$A$310:$A$615,0))/100*INDEX(gDP!AQ$6:AQ$271,MATCH(totalExpenditure!$A260,gDP!$B$6:$B$271))=0,"",INDEX([2]pivotTable!AB$310:AB$615,MATCH(totalExpenditure!$A260,[2]pivotTable!$A$310:$A$615,0))/100*INDEX(gDP!AQ$6:AQ$271,MATCH(totalExpenditure!$A260,gDP!$B$6:$B$271)))</f>
        <v>#N/A</v>
      </c>
      <c r="CB260" s="77" t="e">
        <f>IF(INDEX([2]pivotTable!AC$310:AC$615,MATCH(totalExpenditure!$A260,[2]pivotTable!$A$310:$A$615,0))/100*INDEX(gDP!AR$6:AR$271,MATCH(totalExpenditure!$A260,gDP!$B$6:$B$271))=0,"",INDEX([2]pivotTable!AC$310:AC$615,MATCH(totalExpenditure!$A260,[2]pivotTable!$A$310:$A$615,0))/100*INDEX(gDP!AR$6:AR$271,MATCH(totalExpenditure!$A260,gDP!$B$6:$B$271)))</f>
        <v>#N/A</v>
      </c>
      <c r="CC260" s="77" t="e">
        <f>IF(INDEX([2]pivotTable!AD$310:AD$615,MATCH(totalExpenditure!$A260,[2]pivotTable!$A$310:$A$615,0))/100*INDEX(gDP!AS$6:AS$271,MATCH(totalExpenditure!$A260,gDP!$B$6:$B$271))=0,"",INDEX([2]pivotTable!AD$310:AD$615,MATCH(totalExpenditure!$A260,[2]pivotTable!$A$310:$A$615,0))/100*INDEX(gDP!AS$6:AS$271,MATCH(totalExpenditure!$A260,gDP!$B$6:$B$271)))</f>
        <v>#N/A</v>
      </c>
      <c r="CD260" s="77" t="e">
        <f>IF(INDEX([2]pivotTable!AE$310:AE$615,MATCH(totalExpenditure!$A260,[2]pivotTable!$A$310:$A$615,0))/100*INDEX(gDP!AT$6:AT$271,MATCH(totalExpenditure!$A260,gDP!$B$6:$B$271))=0,"",INDEX([2]pivotTable!AE$310:AE$615,MATCH(totalExpenditure!$A260,[2]pivotTable!$A$310:$A$615,0))/100*INDEX(gDP!AT$6:AT$271,MATCH(totalExpenditure!$A260,gDP!$B$6:$B$271)))</f>
        <v>#N/A</v>
      </c>
      <c r="CE260" s="77" t="e">
        <f>IF(INDEX([2]pivotTable!AF$310:AF$615,MATCH(totalExpenditure!$A260,[2]pivotTable!$A$310:$A$615,0))/100*INDEX(gDP!AU$6:AU$271,MATCH(totalExpenditure!$A260,gDP!$B$6:$B$271))=0,"",INDEX([2]pivotTable!AF$310:AF$615,MATCH(totalExpenditure!$A260,[2]pivotTable!$A$310:$A$615,0))/100*INDEX(gDP!AU$6:AU$271,MATCH(totalExpenditure!$A260,gDP!$B$6:$B$271)))</f>
        <v>#N/A</v>
      </c>
      <c r="CF260" s="77" t="e">
        <f>IF(INDEX([2]pivotTable!AG$310:AG$615,MATCH(totalExpenditure!$A260,[2]pivotTable!$A$310:$A$615,0))/100*INDEX(gDP!AV$6:AV$271,MATCH(totalExpenditure!$A260,gDP!$B$6:$B$271))=0,"",INDEX([2]pivotTable!AG$310:AG$615,MATCH(totalExpenditure!$A260,[2]pivotTable!$A$310:$A$615,0))/100*INDEX(gDP!AV$6:AV$271,MATCH(totalExpenditure!$A260,gDP!$B$6:$B$271)))</f>
        <v>#N/A</v>
      </c>
      <c r="CG260" s="77" t="e">
        <f>IF(INDEX([2]pivotTable!AH$310:AH$615,MATCH(totalExpenditure!$A260,[2]pivotTable!$A$310:$A$615,0))/100*INDEX(gDP!AW$6:AW$271,MATCH(totalExpenditure!$A260,gDP!$B$6:$B$271))=0,"",INDEX([2]pivotTable!AH$310:AH$615,MATCH(totalExpenditure!$A260,[2]pivotTable!$A$310:$A$615,0))/100*INDEX(gDP!AW$6:AW$271,MATCH(totalExpenditure!$A260,gDP!$B$6:$B$271)))</f>
        <v>#N/A</v>
      </c>
      <c r="CH260" s="77" t="e">
        <f>IF(INDEX([2]pivotTable!AI$310:AI$615,MATCH(totalExpenditure!$A260,[2]pivotTable!$A$310:$A$615,0))/100*INDEX(gDP!AX$6:AX$271,MATCH(totalExpenditure!$A260,gDP!$B$6:$B$271))=0,"",INDEX([2]pivotTable!AI$310:AI$615,MATCH(totalExpenditure!$A260,[2]pivotTable!$A$310:$A$615,0))/100*INDEX(gDP!AX$6:AX$271,MATCH(totalExpenditure!$A260,gDP!$B$6:$B$271)))</f>
        <v>#N/A</v>
      </c>
      <c r="CI260" s="77" t="e">
        <f>IF(INDEX([2]pivotTable!AJ$310:AJ$615,MATCH(totalExpenditure!$A260,[2]pivotTable!$A$310:$A$615,0))/100*INDEX(gDP!AY$6:AY$271,MATCH(totalExpenditure!$A260,gDP!$B$6:$B$271))=0,"",INDEX([2]pivotTable!AJ$310:AJ$615,MATCH(totalExpenditure!$A260,[2]pivotTable!$A$310:$A$615,0))/100*INDEX(gDP!AY$6:AY$271,MATCH(totalExpenditure!$A260,gDP!$B$6:$B$271)))</f>
        <v>#N/A</v>
      </c>
      <c r="CJ260" s="77" t="e">
        <f>IF(INDEX([2]pivotTable!AK$310:AK$615,MATCH(totalExpenditure!$A260,[2]pivotTable!$A$310:$A$615,0))/100*INDEX(gDP!AZ$6:AZ$271,MATCH(totalExpenditure!$A260,gDP!$B$6:$B$271))=0,"",INDEX([2]pivotTable!AK$310:AK$615,MATCH(totalExpenditure!$A260,[2]pivotTable!$A$310:$A$615,0))/100*INDEX(gDP!AZ$6:AZ$271,MATCH(totalExpenditure!$A260,gDP!$B$6:$B$271)))</f>
        <v>#N/A</v>
      </c>
      <c r="CK260" s="77" t="e">
        <f>IF(INDEX([2]pivotTable!AL$310:AL$615,MATCH(totalExpenditure!$A260,[2]pivotTable!$A$310:$A$615,0))/100*INDEX(gDP!BA$6:BA$271,MATCH(totalExpenditure!$A260,gDP!$B$6:$B$271))=0,"",INDEX([2]pivotTable!AL$310:AL$615,MATCH(totalExpenditure!$A260,[2]pivotTable!$A$310:$A$615,0))/100*INDEX(gDP!BA$6:BA$271,MATCH(totalExpenditure!$A260,gDP!$B$6:$B$271)))</f>
        <v>#N/A</v>
      </c>
      <c r="CL260" s="77" t="e">
        <f>IF(INDEX([2]pivotTable!AM$310:AM$615,MATCH(totalExpenditure!$A260,[2]pivotTable!$A$310:$A$615,0))/100*INDEX(gDP!BB$6:BB$271,MATCH(totalExpenditure!$A260,gDP!$B$6:$B$271))=0,"",INDEX([2]pivotTable!AM$310:AM$615,MATCH(totalExpenditure!$A260,[2]pivotTable!$A$310:$A$615,0))/100*INDEX(gDP!BB$6:BB$271,MATCH(totalExpenditure!$A260,gDP!$B$6:$B$271)))</f>
        <v>#N/A</v>
      </c>
      <c r="CM260" s="77" t="e">
        <f>IF(INDEX([2]pivotTable!AN$310:AN$615,MATCH(totalExpenditure!$A260,[2]pivotTable!$A$310:$A$615,0))/100*INDEX(gDP!BC$6:BC$271,MATCH(totalExpenditure!$A260,gDP!$B$6:$B$271))=0,"",INDEX([2]pivotTable!AN$310:AN$615,MATCH(totalExpenditure!$A260,[2]pivotTable!$A$310:$A$615,0))/100*INDEX(gDP!BC$6:BC$271,MATCH(totalExpenditure!$A260,gDP!$B$6:$B$271)))</f>
        <v>#N/A</v>
      </c>
      <c r="CN260" s="77" t="e">
        <f>IF(INDEX([2]pivotTable!AO$310:AO$615,MATCH(totalExpenditure!$A260,[2]pivotTable!$A$310:$A$615,0))/100*INDEX(gDP!BD$6:BD$271,MATCH(totalExpenditure!$A260,gDP!$B$6:$B$271))=0,"",INDEX([2]pivotTable!AO$310:AO$615,MATCH(totalExpenditure!$A260,[2]pivotTable!$A$310:$A$615,0))/100*INDEX(gDP!BD$6:BD$271,MATCH(totalExpenditure!$A260,gDP!$B$6:$B$271)))</f>
        <v>#N/A</v>
      </c>
      <c r="CO260" s="77" t="e">
        <f>IF(INDEX([2]pivotTable!AP$310:AP$615,MATCH(totalExpenditure!$A260,[2]pivotTable!$A$310:$A$615,0))/100*INDEX(gDP!BE$6:BE$271,MATCH(totalExpenditure!$A260,gDP!$B$6:$B$271))=0,"",INDEX([2]pivotTable!AP$310:AP$615,MATCH(totalExpenditure!$A260,[2]pivotTable!$A$310:$A$615,0))/100*INDEX(gDP!BE$6:BE$271,MATCH(totalExpenditure!$A260,gDP!$B$6:$B$271)))</f>
        <v>#N/A</v>
      </c>
      <c r="CP260" s="77" t="e">
        <f>IF(INDEX([2]pivotTable!AQ$310:AQ$615,MATCH(totalExpenditure!$A260,[2]pivotTable!$A$310:$A$615,0))/100*INDEX(gDP!BF$6:BF$271,MATCH(totalExpenditure!$A260,gDP!$B$6:$B$271))=0,"",INDEX([2]pivotTable!AQ$310:AQ$615,MATCH(totalExpenditure!$A260,[2]pivotTable!$A$310:$A$615,0))/100*INDEX(gDP!BF$6:BF$271,MATCH(totalExpenditure!$A260,gDP!$B$6:$B$271)))</f>
        <v>#N/A</v>
      </c>
      <c r="CQ260" s="77" t="e">
        <f>IF(INDEX([2]pivotTable!AR$310:AR$615,MATCH(totalExpenditure!$A260,[2]pivotTable!$A$310:$A$615,0))/100*INDEX(gDP!BG$6:BG$271,MATCH(totalExpenditure!$A260,gDP!$B$6:$B$271))=0,"",INDEX([2]pivotTable!AR$310:AR$615,MATCH(totalExpenditure!$A260,[2]pivotTable!$A$310:$A$615,0))/100*INDEX(gDP!BG$6:BG$271,MATCH(totalExpenditure!$A260,gDP!$B$6:$B$271)))</f>
        <v>#N/A</v>
      </c>
      <c r="CR260" s="77" t="e">
        <f>IF(INDEX([2]pivotTable!AS$310:AS$615,MATCH(totalExpenditure!$A260,[2]pivotTable!$A$310:$A$615,0))/100*INDEX(gDP!BH$6:BH$271,MATCH(totalExpenditure!$A260,gDP!$B$6:$B$271))=0,"",INDEX([2]pivotTable!AS$310:AS$615,MATCH(totalExpenditure!$A260,[2]pivotTable!$A$310:$A$615,0))/100*INDEX(gDP!BH$6:BH$271,MATCH(totalExpenditure!$A260,gDP!$B$6:$B$271)))</f>
        <v>#N/A</v>
      </c>
      <c r="CS260" s="77" t="e">
        <f>IF(INDEX([2]pivotTable!AT$310:AT$615,MATCH(totalExpenditure!$A260,[2]pivotTable!$A$310:$A$615,0))/100*INDEX(gDP!BI$6:BI$271,MATCH(totalExpenditure!$A260,gDP!$B$6:$B$271))=0,"",INDEX([2]pivotTable!AT$310:AT$615,MATCH(totalExpenditure!$A260,[2]pivotTable!$A$310:$A$615,0))/100*INDEX(gDP!BI$6:BI$271,MATCH(totalExpenditure!$A260,gDP!$B$6:$B$271)))</f>
        <v>#N/A</v>
      </c>
      <c r="CT260" s="77" t="e">
        <f>IF(INDEX([2]pivotTable!AU$310:AU$615,MATCH(totalExpenditure!$A260,[2]pivotTable!$A$310:$A$615,0))/100*INDEX(gDP!BJ$6:BJ$271,MATCH(totalExpenditure!$A260,gDP!$B$6:$B$271))=0,"",INDEX([2]pivotTable!AU$310:AU$615,MATCH(totalExpenditure!$A260,[2]pivotTable!$A$310:$A$615,0))/100*INDEX(gDP!BJ$6:BJ$271,MATCH(totalExpenditure!$A260,gDP!$B$6:$B$271)))</f>
        <v>#N/A</v>
      </c>
      <c r="CU260" s="77" t="e">
        <f>IF(INDEX([2]pivotTable!AV$310:AV$615,MATCH(totalExpenditure!$A260,[2]pivotTable!$A$310:$A$615,0))/100*INDEX(gDP!BK$6:BK$271,MATCH(totalExpenditure!$A260,gDP!$B$6:$B$271))=0,"",INDEX([2]pivotTable!AV$310:AV$615,MATCH(totalExpenditure!$A260,[2]pivotTable!$A$310:$A$615,0))/100*INDEX(gDP!BK$6:BK$271,MATCH(totalExpenditure!$A260,gDP!$B$6:$B$271)))</f>
        <v>#N/A</v>
      </c>
      <c r="CV260" s="77" t="e">
        <f>IF(INDEX([2]pivotTable!AW$310:AW$615,MATCH(totalExpenditure!$A260,[2]pivotTable!$A$310:$A$615,0))/100*INDEX(gDP!BL$6:BL$271,MATCH(totalExpenditure!$A260,gDP!$B$6:$B$271))=0,"",INDEX([2]pivotTable!AW$310:AW$615,MATCH(totalExpenditure!$A260,[2]pivotTable!$A$310:$A$615,0))/100*INDEX(gDP!BL$6:BL$271,MATCH(totalExpenditure!$A260,gDP!$B$6:$B$271)))</f>
        <v>#N/A</v>
      </c>
      <c r="CW260" s="77" t="e">
        <f>IF(INDEX([2]pivotTable!AX$310:AX$615,MATCH(totalExpenditure!$A260,[2]pivotTable!$A$310:$A$615,0))/100*INDEX(gDP!BM$6:BM$271,MATCH(totalExpenditure!$A260,gDP!$B$6:$B$271))=0,"",INDEX([2]pivotTable!AX$310:AX$615,MATCH(totalExpenditure!$A260,[2]pivotTable!$A$310:$A$615,0))/100*INDEX(gDP!BM$6:BM$271,MATCH(totalExpenditure!$A260,gDP!$B$6:$B$271)))</f>
        <v>#N/A</v>
      </c>
      <c r="CX260" s="77" t="e">
        <f>IF(INDEX([2]pivotTable!AY$310:AY$615,MATCH(totalExpenditure!$A260,[2]pivotTable!$A$310:$A$615,0))/100*INDEX(gDP!BN$6:BN$271,MATCH(totalExpenditure!$A260,gDP!$B$6:$B$271))=0,"",INDEX([2]pivotTable!AY$310:AY$615,MATCH(totalExpenditure!$A260,[2]pivotTable!$A$310:$A$615,0))/100*INDEX(gDP!BN$6:BN$271,MATCH(totalExpenditure!$A260,gDP!$B$6:$B$271)))</f>
        <v>#N/A</v>
      </c>
      <c r="CY260" s="77" t="e">
        <f>IF(INDEX([2]pivotTable!AZ$310:AZ$615,MATCH(totalExpenditure!$A260,[2]pivotTable!$A$310:$A$615,0))/100*INDEX(gDP!BO$6:BO$271,MATCH(totalExpenditure!$A260,gDP!$B$6:$B$271))=0,"",INDEX([2]pivotTable!AZ$310:AZ$615,MATCH(totalExpenditure!$A260,[2]pivotTable!$A$310:$A$615,0))/100*INDEX(gDP!BO$6:BO$271,MATCH(totalExpenditure!$A260,gDP!$B$6:$B$271)))</f>
        <v>#N/A</v>
      </c>
      <c r="CZ260" s="77" t="e">
        <f>IF(B260="","",IF(BA260="","",B260-B260+INDEX(gDP!Q$6:Q$271,MATCH(totalExpenditure!$A260,gDP!$B$6:$B$271))))</f>
        <v>#N/A</v>
      </c>
      <c r="DA260" s="77" t="e">
        <f>IF(C260="","",IF(BB260="","",C260-C260+INDEX(gDP!R$6:R$271,MATCH(totalExpenditure!$A260,gDP!$B$6:$B$271))))</f>
        <v>#N/A</v>
      </c>
      <c r="DB260" s="77" t="e">
        <f>IF(D260="","",IF(BC260="","",D260-D260+INDEX(gDP!S$6:S$271,MATCH(totalExpenditure!$A260,gDP!$B$6:$B$271))))</f>
        <v>#N/A</v>
      </c>
      <c r="DC260" s="77" t="e">
        <f>IF(E260="","",IF(BD260="","",E260-E260+INDEX(gDP!T$6:T$271,MATCH(totalExpenditure!$A260,gDP!$B$6:$B$271))))</f>
        <v>#N/A</v>
      </c>
      <c r="DD260" s="77" t="e">
        <f>IF(F260="","",IF(BE260="","",F260-F260+INDEX(gDP!U$6:U$271,MATCH(totalExpenditure!$A260,gDP!$B$6:$B$271))))</f>
        <v>#N/A</v>
      </c>
      <c r="DE260" s="77" t="e">
        <f>IF(G260="","",IF(BF260="","",G260-G260+INDEX(gDP!V$6:V$271,MATCH(totalExpenditure!$A260,gDP!$B$6:$B$271))))</f>
        <v>#N/A</v>
      </c>
      <c r="DF260" s="77" t="e">
        <f>IF(H260="","",IF(BG260="","",H260-H260+INDEX(gDP!W$6:W$271,MATCH(totalExpenditure!$A260,gDP!$B$6:$B$271))))</f>
        <v>#N/A</v>
      </c>
      <c r="DG260" s="77" t="e">
        <f>IF(I260="","",IF(BH260="","",I260-I260+INDEX(gDP!X$6:X$271,MATCH(totalExpenditure!$A260,gDP!$B$6:$B$271))))</f>
        <v>#N/A</v>
      </c>
      <c r="DH260" s="77" t="e">
        <f>IF(J260="","",IF(BI260="","",J260-J260+INDEX(gDP!Y$6:Y$271,MATCH(totalExpenditure!$A260,gDP!$B$6:$B$271))))</f>
        <v>#N/A</v>
      </c>
      <c r="DI260" s="77" t="e">
        <f>IF(K260="","",IF(BJ260="","",K260-K260+INDEX(gDP!Z$6:Z$271,MATCH(totalExpenditure!$A260,gDP!$B$6:$B$271))))</f>
        <v>#N/A</v>
      </c>
      <c r="DJ260" s="77" t="e">
        <f>IF(L260="","",IF(BK260="","",L260-L260+INDEX(gDP!AA$6:AA$271,MATCH(totalExpenditure!$A260,gDP!$B$6:$B$271))))</f>
        <v>#N/A</v>
      </c>
      <c r="DK260" s="77" t="e">
        <f>IF(M260="","",IF(BL260="","",M260-M260+INDEX(gDP!AB$6:AB$271,MATCH(totalExpenditure!$A260,gDP!$B$6:$B$271))))</f>
        <v>#N/A</v>
      </c>
      <c r="DL260" s="77" t="e">
        <f>IF(N260="","",IF(BM260="","",N260-N260+INDEX(gDP!AC$6:AC$271,MATCH(totalExpenditure!$A260,gDP!$B$6:$B$271))))</f>
        <v>#N/A</v>
      </c>
      <c r="DM260" s="77" t="e">
        <f>IF(O260="","",IF(BN260="","",O260-O260+INDEX(gDP!AD$6:AD$271,MATCH(totalExpenditure!$A260,gDP!$B$6:$B$271))))</f>
        <v>#N/A</v>
      </c>
      <c r="DN260" s="77" t="e">
        <f>IF(P260="","",IF(BO260="","",P260-P260+INDEX(gDP!AE$6:AE$271,MATCH(totalExpenditure!$A260,gDP!$B$6:$B$271))))</f>
        <v>#N/A</v>
      </c>
      <c r="DO260" s="77" t="e">
        <f>IF(Q260="","",IF(BP260="","",Q260-Q260+INDEX(gDP!AF$6:AF$271,MATCH(totalExpenditure!$A260,gDP!$B$6:$B$271))))</f>
        <v>#N/A</v>
      </c>
      <c r="DP260" s="77" t="e">
        <f>IF(R260="","",IF(BQ260="","",R260-R260+INDEX(gDP!AG$6:AG$271,MATCH(totalExpenditure!$A260,gDP!$B$6:$B$271))))</f>
        <v>#N/A</v>
      </c>
      <c r="DQ260" s="77" t="e">
        <f>IF(S260="","",IF(BR260="","",S260-S260+INDEX(gDP!AH$6:AH$271,MATCH(totalExpenditure!$A260,gDP!$B$6:$B$271))))</f>
        <v>#N/A</v>
      </c>
      <c r="DR260" s="77" t="e">
        <f>IF(T260="","",IF(BS260="","",T260-T260+INDEX(gDP!AI$6:AI$271,MATCH(totalExpenditure!$A260,gDP!$B$6:$B$271))))</f>
        <v>#N/A</v>
      </c>
      <c r="DS260" s="77" t="e">
        <f>IF(U260="","",IF(BT260="","",U260-U260+INDEX(gDP!AJ$6:AJ$271,MATCH(totalExpenditure!$A260,gDP!$B$6:$B$271))))</f>
        <v>#N/A</v>
      </c>
      <c r="DT260" s="77" t="e">
        <f>IF(V260="","",IF(BU260="","",V260-V260+INDEX(gDP!AK$6:AK$271,MATCH(totalExpenditure!$A260,gDP!$B$6:$B$271))))</f>
        <v>#N/A</v>
      </c>
      <c r="DU260" s="77" t="e">
        <f>IF(W260="","",IF(BV260="","",W260-W260+INDEX(gDP!AL$6:AL$271,MATCH(totalExpenditure!$A260,gDP!$B$6:$B$271))))</f>
        <v>#N/A</v>
      </c>
      <c r="DV260" s="77" t="e">
        <f>IF(X260="","",IF(BW260="","",X260-X260+INDEX(gDP!AM$6:AM$271,MATCH(totalExpenditure!$A260,gDP!$B$6:$B$271))))</f>
        <v>#N/A</v>
      </c>
      <c r="DW260" s="77" t="e">
        <f>IF(Y260="","",IF(BX260="","",Y260-Y260+INDEX(gDP!AN$6:AN$271,MATCH(totalExpenditure!$A260,gDP!$B$6:$B$271))))</f>
        <v>#N/A</v>
      </c>
      <c r="DX260" s="77" t="e">
        <f>IF(Z260="","",IF(BY260="","",Z260-Z260+INDEX(gDP!AO$6:AO$271,MATCH(totalExpenditure!$A260,gDP!$B$6:$B$271))))</f>
        <v>#N/A</v>
      </c>
      <c r="DY260" s="77" t="e">
        <f>IF(AA260="","",IF(BZ260="","",AA260-AA260+INDEX(gDP!AP$6:AP$271,MATCH(totalExpenditure!$A260,gDP!$B$6:$B$271))))</f>
        <v>#N/A</v>
      </c>
      <c r="DZ260" s="77" t="e">
        <f>IF(AB260="","",IF(CA260="","",AB260-AB260+INDEX(gDP!AQ$6:AQ$271,MATCH(totalExpenditure!$A260,gDP!$B$6:$B$271))))</f>
        <v>#N/A</v>
      </c>
      <c r="EA260" s="77" t="e">
        <f>IF(AC260="","",IF(CB260="","",AC260-AC260+INDEX(gDP!AR$6:AR$271,MATCH(totalExpenditure!$A260,gDP!$B$6:$B$271))))</f>
        <v>#N/A</v>
      </c>
      <c r="EB260" s="77" t="e">
        <f>IF(AD260="","",IF(CC260="","",AD260-AD260+INDEX(gDP!AS$6:AS$271,MATCH(totalExpenditure!$A260,gDP!$B$6:$B$271))))</f>
        <v>#N/A</v>
      </c>
      <c r="EC260" s="77" t="e">
        <f>IF(AE260="","",IF(CD260="","",AE260-AE260+INDEX(gDP!AT$6:AT$271,MATCH(totalExpenditure!$A260,gDP!$B$6:$B$271))))</f>
        <v>#N/A</v>
      </c>
      <c r="ED260" s="77" t="e">
        <f>IF(AF260="","",IF(CE260="","",AF260-AF260+INDEX(gDP!AU$6:AU$271,MATCH(totalExpenditure!$A260,gDP!$B$6:$B$271))))</f>
        <v>#N/A</v>
      </c>
      <c r="EE260" s="77" t="e">
        <f>IF(AG260="","",IF(CF260="","",AG260-AG260+INDEX(gDP!AV$6:AV$271,MATCH(totalExpenditure!$A260,gDP!$B$6:$B$271))))</f>
        <v>#N/A</v>
      </c>
      <c r="EF260" s="77" t="e">
        <f>IF(AH260="","",IF(CG260="","",AH260-AH260+INDEX(gDP!AW$6:AW$271,MATCH(totalExpenditure!$A260,gDP!$B$6:$B$271))))</f>
        <v>#N/A</v>
      </c>
      <c r="EG260" s="77" t="e">
        <f>IF(AI260="","",IF(CH260="","",AI260-AI260+INDEX(gDP!AX$6:AX$271,MATCH(totalExpenditure!$A260,gDP!$B$6:$B$271))))</f>
        <v>#N/A</v>
      </c>
      <c r="EH260" s="77" t="e">
        <f>IF(AJ260="","",IF(CI260="","",AJ260-AJ260+INDEX(gDP!AY$6:AY$271,MATCH(totalExpenditure!$A260,gDP!$B$6:$B$271))))</f>
        <v>#N/A</v>
      </c>
      <c r="EI260" s="77" t="e">
        <f>IF(AK260="","",IF(CJ260="","",AK260-AK260+INDEX(gDP!AZ$6:AZ$271,MATCH(totalExpenditure!$A260,gDP!$B$6:$B$271))))</f>
        <v>#N/A</v>
      </c>
      <c r="EJ260" s="77" t="e">
        <f>IF(AL260="","",IF(CK260="","",AL260-AL260+INDEX(gDP!BA$6:BA$271,MATCH(totalExpenditure!$A260,gDP!$B$6:$B$271))))</f>
        <v>#N/A</v>
      </c>
      <c r="EK260" s="77" t="e">
        <f>IF(AM260="","",IF(CL260="","",AM260-AM260+INDEX(gDP!BB$6:BB$271,MATCH(totalExpenditure!$A260,gDP!$B$6:$B$271))))</f>
        <v>#N/A</v>
      </c>
      <c r="EL260" s="77" t="e">
        <f>IF(AN260="","",IF(CM260="","",AN260-AN260+INDEX(gDP!BC$6:BC$271,MATCH(totalExpenditure!$A260,gDP!$B$6:$B$271))))</f>
        <v>#N/A</v>
      </c>
      <c r="EM260" s="77" t="e">
        <f>IF(AO260="","",IF(CN260="","",AO260-AO260+INDEX(gDP!BD$6:BD$271,MATCH(totalExpenditure!$A260,gDP!$B$6:$B$271))))</f>
        <v>#N/A</v>
      </c>
      <c r="EN260" s="77" t="e">
        <f>IF(AP260="","",IF(CO260="","",AP260-AP260+INDEX(gDP!BE$6:BE$271,MATCH(totalExpenditure!$A260,gDP!$B$6:$B$271))))</f>
        <v>#N/A</v>
      </c>
      <c r="EO260" s="77" t="e">
        <f>IF(AQ260="","",IF(CP260="","",AQ260-AQ260+INDEX(gDP!BF$6:BF$271,MATCH(totalExpenditure!$A260,gDP!$B$6:$B$271))))</f>
        <v>#N/A</v>
      </c>
      <c r="EP260" s="77" t="e">
        <f>IF(AR260="","",IF(CQ260="","",AR260-AR260+INDEX(gDP!BG$6:BG$271,MATCH(totalExpenditure!$A260,gDP!$B$6:$B$271))))</f>
        <v>#N/A</v>
      </c>
      <c r="EQ260" s="77" t="e">
        <f>IF(AS260="","",IF(CR260="","",AS260-AS260+INDEX(gDP!BH$6:BH$271,MATCH(totalExpenditure!$A260,gDP!$B$6:$B$271))))</f>
        <v>#N/A</v>
      </c>
      <c r="ER260" s="77" t="e">
        <f>IF(AT260="","",IF(CS260="","",AT260-AT260+INDEX(gDP!BI$6:BI$271,MATCH(totalExpenditure!$A260,gDP!$B$6:$B$271))))</f>
        <v>#N/A</v>
      </c>
      <c r="ES260" s="77" t="e">
        <f>IF(AU260="","",IF(CT260="","",AU260-AU260+INDEX(gDP!BJ$6:BJ$271,MATCH(totalExpenditure!$A260,gDP!$B$6:$B$271))))</f>
        <v>#N/A</v>
      </c>
      <c r="ET260" s="77" t="e">
        <f>IF(AV260="","",IF(CU260="","",AV260-AV260+INDEX(gDP!BK$6:BK$271,MATCH(totalExpenditure!$A260,gDP!$B$6:$B$271))))</f>
        <v>#N/A</v>
      </c>
      <c r="EU260" s="77" t="e">
        <f>IF(AW260="","",IF(CV260="","",AW260-AW260+INDEX(gDP!BL$6:BL$271,MATCH(totalExpenditure!$A260,gDP!$B$6:$B$271))))</f>
        <v>#N/A</v>
      </c>
      <c r="EV260" s="77" t="e">
        <f>IF(AX260="","",IF(CW260="","",AX260-AX260+INDEX(gDP!BM$6:BM$271,MATCH(totalExpenditure!$A260,gDP!$B$6:$B$271))))</f>
        <v>#N/A</v>
      </c>
      <c r="EW260" s="77" t="e">
        <f>IF(AY260="","",IF(CX260="","",AY260-AY260+INDEX(gDP!BN$6:BN$271,MATCH(totalExpenditure!$A260,gDP!$B$6:$B$271))))</f>
        <v>#N/A</v>
      </c>
      <c r="EX260" s="77" t="e">
        <f>IF(AZ260="","",IF(CY260="","",AZ260-AZ260+INDEX(gDP!BO$6:BO$271,MATCH(totalExpenditure!$A260,gDP!$B$6:$B$271))))</f>
        <v>#N/A</v>
      </c>
    </row>
    <row r="261" spans="1:154" x14ac:dyDescent="0.35">
      <c r="A261" t="s">
        <v>731</v>
      </c>
      <c r="B261" s="77" t="e">
        <f>IF(INDEX([2]pivotTable!B$3:B$308,MATCH(totalExpenditure!$A261,[2]pivotTable!$A$3:$A$308,0))/100*INDEX(gDP!Q$6:Q$271,MATCH(totalExpenditure!$A261,gDP!$B$6:$B$271))=0,"",INDEX([2]pivotTable!B$3:B$308,MATCH(totalExpenditure!$A261,[2]pivotTable!$A$3:$A$308,0))/100*INDEX(gDP!Q$6:Q$271,MATCH(totalExpenditure!$A261,gDP!$B$6:$B$271)))</f>
        <v>#N/A</v>
      </c>
      <c r="C261" s="77" t="e">
        <f>IF(INDEX([2]pivotTable!C$3:C$308,MATCH(totalExpenditure!$A261,[2]pivotTable!$A$3:$A$308,0))/100*INDEX(gDP!R$6:R$271,MATCH(totalExpenditure!$A261,gDP!$B$6:$B$271))=0,"",INDEX([2]pivotTable!C$3:C$308,MATCH(totalExpenditure!$A261,[2]pivotTable!$A$3:$A$308,0))/100*INDEX(gDP!R$6:R$271,MATCH(totalExpenditure!$A261,gDP!$B$6:$B$271)))</f>
        <v>#N/A</v>
      </c>
      <c r="D261" s="77" t="e">
        <f>IF(INDEX([2]pivotTable!D$3:D$308,MATCH(totalExpenditure!$A261,[2]pivotTable!$A$3:$A$308,0))/100*INDEX(gDP!S$6:S$271,MATCH(totalExpenditure!$A261,gDP!$B$6:$B$271))=0,"",INDEX([2]pivotTable!D$3:D$308,MATCH(totalExpenditure!$A261,[2]pivotTable!$A$3:$A$308,0))/100*INDEX(gDP!S$6:S$271,MATCH(totalExpenditure!$A261,gDP!$B$6:$B$271)))</f>
        <v>#N/A</v>
      </c>
      <c r="E261" s="77" t="e">
        <f>IF(INDEX([2]pivotTable!E$3:E$308,MATCH(totalExpenditure!$A261,[2]pivotTable!$A$3:$A$308,0))/100*INDEX(gDP!T$6:T$271,MATCH(totalExpenditure!$A261,gDP!$B$6:$B$271))=0,"",INDEX([2]pivotTable!E$3:E$308,MATCH(totalExpenditure!$A261,[2]pivotTable!$A$3:$A$308,0))/100*INDEX(gDP!T$6:T$271,MATCH(totalExpenditure!$A261,gDP!$B$6:$B$271)))</f>
        <v>#N/A</v>
      </c>
      <c r="F261" s="77" t="e">
        <f>IF(INDEX([2]pivotTable!F$3:F$308,MATCH(totalExpenditure!$A261,[2]pivotTable!$A$3:$A$308,0))/100*INDEX(gDP!U$6:U$271,MATCH(totalExpenditure!$A261,gDP!$B$6:$B$271))=0,"",INDEX([2]pivotTable!F$3:F$308,MATCH(totalExpenditure!$A261,[2]pivotTable!$A$3:$A$308,0))/100*INDEX(gDP!U$6:U$271,MATCH(totalExpenditure!$A261,gDP!$B$6:$B$271)))</f>
        <v>#N/A</v>
      </c>
      <c r="G261" s="77" t="e">
        <f>IF(INDEX([2]pivotTable!G$3:G$308,MATCH(totalExpenditure!$A261,[2]pivotTable!$A$3:$A$308,0))/100*INDEX(gDP!V$6:V$271,MATCH(totalExpenditure!$A261,gDP!$B$6:$B$271))=0,"",INDEX([2]pivotTable!G$3:G$308,MATCH(totalExpenditure!$A261,[2]pivotTable!$A$3:$A$308,0))/100*INDEX(gDP!V$6:V$271,MATCH(totalExpenditure!$A261,gDP!$B$6:$B$271)))</f>
        <v>#N/A</v>
      </c>
      <c r="H261" s="77" t="e">
        <f>IF(INDEX([2]pivotTable!H$3:H$308,MATCH(totalExpenditure!$A261,[2]pivotTable!$A$3:$A$308,0))/100*INDEX(gDP!W$6:W$271,MATCH(totalExpenditure!$A261,gDP!$B$6:$B$271))=0,"",INDEX([2]pivotTable!H$3:H$308,MATCH(totalExpenditure!$A261,[2]pivotTable!$A$3:$A$308,0))/100*INDEX(gDP!W$6:W$271,MATCH(totalExpenditure!$A261,gDP!$B$6:$B$271)))</f>
        <v>#N/A</v>
      </c>
      <c r="I261" s="77" t="e">
        <f>IF(INDEX([2]pivotTable!I$3:I$308,MATCH(totalExpenditure!$A261,[2]pivotTable!$A$3:$A$308,0))/100*INDEX(gDP!X$6:X$271,MATCH(totalExpenditure!$A261,gDP!$B$6:$B$271))=0,"",INDEX([2]pivotTable!I$3:I$308,MATCH(totalExpenditure!$A261,[2]pivotTable!$A$3:$A$308,0))/100*INDEX(gDP!X$6:X$271,MATCH(totalExpenditure!$A261,gDP!$B$6:$B$271)))</f>
        <v>#N/A</v>
      </c>
      <c r="J261" s="77" t="e">
        <f>IF(INDEX([2]pivotTable!J$3:J$308,MATCH(totalExpenditure!$A261,[2]pivotTable!$A$3:$A$308,0))/100*INDEX(gDP!Y$6:Y$271,MATCH(totalExpenditure!$A261,gDP!$B$6:$B$271))=0,"",INDEX([2]pivotTable!J$3:J$308,MATCH(totalExpenditure!$A261,[2]pivotTable!$A$3:$A$308,0))/100*INDEX(gDP!Y$6:Y$271,MATCH(totalExpenditure!$A261,gDP!$B$6:$B$271)))</f>
        <v>#N/A</v>
      </c>
      <c r="K261" s="77" t="e">
        <f>IF(INDEX([2]pivotTable!K$3:K$308,MATCH(totalExpenditure!$A261,[2]pivotTable!$A$3:$A$308,0))/100*INDEX(gDP!Z$6:Z$271,MATCH(totalExpenditure!$A261,gDP!$B$6:$B$271))=0,"",INDEX([2]pivotTable!K$3:K$308,MATCH(totalExpenditure!$A261,[2]pivotTable!$A$3:$A$308,0))/100*INDEX(gDP!Z$6:Z$271,MATCH(totalExpenditure!$A261,gDP!$B$6:$B$271)))</f>
        <v>#N/A</v>
      </c>
      <c r="L261" s="77" t="e">
        <f>IF(INDEX([2]pivotTable!L$3:L$308,MATCH(totalExpenditure!$A261,[2]pivotTable!$A$3:$A$308,0))/100*INDEX(gDP!AA$6:AA$271,MATCH(totalExpenditure!$A261,gDP!$B$6:$B$271))=0,"",INDEX([2]pivotTable!L$3:L$308,MATCH(totalExpenditure!$A261,[2]pivotTable!$A$3:$A$308,0))/100*INDEX(gDP!AA$6:AA$271,MATCH(totalExpenditure!$A261,gDP!$B$6:$B$271)))</f>
        <v>#N/A</v>
      </c>
      <c r="M261" s="77" t="e">
        <f>IF(INDEX([2]pivotTable!M$3:M$308,MATCH(totalExpenditure!$A261,[2]pivotTable!$A$3:$A$308,0))/100*INDEX(gDP!AB$6:AB$271,MATCH(totalExpenditure!$A261,gDP!$B$6:$B$271))=0,"",INDEX([2]pivotTable!M$3:M$308,MATCH(totalExpenditure!$A261,[2]pivotTable!$A$3:$A$308,0))/100*INDEX(gDP!AB$6:AB$271,MATCH(totalExpenditure!$A261,gDP!$B$6:$B$271)))</f>
        <v>#N/A</v>
      </c>
      <c r="N261" s="77" t="e">
        <f>IF(INDEX([2]pivotTable!N$3:N$308,MATCH(totalExpenditure!$A261,[2]pivotTable!$A$3:$A$308,0))/100*INDEX(gDP!AC$6:AC$271,MATCH(totalExpenditure!$A261,gDP!$B$6:$B$271))=0,"",INDEX([2]pivotTable!N$3:N$308,MATCH(totalExpenditure!$A261,[2]pivotTable!$A$3:$A$308,0))/100*INDEX(gDP!AC$6:AC$271,MATCH(totalExpenditure!$A261,gDP!$B$6:$B$271)))</f>
        <v>#N/A</v>
      </c>
      <c r="O261" s="77" t="e">
        <f>IF(INDEX([2]pivotTable!O$3:O$308,MATCH(totalExpenditure!$A261,[2]pivotTable!$A$3:$A$308,0))/100*INDEX(gDP!AD$6:AD$271,MATCH(totalExpenditure!$A261,gDP!$B$6:$B$271))=0,"",INDEX([2]pivotTable!O$3:O$308,MATCH(totalExpenditure!$A261,[2]pivotTable!$A$3:$A$308,0))/100*INDEX(gDP!AD$6:AD$271,MATCH(totalExpenditure!$A261,gDP!$B$6:$B$271)))</f>
        <v>#N/A</v>
      </c>
      <c r="P261" s="77" t="e">
        <f>IF(INDEX([2]pivotTable!P$3:P$308,MATCH(totalExpenditure!$A261,[2]pivotTable!$A$3:$A$308,0))/100*INDEX(gDP!AE$6:AE$271,MATCH(totalExpenditure!$A261,gDP!$B$6:$B$271))=0,"",INDEX([2]pivotTable!P$3:P$308,MATCH(totalExpenditure!$A261,[2]pivotTable!$A$3:$A$308,0))/100*INDEX(gDP!AE$6:AE$271,MATCH(totalExpenditure!$A261,gDP!$B$6:$B$271)))</f>
        <v>#N/A</v>
      </c>
      <c r="Q261" s="77" t="e">
        <f>IF(INDEX([2]pivotTable!Q$3:Q$308,MATCH(totalExpenditure!$A261,[2]pivotTable!$A$3:$A$308,0))/100*INDEX(gDP!AF$6:AF$271,MATCH(totalExpenditure!$A261,gDP!$B$6:$B$271))=0,"",INDEX([2]pivotTable!Q$3:Q$308,MATCH(totalExpenditure!$A261,[2]pivotTable!$A$3:$A$308,0))/100*INDEX(gDP!AF$6:AF$271,MATCH(totalExpenditure!$A261,gDP!$B$6:$B$271)))</f>
        <v>#N/A</v>
      </c>
      <c r="R261" s="77" t="e">
        <f>IF(INDEX([2]pivotTable!R$3:R$308,MATCH(totalExpenditure!$A261,[2]pivotTable!$A$3:$A$308,0))/100*INDEX(gDP!AG$6:AG$271,MATCH(totalExpenditure!$A261,gDP!$B$6:$B$271))=0,"",INDEX([2]pivotTable!R$3:R$308,MATCH(totalExpenditure!$A261,[2]pivotTable!$A$3:$A$308,0))/100*INDEX(gDP!AG$6:AG$271,MATCH(totalExpenditure!$A261,gDP!$B$6:$B$271)))</f>
        <v>#N/A</v>
      </c>
      <c r="S261" s="77" t="e">
        <f>IF(INDEX([2]pivotTable!S$3:S$308,MATCH(totalExpenditure!$A261,[2]pivotTable!$A$3:$A$308,0))/100*INDEX(gDP!AH$6:AH$271,MATCH(totalExpenditure!$A261,gDP!$B$6:$B$271))=0,"",INDEX([2]pivotTable!S$3:S$308,MATCH(totalExpenditure!$A261,[2]pivotTable!$A$3:$A$308,0))/100*INDEX(gDP!AH$6:AH$271,MATCH(totalExpenditure!$A261,gDP!$B$6:$B$271)))</f>
        <v>#N/A</v>
      </c>
      <c r="T261" s="77" t="e">
        <f>IF(INDEX([2]pivotTable!T$3:T$308,MATCH(totalExpenditure!$A261,[2]pivotTable!$A$3:$A$308,0))/100*INDEX(gDP!AI$6:AI$271,MATCH(totalExpenditure!$A261,gDP!$B$6:$B$271))=0,"",INDEX([2]pivotTable!T$3:T$308,MATCH(totalExpenditure!$A261,[2]pivotTable!$A$3:$A$308,0))/100*INDEX(gDP!AI$6:AI$271,MATCH(totalExpenditure!$A261,gDP!$B$6:$B$271)))</f>
        <v>#N/A</v>
      </c>
      <c r="U261" s="77" t="e">
        <f>IF(INDEX([2]pivotTable!U$3:U$308,MATCH(totalExpenditure!$A261,[2]pivotTable!$A$3:$A$308,0))/100*INDEX(gDP!AJ$6:AJ$271,MATCH(totalExpenditure!$A261,gDP!$B$6:$B$271))=0,"",INDEX([2]pivotTable!U$3:U$308,MATCH(totalExpenditure!$A261,[2]pivotTable!$A$3:$A$308,0))/100*INDEX(gDP!AJ$6:AJ$271,MATCH(totalExpenditure!$A261,gDP!$B$6:$B$271)))</f>
        <v>#N/A</v>
      </c>
      <c r="V261" s="77" t="e">
        <f>IF(INDEX([2]pivotTable!V$3:V$308,MATCH(totalExpenditure!$A261,[2]pivotTable!$A$3:$A$308,0))/100*INDEX(gDP!AK$6:AK$271,MATCH(totalExpenditure!$A261,gDP!$B$6:$B$271))=0,"",INDEX([2]pivotTable!V$3:V$308,MATCH(totalExpenditure!$A261,[2]pivotTable!$A$3:$A$308,0))/100*INDEX(gDP!AK$6:AK$271,MATCH(totalExpenditure!$A261,gDP!$B$6:$B$271)))</f>
        <v>#N/A</v>
      </c>
      <c r="W261" s="77" t="e">
        <f>IF(INDEX([2]pivotTable!W$3:W$308,MATCH(totalExpenditure!$A261,[2]pivotTable!$A$3:$A$308,0))/100*INDEX(gDP!AL$6:AL$271,MATCH(totalExpenditure!$A261,gDP!$B$6:$B$271))=0,"",INDEX([2]pivotTable!W$3:W$308,MATCH(totalExpenditure!$A261,[2]pivotTable!$A$3:$A$308,0))/100*INDEX(gDP!AL$6:AL$271,MATCH(totalExpenditure!$A261,gDP!$B$6:$B$271)))</f>
        <v>#N/A</v>
      </c>
      <c r="X261" s="77" t="e">
        <f>IF(INDEX([2]pivotTable!X$3:X$308,MATCH(totalExpenditure!$A261,[2]pivotTable!$A$3:$A$308,0))/100*INDEX(gDP!AM$6:AM$271,MATCH(totalExpenditure!$A261,gDP!$B$6:$B$271))=0,"",INDEX([2]pivotTable!X$3:X$308,MATCH(totalExpenditure!$A261,[2]pivotTable!$A$3:$A$308,0))/100*INDEX(gDP!AM$6:AM$271,MATCH(totalExpenditure!$A261,gDP!$B$6:$B$271)))</f>
        <v>#N/A</v>
      </c>
      <c r="Y261" s="77" t="e">
        <f>IF(INDEX([2]pivotTable!Y$3:Y$308,MATCH(totalExpenditure!$A261,[2]pivotTable!$A$3:$A$308,0))/100*INDEX(gDP!AN$6:AN$271,MATCH(totalExpenditure!$A261,gDP!$B$6:$B$271))=0,"",INDEX([2]pivotTable!Y$3:Y$308,MATCH(totalExpenditure!$A261,[2]pivotTable!$A$3:$A$308,0))/100*INDEX(gDP!AN$6:AN$271,MATCH(totalExpenditure!$A261,gDP!$B$6:$B$271)))</f>
        <v>#N/A</v>
      </c>
      <c r="Z261" s="77" t="e">
        <f>IF(INDEX([2]pivotTable!Z$3:Z$308,MATCH(totalExpenditure!$A261,[2]pivotTable!$A$3:$A$308,0))/100*INDEX(gDP!AO$6:AO$271,MATCH(totalExpenditure!$A261,gDP!$B$6:$B$271))=0,"",INDEX([2]pivotTable!Z$3:Z$308,MATCH(totalExpenditure!$A261,[2]pivotTable!$A$3:$A$308,0))/100*INDEX(gDP!AO$6:AO$271,MATCH(totalExpenditure!$A261,gDP!$B$6:$B$271)))</f>
        <v>#N/A</v>
      </c>
      <c r="AA261" s="77" t="e">
        <f>IF(INDEX([2]pivotTable!AA$3:AA$308,MATCH(totalExpenditure!$A261,[2]pivotTable!$A$3:$A$308,0))/100*INDEX(gDP!AP$6:AP$271,MATCH(totalExpenditure!$A261,gDP!$B$6:$B$271))=0,"",INDEX([2]pivotTable!AA$3:AA$308,MATCH(totalExpenditure!$A261,[2]pivotTable!$A$3:$A$308,0))/100*INDEX(gDP!AP$6:AP$271,MATCH(totalExpenditure!$A261,gDP!$B$6:$B$271)))</f>
        <v>#N/A</v>
      </c>
      <c r="AB261" s="77" t="e">
        <f>IF(INDEX([2]pivotTable!AB$3:AB$308,MATCH(totalExpenditure!$A261,[2]pivotTable!$A$3:$A$308,0))/100*INDEX(gDP!AQ$6:AQ$271,MATCH(totalExpenditure!$A261,gDP!$B$6:$B$271))=0,"",INDEX([2]pivotTable!AB$3:AB$308,MATCH(totalExpenditure!$A261,[2]pivotTable!$A$3:$A$308,0))/100*INDEX(gDP!AQ$6:AQ$271,MATCH(totalExpenditure!$A261,gDP!$B$6:$B$271)))</f>
        <v>#N/A</v>
      </c>
      <c r="AC261" s="77" t="e">
        <f>IF(INDEX([2]pivotTable!AC$3:AC$308,MATCH(totalExpenditure!$A261,[2]pivotTable!$A$3:$A$308,0))/100*INDEX(gDP!AR$6:AR$271,MATCH(totalExpenditure!$A261,gDP!$B$6:$B$271))=0,"",INDEX([2]pivotTable!AC$3:AC$308,MATCH(totalExpenditure!$A261,[2]pivotTable!$A$3:$A$308,0))/100*INDEX(gDP!AR$6:AR$271,MATCH(totalExpenditure!$A261,gDP!$B$6:$B$271)))</f>
        <v>#N/A</v>
      </c>
      <c r="AD261" s="77" t="e">
        <f>IF(INDEX([2]pivotTable!AD$3:AD$308,MATCH(totalExpenditure!$A261,[2]pivotTable!$A$3:$A$308,0))/100*INDEX(gDP!AS$6:AS$271,MATCH(totalExpenditure!$A261,gDP!$B$6:$B$271))=0,"",INDEX([2]pivotTable!AD$3:AD$308,MATCH(totalExpenditure!$A261,[2]pivotTable!$A$3:$A$308,0))/100*INDEX(gDP!AS$6:AS$271,MATCH(totalExpenditure!$A261,gDP!$B$6:$B$271)))</f>
        <v>#N/A</v>
      </c>
      <c r="AE261" s="77" t="e">
        <f>IF(INDEX([2]pivotTable!AE$3:AE$308,MATCH(totalExpenditure!$A261,[2]pivotTable!$A$3:$A$308,0))/100*INDEX(gDP!AT$6:AT$271,MATCH(totalExpenditure!$A261,gDP!$B$6:$B$271))=0,"",INDEX([2]pivotTable!AE$3:AE$308,MATCH(totalExpenditure!$A261,[2]pivotTable!$A$3:$A$308,0))/100*INDEX(gDP!AT$6:AT$271,MATCH(totalExpenditure!$A261,gDP!$B$6:$B$271)))</f>
        <v>#N/A</v>
      </c>
      <c r="AF261" s="77" t="e">
        <f>IF(INDEX([2]pivotTable!AF$3:AF$308,MATCH(totalExpenditure!$A261,[2]pivotTable!$A$3:$A$308,0))/100*INDEX(gDP!AU$6:AU$271,MATCH(totalExpenditure!$A261,gDP!$B$6:$B$271))=0,"",INDEX([2]pivotTable!AF$3:AF$308,MATCH(totalExpenditure!$A261,[2]pivotTable!$A$3:$A$308,0))/100*INDEX(gDP!AU$6:AU$271,MATCH(totalExpenditure!$A261,gDP!$B$6:$B$271)))</f>
        <v>#N/A</v>
      </c>
      <c r="AG261" s="77" t="e">
        <f>IF(INDEX([2]pivotTable!AG$3:AG$308,MATCH(totalExpenditure!$A261,[2]pivotTable!$A$3:$A$308,0))/100*INDEX(gDP!AV$6:AV$271,MATCH(totalExpenditure!$A261,gDP!$B$6:$B$271))=0,"",INDEX([2]pivotTable!AG$3:AG$308,MATCH(totalExpenditure!$A261,[2]pivotTable!$A$3:$A$308,0))/100*INDEX(gDP!AV$6:AV$271,MATCH(totalExpenditure!$A261,gDP!$B$6:$B$271)))</f>
        <v>#N/A</v>
      </c>
      <c r="AH261" s="77" t="e">
        <f>IF(INDEX([2]pivotTable!AH$3:AH$308,MATCH(totalExpenditure!$A261,[2]pivotTable!$A$3:$A$308,0))/100*INDEX(gDP!AW$6:AW$271,MATCH(totalExpenditure!$A261,gDP!$B$6:$B$271))=0,"",INDEX([2]pivotTable!AH$3:AH$308,MATCH(totalExpenditure!$A261,[2]pivotTable!$A$3:$A$308,0))/100*INDEX(gDP!AW$6:AW$271,MATCH(totalExpenditure!$A261,gDP!$B$6:$B$271)))</f>
        <v>#N/A</v>
      </c>
      <c r="AI261" s="77" t="e">
        <f>IF(INDEX([2]pivotTable!AI$3:AI$308,MATCH(totalExpenditure!$A261,[2]pivotTable!$A$3:$A$308,0))/100*INDEX(gDP!AX$6:AX$271,MATCH(totalExpenditure!$A261,gDP!$B$6:$B$271))=0,"",INDEX([2]pivotTable!AI$3:AI$308,MATCH(totalExpenditure!$A261,[2]pivotTable!$A$3:$A$308,0))/100*INDEX(gDP!AX$6:AX$271,MATCH(totalExpenditure!$A261,gDP!$B$6:$B$271)))</f>
        <v>#N/A</v>
      </c>
      <c r="AJ261" s="77" t="e">
        <f>IF(INDEX([2]pivotTable!AJ$3:AJ$308,MATCH(totalExpenditure!$A261,[2]pivotTable!$A$3:$A$308,0))/100*INDEX(gDP!AY$6:AY$271,MATCH(totalExpenditure!$A261,gDP!$B$6:$B$271))=0,"",INDEX([2]pivotTable!AJ$3:AJ$308,MATCH(totalExpenditure!$A261,[2]pivotTable!$A$3:$A$308,0))/100*INDEX(gDP!AY$6:AY$271,MATCH(totalExpenditure!$A261,gDP!$B$6:$B$271)))</f>
        <v>#N/A</v>
      </c>
      <c r="AK261" s="77" t="e">
        <f>IF(INDEX([2]pivotTable!AK$3:AK$308,MATCH(totalExpenditure!$A261,[2]pivotTable!$A$3:$A$308,0))/100*INDEX(gDP!AZ$6:AZ$271,MATCH(totalExpenditure!$A261,gDP!$B$6:$B$271))=0,"",INDEX([2]pivotTable!AK$3:AK$308,MATCH(totalExpenditure!$A261,[2]pivotTable!$A$3:$A$308,0))/100*INDEX(gDP!AZ$6:AZ$271,MATCH(totalExpenditure!$A261,gDP!$B$6:$B$271)))</f>
        <v>#N/A</v>
      </c>
      <c r="AL261" s="77" t="e">
        <f>IF(INDEX([2]pivotTable!AL$3:AL$308,MATCH(totalExpenditure!$A261,[2]pivotTable!$A$3:$A$308,0))/100*INDEX(gDP!BA$6:BA$271,MATCH(totalExpenditure!$A261,gDP!$B$6:$B$271))=0,"",INDEX([2]pivotTable!AL$3:AL$308,MATCH(totalExpenditure!$A261,[2]pivotTable!$A$3:$A$308,0))/100*INDEX(gDP!BA$6:BA$271,MATCH(totalExpenditure!$A261,gDP!$B$6:$B$271)))</f>
        <v>#N/A</v>
      </c>
      <c r="AM261" s="77" t="e">
        <f>IF(INDEX([2]pivotTable!AM$3:AM$308,MATCH(totalExpenditure!$A261,[2]pivotTable!$A$3:$A$308,0))/100*INDEX(gDP!BB$6:BB$271,MATCH(totalExpenditure!$A261,gDP!$B$6:$B$271))=0,"",INDEX([2]pivotTable!AM$3:AM$308,MATCH(totalExpenditure!$A261,[2]pivotTable!$A$3:$A$308,0))/100*INDEX(gDP!BB$6:BB$271,MATCH(totalExpenditure!$A261,gDP!$B$6:$B$271)))</f>
        <v>#N/A</v>
      </c>
      <c r="AN261" s="77" t="e">
        <f>IF(INDEX([2]pivotTable!AN$3:AN$308,MATCH(totalExpenditure!$A261,[2]pivotTable!$A$3:$A$308,0))/100*INDEX(gDP!BC$6:BC$271,MATCH(totalExpenditure!$A261,gDP!$B$6:$B$271))=0,"",INDEX([2]pivotTable!AN$3:AN$308,MATCH(totalExpenditure!$A261,[2]pivotTable!$A$3:$A$308,0))/100*INDEX(gDP!BC$6:BC$271,MATCH(totalExpenditure!$A261,gDP!$B$6:$B$271)))</f>
        <v>#N/A</v>
      </c>
      <c r="AO261" s="77" t="e">
        <f>IF(INDEX([2]pivotTable!AO$3:AO$308,MATCH(totalExpenditure!$A261,[2]pivotTable!$A$3:$A$308,0))/100*INDEX(gDP!BD$6:BD$271,MATCH(totalExpenditure!$A261,gDP!$B$6:$B$271))=0,"",INDEX([2]pivotTable!AO$3:AO$308,MATCH(totalExpenditure!$A261,[2]pivotTable!$A$3:$A$308,0))/100*INDEX(gDP!BD$6:BD$271,MATCH(totalExpenditure!$A261,gDP!$B$6:$B$271)))</f>
        <v>#N/A</v>
      </c>
      <c r="AP261" s="77" t="e">
        <f>IF(INDEX([2]pivotTable!AP$3:AP$308,MATCH(totalExpenditure!$A261,[2]pivotTable!$A$3:$A$308,0))/100*INDEX(gDP!BE$6:BE$271,MATCH(totalExpenditure!$A261,gDP!$B$6:$B$271))=0,"",INDEX([2]pivotTable!AP$3:AP$308,MATCH(totalExpenditure!$A261,[2]pivotTable!$A$3:$A$308,0))/100*INDEX(gDP!BE$6:BE$271,MATCH(totalExpenditure!$A261,gDP!$B$6:$B$271)))</f>
        <v>#N/A</v>
      </c>
      <c r="AQ261" s="77" t="e">
        <f>IF(INDEX([2]pivotTable!AQ$3:AQ$308,MATCH(totalExpenditure!$A261,[2]pivotTable!$A$3:$A$308,0))/100*INDEX(gDP!BF$6:BF$271,MATCH(totalExpenditure!$A261,gDP!$B$6:$B$271))=0,"",INDEX([2]pivotTable!AQ$3:AQ$308,MATCH(totalExpenditure!$A261,[2]pivotTable!$A$3:$A$308,0))/100*INDEX(gDP!BF$6:BF$271,MATCH(totalExpenditure!$A261,gDP!$B$6:$B$271)))</f>
        <v>#N/A</v>
      </c>
      <c r="AR261" s="77" t="e">
        <f>IF(INDEX([2]pivotTable!AR$3:AR$308,MATCH(totalExpenditure!$A261,[2]pivotTable!$A$3:$A$308,0))/100*INDEX(gDP!BG$6:BG$271,MATCH(totalExpenditure!$A261,gDP!$B$6:$B$271))=0,"",INDEX([2]pivotTable!AR$3:AR$308,MATCH(totalExpenditure!$A261,[2]pivotTable!$A$3:$A$308,0))/100*INDEX(gDP!BG$6:BG$271,MATCH(totalExpenditure!$A261,gDP!$B$6:$B$271)))</f>
        <v>#N/A</v>
      </c>
      <c r="AS261" s="77" t="e">
        <f>IF(INDEX([2]pivotTable!AS$3:AS$308,MATCH(totalExpenditure!$A261,[2]pivotTable!$A$3:$A$308,0))/100*INDEX(gDP!BH$6:BH$271,MATCH(totalExpenditure!$A261,gDP!$B$6:$B$271))=0,"",INDEX([2]pivotTable!AS$3:AS$308,MATCH(totalExpenditure!$A261,[2]pivotTable!$A$3:$A$308,0))/100*INDEX(gDP!BH$6:BH$271,MATCH(totalExpenditure!$A261,gDP!$B$6:$B$271)))</f>
        <v>#N/A</v>
      </c>
      <c r="AT261" s="77" t="e">
        <f>IF(INDEX([2]pivotTable!AT$3:AT$308,MATCH(totalExpenditure!$A261,[2]pivotTable!$A$3:$A$308,0))/100*INDEX(gDP!BI$6:BI$271,MATCH(totalExpenditure!$A261,gDP!$B$6:$B$271))=0,"",INDEX([2]pivotTable!AT$3:AT$308,MATCH(totalExpenditure!$A261,[2]pivotTable!$A$3:$A$308,0))/100*INDEX(gDP!BI$6:BI$271,MATCH(totalExpenditure!$A261,gDP!$B$6:$B$271)))</f>
        <v>#N/A</v>
      </c>
      <c r="AU261" s="77" t="e">
        <f>IF(INDEX([2]pivotTable!AU$3:AU$308,MATCH(totalExpenditure!$A261,[2]pivotTable!$A$3:$A$308,0))/100*INDEX(gDP!BJ$6:BJ$271,MATCH(totalExpenditure!$A261,gDP!$B$6:$B$271))=0,"",INDEX([2]pivotTable!AU$3:AU$308,MATCH(totalExpenditure!$A261,[2]pivotTable!$A$3:$A$308,0))/100*INDEX(gDP!BJ$6:BJ$271,MATCH(totalExpenditure!$A261,gDP!$B$6:$B$271)))</f>
        <v>#N/A</v>
      </c>
      <c r="AV261" s="77" t="e">
        <f>IF(INDEX([2]pivotTable!AV$3:AV$308,MATCH(totalExpenditure!$A261,[2]pivotTable!$A$3:$A$308,0))/100*INDEX(gDP!BK$6:BK$271,MATCH(totalExpenditure!$A261,gDP!$B$6:$B$271))=0,"",INDEX([2]pivotTable!AV$3:AV$308,MATCH(totalExpenditure!$A261,[2]pivotTable!$A$3:$A$308,0))/100*INDEX(gDP!BK$6:BK$271,MATCH(totalExpenditure!$A261,gDP!$B$6:$B$271)))</f>
        <v>#N/A</v>
      </c>
      <c r="AW261" s="77" t="e">
        <f>IF(INDEX([2]pivotTable!AW$3:AW$308,MATCH(totalExpenditure!$A261,[2]pivotTable!$A$3:$A$308,0))/100*INDEX(gDP!BL$6:BL$271,MATCH(totalExpenditure!$A261,gDP!$B$6:$B$271))=0,"",INDEX([2]pivotTable!AW$3:AW$308,MATCH(totalExpenditure!$A261,[2]pivotTable!$A$3:$A$308,0))/100*INDEX(gDP!BL$6:BL$271,MATCH(totalExpenditure!$A261,gDP!$B$6:$B$271)))</f>
        <v>#N/A</v>
      </c>
      <c r="AX261" s="77" t="e">
        <f>IF(INDEX([2]pivotTable!AX$3:AX$308,MATCH(totalExpenditure!$A261,[2]pivotTable!$A$3:$A$308,0))/100*INDEX(gDP!BM$6:BM$271,MATCH(totalExpenditure!$A261,gDP!$B$6:$B$271))=0,"",INDEX([2]pivotTable!AX$3:AX$308,MATCH(totalExpenditure!$A261,[2]pivotTable!$A$3:$A$308,0))/100*INDEX(gDP!BM$6:BM$271,MATCH(totalExpenditure!$A261,gDP!$B$6:$B$271)))</f>
        <v>#N/A</v>
      </c>
      <c r="AY261" s="77" t="e">
        <f>IF(INDEX([2]pivotTable!AY$3:AY$308,MATCH(totalExpenditure!$A261,[2]pivotTable!$A$3:$A$308,0))/100*INDEX(gDP!BN$6:BN$271,MATCH(totalExpenditure!$A261,gDP!$B$6:$B$271))=0,"",INDEX([2]pivotTable!AY$3:AY$308,MATCH(totalExpenditure!$A261,[2]pivotTable!$A$3:$A$308,0))/100*INDEX(gDP!BN$6:BN$271,MATCH(totalExpenditure!$A261,gDP!$B$6:$B$271)))</f>
        <v>#N/A</v>
      </c>
      <c r="AZ261" s="77" t="e">
        <f>IF(INDEX([2]pivotTable!AZ$3:AZ$308,MATCH(totalExpenditure!$A261,[2]pivotTable!$A$3:$A$308,0))/100*INDEX(gDP!BO$6:BO$271,MATCH(totalExpenditure!$A261,gDP!$B$6:$B$271))=0,"",INDEX([2]pivotTable!AZ$3:AZ$308,MATCH(totalExpenditure!$A261,[2]pivotTable!$A$3:$A$308,0))/100*INDEX(gDP!BO$6:BO$271,MATCH(totalExpenditure!$A261,gDP!$B$6:$B$271)))</f>
        <v>#N/A</v>
      </c>
      <c r="BA261" s="77" t="e">
        <f>IF(INDEX([2]pivotTable!B$310:B$615,MATCH(totalExpenditure!$A261,[2]pivotTable!$A$310:$A$615,0))/100*INDEX(gDP!Q$6:Q$271,MATCH(totalExpenditure!$A261,gDP!$B$6:$B$271))=0,"",INDEX([2]pivotTable!B$310:B$615,MATCH(totalExpenditure!$A261,[2]pivotTable!$A$310:$A$615,0))/100*INDEX(gDP!Q$6:Q$271,MATCH(totalExpenditure!$A261,gDP!$B$6:$B$271)))</f>
        <v>#N/A</v>
      </c>
      <c r="BB261" s="77" t="e">
        <f>IF(INDEX([2]pivotTable!C$310:C$615,MATCH(totalExpenditure!$A261,[2]pivotTable!$A$310:$A$615,0))/100*INDEX(gDP!R$6:R$271,MATCH(totalExpenditure!$A261,gDP!$B$6:$B$271))=0,"",INDEX([2]pivotTable!C$310:C$615,MATCH(totalExpenditure!$A261,[2]pivotTable!$A$310:$A$615,0))/100*INDEX(gDP!R$6:R$271,MATCH(totalExpenditure!$A261,gDP!$B$6:$B$271)))</f>
        <v>#N/A</v>
      </c>
      <c r="BC261" s="77" t="e">
        <f>IF(INDEX([2]pivotTable!D$310:D$615,MATCH(totalExpenditure!$A261,[2]pivotTable!$A$310:$A$615,0))/100*INDEX(gDP!S$6:S$271,MATCH(totalExpenditure!$A261,gDP!$B$6:$B$271))=0,"",INDEX([2]pivotTable!D$310:D$615,MATCH(totalExpenditure!$A261,[2]pivotTable!$A$310:$A$615,0))/100*INDEX(gDP!S$6:S$271,MATCH(totalExpenditure!$A261,gDP!$B$6:$B$271)))</f>
        <v>#N/A</v>
      </c>
      <c r="BD261" s="77" t="e">
        <f>IF(INDEX([2]pivotTable!E$310:E$615,MATCH(totalExpenditure!$A261,[2]pivotTable!$A$310:$A$615,0))/100*INDEX(gDP!T$6:T$271,MATCH(totalExpenditure!$A261,gDP!$B$6:$B$271))=0,"",INDEX([2]pivotTable!E$310:E$615,MATCH(totalExpenditure!$A261,[2]pivotTable!$A$310:$A$615,0))/100*INDEX(gDP!T$6:T$271,MATCH(totalExpenditure!$A261,gDP!$B$6:$B$271)))</f>
        <v>#N/A</v>
      </c>
      <c r="BE261" s="77" t="e">
        <f>IF(INDEX([2]pivotTable!F$310:F$615,MATCH(totalExpenditure!$A261,[2]pivotTable!$A$310:$A$615,0))/100*INDEX(gDP!U$6:U$271,MATCH(totalExpenditure!$A261,gDP!$B$6:$B$271))=0,"",INDEX([2]pivotTable!F$310:F$615,MATCH(totalExpenditure!$A261,[2]pivotTable!$A$310:$A$615,0))/100*INDEX(gDP!U$6:U$271,MATCH(totalExpenditure!$A261,gDP!$B$6:$B$271)))</f>
        <v>#N/A</v>
      </c>
      <c r="BF261" s="77" t="e">
        <f>IF(INDEX([2]pivotTable!G$310:G$615,MATCH(totalExpenditure!$A261,[2]pivotTable!$A$310:$A$615,0))/100*INDEX(gDP!V$6:V$271,MATCH(totalExpenditure!$A261,gDP!$B$6:$B$271))=0,"",INDEX([2]pivotTable!G$310:G$615,MATCH(totalExpenditure!$A261,[2]pivotTable!$A$310:$A$615,0))/100*INDEX(gDP!V$6:V$271,MATCH(totalExpenditure!$A261,gDP!$B$6:$B$271)))</f>
        <v>#N/A</v>
      </c>
      <c r="BG261" s="77" t="e">
        <f>IF(INDEX([2]pivotTable!H$310:H$615,MATCH(totalExpenditure!$A261,[2]pivotTable!$A$310:$A$615,0))/100*INDEX(gDP!W$6:W$271,MATCH(totalExpenditure!$A261,gDP!$B$6:$B$271))=0,"",INDEX([2]pivotTable!H$310:H$615,MATCH(totalExpenditure!$A261,[2]pivotTable!$A$310:$A$615,0))/100*INDEX(gDP!W$6:W$271,MATCH(totalExpenditure!$A261,gDP!$B$6:$B$271)))</f>
        <v>#N/A</v>
      </c>
      <c r="BH261" s="77" t="e">
        <f>IF(INDEX([2]pivotTable!I$310:I$615,MATCH(totalExpenditure!$A261,[2]pivotTable!$A$310:$A$615,0))/100*INDEX(gDP!X$6:X$271,MATCH(totalExpenditure!$A261,gDP!$B$6:$B$271))=0,"",INDEX([2]pivotTable!I$310:I$615,MATCH(totalExpenditure!$A261,[2]pivotTable!$A$310:$A$615,0))/100*INDEX(gDP!X$6:X$271,MATCH(totalExpenditure!$A261,gDP!$B$6:$B$271)))</f>
        <v>#N/A</v>
      </c>
      <c r="BI261" s="77" t="e">
        <f>IF(INDEX([2]pivotTable!J$310:J$615,MATCH(totalExpenditure!$A261,[2]pivotTable!$A$310:$A$615,0))/100*INDEX(gDP!Y$6:Y$271,MATCH(totalExpenditure!$A261,gDP!$B$6:$B$271))=0,"",INDEX([2]pivotTable!J$310:J$615,MATCH(totalExpenditure!$A261,[2]pivotTable!$A$310:$A$615,0))/100*INDEX(gDP!Y$6:Y$271,MATCH(totalExpenditure!$A261,gDP!$B$6:$B$271)))</f>
        <v>#N/A</v>
      </c>
      <c r="BJ261" s="77" t="e">
        <f>IF(INDEX([2]pivotTable!K$310:K$615,MATCH(totalExpenditure!$A261,[2]pivotTable!$A$310:$A$615,0))/100*INDEX(gDP!Z$6:Z$271,MATCH(totalExpenditure!$A261,gDP!$B$6:$B$271))=0,"",INDEX([2]pivotTable!K$310:K$615,MATCH(totalExpenditure!$A261,[2]pivotTable!$A$310:$A$615,0))/100*INDEX(gDP!Z$6:Z$271,MATCH(totalExpenditure!$A261,gDP!$B$6:$B$271)))</f>
        <v>#N/A</v>
      </c>
      <c r="BK261" s="77" t="e">
        <f>IF(INDEX([2]pivotTable!L$310:L$615,MATCH(totalExpenditure!$A261,[2]pivotTable!$A$310:$A$615,0))/100*INDEX(gDP!AA$6:AA$271,MATCH(totalExpenditure!$A261,gDP!$B$6:$B$271))=0,"",INDEX([2]pivotTable!L$310:L$615,MATCH(totalExpenditure!$A261,[2]pivotTable!$A$310:$A$615,0))/100*INDEX(gDP!AA$6:AA$271,MATCH(totalExpenditure!$A261,gDP!$B$6:$B$271)))</f>
        <v>#N/A</v>
      </c>
      <c r="BL261" s="77" t="e">
        <f>IF(INDEX([2]pivotTable!M$310:M$615,MATCH(totalExpenditure!$A261,[2]pivotTable!$A$310:$A$615,0))/100*INDEX(gDP!AB$6:AB$271,MATCH(totalExpenditure!$A261,gDP!$B$6:$B$271))=0,"",INDEX([2]pivotTable!M$310:M$615,MATCH(totalExpenditure!$A261,[2]pivotTable!$A$310:$A$615,0))/100*INDEX(gDP!AB$6:AB$271,MATCH(totalExpenditure!$A261,gDP!$B$6:$B$271)))</f>
        <v>#N/A</v>
      </c>
      <c r="BM261" s="77" t="e">
        <f>IF(INDEX([2]pivotTable!N$310:N$615,MATCH(totalExpenditure!$A261,[2]pivotTable!$A$310:$A$615,0))/100*INDEX(gDP!AC$6:AC$271,MATCH(totalExpenditure!$A261,gDP!$B$6:$B$271))=0,"",INDEX([2]pivotTable!N$310:N$615,MATCH(totalExpenditure!$A261,[2]pivotTable!$A$310:$A$615,0))/100*INDEX(gDP!AC$6:AC$271,MATCH(totalExpenditure!$A261,gDP!$B$6:$B$271)))</f>
        <v>#N/A</v>
      </c>
      <c r="BN261" s="77" t="e">
        <f>IF(INDEX([2]pivotTable!O$310:O$615,MATCH(totalExpenditure!$A261,[2]pivotTable!$A$310:$A$615,0))/100*INDEX(gDP!AD$6:AD$271,MATCH(totalExpenditure!$A261,gDP!$B$6:$B$271))=0,"",INDEX([2]pivotTable!O$310:O$615,MATCH(totalExpenditure!$A261,[2]pivotTable!$A$310:$A$615,0))/100*INDEX(gDP!AD$6:AD$271,MATCH(totalExpenditure!$A261,gDP!$B$6:$B$271)))</f>
        <v>#N/A</v>
      </c>
      <c r="BO261" s="77" t="e">
        <f>IF(INDEX([2]pivotTable!P$310:P$615,MATCH(totalExpenditure!$A261,[2]pivotTable!$A$310:$A$615,0))/100*INDEX(gDP!AE$6:AE$271,MATCH(totalExpenditure!$A261,gDP!$B$6:$B$271))=0,"",INDEX([2]pivotTable!P$310:P$615,MATCH(totalExpenditure!$A261,[2]pivotTable!$A$310:$A$615,0))/100*INDEX(gDP!AE$6:AE$271,MATCH(totalExpenditure!$A261,gDP!$B$6:$B$271)))</f>
        <v>#N/A</v>
      </c>
      <c r="BP261" s="77" t="e">
        <f>IF(INDEX([2]pivotTable!Q$310:Q$615,MATCH(totalExpenditure!$A261,[2]pivotTable!$A$310:$A$615,0))/100*INDEX(gDP!AF$6:AF$271,MATCH(totalExpenditure!$A261,gDP!$B$6:$B$271))=0,"",INDEX([2]pivotTable!Q$310:Q$615,MATCH(totalExpenditure!$A261,[2]pivotTable!$A$310:$A$615,0))/100*INDEX(gDP!AF$6:AF$271,MATCH(totalExpenditure!$A261,gDP!$B$6:$B$271)))</f>
        <v>#N/A</v>
      </c>
      <c r="BQ261" s="77" t="e">
        <f>IF(INDEX([2]pivotTable!R$310:R$615,MATCH(totalExpenditure!$A261,[2]pivotTable!$A$310:$A$615,0))/100*INDEX(gDP!AG$6:AG$271,MATCH(totalExpenditure!$A261,gDP!$B$6:$B$271))=0,"",INDEX([2]pivotTable!R$310:R$615,MATCH(totalExpenditure!$A261,[2]pivotTable!$A$310:$A$615,0))/100*INDEX(gDP!AG$6:AG$271,MATCH(totalExpenditure!$A261,gDP!$B$6:$B$271)))</f>
        <v>#N/A</v>
      </c>
      <c r="BR261" s="77" t="e">
        <f>IF(INDEX([2]pivotTable!S$310:S$615,MATCH(totalExpenditure!$A261,[2]pivotTable!$A$310:$A$615,0))/100*INDEX(gDP!AH$6:AH$271,MATCH(totalExpenditure!$A261,gDP!$B$6:$B$271))=0,"",INDEX([2]pivotTable!S$310:S$615,MATCH(totalExpenditure!$A261,[2]pivotTable!$A$310:$A$615,0))/100*INDEX(gDP!AH$6:AH$271,MATCH(totalExpenditure!$A261,gDP!$B$6:$B$271)))</f>
        <v>#N/A</v>
      </c>
      <c r="BS261" s="77" t="e">
        <f>IF(INDEX([2]pivotTable!T$310:T$615,MATCH(totalExpenditure!$A261,[2]pivotTable!$A$310:$A$615,0))/100*INDEX(gDP!AI$6:AI$271,MATCH(totalExpenditure!$A261,gDP!$B$6:$B$271))=0,"",INDEX([2]pivotTable!T$310:T$615,MATCH(totalExpenditure!$A261,[2]pivotTable!$A$310:$A$615,0))/100*INDEX(gDP!AI$6:AI$271,MATCH(totalExpenditure!$A261,gDP!$B$6:$B$271)))</f>
        <v>#N/A</v>
      </c>
      <c r="BT261" s="77" t="e">
        <f>IF(INDEX([2]pivotTable!U$310:U$615,MATCH(totalExpenditure!$A261,[2]pivotTable!$A$310:$A$615,0))/100*INDEX(gDP!AJ$6:AJ$271,MATCH(totalExpenditure!$A261,gDP!$B$6:$B$271))=0,"",INDEX([2]pivotTable!U$310:U$615,MATCH(totalExpenditure!$A261,[2]pivotTable!$A$310:$A$615,0))/100*INDEX(gDP!AJ$6:AJ$271,MATCH(totalExpenditure!$A261,gDP!$B$6:$B$271)))</f>
        <v>#N/A</v>
      </c>
      <c r="BU261" s="77" t="e">
        <f>IF(INDEX([2]pivotTable!V$310:V$615,MATCH(totalExpenditure!$A261,[2]pivotTable!$A$310:$A$615,0))/100*INDEX(gDP!AK$6:AK$271,MATCH(totalExpenditure!$A261,gDP!$B$6:$B$271))=0,"",INDEX([2]pivotTable!V$310:V$615,MATCH(totalExpenditure!$A261,[2]pivotTable!$A$310:$A$615,0))/100*INDEX(gDP!AK$6:AK$271,MATCH(totalExpenditure!$A261,gDP!$B$6:$B$271)))</f>
        <v>#N/A</v>
      </c>
      <c r="BV261" s="77" t="e">
        <f>IF(INDEX([2]pivotTable!W$310:W$615,MATCH(totalExpenditure!$A261,[2]pivotTable!$A$310:$A$615,0))/100*INDEX(gDP!AL$6:AL$271,MATCH(totalExpenditure!$A261,gDP!$B$6:$B$271))=0,"",INDEX([2]pivotTable!W$310:W$615,MATCH(totalExpenditure!$A261,[2]pivotTable!$A$310:$A$615,0))/100*INDEX(gDP!AL$6:AL$271,MATCH(totalExpenditure!$A261,gDP!$B$6:$B$271)))</f>
        <v>#N/A</v>
      </c>
      <c r="BW261" s="77" t="e">
        <f>IF(INDEX([2]pivotTable!X$310:X$615,MATCH(totalExpenditure!$A261,[2]pivotTable!$A$310:$A$615,0))/100*INDEX(gDP!AM$6:AM$271,MATCH(totalExpenditure!$A261,gDP!$B$6:$B$271))=0,"",INDEX([2]pivotTable!X$310:X$615,MATCH(totalExpenditure!$A261,[2]pivotTable!$A$310:$A$615,0))/100*INDEX(gDP!AM$6:AM$271,MATCH(totalExpenditure!$A261,gDP!$B$6:$B$271)))</f>
        <v>#N/A</v>
      </c>
      <c r="BX261" s="77" t="e">
        <f>IF(INDEX([2]pivotTable!Y$310:Y$615,MATCH(totalExpenditure!$A261,[2]pivotTable!$A$310:$A$615,0))/100*INDEX(gDP!AN$6:AN$271,MATCH(totalExpenditure!$A261,gDP!$B$6:$B$271))=0,"",INDEX([2]pivotTable!Y$310:Y$615,MATCH(totalExpenditure!$A261,[2]pivotTable!$A$310:$A$615,0))/100*INDEX(gDP!AN$6:AN$271,MATCH(totalExpenditure!$A261,gDP!$B$6:$B$271)))</f>
        <v>#N/A</v>
      </c>
      <c r="BY261" s="77" t="e">
        <f>IF(INDEX([2]pivotTable!Z$310:Z$615,MATCH(totalExpenditure!$A261,[2]pivotTable!$A$310:$A$615,0))/100*INDEX(gDP!AO$6:AO$271,MATCH(totalExpenditure!$A261,gDP!$B$6:$B$271))=0,"",INDEX([2]pivotTable!Z$310:Z$615,MATCH(totalExpenditure!$A261,[2]pivotTable!$A$310:$A$615,0))/100*INDEX(gDP!AO$6:AO$271,MATCH(totalExpenditure!$A261,gDP!$B$6:$B$271)))</f>
        <v>#N/A</v>
      </c>
      <c r="BZ261" s="77" t="e">
        <f>IF(INDEX([2]pivotTable!AA$310:AA$615,MATCH(totalExpenditure!$A261,[2]pivotTable!$A$310:$A$615,0))/100*INDEX(gDP!AP$6:AP$271,MATCH(totalExpenditure!$A261,gDP!$B$6:$B$271))=0,"",INDEX([2]pivotTable!AA$310:AA$615,MATCH(totalExpenditure!$A261,[2]pivotTable!$A$310:$A$615,0))/100*INDEX(gDP!AP$6:AP$271,MATCH(totalExpenditure!$A261,gDP!$B$6:$B$271)))</f>
        <v>#N/A</v>
      </c>
      <c r="CA261" s="77" t="e">
        <f>IF(INDEX([2]pivotTable!AB$310:AB$615,MATCH(totalExpenditure!$A261,[2]pivotTable!$A$310:$A$615,0))/100*INDEX(gDP!AQ$6:AQ$271,MATCH(totalExpenditure!$A261,gDP!$B$6:$B$271))=0,"",INDEX([2]pivotTable!AB$310:AB$615,MATCH(totalExpenditure!$A261,[2]pivotTable!$A$310:$A$615,0))/100*INDEX(gDP!AQ$6:AQ$271,MATCH(totalExpenditure!$A261,gDP!$B$6:$B$271)))</f>
        <v>#N/A</v>
      </c>
      <c r="CB261" s="77" t="e">
        <f>IF(INDEX([2]pivotTable!AC$310:AC$615,MATCH(totalExpenditure!$A261,[2]pivotTable!$A$310:$A$615,0))/100*INDEX(gDP!AR$6:AR$271,MATCH(totalExpenditure!$A261,gDP!$B$6:$B$271))=0,"",INDEX([2]pivotTable!AC$310:AC$615,MATCH(totalExpenditure!$A261,[2]pivotTable!$A$310:$A$615,0))/100*INDEX(gDP!AR$6:AR$271,MATCH(totalExpenditure!$A261,gDP!$B$6:$B$271)))</f>
        <v>#N/A</v>
      </c>
      <c r="CC261" s="77" t="e">
        <f>IF(INDEX([2]pivotTable!AD$310:AD$615,MATCH(totalExpenditure!$A261,[2]pivotTable!$A$310:$A$615,0))/100*INDEX(gDP!AS$6:AS$271,MATCH(totalExpenditure!$A261,gDP!$B$6:$B$271))=0,"",INDEX([2]pivotTable!AD$310:AD$615,MATCH(totalExpenditure!$A261,[2]pivotTable!$A$310:$A$615,0))/100*INDEX(gDP!AS$6:AS$271,MATCH(totalExpenditure!$A261,gDP!$B$6:$B$271)))</f>
        <v>#N/A</v>
      </c>
      <c r="CD261" s="77" t="e">
        <f>IF(INDEX([2]pivotTable!AE$310:AE$615,MATCH(totalExpenditure!$A261,[2]pivotTable!$A$310:$A$615,0))/100*INDEX(gDP!AT$6:AT$271,MATCH(totalExpenditure!$A261,gDP!$B$6:$B$271))=0,"",INDEX([2]pivotTable!AE$310:AE$615,MATCH(totalExpenditure!$A261,[2]pivotTable!$A$310:$A$615,0))/100*INDEX(gDP!AT$6:AT$271,MATCH(totalExpenditure!$A261,gDP!$B$6:$B$271)))</f>
        <v>#N/A</v>
      </c>
      <c r="CE261" s="77" t="e">
        <f>IF(INDEX([2]pivotTable!AF$310:AF$615,MATCH(totalExpenditure!$A261,[2]pivotTable!$A$310:$A$615,0))/100*INDEX(gDP!AU$6:AU$271,MATCH(totalExpenditure!$A261,gDP!$B$6:$B$271))=0,"",INDEX([2]pivotTable!AF$310:AF$615,MATCH(totalExpenditure!$A261,[2]pivotTable!$A$310:$A$615,0))/100*INDEX(gDP!AU$6:AU$271,MATCH(totalExpenditure!$A261,gDP!$B$6:$B$271)))</f>
        <v>#N/A</v>
      </c>
      <c r="CF261" s="77" t="e">
        <f>IF(INDEX([2]pivotTable!AG$310:AG$615,MATCH(totalExpenditure!$A261,[2]pivotTable!$A$310:$A$615,0))/100*INDEX(gDP!AV$6:AV$271,MATCH(totalExpenditure!$A261,gDP!$B$6:$B$271))=0,"",INDEX([2]pivotTable!AG$310:AG$615,MATCH(totalExpenditure!$A261,[2]pivotTable!$A$310:$A$615,0))/100*INDEX(gDP!AV$6:AV$271,MATCH(totalExpenditure!$A261,gDP!$B$6:$B$271)))</f>
        <v>#N/A</v>
      </c>
      <c r="CG261" s="77" t="e">
        <f>IF(INDEX([2]pivotTable!AH$310:AH$615,MATCH(totalExpenditure!$A261,[2]pivotTable!$A$310:$A$615,0))/100*INDEX(gDP!AW$6:AW$271,MATCH(totalExpenditure!$A261,gDP!$B$6:$B$271))=0,"",INDEX([2]pivotTable!AH$310:AH$615,MATCH(totalExpenditure!$A261,[2]pivotTable!$A$310:$A$615,0))/100*INDEX(gDP!AW$6:AW$271,MATCH(totalExpenditure!$A261,gDP!$B$6:$B$271)))</f>
        <v>#N/A</v>
      </c>
      <c r="CH261" s="77" t="e">
        <f>IF(INDEX([2]pivotTable!AI$310:AI$615,MATCH(totalExpenditure!$A261,[2]pivotTable!$A$310:$A$615,0))/100*INDEX(gDP!AX$6:AX$271,MATCH(totalExpenditure!$A261,gDP!$B$6:$B$271))=0,"",INDEX([2]pivotTable!AI$310:AI$615,MATCH(totalExpenditure!$A261,[2]pivotTable!$A$310:$A$615,0))/100*INDEX(gDP!AX$6:AX$271,MATCH(totalExpenditure!$A261,gDP!$B$6:$B$271)))</f>
        <v>#N/A</v>
      </c>
      <c r="CI261" s="77" t="e">
        <f>IF(INDEX([2]pivotTable!AJ$310:AJ$615,MATCH(totalExpenditure!$A261,[2]pivotTable!$A$310:$A$615,0))/100*INDEX(gDP!AY$6:AY$271,MATCH(totalExpenditure!$A261,gDP!$B$6:$B$271))=0,"",INDEX([2]pivotTable!AJ$310:AJ$615,MATCH(totalExpenditure!$A261,[2]pivotTable!$A$310:$A$615,0))/100*INDEX(gDP!AY$6:AY$271,MATCH(totalExpenditure!$A261,gDP!$B$6:$B$271)))</f>
        <v>#N/A</v>
      </c>
      <c r="CJ261" s="77" t="e">
        <f>IF(INDEX([2]pivotTable!AK$310:AK$615,MATCH(totalExpenditure!$A261,[2]pivotTable!$A$310:$A$615,0))/100*INDEX(gDP!AZ$6:AZ$271,MATCH(totalExpenditure!$A261,gDP!$B$6:$B$271))=0,"",INDEX([2]pivotTable!AK$310:AK$615,MATCH(totalExpenditure!$A261,[2]pivotTable!$A$310:$A$615,0))/100*INDEX(gDP!AZ$6:AZ$271,MATCH(totalExpenditure!$A261,gDP!$B$6:$B$271)))</f>
        <v>#N/A</v>
      </c>
      <c r="CK261" s="77" t="e">
        <f>IF(INDEX([2]pivotTable!AL$310:AL$615,MATCH(totalExpenditure!$A261,[2]pivotTable!$A$310:$A$615,0))/100*INDEX(gDP!BA$6:BA$271,MATCH(totalExpenditure!$A261,gDP!$B$6:$B$271))=0,"",INDEX([2]pivotTable!AL$310:AL$615,MATCH(totalExpenditure!$A261,[2]pivotTable!$A$310:$A$615,0))/100*INDEX(gDP!BA$6:BA$271,MATCH(totalExpenditure!$A261,gDP!$B$6:$B$271)))</f>
        <v>#N/A</v>
      </c>
      <c r="CL261" s="77" t="e">
        <f>IF(INDEX([2]pivotTable!AM$310:AM$615,MATCH(totalExpenditure!$A261,[2]pivotTable!$A$310:$A$615,0))/100*INDEX(gDP!BB$6:BB$271,MATCH(totalExpenditure!$A261,gDP!$B$6:$B$271))=0,"",INDEX([2]pivotTable!AM$310:AM$615,MATCH(totalExpenditure!$A261,[2]pivotTable!$A$310:$A$615,0))/100*INDEX(gDP!BB$6:BB$271,MATCH(totalExpenditure!$A261,gDP!$B$6:$B$271)))</f>
        <v>#N/A</v>
      </c>
      <c r="CM261" s="77" t="e">
        <f>IF(INDEX([2]pivotTable!AN$310:AN$615,MATCH(totalExpenditure!$A261,[2]pivotTable!$A$310:$A$615,0))/100*INDEX(gDP!BC$6:BC$271,MATCH(totalExpenditure!$A261,gDP!$B$6:$B$271))=0,"",INDEX([2]pivotTable!AN$310:AN$615,MATCH(totalExpenditure!$A261,[2]pivotTable!$A$310:$A$615,0))/100*INDEX(gDP!BC$6:BC$271,MATCH(totalExpenditure!$A261,gDP!$B$6:$B$271)))</f>
        <v>#N/A</v>
      </c>
      <c r="CN261" s="77" t="e">
        <f>IF(INDEX([2]pivotTable!AO$310:AO$615,MATCH(totalExpenditure!$A261,[2]pivotTable!$A$310:$A$615,0))/100*INDEX(gDP!BD$6:BD$271,MATCH(totalExpenditure!$A261,gDP!$B$6:$B$271))=0,"",INDEX([2]pivotTable!AO$310:AO$615,MATCH(totalExpenditure!$A261,[2]pivotTable!$A$310:$A$615,0))/100*INDEX(gDP!BD$6:BD$271,MATCH(totalExpenditure!$A261,gDP!$B$6:$B$271)))</f>
        <v>#N/A</v>
      </c>
      <c r="CO261" s="77" t="e">
        <f>IF(INDEX([2]pivotTable!AP$310:AP$615,MATCH(totalExpenditure!$A261,[2]pivotTable!$A$310:$A$615,0))/100*INDEX(gDP!BE$6:BE$271,MATCH(totalExpenditure!$A261,gDP!$B$6:$B$271))=0,"",INDEX([2]pivotTable!AP$310:AP$615,MATCH(totalExpenditure!$A261,[2]pivotTable!$A$310:$A$615,0))/100*INDEX(gDP!BE$6:BE$271,MATCH(totalExpenditure!$A261,gDP!$B$6:$B$271)))</f>
        <v>#N/A</v>
      </c>
      <c r="CP261" s="77" t="e">
        <f>IF(INDEX([2]pivotTable!AQ$310:AQ$615,MATCH(totalExpenditure!$A261,[2]pivotTable!$A$310:$A$615,0))/100*INDEX(gDP!BF$6:BF$271,MATCH(totalExpenditure!$A261,gDP!$B$6:$B$271))=0,"",INDEX([2]pivotTable!AQ$310:AQ$615,MATCH(totalExpenditure!$A261,[2]pivotTable!$A$310:$A$615,0))/100*INDEX(gDP!BF$6:BF$271,MATCH(totalExpenditure!$A261,gDP!$B$6:$B$271)))</f>
        <v>#N/A</v>
      </c>
      <c r="CQ261" s="77" t="e">
        <f>IF(INDEX([2]pivotTable!AR$310:AR$615,MATCH(totalExpenditure!$A261,[2]pivotTable!$A$310:$A$615,0))/100*INDEX(gDP!BG$6:BG$271,MATCH(totalExpenditure!$A261,gDP!$B$6:$B$271))=0,"",INDEX([2]pivotTable!AR$310:AR$615,MATCH(totalExpenditure!$A261,[2]pivotTable!$A$310:$A$615,0))/100*INDEX(gDP!BG$6:BG$271,MATCH(totalExpenditure!$A261,gDP!$B$6:$B$271)))</f>
        <v>#N/A</v>
      </c>
      <c r="CR261" s="77" t="e">
        <f>IF(INDEX([2]pivotTable!AS$310:AS$615,MATCH(totalExpenditure!$A261,[2]pivotTable!$A$310:$A$615,0))/100*INDEX(gDP!BH$6:BH$271,MATCH(totalExpenditure!$A261,gDP!$B$6:$B$271))=0,"",INDEX([2]pivotTable!AS$310:AS$615,MATCH(totalExpenditure!$A261,[2]pivotTable!$A$310:$A$615,0))/100*INDEX(gDP!BH$6:BH$271,MATCH(totalExpenditure!$A261,gDP!$B$6:$B$271)))</f>
        <v>#N/A</v>
      </c>
      <c r="CS261" s="77" t="e">
        <f>IF(INDEX([2]pivotTable!AT$310:AT$615,MATCH(totalExpenditure!$A261,[2]pivotTable!$A$310:$A$615,0))/100*INDEX(gDP!BI$6:BI$271,MATCH(totalExpenditure!$A261,gDP!$B$6:$B$271))=0,"",INDEX([2]pivotTable!AT$310:AT$615,MATCH(totalExpenditure!$A261,[2]pivotTable!$A$310:$A$615,0))/100*INDEX(gDP!BI$6:BI$271,MATCH(totalExpenditure!$A261,gDP!$B$6:$B$271)))</f>
        <v>#N/A</v>
      </c>
      <c r="CT261" s="77" t="e">
        <f>IF(INDEX([2]pivotTable!AU$310:AU$615,MATCH(totalExpenditure!$A261,[2]pivotTable!$A$310:$A$615,0))/100*INDEX(gDP!BJ$6:BJ$271,MATCH(totalExpenditure!$A261,gDP!$B$6:$B$271))=0,"",INDEX([2]pivotTable!AU$310:AU$615,MATCH(totalExpenditure!$A261,[2]pivotTable!$A$310:$A$615,0))/100*INDEX(gDP!BJ$6:BJ$271,MATCH(totalExpenditure!$A261,gDP!$B$6:$B$271)))</f>
        <v>#N/A</v>
      </c>
      <c r="CU261" s="77" t="e">
        <f>IF(INDEX([2]pivotTable!AV$310:AV$615,MATCH(totalExpenditure!$A261,[2]pivotTable!$A$310:$A$615,0))/100*INDEX(gDP!BK$6:BK$271,MATCH(totalExpenditure!$A261,gDP!$B$6:$B$271))=0,"",INDEX([2]pivotTable!AV$310:AV$615,MATCH(totalExpenditure!$A261,[2]pivotTable!$A$310:$A$615,0))/100*INDEX(gDP!BK$6:BK$271,MATCH(totalExpenditure!$A261,gDP!$B$6:$B$271)))</f>
        <v>#N/A</v>
      </c>
      <c r="CV261" s="77" t="e">
        <f>IF(INDEX([2]pivotTable!AW$310:AW$615,MATCH(totalExpenditure!$A261,[2]pivotTable!$A$310:$A$615,0))/100*INDEX(gDP!BL$6:BL$271,MATCH(totalExpenditure!$A261,gDP!$B$6:$B$271))=0,"",INDEX([2]pivotTable!AW$310:AW$615,MATCH(totalExpenditure!$A261,[2]pivotTable!$A$310:$A$615,0))/100*INDEX(gDP!BL$6:BL$271,MATCH(totalExpenditure!$A261,gDP!$B$6:$B$271)))</f>
        <v>#N/A</v>
      </c>
      <c r="CW261" s="77" t="e">
        <f>IF(INDEX([2]pivotTable!AX$310:AX$615,MATCH(totalExpenditure!$A261,[2]pivotTable!$A$310:$A$615,0))/100*INDEX(gDP!BM$6:BM$271,MATCH(totalExpenditure!$A261,gDP!$B$6:$B$271))=0,"",INDEX([2]pivotTable!AX$310:AX$615,MATCH(totalExpenditure!$A261,[2]pivotTable!$A$310:$A$615,0))/100*INDEX(gDP!BM$6:BM$271,MATCH(totalExpenditure!$A261,gDP!$B$6:$B$271)))</f>
        <v>#N/A</v>
      </c>
      <c r="CX261" s="77" t="e">
        <f>IF(INDEX([2]pivotTable!AY$310:AY$615,MATCH(totalExpenditure!$A261,[2]pivotTable!$A$310:$A$615,0))/100*INDEX(gDP!BN$6:BN$271,MATCH(totalExpenditure!$A261,gDP!$B$6:$B$271))=0,"",INDEX([2]pivotTable!AY$310:AY$615,MATCH(totalExpenditure!$A261,[2]pivotTable!$A$310:$A$615,0))/100*INDEX(gDP!BN$6:BN$271,MATCH(totalExpenditure!$A261,gDP!$B$6:$B$271)))</f>
        <v>#N/A</v>
      </c>
      <c r="CY261" s="77" t="e">
        <f>IF(INDEX([2]pivotTable!AZ$310:AZ$615,MATCH(totalExpenditure!$A261,[2]pivotTable!$A$310:$A$615,0))/100*INDEX(gDP!BO$6:BO$271,MATCH(totalExpenditure!$A261,gDP!$B$6:$B$271))=0,"",INDEX([2]pivotTable!AZ$310:AZ$615,MATCH(totalExpenditure!$A261,[2]pivotTable!$A$310:$A$615,0))/100*INDEX(gDP!BO$6:BO$271,MATCH(totalExpenditure!$A261,gDP!$B$6:$B$271)))</f>
        <v>#N/A</v>
      </c>
      <c r="CZ261" s="77" t="e">
        <f>IF(B261="","",IF(BA261="","",B261-B261+INDEX(gDP!Q$6:Q$271,MATCH(totalExpenditure!$A261,gDP!$B$6:$B$271))))</f>
        <v>#N/A</v>
      </c>
      <c r="DA261" s="77" t="e">
        <f>IF(C261="","",IF(BB261="","",C261-C261+INDEX(gDP!R$6:R$271,MATCH(totalExpenditure!$A261,gDP!$B$6:$B$271))))</f>
        <v>#N/A</v>
      </c>
      <c r="DB261" s="77" t="e">
        <f>IF(D261="","",IF(BC261="","",D261-D261+INDEX(gDP!S$6:S$271,MATCH(totalExpenditure!$A261,gDP!$B$6:$B$271))))</f>
        <v>#N/A</v>
      </c>
      <c r="DC261" s="77" t="e">
        <f>IF(E261="","",IF(BD261="","",E261-E261+INDEX(gDP!T$6:T$271,MATCH(totalExpenditure!$A261,gDP!$B$6:$B$271))))</f>
        <v>#N/A</v>
      </c>
      <c r="DD261" s="77" t="e">
        <f>IF(F261="","",IF(BE261="","",F261-F261+INDEX(gDP!U$6:U$271,MATCH(totalExpenditure!$A261,gDP!$B$6:$B$271))))</f>
        <v>#N/A</v>
      </c>
      <c r="DE261" s="77" t="e">
        <f>IF(G261="","",IF(BF261="","",G261-G261+INDEX(gDP!V$6:V$271,MATCH(totalExpenditure!$A261,gDP!$B$6:$B$271))))</f>
        <v>#N/A</v>
      </c>
      <c r="DF261" s="77" t="e">
        <f>IF(H261="","",IF(BG261="","",H261-H261+INDEX(gDP!W$6:W$271,MATCH(totalExpenditure!$A261,gDP!$B$6:$B$271))))</f>
        <v>#N/A</v>
      </c>
      <c r="DG261" s="77" t="e">
        <f>IF(I261="","",IF(BH261="","",I261-I261+INDEX(gDP!X$6:X$271,MATCH(totalExpenditure!$A261,gDP!$B$6:$B$271))))</f>
        <v>#N/A</v>
      </c>
      <c r="DH261" s="77" t="e">
        <f>IF(J261="","",IF(BI261="","",J261-J261+INDEX(gDP!Y$6:Y$271,MATCH(totalExpenditure!$A261,gDP!$B$6:$B$271))))</f>
        <v>#N/A</v>
      </c>
      <c r="DI261" s="77" t="e">
        <f>IF(K261="","",IF(BJ261="","",K261-K261+INDEX(gDP!Z$6:Z$271,MATCH(totalExpenditure!$A261,gDP!$B$6:$B$271))))</f>
        <v>#N/A</v>
      </c>
      <c r="DJ261" s="77" t="e">
        <f>IF(L261="","",IF(BK261="","",L261-L261+INDEX(gDP!AA$6:AA$271,MATCH(totalExpenditure!$A261,gDP!$B$6:$B$271))))</f>
        <v>#N/A</v>
      </c>
      <c r="DK261" s="77" t="e">
        <f>IF(M261="","",IF(BL261="","",M261-M261+INDEX(gDP!AB$6:AB$271,MATCH(totalExpenditure!$A261,gDP!$B$6:$B$271))))</f>
        <v>#N/A</v>
      </c>
      <c r="DL261" s="77" t="e">
        <f>IF(N261="","",IF(BM261="","",N261-N261+INDEX(gDP!AC$6:AC$271,MATCH(totalExpenditure!$A261,gDP!$B$6:$B$271))))</f>
        <v>#N/A</v>
      </c>
      <c r="DM261" s="77" t="e">
        <f>IF(O261="","",IF(BN261="","",O261-O261+INDEX(gDP!AD$6:AD$271,MATCH(totalExpenditure!$A261,gDP!$B$6:$B$271))))</f>
        <v>#N/A</v>
      </c>
      <c r="DN261" s="77" t="e">
        <f>IF(P261="","",IF(BO261="","",P261-P261+INDEX(gDP!AE$6:AE$271,MATCH(totalExpenditure!$A261,gDP!$B$6:$B$271))))</f>
        <v>#N/A</v>
      </c>
      <c r="DO261" s="77" t="e">
        <f>IF(Q261="","",IF(BP261="","",Q261-Q261+INDEX(gDP!AF$6:AF$271,MATCH(totalExpenditure!$A261,gDP!$B$6:$B$271))))</f>
        <v>#N/A</v>
      </c>
      <c r="DP261" s="77" t="e">
        <f>IF(R261="","",IF(BQ261="","",R261-R261+INDEX(gDP!AG$6:AG$271,MATCH(totalExpenditure!$A261,gDP!$B$6:$B$271))))</f>
        <v>#N/A</v>
      </c>
      <c r="DQ261" s="77" t="e">
        <f>IF(S261="","",IF(BR261="","",S261-S261+INDEX(gDP!AH$6:AH$271,MATCH(totalExpenditure!$A261,gDP!$B$6:$B$271))))</f>
        <v>#N/A</v>
      </c>
      <c r="DR261" s="77" t="e">
        <f>IF(T261="","",IF(BS261="","",T261-T261+INDEX(gDP!AI$6:AI$271,MATCH(totalExpenditure!$A261,gDP!$B$6:$B$271))))</f>
        <v>#N/A</v>
      </c>
      <c r="DS261" s="77" t="e">
        <f>IF(U261="","",IF(BT261="","",U261-U261+INDEX(gDP!AJ$6:AJ$271,MATCH(totalExpenditure!$A261,gDP!$B$6:$B$271))))</f>
        <v>#N/A</v>
      </c>
      <c r="DT261" s="77" t="e">
        <f>IF(V261="","",IF(BU261="","",V261-V261+INDEX(gDP!AK$6:AK$271,MATCH(totalExpenditure!$A261,gDP!$B$6:$B$271))))</f>
        <v>#N/A</v>
      </c>
      <c r="DU261" s="77" t="e">
        <f>IF(W261="","",IF(BV261="","",W261-W261+INDEX(gDP!AL$6:AL$271,MATCH(totalExpenditure!$A261,gDP!$B$6:$B$271))))</f>
        <v>#N/A</v>
      </c>
      <c r="DV261" s="77" t="e">
        <f>IF(X261="","",IF(BW261="","",X261-X261+INDEX(gDP!AM$6:AM$271,MATCH(totalExpenditure!$A261,gDP!$B$6:$B$271))))</f>
        <v>#N/A</v>
      </c>
      <c r="DW261" s="77" t="e">
        <f>IF(Y261="","",IF(BX261="","",Y261-Y261+INDEX(gDP!AN$6:AN$271,MATCH(totalExpenditure!$A261,gDP!$B$6:$B$271))))</f>
        <v>#N/A</v>
      </c>
      <c r="DX261" s="77" t="e">
        <f>IF(Z261="","",IF(BY261="","",Z261-Z261+INDEX(gDP!AO$6:AO$271,MATCH(totalExpenditure!$A261,gDP!$B$6:$B$271))))</f>
        <v>#N/A</v>
      </c>
      <c r="DY261" s="77" t="e">
        <f>IF(AA261="","",IF(BZ261="","",AA261-AA261+INDEX(gDP!AP$6:AP$271,MATCH(totalExpenditure!$A261,gDP!$B$6:$B$271))))</f>
        <v>#N/A</v>
      </c>
      <c r="DZ261" s="77" t="e">
        <f>IF(AB261="","",IF(CA261="","",AB261-AB261+INDEX(gDP!AQ$6:AQ$271,MATCH(totalExpenditure!$A261,gDP!$B$6:$B$271))))</f>
        <v>#N/A</v>
      </c>
      <c r="EA261" s="77" t="e">
        <f>IF(AC261="","",IF(CB261="","",AC261-AC261+INDEX(gDP!AR$6:AR$271,MATCH(totalExpenditure!$A261,gDP!$B$6:$B$271))))</f>
        <v>#N/A</v>
      </c>
      <c r="EB261" s="77" t="e">
        <f>IF(AD261="","",IF(CC261="","",AD261-AD261+INDEX(gDP!AS$6:AS$271,MATCH(totalExpenditure!$A261,gDP!$B$6:$B$271))))</f>
        <v>#N/A</v>
      </c>
      <c r="EC261" s="77" t="e">
        <f>IF(AE261="","",IF(CD261="","",AE261-AE261+INDEX(gDP!AT$6:AT$271,MATCH(totalExpenditure!$A261,gDP!$B$6:$B$271))))</f>
        <v>#N/A</v>
      </c>
      <c r="ED261" s="77" t="e">
        <f>IF(AF261="","",IF(CE261="","",AF261-AF261+INDEX(gDP!AU$6:AU$271,MATCH(totalExpenditure!$A261,gDP!$B$6:$B$271))))</f>
        <v>#N/A</v>
      </c>
      <c r="EE261" s="77" t="e">
        <f>IF(AG261="","",IF(CF261="","",AG261-AG261+INDEX(gDP!AV$6:AV$271,MATCH(totalExpenditure!$A261,gDP!$B$6:$B$271))))</f>
        <v>#N/A</v>
      </c>
      <c r="EF261" s="77" t="e">
        <f>IF(AH261="","",IF(CG261="","",AH261-AH261+INDEX(gDP!AW$6:AW$271,MATCH(totalExpenditure!$A261,gDP!$B$6:$B$271))))</f>
        <v>#N/A</v>
      </c>
      <c r="EG261" s="77" t="e">
        <f>IF(AI261="","",IF(CH261="","",AI261-AI261+INDEX(gDP!AX$6:AX$271,MATCH(totalExpenditure!$A261,gDP!$B$6:$B$271))))</f>
        <v>#N/A</v>
      </c>
      <c r="EH261" s="77" t="e">
        <f>IF(AJ261="","",IF(CI261="","",AJ261-AJ261+INDEX(gDP!AY$6:AY$271,MATCH(totalExpenditure!$A261,gDP!$B$6:$B$271))))</f>
        <v>#N/A</v>
      </c>
      <c r="EI261" s="77" t="e">
        <f>IF(AK261="","",IF(CJ261="","",AK261-AK261+INDEX(gDP!AZ$6:AZ$271,MATCH(totalExpenditure!$A261,gDP!$B$6:$B$271))))</f>
        <v>#N/A</v>
      </c>
      <c r="EJ261" s="77" t="e">
        <f>IF(AL261="","",IF(CK261="","",AL261-AL261+INDEX(gDP!BA$6:BA$271,MATCH(totalExpenditure!$A261,gDP!$B$6:$B$271))))</f>
        <v>#N/A</v>
      </c>
      <c r="EK261" s="77" t="e">
        <f>IF(AM261="","",IF(CL261="","",AM261-AM261+INDEX(gDP!BB$6:BB$271,MATCH(totalExpenditure!$A261,gDP!$B$6:$B$271))))</f>
        <v>#N/A</v>
      </c>
      <c r="EL261" s="77" t="e">
        <f>IF(AN261="","",IF(CM261="","",AN261-AN261+INDEX(gDP!BC$6:BC$271,MATCH(totalExpenditure!$A261,gDP!$B$6:$B$271))))</f>
        <v>#N/A</v>
      </c>
      <c r="EM261" s="77" t="e">
        <f>IF(AO261="","",IF(CN261="","",AO261-AO261+INDEX(gDP!BD$6:BD$271,MATCH(totalExpenditure!$A261,gDP!$B$6:$B$271))))</f>
        <v>#N/A</v>
      </c>
      <c r="EN261" s="77" t="e">
        <f>IF(AP261="","",IF(CO261="","",AP261-AP261+INDEX(gDP!BE$6:BE$271,MATCH(totalExpenditure!$A261,gDP!$B$6:$B$271))))</f>
        <v>#N/A</v>
      </c>
      <c r="EO261" s="77" t="e">
        <f>IF(AQ261="","",IF(CP261="","",AQ261-AQ261+INDEX(gDP!BF$6:BF$271,MATCH(totalExpenditure!$A261,gDP!$B$6:$B$271))))</f>
        <v>#N/A</v>
      </c>
      <c r="EP261" s="77" t="e">
        <f>IF(AR261="","",IF(CQ261="","",AR261-AR261+INDEX(gDP!BG$6:BG$271,MATCH(totalExpenditure!$A261,gDP!$B$6:$B$271))))</f>
        <v>#N/A</v>
      </c>
      <c r="EQ261" s="77" t="e">
        <f>IF(AS261="","",IF(CR261="","",AS261-AS261+INDEX(gDP!BH$6:BH$271,MATCH(totalExpenditure!$A261,gDP!$B$6:$B$271))))</f>
        <v>#N/A</v>
      </c>
      <c r="ER261" s="77" t="e">
        <f>IF(AT261="","",IF(CS261="","",AT261-AT261+INDEX(gDP!BI$6:BI$271,MATCH(totalExpenditure!$A261,gDP!$B$6:$B$271))))</f>
        <v>#N/A</v>
      </c>
      <c r="ES261" s="77" t="e">
        <f>IF(AU261="","",IF(CT261="","",AU261-AU261+INDEX(gDP!BJ$6:BJ$271,MATCH(totalExpenditure!$A261,gDP!$B$6:$B$271))))</f>
        <v>#N/A</v>
      </c>
      <c r="ET261" s="77" t="e">
        <f>IF(AV261="","",IF(CU261="","",AV261-AV261+INDEX(gDP!BK$6:BK$271,MATCH(totalExpenditure!$A261,gDP!$B$6:$B$271))))</f>
        <v>#N/A</v>
      </c>
      <c r="EU261" s="77" t="e">
        <f>IF(AW261="","",IF(CV261="","",AW261-AW261+INDEX(gDP!BL$6:BL$271,MATCH(totalExpenditure!$A261,gDP!$B$6:$B$271))))</f>
        <v>#N/A</v>
      </c>
      <c r="EV261" s="77" t="e">
        <f>IF(AX261="","",IF(CW261="","",AX261-AX261+INDEX(gDP!BM$6:BM$271,MATCH(totalExpenditure!$A261,gDP!$B$6:$B$271))))</f>
        <v>#N/A</v>
      </c>
      <c r="EW261" s="77" t="e">
        <f>IF(AY261="","",IF(CX261="","",AY261-AY261+INDEX(gDP!BN$6:BN$271,MATCH(totalExpenditure!$A261,gDP!$B$6:$B$271))))</f>
        <v>#N/A</v>
      </c>
      <c r="EX261" s="77" t="e">
        <f>IF(AZ261="","",IF(CY261="","",AZ261-AZ261+INDEX(gDP!BO$6:BO$271,MATCH(totalExpenditure!$A261,gDP!$B$6:$B$271))))</f>
        <v>#N/A</v>
      </c>
    </row>
    <row r="262" spans="1:154" x14ac:dyDescent="0.35">
      <c r="A262" t="s">
        <v>733</v>
      </c>
      <c r="B262" s="77" t="e">
        <f>IF(INDEX([2]pivotTable!B$3:B$308,MATCH(totalExpenditure!$A262,[2]pivotTable!$A$3:$A$308,0))/100*INDEX(gDP!Q$6:Q$271,MATCH(totalExpenditure!$A262,gDP!$B$6:$B$271))=0,"",INDEX([2]pivotTable!B$3:B$308,MATCH(totalExpenditure!$A262,[2]pivotTable!$A$3:$A$308,0))/100*INDEX(gDP!Q$6:Q$271,MATCH(totalExpenditure!$A262,gDP!$B$6:$B$271)))</f>
        <v>#N/A</v>
      </c>
      <c r="C262" s="77" t="e">
        <f>IF(INDEX([2]pivotTable!C$3:C$308,MATCH(totalExpenditure!$A262,[2]pivotTable!$A$3:$A$308,0))/100*INDEX(gDP!R$6:R$271,MATCH(totalExpenditure!$A262,gDP!$B$6:$B$271))=0,"",INDEX([2]pivotTable!C$3:C$308,MATCH(totalExpenditure!$A262,[2]pivotTable!$A$3:$A$308,0))/100*INDEX(gDP!R$6:R$271,MATCH(totalExpenditure!$A262,gDP!$B$6:$B$271)))</f>
        <v>#N/A</v>
      </c>
      <c r="D262" s="77" t="e">
        <f>IF(INDEX([2]pivotTable!D$3:D$308,MATCH(totalExpenditure!$A262,[2]pivotTable!$A$3:$A$308,0))/100*INDEX(gDP!S$6:S$271,MATCH(totalExpenditure!$A262,gDP!$B$6:$B$271))=0,"",INDEX([2]pivotTable!D$3:D$308,MATCH(totalExpenditure!$A262,[2]pivotTable!$A$3:$A$308,0))/100*INDEX(gDP!S$6:S$271,MATCH(totalExpenditure!$A262,gDP!$B$6:$B$271)))</f>
        <v>#N/A</v>
      </c>
      <c r="E262" s="77" t="e">
        <f>IF(INDEX([2]pivotTable!E$3:E$308,MATCH(totalExpenditure!$A262,[2]pivotTable!$A$3:$A$308,0))/100*INDEX(gDP!T$6:T$271,MATCH(totalExpenditure!$A262,gDP!$B$6:$B$271))=0,"",INDEX([2]pivotTable!E$3:E$308,MATCH(totalExpenditure!$A262,[2]pivotTable!$A$3:$A$308,0))/100*INDEX(gDP!T$6:T$271,MATCH(totalExpenditure!$A262,gDP!$B$6:$B$271)))</f>
        <v>#N/A</v>
      </c>
      <c r="F262" s="77" t="e">
        <f>IF(INDEX([2]pivotTable!F$3:F$308,MATCH(totalExpenditure!$A262,[2]pivotTable!$A$3:$A$308,0))/100*INDEX(gDP!U$6:U$271,MATCH(totalExpenditure!$A262,gDP!$B$6:$B$271))=0,"",INDEX([2]pivotTable!F$3:F$308,MATCH(totalExpenditure!$A262,[2]pivotTable!$A$3:$A$308,0))/100*INDEX(gDP!U$6:U$271,MATCH(totalExpenditure!$A262,gDP!$B$6:$B$271)))</f>
        <v>#N/A</v>
      </c>
      <c r="G262" s="77" t="e">
        <f>IF(INDEX([2]pivotTable!G$3:G$308,MATCH(totalExpenditure!$A262,[2]pivotTable!$A$3:$A$308,0))/100*INDEX(gDP!V$6:V$271,MATCH(totalExpenditure!$A262,gDP!$B$6:$B$271))=0,"",INDEX([2]pivotTable!G$3:G$308,MATCH(totalExpenditure!$A262,[2]pivotTable!$A$3:$A$308,0))/100*INDEX(gDP!V$6:V$271,MATCH(totalExpenditure!$A262,gDP!$B$6:$B$271)))</f>
        <v>#N/A</v>
      </c>
      <c r="H262" s="77" t="e">
        <f>IF(INDEX([2]pivotTable!H$3:H$308,MATCH(totalExpenditure!$A262,[2]pivotTable!$A$3:$A$308,0))/100*INDEX(gDP!W$6:W$271,MATCH(totalExpenditure!$A262,gDP!$B$6:$B$271))=0,"",INDEX([2]pivotTable!H$3:H$308,MATCH(totalExpenditure!$A262,[2]pivotTable!$A$3:$A$308,0))/100*INDEX(gDP!W$6:W$271,MATCH(totalExpenditure!$A262,gDP!$B$6:$B$271)))</f>
        <v>#N/A</v>
      </c>
      <c r="I262" s="77" t="e">
        <f>IF(INDEX([2]pivotTable!I$3:I$308,MATCH(totalExpenditure!$A262,[2]pivotTable!$A$3:$A$308,0))/100*INDEX(gDP!X$6:X$271,MATCH(totalExpenditure!$A262,gDP!$B$6:$B$271))=0,"",INDEX([2]pivotTable!I$3:I$308,MATCH(totalExpenditure!$A262,[2]pivotTable!$A$3:$A$308,0))/100*INDEX(gDP!X$6:X$271,MATCH(totalExpenditure!$A262,gDP!$B$6:$B$271)))</f>
        <v>#N/A</v>
      </c>
      <c r="J262" s="77" t="e">
        <f>IF(INDEX([2]pivotTable!J$3:J$308,MATCH(totalExpenditure!$A262,[2]pivotTable!$A$3:$A$308,0))/100*INDEX(gDP!Y$6:Y$271,MATCH(totalExpenditure!$A262,gDP!$B$6:$B$271))=0,"",INDEX([2]pivotTable!J$3:J$308,MATCH(totalExpenditure!$A262,[2]pivotTable!$A$3:$A$308,0))/100*INDEX(gDP!Y$6:Y$271,MATCH(totalExpenditure!$A262,gDP!$B$6:$B$271)))</f>
        <v>#N/A</v>
      </c>
      <c r="K262" s="77" t="e">
        <f>IF(INDEX([2]pivotTable!K$3:K$308,MATCH(totalExpenditure!$A262,[2]pivotTable!$A$3:$A$308,0))/100*INDEX(gDP!Z$6:Z$271,MATCH(totalExpenditure!$A262,gDP!$B$6:$B$271))=0,"",INDEX([2]pivotTable!K$3:K$308,MATCH(totalExpenditure!$A262,[2]pivotTable!$A$3:$A$308,0))/100*INDEX(gDP!Z$6:Z$271,MATCH(totalExpenditure!$A262,gDP!$B$6:$B$271)))</f>
        <v>#N/A</v>
      </c>
      <c r="L262" s="77" t="e">
        <f>IF(INDEX([2]pivotTable!L$3:L$308,MATCH(totalExpenditure!$A262,[2]pivotTable!$A$3:$A$308,0))/100*INDEX(gDP!AA$6:AA$271,MATCH(totalExpenditure!$A262,gDP!$B$6:$B$271))=0,"",INDEX([2]pivotTable!L$3:L$308,MATCH(totalExpenditure!$A262,[2]pivotTable!$A$3:$A$308,0))/100*INDEX(gDP!AA$6:AA$271,MATCH(totalExpenditure!$A262,gDP!$B$6:$B$271)))</f>
        <v>#N/A</v>
      </c>
      <c r="M262" s="77" t="e">
        <f>IF(INDEX([2]pivotTable!M$3:M$308,MATCH(totalExpenditure!$A262,[2]pivotTable!$A$3:$A$308,0))/100*INDEX(gDP!AB$6:AB$271,MATCH(totalExpenditure!$A262,gDP!$B$6:$B$271))=0,"",INDEX([2]pivotTable!M$3:M$308,MATCH(totalExpenditure!$A262,[2]pivotTable!$A$3:$A$308,0))/100*INDEX(gDP!AB$6:AB$271,MATCH(totalExpenditure!$A262,gDP!$B$6:$B$271)))</f>
        <v>#N/A</v>
      </c>
      <c r="N262" s="77" t="e">
        <f>IF(INDEX([2]pivotTable!N$3:N$308,MATCH(totalExpenditure!$A262,[2]pivotTable!$A$3:$A$308,0))/100*INDEX(gDP!AC$6:AC$271,MATCH(totalExpenditure!$A262,gDP!$B$6:$B$271))=0,"",INDEX([2]pivotTable!N$3:N$308,MATCH(totalExpenditure!$A262,[2]pivotTable!$A$3:$A$308,0))/100*INDEX(gDP!AC$6:AC$271,MATCH(totalExpenditure!$A262,gDP!$B$6:$B$271)))</f>
        <v>#N/A</v>
      </c>
      <c r="O262" s="77" t="e">
        <f>IF(INDEX([2]pivotTable!O$3:O$308,MATCH(totalExpenditure!$A262,[2]pivotTable!$A$3:$A$308,0))/100*INDEX(gDP!AD$6:AD$271,MATCH(totalExpenditure!$A262,gDP!$B$6:$B$271))=0,"",INDEX([2]pivotTable!O$3:O$308,MATCH(totalExpenditure!$A262,[2]pivotTable!$A$3:$A$308,0))/100*INDEX(gDP!AD$6:AD$271,MATCH(totalExpenditure!$A262,gDP!$B$6:$B$271)))</f>
        <v>#N/A</v>
      </c>
      <c r="P262" s="77" t="e">
        <f>IF(INDEX([2]pivotTable!P$3:P$308,MATCH(totalExpenditure!$A262,[2]pivotTable!$A$3:$A$308,0))/100*INDEX(gDP!AE$6:AE$271,MATCH(totalExpenditure!$A262,gDP!$B$6:$B$271))=0,"",INDEX([2]pivotTable!P$3:P$308,MATCH(totalExpenditure!$A262,[2]pivotTable!$A$3:$A$308,0))/100*INDEX(gDP!AE$6:AE$271,MATCH(totalExpenditure!$A262,gDP!$B$6:$B$271)))</f>
        <v>#N/A</v>
      </c>
      <c r="Q262" s="77" t="e">
        <f>IF(INDEX([2]pivotTable!Q$3:Q$308,MATCH(totalExpenditure!$A262,[2]pivotTable!$A$3:$A$308,0))/100*INDEX(gDP!AF$6:AF$271,MATCH(totalExpenditure!$A262,gDP!$B$6:$B$271))=0,"",INDEX([2]pivotTable!Q$3:Q$308,MATCH(totalExpenditure!$A262,[2]pivotTable!$A$3:$A$308,0))/100*INDEX(gDP!AF$6:AF$271,MATCH(totalExpenditure!$A262,gDP!$B$6:$B$271)))</f>
        <v>#N/A</v>
      </c>
      <c r="R262" s="77" t="e">
        <f>IF(INDEX([2]pivotTable!R$3:R$308,MATCH(totalExpenditure!$A262,[2]pivotTable!$A$3:$A$308,0))/100*INDEX(gDP!AG$6:AG$271,MATCH(totalExpenditure!$A262,gDP!$B$6:$B$271))=0,"",INDEX([2]pivotTable!R$3:R$308,MATCH(totalExpenditure!$A262,[2]pivotTable!$A$3:$A$308,0))/100*INDEX(gDP!AG$6:AG$271,MATCH(totalExpenditure!$A262,gDP!$B$6:$B$271)))</f>
        <v>#N/A</v>
      </c>
      <c r="S262" s="77" t="e">
        <f>IF(INDEX([2]pivotTable!S$3:S$308,MATCH(totalExpenditure!$A262,[2]pivotTable!$A$3:$A$308,0))/100*INDEX(gDP!AH$6:AH$271,MATCH(totalExpenditure!$A262,gDP!$B$6:$B$271))=0,"",INDEX([2]pivotTable!S$3:S$308,MATCH(totalExpenditure!$A262,[2]pivotTable!$A$3:$A$308,0))/100*INDEX(gDP!AH$6:AH$271,MATCH(totalExpenditure!$A262,gDP!$B$6:$B$271)))</f>
        <v>#N/A</v>
      </c>
      <c r="T262" s="77" t="e">
        <f>IF(INDEX([2]pivotTable!T$3:T$308,MATCH(totalExpenditure!$A262,[2]pivotTable!$A$3:$A$308,0))/100*INDEX(gDP!AI$6:AI$271,MATCH(totalExpenditure!$A262,gDP!$B$6:$B$271))=0,"",INDEX([2]pivotTable!T$3:T$308,MATCH(totalExpenditure!$A262,[2]pivotTable!$A$3:$A$308,0))/100*INDEX(gDP!AI$6:AI$271,MATCH(totalExpenditure!$A262,gDP!$B$6:$B$271)))</f>
        <v>#N/A</v>
      </c>
      <c r="U262" s="77" t="e">
        <f>IF(INDEX([2]pivotTable!U$3:U$308,MATCH(totalExpenditure!$A262,[2]pivotTable!$A$3:$A$308,0))/100*INDEX(gDP!AJ$6:AJ$271,MATCH(totalExpenditure!$A262,gDP!$B$6:$B$271))=0,"",INDEX([2]pivotTable!U$3:U$308,MATCH(totalExpenditure!$A262,[2]pivotTable!$A$3:$A$308,0))/100*INDEX(gDP!AJ$6:AJ$271,MATCH(totalExpenditure!$A262,gDP!$B$6:$B$271)))</f>
        <v>#N/A</v>
      </c>
      <c r="V262" s="77" t="e">
        <f>IF(INDEX([2]pivotTable!V$3:V$308,MATCH(totalExpenditure!$A262,[2]pivotTable!$A$3:$A$308,0))/100*INDEX(gDP!AK$6:AK$271,MATCH(totalExpenditure!$A262,gDP!$B$6:$B$271))=0,"",INDEX([2]pivotTable!V$3:V$308,MATCH(totalExpenditure!$A262,[2]pivotTable!$A$3:$A$308,0))/100*INDEX(gDP!AK$6:AK$271,MATCH(totalExpenditure!$A262,gDP!$B$6:$B$271)))</f>
        <v>#N/A</v>
      </c>
      <c r="W262" s="77" t="e">
        <f>IF(INDEX([2]pivotTable!W$3:W$308,MATCH(totalExpenditure!$A262,[2]pivotTable!$A$3:$A$308,0))/100*INDEX(gDP!AL$6:AL$271,MATCH(totalExpenditure!$A262,gDP!$B$6:$B$271))=0,"",INDEX([2]pivotTable!W$3:W$308,MATCH(totalExpenditure!$A262,[2]pivotTable!$A$3:$A$308,0))/100*INDEX(gDP!AL$6:AL$271,MATCH(totalExpenditure!$A262,gDP!$B$6:$B$271)))</f>
        <v>#N/A</v>
      </c>
      <c r="X262" s="77" t="e">
        <f>IF(INDEX([2]pivotTable!X$3:X$308,MATCH(totalExpenditure!$A262,[2]pivotTable!$A$3:$A$308,0))/100*INDEX(gDP!AM$6:AM$271,MATCH(totalExpenditure!$A262,gDP!$B$6:$B$271))=0,"",INDEX([2]pivotTable!X$3:X$308,MATCH(totalExpenditure!$A262,[2]pivotTable!$A$3:$A$308,0))/100*INDEX(gDP!AM$6:AM$271,MATCH(totalExpenditure!$A262,gDP!$B$6:$B$271)))</f>
        <v>#N/A</v>
      </c>
      <c r="Y262" s="77" t="e">
        <f>IF(INDEX([2]pivotTable!Y$3:Y$308,MATCH(totalExpenditure!$A262,[2]pivotTable!$A$3:$A$308,0))/100*INDEX(gDP!AN$6:AN$271,MATCH(totalExpenditure!$A262,gDP!$B$6:$B$271))=0,"",INDEX([2]pivotTable!Y$3:Y$308,MATCH(totalExpenditure!$A262,[2]pivotTable!$A$3:$A$308,0))/100*INDEX(gDP!AN$6:AN$271,MATCH(totalExpenditure!$A262,gDP!$B$6:$B$271)))</f>
        <v>#N/A</v>
      </c>
      <c r="Z262" s="77" t="e">
        <f>IF(INDEX([2]pivotTable!Z$3:Z$308,MATCH(totalExpenditure!$A262,[2]pivotTable!$A$3:$A$308,0))/100*INDEX(gDP!AO$6:AO$271,MATCH(totalExpenditure!$A262,gDP!$B$6:$B$271))=0,"",INDEX([2]pivotTable!Z$3:Z$308,MATCH(totalExpenditure!$A262,[2]pivotTable!$A$3:$A$308,0))/100*INDEX(gDP!AO$6:AO$271,MATCH(totalExpenditure!$A262,gDP!$B$6:$B$271)))</f>
        <v>#N/A</v>
      </c>
      <c r="AA262" s="77" t="e">
        <f>IF(INDEX([2]pivotTable!AA$3:AA$308,MATCH(totalExpenditure!$A262,[2]pivotTable!$A$3:$A$308,0))/100*INDEX(gDP!AP$6:AP$271,MATCH(totalExpenditure!$A262,gDP!$B$6:$B$271))=0,"",INDEX([2]pivotTable!AA$3:AA$308,MATCH(totalExpenditure!$A262,[2]pivotTable!$A$3:$A$308,0))/100*INDEX(gDP!AP$6:AP$271,MATCH(totalExpenditure!$A262,gDP!$B$6:$B$271)))</f>
        <v>#N/A</v>
      </c>
      <c r="AB262" s="77" t="e">
        <f>IF(INDEX([2]pivotTable!AB$3:AB$308,MATCH(totalExpenditure!$A262,[2]pivotTable!$A$3:$A$308,0))/100*INDEX(gDP!AQ$6:AQ$271,MATCH(totalExpenditure!$A262,gDP!$B$6:$B$271))=0,"",INDEX([2]pivotTable!AB$3:AB$308,MATCH(totalExpenditure!$A262,[2]pivotTable!$A$3:$A$308,0))/100*INDEX(gDP!AQ$6:AQ$271,MATCH(totalExpenditure!$A262,gDP!$B$6:$B$271)))</f>
        <v>#N/A</v>
      </c>
      <c r="AC262" s="77" t="e">
        <f>IF(INDEX([2]pivotTable!AC$3:AC$308,MATCH(totalExpenditure!$A262,[2]pivotTable!$A$3:$A$308,0))/100*INDEX(gDP!AR$6:AR$271,MATCH(totalExpenditure!$A262,gDP!$B$6:$B$271))=0,"",INDEX([2]pivotTable!AC$3:AC$308,MATCH(totalExpenditure!$A262,[2]pivotTable!$A$3:$A$308,0))/100*INDEX(gDP!AR$6:AR$271,MATCH(totalExpenditure!$A262,gDP!$B$6:$B$271)))</f>
        <v>#N/A</v>
      </c>
      <c r="AD262" s="77" t="e">
        <f>IF(INDEX([2]pivotTable!AD$3:AD$308,MATCH(totalExpenditure!$A262,[2]pivotTable!$A$3:$A$308,0))/100*INDEX(gDP!AS$6:AS$271,MATCH(totalExpenditure!$A262,gDP!$B$6:$B$271))=0,"",INDEX([2]pivotTable!AD$3:AD$308,MATCH(totalExpenditure!$A262,[2]pivotTable!$A$3:$A$308,0))/100*INDEX(gDP!AS$6:AS$271,MATCH(totalExpenditure!$A262,gDP!$B$6:$B$271)))</f>
        <v>#N/A</v>
      </c>
      <c r="AE262" s="77" t="e">
        <f>IF(INDEX([2]pivotTable!AE$3:AE$308,MATCH(totalExpenditure!$A262,[2]pivotTable!$A$3:$A$308,0))/100*INDEX(gDP!AT$6:AT$271,MATCH(totalExpenditure!$A262,gDP!$B$6:$B$271))=0,"",INDEX([2]pivotTable!AE$3:AE$308,MATCH(totalExpenditure!$A262,[2]pivotTable!$A$3:$A$308,0))/100*INDEX(gDP!AT$6:AT$271,MATCH(totalExpenditure!$A262,gDP!$B$6:$B$271)))</f>
        <v>#N/A</v>
      </c>
      <c r="AF262" s="77" t="e">
        <f>IF(INDEX([2]pivotTable!AF$3:AF$308,MATCH(totalExpenditure!$A262,[2]pivotTable!$A$3:$A$308,0))/100*INDEX(gDP!AU$6:AU$271,MATCH(totalExpenditure!$A262,gDP!$B$6:$B$271))=0,"",INDEX([2]pivotTable!AF$3:AF$308,MATCH(totalExpenditure!$A262,[2]pivotTable!$A$3:$A$308,0))/100*INDEX(gDP!AU$6:AU$271,MATCH(totalExpenditure!$A262,gDP!$B$6:$B$271)))</f>
        <v>#N/A</v>
      </c>
      <c r="AG262" s="77" t="e">
        <f>IF(INDEX([2]pivotTable!AG$3:AG$308,MATCH(totalExpenditure!$A262,[2]pivotTable!$A$3:$A$308,0))/100*INDEX(gDP!AV$6:AV$271,MATCH(totalExpenditure!$A262,gDP!$B$6:$B$271))=0,"",INDEX([2]pivotTable!AG$3:AG$308,MATCH(totalExpenditure!$A262,[2]pivotTable!$A$3:$A$308,0))/100*INDEX(gDP!AV$6:AV$271,MATCH(totalExpenditure!$A262,gDP!$B$6:$B$271)))</f>
        <v>#N/A</v>
      </c>
      <c r="AH262" s="77" t="e">
        <f>IF(INDEX([2]pivotTable!AH$3:AH$308,MATCH(totalExpenditure!$A262,[2]pivotTable!$A$3:$A$308,0))/100*INDEX(gDP!AW$6:AW$271,MATCH(totalExpenditure!$A262,gDP!$B$6:$B$271))=0,"",INDEX([2]pivotTable!AH$3:AH$308,MATCH(totalExpenditure!$A262,[2]pivotTable!$A$3:$A$308,0))/100*INDEX(gDP!AW$6:AW$271,MATCH(totalExpenditure!$A262,gDP!$B$6:$B$271)))</f>
        <v>#N/A</v>
      </c>
      <c r="AI262" s="77" t="e">
        <f>IF(INDEX([2]pivotTable!AI$3:AI$308,MATCH(totalExpenditure!$A262,[2]pivotTable!$A$3:$A$308,0))/100*INDEX(gDP!AX$6:AX$271,MATCH(totalExpenditure!$A262,gDP!$B$6:$B$271))=0,"",INDEX([2]pivotTable!AI$3:AI$308,MATCH(totalExpenditure!$A262,[2]pivotTable!$A$3:$A$308,0))/100*INDEX(gDP!AX$6:AX$271,MATCH(totalExpenditure!$A262,gDP!$B$6:$B$271)))</f>
        <v>#N/A</v>
      </c>
      <c r="AJ262" s="77" t="e">
        <f>IF(INDEX([2]pivotTable!AJ$3:AJ$308,MATCH(totalExpenditure!$A262,[2]pivotTable!$A$3:$A$308,0))/100*INDEX(gDP!AY$6:AY$271,MATCH(totalExpenditure!$A262,gDP!$B$6:$B$271))=0,"",INDEX([2]pivotTable!AJ$3:AJ$308,MATCH(totalExpenditure!$A262,[2]pivotTable!$A$3:$A$308,0))/100*INDEX(gDP!AY$6:AY$271,MATCH(totalExpenditure!$A262,gDP!$B$6:$B$271)))</f>
        <v>#N/A</v>
      </c>
      <c r="AK262" s="77" t="e">
        <f>IF(INDEX([2]pivotTable!AK$3:AK$308,MATCH(totalExpenditure!$A262,[2]pivotTable!$A$3:$A$308,0))/100*INDEX(gDP!AZ$6:AZ$271,MATCH(totalExpenditure!$A262,gDP!$B$6:$B$271))=0,"",INDEX([2]pivotTable!AK$3:AK$308,MATCH(totalExpenditure!$A262,[2]pivotTable!$A$3:$A$308,0))/100*INDEX(gDP!AZ$6:AZ$271,MATCH(totalExpenditure!$A262,gDP!$B$6:$B$271)))</f>
        <v>#N/A</v>
      </c>
      <c r="AL262" s="77" t="e">
        <f>IF(INDEX([2]pivotTable!AL$3:AL$308,MATCH(totalExpenditure!$A262,[2]pivotTable!$A$3:$A$308,0))/100*INDEX(gDP!BA$6:BA$271,MATCH(totalExpenditure!$A262,gDP!$B$6:$B$271))=0,"",INDEX([2]pivotTable!AL$3:AL$308,MATCH(totalExpenditure!$A262,[2]pivotTable!$A$3:$A$308,0))/100*INDEX(gDP!BA$6:BA$271,MATCH(totalExpenditure!$A262,gDP!$B$6:$B$271)))</f>
        <v>#N/A</v>
      </c>
      <c r="AM262" s="77" t="e">
        <f>IF(INDEX([2]pivotTable!AM$3:AM$308,MATCH(totalExpenditure!$A262,[2]pivotTable!$A$3:$A$308,0))/100*INDEX(gDP!BB$6:BB$271,MATCH(totalExpenditure!$A262,gDP!$B$6:$B$271))=0,"",INDEX([2]pivotTable!AM$3:AM$308,MATCH(totalExpenditure!$A262,[2]pivotTable!$A$3:$A$308,0))/100*INDEX(gDP!BB$6:BB$271,MATCH(totalExpenditure!$A262,gDP!$B$6:$B$271)))</f>
        <v>#N/A</v>
      </c>
      <c r="AN262" s="77" t="e">
        <f>IF(INDEX([2]pivotTable!AN$3:AN$308,MATCH(totalExpenditure!$A262,[2]pivotTable!$A$3:$A$308,0))/100*INDEX(gDP!BC$6:BC$271,MATCH(totalExpenditure!$A262,gDP!$B$6:$B$271))=0,"",INDEX([2]pivotTable!AN$3:AN$308,MATCH(totalExpenditure!$A262,[2]pivotTable!$A$3:$A$308,0))/100*INDEX(gDP!BC$6:BC$271,MATCH(totalExpenditure!$A262,gDP!$B$6:$B$271)))</f>
        <v>#N/A</v>
      </c>
      <c r="AO262" s="77" t="e">
        <f>IF(INDEX([2]pivotTable!AO$3:AO$308,MATCH(totalExpenditure!$A262,[2]pivotTable!$A$3:$A$308,0))/100*INDEX(gDP!BD$6:BD$271,MATCH(totalExpenditure!$A262,gDP!$B$6:$B$271))=0,"",INDEX([2]pivotTable!AO$3:AO$308,MATCH(totalExpenditure!$A262,[2]pivotTable!$A$3:$A$308,0))/100*INDEX(gDP!BD$6:BD$271,MATCH(totalExpenditure!$A262,gDP!$B$6:$B$271)))</f>
        <v>#N/A</v>
      </c>
      <c r="AP262" s="77" t="e">
        <f>IF(INDEX([2]pivotTable!AP$3:AP$308,MATCH(totalExpenditure!$A262,[2]pivotTable!$A$3:$A$308,0))/100*INDEX(gDP!BE$6:BE$271,MATCH(totalExpenditure!$A262,gDP!$B$6:$B$271))=0,"",INDEX([2]pivotTable!AP$3:AP$308,MATCH(totalExpenditure!$A262,[2]pivotTable!$A$3:$A$308,0))/100*INDEX(gDP!BE$6:BE$271,MATCH(totalExpenditure!$A262,gDP!$B$6:$B$271)))</f>
        <v>#N/A</v>
      </c>
      <c r="AQ262" s="77" t="e">
        <f>IF(INDEX([2]pivotTable!AQ$3:AQ$308,MATCH(totalExpenditure!$A262,[2]pivotTable!$A$3:$A$308,0))/100*INDEX(gDP!BF$6:BF$271,MATCH(totalExpenditure!$A262,gDP!$B$6:$B$271))=0,"",INDEX([2]pivotTable!AQ$3:AQ$308,MATCH(totalExpenditure!$A262,[2]pivotTable!$A$3:$A$308,0))/100*INDEX(gDP!BF$6:BF$271,MATCH(totalExpenditure!$A262,gDP!$B$6:$B$271)))</f>
        <v>#N/A</v>
      </c>
      <c r="AR262" s="77" t="e">
        <f>IF(INDEX([2]pivotTable!AR$3:AR$308,MATCH(totalExpenditure!$A262,[2]pivotTable!$A$3:$A$308,0))/100*INDEX(gDP!BG$6:BG$271,MATCH(totalExpenditure!$A262,gDP!$B$6:$B$271))=0,"",INDEX([2]pivotTable!AR$3:AR$308,MATCH(totalExpenditure!$A262,[2]pivotTable!$A$3:$A$308,0))/100*INDEX(gDP!BG$6:BG$271,MATCH(totalExpenditure!$A262,gDP!$B$6:$B$271)))</f>
        <v>#N/A</v>
      </c>
      <c r="AS262" s="77" t="e">
        <f>IF(INDEX([2]pivotTable!AS$3:AS$308,MATCH(totalExpenditure!$A262,[2]pivotTable!$A$3:$A$308,0))/100*INDEX(gDP!BH$6:BH$271,MATCH(totalExpenditure!$A262,gDP!$B$6:$B$271))=0,"",INDEX([2]pivotTable!AS$3:AS$308,MATCH(totalExpenditure!$A262,[2]pivotTable!$A$3:$A$308,0))/100*INDEX(gDP!BH$6:BH$271,MATCH(totalExpenditure!$A262,gDP!$B$6:$B$271)))</f>
        <v>#N/A</v>
      </c>
      <c r="AT262" s="77" t="e">
        <f>IF(INDEX([2]pivotTable!AT$3:AT$308,MATCH(totalExpenditure!$A262,[2]pivotTable!$A$3:$A$308,0))/100*INDEX(gDP!BI$6:BI$271,MATCH(totalExpenditure!$A262,gDP!$B$6:$B$271))=0,"",INDEX([2]pivotTable!AT$3:AT$308,MATCH(totalExpenditure!$A262,[2]pivotTable!$A$3:$A$308,0))/100*INDEX(gDP!BI$6:BI$271,MATCH(totalExpenditure!$A262,gDP!$B$6:$B$271)))</f>
        <v>#N/A</v>
      </c>
      <c r="AU262" s="77" t="e">
        <f>IF(INDEX([2]pivotTable!AU$3:AU$308,MATCH(totalExpenditure!$A262,[2]pivotTable!$A$3:$A$308,0))/100*INDEX(gDP!BJ$6:BJ$271,MATCH(totalExpenditure!$A262,gDP!$B$6:$B$271))=0,"",INDEX([2]pivotTable!AU$3:AU$308,MATCH(totalExpenditure!$A262,[2]pivotTable!$A$3:$A$308,0))/100*INDEX(gDP!BJ$6:BJ$271,MATCH(totalExpenditure!$A262,gDP!$B$6:$B$271)))</f>
        <v>#N/A</v>
      </c>
      <c r="AV262" s="77" t="e">
        <f>IF(INDEX([2]pivotTable!AV$3:AV$308,MATCH(totalExpenditure!$A262,[2]pivotTable!$A$3:$A$308,0))/100*INDEX(gDP!BK$6:BK$271,MATCH(totalExpenditure!$A262,gDP!$B$6:$B$271))=0,"",INDEX([2]pivotTable!AV$3:AV$308,MATCH(totalExpenditure!$A262,[2]pivotTable!$A$3:$A$308,0))/100*INDEX(gDP!BK$6:BK$271,MATCH(totalExpenditure!$A262,gDP!$B$6:$B$271)))</f>
        <v>#N/A</v>
      </c>
      <c r="AW262" s="77" t="e">
        <f>IF(INDEX([2]pivotTable!AW$3:AW$308,MATCH(totalExpenditure!$A262,[2]pivotTable!$A$3:$A$308,0))/100*INDEX(gDP!BL$6:BL$271,MATCH(totalExpenditure!$A262,gDP!$B$6:$B$271))=0,"",INDEX([2]pivotTable!AW$3:AW$308,MATCH(totalExpenditure!$A262,[2]pivotTable!$A$3:$A$308,0))/100*INDEX(gDP!BL$6:BL$271,MATCH(totalExpenditure!$A262,gDP!$B$6:$B$271)))</f>
        <v>#N/A</v>
      </c>
      <c r="AX262" s="77" t="e">
        <f>IF(INDEX([2]pivotTable!AX$3:AX$308,MATCH(totalExpenditure!$A262,[2]pivotTable!$A$3:$A$308,0))/100*INDEX(gDP!BM$6:BM$271,MATCH(totalExpenditure!$A262,gDP!$B$6:$B$271))=0,"",INDEX([2]pivotTable!AX$3:AX$308,MATCH(totalExpenditure!$A262,[2]pivotTable!$A$3:$A$308,0))/100*INDEX(gDP!BM$6:BM$271,MATCH(totalExpenditure!$A262,gDP!$B$6:$B$271)))</f>
        <v>#N/A</v>
      </c>
      <c r="AY262" s="77" t="e">
        <f>IF(INDEX([2]pivotTable!AY$3:AY$308,MATCH(totalExpenditure!$A262,[2]pivotTable!$A$3:$A$308,0))/100*INDEX(gDP!BN$6:BN$271,MATCH(totalExpenditure!$A262,gDP!$B$6:$B$271))=0,"",INDEX([2]pivotTable!AY$3:AY$308,MATCH(totalExpenditure!$A262,[2]pivotTable!$A$3:$A$308,0))/100*INDEX(gDP!BN$6:BN$271,MATCH(totalExpenditure!$A262,gDP!$B$6:$B$271)))</f>
        <v>#N/A</v>
      </c>
      <c r="AZ262" s="77" t="e">
        <f>IF(INDEX([2]pivotTable!AZ$3:AZ$308,MATCH(totalExpenditure!$A262,[2]pivotTable!$A$3:$A$308,0))/100*INDEX(gDP!BO$6:BO$271,MATCH(totalExpenditure!$A262,gDP!$B$6:$B$271))=0,"",INDEX([2]pivotTable!AZ$3:AZ$308,MATCH(totalExpenditure!$A262,[2]pivotTable!$A$3:$A$308,0))/100*INDEX(gDP!BO$6:BO$271,MATCH(totalExpenditure!$A262,gDP!$B$6:$B$271)))</f>
        <v>#N/A</v>
      </c>
      <c r="BA262" s="77" t="e">
        <f>IF(INDEX([2]pivotTable!B$310:B$615,MATCH(totalExpenditure!$A262,[2]pivotTable!$A$310:$A$615,0))/100*INDEX(gDP!Q$6:Q$271,MATCH(totalExpenditure!$A262,gDP!$B$6:$B$271))=0,"",INDEX([2]pivotTable!B$310:B$615,MATCH(totalExpenditure!$A262,[2]pivotTable!$A$310:$A$615,0))/100*INDEX(gDP!Q$6:Q$271,MATCH(totalExpenditure!$A262,gDP!$B$6:$B$271)))</f>
        <v>#N/A</v>
      </c>
      <c r="BB262" s="77" t="e">
        <f>IF(INDEX([2]pivotTable!C$310:C$615,MATCH(totalExpenditure!$A262,[2]pivotTable!$A$310:$A$615,0))/100*INDEX(gDP!R$6:R$271,MATCH(totalExpenditure!$A262,gDP!$B$6:$B$271))=0,"",INDEX([2]pivotTable!C$310:C$615,MATCH(totalExpenditure!$A262,[2]pivotTable!$A$310:$A$615,0))/100*INDEX(gDP!R$6:R$271,MATCH(totalExpenditure!$A262,gDP!$B$6:$B$271)))</f>
        <v>#N/A</v>
      </c>
      <c r="BC262" s="77" t="e">
        <f>IF(INDEX([2]pivotTable!D$310:D$615,MATCH(totalExpenditure!$A262,[2]pivotTable!$A$310:$A$615,0))/100*INDEX(gDP!S$6:S$271,MATCH(totalExpenditure!$A262,gDP!$B$6:$B$271))=0,"",INDEX([2]pivotTable!D$310:D$615,MATCH(totalExpenditure!$A262,[2]pivotTable!$A$310:$A$615,0))/100*INDEX(gDP!S$6:S$271,MATCH(totalExpenditure!$A262,gDP!$B$6:$B$271)))</f>
        <v>#N/A</v>
      </c>
      <c r="BD262" s="77" t="e">
        <f>IF(INDEX([2]pivotTable!E$310:E$615,MATCH(totalExpenditure!$A262,[2]pivotTable!$A$310:$A$615,0))/100*INDEX(gDP!T$6:T$271,MATCH(totalExpenditure!$A262,gDP!$B$6:$B$271))=0,"",INDEX([2]pivotTable!E$310:E$615,MATCH(totalExpenditure!$A262,[2]pivotTable!$A$310:$A$615,0))/100*INDEX(gDP!T$6:T$271,MATCH(totalExpenditure!$A262,gDP!$B$6:$B$271)))</f>
        <v>#N/A</v>
      </c>
      <c r="BE262" s="77" t="e">
        <f>IF(INDEX([2]pivotTable!F$310:F$615,MATCH(totalExpenditure!$A262,[2]pivotTable!$A$310:$A$615,0))/100*INDEX(gDP!U$6:U$271,MATCH(totalExpenditure!$A262,gDP!$B$6:$B$271))=0,"",INDEX([2]pivotTable!F$310:F$615,MATCH(totalExpenditure!$A262,[2]pivotTable!$A$310:$A$615,0))/100*INDEX(gDP!U$6:U$271,MATCH(totalExpenditure!$A262,gDP!$B$6:$B$271)))</f>
        <v>#N/A</v>
      </c>
      <c r="BF262" s="77" t="e">
        <f>IF(INDEX([2]pivotTable!G$310:G$615,MATCH(totalExpenditure!$A262,[2]pivotTable!$A$310:$A$615,0))/100*INDEX(gDP!V$6:V$271,MATCH(totalExpenditure!$A262,gDP!$B$6:$B$271))=0,"",INDEX([2]pivotTable!G$310:G$615,MATCH(totalExpenditure!$A262,[2]pivotTable!$A$310:$A$615,0))/100*INDEX(gDP!V$6:V$271,MATCH(totalExpenditure!$A262,gDP!$B$6:$B$271)))</f>
        <v>#N/A</v>
      </c>
      <c r="BG262" s="77" t="e">
        <f>IF(INDEX([2]pivotTable!H$310:H$615,MATCH(totalExpenditure!$A262,[2]pivotTable!$A$310:$A$615,0))/100*INDEX(gDP!W$6:W$271,MATCH(totalExpenditure!$A262,gDP!$B$6:$B$271))=0,"",INDEX([2]pivotTable!H$310:H$615,MATCH(totalExpenditure!$A262,[2]pivotTable!$A$310:$A$615,0))/100*INDEX(gDP!W$6:W$271,MATCH(totalExpenditure!$A262,gDP!$B$6:$B$271)))</f>
        <v>#N/A</v>
      </c>
      <c r="BH262" s="77" t="e">
        <f>IF(INDEX([2]pivotTable!I$310:I$615,MATCH(totalExpenditure!$A262,[2]pivotTable!$A$310:$A$615,0))/100*INDEX(gDP!X$6:X$271,MATCH(totalExpenditure!$A262,gDP!$B$6:$B$271))=0,"",INDEX([2]pivotTable!I$310:I$615,MATCH(totalExpenditure!$A262,[2]pivotTable!$A$310:$A$615,0))/100*INDEX(gDP!X$6:X$271,MATCH(totalExpenditure!$A262,gDP!$B$6:$B$271)))</f>
        <v>#N/A</v>
      </c>
      <c r="BI262" s="77" t="e">
        <f>IF(INDEX([2]pivotTable!J$310:J$615,MATCH(totalExpenditure!$A262,[2]pivotTable!$A$310:$A$615,0))/100*INDEX(gDP!Y$6:Y$271,MATCH(totalExpenditure!$A262,gDP!$B$6:$B$271))=0,"",INDEX([2]pivotTable!J$310:J$615,MATCH(totalExpenditure!$A262,[2]pivotTable!$A$310:$A$615,0))/100*INDEX(gDP!Y$6:Y$271,MATCH(totalExpenditure!$A262,gDP!$B$6:$B$271)))</f>
        <v>#N/A</v>
      </c>
      <c r="BJ262" s="77" t="e">
        <f>IF(INDEX([2]pivotTable!K$310:K$615,MATCH(totalExpenditure!$A262,[2]pivotTable!$A$310:$A$615,0))/100*INDEX(gDP!Z$6:Z$271,MATCH(totalExpenditure!$A262,gDP!$B$6:$B$271))=0,"",INDEX([2]pivotTable!K$310:K$615,MATCH(totalExpenditure!$A262,[2]pivotTable!$A$310:$A$615,0))/100*INDEX(gDP!Z$6:Z$271,MATCH(totalExpenditure!$A262,gDP!$B$6:$B$271)))</f>
        <v>#N/A</v>
      </c>
      <c r="BK262" s="77" t="e">
        <f>IF(INDEX([2]pivotTable!L$310:L$615,MATCH(totalExpenditure!$A262,[2]pivotTable!$A$310:$A$615,0))/100*INDEX(gDP!AA$6:AA$271,MATCH(totalExpenditure!$A262,gDP!$B$6:$B$271))=0,"",INDEX([2]pivotTable!L$310:L$615,MATCH(totalExpenditure!$A262,[2]pivotTable!$A$310:$A$615,0))/100*INDEX(gDP!AA$6:AA$271,MATCH(totalExpenditure!$A262,gDP!$B$6:$B$271)))</f>
        <v>#N/A</v>
      </c>
      <c r="BL262" s="77" t="e">
        <f>IF(INDEX([2]pivotTable!M$310:M$615,MATCH(totalExpenditure!$A262,[2]pivotTable!$A$310:$A$615,0))/100*INDEX(gDP!AB$6:AB$271,MATCH(totalExpenditure!$A262,gDP!$B$6:$B$271))=0,"",INDEX([2]pivotTable!M$310:M$615,MATCH(totalExpenditure!$A262,[2]pivotTable!$A$310:$A$615,0))/100*INDEX(gDP!AB$6:AB$271,MATCH(totalExpenditure!$A262,gDP!$B$6:$B$271)))</f>
        <v>#N/A</v>
      </c>
      <c r="BM262" s="77" t="e">
        <f>IF(INDEX([2]pivotTable!N$310:N$615,MATCH(totalExpenditure!$A262,[2]pivotTable!$A$310:$A$615,0))/100*INDEX(gDP!AC$6:AC$271,MATCH(totalExpenditure!$A262,gDP!$B$6:$B$271))=0,"",INDEX([2]pivotTable!N$310:N$615,MATCH(totalExpenditure!$A262,[2]pivotTable!$A$310:$A$615,0))/100*INDEX(gDP!AC$6:AC$271,MATCH(totalExpenditure!$A262,gDP!$B$6:$B$271)))</f>
        <v>#N/A</v>
      </c>
      <c r="BN262" s="77" t="e">
        <f>IF(INDEX([2]pivotTable!O$310:O$615,MATCH(totalExpenditure!$A262,[2]pivotTable!$A$310:$A$615,0))/100*INDEX(gDP!AD$6:AD$271,MATCH(totalExpenditure!$A262,gDP!$B$6:$B$271))=0,"",INDEX([2]pivotTable!O$310:O$615,MATCH(totalExpenditure!$A262,[2]pivotTable!$A$310:$A$615,0))/100*INDEX(gDP!AD$6:AD$271,MATCH(totalExpenditure!$A262,gDP!$B$6:$B$271)))</f>
        <v>#N/A</v>
      </c>
      <c r="BO262" s="77" t="e">
        <f>IF(INDEX([2]pivotTable!P$310:P$615,MATCH(totalExpenditure!$A262,[2]pivotTable!$A$310:$A$615,0))/100*INDEX(gDP!AE$6:AE$271,MATCH(totalExpenditure!$A262,gDP!$B$6:$B$271))=0,"",INDEX([2]pivotTable!P$310:P$615,MATCH(totalExpenditure!$A262,[2]pivotTable!$A$310:$A$615,0))/100*INDEX(gDP!AE$6:AE$271,MATCH(totalExpenditure!$A262,gDP!$B$6:$B$271)))</f>
        <v>#N/A</v>
      </c>
      <c r="BP262" s="77" t="e">
        <f>IF(INDEX([2]pivotTable!Q$310:Q$615,MATCH(totalExpenditure!$A262,[2]pivotTable!$A$310:$A$615,0))/100*INDEX(gDP!AF$6:AF$271,MATCH(totalExpenditure!$A262,gDP!$B$6:$B$271))=0,"",INDEX([2]pivotTable!Q$310:Q$615,MATCH(totalExpenditure!$A262,[2]pivotTable!$A$310:$A$615,0))/100*INDEX(gDP!AF$6:AF$271,MATCH(totalExpenditure!$A262,gDP!$B$6:$B$271)))</f>
        <v>#N/A</v>
      </c>
      <c r="BQ262" s="77" t="e">
        <f>IF(INDEX([2]pivotTable!R$310:R$615,MATCH(totalExpenditure!$A262,[2]pivotTable!$A$310:$A$615,0))/100*INDEX(gDP!AG$6:AG$271,MATCH(totalExpenditure!$A262,gDP!$B$6:$B$271))=0,"",INDEX([2]pivotTable!R$310:R$615,MATCH(totalExpenditure!$A262,[2]pivotTable!$A$310:$A$615,0))/100*INDEX(gDP!AG$6:AG$271,MATCH(totalExpenditure!$A262,gDP!$B$6:$B$271)))</f>
        <v>#N/A</v>
      </c>
      <c r="BR262" s="77" t="e">
        <f>IF(INDEX([2]pivotTable!S$310:S$615,MATCH(totalExpenditure!$A262,[2]pivotTable!$A$310:$A$615,0))/100*INDEX(gDP!AH$6:AH$271,MATCH(totalExpenditure!$A262,gDP!$B$6:$B$271))=0,"",INDEX([2]pivotTable!S$310:S$615,MATCH(totalExpenditure!$A262,[2]pivotTable!$A$310:$A$615,0))/100*INDEX(gDP!AH$6:AH$271,MATCH(totalExpenditure!$A262,gDP!$B$6:$B$271)))</f>
        <v>#N/A</v>
      </c>
      <c r="BS262" s="77" t="e">
        <f>IF(INDEX([2]pivotTable!T$310:T$615,MATCH(totalExpenditure!$A262,[2]pivotTable!$A$310:$A$615,0))/100*INDEX(gDP!AI$6:AI$271,MATCH(totalExpenditure!$A262,gDP!$B$6:$B$271))=0,"",INDEX([2]pivotTable!T$310:T$615,MATCH(totalExpenditure!$A262,[2]pivotTable!$A$310:$A$615,0))/100*INDEX(gDP!AI$6:AI$271,MATCH(totalExpenditure!$A262,gDP!$B$6:$B$271)))</f>
        <v>#N/A</v>
      </c>
      <c r="BT262" s="77" t="e">
        <f>IF(INDEX([2]pivotTable!U$310:U$615,MATCH(totalExpenditure!$A262,[2]pivotTable!$A$310:$A$615,0))/100*INDEX(gDP!AJ$6:AJ$271,MATCH(totalExpenditure!$A262,gDP!$B$6:$B$271))=0,"",INDEX([2]pivotTable!U$310:U$615,MATCH(totalExpenditure!$A262,[2]pivotTable!$A$310:$A$615,0))/100*INDEX(gDP!AJ$6:AJ$271,MATCH(totalExpenditure!$A262,gDP!$B$6:$B$271)))</f>
        <v>#N/A</v>
      </c>
      <c r="BU262" s="77" t="e">
        <f>IF(INDEX([2]pivotTable!V$310:V$615,MATCH(totalExpenditure!$A262,[2]pivotTable!$A$310:$A$615,0))/100*INDEX(gDP!AK$6:AK$271,MATCH(totalExpenditure!$A262,gDP!$B$6:$B$271))=0,"",INDEX([2]pivotTable!V$310:V$615,MATCH(totalExpenditure!$A262,[2]pivotTable!$A$310:$A$615,0))/100*INDEX(gDP!AK$6:AK$271,MATCH(totalExpenditure!$A262,gDP!$B$6:$B$271)))</f>
        <v>#N/A</v>
      </c>
      <c r="BV262" s="77" t="e">
        <f>IF(INDEX([2]pivotTable!W$310:W$615,MATCH(totalExpenditure!$A262,[2]pivotTable!$A$310:$A$615,0))/100*INDEX(gDP!AL$6:AL$271,MATCH(totalExpenditure!$A262,gDP!$B$6:$B$271))=0,"",INDEX([2]pivotTable!W$310:W$615,MATCH(totalExpenditure!$A262,[2]pivotTable!$A$310:$A$615,0))/100*INDEX(gDP!AL$6:AL$271,MATCH(totalExpenditure!$A262,gDP!$B$6:$B$271)))</f>
        <v>#N/A</v>
      </c>
      <c r="BW262" s="77" t="e">
        <f>IF(INDEX([2]pivotTable!X$310:X$615,MATCH(totalExpenditure!$A262,[2]pivotTable!$A$310:$A$615,0))/100*INDEX(gDP!AM$6:AM$271,MATCH(totalExpenditure!$A262,gDP!$B$6:$B$271))=0,"",INDEX([2]pivotTable!X$310:X$615,MATCH(totalExpenditure!$A262,[2]pivotTable!$A$310:$A$615,0))/100*INDEX(gDP!AM$6:AM$271,MATCH(totalExpenditure!$A262,gDP!$B$6:$B$271)))</f>
        <v>#N/A</v>
      </c>
      <c r="BX262" s="77" t="e">
        <f>IF(INDEX([2]pivotTable!Y$310:Y$615,MATCH(totalExpenditure!$A262,[2]pivotTable!$A$310:$A$615,0))/100*INDEX(gDP!AN$6:AN$271,MATCH(totalExpenditure!$A262,gDP!$B$6:$B$271))=0,"",INDEX([2]pivotTable!Y$310:Y$615,MATCH(totalExpenditure!$A262,[2]pivotTable!$A$310:$A$615,0))/100*INDEX(gDP!AN$6:AN$271,MATCH(totalExpenditure!$A262,gDP!$B$6:$B$271)))</f>
        <v>#N/A</v>
      </c>
      <c r="BY262" s="77" t="e">
        <f>IF(INDEX([2]pivotTable!Z$310:Z$615,MATCH(totalExpenditure!$A262,[2]pivotTable!$A$310:$A$615,0))/100*INDEX(gDP!AO$6:AO$271,MATCH(totalExpenditure!$A262,gDP!$B$6:$B$271))=0,"",INDEX([2]pivotTable!Z$310:Z$615,MATCH(totalExpenditure!$A262,[2]pivotTable!$A$310:$A$615,0))/100*INDEX(gDP!AO$6:AO$271,MATCH(totalExpenditure!$A262,gDP!$B$6:$B$271)))</f>
        <v>#N/A</v>
      </c>
      <c r="BZ262" s="77" t="e">
        <f>IF(INDEX([2]pivotTable!AA$310:AA$615,MATCH(totalExpenditure!$A262,[2]pivotTable!$A$310:$A$615,0))/100*INDEX(gDP!AP$6:AP$271,MATCH(totalExpenditure!$A262,gDP!$B$6:$B$271))=0,"",INDEX([2]pivotTable!AA$310:AA$615,MATCH(totalExpenditure!$A262,[2]pivotTable!$A$310:$A$615,0))/100*INDEX(gDP!AP$6:AP$271,MATCH(totalExpenditure!$A262,gDP!$B$6:$B$271)))</f>
        <v>#N/A</v>
      </c>
      <c r="CA262" s="77" t="e">
        <f>IF(INDEX([2]pivotTable!AB$310:AB$615,MATCH(totalExpenditure!$A262,[2]pivotTable!$A$310:$A$615,0))/100*INDEX(gDP!AQ$6:AQ$271,MATCH(totalExpenditure!$A262,gDP!$B$6:$B$271))=0,"",INDEX([2]pivotTable!AB$310:AB$615,MATCH(totalExpenditure!$A262,[2]pivotTable!$A$310:$A$615,0))/100*INDEX(gDP!AQ$6:AQ$271,MATCH(totalExpenditure!$A262,gDP!$B$6:$B$271)))</f>
        <v>#N/A</v>
      </c>
      <c r="CB262" s="77" t="e">
        <f>IF(INDEX([2]pivotTable!AC$310:AC$615,MATCH(totalExpenditure!$A262,[2]pivotTable!$A$310:$A$615,0))/100*INDEX(gDP!AR$6:AR$271,MATCH(totalExpenditure!$A262,gDP!$B$6:$B$271))=0,"",INDEX([2]pivotTable!AC$310:AC$615,MATCH(totalExpenditure!$A262,[2]pivotTable!$A$310:$A$615,0))/100*INDEX(gDP!AR$6:AR$271,MATCH(totalExpenditure!$A262,gDP!$B$6:$B$271)))</f>
        <v>#N/A</v>
      </c>
      <c r="CC262" s="77" t="e">
        <f>IF(INDEX([2]pivotTable!AD$310:AD$615,MATCH(totalExpenditure!$A262,[2]pivotTable!$A$310:$A$615,0))/100*INDEX(gDP!AS$6:AS$271,MATCH(totalExpenditure!$A262,gDP!$B$6:$B$271))=0,"",INDEX([2]pivotTable!AD$310:AD$615,MATCH(totalExpenditure!$A262,[2]pivotTable!$A$310:$A$615,0))/100*INDEX(gDP!AS$6:AS$271,MATCH(totalExpenditure!$A262,gDP!$B$6:$B$271)))</f>
        <v>#N/A</v>
      </c>
      <c r="CD262" s="77" t="e">
        <f>IF(INDEX([2]pivotTable!AE$310:AE$615,MATCH(totalExpenditure!$A262,[2]pivotTable!$A$310:$A$615,0))/100*INDEX(gDP!AT$6:AT$271,MATCH(totalExpenditure!$A262,gDP!$B$6:$B$271))=0,"",INDEX([2]pivotTable!AE$310:AE$615,MATCH(totalExpenditure!$A262,[2]pivotTable!$A$310:$A$615,0))/100*INDEX(gDP!AT$6:AT$271,MATCH(totalExpenditure!$A262,gDP!$B$6:$B$271)))</f>
        <v>#N/A</v>
      </c>
      <c r="CE262" s="77" t="e">
        <f>IF(INDEX([2]pivotTable!AF$310:AF$615,MATCH(totalExpenditure!$A262,[2]pivotTable!$A$310:$A$615,0))/100*INDEX(gDP!AU$6:AU$271,MATCH(totalExpenditure!$A262,gDP!$B$6:$B$271))=0,"",INDEX([2]pivotTable!AF$310:AF$615,MATCH(totalExpenditure!$A262,[2]pivotTable!$A$310:$A$615,0))/100*INDEX(gDP!AU$6:AU$271,MATCH(totalExpenditure!$A262,gDP!$B$6:$B$271)))</f>
        <v>#N/A</v>
      </c>
      <c r="CF262" s="77" t="e">
        <f>IF(INDEX([2]pivotTable!AG$310:AG$615,MATCH(totalExpenditure!$A262,[2]pivotTable!$A$310:$A$615,0))/100*INDEX(gDP!AV$6:AV$271,MATCH(totalExpenditure!$A262,gDP!$B$6:$B$271))=0,"",INDEX([2]pivotTable!AG$310:AG$615,MATCH(totalExpenditure!$A262,[2]pivotTable!$A$310:$A$615,0))/100*INDEX(gDP!AV$6:AV$271,MATCH(totalExpenditure!$A262,gDP!$B$6:$B$271)))</f>
        <v>#N/A</v>
      </c>
      <c r="CG262" s="77" t="e">
        <f>IF(INDEX([2]pivotTable!AH$310:AH$615,MATCH(totalExpenditure!$A262,[2]pivotTable!$A$310:$A$615,0))/100*INDEX(gDP!AW$6:AW$271,MATCH(totalExpenditure!$A262,gDP!$B$6:$B$271))=0,"",INDEX([2]pivotTable!AH$310:AH$615,MATCH(totalExpenditure!$A262,[2]pivotTable!$A$310:$A$615,0))/100*INDEX(gDP!AW$6:AW$271,MATCH(totalExpenditure!$A262,gDP!$B$6:$B$271)))</f>
        <v>#N/A</v>
      </c>
      <c r="CH262" s="77" t="e">
        <f>IF(INDEX([2]pivotTable!AI$310:AI$615,MATCH(totalExpenditure!$A262,[2]pivotTable!$A$310:$A$615,0))/100*INDEX(gDP!AX$6:AX$271,MATCH(totalExpenditure!$A262,gDP!$B$6:$B$271))=0,"",INDEX([2]pivotTable!AI$310:AI$615,MATCH(totalExpenditure!$A262,[2]pivotTable!$A$310:$A$615,0))/100*INDEX(gDP!AX$6:AX$271,MATCH(totalExpenditure!$A262,gDP!$B$6:$B$271)))</f>
        <v>#N/A</v>
      </c>
      <c r="CI262" s="77" t="e">
        <f>IF(INDEX([2]pivotTable!AJ$310:AJ$615,MATCH(totalExpenditure!$A262,[2]pivotTable!$A$310:$A$615,0))/100*INDEX(gDP!AY$6:AY$271,MATCH(totalExpenditure!$A262,gDP!$B$6:$B$271))=0,"",INDEX([2]pivotTable!AJ$310:AJ$615,MATCH(totalExpenditure!$A262,[2]pivotTable!$A$310:$A$615,0))/100*INDEX(gDP!AY$6:AY$271,MATCH(totalExpenditure!$A262,gDP!$B$6:$B$271)))</f>
        <v>#N/A</v>
      </c>
      <c r="CJ262" s="77" t="e">
        <f>IF(INDEX([2]pivotTable!AK$310:AK$615,MATCH(totalExpenditure!$A262,[2]pivotTable!$A$310:$A$615,0))/100*INDEX(gDP!AZ$6:AZ$271,MATCH(totalExpenditure!$A262,gDP!$B$6:$B$271))=0,"",INDEX([2]pivotTable!AK$310:AK$615,MATCH(totalExpenditure!$A262,[2]pivotTable!$A$310:$A$615,0))/100*INDEX(gDP!AZ$6:AZ$271,MATCH(totalExpenditure!$A262,gDP!$B$6:$B$271)))</f>
        <v>#N/A</v>
      </c>
      <c r="CK262" s="77" t="e">
        <f>IF(INDEX([2]pivotTable!AL$310:AL$615,MATCH(totalExpenditure!$A262,[2]pivotTable!$A$310:$A$615,0))/100*INDEX(gDP!BA$6:BA$271,MATCH(totalExpenditure!$A262,gDP!$B$6:$B$271))=0,"",INDEX([2]pivotTable!AL$310:AL$615,MATCH(totalExpenditure!$A262,[2]pivotTable!$A$310:$A$615,0))/100*INDEX(gDP!BA$6:BA$271,MATCH(totalExpenditure!$A262,gDP!$B$6:$B$271)))</f>
        <v>#N/A</v>
      </c>
      <c r="CL262" s="77" t="e">
        <f>IF(INDEX([2]pivotTable!AM$310:AM$615,MATCH(totalExpenditure!$A262,[2]pivotTable!$A$310:$A$615,0))/100*INDEX(gDP!BB$6:BB$271,MATCH(totalExpenditure!$A262,gDP!$B$6:$B$271))=0,"",INDEX([2]pivotTable!AM$310:AM$615,MATCH(totalExpenditure!$A262,[2]pivotTable!$A$310:$A$615,0))/100*INDEX(gDP!BB$6:BB$271,MATCH(totalExpenditure!$A262,gDP!$B$6:$B$271)))</f>
        <v>#N/A</v>
      </c>
      <c r="CM262" s="77" t="e">
        <f>IF(INDEX([2]pivotTable!AN$310:AN$615,MATCH(totalExpenditure!$A262,[2]pivotTable!$A$310:$A$615,0))/100*INDEX(gDP!BC$6:BC$271,MATCH(totalExpenditure!$A262,gDP!$B$6:$B$271))=0,"",INDEX([2]pivotTable!AN$310:AN$615,MATCH(totalExpenditure!$A262,[2]pivotTable!$A$310:$A$615,0))/100*INDEX(gDP!BC$6:BC$271,MATCH(totalExpenditure!$A262,gDP!$B$6:$B$271)))</f>
        <v>#N/A</v>
      </c>
      <c r="CN262" s="77" t="e">
        <f>IF(INDEX([2]pivotTable!AO$310:AO$615,MATCH(totalExpenditure!$A262,[2]pivotTable!$A$310:$A$615,0))/100*INDEX(gDP!BD$6:BD$271,MATCH(totalExpenditure!$A262,gDP!$B$6:$B$271))=0,"",INDEX([2]pivotTable!AO$310:AO$615,MATCH(totalExpenditure!$A262,[2]pivotTable!$A$310:$A$615,0))/100*INDEX(gDP!BD$6:BD$271,MATCH(totalExpenditure!$A262,gDP!$B$6:$B$271)))</f>
        <v>#N/A</v>
      </c>
      <c r="CO262" s="77" t="e">
        <f>IF(INDEX([2]pivotTable!AP$310:AP$615,MATCH(totalExpenditure!$A262,[2]pivotTable!$A$310:$A$615,0))/100*INDEX(gDP!BE$6:BE$271,MATCH(totalExpenditure!$A262,gDP!$B$6:$B$271))=0,"",INDEX([2]pivotTable!AP$310:AP$615,MATCH(totalExpenditure!$A262,[2]pivotTable!$A$310:$A$615,0))/100*INDEX(gDP!BE$6:BE$271,MATCH(totalExpenditure!$A262,gDP!$B$6:$B$271)))</f>
        <v>#N/A</v>
      </c>
      <c r="CP262" s="77" t="e">
        <f>IF(INDEX([2]pivotTable!AQ$310:AQ$615,MATCH(totalExpenditure!$A262,[2]pivotTable!$A$310:$A$615,0))/100*INDEX(gDP!BF$6:BF$271,MATCH(totalExpenditure!$A262,gDP!$B$6:$B$271))=0,"",INDEX([2]pivotTable!AQ$310:AQ$615,MATCH(totalExpenditure!$A262,[2]pivotTable!$A$310:$A$615,0))/100*INDEX(gDP!BF$6:BF$271,MATCH(totalExpenditure!$A262,gDP!$B$6:$B$271)))</f>
        <v>#N/A</v>
      </c>
      <c r="CQ262" s="77" t="e">
        <f>IF(INDEX([2]pivotTable!AR$310:AR$615,MATCH(totalExpenditure!$A262,[2]pivotTable!$A$310:$A$615,0))/100*INDEX(gDP!BG$6:BG$271,MATCH(totalExpenditure!$A262,gDP!$B$6:$B$271))=0,"",INDEX([2]pivotTable!AR$310:AR$615,MATCH(totalExpenditure!$A262,[2]pivotTable!$A$310:$A$615,0))/100*INDEX(gDP!BG$6:BG$271,MATCH(totalExpenditure!$A262,gDP!$B$6:$B$271)))</f>
        <v>#N/A</v>
      </c>
      <c r="CR262" s="77" t="e">
        <f>IF(INDEX([2]pivotTable!AS$310:AS$615,MATCH(totalExpenditure!$A262,[2]pivotTable!$A$310:$A$615,0))/100*INDEX(gDP!BH$6:BH$271,MATCH(totalExpenditure!$A262,gDP!$B$6:$B$271))=0,"",INDEX([2]pivotTable!AS$310:AS$615,MATCH(totalExpenditure!$A262,[2]pivotTable!$A$310:$A$615,0))/100*INDEX(gDP!BH$6:BH$271,MATCH(totalExpenditure!$A262,gDP!$B$6:$B$271)))</f>
        <v>#N/A</v>
      </c>
      <c r="CS262" s="77" t="e">
        <f>IF(INDEX([2]pivotTable!AT$310:AT$615,MATCH(totalExpenditure!$A262,[2]pivotTable!$A$310:$A$615,0))/100*INDEX(gDP!BI$6:BI$271,MATCH(totalExpenditure!$A262,gDP!$B$6:$B$271))=0,"",INDEX([2]pivotTable!AT$310:AT$615,MATCH(totalExpenditure!$A262,[2]pivotTable!$A$310:$A$615,0))/100*INDEX(gDP!BI$6:BI$271,MATCH(totalExpenditure!$A262,gDP!$B$6:$B$271)))</f>
        <v>#N/A</v>
      </c>
      <c r="CT262" s="77" t="e">
        <f>IF(INDEX([2]pivotTable!AU$310:AU$615,MATCH(totalExpenditure!$A262,[2]pivotTable!$A$310:$A$615,0))/100*INDEX(gDP!BJ$6:BJ$271,MATCH(totalExpenditure!$A262,gDP!$B$6:$B$271))=0,"",INDEX([2]pivotTable!AU$310:AU$615,MATCH(totalExpenditure!$A262,[2]pivotTable!$A$310:$A$615,0))/100*INDEX(gDP!BJ$6:BJ$271,MATCH(totalExpenditure!$A262,gDP!$B$6:$B$271)))</f>
        <v>#N/A</v>
      </c>
      <c r="CU262" s="77" t="e">
        <f>IF(INDEX([2]pivotTable!AV$310:AV$615,MATCH(totalExpenditure!$A262,[2]pivotTable!$A$310:$A$615,0))/100*INDEX(gDP!BK$6:BK$271,MATCH(totalExpenditure!$A262,gDP!$B$6:$B$271))=0,"",INDEX([2]pivotTable!AV$310:AV$615,MATCH(totalExpenditure!$A262,[2]pivotTable!$A$310:$A$615,0))/100*INDEX(gDP!BK$6:BK$271,MATCH(totalExpenditure!$A262,gDP!$B$6:$B$271)))</f>
        <v>#N/A</v>
      </c>
      <c r="CV262" s="77" t="e">
        <f>IF(INDEX([2]pivotTable!AW$310:AW$615,MATCH(totalExpenditure!$A262,[2]pivotTable!$A$310:$A$615,0))/100*INDEX(gDP!BL$6:BL$271,MATCH(totalExpenditure!$A262,gDP!$B$6:$B$271))=0,"",INDEX([2]pivotTable!AW$310:AW$615,MATCH(totalExpenditure!$A262,[2]pivotTable!$A$310:$A$615,0))/100*INDEX(gDP!BL$6:BL$271,MATCH(totalExpenditure!$A262,gDP!$B$6:$B$271)))</f>
        <v>#N/A</v>
      </c>
      <c r="CW262" s="77" t="e">
        <f>IF(INDEX([2]pivotTable!AX$310:AX$615,MATCH(totalExpenditure!$A262,[2]pivotTable!$A$310:$A$615,0))/100*INDEX(gDP!BM$6:BM$271,MATCH(totalExpenditure!$A262,gDP!$B$6:$B$271))=0,"",INDEX([2]pivotTable!AX$310:AX$615,MATCH(totalExpenditure!$A262,[2]pivotTable!$A$310:$A$615,0))/100*INDEX(gDP!BM$6:BM$271,MATCH(totalExpenditure!$A262,gDP!$B$6:$B$271)))</f>
        <v>#N/A</v>
      </c>
      <c r="CX262" s="77" t="e">
        <f>IF(INDEX([2]pivotTable!AY$310:AY$615,MATCH(totalExpenditure!$A262,[2]pivotTable!$A$310:$A$615,0))/100*INDEX(gDP!BN$6:BN$271,MATCH(totalExpenditure!$A262,gDP!$B$6:$B$271))=0,"",INDEX([2]pivotTable!AY$310:AY$615,MATCH(totalExpenditure!$A262,[2]pivotTable!$A$310:$A$615,0))/100*INDEX(gDP!BN$6:BN$271,MATCH(totalExpenditure!$A262,gDP!$B$6:$B$271)))</f>
        <v>#N/A</v>
      </c>
      <c r="CY262" s="77" t="e">
        <f>IF(INDEX([2]pivotTable!AZ$310:AZ$615,MATCH(totalExpenditure!$A262,[2]pivotTable!$A$310:$A$615,0))/100*INDEX(gDP!BO$6:BO$271,MATCH(totalExpenditure!$A262,gDP!$B$6:$B$271))=0,"",INDEX([2]pivotTable!AZ$310:AZ$615,MATCH(totalExpenditure!$A262,[2]pivotTable!$A$310:$A$615,0))/100*INDEX(gDP!BO$6:BO$271,MATCH(totalExpenditure!$A262,gDP!$B$6:$B$271)))</f>
        <v>#N/A</v>
      </c>
      <c r="CZ262" s="77" t="e">
        <f>IF(B262="","",IF(BA262="","",B262-B262+INDEX(gDP!Q$6:Q$271,MATCH(totalExpenditure!$A262,gDP!$B$6:$B$271))))</f>
        <v>#N/A</v>
      </c>
      <c r="DA262" s="77" t="e">
        <f>IF(C262="","",IF(BB262="","",C262-C262+INDEX(gDP!R$6:R$271,MATCH(totalExpenditure!$A262,gDP!$B$6:$B$271))))</f>
        <v>#N/A</v>
      </c>
      <c r="DB262" s="77" t="e">
        <f>IF(D262="","",IF(BC262="","",D262-D262+INDEX(gDP!S$6:S$271,MATCH(totalExpenditure!$A262,gDP!$B$6:$B$271))))</f>
        <v>#N/A</v>
      </c>
      <c r="DC262" s="77" t="e">
        <f>IF(E262="","",IF(BD262="","",E262-E262+INDEX(gDP!T$6:T$271,MATCH(totalExpenditure!$A262,gDP!$B$6:$B$271))))</f>
        <v>#N/A</v>
      </c>
      <c r="DD262" s="77" t="e">
        <f>IF(F262="","",IF(BE262="","",F262-F262+INDEX(gDP!U$6:U$271,MATCH(totalExpenditure!$A262,gDP!$B$6:$B$271))))</f>
        <v>#N/A</v>
      </c>
      <c r="DE262" s="77" t="e">
        <f>IF(G262="","",IF(BF262="","",G262-G262+INDEX(gDP!V$6:V$271,MATCH(totalExpenditure!$A262,gDP!$B$6:$B$271))))</f>
        <v>#N/A</v>
      </c>
      <c r="DF262" s="77" t="e">
        <f>IF(H262="","",IF(BG262="","",H262-H262+INDEX(gDP!W$6:W$271,MATCH(totalExpenditure!$A262,gDP!$B$6:$B$271))))</f>
        <v>#N/A</v>
      </c>
      <c r="DG262" s="77" t="e">
        <f>IF(I262="","",IF(BH262="","",I262-I262+INDEX(gDP!X$6:X$271,MATCH(totalExpenditure!$A262,gDP!$B$6:$B$271))))</f>
        <v>#N/A</v>
      </c>
      <c r="DH262" s="77" t="e">
        <f>IF(J262="","",IF(BI262="","",J262-J262+INDEX(gDP!Y$6:Y$271,MATCH(totalExpenditure!$A262,gDP!$B$6:$B$271))))</f>
        <v>#N/A</v>
      </c>
      <c r="DI262" s="77" t="e">
        <f>IF(K262="","",IF(BJ262="","",K262-K262+INDEX(gDP!Z$6:Z$271,MATCH(totalExpenditure!$A262,gDP!$B$6:$B$271))))</f>
        <v>#N/A</v>
      </c>
      <c r="DJ262" s="77" t="e">
        <f>IF(L262="","",IF(BK262="","",L262-L262+INDEX(gDP!AA$6:AA$271,MATCH(totalExpenditure!$A262,gDP!$B$6:$B$271))))</f>
        <v>#N/A</v>
      </c>
      <c r="DK262" s="77" t="e">
        <f>IF(M262="","",IF(BL262="","",M262-M262+INDEX(gDP!AB$6:AB$271,MATCH(totalExpenditure!$A262,gDP!$B$6:$B$271))))</f>
        <v>#N/A</v>
      </c>
      <c r="DL262" s="77" t="e">
        <f>IF(N262="","",IF(BM262="","",N262-N262+INDEX(gDP!AC$6:AC$271,MATCH(totalExpenditure!$A262,gDP!$B$6:$B$271))))</f>
        <v>#N/A</v>
      </c>
      <c r="DM262" s="77" t="e">
        <f>IF(O262="","",IF(BN262="","",O262-O262+INDEX(gDP!AD$6:AD$271,MATCH(totalExpenditure!$A262,gDP!$B$6:$B$271))))</f>
        <v>#N/A</v>
      </c>
      <c r="DN262" s="77" t="e">
        <f>IF(P262="","",IF(BO262="","",P262-P262+INDEX(gDP!AE$6:AE$271,MATCH(totalExpenditure!$A262,gDP!$B$6:$B$271))))</f>
        <v>#N/A</v>
      </c>
      <c r="DO262" s="77" t="e">
        <f>IF(Q262="","",IF(BP262="","",Q262-Q262+INDEX(gDP!AF$6:AF$271,MATCH(totalExpenditure!$A262,gDP!$B$6:$B$271))))</f>
        <v>#N/A</v>
      </c>
      <c r="DP262" s="77" t="e">
        <f>IF(R262="","",IF(BQ262="","",R262-R262+INDEX(gDP!AG$6:AG$271,MATCH(totalExpenditure!$A262,gDP!$B$6:$B$271))))</f>
        <v>#N/A</v>
      </c>
      <c r="DQ262" s="77" t="e">
        <f>IF(S262="","",IF(BR262="","",S262-S262+INDEX(gDP!AH$6:AH$271,MATCH(totalExpenditure!$A262,gDP!$B$6:$B$271))))</f>
        <v>#N/A</v>
      </c>
      <c r="DR262" s="77" t="e">
        <f>IF(T262="","",IF(BS262="","",T262-T262+INDEX(gDP!AI$6:AI$271,MATCH(totalExpenditure!$A262,gDP!$B$6:$B$271))))</f>
        <v>#N/A</v>
      </c>
      <c r="DS262" s="77" t="e">
        <f>IF(U262="","",IF(BT262="","",U262-U262+INDEX(gDP!AJ$6:AJ$271,MATCH(totalExpenditure!$A262,gDP!$B$6:$B$271))))</f>
        <v>#N/A</v>
      </c>
      <c r="DT262" s="77" t="e">
        <f>IF(V262="","",IF(BU262="","",V262-V262+INDEX(gDP!AK$6:AK$271,MATCH(totalExpenditure!$A262,gDP!$B$6:$B$271))))</f>
        <v>#N/A</v>
      </c>
      <c r="DU262" s="77" t="e">
        <f>IF(W262="","",IF(BV262="","",W262-W262+INDEX(gDP!AL$6:AL$271,MATCH(totalExpenditure!$A262,gDP!$B$6:$B$271))))</f>
        <v>#N/A</v>
      </c>
      <c r="DV262" s="77" t="e">
        <f>IF(X262="","",IF(BW262="","",X262-X262+INDEX(gDP!AM$6:AM$271,MATCH(totalExpenditure!$A262,gDP!$B$6:$B$271))))</f>
        <v>#N/A</v>
      </c>
      <c r="DW262" s="77" t="e">
        <f>IF(Y262="","",IF(BX262="","",Y262-Y262+INDEX(gDP!AN$6:AN$271,MATCH(totalExpenditure!$A262,gDP!$B$6:$B$271))))</f>
        <v>#N/A</v>
      </c>
      <c r="DX262" s="77" t="e">
        <f>IF(Z262="","",IF(BY262="","",Z262-Z262+INDEX(gDP!AO$6:AO$271,MATCH(totalExpenditure!$A262,gDP!$B$6:$B$271))))</f>
        <v>#N/A</v>
      </c>
      <c r="DY262" s="77" t="e">
        <f>IF(AA262="","",IF(BZ262="","",AA262-AA262+INDEX(gDP!AP$6:AP$271,MATCH(totalExpenditure!$A262,gDP!$B$6:$B$271))))</f>
        <v>#N/A</v>
      </c>
      <c r="DZ262" s="77" t="e">
        <f>IF(AB262="","",IF(CA262="","",AB262-AB262+INDEX(gDP!AQ$6:AQ$271,MATCH(totalExpenditure!$A262,gDP!$B$6:$B$271))))</f>
        <v>#N/A</v>
      </c>
      <c r="EA262" s="77" t="e">
        <f>IF(AC262="","",IF(CB262="","",AC262-AC262+INDEX(gDP!AR$6:AR$271,MATCH(totalExpenditure!$A262,gDP!$B$6:$B$271))))</f>
        <v>#N/A</v>
      </c>
      <c r="EB262" s="77" t="e">
        <f>IF(AD262="","",IF(CC262="","",AD262-AD262+INDEX(gDP!AS$6:AS$271,MATCH(totalExpenditure!$A262,gDP!$B$6:$B$271))))</f>
        <v>#N/A</v>
      </c>
      <c r="EC262" s="77" t="e">
        <f>IF(AE262="","",IF(CD262="","",AE262-AE262+INDEX(gDP!AT$6:AT$271,MATCH(totalExpenditure!$A262,gDP!$B$6:$B$271))))</f>
        <v>#N/A</v>
      </c>
      <c r="ED262" s="77" t="e">
        <f>IF(AF262="","",IF(CE262="","",AF262-AF262+INDEX(gDP!AU$6:AU$271,MATCH(totalExpenditure!$A262,gDP!$B$6:$B$271))))</f>
        <v>#N/A</v>
      </c>
      <c r="EE262" s="77" t="e">
        <f>IF(AG262="","",IF(CF262="","",AG262-AG262+INDEX(gDP!AV$6:AV$271,MATCH(totalExpenditure!$A262,gDP!$B$6:$B$271))))</f>
        <v>#N/A</v>
      </c>
      <c r="EF262" s="77" t="e">
        <f>IF(AH262="","",IF(CG262="","",AH262-AH262+INDEX(gDP!AW$6:AW$271,MATCH(totalExpenditure!$A262,gDP!$B$6:$B$271))))</f>
        <v>#N/A</v>
      </c>
      <c r="EG262" s="77" t="e">
        <f>IF(AI262="","",IF(CH262="","",AI262-AI262+INDEX(gDP!AX$6:AX$271,MATCH(totalExpenditure!$A262,gDP!$B$6:$B$271))))</f>
        <v>#N/A</v>
      </c>
      <c r="EH262" s="77" t="e">
        <f>IF(AJ262="","",IF(CI262="","",AJ262-AJ262+INDEX(gDP!AY$6:AY$271,MATCH(totalExpenditure!$A262,gDP!$B$6:$B$271))))</f>
        <v>#N/A</v>
      </c>
      <c r="EI262" s="77" t="e">
        <f>IF(AK262="","",IF(CJ262="","",AK262-AK262+INDEX(gDP!AZ$6:AZ$271,MATCH(totalExpenditure!$A262,gDP!$B$6:$B$271))))</f>
        <v>#N/A</v>
      </c>
      <c r="EJ262" s="77" t="e">
        <f>IF(AL262="","",IF(CK262="","",AL262-AL262+INDEX(gDP!BA$6:BA$271,MATCH(totalExpenditure!$A262,gDP!$B$6:$B$271))))</f>
        <v>#N/A</v>
      </c>
      <c r="EK262" s="77" t="e">
        <f>IF(AM262="","",IF(CL262="","",AM262-AM262+INDEX(gDP!BB$6:BB$271,MATCH(totalExpenditure!$A262,gDP!$B$6:$B$271))))</f>
        <v>#N/A</v>
      </c>
      <c r="EL262" s="77" t="e">
        <f>IF(AN262="","",IF(CM262="","",AN262-AN262+INDEX(gDP!BC$6:BC$271,MATCH(totalExpenditure!$A262,gDP!$B$6:$B$271))))</f>
        <v>#N/A</v>
      </c>
      <c r="EM262" s="77" t="e">
        <f>IF(AO262="","",IF(CN262="","",AO262-AO262+INDEX(gDP!BD$6:BD$271,MATCH(totalExpenditure!$A262,gDP!$B$6:$B$271))))</f>
        <v>#N/A</v>
      </c>
      <c r="EN262" s="77" t="e">
        <f>IF(AP262="","",IF(CO262="","",AP262-AP262+INDEX(gDP!BE$6:BE$271,MATCH(totalExpenditure!$A262,gDP!$B$6:$B$271))))</f>
        <v>#N/A</v>
      </c>
      <c r="EO262" s="77" t="e">
        <f>IF(AQ262="","",IF(CP262="","",AQ262-AQ262+INDEX(gDP!BF$6:BF$271,MATCH(totalExpenditure!$A262,gDP!$B$6:$B$271))))</f>
        <v>#N/A</v>
      </c>
      <c r="EP262" s="77" t="e">
        <f>IF(AR262="","",IF(CQ262="","",AR262-AR262+INDEX(gDP!BG$6:BG$271,MATCH(totalExpenditure!$A262,gDP!$B$6:$B$271))))</f>
        <v>#N/A</v>
      </c>
      <c r="EQ262" s="77" t="e">
        <f>IF(AS262="","",IF(CR262="","",AS262-AS262+INDEX(gDP!BH$6:BH$271,MATCH(totalExpenditure!$A262,gDP!$B$6:$B$271))))</f>
        <v>#N/A</v>
      </c>
      <c r="ER262" s="77" t="e">
        <f>IF(AT262="","",IF(CS262="","",AT262-AT262+INDEX(gDP!BI$6:BI$271,MATCH(totalExpenditure!$A262,gDP!$B$6:$B$271))))</f>
        <v>#N/A</v>
      </c>
      <c r="ES262" s="77" t="e">
        <f>IF(AU262="","",IF(CT262="","",AU262-AU262+INDEX(gDP!BJ$6:BJ$271,MATCH(totalExpenditure!$A262,gDP!$B$6:$B$271))))</f>
        <v>#N/A</v>
      </c>
      <c r="ET262" s="77" t="e">
        <f>IF(AV262="","",IF(CU262="","",AV262-AV262+INDEX(gDP!BK$6:BK$271,MATCH(totalExpenditure!$A262,gDP!$B$6:$B$271))))</f>
        <v>#N/A</v>
      </c>
      <c r="EU262" s="77" t="e">
        <f>IF(AW262="","",IF(CV262="","",AW262-AW262+INDEX(gDP!BL$6:BL$271,MATCH(totalExpenditure!$A262,gDP!$B$6:$B$271))))</f>
        <v>#N/A</v>
      </c>
      <c r="EV262" s="77" t="e">
        <f>IF(AX262="","",IF(CW262="","",AX262-AX262+INDEX(gDP!BM$6:BM$271,MATCH(totalExpenditure!$A262,gDP!$B$6:$B$271))))</f>
        <v>#N/A</v>
      </c>
      <c r="EW262" s="77" t="e">
        <f>IF(AY262="","",IF(CX262="","",AY262-AY262+INDEX(gDP!BN$6:BN$271,MATCH(totalExpenditure!$A262,gDP!$B$6:$B$271))))</f>
        <v>#N/A</v>
      </c>
      <c r="EX262" s="77" t="e">
        <f>IF(AZ262="","",IF(CY262="","",AZ262-AZ262+INDEX(gDP!BO$6:BO$271,MATCH(totalExpenditure!$A262,gDP!$B$6:$B$271))))</f>
        <v>#N/A</v>
      </c>
    </row>
    <row r="263" spans="1:154" x14ac:dyDescent="0.35">
      <c r="A263" t="s">
        <v>735</v>
      </c>
      <c r="B263" s="77" t="str">
        <f>IF(INDEX([2]pivotTable!B$3:B$308,MATCH(totalExpenditure!$A263,[2]pivotTable!$A$3:$A$308,0))/100*INDEX(gDP!Q$6:Q$271,MATCH(totalExpenditure!$A263,gDP!$B$6:$B$271))=0,"",INDEX([2]pivotTable!B$3:B$308,MATCH(totalExpenditure!$A263,[2]pivotTable!$A$3:$A$308,0))/100*INDEX(gDP!Q$6:Q$271,MATCH(totalExpenditure!$A263,gDP!$B$6:$B$271)))</f>
        <v/>
      </c>
      <c r="C263" s="77" t="str">
        <f>IF(INDEX([2]pivotTable!C$3:C$308,MATCH(totalExpenditure!$A263,[2]pivotTable!$A$3:$A$308,0))/100*INDEX(gDP!R$6:R$271,MATCH(totalExpenditure!$A263,gDP!$B$6:$B$271))=0,"",INDEX([2]pivotTable!C$3:C$308,MATCH(totalExpenditure!$A263,[2]pivotTable!$A$3:$A$308,0))/100*INDEX(gDP!R$6:R$271,MATCH(totalExpenditure!$A263,gDP!$B$6:$B$271)))</f>
        <v/>
      </c>
      <c r="D263" s="77" t="str">
        <f>IF(INDEX([2]pivotTable!D$3:D$308,MATCH(totalExpenditure!$A263,[2]pivotTable!$A$3:$A$308,0))/100*INDEX(gDP!S$6:S$271,MATCH(totalExpenditure!$A263,gDP!$B$6:$B$271))=0,"",INDEX([2]pivotTable!D$3:D$308,MATCH(totalExpenditure!$A263,[2]pivotTable!$A$3:$A$308,0))/100*INDEX(gDP!S$6:S$271,MATCH(totalExpenditure!$A263,gDP!$B$6:$B$271)))</f>
        <v/>
      </c>
      <c r="E263" s="77" t="str">
        <f>IF(INDEX([2]pivotTable!E$3:E$308,MATCH(totalExpenditure!$A263,[2]pivotTable!$A$3:$A$308,0))/100*INDEX(gDP!T$6:T$271,MATCH(totalExpenditure!$A263,gDP!$B$6:$B$271))=0,"",INDEX([2]pivotTable!E$3:E$308,MATCH(totalExpenditure!$A263,[2]pivotTable!$A$3:$A$308,0))/100*INDEX(gDP!T$6:T$271,MATCH(totalExpenditure!$A263,gDP!$B$6:$B$271)))</f>
        <v/>
      </c>
      <c r="F263" s="77" t="str">
        <f>IF(INDEX([2]pivotTable!F$3:F$308,MATCH(totalExpenditure!$A263,[2]pivotTable!$A$3:$A$308,0))/100*INDEX(gDP!U$6:U$271,MATCH(totalExpenditure!$A263,gDP!$B$6:$B$271))=0,"",INDEX([2]pivotTable!F$3:F$308,MATCH(totalExpenditure!$A263,[2]pivotTable!$A$3:$A$308,0))/100*INDEX(gDP!U$6:U$271,MATCH(totalExpenditure!$A263,gDP!$B$6:$B$271)))</f>
        <v/>
      </c>
      <c r="G263" s="77" t="str">
        <f>IF(INDEX([2]pivotTable!G$3:G$308,MATCH(totalExpenditure!$A263,[2]pivotTable!$A$3:$A$308,0))/100*INDEX(gDP!V$6:V$271,MATCH(totalExpenditure!$A263,gDP!$B$6:$B$271))=0,"",INDEX([2]pivotTable!G$3:G$308,MATCH(totalExpenditure!$A263,[2]pivotTable!$A$3:$A$308,0))/100*INDEX(gDP!V$6:V$271,MATCH(totalExpenditure!$A263,gDP!$B$6:$B$271)))</f>
        <v/>
      </c>
      <c r="H263" s="77" t="str">
        <f>IF(INDEX([2]pivotTable!H$3:H$308,MATCH(totalExpenditure!$A263,[2]pivotTable!$A$3:$A$308,0))/100*INDEX(gDP!W$6:W$271,MATCH(totalExpenditure!$A263,gDP!$B$6:$B$271))=0,"",INDEX([2]pivotTable!H$3:H$308,MATCH(totalExpenditure!$A263,[2]pivotTable!$A$3:$A$308,0))/100*INDEX(gDP!W$6:W$271,MATCH(totalExpenditure!$A263,gDP!$B$6:$B$271)))</f>
        <v/>
      </c>
      <c r="I263" s="77" t="str">
        <f>IF(INDEX([2]pivotTable!I$3:I$308,MATCH(totalExpenditure!$A263,[2]pivotTable!$A$3:$A$308,0))/100*INDEX(gDP!X$6:X$271,MATCH(totalExpenditure!$A263,gDP!$B$6:$B$271))=0,"",INDEX([2]pivotTable!I$3:I$308,MATCH(totalExpenditure!$A263,[2]pivotTable!$A$3:$A$308,0))/100*INDEX(gDP!X$6:X$271,MATCH(totalExpenditure!$A263,gDP!$B$6:$B$271)))</f>
        <v/>
      </c>
      <c r="J263" s="77" t="str">
        <f>IF(INDEX([2]pivotTable!J$3:J$308,MATCH(totalExpenditure!$A263,[2]pivotTable!$A$3:$A$308,0))/100*INDEX(gDP!Y$6:Y$271,MATCH(totalExpenditure!$A263,gDP!$B$6:$B$271))=0,"",INDEX([2]pivotTable!J$3:J$308,MATCH(totalExpenditure!$A263,[2]pivotTable!$A$3:$A$308,0))/100*INDEX(gDP!Y$6:Y$271,MATCH(totalExpenditure!$A263,gDP!$B$6:$B$271)))</f>
        <v/>
      </c>
      <c r="K263" s="77" t="str">
        <f>IF(INDEX([2]pivotTable!K$3:K$308,MATCH(totalExpenditure!$A263,[2]pivotTable!$A$3:$A$308,0))/100*INDEX(gDP!Z$6:Z$271,MATCH(totalExpenditure!$A263,gDP!$B$6:$B$271))=0,"",INDEX([2]pivotTable!K$3:K$308,MATCH(totalExpenditure!$A263,[2]pivotTable!$A$3:$A$308,0))/100*INDEX(gDP!Z$6:Z$271,MATCH(totalExpenditure!$A263,gDP!$B$6:$B$271)))</f>
        <v/>
      </c>
      <c r="L263" s="77" t="str">
        <f>IF(INDEX([2]pivotTable!L$3:L$308,MATCH(totalExpenditure!$A263,[2]pivotTable!$A$3:$A$308,0))/100*INDEX(gDP!AA$6:AA$271,MATCH(totalExpenditure!$A263,gDP!$B$6:$B$271))=0,"",INDEX([2]pivotTable!L$3:L$308,MATCH(totalExpenditure!$A263,[2]pivotTable!$A$3:$A$308,0))/100*INDEX(gDP!AA$6:AA$271,MATCH(totalExpenditure!$A263,gDP!$B$6:$B$271)))</f>
        <v/>
      </c>
      <c r="M263" s="77" t="str">
        <f>IF(INDEX([2]pivotTable!M$3:M$308,MATCH(totalExpenditure!$A263,[2]pivotTable!$A$3:$A$308,0))/100*INDEX(gDP!AB$6:AB$271,MATCH(totalExpenditure!$A263,gDP!$B$6:$B$271))=0,"",INDEX([2]pivotTable!M$3:M$308,MATCH(totalExpenditure!$A263,[2]pivotTable!$A$3:$A$308,0))/100*INDEX(gDP!AB$6:AB$271,MATCH(totalExpenditure!$A263,gDP!$B$6:$B$271)))</f>
        <v/>
      </c>
      <c r="N263" s="77" t="str">
        <f>IF(INDEX([2]pivotTable!N$3:N$308,MATCH(totalExpenditure!$A263,[2]pivotTable!$A$3:$A$308,0))/100*INDEX(gDP!AC$6:AC$271,MATCH(totalExpenditure!$A263,gDP!$B$6:$B$271))=0,"",INDEX([2]pivotTable!N$3:N$308,MATCH(totalExpenditure!$A263,[2]pivotTable!$A$3:$A$308,0))/100*INDEX(gDP!AC$6:AC$271,MATCH(totalExpenditure!$A263,gDP!$B$6:$B$271)))</f>
        <v/>
      </c>
      <c r="O263" s="77" t="str">
        <f>IF(INDEX([2]pivotTable!O$3:O$308,MATCH(totalExpenditure!$A263,[2]pivotTable!$A$3:$A$308,0))/100*INDEX(gDP!AD$6:AD$271,MATCH(totalExpenditure!$A263,gDP!$B$6:$B$271))=0,"",INDEX([2]pivotTable!O$3:O$308,MATCH(totalExpenditure!$A263,[2]pivotTable!$A$3:$A$308,0))/100*INDEX(gDP!AD$6:AD$271,MATCH(totalExpenditure!$A263,gDP!$B$6:$B$271)))</f>
        <v/>
      </c>
      <c r="P263" s="77" t="str">
        <f>IF(INDEX([2]pivotTable!P$3:P$308,MATCH(totalExpenditure!$A263,[2]pivotTable!$A$3:$A$308,0))/100*INDEX(gDP!AE$6:AE$271,MATCH(totalExpenditure!$A263,gDP!$B$6:$B$271))=0,"",INDEX([2]pivotTable!P$3:P$308,MATCH(totalExpenditure!$A263,[2]pivotTable!$A$3:$A$308,0))/100*INDEX(gDP!AE$6:AE$271,MATCH(totalExpenditure!$A263,gDP!$B$6:$B$271)))</f>
        <v/>
      </c>
      <c r="Q263" s="77" t="str">
        <f>IF(INDEX([2]pivotTable!Q$3:Q$308,MATCH(totalExpenditure!$A263,[2]pivotTable!$A$3:$A$308,0))/100*INDEX(gDP!AF$6:AF$271,MATCH(totalExpenditure!$A263,gDP!$B$6:$B$271))=0,"",INDEX([2]pivotTable!Q$3:Q$308,MATCH(totalExpenditure!$A263,[2]pivotTable!$A$3:$A$308,0))/100*INDEX(gDP!AF$6:AF$271,MATCH(totalExpenditure!$A263,gDP!$B$6:$B$271)))</f>
        <v/>
      </c>
      <c r="R263" s="77" t="str">
        <f>IF(INDEX([2]pivotTable!R$3:R$308,MATCH(totalExpenditure!$A263,[2]pivotTable!$A$3:$A$308,0))/100*INDEX(gDP!AG$6:AG$271,MATCH(totalExpenditure!$A263,gDP!$B$6:$B$271))=0,"",INDEX([2]pivotTable!R$3:R$308,MATCH(totalExpenditure!$A263,[2]pivotTable!$A$3:$A$308,0))/100*INDEX(gDP!AG$6:AG$271,MATCH(totalExpenditure!$A263,gDP!$B$6:$B$271)))</f>
        <v/>
      </c>
      <c r="S263" s="77" t="str">
        <f>IF(INDEX([2]pivotTable!S$3:S$308,MATCH(totalExpenditure!$A263,[2]pivotTable!$A$3:$A$308,0))/100*INDEX(gDP!AH$6:AH$271,MATCH(totalExpenditure!$A263,gDP!$B$6:$B$271))=0,"",INDEX([2]pivotTable!S$3:S$308,MATCH(totalExpenditure!$A263,[2]pivotTable!$A$3:$A$308,0))/100*INDEX(gDP!AH$6:AH$271,MATCH(totalExpenditure!$A263,gDP!$B$6:$B$271)))</f>
        <v/>
      </c>
      <c r="T263" s="77" t="str">
        <f>IF(INDEX([2]pivotTable!T$3:T$308,MATCH(totalExpenditure!$A263,[2]pivotTable!$A$3:$A$308,0))/100*INDEX(gDP!AI$6:AI$271,MATCH(totalExpenditure!$A263,gDP!$B$6:$B$271))=0,"",INDEX([2]pivotTable!T$3:T$308,MATCH(totalExpenditure!$A263,[2]pivotTable!$A$3:$A$308,0))/100*INDEX(gDP!AI$6:AI$271,MATCH(totalExpenditure!$A263,gDP!$B$6:$B$271)))</f>
        <v/>
      </c>
      <c r="U263" s="77" t="str">
        <f>IF(INDEX([2]pivotTable!U$3:U$308,MATCH(totalExpenditure!$A263,[2]pivotTable!$A$3:$A$308,0))/100*INDEX(gDP!AJ$6:AJ$271,MATCH(totalExpenditure!$A263,gDP!$B$6:$B$271))=0,"",INDEX([2]pivotTable!U$3:U$308,MATCH(totalExpenditure!$A263,[2]pivotTable!$A$3:$A$308,0))/100*INDEX(gDP!AJ$6:AJ$271,MATCH(totalExpenditure!$A263,gDP!$B$6:$B$271)))</f>
        <v/>
      </c>
      <c r="V263" s="77" t="str">
        <f>IF(INDEX([2]pivotTable!V$3:V$308,MATCH(totalExpenditure!$A263,[2]pivotTable!$A$3:$A$308,0))/100*INDEX(gDP!AK$6:AK$271,MATCH(totalExpenditure!$A263,gDP!$B$6:$B$271))=0,"",INDEX([2]pivotTable!V$3:V$308,MATCH(totalExpenditure!$A263,[2]pivotTable!$A$3:$A$308,0))/100*INDEX(gDP!AK$6:AK$271,MATCH(totalExpenditure!$A263,gDP!$B$6:$B$271)))</f>
        <v/>
      </c>
      <c r="W263" s="77" t="str">
        <f>IF(INDEX([2]pivotTable!W$3:W$308,MATCH(totalExpenditure!$A263,[2]pivotTable!$A$3:$A$308,0))/100*INDEX(gDP!AL$6:AL$271,MATCH(totalExpenditure!$A263,gDP!$B$6:$B$271))=0,"",INDEX([2]pivotTable!W$3:W$308,MATCH(totalExpenditure!$A263,[2]pivotTable!$A$3:$A$308,0))/100*INDEX(gDP!AL$6:AL$271,MATCH(totalExpenditure!$A263,gDP!$B$6:$B$271)))</f>
        <v/>
      </c>
      <c r="X263" s="77" t="str">
        <f>IF(INDEX([2]pivotTable!X$3:X$308,MATCH(totalExpenditure!$A263,[2]pivotTable!$A$3:$A$308,0))/100*INDEX(gDP!AM$6:AM$271,MATCH(totalExpenditure!$A263,gDP!$B$6:$B$271))=0,"",INDEX([2]pivotTable!X$3:X$308,MATCH(totalExpenditure!$A263,[2]pivotTable!$A$3:$A$308,0))/100*INDEX(gDP!AM$6:AM$271,MATCH(totalExpenditure!$A263,gDP!$B$6:$B$271)))</f>
        <v/>
      </c>
      <c r="Y263" s="77" t="str">
        <f>IF(INDEX([2]pivotTable!Y$3:Y$308,MATCH(totalExpenditure!$A263,[2]pivotTable!$A$3:$A$308,0))/100*INDEX(gDP!AN$6:AN$271,MATCH(totalExpenditure!$A263,gDP!$B$6:$B$271))=0,"",INDEX([2]pivotTable!Y$3:Y$308,MATCH(totalExpenditure!$A263,[2]pivotTable!$A$3:$A$308,0))/100*INDEX(gDP!AN$6:AN$271,MATCH(totalExpenditure!$A263,gDP!$B$6:$B$271)))</f>
        <v/>
      </c>
      <c r="Z263" s="77" t="str">
        <f>IF(INDEX([2]pivotTable!Z$3:Z$308,MATCH(totalExpenditure!$A263,[2]pivotTable!$A$3:$A$308,0))/100*INDEX(gDP!AO$6:AO$271,MATCH(totalExpenditure!$A263,gDP!$B$6:$B$271))=0,"",INDEX([2]pivotTable!Z$3:Z$308,MATCH(totalExpenditure!$A263,[2]pivotTable!$A$3:$A$308,0))/100*INDEX(gDP!AO$6:AO$271,MATCH(totalExpenditure!$A263,gDP!$B$6:$B$271)))</f>
        <v/>
      </c>
      <c r="AA263" s="77" t="str">
        <f>IF(INDEX([2]pivotTable!AA$3:AA$308,MATCH(totalExpenditure!$A263,[2]pivotTable!$A$3:$A$308,0))/100*INDEX(gDP!AP$6:AP$271,MATCH(totalExpenditure!$A263,gDP!$B$6:$B$271))=0,"",INDEX([2]pivotTable!AA$3:AA$308,MATCH(totalExpenditure!$A263,[2]pivotTable!$A$3:$A$308,0))/100*INDEX(gDP!AP$6:AP$271,MATCH(totalExpenditure!$A263,gDP!$B$6:$B$271)))</f>
        <v/>
      </c>
      <c r="AB263" s="77" t="str">
        <f>IF(INDEX([2]pivotTable!AB$3:AB$308,MATCH(totalExpenditure!$A263,[2]pivotTable!$A$3:$A$308,0))/100*INDEX(gDP!AQ$6:AQ$271,MATCH(totalExpenditure!$A263,gDP!$B$6:$B$271))=0,"",INDEX([2]pivotTable!AB$3:AB$308,MATCH(totalExpenditure!$A263,[2]pivotTable!$A$3:$A$308,0))/100*INDEX(gDP!AQ$6:AQ$271,MATCH(totalExpenditure!$A263,gDP!$B$6:$B$271)))</f>
        <v/>
      </c>
      <c r="AC263" s="77" t="str">
        <f>IF(INDEX([2]pivotTable!AC$3:AC$308,MATCH(totalExpenditure!$A263,[2]pivotTable!$A$3:$A$308,0))/100*INDEX(gDP!AR$6:AR$271,MATCH(totalExpenditure!$A263,gDP!$B$6:$B$271))=0,"",INDEX([2]pivotTable!AC$3:AC$308,MATCH(totalExpenditure!$A263,[2]pivotTable!$A$3:$A$308,0))/100*INDEX(gDP!AR$6:AR$271,MATCH(totalExpenditure!$A263,gDP!$B$6:$B$271)))</f>
        <v/>
      </c>
      <c r="AD263" s="77" t="str">
        <f>IF(INDEX([2]pivotTable!AD$3:AD$308,MATCH(totalExpenditure!$A263,[2]pivotTable!$A$3:$A$308,0))/100*INDEX(gDP!AS$6:AS$271,MATCH(totalExpenditure!$A263,gDP!$B$6:$B$271))=0,"",INDEX([2]pivotTable!AD$3:AD$308,MATCH(totalExpenditure!$A263,[2]pivotTable!$A$3:$A$308,0))/100*INDEX(gDP!AS$6:AS$271,MATCH(totalExpenditure!$A263,gDP!$B$6:$B$271)))</f>
        <v/>
      </c>
      <c r="AE263" s="77" t="str">
        <f>IF(INDEX([2]pivotTable!AE$3:AE$308,MATCH(totalExpenditure!$A263,[2]pivotTable!$A$3:$A$308,0))/100*INDEX(gDP!AT$6:AT$271,MATCH(totalExpenditure!$A263,gDP!$B$6:$B$271))=0,"",INDEX([2]pivotTable!AE$3:AE$308,MATCH(totalExpenditure!$A263,[2]pivotTable!$A$3:$A$308,0))/100*INDEX(gDP!AT$6:AT$271,MATCH(totalExpenditure!$A263,gDP!$B$6:$B$271)))</f>
        <v/>
      </c>
      <c r="AF263" s="77" t="str">
        <f>IF(INDEX([2]pivotTable!AF$3:AF$308,MATCH(totalExpenditure!$A263,[2]pivotTable!$A$3:$A$308,0))/100*INDEX(gDP!AU$6:AU$271,MATCH(totalExpenditure!$A263,gDP!$B$6:$B$271))=0,"",INDEX([2]pivotTable!AF$3:AF$308,MATCH(totalExpenditure!$A263,[2]pivotTable!$A$3:$A$308,0))/100*INDEX(gDP!AU$6:AU$271,MATCH(totalExpenditure!$A263,gDP!$B$6:$B$271)))</f>
        <v/>
      </c>
      <c r="AG263" s="77" t="str">
        <f>IF(INDEX([2]pivotTable!AG$3:AG$308,MATCH(totalExpenditure!$A263,[2]pivotTable!$A$3:$A$308,0))/100*INDEX(gDP!AV$6:AV$271,MATCH(totalExpenditure!$A263,gDP!$B$6:$B$271))=0,"",INDEX([2]pivotTable!AG$3:AG$308,MATCH(totalExpenditure!$A263,[2]pivotTable!$A$3:$A$308,0))/100*INDEX(gDP!AV$6:AV$271,MATCH(totalExpenditure!$A263,gDP!$B$6:$B$271)))</f>
        <v/>
      </c>
      <c r="AH263" s="77" t="str">
        <f>IF(INDEX([2]pivotTable!AH$3:AH$308,MATCH(totalExpenditure!$A263,[2]pivotTable!$A$3:$A$308,0))/100*INDEX(gDP!AW$6:AW$271,MATCH(totalExpenditure!$A263,gDP!$B$6:$B$271))=0,"",INDEX([2]pivotTable!AH$3:AH$308,MATCH(totalExpenditure!$A263,[2]pivotTable!$A$3:$A$308,0))/100*INDEX(gDP!AW$6:AW$271,MATCH(totalExpenditure!$A263,gDP!$B$6:$B$271)))</f>
        <v/>
      </c>
      <c r="AI263" s="77" t="str">
        <f>IF(INDEX([2]pivotTable!AI$3:AI$308,MATCH(totalExpenditure!$A263,[2]pivotTable!$A$3:$A$308,0))/100*INDEX(gDP!AX$6:AX$271,MATCH(totalExpenditure!$A263,gDP!$B$6:$B$271))=0,"",INDEX([2]pivotTable!AI$3:AI$308,MATCH(totalExpenditure!$A263,[2]pivotTable!$A$3:$A$308,0))/100*INDEX(gDP!AX$6:AX$271,MATCH(totalExpenditure!$A263,gDP!$B$6:$B$271)))</f>
        <v/>
      </c>
      <c r="AJ263" s="77" t="str">
        <f>IF(INDEX([2]pivotTable!AJ$3:AJ$308,MATCH(totalExpenditure!$A263,[2]pivotTable!$A$3:$A$308,0))/100*INDEX(gDP!AY$6:AY$271,MATCH(totalExpenditure!$A263,gDP!$B$6:$B$271))=0,"",INDEX([2]pivotTable!AJ$3:AJ$308,MATCH(totalExpenditure!$A263,[2]pivotTable!$A$3:$A$308,0))/100*INDEX(gDP!AY$6:AY$271,MATCH(totalExpenditure!$A263,gDP!$B$6:$B$271)))</f>
        <v/>
      </c>
      <c r="AK263" s="77" t="str">
        <f>IF(INDEX([2]pivotTable!AK$3:AK$308,MATCH(totalExpenditure!$A263,[2]pivotTable!$A$3:$A$308,0))/100*INDEX(gDP!AZ$6:AZ$271,MATCH(totalExpenditure!$A263,gDP!$B$6:$B$271))=0,"",INDEX([2]pivotTable!AK$3:AK$308,MATCH(totalExpenditure!$A263,[2]pivotTable!$A$3:$A$308,0))/100*INDEX(gDP!AZ$6:AZ$271,MATCH(totalExpenditure!$A263,gDP!$B$6:$B$271)))</f>
        <v/>
      </c>
      <c r="AL263" s="77" t="str">
        <f>IF(INDEX([2]pivotTable!AL$3:AL$308,MATCH(totalExpenditure!$A263,[2]pivotTable!$A$3:$A$308,0))/100*INDEX(gDP!BA$6:BA$271,MATCH(totalExpenditure!$A263,gDP!$B$6:$B$271))=0,"",INDEX([2]pivotTable!AL$3:AL$308,MATCH(totalExpenditure!$A263,[2]pivotTable!$A$3:$A$308,0))/100*INDEX(gDP!BA$6:BA$271,MATCH(totalExpenditure!$A263,gDP!$B$6:$B$271)))</f>
        <v/>
      </c>
      <c r="AM263" s="77" t="str">
        <f>IF(INDEX([2]pivotTable!AM$3:AM$308,MATCH(totalExpenditure!$A263,[2]pivotTable!$A$3:$A$308,0))/100*INDEX(gDP!BB$6:BB$271,MATCH(totalExpenditure!$A263,gDP!$B$6:$B$271))=0,"",INDEX([2]pivotTable!AM$3:AM$308,MATCH(totalExpenditure!$A263,[2]pivotTable!$A$3:$A$308,0))/100*INDEX(gDP!BB$6:BB$271,MATCH(totalExpenditure!$A263,gDP!$B$6:$B$271)))</f>
        <v/>
      </c>
      <c r="AN263" s="77" t="str">
        <f>IF(INDEX([2]pivotTable!AN$3:AN$308,MATCH(totalExpenditure!$A263,[2]pivotTable!$A$3:$A$308,0))/100*INDEX(gDP!BC$6:BC$271,MATCH(totalExpenditure!$A263,gDP!$B$6:$B$271))=0,"",INDEX([2]pivotTable!AN$3:AN$308,MATCH(totalExpenditure!$A263,[2]pivotTable!$A$3:$A$308,0))/100*INDEX(gDP!BC$6:BC$271,MATCH(totalExpenditure!$A263,gDP!$B$6:$B$271)))</f>
        <v/>
      </c>
      <c r="AO263" s="77" t="str">
        <f>IF(INDEX([2]pivotTable!AO$3:AO$308,MATCH(totalExpenditure!$A263,[2]pivotTable!$A$3:$A$308,0))/100*INDEX(gDP!BD$6:BD$271,MATCH(totalExpenditure!$A263,gDP!$B$6:$B$271))=0,"",INDEX([2]pivotTable!AO$3:AO$308,MATCH(totalExpenditure!$A263,[2]pivotTable!$A$3:$A$308,0))/100*INDEX(gDP!BD$6:BD$271,MATCH(totalExpenditure!$A263,gDP!$B$6:$B$271)))</f>
        <v/>
      </c>
      <c r="AP263" s="77" t="str">
        <f>IF(INDEX([2]pivotTable!AP$3:AP$308,MATCH(totalExpenditure!$A263,[2]pivotTable!$A$3:$A$308,0))/100*INDEX(gDP!BE$6:BE$271,MATCH(totalExpenditure!$A263,gDP!$B$6:$B$271))=0,"",INDEX([2]pivotTable!AP$3:AP$308,MATCH(totalExpenditure!$A263,[2]pivotTable!$A$3:$A$308,0))/100*INDEX(gDP!BE$6:BE$271,MATCH(totalExpenditure!$A263,gDP!$B$6:$B$271)))</f>
        <v/>
      </c>
      <c r="AQ263" s="77" t="str">
        <f>IF(INDEX([2]pivotTable!AQ$3:AQ$308,MATCH(totalExpenditure!$A263,[2]pivotTable!$A$3:$A$308,0))/100*INDEX(gDP!BF$6:BF$271,MATCH(totalExpenditure!$A263,gDP!$B$6:$B$271))=0,"",INDEX([2]pivotTable!AQ$3:AQ$308,MATCH(totalExpenditure!$A263,[2]pivotTable!$A$3:$A$308,0))/100*INDEX(gDP!BF$6:BF$271,MATCH(totalExpenditure!$A263,gDP!$B$6:$B$271)))</f>
        <v/>
      </c>
      <c r="AR263" s="77" t="str">
        <f>IF(INDEX([2]pivotTable!AR$3:AR$308,MATCH(totalExpenditure!$A263,[2]pivotTable!$A$3:$A$308,0))/100*INDEX(gDP!BG$6:BG$271,MATCH(totalExpenditure!$A263,gDP!$B$6:$B$271))=0,"",INDEX([2]pivotTable!AR$3:AR$308,MATCH(totalExpenditure!$A263,[2]pivotTable!$A$3:$A$308,0))/100*INDEX(gDP!BG$6:BG$271,MATCH(totalExpenditure!$A263,gDP!$B$6:$B$271)))</f>
        <v/>
      </c>
      <c r="AS263" s="77" t="str">
        <f>IF(INDEX([2]pivotTable!AS$3:AS$308,MATCH(totalExpenditure!$A263,[2]pivotTable!$A$3:$A$308,0))/100*INDEX(gDP!BH$6:BH$271,MATCH(totalExpenditure!$A263,gDP!$B$6:$B$271))=0,"",INDEX([2]pivotTable!AS$3:AS$308,MATCH(totalExpenditure!$A263,[2]pivotTable!$A$3:$A$308,0))/100*INDEX(gDP!BH$6:BH$271,MATCH(totalExpenditure!$A263,gDP!$B$6:$B$271)))</f>
        <v/>
      </c>
      <c r="AT263" s="77" t="str">
        <f>IF(INDEX([2]pivotTable!AT$3:AT$308,MATCH(totalExpenditure!$A263,[2]pivotTable!$A$3:$A$308,0))/100*INDEX(gDP!BI$6:BI$271,MATCH(totalExpenditure!$A263,gDP!$B$6:$B$271))=0,"",INDEX([2]pivotTable!AT$3:AT$308,MATCH(totalExpenditure!$A263,[2]pivotTable!$A$3:$A$308,0))/100*INDEX(gDP!BI$6:BI$271,MATCH(totalExpenditure!$A263,gDP!$B$6:$B$271)))</f>
        <v/>
      </c>
      <c r="AU263" s="77" t="str">
        <f>IF(INDEX([2]pivotTable!AU$3:AU$308,MATCH(totalExpenditure!$A263,[2]pivotTable!$A$3:$A$308,0))/100*INDEX(gDP!BJ$6:BJ$271,MATCH(totalExpenditure!$A263,gDP!$B$6:$B$271))=0,"",INDEX([2]pivotTable!AU$3:AU$308,MATCH(totalExpenditure!$A263,[2]pivotTable!$A$3:$A$308,0))/100*INDEX(gDP!BJ$6:BJ$271,MATCH(totalExpenditure!$A263,gDP!$B$6:$B$271)))</f>
        <v/>
      </c>
      <c r="AV263" s="77" t="str">
        <f>IF(INDEX([2]pivotTable!AV$3:AV$308,MATCH(totalExpenditure!$A263,[2]pivotTable!$A$3:$A$308,0))/100*INDEX(gDP!BK$6:BK$271,MATCH(totalExpenditure!$A263,gDP!$B$6:$B$271))=0,"",INDEX([2]pivotTable!AV$3:AV$308,MATCH(totalExpenditure!$A263,[2]pivotTable!$A$3:$A$308,0))/100*INDEX(gDP!BK$6:BK$271,MATCH(totalExpenditure!$A263,gDP!$B$6:$B$271)))</f>
        <v/>
      </c>
      <c r="AW263" s="77" t="str">
        <f>IF(INDEX([2]pivotTable!AW$3:AW$308,MATCH(totalExpenditure!$A263,[2]pivotTable!$A$3:$A$308,0))/100*INDEX(gDP!BL$6:BL$271,MATCH(totalExpenditure!$A263,gDP!$B$6:$B$271))=0,"",INDEX([2]pivotTable!AW$3:AW$308,MATCH(totalExpenditure!$A263,[2]pivotTable!$A$3:$A$308,0))/100*INDEX(gDP!BL$6:BL$271,MATCH(totalExpenditure!$A263,gDP!$B$6:$B$271)))</f>
        <v/>
      </c>
      <c r="AX263" s="77" t="str">
        <f>IF(INDEX([2]pivotTable!AX$3:AX$308,MATCH(totalExpenditure!$A263,[2]pivotTable!$A$3:$A$308,0))/100*INDEX(gDP!BM$6:BM$271,MATCH(totalExpenditure!$A263,gDP!$B$6:$B$271))=0,"",INDEX([2]pivotTable!AX$3:AX$308,MATCH(totalExpenditure!$A263,[2]pivotTable!$A$3:$A$308,0))/100*INDEX(gDP!BM$6:BM$271,MATCH(totalExpenditure!$A263,gDP!$B$6:$B$271)))</f>
        <v/>
      </c>
      <c r="AY263" s="77" t="str">
        <f>IF(INDEX([2]pivotTable!AY$3:AY$308,MATCH(totalExpenditure!$A263,[2]pivotTable!$A$3:$A$308,0))/100*INDEX(gDP!BN$6:BN$271,MATCH(totalExpenditure!$A263,gDP!$B$6:$B$271))=0,"",INDEX([2]pivotTable!AY$3:AY$308,MATCH(totalExpenditure!$A263,[2]pivotTable!$A$3:$A$308,0))/100*INDEX(gDP!BN$6:BN$271,MATCH(totalExpenditure!$A263,gDP!$B$6:$B$271)))</f>
        <v/>
      </c>
      <c r="AZ263" s="77" t="str">
        <f>IF(INDEX([2]pivotTable!AZ$3:AZ$308,MATCH(totalExpenditure!$A263,[2]pivotTable!$A$3:$A$308,0))/100*INDEX(gDP!BO$6:BO$271,MATCH(totalExpenditure!$A263,gDP!$B$6:$B$271))=0,"",INDEX([2]pivotTable!AZ$3:AZ$308,MATCH(totalExpenditure!$A263,[2]pivotTable!$A$3:$A$308,0))/100*INDEX(gDP!BO$6:BO$271,MATCH(totalExpenditure!$A263,gDP!$B$6:$B$271)))</f>
        <v/>
      </c>
      <c r="BA263" s="77" t="str">
        <f>IF(INDEX([2]pivotTable!B$310:B$615,MATCH(totalExpenditure!$A263,[2]pivotTable!$A$310:$A$615,0))/100*INDEX(gDP!Q$6:Q$271,MATCH(totalExpenditure!$A263,gDP!$B$6:$B$271))=0,"",INDEX([2]pivotTable!B$310:B$615,MATCH(totalExpenditure!$A263,[2]pivotTable!$A$310:$A$615,0))/100*INDEX(gDP!Q$6:Q$271,MATCH(totalExpenditure!$A263,gDP!$B$6:$B$271)))</f>
        <v/>
      </c>
      <c r="BB263" s="77" t="str">
        <f>IF(INDEX([2]pivotTable!C$310:C$615,MATCH(totalExpenditure!$A263,[2]pivotTable!$A$310:$A$615,0))/100*INDEX(gDP!R$6:R$271,MATCH(totalExpenditure!$A263,gDP!$B$6:$B$271))=0,"",INDEX([2]pivotTable!C$310:C$615,MATCH(totalExpenditure!$A263,[2]pivotTable!$A$310:$A$615,0))/100*INDEX(gDP!R$6:R$271,MATCH(totalExpenditure!$A263,gDP!$B$6:$B$271)))</f>
        <v/>
      </c>
      <c r="BC263" s="77" t="str">
        <f>IF(INDEX([2]pivotTable!D$310:D$615,MATCH(totalExpenditure!$A263,[2]pivotTable!$A$310:$A$615,0))/100*INDEX(gDP!S$6:S$271,MATCH(totalExpenditure!$A263,gDP!$B$6:$B$271))=0,"",INDEX([2]pivotTable!D$310:D$615,MATCH(totalExpenditure!$A263,[2]pivotTable!$A$310:$A$615,0))/100*INDEX(gDP!S$6:S$271,MATCH(totalExpenditure!$A263,gDP!$B$6:$B$271)))</f>
        <v/>
      </c>
      <c r="BD263" s="77" t="str">
        <f>IF(INDEX([2]pivotTable!E$310:E$615,MATCH(totalExpenditure!$A263,[2]pivotTable!$A$310:$A$615,0))/100*INDEX(gDP!T$6:T$271,MATCH(totalExpenditure!$A263,gDP!$B$6:$B$271))=0,"",INDEX([2]pivotTable!E$310:E$615,MATCH(totalExpenditure!$A263,[2]pivotTable!$A$310:$A$615,0))/100*INDEX(gDP!T$6:T$271,MATCH(totalExpenditure!$A263,gDP!$B$6:$B$271)))</f>
        <v/>
      </c>
      <c r="BE263" s="77" t="str">
        <f>IF(INDEX([2]pivotTable!F$310:F$615,MATCH(totalExpenditure!$A263,[2]pivotTable!$A$310:$A$615,0))/100*INDEX(gDP!U$6:U$271,MATCH(totalExpenditure!$A263,gDP!$B$6:$B$271))=0,"",INDEX([2]pivotTable!F$310:F$615,MATCH(totalExpenditure!$A263,[2]pivotTable!$A$310:$A$615,0))/100*INDEX(gDP!U$6:U$271,MATCH(totalExpenditure!$A263,gDP!$B$6:$B$271)))</f>
        <v/>
      </c>
      <c r="BF263" s="77" t="str">
        <f>IF(INDEX([2]pivotTable!G$310:G$615,MATCH(totalExpenditure!$A263,[2]pivotTable!$A$310:$A$615,0))/100*INDEX(gDP!V$6:V$271,MATCH(totalExpenditure!$A263,gDP!$B$6:$B$271))=0,"",INDEX([2]pivotTable!G$310:G$615,MATCH(totalExpenditure!$A263,[2]pivotTable!$A$310:$A$615,0))/100*INDEX(gDP!V$6:V$271,MATCH(totalExpenditure!$A263,gDP!$B$6:$B$271)))</f>
        <v/>
      </c>
      <c r="BG263" s="77" t="str">
        <f>IF(INDEX([2]pivotTable!H$310:H$615,MATCH(totalExpenditure!$A263,[2]pivotTable!$A$310:$A$615,0))/100*INDEX(gDP!W$6:W$271,MATCH(totalExpenditure!$A263,gDP!$B$6:$B$271))=0,"",INDEX([2]pivotTable!H$310:H$615,MATCH(totalExpenditure!$A263,[2]pivotTable!$A$310:$A$615,0))/100*INDEX(gDP!W$6:W$271,MATCH(totalExpenditure!$A263,gDP!$B$6:$B$271)))</f>
        <v/>
      </c>
      <c r="BH263" s="77" t="str">
        <f>IF(INDEX([2]pivotTable!I$310:I$615,MATCH(totalExpenditure!$A263,[2]pivotTable!$A$310:$A$615,0))/100*INDEX(gDP!X$6:X$271,MATCH(totalExpenditure!$A263,gDP!$B$6:$B$271))=0,"",INDEX([2]pivotTable!I$310:I$615,MATCH(totalExpenditure!$A263,[2]pivotTable!$A$310:$A$615,0))/100*INDEX(gDP!X$6:X$271,MATCH(totalExpenditure!$A263,gDP!$B$6:$B$271)))</f>
        <v/>
      </c>
      <c r="BI263" s="77" t="str">
        <f>IF(INDEX([2]pivotTable!J$310:J$615,MATCH(totalExpenditure!$A263,[2]pivotTable!$A$310:$A$615,0))/100*INDEX(gDP!Y$6:Y$271,MATCH(totalExpenditure!$A263,gDP!$B$6:$B$271))=0,"",INDEX([2]pivotTable!J$310:J$615,MATCH(totalExpenditure!$A263,[2]pivotTable!$A$310:$A$615,0))/100*INDEX(gDP!Y$6:Y$271,MATCH(totalExpenditure!$A263,gDP!$B$6:$B$271)))</f>
        <v/>
      </c>
      <c r="BJ263" s="77" t="str">
        <f>IF(INDEX([2]pivotTable!K$310:K$615,MATCH(totalExpenditure!$A263,[2]pivotTable!$A$310:$A$615,0))/100*INDEX(gDP!Z$6:Z$271,MATCH(totalExpenditure!$A263,gDP!$B$6:$B$271))=0,"",INDEX([2]pivotTable!K$310:K$615,MATCH(totalExpenditure!$A263,[2]pivotTable!$A$310:$A$615,0))/100*INDEX(gDP!Z$6:Z$271,MATCH(totalExpenditure!$A263,gDP!$B$6:$B$271)))</f>
        <v/>
      </c>
      <c r="BK263" s="77" t="str">
        <f>IF(INDEX([2]pivotTable!L$310:L$615,MATCH(totalExpenditure!$A263,[2]pivotTable!$A$310:$A$615,0))/100*INDEX(gDP!AA$6:AA$271,MATCH(totalExpenditure!$A263,gDP!$B$6:$B$271))=0,"",INDEX([2]pivotTable!L$310:L$615,MATCH(totalExpenditure!$A263,[2]pivotTable!$A$310:$A$615,0))/100*INDEX(gDP!AA$6:AA$271,MATCH(totalExpenditure!$A263,gDP!$B$6:$B$271)))</f>
        <v/>
      </c>
      <c r="BL263" s="77" t="str">
        <f>IF(INDEX([2]pivotTable!M$310:M$615,MATCH(totalExpenditure!$A263,[2]pivotTable!$A$310:$A$615,0))/100*INDEX(gDP!AB$6:AB$271,MATCH(totalExpenditure!$A263,gDP!$B$6:$B$271))=0,"",INDEX([2]pivotTable!M$310:M$615,MATCH(totalExpenditure!$A263,[2]pivotTable!$A$310:$A$615,0))/100*INDEX(gDP!AB$6:AB$271,MATCH(totalExpenditure!$A263,gDP!$B$6:$B$271)))</f>
        <v/>
      </c>
      <c r="BM263" s="77" t="str">
        <f>IF(INDEX([2]pivotTable!N$310:N$615,MATCH(totalExpenditure!$A263,[2]pivotTable!$A$310:$A$615,0))/100*INDEX(gDP!AC$6:AC$271,MATCH(totalExpenditure!$A263,gDP!$B$6:$B$271))=0,"",INDEX([2]pivotTable!N$310:N$615,MATCH(totalExpenditure!$A263,[2]pivotTable!$A$310:$A$615,0))/100*INDEX(gDP!AC$6:AC$271,MATCH(totalExpenditure!$A263,gDP!$B$6:$B$271)))</f>
        <v/>
      </c>
      <c r="BN263" s="77" t="str">
        <f>IF(INDEX([2]pivotTable!O$310:O$615,MATCH(totalExpenditure!$A263,[2]pivotTable!$A$310:$A$615,0))/100*INDEX(gDP!AD$6:AD$271,MATCH(totalExpenditure!$A263,gDP!$B$6:$B$271))=0,"",INDEX([2]pivotTable!O$310:O$615,MATCH(totalExpenditure!$A263,[2]pivotTable!$A$310:$A$615,0))/100*INDEX(gDP!AD$6:AD$271,MATCH(totalExpenditure!$A263,gDP!$B$6:$B$271)))</f>
        <v/>
      </c>
      <c r="BO263" s="77" t="str">
        <f>IF(INDEX([2]pivotTable!P$310:P$615,MATCH(totalExpenditure!$A263,[2]pivotTable!$A$310:$A$615,0))/100*INDEX(gDP!AE$6:AE$271,MATCH(totalExpenditure!$A263,gDP!$B$6:$B$271))=0,"",INDEX([2]pivotTable!P$310:P$615,MATCH(totalExpenditure!$A263,[2]pivotTable!$A$310:$A$615,0))/100*INDEX(gDP!AE$6:AE$271,MATCH(totalExpenditure!$A263,gDP!$B$6:$B$271)))</f>
        <v/>
      </c>
      <c r="BP263" s="77" t="str">
        <f>IF(INDEX([2]pivotTable!Q$310:Q$615,MATCH(totalExpenditure!$A263,[2]pivotTable!$A$310:$A$615,0))/100*INDEX(gDP!AF$6:AF$271,MATCH(totalExpenditure!$A263,gDP!$B$6:$B$271))=0,"",INDEX([2]pivotTable!Q$310:Q$615,MATCH(totalExpenditure!$A263,[2]pivotTable!$A$310:$A$615,0))/100*INDEX(gDP!AF$6:AF$271,MATCH(totalExpenditure!$A263,gDP!$B$6:$B$271)))</f>
        <v/>
      </c>
      <c r="BQ263" s="77" t="str">
        <f>IF(INDEX([2]pivotTable!R$310:R$615,MATCH(totalExpenditure!$A263,[2]pivotTable!$A$310:$A$615,0))/100*INDEX(gDP!AG$6:AG$271,MATCH(totalExpenditure!$A263,gDP!$B$6:$B$271))=0,"",INDEX([2]pivotTable!R$310:R$615,MATCH(totalExpenditure!$A263,[2]pivotTable!$A$310:$A$615,0))/100*INDEX(gDP!AG$6:AG$271,MATCH(totalExpenditure!$A263,gDP!$B$6:$B$271)))</f>
        <v/>
      </c>
      <c r="BR263" s="77" t="str">
        <f>IF(INDEX([2]pivotTable!S$310:S$615,MATCH(totalExpenditure!$A263,[2]pivotTable!$A$310:$A$615,0))/100*INDEX(gDP!AH$6:AH$271,MATCH(totalExpenditure!$A263,gDP!$B$6:$B$271))=0,"",INDEX([2]pivotTable!S$310:S$615,MATCH(totalExpenditure!$A263,[2]pivotTable!$A$310:$A$615,0))/100*INDEX(gDP!AH$6:AH$271,MATCH(totalExpenditure!$A263,gDP!$B$6:$B$271)))</f>
        <v/>
      </c>
      <c r="BS263" s="77">
        <f>IF(INDEX([2]pivotTable!T$310:T$615,MATCH(totalExpenditure!$A263,[2]pivotTable!$A$310:$A$615,0))/100*INDEX(gDP!AI$6:AI$271,MATCH(totalExpenditure!$A263,gDP!$B$6:$B$271))=0,"",INDEX([2]pivotTable!T$310:T$615,MATCH(totalExpenditure!$A263,[2]pivotTable!$A$310:$A$615,0))/100*INDEX(gDP!AI$6:AI$271,MATCH(totalExpenditure!$A263,gDP!$B$6:$B$271)))</f>
        <v>9980761.1481291465</v>
      </c>
      <c r="BT263" s="77" t="str">
        <f>IF(INDEX([2]pivotTable!U$310:U$615,MATCH(totalExpenditure!$A263,[2]pivotTable!$A$310:$A$615,0))/100*INDEX(gDP!AJ$6:AJ$271,MATCH(totalExpenditure!$A263,gDP!$B$6:$B$271))=0,"",INDEX([2]pivotTable!U$310:U$615,MATCH(totalExpenditure!$A263,[2]pivotTable!$A$310:$A$615,0))/100*INDEX(gDP!AJ$6:AJ$271,MATCH(totalExpenditure!$A263,gDP!$B$6:$B$271)))</f>
        <v/>
      </c>
      <c r="BU263" s="77" t="str">
        <f>IF(INDEX([2]pivotTable!V$310:V$615,MATCH(totalExpenditure!$A263,[2]pivotTable!$A$310:$A$615,0))/100*INDEX(gDP!AK$6:AK$271,MATCH(totalExpenditure!$A263,gDP!$B$6:$B$271))=0,"",INDEX([2]pivotTable!V$310:V$615,MATCH(totalExpenditure!$A263,[2]pivotTable!$A$310:$A$615,0))/100*INDEX(gDP!AK$6:AK$271,MATCH(totalExpenditure!$A263,gDP!$B$6:$B$271)))</f>
        <v/>
      </c>
      <c r="BV263" s="77" t="str">
        <f>IF(INDEX([2]pivotTable!W$310:W$615,MATCH(totalExpenditure!$A263,[2]pivotTable!$A$310:$A$615,0))/100*INDEX(gDP!AL$6:AL$271,MATCH(totalExpenditure!$A263,gDP!$B$6:$B$271))=0,"",INDEX([2]pivotTable!W$310:W$615,MATCH(totalExpenditure!$A263,[2]pivotTable!$A$310:$A$615,0))/100*INDEX(gDP!AL$6:AL$271,MATCH(totalExpenditure!$A263,gDP!$B$6:$B$271)))</f>
        <v/>
      </c>
      <c r="BW263" s="77" t="str">
        <f>IF(INDEX([2]pivotTable!X$310:X$615,MATCH(totalExpenditure!$A263,[2]pivotTable!$A$310:$A$615,0))/100*INDEX(gDP!AM$6:AM$271,MATCH(totalExpenditure!$A263,gDP!$B$6:$B$271))=0,"",INDEX([2]pivotTable!X$310:X$615,MATCH(totalExpenditure!$A263,[2]pivotTable!$A$310:$A$615,0))/100*INDEX(gDP!AM$6:AM$271,MATCH(totalExpenditure!$A263,gDP!$B$6:$B$271)))</f>
        <v/>
      </c>
      <c r="BX263" s="77">
        <f>IF(INDEX([2]pivotTable!Y$310:Y$615,MATCH(totalExpenditure!$A263,[2]pivotTable!$A$310:$A$615,0))/100*INDEX(gDP!AN$6:AN$271,MATCH(totalExpenditure!$A263,gDP!$B$6:$B$271))=0,"",INDEX([2]pivotTable!Y$310:Y$615,MATCH(totalExpenditure!$A263,[2]pivotTable!$A$310:$A$615,0))/100*INDEX(gDP!AN$6:AN$271,MATCH(totalExpenditure!$A263,gDP!$B$6:$B$271)))</f>
        <v>17203994.255692981</v>
      </c>
      <c r="BY263" s="77">
        <f>IF(INDEX([2]pivotTable!Z$310:Z$615,MATCH(totalExpenditure!$A263,[2]pivotTable!$A$310:$A$615,0))/100*INDEX(gDP!AO$6:AO$271,MATCH(totalExpenditure!$A263,gDP!$B$6:$B$271))=0,"",INDEX([2]pivotTable!Z$310:Z$615,MATCH(totalExpenditure!$A263,[2]pivotTable!$A$310:$A$615,0))/100*INDEX(gDP!AO$6:AO$271,MATCH(totalExpenditure!$A263,gDP!$B$6:$B$271)))</f>
        <v>12075296.055281566</v>
      </c>
      <c r="BZ263" s="77">
        <f>IF(INDEX([2]pivotTable!AA$310:AA$615,MATCH(totalExpenditure!$A263,[2]pivotTable!$A$310:$A$615,0))/100*INDEX(gDP!AP$6:AP$271,MATCH(totalExpenditure!$A263,gDP!$B$6:$B$271))=0,"",INDEX([2]pivotTable!AA$310:AA$615,MATCH(totalExpenditure!$A263,[2]pivotTable!$A$310:$A$615,0))/100*INDEX(gDP!AP$6:AP$271,MATCH(totalExpenditure!$A263,gDP!$B$6:$B$271)))</f>
        <v>15220633.468542341</v>
      </c>
      <c r="CA263" s="77" t="str">
        <f>IF(INDEX([2]pivotTable!AB$310:AB$615,MATCH(totalExpenditure!$A263,[2]pivotTable!$A$310:$A$615,0))/100*INDEX(gDP!AQ$6:AQ$271,MATCH(totalExpenditure!$A263,gDP!$B$6:$B$271))=0,"",INDEX([2]pivotTable!AB$310:AB$615,MATCH(totalExpenditure!$A263,[2]pivotTable!$A$310:$A$615,0))/100*INDEX(gDP!AQ$6:AQ$271,MATCH(totalExpenditure!$A263,gDP!$B$6:$B$271)))</f>
        <v/>
      </c>
      <c r="CB263" s="77" t="str">
        <f>IF(INDEX([2]pivotTable!AC$310:AC$615,MATCH(totalExpenditure!$A263,[2]pivotTable!$A$310:$A$615,0))/100*INDEX(gDP!AR$6:AR$271,MATCH(totalExpenditure!$A263,gDP!$B$6:$B$271))=0,"",INDEX([2]pivotTable!AC$310:AC$615,MATCH(totalExpenditure!$A263,[2]pivotTable!$A$310:$A$615,0))/100*INDEX(gDP!AR$6:AR$271,MATCH(totalExpenditure!$A263,gDP!$B$6:$B$271)))</f>
        <v/>
      </c>
      <c r="CC263" s="77" t="str">
        <f>IF(INDEX([2]pivotTable!AD$310:AD$615,MATCH(totalExpenditure!$A263,[2]pivotTable!$A$310:$A$615,0))/100*INDEX(gDP!AS$6:AS$271,MATCH(totalExpenditure!$A263,gDP!$B$6:$B$271))=0,"",INDEX([2]pivotTable!AD$310:AD$615,MATCH(totalExpenditure!$A263,[2]pivotTable!$A$310:$A$615,0))/100*INDEX(gDP!AS$6:AS$271,MATCH(totalExpenditure!$A263,gDP!$B$6:$B$271)))</f>
        <v/>
      </c>
      <c r="CD263" s="77" t="str">
        <f>IF(INDEX([2]pivotTable!AE$310:AE$615,MATCH(totalExpenditure!$A263,[2]pivotTable!$A$310:$A$615,0))/100*INDEX(gDP!AT$6:AT$271,MATCH(totalExpenditure!$A263,gDP!$B$6:$B$271))=0,"",INDEX([2]pivotTable!AE$310:AE$615,MATCH(totalExpenditure!$A263,[2]pivotTable!$A$310:$A$615,0))/100*INDEX(gDP!AT$6:AT$271,MATCH(totalExpenditure!$A263,gDP!$B$6:$B$271)))</f>
        <v/>
      </c>
      <c r="CE263" s="77" t="str">
        <f>IF(INDEX([2]pivotTable!AF$310:AF$615,MATCH(totalExpenditure!$A263,[2]pivotTable!$A$310:$A$615,0))/100*INDEX(gDP!AU$6:AU$271,MATCH(totalExpenditure!$A263,gDP!$B$6:$B$271))=0,"",INDEX([2]pivotTable!AF$310:AF$615,MATCH(totalExpenditure!$A263,[2]pivotTable!$A$310:$A$615,0))/100*INDEX(gDP!AU$6:AU$271,MATCH(totalExpenditure!$A263,gDP!$B$6:$B$271)))</f>
        <v/>
      </c>
      <c r="CF263" s="77" t="str">
        <f>IF(INDEX([2]pivotTable!AG$310:AG$615,MATCH(totalExpenditure!$A263,[2]pivotTable!$A$310:$A$615,0))/100*INDEX(gDP!AV$6:AV$271,MATCH(totalExpenditure!$A263,gDP!$B$6:$B$271))=0,"",INDEX([2]pivotTable!AG$310:AG$615,MATCH(totalExpenditure!$A263,[2]pivotTable!$A$310:$A$615,0))/100*INDEX(gDP!AV$6:AV$271,MATCH(totalExpenditure!$A263,gDP!$B$6:$B$271)))</f>
        <v/>
      </c>
      <c r="CG263" s="77" t="str">
        <f>IF(INDEX([2]pivotTable!AH$310:AH$615,MATCH(totalExpenditure!$A263,[2]pivotTable!$A$310:$A$615,0))/100*INDEX(gDP!AW$6:AW$271,MATCH(totalExpenditure!$A263,gDP!$B$6:$B$271))=0,"",INDEX([2]pivotTable!AH$310:AH$615,MATCH(totalExpenditure!$A263,[2]pivotTable!$A$310:$A$615,0))/100*INDEX(gDP!AW$6:AW$271,MATCH(totalExpenditure!$A263,gDP!$B$6:$B$271)))</f>
        <v/>
      </c>
      <c r="CH263" s="77" t="str">
        <f>IF(INDEX([2]pivotTable!AI$310:AI$615,MATCH(totalExpenditure!$A263,[2]pivotTable!$A$310:$A$615,0))/100*INDEX(gDP!AX$6:AX$271,MATCH(totalExpenditure!$A263,gDP!$B$6:$B$271))=0,"",INDEX([2]pivotTable!AI$310:AI$615,MATCH(totalExpenditure!$A263,[2]pivotTable!$A$310:$A$615,0))/100*INDEX(gDP!AX$6:AX$271,MATCH(totalExpenditure!$A263,gDP!$B$6:$B$271)))</f>
        <v/>
      </c>
      <c r="CI263" s="77" t="str">
        <f>IF(INDEX([2]pivotTable!AJ$310:AJ$615,MATCH(totalExpenditure!$A263,[2]pivotTable!$A$310:$A$615,0))/100*INDEX(gDP!AY$6:AY$271,MATCH(totalExpenditure!$A263,gDP!$B$6:$B$271))=0,"",INDEX([2]pivotTable!AJ$310:AJ$615,MATCH(totalExpenditure!$A263,[2]pivotTable!$A$310:$A$615,0))/100*INDEX(gDP!AY$6:AY$271,MATCH(totalExpenditure!$A263,gDP!$B$6:$B$271)))</f>
        <v/>
      </c>
      <c r="CJ263" s="77" t="str">
        <f>IF(INDEX([2]pivotTable!AK$310:AK$615,MATCH(totalExpenditure!$A263,[2]pivotTable!$A$310:$A$615,0))/100*INDEX(gDP!AZ$6:AZ$271,MATCH(totalExpenditure!$A263,gDP!$B$6:$B$271))=0,"",INDEX([2]pivotTable!AK$310:AK$615,MATCH(totalExpenditure!$A263,[2]pivotTable!$A$310:$A$615,0))/100*INDEX(gDP!AZ$6:AZ$271,MATCH(totalExpenditure!$A263,gDP!$B$6:$B$271)))</f>
        <v/>
      </c>
      <c r="CK263" s="77" t="str">
        <f>IF(INDEX([2]pivotTable!AL$310:AL$615,MATCH(totalExpenditure!$A263,[2]pivotTable!$A$310:$A$615,0))/100*INDEX(gDP!BA$6:BA$271,MATCH(totalExpenditure!$A263,gDP!$B$6:$B$271))=0,"",INDEX([2]pivotTable!AL$310:AL$615,MATCH(totalExpenditure!$A263,[2]pivotTable!$A$310:$A$615,0))/100*INDEX(gDP!BA$6:BA$271,MATCH(totalExpenditure!$A263,gDP!$B$6:$B$271)))</f>
        <v/>
      </c>
      <c r="CL263" s="77" t="str">
        <f>IF(INDEX([2]pivotTable!AM$310:AM$615,MATCH(totalExpenditure!$A263,[2]pivotTable!$A$310:$A$615,0))/100*INDEX(gDP!BB$6:BB$271,MATCH(totalExpenditure!$A263,gDP!$B$6:$B$271))=0,"",INDEX([2]pivotTable!AM$310:AM$615,MATCH(totalExpenditure!$A263,[2]pivotTable!$A$310:$A$615,0))/100*INDEX(gDP!BB$6:BB$271,MATCH(totalExpenditure!$A263,gDP!$B$6:$B$271)))</f>
        <v/>
      </c>
      <c r="CM263" s="77" t="str">
        <f>IF(INDEX([2]pivotTable!AN$310:AN$615,MATCH(totalExpenditure!$A263,[2]pivotTable!$A$310:$A$615,0))/100*INDEX(gDP!BC$6:BC$271,MATCH(totalExpenditure!$A263,gDP!$B$6:$B$271))=0,"",INDEX([2]pivotTable!AN$310:AN$615,MATCH(totalExpenditure!$A263,[2]pivotTable!$A$310:$A$615,0))/100*INDEX(gDP!BC$6:BC$271,MATCH(totalExpenditure!$A263,gDP!$B$6:$B$271)))</f>
        <v/>
      </c>
      <c r="CN263" s="77" t="str">
        <f>IF(INDEX([2]pivotTable!AO$310:AO$615,MATCH(totalExpenditure!$A263,[2]pivotTable!$A$310:$A$615,0))/100*INDEX(gDP!BD$6:BD$271,MATCH(totalExpenditure!$A263,gDP!$B$6:$B$271))=0,"",INDEX([2]pivotTable!AO$310:AO$615,MATCH(totalExpenditure!$A263,[2]pivotTable!$A$310:$A$615,0))/100*INDEX(gDP!BD$6:BD$271,MATCH(totalExpenditure!$A263,gDP!$B$6:$B$271)))</f>
        <v/>
      </c>
      <c r="CO263" s="77" t="str">
        <f>IF(INDEX([2]pivotTable!AP$310:AP$615,MATCH(totalExpenditure!$A263,[2]pivotTable!$A$310:$A$615,0))/100*INDEX(gDP!BE$6:BE$271,MATCH(totalExpenditure!$A263,gDP!$B$6:$B$271))=0,"",INDEX([2]pivotTable!AP$310:AP$615,MATCH(totalExpenditure!$A263,[2]pivotTable!$A$310:$A$615,0))/100*INDEX(gDP!BE$6:BE$271,MATCH(totalExpenditure!$A263,gDP!$B$6:$B$271)))</f>
        <v/>
      </c>
      <c r="CP263" s="77" t="str">
        <f>IF(INDEX([2]pivotTable!AQ$310:AQ$615,MATCH(totalExpenditure!$A263,[2]pivotTable!$A$310:$A$615,0))/100*INDEX(gDP!BF$6:BF$271,MATCH(totalExpenditure!$A263,gDP!$B$6:$B$271))=0,"",INDEX([2]pivotTable!AQ$310:AQ$615,MATCH(totalExpenditure!$A263,[2]pivotTable!$A$310:$A$615,0))/100*INDEX(gDP!BF$6:BF$271,MATCH(totalExpenditure!$A263,gDP!$B$6:$B$271)))</f>
        <v/>
      </c>
      <c r="CQ263" s="77" t="str">
        <f>IF(INDEX([2]pivotTable!AR$310:AR$615,MATCH(totalExpenditure!$A263,[2]pivotTable!$A$310:$A$615,0))/100*INDEX(gDP!BG$6:BG$271,MATCH(totalExpenditure!$A263,gDP!$B$6:$B$271))=0,"",INDEX([2]pivotTable!AR$310:AR$615,MATCH(totalExpenditure!$A263,[2]pivotTable!$A$310:$A$615,0))/100*INDEX(gDP!BG$6:BG$271,MATCH(totalExpenditure!$A263,gDP!$B$6:$B$271)))</f>
        <v/>
      </c>
      <c r="CR263" s="77" t="str">
        <f>IF(INDEX([2]pivotTable!AS$310:AS$615,MATCH(totalExpenditure!$A263,[2]pivotTable!$A$310:$A$615,0))/100*INDEX(gDP!BH$6:BH$271,MATCH(totalExpenditure!$A263,gDP!$B$6:$B$271))=0,"",INDEX([2]pivotTable!AS$310:AS$615,MATCH(totalExpenditure!$A263,[2]pivotTable!$A$310:$A$615,0))/100*INDEX(gDP!BH$6:BH$271,MATCH(totalExpenditure!$A263,gDP!$B$6:$B$271)))</f>
        <v/>
      </c>
      <c r="CS263" s="77" t="str">
        <f>IF(INDEX([2]pivotTable!AT$310:AT$615,MATCH(totalExpenditure!$A263,[2]pivotTable!$A$310:$A$615,0))/100*INDEX(gDP!BI$6:BI$271,MATCH(totalExpenditure!$A263,gDP!$B$6:$B$271))=0,"",INDEX([2]pivotTable!AT$310:AT$615,MATCH(totalExpenditure!$A263,[2]pivotTable!$A$310:$A$615,0))/100*INDEX(gDP!BI$6:BI$271,MATCH(totalExpenditure!$A263,gDP!$B$6:$B$271)))</f>
        <v/>
      </c>
      <c r="CT263" s="77" t="str">
        <f>IF(INDEX([2]pivotTable!AU$310:AU$615,MATCH(totalExpenditure!$A263,[2]pivotTable!$A$310:$A$615,0))/100*INDEX(gDP!BJ$6:BJ$271,MATCH(totalExpenditure!$A263,gDP!$B$6:$B$271))=0,"",INDEX([2]pivotTable!AU$310:AU$615,MATCH(totalExpenditure!$A263,[2]pivotTable!$A$310:$A$615,0))/100*INDEX(gDP!BJ$6:BJ$271,MATCH(totalExpenditure!$A263,gDP!$B$6:$B$271)))</f>
        <v/>
      </c>
      <c r="CU263" s="77" t="str">
        <f>IF(INDEX([2]pivotTable!AV$310:AV$615,MATCH(totalExpenditure!$A263,[2]pivotTable!$A$310:$A$615,0))/100*INDEX(gDP!BK$6:BK$271,MATCH(totalExpenditure!$A263,gDP!$B$6:$B$271))=0,"",INDEX([2]pivotTable!AV$310:AV$615,MATCH(totalExpenditure!$A263,[2]pivotTable!$A$310:$A$615,0))/100*INDEX(gDP!BK$6:BK$271,MATCH(totalExpenditure!$A263,gDP!$B$6:$B$271)))</f>
        <v/>
      </c>
      <c r="CV263" s="77" t="str">
        <f>IF(INDEX([2]pivotTable!AW$310:AW$615,MATCH(totalExpenditure!$A263,[2]pivotTable!$A$310:$A$615,0))/100*INDEX(gDP!BL$6:BL$271,MATCH(totalExpenditure!$A263,gDP!$B$6:$B$271))=0,"",INDEX([2]pivotTable!AW$310:AW$615,MATCH(totalExpenditure!$A263,[2]pivotTable!$A$310:$A$615,0))/100*INDEX(gDP!BL$6:BL$271,MATCH(totalExpenditure!$A263,gDP!$B$6:$B$271)))</f>
        <v/>
      </c>
      <c r="CW263" s="77" t="str">
        <f>IF(INDEX([2]pivotTable!AX$310:AX$615,MATCH(totalExpenditure!$A263,[2]pivotTable!$A$310:$A$615,0))/100*INDEX(gDP!BM$6:BM$271,MATCH(totalExpenditure!$A263,gDP!$B$6:$B$271))=0,"",INDEX([2]pivotTable!AX$310:AX$615,MATCH(totalExpenditure!$A263,[2]pivotTable!$A$310:$A$615,0))/100*INDEX(gDP!BM$6:BM$271,MATCH(totalExpenditure!$A263,gDP!$B$6:$B$271)))</f>
        <v/>
      </c>
      <c r="CX263" s="77" t="str">
        <f>IF(INDEX([2]pivotTable!AY$310:AY$615,MATCH(totalExpenditure!$A263,[2]pivotTable!$A$310:$A$615,0))/100*INDEX(gDP!BN$6:BN$271,MATCH(totalExpenditure!$A263,gDP!$B$6:$B$271))=0,"",INDEX([2]pivotTable!AY$310:AY$615,MATCH(totalExpenditure!$A263,[2]pivotTable!$A$310:$A$615,0))/100*INDEX(gDP!BN$6:BN$271,MATCH(totalExpenditure!$A263,gDP!$B$6:$B$271)))</f>
        <v/>
      </c>
      <c r="CY263" s="77" t="str">
        <f>IF(INDEX([2]pivotTable!AZ$310:AZ$615,MATCH(totalExpenditure!$A263,[2]pivotTable!$A$310:$A$615,0))/100*INDEX(gDP!BO$6:BO$271,MATCH(totalExpenditure!$A263,gDP!$B$6:$B$271))=0,"",INDEX([2]pivotTable!AZ$310:AZ$615,MATCH(totalExpenditure!$A263,[2]pivotTable!$A$310:$A$615,0))/100*INDEX(gDP!BO$6:BO$271,MATCH(totalExpenditure!$A263,gDP!$B$6:$B$271)))</f>
        <v/>
      </c>
      <c r="CZ263" s="77" t="str">
        <f>IF(B263="","",IF(BA263="","",B263-B263+INDEX(gDP!Q$6:Q$271,MATCH(totalExpenditure!$A263,gDP!$B$6:$B$271))))</f>
        <v/>
      </c>
      <c r="DA263" s="77" t="str">
        <f>IF(C263="","",IF(BB263="","",C263-C263+INDEX(gDP!R$6:R$271,MATCH(totalExpenditure!$A263,gDP!$B$6:$B$271))))</f>
        <v/>
      </c>
      <c r="DB263" s="77" t="str">
        <f>IF(D263="","",IF(BC263="","",D263-D263+INDEX(gDP!S$6:S$271,MATCH(totalExpenditure!$A263,gDP!$B$6:$B$271))))</f>
        <v/>
      </c>
      <c r="DC263" s="77" t="str">
        <f>IF(E263="","",IF(BD263="","",E263-E263+INDEX(gDP!T$6:T$271,MATCH(totalExpenditure!$A263,gDP!$B$6:$B$271))))</f>
        <v/>
      </c>
      <c r="DD263" s="77" t="str">
        <f>IF(F263="","",IF(BE263="","",F263-F263+INDEX(gDP!U$6:U$271,MATCH(totalExpenditure!$A263,gDP!$B$6:$B$271))))</f>
        <v/>
      </c>
      <c r="DE263" s="77" t="str">
        <f>IF(G263="","",IF(BF263="","",G263-G263+INDEX(gDP!V$6:V$271,MATCH(totalExpenditure!$A263,gDP!$B$6:$B$271))))</f>
        <v/>
      </c>
      <c r="DF263" s="77" t="str">
        <f>IF(H263="","",IF(BG263="","",H263-H263+INDEX(gDP!W$6:W$271,MATCH(totalExpenditure!$A263,gDP!$B$6:$B$271))))</f>
        <v/>
      </c>
      <c r="DG263" s="77" t="str">
        <f>IF(I263="","",IF(BH263="","",I263-I263+INDEX(gDP!X$6:X$271,MATCH(totalExpenditure!$A263,gDP!$B$6:$B$271))))</f>
        <v/>
      </c>
      <c r="DH263" s="77" t="str">
        <f>IF(J263="","",IF(BI263="","",J263-J263+INDEX(gDP!Y$6:Y$271,MATCH(totalExpenditure!$A263,gDP!$B$6:$B$271))))</f>
        <v/>
      </c>
      <c r="DI263" s="77" t="str">
        <f>IF(K263="","",IF(BJ263="","",K263-K263+INDEX(gDP!Z$6:Z$271,MATCH(totalExpenditure!$A263,gDP!$B$6:$B$271))))</f>
        <v/>
      </c>
      <c r="DJ263" s="77" t="str">
        <f>IF(L263="","",IF(BK263="","",L263-L263+INDEX(gDP!AA$6:AA$271,MATCH(totalExpenditure!$A263,gDP!$B$6:$B$271))))</f>
        <v/>
      </c>
      <c r="DK263" s="77" t="str">
        <f>IF(M263="","",IF(BL263="","",M263-M263+INDEX(gDP!AB$6:AB$271,MATCH(totalExpenditure!$A263,gDP!$B$6:$B$271))))</f>
        <v/>
      </c>
      <c r="DL263" s="77" t="str">
        <f>IF(N263="","",IF(BM263="","",N263-N263+INDEX(gDP!AC$6:AC$271,MATCH(totalExpenditure!$A263,gDP!$B$6:$B$271))))</f>
        <v/>
      </c>
      <c r="DM263" s="77" t="str">
        <f>IF(O263="","",IF(BN263="","",O263-O263+INDEX(gDP!AD$6:AD$271,MATCH(totalExpenditure!$A263,gDP!$B$6:$B$271))))</f>
        <v/>
      </c>
      <c r="DN263" s="77" t="str">
        <f>IF(P263="","",IF(BO263="","",P263-P263+INDEX(gDP!AE$6:AE$271,MATCH(totalExpenditure!$A263,gDP!$B$6:$B$271))))</f>
        <v/>
      </c>
      <c r="DO263" s="77" t="str">
        <f>IF(Q263="","",IF(BP263="","",Q263-Q263+INDEX(gDP!AF$6:AF$271,MATCH(totalExpenditure!$A263,gDP!$B$6:$B$271))))</f>
        <v/>
      </c>
      <c r="DP263" s="77" t="str">
        <f>IF(R263="","",IF(BQ263="","",R263-R263+INDEX(gDP!AG$6:AG$271,MATCH(totalExpenditure!$A263,gDP!$B$6:$B$271))))</f>
        <v/>
      </c>
      <c r="DQ263" s="77" t="str">
        <f>IF(S263="","",IF(BR263="","",S263-S263+INDEX(gDP!AH$6:AH$271,MATCH(totalExpenditure!$A263,gDP!$B$6:$B$271))))</f>
        <v/>
      </c>
      <c r="DR263" s="77" t="str">
        <f>IF(T263="","",IF(BS263="","",T263-T263+INDEX(gDP!AI$6:AI$271,MATCH(totalExpenditure!$A263,gDP!$B$6:$B$271))))</f>
        <v/>
      </c>
      <c r="DS263" s="77" t="str">
        <f>IF(U263="","",IF(BT263="","",U263-U263+INDEX(gDP!AJ$6:AJ$271,MATCH(totalExpenditure!$A263,gDP!$B$6:$B$271))))</f>
        <v/>
      </c>
      <c r="DT263" s="77" t="str">
        <f>IF(V263="","",IF(BU263="","",V263-V263+INDEX(gDP!AK$6:AK$271,MATCH(totalExpenditure!$A263,gDP!$B$6:$B$271))))</f>
        <v/>
      </c>
      <c r="DU263" s="77" t="str">
        <f>IF(W263="","",IF(BV263="","",W263-W263+INDEX(gDP!AL$6:AL$271,MATCH(totalExpenditure!$A263,gDP!$B$6:$B$271))))</f>
        <v/>
      </c>
      <c r="DV263" s="77" t="str">
        <f>IF(X263="","",IF(BW263="","",X263-X263+INDEX(gDP!AM$6:AM$271,MATCH(totalExpenditure!$A263,gDP!$B$6:$B$271))))</f>
        <v/>
      </c>
      <c r="DW263" s="77" t="str">
        <f>IF(Y263="","",IF(BX263="","",Y263-Y263+INDEX(gDP!AN$6:AN$271,MATCH(totalExpenditure!$A263,gDP!$B$6:$B$271))))</f>
        <v/>
      </c>
      <c r="DX263" s="77" t="str">
        <f>IF(Z263="","",IF(BY263="","",Z263-Z263+INDEX(gDP!AO$6:AO$271,MATCH(totalExpenditure!$A263,gDP!$B$6:$B$271))))</f>
        <v/>
      </c>
      <c r="DY263" s="77" t="str">
        <f>IF(AA263="","",IF(BZ263="","",AA263-AA263+INDEX(gDP!AP$6:AP$271,MATCH(totalExpenditure!$A263,gDP!$B$6:$B$271))))</f>
        <v/>
      </c>
      <c r="DZ263" s="77" t="str">
        <f>IF(AB263="","",IF(CA263="","",AB263-AB263+INDEX(gDP!AQ$6:AQ$271,MATCH(totalExpenditure!$A263,gDP!$B$6:$B$271))))</f>
        <v/>
      </c>
      <c r="EA263" s="77" t="str">
        <f>IF(AC263="","",IF(CB263="","",AC263-AC263+INDEX(gDP!AR$6:AR$271,MATCH(totalExpenditure!$A263,gDP!$B$6:$B$271))))</f>
        <v/>
      </c>
      <c r="EB263" s="77" t="str">
        <f>IF(AD263="","",IF(CC263="","",AD263-AD263+INDEX(gDP!AS$6:AS$271,MATCH(totalExpenditure!$A263,gDP!$B$6:$B$271))))</f>
        <v/>
      </c>
      <c r="EC263" s="77" t="str">
        <f>IF(AE263="","",IF(CD263="","",AE263-AE263+INDEX(gDP!AT$6:AT$271,MATCH(totalExpenditure!$A263,gDP!$B$6:$B$271))))</f>
        <v/>
      </c>
      <c r="ED263" s="77" t="str">
        <f>IF(AF263="","",IF(CE263="","",AF263-AF263+INDEX(gDP!AU$6:AU$271,MATCH(totalExpenditure!$A263,gDP!$B$6:$B$271))))</f>
        <v/>
      </c>
      <c r="EE263" s="77" t="str">
        <f>IF(AG263="","",IF(CF263="","",AG263-AG263+INDEX(gDP!AV$6:AV$271,MATCH(totalExpenditure!$A263,gDP!$B$6:$B$271))))</f>
        <v/>
      </c>
      <c r="EF263" s="77" t="str">
        <f>IF(AH263="","",IF(CG263="","",AH263-AH263+INDEX(gDP!AW$6:AW$271,MATCH(totalExpenditure!$A263,gDP!$B$6:$B$271))))</f>
        <v/>
      </c>
      <c r="EG263" s="77" t="str">
        <f>IF(AI263="","",IF(CH263="","",AI263-AI263+INDEX(gDP!AX$6:AX$271,MATCH(totalExpenditure!$A263,gDP!$B$6:$B$271))))</f>
        <v/>
      </c>
      <c r="EH263" s="77" t="str">
        <f>IF(AJ263="","",IF(CI263="","",AJ263-AJ263+INDEX(gDP!AY$6:AY$271,MATCH(totalExpenditure!$A263,gDP!$B$6:$B$271))))</f>
        <v/>
      </c>
      <c r="EI263" s="77" t="str">
        <f>IF(AK263="","",IF(CJ263="","",AK263-AK263+INDEX(gDP!AZ$6:AZ$271,MATCH(totalExpenditure!$A263,gDP!$B$6:$B$271))))</f>
        <v/>
      </c>
      <c r="EJ263" s="77" t="str">
        <f>IF(AL263="","",IF(CK263="","",AL263-AL263+INDEX(gDP!BA$6:BA$271,MATCH(totalExpenditure!$A263,gDP!$B$6:$B$271))))</f>
        <v/>
      </c>
      <c r="EK263" s="77" t="str">
        <f>IF(AM263="","",IF(CL263="","",AM263-AM263+INDEX(gDP!BB$6:BB$271,MATCH(totalExpenditure!$A263,gDP!$B$6:$B$271))))</f>
        <v/>
      </c>
      <c r="EL263" s="77" t="str">
        <f>IF(AN263="","",IF(CM263="","",AN263-AN263+INDEX(gDP!BC$6:BC$271,MATCH(totalExpenditure!$A263,gDP!$B$6:$B$271))))</f>
        <v/>
      </c>
      <c r="EM263" s="77" t="str">
        <f>IF(AO263="","",IF(CN263="","",AO263-AO263+INDEX(gDP!BD$6:BD$271,MATCH(totalExpenditure!$A263,gDP!$B$6:$B$271))))</f>
        <v/>
      </c>
      <c r="EN263" s="77" t="str">
        <f>IF(AP263="","",IF(CO263="","",AP263-AP263+INDEX(gDP!BE$6:BE$271,MATCH(totalExpenditure!$A263,gDP!$B$6:$B$271))))</f>
        <v/>
      </c>
      <c r="EO263" s="77" t="str">
        <f>IF(AQ263="","",IF(CP263="","",AQ263-AQ263+INDEX(gDP!BF$6:BF$271,MATCH(totalExpenditure!$A263,gDP!$B$6:$B$271))))</f>
        <v/>
      </c>
      <c r="EP263" s="77" t="str">
        <f>IF(AR263="","",IF(CQ263="","",AR263-AR263+INDEX(gDP!BG$6:BG$271,MATCH(totalExpenditure!$A263,gDP!$B$6:$B$271))))</f>
        <v/>
      </c>
      <c r="EQ263" s="77" t="str">
        <f>IF(AS263="","",IF(CR263="","",AS263-AS263+INDEX(gDP!BH$6:BH$271,MATCH(totalExpenditure!$A263,gDP!$B$6:$B$271))))</f>
        <v/>
      </c>
      <c r="ER263" s="77" t="str">
        <f>IF(AT263="","",IF(CS263="","",AT263-AT263+INDEX(gDP!BI$6:BI$271,MATCH(totalExpenditure!$A263,gDP!$B$6:$B$271))))</f>
        <v/>
      </c>
      <c r="ES263" s="77" t="str">
        <f>IF(AU263="","",IF(CT263="","",AU263-AU263+INDEX(gDP!BJ$6:BJ$271,MATCH(totalExpenditure!$A263,gDP!$B$6:$B$271))))</f>
        <v/>
      </c>
      <c r="ET263" s="77" t="str">
        <f>IF(AV263="","",IF(CU263="","",AV263-AV263+INDEX(gDP!BK$6:BK$271,MATCH(totalExpenditure!$A263,gDP!$B$6:$B$271))))</f>
        <v/>
      </c>
      <c r="EU263" s="77" t="str">
        <f>IF(AW263="","",IF(CV263="","",AW263-AW263+INDEX(gDP!BL$6:BL$271,MATCH(totalExpenditure!$A263,gDP!$B$6:$B$271))))</f>
        <v/>
      </c>
      <c r="EV263" s="77" t="str">
        <f>IF(AX263="","",IF(CW263="","",AX263-AX263+INDEX(gDP!BM$6:BM$271,MATCH(totalExpenditure!$A263,gDP!$B$6:$B$271))))</f>
        <v/>
      </c>
      <c r="EW263" s="77" t="str">
        <f>IF(AY263="","",IF(CX263="","",AY263-AY263+INDEX(gDP!BN$6:BN$271,MATCH(totalExpenditure!$A263,gDP!$B$6:$B$271))))</f>
        <v/>
      </c>
      <c r="EX263" s="77" t="str">
        <f>IF(AZ263="","",IF(CY263="","",AZ263-AZ263+INDEX(gDP!BO$6:BO$271,MATCH(totalExpenditure!$A263,gDP!$B$6:$B$271))))</f>
        <v/>
      </c>
    </row>
    <row r="264" spans="1:154" x14ac:dyDescent="0.35">
      <c r="A264" t="s">
        <v>737</v>
      </c>
      <c r="B264" s="77" t="e">
        <f>IF(INDEX([2]pivotTable!B$3:B$308,MATCH(totalExpenditure!$A264,[2]pivotTable!$A$3:$A$308,0))/100*INDEX(gDP!Q$6:Q$271,MATCH(totalExpenditure!$A264,gDP!$B$6:$B$271))=0,"",INDEX([2]pivotTable!B$3:B$308,MATCH(totalExpenditure!$A264,[2]pivotTable!$A$3:$A$308,0))/100*INDEX(gDP!Q$6:Q$271,MATCH(totalExpenditure!$A264,gDP!$B$6:$B$271)))</f>
        <v>#N/A</v>
      </c>
      <c r="C264" s="77" t="e">
        <f>IF(INDEX([2]pivotTable!C$3:C$308,MATCH(totalExpenditure!$A264,[2]pivotTable!$A$3:$A$308,0))/100*INDEX(gDP!R$6:R$271,MATCH(totalExpenditure!$A264,gDP!$B$6:$B$271))=0,"",INDEX([2]pivotTable!C$3:C$308,MATCH(totalExpenditure!$A264,[2]pivotTable!$A$3:$A$308,0))/100*INDEX(gDP!R$6:R$271,MATCH(totalExpenditure!$A264,gDP!$B$6:$B$271)))</f>
        <v>#N/A</v>
      </c>
      <c r="D264" s="77" t="e">
        <f>IF(INDEX([2]pivotTable!D$3:D$308,MATCH(totalExpenditure!$A264,[2]pivotTable!$A$3:$A$308,0))/100*INDEX(gDP!S$6:S$271,MATCH(totalExpenditure!$A264,gDP!$B$6:$B$271))=0,"",INDEX([2]pivotTable!D$3:D$308,MATCH(totalExpenditure!$A264,[2]pivotTable!$A$3:$A$308,0))/100*INDEX(gDP!S$6:S$271,MATCH(totalExpenditure!$A264,gDP!$B$6:$B$271)))</f>
        <v>#N/A</v>
      </c>
      <c r="E264" s="77" t="e">
        <f>IF(INDEX([2]pivotTable!E$3:E$308,MATCH(totalExpenditure!$A264,[2]pivotTable!$A$3:$A$308,0))/100*INDEX(gDP!T$6:T$271,MATCH(totalExpenditure!$A264,gDP!$B$6:$B$271))=0,"",INDEX([2]pivotTable!E$3:E$308,MATCH(totalExpenditure!$A264,[2]pivotTable!$A$3:$A$308,0))/100*INDEX(gDP!T$6:T$271,MATCH(totalExpenditure!$A264,gDP!$B$6:$B$271)))</f>
        <v>#N/A</v>
      </c>
      <c r="F264" s="77" t="e">
        <f>IF(INDEX([2]pivotTable!F$3:F$308,MATCH(totalExpenditure!$A264,[2]pivotTable!$A$3:$A$308,0))/100*INDEX(gDP!U$6:U$271,MATCH(totalExpenditure!$A264,gDP!$B$6:$B$271))=0,"",INDEX([2]pivotTable!F$3:F$308,MATCH(totalExpenditure!$A264,[2]pivotTable!$A$3:$A$308,0))/100*INDEX(gDP!U$6:U$271,MATCH(totalExpenditure!$A264,gDP!$B$6:$B$271)))</f>
        <v>#N/A</v>
      </c>
      <c r="G264" s="77" t="e">
        <f>IF(INDEX([2]pivotTable!G$3:G$308,MATCH(totalExpenditure!$A264,[2]pivotTable!$A$3:$A$308,0))/100*INDEX(gDP!V$6:V$271,MATCH(totalExpenditure!$A264,gDP!$B$6:$B$271))=0,"",INDEX([2]pivotTable!G$3:G$308,MATCH(totalExpenditure!$A264,[2]pivotTable!$A$3:$A$308,0))/100*INDEX(gDP!V$6:V$271,MATCH(totalExpenditure!$A264,gDP!$B$6:$B$271)))</f>
        <v>#N/A</v>
      </c>
      <c r="H264" s="77" t="e">
        <f>IF(INDEX([2]pivotTable!H$3:H$308,MATCH(totalExpenditure!$A264,[2]pivotTable!$A$3:$A$308,0))/100*INDEX(gDP!W$6:W$271,MATCH(totalExpenditure!$A264,gDP!$B$6:$B$271))=0,"",INDEX([2]pivotTable!H$3:H$308,MATCH(totalExpenditure!$A264,[2]pivotTable!$A$3:$A$308,0))/100*INDEX(gDP!W$6:W$271,MATCH(totalExpenditure!$A264,gDP!$B$6:$B$271)))</f>
        <v>#N/A</v>
      </c>
      <c r="I264" s="77" t="e">
        <f>IF(INDEX([2]pivotTable!I$3:I$308,MATCH(totalExpenditure!$A264,[2]pivotTable!$A$3:$A$308,0))/100*INDEX(gDP!X$6:X$271,MATCH(totalExpenditure!$A264,gDP!$B$6:$B$271))=0,"",INDEX([2]pivotTable!I$3:I$308,MATCH(totalExpenditure!$A264,[2]pivotTable!$A$3:$A$308,0))/100*INDEX(gDP!X$6:X$271,MATCH(totalExpenditure!$A264,gDP!$B$6:$B$271)))</f>
        <v>#N/A</v>
      </c>
      <c r="J264" s="77" t="e">
        <f>IF(INDEX([2]pivotTable!J$3:J$308,MATCH(totalExpenditure!$A264,[2]pivotTable!$A$3:$A$308,0))/100*INDEX(gDP!Y$6:Y$271,MATCH(totalExpenditure!$A264,gDP!$B$6:$B$271))=0,"",INDEX([2]pivotTable!J$3:J$308,MATCH(totalExpenditure!$A264,[2]pivotTable!$A$3:$A$308,0))/100*INDEX(gDP!Y$6:Y$271,MATCH(totalExpenditure!$A264,gDP!$B$6:$B$271)))</f>
        <v>#N/A</v>
      </c>
      <c r="K264" s="77" t="e">
        <f>IF(INDEX([2]pivotTable!K$3:K$308,MATCH(totalExpenditure!$A264,[2]pivotTable!$A$3:$A$308,0))/100*INDEX(gDP!Z$6:Z$271,MATCH(totalExpenditure!$A264,gDP!$B$6:$B$271))=0,"",INDEX([2]pivotTable!K$3:K$308,MATCH(totalExpenditure!$A264,[2]pivotTable!$A$3:$A$308,0))/100*INDEX(gDP!Z$6:Z$271,MATCH(totalExpenditure!$A264,gDP!$B$6:$B$271)))</f>
        <v>#N/A</v>
      </c>
      <c r="L264" s="77" t="e">
        <f>IF(INDEX([2]pivotTable!L$3:L$308,MATCH(totalExpenditure!$A264,[2]pivotTable!$A$3:$A$308,0))/100*INDEX(gDP!AA$6:AA$271,MATCH(totalExpenditure!$A264,gDP!$B$6:$B$271))=0,"",INDEX([2]pivotTable!L$3:L$308,MATCH(totalExpenditure!$A264,[2]pivotTable!$A$3:$A$308,0))/100*INDEX(gDP!AA$6:AA$271,MATCH(totalExpenditure!$A264,gDP!$B$6:$B$271)))</f>
        <v>#N/A</v>
      </c>
      <c r="M264" s="77" t="e">
        <f>IF(INDEX([2]pivotTable!M$3:M$308,MATCH(totalExpenditure!$A264,[2]pivotTable!$A$3:$A$308,0))/100*INDEX(gDP!AB$6:AB$271,MATCH(totalExpenditure!$A264,gDP!$B$6:$B$271))=0,"",INDEX([2]pivotTable!M$3:M$308,MATCH(totalExpenditure!$A264,[2]pivotTable!$A$3:$A$308,0))/100*INDEX(gDP!AB$6:AB$271,MATCH(totalExpenditure!$A264,gDP!$B$6:$B$271)))</f>
        <v>#N/A</v>
      </c>
      <c r="N264" s="77" t="e">
        <f>IF(INDEX([2]pivotTable!N$3:N$308,MATCH(totalExpenditure!$A264,[2]pivotTable!$A$3:$A$308,0))/100*INDEX(gDP!AC$6:AC$271,MATCH(totalExpenditure!$A264,gDP!$B$6:$B$271))=0,"",INDEX([2]pivotTable!N$3:N$308,MATCH(totalExpenditure!$A264,[2]pivotTable!$A$3:$A$308,0))/100*INDEX(gDP!AC$6:AC$271,MATCH(totalExpenditure!$A264,gDP!$B$6:$B$271)))</f>
        <v>#N/A</v>
      </c>
      <c r="O264" s="77" t="e">
        <f>IF(INDEX([2]pivotTable!O$3:O$308,MATCH(totalExpenditure!$A264,[2]pivotTable!$A$3:$A$308,0))/100*INDEX(gDP!AD$6:AD$271,MATCH(totalExpenditure!$A264,gDP!$B$6:$B$271))=0,"",INDEX([2]pivotTable!O$3:O$308,MATCH(totalExpenditure!$A264,[2]pivotTable!$A$3:$A$308,0))/100*INDEX(gDP!AD$6:AD$271,MATCH(totalExpenditure!$A264,gDP!$B$6:$B$271)))</f>
        <v>#N/A</v>
      </c>
      <c r="P264" s="77" t="e">
        <f>IF(INDEX([2]pivotTable!P$3:P$308,MATCH(totalExpenditure!$A264,[2]pivotTable!$A$3:$A$308,0))/100*INDEX(gDP!AE$6:AE$271,MATCH(totalExpenditure!$A264,gDP!$B$6:$B$271))=0,"",INDEX([2]pivotTable!P$3:P$308,MATCH(totalExpenditure!$A264,[2]pivotTable!$A$3:$A$308,0))/100*INDEX(gDP!AE$6:AE$271,MATCH(totalExpenditure!$A264,gDP!$B$6:$B$271)))</f>
        <v>#N/A</v>
      </c>
      <c r="Q264" s="77" t="e">
        <f>IF(INDEX([2]pivotTable!Q$3:Q$308,MATCH(totalExpenditure!$A264,[2]pivotTable!$A$3:$A$308,0))/100*INDEX(gDP!AF$6:AF$271,MATCH(totalExpenditure!$A264,gDP!$B$6:$B$271))=0,"",INDEX([2]pivotTable!Q$3:Q$308,MATCH(totalExpenditure!$A264,[2]pivotTable!$A$3:$A$308,0))/100*INDEX(gDP!AF$6:AF$271,MATCH(totalExpenditure!$A264,gDP!$B$6:$B$271)))</f>
        <v>#N/A</v>
      </c>
      <c r="R264" s="77" t="e">
        <f>IF(INDEX([2]pivotTable!R$3:R$308,MATCH(totalExpenditure!$A264,[2]pivotTable!$A$3:$A$308,0))/100*INDEX(gDP!AG$6:AG$271,MATCH(totalExpenditure!$A264,gDP!$B$6:$B$271))=0,"",INDEX([2]pivotTable!R$3:R$308,MATCH(totalExpenditure!$A264,[2]pivotTable!$A$3:$A$308,0))/100*INDEX(gDP!AG$6:AG$271,MATCH(totalExpenditure!$A264,gDP!$B$6:$B$271)))</f>
        <v>#N/A</v>
      </c>
      <c r="S264" s="77" t="e">
        <f>IF(INDEX([2]pivotTable!S$3:S$308,MATCH(totalExpenditure!$A264,[2]pivotTable!$A$3:$A$308,0))/100*INDEX(gDP!AH$6:AH$271,MATCH(totalExpenditure!$A264,gDP!$B$6:$B$271))=0,"",INDEX([2]pivotTable!S$3:S$308,MATCH(totalExpenditure!$A264,[2]pivotTable!$A$3:$A$308,0))/100*INDEX(gDP!AH$6:AH$271,MATCH(totalExpenditure!$A264,gDP!$B$6:$B$271)))</f>
        <v>#N/A</v>
      </c>
      <c r="T264" s="77" t="e">
        <f>IF(INDEX([2]pivotTable!T$3:T$308,MATCH(totalExpenditure!$A264,[2]pivotTable!$A$3:$A$308,0))/100*INDEX(gDP!AI$6:AI$271,MATCH(totalExpenditure!$A264,gDP!$B$6:$B$271))=0,"",INDEX([2]pivotTable!T$3:T$308,MATCH(totalExpenditure!$A264,[2]pivotTable!$A$3:$A$308,0))/100*INDEX(gDP!AI$6:AI$271,MATCH(totalExpenditure!$A264,gDP!$B$6:$B$271)))</f>
        <v>#N/A</v>
      </c>
      <c r="U264" s="77" t="e">
        <f>IF(INDEX([2]pivotTable!U$3:U$308,MATCH(totalExpenditure!$A264,[2]pivotTable!$A$3:$A$308,0))/100*INDEX(gDP!AJ$6:AJ$271,MATCH(totalExpenditure!$A264,gDP!$B$6:$B$271))=0,"",INDEX([2]pivotTable!U$3:U$308,MATCH(totalExpenditure!$A264,[2]pivotTable!$A$3:$A$308,0))/100*INDEX(gDP!AJ$6:AJ$271,MATCH(totalExpenditure!$A264,gDP!$B$6:$B$271)))</f>
        <v>#N/A</v>
      </c>
      <c r="V264" s="77" t="e">
        <f>IF(INDEX([2]pivotTable!V$3:V$308,MATCH(totalExpenditure!$A264,[2]pivotTable!$A$3:$A$308,0))/100*INDEX(gDP!AK$6:AK$271,MATCH(totalExpenditure!$A264,gDP!$B$6:$B$271))=0,"",INDEX([2]pivotTable!V$3:V$308,MATCH(totalExpenditure!$A264,[2]pivotTable!$A$3:$A$308,0))/100*INDEX(gDP!AK$6:AK$271,MATCH(totalExpenditure!$A264,gDP!$B$6:$B$271)))</f>
        <v>#N/A</v>
      </c>
      <c r="W264" s="77" t="e">
        <f>IF(INDEX([2]pivotTable!W$3:W$308,MATCH(totalExpenditure!$A264,[2]pivotTable!$A$3:$A$308,0))/100*INDEX(gDP!AL$6:AL$271,MATCH(totalExpenditure!$A264,gDP!$B$6:$B$271))=0,"",INDEX([2]pivotTable!W$3:W$308,MATCH(totalExpenditure!$A264,[2]pivotTable!$A$3:$A$308,0))/100*INDEX(gDP!AL$6:AL$271,MATCH(totalExpenditure!$A264,gDP!$B$6:$B$271)))</f>
        <v>#N/A</v>
      </c>
      <c r="X264" s="77" t="e">
        <f>IF(INDEX([2]pivotTable!X$3:X$308,MATCH(totalExpenditure!$A264,[2]pivotTable!$A$3:$A$308,0))/100*INDEX(gDP!AM$6:AM$271,MATCH(totalExpenditure!$A264,gDP!$B$6:$B$271))=0,"",INDEX([2]pivotTable!X$3:X$308,MATCH(totalExpenditure!$A264,[2]pivotTable!$A$3:$A$308,0))/100*INDEX(gDP!AM$6:AM$271,MATCH(totalExpenditure!$A264,gDP!$B$6:$B$271)))</f>
        <v>#N/A</v>
      </c>
      <c r="Y264" s="77" t="e">
        <f>IF(INDEX([2]pivotTable!Y$3:Y$308,MATCH(totalExpenditure!$A264,[2]pivotTable!$A$3:$A$308,0))/100*INDEX(gDP!AN$6:AN$271,MATCH(totalExpenditure!$A264,gDP!$B$6:$B$271))=0,"",INDEX([2]pivotTable!Y$3:Y$308,MATCH(totalExpenditure!$A264,[2]pivotTable!$A$3:$A$308,0))/100*INDEX(gDP!AN$6:AN$271,MATCH(totalExpenditure!$A264,gDP!$B$6:$B$271)))</f>
        <v>#N/A</v>
      </c>
      <c r="Z264" s="77" t="e">
        <f>IF(INDEX([2]pivotTable!Z$3:Z$308,MATCH(totalExpenditure!$A264,[2]pivotTable!$A$3:$A$308,0))/100*INDEX(gDP!AO$6:AO$271,MATCH(totalExpenditure!$A264,gDP!$B$6:$B$271))=0,"",INDEX([2]pivotTable!Z$3:Z$308,MATCH(totalExpenditure!$A264,[2]pivotTable!$A$3:$A$308,0))/100*INDEX(gDP!AO$6:AO$271,MATCH(totalExpenditure!$A264,gDP!$B$6:$B$271)))</f>
        <v>#N/A</v>
      </c>
      <c r="AA264" s="77" t="e">
        <f>IF(INDEX([2]pivotTable!AA$3:AA$308,MATCH(totalExpenditure!$A264,[2]pivotTable!$A$3:$A$308,0))/100*INDEX(gDP!AP$6:AP$271,MATCH(totalExpenditure!$A264,gDP!$B$6:$B$271))=0,"",INDEX([2]pivotTable!AA$3:AA$308,MATCH(totalExpenditure!$A264,[2]pivotTable!$A$3:$A$308,0))/100*INDEX(gDP!AP$6:AP$271,MATCH(totalExpenditure!$A264,gDP!$B$6:$B$271)))</f>
        <v>#N/A</v>
      </c>
      <c r="AB264" s="77" t="e">
        <f>IF(INDEX([2]pivotTable!AB$3:AB$308,MATCH(totalExpenditure!$A264,[2]pivotTable!$A$3:$A$308,0))/100*INDEX(gDP!AQ$6:AQ$271,MATCH(totalExpenditure!$A264,gDP!$B$6:$B$271))=0,"",INDEX([2]pivotTable!AB$3:AB$308,MATCH(totalExpenditure!$A264,[2]pivotTable!$A$3:$A$308,0))/100*INDEX(gDP!AQ$6:AQ$271,MATCH(totalExpenditure!$A264,gDP!$B$6:$B$271)))</f>
        <v>#N/A</v>
      </c>
      <c r="AC264" s="77" t="e">
        <f>IF(INDEX([2]pivotTable!AC$3:AC$308,MATCH(totalExpenditure!$A264,[2]pivotTable!$A$3:$A$308,0))/100*INDEX(gDP!AR$6:AR$271,MATCH(totalExpenditure!$A264,gDP!$B$6:$B$271))=0,"",INDEX([2]pivotTable!AC$3:AC$308,MATCH(totalExpenditure!$A264,[2]pivotTable!$A$3:$A$308,0))/100*INDEX(gDP!AR$6:AR$271,MATCH(totalExpenditure!$A264,gDP!$B$6:$B$271)))</f>
        <v>#N/A</v>
      </c>
      <c r="AD264" s="77" t="e">
        <f>IF(INDEX([2]pivotTable!AD$3:AD$308,MATCH(totalExpenditure!$A264,[2]pivotTable!$A$3:$A$308,0))/100*INDEX(gDP!AS$6:AS$271,MATCH(totalExpenditure!$A264,gDP!$B$6:$B$271))=0,"",INDEX([2]pivotTable!AD$3:AD$308,MATCH(totalExpenditure!$A264,[2]pivotTable!$A$3:$A$308,0))/100*INDEX(gDP!AS$6:AS$271,MATCH(totalExpenditure!$A264,gDP!$B$6:$B$271)))</f>
        <v>#N/A</v>
      </c>
      <c r="AE264" s="77" t="e">
        <f>IF(INDEX([2]pivotTable!AE$3:AE$308,MATCH(totalExpenditure!$A264,[2]pivotTable!$A$3:$A$308,0))/100*INDEX(gDP!AT$6:AT$271,MATCH(totalExpenditure!$A264,gDP!$B$6:$B$271))=0,"",INDEX([2]pivotTable!AE$3:AE$308,MATCH(totalExpenditure!$A264,[2]pivotTable!$A$3:$A$308,0))/100*INDEX(gDP!AT$6:AT$271,MATCH(totalExpenditure!$A264,gDP!$B$6:$B$271)))</f>
        <v>#N/A</v>
      </c>
      <c r="AF264" s="77" t="e">
        <f>IF(INDEX([2]pivotTable!AF$3:AF$308,MATCH(totalExpenditure!$A264,[2]pivotTable!$A$3:$A$308,0))/100*INDEX(gDP!AU$6:AU$271,MATCH(totalExpenditure!$A264,gDP!$B$6:$B$271))=0,"",INDEX([2]pivotTable!AF$3:AF$308,MATCH(totalExpenditure!$A264,[2]pivotTable!$A$3:$A$308,0))/100*INDEX(gDP!AU$6:AU$271,MATCH(totalExpenditure!$A264,gDP!$B$6:$B$271)))</f>
        <v>#N/A</v>
      </c>
      <c r="AG264" s="77" t="e">
        <f>IF(INDEX([2]pivotTable!AG$3:AG$308,MATCH(totalExpenditure!$A264,[2]pivotTable!$A$3:$A$308,0))/100*INDEX(gDP!AV$6:AV$271,MATCH(totalExpenditure!$A264,gDP!$B$6:$B$271))=0,"",INDEX([2]pivotTable!AG$3:AG$308,MATCH(totalExpenditure!$A264,[2]pivotTable!$A$3:$A$308,0))/100*INDEX(gDP!AV$6:AV$271,MATCH(totalExpenditure!$A264,gDP!$B$6:$B$271)))</f>
        <v>#N/A</v>
      </c>
      <c r="AH264" s="77" t="e">
        <f>IF(INDEX([2]pivotTable!AH$3:AH$308,MATCH(totalExpenditure!$A264,[2]pivotTable!$A$3:$A$308,0))/100*INDEX(gDP!AW$6:AW$271,MATCH(totalExpenditure!$A264,gDP!$B$6:$B$271))=0,"",INDEX([2]pivotTable!AH$3:AH$308,MATCH(totalExpenditure!$A264,[2]pivotTable!$A$3:$A$308,0))/100*INDEX(gDP!AW$6:AW$271,MATCH(totalExpenditure!$A264,gDP!$B$6:$B$271)))</f>
        <v>#N/A</v>
      </c>
      <c r="AI264" s="77" t="e">
        <f>IF(INDEX([2]pivotTable!AI$3:AI$308,MATCH(totalExpenditure!$A264,[2]pivotTable!$A$3:$A$308,0))/100*INDEX(gDP!AX$6:AX$271,MATCH(totalExpenditure!$A264,gDP!$B$6:$B$271))=0,"",INDEX([2]pivotTable!AI$3:AI$308,MATCH(totalExpenditure!$A264,[2]pivotTable!$A$3:$A$308,0))/100*INDEX(gDP!AX$6:AX$271,MATCH(totalExpenditure!$A264,gDP!$B$6:$B$271)))</f>
        <v>#N/A</v>
      </c>
      <c r="AJ264" s="77" t="e">
        <f>IF(INDEX([2]pivotTable!AJ$3:AJ$308,MATCH(totalExpenditure!$A264,[2]pivotTable!$A$3:$A$308,0))/100*INDEX(gDP!AY$6:AY$271,MATCH(totalExpenditure!$A264,gDP!$B$6:$B$271))=0,"",INDEX([2]pivotTable!AJ$3:AJ$308,MATCH(totalExpenditure!$A264,[2]pivotTable!$A$3:$A$308,0))/100*INDEX(gDP!AY$6:AY$271,MATCH(totalExpenditure!$A264,gDP!$B$6:$B$271)))</f>
        <v>#N/A</v>
      </c>
      <c r="AK264" s="77" t="e">
        <f>IF(INDEX([2]pivotTable!AK$3:AK$308,MATCH(totalExpenditure!$A264,[2]pivotTable!$A$3:$A$308,0))/100*INDEX(gDP!AZ$6:AZ$271,MATCH(totalExpenditure!$A264,gDP!$B$6:$B$271))=0,"",INDEX([2]pivotTable!AK$3:AK$308,MATCH(totalExpenditure!$A264,[2]pivotTable!$A$3:$A$308,0))/100*INDEX(gDP!AZ$6:AZ$271,MATCH(totalExpenditure!$A264,gDP!$B$6:$B$271)))</f>
        <v>#N/A</v>
      </c>
      <c r="AL264" s="77" t="e">
        <f>IF(INDEX([2]pivotTable!AL$3:AL$308,MATCH(totalExpenditure!$A264,[2]pivotTable!$A$3:$A$308,0))/100*INDEX(gDP!BA$6:BA$271,MATCH(totalExpenditure!$A264,gDP!$B$6:$B$271))=0,"",INDEX([2]pivotTable!AL$3:AL$308,MATCH(totalExpenditure!$A264,[2]pivotTable!$A$3:$A$308,0))/100*INDEX(gDP!BA$6:BA$271,MATCH(totalExpenditure!$A264,gDP!$B$6:$B$271)))</f>
        <v>#N/A</v>
      </c>
      <c r="AM264" s="77" t="e">
        <f>IF(INDEX([2]pivotTable!AM$3:AM$308,MATCH(totalExpenditure!$A264,[2]pivotTable!$A$3:$A$308,0))/100*INDEX(gDP!BB$6:BB$271,MATCH(totalExpenditure!$A264,gDP!$B$6:$B$271))=0,"",INDEX([2]pivotTable!AM$3:AM$308,MATCH(totalExpenditure!$A264,[2]pivotTable!$A$3:$A$308,0))/100*INDEX(gDP!BB$6:BB$271,MATCH(totalExpenditure!$A264,gDP!$B$6:$B$271)))</f>
        <v>#N/A</v>
      </c>
      <c r="AN264" s="77" t="e">
        <f>IF(INDEX([2]pivotTable!AN$3:AN$308,MATCH(totalExpenditure!$A264,[2]pivotTable!$A$3:$A$308,0))/100*INDEX(gDP!BC$6:BC$271,MATCH(totalExpenditure!$A264,gDP!$B$6:$B$271))=0,"",INDEX([2]pivotTable!AN$3:AN$308,MATCH(totalExpenditure!$A264,[2]pivotTable!$A$3:$A$308,0))/100*INDEX(gDP!BC$6:BC$271,MATCH(totalExpenditure!$A264,gDP!$B$6:$B$271)))</f>
        <v>#N/A</v>
      </c>
      <c r="AO264" s="77" t="e">
        <f>IF(INDEX([2]pivotTable!AO$3:AO$308,MATCH(totalExpenditure!$A264,[2]pivotTable!$A$3:$A$308,0))/100*INDEX(gDP!BD$6:BD$271,MATCH(totalExpenditure!$A264,gDP!$B$6:$B$271))=0,"",INDEX([2]pivotTable!AO$3:AO$308,MATCH(totalExpenditure!$A264,[2]pivotTable!$A$3:$A$308,0))/100*INDEX(gDP!BD$6:BD$271,MATCH(totalExpenditure!$A264,gDP!$B$6:$B$271)))</f>
        <v>#N/A</v>
      </c>
      <c r="AP264" s="77" t="e">
        <f>IF(INDEX([2]pivotTable!AP$3:AP$308,MATCH(totalExpenditure!$A264,[2]pivotTable!$A$3:$A$308,0))/100*INDEX(gDP!BE$6:BE$271,MATCH(totalExpenditure!$A264,gDP!$B$6:$B$271))=0,"",INDEX([2]pivotTable!AP$3:AP$308,MATCH(totalExpenditure!$A264,[2]pivotTable!$A$3:$A$308,0))/100*INDEX(gDP!BE$6:BE$271,MATCH(totalExpenditure!$A264,gDP!$B$6:$B$271)))</f>
        <v>#N/A</v>
      </c>
      <c r="AQ264" s="77" t="e">
        <f>IF(INDEX([2]pivotTable!AQ$3:AQ$308,MATCH(totalExpenditure!$A264,[2]pivotTable!$A$3:$A$308,0))/100*INDEX(gDP!BF$6:BF$271,MATCH(totalExpenditure!$A264,gDP!$B$6:$B$271))=0,"",INDEX([2]pivotTable!AQ$3:AQ$308,MATCH(totalExpenditure!$A264,[2]pivotTable!$A$3:$A$308,0))/100*INDEX(gDP!BF$6:BF$271,MATCH(totalExpenditure!$A264,gDP!$B$6:$B$271)))</f>
        <v>#N/A</v>
      </c>
      <c r="AR264" s="77" t="e">
        <f>IF(INDEX([2]pivotTable!AR$3:AR$308,MATCH(totalExpenditure!$A264,[2]pivotTable!$A$3:$A$308,0))/100*INDEX(gDP!BG$6:BG$271,MATCH(totalExpenditure!$A264,gDP!$B$6:$B$271))=0,"",INDEX([2]pivotTable!AR$3:AR$308,MATCH(totalExpenditure!$A264,[2]pivotTable!$A$3:$A$308,0))/100*INDEX(gDP!BG$6:BG$271,MATCH(totalExpenditure!$A264,gDP!$B$6:$B$271)))</f>
        <v>#N/A</v>
      </c>
      <c r="AS264" s="77" t="e">
        <f>IF(INDEX([2]pivotTable!AS$3:AS$308,MATCH(totalExpenditure!$A264,[2]pivotTable!$A$3:$A$308,0))/100*INDEX(gDP!BH$6:BH$271,MATCH(totalExpenditure!$A264,gDP!$B$6:$B$271))=0,"",INDEX([2]pivotTable!AS$3:AS$308,MATCH(totalExpenditure!$A264,[2]pivotTable!$A$3:$A$308,0))/100*INDEX(gDP!BH$6:BH$271,MATCH(totalExpenditure!$A264,gDP!$B$6:$B$271)))</f>
        <v>#N/A</v>
      </c>
      <c r="AT264" s="77" t="e">
        <f>IF(INDEX([2]pivotTable!AT$3:AT$308,MATCH(totalExpenditure!$A264,[2]pivotTable!$A$3:$A$308,0))/100*INDEX(gDP!BI$6:BI$271,MATCH(totalExpenditure!$A264,gDP!$B$6:$B$271))=0,"",INDEX([2]pivotTable!AT$3:AT$308,MATCH(totalExpenditure!$A264,[2]pivotTable!$A$3:$A$308,0))/100*INDEX(gDP!BI$6:BI$271,MATCH(totalExpenditure!$A264,gDP!$B$6:$B$271)))</f>
        <v>#N/A</v>
      </c>
      <c r="AU264" s="77" t="e">
        <f>IF(INDEX([2]pivotTable!AU$3:AU$308,MATCH(totalExpenditure!$A264,[2]pivotTable!$A$3:$A$308,0))/100*INDEX(gDP!BJ$6:BJ$271,MATCH(totalExpenditure!$A264,gDP!$B$6:$B$271))=0,"",INDEX([2]pivotTable!AU$3:AU$308,MATCH(totalExpenditure!$A264,[2]pivotTable!$A$3:$A$308,0))/100*INDEX(gDP!BJ$6:BJ$271,MATCH(totalExpenditure!$A264,gDP!$B$6:$B$271)))</f>
        <v>#N/A</v>
      </c>
      <c r="AV264" s="77" t="e">
        <f>IF(INDEX([2]pivotTable!AV$3:AV$308,MATCH(totalExpenditure!$A264,[2]pivotTable!$A$3:$A$308,0))/100*INDEX(gDP!BK$6:BK$271,MATCH(totalExpenditure!$A264,gDP!$B$6:$B$271))=0,"",INDEX([2]pivotTable!AV$3:AV$308,MATCH(totalExpenditure!$A264,[2]pivotTable!$A$3:$A$308,0))/100*INDEX(gDP!BK$6:BK$271,MATCH(totalExpenditure!$A264,gDP!$B$6:$B$271)))</f>
        <v>#N/A</v>
      </c>
      <c r="AW264" s="77" t="e">
        <f>IF(INDEX([2]pivotTable!AW$3:AW$308,MATCH(totalExpenditure!$A264,[2]pivotTable!$A$3:$A$308,0))/100*INDEX(gDP!BL$6:BL$271,MATCH(totalExpenditure!$A264,gDP!$B$6:$B$271))=0,"",INDEX([2]pivotTable!AW$3:AW$308,MATCH(totalExpenditure!$A264,[2]pivotTable!$A$3:$A$308,0))/100*INDEX(gDP!BL$6:BL$271,MATCH(totalExpenditure!$A264,gDP!$B$6:$B$271)))</f>
        <v>#N/A</v>
      </c>
      <c r="AX264" s="77" t="e">
        <f>IF(INDEX([2]pivotTable!AX$3:AX$308,MATCH(totalExpenditure!$A264,[2]pivotTable!$A$3:$A$308,0))/100*INDEX(gDP!BM$6:BM$271,MATCH(totalExpenditure!$A264,gDP!$B$6:$B$271))=0,"",INDEX([2]pivotTable!AX$3:AX$308,MATCH(totalExpenditure!$A264,[2]pivotTable!$A$3:$A$308,0))/100*INDEX(gDP!BM$6:BM$271,MATCH(totalExpenditure!$A264,gDP!$B$6:$B$271)))</f>
        <v>#N/A</v>
      </c>
      <c r="AY264" s="77" t="e">
        <f>IF(INDEX([2]pivotTable!AY$3:AY$308,MATCH(totalExpenditure!$A264,[2]pivotTable!$A$3:$A$308,0))/100*INDEX(gDP!BN$6:BN$271,MATCH(totalExpenditure!$A264,gDP!$B$6:$B$271))=0,"",INDEX([2]pivotTable!AY$3:AY$308,MATCH(totalExpenditure!$A264,[2]pivotTable!$A$3:$A$308,0))/100*INDEX(gDP!BN$6:BN$271,MATCH(totalExpenditure!$A264,gDP!$B$6:$B$271)))</f>
        <v>#N/A</v>
      </c>
      <c r="AZ264" s="77" t="e">
        <f>IF(INDEX([2]pivotTable!AZ$3:AZ$308,MATCH(totalExpenditure!$A264,[2]pivotTable!$A$3:$A$308,0))/100*INDEX(gDP!BO$6:BO$271,MATCH(totalExpenditure!$A264,gDP!$B$6:$B$271))=0,"",INDEX([2]pivotTable!AZ$3:AZ$308,MATCH(totalExpenditure!$A264,[2]pivotTable!$A$3:$A$308,0))/100*INDEX(gDP!BO$6:BO$271,MATCH(totalExpenditure!$A264,gDP!$B$6:$B$271)))</f>
        <v>#N/A</v>
      </c>
      <c r="BA264" s="77" t="e">
        <f>IF(INDEX([2]pivotTable!B$310:B$615,MATCH(totalExpenditure!$A264,[2]pivotTable!$A$310:$A$615,0))/100*INDEX(gDP!Q$6:Q$271,MATCH(totalExpenditure!$A264,gDP!$B$6:$B$271))=0,"",INDEX([2]pivotTable!B$310:B$615,MATCH(totalExpenditure!$A264,[2]pivotTable!$A$310:$A$615,0))/100*INDEX(gDP!Q$6:Q$271,MATCH(totalExpenditure!$A264,gDP!$B$6:$B$271)))</f>
        <v>#N/A</v>
      </c>
      <c r="BB264" s="77" t="e">
        <f>IF(INDEX([2]pivotTable!C$310:C$615,MATCH(totalExpenditure!$A264,[2]pivotTable!$A$310:$A$615,0))/100*INDEX(gDP!R$6:R$271,MATCH(totalExpenditure!$A264,gDP!$B$6:$B$271))=0,"",INDEX([2]pivotTable!C$310:C$615,MATCH(totalExpenditure!$A264,[2]pivotTable!$A$310:$A$615,0))/100*INDEX(gDP!R$6:R$271,MATCH(totalExpenditure!$A264,gDP!$B$6:$B$271)))</f>
        <v>#N/A</v>
      </c>
      <c r="BC264" s="77" t="e">
        <f>IF(INDEX([2]pivotTable!D$310:D$615,MATCH(totalExpenditure!$A264,[2]pivotTable!$A$310:$A$615,0))/100*INDEX(gDP!S$6:S$271,MATCH(totalExpenditure!$A264,gDP!$B$6:$B$271))=0,"",INDEX([2]pivotTable!D$310:D$615,MATCH(totalExpenditure!$A264,[2]pivotTable!$A$310:$A$615,0))/100*INDEX(gDP!S$6:S$271,MATCH(totalExpenditure!$A264,gDP!$B$6:$B$271)))</f>
        <v>#N/A</v>
      </c>
      <c r="BD264" s="77" t="e">
        <f>IF(INDEX([2]pivotTable!E$310:E$615,MATCH(totalExpenditure!$A264,[2]pivotTable!$A$310:$A$615,0))/100*INDEX(gDP!T$6:T$271,MATCH(totalExpenditure!$A264,gDP!$B$6:$B$271))=0,"",INDEX([2]pivotTable!E$310:E$615,MATCH(totalExpenditure!$A264,[2]pivotTable!$A$310:$A$615,0))/100*INDEX(gDP!T$6:T$271,MATCH(totalExpenditure!$A264,gDP!$B$6:$B$271)))</f>
        <v>#N/A</v>
      </c>
      <c r="BE264" s="77" t="e">
        <f>IF(INDEX([2]pivotTable!F$310:F$615,MATCH(totalExpenditure!$A264,[2]pivotTable!$A$310:$A$615,0))/100*INDEX(gDP!U$6:U$271,MATCH(totalExpenditure!$A264,gDP!$B$6:$B$271))=0,"",INDEX([2]pivotTable!F$310:F$615,MATCH(totalExpenditure!$A264,[2]pivotTable!$A$310:$A$615,0))/100*INDEX(gDP!U$6:U$271,MATCH(totalExpenditure!$A264,gDP!$B$6:$B$271)))</f>
        <v>#N/A</v>
      </c>
      <c r="BF264" s="77" t="e">
        <f>IF(INDEX([2]pivotTable!G$310:G$615,MATCH(totalExpenditure!$A264,[2]pivotTable!$A$310:$A$615,0))/100*INDEX(gDP!V$6:V$271,MATCH(totalExpenditure!$A264,gDP!$B$6:$B$271))=0,"",INDEX([2]pivotTable!G$310:G$615,MATCH(totalExpenditure!$A264,[2]pivotTable!$A$310:$A$615,0))/100*INDEX(gDP!V$6:V$271,MATCH(totalExpenditure!$A264,gDP!$B$6:$B$271)))</f>
        <v>#N/A</v>
      </c>
      <c r="BG264" s="77" t="e">
        <f>IF(INDEX([2]pivotTable!H$310:H$615,MATCH(totalExpenditure!$A264,[2]pivotTable!$A$310:$A$615,0))/100*INDEX(gDP!W$6:W$271,MATCH(totalExpenditure!$A264,gDP!$B$6:$B$271))=0,"",INDEX([2]pivotTable!H$310:H$615,MATCH(totalExpenditure!$A264,[2]pivotTable!$A$310:$A$615,0))/100*INDEX(gDP!W$6:W$271,MATCH(totalExpenditure!$A264,gDP!$B$6:$B$271)))</f>
        <v>#N/A</v>
      </c>
      <c r="BH264" s="77" t="e">
        <f>IF(INDEX([2]pivotTable!I$310:I$615,MATCH(totalExpenditure!$A264,[2]pivotTable!$A$310:$A$615,0))/100*INDEX(gDP!X$6:X$271,MATCH(totalExpenditure!$A264,gDP!$B$6:$B$271))=0,"",INDEX([2]pivotTable!I$310:I$615,MATCH(totalExpenditure!$A264,[2]pivotTable!$A$310:$A$615,0))/100*INDEX(gDP!X$6:X$271,MATCH(totalExpenditure!$A264,gDP!$B$6:$B$271)))</f>
        <v>#N/A</v>
      </c>
      <c r="BI264" s="77" t="e">
        <f>IF(INDEX([2]pivotTable!J$310:J$615,MATCH(totalExpenditure!$A264,[2]pivotTable!$A$310:$A$615,0))/100*INDEX(gDP!Y$6:Y$271,MATCH(totalExpenditure!$A264,gDP!$B$6:$B$271))=0,"",INDEX([2]pivotTable!J$310:J$615,MATCH(totalExpenditure!$A264,[2]pivotTable!$A$310:$A$615,0))/100*INDEX(gDP!Y$6:Y$271,MATCH(totalExpenditure!$A264,gDP!$B$6:$B$271)))</f>
        <v>#N/A</v>
      </c>
      <c r="BJ264" s="77" t="e">
        <f>IF(INDEX([2]pivotTable!K$310:K$615,MATCH(totalExpenditure!$A264,[2]pivotTable!$A$310:$A$615,0))/100*INDEX(gDP!Z$6:Z$271,MATCH(totalExpenditure!$A264,gDP!$B$6:$B$271))=0,"",INDEX([2]pivotTable!K$310:K$615,MATCH(totalExpenditure!$A264,[2]pivotTable!$A$310:$A$615,0))/100*INDEX(gDP!Z$6:Z$271,MATCH(totalExpenditure!$A264,gDP!$B$6:$B$271)))</f>
        <v>#N/A</v>
      </c>
      <c r="BK264" s="77" t="e">
        <f>IF(INDEX([2]pivotTable!L$310:L$615,MATCH(totalExpenditure!$A264,[2]pivotTable!$A$310:$A$615,0))/100*INDEX(gDP!AA$6:AA$271,MATCH(totalExpenditure!$A264,gDP!$B$6:$B$271))=0,"",INDEX([2]pivotTable!L$310:L$615,MATCH(totalExpenditure!$A264,[2]pivotTable!$A$310:$A$615,0))/100*INDEX(gDP!AA$6:AA$271,MATCH(totalExpenditure!$A264,gDP!$B$6:$B$271)))</f>
        <v>#N/A</v>
      </c>
      <c r="BL264" s="77" t="e">
        <f>IF(INDEX([2]pivotTable!M$310:M$615,MATCH(totalExpenditure!$A264,[2]pivotTable!$A$310:$A$615,0))/100*INDEX(gDP!AB$6:AB$271,MATCH(totalExpenditure!$A264,gDP!$B$6:$B$271))=0,"",INDEX([2]pivotTable!M$310:M$615,MATCH(totalExpenditure!$A264,[2]pivotTable!$A$310:$A$615,0))/100*INDEX(gDP!AB$6:AB$271,MATCH(totalExpenditure!$A264,gDP!$B$6:$B$271)))</f>
        <v>#N/A</v>
      </c>
      <c r="BM264" s="77" t="e">
        <f>IF(INDEX([2]pivotTable!N$310:N$615,MATCH(totalExpenditure!$A264,[2]pivotTable!$A$310:$A$615,0))/100*INDEX(gDP!AC$6:AC$271,MATCH(totalExpenditure!$A264,gDP!$B$6:$B$271))=0,"",INDEX([2]pivotTable!N$310:N$615,MATCH(totalExpenditure!$A264,[2]pivotTable!$A$310:$A$615,0))/100*INDEX(gDP!AC$6:AC$271,MATCH(totalExpenditure!$A264,gDP!$B$6:$B$271)))</f>
        <v>#N/A</v>
      </c>
      <c r="BN264" s="77" t="e">
        <f>IF(INDEX([2]pivotTable!O$310:O$615,MATCH(totalExpenditure!$A264,[2]pivotTable!$A$310:$A$615,0))/100*INDEX(gDP!AD$6:AD$271,MATCH(totalExpenditure!$A264,gDP!$B$6:$B$271))=0,"",INDEX([2]pivotTable!O$310:O$615,MATCH(totalExpenditure!$A264,[2]pivotTable!$A$310:$A$615,0))/100*INDEX(gDP!AD$6:AD$271,MATCH(totalExpenditure!$A264,gDP!$B$6:$B$271)))</f>
        <v>#N/A</v>
      </c>
      <c r="BO264" s="77" t="e">
        <f>IF(INDEX([2]pivotTable!P$310:P$615,MATCH(totalExpenditure!$A264,[2]pivotTable!$A$310:$A$615,0))/100*INDEX(gDP!AE$6:AE$271,MATCH(totalExpenditure!$A264,gDP!$B$6:$B$271))=0,"",INDEX([2]pivotTable!P$310:P$615,MATCH(totalExpenditure!$A264,[2]pivotTable!$A$310:$A$615,0))/100*INDEX(gDP!AE$6:AE$271,MATCH(totalExpenditure!$A264,gDP!$B$6:$B$271)))</f>
        <v>#N/A</v>
      </c>
      <c r="BP264" s="77" t="e">
        <f>IF(INDEX([2]pivotTable!Q$310:Q$615,MATCH(totalExpenditure!$A264,[2]pivotTable!$A$310:$A$615,0))/100*INDEX(gDP!AF$6:AF$271,MATCH(totalExpenditure!$A264,gDP!$B$6:$B$271))=0,"",INDEX([2]pivotTable!Q$310:Q$615,MATCH(totalExpenditure!$A264,[2]pivotTable!$A$310:$A$615,0))/100*INDEX(gDP!AF$6:AF$271,MATCH(totalExpenditure!$A264,gDP!$B$6:$B$271)))</f>
        <v>#N/A</v>
      </c>
      <c r="BQ264" s="77" t="e">
        <f>IF(INDEX([2]pivotTable!R$310:R$615,MATCH(totalExpenditure!$A264,[2]pivotTable!$A$310:$A$615,0))/100*INDEX(gDP!AG$6:AG$271,MATCH(totalExpenditure!$A264,gDP!$B$6:$B$271))=0,"",INDEX([2]pivotTable!R$310:R$615,MATCH(totalExpenditure!$A264,[2]pivotTable!$A$310:$A$615,0))/100*INDEX(gDP!AG$6:AG$271,MATCH(totalExpenditure!$A264,gDP!$B$6:$B$271)))</f>
        <v>#N/A</v>
      </c>
      <c r="BR264" s="77" t="e">
        <f>IF(INDEX([2]pivotTable!S$310:S$615,MATCH(totalExpenditure!$A264,[2]pivotTable!$A$310:$A$615,0))/100*INDEX(gDP!AH$6:AH$271,MATCH(totalExpenditure!$A264,gDP!$B$6:$B$271))=0,"",INDEX([2]pivotTable!S$310:S$615,MATCH(totalExpenditure!$A264,[2]pivotTable!$A$310:$A$615,0))/100*INDEX(gDP!AH$6:AH$271,MATCH(totalExpenditure!$A264,gDP!$B$6:$B$271)))</f>
        <v>#N/A</v>
      </c>
      <c r="BS264" s="77" t="e">
        <f>IF(INDEX([2]pivotTable!T$310:T$615,MATCH(totalExpenditure!$A264,[2]pivotTable!$A$310:$A$615,0))/100*INDEX(gDP!AI$6:AI$271,MATCH(totalExpenditure!$A264,gDP!$B$6:$B$271))=0,"",INDEX([2]pivotTable!T$310:T$615,MATCH(totalExpenditure!$A264,[2]pivotTable!$A$310:$A$615,0))/100*INDEX(gDP!AI$6:AI$271,MATCH(totalExpenditure!$A264,gDP!$B$6:$B$271)))</f>
        <v>#N/A</v>
      </c>
      <c r="BT264" s="77" t="e">
        <f>IF(INDEX([2]pivotTable!U$310:U$615,MATCH(totalExpenditure!$A264,[2]pivotTable!$A$310:$A$615,0))/100*INDEX(gDP!AJ$6:AJ$271,MATCH(totalExpenditure!$A264,gDP!$B$6:$B$271))=0,"",INDEX([2]pivotTable!U$310:U$615,MATCH(totalExpenditure!$A264,[2]pivotTable!$A$310:$A$615,0))/100*INDEX(gDP!AJ$6:AJ$271,MATCH(totalExpenditure!$A264,gDP!$B$6:$B$271)))</f>
        <v>#N/A</v>
      </c>
      <c r="BU264" s="77" t="e">
        <f>IF(INDEX([2]pivotTable!V$310:V$615,MATCH(totalExpenditure!$A264,[2]pivotTable!$A$310:$A$615,0))/100*INDEX(gDP!AK$6:AK$271,MATCH(totalExpenditure!$A264,gDP!$B$6:$B$271))=0,"",INDEX([2]pivotTable!V$310:V$615,MATCH(totalExpenditure!$A264,[2]pivotTable!$A$310:$A$615,0))/100*INDEX(gDP!AK$6:AK$271,MATCH(totalExpenditure!$A264,gDP!$B$6:$B$271)))</f>
        <v>#N/A</v>
      </c>
      <c r="BV264" s="77" t="e">
        <f>IF(INDEX([2]pivotTable!W$310:W$615,MATCH(totalExpenditure!$A264,[2]pivotTable!$A$310:$A$615,0))/100*INDEX(gDP!AL$6:AL$271,MATCH(totalExpenditure!$A264,gDP!$B$6:$B$271))=0,"",INDEX([2]pivotTable!W$310:W$615,MATCH(totalExpenditure!$A264,[2]pivotTable!$A$310:$A$615,0))/100*INDEX(gDP!AL$6:AL$271,MATCH(totalExpenditure!$A264,gDP!$B$6:$B$271)))</f>
        <v>#N/A</v>
      </c>
      <c r="BW264" s="77" t="e">
        <f>IF(INDEX([2]pivotTable!X$310:X$615,MATCH(totalExpenditure!$A264,[2]pivotTable!$A$310:$A$615,0))/100*INDEX(gDP!AM$6:AM$271,MATCH(totalExpenditure!$A264,gDP!$B$6:$B$271))=0,"",INDEX([2]pivotTable!X$310:X$615,MATCH(totalExpenditure!$A264,[2]pivotTable!$A$310:$A$615,0))/100*INDEX(gDP!AM$6:AM$271,MATCH(totalExpenditure!$A264,gDP!$B$6:$B$271)))</f>
        <v>#N/A</v>
      </c>
      <c r="BX264" s="77" t="e">
        <f>IF(INDEX([2]pivotTable!Y$310:Y$615,MATCH(totalExpenditure!$A264,[2]pivotTable!$A$310:$A$615,0))/100*INDEX(gDP!AN$6:AN$271,MATCH(totalExpenditure!$A264,gDP!$B$6:$B$271))=0,"",INDEX([2]pivotTable!Y$310:Y$615,MATCH(totalExpenditure!$A264,[2]pivotTable!$A$310:$A$615,0))/100*INDEX(gDP!AN$6:AN$271,MATCH(totalExpenditure!$A264,gDP!$B$6:$B$271)))</f>
        <v>#N/A</v>
      </c>
      <c r="BY264" s="77" t="e">
        <f>IF(INDEX([2]pivotTable!Z$310:Z$615,MATCH(totalExpenditure!$A264,[2]pivotTable!$A$310:$A$615,0))/100*INDEX(gDP!AO$6:AO$271,MATCH(totalExpenditure!$A264,gDP!$B$6:$B$271))=0,"",INDEX([2]pivotTable!Z$310:Z$615,MATCH(totalExpenditure!$A264,[2]pivotTable!$A$310:$A$615,0))/100*INDEX(gDP!AO$6:AO$271,MATCH(totalExpenditure!$A264,gDP!$B$6:$B$271)))</f>
        <v>#N/A</v>
      </c>
      <c r="BZ264" s="77" t="e">
        <f>IF(INDEX([2]pivotTable!AA$310:AA$615,MATCH(totalExpenditure!$A264,[2]pivotTable!$A$310:$A$615,0))/100*INDEX(gDP!AP$6:AP$271,MATCH(totalExpenditure!$A264,gDP!$B$6:$B$271))=0,"",INDEX([2]pivotTable!AA$310:AA$615,MATCH(totalExpenditure!$A264,[2]pivotTable!$A$310:$A$615,0))/100*INDEX(gDP!AP$6:AP$271,MATCH(totalExpenditure!$A264,gDP!$B$6:$B$271)))</f>
        <v>#N/A</v>
      </c>
      <c r="CA264" s="77" t="e">
        <f>IF(INDEX([2]pivotTable!AB$310:AB$615,MATCH(totalExpenditure!$A264,[2]pivotTable!$A$310:$A$615,0))/100*INDEX(gDP!AQ$6:AQ$271,MATCH(totalExpenditure!$A264,gDP!$B$6:$B$271))=0,"",INDEX([2]pivotTable!AB$310:AB$615,MATCH(totalExpenditure!$A264,[2]pivotTable!$A$310:$A$615,0))/100*INDEX(gDP!AQ$6:AQ$271,MATCH(totalExpenditure!$A264,gDP!$B$6:$B$271)))</f>
        <v>#N/A</v>
      </c>
      <c r="CB264" s="77" t="e">
        <f>IF(INDEX([2]pivotTable!AC$310:AC$615,MATCH(totalExpenditure!$A264,[2]pivotTable!$A$310:$A$615,0))/100*INDEX(gDP!AR$6:AR$271,MATCH(totalExpenditure!$A264,gDP!$B$6:$B$271))=0,"",INDEX([2]pivotTable!AC$310:AC$615,MATCH(totalExpenditure!$A264,[2]pivotTable!$A$310:$A$615,0))/100*INDEX(gDP!AR$6:AR$271,MATCH(totalExpenditure!$A264,gDP!$B$6:$B$271)))</f>
        <v>#N/A</v>
      </c>
      <c r="CC264" s="77" t="e">
        <f>IF(INDEX([2]pivotTable!AD$310:AD$615,MATCH(totalExpenditure!$A264,[2]pivotTable!$A$310:$A$615,0))/100*INDEX(gDP!AS$6:AS$271,MATCH(totalExpenditure!$A264,gDP!$B$6:$B$271))=0,"",INDEX([2]pivotTable!AD$310:AD$615,MATCH(totalExpenditure!$A264,[2]pivotTable!$A$310:$A$615,0))/100*INDEX(gDP!AS$6:AS$271,MATCH(totalExpenditure!$A264,gDP!$B$6:$B$271)))</f>
        <v>#N/A</v>
      </c>
      <c r="CD264" s="77" t="e">
        <f>IF(INDEX([2]pivotTable!AE$310:AE$615,MATCH(totalExpenditure!$A264,[2]pivotTable!$A$310:$A$615,0))/100*INDEX(gDP!AT$6:AT$271,MATCH(totalExpenditure!$A264,gDP!$B$6:$B$271))=0,"",INDEX([2]pivotTable!AE$310:AE$615,MATCH(totalExpenditure!$A264,[2]pivotTable!$A$310:$A$615,0))/100*INDEX(gDP!AT$6:AT$271,MATCH(totalExpenditure!$A264,gDP!$B$6:$B$271)))</f>
        <v>#N/A</v>
      </c>
      <c r="CE264" s="77" t="e">
        <f>IF(INDEX([2]pivotTable!AF$310:AF$615,MATCH(totalExpenditure!$A264,[2]pivotTable!$A$310:$A$615,0))/100*INDEX(gDP!AU$6:AU$271,MATCH(totalExpenditure!$A264,gDP!$B$6:$B$271))=0,"",INDEX([2]pivotTable!AF$310:AF$615,MATCH(totalExpenditure!$A264,[2]pivotTable!$A$310:$A$615,0))/100*INDEX(gDP!AU$6:AU$271,MATCH(totalExpenditure!$A264,gDP!$B$6:$B$271)))</f>
        <v>#N/A</v>
      </c>
      <c r="CF264" s="77" t="e">
        <f>IF(INDEX([2]pivotTable!AG$310:AG$615,MATCH(totalExpenditure!$A264,[2]pivotTable!$A$310:$A$615,0))/100*INDEX(gDP!AV$6:AV$271,MATCH(totalExpenditure!$A264,gDP!$B$6:$B$271))=0,"",INDEX([2]pivotTable!AG$310:AG$615,MATCH(totalExpenditure!$A264,[2]pivotTable!$A$310:$A$615,0))/100*INDEX(gDP!AV$6:AV$271,MATCH(totalExpenditure!$A264,gDP!$B$6:$B$271)))</f>
        <v>#N/A</v>
      </c>
      <c r="CG264" s="77" t="e">
        <f>IF(INDEX([2]pivotTable!AH$310:AH$615,MATCH(totalExpenditure!$A264,[2]pivotTable!$A$310:$A$615,0))/100*INDEX(gDP!AW$6:AW$271,MATCH(totalExpenditure!$A264,gDP!$B$6:$B$271))=0,"",INDEX([2]pivotTable!AH$310:AH$615,MATCH(totalExpenditure!$A264,[2]pivotTable!$A$310:$A$615,0))/100*INDEX(gDP!AW$6:AW$271,MATCH(totalExpenditure!$A264,gDP!$B$6:$B$271)))</f>
        <v>#N/A</v>
      </c>
      <c r="CH264" s="77" t="e">
        <f>IF(INDEX([2]pivotTable!AI$310:AI$615,MATCH(totalExpenditure!$A264,[2]pivotTable!$A$310:$A$615,0))/100*INDEX(gDP!AX$6:AX$271,MATCH(totalExpenditure!$A264,gDP!$B$6:$B$271))=0,"",INDEX([2]pivotTable!AI$310:AI$615,MATCH(totalExpenditure!$A264,[2]pivotTable!$A$310:$A$615,0))/100*INDEX(gDP!AX$6:AX$271,MATCH(totalExpenditure!$A264,gDP!$B$6:$B$271)))</f>
        <v>#N/A</v>
      </c>
      <c r="CI264" s="77" t="e">
        <f>IF(INDEX([2]pivotTable!AJ$310:AJ$615,MATCH(totalExpenditure!$A264,[2]pivotTable!$A$310:$A$615,0))/100*INDEX(gDP!AY$6:AY$271,MATCH(totalExpenditure!$A264,gDP!$B$6:$B$271))=0,"",INDEX([2]pivotTable!AJ$310:AJ$615,MATCH(totalExpenditure!$A264,[2]pivotTable!$A$310:$A$615,0))/100*INDEX(gDP!AY$6:AY$271,MATCH(totalExpenditure!$A264,gDP!$B$6:$B$271)))</f>
        <v>#N/A</v>
      </c>
      <c r="CJ264" s="77" t="e">
        <f>IF(INDEX([2]pivotTable!AK$310:AK$615,MATCH(totalExpenditure!$A264,[2]pivotTable!$A$310:$A$615,0))/100*INDEX(gDP!AZ$6:AZ$271,MATCH(totalExpenditure!$A264,gDP!$B$6:$B$271))=0,"",INDEX([2]pivotTable!AK$310:AK$615,MATCH(totalExpenditure!$A264,[2]pivotTable!$A$310:$A$615,0))/100*INDEX(gDP!AZ$6:AZ$271,MATCH(totalExpenditure!$A264,gDP!$B$6:$B$271)))</f>
        <v>#N/A</v>
      </c>
      <c r="CK264" s="77" t="e">
        <f>IF(INDEX([2]pivotTable!AL$310:AL$615,MATCH(totalExpenditure!$A264,[2]pivotTable!$A$310:$A$615,0))/100*INDEX(gDP!BA$6:BA$271,MATCH(totalExpenditure!$A264,gDP!$B$6:$B$271))=0,"",INDEX([2]pivotTable!AL$310:AL$615,MATCH(totalExpenditure!$A264,[2]pivotTable!$A$310:$A$615,0))/100*INDEX(gDP!BA$6:BA$271,MATCH(totalExpenditure!$A264,gDP!$B$6:$B$271)))</f>
        <v>#N/A</v>
      </c>
      <c r="CL264" s="77" t="e">
        <f>IF(INDEX([2]pivotTable!AM$310:AM$615,MATCH(totalExpenditure!$A264,[2]pivotTable!$A$310:$A$615,0))/100*INDEX(gDP!BB$6:BB$271,MATCH(totalExpenditure!$A264,gDP!$B$6:$B$271))=0,"",INDEX([2]pivotTable!AM$310:AM$615,MATCH(totalExpenditure!$A264,[2]pivotTable!$A$310:$A$615,0))/100*INDEX(gDP!BB$6:BB$271,MATCH(totalExpenditure!$A264,gDP!$B$6:$B$271)))</f>
        <v>#N/A</v>
      </c>
      <c r="CM264" s="77" t="e">
        <f>IF(INDEX([2]pivotTable!AN$310:AN$615,MATCH(totalExpenditure!$A264,[2]pivotTable!$A$310:$A$615,0))/100*INDEX(gDP!BC$6:BC$271,MATCH(totalExpenditure!$A264,gDP!$B$6:$B$271))=0,"",INDEX([2]pivotTable!AN$310:AN$615,MATCH(totalExpenditure!$A264,[2]pivotTable!$A$310:$A$615,0))/100*INDEX(gDP!BC$6:BC$271,MATCH(totalExpenditure!$A264,gDP!$B$6:$B$271)))</f>
        <v>#N/A</v>
      </c>
      <c r="CN264" s="77" t="e">
        <f>IF(INDEX([2]pivotTable!AO$310:AO$615,MATCH(totalExpenditure!$A264,[2]pivotTable!$A$310:$A$615,0))/100*INDEX(gDP!BD$6:BD$271,MATCH(totalExpenditure!$A264,gDP!$B$6:$B$271))=0,"",INDEX([2]pivotTable!AO$310:AO$615,MATCH(totalExpenditure!$A264,[2]pivotTable!$A$310:$A$615,0))/100*INDEX(gDP!BD$6:BD$271,MATCH(totalExpenditure!$A264,gDP!$B$6:$B$271)))</f>
        <v>#N/A</v>
      </c>
      <c r="CO264" s="77" t="e">
        <f>IF(INDEX([2]pivotTable!AP$310:AP$615,MATCH(totalExpenditure!$A264,[2]pivotTable!$A$310:$A$615,0))/100*INDEX(gDP!BE$6:BE$271,MATCH(totalExpenditure!$A264,gDP!$B$6:$B$271))=0,"",INDEX([2]pivotTable!AP$310:AP$615,MATCH(totalExpenditure!$A264,[2]pivotTable!$A$310:$A$615,0))/100*INDEX(gDP!BE$6:BE$271,MATCH(totalExpenditure!$A264,gDP!$B$6:$B$271)))</f>
        <v>#N/A</v>
      </c>
      <c r="CP264" s="77" t="e">
        <f>IF(INDEX([2]pivotTable!AQ$310:AQ$615,MATCH(totalExpenditure!$A264,[2]pivotTable!$A$310:$A$615,0))/100*INDEX(gDP!BF$6:BF$271,MATCH(totalExpenditure!$A264,gDP!$B$6:$B$271))=0,"",INDEX([2]pivotTable!AQ$310:AQ$615,MATCH(totalExpenditure!$A264,[2]pivotTable!$A$310:$A$615,0))/100*INDEX(gDP!BF$6:BF$271,MATCH(totalExpenditure!$A264,gDP!$B$6:$B$271)))</f>
        <v>#N/A</v>
      </c>
      <c r="CQ264" s="77" t="e">
        <f>IF(INDEX([2]pivotTable!AR$310:AR$615,MATCH(totalExpenditure!$A264,[2]pivotTable!$A$310:$A$615,0))/100*INDEX(gDP!BG$6:BG$271,MATCH(totalExpenditure!$A264,gDP!$B$6:$B$271))=0,"",INDEX([2]pivotTable!AR$310:AR$615,MATCH(totalExpenditure!$A264,[2]pivotTable!$A$310:$A$615,0))/100*INDEX(gDP!BG$6:BG$271,MATCH(totalExpenditure!$A264,gDP!$B$6:$B$271)))</f>
        <v>#N/A</v>
      </c>
      <c r="CR264" s="77" t="e">
        <f>IF(INDEX([2]pivotTable!AS$310:AS$615,MATCH(totalExpenditure!$A264,[2]pivotTable!$A$310:$A$615,0))/100*INDEX(gDP!BH$6:BH$271,MATCH(totalExpenditure!$A264,gDP!$B$6:$B$271))=0,"",INDEX([2]pivotTable!AS$310:AS$615,MATCH(totalExpenditure!$A264,[2]pivotTable!$A$310:$A$615,0))/100*INDEX(gDP!BH$6:BH$271,MATCH(totalExpenditure!$A264,gDP!$B$6:$B$271)))</f>
        <v>#N/A</v>
      </c>
      <c r="CS264" s="77" t="e">
        <f>IF(INDEX([2]pivotTable!AT$310:AT$615,MATCH(totalExpenditure!$A264,[2]pivotTable!$A$310:$A$615,0))/100*INDEX(gDP!BI$6:BI$271,MATCH(totalExpenditure!$A264,gDP!$B$6:$B$271))=0,"",INDEX([2]pivotTable!AT$310:AT$615,MATCH(totalExpenditure!$A264,[2]pivotTable!$A$310:$A$615,0))/100*INDEX(gDP!BI$6:BI$271,MATCH(totalExpenditure!$A264,gDP!$B$6:$B$271)))</f>
        <v>#N/A</v>
      </c>
      <c r="CT264" s="77" t="e">
        <f>IF(INDEX([2]pivotTable!AU$310:AU$615,MATCH(totalExpenditure!$A264,[2]pivotTable!$A$310:$A$615,0))/100*INDEX(gDP!BJ$6:BJ$271,MATCH(totalExpenditure!$A264,gDP!$B$6:$B$271))=0,"",INDEX([2]pivotTable!AU$310:AU$615,MATCH(totalExpenditure!$A264,[2]pivotTable!$A$310:$A$615,0))/100*INDEX(gDP!BJ$6:BJ$271,MATCH(totalExpenditure!$A264,gDP!$B$6:$B$271)))</f>
        <v>#N/A</v>
      </c>
      <c r="CU264" s="77" t="e">
        <f>IF(INDEX([2]pivotTable!AV$310:AV$615,MATCH(totalExpenditure!$A264,[2]pivotTable!$A$310:$A$615,0))/100*INDEX(gDP!BK$6:BK$271,MATCH(totalExpenditure!$A264,gDP!$B$6:$B$271))=0,"",INDEX([2]pivotTable!AV$310:AV$615,MATCH(totalExpenditure!$A264,[2]pivotTable!$A$310:$A$615,0))/100*INDEX(gDP!BK$6:BK$271,MATCH(totalExpenditure!$A264,gDP!$B$6:$B$271)))</f>
        <v>#N/A</v>
      </c>
      <c r="CV264" s="77" t="e">
        <f>IF(INDEX([2]pivotTable!AW$310:AW$615,MATCH(totalExpenditure!$A264,[2]pivotTable!$A$310:$A$615,0))/100*INDEX(gDP!BL$6:BL$271,MATCH(totalExpenditure!$A264,gDP!$B$6:$B$271))=0,"",INDEX([2]pivotTable!AW$310:AW$615,MATCH(totalExpenditure!$A264,[2]pivotTable!$A$310:$A$615,0))/100*INDEX(gDP!BL$6:BL$271,MATCH(totalExpenditure!$A264,gDP!$B$6:$B$271)))</f>
        <v>#N/A</v>
      </c>
      <c r="CW264" s="77" t="e">
        <f>IF(INDEX([2]pivotTable!AX$310:AX$615,MATCH(totalExpenditure!$A264,[2]pivotTable!$A$310:$A$615,0))/100*INDEX(gDP!BM$6:BM$271,MATCH(totalExpenditure!$A264,gDP!$B$6:$B$271))=0,"",INDEX([2]pivotTable!AX$310:AX$615,MATCH(totalExpenditure!$A264,[2]pivotTable!$A$310:$A$615,0))/100*INDEX(gDP!BM$6:BM$271,MATCH(totalExpenditure!$A264,gDP!$B$6:$B$271)))</f>
        <v>#N/A</v>
      </c>
      <c r="CX264" s="77" t="e">
        <f>IF(INDEX([2]pivotTable!AY$310:AY$615,MATCH(totalExpenditure!$A264,[2]pivotTable!$A$310:$A$615,0))/100*INDEX(gDP!BN$6:BN$271,MATCH(totalExpenditure!$A264,gDP!$B$6:$B$271))=0,"",INDEX([2]pivotTable!AY$310:AY$615,MATCH(totalExpenditure!$A264,[2]pivotTable!$A$310:$A$615,0))/100*INDEX(gDP!BN$6:BN$271,MATCH(totalExpenditure!$A264,gDP!$B$6:$B$271)))</f>
        <v>#N/A</v>
      </c>
      <c r="CY264" s="77" t="e">
        <f>IF(INDEX([2]pivotTable!AZ$310:AZ$615,MATCH(totalExpenditure!$A264,[2]pivotTable!$A$310:$A$615,0))/100*INDEX(gDP!BO$6:BO$271,MATCH(totalExpenditure!$A264,gDP!$B$6:$B$271))=0,"",INDEX([2]pivotTable!AZ$310:AZ$615,MATCH(totalExpenditure!$A264,[2]pivotTable!$A$310:$A$615,0))/100*INDEX(gDP!BO$6:BO$271,MATCH(totalExpenditure!$A264,gDP!$B$6:$B$271)))</f>
        <v>#N/A</v>
      </c>
      <c r="CZ264" s="77" t="e">
        <f>IF(B264="","",IF(BA264="","",B264-B264+INDEX(gDP!Q$6:Q$271,MATCH(totalExpenditure!$A264,gDP!$B$6:$B$271))))</f>
        <v>#N/A</v>
      </c>
      <c r="DA264" s="77" t="e">
        <f>IF(C264="","",IF(BB264="","",C264-C264+INDEX(gDP!R$6:R$271,MATCH(totalExpenditure!$A264,gDP!$B$6:$B$271))))</f>
        <v>#N/A</v>
      </c>
      <c r="DB264" s="77" t="e">
        <f>IF(D264="","",IF(BC264="","",D264-D264+INDEX(gDP!S$6:S$271,MATCH(totalExpenditure!$A264,gDP!$B$6:$B$271))))</f>
        <v>#N/A</v>
      </c>
      <c r="DC264" s="77" t="e">
        <f>IF(E264="","",IF(BD264="","",E264-E264+INDEX(gDP!T$6:T$271,MATCH(totalExpenditure!$A264,gDP!$B$6:$B$271))))</f>
        <v>#N/A</v>
      </c>
      <c r="DD264" s="77" t="e">
        <f>IF(F264="","",IF(BE264="","",F264-F264+INDEX(gDP!U$6:U$271,MATCH(totalExpenditure!$A264,gDP!$B$6:$B$271))))</f>
        <v>#N/A</v>
      </c>
      <c r="DE264" s="77" t="e">
        <f>IF(G264="","",IF(BF264="","",G264-G264+INDEX(gDP!V$6:V$271,MATCH(totalExpenditure!$A264,gDP!$B$6:$B$271))))</f>
        <v>#N/A</v>
      </c>
      <c r="DF264" s="77" t="e">
        <f>IF(H264="","",IF(BG264="","",H264-H264+INDEX(gDP!W$6:W$271,MATCH(totalExpenditure!$A264,gDP!$B$6:$B$271))))</f>
        <v>#N/A</v>
      </c>
      <c r="DG264" s="77" t="e">
        <f>IF(I264="","",IF(BH264="","",I264-I264+INDEX(gDP!X$6:X$271,MATCH(totalExpenditure!$A264,gDP!$B$6:$B$271))))</f>
        <v>#N/A</v>
      </c>
      <c r="DH264" s="77" t="e">
        <f>IF(J264="","",IF(BI264="","",J264-J264+INDEX(gDP!Y$6:Y$271,MATCH(totalExpenditure!$A264,gDP!$B$6:$B$271))))</f>
        <v>#N/A</v>
      </c>
      <c r="DI264" s="77" t="e">
        <f>IF(K264="","",IF(BJ264="","",K264-K264+INDEX(gDP!Z$6:Z$271,MATCH(totalExpenditure!$A264,gDP!$B$6:$B$271))))</f>
        <v>#N/A</v>
      </c>
      <c r="DJ264" s="77" t="e">
        <f>IF(L264="","",IF(BK264="","",L264-L264+INDEX(gDP!AA$6:AA$271,MATCH(totalExpenditure!$A264,gDP!$B$6:$B$271))))</f>
        <v>#N/A</v>
      </c>
      <c r="DK264" s="77" t="e">
        <f>IF(M264="","",IF(BL264="","",M264-M264+INDEX(gDP!AB$6:AB$271,MATCH(totalExpenditure!$A264,gDP!$B$6:$B$271))))</f>
        <v>#N/A</v>
      </c>
      <c r="DL264" s="77" t="e">
        <f>IF(N264="","",IF(BM264="","",N264-N264+INDEX(gDP!AC$6:AC$271,MATCH(totalExpenditure!$A264,gDP!$B$6:$B$271))))</f>
        <v>#N/A</v>
      </c>
      <c r="DM264" s="77" t="e">
        <f>IF(O264="","",IF(BN264="","",O264-O264+INDEX(gDP!AD$6:AD$271,MATCH(totalExpenditure!$A264,gDP!$B$6:$B$271))))</f>
        <v>#N/A</v>
      </c>
      <c r="DN264" s="77" t="e">
        <f>IF(P264="","",IF(BO264="","",P264-P264+INDEX(gDP!AE$6:AE$271,MATCH(totalExpenditure!$A264,gDP!$B$6:$B$271))))</f>
        <v>#N/A</v>
      </c>
      <c r="DO264" s="77" t="e">
        <f>IF(Q264="","",IF(BP264="","",Q264-Q264+INDEX(gDP!AF$6:AF$271,MATCH(totalExpenditure!$A264,gDP!$B$6:$B$271))))</f>
        <v>#N/A</v>
      </c>
      <c r="DP264" s="77" t="e">
        <f>IF(R264="","",IF(BQ264="","",R264-R264+INDEX(gDP!AG$6:AG$271,MATCH(totalExpenditure!$A264,gDP!$B$6:$B$271))))</f>
        <v>#N/A</v>
      </c>
      <c r="DQ264" s="77" t="e">
        <f>IF(S264="","",IF(BR264="","",S264-S264+INDEX(gDP!AH$6:AH$271,MATCH(totalExpenditure!$A264,gDP!$B$6:$B$271))))</f>
        <v>#N/A</v>
      </c>
      <c r="DR264" s="77" t="e">
        <f>IF(T264="","",IF(BS264="","",T264-T264+INDEX(gDP!AI$6:AI$271,MATCH(totalExpenditure!$A264,gDP!$B$6:$B$271))))</f>
        <v>#N/A</v>
      </c>
      <c r="DS264" s="77" t="e">
        <f>IF(U264="","",IF(BT264="","",U264-U264+INDEX(gDP!AJ$6:AJ$271,MATCH(totalExpenditure!$A264,gDP!$B$6:$B$271))))</f>
        <v>#N/A</v>
      </c>
      <c r="DT264" s="77" t="e">
        <f>IF(V264="","",IF(BU264="","",V264-V264+INDEX(gDP!AK$6:AK$271,MATCH(totalExpenditure!$A264,gDP!$B$6:$B$271))))</f>
        <v>#N/A</v>
      </c>
      <c r="DU264" s="77" t="e">
        <f>IF(W264="","",IF(BV264="","",W264-W264+INDEX(gDP!AL$6:AL$271,MATCH(totalExpenditure!$A264,gDP!$B$6:$B$271))))</f>
        <v>#N/A</v>
      </c>
      <c r="DV264" s="77" t="e">
        <f>IF(X264="","",IF(BW264="","",X264-X264+INDEX(gDP!AM$6:AM$271,MATCH(totalExpenditure!$A264,gDP!$B$6:$B$271))))</f>
        <v>#N/A</v>
      </c>
      <c r="DW264" s="77" t="e">
        <f>IF(Y264="","",IF(BX264="","",Y264-Y264+INDEX(gDP!AN$6:AN$271,MATCH(totalExpenditure!$A264,gDP!$B$6:$B$271))))</f>
        <v>#N/A</v>
      </c>
      <c r="DX264" s="77" t="e">
        <f>IF(Z264="","",IF(BY264="","",Z264-Z264+INDEX(gDP!AO$6:AO$271,MATCH(totalExpenditure!$A264,gDP!$B$6:$B$271))))</f>
        <v>#N/A</v>
      </c>
      <c r="DY264" s="77" t="e">
        <f>IF(AA264="","",IF(BZ264="","",AA264-AA264+INDEX(gDP!AP$6:AP$271,MATCH(totalExpenditure!$A264,gDP!$B$6:$B$271))))</f>
        <v>#N/A</v>
      </c>
      <c r="DZ264" s="77" t="e">
        <f>IF(AB264="","",IF(CA264="","",AB264-AB264+INDEX(gDP!AQ$6:AQ$271,MATCH(totalExpenditure!$A264,gDP!$B$6:$B$271))))</f>
        <v>#N/A</v>
      </c>
      <c r="EA264" s="77" t="e">
        <f>IF(AC264="","",IF(CB264="","",AC264-AC264+INDEX(gDP!AR$6:AR$271,MATCH(totalExpenditure!$A264,gDP!$B$6:$B$271))))</f>
        <v>#N/A</v>
      </c>
      <c r="EB264" s="77" t="e">
        <f>IF(AD264="","",IF(CC264="","",AD264-AD264+INDEX(gDP!AS$6:AS$271,MATCH(totalExpenditure!$A264,gDP!$B$6:$B$271))))</f>
        <v>#N/A</v>
      </c>
      <c r="EC264" s="77" t="e">
        <f>IF(AE264="","",IF(CD264="","",AE264-AE264+INDEX(gDP!AT$6:AT$271,MATCH(totalExpenditure!$A264,gDP!$B$6:$B$271))))</f>
        <v>#N/A</v>
      </c>
      <c r="ED264" s="77" t="e">
        <f>IF(AF264="","",IF(CE264="","",AF264-AF264+INDEX(gDP!AU$6:AU$271,MATCH(totalExpenditure!$A264,gDP!$B$6:$B$271))))</f>
        <v>#N/A</v>
      </c>
      <c r="EE264" s="77" t="e">
        <f>IF(AG264="","",IF(CF264="","",AG264-AG264+INDEX(gDP!AV$6:AV$271,MATCH(totalExpenditure!$A264,gDP!$B$6:$B$271))))</f>
        <v>#N/A</v>
      </c>
      <c r="EF264" s="77" t="e">
        <f>IF(AH264="","",IF(CG264="","",AH264-AH264+INDEX(gDP!AW$6:AW$271,MATCH(totalExpenditure!$A264,gDP!$B$6:$B$271))))</f>
        <v>#N/A</v>
      </c>
      <c r="EG264" s="77" t="e">
        <f>IF(AI264="","",IF(CH264="","",AI264-AI264+INDEX(gDP!AX$6:AX$271,MATCH(totalExpenditure!$A264,gDP!$B$6:$B$271))))</f>
        <v>#N/A</v>
      </c>
      <c r="EH264" s="77" t="e">
        <f>IF(AJ264="","",IF(CI264="","",AJ264-AJ264+INDEX(gDP!AY$6:AY$271,MATCH(totalExpenditure!$A264,gDP!$B$6:$B$271))))</f>
        <v>#N/A</v>
      </c>
      <c r="EI264" s="77" t="e">
        <f>IF(AK264="","",IF(CJ264="","",AK264-AK264+INDEX(gDP!AZ$6:AZ$271,MATCH(totalExpenditure!$A264,gDP!$B$6:$B$271))))</f>
        <v>#N/A</v>
      </c>
      <c r="EJ264" s="77" t="e">
        <f>IF(AL264="","",IF(CK264="","",AL264-AL264+INDEX(gDP!BA$6:BA$271,MATCH(totalExpenditure!$A264,gDP!$B$6:$B$271))))</f>
        <v>#N/A</v>
      </c>
      <c r="EK264" s="77" t="e">
        <f>IF(AM264="","",IF(CL264="","",AM264-AM264+INDEX(gDP!BB$6:BB$271,MATCH(totalExpenditure!$A264,gDP!$B$6:$B$271))))</f>
        <v>#N/A</v>
      </c>
      <c r="EL264" s="77" t="e">
        <f>IF(AN264="","",IF(CM264="","",AN264-AN264+INDEX(gDP!BC$6:BC$271,MATCH(totalExpenditure!$A264,gDP!$B$6:$B$271))))</f>
        <v>#N/A</v>
      </c>
      <c r="EM264" s="77" t="e">
        <f>IF(AO264="","",IF(CN264="","",AO264-AO264+INDEX(gDP!BD$6:BD$271,MATCH(totalExpenditure!$A264,gDP!$B$6:$B$271))))</f>
        <v>#N/A</v>
      </c>
      <c r="EN264" s="77" t="e">
        <f>IF(AP264="","",IF(CO264="","",AP264-AP264+INDEX(gDP!BE$6:BE$271,MATCH(totalExpenditure!$A264,gDP!$B$6:$B$271))))</f>
        <v>#N/A</v>
      </c>
      <c r="EO264" s="77" t="e">
        <f>IF(AQ264="","",IF(CP264="","",AQ264-AQ264+INDEX(gDP!BF$6:BF$271,MATCH(totalExpenditure!$A264,gDP!$B$6:$B$271))))</f>
        <v>#N/A</v>
      </c>
      <c r="EP264" s="77" t="e">
        <f>IF(AR264="","",IF(CQ264="","",AR264-AR264+INDEX(gDP!BG$6:BG$271,MATCH(totalExpenditure!$A264,gDP!$B$6:$B$271))))</f>
        <v>#N/A</v>
      </c>
      <c r="EQ264" s="77" t="e">
        <f>IF(AS264="","",IF(CR264="","",AS264-AS264+INDEX(gDP!BH$6:BH$271,MATCH(totalExpenditure!$A264,gDP!$B$6:$B$271))))</f>
        <v>#N/A</v>
      </c>
      <c r="ER264" s="77" t="e">
        <f>IF(AT264="","",IF(CS264="","",AT264-AT264+INDEX(gDP!BI$6:BI$271,MATCH(totalExpenditure!$A264,gDP!$B$6:$B$271))))</f>
        <v>#N/A</v>
      </c>
      <c r="ES264" s="77" t="e">
        <f>IF(AU264="","",IF(CT264="","",AU264-AU264+INDEX(gDP!BJ$6:BJ$271,MATCH(totalExpenditure!$A264,gDP!$B$6:$B$271))))</f>
        <v>#N/A</v>
      </c>
      <c r="ET264" s="77" t="e">
        <f>IF(AV264="","",IF(CU264="","",AV264-AV264+INDEX(gDP!BK$6:BK$271,MATCH(totalExpenditure!$A264,gDP!$B$6:$B$271))))</f>
        <v>#N/A</v>
      </c>
      <c r="EU264" s="77" t="e">
        <f>IF(AW264="","",IF(CV264="","",AW264-AW264+INDEX(gDP!BL$6:BL$271,MATCH(totalExpenditure!$A264,gDP!$B$6:$B$271))))</f>
        <v>#N/A</v>
      </c>
      <c r="EV264" s="77" t="e">
        <f>IF(AX264="","",IF(CW264="","",AX264-AX264+INDEX(gDP!BM$6:BM$271,MATCH(totalExpenditure!$A264,gDP!$B$6:$B$271))))</f>
        <v>#N/A</v>
      </c>
      <c r="EW264" s="77" t="e">
        <f>IF(AY264="","",IF(CX264="","",AY264-AY264+INDEX(gDP!BN$6:BN$271,MATCH(totalExpenditure!$A264,gDP!$B$6:$B$271))))</f>
        <v>#N/A</v>
      </c>
      <c r="EX264" s="77" t="e">
        <f>IF(AZ264="","",IF(CY264="","",AZ264-AZ264+INDEX(gDP!BO$6:BO$271,MATCH(totalExpenditure!$A264,gDP!$B$6:$B$271))))</f>
        <v>#N/A</v>
      </c>
    </row>
    <row r="265" spans="1:154" x14ac:dyDescent="0.35">
      <c r="A265" t="s">
        <v>739</v>
      </c>
      <c r="B265" s="77" t="str">
        <f>IF(INDEX([2]pivotTable!B$3:B$308,MATCH(totalExpenditure!$A265,[2]pivotTable!$A$3:$A$308,0))/100*INDEX(gDP!Q$6:Q$271,MATCH(totalExpenditure!$A265,gDP!$B$6:$B$271))=0,"",INDEX([2]pivotTable!B$3:B$308,MATCH(totalExpenditure!$A265,[2]pivotTable!$A$3:$A$308,0))/100*INDEX(gDP!Q$6:Q$271,MATCH(totalExpenditure!$A265,gDP!$B$6:$B$271)))</f>
        <v/>
      </c>
      <c r="C265" s="77" t="str">
        <f>IF(INDEX([2]pivotTable!C$3:C$308,MATCH(totalExpenditure!$A265,[2]pivotTable!$A$3:$A$308,0))/100*INDEX(gDP!R$6:R$271,MATCH(totalExpenditure!$A265,gDP!$B$6:$B$271))=0,"",INDEX([2]pivotTable!C$3:C$308,MATCH(totalExpenditure!$A265,[2]pivotTable!$A$3:$A$308,0))/100*INDEX(gDP!R$6:R$271,MATCH(totalExpenditure!$A265,gDP!$B$6:$B$271)))</f>
        <v/>
      </c>
      <c r="D265" s="77" t="str">
        <f>IF(INDEX([2]pivotTable!D$3:D$308,MATCH(totalExpenditure!$A265,[2]pivotTable!$A$3:$A$308,0))/100*INDEX(gDP!S$6:S$271,MATCH(totalExpenditure!$A265,gDP!$B$6:$B$271))=0,"",INDEX([2]pivotTable!D$3:D$308,MATCH(totalExpenditure!$A265,[2]pivotTable!$A$3:$A$308,0))/100*INDEX(gDP!S$6:S$271,MATCH(totalExpenditure!$A265,gDP!$B$6:$B$271)))</f>
        <v/>
      </c>
      <c r="E265" s="77" t="str">
        <f>IF(INDEX([2]pivotTable!E$3:E$308,MATCH(totalExpenditure!$A265,[2]pivotTable!$A$3:$A$308,0))/100*INDEX(gDP!T$6:T$271,MATCH(totalExpenditure!$A265,gDP!$B$6:$B$271))=0,"",INDEX([2]pivotTable!E$3:E$308,MATCH(totalExpenditure!$A265,[2]pivotTable!$A$3:$A$308,0))/100*INDEX(gDP!T$6:T$271,MATCH(totalExpenditure!$A265,gDP!$B$6:$B$271)))</f>
        <v/>
      </c>
      <c r="F265" s="77" t="str">
        <f>IF(INDEX([2]pivotTable!F$3:F$308,MATCH(totalExpenditure!$A265,[2]pivotTable!$A$3:$A$308,0))/100*INDEX(gDP!U$6:U$271,MATCH(totalExpenditure!$A265,gDP!$B$6:$B$271))=0,"",INDEX([2]pivotTable!F$3:F$308,MATCH(totalExpenditure!$A265,[2]pivotTable!$A$3:$A$308,0))/100*INDEX(gDP!U$6:U$271,MATCH(totalExpenditure!$A265,gDP!$B$6:$B$271)))</f>
        <v/>
      </c>
      <c r="G265" s="77" t="str">
        <f>IF(INDEX([2]pivotTable!G$3:G$308,MATCH(totalExpenditure!$A265,[2]pivotTable!$A$3:$A$308,0))/100*INDEX(gDP!V$6:V$271,MATCH(totalExpenditure!$A265,gDP!$B$6:$B$271))=0,"",INDEX([2]pivotTable!G$3:G$308,MATCH(totalExpenditure!$A265,[2]pivotTable!$A$3:$A$308,0))/100*INDEX(gDP!V$6:V$271,MATCH(totalExpenditure!$A265,gDP!$B$6:$B$271)))</f>
        <v/>
      </c>
      <c r="H265" s="77" t="str">
        <f>IF(INDEX([2]pivotTable!H$3:H$308,MATCH(totalExpenditure!$A265,[2]pivotTable!$A$3:$A$308,0))/100*INDEX(gDP!W$6:W$271,MATCH(totalExpenditure!$A265,gDP!$B$6:$B$271))=0,"",INDEX([2]pivotTable!H$3:H$308,MATCH(totalExpenditure!$A265,[2]pivotTable!$A$3:$A$308,0))/100*INDEX(gDP!W$6:W$271,MATCH(totalExpenditure!$A265,gDP!$B$6:$B$271)))</f>
        <v/>
      </c>
      <c r="I265" s="77" t="str">
        <f>IF(INDEX([2]pivotTable!I$3:I$308,MATCH(totalExpenditure!$A265,[2]pivotTable!$A$3:$A$308,0))/100*INDEX(gDP!X$6:X$271,MATCH(totalExpenditure!$A265,gDP!$B$6:$B$271))=0,"",INDEX([2]pivotTable!I$3:I$308,MATCH(totalExpenditure!$A265,[2]pivotTable!$A$3:$A$308,0))/100*INDEX(gDP!X$6:X$271,MATCH(totalExpenditure!$A265,gDP!$B$6:$B$271)))</f>
        <v/>
      </c>
      <c r="J265" s="77" t="str">
        <f>IF(INDEX([2]pivotTable!J$3:J$308,MATCH(totalExpenditure!$A265,[2]pivotTable!$A$3:$A$308,0))/100*INDEX(gDP!Y$6:Y$271,MATCH(totalExpenditure!$A265,gDP!$B$6:$B$271))=0,"",INDEX([2]pivotTable!J$3:J$308,MATCH(totalExpenditure!$A265,[2]pivotTable!$A$3:$A$308,0))/100*INDEX(gDP!Y$6:Y$271,MATCH(totalExpenditure!$A265,gDP!$B$6:$B$271)))</f>
        <v/>
      </c>
      <c r="K265" s="77" t="str">
        <f>IF(INDEX([2]pivotTable!K$3:K$308,MATCH(totalExpenditure!$A265,[2]pivotTable!$A$3:$A$308,0))/100*INDEX(gDP!Z$6:Z$271,MATCH(totalExpenditure!$A265,gDP!$B$6:$B$271))=0,"",INDEX([2]pivotTable!K$3:K$308,MATCH(totalExpenditure!$A265,[2]pivotTable!$A$3:$A$308,0))/100*INDEX(gDP!Z$6:Z$271,MATCH(totalExpenditure!$A265,gDP!$B$6:$B$271)))</f>
        <v/>
      </c>
      <c r="L265" s="77" t="str">
        <f>IF(INDEX([2]pivotTable!L$3:L$308,MATCH(totalExpenditure!$A265,[2]pivotTable!$A$3:$A$308,0))/100*INDEX(gDP!AA$6:AA$271,MATCH(totalExpenditure!$A265,gDP!$B$6:$B$271))=0,"",INDEX([2]pivotTable!L$3:L$308,MATCH(totalExpenditure!$A265,[2]pivotTable!$A$3:$A$308,0))/100*INDEX(gDP!AA$6:AA$271,MATCH(totalExpenditure!$A265,gDP!$B$6:$B$271)))</f>
        <v/>
      </c>
      <c r="M265" s="77" t="str">
        <f>IF(INDEX([2]pivotTable!M$3:M$308,MATCH(totalExpenditure!$A265,[2]pivotTable!$A$3:$A$308,0))/100*INDEX(gDP!AB$6:AB$271,MATCH(totalExpenditure!$A265,gDP!$B$6:$B$271))=0,"",INDEX([2]pivotTable!M$3:M$308,MATCH(totalExpenditure!$A265,[2]pivotTable!$A$3:$A$308,0))/100*INDEX(gDP!AB$6:AB$271,MATCH(totalExpenditure!$A265,gDP!$B$6:$B$271)))</f>
        <v/>
      </c>
      <c r="N265" s="77" t="str">
        <f>IF(INDEX([2]pivotTable!N$3:N$308,MATCH(totalExpenditure!$A265,[2]pivotTable!$A$3:$A$308,0))/100*INDEX(gDP!AC$6:AC$271,MATCH(totalExpenditure!$A265,gDP!$B$6:$B$271))=0,"",INDEX([2]pivotTable!N$3:N$308,MATCH(totalExpenditure!$A265,[2]pivotTable!$A$3:$A$308,0))/100*INDEX(gDP!AC$6:AC$271,MATCH(totalExpenditure!$A265,gDP!$B$6:$B$271)))</f>
        <v/>
      </c>
      <c r="O265" s="77" t="str">
        <f>IF(INDEX([2]pivotTable!O$3:O$308,MATCH(totalExpenditure!$A265,[2]pivotTable!$A$3:$A$308,0))/100*INDEX(gDP!AD$6:AD$271,MATCH(totalExpenditure!$A265,gDP!$B$6:$B$271))=0,"",INDEX([2]pivotTable!O$3:O$308,MATCH(totalExpenditure!$A265,[2]pivotTable!$A$3:$A$308,0))/100*INDEX(gDP!AD$6:AD$271,MATCH(totalExpenditure!$A265,gDP!$B$6:$B$271)))</f>
        <v/>
      </c>
      <c r="P265" s="77" t="str">
        <f>IF(INDEX([2]pivotTable!P$3:P$308,MATCH(totalExpenditure!$A265,[2]pivotTable!$A$3:$A$308,0))/100*INDEX(gDP!AE$6:AE$271,MATCH(totalExpenditure!$A265,gDP!$B$6:$B$271))=0,"",INDEX([2]pivotTable!P$3:P$308,MATCH(totalExpenditure!$A265,[2]pivotTable!$A$3:$A$308,0))/100*INDEX(gDP!AE$6:AE$271,MATCH(totalExpenditure!$A265,gDP!$B$6:$B$271)))</f>
        <v/>
      </c>
      <c r="Q265" s="77" t="str">
        <f>IF(INDEX([2]pivotTable!Q$3:Q$308,MATCH(totalExpenditure!$A265,[2]pivotTable!$A$3:$A$308,0))/100*INDEX(gDP!AF$6:AF$271,MATCH(totalExpenditure!$A265,gDP!$B$6:$B$271))=0,"",INDEX([2]pivotTable!Q$3:Q$308,MATCH(totalExpenditure!$A265,[2]pivotTable!$A$3:$A$308,0))/100*INDEX(gDP!AF$6:AF$271,MATCH(totalExpenditure!$A265,gDP!$B$6:$B$271)))</f>
        <v/>
      </c>
      <c r="R265" s="77" t="str">
        <f>IF(INDEX([2]pivotTable!R$3:R$308,MATCH(totalExpenditure!$A265,[2]pivotTable!$A$3:$A$308,0))/100*INDEX(gDP!AG$6:AG$271,MATCH(totalExpenditure!$A265,gDP!$B$6:$B$271))=0,"",INDEX([2]pivotTable!R$3:R$308,MATCH(totalExpenditure!$A265,[2]pivotTable!$A$3:$A$308,0))/100*INDEX(gDP!AG$6:AG$271,MATCH(totalExpenditure!$A265,gDP!$B$6:$B$271)))</f>
        <v/>
      </c>
      <c r="S265" s="77" t="str">
        <f>IF(INDEX([2]pivotTable!S$3:S$308,MATCH(totalExpenditure!$A265,[2]pivotTable!$A$3:$A$308,0))/100*INDEX(gDP!AH$6:AH$271,MATCH(totalExpenditure!$A265,gDP!$B$6:$B$271))=0,"",INDEX([2]pivotTable!S$3:S$308,MATCH(totalExpenditure!$A265,[2]pivotTable!$A$3:$A$308,0))/100*INDEX(gDP!AH$6:AH$271,MATCH(totalExpenditure!$A265,gDP!$B$6:$B$271)))</f>
        <v/>
      </c>
      <c r="T265" s="77" t="str">
        <f>IF(INDEX([2]pivotTable!T$3:T$308,MATCH(totalExpenditure!$A265,[2]pivotTable!$A$3:$A$308,0))/100*INDEX(gDP!AI$6:AI$271,MATCH(totalExpenditure!$A265,gDP!$B$6:$B$271))=0,"",INDEX([2]pivotTable!T$3:T$308,MATCH(totalExpenditure!$A265,[2]pivotTable!$A$3:$A$308,0))/100*INDEX(gDP!AI$6:AI$271,MATCH(totalExpenditure!$A265,gDP!$B$6:$B$271)))</f>
        <v/>
      </c>
      <c r="U265" s="77" t="str">
        <f>IF(INDEX([2]pivotTable!U$3:U$308,MATCH(totalExpenditure!$A265,[2]pivotTable!$A$3:$A$308,0))/100*INDEX(gDP!AJ$6:AJ$271,MATCH(totalExpenditure!$A265,gDP!$B$6:$B$271))=0,"",INDEX([2]pivotTable!U$3:U$308,MATCH(totalExpenditure!$A265,[2]pivotTable!$A$3:$A$308,0))/100*INDEX(gDP!AJ$6:AJ$271,MATCH(totalExpenditure!$A265,gDP!$B$6:$B$271)))</f>
        <v/>
      </c>
      <c r="V265" s="77" t="str">
        <f>IF(INDEX([2]pivotTable!V$3:V$308,MATCH(totalExpenditure!$A265,[2]pivotTable!$A$3:$A$308,0))/100*INDEX(gDP!AK$6:AK$271,MATCH(totalExpenditure!$A265,gDP!$B$6:$B$271))=0,"",INDEX([2]pivotTable!V$3:V$308,MATCH(totalExpenditure!$A265,[2]pivotTable!$A$3:$A$308,0))/100*INDEX(gDP!AK$6:AK$271,MATCH(totalExpenditure!$A265,gDP!$B$6:$B$271)))</f>
        <v/>
      </c>
      <c r="W265" s="77" t="str">
        <f>IF(INDEX([2]pivotTable!W$3:W$308,MATCH(totalExpenditure!$A265,[2]pivotTable!$A$3:$A$308,0))/100*INDEX(gDP!AL$6:AL$271,MATCH(totalExpenditure!$A265,gDP!$B$6:$B$271))=0,"",INDEX([2]pivotTable!W$3:W$308,MATCH(totalExpenditure!$A265,[2]pivotTable!$A$3:$A$308,0))/100*INDEX(gDP!AL$6:AL$271,MATCH(totalExpenditure!$A265,gDP!$B$6:$B$271)))</f>
        <v/>
      </c>
      <c r="X265" s="77" t="str">
        <f>IF(INDEX([2]pivotTable!X$3:X$308,MATCH(totalExpenditure!$A265,[2]pivotTable!$A$3:$A$308,0))/100*INDEX(gDP!AM$6:AM$271,MATCH(totalExpenditure!$A265,gDP!$B$6:$B$271))=0,"",INDEX([2]pivotTable!X$3:X$308,MATCH(totalExpenditure!$A265,[2]pivotTable!$A$3:$A$308,0))/100*INDEX(gDP!AM$6:AM$271,MATCH(totalExpenditure!$A265,gDP!$B$6:$B$271)))</f>
        <v/>
      </c>
      <c r="Y265" s="77" t="str">
        <f>IF(INDEX([2]pivotTable!Y$3:Y$308,MATCH(totalExpenditure!$A265,[2]pivotTable!$A$3:$A$308,0))/100*INDEX(gDP!AN$6:AN$271,MATCH(totalExpenditure!$A265,gDP!$B$6:$B$271))=0,"",INDEX([2]pivotTable!Y$3:Y$308,MATCH(totalExpenditure!$A265,[2]pivotTable!$A$3:$A$308,0))/100*INDEX(gDP!AN$6:AN$271,MATCH(totalExpenditure!$A265,gDP!$B$6:$B$271)))</f>
        <v/>
      </c>
      <c r="Z265" s="77" t="str">
        <f>IF(INDEX([2]pivotTable!Z$3:Z$308,MATCH(totalExpenditure!$A265,[2]pivotTable!$A$3:$A$308,0))/100*INDEX(gDP!AO$6:AO$271,MATCH(totalExpenditure!$A265,gDP!$B$6:$B$271))=0,"",INDEX([2]pivotTable!Z$3:Z$308,MATCH(totalExpenditure!$A265,[2]pivotTable!$A$3:$A$308,0))/100*INDEX(gDP!AO$6:AO$271,MATCH(totalExpenditure!$A265,gDP!$B$6:$B$271)))</f>
        <v/>
      </c>
      <c r="AA265" s="77" t="str">
        <f>IF(INDEX([2]pivotTable!AA$3:AA$308,MATCH(totalExpenditure!$A265,[2]pivotTable!$A$3:$A$308,0))/100*INDEX(gDP!AP$6:AP$271,MATCH(totalExpenditure!$A265,gDP!$B$6:$B$271))=0,"",INDEX([2]pivotTable!AA$3:AA$308,MATCH(totalExpenditure!$A265,[2]pivotTable!$A$3:$A$308,0))/100*INDEX(gDP!AP$6:AP$271,MATCH(totalExpenditure!$A265,gDP!$B$6:$B$271)))</f>
        <v/>
      </c>
      <c r="AB265" s="77" t="str">
        <f>IF(INDEX([2]pivotTable!AB$3:AB$308,MATCH(totalExpenditure!$A265,[2]pivotTable!$A$3:$A$308,0))/100*INDEX(gDP!AQ$6:AQ$271,MATCH(totalExpenditure!$A265,gDP!$B$6:$B$271))=0,"",INDEX([2]pivotTable!AB$3:AB$308,MATCH(totalExpenditure!$A265,[2]pivotTable!$A$3:$A$308,0))/100*INDEX(gDP!AQ$6:AQ$271,MATCH(totalExpenditure!$A265,gDP!$B$6:$B$271)))</f>
        <v/>
      </c>
      <c r="AC265" s="77" t="str">
        <f>IF(INDEX([2]pivotTable!AC$3:AC$308,MATCH(totalExpenditure!$A265,[2]pivotTable!$A$3:$A$308,0))/100*INDEX(gDP!AR$6:AR$271,MATCH(totalExpenditure!$A265,gDP!$B$6:$B$271))=0,"",INDEX([2]pivotTable!AC$3:AC$308,MATCH(totalExpenditure!$A265,[2]pivotTable!$A$3:$A$308,0))/100*INDEX(gDP!AR$6:AR$271,MATCH(totalExpenditure!$A265,gDP!$B$6:$B$271)))</f>
        <v/>
      </c>
      <c r="AD265" s="77" t="str">
        <f>IF(INDEX([2]pivotTable!AD$3:AD$308,MATCH(totalExpenditure!$A265,[2]pivotTable!$A$3:$A$308,0))/100*INDEX(gDP!AS$6:AS$271,MATCH(totalExpenditure!$A265,gDP!$B$6:$B$271))=0,"",INDEX([2]pivotTable!AD$3:AD$308,MATCH(totalExpenditure!$A265,[2]pivotTable!$A$3:$A$308,0))/100*INDEX(gDP!AS$6:AS$271,MATCH(totalExpenditure!$A265,gDP!$B$6:$B$271)))</f>
        <v/>
      </c>
      <c r="AE265" s="77" t="str">
        <f>IF(INDEX([2]pivotTable!AE$3:AE$308,MATCH(totalExpenditure!$A265,[2]pivotTable!$A$3:$A$308,0))/100*INDEX(gDP!AT$6:AT$271,MATCH(totalExpenditure!$A265,gDP!$B$6:$B$271))=0,"",INDEX([2]pivotTable!AE$3:AE$308,MATCH(totalExpenditure!$A265,[2]pivotTable!$A$3:$A$308,0))/100*INDEX(gDP!AT$6:AT$271,MATCH(totalExpenditure!$A265,gDP!$B$6:$B$271)))</f>
        <v/>
      </c>
      <c r="AF265" s="77" t="str">
        <f>IF(INDEX([2]pivotTable!AF$3:AF$308,MATCH(totalExpenditure!$A265,[2]pivotTable!$A$3:$A$308,0))/100*INDEX(gDP!AU$6:AU$271,MATCH(totalExpenditure!$A265,gDP!$B$6:$B$271))=0,"",INDEX([2]pivotTable!AF$3:AF$308,MATCH(totalExpenditure!$A265,[2]pivotTable!$A$3:$A$308,0))/100*INDEX(gDP!AU$6:AU$271,MATCH(totalExpenditure!$A265,gDP!$B$6:$B$271)))</f>
        <v/>
      </c>
      <c r="AG265" s="77" t="str">
        <f>IF(INDEX([2]pivotTable!AG$3:AG$308,MATCH(totalExpenditure!$A265,[2]pivotTable!$A$3:$A$308,0))/100*INDEX(gDP!AV$6:AV$271,MATCH(totalExpenditure!$A265,gDP!$B$6:$B$271))=0,"",INDEX([2]pivotTable!AG$3:AG$308,MATCH(totalExpenditure!$A265,[2]pivotTable!$A$3:$A$308,0))/100*INDEX(gDP!AV$6:AV$271,MATCH(totalExpenditure!$A265,gDP!$B$6:$B$271)))</f>
        <v/>
      </c>
      <c r="AH265" s="77" t="str">
        <f>IF(INDEX([2]pivotTable!AH$3:AH$308,MATCH(totalExpenditure!$A265,[2]pivotTable!$A$3:$A$308,0))/100*INDEX(gDP!AW$6:AW$271,MATCH(totalExpenditure!$A265,gDP!$B$6:$B$271))=0,"",INDEX([2]pivotTable!AH$3:AH$308,MATCH(totalExpenditure!$A265,[2]pivotTable!$A$3:$A$308,0))/100*INDEX(gDP!AW$6:AW$271,MATCH(totalExpenditure!$A265,gDP!$B$6:$B$271)))</f>
        <v/>
      </c>
      <c r="AI265" s="77" t="str">
        <f>IF(INDEX([2]pivotTable!AI$3:AI$308,MATCH(totalExpenditure!$A265,[2]pivotTable!$A$3:$A$308,0))/100*INDEX(gDP!AX$6:AX$271,MATCH(totalExpenditure!$A265,gDP!$B$6:$B$271))=0,"",INDEX([2]pivotTable!AI$3:AI$308,MATCH(totalExpenditure!$A265,[2]pivotTable!$A$3:$A$308,0))/100*INDEX(gDP!AX$6:AX$271,MATCH(totalExpenditure!$A265,gDP!$B$6:$B$271)))</f>
        <v/>
      </c>
      <c r="AJ265" s="77" t="str">
        <f>IF(INDEX([2]pivotTable!AJ$3:AJ$308,MATCH(totalExpenditure!$A265,[2]pivotTable!$A$3:$A$308,0))/100*INDEX(gDP!AY$6:AY$271,MATCH(totalExpenditure!$A265,gDP!$B$6:$B$271))=0,"",INDEX([2]pivotTable!AJ$3:AJ$308,MATCH(totalExpenditure!$A265,[2]pivotTable!$A$3:$A$308,0))/100*INDEX(gDP!AY$6:AY$271,MATCH(totalExpenditure!$A265,gDP!$B$6:$B$271)))</f>
        <v/>
      </c>
      <c r="AK265" s="77" t="str">
        <f>IF(INDEX([2]pivotTable!AK$3:AK$308,MATCH(totalExpenditure!$A265,[2]pivotTable!$A$3:$A$308,0))/100*INDEX(gDP!AZ$6:AZ$271,MATCH(totalExpenditure!$A265,gDP!$B$6:$B$271))=0,"",INDEX([2]pivotTable!AK$3:AK$308,MATCH(totalExpenditure!$A265,[2]pivotTable!$A$3:$A$308,0))/100*INDEX(gDP!AZ$6:AZ$271,MATCH(totalExpenditure!$A265,gDP!$B$6:$B$271)))</f>
        <v/>
      </c>
      <c r="AL265" s="77" t="str">
        <f>IF(INDEX([2]pivotTable!AL$3:AL$308,MATCH(totalExpenditure!$A265,[2]pivotTable!$A$3:$A$308,0))/100*INDEX(gDP!BA$6:BA$271,MATCH(totalExpenditure!$A265,gDP!$B$6:$B$271))=0,"",INDEX([2]pivotTable!AL$3:AL$308,MATCH(totalExpenditure!$A265,[2]pivotTable!$A$3:$A$308,0))/100*INDEX(gDP!BA$6:BA$271,MATCH(totalExpenditure!$A265,gDP!$B$6:$B$271)))</f>
        <v/>
      </c>
      <c r="AM265" s="77" t="str">
        <f>IF(INDEX([2]pivotTable!AM$3:AM$308,MATCH(totalExpenditure!$A265,[2]pivotTable!$A$3:$A$308,0))/100*INDEX(gDP!BB$6:BB$271,MATCH(totalExpenditure!$A265,gDP!$B$6:$B$271))=0,"",INDEX([2]pivotTable!AM$3:AM$308,MATCH(totalExpenditure!$A265,[2]pivotTable!$A$3:$A$308,0))/100*INDEX(gDP!BB$6:BB$271,MATCH(totalExpenditure!$A265,gDP!$B$6:$B$271)))</f>
        <v/>
      </c>
      <c r="AN265" s="77" t="str">
        <f>IF(INDEX([2]pivotTable!AN$3:AN$308,MATCH(totalExpenditure!$A265,[2]pivotTable!$A$3:$A$308,0))/100*INDEX(gDP!BC$6:BC$271,MATCH(totalExpenditure!$A265,gDP!$B$6:$B$271))=0,"",INDEX([2]pivotTable!AN$3:AN$308,MATCH(totalExpenditure!$A265,[2]pivotTable!$A$3:$A$308,0))/100*INDEX(gDP!BC$6:BC$271,MATCH(totalExpenditure!$A265,gDP!$B$6:$B$271)))</f>
        <v/>
      </c>
      <c r="AO265" s="77" t="str">
        <f>IF(INDEX([2]pivotTable!AO$3:AO$308,MATCH(totalExpenditure!$A265,[2]pivotTable!$A$3:$A$308,0))/100*INDEX(gDP!BD$6:BD$271,MATCH(totalExpenditure!$A265,gDP!$B$6:$B$271))=0,"",INDEX([2]pivotTable!AO$3:AO$308,MATCH(totalExpenditure!$A265,[2]pivotTable!$A$3:$A$308,0))/100*INDEX(gDP!BD$6:BD$271,MATCH(totalExpenditure!$A265,gDP!$B$6:$B$271)))</f>
        <v/>
      </c>
      <c r="AP265" s="77" t="str">
        <f>IF(INDEX([2]pivotTable!AP$3:AP$308,MATCH(totalExpenditure!$A265,[2]pivotTable!$A$3:$A$308,0))/100*INDEX(gDP!BE$6:BE$271,MATCH(totalExpenditure!$A265,gDP!$B$6:$B$271))=0,"",INDEX([2]pivotTable!AP$3:AP$308,MATCH(totalExpenditure!$A265,[2]pivotTable!$A$3:$A$308,0))/100*INDEX(gDP!BE$6:BE$271,MATCH(totalExpenditure!$A265,gDP!$B$6:$B$271)))</f>
        <v/>
      </c>
      <c r="AQ265" s="77" t="str">
        <f>IF(INDEX([2]pivotTable!AQ$3:AQ$308,MATCH(totalExpenditure!$A265,[2]pivotTable!$A$3:$A$308,0))/100*INDEX(gDP!BF$6:BF$271,MATCH(totalExpenditure!$A265,gDP!$B$6:$B$271))=0,"",INDEX([2]pivotTable!AQ$3:AQ$308,MATCH(totalExpenditure!$A265,[2]pivotTable!$A$3:$A$308,0))/100*INDEX(gDP!BF$6:BF$271,MATCH(totalExpenditure!$A265,gDP!$B$6:$B$271)))</f>
        <v/>
      </c>
      <c r="AR265" s="77" t="str">
        <f>IF(INDEX([2]pivotTable!AR$3:AR$308,MATCH(totalExpenditure!$A265,[2]pivotTable!$A$3:$A$308,0))/100*INDEX(gDP!BG$6:BG$271,MATCH(totalExpenditure!$A265,gDP!$B$6:$B$271))=0,"",INDEX([2]pivotTable!AR$3:AR$308,MATCH(totalExpenditure!$A265,[2]pivotTable!$A$3:$A$308,0))/100*INDEX(gDP!BG$6:BG$271,MATCH(totalExpenditure!$A265,gDP!$B$6:$B$271)))</f>
        <v/>
      </c>
      <c r="AS265" s="77" t="str">
        <f>IF(INDEX([2]pivotTable!AS$3:AS$308,MATCH(totalExpenditure!$A265,[2]pivotTable!$A$3:$A$308,0))/100*INDEX(gDP!BH$6:BH$271,MATCH(totalExpenditure!$A265,gDP!$B$6:$B$271))=0,"",INDEX([2]pivotTable!AS$3:AS$308,MATCH(totalExpenditure!$A265,[2]pivotTable!$A$3:$A$308,0))/100*INDEX(gDP!BH$6:BH$271,MATCH(totalExpenditure!$A265,gDP!$B$6:$B$271)))</f>
        <v/>
      </c>
      <c r="AT265" s="77" t="str">
        <f>IF(INDEX([2]pivotTable!AT$3:AT$308,MATCH(totalExpenditure!$A265,[2]pivotTable!$A$3:$A$308,0))/100*INDEX(gDP!BI$6:BI$271,MATCH(totalExpenditure!$A265,gDP!$B$6:$B$271))=0,"",INDEX([2]pivotTable!AT$3:AT$308,MATCH(totalExpenditure!$A265,[2]pivotTable!$A$3:$A$308,0))/100*INDEX(gDP!BI$6:BI$271,MATCH(totalExpenditure!$A265,gDP!$B$6:$B$271)))</f>
        <v/>
      </c>
      <c r="AU265" s="77" t="str">
        <f>IF(INDEX([2]pivotTable!AU$3:AU$308,MATCH(totalExpenditure!$A265,[2]pivotTable!$A$3:$A$308,0))/100*INDEX(gDP!BJ$6:BJ$271,MATCH(totalExpenditure!$A265,gDP!$B$6:$B$271))=0,"",INDEX([2]pivotTable!AU$3:AU$308,MATCH(totalExpenditure!$A265,[2]pivotTable!$A$3:$A$308,0))/100*INDEX(gDP!BJ$6:BJ$271,MATCH(totalExpenditure!$A265,gDP!$B$6:$B$271)))</f>
        <v/>
      </c>
      <c r="AV265" s="77" t="str">
        <f>IF(INDEX([2]pivotTable!AV$3:AV$308,MATCH(totalExpenditure!$A265,[2]pivotTable!$A$3:$A$308,0))/100*INDEX(gDP!BK$6:BK$271,MATCH(totalExpenditure!$A265,gDP!$B$6:$B$271))=0,"",INDEX([2]pivotTable!AV$3:AV$308,MATCH(totalExpenditure!$A265,[2]pivotTable!$A$3:$A$308,0))/100*INDEX(gDP!BK$6:BK$271,MATCH(totalExpenditure!$A265,gDP!$B$6:$B$271)))</f>
        <v/>
      </c>
      <c r="AW265" s="77" t="str">
        <f>IF(INDEX([2]pivotTable!AW$3:AW$308,MATCH(totalExpenditure!$A265,[2]pivotTable!$A$3:$A$308,0))/100*INDEX(gDP!BL$6:BL$271,MATCH(totalExpenditure!$A265,gDP!$B$6:$B$271))=0,"",INDEX([2]pivotTable!AW$3:AW$308,MATCH(totalExpenditure!$A265,[2]pivotTable!$A$3:$A$308,0))/100*INDEX(gDP!BL$6:BL$271,MATCH(totalExpenditure!$A265,gDP!$B$6:$B$271)))</f>
        <v/>
      </c>
      <c r="AX265" s="77" t="str">
        <f>IF(INDEX([2]pivotTable!AX$3:AX$308,MATCH(totalExpenditure!$A265,[2]pivotTable!$A$3:$A$308,0))/100*INDEX(gDP!BM$6:BM$271,MATCH(totalExpenditure!$A265,gDP!$B$6:$B$271))=0,"",INDEX([2]pivotTable!AX$3:AX$308,MATCH(totalExpenditure!$A265,[2]pivotTable!$A$3:$A$308,0))/100*INDEX(gDP!BM$6:BM$271,MATCH(totalExpenditure!$A265,gDP!$B$6:$B$271)))</f>
        <v/>
      </c>
      <c r="AY265" s="77" t="str">
        <f>IF(INDEX([2]pivotTable!AY$3:AY$308,MATCH(totalExpenditure!$A265,[2]pivotTable!$A$3:$A$308,0))/100*INDEX(gDP!BN$6:BN$271,MATCH(totalExpenditure!$A265,gDP!$B$6:$B$271))=0,"",INDEX([2]pivotTable!AY$3:AY$308,MATCH(totalExpenditure!$A265,[2]pivotTable!$A$3:$A$308,0))/100*INDEX(gDP!BN$6:BN$271,MATCH(totalExpenditure!$A265,gDP!$B$6:$B$271)))</f>
        <v/>
      </c>
      <c r="AZ265" s="77" t="str">
        <f>IF(INDEX([2]pivotTable!AZ$3:AZ$308,MATCH(totalExpenditure!$A265,[2]pivotTable!$A$3:$A$308,0))/100*INDEX(gDP!BO$6:BO$271,MATCH(totalExpenditure!$A265,gDP!$B$6:$B$271))=0,"",INDEX([2]pivotTable!AZ$3:AZ$308,MATCH(totalExpenditure!$A265,[2]pivotTable!$A$3:$A$308,0))/100*INDEX(gDP!BO$6:BO$271,MATCH(totalExpenditure!$A265,gDP!$B$6:$B$271)))</f>
        <v/>
      </c>
      <c r="BA265" s="77" t="str">
        <f>IF(INDEX([2]pivotTable!B$310:B$615,MATCH(totalExpenditure!$A265,[2]pivotTable!$A$310:$A$615,0))/100*INDEX(gDP!Q$6:Q$271,MATCH(totalExpenditure!$A265,gDP!$B$6:$B$271))=0,"",INDEX([2]pivotTable!B$310:B$615,MATCH(totalExpenditure!$A265,[2]pivotTable!$A$310:$A$615,0))/100*INDEX(gDP!Q$6:Q$271,MATCH(totalExpenditure!$A265,gDP!$B$6:$B$271)))</f>
        <v/>
      </c>
      <c r="BB265" s="77" t="str">
        <f>IF(INDEX([2]pivotTable!C$310:C$615,MATCH(totalExpenditure!$A265,[2]pivotTable!$A$310:$A$615,0))/100*INDEX(gDP!R$6:R$271,MATCH(totalExpenditure!$A265,gDP!$B$6:$B$271))=0,"",INDEX([2]pivotTable!C$310:C$615,MATCH(totalExpenditure!$A265,[2]pivotTable!$A$310:$A$615,0))/100*INDEX(gDP!R$6:R$271,MATCH(totalExpenditure!$A265,gDP!$B$6:$B$271)))</f>
        <v/>
      </c>
      <c r="BC265" s="77" t="str">
        <f>IF(INDEX([2]pivotTable!D$310:D$615,MATCH(totalExpenditure!$A265,[2]pivotTable!$A$310:$A$615,0))/100*INDEX(gDP!S$6:S$271,MATCH(totalExpenditure!$A265,gDP!$B$6:$B$271))=0,"",INDEX([2]pivotTable!D$310:D$615,MATCH(totalExpenditure!$A265,[2]pivotTable!$A$310:$A$615,0))/100*INDEX(gDP!S$6:S$271,MATCH(totalExpenditure!$A265,gDP!$B$6:$B$271)))</f>
        <v/>
      </c>
      <c r="BD265" s="77" t="str">
        <f>IF(INDEX([2]pivotTable!E$310:E$615,MATCH(totalExpenditure!$A265,[2]pivotTable!$A$310:$A$615,0))/100*INDEX(gDP!T$6:T$271,MATCH(totalExpenditure!$A265,gDP!$B$6:$B$271))=0,"",INDEX([2]pivotTable!E$310:E$615,MATCH(totalExpenditure!$A265,[2]pivotTable!$A$310:$A$615,0))/100*INDEX(gDP!T$6:T$271,MATCH(totalExpenditure!$A265,gDP!$B$6:$B$271)))</f>
        <v/>
      </c>
      <c r="BE265" s="77" t="str">
        <f>IF(INDEX([2]pivotTable!F$310:F$615,MATCH(totalExpenditure!$A265,[2]pivotTable!$A$310:$A$615,0))/100*INDEX(gDP!U$6:U$271,MATCH(totalExpenditure!$A265,gDP!$B$6:$B$271))=0,"",INDEX([2]pivotTable!F$310:F$615,MATCH(totalExpenditure!$A265,[2]pivotTable!$A$310:$A$615,0))/100*INDEX(gDP!U$6:U$271,MATCH(totalExpenditure!$A265,gDP!$B$6:$B$271)))</f>
        <v/>
      </c>
      <c r="BF265" s="77" t="str">
        <f>IF(INDEX([2]pivotTable!G$310:G$615,MATCH(totalExpenditure!$A265,[2]pivotTable!$A$310:$A$615,0))/100*INDEX(gDP!V$6:V$271,MATCH(totalExpenditure!$A265,gDP!$B$6:$B$271))=0,"",INDEX([2]pivotTable!G$310:G$615,MATCH(totalExpenditure!$A265,[2]pivotTable!$A$310:$A$615,0))/100*INDEX(gDP!V$6:V$271,MATCH(totalExpenditure!$A265,gDP!$B$6:$B$271)))</f>
        <v/>
      </c>
      <c r="BG265" s="77" t="str">
        <f>IF(INDEX([2]pivotTable!H$310:H$615,MATCH(totalExpenditure!$A265,[2]pivotTable!$A$310:$A$615,0))/100*INDEX(gDP!W$6:W$271,MATCH(totalExpenditure!$A265,gDP!$B$6:$B$271))=0,"",INDEX([2]pivotTable!H$310:H$615,MATCH(totalExpenditure!$A265,[2]pivotTable!$A$310:$A$615,0))/100*INDEX(gDP!W$6:W$271,MATCH(totalExpenditure!$A265,gDP!$B$6:$B$271)))</f>
        <v/>
      </c>
      <c r="BH265" s="77" t="str">
        <f>IF(INDEX([2]pivotTable!I$310:I$615,MATCH(totalExpenditure!$A265,[2]pivotTable!$A$310:$A$615,0))/100*INDEX(gDP!X$6:X$271,MATCH(totalExpenditure!$A265,gDP!$B$6:$B$271))=0,"",INDEX([2]pivotTable!I$310:I$615,MATCH(totalExpenditure!$A265,[2]pivotTable!$A$310:$A$615,0))/100*INDEX(gDP!X$6:X$271,MATCH(totalExpenditure!$A265,gDP!$B$6:$B$271)))</f>
        <v/>
      </c>
      <c r="BI265" s="77" t="str">
        <f>IF(INDEX([2]pivotTable!J$310:J$615,MATCH(totalExpenditure!$A265,[2]pivotTable!$A$310:$A$615,0))/100*INDEX(gDP!Y$6:Y$271,MATCH(totalExpenditure!$A265,gDP!$B$6:$B$271))=0,"",INDEX([2]pivotTable!J$310:J$615,MATCH(totalExpenditure!$A265,[2]pivotTable!$A$310:$A$615,0))/100*INDEX(gDP!Y$6:Y$271,MATCH(totalExpenditure!$A265,gDP!$B$6:$B$271)))</f>
        <v/>
      </c>
      <c r="BJ265" s="77" t="str">
        <f>IF(INDEX([2]pivotTable!K$310:K$615,MATCH(totalExpenditure!$A265,[2]pivotTable!$A$310:$A$615,0))/100*INDEX(gDP!Z$6:Z$271,MATCH(totalExpenditure!$A265,gDP!$B$6:$B$271))=0,"",INDEX([2]pivotTable!K$310:K$615,MATCH(totalExpenditure!$A265,[2]pivotTable!$A$310:$A$615,0))/100*INDEX(gDP!Z$6:Z$271,MATCH(totalExpenditure!$A265,gDP!$B$6:$B$271)))</f>
        <v/>
      </c>
      <c r="BK265" s="77" t="str">
        <f>IF(INDEX([2]pivotTable!L$310:L$615,MATCH(totalExpenditure!$A265,[2]pivotTable!$A$310:$A$615,0))/100*INDEX(gDP!AA$6:AA$271,MATCH(totalExpenditure!$A265,gDP!$B$6:$B$271))=0,"",INDEX([2]pivotTable!L$310:L$615,MATCH(totalExpenditure!$A265,[2]pivotTable!$A$310:$A$615,0))/100*INDEX(gDP!AA$6:AA$271,MATCH(totalExpenditure!$A265,gDP!$B$6:$B$271)))</f>
        <v/>
      </c>
      <c r="BL265" s="77" t="str">
        <f>IF(INDEX([2]pivotTable!M$310:M$615,MATCH(totalExpenditure!$A265,[2]pivotTable!$A$310:$A$615,0))/100*INDEX(gDP!AB$6:AB$271,MATCH(totalExpenditure!$A265,gDP!$B$6:$B$271))=0,"",INDEX([2]pivotTable!M$310:M$615,MATCH(totalExpenditure!$A265,[2]pivotTable!$A$310:$A$615,0))/100*INDEX(gDP!AB$6:AB$271,MATCH(totalExpenditure!$A265,gDP!$B$6:$B$271)))</f>
        <v/>
      </c>
      <c r="BM265" s="77" t="str">
        <f>IF(INDEX([2]pivotTable!N$310:N$615,MATCH(totalExpenditure!$A265,[2]pivotTable!$A$310:$A$615,0))/100*INDEX(gDP!AC$6:AC$271,MATCH(totalExpenditure!$A265,gDP!$B$6:$B$271))=0,"",INDEX([2]pivotTable!N$310:N$615,MATCH(totalExpenditure!$A265,[2]pivotTable!$A$310:$A$615,0))/100*INDEX(gDP!AC$6:AC$271,MATCH(totalExpenditure!$A265,gDP!$B$6:$B$271)))</f>
        <v/>
      </c>
      <c r="BN265" s="77" t="str">
        <f>IF(INDEX([2]pivotTable!O$310:O$615,MATCH(totalExpenditure!$A265,[2]pivotTable!$A$310:$A$615,0))/100*INDEX(gDP!AD$6:AD$271,MATCH(totalExpenditure!$A265,gDP!$B$6:$B$271))=0,"",INDEX([2]pivotTable!O$310:O$615,MATCH(totalExpenditure!$A265,[2]pivotTable!$A$310:$A$615,0))/100*INDEX(gDP!AD$6:AD$271,MATCH(totalExpenditure!$A265,gDP!$B$6:$B$271)))</f>
        <v/>
      </c>
      <c r="BO265" s="77" t="str">
        <f>IF(INDEX([2]pivotTable!P$310:P$615,MATCH(totalExpenditure!$A265,[2]pivotTable!$A$310:$A$615,0))/100*INDEX(gDP!AE$6:AE$271,MATCH(totalExpenditure!$A265,gDP!$B$6:$B$271))=0,"",INDEX([2]pivotTable!P$310:P$615,MATCH(totalExpenditure!$A265,[2]pivotTable!$A$310:$A$615,0))/100*INDEX(gDP!AE$6:AE$271,MATCH(totalExpenditure!$A265,gDP!$B$6:$B$271)))</f>
        <v/>
      </c>
      <c r="BP265" s="77" t="str">
        <f>IF(INDEX([2]pivotTable!Q$310:Q$615,MATCH(totalExpenditure!$A265,[2]pivotTable!$A$310:$A$615,0))/100*INDEX(gDP!AF$6:AF$271,MATCH(totalExpenditure!$A265,gDP!$B$6:$B$271))=0,"",INDEX([2]pivotTable!Q$310:Q$615,MATCH(totalExpenditure!$A265,[2]pivotTable!$A$310:$A$615,0))/100*INDEX(gDP!AF$6:AF$271,MATCH(totalExpenditure!$A265,gDP!$B$6:$B$271)))</f>
        <v/>
      </c>
      <c r="BQ265" s="77" t="str">
        <f>IF(INDEX([2]pivotTable!R$310:R$615,MATCH(totalExpenditure!$A265,[2]pivotTable!$A$310:$A$615,0))/100*INDEX(gDP!AG$6:AG$271,MATCH(totalExpenditure!$A265,gDP!$B$6:$B$271))=0,"",INDEX([2]pivotTable!R$310:R$615,MATCH(totalExpenditure!$A265,[2]pivotTable!$A$310:$A$615,0))/100*INDEX(gDP!AG$6:AG$271,MATCH(totalExpenditure!$A265,gDP!$B$6:$B$271)))</f>
        <v/>
      </c>
      <c r="BR265" s="77" t="str">
        <f>IF(INDEX([2]pivotTable!S$310:S$615,MATCH(totalExpenditure!$A265,[2]pivotTable!$A$310:$A$615,0))/100*INDEX(gDP!AH$6:AH$271,MATCH(totalExpenditure!$A265,gDP!$B$6:$B$271))=0,"",INDEX([2]pivotTable!S$310:S$615,MATCH(totalExpenditure!$A265,[2]pivotTable!$A$310:$A$615,0))/100*INDEX(gDP!AH$6:AH$271,MATCH(totalExpenditure!$A265,gDP!$B$6:$B$271)))</f>
        <v/>
      </c>
      <c r="BS265" s="77" t="str">
        <f>IF(INDEX([2]pivotTable!T$310:T$615,MATCH(totalExpenditure!$A265,[2]pivotTable!$A$310:$A$615,0))/100*INDEX(gDP!AI$6:AI$271,MATCH(totalExpenditure!$A265,gDP!$B$6:$B$271))=0,"",INDEX([2]pivotTable!T$310:T$615,MATCH(totalExpenditure!$A265,[2]pivotTable!$A$310:$A$615,0))/100*INDEX(gDP!AI$6:AI$271,MATCH(totalExpenditure!$A265,gDP!$B$6:$B$271)))</f>
        <v/>
      </c>
      <c r="BT265" s="77" t="str">
        <f>IF(INDEX([2]pivotTable!U$310:U$615,MATCH(totalExpenditure!$A265,[2]pivotTable!$A$310:$A$615,0))/100*INDEX(gDP!AJ$6:AJ$271,MATCH(totalExpenditure!$A265,gDP!$B$6:$B$271))=0,"",INDEX([2]pivotTable!U$310:U$615,MATCH(totalExpenditure!$A265,[2]pivotTable!$A$310:$A$615,0))/100*INDEX(gDP!AJ$6:AJ$271,MATCH(totalExpenditure!$A265,gDP!$B$6:$B$271)))</f>
        <v/>
      </c>
      <c r="BU265" s="77" t="str">
        <f>IF(INDEX([2]pivotTable!V$310:V$615,MATCH(totalExpenditure!$A265,[2]pivotTable!$A$310:$A$615,0))/100*INDEX(gDP!AK$6:AK$271,MATCH(totalExpenditure!$A265,gDP!$B$6:$B$271))=0,"",INDEX([2]pivotTable!V$310:V$615,MATCH(totalExpenditure!$A265,[2]pivotTable!$A$310:$A$615,0))/100*INDEX(gDP!AK$6:AK$271,MATCH(totalExpenditure!$A265,gDP!$B$6:$B$271)))</f>
        <v/>
      </c>
      <c r="BV265" s="77" t="str">
        <f>IF(INDEX([2]pivotTable!W$310:W$615,MATCH(totalExpenditure!$A265,[2]pivotTable!$A$310:$A$615,0))/100*INDEX(gDP!AL$6:AL$271,MATCH(totalExpenditure!$A265,gDP!$B$6:$B$271))=0,"",INDEX([2]pivotTable!W$310:W$615,MATCH(totalExpenditure!$A265,[2]pivotTable!$A$310:$A$615,0))/100*INDEX(gDP!AL$6:AL$271,MATCH(totalExpenditure!$A265,gDP!$B$6:$B$271)))</f>
        <v/>
      </c>
      <c r="BW265" s="77" t="str">
        <f>IF(INDEX([2]pivotTable!X$310:X$615,MATCH(totalExpenditure!$A265,[2]pivotTable!$A$310:$A$615,0))/100*INDEX(gDP!AM$6:AM$271,MATCH(totalExpenditure!$A265,gDP!$B$6:$B$271))=0,"",INDEX([2]pivotTable!X$310:X$615,MATCH(totalExpenditure!$A265,[2]pivotTable!$A$310:$A$615,0))/100*INDEX(gDP!AM$6:AM$271,MATCH(totalExpenditure!$A265,gDP!$B$6:$B$271)))</f>
        <v/>
      </c>
      <c r="BX265" s="77" t="str">
        <f>IF(INDEX([2]pivotTable!Y$310:Y$615,MATCH(totalExpenditure!$A265,[2]pivotTable!$A$310:$A$615,0))/100*INDEX(gDP!AN$6:AN$271,MATCH(totalExpenditure!$A265,gDP!$B$6:$B$271))=0,"",INDEX([2]pivotTable!Y$310:Y$615,MATCH(totalExpenditure!$A265,[2]pivotTable!$A$310:$A$615,0))/100*INDEX(gDP!AN$6:AN$271,MATCH(totalExpenditure!$A265,gDP!$B$6:$B$271)))</f>
        <v/>
      </c>
      <c r="BY265" s="77" t="str">
        <f>IF(INDEX([2]pivotTable!Z$310:Z$615,MATCH(totalExpenditure!$A265,[2]pivotTable!$A$310:$A$615,0))/100*INDEX(gDP!AO$6:AO$271,MATCH(totalExpenditure!$A265,gDP!$B$6:$B$271))=0,"",INDEX([2]pivotTable!Z$310:Z$615,MATCH(totalExpenditure!$A265,[2]pivotTable!$A$310:$A$615,0))/100*INDEX(gDP!AO$6:AO$271,MATCH(totalExpenditure!$A265,gDP!$B$6:$B$271)))</f>
        <v/>
      </c>
      <c r="BZ265" s="77" t="str">
        <f>IF(INDEX([2]pivotTable!AA$310:AA$615,MATCH(totalExpenditure!$A265,[2]pivotTable!$A$310:$A$615,0))/100*INDEX(gDP!AP$6:AP$271,MATCH(totalExpenditure!$A265,gDP!$B$6:$B$271))=0,"",INDEX([2]pivotTable!AA$310:AA$615,MATCH(totalExpenditure!$A265,[2]pivotTable!$A$310:$A$615,0))/100*INDEX(gDP!AP$6:AP$271,MATCH(totalExpenditure!$A265,gDP!$B$6:$B$271)))</f>
        <v/>
      </c>
      <c r="CA265" s="77" t="str">
        <f>IF(INDEX([2]pivotTable!AB$310:AB$615,MATCH(totalExpenditure!$A265,[2]pivotTable!$A$310:$A$615,0))/100*INDEX(gDP!AQ$6:AQ$271,MATCH(totalExpenditure!$A265,gDP!$B$6:$B$271))=0,"",INDEX([2]pivotTable!AB$310:AB$615,MATCH(totalExpenditure!$A265,[2]pivotTable!$A$310:$A$615,0))/100*INDEX(gDP!AQ$6:AQ$271,MATCH(totalExpenditure!$A265,gDP!$B$6:$B$271)))</f>
        <v/>
      </c>
      <c r="CB265" s="77" t="str">
        <f>IF(INDEX([2]pivotTable!AC$310:AC$615,MATCH(totalExpenditure!$A265,[2]pivotTable!$A$310:$A$615,0))/100*INDEX(gDP!AR$6:AR$271,MATCH(totalExpenditure!$A265,gDP!$B$6:$B$271))=0,"",INDEX([2]pivotTable!AC$310:AC$615,MATCH(totalExpenditure!$A265,[2]pivotTable!$A$310:$A$615,0))/100*INDEX(gDP!AR$6:AR$271,MATCH(totalExpenditure!$A265,gDP!$B$6:$B$271)))</f>
        <v/>
      </c>
      <c r="CC265" s="77" t="str">
        <f>IF(INDEX([2]pivotTable!AD$310:AD$615,MATCH(totalExpenditure!$A265,[2]pivotTable!$A$310:$A$615,0))/100*INDEX(gDP!AS$6:AS$271,MATCH(totalExpenditure!$A265,gDP!$B$6:$B$271))=0,"",INDEX([2]pivotTable!AD$310:AD$615,MATCH(totalExpenditure!$A265,[2]pivotTable!$A$310:$A$615,0))/100*INDEX(gDP!AS$6:AS$271,MATCH(totalExpenditure!$A265,gDP!$B$6:$B$271)))</f>
        <v/>
      </c>
      <c r="CD265" s="77" t="str">
        <f>IF(INDEX([2]pivotTable!AE$310:AE$615,MATCH(totalExpenditure!$A265,[2]pivotTable!$A$310:$A$615,0))/100*INDEX(gDP!AT$6:AT$271,MATCH(totalExpenditure!$A265,gDP!$B$6:$B$271))=0,"",INDEX([2]pivotTable!AE$310:AE$615,MATCH(totalExpenditure!$A265,[2]pivotTable!$A$310:$A$615,0))/100*INDEX(gDP!AT$6:AT$271,MATCH(totalExpenditure!$A265,gDP!$B$6:$B$271)))</f>
        <v/>
      </c>
      <c r="CE265" s="77" t="str">
        <f>IF(INDEX([2]pivotTable!AF$310:AF$615,MATCH(totalExpenditure!$A265,[2]pivotTable!$A$310:$A$615,0))/100*INDEX(gDP!AU$6:AU$271,MATCH(totalExpenditure!$A265,gDP!$B$6:$B$271))=0,"",INDEX([2]pivotTable!AF$310:AF$615,MATCH(totalExpenditure!$A265,[2]pivotTable!$A$310:$A$615,0))/100*INDEX(gDP!AU$6:AU$271,MATCH(totalExpenditure!$A265,gDP!$B$6:$B$271)))</f>
        <v/>
      </c>
      <c r="CF265" s="77" t="str">
        <f>IF(INDEX([2]pivotTable!AG$310:AG$615,MATCH(totalExpenditure!$A265,[2]pivotTable!$A$310:$A$615,0))/100*INDEX(gDP!AV$6:AV$271,MATCH(totalExpenditure!$A265,gDP!$B$6:$B$271))=0,"",INDEX([2]pivotTable!AG$310:AG$615,MATCH(totalExpenditure!$A265,[2]pivotTable!$A$310:$A$615,0))/100*INDEX(gDP!AV$6:AV$271,MATCH(totalExpenditure!$A265,gDP!$B$6:$B$271)))</f>
        <v/>
      </c>
      <c r="CG265" s="77" t="str">
        <f>IF(INDEX([2]pivotTable!AH$310:AH$615,MATCH(totalExpenditure!$A265,[2]pivotTable!$A$310:$A$615,0))/100*INDEX(gDP!AW$6:AW$271,MATCH(totalExpenditure!$A265,gDP!$B$6:$B$271))=0,"",INDEX([2]pivotTable!AH$310:AH$615,MATCH(totalExpenditure!$A265,[2]pivotTable!$A$310:$A$615,0))/100*INDEX(gDP!AW$6:AW$271,MATCH(totalExpenditure!$A265,gDP!$B$6:$B$271)))</f>
        <v/>
      </c>
      <c r="CH265" s="77" t="str">
        <f>IF(INDEX([2]pivotTable!AI$310:AI$615,MATCH(totalExpenditure!$A265,[2]pivotTable!$A$310:$A$615,0))/100*INDEX(gDP!AX$6:AX$271,MATCH(totalExpenditure!$A265,gDP!$B$6:$B$271))=0,"",INDEX([2]pivotTable!AI$310:AI$615,MATCH(totalExpenditure!$A265,[2]pivotTable!$A$310:$A$615,0))/100*INDEX(gDP!AX$6:AX$271,MATCH(totalExpenditure!$A265,gDP!$B$6:$B$271)))</f>
        <v/>
      </c>
      <c r="CI265" s="77" t="str">
        <f>IF(INDEX([2]pivotTable!AJ$310:AJ$615,MATCH(totalExpenditure!$A265,[2]pivotTable!$A$310:$A$615,0))/100*INDEX(gDP!AY$6:AY$271,MATCH(totalExpenditure!$A265,gDP!$B$6:$B$271))=0,"",INDEX([2]pivotTable!AJ$310:AJ$615,MATCH(totalExpenditure!$A265,[2]pivotTable!$A$310:$A$615,0))/100*INDEX(gDP!AY$6:AY$271,MATCH(totalExpenditure!$A265,gDP!$B$6:$B$271)))</f>
        <v/>
      </c>
      <c r="CJ265" s="77" t="str">
        <f>IF(INDEX([2]pivotTable!AK$310:AK$615,MATCH(totalExpenditure!$A265,[2]pivotTable!$A$310:$A$615,0))/100*INDEX(gDP!AZ$6:AZ$271,MATCH(totalExpenditure!$A265,gDP!$B$6:$B$271))=0,"",INDEX([2]pivotTable!AK$310:AK$615,MATCH(totalExpenditure!$A265,[2]pivotTable!$A$310:$A$615,0))/100*INDEX(gDP!AZ$6:AZ$271,MATCH(totalExpenditure!$A265,gDP!$B$6:$B$271)))</f>
        <v/>
      </c>
      <c r="CK265" s="77" t="str">
        <f>IF(INDEX([2]pivotTable!AL$310:AL$615,MATCH(totalExpenditure!$A265,[2]pivotTable!$A$310:$A$615,0))/100*INDEX(gDP!BA$6:BA$271,MATCH(totalExpenditure!$A265,gDP!$B$6:$B$271))=0,"",INDEX([2]pivotTable!AL$310:AL$615,MATCH(totalExpenditure!$A265,[2]pivotTable!$A$310:$A$615,0))/100*INDEX(gDP!BA$6:BA$271,MATCH(totalExpenditure!$A265,gDP!$B$6:$B$271)))</f>
        <v/>
      </c>
      <c r="CL265" s="77" t="str">
        <f>IF(INDEX([2]pivotTable!AM$310:AM$615,MATCH(totalExpenditure!$A265,[2]pivotTable!$A$310:$A$615,0))/100*INDEX(gDP!BB$6:BB$271,MATCH(totalExpenditure!$A265,gDP!$B$6:$B$271))=0,"",INDEX([2]pivotTable!AM$310:AM$615,MATCH(totalExpenditure!$A265,[2]pivotTable!$A$310:$A$615,0))/100*INDEX(gDP!BB$6:BB$271,MATCH(totalExpenditure!$A265,gDP!$B$6:$B$271)))</f>
        <v/>
      </c>
      <c r="CM265" s="77">
        <f>IF(INDEX([2]pivotTable!AN$310:AN$615,MATCH(totalExpenditure!$A265,[2]pivotTable!$A$310:$A$615,0))/100*INDEX(gDP!BC$6:BC$271,MATCH(totalExpenditure!$A265,gDP!$B$6:$B$271))=0,"",INDEX([2]pivotTable!AN$310:AN$615,MATCH(totalExpenditure!$A265,[2]pivotTable!$A$310:$A$615,0))/100*INDEX(gDP!BC$6:BC$271,MATCH(totalExpenditure!$A265,gDP!$B$6:$B$271)))</f>
        <v>10748122.333032932</v>
      </c>
      <c r="CN265" s="77">
        <f>IF(INDEX([2]pivotTable!AO$310:AO$615,MATCH(totalExpenditure!$A265,[2]pivotTable!$A$310:$A$615,0))/100*INDEX(gDP!BD$6:BD$271,MATCH(totalExpenditure!$A265,gDP!$B$6:$B$271))=0,"",INDEX([2]pivotTable!AO$310:AO$615,MATCH(totalExpenditure!$A265,[2]pivotTable!$A$310:$A$615,0))/100*INDEX(gDP!BD$6:BD$271,MATCH(totalExpenditure!$A265,gDP!$B$6:$B$271)))</f>
        <v>13319337.198027156</v>
      </c>
      <c r="CO265" s="77">
        <f>IF(INDEX([2]pivotTable!AP$310:AP$615,MATCH(totalExpenditure!$A265,[2]pivotTable!$A$310:$A$615,0))/100*INDEX(gDP!BE$6:BE$271,MATCH(totalExpenditure!$A265,gDP!$B$6:$B$271))=0,"",INDEX([2]pivotTable!AP$310:AP$615,MATCH(totalExpenditure!$A265,[2]pivotTable!$A$310:$A$615,0))/100*INDEX(gDP!BE$6:BE$271,MATCH(totalExpenditure!$A265,gDP!$B$6:$B$271)))</f>
        <v>14921634.060495075</v>
      </c>
      <c r="CP265" s="77">
        <f>IF(INDEX([2]pivotTable!AQ$310:AQ$615,MATCH(totalExpenditure!$A265,[2]pivotTable!$A$310:$A$615,0))/100*INDEX(gDP!BF$6:BF$271,MATCH(totalExpenditure!$A265,gDP!$B$6:$B$271))=0,"",INDEX([2]pivotTable!AQ$310:AQ$615,MATCH(totalExpenditure!$A265,[2]pivotTable!$A$310:$A$615,0))/100*INDEX(gDP!BF$6:BF$271,MATCH(totalExpenditure!$A265,gDP!$B$6:$B$271)))</f>
        <v>16912010.286763664</v>
      </c>
      <c r="CQ265" s="77">
        <f>IF(INDEX([2]pivotTable!AR$310:AR$615,MATCH(totalExpenditure!$A265,[2]pivotTable!$A$310:$A$615,0))/100*INDEX(gDP!BG$6:BG$271,MATCH(totalExpenditure!$A265,gDP!$B$6:$B$271))=0,"",INDEX([2]pivotTable!AR$310:AR$615,MATCH(totalExpenditure!$A265,[2]pivotTable!$A$310:$A$615,0))/100*INDEX(gDP!BG$6:BG$271,MATCH(totalExpenditure!$A265,gDP!$B$6:$B$271)))</f>
        <v>17049027.319308221</v>
      </c>
      <c r="CR265" s="77">
        <f>IF(INDEX([2]pivotTable!AS$310:AS$615,MATCH(totalExpenditure!$A265,[2]pivotTable!$A$310:$A$615,0))/100*INDEX(gDP!BH$6:BH$271,MATCH(totalExpenditure!$A265,gDP!$B$6:$B$271))=0,"",INDEX([2]pivotTable!AS$310:AS$615,MATCH(totalExpenditure!$A265,[2]pivotTable!$A$310:$A$615,0))/100*INDEX(gDP!BH$6:BH$271,MATCH(totalExpenditure!$A265,gDP!$B$6:$B$271)))</f>
        <v>17307160.471724257</v>
      </c>
      <c r="CS265" s="77">
        <f>IF(INDEX([2]pivotTable!AT$310:AT$615,MATCH(totalExpenditure!$A265,[2]pivotTable!$A$310:$A$615,0))/100*INDEX(gDP!BI$6:BI$271,MATCH(totalExpenditure!$A265,gDP!$B$6:$B$271))=0,"",INDEX([2]pivotTable!AT$310:AT$615,MATCH(totalExpenditure!$A265,[2]pivotTable!$A$310:$A$615,0))/100*INDEX(gDP!BI$6:BI$271,MATCH(totalExpenditure!$A265,gDP!$B$6:$B$271)))</f>
        <v>16794103.454278678</v>
      </c>
      <c r="CT265" s="77">
        <f>IF(INDEX([2]pivotTable!AU$310:AU$615,MATCH(totalExpenditure!$A265,[2]pivotTable!$A$310:$A$615,0))/100*INDEX(gDP!BJ$6:BJ$271,MATCH(totalExpenditure!$A265,gDP!$B$6:$B$271))=0,"",INDEX([2]pivotTable!AU$310:AU$615,MATCH(totalExpenditure!$A265,[2]pivotTable!$A$310:$A$615,0))/100*INDEX(gDP!BJ$6:BJ$271,MATCH(totalExpenditure!$A265,gDP!$B$6:$B$271)))</f>
        <v>18493247.635281172</v>
      </c>
      <c r="CU265" s="77">
        <f>IF(INDEX([2]pivotTable!AV$310:AV$615,MATCH(totalExpenditure!$A265,[2]pivotTable!$A$310:$A$615,0))/100*INDEX(gDP!BK$6:BK$271,MATCH(totalExpenditure!$A265,gDP!$B$6:$B$271))=0,"",INDEX([2]pivotTable!AV$310:AV$615,MATCH(totalExpenditure!$A265,[2]pivotTable!$A$310:$A$615,0))/100*INDEX(gDP!BK$6:BK$271,MATCH(totalExpenditure!$A265,gDP!$B$6:$B$271)))</f>
        <v>19062331.004874222</v>
      </c>
      <c r="CV265" s="77">
        <f>IF(INDEX([2]pivotTable!AW$310:AW$615,MATCH(totalExpenditure!$A265,[2]pivotTable!$A$310:$A$615,0))/100*INDEX(gDP!BL$6:BL$271,MATCH(totalExpenditure!$A265,gDP!$B$6:$B$271))=0,"",INDEX([2]pivotTable!AW$310:AW$615,MATCH(totalExpenditure!$A265,[2]pivotTable!$A$310:$A$615,0))/100*INDEX(gDP!BL$6:BL$271,MATCH(totalExpenditure!$A265,gDP!$B$6:$B$271)))</f>
        <v>21271745.859312311</v>
      </c>
      <c r="CW265" s="77">
        <f>IF(INDEX([2]pivotTable!AX$310:AX$615,MATCH(totalExpenditure!$A265,[2]pivotTable!$A$310:$A$615,0))/100*INDEX(gDP!BM$6:BM$271,MATCH(totalExpenditure!$A265,gDP!$B$6:$B$271))=0,"",INDEX([2]pivotTable!AX$310:AX$615,MATCH(totalExpenditure!$A265,[2]pivotTable!$A$310:$A$615,0))/100*INDEX(gDP!BM$6:BM$271,MATCH(totalExpenditure!$A265,gDP!$B$6:$B$271)))</f>
        <v>21983128.464140859</v>
      </c>
      <c r="CX265" s="77">
        <f>IF(INDEX([2]pivotTable!AY$310:AY$615,MATCH(totalExpenditure!$A265,[2]pivotTable!$A$310:$A$615,0))/100*INDEX(gDP!BN$6:BN$271,MATCH(totalExpenditure!$A265,gDP!$B$6:$B$271))=0,"",INDEX([2]pivotTable!AY$310:AY$615,MATCH(totalExpenditure!$A265,[2]pivotTable!$A$310:$A$615,0))/100*INDEX(gDP!BN$6:BN$271,MATCH(totalExpenditure!$A265,gDP!$B$6:$B$271)))</f>
        <v>24051823.703891017</v>
      </c>
      <c r="CY265" s="77" t="str">
        <f>IF(INDEX([2]pivotTable!AZ$310:AZ$615,MATCH(totalExpenditure!$A265,[2]pivotTable!$A$310:$A$615,0))/100*INDEX(gDP!BO$6:BO$271,MATCH(totalExpenditure!$A265,gDP!$B$6:$B$271))=0,"",INDEX([2]pivotTable!AZ$310:AZ$615,MATCH(totalExpenditure!$A265,[2]pivotTable!$A$310:$A$615,0))/100*INDEX(gDP!BO$6:BO$271,MATCH(totalExpenditure!$A265,gDP!$B$6:$B$271)))</f>
        <v/>
      </c>
      <c r="CZ265" s="77" t="str">
        <f>IF(B265="","",IF(BA265="","",B265-B265+INDEX(gDP!Q$6:Q$271,MATCH(totalExpenditure!$A265,gDP!$B$6:$B$271))))</f>
        <v/>
      </c>
      <c r="DA265" s="77" t="str">
        <f>IF(C265="","",IF(BB265="","",C265-C265+INDEX(gDP!R$6:R$271,MATCH(totalExpenditure!$A265,gDP!$B$6:$B$271))))</f>
        <v/>
      </c>
      <c r="DB265" s="77" t="str">
        <f>IF(D265="","",IF(BC265="","",D265-D265+INDEX(gDP!S$6:S$271,MATCH(totalExpenditure!$A265,gDP!$B$6:$B$271))))</f>
        <v/>
      </c>
      <c r="DC265" s="77" t="str">
        <f>IF(E265="","",IF(BD265="","",E265-E265+INDEX(gDP!T$6:T$271,MATCH(totalExpenditure!$A265,gDP!$B$6:$B$271))))</f>
        <v/>
      </c>
      <c r="DD265" s="77" t="str">
        <f>IF(F265="","",IF(BE265="","",F265-F265+INDEX(gDP!U$6:U$271,MATCH(totalExpenditure!$A265,gDP!$B$6:$B$271))))</f>
        <v/>
      </c>
      <c r="DE265" s="77" t="str">
        <f>IF(G265="","",IF(BF265="","",G265-G265+INDEX(gDP!V$6:V$271,MATCH(totalExpenditure!$A265,gDP!$B$6:$B$271))))</f>
        <v/>
      </c>
      <c r="DF265" s="77" t="str">
        <f>IF(H265="","",IF(BG265="","",H265-H265+INDEX(gDP!W$6:W$271,MATCH(totalExpenditure!$A265,gDP!$B$6:$B$271))))</f>
        <v/>
      </c>
      <c r="DG265" s="77" t="str">
        <f>IF(I265="","",IF(BH265="","",I265-I265+INDEX(gDP!X$6:X$271,MATCH(totalExpenditure!$A265,gDP!$B$6:$B$271))))</f>
        <v/>
      </c>
      <c r="DH265" s="77" t="str">
        <f>IF(J265="","",IF(BI265="","",J265-J265+INDEX(gDP!Y$6:Y$271,MATCH(totalExpenditure!$A265,gDP!$B$6:$B$271))))</f>
        <v/>
      </c>
      <c r="DI265" s="77" t="str">
        <f>IF(K265="","",IF(BJ265="","",K265-K265+INDEX(gDP!Z$6:Z$271,MATCH(totalExpenditure!$A265,gDP!$B$6:$B$271))))</f>
        <v/>
      </c>
      <c r="DJ265" s="77" t="str">
        <f>IF(L265="","",IF(BK265="","",L265-L265+INDEX(gDP!AA$6:AA$271,MATCH(totalExpenditure!$A265,gDP!$B$6:$B$271))))</f>
        <v/>
      </c>
      <c r="DK265" s="77" t="str">
        <f>IF(M265="","",IF(BL265="","",M265-M265+INDEX(gDP!AB$6:AB$271,MATCH(totalExpenditure!$A265,gDP!$B$6:$B$271))))</f>
        <v/>
      </c>
      <c r="DL265" s="77" t="str">
        <f>IF(N265="","",IF(BM265="","",N265-N265+INDEX(gDP!AC$6:AC$271,MATCH(totalExpenditure!$A265,gDP!$B$6:$B$271))))</f>
        <v/>
      </c>
      <c r="DM265" s="77" t="str">
        <f>IF(O265="","",IF(BN265="","",O265-O265+INDEX(gDP!AD$6:AD$271,MATCH(totalExpenditure!$A265,gDP!$B$6:$B$271))))</f>
        <v/>
      </c>
      <c r="DN265" s="77" t="str">
        <f>IF(P265="","",IF(BO265="","",P265-P265+INDEX(gDP!AE$6:AE$271,MATCH(totalExpenditure!$A265,gDP!$B$6:$B$271))))</f>
        <v/>
      </c>
      <c r="DO265" s="77" t="str">
        <f>IF(Q265="","",IF(BP265="","",Q265-Q265+INDEX(gDP!AF$6:AF$271,MATCH(totalExpenditure!$A265,gDP!$B$6:$B$271))))</f>
        <v/>
      </c>
      <c r="DP265" s="77" t="str">
        <f>IF(R265="","",IF(BQ265="","",R265-R265+INDEX(gDP!AG$6:AG$271,MATCH(totalExpenditure!$A265,gDP!$B$6:$B$271))))</f>
        <v/>
      </c>
      <c r="DQ265" s="77" t="str">
        <f>IF(S265="","",IF(BR265="","",S265-S265+INDEX(gDP!AH$6:AH$271,MATCH(totalExpenditure!$A265,gDP!$B$6:$B$271))))</f>
        <v/>
      </c>
      <c r="DR265" s="77" t="str">
        <f>IF(T265="","",IF(BS265="","",T265-T265+INDEX(gDP!AI$6:AI$271,MATCH(totalExpenditure!$A265,gDP!$B$6:$B$271))))</f>
        <v/>
      </c>
      <c r="DS265" s="77" t="str">
        <f>IF(U265="","",IF(BT265="","",U265-U265+INDEX(gDP!AJ$6:AJ$271,MATCH(totalExpenditure!$A265,gDP!$B$6:$B$271))))</f>
        <v/>
      </c>
      <c r="DT265" s="77" t="str">
        <f>IF(V265="","",IF(BU265="","",V265-V265+INDEX(gDP!AK$6:AK$271,MATCH(totalExpenditure!$A265,gDP!$B$6:$B$271))))</f>
        <v/>
      </c>
      <c r="DU265" s="77" t="str">
        <f>IF(W265="","",IF(BV265="","",W265-W265+INDEX(gDP!AL$6:AL$271,MATCH(totalExpenditure!$A265,gDP!$B$6:$B$271))))</f>
        <v/>
      </c>
      <c r="DV265" s="77" t="str">
        <f>IF(X265="","",IF(BW265="","",X265-X265+INDEX(gDP!AM$6:AM$271,MATCH(totalExpenditure!$A265,gDP!$B$6:$B$271))))</f>
        <v/>
      </c>
      <c r="DW265" s="77" t="str">
        <f>IF(Y265="","",IF(BX265="","",Y265-Y265+INDEX(gDP!AN$6:AN$271,MATCH(totalExpenditure!$A265,gDP!$B$6:$B$271))))</f>
        <v/>
      </c>
      <c r="DX265" s="77" t="str">
        <f>IF(Z265="","",IF(BY265="","",Z265-Z265+INDEX(gDP!AO$6:AO$271,MATCH(totalExpenditure!$A265,gDP!$B$6:$B$271))))</f>
        <v/>
      </c>
      <c r="DY265" s="77" t="str">
        <f>IF(AA265="","",IF(BZ265="","",AA265-AA265+INDEX(gDP!AP$6:AP$271,MATCH(totalExpenditure!$A265,gDP!$B$6:$B$271))))</f>
        <v/>
      </c>
      <c r="DZ265" s="77" t="str">
        <f>IF(AB265="","",IF(CA265="","",AB265-AB265+INDEX(gDP!AQ$6:AQ$271,MATCH(totalExpenditure!$A265,gDP!$B$6:$B$271))))</f>
        <v/>
      </c>
      <c r="EA265" s="77" t="str">
        <f>IF(AC265="","",IF(CB265="","",AC265-AC265+INDEX(gDP!AR$6:AR$271,MATCH(totalExpenditure!$A265,gDP!$B$6:$B$271))))</f>
        <v/>
      </c>
      <c r="EB265" s="77" t="str">
        <f>IF(AD265="","",IF(CC265="","",AD265-AD265+INDEX(gDP!AS$6:AS$271,MATCH(totalExpenditure!$A265,gDP!$B$6:$B$271))))</f>
        <v/>
      </c>
      <c r="EC265" s="77" t="str">
        <f>IF(AE265="","",IF(CD265="","",AE265-AE265+INDEX(gDP!AT$6:AT$271,MATCH(totalExpenditure!$A265,gDP!$B$6:$B$271))))</f>
        <v/>
      </c>
      <c r="ED265" s="77" t="str">
        <f>IF(AF265="","",IF(CE265="","",AF265-AF265+INDEX(gDP!AU$6:AU$271,MATCH(totalExpenditure!$A265,gDP!$B$6:$B$271))))</f>
        <v/>
      </c>
      <c r="EE265" s="77" t="str">
        <f>IF(AG265="","",IF(CF265="","",AG265-AG265+INDEX(gDP!AV$6:AV$271,MATCH(totalExpenditure!$A265,gDP!$B$6:$B$271))))</f>
        <v/>
      </c>
      <c r="EF265" s="77" t="str">
        <f>IF(AH265="","",IF(CG265="","",AH265-AH265+INDEX(gDP!AW$6:AW$271,MATCH(totalExpenditure!$A265,gDP!$B$6:$B$271))))</f>
        <v/>
      </c>
      <c r="EG265" s="77" t="str">
        <f>IF(AI265="","",IF(CH265="","",AI265-AI265+INDEX(gDP!AX$6:AX$271,MATCH(totalExpenditure!$A265,gDP!$B$6:$B$271))))</f>
        <v/>
      </c>
      <c r="EH265" s="77" t="str">
        <f>IF(AJ265="","",IF(CI265="","",AJ265-AJ265+INDEX(gDP!AY$6:AY$271,MATCH(totalExpenditure!$A265,gDP!$B$6:$B$271))))</f>
        <v/>
      </c>
      <c r="EI265" s="77" t="str">
        <f>IF(AK265="","",IF(CJ265="","",AK265-AK265+INDEX(gDP!AZ$6:AZ$271,MATCH(totalExpenditure!$A265,gDP!$B$6:$B$271))))</f>
        <v/>
      </c>
      <c r="EJ265" s="77" t="str">
        <f>IF(AL265="","",IF(CK265="","",AL265-AL265+INDEX(gDP!BA$6:BA$271,MATCH(totalExpenditure!$A265,gDP!$B$6:$B$271))))</f>
        <v/>
      </c>
      <c r="EK265" s="77" t="str">
        <f>IF(AM265="","",IF(CL265="","",AM265-AM265+INDEX(gDP!BB$6:BB$271,MATCH(totalExpenditure!$A265,gDP!$B$6:$B$271))))</f>
        <v/>
      </c>
      <c r="EL265" s="77" t="str">
        <f>IF(AN265="","",IF(CM265="","",AN265-AN265+INDEX(gDP!BC$6:BC$271,MATCH(totalExpenditure!$A265,gDP!$B$6:$B$271))))</f>
        <v/>
      </c>
      <c r="EM265" s="77" t="str">
        <f>IF(AO265="","",IF(CN265="","",AO265-AO265+INDEX(gDP!BD$6:BD$271,MATCH(totalExpenditure!$A265,gDP!$B$6:$B$271))))</f>
        <v/>
      </c>
      <c r="EN265" s="77" t="str">
        <f>IF(AP265="","",IF(CO265="","",AP265-AP265+INDEX(gDP!BE$6:BE$271,MATCH(totalExpenditure!$A265,gDP!$B$6:$B$271))))</f>
        <v/>
      </c>
      <c r="EO265" s="77" t="str">
        <f>IF(AQ265="","",IF(CP265="","",AQ265-AQ265+INDEX(gDP!BF$6:BF$271,MATCH(totalExpenditure!$A265,gDP!$B$6:$B$271))))</f>
        <v/>
      </c>
      <c r="EP265" s="77" t="str">
        <f>IF(AR265="","",IF(CQ265="","",AR265-AR265+INDEX(gDP!BG$6:BG$271,MATCH(totalExpenditure!$A265,gDP!$B$6:$B$271))))</f>
        <v/>
      </c>
      <c r="EQ265" s="77" t="str">
        <f>IF(AS265="","",IF(CR265="","",AS265-AS265+INDEX(gDP!BH$6:BH$271,MATCH(totalExpenditure!$A265,gDP!$B$6:$B$271))))</f>
        <v/>
      </c>
      <c r="ER265" s="77" t="str">
        <f>IF(AT265="","",IF(CS265="","",AT265-AT265+INDEX(gDP!BI$6:BI$271,MATCH(totalExpenditure!$A265,gDP!$B$6:$B$271))))</f>
        <v/>
      </c>
      <c r="ES265" s="77" t="str">
        <f>IF(AU265="","",IF(CT265="","",AU265-AU265+INDEX(gDP!BJ$6:BJ$271,MATCH(totalExpenditure!$A265,gDP!$B$6:$B$271))))</f>
        <v/>
      </c>
      <c r="ET265" s="77" t="str">
        <f>IF(AV265="","",IF(CU265="","",AV265-AV265+INDEX(gDP!BK$6:BK$271,MATCH(totalExpenditure!$A265,gDP!$B$6:$B$271))))</f>
        <v/>
      </c>
      <c r="EU265" s="77" t="str">
        <f>IF(AW265="","",IF(CV265="","",AW265-AW265+INDEX(gDP!BL$6:BL$271,MATCH(totalExpenditure!$A265,gDP!$B$6:$B$271))))</f>
        <v/>
      </c>
      <c r="EV265" s="77" t="str">
        <f>IF(AX265="","",IF(CW265="","",AX265-AX265+INDEX(gDP!BM$6:BM$271,MATCH(totalExpenditure!$A265,gDP!$B$6:$B$271))))</f>
        <v/>
      </c>
      <c r="EW265" s="77" t="str">
        <f>IF(AY265="","",IF(CX265="","",AY265-AY265+INDEX(gDP!BN$6:BN$271,MATCH(totalExpenditure!$A265,gDP!$B$6:$B$271))))</f>
        <v/>
      </c>
      <c r="EX265" s="77" t="str">
        <f>IF(AZ265="","",IF(CY265="","",AZ265-AZ265+INDEX(gDP!BO$6:BO$271,MATCH(totalExpenditure!$A265,gDP!$B$6:$B$271))))</f>
        <v/>
      </c>
    </row>
    <row r="266" spans="1:154" x14ac:dyDescent="0.35">
      <c r="A266" t="s">
        <v>741</v>
      </c>
      <c r="B266" s="77" t="str">
        <f>IF(INDEX([2]pivotTable!B$3:B$308,MATCH(totalExpenditure!$A266,[2]pivotTable!$A$3:$A$308,0))/100*INDEX(gDP!Q$6:Q$271,MATCH(totalExpenditure!$A266,gDP!$B$6:$B$271))=0,"",INDEX([2]pivotTable!B$3:B$308,MATCH(totalExpenditure!$A266,[2]pivotTable!$A$3:$A$308,0))/100*INDEX(gDP!Q$6:Q$271,MATCH(totalExpenditure!$A266,gDP!$B$6:$B$271)))</f>
        <v/>
      </c>
      <c r="C266" s="77" t="str">
        <f>IF(INDEX([2]pivotTable!C$3:C$308,MATCH(totalExpenditure!$A266,[2]pivotTable!$A$3:$A$308,0))/100*INDEX(gDP!R$6:R$271,MATCH(totalExpenditure!$A266,gDP!$B$6:$B$271))=0,"",INDEX([2]pivotTable!C$3:C$308,MATCH(totalExpenditure!$A266,[2]pivotTable!$A$3:$A$308,0))/100*INDEX(gDP!R$6:R$271,MATCH(totalExpenditure!$A266,gDP!$B$6:$B$271)))</f>
        <v/>
      </c>
      <c r="D266" s="77" t="str">
        <f>IF(INDEX([2]pivotTable!D$3:D$308,MATCH(totalExpenditure!$A266,[2]pivotTable!$A$3:$A$308,0))/100*INDEX(gDP!S$6:S$271,MATCH(totalExpenditure!$A266,gDP!$B$6:$B$271))=0,"",INDEX([2]pivotTable!D$3:D$308,MATCH(totalExpenditure!$A266,[2]pivotTable!$A$3:$A$308,0))/100*INDEX(gDP!S$6:S$271,MATCH(totalExpenditure!$A266,gDP!$B$6:$B$271)))</f>
        <v/>
      </c>
      <c r="E266" s="77" t="str">
        <f>IF(INDEX([2]pivotTable!E$3:E$308,MATCH(totalExpenditure!$A266,[2]pivotTable!$A$3:$A$308,0))/100*INDEX(gDP!T$6:T$271,MATCH(totalExpenditure!$A266,gDP!$B$6:$B$271))=0,"",INDEX([2]pivotTable!E$3:E$308,MATCH(totalExpenditure!$A266,[2]pivotTable!$A$3:$A$308,0))/100*INDEX(gDP!T$6:T$271,MATCH(totalExpenditure!$A266,gDP!$B$6:$B$271)))</f>
        <v/>
      </c>
      <c r="F266" s="77" t="str">
        <f>IF(INDEX([2]pivotTable!F$3:F$308,MATCH(totalExpenditure!$A266,[2]pivotTable!$A$3:$A$308,0))/100*INDEX(gDP!U$6:U$271,MATCH(totalExpenditure!$A266,gDP!$B$6:$B$271))=0,"",INDEX([2]pivotTable!F$3:F$308,MATCH(totalExpenditure!$A266,[2]pivotTable!$A$3:$A$308,0))/100*INDEX(gDP!U$6:U$271,MATCH(totalExpenditure!$A266,gDP!$B$6:$B$271)))</f>
        <v/>
      </c>
      <c r="G266" s="77" t="str">
        <f>IF(INDEX([2]pivotTable!G$3:G$308,MATCH(totalExpenditure!$A266,[2]pivotTable!$A$3:$A$308,0))/100*INDEX(gDP!V$6:V$271,MATCH(totalExpenditure!$A266,gDP!$B$6:$B$271))=0,"",INDEX([2]pivotTable!G$3:G$308,MATCH(totalExpenditure!$A266,[2]pivotTable!$A$3:$A$308,0))/100*INDEX(gDP!V$6:V$271,MATCH(totalExpenditure!$A266,gDP!$B$6:$B$271)))</f>
        <v/>
      </c>
      <c r="H266" s="77" t="str">
        <f>IF(INDEX([2]pivotTable!H$3:H$308,MATCH(totalExpenditure!$A266,[2]pivotTable!$A$3:$A$308,0))/100*INDEX(gDP!W$6:W$271,MATCH(totalExpenditure!$A266,gDP!$B$6:$B$271))=0,"",INDEX([2]pivotTable!H$3:H$308,MATCH(totalExpenditure!$A266,[2]pivotTable!$A$3:$A$308,0))/100*INDEX(gDP!W$6:W$271,MATCH(totalExpenditure!$A266,gDP!$B$6:$B$271)))</f>
        <v/>
      </c>
      <c r="I266" s="77" t="str">
        <f>IF(INDEX([2]pivotTable!I$3:I$308,MATCH(totalExpenditure!$A266,[2]pivotTable!$A$3:$A$308,0))/100*INDEX(gDP!X$6:X$271,MATCH(totalExpenditure!$A266,gDP!$B$6:$B$271))=0,"",INDEX([2]pivotTable!I$3:I$308,MATCH(totalExpenditure!$A266,[2]pivotTable!$A$3:$A$308,0))/100*INDEX(gDP!X$6:X$271,MATCH(totalExpenditure!$A266,gDP!$B$6:$B$271)))</f>
        <v/>
      </c>
      <c r="J266" s="77" t="str">
        <f>IF(INDEX([2]pivotTable!J$3:J$308,MATCH(totalExpenditure!$A266,[2]pivotTable!$A$3:$A$308,0))/100*INDEX(gDP!Y$6:Y$271,MATCH(totalExpenditure!$A266,gDP!$B$6:$B$271))=0,"",INDEX([2]pivotTable!J$3:J$308,MATCH(totalExpenditure!$A266,[2]pivotTable!$A$3:$A$308,0))/100*INDEX(gDP!Y$6:Y$271,MATCH(totalExpenditure!$A266,gDP!$B$6:$B$271)))</f>
        <v/>
      </c>
      <c r="K266" s="77" t="str">
        <f>IF(INDEX([2]pivotTable!K$3:K$308,MATCH(totalExpenditure!$A266,[2]pivotTable!$A$3:$A$308,0))/100*INDEX(gDP!Z$6:Z$271,MATCH(totalExpenditure!$A266,gDP!$B$6:$B$271))=0,"",INDEX([2]pivotTable!K$3:K$308,MATCH(totalExpenditure!$A266,[2]pivotTable!$A$3:$A$308,0))/100*INDEX(gDP!Z$6:Z$271,MATCH(totalExpenditure!$A266,gDP!$B$6:$B$271)))</f>
        <v/>
      </c>
      <c r="L266" s="77" t="str">
        <f>IF(INDEX([2]pivotTable!L$3:L$308,MATCH(totalExpenditure!$A266,[2]pivotTable!$A$3:$A$308,0))/100*INDEX(gDP!AA$6:AA$271,MATCH(totalExpenditure!$A266,gDP!$B$6:$B$271))=0,"",INDEX([2]pivotTable!L$3:L$308,MATCH(totalExpenditure!$A266,[2]pivotTable!$A$3:$A$308,0))/100*INDEX(gDP!AA$6:AA$271,MATCH(totalExpenditure!$A266,gDP!$B$6:$B$271)))</f>
        <v/>
      </c>
      <c r="M266" s="77" t="str">
        <f>IF(INDEX([2]pivotTable!M$3:M$308,MATCH(totalExpenditure!$A266,[2]pivotTable!$A$3:$A$308,0))/100*INDEX(gDP!AB$6:AB$271,MATCH(totalExpenditure!$A266,gDP!$B$6:$B$271))=0,"",INDEX([2]pivotTable!M$3:M$308,MATCH(totalExpenditure!$A266,[2]pivotTable!$A$3:$A$308,0))/100*INDEX(gDP!AB$6:AB$271,MATCH(totalExpenditure!$A266,gDP!$B$6:$B$271)))</f>
        <v/>
      </c>
      <c r="N266" s="77" t="str">
        <f>IF(INDEX([2]pivotTable!N$3:N$308,MATCH(totalExpenditure!$A266,[2]pivotTable!$A$3:$A$308,0))/100*INDEX(gDP!AC$6:AC$271,MATCH(totalExpenditure!$A266,gDP!$B$6:$B$271))=0,"",INDEX([2]pivotTable!N$3:N$308,MATCH(totalExpenditure!$A266,[2]pivotTable!$A$3:$A$308,0))/100*INDEX(gDP!AC$6:AC$271,MATCH(totalExpenditure!$A266,gDP!$B$6:$B$271)))</f>
        <v/>
      </c>
      <c r="O266" s="77" t="str">
        <f>IF(INDEX([2]pivotTable!O$3:O$308,MATCH(totalExpenditure!$A266,[2]pivotTable!$A$3:$A$308,0))/100*INDEX(gDP!AD$6:AD$271,MATCH(totalExpenditure!$A266,gDP!$B$6:$B$271))=0,"",INDEX([2]pivotTable!O$3:O$308,MATCH(totalExpenditure!$A266,[2]pivotTable!$A$3:$A$308,0))/100*INDEX(gDP!AD$6:AD$271,MATCH(totalExpenditure!$A266,gDP!$B$6:$B$271)))</f>
        <v/>
      </c>
      <c r="P266" s="77" t="str">
        <f>IF(INDEX([2]pivotTable!P$3:P$308,MATCH(totalExpenditure!$A266,[2]pivotTable!$A$3:$A$308,0))/100*INDEX(gDP!AE$6:AE$271,MATCH(totalExpenditure!$A266,gDP!$B$6:$B$271))=0,"",INDEX([2]pivotTable!P$3:P$308,MATCH(totalExpenditure!$A266,[2]pivotTable!$A$3:$A$308,0))/100*INDEX(gDP!AE$6:AE$271,MATCH(totalExpenditure!$A266,gDP!$B$6:$B$271)))</f>
        <v/>
      </c>
      <c r="Q266" s="77" t="str">
        <f>IF(INDEX([2]pivotTable!Q$3:Q$308,MATCH(totalExpenditure!$A266,[2]pivotTable!$A$3:$A$308,0))/100*INDEX(gDP!AF$6:AF$271,MATCH(totalExpenditure!$A266,gDP!$B$6:$B$271))=0,"",INDEX([2]pivotTable!Q$3:Q$308,MATCH(totalExpenditure!$A266,[2]pivotTable!$A$3:$A$308,0))/100*INDEX(gDP!AF$6:AF$271,MATCH(totalExpenditure!$A266,gDP!$B$6:$B$271)))</f>
        <v/>
      </c>
      <c r="R266" s="77" t="str">
        <f>IF(INDEX([2]pivotTable!R$3:R$308,MATCH(totalExpenditure!$A266,[2]pivotTable!$A$3:$A$308,0))/100*INDEX(gDP!AG$6:AG$271,MATCH(totalExpenditure!$A266,gDP!$B$6:$B$271))=0,"",INDEX([2]pivotTable!R$3:R$308,MATCH(totalExpenditure!$A266,[2]pivotTable!$A$3:$A$308,0))/100*INDEX(gDP!AG$6:AG$271,MATCH(totalExpenditure!$A266,gDP!$B$6:$B$271)))</f>
        <v/>
      </c>
      <c r="S266" s="77" t="str">
        <f>IF(INDEX([2]pivotTable!S$3:S$308,MATCH(totalExpenditure!$A266,[2]pivotTable!$A$3:$A$308,0))/100*INDEX(gDP!AH$6:AH$271,MATCH(totalExpenditure!$A266,gDP!$B$6:$B$271))=0,"",INDEX([2]pivotTable!S$3:S$308,MATCH(totalExpenditure!$A266,[2]pivotTable!$A$3:$A$308,0))/100*INDEX(gDP!AH$6:AH$271,MATCH(totalExpenditure!$A266,gDP!$B$6:$B$271)))</f>
        <v/>
      </c>
      <c r="T266" s="77" t="str">
        <f>IF(INDEX([2]pivotTable!T$3:T$308,MATCH(totalExpenditure!$A266,[2]pivotTable!$A$3:$A$308,0))/100*INDEX(gDP!AI$6:AI$271,MATCH(totalExpenditure!$A266,gDP!$B$6:$B$271))=0,"",INDEX([2]pivotTable!T$3:T$308,MATCH(totalExpenditure!$A266,[2]pivotTable!$A$3:$A$308,0))/100*INDEX(gDP!AI$6:AI$271,MATCH(totalExpenditure!$A266,gDP!$B$6:$B$271)))</f>
        <v/>
      </c>
      <c r="U266" s="77" t="str">
        <f>IF(INDEX([2]pivotTable!U$3:U$308,MATCH(totalExpenditure!$A266,[2]pivotTable!$A$3:$A$308,0))/100*INDEX(gDP!AJ$6:AJ$271,MATCH(totalExpenditure!$A266,gDP!$B$6:$B$271))=0,"",INDEX([2]pivotTable!U$3:U$308,MATCH(totalExpenditure!$A266,[2]pivotTable!$A$3:$A$308,0))/100*INDEX(gDP!AJ$6:AJ$271,MATCH(totalExpenditure!$A266,gDP!$B$6:$B$271)))</f>
        <v/>
      </c>
      <c r="V266" s="77" t="str">
        <f>IF(INDEX([2]pivotTable!V$3:V$308,MATCH(totalExpenditure!$A266,[2]pivotTable!$A$3:$A$308,0))/100*INDEX(gDP!AK$6:AK$271,MATCH(totalExpenditure!$A266,gDP!$B$6:$B$271))=0,"",INDEX([2]pivotTable!V$3:V$308,MATCH(totalExpenditure!$A266,[2]pivotTable!$A$3:$A$308,0))/100*INDEX(gDP!AK$6:AK$271,MATCH(totalExpenditure!$A266,gDP!$B$6:$B$271)))</f>
        <v/>
      </c>
      <c r="W266" s="77" t="str">
        <f>IF(INDEX([2]pivotTable!W$3:W$308,MATCH(totalExpenditure!$A266,[2]pivotTable!$A$3:$A$308,0))/100*INDEX(gDP!AL$6:AL$271,MATCH(totalExpenditure!$A266,gDP!$B$6:$B$271))=0,"",INDEX([2]pivotTable!W$3:W$308,MATCH(totalExpenditure!$A266,[2]pivotTable!$A$3:$A$308,0))/100*INDEX(gDP!AL$6:AL$271,MATCH(totalExpenditure!$A266,gDP!$B$6:$B$271)))</f>
        <v/>
      </c>
      <c r="X266" s="77" t="str">
        <f>IF(INDEX([2]pivotTable!X$3:X$308,MATCH(totalExpenditure!$A266,[2]pivotTable!$A$3:$A$308,0))/100*INDEX(gDP!AM$6:AM$271,MATCH(totalExpenditure!$A266,gDP!$B$6:$B$271))=0,"",INDEX([2]pivotTable!X$3:X$308,MATCH(totalExpenditure!$A266,[2]pivotTable!$A$3:$A$308,0))/100*INDEX(gDP!AM$6:AM$271,MATCH(totalExpenditure!$A266,gDP!$B$6:$B$271)))</f>
        <v/>
      </c>
      <c r="Y266" s="77" t="str">
        <f>IF(INDEX([2]pivotTable!Y$3:Y$308,MATCH(totalExpenditure!$A266,[2]pivotTable!$A$3:$A$308,0))/100*INDEX(gDP!AN$6:AN$271,MATCH(totalExpenditure!$A266,gDP!$B$6:$B$271))=0,"",INDEX([2]pivotTable!Y$3:Y$308,MATCH(totalExpenditure!$A266,[2]pivotTable!$A$3:$A$308,0))/100*INDEX(gDP!AN$6:AN$271,MATCH(totalExpenditure!$A266,gDP!$B$6:$B$271)))</f>
        <v/>
      </c>
      <c r="Z266" s="77" t="str">
        <f>IF(INDEX([2]pivotTable!Z$3:Z$308,MATCH(totalExpenditure!$A266,[2]pivotTable!$A$3:$A$308,0))/100*INDEX(gDP!AO$6:AO$271,MATCH(totalExpenditure!$A266,gDP!$B$6:$B$271))=0,"",INDEX([2]pivotTable!Z$3:Z$308,MATCH(totalExpenditure!$A266,[2]pivotTable!$A$3:$A$308,0))/100*INDEX(gDP!AO$6:AO$271,MATCH(totalExpenditure!$A266,gDP!$B$6:$B$271)))</f>
        <v/>
      </c>
      <c r="AA266" s="77" t="str">
        <f>IF(INDEX([2]pivotTable!AA$3:AA$308,MATCH(totalExpenditure!$A266,[2]pivotTable!$A$3:$A$308,0))/100*INDEX(gDP!AP$6:AP$271,MATCH(totalExpenditure!$A266,gDP!$B$6:$B$271))=0,"",INDEX([2]pivotTable!AA$3:AA$308,MATCH(totalExpenditure!$A266,[2]pivotTable!$A$3:$A$308,0))/100*INDEX(gDP!AP$6:AP$271,MATCH(totalExpenditure!$A266,gDP!$B$6:$B$271)))</f>
        <v/>
      </c>
      <c r="AB266" s="77" t="str">
        <f>IF(INDEX([2]pivotTable!AB$3:AB$308,MATCH(totalExpenditure!$A266,[2]pivotTable!$A$3:$A$308,0))/100*INDEX(gDP!AQ$6:AQ$271,MATCH(totalExpenditure!$A266,gDP!$B$6:$B$271))=0,"",INDEX([2]pivotTable!AB$3:AB$308,MATCH(totalExpenditure!$A266,[2]pivotTable!$A$3:$A$308,0))/100*INDEX(gDP!AQ$6:AQ$271,MATCH(totalExpenditure!$A266,gDP!$B$6:$B$271)))</f>
        <v/>
      </c>
      <c r="AC266" s="77" t="str">
        <f>IF(INDEX([2]pivotTable!AC$3:AC$308,MATCH(totalExpenditure!$A266,[2]pivotTable!$A$3:$A$308,0))/100*INDEX(gDP!AR$6:AR$271,MATCH(totalExpenditure!$A266,gDP!$B$6:$B$271))=0,"",INDEX([2]pivotTable!AC$3:AC$308,MATCH(totalExpenditure!$A266,[2]pivotTable!$A$3:$A$308,0))/100*INDEX(gDP!AR$6:AR$271,MATCH(totalExpenditure!$A266,gDP!$B$6:$B$271)))</f>
        <v/>
      </c>
      <c r="AD266" s="77" t="str">
        <f>IF(INDEX([2]pivotTable!AD$3:AD$308,MATCH(totalExpenditure!$A266,[2]pivotTable!$A$3:$A$308,0))/100*INDEX(gDP!AS$6:AS$271,MATCH(totalExpenditure!$A266,gDP!$B$6:$B$271))=0,"",INDEX([2]pivotTable!AD$3:AD$308,MATCH(totalExpenditure!$A266,[2]pivotTable!$A$3:$A$308,0))/100*INDEX(gDP!AS$6:AS$271,MATCH(totalExpenditure!$A266,gDP!$B$6:$B$271)))</f>
        <v/>
      </c>
      <c r="AE266" s="77" t="str">
        <f>IF(INDEX([2]pivotTable!AE$3:AE$308,MATCH(totalExpenditure!$A266,[2]pivotTable!$A$3:$A$308,0))/100*INDEX(gDP!AT$6:AT$271,MATCH(totalExpenditure!$A266,gDP!$B$6:$B$271))=0,"",INDEX([2]pivotTable!AE$3:AE$308,MATCH(totalExpenditure!$A266,[2]pivotTable!$A$3:$A$308,0))/100*INDEX(gDP!AT$6:AT$271,MATCH(totalExpenditure!$A266,gDP!$B$6:$B$271)))</f>
        <v/>
      </c>
      <c r="AF266" s="77" t="str">
        <f>IF(INDEX([2]pivotTable!AF$3:AF$308,MATCH(totalExpenditure!$A266,[2]pivotTable!$A$3:$A$308,0))/100*INDEX(gDP!AU$6:AU$271,MATCH(totalExpenditure!$A266,gDP!$B$6:$B$271))=0,"",INDEX([2]pivotTable!AF$3:AF$308,MATCH(totalExpenditure!$A266,[2]pivotTable!$A$3:$A$308,0))/100*INDEX(gDP!AU$6:AU$271,MATCH(totalExpenditure!$A266,gDP!$B$6:$B$271)))</f>
        <v/>
      </c>
      <c r="AG266" s="77" t="str">
        <f>IF(INDEX([2]pivotTable!AG$3:AG$308,MATCH(totalExpenditure!$A266,[2]pivotTable!$A$3:$A$308,0))/100*INDEX(gDP!AV$6:AV$271,MATCH(totalExpenditure!$A266,gDP!$B$6:$B$271))=0,"",INDEX([2]pivotTable!AG$3:AG$308,MATCH(totalExpenditure!$A266,[2]pivotTable!$A$3:$A$308,0))/100*INDEX(gDP!AV$6:AV$271,MATCH(totalExpenditure!$A266,gDP!$B$6:$B$271)))</f>
        <v/>
      </c>
      <c r="AH266" s="77" t="str">
        <f>IF(INDEX([2]pivotTable!AH$3:AH$308,MATCH(totalExpenditure!$A266,[2]pivotTable!$A$3:$A$308,0))/100*INDEX(gDP!AW$6:AW$271,MATCH(totalExpenditure!$A266,gDP!$B$6:$B$271))=0,"",INDEX([2]pivotTable!AH$3:AH$308,MATCH(totalExpenditure!$A266,[2]pivotTable!$A$3:$A$308,0))/100*INDEX(gDP!AW$6:AW$271,MATCH(totalExpenditure!$A266,gDP!$B$6:$B$271)))</f>
        <v/>
      </c>
      <c r="AI266" s="77" t="str">
        <f>IF(INDEX([2]pivotTable!AI$3:AI$308,MATCH(totalExpenditure!$A266,[2]pivotTable!$A$3:$A$308,0))/100*INDEX(gDP!AX$6:AX$271,MATCH(totalExpenditure!$A266,gDP!$B$6:$B$271))=0,"",INDEX([2]pivotTable!AI$3:AI$308,MATCH(totalExpenditure!$A266,[2]pivotTable!$A$3:$A$308,0))/100*INDEX(gDP!AX$6:AX$271,MATCH(totalExpenditure!$A266,gDP!$B$6:$B$271)))</f>
        <v/>
      </c>
      <c r="AJ266" s="77" t="str">
        <f>IF(INDEX([2]pivotTable!AJ$3:AJ$308,MATCH(totalExpenditure!$A266,[2]pivotTable!$A$3:$A$308,0))/100*INDEX(gDP!AY$6:AY$271,MATCH(totalExpenditure!$A266,gDP!$B$6:$B$271))=0,"",INDEX([2]pivotTable!AJ$3:AJ$308,MATCH(totalExpenditure!$A266,[2]pivotTable!$A$3:$A$308,0))/100*INDEX(gDP!AY$6:AY$271,MATCH(totalExpenditure!$A266,gDP!$B$6:$B$271)))</f>
        <v/>
      </c>
      <c r="AK266" s="77" t="str">
        <f>IF(INDEX([2]pivotTable!AK$3:AK$308,MATCH(totalExpenditure!$A266,[2]pivotTable!$A$3:$A$308,0))/100*INDEX(gDP!AZ$6:AZ$271,MATCH(totalExpenditure!$A266,gDP!$B$6:$B$271))=0,"",INDEX([2]pivotTable!AK$3:AK$308,MATCH(totalExpenditure!$A266,[2]pivotTable!$A$3:$A$308,0))/100*INDEX(gDP!AZ$6:AZ$271,MATCH(totalExpenditure!$A266,gDP!$B$6:$B$271)))</f>
        <v/>
      </c>
      <c r="AL266" s="77" t="str">
        <f>IF(INDEX([2]pivotTable!AL$3:AL$308,MATCH(totalExpenditure!$A266,[2]pivotTable!$A$3:$A$308,0))/100*INDEX(gDP!BA$6:BA$271,MATCH(totalExpenditure!$A266,gDP!$B$6:$B$271))=0,"",INDEX([2]pivotTable!AL$3:AL$308,MATCH(totalExpenditure!$A266,[2]pivotTable!$A$3:$A$308,0))/100*INDEX(gDP!BA$6:BA$271,MATCH(totalExpenditure!$A266,gDP!$B$6:$B$271)))</f>
        <v/>
      </c>
      <c r="AM266" s="77" t="str">
        <f>IF(INDEX([2]pivotTable!AM$3:AM$308,MATCH(totalExpenditure!$A266,[2]pivotTable!$A$3:$A$308,0))/100*INDEX(gDP!BB$6:BB$271,MATCH(totalExpenditure!$A266,gDP!$B$6:$B$271))=0,"",INDEX([2]pivotTable!AM$3:AM$308,MATCH(totalExpenditure!$A266,[2]pivotTable!$A$3:$A$308,0))/100*INDEX(gDP!BB$6:BB$271,MATCH(totalExpenditure!$A266,gDP!$B$6:$B$271)))</f>
        <v/>
      </c>
      <c r="AN266" s="77" t="str">
        <f>IF(INDEX([2]pivotTable!AN$3:AN$308,MATCH(totalExpenditure!$A266,[2]pivotTable!$A$3:$A$308,0))/100*INDEX(gDP!BC$6:BC$271,MATCH(totalExpenditure!$A266,gDP!$B$6:$B$271))=0,"",INDEX([2]pivotTable!AN$3:AN$308,MATCH(totalExpenditure!$A266,[2]pivotTable!$A$3:$A$308,0))/100*INDEX(gDP!BC$6:BC$271,MATCH(totalExpenditure!$A266,gDP!$B$6:$B$271)))</f>
        <v/>
      </c>
      <c r="AO266" s="77" t="str">
        <f>IF(INDEX([2]pivotTable!AO$3:AO$308,MATCH(totalExpenditure!$A266,[2]pivotTable!$A$3:$A$308,0))/100*INDEX(gDP!BD$6:BD$271,MATCH(totalExpenditure!$A266,gDP!$B$6:$B$271))=0,"",INDEX([2]pivotTable!AO$3:AO$308,MATCH(totalExpenditure!$A266,[2]pivotTable!$A$3:$A$308,0))/100*INDEX(gDP!BD$6:BD$271,MATCH(totalExpenditure!$A266,gDP!$B$6:$B$271)))</f>
        <v/>
      </c>
      <c r="AP266" s="77" t="str">
        <f>IF(INDEX([2]pivotTable!AP$3:AP$308,MATCH(totalExpenditure!$A266,[2]pivotTable!$A$3:$A$308,0))/100*INDEX(gDP!BE$6:BE$271,MATCH(totalExpenditure!$A266,gDP!$B$6:$B$271))=0,"",INDEX([2]pivotTable!AP$3:AP$308,MATCH(totalExpenditure!$A266,[2]pivotTable!$A$3:$A$308,0))/100*INDEX(gDP!BE$6:BE$271,MATCH(totalExpenditure!$A266,gDP!$B$6:$B$271)))</f>
        <v/>
      </c>
      <c r="AQ266" s="77" t="str">
        <f>IF(INDEX([2]pivotTable!AQ$3:AQ$308,MATCH(totalExpenditure!$A266,[2]pivotTable!$A$3:$A$308,0))/100*INDEX(gDP!BF$6:BF$271,MATCH(totalExpenditure!$A266,gDP!$B$6:$B$271))=0,"",INDEX([2]pivotTable!AQ$3:AQ$308,MATCH(totalExpenditure!$A266,[2]pivotTable!$A$3:$A$308,0))/100*INDEX(gDP!BF$6:BF$271,MATCH(totalExpenditure!$A266,gDP!$B$6:$B$271)))</f>
        <v/>
      </c>
      <c r="AR266" s="77" t="str">
        <f>IF(INDEX([2]pivotTable!AR$3:AR$308,MATCH(totalExpenditure!$A266,[2]pivotTable!$A$3:$A$308,0))/100*INDEX(gDP!BG$6:BG$271,MATCH(totalExpenditure!$A266,gDP!$B$6:$B$271))=0,"",INDEX([2]pivotTable!AR$3:AR$308,MATCH(totalExpenditure!$A266,[2]pivotTable!$A$3:$A$308,0))/100*INDEX(gDP!BG$6:BG$271,MATCH(totalExpenditure!$A266,gDP!$B$6:$B$271)))</f>
        <v/>
      </c>
      <c r="AS266" s="77" t="str">
        <f>IF(INDEX([2]pivotTable!AS$3:AS$308,MATCH(totalExpenditure!$A266,[2]pivotTable!$A$3:$A$308,0))/100*INDEX(gDP!BH$6:BH$271,MATCH(totalExpenditure!$A266,gDP!$B$6:$B$271))=0,"",INDEX([2]pivotTable!AS$3:AS$308,MATCH(totalExpenditure!$A266,[2]pivotTable!$A$3:$A$308,0))/100*INDEX(gDP!BH$6:BH$271,MATCH(totalExpenditure!$A266,gDP!$B$6:$B$271)))</f>
        <v/>
      </c>
      <c r="AT266" s="77">
        <f>IF(INDEX([2]pivotTable!AT$3:AT$308,MATCH(totalExpenditure!$A266,[2]pivotTable!$A$3:$A$308,0))/100*INDEX(gDP!BI$6:BI$271,MATCH(totalExpenditure!$A266,gDP!$B$6:$B$271))=0,"",INDEX([2]pivotTable!AT$3:AT$308,MATCH(totalExpenditure!$A266,[2]pivotTable!$A$3:$A$308,0))/100*INDEX(gDP!BI$6:BI$271,MATCH(totalExpenditure!$A266,gDP!$B$6:$B$271)))</f>
        <v>48783544.21692656</v>
      </c>
      <c r="AU266" s="77">
        <f>IF(INDEX([2]pivotTable!AU$3:AU$308,MATCH(totalExpenditure!$A266,[2]pivotTable!$A$3:$A$308,0))/100*INDEX(gDP!BJ$6:BJ$271,MATCH(totalExpenditure!$A266,gDP!$B$6:$B$271))=0,"",INDEX([2]pivotTable!AU$3:AU$308,MATCH(totalExpenditure!$A266,[2]pivotTable!$A$3:$A$308,0))/100*INDEX(gDP!BJ$6:BJ$271,MATCH(totalExpenditure!$A266,gDP!$B$6:$B$271)))</f>
        <v>39494205.868464492</v>
      </c>
      <c r="AV266" s="77">
        <f>IF(INDEX([2]pivotTable!AV$3:AV$308,MATCH(totalExpenditure!$A266,[2]pivotTable!$A$3:$A$308,0))/100*INDEX(gDP!BK$6:BK$271,MATCH(totalExpenditure!$A266,gDP!$B$6:$B$271))=0,"",INDEX([2]pivotTable!AV$3:AV$308,MATCH(totalExpenditure!$A266,[2]pivotTable!$A$3:$A$308,0))/100*INDEX(gDP!BK$6:BK$271,MATCH(totalExpenditure!$A266,gDP!$B$6:$B$271)))</f>
        <v>55151318.003762536</v>
      </c>
      <c r="AW266" s="77">
        <f>IF(INDEX([2]pivotTable!AW$3:AW$308,MATCH(totalExpenditure!$A266,[2]pivotTable!$A$3:$A$308,0))/100*INDEX(gDP!BL$6:BL$271,MATCH(totalExpenditure!$A266,gDP!$B$6:$B$271))=0,"",INDEX([2]pivotTable!AW$3:AW$308,MATCH(totalExpenditure!$A266,[2]pivotTable!$A$3:$A$308,0))/100*INDEX(gDP!BL$6:BL$271,MATCH(totalExpenditure!$A266,gDP!$B$6:$B$271)))</f>
        <v>38708714.129617013</v>
      </c>
      <c r="AX266" s="77">
        <f>IF(INDEX([2]pivotTable!AX$3:AX$308,MATCH(totalExpenditure!$A266,[2]pivotTable!$A$3:$A$308,0))/100*INDEX(gDP!BM$6:BM$271,MATCH(totalExpenditure!$A266,gDP!$B$6:$B$271))=0,"",INDEX([2]pivotTable!AX$3:AX$308,MATCH(totalExpenditure!$A266,[2]pivotTable!$A$3:$A$308,0))/100*INDEX(gDP!BM$6:BM$271,MATCH(totalExpenditure!$A266,gDP!$B$6:$B$271)))</f>
        <v>67910877.916749746</v>
      </c>
      <c r="AY266" s="77">
        <f>IF(INDEX([2]pivotTable!AY$3:AY$308,MATCH(totalExpenditure!$A266,[2]pivotTable!$A$3:$A$308,0))/100*INDEX(gDP!BN$6:BN$271,MATCH(totalExpenditure!$A266,gDP!$B$6:$B$271))=0,"",INDEX([2]pivotTable!AY$3:AY$308,MATCH(totalExpenditure!$A266,[2]pivotTable!$A$3:$A$308,0))/100*INDEX(gDP!BN$6:BN$271,MATCH(totalExpenditure!$A266,gDP!$B$6:$B$271)))</f>
        <v>112960844.68822788</v>
      </c>
      <c r="AZ266" s="77" t="str">
        <f>IF(INDEX([2]pivotTable!AZ$3:AZ$308,MATCH(totalExpenditure!$A266,[2]pivotTable!$A$3:$A$308,0))/100*INDEX(gDP!BO$6:BO$271,MATCH(totalExpenditure!$A266,gDP!$B$6:$B$271))=0,"",INDEX([2]pivotTable!AZ$3:AZ$308,MATCH(totalExpenditure!$A266,[2]pivotTable!$A$3:$A$308,0))/100*INDEX(gDP!BO$6:BO$271,MATCH(totalExpenditure!$A266,gDP!$B$6:$B$271)))</f>
        <v/>
      </c>
      <c r="BA266" s="77" t="str">
        <f>IF(INDEX([2]pivotTable!B$310:B$615,MATCH(totalExpenditure!$A266,[2]pivotTable!$A$310:$A$615,0))/100*INDEX(gDP!Q$6:Q$271,MATCH(totalExpenditure!$A266,gDP!$B$6:$B$271))=0,"",INDEX([2]pivotTable!B$310:B$615,MATCH(totalExpenditure!$A266,[2]pivotTable!$A$310:$A$615,0))/100*INDEX(gDP!Q$6:Q$271,MATCH(totalExpenditure!$A266,gDP!$B$6:$B$271)))</f>
        <v/>
      </c>
      <c r="BB266" s="77" t="str">
        <f>IF(INDEX([2]pivotTable!C$310:C$615,MATCH(totalExpenditure!$A266,[2]pivotTable!$A$310:$A$615,0))/100*INDEX(gDP!R$6:R$271,MATCH(totalExpenditure!$A266,gDP!$B$6:$B$271))=0,"",INDEX([2]pivotTable!C$310:C$615,MATCH(totalExpenditure!$A266,[2]pivotTable!$A$310:$A$615,0))/100*INDEX(gDP!R$6:R$271,MATCH(totalExpenditure!$A266,gDP!$B$6:$B$271)))</f>
        <v/>
      </c>
      <c r="BC266" s="77" t="str">
        <f>IF(INDEX([2]pivotTable!D$310:D$615,MATCH(totalExpenditure!$A266,[2]pivotTable!$A$310:$A$615,0))/100*INDEX(gDP!S$6:S$271,MATCH(totalExpenditure!$A266,gDP!$B$6:$B$271))=0,"",INDEX([2]pivotTable!D$310:D$615,MATCH(totalExpenditure!$A266,[2]pivotTable!$A$310:$A$615,0))/100*INDEX(gDP!S$6:S$271,MATCH(totalExpenditure!$A266,gDP!$B$6:$B$271)))</f>
        <v/>
      </c>
      <c r="BD266" s="77" t="str">
        <f>IF(INDEX([2]pivotTable!E$310:E$615,MATCH(totalExpenditure!$A266,[2]pivotTable!$A$310:$A$615,0))/100*INDEX(gDP!T$6:T$271,MATCH(totalExpenditure!$A266,gDP!$B$6:$B$271))=0,"",INDEX([2]pivotTable!E$310:E$615,MATCH(totalExpenditure!$A266,[2]pivotTable!$A$310:$A$615,0))/100*INDEX(gDP!T$6:T$271,MATCH(totalExpenditure!$A266,gDP!$B$6:$B$271)))</f>
        <v/>
      </c>
      <c r="BE266" s="77" t="str">
        <f>IF(INDEX([2]pivotTable!F$310:F$615,MATCH(totalExpenditure!$A266,[2]pivotTable!$A$310:$A$615,0))/100*INDEX(gDP!U$6:U$271,MATCH(totalExpenditure!$A266,gDP!$B$6:$B$271))=0,"",INDEX([2]pivotTable!F$310:F$615,MATCH(totalExpenditure!$A266,[2]pivotTable!$A$310:$A$615,0))/100*INDEX(gDP!U$6:U$271,MATCH(totalExpenditure!$A266,gDP!$B$6:$B$271)))</f>
        <v/>
      </c>
      <c r="BF266" s="77" t="str">
        <f>IF(INDEX([2]pivotTable!G$310:G$615,MATCH(totalExpenditure!$A266,[2]pivotTable!$A$310:$A$615,0))/100*INDEX(gDP!V$6:V$271,MATCH(totalExpenditure!$A266,gDP!$B$6:$B$271))=0,"",INDEX([2]pivotTable!G$310:G$615,MATCH(totalExpenditure!$A266,[2]pivotTable!$A$310:$A$615,0))/100*INDEX(gDP!V$6:V$271,MATCH(totalExpenditure!$A266,gDP!$B$6:$B$271)))</f>
        <v/>
      </c>
      <c r="BG266" s="77" t="str">
        <f>IF(INDEX([2]pivotTable!H$310:H$615,MATCH(totalExpenditure!$A266,[2]pivotTable!$A$310:$A$615,0))/100*INDEX(gDP!W$6:W$271,MATCH(totalExpenditure!$A266,gDP!$B$6:$B$271))=0,"",INDEX([2]pivotTable!H$310:H$615,MATCH(totalExpenditure!$A266,[2]pivotTable!$A$310:$A$615,0))/100*INDEX(gDP!W$6:W$271,MATCH(totalExpenditure!$A266,gDP!$B$6:$B$271)))</f>
        <v/>
      </c>
      <c r="BH266" s="77" t="str">
        <f>IF(INDEX([2]pivotTable!I$310:I$615,MATCH(totalExpenditure!$A266,[2]pivotTable!$A$310:$A$615,0))/100*INDEX(gDP!X$6:X$271,MATCH(totalExpenditure!$A266,gDP!$B$6:$B$271))=0,"",INDEX([2]pivotTable!I$310:I$615,MATCH(totalExpenditure!$A266,[2]pivotTable!$A$310:$A$615,0))/100*INDEX(gDP!X$6:X$271,MATCH(totalExpenditure!$A266,gDP!$B$6:$B$271)))</f>
        <v/>
      </c>
      <c r="BI266" s="77" t="str">
        <f>IF(INDEX([2]pivotTable!J$310:J$615,MATCH(totalExpenditure!$A266,[2]pivotTable!$A$310:$A$615,0))/100*INDEX(gDP!Y$6:Y$271,MATCH(totalExpenditure!$A266,gDP!$B$6:$B$271))=0,"",INDEX([2]pivotTable!J$310:J$615,MATCH(totalExpenditure!$A266,[2]pivotTable!$A$310:$A$615,0))/100*INDEX(gDP!Y$6:Y$271,MATCH(totalExpenditure!$A266,gDP!$B$6:$B$271)))</f>
        <v/>
      </c>
      <c r="BJ266" s="77" t="str">
        <f>IF(INDEX([2]pivotTable!K$310:K$615,MATCH(totalExpenditure!$A266,[2]pivotTable!$A$310:$A$615,0))/100*INDEX(gDP!Z$6:Z$271,MATCH(totalExpenditure!$A266,gDP!$B$6:$B$271))=0,"",INDEX([2]pivotTable!K$310:K$615,MATCH(totalExpenditure!$A266,[2]pivotTable!$A$310:$A$615,0))/100*INDEX(gDP!Z$6:Z$271,MATCH(totalExpenditure!$A266,gDP!$B$6:$B$271)))</f>
        <v/>
      </c>
      <c r="BK266" s="77" t="str">
        <f>IF(INDEX([2]pivotTable!L$310:L$615,MATCH(totalExpenditure!$A266,[2]pivotTable!$A$310:$A$615,0))/100*INDEX(gDP!AA$6:AA$271,MATCH(totalExpenditure!$A266,gDP!$B$6:$B$271))=0,"",INDEX([2]pivotTable!L$310:L$615,MATCH(totalExpenditure!$A266,[2]pivotTable!$A$310:$A$615,0))/100*INDEX(gDP!AA$6:AA$271,MATCH(totalExpenditure!$A266,gDP!$B$6:$B$271)))</f>
        <v/>
      </c>
      <c r="BL266" s="77" t="str">
        <f>IF(INDEX([2]pivotTable!M$310:M$615,MATCH(totalExpenditure!$A266,[2]pivotTable!$A$310:$A$615,0))/100*INDEX(gDP!AB$6:AB$271,MATCH(totalExpenditure!$A266,gDP!$B$6:$B$271))=0,"",INDEX([2]pivotTable!M$310:M$615,MATCH(totalExpenditure!$A266,[2]pivotTable!$A$310:$A$615,0))/100*INDEX(gDP!AB$6:AB$271,MATCH(totalExpenditure!$A266,gDP!$B$6:$B$271)))</f>
        <v/>
      </c>
      <c r="BM266" s="77" t="str">
        <f>IF(INDEX([2]pivotTable!N$310:N$615,MATCH(totalExpenditure!$A266,[2]pivotTable!$A$310:$A$615,0))/100*INDEX(gDP!AC$6:AC$271,MATCH(totalExpenditure!$A266,gDP!$B$6:$B$271))=0,"",INDEX([2]pivotTable!N$310:N$615,MATCH(totalExpenditure!$A266,[2]pivotTable!$A$310:$A$615,0))/100*INDEX(gDP!AC$6:AC$271,MATCH(totalExpenditure!$A266,gDP!$B$6:$B$271)))</f>
        <v/>
      </c>
      <c r="BN266" s="77" t="str">
        <f>IF(INDEX([2]pivotTable!O$310:O$615,MATCH(totalExpenditure!$A266,[2]pivotTable!$A$310:$A$615,0))/100*INDEX(gDP!AD$6:AD$271,MATCH(totalExpenditure!$A266,gDP!$B$6:$B$271))=0,"",INDEX([2]pivotTable!O$310:O$615,MATCH(totalExpenditure!$A266,[2]pivotTable!$A$310:$A$615,0))/100*INDEX(gDP!AD$6:AD$271,MATCH(totalExpenditure!$A266,gDP!$B$6:$B$271)))</f>
        <v/>
      </c>
      <c r="BO266" s="77" t="str">
        <f>IF(INDEX([2]pivotTable!P$310:P$615,MATCH(totalExpenditure!$A266,[2]pivotTable!$A$310:$A$615,0))/100*INDEX(gDP!AE$6:AE$271,MATCH(totalExpenditure!$A266,gDP!$B$6:$B$271))=0,"",INDEX([2]pivotTable!P$310:P$615,MATCH(totalExpenditure!$A266,[2]pivotTable!$A$310:$A$615,0))/100*INDEX(gDP!AE$6:AE$271,MATCH(totalExpenditure!$A266,gDP!$B$6:$B$271)))</f>
        <v/>
      </c>
      <c r="BP266" s="77" t="str">
        <f>IF(INDEX([2]pivotTable!Q$310:Q$615,MATCH(totalExpenditure!$A266,[2]pivotTable!$A$310:$A$615,0))/100*INDEX(gDP!AF$6:AF$271,MATCH(totalExpenditure!$A266,gDP!$B$6:$B$271))=0,"",INDEX([2]pivotTable!Q$310:Q$615,MATCH(totalExpenditure!$A266,[2]pivotTable!$A$310:$A$615,0))/100*INDEX(gDP!AF$6:AF$271,MATCH(totalExpenditure!$A266,gDP!$B$6:$B$271)))</f>
        <v/>
      </c>
      <c r="BQ266" s="77" t="str">
        <f>IF(INDEX([2]pivotTable!R$310:R$615,MATCH(totalExpenditure!$A266,[2]pivotTable!$A$310:$A$615,0))/100*INDEX(gDP!AG$6:AG$271,MATCH(totalExpenditure!$A266,gDP!$B$6:$B$271))=0,"",INDEX([2]pivotTable!R$310:R$615,MATCH(totalExpenditure!$A266,[2]pivotTable!$A$310:$A$615,0))/100*INDEX(gDP!AG$6:AG$271,MATCH(totalExpenditure!$A266,gDP!$B$6:$B$271)))</f>
        <v/>
      </c>
      <c r="BR266" s="77" t="str">
        <f>IF(INDEX([2]pivotTable!S$310:S$615,MATCH(totalExpenditure!$A266,[2]pivotTable!$A$310:$A$615,0))/100*INDEX(gDP!AH$6:AH$271,MATCH(totalExpenditure!$A266,gDP!$B$6:$B$271))=0,"",INDEX([2]pivotTable!S$310:S$615,MATCH(totalExpenditure!$A266,[2]pivotTable!$A$310:$A$615,0))/100*INDEX(gDP!AH$6:AH$271,MATCH(totalExpenditure!$A266,gDP!$B$6:$B$271)))</f>
        <v/>
      </c>
      <c r="BS266" s="77" t="str">
        <f>IF(INDEX([2]pivotTable!T$310:T$615,MATCH(totalExpenditure!$A266,[2]pivotTable!$A$310:$A$615,0))/100*INDEX(gDP!AI$6:AI$271,MATCH(totalExpenditure!$A266,gDP!$B$6:$B$271))=0,"",INDEX([2]pivotTable!T$310:T$615,MATCH(totalExpenditure!$A266,[2]pivotTable!$A$310:$A$615,0))/100*INDEX(gDP!AI$6:AI$271,MATCH(totalExpenditure!$A266,gDP!$B$6:$B$271)))</f>
        <v/>
      </c>
      <c r="BT266" s="77" t="str">
        <f>IF(INDEX([2]pivotTable!U$310:U$615,MATCH(totalExpenditure!$A266,[2]pivotTable!$A$310:$A$615,0))/100*INDEX(gDP!AJ$6:AJ$271,MATCH(totalExpenditure!$A266,gDP!$B$6:$B$271))=0,"",INDEX([2]pivotTable!U$310:U$615,MATCH(totalExpenditure!$A266,[2]pivotTable!$A$310:$A$615,0))/100*INDEX(gDP!AJ$6:AJ$271,MATCH(totalExpenditure!$A266,gDP!$B$6:$B$271)))</f>
        <v/>
      </c>
      <c r="BU266" s="77" t="str">
        <f>IF(INDEX([2]pivotTable!V$310:V$615,MATCH(totalExpenditure!$A266,[2]pivotTable!$A$310:$A$615,0))/100*INDEX(gDP!AK$6:AK$271,MATCH(totalExpenditure!$A266,gDP!$B$6:$B$271))=0,"",INDEX([2]pivotTable!V$310:V$615,MATCH(totalExpenditure!$A266,[2]pivotTable!$A$310:$A$615,0))/100*INDEX(gDP!AK$6:AK$271,MATCH(totalExpenditure!$A266,gDP!$B$6:$B$271)))</f>
        <v/>
      </c>
      <c r="BV266" s="77" t="str">
        <f>IF(INDEX([2]pivotTable!W$310:W$615,MATCH(totalExpenditure!$A266,[2]pivotTable!$A$310:$A$615,0))/100*INDEX(gDP!AL$6:AL$271,MATCH(totalExpenditure!$A266,gDP!$B$6:$B$271))=0,"",INDEX([2]pivotTable!W$310:W$615,MATCH(totalExpenditure!$A266,[2]pivotTable!$A$310:$A$615,0))/100*INDEX(gDP!AL$6:AL$271,MATCH(totalExpenditure!$A266,gDP!$B$6:$B$271)))</f>
        <v/>
      </c>
      <c r="BW266" s="77" t="str">
        <f>IF(INDEX([2]pivotTable!X$310:X$615,MATCH(totalExpenditure!$A266,[2]pivotTable!$A$310:$A$615,0))/100*INDEX(gDP!AM$6:AM$271,MATCH(totalExpenditure!$A266,gDP!$B$6:$B$271))=0,"",INDEX([2]pivotTable!X$310:X$615,MATCH(totalExpenditure!$A266,[2]pivotTable!$A$310:$A$615,0))/100*INDEX(gDP!AM$6:AM$271,MATCH(totalExpenditure!$A266,gDP!$B$6:$B$271)))</f>
        <v/>
      </c>
      <c r="BX266" s="77" t="str">
        <f>IF(INDEX([2]pivotTable!Y$310:Y$615,MATCH(totalExpenditure!$A266,[2]pivotTable!$A$310:$A$615,0))/100*INDEX(gDP!AN$6:AN$271,MATCH(totalExpenditure!$A266,gDP!$B$6:$B$271))=0,"",INDEX([2]pivotTable!Y$310:Y$615,MATCH(totalExpenditure!$A266,[2]pivotTable!$A$310:$A$615,0))/100*INDEX(gDP!AN$6:AN$271,MATCH(totalExpenditure!$A266,gDP!$B$6:$B$271)))</f>
        <v/>
      </c>
      <c r="BY266" s="77" t="str">
        <f>IF(INDEX([2]pivotTable!Z$310:Z$615,MATCH(totalExpenditure!$A266,[2]pivotTable!$A$310:$A$615,0))/100*INDEX(gDP!AO$6:AO$271,MATCH(totalExpenditure!$A266,gDP!$B$6:$B$271))=0,"",INDEX([2]pivotTable!Z$310:Z$615,MATCH(totalExpenditure!$A266,[2]pivotTable!$A$310:$A$615,0))/100*INDEX(gDP!AO$6:AO$271,MATCH(totalExpenditure!$A266,gDP!$B$6:$B$271)))</f>
        <v/>
      </c>
      <c r="BZ266" s="77" t="str">
        <f>IF(INDEX([2]pivotTable!AA$310:AA$615,MATCH(totalExpenditure!$A266,[2]pivotTable!$A$310:$A$615,0))/100*INDEX(gDP!AP$6:AP$271,MATCH(totalExpenditure!$A266,gDP!$B$6:$B$271))=0,"",INDEX([2]pivotTable!AA$310:AA$615,MATCH(totalExpenditure!$A266,[2]pivotTable!$A$310:$A$615,0))/100*INDEX(gDP!AP$6:AP$271,MATCH(totalExpenditure!$A266,gDP!$B$6:$B$271)))</f>
        <v/>
      </c>
      <c r="CA266" s="77" t="str">
        <f>IF(INDEX([2]pivotTable!AB$310:AB$615,MATCH(totalExpenditure!$A266,[2]pivotTable!$A$310:$A$615,0))/100*INDEX(gDP!AQ$6:AQ$271,MATCH(totalExpenditure!$A266,gDP!$B$6:$B$271))=0,"",INDEX([2]pivotTable!AB$310:AB$615,MATCH(totalExpenditure!$A266,[2]pivotTable!$A$310:$A$615,0))/100*INDEX(gDP!AQ$6:AQ$271,MATCH(totalExpenditure!$A266,gDP!$B$6:$B$271)))</f>
        <v/>
      </c>
      <c r="CB266" s="77" t="str">
        <f>IF(INDEX([2]pivotTable!AC$310:AC$615,MATCH(totalExpenditure!$A266,[2]pivotTable!$A$310:$A$615,0))/100*INDEX(gDP!AR$6:AR$271,MATCH(totalExpenditure!$A266,gDP!$B$6:$B$271))=0,"",INDEX([2]pivotTable!AC$310:AC$615,MATCH(totalExpenditure!$A266,[2]pivotTable!$A$310:$A$615,0))/100*INDEX(gDP!AR$6:AR$271,MATCH(totalExpenditure!$A266,gDP!$B$6:$B$271)))</f>
        <v/>
      </c>
      <c r="CC266" s="77" t="str">
        <f>IF(INDEX([2]pivotTable!AD$310:AD$615,MATCH(totalExpenditure!$A266,[2]pivotTable!$A$310:$A$615,0))/100*INDEX(gDP!AS$6:AS$271,MATCH(totalExpenditure!$A266,gDP!$B$6:$B$271))=0,"",INDEX([2]pivotTable!AD$310:AD$615,MATCH(totalExpenditure!$A266,[2]pivotTable!$A$310:$A$615,0))/100*INDEX(gDP!AS$6:AS$271,MATCH(totalExpenditure!$A266,gDP!$B$6:$B$271)))</f>
        <v/>
      </c>
      <c r="CD266" s="77" t="str">
        <f>IF(INDEX([2]pivotTable!AE$310:AE$615,MATCH(totalExpenditure!$A266,[2]pivotTable!$A$310:$A$615,0))/100*INDEX(gDP!AT$6:AT$271,MATCH(totalExpenditure!$A266,gDP!$B$6:$B$271))=0,"",INDEX([2]pivotTable!AE$310:AE$615,MATCH(totalExpenditure!$A266,[2]pivotTable!$A$310:$A$615,0))/100*INDEX(gDP!AT$6:AT$271,MATCH(totalExpenditure!$A266,gDP!$B$6:$B$271)))</f>
        <v/>
      </c>
      <c r="CE266" s="77" t="str">
        <f>IF(INDEX([2]pivotTable!AF$310:AF$615,MATCH(totalExpenditure!$A266,[2]pivotTable!$A$310:$A$615,0))/100*INDEX(gDP!AU$6:AU$271,MATCH(totalExpenditure!$A266,gDP!$B$6:$B$271))=0,"",INDEX([2]pivotTable!AF$310:AF$615,MATCH(totalExpenditure!$A266,[2]pivotTable!$A$310:$A$615,0))/100*INDEX(gDP!AU$6:AU$271,MATCH(totalExpenditure!$A266,gDP!$B$6:$B$271)))</f>
        <v/>
      </c>
      <c r="CF266" s="77" t="str">
        <f>IF(INDEX([2]pivotTable!AG$310:AG$615,MATCH(totalExpenditure!$A266,[2]pivotTable!$A$310:$A$615,0))/100*INDEX(gDP!AV$6:AV$271,MATCH(totalExpenditure!$A266,gDP!$B$6:$B$271))=0,"",INDEX([2]pivotTable!AG$310:AG$615,MATCH(totalExpenditure!$A266,[2]pivotTable!$A$310:$A$615,0))/100*INDEX(gDP!AV$6:AV$271,MATCH(totalExpenditure!$A266,gDP!$B$6:$B$271)))</f>
        <v/>
      </c>
      <c r="CG266" s="77" t="str">
        <f>IF(INDEX([2]pivotTable!AH$310:AH$615,MATCH(totalExpenditure!$A266,[2]pivotTable!$A$310:$A$615,0))/100*INDEX(gDP!AW$6:AW$271,MATCH(totalExpenditure!$A266,gDP!$B$6:$B$271))=0,"",INDEX([2]pivotTable!AH$310:AH$615,MATCH(totalExpenditure!$A266,[2]pivotTable!$A$310:$A$615,0))/100*INDEX(gDP!AW$6:AW$271,MATCH(totalExpenditure!$A266,gDP!$B$6:$B$271)))</f>
        <v/>
      </c>
      <c r="CH266" s="77" t="str">
        <f>IF(INDEX([2]pivotTable!AI$310:AI$615,MATCH(totalExpenditure!$A266,[2]pivotTable!$A$310:$A$615,0))/100*INDEX(gDP!AX$6:AX$271,MATCH(totalExpenditure!$A266,gDP!$B$6:$B$271))=0,"",INDEX([2]pivotTable!AI$310:AI$615,MATCH(totalExpenditure!$A266,[2]pivotTable!$A$310:$A$615,0))/100*INDEX(gDP!AX$6:AX$271,MATCH(totalExpenditure!$A266,gDP!$B$6:$B$271)))</f>
        <v/>
      </c>
      <c r="CI266" s="77" t="str">
        <f>IF(INDEX([2]pivotTable!AJ$310:AJ$615,MATCH(totalExpenditure!$A266,[2]pivotTable!$A$310:$A$615,0))/100*INDEX(gDP!AY$6:AY$271,MATCH(totalExpenditure!$A266,gDP!$B$6:$B$271))=0,"",INDEX([2]pivotTable!AJ$310:AJ$615,MATCH(totalExpenditure!$A266,[2]pivotTable!$A$310:$A$615,0))/100*INDEX(gDP!AY$6:AY$271,MATCH(totalExpenditure!$A266,gDP!$B$6:$B$271)))</f>
        <v/>
      </c>
      <c r="CJ266" s="77" t="str">
        <f>IF(INDEX([2]pivotTable!AK$310:AK$615,MATCH(totalExpenditure!$A266,[2]pivotTable!$A$310:$A$615,0))/100*INDEX(gDP!AZ$6:AZ$271,MATCH(totalExpenditure!$A266,gDP!$B$6:$B$271))=0,"",INDEX([2]pivotTable!AK$310:AK$615,MATCH(totalExpenditure!$A266,[2]pivotTable!$A$310:$A$615,0))/100*INDEX(gDP!AZ$6:AZ$271,MATCH(totalExpenditure!$A266,gDP!$B$6:$B$271)))</f>
        <v/>
      </c>
      <c r="CK266" s="77" t="str">
        <f>IF(INDEX([2]pivotTable!AL$310:AL$615,MATCH(totalExpenditure!$A266,[2]pivotTable!$A$310:$A$615,0))/100*INDEX(gDP!BA$6:BA$271,MATCH(totalExpenditure!$A266,gDP!$B$6:$B$271))=0,"",INDEX([2]pivotTable!AL$310:AL$615,MATCH(totalExpenditure!$A266,[2]pivotTable!$A$310:$A$615,0))/100*INDEX(gDP!BA$6:BA$271,MATCH(totalExpenditure!$A266,gDP!$B$6:$B$271)))</f>
        <v/>
      </c>
      <c r="CL266" s="77" t="str">
        <f>IF(INDEX([2]pivotTable!AM$310:AM$615,MATCH(totalExpenditure!$A266,[2]pivotTable!$A$310:$A$615,0))/100*INDEX(gDP!BB$6:BB$271,MATCH(totalExpenditure!$A266,gDP!$B$6:$B$271))=0,"",INDEX([2]pivotTable!AM$310:AM$615,MATCH(totalExpenditure!$A266,[2]pivotTable!$A$310:$A$615,0))/100*INDEX(gDP!BB$6:BB$271,MATCH(totalExpenditure!$A266,gDP!$B$6:$B$271)))</f>
        <v/>
      </c>
      <c r="CM266" s="77" t="str">
        <f>IF(INDEX([2]pivotTable!AN$310:AN$615,MATCH(totalExpenditure!$A266,[2]pivotTable!$A$310:$A$615,0))/100*INDEX(gDP!BC$6:BC$271,MATCH(totalExpenditure!$A266,gDP!$B$6:$B$271))=0,"",INDEX([2]pivotTable!AN$310:AN$615,MATCH(totalExpenditure!$A266,[2]pivotTable!$A$310:$A$615,0))/100*INDEX(gDP!BC$6:BC$271,MATCH(totalExpenditure!$A266,gDP!$B$6:$B$271)))</f>
        <v/>
      </c>
      <c r="CN266" s="77" t="str">
        <f>IF(INDEX([2]pivotTable!AO$310:AO$615,MATCH(totalExpenditure!$A266,[2]pivotTable!$A$310:$A$615,0))/100*INDEX(gDP!BD$6:BD$271,MATCH(totalExpenditure!$A266,gDP!$B$6:$B$271))=0,"",INDEX([2]pivotTable!AO$310:AO$615,MATCH(totalExpenditure!$A266,[2]pivotTable!$A$310:$A$615,0))/100*INDEX(gDP!BD$6:BD$271,MATCH(totalExpenditure!$A266,gDP!$B$6:$B$271)))</f>
        <v/>
      </c>
      <c r="CO266" s="77" t="str">
        <f>IF(INDEX([2]pivotTable!AP$310:AP$615,MATCH(totalExpenditure!$A266,[2]pivotTable!$A$310:$A$615,0))/100*INDEX(gDP!BE$6:BE$271,MATCH(totalExpenditure!$A266,gDP!$B$6:$B$271))=0,"",INDEX([2]pivotTable!AP$310:AP$615,MATCH(totalExpenditure!$A266,[2]pivotTable!$A$310:$A$615,0))/100*INDEX(gDP!BE$6:BE$271,MATCH(totalExpenditure!$A266,gDP!$B$6:$B$271)))</f>
        <v/>
      </c>
      <c r="CP266" s="77" t="str">
        <f>IF(INDEX([2]pivotTable!AQ$310:AQ$615,MATCH(totalExpenditure!$A266,[2]pivotTable!$A$310:$A$615,0))/100*INDEX(gDP!BF$6:BF$271,MATCH(totalExpenditure!$A266,gDP!$B$6:$B$271))=0,"",INDEX([2]pivotTable!AQ$310:AQ$615,MATCH(totalExpenditure!$A266,[2]pivotTable!$A$310:$A$615,0))/100*INDEX(gDP!BF$6:BF$271,MATCH(totalExpenditure!$A266,gDP!$B$6:$B$271)))</f>
        <v/>
      </c>
      <c r="CQ266" s="77" t="str">
        <f>IF(INDEX([2]pivotTable!AR$310:AR$615,MATCH(totalExpenditure!$A266,[2]pivotTable!$A$310:$A$615,0))/100*INDEX(gDP!BG$6:BG$271,MATCH(totalExpenditure!$A266,gDP!$B$6:$B$271))=0,"",INDEX([2]pivotTable!AR$310:AR$615,MATCH(totalExpenditure!$A266,[2]pivotTable!$A$310:$A$615,0))/100*INDEX(gDP!BG$6:BG$271,MATCH(totalExpenditure!$A266,gDP!$B$6:$B$271)))</f>
        <v/>
      </c>
      <c r="CR266" s="77" t="str">
        <f>IF(INDEX([2]pivotTable!AS$310:AS$615,MATCH(totalExpenditure!$A266,[2]pivotTable!$A$310:$A$615,0))/100*INDEX(gDP!BH$6:BH$271,MATCH(totalExpenditure!$A266,gDP!$B$6:$B$271))=0,"",INDEX([2]pivotTable!AS$310:AS$615,MATCH(totalExpenditure!$A266,[2]pivotTable!$A$310:$A$615,0))/100*INDEX(gDP!BH$6:BH$271,MATCH(totalExpenditure!$A266,gDP!$B$6:$B$271)))</f>
        <v/>
      </c>
      <c r="CS266" s="77">
        <f>IF(INDEX([2]pivotTable!AT$310:AT$615,MATCH(totalExpenditure!$A266,[2]pivotTable!$A$310:$A$615,0))/100*INDEX(gDP!BI$6:BI$271,MATCH(totalExpenditure!$A266,gDP!$B$6:$B$271))=0,"",INDEX([2]pivotTable!AT$310:AT$615,MATCH(totalExpenditure!$A266,[2]pivotTable!$A$310:$A$615,0))/100*INDEX(gDP!BI$6:BI$271,MATCH(totalExpenditure!$A266,gDP!$B$6:$B$271)))</f>
        <v>171744806.35274142</v>
      </c>
      <c r="CT266" s="77">
        <f>IF(INDEX([2]pivotTable!AU$310:AU$615,MATCH(totalExpenditure!$A266,[2]pivotTable!$A$310:$A$615,0))/100*INDEX(gDP!BJ$6:BJ$271,MATCH(totalExpenditure!$A266,gDP!$B$6:$B$271))=0,"",INDEX([2]pivotTable!AU$310:AU$615,MATCH(totalExpenditure!$A266,[2]pivotTable!$A$310:$A$615,0))/100*INDEX(gDP!BJ$6:BJ$271,MATCH(totalExpenditure!$A266,gDP!$B$6:$B$271)))</f>
        <v>175928735.2322509</v>
      </c>
      <c r="CU266" s="77">
        <f>IF(INDEX([2]pivotTable!AV$310:AV$615,MATCH(totalExpenditure!$A266,[2]pivotTable!$A$310:$A$615,0))/100*INDEX(gDP!BK$6:BK$271,MATCH(totalExpenditure!$A266,gDP!$B$6:$B$271))=0,"",INDEX([2]pivotTable!AV$310:AV$615,MATCH(totalExpenditure!$A266,[2]pivotTable!$A$310:$A$615,0))/100*INDEX(gDP!BK$6:BK$271,MATCH(totalExpenditure!$A266,gDP!$B$6:$B$271)))</f>
        <v>207999256.47133303</v>
      </c>
      <c r="CV266" s="77">
        <f>IF(INDEX([2]pivotTable!AW$310:AW$615,MATCH(totalExpenditure!$A266,[2]pivotTable!$A$310:$A$615,0))/100*INDEX(gDP!BL$6:BL$271,MATCH(totalExpenditure!$A266,gDP!$B$6:$B$271))=0,"",INDEX([2]pivotTable!AW$310:AW$615,MATCH(totalExpenditure!$A266,[2]pivotTable!$A$310:$A$615,0))/100*INDEX(gDP!BL$6:BL$271,MATCH(totalExpenditure!$A266,gDP!$B$6:$B$271)))</f>
        <v>174584200.46215019</v>
      </c>
      <c r="CW266" s="77">
        <f>IF(INDEX([2]pivotTable!AX$310:AX$615,MATCH(totalExpenditure!$A266,[2]pivotTable!$A$310:$A$615,0))/100*INDEX(gDP!BM$6:BM$271,MATCH(totalExpenditure!$A266,gDP!$B$6:$B$271))=0,"",INDEX([2]pivotTable!AX$310:AX$615,MATCH(totalExpenditure!$A266,[2]pivotTable!$A$310:$A$615,0))/100*INDEX(gDP!BM$6:BM$271,MATCH(totalExpenditure!$A266,gDP!$B$6:$B$271)))</f>
        <v>228427498.44724914</v>
      </c>
      <c r="CX266" s="77">
        <f>IF(INDEX([2]pivotTable!AY$310:AY$615,MATCH(totalExpenditure!$A266,[2]pivotTable!$A$310:$A$615,0))/100*INDEX(gDP!BN$6:BN$271,MATCH(totalExpenditure!$A266,gDP!$B$6:$B$271))=0,"",INDEX([2]pivotTable!AY$310:AY$615,MATCH(totalExpenditure!$A266,[2]pivotTable!$A$310:$A$615,0))/100*INDEX(gDP!BN$6:BN$271,MATCH(totalExpenditure!$A266,gDP!$B$6:$B$271)))</f>
        <v>253220560.17611083</v>
      </c>
      <c r="CY266" s="77" t="str">
        <f>IF(INDEX([2]pivotTable!AZ$310:AZ$615,MATCH(totalExpenditure!$A266,[2]pivotTable!$A$310:$A$615,0))/100*INDEX(gDP!BO$6:BO$271,MATCH(totalExpenditure!$A266,gDP!$B$6:$B$271))=0,"",INDEX([2]pivotTable!AZ$310:AZ$615,MATCH(totalExpenditure!$A266,[2]pivotTable!$A$310:$A$615,0))/100*INDEX(gDP!BO$6:BO$271,MATCH(totalExpenditure!$A266,gDP!$B$6:$B$271)))</f>
        <v/>
      </c>
      <c r="CZ266" s="77" t="str">
        <f>IF(B266="","",IF(BA266="","",B266-B266+INDEX(gDP!Q$6:Q$271,MATCH(totalExpenditure!$A266,gDP!$B$6:$B$271))))</f>
        <v/>
      </c>
      <c r="DA266" s="77" t="str">
        <f>IF(C266="","",IF(BB266="","",C266-C266+INDEX(gDP!R$6:R$271,MATCH(totalExpenditure!$A266,gDP!$B$6:$B$271))))</f>
        <v/>
      </c>
      <c r="DB266" s="77" t="str">
        <f>IF(D266="","",IF(BC266="","",D266-D266+INDEX(gDP!S$6:S$271,MATCH(totalExpenditure!$A266,gDP!$B$6:$B$271))))</f>
        <v/>
      </c>
      <c r="DC266" s="77" t="str">
        <f>IF(E266="","",IF(BD266="","",E266-E266+INDEX(gDP!T$6:T$271,MATCH(totalExpenditure!$A266,gDP!$B$6:$B$271))))</f>
        <v/>
      </c>
      <c r="DD266" s="77" t="str">
        <f>IF(F266="","",IF(BE266="","",F266-F266+INDEX(gDP!U$6:U$271,MATCH(totalExpenditure!$A266,gDP!$B$6:$B$271))))</f>
        <v/>
      </c>
      <c r="DE266" s="77" t="str">
        <f>IF(G266="","",IF(BF266="","",G266-G266+INDEX(gDP!V$6:V$271,MATCH(totalExpenditure!$A266,gDP!$B$6:$B$271))))</f>
        <v/>
      </c>
      <c r="DF266" s="77" t="str">
        <f>IF(H266="","",IF(BG266="","",H266-H266+INDEX(gDP!W$6:W$271,MATCH(totalExpenditure!$A266,gDP!$B$6:$B$271))))</f>
        <v/>
      </c>
      <c r="DG266" s="77" t="str">
        <f>IF(I266="","",IF(BH266="","",I266-I266+INDEX(gDP!X$6:X$271,MATCH(totalExpenditure!$A266,gDP!$B$6:$B$271))))</f>
        <v/>
      </c>
      <c r="DH266" s="77" t="str">
        <f>IF(J266="","",IF(BI266="","",J266-J266+INDEX(gDP!Y$6:Y$271,MATCH(totalExpenditure!$A266,gDP!$B$6:$B$271))))</f>
        <v/>
      </c>
      <c r="DI266" s="77" t="str">
        <f>IF(K266="","",IF(BJ266="","",K266-K266+INDEX(gDP!Z$6:Z$271,MATCH(totalExpenditure!$A266,gDP!$B$6:$B$271))))</f>
        <v/>
      </c>
      <c r="DJ266" s="77" t="str">
        <f>IF(L266="","",IF(BK266="","",L266-L266+INDEX(gDP!AA$6:AA$271,MATCH(totalExpenditure!$A266,gDP!$B$6:$B$271))))</f>
        <v/>
      </c>
      <c r="DK266" s="77" t="str">
        <f>IF(M266="","",IF(BL266="","",M266-M266+INDEX(gDP!AB$6:AB$271,MATCH(totalExpenditure!$A266,gDP!$B$6:$B$271))))</f>
        <v/>
      </c>
      <c r="DL266" s="77" t="str">
        <f>IF(N266="","",IF(BM266="","",N266-N266+INDEX(gDP!AC$6:AC$271,MATCH(totalExpenditure!$A266,gDP!$B$6:$B$271))))</f>
        <v/>
      </c>
      <c r="DM266" s="77" t="str">
        <f>IF(O266="","",IF(BN266="","",O266-O266+INDEX(gDP!AD$6:AD$271,MATCH(totalExpenditure!$A266,gDP!$B$6:$B$271))))</f>
        <v/>
      </c>
      <c r="DN266" s="77" t="str">
        <f>IF(P266="","",IF(BO266="","",P266-P266+INDEX(gDP!AE$6:AE$271,MATCH(totalExpenditure!$A266,gDP!$B$6:$B$271))))</f>
        <v/>
      </c>
      <c r="DO266" s="77" t="str">
        <f>IF(Q266="","",IF(BP266="","",Q266-Q266+INDEX(gDP!AF$6:AF$271,MATCH(totalExpenditure!$A266,gDP!$B$6:$B$271))))</f>
        <v/>
      </c>
      <c r="DP266" s="77" t="str">
        <f>IF(R266="","",IF(BQ266="","",R266-R266+INDEX(gDP!AG$6:AG$271,MATCH(totalExpenditure!$A266,gDP!$B$6:$B$271))))</f>
        <v/>
      </c>
      <c r="DQ266" s="77" t="str">
        <f>IF(S266="","",IF(BR266="","",S266-S266+INDEX(gDP!AH$6:AH$271,MATCH(totalExpenditure!$A266,gDP!$B$6:$B$271))))</f>
        <v/>
      </c>
      <c r="DR266" s="77" t="str">
        <f>IF(T266="","",IF(BS266="","",T266-T266+INDEX(gDP!AI$6:AI$271,MATCH(totalExpenditure!$A266,gDP!$B$6:$B$271))))</f>
        <v/>
      </c>
      <c r="DS266" s="77" t="str">
        <f>IF(U266="","",IF(BT266="","",U266-U266+INDEX(gDP!AJ$6:AJ$271,MATCH(totalExpenditure!$A266,gDP!$B$6:$B$271))))</f>
        <v/>
      </c>
      <c r="DT266" s="77" t="str">
        <f>IF(V266="","",IF(BU266="","",V266-V266+INDEX(gDP!AK$6:AK$271,MATCH(totalExpenditure!$A266,gDP!$B$6:$B$271))))</f>
        <v/>
      </c>
      <c r="DU266" s="77" t="str">
        <f>IF(W266="","",IF(BV266="","",W266-W266+INDEX(gDP!AL$6:AL$271,MATCH(totalExpenditure!$A266,gDP!$B$6:$B$271))))</f>
        <v/>
      </c>
      <c r="DV266" s="77" t="str">
        <f>IF(X266="","",IF(BW266="","",X266-X266+INDEX(gDP!AM$6:AM$271,MATCH(totalExpenditure!$A266,gDP!$B$6:$B$271))))</f>
        <v/>
      </c>
      <c r="DW266" s="77" t="str">
        <f>IF(Y266="","",IF(BX266="","",Y266-Y266+INDEX(gDP!AN$6:AN$271,MATCH(totalExpenditure!$A266,gDP!$B$6:$B$271))))</f>
        <v/>
      </c>
      <c r="DX266" s="77" t="str">
        <f>IF(Z266="","",IF(BY266="","",Z266-Z266+INDEX(gDP!AO$6:AO$271,MATCH(totalExpenditure!$A266,gDP!$B$6:$B$271))))</f>
        <v/>
      </c>
      <c r="DY266" s="77" t="str">
        <f>IF(AA266="","",IF(BZ266="","",AA266-AA266+INDEX(gDP!AP$6:AP$271,MATCH(totalExpenditure!$A266,gDP!$B$6:$B$271))))</f>
        <v/>
      </c>
      <c r="DZ266" s="77" t="str">
        <f>IF(AB266="","",IF(CA266="","",AB266-AB266+INDEX(gDP!AQ$6:AQ$271,MATCH(totalExpenditure!$A266,gDP!$B$6:$B$271))))</f>
        <v/>
      </c>
      <c r="EA266" s="77" t="str">
        <f>IF(AC266="","",IF(CB266="","",AC266-AC266+INDEX(gDP!AR$6:AR$271,MATCH(totalExpenditure!$A266,gDP!$B$6:$B$271))))</f>
        <v/>
      </c>
      <c r="EB266" s="77" t="str">
        <f>IF(AD266="","",IF(CC266="","",AD266-AD266+INDEX(gDP!AS$6:AS$271,MATCH(totalExpenditure!$A266,gDP!$B$6:$B$271))))</f>
        <v/>
      </c>
      <c r="EC266" s="77" t="str">
        <f>IF(AE266="","",IF(CD266="","",AE266-AE266+INDEX(gDP!AT$6:AT$271,MATCH(totalExpenditure!$A266,gDP!$B$6:$B$271))))</f>
        <v/>
      </c>
      <c r="ED266" s="77" t="str">
        <f>IF(AF266="","",IF(CE266="","",AF266-AF266+INDEX(gDP!AU$6:AU$271,MATCH(totalExpenditure!$A266,gDP!$B$6:$B$271))))</f>
        <v/>
      </c>
      <c r="EE266" s="77" t="str">
        <f>IF(AG266="","",IF(CF266="","",AG266-AG266+INDEX(gDP!AV$6:AV$271,MATCH(totalExpenditure!$A266,gDP!$B$6:$B$271))))</f>
        <v/>
      </c>
      <c r="EF266" s="77" t="str">
        <f>IF(AH266="","",IF(CG266="","",AH266-AH266+INDEX(gDP!AW$6:AW$271,MATCH(totalExpenditure!$A266,gDP!$B$6:$B$271))))</f>
        <v/>
      </c>
      <c r="EG266" s="77" t="str">
        <f>IF(AI266="","",IF(CH266="","",AI266-AI266+INDEX(gDP!AX$6:AX$271,MATCH(totalExpenditure!$A266,gDP!$B$6:$B$271))))</f>
        <v/>
      </c>
      <c r="EH266" s="77" t="str">
        <f>IF(AJ266="","",IF(CI266="","",AJ266-AJ266+INDEX(gDP!AY$6:AY$271,MATCH(totalExpenditure!$A266,gDP!$B$6:$B$271))))</f>
        <v/>
      </c>
      <c r="EI266" s="77" t="str">
        <f>IF(AK266="","",IF(CJ266="","",AK266-AK266+INDEX(gDP!AZ$6:AZ$271,MATCH(totalExpenditure!$A266,gDP!$B$6:$B$271))))</f>
        <v/>
      </c>
      <c r="EJ266" s="77" t="str">
        <f>IF(AL266="","",IF(CK266="","",AL266-AL266+INDEX(gDP!BA$6:BA$271,MATCH(totalExpenditure!$A266,gDP!$B$6:$B$271))))</f>
        <v/>
      </c>
      <c r="EK266" s="77" t="str">
        <f>IF(AM266="","",IF(CL266="","",AM266-AM266+INDEX(gDP!BB$6:BB$271,MATCH(totalExpenditure!$A266,gDP!$B$6:$B$271))))</f>
        <v/>
      </c>
      <c r="EL266" s="77" t="str">
        <f>IF(AN266="","",IF(CM266="","",AN266-AN266+INDEX(gDP!BC$6:BC$271,MATCH(totalExpenditure!$A266,gDP!$B$6:$B$271))))</f>
        <v/>
      </c>
      <c r="EM266" s="77" t="str">
        <f>IF(AO266="","",IF(CN266="","",AO266-AO266+INDEX(gDP!BD$6:BD$271,MATCH(totalExpenditure!$A266,gDP!$B$6:$B$271))))</f>
        <v/>
      </c>
      <c r="EN266" s="77" t="str">
        <f>IF(AP266="","",IF(CO266="","",AP266-AP266+INDEX(gDP!BE$6:BE$271,MATCH(totalExpenditure!$A266,gDP!$B$6:$B$271))))</f>
        <v/>
      </c>
      <c r="EO266" s="77" t="str">
        <f>IF(AQ266="","",IF(CP266="","",AQ266-AQ266+INDEX(gDP!BF$6:BF$271,MATCH(totalExpenditure!$A266,gDP!$B$6:$B$271))))</f>
        <v/>
      </c>
      <c r="EP266" s="77" t="str">
        <f>IF(AR266="","",IF(CQ266="","",AR266-AR266+INDEX(gDP!BG$6:BG$271,MATCH(totalExpenditure!$A266,gDP!$B$6:$B$271))))</f>
        <v/>
      </c>
      <c r="EQ266" s="77" t="str">
        <f>IF(AS266="","",IF(CR266="","",AS266-AS266+INDEX(gDP!BH$6:BH$271,MATCH(totalExpenditure!$A266,gDP!$B$6:$B$271))))</f>
        <v/>
      </c>
      <c r="ER266" s="77">
        <f>IF(AT266="","",IF(CS266="","",AT266-AT266+INDEX(gDP!BI$6:BI$271,MATCH(totalExpenditure!$A266,gDP!$B$6:$B$271))))</f>
        <v>6682677289.9899397</v>
      </c>
      <c r="ES266" s="77">
        <f>IF(AU266="","",IF(CT266="","",AU266-AU266+INDEX(gDP!BJ$6:BJ$271,MATCH(totalExpenditure!$A266,gDP!$B$6:$B$271))))</f>
        <v>7180764703.3571796</v>
      </c>
      <c r="ET266" s="77">
        <f>IF(AV266="","",IF(CU266="","",AV266-AV266+INDEX(gDP!BK$6:BK$271,MATCH(totalExpenditure!$A266,gDP!$B$6:$B$271))))</f>
        <v>7878759714.8232203</v>
      </c>
      <c r="EU266" s="77">
        <f>IF(AW266="","",IF(CV266="","",AW266-AW266+INDEX(gDP!BL$6:BL$271,MATCH(totalExpenditure!$A266,gDP!$B$6:$B$271))))</f>
        <v>7899737577.4728603</v>
      </c>
      <c r="EV266" s="77">
        <f>IF(AX266="","",IF(CW266="","",AX266-AX266+INDEX(gDP!BM$6:BM$271,MATCH(totalExpenditure!$A266,gDP!$B$6:$B$271))))</f>
        <v>7717145217.8124704</v>
      </c>
      <c r="EW266" s="77">
        <f>IF(AY266="","",IF(CX266="","",AY266-AY266+INDEX(gDP!BN$6:BN$271,MATCH(totalExpenditure!$A266,gDP!$B$6:$B$271))))</f>
        <v>9413403724.0189896</v>
      </c>
      <c r="EX266" s="77" t="str">
        <f>IF(AZ266="","",IF(CY266="","",AZ266-AZ266+INDEX(gDP!BO$6:BO$271,MATCH(totalExpenditure!$A266,gDP!$B$6:$B$271))))</f>
        <v/>
      </c>
    </row>
    <row r="267" spans="1:154" x14ac:dyDescent="0.35">
      <c r="A267" t="s">
        <v>743</v>
      </c>
      <c r="B267" s="77" t="str">
        <f>IF(INDEX([2]pivotTable!B$3:B$308,MATCH(totalExpenditure!$A267,[2]pivotTable!$A$3:$A$308,0))/100*INDEX(gDP!Q$6:Q$271,MATCH(totalExpenditure!$A267,gDP!$B$6:$B$271))=0,"",INDEX([2]pivotTable!B$3:B$308,MATCH(totalExpenditure!$A267,[2]pivotTable!$A$3:$A$308,0))/100*INDEX(gDP!Q$6:Q$271,MATCH(totalExpenditure!$A267,gDP!$B$6:$B$271)))</f>
        <v/>
      </c>
      <c r="C267" s="77" t="str">
        <f>IF(INDEX([2]pivotTable!C$3:C$308,MATCH(totalExpenditure!$A267,[2]pivotTable!$A$3:$A$308,0))/100*INDEX(gDP!R$6:R$271,MATCH(totalExpenditure!$A267,gDP!$B$6:$B$271))=0,"",INDEX([2]pivotTable!C$3:C$308,MATCH(totalExpenditure!$A267,[2]pivotTable!$A$3:$A$308,0))/100*INDEX(gDP!R$6:R$271,MATCH(totalExpenditure!$A267,gDP!$B$6:$B$271)))</f>
        <v/>
      </c>
      <c r="D267" s="77" t="str">
        <f>IF(INDEX([2]pivotTable!D$3:D$308,MATCH(totalExpenditure!$A267,[2]pivotTable!$A$3:$A$308,0))/100*INDEX(gDP!S$6:S$271,MATCH(totalExpenditure!$A267,gDP!$B$6:$B$271))=0,"",INDEX([2]pivotTable!D$3:D$308,MATCH(totalExpenditure!$A267,[2]pivotTable!$A$3:$A$308,0))/100*INDEX(gDP!S$6:S$271,MATCH(totalExpenditure!$A267,gDP!$B$6:$B$271)))</f>
        <v/>
      </c>
      <c r="E267" s="77" t="str">
        <f>IF(INDEX([2]pivotTable!E$3:E$308,MATCH(totalExpenditure!$A267,[2]pivotTable!$A$3:$A$308,0))/100*INDEX(gDP!T$6:T$271,MATCH(totalExpenditure!$A267,gDP!$B$6:$B$271))=0,"",INDEX([2]pivotTable!E$3:E$308,MATCH(totalExpenditure!$A267,[2]pivotTable!$A$3:$A$308,0))/100*INDEX(gDP!T$6:T$271,MATCH(totalExpenditure!$A267,gDP!$B$6:$B$271)))</f>
        <v/>
      </c>
      <c r="F267" s="77" t="str">
        <f>IF(INDEX([2]pivotTable!F$3:F$308,MATCH(totalExpenditure!$A267,[2]pivotTable!$A$3:$A$308,0))/100*INDEX(gDP!U$6:U$271,MATCH(totalExpenditure!$A267,gDP!$B$6:$B$271))=0,"",INDEX([2]pivotTable!F$3:F$308,MATCH(totalExpenditure!$A267,[2]pivotTable!$A$3:$A$308,0))/100*INDEX(gDP!U$6:U$271,MATCH(totalExpenditure!$A267,gDP!$B$6:$B$271)))</f>
        <v/>
      </c>
      <c r="G267" s="77" t="str">
        <f>IF(INDEX([2]pivotTable!G$3:G$308,MATCH(totalExpenditure!$A267,[2]pivotTable!$A$3:$A$308,0))/100*INDEX(gDP!V$6:V$271,MATCH(totalExpenditure!$A267,gDP!$B$6:$B$271))=0,"",INDEX([2]pivotTable!G$3:G$308,MATCH(totalExpenditure!$A267,[2]pivotTable!$A$3:$A$308,0))/100*INDEX(gDP!V$6:V$271,MATCH(totalExpenditure!$A267,gDP!$B$6:$B$271)))</f>
        <v/>
      </c>
      <c r="H267" s="77" t="str">
        <f>IF(INDEX([2]pivotTable!H$3:H$308,MATCH(totalExpenditure!$A267,[2]pivotTable!$A$3:$A$308,0))/100*INDEX(gDP!W$6:W$271,MATCH(totalExpenditure!$A267,gDP!$B$6:$B$271))=0,"",INDEX([2]pivotTable!H$3:H$308,MATCH(totalExpenditure!$A267,[2]pivotTable!$A$3:$A$308,0))/100*INDEX(gDP!W$6:W$271,MATCH(totalExpenditure!$A267,gDP!$B$6:$B$271)))</f>
        <v/>
      </c>
      <c r="I267" s="77" t="str">
        <f>IF(INDEX([2]pivotTable!I$3:I$308,MATCH(totalExpenditure!$A267,[2]pivotTable!$A$3:$A$308,0))/100*INDEX(gDP!X$6:X$271,MATCH(totalExpenditure!$A267,gDP!$B$6:$B$271))=0,"",INDEX([2]pivotTable!I$3:I$308,MATCH(totalExpenditure!$A267,[2]pivotTable!$A$3:$A$308,0))/100*INDEX(gDP!X$6:X$271,MATCH(totalExpenditure!$A267,gDP!$B$6:$B$271)))</f>
        <v/>
      </c>
      <c r="J267" s="77" t="str">
        <f>IF(INDEX([2]pivotTable!J$3:J$308,MATCH(totalExpenditure!$A267,[2]pivotTable!$A$3:$A$308,0))/100*INDEX(gDP!Y$6:Y$271,MATCH(totalExpenditure!$A267,gDP!$B$6:$B$271))=0,"",INDEX([2]pivotTable!J$3:J$308,MATCH(totalExpenditure!$A267,[2]pivotTable!$A$3:$A$308,0))/100*INDEX(gDP!Y$6:Y$271,MATCH(totalExpenditure!$A267,gDP!$B$6:$B$271)))</f>
        <v/>
      </c>
      <c r="K267" s="77" t="str">
        <f>IF(INDEX([2]pivotTable!K$3:K$308,MATCH(totalExpenditure!$A267,[2]pivotTable!$A$3:$A$308,0))/100*INDEX(gDP!Z$6:Z$271,MATCH(totalExpenditure!$A267,gDP!$B$6:$B$271))=0,"",INDEX([2]pivotTable!K$3:K$308,MATCH(totalExpenditure!$A267,[2]pivotTable!$A$3:$A$308,0))/100*INDEX(gDP!Z$6:Z$271,MATCH(totalExpenditure!$A267,gDP!$B$6:$B$271)))</f>
        <v/>
      </c>
      <c r="L267" s="77" t="str">
        <f>IF(INDEX([2]pivotTable!L$3:L$308,MATCH(totalExpenditure!$A267,[2]pivotTable!$A$3:$A$308,0))/100*INDEX(gDP!AA$6:AA$271,MATCH(totalExpenditure!$A267,gDP!$B$6:$B$271))=0,"",INDEX([2]pivotTable!L$3:L$308,MATCH(totalExpenditure!$A267,[2]pivotTable!$A$3:$A$308,0))/100*INDEX(gDP!AA$6:AA$271,MATCH(totalExpenditure!$A267,gDP!$B$6:$B$271)))</f>
        <v/>
      </c>
      <c r="M267" s="77" t="str">
        <f>IF(INDEX([2]pivotTable!M$3:M$308,MATCH(totalExpenditure!$A267,[2]pivotTable!$A$3:$A$308,0))/100*INDEX(gDP!AB$6:AB$271,MATCH(totalExpenditure!$A267,gDP!$B$6:$B$271))=0,"",INDEX([2]pivotTable!M$3:M$308,MATCH(totalExpenditure!$A267,[2]pivotTable!$A$3:$A$308,0))/100*INDEX(gDP!AB$6:AB$271,MATCH(totalExpenditure!$A267,gDP!$B$6:$B$271)))</f>
        <v/>
      </c>
      <c r="N267" s="77" t="str">
        <f>IF(INDEX([2]pivotTable!N$3:N$308,MATCH(totalExpenditure!$A267,[2]pivotTable!$A$3:$A$308,0))/100*INDEX(gDP!AC$6:AC$271,MATCH(totalExpenditure!$A267,gDP!$B$6:$B$271))=0,"",INDEX([2]pivotTable!N$3:N$308,MATCH(totalExpenditure!$A267,[2]pivotTable!$A$3:$A$308,0))/100*INDEX(gDP!AC$6:AC$271,MATCH(totalExpenditure!$A267,gDP!$B$6:$B$271)))</f>
        <v/>
      </c>
      <c r="O267" s="77" t="str">
        <f>IF(INDEX([2]pivotTable!O$3:O$308,MATCH(totalExpenditure!$A267,[2]pivotTable!$A$3:$A$308,0))/100*INDEX(gDP!AD$6:AD$271,MATCH(totalExpenditure!$A267,gDP!$B$6:$B$271))=0,"",INDEX([2]pivotTable!O$3:O$308,MATCH(totalExpenditure!$A267,[2]pivotTable!$A$3:$A$308,0))/100*INDEX(gDP!AD$6:AD$271,MATCH(totalExpenditure!$A267,gDP!$B$6:$B$271)))</f>
        <v/>
      </c>
      <c r="P267" s="77" t="str">
        <f>IF(INDEX([2]pivotTable!P$3:P$308,MATCH(totalExpenditure!$A267,[2]pivotTable!$A$3:$A$308,0))/100*INDEX(gDP!AE$6:AE$271,MATCH(totalExpenditure!$A267,gDP!$B$6:$B$271))=0,"",INDEX([2]pivotTable!P$3:P$308,MATCH(totalExpenditure!$A267,[2]pivotTable!$A$3:$A$308,0))/100*INDEX(gDP!AE$6:AE$271,MATCH(totalExpenditure!$A267,gDP!$B$6:$B$271)))</f>
        <v/>
      </c>
      <c r="Q267" s="77" t="str">
        <f>IF(INDEX([2]pivotTable!Q$3:Q$308,MATCH(totalExpenditure!$A267,[2]pivotTable!$A$3:$A$308,0))/100*INDEX(gDP!AF$6:AF$271,MATCH(totalExpenditure!$A267,gDP!$B$6:$B$271))=0,"",INDEX([2]pivotTable!Q$3:Q$308,MATCH(totalExpenditure!$A267,[2]pivotTable!$A$3:$A$308,0))/100*INDEX(gDP!AF$6:AF$271,MATCH(totalExpenditure!$A267,gDP!$B$6:$B$271)))</f>
        <v/>
      </c>
      <c r="R267" s="77" t="str">
        <f>IF(INDEX([2]pivotTable!R$3:R$308,MATCH(totalExpenditure!$A267,[2]pivotTable!$A$3:$A$308,0))/100*INDEX(gDP!AG$6:AG$271,MATCH(totalExpenditure!$A267,gDP!$B$6:$B$271))=0,"",INDEX([2]pivotTable!R$3:R$308,MATCH(totalExpenditure!$A267,[2]pivotTable!$A$3:$A$308,0))/100*INDEX(gDP!AG$6:AG$271,MATCH(totalExpenditure!$A267,gDP!$B$6:$B$271)))</f>
        <v/>
      </c>
      <c r="S267" s="77" t="str">
        <f>IF(INDEX([2]pivotTable!S$3:S$308,MATCH(totalExpenditure!$A267,[2]pivotTable!$A$3:$A$308,0))/100*INDEX(gDP!AH$6:AH$271,MATCH(totalExpenditure!$A267,gDP!$B$6:$B$271))=0,"",INDEX([2]pivotTable!S$3:S$308,MATCH(totalExpenditure!$A267,[2]pivotTable!$A$3:$A$308,0))/100*INDEX(gDP!AH$6:AH$271,MATCH(totalExpenditure!$A267,gDP!$B$6:$B$271)))</f>
        <v/>
      </c>
      <c r="T267" s="77">
        <f>IF(INDEX([2]pivotTable!T$3:T$308,MATCH(totalExpenditure!$A267,[2]pivotTable!$A$3:$A$308,0))/100*INDEX(gDP!AI$6:AI$271,MATCH(totalExpenditure!$A267,gDP!$B$6:$B$271))=0,"",INDEX([2]pivotTable!T$3:T$308,MATCH(totalExpenditure!$A267,[2]pivotTable!$A$3:$A$308,0))/100*INDEX(gDP!AI$6:AI$271,MATCH(totalExpenditure!$A267,gDP!$B$6:$B$271)))</f>
        <v>887596274.14117455</v>
      </c>
      <c r="U267" s="77">
        <f>IF(INDEX([2]pivotTable!U$3:U$308,MATCH(totalExpenditure!$A267,[2]pivotTable!$A$3:$A$308,0))/100*INDEX(gDP!AJ$6:AJ$271,MATCH(totalExpenditure!$A267,gDP!$B$6:$B$271))=0,"",INDEX([2]pivotTable!U$3:U$308,MATCH(totalExpenditure!$A267,[2]pivotTable!$A$3:$A$308,0))/100*INDEX(gDP!AJ$6:AJ$271,MATCH(totalExpenditure!$A267,gDP!$B$6:$B$271)))</f>
        <v>1101374954.204829</v>
      </c>
      <c r="V267" s="77">
        <f>IF(INDEX([2]pivotTable!V$3:V$308,MATCH(totalExpenditure!$A267,[2]pivotTable!$A$3:$A$308,0))/100*INDEX(gDP!AK$6:AK$271,MATCH(totalExpenditure!$A267,gDP!$B$6:$B$271))=0,"",INDEX([2]pivotTable!V$3:V$308,MATCH(totalExpenditure!$A267,[2]pivotTable!$A$3:$A$308,0))/100*INDEX(gDP!AK$6:AK$271,MATCH(totalExpenditure!$A267,gDP!$B$6:$B$271)))</f>
        <v>1399034704.4129896</v>
      </c>
      <c r="W267" s="77">
        <f>IF(INDEX([2]pivotTable!W$3:W$308,MATCH(totalExpenditure!$A267,[2]pivotTable!$A$3:$A$308,0))/100*INDEX(gDP!AL$6:AL$271,MATCH(totalExpenditure!$A267,gDP!$B$6:$B$271))=0,"",INDEX([2]pivotTable!W$3:W$308,MATCH(totalExpenditure!$A267,[2]pivotTable!$A$3:$A$308,0))/100*INDEX(gDP!AL$6:AL$271,MATCH(totalExpenditure!$A267,gDP!$B$6:$B$271)))</f>
        <v>1645475961.698585</v>
      </c>
      <c r="X267" s="77">
        <f>IF(INDEX([2]pivotTable!X$3:X$308,MATCH(totalExpenditure!$A267,[2]pivotTable!$A$3:$A$308,0))/100*INDEX(gDP!AM$6:AM$271,MATCH(totalExpenditure!$A267,gDP!$B$6:$B$271))=0,"",INDEX([2]pivotTable!X$3:X$308,MATCH(totalExpenditure!$A267,[2]pivotTable!$A$3:$A$308,0))/100*INDEX(gDP!AM$6:AM$271,MATCH(totalExpenditure!$A267,gDP!$B$6:$B$271)))</f>
        <v>2521753538.7177358</v>
      </c>
      <c r="Y267" s="77">
        <f>IF(INDEX([2]pivotTable!Y$3:Y$308,MATCH(totalExpenditure!$A267,[2]pivotTable!$A$3:$A$308,0))/100*INDEX(gDP!AN$6:AN$271,MATCH(totalExpenditure!$A267,gDP!$B$6:$B$271))=0,"",INDEX([2]pivotTable!Y$3:Y$308,MATCH(totalExpenditure!$A267,[2]pivotTable!$A$3:$A$308,0))/100*INDEX(gDP!AN$6:AN$271,MATCH(totalExpenditure!$A267,gDP!$B$6:$B$271)))</f>
        <v>886786755.55555248</v>
      </c>
      <c r="Z267" s="77">
        <f>IF(INDEX([2]pivotTable!Z$3:Z$308,MATCH(totalExpenditure!$A267,[2]pivotTable!$A$3:$A$308,0))/100*INDEX(gDP!AO$6:AO$271,MATCH(totalExpenditure!$A267,gDP!$B$6:$B$271))=0,"",INDEX([2]pivotTable!Z$3:Z$308,MATCH(totalExpenditure!$A267,[2]pivotTable!$A$3:$A$308,0))/100*INDEX(gDP!AO$6:AO$271,MATCH(totalExpenditure!$A267,gDP!$B$6:$B$271)))</f>
        <v>393667515.10904807</v>
      </c>
      <c r="AA267" s="77">
        <f>IF(INDEX([2]pivotTable!AA$3:AA$308,MATCH(totalExpenditure!$A267,[2]pivotTable!$A$3:$A$308,0))/100*INDEX(gDP!AP$6:AP$271,MATCH(totalExpenditure!$A267,gDP!$B$6:$B$271))=0,"",INDEX([2]pivotTable!AA$3:AA$308,MATCH(totalExpenditure!$A267,[2]pivotTable!$A$3:$A$308,0))/100*INDEX(gDP!AP$6:AP$271,MATCH(totalExpenditure!$A267,gDP!$B$6:$B$271)))</f>
        <v>426025998.45320958</v>
      </c>
      <c r="AB267" s="77">
        <f>IF(INDEX([2]pivotTable!AB$3:AB$308,MATCH(totalExpenditure!$A267,[2]pivotTable!$A$3:$A$308,0))/100*INDEX(gDP!AQ$6:AQ$271,MATCH(totalExpenditure!$A267,gDP!$B$6:$B$271))=0,"",INDEX([2]pivotTable!AB$3:AB$308,MATCH(totalExpenditure!$A267,[2]pivotTable!$A$3:$A$308,0))/100*INDEX(gDP!AQ$6:AQ$271,MATCH(totalExpenditure!$A267,gDP!$B$6:$B$271)))</f>
        <v>396400407.98484617</v>
      </c>
      <c r="AC267" s="77">
        <f>IF(INDEX([2]pivotTable!AC$3:AC$308,MATCH(totalExpenditure!$A267,[2]pivotTable!$A$3:$A$308,0))/100*INDEX(gDP!AR$6:AR$271,MATCH(totalExpenditure!$A267,gDP!$B$6:$B$271))=0,"",INDEX([2]pivotTable!AC$3:AC$308,MATCH(totalExpenditure!$A267,[2]pivotTable!$A$3:$A$308,0))/100*INDEX(gDP!AR$6:AR$271,MATCH(totalExpenditure!$A267,gDP!$B$6:$B$271)))</f>
        <v>374326939.49826062</v>
      </c>
      <c r="AD267" s="77" t="str">
        <f>IF(INDEX([2]pivotTable!AD$3:AD$308,MATCH(totalExpenditure!$A267,[2]pivotTable!$A$3:$A$308,0))/100*INDEX(gDP!AS$6:AS$271,MATCH(totalExpenditure!$A267,gDP!$B$6:$B$271))=0,"",INDEX([2]pivotTable!AD$3:AD$308,MATCH(totalExpenditure!$A267,[2]pivotTable!$A$3:$A$308,0))/100*INDEX(gDP!AS$6:AS$271,MATCH(totalExpenditure!$A267,gDP!$B$6:$B$271)))</f>
        <v/>
      </c>
      <c r="AE267" s="77" t="str">
        <f>IF(INDEX([2]pivotTable!AE$3:AE$308,MATCH(totalExpenditure!$A267,[2]pivotTable!$A$3:$A$308,0))/100*INDEX(gDP!AT$6:AT$271,MATCH(totalExpenditure!$A267,gDP!$B$6:$B$271))=0,"",INDEX([2]pivotTable!AE$3:AE$308,MATCH(totalExpenditure!$A267,[2]pivotTable!$A$3:$A$308,0))/100*INDEX(gDP!AT$6:AT$271,MATCH(totalExpenditure!$A267,gDP!$B$6:$B$271)))</f>
        <v/>
      </c>
      <c r="AF267" s="77">
        <f>IF(INDEX([2]pivotTable!AF$3:AF$308,MATCH(totalExpenditure!$A267,[2]pivotTable!$A$3:$A$308,0))/100*INDEX(gDP!AU$6:AU$271,MATCH(totalExpenditure!$A267,gDP!$B$6:$B$271))=0,"",INDEX([2]pivotTable!AF$3:AF$308,MATCH(totalExpenditure!$A267,[2]pivotTable!$A$3:$A$308,0))/100*INDEX(gDP!AU$6:AU$271,MATCH(totalExpenditure!$A267,gDP!$B$6:$B$271)))</f>
        <v>732499990.03544831</v>
      </c>
      <c r="AG267" s="77">
        <f>IF(INDEX([2]pivotTable!AG$3:AG$308,MATCH(totalExpenditure!$A267,[2]pivotTable!$A$3:$A$308,0))/100*INDEX(gDP!AV$6:AV$271,MATCH(totalExpenditure!$A267,gDP!$B$6:$B$271))=0,"",INDEX([2]pivotTable!AG$3:AG$308,MATCH(totalExpenditure!$A267,[2]pivotTable!$A$3:$A$308,0))/100*INDEX(gDP!AV$6:AV$271,MATCH(totalExpenditure!$A267,gDP!$B$6:$B$271)))</f>
        <v>749051077.30637372</v>
      </c>
      <c r="AH267" s="77">
        <f>IF(INDEX([2]pivotTable!AH$3:AH$308,MATCH(totalExpenditure!$A267,[2]pivotTable!$A$3:$A$308,0))/100*INDEX(gDP!AW$6:AW$271,MATCH(totalExpenditure!$A267,gDP!$B$6:$B$271))=0,"",INDEX([2]pivotTable!AH$3:AH$308,MATCH(totalExpenditure!$A267,[2]pivotTable!$A$3:$A$308,0))/100*INDEX(gDP!AW$6:AW$271,MATCH(totalExpenditure!$A267,gDP!$B$6:$B$271)))</f>
        <v>734984621.68829691</v>
      </c>
      <c r="AI267" s="77">
        <f>IF(INDEX([2]pivotTable!AI$3:AI$308,MATCH(totalExpenditure!$A267,[2]pivotTable!$A$3:$A$308,0))/100*INDEX(gDP!AX$6:AX$271,MATCH(totalExpenditure!$A267,gDP!$B$6:$B$271))=0,"",INDEX([2]pivotTable!AI$3:AI$308,MATCH(totalExpenditure!$A267,[2]pivotTable!$A$3:$A$308,0))/100*INDEX(gDP!AX$6:AX$271,MATCH(totalExpenditure!$A267,gDP!$B$6:$B$271)))</f>
        <v>814827299.12709463</v>
      </c>
      <c r="AJ267" s="77">
        <f>IF(INDEX([2]pivotTable!AJ$3:AJ$308,MATCH(totalExpenditure!$A267,[2]pivotTable!$A$3:$A$308,0))/100*INDEX(gDP!AY$6:AY$271,MATCH(totalExpenditure!$A267,gDP!$B$6:$B$271))=0,"",INDEX([2]pivotTable!AJ$3:AJ$308,MATCH(totalExpenditure!$A267,[2]pivotTable!$A$3:$A$308,0))/100*INDEX(gDP!AY$6:AY$271,MATCH(totalExpenditure!$A267,gDP!$B$6:$B$271)))</f>
        <v>1071348657.3860197</v>
      </c>
      <c r="AK267" s="77">
        <f>IF(INDEX([2]pivotTable!AK$3:AK$308,MATCH(totalExpenditure!$A267,[2]pivotTable!$A$3:$A$308,0))/100*INDEX(gDP!AZ$6:AZ$271,MATCH(totalExpenditure!$A267,gDP!$B$6:$B$271))=0,"",INDEX([2]pivotTable!AK$3:AK$308,MATCH(totalExpenditure!$A267,[2]pivotTable!$A$3:$A$308,0))/100*INDEX(gDP!AZ$6:AZ$271,MATCH(totalExpenditure!$A267,gDP!$B$6:$B$271)))</f>
        <v>1370478465.0701058</v>
      </c>
      <c r="AL267" s="77">
        <f>IF(INDEX([2]pivotTable!AL$3:AL$308,MATCH(totalExpenditure!$A267,[2]pivotTable!$A$3:$A$308,0))/100*INDEX(gDP!BA$6:BA$271,MATCH(totalExpenditure!$A267,gDP!$B$6:$B$271))=0,"",INDEX([2]pivotTable!AL$3:AL$308,MATCH(totalExpenditure!$A267,[2]pivotTable!$A$3:$A$308,0))/100*INDEX(gDP!BA$6:BA$271,MATCH(totalExpenditure!$A267,gDP!$B$6:$B$271)))</f>
        <v>1488170326.1430264</v>
      </c>
      <c r="AM267" s="77">
        <f>IF(INDEX([2]pivotTable!AM$3:AM$308,MATCH(totalExpenditure!$A267,[2]pivotTable!$A$3:$A$308,0))/100*INDEX(gDP!BB$6:BB$271,MATCH(totalExpenditure!$A267,gDP!$B$6:$B$271))=0,"",INDEX([2]pivotTable!AM$3:AM$308,MATCH(totalExpenditure!$A267,[2]pivotTable!$A$3:$A$308,0))/100*INDEX(gDP!BB$6:BB$271,MATCH(totalExpenditure!$A267,gDP!$B$6:$B$271)))</f>
        <v>1419860719.0094988</v>
      </c>
      <c r="AN267" s="77">
        <f>IF(INDEX([2]pivotTable!AN$3:AN$308,MATCH(totalExpenditure!$A267,[2]pivotTable!$A$3:$A$308,0))/100*INDEX(gDP!BC$6:BC$271,MATCH(totalExpenditure!$A267,gDP!$B$6:$B$271))=0,"",INDEX([2]pivotTable!AN$3:AN$308,MATCH(totalExpenditure!$A267,[2]pivotTable!$A$3:$A$308,0))/100*INDEX(gDP!BC$6:BC$271,MATCH(totalExpenditure!$A267,gDP!$B$6:$B$271)))</f>
        <v>1446435878.1547427</v>
      </c>
      <c r="AO267" s="77">
        <f>IF(INDEX([2]pivotTable!AO$3:AO$308,MATCH(totalExpenditure!$A267,[2]pivotTable!$A$3:$A$308,0))/100*INDEX(gDP!BD$6:BD$271,MATCH(totalExpenditure!$A267,gDP!$B$6:$B$271))=0,"",INDEX([2]pivotTable!AO$3:AO$308,MATCH(totalExpenditure!$A267,[2]pivotTable!$A$3:$A$308,0))/100*INDEX(gDP!BD$6:BD$271,MATCH(totalExpenditure!$A267,gDP!$B$6:$B$271)))</f>
        <v>1174878401.8342369</v>
      </c>
      <c r="AP267" s="77">
        <f>IF(INDEX([2]pivotTable!AP$3:AP$308,MATCH(totalExpenditure!$A267,[2]pivotTable!$A$3:$A$308,0))/100*INDEX(gDP!BE$6:BE$271,MATCH(totalExpenditure!$A267,gDP!$B$6:$B$271))=0,"",INDEX([2]pivotTable!AP$3:AP$308,MATCH(totalExpenditure!$A267,[2]pivotTable!$A$3:$A$308,0))/100*INDEX(gDP!BE$6:BE$271,MATCH(totalExpenditure!$A267,gDP!$B$6:$B$271)))</f>
        <v>1440834196.5103781</v>
      </c>
      <c r="AQ267" s="77" t="str">
        <f>IF(INDEX([2]pivotTable!AQ$3:AQ$308,MATCH(totalExpenditure!$A267,[2]pivotTable!$A$3:$A$308,0))/100*INDEX(gDP!BF$6:BF$271,MATCH(totalExpenditure!$A267,gDP!$B$6:$B$271))=0,"",INDEX([2]pivotTable!AQ$3:AQ$308,MATCH(totalExpenditure!$A267,[2]pivotTable!$A$3:$A$308,0))/100*INDEX(gDP!BF$6:BF$271,MATCH(totalExpenditure!$A267,gDP!$B$6:$B$271)))</f>
        <v/>
      </c>
      <c r="AR267" s="77" t="str">
        <f>IF(INDEX([2]pivotTable!AR$3:AR$308,MATCH(totalExpenditure!$A267,[2]pivotTable!$A$3:$A$308,0))/100*INDEX(gDP!BG$6:BG$271,MATCH(totalExpenditure!$A267,gDP!$B$6:$B$271))=0,"",INDEX([2]pivotTable!AR$3:AR$308,MATCH(totalExpenditure!$A267,[2]pivotTable!$A$3:$A$308,0))/100*INDEX(gDP!BG$6:BG$271,MATCH(totalExpenditure!$A267,gDP!$B$6:$B$271)))</f>
        <v/>
      </c>
      <c r="AS267" s="77" t="str">
        <f>IF(INDEX([2]pivotTable!AS$3:AS$308,MATCH(totalExpenditure!$A267,[2]pivotTable!$A$3:$A$308,0))/100*INDEX(gDP!BH$6:BH$271,MATCH(totalExpenditure!$A267,gDP!$B$6:$B$271))=0,"",INDEX([2]pivotTable!AS$3:AS$308,MATCH(totalExpenditure!$A267,[2]pivotTable!$A$3:$A$308,0))/100*INDEX(gDP!BH$6:BH$271,MATCH(totalExpenditure!$A267,gDP!$B$6:$B$271)))</f>
        <v/>
      </c>
      <c r="AT267" s="77" t="str">
        <f>IF(INDEX([2]pivotTable!AT$3:AT$308,MATCH(totalExpenditure!$A267,[2]pivotTable!$A$3:$A$308,0))/100*INDEX(gDP!BI$6:BI$271,MATCH(totalExpenditure!$A267,gDP!$B$6:$B$271))=0,"",INDEX([2]pivotTable!AT$3:AT$308,MATCH(totalExpenditure!$A267,[2]pivotTable!$A$3:$A$308,0))/100*INDEX(gDP!BI$6:BI$271,MATCH(totalExpenditure!$A267,gDP!$B$6:$B$271)))</f>
        <v/>
      </c>
      <c r="AU267" s="77" t="str">
        <f>IF(INDEX([2]pivotTable!AU$3:AU$308,MATCH(totalExpenditure!$A267,[2]pivotTable!$A$3:$A$308,0))/100*INDEX(gDP!BJ$6:BJ$271,MATCH(totalExpenditure!$A267,gDP!$B$6:$B$271))=0,"",INDEX([2]pivotTable!AU$3:AU$308,MATCH(totalExpenditure!$A267,[2]pivotTable!$A$3:$A$308,0))/100*INDEX(gDP!BJ$6:BJ$271,MATCH(totalExpenditure!$A267,gDP!$B$6:$B$271)))</f>
        <v/>
      </c>
      <c r="AV267" s="77" t="str">
        <f>IF(INDEX([2]pivotTable!AV$3:AV$308,MATCH(totalExpenditure!$A267,[2]pivotTable!$A$3:$A$308,0))/100*INDEX(gDP!BK$6:BK$271,MATCH(totalExpenditure!$A267,gDP!$B$6:$B$271))=0,"",INDEX([2]pivotTable!AV$3:AV$308,MATCH(totalExpenditure!$A267,[2]pivotTable!$A$3:$A$308,0))/100*INDEX(gDP!BK$6:BK$271,MATCH(totalExpenditure!$A267,gDP!$B$6:$B$271)))</f>
        <v/>
      </c>
      <c r="AW267" s="77" t="str">
        <f>IF(INDEX([2]pivotTable!AW$3:AW$308,MATCH(totalExpenditure!$A267,[2]pivotTable!$A$3:$A$308,0))/100*INDEX(gDP!BL$6:BL$271,MATCH(totalExpenditure!$A267,gDP!$B$6:$B$271))=0,"",INDEX([2]pivotTable!AW$3:AW$308,MATCH(totalExpenditure!$A267,[2]pivotTable!$A$3:$A$308,0))/100*INDEX(gDP!BL$6:BL$271,MATCH(totalExpenditure!$A267,gDP!$B$6:$B$271)))</f>
        <v/>
      </c>
      <c r="AX267" s="77" t="str">
        <f>IF(INDEX([2]pivotTable!AX$3:AX$308,MATCH(totalExpenditure!$A267,[2]pivotTable!$A$3:$A$308,0))/100*INDEX(gDP!BM$6:BM$271,MATCH(totalExpenditure!$A267,gDP!$B$6:$B$271))=0,"",INDEX([2]pivotTable!AX$3:AX$308,MATCH(totalExpenditure!$A267,[2]pivotTable!$A$3:$A$308,0))/100*INDEX(gDP!BM$6:BM$271,MATCH(totalExpenditure!$A267,gDP!$B$6:$B$271)))</f>
        <v/>
      </c>
      <c r="AY267" s="77" t="str">
        <f>IF(INDEX([2]pivotTable!AY$3:AY$308,MATCH(totalExpenditure!$A267,[2]pivotTable!$A$3:$A$308,0))/100*INDEX(gDP!BN$6:BN$271,MATCH(totalExpenditure!$A267,gDP!$B$6:$B$271))=0,"",INDEX([2]pivotTable!AY$3:AY$308,MATCH(totalExpenditure!$A267,[2]pivotTable!$A$3:$A$308,0))/100*INDEX(gDP!BN$6:BN$271,MATCH(totalExpenditure!$A267,gDP!$B$6:$B$271)))</f>
        <v/>
      </c>
      <c r="AZ267" s="77" t="str">
        <f>IF(INDEX([2]pivotTable!AZ$3:AZ$308,MATCH(totalExpenditure!$A267,[2]pivotTable!$A$3:$A$308,0))/100*INDEX(gDP!BO$6:BO$271,MATCH(totalExpenditure!$A267,gDP!$B$6:$B$271))=0,"",INDEX([2]pivotTable!AZ$3:AZ$308,MATCH(totalExpenditure!$A267,[2]pivotTable!$A$3:$A$308,0))/100*INDEX(gDP!BO$6:BO$271,MATCH(totalExpenditure!$A267,gDP!$B$6:$B$271)))</f>
        <v/>
      </c>
      <c r="BA267" s="77" t="str">
        <f>IF(INDEX([2]pivotTable!B$310:B$615,MATCH(totalExpenditure!$A267,[2]pivotTable!$A$310:$A$615,0))/100*INDEX(gDP!Q$6:Q$271,MATCH(totalExpenditure!$A267,gDP!$B$6:$B$271))=0,"",INDEX([2]pivotTable!B$310:B$615,MATCH(totalExpenditure!$A267,[2]pivotTable!$A$310:$A$615,0))/100*INDEX(gDP!Q$6:Q$271,MATCH(totalExpenditure!$A267,gDP!$B$6:$B$271)))</f>
        <v/>
      </c>
      <c r="BB267" s="77" t="str">
        <f>IF(INDEX([2]pivotTable!C$310:C$615,MATCH(totalExpenditure!$A267,[2]pivotTable!$A$310:$A$615,0))/100*INDEX(gDP!R$6:R$271,MATCH(totalExpenditure!$A267,gDP!$B$6:$B$271))=0,"",INDEX([2]pivotTable!C$310:C$615,MATCH(totalExpenditure!$A267,[2]pivotTable!$A$310:$A$615,0))/100*INDEX(gDP!R$6:R$271,MATCH(totalExpenditure!$A267,gDP!$B$6:$B$271)))</f>
        <v/>
      </c>
      <c r="BC267" s="77" t="str">
        <f>IF(INDEX([2]pivotTable!D$310:D$615,MATCH(totalExpenditure!$A267,[2]pivotTable!$A$310:$A$615,0))/100*INDEX(gDP!S$6:S$271,MATCH(totalExpenditure!$A267,gDP!$B$6:$B$271))=0,"",INDEX([2]pivotTable!D$310:D$615,MATCH(totalExpenditure!$A267,[2]pivotTable!$A$310:$A$615,0))/100*INDEX(gDP!S$6:S$271,MATCH(totalExpenditure!$A267,gDP!$B$6:$B$271)))</f>
        <v/>
      </c>
      <c r="BD267" s="77" t="str">
        <f>IF(INDEX([2]pivotTable!E$310:E$615,MATCH(totalExpenditure!$A267,[2]pivotTable!$A$310:$A$615,0))/100*INDEX(gDP!T$6:T$271,MATCH(totalExpenditure!$A267,gDP!$B$6:$B$271))=0,"",INDEX([2]pivotTable!E$310:E$615,MATCH(totalExpenditure!$A267,[2]pivotTable!$A$310:$A$615,0))/100*INDEX(gDP!T$6:T$271,MATCH(totalExpenditure!$A267,gDP!$B$6:$B$271)))</f>
        <v/>
      </c>
      <c r="BE267" s="77" t="str">
        <f>IF(INDEX([2]pivotTable!F$310:F$615,MATCH(totalExpenditure!$A267,[2]pivotTable!$A$310:$A$615,0))/100*INDEX(gDP!U$6:U$271,MATCH(totalExpenditure!$A267,gDP!$B$6:$B$271))=0,"",INDEX([2]pivotTable!F$310:F$615,MATCH(totalExpenditure!$A267,[2]pivotTable!$A$310:$A$615,0))/100*INDEX(gDP!U$6:U$271,MATCH(totalExpenditure!$A267,gDP!$B$6:$B$271)))</f>
        <v/>
      </c>
      <c r="BF267" s="77" t="str">
        <f>IF(INDEX([2]pivotTable!G$310:G$615,MATCH(totalExpenditure!$A267,[2]pivotTable!$A$310:$A$615,0))/100*INDEX(gDP!V$6:V$271,MATCH(totalExpenditure!$A267,gDP!$B$6:$B$271))=0,"",INDEX([2]pivotTable!G$310:G$615,MATCH(totalExpenditure!$A267,[2]pivotTable!$A$310:$A$615,0))/100*INDEX(gDP!V$6:V$271,MATCH(totalExpenditure!$A267,gDP!$B$6:$B$271)))</f>
        <v/>
      </c>
      <c r="BG267" s="77" t="str">
        <f>IF(INDEX([2]pivotTable!H$310:H$615,MATCH(totalExpenditure!$A267,[2]pivotTable!$A$310:$A$615,0))/100*INDEX(gDP!W$6:W$271,MATCH(totalExpenditure!$A267,gDP!$B$6:$B$271))=0,"",INDEX([2]pivotTable!H$310:H$615,MATCH(totalExpenditure!$A267,[2]pivotTable!$A$310:$A$615,0))/100*INDEX(gDP!W$6:W$271,MATCH(totalExpenditure!$A267,gDP!$B$6:$B$271)))</f>
        <v/>
      </c>
      <c r="BH267" s="77" t="str">
        <f>IF(INDEX([2]pivotTable!I$310:I$615,MATCH(totalExpenditure!$A267,[2]pivotTable!$A$310:$A$615,0))/100*INDEX(gDP!X$6:X$271,MATCH(totalExpenditure!$A267,gDP!$B$6:$B$271))=0,"",INDEX([2]pivotTable!I$310:I$615,MATCH(totalExpenditure!$A267,[2]pivotTable!$A$310:$A$615,0))/100*INDEX(gDP!X$6:X$271,MATCH(totalExpenditure!$A267,gDP!$B$6:$B$271)))</f>
        <v/>
      </c>
      <c r="BI267" s="77" t="str">
        <f>IF(INDEX([2]pivotTable!J$310:J$615,MATCH(totalExpenditure!$A267,[2]pivotTable!$A$310:$A$615,0))/100*INDEX(gDP!Y$6:Y$271,MATCH(totalExpenditure!$A267,gDP!$B$6:$B$271))=0,"",INDEX([2]pivotTable!J$310:J$615,MATCH(totalExpenditure!$A267,[2]pivotTable!$A$310:$A$615,0))/100*INDEX(gDP!Y$6:Y$271,MATCH(totalExpenditure!$A267,gDP!$B$6:$B$271)))</f>
        <v/>
      </c>
      <c r="BJ267" s="77" t="str">
        <f>IF(INDEX([2]pivotTable!K$310:K$615,MATCH(totalExpenditure!$A267,[2]pivotTable!$A$310:$A$615,0))/100*INDEX(gDP!Z$6:Z$271,MATCH(totalExpenditure!$A267,gDP!$B$6:$B$271))=0,"",INDEX([2]pivotTable!K$310:K$615,MATCH(totalExpenditure!$A267,[2]pivotTable!$A$310:$A$615,0))/100*INDEX(gDP!Z$6:Z$271,MATCH(totalExpenditure!$A267,gDP!$B$6:$B$271)))</f>
        <v/>
      </c>
      <c r="BK267" s="77" t="str">
        <f>IF(INDEX([2]pivotTable!L$310:L$615,MATCH(totalExpenditure!$A267,[2]pivotTable!$A$310:$A$615,0))/100*INDEX(gDP!AA$6:AA$271,MATCH(totalExpenditure!$A267,gDP!$B$6:$B$271))=0,"",INDEX([2]pivotTable!L$310:L$615,MATCH(totalExpenditure!$A267,[2]pivotTable!$A$310:$A$615,0))/100*INDEX(gDP!AA$6:AA$271,MATCH(totalExpenditure!$A267,gDP!$B$6:$B$271)))</f>
        <v/>
      </c>
      <c r="BL267" s="77" t="str">
        <f>IF(INDEX([2]pivotTable!M$310:M$615,MATCH(totalExpenditure!$A267,[2]pivotTable!$A$310:$A$615,0))/100*INDEX(gDP!AB$6:AB$271,MATCH(totalExpenditure!$A267,gDP!$B$6:$B$271))=0,"",INDEX([2]pivotTable!M$310:M$615,MATCH(totalExpenditure!$A267,[2]pivotTable!$A$310:$A$615,0))/100*INDEX(gDP!AB$6:AB$271,MATCH(totalExpenditure!$A267,gDP!$B$6:$B$271)))</f>
        <v/>
      </c>
      <c r="BM267" s="77" t="str">
        <f>IF(INDEX([2]pivotTable!N$310:N$615,MATCH(totalExpenditure!$A267,[2]pivotTable!$A$310:$A$615,0))/100*INDEX(gDP!AC$6:AC$271,MATCH(totalExpenditure!$A267,gDP!$B$6:$B$271))=0,"",INDEX([2]pivotTable!N$310:N$615,MATCH(totalExpenditure!$A267,[2]pivotTable!$A$310:$A$615,0))/100*INDEX(gDP!AC$6:AC$271,MATCH(totalExpenditure!$A267,gDP!$B$6:$B$271)))</f>
        <v/>
      </c>
      <c r="BN267" s="77" t="str">
        <f>IF(INDEX([2]pivotTable!O$310:O$615,MATCH(totalExpenditure!$A267,[2]pivotTable!$A$310:$A$615,0))/100*INDEX(gDP!AD$6:AD$271,MATCH(totalExpenditure!$A267,gDP!$B$6:$B$271))=0,"",INDEX([2]pivotTable!O$310:O$615,MATCH(totalExpenditure!$A267,[2]pivotTable!$A$310:$A$615,0))/100*INDEX(gDP!AD$6:AD$271,MATCH(totalExpenditure!$A267,gDP!$B$6:$B$271)))</f>
        <v/>
      </c>
      <c r="BO267" s="77" t="str">
        <f>IF(INDEX([2]pivotTable!P$310:P$615,MATCH(totalExpenditure!$A267,[2]pivotTable!$A$310:$A$615,0))/100*INDEX(gDP!AE$6:AE$271,MATCH(totalExpenditure!$A267,gDP!$B$6:$B$271))=0,"",INDEX([2]pivotTable!P$310:P$615,MATCH(totalExpenditure!$A267,[2]pivotTable!$A$310:$A$615,0))/100*INDEX(gDP!AE$6:AE$271,MATCH(totalExpenditure!$A267,gDP!$B$6:$B$271)))</f>
        <v/>
      </c>
      <c r="BP267" s="77" t="str">
        <f>IF(INDEX([2]pivotTable!Q$310:Q$615,MATCH(totalExpenditure!$A267,[2]pivotTable!$A$310:$A$615,0))/100*INDEX(gDP!AF$6:AF$271,MATCH(totalExpenditure!$A267,gDP!$B$6:$B$271))=0,"",INDEX([2]pivotTable!Q$310:Q$615,MATCH(totalExpenditure!$A267,[2]pivotTable!$A$310:$A$615,0))/100*INDEX(gDP!AF$6:AF$271,MATCH(totalExpenditure!$A267,gDP!$B$6:$B$271)))</f>
        <v/>
      </c>
      <c r="BQ267" s="77" t="str">
        <f>IF(INDEX([2]pivotTable!R$310:R$615,MATCH(totalExpenditure!$A267,[2]pivotTable!$A$310:$A$615,0))/100*INDEX(gDP!AG$6:AG$271,MATCH(totalExpenditure!$A267,gDP!$B$6:$B$271))=0,"",INDEX([2]pivotTable!R$310:R$615,MATCH(totalExpenditure!$A267,[2]pivotTable!$A$310:$A$615,0))/100*INDEX(gDP!AG$6:AG$271,MATCH(totalExpenditure!$A267,gDP!$B$6:$B$271)))</f>
        <v/>
      </c>
      <c r="BR267" s="77" t="str">
        <f>IF(INDEX([2]pivotTable!S$310:S$615,MATCH(totalExpenditure!$A267,[2]pivotTable!$A$310:$A$615,0))/100*INDEX(gDP!AH$6:AH$271,MATCH(totalExpenditure!$A267,gDP!$B$6:$B$271))=0,"",INDEX([2]pivotTable!S$310:S$615,MATCH(totalExpenditure!$A267,[2]pivotTable!$A$310:$A$615,0))/100*INDEX(gDP!AH$6:AH$271,MATCH(totalExpenditure!$A267,gDP!$B$6:$B$271)))</f>
        <v/>
      </c>
      <c r="BS267" s="77">
        <f>IF(INDEX([2]pivotTable!T$310:T$615,MATCH(totalExpenditure!$A267,[2]pivotTable!$A$310:$A$615,0))/100*INDEX(gDP!AI$6:AI$271,MATCH(totalExpenditure!$A267,gDP!$B$6:$B$271))=0,"",INDEX([2]pivotTable!T$310:T$615,MATCH(totalExpenditure!$A267,[2]pivotTable!$A$310:$A$615,0))/100*INDEX(gDP!AI$6:AI$271,MATCH(totalExpenditure!$A267,gDP!$B$6:$B$271)))</f>
        <v>278164074.51717722</v>
      </c>
      <c r="BT267" s="77">
        <f>IF(INDEX([2]pivotTable!U$310:U$615,MATCH(totalExpenditure!$A267,[2]pivotTable!$A$310:$A$615,0))/100*INDEX(gDP!AJ$6:AJ$271,MATCH(totalExpenditure!$A267,gDP!$B$6:$B$271))=0,"",INDEX([2]pivotTable!U$310:U$615,MATCH(totalExpenditure!$A267,[2]pivotTable!$A$310:$A$615,0))/100*INDEX(gDP!AJ$6:AJ$271,MATCH(totalExpenditure!$A267,gDP!$B$6:$B$271)))</f>
        <v>341704879.26727718</v>
      </c>
      <c r="BU267" s="77">
        <f>IF(INDEX([2]pivotTable!V$310:V$615,MATCH(totalExpenditure!$A267,[2]pivotTable!$A$310:$A$615,0))/100*INDEX(gDP!AK$6:AK$271,MATCH(totalExpenditure!$A267,gDP!$B$6:$B$271))=0,"",INDEX([2]pivotTable!V$310:V$615,MATCH(totalExpenditure!$A267,[2]pivotTable!$A$310:$A$615,0))/100*INDEX(gDP!AK$6:AK$271,MATCH(totalExpenditure!$A267,gDP!$B$6:$B$271)))</f>
        <v>450780116.56952548</v>
      </c>
      <c r="BV267" s="77">
        <f>IF(INDEX([2]pivotTable!W$310:W$615,MATCH(totalExpenditure!$A267,[2]pivotTable!$A$310:$A$615,0))/100*INDEX(gDP!AL$6:AL$271,MATCH(totalExpenditure!$A267,gDP!$B$6:$B$271))=0,"",INDEX([2]pivotTable!W$310:W$615,MATCH(totalExpenditure!$A267,[2]pivotTable!$A$310:$A$615,0))/100*INDEX(gDP!AL$6:AL$271,MATCH(totalExpenditure!$A267,gDP!$B$6:$B$271)))</f>
        <v>512988542.88093269</v>
      </c>
      <c r="BW267" s="77">
        <f>IF(INDEX([2]pivotTable!X$310:X$615,MATCH(totalExpenditure!$A267,[2]pivotTable!$A$310:$A$615,0))/100*INDEX(gDP!AM$6:AM$271,MATCH(totalExpenditure!$A267,gDP!$B$6:$B$271))=0,"",INDEX([2]pivotTable!X$310:X$615,MATCH(totalExpenditure!$A267,[2]pivotTable!$A$310:$A$615,0))/100*INDEX(gDP!AM$6:AM$271,MATCH(totalExpenditure!$A267,gDP!$B$6:$B$271)))</f>
        <v>644448126.56119919</v>
      </c>
      <c r="BX267" s="77">
        <f>IF(INDEX([2]pivotTable!Y$310:Y$615,MATCH(totalExpenditure!$A267,[2]pivotTable!$A$310:$A$615,0))/100*INDEX(gDP!AN$6:AN$271,MATCH(totalExpenditure!$A267,gDP!$B$6:$B$271))=0,"",INDEX([2]pivotTable!Y$310:Y$615,MATCH(totalExpenditure!$A267,[2]pivotTable!$A$310:$A$615,0))/100*INDEX(gDP!AN$6:AN$271,MATCH(totalExpenditure!$A267,gDP!$B$6:$B$271)))</f>
        <v>280239970.37036937</v>
      </c>
      <c r="BY267" s="77">
        <f>IF(INDEX([2]pivotTable!Z$310:Z$615,MATCH(totalExpenditure!$A267,[2]pivotTable!$A$310:$A$615,0))/100*INDEX(gDP!AO$6:AO$271,MATCH(totalExpenditure!$A267,gDP!$B$6:$B$271))=0,"",INDEX([2]pivotTable!Z$310:Z$615,MATCH(totalExpenditure!$A267,[2]pivotTable!$A$310:$A$615,0))/100*INDEX(gDP!AO$6:AO$271,MATCH(totalExpenditure!$A267,gDP!$B$6:$B$271)))</f>
        <v>131222505.03634937</v>
      </c>
      <c r="BZ267" s="77">
        <f>IF(INDEX([2]pivotTable!AA$310:AA$615,MATCH(totalExpenditure!$A267,[2]pivotTable!$A$310:$A$615,0))/100*INDEX(gDP!AP$6:AP$271,MATCH(totalExpenditure!$A267,gDP!$B$6:$B$271))=0,"",INDEX([2]pivotTable!AA$310:AA$615,MATCH(totalExpenditure!$A267,[2]pivotTable!$A$310:$A$615,0))/100*INDEX(gDP!AP$6:AP$271,MATCH(totalExpenditure!$A267,gDP!$B$6:$B$271)))</f>
        <v>143604269.14153132</v>
      </c>
      <c r="CA267" s="77">
        <f>IF(INDEX([2]pivotTable!AB$310:AB$615,MATCH(totalExpenditure!$A267,[2]pivotTable!$A$310:$A$615,0))/100*INDEX(gDP!AQ$6:AQ$271,MATCH(totalExpenditure!$A267,gDP!$B$6:$B$271))=0,"",INDEX([2]pivotTable!AB$310:AB$615,MATCH(totalExpenditure!$A267,[2]pivotTable!$A$310:$A$615,0))/100*INDEX(gDP!AQ$6:AQ$271,MATCH(totalExpenditure!$A267,gDP!$B$6:$B$271)))</f>
        <v>165008782.27120391</v>
      </c>
      <c r="CB267" s="77">
        <f>IF(INDEX([2]pivotTable!AC$310:AC$615,MATCH(totalExpenditure!$A267,[2]pivotTable!$A$310:$A$615,0))/100*INDEX(gDP!AR$6:AR$271,MATCH(totalExpenditure!$A267,gDP!$B$6:$B$271))=0,"",INDEX([2]pivotTable!AC$310:AC$615,MATCH(totalExpenditure!$A267,[2]pivotTable!$A$310:$A$615,0))/100*INDEX(gDP!AR$6:AR$271,MATCH(totalExpenditure!$A267,gDP!$B$6:$B$271)))</f>
        <v>165773358.92065829</v>
      </c>
      <c r="CC267" s="77" t="str">
        <f>IF(INDEX([2]pivotTable!AD$310:AD$615,MATCH(totalExpenditure!$A267,[2]pivotTable!$A$310:$A$615,0))/100*INDEX(gDP!AS$6:AS$271,MATCH(totalExpenditure!$A267,gDP!$B$6:$B$271))=0,"",INDEX([2]pivotTable!AD$310:AD$615,MATCH(totalExpenditure!$A267,[2]pivotTable!$A$310:$A$615,0))/100*INDEX(gDP!AS$6:AS$271,MATCH(totalExpenditure!$A267,gDP!$B$6:$B$271)))</f>
        <v/>
      </c>
      <c r="CD267" s="77" t="str">
        <f>IF(INDEX([2]pivotTable!AE$310:AE$615,MATCH(totalExpenditure!$A267,[2]pivotTable!$A$310:$A$615,0))/100*INDEX(gDP!AT$6:AT$271,MATCH(totalExpenditure!$A267,gDP!$B$6:$B$271))=0,"",INDEX([2]pivotTable!AE$310:AE$615,MATCH(totalExpenditure!$A267,[2]pivotTable!$A$310:$A$615,0))/100*INDEX(gDP!AT$6:AT$271,MATCH(totalExpenditure!$A267,gDP!$B$6:$B$271)))</f>
        <v/>
      </c>
      <c r="CE267" s="77">
        <f>IF(INDEX([2]pivotTable!AF$310:AF$615,MATCH(totalExpenditure!$A267,[2]pivotTable!$A$310:$A$615,0))/100*INDEX(gDP!AU$6:AU$271,MATCH(totalExpenditure!$A267,gDP!$B$6:$B$271))=0,"",INDEX([2]pivotTable!AF$310:AF$615,MATCH(totalExpenditure!$A267,[2]pivotTable!$A$310:$A$615,0))/100*INDEX(gDP!AU$6:AU$271,MATCH(totalExpenditure!$A267,gDP!$B$6:$B$271)))</f>
        <v>239532843.4568474</v>
      </c>
      <c r="CF267" s="77">
        <f>IF(INDEX([2]pivotTable!AG$310:AG$615,MATCH(totalExpenditure!$A267,[2]pivotTable!$A$310:$A$615,0))/100*INDEX(gDP!AV$6:AV$271,MATCH(totalExpenditure!$A267,gDP!$B$6:$B$271))=0,"",INDEX([2]pivotTable!AG$310:AG$615,MATCH(totalExpenditure!$A267,[2]pivotTable!$A$310:$A$615,0))/100*INDEX(gDP!AV$6:AV$271,MATCH(totalExpenditure!$A267,gDP!$B$6:$B$271)))</f>
        <v>293260563.28504252</v>
      </c>
      <c r="CG267" s="77">
        <f>IF(INDEX([2]pivotTable!AH$310:AH$615,MATCH(totalExpenditure!$A267,[2]pivotTable!$A$310:$A$615,0))/100*INDEX(gDP!AW$6:AW$271,MATCH(totalExpenditure!$A267,gDP!$B$6:$B$271))=0,"",INDEX([2]pivotTable!AH$310:AH$615,MATCH(totalExpenditure!$A267,[2]pivotTable!$A$310:$A$615,0))/100*INDEX(gDP!AW$6:AW$271,MATCH(totalExpenditure!$A267,gDP!$B$6:$B$271)))</f>
        <v>357784966.78411436</v>
      </c>
      <c r="CH267" s="77">
        <f>IF(INDEX([2]pivotTable!AI$310:AI$615,MATCH(totalExpenditure!$A267,[2]pivotTable!$A$310:$A$615,0))/100*INDEX(gDP!AX$6:AX$271,MATCH(totalExpenditure!$A267,gDP!$B$6:$B$271))=0,"",INDEX([2]pivotTable!AI$310:AI$615,MATCH(totalExpenditure!$A267,[2]pivotTable!$A$310:$A$615,0))/100*INDEX(gDP!AX$6:AX$271,MATCH(totalExpenditure!$A267,gDP!$B$6:$B$271)))</f>
        <v>384826034.49534243</v>
      </c>
      <c r="CI267" s="77">
        <f>IF(INDEX([2]pivotTable!AJ$310:AJ$615,MATCH(totalExpenditure!$A267,[2]pivotTable!$A$310:$A$615,0))/100*INDEX(gDP!AY$6:AY$271,MATCH(totalExpenditure!$A267,gDP!$B$6:$B$271))=0,"",INDEX([2]pivotTable!AJ$310:AJ$615,MATCH(totalExpenditure!$A267,[2]pivotTable!$A$310:$A$615,0))/100*INDEX(gDP!AY$6:AY$271,MATCH(totalExpenditure!$A267,gDP!$B$6:$B$271)))</f>
        <v>488016470.26836485</v>
      </c>
      <c r="CJ267" s="77">
        <f>IF(INDEX([2]pivotTable!AK$310:AK$615,MATCH(totalExpenditure!$A267,[2]pivotTable!$A$310:$A$615,0))/100*INDEX(gDP!AZ$6:AZ$271,MATCH(totalExpenditure!$A267,gDP!$B$6:$B$271))=0,"",INDEX([2]pivotTable!AK$310:AK$615,MATCH(totalExpenditure!$A267,[2]pivotTable!$A$310:$A$615,0))/100*INDEX(gDP!AZ$6:AZ$271,MATCH(totalExpenditure!$A267,gDP!$B$6:$B$271)))</f>
        <v>584564274.2005192</v>
      </c>
      <c r="CK267" s="77">
        <f>IF(INDEX([2]pivotTable!AL$310:AL$615,MATCH(totalExpenditure!$A267,[2]pivotTable!$A$310:$A$615,0))/100*INDEX(gDP!BA$6:BA$271,MATCH(totalExpenditure!$A267,gDP!$B$6:$B$271))=0,"",INDEX([2]pivotTable!AL$310:AL$615,MATCH(totalExpenditure!$A267,[2]pivotTable!$A$310:$A$615,0))/100*INDEX(gDP!BA$6:BA$271,MATCH(totalExpenditure!$A267,gDP!$B$6:$B$271)))</f>
        <v>662007052.85928476</v>
      </c>
      <c r="CL267" s="77">
        <f>IF(INDEX([2]pivotTable!AM$310:AM$615,MATCH(totalExpenditure!$A267,[2]pivotTable!$A$310:$A$615,0))/100*INDEX(gDP!BB$6:BB$271,MATCH(totalExpenditure!$A267,gDP!$B$6:$B$271))=0,"",INDEX([2]pivotTable!AM$310:AM$615,MATCH(totalExpenditure!$A267,[2]pivotTable!$A$310:$A$615,0))/100*INDEX(gDP!BB$6:BB$271,MATCH(totalExpenditure!$A267,gDP!$B$6:$B$271)))</f>
        <v>640822094.4202162</v>
      </c>
      <c r="CM267" s="77">
        <f>IF(INDEX([2]pivotTable!AN$310:AN$615,MATCH(totalExpenditure!$A267,[2]pivotTable!$A$310:$A$615,0))/100*INDEX(gDP!BC$6:BC$271,MATCH(totalExpenditure!$A267,gDP!$B$6:$B$271))=0,"",INDEX([2]pivotTable!AN$310:AN$615,MATCH(totalExpenditure!$A267,[2]pivotTable!$A$310:$A$615,0))/100*INDEX(gDP!BC$6:BC$271,MATCH(totalExpenditure!$A267,gDP!$B$6:$B$271)))</f>
        <v>624316340.57106423</v>
      </c>
      <c r="CN267" s="77">
        <f>IF(INDEX([2]pivotTable!AO$310:AO$615,MATCH(totalExpenditure!$A267,[2]pivotTable!$A$310:$A$615,0))/100*INDEX(gDP!BD$6:BD$271,MATCH(totalExpenditure!$A267,gDP!$B$6:$B$271))=0,"",INDEX([2]pivotTable!AO$310:AO$615,MATCH(totalExpenditure!$A267,[2]pivotTable!$A$310:$A$615,0))/100*INDEX(gDP!BD$6:BD$271,MATCH(totalExpenditure!$A267,gDP!$B$6:$B$271)))</f>
        <v>611984014.32591176</v>
      </c>
      <c r="CO267" s="77">
        <f>IF(INDEX([2]pivotTable!AP$310:AP$615,MATCH(totalExpenditure!$A267,[2]pivotTable!$A$310:$A$615,0))/100*INDEX(gDP!BE$6:BE$271,MATCH(totalExpenditure!$A267,gDP!$B$6:$B$271))=0,"",INDEX([2]pivotTable!AP$310:AP$615,MATCH(totalExpenditure!$A267,[2]pivotTable!$A$310:$A$615,0))/100*INDEX(gDP!BE$6:BE$271,MATCH(totalExpenditure!$A267,gDP!$B$6:$B$271)))</f>
        <v>778829295.41101527</v>
      </c>
      <c r="CP267" s="77" t="str">
        <f>IF(INDEX([2]pivotTable!AQ$310:AQ$615,MATCH(totalExpenditure!$A267,[2]pivotTable!$A$310:$A$615,0))/100*INDEX(gDP!BF$6:BF$271,MATCH(totalExpenditure!$A267,gDP!$B$6:$B$271))=0,"",INDEX([2]pivotTable!AQ$310:AQ$615,MATCH(totalExpenditure!$A267,[2]pivotTable!$A$310:$A$615,0))/100*INDEX(gDP!BF$6:BF$271,MATCH(totalExpenditure!$A267,gDP!$B$6:$B$271)))</f>
        <v/>
      </c>
      <c r="CQ267" s="77" t="str">
        <f>IF(INDEX([2]pivotTable!AR$310:AR$615,MATCH(totalExpenditure!$A267,[2]pivotTable!$A$310:$A$615,0))/100*INDEX(gDP!BG$6:BG$271,MATCH(totalExpenditure!$A267,gDP!$B$6:$B$271))=0,"",INDEX([2]pivotTable!AR$310:AR$615,MATCH(totalExpenditure!$A267,[2]pivotTable!$A$310:$A$615,0))/100*INDEX(gDP!BG$6:BG$271,MATCH(totalExpenditure!$A267,gDP!$B$6:$B$271)))</f>
        <v/>
      </c>
      <c r="CR267" s="77" t="str">
        <f>IF(INDEX([2]pivotTable!AS$310:AS$615,MATCH(totalExpenditure!$A267,[2]pivotTable!$A$310:$A$615,0))/100*INDEX(gDP!BH$6:BH$271,MATCH(totalExpenditure!$A267,gDP!$B$6:$B$271))=0,"",INDEX([2]pivotTable!AS$310:AS$615,MATCH(totalExpenditure!$A267,[2]pivotTable!$A$310:$A$615,0))/100*INDEX(gDP!BH$6:BH$271,MATCH(totalExpenditure!$A267,gDP!$B$6:$B$271)))</f>
        <v/>
      </c>
      <c r="CS267" s="77" t="str">
        <f>IF(INDEX([2]pivotTable!AT$310:AT$615,MATCH(totalExpenditure!$A267,[2]pivotTable!$A$310:$A$615,0))/100*INDEX(gDP!BI$6:BI$271,MATCH(totalExpenditure!$A267,gDP!$B$6:$B$271))=0,"",INDEX([2]pivotTable!AT$310:AT$615,MATCH(totalExpenditure!$A267,[2]pivotTable!$A$310:$A$615,0))/100*INDEX(gDP!BI$6:BI$271,MATCH(totalExpenditure!$A267,gDP!$B$6:$B$271)))</f>
        <v/>
      </c>
      <c r="CT267" s="77" t="str">
        <f>IF(INDEX([2]pivotTable!AU$310:AU$615,MATCH(totalExpenditure!$A267,[2]pivotTable!$A$310:$A$615,0))/100*INDEX(gDP!BJ$6:BJ$271,MATCH(totalExpenditure!$A267,gDP!$B$6:$B$271))=0,"",INDEX([2]pivotTable!AU$310:AU$615,MATCH(totalExpenditure!$A267,[2]pivotTable!$A$310:$A$615,0))/100*INDEX(gDP!BJ$6:BJ$271,MATCH(totalExpenditure!$A267,gDP!$B$6:$B$271)))</f>
        <v/>
      </c>
      <c r="CU267" s="77" t="str">
        <f>IF(INDEX([2]pivotTable!AV$310:AV$615,MATCH(totalExpenditure!$A267,[2]pivotTable!$A$310:$A$615,0))/100*INDEX(gDP!BK$6:BK$271,MATCH(totalExpenditure!$A267,gDP!$B$6:$B$271))=0,"",INDEX([2]pivotTable!AV$310:AV$615,MATCH(totalExpenditure!$A267,[2]pivotTable!$A$310:$A$615,0))/100*INDEX(gDP!BK$6:BK$271,MATCH(totalExpenditure!$A267,gDP!$B$6:$B$271)))</f>
        <v/>
      </c>
      <c r="CV267" s="77" t="str">
        <f>IF(INDEX([2]pivotTable!AW$310:AW$615,MATCH(totalExpenditure!$A267,[2]pivotTable!$A$310:$A$615,0))/100*INDEX(gDP!BL$6:BL$271,MATCH(totalExpenditure!$A267,gDP!$B$6:$B$271))=0,"",INDEX([2]pivotTable!AW$310:AW$615,MATCH(totalExpenditure!$A267,[2]pivotTable!$A$310:$A$615,0))/100*INDEX(gDP!BL$6:BL$271,MATCH(totalExpenditure!$A267,gDP!$B$6:$B$271)))</f>
        <v/>
      </c>
      <c r="CW267" s="77" t="str">
        <f>IF(INDEX([2]pivotTable!AX$310:AX$615,MATCH(totalExpenditure!$A267,[2]pivotTable!$A$310:$A$615,0))/100*INDEX(gDP!BM$6:BM$271,MATCH(totalExpenditure!$A267,gDP!$B$6:$B$271))=0,"",INDEX([2]pivotTable!AX$310:AX$615,MATCH(totalExpenditure!$A267,[2]pivotTable!$A$310:$A$615,0))/100*INDEX(gDP!BM$6:BM$271,MATCH(totalExpenditure!$A267,gDP!$B$6:$B$271)))</f>
        <v/>
      </c>
      <c r="CX267" s="77" t="str">
        <f>IF(INDEX([2]pivotTable!AY$310:AY$615,MATCH(totalExpenditure!$A267,[2]pivotTable!$A$310:$A$615,0))/100*INDEX(gDP!BN$6:BN$271,MATCH(totalExpenditure!$A267,gDP!$B$6:$B$271))=0,"",INDEX([2]pivotTable!AY$310:AY$615,MATCH(totalExpenditure!$A267,[2]pivotTable!$A$310:$A$615,0))/100*INDEX(gDP!BN$6:BN$271,MATCH(totalExpenditure!$A267,gDP!$B$6:$B$271)))</f>
        <v/>
      </c>
      <c r="CY267" s="77" t="str">
        <f>IF(INDEX([2]pivotTable!AZ$310:AZ$615,MATCH(totalExpenditure!$A267,[2]pivotTable!$A$310:$A$615,0))/100*INDEX(gDP!BO$6:BO$271,MATCH(totalExpenditure!$A267,gDP!$B$6:$B$271))=0,"",INDEX([2]pivotTable!AZ$310:AZ$615,MATCH(totalExpenditure!$A267,[2]pivotTable!$A$310:$A$615,0))/100*INDEX(gDP!BO$6:BO$271,MATCH(totalExpenditure!$A267,gDP!$B$6:$B$271)))</f>
        <v/>
      </c>
      <c r="CZ267" s="77" t="str">
        <f>IF(B267="","",IF(BA267="","",B267-B267+INDEX(gDP!Q$6:Q$271,MATCH(totalExpenditure!$A267,gDP!$B$6:$B$271))))</f>
        <v/>
      </c>
      <c r="DA267" s="77" t="str">
        <f>IF(C267="","",IF(BB267="","",C267-C267+INDEX(gDP!R$6:R$271,MATCH(totalExpenditure!$A267,gDP!$B$6:$B$271))))</f>
        <v/>
      </c>
      <c r="DB267" s="77" t="str">
        <f>IF(D267="","",IF(BC267="","",D267-D267+INDEX(gDP!S$6:S$271,MATCH(totalExpenditure!$A267,gDP!$B$6:$B$271))))</f>
        <v/>
      </c>
      <c r="DC267" s="77" t="str">
        <f>IF(E267="","",IF(BD267="","",E267-E267+INDEX(gDP!T$6:T$271,MATCH(totalExpenditure!$A267,gDP!$B$6:$B$271))))</f>
        <v/>
      </c>
      <c r="DD267" s="77" t="str">
        <f>IF(F267="","",IF(BE267="","",F267-F267+INDEX(gDP!U$6:U$271,MATCH(totalExpenditure!$A267,gDP!$B$6:$B$271))))</f>
        <v/>
      </c>
      <c r="DE267" s="77" t="str">
        <f>IF(G267="","",IF(BF267="","",G267-G267+INDEX(gDP!V$6:V$271,MATCH(totalExpenditure!$A267,gDP!$B$6:$B$271))))</f>
        <v/>
      </c>
      <c r="DF267" s="77" t="str">
        <f>IF(H267="","",IF(BG267="","",H267-H267+INDEX(gDP!W$6:W$271,MATCH(totalExpenditure!$A267,gDP!$B$6:$B$271))))</f>
        <v/>
      </c>
      <c r="DG267" s="77" t="str">
        <f>IF(I267="","",IF(BH267="","",I267-I267+INDEX(gDP!X$6:X$271,MATCH(totalExpenditure!$A267,gDP!$B$6:$B$271))))</f>
        <v/>
      </c>
      <c r="DH267" s="77" t="str">
        <f>IF(J267="","",IF(BI267="","",J267-J267+INDEX(gDP!Y$6:Y$271,MATCH(totalExpenditure!$A267,gDP!$B$6:$B$271))))</f>
        <v/>
      </c>
      <c r="DI267" s="77" t="str">
        <f>IF(K267="","",IF(BJ267="","",K267-K267+INDEX(gDP!Z$6:Z$271,MATCH(totalExpenditure!$A267,gDP!$B$6:$B$271))))</f>
        <v/>
      </c>
      <c r="DJ267" s="77" t="str">
        <f>IF(L267="","",IF(BK267="","",L267-L267+INDEX(gDP!AA$6:AA$271,MATCH(totalExpenditure!$A267,gDP!$B$6:$B$271))))</f>
        <v/>
      </c>
      <c r="DK267" s="77" t="str">
        <f>IF(M267="","",IF(BL267="","",M267-M267+INDEX(gDP!AB$6:AB$271,MATCH(totalExpenditure!$A267,gDP!$B$6:$B$271))))</f>
        <v/>
      </c>
      <c r="DL267" s="77" t="str">
        <f>IF(N267="","",IF(BM267="","",N267-N267+INDEX(gDP!AC$6:AC$271,MATCH(totalExpenditure!$A267,gDP!$B$6:$B$271))))</f>
        <v/>
      </c>
      <c r="DM267" s="77" t="str">
        <f>IF(O267="","",IF(BN267="","",O267-O267+INDEX(gDP!AD$6:AD$271,MATCH(totalExpenditure!$A267,gDP!$B$6:$B$271))))</f>
        <v/>
      </c>
      <c r="DN267" s="77" t="str">
        <f>IF(P267="","",IF(BO267="","",P267-P267+INDEX(gDP!AE$6:AE$271,MATCH(totalExpenditure!$A267,gDP!$B$6:$B$271))))</f>
        <v/>
      </c>
      <c r="DO267" s="77" t="str">
        <f>IF(Q267="","",IF(BP267="","",Q267-Q267+INDEX(gDP!AF$6:AF$271,MATCH(totalExpenditure!$A267,gDP!$B$6:$B$271))))</f>
        <v/>
      </c>
      <c r="DP267" s="77" t="str">
        <f>IF(R267="","",IF(BQ267="","",R267-R267+INDEX(gDP!AG$6:AG$271,MATCH(totalExpenditure!$A267,gDP!$B$6:$B$271))))</f>
        <v/>
      </c>
      <c r="DQ267" s="77" t="str">
        <f>IF(S267="","",IF(BR267="","",S267-S267+INDEX(gDP!AH$6:AH$271,MATCH(totalExpenditure!$A267,gDP!$B$6:$B$271))))</f>
        <v/>
      </c>
      <c r="DR267" s="77">
        <f>IF(T267="","",IF(BS267="","",T267-T267+INDEX(gDP!AI$6:AI$271,MATCH(totalExpenditure!$A267,gDP!$B$6:$B$271))))</f>
        <v>12643821568.962601</v>
      </c>
      <c r="DS267" s="77">
        <f>IF(U267="","",IF(BT267="","",U267-U267+INDEX(gDP!AJ$6:AJ$271,MATCH(totalExpenditure!$A267,gDP!$B$6:$B$271))))</f>
        <v>14665445462.114901</v>
      </c>
      <c r="DT267" s="77">
        <f>IF(V267="","",IF(BU267="","",V267-V267+INDEX(gDP!AK$6:AK$271,MATCH(totalExpenditure!$A267,gDP!$B$6:$B$271))))</f>
        <v>17959367194.005001</v>
      </c>
      <c r="DU267" s="77">
        <f>IF(W267="","",IF(BV267="","",W267-W267+INDEX(gDP!AL$6:AL$271,MATCH(totalExpenditure!$A267,gDP!$B$6:$B$271))))</f>
        <v>21736802664.446301</v>
      </c>
      <c r="DV267" s="77">
        <f>IF(X267="","",IF(BW267="","",X267-X267+INDEX(gDP!AM$6:AM$271,MATCH(totalExpenditure!$A267,gDP!$B$6:$B$271))))</f>
        <v>28019483763.530399</v>
      </c>
      <c r="DW267" s="77">
        <f>IF(Y267="","",IF(BX267="","",Y267-Y267+INDEX(gDP!AN$6:AN$271,MATCH(totalExpenditure!$A267,gDP!$B$6:$B$271))))</f>
        <v>12796345679.0123</v>
      </c>
      <c r="DX267" s="77">
        <f>IF(Z267="","",IF(BY267="","",Z267-Z267+INDEX(gDP!AO$6:AO$271,MATCH(totalExpenditure!$A267,gDP!$B$6:$B$271))))</f>
        <v>6496163615.6608601</v>
      </c>
      <c r="DY267" s="77">
        <f>IF(AA267="","",IF(BZ267="","",AA267-AA267+INDEX(gDP!AP$6:AP$271,MATCH(totalExpenditure!$A267,gDP!$B$6:$B$271))))</f>
        <v>6838298530.5491104</v>
      </c>
      <c r="DZ267" s="77">
        <f>IF(AB267="","",IF(CA267="","",AB267-AB267+INDEX(gDP!AQ$6:AQ$271,MATCH(totalExpenditure!$A267,gDP!$B$6:$B$271))))</f>
        <v>6322175565.9465103</v>
      </c>
      <c r="EA267" s="77">
        <f>IF(AC267="","",IF(CB267="","",AC267-AC267+INDEX(gDP!AR$6:AR$271,MATCH(totalExpenditure!$A267,gDP!$B$6:$B$271))))</f>
        <v>7639325295.8828697</v>
      </c>
      <c r="EB267" s="77" t="str">
        <f>IF(AD267="","",IF(CC267="","",AD267-AD267+INDEX(gDP!AS$6:AS$271,MATCH(totalExpenditure!$A267,gDP!$B$6:$B$271))))</f>
        <v/>
      </c>
      <c r="EC267" s="77" t="str">
        <f>IF(AE267="","",IF(CD267="","",AE267-AE267+INDEX(gDP!AT$6:AT$271,MATCH(totalExpenditure!$A267,gDP!$B$6:$B$271))))</f>
        <v/>
      </c>
      <c r="ED267" s="77">
        <f>IF(AF267="","",IF(CE267="","",AF267-AF267+INDEX(gDP!AU$6:AU$271,MATCH(totalExpenditure!$A267,gDP!$B$6:$B$271))))</f>
        <v>10693430511.4664</v>
      </c>
      <c r="EE267" s="77">
        <f>IF(AG267="","",IF(CF267="","",AG267-AG267+INDEX(gDP!AV$6:AV$271,MATCH(totalExpenditure!$A267,gDP!$B$6:$B$271))))</f>
        <v>11777532662.0499</v>
      </c>
      <c r="EF267" s="77">
        <f>IF(AH267="","",IF(CG267="","",AH267-AH267+INDEX(gDP!AW$6:AW$271,MATCH(totalExpenditure!$A267,gDP!$B$6:$B$271))))</f>
        <v>13867634371.477301</v>
      </c>
      <c r="EG267" s="77">
        <f>IF(AI267="","",IF(CH267="","",AI267-AI267+INDEX(gDP!AX$6:AX$271,MATCH(totalExpenditure!$A267,gDP!$B$6:$B$271))))</f>
        <v>16731566717.188801</v>
      </c>
      <c r="EH267" s="77">
        <f>IF(AJ267="","",IF(CI267="","",AJ267-AJ267+INDEX(gDP!AY$6:AY$271,MATCH(totalExpenditure!$A267,gDP!$B$6:$B$271))))</f>
        <v>19063143369.858002</v>
      </c>
      <c r="EI267" s="77">
        <f>IF(AK267="","",IF(CJ267="","",AK267-AK267+INDEX(gDP!AZ$6:AZ$271,MATCH(totalExpenditure!$A267,gDP!$B$6:$B$271))))</f>
        <v>21650528674.0933</v>
      </c>
      <c r="EJ267" s="77">
        <f>IF(AL267="","",IF(CK267="","",AL267-AL267+INDEX(gDP!BA$6:BA$271,MATCH(totalExpenditure!$A267,gDP!$B$6:$B$271))))</f>
        <v>26910855807.287998</v>
      </c>
      <c r="EK267" s="77">
        <f>IF(AM267="","",IF(CL267="","",AM267-AM267+INDEX(gDP!BB$6:BB$271,MATCH(totalExpenditure!$A267,gDP!$B$6:$B$271))))</f>
        <v>25130278212.557499</v>
      </c>
      <c r="EL267" s="77">
        <f>IF(AN267="","",IF(CM267="","",AN267-AN267+INDEX(gDP!BC$6:BC$271,MATCH(totalExpenditure!$A267,gDP!$B$6:$B$271))))</f>
        <v>30906749533.221001</v>
      </c>
      <c r="EM267" s="77">
        <f>IF(AO267="","",IF(CN267="","",AO267-AO267+INDEX(gDP!BD$6:BD$271,MATCH(totalExpenditure!$A267,gDP!$B$6:$B$271))))</f>
        <v>32726417878.390999</v>
      </c>
      <c r="EN267" s="77">
        <f>IF(AP267="","",IF(CO267="","",AP267-AP267+INDEX(gDP!BE$6:BE$271,MATCH(totalExpenditure!$A267,gDP!$B$6:$B$271))))</f>
        <v>35401331609.591599</v>
      </c>
      <c r="EO267" s="77" t="str">
        <f>IF(AQ267="","",IF(CP267="","",AQ267-AQ267+INDEX(gDP!BF$6:BF$271,MATCH(totalExpenditure!$A267,gDP!$B$6:$B$271))))</f>
        <v/>
      </c>
      <c r="EP267" s="77" t="str">
        <f>IF(AR267="","",IF(CQ267="","",AR267-AR267+INDEX(gDP!BG$6:BG$271,MATCH(totalExpenditure!$A267,gDP!$B$6:$B$271))))</f>
        <v/>
      </c>
      <c r="EQ267" s="77" t="str">
        <f>IF(AS267="","",IF(CR267="","",AS267-AS267+INDEX(gDP!BH$6:BH$271,MATCH(totalExpenditure!$A267,gDP!$B$6:$B$271))))</f>
        <v/>
      </c>
      <c r="ER267" s="77" t="str">
        <f>IF(AT267="","",IF(CS267="","",AT267-AT267+INDEX(gDP!BI$6:BI$271,MATCH(totalExpenditure!$A267,gDP!$B$6:$B$271))))</f>
        <v/>
      </c>
      <c r="ES267" s="77" t="str">
        <f>IF(AU267="","",IF(CT267="","",AU267-AU267+INDEX(gDP!BJ$6:BJ$271,MATCH(totalExpenditure!$A267,gDP!$B$6:$B$271))))</f>
        <v/>
      </c>
      <c r="ET267" s="77" t="str">
        <f>IF(AV267="","",IF(CU267="","",AV267-AV267+INDEX(gDP!BK$6:BK$271,MATCH(totalExpenditure!$A267,gDP!$B$6:$B$271))))</f>
        <v/>
      </c>
      <c r="EU267" s="77" t="str">
        <f>IF(AW267="","",IF(CV267="","",AW267-AW267+INDEX(gDP!BL$6:BL$271,MATCH(totalExpenditure!$A267,gDP!$B$6:$B$271))))</f>
        <v/>
      </c>
      <c r="EV267" s="77" t="str">
        <f>IF(AX267="","",IF(CW267="","",AX267-AX267+INDEX(gDP!BM$6:BM$271,MATCH(totalExpenditure!$A267,gDP!$B$6:$B$271))))</f>
        <v/>
      </c>
      <c r="EW267" s="77" t="str">
        <f>IF(AY267="","",IF(CX267="","",AY267-AY267+INDEX(gDP!BN$6:BN$271,MATCH(totalExpenditure!$A267,gDP!$B$6:$B$271))))</f>
        <v/>
      </c>
      <c r="EX267" s="77" t="str">
        <f>IF(AZ267="","",IF(CY267="","",AZ267-AZ267+INDEX(gDP!BO$6:BO$271,MATCH(totalExpenditure!$A267,gDP!$B$6:$B$271))))</f>
        <v/>
      </c>
    </row>
    <row r="268" spans="1:154" x14ac:dyDescent="0.35">
      <c r="A268" t="s">
        <v>745</v>
      </c>
      <c r="B268" s="77" t="str">
        <f>IF(INDEX([2]pivotTable!B$3:B$308,MATCH(totalExpenditure!$A268,[2]pivotTable!$A$3:$A$308,0))/100*INDEX(gDP!Q$6:Q$271,MATCH(totalExpenditure!$A268,gDP!$B$6:$B$271))=0,"",INDEX([2]pivotTable!B$3:B$308,MATCH(totalExpenditure!$A268,[2]pivotTable!$A$3:$A$308,0))/100*INDEX(gDP!Q$6:Q$271,MATCH(totalExpenditure!$A268,gDP!$B$6:$B$271)))</f>
        <v/>
      </c>
      <c r="C268" s="77" t="str">
        <f>IF(INDEX([2]pivotTable!C$3:C$308,MATCH(totalExpenditure!$A268,[2]pivotTable!$A$3:$A$308,0))/100*INDEX(gDP!R$6:R$271,MATCH(totalExpenditure!$A268,gDP!$B$6:$B$271))=0,"",INDEX([2]pivotTable!C$3:C$308,MATCH(totalExpenditure!$A268,[2]pivotTable!$A$3:$A$308,0))/100*INDEX(gDP!R$6:R$271,MATCH(totalExpenditure!$A268,gDP!$B$6:$B$271)))</f>
        <v/>
      </c>
      <c r="D268" s="77" t="str">
        <f>IF(INDEX([2]pivotTable!D$3:D$308,MATCH(totalExpenditure!$A268,[2]pivotTable!$A$3:$A$308,0))/100*INDEX(gDP!S$6:S$271,MATCH(totalExpenditure!$A268,gDP!$B$6:$B$271))=0,"",INDEX([2]pivotTable!D$3:D$308,MATCH(totalExpenditure!$A268,[2]pivotTable!$A$3:$A$308,0))/100*INDEX(gDP!S$6:S$271,MATCH(totalExpenditure!$A268,gDP!$B$6:$B$271)))</f>
        <v/>
      </c>
      <c r="E268" s="77" t="str">
        <f>IF(INDEX([2]pivotTable!E$3:E$308,MATCH(totalExpenditure!$A268,[2]pivotTable!$A$3:$A$308,0))/100*INDEX(gDP!T$6:T$271,MATCH(totalExpenditure!$A268,gDP!$B$6:$B$271))=0,"",INDEX([2]pivotTable!E$3:E$308,MATCH(totalExpenditure!$A268,[2]pivotTable!$A$3:$A$308,0))/100*INDEX(gDP!T$6:T$271,MATCH(totalExpenditure!$A268,gDP!$B$6:$B$271)))</f>
        <v/>
      </c>
      <c r="F268" s="77" t="str">
        <f>IF(INDEX([2]pivotTable!F$3:F$308,MATCH(totalExpenditure!$A268,[2]pivotTable!$A$3:$A$308,0))/100*INDEX(gDP!U$6:U$271,MATCH(totalExpenditure!$A268,gDP!$B$6:$B$271))=0,"",INDEX([2]pivotTable!F$3:F$308,MATCH(totalExpenditure!$A268,[2]pivotTable!$A$3:$A$308,0))/100*INDEX(gDP!U$6:U$271,MATCH(totalExpenditure!$A268,gDP!$B$6:$B$271)))</f>
        <v/>
      </c>
      <c r="G268" s="77" t="str">
        <f>IF(INDEX([2]pivotTable!G$3:G$308,MATCH(totalExpenditure!$A268,[2]pivotTable!$A$3:$A$308,0))/100*INDEX(gDP!V$6:V$271,MATCH(totalExpenditure!$A268,gDP!$B$6:$B$271))=0,"",INDEX([2]pivotTable!G$3:G$308,MATCH(totalExpenditure!$A268,[2]pivotTable!$A$3:$A$308,0))/100*INDEX(gDP!V$6:V$271,MATCH(totalExpenditure!$A268,gDP!$B$6:$B$271)))</f>
        <v/>
      </c>
      <c r="H268" s="77" t="str">
        <f>IF(INDEX([2]pivotTable!H$3:H$308,MATCH(totalExpenditure!$A268,[2]pivotTable!$A$3:$A$308,0))/100*INDEX(gDP!W$6:W$271,MATCH(totalExpenditure!$A268,gDP!$B$6:$B$271))=0,"",INDEX([2]pivotTable!H$3:H$308,MATCH(totalExpenditure!$A268,[2]pivotTable!$A$3:$A$308,0))/100*INDEX(gDP!W$6:W$271,MATCH(totalExpenditure!$A268,gDP!$B$6:$B$271)))</f>
        <v/>
      </c>
      <c r="I268" s="77" t="str">
        <f>IF(INDEX([2]pivotTable!I$3:I$308,MATCH(totalExpenditure!$A268,[2]pivotTable!$A$3:$A$308,0))/100*INDEX(gDP!X$6:X$271,MATCH(totalExpenditure!$A268,gDP!$B$6:$B$271))=0,"",INDEX([2]pivotTable!I$3:I$308,MATCH(totalExpenditure!$A268,[2]pivotTable!$A$3:$A$308,0))/100*INDEX(gDP!X$6:X$271,MATCH(totalExpenditure!$A268,gDP!$B$6:$B$271)))</f>
        <v/>
      </c>
      <c r="J268" s="77" t="str">
        <f>IF(INDEX([2]pivotTable!J$3:J$308,MATCH(totalExpenditure!$A268,[2]pivotTable!$A$3:$A$308,0))/100*INDEX(gDP!Y$6:Y$271,MATCH(totalExpenditure!$A268,gDP!$B$6:$B$271))=0,"",INDEX([2]pivotTable!J$3:J$308,MATCH(totalExpenditure!$A268,[2]pivotTable!$A$3:$A$308,0))/100*INDEX(gDP!Y$6:Y$271,MATCH(totalExpenditure!$A268,gDP!$B$6:$B$271)))</f>
        <v/>
      </c>
      <c r="K268" s="77" t="str">
        <f>IF(INDEX([2]pivotTable!K$3:K$308,MATCH(totalExpenditure!$A268,[2]pivotTable!$A$3:$A$308,0))/100*INDEX(gDP!Z$6:Z$271,MATCH(totalExpenditure!$A268,gDP!$B$6:$B$271))=0,"",INDEX([2]pivotTable!K$3:K$308,MATCH(totalExpenditure!$A268,[2]pivotTable!$A$3:$A$308,0))/100*INDEX(gDP!Z$6:Z$271,MATCH(totalExpenditure!$A268,gDP!$B$6:$B$271)))</f>
        <v/>
      </c>
      <c r="L268" s="77" t="str">
        <f>IF(INDEX([2]pivotTable!L$3:L$308,MATCH(totalExpenditure!$A268,[2]pivotTable!$A$3:$A$308,0))/100*INDEX(gDP!AA$6:AA$271,MATCH(totalExpenditure!$A268,gDP!$B$6:$B$271))=0,"",INDEX([2]pivotTable!L$3:L$308,MATCH(totalExpenditure!$A268,[2]pivotTable!$A$3:$A$308,0))/100*INDEX(gDP!AA$6:AA$271,MATCH(totalExpenditure!$A268,gDP!$B$6:$B$271)))</f>
        <v/>
      </c>
      <c r="M268" s="77" t="str">
        <f>IF(INDEX([2]pivotTable!M$3:M$308,MATCH(totalExpenditure!$A268,[2]pivotTable!$A$3:$A$308,0))/100*INDEX(gDP!AB$6:AB$271,MATCH(totalExpenditure!$A268,gDP!$B$6:$B$271))=0,"",INDEX([2]pivotTable!M$3:M$308,MATCH(totalExpenditure!$A268,[2]pivotTable!$A$3:$A$308,0))/100*INDEX(gDP!AB$6:AB$271,MATCH(totalExpenditure!$A268,gDP!$B$6:$B$271)))</f>
        <v/>
      </c>
      <c r="N268" s="77" t="str">
        <f>IF(INDEX([2]pivotTable!N$3:N$308,MATCH(totalExpenditure!$A268,[2]pivotTable!$A$3:$A$308,0))/100*INDEX(gDP!AC$6:AC$271,MATCH(totalExpenditure!$A268,gDP!$B$6:$B$271))=0,"",INDEX([2]pivotTable!N$3:N$308,MATCH(totalExpenditure!$A268,[2]pivotTable!$A$3:$A$308,0))/100*INDEX(gDP!AC$6:AC$271,MATCH(totalExpenditure!$A268,gDP!$B$6:$B$271)))</f>
        <v/>
      </c>
      <c r="O268" s="77" t="str">
        <f>IF(INDEX([2]pivotTable!O$3:O$308,MATCH(totalExpenditure!$A268,[2]pivotTable!$A$3:$A$308,0))/100*INDEX(gDP!AD$6:AD$271,MATCH(totalExpenditure!$A268,gDP!$B$6:$B$271))=0,"",INDEX([2]pivotTable!O$3:O$308,MATCH(totalExpenditure!$A268,[2]pivotTable!$A$3:$A$308,0))/100*INDEX(gDP!AD$6:AD$271,MATCH(totalExpenditure!$A268,gDP!$B$6:$B$271)))</f>
        <v/>
      </c>
      <c r="P268" s="77" t="str">
        <f>IF(INDEX([2]pivotTable!P$3:P$308,MATCH(totalExpenditure!$A268,[2]pivotTable!$A$3:$A$308,0))/100*INDEX(gDP!AE$6:AE$271,MATCH(totalExpenditure!$A268,gDP!$B$6:$B$271))=0,"",INDEX([2]pivotTable!P$3:P$308,MATCH(totalExpenditure!$A268,[2]pivotTable!$A$3:$A$308,0))/100*INDEX(gDP!AE$6:AE$271,MATCH(totalExpenditure!$A268,gDP!$B$6:$B$271)))</f>
        <v/>
      </c>
      <c r="Q268" s="77" t="str">
        <f>IF(INDEX([2]pivotTable!Q$3:Q$308,MATCH(totalExpenditure!$A268,[2]pivotTable!$A$3:$A$308,0))/100*INDEX(gDP!AF$6:AF$271,MATCH(totalExpenditure!$A268,gDP!$B$6:$B$271))=0,"",INDEX([2]pivotTable!Q$3:Q$308,MATCH(totalExpenditure!$A268,[2]pivotTable!$A$3:$A$308,0))/100*INDEX(gDP!AF$6:AF$271,MATCH(totalExpenditure!$A268,gDP!$B$6:$B$271)))</f>
        <v/>
      </c>
      <c r="R268" s="77" t="str">
        <f>IF(INDEX([2]pivotTable!R$3:R$308,MATCH(totalExpenditure!$A268,[2]pivotTable!$A$3:$A$308,0))/100*INDEX(gDP!AG$6:AG$271,MATCH(totalExpenditure!$A268,gDP!$B$6:$B$271))=0,"",INDEX([2]pivotTable!R$3:R$308,MATCH(totalExpenditure!$A268,[2]pivotTable!$A$3:$A$308,0))/100*INDEX(gDP!AG$6:AG$271,MATCH(totalExpenditure!$A268,gDP!$B$6:$B$271)))</f>
        <v/>
      </c>
      <c r="S268" s="77" t="str">
        <f>IF(INDEX([2]pivotTable!S$3:S$308,MATCH(totalExpenditure!$A268,[2]pivotTable!$A$3:$A$308,0))/100*INDEX(gDP!AH$6:AH$271,MATCH(totalExpenditure!$A268,gDP!$B$6:$B$271))=0,"",INDEX([2]pivotTable!S$3:S$308,MATCH(totalExpenditure!$A268,[2]pivotTable!$A$3:$A$308,0))/100*INDEX(gDP!AH$6:AH$271,MATCH(totalExpenditure!$A268,gDP!$B$6:$B$271)))</f>
        <v/>
      </c>
      <c r="T268" s="77" t="str">
        <f>IF(INDEX([2]pivotTable!T$3:T$308,MATCH(totalExpenditure!$A268,[2]pivotTable!$A$3:$A$308,0))/100*INDEX(gDP!AI$6:AI$271,MATCH(totalExpenditure!$A268,gDP!$B$6:$B$271))=0,"",INDEX([2]pivotTable!T$3:T$308,MATCH(totalExpenditure!$A268,[2]pivotTable!$A$3:$A$308,0))/100*INDEX(gDP!AI$6:AI$271,MATCH(totalExpenditure!$A268,gDP!$B$6:$B$271)))</f>
        <v/>
      </c>
      <c r="U268" s="77" t="str">
        <f>IF(INDEX([2]pivotTable!U$3:U$308,MATCH(totalExpenditure!$A268,[2]pivotTable!$A$3:$A$308,0))/100*INDEX(gDP!AJ$6:AJ$271,MATCH(totalExpenditure!$A268,gDP!$B$6:$B$271))=0,"",INDEX([2]pivotTable!U$3:U$308,MATCH(totalExpenditure!$A268,[2]pivotTable!$A$3:$A$308,0))/100*INDEX(gDP!AJ$6:AJ$271,MATCH(totalExpenditure!$A268,gDP!$B$6:$B$271)))</f>
        <v/>
      </c>
      <c r="V268" s="77" t="str">
        <f>IF(INDEX([2]pivotTable!V$3:V$308,MATCH(totalExpenditure!$A268,[2]pivotTable!$A$3:$A$308,0))/100*INDEX(gDP!AK$6:AK$271,MATCH(totalExpenditure!$A268,gDP!$B$6:$B$271))=0,"",INDEX([2]pivotTable!V$3:V$308,MATCH(totalExpenditure!$A268,[2]pivotTable!$A$3:$A$308,0))/100*INDEX(gDP!AK$6:AK$271,MATCH(totalExpenditure!$A268,gDP!$B$6:$B$271)))</f>
        <v/>
      </c>
      <c r="W268" s="77" t="str">
        <f>IF(INDEX([2]pivotTable!W$3:W$308,MATCH(totalExpenditure!$A268,[2]pivotTable!$A$3:$A$308,0))/100*INDEX(gDP!AL$6:AL$271,MATCH(totalExpenditure!$A268,gDP!$B$6:$B$271))=0,"",INDEX([2]pivotTable!W$3:W$308,MATCH(totalExpenditure!$A268,[2]pivotTable!$A$3:$A$308,0))/100*INDEX(gDP!AL$6:AL$271,MATCH(totalExpenditure!$A268,gDP!$B$6:$B$271)))</f>
        <v/>
      </c>
      <c r="X268" s="77" t="str">
        <f>IF(INDEX([2]pivotTable!X$3:X$308,MATCH(totalExpenditure!$A268,[2]pivotTable!$A$3:$A$308,0))/100*INDEX(gDP!AM$6:AM$271,MATCH(totalExpenditure!$A268,gDP!$B$6:$B$271))=0,"",INDEX([2]pivotTable!X$3:X$308,MATCH(totalExpenditure!$A268,[2]pivotTable!$A$3:$A$308,0))/100*INDEX(gDP!AM$6:AM$271,MATCH(totalExpenditure!$A268,gDP!$B$6:$B$271)))</f>
        <v/>
      </c>
      <c r="Y268" s="77">
        <f>IF(INDEX([2]pivotTable!Y$3:Y$308,MATCH(totalExpenditure!$A268,[2]pivotTable!$A$3:$A$308,0))/100*INDEX(gDP!AN$6:AN$271,MATCH(totalExpenditure!$A268,gDP!$B$6:$B$271))=0,"",INDEX([2]pivotTable!Y$3:Y$308,MATCH(totalExpenditure!$A268,[2]pivotTable!$A$3:$A$308,0))/100*INDEX(gDP!AN$6:AN$271,MATCH(totalExpenditure!$A268,gDP!$B$6:$B$271)))</f>
        <v>6629007048.4369755</v>
      </c>
      <c r="Z268" s="77">
        <f>IF(INDEX([2]pivotTable!Z$3:Z$308,MATCH(totalExpenditure!$A268,[2]pivotTable!$A$3:$A$308,0))/100*INDEX(gDP!AO$6:AO$271,MATCH(totalExpenditure!$A268,gDP!$B$6:$B$271))=0,"",INDEX([2]pivotTable!Z$3:Z$308,MATCH(totalExpenditure!$A268,[2]pivotTable!$A$3:$A$308,0))/100*INDEX(gDP!AO$6:AO$271,MATCH(totalExpenditure!$A268,gDP!$B$6:$B$271)))</f>
        <v>2954552149.3881903</v>
      </c>
      <c r="AA268" s="77">
        <f>IF(INDEX([2]pivotTable!AA$3:AA$308,MATCH(totalExpenditure!$A268,[2]pivotTable!$A$3:$A$308,0))/100*INDEX(gDP!AP$6:AP$271,MATCH(totalExpenditure!$A268,gDP!$B$6:$B$271))=0,"",INDEX([2]pivotTable!AA$3:AA$308,MATCH(totalExpenditure!$A268,[2]pivotTable!$A$3:$A$308,0))/100*INDEX(gDP!AP$6:AP$271,MATCH(totalExpenditure!$A268,gDP!$B$6:$B$271)))</f>
        <v>2619159888.5798154</v>
      </c>
      <c r="AB268" s="77">
        <f>IF(INDEX([2]pivotTable!AB$3:AB$308,MATCH(totalExpenditure!$A268,[2]pivotTable!$A$3:$A$308,0))/100*INDEX(gDP!AQ$6:AQ$271,MATCH(totalExpenditure!$A268,gDP!$B$6:$B$271))=0,"",INDEX([2]pivotTable!AB$3:AB$308,MATCH(totalExpenditure!$A268,[2]pivotTable!$A$3:$A$308,0))/100*INDEX(gDP!AQ$6:AQ$271,MATCH(totalExpenditure!$A268,gDP!$B$6:$B$271)))</f>
        <v>2172358380.7127085</v>
      </c>
      <c r="AC268" s="77">
        <f>IF(INDEX([2]pivotTable!AC$3:AC$308,MATCH(totalExpenditure!$A268,[2]pivotTable!$A$3:$A$308,0))/100*INDEX(gDP!AR$6:AR$271,MATCH(totalExpenditure!$A268,gDP!$B$6:$B$271))=0,"",INDEX([2]pivotTable!AC$3:AC$308,MATCH(totalExpenditure!$A268,[2]pivotTable!$A$3:$A$308,0))/100*INDEX(gDP!AR$6:AR$271,MATCH(totalExpenditure!$A268,gDP!$B$6:$B$271)))</f>
        <v>1954568746.3131146</v>
      </c>
      <c r="AD268" s="77">
        <f>IF(INDEX([2]pivotTable!AD$3:AD$308,MATCH(totalExpenditure!$A268,[2]pivotTable!$A$3:$A$308,0))/100*INDEX(gDP!AS$6:AS$271,MATCH(totalExpenditure!$A268,gDP!$B$6:$B$271))=0,"",INDEX([2]pivotTable!AD$3:AD$308,MATCH(totalExpenditure!$A268,[2]pivotTable!$A$3:$A$308,0))/100*INDEX(gDP!AS$6:AS$271,MATCH(totalExpenditure!$A268,gDP!$B$6:$B$271)))</f>
        <v>2139713876.7358568</v>
      </c>
      <c r="AE268" s="77">
        <f>IF(INDEX([2]pivotTable!AE$3:AE$308,MATCH(totalExpenditure!$A268,[2]pivotTable!$A$3:$A$308,0))/100*INDEX(gDP!AT$6:AT$271,MATCH(totalExpenditure!$A268,gDP!$B$6:$B$271))=0,"",INDEX([2]pivotTable!AE$3:AE$308,MATCH(totalExpenditure!$A268,[2]pivotTable!$A$3:$A$308,0))/100*INDEX(gDP!AT$6:AT$271,MATCH(totalExpenditure!$A268,gDP!$B$6:$B$271)))</f>
        <v>9453007433.3923149</v>
      </c>
      <c r="AF268" s="77">
        <f>IF(INDEX([2]pivotTable!AF$3:AF$308,MATCH(totalExpenditure!$A268,[2]pivotTable!$A$3:$A$308,0))/100*INDEX(gDP!AU$6:AU$271,MATCH(totalExpenditure!$A268,gDP!$B$6:$B$271))=0,"",INDEX([2]pivotTable!AF$3:AF$308,MATCH(totalExpenditure!$A268,[2]pivotTable!$A$3:$A$308,0))/100*INDEX(gDP!AU$6:AU$271,MATCH(totalExpenditure!$A268,gDP!$B$6:$B$271)))</f>
        <v>8455234958.1154079</v>
      </c>
      <c r="AG268" s="77">
        <f>IF(INDEX([2]pivotTable!AG$3:AG$308,MATCH(totalExpenditure!$A268,[2]pivotTable!$A$3:$A$308,0))/100*INDEX(gDP!AV$6:AV$271,MATCH(totalExpenditure!$A268,gDP!$B$6:$B$271))=0,"",INDEX([2]pivotTable!AG$3:AG$308,MATCH(totalExpenditure!$A268,[2]pivotTable!$A$3:$A$308,0))/100*INDEX(gDP!AV$6:AV$271,MATCH(totalExpenditure!$A268,gDP!$B$6:$B$271)))</f>
        <v>9161381886.8544121</v>
      </c>
      <c r="AH268" s="77">
        <f>IF(INDEX([2]pivotTable!AH$3:AH$308,MATCH(totalExpenditure!$A268,[2]pivotTable!$A$3:$A$308,0))/100*INDEX(gDP!AW$6:AW$271,MATCH(totalExpenditure!$A268,gDP!$B$6:$B$271))=0,"",INDEX([2]pivotTable!AH$3:AH$308,MATCH(totalExpenditure!$A268,[2]pivotTable!$A$3:$A$308,0))/100*INDEX(gDP!AW$6:AW$271,MATCH(totalExpenditure!$A268,gDP!$B$6:$B$271)))</f>
        <v>15297253133.955463</v>
      </c>
      <c r="AI268" s="77">
        <f>IF(INDEX([2]pivotTable!AI$3:AI$308,MATCH(totalExpenditure!$A268,[2]pivotTable!$A$3:$A$308,0))/100*INDEX(gDP!AX$6:AX$271,MATCH(totalExpenditure!$A268,gDP!$B$6:$B$271))=0,"",INDEX([2]pivotTable!AI$3:AI$308,MATCH(totalExpenditure!$A268,[2]pivotTable!$A$3:$A$308,0))/100*INDEX(gDP!AX$6:AX$271,MATCH(totalExpenditure!$A268,gDP!$B$6:$B$271)))</f>
        <v>18689708952.615749</v>
      </c>
      <c r="AJ268" s="77">
        <f>IF(INDEX([2]pivotTable!AJ$3:AJ$308,MATCH(totalExpenditure!$A268,[2]pivotTable!$A$3:$A$308,0))/100*INDEX(gDP!AY$6:AY$271,MATCH(totalExpenditure!$A268,gDP!$B$6:$B$271))=0,"",INDEX([2]pivotTable!AJ$3:AJ$308,MATCH(totalExpenditure!$A268,[2]pivotTable!$A$3:$A$308,0))/100*INDEX(gDP!AY$6:AY$271,MATCH(totalExpenditure!$A268,gDP!$B$6:$B$271)))</f>
        <v>5104825746.1092024</v>
      </c>
      <c r="AK268" s="77">
        <f>IF(INDEX([2]pivotTable!AK$3:AK$308,MATCH(totalExpenditure!$A268,[2]pivotTable!$A$3:$A$308,0))/100*INDEX(gDP!AZ$6:AZ$271,MATCH(totalExpenditure!$A268,gDP!$B$6:$B$271))=0,"",INDEX([2]pivotTable!AK$3:AK$308,MATCH(totalExpenditure!$A268,[2]pivotTable!$A$3:$A$308,0))/100*INDEX(gDP!AZ$6:AZ$271,MATCH(totalExpenditure!$A268,gDP!$B$6:$B$271)))</f>
        <v>5129387605.7067337</v>
      </c>
      <c r="AL268" s="77">
        <f>IF(INDEX([2]pivotTable!AL$3:AL$308,MATCH(totalExpenditure!$A268,[2]pivotTable!$A$3:$A$308,0))/100*INDEX(gDP!BA$6:BA$271,MATCH(totalExpenditure!$A268,gDP!$B$6:$B$271))=0,"",INDEX([2]pivotTable!AL$3:AL$308,MATCH(totalExpenditure!$A268,[2]pivotTable!$A$3:$A$308,0))/100*INDEX(gDP!BA$6:BA$271,MATCH(totalExpenditure!$A268,gDP!$B$6:$B$271)))</f>
        <v>19600138034.211159</v>
      </c>
      <c r="AM268" s="77">
        <f>IF(INDEX([2]pivotTable!AM$3:AM$308,MATCH(totalExpenditure!$A268,[2]pivotTable!$A$3:$A$308,0))/100*INDEX(gDP!BB$6:BB$271,MATCH(totalExpenditure!$A268,gDP!$B$6:$B$271))=0,"",INDEX([2]pivotTable!AM$3:AM$308,MATCH(totalExpenditure!$A268,[2]pivotTable!$A$3:$A$308,0))/100*INDEX(gDP!BB$6:BB$271,MATCH(totalExpenditure!$A268,gDP!$B$6:$B$271)))</f>
        <v>15168686789.767935</v>
      </c>
      <c r="AN268" s="77">
        <f>IF(INDEX([2]pivotTable!AN$3:AN$308,MATCH(totalExpenditure!$A268,[2]pivotTable!$A$3:$A$308,0))/100*INDEX(gDP!BC$6:BC$271,MATCH(totalExpenditure!$A268,gDP!$B$6:$B$271))=0,"",INDEX([2]pivotTable!AN$3:AN$308,MATCH(totalExpenditure!$A268,[2]pivotTable!$A$3:$A$308,0))/100*INDEX(gDP!BC$6:BC$271,MATCH(totalExpenditure!$A268,gDP!$B$6:$B$271)))</f>
        <v>17028443970.309893</v>
      </c>
      <c r="AO268" s="77">
        <f>IF(INDEX([2]pivotTable!AO$3:AO$308,MATCH(totalExpenditure!$A268,[2]pivotTable!$A$3:$A$308,0))/100*INDEX(gDP!BD$6:BD$271,MATCH(totalExpenditure!$A268,gDP!$B$6:$B$271))=0,"",INDEX([2]pivotTable!AO$3:AO$308,MATCH(totalExpenditure!$A268,[2]pivotTable!$A$3:$A$308,0))/100*INDEX(gDP!BD$6:BD$271,MATCH(totalExpenditure!$A268,gDP!$B$6:$B$271)))</f>
        <v>21443736358.083027</v>
      </c>
      <c r="AP268" s="77">
        <f>IF(INDEX([2]pivotTable!AP$3:AP$308,MATCH(totalExpenditure!$A268,[2]pivotTable!$A$3:$A$308,0))/100*INDEX(gDP!BE$6:BE$271,MATCH(totalExpenditure!$A268,gDP!$B$6:$B$271))=0,"",INDEX([2]pivotTable!AP$3:AP$308,MATCH(totalExpenditure!$A268,[2]pivotTable!$A$3:$A$308,0))/100*INDEX(gDP!BE$6:BE$271,MATCH(totalExpenditure!$A268,gDP!$B$6:$B$271)))</f>
        <v>18939863765.74136</v>
      </c>
      <c r="AQ268" s="77">
        <f>IF(INDEX([2]pivotTable!AQ$3:AQ$308,MATCH(totalExpenditure!$A268,[2]pivotTable!$A$3:$A$308,0))/100*INDEX(gDP!BF$6:BF$271,MATCH(totalExpenditure!$A268,gDP!$B$6:$B$271))=0,"",INDEX([2]pivotTable!AQ$3:AQ$308,MATCH(totalExpenditure!$A268,[2]pivotTable!$A$3:$A$308,0))/100*INDEX(gDP!BF$6:BF$271,MATCH(totalExpenditure!$A268,gDP!$B$6:$B$271)))</f>
        <v>17278187185.9692</v>
      </c>
      <c r="AR268" s="77">
        <f>IF(INDEX([2]pivotTable!AR$3:AR$308,MATCH(totalExpenditure!$A268,[2]pivotTable!$A$3:$A$308,0))/100*INDEX(gDP!BG$6:BG$271,MATCH(totalExpenditure!$A268,gDP!$B$6:$B$271))=0,"",INDEX([2]pivotTable!AR$3:AR$308,MATCH(totalExpenditure!$A268,[2]pivotTable!$A$3:$A$308,0))/100*INDEX(gDP!BG$6:BG$271,MATCH(totalExpenditure!$A268,gDP!$B$6:$B$271)))</f>
        <v>16124712191.529285</v>
      </c>
      <c r="AS268" s="77">
        <f>IF(INDEX([2]pivotTable!AS$3:AS$308,MATCH(totalExpenditure!$A268,[2]pivotTable!$A$3:$A$308,0))/100*INDEX(gDP!BH$6:BH$271,MATCH(totalExpenditure!$A268,gDP!$B$6:$B$271))=0,"",INDEX([2]pivotTable!AS$3:AS$308,MATCH(totalExpenditure!$A268,[2]pivotTable!$A$3:$A$308,0))/100*INDEX(gDP!BH$6:BH$271,MATCH(totalExpenditure!$A268,gDP!$B$6:$B$271)))</f>
        <v>14423127283.07622</v>
      </c>
      <c r="AT268" s="77">
        <f>IF(INDEX([2]pivotTable!AT$3:AT$308,MATCH(totalExpenditure!$A268,[2]pivotTable!$A$3:$A$308,0))/100*INDEX(gDP!BI$6:BI$271,MATCH(totalExpenditure!$A268,gDP!$B$6:$B$271))=0,"",INDEX([2]pivotTable!AT$3:AT$308,MATCH(totalExpenditure!$A268,[2]pivotTable!$A$3:$A$308,0))/100*INDEX(gDP!BI$6:BI$271,MATCH(totalExpenditure!$A268,gDP!$B$6:$B$271)))</f>
        <v>9966433697.9740162</v>
      </c>
      <c r="AU268" s="77">
        <f>IF(INDEX([2]pivotTable!AU$3:AU$308,MATCH(totalExpenditure!$A268,[2]pivotTable!$A$3:$A$308,0))/100*INDEX(gDP!BJ$6:BJ$271,MATCH(totalExpenditure!$A268,gDP!$B$6:$B$271))=0,"",INDEX([2]pivotTable!AU$3:AU$308,MATCH(totalExpenditure!$A268,[2]pivotTable!$A$3:$A$308,0))/100*INDEX(gDP!BJ$6:BJ$271,MATCH(totalExpenditure!$A268,gDP!$B$6:$B$271)))</f>
        <v>14456910075.365984</v>
      </c>
      <c r="AV268" s="77">
        <f>IF(INDEX([2]pivotTable!AV$3:AV$308,MATCH(totalExpenditure!$A268,[2]pivotTable!$A$3:$A$308,0))/100*INDEX(gDP!BK$6:BK$271,MATCH(totalExpenditure!$A268,gDP!$B$6:$B$271))=0,"",INDEX([2]pivotTable!AV$3:AV$308,MATCH(totalExpenditure!$A268,[2]pivotTable!$A$3:$A$308,0))/100*INDEX(gDP!BK$6:BK$271,MATCH(totalExpenditure!$A268,gDP!$B$6:$B$271)))</f>
        <v>14710964277.298368</v>
      </c>
      <c r="AW268" s="77">
        <f>IF(INDEX([2]pivotTable!AW$3:AW$308,MATCH(totalExpenditure!$A268,[2]pivotTable!$A$3:$A$308,0))/100*INDEX(gDP!BL$6:BL$271,MATCH(totalExpenditure!$A268,gDP!$B$6:$B$271))=0,"",INDEX([2]pivotTable!AW$3:AW$308,MATCH(totalExpenditure!$A268,[2]pivotTable!$A$3:$A$308,0))/100*INDEX(gDP!BL$6:BL$271,MATCH(totalExpenditure!$A268,gDP!$B$6:$B$271)))</f>
        <v>14794541224.522221</v>
      </c>
      <c r="AX268" s="77">
        <f>IF(INDEX([2]pivotTable!AX$3:AX$308,MATCH(totalExpenditure!$A268,[2]pivotTable!$A$3:$A$308,0))/100*INDEX(gDP!BM$6:BM$271,MATCH(totalExpenditure!$A268,gDP!$B$6:$B$271))=0,"",INDEX([2]pivotTable!AX$3:AX$308,MATCH(totalExpenditure!$A268,[2]pivotTable!$A$3:$A$308,0))/100*INDEX(gDP!BM$6:BM$271,MATCH(totalExpenditure!$A268,gDP!$B$6:$B$271)))</f>
        <v>12719756490.603844</v>
      </c>
      <c r="AY268" s="77">
        <f>IF(INDEX([2]pivotTable!AY$3:AY$308,MATCH(totalExpenditure!$A268,[2]pivotTable!$A$3:$A$308,0))/100*INDEX(gDP!BN$6:BN$271,MATCH(totalExpenditure!$A268,gDP!$B$6:$B$271))=0,"",INDEX([2]pivotTable!AY$3:AY$308,MATCH(totalExpenditure!$A268,[2]pivotTable!$A$3:$A$308,0))/100*INDEX(gDP!BN$6:BN$271,MATCH(totalExpenditure!$A268,gDP!$B$6:$B$271)))</f>
        <v>14788146998.804646</v>
      </c>
      <c r="AZ268" s="77" t="str">
        <f>IF(INDEX([2]pivotTable!AZ$3:AZ$308,MATCH(totalExpenditure!$A268,[2]pivotTable!$A$3:$A$308,0))/100*INDEX(gDP!BO$6:BO$271,MATCH(totalExpenditure!$A268,gDP!$B$6:$B$271))=0,"",INDEX([2]pivotTable!AZ$3:AZ$308,MATCH(totalExpenditure!$A268,[2]pivotTable!$A$3:$A$308,0))/100*INDEX(gDP!BO$6:BO$271,MATCH(totalExpenditure!$A268,gDP!$B$6:$B$271)))</f>
        <v/>
      </c>
      <c r="BA268" s="77" t="str">
        <f>IF(INDEX([2]pivotTable!B$310:B$615,MATCH(totalExpenditure!$A268,[2]pivotTable!$A$310:$A$615,0))/100*INDEX(gDP!Q$6:Q$271,MATCH(totalExpenditure!$A268,gDP!$B$6:$B$271))=0,"",INDEX([2]pivotTable!B$310:B$615,MATCH(totalExpenditure!$A268,[2]pivotTable!$A$310:$A$615,0))/100*INDEX(gDP!Q$6:Q$271,MATCH(totalExpenditure!$A268,gDP!$B$6:$B$271)))</f>
        <v/>
      </c>
      <c r="BB268" s="77" t="str">
        <f>IF(INDEX([2]pivotTable!C$310:C$615,MATCH(totalExpenditure!$A268,[2]pivotTable!$A$310:$A$615,0))/100*INDEX(gDP!R$6:R$271,MATCH(totalExpenditure!$A268,gDP!$B$6:$B$271))=0,"",INDEX([2]pivotTable!C$310:C$615,MATCH(totalExpenditure!$A268,[2]pivotTable!$A$310:$A$615,0))/100*INDEX(gDP!R$6:R$271,MATCH(totalExpenditure!$A268,gDP!$B$6:$B$271)))</f>
        <v/>
      </c>
      <c r="BC268" s="77" t="str">
        <f>IF(INDEX([2]pivotTable!D$310:D$615,MATCH(totalExpenditure!$A268,[2]pivotTable!$A$310:$A$615,0))/100*INDEX(gDP!S$6:S$271,MATCH(totalExpenditure!$A268,gDP!$B$6:$B$271))=0,"",INDEX([2]pivotTable!D$310:D$615,MATCH(totalExpenditure!$A268,[2]pivotTable!$A$310:$A$615,0))/100*INDEX(gDP!S$6:S$271,MATCH(totalExpenditure!$A268,gDP!$B$6:$B$271)))</f>
        <v/>
      </c>
      <c r="BD268" s="77" t="str">
        <f>IF(INDEX([2]pivotTable!E$310:E$615,MATCH(totalExpenditure!$A268,[2]pivotTable!$A$310:$A$615,0))/100*INDEX(gDP!T$6:T$271,MATCH(totalExpenditure!$A268,gDP!$B$6:$B$271))=0,"",INDEX([2]pivotTable!E$310:E$615,MATCH(totalExpenditure!$A268,[2]pivotTable!$A$310:$A$615,0))/100*INDEX(gDP!T$6:T$271,MATCH(totalExpenditure!$A268,gDP!$B$6:$B$271)))</f>
        <v/>
      </c>
      <c r="BE268" s="77" t="str">
        <f>IF(INDEX([2]pivotTable!F$310:F$615,MATCH(totalExpenditure!$A268,[2]pivotTable!$A$310:$A$615,0))/100*INDEX(gDP!U$6:U$271,MATCH(totalExpenditure!$A268,gDP!$B$6:$B$271))=0,"",INDEX([2]pivotTable!F$310:F$615,MATCH(totalExpenditure!$A268,[2]pivotTable!$A$310:$A$615,0))/100*INDEX(gDP!U$6:U$271,MATCH(totalExpenditure!$A268,gDP!$B$6:$B$271)))</f>
        <v/>
      </c>
      <c r="BF268" s="77" t="str">
        <f>IF(INDEX([2]pivotTable!G$310:G$615,MATCH(totalExpenditure!$A268,[2]pivotTable!$A$310:$A$615,0))/100*INDEX(gDP!V$6:V$271,MATCH(totalExpenditure!$A268,gDP!$B$6:$B$271))=0,"",INDEX([2]pivotTable!G$310:G$615,MATCH(totalExpenditure!$A268,[2]pivotTable!$A$310:$A$615,0))/100*INDEX(gDP!V$6:V$271,MATCH(totalExpenditure!$A268,gDP!$B$6:$B$271)))</f>
        <v/>
      </c>
      <c r="BG268" s="77" t="str">
        <f>IF(INDEX([2]pivotTable!H$310:H$615,MATCH(totalExpenditure!$A268,[2]pivotTable!$A$310:$A$615,0))/100*INDEX(gDP!W$6:W$271,MATCH(totalExpenditure!$A268,gDP!$B$6:$B$271))=0,"",INDEX([2]pivotTable!H$310:H$615,MATCH(totalExpenditure!$A268,[2]pivotTable!$A$310:$A$615,0))/100*INDEX(gDP!W$6:W$271,MATCH(totalExpenditure!$A268,gDP!$B$6:$B$271)))</f>
        <v/>
      </c>
      <c r="BH268" s="77" t="str">
        <f>IF(INDEX([2]pivotTable!I$310:I$615,MATCH(totalExpenditure!$A268,[2]pivotTable!$A$310:$A$615,0))/100*INDEX(gDP!X$6:X$271,MATCH(totalExpenditure!$A268,gDP!$B$6:$B$271))=0,"",INDEX([2]pivotTable!I$310:I$615,MATCH(totalExpenditure!$A268,[2]pivotTable!$A$310:$A$615,0))/100*INDEX(gDP!X$6:X$271,MATCH(totalExpenditure!$A268,gDP!$B$6:$B$271)))</f>
        <v/>
      </c>
      <c r="BI268" s="77" t="str">
        <f>IF(INDEX([2]pivotTable!J$310:J$615,MATCH(totalExpenditure!$A268,[2]pivotTable!$A$310:$A$615,0))/100*INDEX(gDP!Y$6:Y$271,MATCH(totalExpenditure!$A268,gDP!$B$6:$B$271))=0,"",INDEX([2]pivotTable!J$310:J$615,MATCH(totalExpenditure!$A268,[2]pivotTable!$A$310:$A$615,0))/100*INDEX(gDP!Y$6:Y$271,MATCH(totalExpenditure!$A268,gDP!$B$6:$B$271)))</f>
        <v/>
      </c>
      <c r="BJ268" s="77" t="str">
        <f>IF(INDEX([2]pivotTable!K$310:K$615,MATCH(totalExpenditure!$A268,[2]pivotTable!$A$310:$A$615,0))/100*INDEX(gDP!Z$6:Z$271,MATCH(totalExpenditure!$A268,gDP!$B$6:$B$271))=0,"",INDEX([2]pivotTable!K$310:K$615,MATCH(totalExpenditure!$A268,[2]pivotTable!$A$310:$A$615,0))/100*INDEX(gDP!Z$6:Z$271,MATCH(totalExpenditure!$A268,gDP!$B$6:$B$271)))</f>
        <v/>
      </c>
      <c r="BK268" s="77" t="str">
        <f>IF(INDEX([2]pivotTable!L$310:L$615,MATCH(totalExpenditure!$A268,[2]pivotTable!$A$310:$A$615,0))/100*INDEX(gDP!AA$6:AA$271,MATCH(totalExpenditure!$A268,gDP!$B$6:$B$271))=0,"",INDEX([2]pivotTable!L$310:L$615,MATCH(totalExpenditure!$A268,[2]pivotTable!$A$310:$A$615,0))/100*INDEX(gDP!AA$6:AA$271,MATCH(totalExpenditure!$A268,gDP!$B$6:$B$271)))</f>
        <v/>
      </c>
      <c r="BL268" s="77" t="str">
        <f>IF(INDEX([2]pivotTable!M$310:M$615,MATCH(totalExpenditure!$A268,[2]pivotTable!$A$310:$A$615,0))/100*INDEX(gDP!AB$6:AB$271,MATCH(totalExpenditure!$A268,gDP!$B$6:$B$271))=0,"",INDEX([2]pivotTable!M$310:M$615,MATCH(totalExpenditure!$A268,[2]pivotTable!$A$310:$A$615,0))/100*INDEX(gDP!AB$6:AB$271,MATCH(totalExpenditure!$A268,gDP!$B$6:$B$271)))</f>
        <v/>
      </c>
      <c r="BM268" s="77" t="str">
        <f>IF(INDEX([2]pivotTable!N$310:N$615,MATCH(totalExpenditure!$A268,[2]pivotTable!$A$310:$A$615,0))/100*INDEX(gDP!AC$6:AC$271,MATCH(totalExpenditure!$A268,gDP!$B$6:$B$271))=0,"",INDEX([2]pivotTable!N$310:N$615,MATCH(totalExpenditure!$A268,[2]pivotTable!$A$310:$A$615,0))/100*INDEX(gDP!AC$6:AC$271,MATCH(totalExpenditure!$A268,gDP!$B$6:$B$271)))</f>
        <v/>
      </c>
      <c r="BN268" s="77" t="str">
        <f>IF(INDEX([2]pivotTable!O$310:O$615,MATCH(totalExpenditure!$A268,[2]pivotTable!$A$310:$A$615,0))/100*INDEX(gDP!AD$6:AD$271,MATCH(totalExpenditure!$A268,gDP!$B$6:$B$271))=0,"",INDEX([2]pivotTable!O$310:O$615,MATCH(totalExpenditure!$A268,[2]pivotTable!$A$310:$A$615,0))/100*INDEX(gDP!AD$6:AD$271,MATCH(totalExpenditure!$A268,gDP!$B$6:$B$271)))</f>
        <v/>
      </c>
      <c r="BO268" s="77" t="str">
        <f>IF(INDEX([2]pivotTable!P$310:P$615,MATCH(totalExpenditure!$A268,[2]pivotTable!$A$310:$A$615,0))/100*INDEX(gDP!AE$6:AE$271,MATCH(totalExpenditure!$A268,gDP!$B$6:$B$271))=0,"",INDEX([2]pivotTable!P$310:P$615,MATCH(totalExpenditure!$A268,[2]pivotTable!$A$310:$A$615,0))/100*INDEX(gDP!AE$6:AE$271,MATCH(totalExpenditure!$A268,gDP!$B$6:$B$271)))</f>
        <v/>
      </c>
      <c r="BP268" s="77" t="str">
        <f>IF(INDEX([2]pivotTable!Q$310:Q$615,MATCH(totalExpenditure!$A268,[2]pivotTable!$A$310:$A$615,0))/100*INDEX(gDP!AF$6:AF$271,MATCH(totalExpenditure!$A268,gDP!$B$6:$B$271))=0,"",INDEX([2]pivotTable!Q$310:Q$615,MATCH(totalExpenditure!$A268,[2]pivotTable!$A$310:$A$615,0))/100*INDEX(gDP!AF$6:AF$271,MATCH(totalExpenditure!$A268,gDP!$B$6:$B$271)))</f>
        <v/>
      </c>
      <c r="BQ268" s="77" t="str">
        <f>IF(INDEX([2]pivotTable!R$310:R$615,MATCH(totalExpenditure!$A268,[2]pivotTable!$A$310:$A$615,0))/100*INDEX(gDP!AG$6:AG$271,MATCH(totalExpenditure!$A268,gDP!$B$6:$B$271))=0,"",INDEX([2]pivotTable!R$310:R$615,MATCH(totalExpenditure!$A268,[2]pivotTable!$A$310:$A$615,0))/100*INDEX(gDP!AG$6:AG$271,MATCH(totalExpenditure!$A268,gDP!$B$6:$B$271)))</f>
        <v/>
      </c>
      <c r="BR268" s="77" t="str">
        <f>IF(INDEX([2]pivotTable!S$310:S$615,MATCH(totalExpenditure!$A268,[2]pivotTable!$A$310:$A$615,0))/100*INDEX(gDP!AH$6:AH$271,MATCH(totalExpenditure!$A268,gDP!$B$6:$B$271))=0,"",INDEX([2]pivotTable!S$310:S$615,MATCH(totalExpenditure!$A268,[2]pivotTable!$A$310:$A$615,0))/100*INDEX(gDP!AH$6:AH$271,MATCH(totalExpenditure!$A268,gDP!$B$6:$B$271)))</f>
        <v/>
      </c>
      <c r="BS268" s="77" t="str">
        <f>IF(INDEX([2]pivotTable!T$310:T$615,MATCH(totalExpenditure!$A268,[2]pivotTable!$A$310:$A$615,0))/100*INDEX(gDP!AI$6:AI$271,MATCH(totalExpenditure!$A268,gDP!$B$6:$B$271))=0,"",INDEX([2]pivotTable!T$310:T$615,MATCH(totalExpenditure!$A268,[2]pivotTable!$A$310:$A$615,0))/100*INDEX(gDP!AI$6:AI$271,MATCH(totalExpenditure!$A268,gDP!$B$6:$B$271)))</f>
        <v/>
      </c>
      <c r="BT268" s="77" t="str">
        <f>IF(INDEX([2]pivotTable!U$310:U$615,MATCH(totalExpenditure!$A268,[2]pivotTable!$A$310:$A$615,0))/100*INDEX(gDP!AJ$6:AJ$271,MATCH(totalExpenditure!$A268,gDP!$B$6:$B$271))=0,"",INDEX([2]pivotTable!U$310:U$615,MATCH(totalExpenditure!$A268,[2]pivotTable!$A$310:$A$615,0))/100*INDEX(gDP!AJ$6:AJ$271,MATCH(totalExpenditure!$A268,gDP!$B$6:$B$271)))</f>
        <v/>
      </c>
      <c r="BU268" s="77" t="str">
        <f>IF(INDEX([2]pivotTable!V$310:V$615,MATCH(totalExpenditure!$A268,[2]pivotTable!$A$310:$A$615,0))/100*INDEX(gDP!AK$6:AK$271,MATCH(totalExpenditure!$A268,gDP!$B$6:$B$271))=0,"",INDEX([2]pivotTable!V$310:V$615,MATCH(totalExpenditure!$A268,[2]pivotTable!$A$310:$A$615,0))/100*INDEX(gDP!AK$6:AK$271,MATCH(totalExpenditure!$A268,gDP!$B$6:$B$271)))</f>
        <v/>
      </c>
      <c r="BV268" s="77" t="str">
        <f>IF(INDEX([2]pivotTable!W$310:W$615,MATCH(totalExpenditure!$A268,[2]pivotTable!$A$310:$A$615,0))/100*INDEX(gDP!AL$6:AL$271,MATCH(totalExpenditure!$A268,gDP!$B$6:$B$271))=0,"",INDEX([2]pivotTable!W$310:W$615,MATCH(totalExpenditure!$A268,[2]pivotTable!$A$310:$A$615,0))/100*INDEX(gDP!AL$6:AL$271,MATCH(totalExpenditure!$A268,gDP!$B$6:$B$271)))</f>
        <v/>
      </c>
      <c r="BW268" s="77" t="str">
        <f>IF(INDEX([2]pivotTable!X$310:X$615,MATCH(totalExpenditure!$A268,[2]pivotTable!$A$310:$A$615,0))/100*INDEX(gDP!AM$6:AM$271,MATCH(totalExpenditure!$A268,gDP!$B$6:$B$271))=0,"",INDEX([2]pivotTable!X$310:X$615,MATCH(totalExpenditure!$A268,[2]pivotTable!$A$310:$A$615,0))/100*INDEX(gDP!AM$6:AM$271,MATCH(totalExpenditure!$A268,gDP!$B$6:$B$271)))</f>
        <v/>
      </c>
      <c r="BX268" s="77">
        <f>IF(INDEX([2]pivotTable!Y$310:Y$615,MATCH(totalExpenditure!$A268,[2]pivotTable!$A$310:$A$615,0))/100*INDEX(gDP!AN$6:AN$271,MATCH(totalExpenditure!$A268,gDP!$B$6:$B$271))=0,"",INDEX([2]pivotTable!Y$310:Y$615,MATCH(totalExpenditure!$A268,[2]pivotTable!$A$310:$A$615,0))/100*INDEX(gDP!AN$6:AN$271,MATCH(totalExpenditure!$A268,gDP!$B$6:$B$271)))</f>
        <v>8020068113.0053568</v>
      </c>
      <c r="BY268" s="77">
        <f>IF(INDEX([2]pivotTable!Z$310:Z$615,MATCH(totalExpenditure!$A268,[2]pivotTable!$A$310:$A$615,0))/100*INDEX(gDP!AO$6:AO$271,MATCH(totalExpenditure!$A268,gDP!$B$6:$B$271))=0,"",INDEX([2]pivotTable!Z$310:Z$615,MATCH(totalExpenditure!$A268,[2]pivotTable!$A$310:$A$615,0))/100*INDEX(gDP!AO$6:AO$271,MATCH(totalExpenditure!$A268,gDP!$B$6:$B$271)))</f>
        <v>4505283940.5035381</v>
      </c>
      <c r="BZ268" s="77">
        <f>IF(INDEX([2]pivotTable!AA$310:AA$615,MATCH(totalExpenditure!$A268,[2]pivotTable!$A$310:$A$615,0))/100*INDEX(gDP!AP$6:AP$271,MATCH(totalExpenditure!$A268,gDP!$B$6:$B$271))=0,"",INDEX([2]pivotTable!AA$310:AA$615,MATCH(totalExpenditure!$A268,[2]pivotTable!$A$310:$A$615,0))/100*INDEX(gDP!AP$6:AP$271,MATCH(totalExpenditure!$A268,gDP!$B$6:$B$271)))</f>
        <v>4646896576.5125751</v>
      </c>
      <c r="CA268" s="77">
        <f>IF(INDEX([2]pivotTable!AB$310:AB$615,MATCH(totalExpenditure!$A268,[2]pivotTable!$A$310:$A$615,0))/100*INDEX(gDP!AQ$6:AQ$271,MATCH(totalExpenditure!$A268,gDP!$B$6:$B$271))=0,"",INDEX([2]pivotTable!AB$310:AB$615,MATCH(totalExpenditure!$A268,[2]pivotTable!$A$310:$A$615,0))/100*INDEX(gDP!AQ$6:AQ$271,MATCH(totalExpenditure!$A268,gDP!$B$6:$B$271)))</f>
        <v>4451804850.6154804</v>
      </c>
      <c r="CB268" s="77">
        <f>IF(INDEX([2]pivotTable!AC$310:AC$615,MATCH(totalExpenditure!$A268,[2]pivotTable!$A$310:$A$615,0))/100*INDEX(gDP!AR$6:AR$271,MATCH(totalExpenditure!$A268,gDP!$B$6:$B$271))=0,"",INDEX([2]pivotTable!AC$310:AC$615,MATCH(totalExpenditure!$A268,[2]pivotTable!$A$310:$A$615,0))/100*INDEX(gDP!AR$6:AR$271,MATCH(totalExpenditure!$A268,gDP!$B$6:$B$271)))</f>
        <v>4197019711.0754476</v>
      </c>
      <c r="CC268" s="77">
        <f>IF(INDEX([2]pivotTable!AD$310:AD$615,MATCH(totalExpenditure!$A268,[2]pivotTable!$A$310:$A$615,0))/100*INDEX(gDP!AS$6:AS$271,MATCH(totalExpenditure!$A268,gDP!$B$6:$B$271))=0,"",INDEX([2]pivotTable!AD$310:AD$615,MATCH(totalExpenditure!$A268,[2]pivotTable!$A$310:$A$615,0))/100*INDEX(gDP!AS$6:AS$271,MATCH(totalExpenditure!$A268,gDP!$B$6:$B$271)))</f>
        <v>4066973893.3702812</v>
      </c>
      <c r="CD268" s="77">
        <f>IF(INDEX([2]pivotTable!AE$310:AE$615,MATCH(totalExpenditure!$A268,[2]pivotTable!$A$310:$A$615,0))/100*INDEX(gDP!AT$6:AT$271,MATCH(totalExpenditure!$A268,gDP!$B$6:$B$271))=0,"",INDEX([2]pivotTable!AE$310:AE$615,MATCH(totalExpenditure!$A268,[2]pivotTable!$A$310:$A$615,0))/100*INDEX(gDP!AT$6:AT$271,MATCH(totalExpenditure!$A268,gDP!$B$6:$B$271)))</f>
        <v>14220140121.865229</v>
      </c>
      <c r="CE268" s="77">
        <f>IF(INDEX([2]pivotTable!AF$310:AF$615,MATCH(totalExpenditure!$A268,[2]pivotTable!$A$310:$A$615,0))/100*INDEX(gDP!AU$6:AU$271,MATCH(totalExpenditure!$A268,gDP!$B$6:$B$271))=0,"",INDEX([2]pivotTable!AF$310:AF$615,MATCH(totalExpenditure!$A268,[2]pivotTable!$A$310:$A$615,0))/100*INDEX(gDP!AU$6:AU$271,MATCH(totalExpenditure!$A268,gDP!$B$6:$B$271)))</f>
        <v>13567102199.96839</v>
      </c>
      <c r="CF268" s="77">
        <f>IF(INDEX([2]pivotTable!AG$310:AG$615,MATCH(totalExpenditure!$A268,[2]pivotTable!$A$310:$A$615,0))/100*INDEX(gDP!AV$6:AV$271,MATCH(totalExpenditure!$A268,gDP!$B$6:$B$271))=0,"",INDEX([2]pivotTable!AG$310:AG$615,MATCH(totalExpenditure!$A268,[2]pivotTable!$A$310:$A$615,0))/100*INDEX(gDP!AV$6:AV$271,MATCH(totalExpenditure!$A268,gDP!$B$6:$B$271)))</f>
        <v>20194443944.141438</v>
      </c>
      <c r="CG268" s="77">
        <f>IF(INDEX([2]pivotTable!AH$310:AH$615,MATCH(totalExpenditure!$A268,[2]pivotTable!$A$310:$A$615,0))/100*INDEX(gDP!AW$6:AW$271,MATCH(totalExpenditure!$A268,gDP!$B$6:$B$271))=0,"",INDEX([2]pivotTable!AH$310:AH$615,MATCH(totalExpenditure!$A268,[2]pivotTable!$A$310:$A$615,0))/100*INDEX(gDP!AW$6:AW$271,MATCH(totalExpenditure!$A268,gDP!$B$6:$B$271)))</f>
        <v>27064370929.305824</v>
      </c>
      <c r="CH268" s="77">
        <f>IF(INDEX([2]pivotTable!AI$310:AI$615,MATCH(totalExpenditure!$A268,[2]pivotTable!$A$310:$A$615,0))/100*INDEX(gDP!AX$6:AX$271,MATCH(totalExpenditure!$A268,gDP!$B$6:$B$271))=0,"",INDEX([2]pivotTable!AI$310:AI$615,MATCH(totalExpenditure!$A268,[2]pivotTable!$A$310:$A$615,0))/100*INDEX(gDP!AX$6:AX$271,MATCH(totalExpenditure!$A268,gDP!$B$6:$B$271)))</f>
        <v>31168772735.50602</v>
      </c>
      <c r="CI268" s="77">
        <f>IF(INDEX([2]pivotTable!AJ$310:AJ$615,MATCH(totalExpenditure!$A268,[2]pivotTable!$A$310:$A$615,0))/100*INDEX(gDP!AY$6:AY$271,MATCH(totalExpenditure!$A268,gDP!$B$6:$B$271))=0,"",INDEX([2]pivotTable!AJ$310:AJ$615,MATCH(totalExpenditure!$A268,[2]pivotTable!$A$310:$A$615,0))/100*INDEX(gDP!AY$6:AY$271,MATCH(totalExpenditure!$A268,gDP!$B$6:$B$271)))</f>
        <v>25949530876.055111</v>
      </c>
      <c r="CJ268" s="77">
        <f>IF(INDEX([2]pivotTable!AK$310:AK$615,MATCH(totalExpenditure!$A268,[2]pivotTable!$A$310:$A$615,0))/100*INDEX(gDP!AZ$6:AZ$271,MATCH(totalExpenditure!$A268,gDP!$B$6:$B$271))=0,"",INDEX([2]pivotTable!AK$310:AK$615,MATCH(totalExpenditure!$A268,[2]pivotTable!$A$310:$A$615,0))/100*INDEX(gDP!AZ$6:AZ$271,MATCH(totalExpenditure!$A268,gDP!$B$6:$B$271)))</f>
        <v>10558544616.941784</v>
      </c>
      <c r="CK268" s="77">
        <f>IF(INDEX([2]pivotTable!AL$310:AL$615,MATCH(totalExpenditure!$A268,[2]pivotTable!$A$310:$A$615,0))/100*INDEX(gDP!BA$6:BA$271,MATCH(totalExpenditure!$A268,gDP!$B$6:$B$271))=0,"",INDEX([2]pivotTable!AL$310:AL$615,MATCH(totalExpenditure!$A268,[2]pivotTable!$A$310:$A$615,0))/100*INDEX(gDP!BA$6:BA$271,MATCH(totalExpenditure!$A268,gDP!$B$6:$B$271)))</f>
        <v>37366714768.447723</v>
      </c>
      <c r="CL268" s="77">
        <f>IF(INDEX([2]pivotTable!AM$310:AM$615,MATCH(totalExpenditure!$A268,[2]pivotTable!$A$310:$A$615,0))/100*INDEX(gDP!BB$6:BB$271,MATCH(totalExpenditure!$A268,gDP!$B$6:$B$271))=0,"",INDEX([2]pivotTable!AM$310:AM$615,MATCH(totalExpenditure!$A268,[2]pivotTable!$A$310:$A$615,0))/100*INDEX(gDP!BB$6:BB$271,MATCH(totalExpenditure!$A268,gDP!$B$6:$B$271)))</f>
        <v>40823552708.114578</v>
      </c>
      <c r="CM268" s="77">
        <f>IF(INDEX([2]pivotTable!AN$310:AN$615,MATCH(totalExpenditure!$A268,[2]pivotTable!$A$310:$A$615,0))/100*INDEX(gDP!BC$6:BC$271,MATCH(totalExpenditure!$A268,gDP!$B$6:$B$271))=0,"",INDEX([2]pivotTable!AN$310:AN$615,MATCH(totalExpenditure!$A268,[2]pivotTable!$A$310:$A$615,0))/100*INDEX(gDP!BC$6:BC$271,MATCH(totalExpenditure!$A268,gDP!$B$6:$B$271)))</f>
        <v>52546105290.735672</v>
      </c>
      <c r="CN268" s="77">
        <f>IF(INDEX([2]pivotTable!AO$310:AO$615,MATCH(totalExpenditure!$A268,[2]pivotTable!$A$310:$A$615,0))/100*INDEX(gDP!BD$6:BD$271,MATCH(totalExpenditure!$A268,gDP!$B$6:$B$271))=0,"",INDEX([2]pivotTable!AO$310:AO$615,MATCH(totalExpenditure!$A268,[2]pivotTable!$A$310:$A$615,0))/100*INDEX(gDP!BD$6:BD$271,MATCH(totalExpenditure!$A268,gDP!$B$6:$B$271)))</f>
        <v>56541817662.124908</v>
      </c>
      <c r="CO268" s="77">
        <f>IF(INDEX([2]pivotTable!AP$310:AP$615,MATCH(totalExpenditure!$A268,[2]pivotTable!$A$310:$A$615,0))/100*INDEX(gDP!BE$6:BE$271,MATCH(totalExpenditure!$A268,gDP!$B$6:$B$271))=0,"",INDEX([2]pivotTable!AP$310:AP$615,MATCH(totalExpenditure!$A268,[2]pivotTable!$A$310:$A$615,0))/100*INDEX(gDP!BE$6:BE$271,MATCH(totalExpenditure!$A268,gDP!$B$6:$B$271)))</f>
        <v>55472949607.458061</v>
      </c>
      <c r="CP268" s="77">
        <f>IF(INDEX([2]pivotTable!AQ$310:AQ$615,MATCH(totalExpenditure!$A268,[2]pivotTable!$A$310:$A$615,0))/100*INDEX(gDP!BF$6:BF$271,MATCH(totalExpenditure!$A268,gDP!$B$6:$B$271))=0,"",INDEX([2]pivotTable!AQ$310:AQ$615,MATCH(totalExpenditure!$A268,[2]pivotTable!$A$310:$A$615,0))/100*INDEX(gDP!BF$6:BF$271,MATCH(totalExpenditure!$A268,gDP!$B$6:$B$271)))</f>
        <v>51513852747.031128</v>
      </c>
      <c r="CQ268" s="77">
        <f>IF(INDEX([2]pivotTable!AR$310:AR$615,MATCH(totalExpenditure!$A268,[2]pivotTable!$A$310:$A$615,0))/100*INDEX(gDP!BG$6:BG$271,MATCH(totalExpenditure!$A268,gDP!$B$6:$B$271))=0,"",INDEX([2]pivotTable!AR$310:AR$615,MATCH(totalExpenditure!$A268,[2]pivotTable!$A$310:$A$615,0))/100*INDEX(gDP!BG$6:BG$271,MATCH(totalExpenditure!$A268,gDP!$B$6:$B$271)))</f>
        <v>47459259287.125206</v>
      </c>
      <c r="CR268" s="77">
        <f>IF(INDEX([2]pivotTable!AS$310:AS$615,MATCH(totalExpenditure!$A268,[2]pivotTable!$A$310:$A$615,0))/100*INDEX(gDP!BH$6:BH$271,MATCH(totalExpenditure!$A268,gDP!$B$6:$B$271))=0,"",INDEX([2]pivotTable!AS$310:AS$615,MATCH(totalExpenditure!$A268,[2]pivotTable!$A$310:$A$615,0))/100*INDEX(gDP!BH$6:BH$271,MATCH(totalExpenditure!$A268,gDP!$B$6:$B$271)))</f>
        <v>42575962268.311539</v>
      </c>
      <c r="CS268" s="77">
        <f>IF(INDEX([2]pivotTable!AT$310:AT$615,MATCH(totalExpenditure!$A268,[2]pivotTable!$A$310:$A$615,0))/100*INDEX(gDP!BI$6:BI$271,MATCH(totalExpenditure!$A268,gDP!$B$6:$B$271))=0,"",INDEX([2]pivotTable!AT$310:AT$615,MATCH(totalExpenditure!$A268,[2]pivotTable!$A$310:$A$615,0))/100*INDEX(gDP!BI$6:BI$271,MATCH(totalExpenditure!$A268,gDP!$B$6:$B$271)))</f>
        <v>37762428979.011932</v>
      </c>
      <c r="CT268" s="77">
        <f>IF(INDEX([2]pivotTable!AU$310:AU$615,MATCH(totalExpenditure!$A268,[2]pivotTable!$A$310:$A$615,0))/100*INDEX(gDP!BJ$6:BJ$271,MATCH(totalExpenditure!$A268,gDP!$B$6:$B$271))=0,"",INDEX([2]pivotTable!AU$310:AU$615,MATCH(totalExpenditure!$A268,[2]pivotTable!$A$310:$A$615,0))/100*INDEX(gDP!BJ$6:BJ$271,MATCH(totalExpenditure!$A268,gDP!$B$6:$B$271)))</f>
        <v>45583133351.087997</v>
      </c>
      <c r="CU268" s="77">
        <f>IF(INDEX([2]pivotTable!AV$310:AV$615,MATCH(totalExpenditure!$A268,[2]pivotTable!$A$310:$A$615,0))/100*INDEX(gDP!BK$6:BK$271,MATCH(totalExpenditure!$A268,gDP!$B$6:$B$271))=0,"",INDEX([2]pivotTable!AV$310:AV$615,MATCH(totalExpenditure!$A268,[2]pivotTable!$A$310:$A$615,0))/100*INDEX(gDP!BK$6:BK$271,MATCH(totalExpenditure!$A268,gDP!$B$6:$B$271)))</f>
        <v>48104447926.041763</v>
      </c>
      <c r="CV268" s="77">
        <f>IF(INDEX([2]pivotTable!AW$310:AW$615,MATCH(totalExpenditure!$A268,[2]pivotTable!$A$310:$A$615,0))/100*INDEX(gDP!BL$6:BL$271,MATCH(totalExpenditure!$A268,gDP!$B$6:$B$271))=0,"",INDEX([2]pivotTable!AW$310:AW$615,MATCH(totalExpenditure!$A268,[2]pivotTable!$A$310:$A$615,0))/100*INDEX(gDP!BL$6:BL$271,MATCH(totalExpenditure!$A268,gDP!$B$6:$B$271)))</f>
        <v>47147866902.358971</v>
      </c>
      <c r="CW268" s="77">
        <f>IF(INDEX([2]pivotTable!AX$310:AX$615,MATCH(totalExpenditure!$A268,[2]pivotTable!$A$310:$A$615,0))/100*INDEX(gDP!BM$6:BM$271,MATCH(totalExpenditure!$A268,gDP!$B$6:$B$271))=0,"",INDEX([2]pivotTable!AX$310:AX$615,MATCH(totalExpenditure!$A268,[2]pivotTable!$A$310:$A$615,0))/100*INDEX(gDP!BM$6:BM$271,MATCH(totalExpenditure!$A268,gDP!$B$6:$B$271)))</f>
        <v>41034746338.038467</v>
      </c>
      <c r="CX268" s="77">
        <f>IF(INDEX([2]pivotTable!AY$310:AY$615,MATCH(totalExpenditure!$A268,[2]pivotTable!$A$310:$A$615,0))/100*INDEX(gDP!BN$6:BN$271,MATCH(totalExpenditure!$A268,gDP!$B$6:$B$271))=0,"",INDEX([2]pivotTable!AY$310:AY$615,MATCH(totalExpenditure!$A268,[2]pivotTable!$A$310:$A$615,0))/100*INDEX(gDP!BN$6:BN$271,MATCH(totalExpenditure!$A268,gDP!$B$6:$B$271)))</f>
        <v>46801124308.716972</v>
      </c>
      <c r="CY268" s="77" t="str">
        <f>IF(INDEX([2]pivotTable!AZ$310:AZ$615,MATCH(totalExpenditure!$A268,[2]pivotTable!$A$310:$A$615,0))/100*INDEX(gDP!BO$6:BO$271,MATCH(totalExpenditure!$A268,gDP!$B$6:$B$271))=0,"",INDEX([2]pivotTable!AZ$310:AZ$615,MATCH(totalExpenditure!$A268,[2]pivotTable!$A$310:$A$615,0))/100*INDEX(gDP!BO$6:BO$271,MATCH(totalExpenditure!$A268,gDP!$B$6:$B$271)))</f>
        <v/>
      </c>
      <c r="CZ268" s="77" t="str">
        <f>IF(B268="","",IF(BA268="","",B268-B268+INDEX(gDP!Q$6:Q$271,MATCH(totalExpenditure!$A268,gDP!$B$6:$B$271))))</f>
        <v/>
      </c>
      <c r="DA268" s="77" t="str">
        <f>IF(C268="","",IF(BB268="","",C268-C268+INDEX(gDP!R$6:R$271,MATCH(totalExpenditure!$A268,gDP!$B$6:$B$271))))</f>
        <v/>
      </c>
      <c r="DB268" s="77" t="str">
        <f>IF(D268="","",IF(BC268="","",D268-D268+INDEX(gDP!S$6:S$271,MATCH(totalExpenditure!$A268,gDP!$B$6:$B$271))))</f>
        <v/>
      </c>
      <c r="DC268" s="77" t="str">
        <f>IF(E268="","",IF(BD268="","",E268-E268+INDEX(gDP!T$6:T$271,MATCH(totalExpenditure!$A268,gDP!$B$6:$B$271))))</f>
        <v/>
      </c>
      <c r="DD268" s="77" t="str">
        <f>IF(F268="","",IF(BE268="","",F268-F268+INDEX(gDP!U$6:U$271,MATCH(totalExpenditure!$A268,gDP!$B$6:$B$271))))</f>
        <v/>
      </c>
      <c r="DE268" s="77" t="str">
        <f>IF(G268="","",IF(BF268="","",G268-G268+INDEX(gDP!V$6:V$271,MATCH(totalExpenditure!$A268,gDP!$B$6:$B$271))))</f>
        <v/>
      </c>
      <c r="DF268" s="77" t="str">
        <f>IF(H268="","",IF(BG268="","",H268-H268+INDEX(gDP!W$6:W$271,MATCH(totalExpenditure!$A268,gDP!$B$6:$B$271))))</f>
        <v/>
      </c>
      <c r="DG268" s="77" t="str">
        <f>IF(I268="","",IF(BH268="","",I268-I268+INDEX(gDP!X$6:X$271,MATCH(totalExpenditure!$A268,gDP!$B$6:$B$271))))</f>
        <v/>
      </c>
      <c r="DH268" s="77" t="str">
        <f>IF(J268="","",IF(BI268="","",J268-J268+INDEX(gDP!Y$6:Y$271,MATCH(totalExpenditure!$A268,gDP!$B$6:$B$271))))</f>
        <v/>
      </c>
      <c r="DI268" s="77" t="str">
        <f>IF(K268="","",IF(BJ268="","",K268-K268+INDEX(gDP!Z$6:Z$271,MATCH(totalExpenditure!$A268,gDP!$B$6:$B$271))))</f>
        <v/>
      </c>
      <c r="DJ268" s="77" t="str">
        <f>IF(L268="","",IF(BK268="","",L268-L268+INDEX(gDP!AA$6:AA$271,MATCH(totalExpenditure!$A268,gDP!$B$6:$B$271))))</f>
        <v/>
      </c>
      <c r="DK268" s="77" t="str">
        <f>IF(M268="","",IF(BL268="","",M268-M268+INDEX(gDP!AB$6:AB$271,MATCH(totalExpenditure!$A268,gDP!$B$6:$B$271))))</f>
        <v/>
      </c>
      <c r="DL268" s="77" t="str">
        <f>IF(N268="","",IF(BM268="","",N268-N268+INDEX(gDP!AC$6:AC$271,MATCH(totalExpenditure!$A268,gDP!$B$6:$B$271))))</f>
        <v/>
      </c>
      <c r="DM268" s="77" t="str">
        <f>IF(O268="","",IF(BN268="","",O268-O268+INDEX(gDP!AD$6:AD$271,MATCH(totalExpenditure!$A268,gDP!$B$6:$B$271))))</f>
        <v/>
      </c>
      <c r="DN268" s="77" t="str">
        <f>IF(P268="","",IF(BO268="","",P268-P268+INDEX(gDP!AE$6:AE$271,MATCH(totalExpenditure!$A268,gDP!$B$6:$B$271))))</f>
        <v/>
      </c>
      <c r="DO268" s="77" t="str">
        <f>IF(Q268="","",IF(BP268="","",Q268-Q268+INDEX(gDP!AF$6:AF$271,MATCH(totalExpenditure!$A268,gDP!$B$6:$B$271))))</f>
        <v/>
      </c>
      <c r="DP268" s="77" t="str">
        <f>IF(R268="","",IF(BQ268="","",R268-R268+INDEX(gDP!AG$6:AG$271,MATCH(totalExpenditure!$A268,gDP!$B$6:$B$271))))</f>
        <v/>
      </c>
      <c r="DQ268" s="77" t="str">
        <f>IF(S268="","",IF(BR268="","",S268-S268+INDEX(gDP!AH$6:AH$271,MATCH(totalExpenditure!$A268,gDP!$B$6:$B$271))))</f>
        <v/>
      </c>
      <c r="DR268" s="77" t="str">
        <f>IF(T268="","",IF(BS268="","",T268-T268+INDEX(gDP!AI$6:AI$271,MATCH(totalExpenditure!$A268,gDP!$B$6:$B$271))))</f>
        <v/>
      </c>
      <c r="DS268" s="77" t="str">
        <f>IF(U268="","",IF(BT268="","",U268-U268+INDEX(gDP!AJ$6:AJ$271,MATCH(totalExpenditure!$A268,gDP!$B$6:$B$271))))</f>
        <v/>
      </c>
      <c r="DT268" s="77" t="str">
        <f>IF(V268="","",IF(BU268="","",V268-V268+INDEX(gDP!AK$6:AK$271,MATCH(totalExpenditure!$A268,gDP!$B$6:$B$271))))</f>
        <v/>
      </c>
      <c r="DU268" s="77" t="str">
        <f>IF(W268="","",IF(BV268="","",W268-W268+INDEX(gDP!AL$6:AL$271,MATCH(totalExpenditure!$A268,gDP!$B$6:$B$271))))</f>
        <v/>
      </c>
      <c r="DV268" s="77" t="str">
        <f>IF(X268="","",IF(BW268="","",X268-X268+INDEX(gDP!AM$6:AM$271,MATCH(totalExpenditure!$A268,gDP!$B$6:$B$271))))</f>
        <v/>
      </c>
      <c r="DW268" s="77">
        <f>IF(Y268="","",IF(BX268="","",Y268-Y268+INDEX(gDP!AN$6:AN$271,MATCH(totalExpenditure!$A268,gDP!$B$6:$B$271))))</f>
        <v>171735933897.33099</v>
      </c>
      <c r="DX268" s="77">
        <f>IF(Z268="","",IF(BY268="","",Z268-Z268+INDEX(gDP!AO$6:AO$271,MATCH(totalExpenditure!$A268,gDP!$B$6:$B$271))))</f>
        <v>163234925380.56299</v>
      </c>
      <c r="DY268" s="77">
        <f>IF(AA268="","",IF(BZ268="","",AA268-AA268+INDEX(gDP!AP$6:AP$271,MATCH(totalExpenditure!$A268,gDP!$B$6:$B$271))))</f>
        <v>168978057327.73001</v>
      </c>
      <c r="DZ268" s="77">
        <f>IF(AB268="","",IF(CA268="","",AB268-AB268+INDEX(gDP!AQ$6:AQ$271,MATCH(totalExpenditure!$A268,gDP!$B$6:$B$271))))</f>
        <v>152982984557.233</v>
      </c>
      <c r="EA268" s="77">
        <f>IF(AC268="","",IF(CB268="","",AC268-AC268+INDEX(gDP!AR$6:AR$271,MATCH(totalExpenditure!$A268,gDP!$B$6:$B$271))))</f>
        <v>151516957078.53601</v>
      </c>
      <c r="EB268" s="77">
        <f>IF(AD268="","",IF(CC268="","",AD268-AD268+INDEX(gDP!AS$6:AS$271,MATCH(totalExpenditure!$A268,gDP!$B$6:$B$271))))</f>
        <v>151752757215.30899</v>
      </c>
      <c r="EC268" s="77">
        <f>IF(AE268="","",IF(CD268="","",AE268-AE268+INDEX(gDP!AT$6:AT$271,MATCH(totalExpenditure!$A268,gDP!$B$6:$B$271))))</f>
        <v>135429905922.526</v>
      </c>
      <c r="ED268" s="77">
        <f>IF(AF268="","",IF(CE268="","",AF268-AF268+INDEX(gDP!AU$6:AU$271,MATCH(totalExpenditure!$A268,gDP!$B$6:$B$271))))</f>
        <v>129087556612.44901</v>
      </c>
      <c r="EE268" s="77">
        <f>IF(AG268="","",IF(CF268="","",AG268-AG268+INDEX(gDP!AV$6:AV$271,MATCH(totalExpenditure!$A268,gDP!$B$6:$B$271))))</f>
        <v>197018965308.69699</v>
      </c>
      <c r="EF268" s="77">
        <f>IF(AH268="","",IF(CG268="","",AH268-AH268+INDEX(gDP!AW$6:AW$271,MATCH(totalExpenditure!$A268,gDP!$B$6:$B$271))))</f>
        <v>255806908594.573</v>
      </c>
      <c r="EG268" s="77">
        <f>IF(AI268="","",IF(CH268="","",AI268-AI268+INDEX(gDP!AX$6:AX$271,MATCH(totalExpenditure!$A268,gDP!$B$6:$B$271))))</f>
        <v>288867217196.534</v>
      </c>
      <c r="EH268" s="77">
        <f>IF(AJ268="","",IF(CI268="","",AJ268-AJ268+INDEX(gDP!AY$6:AY$271,MATCH(totalExpenditure!$A268,gDP!$B$6:$B$271))))</f>
        <v>303858675363.64301</v>
      </c>
      <c r="EI268" s="77">
        <f>IF(AK268="","",IF(CJ268="","",AK268-AK268+INDEX(gDP!AZ$6:AZ$271,MATCH(totalExpenditure!$A268,gDP!$B$6:$B$271))))</f>
        <v>333077117253.68402</v>
      </c>
      <c r="EJ268" s="77">
        <f>IF(AL268="","",IF(CK268="","",AL268-AL268+INDEX(gDP!BA$6:BA$271,MATCH(totalExpenditure!$A268,gDP!$B$6:$B$271))))</f>
        <v>316131258616.30902</v>
      </c>
      <c r="EK268" s="77">
        <f>IF(AM268="","",IF(CL268="","",AM268-AM268+INDEX(gDP!BB$6:BB$271,MATCH(totalExpenditure!$A268,gDP!$B$6:$B$271))))</f>
        <v>329754060647.12903</v>
      </c>
      <c r="EL268" s="77">
        <f>IF(AN268="","",IF(CM268="","",AN268-AN268+INDEX(gDP!BC$6:BC$271,MATCH(totalExpenditure!$A268,gDP!$B$6:$B$271))))</f>
        <v>417363822801.71301</v>
      </c>
      <c r="EM268" s="77">
        <f>IF(AO268="","",IF(CN268="","",AO268-AO268+INDEX(gDP!BD$6:BD$271,MATCH(totalExpenditure!$A268,gDP!$B$6:$B$271))))</f>
        <v>458199494830.83398</v>
      </c>
      <c r="EN268" s="77">
        <f>IF(AP268="","",IF(CO268="","",AP268-AP268+INDEX(gDP!BE$6:BE$271,MATCH(totalExpenditure!$A268,gDP!$B$6:$B$271))))</f>
        <v>434400545085.81097</v>
      </c>
      <c r="EO268" s="77">
        <f>IF(AQ268="","",IF(CP268="","",AQ268-AQ268+INDEX(gDP!BF$6:BF$271,MATCH(totalExpenditure!$A268,gDP!$B$6:$B$271))))</f>
        <v>400886013595.573</v>
      </c>
      <c r="EP268" s="77">
        <f>IF(AR268="","",IF(CQ268="","",AR268-AR268+INDEX(gDP!BG$6:BG$271,MATCH(totalExpenditure!$A268,gDP!$B$6:$B$271))))</f>
        <v>381198869776.10602</v>
      </c>
      <c r="EQ268" s="77">
        <f>IF(AS268="","",IF(CR268="","",AS268-AS268+INDEX(gDP!BH$6:BH$271,MATCH(totalExpenditure!$A268,gDP!$B$6:$B$271))))</f>
        <v>346709790458.56299</v>
      </c>
      <c r="ER268" s="77">
        <f>IF(AT268="","",IF(CS268="","",AT268-AT268+INDEX(gDP!BI$6:BI$271,MATCH(totalExpenditure!$A268,gDP!$B$6:$B$271))))</f>
        <v>323585509674.48102</v>
      </c>
      <c r="ES268" s="77">
        <f>IF(AU268="","",IF(CT268="","",AU268-AU268+INDEX(gDP!BJ$6:BJ$271,MATCH(totalExpenditure!$A268,gDP!$B$6:$B$271))))</f>
        <v>381448814653.45599</v>
      </c>
      <c r="ET268" s="77">
        <f>IF(AV268="","",IF(CU268="","",AV268-AV268+INDEX(gDP!BK$6:BK$271,MATCH(totalExpenditure!$A268,gDP!$B$6:$B$271))))</f>
        <v>405260723892.51703</v>
      </c>
      <c r="EU268" s="77">
        <f>IF(AW268="","",IF(CV268="","",AW268-AW268+INDEX(gDP!BL$6:BL$271,MATCH(totalExpenditure!$A268,gDP!$B$6:$B$271))))</f>
        <v>389330032224.26898</v>
      </c>
      <c r="EV268" s="77">
        <f>IF(AX268="","",IF(CW268="","",AX268-AX268+INDEX(gDP!BM$6:BM$271,MATCH(totalExpenditure!$A268,gDP!$B$6:$B$271))))</f>
        <v>338291396026.698</v>
      </c>
      <c r="EW268" s="77">
        <f>IF(AY268="","",IF(CX268="","",AY268-AY268+INDEX(gDP!BN$6:BN$271,MATCH(totalExpenditure!$A268,gDP!$B$6:$B$271))))</f>
        <v>420117812466.04102</v>
      </c>
      <c r="EX268" s="77" t="str">
        <f>IF(AZ268="","",IF(CY268="","",AZ268-AZ268+INDEX(gDP!BO$6:BO$271,MATCH(totalExpenditure!$A268,gDP!$B$6:$B$271))))</f>
        <v/>
      </c>
    </row>
    <row r="269" spans="1:154" x14ac:dyDescent="0.35">
      <c r="A269" t="s">
        <v>747</v>
      </c>
      <c r="B269" s="77" t="str">
        <f>IF(INDEX([2]pivotTable!B$3:B$308,MATCH(totalExpenditure!$A269,[2]pivotTable!$A$3:$A$308,0))/100*INDEX(gDP!Q$6:Q$271,MATCH(totalExpenditure!$A269,gDP!$B$6:$B$271))=0,"",INDEX([2]pivotTable!B$3:B$308,MATCH(totalExpenditure!$A269,[2]pivotTable!$A$3:$A$308,0))/100*INDEX(gDP!Q$6:Q$271,MATCH(totalExpenditure!$A269,gDP!$B$6:$B$271)))</f>
        <v/>
      </c>
      <c r="C269" s="77" t="str">
        <f>IF(INDEX([2]pivotTable!C$3:C$308,MATCH(totalExpenditure!$A269,[2]pivotTable!$A$3:$A$308,0))/100*INDEX(gDP!R$6:R$271,MATCH(totalExpenditure!$A269,gDP!$B$6:$B$271))=0,"",INDEX([2]pivotTable!C$3:C$308,MATCH(totalExpenditure!$A269,[2]pivotTable!$A$3:$A$308,0))/100*INDEX(gDP!R$6:R$271,MATCH(totalExpenditure!$A269,gDP!$B$6:$B$271)))</f>
        <v/>
      </c>
      <c r="D269" s="77" t="str">
        <f>IF(INDEX([2]pivotTable!D$3:D$308,MATCH(totalExpenditure!$A269,[2]pivotTable!$A$3:$A$308,0))/100*INDEX(gDP!S$6:S$271,MATCH(totalExpenditure!$A269,gDP!$B$6:$B$271))=0,"",INDEX([2]pivotTable!D$3:D$308,MATCH(totalExpenditure!$A269,[2]pivotTable!$A$3:$A$308,0))/100*INDEX(gDP!S$6:S$271,MATCH(totalExpenditure!$A269,gDP!$B$6:$B$271)))</f>
        <v/>
      </c>
      <c r="E269" s="77" t="str">
        <f>IF(INDEX([2]pivotTable!E$3:E$308,MATCH(totalExpenditure!$A269,[2]pivotTable!$A$3:$A$308,0))/100*INDEX(gDP!T$6:T$271,MATCH(totalExpenditure!$A269,gDP!$B$6:$B$271))=0,"",INDEX([2]pivotTable!E$3:E$308,MATCH(totalExpenditure!$A269,[2]pivotTable!$A$3:$A$308,0))/100*INDEX(gDP!T$6:T$271,MATCH(totalExpenditure!$A269,gDP!$B$6:$B$271)))</f>
        <v/>
      </c>
      <c r="F269" s="77" t="str">
        <f>IF(INDEX([2]pivotTable!F$3:F$308,MATCH(totalExpenditure!$A269,[2]pivotTable!$A$3:$A$308,0))/100*INDEX(gDP!U$6:U$271,MATCH(totalExpenditure!$A269,gDP!$B$6:$B$271))=0,"",INDEX([2]pivotTable!F$3:F$308,MATCH(totalExpenditure!$A269,[2]pivotTable!$A$3:$A$308,0))/100*INDEX(gDP!U$6:U$271,MATCH(totalExpenditure!$A269,gDP!$B$6:$B$271)))</f>
        <v/>
      </c>
      <c r="G269" s="77" t="str">
        <f>IF(INDEX([2]pivotTable!G$3:G$308,MATCH(totalExpenditure!$A269,[2]pivotTable!$A$3:$A$308,0))/100*INDEX(gDP!V$6:V$271,MATCH(totalExpenditure!$A269,gDP!$B$6:$B$271))=0,"",INDEX([2]pivotTable!G$3:G$308,MATCH(totalExpenditure!$A269,[2]pivotTable!$A$3:$A$308,0))/100*INDEX(gDP!V$6:V$271,MATCH(totalExpenditure!$A269,gDP!$B$6:$B$271)))</f>
        <v/>
      </c>
      <c r="H269" s="77" t="str">
        <f>IF(INDEX([2]pivotTable!H$3:H$308,MATCH(totalExpenditure!$A269,[2]pivotTable!$A$3:$A$308,0))/100*INDEX(gDP!W$6:W$271,MATCH(totalExpenditure!$A269,gDP!$B$6:$B$271))=0,"",INDEX([2]pivotTable!H$3:H$308,MATCH(totalExpenditure!$A269,[2]pivotTable!$A$3:$A$308,0))/100*INDEX(gDP!W$6:W$271,MATCH(totalExpenditure!$A269,gDP!$B$6:$B$271)))</f>
        <v/>
      </c>
      <c r="I269" s="77" t="str">
        <f>IF(INDEX([2]pivotTable!I$3:I$308,MATCH(totalExpenditure!$A269,[2]pivotTable!$A$3:$A$308,0))/100*INDEX(gDP!X$6:X$271,MATCH(totalExpenditure!$A269,gDP!$B$6:$B$271))=0,"",INDEX([2]pivotTable!I$3:I$308,MATCH(totalExpenditure!$A269,[2]pivotTable!$A$3:$A$308,0))/100*INDEX(gDP!X$6:X$271,MATCH(totalExpenditure!$A269,gDP!$B$6:$B$271)))</f>
        <v/>
      </c>
      <c r="J269" s="77" t="str">
        <f>IF(INDEX([2]pivotTable!J$3:J$308,MATCH(totalExpenditure!$A269,[2]pivotTable!$A$3:$A$308,0))/100*INDEX(gDP!Y$6:Y$271,MATCH(totalExpenditure!$A269,gDP!$B$6:$B$271))=0,"",INDEX([2]pivotTable!J$3:J$308,MATCH(totalExpenditure!$A269,[2]pivotTable!$A$3:$A$308,0))/100*INDEX(gDP!Y$6:Y$271,MATCH(totalExpenditure!$A269,gDP!$B$6:$B$271)))</f>
        <v/>
      </c>
      <c r="K269" s="77" t="str">
        <f>IF(INDEX([2]pivotTable!K$3:K$308,MATCH(totalExpenditure!$A269,[2]pivotTable!$A$3:$A$308,0))/100*INDEX(gDP!Z$6:Z$271,MATCH(totalExpenditure!$A269,gDP!$B$6:$B$271))=0,"",INDEX([2]pivotTable!K$3:K$308,MATCH(totalExpenditure!$A269,[2]pivotTable!$A$3:$A$308,0))/100*INDEX(gDP!Z$6:Z$271,MATCH(totalExpenditure!$A269,gDP!$B$6:$B$271)))</f>
        <v/>
      </c>
      <c r="L269" s="77" t="str">
        <f>IF(INDEX([2]pivotTable!L$3:L$308,MATCH(totalExpenditure!$A269,[2]pivotTable!$A$3:$A$308,0))/100*INDEX(gDP!AA$6:AA$271,MATCH(totalExpenditure!$A269,gDP!$B$6:$B$271))=0,"",INDEX([2]pivotTable!L$3:L$308,MATCH(totalExpenditure!$A269,[2]pivotTable!$A$3:$A$308,0))/100*INDEX(gDP!AA$6:AA$271,MATCH(totalExpenditure!$A269,gDP!$B$6:$B$271)))</f>
        <v/>
      </c>
      <c r="M269" s="77" t="str">
        <f>IF(INDEX([2]pivotTable!M$3:M$308,MATCH(totalExpenditure!$A269,[2]pivotTable!$A$3:$A$308,0))/100*INDEX(gDP!AB$6:AB$271,MATCH(totalExpenditure!$A269,gDP!$B$6:$B$271))=0,"",INDEX([2]pivotTable!M$3:M$308,MATCH(totalExpenditure!$A269,[2]pivotTable!$A$3:$A$308,0))/100*INDEX(gDP!AB$6:AB$271,MATCH(totalExpenditure!$A269,gDP!$B$6:$B$271)))</f>
        <v/>
      </c>
      <c r="N269" s="77" t="str">
        <f>IF(INDEX([2]pivotTable!N$3:N$308,MATCH(totalExpenditure!$A269,[2]pivotTable!$A$3:$A$308,0))/100*INDEX(gDP!AC$6:AC$271,MATCH(totalExpenditure!$A269,gDP!$B$6:$B$271))=0,"",INDEX([2]pivotTable!N$3:N$308,MATCH(totalExpenditure!$A269,[2]pivotTable!$A$3:$A$308,0))/100*INDEX(gDP!AC$6:AC$271,MATCH(totalExpenditure!$A269,gDP!$B$6:$B$271)))</f>
        <v/>
      </c>
      <c r="O269" s="77" t="str">
        <f>IF(INDEX([2]pivotTable!O$3:O$308,MATCH(totalExpenditure!$A269,[2]pivotTable!$A$3:$A$308,0))/100*INDEX(gDP!AD$6:AD$271,MATCH(totalExpenditure!$A269,gDP!$B$6:$B$271))=0,"",INDEX([2]pivotTable!O$3:O$308,MATCH(totalExpenditure!$A269,[2]pivotTable!$A$3:$A$308,0))/100*INDEX(gDP!AD$6:AD$271,MATCH(totalExpenditure!$A269,gDP!$B$6:$B$271)))</f>
        <v/>
      </c>
      <c r="P269" s="77" t="str">
        <f>IF(INDEX([2]pivotTable!P$3:P$308,MATCH(totalExpenditure!$A269,[2]pivotTable!$A$3:$A$308,0))/100*INDEX(gDP!AE$6:AE$271,MATCH(totalExpenditure!$A269,gDP!$B$6:$B$271))=0,"",INDEX([2]pivotTable!P$3:P$308,MATCH(totalExpenditure!$A269,[2]pivotTable!$A$3:$A$308,0))/100*INDEX(gDP!AE$6:AE$271,MATCH(totalExpenditure!$A269,gDP!$B$6:$B$271)))</f>
        <v/>
      </c>
      <c r="Q269" s="77" t="str">
        <f>IF(INDEX([2]pivotTable!Q$3:Q$308,MATCH(totalExpenditure!$A269,[2]pivotTable!$A$3:$A$308,0))/100*INDEX(gDP!AF$6:AF$271,MATCH(totalExpenditure!$A269,gDP!$B$6:$B$271))=0,"",INDEX([2]pivotTable!Q$3:Q$308,MATCH(totalExpenditure!$A269,[2]pivotTable!$A$3:$A$308,0))/100*INDEX(gDP!AF$6:AF$271,MATCH(totalExpenditure!$A269,gDP!$B$6:$B$271)))</f>
        <v/>
      </c>
      <c r="R269" s="77" t="str">
        <f>IF(INDEX([2]pivotTable!R$3:R$308,MATCH(totalExpenditure!$A269,[2]pivotTable!$A$3:$A$308,0))/100*INDEX(gDP!AG$6:AG$271,MATCH(totalExpenditure!$A269,gDP!$B$6:$B$271))=0,"",INDEX([2]pivotTable!R$3:R$308,MATCH(totalExpenditure!$A269,[2]pivotTable!$A$3:$A$308,0))/100*INDEX(gDP!AG$6:AG$271,MATCH(totalExpenditure!$A269,gDP!$B$6:$B$271)))</f>
        <v/>
      </c>
      <c r="S269" s="77" t="str">
        <f>IF(INDEX([2]pivotTable!S$3:S$308,MATCH(totalExpenditure!$A269,[2]pivotTable!$A$3:$A$308,0))/100*INDEX(gDP!AH$6:AH$271,MATCH(totalExpenditure!$A269,gDP!$B$6:$B$271))=0,"",INDEX([2]pivotTable!S$3:S$308,MATCH(totalExpenditure!$A269,[2]pivotTable!$A$3:$A$308,0))/100*INDEX(gDP!AH$6:AH$271,MATCH(totalExpenditure!$A269,gDP!$B$6:$B$271)))</f>
        <v/>
      </c>
      <c r="T269" s="77">
        <f>IF(INDEX([2]pivotTable!T$3:T$308,MATCH(totalExpenditure!$A269,[2]pivotTable!$A$3:$A$308,0))/100*INDEX(gDP!AI$6:AI$271,MATCH(totalExpenditure!$A269,gDP!$B$6:$B$271))=0,"",INDEX([2]pivotTable!T$3:T$308,MATCH(totalExpenditure!$A269,[2]pivotTable!$A$3:$A$308,0))/100*INDEX(gDP!AI$6:AI$271,MATCH(totalExpenditure!$A269,gDP!$B$6:$B$271)))</f>
        <v>104141391.30434789</v>
      </c>
      <c r="U269" s="77" t="str">
        <f>IF(INDEX([2]pivotTable!U$3:U$308,MATCH(totalExpenditure!$A269,[2]pivotTable!$A$3:$A$308,0))/100*INDEX(gDP!AJ$6:AJ$271,MATCH(totalExpenditure!$A269,gDP!$B$6:$B$271))=0,"",INDEX([2]pivotTable!U$3:U$308,MATCH(totalExpenditure!$A269,[2]pivotTable!$A$3:$A$308,0))/100*INDEX(gDP!AJ$6:AJ$271,MATCH(totalExpenditure!$A269,gDP!$B$6:$B$271)))</f>
        <v/>
      </c>
      <c r="V269" s="77" t="str">
        <f>IF(INDEX([2]pivotTable!V$3:V$308,MATCH(totalExpenditure!$A269,[2]pivotTable!$A$3:$A$308,0))/100*INDEX(gDP!AK$6:AK$271,MATCH(totalExpenditure!$A269,gDP!$B$6:$B$271))=0,"",INDEX([2]pivotTable!V$3:V$308,MATCH(totalExpenditure!$A269,[2]pivotTable!$A$3:$A$308,0))/100*INDEX(gDP!AK$6:AK$271,MATCH(totalExpenditure!$A269,gDP!$B$6:$B$271)))</f>
        <v/>
      </c>
      <c r="W269" s="77">
        <f>IF(INDEX([2]pivotTable!W$3:W$308,MATCH(totalExpenditure!$A269,[2]pivotTable!$A$3:$A$308,0))/100*INDEX(gDP!AL$6:AL$271,MATCH(totalExpenditure!$A269,gDP!$B$6:$B$271))=0,"",INDEX([2]pivotTable!W$3:W$308,MATCH(totalExpenditure!$A269,[2]pivotTable!$A$3:$A$308,0))/100*INDEX(gDP!AL$6:AL$271,MATCH(totalExpenditure!$A269,gDP!$B$6:$B$271)))</f>
        <v>45174373.745204382</v>
      </c>
      <c r="X269" s="77">
        <f>IF(INDEX([2]pivotTable!X$3:X$308,MATCH(totalExpenditure!$A269,[2]pivotTable!$A$3:$A$308,0))/100*INDEX(gDP!AM$6:AM$271,MATCH(totalExpenditure!$A269,gDP!$B$6:$B$271))=0,"",INDEX([2]pivotTable!X$3:X$308,MATCH(totalExpenditure!$A269,[2]pivotTable!$A$3:$A$308,0))/100*INDEX(gDP!AM$6:AM$271,MATCH(totalExpenditure!$A269,gDP!$B$6:$B$271)))</f>
        <v>58143218.036036834</v>
      </c>
      <c r="Y269" s="77">
        <f>IF(INDEX([2]pivotTable!Y$3:Y$308,MATCH(totalExpenditure!$A269,[2]pivotTable!$A$3:$A$308,0))/100*INDEX(gDP!AN$6:AN$271,MATCH(totalExpenditure!$A269,gDP!$B$6:$B$271))=0,"",INDEX([2]pivotTable!Y$3:Y$308,MATCH(totalExpenditure!$A269,[2]pivotTable!$A$3:$A$308,0))/100*INDEX(gDP!AN$6:AN$271,MATCH(totalExpenditure!$A269,gDP!$B$6:$B$271)))</f>
        <v>76139668.263283193</v>
      </c>
      <c r="Z269" s="77">
        <f>IF(INDEX([2]pivotTable!Z$3:Z$308,MATCH(totalExpenditure!$A269,[2]pivotTable!$A$3:$A$308,0))/100*INDEX(gDP!AO$6:AO$271,MATCH(totalExpenditure!$A269,gDP!$B$6:$B$271))=0,"",INDEX([2]pivotTable!Z$3:Z$308,MATCH(totalExpenditure!$A269,[2]pivotTable!$A$3:$A$308,0))/100*INDEX(gDP!AO$6:AO$271,MATCH(totalExpenditure!$A269,gDP!$B$6:$B$271)))</f>
        <v>47123594.602202229</v>
      </c>
      <c r="AA269" s="77">
        <f>IF(INDEX([2]pivotTable!AA$3:AA$308,MATCH(totalExpenditure!$A269,[2]pivotTable!$A$3:$A$308,0))/100*INDEX(gDP!AP$6:AP$271,MATCH(totalExpenditure!$A269,gDP!$B$6:$B$271))=0,"",INDEX([2]pivotTable!AA$3:AA$308,MATCH(totalExpenditure!$A269,[2]pivotTable!$A$3:$A$308,0))/100*INDEX(gDP!AP$6:AP$271,MATCH(totalExpenditure!$A269,gDP!$B$6:$B$271)))</f>
        <v>69282944.523308456</v>
      </c>
      <c r="AB269" s="77">
        <f>IF(INDEX([2]pivotTable!AB$3:AB$308,MATCH(totalExpenditure!$A269,[2]pivotTable!$A$3:$A$308,0))/100*INDEX(gDP!AQ$6:AQ$271,MATCH(totalExpenditure!$A269,gDP!$B$6:$B$271))=0,"",INDEX([2]pivotTable!AB$3:AB$308,MATCH(totalExpenditure!$A269,[2]pivotTable!$A$3:$A$308,0))/100*INDEX(gDP!AQ$6:AQ$271,MATCH(totalExpenditure!$A269,gDP!$B$6:$B$271)))</f>
        <v>61202935.594760492</v>
      </c>
      <c r="AC269" s="77">
        <f>IF(INDEX([2]pivotTable!AC$3:AC$308,MATCH(totalExpenditure!$A269,[2]pivotTable!$A$3:$A$308,0))/100*INDEX(gDP!AR$6:AR$271,MATCH(totalExpenditure!$A269,gDP!$B$6:$B$271))=0,"",INDEX([2]pivotTable!AC$3:AC$308,MATCH(totalExpenditure!$A269,[2]pivotTable!$A$3:$A$308,0))/100*INDEX(gDP!AR$6:AR$271,MATCH(totalExpenditure!$A269,gDP!$B$6:$B$271)))</f>
        <v>30978992.503828462</v>
      </c>
      <c r="AD269" s="77" t="str">
        <f>IF(INDEX([2]pivotTable!AD$3:AD$308,MATCH(totalExpenditure!$A269,[2]pivotTable!$A$3:$A$308,0))/100*INDEX(gDP!AS$6:AS$271,MATCH(totalExpenditure!$A269,gDP!$B$6:$B$271))=0,"",INDEX([2]pivotTable!AD$3:AD$308,MATCH(totalExpenditure!$A269,[2]pivotTable!$A$3:$A$308,0))/100*INDEX(gDP!AS$6:AS$271,MATCH(totalExpenditure!$A269,gDP!$B$6:$B$271)))</f>
        <v/>
      </c>
      <c r="AE269" s="77">
        <f>IF(INDEX([2]pivotTable!AE$3:AE$308,MATCH(totalExpenditure!$A269,[2]pivotTable!$A$3:$A$308,0))/100*INDEX(gDP!AT$6:AT$271,MATCH(totalExpenditure!$A269,gDP!$B$6:$B$271))=0,"",INDEX([2]pivotTable!AE$3:AE$308,MATCH(totalExpenditure!$A269,[2]pivotTable!$A$3:$A$308,0))/100*INDEX(gDP!AT$6:AT$271,MATCH(totalExpenditure!$A269,gDP!$B$6:$B$271)))</f>
        <v>103998809.05084144</v>
      </c>
      <c r="AF269" s="77">
        <f>IF(INDEX([2]pivotTable!AF$3:AF$308,MATCH(totalExpenditure!$A269,[2]pivotTable!$A$3:$A$308,0))/100*INDEX(gDP!AU$6:AU$271,MATCH(totalExpenditure!$A269,gDP!$B$6:$B$271))=0,"",INDEX([2]pivotTable!AF$3:AF$308,MATCH(totalExpenditure!$A269,[2]pivotTable!$A$3:$A$308,0))/100*INDEX(gDP!AU$6:AU$271,MATCH(totalExpenditure!$A269,gDP!$B$6:$B$271)))</f>
        <v>103168720.95748748</v>
      </c>
      <c r="AG269" s="77">
        <f>IF(INDEX([2]pivotTable!AG$3:AG$308,MATCH(totalExpenditure!$A269,[2]pivotTable!$A$3:$A$308,0))/100*INDEX(gDP!AV$6:AV$271,MATCH(totalExpenditure!$A269,gDP!$B$6:$B$271))=0,"",INDEX([2]pivotTable!AG$3:AG$308,MATCH(totalExpenditure!$A269,[2]pivotTable!$A$3:$A$308,0))/100*INDEX(gDP!AV$6:AV$271,MATCH(totalExpenditure!$A269,gDP!$B$6:$B$271)))</f>
        <v>125487865.95992501</v>
      </c>
      <c r="AH269" s="77">
        <f>IF(INDEX([2]pivotTable!AH$3:AH$308,MATCH(totalExpenditure!$A269,[2]pivotTable!$A$3:$A$308,0))/100*INDEX(gDP!AW$6:AW$271,MATCH(totalExpenditure!$A269,gDP!$B$6:$B$271))=0,"",INDEX([2]pivotTable!AH$3:AH$308,MATCH(totalExpenditure!$A269,[2]pivotTable!$A$3:$A$308,0))/100*INDEX(gDP!AW$6:AW$271,MATCH(totalExpenditure!$A269,gDP!$B$6:$B$271)))</f>
        <v>137486535.84996477</v>
      </c>
      <c r="AI269" s="77">
        <f>IF(INDEX([2]pivotTable!AI$3:AI$308,MATCH(totalExpenditure!$A269,[2]pivotTable!$A$3:$A$308,0))/100*INDEX(gDP!AX$6:AX$271,MATCH(totalExpenditure!$A269,gDP!$B$6:$B$271))=0,"",INDEX([2]pivotTable!AI$3:AI$308,MATCH(totalExpenditure!$A269,[2]pivotTable!$A$3:$A$308,0))/100*INDEX(gDP!AX$6:AX$271,MATCH(totalExpenditure!$A269,gDP!$B$6:$B$271)))</f>
        <v>158305533.21384561</v>
      </c>
      <c r="AJ269" s="77">
        <f>IF(INDEX([2]pivotTable!AJ$3:AJ$308,MATCH(totalExpenditure!$A269,[2]pivotTable!$A$3:$A$308,0))/100*INDEX(gDP!AY$6:AY$271,MATCH(totalExpenditure!$A269,gDP!$B$6:$B$271))=0,"",INDEX([2]pivotTable!AJ$3:AJ$308,MATCH(totalExpenditure!$A269,[2]pivotTable!$A$3:$A$308,0))/100*INDEX(gDP!AY$6:AY$271,MATCH(totalExpenditure!$A269,gDP!$B$6:$B$271)))</f>
        <v>445214375.58491391</v>
      </c>
      <c r="AK269" s="77">
        <f>IF(INDEX([2]pivotTable!AK$3:AK$308,MATCH(totalExpenditure!$A269,[2]pivotTable!$A$3:$A$308,0))/100*INDEX(gDP!AZ$6:AZ$271,MATCH(totalExpenditure!$A269,gDP!$B$6:$B$271))=0,"",INDEX([2]pivotTable!AK$3:AK$308,MATCH(totalExpenditure!$A269,[2]pivotTable!$A$3:$A$308,0))/100*INDEX(gDP!AZ$6:AZ$271,MATCH(totalExpenditure!$A269,gDP!$B$6:$B$271)))</f>
        <v>238968285.59650159</v>
      </c>
      <c r="AL269" s="77">
        <f>IF(INDEX([2]pivotTable!AL$3:AL$308,MATCH(totalExpenditure!$A269,[2]pivotTable!$A$3:$A$308,0))/100*INDEX(gDP!BA$6:BA$271,MATCH(totalExpenditure!$A269,gDP!$B$6:$B$271))=0,"",INDEX([2]pivotTable!AL$3:AL$308,MATCH(totalExpenditure!$A269,[2]pivotTable!$A$3:$A$308,0))/100*INDEX(gDP!BA$6:BA$271,MATCH(totalExpenditure!$A269,gDP!$B$6:$B$271)))</f>
        <v>293738081.66163868</v>
      </c>
      <c r="AM269" s="77">
        <f>IF(INDEX([2]pivotTable!AM$3:AM$308,MATCH(totalExpenditure!$A269,[2]pivotTable!$A$3:$A$308,0))/100*INDEX(gDP!BB$6:BB$271,MATCH(totalExpenditure!$A269,gDP!$B$6:$B$271))=0,"",INDEX([2]pivotTable!AM$3:AM$308,MATCH(totalExpenditure!$A269,[2]pivotTable!$A$3:$A$308,0))/100*INDEX(gDP!BB$6:BB$271,MATCH(totalExpenditure!$A269,gDP!$B$6:$B$271)))</f>
        <v>234523637.25054976</v>
      </c>
      <c r="AN269" s="77">
        <f>IF(INDEX([2]pivotTable!AN$3:AN$308,MATCH(totalExpenditure!$A269,[2]pivotTable!$A$3:$A$308,0))/100*INDEX(gDP!BC$6:BC$271,MATCH(totalExpenditure!$A269,gDP!$B$6:$B$271))=0,"",INDEX([2]pivotTable!AN$3:AN$308,MATCH(totalExpenditure!$A269,[2]pivotTable!$A$3:$A$308,0))/100*INDEX(gDP!BC$6:BC$271,MATCH(totalExpenditure!$A269,gDP!$B$6:$B$271)))</f>
        <v>291824056.56750911</v>
      </c>
      <c r="AO269" s="77">
        <f>IF(INDEX([2]pivotTable!AO$3:AO$308,MATCH(totalExpenditure!$A269,[2]pivotTable!$A$3:$A$308,0))/100*INDEX(gDP!BD$6:BD$271,MATCH(totalExpenditure!$A269,gDP!$B$6:$B$271))=0,"",INDEX([2]pivotTable!AO$3:AO$308,MATCH(totalExpenditure!$A269,[2]pivotTable!$A$3:$A$308,0))/100*INDEX(gDP!BD$6:BD$271,MATCH(totalExpenditure!$A269,gDP!$B$6:$B$271)))</f>
        <v>363622486.77145278</v>
      </c>
      <c r="AP269" s="77">
        <f>IF(INDEX([2]pivotTable!AP$3:AP$308,MATCH(totalExpenditure!$A269,[2]pivotTable!$A$3:$A$308,0))/100*INDEX(gDP!BE$6:BE$271,MATCH(totalExpenditure!$A269,gDP!$B$6:$B$271))=0,"",INDEX([2]pivotTable!AP$3:AP$308,MATCH(totalExpenditure!$A269,[2]pivotTable!$A$3:$A$308,0))/100*INDEX(gDP!BE$6:BE$271,MATCH(totalExpenditure!$A269,gDP!$B$6:$B$271)))</f>
        <v>377445294.21638483</v>
      </c>
      <c r="AQ269" s="77">
        <f>IF(INDEX([2]pivotTable!AQ$3:AQ$308,MATCH(totalExpenditure!$A269,[2]pivotTable!$A$3:$A$308,0))/100*INDEX(gDP!BF$6:BF$271,MATCH(totalExpenditure!$A269,gDP!$B$6:$B$271))=0,"",INDEX([2]pivotTable!AQ$3:AQ$308,MATCH(totalExpenditure!$A269,[2]pivotTable!$A$3:$A$308,0))/100*INDEX(gDP!BF$6:BF$271,MATCH(totalExpenditure!$A269,gDP!$B$6:$B$271)))</f>
        <v>451399555.3496986</v>
      </c>
      <c r="AR269" s="77">
        <f>IF(INDEX([2]pivotTable!AR$3:AR$308,MATCH(totalExpenditure!$A269,[2]pivotTable!$A$3:$A$308,0))/100*INDEX(gDP!BG$6:BG$271,MATCH(totalExpenditure!$A269,gDP!$B$6:$B$271))=0,"",INDEX([2]pivotTable!AR$3:AR$308,MATCH(totalExpenditure!$A269,[2]pivotTable!$A$3:$A$308,0))/100*INDEX(gDP!BG$6:BG$271,MATCH(totalExpenditure!$A269,gDP!$B$6:$B$271)))</f>
        <v>493966628.75710881</v>
      </c>
      <c r="AS269" s="77">
        <f>IF(INDEX([2]pivotTable!AS$3:AS$308,MATCH(totalExpenditure!$A269,[2]pivotTable!$A$3:$A$308,0))/100*INDEX(gDP!BH$6:BH$271,MATCH(totalExpenditure!$A269,gDP!$B$6:$B$271))=0,"",INDEX([2]pivotTable!AS$3:AS$308,MATCH(totalExpenditure!$A269,[2]pivotTable!$A$3:$A$308,0))/100*INDEX(gDP!BH$6:BH$271,MATCH(totalExpenditure!$A269,gDP!$B$6:$B$271)))</f>
        <v>418648970.93589109</v>
      </c>
      <c r="AT269" s="77">
        <f>IF(INDEX([2]pivotTable!AT$3:AT$308,MATCH(totalExpenditure!$A269,[2]pivotTable!$A$3:$A$308,0))/100*INDEX(gDP!BI$6:BI$271,MATCH(totalExpenditure!$A269,gDP!$B$6:$B$271))=0,"",INDEX([2]pivotTable!AT$3:AT$308,MATCH(totalExpenditure!$A269,[2]pivotTable!$A$3:$A$308,0))/100*INDEX(gDP!BI$6:BI$271,MATCH(totalExpenditure!$A269,gDP!$B$6:$B$271)))</f>
        <v>364676378.16658181</v>
      </c>
      <c r="AU269" s="77">
        <f>IF(INDEX([2]pivotTable!AU$3:AU$308,MATCH(totalExpenditure!$A269,[2]pivotTable!$A$3:$A$308,0))/100*INDEX(gDP!BJ$6:BJ$271,MATCH(totalExpenditure!$A269,gDP!$B$6:$B$271))=0,"",INDEX([2]pivotTable!AU$3:AU$308,MATCH(totalExpenditure!$A269,[2]pivotTable!$A$3:$A$308,0))/100*INDEX(gDP!BJ$6:BJ$271,MATCH(totalExpenditure!$A269,gDP!$B$6:$B$271)))</f>
        <v>424327060.67769885</v>
      </c>
      <c r="AV269" s="77" t="str">
        <f>IF(INDEX([2]pivotTable!AV$3:AV$308,MATCH(totalExpenditure!$A269,[2]pivotTable!$A$3:$A$308,0))/100*INDEX(gDP!BK$6:BK$271,MATCH(totalExpenditure!$A269,gDP!$B$6:$B$271))=0,"",INDEX([2]pivotTable!AV$3:AV$308,MATCH(totalExpenditure!$A269,[2]pivotTable!$A$3:$A$308,0))/100*INDEX(gDP!BK$6:BK$271,MATCH(totalExpenditure!$A269,gDP!$B$6:$B$271)))</f>
        <v/>
      </c>
      <c r="AW269" s="77">
        <f>IF(INDEX([2]pivotTable!AW$3:AW$308,MATCH(totalExpenditure!$A269,[2]pivotTable!$A$3:$A$308,0))/100*INDEX(gDP!BL$6:BL$271,MATCH(totalExpenditure!$A269,gDP!$B$6:$B$271))=0,"",INDEX([2]pivotTable!AW$3:AW$308,MATCH(totalExpenditure!$A269,[2]pivotTable!$A$3:$A$308,0))/100*INDEX(gDP!BL$6:BL$271,MATCH(totalExpenditure!$A269,gDP!$B$6:$B$271)))</f>
        <v>351960883.49650961</v>
      </c>
      <c r="AX269" s="77">
        <f>IF(INDEX([2]pivotTable!AX$3:AX$308,MATCH(totalExpenditure!$A269,[2]pivotTable!$A$3:$A$308,0))/100*INDEX(gDP!BM$6:BM$271,MATCH(totalExpenditure!$A269,gDP!$B$6:$B$271))=0,"",INDEX([2]pivotTable!AX$3:AX$308,MATCH(totalExpenditure!$A269,[2]pivotTable!$A$3:$A$308,0))/100*INDEX(gDP!BM$6:BM$271,MATCH(totalExpenditure!$A269,gDP!$B$6:$B$271)))</f>
        <v>277507803.44859624</v>
      </c>
      <c r="AY269" s="77">
        <f>IF(INDEX([2]pivotTable!AY$3:AY$308,MATCH(totalExpenditure!$A269,[2]pivotTable!$A$3:$A$308,0))/100*INDEX(gDP!BN$6:BN$271,MATCH(totalExpenditure!$A269,gDP!$B$6:$B$271))=0,"",INDEX([2]pivotTable!AY$3:AY$308,MATCH(totalExpenditure!$A269,[2]pivotTable!$A$3:$A$308,0))/100*INDEX(gDP!BN$6:BN$271,MATCH(totalExpenditure!$A269,gDP!$B$6:$B$271)))</f>
        <v>260737719.79770502</v>
      </c>
      <c r="AZ269" s="77" t="str">
        <f>IF(INDEX([2]pivotTable!AZ$3:AZ$308,MATCH(totalExpenditure!$A269,[2]pivotTable!$A$3:$A$308,0))/100*INDEX(gDP!BO$6:BO$271,MATCH(totalExpenditure!$A269,gDP!$B$6:$B$271))=0,"",INDEX([2]pivotTable!AZ$3:AZ$308,MATCH(totalExpenditure!$A269,[2]pivotTable!$A$3:$A$308,0))/100*INDEX(gDP!BO$6:BO$271,MATCH(totalExpenditure!$A269,gDP!$B$6:$B$271)))</f>
        <v/>
      </c>
      <c r="BA269" s="77" t="str">
        <f>IF(INDEX([2]pivotTable!B$310:B$615,MATCH(totalExpenditure!$A269,[2]pivotTable!$A$310:$A$615,0))/100*INDEX(gDP!Q$6:Q$271,MATCH(totalExpenditure!$A269,gDP!$B$6:$B$271))=0,"",INDEX([2]pivotTable!B$310:B$615,MATCH(totalExpenditure!$A269,[2]pivotTable!$A$310:$A$615,0))/100*INDEX(gDP!Q$6:Q$271,MATCH(totalExpenditure!$A269,gDP!$B$6:$B$271)))</f>
        <v/>
      </c>
      <c r="BB269" s="77" t="str">
        <f>IF(INDEX([2]pivotTable!C$310:C$615,MATCH(totalExpenditure!$A269,[2]pivotTable!$A$310:$A$615,0))/100*INDEX(gDP!R$6:R$271,MATCH(totalExpenditure!$A269,gDP!$B$6:$B$271))=0,"",INDEX([2]pivotTable!C$310:C$615,MATCH(totalExpenditure!$A269,[2]pivotTable!$A$310:$A$615,0))/100*INDEX(gDP!R$6:R$271,MATCH(totalExpenditure!$A269,gDP!$B$6:$B$271)))</f>
        <v/>
      </c>
      <c r="BC269" s="77" t="str">
        <f>IF(INDEX([2]pivotTable!D$310:D$615,MATCH(totalExpenditure!$A269,[2]pivotTable!$A$310:$A$615,0))/100*INDEX(gDP!S$6:S$271,MATCH(totalExpenditure!$A269,gDP!$B$6:$B$271))=0,"",INDEX([2]pivotTable!D$310:D$615,MATCH(totalExpenditure!$A269,[2]pivotTable!$A$310:$A$615,0))/100*INDEX(gDP!S$6:S$271,MATCH(totalExpenditure!$A269,gDP!$B$6:$B$271)))</f>
        <v/>
      </c>
      <c r="BD269" s="77" t="str">
        <f>IF(INDEX([2]pivotTable!E$310:E$615,MATCH(totalExpenditure!$A269,[2]pivotTable!$A$310:$A$615,0))/100*INDEX(gDP!T$6:T$271,MATCH(totalExpenditure!$A269,gDP!$B$6:$B$271))=0,"",INDEX([2]pivotTable!E$310:E$615,MATCH(totalExpenditure!$A269,[2]pivotTable!$A$310:$A$615,0))/100*INDEX(gDP!T$6:T$271,MATCH(totalExpenditure!$A269,gDP!$B$6:$B$271)))</f>
        <v/>
      </c>
      <c r="BE269" s="77" t="str">
        <f>IF(INDEX([2]pivotTable!F$310:F$615,MATCH(totalExpenditure!$A269,[2]pivotTable!$A$310:$A$615,0))/100*INDEX(gDP!U$6:U$271,MATCH(totalExpenditure!$A269,gDP!$B$6:$B$271))=0,"",INDEX([2]pivotTable!F$310:F$615,MATCH(totalExpenditure!$A269,[2]pivotTable!$A$310:$A$615,0))/100*INDEX(gDP!U$6:U$271,MATCH(totalExpenditure!$A269,gDP!$B$6:$B$271)))</f>
        <v/>
      </c>
      <c r="BF269" s="77" t="str">
        <f>IF(INDEX([2]pivotTable!G$310:G$615,MATCH(totalExpenditure!$A269,[2]pivotTable!$A$310:$A$615,0))/100*INDEX(gDP!V$6:V$271,MATCH(totalExpenditure!$A269,gDP!$B$6:$B$271))=0,"",INDEX([2]pivotTable!G$310:G$615,MATCH(totalExpenditure!$A269,[2]pivotTable!$A$310:$A$615,0))/100*INDEX(gDP!V$6:V$271,MATCH(totalExpenditure!$A269,gDP!$B$6:$B$271)))</f>
        <v/>
      </c>
      <c r="BG269" s="77" t="str">
        <f>IF(INDEX([2]pivotTable!H$310:H$615,MATCH(totalExpenditure!$A269,[2]pivotTable!$A$310:$A$615,0))/100*INDEX(gDP!W$6:W$271,MATCH(totalExpenditure!$A269,gDP!$B$6:$B$271))=0,"",INDEX([2]pivotTable!H$310:H$615,MATCH(totalExpenditure!$A269,[2]pivotTable!$A$310:$A$615,0))/100*INDEX(gDP!W$6:W$271,MATCH(totalExpenditure!$A269,gDP!$B$6:$B$271)))</f>
        <v/>
      </c>
      <c r="BH269" s="77" t="str">
        <f>IF(INDEX([2]pivotTable!I$310:I$615,MATCH(totalExpenditure!$A269,[2]pivotTable!$A$310:$A$615,0))/100*INDEX(gDP!X$6:X$271,MATCH(totalExpenditure!$A269,gDP!$B$6:$B$271))=0,"",INDEX([2]pivotTable!I$310:I$615,MATCH(totalExpenditure!$A269,[2]pivotTable!$A$310:$A$615,0))/100*INDEX(gDP!X$6:X$271,MATCH(totalExpenditure!$A269,gDP!$B$6:$B$271)))</f>
        <v/>
      </c>
      <c r="BI269" s="77" t="str">
        <f>IF(INDEX([2]pivotTable!J$310:J$615,MATCH(totalExpenditure!$A269,[2]pivotTable!$A$310:$A$615,0))/100*INDEX(gDP!Y$6:Y$271,MATCH(totalExpenditure!$A269,gDP!$B$6:$B$271))=0,"",INDEX([2]pivotTable!J$310:J$615,MATCH(totalExpenditure!$A269,[2]pivotTable!$A$310:$A$615,0))/100*INDEX(gDP!Y$6:Y$271,MATCH(totalExpenditure!$A269,gDP!$B$6:$B$271)))</f>
        <v/>
      </c>
      <c r="BJ269" s="77" t="str">
        <f>IF(INDEX([2]pivotTable!K$310:K$615,MATCH(totalExpenditure!$A269,[2]pivotTable!$A$310:$A$615,0))/100*INDEX(gDP!Z$6:Z$271,MATCH(totalExpenditure!$A269,gDP!$B$6:$B$271))=0,"",INDEX([2]pivotTable!K$310:K$615,MATCH(totalExpenditure!$A269,[2]pivotTable!$A$310:$A$615,0))/100*INDEX(gDP!Z$6:Z$271,MATCH(totalExpenditure!$A269,gDP!$B$6:$B$271)))</f>
        <v/>
      </c>
      <c r="BK269" s="77" t="str">
        <f>IF(INDEX([2]pivotTable!L$310:L$615,MATCH(totalExpenditure!$A269,[2]pivotTable!$A$310:$A$615,0))/100*INDEX(gDP!AA$6:AA$271,MATCH(totalExpenditure!$A269,gDP!$B$6:$B$271))=0,"",INDEX([2]pivotTable!L$310:L$615,MATCH(totalExpenditure!$A269,[2]pivotTable!$A$310:$A$615,0))/100*INDEX(gDP!AA$6:AA$271,MATCH(totalExpenditure!$A269,gDP!$B$6:$B$271)))</f>
        <v/>
      </c>
      <c r="BL269" s="77" t="str">
        <f>IF(INDEX([2]pivotTable!M$310:M$615,MATCH(totalExpenditure!$A269,[2]pivotTable!$A$310:$A$615,0))/100*INDEX(gDP!AB$6:AB$271,MATCH(totalExpenditure!$A269,gDP!$B$6:$B$271))=0,"",INDEX([2]pivotTable!M$310:M$615,MATCH(totalExpenditure!$A269,[2]pivotTable!$A$310:$A$615,0))/100*INDEX(gDP!AB$6:AB$271,MATCH(totalExpenditure!$A269,gDP!$B$6:$B$271)))</f>
        <v/>
      </c>
      <c r="BM269" s="77" t="str">
        <f>IF(INDEX([2]pivotTable!N$310:N$615,MATCH(totalExpenditure!$A269,[2]pivotTable!$A$310:$A$615,0))/100*INDEX(gDP!AC$6:AC$271,MATCH(totalExpenditure!$A269,gDP!$B$6:$B$271))=0,"",INDEX([2]pivotTable!N$310:N$615,MATCH(totalExpenditure!$A269,[2]pivotTable!$A$310:$A$615,0))/100*INDEX(gDP!AC$6:AC$271,MATCH(totalExpenditure!$A269,gDP!$B$6:$B$271)))</f>
        <v/>
      </c>
      <c r="BN269" s="77" t="str">
        <f>IF(INDEX([2]pivotTable!O$310:O$615,MATCH(totalExpenditure!$A269,[2]pivotTable!$A$310:$A$615,0))/100*INDEX(gDP!AD$6:AD$271,MATCH(totalExpenditure!$A269,gDP!$B$6:$B$271))=0,"",INDEX([2]pivotTable!O$310:O$615,MATCH(totalExpenditure!$A269,[2]pivotTable!$A$310:$A$615,0))/100*INDEX(gDP!AD$6:AD$271,MATCH(totalExpenditure!$A269,gDP!$B$6:$B$271)))</f>
        <v/>
      </c>
      <c r="BO269" s="77" t="str">
        <f>IF(INDEX([2]pivotTable!P$310:P$615,MATCH(totalExpenditure!$A269,[2]pivotTable!$A$310:$A$615,0))/100*INDEX(gDP!AE$6:AE$271,MATCH(totalExpenditure!$A269,gDP!$B$6:$B$271))=0,"",INDEX([2]pivotTable!P$310:P$615,MATCH(totalExpenditure!$A269,[2]pivotTable!$A$310:$A$615,0))/100*INDEX(gDP!AE$6:AE$271,MATCH(totalExpenditure!$A269,gDP!$B$6:$B$271)))</f>
        <v/>
      </c>
      <c r="BP269" s="77" t="str">
        <f>IF(INDEX([2]pivotTable!Q$310:Q$615,MATCH(totalExpenditure!$A269,[2]pivotTable!$A$310:$A$615,0))/100*INDEX(gDP!AF$6:AF$271,MATCH(totalExpenditure!$A269,gDP!$B$6:$B$271))=0,"",INDEX([2]pivotTable!Q$310:Q$615,MATCH(totalExpenditure!$A269,[2]pivotTable!$A$310:$A$615,0))/100*INDEX(gDP!AF$6:AF$271,MATCH(totalExpenditure!$A269,gDP!$B$6:$B$271)))</f>
        <v/>
      </c>
      <c r="BQ269" s="77" t="str">
        <f>IF(INDEX([2]pivotTable!R$310:R$615,MATCH(totalExpenditure!$A269,[2]pivotTable!$A$310:$A$615,0))/100*INDEX(gDP!AG$6:AG$271,MATCH(totalExpenditure!$A269,gDP!$B$6:$B$271))=0,"",INDEX([2]pivotTable!R$310:R$615,MATCH(totalExpenditure!$A269,[2]pivotTable!$A$310:$A$615,0))/100*INDEX(gDP!AG$6:AG$271,MATCH(totalExpenditure!$A269,gDP!$B$6:$B$271)))</f>
        <v/>
      </c>
      <c r="BR269" s="77" t="str">
        <f>IF(INDEX([2]pivotTable!S$310:S$615,MATCH(totalExpenditure!$A269,[2]pivotTable!$A$310:$A$615,0))/100*INDEX(gDP!AH$6:AH$271,MATCH(totalExpenditure!$A269,gDP!$B$6:$B$271))=0,"",INDEX([2]pivotTable!S$310:S$615,MATCH(totalExpenditure!$A269,[2]pivotTable!$A$310:$A$615,0))/100*INDEX(gDP!AH$6:AH$271,MATCH(totalExpenditure!$A269,gDP!$B$6:$B$271)))</f>
        <v/>
      </c>
      <c r="BS269" s="77">
        <f>IF(INDEX([2]pivotTable!T$310:T$615,MATCH(totalExpenditure!$A269,[2]pivotTable!$A$310:$A$615,0))/100*INDEX(gDP!AI$6:AI$271,MATCH(totalExpenditure!$A269,gDP!$B$6:$B$271))=0,"",INDEX([2]pivotTable!T$310:T$615,MATCH(totalExpenditure!$A269,[2]pivotTable!$A$310:$A$615,0))/100*INDEX(gDP!AI$6:AI$271,MATCH(totalExpenditure!$A269,gDP!$B$6:$B$271)))</f>
        <v>25953217.391304366</v>
      </c>
      <c r="BT269" s="77">
        <f>IF(INDEX([2]pivotTable!U$310:U$615,MATCH(totalExpenditure!$A269,[2]pivotTable!$A$310:$A$615,0))/100*INDEX(gDP!AJ$6:AJ$271,MATCH(totalExpenditure!$A269,gDP!$B$6:$B$271))=0,"",INDEX([2]pivotTable!U$310:U$615,MATCH(totalExpenditure!$A269,[2]pivotTable!$A$310:$A$615,0))/100*INDEX(gDP!AJ$6:AJ$271,MATCH(totalExpenditure!$A269,gDP!$B$6:$B$271)))</f>
        <v>33092556.311881192</v>
      </c>
      <c r="BU269" s="77">
        <f>IF(INDEX([2]pivotTable!V$310:V$615,MATCH(totalExpenditure!$A269,[2]pivotTable!$A$310:$A$615,0))/100*INDEX(gDP!AK$6:AK$271,MATCH(totalExpenditure!$A269,gDP!$B$6:$B$271))=0,"",INDEX([2]pivotTable!V$310:V$615,MATCH(totalExpenditure!$A269,[2]pivotTable!$A$310:$A$615,0))/100*INDEX(gDP!AK$6:AK$271,MATCH(totalExpenditure!$A269,gDP!$B$6:$B$271)))</f>
        <v>24500797.765363149</v>
      </c>
      <c r="BV269" s="77">
        <f>IF(INDEX([2]pivotTable!W$310:W$615,MATCH(totalExpenditure!$A269,[2]pivotTable!$A$310:$A$615,0))/100*INDEX(gDP!AL$6:AL$271,MATCH(totalExpenditure!$A269,gDP!$B$6:$B$271))=0,"",INDEX([2]pivotTable!W$310:W$615,MATCH(totalExpenditure!$A269,[2]pivotTable!$A$310:$A$615,0))/100*INDEX(gDP!AL$6:AL$271,MATCH(totalExpenditure!$A269,gDP!$B$6:$B$271)))</f>
        <v>27170094.353999738</v>
      </c>
      <c r="BW269" s="77">
        <f>IF(INDEX([2]pivotTable!X$310:X$615,MATCH(totalExpenditure!$A269,[2]pivotTable!$A$310:$A$615,0))/100*INDEX(gDP!AM$6:AM$271,MATCH(totalExpenditure!$A269,gDP!$B$6:$B$271))=0,"",INDEX([2]pivotTable!X$310:X$615,MATCH(totalExpenditure!$A269,[2]pivotTable!$A$310:$A$615,0))/100*INDEX(gDP!AM$6:AM$271,MATCH(totalExpenditure!$A269,gDP!$B$6:$B$271)))</f>
        <v>41687590.289988667</v>
      </c>
      <c r="BX269" s="77">
        <f>IF(INDEX([2]pivotTable!Y$310:Y$615,MATCH(totalExpenditure!$A269,[2]pivotTable!$A$310:$A$615,0))/100*INDEX(gDP!AN$6:AN$271,MATCH(totalExpenditure!$A269,gDP!$B$6:$B$271))=0,"",INDEX([2]pivotTable!Y$310:Y$615,MATCH(totalExpenditure!$A269,[2]pivotTable!$A$310:$A$615,0))/100*INDEX(gDP!AN$6:AN$271,MATCH(totalExpenditure!$A269,gDP!$B$6:$B$271)))</f>
        <v>27790978.916098367</v>
      </c>
      <c r="BY269" s="77">
        <f>IF(INDEX([2]pivotTable!Z$310:Z$615,MATCH(totalExpenditure!$A269,[2]pivotTable!$A$310:$A$615,0))/100*INDEX(gDP!AO$6:AO$271,MATCH(totalExpenditure!$A269,gDP!$B$6:$B$271))=0,"",INDEX([2]pivotTable!Z$310:Z$615,MATCH(totalExpenditure!$A269,[2]pivotTable!$A$310:$A$615,0))/100*INDEX(gDP!AO$6:AO$271,MATCH(totalExpenditure!$A269,gDP!$B$6:$B$271)))</f>
        <v>29856933.984601412</v>
      </c>
      <c r="BZ269" s="77">
        <f>IF(INDEX([2]pivotTable!AA$310:AA$615,MATCH(totalExpenditure!$A269,[2]pivotTable!$A$310:$A$615,0))/100*INDEX(gDP!AP$6:AP$271,MATCH(totalExpenditure!$A269,gDP!$B$6:$B$271))=0,"",INDEX([2]pivotTable!AA$310:AA$615,MATCH(totalExpenditure!$A269,[2]pivotTable!$A$310:$A$615,0))/100*INDEX(gDP!AP$6:AP$271,MATCH(totalExpenditure!$A269,gDP!$B$6:$B$271)))</f>
        <v>35286965.533610515</v>
      </c>
      <c r="CA269" s="77">
        <f>IF(INDEX([2]pivotTable!AB$310:AB$615,MATCH(totalExpenditure!$A269,[2]pivotTable!$A$310:$A$615,0))/100*INDEX(gDP!AQ$6:AQ$271,MATCH(totalExpenditure!$A269,gDP!$B$6:$B$271))=0,"",INDEX([2]pivotTable!AB$310:AB$615,MATCH(totalExpenditure!$A269,[2]pivotTable!$A$310:$A$615,0))/100*INDEX(gDP!AQ$6:AQ$271,MATCH(totalExpenditure!$A269,gDP!$B$6:$B$271)))</f>
        <v>41745354.914345309</v>
      </c>
      <c r="CB269" s="77">
        <f>IF(INDEX([2]pivotTable!AC$310:AC$615,MATCH(totalExpenditure!$A269,[2]pivotTable!$A$310:$A$615,0))/100*INDEX(gDP!AR$6:AR$271,MATCH(totalExpenditure!$A269,gDP!$B$6:$B$271))=0,"",INDEX([2]pivotTable!AC$310:AC$615,MATCH(totalExpenditure!$A269,[2]pivotTable!$A$310:$A$615,0))/100*INDEX(gDP!AR$6:AR$271,MATCH(totalExpenditure!$A269,gDP!$B$6:$B$271)))</f>
        <v>25872565.16803256</v>
      </c>
      <c r="CC269" s="77" t="str">
        <f>IF(INDEX([2]pivotTable!AD$310:AD$615,MATCH(totalExpenditure!$A269,[2]pivotTable!$A$310:$A$615,0))/100*INDEX(gDP!AS$6:AS$271,MATCH(totalExpenditure!$A269,gDP!$B$6:$B$271))=0,"",INDEX([2]pivotTable!AD$310:AD$615,MATCH(totalExpenditure!$A269,[2]pivotTable!$A$310:$A$615,0))/100*INDEX(gDP!AS$6:AS$271,MATCH(totalExpenditure!$A269,gDP!$B$6:$B$271)))</f>
        <v/>
      </c>
      <c r="CD269" s="77">
        <f>IF(INDEX([2]pivotTable!AE$310:AE$615,MATCH(totalExpenditure!$A269,[2]pivotTable!$A$310:$A$615,0))/100*INDEX(gDP!AT$6:AT$271,MATCH(totalExpenditure!$A269,gDP!$B$6:$B$271))=0,"",INDEX([2]pivotTable!AE$310:AE$615,MATCH(totalExpenditure!$A269,[2]pivotTable!$A$310:$A$615,0))/100*INDEX(gDP!AT$6:AT$271,MATCH(totalExpenditure!$A269,gDP!$B$6:$B$271)))</f>
        <v>40534968.882020876</v>
      </c>
      <c r="CE269" s="77">
        <f>IF(INDEX([2]pivotTable!AF$310:AF$615,MATCH(totalExpenditure!$A269,[2]pivotTable!$A$310:$A$615,0))/100*INDEX(gDP!AU$6:AU$271,MATCH(totalExpenditure!$A269,gDP!$B$6:$B$271))=0,"",INDEX([2]pivotTable!AF$310:AF$615,MATCH(totalExpenditure!$A269,[2]pivotTable!$A$310:$A$615,0))/100*INDEX(gDP!AU$6:AU$271,MATCH(totalExpenditure!$A269,gDP!$B$6:$B$271)))</f>
        <v>41938504.454263203</v>
      </c>
      <c r="CF269" s="77">
        <f>IF(INDEX([2]pivotTable!AG$310:AG$615,MATCH(totalExpenditure!$A269,[2]pivotTable!$A$310:$A$615,0))/100*INDEX(gDP!AV$6:AV$271,MATCH(totalExpenditure!$A269,gDP!$B$6:$B$271))=0,"",INDEX([2]pivotTable!AG$310:AG$615,MATCH(totalExpenditure!$A269,[2]pivotTable!$A$310:$A$615,0))/100*INDEX(gDP!AV$6:AV$271,MATCH(totalExpenditure!$A269,gDP!$B$6:$B$271)))</f>
        <v>52450006.47543741</v>
      </c>
      <c r="CG269" s="77">
        <f>IF(INDEX([2]pivotTable!AH$310:AH$615,MATCH(totalExpenditure!$A269,[2]pivotTable!$A$310:$A$615,0))/100*INDEX(gDP!AW$6:AW$271,MATCH(totalExpenditure!$A269,gDP!$B$6:$B$271))=0,"",INDEX([2]pivotTable!AH$310:AH$615,MATCH(totalExpenditure!$A269,[2]pivotTable!$A$310:$A$615,0))/100*INDEX(gDP!AW$6:AW$271,MATCH(totalExpenditure!$A269,gDP!$B$6:$B$271)))</f>
        <v>64077435.260390826</v>
      </c>
      <c r="CH269" s="77">
        <f>IF(INDEX([2]pivotTable!AI$310:AI$615,MATCH(totalExpenditure!$A269,[2]pivotTable!$A$310:$A$615,0))/100*INDEX(gDP!AX$6:AX$271,MATCH(totalExpenditure!$A269,gDP!$B$6:$B$271))=0,"",INDEX([2]pivotTable!AI$310:AI$615,MATCH(totalExpenditure!$A269,[2]pivotTable!$A$310:$A$615,0))/100*INDEX(gDP!AX$6:AX$271,MATCH(totalExpenditure!$A269,gDP!$B$6:$B$271)))</f>
        <v>116646182.36809677</v>
      </c>
      <c r="CI269" s="77">
        <f>IF(INDEX([2]pivotTable!AJ$310:AJ$615,MATCH(totalExpenditure!$A269,[2]pivotTable!$A$310:$A$615,0))/100*INDEX(gDP!AY$6:AY$271,MATCH(totalExpenditure!$A269,gDP!$B$6:$B$271))=0,"",INDEX([2]pivotTable!AJ$310:AJ$615,MATCH(totalExpenditure!$A269,[2]pivotTable!$A$310:$A$615,0))/100*INDEX(gDP!AY$6:AY$271,MATCH(totalExpenditure!$A269,gDP!$B$6:$B$271)))</f>
        <v>227072088.40720537</v>
      </c>
      <c r="CJ269" s="77">
        <f>IF(INDEX([2]pivotTable!AK$310:AK$615,MATCH(totalExpenditure!$A269,[2]pivotTable!$A$310:$A$615,0))/100*INDEX(gDP!AZ$6:AZ$271,MATCH(totalExpenditure!$A269,gDP!$B$6:$B$271))=0,"",INDEX([2]pivotTable!AK$310:AK$615,MATCH(totalExpenditure!$A269,[2]pivotTable!$A$310:$A$615,0))/100*INDEX(gDP!AZ$6:AZ$271,MATCH(totalExpenditure!$A269,gDP!$B$6:$B$271)))</f>
        <v>122295534.39350374</v>
      </c>
      <c r="CK269" s="77">
        <f>IF(INDEX([2]pivotTable!AL$310:AL$615,MATCH(totalExpenditure!$A269,[2]pivotTable!$A$310:$A$615,0))/100*INDEX(gDP!BA$6:BA$271,MATCH(totalExpenditure!$A269,gDP!$B$6:$B$271))=0,"",INDEX([2]pivotTable!AL$310:AL$615,MATCH(totalExpenditure!$A269,[2]pivotTable!$A$310:$A$615,0))/100*INDEX(gDP!BA$6:BA$271,MATCH(totalExpenditure!$A269,gDP!$B$6:$B$271)))</f>
        <v>157615556.01356226</v>
      </c>
      <c r="CL269" s="77">
        <f>IF(INDEX([2]pivotTable!AM$310:AM$615,MATCH(totalExpenditure!$A269,[2]pivotTable!$A$310:$A$615,0))/100*INDEX(gDP!BB$6:BB$271,MATCH(totalExpenditure!$A269,gDP!$B$6:$B$271))=0,"",INDEX([2]pivotTable!AM$310:AM$615,MATCH(totalExpenditure!$A269,[2]pivotTable!$A$310:$A$615,0))/100*INDEX(gDP!BB$6:BB$271,MATCH(totalExpenditure!$A269,gDP!$B$6:$B$271)))</f>
        <v>156349091.50036651</v>
      </c>
      <c r="CM269" s="77">
        <f>IF(INDEX([2]pivotTable!AN$310:AN$615,MATCH(totalExpenditure!$A269,[2]pivotTable!$A$310:$A$615,0))/100*INDEX(gDP!BC$6:BC$271,MATCH(totalExpenditure!$A269,gDP!$B$6:$B$271))=0,"",INDEX([2]pivotTable!AN$310:AN$615,MATCH(totalExpenditure!$A269,[2]pivotTable!$A$310:$A$615,0))/100*INDEX(gDP!BC$6:BC$271,MATCH(totalExpenditure!$A269,gDP!$B$6:$B$271)))</f>
        <v>208735262.68370447</v>
      </c>
      <c r="CN269" s="77">
        <f>IF(INDEX([2]pivotTable!AO$310:AO$615,MATCH(totalExpenditure!$A269,[2]pivotTable!$A$310:$A$615,0))/100*INDEX(gDP!BD$6:BD$271,MATCH(totalExpenditure!$A269,gDP!$B$6:$B$271))=0,"",INDEX([2]pivotTable!AO$310:AO$615,MATCH(totalExpenditure!$A269,[2]pivotTable!$A$310:$A$615,0))/100*INDEX(gDP!BD$6:BD$271,MATCH(totalExpenditure!$A269,gDP!$B$6:$B$271)))</f>
        <v>302627747.05495101</v>
      </c>
      <c r="CO269" s="77">
        <f>IF(INDEX([2]pivotTable!AP$310:AP$615,MATCH(totalExpenditure!$A269,[2]pivotTable!$A$310:$A$615,0))/100*INDEX(gDP!BE$6:BE$271,MATCH(totalExpenditure!$A269,gDP!$B$6:$B$271))=0,"",INDEX([2]pivotTable!AP$310:AP$615,MATCH(totalExpenditure!$A269,[2]pivotTable!$A$310:$A$615,0))/100*INDEX(gDP!BE$6:BE$271,MATCH(totalExpenditure!$A269,gDP!$B$6:$B$271)))</f>
        <v>298385806.9143042</v>
      </c>
      <c r="CP269" s="77">
        <f>IF(INDEX([2]pivotTable!AQ$310:AQ$615,MATCH(totalExpenditure!$A269,[2]pivotTable!$A$310:$A$615,0))/100*INDEX(gDP!BF$6:BF$271,MATCH(totalExpenditure!$A269,gDP!$B$6:$B$271))=0,"",INDEX([2]pivotTable!AQ$310:AQ$615,MATCH(totalExpenditure!$A269,[2]pivotTable!$A$310:$A$615,0))/100*INDEX(gDP!BF$6:BF$271,MATCH(totalExpenditure!$A269,gDP!$B$6:$B$271)))</f>
        <v>305605910.14358479</v>
      </c>
      <c r="CQ269" s="77">
        <f>IF(INDEX([2]pivotTable!AR$310:AR$615,MATCH(totalExpenditure!$A269,[2]pivotTable!$A$310:$A$615,0))/100*INDEX(gDP!BG$6:BG$271,MATCH(totalExpenditure!$A269,gDP!$B$6:$B$271))=0,"",INDEX([2]pivotTable!AR$310:AR$615,MATCH(totalExpenditure!$A269,[2]pivotTable!$A$310:$A$615,0))/100*INDEX(gDP!BG$6:BG$271,MATCH(totalExpenditure!$A269,gDP!$B$6:$B$271)))</f>
        <v>317549975.62956989</v>
      </c>
      <c r="CR269" s="77">
        <f>IF(INDEX([2]pivotTable!AS$310:AS$615,MATCH(totalExpenditure!$A269,[2]pivotTable!$A$310:$A$615,0))/100*INDEX(gDP!BH$6:BH$271,MATCH(totalExpenditure!$A269,gDP!$B$6:$B$271))=0,"",INDEX([2]pivotTable!AS$310:AS$615,MATCH(totalExpenditure!$A269,[2]pivotTable!$A$310:$A$615,0))/100*INDEX(gDP!BH$6:BH$271,MATCH(totalExpenditure!$A269,gDP!$B$6:$B$271)))</f>
        <v>248639236.54568151</v>
      </c>
      <c r="CS269" s="77">
        <f>IF(INDEX([2]pivotTable!AT$310:AT$615,MATCH(totalExpenditure!$A269,[2]pivotTable!$A$310:$A$615,0))/100*INDEX(gDP!BI$6:BI$271,MATCH(totalExpenditure!$A269,gDP!$B$6:$B$271))=0,"",INDEX([2]pivotTable!AT$310:AT$615,MATCH(totalExpenditure!$A269,[2]pivotTable!$A$310:$A$615,0))/100*INDEX(gDP!BI$6:BI$271,MATCH(totalExpenditure!$A269,gDP!$B$6:$B$271)))</f>
        <v>211679966.63692391</v>
      </c>
      <c r="CT269" s="77">
        <f>IF(INDEX([2]pivotTable!AU$310:AU$615,MATCH(totalExpenditure!$A269,[2]pivotTable!$A$310:$A$615,0))/100*INDEX(gDP!BJ$6:BJ$271,MATCH(totalExpenditure!$A269,gDP!$B$6:$B$271))=0,"",INDEX([2]pivotTable!AU$310:AU$615,MATCH(totalExpenditure!$A269,[2]pivotTable!$A$310:$A$615,0))/100*INDEX(gDP!BJ$6:BJ$271,MATCH(totalExpenditure!$A269,gDP!$B$6:$B$271)))</f>
        <v>253561292.35618594</v>
      </c>
      <c r="CU269" s="77">
        <f>IF(INDEX([2]pivotTable!AV$310:AV$615,MATCH(totalExpenditure!$A269,[2]pivotTable!$A$310:$A$615,0))/100*INDEX(gDP!BK$6:BK$271,MATCH(totalExpenditure!$A269,gDP!$B$6:$B$271))=0,"",INDEX([2]pivotTable!AV$310:AV$615,MATCH(totalExpenditure!$A269,[2]pivotTable!$A$310:$A$615,0))/100*INDEX(gDP!BK$6:BK$271,MATCH(totalExpenditure!$A269,gDP!$B$6:$B$271)))</f>
        <v>205229756.73465332</v>
      </c>
      <c r="CV269" s="77">
        <f>IF(INDEX([2]pivotTable!AW$310:AW$615,MATCH(totalExpenditure!$A269,[2]pivotTable!$A$310:$A$615,0))/100*INDEX(gDP!BL$6:BL$271,MATCH(totalExpenditure!$A269,gDP!$B$6:$B$271))=0,"",INDEX([2]pivotTable!AW$310:AW$615,MATCH(totalExpenditure!$A269,[2]pivotTable!$A$310:$A$615,0))/100*INDEX(gDP!BL$6:BL$271,MATCH(totalExpenditure!$A269,gDP!$B$6:$B$271)))</f>
        <v>181807608.69356126</v>
      </c>
      <c r="CW269" s="77">
        <f>IF(INDEX([2]pivotTable!AX$310:AX$615,MATCH(totalExpenditure!$A269,[2]pivotTable!$A$310:$A$615,0))/100*INDEX(gDP!BM$6:BM$271,MATCH(totalExpenditure!$A269,gDP!$B$6:$B$271))=0,"",INDEX([2]pivotTable!AX$310:AX$615,MATCH(totalExpenditure!$A269,[2]pivotTable!$A$310:$A$615,0))/100*INDEX(gDP!BM$6:BM$271,MATCH(totalExpenditure!$A269,gDP!$B$6:$B$271)))</f>
        <v>163239884.38152722</v>
      </c>
      <c r="CX269" s="77">
        <f>IF(INDEX([2]pivotTable!AY$310:AY$615,MATCH(totalExpenditure!$A269,[2]pivotTable!$A$310:$A$615,0))/100*INDEX(gDP!BN$6:BN$271,MATCH(totalExpenditure!$A269,gDP!$B$6:$B$271))=0,"",INDEX([2]pivotTable!AY$310:AY$615,MATCH(totalExpenditure!$A269,[2]pivotTable!$A$310:$A$615,0))/100*INDEX(gDP!BN$6:BN$271,MATCH(totalExpenditure!$A269,gDP!$B$6:$B$271)))</f>
        <v>185609902.22887474</v>
      </c>
      <c r="CY269" s="77" t="str">
        <f>IF(INDEX([2]pivotTable!AZ$310:AZ$615,MATCH(totalExpenditure!$A269,[2]pivotTable!$A$310:$A$615,0))/100*INDEX(gDP!BO$6:BO$271,MATCH(totalExpenditure!$A269,gDP!$B$6:$B$271))=0,"",INDEX([2]pivotTable!AZ$310:AZ$615,MATCH(totalExpenditure!$A269,[2]pivotTable!$A$310:$A$615,0))/100*INDEX(gDP!BO$6:BO$271,MATCH(totalExpenditure!$A269,gDP!$B$6:$B$271)))</f>
        <v/>
      </c>
      <c r="CZ269" s="77" t="str">
        <f>IF(B269="","",IF(BA269="","",B269-B269+INDEX(gDP!Q$6:Q$271,MATCH(totalExpenditure!$A269,gDP!$B$6:$B$271))))</f>
        <v/>
      </c>
      <c r="DA269" s="77" t="str">
        <f>IF(C269="","",IF(BB269="","",C269-C269+INDEX(gDP!R$6:R$271,MATCH(totalExpenditure!$A269,gDP!$B$6:$B$271))))</f>
        <v/>
      </c>
      <c r="DB269" s="77" t="str">
        <f>IF(D269="","",IF(BC269="","",D269-D269+INDEX(gDP!S$6:S$271,MATCH(totalExpenditure!$A269,gDP!$B$6:$B$271))))</f>
        <v/>
      </c>
      <c r="DC269" s="77" t="str">
        <f>IF(E269="","",IF(BD269="","",E269-E269+INDEX(gDP!T$6:T$271,MATCH(totalExpenditure!$A269,gDP!$B$6:$B$271))))</f>
        <v/>
      </c>
      <c r="DD269" s="77" t="str">
        <f>IF(F269="","",IF(BE269="","",F269-F269+INDEX(gDP!U$6:U$271,MATCH(totalExpenditure!$A269,gDP!$B$6:$B$271))))</f>
        <v/>
      </c>
      <c r="DE269" s="77" t="str">
        <f>IF(G269="","",IF(BF269="","",G269-G269+INDEX(gDP!V$6:V$271,MATCH(totalExpenditure!$A269,gDP!$B$6:$B$271))))</f>
        <v/>
      </c>
      <c r="DF269" s="77" t="str">
        <f>IF(H269="","",IF(BG269="","",H269-H269+INDEX(gDP!W$6:W$271,MATCH(totalExpenditure!$A269,gDP!$B$6:$B$271))))</f>
        <v/>
      </c>
      <c r="DG269" s="77" t="str">
        <f>IF(I269="","",IF(BH269="","",I269-I269+INDEX(gDP!X$6:X$271,MATCH(totalExpenditure!$A269,gDP!$B$6:$B$271))))</f>
        <v/>
      </c>
      <c r="DH269" s="77" t="str">
        <f>IF(J269="","",IF(BI269="","",J269-J269+INDEX(gDP!Y$6:Y$271,MATCH(totalExpenditure!$A269,gDP!$B$6:$B$271))))</f>
        <v/>
      </c>
      <c r="DI269" s="77" t="str">
        <f>IF(K269="","",IF(BJ269="","",K269-K269+INDEX(gDP!Z$6:Z$271,MATCH(totalExpenditure!$A269,gDP!$B$6:$B$271))))</f>
        <v/>
      </c>
      <c r="DJ269" s="77" t="str">
        <f>IF(L269="","",IF(BK269="","",L269-L269+INDEX(gDP!AA$6:AA$271,MATCH(totalExpenditure!$A269,gDP!$B$6:$B$271))))</f>
        <v/>
      </c>
      <c r="DK269" s="77" t="str">
        <f>IF(M269="","",IF(BL269="","",M269-M269+INDEX(gDP!AB$6:AB$271,MATCH(totalExpenditure!$A269,gDP!$B$6:$B$271))))</f>
        <v/>
      </c>
      <c r="DL269" s="77" t="str">
        <f>IF(N269="","",IF(BM269="","",N269-N269+INDEX(gDP!AC$6:AC$271,MATCH(totalExpenditure!$A269,gDP!$B$6:$B$271))))</f>
        <v/>
      </c>
      <c r="DM269" s="77" t="str">
        <f>IF(O269="","",IF(BN269="","",O269-O269+INDEX(gDP!AD$6:AD$271,MATCH(totalExpenditure!$A269,gDP!$B$6:$B$271))))</f>
        <v/>
      </c>
      <c r="DN269" s="77" t="str">
        <f>IF(P269="","",IF(BO269="","",P269-P269+INDEX(gDP!AE$6:AE$271,MATCH(totalExpenditure!$A269,gDP!$B$6:$B$271))))</f>
        <v/>
      </c>
      <c r="DO269" s="77" t="str">
        <f>IF(Q269="","",IF(BP269="","",Q269-Q269+INDEX(gDP!AF$6:AF$271,MATCH(totalExpenditure!$A269,gDP!$B$6:$B$271))))</f>
        <v/>
      </c>
      <c r="DP269" s="77" t="str">
        <f>IF(R269="","",IF(BQ269="","",R269-R269+INDEX(gDP!AG$6:AG$271,MATCH(totalExpenditure!$A269,gDP!$B$6:$B$271))))</f>
        <v/>
      </c>
      <c r="DQ269" s="77" t="str">
        <f>IF(S269="","",IF(BR269="","",S269-S269+INDEX(gDP!AH$6:AH$271,MATCH(totalExpenditure!$A269,gDP!$B$6:$B$271))))</f>
        <v/>
      </c>
      <c r="DR269" s="77">
        <f>IF(T269="","",IF(BS269="","",T269-T269+INDEX(gDP!AI$6:AI$271,MATCH(totalExpenditure!$A269,gDP!$B$6:$B$271))))</f>
        <v>3285217391.3043499</v>
      </c>
      <c r="DS269" s="77" t="str">
        <f>IF(U269="","",IF(BT269="","",U269-U269+INDEX(gDP!AJ$6:AJ$271,MATCH(totalExpenditure!$A269,gDP!$B$6:$B$271))))</f>
        <v/>
      </c>
      <c r="DT269" s="77" t="str">
        <f>IF(V269="","",IF(BU269="","",V269-V269+INDEX(gDP!AK$6:AK$271,MATCH(totalExpenditure!$A269,gDP!$B$6:$B$271))))</f>
        <v/>
      </c>
      <c r="DU269" s="77">
        <f>IF(W269="","",IF(BV269="","",W269-W269+INDEX(gDP!AL$6:AL$271,MATCH(totalExpenditure!$A269,gDP!$B$6:$B$271))))</f>
        <v>3273505343.8553901</v>
      </c>
      <c r="DV269" s="77">
        <f>IF(X269="","",IF(BW269="","",X269-X269+INDEX(gDP!AM$6:AM$271,MATCH(totalExpenditure!$A269,gDP!$B$6:$B$271))))</f>
        <v>3656806165.7884798</v>
      </c>
      <c r="DW269" s="77">
        <f>IF(Y269="","",IF(BX269="","",Y269-Y269+INDEX(gDP!AN$6:AN$271,MATCH(totalExpenditure!$A269,gDP!$B$6:$B$271))))</f>
        <v>3806983413.1641598</v>
      </c>
      <c r="DX269" s="77">
        <f>IF(Z269="","",IF(BY269="","",Z269-Z269+INDEX(gDP!AO$6:AO$271,MATCH(totalExpenditure!$A269,gDP!$B$6:$B$271))))</f>
        <v>3597220962.0001702</v>
      </c>
      <c r="DY269" s="77">
        <f>IF(AA269="","",IF(BZ269="","",AA269-AA269+INDEX(gDP!AP$6:AP$271,MATCH(totalExpenditure!$A269,gDP!$B$6:$B$271))))</f>
        <v>4303288479.7086</v>
      </c>
      <c r="DZ269" s="77">
        <f>IF(AB269="","",IF(CA269="","",AB269-AB269+INDEX(gDP!AQ$6:AQ$271,MATCH(totalExpenditure!$A269,gDP!$B$6:$B$271))))</f>
        <v>3537741941.8936701</v>
      </c>
      <c r="EA269" s="77">
        <f>IF(AC269="","",IF(CB269="","",AC269-AC269+INDEX(gDP!AR$6:AR$271,MATCH(totalExpenditure!$A269,gDP!$B$6:$B$271))))</f>
        <v>3404284890.5306001</v>
      </c>
      <c r="EB269" s="77" t="str">
        <f>IF(AD269="","",IF(CC269="","",AD269-AD269+INDEX(gDP!AS$6:AS$271,MATCH(totalExpenditure!$A269,gDP!$B$6:$B$271))))</f>
        <v/>
      </c>
      <c r="EC269" s="77">
        <f>IF(AE269="","",IF(CD269="","",AE269-AE269+INDEX(gDP!AT$6:AT$271,MATCH(totalExpenditure!$A269,gDP!$B$6:$B$271))))</f>
        <v>4094441301.2142301</v>
      </c>
      <c r="ED269" s="77">
        <f>IF(AF269="","",IF(CE269="","",AF269-AF269+INDEX(gDP!AU$6:AU$271,MATCH(totalExpenditure!$A269,gDP!$B$6:$B$271))))</f>
        <v>4193850445.4263201</v>
      </c>
      <c r="EE269" s="77">
        <f>IF(AG269="","",IF(CF269="","",AG269-AG269+INDEX(gDP!AV$6:AV$271,MATCH(totalExpenditure!$A269,gDP!$B$6:$B$271))))</f>
        <v>4901869764.0595703</v>
      </c>
      <c r="EF269" s="77">
        <f>IF(AH269="","",IF(CG269="","",AH269-AH269+INDEX(gDP!AW$6:AW$271,MATCH(totalExpenditure!$A269,gDP!$B$6:$B$271))))</f>
        <v>6221110219.4554195</v>
      </c>
      <c r="EG269" s="77">
        <f>IF(AI269="","",IF(CH269="","",AI269-AI269+INDEX(gDP!AX$6:AX$271,MATCH(totalExpenditure!$A269,gDP!$B$6:$B$271))))</f>
        <v>8331870169.1497698</v>
      </c>
      <c r="EH269" s="77">
        <f>IF(AJ269="","",IF(CI269="","",AJ269-AJ269+INDEX(gDP!AY$6:AY$271,MATCH(totalExpenditure!$A269,gDP!$B$6:$B$271))))</f>
        <v>12756858899.2812</v>
      </c>
      <c r="EI269" s="77">
        <f>IF(AK269="","",IF(CJ269="","",AK269-AK269+INDEX(gDP!AZ$6:AZ$271,MATCH(totalExpenditure!$A269,gDP!$B$6:$B$271))))</f>
        <v>14056957976.264799</v>
      </c>
      <c r="EJ269" s="77">
        <f>IF(AL269="","",IF(CK269="","",AL269-AL269+INDEX(gDP!BA$6:BA$271,MATCH(totalExpenditure!$A269,gDP!$B$6:$B$271))))</f>
        <v>17910858637.9048</v>
      </c>
      <c r="EK269" s="77">
        <f>IF(AM269="","",IF(CL269="","",AM269-AM269+INDEX(gDP!BB$6:BB$271,MATCH(totalExpenditure!$A269,gDP!$B$6:$B$271))))</f>
        <v>15328342303.9575</v>
      </c>
      <c r="EL269" s="77">
        <f>IF(AN269="","",IF(CM269="","",AN269-AN269+INDEX(gDP!BC$6:BC$271,MATCH(totalExpenditure!$A269,gDP!$B$6:$B$271))))</f>
        <v>20265559483.854801</v>
      </c>
      <c r="EM269" s="77">
        <f>IF(AO269="","",IF(CN269="","",AO269-AO269+INDEX(gDP!BD$6:BD$271,MATCH(totalExpenditure!$A269,gDP!$B$6:$B$271))))</f>
        <v>23459515275.577599</v>
      </c>
      <c r="EN269" s="77">
        <f>IF(AP269="","",IF(CO269="","",AP269-AP269+INDEX(gDP!BE$6:BE$271,MATCH(totalExpenditure!$A269,gDP!$B$6:$B$271))))</f>
        <v>25503060420.026001</v>
      </c>
      <c r="EO269" s="77">
        <f>IF(AQ269="","",IF(CP269="","",AQ269-AQ269+INDEX(gDP!BF$6:BF$271,MATCH(totalExpenditure!$A269,gDP!$B$6:$B$271))))</f>
        <v>28037239462.714199</v>
      </c>
      <c r="EP269" s="77">
        <f>IF(AR269="","",IF(CQ269="","",AR269-AR269+INDEX(gDP!BG$6:BG$271,MATCH(totalExpenditure!$A269,gDP!$B$6:$B$271))))</f>
        <v>27141023558.082901</v>
      </c>
      <c r="EQ269" s="77">
        <f>IF(AS269="","",IF(CR269="","",AS269-AS269+INDEX(gDP!BH$6:BH$271,MATCH(totalExpenditure!$A269,gDP!$B$6:$B$271))))</f>
        <v>21251216798.776199</v>
      </c>
      <c r="ER269" s="77">
        <f>IF(AT269="","",IF(CS269="","",AT269-AT269+INDEX(gDP!BI$6:BI$271,MATCH(totalExpenditure!$A269,gDP!$B$6:$B$271))))</f>
        <v>20958412538.309299</v>
      </c>
      <c r="ES269" s="77">
        <f>IF(AU269="","",IF(CT269="","",AU269-AU269+INDEX(gDP!BJ$6:BJ$271,MATCH(totalExpenditure!$A269,gDP!$B$6:$B$271))))</f>
        <v>25873601260.8353</v>
      </c>
      <c r="ET269" s="77" t="str">
        <f>IF(AV269="","",IF(CU269="","",AV269-AV269+INDEX(gDP!BK$6:BK$271,MATCH(totalExpenditure!$A269,gDP!$B$6:$B$271))))</f>
        <v/>
      </c>
      <c r="EU269" s="77">
        <f>IF(AW269="","",IF(CV269="","",AW269-AW269+INDEX(gDP!BL$6:BL$271,MATCH(totalExpenditure!$A269,gDP!$B$6:$B$271))))</f>
        <v>23308667781.2258</v>
      </c>
      <c r="EV269" s="77">
        <f>IF(AX269="","",IF(CW269="","",AX269-AX269+INDEX(gDP!BM$6:BM$271,MATCH(totalExpenditure!$A269,gDP!$B$6:$B$271))))</f>
        <v>18137764931.2808</v>
      </c>
      <c r="EW269" s="77">
        <f>IF(AY269="","",IF(CX269="","",AY269-AY269+INDEX(gDP!BN$6:BN$271,MATCH(totalExpenditure!$A269,gDP!$B$6:$B$271))))</f>
        <v>22096416932.0089</v>
      </c>
      <c r="EX269" s="77" t="str">
        <f>IF(AZ269="","",IF(CY269="","",AZ269-AZ269+INDEX(gDP!BO$6:BO$271,MATCH(totalExpenditure!$A269,gDP!$B$6:$B$271))))</f>
        <v/>
      </c>
    </row>
    <row r="270" spans="1:154" x14ac:dyDescent="0.35">
      <c r="A270" t="s">
        <v>749</v>
      </c>
      <c r="B270" s="77" t="str">
        <f>IF(INDEX([2]pivotTable!B$3:B$308,MATCH(totalExpenditure!$A270,[2]pivotTable!$A$3:$A$308,0))/100*INDEX(gDP!Q$6:Q$271,MATCH(totalExpenditure!$A270,gDP!$B$6:$B$271))=0,"",INDEX([2]pivotTable!B$3:B$308,MATCH(totalExpenditure!$A270,[2]pivotTable!$A$3:$A$308,0))/100*INDEX(gDP!Q$6:Q$271,MATCH(totalExpenditure!$A270,gDP!$B$6:$B$271)))</f>
        <v/>
      </c>
      <c r="C270" s="77" t="str">
        <f>IF(INDEX([2]pivotTable!C$3:C$308,MATCH(totalExpenditure!$A270,[2]pivotTable!$A$3:$A$308,0))/100*INDEX(gDP!R$6:R$271,MATCH(totalExpenditure!$A270,gDP!$B$6:$B$271))=0,"",INDEX([2]pivotTable!C$3:C$308,MATCH(totalExpenditure!$A270,[2]pivotTable!$A$3:$A$308,0))/100*INDEX(gDP!R$6:R$271,MATCH(totalExpenditure!$A270,gDP!$B$6:$B$271)))</f>
        <v/>
      </c>
      <c r="D270" s="77" t="str">
        <f>IF(INDEX([2]pivotTable!D$3:D$308,MATCH(totalExpenditure!$A270,[2]pivotTable!$A$3:$A$308,0))/100*INDEX(gDP!S$6:S$271,MATCH(totalExpenditure!$A270,gDP!$B$6:$B$271))=0,"",INDEX([2]pivotTable!D$3:D$308,MATCH(totalExpenditure!$A270,[2]pivotTable!$A$3:$A$308,0))/100*INDEX(gDP!S$6:S$271,MATCH(totalExpenditure!$A270,gDP!$B$6:$B$271)))</f>
        <v/>
      </c>
      <c r="E270" s="77" t="str">
        <f>IF(INDEX([2]pivotTable!E$3:E$308,MATCH(totalExpenditure!$A270,[2]pivotTable!$A$3:$A$308,0))/100*INDEX(gDP!T$6:T$271,MATCH(totalExpenditure!$A270,gDP!$B$6:$B$271))=0,"",INDEX([2]pivotTable!E$3:E$308,MATCH(totalExpenditure!$A270,[2]pivotTable!$A$3:$A$308,0))/100*INDEX(gDP!T$6:T$271,MATCH(totalExpenditure!$A270,gDP!$B$6:$B$271)))</f>
        <v/>
      </c>
      <c r="F270" s="77" t="str">
        <f>IF(INDEX([2]pivotTable!F$3:F$308,MATCH(totalExpenditure!$A270,[2]pivotTable!$A$3:$A$308,0))/100*INDEX(gDP!U$6:U$271,MATCH(totalExpenditure!$A270,gDP!$B$6:$B$271))=0,"",INDEX([2]pivotTable!F$3:F$308,MATCH(totalExpenditure!$A270,[2]pivotTable!$A$3:$A$308,0))/100*INDEX(gDP!U$6:U$271,MATCH(totalExpenditure!$A270,gDP!$B$6:$B$271)))</f>
        <v/>
      </c>
      <c r="G270" s="77" t="str">
        <f>IF(INDEX([2]pivotTable!G$3:G$308,MATCH(totalExpenditure!$A270,[2]pivotTable!$A$3:$A$308,0))/100*INDEX(gDP!V$6:V$271,MATCH(totalExpenditure!$A270,gDP!$B$6:$B$271))=0,"",INDEX([2]pivotTable!G$3:G$308,MATCH(totalExpenditure!$A270,[2]pivotTable!$A$3:$A$308,0))/100*INDEX(gDP!V$6:V$271,MATCH(totalExpenditure!$A270,gDP!$B$6:$B$271)))</f>
        <v/>
      </c>
      <c r="H270" s="77" t="str">
        <f>IF(INDEX([2]pivotTable!H$3:H$308,MATCH(totalExpenditure!$A270,[2]pivotTable!$A$3:$A$308,0))/100*INDEX(gDP!W$6:W$271,MATCH(totalExpenditure!$A270,gDP!$B$6:$B$271))=0,"",INDEX([2]pivotTable!H$3:H$308,MATCH(totalExpenditure!$A270,[2]pivotTable!$A$3:$A$308,0))/100*INDEX(gDP!W$6:W$271,MATCH(totalExpenditure!$A270,gDP!$B$6:$B$271)))</f>
        <v/>
      </c>
      <c r="I270" s="77" t="str">
        <f>IF(INDEX([2]pivotTable!I$3:I$308,MATCH(totalExpenditure!$A270,[2]pivotTable!$A$3:$A$308,0))/100*INDEX(gDP!X$6:X$271,MATCH(totalExpenditure!$A270,gDP!$B$6:$B$271))=0,"",INDEX([2]pivotTable!I$3:I$308,MATCH(totalExpenditure!$A270,[2]pivotTable!$A$3:$A$308,0))/100*INDEX(gDP!X$6:X$271,MATCH(totalExpenditure!$A270,gDP!$B$6:$B$271)))</f>
        <v/>
      </c>
      <c r="J270" s="77" t="str">
        <f>IF(INDEX([2]pivotTable!J$3:J$308,MATCH(totalExpenditure!$A270,[2]pivotTable!$A$3:$A$308,0))/100*INDEX(gDP!Y$6:Y$271,MATCH(totalExpenditure!$A270,gDP!$B$6:$B$271))=0,"",INDEX([2]pivotTable!J$3:J$308,MATCH(totalExpenditure!$A270,[2]pivotTable!$A$3:$A$308,0))/100*INDEX(gDP!Y$6:Y$271,MATCH(totalExpenditure!$A270,gDP!$B$6:$B$271)))</f>
        <v/>
      </c>
      <c r="K270" s="77" t="str">
        <f>IF(INDEX([2]pivotTable!K$3:K$308,MATCH(totalExpenditure!$A270,[2]pivotTable!$A$3:$A$308,0))/100*INDEX(gDP!Z$6:Z$271,MATCH(totalExpenditure!$A270,gDP!$B$6:$B$271))=0,"",INDEX([2]pivotTable!K$3:K$308,MATCH(totalExpenditure!$A270,[2]pivotTable!$A$3:$A$308,0))/100*INDEX(gDP!Z$6:Z$271,MATCH(totalExpenditure!$A270,gDP!$B$6:$B$271)))</f>
        <v/>
      </c>
      <c r="L270" s="77" t="str">
        <f>IF(INDEX([2]pivotTable!L$3:L$308,MATCH(totalExpenditure!$A270,[2]pivotTable!$A$3:$A$308,0))/100*INDEX(gDP!AA$6:AA$271,MATCH(totalExpenditure!$A270,gDP!$B$6:$B$271))=0,"",INDEX([2]pivotTable!L$3:L$308,MATCH(totalExpenditure!$A270,[2]pivotTable!$A$3:$A$308,0))/100*INDEX(gDP!AA$6:AA$271,MATCH(totalExpenditure!$A270,gDP!$B$6:$B$271)))</f>
        <v/>
      </c>
      <c r="M270" s="77" t="str">
        <f>IF(INDEX([2]pivotTable!M$3:M$308,MATCH(totalExpenditure!$A270,[2]pivotTable!$A$3:$A$308,0))/100*INDEX(gDP!AB$6:AB$271,MATCH(totalExpenditure!$A270,gDP!$B$6:$B$271))=0,"",INDEX([2]pivotTable!M$3:M$308,MATCH(totalExpenditure!$A270,[2]pivotTable!$A$3:$A$308,0))/100*INDEX(gDP!AB$6:AB$271,MATCH(totalExpenditure!$A270,gDP!$B$6:$B$271)))</f>
        <v/>
      </c>
      <c r="N270" s="77" t="str">
        <f>IF(INDEX([2]pivotTable!N$3:N$308,MATCH(totalExpenditure!$A270,[2]pivotTable!$A$3:$A$308,0))/100*INDEX(gDP!AC$6:AC$271,MATCH(totalExpenditure!$A270,gDP!$B$6:$B$271))=0,"",INDEX([2]pivotTable!N$3:N$308,MATCH(totalExpenditure!$A270,[2]pivotTable!$A$3:$A$308,0))/100*INDEX(gDP!AC$6:AC$271,MATCH(totalExpenditure!$A270,gDP!$B$6:$B$271)))</f>
        <v/>
      </c>
      <c r="O270" s="77" t="str">
        <f>IF(INDEX([2]pivotTable!O$3:O$308,MATCH(totalExpenditure!$A270,[2]pivotTable!$A$3:$A$308,0))/100*INDEX(gDP!AD$6:AD$271,MATCH(totalExpenditure!$A270,gDP!$B$6:$B$271))=0,"",INDEX([2]pivotTable!O$3:O$308,MATCH(totalExpenditure!$A270,[2]pivotTable!$A$3:$A$308,0))/100*INDEX(gDP!AD$6:AD$271,MATCH(totalExpenditure!$A270,gDP!$B$6:$B$271)))</f>
        <v/>
      </c>
      <c r="P270" s="77" t="str">
        <f>IF(INDEX([2]pivotTable!P$3:P$308,MATCH(totalExpenditure!$A270,[2]pivotTable!$A$3:$A$308,0))/100*INDEX(gDP!AE$6:AE$271,MATCH(totalExpenditure!$A270,gDP!$B$6:$B$271))=0,"",INDEX([2]pivotTable!P$3:P$308,MATCH(totalExpenditure!$A270,[2]pivotTable!$A$3:$A$308,0))/100*INDEX(gDP!AE$6:AE$271,MATCH(totalExpenditure!$A270,gDP!$B$6:$B$271)))</f>
        <v/>
      </c>
      <c r="Q270" s="77" t="str">
        <f>IF(INDEX([2]pivotTable!Q$3:Q$308,MATCH(totalExpenditure!$A270,[2]pivotTable!$A$3:$A$308,0))/100*INDEX(gDP!AF$6:AF$271,MATCH(totalExpenditure!$A270,gDP!$B$6:$B$271))=0,"",INDEX([2]pivotTable!Q$3:Q$308,MATCH(totalExpenditure!$A270,[2]pivotTable!$A$3:$A$308,0))/100*INDEX(gDP!AF$6:AF$271,MATCH(totalExpenditure!$A270,gDP!$B$6:$B$271)))</f>
        <v/>
      </c>
      <c r="R270" s="77" t="str">
        <f>IF(INDEX([2]pivotTable!R$3:R$308,MATCH(totalExpenditure!$A270,[2]pivotTable!$A$3:$A$308,0))/100*INDEX(gDP!AG$6:AG$271,MATCH(totalExpenditure!$A270,gDP!$B$6:$B$271))=0,"",INDEX([2]pivotTable!R$3:R$308,MATCH(totalExpenditure!$A270,[2]pivotTable!$A$3:$A$308,0))/100*INDEX(gDP!AG$6:AG$271,MATCH(totalExpenditure!$A270,gDP!$B$6:$B$271)))</f>
        <v/>
      </c>
      <c r="S270" s="77" t="str">
        <f>IF(INDEX([2]pivotTable!S$3:S$308,MATCH(totalExpenditure!$A270,[2]pivotTable!$A$3:$A$308,0))/100*INDEX(gDP!AH$6:AH$271,MATCH(totalExpenditure!$A270,gDP!$B$6:$B$271))=0,"",INDEX([2]pivotTable!S$3:S$308,MATCH(totalExpenditure!$A270,[2]pivotTable!$A$3:$A$308,0))/100*INDEX(gDP!AH$6:AH$271,MATCH(totalExpenditure!$A270,gDP!$B$6:$B$271)))</f>
        <v/>
      </c>
      <c r="T270" s="77" t="str">
        <f>IF(INDEX([2]pivotTable!T$3:T$308,MATCH(totalExpenditure!$A270,[2]pivotTable!$A$3:$A$308,0))/100*INDEX(gDP!AI$6:AI$271,MATCH(totalExpenditure!$A270,gDP!$B$6:$B$271))=0,"",INDEX([2]pivotTable!T$3:T$308,MATCH(totalExpenditure!$A270,[2]pivotTable!$A$3:$A$308,0))/100*INDEX(gDP!AI$6:AI$271,MATCH(totalExpenditure!$A270,gDP!$B$6:$B$271)))</f>
        <v/>
      </c>
      <c r="U270" s="77" t="str">
        <f>IF(INDEX([2]pivotTable!U$3:U$308,MATCH(totalExpenditure!$A270,[2]pivotTable!$A$3:$A$308,0))/100*INDEX(gDP!AJ$6:AJ$271,MATCH(totalExpenditure!$A270,gDP!$B$6:$B$271))=0,"",INDEX([2]pivotTable!U$3:U$308,MATCH(totalExpenditure!$A270,[2]pivotTable!$A$3:$A$308,0))/100*INDEX(gDP!AJ$6:AJ$271,MATCH(totalExpenditure!$A270,gDP!$B$6:$B$271)))</f>
        <v/>
      </c>
      <c r="V270" s="77" t="str">
        <f>IF(INDEX([2]pivotTable!V$3:V$308,MATCH(totalExpenditure!$A270,[2]pivotTable!$A$3:$A$308,0))/100*INDEX(gDP!AK$6:AK$271,MATCH(totalExpenditure!$A270,gDP!$B$6:$B$271))=0,"",INDEX([2]pivotTable!V$3:V$308,MATCH(totalExpenditure!$A270,[2]pivotTable!$A$3:$A$308,0))/100*INDEX(gDP!AK$6:AK$271,MATCH(totalExpenditure!$A270,gDP!$B$6:$B$271)))</f>
        <v/>
      </c>
      <c r="W270" s="77">
        <f>IF(INDEX([2]pivotTable!W$3:W$308,MATCH(totalExpenditure!$A270,[2]pivotTable!$A$3:$A$308,0))/100*INDEX(gDP!AL$6:AL$271,MATCH(totalExpenditure!$A270,gDP!$B$6:$B$271))=0,"",INDEX([2]pivotTable!W$3:W$308,MATCH(totalExpenditure!$A270,[2]pivotTable!$A$3:$A$308,0))/100*INDEX(gDP!AL$6:AL$271,MATCH(totalExpenditure!$A270,gDP!$B$6:$B$271)))</f>
        <v>2533631933.8000002</v>
      </c>
      <c r="X270" s="77">
        <f>IF(INDEX([2]pivotTable!X$3:X$308,MATCH(totalExpenditure!$A270,[2]pivotTable!$A$3:$A$308,0))/100*INDEX(gDP!AM$6:AM$271,MATCH(totalExpenditure!$A270,gDP!$B$6:$B$271))=0,"",INDEX([2]pivotTable!X$3:X$308,MATCH(totalExpenditure!$A270,[2]pivotTable!$A$3:$A$308,0))/100*INDEX(gDP!AM$6:AM$271,MATCH(totalExpenditure!$A270,gDP!$B$6:$B$271)))</f>
        <v>2978149735</v>
      </c>
      <c r="Y270" s="77">
        <f>IF(INDEX([2]pivotTable!Y$3:Y$308,MATCH(totalExpenditure!$A270,[2]pivotTable!$A$3:$A$308,0))/100*INDEX(gDP!AN$6:AN$271,MATCH(totalExpenditure!$A270,gDP!$B$6:$B$271))=0,"",INDEX([2]pivotTable!Y$3:Y$308,MATCH(totalExpenditure!$A270,[2]pivotTable!$A$3:$A$308,0))/100*INDEX(gDP!AN$6:AN$271,MATCH(totalExpenditure!$A270,gDP!$B$6:$B$271)))</f>
        <v>3642392852.54</v>
      </c>
      <c r="Z270" s="77">
        <f>IF(INDEX([2]pivotTable!Z$3:Z$308,MATCH(totalExpenditure!$A270,[2]pivotTable!$A$3:$A$308,0))/100*INDEX(gDP!AO$6:AO$271,MATCH(totalExpenditure!$A270,gDP!$B$6:$B$271))=0,"",INDEX([2]pivotTable!Z$3:Z$308,MATCH(totalExpenditure!$A270,[2]pivotTable!$A$3:$A$308,0))/100*INDEX(gDP!AO$6:AO$271,MATCH(totalExpenditure!$A270,gDP!$B$6:$B$271)))</f>
        <v>4581065318.960001</v>
      </c>
      <c r="AA270" s="77">
        <f>IF(INDEX([2]pivotTable!AA$3:AA$308,MATCH(totalExpenditure!$A270,[2]pivotTable!$A$3:$A$308,0))/100*INDEX(gDP!AP$6:AP$271,MATCH(totalExpenditure!$A270,gDP!$B$6:$B$271))=0,"",INDEX([2]pivotTable!AA$3:AA$308,MATCH(totalExpenditure!$A270,[2]pivotTable!$A$3:$A$308,0))/100*INDEX(gDP!AP$6:AP$271,MATCH(totalExpenditure!$A270,gDP!$B$6:$B$271)))</f>
        <v>4244314828.1599998</v>
      </c>
      <c r="AB270" s="77" t="str">
        <f>IF(INDEX([2]pivotTable!AB$3:AB$308,MATCH(totalExpenditure!$A270,[2]pivotTable!$A$3:$A$308,0))/100*INDEX(gDP!AQ$6:AQ$271,MATCH(totalExpenditure!$A270,gDP!$B$6:$B$271))=0,"",INDEX([2]pivotTable!AB$3:AB$308,MATCH(totalExpenditure!$A270,[2]pivotTable!$A$3:$A$308,0))/100*INDEX(gDP!AQ$6:AQ$271,MATCH(totalExpenditure!$A270,gDP!$B$6:$B$271)))</f>
        <v/>
      </c>
      <c r="AC270" s="77" t="str">
        <f>IF(INDEX([2]pivotTable!AC$3:AC$308,MATCH(totalExpenditure!$A270,[2]pivotTable!$A$3:$A$308,0))/100*INDEX(gDP!AR$6:AR$271,MATCH(totalExpenditure!$A270,gDP!$B$6:$B$271))=0,"",INDEX([2]pivotTable!AC$3:AC$308,MATCH(totalExpenditure!$A270,[2]pivotTable!$A$3:$A$308,0))/100*INDEX(gDP!AR$6:AR$271,MATCH(totalExpenditure!$A270,gDP!$B$6:$B$271)))</f>
        <v/>
      </c>
      <c r="AD270" s="77" t="str">
        <f>IF(INDEX([2]pivotTable!AD$3:AD$308,MATCH(totalExpenditure!$A270,[2]pivotTable!$A$3:$A$308,0))/100*INDEX(gDP!AS$6:AS$271,MATCH(totalExpenditure!$A270,gDP!$B$6:$B$271))=0,"",INDEX([2]pivotTable!AD$3:AD$308,MATCH(totalExpenditure!$A270,[2]pivotTable!$A$3:$A$308,0))/100*INDEX(gDP!AS$6:AS$271,MATCH(totalExpenditure!$A270,gDP!$B$6:$B$271)))</f>
        <v/>
      </c>
      <c r="AE270" s="77" t="str">
        <f>IF(INDEX([2]pivotTable!AE$3:AE$308,MATCH(totalExpenditure!$A270,[2]pivotTable!$A$3:$A$308,0))/100*INDEX(gDP!AT$6:AT$271,MATCH(totalExpenditure!$A270,gDP!$B$6:$B$271))=0,"",INDEX([2]pivotTable!AE$3:AE$308,MATCH(totalExpenditure!$A270,[2]pivotTable!$A$3:$A$308,0))/100*INDEX(gDP!AT$6:AT$271,MATCH(totalExpenditure!$A270,gDP!$B$6:$B$271)))</f>
        <v/>
      </c>
      <c r="AF270" s="77" t="str">
        <f>IF(INDEX([2]pivotTable!AF$3:AF$308,MATCH(totalExpenditure!$A270,[2]pivotTable!$A$3:$A$308,0))/100*INDEX(gDP!AU$6:AU$271,MATCH(totalExpenditure!$A270,gDP!$B$6:$B$271))=0,"",INDEX([2]pivotTable!AF$3:AF$308,MATCH(totalExpenditure!$A270,[2]pivotTable!$A$3:$A$308,0))/100*INDEX(gDP!AU$6:AU$271,MATCH(totalExpenditure!$A270,gDP!$B$6:$B$271)))</f>
        <v/>
      </c>
      <c r="AG270" s="77" t="str">
        <f>IF(INDEX([2]pivotTable!AG$3:AG$308,MATCH(totalExpenditure!$A270,[2]pivotTable!$A$3:$A$308,0))/100*INDEX(gDP!AV$6:AV$271,MATCH(totalExpenditure!$A270,gDP!$B$6:$B$271))=0,"",INDEX([2]pivotTable!AG$3:AG$308,MATCH(totalExpenditure!$A270,[2]pivotTable!$A$3:$A$308,0))/100*INDEX(gDP!AV$6:AV$271,MATCH(totalExpenditure!$A270,gDP!$B$6:$B$271)))</f>
        <v/>
      </c>
      <c r="AH270" s="77" t="str">
        <f>IF(INDEX([2]pivotTable!AH$3:AH$308,MATCH(totalExpenditure!$A270,[2]pivotTable!$A$3:$A$308,0))/100*INDEX(gDP!AW$6:AW$271,MATCH(totalExpenditure!$A270,gDP!$B$6:$B$271))=0,"",INDEX([2]pivotTable!AH$3:AH$308,MATCH(totalExpenditure!$A270,[2]pivotTable!$A$3:$A$308,0))/100*INDEX(gDP!AW$6:AW$271,MATCH(totalExpenditure!$A270,gDP!$B$6:$B$271)))</f>
        <v/>
      </c>
      <c r="AI270" s="77" t="str">
        <f>IF(INDEX([2]pivotTable!AI$3:AI$308,MATCH(totalExpenditure!$A270,[2]pivotTable!$A$3:$A$308,0))/100*INDEX(gDP!AX$6:AX$271,MATCH(totalExpenditure!$A270,gDP!$B$6:$B$271))=0,"",INDEX([2]pivotTable!AI$3:AI$308,MATCH(totalExpenditure!$A270,[2]pivotTable!$A$3:$A$308,0))/100*INDEX(gDP!AX$6:AX$271,MATCH(totalExpenditure!$A270,gDP!$B$6:$B$271)))</f>
        <v/>
      </c>
      <c r="AJ270" s="77" t="str">
        <f>IF(INDEX([2]pivotTable!AJ$3:AJ$308,MATCH(totalExpenditure!$A270,[2]pivotTable!$A$3:$A$308,0))/100*INDEX(gDP!AY$6:AY$271,MATCH(totalExpenditure!$A270,gDP!$B$6:$B$271))=0,"",INDEX([2]pivotTable!AJ$3:AJ$308,MATCH(totalExpenditure!$A270,[2]pivotTable!$A$3:$A$308,0))/100*INDEX(gDP!AY$6:AY$271,MATCH(totalExpenditure!$A270,gDP!$B$6:$B$271)))</f>
        <v/>
      </c>
      <c r="AK270" s="77" t="str">
        <f>IF(INDEX([2]pivotTable!AK$3:AK$308,MATCH(totalExpenditure!$A270,[2]pivotTable!$A$3:$A$308,0))/100*INDEX(gDP!AZ$6:AZ$271,MATCH(totalExpenditure!$A270,gDP!$B$6:$B$271))=0,"",INDEX([2]pivotTable!AK$3:AK$308,MATCH(totalExpenditure!$A270,[2]pivotTable!$A$3:$A$308,0))/100*INDEX(gDP!AZ$6:AZ$271,MATCH(totalExpenditure!$A270,gDP!$B$6:$B$271)))</f>
        <v/>
      </c>
      <c r="AL270" s="77" t="str">
        <f>IF(INDEX([2]pivotTable!AL$3:AL$308,MATCH(totalExpenditure!$A270,[2]pivotTable!$A$3:$A$308,0))/100*INDEX(gDP!BA$6:BA$271,MATCH(totalExpenditure!$A270,gDP!$B$6:$B$271))=0,"",INDEX([2]pivotTable!AL$3:AL$308,MATCH(totalExpenditure!$A270,[2]pivotTable!$A$3:$A$308,0))/100*INDEX(gDP!BA$6:BA$271,MATCH(totalExpenditure!$A270,gDP!$B$6:$B$271)))</f>
        <v/>
      </c>
      <c r="AM270" s="77" t="str">
        <f>IF(INDEX([2]pivotTable!AM$3:AM$308,MATCH(totalExpenditure!$A270,[2]pivotTable!$A$3:$A$308,0))/100*INDEX(gDP!BB$6:BB$271,MATCH(totalExpenditure!$A270,gDP!$B$6:$B$271))=0,"",INDEX([2]pivotTable!AM$3:AM$308,MATCH(totalExpenditure!$A270,[2]pivotTable!$A$3:$A$308,0))/100*INDEX(gDP!BB$6:BB$271,MATCH(totalExpenditure!$A270,gDP!$B$6:$B$271)))</f>
        <v/>
      </c>
      <c r="AN270" s="77" t="str">
        <f>IF(INDEX([2]pivotTable!AN$3:AN$308,MATCH(totalExpenditure!$A270,[2]pivotTable!$A$3:$A$308,0))/100*INDEX(gDP!BC$6:BC$271,MATCH(totalExpenditure!$A270,gDP!$B$6:$B$271))=0,"",INDEX([2]pivotTable!AN$3:AN$308,MATCH(totalExpenditure!$A270,[2]pivotTable!$A$3:$A$308,0))/100*INDEX(gDP!BC$6:BC$271,MATCH(totalExpenditure!$A270,gDP!$B$6:$B$271)))</f>
        <v/>
      </c>
      <c r="AO270" s="77" t="str">
        <f>IF(INDEX([2]pivotTable!AO$3:AO$308,MATCH(totalExpenditure!$A270,[2]pivotTable!$A$3:$A$308,0))/100*INDEX(gDP!BD$6:BD$271,MATCH(totalExpenditure!$A270,gDP!$B$6:$B$271))=0,"",INDEX([2]pivotTable!AO$3:AO$308,MATCH(totalExpenditure!$A270,[2]pivotTable!$A$3:$A$308,0))/100*INDEX(gDP!BD$6:BD$271,MATCH(totalExpenditure!$A270,gDP!$B$6:$B$271)))</f>
        <v/>
      </c>
      <c r="AP270" s="77" t="str">
        <f>IF(INDEX([2]pivotTable!AP$3:AP$308,MATCH(totalExpenditure!$A270,[2]pivotTable!$A$3:$A$308,0))/100*INDEX(gDP!BE$6:BE$271,MATCH(totalExpenditure!$A270,gDP!$B$6:$B$271))=0,"",INDEX([2]pivotTable!AP$3:AP$308,MATCH(totalExpenditure!$A270,[2]pivotTable!$A$3:$A$308,0))/100*INDEX(gDP!BE$6:BE$271,MATCH(totalExpenditure!$A270,gDP!$B$6:$B$271)))</f>
        <v/>
      </c>
      <c r="AQ270" s="77" t="str">
        <f>IF(INDEX([2]pivotTable!AQ$3:AQ$308,MATCH(totalExpenditure!$A270,[2]pivotTable!$A$3:$A$308,0))/100*INDEX(gDP!BF$6:BF$271,MATCH(totalExpenditure!$A270,gDP!$B$6:$B$271))=0,"",INDEX([2]pivotTable!AQ$3:AQ$308,MATCH(totalExpenditure!$A270,[2]pivotTable!$A$3:$A$308,0))/100*INDEX(gDP!BF$6:BF$271,MATCH(totalExpenditure!$A270,gDP!$B$6:$B$271)))</f>
        <v/>
      </c>
      <c r="AR270" s="77" t="str">
        <f>IF(INDEX([2]pivotTable!AR$3:AR$308,MATCH(totalExpenditure!$A270,[2]pivotTable!$A$3:$A$308,0))/100*INDEX(gDP!BG$6:BG$271,MATCH(totalExpenditure!$A270,gDP!$B$6:$B$271))=0,"",INDEX([2]pivotTable!AR$3:AR$308,MATCH(totalExpenditure!$A270,[2]pivotTable!$A$3:$A$308,0))/100*INDEX(gDP!BG$6:BG$271,MATCH(totalExpenditure!$A270,gDP!$B$6:$B$271)))</f>
        <v/>
      </c>
      <c r="AS270" s="77" t="str">
        <f>IF(INDEX([2]pivotTable!AS$3:AS$308,MATCH(totalExpenditure!$A270,[2]pivotTable!$A$3:$A$308,0))/100*INDEX(gDP!BH$6:BH$271,MATCH(totalExpenditure!$A270,gDP!$B$6:$B$271))=0,"",INDEX([2]pivotTable!AS$3:AS$308,MATCH(totalExpenditure!$A270,[2]pivotTable!$A$3:$A$308,0))/100*INDEX(gDP!BH$6:BH$271,MATCH(totalExpenditure!$A270,gDP!$B$6:$B$271)))</f>
        <v/>
      </c>
      <c r="AT270" s="77" t="str">
        <f>IF(INDEX([2]pivotTable!AT$3:AT$308,MATCH(totalExpenditure!$A270,[2]pivotTable!$A$3:$A$308,0))/100*INDEX(gDP!BI$6:BI$271,MATCH(totalExpenditure!$A270,gDP!$B$6:$B$271))=0,"",INDEX([2]pivotTable!AT$3:AT$308,MATCH(totalExpenditure!$A270,[2]pivotTable!$A$3:$A$308,0))/100*INDEX(gDP!BI$6:BI$271,MATCH(totalExpenditure!$A270,gDP!$B$6:$B$271)))</f>
        <v/>
      </c>
      <c r="AU270" s="77" t="str">
        <f>IF(INDEX([2]pivotTable!AU$3:AU$308,MATCH(totalExpenditure!$A270,[2]pivotTable!$A$3:$A$308,0))/100*INDEX(gDP!BJ$6:BJ$271,MATCH(totalExpenditure!$A270,gDP!$B$6:$B$271))=0,"",INDEX([2]pivotTable!AU$3:AU$308,MATCH(totalExpenditure!$A270,[2]pivotTable!$A$3:$A$308,0))/100*INDEX(gDP!BJ$6:BJ$271,MATCH(totalExpenditure!$A270,gDP!$B$6:$B$271)))</f>
        <v/>
      </c>
      <c r="AV270" s="77" t="str">
        <f>IF(INDEX([2]pivotTable!AV$3:AV$308,MATCH(totalExpenditure!$A270,[2]pivotTable!$A$3:$A$308,0))/100*INDEX(gDP!BK$6:BK$271,MATCH(totalExpenditure!$A270,gDP!$B$6:$B$271))=0,"",INDEX([2]pivotTable!AV$3:AV$308,MATCH(totalExpenditure!$A270,[2]pivotTable!$A$3:$A$308,0))/100*INDEX(gDP!BK$6:BK$271,MATCH(totalExpenditure!$A270,gDP!$B$6:$B$271)))</f>
        <v/>
      </c>
      <c r="AW270" s="77" t="str">
        <f>IF(INDEX([2]pivotTable!AW$3:AW$308,MATCH(totalExpenditure!$A270,[2]pivotTable!$A$3:$A$308,0))/100*INDEX(gDP!BL$6:BL$271,MATCH(totalExpenditure!$A270,gDP!$B$6:$B$271))=0,"",INDEX([2]pivotTable!AW$3:AW$308,MATCH(totalExpenditure!$A270,[2]pivotTable!$A$3:$A$308,0))/100*INDEX(gDP!BL$6:BL$271,MATCH(totalExpenditure!$A270,gDP!$B$6:$B$271)))</f>
        <v/>
      </c>
      <c r="AX270" s="77" t="str">
        <f>IF(INDEX([2]pivotTable!AX$3:AX$308,MATCH(totalExpenditure!$A270,[2]pivotTable!$A$3:$A$308,0))/100*INDEX(gDP!BM$6:BM$271,MATCH(totalExpenditure!$A270,gDP!$B$6:$B$271))=0,"",INDEX([2]pivotTable!AX$3:AX$308,MATCH(totalExpenditure!$A270,[2]pivotTable!$A$3:$A$308,0))/100*INDEX(gDP!BM$6:BM$271,MATCH(totalExpenditure!$A270,gDP!$B$6:$B$271)))</f>
        <v/>
      </c>
      <c r="AY270" s="77" t="str">
        <f>IF(INDEX([2]pivotTable!AY$3:AY$308,MATCH(totalExpenditure!$A270,[2]pivotTable!$A$3:$A$308,0))/100*INDEX(gDP!BN$6:BN$271,MATCH(totalExpenditure!$A270,gDP!$B$6:$B$271))=0,"",INDEX([2]pivotTable!AY$3:AY$308,MATCH(totalExpenditure!$A270,[2]pivotTable!$A$3:$A$308,0))/100*INDEX(gDP!BN$6:BN$271,MATCH(totalExpenditure!$A270,gDP!$B$6:$B$271)))</f>
        <v/>
      </c>
      <c r="AZ270" s="77" t="str">
        <f>IF(INDEX([2]pivotTable!AZ$3:AZ$308,MATCH(totalExpenditure!$A270,[2]pivotTable!$A$3:$A$308,0))/100*INDEX(gDP!BO$6:BO$271,MATCH(totalExpenditure!$A270,gDP!$B$6:$B$271))=0,"",INDEX([2]pivotTable!AZ$3:AZ$308,MATCH(totalExpenditure!$A270,[2]pivotTable!$A$3:$A$308,0))/100*INDEX(gDP!BO$6:BO$271,MATCH(totalExpenditure!$A270,gDP!$B$6:$B$271)))</f>
        <v/>
      </c>
      <c r="BA270" s="77" t="str">
        <f>IF(INDEX([2]pivotTable!B$310:B$615,MATCH(totalExpenditure!$A270,[2]pivotTable!$A$310:$A$615,0))/100*INDEX(gDP!Q$6:Q$271,MATCH(totalExpenditure!$A270,gDP!$B$6:$B$271))=0,"",INDEX([2]pivotTable!B$310:B$615,MATCH(totalExpenditure!$A270,[2]pivotTable!$A$310:$A$615,0))/100*INDEX(gDP!Q$6:Q$271,MATCH(totalExpenditure!$A270,gDP!$B$6:$B$271)))</f>
        <v/>
      </c>
      <c r="BB270" s="77" t="str">
        <f>IF(INDEX([2]pivotTable!C$310:C$615,MATCH(totalExpenditure!$A270,[2]pivotTable!$A$310:$A$615,0))/100*INDEX(gDP!R$6:R$271,MATCH(totalExpenditure!$A270,gDP!$B$6:$B$271))=0,"",INDEX([2]pivotTable!C$310:C$615,MATCH(totalExpenditure!$A270,[2]pivotTable!$A$310:$A$615,0))/100*INDEX(gDP!R$6:R$271,MATCH(totalExpenditure!$A270,gDP!$B$6:$B$271)))</f>
        <v/>
      </c>
      <c r="BC270" s="77" t="str">
        <f>IF(INDEX([2]pivotTable!D$310:D$615,MATCH(totalExpenditure!$A270,[2]pivotTable!$A$310:$A$615,0))/100*INDEX(gDP!S$6:S$271,MATCH(totalExpenditure!$A270,gDP!$B$6:$B$271))=0,"",INDEX([2]pivotTable!D$310:D$615,MATCH(totalExpenditure!$A270,[2]pivotTable!$A$310:$A$615,0))/100*INDEX(gDP!S$6:S$271,MATCH(totalExpenditure!$A270,gDP!$B$6:$B$271)))</f>
        <v/>
      </c>
      <c r="BD270" s="77" t="str">
        <f>IF(INDEX([2]pivotTable!E$310:E$615,MATCH(totalExpenditure!$A270,[2]pivotTable!$A$310:$A$615,0))/100*INDEX(gDP!T$6:T$271,MATCH(totalExpenditure!$A270,gDP!$B$6:$B$271))=0,"",INDEX([2]pivotTable!E$310:E$615,MATCH(totalExpenditure!$A270,[2]pivotTable!$A$310:$A$615,0))/100*INDEX(gDP!T$6:T$271,MATCH(totalExpenditure!$A270,gDP!$B$6:$B$271)))</f>
        <v/>
      </c>
      <c r="BE270" s="77" t="str">
        <f>IF(INDEX([2]pivotTable!F$310:F$615,MATCH(totalExpenditure!$A270,[2]pivotTable!$A$310:$A$615,0))/100*INDEX(gDP!U$6:U$271,MATCH(totalExpenditure!$A270,gDP!$B$6:$B$271))=0,"",INDEX([2]pivotTable!F$310:F$615,MATCH(totalExpenditure!$A270,[2]pivotTable!$A$310:$A$615,0))/100*INDEX(gDP!U$6:U$271,MATCH(totalExpenditure!$A270,gDP!$B$6:$B$271)))</f>
        <v/>
      </c>
      <c r="BF270" s="77" t="str">
        <f>IF(INDEX([2]pivotTable!G$310:G$615,MATCH(totalExpenditure!$A270,[2]pivotTable!$A$310:$A$615,0))/100*INDEX(gDP!V$6:V$271,MATCH(totalExpenditure!$A270,gDP!$B$6:$B$271))=0,"",INDEX([2]pivotTable!G$310:G$615,MATCH(totalExpenditure!$A270,[2]pivotTable!$A$310:$A$615,0))/100*INDEX(gDP!V$6:V$271,MATCH(totalExpenditure!$A270,gDP!$B$6:$B$271)))</f>
        <v/>
      </c>
      <c r="BG270" s="77" t="str">
        <f>IF(INDEX([2]pivotTable!H$310:H$615,MATCH(totalExpenditure!$A270,[2]pivotTable!$A$310:$A$615,0))/100*INDEX(gDP!W$6:W$271,MATCH(totalExpenditure!$A270,gDP!$B$6:$B$271))=0,"",INDEX([2]pivotTable!H$310:H$615,MATCH(totalExpenditure!$A270,[2]pivotTable!$A$310:$A$615,0))/100*INDEX(gDP!W$6:W$271,MATCH(totalExpenditure!$A270,gDP!$B$6:$B$271)))</f>
        <v/>
      </c>
      <c r="BH270" s="77" t="str">
        <f>IF(INDEX([2]pivotTable!I$310:I$615,MATCH(totalExpenditure!$A270,[2]pivotTable!$A$310:$A$615,0))/100*INDEX(gDP!X$6:X$271,MATCH(totalExpenditure!$A270,gDP!$B$6:$B$271))=0,"",INDEX([2]pivotTable!I$310:I$615,MATCH(totalExpenditure!$A270,[2]pivotTable!$A$310:$A$615,0))/100*INDEX(gDP!X$6:X$271,MATCH(totalExpenditure!$A270,gDP!$B$6:$B$271)))</f>
        <v/>
      </c>
      <c r="BI270" s="77" t="str">
        <f>IF(INDEX([2]pivotTable!J$310:J$615,MATCH(totalExpenditure!$A270,[2]pivotTable!$A$310:$A$615,0))/100*INDEX(gDP!Y$6:Y$271,MATCH(totalExpenditure!$A270,gDP!$B$6:$B$271))=0,"",INDEX([2]pivotTable!J$310:J$615,MATCH(totalExpenditure!$A270,[2]pivotTable!$A$310:$A$615,0))/100*INDEX(gDP!Y$6:Y$271,MATCH(totalExpenditure!$A270,gDP!$B$6:$B$271)))</f>
        <v/>
      </c>
      <c r="BJ270" s="77" t="str">
        <f>IF(INDEX([2]pivotTable!K$310:K$615,MATCH(totalExpenditure!$A270,[2]pivotTable!$A$310:$A$615,0))/100*INDEX(gDP!Z$6:Z$271,MATCH(totalExpenditure!$A270,gDP!$B$6:$B$271))=0,"",INDEX([2]pivotTable!K$310:K$615,MATCH(totalExpenditure!$A270,[2]pivotTable!$A$310:$A$615,0))/100*INDEX(gDP!Z$6:Z$271,MATCH(totalExpenditure!$A270,gDP!$B$6:$B$271)))</f>
        <v/>
      </c>
      <c r="BK270" s="77" t="str">
        <f>IF(INDEX([2]pivotTable!L$310:L$615,MATCH(totalExpenditure!$A270,[2]pivotTable!$A$310:$A$615,0))/100*INDEX(gDP!AA$6:AA$271,MATCH(totalExpenditure!$A270,gDP!$B$6:$B$271))=0,"",INDEX([2]pivotTable!L$310:L$615,MATCH(totalExpenditure!$A270,[2]pivotTable!$A$310:$A$615,0))/100*INDEX(gDP!AA$6:AA$271,MATCH(totalExpenditure!$A270,gDP!$B$6:$B$271)))</f>
        <v/>
      </c>
      <c r="BL270" s="77" t="str">
        <f>IF(INDEX([2]pivotTable!M$310:M$615,MATCH(totalExpenditure!$A270,[2]pivotTable!$A$310:$A$615,0))/100*INDEX(gDP!AB$6:AB$271,MATCH(totalExpenditure!$A270,gDP!$B$6:$B$271))=0,"",INDEX([2]pivotTable!M$310:M$615,MATCH(totalExpenditure!$A270,[2]pivotTable!$A$310:$A$615,0))/100*INDEX(gDP!AB$6:AB$271,MATCH(totalExpenditure!$A270,gDP!$B$6:$B$271)))</f>
        <v/>
      </c>
      <c r="BM270" s="77" t="str">
        <f>IF(INDEX([2]pivotTable!N$310:N$615,MATCH(totalExpenditure!$A270,[2]pivotTable!$A$310:$A$615,0))/100*INDEX(gDP!AC$6:AC$271,MATCH(totalExpenditure!$A270,gDP!$B$6:$B$271))=0,"",INDEX([2]pivotTable!N$310:N$615,MATCH(totalExpenditure!$A270,[2]pivotTable!$A$310:$A$615,0))/100*INDEX(gDP!AC$6:AC$271,MATCH(totalExpenditure!$A270,gDP!$B$6:$B$271)))</f>
        <v/>
      </c>
      <c r="BN270" s="77" t="str">
        <f>IF(INDEX([2]pivotTable!O$310:O$615,MATCH(totalExpenditure!$A270,[2]pivotTable!$A$310:$A$615,0))/100*INDEX(gDP!AD$6:AD$271,MATCH(totalExpenditure!$A270,gDP!$B$6:$B$271))=0,"",INDEX([2]pivotTable!O$310:O$615,MATCH(totalExpenditure!$A270,[2]pivotTable!$A$310:$A$615,0))/100*INDEX(gDP!AD$6:AD$271,MATCH(totalExpenditure!$A270,gDP!$B$6:$B$271)))</f>
        <v/>
      </c>
      <c r="BO270" s="77" t="str">
        <f>IF(INDEX([2]pivotTable!P$310:P$615,MATCH(totalExpenditure!$A270,[2]pivotTable!$A$310:$A$615,0))/100*INDEX(gDP!AE$6:AE$271,MATCH(totalExpenditure!$A270,gDP!$B$6:$B$271))=0,"",INDEX([2]pivotTable!P$310:P$615,MATCH(totalExpenditure!$A270,[2]pivotTable!$A$310:$A$615,0))/100*INDEX(gDP!AE$6:AE$271,MATCH(totalExpenditure!$A270,gDP!$B$6:$B$271)))</f>
        <v/>
      </c>
      <c r="BP270" s="77" t="str">
        <f>IF(INDEX([2]pivotTable!Q$310:Q$615,MATCH(totalExpenditure!$A270,[2]pivotTable!$A$310:$A$615,0))/100*INDEX(gDP!AF$6:AF$271,MATCH(totalExpenditure!$A270,gDP!$B$6:$B$271))=0,"",INDEX([2]pivotTable!Q$310:Q$615,MATCH(totalExpenditure!$A270,[2]pivotTable!$A$310:$A$615,0))/100*INDEX(gDP!AF$6:AF$271,MATCH(totalExpenditure!$A270,gDP!$B$6:$B$271)))</f>
        <v/>
      </c>
      <c r="BQ270" s="77" t="str">
        <f>IF(INDEX([2]pivotTable!R$310:R$615,MATCH(totalExpenditure!$A270,[2]pivotTable!$A$310:$A$615,0))/100*INDEX(gDP!AG$6:AG$271,MATCH(totalExpenditure!$A270,gDP!$B$6:$B$271))=0,"",INDEX([2]pivotTable!R$310:R$615,MATCH(totalExpenditure!$A270,[2]pivotTable!$A$310:$A$615,0))/100*INDEX(gDP!AG$6:AG$271,MATCH(totalExpenditure!$A270,gDP!$B$6:$B$271)))</f>
        <v/>
      </c>
      <c r="BR270" s="77" t="str">
        <f>IF(INDEX([2]pivotTable!S$310:S$615,MATCH(totalExpenditure!$A270,[2]pivotTable!$A$310:$A$615,0))/100*INDEX(gDP!AH$6:AH$271,MATCH(totalExpenditure!$A270,gDP!$B$6:$B$271))=0,"",INDEX([2]pivotTable!S$310:S$615,MATCH(totalExpenditure!$A270,[2]pivotTable!$A$310:$A$615,0))/100*INDEX(gDP!AH$6:AH$271,MATCH(totalExpenditure!$A270,gDP!$B$6:$B$271)))</f>
        <v/>
      </c>
      <c r="BS270" s="77" t="str">
        <f>IF(INDEX([2]pivotTable!T$310:T$615,MATCH(totalExpenditure!$A270,[2]pivotTable!$A$310:$A$615,0))/100*INDEX(gDP!AI$6:AI$271,MATCH(totalExpenditure!$A270,gDP!$B$6:$B$271))=0,"",INDEX([2]pivotTable!T$310:T$615,MATCH(totalExpenditure!$A270,[2]pivotTable!$A$310:$A$615,0))/100*INDEX(gDP!AI$6:AI$271,MATCH(totalExpenditure!$A270,gDP!$B$6:$B$271)))</f>
        <v/>
      </c>
      <c r="BT270" s="77" t="str">
        <f>IF(INDEX([2]pivotTable!U$310:U$615,MATCH(totalExpenditure!$A270,[2]pivotTable!$A$310:$A$615,0))/100*INDEX(gDP!AJ$6:AJ$271,MATCH(totalExpenditure!$A270,gDP!$B$6:$B$271))=0,"",INDEX([2]pivotTable!U$310:U$615,MATCH(totalExpenditure!$A270,[2]pivotTable!$A$310:$A$615,0))/100*INDEX(gDP!AJ$6:AJ$271,MATCH(totalExpenditure!$A270,gDP!$B$6:$B$271)))</f>
        <v/>
      </c>
      <c r="BU270" s="77" t="str">
        <f>IF(INDEX([2]pivotTable!V$310:V$615,MATCH(totalExpenditure!$A270,[2]pivotTable!$A$310:$A$615,0))/100*INDEX(gDP!AK$6:AK$271,MATCH(totalExpenditure!$A270,gDP!$B$6:$B$271))=0,"",INDEX([2]pivotTable!V$310:V$615,MATCH(totalExpenditure!$A270,[2]pivotTable!$A$310:$A$615,0))/100*INDEX(gDP!AK$6:AK$271,MATCH(totalExpenditure!$A270,gDP!$B$6:$B$271)))</f>
        <v/>
      </c>
      <c r="BV270" s="77">
        <f>IF(INDEX([2]pivotTable!W$310:W$615,MATCH(totalExpenditure!$A270,[2]pivotTable!$A$310:$A$615,0))/100*INDEX(gDP!AL$6:AL$271,MATCH(totalExpenditure!$A270,gDP!$B$6:$B$271))=0,"",INDEX([2]pivotTable!W$310:W$615,MATCH(totalExpenditure!$A270,[2]pivotTable!$A$310:$A$615,0))/100*INDEX(gDP!AL$6:AL$271,MATCH(totalExpenditure!$A270,gDP!$B$6:$B$271)))</f>
        <v>1421721960.7800002</v>
      </c>
      <c r="BW270" s="77">
        <f>IF(INDEX([2]pivotTable!X$310:X$615,MATCH(totalExpenditure!$A270,[2]pivotTable!$A$310:$A$615,0))/100*INDEX(gDP!AM$6:AM$271,MATCH(totalExpenditure!$A270,gDP!$B$6:$B$271))=0,"",INDEX([2]pivotTable!X$310:X$615,MATCH(totalExpenditure!$A270,[2]pivotTable!$A$310:$A$615,0))/100*INDEX(gDP!AM$6:AM$271,MATCH(totalExpenditure!$A270,gDP!$B$6:$B$271)))</f>
        <v>1824650739.9999998</v>
      </c>
      <c r="BX270" s="77">
        <f>IF(INDEX([2]pivotTable!Y$310:Y$615,MATCH(totalExpenditure!$A270,[2]pivotTable!$A$310:$A$615,0))/100*INDEX(gDP!AN$6:AN$271,MATCH(totalExpenditure!$A270,gDP!$B$6:$B$271))=0,"",INDEX([2]pivotTable!Y$310:Y$615,MATCH(totalExpenditure!$A270,[2]pivotTable!$A$310:$A$615,0))/100*INDEX(gDP!AN$6:AN$271,MATCH(totalExpenditure!$A270,gDP!$B$6:$B$271)))</f>
        <v>2188849121.46</v>
      </c>
      <c r="BY270" s="77">
        <f>IF(INDEX([2]pivotTable!Z$310:Z$615,MATCH(totalExpenditure!$A270,[2]pivotTable!$A$310:$A$615,0))/100*INDEX(gDP!AO$6:AO$271,MATCH(totalExpenditure!$A270,gDP!$B$6:$B$271))=0,"",INDEX([2]pivotTable!Z$310:Z$615,MATCH(totalExpenditure!$A270,[2]pivotTable!$A$310:$A$615,0))/100*INDEX(gDP!AO$6:AO$271,MATCH(totalExpenditure!$A270,gDP!$B$6:$B$271)))</f>
        <v>2897806068.0800004</v>
      </c>
      <c r="BZ270" s="77">
        <f>IF(INDEX([2]pivotTable!AA$310:AA$615,MATCH(totalExpenditure!$A270,[2]pivotTable!$A$310:$A$615,0))/100*INDEX(gDP!AP$6:AP$271,MATCH(totalExpenditure!$A270,gDP!$B$6:$B$271))=0,"",INDEX([2]pivotTable!AA$310:AA$615,MATCH(totalExpenditure!$A270,[2]pivotTable!$A$310:$A$615,0))/100*INDEX(gDP!AP$6:AP$271,MATCH(totalExpenditure!$A270,gDP!$B$6:$B$271)))</f>
        <v>3693304502.8000002</v>
      </c>
      <c r="CA270" s="77" t="str">
        <f>IF(INDEX([2]pivotTable!AB$310:AB$615,MATCH(totalExpenditure!$A270,[2]pivotTable!$A$310:$A$615,0))/100*INDEX(gDP!AQ$6:AQ$271,MATCH(totalExpenditure!$A270,gDP!$B$6:$B$271))=0,"",INDEX([2]pivotTable!AB$310:AB$615,MATCH(totalExpenditure!$A270,[2]pivotTable!$A$310:$A$615,0))/100*INDEX(gDP!AQ$6:AQ$271,MATCH(totalExpenditure!$A270,gDP!$B$6:$B$271)))</f>
        <v/>
      </c>
      <c r="CB270" s="77" t="str">
        <f>IF(INDEX([2]pivotTable!AC$310:AC$615,MATCH(totalExpenditure!$A270,[2]pivotTable!$A$310:$A$615,0))/100*INDEX(gDP!AR$6:AR$271,MATCH(totalExpenditure!$A270,gDP!$B$6:$B$271))=0,"",INDEX([2]pivotTable!AC$310:AC$615,MATCH(totalExpenditure!$A270,[2]pivotTable!$A$310:$A$615,0))/100*INDEX(gDP!AR$6:AR$271,MATCH(totalExpenditure!$A270,gDP!$B$6:$B$271)))</f>
        <v/>
      </c>
      <c r="CC270" s="77" t="str">
        <f>IF(INDEX([2]pivotTable!AD$310:AD$615,MATCH(totalExpenditure!$A270,[2]pivotTable!$A$310:$A$615,0))/100*INDEX(gDP!AS$6:AS$271,MATCH(totalExpenditure!$A270,gDP!$B$6:$B$271))=0,"",INDEX([2]pivotTable!AD$310:AD$615,MATCH(totalExpenditure!$A270,[2]pivotTable!$A$310:$A$615,0))/100*INDEX(gDP!AS$6:AS$271,MATCH(totalExpenditure!$A270,gDP!$B$6:$B$271)))</f>
        <v/>
      </c>
      <c r="CD270" s="77" t="str">
        <f>IF(INDEX([2]pivotTable!AE$310:AE$615,MATCH(totalExpenditure!$A270,[2]pivotTable!$A$310:$A$615,0))/100*INDEX(gDP!AT$6:AT$271,MATCH(totalExpenditure!$A270,gDP!$B$6:$B$271))=0,"",INDEX([2]pivotTable!AE$310:AE$615,MATCH(totalExpenditure!$A270,[2]pivotTable!$A$310:$A$615,0))/100*INDEX(gDP!AT$6:AT$271,MATCH(totalExpenditure!$A270,gDP!$B$6:$B$271)))</f>
        <v/>
      </c>
      <c r="CE270" s="77" t="str">
        <f>IF(INDEX([2]pivotTable!AF$310:AF$615,MATCH(totalExpenditure!$A270,[2]pivotTable!$A$310:$A$615,0))/100*INDEX(gDP!AU$6:AU$271,MATCH(totalExpenditure!$A270,gDP!$B$6:$B$271))=0,"",INDEX([2]pivotTable!AF$310:AF$615,MATCH(totalExpenditure!$A270,[2]pivotTable!$A$310:$A$615,0))/100*INDEX(gDP!AU$6:AU$271,MATCH(totalExpenditure!$A270,gDP!$B$6:$B$271)))</f>
        <v/>
      </c>
      <c r="CF270" s="77" t="str">
        <f>IF(INDEX([2]pivotTable!AG$310:AG$615,MATCH(totalExpenditure!$A270,[2]pivotTable!$A$310:$A$615,0))/100*INDEX(gDP!AV$6:AV$271,MATCH(totalExpenditure!$A270,gDP!$B$6:$B$271))=0,"",INDEX([2]pivotTable!AG$310:AG$615,MATCH(totalExpenditure!$A270,[2]pivotTable!$A$310:$A$615,0))/100*INDEX(gDP!AV$6:AV$271,MATCH(totalExpenditure!$A270,gDP!$B$6:$B$271)))</f>
        <v/>
      </c>
      <c r="CG270" s="77" t="str">
        <f>IF(INDEX([2]pivotTable!AH$310:AH$615,MATCH(totalExpenditure!$A270,[2]pivotTable!$A$310:$A$615,0))/100*INDEX(gDP!AW$6:AW$271,MATCH(totalExpenditure!$A270,gDP!$B$6:$B$271))=0,"",INDEX([2]pivotTable!AH$310:AH$615,MATCH(totalExpenditure!$A270,[2]pivotTable!$A$310:$A$615,0))/100*INDEX(gDP!AW$6:AW$271,MATCH(totalExpenditure!$A270,gDP!$B$6:$B$271)))</f>
        <v/>
      </c>
      <c r="CH270" s="77" t="str">
        <f>IF(INDEX([2]pivotTable!AI$310:AI$615,MATCH(totalExpenditure!$A270,[2]pivotTable!$A$310:$A$615,0))/100*INDEX(gDP!AX$6:AX$271,MATCH(totalExpenditure!$A270,gDP!$B$6:$B$271))=0,"",INDEX([2]pivotTable!AI$310:AI$615,MATCH(totalExpenditure!$A270,[2]pivotTable!$A$310:$A$615,0))/100*INDEX(gDP!AX$6:AX$271,MATCH(totalExpenditure!$A270,gDP!$B$6:$B$271)))</f>
        <v/>
      </c>
      <c r="CI270" s="77" t="str">
        <f>IF(INDEX([2]pivotTable!AJ$310:AJ$615,MATCH(totalExpenditure!$A270,[2]pivotTable!$A$310:$A$615,0))/100*INDEX(gDP!AY$6:AY$271,MATCH(totalExpenditure!$A270,gDP!$B$6:$B$271))=0,"",INDEX([2]pivotTable!AJ$310:AJ$615,MATCH(totalExpenditure!$A270,[2]pivotTable!$A$310:$A$615,0))/100*INDEX(gDP!AY$6:AY$271,MATCH(totalExpenditure!$A270,gDP!$B$6:$B$271)))</f>
        <v/>
      </c>
      <c r="CJ270" s="77" t="str">
        <f>IF(INDEX([2]pivotTable!AK$310:AK$615,MATCH(totalExpenditure!$A270,[2]pivotTable!$A$310:$A$615,0))/100*INDEX(gDP!AZ$6:AZ$271,MATCH(totalExpenditure!$A270,gDP!$B$6:$B$271))=0,"",INDEX([2]pivotTable!AK$310:AK$615,MATCH(totalExpenditure!$A270,[2]pivotTable!$A$310:$A$615,0))/100*INDEX(gDP!AZ$6:AZ$271,MATCH(totalExpenditure!$A270,gDP!$B$6:$B$271)))</f>
        <v/>
      </c>
      <c r="CK270" s="77" t="str">
        <f>IF(INDEX([2]pivotTable!AL$310:AL$615,MATCH(totalExpenditure!$A270,[2]pivotTable!$A$310:$A$615,0))/100*INDEX(gDP!BA$6:BA$271,MATCH(totalExpenditure!$A270,gDP!$B$6:$B$271))=0,"",INDEX([2]pivotTable!AL$310:AL$615,MATCH(totalExpenditure!$A270,[2]pivotTable!$A$310:$A$615,0))/100*INDEX(gDP!BA$6:BA$271,MATCH(totalExpenditure!$A270,gDP!$B$6:$B$271)))</f>
        <v/>
      </c>
      <c r="CL270" s="77" t="str">
        <f>IF(INDEX([2]pivotTable!AM$310:AM$615,MATCH(totalExpenditure!$A270,[2]pivotTable!$A$310:$A$615,0))/100*INDEX(gDP!BB$6:BB$271,MATCH(totalExpenditure!$A270,gDP!$B$6:$B$271))=0,"",INDEX([2]pivotTable!AM$310:AM$615,MATCH(totalExpenditure!$A270,[2]pivotTable!$A$310:$A$615,0))/100*INDEX(gDP!BB$6:BB$271,MATCH(totalExpenditure!$A270,gDP!$B$6:$B$271)))</f>
        <v/>
      </c>
      <c r="CM270" s="77" t="str">
        <f>IF(INDEX([2]pivotTable!AN$310:AN$615,MATCH(totalExpenditure!$A270,[2]pivotTable!$A$310:$A$615,0))/100*INDEX(gDP!BC$6:BC$271,MATCH(totalExpenditure!$A270,gDP!$B$6:$B$271))=0,"",INDEX([2]pivotTable!AN$310:AN$615,MATCH(totalExpenditure!$A270,[2]pivotTable!$A$310:$A$615,0))/100*INDEX(gDP!BC$6:BC$271,MATCH(totalExpenditure!$A270,gDP!$B$6:$B$271)))</f>
        <v/>
      </c>
      <c r="CN270" s="77" t="str">
        <f>IF(INDEX([2]pivotTable!AO$310:AO$615,MATCH(totalExpenditure!$A270,[2]pivotTable!$A$310:$A$615,0))/100*INDEX(gDP!BD$6:BD$271,MATCH(totalExpenditure!$A270,gDP!$B$6:$B$271))=0,"",INDEX([2]pivotTable!AO$310:AO$615,MATCH(totalExpenditure!$A270,[2]pivotTable!$A$310:$A$615,0))/100*INDEX(gDP!BD$6:BD$271,MATCH(totalExpenditure!$A270,gDP!$B$6:$B$271)))</f>
        <v/>
      </c>
      <c r="CO270" s="77" t="str">
        <f>IF(INDEX([2]pivotTable!AP$310:AP$615,MATCH(totalExpenditure!$A270,[2]pivotTable!$A$310:$A$615,0))/100*INDEX(gDP!BE$6:BE$271,MATCH(totalExpenditure!$A270,gDP!$B$6:$B$271))=0,"",INDEX([2]pivotTable!AP$310:AP$615,MATCH(totalExpenditure!$A270,[2]pivotTable!$A$310:$A$615,0))/100*INDEX(gDP!BE$6:BE$271,MATCH(totalExpenditure!$A270,gDP!$B$6:$B$271)))</f>
        <v/>
      </c>
      <c r="CP270" s="77" t="str">
        <f>IF(INDEX([2]pivotTable!AQ$310:AQ$615,MATCH(totalExpenditure!$A270,[2]pivotTable!$A$310:$A$615,0))/100*INDEX(gDP!BF$6:BF$271,MATCH(totalExpenditure!$A270,gDP!$B$6:$B$271))=0,"",INDEX([2]pivotTable!AQ$310:AQ$615,MATCH(totalExpenditure!$A270,[2]pivotTable!$A$310:$A$615,0))/100*INDEX(gDP!BF$6:BF$271,MATCH(totalExpenditure!$A270,gDP!$B$6:$B$271)))</f>
        <v/>
      </c>
      <c r="CQ270" s="77" t="str">
        <f>IF(INDEX([2]pivotTable!AR$310:AR$615,MATCH(totalExpenditure!$A270,[2]pivotTable!$A$310:$A$615,0))/100*INDEX(gDP!BG$6:BG$271,MATCH(totalExpenditure!$A270,gDP!$B$6:$B$271))=0,"",INDEX([2]pivotTable!AR$310:AR$615,MATCH(totalExpenditure!$A270,[2]pivotTable!$A$310:$A$615,0))/100*INDEX(gDP!BG$6:BG$271,MATCH(totalExpenditure!$A270,gDP!$B$6:$B$271)))</f>
        <v/>
      </c>
      <c r="CR270" s="77" t="str">
        <f>IF(INDEX([2]pivotTable!AS$310:AS$615,MATCH(totalExpenditure!$A270,[2]pivotTable!$A$310:$A$615,0))/100*INDEX(gDP!BH$6:BH$271,MATCH(totalExpenditure!$A270,gDP!$B$6:$B$271))=0,"",INDEX([2]pivotTable!AS$310:AS$615,MATCH(totalExpenditure!$A270,[2]pivotTable!$A$310:$A$615,0))/100*INDEX(gDP!BH$6:BH$271,MATCH(totalExpenditure!$A270,gDP!$B$6:$B$271)))</f>
        <v/>
      </c>
      <c r="CS270" s="77" t="str">
        <f>IF(INDEX([2]pivotTable!AT$310:AT$615,MATCH(totalExpenditure!$A270,[2]pivotTable!$A$310:$A$615,0))/100*INDEX(gDP!BI$6:BI$271,MATCH(totalExpenditure!$A270,gDP!$B$6:$B$271))=0,"",INDEX([2]pivotTable!AT$310:AT$615,MATCH(totalExpenditure!$A270,[2]pivotTable!$A$310:$A$615,0))/100*INDEX(gDP!BI$6:BI$271,MATCH(totalExpenditure!$A270,gDP!$B$6:$B$271)))</f>
        <v/>
      </c>
      <c r="CT270" s="77" t="str">
        <f>IF(INDEX([2]pivotTable!AU$310:AU$615,MATCH(totalExpenditure!$A270,[2]pivotTable!$A$310:$A$615,0))/100*INDEX(gDP!BJ$6:BJ$271,MATCH(totalExpenditure!$A270,gDP!$B$6:$B$271))=0,"",INDEX([2]pivotTable!AU$310:AU$615,MATCH(totalExpenditure!$A270,[2]pivotTable!$A$310:$A$615,0))/100*INDEX(gDP!BJ$6:BJ$271,MATCH(totalExpenditure!$A270,gDP!$B$6:$B$271)))</f>
        <v/>
      </c>
      <c r="CU270" s="77" t="str">
        <f>IF(INDEX([2]pivotTable!AV$310:AV$615,MATCH(totalExpenditure!$A270,[2]pivotTable!$A$310:$A$615,0))/100*INDEX(gDP!BK$6:BK$271,MATCH(totalExpenditure!$A270,gDP!$B$6:$B$271))=0,"",INDEX([2]pivotTable!AV$310:AV$615,MATCH(totalExpenditure!$A270,[2]pivotTable!$A$310:$A$615,0))/100*INDEX(gDP!BK$6:BK$271,MATCH(totalExpenditure!$A270,gDP!$B$6:$B$271)))</f>
        <v/>
      </c>
      <c r="CV270" s="77" t="str">
        <f>IF(INDEX([2]pivotTable!AW$310:AW$615,MATCH(totalExpenditure!$A270,[2]pivotTable!$A$310:$A$615,0))/100*INDEX(gDP!BL$6:BL$271,MATCH(totalExpenditure!$A270,gDP!$B$6:$B$271))=0,"",INDEX([2]pivotTable!AW$310:AW$615,MATCH(totalExpenditure!$A270,[2]pivotTable!$A$310:$A$615,0))/100*INDEX(gDP!BL$6:BL$271,MATCH(totalExpenditure!$A270,gDP!$B$6:$B$271)))</f>
        <v/>
      </c>
      <c r="CW270" s="77" t="str">
        <f>IF(INDEX([2]pivotTable!AX$310:AX$615,MATCH(totalExpenditure!$A270,[2]pivotTable!$A$310:$A$615,0))/100*INDEX(gDP!BM$6:BM$271,MATCH(totalExpenditure!$A270,gDP!$B$6:$B$271))=0,"",INDEX([2]pivotTable!AX$310:AX$615,MATCH(totalExpenditure!$A270,[2]pivotTable!$A$310:$A$615,0))/100*INDEX(gDP!BM$6:BM$271,MATCH(totalExpenditure!$A270,gDP!$B$6:$B$271)))</f>
        <v/>
      </c>
      <c r="CX270" s="77" t="str">
        <f>IF(INDEX([2]pivotTable!AY$310:AY$615,MATCH(totalExpenditure!$A270,[2]pivotTable!$A$310:$A$615,0))/100*INDEX(gDP!BN$6:BN$271,MATCH(totalExpenditure!$A270,gDP!$B$6:$B$271))=0,"",INDEX([2]pivotTable!AY$310:AY$615,MATCH(totalExpenditure!$A270,[2]pivotTable!$A$310:$A$615,0))/100*INDEX(gDP!BN$6:BN$271,MATCH(totalExpenditure!$A270,gDP!$B$6:$B$271)))</f>
        <v/>
      </c>
      <c r="CY270" s="77" t="str">
        <f>IF(INDEX([2]pivotTable!AZ$310:AZ$615,MATCH(totalExpenditure!$A270,[2]pivotTable!$A$310:$A$615,0))/100*INDEX(gDP!BO$6:BO$271,MATCH(totalExpenditure!$A270,gDP!$B$6:$B$271))=0,"",INDEX([2]pivotTable!AZ$310:AZ$615,MATCH(totalExpenditure!$A270,[2]pivotTable!$A$310:$A$615,0))/100*INDEX(gDP!BO$6:BO$271,MATCH(totalExpenditure!$A270,gDP!$B$6:$B$271)))</f>
        <v/>
      </c>
      <c r="CZ270" s="77" t="str">
        <f>IF(B270="","",B270-B270+INDEX(gDP!Q$6:Q$271,MATCH(totalExpenditure!$A273,gDP!$B$6:$B$271)))</f>
        <v/>
      </c>
      <c r="DA270" s="77" t="str">
        <f>IF(C270="","",C270-C270+INDEX(gDP!R$6:R$271,MATCH(totalExpenditure!$A273,gDP!$B$6:$B$271)))</f>
        <v/>
      </c>
      <c r="DB270" s="77" t="str">
        <f>IF(D270="","",D270-D270+INDEX(gDP!S$6:S$271,MATCH(totalExpenditure!$A273,gDP!$B$6:$B$271)))</f>
        <v/>
      </c>
      <c r="DC270" s="77" t="str">
        <f>IF(E270="","",E270-E270+INDEX(gDP!T$6:T$271,MATCH(totalExpenditure!$A273,gDP!$B$6:$B$271)))</f>
        <v/>
      </c>
      <c r="DD270" s="77" t="str">
        <f>IF(F270="","",F270-F270+INDEX(gDP!U$6:U$271,MATCH(totalExpenditure!$A273,gDP!$B$6:$B$271)))</f>
        <v/>
      </c>
      <c r="DE270" s="77" t="str">
        <f>IF(G270="","",G270-G270+INDEX(gDP!V$6:V$271,MATCH(totalExpenditure!$A273,gDP!$B$6:$B$271)))</f>
        <v/>
      </c>
      <c r="DF270" s="77" t="str">
        <f>IF(H270="","",H270-H270+INDEX(gDP!W$6:W$271,MATCH(totalExpenditure!$A273,gDP!$B$6:$B$271)))</f>
        <v/>
      </c>
      <c r="DG270" s="77" t="str">
        <f>IF(I270="","",I270-I270+INDEX(gDP!X$6:X$271,MATCH(totalExpenditure!$A273,gDP!$B$6:$B$271)))</f>
        <v/>
      </c>
      <c r="DH270" s="77" t="str">
        <f>IF(J270="","",J270-J270+INDEX(gDP!Y$6:Y$271,MATCH(totalExpenditure!$A273,gDP!$B$6:$B$271)))</f>
        <v/>
      </c>
      <c r="DI270" s="77" t="str">
        <f>IF(K270="","",K270-K270+INDEX(gDP!Z$6:Z$271,MATCH(totalExpenditure!$A273,gDP!$B$6:$B$271)))</f>
        <v/>
      </c>
      <c r="DJ270" s="77" t="str">
        <f>IF(L270="","",L270-L270+INDEX(gDP!AA$6:AA$271,MATCH(totalExpenditure!$A273,gDP!$B$6:$B$271)))</f>
        <v/>
      </c>
      <c r="DK270" s="77" t="str">
        <f>IF(M270="","",M270-M270+INDEX(gDP!AB$6:AB$271,MATCH(totalExpenditure!$A273,gDP!$B$6:$B$271)))</f>
        <v/>
      </c>
      <c r="DL270" s="77" t="str">
        <f>IF(N270="","",N270-N270+INDEX(gDP!AC$6:AC$271,MATCH(totalExpenditure!$A273,gDP!$B$6:$B$271)))</f>
        <v/>
      </c>
      <c r="DM270" s="77" t="str">
        <f>IF(O270="","",O270-O270+INDEX(gDP!AD$6:AD$271,MATCH(totalExpenditure!$A273,gDP!$B$6:$B$271)))</f>
        <v/>
      </c>
      <c r="DN270" s="77" t="str">
        <f>IF(P270="","",P270-P270+INDEX(gDP!AE$6:AE$271,MATCH(totalExpenditure!$A273,gDP!$B$6:$B$271)))</f>
        <v/>
      </c>
      <c r="DO270" s="77" t="str">
        <f>IF(Q270="","",Q270-Q270+INDEX(gDP!AF$6:AF$271,MATCH(totalExpenditure!$A273,gDP!$B$6:$B$271)))</f>
        <v/>
      </c>
      <c r="DP270" s="77" t="str">
        <f>IF(R270="","",R270-R270+INDEX(gDP!AG$6:AG$271,MATCH(totalExpenditure!$A273,gDP!$B$6:$B$271)))</f>
        <v/>
      </c>
      <c r="DQ270" s="77" t="str">
        <f>IF(S270="","",S270-S270+INDEX(gDP!AH$6:AH$271,MATCH(totalExpenditure!$A273,gDP!$B$6:$B$271)))</f>
        <v/>
      </c>
      <c r="DR270" s="77" t="str">
        <f>IF(T270="","",T270-T270+INDEX(gDP!AI$6:AI$271,MATCH(totalExpenditure!$A273,gDP!$B$6:$B$271)))</f>
        <v/>
      </c>
      <c r="DS270" s="77" t="str">
        <f>IF(U270="","",U270-U270+INDEX(gDP!AJ$6:AJ$271,MATCH(totalExpenditure!$A273,gDP!$B$6:$B$271)))</f>
        <v/>
      </c>
      <c r="DT270" s="77" t="str">
        <f>IF(V270="","",V270-V270+INDEX(gDP!AK$6:AK$271,MATCH(totalExpenditure!$A273,gDP!$B$6:$B$271)))</f>
        <v/>
      </c>
      <c r="DU270" s="77" t="e">
        <f>IF(W270="","",W270-W270+INDEX(gDP!AL$6:AL$271,MATCH(totalExpenditure!$A273,gDP!$B$6:$B$271)))</f>
        <v>#N/A</v>
      </c>
      <c r="DV270" s="77" t="e">
        <f>IF(X270="","",X270-X270+INDEX(gDP!AM$6:AM$271,MATCH(totalExpenditure!$A273,gDP!$B$6:$B$271)))</f>
        <v>#N/A</v>
      </c>
      <c r="DW270" s="77" t="e">
        <f>IF(Y270="","",Y270-Y270+INDEX(gDP!AN$6:AN$271,MATCH(totalExpenditure!$A273,gDP!$B$6:$B$271)))</f>
        <v>#N/A</v>
      </c>
      <c r="DX270" s="77" t="e">
        <f>IF(Z270="","",Z270-Z270+INDEX(gDP!AO$6:AO$271,MATCH(totalExpenditure!$A273,gDP!$B$6:$B$271)))</f>
        <v>#N/A</v>
      </c>
      <c r="DY270" s="77" t="e">
        <f>IF(AA270="","",AA270-AA270+INDEX(gDP!AP$6:AP$271,MATCH(totalExpenditure!$A273,gDP!$B$6:$B$271)))</f>
        <v>#N/A</v>
      </c>
      <c r="DZ270" s="77" t="str">
        <f>IF(AB270="","",AB270-AB270+INDEX(gDP!AQ$6:AQ$271,MATCH(totalExpenditure!$A273,gDP!$B$6:$B$271)))</f>
        <v/>
      </c>
      <c r="EA270" s="77" t="str">
        <f>IF(AC270="","",AC270-AC270+INDEX(gDP!AR$6:AR$271,MATCH(totalExpenditure!$A273,gDP!$B$6:$B$271)))</f>
        <v/>
      </c>
      <c r="EB270" s="77" t="str">
        <f>IF(AD270="","",AD270-AD270+INDEX(gDP!AS$6:AS$271,MATCH(totalExpenditure!$A273,gDP!$B$6:$B$271)))</f>
        <v/>
      </c>
      <c r="EC270" s="77" t="str">
        <f>IF(AE270="","",AE270-AE270+INDEX(gDP!AT$6:AT$271,MATCH(totalExpenditure!$A273,gDP!$B$6:$B$271)))</f>
        <v/>
      </c>
      <c r="ED270" s="77" t="str">
        <f>IF(AF270="","",AF270-AF270+INDEX(gDP!AU$6:AU$271,MATCH(totalExpenditure!$A273,gDP!$B$6:$B$271)))</f>
        <v/>
      </c>
      <c r="EE270" s="77" t="str">
        <f>IF(AG270="","",AG270-AG270+INDEX(gDP!AV$6:AV$271,MATCH(totalExpenditure!$A273,gDP!$B$6:$B$271)))</f>
        <v/>
      </c>
      <c r="EF270" s="77" t="str">
        <f>IF(AH270="","",AH270-AH270+INDEX(gDP!AW$6:AW$271,MATCH(totalExpenditure!$A273,gDP!$B$6:$B$271)))</f>
        <v/>
      </c>
      <c r="EG270" s="77" t="str">
        <f>IF(AI270="","",AI270-AI270+INDEX(gDP!AX$6:AX$271,MATCH(totalExpenditure!$A273,gDP!$B$6:$B$271)))</f>
        <v/>
      </c>
      <c r="EH270" s="77" t="str">
        <f>IF(AJ270="","",AJ270-AJ270+INDEX(gDP!AY$6:AY$271,MATCH(totalExpenditure!$A273,gDP!$B$6:$B$271)))</f>
        <v/>
      </c>
      <c r="EI270" s="77" t="str">
        <f>IF(AK270="","",AK270-AK270+INDEX(gDP!AZ$6:AZ$271,MATCH(totalExpenditure!$A273,gDP!$B$6:$B$271)))</f>
        <v/>
      </c>
      <c r="EJ270" s="77" t="str">
        <f>IF(AL270="","",AL270-AL270+INDEX(gDP!BA$6:BA$271,MATCH(totalExpenditure!$A273,gDP!$B$6:$B$271)))</f>
        <v/>
      </c>
      <c r="EK270" s="77" t="str">
        <f>IF(AM270="","",AM270-AM270+INDEX(gDP!BB$6:BB$271,MATCH(totalExpenditure!$A273,gDP!$B$6:$B$271)))</f>
        <v/>
      </c>
      <c r="EL270" s="77" t="str">
        <f>IF(AN270="","",AN270-AN270+INDEX(gDP!BC$6:BC$271,MATCH(totalExpenditure!$A273,gDP!$B$6:$B$271)))</f>
        <v/>
      </c>
      <c r="EM270" s="77" t="str">
        <f>IF(AO270="","",AO270-AO270+INDEX(gDP!BD$6:BD$271,MATCH(totalExpenditure!$A273,gDP!$B$6:$B$271)))</f>
        <v/>
      </c>
      <c r="EN270" s="77" t="str">
        <f>IF(AP270="","",AP270-AP270+INDEX(gDP!BE$6:BE$271,MATCH(totalExpenditure!$A273,gDP!$B$6:$B$271)))</f>
        <v/>
      </c>
      <c r="EO270" s="77" t="str">
        <f>IF(AQ270="","",AQ270-AQ270+INDEX(gDP!BF$6:BF$271,MATCH(totalExpenditure!$A273,gDP!$B$6:$B$271)))</f>
        <v/>
      </c>
      <c r="EP270" s="77" t="str">
        <f>IF(AR270="","",AR270-AR270+INDEX(gDP!BG$6:BG$271,MATCH(totalExpenditure!$A273,gDP!$B$6:$B$271)))</f>
        <v/>
      </c>
      <c r="EQ270" s="77" t="str">
        <f>IF(AS270="","",AS270-AS270+INDEX(gDP!BH$6:BH$271,MATCH(totalExpenditure!$A273,gDP!$B$6:$B$271)))</f>
        <v/>
      </c>
      <c r="ER270" s="77" t="str">
        <f>IF(AT270="","",AT270-AT270+INDEX(gDP!BI$6:BI$271,MATCH(totalExpenditure!$A273,gDP!$B$6:$B$271)))</f>
        <v/>
      </c>
      <c r="ES270" s="77" t="str">
        <f>IF(AU270="","",AU270-AU270+INDEX(gDP!BJ$6:BJ$271,MATCH(totalExpenditure!$A273,gDP!$B$6:$B$271)))</f>
        <v/>
      </c>
      <c r="ET270" s="77" t="str">
        <f>IF(AV270="","",AV270-AV270+INDEX(gDP!BK$6:BK$271,MATCH(totalExpenditure!$A273,gDP!$B$6:$B$271)))</f>
        <v/>
      </c>
      <c r="EU270" s="77" t="str">
        <f>IF(AW270="","",AW270-AW270+INDEX(gDP!BL$6:BL$271,MATCH(totalExpenditure!$A273,gDP!$B$6:$B$271)))</f>
        <v/>
      </c>
      <c r="EV270" s="77" t="str">
        <f>IF(AX270="","",AX270-AX270+INDEX(gDP!BM$6:BM$271,MATCH(totalExpenditure!$A273,gDP!$B$6:$B$271)))</f>
        <v/>
      </c>
      <c r="EW270" s="77" t="str">
        <f>IF(AY270="","",AY270-AY270+INDEX(gDP!BN$6:BN$271,MATCH(totalExpenditure!$A273,gDP!$B$6:$B$271)))</f>
        <v/>
      </c>
      <c r="EX270" s="77" t="str">
        <f>IF(AZ270="","",AZ270-AZ270+INDEX(gDP!BO$6:BO$271,MATCH(totalExpenditure!$A273,gDP!$B$6:$B$271)))</f>
        <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2BDF2-4CC4-4CA8-BC0F-D5819762DF91}">
  <sheetPr>
    <tabColor theme="9"/>
  </sheetPr>
  <dimension ref="A1:CM271"/>
  <sheetViews>
    <sheetView workbookViewId="0">
      <selection activeCell="BP265" sqref="BP265"/>
    </sheetView>
  </sheetViews>
  <sheetFormatPr defaultRowHeight="14.5" x14ac:dyDescent="0.35"/>
  <cols>
    <col min="1" max="1" width="49.1796875" bestFit="1" customWidth="1"/>
    <col min="2" max="2" width="28.7265625" bestFit="1" customWidth="1"/>
    <col min="3" max="3" width="55.453125" bestFit="1" customWidth="1"/>
    <col min="4" max="4" width="24.54296875" bestFit="1" customWidth="1"/>
  </cols>
  <sheetData>
    <row r="1" spans="1:91" x14ac:dyDescent="0.35">
      <c r="A1" t="s">
        <v>209</v>
      </c>
      <c r="B1" t="s">
        <v>210</v>
      </c>
    </row>
    <row r="3" spans="1:91" x14ac:dyDescent="0.35">
      <c r="A3" t="s">
        <v>211</v>
      </c>
      <c r="B3" s="76">
        <v>45609</v>
      </c>
      <c r="E3" t="s">
        <v>806</v>
      </c>
      <c r="BQ3" t="s">
        <v>752</v>
      </c>
    </row>
    <row r="4" spans="1:91" x14ac:dyDescent="0.35">
      <c r="D4" t="s">
        <v>208</v>
      </c>
      <c r="E4">
        <f>SUM(E6:E271)</f>
        <v>0</v>
      </c>
      <c r="F4">
        <f t="shared" ref="F4:BQ4" si="0">SUM(F6:F271)</f>
        <v>0</v>
      </c>
      <c r="G4">
        <f t="shared" si="0"/>
        <v>0</v>
      </c>
      <c r="H4">
        <f t="shared" si="0"/>
        <v>0</v>
      </c>
      <c r="I4">
        <f t="shared" si="0"/>
        <v>0</v>
      </c>
      <c r="J4">
        <f t="shared" si="0"/>
        <v>0</v>
      </c>
      <c r="K4">
        <f t="shared" si="0"/>
        <v>0</v>
      </c>
      <c r="L4">
        <f t="shared" si="0"/>
        <v>0</v>
      </c>
      <c r="M4">
        <f t="shared" si="0"/>
        <v>0</v>
      </c>
      <c r="N4">
        <f t="shared" si="0"/>
        <v>0</v>
      </c>
      <c r="O4">
        <f t="shared" si="0"/>
        <v>0</v>
      </c>
      <c r="P4">
        <f t="shared" si="0"/>
        <v>0</v>
      </c>
      <c r="Q4">
        <f t="shared" si="0"/>
        <v>0</v>
      </c>
      <c r="R4">
        <f t="shared" si="0"/>
        <v>0</v>
      </c>
      <c r="S4">
        <f t="shared" si="0"/>
        <v>0</v>
      </c>
      <c r="T4">
        <f t="shared" si="0"/>
        <v>0</v>
      </c>
      <c r="U4">
        <f t="shared" si="0"/>
        <v>0</v>
      </c>
      <c r="V4">
        <f t="shared" si="0"/>
        <v>0</v>
      </c>
      <c r="W4">
        <f t="shared" si="0"/>
        <v>0</v>
      </c>
      <c r="X4">
        <f t="shared" si="0"/>
        <v>0</v>
      </c>
      <c r="Y4">
        <f t="shared" si="0"/>
        <v>0</v>
      </c>
      <c r="Z4">
        <f t="shared" si="0"/>
        <v>0</v>
      </c>
      <c r="AA4">
        <f t="shared" si="0"/>
        <v>0</v>
      </c>
      <c r="AB4">
        <f t="shared" si="0"/>
        <v>0</v>
      </c>
      <c r="AC4">
        <f t="shared" si="0"/>
        <v>0</v>
      </c>
      <c r="AD4">
        <f t="shared" si="0"/>
        <v>0</v>
      </c>
      <c r="AE4">
        <f t="shared" si="0"/>
        <v>0</v>
      </c>
      <c r="AF4">
        <f t="shared" si="0"/>
        <v>0</v>
      </c>
      <c r="AG4">
        <f t="shared" si="0"/>
        <v>0</v>
      </c>
      <c r="AH4">
        <f t="shared" si="0"/>
        <v>0</v>
      </c>
      <c r="AI4">
        <f t="shared" si="0"/>
        <v>33101.8859046098</v>
      </c>
      <c r="AJ4">
        <f t="shared" si="0"/>
        <v>33112.091546669799</v>
      </c>
      <c r="AK4">
        <f t="shared" si="0"/>
        <v>33097.759249406001</v>
      </c>
      <c r="AL4">
        <f t="shared" si="0"/>
        <v>33643.085903519503</v>
      </c>
      <c r="AM4">
        <f t="shared" si="0"/>
        <v>33780.774237939397</v>
      </c>
      <c r="AN4">
        <f t="shared" si="0"/>
        <v>35736.794380956802</v>
      </c>
      <c r="AO4">
        <f t="shared" si="0"/>
        <v>35177.489575079002</v>
      </c>
      <c r="AP4">
        <f t="shared" si="0"/>
        <v>35995.903340823097</v>
      </c>
      <c r="AQ4">
        <f t="shared" si="0"/>
        <v>36300.162125328199</v>
      </c>
      <c r="AR4">
        <f t="shared" si="0"/>
        <v>36511.353228022301</v>
      </c>
      <c r="AS4">
        <f t="shared" si="0"/>
        <v>311543.6368941174</v>
      </c>
      <c r="AT4">
        <f t="shared" si="0"/>
        <v>307207.31629960018</v>
      </c>
      <c r="AU4">
        <f t="shared" si="0"/>
        <v>317549.66881609679</v>
      </c>
      <c r="AV4">
        <f t="shared" si="0"/>
        <v>341448.11446568352</v>
      </c>
      <c r="AW4">
        <f t="shared" si="0"/>
        <v>363649.33806062269</v>
      </c>
      <c r="AX4">
        <f t="shared" si="0"/>
        <v>366709.37652602897</v>
      </c>
      <c r="AY4">
        <f t="shared" si="0"/>
        <v>383983.54813948012</v>
      </c>
      <c r="AZ4">
        <f t="shared" si="0"/>
        <v>383987.59644845355</v>
      </c>
      <c r="BA4">
        <f t="shared" si="0"/>
        <v>386871.62010668742</v>
      </c>
      <c r="BB4">
        <f t="shared" si="0"/>
        <v>383262.45754642994</v>
      </c>
      <c r="BC4">
        <f t="shared" si="0"/>
        <v>396692.77607223106</v>
      </c>
      <c r="BD4">
        <f t="shared" si="0"/>
        <v>421723.72515692993</v>
      </c>
      <c r="BE4">
        <f t="shared" si="0"/>
        <v>432209.44383914507</v>
      </c>
      <c r="BF4">
        <f t="shared" si="0"/>
        <v>437479.6188700081</v>
      </c>
      <c r="BG4">
        <f t="shared" si="0"/>
        <v>442759.79879363766</v>
      </c>
      <c r="BH4">
        <f t="shared" si="0"/>
        <v>444225.37486012268</v>
      </c>
      <c r="BI4">
        <f t="shared" si="0"/>
        <v>433266.55909892556</v>
      </c>
      <c r="BJ4">
        <f t="shared" si="0"/>
        <v>442849.2366346214</v>
      </c>
      <c r="BK4">
        <f t="shared" si="0"/>
        <v>457960.54930430499</v>
      </c>
      <c r="BL4">
        <f t="shared" si="0"/>
        <v>464232.21887581464</v>
      </c>
      <c r="BM4">
        <f t="shared" si="0"/>
        <v>452183.22033185285</v>
      </c>
      <c r="BN4">
        <f t="shared" si="0"/>
        <v>0</v>
      </c>
      <c r="BO4">
        <f t="shared" si="0"/>
        <v>0</v>
      </c>
      <c r="BP4">
        <f t="shared" si="0"/>
        <v>0</v>
      </c>
      <c r="BQ4">
        <f t="shared" si="0"/>
        <v>247903181067545</v>
      </c>
      <c r="BR4">
        <f t="shared" ref="BR4:CM4" si="1">SUM(BR6:BR271)</f>
        <v>247079643713136.97</v>
      </c>
      <c r="BS4">
        <f t="shared" si="1"/>
        <v>256887503166938.16</v>
      </c>
      <c r="BT4">
        <f t="shared" si="1"/>
        <v>289809982205733.44</v>
      </c>
      <c r="BU4">
        <f t="shared" si="1"/>
        <v>329068626960854</v>
      </c>
      <c r="BV4">
        <f t="shared" si="1"/>
        <v>359911291904696.63</v>
      </c>
      <c r="BW4">
        <f t="shared" si="1"/>
        <v>394685053095220.19</v>
      </c>
      <c r="BX4">
        <f t="shared" si="1"/>
        <v>451695306454630.63</v>
      </c>
      <c r="BY4">
        <f t="shared" si="1"/>
        <v>503776146445716.56</v>
      </c>
      <c r="BZ4">
        <f t="shared" si="1"/>
        <v>478850350744519.75</v>
      </c>
      <c r="CA4">
        <f t="shared" si="1"/>
        <v>531230788377848.25</v>
      </c>
      <c r="CB4">
        <f t="shared" si="1"/>
        <v>596594728668502.5</v>
      </c>
      <c r="CC4">
        <f t="shared" si="1"/>
        <v>611911610347724.13</v>
      </c>
      <c r="CD4">
        <f t="shared" si="1"/>
        <v>633957324002509.75</v>
      </c>
      <c r="CE4">
        <f t="shared" si="1"/>
        <v>653159400213862.88</v>
      </c>
      <c r="CF4">
        <f t="shared" si="1"/>
        <v>614562437319899.38</v>
      </c>
      <c r="CG4">
        <f t="shared" si="1"/>
        <v>623039328931617.63</v>
      </c>
      <c r="CH4">
        <f t="shared" si="1"/>
        <v>667079647751711.63</v>
      </c>
      <c r="CI4">
        <f t="shared" si="1"/>
        <v>709992897028688.5</v>
      </c>
      <c r="CJ4">
        <f t="shared" si="1"/>
        <v>720824175876280.63</v>
      </c>
      <c r="CK4">
        <f t="shared" si="1"/>
        <v>700182084142240</v>
      </c>
      <c r="CL4">
        <f t="shared" si="1"/>
        <v>0</v>
      </c>
      <c r="CM4">
        <f t="shared" si="1"/>
        <v>0</v>
      </c>
    </row>
    <row r="5" spans="1:91" x14ac:dyDescent="0.35">
      <c r="B5" t="s">
        <v>213</v>
      </c>
      <c r="C5" t="s">
        <v>214</v>
      </c>
      <c r="D5" t="s">
        <v>215</v>
      </c>
      <c r="E5">
        <v>1960</v>
      </c>
      <c r="F5">
        <v>1961</v>
      </c>
      <c r="G5">
        <v>1962</v>
      </c>
      <c r="H5">
        <v>1963</v>
      </c>
      <c r="I5">
        <v>1964</v>
      </c>
      <c r="J5">
        <v>1965</v>
      </c>
      <c r="K5">
        <v>1966</v>
      </c>
      <c r="L5">
        <v>1967</v>
      </c>
      <c r="M5">
        <v>1968</v>
      </c>
      <c r="N5">
        <v>1969</v>
      </c>
      <c r="O5">
        <v>1970</v>
      </c>
      <c r="P5">
        <v>1971</v>
      </c>
      <c r="Q5">
        <v>1972</v>
      </c>
      <c r="R5">
        <v>1973</v>
      </c>
      <c r="S5">
        <v>1974</v>
      </c>
      <c r="T5">
        <v>1975</v>
      </c>
      <c r="U5">
        <v>1976</v>
      </c>
      <c r="V5">
        <v>1977</v>
      </c>
      <c r="W5">
        <v>1978</v>
      </c>
      <c r="X5">
        <v>1979</v>
      </c>
      <c r="Y5">
        <v>1980</v>
      </c>
      <c r="Z5">
        <v>1981</v>
      </c>
      <c r="AA5">
        <v>1982</v>
      </c>
      <c r="AB5">
        <v>1983</v>
      </c>
      <c r="AC5">
        <v>1984</v>
      </c>
      <c r="AD5">
        <v>1985</v>
      </c>
      <c r="AE5">
        <v>1986</v>
      </c>
      <c r="AF5">
        <v>1987</v>
      </c>
      <c r="AG5">
        <v>1988</v>
      </c>
      <c r="AH5">
        <v>1989</v>
      </c>
      <c r="AI5">
        <v>1990</v>
      </c>
      <c r="AJ5">
        <v>1991</v>
      </c>
      <c r="AK5">
        <v>1992</v>
      </c>
      <c r="AL5">
        <v>1993</v>
      </c>
      <c r="AM5">
        <v>1994</v>
      </c>
      <c r="AN5">
        <v>1995</v>
      </c>
      <c r="AO5">
        <v>1996</v>
      </c>
      <c r="AP5">
        <v>1997</v>
      </c>
      <c r="AQ5">
        <v>1998</v>
      </c>
      <c r="AR5">
        <v>1999</v>
      </c>
      <c r="AS5">
        <v>2000</v>
      </c>
      <c r="AT5">
        <v>2001</v>
      </c>
      <c r="AU5">
        <v>2002</v>
      </c>
      <c r="AV5">
        <v>2003</v>
      </c>
      <c r="AW5">
        <v>2004</v>
      </c>
      <c r="AX5">
        <v>2005</v>
      </c>
      <c r="AY5">
        <v>2006</v>
      </c>
      <c r="AZ5">
        <v>2007</v>
      </c>
      <c r="BA5">
        <v>2008</v>
      </c>
      <c r="BB5">
        <v>2009</v>
      </c>
      <c r="BC5">
        <v>2010</v>
      </c>
      <c r="BD5">
        <v>2011</v>
      </c>
      <c r="BE5">
        <v>2012</v>
      </c>
      <c r="BF5">
        <v>2013</v>
      </c>
      <c r="BG5">
        <v>2014</v>
      </c>
      <c r="BH5">
        <v>2015</v>
      </c>
      <c r="BI5">
        <v>2016</v>
      </c>
      <c r="BJ5">
        <v>2017</v>
      </c>
      <c r="BK5">
        <v>2018</v>
      </c>
      <c r="BL5">
        <v>2019</v>
      </c>
      <c r="BM5">
        <v>2020</v>
      </c>
      <c r="BN5">
        <v>2021</v>
      </c>
      <c r="BO5">
        <v>2022</v>
      </c>
      <c r="BP5">
        <v>2023</v>
      </c>
      <c r="BQ5" t="s">
        <v>783</v>
      </c>
      <c r="BR5" t="s">
        <v>784</v>
      </c>
      <c r="BS5" t="s">
        <v>785</v>
      </c>
      <c r="BT5" t="s">
        <v>786</v>
      </c>
      <c r="BU5" t="s">
        <v>787</v>
      </c>
      <c r="BV5" t="s">
        <v>788</v>
      </c>
      <c r="BW5" t="s">
        <v>789</v>
      </c>
      <c r="BX5" t="s">
        <v>790</v>
      </c>
      <c r="BY5" t="s">
        <v>791</v>
      </c>
      <c r="BZ5" t="s">
        <v>792</v>
      </c>
      <c r="CA5" t="s">
        <v>793</v>
      </c>
      <c r="CB5" t="s">
        <v>794</v>
      </c>
      <c r="CC5" t="s">
        <v>795</v>
      </c>
      <c r="CD5" t="s">
        <v>796</v>
      </c>
      <c r="CE5" t="s">
        <v>797</v>
      </c>
      <c r="CF5" t="s">
        <v>798</v>
      </c>
      <c r="CG5" t="s">
        <v>799</v>
      </c>
      <c r="CH5" t="s">
        <v>800</v>
      </c>
      <c r="CI5" t="s">
        <v>801</v>
      </c>
      <c r="CJ5" t="s">
        <v>802</v>
      </c>
      <c r="CK5" t="s">
        <v>803</v>
      </c>
      <c r="CL5" t="s">
        <v>804</v>
      </c>
      <c r="CM5" t="s">
        <v>805</v>
      </c>
    </row>
    <row r="6" spans="1:91" x14ac:dyDescent="0.35">
      <c r="A6" t="s">
        <v>216</v>
      </c>
      <c r="B6" t="s">
        <v>217</v>
      </c>
      <c r="C6" t="s">
        <v>807</v>
      </c>
      <c r="D6" t="s">
        <v>808</v>
      </c>
      <c r="BQ6" s="77" t="str">
        <f>IF(greenhouseGasEmissions!AS6="","",greenhouseGasEmissions!AS6-greenhouseGasEmissions!AS6+INDEX(gDP!AS$6:AS$271,MATCH($B6,gDP!$B$6:$B$271)))</f>
        <v/>
      </c>
      <c r="BR6" s="77" t="str">
        <f>IF(greenhouseGasEmissions!AT6="","",greenhouseGasEmissions!AT6-greenhouseGasEmissions!AT6+INDEX(gDP!AT$6:AT$271,MATCH($B6,gDP!$B$6:$B$271)))</f>
        <v/>
      </c>
      <c r="BS6" s="77" t="str">
        <f>IF(greenhouseGasEmissions!AU6="","",greenhouseGasEmissions!AU6-greenhouseGasEmissions!AU6+INDEX(gDP!AU$6:AU$271,MATCH($B6,gDP!$B$6:$B$271)))</f>
        <v/>
      </c>
      <c r="BT6" s="77" t="str">
        <f>IF(greenhouseGasEmissions!AV6="","",greenhouseGasEmissions!AV6-greenhouseGasEmissions!AV6+INDEX(gDP!AV$6:AV$271,MATCH($B6,gDP!$B$6:$B$271)))</f>
        <v/>
      </c>
      <c r="BU6" s="77" t="str">
        <f>IF(greenhouseGasEmissions!AW6="","",greenhouseGasEmissions!AW6-greenhouseGasEmissions!AW6+INDEX(gDP!AW$6:AW$271,MATCH($B6,gDP!$B$6:$B$271)))</f>
        <v/>
      </c>
      <c r="BV6" s="77" t="str">
        <f>IF(greenhouseGasEmissions!AX6="","",greenhouseGasEmissions!AX6-greenhouseGasEmissions!AX6+INDEX(gDP!AX$6:AX$271,MATCH($B6,gDP!$B$6:$B$271)))</f>
        <v/>
      </c>
      <c r="BW6" s="77" t="str">
        <f>IF(greenhouseGasEmissions!AY6="","",greenhouseGasEmissions!AY6-greenhouseGasEmissions!AY6+INDEX(gDP!AY$6:AY$271,MATCH($B6,gDP!$B$6:$B$271)))</f>
        <v/>
      </c>
      <c r="BX6" s="77" t="str">
        <f>IF(greenhouseGasEmissions!AZ6="","",greenhouseGasEmissions!AZ6-greenhouseGasEmissions!AZ6+INDEX(gDP!AZ$6:AZ$271,MATCH($B6,gDP!$B$6:$B$271)))</f>
        <v/>
      </c>
      <c r="BY6" s="77" t="str">
        <f>IF(greenhouseGasEmissions!BA6="","",greenhouseGasEmissions!BA6-greenhouseGasEmissions!BA6+INDEX(gDP!BA$6:BA$271,MATCH($B6,gDP!$B$6:$B$271)))</f>
        <v/>
      </c>
      <c r="BZ6" s="77" t="str">
        <f>IF(greenhouseGasEmissions!BB6="","",greenhouseGasEmissions!BB6-greenhouseGasEmissions!BB6+INDEX(gDP!BB$6:BB$271,MATCH($B6,gDP!$B$6:$B$271)))</f>
        <v/>
      </c>
      <c r="CA6" s="77" t="str">
        <f>IF(greenhouseGasEmissions!BC6="","",greenhouseGasEmissions!BC6-greenhouseGasEmissions!BC6+INDEX(gDP!BC$6:BC$271,MATCH($B6,gDP!$B$6:$B$271)))</f>
        <v/>
      </c>
      <c r="CB6" s="77" t="str">
        <f>IF(greenhouseGasEmissions!BD6="","",greenhouseGasEmissions!BD6-greenhouseGasEmissions!BD6+INDEX(gDP!BD$6:BD$271,MATCH($B6,gDP!$B$6:$B$271)))</f>
        <v/>
      </c>
      <c r="CC6" s="77" t="str">
        <f>IF(greenhouseGasEmissions!BE6="","",greenhouseGasEmissions!BE6-greenhouseGasEmissions!BE6+INDEX(gDP!BE$6:BE$271,MATCH($B6,gDP!$B$6:$B$271)))</f>
        <v/>
      </c>
      <c r="CD6" s="77" t="str">
        <f>IF(greenhouseGasEmissions!BF6="","",greenhouseGasEmissions!BF6-greenhouseGasEmissions!BF6+INDEX(gDP!BF$6:BF$271,MATCH($B6,gDP!$B$6:$B$271)))</f>
        <v/>
      </c>
      <c r="CE6" s="77" t="str">
        <f>IF(greenhouseGasEmissions!BG6="","",greenhouseGasEmissions!BG6-greenhouseGasEmissions!BG6+INDEX(gDP!BG$6:BG$271,MATCH($B6,gDP!$B$6:$B$271)))</f>
        <v/>
      </c>
      <c r="CF6" s="77" t="str">
        <f>IF(greenhouseGasEmissions!BH6="","",greenhouseGasEmissions!BH6-greenhouseGasEmissions!BH6+INDEX(gDP!BH$6:BH$271,MATCH($B6,gDP!$B$6:$B$271)))</f>
        <v/>
      </c>
      <c r="CG6" s="77" t="str">
        <f>IF(greenhouseGasEmissions!BI6="","",greenhouseGasEmissions!BI6-greenhouseGasEmissions!BI6+INDEX(gDP!BI$6:BI$271,MATCH($B6,gDP!$B$6:$B$271)))</f>
        <v/>
      </c>
      <c r="CH6" s="77" t="str">
        <f>IF(greenhouseGasEmissions!BJ6="","",greenhouseGasEmissions!BJ6-greenhouseGasEmissions!BJ6+INDEX(gDP!BJ$6:BJ$271,MATCH($B6,gDP!$B$6:$B$271)))</f>
        <v/>
      </c>
      <c r="CI6" s="77" t="str">
        <f>IF(greenhouseGasEmissions!BK6="","",greenhouseGasEmissions!BK6-greenhouseGasEmissions!BK6+INDEX(gDP!BK$6:BK$271,MATCH($B6,gDP!$B$6:$B$271)))</f>
        <v/>
      </c>
      <c r="CJ6" s="77" t="str">
        <f>IF(greenhouseGasEmissions!BL6="","",greenhouseGasEmissions!BL6-greenhouseGasEmissions!BL6+INDEX(gDP!BL$6:BL$271,MATCH($B6,gDP!$B$6:$B$271)))</f>
        <v/>
      </c>
      <c r="CK6" s="77" t="str">
        <f>IF(greenhouseGasEmissions!BM6="","",greenhouseGasEmissions!BM6-greenhouseGasEmissions!BM6+INDEX(gDP!BM$6:BM$271,MATCH($B6,gDP!$B$6:$B$271)))</f>
        <v/>
      </c>
      <c r="CL6" s="77" t="str">
        <f>IF(greenhouseGasEmissions!BN6="","",greenhouseGasEmissions!BN6-greenhouseGasEmissions!BN6+INDEX(gDP!BN$6:BN$271,MATCH($B6,gDP!$B$6:$B$271)))</f>
        <v/>
      </c>
      <c r="CM6" s="77" t="str">
        <f>IF(greenhouseGasEmissions!BO6="","",greenhouseGasEmissions!BO6-greenhouseGasEmissions!BO6+INDEX(gDP!BO$6:BO$271,MATCH($B6,gDP!$B$6:$B$271)))</f>
        <v/>
      </c>
    </row>
    <row r="7" spans="1:91" x14ac:dyDescent="0.35">
      <c r="A7" t="s">
        <v>220</v>
      </c>
      <c r="B7" t="s">
        <v>221</v>
      </c>
      <c r="C7" t="s">
        <v>807</v>
      </c>
      <c r="D7" t="s">
        <v>808</v>
      </c>
      <c r="AS7">
        <v>1642.8549</v>
      </c>
      <c r="AT7">
        <v>1694.5880999999999</v>
      </c>
      <c r="AU7">
        <v>1703.7242000000001</v>
      </c>
      <c r="AV7">
        <v>1740.021</v>
      </c>
      <c r="AW7">
        <v>1764.4477999999999</v>
      </c>
      <c r="AX7">
        <v>1814.6913</v>
      </c>
      <c r="AY7">
        <v>1806.4797000000001</v>
      </c>
      <c r="AZ7">
        <v>1869.9758999999999</v>
      </c>
      <c r="BA7">
        <v>1946.6198999999999</v>
      </c>
      <c r="BB7">
        <v>1928.3230000000001</v>
      </c>
      <c r="BC7">
        <v>1996.1731</v>
      </c>
      <c r="BD7">
        <v>2200.6687000000002</v>
      </c>
      <c r="BE7">
        <v>2182.1927000000001</v>
      </c>
      <c r="BF7">
        <v>2212.4902999999999</v>
      </c>
      <c r="BG7">
        <v>2272.6999000000001</v>
      </c>
      <c r="BH7">
        <v>1769.9795999999999</v>
      </c>
      <c r="BI7">
        <v>1772.3474000000001</v>
      </c>
      <c r="BJ7">
        <v>1795.4512</v>
      </c>
      <c r="BK7">
        <v>1817.9477999999999</v>
      </c>
      <c r="BL7">
        <v>1852.9963</v>
      </c>
      <c r="BM7">
        <v>1796.2981</v>
      </c>
      <c r="BQ7" s="77">
        <f>IF(greenhouseGasEmissions!AS7="","",greenhouseGasEmissions!AS7-greenhouseGasEmissions!AS7+INDEX(gDP!AS$6:AS$271,MATCH($B7,gDP!$B$6:$B$271)))</f>
        <v>287201651448.67798</v>
      </c>
      <c r="BR7" s="77">
        <f>IF(greenhouseGasEmissions!AT7="","",greenhouseGasEmissions!AT7-greenhouseGasEmissions!AT7+INDEX(gDP!AT$6:AT$271,MATCH($B7,gDP!$B$6:$B$271)))</f>
        <v>260992227336.28101</v>
      </c>
      <c r="BS7" s="77">
        <f>IF(greenhouseGasEmissions!AU7="","",greenhouseGasEmissions!AU7-greenhouseGasEmissions!AU7+INDEX(gDP!AU$6:AU$271,MATCH($B7,gDP!$B$6:$B$271)))</f>
        <v>267815037918.23999</v>
      </c>
      <c r="BT7" s="77">
        <f>IF(greenhouseGasEmissions!AV7="","",greenhouseGasEmissions!AV7-greenhouseGasEmissions!AV7+INDEX(gDP!AV$6:AV$271,MATCH($B7,gDP!$B$6:$B$271)))</f>
        <v>355716369427.67102</v>
      </c>
      <c r="BU7" s="77">
        <f>IF(greenhouseGasEmissions!AW7="","",greenhouseGasEmissions!AW7-greenhouseGasEmissions!AW7+INDEX(gDP!AW$6:AW$271,MATCH($B7,gDP!$B$6:$B$271)))</f>
        <v>442696185471.32898</v>
      </c>
      <c r="BV7" s="77">
        <f>IF(greenhouseGasEmissions!AX7="","",greenhouseGasEmissions!AX7-greenhouseGasEmissions!AX7+INDEX(gDP!AX$6:AX$271,MATCH($B7,gDP!$B$6:$B$271)))</f>
        <v>516661066465.534</v>
      </c>
      <c r="BW7" s="77">
        <f>IF(greenhouseGasEmissions!AY7="","",greenhouseGasEmissions!AY7-greenhouseGasEmissions!AY7+INDEX(gDP!AY$6:AY$271,MATCH($B7,gDP!$B$6:$B$271)))</f>
        <v>580240749509.224</v>
      </c>
      <c r="BX7" s="77">
        <f>IF(greenhouseGasEmissions!AZ7="","",greenhouseGasEmissions!AZ7-greenhouseGasEmissions!AZ7+INDEX(gDP!AZ$6:AZ$271,MATCH($B7,gDP!$B$6:$B$271)))</f>
        <v>665598701583.94995</v>
      </c>
      <c r="BY7" s="77">
        <f>IF(greenhouseGasEmissions!BA7="","",greenhouseGasEmissions!BA7-greenhouseGasEmissions!BA7+INDEX(gDP!BA$6:BA$271,MATCH($B7,gDP!$B$6:$B$271)))</f>
        <v>713502105052.17102</v>
      </c>
      <c r="BZ7" s="77">
        <f>IF(greenhouseGasEmissions!BB7="","",greenhouseGasEmissions!BB7-greenhouseGasEmissions!BB7+INDEX(gDP!BB$6:BB$271,MATCH($B7,gDP!$B$6:$B$271)))</f>
        <v>715485327250.40601</v>
      </c>
      <c r="CA7" s="77">
        <f>IF(greenhouseGasEmissions!BC7="","",greenhouseGasEmissions!BC7-greenhouseGasEmissions!BC7+INDEX(gDP!BC$6:BC$271,MATCH($B7,gDP!$B$6:$B$271)))</f>
        <v>849409658737.66101</v>
      </c>
      <c r="CB7" s="77">
        <f>IF(greenhouseGasEmissions!BD7="","",greenhouseGasEmissions!BD7-greenhouseGasEmissions!BD7+INDEX(gDP!BD$6:BD$271,MATCH($B7,gDP!$B$6:$B$271)))</f>
        <v>945439147816.61304</v>
      </c>
      <c r="CC7" s="77">
        <f>IF(greenhouseGasEmissions!BE7="","",greenhouseGasEmissions!BE7-greenhouseGasEmissions!BE7+INDEX(gDP!BE$6:BE$271,MATCH($B7,gDP!$B$6:$B$271)))</f>
        <v>952675592818.55505</v>
      </c>
      <c r="CD7" s="77">
        <f>IF(greenhouseGasEmissions!BF7="","",greenhouseGasEmissions!BF7-greenhouseGasEmissions!BF7+INDEX(gDP!BF$6:BF$271,MATCH($B7,gDP!$B$6:$B$271)))</f>
        <v>963347276805.07605</v>
      </c>
      <c r="CE7" s="77">
        <f>IF(greenhouseGasEmissions!BG7="","",greenhouseGasEmissions!BG7-greenhouseGasEmissions!BG7+INDEX(gDP!BG$6:BG$271,MATCH($B7,gDP!$B$6:$B$271)))</f>
        <v>979689662429.06995</v>
      </c>
      <c r="CF7" s="77">
        <f>IF(greenhouseGasEmissions!BH7="","",greenhouseGasEmissions!BH7-greenhouseGasEmissions!BH7+INDEX(gDP!BH$6:BH$271,MATCH($B7,gDP!$B$6:$B$271)))</f>
        <v>899295676086.83606</v>
      </c>
      <c r="CG7" s="77">
        <f>IF(greenhouseGasEmissions!BI7="","",greenhouseGasEmissions!BI7-greenhouseGasEmissions!BI7+INDEX(gDP!BI$6:BI$271,MATCH($B7,gDP!$B$6:$B$271)))</f>
        <v>829829959319.29199</v>
      </c>
      <c r="CH7" s="77">
        <f>IF(greenhouseGasEmissions!BJ7="","",greenhouseGasEmissions!BJ7-greenhouseGasEmissions!BJ7+INDEX(gDP!BJ$6:BJ$271,MATCH($B7,gDP!$B$6:$B$271)))</f>
        <v>940105480733.67603</v>
      </c>
      <c r="CI7" s="77">
        <f>IF(greenhouseGasEmissions!BK7="","",greenhouseGasEmissions!BK7-greenhouseGasEmissions!BK7+INDEX(gDP!BK$6:BK$271,MATCH($B7,gDP!$B$6:$B$271)))</f>
        <v>1012719339457.72</v>
      </c>
      <c r="CJ7" s="77">
        <f>IF(greenhouseGasEmissions!BL7="","",greenhouseGasEmissions!BL7-greenhouseGasEmissions!BL7+INDEX(gDP!BL$6:BL$271,MATCH($B7,gDP!$B$6:$B$271)))</f>
        <v>1006527294483.09</v>
      </c>
      <c r="CK7" s="77">
        <f>IF(greenhouseGasEmissions!BM7="","",greenhouseGasEmissions!BM7-greenhouseGasEmissions!BM7+INDEX(gDP!BM$6:BM$271,MATCH($B7,gDP!$B$6:$B$271)))</f>
        <v>929074086484.09302</v>
      </c>
      <c r="CL7" s="77" t="str">
        <f>IF(greenhouseGasEmissions!BN7="","",greenhouseGasEmissions!BN7-greenhouseGasEmissions!BN7+INDEX(gDP!BN$6:BN$271,MATCH($B7,gDP!$B$6:$B$271)))</f>
        <v/>
      </c>
      <c r="CM7" s="77" t="str">
        <f>IF(greenhouseGasEmissions!BO7="","",greenhouseGasEmissions!BO7-greenhouseGasEmissions!BO7+INDEX(gDP!BO$6:BO$271,MATCH($B7,gDP!$B$6:$B$271)))</f>
        <v/>
      </c>
    </row>
    <row r="8" spans="1:91" x14ac:dyDescent="0.35">
      <c r="A8" t="s">
        <v>222</v>
      </c>
      <c r="B8" t="s">
        <v>223</v>
      </c>
      <c r="C8" t="s">
        <v>807</v>
      </c>
      <c r="D8" t="s">
        <v>808</v>
      </c>
      <c r="AS8">
        <v>25.3904</v>
      </c>
      <c r="AT8">
        <v>23.723099999999999</v>
      </c>
      <c r="AU8">
        <v>26.383500000000002</v>
      </c>
      <c r="AV8">
        <v>27.0716</v>
      </c>
      <c r="AW8">
        <v>27.128799999999998</v>
      </c>
      <c r="AX8">
        <v>27.530899999999999</v>
      </c>
      <c r="AY8">
        <v>27.800599999999999</v>
      </c>
      <c r="AZ8">
        <v>28.9573</v>
      </c>
      <c r="BA8">
        <v>32.429499999999997</v>
      </c>
      <c r="BB8">
        <v>35.653100000000002</v>
      </c>
      <c r="BC8">
        <v>39.5306</v>
      </c>
      <c r="BD8">
        <v>43.809899999999999</v>
      </c>
      <c r="BE8">
        <v>41.804099999999998</v>
      </c>
      <c r="BF8">
        <v>40.239400000000003</v>
      </c>
      <c r="BG8">
        <v>40.553699999999999</v>
      </c>
      <c r="BH8">
        <v>40.547600000000003</v>
      </c>
      <c r="BI8">
        <v>39.906199999999998</v>
      </c>
      <c r="BJ8">
        <v>41.113799999999998</v>
      </c>
      <c r="BK8">
        <v>40.780500000000004</v>
      </c>
      <c r="BL8">
        <v>39.6633</v>
      </c>
      <c r="BM8">
        <v>37.490900000000003</v>
      </c>
      <c r="BQ8" s="77">
        <f>IF(greenhouseGasEmissions!AS8="","",greenhouseGasEmissions!AS8-greenhouseGasEmissions!AS8+INDEX(gDP!AS$6:AS$271,MATCH($B8,gDP!$B$6:$B$271)))</f>
        <v>3521418059.92345</v>
      </c>
      <c r="BR8" s="77">
        <f>IF(greenhouseGasEmissions!AT8="","",greenhouseGasEmissions!AT8-greenhouseGasEmissions!AT8+INDEX(gDP!AT$6:AT$271,MATCH($B8,gDP!$B$6:$B$271)))</f>
        <v>2813571753.87253</v>
      </c>
      <c r="BS8" s="77">
        <f>IF(greenhouseGasEmissions!AU8="","",greenhouseGasEmissions!AU8-greenhouseGasEmissions!AU8+INDEX(gDP!AU$6:AU$271,MATCH($B8,gDP!$B$6:$B$271)))</f>
        <v>3825701438.99963</v>
      </c>
      <c r="BT8" s="77">
        <f>IF(greenhouseGasEmissions!AV8="","",greenhouseGasEmissions!AV8-greenhouseGasEmissions!AV8+INDEX(gDP!AV$6:AV$271,MATCH($B8,gDP!$B$6:$B$271)))</f>
        <v>4520946818.5458097</v>
      </c>
      <c r="BU8" s="77">
        <f>IF(greenhouseGasEmissions!AW8="","",greenhouseGasEmissions!AW8-greenhouseGasEmissions!AW8+INDEX(gDP!AW$6:AW$271,MATCH($B8,gDP!$B$6:$B$271)))</f>
        <v>5224896718.6778202</v>
      </c>
      <c r="BV8" s="77">
        <f>IF(greenhouseGasEmissions!AX8="","",greenhouseGasEmissions!AX8-greenhouseGasEmissions!AX8+INDEX(gDP!AX$6:AX$271,MATCH($B8,gDP!$B$6:$B$271)))</f>
        <v>6203256538.7096701</v>
      </c>
      <c r="BW8" s="77">
        <f>IF(greenhouseGasEmissions!AY8="","",greenhouseGasEmissions!AY8-greenhouseGasEmissions!AY8+INDEX(gDP!AY$6:AY$271,MATCH($B8,gDP!$B$6:$B$271)))</f>
        <v>6971758282.2935104</v>
      </c>
      <c r="BX8" s="77">
        <f>IF(greenhouseGasEmissions!AZ8="","",greenhouseGasEmissions!AZ8-greenhouseGasEmissions!AZ8+INDEX(gDP!AZ$6:AZ$271,MATCH($B8,gDP!$B$6:$B$271)))</f>
        <v>9747886187.3939304</v>
      </c>
      <c r="BY8" s="77">
        <f>IF(greenhouseGasEmissions!BA8="","",greenhouseGasEmissions!BA8-greenhouseGasEmissions!BA8+INDEX(gDP!BA$6:BA$271,MATCH($B8,gDP!$B$6:$B$271)))</f>
        <v>10109297047.5432</v>
      </c>
      <c r="BZ8" s="77">
        <f>IF(greenhouseGasEmissions!BB8="","",greenhouseGasEmissions!BB8-greenhouseGasEmissions!BB8+INDEX(gDP!BB$6:BB$271,MATCH($B8,gDP!$B$6:$B$271)))</f>
        <v>12416152732.0567</v>
      </c>
      <c r="CA8" s="77">
        <f>IF(greenhouseGasEmissions!BC8="","",greenhouseGasEmissions!BC8-greenhouseGasEmissions!BC8+INDEX(gDP!BC$6:BC$271,MATCH($B8,gDP!$B$6:$B$271)))</f>
        <v>15856668555.833599</v>
      </c>
      <c r="CB8" s="77">
        <f>IF(greenhouseGasEmissions!BD8="","",greenhouseGasEmissions!BD8-greenhouseGasEmissions!BD8+INDEX(gDP!BD$6:BD$271,MATCH($B8,gDP!$B$6:$B$271)))</f>
        <v>17805098206.314098</v>
      </c>
      <c r="CC8" s="77">
        <f>IF(greenhouseGasEmissions!BE8="","",greenhouseGasEmissions!BE8-greenhouseGasEmissions!BE8+INDEX(gDP!BE$6:BE$271,MATCH($B8,gDP!$B$6:$B$271)))</f>
        <v>19907329777.5872</v>
      </c>
      <c r="CD8" s="77">
        <f>IF(greenhouseGasEmissions!BF8="","",greenhouseGasEmissions!BF8-greenhouseGasEmissions!BF8+INDEX(gDP!BF$6:BF$271,MATCH($B8,gDP!$B$6:$B$271)))</f>
        <v>20146416757.598701</v>
      </c>
      <c r="CE8" s="77">
        <f>IF(greenhouseGasEmissions!BG8="","",greenhouseGasEmissions!BG8-greenhouseGasEmissions!BG8+INDEX(gDP!BG$6:BG$271,MATCH($B8,gDP!$B$6:$B$271)))</f>
        <v>20497128555.697201</v>
      </c>
      <c r="CF8" s="77">
        <f>IF(greenhouseGasEmissions!BH8="","",greenhouseGasEmissions!BH8-greenhouseGasEmissions!BH8+INDEX(gDP!BH$6:BH$271,MATCH($B8,gDP!$B$6:$B$271)))</f>
        <v>19134221644.732498</v>
      </c>
      <c r="CG8" s="77">
        <f>IF(greenhouseGasEmissions!BI8="","",greenhouseGasEmissions!BI8-greenhouseGasEmissions!BI8+INDEX(gDP!BI$6:BI$271,MATCH($B8,gDP!$B$6:$B$271)))</f>
        <v>18116572395.077202</v>
      </c>
      <c r="CH8" s="77">
        <f>IF(greenhouseGasEmissions!BJ8="","",greenhouseGasEmissions!BJ8-greenhouseGasEmissions!BJ8+INDEX(gDP!BJ$6:BJ$271,MATCH($B8,gDP!$B$6:$B$271)))</f>
        <v>18753456497.815899</v>
      </c>
      <c r="CI8" s="77">
        <f>IF(greenhouseGasEmissions!BK8="","",greenhouseGasEmissions!BK8-greenhouseGasEmissions!BK8+INDEX(gDP!BK$6:BK$271,MATCH($B8,gDP!$B$6:$B$271)))</f>
        <v>18053222687.412601</v>
      </c>
      <c r="CJ8" s="77">
        <f>IF(greenhouseGasEmissions!BL8="","",greenhouseGasEmissions!BL8-greenhouseGasEmissions!BL8+INDEX(gDP!BL$6:BL$271,MATCH($B8,gDP!$B$6:$B$271)))</f>
        <v>18799444490.112801</v>
      </c>
      <c r="CK8" s="77">
        <f>IF(greenhouseGasEmissions!BM8="","",greenhouseGasEmissions!BM8-greenhouseGasEmissions!BM8+INDEX(gDP!BM$6:BM$271,MATCH($B8,gDP!$B$6:$B$271)))</f>
        <v>19955929052.149601</v>
      </c>
      <c r="CL8" s="77" t="str">
        <f>IF(greenhouseGasEmissions!BN8="","",greenhouseGasEmissions!BN8-greenhouseGasEmissions!BN8+INDEX(gDP!BN$6:BN$271,MATCH($B8,gDP!$B$6:$B$271)))</f>
        <v/>
      </c>
      <c r="CM8" s="77" t="str">
        <f>IF(greenhouseGasEmissions!BO8="","",greenhouseGasEmissions!BO8-greenhouseGasEmissions!BO8+INDEX(gDP!BO$6:BO$271,MATCH($B8,gDP!$B$6:$B$271)))</f>
        <v/>
      </c>
    </row>
    <row r="9" spans="1:91" x14ac:dyDescent="0.35">
      <c r="A9" t="s">
        <v>224</v>
      </c>
      <c r="B9" t="s">
        <v>225</v>
      </c>
      <c r="C9" t="s">
        <v>807</v>
      </c>
      <c r="D9" t="s">
        <v>808</v>
      </c>
      <c r="AS9">
        <v>317.71879999999999</v>
      </c>
      <c r="AT9">
        <v>334.67180000000002</v>
      </c>
      <c r="AU9">
        <v>278.24869999999999</v>
      </c>
      <c r="AV9">
        <v>333.12709999999998</v>
      </c>
      <c r="AW9">
        <v>336.94240000000002</v>
      </c>
      <c r="AX9">
        <v>341.0308</v>
      </c>
      <c r="AY9">
        <v>323.88170000000002</v>
      </c>
      <c r="AZ9">
        <v>309.29289999999997</v>
      </c>
      <c r="BA9">
        <v>324.50510000000003</v>
      </c>
      <c r="BB9">
        <v>360.57490000000001</v>
      </c>
      <c r="BC9">
        <v>364.91340000000002</v>
      </c>
      <c r="BD9">
        <v>380.76960000000003</v>
      </c>
      <c r="BE9">
        <v>433.95420000000001</v>
      </c>
      <c r="BF9">
        <v>438.14839999999998</v>
      </c>
      <c r="BG9">
        <v>571.62189999999998</v>
      </c>
      <c r="BH9">
        <v>596.21230000000003</v>
      </c>
      <c r="BI9">
        <v>611.03309999999999</v>
      </c>
      <c r="BJ9">
        <v>635.9443</v>
      </c>
      <c r="BK9">
        <v>665.69600000000003</v>
      </c>
      <c r="BL9">
        <v>701.92420000000004</v>
      </c>
      <c r="BM9">
        <v>686.34799999999996</v>
      </c>
      <c r="BQ9" s="77">
        <f>IF(greenhouseGasEmissions!AS9="","",greenhouseGasEmissions!AS9-greenhouseGasEmissions!AS9+INDEX(gDP!AS$6:AS$271,MATCH($B9,gDP!$B$6:$B$271)))</f>
        <v>142140083285.948</v>
      </c>
      <c r="BR9" s="77">
        <f>IF(greenhouseGasEmissions!AT9="","",greenhouseGasEmissions!AT9-greenhouseGasEmissions!AT9+INDEX(gDP!AT$6:AT$271,MATCH($B9,gDP!$B$6:$B$271)))</f>
        <v>149451860838.10901</v>
      </c>
      <c r="BS9" s="77">
        <f>IF(greenhouseGasEmissions!AU9="","",greenhouseGasEmissions!AU9-greenhouseGasEmissions!AU9+INDEX(gDP!AU$6:AU$271,MATCH($B9,gDP!$B$6:$B$271)))</f>
        <v>178692437188.28</v>
      </c>
      <c r="BT9" s="77">
        <f>IF(greenhouseGasEmissions!AV9="","",greenhouseGasEmissions!AV9-greenhouseGasEmissions!AV9+INDEX(gDP!AV$6:AV$271,MATCH($B9,gDP!$B$6:$B$271)))</f>
        <v>206982053949.069</v>
      </c>
      <c r="BU9" s="77">
        <f>IF(greenhouseGasEmissions!AW9="","",greenhouseGasEmissions!AW9-greenhouseGasEmissions!AW9+INDEX(gDP!AW$6:AW$271,MATCH($B9,gDP!$B$6:$B$271)))</f>
        <v>256100640349.771</v>
      </c>
      <c r="BV9" s="77">
        <f>IF(greenhouseGasEmissions!AX9="","",greenhouseGasEmissions!AX9-greenhouseGasEmissions!AX9+INDEX(gDP!AX$6:AX$271,MATCH($B9,gDP!$B$6:$B$271)))</f>
        <v>312409315139.612</v>
      </c>
      <c r="BW9" s="77">
        <f>IF(greenhouseGasEmissions!AY9="","",greenhouseGasEmissions!AY9-greenhouseGasEmissions!AY9+INDEX(gDP!AY$6:AY$271,MATCH($B9,gDP!$B$6:$B$271)))</f>
        <v>397088785487.80701</v>
      </c>
      <c r="BX9" s="77">
        <f>IF(greenhouseGasEmissions!AZ9="","",greenhouseGasEmissions!AZ9-greenhouseGasEmissions!AZ9+INDEX(gDP!AZ$6:AZ$271,MATCH($B9,gDP!$B$6:$B$271)))</f>
        <v>465683513908.341</v>
      </c>
      <c r="BY9" s="77">
        <f>IF(greenhouseGasEmissions!BA9="","",greenhouseGasEmissions!BA9-greenhouseGasEmissions!BA9+INDEX(gDP!BA$6:BA$271,MATCH($B9,gDP!$B$6:$B$271)))</f>
        <v>567937963599.45105</v>
      </c>
      <c r="BZ9" s="77">
        <f>IF(greenhouseGasEmissions!BB9="","",greenhouseGasEmissions!BB9-greenhouseGasEmissions!BB9+INDEX(gDP!BB$6:BB$271,MATCH($B9,gDP!$B$6:$B$271)))</f>
        <v>508552578501.96198</v>
      </c>
      <c r="CA9" s="77">
        <f>IF(greenhouseGasEmissions!BC9="","",greenhouseGasEmissions!BC9-greenhouseGasEmissions!BC9+INDEX(gDP!BC$6:BC$271,MATCH($B9,gDP!$B$6:$B$271)))</f>
        <v>598697706331.00195</v>
      </c>
      <c r="CB9" s="77">
        <f>IF(greenhouseGasEmissions!BD9="","",greenhouseGasEmissions!BD9-greenhouseGasEmissions!BD9+INDEX(gDP!BD$6:BD$271,MATCH($B9,gDP!$B$6:$B$271)))</f>
        <v>682233324561.04297</v>
      </c>
      <c r="CC9" s="77">
        <f>IF(greenhouseGasEmissions!BE9="","",greenhouseGasEmissions!BE9-greenhouseGasEmissions!BE9+INDEX(gDP!BE$6:BE$271,MATCH($B9,gDP!$B$6:$B$271)))</f>
        <v>737799647336.19495</v>
      </c>
      <c r="CD9" s="77">
        <f>IF(greenhouseGasEmissions!BF9="","",greenhouseGasEmissions!BF9-greenhouseGasEmissions!BF9+INDEX(gDP!BF$6:BF$271,MATCH($B9,gDP!$B$6:$B$271)))</f>
        <v>834160608935.995</v>
      </c>
      <c r="CE9" s="77">
        <f>IF(greenhouseGasEmissions!BG9="","",greenhouseGasEmissions!BG9-greenhouseGasEmissions!BG9+INDEX(gDP!BG$6:BG$271,MATCH($B9,gDP!$B$6:$B$271)))</f>
        <v>894585438237.95801</v>
      </c>
      <c r="CF9" s="77">
        <f>IF(greenhouseGasEmissions!BH9="","",greenhouseGasEmissions!BH9-greenhouseGasEmissions!BH9+INDEX(gDP!BH$6:BH$271,MATCH($B9,gDP!$B$6:$B$271)))</f>
        <v>769367317617.82104</v>
      </c>
      <c r="CG9" s="77">
        <f>IF(greenhouseGasEmissions!BI9="","",greenhouseGasEmissions!BI9-greenhouseGasEmissions!BI9+INDEX(gDP!BI$6:BI$271,MATCH($B9,gDP!$B$6:$B$271)))</f>
        <v>692181085843.48804</v>
      </c>
      <c r="CH9" s="77">
        <f>IF(greenhouseGasEmissions!BJ9="","",greenhouseGasEmissions!BJ9-greenhouseGasEmissions!BJ9+INDEX(gDP!BJ$6:BJ$271,MATCH($B9,gDP!$B$6:$B$271)))</f>
        <v>685750159763.13306</v>
      </c>
      <c r="CI9" s="77">
        <f>IF(greenhouseGasEmissions!BK9="","",greenhouseGasEmissions!BK9-greenhouseGasEmissions!BK9+INDEX(gDP!BK$6:BK$271,MATCH($B9,gDP!$B$6:$B$271)))</f>
        <v>768189587833.62402</v>
      </c>
      <c r="CJ9" s="77">
        <f>IF(greenhouseGasEmissions!BL9="","",greenhouseGasEmissions!BL9-greenhouseGasEmissions!BL9+INDEX(gDP!BL$6:BL$271,MATCH($B9,gDP!$B$6:$B$271)))</f>
        <v>823933630796.51599</v>
      </c>
      <c r="CK9" s="77">
        <f>IF(greenhouseGasEmissions!BM9="","",greenhouseGasEmissions!BM9-greenhouseGasEmissions!BM9+INDEX(gDP!BM$6:BM$271,MATCH($B9,gDP!$B$6:$B$271)))</f>
        <v>787146719022.42102</v>
      </c>
      <c r="CL9" s="77" t="str">
        <f>IF(greenhouseGasEmissions!BN9="","",greenhouseGasEmissions!BN9-greenhouseGasEmissions!BN9+INDEX(gDP!BN$6:BN$271,MATCH($B9,gDP!$B$6:$B$271)))</f>
        <v/>
      </c>
      <c r="CM9" s="77" t="str">
        <f>IF(greenhouseGasEmissions!BO9="","",greenhouseGasEmissions!BO9-greenhouseGasEmissions!BO9+INDEX(gDP!BO$6:BO$271,MATCH($B9,gDP!$B$6:$B$271)))</f>
        <v/>
      </c>
    </row>
    <row r="10" spans="1:91" x14ac:dyDescent="0.35">
      <c r="A10" t="s">
        <v>226</v>
      </c>
      <c r="B10" t="s">
        <v>227</v>
      </c>
      <c r="C10" t="s">
        <v>807</v>
      </c>
      <c r="D10" t="s">
        <v>808</v>
      </c>
      <c r="AS10">
        <v>111.5239</v>
      </c>
      <c r="AT10">
        <v>109.36499999999999</v>
      </c>
      <c r="AU10">
        <v>108.11490000000001</v>
      </c>
      <c r="AV10">
        <v>108.36660000000001</v>
      </c>
      <c r="AW10">
        <v>114.4897</v>
      </c>
      <c r="AX10">
        <v>113.59650000000001</v>
      </c>
      <c r="AY10">
        <v>106.468</v>
      </c>
      <c r="AZ10">
        <v>105.8711</v>
      </c>
      <c r="BA10">
        <v>110.1082</v>
      </c>
      <c r="BB10">
        <v>111.40730000000001</v>
      </c>
      <c r="BC10">
        <v>118.32080000000001</v>
      </c>
      <c r="BD10">
        <v>147.2441</v>
      </c>
      <c r="BE10">
        <v>148.80520000000001</v>
      </c>
      <c r="BF10">
        <v>153.40289999999999</v>
      </c>
      <c r="BG10">
        <v>155.6191</v>
      </c>
      <c r="BH10">
        <v>160.471</v>
      </c>
      <c r="BI10">
        <v>157.52699999999999</v>
      </c>
      <c r="BJ10">
        <v>152.29470000000001</v>
      </c>
      <c r="BK10">
        <v>148.62530000000001</v>
      </c>
      <c r="BL10">
        <v>147.845</v>
      </c>
      <c r="BM10">
        <v>142.09209999999999</v>
      </c>
      <c r="BQ10" s="77">
        <f>IF(greenhouseGasEmissions!AS10="","",greenhouseGasEmissions!AS10-greenhouseGasEmissions!AS10+INDEX(gDP!AS$6:AS$271,MATCH($B10,gDP!$B$6:$B$271)))</f>
        <v>9129594970.1530094</v>
      </c>
      <c r="BR10" s="77">
        <f>IF(greenhouseGasEmissions!AT10="","",greenhouseGasEmissions!AT10-greenhouseGasEmissions!AT10+INDEX(gDP!AT$6:AT$271,MATCH($B10,gDP!$B$6:$B$271)))</f>
        <v>8936079117.7313595</v>
      </c>
      <c r="BS10" s="77">
        <f>IF(greenhouseGasEmissions!AU10="","",greenhouseGasEmissions!AU10-greenhouseGasEmissions!AU10+INDEX(gDP!AU$6:AU$271,MATCH($B10,gDP!$B$6:$B$271)))</f>
        <v>15285592370.374001</v>
      </c>
      <c r="BT10" s="77">
        <f>IF(greenhouseGasEmissions!AV10="","",greenhouseGasEmissions!AV10-greenhouseGasEmissions!AV10+INDEX(gDP!AV$6:AV$271,MATCH($B10,gDP!$B$6:$B$271)))</f>
        <v>17812704586.439701</v>
      </c>
      <c r="BU10" s="77">
        <f>IF(greenhouseGasEmissions!AW10="","",greenhouseGasEmissions!AW10-greenhouseGasEmissions!AW10+INDEX(gDP!AW$6:AW$271,MATCH($B10,gDP!$B$6:$B$271)))</f>
        <v>23552057679.499401</v>
      </c>
      <c r="BV10" s="77">
        <f>IF(greenhouseGasEmissions!AX10="","",greenhouseGasEmissions!AX10-greenhouseGasEmissions!AX10+INDEX(gDP!AX$6:AX$271,MATCH($B10,gDP!$B$6:$B$271)))</f>
        <v>36970900883.810898</v>
      </c>
      <c r="BW10" s="77">
        <f>IF(greenhouseGasEmissions!AY10="","",greenhouseGasEmissions!AY10-greenhouseGasEmissions!AY10+INDEX(gDP!AY$6:AY$271,MATCH($B10,gDP!$B$6:$B$271)))</f>
        <v>52381025141.426804</v>
      </c>
      <c r="BX10" s="77">
        <f>IF(greenhouseGasEmissions!AZ10="","",greenhouseGasEmissions!AZ10-greenhouseGasEmissions!AZ10+INDEX(gDP!AZ$6:AZ$271,MATCH($B10,gDP!$B$6:$B$271)))</f>
        <v>65266415494.2584</v>
      </c>
      <c r="BY10" s="77">
        <f>IF(greenhouseGasEmissions!BA10="","",greenhouseGasEmissions!BA10-greenhouseGasEmissions!BA10+INDEX(gDP!BA$6:BA$271,MATCH($B10,gDP!$B$6:$B$271)))</f>
        <v>88538665084.863403</v>
      </c>
      <c r="BZ10" s="77">
        <f>IF(greenhouseGasEmissions!BB10="","",greenhouseGasEmissions!BB10-greenhouseGasEmissions!BB10+INDEX(gDP!BB$6:BB$271,MATCH($B10,gDP!$B$6:$B$271)))</f>
        <v>70307196181.6539</v>
      </c>
      <c r="CA10" s="77">
        <f>IF(greenhouseGasEmissions!BC10="","",greenhouseGasEmissions!BC10-greenhouseGasEmissions!BC10+INDEX(gDP!BC$6:BC$271,MATCH($B10,gDP!$B$6:$B$271)))</f>
        <v>83799474069.731506</v>
      </c>
      <c r="CB10" s="77">
        <f>IF(greenhouseGasEmissions!BD10="","",greenhouseGasEmissions!BD10-greenhouseGasEmissions!BD10+INDEX(gDP!BD$6:BD$271,MATCH($B10,gDP!$B$6:$B$271)))</f>
        <v>111789747670.59</v>
      </c>
      <c r="CC10" s="77">
        <f>IF(greenhouseGasEmissions!BE10="","",greenhouseGasEmissions!BE10-greenhouseGasEmissions!BE10+INDEX(gDP!BE$6:BE$271,MATCH($B10,gDP!$B$6:$B$271)))</f>
        <v>128052915766.343</v>
      </c>
      <c r="CD10" s="77">
        <f>IF(greenhouseGasEmissions!BF10="","",greenhouseGasEmissions!BF10-greenhouseGasEmissions!BF10+INDEX(gDP!BF$6:BF$271,MATCH($B10,gDP!$B$6:$B$271)))</f>
        <v>132339109040.23199</v>
      </c>
      <c r="CE10" s="77">
        <f>IF(greenhouseGasEmissions!BG10="","",greenhouseGasEmissions!BG10-greenhouseGasEmissions!BG10+INDEX(gDP!BG$6:BG$271,MATCH($B10,gDP!$B$6:$B$271)))</f>
        <v>135966802586.713</v>
      </c>
      <c r="CF10" s="77">
        <f>IF(greenhouseGasEmissions!BH10="","",greenhouseGasEmissions!BH10-greenhouseGasEmissions!BH10+INDEX(gDP!BH$6:BH$271,MATCH($B10,gDP!$B$6:$B$271)))</f>
        <v>90496420506.595703</v>
      </c>
      <c r="CG10" s="77">
        <f>IF(greenhouseGasEmissions!BI10="","",greenhouseGasEmissions!BI10-greenhouseGasEmissions!BI10+INDEX(gDP!BI$6:BI$271,MATCH($B10,gDP!$B$6:$B$271)))</f>
        <v>52761617225.925301</v>
      </c>
      <c r="CH10" s="77">
        <f>IF(greenhouseGasEmissions!BJ10="","",greenhouseGasEmissions!BJ10-greenhouseGasEmissions!BJ10+INDEX(gDP!BJ$6:BJ$271,MATCH($B10,gDP!$B$6:$B$271)))</f>
        <v>73690154990.731201</v>
      </c>
      <c r="CI10" s="77">
        <f>IF(greenhouseGasEmissions!BK10="","",greenhouseGasEmissions!BK10-greenhouseGasEmissions!BK10+INDEX(gDP!BK$6:BK$271,MATCH($B10,gDP!$B$6:$B$271)))</f>
        <v>79450688259.366394</v>
      </c>
      <c r="CJ10" s="77">
        <f>IF(greenhouseGasEmissions!BL10="","",greenhouseGasEmissions!BL10-greenhouseGasEmissions!BL10+INDEX(gDP!BL$6:BL$271,MATCH($B10,gDP!$B$6:$B$271)))</f>
        <v>70897962732.027695</v>
      </c>
      <c r="CK10" s="77">
        <f>IF(greenhouseGasEmissions!BM10="","",greenhouseGasEmissions!BM10-greenhouseGasEmissions!BM10+INDEX(gDP!BM$6:BM$271,MATCH($B10,gDP!$B$6:$B$271)))</f>
        <v>48501561203.568604</v>
      </c>
      <c r="CL10" s="77" t="str">
        <f>IF(greenhouseGasEmissions!BN10="","",greenhouseGasEmissions!BN10-greenhouseGasEmissions!BN10+INDEX(gDP!BN$6:BN$271,MATCH($B10,gDP!$B$6:$B$271)))</f>
        <v/>
      </c>
      <c r="CM10" s="77" t="str">
        <f>IF(greenhouseGasEmissions!BO10="","",greenhouseGasEmissions!BO10-greenhouseGasEmissions!BO10+INDEX(gDP!BO$6:BO$271,MATCH($B10,gDP!$B$6:$B$271)))</f>
        <v/>
      </c>
    </row>
    <row r="11" spans="1:91" x14ac:dyDescent="0.35">
      <c r="A11" t="s">
        <v>228</v>
      </c>
      <c r="B11" t="s">
        <v>229</v>
      </c>
      <c r="C11" t="s">
        <v>807</v>
      </c>
      <c r="D11" t="s">
        <v>808</v>
      </c>
      <c r="AS11">
        <v>8.6227</v>
      </c>
      <c r="AT11">
        <v>8.8137000000000008</v>
      </c>
      <c r="AU11">
        <v>9.4423999999999992</v>
      </c>
      <c r="AV11">
        <v>9.6349</v>
      </c>
      <c r="AW11">
        <v>9.8460000000000001</v>
      </c>
      <c r="AX11">
        <v>9.4396000000000004</v>
      </c>
      <c r="AY11">
        <v>9.4848999999999997</v>
      </c>
      <c r="AZ11">
        <v>9.4412000000000003</v>
      </c>
      <c r="BA11">
        <v>9.2249999999999996</v>
      </c>
      <c r="BB11">
        <v>9.2026000000000003</v>
      </c>
      <c r="BC11">
        <v>9.6113</v>
      </c>
      <c r="BD11">
        <v>12.813000000000001</v>
      </c>
      <c r="BE11">
        <v>13.523099999999999</v>
      </c>
      <c r="BF11">
        <v>9.7843999999999998</v>
      </c>
      <c r="BG11">
        <v>10.1759</v>
      </c>
      <c r="BH11">
        <v>10.1152</v>
      </c>
      <c r="BI11">
        <v>9.7309000000000001</v>
      </c>
      <c r="BJ11">
        <v>10.5511</v>
      </c>
      <c r="BK11">
        <v>10.4992</v>
      </c>
      <c r="BL11">
        <v>10.0143</v>
      </c>
      <c r="BM11">
        <v>9.1327999999999996</v>
      </c>
      <c r="BQ11" s="77">
        <f>IF(greenhouseGasEmissions!AS11="","",greenhouseGasEmissions!AS11-greenhouseGasEmissions!AS11+INDEX(gDP!AS$6:AS$271,MATCH($B11,gDP!$B$6:$B$271)))</f>
        <v>3480355258.0412202</v>
      </c>
      <c r="BR11" s="77">
        <f>IF(greenhouseGasEmissions!AT11="","",greenhouseGasEmissions!AT11-greenhouseGasEmissions!AT11+INDEX(gDP!AT$6:AT$271,MATCH($B11,gDP!$B$6:$B$271)))</f>
        <v>3922100793.5402999</v>
      </c>
      <c r="BS11" s="77">
        <f>IF(greenhouseGasEmissions!AU11="","",greenhouseGasEmissions!AU11-greenhouseGasEmissions!AU11+INDEX(gDP!AU$6:AU$271,MATCH($B11,gDP!$B$6:$B$271)))</f>
        <v>4348068242.1951199</v>
      </c>
      <c r="BT11" s="77">
        <f>IF(greenhouseGasEmissions!AV11="","",greenhouseGasEmissions!AV11-greenhouseGasEmissions!AV11+INDEX(gDP!AV$6:AV$271,MATCH($B11,gDP!$B$6:$B$271)))</f>
        <v>5611496257.1423101</v>
      </c>
      <c r="BU11" s="77">
        <f>IF(greenhouseGasEmissions!AW11="","",greenhouseGasEmissions!AW11-greenhouseGasEmissions!AW11+INDEX(gDP!AW$6:AW$271,MATCH($B11,gDP!$B$6:$B$271)))</f>
        <v>7184685781.5187597</v>
      </c>
      <c r="BV11" s="77">
        <f>IF(greenhouseGasEmissions!AX11="","",greenhouseGasEmissions!AX11-greenhouseGasEmissions!AX11+INDEX(gDP!AX$6:AX$271,MATCH($B11,gDP!$B$6:$B$271)))</f>
        <v>8052077248.1463804</v>
      </c>
      <c r="BW11" s="77">
        <f>IF(greenhouseGasEmissions!AY11="","",greenhouseGasEmissions!AY11-greenhouseGasEmissions!AY11+INDEX(gDP!AY$6:AY$271,MATCH($B11,gDP!$B$6:$B$271)))</f>
        <v>8896075004.6351604</v>
      </c>
      <c r="BX11" s="77">
        <f>IF(greenhouseGasEmissions!AZ11="","",greenhouseGasEmissions!AZ11-greenhouseGasEmissions!AZ11+INDEX(gDP!AZ$6:AZ$271,MATCH($B11,gDP!$B$6:$B$271)))</f>
        <v>10677324852.8822</v>
      </c>
      <c r="BY11" s="77">
        <f>IF(greenhouseGasEmissions!BA11="","",greenhouseGasEmissions!BA11-greenhouseGasEmissions!BA11+INDEX(gDP!BA$6:BA$271,MATCH($B11,gDP!$B$6:$B$271)))</f>
        <v>12881352893.685499</v>
      </c>
      <c r="BZ11" s="77">
        <f>IF(greenhouseGasEmissions!BB11="","",greenhouseGasEmissions!BB11-greenhouseGasEmissions!BB11+INDEX(gDP!BB$6:BB$271,MATCH($B11,gDP!$B$6:$B$271)))</f>
        <v>12044205549.657101</v>
      </c>
      <c r="CA11" s="77">
        <f>IF(greenhouseGasEmissions!BC11="","",greenhouseGasEmissions!BC11-greenhouseGasEmissions!BC11+INDEX(gDP!BC$6:BC$271,MATCH($B11,gDP!$B$6:$B$271)))</f>
        <v>11926926615.8015</v>
      </c>
      <c r="CB11" s="77">
        <f>IF(greenhouseGasEmissions!BD11="","",greenhouseGasEmissions!BD11-greenhouseGasEmissions!BD11+INDEX(gDP!BD$6:BD$271,MATCH($B11,gDP!$B$6:$B$271)))</f>
        <v>12890760315.146</v>
      </c>
      <c r="CC11" s="77">
        <f>IF(greenhouseGasEmissions!BE11="","",greenhouseGasEmissions!BE11-greenhouseGasEmissions!BE11+INDEX(gDP!BE$6:BE$271,MATCH($B11,gDP!$B$6:$B$271)))</f>
        <v>12319834195.330999</v>
      </c>
      <c r="CD11" s="77">
        <f>IF(greenhouseGasEmissions!BF11="","",greenhouseGasEmissions!BF11-greenhouseGasEmissions!BF11+INDEX(gDP!BF$6:BF$271,MATCH($B11,gDP!$B$6:$B$271)))</f>
        <v>12776224496.9718</v>
      </c>
      <c r="CE11" s="77">
        <f>IF(greenhouseGasEmissions!BG11="","",greenhouseGasEmissions!BG11-greenhouseGasEmissions!BG11+INDEX(gDP!BG$6:BG$271,MATCH($B11,gDP!$B$6:$B$271)))</f>
        <v>13228147516.1168</v>
      </c>
      <c r="CF11" s="77">
        <f>IF(greenhouseGasEmissions!BH11="","",greenhouseGasEmissions!BH11-greenhouseGasEmissions!BH11+INDEX(gDP!BH$6:BH$271,MATCH($B11,gDP!$B$6:$B$271)))</f>
        <v>11386853113.0189</v>
      </c>
      <c r="CG11" s="77">
        <f>IF(greenhouseGasEmissions!BI11="","",greenhouseGasEmissions!BI11-greenhouseGasEmissions!BI11+INDEX(gDP!BI$6:BI$271,MATCH($B11,gDP!$B$6:$B$271)))</f>
        <v>11861199830.8396</v>
      </c>
      <c r="CH11" s="77">
        <f>IF(greenhouseGasEmissions!BJ11="","",greenhouseGasEmissions!BJ11-greenhouseGasEmissions!BJ11+INDEX(gDP!BJ$6:BJ$271,MATCH($B11,gDP!$B$6:$B$271)))</f>
        <v>13019726211.7369</v>
      </c>
      <c r="CI11" s="77">
        <f>IF(greenhouseGasEmissions!BK11="","",greenhouseGasEmissions!BK11-greenhouseGasEmissions!BK11+INDEX(gDP!BK$6:BK$271,MATCH($B11,gDP!$B$6:$B$271)))</f>
        <v>15156424015.197701</v>
      </c>
      <c r="CJ11" s="77">
        <f>IF(greenhouseGasEmissions!BL11="","",greenhouseGasEmissions!BL11-greenhouseGasEmissions!BL11+INDEX(gDP!BL$6:BL$271,MATCH($B11,gDP!$B$6:$B$271)))</f>
        <v>15401826127.253901</v>
      </c>
      <c r="CK11" s="77">
        <f>IF(greenhouseGasEmissions!BM11="","",greenhouseGasEmissions!BM11-greenhouseGasEmissions!BM11+INDEX(gDP!BM$6:BM$271,MATCH($B11,gDP!$B$6:$B$271)))</f>
        <v>15162734205.246201</v>
      </c>
      <c r="CL11" s="77" t="str">
        <f>IF(greenhouseGasEmissions!BN11="","",greenhouseGasEmissions!BN11-greenhouseGasEmissions!BN11+INDEX(gDP!BN$6:BN$271,MATCH($B11,gDP!$B$6:$B$271)))</f>
        <v/>
      </c>
      <c r="CM11" s="77" t="str">
        <f>IF(greenhouseGasEmissions!BO11="","",greenhouseGasEmissions!BO11-greenhouseGasEmissions!BO11+INDEX(gDP!BO$6:BO$271,MATCH($B11,gDP!$B$6:$B$271)))</f>
        <v/>
      </c>
    </row>
    <row r="12" spans="1:91" x14ac:dyDescent="0.35">
      <c r="A12" t="s">
        <v>230</v>
      </c>
      <c r="B12" t="s">
        <v>231</v>
      </c>
      <c r="C12" t="s">
        <v>807</v>
      </c>
      <c r="D12" t="s">
        <v>808</v>
      </c>
      <c r="BQ12" s="77" t="str">
        <f>IF(greenhouseGasEmissions!AS12="","",greenhouseGasEmissions!AS12-greenhouseGasEmissions!AS12+INDEX(gDP!AS$6:AS$271,MATCH($B12,gDP!$B$6:$B$271)))</f>
        <v/>
      </c>
      <c r="BR12" s="77" t="str">
        <f>IF(greenhouseGasEmissions!AT12="","",greenhouseGasEmissions!AT12-greenhouseGasEmissions!AT12+INDEX(gDP!AT$6:AT$271,MATCH($B12,gDP!$B$6:$B$271)))</f>
        <v/>
      </c>
      <c r="BS12" s="77" t="str">
        <f>IF(greenhouseGasEmissions!AU12="","",greenhouseGasEmissions!AU12-greenhouseGasEmissions!AU12+INDEX(gDP!AU$6:AU$271,MATCH($B12,gDP!$B$6:$B$271)))</f>
        <v/>
      </c>
      <c r="BT12" s="77" t="str">
        <f>IF(greenhouseGasEmissions!AV12="","",greenhouseGasEmissions!AV12-greenhouseGasEmissions!AV12+INDEX(gDP!AV$6:AV$271,MATCH($B12,gDP!$B$6:$B$271)))</f>
        <v/>
      </c>
      <c r="BU12" s="77" t="str">
        <f>IF(greenhouseGasEmissions!AW12="","",greenhouseGasEmissions!AW12-greenhouseGasEmissions!AW12+INDEX(gDP!AW$6:AW$271,MATCH($B12,gDP!$B$6:$B$271)))</f>
        <v/>
      </c>
      <c r="BV12" s="77" t="str">
        <f>IF(greenhouseGasEmissions!AX12="","",greenhouseGasEmissions!AX12-greenhouseGasEmissions!AX12+INDEX(gDP!AX$6:AX$271,MATCH($B12,gDP!$B$6:$B$271)))</f>
        <v/>
      </c>
      <c r="BW12" s="77" t="str">
        <f>IF(greenhouseGasEmissions!AY12="","",greenhouseGasEmissions!AY12-greenhouseGasEmissions!AY12+INDEX(gDP!AY$6:AY$271,MATCH($B12,gDP!$B$6:$B$271)))</f>
        <v/>
      </c>
      <c r="BX12" s="77" t="str">
        <f>IF(greenhouseGasEmissions!AZ12="","",greenhouseGasEmissions!AZ12-greenhouseGasEmissions!AZ12+INDEX(gDP!AZ$6:AZ$271,MATCH($B12,gDP!$B$6:$B$271)))</f>
        <v/>
      </c>
      <c r="BY12" s="77" t="str">
        <f>IF(greenhouseGasEmissions!BA12="","",greenhouseGasEmissions!BA12-greenhouseGasEmissions!BA12+INDEX(gDP!BA$6:BA$271,MATCH($B12,gDP!$B$6:$B$271)))</f>
        <v/>
      </c>
      <c r="BZ12" s="77" t="str">
        <f>IF(greenhouseGasEmissions!BB12="","",greenhouseGasEmissions!BB12-greenhouseGasEmissions!BB12+INDEX(gDP!BB$6:BB$271,MATCH($B12,gDP!$B$6:$B$271)))</f>
        <v/>
      </c>
      <c r="CA12" s="77" t="str">
        <f>IF(greenhouseGasEmissions!BC12="","",greenhouseGasEmissions!BC12-greenhouseGasEmissions!BC12+INDEX(gDP!BC$6:BC$271,MATCH($B12,gDP!$B$6:$B$271)))</f>
        <v/>
      </c>
      <c r="CB12" s="77" t="str">
        <f>IF(greenhouseGasEmissions!BD12="","",greenhouseGasEmissions!BD12-greenhouseGasEmissions!BD12+INDEX(gDP!BD$6:BD$271,MATCH($B12,gDP!$B$6:$B$271)))</f>
        <v/>
      </c>
      <c r="CC12" s="77" t="str">
        <f>IF(greenhouseGasEmissions!BE12="","",greenhouseGasEmissions!BE12-greenhouseGasEmissions!BE12+INDEX(gDP!BE$6:BE$271,MATCH($B12,gDP!$B$6:$B$271)))</f>
        <v/>
      </c>
      <c r="CD12" s="77" t="str">
        <f>IF(greenhouseGasEmissions!BF12="","",greenhouseGasEmissions!BF12-greenhouseGasEmissions!BF12+INDEX(gDP!BF$6:BF$271,MATCH($B12,gDP!$B$6:$B$271)))</f>
        <v/>
      </c>
      <c r="CE12" s="77" t="str">
        <f>IF(greenhouseGasEmissions!BG12="","",greenhouseGasEmissions!BG12-greenhouseGasEmissions!BG12+INDEX(gDP!BG$6:BG$271,MATCH($B12,gDP!$B$6:$B$271)))</f>
        <v/>
      </c>
      <c r="CF12" s="77" t="str">
        <f>IF(greenhouseGasEmissions!BH12="","",greenhouseGasEmissions!BH12-greenhouseGasEmissions!BH12+INDEX(gDP!BH$6:BH$271,MATCH($B12,gDP!$B$6:$B$271)))</f>
        <v/>
      </c>
      <c r="CG12" s="77" t="str">
        <f>IF(greenhouseGasEmissions!BI12="","",greenhouseGasEmissions!BI12-greenhouseGasEmissions!BI12+INDEX(gDP!BI$6:BI$271,MATCH($B12,gDP!$B$6:$B$271)))</f>
        <v/>
      </c>
      <c r="CH12" s="77" t="str">
        <f>IF(greenhouseGasEmissions!BJ12="","",greenhouseGasEmissions!BJ12-greenhouseGasEmissions!BJ12+INDEX(gDP!BJ$6:BJ$271,MATCH($B12,gDP!$B$6:$B$271)))</f>
        <v/>
      </c>
      <c r="CI12" s="77" t="str">
        <f>IF(greenhouseGasEmissions!BK12="","",greenhouseGasEmissions!BK12-greenhouseGasEmissions!BK12+INDEX(gDP!BK$6:BK$271,MATCH($B12,gDP!$B$6:$B$271)))</f>
        <v/>
      </c>
      <c r="CJ12" s="77" t="str">
        <f>IF(greenhouseGasEmissions!BL12="","",greenhouseGasEmissions!BL12-greenhouseGasEmissions!BL12+INDEX(gDP!BL$6:BL$271,MATCH($B12,gDP!$B$6:$B$271)))</f>
        <v/>
      </c>
      <c r="CK12" s="77" t="str">
        <f>IF(greenhouseGasEmissions!BM12="","",greenhouseGasEmissions!BM12-greenhouseGasEmissions!BM12+INDEX(gDP!BM$6:BM$271,MATCH($B12,gDP!$B$6:$B$271)))</f>
        <v/>
      </c>
      <c r="CL12" s="77" t="str">
        <f>IF(greenhouseGasEmissions!BN12="","",greenhouseGasEmissions!BN12-greenhouseGasEmissions!BN12+INDEX(gDP!BN$6:BN$271,MATCH($B12,gDP!$B$6:$B$271)))</f>
        <v/>
      </c>
      <c r="CM12" s="77" t="str">
        <f>IF(greenhouseGasEmissions!BO12="","",greenhouseGasEmissions!BO12-greenhouseGasEmissions!BO12+INDEX(gDP!BO$6:BO$271,MATCH($B12,gDP!$B$6:$B$271)))</f>
        <v/>
      </c>
    </row>
    <row r="13" spans="1:91" x14ac:dyDescent="0.35">
      <c r="A13" t="s">
        <v>232</v>
      </c>
      <c r="B13" t="s">
        <v>233</v>
      </c>
      <c r="C13" t="s">
        <v>807</v>
      </c>
      <c r="D13" t="s">
        <v>808</v>
      </c>
      <c r="AS13">
        <v>1145.6525999999999</v>
      </c>
      <c r="AT13">
        <v>1175.8423</v>
      </c>
      <c r="AU13">
        <v>1202.3594000000001</v>
      </c>
      <c r="AV13">
        <v>1271.2799</v>
      </c>
      <c r="AW13">
        <v>1328.5441000000001</v>
      </c>
      <c r="AX13">
        <v>1417.6786999999999</v>
      </c>
      <c r="AY13">
        <v>1478.0609999999999</v>
      </c>
      <c r="AZ13">
        <v>1515.2217000000001</v>
      </c>
      <c r="BA13">
        <v>1606.4755</v>
      </c>
      <c r="BB13">
        <v>1634.1461999999999</v>
      </c>
      <c r="BC13">
        <v>1712.8510000000001</v>
      </c>
      <c r="BD13">
        <v>1762.8235999999999</v>
      </c>
      <c r="BE13">
        <v>1830.2251000000001</v>
      </c>
      <c r="BF13">
        <v>1865.9652000000001</v>
      </c>
      <c r="BG13">
        <v>1939.0844999999999</v>
      </c>
      <c r="BH13">
        <v>1986.6084000000001</v>
      </c>
      <c r="BI13">
        <v>2006.135</v>
      </c>
      <c r="BJ13">
        <v>2006.4253000000001</v>
      </c>
      <c r="BK13">
        <v>1995.9085</v>
      </c>
      <c r="BL13">
        <v>2032.4757999999999</v>
      </c>
      <c r="BM13">
        <v>2000.8613</v>
      </c>
      <c r="BQ13" s="77">
        <f>IF(greenhouseGasEmissions!AS13="","",greenhouseGasEmissions!AS13-greenhouseGasEmissions!AS13+INDEX(gDP!AS$6:AS$271,MATCH($B13,gDP!$B$6:$B$271)))</f>
        <v>760659530858.82605</v>
      </c>
      <c r="BR13" s="77">
        <f>IF(greenhouseGasEmissions!AT13="","",greenhouseGasEmissions!AT13-greenhouseGasEmissions!AT13+INDEX(gDP!AT$6:AT$271,MATCH($B13,gDP!$B$6:$B$271)))</f>
        <v>741974816657.26099</v>
      </c>
      <c r="BS13" s="77">
        <f>IF(greenhouseGasEmissions!AU13="","",greenhouseGasEmissions!AU13-greenhouseGasEmissions!AU13+INDEX(gDP!AU$6:AU$271,MATCH($B13,gDP!$B$6:$B$271)))</f>
        <v>743726477660.18799</v>
      </c>
      <c r="BT13" s="77">
        <f>IF(greenhouseGasEmissions!AV13="","",greenhouseGasEmissions!AV13-greenhouseGasEmissions!AV13+INDEX(gDP!AV$6:AV$271,MATCH($B13,gDP!$B$6:$B$271)))</f>
        <v>826976496725.02698</v>
      </c>
      <c r="BU13" s="77">
        <f>IF(greenhouseGasEmissions!AW13="","",greenhouseGasEmissions!AW13-greenhouseGasEmissions!AW13+INDEX(gDP!AW$6:AW$271,MATCH($B13,gDP!$B$6:$B$271)))</f>
        <v>983700787595.34802</v>
      </c>
      <c r="BV13" s="77">
        <f>IF(greenhouseGasEmissions!AX13="","",greenhouseGasEmissions!AX13-greenhouseGasEmissions!AX13+INDEX(gDP!AX$6:AX$271,MATCH($B13,gDP!$B$6:$B$271)))</f>
        <v>1205595865007.25</v>
      </c>
      <c r="BW13" s="77">
        <f>IF(greenhouseGasEmissions!AY13="","",greenhouseGasEmissions!AY13-greenhouseGasEmissions!AY13+INDEX(gDP!AY$6:AY$271,MATCH($B13,gDP!$B$6:$B$271)))</f>
        <v>1434109187806.8899</v>
      </c>
      <c r="BX13" s="77">
        <f>IF(greenhouseGasEmissions!AZ13="","",greenhouseGasEmissions!AZ13-greenhouseGasEmissions!AZ13+INDEX(gDP!AZ$6:AZ$271,MATCH($B13,gDP!$B$6:$B$271)))</f>
        <v>1668426022116.8899</v>
      </c>
      <c r="BY13" s="77">
        <f>IF(greenhouseGasEmissions!BA13="","",greenhouseGasEmissions!BA13-greenhouseGasEmissions!BA13+INDEX(gDP!BA$6:BA$271,MATCH($B13,gDP!$B$6:$B$271)))</f>
        <v>2109171849559.77</v>
      </c>
      <c r="BZ13" s="77">
        <f>IF(greenhouseGasEmissions!BB13="","",greenhouseGasEmissions!BB13-greenhouseGasEmissions!BB13+INDEX(gDP!BB$6:BB$271,MATCH($B13,gDP!$B$6:$B$271)))</f>
        <v>1822783841737.6699</v>
      </c>
      <c r="CA13" s="77">
        <f>IF(greenhouseGasEmissions!BC13="","",greenhouseGasEmissions!BC13-greenhouseGasEmissions!BC13+INDEX(gDP!BC$6:BC$271,MATCH($B13,gDP!$B$6:$B$271)))</f>
        <v>2154252309110.1899</v>
      </c>
      <c r="CB13" s="77">
        <f>IF(greenhouseGasEmissions!BD13="","",greenhouseGasEmissions!BD13-greenhouseGasEmissions!BD13+INDEX(gDP!BD$6:BD$271,MATCH($B13,gDP!$B$6:$B$271)))</f>
        <v>2559855182439.7798</v>
      </c>
      <c r="CC13" s="77">
        <f>IF(greenhouseGasEmissions!BE13="","",greenhouseGasEmissions!BE13-greenhouseGasEmissions!BE13+INDEX(gDP!BE$6:BE$271,MATCH($B13,gDP!$B$6:$B$271)))</f>
        <v>2793775680472.1499</v>
      </c>
      <c r="CD13" s="77">
        <f>IF(greenhouseGasEmissions!BF13="","",greenhouseGasEmissions!BF13-greenhouseGasEmissions!BF13+INDEX(gDP!BF$6:BF$271,MATCH($B13,gDP!$B$6:$B$271)))</f>
        <v>2857872049304.9102</v>
      </c>
      <c r="CE13" s="77">
        <f>IF(greenhouseGasEmissions!BG13="","",greenhouseGasEmissions!BG13-greenhouseGasEmissions!BG13+INDEX(gDP!BG$6:BG$271,MATCH($B13,gDP!$B$6:$B$271)))</f>
        <v>2905075942181.6299</v>
      </c>
      <c r="CF13" s="77">
        <f>IF(greenhouseGasEmissions!BH13="","",greenhouseGasEmissions!BH13-greenhouseGasEmissions!BH13+INDEX(gDP!BH$6:BH$271,MATCH($B13,gDP!$B$6:$B$271)))</f>
        <v>2544136348540.1802</v>
      </c>
      <c r="CG13" s="77">
        <f>IF(greenhouseGasEmissions!BI13="","",greenhouseGasEmissions!BI13-greenhouseGasEmissions!BI13+INDEX(gDP!BI$6:BI$271,MATCH($B13,gDP!$B$6:$B$271)))</f>
        <v>2499965913229.8799</v>
      </c>
      <c r="CH13" s="77">
        <f>IF(greenhouseGasEmissions!BJ13="","",greenhouseGasEmissions!BJ13-greenhouseGasEmissions!BJ13+INDEX(gDP!BJ$6:BJ$271,MATCH($B13,gDP!$B$6:$B$271)))</f>
        <v>2571053716382.9399</v>
      </c>
      <c r="CI13" s="77">
        <f>IF(greenhouseGasEmissions!BK13="","",greenhouseGasEmissions!BK13-greenhouseGasEmissions!BK13+INDEX(gDP!BK$6:BK$271,MATCH($B13,gDP!$B$6:$B$271)))</f>
        <v>2865543585777.9502</v>
      </c>
      <c r="CJ13" s="77">
        <f>IF(greenhouseGasEmissions!BL13="","",greenhouseGasEmissions!BL13-greenhouseGasEmissions!BL13+INDEX(gDP!BL$6:BL$271,MATCH($B13,gDP!$B$6:$B$271)))</f>
        <v>2898668715645.5601</v>
      </c>
      <c r="CK13" s="77">
        <f>IF(greenhouseGasEmissions!BM13="","",greenhouseGasEmissions!BM13-greenhouseGasEmissions!BM13+INDEX(gDP!BM$6:BM$271,MATCH($B13,gDP!$B$6:$B$271)))</f>
        <v>2576553324185.6099</v>
      </c>
      <c r="CL13" s="77" t="str">
        <f>IF(greenhouseGasEmissions!BN13="","",greenhouseGasEmissions!BN13-greenhouseGasEmissions!BN13+INDEX(gDP!BN$6:BN$271,MATCH($B13,gDP!$B$6:$B$271)))</f>
        <v/>
      </c>
      <c r="CM13" s="77" t="str">
        <f>IF(greenhouseGasEmissions!BO13="","",greenhouseGasEmissions!BO13-greenhouseGasEmissions!BO13+INDEX(gDP!BO$6:BO$271,MATCH($B13,gDP!$B$6:$B$271)))</f>
        <v/>
      </c>
    </row>
    <row r="14" spans="1:91" x14ac:dyDescent="0.35">
      <c r="A14" t="s">
        <v>234</v>
      </c>
      <c r="B14" t="s">
        <v>235</v>
      </c>
      <c r="C14" t="s">
        <v>807</v>
      </c>
      <c r="D14" t="s">
        <v>808</v>
      </c>
      <c r="AS14">
        <v>118.0587</v>
      </c>
      <c r="AT14">
        <v>131.934</v>
      </c>
      <c r="AU14">
        <v>132.9853</v>
      </c>
      <c r="AV14">
        <v>140.68170000000001</v>
      </c>
      <c r="AW14">
        <v>147.19120000000001</v>
      </c>
      <c r="AX14">
        <v>156.39609999999999</v>
      </c>
      <c r="AY14">
        <v>164.02529999999999</v>
      </c>
      <c r="AZ14">
        <v>175.16130000000001</v>
      </c>
      <c r="BA14">
        <v>203.33279999999999</v>
      </c>
      <c r="BB14">
        <v>204.84549999999999</v>
      </c>
      <c r="BC14">
        <v>214.3484</v>
      </c>
      <c r="BD14">
        <v>222.78229999999999</v>
      </c>
      <c r="BE14">
        <v>234.1729</v>
      </c>
      <c r="BF14">
        <v>246.49019999999999</v>
      </c>
      <c r="BG14">
        <v>250.3614</v>
      </c>
      <c r="BH14">
        <v>264.29719999999998</v>
      </c>
      <c r="BI14">
        <v>272.71879999999999</v>
      </c>
      <c r="BJ14">
        <v>262.55340000000001</v>
      </c>
      <c r="BK14">
        <v>245.03309999999999</v>
      </c>
      <c r="BL14">
        <v>260.26170000000002</v>
      </c>
      <c r="BM14">
        <v>262.84789999999998</v>
      </c>
      <c r="BQ14" s="77">
        <f>IF(greenhouseGasEmissions!AS14="","",greenhouseGasEmissions!AS14-greenhouseGasEmissions!AS14+INDEX(gDP!AS$6:AS$271,MATCH($B14,gDP!$B$6:$B$271)))</f>
        <v>104337372362.151</v>
      </c>
      <c r="BR14" s="77">
        <f>IF(greenhouseGasEmissions!AT14="","",greenhouseGasEmissions!AT14-greenhouseGasEmissions!AT14+INDEX(gDP!AT$6:AT$271,MATCH($B14,gDP!$B$6:$B$271)))</f>
        <v>103311640571.81799</v>
      </c>
      <c r="BS14" s="77">
        <f>IF(greenhouseGasEmissions!AU14="","",greenhouseGasEmissions!AU14-greenhouseGasEmissions!AU14+INDEX(gDP!AU$6:AU$271,MATCH($B14,gDP!$B$6:$B$271)))</f>
        <v>109816201497.617</v>
      </c>
      <c r="BT14" s="77">
        <f>IF(greenhouseGasEmissions!AV14="","",greenhouseGasEmissions!AV14-greenhouseGasEmissions!AV14+INDEX(gDP!AV$6:AV$271,MATCH($B14,gDP!$B$6:$B$271)))</f>
        <v>124346358066.71201</v>
      </c>
      <c r="BU14" s="77">
        <f>IF(greenhouseGasEmissions!AW14="","",greenhouseGasEmissions!AW14-greenhouseGasEmissions!AW14+INDEX(gDP!AW$6:AW$271,MATCH($B14,gDP!$B$6:$B$271)))</f>
        <v>147824370319.94601</v>
      </c>
      <c r="BV14" s="77">
        <f>IF(greenhouseGasEmissions!AX14="","",greenhouseGasEmissions!AX14-greenhouseGasEmissions!AX14+INDEX(gDP!AX$6:AX$271,MATCH($B14,gDP!$B$6:$B$271)))</f>
        <v>180617467964.60199</v>
      </c>
      <c r="BW14" s="77">
        <f>IF(greenhouseGasEmissions!AY14="","",greenhouseGasEmissions!AY14-greenhouseGasEmissions!AY14+INDEX(gDP!AY$6:AY$271,MATCH($B14,gDP!$B$6:$B$271)))</f>
        <v>222116541865.21399</v>
      </c>
      <c r="BX14" s="77">
        <f>IF(greenhouseGasEmissions!AZ14="","",greenhouseGasEmissions!AZ14-greenhouseGasEmissions!AZ14+INDEX(gDP!AZ$6:AZ$271,MATCH($B14,gDP!$B$6:$B$271)))</f>
        <v>257916133424.09799</v>
      </c>
      <c r="BY14" s="77">
        <f>IF(greenhouseGasEmissions!BA14="","",greenhouseGasEmissions!BA14-greenhouseGasEmissions!BA14+INDEX(gDP!BA$6:BA$271,MATCH($B14,gDP!$B$6:$B$271)))</f>
        <v>315474615738.59802</v>
      </c>
      <c r="BZ14" s="77">
        <f>IF(greenhouseGasEmissions!BB14="","",greenhouseGasEmissions!BB14-greenhouseGasEmissions!BB14+INDEX(gDP!BB$6:BB$271,MATCH($B14,gDP!$B$6:$B$271)))</f>
        <v>253547358747.44699</v>
      </c>
      <c r="CA14" s="77">
        <f>IF(greenhouseGasEmissions!BC14="","",greenhouseGasEmissions!BC14-greenhouseGasEmissions!BC14+INDEX(gDP!BC$6:BC$271,MATCH($B14,gDP!$B$6:$B$271)))</f>
        <v>300189052688.90399</v>
      </c>
      <c r="CB14" s="77">
        <f>IF(greenhouseGasEmissions!BD14="","",greenhouseGasEmissions!BD14-greenhouseGasEmissions!BD14+INDEX(gDP!BD$6:BD$271,MATCH($B14,gDP!$B$6:$B$271)))</f>
        <v>360832739550.71503</v>
      </c>
      <c r="CC14" s="77">
        <f>IF(greenhouseGasEmissions!BE14="","",greenhouseGasEmissions!BE14-greenhouseGasEmissions!BE14+INDEX(gDP!BE$6:BE$271,MATCH($B14,gDP!$B$6:$B$271)))</f>
        <v>384610125391.42297</v>
      </c>
      <c r="CD14" s="77">
        <f>IF(greenhouseGasEmissions!BF14="","",greenhouseGasEmissions!BF14-greenhouseGasEmissions!BF14+INDEX(gDP!BF$6:BF$271,MATCH($B14,gDP!$B$6:$B$271)))</f>
        <v>400218529748.12799</v>
      </c>
      <c r="CE14" s="77">
        <f>IF(greenhouseGasEmissions!BG14="","",greenhouseGasEmissions!BG14-greenhouseGasEmissions!BG14+INDEX(gDP!BG$6:BG$271,MATCH($B14,gDP!$B$6:$B$271)))</f>
        <v>414105366752.89301</v>
      </c>
      <c r="CF14" s="77">
        <f>IF(greenhouseGasEmissions!BH14="","",greenhouseGasEmissions!BH14-greenhouseGasEmissions!BH14+INDEX(gDP!BH$6:BH$271,MATCH($B14,gDP!$B$6:$B$271)))</f>
        <v>370275469571.13702</v>
      </c>
      <c r="CG14" s="77">
        <f>IF(greenhouseGasEmissions!BI14="","",greenhouseGasEmissions!BI14-greenhouseGasEmissions!BI14+INDEX(gDP!BI$6:BI$271,MATCH($B14,gDP!$B$6:$B$271)))</f>
        <v>369255326235.534</v>
      </c>
      <c r="CH14" s="77">
        <f>IF(greenhouseGasEmissions!BJ14="","",greenhouseGasEmissions!BJ14-greenhouseGasEmissions!BJ14+INDEX(gDP!BJ$6:BJ$271,MATCH($B14,gDP!$B$6:$B$271)))</f>
        <v>390516804029.95203</v>
      </c>
      <c r="CI14" s="77">
        <f>IF(greenhouseGasEmissions!BK14="","",greenhouseGasEmissions!BK14-greenhouseGasEmissions!BK14+INDEX(gDP!BK$6:BK$271,MATCH($B14,gDP!$B$6:$B$271)))</f>
        <v>427049432157.93103</v>
      </c>
      <c r="CJ14" s="77">
        <f>IF(greenhouseGasEmissions!BL14="","",greenhouseGasEmissions!BL14-greenhouseGasEmissions!BL14+INDEX(gDP!BL$6:BL$271,MATCH($B14,gDP!$B$6:$B$271)))</f>
        <v>417989721742.68201</v>
      </c>
      <c r="CK14" s="77">
        <f>IF(greenhouseGasEmissions!BM14="","",greenhouseGasEmissions!BM14-greenhouseGasEmissions!BM14+INDEX(gDP!BM$6:BM$271,MATCH($B14,gDP!$B$6:$B$271)))</f>
        <v>349473015330.15698</v>
      </c>
      <c r="CL14" s="77" t="str">
        <f>IF(greenhouseGasEmissions!BN14="","",greenhouseGasEmissions!BN14-greenhouseGasEmissions!BN14+INDEX(gDP!BN$6:BN$271,MATCH($B14,gDP!$B$6:$B$271)))</f>
        <v/>
      </c>
      <c r="CM14" s="77" t="str">
        <f>IF(greenhouseGasEmissions!BO14="","",greenhouseGasEmissions!BO14-greenhouseGasEmissions!BO14+INDEX(gDP!BO$6:BO$271,MATCH($B14,gDP!$B$6:$B$271)))</f>
        <v/>
      </c>
    </row>
    <row r="15" spans="1:91" x14ac:dyDescent="0.35">
      <c r="A15" t="s">
        <v>236</v>
      </c>
      <c r="B15" t="s">
        <v>237</v>
      </c>
      <c r="C15" t="s">
        <v>807</v>
      </c>
      <c r="D15" t="s">
        <v>808</v>
      </c>
      <c r="AS15">
        <v>388.61669999999998</v>
      </c>
      <c r="AT15">
        <v>382.84559999999999</v>
      </c>
      <c r="AU15">
        <v>395.83550000000002</v>
      </c>
      <c r="AV15">
        <v>420.2235</v>
      </c>
      <c r="AW15">
        <v>446.63589999999999</v>
      </c>
      <c r="AX15">
        <v>439.03980000000001</v>
      </c>
      <c r="AY15">
        <v>468.7122</v>
      </c>
      <c r="AZ15">
        <v>479.92959999999999</v>
      </c>
      <c r="BA15">
        <v>457.22890000000001</v>
      </c>
      <c r="BB15">
        <v>411.22309999999999</v>
      </c>
      <c r="BC15">
        <v>415.69659999999999</v>
      </c>
      <c r="BD15">
        <v>410.84219999999999</v>
      </c>
      <c r="BE15">
        <v>452.01670000000001</v>
      </c>
      <c r="BF15">
        <v>457.5129</v>
      </c>
      <c r="BG15">
        <v>428.16950000000003</v>
      </c>
      <c r="BH15">
        <v>414.87860000000001</v>
      </c>
      <c r="BI15">
        <v>407.23869999999999</v>
      </c>
      <c r="BJ15">
        <v>420.15390000000002</v>
      </c>
      <c r="BK15">
        <v>417.54450000000003</v>
      </c>
      <c r="BL15">
        <v>413.00009999999997</v>
      </c>
      <c r="BM15">
        <v>398.27839999999998</v>
      </c>
      <c r="BQ15" s="77">
        <f>IF(greenhouseGasEmissions!AS15="","",greenhouseGasEmissions!AS15-greenhouseGasEmissions!AS15+INDEX(gDP!AS$6:AS$271,MATCH($B15,gDP!$B$6:$B$271)))</f>
        <v>284203750000</v>
      </c>
      <c r="BR15" s="77">
        <f>IF(greenhouseGasEmissions!AT15="","",greenhouseGasEmissions!AT15-greenhouseGasEmissions!AT15+INDEX(gDP!AT$6:AT$271,MATCH($B15,gDP!$B$6:$B$271)))</f>
        <v>268696750000</v>
      </c>
      <c r="BS15" s="77">
        <f>IF(greenhouseGasEmissions!AU15="","",greenhouseGasEmissions!AU15-greenhouseGasEmissions!AU15+INDEX(gDP!AU$6:AU$271,MATCH($B15,gDP!$B$6:$B$271)))</f>
        <v>97724004251.860199</v>
      </c>
      <c r="BT15" s="77">
        <f>IF(greenhouseGasEmissions!AV15="","",greenhouseGasEmissions!AV15-greenhouseGasEmissions!AV15+INDEX(gDP!AV$6:AV$271,MATCH($B15,gDP!$B$6:$B$271)))</f>
        <v>127586973492.177</v>
      </c>
      <c r="BU15" s="77">
        <f>IF(greenhouseGasEmissions!AW15="","",greenhouseGasEmissions!AW15-greenhouseGasEmissions!AW15+INDEX(gDP!AW$6:AW$271,MATCH($B15,gDP!$B$6:$B$271)))</f>
        <v>164657930452.78699</v>
      </c>
      <c r="BV15" s="77">
        <f>IF(greenhouseGasEmissions!AX15="","",greenhouseGasEmissions!AX15-greenhouseGasEmissions!AX15+INDEX(gDP!AX$6:AX$271,MATCH($B15,gDP!$B$6:$B$271)))</f>
        <v>198737095012.28201</v>
      </c>
      <c r="BW15" s="77">
        <f>IF(greenhouseGasEmissions!AY15="","",greenhouseGasEmissions!AY15-greenhouseGasEmissions!AY15+INDEX(gDP!AY$6:AY$271,MATCH($B15,gDP!$B$6:$B$271)))</f>
        <v>232557260817.30801</v>
      </c>
      <c r="BX15" s="77">
        <f>IF(greenhouseGasEmissions!AZ15="","",greenhouseGasEmissions!AZ15-greenhouseGasEmissions!AZ15+INDEX(gDP!AZ$6:AZ$271,MATCH($B15,gDP!$B$6:$B$271)))</f>
        <v>287530508430.56799</v>
      </c>
      <c r="BY15" s="77">
        <f>IF(greenhouseGasEmissions!BA15="","",greenhouseGasEmissions!BA15-greenhouseGasEmissions!BA15+INDEX(gDP!BA$6:BA$271,MATCH($B15,gDP!$B$6:$B$271)))</f>
        <v>361558037110.41901</v>
      </c>
      <c r="BZ15" s="77">
        <f>IF(greenhouseGasEmissions!BB15="","",greenhouseGasEmissions!BB15-greenhouseGasEmissions!BB15+INDEX(gDP!BB$6:BB$271,MATCH($B15,gDP!$B$6:$B$271)))</f>
        <v>332976484577.61902</v>
      </c>
      <c r="CA15" s="77">
        <f>IF(greenhouseGasEmissions!BC15="","",greenhouseGasEmissions!BC15-greenhouseGasEmissions!BC15+INDEX(gDP!BC$6:BC$271,MATCH($B15,gDP!$B$6:$B$271)))</f>
        <v>423627422092.48999</v>
      </c>
      <c r="CB15" s="77">
        <f>IF(greenhouseGasEmissions!BD15="","",greenhouseGasEmissions!BD15-greenhouseGasEmissions!BD15+INDEX(gDP!BD$6:BD$271,MATCH($B15,gDP!$B$6:$B$271)))</f>
        <v>530158122010.44202</v>
      </c>
      <c r="CC15" s="77">
        <f>IF(greenhouseGasEmissions!BE15="","",greenhouseGasEmissions!BE15-greenhouseGasEmissions!BE15+INDEX(gDP!BE$6:BE$271,MATCH($B15,gDP!$B$6:$B$271)))</f>
        <v>545982375701.12799</v>
      </c>
      <c r="CD15" s="77">
        <f>IF(greenhouseGasEmissions!BF15="","",greenhouseGasEmissions!BF15-greenhouseGasEmissions!BF15+INDEX(gDP!BF$6:BF$271,MATCH($B15,gDP!$B$6:$B$271)))</f>
        <v>552025140252.24597</v>
      </c>
      <c r="CE15" s="77">
        <f>IF(greenhouseGasEmissions!BG15="","",greenhouseGasEmissions!BG15-greenhouseGasEmissions!BG15+INDEX(gDP!BG$6:BG$271,MATCH($B15,gDP!$B$6:$B$271)))</f>
        <v>526319673731.638</v>
      </c>
      <c r="CF15" s="77">
        <f>IF(greenhouseGasEmissions!BH15="","",greenhouseGasEmissions!BH15-greenhouseGasEmissions!BH15+INDEX(gDP!BH$6:BH$271,MATCH($B15,gDP!$B$6:$B$271)))</f>
        <v>594749285413.21204</v>
      </c>
      <c r="CG15" s="77">
        <f>IF(greenhouseGasEmissions!BI15="","",greenhouseGasEmissions!BI15-greenhouseGasEmissions!BI15+INDEX(gDP!BI$6:BI$271,MATCH($B15,gDP!$B$6:$B$271)))</f>
        <v>557532320662.95496</v>
      </c>
      <c r="CH15" s="77">
        <f>IF(greenhouseGasEmissions!BJ15="","",greenhouseGasEmissions!BJ15-greenhouseGasEmissions!BJ15+INDEX(gDP!BJ$6:BJ$271,MATCH($B15,gDP!$B$6:$B$271)))</f>
        <v>643628393281.36401</v>
      </c>
      <c r="CI15" s="77">
        <f>IF(greenhouseGasEmissions!BK15="","",greenhouseGasEmissions!BK15-greenhouseGasEmissions!BK15+INDEX(gDP!BK$6:BK$271,MATCH($B15,gDP!$B$6:$B$271)))</f>
        <v>524819892360.17603</v>
      </c>
      <c r="CJ15" s="77">
        <f>IF(greenhouseGasEmissions!BL15="","",greenhouseGasEmissions!BL15-greenhouseGasEmissions!BL15+INDEX(gDP!BL$6:BL$271,MATCH($B15,gDP!$B$6:$B$271)))</f>
        <v>447754683615.22498</v>
      </c>
      <c r="CK15" s="77">
        <f>IF(greenhouseGasEmissions!BM15="","",greenhouseGasEmissions!BM15-greenhouseGasEmissions!BM15+INDEX(gDP!BM$6:BM$271,MATCH($B15,gDP!$B$6:$B$271)))</f>
        <v>385740508436.96503</v>
      </c>
      <c r="CL15" s="77" t="str">
        <f>IF(greenhouseGasEmissions!BN15="","",greenhouseGasEmissions!BN15-greenhouseGasEmissions!BN15+INDEX(gDP!BN$6:BN$271,MATCH($B15,gDP!$B$6:$B$271)))</f>
        <v/>
      </c>
      <c r="CM15" s="77" t="str">
        <f>IF(greenhouseGasEmissions!BO15="","",greenhouseGasEmissions!BO15-greenhouseGasEmissions!BO15+INDEX(gDP!BO$6:BO$271,MATCH($B15,gDP!$B$6:$B$271)))</f>
        <v/>
      </c>
    </row>
    <row r="16" spans="1:91" x14ac:dyDescent="0.35">
      <c r="A16" t="s">
        <v>238</v>
      </c>
      <c r="B16" t="s">
        <v>239</v>
      </c>
      <c r="C16" t="s">
        <v>807</v>
      </c>
      <c r="D16" t="s">
        <v>808</v>
      </c>
      <c r="AS16">
        <v>3.8018000000000001</v>
      </c>
      <c r="AT16">
        <v>3.9087999999999998</v>
      </c>
      <c r="AU16">
        <v>3.4419</v>
      </c>
      <c r="AV16">
        <v>3.8786999999999998</v>
      </c>
      <c r="AW16">
        <v>4.2823000000000002</v>
      </c>
      <c r="AX16">
        <v>4.9743000000000004</v>
      </c>
      <c r="AY16">
        <v>5.0435999999999996</v>
      </c>
      <c r="AZ16">
        <v>5.8651</v>
      </c>
      <c r="BA16">
        <v>6.4432999999999998</v>
      </c>
      <c r="BB16">
        <v>5.2601000000000004</v>
      </c>
      <c r="BC16">
        <v>5.1035000000000004</v>
      </c>
      <c r="BD16">
        <v>5.6882999999999999</v>
      </c>
      <c r="BE16">
        <v>6.5701999999999998</v>
      </c>
      <c r="BF16">
        <v>6.2808000000000002</v>
      </c>
      <c r="BG16">
        <v>6.7069999999999999</v>
      </c>
      <c r="BH16">
        <v>6.6327999999999996</v>
      </c>
      <c r="BI16">
        <v>6.0998999999999999</v>
      </c>
      <c r="BJ16">
        <v>6.3003</v>
      </c>
      <c r="BK16">
        <v>6.4611000000000001</v>
      </c>
      <c r="BL16">
        <v>6.9429999999999996</v>
      </c>
      <c r="BM16">
        <v>7.4775</v>
      </c>
      <c r="BQ16" s="77">
        <f>IF(greenhouseGasEmissions!AS16="","",greenhouseGasEmissions!AS16-greenhouseGasEmissions!AS16+INDEX(gDP!AS$6:AS$271,MATCH($B16,gDP!$B$6:$B$271)))</f>
        <v>1911563668.85006</v>
      </c>
      <c r="BR16" s="77">
        <f>IF(greenhouseGasEmissions!AT16="","",greenhouseGasEmissions!AT16-greenhouseGasEmissions!AT16+INDEX(gDP!AT$6:AT$271,MATCH($B16,gDP!$B$6:$B$271)))</f>
        <v>2118467913.3787301</v>
      </c>
      <c r="BS16" s="77">
        <f>IF(greenhouseGasEmissions!AU16="","",greenhouseGasEmissions!AU16-greenhouseGasEmissions!AU16+INDEX(gDP!AU$6:AU$271,MATCH($B16,gDP!$B$6:$B$271)))</f>
        <v>2376335048.3997598</v>
      </c>
      <c r="BT16" s="77">
        <f>IF(greenhouseGasEmissions!AV16="","",greenhouseGasEmissions!AV16-greenhouseGasEmissions!AV16+INDEX(gDP!AV$6:AV$271,MATCH($B16,gDP!$B$6:$B$271)))</f>
        <v>2807061008.6908398</v>
      </c>
      <c r="BU16" s="77">
        <f>IF(greenhouseGasEmissions!AW16="","",greenhouseGasEmissions!AW16-greenhouseGasEmissions!AW16+INDEX(gDP!AW$6:AW$271,MATCH($B16,gDP!$B$6:$B$271)))</f>
        <v>3576615240.4161601</v>
      </c>
      <c r="BV16" s="77">
        <f>IF(greenhouseGasEmissions!AX16="","",greenhouseGasEmissions!AX16-greenhouseGasEmissions!AX16+INDEX(gDP!AX$6:AX$271,MATCH($B16,gDP!$B$6:$B$271)))</f>
        <v>4900469511.1019096</v>
      </c>
      <c r="BW16" s="77">
        <f>IF(greenhouseGasEmissions!AY16="","",greenhouseGasEmissions!AY16-greenhouseGasEmissions!AY16+INDEX(gDP!AY$6:AY$271,MATCH($B16,gDP!$B$6:$B$271)))</f>
        <v>6384452066.5145998</v>
      </c>
      <c r="BX16" s="77">
        <f>IF(greenhouseGasEmissions!AZ16="","",greenhouseGasEmissions!AZ16-greenhouseGasEmissions!AZ16+INDEX(gDP!AZ$6:AZ$271,MATCH($B16,gDP!$B$6:$B$271)))</f>
        <v>9206301269.7916393</v>
      </c>
      <c r="BY16" s="77">
        <f>IF(greenhouseGasEmissions!BA16="","",greenhouseGasEmissions!BA16-greenhouseGasEmissions!BA16+INDEX(gDP!BA$6:BA$271,MATCH($B16,gDP!$B$6:$B$271)))</f>
        <v>11662040713.875299</v>
      </c>
      <c r="BZ16" s="77">
        <f>IF(greenhouseGasEmissions!BB16="","",greenhouseGasEmissions!BB16-greenhouseGasEmissions!BB16+INDEX(gDP!BB$6:BB$271,MATCH($B16,gDP!$B$6:$B$271)))</f>
        <v>8647937081.2562008</v>
      </c>
      <c r="CA16" s="77">
        <f>IF(greenhouseGasEmissions!BC16="","",greenhouseGasEmissions!BC16-greenhouseGasEmissions!BC16+INDEX(gDP!BC$6:BC$271,MATCH($B16,gDP!$B$6:$B$271)))</f>
        <v>9260285755.6242409</v>
      </c>
      <c r="CB16" s="77">
        <f>IF(greenhouseGasEmissions!BD16="","",greenhouseGasEmissions!BD16-greenhouseGasEmissions!BD16+INDEX(gDP!BD$6:BD$271,MATCH($B16,gDP!$B$6:$B$271)))</f>
        <v>10142111824.5835</v>
      </c>
      <c r="CC16" s="77">
        <f>IF(greenhouseGasEmissions!BE16="","",greenhouseGasEmissions!BE16-greenhouseGasEmissions!BE16+INDEX(gDP!BE$6:BE$271,MATCH($B16,gDP!$B$6:$B$271)))</f>
        <v>10619320682.947399</v>
      </c>
      <c r="CD16" s="77">
        <f>IF(greenhouseGasEmissions!BF16="","",greenhouseGasEmissions!BF16-greenhouseGasEmissions!BF16+INDEX(gDP!BF$6:BF$271,MATCH($B16,gDP!$B$6:$B$271)))</f>
        <v>11121464437.0415</v>
      </c>
      <c r="CE16" s="77">
        <f>IF(greenhouseGasEmissions!BG16="","",greenhouseGasEmissions!BG16-greenhouseGasEmissions!BG16+INDEX(gDP!BG$6:BG$271,MATCH($B16,gDP!$B$6:$B$271)))</f>
        <v>11609513246.795799</v>
      </c>
      <c r="CF16" s="77">
        <f>IF(greenhouseGasEmissions!BH16="","",greenhouseGasEmissions!BH16-greenhouseGasEmissions!BH16+INDEX(gDP!BH$6:BH$271,MATCH($B16,gDP!$B$6:$B$271)))</f>
        <v>10553337518.414</v>
      </c>
      <c r="CG16" s="77">
        <f>IF(greenhouseGasEmissions!BI16="","",greenhouseGasEmissions!BI16-greenhouseGasEmissions!BI16+INDEX(gDP!BI$6:BI$271,MATCH($B16,gDP!$B$6:$B$271)))</f>
        <v>10546136235.5219</v>
      </c>
      <c r="CH16" s="77">
        <f>IF(greenhouseGasEmissions!BJ16="","",greenhouseGasEmissions!BJ16-greenhouseGasEmissions!BJ16+INDEX(gDP!BJ$6:BJ$271,MATCH($B16,gDP!$B$6:$B$271)))</f>
        <v>11527458709.0158</v>
      </c>
      <c r="CI16" s="77">
        <f>IF(greenhouseGasEmissions!BK16="","",greenhouseGasEmissions!BK16-greenhouseGasEmissions!BK16+INDEX(gDP!BK$6:BK$271,MATCH($B16,gDP!$B$6:$B$271)))</f>
        <v>12457940694.7395</v>
      </c>
      <c r="CJ16" s="77">
        <f>IF(greenhouseGasEmissions!BL16="","",greenhouseGasEmissions!BL16-greenhouseGasEmissions!BL16+INDEX(gDP!BL$6:BL$271,MATCH($B16,gDP!$B$6:$B$271)))</f>
        <v>13619290539.211599</v>
      </c>
      <c r="CK16" s="77">
        <f>IF(greenhouseGasEmissions!BM16="","",greenhouseGasEmissions!BM16-greenhouseGasEmissions!BM16+INDEX(gDP!BM$6:BM$271,MATCH($B16,gDP!$B$6:$B$271)))</f>
        <v>12641698583.2152</v>
      </c>
      <c r="CL16" s="77" t="str">
        <f>IF(greenhouseGasEmissions!BN16="","",greenhouseGasEmissions!BN16-greenhouseGasEmissions!BN16+INDEX(gDP!BN$6:BN$271,MATCH($B16,gDP!$B$6:$B$271)))</f>
        <v/>
      </c>
      <c r="CM16" s="77" t="str">
        <f>IF(greenhouseGasEmissions!BO16="","",greenhouseGasEmissions!BO16-greenhouseGasEmissions!BO16+INDEX(gDP!BO$6:BO$271,MATCH($B16,gDP!$B$6:$B$271)))</f>
        <v/>
      </c>
    </row>
    <row r="17" spans="1:91" x14ac:dyDescent="0.35">
      <c r="A17" t="s">
        <v>240</v>
      </c>
      <c r="B17" t="s">
        <v>241</v>
      </c>
      <c r="C17" t="s">
        <v>807</v>
      </c>
      <c r="D17" t="s">
        <v>808</v>
      </c>
      <c r="BQ17" s="77" t="str">
        <f>IF(greenhouseGasEmissions!AS17="","",greenhouseGasEmissions!AS17-greenhouseGasEmissions!AS17+INDEX(gDP!AS$6:AS$271,MATCH($B17,gDP!$B$6:$B$271)))</f>
        <v/>
      </c>
      <c r="BR17" s="77" t="str">
        <f>IF(greenhouseGasEmissions!AT17="","",greenhouseGasEmissions!AT17-greenhouseGasEmissions!AT17+INDEX(gDP!AT$6:AT$271,MATCH($B17,gDP!$B$6:$B$271)))</f>
        <v/>
      </c>
      <c r="BS17" s="77" t="str">
        <f>IF(greenhouseGasEmissions!AU17="","",greenhouseGasEmissions!AU17-greenhouseGasEmissions!AU17+INDEX(gDP!AU$6:AU$271,MATCH($B17,gDP!$B$6:$B$271)))</f>
        <v/>
      </c>
      <c r="BT17" s="77" t="str">
        <f>IF(greenhouseGasEmissions!AV17="","",greenhouseGasEmissions!AV17-greenhouseGasEmissions!AV17+INDEX(gDP!AV$6:AV$271,MATCH($B17,gDP!$B$6:$B$271)))</f>
        <v/>
      </c>
      <c r="BU17" s="77" t="str">
        <f>IF(greenhouseGasEmissions!AW17="","",greenhouseGasEmissions!AW17-greenhouseGasEmissions!AW17+INDEX(gDP!AW$6:AW$271,MATCH($B17,gDP!$B$6:$B$271)))</f>
        <v/>
      </c>
      <c r="BV17" s="77" t="str">
        <f>IF(greenhouseGasEmissions!AX17="","",greenhouseGasEmissions!AX17-greenhouseGasEmissions!AX17+INDEX(gDP!AX$6:AX$271,MATCH($B17,gDP!$B$6:$B$271)))</f>
        <v/>
      </c>
      <c r="BW17" s="77" t="str">
        <f>IF(greenhouseGasEmissions!AY17="","",greenhouseGasEmissions!AY17-greenhouseGasEmissions!AY17+INDEX(gDP!AY$6:AY$271,MATCH($B17,gDP!$B$6:$B$271)))</f>
        <v/>
      </c>
      <c r="BX17" s="77" t="str">
        <f>IF(greenhouseGasEmissions!AZ17="","",greenhouseGasEmissions!AZ17-greenhouseGasEmissions!AZ17+INDEX(gDP!AZ$6:AZ$271,MATCH($B17,gDP!$B$6:$B$271)))</f>
        <v/>
      </c>
      <c r="BY17" s="77" t="str">
        <f>IF(greenhouseGasEmissions!BA17="","",greenhouseGasEmissions!BA17-greenhouseGasEmissions!BA17+INDEX(gDP!BA$6:BA$271,MATCH($B17,gDP!$B$6:$B$271)))</f>
        <v/>
      </c>
      <c r="BZ17" s="77" t="str">
        <f>IF(greenhouseGasEmissions!BB17="","",greenhouseGasEmissions!BB17-greenhouseGasEmissions!BB17+INDEX(gDP!BB$6:BB$271,MATCH($B17,gDP!$B$6:$B$271)))</f>
        <v/>
      </c>
      <c r="CA17" s="77" t="str">
        <f>IF(greenhouseGasEmissions!BC17="","",greenhouseGasEmissions!BC17-greenhouseGasEmissions!BC17+INDEX(gDP!BC$6:BC$271,MATCH($B17,gDP!$B$6:$B$271)))</f>
        <v/>
      </c>
      <c r="CB17" s="77" t="str">
        <f>IF(greenhouseGasEmissions!BD17="","",greenhouseGasEmissions!BD17-greenhouseGasEmissions!BD17+INDEX(gDP!BD$6:BD$271,MATCH($B17,gDP!$B$6:$B$271)))</f>
        <v/>
      </c>
      <c r="CC17" s="77" t="str">
        <f>IF(greenhouseGasEmissions!BE17="","",greenhouseGasEmissions!BE17-greenhouseGasEmissions!BE17+INDEX(gDP!BE$6:BE$271,MATCH($B17,gDP!$B$6:$B$271)))</f>
        <v/>
      </c>
      <c r="CD17" s="77" t="str">
        <f>IF(greenhouseGasEmissions!BF17="","",greenhouseGasEmissions!BF17-greenhouseGasEmissions!BF17+INDEX(gDP!BF$6:BF$271,MATCH($B17,gDP!$B$6:$B$271)))</f>
        <v/>
      </c>
      <c r="CE17" s="77" t="str">
        <f>IF(greenhouseGasEmissions!BG17="","",greenhouseGasEmissions!BG17-greenhouseGasEmissions!BG17+INDEX(gDP!BG$6:BG$271,MATCH($B17,gDP!$B$6:$B$271)))</f>
        <v/>
      </c>
      <c r="CF17" s="77" t="str">
        <f>IF(greenhouseGasEmissions!BH17="","",greenhouseGasEmissions!BH17-greenhouseGasEmissions!BH17+INDEX(gDP!BH$6:BH$271,MATCH($B17,gDP!$B$6:$B$271)))</f>
        <v/>
      </c>
      <c r="CG17" s="77" t="str">
        <f>IF(greenhouseGasEmissions!BI17="","",greenhouseGasEmissions!BI17-greenhouseGasEmissions!BI17+INDEX(gDP!BI$6:BI$271,MATCH($B17,gDP!$B$6:$B$271)))</f>
        <v/>
      </c>
      <c r="CH17" s="77" t="str">
        <f>IF(greenhouseGasEmissions!BJ17="","",greenhouseGasEmissions!BJ17-greenhouseGasEmissions!BJ17+INDEX(gDP!BJ$6:BJ$271,MATCH($B17,gDP!$B$6:$B$271)))</f>
        <v/>
      </c>
      <c r="CI17" s="77" t="str">
        <f>IF(greenhouseGasEmissions!BK17="","",greenhouseGasEmissions!BK17-greenhouseGasEmissions!BK17+INDEX(gDP!BK$6:BK$271,MATCH($B17,gDP!$B$6:$B$271)))</f>
        <v/>
      </c>
      <c r="CJ17" s="77" t="str">
        <f>IF(greenhouseGasEmissions!BL17="","",greenhouseGasEmissions!BL17-greenhouseGasEmissions!BL17+INDEX(gDP!BL$6:BL$271,MATCH($B17,gDP!$B$6:$B$271)))</f>
        <v/>
      </c>
      <c r="CK17" s="77" t="str">
        <f>IF(greenhouseGasEmissions!BM17="","",greenhouseGasEmissions!BM17-greenhouseGasEmissions!BM17+INDEX(gDP!BM$6:BM$271,MATCH($B17,gDP!$B$6:$B$271)))</f>
        <v/>
      </c>
      <c r="CL17" s="77" t="str">
        <f>IF(greenhouseGasEmissions!BN17="","",greenhouseGasEmissions!BN17-greenhouseGasEmissions!BN17+INDEX(gDP!BN$6:BN$271,MATCH($B17,gDP!$B$6:$B$271)))</f>
        <v/>
      </c>
      <c r="CM17" s="77" t="str">
        <f>IF(greenhouseGasEmissions!BO17="","",greenhouseGasEmissions!BO17-greenhouseGasEmissions!BO17+INDEX(gDP!BO$6:BO$271,MATCH($B17,gDP!$B$6:$B$271)))</f>
        <v/>
      </c>
    </row>
    <row r="18" spans="1:91" x14ac:dyDescent="0.35">
      <c r="A18" t="s">
        <v>242</v>
      </c>
      <c r="B18" t="s">
        <v>243</v>
      </c>
      <c r="C18" t="s">
        <v>807</v>
      </c>
      <c r="D18" t="s">
        <v>808</v>
      </c>
      <c r="AS18">
        <v>0.18640000000000001</v>
      </c>
      <c r="AT18">
        <v>0.18659999999999999</v>
      </c>
      <c r="AU18">
        <v>0.20080000000000001</v>
      </c>
      <c r="AV18">
        <v>0.2155</v>
      </c>
      <c r="AW18">
        <v>0.2208</v>
      </c>
      <c r="AX18">
        <v>0.22559999999999999</v>
      </c>
      <c r="AY18">
        <v>0.24360000000000001</v>
      </c>
      <c r="AZ18">
        <v>0.26440000000000002</v>
      </c>
      <c r="BA18">
        <v>0.28139999999999998</v>
      </c>
      <c r="BB18">
        <v>0.31159999999999999</v>
      </c>
      <c r="BC18">
        <v>0.30230000000000001</v>
      </c>
      <c r="BD18">
        <v>0.2409</v>
      </c>
      <c r="BE18">
        <v>0.2626</v>
      </c>
      <c r="BF18">
        <v>0.30809999999999998</v>
      </c>
      <c r="BG18">
        <v>0.31780000000000003</v>
      </c>
      <c r="BH18">
        <v>0.31680000000000003</v>
      </c>
      <c r="BI18">
        <v>0.33760000000000001</v>
      </c>
      <c r="BJ18">
        <v>0.29609999999999997</v>
      </c>
      <c r="BK18">
        <v>0.3357</v>
      </c>
      <c r="BL18">
        <v>0.36909999999999998</v>
      </c>
      <c r="BM18">
        <v>0.31909999999999999</v>
      </c>
      <c r="BQ18" s="77">
        <f>IF(greenhouseGasEmissions!AS18="","",greenhouseGasEmissions!AS18-greenhouseGasEmissions!AS18+INDEX(gDP!AS$6:AS$271,MATCH($B18,gDP!$B$6:$B$271)))</f>
        <v>900551851.85185206</v>
      </c>
      <c r="BR18" s="77">
        <f>IF(greenhouseGasEmissions!AT18="","",greenhouseGasEmissions!AT18-greenhouseGasEmissions!AT18+INDEX(gDP!AT$6:AT$271,MATCH($B18,gDP!$B$6:$B$271)))</f>
        <v>877514814.81481504</v>
      </c>
      <c r="BS18" s="77">
        <f>IF(greenhouseGasEmissions!AU18="","",greenhouseGasEmissions!AU18-greenhouseGasEmissions!AU18+INDEX(gDP!AU$6:AU$271,MATCH($B18,gDP!$B$6:$B$271)))</f>
        <v>897988888.88888896</v>
      </c>
      <c r="BT18" s="77">
        <f>IF(greenhouseGasEmissions!AV18="","",greenhouseGasEmissions!AV18-greenhouseGasEmissions!AV18+INDEX(gDP!AV$6:AV$271,MATCH($B18,gDP!$B$6:$B$271)))</f>
        <v>947955555.55555499</v>
      </c>
      <c r="BU18" s="77">
        <f>IF(greenhouseGasEmissions!AW18="","",greenhouseGasEmissions!AW18-greenhouseGasEmissions!AW18+INDEX(gDP!AW$6:AW$271,MATCH($B18,gDP!$B$6:$B$271)))</f>
        <v>1026181481.48148</v>
      </c>
      <c r="BV18" s="77">
        <f>IF(greenhouseGasEmissions!AX18="","",greenhouseGasEmissions!AX18-greenhouseGasEmissions!AX18+INDEX(gDP!AX$6:AX$271,MATCH($B18,gDP!$B$6:$B$271)))</f>
        <v>1143714814.81481</v>
      </c>
      <c r="BW18" s="77">
        <f>IF(greenhouseGasEmissions!AY18="","",greenhouseGasEmissions!AY18-greenhouseGasEmissions!AY18+INDEX(gDP!AY$6:AY$271,MATCH($B18,gDP!$B$6:$B$271)))</f>
        <v>1303548148.14815</v>
      </c>
      <c r="BX18" s="77">
        <f>IF(greenhouseGasEmissions!AZ18="","",greenhouseGasEmissions!AZ18-greenhouseGasEmissions!AZ18+INDEX(gDP!AZ$6:AZ$271,MATCH($B18,gDP!$B$6:$B$271)))</f>
        <v>1487300000</v>
      </c>
      <c r="BY18" s="77">
        <f>IF(greenhouseGasEmissions!BA18="","",greenhouseGasEmissions!BA18-greenhouseGasEmissions!BA18+INDEX(gDP!BA$6:BA$271,MATCH($B18,gDP!$B$6:$B$271)))</f>
        <v>1557540740.7407401</v>
      </c>
      <c r="BZ18" s="77">
        <f>IF(greenhouseGasEmissions!BB18="","",greenhouseGasEmissions!BB18-greenhouseGasEmissions!BB18+INDEX(gDP!BB$6:BB$271,MATCH($B18,gDP!$B$6:$B$271)))</f>
        <v>1386444444.4444399</v>
      </c>
      <c r="CA18" s="77">
        <f>IF(greenhouseGasEmissions!BC18="","",greenhouseGasEmissions!BC18-greenhouseGasEmissions!BC18+INDEX(gDP!BC$6:BC$271,MATCH($B18,gDP!$B$6:$B$271)))</f>
        <v>1298255555.5555601</v>
      </c>
      <c r="CB18" s="77">
        <f>IF(greenhouseGasEmissions!BD18="","",greenhouseGasEmissions!BD18-greenhouseGasEmissions!BD18+INDEX(gDP!BD$6:BD$271,MATCH($B18,gDP!$B$6:$B$271)))</f>
        <v>1281337037.03704</v>
      </c>
      <c r="CC18" s="77">
        <f>IF(greenhouseGasEmissions!BE18="","",greenhouseGasEmissions!BE18-greenhouseGasEmissions!BE18+INDEX(gDP!BE$6:BE$271,MATCH($B18,gDP!$B$6:$B$271)))</f>
        <v>1327107407.4074099</v>
      </c>
      <c r="CD18" s="77">
        <f>IF(greenhouseGasEmissions!BF18="","",greenhouseGasEmissions!BF18-greenhouseGasEmissions!BF18+INDEX(gDP!BF$6:BF$271,MATCH($B18,gDP!$B$6:$B$271)))</f>
        <v>1325425925.92593</v>
      </c>
      <c r="CE18" s="77">
        <f>IF(greenhouseGasEmissions!BG18="","",greenhouseGasEmissions!BG18-greenhouseGasEmissions!BG18+INDEX(gDP!BG$6:BG$271,MATCH($B18,gDP!$B$6:$B$271)))</f>
        <v>1378829629.6296301</v>
      </c>
      <c r="CF18" s="77">
        <f>IF(greenhouseGasEmissions!BH18="","",greenhouseGasEmissions!BH18-greenhouseGasEmissions!BH18+INDEX(gDP!BH$6:BH$271,MATCH($B18,gDP!$B$6:$B$271)))</f>
        <v>1437755555.5555601</v>
      </c>
      <c r="CG18" s="77">
        <f>IF(greenhouseGasEmissions!BI18="","",greenhouseGasEmissions!BI18-greenhouseGasEmissions!BI18+INDEX(gDP!BI$6:BI$271,MATCH($B18,gDP!$B$6:$B$271)))</f>
        <v>1489692592.5925901</v>
      </c>
      <c r="CH18" s="77">
        <f>IF(greenhouseGasEmissions!BJ18="","",greenhouseGasEmissions!BJ18-greenhouseGasEmissions!BJ18+INDEX(gDP!BJ$6:BJ$271,MATCH($B18,gDP!$B$6:$B$271)))</f>
        <v>1531151851.85185</v>
      </c>
      <c r="CI18" s="77">
        <f>IF(greenhouseGasEmissions!BK18="","",greenhouseGasEmissions!BK18-greenhouseGasEmissions!BK18+INDEX(gDP!BK$6:BK$271,MATCH($B18,gDP!$B$6:$B$271)))</f>
        <v>1661529629.6296301</v>
      </c>
      <c r="CJ18" s="77">
        <f>IF(greenhouseGasEmissions!BL18="","",greenhouseGasEmissions!BL18-greenhouseGasEmissions!BL18+INDEX(gDP!BL$6:BL$271,MATCH($B18,gDP!$B$6:$B$271)))</f>
        <v>1725351851.85185</v>
      </c>
      <c r="CK18" s="77">
        <f>IF(greenhouseGasEmissions!BM18="","",greenhouseGasEmissions!BM18-greenhouseGasEmissions!BM18+INDEX(gDP!BM$6:BM$271,MATCH($B18,gDP!$B$6:$B$271)))</f>
        <v>1410796296.2962999</v>
      </c>
      <c r="CL18" s="77" t="str">
        <f>IF(greenhouseGasEmissions!BN18="","",greenhouseGasEmissions!BN18-greenhouseGasEmissions!BN18+INDEX(gDP!BN$6:BN$271,MATCH($B18,gDP!$B$6:$B$271)))</f>
        <v/>
      </c>
      <c r="CM18" s="77" t="str">
        <f>IF(greenhouseGasEmissions!BO18="","",greenhouseGasEmissions!BO18-greenhouseGasEmissions!BO18+INDEX(gDP!BO$6:BO$271,MATCH($B18,gDP!$B$6:$B$271)))</f>
        <v/>
      </c>
    </row>
    <row r="19" spans="1:91" x14ac:dyDescent="0.35">
      <c r="A19" t="s">
        <v>244</v>
      </c>
      <c r="B19" t="s">
        <v>245</v>
      </c>
      <c r="C19" t="s">
        <v>807</v>
      </c>
      <c r="D19" t="s">
        <v>808</v>
      </c>
      <c r="AS19">
        <v>581.4221</v>
      </c>
      <c r="AT19">
        <v>602.43759999999997</v>
      </c>
      <c r="AU19">
        <v>606.20920000000001</v>
      </c>
      <c r="AV19">
        <v>607.74980000000005</v>
      </c>
      <c r="AW19">
        <v>608.18380000000002</v>
      </c>
      <c r="AX19">
        <v>636.87929999999994</v>
      </c>
      <c r="AY19">
        <v>645.68629999999996</v>
      </c>
      <c r="AZ19">
        <v>661.19470000000001</v>
      </c>
      <c r="BA19">
        <v>645.67759999999998</v>
      </c>
      <c r="BB19">
        <v>652.33209999999997</v>
      </c>
      <c r="BC19">
        <v>642.64610000000005</v>
      </c>
      <c r="BD19">
        <v>623.40290000000005</v>
      </c>
      <c r="BE19">
        <v>609.13559999999995</v>
      </c>
      <c r="BF19">
        <v>590.60990000000004</v>
      </c>
      <c r="BG19">
        <v>581.65200000000004</v>
      </c>
      <c r="BH19">
        <v>571.44860000000006</v>
      </c>
      <c r="BI19">
        <v>539.59529999999995</v>
      </c>
      <c r="BJ19">
        <v>537.73030000000006</v>
      </c>
      <c r="BK19">
        <v>543.04639999999995</v>
      </c>
      <c r="BL19">
        <v>536.601</v>
      </c>
      <c r="BM19">
        <v>515.45230000000004</v>
      </c>
      <c r="BQ19" s="77">
        <f>IF(greenhouseGasEmissions!AS19="","",greenhouseGasEmissions!AS19-greenhouseGasEmissions!AS19+INDEX(gDP!AS$6:AS$271,MATCH($B19,gDP!$B$6:$B$271)))</f>
        <v>416167815092.90802</v>
      </c>
      <c r="BR19" s="77">
        <f>IF(greenhouseGasEmissions!AT19="","",greenhouseGasEmissions!AT19-greenhouseGasEmissions!AT19+INDEX(gDP!AT$6:AT$271,MATCH($B19,gDP!$B$6:$B$271)))</f>
        <v>379629301675.10797</v>
      </c>
      <c r="BS19" s="77">
        <f>IF(greenhouseGasEmissions!AU19="","",greenhouseGasEmissions!AU19-greenhouseGasEmissions!AU19+INDEX(gDP!AU$6:AU$271,MATCH($B19,gDP!$B$6:$B$271)))</f>
        <v>395788696012.05902</v>
      </c>
      <c r="BT19" s="77">
        <f>IF(greenhouseGasEmissions!AV19="","",greenhouseGasEmissions!AV19-greenhouseGasEmissions!AV19+INDEX(gDP!AV$6:AV$271,MATCH($B19,gDP!$B$6:$B$271)))</f>
        <v>467739079790.33197</v>
      </c>
      <c r="BU19" s="77">
        <f>IF(greenhouseGasEmissions!AW19="","",greenhouseGasEmissions!AW19-greenhouseGasEmissions!AW19+INDEX(gDP!AW$6:AW$271,MATCH($B19,gDP!$B$6:$B$271)))</f>
        <v>614659980082.51501</v>
      </c>
      <c r="BV19" s="77">
        <f>IF(greenhouseGasEmissions!AX19="","",greenhouseGasEmissions!AX19-greenhouseGasEmissions!AX19+INDEX(gDP!AX$6:AX$271,MATCH($B19,gDP!$B$6:$B$271)))</f>
        <v>695692898676.56006</v>
      </c>
      <c r="BW19" s="77">
        <f>IF(greenhouseGasEmissions!AY19="","",greenhouseGasEmissions!AY19-greenhouseGasEmissions!AY19+INDEX(gDP!AY$6:AY$271,MATCH($B19,gDP!$B$6:$B$271)))</f>
        <v>748417562769.63599</v>
      </c>
      <c r="BX19" s="77">
        <f>IF(greenhouseGasEmissions!AZ19="","",greenhouseGasEmissions!AZ19-greenhouseGasEmissions!AZ19+INDEX(gDP!AZ$6:AZ$271,MATCH($B19,gDP!$B$6:$B$271)))</f>
        <v>855007458585.224</v>
      </c>
      <c r="BY19" s="77">
        <f>IF(greenhouseGasEmissions!BA19="","",greenhouseGasEmissions!BA19-greenhouseGasEmissions!BA19+INDEX(gDP!BA$6:BA$271,MATCH($B19,gDP!$B$6:$B$271)))</f>
        <v>1056112427190.38</v>
      </c>
      <c r="BZ19" s="77">
        <f>IF(greenhouseGasEmissions!BB19="","",greenhouseGasEmissions!BB19-greenhouseGasEmissions!BB19+INDEX(gDP!BB$6:BB$271,MATCH($B19,gDP!$B$6:$B$271)))</f>
        <v>928762122698.05005</v>
      </c>
      <c r="CA19" s="77">
        <f>IF(greenhouseGasEmissions!BC19="","",greenhouseGasEmissions!BC19-greenhouseGasEmissions!BC19+INDEX(gDP!BC$6:BC$271,MATCH($B19,gDP!$B$6:$B$271)))</f>
        <v>1148890200292.4199</v>
      </c>
      <c r="CB19" s="77">
        <f>IF(greenhouseGasEmissions!BD19="","",greenhouseGasEmissions!BD19-greenhouseGasEmissions!BD19+INDEX(gDP!BD$6:BD$271,MATCH($B19,gDP!$B$6:$B$271)))</f>
        <v>1398701323029.6299</v>
      </c>
      <c r="CC19" s="77">
        <f>IF(greenhouseGasEmissions!BE19="","",greenhouseGasEmissions!BE19-greenhouseGasEmissions!BE19+INDEX(gDP!BE$6:BE$271,MATCH($B19,gDP!$B$6:$B$271)))</f>
        <v>1547649835732.8899</v>
      </c>
      <c r="CD19" s="77">
        <f>IF(greenhouseGasEmissions!BF19="","",greenhouseGasEmissions!BF19-greenhouseGasEmissions!BF19+INDEX(gDP!BF$6:BF$271,MATCH($B19,gDP!$B$6:$B$271)))</f>
        <v>1577301840200.01</v>
      </c>
      <c r="CE19" s="77">
        <f>IF(greenhouseGasEmissions!BG19="","",greenhouseGasEmissions!BG19-greenhouseGasEmissions!BG19+INDEX(gDP!BG$6:BG$271,MATCH($B19,gDP!$B$6:$B$271)))</f>
        <v>1468597690006.22</v>
      </c>
      <c r="CF19" s="77">
        <f>IF(greenhouseGasEmissions!BH19="","",greenhouseGasEmissions!BH19-greenhouseGasEmissions!BH19+INDEX(gDP!BH$6:BH$271,MATCH($B19,gDP!$B$6:$B$271)))</f>
        <v>1351768945139.1101</v>
      </c>
      <c r="CG19" s="77">
        <f>IF(greenhouseGasEmissions!BI19="","",greenhouseGasEmissions!BI19-greenhouseGasEmissions!BI19+INDEX(gDP!BI$6:BI$271,MATCH($B19,gDP!$B$6:$B$271)))</f>
        <v>1207580901578.72</v>
      </c>
      <c r="CH19" s="77">
        <f>IF(greenhouseGasEmissions!BJ19="","",greenhouseGasEmissions!BJ19-greenhouseGasEmissions!BJ19+INDEX(gDP!BJ$6:BJ$271,MATCH($B19,gDP!$B$6:$B$271)))</f>
        <v>1326882104817</v>
      </c>
      <c r="CI19" s="77">
        <f>IF(greenhouseGasEmissions!BK19="","",greenhouseGasEmissions!BK19-greenhouseGasEmissions!BK19+INDEX(gDP!BK$6:BK$271,MATCH($B19,gDP!$B$6:$B$271)))</f>
        <v>1429733668185.9099</v>
      </c>
      <c r="CJ19" s="77">
        <f>IF(greenhouseGasEmissions!BL19="","",greenhouseGasEmissions!BL19-greenhouseGasEmissions!BL19+INDEX(gDP!BL$6:BL$271,MATCH($B19,gDP!$B$6:$B$271)))</f>
        <v>1394671325960.5701</v>
      </c>
      <c r="CK19" s="77">
        <f>IF(greenhouseGasEmissions!BM19="","",greenhouseGasEmissions!BM19-greenhouseGasEmissions!BM19+INDEX(gDP!BM$6:BM$271,MATCH($B19,gDP!$B$6:$B$271)))</f>
        <v>1330381544909.3</v>
      </c>
      <c r="CL19" s="77" t="str">
        <f>IF(greenhouseGasEmissions!BN19="","",greenhouseGasEmissions!BN19-greenhouseGasEmissions!BN19+INDEX(gDP!BN$6:BN$271,MATCH($B19,gDP!$B$6:$B$271)))</f>
        <v/>
      </c>
      <c r="CM19" s="77" t="str">
        <f>IF(greenhouseGasEmissions!BO19="","",greenhouseGasEmissions!BO19-greenhouseGasEmissions!BO19+INDEX(gDP!BO$6:BO$271,MATCH($B19,gDP!$B$6:$B$271)))</f>
        <v/>
      </c>
    </row>
    <row r="20" spans="1:91" x14ac:dyDescent="0.35">
      <c r="A20" t="s">
        <v>246</v>
      </c>
      <c r="B20" t="s">
        <v>247</v>
      </c>
      <c r="C20" t="s">
        <v>807</v>
      </c>
      <c r="D20" t="s">
        <v>808</v>
      </c>
      <c r="AS20">
        <v>67.965400000000002</v>
      </c>
      <c r="AT20">
        <v>70.010900000000007</v>
      </c>
      <c r="AU20">
        <v>76.562899999999999</v>
      </c>
      <c r="AV20">
        <v>91.735600000000005</v>
      </c>
      <c r="AW20">
        <v>87.135000000000005</v>
      </c>
      <c r="AX20">
        <v>85.8797</v>
      </c>
      <c r="AY20">
        <v>89.101799999999997</v>
      </c>
      <c r="AZ20">
        <v>85.754499999999993</v>
      </c>
      <c r="BA20">
        <v>86.444999999999993</v>
      </c>
      <c r="BB20">
        <v>80.938900000000004</v>
      </c>
      <c r="BC20">
        <v>85.79</v>
      </c>
      <c r="BD20">
        <v>83.606700000000004</v>
      </c>
      <c r="BE20">
        <v>80.991100000000003</v>
      </c>
      <c r="BF20">
        <v>82.635000000000005</v>
      </c>
      <c r="BG20">
        <v>79.109099999999998</v>
      </c>
      <c r="BH20">
        <v>80.265500000000003</v>
      </c>
      <c r="BI20">
        <v>81.114999999999995</v>
      </c>
      <c r="BJ20">
        <v>82.824299999999994</v>
      </c>
      <c r="BK20">
        <v>79.447999999999993</v>
      </c>
      <c r="BL20">
        <v>81.5047</v>
      </c>
      <c r="BM20">
        <v>76.788899999999998</v>
      </c>
      <c r="BQ20" s="77">
        <f>IF(greenhouseGasEmissions!AS20="","",greenhouseGasEmissions!AS20-greenhouseGasEmissions!AS20+INDEX(gDP!AS$6:AS$271,MATCH($B20,gDP!$B$6:$B$271)))</f>
        <v>197289625479.90601</v>
      </c>
      <c r="BR20" s="77">
        <f>IF(greenhouseGasEmissions!AT20="","",greenhouseGasEmissions!AT20-greenhouseGasEmissions!AT20+INDEX(gDP!AT$6:AT$271,MATCH($B20,gDP!$B$6:$B$271)))</f>
        <v>197508773215.323</v>
      </c>
      <c r="BS20" s="77">
        <f>IF(greenhouseGasEmissions!AU20="","",greenhouseGasEmissions!AU20-greenhouseGasEmissions!AU20+INDEX(gDP!AU$6:AU$271,MATCH($B20,gDP!$B$6:$B$271)))</f>
        <v>214394866675.23999</v>
      </c>
      <c r="BT20" s="77">
        <f>IF(greenhouseGasEmissions!AV20="","",greenhouseGasEmissions!AV20-greenhouseGasEmissions!AV20+INDEX(gDP!AV$6:AV$271,MATCH($B20,gDP!$B$6:$B$271)))</f>
        <v>262273631180.05399</v>
      </c>
      <c r="BU20" s="77">
        <f>IF(greenhouseGasEmissions!AW20="","",greenhouseGasEmissions!AW20-greenhouseGasEmissions!AW20+INDEX(gDP!AW$6:AW$271,MATCH($B20,gDP!$B$6:$B$271)))</f>
        <v>301457562038.54102</v>
      </c>
      <c r="BV20" s="77">
        <f>IF(greenhouseGasEmissions!AX20="","",greenhouseGasEmissions!AX20-greenhouseGasEmissions!AX20+INDEX(gDP!AX$6:AX$271,MATCH($B20,gDP!$B$6:$B$271)))</f>
        <v>316092273276.01501</v>
      </c>
      <c r="BW20" s="77">
        <f>IF(greenhouseGasEmissions!AY20="","",greenhouseGasEmissions!AY20-greenhouseGasEmissions!AY20+INDEX(gDP!AY$6:AY$271,MATCH($B20,gDP!$B$6:$B$271)))</f>
        <v>336280064332.41101</v>
      </c>
      <c r="BX20" s="77">
        <f>IF(greenhouseGasEmissions!AZ20="","",greenhouseGasEmissions!AZ20-greenhouseGasEmissions!AZ20+INDEX(gDP!AZ$6:AZ$271,MATCH($B20,gDP!$B$6:$B$271)))</f>
        <v>389185571506.052</v>
      </c>
      <c r="BY20" s="77">
        <f>IF(greenhouseGasEmissions!BA20="","",greenhouseGasEmissions!BA20-greenhouseGasEmissions!BA20+INDEX(gDP!BA$6:BA$271,MATCH($B20,gDP!$B$6:$B$271)))</f>
        <v>432051935642.94501</v>
      </c>
      <c r="BZ20" s="77">
        <f>IF(greenhouseGasEmissions!BB20="","",greenhouseGasEmissions!BB20-greenhouseGasEmissions!BB20+INDEX(gDP!BB$6:BB$271,MATCH($B20,gDP!$B$6:$B$271)))</f>
        <v>401758735822.211</v>
      </c>
      <c r="CA20" s="77">
        <f>IF(greenhouseGasEmissions!BC20="","",greenhouseGasEmissions!BC20-greenhouseGasEmissions!BC20+INDEX(gDP!BC$6:BC$271,MATCH($B20,gDP!$B$6:$B$271)))</f>
        <v>392275107258.66699</v>
      </c>
      <c r="CB20" s="77">
        <f>IF(greenhouseGasEmissions!BD20="","",greenhouseGasEmissions!BD20-greenhouseGasEmissions!BD20+INDEX(gDP!BD$6:BD$271,MATCH($B20,gDP!$B$6:$B$271)))</f>
        <v>431685217367.51099</v>
      </c>
      <c r="CC20" s="77">
        <f>IF(greenhouseGasEmissions!BE20="","",greenhouseGasEmissions!BE20-greenhouseGasEmissions!BE20+INDEX(gDP!BE$6:BE$271,MATCH($B20,gDP!$B$6:$B$271)))</f>
        <v>409401816050.53101</v>
      </c>
      <c r="CD20" s="77">
        <f>IF(greenhouseGasEmissions!BF20="","",greenhouseGasEmissions!BF20-greenhouseGasEmissions!BF20+INDEX(gDP!BF$6:BF$271,MATCH($B20,gDP!$B$6:$B$271)))</f>
        <v>430190979705.96198</v>
      </c>
      <c r="CE20" s="77">
        <f>IF(greenhouseGasEmissions!BG20="","",greenhouseGasEmissions!BG20-greenhouseGasEmissions!BG20+INDEX(gDP!BG$6:BG$271,MATCH($B20,gDP!$B$6:$B$271)))</f>
        <v>442584815286.034</v>
      </c>
      <c r="CF20" s="77">
        <f>IF(greenhouseGasEmissions!BH20="","",greenhouseGasEmissions!BH20-greenhouseGasEmissions!BH20+INDEX(gDP!BH$6:BH$271,MATCH($B20,gDP!$B$6:$B$271)))</f>
        <v>381971148530.54303</v>
      </c>
      <c r="CG20" s="77">
        <f>IF(greenhouseGasEmissions!BI20="","",greenhouseGasEmissions!BI20-greenhouseGasEmissions!BI20+INDEX(gDP!BI$6:BI$271,MATCH($B20,gDP!$B$6:$B$271)))</f>
        <v>395837353031.49902</v>
      </c>
      <c r="CH20" s="77">
        <f>IF(greenhouseGasEmissions!BJ20="","",greenhouseGasEmissions!BJ20-greenhouseGasEmissions!BJ20+INDEX(gDP!BJ$6:BJ$271,MATCH($B20,gDP!$B$6:$B$271)))</f>
        <v>417261151844.97699</v>
      </c>
      <c r="CI20" s="77">
        <f>IF(greenhouseGasEmissions!BK20="","",greenhouseGasEmissions!BK20-greenhouseGasEmissions!BK20+INDEX(gDP!BK$6:BK$271,MATCH($B20,gDP!$B$6:$B$271)))</f>
        <v>454991174096.10199</v>
      </c>
      <c r="CJ20" s="77">
        <f>IF(greenhouseGasEmissions!BL20="","",greenhouseGasEmissions!BL20-greenhouseGasEmissions!BL20+INDEX(gDP!BL$6:BL$271,MATCH($B20,gDP!$B$6:$B$271)))</f>
        <v>444596155845.25403</v>
      </c>
      <c r="CK20" s="77">
        <f>IF(greenhouseGasEmissions!BM20="","",greenhouseGasEmissions!BM20-greenhouseGasEmissions!BM20+INDEX(gDP!BM$6:BM$271,MATCH($B20,gDP!$B$6:$B$271)))</f>
        <v>435049316955.737</v>
      </c>
      <c r="CL20" s="77" t="str">
        <f>IF(greenhouseGasEmissions!BN20="","",greenhouseGasEmissions!BN20-greenhouseGasEmissions!BN20+INDEX(gDP!BN$6:BN$271,MATCH($B20,gDP!$B$6:$B$271)))</f>
        <v/>
      </c>
      <c r="CM20" s="77" t="str">
        <f>IF(greenhouseGasEmissions!BO20="","",greenhouseGasEmissions!BO20-greenhouseGasEmissions!BO20+INDEX(gDP!BO$6:BO$271,MATCH($B20,gDP!$B$6:$B$271)))</f>
        <v/>
      </c>
    </row>
    <row r="21" spans="1:91" x14ac:dyDescent="0.35">
      <c r="A21" t="s">
        <v>248</v>
      </c>
      <c r="B21" t="s">
        <v>249</v>
      </c>
      <c r="C21" t="s">
        <v>807</v>
      </c>
      <c r="D21" t="s">
        <v>808</v>
      </c>
      <c r="AS21">
        <v>38.151899999999998</v>
      </c>
      <c r="AT21">
        <v>37.232199999999999</v>
      </c>
      <c r="AU21">
        <v>36.991</v>
      </c>
      <c r="AV21">
        <v>40.047499999999999</v>
      </c>
      <c r="AW21">
        <v>40.0443</v>
      </c>
      <c r="AX21">
        <v>43.140599999999999</v>
      </c>
      <c r="AY21">
        <v>44.752800000000001</v>
      </c>
      <c r="AZ21">
        <v>46.727699999999999</v>
      </c>
      <c r="BA21">
        <v>52.606400000000001</v>
      </c>
      <c r="BB21">
        <v>46.057499999999997</v>
      </c>
      <c r="BC21">
        <v>45.2727</v>
      </c>
      <c r="BD21">
        <v>48.067300000000003</v>
      </c>
      <c r="BE21">
        <v>51.598999999999997</v>
      </c>
      <c r="BF21">
        <v>53.042200000000001</v>
      </c>
      <c r="BG21">
        <v>55.075299999999999</v>
      </c>
      <c r="BH21">
        <v>54.665300000000002</v>
      </c>
      <c r="BI21">
        <v>54.764099999999999</v>
      </c>
      <c r="BJ21">
        <v>54.419600000000003</v>
      </c>
      <c r="BK21">
        <v>55.824599999999997</v>
      </c>
      <c r="BL21">
        <v>60.947800000000001</v>
      </c>
      <c r="BM21">
        <v>60.165300000000002</v>
      </c>
      <c r="BQ21" s="77">
        <f>IF(greenhouseGasEmissions!AS21="","",greenhouseGasEmissions!AS21-greenhouseGasEmissions!AS21+INDEX(gDP!AS$6:AS$271,MATCH($B21,gDP!$B$6:$B$271)))</f>
        <v>5272615722.9689198</v>
      </c>
      <c r="BR21" s="77">
        <f>IF(greenhouseGasEmissions!AT21="","",greenhouseGasEmissions!AT21-greenhouseGasEmissions!AT21+INDEX(gDP!AT$6:AT$271,MATCH($B21,gDP!$B$6:$B$271)))</f>
        <v>5707616203.7201099</v>
      </c>
      <c r="BS21" s="77">
        <f>IF(greenhouseGasEmissions!AU21="","",greenhouseGasEmissions!AU21-greenhouseGasEmissions!AU21+INDEX(gDP!AU$6:AU$271,MATCH($B21,gDP!$B$6:$B$271)))</f>
        <v>6236087738.2828398</v>
      </c>
      <c r="BT21" s="77">
        <f>IF(greenhouseGasEmissions!AV21="","",greenhouseGasEmissions!AV21-greenhouseGasEmissions!AV21+INDEX(gDP!AV$6:AV$271,MATCH($B21,gDP!$B$6:$B$271)))</f>
        <v>7276413079.1145096</v>
      </c>
      <c r="BU21" s="77">
        <f>IF(greenhouseGasEmissions!AW21="","",greenhouseGasEmissions!AW21-greenhouseGasEmissions!AW21+INDEX(gDP!AW$6:AW$271,MATCH($B21,gDP!$B$6:$B$271)))</f>
        <v>8680405740.9412498</v>
      </c>
      <c r="BV21" s="77">
        <f>IF(greenhouseGasEmissions!AX21="","",greenhouseGasEmissions!AX21-greenhouseGasEmissions!AX21+INDEX(gDP!AX$6:AX$271,MATCH($B21,gDP!$B$6:$B$271)))</f>
        <v>13245421880.834</v>
      </c>
      <c r="BW21" s="77">
        <f>IF(greenhouseGasEmissions!AY21="","",greenhouseGasEmissions!AY21-greenhouseGasEmissions!AY21+INDEX(gDP!AY$6:AY$271,MATCH($B21,gDP!$B$6:$B$271)))</f>
        <v>20981929497.618801</v>
      </c>
      <c r="BX21" s="77">
        <f>IF(greenhouseGasEmissions!AZ21="","",greenhouseGasEmissions!AZ21-greenhouseGasEmissions!AZ21+INDEX(gDP!AZ$6:AZ$271,MATCH($B21,gDP!$B$6:$B$271)))</f>
        <v>33049419431.2244</v>
      </c>
      <c r="BY21" s="77">
        <f>IF(greenhouseGasEmissions!BA21="","",greenhouseGasEmissions!BA21-greenhouseGasEmissions!BA21+INDEX(gDP!BA$6:BA$271,MATCH($B21,gDP!$B$6:$B$271)))</f>
        <v>48851293785.448303</v>
      </c>
      <c r="BZ21" s="77">
        <f>IF(greenhouseGasEmissions!BB21="","",greenhouseGasEmissions!BB21-greenhouseGasEmissions!BB21+INDEX(gDP!BB$6:BB$271,MATCH($B21,gDP!$B$6:$B$271)))</f>
        <v>44292427184.949203</v>
      </c>
      <c r="CA21" s="77">
        <f>IF(greenhouseGasEmissions!BC21="","",greenhouseGasEmissions!BC21-greenhouseGasEmissions!BC21+INDEX(gDP!BC$6:BC$271,MATCH($B21,gDP!$B$6:$B$271)))</f>
        <v>52909294791.926201</v>
      </c>
      <c r="CB21" s="77">
        <f>IF(greenhouseGasEmissions!BD21="","",greenhouseGasEmissions!BD21-greenhouseGasEmissions!BD21+INDEX(gDP!BD$6:BD$271,MATCH($B21,gDP!$B$6:$B$271)))</f>
        <v>65952796427.947304</v>
      </c>
      <c r="CC21" s="77">
        <f>IF(greenhouseGasEmissions!BE21="","",greenhouseGasEmissions!BE21-greenhouseGasEmissions!BE21+INDEX(gDP!BE$6:BE$271,MATCH($B21,gDP!$B$6:$B$271)))</f>
        <v>69679944504.197205</v>
      </c>
      <c r="CD21" s="77">
        <f>IF(greenhouseGasEmissions!BF21="","",greenhouseGasEmissions!BF21-greenhouseGasEmissions!BF21+INDEX(gDP!BF$6:BF$271,MATCH($B21,gDP!$B$6:$B$271)))</f>
        <v>74160560123.690201</v>
      </c>
      <c r="CE21" s="77">
        <f>IF(greenhouseGasEmissions!BG21="","",greenhouseGasEmissions!BG21-greenhouseGasEmissions!BG21+INDEX(gDP!BG$6:BG$271,MATCH($B21,gDP!$B$6:$B$271)))</f>
        <v>75239785452.102203</v>
      </c>
      <c r="CF21" s="77">
        <f>IF(greenhouseGasEmissions!BH21="","",greenhouseGasEmissions!BH21-greenhouseGasEmissions!BH21+INDEX(gDP!BH$6:BH$271,MATCH($B21,gDP!$B$6:$B$271)))</f>
        <v>53076235354.746002</v>
      </c>
      <c r="CG21" s="77">
        <f>IF(greenhouseGasEmissions!BI21="","",greenhouseGasEmissions!BI21-greenhouseGasEmissions!BI21+INDEX(gDP!BI$6:BI$271,MATCH($B21,gDP!$B$6:$B$271)))</f>
        <v>37866996882.915703</v>
      </c>
      <c r="CH21" s="77">
        <f>IF(greenhouseGasEmissions!BJ21="","",greenhouseGasEmissions!BJ21-greenhouseGasEmissions!BJ21+INDEX(gDP!BJ$6:BJ$271,MATCH($B21,gDP!$B$6:$B$271)))</f>
        <v>40866627351.981697</v>
      </c>
      <c r="CI21" s="77">
        <f>IF(greenhouseGasEmissions!BK21="","",greenhouseGasEmissions!BK21-greenhouseGasEmissions!BK21+INDEX(gDP!BK$6:BK$271,MATCH($B21,gDP!$B$6:$B$271)))</f>
        <v>47112470051.770103</v>
      </c>
      <c r="CJ21" s="77">
        <f>IF(greenhouseGasEmissions!BL21="","",greenhouseGasEmissions!BL21-greenhouseGasEmissions!BL21+INDEX(gDP!BL$6:BL$271,MATCH($B21,gDP!$B$6:$B$271)))</f>
        <v>48174235294.117599</v>
      </c>
      <c r="CK21" s="77">
        <f>IF(greenhouseGasEmissions!BM21="","",greenhouseGasEmissions!BM21-greenhouseGasEmissions!BM21+INDEX(gDP!BM$6:BM$271,MATCH($B21,gDP!$B$6:$B$271)))</f>
        <v>42693000000</v>
      </c>
      <c r="CL21" s="77" t="str">
        <f>IF(greenhouseGasEmissions!BN21="","",greenhouseGasEmissions!BN21-greenhouseGasEmissions!BN21+INDEX(gDP!BN$6:BN$271,MATCH($B21,gDP!$B$6:$B$271)))</f>
        <v/>
      </c>
      <c r="CM21" s="77" t="str">
        <f>IF(greenhouseGasEmissions!BO21="","",greenhouseGasEmissions!BO21-greenhouseGasEmissions!BO21+INDEX(gDP!BO$6:BO$271,MATCH($B21,gDP!$B$6:$B$271)))</f>
        <v/>
      </c>
    </row>
    <row r="22" spans="1:91" x14ac:dyDescent="0.35">
      <c r="A22" t="s">
        <v>250</v>
      </c>
      <c r="B22" t="s">
        <v>251</v>
      </c>
      <c r="C22" t="s">
        <v>807</v>
      </c>
      <c r="D22" t="s">
        <v>808</v>
      </c>
      <c r="AS22">
        <v>-0.57350000000000001</v>
      </c>
      <c r="AT22">
        <v>-0.55189999999999995</v>
      </c>
      <c r="AU22">
        <v>-0.56920000000000004</v>
      </c>
      <c r="AV22">
        <v>-0.50160000000000005</v>
      </c>
      <c r="AW22">
        <v>-0.30780000000000002</v>
      </c>
      <c r="AX22">
        <v>-0.1741</v>
      </c>
      <c r="AY22">
        <v>6.0000000000000102E-2</v>
      </c>
      <c r="AZ22">
        <v>1.6504000000000001</v>
      </c>
      <c r="BA22">
        <v>2.9908000000000001</v>
      </c>
      <c r="BB22">
        <v>3.2132000000000001</v>
      </c>
      <c r="BC22">
        <v>3.6065999999999998</v>
      </c>
      <c r="BD22">
        <v>3.9357000000000002</v>
      </c>
      <c r="BE22">
        <v>4.2286000000000001</v>
      </c>
      <c r="BF22">
        <v>5.1832000000000003</v>
      </c>
      <c r="BG22">
        <v>5.1881000000000004</v>
      </c>
      <c r="BH22">
        <v>5.2534000000000001</v>
      </c>
      <c r="BI22">
        <v>5.6258999999999997</v>
      </c>
      <c r="BJ22">
        <v>6.3364000000000003</v>
      </c>
      <c r="BK22">
        <v>6.6326999999999998</v>
      </c>
      <c r="BL22">
        <v>6.2906000000000004</v>
      </c>
      <c r="BM22">
        <v>6.2538999999999998</v>
      </c>
      <c r="BQ22" s="77">
        <f>IF(greenhouseGasEmissions!AS22="","",greenhouseGasEmissions!AS22-greenhouseGasEmissions!AS22+INDEX(gDP!AS$6:AS$271,MATCH($B22,gDP!$B$6:$B$271)))</f>
        <v>870486065.88313699</v>
      </c>
      <c r="BR22" s="77">
        <f>IF(greenhouseGasEmissions!AT22="","",greenhouseGasEmissions!AT22-greenhouseGasEmissions!AT22+INDEX(gDP!AT$6:AT$271,MATCH($B22,gDP!$B$6:$B$271)))</f>
        <v>876794723.06858599</v>
      </c>
      <c r="BS22" s="77">
        <f>IF(greenhouseGasEmissions!AU22="","",greenhouseGasEmissions!AU22-greenhouseGasEmissions!AU22+INDEX(gDP!AU$6:AU$271,MATCH($B22,gDP!$B$6:$B$271)))</f>
        <v>825394519.42372799</v>
      </c>
      <c r="BT22" s="77">
        <f>IF(greenhouseGasEmissions!AV22="","",greenhouseGasEmissions!AV22-greenhouseGasEmissions!AV22+INDEX(gDP!AV$6:AV$271,MATCH($B22,gDP!$B$6:$B$271)))</f>
        <v>784654423.62047601</v>
      </c>
      <c r="BU22" s="77">
        <f>IF(greenhouseGasEmissions!AW22="","",greenhouseGasEmissions!AW22-greenhouseGasEmissions!AW22+INDEX(gDP!AW$6:AW$271,MATCH($B22,gDP!$B$6:$B$271)))</f>
        <v>915257323.39610004</v>
      </c>
      <c r="BV22" s="77">
        <f>IF(greenhouseGasEmissions!AX22="","",greenhouseGasEmissions!AX22-greenhouseGasEmissions!AX22+INDEX(gDP!AX$6:AX$271,MATCH($B22,gDP!$B$6:$B$271)))</f>
        <v>1117113079.73645</v>
      </c>
      <c r="BW22" s="77">
        <f>IF(greenhouseGasEmissions!AY22="","",greenhouseGasEmissions!AY22-greenhouseGasEmissions!AY22+INDEX(gDP!AY$6:AY$271,MATCH($B22,gDP!$B$6:$B$271)))</f>
        <v>1273375078.4484401</v>
      </c>
      <c r="BX22" s="77">
        <f>IF(greenhouseGasEmissions!AZ22="","",greenhouseGasEmissions!AZ22-greenhouseGasEmissions!AZ22+INDEX(gDP!AZ$6:AZ$271,MATCH($B22,gDP!$B$6:$B$271)))</f>
        <v>1356199387.42308</v>
      </c>
      <c r="BY22" s="77">
        <f>IF(greenhouseGasEmissions!BA22="","",greenhouseGasEmissions!BA22-greenhouseGasEmissions!BA22+INDEX(gDP!BA$6:BA$271,MATCH($B22,gDP!$B$6:$B$271)))</f>
        <v>1611835857.0458801</v>
      </c>
      <c r="BZ22" s="77">
        <f>IF(greenhouseGasEmissions!BB22="","",greenhouseGasEmissions!BB22-greenhouseGasEmissions!BB22+INDEX(gDP!BB$6:BB$271,MATCH($B22,gDP!$B$6:$B$271)))</f>
        <v>1781455139.8593099</v>
      </c>
      <c r="CA22" s="77">
        <f>IF(greenhouseGasEmissions!BC22="","",greenhouseGasEmissions!BC22-greenhouseGasEmissions!BC22+INDEX(gDP!BC$6:BC$271,MATCH($B22,gDP!$B$6:$B$271)))</f>
        <v>2032135192.01248</v>
      </c>
      <c r="CB22" s="77">
        <f>IF(greenhouseGasEmissions!BD22="","",greenhouseGasEmissions!BD22-greenhouseGasEmissions!BD22+INDEX(gDP!BD$6:BD$271,MATCH($B22,gDP!$B$6:$B$271)))</f>
        <v>2235820809.3200598</v>
      </c>
      <c r="CC22" s="77">
        <f>IF(greenhouseGasEmissions!BE22="","",greenhouseGasEmissions!BE22-greenhouseGasEmissions!BE22+INDEX(gDP!BE$6:BE$271,MATCH($B22,gDP!$B$6:$B$271)))</f>
        <v>2333341334.45753</v>
      </c>
      <c r="CD22" s="77">
        <f>IF(greenhouseGasEmissions!BF22="","",greenhouseGasEmissions!BF22-greenhouseGasEmissions!BF22+INDEX(gDP!BF$6:BF$271,MATCH($B22,gDP!$B$6:$B$271)))</f>
        <v>2451606632.29246</v>
      </c>
      <c r="CE22" s="77">
        <f>IF(greenhouseGasEmissions!BG22="","",greenhouseGasEmissions!BG22-greenhouseGasEmissions!BG22+INDEX(gDP!BG$6:BG$271,MATCH($B22,gDP!$B$6:$B$271)))</f>
        <v>2705783329.8048301</v>
      </c>
      <c r="CF22" s="77">
        <f>IF(greenhouseGasEmissions!BH22="","",greenhouseGasEmissions!BH22-greenhouseGasEmissions!BH22+INDEX(gDP!BH$6:BH$271,MATCH($B22,gDP!$B$6:$B$271)))</f>
        <v>3104003546.2649698</v>
      </c>
      <c r="CG22" s="77">
        <f>IF(greenhouseGasEmissions!BI22="","",greenhouseGasEmissions!BI22-greenhouseGasEmissions!BI22+INDEX(gDP!BI$6:BI$271,MATCH($B22,gDP!$B$6:$B$271)))</f>
        <v>2644487776.5007701</v>
      </c>
      <c r="CH22" s="77">
        <f>IF(greenhouseGasEmissions!BJ22="","",greenhouseGasEmissions!BJ22-greenhouseGasEmissions!BJ22+INDEX(gDP!BJ$6:BJ$271,MATCH($B22,gDP!$B$6:$B$271)))</f>
        <v>2723586962.8403401</v>
      </c>
      <c r="CI22" s="77">
        <f>IF(greenhouseGasEmissions!BK22="","",greenhouseGasEmissions!BK22-greenhouseGasEmissions!BK22+INDEX(gDP!BK$6:BK$271,MATCH($B22,gDP!$B$6:$B$271)))</f>
        <v>2667182199.51333</v>
      </c>
      <c r="CJ22" s="77">
        <f>IF(greenhouseGasEmissions!BL22="","",greenhouseGasEmissions!BL22-greenhouseGasEmissions!BL22+INDEX(gDP!BL$6:BL$271,MATCH($B22,gDP!$B$6:$B$271)))</f>
        <v>2576518879.8235302</v>
      </c>
      <c r="CK22" s="77">
        <f>IF(greenhouseGasEmissions!BM22="","",greenhouseGasEmissions!BM22-greenhouseGasEmissions!BM22+INDEX(gDP!BM$6:BM$271,MATCH($B22,gDP!$B$6:$B$271)))</f>
        <v>2649680261.4429898</v>
      </c>
      <c r="CL22" s="77" t="str">
        <f>IF(greenhouseGasEmissions!BN22="","",greenhouseGasEmissions!BN22-greenhouseGasEmissions!BN22+INDEX(gDP!BN$6:BN$271,MATCH($B22,gDP!$B$6:$B$271)))</f>
        <v/>
      </c>
      <c r="CM22" s="77" t="str">
        <f>IF(greenhouseGasEmissions!BO22="","",greenhouseGasEmissions!BO22-greenhouseGasEmissions!BO22+INDEX(gDP!BO$6:BO$271,MATCH($B22,gDP!$B$6:$B$271)))</f>
        <v/>
      </c>
    </row>
    <row r="23" spans="1:91" x14ac:dyDescent="0.35">
      <c r="A23" t="s">
        <v>252</v>
      </c>
      <c r="B23" t="s">
        <v>253</v>
      </c>
      <c r="C23" t="s">
        <v>807</v>
      </c>
      <c r="D23" t="s">
        <v>808</v>
      </c>
      <c r="AS23">
        <v>152.0463</v>
      </c>
      <c r="AT23">
        <v>152.40270000000001</v>
      </c>
      <c r="AU23">
        <v>144.03399999999999</v>
      </c>
      <c r="AV23">
        <v>147.887</v>
      </c>
      <c r="AW23">
        <v>147.0642</v>
      </c>
      <c r="AX23">
        <v>143.958</v>
      </c>
      <c r="AY23">
        <v>140.39750000000001</v>
      </c>
      <c r="AZ23">
        <v>138.00989999999999</v>
      </c>
      <c r="BA23">
        <v>139.69110000000001</v>
      </c>
      <c r="BB23">
        <v>132.23859999999999</v>
      </c>
      <c r="BC23">
        <v>141.59030000000001</v>
      </c>
      <c r="BD23">
        <v>131.33000000000001</v>
      </c>
      <c r="BE23">
        <v>129.34800000000001</v>
      </c>
      <c r="BF23">
        <v>129.8092</v>
      </c>
      <c r="BG23">
        <v>122.6746</v>
      </c>
      <c r="BH23">
        <v>127.00360000000001</v>
      </c>
      <c r="BI23">
        <v>125.6827</v>
      </c>
      <c r="BJ23">
        <v>123.4126</v>
      </c>
      <c r="BK23">
        <v>124.15770000000001</v>
      </c>
      <c r="BL23">
        <v>123.92910000000001</v>
      </c>
      <c r="BM23">
        <v>116.31010000000001</v>
      </c>
      <c r="BQ23" s="77">
        <f>IF(greenhouseGasEmissions!AS23="","",greenhouseGasEmissions!AS23-greenhouseGasEmissions!AS23+INDEX(gDP!AS$6:AS$271,MATCH($B23,gDP!$B$6:$B$271)))</f>
        <v>236792460312.47101</v>
      </c>
      <c r="BR23" s="77">
        <f>IF(greenhouseGasEmissions!AT23="","",greenhouseGasEmissions!AT23-greenhouseGasEmissions!AT23+INDEX(gDP!AT$6:AT$271,MATCH($B23,gDP!$B$6:$B$271)))</f>
        <v>236746141604.37</v>
      </c>
      <c r="BS23" s="77">
        <f>IF(greenhouseGasEmissions!AU23="","",greenhouseGasEmissions!AU23-greenhouseGasEmissions!AU23+INDEX(gDP!AU$6:AU$271,MATCH($B23,gDP!$B$6:$B$271)))</f>
        <v>258383599375.177</v>
      </c>
      <c r="BT23" s="77">
        <f>IF(greenhouseGasEmissions!AV23="","",greenhouseGasEmissions!AV23-greenhouseGasEmissions!AV23+INDEX(gDP!AV$6:AV$271,MATCH($B23,gDP!$B$6:$B$271)))</f>
        <v>318082528506.58801</v>
      </c>
      <c r="BU23" s="77">
        <f>IF(greenhouseGasEmissions!AW23="","",greenhouseGasEmissions!AW23-greenhouseGasEmissions!AW23+INDEX(gDP!AW$6:AW$271,MATCH($B23,gDP!$B$6:$B$271)))</f>
        <v>369214712443.20599</v>
      </c>
      <c r="BV23" s="77">
        <f>IF(greenhouseGasEmissions!AX23="","",greenhouseGasEmissions!AX23-greenhouseGasEmissions!AX23+INDEX(gDP!AX$6:AX$271,MATCH($B23,gDP!$B$6:$B$271)))</f>
        <v>385714762230.039</v>
      </c>
      <c r="BW23" s="77">
        <f>IF(greenhouseGasEmissions!AY23="","",greenhouseGasEmissions!AY23-greenhouseGasEmissions!AY23+INDEX(gDP!AY$6:AY$271,MATCH($B23,gDP!$B$6:$B$271)))</f>
        <v>408259840868.823</v>
      </c>
      <c r="BX23" s="77">
        <f>IF(greenhouseGasEmissions!AZ23="","",greenhouseGasEmissions!AZ23-greenhouseGasEmissions!AZ23+INDEX(gDP!AZ$6:AZ$271,MATCH($B23,gDP!$B$6:$B$271)))</f>
        <v>470922156309.453</v>
      </c>
      <c r="BY23" s="77">
        <f>IF(greenhouseGasEmissions!BA23="","",greenhouseGasEmissions!BA23-greenhouseGasEmissions!BA23+INDEX(gDP!BA$6:BA$271,MATCH($B23,gDP!$B$6:$B$271)))</f>
        <v>517328087920.078</v>
      </c>
      <c r="BZ23" s="77">
        <f>IF(greenhouseGasEmissions!BB23="","",greenhouseGasEmissions!BB23-greenhouseGasEmissions!BB23+INDEX(gDP!BB$6:BB$271,MATCH($B23,gDP!$B$6:$B$271)))</f>
        <v>483254171097.81201</v>
      </c>
      <c r="CA23" s="77">
        <f>IF(greenhouseGasEmissions!BC23="","",greenhouseGasEmissions!BC23-greenhouseGasEmissions!BC23+INDEX(gDP!BC$6:BC$271,MATCH($B23,gDP!$B$6:$B$271)))</f>
        <v>481420882905.00098</v>
      </c>
      <c r="CB23" s="77">
        <f>IF(greenhouseGasEmissions!BD23="","",greenhouseGasEmissions!BD23-greenhouseGasEmissions!BD23+INDEX(gDP!BD$6:BD$271,MATCH($B23,gDP!$B$6:$B$271)))</f>
        <v>523330354138.133</v>
      </c>
      <c r="CC23" s="77">
        <f>IF(greenhouseGasEmissions!BE23="","",greenhouseGasEmissions!BE23-greenhouseGasEmissions!BE23+INDEX(gDP!BE$6:BE$271,MATCH($B23,gDP!$B$6:$B$271)))</f>
        <v>496152879924.72699</v>
      </c>
      <c r="CD23" s="77">
        <f>IF(greenhouseGasEmissions!BF23="","",greenhouseGasEmissions!BF23-greenhouseGasEmissions!BF23+INDEX(gDP!BF$6:BF$271,MATCH($B23,gDP!$B$6:$B$271)))</f>
        <v>521791015247.06</v>
      </c>
      <c r="CE23" s="77">
        <f>IF(greenhouseGasEmissions!BG23="","",greenhouseGasEmissions!BG23-greenhouseGasEmissions!BG23+INDEX(gDP!BG$6:BG$271,MATCH($B23,gDP!$B$6:$B$271)))</f>
        <v>535390200131.01801</v>
      </c>
      <c r="CF23" s="77">
        <f>IF(greenhouseGasEmissions!BH23="","",greenhouseGasEmissions!BH23-greenhouseGasEmissions!BH23+INDEX(gDP!BH$6:BH$271,MATCH($B23,gDP!$B$6:$B$271)))</f>
        <v>462335574841.48401</v>
      </c>
      <c r="CG23" s="77">
        <f>IF(greenhouseGasEmissions!BI23="","",greenhouseGasEmissions!BI23-greenhouseGasEmissions!BI23+INDEX(gDP!BI$6:BI$271,MATCH($B23,gDP!$B$6:$B$271)))</f>
        <v>476062757356.927</v>
      </c>
      <c r="CH23" s="77">
        <f>IF(greenhouseGasEmissions!BJ23="","",greenhouseGasEmissions!BJ23-greenhouseGasEmissions!BJ23+INDEX(gDP!BJ$6:BJ$271,MATCH($B23,gDP!$B$6:$B$271)))</f>
        <v>502764720556.354</v>
      </c>
      <c r="CI23" s="77">
        <f>IF(greenhouseGasEmissions!BK23="","",greenhouseGasEmissions!BK23-greenhouseGasEmissions!BK23+INDEX(gDP!BK$6:BK$271,MATCH($B23,gDP!$B$6:$B$271)))</f>
        <v>543299066998.90198</v>
      </c>
      <c r="CJ23" s="77">
        <f>IF(greenhouseGasEmissions!BL23="","",greenhouseGasEmissions!BL23-greenhouseGasEmissions!BL23+INDEX(gDP!BL$6:BL$271,MATCH($B23,gDP!$B$6:$B$271)))</f>
        <v>535865804349.80298</v>
      </c>
      <c r="CK23" s="77">
        <f>IF(greenhouseGasEmissions!BM23="","",greenhouseGasEmissions!BM23-greenhouseGasEmissions!BM23+INDEX(gDP!BM$6:BM$271,MATCH($B23,gDP!$B$6:$B$271)))</f>
        <v>526021513474.24298</v>
      </c>
      <c r="CL23" s="77" t="str">
        <f>IF(greenhouseGasEmissions!BN23="","",greenhouseGasEmissions!BN23-greenhouseGasEmissions!BN23+INDEX(gDP!BN$6:BN$271,MATCH($B23,gDP!$B$6:$B$271)))</f>
        <v/>
      </c>
      <c r="CM23" s="77" t="str">
        <f>IF(greenhouseGasEmissions!BO23="","",greenhouseGasEmissions!BO23-greenhouseGasEmissions!BO23+INDEX(gDP!BO$6:BO$271,MATCH($B23,gDP!$B$6:$B$271)))</f>
        <v/>
      </c>
    </row>
    <row r="24" spans="1:91" x14ac:dyDescent="0.35">
      <c r="A24" t="s">
        <v>254</v>
      </c>
      <c r="B24" t="s">
        <v>255</v>
      </c>
      <c r="C24" t="s">
        <v>807</v>
      </c>
      <c r="D24" t="s">
        <v>808</v>
      </c>
      <c r="AS24">
        <v>3.7915999999999999</v>
      </c>
      <c r="AT24">
        <v>4.8760000000000003</v>
      </c>
      <c r="AU24">
        <v>5.8789999999999996</v>
      </c>
      <c r="AV24">
        <v>6.7862999999999998</v>
      </c>
      <c r="AW24">
        <v>7.6569000000000003</v>
      </c>
      <c r="AX24">
        <v>7.6260000000000003</v>
      </c>
      <c r="AY24">
        <v>9.4023000000000003</v>
      </c>
      <c r="AZ24">
        <v>10.635999999999999</v>
      </c>
      <c r="BA24">
        <v>11.2782</v>
      </c>
      <c r="BB24">
        <v>12.334899999999999</v>
      </c>
      <c r="BC24">
        <v>7.5978000000000003</v>
      </c>
      <c r="BD24">
        <v>8.7626000000000008</v>
      </c>
      <c r="BE24">
        <v>8.4524000000000008</v>
      </c>
      <c r="BF24">
        <v>9.6594999999999995</v>
      </c>
      <c r="BG24">
        <v>9.8323999999999998</v>
      </c>
      <c r="BH24">
        <v>10.5405</v>
      </c>
      <c r="BI24">
        <v>12.231299999999999</v>
      </c>
      <c r="BJ24">
        <v>12.6449</v>
      </c>
      <c r="BK24">
        <v>14.180199999999999</v>
      </c>
      <c r="BL24">
        <v>14.300700000000001</v>
      </c>
      <c r="BM24">
        <v>15.0985</v>
      </c>
      <c r="BQ24" s="77">
        <f>IF(greenhouseGasEmissions!AS24="","",greenhouseGasEmissions!AS24-greenhouseGasEmissions!AS24+INDEX(gDP!AS$6:AS$271,MATCH($B24,gDP!$B$6:$B$271)))</f>
        <v>3519991440.4791298</v>
      </c>
      <c r="BR24" s="77">
        <f>IF(greenhouseGasEmissions!AT24="","",greenhouseGasEmissions!AT24-greenhouseGasEmissions!AT24+INDEX(gDP!AT$6:AT$271,MATCH($B24,gDP!$B$6:$B$271)))</f>
        <v>3666222635.1387501</v>
      </c>
      <c r="BS24" s="77">
        <f>IF(greenhouseGasEmissions!AU24="","",greenhouseGasEmissions!AU24-greenhouseGasEmissions!AU24+INDEX(gDP!AU$6:AU$271,MATCH($B24,gDP!$B$6:$B$271)))</f>
        <v>4194342686.2178001</v>
      </c>
      <c r="BT24" s="77">
        <f>IF(greenhouseGasEmissions!AV24="","",greenhouseGasEmissions!AV24-greenhouseGasEmissions!AV24+INDEX(gDP!AV$6:AV$271,MATCH($B24,gDP!$B$6:$B$271)))</f>
        <v>5349258094.4823904</v>
      </c>
      <c r="BU24" s="77">
        <f>IF(greenhouseGasEmissions!AW24="","",greenhouseGasEmissions!AW24-greenhouseGasEmissions!AW24+INDEX(gDP!AW$6:AW$271,MATCH($B24,gDP!$B$6:$B$271)))</f>
        <v>6190270380.49856</v>
      </c>
      <c r="BV24" s="77">
        <f>IF(greenhouseGasEmissions!AX24="","",greenhouseGasEmissions!AX24-greenhouseGasEmissions!AX24+INDEX(gDP!AX$6:AX$271,MATCH($B24,gDP!$B$6:$B$271)))</f>
        <v>6567654954.3890305</v>
      </c>
      <c r="BW24" s="77">
        <f>IF(greenhouseGasEmissions!AY24="","",greenhouseGasEmissions!AY24-greenhouseGasEmissions!AY24+INDEX(gDP!AY$6:AY$271,MATCH($B24,gDP!$B$6:$B$271)))</f>
        <v>7034111314.8881197</v>
      </c>
      <c r="BX24" s="77">
        <f>IF(greenhouseGasEmissions!AZ24="","",greenhouseGasEmissions!AZ24-greenhouseGasEmissions!AZ24+INDEX(gDP!AZ$6:AZ$271,MATCH($B24,gDP!$B$6:$B$271)))</f>
        <v>8169048382.8387499</v>
      </c>
      <c r="BY24" s="77">
        <f>IF(greenhouseGasEmissions!BA24="","",greenhouseGasEmissions!BA24-greenhouseGasEmissions!BA24+INDEX(gDP!BA$6:BA$271,MATCH($B24,gDP!$B$6:$B$271)))</f>
        <v>9787734526.2396507</v>
      </c>
      <c r="BZ24" s="77">
        <f>IF(greenhouseGasEmissions!BB24="","",greenhouseGasEmissions!BB24-greenhouseGasEmissions!BB24+INDEX(gDP!BB$6:BB$271,MATCH($B24,gDP!$B$6:$B$271)))</f>
        <v>9738626517.0031891</v>
      </c>
      <c r="CA24" s="77">
        <f>IF(greenhouseGasEmissions!BC24="","",greenhouseGasEmissions!BC24-greenhouseGasEmissions!BC24+INDEX(gDP!BC$6:BC$271,MATCH($B24,gDP!$B$6:$B$271)))</f>
        <v>9535345015.7835503</v>
      </c>
      <c r="CB24" s="77">
        <f>IF(greenhouseGasEmissions!BD24="","",greenhouseGasEmissions!BD24-greenhouseGasEmissions!BD24+INDEX(gDP!BD$6:BD$271,MATCH($B24,gDP!$B$6:$B$271)))</f>
        <v>10693321363.6574</v>
      </c>
      <c r="CC24" s="77">
        <f>IF(greenhouseGasEmissions!BE24="","",greenhouseGasEmissions!BE24-greenhouseGasEmissions!BE24+INDEX(gDP!BE$6:BE$271,MATCH($B24,gDP!$B$6:$B$271)))</f>
        <v>11141358115.899099</v>
      </c>
      <c r="CD24" s="77">
        <f>IF(greenhouseGasEmissions!BF24="","",greenhouseGasEmissions!BF24-greenhouseGasEmissions!BF24+INDEX(gDP!BF$6:BF$271,MATCH($B24,gDP!$B$6:$B$271)))</f>
        <v>12517845123.931499</v>
      </c>
      <c r="CE24" s="77">
        <f>IF(greenhouseGasEmissions!BG24="","",greenhouseGasEmissions!BG24-greenhouseGasEmissions!BG24+INDEX(gDP!BG$6:BG$271,MATCH($B24,gDP!$B$6:$B$271)))</f>
        <v>13284527846.9081</v>
      </c>
      <c r="CF24" s="77">
        <f>IF(greenhouseGasEmissions!BH24="","",greenhouseGasEmissions!BH24-greenhouseGasEmissions!BH24+INDEX(gDP!BH$6:BH$271,MATCH($B24,gDP!$B$6:$B$271)))</f>
        <v>11388160996.7738</v>
      </c>
      <c r="CG24" s="77">
        <f>IF(greenhouseGasEmissions!BI24="","",greenhouseGasEmissions!BI24-greenhouseGasEmissions!BI24+INDEX(gDP!BI$6:BI$271,MATCH($B24,gDP!$B$6:$B$271)))</f>
        <v>11821065853.383801</v>
      </c>
      <c r="CH24" s="77">
        <f>IF(greenhouseGasEmissions!BJ24="","",greenhouseGasEmissions!BJ24-greenhouseGasEmissions!BJ24+INDEX(gDP!BJ$6:BJ$271,MATCH($B24,gDP!$B$6:$B$271)))</f>
        <v>12701655836.946699</v>
      </c>
      <c r="CI24" s="77">
        <f>IF(greenhouseGasEmissions!BK24="","",greenhouseGasEmissions!BK24-greenhouseGasEmissions!BK24+INDEX(gDP!BK$6:BK$271,MATCH($B24,gDP!$B$6:$B$271)))</f>
        <v>14262408089.9261</v>
      </c>
      <c r="CJ24" s="77">
        <f>IF(greenhouseGasEmissions!BL24="","",greenhouseGasEmissions!BL24-greenhouseGasEmissions!BL24+INDEX(gDP!BL$6:BL$271,MATCH($B24,gDP!$B$6:$B$271)))</f>
        <v>14390708751.025</v>
      </c>
      <c r="CK24" s="77">
        <f>IF(greenhouseGasEmissions!BM24="","",greenhouseGasEmissions!BM24-greenhouseGasEmissions!BM24+INDEX(gDP!BM$6:BM$271,MATCH($B24,gDP!$B$6:$B$271)))</f>
        <v>15686741883.934</v>
      </c>
      <c r="CL24" s="77" t="str">
        <f>IF(greenhouseGasEmissions!BN24="","",greenhouseGasEmissions!BN24-greenhouseGasEmissions!BN24+INDEX(gDP!BN$6:BN$271,MATCH($B24,gDP!$B$6:$B$271)))</f>
        <v/>
      </c>
      <c r="CM24" s="77" t="str">
        <f>IF(greenhouseGasEmissions!BO24="","",greenhouseGasEmissions!BO24-greenhouseGasEmissions!BO24+INDEX(gDP!BO$6:BO$271,MATCH($B24,gDP!$B$6:$B$271)))</f>
        <v/>
      </c>
    </row>
    <row r="25" spans="1:91" x14ac:dyDescent="0.35">
      <c r="A25" t="s">
        <v>256</v>
      </c>
      <c r="B25" t="s">
        <v>257</v>
      </c>
      <c r="C25" t="s">
        <v>807</v>
      </c>
      <c r="D25" t="s">
        <v>808</v>
      </c>
      <c r="AS25">
        <v>48.624499999999998</v>
      </c>
      <c r="AT25">
        <v>49.7014</v>
      </c>
      <c r="AU25">
        <v>50.126899999999999</v>
      </c>
      <c r="AV25">
        <v>53.454300000000003</v>
      </c>
      <c r="AW25">
        <v>53.8187</v>
      </c>
      <c r="AX25">
        <v>54.4574</v>
      </c>
      <c r="AY25">
        <v>54.9392</v>
      </c>
      <c r="AZ25">
        <v>55.933900000000001</v>
      </c>
      <c r="BA25">
        <v>56.984200000000001</v>
      </c>
      <c r="BB25">
        <v>60.841900000000003</v>
      </c>
      <c r="BC25">
        <v>61.711399999999998</v>
      </c>
      <c r="BD25">
        <v>62.451099999999997</v>
      </c>
      <c r="BE25">
        <v>64.342500000000001</v>
      </c>
      <c r="BF25">
        <v>65.370800000000003</v>
      </c>
      <c r="BG25">
        <v>65.713800000000006</v>
      </c>
      <c r="BH25">
        <v>73.542900000000003</v>
      </c>
      <c r="BI25">
        <v>74.273899999999998</v>
      </c>
      <c r="BJ25">
        <v>75.422600000000003</v>
      </c>
      <c r="BK25">
        <v>76.672799999999995</v>
      </c>
      <c r="BL25">
        <v>77.855500000000006</v>
      </c>
      <c r="BM25">
        <v>78.531000000000006</v>
      </c>
      <c r="BQ25" s="77">
        <f>IF(greenhouseGasEmissions!AS25="","",greenhouseGasEmissions!AS25-greenhouseGasEmissions!AS25+INDEX(gDP!AS$6:AS$271,MATCH($B25,gDP!$B$6:$B$271)))</f>
        <v>2968370087.59759</v>
      </c>
      <c r="BR25" s="77">
        <f>IF(greenhouseGasEmissions!AT25="","",greenhouseGasEmissions!AT25-greenhouseGasEmissions!AT25+INDEX(gDP!AT$6:AT$271,MATCH($B25,gDP!$B$6:$B$271)))</f>
        <v>3190371080.94768</v>
      </c>
      <c r="BS25" s="77">
        <f>IF(greenhouseGasEmissions!AU25="","",greenhouseGasEmissions!AU25-greenhouseGasEmissions!AU25+INDEX(gDP!AU$6:AU$271,MATCH($B25,gDP!$B$6:$B$271)))</f>
        <v>3622350062.9605298</v>
      </c>
      <c r="BT25" s="77">
        <f>IF(greenhouseGasEmissions!AV25="","",greenhouseGasEmissions!AV25-greenhouseGasEmissions!AV25+INDEX(gDP!AV$6:AV$271,MATCH($B25,gDP!$B$6:$B$271)))</f>
        <v>4740768142.6749401</v>
      </c>
      <c r="BU25" s="77">
        <f>IF(greenhouseGasEmissions!AW25="","",greenhouseGasEmissions!AW25-greenhouseGasEmissions!AW25+INDEX(gDP!AW$6:AW$271,MATCH($B25,gDP!$B$6:$B$271)))</f>
        <v>5451688537.6095896</v>
      </c>
      <c r="BV25" s="77">
        <f>IF(greenhouseGasEmissions!AX25="","",greenhouseGasEmissions!AX25-greenhouseGasEmissions!AX25+INDEX(gDP!AX$6:AX$271,MATCH($B25,gDP!$B$6:$B$271)))</f>
        <v>6146353173.3492899</v>
      </c>
      <c r="BW25" s="77">
        <f>IF(greenhouseGasEmissions!AY25="","",greenhouseGasEmissions!AY25-greenhouseGasEmissions!AY25+INDEX(gDP!AY$6:AY$271,MATCH($B25,gDP!$B$6:$B$271)))</f>
        <v>6547419820.3811302</v>
      </c>
      <c r="BX25" s="77">
        <f>IF(greenhouseGasEmissions!AZ25="","",greenhouseGasEmissions!AZ25-greenhouseGasEmissions!AZ25+INDEX(gDP!AZ$6:AZ$271,MATCH($B25,gDP!$B$6:$B$271)))</f>
        <v>7625722836.7684698</v>
      </c>
      <c r="BY25" s="77">
        <f>IF(greenhouseGasEmissions!BA25="","",greenhouseGasEmissions!BA25-greenhouseGasEmissions!BA25+INDEX(gDP!BA$6:BA$271,MATCH($B25,gDP!$B$6:$B$271)))</f>
        <v>9451435490.1146698</v>
      </c>
      <c r="BZ25" s="77">
        <f>IF(greenhouseGasEmissions!BB25="","",greenhouseGasEmissions!BB25-greenhouseGasEmissions!BB25+INDEX(gDP!BB$6:BB$271,MATCH($B25,gDP!$B$6:$B$271)))</f>
        <v>9450696873.3432598</v>
      </c>
      <c r="CA25" s="77">
        <f>IF(greenhouseGasEmissions!BC25="","",greenhouseGasEmissions!BC25-greenhouseGasEmissions!BC25+INDEX(gDP!BC$6:BC$271,MATCH($B25,gDP!$B$6:$B$271)))</f>
        <v>10109619740.6994</v>
      </c>
      <c r="CB25" s="77">
        <f>IF(greenhouseGasEmissions!BD25="","",greenhouseGasEmissions!BD25-greenhouseGasEmissions!BD25+INDEX(gDP!BD$6:BD$271,MATCH($B25,gDP!$B$6:$B$271)))</f>
        <v>12080295977.5632</v>
      </c>
      <c r="CC25" s="77">
        <f>IF(greenhouseGasEmissions!BE25="","",greenhouseGasEmissions!BE25-greenhouseGasEmissions!BE25+INDEX(gDP!BE$6:BE$271,MATCH($B25,gDP!$B$6:$B$271)))</f>
        <v>12561015156.5683</v>
      </c>
      <c r="CD25" s="77">
        <f>IF(greenhouseGasEmissions!BF25="","",greenhouseGasEmissions!BF25-greenhouseGasEmissions!BF25+INDEX(gDP!BF$6:BF$271,MATCH($B25,gDP!$B$6:$B$271)))</f>
        <v>13444300485.8412</v>
      </c>
      <c r="CE25" s="77">
        <f>IF(greenhouseGasEmissions!BG25="","",greenhouseGasEmissions!BG25-greenhouseGasEmissions!BG25+INDEX(gDP!BG$6:BG$271,MATCH($B25,gDP!$B$6:$B$271)))</f>
        <v>13943016076.743601</v>
      </c>
      <c r="CF25" s="77">
        <f>IF(greenhouseGasEmissions!BH25="","",greenhouseGasEmissions!BH25-greenhouseGasEmissions!BH25+INDEX(gDP!BH$6:BH$271,MATCH($B25,gDP!$B$6:$B$271)))</f>
        <v>11832159315.629801</v>
      </c>
      <c r="CG25" s="77">
        <f>IF(greenhouseGasEmissions!BI25="","",greenhouseGasEmissions!BI25-greenhouseGasEmissions!BI25+INDEX(gDP!BI$6:BI$271,MATCH($B25,gDP!$B$6:$B$271)))</f>
        <v>12833363045.3367</v>
      </c>
      <c r="CH25" s="77">
        <f>IF(greenhouseGasEmissions!BJ25="","",greenhouseGasEmissions!BJ25-greenhouseGasEmissions!BJ25+INDEX(gDP!BJ$6:BJ$271,MATCH($B25,gDP!$B$6:$B$271)))</f>
        <v>14106955615.3442</v>
      </c>
      <c r="CI25" s="77">
        <f>IF(greenhouseGasEmissions!BK25="","",greenhouseGasEmissions!BK25-greenhouseGasEmissions!BK25+INDEX(gDP!BK$6:BK$271,MATCH($B25,gDP!$B$6:$B$271)))</f>
        <v>15890066221.2882</v>
      </c>
      <c r="CJ25" s="77">
        <f>IF(greenhouseGasEmissions!BL25="","",greenhouseGasEmissions!BL25-greenhouseGasEmissions!BL25+INDEX(gDP!BL$6:BL$271,MATCH($B25,gDP!$B$6:$B$271)))</f>
        <v>16032813501.6639</v>
      </c>
      <c r="CK25" s="77">
        <f>IF(greenhouseGasEmissions!BM25="","",greenhouseGasEmissions!BM25-greenhouseGasEmissions!BM25+INDEX(gDP!BM$6:BM$271,MATCH($B25,gDP!$B$6:$B$271)))</f>
        <v>17725010530.789398</v>
      </c>
      <c r="CL25" s="77" t="str">
        <f>IF(greenhouseGasEmissions!BN25="","",greenhouseGasEmissions!BN25-greenhouseGasEmissions!BN25+INDEX(gDP!BN$6:BN$271,MATCH($B25,gDP!$B$6:$B$271)))</f>
        <v/>
      </c>
      <c r="CM25" s="77" t="str">
        <f>IF(greenhouseGasEmissions!BO25="","",greenhouseGasEmissions!BO25-greenhouseGasEmissions!BO25+INDEX(gDP!BO$6:BO$271,MATCH($B25,gDP!$B$6:$B$271)))</f>
        <v/>
      </c>
    </row>
    <row r="26" spans="1:91" x14ac:dyDescent="0.35">
      <c r="A26" t="s">
        <v>258</v>
      </c>
      <c r="B26" t="s">
        <v>259</v>
      </c>
      <c r="C26" t="s">
        <v>807</v>
      </c>
      <c r="D26" t="s">
        <v>808</v>
      </c>
      <c r="AS26">
        <v>157.19909999999999</v>
      </c>
      <c r="AT26">
        <v>164.12180000000001</v>
      </c>
      <c r="AU26">
        <v>168.47909999999999</v>
      </c>
      <c r="AV26">
        <v>172.14699999999999</v>
      </c>
      <c r="AW26">
        <v>173.76390000000001</v>
      </c>
      <c r="AX26">
        <v>179.89879999999999</v>
      </c>
      <c r="AY26">
        <v>185.71260000000001</v>
      </c>
      <c r="AZ26">
        <v>190.8091</v>
      </c>
      <c r="BA26">
        <v>202.21199999999999</v>
      </c>
      <c r="BB26">
        <v>207.52889999999999</v>
      </c>
      <c r="BC26">
        <v>216.78309999999999</v>
      </c>
      <c r="BD26">
        <v>221.29830000000001</v>
      </c>
      <c r="BE26">
        <v>226.87389999999999</v>
      </c>
      <c r="BF26">
        <v>232.17179999999999</v>
      </c>
      <c r="BG26">
        <v>238.4256</v>
      </c>
      <c r="BH26">
        <v>248.43199999999999</v>
      </c>
      <c r="BI26">
        <v>256.02640000000002</v>
      </c>
      <c r="BJ26">
        <v>268.54689999999999</v>
      </c>
      <c r="BK26">
        <v>279.25009999999997</v>
      </c>
      <c r="BL26">
        <v>277.19830000000002</v>
      </c>
      <c r="BM26">
        <v>269.37509999999997</v>
      </c>
      <c r="BQ26" s="77">
        <f>IF(greenhouseGasEmissions!AS26="","",greenhouseGasEmissions!AS26-greenhouseGasEmissions!AS26+INDEX(gDP!AS$6:AS$271,MATCH($B26,gDP!$B$6:$B$271)))</f>
        <v>53369787318.624496</v>
      </c>
      <c r="BR26" s="77">
        <f>IF(greenhouseGasEmissions!AT26="","",greenhouseGasEmissions!AT26-greenhouseGasEmissions!AT26+INDEX(gDP!AT$6:AT$271,MATCH($B26,gDP!$B$6:$B$271)))</f>
        <v>53991289844.329102</v>
      </c>
      <c r="BS26" s="77">
        <f>IF(greenhouseGasEmissions!AU26="","",greenhouseGasEmissions!AU26-greenhouseGasEmissions!AU26+INDEX(gDP!AU$6:AU$271,MATCH($B26,gDP!$B$6:$B$271)))</f>
        <v>54724081490.510201</v>
      </c>
      <c r="BT26" s="77">
        <f>IF(greenhouseGasEmissions!AV26="","",greenhouseGasEmissions!AV26-greenhouseGasEmissions!AV26+INDEX(gDP!AV$6:AV$271,MATCH($B26,gDP!$B$6:$B$271)))</f>
        <v>60158929188.2556</v>
      </c>
      <c r="BU26" s="77">
        <f>IF(greenhouseGasEmissions!AW26="","",greenhouseGasEmissions!AW26-greenhouseGasEmissions!AW26+INDEX(gDP!AW$6:AW$271,MATCH($B26,gDP!$B$6:$B$271)))</f>
        <v>65108544250.042503</v>
      </c>
      <c r="BV26" s="77">
        <f>IF(greenhouseGasEmissions!AX26="","",greenhouseGasEmissions!AX26-greenhouseGasEmissions!AX26+INDEX(gDP!AX$6:AX$271,MATCH($B26,gDP!$B$6:$B$271)))</f>
        <v>69476001429.862595</v>
      </c>
      <c r="BW26" s="77">
        <f>IF(greenhouseGasEmissions!AY26="","",greenhouseGasEmissions!AY26-greenhouseGasEmissions!AY26+INDEX(gDP!AY$6:AY$271,MATCH($B26,gDP!$B$6:$B$271)))</f>
        <v>71795735672.014893</v>
      </c>
      <c r="BX26" s="77">
        <f>IF(greenhouseGasEmissions!AZ26="","",greenhouseGasEmissions!AZ26-greenhouseGasEmissions!AZ26+INDEX(gDP!AZ$6:AZ$271,MATCH($B26,gDP!$B$6:$B$271)))</f>
        <v>79611644984.355698</v>
      </c>
      <c r="BY26" s="77">
        <f>IF(greenhouseGasEmissions!BA26="","",greenhouseGasEmissions!BA26-greenhouseGasEmissions!BA26+INDEX(gDP!BA$6:BA$271,MATCH($B26,gDP!$B$6:$B$271)))</f>
        <v>91636997445.242401</v>
      </c>
      <c r="BZ26" s="77">
        <f>IF(greenhouseGasEmissions!BB26="","",greenhouseGasEmissions!BB26-greenhouseGasEmissions!BB26+INDEX(gDP!BB$6:BB$271,MATCH($B26,gDP!$B$6:$B$271)))</f>
        <v>102475158462.511</v>
      </c>
      <c r="CA26" s="77">
        <f>IF(greenhouseGasEmissions!BC26="","",greenhouseGasEmissions!BC26-greenhouseGasEmissions!BC26+INDEX(gDP!BC$6:BC$271,MATCH($B26,gDP!$B$6:$B$271)))</f>
        <v>115275540861.36</v>
      </c>
      <c r="CB26" s="77">
        <f>IF(greenhouseGasEmissions!BD26="","",greenhouseGasEmissions!BD26-greenhouseGasEmissions!BD26+INDEX(gDP!BD$6:BD$271,MATCH($B26,gDP!$B$6:$B$271)))</f>
        <v>128607482927.468</v>
      </c>
      <c r="CC26" s="77">
        <f>IF(greenhouseGasEmissions!BE26="","",greenhouseGasEmissions!BE26-greenhouseGasEmissions!BE26+INDEX(gDP!BE$6:BE$271,MATCH($B26,gDP!$B$6:$B$271)))</f>
        <v>133310747047.528</v>
      </c>
      <c r="CD26" s="77">
        <f>IF(greenhouseGasEmissions!BF26="","",greenhouseGasEmissions!BF26-greenhouseGasEmissions!BF26+INDEX(gDP!BF$6:BF$271,MATCH($B26,gDP!$B$6:$B$271)))</f>
        <v>149998957327.02899</v>
      </c>
      <c r="CE26" s="77">
        <f>IF(greenhouseGasEmissions!BG26="","",greenhouseGasEmissions!BG26-greenhouseGasEmissions!BG26+INDEX(gDP!BG$6:BG$271,MATCH($B26,gDP!$B$6:$B$271)))</f>
        <v>172886611131.255</v>
      </c>
      <c r="CF26" s="77">
        <f>IF(greenhouseGasEmissions!BH26="","",greenhouseGasEmissions!BH26-greenhouseGasEmissions!BH26+INDEX(gDP!BH$6:BH$271,MATCH($B26,gDP!$B$6:$B$271)))</f>
        <v>195146607942.29099</v>
      </c>
      <c r="CG26" s="77">
        <f>IF(greenhouseGasEmissions!BI26="","",greenhouseGasEmissions!BI26-greenhouseGasEmissions!BI26+INDEX(gDP!BI$6:BI$271,MATCH($B26,gDP!$B$6:$B$271)))</f>
        <v>265224514652.992</v>
      </c>
      <c r="CH26" s="77">
        <f>IF(greenhouseGasEmissions!BJ26="","",greenhouseGasEmissions!BJ26-greenhouseGasEmissions!BJ26+INDEX(gDP!BJ$6:BJ$271,MATCH($B26,gDP!$B$6:$B$271)))</f>
        <v>293732447017.328</v>
      </c>
      <c r="CI26" s="77">
        <f>IF(greenhouseGasEmissions!BK26="","",greenhouseGasEmissions!BK26-greenhouseGasEmissions!BK26+INDEX(gDP!BK$6:BK$271,MATCH($B26,gDP!$B$6:$B$271)))</f>
        <v>321362751137.57397</v>
      </c>
      <c r="CJ26" s="77">
        <f>IF(greenhouseGasEmissions!BL26="","",greenhouseGasEmissions!BL26-greenhouseGasEmissions!BL26+INDEX(gDP!BL$6:BL$271,MATCH($B26,gDP!$B$6:$B$271)))</f>
        <v>351231655150.82703</v>
      </c>
      <c r="CK26" s="77">
        <f>IF(greenhouseGasEmissions!BM26="","",greenhouseGasEmissions!BM26-greenhouseGasEmissions!BM26+INDEX(gDP!BM$6:BM$271,MATCH($B26,gDP!$B$6:$B$271)))</f>
        <v>373979442653.34302</v>
      </c>
      <c r="CL26" s="77" t="str">
        <f>IF(greenhouseGasEmissions!BN26="","",greenhouseGasEmissions!BN26-greenhouseGasEmissions!BN26+INDEX(gDP!BN$6:BN$271,MATCH($B26,gDP!$B$6:$B$271)))</f>
        <v/>
      </c>
      <c r="CM26" s="77" t="str">
        <f>IF(greenhouseGasEmissions!BO26="","",greenhouseGasEmissions!BO26-greenhouseGasEmissions!BO26+INDEX(gDP!BO$6:BO$271,MATCH($B26,gDP!$B$6:$B$271)))</f>
        <v/>
      </c>
    </row>
    <row r="27" spans="1:91" x14ac:dyDescent="0.35">
      <c r="A27" t="s">
        <v>260</v>
      </c>
      <c r="B27" t="s">
        <v>261</v>
      </c>
      <c r="C27" t="s">
        <v>807</v>
      </c>
      <c r="D27" t="s">
        <v>808</v>
      </c>
      <c r="AS27">
        <v>44.9255</v>
      </c>
      <c r="AT27">
        <v>49.604399999999998</v>
      </c>
      <c r="AU27">
        <v>45.991</v>
      </c>
      <c r="AV27">
        <v>52.500799999999998</v>
      </c>
      <c r="AW27">
        <v>50.087000000000003</v>
      </c>
      <c r="AX27">
        <v>49.6419</v>
      </c>
      <c r="AY27">
        <v>54.355400000000003</v>
      </c>
      <c r="AZ27">
        <v>57.000500000000002</v>
      </c>
      <c r="BA27">
        <v>55.593699999999998</v>
      </c>
      <c r="BB27">
        <v>47.2804</v>
      </c>
      <c r="BC27">
        <v>50.622</v>
      </c>
      <c r="BD27">
        <v>59.611400000000003</v>
      </c>
      <c r="BE27">
        <v>54.7547</v>
      </c>
      <c r="BF27">
        <v>50.467399999999998</v>
      </c>
      <c r="BG27">
        <v>51.713700000000003</v>
      </c>
      <c r="BH27">
        <v>56.489400000000003</v>
      </c>
      <c r="BI27">
        <v>52.383000000000003</v>
      </c>
      <c r="BJ27">
        <v>55.177999999999997</v>
      </c>
      <c r="BK27">
        <v>51.740400000000001</v>
      </c>
      <c r="BL27">
        <v>50.402799999999999</v>
      </c>
      <c r="BM27">
        <v>46.157299999999999</v>
      </c>
      <c r="BQ27" s="77">
        <f>IF(greenhouseGasEmissions!AS27="","",greenhouseGasEmissions!AS27-greenhouseGasEmissions!AS27+INDEX(gDP!AS$6:AS$271,MATCH($B27,gDP!$B$6:$B$271)))</f>
        <v>13245990274.458099</v>
      </c>
      <c r="BR27" s="77">
        <f>IF(greenhouseGasEmissions!AT27="","",greenhouseGasEmissions!AT27-greenhouseGasEmissions!AT27+INDEX(gDP!AT$6:AT$271,MATCH($B27,gDP!$B$6:$B$271)))</f>
        <v>14183446025.738899</v>
      </c>
      <c r="BS27" s="77">
        <f>IF(greenhouseGasEmissions!AU27="","",greenhouseGasEmissions!AU27-greenhouseGasEmissions!AU27+INDEX(gDP!AU$6:AU$271,MATCH($B27,gDP!$B$6:$B$271)))</f>
        <v>16403043849.8297</v>
      </c>
      <c r="BT27" s="77">
        <f>IF(greenhouseGasEmissions!AV27="","",greenhouseGasEmissions!AV27-greenhouseGasEmissions!AV27+INDEX(gDP!AV$6:AV$271,MATCH($B27,gDP!$B$6:$B$271)))</f>
        <v>21144957990.468102</v>
      </c>
      <c r="BU27" s="77">
        <f>IF(greenhouseGasEmissions!AW27="","",greenhouseGasEmissions!AW27-greenhouseGasEmissions!AW27+INDEX(gDP!AW$6:AW$271,MATCH($B27,gDP!$B$6:$B$271)))</f>
        <v>26157743368.871601</v>
      </c>
      <c r="BV27" s="77">
        <f>IF(greenhouseGasEmissions!AX27="","",greenhouseGasEmissions!AX27-greenhouseGasEmissions!AX27+INDEX(gDP!AX$6:AX$271,MATCH($B27,gDP!$B$6:$B$271)))</f>
        <v>29868657858.008202</v>
      </c>
      <c r="BW27" s="77">
        <f>IF(greenhouseGasEmissions!AY27="","",greenhouseGasEmissions!AY27-greenhouseGasEmissions!AY27+INDEX(gDP!AY$6:AY$271,MATCH($B27,gDP!$B$6:$B$271)))</f>
        <v>34380536495.673897</v>
      </c>
      <c r="BX27" s="77">
        <f>IF(greenhouseGasEmissions!AZ27="","",greenhouseGasEmissions!AZ27-greenhouseGasEmissions!AZ27+INDEX(gDP!AZ$6:AZ$271,MATCH($B27,gDP!$B$6:$B$271)))</f>
        <v>44432811756.473099</v>
      </c>
      <c r="BY27" s="77">
        <f>IF(greenhouseGasEmissions!BA27="","",greenhouseGasEmissions!BA27-greenhouseGasEmissions!BA27+INDEX(gDP!BA$6:BA$271,MATCH($B27,gDP!$B$6:$B$271)))</f>
        <v>54480684188.444199</v>
      </c>
      <c r="BZ27" s="77">
        <f>IF(greenhouseGasEmissions!BB27="","",greenhouseGasEmissions!BB27-greenhouseGasEmissions!BB27+INDEX(gDP!BB$6:BB$271,MATCH($B27,gDP!$B$6:$B$271)))</f>
        <v>52023801230.120003</v>
      </c>
      <c r="CA27" s="77">
        <f>IF(greenhouseGasEmissions!BC27="","",greenhouseGasEmissions!BC27-greenhouseGasEmissions!BC27+INDEX(gDP!BC$6:BC$271,MATCH($B27,gDP!$B$6:$B$271)))</f>
        <v>50760929302.514702</v>
      </c>
      <c r="CB27" s="77">
        <f>IF(greenhouseGasEmissions!BD27="","",greenhouseGasEmissions!BD27-greenhouseGasEmissions!BD27+INDEX(gDP!BD$6:BD$271,MATCH($B27,gDP!$B$6:$B$271)))</f>
        <v>57737040780.015701</v>
      </c>
      <c r="CC27" s="77">
        <f>IF(greenhouseGasEmissions!BE27="","",greenhouseGasEmissions!BE27-greenhouseGasEmissions!BE27+INDEX(gDP!BE$6:BE$271,MATCH($B27,gDP!$B$6:$B$271)))</f>
        <v>54288135058.792603</v>
      </c>
      <c r="CD27" s="77">
        <f>IF(greenhouseGasEmissions!BF27="","",greenhouseGasEmissions!BF27-greenhouseGasEmissions!BF27+INDEX(gDP!BF$6:BF$271,MATCH($B27,gDP!$B$6:$B$271)))</f>
        <v>55852123989.950401</v>
      </c>
      <c r="CE27" s="77">
        <f>IF(greenhouseGasEmissions!BG27="","",greenhouseGasEmissions!BG27-greenhouseGasEmissions!BG27+INDEX(gDP!BG$6:BG$271,MATCH($B27,gDP!$B$6:$B$271)))</f>
        <v>57157782909.930702</v>
      </c>
      <c r="CF27" s="77">
        <f>IF(greenhouseGasEmissions!BH27="","",greenhouseGasEmissions!BH27-greenhouseGasEmissions!BH27+INDEX(gDP!BH$6:BH$271,MATCH($B27,gDP!$B$6:$B$271)))</f>
        <v>50811995688.677101</v>
      </c>
      <c r="CG27" s="77">
        <f>IF(greenhouseGasEmissions!BI27="","",greenhouseGasEmissions!BI27-greenhouseGasEmissions!BI27+INDEX(gDP!BI$6:BI$271,MATCH($B27,gDP!$B$6:$B$271)))</f>
        <v>53964253211.839996</v>
      </c>
      <c r="CH27" s="77">
        <f>IF(greenhouseGasEmissions!BJ27="","",greenhouseGasEmissions!BJ27-greenhouseGasEmissions!BJ27+INDEX(gDP!BJ$6:BJ$271,MATCH($B27,gDP!$B$6:$B$271)))</f>
        <v>59309748166.117897</v>
      </c>
      <c r="CI27" s="77">
        <f>IF(greenhouseGasEmissions!BK27="","",greenhouseGasEmissions!BK27-greenhouseGasEmissions!BK27+INDEX(gDP!BK$6:BK$271,MATCH($B27,gDP!$B$6:$B$271)))</f>
        <v>66370132238.391403</v>
      </c>
      <c r="CJ27" s="77">
        <f>IF(greenhouseGasEmissions!BL27="","",greenhouseGasEmissions!BL27-greenhouseGasEmissions!BL27+INDEX(gDP!BL$6:BL$271,MATCH($B27,gDP!$B$6:$B$271)))</f>
        <v>68881010245.549805</v>
      </c>
      <c r="CK27" s="77">
        <f>IF(greenhouseGasEmissions!BM27="","",greenhouseGasEmissions!BM27-greenhouseGasEmissions!BM27+INDEX(gDP!BM$6:BM$271,MATCH($B27,gDP!$B$6:$B$271)))</f>
        <v>70368758395.141006</v>
      </c>
      <c r="CL27" s="77" t="str">
        <f>IF(greenhouseGasEmissions!BN27="","",greenhouseGasEmissions!BN27-greenhouseGasEmissions!BN27+INDEX(gDP!BN$6:BN$271,MATCH($B27,gDP!$B$6:$B$271)))</f>
        <v/>
      </c>
      <c r="CM27" s="77" t="str">
        <f>IF(greenhouseGasEmissions!BO27="","",greenhouseGasEmissions!BO27-greenhouseGasEmissions!BO27+INDEX(gDP!BO$6:BO$271,MATCH($B27,gDP!$B$6:$B$271)))</f>
        <v/>
      </c>
    </row>
    <row r="28" spans="1:91" x14ac:dyDescent="0.35">
      <c r="A28" t="s">
        <v>262</v>
      </c>
      <c r="B28" t="s">
        <v>263</v>
      </c>
      <c r="C28" t="s">
        <v>807</v>
      </c>
      <c r="D28" t="s">
        <v>808</v>
      </c>
      <c r="AS28">
        <v>39.580800000000004</v>
      </c>
      <c r="AT28">
        <v>40.723399999999998</v>
      </c>
      <c r="AU28">
        <v>40.314</v>
      </c>
      <c r="AV28">
        <v>40.015900000000002</v>
      </c>
      <c r="AW28">
        <v>39.919499999999999</v>
      </c>
      <c r="AX28">
        <v>43.713999999999999</v>
      </c>
      <c r="AY28">
        <v>45.530799999999999</v>
      </c>
      <c r="AZ28">
        <v>46.7789</v>
      </c>
      <c r="BA28">
        <v>50.533700000000003</v>
      </c>
      <c r="BB28">
        <v>51.151499999999999</v>
      </c>
      <c r="BC28">
        <v>51.679699999999997</v>
      </c>
      <c r="BD28">
        <v>52.045400000000001</v>
      </c>
      <c r="BE28">
        <v>55.876399999999997</v>
      </c>
      <c r="BF28">
        <v>60.703600000000002</v>
      </c>
      <c r="BG28">
        <v>62.7408</v>
      </c>
      <c r="BH28">
        <v>62.917700000000004</v>
      </c>
      <c r="BI28">
        <v>63.111499999999999</v>
      </c>
      <c r="BJ28">
        <v>62.977499999999999</v>
      </c>
      <c r="BK28">
        <v>63.286299999999997</v>
      </c>
      <c r="BL28">
        <v>67.413899999999998</v>
      </c>
      <c r="BM28">
        <v>67.615700000000004</v>
      </c>
      <c r="BQ28" s="77">
        <f>IF(greenhouseGasEmissions!AS28="","",greenhouseGasEmissions!AS28-greenhouseGasEmissions!AS28+INDEX(gDP!AS$6:AS$271,MATCH($B28,gDP!$B$6:$B$271)))</f>
        <v>9062898936.1702099</v>
      </c>
      <c r="BR28" s="77">
        <f>IF(greenhouseGasEmissions!AT28="","",greenhouseGasEmissions!AT28-greenhouseGasEmissions!AT28+INDEX(gDP!AT$6:AT$271,MATCH($B28,gDP!$B$6:$B$271)))</f>
        <v>8976196808.5106392</v>
      </c>
      <c r="BS28" s="77">
        <f>IF(greenhouseGasEmissions!AU28="","",greenhouseGasEmissions!AU28-greenhouseGasEmissions!AU28+INDEX(gDP!AU$6:AU$271,MATCH($B28,gDP!$B$6:$B$271)))</f>
        <v>9593510638.2978706</v>
      </c>
      <c r="BT28" s="77">
        <f>IF(greenhouseGasEmissions!AV28="","",greenhouseGasEmissions!AV28-greenhouseGasEmissions!AV28+INDEX(gDP!AV$6:AV$271,MATCH($B28,gDP!$B$6:$B$271)))</f>
        <v>11074813829.787201</v>
      </c>
      <c r="BU28" s="77">
        <f>IF(greenhouseGasEmissions!AW28="","",greenhouseGasEmissions!AW28-greenhouseGasEmissions!AW28+INDEX(gDP!AW$6:AW$271,MATCH($B28,gDP!$B$6:$B$271)))</f>
        <v>13150159574.4681</v>
      </c>
      <c r="BV28" s="77">
        <f>IF(greenhouseGasEmissions!AX28="","",greenhouseGasEmissions!AX28-greenhouseGasEmissions!AX28+INDEX(gDP!AX$6:AX$271,MATCH($B28,gDP!$B$6:$B$271)))</f>
        <v>15968723404.255301</v>
      </c>
      <c r="BW28" s="77">
        <f>IF(greenhouseGasEmissions!AY28="","",greenhouseGasEmissions!AY28-greenhouseGasEmissions!AY28+INDEX(gDP!AY$6:AY$271,MATCH($B28,gDP!$B$6:$B$271)))</f>
        <v>18504760638.297901</v>
      </c>
      <c r="BX28" s="77">
        <f>IF(greenhouseGasEmissions!AZ28="","",greenhouseGasEmissions!AZ28-greenhouseGasEmissions!AZ28+INDEX(gDP!AZ$6:AZ$271,MATCH($B28,gDP!$B$6:$B$271)))</f>
        <v>21730000000</v>
      </c>
      <c r="BY28" s="77">
        <f>IF(greenhouseGasEmissions!BA28="","",greenhouseGasEmissions!BA28-greenhouseGasEmissions!BA28+INDEX(gDP!BA$6:BA$271,MATCH($B28,gDP!$B$6:$B$271)))</f>
        <v>25710904255.319099</v>
      </c>
      <c r="BZ28" s="77">
        <f>IF(greenhouseGasEmissions!BB28="","",greenhouseGasEmissions!BB28-greenhouseGasEmissions!BB28+INDEX(gDP!BB$6:BB$271,MATCH($B28,gDP!$B$6:$B$271)))</f>
        <v>22938218085.1064</v>
      </c>
      <c r="CA28" s="77">
        <f>IF(greenhouseGasEmissions!BC28="","",greenhouseGasEmissions!BC28-greenhouseGasEmissions!BC28+INDEX(gDP!BC$6:BC$271,MATCH($B28,gDP!$B$6:$B$271)))</f>
        <v>25713271276.595699</v>
      </c>
      <c r="CB28" s="77">
        <f>IF(greenhouseGasEmissions!BD28="","",greenhouseGasEmissions!BD28-greenhouseGasEmissions!BD28+INDEX(gDP!BD$6:BD$271,MATCH($B28,gDP!$B$6:$B$271)))</f>
        <v>28776595744.680901</v>
      </c>
      <c r="CC28" s="77">
        <f>IF(greenhouseGasEmissions!BE28="","",greenhouseGasEmissions!BE28-greenhouseGasEmissions!BE28+INDEX(gDP!BE$6:BE$271,MATCH($B28,gDP!$B$6:$B$271)))</f>
        <v>30749308510.638302</v>
      </c>
      <c r="CD28" s="77">
        <f>IF(greenhouseGasEmissions!BF28="","",greenhouseGasEmissions!BF28-greenhouseGasEmissions!BF28+INDEX(gDP!BF$6:BF$271,MATCH($B28,gDP!$B$6:$B$271)))</f>
        <v>32539468085.1064</v>
      </c>
      <c r="CE28" s="77">
        <f>IF(greenhouseGasEmissions!BG28="","",greenhouseGasEmissions!BG28-greenhouseGasEmissions!BG28+INDEX(gDP!BG$6:BG$271,MATCH($B28,gDP!$B$6:$B$271)))</f>
        <v>33387712765.957401</v>
      </c>
      <c r="CF28" s="77">
        <f>IF(greenhouseGasEmissions!BH28="","",greenhouseGasEmissions!BH28-greenhouseGasEmissions!BH28+INDEX(gDP!BH$6:BH$271,MATCH($B28,gDP!$B$6:$B$271)))</f>
        <v>31125851063.8298</v>
      </c>
      <c r="CG28" s="77">
        <f>IF(greenhouseGasEmissions!BI28="","",greenhouseGasEmissions!BI28-greenhouseGasEmissions!BI28+INDEX(gDP!BI$6:BI$271,MATCH($B28,gDP!$B$6:$B$271)))</f>
        <v>32250132978.7234</v>
      </c>
      <c r="CH28" s="77">
        <f>IF(greenhouseGasEmissions!BJ28="","",greenhouseGasEmissions!BJ28-greenhouseGasEmissions!BJ28+INDEX(gDP!BJ$6:BJ$271,MATCH($B28,gDP!$B$6:$B$271)))</f>
        <v>35423643617.021301</v>
      </c>
      <c r="CI28" s="77">
        <f>IF(greenhouseGasEmissions!BK28="","",greenhouseGasEmissions!BK28-greenhouseGasEmissions!BK28+INDEX(gDP!BK$6:BK$271,MATCH($B28,gDP!$B$6:$B$271)))</f>
        <v>37802005319.148903</v>
      </c>
      <c r="CJ28" s="77">
        <f>IF(greenhouseGasEmissions!BL28="","",greenhouseGasEmissions!BL28-greenhouseGasEmissions!BL28+INDEX(gDP!BL$6:BL$271,MATCH($B28,gDP!$B$6:$B$271)))</f>
        <v>38653318085.1064</v>
      </c>
      <c r="CK28" s="77">
        <f>IF(greenhouseGasEmissions!BM28="","",greenhouseGasEmissions!BM28-greenhouseGasEmissions!BM28+INDEX(gDP!BM$6:BM$271,MATCH($B28,gDP!$B$6:$B$271)))</f>
        <v>34621807712.765999</v>
      </c>
      <c r="CL28" s="77" t="str">
        <f>IF(greenhouseGasEmissions!BN28="","",greenhouseGasEmissions!BN28-greenhouseGasEmissions!BN28+INDEX(gDP!BN$6:BN$271,MATCH($B28,gDP!$B$6:$B$271)))</f>
        <v/>
      </c>
      <c r="CM28" s="77" t="str">
        <f>IF(greenhouseGasEmissions!BO28="","",greenhouseGasEmissions!BO28-greenhouseGasEmissions!BO28+INDEX(gDP!BO$6:BO$271,MATCH($B28,gDP!$B$6:$B$271)))</f>
        <v/>
      </c>
    </row>
    <row r="29" spans="1:91" x14ac:dyDescent="0.35">
      <c r="A29" t="s">
        <v>264</v>
      </c>
      <c r="B29" t="s">
        <v>265</v>
      </c>
      <c r="C29" t="s">
        <v>807</v>
      </c>
      <c r="D29" t="s">
        <v>808</v>
      </c>
      <c r="AS29">
        <v>-2.9291999999999998</v>
      </c>
      <c r="AT29">
        <v>-2.91</v>
      </c>
      <c r="AU29">
        <v>-2.8321999999999998</v>
      </c>
      <c r="AV29">
        <v>-3.0823999999999998</v>
      </c>
      <c r="AW29">
        <v>-3.0015999999999998</v>
      </c>
      <c r="AX29">
        <v>-3.0145</v>
      </c>
      <c r="AY29">
        <v>-2.8085</v>
      </c>
      <c r="AZ29">
        <v>-2.5741000000000001</v>
      </c>
      <c r="BA29">
        <v>-2.5173000000000001</v>
      </c>
      <c r="BB29">
        <v>-2.7382</v>
      </c>
      <c r="BC29">
        <v>-2.5832000000000002</v>
      </c>
      <c r="BD29">
        <v>-2.9674999999999998</v>
      </c>
      <c r="BE29">
        <v>-2.7719999999999998</v>
      </c>
      <c r="BF29">
        <v>-2.6377999999999999</v>
      </c>
      <c r="BG29">
        <v>-2.6381000000000001</v>
      </c>
      <c r="BH29">
        <v>-2.6981999999999999</v>
      </c>
      <c r="BI29">
        <v>-2.5851999999999999</v>
      </c>
      <c r="BJ29">
        <v>-2.4845000000000002</v>
      </c>
      <c r="BK29">
        <v>-2.2094999999999998</v>
      </c>
      <c r="BL29">
        <v>-2.0325000000000002</v>
      </c>
      <c r="BM29">
        <v>-2.2888999999999999</v>
      </c>
      <c r="BQ29" s="77">
        <f>IF(greenhouseGasEmissions!AS29="","",greenhouseGasEmissions!AS29-greenhouseGasEmissions!AS29+INDEX(gDP!AS$6:AS$271,MATCH($B29,gDP!$B$6:$B$271)))</f>
        <v>8076470000</v>
      </c>
      <c r="BR29" s="77">
        <f>IF(greenhouseGasEmissions!AT29="","",greenhouseGasEmissions!AT29-greenhouseGasEmissions!AT29+INDEX(gDP!AT$6:AT$271,MATCH($B29,gDP!$B$6:$B$271)))</f>
        <v>8317830000</v>
      </c>
      <c r="BS29" s="77">
        <f>IF(greenhouseGasEmissions!AU29="","",greenhouseGasEmissions!AU29-greenhouseGasEmissions!AU29+INDEX(gDP!AU$6:AU$271,MATCH($B29,gDP!$B$6:$B$271)))</f>
        <v>8881160000</v>
      </c>
      <c r="BT29" s="77">
        <f>IF(greenhouseGasEmissions!AV29="","",greenhouseGasEmissions!AV29-greenhouseGasEmissions!AV29+INDEX(gDP!AV$6:AV$271,MATCH($B29,gDP!$B$6:$B$271)))</f>
        <v>8870090000</v>
      </c>
      <c r="BU29" s="77">
        <f>IF(greenhouseGasEmissions!AW29="","",greenhouseGasEmissions!AW29-greenhouseGasEmissions!AW29+INDEX(gDP!AW$6:AW$271,MATCH($B29,gDP!$B$6:$B$271)))</f>
        <v>9055290000</v>
      </c>
      <c r="BV29" s="77">
        <f>IF(greenhouseGasEmissions!AX29="","",greenhouseGasEmissions!AX29-greenhouseGasEmissions!AX29+INDEX(gDP!AX$6:AX$271,MATCH($B29,gDP!$B$6:$B$271)))</f>
        <v>9836200000</v>
      </c>
      <c r="BW29" s="77">
        <f>IF(greenhouseGasEmissions!AY29="","",greenhouseGasEmissions!AY29-greenhouseGasEmissions!AY29+INDEX(gDP!AY$6:AY$271,MATCH($B29,gDP!$B$6:$B$271)))</f>
        <v>10167250000</v>
      </c>
      <c r="BX29" s="77">
        <f>IF(greenhouseGasEmissions!AZ29="","",greenhouseGasEmissions!AZ29-greenhouseGasEmissions!AZ29+INDEX(gDP!AZ$6:AZ$271,MATCH($B29,gDP!$B$6:$B$271)))</f>
        <v>10618340000</v>
      </c>
      <c r="BY29" s="77">
        <f>IF(greenhouseGasEmissions!BA29="","",greenhouseGasEmissions!BA29-greenhouseGasEmissions!BA29+INDEX(gDP!BA$6:BA$271,MATCH($B29,gDP!$B$6:$B$271)))</f>
        <v>10526000000</v>
      </c>
      <c r="BZ29" s="77">
        <f>IF(greenhouseGasEmissions!BB29="","",greenhouseGasEmissions!BB29-greenhouseGasEmissions!BB29+INDEX(gDP!BB$6:BB$271,MATCH($B29,gDP!$B$6:$B$271)))</f>
        <v>9981960000</v>
      </c>
      <c r="CA29" s="77">
        <f>IF(greenhouseGasEmissions!BC29="","",greenhouseGasEmissions!BC29-greenhouseGasEmissions!BC29+INDEX(gDP!BC$6:BC$271,MATCH($B29,gDP!$B$6:$B$271)))</f>
        <v>10095760000</v>
      </c>
      <c r="CB29" s="77">
        <f>IF(greenhouseGasEmissions!BD29="","",greenhouseGasEmissions!BD29-greenhouseGasEmissions!BD29+INDEX(gDP!BD$6:BD$271,MATCH($B29,gDP!$B$6:$B$271)))</f>
        <v>10070450000</v>
      </c>
      <c r="CC29" s="77">
        <f>IF(greenhouseGasEmissions!BE29="","",greenhouseGasEmissions!BE29-greenhouseGasEmissions!BE29+INDEX(gDP!BE$6:BE$271,MATCH($B29,gDP!$B$6:$B$271)))</f>
        <v>10720500000</v>
      </c>
      <c r="CD29" s="77">
        <f>IF(greenhouseGasEmissions!BF29="","",greenhouseGasEmissions!BF29-greenhouseGasEmissions!BF29+INDEX(gDP!BF$6:BF$271,MATCH($B29,gDP!$B$6:$B$271)))</f>
        <v>10395800000</v>
      </c>
      <c r="CE29" s="77">
        <f>IF(greenhouseGasEmissions!BG29="","",greenhouseGasEmissions!BG29-greenhouseGasEmissions!BG29+INDEX(gDP!BG$6:BG$271,MATCH($B29,gDP!$B$6:$B$271)))</f>
        <v>10974100000</v>
      </c>
      <c r="CF29" s="77">
        <f>IF(greenhouseGasEmissions!BH29="","",greenhouseGasEmissions!BH29-greenhouseGasEmissions!BH29+INDEX(gDP!BH$6:BH$271,MATCH($B29,gDP!$B$6:$B$271)))</f>
        <v>11671900000</v>
      </c>
      <c r="CG29" s="77">
        <f>IF(greenhouseGasEmissions!BI29="","",greenhouseGasEmissions!BI29-greenhouseGasEmissions!BI29+INDEX(gDP!BI$6:BI$271,MATCH($B29,gDP!$B$6:$B$271)))</f>
        <v>11745100000</v>
      </c>
      <c r="CH29" s="77">
        <f>IF(greenhouseGasEmissions!BJ29="","",greenhouseGasEmissions!BJ29-greenhouseGasEmissions!BJ29+INDEX(gDP!BJ$6:BJ$271,MATCH($B29,gDP!$B$6:$B$271)))</f>
        <v>12236700000</v>
      </c>
      <c r="CI29" s="77">
        <f>IF(greenhouseGasEmissions!BK29="","",greenhouseGasEmissions!BK29-greenhouseGasEmissions!BK29+INDEX(gDP!BK$6:BK$271,MATCH($B29,gDP!$B$6:$B$271)))</f>
        <v>12615800000</v>
      </c>
      <c r="CJ29" s="77">
        <f>IF(greenhouseGasEmissions!BL29="","",greenhouseGasEmissions!BL29-greenhouseGasEmissions!BL29+INDEX(gDP!BL$6:BL$271,MATCH($B29,gDP!$B$6:$B$271)))</f>
        <v>13016200000</v>
      </c>
      <c r="CK29" s="77">
        <f>IF(greenhouseGasEmissions!BM29="","",greenhouseGasEmissions!BM29-greenhouseGasEmissions!BM29+INDEX(gDP!BM$6:BM$271,MATCH($B29,gDP!$B$6:$B$271)))</f>
        <v>9958200000</v>
      </c>
      <c r="CL29" s="77" t="str">
        <f>IF(greenhouseGasEmissions!BN29="","",greenhouseGasEmissions!BN29-greenhouseGasEmissions!BN29+INDEX(gDP!BN$6:BN$271,MATCH($B29,gDP!$B$6:$B$271)))</f>
        <v/>
      </c>
      <c r="CM29" s="77" t="str">
        <f>IF(greenhouseGasEmissions!BO29="","",greenhouseGasEmissions!BO29-greenhouseGasEmissions!BO29+INDEX(gDP!BO$6:BO$271,MATCH($B29,gDP!$B$6:$B$271)))</f>
        <v/>
      </c>
    </row>
    <row r="30" spans="1:91" x14ac:dyDescent="0.35">
      <c r="A30" t="s">
        <v>266</v>
      </c>
      <c r="B30" t="s">
        <v>267</v>
      </c>
      <c r="C30" t="s">
        <v>807</v>
      </c>
      <c r="D30" t="s">
        <v>808</v>
      </c>
      <c r="AS30">
        <v>12.5198</v>
      </c>
      <c r="AT30">
        <v>12.0579</v>
      </c>
      <c r="AU30">
        <v>15.661</v>
      </c>
      <c r="AV30">
        <v>15.8155</v>
      </c>
      <c r="AW30">
        <v>15.009600000000001</v>
      </c>
      <c r="AX30">
        <v>15.6508</v>
      </c>
      <c r="AY30">
        <v>18.1496</v>
      </c>
      <c r="AZ30">
        <v>18.8551</v>
      </c>
      <c r="BA30">
        <v>20.5685</v>
      </c>
      <c r="BB30">
        <v>19.747499999999999</v>
      </c>
      <c r="BC30">
        <v>22.591899999999999</v>
      </c>
      <c r="BD30">
        <v>25.662299999999998</v>
      </c>
      <c r="BE30">
        <v>21.925899999999999</v>
      </c>
      <c r="BF30">
        <v>23.1496</v>
      </c>
      <c r="BG30">
        <v>21.426300000000001</v>
      </c>
      <c r="BH30">
        <v>21.380600000000001</v>
      </c>
      <c r="BI30">
        <v>24.402899999999999</v>
      </c>
      <c r="BJ30">
        <v>24.995699999999999</v>
      </c>
      <c r="BK30">
        <v>25.4209</v>
      </c>
      <c r="BL30">
        <v>23.744499999999999</v>
      </c>
      <c r="BM30">
        <v>23.6525</v>
      </c>
      <c r="BQ30" s="77">
        <f>IF(greenhouseGasEmissions!AS30="","",greenhouseGasEmissions!AS30-greenhouseGasEmissions!AS30+INDEX(gDP!AS$6:AS$271,MATCH($B30,gDP!$B$6:$B$271)))</f>
        <v>5567772768.8118801</v>
      </c>
      <c r="BR30" s="77">
        <f>IF(greenhouseGasEmissions!AT30="","",greenhouseGasEmissions!AT30-greenhouseGasEmissions!AT30+INDEX(gDP!AT$6:AT$271,MATCH($B30,gDP!$B$6:$B$271)))</f>
        <v>5800615466.2664804</v>
      </c>
      <c r="BS30" s="77">
        <f>IF(greenhouseGasEmissions!AU30="","",greenhouseGasEmissions!AU30-greenhouseGasEmissions!AU30+INDEX(gDP!AU$6:AU$271,MATCH($B30,gDP!$B$6:$B$271)))</f>
        <v>6728220886.6454601</v>
      </c>
      <c r="BT30" s="77">
        <f>IF(greenhouseGasEmissions!AV30="","",greenhouseGasEmissions!AV30-greenhouseGasEmissions!AV30+INDEX(gDP!AV$6:AV$271,MATCH($B30,gDP!$B$6:$B$271)))</f>
        <v>8498894359.3862896</v>
      </c>
      <c r="BU30" s="77">
        <f>IF(greenhouseGasEmissions!AW30="","",greenhouseGasEmissions!AW30-greenhouseGasEmissions!AW30+INDEX(gDP!AW$6:AW$271,MATCH($B30,gDP!$B$6:$B$271)))</f>
        <v>10156541538.399</v>
      </c>
      <c r="BV30" s="77">
        <f>IF(greenhouseGasEmissions!AX30="","",greenhouseGasEmissions!AX30-greenhouseGasEmissions!AX30+INDEX(gDP!AX$6:AX$271,MATCH($B30,gDP!$B$6:$B$271)))</f>
        <v>11222796336.542601</v>
      </c>
      <c r="BW30" s="77">
        <f>IF(greenhouseGasEmissions!AY30="","",greenhouseGasEmissions!AY30-greenhouseGasEmissions!AY30+INDEX(gDP!AY$6:AY$271,MATCH($B30,gDP!$B$6:$B$271)))</f>
        <v>12864841905.9543</v>
      </c>
      <c r="BX30" s="77">
        <f>IF(greenhouseGasEmissions!AZ30="","",greenhouseGasEmissions!AZ30-greenhouseGasEmissions!AZ30+INDEX(gDP!AZ$6:AZ$271,MATCH($B30,gDP!$B$6:$B$271)))</f>
        <v>15778734264.3787</v>
      </c>
      <c r="BY30" s="77">
        <f>IF(greenhouseGasEmissions!BA30="","",greenhouseGasEmissions!BA30-greenhouseGasEmissions!BA30+INDEX(gDP!BA$6:BA$271,MATCH($B30,gDP!$B$6:$B$271)))</f>
        <v>19112796623.1175</v>
      </c>
      <c r="BZ30" s="77">
        <f>IF(greenhouseGasEmissions!BB30="","",greenhouseGasEmissions!BB30-greenhouseGasEmissions!BB30+INDEX(gDP!BB$6:BB$271,MATCH($B30,gDP!$B$6:$B$271)))</f>
        <v>17613949091.229401</v>
      </c>
      <c r="CA30" s="77">
        <f>IF(greenhouseGasEmissions!BC30="","",greenhouseGasEmissions!BC30-greenhouseGasEmissions!BC30+INDEX(gDP!BC$6:BC$271,MATCH($B30,gDP!$B$6:$B$271)))</f>
        <v>17176315803.729799</v>
      </c>
      <c r="CB30" s="77">
        <f>IF(greenhouseGasEmissions!BD30="","",greenhouseGasEmissions!BD30-greenhouseGasEmissions!BD30+INDEX(gDP!BD$6:BD$271,MATCH($B30,gDP!$B$6:$B$271)))</f>
        <v>18644233537.109299</v>
      </c>
      <c r="CC30" s="77">
        <f>IF(greenhouseGasEmissions!BE30="","",greenhouseGasEmissions!BE30-greenhouseGasEmissions!BE30+INDEX(gDP!BE$6:BE$271,MATCH($B30,gDP!$B$6:$B$271)))</f>
        <v>17226735995.690498</v>
      </c>
      <c r="CD30" s="77">
        <f>IF(greenhouseGasEmissions!BF30="","",greenhouseGasEmissions!BF30-greenhouseGasEmissions!BF30+INDEX(gDP!BF$6:BF$271,MATCH($B30,gDP!$B$6:$B$271)))</f>
        <v>18179108530.5261</v>
      </c>
      <c r="CE30" s="77">
        <f>IF(greenhouseGasEmissions!BG30="","",greenhouseGasEmissions!BG30-greenhouseGasEmissions!BG30+INDEX(gDP!BG$6:BG$271,MATCH($B30,gDP!$B$6:$B$271)))</f>
        <v>18558733564.4692</v>
      </c>
      <c r="CF30" s="77">
        <f>IF(greenhouseGasEmissions!BH30="","",greenhouseGasEmissions!BH30-greenhouseGasEmissions!BH30+INDEX(gDP!BH$6:BH$271,MATCH($B30,gDP!$B$6:$B$271)))</f>
        <v>16404348871.443701</v>
      </c>
      <c r="CG30" s="77">
        <f>IF(greenhouseGasEmissions!BI30="","",greenhouseGasEmissions!BI30-greenhouseGasEmissions!BI30+INDEX(gDP!BI$6:BI$271,MATCH($B30,gDP!$B$6:$B$271)))</f>
        <v>17116926327.624701</v>
      </c>
      <c r="CH30" s="77">
        <f>IF(greenhouseGasEmissions!BJ30="","",greenhouseGasEmissions!BJ30-greenhouseGasEmissions!BJ30+INDEX(gDP!BJ$6:BJ$271,MATCH($B30,gDP!$B$6:$B$271)))</f>
        <v>18326373366.1105</v>
      </c>
      <c r="CI30" s="77">
        <f>IF(greenhouseGasEmissions!BK30="","",greenhouseGasEmissions!BK30-greenhouseGasEmissions!BK30+INDEX(gDP!BK$6:BK$271,MATCH($B30,gDP!$B$6:$B$271)))</f>
        <v>20484053868.924599</v>
      </c>
      <c r="CJ30" s="77">
        <f>IF(greenhouseGasEmissions!BL30="","",greenhouseGasEmissions!BL30-greenhouseGasEmissions!BL30+INDEX(gDP!BL$6:BL$271,MATCH($B30,gDP!$B$6:$B$271)))</f>
        <v>20482608755.379002</v>
      </c>
      <c r="CK30" s="77">
        <f>IF(greenhouseGasEmissions!BM30="","",greenhouseGasEmissions!BM30-greenhouseGasEmissions!BM30+INDEX(gDP!BM$6:BM$271,MATCH($B30,gDP!$B$6:$B$271)))</f>
        <v>20226036564.412899</v>
      </c>
      <c r="CL30" s="77" t="str">
        <f>IF(greenhouseGasEmissions!BN30="","",greenhouseGasEmissions!BN30-greenhouseGasEmissions!BN30+INDEX(gDP!BN$6:BN$271,MATCH($B30,gDP!$B$6:$B$271)))</f>
        <v/>
      </c>
      <c r="CM30" s="77" t="str">
        <f>IF(greenhouseGasEmissions!BO30="","",greenhouseGasEmissions!BO30-greenhouseGasEmissions!BO30+INDEX(gDP!BO$6:BO$271,MATCH($B30,gDP!$B$6:$B$271)))</f>
        <v/>
      </c>
    </row>
    <row r="31" spans="1:91" x14ac:dyDescent="0.35">
      <c r="A31" t="s">
        <v>268</v>
      </c>
      <c r="B31" t="s">
        <v>269</v>
      </c>
      <c r="C31" t="s">
        <v>807</v>
      </c>
      <c r="D31" t="s">
        <v>808</v>
      </c>
      <c r="AS31">
        <v>43.354599999999998</v>
      </c>
      <c r="AT31">
        <v>42.943300000000001</v>
      </c>
      <c r="AU31">
        <v>44.387700000000002</v>
      </c>
      <c r="AV31">
        <v>47.707000000000001</v>
      </c>
      <c r="AW31">
        <v>49.229599999999998</v>
      </c>
      <c r="AX31">
        <v>47.2866</v>
      </c>
      <c r="AY31">
        <v>47.452199999999998</v>
      </c>
      <c r="AZ31">
        <v>43.744300000000003</v>
      </c>
      <c r="BA31">
        <v>51.099600000000002</v>
      </c>
      <c r="BB31">
        <v>45.253300000000003</v>
      </c>
      <c r="BC31">
        <v>47.046500000000002</v>
      </c>
      <c r="BD31">
        <v>57.993099999999998</v>
      </c>
      <c r="BE31">
        <v>61.610500000000002</v>
      </c>
      <c r="BF31">
        <v>59.583500000000001</v>
      </c>
      <c r="BG31">
        <v>59.4315</v>
      </c>
      <c r="BH31">
        <v>56.604900000000001</v>
      </c>
      <c r="BI31">
        <v>59.584000000000003</v>
      </c>
      <c r="BJ31">
        <v>64.4191</v>
      </c>
      <c r="BK31">
        <v>64.772099999999995</v>
      </c>
      <c r="BL31">
        <v>67.032200000000003</v>
      </c>
      <c r="BM31">
        <v>61.838700000000003</v>
      </c>
      <c r="BQ31" s="77">
        <f>IF(greenhouseGasEmissions!AS31="","",greenhouseGasEmissions!AS31-greenhouseGasEmissions!AS31+INDEX(gDP!AS$6:AS$271,MATCH($B31,gDP!$B$6:$B$271)))</f>
        <v>12736780455.1539</v>
      </c>
      <c r="BR31" s="77">
        <f>IF(greenhouseGasEmissions!AT31="","",greenhouseGasEmissions!AT31-greenhouseGasEmissions!AT31+INDEX(gDP!AT$6:AT$271,MATCH($B31,gDP!$B$6:$B$271)))</f>
        <v>12354820143.884899</v>
      </c>
      <c r="BS31" s="77">
        <f>IF(greenhouseGasEmissions!AU31="","",greenhouseGasEmissions!AU31-greenhouseGasEmissions!AU31+INDEX(gDP!AU$6:AU$271,MATCH($B31,gDP!$B$6:$B$271)))</f>
        <v>14594900944.7658</v>
      </c>
      <c r="BT31" s="77">
        <f>IF(greenhouseGasEmissions!AV31="","",greenhouseGasEmissions!AV31-greenhouseGasEmissions!AV31+INDEX(gDP!AV$6:AV$271,MATCH($B31,gDP!$B$6:$B$271)))</f>
        <v>17825444724.487801</v>
      </c>
      <c r="BU31" s="77">
        <f>IF(greenhouseGasEmissions!AW31="","",greenhouseGasEmissions!AW31-greenhouseGasEmissions!AW31+INDEX(gDP!AW$6:AW$271,MATCH($B31,gDP!$B$6:$B$271)))</f>
        <v>23141566292.946201</v>
      </c>
      <c r="BV31" s="77">
        <f>IF(greenhouseGasEmissions!AX31="","",greenhouseGasEmissions!AX31-greenhouseGasEmissions!AX31+INDEX(gDP!AX$6:AX$271,MATCH($B31,gDP!$B$6:$B$271)))</f>
        <v>30210091836.829399</v>
      </c>
      <c r="BW31" s="77">
        <f>IF(greenhouseGasEmissions!AY31="","",greenhouseGasEmissions!AY31-greenhouseGasEmissions!AY31+INDEX(gDP!AY$6:AY$271,MATCH($B31,gDP!$B$6:$B$271)))</f>
        <v>36961894281.344398</v>
      </c>
      <c r="BX31" s="77">
        <f>IF(greenhouseGasEmissions!AZ31="","",greenhouseGasEmissions!AZ31-greenhouseGasEmissions!AZ31+INDEX(gDP!AZ$6:AZ$271,MATCH($B31,gDP!$B$6:$B$271)))</f>
        <v>45275711995.824997</v>
      </c>
      <c r="BY31" s="77">
        <f>IF(greenhouseGasEmissions!BA31="","",greenhouseGasEmissions!BA31-greenhouseGasEmissions!BA31+INDEX(gDP!BA$6:BA$271,MATCH($B31,gDP!$B$6:$B$271)))</f>
        <v>60752106347.125999</v>
      </c>
      <c r="BZ31" s="77">
        <f>IF(greenhouseGasEmissions!BB31="","",greenhouseGasEmissions!BB31-greenhouseGasEmissions!BB31+INDEX(gDP!BB$6:BB$271,MATCH($B31,gDP!$B$6:$B$271)))</f>
        <v>50873167326.041397</v>
      </c>
      <c r="CA31" s="77">
        <f>IF(greenhouseGasEmissions!BC31="","",greenhouseGasEmissions!BC31-greenhouseGasEmissions!BC31+INDEX(gDP!BC$6:BC$271,MATCH($B31,gDP!$B$6:$B$271)))</f>
        <v>57231904542.875504</v>
      </c>
      <c r="CB31" s="77">
        <f>IF(greenhouseGasEmissions!BD31="","",greenhouseGasEmissions!BD31-greenhouseGasEmissions!BD31+INDEX(gDP!BD$6:BD$271,MATCH($B31,gDP!$B$6:$B$271)))</f>
        <v>61762382327.9319</v>
      </c>
      <c r="CC31" s="77">
        <f>IF(greenhouseGasEmissions!BE31="","",greenhouseGasEmissions!BE31-greenhouseGasEmissions!BE31+INDEX(gDP!BE$6:BE$271,MATCH($B31,gDP!$B$6:$B$271)))</f>
        <v>65685890438.892197</v>
      </c>
      <c r="CD31" s="77">
        <f>IF(greenhouseGasEmissions!BF31="","",greenhouseGasEmissions!BF31-greenhouseGasEmissions!BF31+INDEX(gDP!BF$6:BF$271,MATCH($B31,gDP!$B$6:$B$271)))</f>
        <v>75527558966.447296</v>
      </c>
      <c r="CE31" s="77">
        <f>IF(greenhouseGasEmissions!BG31="","",greenhouseGasEmissions!BG31-greenhouseGasEmissions!BG31+INDEX(gDP!BG$6:BG$271,MATCH($B31,gDP!$B$6:$B$271)))</f>
        <v>78812805039.074295</v>
      </c>
      <c r="CF31" s="77">
        <f>IF(greenhouseGasEmissions!BH31="","",greenhouseGasEmissions!BH31-greenhouseGasEmissions!BH31+INDEX(gDP!BH$6:BH$271,MATCH($B31,gDP!$B$6:$B$271)))</f>
        <v>56454889146.608803</v>
      </c>
      <c r="CG31" s="77">
        <f>IF(greenhouseGasEmissions!BI31="","",greenhouseGasEmissions!BI31-greenhouseGasEmissions!BI31+INDEX(gDP!BI$6:BI$271,MATCH($B31,gDP!$B$6:$B$271)))</f>
        <v>47723545321.259003</v>
      </c>
      <c r="CH31" s="77">
        <f>IF(greenhouseGasEmissions!BJ31="","",greenhouseGasEmissions!BJ31-greenhouseGasEmissions!BJ31+INDEX(gDP!BJ$6:BJ$271,MATCH($B31,gDP!$B$6:$B$271)))</f>
        <v>54725302249.8088</v>
      </c>
      <c r="CI31" s="77">
        <f>IF(greenhouseGasEmissions!BK31="","",greenhouseGasEmissions!BK31-greenhouseGasEmissions!BK31+INDEX(gDP!BK$6:BK$271,MATCH($B31,gDP!$B$6:$B$271)))</f>
        <v>60031173807.719597</v>
      </c>
      <c r="CJ31" s="77">
        <f>IF(greenhouseGasEmissions!BL31="","",greenhouseGasEmissions!BL31-greenhouseGasEmissions!BL31+INDEX(gDP!BL$6:BL$271,MATCH($B31,gDP!$B$6:$B$271)))</f>
        <v>64410122847.3508</v>
      </c>
      <c r="CK31" s="77">
        <f>IF(greenhouseGasEmissions!BM31="","",greenhouseGasEmissions!BM31-greenhouseGasEmissions!BM31+INDEX(gDP!BM$6:BM$271,MATCH($B31,gDP!$B$6:$B$271)))</f>
        <v>61371755326.2351</v>
      </c>
      <c r="CL31" s="77" t="str">
        <f>IF(greenhouseGasEmissions!BN31="","",greenhouseGasEmissions!BN31-greenhouseGasEmissions!BN31+INDEX(gDP!BN$6:BN$271,MATCH($B31,gDP!$B$6:$B$271)))</f>
        <v/>
      </c>
      <c r="CM31" s="77" t="str">
        <f>IF(greenhouseGasEmissions!BO31="","",greenhouseGasEmissions!BO31-greenhouseGasEmissions!BO31+INDEX(gDP!BO$6:BO$271,MATCH($B31,gDP!$B$6:$B$271)))</f>
        <v/>
      </c>
    </row>
    <row r="32" spans="1:91" x14ac:dyDescent="0.35">
      <c r="A32" t="s">
        <v>270</v>
      </c>
      <c r="B32" t="s">
        <v>271</v>
      </c>
      <c r="C32" t="s">
        <v>807</v>
      </c>
      <c r="D32" t="s">
        <v>808</v>
      </c>
      <c r="AS32">
        <v>-7.3112000000000004</v>
      </c>
      <c r="AT32">
        <v>-6.0697000000000001</v>
      </c>
      <c r="AU32">
        <v>-8.6885999999999992</v>
      </c>
      <c r="AV32">
        <v>-11.29</v>
      </c>
      <c r="AW32">
        <v>-10.8094</v>
      </c>
      <c r="AX32">
        <v>-10.6768</v>
      </c>
      <c r="AY32">
        <v>-10.479699999999999</v>
      </c>
      <c r="AZ32">
        <v>-9.4611999999999998</v>
      </c>
      <c r="BA32">
        <v>-9.3793000000000006</v>
      </c>
      <c r="BB32">
        <v>-9.2499000000000002</v>
      </c>
      <c r="BC32">
        <v>-7.4934000000000003</v>
      </c>
      <c r="BD32">
        <v>-7.2504</v>
      </c>
      <c r="BE32">
        <v>-7.0098000000000003</v>
      </c>
      <c r="BF32">
        <v>-6.6131000000000002</v>
      </c>
      <c r="BG32">
        <v>-6.3453999999999997</v>
      </c>
      <c r="BH32">
        <v>-5.4450000000000003</v>
      </c>
      <c r="BI32">
        <v>-4.0678999999999998</v>
      </c>
      <c r="BJ32">
        <v>-6.0540000000000003</v>
      </c>
      <c r="BK32">
        <v>-6.0694999999999997</v>
      </c>
      <c r="BL32">
        <v>-6.0425000000000004</v>
      </c>
      <c r="BM32">
        <v>-6.0705</v>
      </c>
      <c r="BQ32" s="77">
        <f>IF(greenhouseGasEmissions!AS32="","",greenhouseGasEmissions!AS32-greenhouseGasEmissions!AS32+INDEX(gDP!AS$6:AS$271,MATCH($B32,gDP!$B$6:$B$271)))</f>
        <v>1134756760.6207099</v>
      </c>
      <c r="BR32" s="77">
        <f>IF(greenhouseGasEmissions!AT32="","",greenhouseGasEmissions!AT32-greenhouseGasEmissions!AT32+INDEX(gDP!AT$6:AT$271,MATCH($B32,gDP!$B$6:$B$271)))</f>
        <v>1168127973.94349</v>
      </c>
      <c r="BS32" s="77">
        <f>IF(greenhouseGasEmissions!AU32="","",greenhouseGasEmissions!AU32-greenhouseGasEmissions!AU32+INDEX(gDP!AU$6:AU$271,MATCH($B32,gDP!$B$6:$B$271)))</f>
        <v>1240059540.0934801</v>
      </c>
      <c r="BT32" s="77">
        <f>IF(greenhouseGasEmissions!AV32="","",greenhouseGasEmissions!AV32-greenhouseGasEmissions!AV32+INDEX(gDP!AV$6:AV$271,MATCH($B32,gDP!$B$6:$B$271)))</f>
        <v>1303381860.7567401</v>
      </c>
      <c r="BU32" s="77">
        <f>IF(greenhouseGasEmissions!AW32="","",greenhouseGasEmissions!AW32-greenhouseGasEmissions!AW32+INDEX(gDP!AW$6:AW$271,MATCH($B32,gDP!$B$6:$B$271)))</f>
        <v>1394273990.6000299</v>
      </c>
      <c r="BV32" s="77">
        <f>IF(greenhouseGasEmissions!AX32="","",greenhouseGasEmissions!AX32-greenhouseGasEmissions!AX32+INDEX(gDP!AX$6:AX$271,MATCH($B32,gDP!$B$6:$B$271)))</f>
        <v>1468145956.1991701</v>
      </c>
      <c r="BW32" s="77">
        <f>IF(greenhouseGasEmissions!AY32="","",greenhouseGasEmissions!AY32-greenhouseGasEmissions!AY32+INDEX(gDP!AY$6:AY$271,MATCH($B32,gDP!$B$6:$B$271)))</f>
        <v>1584207353.22049</v>
      </c>
      <c r="BX32" s="77">
        <f>IF(greenhouseGasEmissions!AZ32="","",greenhouseGasEmissions!AZ32-greenhouseGasEmissions!AZ32+INDEX(gDP!AZ$6:AZ$271,MATCH($B32,gDP!$B$6:$B$271)))</f>
        <v>1699214298.9143901</v>
      </c>
      <c r="BY32" s="77">
        <f>IF(greenhouseGasEmissions!BA32="","",greenhouseGasEmissions!BA32-greenhouseGasEmissions!BA32+INDEX(gDP!BA$6:BA$271,MATCH($B32,gDP!$B$6:$B$271)))</f>
        <v>1731921564.0667</v>
      </c>
      <c r="BZ32" s="77">
        <f>IF(greenhouseGasEmissions!BB32="","",greenhouseGasEmissions!BB32-greenhouseGasEmissions!BB32+INDEX(gDP!BB$6:BB$271,MATCH($B32,gDP!$B$6:$B$271)))</f>
        <v>1681473348.43468</v>
      </c>
      <c r="CA32" s="77">
        <f>IF(greenhouseGasEmissions!BC32="","",greenhouseGasEmissions!BC32-greenhouseGasEmissions!BC32+INDEX(gDP!BC$6:BC$271,MATCH($B32,gDP!$B$6:$B$271)))</f>
        <v>1739070295.4402699</v>
      </c>
      <c r="CB32" s="77">
        <f>IF(greenhouseGasEmissions!BD32="","",greenhouseGasEmissions!BD32-greenhouseGasEmissions!BD32+INDEX(gDP!BD$6:BD$271,MATCH($B32,gDP!$B$6:$B$271)))</f>
        <v>1818831938.1775701</v>
      </c>
      <c r="CC32" s="77">
        <f>IF(greenhouseGasEmissions!BE32="","",greenhouseGasEmissions!BE32-greenhouseGasEmissions!BE32+INDEX(gDP!BE$6:BE$271,MATCH($B32,gDP!$B$6:$B$271)))</f>
        <v>1899503249.8643</v>
      </c>
      <c r="CD32" s="77">
        <f>IF(greenhouseGasEmissions!BF32="","",greenhouseGasEmissions!BF32-greenhouseGasEmissions!BF32+INDEX(gDP!BF$6:BF$271,MATCH($B32,gDP!$B$6:$B$271)))</f>
        <v>2021757434.18064</v>
      </c>
      <c r="CE32" s="77">
        <f>IF(greenhouseGasEmissions!BG32="","",greenhouseGasEmissions!BG32-greenhouseGasEmissions!BG32+INDEX(gDP!BG$6:BG$271,MATCH($B32,gDP!$B$6:$B$271)))</f>
        <v>2125125606.25723</v>
      </c>
      <c r="CF32" s="77">
        <f>IF(greenhouseGasEmissions!BH32="","",greenhouseGasEmissions!BH32-greenhouseGasEmissions!BH32+INDEX(gDP!BH$6:BH$271,MATCH($B32,gDP!$B$6:$B$271)))</f>
        <v>2194709309.2420402</v>
      </c>
      <c r="CG32" s="77">
        <f>IF(greenhouseGasEmissions!BI32="","",greenhouseGasEmissions!BI32-greenhouseGasEmissions!BI32+INDEX(gDP!BI$6:BI$271,MATCH($B32,gDP!$B$6:$B$271)))</f>
        <v>2240593542.9756999</v>
      </c>
      <c r="CH32" s="77">
        <f>IF(greenhouseGasEmissions!BJ32="","",greenhouseGasEmissions!BJ32-greenhouseGasEmissions!BJ32+INDEX(gDP!BJ$6:BJ$271,MATCH($B32,gDP!$B$6:$B$271)))</f>
        <v>2266664817.0882201</v>
      </c>
      <c r="CI32" s="77">
        <f>IF(greenhouseGasEmissions!BK32="","",greenhouseGasEmissions!BK32-greenhouseGasEmissions!BK32+INDEX(gDP!BK$6:BK$271,MATCH($B32,gDP!$B$6:$B$271)))</f>
        <v>2292787335.6245198</v>
      </c>
      <c r="CJ32" s="77">
        <f>IF(greenhouseGasEmissions!BL32="","",greenhouseGasEmissions!BL32-greenhouseGasEmissions!BL32+INDEX(gDP!BL$6:BL$271,MATCH($B32,gDP!$B$6:$B$271)))</f>
        <v>2386792476.10637</v>
      </c>
      <c r="CK32" s="77">
        <f>IF(greenhouseGasEmissions!BM32="","",greenhouseGasEmissions!BM32-greenhouseGasEmissions!BM32+INDEX(gDP!BM$6:BM$271,MATCH($B32,gDP!$B$6:$B$271)))</f>
        <v>2047727810.06777</v>
      </c>
      <c r="CL32" s="77" t="str">
        <f>IF(greenhouseGasEmissions!BN32="","",greenhouseGasEmissions!BN32-greenhouseGasEmissions!BN32+INDEX(gDP!BN$6:BN$271,MATCH($B32,gDP!$B$6:$B$271)))</f>
        <v/>
      </c>
      <c r="CM32" s="77" t="str">
        <f>IF(greenhouseGasEmissions!BO32="","",greenhouseGasEmissions!BO32-greenhouseGasEmissions!BO32+INDEX(gDP!BO$6:BO$271,MATCH($B32,gDP!$B$6:$B$271)))</f>
        <v/>
      </c>
    </row>
    <row r="33" spans="1:91" x14ac:dyDescent="0.35">
      <c r="A33" t="s">
        <v>272</v>
      </c>
      <c r="B33" t="s">
        <v>273</v>
      </c>
      <c r="C33" t="s">
        <v>807</v>
      </c>
      <c r="D33" t="s">
        <v>808</v>
      </c>
      <c r="BQ33" s="77" t="str">
        <f>IF(greenhouseGasEmissions!AS33="","",greenhouseGasEmissions!AS33-greenhouseGasEmissions!AS33+INDEX(gDP!AS$6:AS$271,MATCH($B33,gDP!$B$6:$B$271)))</f>
        <v/>
      </c>
      <c r="BR33" s="77" t="str">
        <f>IF(greenhouseGasEmissions!AT33="","",greenhouseGasEmissions!AT33-greenhouseGasEmissions!AT33+INDEX(gDP!AT$6:AT$271,MATCH($B33,gDP!$B$6:$B$271)))</f>
        <v/>
      </c>
      <c r="BS33" s="77" t="str">
        <f>IF(greenhouseGasEmissions!AU33="","",greenhouseGasEmissions!AU33-greenhouseGasEmissions!AU33+INDEX(gDP!AU$6:AU$271,MATCH($B33,gDP!$B$6:$B$271)))</f>
        <v/>
      </c>
      <c r="BT33" s="77" t="str">
        <f>IF(greenhouseGasEmissions!AV33="","",greenhouseGasEmissions!AV33-greenhouseGasEmissions!AV33+INDEX(gDP!AV$6:AV$271,MATCH($B33,gDP!$B$6:$B$271)))</f>
        <v/>
      </c>
      <c r="BU33" s="77" t="str">
        <f>IF(greenhouseGasEmissions!AW33="","",greenhouseGasEmissions!AW33-greenhouseGasEmissions!AW33+INDEX(gDP!AW$6:AW$271,MATCH($B33,gDP!$B$6:$B$271)))</f>
        <v/>
      </c>
      <c r="BV33" s="77" t="str">
        <f>IF(greenhouseGasEmissions!AX33="","",greenhouseGasEmissions!AX33-greenhouseGasEmissions!AX33+INDEX(gDP!AX$6:AX$271,MATCH($B33,gDP!$B$6:$B$271)))</f>
        <v/>
      </c>
      <c r="BW33" s="77" t="str">
        <f>IF(greenhouseGasEmissions!AY33="","",greenhouseGasEmissions!AY33-greenhouseGasEmissions!AY33+INDEX(gDP!AY$6:AY$271,MATCH($B33,gDP!$B$6:$B$271)))</f>
        <v/>
      </c>
      <c r="BX33" s="77" t="str">
        <f>IF(greenhouseGasEmissions!AZ33="","",greenhouseGasEmissions!AZ33-greenhouseGasEmissions!AZ33+INDEX(gDP!AZ$6:AZ$271,MATCH($B33,gDP!$B$6:$B$271)))</f>
        <v/>
      </c>
      <c r="BY33" s="77" t="str">
        <f>IF(greenhouseGasEmissions!BA33="","",greenhouseGasEmissions!BA33-greenhouseGasEmissions!BA33+INDEX(gDP!BA$6:BA$271,MATCH($B33,gDP!$B$6:$B$271)))</f>
        <v/>
      </c>
      <c r="BZ33" s="77" t="str">
        <f>IF(greenhouseGasEmissions!BB33="","",greenhouseGasEmissions!BB33-greenhouseGasEmissions!BB33+INDEX(gDP!BB$6:BB$271,MATCH($B33,gDP!$B$6:$B$271)))</f>
        <v/>
      </c>
      <c r="CA33" s="77" t="str">
        <f>IF(greenhouseGasEmissions!BC33="","",greenhouseGasEmissions!BC33-greenhouseGasEmissions!BC33+INDEX(gDP!BC$6:BC$271,MATCH($B33,gDP!$B$6:$B$271)))</f>
        <v/>
      </c>
      <c r="CB33" s="77" t="str">
        <f>IF(greenhouseGasEmissions!BD33="","",greenhouseGasEmissions!BD33-greenhouseGasEmissions!BD33+INDEX(gDP!BD$6:BD$271,MATCH($B33,gDP!$B$6:$B$271)))</f>
        <v/>
      </c>
      <c r="CC33" s="77" t="str">
        <f>IF(greenhouseGasEmissions!BE33="","",greenhouseGasEmissions!BE33-greenhouseGasEmissions!BE33+INDEX(gDP!BE$6:BE$271,MATCH($B33,gDP!$B$6:$B$271)))</f>
        <v/>
      </c>
      <c r="CD33" s="77" t="str">
        <f>IF(greenhouseGasEmissions!BF33="","",greenhouseGasEmissions!BF33-greenhouseGasEmissions!BF33+INDEX(gDP!BF$6:BF$271,MATCH($B33,gDP!$B$6:$B$271)))</f>
        <v/>
      </c>
      <c r="CE33" s="77" t="str">
        <f>IF(greenhouseGasEmissions!BG33="","",greenhouseGasEmissions!BG33-greenhouseGasEmissions!BG33+INDEX(gDP!BG$6:BG$271,MATCH($B33,gDP!$B$6:$B$271)))</f>
        <v/>
      </c>
      <c r="CF33" s="77" t="str">
        <f>IF(greenhouseGasEmissions!BH33="","",greenhouseGasEmissions!BH33-greenhouseGasEmissions!BH33+INDEX(gDP!BH$6:BH$271,MATCH($B33,gDP!$B$6:$B$271)))</f>
        <v/>
      </c>
      <c r="CG33" s="77" t="str">
        <f>IF(greenhouseGasEmissions!BI33="","",greenhouseGasEmissions!BI33-greenhouseGasEmissions!BI33+INDEX(gDP!BI$6:BI$271,MATCH($B33,gDP!$B$6:$B$271)))</f>
        <v/>
      </c>
      <c r="CH33" s="77" t="str">
        <f>IF(greenhouseGasEmissions!BJ33="","",greenhouseGasEmissions!BJ33-greenhouseGasEmissions!BJ33+INDEX(gDP!BJ$6:BJ$271,MATCH($B33,gDP!$B$6:$B$271)))</f>
        <v/>
      </c>
      <c r="CI33" s="77" t="str">
        <f>IF(greenhouseGasEmissions!BK33="","",greenhouseGasEmissions!BK33-greenhouseGasEmissions!BK33+INDEX(gDP!BK$6:BK$271,MATCH($B33,gDP!$B$6:$B$271)))</f>
        <v/>
      </c>
      <c r="CJ33" s="77" t="str">
        <f>IF(greenhouseGasEmissions!BL33="","",greenhouseGasEmissions!BL33-greenhouseGasEmissions!BL33+INDEX(gDP!BL$6:BL$271,MATCH($B33,gDP!$B$6:$B$271)))</f>
        <v/>
      </c>
      <c r="CK33" s="77" t="str">
        <f>IF(greenhouseGasEmissions!BM33="","",greenhouseGasEmissions!BM33-greenhouseGasEmissions!BM33+INDEX(gDP!BM$6:BM$271,MATCH($B33,gDP!$B$6:$B$271)))</f>
        <v/>
      </c>
      <c r="CL33" s="77" t="str">
        <f>IF(greenhouseGasEmissions!BN33="","",greenhouseGasEmissions!BN33-greenhouseGasEmissions!BN33+INDEX(gDP!BN$6:BN$271,MATCH($B33,gDP!$B$6:$B$271)))</f>
        <v/>
      </c>
      <c r="CM33" s="77" t="str">
        <f>IF(greenhouseGasEmissions!BO33="","",greenhouseGasEmissions!BO33-greenhouseGasEmissions!BO33+INDEX(gDP!BO$6:BO$271,MATCH($B33,gDP!$B$6:$B$271)))</f>
        <v/>
      </c>
    </row>
    <row r="34" spans="1:91" x14ac:dyDescent="0.35">
      <c r="A34" t="s">
        <v>274</v>
      </c>
      <c r="B34" t="s">
        <v>275</v>
      </c>
      <c r="C34" t="s">
        <v>807</v>
      </c>
      <c r="D34" t="s">
        <v>808</v>
      </c>
      <c r="AS34">
        <v>71.9114</v>
      </c>
      <c r="AT34">
        <v>70.860600000000005</v>
      </c>
      <c r="AU34">
        <v>72.433300000000003</v>
      </c>
      <c r="AV34">
        <v>73.700900000000004</v>
      </c>
      <c r="AW34">
        <v>75.937899999999999</v>
      </c>
      <c r="AX34">
        <v>77.167900000000003</v>
      </c>
      <c r="AY34">
        <v>78.4726</v>
      </c>
      <c r="AZ34">
        <v>83.444199999999995</v>
      </c>
      <c r="BA34">
        <v>77.543700000000001</v>
      </c>
      <c r="BB34">
        <v>78.406400000000005</v>
      </c>
      <c r="BC34">
        <v>82.3947</v>
      </c>
      <c r="BD34">
        <v>83.554100000000005</v>
      </c>
      <c r="BE34">
        <v>85.996799999999993</v>
      </c>
      <c r="BF34">
        <v>88.505300000000005</v>
      </c>
      <c r="BG34">
        <v>89.783199999999994</v>
      </c>
      <c r="BH34">
        <v>90.727599999999995</v>
      </c>
      <c r="BI34">
        <v>92.274100000000004</v>
      </c>
      <c r="BJ34">
        <v>92.745400000000004</v>
      </c>
      <c r="BK34">
        <v>93.032899999999998</v>
      </c>
      <c r="BL34">
        <v>93.279899999999998</v>
      </c>
      <c r="BM34">
        <v>90.084900000000005</v>
      </c>
      <c r="BQ34" s="77">
        <f>IF(greenhouseGasEmissions!AS34="","",greenhouseGasEmissions!AS34-greenhouseGasEmissions!AS34+INDEX(gDP!AS$6:AS$271,MATCH($B34,gDP!$B$6:$B$271)))</f>
        <v>8397855484.7690802</v>
      </c>
      <c r="BR34" s="77">
        <f>IF(greenhouseGasEmissions!AT34="","",greenhouseGasEmissions!AT34-greenhouseGasEmissions!AT34+INDEX(gDP!AT$6:AT$271,MATCH($B34,gDP!$B$6:$B$271)))</f>
        <v>8141516928.3948898</v>
      </c>
      <c r="BS34" s="77">
        <f>IF(greenhouseGasEmissions!AU34="","",greenhouseGasEmissions!AU34-greenhouseGasEmissions!AU34+INDEX(gDP!AU$6:AU$271,MATCH($B34,gDP!$B$6:$B$271)))</f>
        <v>7905485146.4435101</v>
      </c>
      <c r="BT34" s="77">
        <f>IF(greenhouseGasEmissions!AV34="","",greenhouseGasEmissions!AV34-greenhouseGasEmissions!AV34+INDEX(gDP!AV$6:AV$271,MATCH($B34,gDP!$B$6:$B$271)))</f>
        <v>8082399639.5430498</v>
      </c>
      <c r="BU34" s="77">
        <f>IF(greenhouseGasEmissions!AW34="","",greenhouseGasEmissions!AW34-greenhouseGasEmissions!AW34+INDEX(gDP!AW$6:AW$271,MATCH($B34,gDP!$B$6:$B$271)))</f>
        <v>8773451751.5121002</v>
      </c>
      <c r="BV34" s="77">
        <f>IF(greenhouseGasEmissions!AX34="","",greenhouseGasEmissions!AX34-greenhouseGasEmissions!AX34+INDEX(gDP!AX$6:AX$271,MATCH($B34,gDP!$B$6:$B$271)))</f>
        <v>9549122905.3285198</v>
      </c>
      <c r="BW34" s="77">
        <f>IF(greenhouseGasEmissions!AY34="","",greenhouseGasEmissions!AY34-greenhouseGasEmissions!AY34+INDEX(gDP!AY$6:AY$271,MATCH($B34,gDP!$B$6:$B$271)))</f>
        <v>11451844902.221399</v>
      </c>
      <c r="BX34" s="77">
        <f>IF(greenhouseGasEmissions!AZ34="","",greenhouseGasEmissions!AZ34-greenhouseGasEmissions!AZ34+INDEX(gDP!AZ$6:AZ$271,MATCH($B34,gDP!$B$6:$B$271)))</f>
        <v>13120108008.3477</v>
      </c>
      <c r="BY34" s="77">
        <f>IF(greenhouseGasEmissions!BA34="","",greenhouseGasEmissions!BA34-greenhouseGasEmissions!BA34+INDEX(gDP!BA$6:BA$271,MATCH($B34,gDP!$B$6:$B$271)))</f>
        <v>16674276285.895599</v>
      </c>
      <c r="BZ34" s="77">
        <f>IF(greenhouseGasEmissions!BB34="","",greenhouseGasEmissions!BB34-greenhouseGasEmissions!BB34+INDEX(gDP!BB$6:BB$271,MATCH($B34,gDP!$B$6:$B$271)))</f>
        <v>17339992193.732201</v>
      </c>
      <c r="CA34" s="77">
        <f>IF(greenhouseGasEmissions!BC34="","",greenhouseGasEmissions!BC34-greenhouseGasEmissions!BC34+INDEX(gDP!BC$6:BC$271,MATCH($B34,gDP!$B$6:$B$271)))</f>
        <v>19649723722.103401</v>
      </c>
      <c r="CB34" s="77">
        <f>IF(greenhouseGasEmissions!BD34="","",greenhouseGasEmissions!BD34-greenhouseGasEmissions!BD34+INDEX(gDP!BD$6:BD$271,MATCH($B34,gDP!$B$6:$B$271)))</f>
        <v>23963164696.591999</v>
      </c>
      <c r="CC34" s="77">
        <f>IF(greenhouseGasEmissions!BE34="","",greenhouseGasEmissions!BE34-greenhouseGasEmissions!BE34+INDEX(gDP!BE$6:BE$271,MATCH($B34,gDP!$B$6:$B$271)))</f>
        <v>27084497481.910301</v>
      </c>
      <c r="CD34" s="77">
        <f>IF(greenhouseGasEmissions!BF34="","",greenhouseGasEmissions!BF34-greenhouseGasEmissions!BF34+INDEX(gDP!BF$6:BF$271,MATCH($B34,gDP!$B$6:$B$271)))</f>
        <v>30659338885.672901</v>
      </c>
      <c r="CE34" s="77">
        <f>IF(greenhouseGasEmissions!BG34="","",greenhouseGasEmissions!BG34-greenhouseGasEmissions!BG34+INDEX(gDP!BG$6:BG$271,MATCH($B34,gDP!$B$6:$B$271)))</f>
        <v>32996188017.3661</v>
      </c>
      <c r="CF34" s="77">
        <f>IF(greenhouseGasEmissions!BH34="","",greenhouseGasEmissions!BH34-greenhouseGasEmissions!BH34+INDEX(gDP!BH$6:BH$271,MATCH($B34,gDP!$B$6:$B$271)))</f>
        <v>33000198248.9146</v>
      </c>
      <c r="CG34" s="77">
        <f>IF(greenhouseGasEmissions!BI34="","",greenhouseGasEmissions!BI34-greenhouseGasEmissions!BI34+INDEX(gDP!BI$6:BI$271,MATCH($B34,gDP!$B$6:$B$271)))</f>
        <v>33941126193.921902</v>
      </c>
      <c r="CH34" s="77">
        <f>IF(greenhouseGasEmissions!BJ34="","",greenhouseGasEmissions!BJ34-greenhouseGasEmissions!BJ34+INDEX(gDP!BJ$6:BJ$271,MATCH($B34,gDP!$B$6:$B$271)))</f>
        <v>37508642170.766998</v>
      </c>
      <c r="CI34" s="77">
        <f>IF(greenhouseGasEmissions!BK34="","",greenhouseGasEmissions!BK34-greenhouseGasEmissions!BK34+INDEX(gDP!BK$6:BK$271,MATCH($B34,gDP!$B$6:$B$271)))</f>
        <v>40287647930.5355</v>
      </c>
      <c r="CJ34" s="77">
        <f>IF(greenhouseGasEmissions!BL34="","",greenhouseGasEmissions!BL34-greenhouseGasEmissions!BL34+INDEX(gDP!BL$6:BL$271,MATCH($B34,gDP!$B$6:$B$271)))</f>
        <v>40895322850.940697</v>
      </c>
      <c r="CK34" s="77">
        <f>IF(greenhouseGasEmissions!BM34="","",greenhouseGasEmissions!BM34-greenhouseGasEmissions!BM34+INDEX(gDP!BM$6:BM$271,MATCH($B34,gDP!$B$6:$B$271)))</f>
        <v>36629843806.078102</v>
      </c>
      <c r="CL34" s="77" t="str">
        <f>IF(greenhouseGasEmissions!BN34="","",greenhouseGasEmissions!BN34-greenhouseGasEmissions!BN34+INDEX(gDP!BN$6:BN$271,MATCH($B34,gDP!$B$6:$B$271)))</f>
        <v/>
      </c>
      <c r="CM34" s="77" t="str">
        <f>IF(greenhouseGasEmissions!BO34="","",greenhouseGasEmissions!BO34-greenhouseGasEmissions!BO34+INDEX(gDP!BO$6:BO$271,MATCH($B34,gDP!$B$6:$B$271)))</f>
        <v/>
      </c>
    </row>
    <row r="35" spans="1:91" x14ac:dyDescent="0.35">
      <c r="A35" t="s">
        <v>276</v>
      </c>
      <c r="B35" t="s">
        <v>277</v>
      </c>
      <c r="C35" t="s">
        <v>807</v>
      </c>
      <c r="D35" t="s">
        <v>808</v>
      </c>
      <c r="AS35">
        <v>2045.1885</v>
      </c>
      <c r="AT35">
        <v>2007.8597</v>
      </c>
      <c r="AU35">
        <v>2232.7015000000001</v>
      </c>
      <c r="AV35">
        <v>3304.9666000000002</v>
      </c>
      <c r="AW35">
        <v>3541.3762000000002</v>
      </c>
      <c r="AX35">
        <v>2547.1918999999998</v>
      </c>
      <c r="AY35">
        <v>2209.3359999999998</v>
      </c>
      <c r="AZ35">
        <v>1886.0272</v>
      </c>
      <c r="BA35">
        <v>2021.4706000000001</v>
      </c>
      <c r="BB35">
        <v>1382.3171</v>
      </c>
      <c r="BC35">
        <v>1398.172</v>
      </c>
      <c r="BD35">
        <v>1513.1745000000001</v>
      </c>
      <c r="BE35">
        <v>1405.9965</v>
      </c>
      <c r="BF35">
        <v>1642.2856999999999</v>
      </c>
      <c r="BG35">
        <v>1537.8638000000001</v>
      </c>
      <c r="BH35">
        <v>1642.7648999999999</v>
      </c>
      <c r="BI35">
        <v>1650.4939999999999</v>
      </c>
      <c r="BJ35">
        <v>1663.4256</v>
      </c>
      <c r="BK35">
        <v>1640.3516999999999</v>
      </c>
      <c r="BL35">
        <v>1646.8659</v>
      </c>
      <c r="BM35">
        <v>1643.0934</v>
      </c>
      <c r="BQ35" s="77">
        <f>IF(greenhouseGasEmissions!AS35="","",greenhouseGasEmissions!AS35-greenhouseGasEmissions!AS35+INDEX(gDP!AS$6:AS$271,MATCH($B35,gDP!$B$6:$B$271)))</f>
        <v>655448231983.52698</v>
      </c>
      <c r="BR35" s="77">
        <f>IF(greenhouseGasEmissions!AT35="","",greenhouseGasEmissions!AT35-greenhouseGasEmissions!AT35+INDEX(gDP!AT$6:AT$271,MATCH($B35,gDP!$B$6:$B$271)))</f>
        <v>559983634798.98096</v>
      </c>
      <c r="BS35" s="77">
        <f>IF(greenhouseGasEmissions!AU35="","",greenhouseGasEmissions!AU35-greenhouseGasEmissions!AU35+INDEX(gDP!AU$6:AU$271,MATCH($B35,gDP!$B$6:$B$271)))</f>
        <v>509795273806.71503</v>
      </c>
      <c r="BT35" s="77">
        <f>IF(greenhouseGasEmissions!AV35="","",greenhouseGasEmissions!AV35-greenhouseGasEmissions!AV35+INDEX(gDP!AV$6:AV$271,MATCH($B35,gDP!$B$6:$B$271)))</f>
        <v>558233745651.87402</v>
      </c>
      <c r="BU35" s="77">
        <f>IF(greenhouseGasEmissions!AW35="","",greenhouseGasEmissions!AW35-greenhouseGasEmissions!AW35+INDEX(gDP!AW$6:AW$271,MATCH($B35,gDP!$B$6:$B$271)))</f>
        <v>669289424806.30701</v>
      </c>
      <c r="BV35" s="77">
        <f>IF(greenhouseGasEmissions!AX35="","",greenhouseGasEmissions!AX35-greenhouseGasEmissions!AX35+INDEX(gDP!AX$6:AX$271,MATCH($B35,gDP!$B$6:$B$271)))</f>
        <v>891633839853.10498</v>
      </c>
      <c r="BW35" s="77">
        <f>IF(greenhouseGasEmissions!AY35="","",greenhouseGasEmissions!AY35-greenhouseGasEmissions!AY35+INDEX(gDP!AY$6:AY$271,MATCH($B35,gDP!$B$6:$B$271)))</f>
        <v>1107626541710.74</v>
      </c>
      <c r="BX35" s="77">
        <f>IF(greenhouseGasEmissions!AZ35="","",greenhouseGasEmissions!AZ35-greenhouseGasEmissions!AZ35+INDEX(gDP!AZ$6:AZ$271,MATCH($B35,gDP!$B$6:$B$271)))</f>
        <v>1397114486471.3799</v>
      </c>
      <c r="BY35" s="77">
        <f>IF(greenhouseGasEmissions!BA35="","",greenhouseGasEmissions!BA35-greenhouseGasEmissions!BA35+INDEX(gDP!BA$6:BA$271,MATCH($B35,gDP!$B$6:$B$271)))</f>
        <v>1695855083552.05</v>
      </c>
      <c r="BZ35" s="77">
        <f>IF(greenhouseGasEmissions!BB35="","",greenhouseGasEmissions!BB35-greenhouseGasEmissions!BB35+INDEX(gDP!BB$6:BB$271,MATCH($B35,gDP!$B$6:$B$271)))</f>
        <v>1666996438681.46</v>
      </c>
      <c r="CA35" s="77">
        <f>IF(greenhouseGasEmissions!BC35="","",greenhouseGasEmissions!BC35-greenhouseGasEmissions!BC35+INDEX(gDP!BC$6:BC$271,MATCH($B35,gDP!$B$6:$B$271)))</f>
        <v>2208837745214.23</v>
      </c>
      <c r="CB35" s="77">
        <f>IF(greenhouseGasEmissions!BD35="","",greenhouseGasEmissions!BD35-greenhouseGasEmissions!BD35+INDEX(gDP!BD$6:BD$271,MATCH($B35,gDP!$B$6:$B$271)))</f>
        <v>2616156223977.4702</v>
      </c>
      <c r="CC35" s="77">
        <f>IF(greenhouseGasEmissions!BE35="","",greenhouseGasEmissions!BE35-greenhouseGasEmissions!BE35+INDEX(gDP!BE$6:BE$271,MATCH($B35,gDP!$B$6:$B$271)))</f>
        <v>2465227803011.5698</v>
      </c>
      <c r="CD35" s="77">
        <f>IF(greenhouseGasEmissions!BF35="","",greenhouseGasEmissions!BF35-greenhouseGasEmissions!BF35+INDEX(gDP!BF$6:BF$271,MATCH($B35,gDP!$B$6:$B$271)))</f>
        <v>2472819535742.73</v>
      </c>
      <c r="CE35" s="77">
        <f>IF(greenhouseGasEmissions!BG35="","",greenhouseGasEmissions!BG35-greenhouseGasEmissions!BG35+INDEX(gDP!BG$6:BG$271,MATCH($B35,gDP!$B$6:$B$271)))</f>
        <v>2456043727198.8501</v>
      </c>
      <c r="CF35" s="77">
        <f>IF(greenhouseGasEmissions!BH35="","",greenhouseGasEmissions!BH35-greenhouseGasEmissions!BH35+INDEX(gDP!BH$6:BH$271,MATCH($B35,gDP!$B$6:$B$271)))</f>
        <v>1802212206904.6799</v>
      </c>
      <c r="CG35" s="77">
        <f>IF(greenhouseGasEmissions!BI35="","",greenhouseGasEmissions!BI35-greenhouseGasEmissions!BI35+INDEX(gDP!BI$6:BI$271,MATCH($B35,gDP!$B$6:$B$271)))</f>
        <v>1795693482652.52</v>
      </c>
      <c r="CH35" s="77">
        <f>IF(greenhouseGasEmissions!BJ35="","",greenhouseGasEmissions!BJ35-greenhouseGasEmissions!BJ35+INDEX(gDP!BJ$6:BJ$271,MATCH($B35,gDP!$B$6:$B$271)))</f>
        <v>2063514977334.3201</v>
      </c>
      <c r="CI35" s="77">
        <f>IF(greenhouseGasEmissions!BK35="","",greenhouseGasEmissions!BK35-greenhouseGasEmissions!BK35+INDEX(gDP!BK$6:BK$271,MATCH($B35,gDP!$B$6:$B$271)))</f>
        <v>1916933898038.3601</v>
      </c>
      <c r="CJ35" s="77">
        <f>IF(greenhouseGasEmissions!BL35="","",greenhouseGasEmissions!BL35-greenhouseGasEmissions!BL35+INDEX(gDP!BL$6:BL$271,MATCH($B35,gDP!$B$6:$B$271)))</f>
        <v>1873288205186.45</v>
      </c>
      <c r="CK35" s="77">
        <f>IF(greenhouseGasEmissions!BM35="","",greenhouseGasEmissions!BM35-greenhouseGasEmissions!BM35+INDEX(gDP!BM$6:BM$271,MATCH($B35,gDP!$B$6:$B$271)))</f>
        <v>1476107231194.1101</v>
      </c>
      <c r="CL35" s="77" t="str">
        <f>IF(greenhouseGasEmissions!BN35="","",greenhouseGasEmissions!BN35-greenhouseGasEmissions!BN35+INDEX(gDP!BN$6:BN$271,MATCH($B35,gDP!$B$6:$B$271)))</f>
        <v/>
      </c>
      <c r="CM35" s="77" t="str">
        <f>IF(greenhouseGasEmissions!BO35="","",greenhouseGasEmissions!BO35-greenhouseGasEmissions!BO35+INDEX(gDP!BO$6:BO$271,MATCH($B35,gDP!$B$6:$B$271)))</f>
        <v/>
      </c>
    </row>
    <row r="36" spans="1:91" x14ac:dyDescent="0.35">
      <c r="A36" t="s">
        <v>278</v>
      </c>
      <c r="B36" t="s">
        <v>279</v>
      </c>
      <c r="C36" t="s">
        <v>807</v>
      </c>
      <c r="D36" t="s">
        <v>808</v>
      </c>
      <c r="AS36">
        <v>0.81079999999999997</v>
      </c>
      <c r="AT36">
        <v>0.78029999999999999</v>
      </c>
      <c r="AU36">
        <v>0.79769999999999996</v>
      </c>
      <c r="AV36">
        <v>0.82789999999999997</v>
      </c>
      <c r="AW36">
        <v>0.82730000000000004</v>
      </c>
      <c r="AX36">
        <v>0.83730000000000004</v>
      </c>
      <c r="AY36">
        <v>0.86129999999999995</v>
      </c>
      <c r="AZ36">
        <v>0.83679999999999999</v>
      </c>
      <c r="BA36">
        <v>0.96750000000000003</v>
      </c>
      <c r="BB36">
        <v>0.95640000000000003</v>
      </c>
      <c r="BC36">
        <v>0.97660000000000002</v>
      </c>
      <c r="BD36">
        <v>0.85199999999999998</v>
      </c>
      <c r="BE36">
        <v>0.83130000000000004</v>
      </c>
      <c r="BF36">
        <v>0.94469999999999998</v>
      </c>
      <c r="BG36">
        <v>0.85609999999999997</v>
      </c>
      <c r="BH36">
        <v>0.88070000000000004</v>
      </c>
      <c r="BI36">
        <v>0.92679999999999996</v>
      </c>
      <c r="BJ36">
        <v>0.80120000000000002</v>
      </c>
      <c r="BK36">
        <v>0.90449999999999997</v>
      </c>
      <c r="BL36">
        <v>0.97409999999999997</v>
      </c>
      <c r="BM36">
        <v>0.86460000000000004</v>
      </c>
      <c r="BQ36" s="77">
        <f>IF(greenhouseGasEmissions!AS36="","",greenhouseGasEmissions!AS36-greenhouseGasEmissions!AS36+INDEX(gDP!AS$6:AS$271,MATCH($B36,gDP!$B$6:$B$271)))</f>
        <v>3059500000</v>
      </c>
      <c r="BR36" s="77">
        <f>IF(greenhouseGasEmissions!AT36="","",greenhouseGasEmissions!AT36-greenhouseGasEmissions!AT36+INDEX(gDP!AT$6:AT$271,MATCH($B36,gDP!$B$6:$B$271)))</f>
        <v>3054500000</v>
      </c>
      <c r="BS36" s="77">
        <f>IF(greenhouseGasEmissions!AU36="","",greenhouseGasEmissions!AU36-greenhouseGasEmissions!AU36+INDEX(gDP!AU$6:AU$271,MATCH($B36,gDP!$B$6:$B$271)))</f>
        <v>3106500000</v>
      </c>
      <c r="BT36" s="77">
        <f>IF(greenhouseGasEmissions!AV36="","",greenhouseGasEmissions!AV36-greenhouseGasEmissions!AV36+INDEX(gDP!AV$6:AV$271,MATCH($B36,gDP!$B$6:$B$271)))</f>
        <v>3209500000</v>
      </c>
      <c r="BU36" s="77">
        <f>IF(greenhouseGasEmissions!AW36="","",greenhouseGasEmissions!AW36-greenhouseGasEmissions!AW36+INDEX(gDP!AW$6:AW$271,MATCH($B36,gDP!$B$6:$B$271)))</f>
        <v>3444500000</v>
      </c>
      <c r="BV36" s="77">
        <f>IF(greenhouseGasEmissions!AX36="","",greenhouseGasEmissions!AX36-greenhouseGasEmissions!AX36+INDEX(gDP!AX$6:AX$271,MATCH($B36,gDP!$B$6:$B$271)))</f>
        <v>3819500000</v>
      </c>
      <c r="BW36" s="77">
        <f>IF(greenhouseGasEmissions!AY36="","",greenhouseGasEmissions!AY36-greenhouseGasEmissions!AY36+INDEX(gDP!AY$6:AY$271,MATCH($B36,gDP!$B$6:$B$271)))</f>
        <v>4217323400</v>
      </c>
      <c r="BX36" s="77">
        <f>IF(greenhouseGasEmissions!AZ36="","",greenhouseGasEmissions!AZ36-greenhouseGasEmissions!AZ36+INDEX(gDP!AZ$6:AZ$271,MATCH($B36,gDP!$B$6:$B$271)))</f>
        <v>4675767950</v>
      </c>
      <c r="BY36" s="77">
        <f>IF(greenhouseGasEmissions!BA36="","",greenhouseGasEmissions!BA36-greenhouseGasEmissions!BA36+INDEX(gDP!BA$6:BA$271,MATCH($B36,gDP!$B$6:$B$271)))</f>
        <v>4790410400</v>
      </c>
      <c r="BZ36" s="77">
        <f>IF(greenhouseGasEmissions!BB36="","",greenhouseGasEmissions!BB36-greenhouseGasEmissions!BB36+INDEX(gDP!BB$6:BB$271,MATCH($B36,gDP!$B$6:$B$271)))</f>
        <v>4466809600</v>
      </c>
      <c r="CA36" s="77">
        <f>IF(greenhouseGasEmissions!BC36="","",greenhouseGasEmissions!BC36-greenhouseGasEmissions!BC36+INDEX(gDP!BC$6:BC$271,MATCH($B36,gDP!$B$6:$B$271)))</f>
        <v>4534772750</v>
      </c>
      <c r="CB36" s="77">
        <f>IF(greenhouseGasEmissions!BD36="","",greenhouseGasEmissions!BD36-greenhouseGasEmissions!BD36+INDEX(gDP!BD$6:BD$271,MATCH($B36,gDP!$B$6:$B$271)))</f>
        <v>4662343500</v>
      </c>
      <c r="CC36" s="77">
        <f>IF(greenhouseGasEmissions!BE36="","",greenhouseGasEmissions!BE36-greenhouseGasEmissions!BE36+INDEX(gDP!BE$6:BE$271,MATCH($B36,gDP!$B$6:$B$271)))</f>
        <v>4622687600</v>
      </c>
      <c r="CD36" s="77">
        <f>IF(greenhouseGasEmissions!BF36="","",greenhouseGasEmissions!BF36-greenhouseGasEmissions!BF36+INDEX(gDP!BF$6:BF$271,MATCH($B36,gDP!$B$6:$B$271)))</f>
        <v>4693452700</v>
      </c>
      <c r="CE36" s="77">
        <f>IF(greenhouseGasEmissions!BG36="","",greenhouseGasEmissions!BG36-greenhouseGasEmissions!BG36+INDEX(gDP!BG$6:BG$271,MATCH($B36,gDP!$B$6:$B$271)))</f>
        <v>4711838650</v>
      </c>
      <c r="CF36" s="77">
        <f>IF(greenhouseGasEmissions!BH36="","",greenhouseGasEmissions!BH36-greenhouseGasEmissions!BH36+INDEX(gDP!BH$6:BH$271,MATCH($B36,gDP!$B$6:$B$271)))</f>
        <v>4738650450</v>
      </c>
      <c r="CG36" s="77">
        <f>IF(greenhouseGasEmissions!BI36="","",greenhouseGasEmissions!BI36-greenhouseGasEmissions!BI36+INDEX(gDP!BI$6:BI$271,MATCH($B36,gDP!$B$6:$B$271)))</f>
        <v>4848210350</v>
      </c>
      <c r="CH36" s="77">
        <f>IF(greenhouseGasEmissions!BJ36="","",greenhouseGasEmissions!BJ36-greenhouseGasEmissions!BJ36+INDEX(gDP!BJ$6:BJ$271,MATCH($B36,gDP!$B$6:$B$271)))</f>
        <v>5000457800</v>
      </c>
      <c r="CI36" s="77">
        <f>IF(greenhouseGasEmissions!BK36="","",greenhouseGasEmissions!BK36-greenhouseGasEmissions!BK36+INDEX(gDP!BK$6:BK$271,MATCH($B36,gDP!$B$6:$B$271)))</f>
        <v>5128345200</v>
      </c>
      <c r="CJ36" s="77">
        <f>IF(greenhouseGasEmissions!BL36="","",greenhouseGasEmissions!BL36-greenhouseGasEmissions!BL36+INDEX(gDP!BL$6:BL$271,MATCH($B36,gDP!$B$6:$B$271)))</f>
        <v>5367139250</v>
      </c>
      <c r="CK36" s="77">
        <f>IF(greenhouseGasEmissions!BM36="","",greenhouseGasEmissions!BM36-greenhouseGasEmissions!BM36+INDEX(gDP!BM$6:BM$271,MATCH($B36,gDP!$B$6:$B$271)))</f>
        <v>4779756550</v>
      </c>
      <c r="CL36" s="77" t="str">
        <f>IF(greenhouseGasEmissions!BN36="","",greenhouseGasEmissions!BN36-greenhouseGasEmissions!BN36+INDEX(gDP!BN$6:BN$271,MATCH($B36,gDP!$B$6:$B$271)))</f>
        <v/>
      </c>
      <c r="CM36" s="77" t="str">
        <f>IF(greenhouseGasEmissions!BO36="","",greenhouseGasEmissions!BO36-greenhouseGasEmissions!BO36+INDEX(gDP!BO$6:BO$271,MATCH($B36,gDP!$B$6:$B$271)))</f>
        <v/>
      </c>
    </row>
    <row r="37" spans="1:91" x14ac:dyDescent="0.35">
      <c r="A37" t="s">
        <v>280</v>
      </c>
      <c r="B37" t="s">
        <v>281</v>
      </c>
      <c r="C37" t="s">
        <v>807</v>
      </c>
      <c r="D37" t="s">
        <v>808</v>
      </c>
      <c r="AS37">
        <v>8.6933000000000007</v>
      </c>
      <c r="AT37">
        <v>9.1783999999999999</v>
      </c>
      <c r="AU37">
        <v>8.6046999999999993</v>
      </c>
      <c r="AV37">
        <v>9.9158000000000008</v>
      </c>
      <c r="AW37">
        <v>9.1034000000000006</v>
      </c>
      <c r="AX37">
        <v>8.8890999999999991</v>
      </c>
      <c r="AY37">
        <v>12.4377</v>
      </c>
      <c r="AZ37">
        <v>11.785600000000001</v>
      </c>
      <c r="BA37">
        <v>14.060499999999999</v>
      </c>
      <c r="BB37">
        <v>12.654</v>
      </c>
      <c r="BC37">
        <v>11.525499999999999</v>
      </c>
      <c r="BD37">
        <v>12.0017</v>
      </c>
      <c r="BE37">
        <v>11.7882</v>
      </c>
      <c r="BF37">
        <v>11.2652</v>
      </c>
      <c r="BG37">
        <v>10.8386</v>
      </c>
      <c r="BH37">
        <v>10.013500000000001</v>
      </c>
      <c r="BI37">
        <v>10.286199999999999</v>
      </c>
      <c r="BJ37">
        <v>10.974299999999999</v>
      </c>
      <c r="BK37">
        <v>11.574400000000001</v>
      </c>
      <c r="BL37">
        <v>10.7508</v>
      </c>
      <c r="BM37">
        <v>12.7959</v>
      </c>
      <c r="BQ37" s="77">
        <f>IF(greenhouseGasEmissions!AS37="","",greenhouseGasEmissions!AS37-greenhouseGasEmissions!AS37+INDEX(gDP!AS$6:AS$271,MATCH($B37,gDP!$B$6:$B$271)))</f>
        <v>6001282104.0822802</v>
      </c>
      <c r="BR37" s="77">
        <f>IF(greenhouseGasEmissions!AT37="","",greenhouseGasEmissions!AT37-greenhouseGasEmissions!AT37+INDEX(gDP!AT$6:AT$271,MATCH($B37,gDP!$B$6:$B$271)))</f>
        <v>5601018684.2497396</v>
      </c>
      <c r="BS37" s="77">
        <f>IF(greenhouseGasEmissions!AU37="","",greenhouseGasEmissions!AU37-greenhouseGasEmissions!AU37+INDEX(gDP!AU$6:AU$271,MATCH($B37,gDP!$B$6:$B$271)))</f>
        <v>5843368267.8539104</v>
      </c>
      <c r="BT37" s="77">
        <f>IF(greenhouseGasEmissions!AV37="","",greenhouseGasEmissions!AV37-greenhouseGasEmissions!AV37+INDEX(gDP!AV$6:AV$271,MATCH($B37,gDP!$B$6:$B$271)))</f>
        <v>6557397070.2274103</v>
      </c>
      <c r="BU37" s="77">
        <f>IF(greenhouseGasEmissions!AW37="","",greenhouseGasEmissions!AW37-greenhouseGasEmissions!AW37+INDEX(gDP!AW$6:AW$271,MATCH($B37,gDP!$B$6:$B$271)))</f>
        <v>7872202803.4087696</v>
      </c>
      <c r="BV37" s="77">
        <f>IF(greenhouseGasEmissions!AX37="","",greenhouseGasEmissions!AX37-greenhouseGasEmissions!AX37+INDEX(gDP!AX$6:AX$271,MATCH($B37,gDP!$B$6:$B$271)))</f>
        <v>9531420027.7938499</v>
      </c>
      <c r="BW37" s="77">
        <f>IF(greenhouseGasEmissions!AY37="","",greenhouseGasEmissions!AY37-greenhouseGasEmissions!AY37+INDEX(gDP!AY$6:AY$271,MATCH($B37,gDP!$B$6:$B$271)))</f>
        <v>11470464771.013</v>
      </c>
      <c r="BX37" s="77">
        <f>IF(greenhouseGasEmissions!AZ37="","",greenhouseGasEmissions!AZ37-greenhouseGasEmissions!AZ37+INDEX(gDP!AZ$6:AZ$271,MATCH($B37,gDP!$B$6:$B$271)))</f>
        <v>12247677993.924801</v>
      </c>
      <c r="BY37" s="77">
        <f>IF(greenhouseGasEmissions!BA37="","",greenhouseGasEmissions!BA37-greenhouseGasEmissions!BA37+INDEX(gDP!BA$6:BA$271,MATCH($B37,gDP!$B$6:$B$271)))</f>
        <v>14393434224.759701</v>
      </c>
      <c r="BZ37" s="77">
        <f>IF(greenhouseGasEmissions!BB37="","",greenhouseGasEmissions!BB37-greenhouseGasEmissions!BB37+INDEX(gDP!BB$6:BB$271,MATCH($B37,gDP!$B$6:$B$271)))</f>
        <v>10732595016.1182</v>
      </c>
      <c r="CA37" s="77">
        <f>IF(greenhouseGasEmissions!BC37="","",greenhouseGasEmissions!BC37-greenhouseGasEmissions!BC37+INDEX(gDP!BC$6:BC$271,MATCH($B37,gDP!$B$6:$B$271)))</f>
        <v>13707280259.976299</v>
      </c>
      <c r="CB37" s="77">
        <f>IF(greenhouseGasEmissions!BD37="","",greenhouseGasEmissions!BD37-greenhouseGasEmissions!BD37+INDEX(gDP!BD$6:BD$271,MATCH($B37,gDP!$B$6:$B$271)))</f>
        <v>18525128526.376598</v>
      </c>
      <c r="CC37" s="77">
        <f>IF(greenhouseGasEmissions!BE37="","",greenhouseGasEmissions!BE37-greenhouseGasEmissions!BE37+INDEX(gDP!BE$6:BE$271,MATCH($B37,gDP!$B$6:$B$271)))</f>
        <v>19048443340.773201</v>
      </c>
      <c r="CD37" s="77">
        <f>IF(greenhouseGasEmissions!BF37="","",greenhouseGasEmissions!BF37-greenhouseGasEmissions!BF37+INDEX(gDP!BF$6:BF$271,MATCH($B37,gDP!$B$6:$B$271)))</f>
        <v>18094321616.795898</v>
      </c>
      <c r="CE37" s="77">
        <f>IF(greenhouseGasEmissions!BG37="","",greenhouseGasEmissions!BG37-greenhouseGasEmissions!BG37+INDEX(gDP!BG$6:BG$271,MATCH($B37,gDP!$B$6:$B$271)))</f>
        <v>17097802752.872801</v>
      </c>
      <c r="CF37" s="77">
        <f>IF(greenhouseGasEmissions!BH37="","",greenhouseGasEmissions!BH37-greenhouseGasEmissions!BH37+INDEX(gDP!BH$6:BH$271,MATCH($B37,gDP!$B$6:$B$271)))</f>
        <v>12930291487.958099</v>
      </c>
      <c r="CG37" s="77">
        <f>IF(greenhouseGasEmissions!BI37="","",greenhouseGasEmissions!BI37-greenhouseGasEmissions!BI37+INDEX(gDP!BI$6:BI$271,MATCH($B37,gDP!$B$6:$B$271)))</f>
        <v>11400466356.389799</v>
      </c>
      <c r="CH37" s="77">
        <f>IF(greenhouseGasEmissions!BJ37="","",greenhouseGasEmissions!BJ37-greenhouseGasEmissions!BJ37+INDEX(gDP!BJ$6:BJ$271,MATCH($B37,gDP!$B$6:$B$271)))</f>
        <v>12128183904.4501</v>
      </c>
      <c r="CI37" s="77">
        <f>IF(greenhouseGasEmissions!BK37="","",greenhouseGasEmissions!BK37-greenhouseGasEmissions!BK37+INDEX(gDP!BK$6:BK$271,MATCH($B37,gDP!$B$6:$B$271)))</f>
        <v>13566937673.7966</v>
      </c>
      <c r="CJ37" s="77">
        <f>IF(greenhouseGasEmissions!BL37="","",greenhouseGasEmissions!BL37-greenhouseGasEmissions!BL37+INDEX(gDP!BL$6:BL$271,MATCH($B37,gDP!$B$6:$B$271)))</f>
        <v>13469235364.703199</v>
      </c>
      <c r="CK37" s="77">
        <f>IF(greenhouseGasEmissions!BM37="","",greenhouseGasEmissions!BM37-greenhouseGasEmissions!BM37+INDEX(gDP!BM$6:BM$271,MATCH($B37,gDP!$B$6:$B$271)))</f>
        <v>12005799653.9835</v>
      </c>
      <c r="CL37" s="77" t="str">
        <f>IF(greenhouseGasEmissions!BN37="","",greenhouseGasEmissions!BN37-greenhouseGasEmissions!BN37+INDEX(gDP!BN$6:BN$271,MATCH($B37,gDP!$B$6:$B$271)))</f>
        <v/>
      </c>
      <c r="CM37" s="77" t="str">
        <f>IF(greenhouseGasEmissions!BO37="","",greenhouseGasEmissions!BO37-greenhouseGasEmissions!BO37+INDEX(gDP!BO$6:BO$271,MATCH($B37,gDP!$B$6:$B$271)))</f>
        <v/>
      </c>
    </row>
    <row r="38" spans="1:91" x14ac:dyDescent="0.35">
      <c r="A38" t="s">
        <v>282</v>
      </c>
      <c r="B38" t="s">
        <v>283</v>
      </c>
      <c r="C38" t="s">
        <v>807</v>
      </c>
      <c r="D38" t="s">
        <v>808</v>
      </c>
      <c r="AS38">
        <v>-5.3695000000000004</v>
      </c>
      <c r="AT38">
        <v>-5.9569000000000001</v>
      </c>
      <c r="AU38">
        <v>-6.4166999999999996</v>
      </c>
      <c r="AV38">
        <v>-6.9260000000000002</v>
      </c>
      <c r="AW38">
        <v>-7.0750000000000002</v>
      </c>
      <c r="AX38">
        <v>-6.5533999999999999</v>
      </c>
      <c r="AY38">
        <v>-5.8503999999999996</v>
      </c>
      <c r="AZ38">
        <v>-3.6223999999999998</v>
      </c>
      <c r="BA38">
        <v>-6.3769</v>
      </c>
      <c r="BB38">
        <v>-6.4377000000000004</v>
      </c>
      <c r="BC38">
        <v>-5.9969000000000001</v>
      </c>
      <c r="BD38">
        <v>-5.7084999999999999</v>
      </c>
      <c r="BE38">
        <v>-5.7919999999999998</v>
      </c>
      <c r="BF38">
        <v>-5.6702000000000004</v>
      </c>
      <c r="BG38">
        <v>-3.7959000000000001</v>
      </c>
      <c r="BH38">
        <v>-5.3086000000000002</v>
      </c>
      <c r="BI38">
        <v>-5.1595000000000004</v>
      </c>
      <c r="BJ38">
        <v>-4.9983000000000004</v>
      </c>
      <c r="BK38">
        <v>-4.7698999999999998</v>
      </c>
      <c r="BL38">
        <v>-4.5814000000000004</v>
      </c>
      <c r="BM38">
        <v>-4.5682</v>
      </c>
      <c r="BQ38" s="77">
        <f>IF(greenhouseGasEmissions!AS38="","",greenhouseGasEmissions!AS38-greenhouseGasEmissions!AS38+INDEX(gDP!AS$6:AS$271,MATCH($B38,gDP!$B$6:$B$271)))</f>
        <v>460733418.39927602</v>
      </c>
      <c r="BR38" s="77">
        <f>IF(greenhouseGasEmissions!AT38="","",greenhouseGasEmissions!AT38-greenhouseGasEmissions!AT38+INDEX(gDP!AT$6:AT$271,MATCH($B38,gDP!$B$6:$B$271)))</f>
        <v>496110225.710307</v>
      </c>
      <c r="BS38" s="77">
        <f>IF(greenhouseGasEmissions!AU38="","",greenhouseGasEmissions!AU38-greenhouseGasEmissions!AU38+INDEX(gDP!AU$6:AU$271,MATCH($B38,gDP!$B$6:$B$271)))</f>
        <v>559345263.70830905</v>
      </c>
      <c r="BT38" s="77">
        <f>IF(greenhouseGasEmissions!AV38="","",greenhouseGasEmissions!AV38-greenhouseGasEmissions!AV38+INDEX(gDP!AV$6:AV$271,MATCH($B38,gDP!$B$6:$B$271)))</f>
        <v>651935430.31444502</v>
      </c>
      <c r="BU38" s="77">
        <f>IF(greenhouseGasEmissions!AW38="","",greenhouseGasEmissions!AW38-greenhouseGasEmissions!AW38+INDEX(gDP!AW$6:AW$271,MATCH($B38,gDP!$B$6:$B$271)))</f>
        <v>735348490.42843497</v>
      </c>
      <c r="BV38" s="77">
        <f>IF(greenhouseGasEmissions!AX38="","",greenhouseGasEmissions!AX38-greenhouseGasEmissions!AX38+INDEX(gDP!AX$6:AX$271,MATCH($B38,gDP!$B$6:$B$271)))</f>
        <v>860391000.22165501</v>
      </c>
      <c r="BW38" s="77">
        <f>IF(greenhouseGasEmissions!AY38="","",greenhouseGasEmissions!AY38-greenhouseGasEmissions!AY38+INDEX(gDP!AY$6:AY$271,MATCH($B38,gDP!$B$6:$B$271)))</f>
        <v>942879878.53887904</v>
      </c>
      <c r="BX38" s="77">
        <f>IF(greenhouseGasEmissions!AZ38="","",greenhouseGasEmissions!AZ38-greenhouseGasEmissions!AZ38+INDEX(gDP!AZ$6:AZ$271,MATCH($B38,gDP!$B$6:$B$271)))</f>
        <v>1255767964.00491</v>
      </c>
      <c r="BY38" s="77">
        <f>IF(greenhouseGasEmissions!BA38="","",greenhouseGasEmissions!BA38-greenhouseGasEmissions!BA38+INDEX(gDP!BA$6:BA$271,MATCH($B38,gDP!$B$6:$B$271)))</f>
        <v>1317517834.59916</v>
      </c>
      <c r="BZ38" s="77">
        <f>IF(greenhouseGasEmissions!BB38="","",greenhouseGasEmissions!BB38-greenhouseGasEmissions!BB38+INDEX(gDP!BB$6:BB$271,MATCH($B38,gDP!$B$6:$B$271)))</f>
        <v>1331343797.7730801</v>
      </c>
      <c r="CA38" s="77">
        <f>IF(greenhouseGasEmissions!BC38="","",greenhouseGasEmissions!BC38-greenhouseGasEmissions!BC38+INDEX(gDP!BC$6:BC$271,MATCH($B38,gDP!$B$6:$B$271)))</f>
        <v>1673464261.27982</v>
      </c>
      <c r="CB38" s="77">
        <f>IF(greenhouseGasEmissions!BD38="","",greenhouseGasEmissions!BD38-greenhouseGasEmissions!BD38+INDEX(gDP!BD$6:BD$271,MATCH($B38,gDP!$B$6:$B$271)))</f>
        <v>1938441288.7918999</v>
      </c>
      <c r="CC38" s="77">
        <f>IF(greenhouseGasEmissions!BE38="","",greenhouseGasEmissions!BE38-greenhouseGasEmissions!BE38+INDEX(gDP!BE$6:BE$271,MATCH($B38,gDP!$B$6:$B$271)))</f>
        <v>1939730676.1747899</v>
      </c>
      <c r="CD38" s="77">
        <f>IF(greenhouseGasEmissions!BF38="","",greenhouseGasEmissions!BF38-greenhouseGasEmissions!BF38+INDEX(gDP!BF$6:BF$271,MATCH($B38,gDP!$B$6:$B$271)))</f>
        <v>1913162477.2207899</v>
      </c>
      <c r="CE38" s="77">
        <f>IF(greenhouseGasEmissions!BG38="","",greenhouseGasEmissions!BG38-greenhouseGasEmissions!BG38+INDEX(gDP!BG$6:BG$271,MATCH($B38,gDP!$B$6:$B$271)))</f>
        <v>2057330872.7315099</v>
      </c>
      <c r="CF38" s="77">
        <f>IF(greenhouseGasEmissions!BH38="","",greenhouseGasEmissions!BH38-greenhouseGasEmissions!BH38+INDEX(gDP!BH$6:BH$271,MATCH($B38,gDP!$B$6:$B$271)))</f>
        <v>2154921010.65558</v>
      </c>
      <c r="CG38" s="77">
        <f>IF(greenhouseGasEmissions!BI38="","",greenhouseGasEmissions!BI38-greenhouseGasEmissions!BI38+INDEX(gDP!BI$6:BI$271,MATCH($B38,gDP!$B$6:$B$271)))</f>
        <v>2322730512.4689298</v>
      </c>
      <c r="CH38" s="77">
        <f>IF(greenhouseGasEmissions!BJ38="","",greenhouseGasEmissions!BJ38-greenhouseGasEmissions!BJ38+INDEX(gDP!BJ$6:BJ$271,MATCH($B38,gDP!$B$6:$B$271)))</f>
        <v>2591358115.1584401</v>
      </c>
      <c r="CI38" s="77">
        <f>IF(greenhouseGasEmissions!BK38="","",greenhouseGasEmissions!BK38-greenhouseGasEmissions!BK38+INDEX(gDP!BK$6:BK$271,MATCH($B38,gDP!$B$6:$B$271)))</f>
        <v>2583335723.32125</v>
      </c>
      <c r="CJ38" s="77">
        <f>IF(greenhouseGasEmissions!BL38="","",greenhouseGasEmissions!BL38-greenhouseGasEmissions!BL38+INDEX(gDP!BL$6:BL$271,MATCH($B38,gDP!$B$6:$B$271)))</f>
        <v>2735683408.57651</v>
      </c>
      <c r="CK38" s="77">
        <f>IF(greenhouseGasEmissions!BM38="","",greenhouseGasEmissions!BM38-greenhouseGasEmissions!BM38+INDEX(gDP!BM$6:BM$271,MATCH($B38,gDP!$B$6:$B$271)))</f>
        <v>2457604042.4095898</v>
      </c>
      <c r="CL38" s="77" t="str">
        <f>IF(greenhouseGasEmissions!BN38="","",greenhouseGasEmissions!BN38-greenhouseGasEmissions!BN38+INDEX(gDP!BN$6:BN$271,MATCH($B38,gDP!$B$6:$B$271)))</f>
        <v/>
      </c>
      <c r="CM38" s="77" t="str">
        <f>IF(greenhouseGasEmissions!BO38="","",greenhouseGasEmissions!BO38-greenhouseGasEmissions!BO38+INDEX(gDP!BO$6:BO$271,MATCH($B38,gDP!$B$6:$B$271)))</f>
        <v/>
      </c>
    </row>
    <row r="39" spans="1:91" x14ac:dyDescent="0.35">
      <c r="A39" t="s">
        <v>284</v>
      </c>
      <c r="B39" t="s">
        <v>285</v>
      </c>
      <c r="C39" t="s">
        <v>807</v>
      </c>
      <c r="D39" t="s">
        <v>808</v>
      </c>
      <c r="AS39">
        <v>7.9260999999999999</v>
      </c>
      <c r="AT39">
        <v>7.3479000000000001</v>
      </c>
      <c r="AU39">
        <v>6.9166999999999996</v>
      </c>
      <c r="AV39">
        <v>6.6894999999999998</v>
      </c>
      <c r="AW39">
        <v>6.6349999999999998</v>
      </c>
      <c r="AX39">
        <v>7.2946</v>
      </c>
      <c r="AY39">
        <v>7.173</v>
      </c>
      <c r="AZ39">
        <v>7.3569000000000004</v>
      </c>
      <c r="BA39">
        <v>7.6300999999999997</v>
      </c>
      <c r="BB39">
        <v>7.5848000000000004</v>
      </c>
      <c r="BC39">
        <v>7.3723999999999998</v>
      </c>
      <c r="BD39">
        <v>7.7713000000000001</v>
      </c>
      <c r="BE39">
        <v>6.8337000000000003</v>
      </c>
      <c r="BF39">
        <v>8.6545000000000005</v>
      </c>
      <c r="BG39">
        <v>9.5143000000000004</v>
      </c>
      <c r="BH39">
        <v>9.9524000000000008</v>
      </c>
      <c r="BI39">
        <v>9.0863999999999994</v>
      </c>
      <c r="BJ39">
        <v>9.2893000000000008</v>
      </c>
      <c r="BK39">
        <v>10.2422</v>
      </c>
      <c r="BL39">
        <v>9.0719999999999992</v>
      </c>
      <c r="BM39">
        <v>7.7432999999999996</v>
      </c>
      <c r="BQ39" s="77">
        <f>IF(greenhouseGasEmissions!AS39="","",greenhouseGasEmissions!AS39-greenhouseGasEmissions!AS39+INDEX(gDP!AS$6:AS$271,MATCH($B39,gDP!$B$6:$B$271)))</f>
        <v>5788329609.1575499</v>
      </c>
      <c r="BR39" s="77">
        <f>IF(greenhouseGasEmissions!AT39="","",greenhouseGasEmissions!AT39-greenhouseGasEmissions!AT39+INDEX(gDP!AT$6:AT$271,MATCH($B39,gDP!$B$6:$B$271)))</f>
        <v>5489608299.6644497</v>
      </c>
      <c r="BS39" s="77">
        <f>IF(greenhouseGasEmissions!AU39="","",greenhouseGasEmissions!AU39-greenhouseGasEmissions!AU39+INDEX(gDP!AU$6:AU$271,MATCH($B39,gDP!$B$6:$B$271)))</f>
        <v>5438863982.88692</v>
      </c>
      <c r="BT39" s="77">
        <f>IF(greenhouseGasEmissions!AV39="","",greenhouseGasEmissions!AV39-greenhouseGasEmissions!AV39+INDEX(gDP!AV$6:AV$271,MATCH($B39,gDP!$B$6:$B$271)))</f>
        <v>7511582173.3772402</v>
      </c>
      <c r="BU39" s="77">
        <f>IF(greenhouseGasEmissions!AW39="","",greenhouseGasEmissions!AW39-greenhouseGasEmissions!AW39+INDEX(gDP!AW$6:AW$271,MATCH($B39,gDP!$B$6:$B$271)))</f>
        <v>8957467706.5354004</v>
      </c>
      <c r="BV39" s="77">
        <f>IF(greenhouseGasEmissions!AX39="","",greenhouseGasEmissions!AX39-greenhouseGasEmissions!AX39+INDEX(gDP!AX$6:AX$271,MATCH($B39,gDP!$B$6:$B$271)))</f>
        <v>9918907108.0970192</v>
      </c>
      <c r="BW39" s="77">
        <f>IF(greenhouseGasEmissions!AY39="","",greenhouseGasEmissions!AY39-greenhouseGasEmissions!AY39+INDEX(gDP!AY$6:AY$271,MATCH($B39,gDP!$B$6:$B$271)))</f>
        <v>9919158482.4108505</v>
      </c>
      <c r="BX39" s="77">
        <f>IF(greenhouseGasEmissions!AZ39="","",greenhouseGasEmissions!AZ39-greenhouseGasEmissions!AZ39+INDEX(gDP!AZ$6:AZ$271,MATCH($B39,gDP!$B$6:$B$271)))</f>
        <v>10567270655.502701</v>
      </c>
      <c r="BY39" s="77">
        <f>IF(greenhouseGasEmissions!BA39="","",greenhouseGasEmissions!BA39-greenhouseGasEmissions!BA39+INDEX(gDP!BA$6:BA$271,MATCH($B39,gDP!$B$6:$B$271)))</f>
        <v>10730829116.4105</v>
      </c>
      <c r="BZ39" s="77">
        <f>IF(greenhouseGasEmissions!BB39="","",greenhouseGasEmissions!BB39-greenhouseGasEmissions!BB39+INDEX(gDP!BB$6:BB$271,MATCH($B39,gDP!$B$6:$B$271)))</f>
        <v>10118459242.3183</v>
      </c>
      <c r="CA39" s="77">
        <f>IF(greenhouseGasEmissions!BC39="","",greenhouseGasEmissions!BC39-greenhouseGasEmissions!BC39+INDEX(gDP!BC$6:BC$271,MATCH($B39,gDP!$B$6:$B$271)))</f>
        <v>12637273429.1339</v>
      </c>
      <c r="CB39" s="77">
        <f>IF(greenhouseGasEmissions!BD39="","",greenhouseGasEmissions!BD39-greenhouseGasEmissions!BD39+INDEX(gDP!BD$6:BD$271,MATCH($B39,gDP!$B$6:$B$271)))</f>
        <v>15110643612.172899</v>
      </c>
      <c r="CC39" s="77">
        <f>IF(greenhouseGasEmissions!BE39="","",greenhouseGasEmissions!BE39-greenhouseGasEmissions!BE39+INDEX(gDP!BE$6:BE$271,MATCH($B39,gDP!$B$6:$B$271)))</f>
        <v>13907464500.148899</v>
      </c>
      <c r="CD39" s="77">
        <f>IF(greenhouseGasEmissions!BF39="","",greenhouseGasEmissions!BF39-greenhouseGasEmissions!BF39+INDEX(gDP!BF$6:BF$271,MATCH($B39,gDP!$B$6:$B$271)))</f>
        <v>14271738933.204201</v>
      </c>
      <c r="CE39" s="77">
        <f>IF(greenhouseGasEmissions!BG39="","",greenhouseGasEmissions!BG39-greenhouseGasEmissions!BG39+INDEX(gDP!BG$6:BG$271,MATCH($B39,gDP!$B$6:$B$271)))</f>
        <v>15470088500.7414</v>
      </c>
      <c r="CF39" s="77">
        <f>IF(greenhouseGasEmissions!BH39="","",greenhouseGasEmissions!BH39-greenhouseGasEmissions!BH39+INDEX(gDP!BH$6:BH$271,MATCH($B39,gDP!$B$6:$B$271)))</f>
        <v>13530748844.504999</v>
      </c>
      <c r="CG39" s="77">
        <f>IF(greenhouseGasEmissions!BI39="","",greenhouseGasEmissions!BI39-greenhouseGasEmissions!BI39+INDEX(gDP!BI$6:BI$271,MATCH($B39,gDP!$B$6:$B$271)))</f>
        <v>15082637184.049601</v>
      </c>
      <c r="CH39" s="77">
        <f>IF(greenhouseGasEmissions!BJ39="","",greenhouseGasEmissions!BJ39-greenhouseGasEmissions!BJ39+INDEX(gDP!BJ$6:BJ$271,MATCH($B39,gDP!$B$6:$B$271)))</f>
        <v>16105155856.7708</v>
      </c>
      <c r="CI39" s="77">
        <f>IF(greenhouseGasEmissions!BK39="","",greenhouseGasEmissions!BK39-greenhouseGasEmissions!BK39+INDEX(gDP!BK$6:BK$271,MATCH($B39,gDP!$B$6:$B$271)))</f>
        <v>17031943186.1353</v>
      </c>
      <c r="CJ39" s="77">
        <f>IF(greenhouseGasEmissions!BL39="","",greenhouseGasEmissions!BL39-greenhouseGasEmissions!BL39+INDEX(gDP!BL$6:BL$271,MATCH($B39,gDP!$B$6:$B$271)))</f>
        <v>16725908148.5481</v>
      </c>
      <c r="CK39" s="77">
        <f>IF(greenhouseGasEmissions!BM39="","",greenhouseGasEmissions!BM39-greenhouseGasEmissions!BM39+INDEX(gDP!BM$6:BM$271,MATCH($B39,gDP!$B$6:$B$271)))</f>
        <v>14960291105.931601</v>
      </c>
      <c r="CL39" s="77" t="str">
        <f>IF(greenhouseGasEmissions!BN39="","",greenhouseGasEmissions!BN39-greenhouseGasEmissions!BN39+INDEX(gDP!BN$6:BN$271,MATCH($B39,gDP!$B$6:$B$271)))</f>
        <v/>
      </c>
      <c r="CM39" s="77" t="str">
        <f>IF(greenhouseGasEmissions!BO39="","",greenhouseGasEmissions!BO39-greenhouseGasEmissions!BO39+INDEX(gDP!BO$6:BO$271,MATCH($B39,gDP!$B$6:$B$271)))</f>
        <v/>
      </c>
    </row>
    <row r="40" spans="1:91" x14ac:dyDescent="0.35">
      <c r="A40" t="s">
        <v>286</v>
      </c>
      <c r="B40" t="s">
        <v>287</v>
      </c>
      <c r="C40" t="s">
        <v>807</v>
      </c>
      <c r="D40" t="s">
        <v>808</v>
      </c>
      <c r="AS40">
        <v>-219.3991</v>
      </c>
      <c r="AT40">
        <v>-218.95699999999999</v>
      </c>
      <c r="AU40">
        <v>-219.94749999999999</v>
      </c>
      <c r="AV40">
        <v>-218.7997</v>
      </c>
      <c r="AW40">
        <v>-219.4314</v>
      </c>
      <c r="AX40">
        <v>-218.68199999999999</v>
      </c>
      <c r="AY40">
        <v>-218.6191</v>
      </c>
      <c r="AZ40">
        <v>-217.86779999999999</v>
      </c>
      <c r="BA40">
        <v>-217.84119999999999</v>
      </c>
      <c r="BB40">
        <v>-218.47929999999999</v>
      </c>
      <c r="BC40">
        <v>-217.8124</v>
      </c>
      <c r="BD40">
        <v>-216.86</v>
      </c>
      <c r="BE40">
        <v>-217.16669999999999</v>
      </c>
      <c r="BF40">
        <v>-217.21950000000001</v>
      </c>
      <c r="BG40">
        <v>-217.3253</v>
      </c>
      <c r="BH40">
        <v>-216.9014</v>
      </c>
      <c r="BI40">
        <v>-216.15010000000001</v>
      </c>
      <c r="BJ40">
        <v>-216.6454</v>
      </c>
      <c r="BK40">
        <v>-216.37950000000001</v>
      </c>
      <c r="BL40">
        <v>-216.39179999999999</v>
      </c>
      <c r="BM40">
        <v>-216.11279999999999</v>
      </c>
      <c r="BQ40" s="77">
        <f>IF(greenhouseGasEmissions!AS40="","",greenhouseGasEmissions!AS40-greenhouseGasEmissions!AS40+INDEX(gDP!AS$6:AS$271,MATCH($B40,gDP!$B$6:$B$271)))</f>
        <v>916777282.69165897</v>
      </c>
      <c r="BR40" s="77">
        <f>IF(greenhouseGasEmissions!AT40="","",greenhouseGasEmissions!AT40-greenhouseGasEmissions!AT40+INDEX(gDP!AT$6:AT$271,MATCH($B40,gDP!$B$6:$B$271)))</f>
        <v>932648604.75195396</v>
      </c>
      <c r="BS40" s="77">
        <f>IF(greenhouseGasEmissions!AU40="","",greenhouseGasEmissions!AU40-greenhouseGasEmissions!AU40+INDEX(gDP!AU$6:AU$271,MATCH($B40,gDP!$B$6:$B$271)))</f>
        <v>996068144.88488901</v>
      </c>
      <c r="BT40" s="77">
        <f>IF(greenhouseGasEmissions!AV40="","",greenhouseGasEmissions!AV40-greenhouseGasEmissions!AV40+INDEX(gDP!AV$6:AV$271,MATCH($B40,gDP!$B$6:$B$271)))</f>
        <v>1142315522.53864</v>
      </c>
      <c r="BU40" s="77">
        <f>IF(greenhouseGasEmissions!AW40="","",greenhouseGasEmissions!AW40-greenhouseGasEmissions!AW40+INDEX(gDP!AW$6:AW$271,MATCH($B40,gDP!$B$6:$B$271)))</f>
        <v>1272360517.32373</v>
      </c>
      <c r="BV40" s="77">
        <f>IF(greenhouseGasEmissions!AX40="","",greenhouseGasEmissions!AX40-greenhouseGasEmissions!AX40+INDEX(gDP!AX$6:AX$271,MATCH($B40,gDP!$B$6:$B$271)))</f>
        <v>1337894378.7374301</v>
      </c>
      <c r="BW40" s="77">
        <f>IF(greenhouseGasEmissions!AY40="","",greenhouseGasEmissions!AY40-greenhouseGasEmissions!AY40+INDEX(gDP!AY$6:AY$271,MATCH($B40,gDP!$B$6:$B$271)))</f>
        <v>1461859762.33459</v>
      </c>
      <c r="BX40" s="77">
        <f>IF(greenhouseGasEmissions!AZ40="","",greenhouseGasEmissions!AZ40-greenhouseGasEmissions!AZ40+INDEX(gDP!AZ$6:AZ$271,MATCH($B40,gDP!$B$6:$B$271)))</f>
        <v>1699811294.9493501</v>
      </c>
      <c r="BY40" s="77">
        <f>IF(greenhouseGasEmissions!BA40="","",greenhouseGasEmissions!BA40-greenhouseGasEmissions!BA40+INDEX(gDP!BA$6:BA$271,MATCH($B40,gDP!$B$6:$B$271)))</f>
        <v>1993407888.4983799</v>
      </c>
      <c r="BZ40" s="77">
        <f>IF(greenhouseGasEmissions!BB40="","",greenhouseGasEmissions!BB40-greenhouseGasEmissions!BB40+INDEX(gDP!BB$6:BB$271,MATCH($B40,gDP!$B$6:$B$271)))</f>
        <v>2067381665.25454</v>
      </c>
      <c r="CA40" s="77">
        <f>IF(greenhouseGasEmissions!BC40="","",greenhouseGasEmissions!BC40-greenhouseGasEmissions!BC40+INDEX(gDP!BC$6:BC$271,MATCH($B40,gDP!$B$6:$B$271)))</f>
        <v>2142591540.4006801</v>
      </c>
      <c r="CB40" s="77">
        <f>IF(greenhouseGasEmissions!BD40="","",greenhouseGasEmissions!BD40-greenhouseGasEmissions!BD40+INDEX(gDP!BD$6:BD$271,MATCH($B40,gDP!$B$6:$B$271)))</f>
        <v>2437982705.1209302</v>
      </c>
      <c r="CC40" s="77">
        <f>IF(greenhouseGasEmissions!BE40="","",greenhouseGasEmissions!BE40-greenhouseGasEmissions!BE40+INDEX(gDP!BE$6:BE$271,MATCH($B40,gDP!$B$6:$B$271)))</f>
        <v>2510126512.2283101</v>
      </c>
      <c r="CD40" s="77">
        <f>IF(greenhouseGasEmissions!BF40="","",greenhouseGasEmissions!BF40-greenhouseGasEmissions!BF40+INDEX(gDP!BF$6:BF$271,MATCH($B40,gDP!$B$6:$B$271)))</f>
        <v>1691544110.18543</v>
      </c>
      <c r="CE40" s="77">
        <f>IF(greenhouseGasEmissions!BG40="","",greenhouseGasEmissions!BG40-greenhouseGasEmissions!BG40+INDEX(gDP!BG$6:BG$271,MATCH($B40,gDP!$B$6:$B$271)))</f>
        <v>1894813389.40325</v>
      </c>
      <c r="CF40" s="77">
        <f>IF(greenhouseGasEmissions!BH40="","",greenhouseGasEmissions!BH40-greenhouseGasEmissions!BH40+INDEX(gDP!BH$6:BH$271,MATCH($B40,gDP!$B$6:$B$271)))</f>
        <v>1695825714.1928201</v>
      </c>
      <c r="CG40" s="77">
        <f>IF(greenhouseGasEmissions!BI40="","",greenhouseGasEmissions!BI40-greenhouseGasEmissions!BI40+INDEX(gDP!BI$6:BI$271,MATCH($B40,gDP!$B$6:$B$271)))</f>
        <v>1825018144.6559501</v>
      </c>
      <c r="CH40" s="77">
        <f>IF(greenhouseGasEmissions!BJ40="","",greenhouseGasEmissions!BJ40-greenhouseGasEmissions!BJ40+INDEX(gDP!BJ$6:BJ$271,MATCH($B40,gDP!$B$6:$B$271)))</f>
        <v>2072349972.6817999</v>
      </c>
      <c r="CI40" s="77">
        <f>IF(greenhouseGasEmissions!BK40="","",greenhouseGasEmissions!BK40-greenhouseGasEmissions!BK40+INDEX(gDP!BK$6:BK$271,MATCH($B40,gDP!$B$6:$B$271)))</f>
        <v>2220979146.1124101</v>
      </c>
      <c r="CJ40" s="77">
        <f>IF(greenhouseGasEmissions!BL40="","",greenhouseGasEmissions!BL40-greenhouseGasEmissions!BL40+INDEX(gDP!BL$6:BL$271,MATCH($B40,gDP!$B$6:$B$271)))</f>
        <v>2221301351.4391799</v>
      </c>
      <c r="CK40" s="77">
        <f>IF(greenhouseGasEmissions!BM40="","",greenhouseGasEmissions!BM40-greenhouseGasEmissions!BM40+INDEX(gDP!BM$6:BM$271,MATCH($B40,gDP!$B$6:$B$271)))</f>
        <v>2326720900.3804698</v>
      </c>
      <c r="CL40" s="77" t="str">
        <f>IF(greenhouseGasEmissions!BN40="","",greenhouseGasEmissions!BN40-greenhouseGasEmissions!BN40+INDEX(gDP!BN$6:BN$271,MATCH($B40,gDP!$B$6:$B$271)))</f>
        <v/>
      </c>
      <c r="CM40" s="77" t="str">
        <f>IF(greenhouseGasEmissions!BO40="","",greenhouseGasEmissions!BO40-greenhouseGasEmissions!BO40+INDEX(gDP!BO$6:BO$271,MATCH($B40,gDP!$B$6:$B$271)))</f>
        <v/>
      </c>
    </row>
    <row r="41" spans="1:91" x14ac:dyDescent="0.35">
      <c r="A41" t="s">
        <v>288</v>
      </c>
      <c r="B41" t="s">
        <v>289</v>
      </c>
      <c r="C41" t="s">
        <v>807</v>
      </c>
      <c r="D41" t="s">
        <v>808</v>
      </c>
      <c r="AS41">
        <v>672.24869999999999</v>
      </c>
      <c r="AT41">
        <v>654.40419999999995</v>
      </c>
      <c r="AU41">
        <v>712.15800000000002</v>
      </c>
      <c r="AV41">
        <v>730.20240000000001</v>
      </c>
      <c r="AW41">
        <v>724.66790000000003</v>
      </c>
      <c r="AX41">
        <v>739.399</v>
      </c>
      <c r="AY41">
        <v>723.73599999999999</v>
      </c>
      <c r="AZ41">
        <v>759.48689999999999</v>
      </c>
      <c r="BA41">
        <v>726.86149999999998</v>
      </c>
      <c r="BB41">
        <v>658.82140000000004</v>
      </c>
      <c r="BC41">
        <v>706.64260000000002</v>
      </c>
      <c r="BD41">
        <v>729.74959999999999</v>
      </c>
      <c r="BE41">
        <v>719.77919999999995</v>
      </c>
      <c r="BF41">
        <v>734.85940000000005</v>
      </c>
      <c r="BG41">
        <v>728.15419999999995</v>
      </c>
      <c r="BH41">
        <v>763.14250000000004</v>
      </c>
      <c r="BI41">
        <v>746.71730000000002</v>
      </c>
      <c r="BJ41">
        <v>754.78729999999996</v>
      </c>
      <c r="BK41">
        <v>778.17139999999995</v>
      </c>
      <c r="BL41">
        <v>758.57870000000003</v>
      </c>
      <c r="BM41">
        <v>703.8614</v>
      </c>
      <c r="BQ41" s="77">
        <f>IF(greenhouseGasEmissions!AS41="","",greenhouseGasEmissions!AS41-greenhouseGasEmissions!AS41+INDEX(gDP!AS$6:AS$271,MATCH($B41,gDP!$B$6:$B$271)))</f>
        <v>744773415931.58704</v>
      </c>
      <c r="BR41" s="77">
        <f>IF(greenhouseGasEmissions!AT41="","",greenhouseGasEmissions!AT41-greenhouseGasEmissions!AT41+INDEX(gDP!AT$6:AT$271,MATCH($B41,gDP!$B$6:$B$271)))</f>
        <v>738981792355.37195</v>
      </c>
      <c r="BS41" s="77">
        <f>IF(greenhouseGasEmissions!AU41="","",greenhouseGasEmissions!AU41-greenhouseGasEmissions!AU41+INDEX(gDP!AU$6:AU$271,MATCH($B41,gDP!$B$6:$B$271)))</f>
        <v>760649334098.005</v>
      </c>
      <c r="BT41" s="77">
        <f>IF(greenhouseGasEmissions!AV41="","",greenhouseGasEmissions!AV41-greenhouseGasEmissions!AV41+INDEX(gDP!AV$6:AV$271,MATCH($B41,gDP!$B$6:$B$271)))</f>
        <v>895540646634.78699</v>
      </c>
      <c r="BU41" s="77">
        <f>IF(greenhouseGasEmissions!AW41="","",greenhouseGasEmissions!AW41-greenhouseGasEmissions!AW41+INDEX(gDP!AW$6:AW$271,MATCH($B41,gDP!$B$6:$B$271)))</f>
        <v>1026690238278.25</v>
      </c>
      <c r="BV41" s="77">
        <f>IF(greenhouseGasEmissions!AX41="","",greenhouseGasEmissions!AX41-greenhouseGasEmissions!AX41+INDEX(gDP!AX$6:AX$271,MATCH($B41,gDP!$B$6:$B$271)))</f>
        <v>1173108598778.6799</v>
      </c>
      <c r="BW41" s="77">
        <f>IF(greenhouseGasEmissions!AY41="","",greenhouseGasEmissions!AY41-greenhouseGasEmissions!AY41+INDEX(gDP!AY$6:AY$271,MATCH($B41,gDP!$B$6:$B$271)))</f>
        <v>1319264809590.97</v>
      </c>
      <c r="BX41" s="77">
        <f>IF(greenhouseGasEmissions!AZ41="","",greenhouseGasEmissions!AZ41-greenhouseGasEmissions!AZ41+INDEX(gDP!AZ$6:AZ$271,MATCH($B41,gDP!$B$6:$B$271)))</f>
        <v>1468820407783.26</v>
      </c>
      <c r="BY41" s="77">
        <f>IF(greenhouseGasEmissions!BA41="","",greenhouseGasEmissions!BA41-greenhouseGasEmissions!BA41+INDEX(gDP!BA$6:BA$271,MATCH($B41,gDP!$B$6:$B$271)))</f>
        <v>1552989690721.6499</v>
      </c>
      <c r="BZ41" s="77">
        <f>IF(greenhouseGasEmissions!BB41="","",greenhouseGasEmissions!BB41-greenhouseGasEmissions!BB41+INDEX(gDP!BB$6:BB$271,MATCH($B41,gDP!$B$6:$B$271)))</f>
        <v>1374625142157.29</v>
      </c>
      <c r="CA41" s="77">
        <f>IF(greenhouseGasEmissions!BC41="","",greenhouseGasEmissions!BC41-greenhouseGasEmissions!BC41+INDEX(gDP!BC$6:BC$271,MATCH($B41,gDP!$B$6:$B$271)))</f>
        <v>1617343367486.26</v>
      </c>
      <c r="CB41" s="77">
        <f>IF(greenhouseGasEmissions!BD41="","",greenhouseGasEmissions!BD41-greenhouseGasEmissions!BD41+INDEX(gDP!BD$6:BD$271,MATCH($B41,gDP!$B$6:$B$271)))</f>
        <v>1793326630174.52</v>
      </c>
      <c r="CC41" s="77">
        <f>IF(greenhouseGasEmissions!BE41="","",greenhouseGasEmissions!BE41-greenhouseGasEmissions!BE41+INDEX(gDP!BE$6:BE$271,MATCH($B41,gDP!$B$6:$B$271)))</f>
        <v>1828366481521.6001</v>
      </c>
      <c r="CD41" s="77">
        <f>IF(greenhouseGasEmissions!BF41="","",greenhouseGasEmissions!BF41-greenhouseGasEmissions!BF41+INDEX(gDP!BF$6:BF$271,MATCH($B41,gDP!$B$6:$B$271)))</f>
        <v>1846597421834.98</v>
      </c>
      <c r="CE41" s="77">
        <f>IF(greenhouseGasEmissions!BG41="","",greenhouseGasEmissions!BG41-greenhouseGasEmissions!BG41+INDEX(gDP!BG$6:BG$271,MATCH($B41,gDP!$B$6:$B$271)))</f>
        <v>1805749878439.9399</v>
      </c>
      <c r="CF41" s="77">
        <f>IF(greenhouseGasEmissions!BH41="","",greenhouseGasEmissions!BH41-greenhouseGasEmissions!BH41+INDEX(gDP!BH$6:BH$271,MATCH($B41,gDP!$B$6:$B$271)))</f>
        <v>1556508816217.1399</v>
      </c>
      <c r="CG41" s="77">
        <f>IF(greenhouseGasEmissions!BI41="","",greenhouseGasEmissions!BI41-greenhouseGasEmissions!BI41+INDEX(gDP!BI$6:BI$271,MATCH($B41,gDP!$B$6:$B$271)))</f>
        <v>1527994741907.4299</v>
      </c>
      <c r="CH41" s="77">
        <f>IF(greenhouseGasEmissions!BJ41="","",greenhouseGasEmissions!BJ41-greenhouseGasEmissions!BJ41+INDEX(gDP!BJ$6:BJ$271,MATCH($B41,gDP!$B$6:$B$271)))</f>
        <v>1649265644244.0901</v>
      </c>
      <c r="CI41" s="77">
        <f>IF(greenhouseGasEmissions!BK41="","",greenhouseGasEmissions!BK41-greenhouseGasEmissions!BK41+INDEX(gDP!BK$6:BK$271,MATCH($B41,gDP!$B$6:$B$271)))</f>
        <v>1725329192783.02</v>
      </c>
      <c r="CJ41" s="77">
        <f>IF(greenhouseGasEmissions!BL41="","",greenhouseGasEmissions!BL41-greenhouseGasEmissions!BL41+INDEX(gDP!BL$6:BL$271,MATCH($B41,gDP!$B$6:$B$271)))</f>
        <v>1743725183672.52</v>
      </c>
      <c r="CK41" s="77">
        <f>IF(greenhouseGasEmissions!BM41="","",greenhouseGasEmissions!BM41-greenhouseGasEmissions!BM41+INDEX(gDP!BM$6:BM$271,MATCH($B41,gDP!$B$6:$B$271)))</f>
        <v>1655684730000.1899</v>
      </c>
      <c r="CL41" s="77" t="str">
        <f>IF(greenhouseGasEmissions!BN41="","",greenhouseGasEmissions!BN41-greenhouseGasEmissions!BN41+INDEX(gDP!BN$6:BN$271,MATCH($B41,gDP!$B$6:$B$271)))</f>
        <v/>
      </c>
      <c r="CM41" s="77" t="str">
        <f>IF(greenhouseGasEmissions!BO41="","",greenhouseGasEmissions!BO41-greenhouseGasEmissions!BO41+INDEX(gDP!BO$6:BO$271,MATCH($B41,gDP!$B$6:$B$271)))</f>
        <v/>
      </c>
    </row>
    <row r="42" spans="1:91" x14ac:dyDescent="0.35">
      <c r="A42" t="s">
        <v>290</v>
      </c>
      <c r="B42" t="s">
        <v>291</v>
      </c>
      <c r="C42" t="s">
        <v>807</v>
      </c>
      <c r="D42" t="s">
        <v>808</v>
      </c>
      <c r="AS42">
        <v>839.14409999999998</v>
      </c>
      <c r="AT42">
        <v>858.26440000000002</v>
      </c>
      <c r="AU42">
        <v>840.13260000000002</v>
      </c>
      <c r="AV42">
        <v>866.25350000000003</v>
      </c>
      <c r="AW42">
        <v>862.53139999999996</v>
      </c>
      <c r="AX42">
        <v>862.59649999999999</v>
      </c>
      <c r="AY42">
        <v>893.22410000000002</v>
      </c>
      <c r="AZ42">
        <v>906.02660000000003</v>
      </c>
      <c r="BA42">
        <v>880.41780000000006</v>
      </c>
      <c r="BB42">
        <v>809.29110000000003</v>
      </c>
      <c r="BC42">
        <v>845.19770000000005</v>
      </c>
      <c r="BD42">
        <v>846.21029999999996</v>
      </c>
      <c r="BE42">
        <v>817.23149999999998</v>
      </c>
      <c r="BF42">
        <v>794.55920000000003</v>
      </c>
      <c r="BG42">
        <v>790.32079999999996</v>
      </c>
      <c r="BH42">
        <v>805.77290000000005</v>
      </c>
      <c r="BI42">
        <v>806.60929999999996</v>
      </c>
      <c r="BJ42">
        <v>841.7414</v>
      </c>
      <c r="BK42">
        <v>847.58420000000001</v>
      </c>
      <c r="BL42">
        <v>828.05579999999998</v>
      </c>
      <c r="BM42">
        <v>779.0566</v>
      </c>
      <c r="BQ42" s="77">
        <f>IF(greenhouseGasEmissions!AS42="","",greenhouseGasEmissions!AS42-greenhouseGasEmissions!AS42+INDEX(gDP!AS$6:AS$271,MATCH($B42,gDP!$B$6:$B$271)))</f>
        <v>428597564395.94202</v>
      </c>
      <c r="BR42" s="77">
        <f>IF(greenhouseGasEmissions!AT42="","",greenhouseGasEmissions!AT42-greenhouseGasEmissions!AT42+INDEX(gDP!AT$6:AT$271,MATCH($B42,gDP!$B$6:$B$271)))</f>
        <v>468614167274.23999</v>
      </c>
      <c r="BS42" s="77">
        <f>IF(greenhouseGasEmissions!AU42="","",greenhouseGasEmissions!AU42-greenhouseGasEmissions!AU42+INDEX(gDP!AU$6:AU$271,MATCH($B42,gDP!$B$6:$B$271)))</f>
        <v>528074378315.02197</v>
      </c>
      <c r="BT42" s="77">
        <f>IF(greenhouseGasEmissions!AV42="","",greenhouseGasEmissions!AV42-greenhouseGasEmissions!AV42+INDEX(gDP!AV$6:AV$271,MATCH($B42,gDP!$B$6:$B$271)))</f>
        <v>634393988542.297</v>
      </c>
      <c r="BU42" s="77">
        <f>IF(greenhouseGasEmissions!AW42="","",greenhouseGasEmissions!AW42-greenhouseGasEmissions!AW42+INDEX(gDP!AW$6:AW$271,MATCH($B42,gDP!$B$6:$B$271)))</f>
        <v>763090451335.703</v>
      </c>
      <c r="BV42" s="77">
        <f>IF(greenhouseGasEmissions!AX42="","",greenhouseGasEmissions!AX42-greenhouseGasEmissions!AX42+INDEX(gDP!AX$6:AX$271,MATCH($B42,gDP!$B$6:$B$271)))</f>
        <v>886072339096.30103</v>
      </c>
      <c r="BW42" s="77">
        <f>IF(greenhouseGasEmissions!AY42="","",greenhouseGasEmissions!AY42-greenhouseGasEmissions!AY42+INDEX(gDP!AY$6:AY$271,MATCH($B42,gDP!$B$6:$B$271)))</f>
        <v>1001637213773.61</v>
      </c>
      <c r="BX42" s="77">
        <f>IF(greenhouseGasEmissions!AZ42="","",greenhouseGasEmissions!AZ42-greenhouseGasEmissions!AZ42+INDEX(gDP!AZ$6:AZ$271,MATCH($B42,gDP!$B$6:$B$271)))</f>
        <v>1265565727257.3601</v>
      </c>
      <c r="BY42" s="77">
        <f>IF(greenhouseGasEmissions!BA42="","",greenhouseGasEmissions!BA42-greenhouseGasEmissions!BA42+INDEX(gDP!BA$6:BA$271,MATCH($B42,gDP!$B$6:$B$271)))</f>
        <v>1530718934020.8201</v>
      </c>
      <c r="BZ42" s="77">
        <f>IF(greenhouseGasEmissions!BB42="","",greenhouseGasEmissions!BB42-greenhouseGasEmissions!BB42+INDEX(gDP!BB$6:BB$271,MATCH($B42,gDP!$B$6:$B$271)))</f>
        <v>1289853592526.98</v>
      </c>
      <c r="CA42" s="77">
        <f>IF(greenhouseGasEmissions!BC42="","",greenhouseGasEmissions!BC42-greenhouseGasEmissions!BC42+INDEX(gDP!BC$6:BC$271,MATCH($B42,gDP!$B$6:$B$271)))</f>
        <v>1316548010141.4199</v>
      </c>
      <c r="CB42" s="77">
        <f>IF(greenhouseGasEmissions!BD42="","",greenhouseGasEmissions!BD42-greenhouseGasEmissions!BD42+INDEX(gDP!BD$6:BD$271,MATCH($B42,gDP!$B$6:$B$271)))</f>
        <v>1454732403908.46</v>
      </c>
      <c r="CC42" s="77">
        <f>IF(greenhouseGasEmissions!BE42="","",greenhouseGasEmissions!BE42-greenhouseGasEmissions!BE42+INDEX(gDP!BE$6:BE$271,MATCH($B42,gDP!$B$6:$B$271)))</f>
        <v>1359052936743.23</v>
      </c>
      <c r="CD42" s="77">
        <f>IF(greenhouseGasEmissions!BF42="","",greenhouseGasEmissions!BF42-greenhouseGasEmissions!BF42+INDEX(gDP!BF$6:BF$271,MATCH($B42,gDP!$B$6:$B$271)))</f>
        <v>1417557275930.7</v>
      </c>
      <c r="CE42" s="77">
        <f>IF(greenhouseGasEmissions!BG42="","",greenhouseGasEmissions!BG42-greenhouseGasEmissions!BG42+INDEX(gDP!BG$6:BG$271,MATCH($B42,gDP!$B$6:$B$271)))</f>
        <v>1463823020682.8501</v>
      </c>
      <c r="CF42" s="77">
        <f>IF(greenhouseGasEmissions!BH42="","",greenhouseGasEmissions!BH42-greenhouseGasEmissions!BH42+INDEX(gDP!BH$6:BH$271,MATCH($B42,gDP!$B$6:$B$271)))</f>
        <v>1293623329358.52</v>
      </c>
      <c r="CG42" s="77">
        <f>IF(greenhouseGasEmissions!BI42="","",greenhouseGasEmissions!BI42-greenhouseGasEmissions!BI42+INDEX(gDP!BI$6:BI$271,MATCH($B42,gDP!$B$6:$B$271)))</f>
        <v>1316821592128.1599</v>
      </c>
      <c r="CH42" s="77">
        <f>IF(greenhouseGasEmissions!BJ42="","",greenhouseGasEmissions!BJ42-greenhouseGasEmissions!BJ42+INDEX(gDP!BJ$6:BJ$271,MATCH($B42,gDP!$B$6:$B$271)))</f>
        <v>1461567745963.7</v>
      </c>
      <c r="CI42" s="77">
        <f>IF(greenhouseGasEmissions!BK42="","",greenhouseGasEmissions!BK42-greenhouseGasEmissions!BK42+INDEX(gDP!BK$6:BK$271,MATCH($B42,gDP!$B$6:$B$271)))</f>
        <v>1649014249607.3101</v>
      </c>
      <c r="CJ42" s="77">
        <f>IF(greenhouseGasEmissions!BL42="","",greenhouseGasEmissions!BL42-greenhouseGasEmissions!BL42+INDEX(gDP!BL$6:BL$271,MATCH($B42,gDP!$B$6:$B$271)))</f>
        <v>1674815945871.77</v>
      </c>
      <c r="CK42" s="77">
        <f>IF(greenhouseGasEmissions!BM42="","",greenhouseGasEmissions!BM42-greenhouseGasEmissions!BM42+INDEX(gDP!BM$6:BM$271,MATCH($B42,gDP!$B$6:$B$271)))</f>
        <v>1665817489087.96</v>
      </c>
      <c r="CL42" s="77" t="str">
        <f>IF(greenhouseGasEmissions!BN42="","",greenhouseGasEmissions!BN42-greenhouseGasEmissions!BN42+INDEX(gDP!BN$6:BN$271,MATCH($B42,gDP!$B$6:$B$271)))</f>
        <v/>
      </c>
      <c r="CM42" s="77" t="str">
        <f>IF(greenhouseGasEmissions!BO42="","",greenhouseGasEmissions!BO42-greenhouseGasEmissions!BO42+INDEX(gDP!BO$6:BO$271,MATCH($B42,gDP!$B$6:$B$271)))</f>
        <v/>
      </c>
    </row>
    <row r="43" spans="1:91" x14ac:dyDescent="0.35">
      <c r="A43" t="s">
        <v>292</v>
      </c>
      <c r="B43" t="s">
        <v>293</v>
      </c>
      <c r="C43" t="s">
        <v>807</v>
      </c>
      <c r="D43" t="s">
        <v>808</v>
      </c>
      <c r="AS43">
        <v>59.003399999999999</v>
      </c>
      <c r="AT43">
        <v>54.360300000000002</v>
      </c>
      <c r="AU43">
        <v>51.018099999999997</v>
      </c>
      <c r="AV43">
        <v>52.263100000000001</v>
      </c>
      <c r="AW43">
        <v>52.933700000000002</v>
      </c>
      <c r="AX43">
        <v>53.400100000000002</v>
      </c>
      <c r="AY43">
        <v>53.744500000000002</v>
      </c>
      <c r="AZ43">
        <v>52.849699999999999</v>
      </c>
      <c r="BA43">
        <v>53.093600000000002</v>
      </c>
      <c r="BB43">
        <v>50.192399999999999</v>
      </c>
      <c r="BC43">
        <v>52.257199999999997</v>
      </c>
      <c r="BD43">
        <v>49.959899999999998</v>
      </c>
      <c r="BE43">
        <v>50.079900000000002</v>
      </c>
      <c r="BF43">
        <v>51.788699999999999</v>
      </c>
      <c r="BG43">
        <v>49.884900000000002</v>
      </c>
      <c r="BH43">
        <v>47.374200000000002</v>
      </c>
      <c r="BI43">
        <v>47.9054</v>
      </c>
      <c r="BJ43">
        <v>47.257100000000001</v>
      </c>
      <c r="BK43">
        <v>46.942799999999998</v>
      </c>
      <c r="BL43">
        <v>45.5655</v>
      </c>
      <c r="BM43">
        <v>43.430300000000003</v>
      </c>
      <c r="BQ43" s="77">
        <f>IF(greenhouseGasEmissions!AS43="","",greenhouseGasEmissions!AS43-greenhouseGasEmissions!AS43+INDEX(gDP!AS$6:AS$271,MATCH($B43,gDP!$B$6:$B$271)))</f>
        <v>279216033870.20398</v>
      </c>
      <c r="BR43" s="77">
        <f>IF(greenhouseGasEmissions!AT43="","",greenhouseGasEmissions!AT43-greenhouseGasEmissions!AT43+INDEX(gDP!AT$6:AT$271,MATCH($B43,gDP!$B$6:$B$271)))</f>
        <v>286582672434.22601</v>
      </c>
      <c r="BS43" s="77">
        <f>IF(greenhouseGasEmissions!AU43="","",greenhouseGasEmissions!AU43-greenhouseGasEmissions!AU43+INDEX(gDP!AU$6:AU$271,MATCH($B43,gDP!$B$6:$B$271)))</f>
        <v>309301422430.38599</v>
      </c>
      <c r="BT43" s="77">
        <f>IF(greenhouseGasEmissions!AV43="","",greenhouseGasEmissions!AV43-greenhouseGasEmissions!AV43+INDEX(gDP!AV$6:AV$271,MATCH($B43,gDP!$B$6:$B$271)))</f>
        <v>362075086507.76001</v>
      </c>
      <c r="BU43" s="77">
        <f>IF(greenhouseGasEmissions!AW43="","",greenhouseGasEmissions!AW43-greenhouseGasEmissions!AW43+INDEX(gDP!AW$6:AW$271,MATCH($B43,gDP!$B$6:$B$271)))</f>
        <v>403912891033.37402</v>
      </c>
      <c r="BV43" s="77">
        <f>IF(greenhouseGasEmissions!AX43="","",greenhouseGasEmissions!AX43-greenhouseGasEmissions!AX43+INDEX(gDP!AX$6:AX$271,MATCH($B43,gDP!$B$6:$B$271)))</f>
        <v>418284865884.99799</v>
      </c>
      <c r="BW43" s="77">
        <f>IF(greenhouseGasEmissions!AY43="","",greenhouseGasEmissions!AY43-greenhouseGasEmissions!AY43+INDEX(gDP!AY$6:AY$271,MATCH($B43,gDP!$B$6:$B$271)))</f>
        <v>441634672196.52301</v>
      </c>
      <c r="BX43" s="77">
        <f>IF(greenhouseGasEmissions!AZ43="","",greenhouseGasEmissions!AZ43-greenhouseGasEmissions!AZ43+INDEX(gDP!AZ$6:AZ$271,MATCH($B43,gDP!$B$6:$B$271)))</f>
        <v>490740715594.802</v>
      </c>
      <c r="BY43" s="77">
        <f>IF(greenhouseGasEmissions!BA43="","",greenhouseGasEmissions!BA43-greenhouseGasEmissions!BA43+INDEX(gDP!BA$6:BA$271,MATCH($B43,gDP!$B$6:$B$271)))</f>
        <v>567267767519.15796</v>
      </c>
      <c r="BZ43" s="77">
        <f>IF(greenhouseGasEmissions!BB43="","",greenhouseGasEmissions!BB43-greenhouseGasEmissions!BB43+INDEX(gDP!BB$6:BB$271,MATCH($B43,gDP!$B$6:$B$271)))</f>
        <v>554212916092.271</v>
      </c>
      <c r="CA43" s="77">
        <f>IF(greenhouseGasEmissions!BC43="","",greenhouseGasEmissions!BC43-greenhouseGasEmissions!BC43+INDEX(gDP!BC$6:BC$271,MATCH($B43,gDP!$B$6:$B$271)))</f>
        <v>598851028906.57996</v>
      </c>
      <c r="CB43" s="77">
        <f>IF(greenhouseGasEmissions!BD43="","",greenhouseGasEmissions!BD43-greenhouseGasEmissions!BD43+INDEX(gDP!BD$6:BD$271,MATCH($B43,gDP!$B$6:$B$271)))</f>
        <v>715888126682.396</v>
      </c>
      <c r="CC43" s="77">
        <f>IF(greenhouseGasEmissions!BE43="","",greenhouseGasEmissions!BE43-greenhouseGasEmissions!BE43+INDEX(gDP!BE$6:BE$271,MATCH($B43,gDP!$B$6:$B$271)))</f>
        <v>686420221557.98999</v>
      </c>
      <c r="CD43" s="77">
        <f>IF(greenhouseGasEmissions!BF43="","",greenhouseGasEmissions!BF43-greenhouseGasEmissions!BF43+INDEX(gDP!BF$6:BF$271,MATCH($B43,gDP!$B$6:$B$271)))</f>
        <v>706234937370.96802</v>
      </c>
      <c r="CE43" s="77">
        <f>IF(greenhouseGasEmissions!BG43="","",greenhouseGasEmissions!BG43-greenhouseGasEmissions!BG43+INDEX(gDP!BG$6:BG$271,MATCH($B43,gDP!$B$6:$B$271)))</f>
        <v>726537808338</v>
      </c>
      <c r="CF43" s="77">
        <f>IF(greenhouseGasEmissions!BH43="","",greenhouseGasEmissions!BH43-greenhouseGasEmissions!BH43+INDEX(gDP!BH$6:BH$271,MATCH($B43,gDP!$B$6:$B$271)))</f>
        <v>694118186379.62805</v>
      </c>
      <c r="CG43" s="77">
        <f>IF(greenhouseGasEmissions!BI43="","",greenhouseGasEmissions!BI43-greenhouseGasEmissions!BI43+INDEX(gDP!BI$6:BI$271,MATCH($B43,gDP!$B$6:$B$271)))</f>
        <v>687895460902.71301</v>
      </c>
      <c r="CH43" s="77">
        <f>IF(greenhouseGasEmissions!BJ43="","",greenhouseGasEmissions!BJ43-greenhouseGasEmissions!BJ43+INDEX(gDP!BJ$6:BJ$271,MATCH($B43,gDP!$B$6:$B$271)))</f>
        <v>695200833086.49902</v>
      </c>
      <c r="CI43" s="77">
        <f>IF(greenhouseGasEmissions!BK43="","",greenhouseGasEmissions!BK43-greenhouseGasEmissions!BK43+INDEX(gDP!BK$6:BK$271,MATCH($B43,gDP!$B$6:$B$271)))</f>
        <v>725568717468.00098</v>
      </c>
      <c r="CJ43" s="77">
        <f>IF(greenhouseGasEmissions!BL43="","",greenhouseGasEmissions!BL43-greenhouseGasEmissions!BL43+INDEX(gDP!BL$6:BL$271,MATCH($B43,gDP!$B$6:$B$271)))</f>
        <v>721369112726.724</v>
      </c>
      <c r="CK43" s="77">
        <f>IF(greenhouseGasEmissions!BM43="","",greenhouseGasEmissions!BM43-greenhouseGasEmissions!BM43+INDEX(gDP!BM$6:BM$271,MATCH($B43,gDP!$B$6:$B$271)))</f>
        <v>741999406005.62695</v>
      </c>
      <c r="CL43" s="77" t="str">
        <f>IF(greenhouseGasEmissions!BN43="","",greenhouseGasEmissions!BN43-greenhouseGasEmissions!BN43+INDEX(gDP!BN$6:BN$271,MATCH($B43,gDP!$B$6:$B$271)))</f>
        <v/>
      </c>
      <c r="CM43" s="77" t="str">
        <f>IF(greenhouseGasEmissions!BO43="","",greenhouseGasEmissions!BO43-greenhouseGasEmissions!BO43+INDEX(gDP!BO$6:BO$271,MATCH($B43,gDP!$B$6:$B$271)))</f>
        <v/>
      </c>
    </row>
    <row r="44" spans="1:91" x14ac:dyDescent="0.35">
      <c r="A44" t="s">
        <v>294</v>
      </c>
      <c r="B44" t="s">
        <v>295</v>
      </c>
      <c r="C44" t="s">
        <v>807</v>
      </c>
      <c r="D44" t="s">
        <v>808</v>
      </c>
      <c r="BQ44" s="77" t="str">
        <f>IF(greenhouseGasEmissions!AS44="","",greenhouseGasEmissions!AS44-greenhouseGasEmissions!AS44+INDEX(gDP!AS$6:AS$271,MATCH($B44,gDP!$B$6:$B$271)))</f>
        <v/>
      </c>
      <c r="BR44" s="77" t="str">
        <f>IF(greenhouseGasEmissions!AT44="","",greenhouseGasEmissions!AT44-greenhouseGasEmissions!AT44+INDEX(gDP!AT$6:AT$271,MATCH($B44,gDP!$B$6:$B$271)))</f>
        <v/>
      </c>
      <c r="BS44" s="77" t="str">
        <f>IF(greenhouseGasEmissions!AU44="","",greenhouseGasEmissions!AU44-greenhouseGasEmissions!AU44+INDEX(gDP!AU$6:AU$271,MATCH($B44,gDP!$B$6:$B$271)))</f>
        <v/>
      </c>
      <c r="BT44" s="77" t="str">
        <f>IF(greenhouseGasEmissions!AV44="","",greenhouseGasEmissions!AV44-greenhouseGasEmissions!AV44+INDEX(gDP!AV$6:AV$271,MATCH($B44,gDP!$B$6:$B$271)))</f>
        <v/>
      </c>
      <c r="BU44" s="77" t="str">
        <f>IF(greenhouseGasEmissions!AW44="","",greenhouseGasEmissions!AW44-greenhouseGasEmissions!AW44+INDEX(gDP!AW$6:AW$271,MATCH($B44,gDP!$B$6:$B$271)))</f>
        <v/>
      </c>
      <c r="BV44" s="77" t="str">
        <f>IF(greenhouseGasEmissions!AX44="","",greenhouseGasEmissions!AX44-greenhouseGasEmissions!AX44+INDEX(gDP!AX$6:AX$271,MATCH($B44,gDP!$B$6:$B$271)))</f>
        <v/>
      </c>
      <c r="BW44" s="77" t="str">
        <f>IF(greenhouseGasEmissions!AY44="","",greenhouseGasEmissions!AY44-greenhouseGasEmissions!AY44+INDEX(gDP!AY$6:AY$271,MATCH($B44,gDP!$B$6:$B$271)))</f>
        <v/>
      </c>
      <c r="BX44" s="77" t="str">
        <f>IF(greenhouseGasEmissions!AZ44="","",greenhouseGasEmissions!AZ44-greenhouseGasEmissions!AZ44+INDEX(gDP!AZ$6:AZ$271,MATCH($B44,gDP!$B$6:$B$271)))</f>
        <v/>
      </c>
      <c r="BY44" s="77" t="str">
        <f>IF(greenhouseGasEmissions!BA44="","",greenhouseGasEmissions!BA44-greenhouseGasEmissions!BA44+INDEX(gDP!BA$6:BA$271,MATCH($B44,gDP!$B$6:$B$271)))</f>
        <v/>
      </c>
      <c r="BZ44" s="77" t="str">
        <f>IF(greenhouseGasEmissions!BB44="","",greenhouseGasEmissions!BB44-greenhouseGasEmissions!BB44+INDEX(gDP!BB$6:BB$271,MATCH($B44,gDP!$B$6:$B$271)))</f>
        <v/>
      </c>
      <c r="CA44" s="77" t="str">
        <f>IF(greenhouseGasEmissions!BC44="","",greenhouseGasEmissions!BC44-greenhouseGasEmissions!BC44+INDEX(gDP!BC$6:BC$271,MATCH($B44,gDP!$B$6:$B$271)))</f>
        <v/>
      </c>
      <c r="CB44" s="77" t="str">
        <f>IF(greenhouseGasEmissions!BD44="","",greenhouseGasEmissions!BD44-greenhouseGasEmissions!BD44+INDEX(gDP!BD$6:BD$271,MATCH($B44,gDP!$B$6:$B$271)))</f>
        <v/>
      </c>
      <c r="CC44" s="77" t="str">
        <f>IF(greenhouseGasEmissions!BE44="","",greenhouseGasEmissions!BE44-greenhouseGasEmissions!BE44+INDEX(gDP!BE$6:BE$271,MATCH($B44,gDP!$B$6:$B$271)))</f>
        <v/>
      </c>
      <c r="CD44" s="77" t="str">
        <f>IF(greenhouseGasEmissions!BF44="","",greenhouseGasEmissions!BF44-greenhouseGasEmissions!BF44+INDEX(gDP!BF$6:BF$271,MATCH($B44,gDP!$B$6:$B$271)))</f>
        <v/>
      </c>
      <c r="CE44" s="77" t="str">
        <f>IF(greenhouseGasEmissions!BG44="","",greenhouseGasEmissions!BG44-greenhouseGasEmissions!BG44+INDEX(gDP!BG$6:BG$271,MATCH($B44,gDP!$B$6:$B$271)))</f>
        <v/>
      </c>
      <c r="CF44" s="77" t="str">
        <f>IF(greenhouseGasEmissions!BH44="","",greenhouseGasEmissions!BH44-greenhouseGasEmissions!BH44+INDEX(gDP!BH$6:BH$271,MATCH($B44,gDP!$B$6:$B$271)))</f>
        <v/>
      </c>
      <c r="CG44" s="77" t="str">
        <f>IF(greenhouseGasEmissions!BI44="","",greenhouseGasEmissions!BI44-greenhouseGasEmissions!BI44+INDEX(gDP!BI$6:BI$271,MATCH($B44,gDP!$B$6:$B$271)))</f>
        <v/>
      </c>
      <c r="CH44" s="77" t="str">
        <f>IF(greenhouseGasEmissions!BJ44="","",greenhouseGasEmissions!BJ44-greenhouseGasEmissions!BJ44+INDEX(gDP!BJ$6:BJ$271,MATCH($B44,gDP!$B$6:$B$271)))</f>
        <v/>
      </c>
      <c r="CI44" s="77" t="str">
        <f>IF(greenhouseGasEmissions!BK44="","",greenhouseGasEmissions!BK44-greenhouseGasEmissions!BK44+INDEX(gDP!BK$6:BK$271,MATCH($B44,gDP!$B$6:$B$271)))</f>
        <v/>
      </c>
      <c r="CJ44" s="77" t="str">
        <f>IF(greenhouseGasEmissions!BL44="","",greenhouseGasEmissions!BL44-greenhouseGasEmissions!BL44+INDEX(gDP!BL$6:BL$271,MATCH($B44,gDP!$B$6:$B$271)))</f>
        <v/>
      </c>
      <c r="CK44" s="77" t="str">
        <f>IF(greenhouseGasEmissions!BM44="","",greenhouseGasEmissions!BM44-greenhouseGasEmissions!BM44+INDEX(gDP!BM$6:BM$271,MATCH($B44,gDP!$B$6:$B$271)))</f>
        <v/>
      </c>
      <c r="CL44" s="77" t="str">
        <f>IF(greenhouseGasEmissions!BN44="","",greenhouseGasEmissions!BN44-greenhouseGasEmissions!BN44+INDEX(gDP!BN$6:BN$271,MATCH($B44,gDP!$B$6:$B$271)))</f>
        <v/>
      </c>
      <c r="CM44" s="77" t="str">
        <f>IF(greenhouseGasEmissions!BO44="","",greenhouseGasEmissions!BO44-greenhouseGasEmissions!BO44+INDEX(gDP!BO$6:BO$271,MATCH($B44,gDP!$B$6:$B$271)))</f>
        <v/>
      </c>
    </row>
    <row r="45" spans="1:91" x14ac:dyDescent="0.35">
      <c r="A45" t="s">
        <v>296</v>
      </c>
      <c r="B45" t="s">
        <v>297</v>
      </c>
      <c r="C45" t="s">
        <v>807</v>
      </c>
      <c r="D45" t="s">
        <v>808</v>
      </c>
      <c r="AS45">
        <v>14.8299</v>
      </c>
      <c r="AT45">
        <v>11.555199999999999</v>
      </c>
      <c r="AU45">
        <v>24.989599999999999</v>
      </c>
      <c r="AV45">
        <v>10.730399999999999</v>
      </c>
      <c r="AW45">
        <v>21.662199999999999</v>
      </c>
      <c r="AX45">
        <v>22.967300000000002</v>
      </c>
      <c r="AY45">
        <v>20.2134</v>
      </c>
      <c r="AZ45">
        <v>42.1434</v>
      </c>
      <c r="BA45">
        <v>46.406100000000002</v>
      </c>
      <c r="BB45">
        <v>39.2879</v>
      </c>
      <c r="BC45">
        <v>30.479600000000001</v>
      </c>
      <c r="BD45">
        <v>41.381500000000003</v>
      </c>
      <c r="BE45">
        <v>53.347499999999997</v>
      </c>
      <c r="BF45">
        <v>45.870899999999999</v>
      </c>
      <c r="BG45">
        <v>49.926600000000001</v>
      </c>
      <c r="BH45">
        <v>64.610200000000006</v>
      </c>
      <c r="BI45">
        <v>51.710099999999997</v>
      </c>
      <c r="BJ45">
        <v>116.73699999999999</v>
      </c>
      <c r="BK45">
        <v>62.383299999999998</v>
      </c>
      <c r="BL45">
        <v>67.566999999999993</v>
      </c>
      <c r="BM45">
        <v>60.000599999999999</v>
      </c>
      <c r="BQ45" s="77">
        <f>IF(greenhouseGasEmissions!AS45="","",greenhouseGasEmissions!AS45-greenhouseGasEmissions!AS45+INDEX(gDP!AS$6:AS$271,MATCH($B45,gDP!$B$6:$B$271)))</f>
        <v>78339750721.735199</v>
      </c>
      <c r="BR45" s="77">
        <f>IF(greenhouseGasEmissions!AT45="","",greenhouseGasEmissions!AT45-greenhouseGasEmissions!AT45+INDEX(gDP!AT$6:AT$271,MATCH($B45,gDP!$B$6:$B$271)))</f>
        <v>71574739561.432907</v>
      </c>
      <c r="BS45" s="77">
        <f>IF(greenhouseGasEmissions!AU45="","",greenhouseGasEmissions!AU45-greenhouseGasEmissions!AU45+INDEX(gDP!AU$6:AU$271,MATCH($B45,gDP!$B$6:$B$271)))</f>
        <v>70264045939.132202</v>
      </c>
      <c r="BT45" s="77">
        <f>IF(greenhouseGasEmissions!AV45="","",greenhouseGasEmissions!AV45-greenhouseGasEmissions!AV45+INDEX(gDP!AV$6:AV$271,MATCH($B45,gDP!$B$6:$B$271)))</f>
        <v>76492579644.060501</v>
      </c>
      <c r="BU45" s="77">
        <f>IF(greenhouseGasEmissions!AW45="","",greenhouseGasEmissions!AW45-greenhouseGasEmissions!AW45+INDEX(gDP!AW$6:AW$271,MATCH($B45,gDP!$B$6:$B$271)))</f>
        <v>99075985773.175995</v>
      </c>
      <c r="BV45" s="77">
        <f>IF(greenhouseGasEmissions!AX45="","",greenhouseGasEmissions!AX45-greenhouseGasEmissions!AX45+INDEX(gDP!AX$6:AX$271,MATCH($B45,gDP!$B$6:$B$271)))</f>
        <v>122294145162.83501</v>
      </c>
      <c r="BW45" s="77">
        <f>IF(greenhouseGasEmissions!AY45="","",greenhouseGasEmissions!AY45-greenhouseGasEmissions!AY45+INDEX(gDP!AY$6:AY$271,MATCH($B45,gDP!$B$6:$B$271)))</f>
        <v>153843518171.42999</v>
      </c>
      <c r="BX45" s="77">
        <f>IF(greenhouseGasEmissions!AZ45="","",greenhouseGasEmissions!AZ45-greenhouseGasEmissions!AZ45+INDEX(gDP!AZ$6:AZ$271,MATCH($B45,gDP!$B$6:$B$271)))</f>
        <v>172491076033.86301</v>
      </c>
      <c r="BY45" s="77">
        <f>IF(greenhouseGasEmissions!BA45="","",greenhouseGasEmissions!BA45-greenhouseGasEmissions!BA45+INDEX(gDP!BA$6:BA$271,MATCH($B45,gDP!$B$6:$B$271)))</f>
        <v>179894594475.98001</v>
      </c>
      <c r="BZ45" s="77">
        <f>IF(greenhouseGasEmissions!BB45="","",greenhouseGasEmissions!BB45-greenhouseGasEmissions!BB45+INDEX(gDP!BB$6:BB$271,MATCH($B45,gDP!$B$6:$B$271)))</f>
        <v>171777900623.177</v>
      </c>
      <c r="CA45" s="77">
        <f>IF(greenhouseGasEmissions!BC45="","",greenhouseGasEmissions!BC45-greenhouseGasEmissions!BC45+INDEX(gDP!BC$6:BC$271,MATCH($B45,gDP!$B$6:$B$271)))</f>
        <v>217051209240.298</v>
      </c>
      <c r="CB45" s="77">
        <f>IF(greenhouseGasEmissions!BD45="","",greenhouseGasEmissions!BD45-greenhouseGasEmissions!BD45+INDEX(gDP!BD$6:BD$271,MATCH($B45,gDP!$B$6:$B$271)))</f>
        <v>251382573885.59399</v>
      </c>
      <c r="CC45" s="77">
        <f>IF(greenhouseGasEmissions!BE45="","",greenhouseGasEmissions!BE45-greenhouseGasEmissions!BE45+INDEX(gDP!BE$6:BE$271,MATCH($B45,gDP!$B$6:$B$271)))</f>
        <v>267024782480.28</v>
      </c>
      <c r="CD45" s="77">
        <f>IF(greenhouseGasEmissions!BF45="","",greenhouseGasEmissions!BF45-greenhouseGasEmissions!BF45+INDEX(gDP!BF$6:BF$271,MATCH($B45,gDP!$B$6:$B$271)))</f>
        <v>277395018837.36603</v>
      </c>
      <c r="CE45" s="77">
        <f>IF(greenhouseGasEmissions!BG45="","",greenhouseGasEmissions!BG45-greenhouseGasEmissions!BG45+INDEX(gDP!BG$6:BG$271,MATCH($B45,gDP!$B$6:$B$271)))</f>
        <v>259560978231.552</v>
      </c>
      <c r="CF45" s="77">
        <f>IF(greenhouseGasEmissions!BH45="","",greenhouseGasEmissions!BH45-greenhouseGasEmissions!BH45+INDEX(gDP!BH$6:BH$271,MATCH($B45,gDP!$B$6:$B$271)))</f>
        <v>242450355827.827</v>
      </c>
      <c r="CG45" s="77">
        <f>IF(greenhouseGasEmissions!BI45="","",greenhouseGasEmissions!BI45-greenhouseGasEmissions!BI45+INDEX(gDP!BI$6:BI$271,MATCH($B45,gDP!$B$6:$B$271)))</f>
        <v>249344863933.461</v>
      </c>
      <c r="CH45" s="77">
        <f>IF(greenhouseGasEmissions!BJ45="","",greenhouseGasEmissions!BJ45-greenhouseGasEmissions!BJ45+INDEX(gDP!BJ$6:BJ$271,MATCH($B45,gDP!$B$6:$B$271)))</f>
        <v>276154259987.10303</v>
      </c>
      <c r="CI45" s="77">
        <f>IF(greenhouseGasEmissions!BK45="","",greenhouseGasEmissions!BK45-greenhouseGasEmissions!BK45+INDEX(gDP!BK$6:BK$271,MATCH($B45,gDP!$B$6:$B$271)))</f>
        <v>295857562991.70898</v>
      </c>
      <c r="CJ45" s="77">
        <f>IF(greenhouseGasEmissions!BL45="","",greenhouseGasEmissions!BL45-greenhouseGasEmissions!BL45+INDEX(gDP!BL$6:BL$271,MATCH($B45,gDP!$B$6:$B$271)))</f>
        <v>278285058719.466</v>
      </c>
      <c r="CK45" s="77">
        <f>IF(greenhouseGasEmissions!BM45="","",greenhouseGasEmissions!BM45-greenhouseGasEmissions!BM45+INDEX(gDP!BM$6:BM$271,MATCH($B45,gDP!$B$6:$B$271)))</f>
        <v>254042159309.311</v>
      </c>
      <c r="CL45" s="77" t="str">
        <f>IF(greenhouseGasEmissions!BN45="","",greenhouseGasEmissions!BN45-greenhouseGasEmissions!BN45+INDEX(gDP!BN$6:BN$271,MATCH($B45,gDP!$B$6:$B$271)))</f>
        <v/>
      </c>
      <c r="CM45" s="77" t="str">
        <f>IF(greenhouseGasEmissions!BO45="","",greenhouseGasEmissions!BO45-greenhouseGasEmissions!BO45+INDEX(gDP!BO$6:BO$271,MATCH($B45,gDP!$B$6:$B$271)))</f>
        <v/>
      </c>
    </row>
    <row r="46" spans="1:91" x14ac:dyDescent="0.35">
      <c r="A46" t="s">
        <v>298</v>
      </c>
      <c r="B46" t="s">
        <v>299</v>
      </c>
      <c r="C46" t="s">
        <v>807</v>
      </c>
      <c r="D46" t="s">
        <v>808</v>
      </c>
      <c r="AS46">
        <v>4597.4903000000004</v>
      </c>
      <c r="AT46">
        <v>4794.4489000000003</v>
      </c>
      <c r="AU46">
        <v>5130.0568999999996</v>
      </c>
      <c r="AV46">
        <v>5848.4480999999996</v>
      </c>
      <c r="AW46">
        <v>6726.6660000000002</v>
      </c>
      <c r="AX46">
        <v>7602.5423000000001</v>
      </c>
      <c r="AY46">
        <v>8357.8721999999998</v>
      </c>
      <c r="AZ46">
        <v>8925.9135999999999</v>
      </c>
      <c r="BA46">
        <v>9105.3940000000002</v>
      </c>
      <c r="BB46">
        <v>9686.5622999999996</v>
      </c>
      <c r="BC46">
        <v>10510.7839</v>
      </c>
      <c r="BD46">
        <v>11745.300300000001</v>
      </c>
      <c r="BE46">
        <v>12327.742399999999</v>
      </c>
      <c r="BF46">
        <v>12597.7281</v>
      </c>
      <c r="BG46">
        <v>12475.1518</v>
      </c>
      <c r="BH46">
        <v>12305.0882</v>
      </c>
      <c r="BI46">
        <v>12272.514300000001</v>
      </c>
      <c r="BJ46">
        <v>12536.2377</v>
      </c>
      <c r="BK46">
        <v>13122.857400000001</v>
      </c>
      <c r="BL46">
        <v>13432.553</v>
      </c>
      <c r="BM46">
        <v>13706.0569</v>
      </c>
      <c r="BQ46" s="77">
        <f>IF(greenhouseGasEmissions!AS46="","",greenhouseGasEmissions!AS46-greenhouseGasEmissions!AS46+INDEX(gDP!AS$6:AS$271,MATCH($B46,gDP!$B$6:$B$271)))</f>
        <v>1211331651866.0901</v>
      </c>
      <c r="BR46" s="77">
        <f>IF(greenhouseGasEmissions!AT46="","",greenhouseGasEmissions!AT46-greenhouseGasEmissions!AT46+INDEX(gDP!AT$6:AT$271,MATCH($B46,gDP!$B$6:$B$271)))</f>
        <v>1339400897105.1101</v>
      </c>
      <c r="BS46" s="77">
        <f>IF(greenhouseGasEmissions!AU46="","",greenhouseGasEmissions!AU46-greenhouseGasEmissions!AU46+INDEX(gDP!AU$6:AU$271,MATCH($B46,gDP!$B$6:$B$271)))</f>
        <v>1470557654799.95</v>
      </c>
      <c r="BT46" s="77">
        <f>IF(greenhouseGasEmissions!AV46="","",greenhouseGasEmissions!AV46-greenhouseGasEmissions!AV46+INDEX(gDP!AV$6:AV$271,MATCH($B46,gDP!$B$6:$B$271)))</f>
        <v>1660280543846.79</v>
      </c>
      <c r="BU46" s="77">
        <f>IF(greenhouseGasEmissions!AW46="","",greenhouseGasEmissions!AW46-greenhouseGasEmissions!AW46+INDEX(gDP!AW$6:AW$271,MATCH($B46,gDP!$B$6:$B$271)))</f>
        <v>1955346768721.3899</v>
      </c>
      <c r="BV46" s="77">
        <f>IF(greenhouseGasEmissions!AX46="","",greenhouseGasEmissions!AX46-greenhouseGasEmissions!AX46+INDEX(gDP!AX$6:AX$271,MATCH($B46,gDP!$B$6:$B$271)))</f>
        <v>2285961149879.8501</v>
      </c>
      <c r="BW46" s="77">
        <f>IF(greenhouseGasEmissions!AY46="","",greenhouseGasEmissions!AY46-greenhouseGasEmissions!AY46+INDEX(gDP!AY$6:AY$271,MATCH($B46,gDP!$B$6:$B$271)))</f>
        <v>2752118657184.02</v>
      </c>
      <c r="BX46" s="77">
        <f>IF(greenhouseGasEmissions!AZ46="","",greenhouseGasEmissions!AZ46-greenhouseGasEmissions!AZ46+INDEX(gDP!AZ$6:AZ$271,MATCH($B46,gDP!$B$6:$B$271)))</f>
        <v>3550327802998.3999</v>
      </c>
      <c r="BY46" s="77">
        <f>IF(greenhouseGasEmissions!BA46="","",greenhouseGasEmissions!BA46-greenhouseGasEmissions!BA46+INDEX(gDP!BA$6:BA$271,MATCH($B46,gDP!$B$6:$B$271)))</f>
        <v>4594336785737.6699</v>
      </c>
      <c r="BZ46" s="77">
        <f>IF(greenhouseGasEmissions!BB46="","",greenhouseGasEmissions!BB46-greenhouseGasEmissions!BB46+INDEX(gDP!BB$6:BB$271,MATCH($B46,gDP!$B$6:$B$271)))</f>
        <v>5101691124285.21</v>
      </c>
      <c r="CA46" s="77">
        <f>IF(greenhouseGasEmissions!BC46="","",greenhouseGasEmissions!BC46-greenhouseGasEmissions!BC46+INDEX(gDP!BC$6:BC$271,MATCH($B46,gDP!$B$6:$B$271)))</f>
        <v>6087191746679.4902</v>
      </c>
      <c r="CB46" s="77">
        <f>IF(greenhouseGasEmissions!BD46="","",greenhouseGasEmissions!BD46-greenhouseGasEmissions!BD46+INDEX(gDP!BD$6:BD$271,MATCH($B46,gDP!$B$6:$B$271)))</f>
        <v>7551545703440.75</v>
      </c>
      <c r="CC46" s="77">
        <f>IF(greenhouseGasEmissions!BE46="","",greenhouseGasEmissions!BE46-greenhouseGasEmissions!BE46+INDEX(gDP!BE$6:BE$271,MATCH($B46,gDP!$B$6:$B$271)))</f>
        <v>8532185381680.5898</v>
      </c>
      <c r="CD46" s="77">
        <f>IF(greenhouseGasEmissions!BF46="","",greenhouseGasEmissions!BF46-greenhouseGasEmissions!BF46+INDEX(gDP!BF$6:BF$271,MATCH($B46,gDP!$B$6:$B$271)))</f>
        <v>9570471111831.6797</v>
      </c>
      <c r="CE46" s="77">
        <f>IF(greenhouseGasEmissions!BG46="","",greenhouseGasEmissions!BG46-greenhouseGasEmissions!BG46+INDEX(gDP!BG$6:BG$271,MATCH($B46,gDP!$B$6:$B$271)))</f>
        <v>10475624944355.199</v>
      </c>
      <c r="CF46" s="77">
        <f>IF(greenhouseGasEmissions!BH46="","",greenhouseGasEmissions!BH46-greenhouseGasEmissions!BH46+INDEX(gDP!BH$6:BH$271,MATCH($B46,gDP!$B$6:$B$271)))</f>
        <v>11061572618578.699</v>
      </c>
      <c r="CG46" s="77">
        <f>IF(greenhouseGasEmissions!BI46="","",greenhouseGasEmissions!BI46-greenhouseGasEmissions!BI46+INDEX(gDP!BI$6:BI$271,MATCH($B46,gDP!$B$6:$B$271)))</f>
        <v>11233313730348.699</v>
      </c>
      <c r="CH46" s="77">
        <f>IF(greenhouseGasEmissions!BJ46="","",greenhouseGasEmissions!BJ46-greenhouseGasEmissions!BJ46+INDEX(gDP!BJ$6:BJ$271,MATCH($B46,gDP!$B$6:$B$271)))</f>
        <v>12310491333980.9</v>
      </c>
      <c r="CI46" s="77">
        <f>IF(greenhouseGasEmissions!BK46="","",greenhouseGasEmissions!BK46-greenhouseGasEmissions!BK46+INDEX(gDP!BK$6:BK$271,MATCH($B46,gDP!$B$6:$B$271)))</f>
        <v>13894907857880.6</v>
      </c>
      <c r="CJ46" s="77">
        <f>IF(greenhouseGasEmissions!BL46="","",greenhouseGasEmissions!BL46-greenhouseGasEmissions!BL46+INDEX(gDP!BL$6:BL$271,MATCH($B46,gDP!$B$6:$B$271)))</f>
        <v>14279968506271.699</v>
      </c>
      <c r="CK46" s="77">
        <f>IF(greenhouseGasEmissions!BM46="","",greenhouseGasEmissions!BM46-greenhouseGasEmissions!BM46+INDEX(gDP!BM$6:BM$271,MATCH($B46,gDP!$B$6:$B$271)))</f>
        <v>14687744162801</v>
      </c>
      <c r="CL46" s="77" t="str">
        <f>IF(greenhouseGasEmissions!BN46="","",greenhouseGasEmissions!BN46-greenhouseGasEmissions!BN46+INDEX(gDP!BN$6:BN$271,MATCH($B46,gDP!$B$6:$B$271)))</f>
        <v/>
      </c>
      <c r="CM46" s="77" t="str">
        <f>IF(greenhouseGasEmissions!BO46="","",greenhouseGasEmissions!BO46-greenhouseGasEmissions!BO46+INDEX(gDP!BO$6:BO$271,MATCH($B46,gDP!$B$6:$B$271)))</f>
        <v/>
      </c>
    </row>
    <row r="47" spans="1:91" x14ac:dyDescent="0.35">
      <c r="A47" t="s">
        <v>300</v>
      </c>
      <c r="B47" t="s">
        <v>301</v>
      </c>
      <c r="C47" t="s">
        <v>807</v>
      </c>
      <c r="D47" t="s">
        <v>808</v>
      </c>
      <c r="AS47">
        <v>59.813499999999998</v>
      </c>
      <c r="AT47">
        <v>58.647199999999998</v>
      </c>
      <c r="AU47">
        <v>58.069899999999997</v>
      </c>
      <c r="AV47">
        <v>55.1571</v>
      </c>
      <c r="AW47">
        <v>54.554000000000002</v>
      </c>
      <c r="AX47">
        <v>54.176499999999997</v>
      </c>
      <c r="AY47">
        <v>52.955300000000001</v>
      </c>
      <c r="AZ47">
        <v>51.587800000000001</v>
      </c>
      <c r="BA47">
        <v>50.865099999999998</v>
      </c>
      <c r="BB47">
        <v>48.8185</v>
      </c>
      <c r="BC47">
        <v>48.776600000000002</v>
      </c>
      <c r="BD47">
        <v>47.954000000000001</v>
      </c>
      <c r="BE47">
        <v>49.170400000000001</v>
      </c>
      <c r="BF47">
        <v>49.134399999999999</v>
      </c>
      <c r="BG47">
        <v>48.636800000000001</v>
      </c>
      <c r="BH47">
        <v>49.805599999999998</v>
      </c>
      <c r="BI47">
        <v>50.971600000000002</v>
      </c>
      <c r="BJ47">
        <v>52.025199999999998</v>
      </c>
      <c r="BK47">
        <v>52.241799999999998</v>
      </c>
      <c r="BL47">
        <v>53.9161</v>
      </c>
      <c r="BM47">
        <v>54.204799999999999</v>
      </c>
      <c r="BQ47" s="77">
        <f>IF(greenhouseGasEmissions!AS47="","",greenhouseGasEmissions!AS47-greenhouseGasEmissions!AS47+INDEX(gDP!AS$6:AS$271,MATCH($B47,gDP!$B$6:$B$271)))</f>
        <v>16577533891.8785</v>
      </c>
      <c r="BR47" s="77">
        <f>IF(greenhouseGasEmissions!AT47="","",greenhouseGasEmissions!AT47-greenhouseGasEmissions!AT47+INDEX(gDP!AT$6:AT$271,MATCH($B47,gDP!$B$6:$B$271)))</f>
        <v>16810537043.8407</v>
      </c>
      <c r="BS47" s="77">
        <f>IF(greenhouseGasEmissions!AU47="","",greenhouseGasEmissions!AU47-greenhouseGasEmissions!AU47+INDEX(gDP!AU$6:AU$271,MATCH($B47,gDP!$B$6:$B$271)))</f>
        <v>18054383320.847401</v>
      </c>
      <c r="BT47" s="77">
        <f>IF(greenhouseGasEmissions!AV47="","",greenhouseGasEmissions!AV47-greenhouseGasEmissions!AV47+INDEX(gDP!AV$6:AV$271,MATCH($B47,gDP!$B$6:$B$271)))</f>
        <v>21251754340.4305</v>
      </c>
      <c r="BU47" s="77">
        <f>IF(greenhouseGasEmissions!AW47="","",greenhouseGasEmissions!AW47-greenhouseGasEmissions!AW47+INDEX(gDP!AW$6:AW$271,MATCH($B47,gDP!$B$6:$B$271)))</f>
        <v>23510575681.368599</v>
      </c>
      <c r="BV47" s="77">
        <f>IF(greenhouseGasEmissions!AX47="","",greenhouseGasEmissions!AX47-greenhouseGasEmissions!AX47+INDEX(gDP!AX$6:AX$271,MATCH($B47,gDP!$B$6:$B$271)))</f>
        <v>24036918703.174702</v>
      </c>
      <c r="BW47" s="77">
        <f>IF(greenhouseGasEmissions!AY47="","",greenhouseGasEmissions!AY47-greenhouseGasEmissions!AY47+INDEX(gDP!AY$6:AY$271,MATCH($B47,gDP!$B$6:$B$271)))</f>
        <v>25281413263.371201</v>
      </c>
      <c r="BX47" s="77">
        <f>IF(greenhouseGasEmissions!AZ47="","",greenhouseGasEmissions!AZ47-greenhouseGasEmissions!AZ47+INDEX(gDP!AZ$6:AZ$271,MATCH($B47,gDP!$B$6:$B$271)))</f>
        <v>28760090953.308102</v>
      </c>
      <c r="BY47" s="77">
        <f>IF(greenhouseGasEmissions!BA47="","",greenhouseGasEmissions!BA47-greenhouseGasEmissions!BA47+INDEX(gDP!BA$6:BA$271,MATCH($B47,gDP!$B$6:$B$271)))</f>
        <v>34078240293.255901</v>
      </c>
      <c r="BZ47" s="77">
        <f>IF(greenhouseGasEmissions!BB47="","",greenhouseGasEmissions!BB47-greenhouseGasEmissions!BB47+INDEX(gDP!BB$6:BB$271,MATCH($B47,gDP!$B$6:$B$271)))</f>
        <v>33886813250.203602</v>
      </c>
      <c r="CA47" s="77">
        <f>IF(greenhouseGasEmissions!BC47="","",greenhouseGasEmissions!BC47-greenhouseGasEmissions!BC47+INDEX(gDP!BC$6:BC$271,MATCH($B47,gDP!$B$6:$B$271)))</f>
        <v>34936307980.063004</v>
      </c>
      <c r="CB47" s="77">
        <f>IF(greenhouseGasEmissions!BD47="","",greenhouseGasEmissions!BD47-greenhouseGasEmissions!BD47+INDEX(gDP!BD$6:BD$271,MATCH($B47,gDP!$B$6:$B$271)))</f>
        <v>36693710801.397598</v>
      </c>
      <c r="CC47" s="77">
        <f>IF(greenhouseGasEmissions!BE47="","",greenhouseGasEmissions!BE47-greenhouseGasEmissions!BE47+INDEX(gDP!BE$6:BE$271,MATCH($B47,gDP!$B$6:$B$271)))</f>
        <v>36302302877.297699</v>
      </c>
      <c r="CD47" s="77">
        <f>IF(greenhouseGasEmissions!BF47="","",greenhouseGasEmissions!BF47-greenhouseGasEmissions!BF47+INDEX(gDP!BF$6:BF$271,MATCH($B47,gDP!$B$6:$B$271)))</f>
        <v>42760235484.609299</v>
      </c>
      <c r="CE47" s="77">
        <f>IF(greenhouseGasEmissions!BG47="","",greenhouseGasEmissions!BG47-greenhouseGasEmissions!BG47+INDEX(gDP!BG$6:BG$271,MATCH($B47,gDP!$B$6:$B$271)))</f>
        <v>48843005613.709099</v>
      </c>
      <c r="CF47" s="77">
        <f>IF(greenhouseGasEmissions!BH47="","",greenhouseGasEmissions!BH47-greenhouseGasEmissions!BH47+INDEX(gDP!BH$6:BH$271,MATCH($B47,gDP!$B$6:$B$271)))</f>
        <v>45815005169.265099</v>
      </c>
      <c r="CG47" s="77">
        <f>IF(greenhouseGasEmissions!BI47="","",greenhouseGasEmissions!BI47-greenhouseGasEmissions!BI47+INDEX(gDP!BI$6:BI$271,MATCH($B47,gDP!$B$6:$B$271)))</f>
        <v>48407761036.823799</v>
      </c>
      <c r="CH47" s="77">
        <f>IF(greenhouseGasEmissions!BJ47="","",greenhouseGasEmissions!BJ47-greenhouseGasEmissions!BJ47+INDEX(gDP!BJ$6:BJ$271,MATCH($B47,gDP!$B$6:$B$271)))</f>
        <v>52512343996.690002</v>
      </c>
      <c r="CI47" s="77">
        <f>IF(greenhouseGasEmissions!BK47="","",greenhouseGasEmissions!BK47-greenhouseGasEmissions!BK47+INDEX(gDP!BK$6:BK$271,MATCH($B47,gDP!$B$6:$B$271)))</f>
        <v>58522477786.688904</v>
      </c>
      <c r="CJ47" s="77">
        <f>IF(greenhouseGasEmissions!BL47="","",greenhouseGasEmissions!BL47-greenhouseGasEmissions!BL47+INDEX(gDP!BL$6:BL$271,MATCH($B47,gDP!$B$6:$B$271)))</f>
        <v>60382894697.355698</v>
      </c>
      <c r="CK47" s="77">
        <f>IF(greenhouseGasEmissions!BM47="","",greenhouseGasEmissions!BM47-greenhouseGasEmissions!BM47+INDEX(gDP!BM$6:BM$271,MATCH($B47,gDP!$B$6:$B$271)))</f>
        <v>63027852805.420403</v>
      </c>
      <c r="CL47" s="77" t="str">
        <f>IF(greenhouseGasEmissions!BN47="","",greenhouseGasEmissions!BN47-greenhouseGasEmissions!BN47+INDEX(gDP!BN$6:BN$271,MATCH($B47,gDP!$B$6:$B$271)))</f>
        <v/>
      </c>
      <c r="CM47" s="77" t="str">
        <f>IF(greenhouseGasEmissions!BO47="","",greenhouseGasEmissions!BO47-greenhouseGasEmissions!BO47+INDEX(gDP!BO$6:BO$271,MATCH($B47,gDP!$B$6:$B$271)))</f>
        <v/>
      </c>
    </row>
    <row r="48" spans="1:91" x14ac:dyDescent="0.35">
      <c r="A48" t="s">
        <v>302</v>
      </c>
      <c r="B48" t="s">
        <v>303</v>
      </c>
      <c r="C48" t="s">
        <v>807</v>
      </c>
      <c r="D48" t="s">
        <v>808</v>
      </c>
      <c r="AS48">
        <v>-43.905900000000003</v>
      </c>
      <c r="AT48">
        <v>-43.810899999999997</v>
      </c>
      <c r="AU48">
        <v>-44.886499999999998</v>
      </c>
      <c r="AV48">
        <v>-44.161700000000003</v>
      </c>
      <c r="AW48">
        <v>-44.350700000000003</v>
      </c>
      <c r="AX48">
        <v>-44.133800000000001</v>
      </c>
      <c r="AY48">
        <v>-44.822200000000002</v>
      </c>
      <c r="AZ48">
        <v>-43.9664</v>
      </c>
      <c r="BA48">
        <v>-44.117199999999997</v>
      </c>
      <c r="BB48">
        <v>-43.341500000000003</v>
      </c>
      <c r="BC48">
        <v>-43.628599999999999</v>
      </c>
      <c r="BD48">
        <v>-43.981400000000001</v>
      </c>
      <c r="BE48">
        <v>-43.102200000000003</v>
      </c>
      <c r="BF48">
        <v>-40.866700000000002</v>
      </c>
      <c r="BG48">
        <v>-38.7911</v>
      </c>
      <c r="BH48">
        <v>-35.567</v>
      </c>
      <c r="BI48">
        <v>-34.340000000000003</v>
      </c>
      <c r="BJ48">
        <v>-35.871000000000002</v>
      </c>
      <c r="BK48">
        <v>-34.835999999999999</v>
      </c>
      <c r="BL48">
        <v>-33.971699999999998</v>
      </c>
      <c r="BM48">
        <v>-33.067799999999998</v>
      </c>
      <c r="BQ48" s="77">
        <f>IF(greenhouseGasEmissions!AS48="","",greenhouseGasEmissions!AS48-greenhouseGasEmissions!AS48+INDEX(gDP!AS$6:AS$271,MATCH($B48,gDP!$B$6:$B$271)))</f>
        <v>10566579294.5159</v>
      </c>
      <c r="BR48" s="77">
        <f>IF(greenhouseGasEmissions!AT48="","",greenhouseGasEmissions!AT48-greenhouseGasEmissions!AT48+INDEX(gDP!AT$6:AT$271,MATCH($B48,gDP!$B$6:$B$271)))</f>
        <v>10953485345.222</v>
      </c>
      <c r="BS48" s="77">
        <f>IF(greenhouseGasEmissions!AU48="","",greenhouseGasEmissions!AU48-greenhouseGasEmissions!AU48+INDEX(gDP!AU$6:AU$271,MATCH($B48,gDP!$B$6:$B$271)))</f>
        <v>12417251341.6028</v>
      </c>
      <c r="BT48" s="77">
        <f>IF(greenhouseGasEmissions!AV48="","",greenhouseGasEmissions!AV48-greenhouseGasEmissions!AV48+INDEX(gDP!AV$6:AV$271,MATCH($B48,gDP!$B$6:$B$271)))</f>
        <v>15970315030.2397</v>
      </c>
      <c r="BU48" s="77">
        <f>IF(greenhouseGasEmissions!AW48="","",greenhouseGasEmissions!AW48-greenhouseGasEmissions!AW48+INDEX(gDP!AW$6:AW$271,MATCH($B48,gDP!$B$6:$B$271)))</f>
        <v>18826214125.231701</v>
      </c>
      <c r="BV48" s="77">
        <f>IF(greenhouseGasEmissions!AX48="","",greenhouseGasEmissions!AX48-greenhouseGasEmissions!AX48+INDEX(gDP!AX$6:AX$271,MATCH($B48,gDP!$B$6:$B$271)))</f>
        <v>19509852219.8997</v>
      </c>
      <c r="BW48" s="77">
        <f>IF(greenhouseGasEmissions!AY48="","",greenhouseGasEmissions!AY48-greenhouseGasEmissions!AY48+INDEX(gDP!AY$6:AY$271,MATCH($B48,gDP!$B$6:$B$271)))</f>
        <v>20910512979.127701</v>
      </c>
      <c r="BX48" s="77">
        <f>IF(greenhouseGasEmissions!AZ48="","",greenhouseGasEmissions!AZ48-greenhouseGasEmissions!AZ48+INDEX(gDP!AZ$6:AZ$271,MATCH($B48,gDP!$B$6:$B$271)))</f>
        <v>23928250409.221199</v>
      </c>
      <c r="BY48" s="77">
        <f>IF(greenhouseGasEmissions!BA48="","",greenhouseGasEmissions!BA48-greenhouseGasEmissions!BA48+INDEX(gDP!BA$6:BA$271,MATCH($B48,gDP!$B$6:$B$271)))</f>
        <v>27715142006.018101</v>
      </c>
      <c r="BZ48" s="77">
        <f>IF(greenhouseGasEmissions!BB48="","",greenhouseGasEmissions!BB48-greenhouseGasEmissions!BB48+INDEX(gDP!BB$6:BB$271,MATCH($B48,gDP!$B$6:$B$271)))</f>
        <v>27932970296.851601</v>
      </c>
      <c r="CA48" s="77">
        <f>IF(greenhouseGasEmissions!BC48="","",greenhouseGasEmissions!BC48-greenhouseGasEmissions!BC48+INDEX(gDP!BC$6:BC$271,MATCH($B48,gDP!$B$6:$B$271)))</f>
        <v>27507501808.637699</v>
      </c>
      <c r="CB48" s="77">
        <f>IF(greenhouseGasEmissions!BD48="","",greenhouseGasEmissions!BD48-greenhouseGasEmissions!BD48+INDEX(gDP!BD$6:BD$271,MATCH($B48,gDP!$B$6:$B$271)))</f>
        <v>30630910513.4884</v>
      </c>
      <c r="CC48" s="77">
        <f>IF(greenhouseGasEmissions!BE48="","",greenhouseGasEmissions!BE48-greenhouseGasEmissions!BE48+INDEX(gDP!BE$6:BE$271,MATCH($B48,gDP!$B$6:$B$271)))</f>
        <v>30155062302.449699</v>
      </c>
      <c r="CD48" s="77">
        <f>IF(greenhouseGasEmissions!BF48="","",greenhouseGasEmissions!BF48-greenhouseGasEmissions!BF48+INDEX(gDP!BF$6:BF$271,MATCH($B48,gDP!$B$6:$B$271)))</f>
        <v>33728621190.416401</v>
      </c>
      <c r="CE48" s="77">
        <f>IF(greenhouseGasEmissions!BG48="","",greenhouseGasEmissions!BG48-greenhouseGasEmissions!BG48+INDEX(gDP!BG$6:BG$271,MATCH($B48,gDP!$B$6:$B$271)))</f>
        <v>36386544715.270203</v>
      </c>
      <c r="CF48" s="77">
        <f>IF(greenhouseGasEmissions!BH48="","",greenhouseGasEmissions!BH48-greenhouseGasEmissions!BH48+INDEX(gDP!BH$6:BH$271,MATCH($B48,gDP!$B$6:$B$271)))</f>
        <v>32210233021.4049</v>
      </c>
      <c r="CG48" s="77">
        <f>IF(greenhouseGasEmissions!BI48="","",greenhouseGasEmissions!BI48-greenhouseGasEmissions!BI48+INDEX(gDP!BI$6:BI$271,MATCH($B48,gDP!$B$6:$B$271)))</f>
        <v>33814337040.7817</v>
      </c>
      <c r="CH48" s="77">
        <f>IF(greenhouseGasEmissions!BJ48="","",greenhouseGasEmissions!BJ48-greenhouseGasEmissions!BJ48+INDEX(gDP!BJ$6:BJ$271,MATCH($B48,gDP!$B$6:$B$271)))</f>
        <v>36098547058.785103</v>
      </c>
      <c r="CI48" s="77">
        <f>IF(greenhouseGasEmissions!BK48="","",greenhouseGasEmissions!BK48-greenhouseGasEmissions!BK48+INDEX(gDP!BK$6:BK$271,MATCH($B48,gDP!$B$6:$B$271)))</f>
        <v>39955552189.794998</v>
      </c>
      <c r="CJ48" s="77">
        <f>IF(greenhouseGasEmissions!BL48="","",greenhouseGasEmissions!BL48-greenhouseGasEmissions!BL48+INDEX(gDP!BL$6:BL$271,MATCH($B48,gDP!$B$6:$B$271)))</f>
        <v>39667757527.657799</v>
      </c>
      <c r="CK48" s="77">
        <f>IF(greenhouseGasEmissions!BM48="","",greenhouseGasEmissions!BM48-greenhouseGasEmissions!BM48+INDEX(gDP!BM$6:BM$271,MATCH($B48,gDP!$B$6:$B$271)))</f>
        <v>40773241177.050499</v>
      </c>
      <c r="CL48" s="77" t="str">
        <f>IF(greenhouseGasEmissions!BN48="","",greenhouseGasEmissions!BN48-greenhouseGasEmissions!BN48+INDEX(gDP!BN$6:BN$271,MATCH($B48,gDP!$B$6:$B$271)))</f>
        <v/>
      </c>
      <c r="CM48" s="77" t="str">
        <f>IF(greenhouseGasEmissions!BO48="","",greenhouseGasEmissions!BO48-greenhouseGasEmissions!BO48+INDEX(gDP!BO$6:BO$271,MATCH($B48,gDP!$B$6:$B$271)))</f>
        <v/>
      </c>
    </row>
    <row r="49" spans="1:91" x14ac:dyDescent="0.35">
      <c r="A49" t="s">
        <v>304</v>
      </c>
      <c r="B49" t="s">
        <v>305</v>
      </c>
      <c r="C49" t="s">
        <v>807</v>
      </c>
      <c r="D49" t="s">
        <v>808</v>
      </c>
      <c r="AS49">
        <v>374.9796</v>
      </c>
      <c r="AT49">
        <v>372.63260000000002</v>
      </c>
      <c r="AU49">
        <v>372.1164</v>
      </c>
      <c r="AV49">
        <v>373.35950000000003</v>
      </c>
      <c r="AW49">
        <v>374.00810000000001</v>
      </c>
      <c r="AX49">
        <v>374.8603</v>
      </c>
      <c r="AY49">
        <v>375.53140000000002</v>
      </c>
      <c r="AZ49">
        <v>376.63920000000002</v>
      </c>
      <c r="BA49">
        <v>377.42869999999999</v>
      </c>
      <c r="BB49">
        <v>377.67450000000002</v>
      </c>
      <c r="BC49">
        <v>380.96319999999997</v>
      </c>
      <c r="BD49">
        <v>525.49890000000005</v>
      </c>
      <c r="BE49">
        <v>532.38419999999996</v>
      </c>
      <c r="BF49">
        <v>536.24339999999995</v>
      </c>
      <c r="BG49">
        <v>540.31140000000005</v>
      </c>
      <c r="BH49">
        <v>43.9696</v>
      </c>
      <c r="BI49">
        <v>44.689500000000002</v>
      </c>
      <c r="BJ49">
        <v>47.593000000000004</v>
      </c>
      <c r="BK49">
        <v>47.176400000000001</v>
      </c>
      <c r="BL49">
        <v>49.144399999999997</v>
      </c>
      <c r="BM49">
        <v>50.274299999999997</v>
      </c>
      <c r="BQ49" s="77">
        <f>IF(greenhouseGasEmissions!AS49="","",greenhouseGasEmissions!AS49-greenhouseGasEmissions!AS49+INDEX(gDP!AS$6:AS$271,MATCH($B49,gDP!$B$6:$B$271)))</f>
        <v>19088046305.7971</v>
      </c>
      <c r="BR49" s="77">
        <f>IF(greenhouseGasEmissions!AT49="","",greenhouseGasEmissions!AT49-greenhouseGasEmissions!AT49+INDEX(gDP!AT$6:AT$271,MATCH($B49,gDP!$B$6:$B$271)))</f>
        <v>7438189100.3333302</v>
      </c>
      <c r="BS49" s="77">
        <f>IF(greenhouseGasEmissions!AU49="","",greenhouseGasEmissions!AU49-greenhouseGasEmissions!AU49+INDEX(gDP!AU$6:AU$271,MATCH($B49,gDP!$B$6:$B$271)))</f>
        <v>8728038525.1403408</v>
      </c>
      <c r="BT49" s="77">
        <f>IF(greenhouseGasEmissions!AV49="","",greenhouseGasEmissions!AV49-greenhouseGasEmissions!AV49+INDEX(gDP!AV$6:AV$271,MATCH($B49,gDP!$B$6:$B$271)))</f>
        <v>8937567059.8775406</v>
      </c>
      <c r="BU49" s="77">
        <f>IF(greenhouseGasEmissions!AW49="","",greenhouseGasEmissions!AW49-greenhouseGasEmissions!AW49+INDEX(gDP!AW$6:AW$271,MATCH($B49,gDP!$B$6:$B$271)))</f>
        <v>10297483481.223</v>
      </c>
      <c r="BV49" s="77">
        <f>IF(greenhouseGasEmissions!AX49="","",greenhouseGasEmissions!AX49-greenhouseGasEmissions!AX49+INDEX(gDP!AX$6:AX$271,MATCH($B49,gDP!$B$6:$B$271)))</f>
        <v>11964484465.938801</v>
      </c>
      <c r="BW49" s="77">
        <f>IF(greenhouseGasEmissions!AY49="","",greenhouseGasEmissions!AY49-greenhouseGasEmissions!AY49+INDEX(gDP!AY$6:AY$271,MATCH($B49,gDP!$B$6:$B$271)))</f>
        <v>14451901696.3878</v>
      </c>
      <c r="BX49" s="77">
        <f>IF(greenhouseGasEmissions!AZ49="","",greenhouseGasEmissions!AZ49-greenhouseGasEmissions!AZ49+INDEX(gDP!AZ$6:AZ$271,MATCH($B49,gDP!$B$6:$B$271)))</f>
        <v>16737071816.379999</v>
      </c>
      <c r="BY49" s="77">
        <f>IF(greenhouseGasEmissions!BA49="","",greenhouseGasEmissions!BA49-greenhouseGasEmissions!BA49+INDEX(gDP!BA$6:BA$271,MATCH($B49,gDP!$B$6:$B$271)))</f>
        <v>19788515590.128399</v>
      </c>
      <c r="BZ49" s="77">
        <f>IF(greenhouseGasEmissions!BB49="","",greenhouseGasEmissions!BB49-greenhouseGasEmissions!BB49+INDEX(gDP!BB$6:BB$271,MATCH($B49,gDP!$B$6:$B$271)))</f>
        <v>18648372553.092098</v>
      </c>
      <c r="CA49" s="77">
        <f>IF(greenhouseGasEmissions!BC49="","",greenhouseGasEmissions!BC49-greenhouseGasEmissions!BC49+INDEX(gDP!BC$6:BC$271,MATCH($B49,gDP!$B$6:$B$271)))</f>
        <v>21565721044.846199</v>
      </c>
      <c r="CB49" s="77">
        <f>IF(greenhouseGasEmissions!BD49="","",greenhouseGasEmissions!BD49-greenhouseGasEmissions!BD49+INDEX(gDP!BD$6:BD$271,MATCH($B49,gDP!$B$6:$B$271)))</f>
        <v>25839749199.3671</v>
      </c>
      <c r="CC49" s="77">
        <f>IF(greenhouseGasEmissions!BE49="","",greenhouseGasEmissions!BE49-greenhouseGasEmissions!BE49+INDEX(gDP!BE$6:BE$271,MATCH($B49,gDP!$B$6:$B$271)))</f>
        <v>29306235285.259701</v>
      </c>
      <c r="CD49" s="77">
        <f>IF(greenhouseGasEmissions!BF49="","",greenhouseGasEmissions!BF49-greenhouseGasEmissions!BF49+INDEX(gDP!BF$6:BF$271,MATCH($B49,gDP!$B$6:$B$271)))</f>
        <v>32679745048.442699</v>
      </c>
      <c r="CE49" s="77">
        <f>IF(greenhouseGasEmissions!BG49="","",greenhouseGasEmissions!BG49-greenhouseGasEmissions!BG49+INDEX(gDP!BG$6:BG$271,MATCH($B49,gDP!$B$6:$B$271)))</f>
        <v>35909040925.9375</v>
      </c>
      <c r="CF49" s="77">
        <f>IF(greenhouseGasEmissions!BH49="","",greenhouseGasEmissions!BH49-greenhouseGasEmissions!BH49+INDEX(gDP!BH$6:BH$271,MATCH($B49,gDP!$B$6:$B$271)))</f>
        <v>37917706497.179298</v>
      </c>
      <c r="CG49" s="77">
        <f>IF(greenhouseGasEmissions!BI49="","",greenhouseGasEmissions!BI49-greenhouseGasEmissions!BI49+INDEX(gDP!BI$6:BI$271,MATCH($B49,gDP!$B$6:$B$271)))</f>
        <v>37134801555.332199</v>
      </c>
      <c r="CH49" s="77">
        <f>IF(greenhouseGasEmissions!BJ49="","",greenhouseGasEmissions!BJ49-greenhouseGasEmissions!BJ49+INDEX(gDP!BJ$6:BJ$271,MATCH($B49,gDP!$B$6:$B$271)))</f>
        <v>38019264794.826302</v>
      </c>
      <c r="CI49" s="77">
        <f>IF(greenhouseGasEmissions!BK49="","",greenhouseGasEmissions!BK49-greenhouseGasEmissions!BK49+INDEX(gDP!BK$6:BK$271,MATCH($B49,gDP!$B$6:$B$271)))</f>
        <v>47568210009.8172</v>
      </c>
      <c r="CJ49" s="77">
        <f>IF(greenhouseGasEmissions!BL49="","",greenhouseGasEmissions!BL49-greenhouseGasEmissions!BL49+INDEX(gDP!BL$6:BL$271,MATCH($B49,gDP!$B$6:$B$271)))</f>
        <v>51775829877.208801</v>
      </c>
      <c r="CK49" s="77">
        <f>IF(greenhouseGasEmissions!BM49="","",greenhouseGasEmissions!BM49-greenhouseGasEmissions!BM49+INDEX(gDP!BM$6:BM$271,MATCH($B49,gDP!$B$6:$B$271)))</f>
        <v>48716961860.1325</v>
      </c>
      <c r="CL49" s="77" t="str">
        <f>IF(greenhouseGasEmissions!BN49="","",greenhouseGasEmissions!BN49-greenhouseGasEmissions!BN49+INDEX(gDP!BN$6:BN$271,MATCH($B49,gDP!$B$6:$B$271)))</f>
        <v/>
      </c>
      <c r="CM49" s="77" t="str">
        <f>IF(greenhouseGasEmissions!BO49="","",greenhouseGasEmissions!BO49-greenhouseGasEmissions!BO49+INDEX(gDP!BO$6:BO$271,MATCH($B49,gDP!$B$6:$B$271)))</f>
        <v/>
      </c>
    </row>
    <row r="50" spans="1:91" x14ac:dyDescent="0.35">
      <c r="A50" t="s">
        <v>306</v>
      </c>
      <c r="B50" t="s">
        <v>307</v>
      </c>
      <c r="C50" t="s">
        <v>807</v>
      </c>
      <c r="D50" t="s">
        <v>808</v>
      </c>
      <c r="AS50">
        <v>8.2370000000000001</v>
      </c>
      <c r="AT50">
        <v>6.2561</v>
      </c>
      <c r="AU50">
        <v>-1.2036</v>
      </c>
      <c r="AV50">
        <v>8.8999999999987995E-3</v>
      </c>
      <c r="AW50">
        <v>0.74990000000000001</v>
      </c>
      <c r="AX50">
        <v>3.9321000000000002</v>
      </c>
      <c r="AY50">
        <v>5.5339</v>
      </c>
      <c r="AZ50">
        <v>1.8814</v>
      </c>
      <c r="BA50">
        <v>1.2632000000000001</v>
      </c>
      <c r="BB50">
        <v>2.5579999999999998</v>
      </c>
      <c r="BC50">
        <v>3.9891000000000001</v>
      </c>
      <c r="BD50">
        <v>2.6280000000000001</v>
      </c>
      <c r="BE50">
        <v>1.3264</v>
      </c>
      <c r="BF50">
        <v>0.21829999999999899</v>
      </c>
      <c r="BG50">
        <v>0.19640000000000099</v>
      </c>
      <c r="BH50">
        <v>-0.40149999999999902</v>
      </c>
      <c r="BI50">
        <v>-4.7861000000000002</v>
      </c>
      <c r="BJ50">
        <v>-7.0937999999999999</v>
      </c>
      <c r="BK50">
        <v>-2.9026000000000001</v>
      </c>
      <c r="BL50">
        <v>-1.6406000000000001</v>
      </c>
      <c r="BM50">
        <v>-2.8176999999999999</v>
      </c>
      <c r="BQ50" s="77">
        <f>IF(greenhouseGasEmissions!AS50="","",greenhouseGasEmissions!AS50-greenhouseGasEmissions!AS50+INDEX(gDP!AS$6:AS$271,MATCH($B50,gDP!$B$6:$B$271)))</f>
        <v>3227927697.5792098</v>
      </c>
      <c r="BR50" s="77">
        <f>IF(greenhouseGasEmissions!AT50="","",greenhouseGasEmissions!AT50-greenhouseGasEmissions!AT50+INDEX(gDP!AT$6:AT$271,MATCH($B50,gDP!$B$6:$B$271)))</f>
        <v>2796704604.0381198</v>
      </c>
      <c r="BS50" s="77">
        <f>IF(greenhouseGasEmissions!AU50="","",greenhouseGasEmissions!AU50-greenhouseGasEmissions!AU50+INDEX(gDP!AU$6:AU$271,MATCH($B50,gDP!$B$6:$B$271)))</f>
        <v>3034250923.9772601</v>
      </c>
      <c r="BT50" s="77">
        <f>IF(greenhouseGasEmissions!AV50="","",greenhouseGasEmissions!AV50-greenhouseGasEmissions!AV50+INDEX(gDP!AV$6:AV$271,MATCH($B50,gDP!$B$6:$B$271)))</f>
        <v>3503723087.7448301</v>
      </c>
      <c r="BU50" s="77">
        <f>IF(greenhouseGasEmissions!AW50="","",greenhouseGasEmissions!AW50-greenhouseGasEmissions!AW50+INDEX(gDP!AW$6:AW$271,MATCH($B50,gDP!$B$6:$B$271)))</f>
        <v>4656974940.1272097</v>
      </c>
      <c r="BV50" s="77">
        <f>IF(greenhouseGasEmissions!AX50="","",greenhouseGasEmissions!AX50-greenhouseGasEmissions!AX50+INDEX(gDP!AX$6:AX$271,MATCH($B50,gDP!$B$6:$B$271)))</f>
        <v>6650001680.4854403</v>
      </c>
      <c r="BW50" s="77">
        <f>IF(greenhouseGasEmissions!AY50="","",greenhouseGasEmissions!AY50-greenhouseGasEmissions!AY50+INDEX(gDP!AY$6:AY$271,MATCH($B50,gDP!$B$6:$B$271)))</f>
        <v>8072305029.0651398</v>
      </c>
      <c r="BX50" s="77">
        <f>IF(greenhouseGasEmissions!AZ50="","",greenhouseGasEmissions!AZ50-greenhouseGasEmissions!AZ50+INDEX(gDP!AZ$6:AZ$271,MATCH($B50,gDP!$B$6:$B$271)))</f>
        <v>8782703436.7018795</v>
      </c>
      <c r="BY50" s="77">
        <f>IF(greenhouseGasEmissions!BA50="","",greenhouseGasEmissions!BA50-greenhouseGasEmissions!BA50+INDEX(gDP!BA$6:BA$271,MATCH($B50,gDP!$B$6:$B$271)))</f>
        <v>11649857673.4436</v>
      </c>
      <c r="BZ50" s="77">
        <f>IF(greenhouseGasEmissions!BB50="","",greenhouseGasEmissions!BB50-greenhouseGasEmissions!BB50+INDEX(gDP!BB$6:BB$271,MATCH($B50,gDP!$B$6:$B$271)))</f>
        <v>9723299915.2531204</v>
      </c>
      <c r="CA50" s="77">
        <f>IF(greenhouseGasEmissions!BC50="","",greenhouseGasEmissions!BC50-greenhouseGasEmissions!BC50+INDEX(gDP!BC$6:BC$271,MATCH($B50,gDP!$B$6:$B$271)))</f>
        <v>13148396211.595501</v>
      </c>
      <c r="CB50" s="77">
        <f>IF(greenhouseGasEmissions!BD50="","",greenhouseGasEmissions!BD50-greenhouseGasEmissions!BD50+INDEX(gDP!BD$6:BD$271,MATCH($B50,gDP!$B$6:$B$271)))</f>
        <v>15655383576.651501</v>
      </c>
      <c r="CC50" s="77">
        <f>IF(greenhouseGasEmissions!BE50="","",greenhouseGasEmissions!BE50-greenhouseGasEmissions!BE50+INDEX(gDP!BE$6:BE$271,MATCH($B50,gDP!$B$6:$B$271)))</f>
        <v>17692911296.304401</v>
      </c>
      <c r="CD50" s="77">
        <f>IF(greenhouseGasEmissions!BF50="","",greenhouseGasEmissions!BF50-greenhouseGasEmissions!BF50+INDEX(gDP!BF$6:BF$271,MATCH($B50,gDP!$B$6:$B$271)))</f>
        <v>17958720699.0868</v>
      </c>
      <c r="CE50" s="77">
        <f>IF(greenhouseGasEmissions!BG50="","",greenhouseGasEmissions!BG50-greenhouseGasEmissions!BG50+INDEX(gDP!BG$6:BG$271,MATCH($B50,gDP!$B$6:$B$271)))</f>
        <v>17919321082.553902</v>
      </c>
      <c r="CF50" s="77">
        <f>IF(greenhouseGasEmissions!BH50="","",greenhouseGasEmissions!BH50-greenhouseGasEmissions!BH50+INDEX(gDP!BH$6:BH$271,MATCH($B50,gDP!$B$6:$B$271)))</f>
        <v>12434793867.722799</v>
      </c>
      <c r="CG50" s="77">
        <f>IF(greenhouseGasEmissions!BI50="","",greenhouseGasEmissions!BI50-greenhouseGasEmissions!BI50+INDEX(gDP!BI$6:BI$271,MATCH($B50,gDP!$B$6:$B$271)))</f>
        <v>10931328149.685699</v>
      </c>
      <c r="CH50" s="77">
        <f>IF(greenhouseGasEmissions!BJ50="","",greenhouseGasEmissions!BJ50-greenhouseGasEmissions!BJ50+INDEX(gDP!BJ$6:BJ$271,MATCH($B50,gDP!$B$6:$B$271)))</f>
        <v>11834473047.763599</v>
      </c>
      <c r="CI50" s="77">
        <f>IF(greenhouseGasEmissions!BK50="","",greenhouseGasEmissions!BK50-greenhouseGasEmissions!BK50+INDEX(gDP!BK$6:BK$271,MATCH($B50,gDP!$B$6:$B$271)))</f>
        <v>14773900277.9221</v>
      </c>
      <c r="CJ50" s="77">
        <f>IF(greenhouseGasEmissions!BL50="","",greenhouseGasEmissions!BL50-greenhouseGasEmissions!BL50+INDEX(gDP!BL$6:BL$271,MATCH($B50,gDP!$B$6:$B$271)))</f>
        <v>13976637328.847401</v>
      </c>
      <c r="CK50" s="77">
        <f>IF(greenhouseGasEmissions!BM50="","",greenhouseGasEmissions!BM50-greenhouseGasEmissions!BM50+INDEX(gDP!BM$6:BM$271,MATCH($B50,gDP!$B$6:$B$271)))</f>
        <v>11468688140.7225</v>
      </c>
      <c r="CL50" s="77" t="str">
        <f>IF(greenhouseGasEmissions!BN50="","",greenhouseGasEmissions!BN50-greenhouseGasEmissions!BN50+INDEX(gDP!BN$6:BN$271,MATCH($B50,gDP!$B$6:$B$271)))</f>
        <v/>
      </c>
      <c r="CM50" s="77" t="str">
        <f>IF(greenhouseGasEmissions!BO50="","",greenhouseGasEmissions!BO50-greenhouseGasEmissions!BO50+INDEX(gDP!BO$6:BO$271,MATCH($B50,gDP!$B$6:$B$271)))</f>
        <v/>
      </c>
    </row>
    <row r="51" spans="1:91" x14ac:dyDescent="0.35">
      <c r="A51" t="s">
        <v>308</v>
      </c>
      <c r="B51" t="s">
        <v>309</v>
      </c>
      <c r="C51" t="s">
        <v>807</v>
      </c>
      <c r="D51" t="s">
        <v>808</v>
      </c>
      <c r="AS51">
        <v>262.16399999999999</v>
      </c>
      <c r="AT51">
        <v>260.57990000000001</v>
      </c>
      <c r="AU51">
        <v>256.62189999999998</v>
      </c>
      <c r="AV51">
        <v>254.59049999999999</v>
      </c>
      <c r="AW51">
        <v>252.60769999999999</v>
      </c>
      <c r="AX51">
        <v>253.6328</v>
      </c>
      <c r="AY51">
        <v>251.3843</v>
      </c>
      <c r="AZ51">
        <v>252.86609999999999</v>
      </c>
      <c r="BA51">
        <v>251.58779999999999</v>
      </c>
      <c r="BB51">
        <v>253.88759999999999</v>
      </c>
      <c r="BC51">
        <v>256.04000000000002</v>
      </c>
      <c r="BD51">
        <v>258.14249999999998</v>
      </c>
      <c r="BE51">
        <v>254.8511</v>
      </c>
      <c r="BF51">
        <v>262.02170000000001</v>
      </c>
      <c r="BG51">
        <v>261.93830000000003</v>
      </c>
      <c r="BH51">
        <v>270.1909</v>
      </c>
      <c r="BI51">
        <v>281.23680000000002</v>
      </c>
      <c r="BJ51">
        <v>284.60559999999998</v>
      </c>
      <c r="BK51">
        <v>299.8021</v>
      </c>
      <c r="BL51">
        <v>303.77589999999998</v>
      </c>
      <c r="BM51">
        <v>304.0308</v>
      </c>
      <c r="BQ51" s="77">
        <f>IF(greenhouseGasEmissions!AS51="","",greenhouseGasEmissions!AS51-greenhouseGasEmissions!AS51+INDEX(gDP!AS$6:AS$271,MATCH($B51,gDP!$B$6:$B$271)))</f>
        <v>99875074951.027802</v>
      </c>
      <c r="BR51" s="77">
        <f>IF(greenhouseGasEmissions!AT51="","",greenhouseGasEmissions!AT51-greenhouseGasEmissions!AT51+INDEX(gDP!AT$6:AT$271,MATCH($B51,gDP!$B$6:$B$271)))</f>
        <v>98200641203.389206</v>
      </c>
      <c r="BS51" s="77">
        <f>IF(greenhouseGasEmissions!AU51="","",greenhouseGasEmissions!AU51-greenhouseGasEmissions!AU51+INDEX(gDP!AU$6:AU$271,MATCH($B51,gDP!$B$6:$B$271)))</f>
        <v>97945812802.888199</v>
      </c>
      <c r="BT51" s="77">
        <f>IF(greenhouseGasEmissions!AV51="","",greenhouseGasEmissions!AV51-greenhouseGasEmissions!AV51+INDEX(gDP!AV$6:AV$271,MATCH($B51,gDP!$B$6:$B$271)))</f>
        <v>94644969157.098694</v>
      </c>
      <c r="BU51" s="77">
        <f>IF(greenhouseGasEmissions!AW51="","",greenhouseGasEmissions!AW51-greenhouseGasEmissions!AW51+INDEX(gDP!AW$6:AW$271,MATCH($B51,gDP!$B$6:$B$271)))</f>
        <v>117092416666.245</v>
      </c>
      <c r="BV51" s="77">
        <f>IF(greenhouseGasEmissions!AX51="","",greenhouseGasEmissions!AX51-greenhouseGasEmissions!AX51+INDEX(gDP!AX$6:AX$271,MATCH($B51,gDP!$B$6:$B$271)))</f>
        <v>145600529605.80301</v>
      </c>
      <c r="BW51" s="77">
        <f>IF(greenhouseGasEmissions!AY51="","",greenhouseGasEmissions!AY51-greenhouseGasEmissions!AY51+INDEX(gDP!AY$6:AY$271,MATCH($B51,gDP!$B$6:$B$271)))</f>
        <v>161792958904.86401</v>
      </c>
      <c r="BX51" s="77">
        <f>IF(greenhouseGasEmissions!AZ51="","",greenhouseGasEmissions!AZ51-greenhouseGasEmissions!AZ51+INDEX(gDP!AZ$6:AZ$271,MATCH($B51,gDP!$B$6:$B$271)))</f>
        <v>206229540926.311</v>
      </c>
      <c r="BY51" s="77">
        <f>IF(greenhouseGasEmissions!BA51="","",greenhouseGasEmissions!BA51-greenhouseGasEmissions!BA51+INDEX(gDP!BA$6:BA$271,MATCH($B51,gDP!$B$6:$B$271)))</f>
        <v>242504150472.931</v>
      </c>
      <c r="BZ51" s="77">
        <f>IF(greenhouseGasEmissions!BB51="","",greenhouseGasEmissions!BB51-greenhouseGasEmissions!BB51+INDEX(gDP!BB$6:BB$271,MATCH($B51,gDP!$B$6:$B$271)))</f>
        <v>232468663109.59399</v>
      </c>
      <c r="CA51" s="77">
        <f>IF(greenhouseGasEmissions!BC51="","",greenhouseGasEmissions!BC51-greenhouseGasEmissions!BC51+INDEX(gDP!BC$6:BC$271,MATCH($B51,gDP!$B$6:$B$271)))</f>
        <v>286498534094.96301</v>
      </c>
      <c r="CB51" s="77">
        <f>IF(greenhouseGasEmissions!BD51="","",greenhouseGasEmissions!BD51-greenhouseGasEmissions!BD51+INDEX(gDP!BD$6:BD$271,MATCH($B51,gDP!$B$6:$B$271)))</f>
        <v>334966134804.88702</v>
      </c>
      <c r="CC51" s="77">
        <f>IF(greenhouseGasEmissions!BE51="","",greenhouseGasEmissions!BE51-greenhouseGasEmissions!BE51+INDEX(gDP!BE$6:BE$271,MATCH($B51,gDP!$B$6:$B$271)))</f>
        <v>370691143018.039</v>
      </c>
      <c r="CD51" s="77">
        <f>IF(greenhouseGasEmissions!BF51="","",greenhouseGasEmissions!BF51-greenhouseGasEmissions!BF51+INDEX(gDP!BF$6:BF$271,MATCH($B51,gDP!$B$6:$B$271)))</f>
        <v>382093697077.685</v>
      </c>
      <c r="CE51" s="77">
        <f>IF(greenhouseGasEmissions!BG51="","",greenhouseGasEmissions!BG51-greenhouseGasEmissions!BG51+INDEX(gDP!BG$6:BG$271,MATCH($B51,gDP!$B$6:$B$271)))</f>
        <v>381240864422.40601</v>
      </c>
      <c r="CF51" s="77">
        <f>IF(greenhouseGasEmissions!BH51="","",greenhouseGasEmissions!BH51-greenhouseGasEmissions!BH51+INDEX(gDP!BH$6:BH$271,MATCH($B51,gDP!$B$6:$B$271)))</f>
        <v>293492370193.16602</v>
      </c>
      <c r="CG51" s="77">
        <f>IF(greenhouseGasEmissions!BI51="","",greenhouseGasEmissions!BI51-greenhouseGasEmissions!BI51+INDEX(gDP!BI$6:BI$271,MATCH($B51,gDP!$B$6:$B$271)))</f>
        <v>282720100286.22803</v>
      </c>
      <c r="CH51" s="77">
        <f>IF(greenhouseGasEmissions!BJ51="","",greenhouseGasEmissions!BJ51-greenhouseGasEmissions!BJ51+INDEX(gDP!BJ$6:BJ$271,MATCH($B51,gDP!$B$6:$B$271)))</f>
        <v>311866875156.87903</v>
      </c>
      <c r="CI51" s="77">
        <f>IF(greenhouseGasEmissions!BK51="","",greenhouseGasEmissions!BK51-greenhouseGasEmissions!BK51+INDEX(gDP!BK$6:BK$271,MATCH($B51,gDP!$B$6:$B$271)))</f>
        <v>334198218098.276</v>
      </c>
      <c r="CJ51" s="77">
        <f>IF(greenhouseGasEmissions!BL51="","",greenhouseGasEmissions!BL51-greenhouseGasEmissions!BL51+INDEX(gDP!BL$6:BL$271,MATCH($B51,gDP!$B$6:$B$271)))</f>
        <v>323031701192.84003</v>
      </c>
      <c r="CK51" s="77">
        <f>IF(greenhouseGasEmissions!BM51="","",greenhouseGasEmissions!BM51-greenhouseGasEmissions!BM51+INDEX(gDP!BM$6:BM$271,MATCH($B51,gDP!$B$6:$B$271)))</f>
        <v>270348342541.465</v>
      </c>
      <c r="CL51" s="77" t="str">
        <f>IF(greenhouseGasEmissions!BN51="","",greenhouseGasEmissions!BN51-greenhouseGasEmissions!BN51+INDEX(gDP!BN$6:BN$271,MATCH($B51,gDP!$B$6:$B$271)))</f>
        <v/>
      </c>
      <c r="CM51" s="77" t="str">
        <f>IF(greenhouseGasEmissions!BO51="","",greenhouseGasEmissions!BO51-greenhouseGasEmissions!BO51+INDEX(gDP!BO$6:BO$271,MATCH($B51,gDP!$B$6:$B$271)))</f>
        <v/>
      </c>
    </row>
    <row r="52" spans="1:91" x14ac:dyDescent="0.35">
      <c r="A52" t="s">
        <v>310</v>
      </c>
      <c r="B52" t="s">
        <v>311</v>
      </c>
      <c r="C52" t="s">
        <v>807</v>
      </c>
      <c r="D52" t="s">
        <v>808</v>
      </c>
      <c r="AS52">
        <v>-1.9464999999999999</v>
      </c>
      <c r="AT52">
        <v>-1.8879999999999999</v>
      </c>
      <c r="AU52">
        <v>-1.8352999999999999</v>
      </c>
      <c r="AV52">
        <v>-1.7705</v>
      </c>
      <c r="AW52">
        <v>-1.7096</v>
      </c>
      <c r="AX52">
        <v>-1.6642999999999999</v>
      </c>
      <c r="AY52">
        <v>-1.6032999999999999</v>
      </c>
      <c r="AZ52">
        <v>-1.6434</v>
      </c>
      <c r="BA52">
        <v>-1.6054999999999999</v>
      </c>
      <c r="BB52">
        <v>-1.5517000000000001</v>
      </c>
      <c r="BC52">
        <v>-1.4913000000000001</v>
      </c>
      <c r="BD52">
        <v>-1.4521999999999999</v>
      </c>
      <c r="BE52">
        <v>-1.3937999999999999</v>
      </c>
      <c r="BF52">
        <v>-1.3149999999999999</v>
      </c>
      <c r="BG52">
        <v>-1.282</v>
      </c>
      <c r="BH52">
        <v>-1.2177</v>
      </c>
      <c r="BI52">
        <v>-1.2077</v>
      </c>
      <c r="BJ52">
        <v>-1.1629</v>
      </c>
      <c r="BK52">
        <v>-1.1497999999999999</v>
      </c>
      <c r="BL52">
        <v>-1.1273</v>
      </c>
      <c r="BM52">
        <v>-1.1333</v>
      </c>
      <c r="BQ52" s="77">
        <f>IF(greenhouseGasEmissions!AS52="","",greenhouseGasEmissions!AS52-greenhouseGasEmissions!AS52+INDEX(gDP!AS$6:AS$271,MATCH($B52,gDP!$B$6:$B$271)))</f>
        <v>351136579.64863199</v>
      </c>
      <c r="BR52" s="77">
        <f>IF(greenhouseGasEmissions!AT52="","",greenhouseGasEmissions!AT52-greenhouseGasEmissions!AT52+INDEX(gDP!AT$6:AT$271,MATCH($B52,gDP!$B$6:$B$271)))</f>
        <v>378512024.07755601</v>
      </c>
      <c r="BS52" s="77">
        <f>IF(greenhouseGasEmissions!AU52="","",greenhouseGasEmissions!AU52-greenhouseGasEmissions!AU52+INDEX(gDP!AU$6:AU$271,MATCH($B52,gDP!$B$6:$B$271)))</f>
        <v>425964681.04437798</v>
      </c>
      <c r="BT52" s="77">
        <f>IF(greenhouseGasEmissions!AV52="","",greenhouseGasEmissions!AV52-greenhouseGasEmissions!AV52+INDEX(gDP!AV$6:AV$271,MATCH($B52,gDP!$B$6:$B$271)))</f>
        <v>546885222.71306503</v>
      </c>
      <c r="BU52" s="77">
        <f>IF(greenhouseGasEmissions!AW52="","",greenhouseGasEmissions!AW52-greenhouseGasEmissions!AW52+INDEX(gDP!AW$6:AW$271,MATCH($B52,gDP!$B$6:$B$271)))</f>
        <v>633706110.795614</v>
      </c>
      <c r="BV52" s="77">
        <f>IF(greenhouseGasEmissions!AX52="","",greenhouseGasEmissions!AX52-greenhouseGasEmissions!AX52+INDEX(gDP!AX$6:AX$271,MATCH($B52,gDP!$B$6:$B$271)))</f>
        <v>653845169.168576</v>
      </c>
      <c r="BW52" s="77">
        <f>IF(greenhouseGasEmissions!AY52="","",greenhouseGasEmissions!AY52-greenhouseGasEmissions!AY52+INDEX(gDP!AY$6:AY$271,MATCH($B52,gDP!$B$6:$B$271)))</f>
        <v>698431793.87277603</v>
      </c>
      <c r="BX52" s="77">
        <f>IF(greenhouseGasEmissions!AZ52="","",greenhouseGasEmissions!AZ52-greenhouseGasEmissions!AZ52+INDEX(gDP!AZ$6:AZ$271,MATCH($B52,gDP!$B$6:$B$271)))</f>
        <v>795673152.86707699</v>
      </c>
      <c r="BY52" s="77">
        <f>IF(greenhouseGasEmissions!BA52="","",greenhouseGasEmissions!BA52-greenhouseGasEmissions!BA52+INDEX(gDP!BA$6:BA$271,MATCH($B52,gDP!$B$6:$B$271)))</f>
        <v>915659107.96582305</v>
      </c>
      <c r="BZ52" s="77">
        <f>IF(greenhouseGasEmissions!BB52="","",greenhouseGasEmissions!BB52-greenhouseGasEmissions!BB52+INDEX(gDP!BB$6:BB$271,MATCH($B52,gDP!$B$6:$B$271)))</f>
        <v>905341172.70582998</v>
      </c>
      <c r="CA52" s="77">
        <f>IF(greenhouseGasEmissions!BC52="","",greenhouseGasEmissions!BC52-greenhouseGasEmissions!BC52+INDEX(gDP!BC$6:BC$271,MATCH($B52,gDP!$B$6:$B$271)))</f>
        <v>907978730.88784397</v>
      </c>
      <c r="CB52" s="77">
        <f>IF(greenhouseGasEmissions!BD52="","",greenhouseGasEmissions!BD52-greenhouseGasEmissions!BD52+INDEX(gDP!BD$6:BD$271,MATCH($B52,gDP!$B$6:$B$271)))</f>
        <v>1023086273.53336</v>
      </c>
      <c r="CC52" s="77">
        <f>IF(greenhouseGasEmissions!BE52="","",greenhouseGasEmissions!BE52-greenhouseGasEmissions!BE52+INDEX(gDP!BE$6:BE$271,MATCH($B52,gDP!$B$6:$B$271)))</f>
        <v>1015843490.82374</v>
      </c>
      <c r="CD52" s="77">
        <f>IF(greenhouseGasEmissions!BF52="","",greenhouseGasEmissions!BF52-greenhouseGasEmissions!BF52+INDEX(gDP!BF$6:BF$271,MATCH($B52,gDP!$B$6:$B$271)))</f>
        <v>1116224106.83728</v>
      </c>
      <c r="CE52" s="77">
        <f>IF(greenhouseGasEmissions!BG52="","",greenhouseGasEmissions!BG52-greenhouseGasEmissions!BG52+INDEX(gDP!BG$6:BG$271,MATCH($B52,gDP!$B$6:$B$271)))</f>
        <v>1149587661.0069301</v>
      </c>
      <c r="CF52" s="77">
        <f>IF(greenhouseGasEmissions!BH52="","",greenhouseGasEmissions!BH52-greenhouseGasEmissions!BH52+INDEX(gDP!BH$6:BH$271,MATCH($B52,gDP!$B$6:$B$271)))</f>
        <v>966029600.86222696</v>
      </c>
      <c r="CG52" s="77">
        <f>IF(greenhouseGasEmissions!BI52="","",greenhouseGasEmissions!BI52-greenhouseGasEmissions!BI52+INDEX(gDP!BI$6:BI$271,MATCH($B52,gDP!$B$6:$B$271)))</f>
        <v>1012835493.1932499</v>
      </c>
      <c r="CH52" s="77">
        <f>IF(greenhouseGasEmissions!BJ52="","",greenhouseGasEmissions!BJ52-greenhouseGasEmissions!BJ52+INDEX(gDP!BJ$6:BJ$271,MATCH($B52,gDP!$B$6:$B$271)))</f>
        <v>1077439756.5945101</v>
      </c>
      <c r="CI52" s="77">
        <f>IF(greenhouseGasEmissions!BK52="","",greenhouseGasEmissions!BK52-greenhouseGasEmissions!BK52+INDEX(gDP!BK$6:BK$271,MATCH($B52,gDP!$B$6:$B$271)))</f>
        <v>1188797449.3858399</v>
      </c>
      <c r="CJ52" s="77">
        <f>IF(greenhouseGasEmissions!BL52="","",greenhouseGasEmissions!BL52-greenhouseGasEmissions!BL52+INDEX(gDP!BL$6:BL$271,MATCH($B52,gDP!$B$6:$B$271)))</f>
        <v>1195019531.9010999</v>
      </c>
      <c r="CK52" s="77">
        <f>IF(greenhouseGasEmissions!BM52="","",greenhouseGasEmissions!BM52-greenhouseGasEmissions!BM52+INDEX(gDP!BM$6:BM$271,MATCH($B52,gDP!$B$6:$B$271)))</f>
        <v>1225039196.6109099</v>
      </c>
      <c r="CL52" s="77" t="str">
        <f>IF(greenhouseGasEmissions!BN52="","",greenhouseGasEmissions!BN52-greenhouseGasEmissions!BN52+INDEX(gDP!BN$6:BN$271,MATCH($B52,gDP!$B$6:$B$271)))</f>
        <v/>
      </c>
      <c r="CM52" s="77" t="str">
        <f>IF(greenhouseGasEmissions!BO52="","",greenhouseGasEmissions!BO52-greenhouseGasEmissions!BO52+INDEX(gDP!BO$6:BO$271,MATCH($B52,gDP!$B$6:$B$271)))</f>
        <v/>
      </c>
    </row>
    <row r="53" spans="1:91" x14ac:dyDescent="0.35">
      <c r="A53" t="s">
        <v>312</v>
      </c>
      <c r="B53" t="s">
        <v>313</v>
      </c>
      <c r="C53" t="s">
        <v>807</v>
      </c>
      <c r="D53" t="s">
        <v>808</v>
      </c>
      <c r="AS53">
        <v>0.31359999999999999</v>
      </c>
      <c r="AT53">
        <v>0.34329999999999999</v>
      </c>
      <c r="AU53">
        <v>0.38119999999999998</v>
      </c>
      <c r="AV53">
        <v>0.35580000000000001</v>
      </c>
      <c r="AW53">
        <v>0.3982</v>
      </c>
      <c r="AX53">
        <v>0.62190000000000001</v>
      </c>
      <c r="AY53">
        <v>0.67979999999999996</v>
      </c>
      <c r="AZ53">
        <v>0.76590000000000003</v>
      </c>
      <c r="BA53">
        <v>0.74380000000000002</v>
      </c>
      <c r="BB53">
        <v>0.72060000000000002</v>
      </c>
      <c r="BC53">
        <v>0.78200000000000003</v>
      </c>
      <c r="BD53">
        <v>0.89639999999999997</v>
      </c>
      <c r="BE53">
        <v>0.78059999999999996</v>
      </c>
      <c r="BF53">
        <v>0.76100000000000001</v>
      </c>
      <c r="BG53">
        <v>0.81699999999999995</v>
      </c>
      <c r="BH53">
        <v>0.83069999999999999</v>
      </c>
      <c r="BI53">
        <v>0.84899999999999998</v>
      </c>
      <c r="BJ53">
        <v>0.87219999999999998</v>
      </c>
      <c r="BK53">
        <v>0.88800000000000001</v>
      </c>
      <c r="BL53">
        <v>0.92110000000000003</v>
      </c>
      <c r="BM53">
        <v>0.94259999999999999</v>
      </c>
      <c r="BQ53" s="77">
        <f>IF(greenhouseGasEmissions!AS53="","",greenhouseGasEmissions!AS53-greenhouseGasEmissions!AS53+INDEX(gDP!AS$6:AS$271,MATCH($B53,gDP!$B$6:$B$271)))</f>
        <v>539227277.62641096</v>
      </c>
      <c r="BR53" s="77">
        <f>IF(greenhouseGasEmissions!AT53="","",greenhouseGasEmissions!AT53-greenhouseGasEmissions!AT53+INDEX(gDP!AT$6:AT$271,MATCH($B53,gDP!$B$6:$B$271)))</f>
        <v>563090490.37736797</v>
      </c>
      <c r="BS53" s="77">
        <f>IF(greenhouseGasEmissions!AU53="","",greenhouseGasEmissions!AU53-greenhouseGasEmissions!AU53+INDEX(gDP!AU$6:AU$271,MATCH($B53,gDP!$B$6:$B$271)))</f>
        <v>620507387.46617401</v>
      </c>
      <c r="BT53" s="77">
        <f>IF(greenhouseGasEmissions!AV53="","",greenhouseGasEmissions!AV53-greenhouseGasEmissions!AV53+INDEX(gDP!AV$6:AV$271,MATCH($B53,gDP!$B$6:$B$271)))</f>
        <v>813260468.87383401</v>
      </c>
      <c r="BU53" s="77">
        <f>IF(greenhouseGasEmissions!AW53="","",greenhouseGasEmissions!AW53-greenhouseGasEmissions!AW53+INDEX(gDP!AW$6:AW$271,MATCH($B53,gDP!$B$6:$B$271)))</f>
        <v>924940011.83689702</v>
      </c>
      <c r="BV53" s="77">
        <f>IF(greenhouseGasEmissions!AX53="","",greenhouseGasEmissions!AX53-greenhouseGasEmissions!AX53+INDEX(gDP!AX$6:AX$271,MATCH($B53,gDP!$B$6:$B$271)))</f>
        <v>972241676.90766203</v>
      </c>
      <c r="BW53" s="77">
        <f>IF(greenhouseGasEmissions!AY53="","",greenhouseGasEmissions!AY53-greenhouseGasEmissions!AY53+INDEX(gDP!AY$6:AY$271,MATCH($B53,gDP!$B$6:$B$271)))</f>
        <v>1107571457.9061401</v>
      </c>
      <c r="BX53" s="77">
        <f>IF(greenhouseGasEmissions!AZ53="","",greenhouseGasEmissions!AZ53-greenhouseGasEmissions!AZ53+INDEX(gDP!AZ$6:AZ$271,MATCH($B53,gDP!$B$6:$B$271)))</f>
        <v>1649621738.6368899</v>
      </c>
      <c r="BY53" s="77">
        <f>IF(greenhouseGasEmissions!BA53="","",greenhouseGasEmissions!BA53-greenhouseGasEmissions!BA53+INDEX(gDP!BA$6:BA$271,MATCH($B53,gDP!$B$6:$B$271)))</f>
        <v>1959620648.3157799</v>
      </c>
      <c r="BZ53" s="77">
        <f>IF(greenhouseGasEmissions!BB53="","",greenhouseGasEmissions!BB53-greenhouseGasEmissions!BB53+INDEX(gDP!BB$6:BB$271,MATCH($B53,gDP!$B$6:$B$271)))</f>
        <v>1852334575.17521</v>
      </c>
      <c r="CA53" s="77">
        <f>IF(greenhouseGasEmissions!BC53="","",greenhouseGasEmissions!BC53-greenhouseGasEmissions!BC53+INDEX(gDP!BC$6:BC$271,MATCH($B53,gDP!$B$6:$B$271)))</f>
        <v>1824751467.92957</v>
      </c>
      <c r="CB53" s="77">
        <f>IF(greenhouseGasEmissions!BD53="","",greenhouseGasEmissions!BD53-greenhouseGasEmissions!BD53+INDEX(gDP!BD$6:BD$271,MATCH($B53,gDP!$B$6:$B$271)))</f>
        <v>2046817987.2010901</v>
      </c>
      <c r="CC53" s="77">
        <f>IF(greenhouseGasEmissions!BE53="","",greenhouseGasEmissions!BE53-greenhouseGasEmissions!BE53+INDEX(gDP!BE$6:BE$271,MATCH($B53,gDP!$B$6:$B$271)))</f>
        <v>1913081210.4141099</v>
      </c>
      <c r="CD53" s="77">
        <f>IF(greenhouseGasEmissions!BF53="","",greenhouseGasEmissions!BF53-greenhouseGasEmissions!BF53+INDEX(gDP!BF$6:BF$271,MATCH($B53,gDP!$B$6:$B$271)))</f>
        <v>2028910915.1644599</v>
      </c>
      <c r="CE53" s="77">
        <f>IF(greenhouseGasEmissions!BG53="","",greenhouseGasEmissions!BG53-greenhouseGasEmissions!BG53+INDEX(gDP!BG$6:BG$271,MATCH($B53,gDP!$B$6:$B$271)))</f>
        <v>2041930125.42979</v>
      </c>
      <c r="CF53" s="77">
        <f>IF(greenhouseGasEmissions!BH53="","",greenhouseGasEmissions!BH53-greenhouseGasEmissions!BH53+INDEX(gDP!BH$6:BH$271,MATCH($B53,gDP!$B$6:$B$271)))</f>
        <v>1749857620.3532901</v>
      </c>
      <c r="CG53" s="77">
        <f>IF(greenhouseGasEmissions!BI53="","",greenhouseGasEmissions!BI53-greenhouseGasEmissions!BI53+INDEX(gDP!BI$6:BI$271,MATCH($B53,gDP!$B$6:$B$271)))</f>
        <v>1849789985.9957199</v>
      </c>
      <c r="CH53" s="77">
        <f>IF(greenhouseGasEmissions!BJ53="","",greenhouseGasEmissions!BJ53-greenhouseGasEmissions!BJ53+INDEX(gDP!BJ$6:BJ$271,MATCH($B53,gDP!$B$6:$B$271)))</f>
        <v>1996741539.9508801</v>
      </c>
      <c r="CI53" s="77">
        <f>IF(greenhouseGasEmissions!BK53="","",greenhouseGasEmissions!BK53-greenhouseGasEmissions!BK53+INDEX(gDP!BK$6:BK$271,MATCH($B53,gDP!$B$6:$B$271)))</f>
        <v>2205099506.9999399</v>
      </c>
      <c r="CJ53" s="77">
        <f>IF(greenhouseGasEmissions!BL53="","",greenhouseGasEmissions!BL53-greenhouseGasEmissions!BL53+INDEX(gDP!BL$6:BL$271,MATCH($B53,gDP!$B$6:$B$271)))</f>
        <v>2252177124.3240199</v>
      </c>
      <c r="CK53" s="77">
        <f>IF(greenhouseGasEmissions!BM53="","",greenhouseGasEmissions!BM53-greenhouseGasEmissions!BM53+INDEX(gDP!BM$6:BM$271,MATCH($B53,gDP!$B$6:$B$271)))</f>
        <v>1821565613.68613</v>
      </c>
      <c r="CL53" s="77" t="str">
        <f>IF(greenhouseGasEmissions!BN53="","",greenhouseGasEmissions!BN53-greenhouseGasEmissions!BN53+INDEX(gDP!BN$6:BN$271,MATCH($B53,gDP!$B$6:$B$271)))</f>
        <v/>
      </c>
      <c r="CM53" s="77" t="str">
        <f>IF(greenhouseGasEmissions!BO53="","",greenhouseGasEmissions!BO53-greenhouseGasEmissions!BO53+INDEX(gDP!BO$6:BO$271,MATCH($B53,gDP!$B$6:$B$271)))</f>
        <v/>
      </c>
    </row>
    <row r="54" spans="1:91" x14ac:dyDescent="0.35">
      <c r="A54" t="s">
        <v>314</v>
      </c>
      <c r="B54" t="s">
        <v>315</v>
      </c>
      <c r="C54" t="s">
        <v>807</v>
      </c>
      <c r="D54" t="s">
        <v>808</v>
      </c>
      <c r="AS54">
        <v>30.479399999999998</v>
      </c>
      <c r="AT54">
        <v>16.674800000000001</v>
      </c>
      <c r="AU54">
        <v>16.711200000000002</v>
      </c>
      <c r="AV54">
        <v>16.1814</v>
      </c>
      <c r="AW54">
        <v>17.458600000000001</v>
      </c>
      <c r="AX54">
        <v>17.441299999999998</v>
      </c>
      <c r="AY54">
        <v>17.8779</v>
      </c>
      <c r="AZ54">
        <v>20.032</v>
      </c>
      <c r="BA54">
        <v>16.209800000000001</v>
      </c>
      <c r="BB54">
        <v>16.034199999999998</v>
      </c>
      <c r="BC54">
        <v>16.186599999999999</v>
      </c>
      <c r="BD54">
        <v>16.881699999999999</v>
      </c>
      <c r="BE54">
        <v>19.560300000000002</v>
      </c>
      <c r="BF54">
        <v>19.907</v>
      </c>
      <c r="BG54">
        <v>13.9137</v>
      </c>
      <c r="BH54">
        <v>14.9886</v>
      </c>
      <c r="BI54">
        <v>14.67</v>
      </c>
      <c r="BJ54">
        <v>13.0563</v>
      </c>
      <c r="BK54">
        <v>13.5884</v>
      </c>
      <c r="BL54">
        <v>13.5512</v>
      </c>
      <c r="BM54">
        <v>12.0588</v>
      </c>
      <c r="BQ54" s="77">
        <f>IF(greenhouseGasEmissions!AS54="","",greenhouseGasEmissions!AS54-greenhouseGasEmissions!AS54+INDEX(gDP!AS$6:AS$271,MATCH($B54,gDP!$B$6:$B$271)))</f>
        <v>15013629658.6521</v>
      </c>
      <c r="BR54" s="77">
        <f>IF(greenhouseGasEmissions!AT54="","",greenhouseGasEmissions!AT54-greenhouseGasEmissions!AT54+INDEX(gDP!AT$6:AT$271,MATCH($B54,gDP!$B$6:$B$271)))</f>
        <v>15976174336.972099</v>
      </c>
      <c r="BS54" s="77">
        <f>IF(greenhouseGasEmissions!AU54="","",greenhouseGasEmissions!AU54-greenhouseGasEmissions!AU54+INDEX(gDP!AU$6:AU$271,MATCH($B54,gDP!$B$6:$B$271)))</f>
        <v>16578820687.288099</v>
      </c>
      <c r="BT54" s="77">
        <f>IF(greenhouseGasEmissions!AV54="","",greenhouseGasEmissions!AV54-greenhouseGasEmissions!AV54+INDEX(gDP!AV$6:AV$271,MATCH($B54,gDP!$B$6:$B$271)))</f>
        <v>17271760506.948299</v>
      </c>
      <c r="BU54" s="77">
        <f>IF(greenhouseGasEmissions!AW54="","",greenhouseGasEmissions!AW54-greenhouseGasEmissions!AW54+INDEX(gDP!AW$6:AW$271,MATCH($B54,gDP!$B$6:$B$271)))</f>
        <v>18610594846.208302</v>
      </c>
      <c r="BV54" s="77">
        <f>IF(greenhouseGasEmissions!AX54="","",greenhouseGasEmissions!AX54-greenhouseGasEmissions!AX54+INDEX(gDP!AX$6:AX$271,MATCH($B54,gDP!$B$6:$B$271)))</f>
        <v>20040642476.981701</v>
      </c>
      <c r="BW54" s="77">
        <f>IF(greenhouseGasEmissions!AY54="","",greenhouseGasEmissions!AY54-greenhouseGasEmissions!AY54+INDEX(gDP!AY$6:AY$271,MATCH($B54,gDP!$B$6:$B$271)))</f>
        <v>22715540324.694401</v>
      </c>
      <c r="BX54" s="77">
        <f>IF(greenhouseGasEmissions!AZ54="","",greenhouseGasEmissions!AZ54-greenhouseGasEmissions!AZ54+INDEX(gDP!AZ$6:AZ$271,MATCH($B54,gDP!$B$6:$B$271)))</f>
        <v>26884700344.840599</v>
      </c>
      <c r="BY54" s="77">
        <f>IF(greenhouseGasEmissions!BA54="","",greenhouseGasEmissions!BA54-greenhouseGasEmissions!BA54+INDEX(gDP!BA$6:BA$271,MATCH($B54,gDP!$B$6:$B$271)))</f>
        <v>30801744881.950199</v>
      </c>
      <c r="BZ54" s="77">
        <f>IF(greenhouseGasEmissions!BB54="","",greenhouseGasEmissions!BB54-greenhouseGasEmissions!BB54+INDEX(gDP!BB$6:BB$271,MATCH($B54,gDP!$B$6:$B$271)))</f>
        <v>30745714312.990501</v>
      </c>
      <c r="CA54" s="77">
        <f>IF(greenhouseGasEmissions!BC54="","",greenhouseGasEmissions!BC54-greenhouseGasEmissions!BC54+INDEX(gDP!BC$6:BC$271,MATCH($B54,gDP!$B$6:$B$271)))</f>
        <v>37658614803.848</v>
      </c>
      <c r="CB54" s="77">
        <f>IF(greenhouseGasEmissions!BD54="","",greenhouseGasEmissions!BD54-greenhouseGasEmissions!BD54+INDEX(gDP!BD$6:BD$271,MATCH($B54,gDP!$B$6:$B$271)))</f>
        <v>42762613699.9524</v>
      </c>
      <c r="CC54" s="77">
        <f>IF(greenhouseGasEmissions!BE54="","",greenhouseGasEmissions!BE54-greenhouseGasEmissions!BE54+INDEX(gDP!BE$6:BE$271,MATCH($B54,gDP!$B$6:$B$271)))</f>
        <v>47231655431.138901</v>
      </c>
      <c r="CD54" s="77">
        <f>IF(greenhouseGasEmissions!BF54="","",greenhouseGasEmissions!BF54-greenhouseGasEmissions!BF54+INDEX(gDP!BF$6:BF$271,MATCH($B54,gDP!$B$6:$B$271)))</f>
        <v>50949668840.869202</v>
      </c>
      <c r="CE54" s="77">
        <f>IF(greenhouseGasEmissions!BG54="","",greenhouseGasEmissions!BG54-greenhouseGasEmissions!BG54+INDEX(gDP!BG$6:BG$271,MATCH($B54,gDP!$B$6:$B$271)))</f>
        <v>52016408951.822502</v>
      </c>
      <c r="CF54" s="77">
        <f>IF(greenhouseGasEmissions!BH54="","",greenhouseGasEmissions!BH54-greenhouseGasEmissions!BH54+INDEX(gDP!BH$6:BH$271,MATCH($B54,gDP!$B$6:$B$271)))</f>
        <v>56441920821.080597</v>
      </c>
      <c r="CG54" s="77">
        <f>IF(greenhouseGasEmissions!BI54="","",greenhouseGasEmissions!BI54-greenhouseGasEmissions!BI54+INDEX(gDP!BI$6:BI$271,MATCH($B54,gDP!$B$6:$B$271)))</f>
        <v>58847019609.6549</v>
      </c>
      <c r="CH54" s="77">
        <f>IF(greenhouseGasEmissions!BJ54="","",greenhouseGasEmissions!BJ54-greenhouseGasEmissions!BJ54+INDEX(gDP!BJ$6:BJ$271,MATCH($B54,gDP!$B$6:$B$271)))</f>
        <v>60516044657.225403</v>
      </c>
      <c r="CI54" s="77">
        <f>IF(greenhouseGasEmissions!BK54="","",greenhouseGasEmissions!BK54-greenhouseGasEmissions!BK54+INDEX(gDP!BK$6:BK$271,MATCH($B54,gDP!$B$6:$B$271)))</f>
        <v>62420164991.537399</v>
      </c>
      <c r="CJ54" s="77">
        <f>IF(greenhouseGasEmissions!BL54="","",greenhouseGasEmissions!BL54-greenhouseGasEmissions!BL54+INDEX(gDP!BL$6:BL$271,MATCH($B54,gDP!$B$6:$B$271)))</f>
        <v>64417670521.184196</v>
      </c>
      <c r="CK54" s="77">
        <f>IF(greenhouseGasEmissions!BM54="","",greenhouseGasEmissions!BM54-greenhouseGasEmissions!BM54+INDEX(gDP!BM$6:BM$271,MATCH($B54,gDP!$B$6:$B$271)))</f>
        <v>62395610760.391197</v>
      </c>
      <c r="CL54" s="77" t="str">
        <f>IF(greenhouseGasEmissions!BN54="","",greenhouseGasEmissions!BN54-greenhouseGasEmissions!BN54+INDEX(gDP!BN$6:BN$271,MATCH($B54,gDP!$B$6:$B$271)))</f>
        <v/>
      </c>
      <c r="CM54" s="77" t="str">
        <f>IF(greenhouseGasEmissions!BO54="","",greenhouseGasEmissions!BO54-greenhouseGasEmissions!BO54+INDEX(gDP!BO$6:BO$271,MATCH($B54,gDP!$B$6:$B$271)))</f>
        <v/>
      </c>
    </row>
    <row r="55" spans="1:91" x14ac:dyDescent="0.35">
      <c r="A55" t="s">
        <v>316</v>
      </c>
      <c r="B55" t="s">
        <v>317</v>
      </c>
      <c r="C55" t="s">
        <v>807</v>
      </c>
      <c r="D55" t="s">
        <v>808</v>
      </c>
      <c r="AS55">
        <v>49.195999999999998</v>
      </c>
      <c r="AT55">
        <v>50.386400000000002</v>
      </c>
      <c r="AU55">
        <v>47.066899999999997</v>
      </c>
      <c r="AV55">
        <v>44.782600000000002</v>
      </c>
      <c r="AW55">
        <v>46.29</v>
      </c>
      <c r="AX55">
        <v>46.439799999999998</v>
      </c>
      <c r="AY55">
        <v>45.517600000000002</v>
      </c>
      <c r="AZ55">
        <v>47.0565</v>
      </c>
      <c r="BA55">
        <v>47.464799999999997</v>
      </c>
      <c r="BB55">
        <v>51.6021</v>
      </c>
      <c r="BC55">
        <v>54.237000000000002</v>
      </c>
      <c r="BD55">
        <v>52.659500000000001</v>
      </c>
      <c r="BE55">
        <v>53.809100000000001</v>
      </c>
      <c r="BF55">
        <v>62.091099999999997</v>
      </c>
      <c r="BG55">
        <v>58.0518</v>
      </c>
      <c r="BH55">
        <v>60.673400000000001</v>
      </c>
      <c r="BI55">
        <v>63.207799999999999</v>
      </c>
      <c r="BJ55">
        <v>60.003599999999999</v>
      </c>
      <c r="BK55">
        <v>60.807099999999998</v>
      </c>
      <c r="BL55">
        <v>62.155799999999999</v>
      </c>
      <c r="BM55">
        <v>62.4193</v>
      </c>
      <c r="BQ55" s="77">
        <f>IF(greenhouseGasEmissions!AS55="","",greenhouseGasEmissions!AS55-greenhouseGasEmissions!AS55+INDEX(gDP!AS$6:AS$271,MATCH($B55,gDP!$B$6:$B$271)))</f>
        <v>17467367619.111301</v>
      </c>
      <c r="BR55" s="77">
        <f>IF(greenhouseGasEmissions!AT55="","",greenhouseGasEmissions!AT55-greenhouseGasEmissions!AT55+INDEX(gDP!AT$6:AT$271,MATCH($B55,gDP!$B$6:$B$271)))</f>
        <v>17638376240.548401</v>
      </c>
      <c r="BS55" s="77">
        <f>IF(greenhouseGasEmissions!AU55="","",greenhouseGasEmissions!AU55-greenhouseGasEmissions!AU55+INDEX(gDP!AU$6:AU$271,MATCH($B55,gDP!$B$6:$B$271)))</f>
        <v>18687788779.526901</v>
      </c>
      <c r="BT55" s="77">
        <f>IF(greenhouseGasEmissions!AV55="","",greenhouseGasEmissions!AV55-greenhouseGasEmissions!AV55+INDEX(gDP!AV$6:AV$271,MATCH($B55,gDP!$B$6:$B$271)))</f>
        <v>19248879362.733398</v>
      </c>
      <c r="BU55" s="77">
        <f>IF(greenhouseGasEmissions!AW55="","",greenhouseGasEmissions!AW55-greenhouseGasEmissions!AW55+INDEX(gDP!AW$6:AW$271,MATCH($B55,gDP!$B$6:$B$271)))</f>
        <v>20281937834.115101</v>
      </c>
      <c r="BV55" s="77">
        <f>IF(greenhouseGasEmissions!AX55="","",greenhouseGasEmissions!AX55-greenhouseGasEmissions!AX55+INDEX(gDP!AX$6:AX$271,MATCH($B55,gDP!$B$6:$B$271)))</f>
        <v>22208371015.041599</v>
      </c>
      <c r="BW55" s="77">
        <f>IF(greenhouseGasEmissions!AY55="","",greenhouseGasEmissions!AY55-greenhouseGasEmissions!AY55+INDEX(gDP!AY$6:AY$271,MATCH($B55,gDP!$B$6:$B$271)))</f>
        <v>25923714993.905899</v>
      </c>
      <c r="BX55" s="77">
        <f>IF(greenhouseGasEmissions!AZ55="","",greenhouseGasEmissions!AZ55-greenhouseGasEmissions!AZ55+INDEX(gDP!AZ$6:AZ$271,MATCH($B55,gDP!$B$6:$B$271)))</f>
        <v>28067234199.5014</v>
      </c>
      <c r="BY55" s="77">
        <f>IF(greenhouseGasEmissions!BA55="","",greenhouseGasEmissions!BA55-greenhouseGasEmissions!BA55+INDEX(gDP!BA$6:BA$271,MATCH($B55,gDP!$B$6:$B$271)))</f>
        <v>29396279802.381802</v>
      </c>
      <c r="BZ55" s="77">
        <f>IF(greenhouseGasEmissions!BB55="","",greenhouseGasEmissions!BB55-greenhouseGasEmissions!BB55+INDEX(gDP!BB$6:BB$271,MATCH($B55,gDP!$B$6:$B$271)))</f>
        <v>28708191270.567101</v>
      </c>
      <c r="CA55" s="77">
        <f>IF(greenhouseGasEmissions!BC55="","",greenhouseGasEmissions!BC55-greenhouseGasEmissions!BC55+INDEX(gDP!BC$6:BC$271,MATCH($B55,gDP!$B$6:$B$271)))</f>
        <v>29715534449.174702</v>
      </c>
      <c r="CB55" s="77">
        <f>IF(greenhouseGasEmissions!BD55="","",greenhouseGasEmissions!BD55-greenhouseGasEmissions!BD55+INDEX(gDP!BD$6:BD$271,MATCH($B55,gDP!$B$6:$B$271)))</f>
        <v>30344564229.3382</v>
      </c>
      <c r="CC55" s="77">
        <f>IF(greenhouseGasEmissions!BE55="","",greenhouseGasEmissions!BE55-greenhouseGasEmissions!BE55+INDEX(gDP!BE$6:BE$271,MATCH($B55,gDP!$B$6:$B$271)))</f>
        <v>32052386052.2943</v>
      </c>
      <c r="CD55" s="77">
        <f>IF(greenhouseGasEmissions!BF55="","",greenhouseGasEmissions!BF55-greenhouseGasEmissions!BF55+INDEX(gDP!BF$6:BF$271,MATCH($B55,gDP!$B$6:$B$271)))</f>
        <v>32390809157.292301</v>
      </c>
      <c r="CE55" s="77">
        <f>IF(greenhouseGasEmissions!BG55="","",greenhouseGasEmissions!BG55-greenhouseGasEmissions!BG55+INDEX(gDP!BG$6:BG$271,MATCH($B55,gDP!$B$6:$B$271)))</f>
        <v>33462282320.5238</v>
      </c>
      <c r="CF55" s="77">
        <f>IF(greenhouseGasEmissions!BH55="","",greenhouseGasEmissions!BH55-greenhouseGasEmissions!BH55+INDEX(gDP!BH$6:BH$271,MATCH($B55,gDP!$B$6:$B$271)))</f>
        <v>34538256117.685898</v>
      </c>
      <c r="CG55" s="77">
        <f>IF(greenhouseGasEmissions!BI55="","",greenhouseGasEmissions!BI55-greenhouseGasEmissions!BI55+INDEX(gDP!BI$6:BI$271,MATCH($B55,gDP!$B$6:$B$271)))</f>
        <v>33451252507.2663</v>
      </c>
      <c r="CH55" s="77">
        <f>IF(greenhouseGasEmissions!BJ55="","",greenhouseGasEmissions!BJ55-greenhouseGasEmissions!BJ55+INDEX(gDP!BJ$6:BJ$271,MATCH($B55,gDP!$B$6:$B$271)))</f>
        <v>34921587493.339699</v>
      </c>
      <c r="CI55" s="77">
        <f>IF(greenhouseGasEmissions!BK55="","",greenhouseGasEmissions!BK55-greenhouseGasEmissions!BK55+INDEX(gDP!BK$6:BK$271,MATCH($B55,gDP!$B$6:$B$271)))</f>
        <v>36225416548.2006</v>
      </c>
      <c r="CJ55" s="77">
        <f>IF(greenhouseGasEmissions!BL55="","",greenhouseGasEmissions!BL55-greenhouseGasEmissions!BL55+INDEX(gDP!BL$6:BL$271,MATCH($B55,gDP!$B$6:$B$271)))</f>
        <v>37621010338.361603</v>
      </c>
      <c r="CK55" s="77">
        <f>IF(greenhouseGasEmissions!BM55="","",greenhouseGasEmissions!BM55-greenhouseGasEmissions!BM55+INDEX(gDP!BM$6:BM$271,MATCH($B55,gDP!$B$6:$B$271)))</f>
        <v>31378030000.782001</v>
      </c>
      <c r="CL55" s="77" t="str">
        <f>IF(greenhouseGasEmissions!BN55="","",greenhouseGasEmissions!BN55-greenhouseGasEmissions!BN55+INDEX(gDP!BN$6:BN$271,MATCH($B55,gDP!$B$6:$B$271)))</f>
        <v/>
      </c>
      <c r="CM55" s="77" t="str">
        <f>IF(greenhouseGasEmissions!BO55="","",greenhouseGasEmissions!BO55-greenhouseGasEmissions!BO55+INDEX(gDP!BO$6:BO$271,MATCH($B55,gDP!$B$6:$B$271)))</f>
        <v/>
      </c>
    </row>
    <row r="56" spans="1:91" x14ac:dyDescent="0.35">
      <c r="A56" t="s">
        <v>318</v>
      </c>
      <c r="B56" t="s">
        <v>319</v>
      </c>
      <c r="C56" t="s">
        <v>807</v>
      </c>
      <c r="D56" t="s">
        <v>808</v>
      </c>
      <c r="AS56">
        <v>68.888300000000001</v>
      </c>
      <c r="AT56">
        <v>67.259100000000004</v>
      </c>
      <c r="AU56">
        <v>65.949700000000007</v>
      </c>
      <c r="AV56">
        <v>65.100700000000003</v>
      </c>
      <c r="AW56">
        <v>64.123500000000007</v>
      </c>
      <c r="AX56">
        <v>64.267200000000003</v>
      </c>
      <c r="AY56">
        <v>65.768799999999999</v>
      </c>
      <c r="AZ56">
        <v>66.875799999999998</v>
      </c>
      <c r="BA56">
        <v>66.411500000000004</v>
      </c>
      <c r="BB56">
        <v>67.117900000000006</v>
      </c>
      <c r="BC56">
        <v>25.817699999999999</v>
      </c>
      <c r="BD56">
        <v>25.754899999999999</v>
      </c>
      <c r="BE56">
        <v>26.801200000000001</v>
      </c>
      <c r="BF56">
        <v>27.1904</v>
      </c>
      <c r="BG56">
        <v>22.6983</v>
      </c>
      <c r="BH56">
        <v>24.6281</v>
      </c>
      <c r="BI56">
        <v>22.719200000000001</v>
      </c>
      <c r="BJ56">
        <v>20.892499999999998</v>
      </c>
      <c r="BK56">
        <v>21.235299999999999</v>
      </c>
      <c r="BL56">
        <v>18.748000000000001</v>
      </c>
      <c r="BM56">
        <v>17.7578</v>
      </c>
      <c r="BQ56" s="77">
        <f>IF(greenhouseGasEmissions!AS56="","",greenhouseGasEmissions!AS56-greenhouseGasEmissions!AS56+INDEX(gDP!AS$6:AS$271,MATCH($B56,gDP!$B$6:$B$271)))</f>
        <v>30565400000</v>
      </c>
      <c r="BR56" s="77">
        <f>IF(greenhouseGasEmissions!AT56="","",greenhouseGasEmissions!AT56-greenhouseGasEmissions!AT56+INDEX(gDP!AT$6:AT$271,MATCH($B56,gDP!$B$6:$B$271)))</f>
        <v>31682400000</v>
      </c>
      <c r="BS56" s="77">
        <f>IF(greenhouseGasEmissions!AU56="","",greenhouseGasEmissions!AU56-greenhouseGasEmissions!AU56+INDEX(gDP!AU$6:AU$271,MATCH($B56,gDP!$B$6:$B$271)))</f>
        <v>33590500000</v>
      </c>
      <c r="BT56" s="77">
        <f>IF(greenhouseGasEmissions!AV56="","",greenhouseGasEmissions!AV56-greenhouseGasEmissions!AV56+INDEX(gDP!AV$6:AV$271,MATCH($B56,gDP!$B$6:$B$271)))</f>
        <v>35901200000</v>
      </c>
      <c r="BU56" s="77">
        <f>IF(greenhouseGasEmissions!AW56="","",greenhouseGasEmissions!AW56-greenhouseGasEmissions!AW56+INDEX(gDP!AW$6:AW$271,MATCH($B56,gDP!$B$6:$B$271)))</f>
        <v>38203000000</v>
      </c>
      <c r="BV56" s="77">
        <f>IF(greenhouseGasEmissions!AX56="","",greenhouseGasEmissions!AX56-greenhouseGasEmissions!AX56+INDEX(gDP!AX$6:AX$271,MATCH($B56,gDP!$B$6:$B$271)))</f>
        <v>42643836100</v>
      </c>
      <c r="BW56" s="77">
        <f>IF(greenhouseGasEmissions!AY56="","",greenhouseGasEmissions!AY56-greenhouseGasEmissions!AY56+INDEX(gDP!AY$6:AY$271,MATCH($B56,gDP!$B$6:$B$271)))</f>
        <v>48835925925.925903</v>
      </c>
      <c r="BX56" s="77">
        <f>IF(greenhouseGasEmissions!AZ56="","",greenhouseGasEmissions!AZ56-greenhouseGasEmissions!AZ56+INDEX(gDP!AZ$6:AZ$271,MATCH($B56,gDP!$B$6:$B$271)))</f>
        <v>54262870370.370399</v>
      </c>
      <c r="BY56" s="77">
        <f>IF(greenhouseGasEmissions!BA56="","",greenhouseGasEmissions!BA56-greenhouseGasEmissions!BA56+INDEX(gDP!BA$6:BA$271,MATCH($B56,gDP!$B$6:$B$271)))</f>
        <v>56302129629.629601</v>
      </c>
      <c r="BZ56" s="77">
        <f>IF(greenhouseGasEmissions!BB56="","",greenhouseGasEmissions!BB56-greenhouseGasEmissions!BB56+INDEX(gDP!BB$6:BB$271,MATCH($B56,gDP!$B$6:$B$271)))</f>
        <v>57481481481.481499</v>
      </c>
      <c r="CA56" s="77">
        <f>IF(greenhouseGasEmissions!BC56="","",greenhouseGasEmissions!BC56-greenhouseGasEmissions!BC56+INDEX(gDP!BC$6:BC$271,MATCH($B56,gDP!$B$6:$B$271)))</f>
        <v>59562962962.962997</v>
      </c>
      <c r="CB56" s="77">
        <f>IF(greenhouseGasEmissions!BD56="","",greenhouseGasEmissions!BD56-greenhouseGasEmissions!BD56+INDEX(gDP!BD$6:BD$271,MATCH($B56,gDP!$B$6:$B$271)))</f>
        <v>68990000000</v>
      </c>
      <c r="CC56" s="77">
        <f>IF(greenhouseGasEmissions!BE56="","",greenhouseGasEmissions!BE56-greenhouseGasEmissions!BE56+INDEX(gDP!BE$6:BE$271,MATCH($B56,gDP!$B$6:$B$271)))</f>
        <v>73141000000</v>
      </c>
      <c r="CD56" s="77">
        <f>IF(greenhouseGasEmissions!BF56="","",greenhouseGasEmissions!BF56-greenhouseGasEmissions!BF56+INDEX(gDP!BF$6:BF$271,MATCH($B56,gDP!$B$6:$B$271)))</f>
        <v>77148000000</v>
      </c>
      <c r="CE56" s="77">
        <f>IF(greenhouseGasEmissions!BG56="","",greenhouseGasEmissions!BG56-greenhouseGasEmissions!BG56+INDEX(gDP!BG$6:BG$271,MATCH($B56,gDP!$B$6:$B$271)))</f>
        <v>80656100000</v>
      </c>
      <c r="CF56" s="77">
        <f>IF(greenhouseGasEmissions!BH56="","",greenhouseGasEmissions!BH56-greenhouseGasEmissions!BH56+INDEX(gDP!BH$6:BH$271,MATCH($B56,gDP!$B$6:$B$271)))</f>
        <v>87132800000</v>
      </c>
      <c r="CG56" s="77">
        <f>IF(greenhouseGasEmissions!BI56="","",greenhouseGasEmissions!BI56-greenhouseGasEmissions!BI56+INDEX(gDP!BI$6:BI$271,MATCH($B56,gDP!$B$6:$B$271)))</f>
        <v>91370407863.699997</v>
      </c>
      <c r="CH56" s="77">
        <f>IF(greenhouseGasEmissions!BJ56="","",greenhouseGasEmissions!BJ56-greenhouseGasEmissions!BJ56+INDEX(gDP!BJ$6:BJ$271,MATCH($B56,gDP!$B$6:$B$271)))</f>
        <v>96850649691.740601</v>
      </c>
      <c r="CI56" s="77">
        <f>IF(greenhouseGasEmissions!BK56="","",greenhouseGasEmissions!BK56-greenhouseGasEmissions!BK56+INDEX(gDP!BK$6:BK$271,MATCH($B56,gDP!$B$6:$B$271)))</f>
        <v>100050036096.123</v>
      </c>
      <c r="CJ56" s="77">
        <f>IF(greenhouseGasEmissions!BL56="","",greenhouseGasEmissions!BL56-greenhouseGasEmissions!BL56+INDEX(gDP!BL$6:BL$271,MATCH($B56,gDP!$B$6:$B$271)))</f>
        <v>103427600000</v>
      </c>
      <c r="CK56" s="77">
        <f>IF(greenhouseGasEmissions!BM56="","",greenhouseGasEmissions!BM56-greenhouseGasEmissions!BM56+INDEX(gDP!BM$6:BM$271,MATCH($B56,gDP!$B$6:$B$271)))</f>
        <v>107351800000</v>
      </c>
      <c r="CL56" s="77" t="str">
        <f>IF(greenhouseGasEmissions!BN56="","",greenhouseGasEmissions!BN56-greenhouseGasEmissions!BN56+INDEX(gDP!BN$6:BN$271,MATCH($B56,gDP!$B$6:$B$271)))</f>
        <v/>
      </c>
      <c r="CM56" s="77" t="str">
        <f>IF(greenhouseGasEmissions!BO56="","",greenhouseGasEmissions!BO56-greenhouseGasEmissions!BO56+INDEX(gDP!BO$6:BO$271,MATCH($B56,gDP!$B$6:$B$271)))</f>
        <v/>
      </c>
    </row>
    <row r="57" spans="1:91" x14ac:dyDescent="0.35">
      <c r="A57" t="s">
        <v>320</v>
      </c>
      <c r="B57" t="s">
        <v>321</v>
      </c>
      <c r="C57" t="s">
        <v>807</v>
      </c>
      <c r="D57" t="s">
        <v>808</v>
      </c>
      <c r="BQ57" s="77" t="str">
        <f>IF(greenhouseGasEmissions!AS57="","",greenhouseGasEmissions!AS57-greenhouseGasEmissions!AS57+INDEX(gDP!AS$6:AS$271,MATCH($B57,gDP!$B$6:$B$271)))</f>
        <v/>
      </c>
      <c r="BR57" s="77" t="str">
        <f>IF(greenhouseGasEmissions!AT57="","",greenhouseGasEmissions!AT57-greenhouseGasEmissions!AT57+INDEX(gDP!AT$6:AT$271,MATCH($B57,gDP!$B$6:$B$271)))</f>
        <v/>
      </c>
      <c r="BS57" s="77" t="str">
        <f>IF(greenhouseGasEmissions!AU57="","",greenhouseGasEmissions!AU57-greenhouseGasEmissions!AU57+INDEX(gDP!AU$6:AU$271,MATCH($B57,gDP!$B$6:$B$271)))</f>
        <v/>
      </c>
      <c r="BT57" s="77" t="str">
        <f>IF(greenhouseGasEmissions!AV57="","",greenhouseGasEmissions!AV57-greenhouseGasEmissions!AV57+INDEX(gDP!AV$6:AV$271,MATCH($B57,gDP!$B$6:$B$271)))</f>
        <v/>
      </c>
      <c r="BU57" s="77" t="str">
        <f>IF(greenhouseGasEmissions!AW57="","",greenhouseGasEmissions!AW57-greenhouseGasEmissions!AW57+INDEX(gDP!AW$6:AW$271,MATCH($B57,gDP!$B$6:$B$271)))</f>
        <v/>
      </c>
      <c r="BV57" s="77" t="str">
        <f>IF(greenhouseGasEmissions!AX57="","",greenhouseGasEmissions!AX57-greenhouseGasEmissions!AX57+INDEX(gDP!AX$6:AX$271,MATCH($B57,gDP!$B$6:$B$271)))</f>
        <v/>
      </c>
      <c r="BW57" s="77" t="str">
        <f>IF(greenhouseGasEmissions!AY57="","",greenhouseGasEmissions!AY57-greenhouseGasEmissions!AY57+INDEX(gDP!AY$6:AY$271,MATCH($B57,gDP!$B$6:$B$271)))</f>
        <v/>
      </c>
      <c r="BX57" s="77" t="str">
        <f>IF(greenhouseGasEmissions!AZ57="","",greenhouseGasEmissions!AZ57-greenhouseGasEmissions!AZ57+INDEX(gDP!AZ$6:AZ$271,MATCH($B57,gDP!$B$6:$B$271)))</f>
        <v/>
      </c>
      <c r="BY57" s="77" t="str">
        <f>IF(greenhouseGasEmissions!BA57="","",greenhouseGasEmissions!BA57-greenhouseGasEmissions!BA57+INDEX(gDP!BA$6:BA$271,MATCH($B57,gDP!$B$6:$B$271)))</f>
        <v/>
      </c>
      <c r="BZ57" s="77" t="str">
        <f>IF(greenhouseGasEmissions!BB57="","",greenhouseGasEmissions!BB57-greenhouseGasEmissions!BB57+INDEX(gDP!BB$6:BB$271,MATCH($B57,gDP!$B$6:$B$271)))</f>
        <v/>
      </c>
      <c r="CA57" s="77" t="str">
        <f>IF(greenhouseGasEmissions!BC57="","",greenhouseGasEmissions!BC57-greenhouseGasEmissions!BC57+INDEX(gDP!BC$6:BC$271,MATCH($B57,gDP!$B$6:$B$271)))</f>
        <v/>
      </c>
      <c r="CB57" s="77" t="str">
        <f>IF(greenhouseGasEmissions!BD57="","",greenhouseGasEmissions!BD57-greenhouseGasEmissions!BD57+INDEX(gDP!BD$6:BD$271,MATCH($B57,gDP!$B$6:$B$271)))</f>
        <v/>
      </c>
      <c r="CC57" s="77" t="str">
        <f>IF(greenhouseGasEmissions!BE57="","",greenhouseGasEmissions!BE57-greenhouseGasEmissions!BE57+INDEX(gDP!BE$6:BE$271,MATCH($B57,gDP!$B$6:$B$271)))</f>
        <v/>
      </c>
      <c r="CD57" s="77" t="str">
        <f>IF(greenhouseGasEmissions!BF57="","",greenhouseGasEmissions!BF57-greenhouseGasEmissions!BF57+INDEX(gDP!BF$6:BF$271,MATCH($B57,gDP!$B$6:$B$271)))</f>
        <v/>
      </c>
      <c r="CE57" s="77" t="str">
        <f>IF(greenhouseGasEmissions!BG57="","",greenhouseGasEmissions!BG57-greenhouseGasEmissions!BG57+INDEX(gDP!BG$6:BG$271,MATCH($B57,gDP!$B$6:$B$271)))</f>
        <v/>
      </c>
      <c r="CF57" s="77" t="str">
        <f>IF(greenhouseGasEmissions!BH57="","",greenhouseGasEmissions!BH57-greenhouseGasEmissions!BH57+INDEX(gDP!BH$6:BH$271,MATCH($B57,gDP!$B$6:$B$271)))</f>
        <v/>
      </c>
      <c r="CG57" s="77" t="str">
        <f>IF(greenhouseGasEmissions!BI57="","",greenhouseGasEmissions!BI57-greenhouseGasEmissions!BI57+INDEX(gDP!BI$6:BI$271,MATCH($B57,gDP!$B$6:$B$271)))</f>
        <v/>
      </c>
      <c r="CH57" s="77" t="str">
        <f>IF(greenhouseGasEmissions!BJ57="","",greenhouseGasEmissions!BJ57-greenhouseGasEmissions!BJ57+INDEX(gDP!BJ$6:BJ$271,MATCH($B57,gDP!$B$6:$B$271)))</f>
        <v/>
      </c>
      <c r="CI57" s="77" t="str">
        <f>IF(greenhouseGasEmissions!BK57="","",greenhouseGasEmissions!BK57-greenhouseGasEmissions!BK57+INDEX(gDP!BK$6:BK$271,MATCH($B57,gDP!$B$6:$B$271)))</f>
        <v/>
      </c>
      <c r="CJ57" s="77" t="str">
        <f>IF(greenhouseGasEmissions!BL57="","",greenhouseGasEmissions!BL57-greenhouseGasEmissions!BL57+INDEX(gDP!BL$6:BL$271,MATCH($B57,gDP!$B$6:$B$271)))</f>
        <v/>
      </c>
      <c r="CK57" s="77" t="str">
        <f>IF(greenhouseGasEmissions!BM57="","",greenhouseGasEmissions!BM57-greenhouseGasEmissions!BM57+INDEX(gDP!BM$6:BM$271,MATCH($B57,gDP!$B$6:$B$271)))</f>
        <v/>
      </c>
      <c r="CL57" s="77" t="str">
        <f>IF(greenhouseGasEmissions!BN57="","",greenhouseGasEmissions!BN57-greenhouseGasEmissions!BN57+INDEX(gDP!BN$6:BN$271,MATCH($B57,gDP!$B$6:$B$271)))</f>
        <v/>
      </c>
      <c r="CM57" s="77" t="str">
        <f>IF(greenhouseGasEmissions!BO57="","",greenhouseGasEmissions!BO57-greenhouseGasEmissions!BO57+INDEX(gDP!BO$6:BO$271,MATCH($B57,gDP!$B$6:$B$271)))</f>
        <v/>
      </c>
    </row>
    <row r="58" spans="1:91" x14ac:dyDescent="0.35">
      <c r="A58" t="s">
        <v>322</v>
      </c>
      <c r="B58" t="s">
        <v>323</v>
      </c>
      <c r="C58" t="s">
        <v>807</v>
      </c>
      <c r="D58" t="s">
        <v>808</v>
      </c>
      <c r="BQ58" s="77" t="str">
        <f>IF(greenhouseGasEmissions!AS58="","",greenhouseGasEmissions!AS58-greenhouseGasEmissions!AS58+INDEX(gDP!AS$6:AS$271,MATCH($B58,gDP!$B$6:$B$271)))</f>
        <v/>
      </c>
      <c r="BR58" s="77" t="str">
        <f>IF(greenhouseGasEmissions!AT58="","",greenhouseGasEmissions!AT58-greenhouseGasEmissions!AT58+INDEX(gDP!AT$6:AT$271,MATCH($B58,gDP!$B$6:$B$271)))</f>
        <v/>
      </c>
      <c r="BS58" s="77" t="str">
        <f>IF(greenhouseGasEmissions!AU58="","",greenhouseGasEmissions!AU58-greenhouseGasEmissions!AU58+INDEX(gDP!AU$6:AU$271,MATCH($B58,gDP!$B$6:$B$271)))</f>
        <v/>
      </c>
      <c r="BT58" s="77" t="str">
        <f>IF(greenhouseGasEmissions!AV58="","",greenhouseGasEmissions!AV58-greenhouseGasEmissions!AV58+INDEX(gDP!AV$6:AV$271,MATCH($B58,gDP!$B$6:$B$271)))</f>
        <v/>
      </c>
      <c r="BU58" s="77" t="str">
        <f>IF(greenhouseGasEmissions!AW58="","",greenhouseGasEmissions!AW58-greenhouseGasEmissions!AW58+INDEX(gDP!AW$6:AW$271,MATCH($B58,gDP!$B$6:$B$271)))</f>
        <v/>
      </c>
      <c r="BV58" s="77" t="str">
        <f>IF(greenhouseGasEmissions!AX58="","",greenhouseGasEmissions!AX58-greenhouseGasEmissions!AX58+INDEX(gDP!AX$6:AX$271,MATCH($B58,gDP!$B$6:$B$271)))</f>
        <v/>
      </c>
      <c r="BW58" s="77" t="str">
        <f>IF(greenhouseGasEmissions!AY58="","",greenhouseGasEmissions!AY58-greenhouseGasEmissions!AY58+INDEX(gDP!AY$6:AY$271,MATCH($B58,gDP!$B$6:$B$271)))</f>
        <v/>
      </c>
      <c r="BX58" s="77" t="str">
        <f>IF(greenhouseGasEmissions!AZ58="","",greenhouseGasEmissions!AZ58-greenhouseGasEmissions!AZ58+INDEX(gDP!AZ$6:AZ$271,MATCH($B58,gDP!$B$6:$B$271)))</f>
        <v/>
      </c>
      <c r="BY58" s="77" t="str">
        <f>IF(greenhouseGasEmissions!BA58="","",greenhouseGasEmissions!BA58-greenhouseGasEmissions!BA58+INDEX(gDP!BA$6:BA$271,MATCH($B58,gDP!$B$6:$B$271)))</f>
        <v/>
      </c>
      <c r="BZ58" s="77" t="str">
        <f>IF(greenhouseGasEmissions!BB58="","",greenhouseGasEmissions!BB58-greenhouseGasEmissions!BB58+INDEX(gDP!BB$6:BB$271,MATCH($B58,gDP!$B$6:$B$271)))</f>
        <v/>
      </c>
      <c r="CA58" s="77" t="str">
        <f>IF(greenhouseGasEmissions!BC58="","",greenhouseGasEmissions!BC58-greenhouseGasEmissions!BC58+INDEX(gDP!BC$6:BC$271,MATCH($B58,gDP!$B$6:$B$271)))</f>
        <v/>
      </c>
      <c r="CB58" s="77" t="str">
        <f>IF(greenhouseGasEmissions!BD58="","",greenhouseGasEmissions!BD58-greenhouseGasEmissions!BD58+INDEX(gDP!BD$6:BD$271,MATCH($B58,gDP!$B$6:$B$271)))</f>
        <v/>
      </c>
      <c r="CC58" s="77" t="str">
        <f>IF(greenhouseGasEmissions!BE58="","",greenhouseGasEmissions!BE58-greenhouseGasEmissions!BE58+INDEX(gDP!BE$6:BE$271,MATCH($B58,gDP!$B$6:$B$271)))</f>
        <v/>
      </c>
      <c r="CD58" s="77" t="str">
        <f>IF(greenhouseGasEmissions!BF58="","",greenhouseGasEmissions!BF58-greenhouseGasEmissions!BF58+INDEX(gDP!BF$6:BF$271,MATCH($B58,gDP!$B$6:$B$271)))</f>
        <v/>
      </c>
      <c r="CE58" s="77" t="str">
        <f>IF(greenhouseGasEmissions!BG58="","",greenhouseGasEmissions!BG58-greenhouseGasEmissions!BG58+INDEX(gDP!BG$6:BG$271,MATCH($B58,gDP!$B$6:$B$271)))</f>
        <v/>
      </c>
      <c r="CF58" s="77" t="str">
        <f>IF(greenhouseGasEmissions!BH58="","",greenhouseGasEmissions!BH58-greenhouseGasEmissions!BH58+INDEX(gDP!BH$6:BH$271,MATCH($B58,gDP!$B$6:$B$271)))</f>
        <v/>
      </c>
      <c r="CG58" s="77" t="str">
        <f>IF(greenhouseGasEmissions!BI58="","",greenhouseGasEmissions!BI58-greenhouseGasEmissions!BI58+INDEX(gDP!BI$6:BI$271,MATCH($B58,gDP!$B$6:$B$271)))</f>
        <v/>
      </c>
      <c r="CH58" s="77" t="str">
        <f>IF(greenhouseGasEmissions!BJ58="","",greenhouseGasEmissions!BJ58-greenhouseGasEmissions!BJ58+INDEX(gDP!BJ$6:BJ$271,MATCH($B58,gDP!$B$6:$B$271)))</f>
        <v/>
      </c>
      <c r="CI58" s="77" t="str">
        <f>IF(greenhouseGasEmissions!BK58="","",greenhouseGasEmissions!BK58-greenhouseGasEmissions!BK58+INDEX(gDP!BK$6:BK$271,MATCH($B58,gDP!$B$6:$B$271)))</f>
        <v/>
      </c>
      <c r="CJ58" s="77" t="str">
        <f>IF(greenhouseGasEmissions!BL58="","",greenhouseGasEmissions!BL58-greenhouseGasEmissions!BL58+INDEX(gDP!BL$6:BL$271,MATCH($B58,gDP!$B$6:$B$271)))</f>
        <v/>
      </c>
      <c r="CK58" s="77" t="str">
        <f>IF(greenhouseGasEmissions!BM58="","",greenhouseGasEmissions!BM58-greenhouseGasEmissions!BM58+INDEX(gDP!BM$6:BM$271,MATCH($B58,gDP!$B$6:$B$271)))</f>
        <v/>
      </c>
      <c r="CL58" s="77" t="str">
        <f>IF(greenhouseGasEmissions!BN58="","",greenhouseGasEmissions!BN58-greenhouseGasEmissions!BN58+INDEX(gDP!BN$6:BN$271,MATCH($B58,gDP!$B$6:$B$271)))</f>
        <v/>
      </c>
      <c r="CM58" s="77" t="str">
        <f>IF(greenhouseGasEmissions!BO58="","",greenhouseGasEmissions!BO58-greenhouseGasEmissions!BO58+INDEX(gDP!BO$6:BO$271,MATCH($B58,gDP!$B$6:$B$271)))</f>
        <v/>
      </c>
    </row>
    <row r="59" spans="1:91" x14ac:dyDescent="0.35">
      <c r="A59" t="s">
        <v>324</v>
      </c>
      <c r="B59" t="s">
        <v>325</v>
      </c>
      <c r="C59" t="s">
        <v>807</v>
      </c>
      <c r="D59" t="s">
        <v>808</v>
      </c>
      <c r="AS59">
        <v>8.2294</v>
      </c>
      <c r="AT59">
        <v>8.0174000000000003</v>
      </c>
      <c r="AU59">
        <v>8.1608999999999998</v>
      </c>
      <c r="AV59">
        <v>8.8352000000000004</v>
      </c>
      <c r="AW59">
        <v>8.7902000000000005</v>
      </c>
      <c r="AX59">
        <v>8.8864999999999998</v>
      </c>
      <c r="AY59">
        <v>9.0123999999999995</v>
      </c>
      <c r="AZ59">
        <v>9.4519000000000002</v>
      </c>
      <c r="BA59">
        <v>9.4825999999999997</v>
      </c>
      <c r="BB59">
        <v>9.2742000000000004</v>
      </c>
      <c r="BC59">
        <v>9.3848000000000003</v>
      </c>
      <c r="BD59">
        <v>9.1082000000000001</v>
      </c>
      <c r="BE59">
        <v>8.5112000000000005</v>
      </c>
      <c r="BF59">
        <v>7.7637999999999998</v>
      </c>
      <c r="BG59">
        <v>8.1610999999999994</v>
      </c>
      <c r="BH59">
        <v>8.2324000000000002</v>
      </c>
      <c r="BI59">
        <v>9.0164000000000009</v>
      </c>
      <c r="BJ59">
        <v>8.8358000000000008</v>
      </c>
      <c r="BK59">
        <v>9.0961999999999996</v>
      </c>
      <c r="BL59">
        <v>9.6379000000000001</v>
      </c>
      <c r="BM59">
        <v>9.1859000000000002</v>
      </c>
      <c r="BQ59" s="77">
        <f>IF(greenhouseGasEmissions!AS59="","",greenhouseGasEmissions!AS59-greenhouseGasEmissions!AS59+INDEX(gDP!AS$6:AS$271,MATCH($B59,gDP!$B$6:$B$271)))</f>
        <v>9985844486.3336506</v>
      </c>
      <c r="BR59" s="77">
        <f>IF(greenhouseGasEmissions!AT59="","",greenhouseGasEmissions!AT59-greenhouseGasEmissions!AT59+INDEX(gDP!AT$6:AT$271,MATCH($B59,gDP!$B$6:$B$271)))</f>
        <v>10397897085.610201</v>
      </c>
      <c r="BS59" s="77">
        <f>IF(greenhouseGasEmissions!AU59="","",greenhouseGasEmissions!AU59-greenhouseGasEmissions!AU59+INDEX(gDP!AU$6:AU$271,MATCH($B59,gDP!$B$6:$B$271)))</f>
        <v>11420227884.6154</v>
      </c>
      <c r="BT59" s="77">
        <f>IF(greenhouseGasEmissions!AV59="","",greenhouseGasEmissions!AV59-greenhouseGasEmissions!AV59+INDEX(gDP!AV$6:AV$271,MATCH($B59,gDP!$B$6:$B$271)))</f>
        <v>14547325028.312599</v>
      </c>
      <c r="BU59" s="77">
        <f>IF(greenhouseGasEmissions!AW59="","",greenhouseGasEmissions!AW59-greenhouseGasEmissions!AW59+INDEX(gDP!AW$6:AW$271,MATCH($B59,gDP!$B$6:$B$271)))</f>
        <v>17320552500</v>
      </c>
      <c r="BV59" s="77">
        <f>IF(greenhouseGasEmissions!AX59="","",greenhouseGasEmissions!AX59-greenhouseGasEmissions!AX59+INDEX(gDP!AX$6:AX$271,MATCH($B59,gDP!$B$6:$B$271)))</f>
        <v>18433411267.255299</v>
      </c>
      <c r="BW59" s="77">
        <f>IF(greenhouseGasEmissions!AY59="","",greenhouseGasEmissions!AY59-greenhouseGasEmissions!AY59+INDEX(gDP!AY$6:AY$271,MATCH($B59,gDP!$B$6:$B$271)))</f>
        <v>20072786350.520599</v>
      </c>
      <c r="BX59" s="77">
        <f>IF(greenhouseGasEmissions!AZ59="","",greenhouseGasEmissions!AZ59-greenhouseGasEmissions!AZ59+INDEX(gDP!AZ$6:AZ$271,MATCH($B59,gDP!$B$6:$B$271)))</f>
        <v>23968764029.564701</v>
      </c>
      <c r="BY59" s="77">
        <f>IF(greenhouseGasEmissions!BA59="","",greenhouseGasEmissions!BA59-greenhouseGasEmissions!BA59+INDEX(gDP!BA$6:BA$271,MATCH($B59,gDP!$B$6:$B$271)))</f>
        <v>27844698989.307201</v>
      </c>
      <c r="BZ59" s="77">
        <f>IF(greenhouseGasEmissions!BB59="","",greenhouseGasEmissions!BB59-greenhouseGasEmissions!BB59+INDEX(gDP!BB$6:BB$271,MATCH($B59,gDP!$B$6:$B$271)))</f>
        <v>26048249356.8358</v>
      </c>
      <c r="CA59" s="77">
        <f>IF(greenhouseGasEmissions!BC59="","",greenhouseGasEmissions!BC59-greenhouseGasEmissions!BC59+INDEX(gDP!BC$6:BC$271,MATCH($B59,gDP!$B$6:$B$271)))</f>
        <v>25799940416.221199</v>
      </c>
      <c r="CB59" s="77">
        <f>IF(greenhouseGasEmissions!BD59="","",greenhouseGasEmissions!BD59-greenhouseGasEmissions!BD59+INDEX(gDP!BD$6:BD$271,MATCH($B59,gDP!$B$6:$B$271)))</f>
        <v>27641551807.2994</v>
      </c>
      <c r="CC59" s="77">
        <f>IF(greenhouseGasEmissions!BE59="","",greenhouseGasEmissions!BE59-greenhouseGasEmissions!BE59+INDEX(gDP!BE$6:BE$271,MATCH($B59,gDP!$B$6:$B$271)))</f>
        <v>25047433100.1301</v>
      </c>
      <c r="CD59" s="77">
        <f>IF(greenhouseGasEmissions!BF59="","",greenhouseGasEmissions!BF59-greenhouseGasEmissions!BF59+INDEX(gDP!BF$6:BF$271,MATCH($B59,gDP!$B$6:$B$271)))</f>
        <v>23959708956.3563</v>
      </c>
      <c r="CE59" s="77">
        <f>IF(greenhouseGasEmissions!BG59="","",greenhouseGasEmissions!BG59-greenhouseGasEmissions!BG59+INDEX(gDP!BG$6:BG$271,MATCH($B59,gDP!$B$6:$B$271)))</f>
        <v>23225912184.5047</v>
      </c>
      <c r="CF59" s="77">
        <f>IF(greenhouseGasEmissions!BH59="","",greenhouseGasEmissions!BH59-greenhouseGasEmissions!BH59+INDEX(gDP!BH$6:BH$271,MATCH($B59,gDP!$B$6:$B$271)))</f>
        <v>19909269064.120399</v>
      </c>
      <c r="CG59" s="77">
        <f>IF(greenhouseGasEmissions!BI59="","",greenhouseGasEmissions!BI59-greenhouseGasEmissions!BI59+INDEX(gDP!BI$6:BI$271,MATCH($B59,gDP!$B$6:$B$271)))</f>
        <v>21046452116.380901</v>
      </c>
      <c r="CH59" s="77">
        <f>IF(greenhouseGasEmissions!BJ59="","",greenhouseGasEmissions!BJ59-greenhouseGasEmissions!BJ59+INDEX(gDP!BJ$6:BJ$271,MATCH($B59,gDP!$B$6:$B$271)))</f>
        <v>22946583374.756901</v>
      </c>
      <c r="CI59" s="77">
        <f>IF(greenhouseGasEmissions!BK59="","",greenhouseGasEmissions!BK59-greenhouseGasEmissions!BK59+INDEX(gDP!BK$6:BK$271,MATCH($B59,gDP!$B$6:$B$271)))</f>
        <v>25597301190.9231</v>
      </c>
      <c r="CJ59" s="77">
        <f>IF(greenhouseGasEmissions!BL59="","",greenhouseGasEmissions!BL59-greenhouseGasEmissions!BL59+INDEX(gDP!BL$6:BL$271,MATCH($B59,gDP!$B$6:$B$271)))</f>
        <v>25947020102.433201</v>
      </c>
      <c r="CK59" s="77">
        <f>IF(greenhouseGasEmissions!BM59="","",greenhouseGasEmissions!BM59-greenhouseGasEmissions!BM59+INDEX(gDP!BM$6:BM$271,MATCH($B59,gDP!$B$6:$B$271)))</f>
        <v>25227189744.908298</v>
      </c>
      <c r="CL59" s="77" t="str">
        <f>IF(greenhouseGasEmissions!BN59="","",greenhouseGasEmissions!BN59-greenhouseGasEmissions!BN59+INDEX(gDP!BN$6:BN$271,MATCH($B59,gDP!$B$6:$B$271)))</f>
        <v/>
      </c>
      <c r="CM59" s="77" t="str">
        <f>IF(greenhouseGasEmissions!BO59="","",greenhouseGasEmissions!BO59-greenhouseGasEmissions!BO59+INDEX(gDP!BO$6:BO$271,MATCH($B59,gDP!$B$6:$B$271)))</f>
        <v/>
      </c>
    </row>
    <row r="60" spans="1:91" x14ac:dyDescent="0.35">
      <c r="A60" t="s">
        <v>326</v>
      </c>
      <c r="B60" t="s">
        <v>327</v>
      </c>
      <c r="C60" t="s">
        <v>807</v>
      </c>
      <c r="D60" t="s">
        <v>808</v>
      </c>
      <c r="AS60">
        <v>144.7072</v>
      </c>
      <c r="AT60">
        <v>145.36930000000001</v>
      </c>
      <c r="AU60">
        <v>140.1283</v>
      </c>
      <c r="AV60">
        <v>144.20859999999999</v>
      </c>
      <c r="AW60">
        <v>145.6585</v>
      </c>
      <c r="AX60">
        <v>142.69229999999999</v>
      </c>
      <c r="AY60">
        <v>145.15989999999999</v>
      </c>
      <c r="AZ60">
        <v>147.42920000000001</v>
      </c>
      <c r="BA60">
        <v>140.3843</v>
      </c>
      <c r="BB60">
        <v>133.60820000000001</v>
      </c>
      <c r="BC60">
        <v>136.36420000000001</v>
      </c>
      <c r="BD60">
        <v>133.76259999999999</v>
      </c>
      <c r="BE60">
        <v>129.42769999999999</v>
      </c>
      <c r="BF60">
        <v>125.4987</v>
      </c>
      <c r="BG60">
        <v>123.3944</v>
      </c>
      <c r="BH60">
        <v>124.90649999999999</v>
      </c>
      <c r="BI60">
        <v>127.0579</v>
      </c>
      <c r="BJ60">
        <v>129.9254</v>
      </c>
      <c r="BK60">
        <v>133.78460000000001</v>
      </c>
      <c r="BL60">
        <v>135.1858</v>
      </c>
      <c r="BM60">
        <v>130.18109999999999</v>
      </c>
      <c r="BQ60" s="77">
        <f>IF(greenhouseGasEmissions!AS60="","",greenhouseGasEmissions!AS60-greenhouseGasEmissions!AS60+INDEX(gDP!AS$6:AS$271,MATCH($B60,gDP!$B$6:$B$271)))</f>
        <v>61828166496.094101</v>
      </c>
      <c r="BR60" s="77">
        <f>IF(greenhouseGasEmissions!AT60="","",greenhouseGasEmissions!AT60-greenhouseGasEmissions!AT60+INDEX(gDP!AT$6:AT$271,MATCH($B60,gDP!$B$6:$B$271)))</f>
        <v>67808032979.5429</v>
      </c>
      <c r="BS60" s="77">
        <f>IF(greenhouseGasEmissions!AU60="","",greenhouseGasEmissions!AU60-greenhouseGasEmissions!AU60+INDEX(gDP!AU$6:AU$271,MATCH($B60,gDP!$B$6:$B$271)))</f>
        <v>82196001050.747406</v>
      </c>
      <c r="BT60" s="77">
        <f>IF(greenhouseGasEmissions!AV60="","",greenhouseGasEmissions!AV60-greenhouseGasEmissions!AV60+INDEX(gDP!AV$6:AV$271,MATCH($B60,gDP!$B$6:$B$271)))</f>
        <v>100090467581.26801</v>
      </c>
      <c r="BU60" s="77">
        <f>IF(greenhouseGasEmissions!AW60="","",greenhouseGasEmissions!AW60-greenhouseGasEmissions!AW60+INDEX(gDP!AW$6:AW$271,MATCH($B60,gDP!$B$6:$B$271)))</f>
        <v>119814434353.575</v>
      </c>
      <c r="BV60" s="77">
        <f>IF(greenhouseGasEmissions!AX60="","",greenhouseGasEmissions!AX60-greenhouseGasEmissions!AX60+INDEX(gDP!AX$6:AX$271,MATCH($B60,gDP!$B$6:$B$271)))</f>
        <v>137143471328.274</v>
      </c>
      <c r="BW60" s="77">
        <f>IF(greenhouseGasEmissions!AY60="","",greenhouseGasEmissions!AY60-greenhouseGasEmissions!AY60+INDEX(gDP!AY$6:AY$271,MATCH($B60,gDP!$B$6:$B$271)))</f>
        <v>156264095664.64301</v>
      </c>
      <c r="BX60" s="77">
        <f>IF(greenhouseGasEmissions!AZ60="","",greenhouseGasEmissions!AZ60-greenhouseGasEmissions!AZ60+INDEX(gDP!AZ$6:AZ$271,MATCH($B60,gDP!$B$6:$B$271)))</f>
        <v>190183800884.01801</v>
      </c>
      <c r="BY60" s="77">
        <f>IF(greenhouseGasEmissions!BA60="","",greenhouseGasEmissions!BA60-greenhouseGasEmissions!BA60+INDEX(gDP!BA$6:BA$271,MATCH($B60,gDP!$B$6:$B$271)))</f>
        <v>236816485762.98801</v>
      </c>
      <c r="BZ60" s="77">
        <f>IF(greenhouseGasEmissions!BB60="","",greenhouseGasEmissions!BB60-greenhouseGasEmissions!BB60+INDEX(gDP!BB$6:BB$271,MATCH($B60,gDP!$B$6:$B$271)))</f>
        <v>207434296805.32999</v>
      </c>
      <c r="CA60" s="77">
        <f>IF(greenhouseGasEmissions!BC60="","",greenhouseGasEmissions!BC60-greenhouseGasEmissions!BC60+INDEX(gDP!BC$6:BC$271,MATCH($B60,gDP!$B$6:$B$271)))</f>
        <v>209069940963.177</v>
      </c>
      <c r="CB60" s="77">
        <f>IF(greenhouseGasEmissions!BD60="","",greenhouseGasEmissions!BD60-greenhouseGasEmissions!BD60+INDEX(gDP!BD$6:BD$271,MATCH($B60,gDP!$B$6:$B$271)))</f>
        <v>229562733398.948</v>
      </c>
      <c r="CC60" s="77">
        <f>IF(greenhouseGasEmissions!BE60="","",greenhouseGasEmissions!BE60-greenhouseGasEmissions!BE60+INDEX(gDP!BE$6:BE$271,MATCH($B60,gDP!$B$6:$B$271)))</f>
        <v>208857719320.64899</v>
      </c>
      <c r="CD60" s="77">
        <f>IF(greenhouseGasEmissions!BF60="","",greenhouseGasEmissions!BF60-greenhouseGasEmissions!BF60+INDEX(gDP!BF$6:BF$271,MATCH($B60,gDP!$B$6:$B$271)))</f>
        <v>211685616592.931</v>
      </c>
      <c r="CE60" s="77">
        <f>IF(greenhouseGasEmissions!BG60="","",greenhouseGasEmissions!BG60-greenhouseGasEmissions!BG60+INDEX(gDP!BG$6:BG$271,MATCH($B60,gDP!$B$6:$B$271)))</f>
        <v>209358834156.32901</v>
      </c>
      <c r="CF60" s="77">
        <f>IF(greenhouseGasEmissions!BH60="","",greenhouseGasEmissions!BH60-greenhouseGasEmissions!BH60+INDEX(gDP!BH$6:BH$271,MATCH($B60,gDP!$B$6:$B$271)))</f>
        <v>188033050459.88101</v>
      </c>
      <c r="CG60" s="77">
        <f>IF(greenhouseGasEmissions!BI60="","",greenhouseGasEmissions!BI60-greenhouseGasEmissions!BI60+INDEX(gDP!BI$6:BI$271,MATCH($B60,gDP!$B$6:$B$271)))</f>
        <v>196272068576.33801</v>
      </c>
      <c r="CH60" s="77">
        <f>IF(greenhouseGasEmissions!BJ60="","",greenhouseGasEmissions!BJ60-greenhouseGasEmissions!BJ60+INDEX(gDP!BJ$6:BJ$271,MATCH($B60,gDP!$B$6:$B$271)))</f>
        <v>218628940951.67499</v>
      </c>
      <c r="CI60" s="77">
        <f>IF(greenhouseGasEmissions!BK60="","",greenhouseGasEmissions!BK60-greenhouseGasEmissions!BK60+INDEX(gDP!BK$6:BK$271,MATCH($B60,gDP!$B$6:$B$271)))</f>
        <v>249000540729.17899</v>
      </c>
      <c r="CJ60" s="77">
        <f>IF(greenhouseGasEmissions!BL60="","",greenhouseGasEmissions!BL60-greenhouseGasEmissions!BL60+INDEX(gDP!BL$6:BL$271,MATCH($B60,gDP!$B$6:$B$271)))</f>
        <v>252548179964.897</v>
      </c>
      <c r="CK60" s="77">
        <f>IF(greenhouseGasEmissions!BM60="","",greenhouseGasEmissions!BM60-greenhouseGasEmissions!BM60+INDEX(gDP!BM$6:BM$271,MATCH($B60,gDP!$B$6:$B$271)))</f>
        <v>245974558654.043</v>
      </c>
      <c r="CL60" s="77" t="str">
        <f>IF(greenhouseGasEmissions!BN60="","",greenhouseGasEmissions!BN60-greenhouseGasEmissions!BN60+INDEX(gDP!BN$6:BN$271,MATCH($B60,gDP!$B$6:$B$271)))</f>
        <v/>
      </c>
      <c r="CM60" s="77" t="str">
        <f>IF(greenhouseGasEmissions!BO60="","",greenhouseGasEmissions!BO60-greenhouseGasEmissions!BO60+INDEX(gDP!BO$6:BO$271,MATCH($B60,gDP!$B$6:$B$271)))</f>
        <v/>
      </c>
    </row>
    <row r="61" spans="1:91" x14ac:dyDescent="0.35">
      <c r="A61" t="s">
        <v>328</v>
      </c>
      <c r="B61" t="s">
        <v>329</v>
      </c>
      <c r="C61" t="s">
        <v>807</v>
      </c>
      <c r="D61" t="s">
        <v>808</v>
      </c>
      <c r="AS61">
        <v>1020.3262</v>
      </c>
      <c r="AT61">
        <v>1023.1134</v>
      </c>
      <c r="AU61">
        <v>1038.1148000000001</v>
      </c>
      <c r="AV61">
        <v>1032.5232000000001</v>
      </c>
      <c r="AW61">
        <v>1012.2397</v>
      </c>
      <c r="AX61">
        <v>985.11879999999996</v>
      </c>
      <c r="AY61">
        <v>983.7876</v>
      </c>
      <c r="AZ61">
        <v>955.72109999999998</v>
      </c>
      <c r="BA61">
        <v>945.58540000000005</v>
      </c>
      <c r="BB61">
        <v>873.45180000000005</v>
      </c>
      <c r="BC61">
        <v>923.26580000000001</v>
      </c>
      <c r="BD61">
        <v>893.92570000000001</v>
      </c>
      <c r="BE61">
        <v>896.37869999999998</v>
      </c>
      <c r="BF61">
        <v>916.46159999999998</v>
      </c>
      <c r="BG61">
        <v>877.02909999999997</v>
      </c>
      <c r="BH61">
        <v>884.39930000000004</v>
      </c>
      <c r="BI61">
        <v>884.47249999999997</v>
      </c>
      <c r="BJ61">
        <v>868.53530000000001</v>
      </c>
      <c r="BK61">
        <v>841.10540000000003</v>
      </c>
      <c r="BL61">
        <v>792.00699999999995</v>
      </c>
      <c r="BM61">
        <v>736.68849999999998</v>
      </c>
      <c r="BQ61" s="77">
        <f>IF(greenhouseGasEmissions!AS61="","",greenhouseGasEmissions!AS61-greenhouseGasEmissions!AS61+INDEX(gDP!AS$6:AS$271,MATCH($B61,gDP!$B$6:$B$271)))</f>
        <v>1947981991011.77</v>
      </c>
      <c r="BR61" s="77">
        <f>IF(greenhouseGasEmissions!AT61="","",greenhouseGasEmissions!AT61-greenhouseGasEmissions!AT61+INDEX(gDP!AT$6:AT$271,MATCH($B61,gDP!$B$6:$B$271)))</f>
        <v>1945790973803.1499</v>
      </c>
      <c r="BS61" s="77">
        <f>IF(greenhouseGasEmissions!AU61="","",greenhouseGasEmissions!AU61-greenhouseGasEmissions!AU61+INDEX(gDP!AU$6:AU$271,MATCH($B61,gDP!$B$6:$B$271)))</f>
        <v>2078484517474.51</v>
      </c>
      <c r="BT61" s="77">
        <f>IF(greenhouseGasEmissions!AV61="","",greenhouseGasEmissions!AV61-greenhouseGasEmissions!AV61+INDEX(gDP!AV$6:AV$271,MATCH($B61,gDP!$B$6:$B$271)))</f>
        <v>2501640388482.3501</v>
      </c>
      <c r="BU61" s="77">
        <f>IF(greenhouseGasEmissions!AW61="","",greenhouseGasEmissions!AW61-greenhouseGasEmissions!AW61+INDEX(gDP!AW$6:AW$271,MATCH($B61,gDP!$B$6:$B$271)))</f>
        <v>2814353869359.0801</v>
      </c>
      <c r="BV61" s="77">
        <f>IF(greenhouseGasEmissions!AX61="","",greenhouseGasEmissions!AX61-greenhouseGasEmissions!AX61+INDEX(gDP!AX$6:AX$271,MATCH($B61,gDP!$B$6:$B$271)))</f>
        <v>2846864211175.1001</v>
      </c>
      <c r="BW61" s="77">
        <f>IF(greenhouseGasEmissions!AY61="","",greenhouseGasEmissions!AY61-greenhouseGasEmissions!AY61+INDEX(gDP!AY$6:AY$271,MATCH($B61,gDP!$B$6:$B$271)))</f>
        <v>2994703642023.5298</v>
      </c>
      <c r="BX61" s="77">
        <f>IF(greenhouseGasEmissions!AZ61="","",greenhouseGasEmissions!AZ61-greenhouseGasEmissions!AZ61+INDEX(gDP!AZ$6:AZ$271,MATCH($B61,gDP!$B$6:$B$271)))</f>
        <v>3425578382921.5801</v>
      </c>
      <c r="BY61" s="77">
        <f>IF(greenhouseGasEmissions!BA61="","",greenhouseGasEmissions!BA61-greenhouseGasEmissions!BA61+INDEX(gDP!BA$6:BA$271,MATCH($B61,gDP!$B$6:$B$271)))</f>
        <v>3745264093617.1899</v>
      </c>
      <c r="BZ61" s="77">
        <f>IF(greenhouseGasEmissions!BB61="","",greenhouseGasEmissions!BB61-greenhouseGasEmissions!BB61+INDEX(gDP!BB$6:BB$271,MATCH($B61,gDP!$B$6:$B$271)))</f>
        <v>3411261212652.3398</v>
      </c>
      <c r="CA61" s="77">
        <f>IF(greenhouseGasEmissions!BC61="","",greenhouseGasEmissions!BC61-greenhouseGasEmissions!BC61+INDEX(gDP!BC$6:BC$271,MATCH($B61,gDP!$B$6:$B$271)))</f>
        <v>3399667820000.0098</v>
      </c>
      <c r="CB61" s="77">
        <f>IF(greenhouseGasEmissions!BD61="","",greenhouseGasEmissions!BD61-greenhouseGasEmissions!BD61+INDEX(gDP!BD$6:BD$271,MATCH($B61,gDP!$B$6:$B$271)))</f>
        <v>3749314991050.5898</v>
      </c>
      <c r="CC61" s="77">
        <f>IF(greenhouseGasEmissions!BE61="","",greenhouseGasEmissions!BE61-greenhouseGasEmissions!BE61+INDEX(gDP!BE$6:BE$271,MATCH($B61,gDP!$B$6:$B$271)))</f>
        <v>3527143188785.1602</v>
      </c>
      <c r="CD61" s="77">
        <f>IF(greenhouseGasEmissions!BF61="","",greenhouseGasEmissions!BF61-greenhouseGasEmissions!BF61+INDEX(gDP!BF$6:BF$271,MATCH($B61,gDP!$B$6:$B$271)))</f>
        <v>3733804649549.0298</v>
      </c>
      <c r="CE61" s="77">
        <f>IF(greenhouseGasEmissions!BG61="","",greenhouseGasEmissions!BG61-greenhouseGasEmissions!BG61+INDEX(gDP!BG$6:BG$271,MATCH($B61,gDP!$B$6:$B$271)))</f>
        <v>3889093051023.52</v>
      </c>
      <c r="CF61" s="77">
        <f>IF(greenhouseGasEmissions!BH61="","",greenhouseGasEmissions!BH61-greenhouseGasEmissions!BH61+INDEX(gDP!BH$6:BH$271,MATCH($B61,gDP!$B$6:$B$271)))</f>
        <v>3357585719351.5601</v>
      </c>
      <c r="CG61" s="77">
        <f>IF(greenhouseGasEmissions!BI61="","",greenhouseGasEmissions!BI61-greenhouseGasEmissions!BI61+INDEX(gDP!BI$6:BI$271,MATCH($B61,gDP!$B$6:$B$271)))</f>
        <v>3469853463945.5298</v>
      </c>
      <c r="CH61" s="77">
        <f>IF(greenhouseGasEmissions!BJ61="","",greenhouseGasEmissions!BJ61-greenhouseGasEmissions!BJ61+INDEX(gDP!BJ$6:BJ$271,MATCH($B61,gDP!$B$6:$B$271)))</f>
        <v>3690849152517.6499</v>
      </c>
      <c r="CI61" s="77">
        <f>IF(greenhouseGasEmissions!BK61="","",greenhouseGasEmissions!BK61-greenhouseGasEmissions!BK61+INDEX(gDP!BK$6:BK$271,MATCH($B61,gDP!$B$6:$B$271)))</f>
        <v>3974443355019.6001</v>
      </c>
      <c r="CJ61" s="77">
        <f>IF(greenhouseGasEmissions!BL61="","",greenhouseGasEmissions!BL61-greenhouseGasEmissions!BL61+INDEX(gDP!BL$6:BL$271,MATCH($B61,gDP!$B$6:$B$271)))</f>
        <v>3889177589254.8999</v>
      </c>
      <c r="CK61" s="77">
        <f>IF(greenhouseGasEmissions!BM61="","",greenhouseGasEmissions!BM61-greenhouseGasEmissions!BM61+INDEX(gDP!BM$6:BM$271,MATCH($B61,gDP!$B$6:$B$271)))</f>
        <v>3887727161914.4102</v>
      </c>
      <c r="CL61" s="77" t="str">
        <f>IF(greenhouseGasEmissions!BN61="","",greenhouseGasEmissions!BN61-greenhouseGasEmissions!BN61+INDEX(gDP!BN$6:BN$271,MATCH($B61,gDP!$B$6:$B$271)))</f>
        <v/>
      </c>
      <c r="CM61" s="77" t="str">
        <f>IF(greenhouseGasEmissions!BO61="","",greenhouseGasEmissions!BO61-greenhouseGasEmissions!BO61+INDEX(gDP!BO$6:BO$271,MATCH($B61,gDP!$B$6:$B$271)))</f>
        <v/>
      </c>
    </row>
    <row r="62" spans="1:91" x14ac:dyDescent="0.35">
      <c r="A62" t="s">
        <v>330</v>
      </c>
      <c r="B62" t="s">
        <v>331</v>
      </c>
      <c r="C62" t="s">
        <v>807</v>
      </c>
      <c r="D62" t="s">
        <v>808</v>
      </c>
      <c r="AS62">
        <v>0.40649999999999997</v>
      </c>
      <c r="AT62">
        <v>0.41820000000000002</v>
      </c>
      <c r="AU62">
        <v>0.44729999999999998</v>
      </c>
      <c r="AV62">
        <v>0.50319999999999998</v>
      </c>
      <c r="AW62">
        <v>0.49440000000000001</v>
      </c>
      <c r="AX62">
        <v>0.46829999999999999</v>
      </c>
      <c r="AY62">
        <v>0.45269999999999999</v>
      </c>
      <c r="AZ62">
        <v>0.49159999999999998</v>
      </c>
      <c r="BA62">
        <v>0.58919999999999995</v>
      </c>
      <c r="BB62">
        <v>0.45979999999999999</v>
      </c>
      <c r="BC62">
        <v>-4.9454000000000002</v>
      </c>
      <c r="BD62">
        <v>-5.1261999999999999</v>
      </c>
      <c r="BE62">
        <v>-4.9250999999999996</v>
      </c>
      <c r="BF62">
        <v>-4.8331999999999997</v>
      </c>
      <c r="BG62">
        <v>-4.7949999999999999</v>
      </c>
      <c r="BH62">
        <v>-4.8615000000000004</v>
      </c>
      <c r="BI62">
        <v>-4.9048999999999996</v>
      </c>
      <c r="BJ62">
        <v>-4.9725999999999999</v>
      </c>
      <c r="BK62">
        <v>-4.9089999999999998</v>
      </c>
      <c r="BL62">
        <v>-4.9128999999999996</v>
      </c>
      <c r="BM62">
        <v>-4.8879999999999999</v>
      </c>
      <c r="BQ62" s="77">
        <f>IF(greenhouseGasEmissions!AS62="","",greenhouseGasEmissions!AS62-greenhouseGasEmissions!AS62+INDEX(gDP!AS$6:AS$271,MATCH($B62,gDP!$B$6:$B$271)))</f>
        <v>551230861.85650504</v>
      </c>
      <c r="BR62" s="77">
        <f>IF(greenhouseGasEmissions!AT62="","",greenhouseGasEmissions!AT62-greenhouseGasEmissions!AT62+INDEX(gDP!AT$6:AT$271,MATCH($B62,gDP!$B$6:$B$271)))</f>
        <v>572417440.82016206</v>
      </c>
      <c r="BS62" s="77">
        <f>IF(greenhouseGasEmissions!AU62="","",greenhouseGasEmissions!AU62-greenhouseGasEmissions!AU62+INDEX(gDP!AU$6:AU$271,MATCH($B62,gDP!$B$6:$B$271)))</f>
        <v>591122039.60139799</v>
      </c>
      <c r="BT62" s="77">
        <f>IF(greenhouseGasEmissions!AV62="","",greenhouseGasEmissions!AV62-greenhouseGasEmissions!AV62+INDEX(gDP!AV$6:AV$271,MATCH($B62,gDP!$B$6:$B$271)))</f>
        <v>622044665.51504898</v>
      </c>
      <c r="BU62" s="77">
        <f>IF(greenhouseGasEmissions!AW62="","",greenhouseGasEmissions!AW62-greenhouseGasEmissions!AW62+INDEX(gDP!AW$6:AW$271,MATCH($B62,gDP!$B$6:$B$271)))</f>
        <v>666072101.77750504</v>
      </c>
      <c r="BV62" s="77">
        <f>IF(greenhouseGasEmissions!AX62="","",greenhouseGasEmissions!AX62-greenhouseGasEmissions!AX62+INDEX(gDP!AX$6:AX$271,MATCH($B62,gDP!$B$6:$B$271)))</f>
        <v>708633194.72656596</v>
      </c>
      <c r="BW62" s="77">
        <f>IF(greenhouseGasEmissions!AY62="","",greenhouseGasEmissions!AY62-greenhouseGasEmissions!AY62+INDEX(gDP!AY$6:AY$271,MATCH($B62,gDP!$B$6:$B$271)))</f>
        <v>768873684.03283799</v>
      </c>
      <c r="BX62" s="77">
        <f>IF(greenhouseGasEmissions!AZ62="","",greenhouseGasEmissions!AZ62-greenhouseGasEmissions!AZ62+INDEX(gDP!AZ$6:AZ$271,MATCH($B62,gDP!$B$6:$B$271)))</f>
        <v>847918929.10798395</v>
      </c>
      <c r="BY62" s="77">
        <f>IF(greenhouseGasEmissions!BA62="","",greenhouseGasEmissions!BA62-greenhouseGasEmissions!BA62+INDEX(gDP!BA$6:BA$271,MATCH($B62,gDP!$B$6:$B$271)))</f>
        <v>999105339.26772904</v>
      </c>
      <c r="BZ62" s="77">
        <f>IF(greenhouseGasEmissions!BB62="","",greenhouseGasEmissions!BB62-greenhouseGasEmissions!BB62+INDEX(gDP!BB$6:BB$271,MATCH($B62,gDP!$B$6:$B$271)))</f>
        <v>1049110684.72493</v>
      </c>
      <c r="CA62" s="77">
        <f>IF(greenhouseGasEmissions!BC62="","",greenhouseGasEmissions!BC62-greenhouseGasEmissions!BC62+INDEX(gDP!BC$6:BC$271,MATCH($B62,gDP!$B$6:$B$271)))</f>
        <v>1128611700.3618</v>
      </c>
      <c r="CB62" s="77">
        <f>IF(greenhouseGasEmissions!BD62="","",greenhouseGasEmissions!BD62-greenhouseGasEmissions!BD62+INDEX(gDP!BD$6:BD$271,MATCH($B62,gDP!$B$6:$B$271)))</f>
        <v>1239144501.77525</v>
      </c>
      <c r="CC62" s="77">
        <f>IF(greenhouseGasEmissions!BE62="","",greenhouseGasEmissions!BE62-greenhouseGasEmissions!BE62+INDEX(gDP!BE$6:BE$271,MATCH($B62,gDP!$B$6:$B$271)))</f>
        <v>1353632941.5207</v>
      </c>
      <c r="CD62" s="77">
        <f>IF(greenhouseGasEmissions!BF62="","",greenhouseGasEmissions!BF62-greenhouseGasEmissions!BF62+INDEX(gDP!BF$6:BF$271,MATCH($B62,gDP!$B$6:$B$271)))</f>
        <v>2042817162.85639</v>
      </c>
      <c r="CE62" s="77">
        <f>IF(greenhouseGasEmissions!BG62="","",greenhouseGasEmissions!BG62-greenhouseGasEmissions!BG62+INDEX(gDP!BG$6:BG$271,MATCH($B62,gDP!$B$6:$B$271)))</f>
        <v>2214679081.2565799</v>
      </c>
      <c r="CF62" s="77">
        <f>IF(greenhouseGasEmissions!BH62="","",greenhouseGasEmissions!BH62-greenhouseGasEmissions!BH62+INDEX(gDP!BH$6:BH$271,MATCH($B62,gDP!$B$6:$B$271)))</f>
        <v>2424391785.4389701</v>
      </c>
      <c r="CG62" s="77">
        <f>IF(greenhouseGasEmissions!BI62="","",greenhouseGasEmissions!BI62-greenhouseGasEmissions!BI62+INDEX(gDP!BI$6:BI$271,MATCH($B62,gDP!$B$6:$B$271)))</f>
        <v>2604955228.70117</v>
      </c>
      <c r="CH62" s="77">
        <f>IF(greenhouseGasEmissions!BJ62="","",greenhouseGasEmissions!BJ62-greenhouseGasEmissions!BJ62+INDEX(gDP!BJ$6:BJ$271,MATCH($B62,gDP!$B$6:$B$271)))</f>
        <v>2762581334.22612</v>
      </c>
      <c r="CI62" s="77">
        <f>IF(greenhouseGasEmissions!BK62="","",greenhouseGasEmissions!BK62-greenhouseGasEmissions!BK62+INDEX(gDP!BK$6:BK$271,MATCH($B62,gDP!$B$6:$B$271)))</f>
        <v>2913466732.1250701</v>
      </c>
      <c r="CJ62" s="77">
        <f>IF(greenhouseGasEmissions!BL62="","",greenhouseGasEmissions!BL62-greenhouseGasEmissions!BL62+INDEX(gDP!BL$6:BL$271,MATCH($B62,gDP!$B$6:$B$271)))</f>
        <v>3088853638.5683198</v>
      </c>
      <c r="CK62" s="77">
        <f>IF(greenhouseGasEmissions!BM62="","",greenhouseGasEmissions!BM62-greenhouseGasEmissions!BM62+INDEX(gDP!BM$6:BM$271,MATCH($B62,gDP!$B$6:$B$271)))</f>
        <v>3185150981.0320702</v>
      </c>
      <c r="CL62" s="77" t="str">
        <f>IF(greenhouseGasEmissions!BN62="","",greenhouseGasEmissions!BN62-greenhouseGasEmissions!BN62+INDEX(gDP!BN$6:BN$271,MATCH($B62,gDP!$B$6:$B$271)))</f>
        <v/>
      </c>
      <c r="CM62" s="77" t="str">
        <f>IF(greenhouseGasEmissions!BO62="","",greenhouseGasEmissions!BO62-greenhouseGasEmissions!BO62+INDEX(gDP!BO$6:BO$271,MATCH($B62,gDP!$B$6:$B$271)))</f>
        <v/>
      </c>
    </row>
    <row r="63" spans="1:91" x14ac:dyDescent="0.35">
      <c r="A63" t="s">
        <v>332</v>
      </c>
      <c r="B63" t="s">
        <v>333</v>
      </c>
      <c r="C63" t="s">
        <v>807</v>
      </c>
      <c r="D63" t="s">
        <v>808</v>
      </c>
      <c r="AS63">
        <v>-1.55E-2</v>
      </c>
      <c r="AT63">
        <v>-1.47E-2</v>
      </c>
      <c r="AU63">
        <v>-1.5299999999999999E-2</v>
      </c>
      <c r="AV63">
        <v>-6.9999999999999897E-3</v>
      </c>
      <c r="AW63">
        <v>-5.99999999999989E-4</v>
      </c>
      <c r="AX63">
        <v>4.0000000000001102E-4</v>
      </c>
      <c r="AY63">
        <v>3.4000000000000098E-3</v>
      </c>
      <c r="AZ63">
        <v>1.6799999999999999E-2</v>
      </c>
      <c r="BA63">
        <v>1.41E-2</v>
      </c>
      <c r="BB63">
        <v>1.5599999999999999E-2</v>
      </c>
      <c r="BC63">
        <v>1.8599999999999998E-2</v>
      </c>
      <c r="BD63">
        <v>-1.3129</v>
      </c>
      <c r="BE63">
        <v>-1.3154999999999999</v>
      </c>
      <c r="BF63">
        <v>-1.3070999999999999</v>
      </c>
      <c r="BG63">
        <v>-1.3019000000000001</v>
      </c>
      <c r="BH63">
        <v>-1.2995000000000001</v>
      </c>
      <c r="BI63">
        <v>-1.2947</v>
      </c>
      <c r="BJ63">
        <v>-2.6215000000000002</v>
      </c>
      <c r="BK63">
        <v>-2.6101000000000001</v>
      </c>
      <c r="BL63">
        <v>-2.6032000000000002</v>
      </c>
      <c r="BM63">
        <v>-2.6153</v>
      </c>
      <c r="BQ63" s="77">
        <f>IF(greenhouseGasEmissions!AS63="","",greenhouseGasEmissions!AS63-greenhouseGasEmissions!AS63+INDEX(gDP!AS$6:AS$271,MATCH($B63,gDP!$B$6:$B$271)))</f>
        <v>333470370.37036997</v>
      </c>
      <c r="BR63" s="77">
        <f>IF(greenhouseGasEmissions!AT63="","",greenhouseGasEmissions!AT63-greenhouseGasEmissions!AT63+INDEX(gDP!AT$6:AT$271,MATCH($B63,gDP!$B$6:$B$271)))</f>
        <v>340203703.703704</v>
      </c>
      <c r="BS63" s="77">
        <f>IF(greenhouseGasEmissions!AU63="","",greenhouseGasEmissions!AU63-greenhouseGasEmissions!AU63+INDEX(gDP!AU$6:AU$271,MATCH($B63,gDP!$B$6:$B$271)))</f>
        <v>333196296.296296</v>
      </c>
      <c r="BT63" s="77">
        <f>IF(greenhouseGasEmissions!AV63="","",greenhouseGasEmissions!AV63-greenhouseGasEmissions!AV63+INDEX(gDP!AV$6:AV$271,MATCH($B63,gDP!$B$6:$B$271)))</f>
        <v>343311111.11111099</v>
      </c>
      <c r="BU63" s="77">
        <f>IF(greenhouseGasEmissions!AW63="","",greenhouseGasEmissions!AW63-greenhouseGasEmissions!AW63+INDEX(gDP!AW$6:AW$271,MATCH($B63,gDP!$B$6:$B$271)))</f>
        <v>367200000</v>
      </c>
      <c r="BV63" s="77">
        <f>IF(greenhouseGasEmissions!AX63="","",greenhouseGasEmissions!AX63-greenhouseGasEmissions!AX63+INDEX(gDP!AX$6:AX$271,MATCH($B63,gDP!$B$6:$B$271)))</f>
        <v>364255555.555556</v>
      </c>
      <c r="BW63" s="77">
        <f>IF(greenhouseGasEmissions!AY63="","",greenhouseGasEmissions!AY63-greenhouseGasEmissions!AY63+INDEX(gDP!AY$6:AY$271,MATCH($B63,gDP!$B$6:$B$271)))</f>
        <v>390251851.851852</v>
      </c>
      <c r="BX63" s="77">
        <f>IF(greenhouseGasEmissions!AZ63="","",greenhouseGasEmissions!AZ63-greenhouseGasEmissions!AZ63+INDEX(gDP!AZ$6:AZ$271,MATCH($B63,gDP!$B$6:$B$271)))</f>
        <v>421374074.07407397</v>
      </c>
      <c r="BY63" s="77">
        <f>IF(greenhouseGasEmissions!BA63="","",greenhouseGasEmissions!BA63-greenhouseGasEmissions!BA63+INDEX(gDP!BA$6:BA$271,MATCH($B63,gDP!$B$6:$B$271)))</f>
        <v>458188888.88888901</v>
      </c>
      <c r="BZ63" s="77">
        <f>IF(greenhouseGasEmissions!BB63="","",greenhouseGasEmissions!BB63-greenhouseGasEmissions!BB63+INDEX(gDP!BB$6:BB$271,MATCH($B63,gDP!$B$6:$B$271)))</f>
        <v>489074074.07407397</v>
      </c>
      <c r="CA63" s="77">
        <f>IF(greenhouseGasEmissions!BC63="","",greenhouseGasEmissions!BC63-greenhouseGasEmissions!BC63+INDEX(gDP!BC$6:BC$271,MATCH($B63,gDP!$B$6:$B$271)))</f>
        <v>493825925.92592603</v>
      </c>
      <c r="CB63" s="77">
        <f>IF(greenhouseGasEmissions!BD63="","",greenhouseGasEmissions!BD63-greenhouseGasEmissions!BD63+INDEX(gDP!BD$6:BD$271,MATCH($B63,gDP!$B$6:$B$271)))</f>
        <v>501025925.92592603</v>
      </c>
      <c r="CC63" s="77">
        <f>IF(greenhouseGasEmissions!BE63="","",greenhouseGasEmissions!BE63-greenhouseGasEmissions!BE63+INDEX(gDP!BE$6:BE$271,MATCH($B63,gDP!$B$6:$B$271)))</f>
        <v>485996296.296296</v>
      </c>
      <c r="CD63" s="77">
        <f>IF(greenhouseGasEmissions!BF63="","",greenhouseGasEmissions!BF63-greenhouseGasEmissions!BF63+INDEX(gDP!BF$6:BF$271,MATCH($B63,gDP!$B$6:$B$271)))</f>
        <v>498296296.296296</v>
      </c>
      <c r="CE63" s="77">
        <f>IF(greenhouseGasEmissions!BG63="","",greenhouseGasEmissions!BG63-greenhouseGasEmissions!BG63+INDEX(gDP!BG$6:BG$271,MATCH($B63,gDP!$B$6:$B$271)))</f>
        <v>520429629.62963003</v>
      </c>
      <c r="CF63" s="77">
        <f>IF(greenhouseGasEmissions!BH63="","",greenhouseGasEmissions!BH63-greenhouseGasEmissions!BH63+INDEX(gDP!BH$6:BH$271,MATCH($B63,gDP!$B$6:$B$271)))</f>
        <v>540737037.03703701</v>
      </c>
      <c r="CG63" s="77">
        <f>IF(greenhouseGasEmissions!BI63="","",greenhouseGasEmissions!BI63-greenhouseGasEmissions!BI63+INDEX(gDP!BI$6:BI$271,MATCH($B63,gDP!$B$6:$B$271)))</f>
        <v>576229629.62962997</v>
      </c>
      <c r="CH63" s="77">
        <f>IF(greenhouseGasEmissions!BJ63="","",greenhouseGasEmissions!BJ63-greenhouseGasEmissions!BJ63+INDEX(gDP!BJ$6:BJ$271,MATCH($B63,gDP!$B$6:$B$271)))</f>
        <v>521551851.851852</v>
      </c>
      <c r="CI63" s="77">
        <f>IF(greenhouseGasEmissions!BK63="","",greenhouseGasEmissions!BK63-greenhouseGasEmissions!BK63+INDEX(gDP!BK$6:BK$271,MATCH($B63,gDP!$B$6:$B$271)))</f>
        <v>554770370.37037003</v>
      </c>
      <c r="CJ63" s="77">
        <f>IF(greenhouseGasEmissions!BL63="","",greenhouseGasEmissions!BL63-greenhouseGasEmissions!BL63+INDEX(gDP!BL$6:BL$271,MATCH($B63,gDP!$B$6:$B$271)))</f>
        <v>611537037.03703701</v>
      </c>
      <c r="CK63" s="77">
        <f>IF(greenhouseGasEmissions!BM63="","",greenhouseGasEmissions!BM63-greenhouseGasEmissions!BM63+INDEX(gDP!BM$6:BM$271,MATCH($B63,gDP!$B$6:$B$271)))</f>
        <v>504214814.81481498</v>
      </c>
      <c r="CL63" s="77" t="str">
        <f>IF(greenhouseGasEmissions!BN63="","",greenhouseGasEmissions!BN63-greenhouseGasEmissions!BN63+INDEX(gDP!BN$6:BN$271,MATCH($B63,gDP!$B$6:$B$271)))</f>
        <v/>
      </c>
      <c r="CM63" s="77" t="str">
        <f>IF(greenhouseGasEmissions!BO63="","",greenhouseGasEmissions!BO63-greenhouseGasEmissions!BO63+INDEX(gDP!BO$6:BO$271,MATCH($B63,gDP!$B$6:$B$271)))</f>
        <v/>
      </c>
    </row>
    <row r="64" spans="1:91" x14ac:dyDescent="0.35">
      <c r="A64" t="s">
        <v>334</v>
      </c>
      <c r="B64" t="s">
        <v>335</v>
      </c>
      <c r="C64" t="s">
        <v>807</v>
      </c>
      <c r="D64" t="s">
        <v>808</v>
      </c>
      <c r="AS64">
        <v>75.440899999999999</v>
      </c>
      <c r="AT64">
        <v>76.615700000000004</v>
      </c>
      <c r="AU64">
        <v>76.824600000000004</v>
      </c>
      <c r="AV64">
        <v>82.086399999999998</v>
      </c>
      <c r="AW64">
        <v>75.791300000000007</v>
      </c>
      <c r="AX64">
        <v>72.113799999999998</v>
      </c>
      <c r="AY64">
        <v>79.504000000000005</v>
      </c>
      <c r="AZ64">
        <v>75.1785</v>
      </c>
      <c r="BA64">
        <v>70.088700000000003</v>
      </c>
      <c r="BB64">
        <v>66.956400000000002</v>
      </c>
      <c r="BC64">
        <v>66.368399999999994</v>
      </c>
      <c r="BD64">
        <v>60.505800000000001</v>
      </c>
      <c r="BE64">
        <v>55.206499999999998</v>
      </c>
      <c r="BF64">
        <v>57.025300000000001</v>
      </c>
      <c r="BG64">
        <v>53.572000000000003</v>
      </c>
      <c r="BH64">
        <v>50.601500000000001</v>
      </c>
      <c r="BI64">
        <v>53.644399999999997</v>
      </c>
      <c r="BJ64">
        <v>51.4163</v>
      </c>
      <c r="BK64">
        <v>53.469099999999997</v>
      </c>
      <c r="BL64">
        <v>49.266599999999997</v>
      </c>
      <c r="BM64">
        <v>46.9114</v>
      </c>
      <c r="BQ64" s="77">
        <f>IF(greenhouseGasEmissions!AS64="","",greenhouseGasEmissions!AS64-greenhouseGasEmissions!AS64+INDEX(gDP!AS$6:AS$271,MATCH($B64,gDP!$B$6:$B$271)))</f>
        <v>164158739097.62299</v>
      </c>
      <c r="BR64" s="77">
        <f>IF(greenhouseGasEmissions!AT64="","",greenhouseGasEmissions!AT64-greenhouseGasEmissions!AT64+INDEX(gDP!AT$6:AT$271,MATCH($B64,gDP!$B$6:$B$271)))</f>
        <v>164791442543.375</v>
      </c>
      <c r="BS64" s="77">
        <f>IF(greenhouseGasEmissions!AU64="","",greenhouseGasEmissions!AU64-greenhouseGasEmissions!AU64+INDEX(gDP!AU$6:AU$271,MATCH($B64,gDP!$B$6:$B$271)))</f>
        <v>178635163717.431</v>
      </c>
      <c r="BT64" s="77">
        <f>IF(greenhouseGasEmissions!AV64="","",greenhouseGasEmissions!AV64-greenhouseGasEmissions!AV64+INDEX(gDP!AV$6:AV$271,MATCH($B64,gDP!$B$6:$B$271)))</f>
        <v>218096033517.009</v>
      </c>
      <c r="BU64" s="77">
        <f>IF(greenhouseGasEmissions!AW64="","",greenhouseGasEmissions!AW64-greenhouseGasEmissions!AW64+INDEX(gDP!AW$6:AW$271,MATCH($B64,gDP!$B$6:$B$271)))</f>
        <v>251373002954.38199</v>
      </c>
      <c r="BV64" s="77">
        <f>IF(greenhouseGasEmissions!AX64="","",greenhouseGasEmissions!AX64-greenhouseGasEmissions!AX64+INDEX(gDP!AX$6:AX$271,MATCH($B64,gDP!$B$6:$B$271)))</f>
        <v>264467336457.17001</v>
      </c>
      <c r="BW64" s="77">
        <f>IF(greenhouseGasEmissions!AY64="","",greenhouseGasEmissions!AY64-greenhouseGasEmissions!AY64+INDEX(gDP!AY$6:AY$271,MATCH($B64,gDP!$B$6:$B$271)))</f>
        <v>282884947702.966</v>
      </c>
      <c r="BX64" s="77">
        <f>IF(greenhouseGasEmissions!AZ64="","",greenhouseGasEmissions!AZ64-greenhouseGasEmissions!AZ64+INDEX(gDP!AZ$6:AZ$271,MATCH($B64,gDP!$B$6:$B$271)))</f>
        <v>319423424509.06598</v>
      </c>
      <c r="BY64" s="77">
        <f>IF(greenhouseGasEmissions!BA64="","",greenhouseGasEmissions!BA64-greenhouseGasEmissions!BA64+INDEX(gDP!BA$6:BA$271,MATCH($B64,gDP!$B$6:$B$271)))</f>
        <v>353361038818.383</v>
      </c>
      <c r="BZ64" s="77">
        <f>IF(greenhouseGasEmissions!BB64="","",greenhouseGasEmissions!BB64-greenhouseGasEmissions!BB64+INDEX(gDP!BB$6:BB$271,MATCH($B64,gDP!$B$6:$B$271)))</f>
        <v>321241303699.00598</v>
      </c>
      <c r="CA64" s="77">
        <f>IF(greenhouseGasEmissions!BC64="","",greenhouseGasEmissions!BC64-greenhouseGasEmissions!BC64+INDEX(gDP!BC$6:BC$271,MATCH($B64,gDP!$B$6:$B$271)))</f>
        <v>321995279401.50201</v>
      </c>
      <c r="CB64" s="77">
        <f>IF(greenhouseGasEmissions!BD64="","",greenhouseGasEmissions!BD64-greenhouseGasEmissions!BD64+INDEX(gDP!BD$6:BD$271,MATCH($B64,gDP!$B$6:$B$271)))</f>
        <v>344003137611.271</v>
      </c>
      <c r="CC64" s="77">
        <f>IF(greenhouseGasEmissions!BE64="","",greenhouseGasEmissions!BE64-greenhouseGasEmissions!BE64+INDEX(gDP!BE$6:BE$271,MATCH($B64,gDP!$B$6:$B$271)))</f>
        <v>327148943812.13702</v>
      </c>
      <c r="CD64" s="77">
        <f>IF(greenhouseGasEmissions!BF64="","",greenhouseGasEmissions!BF64-greenhouseGasEmissions!BF64+INDEX(gDP!BF$6:BF$271,MATCH($B64,gDP!$B$6:$B$271)))</f>
        <v>343584391647.927</v>
      </c>
      <c r="CE64" s="77">
        <f>IF(greenhouseGasEmissions!BG64="","",greenhouseGasEmissions!BG64-greenhouseGasEmissions!BG64+INDEX(gDP!BG$6:BG$271,MATCH($B64,gDP!$B$6:$B$271)))</f>
        <v>352993631617.70801</v>
      </c>
      <c r="CF64" s="77">
        <f>IF(greenhouseGasEmissions!BH64="","",greenhouseGasEmissions!BH64-greenhouseGasEmissions!BH64+INDEX(gDP!BH$6:BH$271,MATCH($B64,gDP!$B$6:$B$271)))</f>
        <v>302673070846.85699</v>
      </c>
      <c r="CG64" s="77">
        <f>IF(greenhouseGasEmissions!BI64="","",greenhouseGasEmissions!BI64-greenhouseGasEmissions!BI64+INDEX(gDP!BI$6:BI$271,MATCH($B64,gDP!$B$6:$B$271)))</f>
        <v>313115929314.33899</v>
      </c>
      <c r="CH64" s="77">
        <f>IF(greenhouseGasEmissions!BJ64="","",greenhouseGasEmissions!BJ64-greenhouseGasEmissions!BJ64+INDEX(gDP!BJ$6:BJ$271,MATCH($B64,gDP!$B$6:$B$271)))</f>
        <v>332121063806.39099</v>
      </c>
      <c r="CI64" s="77">
        <f>IF(greenhouseGasEmissions!BK64="","",greenhouseGasEmissions!BK64-greenhouseGasEmissions!BK64+INDEX(gDP!BK$6:BK$271,MATCH($B64,gDP!$B$6:$B$271)))</f>
        <v>356841216410.06799</v>
      </c>
      <c r="CJ64" s="77">
        <f>IF(greenhouseGasEmissions!BL64="","",greenhouseGasEmissions!BL64-greenhouseGasEmissions!BL64+INDEX(gDP!BL$6:BL$271,MATCH($B64,gDP!$B$6:$B$271)))</f>
        <v>346498737961.63501</v>
      </c>
      <c r="CK64" s="77">
        <f>IF(greenhouseGasEmissions!BM64="","",greenhouseGasEmissions!BM64-greenhouseGasEmissions!BM64+INDEX(gDP!BM$6:BM$271,MATCH($B64,gDP!$B$6:$B$271)))</f>
        <v>354762748338.66101</v>
      </c>
      <c r="CL64" s="77" t="str">
        <f>IF(greenhouseGasEmissions!BN64="","",greenhouseGasEmissions!BN64-greenhouseGasEmissions!BN64+INDEX(gDP!BN$6:BN$271,MATCH($B64,gDP!$B$6:$B$271)))</f>
        <v/>
      </c>
      <c r="CM64" s="77" t="str">
        <f>IF(greenhouseGasEmissions!BO64="","",greenhouseGasEmissions!BO64-greenhouseGasEmissions!BO64+INDEX(gDP!BO$6:BO$271,MATCH($B64,gDP!$B$6:$B$271)))</f>
        <v/>
      </c>
    </row>
    <row r="65" spans="1:91" x14ac:dyDescent="0.35">
      <c r="A65" t="s">
        <v>336</v>
      </c>
      <c r="B65" t="s">
        <v>337</v>
      </c>
      <c r="C65" t="s">
        <v>807</v>
      </c>
      <c r="D65" t="s">
        <v>808</v>
      </c>
      <c r="AS65">
        <v>31.4909</v>
      </c>
      <c r="AT65">
        <v>32.233499999999999</v>
      </c>
      <c r="AU65">
        <v>34.666400000000003</v>
      </c>
      <c r="AV65">
        <v>32.289700000000003</v>
      </c>
      <c r="AW65">
        <v>31.7898</v>
      </c>
      <c r="AX65">
        <v>33.106099999999998</v>
      </c>
      <c r="AY65">
        <v>35.300199999999997</v>
      </c>
      <c r="AZ65">
        <v>36.437399999999997</v>
      </c>
      <c r="BA65">
        <v>36.766500000000001</v>
      </c>
      <c r="BB65">
        <v>36.452300000000001</v>
      </c>
      <c r="BC65">
        <v>37.800699999999999</v>
      </c>
      <c r="BD65">
        <v>38.213200000000001</v>
      </c>
      <c r="BE65">
        <v>39.098500000000001</v>
      </c>
      <c r="BF65">
        <v>38.816499999999998</v>
      </c>
      <c r="BG65">
        <v>39.362900000000003</v>
      </c>
      <c r="BH65">
        <v>41.728299999999997</v>
      </c>
      <c r="BI65">
        <v>43.154499999999999</v>
      </c>
      <c r="BJ65">
        <v>42.479700000000001</v>
      </c>
      <c r="BK65">
        <v>44.891300000000001</v>
      </c>
      <c r="BL65">
        <v>45.464300000000001</v>
      </c>
      <c r="BM65">
        <v>42.945799999999998</v>
      </c>
      <c r="BQ65" s="77">
        <f>IF(greenhouseGasEmissions!AS65="","",greenhouseGasEmissions!AS65-greenhouseGasEmissions!AS65+INDEX(gDP!AS$6:AS$271,MATCH($B65,gDP!$B$6:$B$271)))</f>
        <v>24305780628.667702</v>
      </c>
      <c r="BR65" s="77">
        <f>IF(greenhouseGasEmissions!AT65="","",greenhouseGasEmissions!AT65-greenhouseGasEmissions!AT65+INDEX(gDP!AT$6:AT$271,MATCH($B65,gDP!$B$6:$B$271)))</f>
        <v>25601823687.5742</v>
      </c>
      <c r="BS65" s="77">
        <f>IF(greenhouseGasEmissions!AU65="","",greenhouseGasEmissions!AU65-greenhouseGasEmissions!AU65+INDEX(gDP!AU$6:AU$271,MATCH($B65,gDP!$B$6:$B$271)))</f>
        <v>27137440786.256199</v>
      </c>
      <c r="BT65" s="77">
        <f>IF(greenhouseGasEmissions!AV65="","",greenhouseGasEmissions!AV65-greenhouseGasEmissions!AV65+INDEX(gDP!AV$6:AV$271,MATCH($B65,gDP!$B$6:$B$271)))</f>
        <v>21403167848.144402</v>
      </c>
      <c r="BU65" s="77">
        <f>IF(greenhouseGasEmissions!AW65="","",greenhouseGasEmissions!AW65-greenhouseGasEmissions!AW65+INDEX(gDP!AW$6:AW$271,MATCH($B65,gDP!$B$6:$B$271)))</f>
        <v>22322387382.493999</v>
      </c>
      <c r="BV65" s="77">
        <f>IF(greenhouseGasEmissions!AX65="","",greenhouseGasEmissions!AX65-greenhouseGasEmissions!AX65+INDEX(gDP!AX$6:AX$271,MATCH($B65,gDP!$B$6:$B$271)))</f>
        <v>35777560683.9366</v>
      </c>
      <c r="BW65" s="77">
        <f>IF(greenhouseGasEmissions!AY65="","",greenhouseGasEmissions!AY65-greenhouseGasEmissions!AY65+INDEX(gDP!AY$6:AY$271,MATCH($B65,gDP!$B$6:$B$271)))</f>
        <v>37879830084.262703</v>
      </c>
      <c r="BX65" s="77">
        <f>IF(greenhouseGasEmissions!AZ65="","",greenhouseGasEmissions!AZ65-greenhouseGasEmissions!AZ65+INDEX(gDP!AZ$6:AZ$271,MATCH($B65,gDP!$B$6:$B$271)))</f>
        <v>43965458508.5056</v>
      </c>
      <c r="BY65" s="77">
        <f>IF(greenhouseGasEmissions!BA65="","",greenhouseGasEmissions!BA65-greenhouseGasEmissions!BA65+INDEX(gDP!BA$6:BA$271,MATCH($B65,gDP!$B$6:$B$271)))</f>
        <v>48122601530.332397</v>
      </c>
      <c r="BZ65" s="77">
        <f>IF(greenhouseGasEmissions!BB65="","",greenhouseGasEmissions!BB65-greenhouseGasEmissions!BB65+INDEX(gDP!BB$6:BB$271,MATCH($B65,gDP!$B$6:$B$271)))</f>
        <v>48261078913.726601</v>
      </c>
      <c r="CA65" s="77">
        <f>IF(greenhouseGasEmissions!BC65="","",greenhouseGasEmissions!BC65-greenhouseGasEmissions!BC65+INDEX(gDP!BC$6:BC$271,MATCH($B65,gDP!$B$6:$B$271)))</f>
        <v>53860187257.959297</v>
      </c>
      <c r="CB65" s="77">
        <f>IF(greenhouseGasEmissions!BD65="","",greenhouseGasEmissions!BD65-greenhouseGasEmissions!BD65+INDEX(gDP!BD$6:BD$271,MATCH($B65,gDP!$B$6:$B$271)))</f>
        <v>58029773599.455002</v>
      </c>
      <c r="CC65" s="77">
        <f>IF(greenhouseGasEmissions!BE65="","",greenhouseGasEmissions!BE65-greenhouseGasEmissions!BE65+INDEX(gDP!BE$6:BE$271,MATCH($B65,gDP!$B$6:$B$271)))</f>
        <v>60681535652.5373</v>
      </c>
      <c r="CD65" s="77">
        <f>IF(greenhouseGasEmissions!BF65="","",greenhouseGasEmissions!BF65-greenhouseGasEmissions!BF65+INDEX(gDP!BF$6:BF$271,MATCH($B65,gDP!$B$6:$B$271)))</f>
        <v>62682159338.0354</v>
      </c>
      <c r="CE65" s="77">
        <f>IF(greenhouseGasEmissions!BG65="","",greenhouseGasEmissions!BG65-greenhouseGasEmissions!BG65+INDEX(gDP!BG$6:BG$271,MATCH($B65,gDP!$B$6:$B$271)))</f>
        <v>67179955677.279099</v>
      </c>
      <c r="CF65" s="77">
        <f>IF(greenhouseGasEmissions!BH65="","",greenhouseGasEmissions!BH65-greenhouseGasEmissions!BH65+INDEX(gDP!BH$6:BH$271,MATCH($B65,gDP!$B$6:$B$271)))</f>
        <v>71164826836.528107</v>
      </c>
      <c r="CG65" s="77">
        <f>IF(greenhouseGasEmissions!BI65="","",greenhouseGasEmissions!BI65-greenhouseGasEmissions!BI65+INDEX(gDP!BI$6:BI$271,MATCH($B65,gDP!$B$6:$B$271)))</f>
        <v>75704647877.655899</v>
      </c>
      <c r="CH65" s="77">
        <f>IF(greenhouseGasEmissions!BJ65="","",greenhouseGasEmissions!BJ65-greenhouseGasEmissions!BJ65+INDEX(gDP!BJ$6:BJ$271,MATCH($B65,gDP!$B$6:$B$271)))</f>
        <v>79998046305.789993</v>
      </c>
      <c r="CI65" s="77">
        <f>IF(greenhouseGasEmissions!BK65="","",greenhouseGasEmissions!BK65-greenhouseGasEmissions!BK65+INDEX(gDP!BK$6:BK$271,MATCH($B65,gDP!$B$6:$B$271)))</f>
        <v>85555390139.117996</v>
      </c>
      <c r="CJ65" s="77">
        <f>IF(greenhouseGasEmissions!BL65="","",greenhouseGasEmissions!BL65-greenhouseGasEmissions!BL65+INDEX(gDP!BL$6:BL$271,MATCH($B65,gDP!$B$6:$B$271)))</f>
        <v>88941372558.2397</v>
      </c>
      <c r="CK65" s="77">
        <f>IF(greenhouseGasEmissions!BM65="","",greenhouseGasEmissions!BM65-greenhouseGasEmissions!BM65+INDEX(gDP!BM$6:BM$271,MATCH($B65,gDP!$B$6:$B$271)))</f>
        <v>78844656298.177597</v>
      </c>
      <c r="CL65" s="77" t="str">
        <f>IF(greenhouseGasEmissions!BN65="","",greenhouseGasEmissions!BN65-greenhouseGasEmissions!BN65+INDEX(gDP!BN$6:BN$271,MATCH($B65,gDP!$B$6:$B$271)))</f>
        <v/>
      </c>
      <c r="CM65" s="77" t="str">
        <f>IF(greenhouseGasEmissions!BO65="","",greenhouseGasEmissions!BO65-greenhouseGasEmissions!BO65+INDEX(gDP!BO$6:BO$271,MATCH($B65,gDP!$B$6:$B$271)))</f>
        <v/>
      </c>
    </row>
    <row r="66" spans="1:91" x14ac:dyDescent="0.35">
      <c r="A66" t="s">
        <v>338</v>
      </c>
      <c r="B66" t="s">
        <v>339</v>
      </c>
      <c r="C66" t="s">
        <v>807</v>
      </c>
      <c r="D66" t="s">
        <v>808</v>
      </c>
      <c r="AS66">
        <v>171.59710000000001</v>
      </c>
      <c r="AT66">
        <v>160.18090000000001</v>
      </c>
      <c r="AU66">
        <v>160.8569</v>
      </c>
      <c r="AV66">
        <v>175.2252</v>
      </c>
      <c r="AW66">
        <v>172.33709999999999</v>
      </c>
      <c r="AX66">
        <v>180.18960000000001</v>
      </c>
      <c r="AY66">
        <v>189.0744</v>
      </c>
      <c r="AZ66">
        <v>187.86689999999999</v>
      </c>
      <c r="BA66">
        <v>196.32310000000001</v>
      </c>
      <c r="BB66">
        <v>192.84030000000001</v>
      </c>
      <c r="BC66">
        <v>200.98429999999999</v>
      </c>
      <c r="BD66">
        <v>207.22409999999999</v>
      </c>
      <c r="BE66">
        <v>223.94110000000001</v>
      </c>
      <c r="BF66">
        <v>226.71010000000001</v>
      </c>
      <c r="BG66">
        <v>241.28620000000001</v>
      </c>
      <c r="BH66">
        <v>251.70410000000001</v>
      </c>
      <c r="BI66">
        <v>253.43889999999999</v>
      </c>
      <c r="BJ66">
        <v>256.75760000000002</v>
      </c>
      <c r="BK66">
        <v>266.6026</v>
      </c>
      <c r="BL66">
        <v>270.26249999999999</v>
      </c>
      <c r="BM66">
        <v>257.06369999999998</v>
      </c>
      <c r="BQ66" s="77">
        <f>IF(greenhouseGasEmissions!AS66="","",greenhouseGasEmissions!AS66-greenhouseGasEmissions!AS66+INDEX(gDP!AS$6:AS$271,MATCH($B66,gDP!$B$6:$B$271)))</f>
        <v>54790398570.328201</v>
      </c>
      <c r="BR66" s="77">
        <f>IF(greenhouseGasEmissions!AT66="","",greenhouseGasEmissions!AT66-greenhouseGasEmissions!AT66+INDEX(gDP!AT$6:AT$271,MATCH($B66,gDP!$B$6:$B$271)))</f>
        <v>59413400923.636398</v>
      </c>
      <c r="BS66" s="77">
        <f>IF(greenhouseGasEmissions!AU66="","",greenhouseGasEmissions!AU66-greenhouseGasEmissions!AU66+INDEX(gDP!AU$6:AU$271,MATCH($B66,gDP!$B$6:$B$271)))</f>
        <v>61516103406.1688</v>
      </c>
      <c r="BT66" s="77">
        <f>IF(greenhouseGasEmissions!AV66="","",greenhouseGasEmissions!AV66-greenhouseGasEmissions!AV66+INDEX(gDP!AV$6:AV$271,MATCH($B66,gDP!$B$6:$B$271)))</f>
        <v>73482264190.9245</v>
      </c>
      <c r="BU66" s="77">
        <f>IF(greenhouseGasEmissions!AW66="","",greenhouseGasEmissions!AW66-greenhouseGasEmissions!AW66+INDEX(gDP!AW$6:AW$271,MATCH($B66,gDP!$B$6:$B$271)))</f>
        <v>91913680985.170807</v>
      </c>
      <c r="BV66" s="77">
        <f>IF(greenhouseGasEmissions!AX66="","",greenhouseGasEmissions!AX66-greenhouseGasEmissions!AX66+INDEX(gDP!AX$6:AX$271,MATCH($B66,gDP!$B$6:$B$271)))</f>
        <v>107046618669.707</v>
      </c>
      <c r="BW66" s="77">
        <f>IF(greenhouseGasEmissions!AY66="","",greenhouseGasEmissions!AY66-greenhouseGasEmissions!AY66+INDEX(gDP!AY$6:AY$271,MATCH($B66,gDP!$B$6:$B$271)))</f>
        <v>123084258693.00999</v>
      </c>
      <c r="BX66" s="77">
        <f>IF(greenhouseGasEmissions!AZ66="","",greenhouseGasEmissions!AZ66-greenhouseGasEmissions!AZ66+INDEX(gDP!AZ$6:AZ$271,MATCH($B66,gDP!$B$6:$B$271)))</f>
        <v>142482739809.849</v>
      </c>
      <c r="BY66" s="77">
        <f>IF(greenhouseGasEmissions!BA66="","",greenhouseGasEmissions!BA66-greenhouseGasEmissions!BA66+INDEX(gDP!BA$6:BA$271,MATCH($B66,gDP!$B$6:$B$271)))</f>
        <v>180383848331.13501</v>
      </c>
      <c r="BZ66" s="77">
        <f>IF(greenhouseGasEmissions!BB66="","",greenhouseGasEmissions!BB66-greenhouseGasEmissions!BB66+INDEX(gDP!BB$6:BB$271,MATCH($B66,gDP!$B$6:$B$271)))</f>
        <v>150317292079.35901</v>
      </c>
      <c r="CA66" s="77">
        <f>IF(greenhouseGasEmissions!BC66="","",greenhouseGasEmissions!BC66-greenhouseGasEmissions!BC66+INDEX(gDP!BC$6:BC$271,MATCH($B66,gDP!$B$6:$B$271)))</f>
        <v>177785053939.53101</v>
      </c>
      <c r="CB66" s="77">
        <f>IF(greenhouseGasEmissions!BD66="","",greenhouseGasEmissions!BD66-greenhouseGasEmissions!BD66+INDEX(gDP!BD$6:BD$271,MATCH($B66,gDP!$B$6:$B$271)))</f>
        <v>218331946925.30399</v>
      </c>
      <c r="CC66" s="77">
        <f>IF(greenhouseGasEmissions!BE66="","",greenhouseGasEmissions!BE66-greenhouseGasEmissions!BE66+INDEX(gDP!BE$6:BE$271,MATCH($B66,gDP!$B$6:$B$271)))</f>
        <v>227143746075.93399</v>
      </c>
      <c r="CD66" s="77">
        <f>IF(greenhouseGasEmissions!BF66="","",greenhouseGasEmissions!BF66-greenhouseGasEmissions!BF66+INDEX(gDP!BF$6:BF$271,MATCH($B66,gDP!$B$6:$B$271)))</f>
        <v>229701430292.15701</v>
      </c>
      <c r="CE66" s="77">
        <f>IF(greenhouseGasEmissions!BG66="","",greenhouseGasEmissions!BG66-greenhouseGasEmissions!BG66+INDEX(gDP!BG$6:BG$271,MATCH($B66,gDP!$B$6:$B$271)))</f>
        <v>238942664192.59</v>
      </c>
      <c r="CF66" s="77">
        <f>IF(greenhouseGasEmissions!BH66="","",greenhouseGasEmissions!BH66-greenhouseGasEmissions!BH66+INDEX(gDP!BH$6:BH$271,MATCH($B66,gDP!$B$6:$B$271)))</f>
        <v>187493855609.345</v>
      </c>
      <c r="CG66" s="77">
        <f>IF(greenhouseGasEmissions!BI66="","",greenhouseGasEmissions!BI66-greenhouseGasEmissions!BI66+INDEX(gDP!BI$6:BI$271,MATCH($B66,gDP!$B$6:$B$271)))</f>
        <v>180763839522.151</v>
      </c>
      <c r="CH66" s="77">
        <f>IF(greenhouseGasEmissions!BJ66="","",greenhouseGasEmissions!BJ66-greenhouseGasEmissions!BJ66+INDEX(gDP!BJ$6:BJ$271,MATCH($B66,gDP!$B$6:$B$271)))</f>
        <v>189880896903.073</v>
      </c>
      <c r="CI66" s="77">
        <f>IF(greenhouseGasEmissions!BK66="","",greenhouseGasEmissions!BK66-greenhouseGasEmissions!BK66+INDEX(gDP!BK$6:BK$271,MATCH($B66,gDP!$B$6:$B$271)))</f>
        <v>194554483655.52802</v>
      </c>
      <c r="CJ66" s="77">
        <f>IF(greenhouseGasEmissions!BL66="","",greenhouseGasEmissions!BL66-greenhouseGasEmissions!BL66+INDEX(gDP!BL$6:BL$271,MATCH($B66,gDP!$B$6:$B$271)))</f>
        <v>193459662090.677</v>
      </c>
      <c r="CK66" s="77">
        <f>IF(greenhouseGasEmissions!BM66="","",greenhouseGasEmissions!BM66-greenhouseGasEmissions!BM66+INDEX(gDP!BM$6:BM$271,MATCH($B66,gDP!$B$6:$B$271)))</f>
        <v>164873415325.20099</v>
      </c>
      <c r="CL66" s="77" t="str">
        <f>IF(greenhouseGasEmissions!BN66="","",greenhouseGasEmissions!BN66-greenhouseGasEmissions!BN66+INDEX(gDP!BN$6:BN$271,MATCH($B66,gDP!$B$6:$B$271)))</f>
        <v/>
      </c>
      <c r="CM66" s="77" t="str">
        <f>IF(greenhouseGasEmissions!BO66="","",greenhouseGasEmissions!BO66-greenhouseGasEmissions!BO66+INDEX(gDP!BO$6:BO$271,MATCH($B66,gDP!$B$6:$B$271)))</f>
        <v/>
      </c>
    </row>
    <row r="67" spans="1:91" x14ac:dyDescent="0.35">
      <c r="A67" t="s">
        <v>340</v>
      </c>
      <c r="B67" t="s">
        <v>341</v>
      </c>
      <c r="C67" t="s">
        <v>807</v>
      </c>
      <c r="D67" t="s">
        <v>808</v>
      </c>
      <c r="AS67">
        <v>6567.9129000000003</v>
      </c>
      <c r="AT67">
        <v>6232.8941999999997</v>
      </c>
      <c r="AU67">
        <v>6835.8401000000003</v>
      </c>
      <c r="AV67">
        <v>7435.6584999999995</v>
      </c>
      <c r="AW67">
        <v>8773.0949000000001</v>
      </c>
      <c r="AX67">
        <v>9766.6543999999994</v>
      </c>
      <c r="AY67">
        <v>11328.4095</v>
      </c>
      <c r="AZ67">
        <v>11111.430899999999</v>
      </c>
      <c r="BA67">
        <v>11263.5434</v>
      </c>
      <c r="BB67">
        <v>12236.523999999999</v>
      </c>
      <c r="BC67">
        <v>12712.749299999999</v>
      </c>
      <c r="BD67">
        <v>14136.8892</v>
      </c>
      <c r="BE67">
        <v>15153.326499999999</v>
      </c>
      <c r="BF67">
        <v>15284.3752</v>
      </c>
      <c r="BG67">
        <v>15593.013999999999</v>
      </c>
      <c r="BH67">
        <v>16180.256299999999</v>
      </c>
      <c r="BI67">
        <v>15134.187</v>
      </c>
      <c r="BJ67">
        <v>15499.521000000001</v>
      </c>
      <c r="BK67">
        <v>16490.8508</v>
      </c>
      <c r="BL67">
        <v>17140.620599999998</v>
      </c>
      <c r="BM67">
        <v>17331.768899999999</v>
      </c>
      <c r="BQ67" s="77">
        <f>IF(greenhouseGasEmissions!AS67="","",greenhouseGasEmissions!AS67-greenhouseGasEmissions!AS67+INDEX(gDP!AS$6:AS$271,MATCH($B67,gDP!$B$6:$B$271)))</f>
        <v>1736143014172.3401</v>
      </c>
      <c r="BR67" s="77">
        <f>IF(greenhouseGasEmissions!AT67="","",greenhouseGasEmissions!AT67-greenhouseGasEmissions!AT67+INDEX(gDP!AT$6:AT$271,MATCH($B67,gDP!$B$6:$B$271)))</f>
        <v>1847119549328.77</v>
      </c>
      <c r="BS67" s="77">
        <f>IF(greenhouseGasEmissions!AU67="","",greenhouseGasEmissions!AU67-greenhouseGasEmissions!AU67+INDEX(gDP!AU$6:AU$271,MATCH($B67,gDP!$B$6:$B$271)))</f>
        <v>2044360327928.27</v>
      </c>
      <c r="BT67" s="77">
        <f>IF(greenhouseGasEmissions!AV67="","",greenhouseGasEmissions!AV67-greenhouseGasEmissions!AV67+INDEX(gDP!AV$6:AV$271,MATCH($B67,gDP!$B$6:$B$271)))</f>
        <v>2313862647600.9102</v>
      </c>
      <c r="BU67" s="77">
        <f>IF(greenhouseGasEmissions!AW67="","",greenhouseGasEmissions!AW67-greenhouseGasEmissions!AW67+INDEX(gDP!AW$6:AW$271,MATCH($B67,gDP!$B$6:$B$271)))</f>
        <v>2682937085437.4102</v>
      </c>
      <c r="BV67" s="77">
        <f>IF(greenhouseGasEmissions!AX67="","",greenhouseGasEmissions!AX67-greenhouseGasEmissions!AX67+INDEX(gDP!AX$6:AX$271,MATCH($B67,gDP!$B$6:$B$271)))</f>
        <v>3107694833176.9199</v>
      </c>
      <c r="BW67" s="77">
        <f>IF(greenhouseGasEmissions!AY67="","",greenhouseGasEmissions!AY67-greenhouseGasEmissions!AY67+INDEX(gDP!AY$6:AY$271,MATCH($B67,gDP!$B$6:$B$271)))</f>
        <v>3742774301714.1602</v>
      </c>
      <c r="BX67" s="77">
        <f>IF(greenhouseGasEmissions!AZ67="","",greenhouseGasEmissions!AZ67-greenhouseGasEmissions!AZ67+INDEX(gDP!AZ$6:AZ$271,MATCH($B67,gDP!$B$6:$B$271)))</f>
        <v>4731773141261.0898</v>
      </c>
      <c r="BY67" s="77">
        <f>IF(greenhouseGasEmissions!BA67="","",greenhouseGasEmissions!BA67-greenhouseGasEmissions!BA67+INDEX(gDP!BA$6:BA$271,MATCH($B67,gDP!$B$6:$B$271)))</f>
        <v>5987096399585.5596</v>
      </c>
      <c r="BZ67" s="77">
        <f>IF(greenhouseGasEmissions!BB67="","",greenhouseGasEmissions!BB67-greenhouseGasEmissions!BB67+INDEX(gDP!BB$6:BB$271,MATCH($B67,gDP!$B$6:$B$271)))</f>
        <v>6491258516157.2197</v>
      </c>
      <c r="CA67" s="77">
        <f>IF(greenhouseGasEmissions!BC67="","",greenhouseGasEmissions!BC67-greenhouseGasEmissions!BC67+INDEX(gDP!BC$6:BC$271,MATCH($B67,gDP!$B$6:$B$271)))</f>
        <v>7900541542589.8398</v>
      </c>
      <c r="CB67" s="77">
        <f>IF(greenhouseGasEmissions!BD67="","",greenhouseGasEmissions!BD67-greenhouseGasEmissions!BD67+INDEX(gDP!BD$6:BD$271,MATCH($B67,gDP!$B$6:$B$271)))</f>
        <v>9650693739294.8008</v>
      </c>
      <c r="CC67" s="77">
        <f>IF(greenhouseGasEmissions!BE67="","",greenhouseGasEmissions!BE67-greenhouseGasEmissions!BE67+INDEX(gDP!BE$6:BE$271,MATCH($B67,gDP!$B$6:$B$271)))</f>
        <v>10759908112898</v>
      </c>
      <c r="CD67" s="77">
        <f>IF(greenhouseGasEmissions!BF67="","",greenhouseGasEmissions!BF67-greenhouseGasEmissions!BF67+INDEX(gDP!BF$6:BF$271,MATCH($B67,gDP!$B$6:$B$271)))</f>
        <v>11870059931822.1</v>
      </c>
      <c r="CE67" s="77">
        <f>IF(greenhouseGasEmissions!BG67="","",greenhouseGasEmissions!BG67-greenhouseGasEmissions!BG67+INDEX(gDP!BG$6:BG$271,MATCH($B67,gDP!$B$6:$B$271)))</f>
        <v>12800187429285.801</v>
      </c>
      <c r="CF67" s="77">
        <f>IF(greenhouseGasEmissions!BH67="","",greenhouseGasEmissions!BH67-greenhouseGasEmissions!BH67+INDEX(gDP!BH$6:BH$271,MATCH($B67,gDP!$B$6:$B$271)))</f>
        <v>13323235973753</v>
      </c>
      <c r="CG67" s="77">
        <f>IF(greenhouseGasEmissions!BI67="","",greenhouseGasEmissions!BI67-greenhouseGasEmissions!BI67+INDEX(gDP!BI$6:BI$271,MATCH($B67,gDP!$B$6:$B$271)))</f>
        <v>13614572556661.5</v>
      </c>
      <c r="CH67" s="77">
        <f>IF(greenhouseGasEmissions!BJ67="","",greenhouseGasEmissions!BJ67-greenhouseGasEmissions!BJ67+INDEX(gDP!BJ$6:BJ$271,MATCH($B67,gDP!$B$6:$B$271)))</f>
        <v>14881098135429.5</v>
      </c>
      <c r="CI67" s="77">
        <f>IF(greenhouseGasEmissions!BK67="","",greenhouseGasEmissions!BK67-greenhouseGasEmissions!BK67+INDEX(gDP!BK$6:BK$271,MATCH($B67,gDP!$B$6:$B$271)))</f>
        <v>16640354816152.1</v>
      </c>
      <c r="CJ67" s="77">
        <f>IF(greenhouseGasEmissions!BL67="","",greenhouseGasEmissions!BL67-greenhouseGasEmissions!BL67+INDEX(gDP!BL$6:BL$271,MATCH($B67,gDP!$B$6:$B$271)))</f>
        <v>17213215781553.199</v>
      </c>
      <c r="CK67" s="77">
        <f>IF(greenhouseGasEmissions!BM67="","",greenhouseGasEmissions!BM67-greenhouseGasEmissions!BM67+INDEX(gDP!BM$6:BM$271,MATCH($B67,gDP!$B$6:$B$271)))</f>
        <v>17487334631867.301</v>
      </c>
      <c r="CL67" s="77" t="str">
        <f>IF(greenhouseGasEmissions!BN67="","",greenhouseGasEmissions!BN67-greenhouseGasEmissions!BN67+INDEX(gDP!BN$6:BN$271,MATCH($B67,gDP!$B$6:$B$271)))</f>
        <v/>
      </c>
      <c r="CM67" s="77" t="str">
        <f>IF(greenhouseGasEmissions!BO67="","",greenhouseGasEmissions!BO67-greenhouseGasEmissions!BO67+INDEX(gDP!BO$6:BO$271,MATCH($B67,gDP!$B$6:$B$271)))</f>
        <v/>
      </c>
    </row>
    <row r="68" spans="1:91" x14ac:dyDescent="0.35">
      <c r="A68" t="s">
        <v>342</v>
      </c>
      <c r="B68" t="s">
        <v>343</v>
      </c>
      <c r="C68" t="s">
        <v>807</v>
      </c>
      <c r="D68" t="s">
        <v>808</v>
      </c>
      <c r="AS68">
        <v>7507.3680999999997</v>
      </c>
      <c r="AT68">
        <v>7028.6585999999998</v>
      </c>
      <c r="AU68">
        <v>7419.4525000000003</v>
      </c>
      <c r="AV68">
        <v>7521.5082000000002</v>
      </c>
      <c r="AW68">
        <v>8174.1392999999998</v>
      </c>
      <c r="AX68">
        <v>8532.7633999999998</v>
      </c>
      <c r="AY68">
        <v>9672.9889999999996</v>
      </c>
      <c r="AZ68">
        <v>9208.3657000000003</v>
      </c>
      <c r="BA68">
        <v>9373.3680999999997</v>
      </c>
      <c r="BB68">
        <v>9888.5094000000008</v>
      </c>
      <c r="BC68">
        <v>9735.6164000000008</v>
      </c>
      <c r="BD68">
        <v>10247.8848</v>
      </c>
      <c r="BE68">
        <v>10831.3145</v>
      </c>
      <c r="BF68">
        <v>10748.162399999999</v>
      </c>
      <c r="BG68">
        <v>11485.4228</v>
      </c>
      <c r="BH68">
        <v>12239.276900000001</v>
      </c>
      <c r="BI68">
        <v>11352.5213</v>
      </c>
      <c r="BJ68">
        <v>11705.1981</v>
      </c>
      <c r="BK68">
        <v>12231.2624</v>
      </c>
      <c r="BL68">
        <v>12467.801100000001</v>
      </c>
      <c r="BM68">
        <v>12001.450199999999</v>
      </c>
      <c r="BQ68" s="77">
        <f>IF(greenhouseGasEmissions!AS68="","",greenhouseGasEmissions!AS68-greenhouseGasEmissions!AS68+INDEX(gDP!AS$6:AS$271,MATCH($B68,gDP!$B$6:$B$271)))</f>
        <v>3377700768682</v>
      </c>
      <c r="BR68" s="77">
        <f>IF(greenhouseGasEmissions!AT68="","",greenhouseGasEmissions!AT68-greenhouseGasEmissions!AT68+INDEX(gDP!AT$6:AT$271,MATCH($B68,gDP!$B$6:$B$271)))</f>
        <v>3351139229137.5298</v>
      </c>
      <c r="BS68" s="77">
        <f>IF(greenhouseGasEmissions!AU68="","",greenhouseGasEmissions!AU68-greenhouseGasEmissions!AU68+INDEX(gDP!AU$6:AU$271,MATCH($B68,gDP!$B$6:$B$271)))</f>
        <v>3254999167379.1299</v>
      </c>
      <c r="BT68" s="77">
        <f>IF(greenhouseGasEmissions!AV68="","",greenhouseGasEmissions!AV68-greenhouseGasEmissions!AV68+INDEX(gDP!AV$6:AV$271,MATCH($B68,gDP!$B$6:$B$271)))</f>
        <v>3622987599508.75</v>
      </c>
      <c r="BU68" s="77">
        <f>IF(greenhouseGasEmissions!AW68="","",greenhouseGasEmissions!AW68-greenhouseGasEmissions!AW68+INDEX(gDP!AW$6:AW$271,MATCH($B68,gDP!$B$6:$B$271)))</f>
        <v>4210079741319.6802</v>
      </c>
      <c r="BV68" s="77">
        <f>IF(greenhouseGasEmissions!AX68="","",greenhouseGasEmissions!AX68-greenhouseGasEmissions!AX68+INDEX(gDP!AX$6:AX$271,MATCH($B68,gDP!$B$6:$B$271)))</f>
        <v>4895873888500.7695</v>
      </c>
      <c r="BW68" s="77">
        <f>IF(greenhouseGasEmissions!AY68="","",greenhouseGasEmissions!AY68-greenhouseGasEmissions!AY68+INDEX(gDP!AY$6:AY$271,MATCH($B68,gDP!$B$6:$B$271)))</f>
        <v>5596741342074.5303</v>
      </c>
      <c r="BX68" s="77">
        <f>IF(greenhouseGasEmissions!AZ68="","",greenhouseGasEmissions!AZ68-greenhouseGasEmissions!AZ68+INDEX(gDP!AZ$6:AZ$271,MATCH($B68,gDP!$B$6:$B$271)))</f>
        <v>6624825302691.1104</v>
      </c>
      <c r="BY68" s="77">
        <f>IF(greenhouseGasEmissions!BA68="","",greenhouseGasEmissions!BA68-greenhouseGasEmissions!BA68+INDEX(gDP!BA$6:BA$271,MATCH($B68,gDP!$B$6:$B$271)))</f>
        <v>7460093874185.9297</v>
      </c>
      <c r="BZ68" s="77">
        <f>IF(greenhouseGasEmissions!BB68="","",greenhouseGasEmissions!BB68-greenhouseGasEmissions!BB68+INDEX(gDP!BB$6:BB$271,MATCH($B68,gDP!$B$6:$B$271)))</f>
        <v>7172729962646.6396</v>
      </c>
      <c r="CA68" s="77">
        <f>IF(greenhouseGasEmissions!BC68="","",greenhouseGasEmissions!BC68-greenhouseGasEmissions!BC68+INDEX(gDP!BC$6:BC$271,MATCH($B68,gDP!$B$6:$B$271)))</f>
        <v>8708208712873.1602</v>
      </c>
      <c r="CB68" s="77">
        <f>IF(greenhouseGasEmissions!BD68="","",greenhouseGasEmissions!BD68-greenhouseGasEmissions!BD68+INDEX(gDP!BD$6:BD$271,MATCH($B68,gDP!$B$6:$B$271)))</f>
        <v>9813800566552.7598</v>
      </c>
      <c r="CC68" s="77">
        <f>IF(greenhouseGasEmissions!BE68="","",greenhouseGasEmissions!BE68-greenhouseGasEmissions!BE68+INDEX(gDP!BE$6:BE$271,MATCH($B68,gDP!$B$6:$B$271)))</f>
        <v>10261753916720.6</v>
      </c>
      <c r="CD68" s="77">
        <f>IF(greenhouseGasEmissions!BF68="","",greenhouseGasEmissions!BF68-greenhouseGasEmissions!BF68+INDEX(gDP!BF$6:BF$271,MATCH($B68,gDP!$B$6:$B$271)))</f>
        <v>10406754465041.801</v>
      </c>
      <c r="CE68" s="77">
        <f>IF(greenhouseGasEmissions!BG68="","",greenhouseGasEmissions!BG68-greenhouseGasEmissions!BG68+INDEX(gDP!BG$6:BG$271,MATCH($B68,gDP!$B$6:$B$271)))</f>
        <v>10766609704140</v>
      </c>
      <c r="CF68" s="77">
        <f>IF(greenhouseGasEmissions!BH68="","",greenhouseGasEmissions!BH68-greenhouseGasEmissions!BH68+INDEX(gDP!BH$6:BH$271,MATCH($B68,gDP!$B$6:$B$271)))</f>
        <v>10237020101449.301</v>
      </c>
      <c r="CG68" s="77">
        <f>IF(greenhouseGasEmissions!BI68="","",greenhouseGasEmissions!BI68-greenhouseGasEmissions!BI68+INDEX(gDP!BI$6:BI$271,MATCH($B68,gDP!$B$6:$B$271)))</f>
        <v>10537028724316.6</v>
      </c>
      <c r="CH68" s="77">
        <f>IF(greenhouseGasEmissions!BJ68="","",greenhouseGasEmissions!BJ68-greenhouseGasEmissions!BJ68+INDEX(gDP!BJ$6:BJ$271,MATCH($B68,gDP!$B$6:$B$271)))</f>
        <v>11393447781978.4</v>
      </c>
      <c r="CI68" s="77">
        <f>IF(greenhouseGasEmissions!BK68="","",greenhouseGasEmissions!BK68-greenhouseGasEmissions!BK68+INDEX(gDP!BK$6:BK$271,MATCH($B68,gDP!$B$6:$B$271)))</f>
        <v>11524427704062.699</v>
      </c>
      <c r="CJ68" s="77">
        <f>IF(greenhouseGasEmissions!BL68="","",greenhouseGasEmissions!BL68-greenhouseGasEmissions!BL68+INDEX(gDP!BL$6:BL$271,MATCH($B68,gDP!$B$6:$B$271)))</f>
        <v>11767656585558.1</v>
      </c>
      <c r="CK68" s="77">
        <f>IF(greenhouseGasEmissions!BM68="","",greenhouseGasEmissions!BM68-greenhouseGasEmissions!BM68+INDEX(gDP!BM$6:BM$271,MATCH($B68,gDP!$B$6:$B$271)))</f>
        <v>10981013167791.699</v>
      </c>
      <c r="CL68" s="77" t="str">
        <f>IF(greenhouseGasEmissions!BN68="","",greenhouseGasEmissions!BN68-greenhouseGasEmissions!BN68+INDEX(gDP!BN$6:BN$271,MATCH($B68,gDP!$B$6:$B$271)))</f>
        <v/>
      </c>
      <c r="CM68" s="77" t="str">
        <f>IF(greenhouseGasEmissions!BO68="","",greenhouseGasEmissions!BO68-greenhouseGasEmissions!BO68+INDEX(gDP!BO$6:BO$271,MATCH($B68,gDP!$B$6:$B$271)))</f>
        <v/>
      </c>
    </row>
    <row r="69" spans="1:91" x14ac:dyDescent="0.35">
      <c r="A69" t="s">
        <v>344</v>
      </c>
      <c r="B69" t="s">
        <v>345</v>
      </c>
      <c r="C69" t="s">
        <v>807</v>
      </c>
      <c r="D69" t="s">
        <v>808</v>
      </c>
      <c r="AS69">
        <v>9064.1504000000004</v>
      </c>
      <c r="AT69">
        <v>8737.2090000000007</v>
      </c>
      <c r="AU69">
        <v>9374.8317000000006</v>
      </c>
      <c r="AV69">
        <v>9972.9210999999996</v>
      </c>
      <c r="AW69">
        <v>11328.1152</v>
      </c>
      <c r="AX69">
        <v>12367.6927</v>
      </c>
      <c r="AY69">
        <v>13926.161899999999</v>
      </c>
      <c r="AZ69">
        <v>13777.4859</v>
      </c>
      <c r="BA69">
        <v>13850.8073</v>
      </c>
      <c r="BB69">
        <v>14773.427</v>
      </c>
      <c r="BC69">
        <v>15358.018899999999</v>
      </c>
      <c r="BD69">
        <v>16845.8197</v>
      </c>
      <c r="BE69">
        <v>17898.194200000002</v>
      </c>
      <c r="BF69">
        <v>18036.5782</v>
      </c>
      <c r="BG69">
        <v>18286.3943</v>
      </c>
      <c r="BH69">
        <v>18843.796900000001</v>
      </c>
      <c r="BI69">
        <v>17769.5432</v>
      </c>
      <c r="BJ69">
        <v>18132.938099999999</v>
      </c>
      <c r="BK69">
        <v>19092.974699999999</v>
      </c>
      <c r="BL69">
        <v>19687.1037</v>
      </c>
      <c r="BM69">
        <v>19755.7366</v>
      </c>
      <c r="BQ69" s="77">
        <f>IF(greenhouseGasEmissions!AS69="","",greenhouseGasEmissions!AS69-greenhouseGasEmissions!AS69+INDEX(gDP!AS$6:AS$271,MATCH($B69,gDP!$B$6:$B$271)))</f>
        <v>8377363424939.4902</v>
      </c>
      <c r="BR69" s="77">
        <f>IF(greenhouseGasEmissions!AT69="","",greenhouseGasEmissions!AT69-greenhouseGasEmissions!AT69+INDEX(gDP!AT$6:AT$271,MATCH($B69,gDP!$B$6:$B$271)))</f>
        <v>7789513198046.9697</v>
      </c>
      <c r="BS69" s="77">
        <f>IF(greenhouseGasEmissions!AU69="","",greenhouseGasEmissions!AU69-greenhouseGasEmissions!AU69+INDEX(gDP!AU$6:AU$271,MATCH($B69,gDP!$B$6:$B$271)))</f>
        <v>7912759253773.5996</v>
      </c>
      <c r="BT69" s="77">
        <f>IF(greenhouseGasEmissions!AV69="","",greenhouseGasEmissions!AV69-greenhouseGasEmissions!AV69+INDEX(gDP!AV$6:AV$271,MATCH($B69,gDP!$B$6:$B$271)))</f>
        <v>8702214026618.3301</v>
      </c>
      <c r="BU69" s="77">
        <f>IF(greenhouseGasEmissions!AW69="","",greenhouseGasEmissions!AW69-greenhouseGasEmissions!AW69+INDEX(gDP!AW$6:AW$271,MATCH($B69,gDP!$B$6:$B$271)))</f>
        <v>9758440010726.3398</v>
      </c>
      <c r="BV69" s="77">
        <f>IF(greenhouseGasEmissions!AX69="","",greenhouseGasEmissions!AX69-greenhouseGasEmissions!AX69+INDEX(gDP!AX$6:AX$271,MATCH($B69,gDP!$B$6:$B$271)))</f>
        <v>10411320781531.801</v>
      </c>
      <c r="BW69" s="77">
        <f>IF(greenhouseGasEmissions!AY69="","",greenhouseGasEmissions!AY69-greenhouseGasEmissions!AY69+INDEX(gDP!AY$6:AY$271,MATCH($B69,gDP!$B$6:$B$271)))</f>
        <v>11034810130882.1</v>
      </c>
      <c r="BX69" s="77">
        <f>IF(greenhouseGasEmissions!AZ69="","",greenhouseGasEmissions!AZ69-greenhouseGasEmissions!AZ69+INDEX(gDP!AZ$6:AZ$271,MATCH($B69,gDP!$B$6:$B$271)))</f>
        <v>12331150790689.801</v>
      </c>
      <c r="BY69" s="77">
        <f>IF(greenhouseGasEmissions!BA69="","",greenhouseGasEmissions!BA69-greenhouseGasEmissions!BA69+INDEX(gDP!BA$6:BA$271,MATCH($B69,gDP!$B$6:$B$271)))</f>
        <v>14220148735114.5</v>
      </c>
      <c r="BZ69" s="77">
        <f>IF(greenhouseGasEmissions!BB69="","",greenhouseGasEmissions!BB69-greenhouseGasEmissions!BB69+INDEX(gDP!BB$6:BB$271,MATCH($B69,gDP!$B$6:$B$271)))</f>
        <v>14630641103929.1</v>
      </c>
      <c r="CA69" s="77">
        <f>IF(greenhouseGasEmissions!BC69="","",greenhouseGasEmissions!BC69-greenhouseGasEmissions!BC69+INDEX(gDP!BC$6:BC$271,MATCH($B69,gDP!$B$6:$B$271)))</f>
        <v>17078057240005.199</v>
      </c>
      <c r="CB69" s="77">
        <f>IF(greenhouseGasEmissions!BD69="","",greenhouseGasEmissions!BD69-greenhouseGasEmissions!BD69+INDEX(gDP!BD$6:BD$271,MATCH($B69,gDP!$B$6:$B$271)))</f>
        <v>19796933123174.5</v>
      </c>
      <c r="CC69" s="77">
        <f>IF(greenhouseGasEmissions!BE69="","",greenhouseGasEmissions!BE69-greenhouseGasEmissions!BE69+INDEX(gDP!BE$6:BE$271,MATCH($B69,gDP!$B$6:$B$271)))</f>
        <v>21174178691967.801</v>
      </c>
      <c r="CD69" s="77">
        <f>IF(greenhouseGasEmissions!BF69="","",greenhouseGasEmissions!BF69-greenhouseGasEmissions!BF69+INDEX(gDP!BF$6:BF$271,MATCH($B69,gDP!$B$6:$B$271)))</f>
        <v>21411284057214.5</v>
      </c>
      <c r="CE69" s="77">
        <f>IF(greenhouseGasEmissions!BG69="","",greenhouseGasEmissions!BG69-greenhouseGasEmissions!BG69+INDEX(gDP!BG$6:BG$271,MATCH($B69,gDP!$B$6:$B$271)))</f>
        <v>22089701789223.801</v>
      </c>
      <c r="CF69" s="77">
        <f>IF(greenhouseGasEmissions!BH69="","",greenhouseGasEmissions!BH69-greenhouseGasEmissions!BH69+INDEX(gDP!BH$6:BH$271,MATCH($B69,gDP!$B$6:$B$271)))</f>
        <v>21995274219766.699</v>
      </c>
      <c r="CG69" s="77">
        <f>IF(greenhouseGasEmissions!BI69="","",greenhouseGasEmissions!BI69-greenhouseGasEmissions!BI69+INDEX(gDP!BI$6:BI$271,MATCH($B69,gDP!$B$6:$B$271)))</f>
        <v>22776012762509.5</v>
      </c>
      <c r="CH69" s="77">
        <f>IF(greenhouseGasEmissions!BJ69="","",greenhouseGasEmissions!BJ69-greenhouseGasEmissions!BJ69+INDEX(gDP!BJ$6:BJ$271,MATCH($B69,gDP!$B$6:$B$271)))</f>
        <v>24329094912610</v>
      </c>
      <c r="CI69" s="77">
        <f>IF(greenhouseGasEmissions!BK69="","",greenhouseGasEmissions!BK69-greenhouseGasEmissions!BK69+INDEX(gDP!BK$6:BK$271,MATCH($B69,gDP!$B$6:$B$271)))</f>
        <v>26487859556590.801</v>
      </c>
      <c r="CJ69" s="77">
        <f>IF(greenhouseGasEmissions!BL69="","",greenhouseGasEmissions!BL69-greenhouseGasEmissions!BL69+INDEX(gDP!BL$6:BL$271,MATCH($B69,gDP!$B$6:$B$271)))</f>
        <v>27032494942206.602</v>
      </c>
      <c r="CK69" s="77">
        <f>IF(greenhouseGasEmissions!BM69="","",greenhouseGasEmissions!BM69-greenhouseGasEmissions!BM69+INDEX(gDP!BM$6:BM$271,MATCH($B69,gDP!$B$6:$B$271)))</f>
        <v>27156482410418.398</v>
      </c>
      <c r="CL69" s="77" t="str">
        <f>IF(greenhouseGasEmissions!BN69="","",greenhouseGasEmissions!BN69-greenhouseGasEmissions!BN69+INDEX(gDP!BN$6:BN$271,MATCH($B69,gDP!$B$6:$B$271)))</f>
        <v/>
      </c>
      <c r="CM69" s="77" t="str">
        <f>IF(greenhouseGasEmissions!BO69="","",greenhouseGasEmissions!BO69-greenhouseGasEmissions!BO69+INDEX(gDP!BO$6:BO$271,MATCH($B69,gDP!$B$6:$B$271)))</f>
        <v/>
      </c>
    </row>
    <row r="70" spans="1:91" x14ac:dyDescent="0.35">
      <c r="A70" t="s">
        <v>346</v>
      </c>
      <c r="B70" t="s">
        <v>347</v>
      </c>
      <c r="C70" t="s">
        <v>807</v>
      </c>
      <c r="D70" t="s">
        <v>808</v>
      </c>
      <c r="AS70">
        <v>1313.1403</v>
      </c>
      <c r="AT70">
        <v>1291.6685</v>
      </c>
      <c r="AU70">
        <v>1334.9297999999999</v>
      </c>
      <c r="AV70">
        <v>1396.6072999999999</v>
      </c>
      <c r="AW70">
        <v>1407.5739000000001</v>
      </c>
      <c r="AX70">
        <v>1421.1767</v>
      </c>
      <c r="AY70">
        <v>1495.0438999999999</v>
      </c>
      <c r="AZ70">
        <v>1543.5616</v>
      </c>
      <c r="BA70">
        <v>1621.8318999999999</v>
      </c>
      <c r="BB70">
        <v>1468.6237000000001</v>
      </c>
      <c r="BC70">
        <v>1545.4126000000001</v>
      </c>
      <c r="BD70">
        <v>1669.9987000000001</v>
      </c>
      <c r="BE70">
        <v>1690.1003000000001</v>
      </c>
      <c r="BF70">
        <v>1703.6514</v>
      </c>
      <c r="BG70">
        <v>1629.5069000000001</v>
      </c>
      <c r="BH70">
        <v>1534.6564000000001</v>
      </c>
      <c r="BI70">
        <v>1606.1960999999999</v>
      </c>
      <c r="BJ70">
        <v>1645.883</v>
      </c>
      <c r="BK70">
        <v>1707.5718999999999</v>
      </c>
      <c r="BL70">
        <v>1692.1302000000001</v>
      </c>
      <c r="BM70">
        <v>1696.9235000000001</v>
      </c>
      <c r="BQ70" s="77">
        <f>IF(greenhouseGasEmissions!AS70="","",greenhouseGasEmissions!AS70-greenhouseGasEmissions!AS70+INDEX(gDP!AS$6:AS$271,MATCH($B70,gDP!$B$6:$B$271)))</f>
        <v>390254644017.59698</v>
      </c>
      <c r="BR70" s="77">
        <f>IF(greenhouseGasEmissions!AT70="","",greenhouseGasEmissions!AT70-greenhouseGasEmissions!AT70+INDEX(gDP!AT$6:AT$271,MATCH($B70,gDP!$B$6:$B$271)))</f>
        <v>334433492950.211</v>
      </c>
      <c r="BS70" s="77">
        <f>IF(greenhouseGasEmissions!AU70="","",greenhouseGasEmissions!AU70-greenhouseGasEmissions!AU70+INDEX(gDP!AU$6:AU$271,MATCH($B70,gDP!$B$6:$B$271)))</f>
        <v>389028550190.81299</v>
      </c>
      <c r="BT70" s="77">
        <f>IF(greenhouseGasEmissions!AV70="","",greenhouseGasEmissions!AV70-greenhouseGasEmissions!AV70+INDEX(gDP!AV$6:AV$271,MATCH($B70,gDP!$B$6:$B$271)))</f>
        <v>495996118252.84003</v>
      </c>
      <c r="BU70" s="77">
        <f>IF(greenhouseGasEmissions!AW70="","",greenhouseGasEmissions!AW70-greenhouseGasEmissions!AW70+INDEX(gDP!AW$6:AW$271,MATCH($B70,gDP!$B$6:$B$271)))</f>
        <v>639128690749.53003</v>
      </c>
      <c r="BV70" s="77">
        <f>IF(greenhouseGasEmissions!AX70="","",greenhouseGasEmissions!AX70-greenhouseGasEmissions!AX70+INDEX(gDP!AX$6:AX$271,MATCH($B70,gDP!$B$6:$B$271)))</f>
        <v>796047189589.77502</v>
      </c>
      <c r="BW70" s="77">
        <f>IF(greenhouseGasEmissions!AY70="","",greenhouseGasEmissions!AY70-greenhouseGasEmissions!AY70+INDEX(gDP!AY$6:AY$271,MATCH($B70,gDP!$B$6:$B$271)))</f>
        <v>925984007321.03796</v>
      </c>
      <c r="BX70" s="77">
        <f>IF(greenhouseGasEmissions!AZ70="","",greenhouseGasEmissions!AZ70-greenhouseGasEmissions!AZ70+INDEX(gDP!AZ$6:AZ$271,MATCH($B70,gDP!$B$6:$B$271)))</f>
        <v>1165481350733.46</v>
      </c>
      <c r="BY70" s="77">
        <f>IF(greenhouseGasEmissions!BA70="","",greenhouseGasEmissions!BA70-greenhouseGasEmissions!BA70+INDEX(gDP!BA$6:BA$271,MATCH($B70,gDP!$B$6:$B$271)))</f>
        <v>1395064178011.71</v>
      </c>
      <c r="BZ70" s="77">
        <f>IF(greenhouseGasEmissions!BB70="","",greenhouseGasEmissions!BB70-greenhouseGasEmissions!BB70+INDEX(gDP!BB$6:BB$271,MATCH($B70,gDP!$B$6:$B$271)))</f>
        <v>1163141205236.0901</v>
      </c>
      <c r="CA70" s="77">
        <f>IF(greenhouseGasEmissions!BC70="","",greenhouseGasEmissions!BC70-greenhouseGasEmissions!BC70+INDEX(gDP!BC$6:BC$271,MATCH($B70,gDP!$B$6:$B$271)))</f>
        <v>1377629393492.27</v>
      </c>
      <c r="CB70" s="77">
        <f>IF(greenhouseGasEmissions!BD70="","",greenhouseGasEmissions!BD70-greenhouseGasEmissions!BD70+INDEX(gDP!BD$6:BD$271,MATCH($B70,gDP!$B$6:$B$271)))</f>
        <v>1566799086233.3999</v>
      </c>
      <c r="CC70" s="77">
        <f>IF(greenhouseGasEmissions!BE70="","",greenhouseGasEmissions!BE70-greenhouseGasEmissions!BE70+INDEX(gDP!BE$6:BE$271,MATCH($B70,gDP!$B$6:$B$271)))</f>
        <v>1652506728905.02</v>
      </c>
      <c r="CD70" s="77">
        <f>IF(greenhouseGasEmissions!BF70="","",greenhouseGasEmissions!BF70-greenhouseGasEmissions!BF70+INDEX(gDP!BF$6:BF$271,MATCH($B70,gDP!$B$6:$B$271)))</f>
        <v>1802285899175.5</v>
      </c>
      <c r="CE70" s="77">
        <f>IF(greenhouseGasEmissions!BG70="","",greenhouseGasEmissions!BG70-greenhouseGasEmissions!BG70+INDEX(gDP!BG$6:BG$271,MATCH($B70,gDP!$B$6:$B$271)))</f>
        <v>1729714204725.05</v>
      </c>
      <c r="CF70" s="77">
        <f>IF(greenhouseGasEmissions!BH70="","",greenhouseGasEmissions!BH70-greenhouseGasEmissions!BH70+INDEX(gDP!BH$6:BH$271,MATCH($B70,gDP!$B$6:$B$271)))</f>
        <v>1507646946545.9299</v>
      </c>
      <c r="CG70" s="77">
        <f>IF(greenhouseGasEmissions!BI70="","",greenhouseGasEmissions!BI70-greenhouseGasEmissions!BI70+INDEX(gDP!BI$6:BI$271,MATCH($B70,gDP!$B$6:$B$271)))</f>
        <v>1447395306947.53</v>
      </c>
      <c r="CH70" s="77">
        <f>IF(greenhouseGasEmissions!BJ70="","",greenhouseGasEmissions!BJ70-greenhouseGasEmissions!BJ70+INDEX(gDP!BJ$6:BJ$271,MATCH($B70,gDP!$B$6:$B$271)))</f>
        <v>1485108260761.97</v>
      </c>
      <c r="CI70" s="77">
        <f>IF(greenhouseGasEmissions!BK70="","",greenhouseGasEmissions!BK70-greenhouseGasEmissions!BK70+INDEX(gDP!BK$6:BK$271,MATCH($B70,gDP!$B$6:$B$271)))</f>
        <v>1459981302399.6599</v>
      </c>
      <c r="CJ70" s="77">
        <f>IF(greenhouseGasEmissions!BL70="","",greenhouseGasEmissions!BL70-greenhouseGasEmissions!BL70+INDEX(gDP!BL$6:BL$271,MATCH($B70,gDP!$B$6:$B$271)))</f>
        <v>1488770219744.96</v>
      </c>
      <c r="CK70" s="77">
        <f>IF(greenhouseGasEmissions!BM70="","",greenhouseGasEmissions!BM70-greenhouseGasEmissions!BM70+INDEX(gDP!BM$6:BM$271,MATCH($B70,gDP!$B$6:$B$271)))</f>
        <v>1428327223229.53</v>
      </c>
      <c r="CL70" s="77" t="str">
        <f>IF(greenhouseGasEmissions!BN70="","",greenhouseGasEmissions!BN70-greenhouseGasEmissions!BN70+INDEX(gDP!BN$6:BN$271,MATCH($B70,gDP!$B$6:$B$271)))</f>
        <v/>
      </c>
      <c r="CM70" s="77" t="str">
        <f>IF(greenhouseGasEmissions!BO70="","",greenhouseGasEmissions!BO70-greenhouseGasEmissions!BO70+INDEX(gDP!BO$6:BO$271,MATCH($B70,gDP!$B$6:$B$271)))</f>
        <v/>
      </c>
    </row>
    <row r="71" spans="1:91" x14ac:dyDescent="0.35">
      <c r="A71" t="s">
        <v>348</v>
      </c>
      <c r="B71" t="s">
        <v>349</v>
      </c>
      <c r="C71" t="s">
        <v>807</v>
      </c>
      <c r="D71" t="s">
        <v>808</v>
      </c>
      <c r="AS71">
        <v>7957.8002999999999</v>
      </c>
      <c r="AT71">
        <v>7901.9416000000001</v>
      </c>
      <c r="AU71">
        <v>7896.0780999999997</v>
      </c>
      <c r="AV71">
        <v>8131.6247000000003</v>
      </c>
      <c r="AW71">
        <v>8158.5362999999998</v>
      </c>
      <c r="AX71">
        <v>8137.1623</v>
      </c>
      <c r="AY71">
        <v>8207.5689999999995</v>
      </c>
      <c r="AZ71">
        <v>8242.4172999999992</v>
      </c>
      <c r="BA71">
        <v>8090.6234000000004</v>
      </c>
      <c r="BB71">
        <v>7407.5146999999997</v>
      </c>
      <c r="BC71">
        <v>7671.0165999999999</v>
      </c>
      <c r="BD71">
        <v>7795.1423000000004</v>
      </c>
      <c r="BE71">
        <v>7751.1705000000002</v>
      </c>
      <c r="BF71">
        <v>7674.8320999999996</v>
      </c>
      <c r="BG71">
        <v>7372.5227000000004</v>
      </c>
      <c r="BH71">
        <v>7416.3527000000004</v>
      </c>
      <c r="BI71">
        <v>7446.2293</v>
      </c>
      <c r="BJ71">
        <v>7609.4575999999997</v>
      </c>
      <c r="BK71">
        <v>7688.7383</v>
      </c>
      <c r="BL71">
        <v>7628.0648000000001</v>
      </c>
      <c r="BM71">
        <v>7205.3815000000004</v>
      </c>
      <c r="BQ71" s="77">
        <f>IF(greenhouseGasEmissions!AS71="","",greenhouseGasEmissions!AS71-greenhouseGasEmissions!AS71+INDEX(gDP!AS$6:AS$271,MATCH($B71,gDP!$B$6:$B$271)))</f>
        <v>10065925069173.9</v>
      </c>
      <c r="BR71" s="77">
        <f>IF(greenhouseGasEmissions!AT71="","",greenhouseGasEmissions!AT71-greenhouseGasEmissions!AT71+INDEX(gDP!AT$6:AT$271,MATCH($B71,gDP!$B$6:$B$271)))</f>
        <v>10168292808351</v>
      </c>
      <c r="BS71" s="77">
        <f>IF(greenhouseGasEmissions!AU71="","",greenhouseGasEmissions!AU71-greenhouseGasEmissions!AU71+INDEX(gDP!AU$6:AU$271,MATCH($B71,gDP!$B$6:$B$271)))</f>
        <v>11134331409101.699</v>
      </c>
      <c r="BT71" s="77">
        <f>IF(greenhouseGasEmissions!AV71="","",greenhouseGasEmissions!AV71-greenhouseGasEmissions!AV71+INDEX(gDP!AV$6:AV$271,MATCH($B71,gDP!$B$6:$B$271)))</f>
        <v>13534598831552.199</v>
      </c>
      <c r="BU71" s="77">
        <f>IF(greenhouseGasEmissions!AW71="","",greenhouseGasEmissions!AW71-greenhouseGasEmissions!AW71+INDEX(gDP!AW$6:AW$271,MATCH($B71,gDP!$B$6:$B$271)))</f>
        <v>15775505005718.801</v>
      </c>
      <c r="BV71" s="77">
        <f>IF(greenhouseGasEmissions!AX71="","",greenhouseGasEmissions!AX71-greenhouseGasEmissions!AX71+INDEX(gDP!AX$6:AX$271,MATCH($B71,gDP!$B$6:$B$271)))</f>
        <v>16780903793743.801</v>
      </c>
      <c r="BW71" s="77">
        <f>IF(greenhouseGasEmissions!AY71="","",greenhouseGasEmissions!AY71-greenhouseGasEmissions!AY71+INDEX(gDP!AY$6:AY$271,MATCH($B71,gDP!$B$6:$B$271)))</f>
        <v>18167737736908.102</v>
      </c>
      <c r="BX71" s="77">
        <f>IF(greenhouseGasEmissions!AZ71="","",greenhouseGasEmissions!AZ71-greenhouseGasEmissions!AZ71+INDEX(gDP!AZ$6:AZ$271,MATCH($B71,gDP!$B$6:$B$271)))</f>
        <v>21227702064340.801</v>
      </c>
      <c r="BY71" s="77">
        <f>IF(greenhouseGasEmissions!BA71="","",greenhouseGasEmissions!BA71-greenhouseGasEmissions!BA71+INDEX(gDP!BA$6:BA$271,MATCH($B71,gDP!$B$6:$B$271)))</f>
        <v>23363341474912.199</v>
      </c>
      <c r="BZ71" s="77">
        <f>IF(greenhouseGasEmissions!BB71="","",greenhouseGasEmissions!BB71-greenhouseGasEmissions!BB71+INDEX(gDP!BB$6:BB$271,MATCH($B71,gDP!$B$6:$B$271)))</f>
        <v>20545109873740.801</v>
      </c>
      <c r="CA71" s="77">
        <f>IF(greenhouseGasEmissions!BC71="","",greenhouseGasEmissions!BC71-greenhouseGasEmissions!BC71+INDEX(gDP!BC$6:BC$271,MATCH($B71,gDP!$B$6:$B$271)))</f>
        <v>21016513112950.801</v>
      </c>
      <c r="CB71" s="77">
        <f>IF(greenhouseGasEmissions!BD71="","",greenhouseGasEmissions!BD71-greenhouseGasEmissions!BD71+INDEX(gDP!BD$6:BD$271,MATCH($B71,gDP!$B$6:$B$271)))</f>
        <v>23305973325589.801</v>
      </c>
      <c r="CC71" s="77">
        <f>IF(greenhouseGasEmissions!BE71="","",greenhouseGasEmissions!BE71-greenhouseGasEmissions!BE71+INDEX(gDP!BE$6:BE$271,MATCH($B71,gDP!$B$6:$B$271)))</f>
        <v>22453705241187.898</v>
      </c>
      <c r="CD71" s="77">
        <f>IF(greenhouseGasEmissions!BF71="","",greenhouseGasEmissions!BF71-greenhouseGasEmissions!BF71+INDEX(gDP!BF$6:BF$271,MATCH($B71,gDP!$B$6:$B$271)))</f>
        <v>23454990403618.102</v>
      </c>
      <c r="CE71" s="77">
        <f>IF(greenhouseGasEmissions!BG71="","",greenhouseGasEmissions!BG71-greenhouseGasEmissions!BG71+INDEX(gDP!BG$6:BG$271,MATCH($B71,gDP!$B$6:$B$271)))</f>
        <v>23784373303750.199</v>
      </c>
      <c r="CF71" s="77">
        <f>IF(greenhouseGasEmissions!BH71="","",greenhouseGasEmissions!BH71-greenhouseGasEmissions!BH71+INDEX(gDP!BH$6:BH$271,MATCH($B71,gDP!$B$6:$B$271)))</f>
        <v>20481460301210.5</v>
      </c>
      <c r="CG71" s="77">
        <f>IF(greenhouseGasEmissions!BI71="","",greenhouseGasEmissions!BI71-greenhouseGasEmissions!BI71+INDEX(gDP!BI$6:BI$271,MATCH($B71,gDP!$B$6:$B$271)))</f>
        <v>20408605606979.301</v>
      </c>
      <c r="CH71" s="77">
        <f>IF(greenhouseGasEmissions!BJ71="","",greenhouseGasEmissions!BJ71-greenhouseGasEmissions!BJ71+INDEX(gDP!BJ$6:BJ$271,MATCH($B71,gDP!$B$6:$B$271)))</f>
        <v>21652842504644.602</v>
      </c>
      <c r="CI71" s="77">
        <f>IF(greenhouseGasEmissions!BK71="","",greenhouseGasEmissions!BK71-greenhouseGasEmissions!BK71+INDEX(gDP!BK$6:BK$271,MATCH($B71,gDP!$B$6:$B$271)))</f>
        <v>23188735732226.199</v>
      </c>
      <c r="CJ71" s="77">
        <f>IF(greenhouseGasEmissions!BL71="","",greenhouseGasEmissions!BL71-greenhouseGasEmissions!BL71+INDEX(gDP!BL$6:BL$271,MATCH($B71,gDP!$B$6:$B$271)))</f>
        <v>22908223277507.398</v>
      </c>
      <c r="CK71" s="77">
        <f>IF(greenhouseGasEmissions!BM71="","",greenhouseGasEmissions!BM71-greenhouseGasEmissions!BM71+INDEX(gDP!BM$6:BM$271,MATCH($B71,gDP!$B$6:$B$271)))</f>
        <v>22156549343244.898</v>
      </c>
      <c r="CL71" s="77" t="str">
        <f>IF(greenhouseGasEmissions!BN71="","",greenhouseGasEmissions!BN71-greenhouseGasEmissions!BN71+INDEX(gDP!BN$6:BN$271,MATCH($B71,gDP!$B$6:$B$271)))</f>
        <v/>
      </c>
      <c r="CM71" s="77" t="str">
        <f>IF(greenhouseGasEmissions!BO71="","",greenhouseGasEmissions!BO71-greenhouseGasEmissions!BO71+INDEX(gDP!BO$6:BO$271,MATCH($B71,gDP!$B$6:$B$271)))</f>
        <v/>
      </c>
    </row>
    <row r="72" spans="1:91" x14ac:dyDescent="0.35">
      <c r="A72" t="s">
        <v>350</v>
      </c>
      <c r="B72" t="s">
        <v>351</v>
      </c>
      <c r="C72" t="s">
        <v>807</v>
      </c>
      <c r="D72" t="s">
        <v>808</v>
      </c>
      <c r="AS72">
        <v>87.363299999999995</v>
      </c>
      <c r="AT72">
        <v>89.971599999999995</v>
      </c>
      <c r="AU72">
        <v>88.9131</v>
      </c>
      <c r="AV72">
        <v>89.407899999999998</v>
      </c>
      <c r="AW72">
        <v>91.295000000000002</v>
      </c>
      <c r="AX72">
        <v>90.5822</v>
      </c>
      <c r="AY72">
        <v>92.965000000000003</v>
      </c>
      <c r="AZ72">
        <v>90.991699999999994</v>
      </c>
      <c r="BA72">
        <v>89.690700000000007</v>
      </c>
      <c r="BB72">
        <v>91.744100000000003</v>
      </c>
      <c r="BC72">
        <v>92.1113</v>
      </c>
      <c r="BD72">
        <v>88.951700000000002</v>
      </c>
      <c r="BE72">
        <v>89.2577</v>
      </c>
      <c r="BF72">
        <v>92.451999999999998</v>
      </c>
      <c r="BG72">
        <v>93.976600000000005</v>
      </c>
      <c r="BH72">
        <v>92.581599999999995</v>
      </c>
      <c r="BI72">
        <v>91.668499999999995</v>
      </c>
      <c r="BJ72">
        <v>90.045599999999993</v>
      </c>
      <c r="BK72">
        <v>91.119399999999999</v>
      </c>
      <c r="BL72">
        <v>91.021900000000002</v>
      </c>
      <c r="BM72">
        <v>85.610200000000006</v>
      </c>
      <c r="BQ72" s="77">
        <f>IF(greenhouseGasEmissions!AS72="","",greenhouseGasEmissions!AS72-greenhouseGasEmissions!AS72+INDEX(gDP!AS$6:AS$271,MATCH($B72,gDP!$B$6:$B$271)))</f>
        <v>17539454727.363701</v>
      </c>
      <c r="BR72" s="77">
        <f>IF(greenhouseGasEmissions!AT72="","",greenhouseGasEmissions!AT72-greenhouseGasEmissions!AT72+INDEX(gDP!AT$6:AT$271,MATCH($B72,gDP!$B$6:$B$271)))</f>
        <v>23127055000</v>
      </c>
      <c r="BS72" s="77">
        <f>IF(greenhouseGasEmissions!AU72="","",greenhouseGasEmissions!AU72-greenhouseGasEmissions!AU72+INDEX(gDP!AU$6:AU$271,MATCH($B72,gDP!$B$6:$B$271)))</f>
        <v>27054197000</v>
      </c>
      <c r="BT72" s="77">
        <f>IF(greenhouseGasEmissions!AV72="","",greenhouseGasEmissions!AV72-greenhouseGasEmissions!AV72+INDEX(gDP!AV$6:AV$271,MATCH($B72,gDP!$B$6:$B$271)))</f>
        <v>30965208000</v>
      </c>
      <c r="BU72" s="77">
        <f>IF(greenhouseGasEmissions!AW72="","",greenhouseGasEmissions!AW72-greenhouseGasEmissions!AW72+INDEX(gDP!AW$6:AW$271,MATCH($B72,gDP!$B$6:$B$271)))</f>
        <v>35194947000</v>
      </c>
      <c r="BV72" s="77">
        <f>IF(greenhouseGasEmissions!AX72="","",greenhouseGasEmissions!AX72-greenhouseGasEmissions!AX72+INDEX(gDP!AX$6:AX$271,MATCH($B72,gDP!$B$6:$B$271)))</f>
        <v>40278849000</v>
      </c>
      <c r="BW72" s="77">
        <f>IF(greenhouseGasEmissions!AY72="","",greenhouseGasEmissions!AY72-greenhouseGasEmissions!AY72+INDEX(gDP!AY$6:AY$271,MATCH($B72,gDP!$B$6:$B$271)))</f>
        <v>45690762000</v>
      </c>
      <c r="BX72" s="77">
        <f>IF(greenhouseGasEmissions!AZ72="","",greenhouseGasEmissions!AZ72-greenhouseGasEmissions!AZ72+INDEX(gDP!AZ$6:AZ$271,MATCH($B72,gDP!$B$6:$B$271)))</f>
        <v>49848725000</v>
      </c>
      <c r="BY72" s="77">
        <f>IF(greenhouseGasEmissions!BA72="","",greenhouseGasEmissions!BA72-greenhouseGasEmissions!BA72+INDEX(gDP!BA$6:BA$271,MATCH($B72,gDP!$B$6:$B$271)))</f>
        <v>61139438000</v>
      </c>
      <c r="BZ72" s="77">
        <f>IF(greenhouseGasEmissions!BB72="","",greenhouseGasEmissions!BB72-greenhouseGasEmissions!BB72+INDEX(gDP!BB$6:BB$271,MATCH($B72,gDP!$B$6:$B$271)))</f>
        <v>60094978000</v>
      </c>
      <c r="CA72" s="77">
        <f>IF(greenhouseGasEmissions!BC72="","",greenhouseGasEmissions!BC72-greenhouseGasEmissions!BC72+INDEX(gDP!BC$6:BC$271,MATCH($B72,gDP!$B$6:$B$271)))</f>
        <v>68151329000</v>
      </c>
      <c r="CB72" s="77">
        <f>IF(greenhouseGasEmissions!BD72="","",greenhouseGasEmissions!BD72-greenhouseGasEmissions!BD72+INDEX(gDP!BD$6:BD$271,MATCH($B72,gDP!$B$6:$B$271)))</f>
        <v>78986648000</v>
      </c>
      <c r="CC72" s="77">
        <f>IF(greenhouseGasEmissions!BE72="","",greenhouseGasEmissions!BE72-greenhouseGasEmissions!BE72+INDEX(gDP!BE$6:BE$271,MATCH($B72,gDP!$B$6:$B$271)))</f>
        <v>87735048000</v>
      </c>
      <c r="CD72" s="77">
        <f>IF(greenhouseGasEmissions!BF72="","",greenhouseGasEmissions!BF72-greenhouseGasEmissions!BF72+INDEX(gDP!BF$6:BF$271,MATCH($B72,gDP!$B$6:$B$271)))</f>
        <v>96570334000</v>
      </c>
      <c r="CE72" s="77">
        <f>IF(greenhouseGasEmissions!BG72="","",greenhouseGasEmissions!BG72-greenhouseGasEmissions!BG72+INDEX(gDP!BG$6:BG$271,MATCH($B72,gDP!$B$6:$B$271)))</f>
        <v>102717794000</v>
      </c>
      <c r="CF72" s="77">
        <f>IF(greenhouseGasEmissions!BH72="","",greenhouseGasEmissions!BH72-greenhouseGasEmissions!BH72+INDEX(gDP!BH$6:BH$271,MATCH($B72,gDP!$B$6:$B$271)))</f>
        <v>97209558000</v>
      </c>
      <c r="CG72" s="77">
        <f>IF(greenhouseGasEmissions!BI72="","",greenhouseGasEmissions!BI72-greenhouseGasEmissions!BI72+INDEX(gDP!BI$6:BI$271,MATCH($B72,gDP!$B$6:$B$271)))</f>
        <v>97671433000</v>
      </c>
      <c r="CH72" s="77">
        <f>IF(greenhouseGasEmissions!BJ72="","",greenhouseGasEmissions!BJ72-greenhouseGasEmissions!BJ72+INDEX(gDP!BJ$6:BJ$271,MATCH($B72,gDP!$B$6:$B$271)))</f>
        <v>104467486000</v>
      </c>
      <c r="CI72" s="77">
        <f>IF(greenhouseGasEmissions!BK72="","",greenhouseGasEmissions!BK72-greenhouseGasEmissions!BK72+INDEX(gDP!BK$6:BK$271,MATCH($B72,gDP!$B$6:$B$271)))</f>
        <v>107478962000</v>
      </c>
      <c r="CJ72" s="77">
        <f>IF(greenhouseGasEmissions!BL72="","",greenhouseGasEmissions!BL72-greenhouseGasEmissions!BL72+INDEX(gDP!BL$6:BL$271,MATCH($B72,gDP!$B$6:$B$271)))</f>
        <v>107595829000</v>
      </c>
      <c r="CK72" s="77">
        <f>IF(greenhouseGasEmissions!BM72="","",greenhouseGasEmissions!BM72-greenhouseGasEmissions!BM72+INDEX(gDP!BM$6:BM$271,MATCH($B72,gDP!$B$6:$B$271)))</f>
        <v>95865472000</v>
      </c>
      <c r="CL72" s="77" t="str">
        <f>IF(greenhouseGasEmissions!BN72="","",greenhouseGasEmissions!BN72-greenhouseGasEmissions!BN72+INDEX(gDP!BN$6:BN$271,MATCH($B72,gDP!$B$6:$B$271)))</f>
        <v/>
      </c>
      <c r="CM72" s="77" t="str">
        <f>IF(greenhouseGasEmissions!BO72="","",greenhouseGasEmissions!BO72-greenhouseGasEmissions!BO72+INDEX(gDP!BO$6:BO$271,MATCH($B72,gDP!$B$6:$B$271)))</f>
        <v/>
      </c>
    </row>
    <row r="73" spans="1:91" x14ac:dyDescent="0.35">
      <c r="A73" t="s">
        <v>352</v>
      </c>
      <c r="B73" t="s">
        <v>353</v>
      </c>
      <c r="C73" t="s">
        <v>807</v>
      </c>
      <c r="D73" t="s">
        <v>808</v>
      </c>
      <c r="BQ73" s="77" t="str">
        <f>IF(greenhouseGasEmissions!AS73="","",greenhouseGasEmissions!AS73-greenhouseGasEmissions!AS73+INDEX(gDP!AS$6:AS$271,MATCH($B73,gDP!$B$6:$B$271)))</f>
        <v/>
      </c>
      <c r="BR73" s="77" t="str">
        <f>IF(greenhouseGasEmissions!AT73="","",greenhouseGasEmissions!AT73-greenhouseGasEmissions!AT73+INDEX(gDP!AT$6:AT$271,MATCH($B73,gDP!$B$6:$B$271)))</f>
        <v/>
      </c>
      <c r="BS73" s="77" t="str">
        <f>IF(greenhouseGasEmissions!AU73="","",greenhouseGasEmissions!AU73-greenhouseGasEmissions!AU73+INDEX(gDP!AU$6:AU$271,MATCH($B73,gDP!$B$6:$B$271)))</f>
        <v/>
      </c>
      <c r="BT73" s="77" t="str">
        <f>IF(greenhouseGasEmissions!AV73="","",greenhouseGasEmissions!AV73-greenhouseGasEmissions!AV73+INDEX(gDP!AV$6:AV$271,MATCH($B73,gDP!$B$6:$B$271)))</f>
        <v/>
      </c>
      <c r="BU73" s="77" t="str">
        <f>IF(greenhouseGasEmissions!AW73="","",greenhouseGasEmissions!AW73-greenhouseGasEmissions!AW73+INDEX(gDP!AW$6:AW$271,MATCH($B73,gDP!$B$6:$B$271)))</f>
        <v/>
      </c>
      <c r="BV73" s="77" t="str">
        <f>IF(greenhouseGasEmissions!AX73="","",greenhouseGasEmissions!AX73-greenhouseGasEmissions!AX73+INDEX(gDP!AX$6:AX$271,MATCH($B73,gDP!$B$6:$B$271)))</f>
        <v/>
      </c>
      <c r="BW73" s="77" t="str">
        <f>IF(greenhouseGasEmissions!AY73="","",greenhouseGasEmissions!AY73-greenhouseGasEmissions!AY73+INDEX(gDP!AY$6:AY$271,MATCH($B73,gDP!$B$6:$B$271)))</f>
        <v/>
      </c>
      <c r="BX73" s="77" t="str">
        <f>IF(greenhouseGasEmissions!AZ73="","",greenhouseGasEmissions!AZ73-greenhouseGasEmissions!AZ73+INDEX(gDP!AZ$6:AZ$271,MATCH($B73,gDP!$B$6:$B$271)))</f>
        <v/>
      </c>
      <c r="BY73" s="77" t="str">
        <f>IF(greenhouseGasEmissions!BA73="","",greenhouseGasEmissions!BA73-greenhouseGasEmissions!BA73+INDEX(gDP!BA$6:BA$271,MATCH($B73,gDP!$B$6:$B$271)))</f>
        <v/>
      </c>
      <c r="BZ73" s="77" t="str">
        <f>IF(greenhouseGasEmissions!BB73="","",greenhouseGasEmissions!BB73-greenhouseGasEmissions!BB73+INDEX(gDP!BB$6:BB$271,MATCH($B73,gDP!$B$6:$B$271)))</f>
        <v/>
      </c>
      <c r="CA73" s="77" t="str">
        <f>IF(greenhouseGasEmissions!BC73="","",greenhouseGasEmissions!BC73-greenhouseGasEmissions!BC73+INDEX(gDP!BC$6:BC$271,MATCH($B73,gDP!$B$6:$B$271)))</f>
        <v/>
      </c>
      <c r="CB73" s="77" t="str">
        <f>IF(greenhouseGasEmissions!BD73="","",greenhouseGasEmissions!BD73-greenhouseGasEmissions!BD73+INDEX(gDP!BD$6:BD$271,MATCH($B73,gDP!$B$6:$B$271)))</f>
        <v/>
      </c>
      <c r="CC73" s="77" t="str">
        <f>IF(greenhouseGasEmissions!BE73="","",greenhouseGasEmissions!BE73-greenhouseGasEmissions!BE73+INDEX(gDP!BE$6:BE$271,MATCH($B73,gDP!$B$6:$B$271)))</f>
        <v/>
      </c>
      <c r="CD73" s="77" t="str">
        <f>IF(greenhouseGasEmissions!BF73="","",greenhouseGasEmissions!BF73-greenhouseGasEmissions!BF73+INDEX(gDP!BF$6:BF$271,MATCH($B73,gDP!$B$6:$B$271)))</f>
        <v/>
      </c>
      <c r="CE73" s="77" t="str">
        <f>IF(greenhouseGasEmissions!BG73="","",greenhouseGasEmissions!BG73-greenhouseGasEmissions!BG73+INDEX(gDP!BG$6:BG$271,MATCH($B73,gDP!$B$6:$B$271)))</f>
        <v/>
      </c>
      <c r="CF73" s="77" t="str">
        <f>IF(greenhouseGasEmissions!BH73="","",greenhouseGasEmissions!BH73-greenhouseGasEmissions!BH73+INDEX(gDP!BH$6:BH$271,MATCH($B73,gDP!$B$6:$B$271)))</f>
        <v/>
      </c>
      <c r="CG73" s="77" t="str">
        <f>IF(greenhouseGasEmissions!BI73="","",greenhouseGasEmissions!BI73-greenhouseGasEmissions!BI73+INDEX(gDP!BI$6:BI$271,MATCH($B73,gDP!$B$6:$B$271)))</f>
        <v/>
      </c>
      <c r="CH73" s="77" t="str">
        <f>IF(greenhouseGasEmissions!BJ73="","",greenhouseGasEmissions!BJ73-greenhouseGasEmissions!BJ73+INDEX(gDP!BJ$6:BJ$271,MATCH($B73,gDP!$B$6:$B$271)))</f>
        <v/>
      </c>
      <c r="CI73" s="77" t="str">
        <f>IF(greenhouseGasEmissions!BK73="","",greenhouseGasEmissions!BK73-greenhouseGasEmissions!BK73+INDEX(gDP!BK$6:BK$271,MATCH($B73,gDP!$B$6:$B$271)))</f>
        <v/>
      </c>
      <c r="CJ73" s="77" t="str">
        <f>IF(greenhouseGasEmissions!BL73="","",greenhouseGasEmissions!BL73-greenhouseGasEmissions!BL73+INDEX(gDP!BL$6:BL$271,MATCH($B73,gDP!$B$6:$B$271)))</f>
        <v/>
      </c>
      <c r="CK73" s="77" t="str">
        <f>IF(greenhouseGasEmissions!BM73="","",greenhouseGasEmissions!BM73-greenhouseGasEmissions!BM73+INDEX(gDP!BM$6:BM$271,MATCH($B73,gDP!$B$6:$B$271)))</f>
        <v/>
      </c>
      <c r="CL73" s="77" t="str">
        <f>IF(greenhouseGasEmissions!BN73="","",greenhouseGasEmissions!BN73-greenhouseGasEmissions!BN73+INDEX(gDP!BN$6:BN$271,MATCH($B73,gDP!$B$6:$B$271)))</f>
        <v/>
      </c>
      <c r="CM73" s="77" t="str">
        <f>IF(greenhouseGasEmissions!BO73="","",greenhouseGasEmissions!BO73-greenhouseGasEmissions!BO73+INDEX(gDP!BO$6:BO$271,MATCH($B73,gDP!$B$6:$B$271)))</f>
        <v/>
      </c>
    </row>
    <row r="74" spans="1:91" x14ac:dyDescent="0.35">
      <c r="A74" t="s">
        <v>354</v>
      </c>
      <c r="B74" t="s">
        <v>355</v>
      </c>
      <c r="C74" t="s">
        <v>807</v>
      </c>
      <c r="D74" t="s">
        <v>808</v>
      </c>
      <c r="AS74">
        <v>3335.3692999999998</v>
      </c>
      <c r="AT74">
        <v>3328.4065999999998</v>
      </c>
      <c r="AU74">
        <v>3358.6842999999999</v>
      </c>
      <c r="AV74">
        <v>3434.7462999999998</v>
      </c>
      <c r="AW74">
        <v>3426.9870000000001</v>
      </c>
      <c r="AX74">
        <v>3410.6078000000002</v>
      </c>
      <c r="AY74">
        <v>3354.8579</v>
      </c>
      <c r="AZ74">
        <v>3355.7919999999999</v>
      </c>
      <c r="BA74">
        <v>3243.4787999999999</v>
      </c>
      <c r="BB74">
        <v>3010.7611000000002</v>
      </c>
      <c r="BC74">
        <v>3107.8078</v>
      </c>
      <c r="BD74">
        <v>3010.0749000000001</v>
      </c>
      <c r="BE74">
        <v>2972.3813</v>
      </c>
      <c r="BF74">
        <v>2912.3530000000001</v>
      </c>
      <c r="BG74">
        <v>2797.0726</v>
      </c>
      <c r="BH74">
        <v>2840.0835000000002</v>
      </c>
      <c r="BI74">
        <v>2847.7220000000002</v>
      </c>
      <c r="BJ74">
        <v>2893.4670000000001</v>
      </c>
      <c r="BK74">
        <v>2804.1698999999999</v>
      </c>
      <c r="BL74">
        <v>2671.6057000000001</v>
      </c>
      <c r="BM74">
        <v>2438.5203000000001</v>
      </c>
      <c r="BQ74" s="77">
        <f>IF(greenhouseGasEmissions!AS74="","",greenhouseGasEmissions!AS74-greenhouseGasEmissions!AS74+INDEX(gDP!AS$6:AS$271,MATCH($B74,gDP!$B$6:$B$271)))</f>
        <v>6517629739562.0195</v>
      </c>
      <c r="BR74" s="77">
        <f>IF(greenhouseGasEmissions!AT74="","",greenhouseGasEmissions!AT74-greenhouseGasEmissions!AT74+INDEX(gDP!AT$6:AT$271,MATCH($B74,gDP!$B$6:$B$271)))</f>
        <v>6619382603491.1904</v>
      </c>
      <c r="BS74" s="77">
        <f>IF(greenhouseGasEmissions!AU74="","",greenhouseGasEmissions!AU74-greenhouseGasEmissions!AU74+INDEX(gDP!AU$6:AU$271,MATCH($B74,gDP!$B$6:$B$271)))</f>
        <v>7226691597174.8301</v>
      </c>
      <c r="BT74" s="77">
        <f>IF(greenhouseGasEmissions!AV74="","",greenhouseGasEmissions!AV74-greenhouseGasEmissions!AV74+INDEX(gDP!AV$6:AV$271,MATCH($B74,gDP!$B$6:$B$271)))</f>
        <v>8897545940283.2109</v>
      </c>
      <c r="BU74" s="77">
        <f>IF(greenhouseGasEmissions!AW74="","",greenhouseGasEmissions!AW74-greenhouseGasEmissions!AW74+INDEX(gDP!AW$6:AW$271,MATCH($B74,gDP!$B$6:$B$271)))</f>
        <v>10202235327777.1</v>
      </c>
      <c r="BV74" s="77">
        <f>IF(greenhouseGasEmissions!AX74="","",greenhouseGasEmissions!AX74-greenhouseGasEmissions!AX74+INDEX(gDP!AX$6:AX$271,MATCH($B74,gDP!$B$6:$B$271)))</f>
        <v>10568560016101.4</v>
      </c>
      <c r="BW74" s="77">
        <f>IF(greenhouseGasEmissions!AY74="","",greenhouseGasEmissions!AY74-greenhouseGasEmissions!AY74+INDEX(gDP!AY$6:AY$271,MATCH($B74,gDP!$B$6:$B$271)))</f>
        <v>11233646616679.6</v>
      </c>
      <c r="BX74" s="77">
        <f>IF(greenhouseGasEmissions!AZ74="","",greenhouseGasEmissions!AZ74-greenhouseGasEmissions!AZ74+INDEX(gDP!AZ$6:AZ$271,MATCH($B74,gDP!$B$6:$B$271)))</f>
        <v>12938432027569.6</v>
      </c>
      <c r="BY74" s="77">
        <f>IF(greenhouseGasEmissions!BA74="","",greenhouseGasEmissions!BA74-greenhouseGasEmissions!BA74+INDEX(gDP!BA$6:BA$271,MATCH($B74,gDP!$B$6:$B$271)))</f>
        <v>14226784155767.801</v>
      </c>
      <c r="BZ74" s="77">
        <f>IF(greenhouseGasEmissions!BB74="","",greenhouseGasEmissions!BB74-greenhouseGasEmissions!BB74+INDEX(gDP!BB$6:BB$271,MATCH($B74,gDP!$B$6:$B$271)))</f>
        <v>13000703039470.1</v>
      </c>
      <c r="CA74" s="77">
        <f>IF(greenhouseGasEmissions!BC74="","",greenhouseGasEmissions!BC74-greenhouseGasEmissions!BC74+INDEX(gDP!BC$6:BC$271,MATCH($B74,gDP!$B$6:$B$271)))</f>
        <v>12700582110966.199</v>
      </c>
      <c r="CB74" s="77">
        <f>IF(greenhouseGasEmissions!BD74="","",greenhouseGasEmissions!BD74-greenhouseGasEmissions!BD74+INDEX(gDP!BD$6:BD$271,MATCH($B74,gDP!$B$6:$B$271)))</f>
        <v>13700831614329.5</v>
      </c>
      <c r="CC74" s="77">
        <f>IF(greenhouseGasEmissions!BE74="","",greenhouseGasEmissions!BE74-greenhouseGasEmissions!BE74+INDEX(gDP!BE$6:BE$271,MATCH($B74,gDP!$B$6:$B$271)))</f>
        <v>12695678622498.6</v>
      </c>
      <c r="CD74" s="77">
        <f>IF(greenhouseGasEmissions!BF74="","",greenhouseGasEmissions!BF74-greenhouseGasEmissions!BF74+INDEX(gDP!BF$6:BF$271,MATCH($B74,gDP!$B$6:$B$271)))</f>
        <v>13255654454944.699</v>
      </c>
      <c r="CE74" s="77">
        <f>IF(greenhouseGasEmissions!BG74="","",greenhouseGasEmissions!BG74-greenhouseGasEmissions!BG74+INDEX(gDP!BG$6:BG$271,MATCH($B74,gDP!$B$6:$B$271)))</f>
        <v>13570070381398.801</v>
      </c>
      <c r="CF74" s="77">
        <f>IF(greenhouseGasEmissions!BH74="","",greenhouseGasEmissions!BH74-greenhouseGasEmissions!BH74+INDEX(gDP!BH$6:BH$271,MATCH($B74,gDP!$B$6:$B$271)))</f>
        <v>11727106023830.5</v>
      </c>
      <c r="CG74" s="77">
        <f>IF(greenhouseGasEmissions!BI74="","",greenhouseGasEmissions!BI74-greenhouseGasEmissions!BI74+INDEX(gDP!BI$6:BI$271,MATCH($B74,gDP!$B$6:$B$271)))</f>
        <v>12025904489799.801</v>
      </c>
      <c r="CH74" s="77">
        <f>IF(greenhouseGasEmissions!BJ74="","",greenhouseGasEmissions!BJ74-greenhouseGasEmissions!BJ74+INDEX(gDP!BJ$6:BJ$271,MATCH($B74,gDP!$B$6:$B$271)))</f>
        <v>12736901061170</v>
      </c>
      <c r="CI74" s="77">
        <f>IF(greenhouseGasEmissions!BK74="","",greenhouseGasEmissions!BK74-greenhouseGasEmissions!BK74+INDEX(gDP!BK$6:BK$271,MATCH($B74,gDP!$B$6:$B$271)))</f>
        <v>13761117139592.9</v>
      </c>
      <c r="CJ74" s="77">
        <f>IF(greenhouseGasEmissions!BL74="","",greenhouseGasEmissions!BL74-greenhouseGasEmissions!BL74+INDEX(gDP!BL$6:BL$271,MATCH($B74,gDP!$B$6:$B$271)))</f>
        <v>13481146122147.1</v>
      </c>
      <c r="CK74" s="77">
        <f>IF(greenhouseGasEmissions!BM74="","",greenhouseGasEmissions!BM74-greenhouseGasEmissions!BM74+INDEX(gDP!BM$6:BM$271,MATCH($B74,gDP!$B$6:$B$271)))</f>
        <v>13155164142399.1</v>
      </c>
      <c r="CL74" s="77" t="str">
        <f>IF(greenhouseGasEmissions!BN74="","",greenhouseGasEmissions!BN74-greenhouseGasEmissions!BN74+INDEX(gDP!BN$6:BN$271,MATCH($B74,gDP!$B$6:$B$271)))</f>
        <v/>
      </c>
      <c r="CM74" s="77" t="str">
        <f>IF(greenhouseGasEmissions!BO74="","",greenhouseGasEmissions!BO74-greenhouseGasEmissions!BO74+INDEX(gDP!BO$6:BO$271,MATCH($B74,gDP!$B$6:$B$271)))</f>
        <v/>
      </c>
    </row>
    <row r="75" spans="1:91" x14ac:dyDescent="0.35">
      <c r="A75" t="s">
        <v>356</v>
      </c>
      <c r="B75" t="s">
        <v>357</v>
      </c>
      <c r="C75" t="s">
        <v>807</v>
      </c>
      <c r="D75" t="s">
        <v>808</v>
      </c>
      <c r="AS75">
        <v>5.4481000000000002</v>
      </c>
      <c r="AT75">
        <v>5.3741000000000003</v>
      </c>
      <c r="AU75">
        <v>5.3403</v>
      </c>
      <c r="AV75">
        <v>5.47</v>
      </c>
      <c r="AW75">
        <v>5.5536000000000003</v>
      </c>
      <c r="AX75">
        <v>5.5362999999999998</v>
      </c>
      <c r="AY75">
        <v>5.3987999999999996</v>
      </c>
      <c r="AZ75">
        <v>5.6250999999999998</v>
      </c>
      <c r="BA75">
        <v>5.5800999999999998</v>
      </c>
      <c r="BB75">
        <v>5.6513999999999998</v>
      </c>
      <c r="BC75">
        <v>5.6592000000000002</v>
      </c>
      <c r="BD75">
        <v>5.9508999999999999</v>
      </c>
      <c r="BE75">
        <v>6.0316999999999998</v>
      </c>
      <c r="BF75">
        <v>6.0701000000000001</v>
      </c>
      <c r="BG75">
        <v>6.1340000000000003</v>
      </c>
      <c r="BH75">
        <v>6.1864999999999997</v>
      </c>
      <c r="BI75">
        <v>6.2850999999999999</v>
      </c>
      <c r="BJ75">
        <v>6.3159999999999998</v>
      </c>
      <c r="BK75">
        <v>6.4496000000000002</v>
      </c>
      <c r="BL75">
        <v>6.5052000000000003</v>
      </c>
      <c r="BM75">
        <v>6.5708000000000002</v>
      </c>
      <c r="BQ75" s="77">
        <f>IF(greenhouseGasEmissions!AS75="","",greenhouseGasEmissions!AS75-greenhouseGasEmissions!AS75+INDEX(gDP!AS$6:AS$271,MATCH($B75,gDP!$B$6:$B$271)))</f>
        <v>706370815.58441603</v>
      </c>
      <c r="BR75" s="77">
        <f>IF(greenhouseGasEmissions!AT75="","",greenhouseGasEmissions!AT75-greenhouseGasEmissions!AT75+INDEX(gDP!AT$6:AT$271,MATCH($B75,gDP!$B$6:$B$271)))</f>
        <v>752371688.743186</v>
      </c>
      <c r="BS75" s="77">
        <f>IF(greenhouseGasEmissions!AU75="","",greenhouseGasEmissions!AU75-greenhouseGasEmissions!AU75+INDEX(gDP!AU$6:AU$271,MATCH($B75,gDP!$B$6:$B$271)))</f>
        <v>729321680.15432405</v>
      </c>
      <c r="BT75" s="77">
        <f>IF(greenhouseGasEmissions!AV75="","",greenhouseGasEmissions!AV75-greenhouseGasEmissions!AV75+INDEX(gDP!AV$6:AV$271,MATCH($B75,gDP!$B$6:$B$271)))</f>
        <v>870248267.55016303</v>
      </c>
      <c r="BU75" s="77">
        <f>IF(greenhouseGasEmissions!AW75="","",greenhouseGasEmissions!AW75-greenhouseGasEmissions!AW75+INDEX(gDP!AW$6:AW$271,MATCH($B75,gDP!$B$6:$B$271)))</f>
        <v>1109054005.4397099</v>
      </c>
      <c r="BV75" s="77">
        <f>IF(greenhouseGasEmissions!AX75="","",greenhouseGasEmissions!AX75-greenhouseGasEmissions!AX75+INDEX(gDP!AX$6:AX$271,MATCH($B75,gDP!$B$6:$B$271)))</f>
        <v>1098424685.66169</v>
      </c>
      <c r="BW75" s="77">
        <f>IF(greenhouseGasEmissions!AY75="","",greenhouseGasEmissions!AY75-greenhouseGasEmissions!AY75+INDEX(gDP!AY$6:AY$271,MATCH($B75,gDP!$B$6:$B$271)))</f>
        <v>1211161879.6747999</v>
      </c>
      <c r="BX75" s="77">
        <f>IF(greenhouseGasEmissions!AZ75="","",greenhouseGasEmissions!AZ75-greenhouseGasEmissions!AZ75+INDEX(gDP!AZ$6:AZ$271,MATCH($B75,gDP!$B$6:$B$271)))</f>
        <v>1317974491.05691</v>
      </c>
      <c r="BY75" s="77">
        <f>IF(greenhouseGasEmissions!BA75="","",greenhouseGasEmissions!BA75-greenhouseGasEmissions!BA75+INDEX(gDP!BA$6:BA$271,MATCH($B75,gDP!$B$6:$B$271)))</f>
        <v>1380188800</v>
      </c>
      <c r="BZ75" s="77">
        <f>IF(greenhouseGasEmissions!BB75="","",greenhouseGasEmissions!BB75-greenhouseGasEmissions!BB75+INDEX(gDP!BB$6:BB$271,MATCH($B75,gDP!$B$6:$B$271)))</f>
        <v>1856695551.2195101</v>
      </c>
      <c r="CA75" s="77">
        <f>IF(greenhouseGasEmissions!BC75="","",greenhouseGasEmissions!BC75-greenhouseGasEmissions!BC75+INDEX(gDP!BC$6:BC$271,MATCH($B75,gDP!$B$6:$B$271)))</f>
        <v>1589515447.15447</v>
      </c>
      <c r="CB75" s="77">
        <f>IF(greenhouseGasEmissions!BD75="","",greenhouseGasEmissions!BD75-greenhouseGasEmissions!BD75+INDEX(gDP!BD$6:BD$271,MATCH($B75,gDP!$B$6:$B$271)))</f>
        <v>2065001626.0162599</v>
      </c>
      <c r="CC75" s="77">
        <f>IF(greenhouseGasEmissions!BE75="","",greenhouseGasEmissions!BE75-greenhouseGasEmissions!BE75+INDEX(gDP!BE$6:BE$271,MATCH($B75,gDP!$B$6:$B$271)))</f>
        <v>0</v>
      </c>
      <c r="CD75" s="77">
        <f>IF(greenhouseGasEmissions!BF75="","",greenhouseGasEmissions!BF75-greenhouseGasEmissions!BF75+INDEX(gDP!BF$6:BF$271,MATCH($B75,gDP!$B$6:$B$271)))</f>
        <v>0</v>
      </c>
      <c r="CE75" s="77">
        <f>IF(greenhouseGasEmissions!BG75="","",greenhouseGasEmissions!BG75-greenhouseGasEmissions!BG75+INDEX(gDP!BG$6:BG$271,MATCH($B75,gDP!$B$6:$B$271)))</f>
        <v>0</v>
      </c>
      <c r="CF75" s="77">
        <f>IF(greenhouseGasEmissions!BH75="","",greenhouseGasEmissions!BH75-greenhouseGasEmissions!BH75+INDEX(gDP!BH$6:BH$271,MATCH($B75,gDP!$B$6:$B$271)))</f>
        <v>0</v>
      </c>
      <c r="CG75" s="77">
        <f>IF(greenhouseGasEmissions!BI75="","",greenhouseGasEmissions!BI75-greenhouseGasEmissions!BI75+INDEX(gDP!BI$6:BI$271,MATCH($B75,gDP!$B$6:$B$271)))</f>
        <v>0</v>
      </c>
      <c r="CH75" s="77">
        <f>IF(greenhouseGasEmissions!BJ75="","",greenhouseGasEmissions!BJ75-greenhouseGasEmissions!BJ75+INDEX(gDP!BJ$6:BJ$271,MATCH($B75,gDP!$B$6:$B$271)))</f>
        <v>0</v>
      </c>
      <c r="CI75" s="77">
        <f>IF(greenhouseGasEmissions!BK75="","",greenhouseGasEmissions!BK75-greenhouseGasEmissions!BK75+INDEX(gDP!BK$6:BK$271,MATCH($B75,gDP!$B$6:$B$271)))</f>
        <v>0</v>
      </c>
      <c r="CJ75" s="77">
        <f>IF(greenhouseGasEmissions!BL75="","",greenhouseGasEmissions!BL75-greenhouseGasEmissions!BL75+INDEX(gDP!BL$6:BL$271,MATCH($B75,gDP!$B$6:$B$271)))</f>
        <v>0</v>
      </c>
      <c r="CK75" s="77">
        <f>IF(greenhouseGasEmissions!BM75="","",greenhouseGasEmissions!BM75-greenhouseGasEmissions!BM75+INDEX(gDP!BM$6:BM$271,MATCH($B75,gDP!$B$6:$B$271)))</f>
        <v>0</v>
      </c>
      <c r="CL75" s="77" t="str">
        <f>IF(greenhouseGasEmissions!BN75="","",greenhouseGasEmissions!BN75-greenhouseGasEmissions!BN75+INDEX(gDP!BN$6:BN$271,MATCH($B75,gDP!$B$6:$B$271)))</f>
        <v/>
      </c>
      <c r="CM75" s="77" t="str">
        <f>IF(greenhouseGasEmissions!BO75="","",greenhouseGasEmissions!BO75-greenhouseGasEmissions!BO75+INDEX(gDP!BO$6:BO$271,MATCH($B75,gDP!$B$6:$B$271)))</f>
        <v/>
      </c>
    </row>
    <row r="76" spans="1:91" x14ac:dyDescent="0.35">
      <c r="A76" t="s">
        <v>358</v>
      </c>
      <c r="B76" t="s">
        <v>359</v>
      </c>
      <c r="C76" t="s">
        <v>807</v>
      </c>
      <c r="D76" t="s">
        <v>808</v>
      </c>
      <c r="AS76">
        <v>358.04590000000002</v>
      </c>
      <c r="AT76">
        <v>355.62970000000001</v>
      </c>
      <c r="AU76">
        <v>374.92750000000001</v>
      </c>
      <c r="AV76">
        <v>385.78199999999998</v>
      </c>
      <c r="AW76">
        <v>402.21129999999999</v>
      </c>
      <c r="AX76">
        <v>417.096</v>
      </c>
      <c r="AY76">
        <v>407.55919999999998</v>
      </c>
      <c r="AZ76">
        <v>427.26979999999998</v>
      </c>
      <c r="BA76">
        <v>392.51420000000002</v>
      </c>
      <c r="BB76">
        <v>356.22219999999999</v>
      </c>
      <c r="BC76">
        <v>340.8295</v>
      </c>
      <c r="BD76">
        <v>340.48410000000001</v>
      </c>
      <c r="BE76">
        <v>334.78269999999998</v>
      </c>
      <c r="BF76">
        <v>308.01409999999998</v>
      </c>
      <c r="BG76">
        <v>303.9864</v>
      </c>
      <c r="BH76">
        <v>312.85730000000001</v>
      </c>
      <c r="BI76">
        <v>304.33</v>
      </c>
      <c r="BJ76">
        <v>318.75729999999999</v>
      </c>
      <c r="BK76">
        <v>311.82260000000002</v>
      </c>
      <c r="BL76">
        <v>294.43090000000001</v>
      </c>
      <c r="BM76">
        <v>255.95310000000001</v>
      </c>
      <c r="BQ76" s="77">
        <f>IF(greenhouseGasEmissions!AS76="","",greenhouseGasEmissions!AS76-greenhouseGasEmissions!AS76+INDEX(gDP!AS$6:AS$271,MATCH($B76,gDP!$B$6:$B$271)))</f>
        <v>598363313494.90295</v>
      </c>
      <c r="BR76" s="77">
        <f>IF(greenhouseGasEmissions!AT76="","",greenhouseGasEmissions!AT76-greenhouseGasEmissions!AT76+INDEX(gDP!AT$6:AT$271,MATCH($B76,gDP!$B$6:$B$271)))</f>
        <v>627830029412.20496</v>
      </c>
      <c r="BS76" s="77">
        <f>IF(greenhouseGasEmissions!AU76="","",greenhouseGasEmissions!AU76-greenhouseGasEmissions!AU76+INDEX(gDP!AU$6:AU$271,MATCH($B76,gDP!$B$6:$B$271)))</f>
        <v>708756677088.62903</v>
      </c>
      <c r="BT76" s="77">
        <f>IF(greenhouseGasEmissions!AV76="","",greenhouseGasEmissions!AV76-greenhouseGasEmissions!AV76+INDEX(gDP!AV$6:AV$271,MATCH($B76,gDP!$B$6:$B$271)))</f>
        <v>907491523174.11597</v>
      </c>
      <c r="BU76" s="77">
        <f>IF(greenhouseGasEmissions!AW76="","",greenhouseGasEmissions!AW76-greenhouseGasEmissions!AW76+INDEX(gDP!AW$6:AW$271,MATCH($B76,gDP!$B$6:$B$271)))</f>
        <v>1069055675273.75</v>
      </c>
      <c r="BV76" s="77">
        <f>IF(greenhouseGasEmissions!AX76="","",greenhouseGasEmissions!AX76-greenhouseGasEmissions!AX76+INDEX(gDP!AX$6:AX$271,MATCH($B76,gDP!$B$6:$B$271)))</f>
        <v>1153715822717.51</v>
      </c>
      <c r="BW76" s="77">
        <f>IF(greenhouseGasEmissions!AY76="","",greenhouseGasEmissions!AY76-greenhouseGasEmissions!AY76+INDEX(gDP!AY$6:AY$271,MATCH($B76,gDP!$B$6:$B$271)))</f>
        <v>1260398977831.76</v>
      </c>
      <c r="BX76" s="77">
        <f>IF(greenhouseGasEmissions!AZ76="","",greenhouseGasEmissions!AZ76-greenhouseGasEmissions!AZ76+INDEX(gDP!AZ$6:AZ$271,MATCH($B76,gDP!$B$6:$B$271)))</f>
        <v>1474002579820</v>
      </c>
      <c r="BY76" s="77">
        <f>IF(greenhouseGasEmissions!BA76="","",greenhouseGasEmissions!BA76-greenhouseGasEmissions!BA76+INDEX(gDP!BA$6:BA$271,MATCH($B76,gDP!$B$6:$B$271)))</f>
        <v>1631863493552.3401</v>
      </c>
      <c r="BZ76" s="77">
        <f>IF(greenhouseGasEmissions!BB76="","",greenhouseGasEmissions!BB76-greenhouseGasEmissions!BB76+INDEX(gDP!BB$6:BB$271,MATCH($B76,gDP!$B$6:$B$271)))</f>
        <v>1491472923706.6399</v>
      </c>
      <c r="CA76" s="77">
        <f>IF(greenhouseGasEmissions!BC76="","",greenhouseGasEmissions!BC76-greenhouseGasEmissions!BC76+INDEX(gDP!BC$6:BC$271,MATCH($B76,gDP!$B$6:$B$271)))</f>
        <v>1422108199783.3401</v>
      </c>
      <c r="CB76" s="77">
        <f>IF(greenhouseGasEmissions!BD76="","",greenhouseGasEmissions!BD76-greenhouseGasEmissions!BD76+INDEX(gDP!BD$6:BD$271,MATCH($B76,gDP!$B$6:$B$271)))</f>
        <v>1480710495710.1201</v>
      </c>
      <c r="CC76" s="77">
        <f>IF(greenhouseGasEmissions!BE76="","",greenhouseGasEmissions!BE76-greenhouseGasEmissions!BE76+INDEX(gDP!BE$6:BE$271,MATCH($B76,gDP!$B$6:$B$271)))</f>
        <v>1324750738725</v>
      </c>
      <c r="CD76" s="77">
        <f>IF(greenhouseGasEmissions!BF76="","",greenhouseGasEmissions!BF76-greenhouseGasEmissions!BF76+INDEX(gDP!BF$6:BF$271,MATCH($B76,gDP!$B$6:$B$271)))</f>
        <v>1355579535912.55</v>
      </c>
      <c r="CE76" s="77">
        <f>IF(greenhouseGasEmissions!BG76="","",greenhouseGasEmissions!BG76-greenhouseGasEmissions!BG76+INDEX(gDP!BG$6:BG$271,MATCH($B76,gDP!$B$6:$B$271)))</f>
        <v>1371820537888.6201</v>
      </c>
      <c r="CF76" s="77">
        <f>IF(greenhouseGasEmissions!BH76="","",greenhouseGasEmissions!BH76-greenhouseGasEmissions!BH76+INDEX(gDP!BH$6:BH$271,MATCH($B76,gDP!$B$6:$B$271)))</f>
        <v>1196156971279.6899</v>
      </c>
      <c r="CG76" s="77">
        <f>IF(greenhouseGasEmissions!BI76="","",greenhouseGasEmissions!BI76-greenhouseGasEmissions!BI76+INDEX(gDP!BI$6:BI$271,MATCH($B76,gDP!$B$6:$B$271)))</f>
        <v>1233554967011.6799</v>
      </c>
      <c r="CH76" s="77">
        <f>IF(greenhouseGasEmissions!BJ76="","",greenhouseGasEmissions!BJ76-greenhouseGasEmissions!BJ76+INDEX(gDP!BJ$6:BJ$271,MATCH($B76,gDP!$B$6:$B$271)))</f>
        <v>1313245330197.6499</v>
      </c>
      <c r="CI76" s="77">
        <f>IF(greenhouseGasEmissions!BK76="","",greenhouseGasEmissions!BK76-greenhouseGasEmissions!BK76+INDEX(gDP!BK$6:BK$271,MATCH($B76,gDP!$B$6:$B$271)))</f>
        <v>1421702715218.04</v>
      </c>
      <c r="CJ76" s="77">
        <f>IF(greenhouseGasEmissions!BL76="","",greenhouseGasEmissions!BL76-greenhouseGasEmissions!BL76+INDEX(gDP!BL$6:BL$271,MATCH($B76,gDP!$B$6:$B$271)))</f>
        <v>1394320055129.4099</v>
      </c>
      <c r="CK76" s="77">
        <f>IF(greenhouseGasEmissions!BM76="","",greenhouseGasEmissions!BM76-greenhouseGasEmissions!BM76+INDEX(gDP!BM$6:BM$271,MATCH($B76,gDP!$B$6:$B$271)))</f>
        <v>1278128867875.49</v>
      </c>
      <c r="CL76" s="77" t="str">
        <f>IF(greenhouseGasEmissions!BN76="","",greenhouseGasEmissions!BN76-greenhouseGasEmissions!BN76+INDEX(gDP!BN$6:BN$271,MATCH($B76,gDP!$B$6:$B$271)))</f>
        <v/>
      </c>
      <c r="CM76" s="77" t="str">
        <f>IF(greenhouseGasEmissions!BO76="","",greenhouseGasEmissions!BO76-greenhouseGasEmissions!BO76+INDEX(gDP!BO$6:BO$271,MATCH($B76,gDP!$B$6:$B$271)))</f>
        <v/>
      </c>
    </row>
    <row r="77" spans="1:91" x14ac:dyDescent="0.35">
      <c r="A77" t="s">
        <v>360</v>
      </c>
      <c r="B77" t="s">
        <v>361</v>
      </c>
      <c r="C77" t="s">
        <v>807</v>
      </c>
      <c r="D77" t="s">
        <v>808</v>
      </c>
      <c r="AS77">
        <v>16.179400000000001</v>
      </c>
      <c r="AT77">
        <v>16.380500000000001</v>
      </c>
      <c r="AU77">
        <v>15.7645</v>
      </c>
      <c r="AV77">
        <v>15.927300000000001</v>
      </c>
      <c r="AW77">
        <v>18.0745</v>
      </c>
      <c r="AX77">
        <v>21.120699999999999</v>
      </c>
      <c r="AY77">
        <v>18.6709</v>
      </c>
      <c r="AZ77">
        <v>22.269400000000001</v>
      </c>
      <c r="BA77">
        <v>20.636600000000001</v>
      </c>
      <c r="BB77">
        <v>16.1172</v>
      </c>
      <c r="BC77">
        <v>20.154</v>
      </c>
      <c r="BD77">
        <v>20.3506</v>
      </c>
      <c r="BE77">
        <v>20.585899999999999</v>
      </c>
      <c r="BF77">
        <v>24.267399999999999</v>
      </c>
      <c r="BG77">
        <v>23.976400000000002</v>
      </c>
      <c r="BH77">
        <v>21.5639</v>
      </c>
      <c r="BI77">
        <v>21.4772</v>
      </c>
      <c r="BJ77">
        <v>23.6905</v>
      </c>
      <c r="BK77">
        <v>24.817399999999999</v>
      </c>
      <c r="BL77">
        <v>18.1843</v>
      </c>
      <c r="BM77">
        <v>15.5648</v>
      </c>
      <c r="BQ77" s="77">
        <f>IF(greenhouseGasEmissions!AS77="","",greenhouseGasEmissions!AS77-greenhouseGasEmissions!AS77+INDEX(gDP!AS$6:AS$271,MATCH($B77,gDP!$B$6:$B$271)))</f>
        <v>5686579747.5352402</v>
      </c>
      <c r="BR77" s="77">
        <f>IF(greenhouseGasEmissions!AT77="","",greenhouseGasEmissions!AT77-greenhouseGasEmissions!AT77+INDEX(gDP!AT$6:AT$271,MATCH($B77,gDP!$B$6:$B$271)))</f>
        <v>6254649538.98487</v>
      </c>
      <c r="BS77" s="77">
        <f>IF(greenhouseGasEmissions!AU77="","",greenhouseGasEmissions!AU77-greenhouseGasEmissions!AU77+INDEX(gDP!AU$6:AU$271,MATCH($B77,gDP!$B$6:$B$271)))</f>
        <v>7367975887.7272301</v>
      </c>
      <c r="BT77" s="77">
        <f>IF(greenhouseGasEmissions!AV77="","",greenhouseGasEmissions!AV77-greenhouseGasEmissions!AV77+INDEX(gDP!AV$6:AV$271,MATCH($B77,gDP!$B$6:$B$271)))</f>
        <v>9874013098.4643192</v>
      </c>
      <c r="BU77" s="77">
        <f>IF(greenhouseGasEmissions!AW77="","",greenhouseGasEmissions!AW77-greenhouseGasEmissions!AW77+INDEX(gDP!AW$6:AW$271,MATCH($B77,gDP!$B$6:$B$271)))</f>
        <v>12145911801.242201</v>
      </c>
      <c r="BV77" s="77">
        <f>IF(greenhouseGasEmissions!AX77="","",greenhouseGasEmissions!AX77-greenhouseGasEmissions!AX77+INDEX(gDP!AX$6:AX$271,MATCH($B77,gDP!$B$6:$B$271)))</f>
        <v>14106790200.2239</v>
      </c>
      <c r="BW77" s="77">
        <f>IF(greenhouseGasEmissions!AY77="","",greenhouseGasEmissions!AY77-greenhouseGasEmissions!AY77+INDEX(gDP!AY$6:AY$271,MATCH($B77,gDP!$B$6:$B$271)))</f>
        <v>17022870405.218901</v>
      </c>
      <c r="BX77" s="77">
        <f>IF(greenhouseGasEmissions!AZ77="","",greenhouseGasEmissions!AZ77-greenhouseGasEmissions!AZ77+INDEX(gDP!AZ$6:AZ$271,MATCH($B77,gDP!$B$6:$B$271)))</f>
        <v>22449129482.617001</v>
      </c>
      <c r="BY77" s="77">
        <f>IF(greenhouseGasEmissions!BA77="","",greenhouseGasEmissions!BA77-greenhouseGasEmissions!BA77+INDEX(gDP!BA$6:BA$271,MATCH($B77,gDP!$B$6:$B$271)))</f>
        <v>24341678628.973202</v>
      </c>
      <c r="BZ77" s="77">
        <f>IF(greenhouseGasEmissions!BB77="","",greenhouseGasEmissions!BB77-greenhouseGasEmissions!BB77+INDEX(gDP!BB$6:BB$271,MATCH($B77,gDP!$B$6:$B$271)))</f>
        <v>19633031397.610401</v>
      </c>
      <c r="CA77" s="77">
        <f>IF(greenhouseGasEmissions!BC77="","",greenhouseGasEmissions!BC77-greenhouseGasEmissions!BC77+INDEX(gDP!BC$6:BC$271,MATCH($B77,gDP!$B$6:$B$271)))</f>
        <v>19523477325.623501</v>
      </c>
      <c r="CB77" s="77">
        <f>IF(greenhouseGasEmissions!BD77="","",greenhouseGasEmissions!BD77-greenhouseGasEmissions!BD77+INDEX(gDP!BD$6:BD$271,MATCH($B77,gDP!$B$6:$B$271)))</f>
        <v>23213994093.4631</v>
      </c>
      <c r="CC77" s="77">
        <f>IF(greenhouseGasEmissions!BE77="","",greenhouseGasEmissions!BE77-greenhouseGasEmissions!BE77+INDEX(gDP!BE$6:BE$271,MATCH($B77,gDP!$B$6:$B$271)))</f>
        <v>23019150071.186699</v>
      </c>
      <c r="CD77" s="77">
        <f>IF(greenhouseGasEmissions!BF77="","",greenhouseGasEmissions!BF77-greenhouseGasEmissions!BF77+INDEX(gDP!BF$6:BF$271,MATCH($B77,gDP!$B$6:$B$271)))</f>
        <v>25115753366.111401</v>
      </c>
      <c r="CE77" s="77">
        <f>IF(greenhouseGasEmissions!BG77="","",greenhouseGasEmissions!BG77-greenhouseGasEmissions!BG77+INDEX(gDP!BG$6:BG$271,MATCH($B77,gDP!$B$6:$B$271)))</f>
        <v>26634083965.098701</v>
      </c>
      <c r="CF77" s="77">
        <f>IF(greenhouseGasEmissions!BH77="","",greenhouseGasEmissions!BH77-greenhouseGasEmissions!BH77+INDEX(gDP!BH$6:BH$271,MATCH($B77,gDP!$B$6:$B$271)))</f>
        <v>22890762090.150799</v>
      </c>
      <c r="CG77" s="77">
        <f>IF(greenhouseGasEmissions!BI77="","",greenhouseGasEmissions!BI77-greenhouseGasEmissions!BI77+INDEX(gDP!BI$6:BI$271,MATCH($B77,gDP!$B$6:$B$271)))</f>
        <v>24072829276.774399</v>
      </c>
      <c r="CH77" s="77">
        <f>IF(greenhouseGasEmissions!BJ77="","",greenhouseGasEmissions!BJ77-greenhouseGasEmissions!BJ77+INDEX(gDP!BJ$6:BJ$271,MATCH($B77,gDP!$B$6:$B$271)))</f>
        <v>26924385103.065899</v>
      </c>
      <c r="CI77" s="77">
        <f>IF(greenhouseGasEmissions!BK77="","",greenhouseGasEmissions!BK77-greenhouseGasEmissions!BK77+INDEX(gDP!BK$6:BK$271,MATCH($B77,gDP!$B$6:$B$271)))</f>
        <v>30624720196.229</v>
      </c>
      <c r="CJ77" s="77">
        <f>IF(greenhouseGasEmissions!BL77="","",greenhouseGasEmissions!BL77-greenhouseGasEmissions!BL77+INDEX(gDP!BL$6:BL$271,MATCH($B77,gDP!$B$6:$B$271)))</f>
        <v>31290453293.544998</v>
      </c>
      <c r="CK77" s="77">
        <f>IF(greenhouseGasEmissions!BM77="","",greenhouseGasEmissions!BM77-greenhouseGasEmissions!BM77+INDEX(gDP!BM$6:BM$271,MATCH($B77,gDP!$B$6:$B$271)))</f>
        <v>31330419851.148701</v>
      </c>
      <c r="CL77" s="77" t="str">
        <f>IF(greenhouseGasEmissions!BN77="","",greenhouseGasEmissions!BN77-greenhouseGasEmissions!BN77+INDEX(gDP!BN$6:BN$271,MATCH($B77,gDP!$B$6:$B$271)))</f>
        <v/>
      </c>
      <c r="CM77" s="77" t="str">
        <f>IF(greenhouseGasEmissions!BO77="","",greenhouseGasEmissions!BO77-greenhouseGasEmissions!BO77+INDEX(gDP!BO$6:BO$271,MATCH($B77,gDP!$B$6:$B$271)))</f>
        <v/>
      </c>
    </row>
    <row r="78" spans="1:91" x14ac:dyDescent="0.35">
      <c r="A78" t="s">
        <v>362</v>
      </c>
      <c r="B78" t="s">
        <v>363</v>
      </c>
      <c r="C78" t="s">
        <v>807</v>
      </c>
      <c r="D78" t="s">
        <v>808</v>
      </c>
      <c r="AS78">
        <v>179.3004</v>
      </c>
      <c r="AT78">
        <v>200.61199999999999</v>
      </c>
      <c r="AU78">
        <v>198.72909999999999</v>
      </c>
      <c r="AV78">
        <v>200.9855</v>
      </c>
      <c r="AW78">
        <v>153.28299999999999</v>
      </c>
      <c r="AX78">
        <v>156.60650000000001</v>
      </c>
      <c r="AY78">
        <v>163.26349999999999</v>
      </c>
      <c r="AZ78">
        <v>172.8409</v>
      </c>
      <c r="BA78">
        <v>192.5951</v>
      </c>
      <c r="BB78">
        <v>191.77099999999999</v>
      </c>
      <c r="BC78">
        <v>202.34639999999999</v>
      </c>
      <c r="BD78">
        <v>227.37790000000001</v>
      </c>
      <c r="BE78">
        <v>160.89259999999999</v>
      </c>
      <c r="BF78">
        <v>168.19069999999999</v>
      </c>
      <c r="BG78">
        <v>174.56800000000001</v>
      </c>
      <c r="BH78">
        <v>178.22059999999999</v>
      </c>
      <c r="BI78">
        <v>184.5496</v>
      </c>
      <c r="BJ78">
        <v>188.7276</v>
      </c>
      <c r="BK78">
        <v>192.9853</v>
      </c>
      <c r="BL78">
        <v>203.48769999999999</v>
      </c>
      <c r="BM78">
        <v>211.7687</v>
      </c>
      <c r="BQ78" s="77">
        <f>IF(greenhouseGasEmissions!AS78="","",greenhouseGasEmissions!AS78-greenhouseGasEmissions!AS78+INDEX(gDP!AS$6:AS$271,MATCH($B78,gDP!$B$6:$B$271)))</f>
        <v>8242349617.8638</v>
      </c>
      <c r="BR78" s="77">
        <f>IF(greenhouseGasEmissions!AT78="","",greenhouseGasEmissions!AT78-greenhouseGasEmissions!AT78+INDEX(gDP!AT$6:AT$271,MATCH($B78,gDP!$B$6:$B$271)))</f>
        <v>8231326016.4749403</v>
      </c>
      <c r="BS78" s="77">
        <f>IF(greenhouseGasEmissions!AU78="","",greenhouseGasEmissions!AU78-greenhouseGasEmissions!AU78+INDEX(gDP!AU$6:AU$271,MATCH($B78,gDP!$B$6:$B$271)))</f>
        <v>7850809498.1680298</v>
      </c>
      <c r="BT78" s="77">
        <f>IF(greenhouseGasEmissions!AV78="","",greenhouseGasEmissions!AV78-greenhouseGasEmissions!AV78+INDEX(gDP!AV$6:AV$271,MATCH($B78,gDP!$B$6:$B$271)))</f>
        <v>8623691300.0407906</v>
      </c>
      <c r="BU78" s="77">
        <f>IF(greenhouseGasEmissions!AW78="","",greenhouseGasEmissions!AW78-greenhouseGasEmissions!AW78+INDEX(gDP!AW$6:AW$271,MATCH($B78,gDP!$B$6:$B$271)))</f>
        <v>10131187261.442101</v>
      </c>
      <c r="BV78" s="77">
        <f>IF(greenhouseGasEmissions!AX78="","",greenhouseGasEmissions!AX78-greenhouseGasEmissions!AX78+INDEX(gDP!AX$6:AX$271,MATCH($B78,gDP!$B$6:$B$271)))</f>
        <v>12401139453.973801</v>
      </c>
      <c r="BW78" s="77">
        <f>IF(greenhouseGasEmissions!AY78="","",greenhouseGasEmissions!AY78-greenhouseGasEmissions!AY78+INDEX(gDP!AY$6:AY$271,MATCH($B78,gDP!$B$6:$B$271)))</f>
        <v>15280861834.6024</v>
      </c>
      <c r="BX78" s="77">
        <f>IF(greenhouseGasEmissions!AZ78="","",greenhouseGasEmissions!AZ78-greenhouseGasEmissions!AZ78+INDEX(gDP!AZ$6:AZ$271,MATCH($B78,gDP!$B$6:$B$271)))</f>
        <v>19707616772.799599</v>
      </c>
      <c r="BY78" s="77">
        <f>IF(greenhouseGasEmissions!BA78="","",greenhouseGasEmissions!BA78-greenhouseGasEmissions!BA78+INDEX(gDP!BA$6:BA$271,MATCH($B78,gDP!$B$6:$B$271)))</f>
        <v>27066912635.222801</v>
      </c>
      <c r="BZ78" s="77">
        <f>IF(greenhouseGasEmissions!BB78="","",greenhouseGasEmissions!BB78-greenhouseGasEmissions!BB78+INDEX(gDP!BB$6:BB$271,MATCH($B78,gDP!$B$6:$B$271)))</f>
        <v>32437389116.037998</v>
      </c>
      <c r="CA78" s="77">
        <f>IF(greenhouseGasEmissions!BC78="","",greenhouseGasEmissions!BC78-greenhouseGasEmissions!BC78+INDEX(gDP!BC$6:BC$271,MATCH($B78,gDP!$B$6:$B$271)))</f>
        <v>29933790334.341801</v>
      </c>
      <c r="CB78" s="77">
        <f>IF(greenhouseGasEmissions!BD78="","",greenhouseGasEmissions!BD78-greenhouseGasEmissions!BD78+INDEX(gDP!BD$6:BD$271,MATCH($B78,gDP!$B$6:$B$271)))</f>
        <v>31952763089.330002</v>
      </c>
      <c r="CC78" s="77">
        <f>IF(greenhouseGasEmissions!BE78="","",greenhouseGasEmissions!BE78-greenhouseGasEmissions!BE78+INDEX(gDP!BE$6:BE$271,MATCH($B78,gDP!$B$6:$B$271)))</f>
        <v>43310721414.082901</v>
      </c>
      <c r="CD78" s="77">
        <f>IF(greenhouseGasEmissions!BF78="","",greenhouseGasEmissions!BF78-greenhouseGasEmissions!BF78+INDEX(gDP!BF$6:BF$271,MATCH($B78,gDP!$B$6:$B$271)))</f>
        <v>47648276605.012299</v>
      </c>
      <c r="CE78" s="77">
        <f>IF(greenhouseGasEmissions!BG78="","",greenhouseGasEmissions!BG78-greenhouseGasEmissions!BG78+INDEX(gDP!BG$6:BG$271,MATCH($B78,gDP!$B$6:$B$271)))</f>
        <v>55612228233.517899</v>
      </c>
      <c r="CF78" s="77">
        <f>IF(greenhouseGasEmissions!BH78="","",greenhouseGasEmissions!BH78-greenhouseGasEmissions!BH78+INDEX(gDP!BH$6:BH$271,MATCH($B78,gDP!$B$6:$B$271)))</f>
        <v>64589328550.595299</v>
      </c>
      <c r="CG78" s="77">
        <f>IF(greenhouseGasEmissions!BI78="","",greenhouseGasEmissions!BI78-greenhouseGasEmissions!BI78+INDEX(gDP!BI$6:BI$271,MATCH($B78,gDP!$B$6:$B$271)))</f>
        <v>74296745207.872101</v>
      </c>
      <c r="CH78" s="77">
        <f>IF(greenhouseGasEmissions!BJ78="","",greenhouseGasEmissions!BJ78-greenhouseGasEmissions!BJ78+INDEX(gDP!BJ$6:BJ$271,MATCH($B78,gDP!$B$6:$B$271)))</f>
        <v>81770886825.604797</v>
      </c>
      <c r="CI78" s="77">
        <f>IF(greenhouseGasEmissions!BK78="","",greenhouseGasEmissions!BK78-greenhouseGasEmissions!BK78+INDEX(gDP!BK$6:BK$271,MATCH($B78,gDP!$B$6:$B$271)))</f>
        <v>84269196625.878403</v>
      </c>
      <c r="CJ78" s="77">
        <f>IF(greenhouseGasEmissions!BL78="","",greenhouseGasEmissions!BL78-greenhouseGasEmissions!BL78+INDEX(gDP!BL$6:BL$271,MATCH($B78,gDP!$B$6:$B$271)))</f>
        <v>95912607722.303207</v>
      </c>
      <c r="CK78" s="77">
        <f>IF(greenhouseGasEmissions!BM78="","",greenhouseGasEmissions!BM78-greenhouseGasEmissions!BM78+INDEX(gDP!BM$6:BM$271,MATCH($B78,gDP!$B$6:$B$271)))</f>
        <v>107657734392.446</v>
      </c>
      <c r="CL78" s="77" t="str">
        <f>IF(greenhouseGasEmissions!BN78="","",greenhouseGasEmissions!BN78-greenhouseGasEmissions!BN78+INDEX(gDP!BN$6:BN$271,MATCH($B78,gDP!$B$6:$B$271)))</f>
        <v/>
      </c>
      <c r="CM78" s="77" t="str">
        <f>IF(greenhouseGasEmissions!BO78="","",greenhouseGasEmissions!BO78-greenhouseGasEmissions!BO78+INDEX(gDP!BO$6:BO$271,MATCH($B78,gDP!$B$6:$B$271)))</f>
        <v/>
      </c>
    </row>
    <row r="79" spans="1:91" x14ac:dyDescent="0.35">
      <c r="A79" t="s">
        <v>364</v>
      </c>
      <c r="B79" t="s">
        <v>365</v>
      </c>
      <c r="C79" t="s">
        <v>807</v>
      </c>
      <c r="D79" t="s">
        <v>808</v>
      </c>
      <c r="AS79">
        <v>4190.5635000000002</v>
      </c>
      <c r="AT79">
        <v>4196.4305000000004</v>
      </c>
      <c r="AU79">
        <v>4209.5989</v>
      </c>
      <c r="AV79">
        <v>4315.9620999999997</v>
      </c>
      <c r="AW79">
        <v>4295.5128999999997</v>
      </c>
      <c r="AX79">
        <v>4265.6131999999998</v>
      </c>
      <c r="AY79">
        <v>4245.2803000000004</v>
      </c>
      <c r="AZ79">
        <v>4251.1889000000001</v>
      </c>
      <c r="BA79">
        <v>4101.4823999999999</v>
      </c>
      <c r="BB79">
        <v>3803.2991999999999</v>
      </c>
      <c r="BC79">
        <v>3932.0088999999998</v>
      </c>
      <c r="BD79">
        <v>3826.5776999999998</v>
      </c>
      <c r="BE79">
        <v>3756.4976000000001</v>
      </c>
      <c r="BF79">
        <v>3671.473</v>
      </c>
      <c r="BG79">
        <v>3539.7957000000001</v>
      </c>
      <c r="BH79">
        <v>3598.598</v>
      </c>
      <c r="BI79">
        <v>3609.0664999999999</v>
      </c>
      <c r="BJ79">
        <v>3686.2921000000001</v>
      </c>
      <c r="BK79">
        <v>3599.6172000000001</v>
      </c>
      <c r="BL79">
        <v>3457.3224</v>
      </c>
      <c r="BM79">
        <v>3176.5558000000001</v>
      </c>
      <c r="BQ79" s="77">
        <f>IF(greenhouseGasEmissions!AS79="","",greenhouseGasEmissions!AS79-greenhouseGasEmissions!AS79+INDEX(gDP!AS$6:AS$271,MATCH($B79,gDP!$B$6:$B$271)))</f>
        <v>7276390686987.5498</v>
      </c>
      <c r="BR79" s="77">
        <f>IF(greenhouseGasEmissions!AT79="","",greenhouseGasEmissions!AT79-greenhouseGasEmissions!AT79+INDEX(gDP!AT$6:AT$271,MATCH($B79,gDP!$B$6:$B$271)))</f>
        <v>7393611976746.9199</v>
      </c>
      <c r="BS79" s="77">
        <f>IF(greenhouseGasEmissions!AU79="","",greenhouseGasEmissions!AU79-greenhouseGasEmissions!AU79+INDEX(gDP!AU$6:AU$271,MATCH($B79,gDP!$B$6:$B$271)))</f>
        <v>8083519738170.3398</v>
      </c>
      <c r="BT79" s="77">
        <f>IF(greenhouseGasEmissions!AV79="","",greenhouseGasEmissions!AV79-greenhouseGasEmissions!AV79+INDEX(gDP!AV$6:AV$271,MATCH($B79,gDP!$B$6:$B$271)))</f>
        <v>9932134719712.1406</v>
      </c>
      <c r="BU79" s="77">
        <f>IF(greenhouseGasEmissions!AW79="","",greenhouseGasEmissions!AW79-greenhouseGasEmissions!AW79+INDEX(gDP!AW$6:AW$271,MATCH($B79,gDP!$B$6:$B$271)))</f>
        <v>11418900282600.5</v>
      </c>
      <c r="BV79" s="77">
        <f>IF(greenhouseGasEmissions!AX79="","",greenhouseGasEmissions!AX79-greenhouseGasEmissions!AX79+INDEX(gDP!AX$6:AX$271,MATCH($B79,gDP!$B$6:$B$271)))</f>
        <v>11910069053861.6</v>
      </c>
      <c r="BW79" s="77">
        <f>IF(greenhouseGasEmissions!AY79="","",greenhouseGasEmissions!AY79-greenhouseGasEmissions!AY79+INDEX(gDP!AY$6:AY$271,MATCH($B79,gDP!$B$6:$B$271)))</f>
        <v>12712635655986.699</v>
      </c>
      <c r="BX79" s="77">
        <f>IF(greenhouseGasEmissions!AZ79="","",greenhouseGasEmissions!AZ79-greenhouseGasEmissions!AZ79+INDEX(gDP!AZ$6:AZ$271,MATCH($B79,gDP!$B$6:$B$271)))</f>
        <v>14727520908988.9</v>
      </c>
      <c r="BY79" s="77">
        <f>IF(greenhouseGasEmissions!BA79="","",greenhouseGasEmissions!BA79-greenhouseGasEmissions!BA79+INDEX(gDP!BA$6:BA$271,MATCH($B79,gDP!$B$6:$B$271)))</f>
        <v>16295391110313.4</v>
      </c>
      <c r="BZ79" s="77">
        <f>IF(greenhouseGasEmissions!BB79="","",greenhouseGasEmissions!BB79-greenhouseGasEmissions!BB79+INDEX(gDP!BB$6:BB$271,MATCH($B79,gDP!$B$6:$B$271)))</f>
        <v>14762842568792.801</v>
      </c>
      <c r="CA79" s="77">
        <f>IF(greenhouseGasEmissions!BC79="","",greenhouseGasEmissions!BC79-greenhouseGasEmissions!BC79+INDEX(gDP!BC$6:BC$271,MATCH($B79,gDP!$B$6:$B$271)))</f>
        <v>14556122142376.699</v>
      </c>
      <c r="CB79" s="77">
        <f>IF(greenhouseGasEmissions!BD79="","",greenhouseGasEmissions!BD79-greenhouseGasEmissions!BD79+INDEX(gDP!BD$6:BD$271,MATCH($B79,gDP!$B$6:$B$271)))</f>
        <v>15765158666571.199</v>
      </c>
      <c r="CC79" s="77">
        <f>IF(greenhouseGasEmissions!BE79="","",greenhouseGasEmissions!BE79-greenhouseGasEmissions!BE79+INDEX(gDP!BE$6:BE$271,MATCH($B79,gDP!$B$6:$B$271)))</f>
        <v>14641634844097.4</v>
      </c>
      <c r="CD79" s="77">
        <f>IF(greenhouseGasEmissions!BF79="","",greenhouseGasEmissions!BF79-greenhouseGasEmissions!BF79+INDEX(gDP!BF$6:BF$271,MATCH($B79,gDP!$B$6:$B$271)))</f>
        <v>15294853937310.5</v>
      </c>
      <c r="CE79" s="77">
        <f>IF(greenhouseGasEmissions!BG79="","",greenhouseGasEmissions!BG79-greenhouseGasEmissions!BG79+INDEX(gDP!BG$6:BG$271,MATCH($B79,gDP!$B$6:$B$271)))</f>
        <v>15651372745918.6</v>
      </c>
      <c r="CF79" s="77">
        <f>IF(greenhouseGasEmissions!BH79="","",greenhouseGasEmissions!BH79-greenhouseGasEmissions!BH79+INDEX(gDP!BH$6:BH$271,MATCH($B79,gDP!$B$6:$B$271)))</f>
        <v>13553897260141</v>
      </c>
      <c r="CG79" s="77">
        <f>IF(greenhouseGasEmissions!BI79="","",greenhouseGasEmissions!BI79-greenhouseGasEmissions!BI79+INDEX(gDP!BI$6:BI$271,MATCH($B79,gDP!$B$6:$B$271)))</f>
        <v>13888833465037.9</v>
      </c>
      <c r="CH79" s="77">
        <f>IF(greenhouseGasEmissions!BJ79="","",greenhouseGasEmissions!BJ79-greenhouseGasEmissions!BJ79+INDEX(gDP!BJ$6:BJ$271,MATCH($B79,gDP!$B$6:$B$271)))</f>
        <v>14765880176508.199</v>
      </c>
      <c r="CI79" s="77">
        <f>IF(greenhouseGasEmissions!BK79="","",greenhouseGasEmissions!BK79-greenhouseGasEmissions!BK79+INDEX(gDP!BK$6:BK$271,MATCH($B79,gDP!$B$6:$B$271)))</f>
        <v>15981445869808.9</v>
      </c>
      <c r="CJ79" s="77">
        <f>IF(greenhouseGasEmissions!BL79="","",greenhouseGasEmissions!BL79-greenhouseGasEmissions!BL79+INDEX(gDP!BL$6:BL$271,MATCH($B79,gDP!$B$6:$B$271)))</f>
        <v>15694050310523.1</v>
      </c>
      <c r="CK79" s="77">
        <f>IF(greenhouseGasEmissions!BM79="","",greenhouseGasEmissions!BM79-greenhouseGasEmissions!BM79+INDEX(gDP!BM$6:BM$271,MATCH($B79,gDP!$B$6:$B$271)))</f>
        <v>15381418584246.1</v>
      </c>
      <c r="CL79" s="77" t="str">
        <f>IF(greenhouseGasEmissions!BN79="","",greenhouseGasEmissions!BN79-greenhouseGasEmissions!BN79+INDEX(gDP!BN$6:BN$271,MATCH($B79,gDP!$B$6:$B$271)))</f>
        <v/>
      </c>
      <c r="CM79" s="77" t="str">
        <f>IF(greenhouseGasEmissions!BO79="","",greenhouseGasEmissions!BO79-greenhouseGasEmissions!BO79+INDEX(gDP!BO$6:BO$271,MATCH($B79,gDP!$B$6:$B$271)))</f>
        <v/>
      </c>
    </row>
    <row r="80" spans="1:91" x14ac:dyDescent="0.35">
      <c r="A80" t="s">
        <v>366</v>
      </c>
      <c r="B80" t="s">
        <v>367</v>
      </c>
      <c r="C80" t="s">
        <v>807</v>
      </c>
      <c r="D80" t="s">
        <v>808</v>
      </c>
      <c r="AS80">
        <v>1917.4779000000001</v>
      </c>
      <c r="AT80">
        <v>1969.768</v>
      </c>
      <c r="AU80">
        <v>1929.2552000000001</v>
      </c>
      <c r="AV80">
        <v>2024.9767999999999</v>
      </c>
      <c r="AW80">
        <v>2001.5128</v>
      </c>
      <c r="AX80">
        <v>2046.3842</v>
      </c>
      <c r="AY80">
        <v>2054.9992000000002</v>
      </c>
      <c r="AZ80">
        <v>2073.6242999999999</v>
      </c>
      <c r="BA80">
        <v>2132.9220999999998</v>
      </c>
      <c r="BB80">
        <v>2114.3092999999999</v>
      </c>
      <c r="BC80">
        <v>2180.0535</v>
      </c>
      <c r="BD80">
        <v>2402.9068000000002</v>
      </c>
      <c r="BE80">
        <v>2394.5752000000002</v>
      </c>
      <c r="BF80">
        <v>2421.6062000000002</v>
      </c>
      <c r="BG80">
        <v>2526.8959</v>
      </c>
      <c r="BH80">
        <v>1966.6042</v>
      </c>
      <c r="BI80">
        <v>1977.9679000000001</v>
      </c>
      <c r="BJ80">
        <v>1968.9731999999999</v>
      </c>
      <c r="BK80">
        <v>2023.4455</v>
      </c>
      <c r="BL80">
        <v>2022.1733999999999</v>
      </c>
      <c r="BM80">
        <v>1918.5833</v>
      </c>
      <c r="BQ80" s="77">
        <f>IF(greenhouseGasEmissions!AS80="","",greenhouseGasEmissions!AS80-greenhouseGasEmissions!AS80+INDEX(gDP!AS$6:AS$271,MATCH($B80,gDP!$B$6:$B$271)))</f>
        <v>468035986782.23999</v>
      </c>
      <c r="BR80" s="77">
        <f>IF(greenhouseGasEmissions!AT80="","",greenhouseGasEmissions!AT80-greenhouseGasEmissions!AT80+INDEX(gDP!AT$6:AT$271,MATCH($B80,gDP!$B$6:$B$271)))</f>
        <v>458017480633.76898</v>
      </c>
      <c r="BS80" s="77">
        <f>IF(greenhouseGasEmissions!AU80="","",greenhouseGasEmissions!AU80-greenhouseGasEmissions!AU80+INDEX(gDP!AU$6:AU$271,MATCH($B80,gDP!$B$6:$B$271)))</f>
        <v>446928936249.04102</v>
      </c>
      <c r="BT80" s="77">
        <f>IF(greenhouseGasEmissions!AV80="","",greenhouseGasEmissions!AV80-greenhouseGasEmissions!AV80+INDEX(gDP!AV$6:AV$271,MATCH($B80,gDP!$B$6:$B$271)))</f>
        <v>470617921462.84698</v>
      </c>
      <c r="BU80" s="77">
        <f>IF(greenhouseGasEmissions!AW80="","",greenhouseGasEmissions!AW80-greenhouseGasEmissions!AW80+INDEX(gDP!AW$6:AW$271,MATCH($B80,gDP!$B$6:$B$271)))</f>
        <v>596965322028.11499</v>
      </c>
      <c r="BV80" s="77">
        <f>IF(greenhouseGasEmissions!AX80="","",greenhouseGasEmissions!AX80-greenhouseGasEmissions!AX80+INDEX(gDP!AX$6:AX$271,MATCH($B80,gDP!$B$6:$B$271)))</f>
        <v>755160909781.58899</v>
      </c>
      <c r="BW80" s="77">
        <f>IF(greenhouseGasEmissions!AY80="","",greenhouseGasEmissions!AY80-greenhouseGasEmissions!AY80+INDEX(gDP!AY$6:AY$271,MATCH($B80,gDP!$B$6:$B$271)))</f>
        <v>945955284127.60999</v>
      </c>
      <c r="BX80" s="77">
        <f>IF(greenhouseGasEmissions!AZ80="","",greenhouseGasEmissions!AZ80-greenhouseGasEmissions!AZ80+INDEX(gDP!AZ$6:AZ$271,MATCH($B80,gDP!$B$6:$B$271)))</f>
        <v>1159333496786.8701</v>
      </c>
      <c r="BY80" s="77">
        <f>IF(greenhouseGasEmissions!BA80="","",greenhouseGasEmissions!BA80-greenhouseGasEmissions!BA80+INDEX(gDP!BA$6:BA$271,MATCH($B80,gDP!$B$6:$B$271)))</f>
        <v>1481946186150.49</v>
      </c>
      <c r="BZ80" s="77">
        <f>IF(greenhouseGasEmissions!BB80="","",greenhouseGasEmissions!BB80-greenhouseGasEmissions!BB80+INDEX(gDP!BB$6:BB$271,MATCH($B80,gDP!$B$6:$B$271)))</f>
        <v>1342728724357.1499</v>
      </c>
      <c r="CA80" s="77">
        <f>IF(greenhouseGasEmissions!BC80="","",greenhouseGasEmissions!BC80-greenhouseGasEmissions!BC80+INDEX(gDP!BC$6:BC$271,MATCH($B80,gDP!$B$6:$B$271)))</f>
        <v>1593981100293.48</v>
      </c>
      <c r="CB80" s="77">
        <f>IF(greenhouseGasEmissions!BD80="","",greenhouseGasEmissions!BD80-greenhouseGasEmissions!BD80+INDEX(gDP!BD$6:BD$271,MATCH($B80,gDP!$B$6:$B$271)))</f>
        <v>1664321553843.8601</v>
      </c>
      <c r="CC80" s="77">
        <f>IF(greenhouseGasEmissions!BE80="","",greenhouseGasEmissions!BE80-greenhouseGasEmissions!BE80+INDEX(gDP!BE$6:BE$271,MATCH($B80,gDP!$B$6:$B$271)))</f>
        <v>1861813804786.77</v>
      </c>
      <c r="CD80" s="77">
        <f>IF(greenhouseGasEmissions!BF80="","",greenhouseGasEmissions!BF80-greenhouseGasEmissions!BF80+INDEX(gDP!BF$6:BF$271,MATCH($B80,gDP!$B$6:$B$271)))</f>
        <v>1935544489353.46</v>
      </c>
      <c r="CE80" s="77">
        <f>IF(greenhouseGasEmissions!BG80="","",greenhouseGasEmissions!BG80-greenhouseGasEmissions!BG80+INDEX(gDP!BG$6:BG$271,MATCH($B80,gDP!$B$6:$B$271)))</f>
        <v>2053788945066.26</v>
      </c>
      <c r="CF80" s="77">
        <f>IF(greenhouseGasEmissions!BH80="","",greenhouseGasEmissions!BH80-greenhouseGasEmissions!BH80+INDEX(gDP!BH$6:BH$271,MATCH($B80,gDP!$B$6:$B$271)))</f>
        <v>1617323277101.47</v>
      </c>
      <c r="CG80" s="77">
        <f>IF(greenhouseGasEmissions!BI80="","",greenhouseGasEmissions!BI80-greenhouseGasEmissions!BI80+INDEX(gDP!BI$6:BI$271,MATCH($B80,gDP!$B$6:$B$271)))</f>
        <v>1490633651211.6799</v>
      </c>
      <c r="CH80" s="77">
        <f>IF(greenhouseGasEmissions!BJ80="","",greenhouseGasEmissions!BJ80-greenhouseGasEmissions!BJ80+INDEX(gDP!BJ$6:BJ$271,MATCH($B80,gDP!$B$6:$B$271)))</f>
        <v>1549712150984.0901</v>
      </c>
      <c r="CI80" s="77">
        <f>IF(greenhouseGasEmissions!BK80="","",greenhouseGasEmissions!BK80-greenhouseGasEmissions!BK80+INDEX(gDP!BK$6:BK$271,MATCH($B80,gDP!$B$6:$B$271)))</f>
        <v>1735183810120.25</v>
      </c>
      <c r="CJ80" s="77">
        <f>IF(greenhouseGasEmissions!BL80="","",greenhouseGasEmissions!BL80-greenhouseGasEmissions!BL80+INDEX(gDP!BL$6:BL$271,MATCH($B80,gDP!$B$6:$B$271)))</f>
        <v>1842154935322.1799</v>
      </c>
      <c r="CK80" s="77">
        <f>IF(greenhouseGasEmissions!BM80="","",greenhouseGasEmissions!BM80-greenhouseGasEmissions!BM80+INDEX(gDP!BM$6:BM$271,MATCH($B80,gDP!$B$6:$B$271)))</f>
        <v>1690930063237.8899</v>
      </c>
      <c r="CL80" s="77" t="str">
        <f>IF(greenhouseGasEmissions!BN80="","",greenhouseGasEmissions!BN80-greenhouseGasEmissions!BN80+INDEX(gDP!BN$6:BN$271,MATCH($B80,gDP!$B$6:$B$271)))</f>
        <v/>
      </c>
      <c r="CM80" s="77" t="str">
        <f>IF(greenhouseGasEmissions!BO80="","",greenhouseGasEmissions!BO80-greenhouseGasEmissions!BO80+INDEX(gDP!BO$6:BO$271,MATCH($B80,gDP!$B$6:$B$271)))</f>
        <v/>
      </c>
    </row>
    <row r="81" spans="1:91" x14ac:dyDescent="0.35">
      <c r="A81" t="s">
        <v>368</v>
      </c>
      <c r="B81" t="s">
        <v>369</v>
      </c>
      <c r="C81" t="s">
        <v>807</v>
      </c>
      <c r="D81" t="s">
        <v>808</v>
      </c>
      <c r="AS81">
        <v>67.593599999999995</v>
      </c>
      <c r="AT81">
        <v>72.798699999999997</v>
      </c>
      <c r="AU81">
        <v>73.128299999999996</v>
      </c>
      <c r="AV81">
        <v>81.735299999999995</v>
      </c>
      <c r="AW81">
        <v>79.229600000000005</v>
      </c>
      <c r="AX81">
        <v>63.624899999999997</v>
      </c>
      <c r="AY81">
        <v>72.495599999999996</v>
      </c>
      <c r="AZ81">
        <v>74.896100000000004</v>
      </c>
      <c r="BA81">
        <v>63.0655</v>
      </c>
      <c r="BB81">
        <v>46.456000000000003</v>
      </c>
      <c r="BC81">
        <v>68.182299999999998</v>
      </c>
      <c r="BD81">
        <v>59.6678</v>
      </c>
      <c r="BE81">
        <v>53.050600000000003</v>
      </c>
      <c r="BF81">
        <v>59.442900000000002</v>
      </c>
      <c r="BG81">
        <v>52.084899999999998</v>
      </c>
      <c r="BH81">
        <v>49.527900000000002</v>
      </c>
      <c r="BI81">
        <v>50.545099999999998</v>
      </c>
      <c r="BJ81">
        <v>47.849200000000003</v>
      </c>
      <c r="BK81">
        <v>57.83</v>
      </c>
      <c r="BL81">
        <v>47.572800000000001</v>
      </c>
      <c r="BM81">
        <v>38.050800000000002</v>
      </c>
      <c r="BQ81" s="77">
        <f>IF(greenhouseGasEmissions!AS81="","",greenhouseGasEmissions!AS81-greenhouseGasEmissions!AS81+INDEX(gDP!AS$6:AS$271,MATCH($B81,gDP!$B$6:$B$271)))</f>
        <v>126019543413.334</v>
      </c>
      <c r="BR81" s="77">
        <f>IF(greenhouseGasEmissions!AT81="","",greenhouseGasEmissions!AT81-greenhouseGasEmissions!AT81+INDEX(gDP!AT$6:AT$271,MATCH($B81,gDP!$B$6:$B$271)))</f>
        <v>129533107311.811</v>
      </c>
      <c r="BS81" s="77">
        <f>IF(greenhouseGasEmissions!AU81="","",greenhouseGasEmissions!AU81-greenhouseGasEmissions!AU81+INDEX(gDP!AU$6:AU$271,MATCH($B81,gDP!$B$6:$B$271)))</f>
        <v>140404460203.138</v>
      </c>
      <c r="BT81" s="77">
        <f>IF(greenhouseGasEmissions!AV81="","",greenhouseGasEmissions!AV81-greenhouseGasEmissions!AV81+INDEX(gDP!AV$6:AV$271,MATCH($B81,gDP!$B$6:$B$271)))</f>
        <v>171652458349.41101</v>
      </c>
      <c r="BU81" s="77">
        <f>IF(greenhouseGasEmissions!AW81="","",greenhouseGasEmissions!AW81-greenhouseGasEmissions!AW81+INDEX(gDP!AW$6:AW$271,MATCH($B81,gDP!$B$6:$B$271)))</f>
        <v>197479443979.151</v>
      </c>
      <c r="BV81" s="77">
        <f>IF(greenhouseGasEmissions!AX81="","",greenhouseGasEmissions!AX81-greenhouseGasEmissions!AX81+INDEX(gDP!AX$6:AX$271,MATCH($B81,gDP!$B$6:$B$271)))</f>
        <v>204885494686.38101</v>
      </c>
      <c r="BW81" s="77">
        <f>IF(greenhouseGasEmissions!AY81="","",greenhouseGasEmissions!AY81-greenhouseGasEmissions!AY81+INDEX(gDP!AY$6:AY$271,MATCH($B81,gDP!$B$6:$B$271)))</f>
        <v>217089269791.76401</v>
      </c>
      <c r="BX81" s="77">
        <f>IF(greenhouseGasEmissions!AZ81="","",greenhouseGasEmissions!AZ81-greenhouseGasEmissions!AZ81+INDEX(gDP!AZ$6:AZ$271,MATCH($B81,gDP!$B$6:$B$271)))</f>
        <v>256378067752.15799</v>
      </c>
      <c r="BY81" s="77">
        <f>IF(greenhouseGasEmissions!BA81="","",greenhouseGasEmissions!BA81-greenhouseGasEmissions!BA81+INDEX(gDP!BA$6:BA$271,MATCH($B81,gDP!$B$6:$B$271)))</f>
        <v>285716311136.71899</v>
      </c>
      <c r="BZ81" s="77">
        <f>IF(greenhouseGasEmissions!BB81="","",greenhouseGasEmissions!BB81-greenhouseGasEmissions!BB81+INDEX(gDP!BB$6:BB$271,MATCH($B81,gDP!$B$6:$B$271)))</f>
        <v>253497520828.51501</v>
      </c>
      <c r="CA81" s="77">
        <f>IF(greenhouseGasEmissions!BC81="","",greenhouseGasEmissions!BC81-greenhouseGasEmissions!BC81+INDEX(gDP!BC$6:BC$271,MATCH($B81,gDP!$B$6:$B$271)))</f>
        <v>249424310816.66699</v>
      </c>
      <c r="CB81" s="77">
        <f>IF(greenhouseGasEmissions!BD81="","",greenhouseGasEmissions!BD81-greenhouseGasEmissions!BD81+INDEX(gDP!BD$6:BD$271,MATCH($B81,gDP!$B$6:$B$271)))</f>
        <v>275604356167.31598</v>
      </c>
      <c r="CC81" s="77">
        <f>IF(greenhouseGasEmissions!BE81="","",greenhouseGasEmissions!BE81-greenhouseGasEmissions!BE81+INDEX(gDP!BE$6:BE$271,MATCH($B81,gDP!$B$6:$B$271)))</f>
        <v>258290060227.73401</v>
      </c>
      <c r="CD81" s="77">
        <f>IF(greenhouseGasEmissions!BF81="","",greenhouseGasEmissions!BF81-greenhouseGasEmissions!BF81+INDEX(gDP!BF$6:BF$271,MATCH($B81,gDP!$B$6:$B$271)))</f>
        <v>271362405890.58899</v>
      </c>
      <c r="CE81" s="77">
        <f>IF(greenhouseGasEmissions!BG81="","",greenhouseGasEmissions!BG81-greenhouseGasEmissions!BG81+INDEX(gDP!BG$6:BG$271,MATCH($B81,gDP!$B$6:$B$271)))</f>
        <v>274862826772.15601</v>
      </c>
      <c r="CF81" s="77">
        <f>IF(greenhouseGasEmissions!BH81="","",greenhouseGasEmissions!BH81-greenhouseGasEmissions!BH81+INDEX(gDP!BH$6:BH$271,MATCH($B81,gDP!$B$6:$B$271)))</f>
        <v>234534382384.76599</v>
      </c>
      <c r="CG81" s="77">
        <f>IF(greenhouseGasEmissions!BI81="","",greenhouseGasEmissions!BI81-greenhouseGasEmissions!BI81+INDEX(gDP!BI$6:BI$271,MATCH($B81,gDP!$B$6:$B$271)))</f>
        <v>240771351298.83301</v>
      </c>
      <c r="CH81" s="77">
        <f>IF(greenhouseGasEmissions!BJ81="","",greenhouseGasEmissions!BJ81-greenhouseGasEmissions!BJ81+INDEX(gDP!BJ$6:BJ$271,MATCH($B81,gDP!$B$6:$B$271)))</f>
        <v>255647979916.47101</v>
      </c>
      <c r="CI81" s="77">
        <f>IF(greenhouseGasEmissions!BK81="","",greenhouseGasEmissions!BK81-greenhouseGasEmissions!BK81+INDEX(gDP!BK$6:BK$271,MATCH($B81,gDP!$B$6:$B$271)))</f>
        <v>275708001767.84302</v>
      </c>
      <c r="CJ81" s="77">
        <f>IF(greenhouseGasEmissions!BL81="","",greenhouseGasEmissions!BL81-greenhouseGasEmissions!BL81+INDEX(gDP!BL$6:BL$271,MATCH($B81,gDP!$B$6:$B$271)))</f>
        <v>268514916972.54901</v>
      </c>
      <c r="CK81" s="77">
        <f>IF(greenhouseGasEmissions!BM81="","",greenhouseGasEmissions!BM81-greenhouseGasEmissions!BM81+INDEX(gDP!BM$6:BM$271,MATCH($B81,gDP!$B$6:$B$271)))</f>
        <v>271886077382.10199</v>
      </c>
      <c r="CL81" s="77" t="str">
        <f>IF(greenhouseGasEmissions!BN81="","",greenhouseGasEmissions!BN81-greenhouseGasEmissions!BN81+INDEX(gDP!BN$6:BN$271,MATCH($B81,gDP!$B$6:$B$271)))</f>
        <v/>
      </c>
      <c r="CM81" s="77" t="str">
        <f>IF(greenhouseGasEmissions!BO81="","",greenhouseGasEmissions!BO81-greenhouseGasEmissions!BO81+INDEX(gDP!BO$6:BO$271,MATCH($B81,gDP!$B$6:$B$271)))</f>
        <v/>
      </c>
    </row>
    <row r="82" spans="1:91" x14ac:dyDescent="0.35">
      <c r="A82" t="s">
        <v>370</v>
      </c>
      <c r="B82" t="s">
        <v>371</v>
      </c>
      <c r="C82" t="s">
        <v>807</v>
      </c>
      <c r="D82" t="s">
        <v>808</v>
      </c>
      <c r="AS82">
        <v>3.3378999999999999</v>
      </c>
      <c r="AT82">
        <v>3.4546000000000001</v>
      </c>
      <c r="AU82">
        <v>3.1080000000000001</v>
      </c>
      <c r="AV82">
        <v>3.3488000000000002</v>
      </c>
      <c r="AW82">
        <v>3.8706</v>
      </c>
      <c r="AX82">
        <v>3.6069</v>
      </c>
      <c r="AY82">
        <v>3.7511999999999999</v>
      </c>
      <c r="AZ82">
        <v>3.5297000000000001</v>
      </c>
      <c r="BA82">
        <v>3.3412999999999999</v>
      </c>
      <c r="BB82">
        <v>2.3109000000000002</v>
      </c>
      <c r="BC82">
        <v>3.9504999999999999</v>
      </c>
      <c r="BD82">
        <v>3.2909999999999999</v>
      </c>
      <c r="BE82">
        <v>3.2530999999999999</v>
      </c>
      <c r="BF82">
        <v>3.4411999999999998</v>
      </c>
      <c r="BG82">
        <v>3.1009000000000002</v>
      </c>
      <c r="BH82">
        <v>3.2067000000000001</v>
      </c>
      <c r="BI82">
        <v>3.1970000000000001</v>
      </c>
      <c r="BJ82">
        <v>3.4289999999999998</v>
      </c>
      <c r="BK82">
        <v>3.5594999999999999</v>
      </c>
      <c r="BL82">
        <v>3.7848000000000002</v>
      </c>
      <c r="BM82">
        <v>3.3447</v>
      </c>
      <c r="BQ82" s="77">
        <f>IF(greenhouseGasEmissions!AS82="","",greenhouseGasEmissions!AS82-greenhouseGasEmissions!AS82+INDEX(gDP!AS$6:AS$271,MATCH($B82,gDP!$B$6:$B$271)))</f>
        <v>1678219507.8982899</v>
      </c>
      <c r="BR82" s="77">
        <f>IF(greenhouseGasEmissions!AT82="","",greenhouseGasEmissions!AT82-greenhouseGasEmissions!AT82+INDEX(gDP!AT$6:AT$271,MATCH($B82,gDP!$B$6:$B$271)))</f>
        <v>1652462023.4621501</v>
      </c>
      <c r="BS82" s="77">
        <f>IF(greenhouseGasEmissions!AU82="","",greenhouseGasEmissions!AU82-greenhouseGasEmissions!AU82+INDEX(gDP!AU$6:AU$271,MATCH($B82,gDP!$B$6:$B$271)))</f>
        <v>1833279985.3674099</v>
      </c>
      <c r="BT82" s="77">
        <f>IF(greenhouseGasEmissions!AV82="","",greenhouseGasEmissions!AV82-greenhouseGasEmissions!AV82+INDEX(gDP!AV$6:AV$271,MATCH($B82,gDP!$B$6:$B$271)))</f>
        <v>2300492465.3227601</v>
      </c>
      <c r="BU82" s="77">
        <f>IF(greenhouseGasEmissions!AW82="","",greenhouseGasEmissions!AW82-greenhouseGasEmissions!AW82+INDEX(gDP!AW$6:AW$271,MATCH($B82,gDP!$B$6:$B$271)))</f>
        <v>2708078476.6301198</v>
      </c>
      <c r="BV82" s="77">
        <f>IF(greenhouseGasEmissions!AX82="","",greenhouseGasEmissions!AX82-greenhouseGasEmissions!AX82+INDEX(gDP!AX$6:AX$271,MATCH($B82,gDP!$B$6:$B$271)))</f>
        <v>2980403844.7209601</v>
      </c>
      <c r="BW82" s="77">
        <f>IF(greenhouseGasEmissions!AY82="","",greenhouseGasEmissions!AY82-greenhouseGasEmissions!AY82+INDEX(gDP!AY$6:AY$271,MATCH($B82,gDP!$B$6:$B$271)))</f>
        <v>3076305452.8650599</v>
      </c>
      <c r="BX82" s="77">
        <f>IF(greenhouseGasEmissions!AZ82="","",greenhouseGasEmissions!AZ82-greenhouseGasEmissions!AZ82+INDEX(gDP!AZ$6:AZ$271,MATCH($B82,gDP!$B$6:$B$271)))</f>
        <v>3378314599.76402</v>
      </c>
      <c r="BY82" s="77">
        <f>IF(greenhouseGasEmissions!BA82="","",greenhouseGasEmissions!BA82-greenhouseGasEmissions!BA82+INDEX(gDP!BA$6:BA$271,MATCH($B82,gDP!$B$6:$B$271)))</f>
        <v>3523185919.55826</v>
      </c>
      <c r="BZ82" s="77">
        <f>IF(greenhouseGasEmissions!BB82="","",greenhouseGasEmissions!BB82-greenhouseGasEmissions!BB82+INDEX(gDP!BB$6:BB$271,MATCH($B82,gDP!$B$6:$B$271)))</f>
        <v>2870624635.6803198</v>
      </c>
      <c r="CA82" s="77">
        <f>IF(greenhouseGasEmissions!BC82="","",greenhouseGasEmissions!BC82-greenhouseGasEmissions!BC82+INDEX(gDP!BC$6:BC$271,MATCH($B82,gDP!$B$6:$B$271)))</f>
        <v>3140166712.7962399</v>
      </c>
      <c r="CB82" s="77">
        <f>IF(greenhouseGasEmissions!BD82="","",greenhouseGasEmissions!BD82-greenhouseGasEmissions!BD82+INDEX(gDP!BD$6:BD$271,MATCH($B82,gDP!$B$6:$B$271)))</f>
        <v>3779411899.3748298</v>
      </c>
      <c r="CC82" s="77">
        <f>IF(greenhouseGasEmissions!BE82="","",greenhouseGasEmissions!BE82-greenhouseGasEmissions!BE82+INDEX(gDP!BE$6:BE$271,MATCH($B82,gDP!$B$6:$B$271)))</f>
        <v>3972028104.47328</v>
      </c>
      <c r="CD82" s="77">
        <f>IF(greenhouseGasEmissions!BF82="","",greenhouseGasEmissions!BF82-greenhouseGasEmissions!BF82+INDEX(gDP!BF$6:BF$271,MATCH($B82,gDP!$B$6:$B$271)))</f>
        <v>4189967998.5142398</v>
      </c>
      <c r="CE82" s="77">
        <f>IF(greenhouseGasEmissions!BG82="","",greenhouseGasEmissions!BG82-greenhouseGasEmissions!BG82+INDEX(gDP!BG$6:BG$271,MATCH($B82,gDP!$B$6:$B$271)))</f>
        <v>4857104768.8684397</v>
      </c>
      <c r="CF82" s="77">
        <f>IF(greenhouseGasEmissions!BH82="","",greenhouseGasEmissions!BH82-greenhouseGasEmissions!BH82+INDEX(gDP!BH$6:BH$271,MATCH($B82,gDP!$B$6:$B$271)))</f>
        <v>4682479893.9755802</v>
      </c>
      <c r="CG82" s="77">
        <f>IF(greenhouseGasEmissions!BI82="","",greenhouseGasEmissions!BI82-greenhouseGasEmissions!BI82+INDEX(gDP!BI$6:BI$271,MATCH($B82,gDP!$B$6:$B$271)))</f>
        <v>4930213644.3665304</v>
      </c>
      <c r="CH82" s="77">
        <f>IF(greenhouseGasEmissions!BJ82="","",greenhouseGasEmissions!BJ82-greenhouseGasEmissions!BJ82+INDEX(gDP!BJ$6:BJ$271,MATCH($B82,gDP!$B$6:$B$271)))</f>
        <v>5353469174.4783802</v>
      </c>
      <c r="CI82" s="77">
        <f>IF(greenhouseGasEmissions!BK82="","",greenhouseGasEmissions!BK82-greenhouseGasEmissions!BK82+INDEX(gDP!BK$6:BK$271,MATCH($B82,gDP!$B$6:$B$271)))</f>
        <v>5581425327.4439697</v>
      </c>
      <c r="CJ82" s="77">
        <f>IF(greenhouseGasEmissions!BL82="","",greenhouseGasEmissions!BL82-greenhouseGasEmissions!BL82+INDEX(gDP!BL$6:BL$271,MATCH($B82,gDP!$B$6:$B$271)))</f>
        <v>5444407198.1347799</v>
      </c>
      <c r="CK82" s="77">
        <f>IF(greenhouseGasEmissions!BM82="","",greenhouseGasEmissions!BM82-greenhouseGasEmissions!BM82+INDEX(gDP!BM$6:BM$271,MATCH($B82,gDP!$B$6:$B$271)))</f>
        <v>4432466219.8768501</v>
      </c>
      <c r="CL82" s="77" t="str">
        <f>IF(greenhouseGasEmissions!BN82="","",greenhouseGasEmissions!BN82-greenhouseGasEmissions!BN82+INDEX(gDP!BN$6:BN$271,MATCH($B82,gDP!$B$6:$B$271)))</f>
        <v/>
      </c>
      <c r="CM82" s="77" t="str">
        <f>IF(greenhouseGasEmissions!BO82="","",greenhouseGasEmissions!BO82-greenhouseGasEmissions!BO82+INDEX(gDP!BO$6:BO$271,MATCH($B82,gDP!$B$6:$B$271)))</f>
        <v/>
      </c>
    </row>
    <row r="83" spans="1:91" x14ac:dyDescent="0.35">
      <c r="A83" t="s">
        <v>372</v>
      </c>
      <c r="B83" t="s">
        <v>373</v>
      </c>
      <c r="C83" t="s">
        <v>807</v>
      </c>
      <c r="D83" t="s">
        <v>808</v>
      </c>
      <c r="AS83">
        <v>518.13040000000001</v>
      </c>
      <c r="AT83">
        <v>511.15379999999999</v>
      </c>
      <c r="AU83">
        <v>498.47</v>
      </c>
      <c r="AV83">
        <v>497.17680000000001</v>
      </c>
      <c r="AW83">
        <v>496.19170000000003</v>
      </c>
      <c r="AX83">
        <v>494.548</v>
      </c>
      <c r="AY83">
        <v>479.08100000000002</v>
      </c>
      <c r="AZ83">
        <v>473.27789999999999</v>
      </c>
      <c r="BA83">
        <v>466.13589999999999</v>
      </c>
      <c r="BB83">
        <v>462.3424</v>
      </c>
      <c r="BC83">
        <v>471.25540000000001</v>
      </c>
      <c r="BD83">
        <v>454.27050000000003</v>
      </c>
      <c r="BE83">
        <v>453.31389999999999</v>
      </c>
      <c r="BF83">
        <v>444.88040000000001</v>
      </c>
      <c r="BG83">
        <v>417.57929999999999</v>
      </c>
      <c r="BH83">
        <v>425.7441</v>
      </c>
      <c r="BI83">
        <v>436.9205</v>
      </c>
      <c r="BJ83">
        <v>450.32119999999998</v>
      </c>
      <c r="BK83">
        <v>437.38209999999998</v>
      </c>
      <c r="BL83">
        <v>431.49290000000002</v>
      </c>
      <c r="BM83">
        <v>386.733</v>
      </c>
      <c r="BQ83" s="77">
        <f>IF(greenhouseGasEmissions!AS83="","",greenhouseGasEmissions!AS83-greenhouseGasEmissions!AS83+INDEX(gDP!AS$6:AS$271,MATCH($B83,gDP!$B$6:$B$271)))</f>
        <v>1365639660792.1599</v>
      </c>
      <c r="BR83" s="77">
        <f>IF(greenhouseGasEmissions!AT83="","",greenhouseGasEmissions!AT83-greenhouseGasEmissions!AT83+INDEX(gDP!AT$6:AT$271,MATCH($B83,gDP!$B$6:$B$271)))</f>
        <v>1377657339291.3401</v>
      </c>
      <c r="BS83" s="77">
        <f>IF(greenhouseGasEmissions!AU83="","",greenhouseGasEmissions!AU83-greenhouseGasEmissions!AU83+INDEX(gDP!AU$6:AU$271,MATCH($B83,gDP!$B$6:$B$271)))</f>
        <v>1501409382971.3799</v>
      </c>
      <c r="BT83" s="77">
        <f>IF(greenhouseGasEmissions!AV83="","",greenhouseGasEmissions!AV83-greenhouseGasEmissions!AV83+INDEX(gDP!AV$6:AV$271,MATCH($B83,gDP!$B$6:$B$271)))</f>
        <v>1844544792036.8601</v>
      </c>
      <c r="BU83" s="77">
        <f>IF(greenhouseGasEmissions!AW83="","",greenhouseGasEmissions!AW83-greenhouseGasEmissions!AW83+INDEX(gDP!AW$6:AW$271,MATCH($B83,gDP!$B$6:$B$271)))</f>
        <v>2119633181634.3701</v>
      </c>
      <c r="BV83" s="77">
        <f>IF(greenhouseGasEmissions!AX83="","",greenhouseGasEmissions!AX83-greenhouseGasEmissions!AX83+INDEX(gDP!AX$6:AX$271,MATCH($B83,gDP!$B$6:$B$271)))</f>
        <v>2196945232435.8</v>
      </c>
      <c r="BW83" s="77">
        <f>IF(greenhouseGasEmissions!AY83="","",greenhouseGasEmissions!AY83-greenhouseGasEmissions!AY83+INDEX(gDP!AY$6:AY$271,MATCH($B83,gDP!$B$6:$B$271)))</f>
        <v>2320536221304.7002</v>
      </c>
      <c r="BX83" s="77">
        <f>IF(greenhouseGasEmissions!AZ83="","",greenhouseGasEmissions!AZ83-greenhouseGasEmissions!AZ83+INDEX(gDP!AZ$6:AZ$271,MATCH($B83,gDP!$B$6:$B$271)))</f>
        <v>2660591246211.77</v>
      </c>
      <c r="BY83" s="77">
        <f>IF(greenhouseGasEmissions!BA83="","",greenhouseGasEmissions!BA83-greenhouseGasEmissions!BA83+INDEX(gDP!BA$6:BA$271,MATCH($B83,gDP!$B$6:$B$271)))</f>
        <v>2930303780828.1201</v>
      </c>
      <c r="BZ83" s="77">
        <f>IF(greenhouseGasEmissions!BB83="","",greenhouseGasEmissions!BB83-greenhouseGasEmissions!BB83+INDEX(gDP!BB$6:BB$271,MATCH($B83,gDP!$B$6:$B$271)))</f>
        <v>2700887366932.0298</v>
      </c>
      <c r="CA83" s="77">
        <f>IF(greenhouseGasEmissions!BC83="","",greenhouseGasEmissions!BC83-greenhouseGasEmissions!BC83+INDEX(gDP!BC$6:BC$271,MATCH($B83,gDP!$B$6:$B$271)))</f>
        <v>2645187882116.6699</v>
      </c>
      <c r="CB83" s="77">
        <f>IF(greenhouseGasEmissions!BD83="","",greenhouseGasEmissions!BD83-greenhouseGasEmissions!BD83+INDEX(gDP!BD$6:BD$271,MATCH($B83,gDP!$B$6:$B$271)))</f>
        <v>2865157541994.1699</v>
      </c>
      <c r="CC83" s="77">
        <f>IF(greenhouseGasEmissions!BE83="","",greenhouseGasEmissions!BE83-greenhouseGasEmissions!BE83+INDEX(gDP!BE$6:BE$271,MATCH($B83,gDP!$B$6:$B$271)))</f>
        <v>2683671716967.1899</v>
      </c>
      <c r="CD83" s="77">
        <f>IF(greenhouseGasEmissions!BF83="","",greenhouseGasEmissions!BF83-greenhouseGasEmissions!BF83+INDEX(gDP!BF$6:BF$271,MATCH($B83,gDP!$B$6:$B$271)))</f>
        <v>2811876903329.0298</v>
      </c>
      <c r="CE83" s="77">
        <f>IF(greenhouseGasEmissions!BG83="","",greenhouseGasEmissions!BG83-greenhouseGasEmissions!BG83+INDEX(gDP!BG$6:BG$271,MATCH($B83,gDP!$B$6:$B$271)))</f>
        <v>2855964488590.1899</v>
      </c>
      <c r="CF83" s="77">
        <f>IF(greenhouseGasEmissions!BH83="","",greenhouseGasEmissions!BH83-greenhouseGasEmissions!BH83+INDEX(gDP!BH$6:BH$271,MATCH($B83,gDP!$B$6:$B$271)))</f>
        <v>2439188643162.5</v>
      </c>
      <c r="CG83" s="77">
        <f>IF(greenhouseGasEmissions!BI83="","",greenhouseGasEmissions!BI83-greenhouseGasEmissions!BI83+INDEX(gDP!BI$6:BI$271,MATCH($B83,gDP!$B$6:$B$271)))</f>
        <v>2472964344587.1699</v>
      </c>
      <c r="CH83" s="77">
        <f>IF(greenhouseGasEmissions!BJ83="","",greenhouseGasEmissions!BJ83-greenhouseGasEmissions!BJ83+INDEX(gDP!BJ$6:BJ$271,MATCH($B83,gDP!$B$6:$B$271)))</f>
        <v>2595151045197.6499</v>
      </c>
      <c r="CI83" s="77">
        <f>IF(greenhouseGasEmissions!BK83="","",greenhouseGasEmissions!BK83-greenhouseGasEmissions!BK83+INDEX(gDP!BK$6:BK$271,MATCH($B83,gDP!$B$6:$B$271)))</f>
        <v>2790956878746.6602</v>
      </c>
      <c r="CJ83" s="77">
        <f>IF(greenhouseGasEmissions!BL83="","",greenhouseGasEmissions!BL83-greenhouseGasEmissions!BL83+INDEX(gDP!BL$6:BL$271,MATCH($B83,gDP!$B$6:$B$271)))</f>
        <v>2728870246705.8799</v>
      </c>
      <c r="CK83" s="77">
        <f>IF(greenhouseGasEmissions!BM83="","",greenhouseGasEmissions!BM83-greenhouseGasEmissions!BM83+INDEX(gDP!BM$6:BM$271,MATCH($B83,gDP!$B$6:$B$271)))</f>
        <v>2647418691598.4502</v>
      </c>
      <c r="CL83" s="77" t="str">
        <f>IF(greenhouseGasEmissions!BN83="","",greenhouseGasEmissions!BN83-greenhouseGasEmissions!BN83+INDEX(gDP!BN$6:BN$271,MATCH($B83,gDP!$B$6:$B$271)))</f>
        <v/>
      </c>
      <c r="CM83" s="77" t="str">
        <f>IF(greenhouseGasEmissions!BO83="","",greenhouseGasEmissions!BO83-greenhouseGasEmissions!BO83+INDEX(gDP!BO$6:BO$271,MATCH($B83,gDP!$B$6:$B$271)))</f>
        <v/>
      </c>
    </row>
    <row r="84" spans="1:91" x14ac:dyDescent="0.35">
      <c r="A84" t="s">
        <v>374</v>
      </c>
      <c r="B84" t="s">
        <v>375</v>
      </c>
      <c r="C84" t="s">
        <v>807</v>
      </c>
      <c r="D84" t="s">
        <v>808</v>
      </c>
      <c r="BQ84" s="77" t="str">
        <f>IF(greenhouseGasEmissions!AS84="","",greenhouseGasEmissions!AS84-greenhouseGasEmissions!AS84+INDEX(gDP!AS$6:AS$271,MATCH($B84,gDP!$B$6:$B$271)))</f>
        <v/>
      </c>
      <c r="BR84" s="77" t="str">
        <f>IF(greenhouseGasEmissions!AT84="","",greenhouseGasEmissions!AT84-greenhouseGasEmissions!AT84+INDEX(gDP!AT$6:AT$271,MATCH($B84,gDP!$B$6:$B$271)))</f>
        <v/>
      </c>
      <c r="BS84" s="77" t="str">
        <f>IF(greenhouseGasEmissions!AU84="","",greenhouseGasEmissions!AU84-greenhouseGasEmissions!AU84+INDEX(gDP!AU$6:AU$271,MATCH($B84,gDP!$B$6:$B$271)))</f>
        <v/>
      </c>
      <c r="BT84" s="77" t="str">
        <f>IF(greenhouseGasEmissions!AV84="","",greenhouseGasEmissions!AV84-greenhouseGasEmissions!AV84+INDEX(gDP!AV$6:AV$271,MATCH($B84,gDP!$B$6:$B$271)))</f>
        <v/>
      </c>
      <c r="BU84" s="77" t="str">
        <f>IF(greenhouseGasEmissions!AW84="","",greenhouseGasEmissions!AW84-greenhouseGasEmissions!AW84+INDEX(gDP!AW$6:AW$271,MATCH($B84,gDP!$B$6:$B$271)))</f>
        <v/>
      </c>
      <c r="BV84" s="77" t="str">
        <f>IF(greenhouseGasEmissions!AX84="","",greenhouseGasEmissions!AX84-greenhouseGasEmissions!AX84+INDEX(gDP!AX$6:AX$271,MATCH($B84,gDP!$B$6:$B$271)))</f>
        <v/>
      </c>
      <c r="BW84" s="77" t="str">
        <f>IF(greenhouseGasEmissions!AY84="","",greenhouseGasEmissions!AY84-greenhouseGasEmissions!AY84+INDEX(gDP!AY$6:AY$271,MATCH($B84,gDP!$B$6:$B$271)))</f>
        <v/>
      </c>
      <c r="BX84" s="77" t="str">
        <f>IF(greenhouseGasEmissions!AZ84="","",greenhouseGasEmissions!AZ84-greenhouseGasEmissions!AZ84+INDEX(gDP!AZ$6:AZ$271,MATCH($B84,gDP!$B$6:$B$271)))</f>
        <v/>
      </c>
      <c r="BY84" s="77" t="str">
        <f>IF(greenhouseGasEmissions!BA84="","",greenhouseGasEmissions!BA84-greenhouseGasEmissions!BA84+INDEX(gDP!BA$6:BA$271,MATCH($B84,gDP!$B$6:$B$271)))</f>
        <v/>
      </c>
      <c r="BZ84" s="77" t="str">
        <f>IF(greenhouseGasEmissions!BB84="","",greenhouseGasEmissions!BB84-greenhouseGasEmissions!BB84+INDEX(gDP!BB$6:BB$271,MATCH($B84,gDP!$B$6:$B$271)))</f>
        <v/>
      </c>
      <c r="CA84" s="77" t="str">
        <f>IF(greenhouseGasEmissions!BC84="","",greenhouseGasEmissions!BC84-greenhouseGasEmissions!BC84+INDEX(gDP!BC$6:BC$271,MATCH($B84,gDP!$B$6:$B$271)))</f>
        <v/>
      </c>
      <c r="CB84" s="77" t="str">
        <f>IF(greenhouseGasEmissions!BD84="","",greenhouseGasEmissions!BD84-greenhouseGasEmissions!BD84+INDEX(gDP!BD$6:BD$271,MATCH($B84,gDP!$B$6:$B$271)))</f>
        <v/>
      </c>
      <c r="CC84" s="77" t="str">
        <f>IF(greenhouseGasEmissions!BE84="","",greenhouseGasEmissions!BE84-greenhouseGasEmissions!BE84+INDEX(gDP!BE$6:BE$271,MATCH($B84,gDP!$B$6:$B$271)))</f>
        <v/>
      </c>
      <c r="CD84" s="77" t="str">
        <f>IF(greenhouseGasEmissions!BF84="","",greenhouseGasEmissions!BF84-greenhouseGasEmissions!BF84+INDEX(gDP!BF$6:BF$271,MATCH($B84,gDP!$B$6:$B$271)))</f>
        <v/>
      </c>
      <c r="CE84" s="77" t="str">
        <f>IF(greenhouseGasEmissions!BG84="","",greenhouseGasEmissions!BG84-greenhouseGasEmissions!BG84+INDEX(gDP!BG$6:BG$271,MATCH($B84,gDP!$B$6:$B$271)))</f>
        <v/>
      </c>
      <c r="CF84" s="77" t="str">
        <f>IF(greenhouseGasEmissions!BH84="","",greenhouseGasEmissions!BH84-greenhouseGasEmissions!BH84+INDEX(gDP!BH$6:BH$271,MATCH($B84,gDP!$B$6:$B$271)))</f>
        <v/>
      </c>
      <c r="CG84" s="77" t="str">
        <f>IF(greenhouseGasEmissions!BI84="","",greenhouseGasEmissions!BI84-greenhouseGasEmissions!BI84+INDEX(gDP!BI$6:BI$271,MATCH($B84,gDP!$B$6:$B$271)))</f>
        <v/>
      </c>
      <c r="CH84" s="77" t="str">
        <f>IF(greenhouseGasEmissions!BJ84="","",greenhouseGasEmissions!BJ84-greenhouseGasEmissions!BJ84+INDEX(gDP!BJ$6:BJ$271,MATCH($B84,gDP!$B$6:$B$271)))</f>
        <v/>
      </c>
      <c r="CI84" s="77" t="str">
        <f>IF(greenhouseGasEmissions!BK84="","",greenhouseGasEmissions!BK84-greenhouseGasEmissions!BK84+INDEX(gDP!BK$6:BK$271,MATCH($B84,gDP!$B$6:$B$271)))</f>
        <v/>
      </c>
      <c r="CJ84" s="77" t="str">
        <f>IF(greenhouseGasEmissions!BL84="","",greenhouseGasEmissions!BL84-greenhouseGasEmissions!BL84+INDEX(gDP!BL$6:BL$271,MATCH($B84,gDP!$B$6:$B$271)))</f>
        <v/>
      </c>
      <c r="CK84" s="77" t="str">
        <f>IF(greenhouseGasEmissions!BM84="","",greenhouseGasEmissions!BM84-greenhouseGasEmissions!BM84+INDEX(gDP!BM$6:BM$271,MATCH($B84,gDP!$B$6:$B$271)))</f>
        <v/>
      </c>
      <c r="CL84" s="77" t="str">
        <f>IF(greenhouseGasEmissions!BN84="","",greenhouseGasEmissions!BN84-greenhouseGasEmissions!BN84+INDEX(gDP!BN$6:BN$271,MATCH($B84,gDP!$B$6:$B$271)))</f>
        <v/>
      </c>
      <c r="CM84" s="77" t="str">
        <f>IF(greenhouseGasEmissions!BO84="","",greenhouseGasEmissions!BO84-greenhouseGasEmissions!BO84+INDEX(gDP!BO$6:BO$271,MATCH($B84,gDP!$B$6:$B$271)))</f>
        <v/>
      </c>
    </row>
    <row r="85" spans="1:91" x14ac:dyDescent="0.35">
      <c r="A85" t="s">
        <v>376</v>
      </c>
      <c r="B85" t="s">
        <v>377</v>
      </c>
      <c r="C85" t="s">
        <v>807</v>
      </c>
      <c r="D85" t="s">
        <v>808</v>
      </c>
      <c r="AS85">
        <v>-0.52759999999999996</v>
      </c>
      <c r="AT85">
        <v>-0.52759999999999996</v>
      </c>
      <c r="AU85">
        <v>-0.52749999999999997</v>
      </c>
      <c r="AV85">
        <v>-0.52749999999999997</v>
      </c>
      <c r="AW85">
        <v>-0.52749999999999997</v>
      </c>
      <c r="AX85">
        <v>-0.52749999999999997</v>
      </c>
      <c r="AY85">
        <v>-0.52749999999999997</v>
      </c>
      <c r="AZ85">
        <v>-0.52710000000000001</v>
      </c>
      <c r="BA85">
        <v>-0.52710000000000001</v>
      </c>
      <c r="BB85">
        <v>-0.52510000000000001</v>
      </c>
      <c r="BC85">
        <v>-0.5252</v>
      </c>
      <c r="BD85">
        <v>-0.52280000000000004</v>
      </c>
      <c r="BE85">
        <v>-0.52280000000000004</v>
      </c>
      <c r="BF85">
        <v>-0.52149999999999996</v>
      </c>
      <c r="BG85">
        <v>-0.52139999999999997</v>
      </c>
      <c r="BH85">
        <v>-0.52070000000000005</v>
      </c>
      <c r="BI85">
        <v>-0.51990000000000003</v>
      </c>
      <c r="BJ85">
        <v>-0.52010000000000001</v>
      </c>
      <c r="BK85">
        <v>-0.51929999999999998</v>
      </c>
      <c r="BL85">
        <v>-0.51819999999999999</v>
      </c>
      <c r="BM85">
        <v>-0.51739999999999997</v>
      </c>
      <c r="BQ85" s="77">
        <f>IF(greenhouseGasEmissions!AS85="","",greenhouseGasEmissions!AS85-greenhouseGasEmissions!AS85+INDEX(gDP!AS$6:AS$271,MATCH($B85,gDP!$B$6:$B$271)))</f>
        <v>233271800</v>
      </c>
      <c r="BR85" s="77">
        <f>IF(greenhouseGasEmissions!AT85="","",greenhouseGasEmissions!AT85-greenhouseGasEmissions!AT85+INDEX(gDP!AT$6:AT$271,MATCH($B85,gDP!$B$6:$B$271)))</f>
        <v>240970900</v>
      </c>
      <c r="BS85" s="77">
        <f>IF(greenhouseGasEmissions!AU85="","",greenhouseGasEmissions!AU85-greenhouseGasEmissions!AU85+INDEX(gDP!AU$6:AU$271,MATCH($B85,gDP!$B$6:$B$271)))</f>
        <v>242517200</v>
      </c>
      <c r="BT85" s="77">
        <f>IF(greenhouseGasEmissions!AV85="","",greenhouseGasEmissions!AV85-greenhouseGasEmissions!AV85+INDEX(gDP!AV$6:AV$271,MATCH($B85,gDP!$B$6:$B$271)))</f>
        <v>245432900</v>
      </c>
      <c r="BU85" s="77">
        <f>IF(greenhouseGasEmissions!AW85="","",greenhouseGasEmissions!AW85-greenhouseGasEmissions!AW85+INDEX(gDP!AW$6:AW$271,MATCH($B85,gDP!$B$6:$B$271)))</f>
        <v>240236000</v>
      </c>
      <c r="BV85" s="77">
        <f>IF(greenhouseGasEmissions!AX85="","",greenhouseGasEmissions!AX85-greenhouseGasEmissions!AX85+INDEX(gDP!AX$6:AX$271,MATCH($B85,gDP!$B$6:$B$271)))</f>
        <v>250281900</v>
      </c>
      <c r="BW85" s="77">
        <f>IF(greenhouseGasEmissions!AY85="","",greenhouseGasEmissions!AY85-greenhouseGasEmissions!AY85+INDEX(gDP!AY$6:AY$271,MATCH($B85,gDP!$B$6:$B$271)))</f>
        <v>253541900</v>
      </c>
      <c r="BX85" s="77">
        <f>IF(greenhouseGasEmissions!AZ85="","",greenhouseGasEmissions!AZ85-greenhouseGasEmissions!AZ85+INDEX(gDP!AZ$6:AZ$271,MATCH($B85,gDP!$B$6:$B$271)))</f>
        <v>256787200</v>
      </c>
      <c r="BY85" s="77">
        <f>IF(greenhouseGasEmissions!BA85="","",greenhouseGasEmissions!BA85-greenhouseGasEmissions!BA85+INDEX(gDP!BA$6:BA$271,MATCH($B85,gDP!$B$6:$B$271)))</f>
        <v>263145100</v>
      </c>
      <c r="BZ85" s="77">
        <f>IF(greenhouseGasEmissions!BB85="","",greenhouseGasEmissions!BB85-greenhouseGasEmissions!BB85+INDEX(gDP!BB$6:BB$271,MATCH($B85,gDP!$B$6:$B$271)))</f>
        <v>280284600</v>
      </c>
      <c r="CA85" s="77">
        <f>IF(greenhouseGasEmissions!BC85="","",greenhouseGasEmissions!BC85-greenhouseGasEmissions!BC85+INDEX(gDP!BC$6:BC$271,MATCH($B85,gDP!$B$6:$B$271)))</f>
        <v>296944100</v>
      </c>
      <c r="CB85" s="77">
        <f>IF(greenhouseGasEmissions!BD85="","",greenhouseGasEmissions!BD85-greenhouseGasEmissions!BD85+INDEX(gDP!BD$6:BD$271,MATCH($B85,gDP!$B$6:$B$271)))</f>
        <v>311301600</v>
      </c>
      <c r="CC85" s="77">
        <f>IF(greenhouseGasEmissions!BE85="","",greenhouseGasEmissions!BE85-greenhouseGasEmissions!BE85+INDEX(gDP!BE$6:BE$271,MATCH($B85,gDP!$B$6:$B$271)))</f>
        <v>327248700</v>
      </c>
      <c r="CD85" s="77">
        <f>IF(greenhouseGasEmissions!BF85="","",greenhouseGasEmissions!BF85-greenhouseGasEmissions!BF85+INDEX(gDP!BF$6:BF$271,MATCH($B85,gDP!$B$6:$B$271)))</f>
        <v>317214400</v>
      </c>
      <c r="CE85" s="77">
        <f>IF(greenhouseGasEmissions!BG85="","",greenhouseGasEmissions!BG85-greenhouseGasEmissions!BG85+INDEX(gDP!BG$6:BG$271,MATCH($B85,gDP!$B$6:$B$271)))</f>
        <v>319271200</v>
      </c>
      <c r="CF85" s="77">
        <f>IF(greenhouseGasEmissions!BH85="","",greenhouseGasEmissions!BH85-greenhouseGasEmissions!BH85+INDEX(gDP!BH$6:BH$271,MATCH($B85,gDP!$B$6:$B$271)))</f>
        <v>316489900</v>
      </c>
      <c r="CG85" s="77">
        <f>IF(greenhouseGasEmissions!BI85="","",greenhouseGasEmissions!BI85-greenhouseGasEmissions!BI85+INDEX(gDP!BI$6:BI$271,MATCH($B85,gDP!$B$6:$B$271)))</f>
        <v>325000000</v>
      </c>
      <c r="CH85" s="77">
        <f>IF(greenhouseGasEmissions!BJ85="","",greenhouseGasEmissions!BJ85-greenhouseGasEmissions!BJ85+INDEX(gDP!BJ$6:BJ$271,MATCH($B85,gDP!$B$6:$B$271)))</f>
        <v>359000000</v>
      </c>
      <c r="CI85" s="77">
        <f>IF(greenhouseGasEmissions!BK85="","",greenhouseGasEmissions!BK85-greenhouseGasEmissions!BK85+INDEX(gDP!BK$6:BK$271,MATCH($B85,gDP!$B$6:$B$271)))</f>
        <v>392000000</v>
      </c>
      <c r="CJ85" s="77">
        <f>IF(greenhouseGasEmissions!BL85="","",greenhouseGasEmissions!BL85-greenhouseGasEmissions!BL85+INDEX(gDP!BL$6:BL$271,MATCH($B85,gDP!$B$6:$B$271)))</f>
        <v>394000000</v>
      </c>
      <c r="CK85" s="77">
        <f>IF(greenhouseGasEmissions!BM85="","",greenhouseGasEmissions!BM85-greenhouseGasEmissions!BM85+INDEX(gDP!BM$6:BM$271,MATCH($B85,gDP!$B$6:$B$271)))</f>
        <v>372000000</v>
      </c>
      <c r="CL85" s="77" t="str">
        <f>IF(greenhouseGasEmissions!BN85="","",greenhouseGasEmissions!BN85-greenhouseGasEmissions!BN85+INDEX(gDP!BN$6:BN$271,MATCH($B85,gDP!$B$6:$B$271)))</f>
        <v/>
      </c>
      <c r="CM85" s="77" t="str">
        <f>IF(greenhouseGasEmissions!BO85="","",greenhouseGasEmissions!BO85-greenhouseGasEmissions!BO85+INDEX(gDP!BO$6:BO$271,MATCH($B85,gDP!$B$6:$B$271)))</f>
        <v/>
      </c>
    </row>
    <row r="86" spans="1:91" x14ac:dyDescent="0.35">
      <c r="A86" t="s">
        <v>378</v>
      </c>
      <c r="B86" t="s">
        <v>379</v>
      </c>
      <c r="C86" t="s">
        <v>807</v>
      </c>
      <c r="D86" t="s">
        <v>808</v>
      </c>
      <c r="AS86">
        <v>-69.5839</v>
      </c>
      <c r="AT86">
        <v>-71.029799999999994</v>
      </c>
      <c r="AU86">
        <v>-73.478899999999996</v>
      </c>
      <c r="AV86">
        <v>-71.922799999999995</v>
      </c>
      <c r="AW86">
        <v>-75.7166</v>
      </c>
      <c r="AX86">
        <v>-78.896699999999996</v>
      </c>
      <c r="AY86">
        <v>-85.748500000000007</v>
      </c>
      <c r="AZ86">
        <v>-92.043300000000002</v>
      </c>
      <c r="BA86">
        <v>-93.763499999999993</v>
      </c>
      <c r="BB86">
        <v>-97.562899999999999</v>
      </c>
      <c r="BC86">
        <v>-100.2223</v>
      </c>
      <c r="BD86">
        <v>-96.0899</v>
      </c>
      <c r="BE86">
        <v>-96.878299999999996</v>
      </c>
      <c r="BF86">
        <v>-94.142899999999997</v>
      </c>
      <c r="BG86">
        <v>-92.974999999999994</v>
      </c>
      <c r="BH86">
        <v>-92.957099999999997</v>
      </c>
      <c r="BI86">
        <v>-91.043300000000002</v>
      </c>
      <c r="BJ86">
        <v>-88.908799999999999</v>
      </c>
      <c r="BK86">
        <v>-90.28</v>
      </c>
      <c r="BL86">
        <v>-88.399500000000003</v>
      </c>
      <c r="BM86">
        <v>-88.787499999999994</v>
      </c>
      <c r="BQ86" s="77">
        <f>IF(greenhouseGasEmissions!AS86="","",greenhouseGasEmissions!AS86-greenhouseGasEmissions!AS86+INDEX(gDP!AS$6:AS$271,MATCH($B86,gDP!$B$6:$B$271)))</f>
        <v>5080483628.5301304</v>
      </c>
      <c r="BR86" s="77">
        <f>IF(greenhouseGasEmissions!AT86="","",greenhouseGasEmissions!AT86-greenhouseGasEmissions!AT86+INDEX(gDP!AT$6:AT$271,MATCH($B86,gDP!$B$6:$B$271)))</f>
        <v>5023265413.2622995</v>
      </c>
      <c r="BS86" s="77">
        <f>IF(greenhouseGasEmissions!AU86="","",greenhouseGasEmissions!AU86-greenhouseGasEmissions!AU86+INDEX(gDP!AU$6:AU$271,MATCH($B86,gDP!$B$6:$B$271)))</f>
        <v>5335451099.8822298</v>
      </c>
      <c r="BT86" s="77">
        <f>IF(greenhouseGasEmissions!AV86="","",greenhouseGasEmissions!AV86-greenhouseGasEmissions!AV86+INDEX(gDP!AV$6:AV$271,MATCH($B86,gDP!$B$6:$B$271)))</f>
        <v>6511903365.4755402</v>
      </c>
      <c r="BU86" s="77">
        <f>IF(greenhouseGasEmissions!AW86="","",greenhouseGasEmissions!AW86-greenhouseGasEmissions!AW86+INDEX(gDP!AW$6:AW$271,MATCH($B86,gDP!$B$6:$B$271)))</f>
        <v>7770219008.2129297</v>
      </c>
      <c r="BV86" s="77">
        <f>IF(greenhouseGasEmissions!AX86="","",greenhouseGasEmissions!AX86-greenhouseGasEmissions!AX86+INDEX(gDP!AX$6:AX$271,MATCH($B86,gDP!$B$6:$B$271)))</f>
        <v>9582783990.8534508</v>
      </c>
      <c r="BW86" s="77">
        <f>IF(greenhouseGasEmissions!AY86="","",greenhouseGasEmissions!AY86-greenhouseGasEmissions!AY86+INDEX(gDP!AY$6:AY$271,MATCH($B86,gDP!$B$6:$B$271)))</f>
        <v>10327598306.4575</v>
      </c>
      <c r="BX86" s="77">
        <f>IF(greenhouseGasEmissions!AZ86="","",greenhouseGasEmissions!AZ86-greenhouseGasEmissions!AZ86+INDEX(gDP!AZ$6:AZ$271,MATCH($B86,gDP!$B$6:$B$271)))</f>
        <v>12455409587.337099</v>
      </c>
      <c r="BY86" s="77">
        <f>IF(greenhouseGasEmissions!BA86="","",greenhouseGasEmissions!BA86-greenhouseGasEmissions!BA86+INDEX(gDP!BA$6:BA$271,MATCH($B86,gDP!$B$6:$B$271)))</f>
        <v>15571348344.3379</v>
      </c>
      <c r="BZ86" s="77">
        <f>IF(greenhouseGasEmissions!BB86="","",greenhouseGasEmissions!BB86-greenhouseGasEmissions!BB86+INDEX(gDP!BB$6:BB$271,MATCH($B86,gDP!$B$6:$B$271)))</f>
        <v>12113699068.251699</v>
      </c>
      <c r="CA86" s="77">
        <f>IF(greenhouseGasEmissions!BC86="","",greenhouseGasEmissions!BC86-greenhouseGasEmissions!BC86+INDEX(gDP!BC$6:BC$271,MATCH($B86,gDP!$B$6:$B$271)))</f>
        <v>14372593020.2885</v>
      </c>
      <c r="CB86" s="77">
        <f>IF(greenhouseGasEmissions!BD86="","",greenhouseGasEmissions!BD86-greenhouseGasEmissions!BD86+INDEX(gDP!BD$6:BD$271,MATCH($B86,gDP!$B$6:$B$271)))</f>
        <v>18210307743.5816</v>
      </c>
      <c r="CC86" s="77">
        <f>IF(greenhouseGasEmissions!BE86="","",greenhouseGasEmissions!BE86-greenhouseGasEmissions!BE86+INDEX(gDP!BE$6:BE$271,MATCH($B86,gDP!$B$6:$B$271)))</f>
        <v>17170464016.059299</v>
      </c>
      <c r="CD86" s="77">
        <f>IF(greenhouseGasEmissions!BF86="","",greenhouseGasEmissions!BF86-greenhouseGasEmissions!BF86+INDEX(gDP!BF$6:BF$271,MATCH($B86,gDP!$B$6:$B$271)))</f>
        <v>17595744798.339802</v>
      </c>
      <c r="CE86" s="77">
        <f>IF(greenhouseGasEmissions!BG86="","",greenhouseGasEmissions!BG86-greenhouseGasEmissions!BG86+INDEX(gDP!BG$6:BG$271,MATCH($B86,gDP!$B$6:$B$271)))</f>
        <v>18203966895.8433</v>
      </c>
      <c r="CF86" s="77">
        <f>IF(greenhouseGasEmissions!BH86="","",greenhouseGasEmissions!BH86-greenhouseGasEmissions!BH86+INDEX(gDP!BH$6:BH$271,MATCH($B86,gDP!$B$6:$B$271)))</f>
        <v>14383107762.6952</v>
      </c>
      <c r="CG86" s="77">
        <f>IF(greenhouseGasEmissions!BI86="","",greenhouseGasEmissions!BI86-greenhouseGasEmissions!BI86+INDEX(gDP!BI$6:BI$271,MATCH($B86,gDP!$B$6:$B$271)))</f>
        <v>14023890265.366501</v>
      </c>
      <c r="CH86" s="77">
        <f>IF(greenhouseGasEmissions!BJ86="","",greenhouseGasEmissions!BJ86-greenhouseGasEmissions!BJ86+INDEX(gDP!BJ$6:BJ$271,MATCH($B86,gDP!$B$6:$B$271)))</f>
        <v>14929487485.1623</v>
      </c>
      <c r="CI86" s="77">
        <f>IF(greenhouseGasEmissions!BK86="","",greenhouseGasEmissions!BK86-greenhouseGasEmissions!BK86+INDEX(gDP!BK$6:BK$271,MATCH($B86,gDP!$B$6:$B$271)))</f>
        <v>16867326389.870399</v>
      </c>
      <c r="CJ86" s="77">
        <f>IF(greenhouseGasEmissions!BL86="","",greenhouseGasEmissions!BL86-greenhouseGasEmissions!BL86+INDEX(gDP!BL$6:BL$271,MATCH($B86,gDP!$B$6:$B$271)))</f>
        <v>16874405460.195499</v>
      </c>
      <c r="CK86" s="77">
        <f>IF(greenhouseGasEmissions!BM86="","",greenhouseGasEmissions!BM86-greenhouseGasEmissions!BM86+INDEX(gDP!BM$6:BM$271,MATCH($B86,gDP!$B$6:$B$271)))</f>
        <v>15314577167.8211</v>
      </c>
      <c r="CL86" s="77" t="str">
        <f>IF(greenhouseGasEmissions!BN86="","",greenhouseGasEmissions!BN86-greenhouseGasEmissions!BN86+INDEX(gDP!BN$6:BN$271,MATCH($B86,gDP!$B$6:$B$271)))</f>
        <v/>
      </c>
      <c r="CM86" s="77" t="str">
        <f>IF(greenhouseGasEmissions!BO86="","",greenhouseGasEmissions!BO86-greenhouseGasEmissions!BO86+INDEX(gDP!BO$6:BO$271,MATCH($B86,gDP!$B$6:$B$271)))</f>
        <v/>
      </c>
    </row>
    <row r="87" spans="1:91" x14ac:dyDescent="0.35">
      <c r="A87" t="s">
        <v>380</v>
      </c>
      <c r="B87" t="s">
        <v>381</v>
      </c>
      <c r="C87" t="s">
        <v>807</v>
      </c>
      <c r="D87" t="s">
        <v>808</v>
      </c>
      <c r="AS87">
        <v>701.471</v>
      </c>
      <c r="AT87">
        <v>710.45640000000003</v>
      </c>
      <c r="AU87">
        <v>688.97199999999998</v>
      </c>
      <c r="AV87">
        <v>697.99360000000001</v>
      </c>
      <c r="AW87">
        <v>690.91629999999998</v>
      </c>
      <c r="AX87">
        <v>679.85720000000003</v>
      </c>
      <c r="AY87">
        <v>672.25559999999996</v>
      </c>
      <c r="AZ87">
        <v>656.80060000000003</v>
      </c>
      <c r="BA87">
        <v>633.7269</v>
      </c>
      <c r="BB87">
        <v>579.64359999999999</v>
      </c>
      <c r="BC87">
        <v>591.29650000000004</v>
      </c>
      <c r="BD87">
        <v>548.0086</v>
      </c>
      <c r="BE87">
        <v>569.90940000000001</v>
      </c>
      <c r="BF87">
        <v>554.79690000000005</v>
      </c>
      <c r="BG87">
        <v>515.52869999999996</v>
      </c>
      <c r="BH87">
        <v>501.0068</v>
      </c>
      <c r="BI87">
        <v>480.8698</v>
      </c>
      <c r="BJ87">
        <v>466.62450000000001</v>
      </c>
      <c r="BK87">
        <v>460.47199999999998</v>
      </c>
      <c r="BL87">
        <v>443.69220000000001</v>
      </c>
      <c r="BM87">
        <v>404.44080000000002</v>
      </c>
      <c r="BQ87" s="77">
        <f>IF(greenhouseGasEmissions!AS87="","",greenhouseGasEmissions!AS87-greenhouseGasEmissions!AS87+INDEX(gDP!AS$6:AS$271,MATCH($B87,gDP!$B$6:$B$271)))</f>
        <v>1665534876683.3101</v>
      </c>
      <c r="BR87" s="77">
        <f>IF(greenhouseGasEmissions!AT87="","",greenhouseGasEmissions!AT87-greenhouseGasEmissions!AT87+INDEX(gDP!AT$6:AT$271,MATCH($B87,gDP!$B$6:$B$271)))</f>
        <v>1649827263567.01</v>
      </c>
      <c r="BS87" s="77">
        <f>IF(greenhouseGasEmissions!AU87="","",greenhouseGasEmissions!AU87-greenhouseGasEmissions!AU87+INDEX(gDP!AU$6:AU$271,MATCH($B87,gDP!$B$6:$B$271)))</f>
        <v>1785729916067.1499</v>
      </c>
      <c r="BT87" s="77">
        <f>IF(greenhouseGasEmissions!AV87="","",greenhouseGasEmissions!AV87-greenhouseGasEmissions!AV87+INDEX(gDP!AV$6:AV$271,MATCH($B87,gDP!$B$6:$B$271)))</f>
        <v>2054422857142.8601</v>
      </c>
      <c r="BU87" s="77">
        <f>IF(greenhouseGasEmissions!AW87="","",greenhouseGasEmissions!AW87-greenhouseGasEmissions!AW87+INDEX(gDP!AW$6:AW$271,MATCH($B87,gDP!$B$6:$B$271)))</f>
        <v>2421525082387.3999</v>
      </c>
      <c r="BV87" s="77">
        <f>IF(greenhouseGasEmissions!AX87="","",greenhouseGasEmissions!AX87-greenhouseGasEmissions!AX87+INDEX(gDP!AX$6:AX$271,MATCH($B87,gDP!$B$6:$B$271)))</f>
        <v>2543180000000</v>
      </c>
      <c r="BW87" s="77">
        <f>IF(greenhouseGasEmissions!AY87="","",greenhouseGasEmissions!AY87-greenhouseGasEmissions!AY87+INDEX(gDP!AY$6:AY$271,MATCH($B87,gDP!$B$6:$B$271)))</f>
        <v>2708441582336.71</v>
      </c>
      <c r="BX87" s="77">
        <f>IF(greenhouseGasEmissions!AZ87="","",greenhouseGasEmissions!AZ87-greenhouseGasEmissions!AZ87+INDEX(gDP!AZ$6:AZ$271,MATCH($B87,gDP!$B$6:$B$271)))</f>
        <v>3090510204081.6299</v>
      </c>
      <c r="BY87" s="77">
        <f>IF(greenhouseGasEmissions!BA87="","",greenhouseGasEmissions!BA87-greenhouseGasEmissions!BA87+INDEX(gDP!BA$6:BA$271,MATCH($B87,gDP!$B$6:$B$271)))</f>
        <v>2929411764705.8799</v>
      </c>
      <c r="BZ87" s="77">
        <f>IF(greenhouseGasEmissions!BB87="","",greenhouseGasEmissions!BB87-greenhouseGasEmissions!BB87+INDEX(gDP!BB$6:BB$271,MATCH($B87,gDP!$B$6:$B$271)))</f>
        <v>2412840006231.5</v>
      </c>
      <c r="CA87" s="77">
        <f>IF(greenhouseGasEmissions!BC87="","",greenhouseGasEmissions!BC87-greenhouseGasEmissions!BC87+INDEX(gDP!BC$6:BC$271,MATCH($B87,gDP!$B$6:$B$271)))</f>
        <v>2485482596184.71</v>
      </c>
      <c r="CB87" s="77">
        <f>IF(greenhouseGasEmissions!BD87="","",greenhouseGasEmissions!BD87-greenhouseGasEmissions!BD87+INDEX(gDP!BD$6:BD$271,MATCH($B87,gDP!$B$6:$B$271)))</f>
        <v>2663805834828.0698</v>
      </c>
      <c r="CC87" s="77">
        <f>IF(greenhouseGasEmissions!BE87="","",greenhouseGasEmissions!BE87-greenhouseGasEmissions!BE87+INDEX(gDP!BE$6:BE$271,MATCH($B87,gDP!$B$6:$B$271)))</f>
        <v>2707089726614.6401</v>
      </c>
      <c r="CD87" s="77">
        <f>IF(greenhouseGasEmissions!BF87="","",greenhouseGasEmissions!BF87-greenhouseGasEmissions!BF87+INDEX(gDP!BF$6:BF$271,MATCH($B87,gDP!$B$6:$B$271)))</f>
        <v>2784853502534.29</v>
      </c>
      <c r="CE87" s="77">
        <f>IF(greenhouseGasEmissions!BG87="","",greenhouseGasEmissions!BG87-greenhouseGasEmissions!BG87+INDEX(gDP!BG$6:BG$271,MATCH($B87,gDP!$B$6:$B$271)))</f>
        <v>3064708247921.4302</v>
      </c>
      <c r="CF87" s="77">
        <f>IF(greenhouseGasEmissions!BH87="","",greenhouseGasEmissions!BH87-greenhouseGasEmissions!BH87+INDEX(gDP!BH$6:BH$271,MATCH($B87,gDP!$B$6:$B$271)))</f>
        <v>2927911140916.73</v>
      </c>
      <c r="CG87" s="77">
        <f>IF(greenhouseGasEmissions!BI87="","",greenhouseGasEmissions!BI87-greenhouseGasEmissions!BI87+INDEX(gDP!BI$6:BI$271,MATCH($B87,gDP!$B$6:$B$271)))</f>
        <v>2689106566899.6099</v>
      </c>
      <c r="CH87" s="77">
        <f>IF(greenhouseGasEmissions!BJ87="","",greenhouseGasEmissions!BJ87-greenhouseGasEmissions!BJ87+INDEX(gDP!BJ$6:BJ$271,MATCH($B87,gDP!$B$6:$B$271)))</f>
        <v>2680148052335.2998</v>
      </c>
      <c r="CI87" s="77">
        <f>IF(greenhouseGasEmissions!BK87="","",greenhouseGasEmissions!BK87-greenhouseGasEmissions!BK87+INDEX(gDP!BK$6:BK$271,MATCH($B87,gDP!$B$6:$B$271)))</f>
        <v>2871340347581.79</v>
      </c>
      <c r="CJ87" s="77">
        <f>IF(greenhouseGasEmissions!BL87="","",greenhouseGasEmissions!BL87-greenhouseGasEmissions!BL87+INDEX(gDP!BL$6:BL$271,MATCH($B87,gDP!$B$6:$B$271)))</f>
        <v>2851407164907.8101</v>
      </c>
      <c r="CK87" s="77">
        <f>IF(greenhouseGasEmissions!BM87="","",greenhouseGasEmissions!BM87-greenhouseGasEmissions!BM87+INDEX(gDP!BM$6:BM$271,MATCH($B87,gDP!$B$6:$B$271)))</f>
        <v>2697806592293.8599</v>
      </c>
      <c r="CL87" s="77" t="str">
        <f>IF(greenhouseGasEmissions!BN87="","",greenhouseGasEmissions!BN87-greenhouseGasEmissions!BN87+INDEX(gDP!BN$6:BN$271,MATCH($B87,gDP!$B$6:$B$271)))</f>
        <v/>
      </c>
      <c r="CM87" s="77" t="str">
        <f>IF(greenhouseGasEmissions!BO87="","",greenhouseGasEmissions!BO87-greenhouseGasEmissions!BO87+INDEX(gDP!BO$6:BO$271,MATCH($B87,gDP!$B$6:$B$271)))</f>
        <v/>
      </c>
    </row>
    <row r="88" spans="1:91" x14ac:dyDescent="0.35">
      <c r="A88" t="s">
        <v>382</v>
      </c>
      <c r="B88" t="s">
        <v>383</v>
      </c>
      <c r="C88" t="s">
        <v>807</v>
      </c>
      <c r="D88" t="s">
        <v>808</v>
      </c>
      <c r="AS88">
        <v>6.4770000000000003</v>
      </c>
      <c r="AT88">
        <v>4.8552999999999997</v>
      </c>
      <c r="AU88">
        <v>4.8198999999999996</v>
      </c>
      <c r="AV88">
        <v>5.694</v>
      </c>
      <c r="AW88">
        <v>6.2255000000000003</v>
      </c>
      <c r="AX88">
        <v>7.0674999999999999</v>
      </c>
      <c r="AY88">
        <v>7.4035000000000002</v>
      </c>
      <c r="AZ88">
        <v>8.3282000000000007</v>
      </c>
      <c r="BA88">
        <v>7.2093999999999996</v>
      </c>
      <c r="BB88">
        <v>8.0089000000000006</v>
      </c>
      <c r="BC88">
        <v>7.4588999999999999</v>
      </c>
      <c r="BD88">
        <v>8.5730000000000004</v>
      </c>
      <c r="BE88">
        <v>9.8475999999999999</v>
      </c>
      <c r="BF88">
        <v>10.621700000000001</v>
      </c>
      <c r="BG88">
        <v>11.654999999999999</v>
      </c>
      <c r="BH88">
        <v>11.8249</v>
      </c>
      <c r="BI88">
        <v>12.05</v>
      </c>
      <c r="BJ88">
        <v>12.0939</v>
      </c>
      <c r="BK88">
        <v>11.9434</v>
      </c>
      <c r="BL88">
        <v>12.7051</v>
      </c>
      <c r="BM88">
        <v>12.3552</v>
      </c>
      <c r="BQ88" s="77">
        <f>IF(greenhouseGasEmissions!AS88="","",greenhouseGasEmissions!AS88-greenhouseGasEmissions!AS88+INDEX(gDP!AS$6:AS$271,MATCH($B88,gDP!$B$6:$B$271)))</f>
        <v>3057475335.1884599</v>
      </c>
      <c r="BR88" s="77">
        <f>IF(greenhouseGasEmissions!AT88="","",greenhouseGasEmissions!AT88-greenhouseGasEmissions!AT88+INDEX(gDP!AT$6:AT$271,MATCH($B88,gDP!$B$6:$B$271)))</f>
        <v>3219462262.0075002</v>
      </c>
      <c r="BS88" s="77">
        <f>IF(greenhouseGasEmissions!AU88="","",greenhouseGasEmissions!AU88-greenhouseGasEmissions!AU88+INDEX(gDP!AU$6:AU$271,MATCH($B88,gDP!$B$6:$B$271)))</f>
        <v>3395766677.6731501</v>
      </c>
      <c r="BT88" s="77">
        <f>IF(greenhouseGasEmissions!AV88="","",greenhouseGasEmissions!AV88-greenhouseGasEmissions!AV88+INDEX(gDP!AV$6:AV$271,MATCH($B88,gDP!$B$6:$B$271)))</f>
        <v>3991377904.1316199</v>
      </c>
      <c r="BU88" s="77">
        <f>IF(greenhouseGasEmissions!AW88="","",greenhouseGasEmissions!AW88-greenhouseGasEmissions!AW88+INDEX(gDP!AW$6:AW$271,MATCH($B88,gDP!$B$6:$B$271)))</f>
        <v>5125365191.98664</v>
      </c>
      <c r="BV88" s="77">
        <f>IF(greenhouseGasEmissions!AX88="","",greenhouseGasEmissions!AX88-greenhouseGasEmissions!AX88+INDEX(gDP!AX$6:AX$271,MATCH($B88,gDP!$B$6:$B$271)))</f>
        <v>6410912049.8710499</v>
      </c>
      <c r="BW88" s="77">
        <f>IF(greenhouseGasEmissions!AY88="","",greenhouseGasEmissions!AY88-greenhouseGasEmissions!AY88+INDEX(gDP!AY$6:AY$271,MATCH($B88,gDP!$B$6:$B$271)))</f>
        <v>7745250733.9506702</v>
      </c>
      <c r="BX88" s="77">
        <f>IF(greenhouseGasEmissions!AZ88="","",greenhouseGasEmissions!AZ88-greenhouseGasEmissions!AZ88+INDEX(gDP!AZ$6:AZ$271,MATCH($B88,gDP!$B$6:$B$271)))</f>
        <v>10172931088.5655</v>
      </c>
      <c r="BY88" s="77">
        <f>IF(greenhouseGasEmissions!BA88="","",greenhouseGasEmissions!BA88-greenhouseGasEmissions!BA88+INDEX(gDP!BA$6:BA$271,MATCH($B88,gDP!$B$6:$B$271)))</f>
        <v>12795145130.910299</v>
      </c>
      <c r="BZ88" s="77">
        <f>IF(greenhouseGasEmissions!BB88="","",greenhouseGasEmissions!BB88-greenhouseGasEmissions!BB88+INDEX(gDP!BB$6:BB$271,MATCH($B88,gDP!$B$6:$B$271)))</f>
        <v>10766920065.8251</v>
      </c>
      <c r="CA88" s="77">
        <f>IF(greenhouseGasEmissions!BC88="","",greenhouseGasEmissions!BC88-greenhouseGasEmissions!BC88+INDEX(gDP!BC$6:BC$271,MATCH($B88,gDP!$B$6:$B$271)))</f>
        <v>12426907967.157801</v>
      </c>
      <c r="CB88" s="77">
        <f>IF(greenhouseGasEmissions!BD88="","",greenhouseGasEmissions!BD88-greenhouseGasEmissions!BD88+INDEX(gDP!BD$6:BD$271,MATCH($B88,gDP!$B$6:$B$271)))</f>
        <v>15475290469.2869</v>
      </c>
      <c r="CC88" s="77">
        <f>IF(greenhouseGasEmissions!BE88="","",greenhouseGasEmissions!BE88-greenhouseGasEmissions!BE88+INDEX(gDP!BE$6:BE$271,MATCH($B88,gDP!$B$6:$B$271)))</f>
        <v>16894392033.225599</v>
      </c>
      <c r="CD88" s="77">
        <f>IF(greenhouseGasEmissions!BF88="","",greenhouseGasEmissions!BF88-greenhouseGasEmissions!BF88+INDEX(gDP!BF$6:BF$271,MATCH($B88,gDP!$B$6:$B$271)))</f>
        <v>17517660143.685902</v>
      </c>
      <c r="CE88" s="77">
        <f>IF(greenhouseGasEmissions!BG88="","",greenhouseGasEmissions!BG88-greenhouseGasEmissions!BG88+INDEX(gDP!BG$6:BG$271,MATCH($B88,gDP!$B$6:$B$271)))</f>
        <v>17966015109.304298</v>
      </c>
      <c r="CF88" s="77">
        <f>IF(greenhouseGasEmissions!BH88="","",greenhouseGasEmissions!BH88-greenhouseGasEmissions!BH88+INDEX(gDP!BH$6:BH$271,MATCH($B88,gDP!$B$6:$B$271)))</f>
        <v>15223796148.8396</v>
      </c>
      <c r="CG88" s="77">
        <f>IF(greenhouseGasEmissions!BI88="","",greenhouseGasEmissions!BI88-greenhouseGasEmissions!BI88+INDEX(gDP!BI$6:BI$271,MATCH($B88,gDP!$B$6:$B$271)))</f>
        <v>15444548901.963699</v>
      </c>
      <c r="CH88" s="77">
        <f>IF(greenhouseGasEmissions!BJ88="","",greenhouseGasEmissions!BJ88-greenhouseGasEmissions!BJ88+INDEX(gDP!BJ$6:BJ$271,MATCH($B88,gDP!$B$6:$B$271)))</f>
        <v>16473125375.068399</v>
      </c>
      <c r="CI88" s="77">
        <f>IF(greenhouseGasEmissions!BK88="","",greenhouseGasEmissions!BK88-greenhouseGasEmissions!BK88+INDEX(gDP!BK$6:BK$271,MATCH($B88,gDP!$B$6:$B$271)))</f>
        <v>17902544880.647099</v>
      </c>
      <c r="CJ88" s="77">
        <f>IF(greenhouseGasEmissions!BL88="","",greenhouseGasEmissions!BL88-greenhouseGasEmissions!BL88+INDEX(gDP!BL$6:BL$271,MATCH($B88,gDP!$B$6:$B$271)))</f>
        <v>17638337116.912601</v>
      </c>
      <c r="CK88" s="77">
        <f>IF(greenhouseGasEmissions!BM88="","",greenhouseGasEmissions!BM88-greenhouseGasEmissions!BM88+INDEX(gDP!BM$6:BM$271,MATCH($B88,gDP!$B$6:$B$271)))</f>
        <v>16010869215.68</v>
      </c>
      <c r="CL88" s="77" t="str">
        <f>IF(greenhouseGasEmissions!BN88="","",greenhouseGasEmissions!BN88-greenhouseGasEmissions!BN88+INDEX(gDP!BN$6:BN$271,MATCH($B88,gDP!$B$6:$B$271)))</f>
        <v/>
      </c>
      <c r="CM88" s="77" t="str">
        <f>IF(greenhouseGasEmissions!BO88="","",greenhouseGasEmissions!BO88-greenhouseGasEmissions!BO88+INDEX(gDP!BO$6:BO$271,MATCH($B88,gDP!$B$6:$B$271)))</f>
        <v/>
      </c>
    </row>
    <row r="89" spans="1:91" x14ac:dyDescent="0.35">
      <c r="A89" t="s">
        <v>384</v>
      </c>
      <c r="B89" t="s">
        <v>385</v>
      </c>
      <c r="C89" t="s">
        <v>807</v>
      </c>
      <c r="D89" t="s">
        <v>808</v>
      </c>
      <c r="AS89">
        <v>29.5806</v>
      </c>
      <c r="AT89">
        <v>30.824000000000002</v>
      </c>
      <c r="AU89">
        <v>32.450400000000002</v>
      </c>
      <c r="AV89">
        <v>31.822399999999998</v>
      </c>
      <c r="AW89">
        <v>31.177800000000001</v>
      </c>
      <c r="AX89">
        <v>32.020699999999998</v>
      </c>
      <c r="AY89">
        <v>34.192</v>
      </c>
      <c r="AZ89">
        <v>34.829799999999999</v>
      </c>
      <c r="BA89">
        <v>36.541800000000002</v>
      </c>
      <c r="BB89">
        <v>37.470999999999997</v>
      </c>
      <c r="BC89">
        <v>39.109099999999998</v>
      </c>
      <c r="BD89">
        <v>42.3827</v>
      </c>
      <c r="BE89">
        <v>45.470399999999998</v>
      </c>
      <c r="BF89">
        <v>48.044800000000002</v>
      </c>
      <c r="BG89">
        <v>48.163499999999999</v>
      </c>
      <c r="BH89">
        <v>49.351700000000001</v>
      </c>
      <c r="BI89">
        <v>49.933100000000003</v>
      </c>
      <c r="BJ89">
        <v>53.426699999999997</v>
      </c>
      <c r="BK89">
        <v>56.359099999999998</v>
      </c>
      <c r="BL89">
        <v>59.730800000000002</v>
      </c>
      <c r="BM89">
        <v>62.379199999999997</v>
      </c>
      <c r="BQ89" s="77">
        <f>IF(greenhouseGasEmissions!AS89="","",greenhouseGasEmissions!AS89-greenhouseGasEmissions!AS89+INDEX(gDP!AS$6:AS$271,MATCH($B89,gDP!$B$6:$B$271)))</f>
        <v>4982850662.2085104</v>
      </c>
      <c r="BR89" s="77">
        <f>IF(greenhouseGasEmissions!AT89="","",greenhouseGasEmissions!AT89-greenhouseGasEmissions!AT89+INDEX(gDP!AT$6:AT$271,MATCH($B89,gDP!$B$6:$B$271)))</f>
        <v>5314872854.4405003</v>
      </c>
      <c r="BS89" s="77">
        <f>IF(greenhouseGasEmissions!AU89="","",greenhouseGasEmissions!AU89-greenhouseGasEmissions!AU89+INDEX(gDP!AU$6:AU$271,MATCH($B89,gDP!$B$6:$B$271)))</f>
        <v>6166197847.8503103</v>
      </c>
      <c r="BT89" s="77">
        <f>IF(greenhouseGasEmissions!AV89="","",greenhouseGasEmissions!AV89-greenhouseGasEmissions!AV89+INDEX(gDP!AV$6:AV$271,MATCH($B89,gDP!$B$6:$B$271)))</f>
        <v>7632723555.6622105</v>
      </c>
      <c r="BU89" s="77">
        <f>IF(greenhouseGasEmissions!AW89="","",greenhouseGasEmissions!AW89-greenhouseGasEmissions!AW89+INDEX(gDP!AW$6:AW$271,MATCH($B89,gDP!$B$6:$B$271)))</f>
        <v>8881417906.7143192</v>
      </c>
      <c r="BV89" s="77">
        <f>IF(greenhouseGasEmissions!AX89="","",greenhouseGasEmissions!AX89-greenhouseGasEmissions!AX89+INDEX(gDP!AX$6:AX$271,MATCH($B89,gDP!$B$6:$B$271)))</f>
        <v>10744568381.445601</v>
      </c>
      <c r="BW89" s="77">
        <f>IF(greenhouseGasEmissions!AY89="","",greenhouseGasEmissions!AY89-greenhouseGasEmissions!AY89+INDEX(gDP!AY$6:AY$271,MATCH($B89,gDP!$B$6:$B$271)))</f>
        <v>20885037596.696301</v>
      </c>
      <c r="BX89" s="77">
        <f>IF(greenhouseGasEmissions!AZ89="","",greenhouseGasEmissions!AZ89-greenhouseGasEmissions!AZ89+INDEX(gDP!AZ$6:AZ$271,MATCH($B89,gDP!$B$6:$B$271)))</f>
        <v>24827339138.490601</v>
      </c>
      <c r="BY89" s="77">
        <f>IF(greenhouseGasEmissions!BA89="","",greenhouseGasEmissions!BA89-greenhouseGasEmissions!BA89+INDEX(gDP!BA$6:BA$271,MATCH($B89,gDP!$B$6:$B$271)))</f>
        <v>28679383241.072899</v>
      </c>
      <c r="BZ89" s="77">
        <f>IF(greenhouseGasEmissions!BB89="","",greenhouseGasEmissions!BB89-greenhouseGasEmissions!BB89+INDEX(gDP!BB$6:BB$271,MATCH($B89,gDP!$B$6:$B$271)))</f>
        <v>26048720005.5233</v>
      </c>
      <c r="CA89" s="77">
        <f>IF(greenhouseGasEmissions!BC89="","",greenhouseGasEmissions!BC89-greenhouseGasEmissions!BC89+INDEX(gDP!BC$6:BC$271,MATCH($B89,gDP!$B$6:$B$271)))</f>
        <v>32197655566.534698</v>
      </c>
      <c r="CB89" s="77">
        <f>IF(greenhouseGasEmissions!BD89="","",greenhouseGasEmissions!BD89-greenhouseGasEmissions!BD89+INDEX(gDP!BD$6:BD$271,MATCH($B89,gDP!$B$6:$B$271)))</f>
        <v>39336668080.558998</v>
      </c>
      <c r="CC89" s="77">
        <f>IF(greenhouseGasEmissions!BE89="","",greenhouseGasEmissions!BE89-greenhouseGasEmissions!BE89+INDEX(gDP!BE$6:BE$271,MATCH($B89,gDP!$B$6:$B$271)))</f>
        <v>41271701060.954002</v>
      </c>
      <c r="CD89" s="77">
        <f>IF(greenhouseGasEmissions!BF89="","",greenhouseGasEmissions!BF89-greenhouseGasEmissions!BF89+INDEX(gDP!BF$6:BF$271,MATCH($B89,gDP!$B$6:$B$271)))</f>
        <v>62824629066.040802</v>
      </c>
      <c r="CE89" s="77">
        <f>IF(greenhouseGasEmissions!BG89="","",greenhouseGasEmissions!BG89-greenhouseGasEmissions!BG89+INDEX(gDP!BG$6:BG$271,MATCH($B89,gDP!$B$6:$B$271)))</f>
        <v>54783319817.370499</v>
      </c>
      <c r="CF89" s="77">
        <f>IF(greenhouseGasEmissions!BH89="","",greenhouseGasEmissions!BH89-greenhouseGasEmissions!BH89+INDEX(gDP!BH$6:BH$271,MATCH($B89,gDP!$B$6:$B$271)))</f>
        <v>49406010054.266296</v>
      </c>
      <c r="CG89" s="77">
        <f>IF(greenhouseGasEmissions!BI89="","",greenhouseGasEmissions!BI89-greenhouseGasEmissions!BI89+INDEX(gDP!BI$6:BI$271,MATCH($B89,gDP!$B$6:$B$271)))</f>
        <v>56164929304.875397</v>
      </c>
      <c r="CH89" s="77">
        <f>IF(greenhouseGasEmissions!BJ89="","",greenhouseGasEmissions!BJ89-greenhouseGasEmissions!BJ89+INDEX(gDP!BJ$6:BJ$271,MATCH($B89,gDP!$B$6:$B$271)))</f>
        <v>60405924078.727798</v>
      </c>
      <c r="CI89" s="77">
        <f>IF(greenhouseGasEmissions!BK89="","",greenhouseGasEmissions!BK89-greenhouseGasEmissions!BK89+INDEX(gDP!BK$6:BK$271,MATCH($B89,gDP!$B$6:$B$271)))</f>
        <v>67298914624.372299</v>
      </c>
      <c r="CJ89" s="77">
        <f>IF(greenhouseGasEmissions!BL89="","",greenhouseGasEmissions!BL89-greenhouseGasEmissions!BL89+INDEX(gDP!BL$6:BL$271,MATCH($B89,gDP!$B$6:$B$271)))</f>
        <v>68337969247.706703</v>
      </c>
      <c r="CK89" s="77">
        <f>IF(greenhouseGasEmissions!BM89="","",greenhouseGasEmissions!BM89-greenhouseGasEmissions!BM89+INDEX(gDP!BM$6:BM$271,MATCH($B89,gDP!$B$6:$B$271)))</f>
        <v>70043095503.667496</v>
      </c>
      <c r="CL89" s="77" t="str">
        <f>IF(greenhouseGasEmissions!BN89="","",greenhouseGasEmissions!BN89-greenhouseGasEmissions!BN89+INDEX(gDP!BN$6:BN$271,MATCH($B89,gDP!$B$6:$B$271)))</f>
        <v/>
      </c>
      <c r="CM89" s="77" t="str">
        <f>IF(greenhouseGasEmissions!BO89="","",greenhouseGasEmissions!BO89-greenhouseGasEmissions!BO89+INDEX(gDP!BO$6:BO$271,MATCH($B89,gDP!$B$6:$B$271)))</f>
        <v/>
      </c>
    </row>
    <row r="90" spans="1:91" x14ac:dyDescent="0.35">
      <c r="A90" t="s">
        <v>386</v>
      </c>
      <c r="B90" t="s">
        <v>387</v>
      </c>
      <c r="C90" t="s">
        <v>807</v>
      </c>
      <c r="D90" t="s">
        <v>808</v>
      </c>
      <c r="BQ90" s="77" t="str">
        <f>IF(greenhouseGasEmissions!AS90="","",greenhouseGasEmissions!AS90-greenhouseGasEmissions!AS90+INDEX(gDP!AS$6:AS$271,MATCH($B90,gDP!$B$6:$B$271)))</f>
        <v/>
      </c>
      <c r="BR90" s="77" t="str">
        <f>IF(greenhouseGasEmissions!AT90="","",greenhouseGasEmissions!AT90-greenhouseGasEmissions!AT90+INDEX(gDP!AT$6:AT$271,MATCH($B90,gDP!$B$6:$B$271)))</f>
        <v/>
      </c>
      <c r="BS90" s="77" t="str">
        <f>IF(greenhouseGasEmissions!AU90="","",greenhouseGasEmissions!AU90-greenhouseGasEmissions!AU90+INDEX(gDP!AU$6:AU$271,MATCH($B90,gDP!$B$6:$B$271)))</f>
        <v/>
      </c>
      <c r="BT90" s="77" t="str">
        <f>IF(greenhouseGasEmissions!AV90="","",greenhouseGasEmissions!AV90-greenhouseGasEmissions!AV90+INDEX(gDP!AV$6:AV$271,MATCH($B90,gDP!$B$6:$B$271)))</f>
        <v/>
      </c>
      <c r="BU90" s="77" t="str">
        <f>IF(greenhouseGasEmissions!AW90="","",greenhouseGasEmissions!AW90-greenhouseGasEmissions!AW90+INDEX(gDP!AW$6:AW$271,MATCH($B90,gDP!$B$6:$B$271)))</f>
        <v/>
      </c>
      <c r="BV90" s="77" t="str">
        <f>IF(greenhouseGasEmissions!AX90="","",greenhouseGasEmissions!AX90-greenhouseGasEmissions!AX90+INDEX(gDP!AX$6:AX$271,MATCH($B90,gDP!$B$6:$B$271)))</f>
        <v/>
      </c>
      <c r="BW90" s="77" t="str">
        <f>IF(greenhouseGasEmissions!AY90="","",greenhouseGasEmissions!AY90-greenhouseGasEmissions!AY90+INDEX(gDP!AY$6:AY$271,MATCH($B90,gDP!$B$6:$B$271)))</f>
        <v/>
      </c>
      <c r="BX90" s="77" t="str">
        <f>IF(greenhouseGasEmissions!AZ90="","",greenhouseGasEmissions!AZ90-greenhouseGasEmissions!AZ90+INDEX(gDP!AZ$6:AZ$271,MATCH($B90,gDP!$B$6:$B$271)))</f>
        <v/>
      </c>
      <c r="BY90" s="77" t="str">
        <f>IF(greenhouseGasEmissions!BA90="","",greenhouseGasEmissions!BA90-greenhouseGasEmissions!BA90+INDEX(gDP!BA$6:BA$271,MATCH($B90,gDP!$B$6:$B$271)))</f>
        <v/>
      </c>
      <c r="BZ90" s="77" t="str">
        <f>IF(greenhouseGasEmissions!BB90="","",greenhouseGasEmissions!BB90-greenhouseGasEmissions!BB90+INDEX(gDP!BB$6:BB$271,MATCH($B90,gDP!$B$6:$B$271)))</f>
        <v/>
      </c>
      <c r="CA90" s="77" t="str">
        <f>IF(greenhouseGasEmissions!BC90="","",greenhouseGasEmissions!BC90-greenhouseGasEmissions!BC90+INDEX(gDP!BC$6:BC$271,MATCH($B90,gDP!$B$6:$B$271)))</f>
        <v/>
      </c>
      <c r="CB90" s="77" t="str">
        <f>IF(greenhouseGasEmissions!BD90="","",greenhouseGasEmissions!BD90-greenhouseGasEmissions!BD90+INDEX(gDP!BD$6:BD$271,MATCH($B90,gDP!$B$6:$B$271)))</f>
        <v/>
      </c>
      <c r="CC90" s="77" t="str">
        <f>IF(greenhouseGasEmissions!BE90="","",greenhouseGasEmissions!BE90-greenhouseGasEmissions!BE90+INDEX(gDP!BE$6:BE$271,MATCH($B90,gDP!$B$6:$B$271)))</f>
        <v/>
      </c>
      <c r="CD90" s="77" t="str">
        <f>IF(greenhouseGasEmissions!BF90="","",greenhouseGasEmissions!BF90-greenhouseGasEmissions!BF90+INDEX(gDP!BF$6:BF$271,MATCH($B90,gDP!$B$6:$B$271)))</f>
        <v/>
      </c>
      <c r="CE90" s="77" t="str">
        <f>IF(greenhouseGasEmissions!BG90="","",greenhouseGasEmissions!BG90-greenhouseGasEmissions!BG90+INDEX(gDP!BG$6:BG$271,MATCH($B90,gDP!$B$6:$B$271)))</f>
        <v/>
      </c>
      <c r="CF90" s="77" t="str">
        <f>IF(greenhouseGasEmissions!BH90="","",greenhouseGasEmissions!BH90-greenhouseGasEmissions!BH90+INDEX(gDP!BH$6:BH$271,MATCH($B90,gDP!$B$6:$B$271)))</f>
        <v/>
      </c>
      <c r="CG90" s="77" t="str">
        <f>IF(greenhouseGasEmissions!BI90="","",greenhouseGasEmissions!BI90-greenhouseGasEmissions!BI90+INDEX(gDP!BI$6:BI$271,MATCH($B90,gDP!$B$6:$B$271)))</f>
        <v/>
      </c>
      <c r="CH90" s="77" t="str">
        <f>IF(greenhouseGasEmissions!BJ90="","",greenhouseGasEmissions!BJ90-greenhouseGasEmissions!BJ90+INDEX(gDP!BJ$6:BJ$271,MATCH($B90,gDP!$B$6:$B$271)))</f>
        <v/>
      </c>
      <c r="CI90" s="77" t="str">
        <f>IF(greenhouseGasEmissions!BK90="","",greenhouseGasEmissions!BK90-greenhouseGasEmissions!BK90+INDEX(gDP!BK$6:BK$271,MATCH($B90,gDP!$B$6:$B$271)))</f>
        <v/>
      </c>
      <c r="CJ90" s="77" t="str">
        <f>IF(greenhouseGasEmissions!BL90="","",greenhouseGasEmissions!BL90-greenhouseGasEmissions!BL90+INDEX(gDP!BL$6:BL$271,MATCH($B90,gDP!$B$6:$B$271)))</f>
        <v/>
      </c>
      <c r="CK90" s="77" t="str">
        <f>IF(greenhouseGasEmissions!BM90="","",greenhouseGasEmissions!BM90-greenhouseGasEmissions!BM90+INDEX(gDP!BM$6:BM$271,MATCH($B90,gDP!$B$6:$B$271)))</f>
        <v/>
      </c>
      <c r="CL90" s="77" t="str">
        <f>IF(greenhouseGasEmissions!BN90="","",greenhouseGasEmissions!BN90-greenhouseGasEmissions!BN90+INDEX(gDP!BN$6:BN$271,MATCH($B90,gDP!$B$6:$B$271)))</f>
        <v/>
      </c>
      <c r="CM90" s="77" t="str">
        <f>IF(greenhouseGasEmissions!BO90="","",greenhouseGasEmissions!BO90-greenhouseGasEmissions!BO90+INDEX(gDP!BO$6:BO$271,MATCH($B90,gDP!$B$6:$B$271)))</f>
        <v/>
      </c>
    </row>
    <row r="91" spans="1:91" x14ac:dyDescent="0.35">
      <c r="A91" t="s">
        <v>388</v>
      </c>
      <c r="B91" t="s">
        <v>389</v>
      </c>
      <c r="C91" t="s">
        <v>807</v>
      </c>
      <c r="D91" t="s">
        <v>808</v>
      </c>
      <c r="AS91">
        <v>45.104399999999998</v>
      </c>
      <c r="AT91">
        <v>45.363</v>
      </c>
      <c r="AU91">
        <v>45.812399999999997</v>
      </c>
      <c r="AV91">
        <v>46.353000000000002</v>
      </c>
      <c r="AW91">
        <v>46.869799999999998</v>
      </c>
      <c r="AX91">
        <v>47.3812</v>
      </c>
      <c r="AY91">
        <v>47.972499999999997</v>
      </c>
      <c r="AZ91">
        <v>48.516199999999998</v>
      </c>
      <c r="BA91">
        <v>49.213900000000002</v>
      </c>
      <c r="BB91">
        <v>49.824199999999998</v>
      </c>
      <c r="BC91">
        <v>52.580100000000002</v>
      </c>
      <c r="BD91">
        <v>53.540900000000001</v>
      </c>
      <c r="BE91">
        <v>54.215800000000002</v>
      </c>
      <c r="BF91">
        <v>54.678600000000003</v>
      </c>
      <c r="BG91">
        <v>55.540999999999997</v>
      </c>
      <c r="BH91">
        <v>56.796700000000001</v>
      </c>
      <c r="BI91">
        <v>57.816699999999997</v>
      </c>
      <c r="BJ91">
        <v>58.808100000000003</v>
      </c>
      <c r="BK91">
        <v>59.718400000000003</v>
      </c>
      <c r="BL91">
        <v>60.359200000000001</v>
      </c>
      <c r="BM91">
        <v>60.84</v>
      </c>
      <c r="BQ91" s="77">
        <f>IF(greenhouseGasEmissions!AS91="","",greenhouseGasEmissions!AS91-greenhouseGasEmissions!AS91+INDEX(gDP!AS$6:AS$271,MATCH($B91,gDP!$B$6:$B$271)))</f>
        <v>4367458866.7153702</v>
      </c>
      <c r="BR91" s="77">
        <f>IF(greenhouseGasEmissions!AT91="","",greenhouseGasEmissions!AT91-greenhouseGasEmissions!AT91+INDEX(gDP!AT$6:AT$271,MATCH($B91,gDP!$B$6:$B$271)))</f>
        <v>4125527603.2290802</v>
      </c>
      <c r="BS91" s="77">
        <f>IF(greenhouseGasEmissions!AU91="","",greenhouseGasEmissions!AU91-greenhouseGasEmissions!AU91+INDEX(gDP!AU$6:AU$271,MATCH($B91,gDP!$B$6:$B$271)))</f>
        <v>4301608752.5139599</v>
      </c>
      <c r="BT91" s="77">
        <f>IF(greenhouseGasEmissions!AV91="","",greenhouseGasEmissions!AV91-greenhouseGasEmissions!AV91+INDEX(gDP!AV$6:AV$271,MATCH($B91,gDP!$B$6:$B$271)))</f>
        <v>5025167975.2636299</v>
      </c>
      <c r="BU91" s="77">
        <f>IF(greenhouseGasEmissions!AW91="","",greenhouseGasEmissions!AW91-greenhouseGasEmissions!AW91+INDEX(gDP!AW$6:AW$271,MATCH($B91,gDP!$B$6:$B$271)))</f>
        <v>5300767960.5157204</v>
      </c>
      <c r="BV91" s="77">
        <f>IF(greenhouseGasEmissions!AX91="","",greenhouseGasEmissions!AX91-greenhouseGasEmissions!AX91+INDEX(gDP!AX$6:AX$271,MATCH($B91,gDP!$B$6:$B$271)))</f>
        <v>4282468636.9050102</v>
      </c>
      <c r="BW91" s="77">
        <f>IF(greenhouseGasEmissions!AY91="","",greenhouseGasEmissions!AY91-greenhouseGasEmissions!AY91+INDEX(gDP!AY$6:AY$271,MATCH($B91,gDP!$B$6:$B$271)))</f>
        <v>4220019242.7288198</v>
      </c>
      <c r="BX91" s="77">
        <f>IF(greenhouseGasEmissions!AZ91="","",greenhouseGasEmissions!AZ91-greenhouseGasEmissions!AZ91+INDEX(gDP!AZ$6:AZ$271,MATCH($B91,gDP!$B$6:$B$271)))</f>
        <v>6281917649.9403296</v>
      </c>
      <c r="BY91" s="77">
        <f>IF(greenhouseGasEmissions!BA91="","",greenhouseGasEmissions!BA91-greenhouseGasEmissions!BA91+INDEX(gDP!BA$6:BA$271,MATCH($B91,gDP!$B$6:$B$271)))</f>
        <v>6964179187.8557901</v>
      </c>
      <c r="BZ91" s="77">
        <f>IF(greenhouseGasEmissions!BB91="","",greenhouseGasEmissions!BB91-greenhouseGasEmissions!BB91+INDEX(gDP!BB$6:BB$271,MATCH($B91,gDP!$B$6:$B$271)))</f>
        <v>6716904516.9795303</v>
      </c>
      <c r="CA91" s="77">
        <f>IF(greenhouseGasEmissions!BC91="","",greenhouseGasEmissions!BC91-greenhouseGasEmissions!BC91+INDEX(gDP!BC$6:BC$271,MATCH($B91,gDP!$B$6:$B$271)))</f>
        <v>6853467832.4940701</v>
      </c>
      <c r="CB91" s="77">
        <f>IF(greenhouseGasEmissions!BD91="","",greenhouseGasEmissions!BD91-greenhouseGasEmissions!BD91+INDEX(gDP!BD$6:BD$271,MATCH($B91,gDP!$B$6:$B$271)))</f>
        <v>6785137215.5573597</v>
      </c>
      <c r="CC91" s="77">
        <f>IF(greenhouseGasEmissions!BE91="","",greenhouseGasEmissions!BE91-greenhouseGasEmissions!BE91+INDEX(gDP!BE$6:BE$271,MATCH($B91,gDP!$B$6:$B$271)))</f>
        <v>7638045226.0441599</v>
      </c>
      <c r="CD91" s="77">
        <f>IF(greenhouseGasEmissions!BF91="","",greenhouseGasEmissions!BF91-greenhouseGasEmissions!BF91+INDEX(gDP!BF$6:BF$271,MATCH($B91,gDP!$B$6:$B$271)))</f>
        <v>8376613880.8493204</v>
      </c>
      <c r="CE91" s="77">
        <f>IF(greenhouseGasEmissions!BG91="","",greenhouseGasEmissions!BG91-greenhouseGasEmissions!BG91+INDEX(gDP!BG$6:BG$271,MATCH($B91,gDP!$B$6:$B$271)))</f>
        <v>8778473643.3185196</v>
      </c>
      <c r="CF91" s="77">
        <f>IF(greenhouseGasEmissions!BH91="","",greenhouseGasEmissions!BH91-greenhouseGasEmissions!BH91+INDEX(gDP!BH$6:BH$271,MATCH($B91,gDP!$B$6:$B$271)))</f>
        <v>8794202394.29076</v>
      </c>
      <c r="CG91" s="77">
        <f>IF(greenhouseGasEmissions!BI91="","",greenhouseGasEmissions!BI91-greenhouseGasEmissions!BI91+INDEX(gDP!BI$6:BI$271,MATCH($B91,gDP!$B$6:$B$271)))</f>
        <v>8595955600.3660107</v>
      </c>
      <c r="CH91" s="77">
        <f>IF(greenhouseGasEmissions!BJ91="","",greenhouseGasEmissions!BJ91-greenhouseGasEmissions!BJ91+INDEX(gDP!BJ$6:BJ$271,MATCH($B91,gDP!$B$6:$B$271)))</f>
        <v>10324668271.103201</v>
      </c>
      <c r="CI91" s="77">
        <f>IF(greenhouseGasEmissions!BK91="","",greenhouseGasEmissions!BK91-greenhouseGasEmissions!BK91+INDEX(gDP!BK$6:BK$271,MATCH($B91,gDP!$B$6:$B$271)))</f>
        <v>11857030367.244101</v>
      </c>
      <c r="CJ91" s="77">
        <f>IF(greenhouseGasEmissions!BL91="","",greenhouseGasEmissions!BL91-greenhouseGasEmissions!BL91+INDEX(gDP!BL$6:BL$271,MATCH($B91,gDP!$B$6:$B$271)))</f>
        <v>13442861496.4128</v>
      </c>
      <c r="CK91" s="77">
        <f>IF(greenhouseGasEmissions!BM91="","",greenhouseGasEmissions!BM91-greenhouseGasEmissions!BM91+INDEX(gDP!BM$6:BM$271,MATCH($B91,gDP!$B$6:$B$271)))</f>
        <v>14177835841.3923</v>
      </c>
      <c r="CL91" s="77" t="str">
        <f>IF(greenhouseGasEmissions!BN91="","",greenhouseGasEmissions!BN91-greenhouseGasEmissions!BN91+INDEX(gDP!BN$6:BN$271,MATCH($B91,gDP!$B$6:$B$271)))</f>
        <v/>
      </c>
      <c r="CM91" s="77" t="str">
        <f>IF(greenhouseGasEmissions!BO91="","",greenhouseGasEmissions!BO91-greenhouseGasEmissions!BO91+INDEX(gDP!BO$6:BO$271,MATCH($B91,gDP!$B$6:$B$271)))</f>
        <v/>
      </c>
    </row>
    <row r="92" spans="1:91" x14ac:dyDescent="0.35">
      <c r="A92" t="s">
        <v>390</v>
      </c>
      <c r="B92" t="s">
        <v>391</v>
      </c>
      <c r="C92" t="s">
        <v>807</v>
      </c>
      <c r="D92" t="s">
        <v>808</v>
      </c>
      <c r="AS92">
        <v>2.4636999999999998</v>
      </c>
      <c r="AT92">
        <v>2.4689999999999999</v>
      </c>
      <c r="AU92">
        <v>2.4904000000000002</v>
      </c>
      <c r="AV92">
        <v>2.6185999999999998</v>
      </c>
      <c r="AW92">
        <v>2.6869000000000001</v>
      </c>
      <c r="AX92">
        <v>2.722</v>
      </c>
      <c r="AY92">
        <v>2.7892000000000001</v>
      </c>
      <c r="AZ92">
        <v>2.8290999999999999</v>
      </c>
      <c r="BA92">
        <v>2.9281999999999999</v>
      </c>
      <c r="BB92">
        <v>3.145</v>
      </c>
      <c r="BC92">
        <v>3.2189999999999999</v>
      </c>
      <c r="BD92">
        <v>3.0242</v>
      </c>
      <c r="BE92">
        <v>3.0535999999999999</v>
      </c>
      <c r="BF92">
        <v>3.1379000000000001</v>
      </c>
      <c r="BG92">
        <v>3.2597999999999998</v>
      </c>
      <c r="BH92">
        <v>3.3871000000000002</v>
      </c>
      <c r="BI92">
        <v>3.2738999999999998</v>
      </c>
      <c r="BJ92">
        <v>3.3125</v>
      </c>
      <c r="BK92">
        <v>3.2928000000000002</v>
      </c>
      <c r="BL92">
        <v>3.4005999999999998</v>
      </c>
      <c r="BM92">
        <v>3.4336000000000002</v>
      </c>
      <c r="BQ92" s="77">
        <f>IF(greenhouseGasEmissions!AS92="","",greenhouseGasEmissions!AS92-greenhouseGasEmissions!AS92+INDEX(gDP!AS$6:AS$271,MATCH($B92,gDP!$B$6:$B$271)))</f>
        <v>782913871.80965996</v>
      </c>
      <c r="BR92" s="77">
        <f>IF(greenhouseGasEmissions!AT92="","",greenhouseGasEmissions!AT92-greenhouseGasEmissions!AT92+INDEX(gDP!AT$6:AT$271,MATCH($B92,gDP!$B$6:$B$271)))</f>
        <v>687410645.06394303</v>
      </c>
      <c r="BS92" s="77">
        <f>IF(greenhouseGasEmissions!AU92="","",greenhouseGasEmissions!AU92-greenhouseGasEmissions!AU92+INDEX(gDP!AU$6:AU$271,MATCH($B92,gDP!$B$6:$B$271)))</f>
        <v>578235309.32719803</v>
      </c>
      <c r="BT92" s="77">
        <f>IF(greenhouseGasEmissions!AV92="","",greenhouseGasEmissions!AV92-greenhouseGasEmissions!AV92+INDEX(gDP!AV$6:AV$271,MATCH($B92,gDP!$B$6:$B$271)))</f>
        <v>487038685.04549599</v>
      </c>
      <c r="BU92" s="77">
        <f>IF(greenhouseGasEmissions!AW92="","",greenhouseGasEmissions!AW92-greenhouseGasEmissions!AW92+INDEX(gDP!AW$6:AW$271,MATCH($B92,gDP!$B$6:$B$271)))</f>
        <v>961900651.42344105</v>
      </c>
      <c r="BV92" s="77">
        <f>IF(greenhouseGasEmissions!AX92="","",greenhouseGasEmissions!AX92-greenhouseGasEmissions!AX92+INDEX(gDP!AX$6:AX$271,MATCH($B92,gDP!$B$6:$B$271)))</f>
        <v>1027701067.55688</v>
      </c>
      <c r="BW92" s="77">
        <f>IF(greenhouseGasEmissions!AY92="","",greenhouseGasEmissions!AY92-greenhouseGasEmissions!AY92+INDEX(gDP!AY$6:AY$271,MATCH($B92,gDP!$B$6:$B$271)))</f>
        <v>1054112487.7408299</v>
      </c>
      <c r="BX92" s="77">
        <f>IF(greenhouseGasEmissions!AZ92="","",greenhouseGasEmissions!AZ92-greenhouseGasEmissions!AZ92+INDEX(gDP!AZ$6:AZ$271,MATCH($B92,gDP!$B$6:$B$271)))</f>
        <v>1279703047.0221</v>
      </c>
      <c r="BY92" s="77">
        <f>IF(greenhouseGasEmissions!BA92="","",greenhouseGasEmissions!BA92-greenhouseGasEmissions!BA92+INDEX(gDP!BA$6:BA$271,MATCH($B92,gDP!$B$6:$B$271)))</f>
        <v>1561766955.7302401</v>
      </c>
      <c r="BZ92" s="77">
        <f>IF(greenhouseGasEmissions!BB92="","",greenhouseGasEmissions!BB92-greenhouseGasEmissions!BB92+INDEX(gDP!BB$6:BB$271,MATCH($B92,gDP!$B$6:$B$271)))</f>
        <v>1450142508.5780799</v>
      </c>
      <c r="CA92" s="77">
        <f>IF(greenhouseGasEmissions!BC92="","",greenhouseGasEmissions!BC92-greenhouseGasEmissions!BC92+INDEX(gDP!BC$6:BC$271,MATCH($B92,gDP!$B$6:$B$271)))</f>
        <v>1543294926.8730099</v>
      </c>
      <c r="CB92" s="77">
        <f>IF(greenhouseGasEmissions!BD92="","",greenhouseGasEmissions!BD92-greenhouseGasEmissions!BD92+INDEX(gDP!BD$6:BD$271,MATCH($B92,gDP!$B$6:$B$271)))</f>
        <v>1409693596.93594</v>
      </c>
      <c r="CC92" s="77">
        <f>IF(greenhouseGasEmissions!BE92="","",greenhouseGasEmissions!BE92-greenhouseGasEmissions!BE92+INDEX(gDP!BE$6:BE$271,MATCH($B92,gDP!$B$6:$B$271)))</f>
        <v>1415004738.2662101</v>
      </c>
      <c r="CD92" s="77">
        <f>IF(greenhouseGasEmissions!BF92="","",greenhouseGasEmissions!BF92-greenhouseGasEmissions!BF92+INDEX(gDP!BF$6:BF$271,MATCH($B92,gDP!$B$6:$B$271)))</f>
        <v>1375609453.4374599</v>
      </c>
      <c r="CE92" s="77">
        <f>IF(greenhouseGasEmissions!BG92="","",greenhouseGasEmissions!BG92-greenhouseGasEmissions!BG92+INDEX(gDP!BG$6:BG$271,MATCH($B92,gDP!$B$6:$B$271)))</f>
        <v>1229461721.4086101</v>
      </c>
      <c r="CF92" s="77">
        <f>IF(greenhouseGasEmissions!BH92="","",greenhouseGasEmissions!BH92-greenhouseGasEmissions!BH92+INDEX(gDP!BH$6:BH$271,MATCH($B92,gDP!$B$6:$B$271)))</f>
        <v>1378176608.93204</v>
      </c>
      <c r="CG92" s="77">
        <f>IF(greenhouseGasEmissions!BI92="","",greenhouseGasEmissions!BI92-greenhouseGasEmissions!BI92+INDEX(gDP!BI$6:BI$271,MATCH($B92,gDP!$B$6:$B$271)))</f>
        <v>1484578885.9713199</v>
      </c>
      <c r="CH92" s="77">
        <f>IF(greenhouseGasEmissions!BJ92="","",greenhouseGasEmissions!BJ92-greenhouseGasEmissions!BJ92+INDEX(gDP!BJ$6:BJ$271,MATCH($B92,gDP!$B$6:$B$271)))</f>
        <v>1504909462.69521</v>
      </c>
      <c r="CI92" s="77">
        <f>IF(greenhouseGasEmissions!BK92="","",greenhouseGasEmissions!BK92-greenhouseGasEmissions!BK92+INDEX(gDP!BK$6:BK$271,MATCH($B92,gDP!$B$6:$B$271)))</f>
        <v>1670671327.81651</v>
      </c>
      <c r="CJ92" s="77">
        <f>IF(greenhouseGasEmissions!BL92="","",greenhouseGasEmissions!BL92-greenhouseGasEmissions!BL92+INDEX(gDP!BL$6:BL$271,MATCH($B92,gDP!$B$6:$B$271)))</f>
        <v>1813609692.4999399</v>
      </c>
      <c r="CK92" s="77">
        <f>IF(greenhouseGasEmissions!BM92="","",greenhouseGasEmissions!BM92-greenhouseGasEmissions!BM92+INDEX(gDP!BM$6:BM$271,MATCH($B92,gDP!$B$6:$B$271)))</f>
        <v>1812170891.19069</v>
      </c>
      <c r="CL92" s="77" t="str">
        <f>IF(greenhouseGasEmissions!BN92="","",greenhouseGasEmissions!BN92-greenhouseGasEmissions!BN92+INDEX(gDP!BN$6:BN$271,MATCH($B92,gDP!$B$6:$B$271)))</f>
        <v/>
      </c>
      <c r="CM92" s="77" t="str">
        <f>IF(greenhouseGasEmissions!BO92="","",greenhouseGasEmissions!BO92-greenhouseGasEmissions!BO92+INDEX(gDP!BO$6:BO$271,MATCH($B92,gDP!$B$6:$B$271)))</f>
        <v/>
      </c>
    </row>
    <row r="93" spans="1:91" x14ac:dyDescent="0.35">
      <c r="A93" t="s">
        <v>392</v>
      </c>
      <c r="B93" t="s">
        <v>393</v>
      </c>
      <c r="C93" t="s">
        <v>807</v>
      </c>
      <c r="D93" t="s">
        <v>808</v>
      </c>
      <c r="AS93">
        <v>1.4427000000000001</v>
      </c>
      <c r="AT93">
        <v>1.4438</v>
      </c>
      <c r="AU93">
        <v>1.4761</v>
      </c>
      <c r="AV93">
        <v>1.5376000000000001</v>
      </c>
      <c r="AW93">
        <v>1.5685</v>
      </c>
      <c r="AX93">
        <v>1.6123000000000001</v>
      </c>
      <c r="AY93">
        <v>1.7036</v>
      </c>
      <c r="AZ93">
        <v>1.8039000000000001</v>
      </c>
      <c r="BA93">
        <v>1.8913</v>
      </c>
      <c r="BB93">
        <v>1.9903999999999999</v>
      </c>
      <c r="BC93">
        <v>2.1168999999999998</v>
      </c>
      <c r="BD93">
        <v>2.1425999999999998</v>
      </c>
      <c r="BE93">
        <v>2.2757999999999998</v>
      </c>
      <c r="BF93">
        <v>2.3833000000000002</v>
      </c>
      <c r="BG93">
        <v>2.2582</v>
      </c>
      <c r="BH93">
        <v>2.4079999999999999</v>
      </c>
      <c r="BI93">
        <v>2.4651999999999998</v>
      </c>
      <c r="BJ93">
        <v>2.3635000000000002</v>
      </c>
      <c r="BK93">
        <v>2.4390000000000001</v>
      </c>
      <c r="BL93">
        <v>2.5144000000000002</v>
      </c>
      <c r="BM93">
        <v>2.5676000000000001</v>
      </c>
      <c r="BQ93" s="77">
        <f>IF(greenhouseGasEmissions!AS93="","",greenhouseGasEmissions!AS93-greenhouseGasEmissions!AS93+INDEX(gDP!AS$6:AS$271,MATCH($B93,gDP!$B$6:$B$271)))</f>
        <v>391345597.46789098</v>
      </c>
      <c r="BR93" s="77">
        <f>IF(greenhouseGasEmissions!AT93="","",greenhouseGasEmissions!AT93-greenhouseGasEmissions!AT93+INDEX(gDP!AT$6:AT$271,MATCH($B93,gDP!$B$6:$B$271)))</f>
        <v>412610871.49156499</v>
      </c>
      <c r="BS93" s="77">
        <f>IF(greenhouseGasEmissions!AU93="","",greenhouseGasEmissions!AU93-greenhouseGasEmissions!AU93+INDEX(gDP!AU$6:AU$271,MATCH($B93,gDP!$B$6:$B$271)))</f>
        <v>466773711.23407501</v>
      </c>
      <c r="BT93" s="77">
        <f>IF(greenhouseGasEmissions!AV93="","",greenhouseGasEmissions!AV93-greenhouseGasEmissions!AV93+INDEX(gDP!AV$6:AV$271,MATCH($B93,gDP!$B$6:$B$271)))</f>
        <v>553614800.13713706</v>
      </c>
      <c r="BU93" s="77">
        <f>IF(greenhouseGasEmissions!AW93="","",greenhouseGasEmissions!AW93-greenhouseGasEmissions!AW93+INDEX(gDP!AW$6:AW$271,MATCH($B93,gDP!$B$6:$B$271)))</f>
        <v>582169841.275298</v>
      </c>
      <c r="BV93" s="77">
        <f>IF(greenhouseGasEmissions!AX93="","",greenhouseGasEmissions!AX93-greenhouseGasEmissions!AX93+INDEX(gDP!AX$6:AX$271,MATCH($B93,gDP!$B$6:$B$271)))</f>
        <v>639776040.62411201</v>
      </c>
      <c r="BW93" s="77">
        <f>IF(greenhouseGasEmissions!AY93="","",greenhouseGasEmissions!AY93-greenhouseGasEmissions!AY93+INDEX(gDP!AY$6:AY$271,MATCH($B93,gDP!$B$6:$B$271)))</f>
        <v>634781901.28340697</v>
      </c>
      <c r="BX93" s="77">
        <f>IF(greenhouseGasEmissions!AZ93="","",greenhouseGasEmissions!AZ93-greenhouseGasEmissions!AZ93+INDEX(gDP!AZ$6:AZ$271,MATCH($B93,gDP!$B$6:$B$271)))</f>
        <v>753162998.06013703</v>
      </c>
      <c r="BY93" s="77">
        <f>IF(greenhouseGasEmissions!BA93="","",greenhouseGasEmissions!BA93-greenhouseGasEmissions!BA93+INDEX(gDP!BA$6:BA$271,MATCH($B93,gDP!$B$6:$B$271)))</f>
        <v>952667543.964674</v>
      </c>
      <c r="BZ93" s="77">
        <f>IF(greenhouseGasEmissions!BB93="","",greenhouseGasEmissions!BB93-greenhouseGasEmissions!BB93+INDEX(gDP!BB$6:BB$271,MATCH($B93,gDP!$B$6:$B$271)))</f>
        <v>890167833.36587501</v>
      </c>
      <c r="CA93" s="77">
        <f>IF(greenhouseGasEmissions!BC93="","",greenhouseGasEmissions!BC93-greenhouseGasEmissions!BC93+INDEX(gDP!BC$6:BC$271,MATCH($B93,gDP!$B$6:$B$271)))</f>
        <v>940112538.96417904</v>
      </c>
      <c r="CB93" s="77">
        <f>IF(greenhouseGasEmissions!BD93="","",greenhouseGasEmissions!BD93-greenhouseGasEmissions!BD93+INDEX(gDP!BD$6:BD$271,MATCH($B93,gDP!$B$6:$B$271)))</f>
        <v>1157074319.1117499</v>
      </c>
      <c r="CC93" s="77">
        <f>IF(greenhouseGasEmissions!BE93="","",greenhouseGasEmissions!BE93-greenhouseGasEmissions!BE93+INDEX(gDP!BE$6:BE$271,MATCH($B93,gDP!$B$6:$B$271)))</f>
        <v>1049412177.07573</v>
      </c>
      <c r="CD93" s="77">
        <f>IF(greenhouseGasEmissions!BF93="","",greenhouseGasEmissions!BF93-greenhouseGasEmissions!BF93+INDEX(gDP!BF$6:BF$271,MATCH($B93,gDP!$B$6:$B$271)))</f>
        <v>1109682824.13676</v>
      </c>
      <c r="CE93" s="77">
        <f>IF(greenhouseGasEmissions!BG93="","",greenhouseGasEmissions!BG93-greenhouseGasEmissions!BG93+INDEX(gDP!BG$6:BG$271,MATCH($B93,gDP!$B$6:$B$271)))</f>
        <v>1135250721.0248401</v>
      </c>
      <c r="CF93" s="77">
        <f>IF(greenhouseGasEmissions!BH93="","",greenhouseGasEmissions!BH93-greenhouseGasEmissions!BH93+INDEX(gDP!BH$6:BH$271,MATCH($B93,gDP!$B$6:$B$271)))</f>
        <v>1152384166.79638</v>
      </c>
      <c r="CG93" s="77">
        <f>IF(greenhouseGasEmissions!BI93="","",greenhouseGasEmissions!BI93-greenhouseGasEmissions!BI93+INDEX(gDP!BI$6:BI$271,MATCH($B93,gDP!$B$6:$B$271)))</f>
        <v>1245074264.10396</v>
      </c>
      <c r="CH93" s="77">
        <f>IF(greenhouseGasEmissions!BJ93="","",greenhouseGasEmissions!BJ93-greenhouseGasEmissions!BJ93+INDEX(gDP!BJ$6:BJ$271,MATCH($B93,gDP!$B$6:$B$271)))</f>
        <v>1469978606.1214299</v>
      </c>
      <c r="CI93" s="77">
        <f>IF(greenhouseGasEmissions!BK93="","",greenhouseGasEmissions!BK93-greenhouseGasEmissions!BK93+INDEX(gDP!BK$6:BK$271,MATCH($B93,gDP!$B$6:$B$271)))</f>
        <v>1554133593.91699</v>
      </c>
      <c r="CJ93" s="77">
        <f>IF(greenhouseGasEmissions!BL93="","",greenhouseGasEmissions!BL93-greenhouseGasEmissions!BL93+INDEX(gDP!BL$6:BL$271,MATCH($B93,gDP!$B$6:$B$271)))</f>
        <v>1486476582.06759</v>
      </c>
      <c r="CK93" s="77">
        <f>IF(greenhouseGasEmissions!BM93="","",greenhouseGasEmissions!BM93-greenhouseGasEmissions!BM93+INDEX(gDP!BM$6:BM$271,MATCH($B93,gDP!$B$6:$B$271)))</f>
        <v>1520479984.5680799</v>
      </c>
      <c r="CL93" s="77" t="str">
        <f>IF(greenhouseGasEmissions!BN93="","",greenhouseGasEmissions!BN93-greenhouseGasEmissions!BN93+INDEX(gDP!BN$6:BN$271,MATCH($B93,gDP!$B$6:$B$271)))</f>
        <v/>
      </c>
      <c r="CM93" s="77" t="str">
        <f>IF(greenhouseGasEmissions!BO93="","",greenhouseGasEmissions!BO93-greenhouseGasEmissions!BO93+INDEX(gDP!BO$6:BO$271,MATCH($B93,gDP!$B$6:$B$271)))</f>
        <v/>
      </c>
    </row>
    <row r="94" spans="1:91" x14ac:dyDescent="0.35">
      <c r="A94" t="s">
        <v>394</v>
      </c>
      <c r="B94" t="s">
        <v>395</v>
      </c>
      <c r="C94" t="s">
        <v>807</v>
      </c>
      <c r="D94" t="s">
        <v>808</v>
      </c>
      <c r="AS94">
        <v>20.970600000000001</v>
      </c>
      <c r="AT94">
        <v>22.693899999999999</v>
      </c>
      <c r="AU94">
        <v>20.064800000000002</v>
      </c>
      <c r="AV94">
        <v>21.302800000000001</v>
      </c>
      <c r="AW94">
        <v>26.0503</v>
      </c>
      <c r="AX94">
        <v>25.625699999999998</v>
      </c>
      <c r="AY94">
        <v>27.0809</v>
      </c>
      <c r="AZ94">
        <v>28.8216</v>
      </c>
      <c r="BA94">
        <v>28.645</v>
      </c>
      <c r="BB94">
        <v>27.334800000000001</v>
      </c>
      <c r="BC94">
        <v>27.7333</v>
      </c>
      <c r="BD94">
        <v>28.047999999999998</v>
      </c>
      <c r="BE94">
        <v>28.154299999999999</v>
      </c>
      <c r="BF94">
        <v>27.518000000000001</v>
      </c>
      <c r="BG94">
        <v>27.504000000000001</v>
      </c>
      <c r="BH94">
        <v>27.221</v>
      </c>
      <c r="BI94">
        <v>26.4802</v>
      </c>
      <c r="BJ94">
        <v>25.1294</v>
      </c>
      <c r="BK94">
        <v>22.949300000000001</v>
      </c>
      <c r="BL94">
        <v>21.697800000000001</v>
      </c>
      <c r="BM94">
        <v>21.267499999999998</v>
      </c>
      <c r="BQ94" s="77">
        <f>IF(greenhouseGasEmissions!AS94="","",greenhouseGasEmissions!AS94-greenhouseGasEmissions!AS94+INDEX(gDP!AS$6:AS$271,MATCH($B94,gDP!$B$6:$B$271)))</f>
        <v>1045998496.43872</v>
      </c>
      <c r="BR94" s="77">
        <f>IF(greenhouseGasEmissions!AT94="","",greenhouseGasEmissions!AT94-greenhouseGasEmissions!AT94+INDEX(gDP!AT$6:AT$271,MATCH($B94,gDP!$B$6:$B$271)))</f>
        <v>1461139022.0295401</v>
      </c>
      <c r="BS94" s="77">
        <f>IF(greenhouseGasEmissions!AU94="","",greenhouseGasEmissions!AU94-greenhouseGasEmissions!AU94+INDEX(gDP!AU$6:AU$271,MATCH($B94,gDP!$B$6:$B$271)))</f>
        <v>1806742742.2731099</v>
      </c>
      <c r="BT94" s="77">
        <f>IF(greenhouseGasEmissions!AV94="","",greenhouseGasEmissions!AV94-greenhouseGasEmissions!AV94+INDEX(gDP!AV$6:AV$271,MATCH($B94,gDP!$B$6:$B$271)))</f>
        <v>2484745935.0932899</v>
      </c>
      <c r="BU94" s="77">
        <f>IF(greenhouseGasEmissions!AW94="","",greenhouseGasEmissions!AW94-greenhouseGasEmissions!AW94+INDEX(gDP!AW$6:AW$271,MATCH($B94,gDP!$B$6:$B$271)))</f>
        <v>4410764338.6673298</v>
      </c>
      <c r="BV94" s="77">
        <f>IF(greenhouseGasEmissions!AX94="","",greenhouseGasEmissions!AX94-greenhouseGasEmissions!AX94+INDEX(gDP!AX$6:AX$271,MATCH($B94,gDP!$B$6:$B$271)))</f>
        <v>8217369092.6522398</v>
      </c>
      <c r="BW94" s="77">
        <f>IF(greenhouseGasEmissions!AY94="","",greenhouseGasEmissions!AY94-greenhouseGasEmissions!AY94+INDEX(gDP!AY$6:AY$271,MATCH($B94,gDP!$B$6:$B$271)))</f>
        <v>10086528698.860399</v>
      </c>
      <c r="BX94" s="77">
        <f>IF(greenhouseGasEmissions!AZ94="","",greenhouseGasEmissions!AZ94-greenhouseGasEmissions!AZ94+INDEX(gDP!AZ$6:AZ$271,MATCH($B94,gDP!$B$6:$B$271)))</f>
        <v>13071718758.737301</v>
      </c>
      <c r="BY94" s="77">
        <f>IF(greenhouseGasEmissions!BA94="","",greenhouseGasEmissions!BA94-greenhouseGasEmissions!BA94+INDEX(gDP!BA$6:BA$271,MATCH($B94,gDP!$B$6:$B$271)))</f>
        <v>19749893536.3204</v>
      </c>
      <c r="BZ94" s="77">
        <f>IF(greenhouseGasEmissions!BB94="","",greenhouseGasEmissions!BB94-greenhouseGasEmissions!BB94+INDEX(gDP!BB$6:BB$271,MATCH($B94,gDP!$B$6:$B$271)))</f>
        <v>15027795173.2187</v>
      </c>
      <c r="CA94" s="77">
        <f>IF(greenhouseGasEmissions!BC94="","",greenhouseGasEmissions!BC94-greenhouseGasEmissions!BC94+INDEX(gDP!BC$6:BC$271,MATCH($B94,gDP!$B$6:$B$271)))</f>
        <v>16314443436.2903</v>
      </c>
      <c r="CB94" s="77">
        <f>IF(greenhouseGasEmissions!BD94="","",greenhouseGasEmissions!BD94-greenhouseGasEmissions!BD94+INDEX(gDP!BD$6:BD$271,MATCH($B94,gDP!$B$6:$B$271)))</f>
        <v>21357343668.944698</v>
      </c>
      <c r="CC94" s="77">
        <f>IF(greenhouseGasEmissions!BE94="","",greenhouseGasEmissions!BE94-greenhouseGasEmissions!BE94+INDEX(gDP!BE$6:BE$271,MATCH($B94,gDP!$B$6:$B$271)))</f>
        <v>22388344143.913101</v>
      </c>
      <c r="CD94" s="77">
        <f>IF(greenhouseGasEmissions!BF94="","",greenhouseGasEmissions!BF94-greenhouseGasEmissions!BF94+INDEX(gDP!BF$6:BF$271,MATCH($B94,gDP!$B$6:$B$271)))</f>
        <v>21948834283.785599</v>
      </c>
      <c r="CE94" s="77">
        <f>IF(greenhouseGasEmissions!BG94="","",greenhouseGasEmissions!BG94-greenhouseGasEmissions!BG94+INDEX(gDP!BG$6:BG$271,MATCH($B94,gDP!$B$6:$B$271)))</f>
        <v>21765453081.982601</v>
      </c>
      <c r="CF94" s="77">
        <f>IF(greenhouseGasEmissions!BH94="","",greenhouseGasEmissions!BH94-greenhouseGasEmissions!BH94+INDEX(gDP!BH$6:BH$271,MATCH($B94,gDP!$B$6:$B$271)))</f>
        <v>13185496881.017401</v>
      </c>
      <c r="CG94" s="77">
        <f>IF(greenhouseGasEmissions!BI94="","",greenhouseGasEmissions!BI94-greenhouseGasEmissions!BI94+INDEX(gDP!BI$6:BI$271,MATCH($B94,gDP!$B$6:$B$271)))</f>
        <v>11240808847.8878</v>
      </c>
      <c r="CH94" s="77">
        <f>IF(greenhouseGasEmissions!BJ94="","",greenhouseGasEmissions!BJ94-greenhouseGasEmissions!BJ94+INDEX(gDP!BJ$6:BJ$271,MATCH($B94,gDP!$B$6:$B$271)))</f>
        <v>12200913878.9827</v>
      </c>
      <c r="CI94" s="77">
        <f>IF(greenhouseGasEmissions!BK94="","",greenhouseGasEmissions!BK94-greenhouseGasEmissions!BK94+INDEX(gDP!BK$6:BK$271,MATCH($B94,gDP!$B$6:$B$271)))</f>
        <v>13097012133.6159</v>
      </c>
      <c r="CJ94" s="77">
        <f>IF(greenhouseGasEmissions!BL94="","",greenhouseGasEmissions!BL94-greenhouseGasEmissions!BL94+INDEX(gDP!BL$6:BL$271,MATCH($B94,gDP!$B$6:$B$271)))</f>
        <v>11364133549.747801</v>
      </c>
      <c r="CK94" s="77">
        <f>IF(greenhouseGasEmissions!BM94="","",greenhouseGasEmissions!BM94-greenhouseGasEmissions!BM94+INDEX(gDP!BM$6:BM$271,MATCH($B94,gDP!$B$6:$B$271)))</f>
        <v>9893816007.7397995</v>
      </c>
      <c r="CL94" s="77" t="str">
        <f>IF(greenhouseGasEmissions!BN94="","",greenhouseGasEmissions!BN94-greenhouseGasEmissions!BN94+INDEX(gDP!BN$6:BN$271,MATCH($B94,gDP!$B$6:$B$271)))</f>
        <v/>
      </c>
      <c r="CM94" s="77" t="str">
        <f>IF(greenhouseGasEmissions!BO94="","",greenhouseGasEmissions!BO94-greenhouseGasEmissions!BO94+INDEX(gDP!BO$6:BO$271,MATCH($B94,gDP!$B$6:$B$271)))</f>
        <v/>
      </c>
    </row>
    <row r="95" spans="1:91" x14ac:dyDescent="0.35">
      <c r="A95" t="s">
        <v>396</v>
      </c>
      <c r="B95" t="s">
        <v>397</v>
      </c>
      <c r="C95" t="s">
        <v>807</v>
      </c>
      <c r="D95" t="s">
        <v>808</v>
      </c>
      <c r="AS95">
        <v>119.4903</v>
      </c>
      <c r="AT95">
        <v>119.80929999999999</v>
      </c>
      <c r="AU95">
        <v>120.20099999999999</v>
      </c>
      <c r="AV95">
        <v>123.95180000000001</v>
      </c>
      <c r="AW95">
        <v>124.1425</v>
      </c>
      <c r="AX95">
        <v>125.6369</v>
      </c>
      <c r="AY95">
        <v>122.3008</v>
      </c>
      <c r="AZ95">
        <v>128.11940000000001</v>
      </c>
      <c r="BA95">
        <v>122.455</v>
      </c>
      <c r="BB95">
        <v>116.3302</v>
      </c>
      <c r="BC95">
        <v>109.1442</v>
      </c>
      <c r="BD95">
        <v>105.99769999999999</v>
      </c>
      <c r="BE95">
        <v>101.2657</v>
      </c>
      <c r="BF95">
        <v>94.8249</v>
      </c>
      <c r="BG95">
        <v>93.186300000000003</v>
      </c>
      <c r="BH95">
        <v>87.597800000000007</v>
      </c>
      <c r="BI95">
        <v>86.175299999999993</v>
      </c>
      <c r="BJ95">
        <v>86.507199999999997</v>
      </c>
      <c r="BK95">
        <v>83.102699999999999</v>
      </c>
      <c r="BL95">
        <v>78.606399999999994</v>
      </c>
      <c r="BM95">
        <v>67.915599999999998</v>
      </c>
      <c r="BQ95" s="77">
        <f>IF(greenhouseGasEmissions!AS95="","",greenhouseGasEmissions!AS95-greenhouseGasEmissions!AS95+INDEX(gDP!AS$6:AS$271,MATCH($B95,gDP!$B$6:$B$271)))</f>
        <v>130457756628.436</v>
      </c>
      <c r="BR95" s="77">
        <f>IF(greenhouseGasEmissions!AT95="","",greenhouseGasEmissions!AT95-greenhouseGasEmissions!AT95+INDEX(gDP!AT$6:AT$271,MATCH($B95,gDP!$B$6:$B$271)))</f>
        <v>136309295225.34</v>
      </c>
      <c r="BS95" s="77">
        <f>IF(greenhouseGasEmissions!AU95="","",greenhouseGasEmissions!AU95-greenhouseGasEmissions!AU95+INDEX(gDP!AU$6:AU$271,MATCH($B95,gDP!$B$6:$B$271)))</f>
        <v>154564203586.95401</v>
      </c>
      <c r="BT95" s="77">
        <f>IF(greenhouseGasEmissions!AV95="","",greenhouseGasEmissions!AV95-greenhouseGasEmissions!AV95+INDEX(gDP!AV$6:AV$271,MATCH($B95,gDP!$B$6:$B$271)))</f>
        <v>202370140236.26501</v>
      </c>
      <c r="BU95" s="77">
        <f>IF(greenhouseGasEmissions!AW95="","",greenhouseGasEmissions!AW95-greenhouseGasEmissions!AW95+INDEX(gDP!AW$6:AW$271,MATCH($B95,gDP!$B$6:$B$271)))</f>
        <v>240963562236.12701</v>
      </c>
      <c r="BV95" s="77">
        <f>IF(greenhouseGasEmissions!AX95="","",greenhouseGasEmissions!AX95-greenhouseGasEmissions!AX95+INDEX(gDP!AX$6:AX$271,MATCH($B95,gDP!$B$6:$B$271)))</f>
        <v>247875422204.414</v>
      </c>
      <c r="BW95" s="77">
        <f>IF(greenhouseGasEmissions!AY95="","",greenhouseGasEmissions!AY95-greenhouseGasEmissions!AY95+INDEX(gDP!AY$6:AY$271,MATCH($B95,gDP!$B$6:$B$271)))</f>
        <v>273546728473.073</v>
      </c>
      <c r="BX95" s="77">
        <f>IF(greenhouseGasEmissions!AZ95="","",greenhouseGasEmissions!AZ95-greenhouseGasEmissions!AZ95+INDEX(gDP!AZ$6:AZ$271,MATCH($B95,gDP!$B$6:$B$271)))</f>
        <v>318902829550.73297</v>
      </c>
      <c r="BY95" s="77">
        <f>IF(greenhouseGasEmissions!BA95="","",greenhouseGasEmissions!BA95-greenhouseGasEmissions!BA95+INDEX(gDP!BA$6:BA$271,MATCH($B95,gDP!$B$6:$B$271)))</f>
        <v>355908689477.44501</v>
      </c>
      <c r="BZ95" s="77">
        <f>IF(greenhouseGasEmissions!BB95="","",greenhouseGasEmissions!BB95-greenhouseGasEmissions!BB95+INDEX(gDP!BB$6:BB$271,MATCH($B95,gDP!$B$6:$B$271)))</f>
        <v>331308500253.27399</v>
      </c>
      <c r="CA95" s="77">
        <f>IF(greenhouseGasEmissions!BC95="","",greenhouseGasEmissions!BC95-greenhouseGasEmissions!BC95+INDEX(gDP!BC$6:BC$271,MATCH($B95,gDP!$B$6:$B$271)))</f>
        <v>297124961971.50098</v>
      </c>
      <c r="CB95" s="77">
        <f>IF(greenhouseGasEmissions!BD95="","",greenhouseGasEmissions!BD95-greenhouseGasEmissions!BD95+INDEX(gDP!BD$6:BD$271,MATCH($B95,gDP!$B$6:$B$271)))</f>
        <v>282995942006.55701</v>
      </c>
      <c r="CC95" s="77">
        <f>IF(greenhouseGasEmissions!BE95="","",greenhouseGasEmissions!BE95-greenhouseGasEmissions!BE95+INDEX(gDP!BE$6:BE$271,MATCH($B95,gDP!$B$6:$B$271)))</f>
        <v>242029307133.40799</v>
      </c>
      <c r="CD95" s="77">
        <f>IF(greenhouseGasEmissions!BF95="","",greenhouseGasEmissions!BF95-greenhouseGasEmissions!BF95+INDEX(gDP!BF$6:BF$271,MATCH($B95,gDP!$B$6:$B$271)))</f>
        <v>238907690051.13</v>
      </c>
      <c r="CE95" s="77">
        <f>IF(greenhouseGasEmissions!BG95="","",greenhouseGasEmissions!BG95-greenhouseGasEmissions!BG95+INDEX(gDP!BG$6:BG$271,MATCH($B95,gDP!$B$6:$B$271)))</f>
        <v>235458133124.608</v>
      </c>
      <c r="CF95" s="77">
        <f>IF(greenhouseGasEmissions!BH95="","",greenhouseGasEmissions!BH95-greenhouseGasEmissions!BH95+INDEX(gDP!BH$6:BH$271,MATCH($B95,gDP!$B$6:$B$271)))</f>
        <v>195683527003.375</v>
      </c>
      <c r="CG95" s="77">
        <f>IF(greenhouseGasEmissions!BI95="","",greenhouseGasEmissions!BI95-greenhouseGasEmissions!BI95+INDEX(gDP!BI$6:BI$271,MATCH($B95,gDP!$B$6:$B$271)))</f>
        <v>193148146586.93301</v>
      </c>
      <c r="CH95" s="77">
        <f>IF(greenhouseGasEmissions!BJ95="","",greenhouseGasEmissions!BJ95-greenhouseGasEmissions!BJ95+INDEX(gDP!BJ$6:BJ$271,MATCH($B95,gDP!$B$6:$B$271)))</f>
        <v>199844406013.53101</v>
      </c>
      <c r="CI95" s="77">
        <f>IF(greenhouseGasEmissions!BK95="","",greenhouseGasEmissions!BK95-greenhouseGasEmissions!BK95+INDEX(gDP!BK$6:BK$271,MATCH($B95,gDP!$B$6:$B$271)))</f>
        <v>212049447242.11099</v>
      </c>
      <c r="CJ95" s="77">
        <f>IF(greenhouseGasEmissions!BL95="","",greenhouseGasEmissions!BL95-greenhouseGasEmissions!BL95+INDEX(gDP!BL$6:BL$271,MATCH($B95,gDP!$B$6:$B$271)))</f>
        <v>205252760889.36401</v>
      </c>
      <c r="CK95" s="77">
        <f>IF(greenhouseGasEmissions!BM95="","",greenhouseGasEmissions!BM95-greenhouseGasEmissions!BM95+INDEX(gDP!BM$6:BM$271,MATCH($B95,gDP!$B$6:$B$271)))</f>
        <v>188480337285.60501</v>
      </c>
      <c r="CL95" s="77" t="str">
        <f>IF(greenhouseGasEmissions!BN95="","",greenhouseGasEmissions!BN95-greenhouseGasEmissions!BN95+INDEX(gDP!BN$6:BN$271,MATCH($B95,gDP!$B$6:$B$271)))</f>
        <v/>
      </c>
      <c r="CM95" s="77" t="str">
        <f>IF(greenhouseGasEmissions!BO95="","",greenhouseGasEmissions!BO95-greenhouseGasEmissions!BO95+INDEX(gDP!BO$6:BO$271,MATCH($B95,gDP!$B$6:$B$271)))</f>
        <v/>
      </c>
    </row>
    <row r="96" spans="1:91" x14ac:dyDescent="0.35">
      <c r="A96" t="s">
        <v>398</v>
      </c>
      <c r="B96" t="s">
        <v>399</v>
      </c>
      <c r="C96" t="s">
        <v>807</v>
      </c>
      <c r="D96" t="s">
        <v>808</v>
      </c>
      <c r="AS96">
        <v>0.1119</v>
      </c>
      <c r="AT96">
        <v>0.11409999999999999</v>
      </c>
      <c r="AU96">
        <v>0.1182</v>
      </c>
      <c r="AV96">
        <v>0.12559999999999999</v>
      </c>
      <c r="AW96">
        <v>1.0101</v>
      </c>
      <c r="AX96">
        <v>1.0152000000000001</v>
      </c>
      <c r="AY96">
        <v>-4.07E-2</v>
      </c>
      <c r="AZ96">
        <v>-2.9700000000000001E-2</v>
      </c>
      <c r="BA96">
        <v>-2.1299999999999999E-2</v>
      </c>
      <c r="BB96">
        <v>-1.4E-2</v>
      </c>
      <c r="BC96">
        <v>-1.5999999999999901E-3</v>
      </c>
      <c r="BD96">
        <v>-2.6100000000000002E-2</v>
      </c>
      <c r="BE96">
        <v>-1.95E-2</v>
      </c>
      <c r="BF96">
        <v>1.4500000000000001E-2</v>
      </c>
      <c r="BG96">
        <v>-2.5999999999999899E-3</v>
      </c>
      <c r="BH96">
        <v>0</v>
      </c>
      <c r="BI96">
        <v>9.5000000000000102E-3</v>
      </c>
      <c r="BJ96">
        <v>7.7999999999999996E-3</v>
      </c>
      <c r="BK96">
        <v>2.1399999999999999E-2</v>
      </c>
      <c r="BL96">
        <v>3.6799999999999999E-2</v>
      </c>
      <c r="BM96">
        <v>1.52E-2</v>
      </c>
      <c r="BQ96" s="77">
        <f>IF(greenhouseGasEmissions!AS96="","",greenhouseGasEmissions!AS96-greenhouseGasEmissions!AS96+INDEX(gDP!AS$6:AS$271,MATCH($B96,gDP!$B$6:$B$271)))</f>
        <v>520044370.37036997</v>
      </c>
      <c r="BR96" s="77">
        <f>IF(greenhouseGasEmissions!AT96="","",greenhouseGasEmissions!AT96-greenhouseGasEmissions!AT96+INDEX(gDP!AT$6:AT$271,MATCH($B96,gDP!$B$6:$B$271)))</f>
        <v>520444185.18518502</v>
      </c>
      <c r="BS96" s="77">
        <f>IF(greenhouseGasEmissions!AU96="","",greenhouseGasEmissions!AU96-greenhouseGasEmissions!AU96+INDEX(gDP!AU$6:AU$271,MATCH($B96,gDP!$B$6:$B$271)))</f>
        <v>540336925.92592597</v>
      </c>
      <c r="BT96" s="77">
        <f>IF(greenhouseGasEmissions!AV96="","",greenhouseGasEmissions!AV96-greenhouseGasEmissions!AV96+INDEX(gDP!AV$6:AV$271,MATCH($B96,gDP!$B$6:$B$271)))</f>
        <v>591018407.40740705</v>
      </c>
      <c r="BU96" s="77">
        <f>IF(greenhouseGasEmissions!AW96="","",greenhouseGasEmissions!AW96-greenhouseGasEmissions!AW96+INDEX(gDP!AW$6:AW$271,MATCH($B96,gDP!$B$6:$B$271)))</f>
        <v>599118592.59259295</v>
      </c>
      <c r="BV96" s="77">
        <f>IF(greenhouseGasEmissions!AX96="","",greenhouseGasEmissions!AX96-greenhouseGasEmissions!AX96+INDEX(gDP!AX$6:AX$271,MATCH($B96,gDP!$B$6:$B$271)))</f>
        <v>695555555.55555499</v>
      </c>
      <c r="BW96" s="77">
        <f>IF(greenhouseGasEmissions!AY96="","",greenhouseGasEmissions!AY96-greenhouseGasEmissions!AY96+INDEX(gDP!AY$6:AY$271,MATCH($B96,gDP!$B$6:$B$271)))</f>
        <v>698700666.66666698</v>
      </c>
      <c r="BX96" s="77">
        <f>IF(greenhouseGasEmissions!AZ96="","",greenhouseGasEmissions!AZ96-greenhouseGasEmissions!AZ96+INDEX(gDP!AZ$6:AZ$271,MATCH($B96,gDP!$B$6:$B$271)))</f>
        <v>758683592.59259295</v>
      </c>
      <c r="BY96" s="77">
        <f>IF(greenhouseGasEmissions!BA96="","",greenhouseGasEmissions!BA96-greenhouseGasEmissions!BA96+INDEX(gDP!BA$6:BA$271,MATCH($B96,gDP!$B$6:$B$271)))</f>
        <v>825976037.03703701</v>
      </c>
      <c r="BZ96" s="77">
        <f>IF(greenhouseGasEmissions!BB96="","",greenhouseGasEmissions!BB96-greenhouseGasEmissions!BB96+INDEX(gDP!BB$6:BB$271,MATCH($B96,gDP!$B$6:$B$271)))</f>
        <v>771275555.55555499</v>
      </c>
      <c r="CA96" s="77">
        <f>IF(greenhouseGasEmissions!BC96="","",greenhouseGasEmissions!BC96-greenhouseGasEmissions!BC96+INDEX(gDP!BC$6:BC$271,MATCH($B96,gDP!$B$6:$B$271)))</f>
        <v>771014814.81481504</v>
      </c>
      <c r="CB96" s="77">
        <f>IF(greenhouseGasEmissions!BD96="","",greenhouseGasEmissions!BD96-greenhouseGasEmissions!BD96+INDEX(gDP!BD$6:BD$271,MATCH($B96,gDP!$B$6:$B$271)))</f>
        <v>778655555.55555499</v>
      </c>
      <c r="CC96" s="77">
        <f>IF(greenhouseGasEmissions!BE96="","",greenhouseGasEmissions!BE96-greenhouseGasEmissions!BE96+INDEX(gDP!BE$6:BE$271,MATCH($B96,gDP!$B$6:$B$271)))</f>
        <v>799881481.48148096</v>
      </c>
      <c r="CD96" s="77">
        <f>IF(greenhouseGasEmissions!BF96="","",greenhouseGasEmissions!BF96-greenhouseGasEmissions!BF96+INDEX(gDP!BF$6:BF$271,MATCH($B96,gDP!$B$6:$B$271)))</f>
        <v>842618518.51851797</v>
      </c>
      <c r="CE96" s="77">
        <f>IF(greenhouseGasEmissions!BG96="","",greenhouseGasEmissions!BG96-greenhouseGasEmissions!BG96+INDEX(gDP!BG$6:BG$271,MATCH($B96,gDP!$B$6:$B$271)))</f>
        <v>911496296.296296</v>
      </c>
      <c r="CF96" s="77">
        <f>IF(greenhouseGasEmissions!BH96="","",greenhouseGasEmissions!BH96-greenhouseGasEmissions!BH96+INDEX(gDP!BH$6:BH$271,MATCH($B96,gDP!$B$6:$B$271)))</f>
        <v>997007407.40740705</v>
      </c>
      <c r="CG96" s="77">
        <f>IF(greenhouseGasEmissions!BI96="","",greenhouseGasEmissions!BI96-greenhouseGasEmissions!BI96+INDEX(gDP!BI$6:BI$271,MATCH($B96,gDP!$B$6:$B$271)))</f>
        <v>1061640740.7407399</v>
      </c>
      <c r="CH96" s="77">
        <f>IF(greenhouseGasEmissions!BJ96="","",greenhouseGasEmissions!BJ96-greenhouseGasEmissions!BJ96+INDEX(gDP!BJ$6:BJ$271,MATCH($B96,gDP!$B$6:$B$271)))</f>
        <v>1125685185.18519</v>
      </c>
      <c r="CI96" s="77">
        <f>IF(greenhouseGasEmissions!BK96="","",greenhouseGasEmissions!BK96-greenhouseGasEmissions!BK96+INDEX(gDP!BK$6:BK$271,MATCH($B96,gDP!$B$6:$B$271)))</f>
        <v>1166514814.81481</v>
      </c>
      <c r="CJ96" s="77">
        <f>IF(greenhouseGasEmissions!BL96="","",greenhouseGasEmissions!BL96-greenhouseGasEmissions!BL96+INDEX(gDP!BL$6:BL$271,MATCH($B96,gDP!$B$6:$B$271)))</f>
        <v>1213485185.18519</v>
      </c>
      <c r="CK96" s="77">
        <f>IF(greenhouseGasEmissions!BM96="","",greenhouseGasEmissions!BM96-greenhouseGasEmissions!BM96+INDEX(gDP!BM$6:BM$271,MATCH($B96,gDP!$B$6:$B$271)))</f>
        <v>1043411111.11111</v>
      </c>
      <c r="CL96" s="77" t="str">
        <f>IF(greenhouseGasEmissions!BN96="","",greenhouseGasEmissions!BN96-greenhouseGasEmissions!BN96+INDEX(gDP!BN$6:BN$271,MATCH($B96,gDP!$B$6:$B$271)))</f>
        <v/>
      </c>
      <c r="CM96" s="77" t="str">
        <f>IF(greenhouseGasEmissions!BO96="","",greenhouseGasEmissions!BO96-greenhouseGasEmissions!BO96+INDEX(gDP!BO$6:BO$271,MATCH($B96,gDP!$B$6:$B$271)))</f>
        <v/>
      </c>
    </row>
    <row r="97" spans="1:91" x14ac:dyDescent="0.35">
      <c r="A97" t="s">
        <v>400</v>
      </c>
      <c r="B97" t="s">
        <v>401</v>
      </c>
      <c r="C97" t="s">
        <v>807</v>
      </c>
      <c r="D97" t="s">
        <v>808</v>
      </c>
      <c r="BQ97" s="77" t="str">
        <f>IF(greenhouseGasEmissions!AS97="","",greenhouseGasEmissions!AS97-greenhouseGasEmissions!AS97+INDEX(gDP!AS$6:AS$271,MATCH($B97,gDP!$B$6:$B$271)))</f>
        <v/>
      </c>
      <c r="BR97" s="77" t="str">
        <f>IF(greenhouseGasEmissions!AT97="","",greenhouseGasEmissions!AT97-greenhouseGasEmissions!AT97+INDEX(gDP!AT$6:AT$271,MATCH($B97,gDP!$B$6:$B$271)))</f>
        <v/>
      </c>
      <c r="BS97" s="77" t="str">
        <f>IF(greenhouseGasEmissions!AU97="","",greenhouseGasEmissions!AU97-greenhouseGasEmissions!AU97+INDEX(gDP!AU$6:AU$271,MATCH($B97,gDP!$B$6:$B$271)))</f>
        <v/>
      </c>
      <c r="BT97" s="77" t="str">
        <f>IF(greenhouseGasEmissions!AV97="","",greenhouseGasEmissions!AV97-greenhouseGasEmissions!AV97+INDEX(gDP!AV$6:AV$271,MATCH($B97,gDP!$B$6:$B$271)))</f>
        <v/>
      </c>
      <c r="BU97" s="77" t="str">
        <f>IF(greenhouseGasEmissions!AW97="","",greenhouseGasEmissions!AW97-greenhouseGasEmissions!AW97+INDEX(gDP!AW$6:AW$271,MATCH($B97,gDP!$B$6:$B$271)))</f>
        <v/>
      </c>
      <c r="BV97" s="77" t="str">
        <f>IF(greenhouseGasEmissions!AX97="","",greenhouseGasEmissions!AX97-greenhouseGasEmissions!AX97+INDEX(gDP!AX$6:AX$271,MATCH($B97,gDP!$B$6:$B$271)))</f>
        <v/>
      </c>
      <c r="BW97" s="77" t="str">
        <f>IF(greenhouseGasEmissions!AY97="","",greenhouseGasEmissions!AY97-greenhouseGasEmissions!AY97+INDEX(gDP!AY$6:AY$271,MATCH($B97,gDP!$B$6:$B$271)))</f>
        <v/>
      </c>
      <c r="BX97" s="77" t="str">
        <f>IF(greenhouseGasEmissions!AZ97="","",greenhouseGasEmissions!AZ97-greenhouseGasEmissions!AZ97+INDEX(gDP!AZ$6:AZ$271,MATCH($B97,gDP!$B$6:$B$271)))</f>
        <v/>
      </c>
      <c r="BY97" s="77" t="str">
        <f>IF(greenhouseGasEmissions!BA97="","",greenhouseGasEmissions!BA97-greenhouseGasEmissions!BA97+INDEX(gDP!BA$6:BA$271,MATCH($B97,gDP!$B$6:$B$271)))</f>
        <v/>
      </c>
      <c r="BZ97" s="77" t="str">
        <f>IF(greenhouseGasEmissions!BB97="","",greenhouseGasEmissions!BB97-greenhouseGasEmissions!BB97+INDEX(gDP!BB$6:BB$271,MATCH($B97,gDP!$B$6:$B$271)))</f>
        <v/>
      </c>
      <c r="CA97" s="77" t="str">
        <f>IF(greenhouseGasEmissions!BC97="","",greenhouseGasEmissions!BC97-greenhouseGasEmissions!BC97+INDEX(gDP!BC$6:BC$271,MATCH($B97,gDP!$B$6:$B$271)))</f>
        <v/>
      </c>
      <c r="CB97" s="77" t="str">
        <f>IF(greenhouseGasEmissions!BD97="","",greenhouseGasEmissions!BD97-greenhouseGasEmissions!BD97+INDEX(gDP!BD$6:BD$271,MATCH($B97,gDP!$B$6:$B$271)))</f>
        <v/>
      </c>
      <c r="CC97" s="77" t="str">
        <f>IF(greenhouseGasEmissions!BE97="","",greenhouseGasEmissions!BE97-greenhouseGasEmissions!BE97+INDEX(gDP!BE$6:BE$271,MATCH($B97,gDP!$B$6:$B$271)))</f>
        <v/>
      </c>
      <c r="CD97" s="77" t="str">
        <f>IF(greenhouseGasEmissions!BF97="","",greenhouseGasEmissions!BF97-greenhouseGasEmissions!BF97+INDEX(gDP!BF$6:BF$271,MATCH($B97,gDP!$B$6:$B$271)))</f>
        <v/>
      </c>
      <c r="CE97" s="77" t="str">
        <f>IF(greenhouseGasEmissions!BG97="","",greenhouseGasEmissions!BG97-greenhouseGasEmissions!BG97+INDEX(gDP!BG$6:BG$271,MATCH($B97,gDP!$B$6:$B$271)))</f>
        <v/>
      </c>
      <c r="CF97" s="77" t="str">
        <f>IF(greenhouseGasEmissions!BH97="","",greenhouseGasEmissions!BH97-greenhouseGasEmissions!BH97+INDEX(gDP!BH$6:BH$271,MATCH($B97,gDP!$B$6:$B$271)))</f>
        <v/>
      </c>
      <c r="CG97" s="77" t="str">
        <f>IF(greenhouseGasEmissions!BI97="","",greenhouseGasEmissions!BI97-greenhouseGasEmissions!BI97+INDEX(gDP!BI$6:BI$271,MATCH($B97,gDP!$B$6:$B$271)))</f>
        <v/>
      </c>
      <c r="CH97" s="77" t="str">
        <f>IF(greenhouseGasEmissions!BJ97="","",greenhouseGasEmissions!BJ97-greenhouseGasEmissions!BJ97+INDEX(gDP!BJ$6:BJ$271,MATCH($B97,gDP!$B$6:$B$271)))</f>
        <v/>
      </c>
      <c r="CI97" s="77" t="str">
        <f>IF(greenhouseGasEmissions!BK97="","",greenhouseGasEmissions!BK97-greenhouseGasEmissions!BK97+INDEX(gDP!BK$6:BK$271,MATCH($B97,gDP!$B$6:$B$271)))</f>
        <v/>
      </c>
      <c r="CJ97" s="77" t="str">
        <f>IF(greenhouseGasEmissions!BL97="","",greenhouseGasEmissions!BL97-greenhouseGasEmissions!BL97+INDEX(gDP!BL$6:BL$271,MATCH($B97,gDP!$B$6:$B$271)))</f>
        <v/>
      </c>
      <c r="CK97" s="77" t="str">
        <f>IF(greenhouseGasEmissions!BM97="","",greenhouseGasEmissions!BM97-greenhouseGasEmissions!BM97+INDEX(gDP!BM$6:BM$271,MATCH($B97,gDP!$B$6:$B$271)))</f>
        <v/>
      </c>
      <c r="CL97" s="77" t="str">
        <f>IF(greenhouseGasEmissions!BN97="","",greenhouseGasEmissions!BN97-greenhouseGasEmissions!BN97+INDEX(gDP!BN$6:BN$271,MATCH($B97,gDP!$B$6:$B$271)))</f>
        <v/>
      </c>
      <c r="CM97" s="77" t="str">
        <f>IF(greenhouseGasEmissions!BO97="","",greenhouseGasEmissions!BO97-greenhouseGasEmissions!BO97+INDEX(gDP!BO$6:BO$271,MATCH($B97,gDP!$B$6:$B$271)))</f>
        <v/>
      </c>
    </row>
    <row r="98" spans="1:91" x14ac:dyDescent="0.35">
      <c r="A98" t="s">
        <v>402</v>
      </c>
      <c r="B98" t="s">
        <v>403</v>
      </c>
      <c r="C98" t="s">
        <v>807</v>
      </c>
      <c r="D98" t="s">
        <v>808</v>
      </c>
      <c r="AS98">
        <v>-1.5301</v>
      </c>
      <c r="AT98">
        <v>1.1363000000000001</v>
      </c>
      <c r="AU98">
        <v>4.1013999999999999</v>
      </c>
      <c r="AV98">
        <v>5.7275999999999998</v>
      </c>
      <c r="AW98">
        <v>8.3302999999999994</v>
      </c>
      <c r="AX98">
        <v>11.4085</v>
      </c>
      <c r="AY98">
        <v>15.6069</v>
      </c>
      <c r="AZ98">
        <v>20.377500000000001</v>
      </c>
      <c r="BA98">
        <v>23.4208</v>
      </c>
      <c r="BB98">
        <v>28.349499999999999</v>
      </c>
      <c r="BC98">
        <v>31.9907</v>
      </c>
      <c r="BD98">
        <v>32.653399999999998</v>
      </c>
      <c r="BE98">
        <v>33.6661</v>
      </c>
      <c r="BF98">
        <v>35.296799999999998</v>
      </c>
      <c r="BG98">
        <v>37.045299999999997</v>
      </c>
      <c r="BH98">
        <v>40.158299999999997</v>
      </c>
      <c r="BI98">
        <v>41.9801</v>
      </c>
      <c r="BJ98">
        <v>41.681600000000003</v>
      </c>
      <c r="BK98">
        <v>43.875100000000003</v>
      </c>
      <c r="BL98">
        <v>45.331400000000002</v>
      </c>
      <c r="BM98">
        <v>43.968499999999999</v>
      </c>
      <c r="BQ98" s="77">
        <f>IF(greenhouseGasEmissions!AS98="","",greenhouseGasEmissions!AS98-greenhouseGasEmissions!AS98+INDEX(gDP!AS$6:AS$271,MATCH($B98,gDP!$B$6:$B$271)))</f>
        <v>19288929030.0508</v>
      </c>
      <c r="BR98" s="77">
        <f>IF(greenhouseGasEmissions!AT98="","",greenhouseGasEmissions!AT98-greenhouseGasEmissions!AT98+INDEX(gDP!AT$6:AT$271,MATCH($B98,gDP!$B$6:$B$271)))</f>
        <v>18405220247.4412</v>
      </c>
      <c r="BS98" s="77">
        <f>IF(greenhouseGasEmissions!AU98="","",greenhouseGasEmissions!AU98-greenhouseGasEmissions!AU98+INDEX(gDP!AU$6:AU$271,MATCH($B98,gDP!$B$6:$B$271)))</f>
        <v>20444205991.025002</v>
      </c>
      <c r="BT98" s="77">
        <f>IF(greenhouseGasEmissions!AV98="","",greenhouseGasEmissions!AV98-greenhouseGasEmissions!AV98+INDEX(gDP!AV$6:AV$271,MATCH($B98,gDP!$B$6:$B$271)))</f>
        <v>21576351798.914501</v>
      </c>
      <c r="BU98" s="77">
        <f>IF(greenhouseGasEmissions!AW98="","",greenhouseGasEmissions!AW98-greenhouseGasEmissions!AW98+INDEX(gDP!AW$6:AW$271,MATCH($B98,gDP!$B$6:$B$271)))</f>
        <v>23577298094.657101</v>
      </c>
      <c r="BV98" s="77">
        <f>IF(greenhouseGasEmissions!AX98="","",greenhouseGasEmissions!AX98-greenhouseGasEmissions!AX98+INDEX(gDP!AX$6:AX$271,MATCH($B98,gDP!$B$6:$B$271)))</f>
        <v>26783389293.922001</v>
      </c>
      <c r="BW98" s="77">
        <f>IF(greenhouseGasEmissions!AY98="","",greenhouseGasEmissions!AY98-greenhouseGasEmissions!AY98+INDEX(gDP!AY$6:AY$271,MATCH($B98,gDP!$B$6:$B$271)))</f>
        <v>29744246827.183899</v>
      </c>
      <c r="BX98" s="77">
        <f>IF(greenhouseGasEmissions!AZ98="","",greenhouseGasEmissions!AZ98-greenhouseGasEmissions!AZ98+INDEX(gDP!AZ$6:AZ$271,MATCH($B98,gDP!$B$6:$B$271)))</f>
        <v>33567850824.103901</v>
      </c>
      <c r="BY98" s="77">
        <f>IF(greenhouseGasEmissions!BA98="","",greenhouseGasEmissions!BA98-greenhouseGasEmissions!BA98+INDEX(gDP!BA$6:BA$271,MATCH($B98,gDP!$B$6:$B$271)))</f>
        <v>38503720224.316597</v>
      </c>
      <c r="BZ98" s="77">
        <f>IF(greenhouseGasEmissions!BB98="","",greenhouseGasEmissions!BB98-greenhouseGasEmissions!BB98+INDEX(gDP!BB$6:BB$271,MATCH($B98,gDP!$B$6:$B$271)))</f>
        <v>37126148264.638298</v>
      </c>
      <c r="CA98" s="77">
        <f>IF(greenhouseGasEmissions!BC98="","",greenhouseGasEmissions!BC98-greenhouseGasEmissions!BC98+INDEX(gDP!BC$6:BC$271,MATCH($B98,gDP!$B$6:$B$271)))</f>
        <v>40676578423.487099</v>
      </c>
      <c r="CB98" s="77">
        <f>IF(greenhouseGasEmissions!BD98="","",greenhouseGasEmissions!BD98-greenhouseGasEmissions!BD98+INDEX(gDP!BD$6:BD$271,MATCH($B98,gDP!$B$6:$B$271)))</f>
        <v>46876006272.238701</v>
      </c>
      <c r="CC98" s="77">
        <f>IF(greenhouseGasEmissions!BE98="","",greenhouseGasEmissions!BE98-greenhouseGasEmissions!BE98+INDEX(gDP!BE$6:BE$271,MATCH($B98,gDP!$B$6:$B$271)))</f>
        <v>49593929487.126297</v>
      </c>
      <c r="CD98" s="77">
        <f>IF(greenhouseGasEmissions!BF98="","",greenhouseGasEmissions!BF98-greenhouseGasEmissions!BF98+INDEX(gDP!BF$6:BF$271,MATCH($B98,gDP!$B$6:$B$271)))</f>
        <v>52996446269.442001</v>
      </c>
      <c r="CE98" s="77">
        <f>IF(greenhouseGasEmissions!BG98="","",greenhouseGasEmissions!BG98-greenhouseGasEmissions!BG98+INDEX(gDP!BG$6:BG$271,MATCH($B98,gDP!$B$6:$B$271)))</f>
        <v>57852153058.501999</v>
      </c>
      <c r="CF98" s="77">
        <f>IF(greenhouseGasEmissions!BH98="","",greenhouseGasEmissions!BH98-greenhouseGasEmissions!BH98+INDEX(gDP!BH$6:BH$271,MATCH($B98,gDP!$B$6:$B$271)))</f>
        <v>62186064718.742401</v>
      </c>
      <c r="CG98" s="77">
        <f>IF(greenhouseGasEmissions!BI98="","",greenhouseGasEmissions!BI98-greenhouseGasEmissions!BI98+INDEX(gDP!BI$6:BI$271,MATCH($B98,gDP!$B$6:$B$271)))</f>
        <v>66053403469.002403</v>
      </c>
      <c r="CH98" s="77">
        <f>IF(greenhouseGasEmissions!BJ98="","",greenhouseGasEmissions!BJ98-greenhouseGasEmissions!BJ98+INDEX(gDP!BJ$6:BJ$271,MATCH($B98,gDP!$B$6:$B$271)))</f>
        <v>71653754066.276306</v>
      </c>
      <c r="CI98" s="77">
        <f>IF(greenhouseGasEmissions!BK98="","",greenhouseGasEmissions!BK98-greenhouseGasEmissions!BK98+INDEX(gDP!BK$6:BK$271,MATCH($B98,gDP!$B$6:$B$271)))</f>
        <v>73328365862.432907</v>
      </c>
      <c r="CJ98" s="77">
        <f>IF(greenhouseGasEmissions!BL98="","",greenhouseGasEmissions!BL98-greenhouseGasEmissions!BL98+INDEX(gDP!BL$6:BL$271,MATCH($B98,gDP!$B$6:$B$271)))</f>
        <v>77172317258.647797</v>
      </c>
      <c r="CK98" s="77">
        <f>IF(greenhouseGasEmissions!BM98="","",greenhouseGasEmissions!BM98-greenhouseGasEmissions!BM98+INDEX(gDP!BM$6:BM$271,MATCH($B98,gDP!$B$6:$B$271)))</f>
        <v>77715183063.205399</v>
      </c>
      <c r="CL98" s="77" t="str">
        <f>IF(greenhouseGasEmissions!BN98="","",greenhouseGasEmissions!BN98-greenhouseGasEmissions!BN98+INDEX(gDP!BN$6:BN$271,MATCH($B98,gDP!$B$6:$B$271)))</f>
        <v/>
      </c>
      <c r="CM98" s="77" t="str">
        <f>IF(greenhouseGasEmissions!BO98="","",greenhouseGasEmissions!BO98-greenhouseGasEmissions!BO98+INDEX(gDP!BO$6:BO$271,MATCH($B98,gDP!$B$6:$B$271)))</f>
        <v/>
      </c>
    </row>
    <row r="99" spans="1:91" x14ac:dyDescent="0.35">
      <c r="A99" t="s">
        <v>404</v>
      </c>
      <c r="B99" t="s">
        <v>405</v>
      </c>
      <c r="C99" t="s">
        <v>807</v>
      </c>
      <c r="D99" t="s">
        <v>808</v>
      </c>
      <c r="BQ99" s="77" t="str">
        <f>IF(greenhouseGasEmissions!AS99="","",greenhouseGasEmissions!AS99-greenhouseGasEmissions!AS99+INDEX(gDP!AS$6:AS$271,MATCH($B99,gDP!$B$6:$B$271)))</f>
        <v/>
      </c>
      <c r="BR99" s="77" t="str">
        <f>IF(greenhouseGasEmissions!AT99="","",greenhouseGasEmissions!AT99-greenhouseGasEmissions!AT99+INDEX(gDP!AT$6:AT$271,MATCH($B99,gDP!$B$6:$B$271)))</f>
        <v/>
      </c>
      <c r="BS99" s="77" t="str">
        <f>IF(greenhouseGasEmissions!AU99="","",greenhouseGasEmissions!AU99-greenhouseGasEmissions!AU99+INDEX(gDP!AU$6:AU$271,MATCH($B99,gDP!$B$6:$B$271)))</f>
        <v/>
      </c>
      <c r="BT99" s="77" t="str">
        <f>IF(greenhouseGasEmissions!AV99="","",greenhouseGasEmissions!AV99-greenhouseGasEmissions!AV99+INDEX(gDP!AV$6:AV$271,MATCH($B99,gDP!$B$6:$B$271)))</f>
        <v/>
      </c>
      <c r="BU99" s="77" t="str">
        <f>IF(greenhouseGasEmissions!AW99="","",greenhouseGasEmissions!AW99-greenhouseGasEmissions!AW99+INDEX(gDP!AW$6:AW$271,MATCH($B99,gDP!$B$6:$B$271)))</f>
        <v/>
      </c>
      <c r="BV99" s="77" t="str">
        <f>IF(greenhouseGasEmissions!AX99="","",greenhouseGasEmissions!AX99-greenhouseGasEmissions!AX99+INDEX(gDP!AX$6:AX$271,MATCH($B99,gDP!$B$6:$B$271)))</f>
        <v/>
      </c>
      <c r="BW99" s="77" t="str">
        <f>IF(greenhouseGasEmissions!AY99="","",greenhouseGasEmissions!AY99-greenhouseGasEmissions!AY99+INDEX(gDP!AY$6:AY$271,MATCH($B99,gDP!$B$6:$B$271)))</f>
        <v/>
      </c>
      <c r="BX99" s="77" t="str">
        <f>IF(greenhouseGasEmissions!AZ99="","",greenhouseGasEmissions!AZ99-greenhouseGasEmissions!AZ99+INDEX(gDP!AZ$6:AZ$271,MATCH($B99,gDP!$B$6:$B$271)))</f>
        <v/>
      </c>
      <c r="BY99" s="77" t="str">
        <f>IF(greenhouseGasEmissions!BA99="","",greenhouseGasEmissions!BA99-greenhouseGasEmissions!BA99+INDEX(gDP!BA$6:BA$271,MATCH($B99,gDP!$B$6:$B$271)))</f>
        <v/>
      </c>
      <c r="BZ99" s="77" t="str">
        <f>IF(greenhouseGasEmissions!BB99="","",greenhouseGasEmissions!BB99-greenhouseGasEmissions!BB99+INDEX(gDP!BB$6:BB$271,MATCH($B99,gDP!$B$6:$B$271)))</f>
        <v/>
      </c>
      <c r="CA99" s="77" t="str">
        <f>IF(greenhouseGasEmissions!BC99="","",greenhouseGasEmissions!BC99-greenhouseGasEmissions!BC99+INDEX(gDP!BC$6:BC$271,MATCH($B99,gDP!$B$6:$B$271)))</f>
        <v/>
      </c>
      <c r="CB99" s="77" t="str">
        <f>IF(greenhouseGasEmissions!BD99="","",greenhouseGasEmissions!BD99-greenhouseGasEmissions!BD99+INDEX(gDP!BD$6:BD$271,MATCH($B99,gDP!$B$6:$B$271)))</f>
        <v/>
      </c>
      <c r="CC99" s="77" t="str">
        <f>IF(greenhouseGasEmissions!BE99="","",greenhouseGasEmissions!BE99-greenhouseGasEmissions!BE99+INDEX(gDP!BE$6:BE$271,MATCH($B99,gDP!$B$6:$B$271)))</f>
        <v/>
      </c>
      <c r="CD99" s="77" t="str">
        <f>IF(greenhouseGasEmissions!BF99="","",greenhouseGasEmissions!BF99-greenhouseGasEmissions!BF99+INDEX(gDP!BF$6:BF$271,MATCH($B99,gDP!$B$6:$B$271)))</f>
        <v/>
      </c>
      <c r="CE99" s="77" t="str">
        <f>IF(greenhouseGasEmissions!BG99="","",greenhouseGasEmissions!BG99-greenhouseGasEmissions!BG99+INDEX(gDP!BG$6:BG$271,MATCH($B99,gDP!$B$6:$B$271)))</f>
        <v/>
      </c>
      <c r="CF99" s="77" t="str">
        <f>IF(greenhouseGasEmissions!BH99="","",greenhouseGasEmissions!BH99-greenhouseGasEmissions!BH99+INDEX(gDP!BH$6:BH$271,MATCH($B99,gDP!$B$6:$B$271)))</f>
        <v/>
      </c>
      <c r="CG99" s="77" t="str">
        <f>IF(greenhouseGasEmissions!BI99="","",greenhouseGasEmissions!BI99-greenhouseGasEmissions!BI99+INDEX(gDP!BI$6:BI$271,MATCH($B99,gDP!$B$6:$B$271)))</f>
        <v/>
      </c>
      <c r="CH99" s="77" t="str">
        <f>IF(greenhouseGasEmissions!BJ99="","",greenhouseGasEmissions!BJ99-greenhouseGasEmissions!BJ99+INDEX(gDP!BJ$6:BJ$271,MATCH($B99,gDP!$B$6:$B$271)))</f>
        <v/>
      </c>
      <c r="CI99" s="77" t="str">
        <f>IF(greenhouseGasEmissions!BK99="","",greenhouseGasEmissions!BK99-greenhouseGasEmissions!BK99+INDEX(gDP!BK$6:BK$271,MATCH($B99,gDP!$B$6:$B$271)))</f>
        <v/>
      </c>
      <c r="CJ99" s="77" t="str">
        <f>IF(greenhouseGasEmissions!BL99="","",greenhouseGasEmissions!BL99-greenhouseGasEmissions!BL99+INDEX(gDP!BL$6:BL$271,MATCH($B99,gDP!$B$6:$B$271)))</f>
        <v/>
      </c>
      <c r="CK99" s="77" t="str">
        <f>IF(greenhouseGasEmissions!BM99="","",greenhouseGasEmissions!BM99-greenhouseGasEmissions!BM99+INDEX(gDP!BM$6:BM$271,MATCH($B99,gDP!$B$6:$B$271)))</f>
        <v/>
      </c>
      <c r="CL99" s="77" t="str">
        <f>IF(greenhouseGasEmissions!BN99="","",greenhouseGasEmissions!BN99-greenhouseGasEmissions!BN99+INDEX(gDP!BN$6:BN$271,MATCH($B99,gDP!$B$6:$B$271)))</f>
        <v/>
      </c>
      <c r="CM99" s="77" t="str">
        <f>IF(greenhouseGasEmissions!BO99="","",greenhouseGasEmissions!BO99-greenhouseGasEmissions!BO99+INDEX(gDP!BO$6:BO$271,MATCH($B99,gDP!$B$6:$B$271)))</f>
        <v/>
      </c>
    </row>
    <row r="100" spans="1:91" x14ac:dyDescent="0.35">
      <c r="A100" t="s">
        <v>406</v>
      </c>
      <c r="B100" t="s">
        <v>407</v>
      </c>
      <c r="C100" t="s">
        <v>807</v>
      </c>
      <c r="D100" t="s">
        <v>808</v>
      </c>
      <c r="AS100">
        <v>51.097700000000003</v>
      </c>
      <c r="AT100">
        <v>51.059600000000003</v>
      </c>
      <c r="AU100">
        <v>50.888399999999997</v>
      </c>
      <c r="AV100">
        <v>51.1143</v>
      </c>
      <c r="AW100">
        <v>51.023299999999999</v>
      </c>
      <c r="AX100">
        <v>50.748399999999997</v>
      </c>
      <c r="AY100">
        <v>50.535899999999998</v>
      </c>
      <c r="AZ100">
        <v>50.864199999999997</v>
      </c>
      <c r="BA100">
        <v>50.956299999999999</v>
      </c>
      <c r="BB100">
        <v>51.039200000000001</v>
      </c>
      <c r="BC100">
        <v>51.265099999999997</v>
      </c>
      <c r="BD100">
        <v>51.388599999999997</v>
      </c>
      <c r="BE100">
        <v>51.6051</v>
      </c>
      <c r="BF100">
        <v>51.738300000000002</v>
      </c>
      <c r="BG100">
        <v>51.995600000000003</v>
      </c>
      <c r="BH100">
        <v>52.079000000000001</v>
      </c>
      <c r="BI100">
        <v>52.140599999999999</v>
      </c>
      <c r="BJ100">
        <v>52.2928</v>
      </c>
      <c r="BK100">
        <v>52.362099999999998</v>
      </c>
      <c r="BL100">
        <v>52.683700000000002</v>
      </c>
      <c r="BM100">
        <v>53.575099999999999</v>
      </c>
      <c r="BQ100" s="77">
        <f>IF(greenhouseGasEmissions!AS100="","",greenhouseGasEmissions!AS100-greenhouseGasEmissions!AS100+INDEX(gDP!AS$6:AS$271,MATCH($B100,gDP!$B$6:$B$271)))</f>
        <v>712667896.727512</v>
      </c>
      <c r="BR100" s="77">
        <f>IF(greenhouseGasEmissions!AT100="","",greenhouseGasEmissions!AT100-greenhouseGasEmissions!AT100+INDEX(gDP!AT$6:AT$271,MATCH($B100,gDP!$B$6:$B$271)))</f>
        <v>712167450.16289794</v>
      </c>
      <c r="BS100" s="77">
        <f>IF(greenhouseGasEmissions!AU100="","",greenhouseGasEmissions!AU100-greenhouseGasEmissions!AU100+INDEX(gDP!AU$6:AU$271,MATCH($B100,gDP!$B$6:$B$271)))</f>
        <v>726131434.71533799</v>
      </c>
      <c r="BT100" s="77">
        <f>IF(greenhouseGasEmissions!AV100="","",greenhouseGasEmissions!AV100-greenhouseGasEmissions!AV100+INDEX(gDP!AV$6:AV$271,MATCH($B100,gDP!$B$6:$B$271)))</f>
        <v>743063950.31774902</v>
      </c>
      <c r="BU100" s="77">
        <f>IF(greenhouseGasEmissions!AW100="","",greenhouseGasEmissions!AW100-greenhouseGasEmissions!AW100+INDEX(gDP!AW$6:AW$271,MATCH($B100,gDP!$B$6:$B$271)))</f>
        <v>787814379.18384302</v>
      </c>
      <c r="BV100" s="77">
        <f>IF(greenhouseGasEmissions!AX100="","",greenhouseGasEmissions!AX100-greenhouseGasEmissions!AX100+INDEX(gDP!AX$6:AX$271,MATCH($B100,gDP!$B$6:$B$271)))</f>
        <v>824880550.34396505</v>
      </c>
      <c r="BW100" s="77">
        <f>IF(greenhouseGasEmissions!AY100="","",greenhouseGasEmissions!AY100-greenhouseGasEmissions!AY100+INDEX(gDP!AY$6:AY$271,MATCH($B100,gDP!$B$6:$B$271)))</f>
        <v>2379817990.6918001</v>
      </c>
      <c r="BX100" s="77">
        <f>IF(greenhouseGasEmissions!AZ100="","",greenhouseGasEmissions!AZ100-greenhouseGasEmissions!AZ100+INDEX(gDP!AZ$6:AZ$271,MATCH($B100,gDP!$B$6:$B$271)))</f>
        <v>2730971595.39574</v>
      </c>
      <c r="BY100" s="77">
        <f>IF(greenhouseGasEmissions!BA100="","",greenhouseGasEmissions!BA100-greenhouseGasEmissions!BA100+INDEX(gDP!BA$6:BA$271,MATCH($B100,gDP!$B$6:$B$271)))</f>
        <v>3025187433.33637</v>
      </c>
      <c r="BZ100" s="77">
        <f>IF(greenhouseGasEmissions!BB100="","",greenhouseGasEmissions!BB100-greenhouseGasEmissions!BB100+INDEX(gDP!BB$6:BB$271,MATCH($B100,gDP!$B$6:$B$271)))</f>
        <v>3165663152.73351</v>
      </c>
      <c r="CA100" s="77">
        <f>IF(greenhouseGasEmissions!BC100="","",greenhouseGasEmissions!BC100-greenhouseGasEmissions!BC100+INDEX(gDP!BC$6:BC$271,MATCH($B100,gDP!$B$6:$B$271)))</f>
        <v>3432912516.9242702</v>
      </c>
      <c r="CB100" s="77">
        <f>IF(greenhouseGasEmissions!BD100="","",greenhouseGasEmissions!BD100-greenhouseGasEmissions!BD100+INDEX(gDP!BD$6:BD$271,MATCH($B100,gDP!$B$6:$B$271)))</f>
        <v>3691384317.52178</v>
      </c>
      <c r="CC100" s="77">
        <f>IF(greenhouseGasEmissions!BE100="","",greenhouseGasEmissions!BE100-greenhouseGasEmissions!BE100+INDEX(gDP!BE$6:BE$271,MATCH($B100,gDP!$B$6:$B$271)))</f>
        <v>4063088535.76331</v>
      </c>
      <c r="CD100" s="77">
        <f>IF(greenhouseGasEmissions!BF100="","",greenhouseGasEmissions!BF100-greenhouseGasEmissions!BF100+INDEX(gDP!BF$6:BF$271,MATCH($B100,gDP!$B$6:$B$271)))</f>
        <v>4167800928.8355298</v>
      </c>
      <c r="CE100" s="77">
        <f>IF(greenhouseGasEmissions!BG100="","",greenhouseGasEmissions!BG100-greenhouseGasEmissions!BG100+INDEX(gDP!BG$6:BG$271,MATCH($B100,gDP!$B$6:$B$271)))</f>
        <v>4127660151.8087001</v>
      </c>
      <c r="CF100" s="77">
        <f>IF(greenhouseGasEmissions!BH100="","",greenhouseGasEmissions!BH100-greenhouseGasEmissions!BH100+INDEX(gDP!BH$6:BH$271,MATCH($B100,gDP!$B$6:$B$271)))</f>
        <v>4279840193.7045999</v>
      </c>
      <c r="CG100" s="77">
        <f>IF(greenhouseGasEmissions!BI100="","",greenhouseGasEmissions!BI100-greenhouseGasEmissions!BI100+INDEX(gDP!BI$6:BI$271,MATCH($B100,gDP!$B$6:$B$271)))</f>
        <v>4482697336.5617399</v>
      </c>
      <c r="CH100" s="77">
        <f>IF(greenhouseGasEmissions!BJ100="","",greenhouseGasEmissions!BJ100-greenhouseGasEmissions!BJ100+INDEX(gDP!BJ$6:BJ$271,MATCH($B100,gDP!$B$6:$B$271)))</f>
        <v>4748174334.14044</v>
      </c>
      <c r="CI100" s="77">
        <f>IF(greenhouseGasEmissions!BK100="","",greenhouseGasEmissions!BK100-greenhouseGasEmissions!BK100+INDEX(gDP!BK$6:BK$271,MATCH($B100,gDP!$B$6:$B$271)))</f>
        <v>4787636997.8534298</v>
      </c>
      <c r="CJ100" s="77">
        <f>IF(greenhouseGasEmissions!BL100="","",greenhouseGasEmissions!BL100-greenhouseGasEmissions!BL100+INDEX(gDP!BL$6:BL$271,MATCH($B100,gDP!$B$6:$B$271)))</f>
        <v>5173760191.8465204</v>
      </c>
      <c r="CK100" s="77">
        <f>IF(greenhouseGasEmissions!BM100="","",greenhouseGasEmissions!BM100-greenhouseGasEmissions!BM100+INDEX(gDP!BM$6:BM$271,MATCH($B100,gDP!$B$6:$B$271)))</f>
        <v>5471256594.7242203</v>
      </c>
      <c r="CL100" s="77" t="str">
        <f>IF(greenhouseGasEmissions!BN100="","",greenhouseGasEmissions!BN100-greenhouseGasEmissions!BN100+INDEX(gDP!BN$6:BN$271,MATCH($B100,gDP!$B$6:$B$271)))</f>
        <v/>
      </c>
      <c r="CM100" s="77" t="str">
        <f>IF(greenhouseGasEmissions!BO100="","",greenhouseGasEmissions!BO100-greenhouseGasEmissions!BO100+INDEX(gDP!BO$6:BO$271,MATCH($B100,gDP!$B$6:$B$271)))</f>
        <v/>
      </c>
    </row>
    <row r="101" spans="1:91" x14ac:dyDescent="0.35">
      <c r="A101" t="s">
        <v>408</v>
      </c>
      <c r="B101" t="s">
        <v>409</v>
      </c>
      <c r="C101" t="s">
        <v>807</v>
      </c>
      <c r="D101" t="s">
        <v>808</v>
      </c>
      <c r="AS101">
        <v>16910.539100000002</v>
      </c>
      <c r="AT101">
        <v>16816.146199999999</v>
      </c>
      <c r="AU101">
        <v>16768.0416</v>
      </c>
      <c r="AV101">
        <v>17037.013500000001</v>
      </c>
      <c r="AW101">
        <v>17287.118299999998</v>
      </c>
      <c r="AX101">
        <v>17323.173599999998</v>
      </c>
      <c r="AY101">
        <v>17213.060000000001</v>
      </c>
      <c r="AZ101">
        <v>17481.3014</v>
      </c>
      <c r="BA101">
        <v>17064.335299999999</v>
      </c>
      <c r="BB101">
        <v>15993.928900000001</v>
      </c>
      <c r="BC101">
        <v>16613.971399999999</v>
      </c>
      <c r="BD101">
        <v>16512.207600000002</v>
      </c>
      <c r="BE101">
        <v>16300.257600000001</v>
      </c>
      <c r="BF101">
        <v>16415.810799999999</v>
      </c>
      <c r="BG101">
        <v>16191.5442</v>
      </c>
      <c r="BH101">
        <v>16353.0375</v>
      </c>
      <c r="BI101">
        <v>16034.696099999999</v>
      </c>
      <c r="BJ101">
        <v>16194.776599999999</v>
      </c>
      <c r="BK101">
        <v>16311.8387</v>
      </c>
      <c r="BL101">
        <v>16141.500099999999</v>
      </c>
      <c r="BM101">
        <v>14925.1011</v>
      </c>
      <c r="BQ101" s="77">
        <f>IF(greenhouseGasEmissions!AS101="","",greenhouseGasEmissions!AS101-greenhouseGasEmissions!AS101+INDEX(gDP!AS$6:AS$271,MATCH($B101,gDP!$B$6:$B$271)))</f>
        <v>28036716903140.199</v>
      </c>
      <c r="BR101" s="77">
        <f>IF(greenhouseGasEmissions!AT101="","",greenhouseGasEmissions!AT101-greenhouseGasEmissions!AT101+INDEX(gDP!AT$6:AT$271,MATCH($B101,gDP!$B$6:$B$271)))</f>
        <v>27811072270318.102</v>
      </c>
      <c r="BS101" s="77">
        <f>IF(greenhouseGasEmissions!AU101="","",greenhouseGasEmissions!AU101-greenhouseGasEmissions!AU101+INDEX(gDP!AU$6:AU$271,MATCH($B101,gDP!$B$6:$B$271)))</f>
        <v>29022750091985.199</v>
      </c>
      <c r="BT101" s="77">
        <f>IF(greenhouseGasEmissions!AV101="","",greenhouseGasEmissions!AV101-greenhouseGasEmissions!AV101+INDEX(gDP!AV$6:AV$271,MATCH($B101,gDP!$B$6:$B$271)))</f>
        <v>32574954634084.801</v>
      </c>
      <c r="BU101" s="77">
        <f>IF(greenhouseGasEmissions!AW101="","",greenhouseGasEmissions!AW101-greenhouseGasEmissions!AW101+INDEX(gDP!AW$6:AW$271,MATCH($B101,gDP!$B$6:$B$271)))</f>
        <v>36387608557612.203</v>
      </c>
      <c r="BV101" s="77">
        <f>IF(greenhouseGasEmissions!AX101="","",greenhouseGasEmissions!AX101-greenhouseGasEmissions!AX101+INDEX(gDP!AX$6:AX$271,MATCH($B101,gDP!$B$6:$B$271)))</f>
        <v>38623901277744.203</v>
      </c>
      <c r="BW101" s="77">
        <f>IF(greenhouseGasEmissions!AY101="","",greenhouseGasEmissions!AY101-greenhouseGasEmissions!AY101+INDEX(gDP!AY$6:AY$271,MATCH($B101,gDP!$B$6:$B$271)))</f>
        <v>40986059390577</v>
      </c>
      <c r="BX101" s="77">
        <f>IF(greenhouseGasEmissions!AZ101="","",greenhouseGasEmissions!AZ101-greenhouseGasEmissions!AZ101+INDEX(gDP!AZ$6:AZ$271,MATCH($B101,gDP!$B$6:$B$271)))</f>
        <v>45098647855102.398</v>
      </c>
      <c r="BY101" s="77">
        <f>IF(greenhouseGasEmissions!BA101="","",greenhouseGasEmissions!BA101-greenhouseGasEmissions!BA101+INDEX(gDP!BA$6:BA$271,MATCH($B101,gDP!$B$6:$B$271)))</f>
        <v>48338201243505.703</v>
      </c>
      <c r="BZ101" s="77">
        <f>IF(greenhouseGasEmissions!BB101="","",greenhouseGasEmissions!BB101-greenhouseGasEmissions!BB101+INDEX(gDP!BB$6:BB$271,MATCH($B101,gDP!$B$6:$B$271)))</f>
        <v>44940316093124.703</v>
      </c>
      <c r="CA101" s="77">
        <f>IF(greenhouseGasEmissions!BC101="","",greenhouseGasEmissions!BC101-greenhouseGasEmissions!BC101+INDEX(gDP!BC$6:BC$271,MATCH($B101,gDP!$B$6:$B$271)))</f>
        <v>47340327876456</v>
      </c>
      <c r="CB101" s="77">
        <f>IF(greenhouseGasEmissions!BD101="","",greenhouseGasEmissions!BD101-greenhouseGasEmissions!BD101+INDEX(gDP!BD$6:BD$271,MATCH($B101,gDP!$B$6:$B$271)))</f>
        <v>51524951092552.398</v>
      </c>
      <c r="CC101" s="77">
        <f>IF(greenhouseGasEmissions!BE101="","",greenhouseGasEmissions!BE101-greenhouseGasEmissions!BE101+INDEX(gDP!BE$6:BE$271,MATCH($B101,gDP!$B$6:$B$271)))</f>
        <v>51710003724530.797</v>
      </c>
      <c r="CD101" s="77">
        <f>IF(greenhouseGasEmissions!BF101="","",greenhouseGasEmissions!BF101-greenhouseGasEmissions!BF101+INDEX(gDP!BF$6:BF$271,MATCH($B101,gDP!$B$6:$B$271)))</f>
        <v>52439877375602.602</v>
      </c>
      <c r="CE101" s="77">
        <f>IF(greenhouseGasEmissions!BG101="","",greenhouseGasEmissions!BG101-greenhouseGasEmissions!BG101+INDEX(gDP!BG$6:BG$271,MATCH($B101,gDP!$B$6:$B$271)))</f>
        <v>53310162826089.102</v>
      </c>
      <c r="CF101" s="77">
        <f>IF(greenhouseGasEmissions!BH101="","",greenhouseGasEmissions!BH101-greenhouseGasEmissions!BH101+INDEX(gDP!BH$6:BH$271,MATCH($B101,gDP!$B$6:$B$271)))</f>
        <v>49773105280474.102</v>
      </c>
      <c r="CG101" s="77">
        <f>IF(greenhouseGasEmissions!BI101="","",greenhouseGasEmissions!BI101-greenhouseGasEmissions!BI101+INDEX(gDP!BI$6:BI$271,MATCH($B101,gDP!$B$6:$B$271)))</f>
        <v>50737236574099.602</v>
      </c>
      <c r="CH101" s="77">
        <f>IF(greenhouseGasEmissions!BJ101="","",greenhouseGasEmissions!BJ101-greenhouseGasEmissions!BJ101+INDEX(gDP!BJ$6:BJ$271,MATCH($B101,gDP!$B$6:$B$271)))</f>
        <v>53336788717601.602</v>
      </c>
      <c r="CI101" s="77">
        <f>IF(greenhouseGasEmissions!BK101="","",greenhouseGasEmissions!BK101-greenhouseGasEmissions!BK101+INDEX(gDP!BK$6:BK$271,MATCH($B101,gDP!$B$6:$B$271)))</f>
        <v>56684556889445.797</v>
      </c>
      <c r="CJ101" s="77">
        <f>IF(greenhouseGasEmissions!BL101="","",greenhouseGasEmissions!BL101-greenhouseGasEmissions!BL101+INDEX(gDP!BL$6:BL$271,MATCH($B101,gDP!$B$6:$B$271)))</f>
        <v>57218295248360.398</v>
      </c>
      <c r="CK101" s="77">
        <f>IF(greenhouseGasEmissions!BM101="","",greenhouseGasEmissions!BM101-greenhouseGasEmissions!BM101+INDEX(gDP!BM$6:BM$271,MATCH($B101,gDP!$B$6:$B$271)))</f>
        <v>55791128824226.203</v>
      </c>
      <c r="CL101" s="77" t="str">
        <f>IF(greenhouseGasEmissions!BN101="","",greenhouseGasEmissions!BN101-greenhouseGasEmissions!BN101+INDEX(gDP!BN$6:BN$271,MATCH($B101,gDP!$B$6:$B$271)))</f>
        <v/>
      </c>
      <c r="CM101" s="77" t="str">
        <f>IF(greenhouseGasEmissions!BO101="","",greenhouseGasEmissions!BO101-greenhouseGasEmissions!BO101+INDEX(gDP!BO$6:BO$271,MATCH($B101,gDP!$B$6:$B$271)))</f>
        <v/>
      </c>
    </row>
    <row r="102" spans="1:91" x14ac:dyDescent="0.35">
      <c r="A102" t="s">
        <v>410</v>
      </c>
      <c r="B102" t="s">
        <v>411</v>
      </c>
      <c r="C102" t="s">
        <v>807</v>
      </c>
      <c r="D102" t="s">
        <v>808</v>
      </c>
      <c r="BQ102" s="77" t="str">
        <f>IF(greenhouseGasEmissions!AS102="","",greenhouseGasEmissions!AS102-greenhouseGasEmissions!AS102+INDEX(gDP!AS$6:AS$271,MATCH($B102,gDP!$B$6:$B$271)))</f>
        <v/>
      </c>
      <c r="BR102" s="77" t="str">
        <f>IF(greenhouseGasEmissions!AT102="","",greenhouseGasEmissions!AT102-greenhouseGasEmissions!AT102+INDEX(gDP!AT$6:AT$271,MATCH($B102,gDP!$B$6:$B$271)))</f>
        <v/>
      </c>
      <c r="BS102" s="77" t="str">
        <f>IF(greenhouseGasEmissions!AU102="","",greenhouseGasEmissions!AU102-greenhouseGasEmissions!AU102+INDEX(gDP!AU$6:AU$271,MATCH($B102,gDP!$B$6:$B$271)))</f>
        <v/>
      </c>
      <c r="BT102" s="77" t="str">
        <f>IF(greenhouseGasEmissions!AV102="","",greenhouseGasEmissions!AV102-greenhouseGasEmissions!AV102+INDEX(gDP!AV$6:AV$271,MATCH($B102,gDP!$B$6:$B$271)))</f>
        <v/>
      </c>
      <c r="BU102" s="77" t="str">
        <f>IF(greenhouseGasEmissions!AW102="","",greenhouseGasEmissions!AW102-greenhouseGasEmissions!AW102+INDEX(gDP!AW$6:AW$271,MATCH($B102,gDP!$B$6:$B$271)))</f>
        <v/>
      </c>
      <c r="BV102" s="77" t="str">
        <f>IF(greenhouseGasEmissions!AX102="","",greenhouseGasEmissions!AX102-greenhouseGasEmissions!AX102+INDEX(gDP!AX$6:AX$271,MATCH($B102,gDP!$B$6:$B$271)))</f>
        <v/>
      </c>
      <c r="BW102" s="77" t="str">
        <f>IF(greenhouseGasEmissions!AY102="","",greenhouseGasEmissions!AY102-greenhouseGasEmissions!AY102+INDEX(gDP!AY$6:AY$271,MATCH($B102,gDP!$B$6:$B$271)))</f>
        <v/>
      </c>
      <c r="BX102" s="77" t="str">
        <f>IF(greenhouseGasEmissions!AZ102="","",greenhouseGasEmissions!AZ102-greenhouseGasEmissions!AZ102+INDEX(gDP!AZ$6:AZ$271,MATCH($B102,gDP!$B$6:$B$271)))</f>
        <v/>
      </c>
      <c r="BY102" s="77" t="str">
        <f>IF(greenhouseGasEmissions!BA102="","",greenhouseGasEmissions!BA102-greenhouseGasEmissions!BA102+INDEX(gDP!BA$6:BA$271,MATCH($B102,gDP!$B$6:$B$271)))</f>
        <v/>
      </c>
      <c r="BZ102" s="77" t="str">
        <f>IF(greenhouseGasEmissions!BB102="","",greenhouseGasEmissions!BB102-greenhouseGasEmissions!BB102+INDEX(gDP!BB$6:BB$271,MATCH($B102,gDP!$B$6:$B$271)))</f>
        <v/>
      </c>
      <c r="CA102" s="77" t="str">
        <f>IF(greenhouseGasEmissions!BC102="","",greenhouseGasEmissions!BC102-greenhouseGasEmissions!BC102+INDEX(gDP!BC$6:BC$271,MATCH($B102,gDP!$B$6:$B$271)))</f>
        <v/>
      </c>
      <c r="CB102" s="77" t="str">
        <f>IF(greenhouseGasEmissions!BD102="","",greenhouseGasEmissions!BD102-greenhouseGasEmissions!BD102+INDEX(gDP!BD$6:BD$271,MATCH($B102,gDP!$B$6:$B$271)))</f>
        <v/>
      </c>
      <c r="CC102" s="77" t="str">
        <f>IF(greenhouseGasEmissions!BE102="","",greenhouseGasEmissions!BE102-greenhouseGasEmissions!BE102+INDEX(gDP!BE$6:BE$271,MATCH($B102,gDP!$B$6:$B$271)))</f>
        <v/>
      </c>
      <c r="CD102" s="77" t="str">
        <f>IF(greenhouseGasEmissions!BF102="","",greenhouseGasEmissions!BF102-greenhouseGasEmissions!BF102+INDEX(gDP!BF$6:BF$271,MATCH($B102,gDP!$B$6:$B$271)))</f>
        <v/>
      </c>
      <c r="CE102" s="77" t="str">
        <f>IF(greenhouseGasEmissions!BG102="","",greenhouseGasEmissions!BG102-greenhouseGasEmissions!BG102+INDEX(gDP!BG$6:BG$271,MATCH($B102,gDP!$B$6:$B$271)))</f>
        <v/>
      </c>
      <c r="CF102" s="77" t="str">
        <f>IF(greenhouseGasEmissions!BH102="","",greenhouseGasEmissions!BH102-greenhouseGasEmissions!BH102+INDEX(gDP!BH$6:BH$271,MATCH($B102,gDP!$B$6:$B$271)))</f>
        <v/>
      </c>
      <c r="CG102" s="77" t="str">
        <f>IF(greenhouseGasEmissions!BI102="","",greenhouseGasEmissions!BI102-greenhouseGasEmissions!BI102+INDEX(gDP!BI$6:BI$271,MATCH($B102,gDP!$B$6:$B$271)))</f>
        <v/>
      </c>
      <c r="CH102" s="77" t="str">
        <f>IF(greenhouseGasEmissions!BJ102="","",greenhouseGasEmissions!BJ102-greenhouseGasEmissions!BJ102+INDEX(gDP!BJ$6:BJ$271,MATCH($B102,gDP!$B$6:$B$271)))</f>
        <v/>
      </c>
      <c r="CI102" s="77" t="str">
        <f>IF(greenhouseGasEmissions!BK102="","",greenhouseGasEmissions!BK102-greenhouseGasEmissions!BK102+INDEX(gDP!BK$6:BK$271,MATCH($B102,gDP!$B$6:$B$271)))</f>
        <v/>
      </c>
      <c r="CJ102" s="77" t="str">
        <f>IF(greenhouseGasEmissions!BL102="","",greenhouseGasEmissions!BL102-greenhouseGasEmissions!BL102+INDEX(gDP!BL$6:BL$271,MATCH($B102,gDP!$B$6:$B$271)))</f>
        <v/>
      </c>
      <c r="CK102" s="77" t="str">
        <f>IF(greenhouseGasEmissions!BM102="","",greenhouseGasEmissions!BM102-greenhouseGasEmissions!BM102+INDEX(gDP!BM$6:BM$271,MATCH($B102,gDP!$B$6:$B$271)))</f>
        <v/>
      </c>
      <c r="CL102" s="77" t="str">
        <f>IF(greenhouseGasEmissions!BN102="","",greenhouseGasEmissions!BN102-greenhouseGasEmissions!BN102+INDEX(gDP!BN$6:BN$271,MATCH($B102,gDP!$B$6:$B$271)))</f>
        <v/>
      </c>
      <c r="CM102" s="77" t="str">
        <f>IF(greenhouseGasEmissions!BO102="","",greenhouseGasEmissions!BO102-greenhouseGasEmissions!BO102+INDEX(gDP!BO$6:BO$271,MATCH($B102,gDP!$B$6:$B$271)))</f>
        <v/>
      </c>
    </row>
    <row r="103" spans="1:91" x14ac:dyDescent="0.35">
      <c r="A103" t="s">
        <v>412</v>
      </c>
      <c r="B103" t="s">
        <v>413</v>
      </c>
      <c r="C103" t="s">
        <v>807</v>
      </c>
      <c r="D103" t="s">
        <v>808</v>
      </c>
      <c r="AS103">
        <v>4.7449000000000003</v>
      </c>
      <c r="AT103">
        <v>5.8731</v>
      </c>
      <c r="AU103">
        <v>7.1284999999999998</v>
      </c>
      <c r="AV103">
        <v>8.7101000000000006</v>
      </c>
      <c r="AW103">
        <v>9.8498000000000001</v>
      </c>
      <c r="AX103">
        <v>9.0137</v>
      </c>
      <c r="AY103">
        <v>10.159800000000001</v>
      </c>
      <c r="AZ103">
        <v>14.1241</v>
      </c>
      <c r="BA103">
        <v>14.3141</v>
      </c>
      <c r="BB103">
        <v>14.1945</v>
      </c>
      <c r="BC103">
        <v>14.240600000000001</v>
      </c>
      <c r="BD103">
        <v>15.608700000000001</v>
      </c>
      <c r="BE103">
        <v>16.317</v>
      </c>
      <c r="BF103">
        <v>15.923400000000001</v>
      </c>
      <c r="BG103">
        <v>16.436800000000002</v>
      </c>
      <c r="BH103">
        <v>17.283100000000001</v>
      </c>
      <c r="BI103">
        <v>17.3081</v>
      </c>
      <c r="BJ103">
        <v>16.1355</v>
      </c>
      <c r="BK103">
        <v>16.023199999999999</v>
      </c>
      <c r="BL103">
        <v>17.41</v>
      </c>
      <c r="BM103">
        <v>16.279199999999999</v>
      </c>
      <c r="BQ103" s="77">
        <f>IF(greenhouseGasEmissions!AS103="","",greenhouseGasEmissions!AS103-greenhouseGasEmissions!AS103+INDEX(gDP!AS$6:AS$271,MATCH($B103,gDP!$B$6:$B$271)))</f>
        <v>7186638029.0587502</v>
      </c>
      <c r="BR103" s="77">
        <f>IF(greenhouseGasEmissions!AT103="","",greenhouseGasEmissions!AT103-greenhouseGasEmissions!AT103+INDEX(gDP!AT$6:AT$271,MATCH($B103,gDP!$B$6:$B$271)))</f>
        <v>7651162302.3456001</v>
      </c>
      <c r="BS103" s="77">
        <f>IF(greenhouseGasEmissions!AU103="","",greenhouseGasEmissions!AU103-greenhouseGasEmissions!AU103+INDEX(gDP!AU$6:AU$271,MATCH($B103,gDP!$B$6:$B$271)))</f>
        <v>7858255412.8603802</v>
      </c>
      <c r="BT103" s="77">
        <f>IF(greenhouseGasEmissions!AV103="","",greenhouseGasEmissions!AV103-greenhouseGasEmissions!AV103+INDEX(gDP!AV$6:AV$271,MATCH($B103,gDP!$B$6:$B$271)))</f>
        <v>8230391346.6722803</v>
      </c>
      <c r="BU103" s="77">
        <f>IF(greenhouseGasEmissions!AW103="","",greenhouseGasEmissions!AW103-greenhouseGasEmissions!AW103+INDEX(gDP!AW$6:AW$271,MATCH($B103,gDP!$B$6:$B$271)))</f>
        <v>8869299234.3376999</v>
      </c>
      <c r="BV103" s="77">
        <f>IF(greenhouseGasEmissions!AX103="","",greenhouseGasEmissions!AX103-greenhouseGasEmissions!AX103+INDEX(gDP!AX$6:AX$271,MATCH($B103,gDP!$B$6:$B$271)))</f>
        <v>9757012696.5621204</v>
      </c>
      <c r="BW103" s="77">
        <f>IF(greenhouseGasEmissions!AY103="","",greenhouseGasEmissions!AY103-greenhouseGasEmissions!AY103+INDEX(gDP!AY$6:AY$271,MATCH($B103,gDP!$B$6:$B$271)))</f>
        <v>10917477066.1429</v>
      </c>
      <c r="BX103" s="77">
        <f>IF(greenhouseGasEmissions!AZ103="","",greenhouseGasEmissions!AZ103-greenhouseGasEmissions!AZ103+INDEX(gDP!AZ$6:AZ$271,MATCH($B103,gDP!$B$6:$B$271)))</f>
        <v>12361257680.5627</v>
      </c>
      <c r="BY103" s="77">
        <f>IF(greenhouseGasEmissions!BA103="","",greenhouseGasEmissions!BA103-greenhouseGasEmissions!BA103+INDEX(gDP!BA$6:BA$271,MATCH($B103,gDP!$B$6:$B$271)))</f>
        <v>13881731875.746599</v>
      </c>
      <c r="BZ103" s="77">
        <f>IF(greenhouseGasEmissions!BB103="","",greenhouseGasEmissions!BB103-greenhouseGasEmissions!BB103+INDEX(gDP!BB$6:BB$271,MATCH($B103,gDP!$B$6:$B$271)))</f>
        <v>14587496229.181101</v>
      </c>
      <c r="CA103" s="77">
        <f>IF(greenhouseGasEmissions!BC103="","",greenhouseGasEmissions!BC103-greenhouseGasEmissions!BC103+INDEX(gDP!BC$6:BC$271,MATCH($B103,gDP!$B$6:$B$271)))</f>
        <v>15839344591.9842</v>
      </c>
      <c r="CB103" s="77">
        <f>IF(greenhouseGasEmissions!BD103="","",greenhouseGasEmissions!BD103-greenhouseGasEmissions!BD103+INDEX(gDP!BD$6:BD$271,MATCH($B103,gDP!$B$6:$B$271)))</f>
        <v>17710275685.407398</v>
      </c>
      <c r="CC103" s="77">
        <f>IF(greenhouseGasEmissions!BE103="","",greenhouseGasEmissions!BE103-greenhouseGasEmissions!BE103+INDEX(gDP!BE$6:BE$271,MATCH($B103,gDP!$B$6:$B$271)))</f>
        <v>18528554397.5695</v>
      </c>
      <c r="CD103" s="77">
        <f>IF(greenhouseGasEmissions!BF103="","",greenhouseGasEmissions!BF103-greenhouseGasEmissions!BF103+INDEX(gDP!BF$6:BF$271,MATCH($B103,gDP!$B$6:$B$271)))</f>
        <v>18499729214.903999</v>
      </c>
      <c r="CE103" s="77">
        <f>IF(greenhouseGasEmissions!BG103="","",greenhouseGasEmissions!BG103-greenhouseGasEmissions!BG103+INDEX(gDP!BG$6:BG$271,MATCH($B103,gDP!$B$6:$B$271)))</f>
        <v>19756533971.869801</v>
      </c>
      <c r="CF103" s="77">
        <f>IF(greenhouseGasEmissions!BH103="","",greenhouseGasEmissions!BH103-greenhouseGasEmissions!BH103+INDEX(gDP!BH$6:BH$271,MATCH($B103,gDP!$B$6:$B$271)))</f>
        <v>20979791685.416</v>
      </c>
      <c r="CG103" s="77">
        <f>IF(greenhouseGasEmissions!BI103="","",greenhouseGasEmissions!BI103-greenhouseGasEmissions!BI103+INDEX(gDP!BI$6:BI$271,MATCH($B103,gDP!$B$6:$B$271)))</f>
        <v>21717604952.183498</v>
      </c>
      <c r="CH103" s="77">
        <f>IF(greenhouseGasEmissions!BJ103="","",greenhouseGasEmissions!BJ103-greenhouseGasEmissions!BJ103+INDEX(gDP!BJ$6:BJ$271,MATCH($B103,gDP!$B$6:$B$271)))</f>
        <v>23136247990.597698</v>
      </c>
      <c r="CI103" s="77">
        <f>IF(greenhouseGasEmissions!BK103="","",greenhouseGasEmissions!BK103-greenhouseGasEmissions!BK103+INDEX(gDP!BK$6:BK$271,MATCH($B103,gDP!$B$6:$B$271)))</f>
        <v>24067750760.499001</v>
      </c>
      <c r="CJ103" s="77">
        <f>IF(greenhouseGasEmissions!BL103="","",greenhouseGasEmissions!BL103-greenhouseGasEmissions!BL103+INDEX(gDP!BL$6:BL$271,MATCH($B103,gDP!$B$6:$B$271)))</f>
        <v>24882225741.811901</v>
      </c>
      <c r="CK103" s="77">
        <f>IF(greenhouseGasEmissions!BM103="","",greenhouseGasEmissions!BM103-greenhouseGasEmissions!BM103+INDEX(gDP!BM$6:BM$271,MATCH($B103,gDP!$B$6:$B$271)))</f>
        <v>23352232483.755001</v>
      </c>
      <c r="CL103" s="77" t="str">
        <f>IF(greenhouseGasEmissions!BN103="","",greenhouseGasEmissions!BN103-greenhouseGasEmissions!BN103+INDEX(gDP!BN$6:BN$271,MATCH($B103,gDP!$B$6:$B$271)))</f>
        <v/>
      </c>
      <c r="CM103" s="77" t="str">
        <f>IF(greenhouseGasEmissions!BO103="","",greenhouseGasEmissions!BO103-greenhouseGasEmissions!BO103+INDEX(gDP!BO$6:BO$271,MATCH($B103,gDP!$B$6:$B$271)))</f>
        <v/>
      </c>
    </row>
    <row r="104" spans="1:91" x14ac:dyDescent="0.35">
      <c r="A104" t="s">
        <v>414</v>
      </c>
      <c r="B104" t="s">
        <v>415</v>
      </c>
      <c r="C104" t="s">
        <v>807</v>
      </c>
      <c r="D104" t="s">
        <v>808</v>
      </c>
      <c r="AS104">
        <v>906.98529999999903</v>
      </c>
      <c r="AT104">
        <v>945.34609999999998</v>
      </c>
      <c r="AU104">
        <v>953.69280000000003</v>
      </c>
      <c r="AV104">
        <v>982.50959999999998</v>
      </c>
      <c r="AW104">
        <v>967.37210000000005</v>
      </c>
      <c r="AX104">
        <v>993.29380000000003</v>
      </c>
      <c r="AY104">
        <v>1025.9711</v>
      </c>
      <c r="AZ104">
        <v>1062.3810000000001</v>
      </c>
      <c r="BA104">
        <v>1111.9018000000001</v>
      </c>
      <c r="BB104">
        <v>1183.8547000000001</v>
      </c>
      <c r="BC104">
        <v>1200.5902000000001</v>
      </c>
      <c r="BD104">
        <v>1380.8357000000001</v>
      </c>
      <c r="BE104">
        <v>1386.1341</v>
      </c>
      <c r="BF104">
        <v>1418.9122</v>
      </c>
      <c r="BG104">
        <v>1567.1394</v>
      </c>
      <c r="BH104">
        <v>1118.1351</v>
      </c>
      <c r="BI104">
        <v>1147.8378</v>
      </c>
      <c r="BJ104">
        <v>1176.8744999999999</v>
      </c>
      <c r="BK104">
        <v>1216.6999000000001</v>
      </c>
      <c r="BL104">
        <v>1261.3109999999999</v>
      </c>
      <c r="BM104">
        <v>1277.9104</v>
      </c>
      <c r="BQ104" s="77">
        <f>IF(greenhouseGasEmissions!AS104="","",greenhouseGasEmissions!AS104-greenhouseGasEmissions!AS104+INDEX(gDP!AS$6:AS$271,MATCH($B104,gDP!$B$6:$B$271)))</f>
        <v>181381059271.133</v>
      </c>
      <c r="BR104" s="77">
        <f>IF(greenhouseGasEmissions!AT104="","",greenhouseGasEmissions!AT104-greenhouseGasEmissions!AT104+INDEX(gDP!AT$6:AT$271,MATCH($B104,gDP!$B$6:$B$271)))</f>
        <v>174623068211.625</v>
      </c>
      <c r="BS104" s="77">
        <f>IF(greenhouseGasEmissions!AU104="","",greenhouseGasEmissions!AU104-greenhouseGasEmissions!AU104+INDEX(gDP!AU$6:AU$271,MATCH($B104,gDP!$B$6:$B$271)))</f>
        <v>189453215972.27701</v>
      </c>
      <c r="BT104" s="77">
        <f>IF(greenhouseGasEmissions!AV104="","",greenhouseGasEmissions!AV104-greenhouseGasEmissions!AV104+INDEX(gDP!AV$6:AV$271,MATCH($B104,gDP!$B$6:$B$271)))</f>
        <v>214945631968.98599</v>
      </c>
      <c r="BU104" s="77">
        <f>IF(greenhouseGasEmissions!AW104="","",greenhouseGasEmissions!AW104-greenhouseGasEmissions!AW104+INDEX(gDP!AW$6:AW$271,MATCH($B104,gDP!$B$6:$B$271)))</f>
        <v>247743498935.08401</v>
      </c>
      <c r="BV104" s="77">
        <f>IF(greenhouseGasEmissions!AX104="","",greenhouseGasEmissions!AX104-greenhouseGasEmissions!AX104+INDEX(gDP!AX$6:AX$271,MATCH($B104,gDP!$B$6:$B$271)))</f>
        <v>283838004106.17798</v>
      </c>
      <c r="BW104" s="77">
        <f>IF(greenhouseGasEmissions!AY104="","",greenhouseGasEmissions!AY104-greenhouseGasEmissions!AY104+INDEX(gDP!AY$6:AY$271,MATCH($B104,gDP!$B$6:$B$271)))</f>
        <v>332982475731.49701</v>
      </c>
      <c r="BX104" s="77">
        <f>IF(greenhouseGasEmissions!AZ104="","",greenhouseGasEmissions!AZ104-greenhouseGasEmissions!AZ104+INDEX(gDP!AZ$6:AZ$271,MATCH($B104,gDP!$B$6:$B$271)))</f>
        <v>397470489216.47498</v>
      </c>
      <c r="BY104" s="77">
        <f>IF(greenhouseGasEmissions!BA104="","",greenhouseGasEmissions!BA104-greenhouseGasEmissions!BA104+INDEX(gDP!BA$6:BA$271,MATCH($B104,gDP!$B$6:$B$271)))</f>
        <v>472367096833.11499</v>
      </c>
      <c r="BZ104" s="77">
        <f>IF(greenhouseGasEmissions!BB104="","",greenhouseGasEmissions!BB104-greenhouseGasEmissions!BB104+INDEX(gDP!BB$6:BB$271,MATCH($B104,gDP!$B$6:$B$271)))</f>
        <v>468776321860.39001</v>
      </c>
      <c r="CA104" s="77">
        <f>IF(greenhouseGasEmissions!BC104="","",greenhouseGasEmissions!BC104-greenhouseGasEmissions!BC104+INDEX(gDP!BC$6:BC$271,MATCH($B104,gDP!$B$6:$B$271)))</f>
        <v>509061582442.26099</v>
      </c>
      <c r="CB104" s="77">
        <f>IF(greenhouseGasEmissions!BD104="","",greenhouseGasEmissions!BD104-greenhouseGasEmissions!BD104+INDEX(gDP!BD$6:BD$271,MATCH($B104,gDP!$B$6:$B$271)))</f>
        <v>564065134052.83704</v>
      </c>
      <c r="CC104" s="77">
        <f>IF(greenhouseGasEmissions!BE104="","",greenhouseGasEmissions!BE104-greenhouseGasEmissions!BE104+INDEX(gDP!BE$6:BE$271,MATCH($B104,gDP!$B$6:$B$271)))</f>
        <v>583888328733.146</v>
      </c>
      <c r="CD104" s="77">
        <f>IF(greenhouseGasEmissions!BF104="","",greenhouseGasEmissions!BF104-greenhouseGasEmissions!BF104+INDEX(gDP!BF$6:BF$271,MATCH($B104,gDP!$B$6:$B$271)))</f>
        <v>655856029913.90906</v>
      </c>
      <c r="CE104" s="77">
        <f>IF(greenhouseGasEmissions!BG104="","",greenhouseGasEmissions!BG104-greenhouseGasEmissions!BG104+INDEX(gDP!BG$6:BG$271,MATCH($B104,gDP!$B$6:$B$271)))</f>
        <v>694344337474.54297</v>
      </c>
      <c r="CF104" s="77">
        <f>IF(greenhouseGasEmissions!BH104="","",greenhouseGasEmissions!BH104-greenhouseGasEmissions!BH104+INDEX(gDP!BH$6:BH$271,MATCH($B104,gDP!$B$6:$B$271)))</f>
        <v>667302120360.80298</v>
      </c>
      <c r="CG104" s="77">
        <f>IF(greenhouseGasEmissions!BI104="","",greenhouseGasEmissions!BI104-greenhouseGasEmissions!BI104+INDEX(gDP!BI$6:BI$271,MATCH($B104,gDP!$B$6:$B$271)))</f>
        <v>674512464051.68896</v>
      </c>
      <c r="CH104" s="77">
        <f>IF(greenhouseGasEmissions!BJ104="","",greenhouseGasEmissions!BJ104-greenhouseGasEmissions!BJ104+INDEX(gDP!BJ$6:BJ$271,MATCH($B104,gDP!$B$6:$B$271)))</f>
        <v>724757996634.92798</v>
      </c>
      <c r="CI104" s="77">
        <f>IF(greenhouseGasEmissions!BK104="","",greenhouseGasEmissions!BK104-greenhouseGasEmissions!BK104+INDEX(gDP!BK$6:BK$271,MATCH($B104,gDP!$B$6:$B$271)))</f>
        <v>774607047567.84802</v>
      </c>
      <c r="CJ104" s="77">
        <f>IF(greenhouseGasEmissions!BL104="","",greenhouseGasEmissions!BL104-greenhouseGasEmissions!BL104+INDEX(gDP!BL$6:BL$271,MATCH($B104,gDP!$B$6:$B$271)))</f>
        <v>803355942387.05603</v>
      </c>
      <c r="CK104" s="77">
        <f>IF(greenhouseGasEmissions!BM104="","",greenhouseGasEmissions!BM104-greenhouseGasEmissions!BM104+INDEX(gDP!BM$6:BM$271,MATCH($B104,gDP!$B$6:$B$271)))</f>
        <v>811360288084.98804</v>
      </c>
      <c r="CL104" s="77" t="str">
        <f>IF(greenhouseGasEmissions!BN104="","",greenhouseGasEmissions!BN104-greenhouseGasEmissions!BN104+INDEX(gDP!BN$6:BN$271,MATCH($B104,gDP!$B$6:$B$271)))</f>
        <v/>
      </c>
      <c r="CM104" s="77" t="str">
        <f>IF(greenhouseGasEmissions!BO104="","",greenhouseGasEmissions!BO104-greenhouseGasEmissions!BO104+INDEX(gDP!BO$6:BO$271,MATCH($B104,gDP!$B$6:$B$271)))</f>
        <v/>
      </c>
    </row>
    <row r="105" spans="1:91" x14ac:dyDescent="0.35">
      <c r="A105" t="s">
        <v>416</v>
      </c>
      <c r="B105" t="s">
        <v>417</v>
      </c>
      <c r="C105" t="s">
        <v>807</v>
      </c>
      <c r="D105" t="s">
        <v>808</v>
      </c>
      <c r="AS105">
        <v>19.2149</v>
      </c>
      <c r="AT105">
        <v>19.222000000000001</v>
      </c>
      <c r="AU105">
        <v>19.726800000000001</v>
      </c>
      <c r="AV105">
        <v>22.067900000000002</v>
      </c>
      <c r="AW105">
        <v>22.4191</v>
      </c>
      <c r="AX105">
        <v>22.1739</v>
      </c>
      <c r="AY105">
        <v>22.972000000000001</v>
      </c>
      <c r="AZ105">
        <v>25.661000000000001</v>
      </c>
      <c r="BA105">
        <v>24.126999999999999</v>
      </c>
      <c r="BB105">
        <v>22.1526</v>
      </c>
      <c r="BC105">
        <v>21.545500000000001</v>
      </c>
      <c r="BD105">
        <v>22.382899999999999</v>
      </c>
      <c r="BE105">
        <v>20.780100000000001</v>
      </c>
      <c r="BF105">
        <v>19.799199999999999</v>
      </c>
      <c r="BG105">
        <v>19.136900000000001</v>
      </c>
      <c r="BH105">
        <v>20.120799999999999</v>
      </c>
      <c r="BI105">
        <v>20.511900000000001</v>
      </c>
      <c r="BJ105">
        <v>21.3611</v>
      </c>
      <c r="BK105">
        <v>19.8323</v>
      </c>
      <c r="BL105">
        <v>19.769600000000001</v>
      </c>
      <c r="BM105">
        <v>18.7864</v>
      </c>
      <c r="BQ105" s="77">
        <f>IF(greenhouseGasEmissions!AS105="","",greenhouseGasEmissions!AS105-greenhouseGasEmissions!AS105+INDEX(gDP!AS$6:AS$271,MATCH($B105,gDP!$B$6:$B$271)))</f>
        <v>22128414548.544399</v>
      </c>
      <c r="BR105" s="77">
        <f>IF(greenhouseGasEmissions!AT105="","",greenhouseGasEmissions!AT105-greenhouseGasEmissions!AT105+INDEX(gDP!AT$6:AT$271,MATCH($B105,gDP!$B$6:$B$271)))</f>
        <v>23062561236.644402</v>
      </c>
      <c r="BS105" s="77">
        <f>IF(greenhouseGasEmissions!AU105="","",greenhouseGasEmissions!AU105-greenhouseGasEmissions!AU105+INDEX(gDP!AU$6:AU$271,MATCH($B105,gDP!$B$6:$B$271)))</f>
        <v>26757989560.5798</v>
      </c>
      <c r="BT105" s="77">
        <f>IF(greenhouseGasEmissions!AV105="","",greenhouseGasEmissions!AV105-greenhouseGasEmissions!AV105+INDEX(gDP!AV$6:AV$271,MATCH($B105,gDP!$B$6:$B$271)))</f>
        <v>35256066455.735603</v>
      </c>
      <c r="BU105" s="77">
        <f>IF(greenhouseGasEmissions!AW105="","",greenhouseGasEmissions!AW105-greenhouseGasEmissions!AW105+INDEX(gDP!AW$6:AW$271,MATCH($B105,gDP!$B$6:$B$271)))</f>
        <v>41855195584.651802</v>
      </c>
      <c r="BV105" s="77">
        <f>IF(greenhouseGasEmissions!AX105="","",greenhouseGasEmissions!AX105-greenhouseGasEmissions!AX105+INDEX(gDP!AX$6:AX$271,MATCH($B105,gDP!$B$6:$B$271)))</f>
        <v>45025679589.5466</v>
      </c>
      <c r="BW105" s="77">
        <f>IF(greenhouseGasEmissions!AY105="","",greenhouseGasEmissions!AY105-greenhouseGasEmissions!AY105+INDEX(gDP!AY$6:AY$271,MATCH($B105,gDP!$B$6:$B$271)))</f>
        <v>49601653625.168297</v>
      </c>
      <c r="BX105" s="77">
        <f>IF(greenhouseGasEmissions!AZ105="","",greenhouseGasEmissions!AZ105-greenhouseGasEmissions!AZ105+INDEX(gDP!AZ$6:AZ$271,MATCH($B105,gDP!$B$6:$B$271)))</f>
        <v>59320099744.950104</v>
      </c>
      <c r="BY105" s="77">
        <f>IF(greenhouseGasEmissions!BA105="","",greenhouseGasEmissions!BA105-greenhouseGasEmissions!BA105+INDEX(gDP!BA$6:BA$271,MATCH($B105,gDP!$B$6:$B$271)))</f>
        <v>68526332324.364403</v>
      </c>
      <c r="BZ105" s="77">
        <f>IF(greenhouseGasEmissions!BB105="","",greenhouseGasEmissions!BB105-greenhouseGasEmissions!BB105+INDEX(gDP!BB$6:BB$271,MATCH($B105,gDP!$B$6:$B$271)))</f>
        <v>62093280554.1259</v>
      </c>
      <c r="CA105" s="77">
        <f>IF(greenhouseGasEmissions!BC105="","",greenhouseGasEmissions!BC105-greenhouseGasEmissions!BC105+INDEX(gDP!BC$6:BC$271,MATCH($B105,gDP!$B$6:$B$271)))</f>
        <v>58836405998.531097</v>
      </c>
      <c r="CB105" s="77">
        <f>IF(greenhouseGasEmissions!BD105="","",greenhouseGasEmissions!BD105-greenhouseGasEmissions!BD105+INDEX(gDP!BD$6:BD$271,MATCH($B105,gDP!$B$6:$B$271)))</f>
        <v>62772620898.647102</v>
      </c>
      <c r="CC105" s="77">
        <f>IF(greenhouseGasEmissions!BE105="","",greenhouseGasEmissions!BE105-greenhouseGasEmissions!BE105+INDEX(gDP!BE$6:BE$271,MATCH($B105,gDP!$B$6:$B$271)))</f>
        <v>57411354937.680801</v>
      </c>
      <c r="CD105" s="77">
        <f>IF(greenhouseGasEmissions!BF105="","",greenhouseGasEmissions!BF105-greenhouseGasEmissions!BF105+INDEX(gDP!BF$6:BF$271,MATCH($B105,gDP!$B$6:$B$271)))</f>
        <v>59589170667.569801</v>
      </c>
      <c r="CE105" s="77">
        <f>IF(greenhouseGasEmissions!BG105="","",greenhouseGasEmissions!BG105-greenhouseGasEmissions!BG105+INDEX(gDP!BG$6:BG$271,MATCH($B105,gDP!$B$6:$B$271)))</f>
        <v>59489433514.5849</v>
      </c>
      <c r="CF105" s="77">
        <f>IF(greenhouseGasEmissions!BH105="","",greenhouseGasEmissions!BH105-greenhouseGasEmissions!BH105+INDEX(gDP!BH$6:BH$271,MATCH($B105,gDP!$B$6:$B$271)))</f>
        <v>51011170111.848701</v>
      </c>
      <c r="CG105" s="77">
        <f>IF(greenhouseGasEmissions!BI105="","",greenhouseGasEmissions!BI105-greenhouseGasEmissions!BI105+INDEX(gDP!BI$6:BI$271,MATCH($B105,gDP!$B$6:$B$271)))</f>
        <v>52740059263.4245</v>
      </c>
      <c r="CH105" s="77">
        <f>IF(greenhouseGasEmissions!BJ105="","",greenhouseGasEmissions!BJ105-greenhouseGasEmissions!BJ105+INDEX(gDP!BJ$6:BJ$271,MATCH($B105,gDP!$B$6:$B$271)))</f>
        <v>56322449844.157898</v>
      </c>
      <c r="CI105" s="77">
        <f>IF(greenhouseGasEmissions!BK105="","",greenhouseGasEmissions!BK105-greenhouseGasEmissions!BK105+INDEX(gDP!BK$6:BK$271,MATCH($B105,gDP!$B$6:$B$271)))</f>
        <v>61861145806.2687</v>
      </c>
      <c r="CJ105" s="77">
        <f>IF(greenhouseGasEmissions!BL105="","",greenhouseGasEmissions!BL105-greenhouseGasEmissions!BL105+INDEX(gDP!BL$6:BL$271,MATCH($B105,gDP!$B$6:$B$271)))</f>
        <v>61867157679.321503</v>
      </c>
      <c r="CK105" s="77">
        <f>IF(greenhouseGasEmissions!BM105="","",greenhouseGasEmissions!BM105-greenhouseGasEmissions!BM105+INDEX(gDP!BM$6:BM$271,MATCH($B105,gDP!$B$6:$B$271)))</f>
        <v>58221300897.883797</v>
      </c>
      <c r="CL105" s="77" t="str">
        <f>IF(greenhouseGasEmissions!BN105="","",greenhouseGasEmissions!BN105-greenhouseGasEmissions!BN105+INDEX(gDP!BN$6:BN$271,MATCH($B105,gDP!$B$6:$B$271)))</f>
        <v/>
      </c>
      <c r="CM105" s="77" t="str">
        <f>IF(greenhouseGasEmissions!BO105="","",greenhouseGasEmissions!BO105-greenhouseGasEmissions!BO105+INDEX(gDP!BO$6:BO$271,MATCH($B105,gDP!$B$6:$B$271)))</f>
        <v/>
      </c>
    </row>
    <row r="106" spans="1:91" x14ac:dyDescent="0.35">
      <c r="A106" t="s">
        <v>418</v>
      </c>
      <c r="B106" t="s">
        <v>419</v>
      </c>
      <c r="C106" t="s">
        <v>807</v>
      </c>
      <c r="D106" t="s">
        <v>808</v>
      </c>
      <c r="AS106">
        <v>11.628500000000001</v>
      </c>
      <c r="AT106">
        <v>11.769500000000001</v>
      </c>
      <c r="AU106">
        <v>12.113200000000001</v>
      </c>
      <c r="AV106">
        <v>12.2159</v>
      </c>
      <c r="AW106">
        <v>12.1805</v>
      </c>
      <c r="AX106">
        <v>12.399800000000001</v>
      </c>
      <c r="AY106">
        <v>12.5762</v>
      </c>
      <c r="AZ106">
        <v>13.1264</v>
      </c>
      <c r="BA106">
        <v>13.2651</v>
      </c>
      <c r="BB106">
        <v>13.4434</v>
      </c>
      <c r="BC106">
        <v>14.127700000000001</v>
      </c>
      <c r="BD106">
        <v>14.7041</v>
      </c>
      <c r="BE106">
        <v>14.573399999999999</v>
      </c>
      <c r="BF106">
        <v>14.8531</v>
      </c>
      <c r="BG106">
        <v>15.312799999999999</v>
      </c>
      <c r="BH106">
        <v>15.6652</v>
      </c>
      <c r="BI106">
        <v>15.986700000000001</v>
      </c>
      <c r="BJ106">
        <v>15.9994</v>
      </c>
      <c r="BK106">
        <v>15.9224</v>
      </c>
      <c r="BL106">
        <v>16.1265</v>
      </c>
      <c r="BM106">
        <v>15.9236</v>
      </c>
      <c r="BQ106" s="77">
        <f>IF(greenhouseGasEmissions!AS106="","",greenhouseGasEmissions!AS106-greenhouseGasEmissions!AS106+INDEX(gDP!AS$6:AS$271,MATCH($B106,gDP!$B$6:$B$271)))</f>
        <v>6813566098.8675003</v>
      </c>
      <c r="BR106" s="77">
        <f>IF(greenhouseGasEmissions!AT106="","",greenhouseGasEmissions!AT106-greenhouseGasEmissions!AT106+INDEX(gDP!AT$6:AT$271,MATCH($B106,gDP!$B$6:$B$271)))</f>
        <v>6331970324.3102198</v>
      </c>
      <c r="BS106" s="77">
        <f>IF(greenhouseGasEmissions!AU106="","",greenhouseGasEmissions!AU106-greenhouseGasEmissions!AU106+INDEX(gDP!AU$6:AU$271,MATCH($B106,gDP!$B$6:$B$271)))</f>
        <v>6205847213.6351004</v>
      </c>
      <c r="BT106" s="77">
        <f>IF(greenhouseGasEmissions!AV106="","",greenhouseGasEmissions!AV106-greenhouseGasEmissions!AV106+INDEX(gDP!AV$6:AV$271,MATCH($B106,gDP!$B$6:$B$271)))</f>
        <v>5071947798.2726297</v>
      </c>
      <c r="BU106" s="77">
        <f>IF(greenhouseGasEmissions!AW106="","",greenhouseGasEmissions!AW106-greenhouseGasEmissions!AW106+INDEX(gDP!AW$6:AW$271,MATCH($B106,gDP!$B$6:$B$271)))</f>
        <v>6087360684.2968998</v>
      </c>
      <c r="BV106" s="77">
        <f>IF(greenhouseGasEmissions!AX106="","",greenhouseGasEmissions!AX106-greenhouseGasEmissions!AX106+INDEX(gDP!AX$6:AX$271,MATCH($B106,gDP!$B$6:$B$271)))</f>
        <v>7030149730.3369198</v>
      </c>
      <c r="BW106" s="77">
        <f>IF(greenhouseGasEmissions!AY106="","",greenhouseGasEmissions!AY106-greenhouseGasEmissions!AY106+INDEX(gDP!AY$6:AY$271,MATCH($B106,gDP!$B$6:$B$271)))</f>
        <v>7638739122.6724195</v>
      </c>
      <c r="BX106" s="77">
        <f>IF(greenhouseGasEmissions!AZ106="","",greenhouseGasEmissions!AZ106-greenhouseGasEmissions!AZ106+INDEX(gDP!AZ$6:AZ$271,MATCH($B106,gDP!$B$6:$B$271)))</f>
        <v>9228637767.6900902</v>
      </c>
      <c r="BY106" s="77">
        <f>IF(greenhouseGasEmissions!BA106="","",greenhouseGasEmissions!BA106-greenhouseGasEmissions!BA106+INDEX(gDP!BA$6:BA$271,MATCH($B106,gDP!$B$6:$B$271)))</f>
        <v>10432962634.8748</v>
      </c>
      <c r="BZ106" s="77">
        <f>IF(greenhouseGasEmissions!BB106="","",greenhouseGasEmissions!BB106-greenhouseGasEmissions!BB106+INDEX(gDP!BB$6:BB$271,MATCH($B106,gDP!$B$6:$B$271)))</f>
        <v>11597002834.778601</v>
      </c>
      <c r="CA106" s="77">
        <f>IF(greenhouseGasEmissions!BC106="","",greenhouseGasEmissions!BC106-greenhouseGasEmissions!BC106+INDEX(gDP!BC$6:BC$271,MATCH($B106,gDP!$B$6:$B$271)))</f>
        <v>11859312725.1448</v>
      </c>
      <c r="CB106" s="77">
        <f>IF(greenhouseGasEmissions!BD106="","",greenhouseGasEmissions!BD106-greenhouseGasEmissions!BD106+INDEX(gDP!BD$6:BD$271,MATCH($B106,gDP!$B$6:$B$271)))</f>
        <v>13008746038.8867</v>
      </c>
      <c r="CC106" s="77">
        <f>IF(greenhouseGasEmissions!BE106="","",greenhouseGasEmissions!BE106-greenhouseGasEmissions!BE106+INDEX(gDP!BE$6:BE$271,MATCH($B106,gDP!$B$6:$B$271)))</f>
        <v>13708925477.1304</v>
      </c>
      <c r="CD106" s="77">
        <f>IF(greenhouseGasEmissions!BF106="","",greenhouseGasEmissions!BF106-greenhouseGasEmissions!BF106+INDEX(gDP!BF$6:BF$271,MATCH($B106,gDP!$B$6:$B$271)))</f>
        <v>14902488604.2421</v>
      </c>
      <c r="CE106" s="77">
        <f>IF(greenhouseGasEmissions!BG106="","",greenhouseGasEmissions!BG106-greenhouseGasEmissions!BG106+INDEX(gDP!BG$6:BG$271,MATCH($B106,gDP!$B$6:$B$271)))</f>
        <v>15146883497.633101</v>
      </c>
      <c r="CF106" s="77">
        <f>IF(greenhouseGasEmissions!BH106="","",greenhouseGasEmissions!BH106-greenhouseGasEmissions!BH106+INDEX(gDP!BH$6:BH$271,MATCH($B106,gDP!$B$6:$B$271)))</f>
        <v>14849629308.602501</v>
      </c>
      <c r="CG106" s="77">
        <f>IF(greenhouseGasEmissions!BI106="","",greenhouseGasEmissions!BI106-greenhouseGasEmissions!BI106+INDEX(gDP!BI$6:BI$271,MATCH($B106,gDP!$B$6:$B$271)))</f>
        <v>14069277526.2278</v>
      </c>
      <c r="CH106" s="77">
        <f>IF(greenhouseGasEmissions!BJ106="","",greenhouseGasEmissions!BJ106-greenhouseGasEmissions!BJ106+INDEX(gDP!BJ$6:BJ$271,MATCH($B106,gDP!$B$6:$B$271)))</f>
        <v>15093357161.149799</v>
      </c>
      <c r="CI106" s="77">
        <f>IF(greenhouseGasEmissions!BK106="","",greenhouseGasEmissions!BK106-greenhouseGasEmissions!BK106+INDEX(gDP!BK$6:BK$271,MATCH($B106,gDP!$B$6:$B$271)))</f>
        <v>16403864617.8458</v>
      </c>
      <c r="CJ106" s="77">
        <f>IF(greenhouseGasEmissions!BL106="","",greenhouseGasEmissions!BL106-greenhouseGasEmissions!BL106+INDEX(gDP!BL$6:BL$271,MATCH($B106,gDP!$B$6:$B$271)))</f>
        <v>15016090929.512501</v>
      </c>
      <c r="CK106" s="77">
        <f>IF(greenhouseGasEmissions!BM106="","",greenhouseGasEmissions!BM106-greenhouseGasEmissions!BM106+INDEX(gDP!BM$6:BM$271,MATCH($B106,gDP!$B$6:$B$271)))</f>
        <v>14508222518.3018</v>
      </c>
      <c r="CL106" s="77" t="str">
        <f>IF(greenhouseGasEmissions!BN106="","",greenhouseGasEmissions!BN106-greenhouseGasEmissions!BN106+INDEX(gDP!BN$6:BN$271,MATCH($B106,gDP!$B$6:$B$271)))</f>
        <v/>
      </c>
      <c r="CM106" s="77" t="str">
        <f>IF(greenhouseGasEmissions!BO106="","",greenhouseGasEmissions!BO106-greenhouseGasEmissions!BO106+INDEX(gDP!BO$6:BO$271,MATCH($B106,gDP!$B$6:$B$271)))</f>
        <v/>
      </c>
    </row>
    <row r="107" spans="1:91" x14ac:dyDescent="0.35">
      <c r="A107" t="s">
        <v>420</v>
      </c>
      <c r="B107" t="s">
        <v>421</v>
      </c>
      <c r="C107" t="s">
        <v>807</v>
      </c>
      <c r="D107" t="s">
        <v>808</v>
      </c>
      <c r="AS107">
        <v>76.268900000000002</v>
      </c>
      <c r="AT107">
        <v>76.208100000000002</v>
      </c>
      <c r="AU107">
        <v>79.23</v>
      </c>
      <c r="AV107">
        <v>78.0137</v>
      </c>
      <c r="AW107">
        <v>77.802800000000005</v>
      </c>
      <c r="AX107">
        <v>74.2821</v>
      </c>
      <c r="AY107">
        <v>75.544499999999999</v>
      </c>
      <c r="AZ107">
        <v>73.562399999999997</v>
      </c>
      <c r="BA107">
        <v>69.605099999999993</v>
      </c>
      <c r="BB107">
        <v>64.083500000000001</v>
      </c>
      <c r="BC107">
        <v>64.132099999999994</v>
      </c>
      <c r="BD107">
        <v>63.5792</v>
      </c>
      <c r="BE107">
        <v>59.612000000000002</v>
      </c>
      <c r="BF107">
        <v>57.858499999999999</v>
      </c>
      <c r="BG107">
        <v>56.972799999999999</v>
      </c>
      <c r="BH107">
        <v>58.749600000000001</v>
      </c>
      <c r="BI107">
        <v>60.833799999999997</v>
      </c>
      <c r="BJ107">
        <v>66.263199999999998</v>
      </c>
      <c r="BK107">
        <v>67.051500000000004</v>
      </c>
      <c r="BL107">
        <v>65.155199999999994</v>
      </c>
      <c r="BM107">
        <v>61.226500000000001</v>
      </c>
      <c r="BQ107" s="77">
        <f>IF(greenhouseGasEmissions!AS107="","",greenhouseGasEmissions!AS107-greenhouseGasEmissions!AS107+INDEX(gDP!AS$6:AS$271,MATCH($B107,gDP!$B$6:$B$271)))</f>
        <v>47218405892.425797</v>
      </c>
      <c r="BR107" s="77">
        <f>IF(greenhouseGasEmissions!AT107="","",greenhouseGasEmissions!AT107-greenhouseGasEmissions!AT107+INDEX(gDP!AT$6:AT$271,MATCH($B107,gDP!$B$6:$B$271)))</f>
        <v>53749989092.019699</v>
      </c>
      <c r="BS107" s="77">
        <f>IF(greenhouseGasEmissions!AU107="","",greenhouseGasEmissions!AU107-greenhouseGasEmissions!AU107+INDEX(gDP!AU$6:AU$271,MATCH($B107,gDP!$B$6:$B$271)))</f>
        <v>67608919144.368401</v>
      </c>
      <c r="BT107" s="77">
        <f>IF(greenhouseGasEmissions!AV107="","",greenhouseGasEmissions!AV107-greenhouseGasEmissions!AV107+INDEX(gDP!AV$6:AV$271,MATCH($B107,gDP!$B$6:$B$271)))</f>
        <v>85285062818.007706</v>
      </c>
      <c r="BU107" s="77">
        <f>IF(greenhouseGasEmissions!AW107="","",greenhouseGasEmissions!AW107-greenhouseGasEmissions!AW107+INDEX(gDP!AW$6:AW$271,MATCH($B107,gDP!$B$6:$B$271)))</f>
        <v>104120820258.66901</v>
      </c>
      <c r="BV107" s="77">
        <f>IF(greenhouseGasEmissions!AX107="","",greenhouseGasEmissions!AX107-greenhouseGasEmissions!AX107+INDEX(gDP!AX$6:AX$271,MATCH($B107,gDP!$B$6:$B$271)))</f>
        <v>113211158292.936</v>
      </c>
      <c r="BW107" s="77">
        <f>IF(greenhouseGasEmissions!AY107="","",greenhouseGasEmissions!AY107-greenhouseGasEmissions!AY107+INDEX(gDP!AY$6:AY$271,MATCH($B107,gDP!$B$6:$B$271)))</f>
        <v>115715618613.052</v>
      </c>
      <c r="BX107" s="77">
        <f>IF(greenhouseGasEmissions!AZ107="","",greenhouseGasEmissions!AZ107-greenhouseGasEmissions!AZ107+INDEX(gDP!AZ$6:AZ$271,MATCH($B107,gDP!$B$6:$B$271)))</f>
        <v>140186716681.42499</v>
      </c>
      <c r="BY107" s="77">
        <f>IF(greenhouseGasEmissions!BA107="","",greenhouseGasEmissions!BA107-greenhouseGasEmissions!BA107+INDEX(gDP!BA$6:BA$271,MATCH($B107,gDP!$B$6:$B$271)))</f>
        <v>158325614580.62799</v>
      </c>
      <c r="BZ107" s="77">
        <f>IF(greenhouseGasEmissions!BB107="","",greenhouseGasEmissions!BB107-greenhouseGasEmissions!BB107+INDEX(gDP!BB$6:BB$271,MATCH($B107,gDP!$B$6:$B$271)))</f>
        <v>131069255620.567</v>
      </c>
      <c r="CA107" s="77">
        <f>IF(greenhouseGasEmissions!BC107="","",greenhouseGasEmissions!BC107-greenhouseGasEmissions!BC107+INDEX(gDP!BC$6:BC$271,MATCH($B107,gDP!$B$6:$B$271)))</f>
        <v>132175349953.713</v>
      </c>
      <c r="CB107" s="77">
        <f>IF(greenhouseGasEmissions!BD107="","",greenhouseGasEmissions!BD107-greenhouseGasEmissions!BD107+INDEX(gDP!BD$6:BD$271,MATCH($B107,gDP!$B$6:$B$271)))</f>
        <v>141942264554.47501</v>
      </c>
      <c r="CC107" s="77">
        <f>IF(greenhouseGasEmissions!BE107="","",greenhouseGasEmissions!BE107-greenhouseGasEmissions!BE107+INDEX(gDP!BE$6:BE$271,MATCH($B107,gDP!$B$6:$B$271)))</f>
        <v>128814279315.132</v>
      </c>
      <c r="CD107" s="77">
        <f>IF(greenhouseGasEmissions!BF107="","",greenhouseGasEmissions!BF107-greenhouseGasEmissions!BF107+INDEX(gDP!BF$6:BF$271,MATCH($B107,gDP!$B$6:$B$271)))</f>
        <v>135684315697.713</v>
      </c>
      <c r="CE107" s="77">
        <f>IF(greenhouseGasEmissions!BG107="","",greenhouseGasEmissions!BG107-greenhouseGasEmissions!BG107+INDEX(gDP!BG$6:BG$271,MATCH($B107,gDP!$B$6:$B$271)))</f>
        <v>141033843265.66901</v>
      </c>
      <c r="CF107" s="77">
        <f>IF(greenhouseGasEmissions!BH107="","",greenhouseGasEmissions!BH107-greenhouseGasEmissions!BH107+INDEX(gDP!BH$6:BH$271,MATCH($B107,gDP!$B$6:$B$271)))</f>
        <v>125174166987.37199</v>
      </c>
      <c r="CG107" s="77">
        <f>IF(greenhouseGasEmissions!BI107="","",greenhouseGasEmissions!BI107-greenhouseGasEmissions!BI107+INDEX(gDP!BI$6:BI$271,MATCH($B107,gDP!$B$6:$B$271)))</f>
        <v>128609822750.039</v>
      </c>
      <c r="CH107" s="77">
        <f>IF(greenhouseGasEmissions!BJ107="","",greenhouseGasEmissions!BJ107-greenhouseGasEmissions!BJ107+INDEX(gDP!BJ$6:BJ$271,MATCH($B107,gDP!$B$6:$B$271)))</f>
        <v>143112196040.32599</v>
      </c>
      <c r="CI107" s="77">
        <f>IF(greenhouseGasEmissions!BK107="","",greenhouseGasEmissions!BK107-greenhouseGasEmissions!BK107+INDEX(gDP!BK$6:BK$271,MATCH($B107,gDP!$B$6:$B$271)))</f>
        <v>160565642983.58701</v>
      </c>
      <c r="CJ107" s="77">
        <f>IF(greenhouseGasEmissions!BL107="","",greenhouseGasEmissions!BL107-greenhouseGasEmissions!BL107+INDEX(gDP!BL$6:BL$271,MATCH($B107,gDP!$B$6:$B$271)))</f>
        <v>164020460331.659</v>
      </c>
      <c r="CK107" s="77">
        <f>IF(greenhouseGasEmissions!BM107="","",greenhouseGasEmissions!BM107-greenhouseGasEmissions!BM107+INDEX(gDP!BM$6:BM$271,MATCH($B107,gDP!$B$6:$B$271)))</f>
        <v>157288955508.17599</v>
      </c>
      <c r="CL107" s="77" t="str">
        <f>IF(greenhouseGasEmissions!BN107="","",greenhouseGasEmissions!BN107-greenhouseGasEmissions!BN107+INDEX(gDP!BN$6:BN$271,MATCH($B107,gDP!$B$6:$B$271)))</f>
        <v/>
      </c>
      <c r="CM107" s="77" t="str">
        <f>IF(greenhouseGasEmissions!BO107="","",greenhouseGasEmissions!BO107-greenhouseGasEmissions!BO107+INDEX(gDP!BO$6:BO$271,MATCH($B107,gDP!$B$6:$B$271)))</f>
        <v/>
      </c>
    </row>
    <row r="108" spans="1:91" x14ac:dyDescent="0.35">
      <c r="A108" t="s">
        <v>422</v>
      </c>
      <c r="B108" t="s">
        <v>423</v>
      </c>
      <c r="C108" t="s">
        <v>807</v>
      </c>
      <c r="D108" t="s">
        <v>808</v>
      </c>
      <c r="AS108">
        <v>16341.720600000001</v>
      </c>
      <c r="AT108">
        <v>15946.1173</v>
      </c>
      <c r="AU108">
        <v>16866.755099999998</v>
      </c>
      <c r="AV108">
        <v>18868.125100000001</v>
      </c>
      <c r="AW108">
        <v>20744.0985</v>
      </c>
      <c r="AX108">
        <v>20959.3158</v>
      </c>
      <c r="AY108">
        <v>22518.4463</v>
      </c>
      <c r="AZ108">
        <v>22306.865900000001</v>
      </c>
      <c r="BA108">
        <v>22717.869500000001</v>
      </c>
      <c r="BB108">
        <v>22811.2143</v>
      </c>
      <c r="BC108">
        <v>23568.5301</v>
      </c>
      <c r="BD108">
        <v>25641.145499999999</v>
      </c>
      <c r="BE108">
        <v>26719.009300000002</v>
      </c>
      <c r="BF108">
        <v>27143.4673</v>
      </c>
      <c r="BG108">
        <v>27459.597300000001</v>
      </c>
      <c r="BH108">
        <v>28178.5455</v>
      </c>
      <c r="BI108">
        <v>27232.054499999998</v>
      </c>
      <c r="BJ108">
        <v>27934.482599999999</v>
      </c>
      <c r="BK108">
        <v>29180.938399999999</v>
      </c>
      <c r="BL108">
        <v>29868.941699999999</v>
      </c>
      <c r="BM108">
        <v>29465.535199999998</v>
      </c>
      <c r="BQ108" s="77">
        <f>IF(greenhouseGasEmissions!AS108="","",greenhouseGasEmissions!AS108-greenhouseGasEmissions!AS108+INDEX(gDP!AS$6:AS$271,MATCH($B108,gDP!$B$6:$B$271)))</f>
        <v>5873248460100.0898</v>
      </c>
      <c r="BR108" s="77">
        <f>IF(greenhouseGasEmissions!AT108="","",greenhouseGasEmissions!AT108-greenhouseGasEmissions!AT108+INDEX(gDP!AT$6:AT$271,MATCH($B108,gDP!$B$6:$B$271)))</f>
        <v>5954917913637.3896</v>
      </c>
      <c r="BS108" s="77">
        <f>IF(greenhouseGasEmissions!AU108="","",greenhouseGasEmissions!AU108-greenhouseGasEmissions!AU108+INDEX(gDP!AU$6:AU$271,MATCH($B108,gDP!$B$6:$B$271)))</f>
        <v>6043651266693.3398</v>
      </c>
      <c r="BT108" s="77">
        <f>IF(greenhouseGasEmissions!AV108="","",greenhouseGasEmissions!AV108-greenhouseGasEmissions!AV108+INDEX(gDP!AV$6:AV$271,MATCH($B108,gDP!$B$6:$B$271)))</f>
        <v>6788178855352.0303</v>
      </c>
      <c r="BU108" s="77">
        <f>IF(greenhouseGasEmissions!AW108="","",greenhouseGasEmissions!AW108-greenhouseGasEmissions!AW108+INDEX(gDP!AW$6:AW$271,MATCH($B108,gDP!$B$6:$B$271)))</f>
        <v>8085419494002.9004</v>
      </c>
      <c r="BV108" s="77">
        <f>IF(greenhouseGasEmissions!AX108="","",greenhouseGasEmissions!AX108-greenhouseGasEmissions!AX108+INDEX(gDP!AX$6:AX$271,MATCH($B108,gDP!$B$6:$B$271)))</f>
        <v>9657998889452.8008</v>
      </c>
      <c r="BW108" s="77">
        <f>IF(greenhouseGasEmissions!AY108="","",greenhouseGasEmissions!AY108-greenhouseGasEmissions!AY108+INDEX(gDP!AY$6:AY$271,MATCH($B108,gDP!$B$6:$B$271)))</f>
        <v>11453342785003.801</v>
      </c>
      <c r="BX108" s="77">
        <f>IF(greenhouseGasEmissions!AZ108="","",greenhouseGasEmissions!AZ108-greenhouseGasEmissions!AZ108+INDEX(gDP!AZ$6:AZ$271,MATCH($B108,gDP!$B$6:$B$271)))</f>
        <v>14221824723610</v>
      </c>
      <c r="BY108" s="77">
        <f>IF(greenhouseGasEmissions!BA108="","",greenhouseGasEmissions!BA108-greenhouseGasEmissions!BA108+INDEX(gDP!BA$6:BA$271,MATCH($B108,gDP!$B$6:$B$271)))</f>
        <v>17060926940839.9</v>
      </c>
      <c r="BZ108" s="77">
        <f>IF(greenhouseGasEmissions!BB108="","",greenhouseGasEmissions!BB108-greenhouseGasEmissions!BB108+INDEX(gDP!BB$6:BB$271,MATCH($B108,gDP!$B$6:$B$271)))</f>
        <v>16541826277696.301</v>
      </c>
      <c r="CA108" s="77">
        <f>IF(greenhouseGasEmissions!BC108="","",greenhouseGasEmissions!BC108-greenhouseGasEmissions!BC108+INDEX(gDP!BC$6:BC$271,MATCH($B108,gDP!$B$6:$B$271)))</f>
        <v>20111983284711.5</v>
      </c>
      <c r="CB108" s="77">
        <f>IF(greenhouseGasEmissions!BD108="","",greenhouseGasEmissions!BD108-greenhouseGasEmissions!BD108+INDEX(gDP!BD$6:BD$271,MATCH($B108,gDP!$B$6:$B$271)))</f>
        <v>23807285173177.398</v>
      </c>
      <c r="CC108" s="77">
        <f>IF(greenhouseGasEmissions!BE108="","",greenhouseGasEmissions!BE108-greenhouseGasEmissions!BE108+INDEX(gDP!BE$6:BE$271,MATCH($B108,gDP!$B$6:$B$271)))</f>
        <v>25304734948065.898</v>
      </c>
      <c r="CD108" s="77">
        <f>IF(greenhouseGasEmissions!BF108="","",greenhouseGasEmissions!BF108-greenhouseGasEmissions!BF108+INDEX(gDP!BF$6:BF$271,MATCH($B108,gDP!$B$6:$B$271)))</f>
        <v>26693510662628.898</v>
      </c>
      <c r="CE108" s="77">
        <f>IF(greenhouseGasEmissions!BG108="","",greenhouseGasEmissions!BG108-greenhouseGasEmissions!BG108+INDEX(gDP!BG$6:BG$271,MATCH($B108,gDP!$B$6:$B$271)))</f>
        <v>27592783808400.602</v>
      </c>
      <c r="CF108" s="77">
        <f>IF(greenhouseGasEmissions!BH108="","",greenhouseGasEmissions!BH108-greenhouseGasEmissions!BH108+INDEX(gDP!BH$6:BH$271,MATCH($B108,gDP!$B$6:$B$271)))</f>
        <v>25838353087075.699</v>
      </c>
      <c r="CG108" s="77">
        <f>IF(greenhouseGasEmissions!BI108="","",greenhouseGasEmissions!BI108-greenhouseGasEmissions!BI108+INDEX(gDP!BI$6:BI$271,MATCH($B108,gDP!$B$6:$B$271)))</f>
        <v>26027770587219.102</v>
      </c>
      <c r="CH108" s="77">
        <f>IF(greenhouseGasEmissions!BJ108="","",greenhouseGasEmissions!BJ108-greenhouseGasEmissions!BJ108+INDEX(gDP!BJ$6:BJ$271,MATCH($B108,gDP!$B$6:$B$271)))</f>
        <v>28745223958869</v>
      </c>
      <c r="CI108" s="77">
        <f>IF(greenhouseGasEmissions!BK108="","",greenhouseGasEmissions!BK108-greenhouseGasEmissions!BK108+INDEX(gDP!BK$6:BK$271,MATCH($B108,gDP!$B$6:$B$271)))</f>
        <v>30579316565085.102</v>
      </c>
      <c r="CJ108" s="77">
        <f>IF(greenhouseGasEmissions!BL108="","",greenhouseGasEmissions!BL108-greenhouseGasEmissions!BL108+INDEX(gDP!BL$6:BL$271,MATCH($B108,gDP!$B$6:$B$271)))</f>
        <v>31246593993598.398</v>
      </c>
      <c r="CK108" s="77">
        <f>IF(greenhouseGasEmissions!BM108="","",greenhouseGasEmissions!BM108-greenhouseGasEmissions!BM108+INDEX(gDP!BM$6:BM$271,MATCH($B108,gDP!$B$6:$B$271)))</f>
        <v>30103859045527.801</v>
      </c>
      <c r="CL108" s="77" t="str">
        <f>IF(greenhouseGasEmissions!BN108="","",greenhouseGasEmissions!BN108-greenhouseGasEmissions!BN108+INDEX(gDP!BN$6:BN$271,MATCH($B108,gDP!$B$6:$B$271)))</f>
        <v/>
      </c>
      <c r="CM108" s="77" t="str">
        <f>IF(greenhouseGasEmissions!BO108="","",greenhouseGasEmissions!BO108-greenhouseGasEmissions!BO108+INDEX(gDP!BO$6:BO$271,MATCH($B108,gDP!$B$6:$B$271)))</f>
        <v/>
      </c>
    </row>
    <row r="109" spans="1:91" x14ac:dyDescent="0.35">
      <c r="A109" t="s">
        <v>424</v>
      </c>
      <c r="B109" t="s">
        <v>425</v>
      </c>
      <c r="C109" t="s">
        <v>807</v>
      </c>
      <c r="D109" t="s">
        <v>808</v>
      </c>
      <c r="AS109">
        <v>19101.739300000001</v>
      </c>
      <c r="AT109">
        <v>18769.220700000002</v>
      </c>
      <c r="AU109">
        <v>19670.6463</v>
      </c>
      <c r="AV109">
        <v>21760.671600000001</v>
      </c>
      <c r="AW109">
        <v>23656.006799999999</v>
      </c>
      <c r="AX109">
        <v>23945.936000000002</v>
      </c>
      <c r="AY109">
        <v>25549.0268</v>
      </c>
      <c r="AZ109">
        <v>25410.481299999999</v>
      </c>
      <c r="BA109">
        <v>25918.613600000001</v>
      </c>
      <c r="BB109">
        <v>26070.8223</v>
      </c>
      <c r="BC109">
        <v>26919.368699999999</v>
      </c>
      <c r="BD109">
        <v>29216.7124</v>
      </c>
      <c r="BE109">
        <v>30291.232599999999</v>
      </c>
      <c r="BF109">
        <v>30772.704699999998</v>
      </c>
      <c r="BG109">
        <v>31271.601600000002</v>
      </c>
      <c r="BH109">
        <v>31553.401699999999</v>
      </c>
      <c r="BI109">
        <v>30688.491900000001</v>
      </c>
      <c r="BJ109">
        <v>31491.366399999999</v>
      </c>
      <c r="BK109">
        <v>32826.364200000004</v>
      </c>
      <c r="BL109">
        <v>33600.727299999999</v>
      </c>
      <c r="BM109">
        <v>33182.977700000003</v>
      </c>
      <c r="BQ109" s="77">
        <f>IF(greenhouseGasEmissions!AS109="","",greenhouseGasEmissions!AS109-greenhouseGasEmissions!AS109+INDEX(gDP!AS$6:AS$271,MATCH($B109,gDP!$B$6:$B$271)))</f>
        <v>6390526414219.3496</v>
      </c>
      <c r="BR109" s="77">
        <f>IF(greenhouseGasEmissions!AT109="","",greenhouseGasEmissions!AT109-greenhouseGasEmissions!AT109+INDEX(gDP!AT$6:AT$271,MATCH($B109,gDP!$B$6:$B$271)))</f>
        <v>6465885572313.4004</v>
      </c>
      <c r="BS109" s="77">
        <f>IF(greenhouseGasEmissions!AU109="","",greenhouseGasEmissions!AU109-greenhouseGasEmissions!AU109+INDEX(gDP!AU$6:AU$271,MATCH($B109,gDP!$B$6:$B$271)))</f>
        <v>6593953285638.3701</v>
      </c>
      <c r="BT109" s="77">
        <f>IF(greenhouseGasEmissions!AV109="","",greenhouseGasEmissions!AV109-greenhouseGasEmissions!AV109+INDEX(gDP!AV$6:AV$271,MATCH($B109,gDP!$B$6:$B$271)))</f>
        <v>7408766752494.04</v>
      </c>
      <c r="BU109" s="77">
        <f>IF(greenhouseGasEmissions!AW109="","",greenhouseGasEmissions!AW109-greenhouseGasEmissions!AW109+INDEX(gDP!AW$6:AW$271,MATCH($B109,gDP!$B$6:$B$271)))</f>
        <v>8811152019657.5</v>
      </c>
      <c r="BV109" s="77">
        <f>IF(greenhouseGasEmissions!AX109="","",greenhouseGasEmissions!AX109-greenhouseGasEmissions!AX109+INDEX(gDP!AX$6:AX$271,MATCH($B109,gDP!$B$6:$B$271)))</f>
        <v>10499926993564.5</v>
      </c>
      <c r="BW109" s="77">
        <f>IF(greenhouseGasEmissions!AY109="","",greenhouseGasEmissions!AY109-greenhouseGasEmissions!AY109+INDEX(gDP!AY$6:AY$271,MATCH($B109,gDP!$B$6:$B$271)))</f>
        <v>12458305114561.1</v>
      </c>
      <c r="BX109" s="77">
        <f>IF(greenhouseGasEmissions!AZ109="","",greenhouseGasEmissions!AZ109-greenhouseGasEmissions!AZ109+INDEX(gDP!AZ$6:AZ$271,MATCH($B109,gDP!$B$6:$B$271)))</f>
        <v>15401421654907.699</v>
      </c>
      <c r="BY109" s="77">
        <f>IF(greenhouseGasEmissions!BA109="","",greenhouseGasEmissions!BA109-greenhouseGasEmissions!BA109+INDEX(gDP!BA$6:BA$271,MATCH($B109,gDP!$B$6:$B$271)))</f>
        <v>18465834149693.5</v>
      </c>
      <c r="BZ109" s="77">
        <f>IF(greenhouseGasEmissions!BB109="","",greenhouseGasEmissions!BB109-greenhouseGasEmissions!BB109+INDEX(gDP!BB$6:BB$271,MATCH($B109,gDP!$B$6:$B$271)))</f>
        <v>17913122960002.199</v>
      </c>
      <c r="CA109" s="77">
        <f>IF(greenhouseGasEmissions!BC109="","",greenhouseGasEmissions!BC109-greenhouseGasEmissions!BC109+INDEX(gDP!BC$6:BC$271,MATCH($B109,gDP!$B$6:$B$271)))</f>
        <v>21693456395830.301</v>
      </c>
      <c r="CB109" s="77">
        <f>IF(greenhouseGasEmissions!BD109="","",greenhouseGasEmissions!BD109-greenhouseGasEmissions!BD109+INDEX(gDP!BD$6:BD$271,MATCH($B109,gDP!$B$6:$B$271)))</f>
        <v>25594615218755.301</v>
      </c>
      <c r="CC109" s="77">
        <f>IF(greenhouseGasEmissions!BE109="","",greenhouseGasEmissions!BE109-greenhouseGasEmissions!BE109+INDEX(gDP!BE$6:BE$271,MATCH($B109,gDP!$B$6:$B$271)))</f>
        <v>27188545719649.602</v>
      </c>
      <c r="CD109" s="77">
        <f>IF(greenhouseGasEmissions!BF109="","",greenhouseGasEmissions!BF109-greenhouseGasEmissions!BF109+INDEX(gDP!BF$6:BF$271,MATCH($B109,gDP!$B$6:$B$271)))</f>
        <v>28743704005346.5</v>
      </c>
      <c r="CE109" s="77">
        <f>IF(greenhouseGasEmissions!BG109="","",greenhouseGasEmissions!BG109-greenhouseGasEmissions!BG109+INDEX(gDP!BG$6:BG$271,MATCH($B109,gDP!$B$6:$B$271)))</f>
        <v>29800896836060</v>
      </c>
      <c r="CF109" s="77">
        <f>IF(greenhouseGasEmissions!BH109="","",greenhouseGasEmissions!BH109-greenhouseGasEmissions!BH109+INDEX(gDP!BH$6:BH$271,MATCH($B109,gDP!$B$6:$B$271)))</f>
        <v>27987288576613.102</v>
      </c>
      <c r="CG109" s="77">
        <f>IF(greenhouseGasEmissions!BI109="","",greenhouseGasEmissions!BI109-greenhouseGasEmissions!BI109+INDEX(gDP!BI$6:BI$271,MATCH($B109,gDP!$B$6:$B$271)))</f>
        <v>28169507573194.102</v>
      </c>
      <c r="CH109" s="77">
        <f>IF(greenhouseGasEmissions!BJ109="","",greenhouseGasEmissions!BJ109-greenhouseGasEmissions!BJ109+INDEX(gDP!BJ$6:BJ$271,MATCH($B109,gDP!$B$6:$B$271)))</f>
        <v>30960119365364</v>
      </c>
      <c r="CI109" s="77">
        <f>IF(greenhouseGasEmissions!BK109="","",greenhouseGasEmissions!BK109-greenhouseGasEmissions!BK109+INDEX(gDP!BK$6:BK$271,MATCH($B109,gDP!$B$6:$B$271)))</f>
        <v>32964096579686</v>
      </c>
      <c r="CJ109" s="77">
        <f>IF(greenhouseGasEmissions!BL109="","",greenhouseGasEmissions!BL109-greenhouseGasEmissions!BL109+INDEX(gDP!BL$6:BL$271,MATCH($B109,gDP!$B$6:$B$271)))</f>
        <v>33722356189565.898</v>
      </c>
      <c r="CK109" s="77">
        <f>IF(greenhouseGasEmissions!BM109="","",greenhouseGasEmissions!BM109-greenhouseGasEmissions!BM109+INDEX(gDP!BM$6:BM$271,MATCH($B109,gDP!$B$6:$B$271)))</f>
        <v>32528587315534.102</v>
      </c>
      <c r="CL109" s="77" t="str">
        <f>IF(greenhouseGasEmissions!BN109="","",greenhouseGasEmissions!BN109-greenhouseGasEmissions!BN109+INDEX(gDP!BN$6:BN$271,MATCH($B109,gDP!$B$6:$B$271)))</f>
        <v/>
      </c>
      <c r="CM109" s="77" t="str">
        <f>IF(greenhouseGasEmissions!BO109="","",greenhouseGasEmissions!BO109-greenhouseGasEmissions!BO109+INDEX(gDP!BO$6:BO$271,MATCH($B109,gDP!$B$6:$B$271)))</f>
        <v/>
      </c>
    </row>
    <row r="110" spans="1:91" x14ac:dyDescent="0.35">
      <c r="A110" t="s">
        <v>426</v>
      </c>
      <c r="B110" t="s">
        <v>427</v>
      </c>
      <c r="C110" t="s">
        <v>807</v>
      </c>
      <c r="D110" t="s">
        <v>808</v>
      </c>
      <c r="AS110">
        <v>2760.0187000000001</v>
      </c>
      <c r="AT110">
        <v>2823.1034</v>
      </c>
      <c r="AU110">
        <v>2803.8912</v>
      </c>
      <c r="AV110">
        <v>2892.5464999999999</v>
      </c>
      <c r="AW110">
        <v>2911.9083000000001</v>
      </c>
      <c r="AX110">
        <v>2986.6201999999998</v>
      </c>
      <c r="AY110">
        <v>3030.5805</v>
      </c>
      <c r="AZ110">
        <v>3103.6154000000001</v>
      </c>
      <c r="BA110">
        <v>3200.7440999999999</v>
      </c>
      <c r="BB110">
        <v>3259.6080000000002</v>
      </c>
      <c r="BC110">
        <v>3350.8386</v>
      </c>
      <c r="BD110">
        <v>3575.5668999999998</v>
      </c>
      <c r="BE110">
        <v>3572.2233000000001</v>
      </c>
      <c r="BF110">
        <v>3629.2374</v>
      </c>
      <c r="BG110">
        <v>3812.0043000000001</v>
      </c>
      <c r="BH110">
        <v>3374.8562000000002</v>
      </c>
      <c r="BI110">
        <v>3456.4373999999998</v>
      </c>
      <c r="BJ110">
        <v>3556.8838000000001</v>
      </c>
      <c r="BK110">
        <v>3645.4258</v>
      </c>
      <c r="BL110">
        <v>3731.7856000000002</v>
      </c>
      <c r="BM110">
        <v>3717.4425000000001</v>
      </c>
      <c r="BQ110" s="77">
        <f>IF(greenhouseGasEmissions!AS110="","",greenhouseGasEmissions!AS110-greenhouseGasEmissions!AS110+INDEX(gDP!AS$6:AS$271,MATCH($B110,gDP!$B$6:$B$271)))</f>
        <v>517721477276.15198</v>
      </c>
      <c r="BR110" s="77">
        <f>IF(greenhouseGasEmissions!AT110="","",greenhouseGasEmissions!AT110-greenhouseGasEmissions!AT110+INDEX(gDP!AT$6:AT$271,MATCH($B110,gDP!$B$6:$B$271)))</f>
        <v>511239299618.94397</v>
      </c>
      <c r="BS110" s="77">
        <f>IF(greenhouseGasEmissions!AU110="","",greenhouseGasEmissions!AU110-greenhouseGasEmissions!AU110+INDEX(gDP!AU$6:AU$271,MATCH($B110,gDP!$B$6:$B$271)))</f>
        <v>550995965118.90503</v>
      </c>
      <c r="BT110" s="77">
        <f>IF(greenhouseGasEmissions!AV110="","",greenhouseGasEmissions!AV110-greenhouseGasEmissions!AV110+INDEX(gDP!AV$6:AV$271,MATCH($B110,gDP!$B$6:$B$271)))</f>
        <v>621400206928.44995</v>
      </c>
      <c r="BU110" s="77">
        <f>IF(greenhouseGasEmissions!AW110="","",greenhouseGasEmissions!AW110-greenhouseGasEmissions!AW110+INDEX(gDP!AW$6:AW$271,MATCH($B110,gDP!$B$6:$B$271)))</f>
        <v>726522702342.75903</v>
      </c>
      <c r="BV110" s="77">
        <f>IF(greenhouseGasEmissions!AX110="","",greenhouseGasEmissions!AX110-greenhouseGasEmissions!AX110+INDEX(gDP!AX$6:AX$271,MATCH($B110,gDP!$B$6:$B$271)))</f>
        <v>842542900340.948</v>
      </c>
      <c r="BW110" s="77">
        <f>IF(greenhouseGasEmissions!AY110="","",greenhouseGasEmissions!AY110-greenhouseGasEmissions!AY110+INDEX(gDP!AY$6:AY$271,MATCH($B110,gDP!$B$6:$B$271)))</f>
        <v>1005777469306.55</v>
      </c>
      <c r="BX110" s="77">
        <f>IF(greenhouseGasEmissions!AZ110="","",greenhouseGasEmissions!AZ110-greenhouseGasEmissions!AZ110+INDEX(gDP!AZ$6:AZ$271,MATCH($B110,gDP!$B$6:$B$271)))</f>
        <v>1179708743319.3401</v>
      </c>
      <c r="BY110" s="77">
        <f>IF(greenhouseGasEmissions!BA110="","",greenhouseGasEmissions!BA110-greenhouseGasEmissions!BA110+INDEX(gDP!BA$6:BA$271,MATCH($B110,gDP!$B$6:$B$271)))</f>
        <v>1404907208853.6201</v>
      </c>
      <c r="BZ110" s="77">
        <f>IF(greenhouseGasEmissions!BB110="","",greenhouseGasEmissions!BB110-greenhouseGasEmissions!BB110+INDEX(gDP!BB$6:BB$271,MATCH($B110,gDP!$B$6:$B$271)))</f>
        <v>1371296682305.8501</v>
      </c>
      <c r="CA110" s="77">
        <f>IF(greenhouseGasEmissions!BC110="","",greenhouseGasEmissions!BC110-greenhouseGasEmissions!BC110+INDEX(gDP!BC$6:BC$271,MATCH($B110,gDP!$B$6:$B$271)))</f>
        <v>1581473111118.8601</v>
      </c>
      <c r="CB110" s="77">
        <f>IF(greenhouseGasEmissions!BD110="","",greenhouseGasEmissions!BD110-greenhouseGasEmissions!BD110+INDEX(gDP!BD$6:BD$271,MATCH($B110,gDP!$B$6:$B$271)))</f>
        <v>1787330045577.8401</v>
      </c>
      <c r="CC110" s="77">
        <f>IF(greenhouseGasEmissions!BE110="","",greenhouseGasEmissions!BE110-greenhouseGasEmissions!BE110+INDEX(gDP!BE$6:BE$271,MATCH($B110,gDP!$B$6:$B$271)))</f>
        <v>1883810771583.73</v>
      </c>
      <c r="CD110" s="77">
        <f>IF(greenhouseGasEmissions!BF110="","",greenhouseGasEmissions!BF110-greenhouseGasEmissions!BF110+INDEX(gDP!BF$6:BF$271,MATCH($B110,gDP!$B$6:$B$271)))</f>
        <v>2050193342717.6799</v>
      </c>
      <c r="CE110" s="77">
        <f>IF(greenhouseGasEmissions!BG110="","",greenhouseGasEmissions!BG110-greenhouseGasEmissions!BG110+INDEX(gDP!BG$6:BG$271,MATCH($B110,gDP!$B$6:$B$271)))</f>
        <v>2208113027659.46</v>
      </c>
      <c r="CF110" s="77">
        <f>IF(greenhouseGasEmissions!BH110="","",greenhouseGasEmissions!BH110-greenhouseGasEmissions!BH110+INDEX(gDP!BH$6:BH$271,MATCH($B110,gDP!$B$6:$B$271)))</f>
        <v>2147696040031.45</v>
      </c>
      <c r="CG110" s="77">
        <f>IF(greenhouseGasEmissions!BI110="","",greenhouseGasEmissions!BI110-greenhouseGasEmissions!BI110+INDEX(gDP!BI$6:BI$271,MATCH($B110,gDP!$B$6:$B$271)))</f>
        <v>2140704517319.6399</v>
      </c>
      <c r="CH110" s="77">
        <f>IF(greenhouseGasEmissions!BJ110="","",greenhouseGasEmissions!BJ110-greenhouseGasEmissions!BJ110+INDEX(gDP!BJ$6:BJ$271,MATCH($B110,gDP!$B$6:$B$271)))</f>
        <v>2215171469680.75</v>
      </c>
      <c r="CI110" s="77">
        <f>IF(greenhouseGasEmissions!BK110="","",greenhouseGasEmissions!BK110-greenhouseGasEmissions!BK110+INDEX(gDP!BK$6:BK$271,MATCH($B110,gDP!$B$6:$B$271)))</f>
        <v>2384804805111.0698</v>
      </c>
      <c r="CJ110" s="77">
        <f>IF(greenhouseGasEmissions!BL110="","",greenhouseGasEmissions!BL110-greenhouseGasEmissions!BL110+INDEX(gDP!BL$6:BL$271,MATCH($B110,gDP!$B$6:$B$271)))</f>
        <v>2475420920253.6602</v>
      </c>
      <c r="CK110" s="77">
        <f>IF(greenhouseGasEmissions!BM110="","",greenhouseGasEmissions!BM110-greenhouseGasEmissions!BM110+INDEX(gDP!BM$6:BM$271,MATCH($B110,gDP!$B$6:$B$271)))</f>
        <v>2424027549200.29</v>
      </c>
      <c r="CL110" s="77" t="str">
        <f>IF(greenhouseGasEmissions!BN110="","",greenhouseGasEmissions!BN110-greenhouseGasEmissions!BN110+INDEX(gDP!BN$6:BN$271,MATCH($B110,gDP!$B$6:$B$271)))</f>
        <v/>
      </c>
      <c r="CM110" s="77" t="str">
        <f>IF(greenhouseGasEmissions!BO110="","",greenhouseGasEmissions!BO110-greenhouseGasEmissions!BO110+INDEX(gDP!BO$6:BO$271,MATCH($B110,gDP!$B$6:$B$271)))</f>
        <v/>
      </c>
    </row>
    <row r="111" spans="1:91" x14ac:dyDescent="0.35">
      <c r="A111" t="s">
        <v>428</v>
      </c>
      <c r="B111" t="s">
        <v>429</v>
      </c>
      <c r="C111" t="s">
        <v>807</v>
      </c>
      <c r="D111" t="s">
        <v>808</v>
      </c>
      <c r="AS111">
        <v>1259.5311999999999</v>
      </c>
      <c r="AT111">
        <v>1282.9607000000001</v>
      </c>
      <c r="AU111">
        <v>1243.7555</v>
      </c>
      <c r="AV111">
        <v>1289.1016</v>
      </c>
      <c r="AW111">
        <v>1318.6188</v>
      </c>
      <c r="AX111">
        <v>1336.8112000000001</v>
      </c>
      <c r="AY111">
        <v>1332.7192</v>
      </c>
      <c r="AZ111">
        <v>1349.403</v>
      </c>
      <c r="BA111">
        <v>1379.1172999999999</v>
      </c>
      <c r="BB111">
        <v>1362.3561999999999</v>
      </c>
      <c r="BC111">
        <v>1428.4998000000001</v>
      </c>
      <c r="BD111">
        <v>1471.8411000000001</v>
      </c>
      <c r="BE111">
        <v>1468.7547999999999</v>
      </c>
      <c r="BF111">
        <v>1498.7448999999999</v>
      </c>
      <c r="BG111">
        <v>1534.1262999999999</v>
      </c>
      <c r="BH111">
        <v>1546.9052999999999</v>
      </c>
      <c r="BI111">
        <v>1586.8819000000001</v>
      </c>
      <c r="BJ111">
        <v>1612.3987999999999</v>
      </c>
      <c r="BK111">
        <v>1641.0930000000001</v>
      </c>
      <c r="BL111">
        <v>1680.2548999999999</v>
      </c>
      <c r="BM111">
        <v>1651.9574</v>
      </c>
      <c r="BQ111" s="77">
        <f>IF(greenhouseGasEmissions!AS111="","",greenhouseGasEmissions!AS111-greenhouseGasEmissions!AS111+INDEX(gDP!AS$6:AS$271,MATCH($B111,gDP!$B$6:$B$271)))</f>
        <v>226799197386.94299</v>
      </c>
      <c r="BR111" s="77">
        <f>IF(greenhouseGasEmissions!AT111="","",greenhouseGasEmissions!AT111-greenhouseGasEmissions!AT111+INDEX(gDP!AT$6:AT$271,MATCH($B111,gDP!$B$6:$B$271)))</f>
        <v>226318400272.64999</v>
      </c>
      <c r="BS111" s="77">
        <f>IF(greenhouseGasEmissions!AU111="","",greenhouseGasEmissions!AU111-greenhouseGasEmissions!AU111+INDEX(gDP!AU$6:AU$271,MATCH($B111,gDP!$B$6:$B$271)))</f>
        <v>248462838455.27499</v>
      </c>
      <c r="BT111" s="77">
        <f>IF(greenhouseGasEmissions!AV111="","",greenhouseGasEmissions!AV111-greenhouseGasEmissions!AV111+INDEX(gDP!AV$6:AV$271,MATCH($B111,gDP!$B$6:$B$271)))</f>
        <v>280423881008.659</v>
      </c>
      <c r="BU111" s="77">
        <f>IF(greenhouseGasEmissions!AW111="","",greenhouseGasEmissions!AW111-greenhouseGasEmissions!AW111+INDEX(gDP!AW$6:AW$271,MATCH($B111,gDP!$B$6:$B$271)))</f>
        <v>340143118674.08099</v>
      </c>
      <c r="BV111" s="77">
        <f>IF(greenhouseGasEmissions!AX111="","",greenhouseGasEmissions!AX111-greenhouseGasEmissions!AX111+INDEX(gDP!AX$6:AX$271,MATCH($B111,gDP!$B$6:$B$271)))</f>
        <v>402541987923.41602</v>
      </c>
      <c r="BW111" s="77">
        <f>IF(greenhouseGasEmissions!AY111="","",greenhouseGasEmissions!AY111-greenhouseGasEmissions!AY111+INDEX(gDP!AY$6:AY$271,MATCH($B111,gDP!$B$6:$B$271)))</f>
        <v>498778333888.95898</v>
      </c>
      <c r="BX111" s="77">
        <f>IF(greenhouseGasEmissions!AZ111="","",greenhouseGasEmissions!AZ111-greenhouseGasEmissions!AZ111+INDEX(gDP!AZ$6:AZ$271,MATCH($B111,gDP!$B$6:$B$271)))</f>
        <v>578188309214.90796</v>
      </c>
      <c r="BY111" s="77">
        <f>IF(greenhouseGasEmissions!BA111="","",greenhouseGasEmissions!BA111-greenhouseGasEmissions!BA111+INDEX(gDP!BA$6:BA$271,MATCH($B111,gDP!$B$6:$B$271)))</f>
        <v>677188107675.70996</v>
      </c>
      <c r="BZ111" s="77">
        <f>IF(greenhouseGasEmissions!BB111="","",greenhouseGasEmissions!BB111-greenhouseGasEmissions!BB111+INDEX(gDP!BB$6:BB$271,MATCH($B111,gDP!$B$6:$B$271)))</f>
        <v>631412536974.89001</v>
      </c>
      <c r="CA111" s="77">
        <f>IF(greenhouseGasEmissions!BC111="","",greenhouseGasEmissions!BC111-greenhouseGasEmissions!BC111+INDEX(gDP!BC$6:BC$271,MATCH($B111,gDP!$B$6:$B$271)))</f>
        <v>741312007016.75903</v>
      </c>
      <c r="CB111" s="77">
        <f>IF(greenhouseGasEmissions!BD111="","",greenhouseGasEmissions!BD111-greenhouseGasEmissions!BD111+INDEX(gDP!BD$6:BD$271,MATCH($B111,gDP!$B$6:$B$271)))</f>
        <v>847544916121.797</v>
      </c>
      <c r="CC111" s="77">
        <f>IF(greenhouseGasEmissions!BE111="","",greenhouseGasEmissions!BE111-greenhouseGasEmissions!BE111+INDEX(gDP!BE$6:BE$271,MATCH($B111,gDP!$B$6:$B$271)))</f>
        <v>941695867218.56494</v>
      </c>
      <c r="CD111" s="77">
        <f>IF(greenhouseGasEmissions!BF111="","",greenhouseGasEmissions!BF111-greenhouseGasEmissions!BF111+INDEX(gDP!BF$6:BF$271,MATCH($B111,gDP!$B$6:$B$271)))</f>
        <v>1023665425289.17</v>
      </c>
      <c r="CE111" s="77">
        <f>IF(greenhouseGasEmissions!BG111="","",greenhouseGasEmissions!BG111-greenhouseGasEmissions!BG111+INDEX(gDP!BG$6:BG$271,MATCH($B111,gDP!$B$6:$B$271)))</f>
        <v>1110564323061.4299</v>
      </c>
      <c r="CF111" s="77">
        <f>IF(greenhouseGasEmissions!BH111="","",greenhouseGasEmissions!BH111-greenhouseGasEmissions!BH111+INDEX(gDP!BH$6:BH$271,MATCH($B111,gDP!$B$6:$B$271)))</f>
        <v>1054056007822.38</v>
      </c>
      <c r="CG111" s="77">
        <f>IF(greenhouseGasEmissions!BI111="","",greenhouseGasEmissions!BI111-greenhouseGasEmissions!BI111+INDEX(gDP!BI$6:BI$271,MATCH($B111,gDP!$B$6:$B$271)))</f>
        <v>984095717018.77197</v>
      </c>
      <c r="CH111" s="77">
        <f>IF(greenhouseGasEmissions!BJ111="","",greenhouseGasEmissions!BJ111-greenhouseGasEmissions!BJ111+INDEX(gDP!BJ$6:BJ$271,MATCH($B111,gDP!$B$6:$B$271)))</f>
        <v>967437544352.28101</v>
      </c>
      <c r="CI111" s="77">
        <f>IF(greenhouseGasEmissions!BK111="","",greenhouseGasEmissions!BK111-greenhouseGasEmissions!BK111+INDEX(gDP!BK$6:BK$271,MATCH($B111,gDP!$B$6:$B$271)))</f>
        <v>1056914447272.39</v>
      </c>
      <c r="CJ111" s="77">
        <f>IF(greenhouseGasEmissions!BL111="","",greenhouseGasEmissions!BL111-greenhouseGasEmissions!BL111+INDEX(gDP!BL$6:BL$271,MATCH($B111,gDP!$B$6:$B$271)))</f>
        <v>1077750148722.6801</v>
      </c>
      <c r="CK111" s="77">
        <f>IF(greenhouseGasEmissions!BM111="","",greenhouseGasEmissions!BM111-greenhouseGasEmissions!BM111+INDEX(gDP!BM$6:BM$271,MATCH($B111,gDP!$B$6:$B$271)))</f>
        <v>1009467966729.65</v>
      </c>
      <c r="CL111" s="77" t="str">
        <f>IF(greenhouseGasEmissions!BN111="","",greenhouseGasEmissions!BN111-greenhouseGasEmissions!BN111+INDEX(gDP!BN$6:BN$271,MATCH($B111,gDP!$B$6:$B$271)))</f>
        <v/>
      </c>
      <c r="CM111" s="77" t="str">
        <f>IF(greenhouseGasEmissions!BO111="","",greenhouseGasEmissions!BO111-greenhouseGasEmissions!BO111+INDEX(gDP!BO$6:BO$271,MATCH($B111,gDP!$B$6:$B$271)))</f>
        <v/>
      </c>
    </row>
    <row r="112" spans="1:91" x14ac:dyDescent="0.35">
      <c r="A112" t="s">
        <v>430</v>
      </c>
      <c r="B112" t="s">
        <v>431</v>
      </c>
      <c r="C112" t="s">
        <v>807</v>
      </c>
      <c r="D112" t="s">
        <v>808</v>
      </c>
      <c r="AS112">
        <v>1134.5486000000001</v>
      </c>
      <c r="AT112">
        <v>579.18420000000003</v>
      </c>
      <c r="AU112">
        <v>813.41219999999998</v>
      </c>
      <c r="AV112">
        <v>648.1336</v>
      </c>
      <c r="AW112">
        <v>1036.5488</v>
      </c>
      <c r="AX112">
        <v>1094.4509</v>
      </c>
      <c r="AY112">
        <v>1875.4567999999999</v>
      </c>
      <c r="AZ112">
        <v>1053.6458</v>
      </c>
      <c r="BA112">
        <v>987.90859999999998</v>
      </c>
      <c r="BB112">
        <v>1400.6416999999999</v>
      </c>
      <c r="BC112">
        <v>987.39</v>
      </c>
      <c r="BD112">
        <v>1188.8342</v>
      </c>
      <c r="BE112">
        <v>1598.7331999999999</v>
      </c>
      <c r="BF112">
        <v>1415.2646999999999</v>
      </c>
      <c r="BG112">
        <v>1823.1445000000001</v>
      </c>
      <c r="BH112">
        <v>2526.9414999999999</v>
      </c>
      <c r="BI112">
        <v>1464.2878000000001</v>
      </c>
      <c r="BJ112">
        <v>1508.2475999999999</v>
      </c>
      <c r="BK112">
        <v>1833.1088999999999</v>
      </c>
      <c r="BL112">
        <v>2086.5855000000001</v>
      </c>
      <c r="BM112">
        <v>2029.5169000000001</v>
      </c>
      <c r="BQ112" s="77">
        <f>IF(greenhouseGasEmissions!AS112="","",greenhouseGasEmissions!AS112-greenhouseGasEmissions!AS112+INDEX(gDP!AS$6:AS$271,MATCH($B112,gDP!$B$6:$B$271)))</f>
        <v>165021012077.81</v>
      </c>
      <c r="BR112" s="77">
        <f>IF(greenhouseGasEmissions!AT112="","",greenhouseGasEmissions!AT112-greenhouseGasEmissions!AT112+INDEX(gDP!AT$6:AT$271,MATCH($B112,gDP!$B$6:$B$271)))</f>
        <v>160446947784.909</v>
      </c>
      <c r="BS112" s="77">
        <f>IF(greenhouseGasEmissions!AU112="","",greenhouseGasEmissions!AU112-greenhouseGasEmissions!AU112+INDEX(gDP!AU$6:AU$271,MATCH($B112,gDP!$B$6:$B$271)))</f>
        <v>195660611165.18301</v>
      </c>
      <c r="BT112" s="77">
        <f>IF(greenhouseGasEmissions!AV112="","",greenhouseGasEmissions!AV112-greenhouseGasEmissions!AV112+INDEX(gDP!AV$6:AV$271,MATCH($B112,gDP!$B$6:$B$271)))</f>
        <v>234772463823.80801</v>
      </c>
      <c r="BU112" s="77">
        <f>IF(greenhouseGasEmissions!AW112="","",greenhouseGasEmissions!AW112-greenhouseGasEmissions!AW112+INDEX(gDP!AW$6:AW$271,MATCH($B112,gDP!$B$6:$B$271)))</f>
        <v>256836875295.452</v>
      </c>
      <c r="BV112" s="77">
        <f>IF(greenhouseGasEmissions!AX112="","",greenhouseGasEmissions!AX112-greenhouseGasEmissions!AX112+INDEX(gDP!AX$6:AX$271,MATCH($B112,gDP!$B$6:$B$271)))</f>
        <v>285868619196.08502</v>
      </c>
      <c r="BW112" s="77">
        <f>IF(greenhouseGasEmissions!AY112="","",greenhouseGasEmissions!AY112-greenhouseGasEmissions!AY112+INDEX(gDP!AY$6:AY$271,MATCH($B112,gDP!$B$6:$B$271)))</f>
        <v>364570515618.35699</v>
      </c>
      <c r="BX112" s="77">
        <f>IF(greenhouseGasEmissions!AZ112="","",greenhouseGasEmissions!AZ112-greenhouseGasEmissions!AZ112+INDEX(gDP!AZ$6:AZ$271,MATCH($B112,gDP!$B$6:$B$271)))</f>
        <v>432216737774.86102</v>
      </c>
      <c r="BY112" s="77">
        <f>IF(greenhouseGasEmissions!BA112="","",greenhouseGasEmissions!BA112-greenhouseGasEmissions!BA112+INDEX(gDP!BA$6:BA$271,MATCH($B112,gDP!$B$6:$B$271)))</f>
        <v>510228634990.59802</v>
      </c>
      <c r="BZ112" s="77">
        <f>IF(greenhouseGasEmissions!BB112="","",greenhouseGasEmissions!BB112-greenhouseGasEmissions!BB112+INDEX(gDP!BB$6:BB$271,MATCH($B112,gDP!$B$6:$B$271)))</f>
        <v>539580085616.492</v>
      </c>
      <c r="CA112" s="77">
        <f>IF(greenhouseGasEmissions!BC112="","",greenhouseGasEmissions!BC112-greenhouseGasEmissions!BC112+INDEX(gDP!BC$6:BC$271,MATCH($B112,gDP!$B$6:$B$271)))</f>
        <v>755094157621.93604</v>
      </c>
      <c r="CB112" s="77">
        <f>IF(greenhouseGasEmissions!BD112="","",greenhouseGasEmissions!BD112-greenhouseGasEmissions!BD112+INDEX(gDP!BD$6:BD$271,MATCH($B112,gDP!$B$6:$B$271)))</f>
        <v>892969104563.17102</v>
      </c>
      <c r="CC112" s="77">
        <f>IF(greenhouseGasEmissions!BE112="","",greenhouseGasEmissions!BE112-greenhouseGasEmissions!BE112+INDEX(gDP!BE$6:BE$271,MATCH($B112,gDP!$B$6:$B$271)))</f>
        <v>917869913332.64905</v>
      </c>
      <c r="CD112" s="77">
        <f>IF(greenhouseGasEmissions!BF112="","",greenhouseGasEmissions!BF112-greenhouseGasEmissions!BF112+INDEX(gDP!BF$6:BF$271,MATCH($B112,gDP!$B$6:$B$271)))</f>
        <v>912524136718.01794</v>
      </c>
      <c r="CE112" s="77">
        <f>IF(greenhouseGasEmissions!BG112="","",greenhouseGasEmissions!BG112-greenhouseGasEmissions!BG112+INDEX(gDP!BG$6:BG$271,MATCH($B112,gDP!$B$6:$B$271)))</f>
        <v>890814755533.53699</v>
      </c>
      <c r="CF112" s="77">
        <f>IF(greenhouseGasEmissions!BH112="","",greenhouseGasEmissions!BH112-greenhouseGasEmissions!BH112+INDEX(gDP!BH$6:BH$271,MATCH($B112,gDP!$B$6:$B$271)))</f>
        <v>860854232686.21399</v>
      </c>
      <c r="CG112" s="77">
        <f>IF(greenhouseGasEmissions!BI112="","",greenhouseGasEmissions!BI112-greenhouseGasEmissions!BI112+INDEX(gDP!BI$6:BI$271,MATCH($B112,gDP!$B$6:$B$271)))</f>
        <v>931877364037.698</v>
      </c>
      <c r="CH112" s="77">
        <f>IF(greenhouseGasEmissions!BJ112="","",greenhouseGasEmissions!BJ112-greenhouseGasEmissions!BJ112+INDEX(gDP!BJ$6:BJ$271,MATCH($B112,gDP!$B$6:$B$271)))</f>
        <v>1015618744159.73</v>
      </c>
      <c r="CI112" s="77">
        <f>IF(greenhouseGasEmissions!BK112="","",greenhouseGasEmissions!BK112-greenhouseGasEmissions!BK112+INDEX(gDP!BK$6:BK$271,MATCH($B112,gDP!$B$6:$B$271)))</f>
        <v>1042271532988.63</v>
      </c>
      <c r="CJ112" s="77">
        <f>IF(greenhouseGasEmissions!BL112="","",greenhouseGasEmissions!BL112-greenhouseGasEmissions!BL112+INDEX(gDP!BL$6:BL$271,MATCH($B112,gDP!$B$6:$B$271)))</f>
        <v>1119099871350.2</v>
      </c>
      <c r="CK112" s="77">
        <f>IF(greenhouseGasEmissions!BM112="","",greenhouseGasEmissions!BM112-greenhouseGasEmissions!BM112+INDEX(gDP!BM$6:BM$271,MATCH($B112,gDP!$B$6:$B$271)))</f>
        <v>1059054842698.48</v>
      </c>
      <c r="CL112" s="77" t="str">
        <f>IF(greenhouseGasEmissions!BN112="","",greenhouseGasEmissions!BN112-greenhouseGasEmissions!BN112+INDEX(gDP!BN$6:BN$271,MATCH($B112,gDP!$B$6:$B$271)))</f>
        <v/>
      </c>
      <c r="CM112" s="77" t="str">
        <f>IF(greenhouseGasEmissions!BO112="","",greenhouseGasEmissions!BO112-greenhouseGasEmissions!BO112+INDEX(gDP!BO$6:BO$271,MATCH($B112,gDP!$B$6:$B$271)))</f>
        <v/>
      </c>
    </row>
    <row r="113" spans="1:91" x14ac:dyDescent="0.35">
      <c r="A113" t="s">
        <v>432</v>
      </c>
      <c r="B113" t="s">
        <v>433</v>
      </c>
      <c r="C113" t="s">
        <v>807</v>
      </c>
      <c r="D113" t="s">
        <v>808</v>
      </c>
      <c r="AS113">
        <v>1500.4875</v>
      </c>
      <c r="AT113">
        <v>1540.1427000000001</v>
      </c>
      <c r="AU113">
        <v>1560.1357</v>
      </c>
      <c r="AV113">
        <v>1603.4449</v>
      </c>
      <c r="AW113">
        <v>1593.2895000000001</v>
      </c>
      <c r="AX113">
        <v>1649.809</v>
      </c>
      <c r="AY113">
        <v>1697.8613</v>
      </c>
      <c r="AZ113">
        <v>1754.2123999999999</v>
      </c>
      <c r="BA113">
        <v>1821.6268</v>
      </c>
      <c r="BB113">
        <v>1897.2518</v>
      </c>
      <c r="BC113">
        <v>1922.3388</v>
      </c>
      <c r="BD113">
        <v>2103.7258000000002</v>
      </c>
      <c r="BE113">
        <v>2103.4684999999999</v>
      </c>
      <c r="BF113">
        <v>2130.4924999999998</v>
      </c>
      <c r="BG113">
        <v>2277.8780000000002</v>
      </c>
      <c r="BH113">
        <v>1827.9509</v>
      </c>
      <c r="BI113">
        <v>1869.5554999999999</v>
      </c>
      <c r="BJ113">
        <v>1944.4849999999999</v>
      </c>
      <c r="BK113">
        <v>2004.3327999999999</v>
      </c>
      <c r="BL113">
        <v>2051.5306999999998</v>
      </c>
      <c r="BM113">
        <v>2065.4850999999999</v>
      </c>
      <c r="BQ113" s="77">
        <f>IF(greenhouseGasEmissions!AS113="","",greenhouseGasEmissions!AS113-greenhouseGasEmissions!AS113+INDEX(gDP!AS$6:AS$271,MATCH($B113,gDP!$B$6:$B$271)))</f>
        <v>291557552376.776</v>
      </c>
      <c r="BR113" s="77">
        <f>IF(greenhouseGasEmissions!AT113="","",greenhouseGasEmissions!AT113-greenhouseGasEmissions!AT113+INDEX(gDP!AT$6:AT$271,MATCH($B113,gDP!$B$6:$B$271)))</f>
        <v>285482351627.00702</v>
      </c>
      <c r="BS113" s="77">
        <f>IF(greenhouseGasEmissions!AU113="","",greenhouseGasEmissions!AU113-greenhouseGasEmissions!AU113+INDEX(gDP!AU$6:AU$271,MATCH($B113,gDP!$B$6:$B$271)))</f>
        <v>303011338636.68103</v>
      </c>
      <c r="BT113" s="77">
        <f>IF(greenhouseGasEmissions!AV113="","",greenhouseGasEmissions!AV113-greenhouseGasEmissions!AV113+INDEX(gDP!AV$6:AV$271,MATCH($B113,gDP!$B$6:$B$271)))</f>
        <v>341509684072.07397</v>
      </c>
      <c r="BU113" s="77">
        <f>IF(greenhouseGasEmissions!AW113="","",greenhouseGasEmissions!AW113-greenhouseGasEmissions!AW113+INDEX(gDP!AW$6:AW$271,MATCH($B113,gDP!$B$6:$B$271)))</f>
        <v>386660282055.16498</v>
      </c>
      <c r="BV113" s="77">
        <f>IF(greenhouseGasEmissions!AX113="","",greenhouseGasEmissions!AX113-greenhouseGasEmissions!AX113+INDEX(gDP!AX$6:AX$271,MATCH($B113,gDP!$B$6:$B$271)))</f>
        <v>440100803249.34802</v>
      </c>
      <c r="BW113" s="77">
        <f>IF(greenhouseGasEmissions!AY113="","",greenhouseGasEmissions!AY113-greenhouseGasEmissions!AY113+INDEX(gDP!AY$6:AY$271,MATCH($B113,gDP!$B$6:$B$271)))</f>
        <v>506608850466.33502</v>
      </c>
      <c r="BX113" s="77">
        <f>IF(greenhouseGasEmissions!AZ113="","",greenhouseGasEmissions!AZ113-greenhouseGasEmissions!AZ113+INDEX(gDP!AZ$6:AZ$271,MATCH($B113,gDP!$B$6:$B$271)))</f>
        <v>601253783985.40002</v>
      </c>
      <c r="BY113" s="77">
        <f>IF(greenhouseGasEmissions!BA113="","",greenhouseGasEmissions!BA113-greenhouseGasEmissions!BA113+INDEX(gDP!BA$6:BA$271,MATCH($B113,gDP!$B$6:$B$271)))</f>
        <v>727719101177.90601</v>
      </c>
      <c r="BZ113" s="77">
        <f>IF(greenhouseGasEmissions!BB113="","",greenhouseGasEmissions!BB113-greenhouseGasEmissions!BB113+INDEX(gDP!BB$6:BB$271,MATCH($B113,gDP!$B$6:$B$271)))</f>
        <v>739884145330.95801</v>
      </c>
      <c r="CA113" s="77">
        <f>IF(greenhouseGasEmissions!BC113="","",greenhouseGasEmissions!BC113-greenhouseGasEmissions!BC113+INDEX(gDP!BC$6:BC$271,MATCH($B113,gDP!$B$6:$B$271)))</f>
        <v>840161104102.099</v>
      </c>
      <c r="CB113" s="77">
        <f>IF(greenhouseGasEmissions!BD113="","",greenhouseGasEmissions!BD113-greenhouseGasEmissions!BD113+INDEX(gDP!BD$6:BD$271,MATCH($B113,gDP!$B$6:$B$271)))</f>
        <v>939785129456.04004</v>
      </c>
      <c r="CC113" s="77">
        <f>IF(greenhouseGasEmissions!BE113="","",greenhouseGasEmissions!BE113-greenhouseGasEmissions!BE113+INDEX(gDP!BE$6:BE$271,MATCH($B113,gDP!$B$6:$B$271)))</f>
        <v>942114904365.16101</v>
      </c>
      <c r="CD113" s="77">
        <f>IF(greenhouseGasEmissions!BF113="","",greenhouseGasEmissions!BF113-greenhouseGasEmissions!BF113+INDEX(gDP!BF$6:BF$271,MATCH($B113,gDP!$B$6:$B$271)))</f>
        <v>1026527917428.51</v>
      </c>
      <c r="CE113" s="77">
        <f>IF(greenhouseGasEmissions!BG113="","",greenhouseGasEmissions!BG113-greenhouseGasEmissions!BG113+INDEX(gDP!BG$6:BG$271,MATCH($B113,gDP!$B$6:$B$271)))</f>
        <v>1097548704598.03</v>
      </c>
      <c r="CF113" s="77">
        <f>IF(greenhouseGasEmissions!BH113="","",greenhouseGasEmissions!BH113-greenhouseGasEmissions!BH113+INDEX(gDP!BH$6:BH$271,MATCH($B113,gDP!$B$6:$B$271)))</f>
        <v>1093640032209.0699</v>
      </c>
      <c r="CG113" s="77">
        <f>IF(greenhouseGasEmissions!BI113="","",greenhouseGasEmissions!BI113-greenhouseGasEmissions!BI113+INDEX(gDP!BI$6:BI$271,MATCH($B113,gDP!$B$6:$B$271)))</f>
        <v>1156608800300.8701</v>
      </c>
      <c r="CH113" s="77">
        <f>IF(greenhouseGasEmissions!BJ113="","",greenhouseGasEmissions!BJ113-greenhouseGasEmissions!BJ113+INDEX(gDP!BJ$6:BJ$271,MATCH($B113,gDP!$B$6:$B$271)))</f>
        <v>1247733925328.46</v>
      </c>
      <c r="CI113" s="77">
        <f>IF(greenhouseGasEmissions!BK113="","",greenhouseGasEmissions!BK113-greenhouseGasEmissions!BK113+INDEX(gDP!BK$6:BK$271,MATCH($B113,gDP!$B$6:$B$271)))</f>
        <v>1327890357838.6799</v>
      </c>
      <c r="CJ113" s="77">
        <f>IF(greenhouseGasEmissions!BL113="","",greenhouseGasEmissions!BL113-greenhouseGasEmissions!BL113+INDEX(gDP!BL$6:BL$271,MATCH($B113,gDP!$B$6:$B$271)))</f>
        <v>1397670771530.98</v>
      </c>
      <c r="CK113" s="77">
        <f>IF(greenhouseGasEmissions!BM113="","",greenhouseGasEmissions!BM113-greenhouseGasEmissions!BM113+INDEX(gDP!BM$6:BM$271,MATCH($B113,gDP!$B$6:$B$271)))</f>
        <v>1414559582470.6399</v>
      </c>
      <c r="CL113" s="77" t="str">
        <f>IF(greenhouseGasEmissions!BN113="","",greenhouseGasEmissions!BN113-greenhouseGasEmissions!BN113+INDEX(gDP!BN$6:BN$271,MATCH($B113,gDP!$B$6:$B$271)))</f>
        <v/>
      </c>
      <c r="CM113" s="77" t="str">
        <f>IF(greenhouseGasEmissions!BO113="","",greenhouseGasEmissions!BO113-greenhouseGasEmissions!BO113+INDEX(gDP!BO$6:BO$271,MATCH($B113,gDP!$B$6:$B$271)))</f>
        <v/>
      </c>
    </row>
    <row r="114" spans="1:91" x14ac:dyDescent="0.35">
      <c r="A114" t="s">
        <v>434</v>
      </c>
      <c r="B114" t="s">
        <v>435</v>
      </c>
      <c r="C114" t="s">
        <v>807</v>
      </c>
      <c r="D114" t="s">
        <v>808</v>
      </c>
      <c r="BQ114" s="77" t="str">
        <f>IF(greenhouseGasEmissions!AS114="","",greenhouseGasEmissions!AS114-greenhouseGasEmissions!AS114+INDEX(gDP!AS$6:AS$271,MATCH($B114,gDP!$B$6:$B$271)))</f>
        <v/>
      </c>
      <c r="BR114" s="77" t="str">
        <f>IF(greenhouseGasEmissions!AT114="","",greenhouseGasEmissions!AT114-greenhouseGasEmissions!AT114+INDEX(gDP!AT$6:AT$271,MATCH($B114,gDP!$B$6:$B$271)))</f>
        <v/>
      </c>
      <c r="BS114" s="77" t="str">
        <f>IF(greenhouseGasEmissions!AU114="","",greenhouseGasEmissions!AU114-greenhouseGasEmissions!AU114+INDEX(gDP!AU$6:AU$271,MATCH($B114,gDP!$B$6:$B$271)))</f>
        <v/>
      </c>
      <c r="BT114" s="77" t="str">
        <f>IF(greenhouseGasEmissions!AV114="","",greenhouseGasEmissions!AV114-greenhouseGasEmissions!AV114+INDEX(gDP!AV$6:AV$271,MATCH($B114,gDP!$B$6:$B$271)))</f>
        <v/>
      </c>
      <c r="BU114" s="77" t="str">
        <f>IF(greenhouseGasEmissions!AW114="","",greenhouseGasEmissions!AW114-greenhouseGasEmissions!AW114+INDEX(gDP!AW$6:AW$271,MATCH($B114,gDP!$B$6:$B$271)))</f>
        <v/>
      </c>
      <c r="BV114" s="77" t="str">
        <f>IF(greenhouseGasEmissions!AX114="","",greenhouseGasEmissions!AX114-greenhouseGasEmissions!AX114+INDEX(gDP!AX$6:AX$271,MATCH($B114,gDP!$B$6:$B$271)))</f>
        <v/>
      </c>
      <c r="BW114" s="77" t="str">
        <f>IF(greenhouseGasEmissions!AY114="","",greenhouseGasEmissions!AY114-greenhouseGasEmissions!AY114+INDEX(gDP!AY$6:AY$271,MATCH($B114,gDP!$B$6:$B$271)))</f>
        <v/>
      </c>
      <c r="BX114" s="77" t="str">
        <f>IF(greenhouseGasEmissions!AZ114="","",greenhouseGasEmissions!AZ114-greenhouseGasEmissions!AZ114+INDEX(gDP!AZ$6:AZ$271,MATCH($B114,gDP!$B$6:$B$271)))</f>
        <v/>
      </c>
      <c r="BY114" s="77" t="str">
        <f>IF(greenhouseGasEmissions!BA114="","",greenhouseGasEmissions!BA114-greenhouseGasEmissions!BA114+INDEX(gDP!BA$6:BA$271,MATCH($B114,gDP!$B$6:$B$271)))</f>
        <v/>
      </c>
      <c r="BZ114" s="77" t="str">
        <f>IF(greenhouseGasEmissions!BB114="","",greenhouseGasEmissions!BB114-greenhouseGasEmissions!BB114+INDEX(gDP!BB$6:BB$271,MATCH($B114,gDP!$B$6:$B$271)))</f>
        <v/>
      </c>
      <c r="CA114" s="77" t="str">
        <f>IF(greenhouseGasEmissions!BC114="","",greenhouseGasEmissions!BC114-greenhouseGasEmissions!BC114+INDEX(gDP!BC$6:BC$271,MATCH($B114,gDP!$B$6:$B$271)))</f>
        <v/>
      </c>
      <c r="CB114" s="77" t="str">
        <f>IF(greenhouseGasEmissions!BD114="","",greenhouseGasEmissions!BD114-greenhouseGasEmissions!BD114+INDEX(gDP!BD$6:BD$271,MATCH($B114,gDP!$B$6:$B$271)))</f>
        <v/>
      </c>
      <c r="CC114" s="77" t="str">
        <f>IF(greenhouseGasEmissions!BE114="","",greenhouseGasEmissions!BE114-greenhouseGasEmissions!BE114+INDEX(gDP!BE$6:BE$271,MATCH($B114,gDP!$B$6:$B$271)))</f>
        <v/>
      </c>
      <c r="CD114" s="77" t="str">
        <f>IF(greenhouseGasEmissions!BF114="","",greenhouseGasEmissions!BF114-greenhouseGasEmissions!BF114+INDEX(gDP!BF$6:BF$271,MATCH($B114,gDP!$B$6:$B$271)))</f>
        <v/>
      </c>
      <c r="CE114" s="77" t="str">
        <f>IF(greenhouseGasEmissions!BG114="","",greenhouseGasEmissions!BG114-greenhouseGasEmissions!BG114+INDEX(gDP!BG$6:BG$271,MATCH($B114,gDP!$B$6:$B$271)))</f>
        <v/>
      </c>
      <c r="CF114" s="77" t="str">
        <f>IF(greenhouseGasEmissions!BH114="","",greenhouseGasEmissions!BH114-greenhouseGasEmissions!BH114+INDEX(gDP!BH$6:BH$271,MATCH($B114,gDP!$B$6:$B$271)))</f>
        <v/>
      </c>
      <c r="CG114" s="77" t="str">
        <f>IF(greenhouseGasEmissions!BI114="","",greenhouseGasEmissions!BI114-greenhouseGasEmissions!BI114+INDEX(gDP!BI$6:BI$271,MATCH($B114,gDP!$B$6:$B$271)))</f>
        <v/>
      </c>
      <c r="CH114" s="77" t="str">
        <f>IF(greenhouseGasEmissions!BJ114="","",greenhouseGasEmissions!BJ114-greenhouseGasEmissions!BJ114+INDEX(gDP!BJ$6:BJ$271,MATCH($B114,gDP!$B$6:$B$271)))</f>
        <v/>
      </c>
      <c r="CI114" s="77" t="str">
        <f>IF(greenhouseGasEmissions!BK114="","",greenhouseGasEmissions!BK114-greenhouseGasEmissions!BK114+INDEX(gDP!BK$6:BK$271,MATCH($B114,gDP!$B$6:$B$271)))</f>
        <v/>
      </c>
      <c r="CJ114" s="77" t="str">
        <f>IF(greenhouseGasEmissions!BL114="","",greenhouseGasEmissions!BL114-greenhouseGasEmissions!BL114+INDEX(gDP!BL$6:BL$271,MATCH($B114,gDP!$B$6:$B$271)))</f>
        <v/>
      </c>
      <c r="CK114" s="77" t="str">
        <f>IF(greenhouseGasEmissions!BM114="","",greenhouseGasEmissions!BM114-greenhouseGasEmissions!BM114+INDEX(gDP!BM$6:BM$271,MATCH($B114,gDP!$B$6:$B$271)))</f>
        <v/>
      </c>
      <c r="CL114" s="77" t="str">
        <f>IF(greenhouseGasEmissions!BN114="","",greenhouseGasEmissions!BN114-greenhouseGasEmissions!BN114+INDEX(gDP!BN$6:BN$271,MATCH($B114,gDP!$B$6:$B$271)))</f>
        <v/>
      </c>
      <c r="CM114" s="77" t="str">
        <f>IF(greenhouseGasEmissions!BO114="","",greenhouseGasEmissions!BO114-greenhouseGasEmissions!BO114+INDEX(gDP!BO$6:BO$271,MATCH($B114,gDP!$B$6:$B$271)))</f>
        <v/>
      </c>
    </row>
    <row r="115" spans="1:91" x14ac:dyDescent="0.35">
      <c r="A115" t="s">
        <v>436</v>
      </c>
      <c r="B115" t="s">
        <v>437</v>
      </c>
      <c r="C115" t="s">
        <v>807</v>
      </c>
      <c r="D115" t="s">
        <v>808</v>
      </c>
      <c r="AS115">
        <v>1694.1068</v>
      </c>
      <c r="AT115">
        <v>1725.6489999999999</v>
      </c>
      <c r="AU115">
        <v>1762.0576000000001</v>
      </c>
      <c r="AV115">
        <v>1820.5579</v>
      </c>
      <c r="AW115">
        <v>1931.1114</v>
      </c>
      <c r="AX115">
        <v>2010.5528999999999</v>
      </c>
      <c r="AY115">
        <v>2121.9443999999999</v>
      </c>
      <c r="AZ115">
        <v>2272.5228000000002</v>
      </c>
      <c r="BA115">
        <v>2360.3600999999999</v>
      </c>
      <c r="BB115">
        <v>2488.7721999999999</v>
      </c>
      <c r="BC115">
        <v>2584.5225999999998</v>
      </c>
      <c r="BD115">
        <v>2752.2671999999998</v>
      </c>
      <c r="BE115">
        <v>2777.7015999999999</v>
      </c>
      <c r="BF115">
        <v>2815.9755</v>
      </c>
      <c r="BG115">
        <v>3053.8942999999999</v>
      </c>
      <c r="BH115">
        <v>3091.3364999999999</v>
      </c>
      <c r="BI115">
        <v>3133.0142000000001</v>
      </c>
      <c r="BJ115">
        <v>3279.7957999999999</v>
      </c>
      <c r="BK115">
        <v>3444.3809999999999</v>
      </c>
      <c r="BL115">
        <v>3420.8726000000001</v>
      </c>
      <c r="BM115">
        <v>3208.8615</v>
      </c>
      <c r="BQ115" s="77">
        <f>IF(greenhouseGasEmissions!AS115="","",greenhouseGasEmissions!AS115-greenhouseGasEmissions!AS115+INDEX(gDP!AS$6:AS$271,MATCH($B115,gDP!$B$6:$B$271)))</f>
        <v>468395521654.45801</v>
      </c>
      <c r="BR115" s="77">
        <f>IF(greenhouseGasEmissions!AT115="","",greenhouseGasEmissions!AT115-greenhouseGasEmissions!AT115+INDEX(gDP!AT$6:AT$271,MATCH($B115,gDP!$B$6:$B$271)))</f>
        <v>485440139204.17102</v>
      </c>
      <c r="BS115" s="77">
        <f>IF(greenhouseGasEmissions!AU115="","",greenhouseGasEmissions!AU115-greenhouseGasEmissions!AU115+INDEX(gDP!AU$6:AU$271,MATCH($B115,gDP!$B$6:$B$271)))</f>
        <v>514939140318.75598</v>
      </c>
      <c r="BT115" s="77">
        <f>IF(greenhouseGasEmissions!AV115="","",greenhouseGasEmissions!AV115-greenhouseGasEmissions!AV115+INDEX(gDP!AV$6:AV$271,MATCH($B115,gDP!$B$6:$B$271)))</f>
        <v>607700687237.31799</v>
      </c>
      <c r="BU115" s="77">
        <f>IF(greenhouseGasEmissions!AW115="","",greenhouseGasEmissions!AW115-greenhouseGasEmissions!AW115+INDEX(gDP!AW$6:AW$271,MATCH($B115,gDP!$B$6:$B$271)))</f>
        <v>709152728830.77502</v>
      </c>
      <c r="BV115" s="77">
        <f>IF(greenhouseGasEmissions!AX115="","",greenhouseGasEmissions!AX115-greenhouseGasEmissions!AX115+INDEX(gDP!AX$6:AX$271,MATCH($B115,gDP!$B$6:$B$271)))</f>
        <v>820383763511.44495</v>
      </c>
      <c r="BW115" s="77">
        <f>IF(greenhouseGasEmissions!AY115="","",greenhouseGasEmissions!AY115-greenhouseGasEmissions!AY115+INDEX(gDP!AY$6:AY$271,MATCH($B115,gDP!$B$6:$B$271)))</f>
        <v>940259888787.72095</v>
      </c>
      <c r="BX115" s="77">
        <f>IF(greenhouseGasEmissions!AZ115="","",greenhouseGasEmissions!AZ115-greenhouseGasEmissions!AZ115+INDEX(gDP!AZ$6:AZ$271,MATCH($B115,gDP!$B$6:$B$271)))</f>
        <v>1216736438834.96</v>
      </c>
      <c r="BY115" s="77">
        <f>IF(greenhouseGasEmissions!BA115="","",greenhouseGasEmissions!BA115-greenhouseGasEmissions!BA115+INDEX(gDP!BA$6:BA$271,MATCH($B115,gDP!$B$6:$B$271)))</f>
        <v>1198895139005.9199</v>
      </c>
      <c r="BZ115" s="77">
        <f>IF(greenhouseGasEmissions!BB115="","",greenhouseGasEmissions!BB115-greenhouseGasEmissions!BB115+INDEX(gDP!BB$6:BB$271,MATCH($B115,gDP!$B$6:$B$271)))</f>
        <v>1341888016994.8999</v>
      </c>
      <c r="CA115" s="77">
        <f>IF(greenhouseGasEmissions!BC115="","",greenhouseGasEmissions!BC115-greenhouseGasEmissions!BC115+INDEX(gDP!BC$6:BC$271,MATCH($B115,gDP!$B$6:$B$271)))</f>
        <v>1675615519484.96</v>
      </c>
      <c r="CB115" s="77">
        <f>IF(greenhouseGasEmissions!BD115="","",greenhouseGasEmissions!BD115-greenhouseGasEmissions!BD115+INDEX(gDP!BD$6:BD$271,MATCH($B115,gDP!$B$6:$B$271)))</f>
        <v>1823051829895.1299</v>
      </c>
      <c r="CC115" s="77">
        <f>IF(greenhouseGasEmissions!BE115="","",greenhouseGasEmissions!BE115-greenhouseGasEmissions!BE115+INDEX(gDP!BE$6:BE$271,MATCH($B115,gDP!$B$6:$B$271)))</f>
        <v>1827637590410.95</v>
      </c>
      <c r="CD115" s="77">
        <f>IF(greenhouseGasEmissions!BF115="","",greenhouseGasEmissions!BF115-greenhouseGasEmissions!BF115+INDEX(gDP!BF$6:BF$271,MATCH($B115,gDP!$B$6:$B$271)))</f>
        <v>1856721507621.46</v>
      </c>
      <c r="CE115" s="77">
        <f>IF(greenhouseGasEmissions!BG115="","",greenhouseGasEmissions!BG115-greenhouseGasEmissions!BG115+INDEX(gDP!BG$6:BG$271,MATCH($B115,gDP!$B$6:$B$271)))</f>
        <v>2039126479155.27</v>
      </c>
      <c r="CF115" s="77">
        <f>IF(greenhouseGasEmissions!BH115="","",greenhouseGasEmissions!BH115-greenhouseGasEmissions!BH115+INDEX(gDP!BH$6:BH$271,MATCH($B115,gDP!$B$6:$B$271)))</f>
        <v>2103588360044.3899</v>
      </c>
      <c r="CG115" s="77">
        <f>IF(greenhouseGasEmissions!BI115="","",greenhouseGasEmissions!BI115-greenhouseGasEmissions!BI115+INDEX(gDP!BI$6:BI$271,MATCH($B115,gDP!$B$6:$B$271)))</f>
        <v>2294796885663.6699</v>
      </c>
      <c r="CH115" s="77">
        <f>IF(greenhouseGasEmissions!BJ115="","",greenhouseGasEmissions!BJ115-greenhouseGasEmissions!BJ115+INDEX(gDP!BJ$6:BJ$271,MATCH($B115,gDP!$B$6:$B$271)))</f>
        <v>2651474262755.5898</v>
      </c>
      <c r="CI115" s="77">
        <f>IF(greenhouseGasEmissions!BK115="","",greenhouseGasEmissions!BK115-greenhouseGasEmissions!BK115+INDEX(gDP!BK$6:BK$271,MATCH($B115,gDP!$B$6:$B$271)))</f>
        <v>2702929641648.1401</v>
      </c>
      <c r="CJ115" s="77">
        <f>IF(greenhouseGasEmissions!BL115="","",greenhouseGasEmissions!BL115-greenhouseGasEmissions!BL115+INDEX(gDP!BL$6:BL$271,MATCH($B115,gDP!$B$6:$B$271)))</f>
        <v>2835606256558.8398</v>
      </c>
      <c r="CK115" s="77">
        <f>IF(greenhouseGasEmissions!BM115="","",greenhouseGasEmissions!BM115-greenhouseGasEmissions!BM115+INDEX(gDP!BM$6:BM$271,MATCH($B115,gDP!$B$6:$B$271)))</f>
        <v>2674851578586.8599</v>
      </c>
      <c r="CL115" s="77" t="str">
        <f>IF(greenhouseGasEmissions!BN115="","",greenhouseGasEmissions!BN115-greenhouseGasEmissions!BN115+INDEX(gDP!BN$6:BN$271,MATCH($B115,gDP!$B$6:$B$271)))</f>
        <v/>
      </c>
      <c r="CM115" s="77" t="str">
        <f>IF(greenhouseGasEmissions!BO115="","",greenhouseGasEmissions!BO115-greenhouseGasEmissions!BO115+INDEX(gDP!BO$6:BO$271,MATCH($B115,gDP!$B$6:$B$271)))</f>
        <v/>
      </c>
    </row>
    <row r="116" spans="1:91" x14ac:dyDescent="0.35">
      <c r="A116" t="s">
        <v>438</v>
      </c>
      <c r="B116" t="s">
        <v>439</v>
      </c>
      <c r="C116" t="s">
        <v>807</v>
      </c>
      <c r="D116" t="s">
        <v>808</v>
      </c>
      <c r="BQ116" s="77" t="str">
        <f>IF(greenhouseGasEmissions!AS116="","",greenhouseGasEmissions!AS116-greenhouseGasEmissions!AS116+INDEX(gDP!AS$6:AS$271,MATCH($B116,gDP!$B$6:$B$271)))</f>
        <v/>
      </c>
      <c r="BR116" s="77" t="str">
        <f>IF(greenhouseGasEmissions!AT116="","",greenhouseGasEmissions!AT116-greenhouseGasEmissions!AT116+INDEX(gDP!AT$6:AT$271,MATCH($B116,gDP!$B$6:$B$271)))</f>
        <v/>
      </c>
      <c r="BS116" s="77" t="str">
        <f>IF(greenhouseGasEmissions!AU116="","",greenhouseGasEmissions!AU116-greenhouseGasEmissions!AU116+INDEX(gDP!AU$6:AU$271,MATCH($B116,gDP!$B$6:$B$271)))</f>
        <v/>
      </c>
      <c r="BT116" s="77" t="str">
        <f>IF(greenhouseGasEmissions!AV116="","",greenhouseGasEmissions!AV116-greenhouseGasEmissions!AV116+INDEX(gDP!AV$6:AV$271,MATCH($B116,gDP!$B$6:$B$271)))</f>
        <v/>
      </c>
      <c r="BU116" s="77" t="str">
        <f>IF(greenhouseGasEmissions!AW116="","",greenhouseGasEmissions!AW116-greenhouseGasEmissions!AW116+INDEX(gDP!AW$6:AW$271,MATCH($B116,gDP!$B$6:$B$271)))</f>
        <v/>
      </c>
      <c r="BV116" s="77" t="str">
        <f>IF(greenhouseGasEmissions!AX116="","",greenhouseGasEmissions!AX116-greenhouseGasEmissions!AX116+INDEX(gDP!AX$6:AX$271,MATCH($B116,gDP!$B$6:$B$271)))</f>
        <v/>
      </c>
      <c r="BW116" s="77" t="str">
        <f>IF(greenhouseGasEmissions!AY116="","",greenhouseGasEmissions!AY116-greenhouseGasEmissions!AY116+INDEX(gDP!AY$6:AY$271,MATCH($B116,gDP!$B$6:$B$271)))</f>
        <v/>
      </c>
      <c r="BX116" s="77" t="str">
        <f>IF(greenhouseGasEmissions!AZ116="","",greenhouseGasEmissions!AZ116-greenhouseGasEmissions!AZ116+INDEX(gDP!AZ$6:AZ$271,MATCH($B116,gDP!$B$6:$B$271)))</f>
        <v/>
      </c>
      <c r="BY116" s="77" t="str">
        <f>IF(greenhouseGasEmissions!BA116="","",greenhouseGasEmissions!BA116-greenhouseGasEmissions!BA116+INDEX(gDP!BA$6:BA$271,MATCH($B116,gDP!$B$6:$B$271)))</f>
        <v/>
      </c>
      <c r="BZ116" s="77" t="str">
        <f>IF(greenhouseGasEmissions!BB116="","",greenhouseGasEmissions!BB116-greenhouseGasEmissions!BB116+INDEX(gDP!BB$6:BB$271,MATCH($B116,gDP!$B$6:$B$271)))</f>
        <v/>
      </c>
      <c r="CA116" s="77" t="str">
        <f>IF(greenhouseGasEmissions!BC116="","",greenhouseGasEmissions!BC116-greenhouseGasEmissions!BC116+INDEX(gDP!BC$6:BC$271,MATCH($B116,gDP!$B$6:$B$271)))</f>
        <v/>
      </c>
      <c r="CB116" s="77" t="str">
        <f>IF(greenhouseGasEmissions!BD116="","",greenhouseGasEmissions!BD116-greenhouseGasEmissions!BD116+INDEX(gDP!BD$6:BD$271,MATCH($B116,gDP!$B$6:$B$271)))</f>
        <v/>
      </c>
      <c r="CC116" s="77" t="str">
        <f>IF(greenhouseGasEmissions!BE116="","",greenhouseGasEmissions!BE116-greenhouseGasEmissions!BE116+INDEX(gDP!BE$6:BE$271,MATCH($B116,gDP!$B$6:$B$271)))</f>
        <v/>
      </c>
      <c r="CD116" s="77" t="str">
        <f>IF(greenhouseGasEmissions!BF116="","",greenhouseGasEmissions!BF116-greenhouseGasEmissions!BF116+INDEX(gDP!BF$6:BF$271,MATCH($B116,gDP!$B$6:$B$271)))</f>
        <v/>
      </c>
      <c r="CE116" s="77" t="str">
        <f>IF(greenhouseGasEmissions!BG116="","",greenhouseGasEmissions!BG116-greenhouseGasEmissions!BG116+INDEX(gDP!BG$6:BG$271,MATCH($B116,gDP!$B$6:$B$271)))</f>
        <v/>
      </c>
      <c r="CF116" s="77" t="str">
        <f>IF(greenhouseGasEmissions!BH116="","",greenhouseGasEmissions!BH116-greenhouseGasEmissions!BH116+INDEX(gDP!BH$6:BH$271,MATCH($B116,gDP!$B$6:$B$271)))</f>
        <v/>
      </c>
      <c r="CG116" s="77" t="str">
        <f>IF(greenhouseGasEmissions!BI116="","",greenhouseGasEmissions!BI116-greenhouseGasEmissions!BI116+INDEX(gDP!BI$6:BI$271,MATCH($B116,gDP!$B$6:$B$271)))</f>
        <v/>
      </c>
      <c r="CH116" s="77" t="str">
        <f>IF(greenhouseGasEmissions!BJ116="","",greenhouseGasEmissions!BJ116-greenhouseGasEmissions!BJ116+INDEX(gDP!BJ$6:BJ$271,MATCH($B116,gDP!$B$6:$B$271)))</f>
        <v/>
      </c>
      <c r="CI116" s="77" t="str">
        <f>IF(greenhouseGasEmissions!BK116="","",greenhouseGasEmissions!BK116-greenhouseGasEmissions!BK116+INDEX(gDP!BK$6:BK$271,MATCH($B116,gDP!$B$6:$B$271)))</f>
        <v/>
      </c>
      <c r="CJ116" s="77" t="str">
        <f>IF(greenhouseGasEmissions!BL116="","",greenhouseGasEmissions!BL116-greenhouseGasEmissions!BL116+INDEX(gDP!BL$6:BL$271,MATCH($B116,gDP!$B$6:$B$271)))</f>
        <v/>
      </c>
      <c r="CK116" s="77" t="str">
        <f>IF(greenhouseGasEmissions!BM116="","",greenhouseGasEmissions!BM116-greenhouseGasEmissions!BM116+INDEX(gDP!BM$6:BM$271,MATCH($B116,gDP!$B$6:$B$271)))</f>
        <v/>
      </c>
      <c r="CL116" s="77" t="str">
        <f>IF(greenhouseGasEmissions!BN116="","",greenhouseGasEmissions!BN116-greenhouseGasEmissions!BN116+INDEX(gDP!BN$6:BN$271,MATCH($B116,gDP!$B$6:$B$271)))</f>
        <v/>
      </c>
      <c r="CM116" s="77" t="str">
        <f>IF(greenhouseGasEmissions!BO116="","",greenhouseGasEmissions!BO116-greenhouseGasEmissions!BO116+INDEX(gDP!BO$6:BO$271,MATCH($B116,gDP!$B$6:$B$271)))</f>
        <v/>
      </c>
    </row>
    <row r="117" spans="1:91" x14ac:dyDescent="0.35">
      <c r="A117" t="s">
        <v>440</v>
      </c>
      <c r="B117" t="s">
        <v>441</v>
      </c>
      <c r="C117" t="s">
        <v>807</v>
      </c>
      <c r="D117" t="s">
        <v>808</v>
      </c>
      <c r="AS117">
        <v>81.468400000000003</v>
      </c>
      <c r="AT117">
        <v>85.007800000000003</v>
      </c>
      <c r="AU117">
        <v>83.365899999999996</v>
      </c>
      <c r="AV117">
        <v>83.145799999999994</v>
      </c>
      <c r="AW117">
        <v>80.699700000000007</v>
      </c>
      <c r="AX117">
        <v>82.264499999999998</v>
      </c>
      <c r="AY117">
        <v>83.106099999999998</v>
      </c>
      <c r="AZ117">
        <v>79.8018</v>
      </c>
      <c r="BA117">
        <v>77.840400000000002</v>
      </c>
      <c r="BB117">
        <v>71.915999999999997</v>
      </c>
      <c r="BC117">
        <v>72.208799999999997</v>
      </c>
      <c r="BD117">
        <v>67.571399999999997</v>
      </c>
      <c r="BE117">
        <v>68.015100000000004</v>
      </c>
      <c r="BF117">
        <v>67.726600000000005</v>
      </c>
      <c r="BG117">
        <v>67.521199999999993</v>
      </c>
      <c r="BH117">
        <v>70.202399999999997</v>
      </c>
      <c r="BI117">
        <v>73.030799999999999</v>
      </c>
      <c r="BJ117">
        <v>73.510499999999993</v>
      </c>
      <c r="BK117">
        <v>69.370699999999999</v>
      </c>
      <c r="BL117">
        <v>67.52</v>
      </c>
      <c r="BM117">
        <v>65.298100000000005</v>
      </c>
      <c r="BQ117" s="77">
        <f>IF(greenhouseGasEmissions!AS117="","",greenhouseGasEmissions!AS117-greenhouseGasEmissions!AS117+INDEX(gDP!AS$6:AS$271,MATCH($B117,gDP!$B$6:$B$271)))</f>
        <v>100207610429.909</v>
      </c>
      <c r="BR117" s="77">
        <f>IF(greenhouseGasEmissions!AT117="","",greenhouseGasEmissions!AT117-greenhouseGasEmissions!AT117+INDEX(gDP!AT$6:AT$271,MATCH($B117,gDP!$B$6:$B$271)))</f>
        <v>109346669229.69501</v>
      </c>
      <c r="BS117" s="77">
        <f>IF(greenhouseGasEmissions!AU117="","",greenhouseGasEmissions!AU117-greenhouseGasEmissions!AU117+INDEX(gDP!AU$6:AU$271,MATCH($B117,gDP!$B$6:$B$271)))</f>
        <v>128596035288.401</v>
      </c>
      <c r="BT117" s="77">
        <f>IF(greenhouseGasEmissions!AV117="","",greenhouseGasEmissions!AV117-greenhouseGasEmissions!AV117+INDEX(gDP!AV$6:AV$271,MATCH($B117,gDP!$B$6:$B$271)))</f>
        <v>164670771259.60199</v>
      </c>
      <c r="BU117" s="77">
        <f>IF(greenhouseGasEmissions!AW117="","",greenhouseGasEmissions!AW117-greenhouseGasEmissions!AW117+INDEX(gDP!AW$6:AW$271,MATCH($B117,gDP!$B$6:$B$271)))</f>
        <v>194372115041.065</v>
      </c>
      <c r="BV117" s="77">
        <f>IF(greenhouseGasEmissions!AX117="","",greenhouseGasEmissions!AX117-greenhouseGasEmissions!AX117+INDEX(gDP!AX$6:AX$271,MATCH($B117,gDP!$B$6:$B$271)))</f>
        <v>211876989655.90701</v>
      </c>
      <c r="BW117" s="77">
        <f>IF(greenhouseGasEmissions!AY117="","",greenhouseGasEmissions!AY117-greenhouseGasEmissions!AY117+INDEX(gDP!AY$6:AY$271,MATCH($B117,gDP!$B$6:$B$271)))</f>
        <v>232180617162.27899</v>
      </c>
      <c r="BX117" s="77">
        <f>IF(greenhouseGasEmissions!AZ117="","",greenhouseGasEmissions!AZ117-greenhouseGasEmissions!AZ117+INDEX(gDP!AZ$6:AZ$271,MATCH($B117,gDP!$B$6:$B$271)))</f>
        <v>270079279419.5</v>
      </c>
      <c r="BY117" s="77">
        <f>IF(greenhouseGasEmissions!BA117="","",greenhouseGasEmissions!BA117-greenhouseGasEmissions!BA117+INDEX(gDP!BA$6:BA$271,MATCH($B117,gDP!$B$6:$B$271)))</f>
        <v>275447471451.06299</v>
      </c>
      <c r="BZ117" s="77">
        <f>IF(greenhouseGasEmissions!BB117="","",greenhouseGasEmissions!BB117-greenhouseGasEmissions!BB117+INDEX(gDP!BB$6:BB$271,MATCH($B117,gDP!$B$6:$B$271)))</f>
        <v>236443115853.69501</v>
      </c>
      <c r="CA117" s="77">
        <f>IF(greenhouseGasEmissions!BC117="","",greenhouseGasEmissions!BC117-greenhouseGasEmissions!BC117+INDEX(gDP!BC$6:BC$271,MATCH($B117,gDP!$B$6:$B$271)))</f>
        <v>221913560882.367</v>
      </c>
      <c r="CB117" s="77">
        <f>IF(greenhouseGasEmissions!BD117="","",greenhouseGasEmissions!BD117-greenhouseGasEmissions!BD117+INDEX(gDP!BD$6:BD$271,MATCH($B117,gDP!$B$6:$B$271)))</f>
        <v>239170638711.314</v>
      </c>
      <c r="CC117" s="77">
        <f>IF(greenhouseGasEmissions!BE117="","",greenhouseGasEmissions!BE117-greenhouseGasEmissions!BE117+INDEX(gDP!BE$6:BE$271,MATCH($B117,gDP!$B$6:$B$271)))</f>
        <v>225118718207.15601</v>
      </c>
      <c r="CD117" s="77">
        <f>IF(greenhouseGasEmissions!BF117="","",greenhouseGasEmissions!BF117-greenhouseGasEmissions!BF117+INDEX(gDP!BF$6:BF$271,MATCH($B117,gDP!$B$6:$B$271)))</f>
        <v>238112475390.79599</v>
      </c>
      <c r="CE117" s="77">
        <f>IF(greenhouseGasEmissions!BG117="","",greenhouseGasEmissions!BG117-greenhouseGasEmissions!BG117+INDEX(gDP!BG$6:BG$271,MATCH($B117,gDP!$B$6:$B$271)))</f>
        <v>259681883575.70599</v>
      </c>
      <c r="CF117" s="77">
        <f>IF(greenhouseGasEmissions!BH117="","",greenhouseGasEmissions!BH117-greenhouseGasEmissions!BH117+INDEX(gDP!BH$6:BH$271,MATCH($B117,gDP!$B$6:$B$271)))</f>
        <v>292364226871.75598</v>
      </c>
      <c r="CG117" s="77">
        <f>IF(greenhouseGasEmissions!BI117="","",greenhouseGasEmissions!BI117-greenhouseGasEmissions!BI117+INDEX(gDP!BI$6:BI$271,MATCH($B117,gDP!$B$6:$B$271)))</f>
        <v>298559265006.39801</v>
      </c>
      <c r="CH117" s="77">
        <f>IF(greenhouseGasEmissions!BJ117="","",greenhouseGasEmissions!BJ117-greenhouseGasEmissions!BJ117+INDEX(gDP!BJ$6:BJ$271,MATCH($B117,gDP!$B$6:$B$271)))</f>
        <v>337241811320.896</v>
      </c>
      <c r="CI117" s="77">
        <f>IF(greenhouseGasEmissions!BK117="","",greenhouseGasEmissions!BK117-greenhouseGasEmissions!BK117+INDEX(gDP!BK$6:BK$271,MATCH($B117,gDP!$B$6:$B$271)))</f>
        <v>386693357874.05603</v>
      </c>
      <c r="CJ117" s="77">
        <f>IF(greenhouseGasEmissions!BL117="","",greenhouseGasEmissions!BL117-greenhouseGasEmissions!BL117+INDEX(gDP!BL$6:BL$271,MATCH($B117,gDP!$B$6:$B$271)))</f>
        <v>398933010007.35602</v>
      </c>
      <c r="CK117" s="77">
        <f>IF(greenhouseGasEmissions!BM117="","",greenhouseGasEmissions!BM117-greenhouseGasEmissions!BM117+INDEX(gDP!BM$6:BM$271,MATCH($B117,gDP!$B$6:$B$271)))</f>
        <v>428608687830.23901</v>
      </c>
      <c r="CL117" s="77" t="str">
        <f>IF(greenhouseGasEmissions!BN117="","",greenhouseGasEmissions!BN117-greenhouseGasEmissions!BN117+INDEX(gDP!BN$6:BN$271,MATCH($B117,gDP!$B$6:$B$271)))</f>
        <v/>
      </c>
      <c r="CM117" s="77" t="str">
        <f>IF(greenhouseGasEmissions!BO117="","",greenhouseGasEmissions!BO117-greenhouseGasEmissions!BO117+INDEX(gDP!BO$6:BO$271,MATCH($B117,gDP!$B$6:$B$271)))</f>
        <v/>
      </c>
    </row>
    <row r="118" spans="1:91" x14ac:dyDescent="0.35">
      <c r="A118" t="s">
        <v>442</v>
      </c>
      <c r="B118" t="s">
        <v>443</v>
      </c>
      <c r="C118" t="s">
        <v>807</v>
      </c>
      <c r="D118" t="s">
        <v>808</v>
      </c>
      <c r="AS118">
        <v>546.97680000000003</v>
      </c>
      <c r="AT118">
        <v>553.32270000000005</v>
      </c>
      <c r="AU118">
        <v>572.65060000000005</v>
      </c>
      <c r="AV118">
        <v>621.66830000000004</v>
      </c>
      <c r="AW118">
        <v>662.03039999999999</v>
      </c>
      <c r="AX118">
        <v>704.93299999999999</v>
      </c>
      <c r="AY118">
        <v>753.30319999999995</v>
      </c>
      <c r="AZ118">
        <v>785.69929999999999</v>
      </c>
      <c r="BA118">
        <v>792.34270000000004</v>
      </c>
      <c r="BB118">
        <v>816.90390000000002</v>
      </c>
      <c r="BC118">
        <v>828.57029999999997</v>
      </c>
      <c r="BD118">
        <v>839.63630000000001</v>
      </c>
      <c r="BE118">
        <v>834.5163</v>
      </c>
      <c r="BF118">
        <v>854.88869999999997</v>
      </c>
      <c r="BG118">
        <v>879.8175</v>
      </c>
      <c r="BH118">
        <v>878.39729999999997</v>
      </c>
      <c r="BI118">
        <v>926.22429999999997</v>
      </c>
      <c r="BJ118">
        <v>959.29579999999999</v>
      </c>
      <c r="BK118">
        <v>972.20650000000001</v>
      </c>
      <c r="BL118">
        <v>937.2088</v>
      </c>
      <c r="BM118">
        <v>922.93320000000006</v>
      </c>
      <c r="BQ118" s="77">
        <f>IF(greenhouseGasEmissions!AS118="","",greenhouseGasEmissions!AS118-greenhouseGasEmissions!AS118+INDEX(gDP!AS$6:AS$271,MATCH($B118,gDP!$B$6:$B$271)))</f>
        <v>109591707801.431</v>
      </c>
      <c r="BR118" s="77">
        <f>IF(greenhouseGasEmissions!AT118="","",greenhouseGasEmissions!AT118-greenhouseGasEmissions!AT118+INDEX(gDP!AT$6:AT$271,MATCH($B118,gDP!$B$6:$B$271)))</f>
        <v>126878750295.58299</v>
      </c>
      <c r="BS118" s="77">
        <f>IF(greenhouseGasEmissions!AU118="","",greenhouseGasEmissions!AU118-greenhouseGasEmissions!AU118+INDEX(gDP!AU$6:AU$271,MATCH($B118,gDP!$B$6:$B$271)))</f>
        <v>128626917504.39799</v>
      </c>
      <c r="BT118" s="77">
        <f>IF(greenhouseGasEmissions!AV118="","",greenhouseGasEmissions!AV118-greenhouseGasEmissions!AV118+INDEX(gDP!AV$6:AV$271,MATCH($B118,gDP!$B$6:$B$271)))</f>
        <v>153544751396.211</v>
      </c>
      <c r="BU118" s="77">
        <f>IF(greenhouseGasEmissions!AW118="","",greenhouseGasEmissions!AW118-greenhouseGasEmissions!AW118+INDEX(gDP!AW$6:AW$271,MATCH($B118,gDP!$B$6:$B$271)))</f>
        <v>190043433963.866</v>
      </c>
      <c r="BV118" s="77">
        <f>IF(greenhouseGasEmissions!AX118="","",greenhouseGasEmissions!AX118-greenhouseGasEmissions!AX118+INDEX(gDP!AX$6:AX$271,MATCH($B118,gDP!$B$6:$B$271)))</f>
        <v>226452138295.72601</v>
      </c>
      <c r="BW118" s="77">
        <f>IF(greenhouseGasEmissions!AY118="","",greenhouseGasEmissions!AY118-greenhouseGasEmissions!AY118+INDEX(gDP!AY$6:AY$271,MATCH($B118,gDP!$B$6:$B$271)))</f>
        <v>266298911663.707</v>
      </c>
      <c r="BX118" s="77">
        <f>IF(greenhouseGasEmissions!AZ118="","",greenhouseGasEmissions!AZ118-greenhouseGasEmissions!AZ118+INDEX(gDP!AZ$6:AZ$271,MATCH($B118,gDP!$B$6:$B$271)))</f>
        <v>349881601462.43903</v>
      </c>
      <c r="BY118" s="77">
        <f>IF(greenhouseGasEmissions!BA118="","",greenhouseGasEmissions!BA118-greenhouseGasEmissions!BA118+INDEX(gDP!BA$6:BA$271,MATCH($B118,gDP!$B$6:$B$271)))</f>
        <v>412336172443.79498</v>
      </c>
      <c r="BZ118" s="77">
        <f>IF(greenhouseGasEmissions!BB118="","",greenhouseGasEmissions!BB118-greenhouseGasEmissions!BB118+INDEX(gDP!BB$6:BB$271,MATCH($B118,gDP!$B$6:$B$271)))</f>
        <v>416397025729.89801</v>
      </c>
      <c r="CA118" s="77">
        <f>IF(greenhouseGasEmissions!BC118="","",greenhouseGasEmissions!BC118-greenhouseGasEmissions!BC118+INDEX(gDP!BC$6:BC$271,MATCH($B118,gDP!$B$6:$B$271)))</f>
        <v>486807616876.69598</v>
      </c>
      <c r="CB118" s="77">
        <f>IF(greenhouseGasEmissions!BD118="","",greenhouseGasEmissions!BD118-greenhouseGasEmissions!BD118+INDEX(gDP!BD$6:BD$271,MATCH($B118,gDP!$B$6:$B$271)))</f>
        <v>626133112195.92603</v>
      </c>
      <c r="CC118" s="77">
        <f>IF(greenhouseGasEmissions!BE118="","",greenhouseGasEmissions!BE118-greenhouseGasEmissions!BE118+INDEX(gDP!BE$6:BE$271,MATCH($B118,gDP!$B$6:$B$271)))</f>
        <v>644035512181.48303</v>
      </c>
      <c r="CD118" s="77">
        <f>IF(greenhouseGasEmissions!BF118="","",greenhouseGasEmissions!BF118-greenhouseGasEmissions!BF118+INDEX(gDP!BF$6:BF$271,MATCH($B118,gDP!$B$6:$B$271)))</f>
        <v>492775566425.88098</v>
      </c>
      <c r="CE118" s="77">
        <f>IF(greenhouseGasEmissions!BG118="","",greenhouseGasEmissions!BG118-greenhouseGasEmissions!BG118+INDEX(gDP!BG$6:BG$271,MATCH($B118,gDP!$B$6:$B$271)))</f>
        <v>460382791480.42798</v>
      </c>
      <c r="CF118" s="77">
        <f>IF(greenhouseGasEmissions!BH118="","",greenhouseGasEmissions!BH118-greenhouseGasEmissions!BH118+INDEX(gDP!BH$6:BH$271,MATCH($B118,gDP!$B$6:$B$271)))</f>
        <v>408212917874.96399</v>
      </c>
      <c r="CG118" s="77">
        <f>IF(greenhouseGasEmissions!BI118="","",greenhouseGasEmissions!BI118-greenhouseGasEmissions!BI118+INDEX(gDP!BI$6:BI$271,MATCH($B118,gDP!$B$6:$B$271)))</f>
        <v>457954614593.74597</v>
      </c>
      <c r="CH118" s="77">
        <f>IF(greenhouseGasEmissions!BJ118="","",greenhouseGasEmissions!BJ118-greenhouseGasEmissions!BJ118+INDEX(gDP!BJ$6:BJ$271,MATCH($B118,gDP!$B$6:$B$271)))</f>
        <v>486630147094.48602</v>
      </c>
      <c r="CI118" s="77">
        <f>IF(greenhouseGasEmissions!BK118="","",greenhouseGasEmissions!BK118-greenhouseGasEmissions!BK118+INDEX(gDP!BK$6:BK$271,MATCH($B118,gDP!$B$6:$B$271)))</f>
        <v>329691934142.93799</v>
      </c>
      <c r="CJ118" s="77">
        <f>IF(greenhouseGasEmissions!BL118="","",greenhouseGasEmissions!BL118-greenhouseGasEmissions!BL118+INDEX(gDP!BL$6:BL$271,MATCH($B118,gDP!$B$6:$B$271)))</f>
        <v>283649531542.74103</v>
      </c>
      <c r="CK118" s="77">
        <f>IF(greenhouseGasEmissions!BM118="","",greenhouseGasEmissions!BM118-greenhouseGasEmissions!BM118+INDEX(gDP!BM$6:BM$271,MATCH($B118,gDP!$B$6:$B$271)))</f>
        <v>239735486745.38501</v>
      </c>
      <c r="CL118" s="77" t="str">
        <f>IF(greenhouseGasEmissions!BN118="","",greenhouseGasEmissions!BN118-greenhouseGasEmissions!BN118+INDEX(gDP!BN$6:BN$271,MATCH($B118,gDP!$B$6:$B$271)))</f>
        <v/>
      </c>
      <c r="CM118" s="77" t="str">
        <f>IF(greenhouseGasEmissions!BO118="","",greenhouseGasEmissions!BO118-greenhouseGasEmissions!BO118+INDEX(gDP!BO$6:BO$271,MATCH($B118,gDP!$B$6:$B$271)))</f>
        <v/>
      </c>
    </row>
    <row r="119" spans="1:91" x14ac:dyDescent="0.35">
      <c r="A119" t="s">
        <v>444</v>
      </c>
      <c r="B119" t="s">
        <v>445</v>
      </c>
      <c r="C119" t="s">
        <v>807</v>
      </c>
      <c r="D119" t="s">
        <v>808</v>
      </c>
      <c r="BQ119" s="77" t="str">
        <f>IF(greenhouseGasEmissions!AS119="","",greenhouseGasEmissions!AS119-greenhouseGasEmissions!AS119+INDEX(gDP!AS$6:AS$271,MATCH($B119,gDP!$B$6:$B$271)))</f>
        <v/>
      </c>
      <c r="BR119" s="77" t="str">
        <f>IF(greenhouseGasEmissions!AT119="","",greenhouseGasEmissions!AT119-greenhouseGasEmissions!AT119+INDEX(gDP!AT$6:AT$271,MATCH($B119,gDP!$B$6:$B$271)))</f>
        <v/>
      </c>
      <c r="BS119" s="77" t="str">
        <f>IF(greenhouseGasEmissions!AU119="","",greenhouseGasEmissions!AU119-greenhouseGasEmissions!AU119+INDEX(gDP!AU$6:AU$271,MATCH($B119,gDP!$B$6:$B$271)))</f>
        <v/>
      </c>
      <c r="BT119" s="77" t="str">
        <f>IF(greenhouseGasEmissions!AV119="","",greenhouseGasEmissions!AV119-greenhouseGasEmissions!AV119+INDEX(gDP!AV$6:AV$271,MATCH($B119,gDP!$B$6:$B$271)))</f>
        <v/>
      </c>
      <c r="BU119" s="77" t="str">
        <f>IF(greenhouseGasEmissions!AW119="","",greenhouseGasEmissions!AW119-greenhouseGasEmissions!AW119+INDEX(gDP!AW$6:AW$271,MATCH($B119,gDP!$B$6:$B$271)))</f>
        <v/>
      </c>
      <c r="BV119" s="77" t="str">
        <f>IF(greenhouseGasEmissions!AX119="","",greenhouseGasEmissions!AX119-greenhouseGasEmissions!AX119+INDEX(gDP!AX$6:AX$271,MATCH($B119,gDP!$B$6:$B$271)))</f>
        <v/>
      </c>
      <c r="BW119" s="77" t="str">
        <f>IF(greenhouseGasEmissions!AY119="","",greenhouseGasEmissions!AY119-greenhouseGasEmissions!AY119+INDEX(gDP!AY$6:AY$271,MATCH($B119,gDP!$B$6:$B$271)))</f>
        <v/>
      </c>
      <c r="BX119" s="77" t="str">
        <f>IF(greenhouseGasEmissions!AZ119="","",greenhouseGasEmissions!AZ119-greenhouseGasEmissions!AZ119+INDEX(gDP!AZ$6:AZ$271,MATCH($B119,gDP!$B$6:$B$271)))</f>
        <v/>
      </c>
      <c r="BY119" s="77" t="str">
        <f>IF(greenhouseGasEmissions!BA119="","",greenhouseGasEmissions!BA119-greenhouseGasEmissions!BA119+INDEX(gDP!BA$6:BA$271,MATCH($B119,gDP!$B$6:$B$271)))</f>
        <v/>
      </c>
      <c r="BZ119" s="77" t="str">
        <f>IF(greenhouseGasEmissions!BB119="","",greenhouseGasEmissions!BB119-greenhouseGasEmissions!BB119+INDEX(gDP!BB$6:BB$271,MATCH($B119,gDP!$B$6:$B$271)))</f>
        <v/>
      </c>
      <c r="CA119" s="77" t="str">
        <f>IF(greenhouseGasEmissions!BC119="","",greenhouseGasEmissions!BC119-greenhouseGasEmissions!BC119+INDEX(gDP!BC$6:BC$271,MATCH($B119,gDP!$B$6:$B$271)))</f>
        <v/>
      </c>
      <c r="CB119" s="77" t="str">
        <f>IF(greenhouseGasEmissions!BD119="","",greenhouseGasEmissions!BD119-greenhouseGasEmissions!BD119+INDEX(gDP!BD$6:BD$271,MATCH($B119,gDP!$B$6:$B$271)))</f>
        <v/>
      </c>
      <c r="CC119" s="77" t="str">
        <f>IF(greenhouseGasEmissions!BE119="","",greenhouseGasEmissions!BE119-greenhouseGasEmissions!BE119+INDEX(gDP!BE$6:BE$271,MATCH($B119,gDP!$B$6:$B$271)))</f>
        <v/>
      </c>
      <c r="CD119" s="77" t="str">
        <f>IF(greenhouseGasEmissions!BF119="","",greenhouseGasEmissions!BF119-greenhouseGasEmissions!BF119+INDEX(gDP!BF$6:BF$271,MATCH($B119,gDP!$B$6:$B$271)))</f>
        <v/>
      </c>
      <c r="CE119" s="77" t="str">
        <f>IF(greenhouseGasEmissions!BG119="","",greenhouseGasEmissions!BG119-greenhouseGasEmissions!BG119+INDEX(gDP!BG$6:BG$271,MATCH($B119,gDP!$B$6:$B$271)))</f>
        <v/>
      </c>
      <c r="CF119" s="77" t="str">
        <f>IF(greenhouseGasEmissions!BH119="","",greenhouseGasEmissions!BH119-greenhouseGasEmissions!BH119+INDEX(gDP!BH$6:BH$271,MATCH($B119,gDP!$B$6:$B$271)))</f>
        <v/>
      </c>
      <c r="CG119" s="77" t="str">
        <f>IF(greenhouseGasEmissions!BI119="","",greenhouseGasEmissions!BI119-greenhouseGasEmissions!BI119+INDEX(gDP!BI$6:BI$271,MATCH($B119,gDP!$B$6:$B$271)))</f>
        <v/>
      </c>
      <c r="CH119" s="77" t="str">
        <f>IF(greenhouseGasEmissions!BJ119="","",greenhouseGasEmissions!BJ119-greenhouseGasEmissions!BJ119+INDEX(gDP!BJ$6:BJ$271,MATCH($B119,gDP!$B$6:$B$271)))</f>
        <v/>
      </c>
      <c r="CI119" s="77" t="str">
        <f>IF(greenhouseGasEmissions!BK119="","",greenhouseGasEmissions!BK119-greenhouseGasEmissions!BK119+INDEX(gDP!BK$6:BK$271,MATCH($B119,gDP!$B$6:$B$271)))</f>
        <v/>
      </c>
      <c r="CJ119" s="77" t="str">
        <f>IF(greenhouseGasEmissions!BL119="","",greenhouseGasEmissions!BL119-greenhouseGasEmissions!BL119+INDEX(gDP!BL$6:BL$271,MATCH($B119,gDP!$B$6:$B$271)))</f>
        <v/>
      </c>
      <c r="CK119" s="77" t="str">
        <f>IF(greenhouseGasEmissions!BM119="","",greenhouseGasEmissions!BM119-greenhouseGasEmissions!BM119+INDEX(gDP!BM$6:BM$271,MATCH($B119,gDP!$B$6:$B$271)))</f>
        <v/>
      </c>
      <c r="CL119" s="77" t="str">
        <f>IF(greenhouseGasEmissions!BN119="","",greenhouseGasEmissions!BN119-greenhouseGasEmissions!BN119+INDEX(gDP!BN$6:BN$271,MATCH($B119,gDP!$B$6:$B$271)))</f>
        <v/>
      </c>
      <c r="CM119" s="77" t="str">
        <f>IF(greenhouseGasEmissions!BO119="","",greenhouseGasEmissions!BO119-greenhouseGasEmissions!BO119+INDEX(gDP!BO$6:BO$271,MATCH($B119,gDP!$B$6:$B$271)))</f>
        <v/>
      </c>
    </row>
    <row r="120" spans="1:91" x14ac:dyDescent="0.35">
      <c r="A120" t="s">
        <v>446</v>
      </c>
      <c r="B120" t="s">
        <v>447</v>
      </c>
      <c r="C120" t="s">
        <v>807</v>
      </c>
      <c r="D120" t="s">
        <v>808</v>
      </c>
      <c r="AS120">
        <v>9.7066999999999997</v>
      </c>
      <c r="AT120">
        <v>9.8331</v>
      </c>
      <c r="AU120">
        <v>10.055999999999999</v>
      </c>
      <c r="AV120">
        <v>10.028700000000001</v>
      </c>
      <c r="AW120">
        <v>10.117599999999999</v>
      </c>
      <c r="AX120">
        <v>10.096</v>
      </c>
      <c r="AY120">
        <v>10.303800000000001</v>
      </c>
      <c r="AZ120">
        <v>10.557499999999999</v>
      </c>
      <c r="BA120">
        <v>10.917400000000001</v>
      </c>
      <c r="BB120">
        <v>10.908200000000001</v>
      </c>
      <c r="BC120">
        <v>10.811</v>
      </c>
      <c r="BD120">
        <v>10.647399999999999</v>
      </c>
      <c r="BE120">
        <v>10.6469</v>
      </c>
      <c r="BF120">
        <v>10.684200000000001</v>
      </c>
      <c r="BG120">
        <v>10.4903</v>
      </c>
      <c r="BH120">
        <v>10.631600000000001</v>
      </c>
      <c r="BI120">
        <v>10.174099999999999</v>
      </c>
      <c r="BJ120">
        <v>10.269299999999999</v>
      </c>
      <c r="BK120">
        <v>10.192299999999999</v>
      </c>
      <c r="BL120">
        <v>10.078799999999999</v>
      </c>
      <c r="BM120">
        <v>9.9169999999999998</v>
      </c>
      <c r="BQ120" s="77">
        <f>IF(greenhouseGasEmissions!AS120="","",greenhouseGasEmissions!AS120-greenhouseGasEmissions!AS120+INDEX(gDP!AS$6:AS$271,MATCH($B120,gDP!$B$6:$B$271)))</f>
        <v>9025660361.7584209</v>
      </c>
      <c r="BR120" s="77">
        <f>IF(greenhouseGasEmissions!AT120="","",greenhouseGasEmissions!AT120-greenhouseGasEmissions!AT120+INDEX(gDP!AT$6:AT$271,MATCH($B120,gDP!$B$6:$B$271)))</f>
        <v>8234846804.6058197</v>
      </c>
      <c r="BS120" s="77">
        <f>IF(greenhouseGasEmissions!AU120="","",greenhouseGasEmissions!AU120-greenhouseGasEmissions!AU120+INDEX(gDP!AU$6:AU$271,MATCH($B120,gDP!$B$6:$B$271)))</f>
        <v>9318395054.8593407</v>
      </c>
      <c r="BT120" s="77">
        <f>IF(greenhouseGasEmissions!AV120="","",greenhouseGasEmissions!AV120-greenhouseGasEmissions!AV120+INDEX(gDP!AV$6:AV$271,MATCH($B120,gDP!$B$6:$B$271)))</f>
        <v>11429333037.844299</v>
      </c>
      <c r="BU120" s="77">
        <f>IF(greenhouseGasEmissions!AW120="","",greenhouseGasEmissions!AW120-greenhouseGasEmissions!AW120+INDEX(gDP!AW$6:AW$271,MATCH($B120,gDP!$B$6:$B$271)))</f>
        <v>13825302535.769899</v>
      </c>
      <c r="BV120" s="77">
        <f>IF(greenhouseGasEmissions!AX120="","",greenhouseGasEmissions!AX120-greenhouseGasEmissions!AX120+INDEX(gDP!AX$6:AX$271,MATCH($B120,gDP!$B$6:$B$271)))</f>
        <v>16852963067.049601</v>
      </c>
      <c r="BW120" s="77">
        <f>IF(greenhouseGasEmissions!AY120="","",greenhouseGasEmissions!AY120-greenhouseGasEmissions!AY120+INDEX(gDP!AY$6:AY$271,MATCH($B120,gDP!$B$6:$B$271)))</f>
        <v>17465318552.294102</v>
      </c>
      <c r="BX120" s="77">
        <f>IF(greenhouseGasEmissions!AZ120="","",greenhouseGasEmissions!AZ120-greenhouseGasEmissions!AZ120+INDEX(gDP!AZ$6:AZ$271,MATCH($B120,gDP!$B$6:$B$271)))</f>
        <v>21652505596.7528</v>
      </c>
      <c r="BY120" s="77">
        <f>IF(greenhouseGasEmissions!BA120="","",greenhouseGasEmissions!BA120-greenhouseGasEmissions!BA120+INDEX(gDP!BA$6:BA$271,MATCH($B120,gDP!$B$6:$B$271)))</f>
        <v>18074622987.018501</v>
      </c>
      <c r="BZ120" s="77">
        <f>IF(greenhouseGasEmissions!BB120="","",greenhouseGasEmissions!BB120-greenhouseGasEmissions!BB120+INDEX(gDP!BB$6:BB$271,MATCH($B120,gDP!$B$6:$B$271)))</f>
        <v>13154414219.207001</v>
      </c>
      <c r="CA120" s="77">
        <f>IF(greenhouseGasEmissions!BC120="","",greenhouseGasEmissions!BC120-greenhouseGasEmissions!BC120+INDEX(gDP!BC$6:BC$271,MATCH($B120,gDP!$B$6:$B$271)))</f>
        <v>13751161917.739799</v>
      </c>
      <c r="CB120" s="77">
        <f>IF(greenhouseGasEmissions!BD120="","",greenhouseGasEmissions!BD120-greenhouseGasEmissions!BD120+INDEX(gDP!BD$6:BD$271,MATCH($B120,gDP!$B$6:$B$271)))</f>
        <v>15221622925.9319</v>
      </c>
      <c r="CC120" s="77">
        <f>IF(greenhouseGasEmissions!BE120="","",greenhouseGasEmissions!BE120-greenhouseGasEmissions!BE120+INDEX(gDP!BE$6:BE$271,MATCH($B120,gDP!$B$6:$B$271)))</f>
        <v>14751508133.5443</v>
      </c>
      <c r="CD120" s="77">
        <f>IF(greenhouseGasEmissions!BF120="","",greenhouseGasEmissions!BF120-greenhouseGasEmissions!BF120+INDEX(gDP!BF$6:BF$271,MATCH($B120,gDP!$B$6:$B$271)))</f>
        <v>16125060515.311701</v>
      </c>
      <c r="CE120" s="77">
        <f>IF(greenhouseGasEmissions!BG120="","",greenhouseGasEmissions!BG120-greenhouseGasEmissions!BG120+INDEX(gDP!BG$6:BG$271,MATCH($B120,gDP!$B$6:$B$271)))</f>
        <v>17867662177.891102</v>
      </c>
      <c r="CF120" s="77">
        <f>IF(greenhouseGasEmissions!BH120="","",greenhouseGasEmissions!BH120-greenhouseGasEmissions!BH120+INDEX(gDP!BH$6:BH$271,MATCH($B120,gDP!$B$6:$B$271)))</f>
        <v>17517210519.091202</v>
      </c>
      <c r="CG120" s="77">
        <f>IF(greenhouseGasEmissions!BI120="","",greenhouseGasEmissions!BI120-greenhouseGasEmissions!BI120+INDEX(gDP!BI$6:BI$271,MATCH($B120,gDP!$B$6:$B$271)))</f>
        <v>20793168030.9524</v>
      </c>
      <c r="CH120" s="77">
        <f>IF(greenhouseGasEmissions!BJ120="","",greenhouseGasEmissions!BJ120-greenhouseGasEmissions!BJ120+INDEX(gDP!BJ$6:BJ$271,MATCH($B120,gDP!$B$6:$B$271)))</f>
        <v>24728285177.4603</v>
      </c>
      <c r="CI120" s="77">
        <f>IF(greenhouseGasEmissions!BK120="","",greenhouseGasEmissions!BK120-greenhouseGasEmissions!BK120+INDEX(gDP!BK$6:BK$271,MATCH($B120,gDP!$B$6:$B$271)))</f>
        <v>26260850582.068699</v>
      </c>
      <c r="CJ120" s="77">
        <f>IF(greenhouseGasEmissions!BL120="","",greenhouseGasEmissions!BL120-greenhouseGasEmissions!BL120+INDEX(gDP!BL$6:BL$271,MATCH($B120,gDP!$B$6:$B$271)))</f>
        <v>24681343649.2952</v>
      </c>
      <c r="CK120" s="77">
        <f>IF(greenhouseGasEmissions!BM120="","",greenhouseGasEmissions!BM120-greenhouseGasEmissions!BM120+INDEX(gDP!BM$6:BM$271,MATCH($B120,gDP!$B$6:$B$271)))</f>
        <v>21629953194.065899</v>
      </c>
      <c r="CL120" s="77" t="str">
        <f>IF(greenhouseGasEmissions!BN120="","",greenhouseGasEmissions!BN120-greenhouseGasEmissions!BN120+INDEX(gDP!BN$6:BN$271,MATCH($B120,gDP!$B$6:$B$271)))</f>
        <v/>
      </c>
      <c r="CM120" s="77" t="str">
        <f>IF(greenhouseGasEmissions!BO120="","",greenhouseGasEmissions!BO120-greenhouseGasEmissions!BO120+INDEX(gDP!BO$6:BO$271,MATCH($B120,gDP!$B$6:$B$271)))</f>
        <v/>
      </c>
    </row>
    <row r="121" spans="1:91" x14ac:dyDescent="0.35">
      <c r="A121" t="s">
        <v>448</v>
      </c>
      <c r="B121" t="s">
        <v>449</v>
      </c>
      <c r="C121" t="s">
        <v>807</v>
      </c>
      <c r="D121" t="s">
        <v>808</v>
      </c>
      <c r="AS121">
        <v>70.148300000000006</v>
      </c>
      <c r="AT121">
        <v>70.3309</v>
      </c>
      <c r="AU121">
        <v>73.641599999999997</v>
      </c>
      <c r="AV121">
        <v>75.472800000000007</v>
      </c>
      <c r="AW121">
        <v>75.837800000000001</v>
      </c>
      <c r="AX121">
        <v>73.565100000000001</v>
      </c>
      <c r="AY121">
        <v>77.069999999999993</v>
      </c>
      <c r="AZ121">
        <v>79.792199999999994</v>
      </c>
      <c r="BA121">
        <v>81.443600000000004</v>
      </c>
      <c r="BB121">
        <v>79.607900000000001</v>
      </c>
      <c r="BC121">
        <v>85.567700000000002</v>
      </c>
      <c r="BD121">
        <v>85.974400000000003</v>
      </c>
      <c r="BE121">
        <v>92.254599999999996</v>
      </c>
      <c r="BF121">
        <v>84.869799999999998</v>
      </c>
      <c r="BG121">
        <v>82.820800000000006</v>
      </c>
      <c r="BH121">
        <v>86.737499999999997</v>
      </c>
      <c r="BI121">
        <v>87.378200000000007</v>
      </c>
      <c r="BJ121">
        <v>87.552000000000007</v>
      </c>
      <c r="BK121">
        <v>84.149600000000007</v>
      </c>
      <c r="BL121">
        <v>85.947100000000006</v>
      </c>
      <c r="BM121">
        <v>83.319199999999995</v>
      </c>
      <c r="BQ121" s="77">
        <f>IF(greenhouseGasEmissions!AS121="","",greenhouseGasEmissions!AS121-greenhouseGasEmissions!AS121+INDEX(gDP!AS$6:AS$271,MATCH($B121,gDP!$B$6:$B$271)))</f>
        <v>136035771711.672</v>
      </c>
      <c r="BR121" s="77">
        <f>IF(greenhouseGasEmissions!AT121="","",greenhouseGasEmissions!AT121-greenhouseGasEmissions!AT121+INDEX(gDP!AT$6:AT$271,MATCH($B121,gDP!$B$6:$B$271)))</f>
        <v>134635822098.58</v>
      </c>
      <c r="BS121" s="77">
        <f>IF(greenhouseGasEmissions!AU121="","",greenhouseGasEmissions!AU121-greenhouseGasEmissions!AU121+INDEX(gDP!AU$6:AU$271,MATCH($B121,gDP!$B$6:$B$271)))</f>
        <v>125060622862.93201</v>
      </c>
      <c r="BT121" s="77">
        <f>IF(greenhouseGasEmissions!AV121="","",greenhouseGasEmissions!AV121-greenhouseGasEmissions!AV121+INDEX(gDP!AV$6:AV$271,MATCH($B121,gDP!$B$6:$B$271)))</f>
        <v>131299915899.95799</v>
      </c>
      <c r="BU121" s="77">
        <f>IF(greenhouseGasEmissions!AW121="","",greenhouseGasEmissions!AW121-greenhouseGasEmissions!AW121+INDEX(gDP!AW$6:AW$271,MATCH($B121,gDP!$B$6:$B$271)))</f>
        <v>139973148371.263</v>
      </c>
      <c r="BV121" s="77">
        <f>IF(greenhouseGasEmissions!AX121="","",greenhouseGasEmissions!AX121-greenhouseGasEmissions!AX121+INDEX(gDP!AX$6:AX$271,MATCH($B121,gDP!$B$6:$B$271)))</f>
        <v>147083996033.603</v>
      </c>
      <c r="BW121" s="77">
        <f>IF(greenhouseGasEmissions!AY121="","",greenhouseGasEmissions!AY121-greenhouseGasEmissions!AY121+INDEX(gDP!AY$6:AY$271,MATCH($B121,gDP!$B$6:$B$271)))</f>
        <v>158670456932.53699</v>
      </c>
      <c r="BX121" s="77">
        <f>IF(greenhouseGasEmissions!AZ121="","",greenhouseGasEmissions!AZ121-greenhouseGasEmissions!AZ121+INDEX(gDP!AZ$6:AZ$271,MATCH($B121,gDP!$B$6:$B$271)))</f>
        <v>184052121662.082</v>
      </c>
      <c r="BY121" s="77">
        <f>IF(greenhouseGasEmissions!BA121="","",greenhouseGasEmissions!BA121-greenhouseGasEmissions!BA121+INDEX(gDP!BA$6:BA$271,MATCH($B121,gDP!$B$6:$B$271)))</f>
        <v>220531065217.39099</v>
      </c>
      <c r="BZ121" s="77">
        <f>IF(greenhouseGasEmissions!BB121="","",greenhouseGasEmissions!BB121-greenhouseGasEmissions!BB121+INDEX(gDP!BB$6:BB$271,MATCH($B121,gDP!$B$6:$B$271)))</f>
        <v>211970040942.95999</v>
      </c>
      <c r="CA121" s="77">
        <f>IF(greenhouseGasEmissions!BC121="","",greenhouseGasEmissions!BC121-greenhouseGasEmissions!BC121+INDEX(gDP!BC$6:BC$271,MATCH($B121,gDP!$B$6:$B$271)))</f>
        <v>238364092298.02301</v>
      </c>
      <c r="CB121" s="77">
        <f>IF(greenhouseGasEmissions!BD121="","",greenhouseGasEmissions!BD121-greenhouseGasEmissions!BD121+INDEX(gDP!BD$6:BD$271,MATCH($B121,gDP!$B$6:$B$271)))</f>
        <v>266791854430.897</v>
      </c>
      <c r="CC121" s="77">
        <f>IF(greenhouseGasEmissions!BE121="","",greenhouseGasEmissions!BE121-greenhouseGasEmissions!BE121+INDEX(gDP!BE$6:BE$271,MATCH($B121,gDP!$B$6:$B$271)))</f>
        <v>262282344091.849</v>
      </c>
      <c r="CD121" s="77">
        <f>IF(greenhouseGasEmissions!BF121="","",greenhouseGasEmissions!BF121-greenhouseGasEmissions!BF121+INDEX(gDP!BF$6:BF$271,MATCH($B121,gDP!$B$6:$B$271)))</f>
        <v>297732778479.12903</v>
      </c>
      <c r="CE121" s="77">
        <f>IF(greenhouseGasEmissions!BG121="","",greenhouseGasEmissions!BG121-greenhouseGasEmissions!BG121+INDEX(gDP!BG$6:BG$271,MATCH($B121,gDP!$B$6:$B$271)))</f>
        <v>314330061977.263</v>
      </c>
      <c r="CF121" s="77">
        <f>IF(greenhouseGasEmissions!BH121="","",greenhouseGasEmissions!BH121-greenhouseGasEmissions!BH121+INDEX(gDP!BH$6:BH$271,MATCH($B121,gDP!$B$6:$B$271)))</f>
        <v>303414276832.03998</v>
      </c>
      <c r="CG121" s="77">
        <f>IF(greenhouseGasEmissions!BI121="","",greenhouseGasEmissions!BI121-greenhouseGasEmissions!BI121+INDEX(gDP!BI$6:BI$271,MATCH($B121,gDP!$B$6:$B$271)))</f>
        <v>322102790386.83502</v>
      </c>
      <c r="CH121" s="77">
        <f>IF(greenhouseGasEmissions!BJ121="","",greenhouseGasEmissions!BJ121-greenhouseGasEmissions!BJ121+INDEX(gDP!BJ$6:BJ$271,MATCH($B121,gDP!$B$6:$B$271)))</f>
        <v>358245427458.54102</v>
      </c>
      <c r="CI121" s="77">
        <f>IF(greenhouseGasEmissions!BK121="","",greenhouseGasEmissions!BK121-greenhouseGasEmissions!BK121+INDEX(gDP!BK$6:BK$271,MATCH($B121,gDP!$B$6:$B$271)))</f>
        <v>376691526553.276</v>
      </c>
      <c r="CJ121" s="77">
        <f>IF(greenhouseGasEmissions!BL121="","",greenhouseGasEmissions!BL121-greenhouseGasEmissions!BL121+INDEX(gDP!BL$6:BL$271,MATCH($B121,gDP!$B$6:$B$271)))</f>
        <v>402470513619.14801</v>
      </c>
      <c r="CK121" s="77">
        <f>IF(greenhouseGasEmissions!BM121="","",greenhouseGasEmissions!BM121-greenhouseGasEmissions!BM121+INDEX(gDP!BM$6:BM$271,MATCH($B121,gDP!$B$6:$B$271)))</f>
        <v>413267669231.52197</v>
      </c>
      <c r="CL121" s="77" t="str">
        <f>IF(greenhouseGasEmissions!BN121="","",greenhouseGasEmissions!BN121-greenhouseGasEmissions!BN121+INDEX(gDP!BN$6:BN$271,MATCH($B121,gDP!$B$6:$B$271)))</f>
        <v/>
      </c>
      <c r="CM121" s="77" t="str">
        <f>IF(greenhouseGasEmissions!BO121="","",greenhouseGasEmissions!BO121-greenhouseGasEmissions!BO121+INDEX(gDP!BO$6:BO$271,MATCH($B121,gDP!$B$6:$B$271)))</f>
        <v/>
      </c>
    </row>
    <row r="122" spans="1:91" x14ac:dyDescent="0.35">
      <c r="A122" t="s">
        <v>450</v>
      </c>
      <c r="B122" t="s">
        <v>451</v>
      </c>
      <c r="C122" t="s">
        <v>807</v>
      </c>
      <c r="D122" t="s">
        <v>808</v>
      </c>
      <c r="AS122">
        <v>523.17150000000004</v>
      </c>
      <c r="AT122">
        <v>509.62180000000001</v>
      </c>
      <c r="AU122">
        <v>514.95849999999996</v>
      </c>
      <c r="AV122">
        <v>541.27149999999995</v>
      </c>
      <c r="AW122">
        <v>544.30989999999997</v>
      </c>
      <c r="AX122">
        <v>544.16380000000004</v>
      </c>
      <c r="AY122">
        <v>531.27719999999999</v>
      </c>
      <c r="AZ122">
        <v>545.43989999999997</v>
      </c>
      <c r="BA122">
        <v>513.05359999999996</v>
      </c>
      <c r="BB122">
        <v>456.83749999999998</v>
      </c>
      <c r="BC122">
        <v>461.22750000000002</v>
      </c>
      <c r="BD122">
        <v>457.65260000000001</v>
      </c>
      <c r="BE122">
        <v>447.01589999999999</v>
      </c>
      <c r="BF122">
        <v>399.92250000000001</v>
      </c>
      <c r="BG122">
        <v>378.82209999999998</v>
      </c>
      <c r="BH122">
        <v>386.52069999999998</v>
      </c>
      <c r="BI122">
        <v>383.91480000000001</v>
      </c>
      <c r="BJ122">
        <v>400.75529999999998</v>
      </c>
      <c r="BK122">
        <v>381.34640000000002</v>
      </c>
      <c r="BL122">
        <v>363.86189999999999</v>
      </c>
      <c r="BM122">
        <v>334.23520000000002</v>
      </c>
      <c r="BQ122" s="77">
        <f>IF(greenhouseGasEmissions!AS122="","",greenhouseGasEmissions!AS122-greenhouseGasEmissions!AS122+INDEX(gDP!AS$6:AS$271,MATCH($B122,gDP!$B$6:$B$271)))</f>
        <v>1146676894209.73</v>
      </c>
      <c r="BR122" s="77">
        <f>IF(greenhouseGasEmissions!AT122="","",greenhouseGasEmissions!AT122-greenhouseGasEmissions!AT122+INDEX(gDP!AT$6:AT$271,MATCH($B122,gDP!$B$6:$B$271)))</f>
        <v>1168023426056.3799</v>
      </c>
      <c r="BS122" s="77">
        <f>IF(greenhouseGasEmissions!AU122="","",greenhouseGasEmissions!AU122-greenhouseGasEmissions!AU122+INDEX(gDP!AU$6:AU$271,MATCH($B122,gDP!$B$6:$B$271)))</f>
        <v>1276769338449.3</v>
      </c>
      <c r="BT122" s="77">
        <f>IF(greenhouseGasEmissions!AV122="","",greenhouseGasEmissions!AV122-greenhouseGasEmissions!AV122+INDEX(gDP!AV$6:AV$271,MATCH($B122,gDP!$B$6:$B$271)))</f>
        <v>1577621707050.51</v>
      </c>
      <c r="BU122" s="77">
        <f>IF(greenhouseGasEmissions!AW122="","",greenhouseGasEmissions!AW122-greenhouseGasEmissions!AW122+INDEX(gDP!AW$6:AW$271,MATCH($B122,gDP!$B$6:$B$271)))</f>
        <v>1806542968545.5601</v>
      </c>
      <c r="BV122" s="77">
        <f>IF(greenhouseGasEmissions!AX122="","",greenhouseGasEmissions!AX122-greenhouseGasEmissions!AX122+INDEX(gDP!AX$6:AX$271,MATCH($B122,gDP!$B$6:$B$271)))</f>
        <v>1858217147203.73</v>
      </c>
      <c r="BW122" s="77">
        <f>IF(greenhouseGasEmissions!AY122="","",greenhouseGasEmissions!AY122-greenhouseGasEmissions!AY122+INDEX(gDP!AY$6:AY$271,MATCH($B122,gDP!$B$6:$B$271)))</f>
        <v>1949551719389.6399</v>
      </c>
      <c r="BX122" s="77">
        <f>IF(greenhouseGasEmissions!AZ122="","",greenhouseGasEmissions!AZ122-greenhouseGasEmissions!AZ122+INDEX(gDP!AZ$6:AZ$271,MATCH($B122,gDP!$B$6:$B$271)))</f>
        <v>2213102482751.46</v>
      </c>
      <c r="BY122" s="77">
        <f>IF(greenhouseGasEmissions!BA122="","",greenhouseGasEmissions!BA122-greenhouseGasEmissions!BA122+INDEX(gDP!BA$6:BA$271,MATCH($B122,gDP!$B$6:$B$271)))</f>
        <v>2408655348718.5898</v>
      </c>
      <c r="BZ122" s="77">
        <f>IF(greenhouseGasEmissions!BB122="","",greenhouseGasEmissions!BB122-greenhouseGasEmissions!BB122+INDEX(gDP!BB$6:BB$271,MATCH($B122,gDP!$B$6:$B$271)))</f>
        <v>2199928804118.6299</v>
      </c>
      <c r="CA122" s="77">
        <f>IF(greenhouseGasEmissions!BC122="","",greenhouseGasEmissions!BC122-greenhouseGasEmissions!BC122+INDEX(gDP!BC$6:BC$271,MATCH($B122,gDP!$B$6:$B$271)))</f>
        <v>2136099955236.6699</v>
      </c>
      <c r="CB122" s="77">
        <f>IF(greenhouseGasEmissions!BD122="","",greenhouseGasEmissions!BD122-greenhouseGasEmissions!BD122+INDEX(gDP!BD$6:BD$271,MATCH($B122,gDP!$B$6:$B$271)))</f>
        <v>2294994296589.5</v>
      </c>
      <c r="CC122" s="77">
        <f>IF(greenhouseGasEmissions!BE122="","",greenhouseGasEmissions!BE122-greenhouseGasEmissions!BE122+INDEX(gDP!BE$6:BE$271,MATCH($B122,gDP!$B$6:$B$271)))</f>
        <v>2086957656821.6001</v>
      </c>
      <c r="CD122" s="77">
        <f>IF(greenhouseGasEmissions!BF122="","",greenhouseGasEmissions!BF122-greenhouseGasEmissions!BF122+INDEX(gDP!BF$6:BF$271,MATCH($B122,gDP!$B$6:$B$271)))</f>
        <v>2141924094298.5601</v>
      </c>
      <c r="CE122" s="77">
        <f>IF(greenhouseGasEmissions!BG122="","",greenhouseGasEmissions!BG122-greenhouseGasEmissions!BG122+INDEX(gDP!BG$6:BG$271,MATCH($B122,gDP!$B$6:$B$271)))</f>
        <v>2162009615996.54</v>
      </c>
      <c r="CF122" s="77">
        <f>IF(greenhouseGasEmissions!BH122="","",greenhouseGasEmissions!BH122-greenhouseGasEmissions!BH122+INDEX(gDP!BH$6:BH$271,MATCH($B122,gDP!$B$6:$B$271)))</f>
        <v>1836637711060.55</v>
      </c>
      <c r="CG122" s="77">
        <f>IF(greenhouseGasEmissions!BI122="","",greenhouseGasEmissions!BI122-greenhouseGasEmissions!BI122+INDEX(gDP!BI$6:BI$271,MATCH($B122,gDP!$B$6:$B$271)))</f>
        <v>1877071687633.78</v>
      </c>
      <c r="CH122" s="77">
        <f>IF(greenhouseGasEmissions!BJ122="","",greenhouseGasEmissions!BJ122-greenhouseGasEmissions!BJ122+INDEX(gDP!BJ$6:BJ$271,MATCH($B122,gDP!$B$6:$B$271)))</f>
        <v>1961796197354.3601</v>
      </c>
      <c r="CI122" s="77">
        <f>IF(greenhouseGasEmissions!BK122="","",greenhouseGasEmissions!BK122-greenhouseGasEmissions!BK122+INDEX(gDP!BK$6:BK$271,MATCH($B122,gDP!$B$6:$B$271)))</f>
        <v>2091932426266.98</v>
      </c>
      <c r="CJ122" s="77">
        <f>IF(greenhouseGasEmissions!BL122="","",greenhouseGasEmissions!BL122-greenhouseGasEmissions!BL122+INDEX(gDP!BL$6:BL$271,MATCH($B122,gDP!$B$6:$B$271)))</f>
        <v>2011302198827.45</v>
      </c>
      <c r="CK122" s="77">
        <f>IF(greenhouseGasEmissions!BM122="","",greenhouseGasEmissions!BM122-greenhouseGasEmissions!BM122+INDEX(gDP!BM$6:BM$271,MATCH($B122,gDP!$B$6:$B$271)))</f>
        <v>1897461635591.9099</v>
      </c>
      <c r="CL122" s="77" t="str">
        <f>IF(greenhouseGasEmissions!BN122="","",greenhouseGasEmissions!BN122-greenhouseGasEmissions!BN122+INDEX(gDP!BN$6:BN$271,MATCH($B122,gDP!$B$6:$B$271)))</f>
        <v/>
      </c>
      <c r="CM122" s="77" t="str">
        <f>IF(greenhouseGasEmissions!BO122="","",greenhouseGasEmissions!BO122-greenhouseGasEmissions!BO122+INDEX(gDP!BO$6:BO$271,MATCH($B122,gDP!$B$6:$B$271)))</f>
        <v/>
      </c>
    </row>
    <row r="123" spans="1:91" x14ac:dyDescent="0.35">
      <c r="A123" t="s">
        <v>452</v>
      </c>
      <c r="B123" t="s">
        <v>453</v>
      </c>
      <c r="C123" t="s">
        <v>807</v>
      </c>
      <c r="D123" t="s">
        <v>808</v>
      </c>
      <c r="AS123">
        <v>10.5669</v>
      </c>
      <c r="AT123">
        <v>10.6378</v>
      </c>
      <c r="AU123">
        <v>10.593</v>
      </c>
      <c r="AV123">
        <v>10.97</v>
      </c>
      <c r="AW123">
        <v>10.9269</v>
      </c>
      <c r="AX123">
        <v>10.9125</v>
      </c>
      <c r="AY123">
        <v>12.3065</v>
      </c>
      <c r="AZ123">
        <v>12.2529</v>
      </c>
      <c r="BA123">
        <v>9.8461999999999996</v>
      </c>
      <c r="BB123">
        <v>8.0068999999999999</v>
      </c>
      <c r="BC123">
        <v>7.6271000000000004</v>
      </c>
      <c r="BD123">
        <v>7.5637999999999996</v>
      </c>
      <c r="BE123">
        <v>6.9729999999999999</v>
      </c>
      <c r="BF123">
        <v>7.4417999999999997</v>
      </c>
      <c r="BG123">
        <v>7.1905000000000001</v>
      </c>
      <c r="BH123">
        <v>7.0629999999999997</v>
      </c>
      <c r="BI123">
        <v>7.5884999999999998</v>
      </c>
      <c r="BJ123">
        <v>7.2954999999999997</v>
      </c>
      <c r="BK123">
        <v>8.7017000000000007</v>
      </c>
      <c r="BL123">
        <v>8.4526000000000003</v>
      </c>
      <c r="BM123">
        <v>5.8708999999999998</v>
      </c>
      <c r="BQ123" s="77">
        <f>IF(greenhouseGasEmissions!AS123="","",greenhouseGasEmissions!AS123-greenhouseGasEmissions!AS123+INDEX(gDP!AS$6:AS$271,MATCH($B123,gDP!$B$6:$B$271)))</f>
        <v>9005064474.9300308</v>
      </c>
      <c r="BR123" s="77">
        <f>IF(greenhouseGasEmissions!AT123="","",greenhouseGasEmissions!AT123-greenhouseGasEmissions!AT123+INDEX(gDP!AT$6:AT$271,MATCH($B123,gDP!$B$6:$B$271)))</f>
        <v>9194727831.0731792</v>
      </c>
      <c r="BS123" s="77">
        <f>IF(greenhouseGasEmissions!AU123="","",greenhouseGasEmissions!AU123-greenhouseGasEmissions!AU123+INDEX(gDP!AU$6:AU$271,MATCH($B123,gDP!$B$6:$B$271)))</f>
        <v>9719009494.8477898</v>
      </c>
      <c r="BT123" s="77">
        <f>IF(greenhouseGasEmissions!AV123="","",greenhouseGasEmissions!AV123-greenhouseGasEmissions!AV123+INDEX(gDP!AV$6:AV$271,MATCH($B123,gDP!$B$6:$B$271)))</f>
        <v>9430234810.7858601</v>
      </c>
      <c r="BU123" s="77">
        <f>IF(greenhouseGasEmissions!AW123="","",greenhouseGasEmissions!AW123-greenhouseGasEmissions!AW123+INDEX(gDP!AW$6:AW$271,MATCH($B123,gDP!$B$6:$B$271)))</f>
        <v>10174664853.947599</v>
      </c>
      <c r="BV123" s="77">
        <f>IF(greenhouseGasEmissions!AX123="","",greenhouseGasEmissions!AX123-greenhouseGasEmissions!AX123+INDEX(gDP!AX$6:AX$271,MATCH($B123,gDP!$B$6:$B$271)))</f>
        <v>11243865777.7131</v>
      </c>
      <c r="BW123" s="77">
        <f>IF(greenhouseGasEmissions!AY123="","",greenhouseGasEmissions!AY123-greenhouseGasEmissions!AY123+INDEX(gDP!AY$6:AY$271,MATCH($B123,gDP!$B$6:$B$271)))</f>
        <v>11930179089.8855</v>
      </c>
      <c r="BX123" s="77">
        <f>IF(greenhouseGasEmissions!AZ123="","",greenhouseGasEmissions!AZ123-greenhouseGasEmissions!AZ123+INDEX(gDP!AZ$6:AZ$271,MATCH($B123,gDP!$B$6:$B$271)))</f>
        <v>12799600047.1845</v>
      </c>
      <c r="BY123" s="77">
        <f>IF(greenhouseGasEmissions!BA123="","",greenhouseGasEmissions!BA123-greenhouseGasEmissions!BA123+INDEX(gDP!BA$6:BA$271,MATCH($B123,gDP!$B$6:$B$271)))</f>
        <v>13709401520.0326</v>
      </c>
      <c r="BZ123" s="77">
        <f>IF(greenhouseGasEmissions!BB123="","",greenhouseGasEmissions!BB123-greenhouseGasEmissions!BB123+INDEX(gDP!BB$6:BB$271,MATCH($B123,gDP!$B$6:$B$271)))</f>
        <v>12120458114.8318</v>
      </c>
      <c r="CA123" s="77">
        <f>IF(greenhouseGasEmissions!BC123="","",greenhouseGasEmissions!BC123-greenhouseGasEmissions!BC123+INDEX(gDP!BC$6:BC$271,MATCH($B123,gDP!$B$6:$B$271)))</f>
        <v>13220549908.249399</v>
      </c>
      <c r="CB123" s="77">
        <f>IF(greenhouseGasEmissions!BD123="","",greenhouseGasEmissions!BD123-greenhouseGasEmissions!BD123+INDEX(gDP!BD$6:BD$271,MATCH($B123,gDP!$B$6:$B$271)))</f>
        <v>14444661522.146299</v>
      </c>
      <c r="CC123" s="77">
        <f>IF(greenhouseGasEmissions!BE123="","",greenhouseGasEmissions!BE123-greenhouseGasEmissions!BE123+INDEX(gDP!BE$6:BE$271,MATCH($B123,gDP!$B$6:$B$271)))</f>
        <v>14807086555.528299</v>
      </c>
      <c r="CD123" s="77">
        <f>IF(greenhouseGasEmissions!BF123="","",greenhouseGasEmissions!BF123-greenhouseGasEmissions!BF123+INDEX(gDP!BF$6:BF$271,MATCH($B123,gDP!$B$6:$B$271)))</f>
        <v>14264205152.6126</v>
      </c>
      <c r="CE123" s="77">
        <f>IF(greenhouseGasEmissions!BG123="","",greenhouseGasEmissions!BG123-greenhouseGasEmissions!BG123+INDEX(gDP!BG$6:BG$271,MATCH($B123,gDP!$B$6:$B$271)))</f>
        <v>13899217679.9219</v>
      </c>
      <c r="CF123" s="77">
        <f>IF(greenhouseGasEmissions!BH123="","",greenhouseGasEmissions!BH123-greenhouseGasEmissions!BH123+INDEX(gDP!BH$6:BH$271,MATCH($B123,gDP!$B$6:$B$271)))</f>
        <v>14188936918.003599</v>
      </c>
      <c r="CG123" s="77">
        <f>IF(greenhouseGasEmissions!BI123="","",greenhouseGasEmissions!BI123-greenhouseGasEmissions!BI123+INDEX(gDP!BI$6:BI$271,MATCH($B123,gDP!$B$6:$B$271)))</f>
        <v>14077096676.6213</v>
      </c>
      <c r="CH123" s="77">
        <f>IF(greenhouseGasEmissions!BJ123="","",greenhouseGasEmissions!BJ123-greenhouseGasEmissions!BJ123+INDEX(gDP!BJ$6:BJ$271,MATCH($B123,gDP!$B$6:$B$271)))</f>
        <v>14808985132.7722</v>
      </c>
      <c r="CI123" s="77">
        <f>IF(greenhouseGasEmissions!BK123="","",greenhouseGasEmissions!BK123-greenhouseGasEmissions!BK123+INDEX(gDP!BK$6:BK$271,MATCH($B123,gDP!$B$6:$B$271)))</f>
        <v>15730792876.2656</v>
      </c>
      <c r="CJ123" s="77">
        <f>IF(greenhouseGasEmissions!BL123="","",greenhouseGasEmissions!BL123-greenhouseGasEmissions!BL123+INDEX(gDP!BL$6:BL$271,MATCH($B123,gDP!$B$6:$B$271)))</f>
        <v>15830766531.1474</v>
      </c>
      <c r="CK123" s="77">
        <f>IF(greenhouseGasEmissions!BM123="","",greenhouseGasEmissions!BM123-greenhouseGasEmissions!BM123+INDEX(gDP!BM$6:BM$271,MATCH($B123,gDP!$B$6:$B$271)))</f>
        <v>13812421835.7369</v>
      </c>
      <c r="CL123" s="77" t="str">
        <f>IF(greenhouseGasEmissions!BN123="","",greenhouseGasEmissions!BN123-greenhouseGasEmissions!BN123+INDEX(gDP!BN$6:BN$271,MATCH($B123,gDP!$B$6:$B$271)))</f>
        <v/>
      </c>
      <c r="CM123" s="77" t="str">
        <f>IF(greenhouseGasEmissions!BO123="","",greenhouseGasEmissions!BO123-greenhouseGasEmissions!BO123+INDEX(gDP!BO$6:BO$271,MATCH($B123,gDP!$B$6:$B$271)))</f>
        <v/>
      </c>
    </row>
    <row r="124" spans="1:91" x14ac:dyDescent="0.35">
      <c r="A124" t="s">
        <v>454</v>
      </c>
      <c r="B124" t="s">
        <v>455</v>
      </c>
      <c r="C124" t="s">
        <v>807</v>
      </c>
      <c r="D124" t="s">
        <v>808</v>
      </c>
      <c r="AS124">
        <v>19.540299999999998</v>
      </c>
      <c r="AT124">
        <v>19.777000000000001</v>
      </c>
      <c r="AU124">
        <v>20.713899999999999</v>
      </c>
      <c r="AV124">
        <v>21.3979</v>
      </c>
      <c r="AW124">
        <v>23.0016</v>
      </c>
      <c r="AX124">
        <v>24.671399999999998</v>
      </c>
      <c r="AY124">
        <v>25.078099999999999</v>
      </c>
      <c r="AZ124">
        <v>26.2072</v>
      </c>
      <c r="BA124">
        <v>25.917200000000001</v>
      </c>
      <c r="BB124">
        <v>26.471499999999999</v>
      </c>
      <c r="BC124">
        <v>26.222799999999999</v>
      </c>
      <c r="BD124">
        <v>27.090399999999999</v>
      </c>
      <c r="BE124">
        <v>30.935099999999998</v>
      </c>
      <c r="BF124">
        <v>30.700900000000001</v>
      </c>
      <c r="BG124">
        <v>32.915999999999997</v>
      </c>
      <c r="BH124">
        <v>32.996099999999998</v>
      </c>
      <c r="BI124">
        <v>33.191000000000003</v>
      </c>
      <c r="BJ124">
        <v>34.771799999999999</v>
      </c>
      <c r="BK124">
        <v>33.837400000000002</v>
      </c>
      <c r="BL124">
        <v>32.47</v>
      </c>
      <c r="BM124">
        <v>30.579599999999999</v>
      </c>
      <c r="BQ124" s="77">
        <f>IF(greenhouseGasEmissions!AS124="","",greenhouseGasEmissions!AS124-greenhouseGasEmissions!AS124+INDEX(gDP!AS$6:AS$271,MATCH($B124,gDP!$B$6:$B$271)))</f>
        <v>8460789844.8519001</v>
      </c>
      <c r="BR124" s="77">
        <f>IF(greenhouseGasEmissions!AT124="","",greenhouseGasEmissions!AT124-greenhouseGasEmissions!AT124+INDEX(gDP!AT$6:AT$271,MATCH($B124,gDP!$B$6:$B$271)))</f>
        <v>8975814652.8195992</v>
      </c>
      <c r="BS124" s="77">
        <f>IF(greenhouseGasEmissions!AU124="","",greenhouseGasEmissions!AU124-greenhouseGasEmissions!AU124+INDEX(gDP!AU$6:AU$271,MATCH($B124,gDP!$B$6:$B$271)))</f>
        <v>9582510578.2792702</v>
      </c>
      <c r="BT124" s="77">
        <f>IF(greenhouseGasEmissions!AV124="","",greenhouseGasEmissions!AV124-greenhouseGasEmissions!AV124+INDEX(gDP!AV$6:AV$271,MATCH($B124,gDP!$B$6:$B$271)))</f>
        <v>10195627644.569799</v>
      </c>
      <c r="BU124" s="77">
        <f>IF(greenhouseGasEmissions!AW124="","",greenhouseGasEmissions!AW124-greenhouseGasEmissions!AW124+INDEX(gDP!AW$6:AW$271,MATCH($B124,gDP!$B$6:$B$271)))</f>
        <v>11411706629.055</v>
      </c>
      <c r="BV124" s="77">
        <f>IF(greenhouseGasEmissions!AX124="","",greenhouseGasEmissions!AX124-greenhouseGasEmissions!AX124+INDEX(gDP!AX$6:AX$271,MATCH($B124,gDP!$B$6:$B$271)))</f>
        <v>12588998589.562799</v>
      </c>
      <c r="BW124" s="77">
        <f>IF(greenhouseGasEmissions!AY124="","",greenhouseGasEmissions!AY124-greenhouseGasEmissions!AY124+INDEX(gDP!AY$6:AY$271,MATCH($B124,gDP!$B$6:$B$271)))</f>
        <v>15056981664.315901</v>
      </c>
      <c r="BX124" s="77">
        <f>IF(greenhouseGasEmissions!AZ124="","",greenhouseGasEmissions!AZ124-greenhouseGasEmissions!AZ124+INDEX(gDP!AZ$6:AZ$271,MATCH($B124,gDP!$B$6:$B$271)))</f>
        <v>17110437235.542999</v>
      </c>
      <c r="BY124" s="77">
        <f>IF(greenhouseGasEmissions!BA124="","",greenhouseGasEmissions!BA124-greenhouseGasEmissions!BA124+INDEX(gDP!BA$6:BA$271,MATCH($B124,gDP!$B$6:$B$271)))</f>
        <v>22658715989.3302</v>
      </c>
      <c r="BZ124" s="77">
        <f>IF(greenhouseGasEmissions!BB124="","",greenhouseGasEmissions!BB124-greenhouseGasEmissions!BB124+INDEX(gDP!BB$6:BB$271,MATCH($B124,gDP!$B$6:$B$271)))</f>
        <v>24537876056.338001</v>
      </c>
      <c r="CA124" s="77">
        <f>IF(greenhouseGasEmissions!BC124="","",greenhouseGasEmissions!BC124-greenhouseGasEmissions!BC124+INDEX(gDP!BC$6:BC$271,MATCH($B124,gDP!$B$6:$B$271)))</f>
        <v>27133804225.3521</v>
      </c>
      <c r="CB124" s="77">
        <f>IF(greenhouseGasEmissions!BD124="","",greenhouseGasEmissions!BD124-greenhouseGasEmissions!BD124+INDEX(gDP!BD$6:BD$271,MATCH($B124,gDP!$B$6:$B$271)))</f>
        <v>29524149154.9296</v>
      </c>
      <c r="CC124" s="77">
        <f>IF(greenhouseGasEmissions!BE124="","",greenhouseGasEmissions!BE124-greenhouseGasEmissions!BE124+INDEX(gDP!BE$6:BE$271,MATCH($B124,gDP!$B$6:$B$271)))</f>
        <v>31634561690.1408</v>
      </c>
      <c r="CD124" s="77">
        <f>IF(greenhouseGasEmissions!BF124="","",greenhouseGasEmissions!BF124-greenhouseGasEmissions!BF124+INDEX(gDP!BF$6:BF$271,MATCH($B124,gDP!$B$6:$B$271)))</f>
        <v>34454440140.8451</v>
      </c>
      <c r="CE124" s="77">
        <f>IF(greenhouseGasEmissions!BG124="","",greenhouseGasEmissions!BG124-greenhouseGasEmissions!BG124+INDEX(gDP!BG$6:BG$271,MATCH($B124,gDP!$B$6:$B$271)))</f>
        <v>36847643521.126801</v>
      </c>
      <c r="CF124" s="77">
        <f>IF(greenhouseGasEmissions!BH124="","",greenhouseGasEmissions!BH124-greenhouseGasEmissions!BH124+INDEX(gDP!BH$6:BH$271,MATCH($B124,gDP!$B$6:$B$271)))</f>
        <v>38587017887.323898</v>
      </c>
      <c r="CG124" s="77">
        <f>IF(greenhouseGasEmissions!BI124="","",greenhouseGasEmissions!BI124-greenhouseGasEmissions!BI124+INDEX(gDP!BI$6:BI$271,MATCH($B124,gDP!$B$6:$B$271)))</f>
        <v>39892551126.760597</v>
      </c>
      <c r="CH124" s="77">
        <f>IF(greenhouseGasEmissions!BJ124="","",greenhouseGasEmissions!BJ124-greenhouseGasEmissions!BJ124+INDEX(gDP!BJ$6:BJ$271,MATCH($B124,gDP!$B$6:$B$271)))</f>
        <v>41608435915.492996</v>
      </c>
      <c r="CI124" s="77">
        <f>IF(greenhouseGasEmissions!BK124="","",greenhouseGasEmissions!BK124-greenhouseGasEmissions!BK124+INDEX(gDP!BK$6:BK$271,MATCH($B124,gDP!$B$6:$B$271)))</f>
        <v>43370860704.225403</v>
      </c>
      <c r="CJ124" s="77">
        <f>IF(greenhouseGasEmissions!BL124="","",greenhouseGasEmissions!BL124-greenhouseGasEmissions!BL124+INDEX(gDP!BL$6:BL$271,MATCH($B124,gDP!$B$6:$B$271)))</f>
        <v>44502816901.408501</v>
      </c>
      <c r="CK124" s="77">
        <f>IF(greenhouseGasEmissions!BM124="","",greenhouseGasEmissions!BM124-greenhouseGasEmissions!BM124+INDEX(gDP!BM$6:BM$271,MATCH($B124,gDP!$B$6:$B$271)))</f>
        <v>43700383098.591599</v>
      </c>
      <c r="CL124" s="77" t="str">
        <f>IF(greenhouseGasEmissions!BN124="","",greenhouseGasEmissions!BN124-greenhouseGasEmissions!BN124+INDEX(gDP!BN$6:BN$271,MATCH($B124,gDP!$B$6:$B$271)))</f>
        <v/>
      </c>
      <c r="CM124" s="77" t="str">
        <f>IF(greenhouseGasEmissions!BO124="","",greenhouseGasEmissions!BO124-greenhouseGasEmissions!BO124+INDEX(gDP!BO$6:BO$271,MATCH($B124,gDP!$B$6:$B$271)))</f>
        <v/>
      </c>
    </row>
    <row r="125" spans="1:91" x14ac:dyDescent="0.35">
      <c r="A125" t="s">
        <v>456</v>
      </c>
      <c r="B125" t="s">
        <v>457</v>
      </c>
      <c r="C125" t="s">
        <v>807</v>
      </c>
      <c r="D125" t="s">
        <v>808</v>
      </c>
      <c r="AS125">
        <v>1306.4644000000001</v>
      </c>
      <c r="AT125">
        <v>1283.3108999999999</v>
      </c>
      <c r="AU125">
        <v>1310.2382</v>
      </c>
      <c r="AV125">
        <v>1304.0452</v>
      </c>
      <c r="AW125">
        <v>1298.4668999999999</v>
      </c>
      <c r="AX125">
        <v>1313.1579999999999</v>
      </c>
      <c r="AY125">
        <v>1288.3131000000001</v>
      </c>
      <c r="AZ125">
        <v>1327.8911000000001</v>
      </c>
      <c r="BA125">
        <v>1263.296</v>
      </c>
      <c r="BB125">
        <v>1197.4202</v>
      </c>
      <c r="BC125">
        <v>1256.1007</v>
      </c>
      <c r="BD125">
        <v>1307.3081</v>
      </c>
      <c r="BE125">
        <v>1342.5525</v>
      </c>
      <c r="BF125">
        <v>1365.9576</v>
      </c>
      <c r="BG125">
        <v>1315.9228000000001</v>
      </c>
      <c r="BH125">
        <v>1278.3894</v>
      </c>
      <c r="BI125">
        <v>1268.9558</v>
      </c>
      <c r="BJ125">
        <v>1249.8387</v>
      </c>
      <c r="BK125">
        <v>1209.576</v>
      </c>
      <c r="BL125">
        <v>1175.1958</v>
      </c>
      <c r="BM125">
        <v>1109.0304000000001</v>
      </c>
      <c r="BQ125" s="77">
        <f>IF(greenhouseGasEmissions!AS125="","",greenhouseGasEmissions!AS125-greenhouseGasEmissions!AS125+INDEX(gDP!AS$6:AS$271,MATCH($B125,gDP!$B$6:$B$271)))</f>
        <v>4968359075956.5898</v>
      </c>
      <c r="BR125" s="77">
        <f>IF(greenhouseGasEmissions!AT125="","",greenhouseGasEmissions!AT125-greenhouseGasEmissions!AT125+INDEX(gDP!AT$6:AT$271,MATCH($B125,gDP!$B$6:$B$271)))</f>
        <v>4374711694090.8701</v>
      </c>
      <c r="BS125" s="77">
        <f>IF(greenhouseGasEmissions!AU125="","",greenhouseGasEmissions!AU125-greenhouseGasEmissions!AU125+INDEX(gDP!AU$6:AU$271,MATCH($B125,gDP!$B$6:$B$271)))</f>
        <v>4182846045873.6099</v>
      </c>
      <c r="BT125" s="77">
        <f>IF(greenhouseGasEmissions!AV125="","",greenhouseGasEmissions!AV125-greenhouseGasEmissions!AV125+INDEX(gDP!AV$6:AV$271,MATCH($B125,gDP!$B$6:$B$271)))</f>
        <v>4519561645253.5303</v>
      </c>
      <c r="BU125" s="77">
        <f>IF(greenhouseGasEmissions!AW125="","",greenhouseGasEmissions!AW125-greenhouseGasEmissions!AW125+INDEX(gDP!AW$6:AW$271,MATCH($B125,gDP!$B$6:$B$271)))</f>
        <v>4893116005656.5596</v>
      </c>
      <c r="BV125" s="77">
        <f>IF(greenhouseGasEmissions!AX125="","",greenhouseGasEmissions!AX125-greenhouseGasEmissions!AX125+INDEX(gDP!AX$6:AX$271,MATCH($B125,gDP!$B$6:$B$271)))</f>
        <v>4831467035389.7998</v>
      </c>
      <c r="BW125" s="77">
        <f>IF(greenhouseGasEmissions!AY125="","",greenhouseGasEmissions!AY125-greenhouseGasEmissions!AY125+INDEX(gDP!AY$6:AY$271,MATCH($B125,gDP!$B$6:$B$271)))</f>
        <v>4601663122649.9199</v>
      </c>
      <c r="BX125" s="77">
        <f>IF(greenhouseGasEmissions!AZ125="","",greenhouseGasEmissions!AZ125-greenhouseGasEmissions!AZ125+INDEX(gDP!AZ$6:AZ$271,MATCH($B125,gDP!$B$6:$B$271)))</f>
        <v>4579750920354.8096</v>
      </c>
      <c r="BY125" s="77">
        <f>IF(greenhouseGasEmissions!BA125="","",greenhouseGasEmissions!BA125-greenhouseGasEmissions!BA125+INDEX(gDP!BA$6:BA$271,MATCH($B125,gDP!$B$6:$B$271)))</f>
        <v>5106679115127.2998</v>
      </c>
      <c r="BZ125" s="77">
        <f>IF(greenhouseGasEmissions!BB125="","",greenhouseGasEmissions!BB125-greenhouseGasEmissions!BB125+INDEX(gDP!BB$6:BB$271,MATCH($B125,gDP!$B$6:$B$271)))</f>
        <v>5289493117993.8896</v>
      </c>
      <c r="CA125" s="77">
        <f>IF(greenhouseGasEmissions!BC125="","",greenhouseGasEmissions!BC125-greenhouseGasEmissions!BC125+INDEX(gDP!BC$6:BC$271,MATCH($B125,gDP!$B$6:$B$271)))</f>
        <v>5759071769013.1104</v>
      </c>
      <c r="CB125" s="77">
        <f>IF(greenhouseGasEmissions!BD125="","",greenhouseGasEmissions!BD125-greenhouseGasEmissions!BD125+INDEX(gDP!BD$6:BD$271,MATCH($B125,gDP!$B$6:$B$271)))</f>
        <v>6233147172341.3496</v>
      </c>
      <c r="CC125" s="77">
        <f>IF(greenhouseGasEmissions!BE125="","",greenhouseGasEmissions!BE125-greenhouseGasEmissions!BE125+INDEX(gDP!BE$6:BE$271,MATCH($B125,gDP!$B$6:$B$271)))</f>
        <v>6272362996105.0303</v>
      </c>
      <c r="CD125" s="77">
        <f>IF(greenhouseGasEmissions!BF125="","",greenhouseGasEmissions!BF125-greenhouseGasEmissions!BF125+INDEX(gDP!BF$6:BF$271,MATCH($B125,gDP!$B$6:$B$271)))</f>
        <v>5212328181166.1797</v>
      </c>
      <c r="CE125" s="77">
        <f>IF(greenhouseGasEmissions!BG125="","",greenhouseGasEmissions!BG125-greenhouseGasEmissions!BG125+INDEX(gDP!BG$6:BG$271,MATCH($B125,gDP!$B$6:$B$271)))</f>
        <v>4896994405353.29</v>
      </c>
      <c r="CF125" s="77">
        <f>IF(greenhouseGasEmissions!BH125="","",greenhouseGasEmissions!BH125-greenhouseGasEmissions!BH125+INDEX(gDP!BH$6:BH$271,MATCH($B125,gDP!$B$6:$B$271)))</f>
        <v>4444930651964.1797</v>
      </c>
      <c r="CG125" s="77">
        <f>IF(greenhouseGasEmissions!BI125="","",greenhouseGasEmissions!BI125-greenhouseGasEmissions!BI125+INDEX(gDP!BI$6:BI$271,MATCH($B125,gDP!$B$6:$B$271)))</f>
        <v>5003677627544.2402</v>
      </c>
      <c r="CH125" s="77">
        <f>IF(greenhouseGasEmissions!BJ125="","",greenhouseGasEmissions!BJ125-greenhouseGasEmissions!BJ125+INDEX(gDP!BJ$6:BJ$271,MATCH($B125,gDP!$B$6:$B$271)))</f>
        <v>4930837369151.4199</v>
      </c>
      <c r="CI125" s="77">
        <f>IF(greenhouseGasEmissions!BK125="","",greenhouseGasEmissions!BK125-greenhouseGasEmissions!BK125+INDEX(gDP!BK$6:BK$271,MATCH($B125,gDP!$B$6:$B$271)))</f>
        <v>5040880939324.8604</v>
      </c>
      <c r="CJ125" s="77">
        <f>IF(greenhouseGasEmissions!BL125="","",greenhouseGasEmissions!BL125-greenhouseGasEmissions!BL125+INDEX(gDP!BL$6:BL$271,MATCH($B125,gDP!$B$6:$B$271)))</f>
        <v>5117993853016.5098</v>
      </c>
      <c r="CK125" s="77">
        <f>IF(greenhouseGasEmissions!BM125="","",greenhouseGasEmissions!BM125-greenhouseGasEmissions!BM125+INDEX(gDP!BM$6:BM$271,MATCH($B125,gDP!$B$6:$B$271)))</f>
        <v>5055587093501.5898</v>
      </c>
      <c r="CL125" s="77" t="str">
        <f>IF(greenhouseGasEmissions!BN125="","",greenhouseGasEmissions!BN125-greenhouseGasEmissions!BN125+INDEX(gDP!BN$6:BN$271,MATCH($B125,gDP!$B$6:$B$271)))</f>
        <v/>
      </c>
      <c r="CM125" s="77" t="str">
        <f>IF(greenhouseGasEmissions!BO125="","",greenhouseGasEmissions!BO125-greenhouseGasEmissions!BO125+INDEX(gDP!BO$6:BO$271,MATCH($B125,gDP!$B$6:$B$271)))</f>
        <v/>
      </c>
    </row>
    <row r="126" spans="1:91" x14ac:dyDescent="0.35">
      <c r="A126" t="s">
        <v>458</v>
      </c>
      <c r="B126" t="s">
        <v>459</v>
      </c>
      <c r="C126" t="s">
        <v>807</v>
      </c>
      <c r="D126" t="s">
        <v>808</v>
      </c>
      <c r="AS126">
        <v>235.03970000000001</v>
      </c>
      <c r="AT126">
        <v>230.52379999999999</v>
      </c>
      <c r="AU126">
        <v>245.3203</v>
      </c>
      <c r="AV126">
        <v>260.79480000000001</v>
      </c>
      <c r="AW126">
        <v>271.05059999999997</v>
      </c>
      <c r="AX126">
        <v>280.29570000000001</v>
      </c>
      <c r="AY126">
        <v>301.58859999999999</v>
      </c>
      <c r="AZ126">
        <v>309.01220000000001</v>
      </c>
      <c r="BA126">
        <v>350.83620000000002</v>
      </c>
      <c r="BB126">
        <v>320.83159999999998</v>
      </c>
      <c r="BC126">
        <v>335.02289999999999</v>
      </c>
      <c r="BD126">
        <v>350.78820000000002</v>
      </c>
      <c r="BE126">
        <v>345.0548</v>
      </c>
      <c r="BF126">
        <v>360.36770000000001</v>
      </c>
      <c r="BG126">
        <v>314.30149999999998</v>
      </c>
      <c r="BH126">
        <v>281.101</v>
      </c>
      <c r="BI126">
        <v>295.31720000000001</v>
      </c>
      <c r="BJ126">
        <v>314.94229999999999</v>
      </c>
      <c r="BK126">
        <v>322.40539999999999</v>
      </c>
      <c r="BL126">
        <v>305.04000000000002</v>
      </c>
      <c r="BM126">
        <v>316.42680000000001</v>
      </c>
      <c r="BQ126" s="77">
        <f>IF(greenhouseGasEmissions!AS126="","",greenhouseGasEmissions!AS126-greenhouseGasEmissions!AS126+INDEX(gDP!AS$6:AS$271,MATCH($B126,gDP!$B$6:$B$271)))</f>
        <v>18291990662.035599</v>
      </c>
      <c r="BR126" s="77">
        <f>IF(greenhouseGasEmissions!AT126="","",greenhouseGasEmissions!AT126-greenhouseGasEmissions!AT126+INDEX(gDP!AT$6:AT$271,MATCH($B126,gDP!$B$6:$B$271)))</f>
        <v>22152689179.8815</v>
      </c>
      <c r="BS126" s="77">
        <f>IF(greenhouseGasEmissions!AU126="","",greenhouseGasEmissions!AU126-greenhouseGasEmissions!AU126+INDEX(gDP!AU$6:AU$271,MATCH($B126,gDP!$B$6:$B$271)))</f>
        <v>24636598527.443699</v>
      </c>
      <c r="BT126" s="77">
        <f>IF(greenhouseGasEmissions!AV126="","",greenhouseGasEmissions!AV126-greenhouseGasEmissions!AV126+INDEX(gDP!AV$6:AV$271,MATCH($B126,gDP!$B$6:$B$271)))</f>
        <v>30833692900.1091</v>
      </c>
      <c r="BU126" s="77">
        <f>IF(greenhouseGasEmissions!AW126="","",greenhouseGasEmissions!AW126-greenhouseGasEmissions!AW126+INDEX(gDP!AW$6:AW$271,MATCH($B126,gDP!$B$6:$B$271)))</f>
        <v>43151647002.609596</v>
      </c>
      <c r="BV126" s="77">
        <f>IF(greenhouseGasEmissions!AX126="","",greenhouseGasEmissions!AX126-greenhouseGasEmissions!AX126+INDEX(gDP!AX$6:AX$271,MATCH($B126,gDP!$B$6:$B$271)))</f>
        <v>57123671733.895203</v>
      </c>
      <c r="BW126" s="77">
        <f>IF(greenhouseGasEmissions!AY126="","",greenhouseGasEmissions!AY126-greenhouseGasEmissions!AY126+INDEX(gDP!AY$6:AY$271,MATCH($B126,gDP!$B$6:$B$271)))</f>
        <v>81003864630.018005</v>
      </c>
      <c r="BX126" s="77">
        <f>IF(greenhouseGasEmissions!AZ126="","",greenhouseGasEmissions!AZ126-greenhouseGasEmissions!AZ126+INDEX(gDP!AZ$6:AZ$271,MATCH($B126,gDP!$B$6:$B$271)))</f>
        <v>104849915058.37601</v>
      </c>
      <c r="BY126" s="77">
        <f>IF(greenhouseGasEmissions!BA126="","",greenhouseGasEmissions!BA126-greenhouseGasEmissions!BA126+INDEX(gDP!BA$6:BA$271,MATCH($B126,gDP!$B$6:$B$271)))</f>
        <v>133441648851.98199</v>
      </c>
      <c r="BZ126" s="77">
        <f>IF(greenhouseGasEmissions!BB126="","",greenhouseGasEmissions!BB126-greenhouseGasEmissions!BB126+INDEX(gDP!BB$6:BB$271,MATCH($B126,gDP!$B$6:$B$271)))</f>
        <v>115308686941.38</v>
      </c>
      <c r="CA126" s="77">
        <f>IF(greenhouseGasEmissions!BC126="","",greenhouseGasEmissions!BC126-greenhouseGasEmissions!BC126+INDEX(gDP!BC$6:BC$271,MATCH($B126,gDP!$B$6:$B$271)))</f>
        <v>148047348240.64301</v>
      </c>
      <c r="CB126" s="77">
        <f>IF(greenhouseGasEmissions!BD126="","",greenhouseGasEmissions!BD126-greenhouseGasEmissions!BD126+INDEX(gDP!BD$6:BD$271,MATCH($B126,gDP!$B$6:$B$271)))</f>
        <v>192626464617.07101</v>
      </c>
      <c r="CC126" s="77">
        <f>IF(greenhouseGasEmissions!BE126="","",greenhouseGasEmissions!BE126-greenhouseGasEmissions!BE126+INDEX(gDP!BE$6:BE$271,MATCH($B126,gDP!$B$6:$B$271)))</f>
        <v>207998568865.789</v>
      </c>
      <c r="CD126" s="77">
        <f>IF(greenhouseGasEmissions!BF126="","",greenhouseGasEmissions!BF126-greenhouseGasEmissions!BF126+INDEX(gDP!BF$6:BF$271,MATCH($B126,gDP!$B$6:$B$271)))</f>
        <v>236634603409.08899</v>
      </c>
      <c r="CE126" s="77">
        <f>IF(greenhouseGasEmissions!BG126="","",greenhouseGasEmissions!BG126-greenhouseGasEmissions!BG126+INDEX(gDP!BG$6:BG$271,MATCH($B126,gDP!$B$6:$B$271)))</f>
        <v>221415613595.46899</v>
      </c>
      <c r="CF126" s="77">
        <f>IF(greenhouseGasEmissions!BH126="","",greenhouseGasEmissions!BH126-greenhouseGasEmissions!BH126+INDEX(gDP!BH$6:BH$271,MATCH($B126,gDP!$B$6:$B$271)))</f>
        <v>184388404706.04199</v>
      </c>
      <c r="CG126" s="77">
        <f>IF(greenhouseGasEmissions!BI126="","",greenhouseGasEmissions!BI126-greenhouseGasEmissions!BI126+INDEX(gDP!BI$6:BI$271,MATCH($B126,gDP!$B$6:$B$271)))</f>
        <v>137278320084.17101</v>
      </c>
      <c r="CH126" s="77">
        <f>IF(greenhouseGasEmissions!BJ126="","",greenhouseGasEmissions!BJ126-greenhouseGasEmissions!BJ126+INDEX(gDP!BJ$6:BJ$271,MATCH($B126,gDP!$B$6:$B$271)))</f>
        <v>166805788827.233</v>
      </c>
      <c r="CI126" s="77">
        <f>IF(greenhouseGasEmissions!BK126="","",greenhouseGasEmissions!BK126-greenhouseGasEmissions!BK126+INDEX(gDP!BK$6:BK$271,MATCH($B126,gDP!$B$6:$B$271)))</f>
        <v>179339977690.48499</v>
      </c>
      <c r="CJ126" s="77">
        <f>IF(greenhouseGasEmissions!BL126="","",greenhouseGasEmissions!BL126-greenhouseGasEmissions!BL126+INDEX(gDP!BL$6:BL$271,MATCH($B126,gDP!$B$6:$B$271)))</f>
        <v>181667184854.50101</v>
      </c>
      <c r="CK126" s="77">
        <f>IF(greenhouseGasEmissions!BM126="","",greenhouseGasEmissions!BM126-greenhouseGasEmissions!BM126+INDEX(gDP!BM$6:BM$271,MATCH($B126,gDP!$B$6:$B$271)))</f>
        <v>171082365861.423</v>
      </c>
      <c r="CL126" s="77" t="str">
        <f>IF(greenhouseGasEmissions!BN126="","",greenhouseGasEmissions!BN126-greenhouseGasEmissions!BN126+INDEX(gDP!BN$6:BN$271,MATCH($B126,gDP!$B$6:$B$271)))</f>
        <v/>
      </c>
      <c r="CM126" s="77" t="str">
        <f>IF(greenhouseGasEmissions!BO126="","",greenhouseGasEmissions!BO126-greenhouseGasEmissions!BO126+INDEX(gDP!BO$6:BO$271,MATCH($B126,gDP!$B$6:$B$271)))</f>
        <v/>
      </c>
    </row>
    <row r="127" spans="1:91" x14ac:dyDescent="0.35">
      <c r="A127" t="s">
        <v>460</v>
      </c>
      <c r="B127" t="s">
        <v>461</v>
      </c>
      <c r="C127" t="s">
        <v>807</v>
      </c>
      <c r="D127" t="s">
        <v>808</v>
      </c>
      <c r="AS127">
        <v>110.29219999999999</v>
      </c>
      <c r="AT127">
        <v>111.4199</v>
      </c>
      <c r="AU127">
        <v>113.9746</v>
      </c>
      <c r="AV127">
        <v>115.47799999999999</v>
      </c>
      <c r="AW127">
        <v>120.0395</v>
      </c>
      <c r="AX127">
        <v>122.6921</v>
      </c>
      <c r="AY127">
        <v>96.936899999999994</v>
      </c>
      <c r="AZ127">
        <v>116.9301</v>
      </c>
      <c r="BA127">
        <v>121.892</v>
      </c>
      <c r="BB127">
        <v>121.0154</v>
      </c>
      <c r="BC127">
        <v>137.15450000000001</v>
      </c>
      <c r="BD127">
        <v>138.23480000000001</v>
      </c>
      <c r="BE127">
        <v>136.8501</v>
      </c>
      <c r="BF127">
        <v>137.417</v>
      </c>
      <c r="BG127">
        <v>147.07499999999999</v>
      </c>
      <c r="BH127">
        <v>149.56870000000001</v>
      </c>
      <c r="BI127">
        <v>156.1378</v>
      </c>
      <c r="BJ127">
        <v>153.50460000000001</v>
      </c>
      <c r="BK127">
        <v>156.02549999999999</v>
      </c>
      <c r="BL127">
        <v>165.44370000000001</v>
      </c>
      <c r="BM127">
        <v>167.1652</v>
      </c>
      <c r="BQ127" s="77">
        <f>IF(greenhouseGasEmissions!AS127="","",greenhouseGasEmissions!AS127-greenhouseGasEmissions!AS127+INDEX(gDP!AS$6:AS$271,MATCH($B127,gDP!$B$6:$B$271)))</f>
        <v>12705350097.804399</v>
      </c>
      <c r="BR127" s="77">
        <f>IF(greenhouseGasEmissions!AT127="","",greenhouseGasEmissions!AT127-greenhouseGasEmissions!AT127+INDEX(gDP!AT$6:AT$271,MATCH($B127,gDP!$B$6:$B$271)))</f>
        <v>12986007425.878099</v>
      </c>
      <c r="BS127" s="77">
        <f>IF(greenhouseGasEmissions!AU127="","",greenhouseGasEmissions!AU127-greenhouseGasEmissions!AU127+INDEX(gDP!AU$6:AU$271,MATCH($B127,gDP!$B$6:$B$271)))</f>
        <v>13147736898.517599</v>
      </c>
      <c r="BT127" s="77">
        <f>IF(greenhouseGasEmissions!AV127="","",greenhouseGasEmissions!AV127-greenhouseGasEmissions!AV127+INDEX(gDP!AV$6:AV$271,MATCH($B127,gDP!$B$6:$B$271)))</f>
        <v>14904517649.847601</v>
      </c>
      <c r="BU127" s="77">
        <f>IF(greenhouseGasEmissions!AW127="","",greenhouseGasEmissions!AW127-greenhouseGasEmissions!AW127+INDEX(gDP!AW$6:AW$271,MATCH($B127,gDP!$B$6:$B$271)))</f>
        <v>16095337093.836599</v>
      </c>
      <c r="BV127" s="77">
        <f>IF(greenhouseGasEmissions!AX127="","",greenhouseGasEmissions!AX127-greenhouseGasEmissions!AX127+INDEX(gDP!AX$6:AX$271,MATCH($B127,gDP!$B$6:$B$271)))</f>
        <v>18737895512.737801</v>
      </c>
      <c r="BW127" s="77">
        <f>IF(greenhouseGasEmissions!AY127="","",greenhouseGasEmissions!AY127-greenhouseGasEmissions!AY127+INDEX(gDP!AY$6:AY$271,MATCH($B127,gDP!$B$6:$B$271)))</f>
        <v>25825512284.289101</v>
      </c>
      <c r="BX127" s="77">
        <f>IF(greenhouseGasEmissions!AZ127="","",greenhouseGasEmissions!AZ127-greenhouseGasEmissions!AZ127+INDEX(gDP!AZ$6:AZ$271,MATCH($B127,gDP!$B$6:$B$271)))</f>
        <v>31958195182.240601</v>
      </c>
      <c r="BY127" s="77">
        <f>IF(greenhouseGasEmissions!BA127="","",greenhouseGasEmissions!BA127-greenhouseGasEmissions!BA127+INDEX(gDP!BA$6:BA$271,MATCH($B127,gDP!$B$6:$B$271)))</f>
        <v>35895153327.849701</v>
      </c>
      <c r="BZ127" s="77">
        <f>IF(greenhouseGasEmissions!BB127="","",greenhouseGasEmissions!BB127-greenhouseGasEmissions!BB127+INDEX(gDP!BB$6:BB$271,MATCH($B127,gDP!$B$6:$B$271)))</f>
        <v>42347217912.917603</v>
      </c>
      <c r="CA127" s="77">
        <f>IF(greenhouseGasEmissions!BC127="","",greenhouseGasEmissions!BC127-greenhouseGasEmissions!BC127+INDEX(gDP!BC$6:BC$271,MATCH($B127,gDP!$B$6:$B$271)))</f>
        <v>45405615063.755096</v>
      </c>
      <c r="CB127" s="77">
        <f>IF(greenhouseGasEmissions!BD127="","",greenhouseGasEmissions!BD127-greenhouseGasEmissions!BD127+INDEX(gDP!BD$6:BD$271,MATCH($B127,gDP!$B$6:$B$271)))</f>
        <v>46869473150.610001</v>
      </c>
      <c r="CC127" s="77">
        <f>IF(greenhouseGasEmissions!BE127="","",greenhouseGasEmissions!BE127-greenhouseGasEmissions!BE127+INDEX(gDP!BE$6:BE$271,MATCH($B127,gDP!$B$6:$B$271)))</f>
        <v>56396704671.577698</v>
      </c>
      <c r="CD127" s="77">
        <f>IF(greenhouseGasEmissions!BF127="","",greenhouseGasEmissions!BF127-greenhouseGasEmissions!BF127+INDEX(gDP!BF$6:BF$271,MATCH($B127,gDP!$B$6:$B$271)))</f>
        <v>61671440407.838699</v>
      </c>
      <c r="CE127" s="77">
        <f>IF(greenhouseGasEmissions!BG127="","",greenhouseGasEmissions!BG127-greenhouseGasEmissions!BG127+INDEX(gDP!BG$6:BG$271,MATCH($B127,gDP!$B$6:$B$271)))</f>
        <v>68285796514.289597</v>
      </c>
      <c r="CF127" s="77">
        <f>IF(greenhouseGasEmissions!BH127="","",greenhouseGasEmissions!BH127-greenhouseGasEmissions!BH127+INDEX(gDP!BH$6:BH$271,MATCH($B127,gDP!$B$6:$B$271)))</f>
        <v>70120446896.835907</v>
      </c>
      <c r="CG127" s="77">
        <f>IF(greenhouseGasEmissions!BI127="","",greenhouseGasEmissions!BI127-greenhouseGasEmissions!BI127+INDEX(gDP!BI$6:BI$271,MATCH($B127,gDP!$B$6:$B$271)))</f>
        <v>74815144163.893097</v>
      </c>
      <c r="CH127" s="77">
        <f>IF(greenhouseGasEmissions!BJ127="","",greenhouseGasEmissions!BJ127-greenhouseGasEmissions!BJ127+INDEX(gDP!BJ$6:BJ$271,MATCH($B127,gDP!$B$6:$B$271)))</f>
        <v>82036510877.259903</v>
      </c>
      <c r="CI127" s="77">
        <f>IF(greenhouseGasEmissions!BK127="","",greenhouseGasEmissions!BK127-greenhouseGasEmissions!BK127+INDEX(gDP!BK$6:BK$271,MATCH($B127,gDP!$B$6:$B$271)))</f>
        <v>92202979985.286301</v>
      </c>
      <c r="CJ127" s="77">
        <f>IF(greenhouseGasEmissions!BL127="","",greenhouseGasEmissions!BL127-greenhouseGasEmissions!BL127+INDEX(gDP!BL$6:BL$271,MATCH($B127,gDP!$B$6:$B$271)))</f>
        <v>100378436207.371</v>
      </c>
      <c r="CK127" s="77">
        <f>IF(greenhouseGasEmissions!BM127="","",greenhouseGasEmissions!BM127-greenhouseGasEmissions!BM127+INDEX(gDP!BM$6:BM$271,MATCH($B127,gDP!$B$6:$B$271)))</f>
        <v>100657505750.545</v>
      </c>
      <c r="CL127" s="77" t="str">
        <f>IF(greenhouseGasEmissions!BN127="","",greenhouseGasEmissions!BN127-greenhouseGasEmissions!BN127+INDEX(gDP!BN$6:BN$271,MATCH($B127,gDP!$B$6:$B$271)))</f>
        <v/>
      </c>
      <c r="CM127" s="77" t="str">
        <f>IF(greenhouseGasEmissions!BO127="","",greenhouseGasEmissions!BO127-greenhouseGasEmissions!BO127+INDEX(gDP!BO$6:BO$271,MATCH($B127,gDP!$B$6:$B$271)))</f>
        <v/>
      </c>
    </row>
    <row r="128" spans="1:91" x14ac:dyDescent="0.35">
      <c r="A128" t="s">
        <v>462</v>
      </c>
      <c r="B128" t="s">
        <v>463</v>
      </c>
      <c r="C128" t="s">
        <v>807</v>
      </c>
      <c r="D128" t="s">
        <v>808</v>
      </c>
      <c r="AS128">
        <v>0.92509999999999903</v>
      </c>
      <c r="AT128">
        <v>0.10489999999999899</v>
      </c>
      <c r="AU128">
        <v>1.1954</v>
      </c>
      <c r="AV128">
        <v>1.8798999999999999</v>
      </c>
      <c r="AW128">
        <v>1.8246</v>
      </c>
      <c r="AX128">
        <v>1.6780999999999999</v>
      </c>
      <c r="AY128">
        <v>1.5637000000000001</v>
      </c>
      <c r="AZ128">
        <v>2.9115000000000002</v>
      </c>
      <c r="BA128">
        <v>4.2869999999999999</v>
      </c>
      <c r="BB128">
        <v>4.2502000000000004</v>
      </c>
      <c r="BC128">
        <v>4.0038999999999998</v>
      </c>
      <c r="BD128">
        <v>6.1058000000000003</v>
      </c>
      <c r="BE128">
        <v>8.1423000000000005</v>
      </c>
      <c r="BF128">
        <v>8.1080000000000005</v>
      </c>
      <c r="BG128">
        <v>9.0906000000000002</v>
      </c>
      <c r="BH128">
        <v>9.5869</v>
      </c>
      <c r="BI128">
        <v>9.3948</v>
      </c>
      <c r="BJ128">
        <v>9.7346000000000004</v>
      </c>
      <c r="BK128">
        <v>11.839499999999999</v>
      </c>
      <c r="BL128">
        <v>10.909700000000001</v>
      </c>
      <c r="BM128">
        <v>9.9641999999999999</v>
      </c>
      <c r="BQ128" s="77">
        <f>IF(greenhouseGasEmissions!AS128="","",greenhouseGasEmissions!AS128-greenhouseGasEmissions!AS128+INDEX(gDP!AS$6:AS$271,MATCH($B128,gDP!$B$6:$B$271)))</f>
        <v>1369688498.06778</v>
      </c>
      <c r="BR128" s="77">
        <f>IF(greenhouseGasEmissions!AT128="","",greenhouseGasEmissions!AT128-greenhouseGasEmissions!AT128+INDEX(gDP!AT$6:AT$271,MATCH($B128,gDP!$B$6:$B$271)))</f>
        <v>1525116370.2793901</v>
      </c>
      <c r="BS128" s="77">
        <f>IF(greenhouseGasEmissions!AU128="","",greenhouseGasEmissions!AU128-greenhouseGasEmissions!AU128+INDEX(gDP!AU$6:AU$271,MATCH($B128,gDP!$B$6:$B$271)))</f>
        <v>1605643104.7302101</v>
      </c>
      <c r="BT128" s="77">
        <f>IF(greenhouseGasEmissions!AV128="","",greenhouseGasEmissions!AV128-greenhouseGasEmissions!AV128+INDEX(gDP!AV$6:AV$271,MATCH($B128,gDP!$B$6:$B$271)))</f>
        <v>1919008090.4964099</v>
      </c>
      <c r="BU128" s="77">
        <f>IF(greenhouseGasEmissions!AW128="","",greenhouseGasEmissions!AW128-greenhouseGasEmissions!AW128+INDEX(gDP!AW$6:AW$271,MATCH($B128,gDP!$B$6:$B$271)))</f>
        <v>2211534585.0033998</v>
      </c>
      <c r="BV128" s="77">
        <f>IF(greenhouseGasEmissions!AX128="","",greenhouseGasEmissions!AX128-greenhouseGasEmissions!AX128+INDEX(gDP!AX$6:AX$271,MATCH($B128,gDP!$B$6:$B$271)))</f>
        <v>2460246766.41401</v>
      </c>
      <c r="BW128" s="77">
        <f>IF(greenhouseGasEmissions!AY128="","",greenhouseGasEmissions!AY128-greenhouseGasEmissions!AY128+INDEX(gDP!AY$6:AY$271,MATCH($B128,gDP!$B$6:$B$271)))</f>
        <v>2834168889.4201899</v>
      </c>
      <c r="BX128" s="77">
        <f>IF(greenhouseGasEmissions!AZ128="","",greenhouseGasEmissions!AZ128-greenhouseGasEmissions!AZ128+INDEX(gDP!AZ$6:AZ$271,MATCH($B128,gDP!$B$6:$B$271)))</f>
        <v>3802570552.5610499</v>
      </c>
      <c r="BY128" s="77">
        <f>IF(greenhouseGasEmissions!BA128="","",greenhouseGasEmissions!BA128-greenhouseGasEmissions!BA128+INDEX(gDP!BA$6:BA$271,MATCH($B128,gDP!$B$6:$B$271)))</f>
        <v>5139958909.1793604</v>
      </c>
      <c r="BZ128" s="77">
        <f>IF(greenhouseGasEmissions!BB128="","",greenhouseGasEmissions!BB128-greenhouseGasEmissions!BB128+INDEX(gDP!BB$6:BB$271,MATCH($B128,gDP!$B$6:$B$271)))</f>
        <v>4690061380.6025295</v>
      </c>
      <c r="CA128" s="77">
        <f>IF(greenhouseGasEmissions!BC128="","",greenhouseGasEmissions!BC128-greenhouseGasEmissions!BC128+INDEX(gDP!BC$6:BC$271,MATCH($B128,gDP!$B$6:$B$271)))</f>
        <v>4794361863.0135298</v>
      </c>
      <c r="CB128" s="77">
        <f>IF(greenhouseGasEmissions!BD128="","",greenhouseGasEmissions!BD128-greenhouseGasEmissions!BD128+INDEX(gDP!BD$6:BD$271,MATCH($B128,gDP!$B$6:$B$271)))</f>
        <v>6197765984.2846804</v>
      </c>
      <c r="CC128" s="77">
        <f>IF(greenhouseGasEmissions!BE128="","",greenhouseGasEmissions!BE128-greenhouseGasEmissions!BE128+INDEX(gDP!BE$6:BE$271,MATCH($B128,gDP!$B$6:$B$271)))</f>
        <v>6605142884.3621502</v>
      </c>
      <c r="CD128" s="77">
        <f>IF(greenhouseGasEmissions!BF128="","",greenhouseGasEmissions!BF128-greenhouseGasEmissions!BF128+INDEX(gDP!BF$6:BF$271,MATCH($B128,gDP!$B$6:$B$271)))</f>
        <v>7335033800.59056</v>
      </c>
      <c r="CE128" s="77">
        <f>IF(greenhouseGasEmissions!BG128="","",greenhouseGasEmissions!BG128-greenhouseGasEmissions!BG128+INDEX(gDP!BG$6:BG$271,MATCH($B128,gDP!$B$6:$B$271)))</f>
        <v>7468102412.6823702</v>
      </c>
      <c r="CF128" s="77">
        <f>IF(greenhouseGasEmissions!BH128="","",greenhouseGasEmissions!BH128-greenhouseGasEmissions!BH128+INDEX(gDP!BH$6:BH$271,MATCH($B128,gDP!$B$6:$B$271)))</f>
        <v>6678177511.6631298</v>
      </c>
      <c r="CG128" s="77">
        <f>IF(greenhouseGasEmissions!BI128="","",greenhouseGasEmissions!BI128-greenhouseGasEmissions!BI128+INDEX(gDP!BI$6:BI$271,MATCH($B128,gDP!$B$6:$B$271)))</f>
        <v>6813095379.1187</v>
      </c>
      <c r="CH128" s="77">
        <f>IF(greenhouseGasEmissions!BJ128="","",greenhouseGasEmissions!BJ128-greenhouseGasEmissions!BJ128+INDEX(gDP!BJ$6:BJ$271,MATCH($B128,gDP!$B$6:$B$271)))</f>
        <v>7702938379.4203596</v>
      </c>
      <c r="CI128" s="77">
        <f>IF(greenhouseGasEmissions!BK128="","",greenhouseGasEmissions!BK128-greenhouseGasEmissions!BK128+INDEX(gDP!BK$6:BK$271,MATCH($B128,gDP!$B$6:$B$271)))</f>
        <v>8271106235.4155197</v>
      </c>
      <c r="CJ128" s="77">
        <f>IF(greenhouseGasEmissions!BL128="","",greenhouseGasEmissions!BL128-greenhouseGasEmissions!BL128+INDEX(gDP!BL$6:BL$271,MATCH($B128,gDP!$B$6:$B$271)))</f>
        <v>9371275264.3673496</v>
      </c>
      <c r="CK128" s="77">
        <f>IF(greenhouseGasEmissions!BM128="","",greenhouseGasEmissions!BM128-greenhouseGasEmissions!BM128+INDEX(gDP!BM$6:BM$271,MATCH($B128,gDP!$B$6:$B$271)))</f>
        <v>8270468614.24051</v>
      </c>
      <c r="CL128" s="77" t="str">
        <f>IF(greenhouseGasEmissions!BN128="","",greenhouseGasEmissions!BN128-greenhouseGasEmissions!BN128+INDEX(gDP!BN$6:BN$271,MATCH($B128,gDP!$B$6:$B$271)))</f>
        <v/>
      </c>
      <c r="CM128" s="77" t="str">
        <f>IF(greenhouseGasEmissions!BO128="","",greenhouseGasEmissions!BO128-greenhouseGasEmissions!BO128+INDEX(gDP!BO$6:BO$271,MATCH($B128,gDP!$B$6:$B$271)))</f>
        <v/>
      </c>
    </row>
    <row r="129" spans="1:91" x14ac:dyDescent="0.35">
      <c r="A129" t="s">
        <v>464</v>
      </c>
      <c r="B129" t="s">
        <v>465</v>
      </c>
      <c r="C129" t="s">
        <v>807</v>
      </c>
      <c r="D129" t="s">
        <v>808</v>
      </c>
      <c r="AS129">
        <v>95.633600000000001</v>
      </c>
      <c r="AT129">
        <v>96.376800000000003</v>
      </c>
      <c r="AU129">
        <v>96.599500000000006</v>
      </c>
      <c r="AV129">
        <v>98.584199999999996</v>
      </c>
      <c r="AW129">
        <v>98.223200000000006</v>
      </c>
      <c r="AX129">
        <v>100.4136</v>
      </c>
      <c r="AY129">
        <v>101.9654</v>
      </c>
      <c r="AZ129">
        <v>103.0797</v>
      </c>
      <c r="BA129">
        <v>103.85850000000001</v>
      </c>
      <c r="BB129">
        <v>105.29470000000001</v>
      </c>
      <c r="BC129">
        <v>105.84010000000001</v>
      </c>
      <c r="BD129">
        <v>107.1673</v>
      </c>
      <c r="BE129">
        <v>106.864</v>
      </c>
      <c r="BF129">
        <v>106.7043</v>
      </c>
      <c r="BG129">
        <v>92.497799999999998</v>
      </c>
      <c r="BH129">
        <v>93.857900000000001</v>
      </c>
      <c r="BI129">
        <v>80.429400000000001</v>
      </c>
      <c r="BJ129">
        <v>82.882199999999997</v>
      </c>
      <c r="BK129">
        <v>84.007999999999996</v>
      </c>
      <c r="BL129">
        <v>87.995500000000007</v>
      </c>
      <c r="BM129">
        <v>88.989900000000006</v>
      </c>
      <c r="BQ129" s="77">
        <f>IF(greenhouseGasEmissions!AS129="","",greenhouseGasEmissions!AS129-greenhouseGasEmissions!AS129+INDEX(gDP!AS$6:AS$271,MATCH($B129,gDP!$B$6:$B$271)))</f>
        <v>3654031716.39855</v>
      </c>
      <c r="BR129" s="77">
        <f>IF(greenhouseGasEmissions!AT129="","",greenhouseGasEmissions!AT129-greenhouseGasEmissions!AT129+INDEX(gDP!AT$6:AT$271,MATCH($B129,gDP!$B$6:$B$271)))</f>
        <v>3984000517.07441</v>
      </c>
      <c r="BS129" s="77">
        <f>IF(greenhouseGasEmissions!AU129="","",greenhouseGasEmissions!AU129-greenhouseGasEmissions!AU129+INDEX(gDP!AU$6:AU$271,MATCH($B129,gDP!$B$6:$B$271)))</f>
        <v>4284028482.5121298</v>
      </c>
      <c r="BT129" s="77">
        <f>IF(greenhouseGasEmissions!AV129="","",greenhouseGasEmissions!AV129-greenhouseGasEmissions!AV129+INDEX(gDP!AV$6:AV$271,MATCH($B129,gDP!$B$6:$B$271)))</f>
        <v>4658246918.3211899</v>
      </c>
      <c r="BU129" s="77">
        <f>IF(greenhouseGasEmissions!AW129="","",greenhouseGasEmissions!AW129-greenhouseGasEmissions!AW129+INDEX(gDP!AW$6:AW$271,MATCH($B129,gDP!$B$6:$B$271)))</f>
        <v>5337833248.0143404</v>
      </c>
      <c r="BV129" s="77">
        <f>IF(greenhouseGasEmissions!AX129="","",greenhouseGasEmissions!AX129-greenhouseGasEmissions!AX129+INDEX(gDP!AX$6:AX$271,MATCH($B129,gDP!$B$6:$B$271)))</f>
        <v>6293046161.7593203</v>
      </c>
      <c r="BW129" s="77">
        <f>IF(greenhouseGasEmissions!AY129="","",greenhouseGasEmissions!AY129-greenhouseGasEmissions!AY129+INDEX(gDP!AY$6:AY$271,MATCH($B129,gDP!$B$6:$B$271)))</f>
        <v>7274595706.5740604</v>
      </c>
      <c r="BX129" s="77">
        <f>IF(greenhouseGasEmissions!AZ129="","",greenhouseGasEmissions!AZ129-greenhouseGasEmissions!AZ129+INDEX(gDP!AZ$6:AZ$271,MATCH($B129,gDP!$B$6:$B$271)))</f>
        <v>8639235912.5907707</v>
      </c>
      <c r="BY129" s="77">
        <f>IF(greenhouseGasEmissions!BA129="","",greenhouseGasEmissions!BA129-greenhouseGasEmissions!BA129+INDEX(gDP!BA$6:BA$271,MATCH($B129,gDP!$B$6:$B$271)))</f>
        <v>10351914177.4839</v>
      </c>
      <c r="BZ129" s="77">
        <f>IF(greenhouseGasEmissions!BB129="","",greenhouseGasEmissions!BB129-greenhouseGasEmissions!BB129+INDEX(gDP!BB$6:BB$271,MATCH($B129,gDP!$B$6:$B$271)))</f>
        <v>10401851767.7083</v>
      </c>
      <c r="CA129" s="77">
        <f>IF(greenhouseGasEmissions!BC129="","",greenhouseGasEmissions!BC129-greenhouseGasEmissions!BC129+INDEX(gDP!BC$6:BC$271,MATCH($B129,gDP!$B$6:$B$271)))</f>
        <v>11242275287.580999</v>
      </c>
      <c r="CB129" s="77">
        <f>IF(greenhouseGasEmissions!BD129="","",greenhouseGasEmissions!BD129-greenhouseGasEmissions!BD129+INDEX(gDP!BD$6:BD$271,MATCH($B129,gDP!$B$6:$B$271)))</f>
        <v>12829541141.062</v>
      </c>
      <c r="CC129" s="77">
        <f>IF(greenhouseGasEmissions!BE129="","",greenhouseGasEmissions!BE129-greenhouseGasEmissions!BE129+INDEX(gDP!BE$6:BE$271,MATCH($B129,gDP!$B$6:$B$271)))</f>
        <v>14054443213.488701</v>
      </c>
      <c r="CD129" s="77">
        <f>IF(greenhouseGasEmissions!BF129="","",greenhouseGasEmissions!BF129-greenhouseGasEmissions!BF129+INDEX(gDP!BF$6:BF$271,MATCH($B129,gDP!$B$6:$B$271)))</f>
        <v>15227991395.120701</v>
      </c>
      <c r="CE129" s="77">
        <f>IF(greenhouseGasEmissions!BG129="","",greenhouseGasEmissions!BG129-greenhouseGasEmissions!BG129+INDEX(gDP!BG$6:BG$271,MATCH($B129,gDP!$B$6:$B$271)))</f>
        <v>16702610842.3529</v>
      </c>
      <c r="CF129" s="77">
        <f>IF(greenhouseGasEmissions!BH129="","",greenhouseGasEmissions!BH129-greenhouseGasEmissions!BH129+INDEX(gDP!BH$6:BH$271,MATCH($B129,gDP!$B$6:$B$271)))</f>
        <v>18049954289.472099</v>
      </c>
      <c r="CG129" s="77">
        <f>IF(greenhouseGasEmissions!BI129="","",greenhouseGasEmissions!BI129-greenhouseGasEmissions!BI129+INDEX(gDP!BI$6:BI$271,MATCH($B129,gDP!$B$6:$B$271)))</f>
        <v>20016747857.6367</v>
      </c>
      <c r="CH129" s="77">
        <f>IF(greenhouseGasEmissions!BJ129="","",greenhouseGasEmissions!BJ129-greenhouseGasEmissions!BJ129+INDEX(gDP!BJ$6:BJ$271,MATCH($B129,gDP!$B$6:$B$271)))</f>
        <v>22177200588.182598</v>
      </c>
      <c r="CI129" s="77">
        <f>IF(greenhouseGasEmissions!BK129="","",greenhouseGasEmissions!BK129-greenhouseGasEmissions!BK129+INDEX(gDP!BK$6:BK$271,MATCH($B129,gDP!$B$6:$B$271)))</f>
        <v>24571753583.393501</v>
      </c>
      <c r="CJ129" s="77">
        <f>IF(greenhouseGasEmissions!BL129="","",greenhouseGasEmissions!BL129-greenhouseGasEmissions!BL129+INDEX(gDP!BL$6:BL$271,MATCH($B129,gDP!$B$6:$B$271)))</f>
        <v>27089390032.798</v>
      </c>
      <c r="CK129" s="77">
        <f>IF(greenhouseGasEmissions!BM129="","",greenhouseGasEmissions!BM129-greenhouseGasEmissions!BM129+INDEX(gDP!BM$6:BM$271,MATCH($B129,gDP!$B$6:$B$271)))</f>
        <v>25872797891.766399</v>
      </c>
      <c r="CL129" s="77" t="str">
        <f>IF(greenhouseGasEmissions!BN129="","",greenhouseGasEmissions!BN129-greenhouseGasEmissions!BN129+INDEX(gDP!BN$6:BN$271,MATCH($B129,gDP!$B$6:$B$271)))</f>
        <v/>
      </c>
      <c r="CM129" s="77" t="str">
        <f>IF(greenhouseGasEmissions!BO129="","",greenhouseGasEmissions!BO129-greenhouseGasEmissions!BO129+INDEX(gDP!BO$6:BO$271,MATCH($B129,gDP!$B$6:$B$271)))</f>
        <v/>
      </c>
    </row>
    <row r="130" spans="1:91" x14ac:dyDescent="0.35">
      <c r="A130" t="s">
        <v>466</v>
      </c>
      <c r="B130" t="s">
        <v>467</v>
      </c>
      <c r="C130" t="s">
        <v>807</v>
      </c>
      <c r="D130" t="s">
        <v>808</v>
      </c>
      <c r="BQ130" s="77" t="str">
        <f>IF(greenhouseGasEmissions!AS130="","",greenhouseGasEmissions!AS130-greenhouseGasEmissions!AS130+INDEX(gDP!AS$6:AS$271,MATCH($B130,gDP!$B$6:$B$271)))</f>
        <v/>
      </c>
      <c r="BR130" s="77" t="str">
        <f>IF(greenhouseGasEmissions!AT130="","",greenhouseGasEmissions!AT130-greenhouseGasEmissions!AT130+INDEX(gDP!AT$6:AT$271,MATCH($B130,gDP!$B$6:$B$271)))</f>
        <v/>
      </c>
      <c r="BS130" s="77" t="str">
        <f>IF(greenhouseGasEmissions!AU130="","",greenhouseGasEmissions!AU130-greenhouseGasEmissions!AU130+INDEX(gDP!AU$6:AU$271,MATCH($B130,gDP!$B$6:$B$271)))</f>
        <v/>
      </c>
      <c r="BT130" s="77" t="str">
        <f>IF(greenhouseGasEmissions!AV130="","",greenhouseGasEmissions!AV130-greenhouseGasEmissions!AV130+INDEX(gDP!AV$6:AV$271,MATCH($B130,gDP!$B$6:$B$271)))</f>
        <v/>
      </c>
      <c r="BU130" s="77" t="str">
        <f>IF(greenhouseGasEmissions!AW130="","",greenhouseGasEmissions!AW130-greenhouseGasEmissions!AW130+INDEX(gDP!AW$6:AW$271,MATCH($B130,gDP!$B$6:$B$271)))</f>
        <v/>
      </c>
      <c r="BV130" s="77" t="str">
        <f>IF(greenhouseGasEmissions!AX130="","",greenhouseGasEmissions!AX130-greenhouseGasEmissions!AX130+INDEX(gDP!AX$6:AX$271,MATCH($B130,gDP!$B$6:$B$271)))</f>
        <v/>
      </c>
      <c r="BW130" s="77" t="str">
        <f>IF(greenhouseGasEmissions!AY130="","",greenhouseGasEmissions!AY130-greenhouseGasEmissions!AY130+INDEX(gDP!AY$6:AY$271,MATCH($B130,gDP!$B$6:$B$271)))</f>
        <v/>
      </c>
      <c r="BX130" s="77" t="str">
        <f>IF(greenhouseGasEmissions!AZ130="","",greenhouseGasEmissions!AZ130-greenhouseGasEmissions!AZ130+INDEX(gDP!AZ$6:AZ$271,MATCH($B130,gDP!$B$6:$B$271)))</f>
        <v/>
      </c>
      <c r="BY130" s="77" t="str">
        <f>IF(greenhouseGasEmissions!BA130="","",greenhouseGasEmissions!BA130-greenhouseGasEmissions!BA130+INDEX(gDP!BA$6:BA$271,MATCH($B130,gDP!$B$6:$B$271)))</f>
        <v/>
      </c>
      <c r="BZ130" s="77" t="str">
        <f>IF(greenhouseGasEmissions!BB130="","",greenhouseGasEmissions!BB130-greenhouseGasEmissions!BB130+INDEX(gDP!BB$6:BB$271,MATCH($B130,gDP!$B$6:$B$271)))</f>
        <v/>
      </c>
      <c r="CA130" s="77" t="str">
        <f>IF(greenhouseGasEmissions!BC130="","",greenhouseGasEmissions!BC130-greenhouseGasEmissions!BC130+INDEX(gDP!BC$6:BC$271,MATCH($B130,gDP!$B$6:$B$271)))</f>
        <v/>
      </c>
      <c r="CB130" s="77" t="str">
        <f>IF(greenhouseGasEmissions!BD130="","",greenhouseGasEmissions!BD130-greenhouseGasEmissions!BD130+INDEX(gDP!BD$6:BD$271,MATCH($B130,gDP!$B$6:$B$271)))</f>
        <v/>
      </c>
      <c r="CC130" s="77" t="str">
        <f>IF(greenhouseGasEmissions!BE130="","",greenhouseGasEmissions!BE130-greenhouseGasEmissions!BE130+INDEX(gDP!BE$6:BE$271,MATCH($B130,gDP!$B$6:$B$271)))</f>
        <v/>
      </c>
      <c r="CD130" s="77" t="str">
        <f>IF(greenhouseGasEmissions!BF130="","",greenhouseGasEmissions!BF130-greenhouseGasEmissions!BF130+INDEX(gDP!BF$6:BF$271,MATCH($B130,gDP!$B$6:$B$271)))</f>
        <v/>
      </c>
      <c r="CE130" s="77" t="str">
        <f>IF(greenhouseGasEmissions!BG130="","",greenhouseGasEmissions!BG130-greenhouseGasEmissions!BG130+INDEX(gDP!BG$6:BG$271,MATCH($B130,gDP!$B$6:$B$271)))</f>
        <v/>
      </c>
      <c r="CF130" s="77" t="str">
        <f>IF(greenhouseGasEmissions!BH130="","",greenhouseGasEmissions!BH130-greenhouseGasEmissions!BH130+INDEX(gDP!BH$6:BH$271,MATCH($B130,gDP!$B$6:$B$271)))</f>
        <v/>
      </c>
      <c r="CG130" s="77" t="str">
        <f>IF(greenhouseGasEmissions!BI130="","",greenhouseGasEmissions!BI130-greenhouseGasEmissions!BI130+INDEX(gDP!BI$6:BI$271,MATCH($B130,gDP!$B$6:$B$271)))</f>
        <v/>
      </c>
      <c r="CH130" s="77" t="str">
        <f>IF(greenhouseGasEmissions!BJ130="","",greenhouseGasEmissions!BJ130-greenhouseGasEmissions!BJ130+INDEX(gDP!BJ$6:BJ$271,MATCH($B130,gDP!$B$6:$B$271)))</f>
        <v/>
      </c>
      <c r="CI130" s="77" t="str">
        <f>IF(greenhouseGasEmissions!BK130="","",greenhouseGasEmissions!BK130-greenhouseGasEmissions!BK130+INDEX(gDP!BK$6:BK$271,MATCH($B130,gDP!$B$6:$B$271)))</f>
        <v/>
      </c>
      <c r="CJ130" s="77" t="str">
        <f>IF(greenhouseGasEmissions!BL130="","",greenhouseGasEmissions!BL130-greenhouseGasEmissions!BL130+INDEX(gDP!BL$6:BL$271,MATCH($B130,gDP!$B$6:$B$271)))</f>
        <v/>
      </c>
      <c r="CK130" s="77" t="str">
        <f>IF(greenhouseGasEmissions!BM130="","",greenhouseGasEmissions!BM130-greenhouseGasEmissions!BM130+INDEX(gDP!BM$6:BM$271,MATCH($B130,gDP!$B$6:$B$271)))</f>
        <v/>
      </c>
      <c r="CL130" s="77" t="str">
        <f>IF(greenhouseGasEmissions!BN130="","",greenhouseGasEmissions!BN130-greenhouseGasEmissions!BN130+INDEX(gDP!BN$6:BN$271,MATCH($B130,gDP!$B$6:$B$271)))</f>
        <v/>
      </c>
      <c r="CM130" s="77" t="str">
        <f>IF(greenhouseGasEmissions!BO130="","",greenhouseGasEmissions!BO130-greenhouseGasEmissions!BO130+INDEX(gDP!BO$6:BO$271,MATCH($B130,gDP!$B$6:$B$271)))</f>
        <v/>
      </c>
    </row>
    <row r="131" spans="1:91" x14ac:dyDescent="0.35">
      <c r="A131" t="s">
        <v>468</v>
      </c>
      <c r="B131" t="s">
        <v>469</v>
      </c>
      <c r="C131" t="s">
        <v>807</v>
      </c>
      <c r="D131" t="s">
        <v>808</v>
      </c>
      <c r="AS131">
        <v>-3.8399999999999997E-2</v>
      </c>
      <c r="AT131">
        <v>-3.61E-2</v>
      </c>
      <c r="AU131">
        <v>-2.98E-2</v>
      </c>
      <c r="AV131">
        <v>-2.69E-2</v>
      </c>
      <c r="AW131">
        <v>-1.95E-2</v>
      </c>
      <c r="AX131">
        <v>-2.5600000000000001E-2</v>
      </c>
      <c r="AY131">
        <v>-2.1899999999999999E-2</v>
      </c>
      <c r="AZ131">
        <v>-1.23E-2</v>
      </c>
      <c r="BA131">
        <v>-7.0000000000000097E-3</v>
      </c>
      <c r="BB131">
        <v>2.8E-3</v>
      </c>
      <c r="BC131">
        <v>1.14E-2</v>
      </c>
      <c r="BD131">
        <v>-7.7999999999999996E-3</v>
      </c>
      <c r="BE131">
        <v>-1.03E-2</v>
      </c>
      <c r="BF131">
        <v>5.3E-3</v>
      </c>
      <c r="BG131">
        <v>6.8999999999999903E-3</v>
      </c>
      <c r="BH131">
        <v>8.1999999999999903E-3</v>
      </c>
      <c r="BI131">
        <v>1.6500000000000001E-2</v>
      </c>
      <c r="BJ131">
        <v>7.3000000000000001E-3</v>
      </c>
      <c r="BK131">
        <v>2.07E-2</v>
      </c>
      <c r="BL131">
        <v>3.3599999999999998E-2</v>
      </c>
      <c r="BM131">
        <v>1.52E-2</v>
      </c>
      <c r="BQ131" s="77">
        <f>IF(greenhouseGasEmissions!AS131="","",greenhouseGasEmissions!AS131-greenhouseGasEmissions!AS131+INDEX(gDP!AS$6:AS$271,MATCH($B131,gDP!$B$6:$B$271)))</f>
        <v>421695769.84391803</v>
      </c>
      <c r="BR131" s="77">
        <f>IF(greenhouseGasEmissions!AT131="","",greenhouseGasEmissions!AT131-greenhouseGasEmissions!AT131+INDEX(gDP!AT$6:AT$271,MATCH($B131,gDP!$B$6:$B$271)))</f>
        <v>458643829.01419902</v>
      </c>
      <c r="BS131" s="77">
        <f>IF(greenhouseGasEmissions!AU131="","",greenhouseGasEmissions!AU131-greenhouseGasEmissions!AU131+INDEX(gDP!AU$6:AU$271,MATCH($B131,gDP!$B$6:$B$271)))</f>
        <v>481077373.66996598</v>
      </c>
      <c r="BT131" s="77">
        <f>IF(greenhouseGasEmissions!AV131="","",greenhouseGasEmissions!AV131-greenhouseGasEmissions!AV131+INDEX(gDP!AV$6:AV$271,MATCH($B131,gDP!$B$6:$B$271)))</f>
        <v>469869869.86987001</v>
      </c>
      <c r="BU131" s="77">
        <f>IF(greenhouseGasEmissions!AW131="","",greenhouseGasEmissions!AW131-greenhouseGasEmissions!AW131+INDEX(gDP!AW$6:AW$271,MATCH($B131,gDP!$B$6:$B$271)))</f>
        <v>506900000</v>
      </c>
      <c r="BV131" s="77">
        <f>IF(greenhouseGasEmissions!AX131="","",greenhouseGasEmissions!AX131-greenhouseGasEmissions!AX131+INDEX(gDP!AX$6:AX$271,MATCH($B131,gDP!$B$6:$B$271)))</f>
        <v>547203703.703704</v>
      </c>
      <c r="BW131" s="77">
        <f>IF(greenhouseGasEmissions!AY131="","",greenhouseGasEmissions!AY131-greenhouseGasEmissions!AY131+INDEX(gDP!AY$6:AY$271,MATCH($B131,gDP!$B$6:$B$271)))</f>
        <v>644414814.81481504</v>
      </c>
      <c r="BX131" s="77">
        <f>IF(greenhouseGasEmissions!AZ131="","",greenhouseGasEmissions!AZ131-greenhouseGasEmissions!AZ131+INDEX(gDP!AZ$6:AZ$271,MATCH($B131,gDP!$B$6:$B$271)))</f>
        <v>689285185.18518496</v>
      </c>
      <c r="BY131" s="77">
        <f>IF(greenhouseGasEmissions!BA131="","",greenhouseGasEmissions!BA131-greenhouseGasEmissions!BA131+INDEX(gDP!BA$6:BA$271,MATCH($B131,gDP!$B$6:$B$271)))</f>
        <v>777691333.33333302</v>
      </c>
      <c r="BZ131" s="77">
        <f>IF(greenhouseGasEmissions!BB131="","",greenhouseGasEmissions!BB131-greenhouseGasEmissions!BB131+INDEX(gDP!BB$6:BB$271,MATCH($B131,gDP!$B$6:$B$271)))</f>
        <v>774273111.11111104</v>
      </c>
      <c r="CA131" s="77">
        <f>IF(greenhouseGasEmissions!BC131="","",greenhouseGasEmissions!BC131-greenhouseGasEmissions!BC131+INDEX(gDP!BC$6:BC$271,MATCH($B131,gDP!$B$6:$B$271)))</f>
        <v>778718518.51851797</v>
      </c>
      <c r="CB131" s="77">
        <f>IF(greenhouseGasEmissions!BD131="","",greenhouseGasEmissions!BD131-greenhouseGasEmissions!BD131+INDEX(gDP!BD$6:BD$271,MATCH($B131,gDP!$B$6:$B$271)))</f>
        <v>836092592.59259295</v>
      </c>
      <c r="CC131" s="77">
        <f>IF(greenhouseGasEmissions!BE131="","",greenhouseGasEmissions!BE131-greenhouseGasEmissions!BE131+INDEX(gDP!BE$6:BE$271,MATCH($B131,gDP!$B$6:$B$271)))</f>
        <v>825381481.48148096</v>
      </c>
      <c r="CD131" s="77">
        <f>IF(greenhouseGasEmissions!BF131="","",greenhouseGasEmissions!BF131-greenhouseGasEmissions!BF131+INDEX(gDP!BF$6:BF$271,MATCH($B131,gDP!$B$6:$B$271)))</f>
        <v>874896296.296296</v>
      </c>
      <c r="CE131" s="77">
        <f>IF(greenhouseGasEmissions!BG131="","",greenhouseGasEmissions!BG131-greenhouseGasEmissions!BG131+INDEX(gDP!BG$6:BG$271,MATCH($B131,gDP!$B$6:$B$271)))</f>
        <v>952111111.11111104</v>
      </c>
      <c r="CF131" s="77">
        <f>IF(greenhouseGasEmissions!BH131="","",greenhouseGasEmissions!BH131-greenhouseGasEmissions!BH131+INDEX(gDP!BH$6:BH$271,MATCH($B131,gDP!$B$6:$B$271)))</f>
        <v>957222222.22222197</v>
      </c>
      <c r="CG131" s="77">
        <f>IF(greenhouseGasEmissions!BI131="","",greenhouseGasEmissions!BI131-greenhouseGasEmissions!BI131+INDEX(gDP!BI$6:BI$271,MATCH($B131,gDP!$B$6:$B$271)))</f>
        <v>1006818518.51852</v>
      </c>
      <c r="CH131" s="77">
        <f>IF(greenhouseGasEmissions!BJ131="","",greenhouseGasEmissions!BJ131-greenhouseGasEmissions!BJ131+INDEX(gDP!BJ$6:BJ$271,MATCH($B131,gDP!$B$6:$B$271)))</f>
        <v>1056977777.7777801</v>
      </c>
      <c r="CI131" s="77">
        <f>IF(greenhouseGasEmissions!BK131="","",greenhouseGasEmissions!BK131-greenhouseGasEmissions!BK131+INDEX(gDP!BK$6:BK$271,MATCH($B131,gDP!$B$6:$B$271)))</f>
        <v>1076548148.14815</v>
      </c>
      <c r="CJ131" s="77">
        <f>IF(greenhouseGasEmissions!BL131="","",greenhouseGasEmissions!BL131-greenhouseGasEmissions!BL131+INDEX(gDP!BL$6:BL$271,MATCH($B131,gDP!$B$6:$B$271)))</f>
        <v>1107855555.5555601</v>
      </c>
      <c r="CK131" s="77">
        <f>IF(greenhouseGasEmissions!BM131="","",greenhouseGasEmissions!BM131-greenhouseGasEmissions!BM131+INDEX(gDP!BM$6:BM$271,MATCH($B131,gDP!$B$6:$B$271)))</f>
        <v>883922222.22222197</v>
      </c>
      <c r="CL131" s="77" t="str">
        <f>IF(greenhouseGasEmissions!BN131="","",greenhouseGasEmissions!BN131-greenhouseGasEmissions!BN131+INDEX(gDP!BN$6:BN$271,MATCH($B131,gDP!$B$6:$B$271)))</f>
        <v/>
      </c>
      <c r="CM131" s="77" t="str">
        <f>IF(greenhouseGasEmissions!BO131="","",greenhouseGasEmissions!BO131-greenhouseGasEmissions!BO131+INDEX(gDP!BO$6:BO$271,MATCH($B131,gDP!$B$6:$B$271)))</f>
        <v/>
      </c>
    </row>
    <row r="132" spans="1:91" x14ac:dyDescent="0.35">
      <c r="A132" t="s">
        <v>470</v>
      </c>
      <c r="B132" t="s">
        <v>471</v>
      </c>
      <c r="C132" t="s">
        <v>807</v>
      </c>
      <c r="D132" t="s">
        <v>808</v>
      </c>
      <c r="AS132">
        <v>485.4726</v>
      </c>
      <c r="AT132">
        <v>491.44729999999998</v>
      </c>
      <c r="AU132">
        <v>500.98480000000001</v>
      </c>
      <c r="AV132">
        <v>503.56470000000002</v>
      </c>
      <c r="AW132">
        <v>524.72230000000002</v>
      </c>
      <c r="AX132">
        <v>527.24639999999999</v>
      </c>
      <c r="AY132">
        <v>533.57060000000001</v>
      </c>
      <c r="AZ132">
        <v>547.06470000000002</v>
      </c>
      <c r="BA132">
        <v>554.33360000000005</v>
      </c>
      <c r="BB132">
        <v>563.9203</v>
      </c>
      <c r="BC132">
        <v>618.46169999999995</v>
      </c>
      <c r="BD132">
        <v>647.75540000000001</v>
      </c>
      <c r="BE132">
        <v>658.02689999999996</v>
      </c>
      <c r="BF132">
        <v>660.07339999999999</v>
      </c>
      <c r="BG132">
        <v>658.12879999999996</v>
      </c>
      <c r="BH132">
        <v>676.05430000000001</v>
      </c>
      <c r="BI132">
        <v>690.57320000000004</v>
      </c>
      <c r="BJ132">
        <v>700.63739999999996</v>
      </c>
      <c r="BK132">
        <v>705.34990000000005</v>
      </c>
      <c r="BL132">
        <v>686.42430000000002</v>
      </c>
      <c r="BM132">
        <v>654.74239999999998</v>
      </c>
      <c r="BQ132" s="77">
        <f>IF(greenhouseGasEmissions!AS132="","",greenhouseGasEmissions!AS132-greenhouseGasEmissions!AS132+INDEX(gDP!AS$6:AS$271,MATCH($B132,gDP!$B$6:$B$271)))</f>
        <v>576179387819.61304</v>
      </c>
      <c r="BR132" s="77">
        <f>IF(greenhouseGasEmissions!AT132="","",greenhouseGasEmissions!AT132-greenhouseGasEmissions!AT132+INDEX(gDP!AT$6:AT$271,MATCH($B132,gDP!$B$6:$B$271)))</f>
        <v>547656279894.58698</v>
      </c>
      <c r="BS132" s="77">
        <f>IF(greenhouseGasEmissions!AU132="","",greenhouseGasEmissions!AU132-greenhouseGasEmissions!AU132+INDEX(gDP!AU$6:AU$271,MATCH($B132,gDP!$B$6:$B$271)))</f>
        <v>627246933729.61804</v>
      </c>
      <c r="BT132" s="77">
        <f>IF(greenhouseGasEmissions!AV132="","",greenhouseGasEmissions!AV132-greenhouseGasEmissions!AV132+INDEX(gDP!AV$6:AV$271,MATCH($B132,gDP!$B$6:$B$271)))</f>
        <v>702714855193.90405</v>
      </c>
      <c r="BU132" s="77">
        <f>IF(greenhouseGasEmissions!AW132="","",greenhouseGasEmissions!AW132-greenhouseGasEmissions!AW132+INDEX(gDP!AW$6:AW$271,MATCH($B132,gDP!$B$6:$B$271)))</f>
        <v>793175561887.02698</v>
      </c>
      <c r="BV132" s="77">
        <f>IF(greenhouseGasEmissions!AX132="","",greenhouseGasEmissions!AX132-greenhouseGasEmissions!AX132+INDEX(gDP!AX$6:AX$271,MATCH($B132,gDP!$B$6:$B$271)))</f>
        <v>934901071332.98401</v>
      </c>
      <c r="BW132" s="77">
        <f>IF(greenhouseGasEmissions!AY132="","",greenhouseGasEmissions!AY132-greenhouseGasEmissions!AY132+INDEX(gDP!AY$6:AY$271,MATCH($B132,gDP!$B$6:$B$271)))</f>
        <v>1053216909887.5601</v>
      </c>
      <c r="BX132" s="77">
        <f>IF(greenhouseGasEmissions!AZ132="","",greenhouseGasEmissions!AZ132-greenhouseGasEmissions!AZ132+INDEX(gDP!AZ$6:AZ$271,MATCH($B132,gDP!$B$6:$B$271)))</f>
        <v>1172614086539.8601</v>
      </c>
      <c r="BY132" s="77">
        <f>IF(greenhouseGasEmissions!BA132="","",greenhouseGasEmissions!BA132-greenhouseGasEmissions!BA132+INDEX(gDP!BA$6:BA$271,MATCH($B132,gDP!$B$6:$B$271)))</f>
        <v>1047339010225.25</v>
      </c>
      <c r="BZ132" s="77">
        <f>IF(greenhouseGasEmissions!BB132="","",greenhouseGasEmissions!BB132-greenhouseGasEmissions!BB132+INDEX(gDP!BB$6:BB$271,MATCH($B132,gDP!$B$6:$B$271)))</f>
        <v>943941876218.74304</v>
      </c>
      <c r="CA132" s="77">
        <f>IF(greenhouseGasEmissions!BC132="","",greenhouseGasEmissions!BC132-greenhouseGasEmissions!BC132+INDEX(gDP!BC$6:BC$271,MATCH($B132,gDP!$B$6:$B$271)))</f>
        <v>1143672241149.72</v>
      </c>
      <c r="CB132" s="77">
        <f>IF(greenhouseGasEmissions!BD132="","",greenhouseGasEmissions!BD132-greenhouseGasEmissions!BD132+INDEX(gDP!BD$6:BD$271,MATCH($B132,gDP!$B$6:$B$271)))</f>
        <v>1253289537500.8101</v>
      </c>
      <c r="CC132" s="77">
        <f>IF(greenhouseGasEmissions!BE132="","",greenhouseGasEmissions!BE132-greenhouseGasEmissions!BE132+INDEX(gDP!BE$6:BE$271,MATCH($B132,gDP!$B$6:$B$271)))</f>
        <v>1278046536287.01</v>
      </c>
      <c r="CD132" s="77">
        <f>IF(greenhouseGasEmissions!BF132="","",greenhouseGasEmissions!BF132-greenhouseGasEmissions!BF132+INDEX(gDP!BF$6:BF$271,MATCH($B132,gDP!$B$6:$B$271)))</f>
        <v>1370632955321.2</v>
      </c>
      <c r="CE132" s="77">
        <f>IF(greenhouseGasEmissions!BG132="","",greenhouseGasEmissions!BG132-greenhouseGasEmissions!BG132+INDEX(gDP!BG$6:BG$271,MATCH($B132,gDP!$B$6:$B$271)))</f>
        <v>1484488526271.8</v>
      </c>
      <c r="CF132" s="77">
        <f>IF(greenhouseGasEmissions!BH132="","",greenhouseGasEmissions!BH132-greenhouseGasEmissions!BH132+INDEX(gDP!BH$6:BH$271,MATCH($B132,gDP!$B$6:$B$271)))</f>
        <v>1466038936206.4299</v>
      </c>
      <c r="CG132" s="77">
        <f>IF(greenhouseGasEmissions!BI132="","",greenhouseGasEmissions!BI132-greenhouseGasEmissions!BI132+INDEX(gDP!BI$6:BI$271,MATCH($B132,gDP!$B$6:$B$271)))</f>
        <v>1499679823909.6101</v>
      </c>
      <c r="CH132" s="77">
        <f>IF(greenhouseGasEmissions!BJ132="","",greenhouseGasEmissions!BJ132-greenhouseGasEmissions!BJ132+INDEX(gDP!BJ$6:BJ$271,MATCH($B132,gDP!$B$6:$B$271)))</f>
        <v>1623074183501.8999</v>
      </c>
      <c r="CI132" s="77">
        <f>IF(greenhouseGasEmissions!BK132="","",greenhouseGasEmissions!BK132-greenhouseGasEmissions!BK132+INDEX(gDP!BK$6:BK$271,MATCH($B132,gDP!$B$6:$B$271)))</f>
        <v>1725373496825.4299</v>
      </c>
      <c r="CJ132" s="77">
        <f>IF(greenhouseGasEmissions!BL132="","",greenhouseGasEmissions!BL132-greenhouseGasEmissions!BL132+INDEX(gDP!BL$6:BL$271,MATCH($B132,gDP!$B$6:$B$271)))</f>
        <v>1651422932447.77</v>
      </c>
      <c r="CK132" s="77">
        <f>IF(greenhouseGasEmissions!BM132="","",greenhouseGasEmissions!BM132-greenhouseGasEmissions!BM132+INDEX(gDP!BM$6:BM$271,MATCH($B132,gDP!$B$6:$B$271)))</f>
        <v>1644312831906.1699</v>
      </c>
      <c r="CL132" s="77" t="str">
        <f>IF(greenhouseGasEmissions!BN132="","",greenhouseGasEmissions!BN132-greenhouseGasEmissions!BN132+INDEX(gDP!BN$6:BN$271,MATCH($B132,gDP!$B$6:$B$271)))</f>
        <v/>
      </c>
      <c r="CM132" s="77" t="str">
        <f>IF(greenhouseGasEmissions!BO132="","",greenhouseGasEmissions!BO132-greenhouseGasEmissions!BO132+INDEX(gDP!BO$6:BO$271,MATCH($B132,gDP!$B$6:$B$271)))</f>
        <v/>
      </c>
    </row>
    <row r="133" spans="1:91" x14ac:dyDescent="0.35">
      <c r="A133" t="s">
        <v>472</v>
      </c>
      <c r="B133" t="s">
        <v>473</v>
      </c>
      <c r="C133" t="s">
        <v>807</v>
      </c>
      <c r="D133" t="s">
        <v>808</v>
      </c>
      <c r="AS133">
        <v>86.316100000000006</v>
      </c>
      <c r="AT133">
        <v>88.268900000000002</v>
      </c>
      <c r="AU133">
        <v>91.770499999999998</v>
      </c>
      <c r="AV133">
        <v>101.5522</v>
      </c>
      <c r="AW133">
        <v>106.1991</v>
      </c>
      <c r="AX133">
        <v>117.60720000000001</v>
      </c>
      <c r="AY133">
        <v>120.8965</v>
      </c>
      <c r="AZ133">
        <v>116.884</v>
      </c>
      <c r="BA133">
        <v>121.6998</v>
      </c>
      <c r="BB133">
        <v>121.0411</v>
      </c>
      <c r="BC133">
        <v>124.25700000000001</v>
      </c>
      <c r="BD133">
        <v>131.0489</v>
      </c>
      <c r="BE133">
        <v>134.90610000000001</v>
      </c>
      <c r="BF133">
        <v>137.79519999999999</v>
      </c>
      <c r="BG133">
        <v>136.01429999999999</v>
      </c>
      <c r="BH133">
        <v>141.1095</v>
      </c>
      <c r="BI133">
        <v>145.9075</v>
      </c>
      <c r="BJ133">
        <v>144.24619999999999</v>
      </c>
      <c r="BK133">
        <v>147.99600000000001</v>
      </c>
      <c r="BL133">
        <v>149.81819999999999</v>
      </c>
      <c r="BM133">
        <v>149.02850000000001</v>
      </c>
      <c r="BQ133" s="77">
        <f>IF(greenhouseGasEmissions!AS133="","",greenhouseGasEmissions!AS133-greenhouseGasEmissions!AS133+INDEX(gDP!AS$6:AS$271,MATCH($B133,gDP!$B$6:$B$271)))</f>
        <v>37718743480.075104</v>
      </c>
      <c r="BR133" s="77">
        <f>IF(greenhouseGasEmissions!AT133="","",greenhouseGasEmissions!AT133-greenhouseGasEmissions!AT133+INDEX(gDP!AT$6:AT$271,MATCH($B133,gDP!$B$6:$B$271)))</f>
        <v>34889559869.832603</v>
      </c>
      <c r="BS133" s="77">
        <f>IF(greenhouseGasEmissions!AU133="","",greenhouseGasEmissions!AU133-greenhouseGasEmissions!AU133+INDEX(gDP!AU$6:AU$271,MATCH($B133,gDP!$B$6:$B$271)))</f>
        <v>38135788413.827599</v>
      </c>
      <c r="BT133" s="77">
        <f>IF(greenhouseGasEmissions!AV133="","",greenhouseGasEmissions!AV133-greenhouseGasEmissions!AV133+INDEX(gDP!AV$6:AV$271,MATCH($B133,gDP!$B$6:$B$271)))</f>
        <v>47874582231.587997</v>
      </c>
      <c r="BU133" s="77">
        <f>IF(greenhouseGasEmissions!AW133="","",greenhouseGasEmissions!AW133-greenhouseGasEmissions!AW133+INDEX(gDP!AW$6:AW$271,MATCH($B133,gDP!$B$6:$B$271)))</f>
        <v>59439090600.610802</v>
      </c>
      <c r="BV133" s="77">
        <f>IF(greenhouseGasEmissions!AX133="","",greenhouseGasEmissions!AX133-greenhouseGasEmissions!AX133+INDEX(gDP!AX$6:AX$271,MATCH($B133,gDP!$B$6:$B$271)))</f>
        <v>80798630136.986298</v>
      </c>
      <c r="BW133" s="77">
        <f>IF(greenhouseGasEmissions!AY133="","",greenhouseGasEmissions!AY133-greenhouseGasEmissions!AY133+INDEX(gDP!AY$6:AY$271,MATCH($B133,gDP!$B$6:$B$271)))</f>
        <v>101557330723.423</v>
      </c>
      <c r="BX133" s="77">
        <f>IF(greenhouseGasEmissions!AZ133="","",greenhouseGasEmissions!AZ133-greenhouseGasEmissions!AZ133+INDEX(gDP!AZ$6:AZ$271,MATCH($B133,gDP!$B$6:$B$271)))</f>
        <v>114634043361.692</v>
      </c>
      <c r="BY133" s="77">
        <f>IF(greenhouseGasEmissions!BA133="","",greenhouseGasEmissions!BA133-greenhouseGasEmissions!BA133+INDEX(gDP!BA$6:BA$271,MATCH($B133,gDP!$B$6:$B$271)))</f>
        <v>147379737229.75299</v>
      </c>
      <c r="BZ133" s="77">
        <f>IF(greenhouseGasEmissions!BB133="","",greenhouseGasEmissions!BB133-greenhouseGasEmissions!BB133+INDEX(gDP!BB$6:BB$271,MATCH($B133,gDP!$B$6:$B$271)))</f>
        <v>105968691905.41499</v>
      </c>
      <c r="CA133" s="77">
        <f>IF(greenhouseGasEmissions!BC133="","",greenhouseGasEmissions!BC133-greenhouseGasEmissions!BC133+INDEX(gDP!BC$6:BC$271,MATCH($B133,gDP!$B$6:$B$271)))</f>
        <v>115416245238.478</v>
      </c>
      <c r="CB133" s="77">
        <f>IF(greenhouseGasEmissions!BD133="","",greenhouseGasEmissions!BD133-greenhouseGasEmissions!BD133+INDEX(gDP!BD$6:BD$271,MATCH($B133,gDP!$B$6:$B$271)))</f>
        <v>154039231299.12799</v>
      </c>
      <c r="CC133" s="77">
        <f>IF(greenhouseGasEmissions!BE133="","",greenhouseGasEmissions!BE133-greenhouseGasEmissions!BE133+INDEX(gDP!BE$6:BE$271,MATCH($B133,gDP!$B$6:$B$271)))</f>
        <v>174047695598.686</v>
      </c>
      <c r="CD133" s="77">
        <f>IF(greenhouseGasEmissions!BF133="","",greenhouseGasEmissions!BF133-greenhouseGasEmissions!BF133+INDEX(gDP!BF$6:BF$271,MATCH($B133,gDP!$B$6:$B$271)))</f>
        <v>174168116687.215</v>
      </c>
      <c r="CE133" s="77">
        <f>IF(greenhouseGasEmissions!BG133="","",greenhouseGasEmissions!BG133-greenhouseGasEmissions!BG133+INDEX(gDP!BG$6:BG$271,MATCH($B133,gDP!$B$6:$B$271)))</f>
        <v>162650450784.686</v>
      </c>
      <c r="CF133" s="77">
        <f>IF(greenhouseGasEmissions!BH133="","",greenhouseGasEmissions!BH133-greenhouseGasEmissions!BH133+INDEX(gDP!BH$6:BH$271,MATCH($B133,gDP!$B$6:$B$271)))</f>
        <v>114585555830.916</v>
      </c>
      <c r="CG133" s="77">
        <f>IF(greenhouseGasEmissions!BI133="","",greenhouseGasEmissions!BI133-greenhouseGasEmissions!BI133+INDEX(gDP!BI$6:BI$271,MATCH($B133,gDP!$B$6:$B$271)))</f>
        <v>109406674087.94701</v>
      </c>
      <c r="CH133" s="77">
        <f>IF(greenhouseGasEmissions!BJ133="","",greenhouseGasEmissions!BJ133-greenhouseGasEmissions!BJ133+INDEX(gDP!BJ$6:BJ$271,MATCH($B133,gDP!$B$6:$B$271)))</f>
        <v>120687539675.517</v>
      </c>
      <c r="CI133" s="77">
        <f>IF(greenhouseGasEmissions!BK133="","",greenhouseGasEmissions!BK133-greenhouseGasEmissions!BK133+INDEX(gDP!BK$6:BK$271,MATCH($B133,gDP!$B$6:$B$271)))</f>
        <v>138202535962.401</v>
      </c>
      <c r="CJ133" s="77">
        <f>IF(greenhouseGasEmissions!BL133="","",greenhouseGasEmissions!BL133-greenhouseGasEmissions!BL133+INDEX(gDP!BL$6:BL$271,MATCH($B133,gDP!$B$6:$B$271)))</f>
        <v>138696321087.86401</v>
      </c>
      <c r="CK133" s="77">
        <f>IF(greenhouseGasEmissions!BM133="","",greenhouseGasEmissions!BM133-greenhouseGasEmissions!BM133+INDEX(gDP!BM$6:BM$271,MATCH($B133,gDP!$B$6:$B$271)))</f>
        <v>107512998447.021</v>
      </c>
      <c r="CL133" s="77" t="str">
        <f>IF(greenhouseGasEmissions!BN133="","",greenhouseGasEmissions!BN133-greenhouseGasEmissions!BN133+INDEX(gDP!BN$6:BN$271,MATCH($B133,gDP!$B$6:$B$271)))</f>
        <v/>
      </c>
      <c r="CM133" s="77" t="str">
        <f>IF(greenhouseGasEmissions!BO133="","",greenhouseGasEmissions!BO133-greenhouseGasEmissions!BO133+INDEX(gDP!BO$6:BO$271,MATCH($B133,gDP!$B$6:$B$271)))</f>
        <v/>
      </c>
    </row>
    <row r="134" spans="1:91" x14ac:dyDescent="0.35">
      <c r="A134" t="s">
        <v>474</v>
      </c>
      <c r="B134" t="s">
        <v>475</v>
      </c>
      <c r="C134" t="s">
        <v>807</v>
      </c>
      <c r="D134" t="s">
        <v>808</v>
      </c>
      <c r="AS134">
        <v>3712.279</v>
      </c>
      <c r="AT134">
        <v>3660.53</v>
      </c>
      <c r="AU134">
        <v>3923.6365999999998</v>
      </c>
      <c r="AV134">
        <v>5048.4619000000002</v>
      </c>
      <c r="AW134">
        <v>5333.1769000000004</v>
      </c>
      <c r="AX134">
        <v>4373.4260000000004</v>
      </c>
      <c r="AY134">
        <v>4101.2411000000002</v>
      </c>
      <c r="AZ134">
        <v>3831.4187000000002</v>
      </c>
      <c r="BA134">
        <v>3944.0455999999999</v>
      </c>
      <c r="BB134">
        <v>3283.6878999999999</v>
      </c>
      <c r="BC134">
        <v>3284.0149000000001</v>
      </c>
      <c r="BD134">
        <v>3423.7755999999999</v>
      </c>
      <c r="BE134">
        <v>3387.6992</v>
      </c>
      <c r="BF134">
        <v>3640.7916</v>
      </c>
      <c r="BG134">
        <v>3469.0023999999999</v>
      </c>
      <c r="BH134">
        <v>3577.0508</v>
      </c>
      <c r="BI134">
        <v>3609.5790999999999</v>
      </c>
      <c r="BJ134">
        <v>3611.1487000000002</v>
      </c>
      <c r="BK134">
        <v>3594.9261999999999</v>
      </c>
      <c r="BL134">
        <v>3611.4814999999999</v>
      </c>
      <c r="BM134">
        <v>3509.7575999999999</v>
      </c>
      <c r="BQ134" s="77">
        <f>IF(greenhouseGasEmissions!AS134="","",greenhouseGasEmissions!AS134-greenhouseGasEmissions!AS134+INDEX(gDP!AS$6:AS$271,MATCH($B134,gDP!$B$6:$B$271)))</f>
        <v>2001496152611.1201</v>
      </c>
      <c r="BR134" s="77">
        <f>IF(greenhouseGasEmissions!AT134="","",greenhouseGasEmissions!AT134-greenhouseGasEmissions!AT134+INDEX(gDP!AT$6:AT$271,MATCH($B134,gDP!$B$6:$B$271)))</f>
        <v>1951435655114.4199</v>
      </c>
      <c r="BS134" s="77">
        <f>IF(greenhouseGasEmissions!AU134="","",greenhouseGasEmissions!AU134-greenhouseGasEmissions!AU134+INDEX(gDP!AU$6:AU$271,MATCH($B134,gDP!$B$6:$B$271)))</f>
        <v>1757081641119.6201</v>
      </c>
      <c r="BT134" s="77">
        <f>IF(greenhouseGasEmissions!AV134="","",greenhouseGasEmissions!AV134-greenhouseGasEmissions!AV134+INDEX(gDP!AV$6:AV$271,MATCH($B134,gDP!$B$6:$B$271)))</f>
        <v>1793945251035.72</v>
      </c>
      <c r="BU134" s="77">
        <f>IF(greenhouseGasEmissions!AW134="","",greenhouseGasEmissions!AW134-greenhouseGasEmissions!AW134+INDEX(gDP!AW$6:AW$271,MATCH($B134,gDP!$B$6:$B$271)))</f>
        <v>2043684160277.3201</v>
      </c>
      <c r="BV134" s="77">
        <f>IF(greenhouseGasEmissions!AX134="","",greenhouseGasEmissions!AX134-greenhouseGasEmissions!AX134+INDEX(gDP!AX$6:AX$271,MATCH($B134,gDP!$B$6:$B$271)))</f>
        <v>2470502060472.1899</v>
      </c>
      <c r="BW134" s="77">
        <f>IF(greenhouseGasEmissions!AY134="","",greenhouseGasEmissions!AY134-greenhouseGasEmissions!AY134+INDEX(gDP!AY$6:AY$271,MATCH($B134,gDP!$B$6:$B$271)))</f>
        <v>2881093926514.8901</v>
      </c>
      <c r="BX134" s="77">
        <f>IF(greenhouseGasEmissions!AZ134="","",greenhouseGasEmissions!AZ134-greenhouseGasEmissions!AZ134+INDEX(gDP!AZ$6:AZ$271,MATCH($B134,gDP!$B$6:$B$271)))</f>
        <v>3401597415158.73</v>
      </c>
      <c r="BY134" s="77">
        <f>IF(greenhouseGasEmissions!BA134="","",greenhouseGasEmissions!BA134-greenhouseGasEmissions!BA134+INDEX(gDP!BA$6:BA$271,MATCH($B134,gDP!$B$6:$B$271)))</f>
        <v>3931407891415.48</v>
      </c>
      <c r="BZ134" s="77">
        <f>IF(greenhouseGasEmissions!BB134="","",greenhouseGasEmissions!BB134-greenhouseGasEmissions!BB134+INDEX(gDP!BB$6:BB$271,MATCH($B134,gDP!$B$6:$B$271)))</f>
        <v>3643244830292.9702</v>
      </c>
      <c r="CA134" s="77">
        <f>IF(greenhouseGasEmissions!BC134="","",greenhouseGasEmissions!BC134-greenhouseGasEmissions!BC134+INDEX(gDP!BC$6:BC$271,MATCH($B134,gDP!$B$6:$B$271)))</f>
        <v>4556436688834.7598</v>
      </c>
      <c r="CB134" s="77">
        <f>IF(greenhouseGasEmissions!BD134="","",greenhouseGasEmissions!BD134-greenhouseGasEmissions!BD134+INDEX(gDP!BD$6:BD$271,MATCH($B134,gDP!$B$6:$B$271)))</f>
        <v>5320445093655.7402</v>
      </c>
      <c r="CC134" s="77">
        <f>IF(greenhouseGasEmissions!BE134="","",greenhouseGasEmissions!BE134-greenhouseGasEmissions!BE134+INDEX(gDP!BE$6:BE$271,MATCH($B134,gDP!$B$6:$B$271)))</f>
        <v>5297857656983.3496</v>
      </c>
      <c r="CD134" s="77">
        <f>IF(greenhouseGasEmissions!BF134="","",greenhouseGasEmissions!BF134-greenhouseGasEmissions!BF134+INDEX(gDP!BF$6:BF$271,MATCH($B134,gDP!$B$6:$B$271)))</f>
        <v>5436631031505.8604</v>
      </c>
      <c r="CE134" s="77">
        <f>IF(greenhouseGasEmissions!BG134="","",greenhouseGasEmissions!BG134-greenhouseGasEmissions!BG134+INDEX(gDP!BG$6:BG$271,MATCH($B134,gDP!$B$6:$B$271)))</f>
        <v>5457289044548.7695</v>
      </c>
      <c r="CF134" s="77">
        <f>IF(greenhouseGasEmissions!BH134="","",greenhouseGasEmissions!BH134-greenhouseGasEmissions!BH134+INDEX(gDP!BH$6:BH$271,MATCH($B134,gDP!$B$6:$B$271)))</f>
        <v>4634564315170.4502</v>
      </c>
      <c r="CG134" s="77">
        <f>IF(greenhouseGasEmissions!BI134="","",greenhouseGasEmissions!BI134-greenhouseGasEmissions!BI134+INDEX(gDP!BI$6:BI$271,MATCH($B134,gDP!$B$6:$B$271)))</f>
        <v>4496975505130.54</v>
      </c>
      <c r="CH134" s="77">
        <f>IF(greenhouseGasEmissions!BJ134="","",greenhouseGasEmissions!BJ134-greenhouseGasEmissions!BJ134+INDEX(gDP!BJ$6:BJ$271,MATCH($B134,gDP!$B$6:$B$271)))</f>
        <v>5012883307321.9805</v>
      </c>
      <c r="CI134" s="77">
        <f>IF(greenhouseGasEmissions!BK134="","",greenhouseGasEmissions!BK134-greenhouseGasEmissions!BK134+INDEX(gDP!BK$6:BK$271,MATCH($B134,gDP!$B$6:$B$271)))</f>
        <v>4870399271215.5996</v>
      </c>
      <c r="CJ134" s="77">
        <f>IF(greenhouseGasEmissions!BL134="","",greenhouseGasEmissions!BL134-greenhouseGasEmissions!BL134+INDEX(gDP!BL$6:BL$271,MATCH($B134,gDP!$B$6:$B$271)))</f>
        <v>4804547155275.1299</v>
      </c>
      <c r="CK134" s="77">
        <f>IF(greenhouseGasEmissions!BM134="","",greenhouseGasEmissions!BM134-greenhouseGasEmissions!BM134+INDEX(gDP!BM$6:BM$271,MATCH($B134,gDP!$B$6:$B$271)))</f>
        <v>4046822646872.3701</v>
      </c>
      <c r="CL134" s="77" t="str">
        <f>IF(greenhouseGasEmissions!BN134="","",greenhouseGasEmissions!BN134-greenhouseGasEmissions!BN134+INDEX(gDP!BN$6:BN$271,MATCH($B134,gDP!$B$6:$B$271)))</f>
        <v/>
      </c>
      <c r="CM134" s="77" t="str">
        <f>IF(greenhouseGasEmissions!BO134="","",greenhouseGasEmissions!BO134-greenhouseGasEmissions!BO134+INDEX(gDP!BO$6:BO$271,MATCH($B134,gDP!$B$6:$B$271)))</f>
        <v/>
      </c>
    </row>
    <row r="135" spans="1:91" x14ac:dyDescent="0.35">
      <c r="A135" t="s">
        <v>476</v>
      </c>
      <c r="B135" t="s">
        <v>477</v>
      </c>
      <c r="C135" t="s">
        <v>807</v>
      </c>
      <c r="D135" t="s">
        <v>808</v>
      </c>
      <c r="AS135">
        <v>54.924599999999998</v>
      </c>
      <c r="AT135">
        <v>53.119100000000003</v>
      </c>
      <c r="AU135">
        <v>51.192799999999998</v>
      </c>
      <c r="AV135">
        <v>49.315600000000003</v>
      </c>
      <c r="AW135">
        <v>47.602499999999999</v>
      </c>
      <c r="AX135">
        <v>45.215899999999998</v>
      </c>
      <c r="AY135">
        <v>45.816200000000002</v>
      </c>
      <c r="AZ135">
        <v>46.345199999999998</v>
      </c>
      <c r="BA135">
        <v>47.049799999999998</v>
      </c>
      <c r="BB135">
        <v>48.062100000000001</v>
      </c>
      <c r="BC135">
        <v>48.963799999999999</v>
      </c>
      <c r="BD135">
        <v>48.994700000000002</v>
      </c>
      <c r="BE135">
        <v>50.114600000000003</v>
      </c>
      <c r="BF135">
        <v>50.729399999999998</v>
      </c>
      <c r="BG135">
        <v>51.673900000000003</v>
      </c>
      <c r="BH135">
        <v>56.689799999999998</v>
      </c>
      <c r="BI135">
        <v>64.329899999999995</v>
      </c>
      <c r="BJ135">
        <v>67.665899999999993</v>
      </c>
      <c r="BK135">
        <v>68.323899999999995</v>
      </c>
      <c r="BL135">
        <v>68.182500000000005</v>
      </c>
      <c r="BM135">
        <v>68.972700000000003</v>
      </c>
      <c r="BQ135" s="77">
        <f>IF(greenhouseGasEmissions!AS135="","",greenhouseGasEmissions!AS135-greenhouseGasEmissions!AS135+INDEX(gDP!AS$6:AS$271,MATCH($B135,gDP!$B$6:$B$271)))</f>
        <v>1731198022.4676299</v>
      </c>
      <c r="BR135" s="77">
        <f>IF(greenhouseGasEmissions!AT135="","",greenhouseGasEmissions!AT135-greenhouseGasEmissions!AT135+INDEX(gDP!AT$6:AT$271,MATCH($B135,gDP!$B$6:$B$271)))</f>
        <v>1768619058.3464701</v>
      </c>
      <c r="BS135" s="77">
        <f>IF(greenhouseGasEmissions!AU135="","",greenhouseGasEmissions!AU135-greenhouseGasEmissions!AU135+INDEX(gDP!AU$6:AU$271,MATCH($B135,gDP!$B$6:$B$271)))</f>
        <v>1758176653.0774601</v>
      </c>
      <c r="BT135" s="77">
        <f>IF(greenhouseGasEmissions!AV135="","",greenhouseGasEmissions!AV135-greenhouseGasEmissions!AV135+INDEX(gDP!AV$6:AV$271,MATCH($B135,gDP!$B$6:$B$271)))</f>
        <v>2023324407.2841401</v>
      </c>
      <c r="BU135" s="77">
        <f>IF(greenhouseGasEmissions!AW135="","",greenhouseGasEmissions!AW135-greenhouseGasEmissions!AW135+INDEX(gDP!AW$6:AW$271,MATCH($B135,gDP!$B$6:$B$271)))</f>
        <v>2366398119.8632102</v>
      </c>
      <c r="BV135" s="77">
        <f>IF(greenhouseGasEmissions!AX135="","",greenhouseGasEmissions!AX135-greenhouseGasEmissions!AX135+INDEX(gDP!AX$6:AX$271,MATCH($B135,gDP!$B$6:$B$271)))</f>
        <v>2735558734.7378998</v>
      </c>
      <c r="BW135" s="77">
        <f>IF(greenhouseGasEmissions!AY135="","",greenhouseGasEmissions!AY135-greenhouseGasEmissions!AY135+INDEX(gDP!AY$6:AY$271,MATCH($B135,gDP!$B$6:$B$271)))</f>
        <v>3455030060.9784999</v>
      </c>
      <c r="BX135" s="77">
        <f>IF(greenhouseGasEmissions!AZ135="","",greenhouseGasEmissions!AZ135-greenhouseGasEmissions!AZ135+INDEX(gDP!AZ$6:AZ$271,MATCH($B135,gDP!$B$6:$B$271)))</f>
        <v>4223152739.0405202</v>
      </c>
      <c r="BY135" s="77">
        <f>IF(greenhouseGasEmissions!BA135="","",greenhouseGasEmissions!BA135-greenhouseGasEmissions!BA135+INDEX(gDP!BA$6:BA$271,MATCH($B135,gDP!$B$6:$B$271)))</f>
        <v>5446433157.4011402</v>
      </c>
      <c r="BZ135" s="77">
        <f>IF(greenhouseGasEmissions!BB135="","",greenhouseGasEmissions!BB135-greenhouseGasEmissions!BB135+INDEX(gDP!BB$6:BB$271,MATCH($B135,gDP!$B$6:$B$271)))</f>
        <v>5836137329.63305</v>
      </c>
      <c r="CA135" s="77">
        <f>IF(greenhouseGasEmissions!BC135="","",greenhouseGasEmissions!BC135-greenhouseGasEmissions!BC135+INDEX(gDP!BC$6:BC$271,MATCH($B135,gDP!$B$6:$B$271)))</f>
        <v>7131771014.7045603</v>
      </c>
      <c r="CB135" s="77">
        <f>IF(greenhouseGasEmissions!BD135="","",greenhouseGasEmissions!BD135-greenhouseGasEmissions!BD135+INDEX(gDP!BD$6:BD$271,MATCH($B135,gDP!$B$6:$B$271)))</f>
        <v>8750104617.1730309</v>
      </c>
      <c r="CC135" s="77">
        <f>IF(greenhouseGasEmissions!BE135="","",greenhouseGasEmissions!BE135-greenhouseGasEmissions!BE135+INDEX(gDP!BE$6:BE$271,MATCH($B135,gDP!$B$6:$B$271)))</f>
        <v>10192846339.402901</v>
      </c>
      <c r="CD135" s="77">
        <f>IF(greenhouseGasEmissions!BF135="","",greenhouseGasEmissions!BF135-greenhouseGasEmissions!BF135+INDEX(gDP!BF$6:BF$271,MATCH($B135,gDP!$B$6:$B$271)))</f>
        <v>11983252626.5452</v>
      </c>
      <c r="CE135" s="77">
        <f>IF(greenhouseGasEmissions!BG135="","",greenhouseGasEmissions!BG135-greenhouseGasEmissions!BG135+INDEX(gDP!BG$6:BG$271,MATCH($B135,gDP!$B$6:$B$271)))</f>
        <v>13279245886.385401</v>
      </c>
      <c r="CF135" s="77">
        <f>IF(greenhouseGasEmissions!BH135="","",greenhouseGasEmissions!BH135-greenhouseGasEmissions!BH135+INDEX(gDP!BH$6:BH$271,MATCH($B135,gDP!$B$6:$B$271)))</f>
        <v>14426380125.6488</v>
      </c>
      <c r="CG135" s="77">
        <f>IF(greenhouseGasEmissions!BI135="","",greenhouseGasEmissions!BI135-greenhouseGasEmissions!BI135+INDEX(gDP!BI$6:BI$271,MATCH($B135,gDP!$B$6:$B$271)))</f>
        <v>15912501722.6143</v>
      </c>
      <c r="CH135" s="77">
        <f>IF(greenhouseGasEmissions!BJ135="","",greenhouseGasEmissions!BJ135-greenhouseGasEmissions!BJ135+INDEX(gDP!BJ$6:BJ$271,MATCH($B135,gDP!$B$6:$B$271)))</f>
        <v>17071155481.499399</v>
      </c>
      <c r="CI135" s="77">
        <f>IF(greenhouseGasEmissions!BK135="","",greenhouseGasEmissions!BK135-greenhouseGasEmissions!BK135+INDEX(gDP!BK$6:BK$271,MATCH($B135,gDP!$B$6:$B$271)))</f>
        <v>18141641089.796299</v>
      </c>
      <c r="CJ135" s="77">
        <f>IF(greenhouseGasEmissions!BL135="","",greenhouseGasEmissions!BL135-greenhouseGasEmissions!BL135+INDEX(gDP!BL$6:BL$271,MATCH($B135,gDP!$B$6:$B$271)))</f>
        <v>18740561512.5555</v>
      </c>
      <c r="CK135" s="77">
        <f>IF(greenhouseGasEmissions!BM135="","",greenhouseGasEmissions!BM135-greenhouseGasEmissions!BM135+INDEX(gDP!BM$6:BM$271,MATCH($B135,gDP!$B$6:$B$271)))</f>
        <v>18981805250.242401</v>
      </c>
      <c r="CL135" s="77" t="str">
        <f>IF(greenhouseGasEmissions!BN135="","",greenhouseGasEmissions!BN135-greenhouseGasEmissions!BN135+INDEX(gDP!BN$6:BN$271,MATCH($B135,gDP!$B$6:$B$271)))</f>
        <v/>
      </c>
      <c r="CM135" s="77" t="str">
        <f>IF(greenhouseGasEmissions!BO135="","",greenhouseGasEmissions!BO135-greenhouseGasEmissions!BO135+INDEX(gDP!BO$6:BO$271,MATCH($B135,gDP!$B$6:$B$271)))</f>
        <v/>
      </c>
    </row>
    <row r="136" spans="1:91" x14ac:dyDescent="0.35">
      <c r="A136" t="s">
        <v>478</v>
      </c>
      <c r="B136" t="s">
        <v>479</v>
      </c>
      <c r="C136" t="s">
        <v>807</v>
      </c>
      <c r="D136" t="s">
        <v>808</v>
      </c>
      <c r="AS136">
        <v>16.328600000000002</v>
      </c>
      <c r="AT136">
        <v>17.538699999999999</v>
      </c>
      <c r="AU136">
        <v>17.677399999999999</v>
      </c>
      <c r="AV136">
        <v>18.0549</v>
      </c>
      <c r="AW136">
        <v>18.446300000000001</v>
      </c>
      <c r="AX136">
        <v>18.6023</v>
      </c>
      <c r="AY136">
        <v>18.333300000000001</v>
      </c>
      <c r="AZ136">
        <v>17.052299999999999</v>
      </c>
      <c r="BA136">
        <v>20.580100000000002</v>
      </c>
      <c r="BB136">
        <v>24.128299999999999</v>
      </c>
      <c r="BC136">
        <v>23.298999999999999</v>
      </c>
      <c r="BD136">
        <v>23.9724</v>
      </c>
      <c r="BE136">
        <v>26.910299999999999</v>
      </c>
      <c r="BF136">
        <v>26.526399999999999</v>
      </c>
      <c r="BG136">
        <v>28.5944</v>
      </c>
      <c r="BH136">
        <v>30.8887</v>
      </c>
      <c r="BI136">
        <v>32.104700000000001</v>
      </c>
      <c r="BJ136">
        <v>33.788800000000002</v>
      </c>
      <c r="BK136">
        <v>32.158200000000001</v>
      </c>
      <c r="BL136">
        <v>31.9436</v>
      </c>
      <c r="BM136">
        <v>26.6431</v>
      </c>
      <c r="BQ136" s="77">
        <f>IF(greenhouseGasEmissions!AS136="","",greenhouseGasEmissions!AS136-greenhouseGasEmissions!AS136+INDEX(gDP!AS$6:AS$271,MATCH($B136,gDP!$B$6:$B$271)))</f>
        <v>17260364842.454399</v>
      </c>
      <c r="BR136" s="77">
        <f>IF(greenhouseGasEmissions!AT136="","",greenhouseGasEmissions!AT136-greenhouseGasEmissions!AT136+INDEX(gDP!AT$6:AT$271,MATCH($B136,gDP!$B$6:$B$271)))</f>
        <v>17649751243.781101</v>
      </c>
      <c r="BS136" s="77">
        <f>IF(greenhouseGasEmissions!AU136="","",greenhouseGasEmissions!AU136-greenhouseGasEmissions!AU136+INDEX(gDP!AU$6:AU$271,MATCH($B136,gDP!$B$6:$B$271)))</f>
        <v>19152238805.9701</v>
      </c>
      <c r="BT136" s="77">
        <f>IF(greenhouseGasEmissions!AV136="","",greenhouseGasEmissions!AV136-greenhouseGasEmissions!AV136+INDEX(gDP!AV$6:AV$271,MATCH($B136,gDP!$B$6:$B$271)))</f>
        <v>20082918739.635201</v>
      </c>
      <c r="BU136" s="77">
        <f>IF(greenhouseGasEmissions!AW136="","",greenhouseGasEmissions!AW136-greenhouseGasEmissions!AW136+INDEX(gDP!AW$6:AW$271,MATCH($B136,gDP!$B$6:$B$271)))</f>
        <v>21159827992.039799</v>
      </c>
      <c r="BV136" s="77">
        <f>IF(greenhouseGasEmissions!AX136="","",greenhouseGasEmissions!AX136-greenhouseGasEmissions!AX136+INDEX(gDP!AX$6:AX$271,MATCH($B136,gDP!$B$6:$B$271)))</f>
        <v>21497336498.8391</v>
      </c>
      <c r="BW136" s="77">
        <f>IF(greenhouseGasEmissions!AY136="","",greenhouseGasEmissions!AY136-greenhouseGasEmissions!AY136+INDEX(gDP!AY$6:AY$271,MATCH($B136,gDP!$B$6:$B$271)))</f>
        <v>22022709851.409599</v>
      </c>
      <c r="BX136" s="77">
        <f>IF(greenhouseGasEmissions!AZ136="","",greenhouseGasEmissions!AZ136-greenhouseGasEmissions!AZ136+INDEX(gDP!AZ$6:AZ$271,MATCH($B136,gDP!$B$6:$B$271)))</f>
        <v>24827355014.9254</v>
      </c>
      <c r="BY136" s="77">
        <f>IF(greenhouseGasEmissions!BA136="","",greenhouseGasEmissions!BA136-greenhouseGasEmissions!BA136+INDEX(gDP!BA$6:BA$271,MATCH($B136,gDP!$B$6:$B$271)))</f>
        <v>29118916105.472599</v>
      </c>
      <c r="BZ136" s="77">
        <f>IF(greenhouseGasEmissions!BB136="","",greenhouseGasEmissions!BB136-greenhouseGasEmissions!BB136+INDEX(gDP!BB$6:BB$271,MATCH($B136,gDP!$B$6:$B$271)))</f>
        <v>35399582928.689903</v>
      </c>
      <c r="CA136" s="77">
        <f>IF(greenhouseGasEmissions!BC136="","",greenhouseGasEmissions!BC136-greenhouseGasEmissions!BC136+INDEX(gDP!BC$6:BC$271,MATCH($B136,gDP!$B$6:$B$271)))</f>
        <v>38443907042.122704</v>
      </c>
      <c r="CB136" s="77">
        <f>IF(greenhouseGasEmissions!BD136="","",greenhouseGasEmissions!BD136-greenhouseGasEmissions!BD136+INDEX(gDP!BD$6:BD$271,MATCH($B136,gDP!$B$6:$B$271)))</f>
        <v>39927125961.525703</v>
      </c>
      <c r="CC136" s="77">
        <f>IF(greenhouseGasEmissions!BE136="","",greenhouseGasEmissions!BE136-greenhouseGasEmissions!BE136+INDEX(gDP!BE$6:BE$271,MATCH($B136,gDP!$B$6:$B$271)))</f>
        <v>44016799515.754601</v>
      </c>
      <c r="CD136" s="77">
        <f>IF(greenhouseGasEmissions!BF136="","",greenhouseGasEmissions!BF136-greenhouseGasEmissions!BF136+INDEX(gDP!BF$6:BF$271,MATCH($B136,gDP!$B$6:$B$271)))</f>
        <v>46880103080.597</v>
      </c>
      <c r="CE136" s="77">
        <f>IF(greenhouseGasEmissions!BG136="","",greenhouseGasEmissions!BG136-greenhouseGasEmissions!BG136+INDEX(gDP!BG$6:BG$271,MATCH($B136,gDP!$B$6:$B$271)))</f>
        <v>48095213746.600304</v>
      </c>
      <c r="CF136" s="77">
        <f>IF(greenhouseGasEmissions!BH136="","",greenhouseGasEmissions!BH136-greenhouseGasEmissions!BH136+INDEX(gDP!BH$6:BH$271,MATCH($B136,gDP!$B$6:$B$271)))</f>
        <v>49929337836.815903</v>
      </c>
      <c r="CG136" s="77">
        <f>IF(greenhouseGasEmissions!BI136="","",greenhouseGasEmissions!BI136-greenhouseGasEmissions!BI136+INDEX(gDP!BI$6:BI$271,MATCH($B136,gDP!$B$6:$B$271)))</f>
        <v>51147308774.129402</v>
      </c>
      <c r="CH136" s="77">
        <f>IF(greenhouseGasEmissions!BJ136="","",greenhouseGasEmissions!BJ136-greenhouseGasEmissions!BJ136+INDEX(gDP!BJ$6:BJ$271,MATCH($B136,gDP!$B$6:$B$271)))</f>
        <v>53027680685.903801</v>
      </c>
      <c r="CI136" s="77">
        <f>IF(greenhouseGasEmissions!BK136="","",greenhouseGasEmissions!BK136-greenhouseGasEmissions!BK136+INDEX(gDP!BK$6:BK$271,MATCH($B136,gDP!$B$6:$B$271)))</f>
        <v>54901519155.555603</v>
      </c>
      <c r="CJ136" s="77">
        <f>IF(greenhouseGasEmissions!BL136="","",greenhouseGasEmissions!BL136-greenhouseGasEmissions!BL136+INDEX(gDP!BL$6:BL$271,MATCH($B136,gDP!$B$6:$B$271)))</f>
        <v>51605959131.274101</v>
      </c>
      <c r="CK136" s="77">
        <f>IF(greenhouseGasEmissions!BM136="","",greenhouseGasEmissions!BM136-greenhouseGasEmissions!BM136+INDEX(gDP!BM$6:BM$271,MATCH($B136,gDP!$B$6:$B$271)))</f>
        <v>31712128253.796101</v>
      </c>
      <c r="CL136" s="77" t="str">
        <f>IF(greenhouseGasEmissions!BN136="","",greenhouseGasEmissions!BN136-greenhouseGasEmissions!BN136+INDEX(gDP!BN$6:BN$271,MATCH($B136,gDP!$B$6:$B$271)))</f>
        <v/>
      </c>
      <c r="CM136" s="77" t="str">
        <f>IF(greenhouseGasEmissions!BO136="","",greenhouseGasEmissions!BO136-greenhouseGasEmissions!BO136+INDEX(gDP!BO$6:BO$271,MATCH($B136,gDP!$B$6:$B$271)))</f>
        <v/>
      </c>
    </row>
    <row r="137" spans="1:91" x14ac:dyDescent="0.35">
      <c r="A137" t="s">
        <v>480</v>
      </c>
      <c r="B137" t="s">
        <v>481</v>
      </c>
      <c r="C137" t="s">
        <v>807</v>
      </c>
      <c r="D137" t="s">
        <v>808</v>
      </c>
      <c r="AS137">
        <v>-18.365500000000001</v>
      </c>
      <c r="AT137">
        <v>-18.275300000000001</v>
      </c>
      <c r="AU137">
        <v>-18.226600000000001</v>
      </c>
      <c r="AV137">
        <v>-18.148499999999999</v>
      </c>
      <c r="AW137">
        <v>-18.029800000000002</v>
      </c>
      <c r="AX137">
        <v>-17.806699999999999</v>
      </c>
      <c r="AY137">
        <v>-17.6082</v>
      </c>
      <c r="AZ137">
        <v>-17.619599999999998</v>
      </c>
      <c r="BA137">
        <v>-17.621300000000002</v>
      </c>
      <c r="BB137">
        <v>-17.488099999999999</v>
      </c>
      <c r="BC137">
        <v>-17.141300000000001</v>
      </c>
      <c r="BD137">
        <v>-16.962599999999998</v>
      </c>
      <c r="BE137">
        <v>-16.770099999999999</v>
      </c>
      <c r="BF137">
        <v>-16.766200000000001</v>
      </c>
      <c r="BG137">
        <v>-16.354600000000001</v>
      </c>
      <c r="BH137">
        <v>-16.172699999999999</v>
      </c>
      <c r="BI137">
        <v>-16.014299999999999</v>
      </c>
      <c r="BJ137">
        <v>-16.133700000000001</v>
      </c>
      <c r="BK137">
        <v>-15.854100000000001</v>
      </c>
      <c r="BL137">
        <v>-15.6708</v>
      </c>
      <c r="BM137">
        <v>-15.519299999999999</v>
      </c>
      <c r="BQ137" s="77">
        <f>IF(greenhouseGasEmissions!AS137="","",greenhouseGasEmissions!AS137-greenhouseGasEmissions!AS137+INDEX(gDP!AS$6:AS$271,MATCH($B137,gDP!$B$6:$B$271)))</f>
        <v>874000000</v>
      </c>
      <c r="BR137" s="77">
        <f>IF(greenhouseGasEmissions!AT137="","",greenhouseGasEmissions!AT137-greenhouseGasEmissions!AT137+INDEX(gDP!AT$6:AT$271,MATCH($B137,gDP!$B$6:$B$271)))</f>
        <v>906000000</v>
      </c>
      <c r="BS137" s="77">
        <f>IF(greenhouseGasEmissions!AU137="","",greenhouseGasEmissions!AU137-greenhouseGasEmissions!AU137+INDEX(gDP!AU$6:AU$271,MATCH($B137,gDP!$B$6:$B$271)))</f>
        <v>927000000</v>
      </c>
      <c r="BT137" s="77">
        <f>IF(greenhouseGasEmissions!AV137="","",greenhouseGasEmissions!AV137-greenhouseGasEmissions!AV137+INDEX(gDP!AV$6:AV$271,MATCH($B137,gDP!$B$6:$B$271)))</f>
        <v>748000000</v>
      </c>
      <c r="BU137" s="77">
        <f>IF(greenhouseGasEmissions!AW137="","",greenhouseGasEmissions!AW137-greenhouseGasEmissions!AW137+INDEX(gDP!AW$6:AW$271,MATCH($B137,gDP!$B$6:$B$271)))</f>
        <v>897000000</v>
      </c>
      <c r="BV137" s="77">
        <f>IF(greenhouseGasEmissions!AX137="","",greenhouseGasEmissions!AX137-greenhouseGasEmissions!AX137+INDEX(gDP!AX$6:AX$271,MATCH($B137,gDP!$B$6:$B$271)))</f>
        <v>949000000</v>
      </c>
      <c r="BW137" s="77">
        <f>IF(greenhouseGasEmissions!AY137="","",greenhouseGasEmissions!AY137-greenhouseGasEmissions!AY137+INDEX(gDP!AY$6:AY$271,MATCH($B137,gDP!$B$6:$B$271)))</f>
        <v>1119000000</v>
      </c>
      <c r="BX137" s="77">
        <f>IF(greenhouseGasEmissions!AZ137="","",greenhouseGasEmissions!AZ137-greenhouseGasEmissions!AZ137+INDEX(gDP!AZ$6:AZ$271,MATCH($B137,gDP!$B$6:$B$271)))</f>
        <v>1373000000</v>
      </c>
      <c r="BY137" s="77">
        <f>IF(greenhouseGasEmissions!BA137="","",greenhouseGasEmissions!BA137-greenhouseGasEmissions!BA137+INDEX(gDP!BA$6:BA$271,MATCH($B137,gDP!$B$6:$B$271)))</f>
        <v>1726000000</v>
      </c>
      <c r="BZ137" s="77">
        <f>IF(greenhouseGasEmissions!BB137="","",greenhouseGasEmissions!BB137-greenhouseGasEmissions!BB137+INDEX(gDP!BB$6:BB$271,MATCH($B137,gDP!$B$6:$B$271)))</f>
        <v>1768000000</v>
      </c>
      <c r="CA137" s="77">
        <f>IF(greenhouseGasEmissions!BC137="","",greenhouseGasEmissions!BC137-greenhouseGasEmissions!BC137+INDEX(gDP!BC$6:BC$271,MATCH($B137,gDP!$B$6:$B$271)))</f>
        <v>1998000000</v>
      </c>
      <c r="CB137" s="77">
        <f>IF(greenhouseGasEmissions!BD137="","",greenhouseGasEmissions!BD137-greenhouseGasEmissions!BD137+INDEX(gDP!BD$6:BD$271,MATCH($B137,gDP!$B$6:$B$271)))</f>
        <v>2398000000</v>
      </c>
      <c r="CC137" s="77">
        <f>IF(greenhouseGasEmissions!BE137="","",greenhouseGasEmissions!BE137-greenhouseGasEmissions!BE137+INDEX(gDP!BE$6:BE$271,MATCH($B137,gDP!$B$6:$B$271)))</f>
        <v>2791614000</v>
      </c>
      <c r="CD137" s="77">
        <f>IF(greenhouseGasEmissions!BF137="","",greenhouseGasEmissions!BF137-greenhouseGasEmissions!BF137+INDEX(gDP!BF$6:BF$271,MATCH($B137,gDP!$B$6:$B$271)))</f>
        <v>3177198100</v>
      </c>
      <c r="CE137" s="77">
        <f>IF(greenhouseGasEmissions!BG137="","",greenhouseGasEmissions!BG137-greenhouseGasEmissions!BG137+INDEX(gDP!BG$6:BG$271,MATCH($B137,gDP!$B$6:$B$271)))</f>
        <v>3225652000</v>
      </c>
      <c r="CF137" s="77">
        <f>IF(greenhouseGasEmissions!BH137="","",greenhouseGasEmissions!BH137-greenhouseGasEmissions!BH137+INDEX(gDP!BH$6:BH$271,MATCH($B137,gDP!$B$6:$B$271)))</f>
        <v>3227075700</v>
      </c>
      <c r="CG137" s="77">
        <f>IF(greenhouseGasEmissions!BI137="","",greenhouseGasEmissions!BI137-greenhouseGasEmissions!BI137+INDEX(gDP!BI$6:BI$271,MATCH($B137,gDP!$B$6:$B$271)))</f>
        <v>3398419600</v>
      </c>
      <c r="CH137" s="77">
        <f>IF(greenhouseGasEmissions!BJ137="","",greenhouseGasEmissions!BJ137-greenhouseGasEmissions!BJ137+INDEX(gDP!BJ$6:BJ$271,MATCH($B137,gDP!$B$6:$B$271)))</f>
        <v>3390703400</v>
      </c>
      <c r="CI137" s="77">
        <f>IF(greenhouseGasEmissions!BK137="","",greenhouseGasEmissions!BK137-greenhouseGasEmissions!BK137+INDEX(gDP!BK$6:BK$271,MATCH($B137,gDP!$B$6:$B$271)))</f>
        <v>3422754800</v>
      </c>
      <c r="CJ137" s="77">
        <f>IF(greenhouseGasEmissions!BL137="","",greenhouseGasEmissions!BL137-greenhouseGasEmissions!BL137+INDEX(gDP!BL$6:BL$271,MATCH($B137,gDP!$B$6:$B$271)))</f>
        <v>3319596500</v>
      </c>
      <c r="CK137" s="77">
        <f>IF(greenhouseGasEmissions!BM137="","",greenhouseGasEmissions!BM137-greenhouseGasEmissions!BM137+INDEX(gDP!BM$6:BM$271,MATCH($B137,gDP!$B$6:$B$271)))</f>
        <v>3176126340</v>
      </c>
      <c r="CL137" s="77" t="str">
        <f>IF(greenhouseGasEmissions!BN137="","",greenhouseGasEmissions!BN137-greenhouseGasEmissions!BN137+INDEX(gDP!BN$6:BN$271,MATCH($B137,gDP!$B$6:$B$271)))</f>
        <v/>
      </c>
      <c r="CM137" s="77" t="str">
        <f>IF(greenhouseGasEmissions!BO137="","",greenhouseGasEmissions!BO137-greenhouseGasEmissions!BO137+INDEX(gDP!BO$6:BO$271,MATCH($B137,gDP!$B$6:$B$271)))</f>
        <v/>
      </c>
    </row>
    <row r="138" spans="1:91" x14ac:dyDescent="0.35">
      <c r="A138" t="s">
        <v>482</v>
      </c>
      <c r="B138" t="s">
        <v>483</v>
      </c>
      <c r="C138" t="s">
        <v>807</v>
      </c>
      <c r="D138" t="s">
        <v>808</v>
      </c>
      <c r="BQ138" s="77" t="str">
        <f>IF(greenhouseGasEmissions!AS138="","",greenhouseGasEmissions!AS138-greenhouseGasEmissions!AS138+INDEX(gDP!AS$6:AS$271,MATCH($B138,gDP!$B$6:$B$271)))</f>
        <v/>
      </c>
      <c r="BR138" s="77" t="str">
        <f>IF(greenhouseGasEmissions!AT138="","",greenhouseGasEmissions!AT138-greenhouseGasEmissions!AT138+INDEX(gDP!AT$6:AT$271,MATCH($B138,gDP!$B$6:$B$271)))</f>
        <v/>
      </c>
      <c r="BS138" s="77" t="str">
        <f>IF(greenhouseGasEmissions!AU138="","",greenhouseGasEmissions!AU138-greenhouseGasEmissions!AU138+INDEX(gDP!AU$6:AU$271,MATCH($B138,gDP!$B$6:$B$271)))</f>
        <v/>
      </c>
      <c r="BT138" s="77" t="str">
        <f>IF(greenhouseGasEmissions!AV138="","",greenhouseGasEmissions!AV138-greenhouseGasEmissions!AV138+INDEX(gDP!AV$6:AV$271,MATCH($B138,gDP!$B$6:$B$271)))</f>
        <v/>
      </c>
      <c r="BU138" s="77" t="str">
        <f>IF(greenhouseGasEmissions!AW138="","",greenhouseGasEmissions!AW138-greenhouseGasEmissions!AW138+INDEX(gDP!AW$6:AW$271,MATCH($B138,gDP!$B$6:$B$271)))</f>
        <v/>
      </c>
      <c r="BV138" s="77" t="str">
        <f>IF(greenhouseGasEmissions!AX138="","",greenhouseGasEmissions!AX138-greenhouseGasEmissions!AX138+INDEX(gDP!AX$6:AX$271,MATCH($B138,gDP!$B$6:$B$271)))</f>
        <v/>
      </c>
      <c r="BW138" s="77" t="str">
        <f>IF(greenhouseGasEmissions!AY138="","",greenhouseGasEmissions!AY138-greenhouseGasEmissions!AY138+INDEX(gDP!AY$6:AY$271,MATCH($B138,gDP!$B$6:$B$271)))</f>
        <v/>
      </c>
      <c r="BX138" s="77" t="str">
        <f>IF(greenhouseGasEmissions!AZ138="","",greenhouseGasEmissions!AZ138-greenhouseGasEmissions!AZ138+INDEX(gDP!AZ$6:AZ$271,MATCH($B138,gDP!$B$6:$B$271)))</f>
        <v/>
      </c>
      <c r="BY138" s="77" t="str">
        <f>IF(greenhouseGasEmissions!BA138="","",greenhouseGasEmissions!BA138-greenhouseGasEmissions!BA138+INDEX(gDP!BA$6:BA$271,MATCH($B138,gDP!$B$6:$B$271)))</f>
        <v/>
      </c>
      <c r="BZ138" s="77" t="str">
        <f>IF(greenhouseGasEmissions!BB138="","",greenhouseGasEmissions!BB138-greenhouseGasEmissions!BB138+INDEX(gDP!BB$6:BB$271,MATCH($B138,gDP!$B$6:$B$271)))</f>
        <v/>
      </c>
      <c r="CA138" s="77" t="str">
        <f>IF(greenhouseGasEmissions!BC138="","",greenhouseGasEmissions!BC138-greenhouseGasEmissions!BC138+INDEX(gDP!BC$6:BC$271,MATCH($B138,gDP!$B$6:$B$271)))</f>
        <v/>
      </c>
      <c r="CB138" s="77" t="str">
        <f>IF(greenhouseGasEmissions!BD138="","",greenhouseGasEmissions!BD138-greenhouseGasEmissions!BD138+INDEX(gDP!BD$6:BD$271,MATCH($B138,gDP!$B$6:$B$271)))</f>
        <v/>
      </c>
      <c r="CC138" s="77" t="str">
        <f>IF(greenhouseGasEmissions!BE138="","",greenhouseGasEmissions!BE138-greenhouseGasEmissions!BE138+INDEX(gDP!BE$6:BE$271,MATCH($B138,gDP!$B$6:$B$271)))</f>
        <v/>
      </c>
      <c r="CD138" s="77" t="str">
        <f>IF(greenhouseGasEmissions!BF138="","",greenhouseGasEmissions!BF138-greenhouseGasEmissions!BF138+INDEX(gDP!BF$6:BF$271,MATCH($B138,gDP!$B$6:$B$271)))</f>
        <v/>
      </c>
      <c r="CE138" s="77" t="str">
        <f>IF(greenhouseGasEmissions!BG138="","",greenhouseGasEmissions!BG138-greenhouseGasEmissions!BG138+INDEX(gDP!BG$6:BG$271,MATCH($B138,gDP!$B$6:$B$271)))</f>
        <v/>
      </c>
      <c r="CF138" s="77" t="str">
        <f>IF(greenhouseGasEmissions!BH138="","",greenhouseGasEmissions!BH138-greenhouseGasEmissions!BH138+INDEX(gDP!BH$6:BH$271,MATCH($B138,gDP!$B$6:$B$271)))</f>
        <v/>
      </c>
      <c r="CG138" s="77" t="str">
        <f>IF(greenhouseGasEmissions!BI138="","",greenhouseGasEmissions!BI138-greenhouseGasEmissions!BI138+INDEX(gDP!BI$6:BI$271,MATCH($B138,gDP!$B$6:$B$271)))</f>
        <v/>
      </c>
      <c r="CH138" s="77" t="str">
        <f>IF(greenhouseGasEmissions!BJ138="","",greenhouseGasEmissions!BJ138-greenhouseGasEmissions!BJ138+INDEX(gDP!BJ$6:BJ$271,MATCH($B138,gDP!$B$6:$B$271)))</f>
        <v/>
      </c>
      <c r="CI138" s="77" t="str">
        <f>IF(greenhouseGasEmissions!BK138="","",greenhouseGasEmissions!BK138-greenhouseGasEmissions!BK138+INDEX(gDP!BK$6:BK$271,MATCH($B138,gDP!$B$6:$B$271)))</f>
        <v/>
      </c>
      <c r="CJ138" s="77" t="str">
        <f>IF(greenhouseGasEmissions!BL138="","",greenhouseGasEmissions!BL138-greenhouseGasEmissions!BL138+INDEX(gDP!BL$6:BL$271,MATCH($B138,gDP!$B$6:$B$271)))</f>
        <v/>
      </c>
      <c r="CK138" s="77" t="str">
        <f>IF(greenhouseGasEmissions!BM138="","",greenhouseGasEmissions!BM138-greenhouseGasEmissions!BM138+INDEX(gDP!BM$6:BM$271,MATCH($B138,gDP!$B$6:$B$271)))</f>
        <v/>
      </c>
      <c r="CL138" s="77" t="str">
        <f>IF(greenhouseGasEmissions!BN138="","",greenhouseGasEmissions!BN138-greenhouseGasEmissions!BN138+INDEX(gDP!BN$6:BN$271,MATCH($B138,gDP!$B$6:$B$271)))</f>
        <v/>
      </c>
      <c r="CM138" s="77" t="str">
        <f>IF(greenhouseGasEmissions!BO138="","",greenhouseGasEmissions!BO138-greenhouseGasEmissions!BO138+INDEX(gDP!BO$6:BO$271,MATCH($B138,gDP!$B$6:$B$271)))</f>
        <v/>
      </c>
    </row>
    <row r="139" spans="1:91" x14ac:dyDescent="0.35">
      <c r="A139" t="s">
        <v>484</v>
      </c>
      <c r="B139" t="s">
        <v>485</v>
      </c>
      <c r="C139" t="s">
        <v>807</v>
      </c>
      <c r="D139" t="s">
        <v>808</v>
      </c>
      <c r="AS139">
        <v>0.32300000000000001</v>
      </c>
      <c r="AT139">
        <v>0.28910000000000002</v>
      </c>
      <c r="AU139">
        <v>0.21579999999999999</v>
      </c>
      <c r="AV139">
        <v>0.26440000000000002</v>
      </c>
      <c r="AW139">
        <v>0.24909999999999999</v>
      </c>
      <c r="AX139">
        <v>0.26579999999999998</v>
      </c>
      <c r="AY139">
        <v>0.2979</v>
      </c>
      <c r="AZ139">
        <v>0.3327</v>
      </c>
      <c r="BA139">
        <v>0.26319999999999999</v>
      </c>
      <c r="BB139">
        <v>0.2797</v>
      </c>
      <c r="BC139">
        <v>0.45490000000000003</v>
      </c>
      <c r="BD139">
        <v>0.24879999999999999</v>
      </c>
      <c r="BE139">
        <v>0.25290000000000001</v>
      </c>
      <c r="BF139">
        <v>0.30880000000000002</v>
      </c>
      <c r="BG139">
        <v>0.33960000000000001</v>
      </c>
      <c r="BH139">
        <v>0.33860000000000001</v>
      </c>
      <c r="BI139">
        <v>0.3528</v>
      </c>
      <c r="BJ139">
        <v>0.35610000000000003</v>
      </c>
      <c r="BK139">
        <v>0.36380000000000001</v>
      </c>
      <c r="BL139">
        <v>0.48380000000000001</v>
      </c>
      <c r="BM139">
        <v>0.441</v>
      </c>
      <c r="BQ139" s="77">
        <f>IF(greenhouseGasEmissions!AS139="","",greenhouseGasEmissions!AS139-greenhouseGasEmissions!AS139+INDEX(gDP!AS$6:AS$271,MATCH($B139,gDP!$B$6:$B$271)))</f>
        <v>932592592.592592</v>
      </c>
      <c r="BR139" s="77">
        <f>IF(greenhouseGasEmissions!AT139="","",greenhouseGasEmissions!AT139-greenhouseGasEmissions!AT139+INDEX(gDP!AT$6:AT$271,MATCH($B139,gDP!$B$6:$B$271)))</f>
        <v>892592592.592592</v>
      </c>
      <c r="BS139" s="77">
        <f>IF(greenhouseGasEmissions!AU139="","",greenhouseGasEmissions!AU139-greenhouseGasEmissions!AU139+INDEX(gDP!AU$6:AU$271,MATCH($B139,gDP!$B$6:$B$271)))</f>
        <v>900000000</v>
      </c>
      <c r="BT139" s="77">
        <f>IF(greenhouseGasEmissions!AV139="","",greenhouseGasEmissions!AV139-greenhouseGasEmissions!AV139+INDEX(gDP!AV$6:AV$271,MATCH($B139,gDP!$B$6:$B$271)))</f>
        <v>987407407.40740705</v>
      </c>
      <c r="BU139" s="77">
        <f>IF(greenhouseGasEmissions!AW139="","",greenhouseGasEmissions!AW139-greenhouseGasEmissions!AW139+INDEX(gDP!AW$6:AW$271,MATCH($B139,gDP!$B$6:$B$271)))</f>
        <v>1066666666.66667</v>
      </c>
      <c r="BV139" s="77">
        <f>IF(greenhouseGasEmissions!AX139="","",greenhouseGasEmissions!AX139-greenhouseGasEmissions!AX139+INDEX(gDP!AX$6:AX$271,MATCH($B139,gDP!$B$6:$B$271)))</f>
        <v>1135555555.5555601</v>
      </c>
      <c r="BW139" s="77">
        <f>IF(greenhouseGasEmissions!AY139="","",greenhouseGasEmissions!AY139-greenhouseGasEmissions!AY139+INDEX(gDP!AY$6:AY$271,MATCH($B139,gDP!$B$6:$B$271)))</f>
        <v>1268319185.18519</v>
      </c>
      <c r="BX139" s="77">
        <f>IF(greenhouseGasEmissions!AZ139="","",greenhouseGasEmissions!AZ139-greenhouseGasEmissions!AZ139+INDEX(gDP!AZ$6:AZ$271,MATCH($B139,gDP!$B$6:$B$271)))</f>
        <v>1336088814.81481</v>
      </c>
      <c r="BY139" s="77">
        <f>IF(greenhouseGasEmissions!BA139="","",greenhouseGasEmissions!BA139-greenhouseGasEmissions!BA139+INDEX(gDP!BA$6:BA$271,MATCH($B139,gDP!$B$6:$B$271)))</f>
        <v>1437731111.11111</v>
      </c>
      <c r="BZ139" s="77">
        <f>IF(greenhouseGasEmissions!BB139="","",greenhouseGasEmissions!BB139-greenhouseGasEmissions!BB139+INDEX(gDP!BB$6:BB$271,MATCH($B139,gDP!$B$6:$B$271)))</f>
        <v>1401507888.88889</v>
      </c>
      <c r="CA139" s="77">
        <f>IF(greenhouseGasEmissions!BC139="","",greenhouseGasEmissions!BC139-greenhouseGasEmissions!BC139+INDEX(gDP!BC$6:BC$271,MATCH($B139,gDP!$B$6:$B$271)))</f>
        <v>1482385185.18519</v>
      </c>
      <c r="CB139" s="77">
        <f>IF(greenhouseGasEmissions!BD139="","",greenhouseGasEmissions!BD139-greenhouseGasEmissions!BD139+INDEX(gDP!BD$6:BD$271,MATCH($B139,gDP!$B$6:$B$271)))</f>
        <v>1568370370.3703699</v>
      </c>
      <c r="CC139" s="77">
        <f>IF(greenhouseGasEmissions!BE139="","",greenhouseGasEmissions!BE139-greenhouseGasEmissions!BE139+INDEX(gDP!BE$6:BE$271,MATCH($B139,gDP!$B$6:$B$271)))</f>
        <v>1598207407.4074099</v>
      </c>
      <c r="CD139" s="77">
        <f>IF(greenhouseGasEmissions!BF139="","",greenhouseGasEmissions!BF139-greenhouseGasEmissions!BF139+INDEX(gDP!BF$6:BF$271,MATCH($B139,gDP!$B$6:$B$271)))</f>
        <v>1660222222.2222199</v>
      </c>
      <c r="CE139" s="77">
        <f>IF(greenhouseGasEmissions!BG139="","",greenhouseGasEmissions!BG139-greenhouseGasEmissions!BG139+INDEX(gDP!BG$6:BG$271,MATCH($B139,gDP!$B$6:$B$271)))</f>
        <v>1749185185.1851799</v>
      </c>
      <c r="CF139" s="77">
        <f>IF(greenhouseGasEmissions!BH139="","",greenhouseGasEmissions!BH139-greenhouseGasEmissions!BH139+INDEX(gDP!BH$6:BH$271,MATCH($B139,gDP!$B$6:$B$271)))</f>
        <v>1807640740.7407401</v>
      </c>
      <c r="CG139" s="77">
        <f>IF(greenhouseGasEmissions!BI139="","",greenhouseGasEmissions!BI139-greenhouseGasEmissions!BI139+INDEX(gDP!BI$6:BI$271,MATCH($B139,gDP!$B$6:$B$271)))</f>
        <v>1868544444.4444399</v>
      </c>
      <c r="CH139" s="77">
        <f>IF(greenhouseGasEmissions!BJ139="","",greenhouseGasEmissions!BJ139-greenhouseGasEmissions!BJ139+INDEX(gDP!BJ$6:BJ$271,MATCH($B139,gDP!$B$6:$B$271)))</f>
        <v>1998503703.7037001</v>
      </c>
      <c r="CI139" s="77">
        <f>IF(greenhouseGasEmissions!BK139="","",greenhouseGasEmissions!BK139-greenhouseGasEmissions!BK139+INDEX(gDP!BK$6:BK$271,MATCH($B139,gDP!$B$6:$B$271)))</f>
        <v>2060955555.5555601</v>
      </c>
      <c r="CJ139" s="77">
        <f>IF(greenhouseGasEmissions!BL139="","",greenhouseGasEmissions!BL139-greenhouseGasEmissions!BL139+INDEX(gDP!BL$6:BL$271,MATCH($B139,gDP!$B$6:$B$271)))</f>
        <v>2092081549.0244401</v>
      </c>
      <c r="CK139" s="77">
        <f>IF(greenhouseGasEmissions!BM139="","",greenhouseGasEmissions!BM139-greenhouseGasEmissions!BM139+INDEX(gDP!BM$6:BM$271,MATCH($B139,gDP!$B$6:$B$271)))</f>
        <v>1497825994.2322099</v>
      </c>
      <c r="CL139" s="77" t="str">
        <f>IF(greenhouseGasEmissions!BN139="","",greenhouseGasEmissions!BN139-greenhouseGasEmissions!BN139+INDEX(gDP!BN$6:BN$271,MATCH($B139,gDP!$B$6:$B$271)))</f>
        <v/>
      </c>
      <c r="CM139" s="77" t="str">
        <f>IF(greenhouseGasEmissions!BO139="","",greenhouseGasEmissions!BO139-greenhouseGasEmissions!BO139+INDEX(gDP!BO$6:BO$271,MATCH($B139,gDP!$B$6:$B$271)))</f>
        <v/>
      </c>
    </row>
    <row r="140" spans="1:91" x14ac:dyDescent="0.35">
      <c r="A140" t="s">
        <v>486</v>
      </c>
      <c r="B140" t="s">
        <v>487</v>
      </c>
      <c r="C140" t="s">
        <v>807</v>
      </c>
      <c r="D140" t="s">
        <v>808</v>
      </c>
      <c r="AS140">
        <v>4021.3310000000001</v>
      </c>
      <c r="AT140">
        <v>3975.0850999999998</v>
      </c>
      <c r="AU140">
        <v>4257.5972000000002</v>
      </c>
      <c r="AV140">
        <v>5371.2051000000001</v>
      </c>
      <c r="AW140">
        <v>5682.1686</v>
      </c>
      <c r="AX140">
        <v>4740.5024000000003</v>
      </c>
      <c r="AY140">
        <v>4473.8125</v>
      </c>
      <c r="AZ140">
        <v>4215.6475</v>
      </c>
      <c r="BA140">
        <v>4350.6109999999999</v>
      </c>
      <c r="BB140">
        <v>3685.0893000000001</v>
      </c>
      <c r="BC140">
        <v>3673.8018000000002</v>
      </c>
      <c r="BD140">
        <v>3822.2647999999999</v>
      </c>
      <c r="BE140">
        <v>3823.1311999999998</v>
      </c>
      <c r="BF140">
        <v>4062.3712999999998</v>
      </c>
      <c r="BG140">
        <v>3894.1601000000001</v>
      </c>
      <c r="BH140">
        <v>4002.8006</v>
      </c>
      <c r="BI140">
        <v>4003.2165</v>
      </c>
      <c r="BJ140">
        <v>4055.7249000000002</v>
      </c>
      <c r="BK140">
        <v>3968.6442999999999</v>
      </c>
      <c r="BL140">
        <v>3967.9967000000001</v>
      </c>
      <c r="BM140">
        <v>3809.6224000000002</v>
      </c>
      <c r="BQ140" s="77">
        <f>IF(greenhouseGasEmissions!AS140="","",greenhouseGasEmissions!AS140-greenhouseGasEmissions!AS140+INDEX(gDP!AS$6:AS$271,MATCH($B140,gDP!$B$6:$B$271)))</f>
        <v>2326171956618.8301</v>
      </c>
      <c r="BR140" s="77">
        <f>IF(greenhouseGasEmissions!AT140="","",greenhouseGasEmissions!AT140-greenhouseGasEmissions!AT140+INDEX(gDP!AT$6:AT$271,MATCH($B140,gDP!$B$6:$B$271)))</f>
        <v>2281659001901.3101</v>
      </c>
      <c r="BS140" s="77">
        <f>IF(greenhouseGasEmissions!AU140="","",greenhouseGasEmissions!AU140-greenhouseGasEmissions!AU140+INDEX(gDP!AU$6:AU$271,MATCH($B140,gDP!$B$6:$B$271)))</f>
        <v>2051651216847.52</v>
      </c>
      <c r="BT140" s="77">
        <f>IF(greenhouseGasEmissions!AV140="","",greenhouseGasEmissions!AV140-greenhouseGasEmissions!AV140+INDEX(gDP!AV$6:AV$271,MATCH($B140,gDP!$B$6:$B$271)))</f>
        <v>2090649676533.0601</v>
      </c>
      <c r="BU140" s="77">
        <f>IF(greenhouseGasEmissions!AW140="","",greenhouseGasEmissions!AW140-greenhouseGasEmissions!AW140+INDEX(gDP!AW$6:AW$271,MATCH($B140,gDP!$B$6:$B$271)))</f>
        <v>2404140329731.79</v>
      </c>
      <c r="BV140" s="77">
        <f>IF(greenhouseGasEmissions!AX140="","",greenhouseGasEmissions!AX140-greenhouseGasEmissions!AX140+INDEX(gDP!AX$6:AX$271,MATCH($B140,gDP!$B$6:$B$271)))</f>
        <v>2901840928620.71</v>
      </c>
      <c r="BW140" s="77">
        <f>IF(greenhouseGasEmissions!AY140="","",greenhouseGasEmissions!AY140-greenhouseGasEmissions!AY140+INDEX(gDP!AY$6:AY$271,MATCH($B140,gDP!$B$6:$B$271)))</f>
        <v>3395773013103.3799</v>
      </c>
      <c r="BX140" s="77">
        <f>IF(greenhouseGasEmissions!AZ140="","",greenhouseGasEmissions!AZ140-greenhouseGasEmissions!AZ140+INDEX(gDP!AZ$6:AZ$271,MATCH($B140,gDP!$B$6:$B$271)))</f>
        <v>3997430459125.1899</v>
      </c>
      <c r="BY140" s="77">
        <f>IF(greenhouseGasEmissions!BA140="","",greenhouseGasEmissions!BA140-greenhouseGasEmissions!BA140+INDEX(gDP!BA$6:BA$271,MATCH($B140,gDP!$B$6:$B$271)))</f>
        <v>4642685980825.8896</v>
      </c>
      <c r="BZ140" s="77">
        <f>IF(greenhouseGasEmissions!BB140="","",greenhouseGasEmissions!BB140-greenhouseGasEmissions!BB140+INDEX(gDP!BB$6:BB$271,MATCH($B140,gDP!$B$6:$B$271)))</f>
        <v>4355865396934.77</v>
      </c>
      <c r="CA140" s="77">
        <f>IF(greenhouseGasEmissions!BC140="","",greenhouseGasEmissions!BC140-greenhouseGasEmissions!BC140+INDEX(gDP!BC$6:BC$271,MATCH($B140,gDP!$B$6:$B$271)))</f>
        <v>5395521584867.2002</v>
      </c>
      <c r="CB140" s="77">
        <f>IF(greenhouseGasEmissions!BD140="","",greenhouseGasEmissions!BD140-greenhouseGasEmissions!BD140+INDEX(gDP!BD$6:BD$271,MATCH($B140,gDP!$B$6:$B$271)))</f>
        <v>6137298312571.1797</v>
      </c>
      <c r="CC140" s="77">
        <f>IF(greenhouseGasEmissions!BE140="","",greenhouseGasEmissions!BE140-greenhouseGasEmissions!BE140+INDEX(gDP!BE$6:BE$271,MATCH($B140,gDP!$B$6:$B$271)))</f>
        <v>6209024743500.1104</v>
      </c>
      <c r="CD140" s="77">
        <f>IF(greenhouseGasEmissions!BF140="","",greenhouseGasEmissions!BF140-greenhouseGasEmissions!BF140+INDEX(gDP!BF$6:BF$271,MATCH($B140,gDP!$B$6:$B$271)))</f>
        <v>6362333301077.5303</v>
      </c>
      <c r="CE140" s="77">
        <f>IF(greenhouseGasEmissions!BG140="","",greenhouseGasEmissions!BG140-greenhouseGasEmissions!BG140+INDEX(gDP!BG$6:BG$271,MATCH($B140,gDP!$B$6:$B$271)))</f>
        <v>6483202078515.1299</v>
      </c>
      <c r="CF140" s="77">
        <f>IF(greenhouseGasEmissions!BH140="","",greenhouseGasEmissions!BH140-greenhouseGasEmissions!BH140+INDEX(gDP!BH$6:BH$271,MATCH($B140,gDP!$B$6:$B$271)))</f>
        <v>5418289197382.29</v>
      </c>
      <c r="CG140" s="77">
        <f>IF(greenhouseGasEmissions!BI140="","",greenhouseGasEmissions!BI140-greenhouseGasEmissions!BI140+INDEX(gDP!BI$6:BI$271,MATCH($B140,gDP!$B$6:$B$271)))</f>
        <v>5283310849435.2695</v>
      </c>
      <c r="CH140" s="77">
        <f>IF(greenhouseGasEmissions!BJ140="","",greenhouseGasEmissions!BJ140-greenhouseGasEmissions!BJ140+INDEX(gDP!BJ$6:BJ$271,MATCH($B140,gDP!$B$6:$B$271)))</f>
        <v>5866482345855.6104</v>
      </c>
      <c r="CI140" s="77">
        <f>IF(greenhouseGasEmissions!BK140="","",greenhouseGasEmissions!BK140-greenhouseGasEmissions!BK140+INDEX(gDP!BK$6:BK$271,MATCH($B140,gDP!$B$6:$B$271)))</f>
        <v>5742638741431.2803</v>
      </c>
      <c r="CJ140" s="77">
        <f>IF(greenhouseGasEmissions!BL140="","",greenhouseGasEmissions!BL140-greenhouseGasEmissions!BL140+INDEX(gDP!BL$6:BL$271,MATCH($B140,gDP!$B$6:$B$271)))</f>
        <v>5659965575492.0098</v>
      </c>
      <c r="CK140" s="77">
        <f>IF(greenhouseGasEmissions!BM140="","",greenhouseGasEmissions!BM140-greenhouseGasEmissions!BM140+INDEX(gDP!BM$6:BM$271,MATCH($B140,gDP!$B$6:$B$271)))</f>
        <v>4804924789054.8799</v>
      </c>
      <c r="CL140" s="77" t="str">
        <f>IF(greenhouseGasEmissions!BN140="","",greenhouseGasEmissions!BN140-greenhouseGasEmissions!BN140+INDEX(gDP!BN$6:BN$271,MATCH($B140,gDP!$B$6:$B$271)))</f>
        <v/>
      </c>
      <c r="CM140" s="77" t="str">
        <f>IF(greenhouseGasEmissions!BO140="","",greenhouseGasEmissions!BO140-greenhouseGasEmissions!BO140+INDEX(gDP!BO$6:BO$271,MATCH($B140,gDP!$B$6:$B$271)))</f>
        <v/>
      </c>
    </row>
    <row r="141" spans="1:91" x14ac:dyDescent="0.35">
      <c r="A141" t="s">
        <v>488</v>
      </c>
      <c r="B141" t="s">
        <v>489</v>
      </c>
      <c r="C141" t="s">
        <v>807</v>
      </c>
      <c r="D141" t="s">
        <v>808</v>
      </c>
      <c r="AS141">
        <v>1323.1736000000001</v>
      </c>
      <c r="AT141">
        <v>1369.095</v>
      </c>
      <c r="AU141">
        <v>1387.1690000000001</v>
      </c>
      <c r="AV141">
        <v>1429.9123</v>
      </c>
      <c r="AW141">
        <v>1424.1311000000001</v>
      </c>
      <c r="AX141">
        <v>1465.8610000000001</v>
      </c>
      <c r="AY141">
        <v>1505.5254</v>
      </c>
      <c r="AZ141">
        <v>1541.7370000000001</v>
      </c>
      <c r="BA141">
        <v>1615.7511</v>
      </c>
      <c r="BB141">
        <v>1700.6303</v>
      </c>
      <c r="BC141">
        <v>1730.4166</v>
      </c>
      <c r="BD141">
        <v>1933.0655999999999</v>
      </c>
      <c r="BE141">
        <v>1943.1677</v>
      </c>
      <c r="BF141">
        <v>1993.6849999999999</v>
      </c>
      <c r="BG141">
        <v>2145.8132000000001</v>
      </c>
      <c r="BH141">
        <v>1691.1128000000001</v>
      </c>
      <c r="BI141">
        <v>1725.3366000000001</v>
      </c>
      <c r="BJ141">
        <v>1790.3436999999999</v>
      </c>
      <c r="BK141">
        <v>1838.3547000000001</v>
      </c>
      <c r="BL141">
        <v>1877.1639</v>
      </c>
      <c r="BM141">
        <v>1883.9540999999999</v>
      </c>
      <c r="BQ141" s="77">
        <f>IF(greenhouseGasEmissions!AS141="","",greenhouseGasEmissions!AS141-greenhouseGasEmissions!AS141+INDEX(gDP!AS$6:AS$271,MATCH($B141,gDP!$B$6:$B$271)))</f>
        <v>224220841301.621</v>
      </c>
      <c r="BR141" s="77">
        <f>IF(greenhouseGasEmissions!AT141="","",greenhouseGasEmissions!AT141-greenhouseGasEmissions!AT141+INDEX(gDP!AT$6:AT$271,MATCH($B141,gDP!$B$6:$B$271)))</f>
        <v>215386170078.767</v>
      </c>
      <c r="BS141" s="77">
        <f>IF(greenhouseGasEmissions!AU141="","",greenhouseGasEmissions!AU141-greenhouseGasEmissions!AU141+INDEX(gDP!AU$6:AU$271,MATCH($B141,gDP!$B$6:$B$271)))</f>
        <v>235506872334.17401</v>
      </c>
      <c r="BT141" s="77">
        <f>IF(greenhouseGasEmissions!AV141="","",greenhouseGasEmissions!AV141-greenhouseGasEmissions!AV141+INDEX(gDP!AV$6:AV$271,MATCH($B141,gDP!$B$6:$B$271)))</f>
        <v>266569126690.004</v>
      </c>
      <c r="BU141" s="77">
        <f>IF(greenhouseGasEmissions!AW141="","",greenhouseGasEmissions!AW141-greenhouseGasEmissions!AW141+INDEX(gDP!AW$6:AW$271,MATCH($B141,gDP!$B$6:$B$271)))</f>
        <v>306201111423.09399</v>
      </c>
      <c r="BV141" s="77">
        <f>IF(greenhouseGasEmissions!AX141="","",greenhouseGasEmissions!AX141-greenhouseGasEmissions!AX141+INDEX(gDP!AX$6:AX$271,MATCH($B141,gDP!$B$6:$B$271)))</f>
        <v>360878706648.53699</v>
      </c>
      <c r="BW141" s="77">
        <f>IF(greenhouseGasEmissions!AY141="","",greenhouseGasEmissions!AY141-greenhouseGasEmissions!AY141+INDEX(gDP!AY$6:AY$271,MATCH($B141,gDP!$B$6:$B$271)))</f>
        <v>417524553902.59198</v>
      </c>
      <c r="BX141" s="77">
        <f>IF(greenhouseGasEmissions!AZ141="","",greenhouseGasEmissions!AZ141-greenhouseGasEmissions!AZ141+INDEX(gDP!AZ$6:AZ$271,MATCH($B141,gDP!$B$6:$B$271)))</f>
        <v>501270268255.77399</v>
      </c>
      <c r="BY141" s="77">
        <f>IF(greenhouseGasEmissions!BA141="","",greenhouseGasEmissions!BA141-greenhouseGasEmissions!BA141+INDEX(gDP!BA$6:BA$271,MATCH($B141,gDP!$B$6:$B$271)))</f>
        <v>614414977114.43896</v>
      </c>
      <c r="BZ141" s="77">
        <f>IF(greenhouseGasEmissions!BB141="","",greenhouseGasEmissions!BB141-greenhouseGasEmissions!BB141+INDEX(gDP!BB$6:BB$271,MATCH($B141,gDP!$B$6:$B$271)))</f>
        <v>608426703148.31104</v>
      </c>
      <c r="CA141" s="77">
        <f>IF(greenhouseGasEmissions!BC141="","",greenhouseGasEmissions!BC141-greenhouseGasEmissions!BC141+INDEX(gDP!BC$6:BC$271,MATCH($B141,gDP!$B$6:$B$271)))</f>
        <v>687433128591.78601</v>
      </c>
      <c r="CB141" s="77">
        <f>IF(greenhouseGasEmissions!BD141="","",greenhouseGasEmissions!BD141-greenhouseGasEmissions!BD141+INDEX(gDP!BD$6:BD$271,MATCH($B141,gDP!$B$6:$B$271)))</f>
        <v>783931296546.49805</v>
      </c>
      <c r="CC141" s="77">
        <f>IF(greenhouseGasEmissions!BE141="","",greenhouseGasEmissions!BE141-greenhouseGasEmissions!BE141+INDEX(gDP!BE$6:BE$271,MATCH($B141,gDP!$B$6:$B$271)))</f>
        <v>819266433465.48096</v>
      </c>
      <c r="CD141" s="77">
        <f>IF(greenhouseGasEmissions!BF141="","",greenhouseGasEmissions!BF141-greenhouseGasEmissions!BF141+INDEX(gDP!BF$6:BF$271,MATCH($B141,gDP!$B$6:$B$271)))</f>
        <v>892428919239.91101</v>
      </c>
      <c r="CE141" s="77">
        <f>IF(greenhouseGasEmissions!BG141="","",greenhouseGasEmissions!BG141-greenhouseGasEmissions!BG141+INDEX(gDP!BG$6:BG$271,MATCH($B141,gDP!$B$6:$B$271)))</f>
        <v>959618110350.53601</v>
      </c>
      <c r="CF141" s="77">
        <f>IF(greenhouseGasEmissions!BH141="","",greenhouseGasEmissions!BH141-greenhouseGasEmissions!BH141+INDEX(gDP!BH$6:BH$271,MATCH($B141,gDP!$B$6:$B$271)))</f>
        <v>920864864683.30896</v>
      </c>
      <c r="CG141" s="77">
        <f>IF(greenhouseGasEmissions!BI141="","",greenhouseGasEmissions!BI141-greenhouseGasEmissions!BI141+INDEX(gDP!BI$6:BI$271,MATCH($B141,gDP!$B$6:$B$271)))</f>
        <v>936561647193.37903</v>
      </c>
      <c r="CH141" s="77">
        <f>IF(greenhouseGasEmissions!BJ141="","",greenhouseGasEmissions!BJ141-greenhouseGasEmissions!BJ141+INDEX(gDP!BJ$6:BJ$271,MATCH($B141,gDP!$B$6:$B$271)))</f>
        <v>1025062467402.3101</v>
      </c>
      <c r="CI141" s="77">
        <f>IF(greenhouseGasEmissions!BK141="","",greenhouseGasEmissions!BK141-greenhouseGasEmissions!BK141+INDEX(gDP!BK$6:BK$271,MATCH($B141,gDP!$B$6:$B$271)))</f>
        <v>1090417461003.23</v>
      </c>
      <c r="CJ141" s="77">
        <f>IF(greenhouseGasEmissions!BL141="","",greenhouseGasEmissions!BL141-greenhouseGasEmissions!BL141+INDEX(gDP!BL$6:BL$271,MATCH($B141,gDP!$B$6:$B$271)))</f>
        <v>1150500716964.01</v>
      </c>
      <c r="CK141" s="77">
        <f>IF(greenhouseGasEmissions!BM141="","",greenhouseGasEmissions!BM141-greenhouseGasEmissions!BM141+INDEX(gDP!BM$6:BM$271,MATCH($B141,gDP!$B$6:$B$271)))</f>
        <v>1162019936698.8401</v>
      </c>
      <c r="CL141" s="77" t="str">
        <f>IF(greenhouseGasEmissions!BN141="","",greenhouseGasEmissions!BN141-greenhouseGasEmissions!BN141+INDEX(gDP!BN$6:BN$271,MATCH($B141,gDP!$B$6:$B$271)))</f>
        <v/>
      </c>
      <c r="CM141" s="77" t="str">
        <f>IF(greenhouseGasEmissions!BO141="","",greenhouseGasEmissions!BO141-greenhouseGasEmissions!BO141+INDEX(gDP!BO$6:BO$271,MATCH($B141,gDP!$B$6:$B$271)))</f>
        <v/>
      </c>
    </row>
    <row r="142" spans="1:91" x14ac:dyDescent="0.35">
      <c r="A142" t="s">
        <v>490</v>
      </c>
      <c r="B142" t="s">
        <v>491</v>
      </c>
      <c r="C142" t="s">
        <v>807</v>
      </c>
      <c r="D142" t="s">
        <v>808</v>
      </c>
      <c r="AS142">
        <v>672.43089999999995</v>
      </c>
      <c r="AT142">
        <v>703.42600000000004</v>
      </c>
      <c r="AU142">
        <v>701.88049999999998</v>
      </c>
      <c r="AV142">
        <v>730.27290000000005</v>
      </c>
      <c r="AW142">
        <v>711.11869999999999</v>
      </c>
      <c r="AX142">
        <v>755.11180000000002</v>
      </c>
      <c r="AY142">
        <v>783.57339999999999</v>
      </c>
      <c r="AZ142">
        <v>800.14170000000001</v>
      </c>
      <c r="BA142">
        <v>855.19759999999997</v>
      </c>
      <c r="BB142">
        <v>897.64</v>
      </c>
      <c r="BC142">
        <v>898.7355</v>
      </c>
      <c r="BD142">
        <v>1042.789</v>
      </c>
      <c r="BE142">
        <v>1012.2038</v>
      </c>
      <c r="BF142">
        <v>1009.9244</v>
      </c>
      <c r="BG142">
        <v>1144.6753000000001</v>
      </c>
      <c r="BH142">
        <v>648.73389999999995</v>
      </c>
      <c r="BI142">
        <v>670.92880000000002</v>
      </c>
      <c r="BJ142">
        <v>719.98609999999996</v>
      </c>
      <c r="BK142">
        <v>743.84910000000002</v>
      </c>
      <c r="BL142">
        <v>776.88019999999995</v>
      </c>
      <c r="BM142">
        <v>786.32709999999997</v>
      </c>
      <c r="BQ142" s="77">
        <f>IF(greenhouseGasEmissions!AS142="","",greenhouseGasEmissions!AS142-greenhouseGasEmissions!AS142+INDEX(gDP!AS$6:AS$271,MATCH($B142,gDP!$B$6:$B$271)))</f>
        <v>123908609247.707</v>
      </c>
      <c r="BR142" s="77">
        <f>IF(greenhouseGasEmissions!AT142="","",greenhouseGasEmissions!AT142-greenhouseGasEmissions!AT142+INDEX(gDP!AT$6:AT$271,MATCH($B142,gDP!$B$6:$B$271)))</f>
        <v>116417867734.74699</v>
      </c>
      <c r="BS142" s="77">
        <f>IF(greenhouseGasEmissions!AU142="","",greenhouseGasEmissions!AU142-greenhouseGasEmissions!AU142+INDEX(gDP!AU$6:AU$271,MATCH($B142,gDP!$B$6:$B$271)))</f>
        <v>128027966515.98399</v>
      </c>
      <c r="BT142" s="77">
        <f>IF(greenhouseGasEmissions!AV142="","",greenhouseGasEmissions!AV142-greenhouseGasEmissions!AV142+INDEX(gDP!AV$6:AV$271,MATCH($B142,gDP!$B$6:$B$271)))</f>
        <v>142978584361.763</v>
      </c>
      <c r="BU142" s="77">
        <f>IF(greenhouseGasEmissions!AW142="","",greenhouseGasEmissions!AW142-greenhouseGasEmissions!AW142+INDEX(gDP!AW$6:AW$271,MATCH($B142,gDP!$B$6:$B$271)))</f>
        <v>167196877615.71701</v>
      </c>
      <c r="BV142" s="77">
        <f>IF(greenhouseGasEmissions!AX142="","",greenhouseGasEmissions!AX142-greenhouseGasEmissions!AX142+INDEX(gDP!AX$6:AX$271,MATCH($B142,gDP!$B$6:$B$271)))</f>
        <v>199723321087.32999</v>
      </c>
      <c r="BW142" s="77">
        <f>IF(greenhouseGasEmissions!AY142="","",greenhouseGasEmissions!AY142-greenhouseGasEmissions!AY142+INDEX(gDP!AY$6:AY$271,MATCH($B142,gDP!$B$6:$B$271)))</f>
        <v>232208542309.01999</v>
      </c>
      <c r="BX142" s="77">
        <f>IF(greenhouseGasEmissions!AZ142="","",greenhouseGasEmissions!AZ142-greenhouseGasEmissions!AZ142+INDEX(gDP!AZ$6:AZ$271,MATCH($B142,gDP!$B$6:$B$271)))</f>
        <v>282893624749.08099</v>
      </c>
      <c r="BY142" s="77">
        <f>IF(greenhouseGasEmissions!BA142="","",greenhouseGasEmissions!BA142-greenhouseGasEmissions!BA142+INDEX(gDP!BA$6:BA$271,MATCH($B142,gDP!$B$6:$B$271)))</f>
        <v>340460080321.20099</v>
      </c>
      <c r="BZ142" s="77">
        <f>IF(greenhouseGasEmissions!BB142="","",greenhouseGasEmissions!BB142-greenhouseGasEmissions!BB142+INDEX(gDP!BB$6:BB$271,MATCH($B142,gDP!$B$6:$B$271)))</f>
        <v>338898157425.06897</v>
      </c>
      <c r="CA142" s="77">
        <f>IF(greenhouseGasEmissions!BC142="","",greenhouseGasEmissions!BC142-greenhouseGasEmissions!BC142+INDEX(gDP!BC$6:BC$271,MATCH($B142,gDP!$B$6:$B$271)))</f>
        <v>372940632041.91199</v>
      </c>
      <c r="CB142" s="77">
        <f>IF(greenhouseGasEmissions!BD142="","",greenhouseGasEmissions!BD142-greenhouseGasEmissions!BD142+INDEX(gDP!BD$6:BD$271,MATCH($B142,gDP!$B$6:$B$271)))</f>
        <v>404514516429.27698</v>
      </c>
      <c r="CC142" s="77">
        <f>IF(greenhouseGasEmissions!BE142="","",greenhouseGasEmissions!BE142-greenhouseGasEmissions!BE142+INDEX(gDP!BE$6:BE$271,MATCH($B142,gDP!$B$6:$B$271)))</f>
        <v>381701640886.41101</v>
      </c>
      <c r="CD142" s="77">
        <f>IF(greenhouseGasEmissions!BF142="","",greenhouseGasEmissions!BF142-greenhouseGasEmissions!BF142+INDEX(gDP!BF$6:BF$271,MATCH($B142,gDP!$B$6:$B$271)))</f>
        <v>394195409295.52502</v>
      </c>
      <c r="CE142" s="77">
        <f>IF(greenhouseGasEmissions!BG142="","",greenhouseGasEmissions!BG142-greenhouseGasEmissions!BG142+INDEX(gDP!BG$6:BG$271,MATCH($B142,gDP!$B$6:$B$271)))</f>
        <v>422083905892.021</v>
      </c>
      <c r="CF142" s="77">
        <f>IF(greenhouseGasEmissions!BH142="","",greenhouseGasEmissions!BH142-greenhouseGasEmissions!BH142+INDEX(gDP!BH$6:BH$271,MATCH($B142,gDP!$B$6:$B$271)))</f>
        <v>416120726145.31799</v>
      </c>
      <c r="CG142" s="77">
        <f>IF(greenhouseGasEmissions!BI142="","",greenhouseGasEmissions!BI142-greenhouseGasEmissions!BI142+INDEX(gDP!BI$6:BI$271,MATCH($B142,gDP!$B$6:$B$271)))</f>
        <v>383741508244.75897</v>
      </c>
      <c r="CH142" s="77">
        <f>IF(greenhouseGasEmissions!BJ142="","",greenhouseGasEmissions!BJ142-greenhouseGasEmissions!BJ142+INDEX(gDP!BJ$6:BJ$271,MATCH($B142,gDP!$B$6:$B$271)))</f>
        <v>401921089084.37701</v>
      </c>
      <c r="CI142" s="77">
        <f>IF(greenhouseGasEmissions!BK142="","",greenhouseGasEmissions!BK142-greenhouseGasEmissions!BK142+INDEX(gDP!BK$6:BK$271,MATCH($B142,gDP!$B$6:$B$271)))</f>
        <v>418228093932.97198</v>
      </c>
      <c r="CJ142" s="77">
        <f>IF(greenhouseGasEmissions!BL142="","",greenhouseGasEmissions!BL142-greenhouseGasEmissions!BL142+INDEX(gDP!BL$6:BL$271,MATCH($B142,gDP!$B$6:$B$271)))</f>
        <v>445278364305.20203</v>
      </c>
      <c r="CK142" s="77">
        <f>IF(greenhouseGasEmissions!BM142="","",greenhouseGasEmissions!BM142-greenhouseGasEmissions!BM142+INDEX(gDP!BM$6:BM$271,MATCH($B142,gDP!$B$6:$B$271)))</f>
        <v>439782467036.04602</v>
      </c>
      <c r="CL142" s="77" t="str">
        <f>IF(greenhouseGasEmissions!BN142="","",greenhouseGasEmissions!BN142-greenhouseGasEmissions!BN142+INDEX(gDP!BN$6:BN$271,MATCH($B142,gDP!$B$6:$B$271)))</f>
        <v/>
      </c>
      <c r="CM142" s="77" t="str">
        <f>IF(greenhouseGasEmissions!BO142="","",greenhouseGasEmissions!BO142-greenhouseGasEmissions!BO142+INDEX(gDP!BO$6:BO$271,MATCH($B142,gDP!$B$6:$B$271)))</f>
        <v/>
      </c>
    </row>
    <row r="143" spans="1:91" x14ac:dyDescent="0.35">
      <c r="A143" t="s">
        <v>492</v>
      </c>
      <c r="B143" t="s">
        <v>493</v>
      </c>
      <c r="C143" t="s">
        <v>807</v>
      </c>
      <c r="D143" t="s">
        <v>808</v>
      </c>
      <c r="BQ143" s="77" t="str">
        <f>IF(greenhouseGasEmissions!AS143="","",greenhouseGasEmissions!AS143-greenhouseGasEmissions!AS143+INDEX(gDP!AS$6:AS$271,MATCH($B143,gDP!$B$6:$B$271)))</f>
        <v/>
      </c>
      <c r="BR143" s="77" t="str">
        <f>IF(greenhouseGasEmissions!AT143="","",greenhouseGasEmissions!AT143-greenhouseGasEmissions!AT143+INDEX(gDP!AT$6:AT$271,MATCH($B143,gDP!$B$6:$B$271)))</f>
        <v/>
      </c>
      <c r="BS143" s="77" t="str">
        <f>IF(greenhouseGasEmissions!AU143="","",greenhouseGasEmissions!AU143-greenhouseGasEmissions!AU143+INDEX(gDP!AU$6:AU$271,MATCH($B143,gDP!$B$6:$B$271)))</f>
        <v/>
      </c>
      <c r="BT143" s="77" t="str">
        <f>IF(greenhouseGasEmissions!AV143="","",greenhouseGasEmissions!AV143-greenhouseGasEmissions!AV143+INDEX(gDP!AV$6:AV$271,MATCH($B143,gDP!$B$6:$B$271)))</f>
        <v/>
      </c>
      <c r="BU143" s="77" t="str">
        <f>IF(greenhouseGasEmissions!AW143="","",greenhouseGasEmissions!AW143-greenhouseGasEmissions!AW143+INDEX(gDP!AW$6:AW$271,MATCH($B143,gDP!$B$6:$B$271)))</f>
        <v/>
      </c>
      <c r="BV143" s="77" t="str">
        <f>IF(greenhouseGasEmissions!AX143="","",greenhouseGasEmissions!AX143-greenhouseGasEmissions!AX143+INDEX(gDP!AX$6:AX$271,MATCH($B143,gDP!$B$6:$B$271)))</f>
        <v/>
      </c>
      <c r="BW143" s="77" t="str">
        <f>IF(greenhouseGasEmissions!AY143="","",greenhouseGasEmissions!AY143-greenhouseGasEmissions!AY143+INDEX(gDP!AY$6:AY$271,MATCH($B143,gDP!$B$6:$B$271)))</f>
        <v/>
      </c>
      <c r="BX143" s="77" t="str">
        <f>IF(greenhouseGasEmissions!AZ143="","",greenhouseGasEmissions!AZ143-greenhouseGasEmissions!AZ143+INDEX(gDP!AZ$6:AZ$271,MATCH($B143,gDP!$B$6:$B$271)))</f>
        <v/>
      </c>
      <c r="BY143" s="77" t="str">
        <f>IF(greenhouseGasEmissions!BA143="","",greenhouseGasEmissions!BA143-greenhouseGasEmissions!BA143+INDEX(gDP!BA$6:BA$271,MATCH($B143,gDP!$B$6:$B$271)))</f>
        <v/>
      </c>
      <c r="BZ143" s="77" t="str">
        <f>IF(greenhouseGasEmissions!BB143="","",greenhouseGasEmissions!BB143-greenhouseGasEmissions!BB143+INDEX(gDP!BB$6:BB$271,MATCH($B143,gDP!$B$6:$B$271)))</f>
        <v/>
      </c>
      <c r="CA143" s="77" t="str">
        <f>IF(greenhouseGasEmissions!BC143="","",greenhouseGasEmissions!BC143-greenhouseGasEmissions!BC143+INDEX(gDP!BC$6:BC$271,MATCH($B143,gDP!$B$6:$B$271)))</f>
        <v/>
      </c>
      <c r="CB143" s="77" t="str">
        <f>IF(greenhouseGasEmissions!BD143="","",greenhouseGasEmissions!BD143-greenhouseGasEmissions!BD143+INDEX(gDP!BD$6:BD$271,MATCH($B143,gDP!$B$6:$B$271)))</f>
        <v/>
      </c>
      <c r="CC143" s="77" t="str">
        <f>IF(greenhouseGasEmissions!BE143="","",greenhouseGasEmissions!BE143-greenhouseGasEmissions!BE143+INDEX(gDP!BE$6:BE$271,MATCH($B143,gDP!$B$6:$B$271)))</f>
        <v/>
      </c>
      <c r="CD143" s="77" t="str">
        <f>IF(greenhouseGasEmissions!BF143="","",greenhouseGasEmissions!BF143-greenhouseGasEmissions!BF143+INDEX(gDP!BF$6:BF$271,MATCH($B143,gDP!$B$6:$B$271)))</f>
        <v/>
      </c>
      <c r="CE143" s="77" t="str">
        <f>IF(greenhouseGasEmissions!BG143="","",greenhouseGasEmissions!BG143-greenhouseGasEmissions!BG143+INDEX(gDP!BG$6:BG$271,MATCH($B143,gDP!$B$6:$B$271)))</f>
        <v/>
      </c>
      <c r="CF143" s="77" t="str">
        <f>IF(greenhouseGasEmissions!BH143="","",greenhouseGasEmissions!BH143-greenhouseGasEmissions!BH143+INDEX(gDP!BH$6:BH$271,MATCH($B143,gDP!$B$6:$B$271)))</f>
        <v/>
      </c>
      <c r="CG143" s="77" t="str">
        <f>IF(greenhouseGasEmissions!BI143="","",greenhouseGasEmissions!BI143-greenhouseGasEmissions!BI143+INDEX(gDP!BI$6:BI$271,MATCH($B143,gDP!$B$6:$B$271)))</f>
        <v/>
      </c>
      <c r="CH143" s="77" t="str">
        <f>IF(greenhouseGasEmissions!BJ143="","",greenhouseGasEmissions!BJ143-greenhouseGasEmissions!BJ143+INDEX(gDP!BJ$6:BJ$271,MATCH($B143,gDP!$B$6:$B$271)))</f>
        <v/>
      </c>
      <c r="CI143" s="77" t="str">
        <f>IF(greenhouseGasEmissions!BK143="","",greenhouseGasEmissions!BK143-greenhouseGasEmissions!BK143+INDEX(gDP!BK$6:BK$271,MATCH($B143,gDP!$B$6:$B$271)))</f>
        <v/>
      </c>
      <c r="CJ143" s="77" t="str">
        <f>IF(greenhouseGasEmissions!BL143="","",greenhouseGasEmissions!BL143-greenhouseGasEmissions!BL143+INDEX(gDP!BL$6:BL$271,MATCH($B143,gDP!$B$6:$B$271)))</f>
        <v/>
      </c>
      <c r="CK143" s="77" t="str">
        <f>IF(greenhouseGasEmissions!BM143="","",greenhouseGasEmissions!BM143-greenhouseGasEmissions!BM143+INDEX(gDP!BM$6:BM$271,MATCH($B143,gDP!$B$6:$B$271)))</f>
        <v/>
      </c>
      <c r="CL143" s="77" t="str">
        <f>IF(greenhouseGasEmissions!BN143="","",greenhouseGasEmissions!BN143-greenhouseGasEmissions!BN143+INDEX(gDP!BN$6:BN$271,MATCH($B143,gDP!$B$6:$B$271)))</f>
        <v/>
      </c>
      <c r="CM143" s="77" t="str">
        <f>IF(greenhouseGasEmissions!BO143="","",greenhouseGasEmissions!BO143-greenhouseGasEmissions!BO143+INDEX(gDP!BO$6:BO$271,MATCH($B143,gDP!$B$6:$B$271)))</f>
        <v/>
      </c>
    </row>
    <row r="144" spans="1:91" x14ac:dyDescent="0.35">
      <c r="A144" t="s">
        <v>494</v>
      </c>
      <c r="B144" t="s">
        <v>495</v>
      </c>
      <c r="C144" t="s">
        <v>807</v>
      </c>
      <c r="D144" t="s">
        <v>808</v>
      </c>
      <c r="AS144">
        <v>32.622399999999999</v>
      </c>
      <c r="AT144">
        <v>32.015999999999998</v>
      </c>
      <c r="AU144">
        <v>32.919400000000003</v>
      </c>
      <c r="AV144">
        <v>34.636600000000001</v>
      </c>
      <c r="AW144">
        <v>33.870699999999999</v>
      </c>
      <c r="AX144">
        <v>36.626899999999999</v>
      </c>
      <c r="AY144">
        <v>35.152500000000003</v>
      </c>
      <c r="AZ144">
        <v>35.817799999999998</v>
      </c>
      <c r="BA144">
        <v>37.113700000000001</v>
      </c>
      <c r="BB144">
        <v>35.736199999999997</v>
      </c>
      <c r="BC144">
        <v>37.834400000000002</v>
      </c>
      <c r="BD144">
        <v>40.203000000000003</v>
      </c>
      <c r="BE144">
        <v>42.183300000000003</v>
      </c>
      <c r="BF144">
        <v>39.929900000000004</v>
      </c>
      <c r="BG144">
        <v>40.684800000000003</v>
      </c>
      <c r="BH144">
        <v>45.529299999999999</v>
      </c>
      <c r="BI144">
        <v>47.881</v>
      </c>
      <c r="BJ144">
        <v>45.061900000000001</v>
      </c>
      <c r="BK144">
        <v>45.835299999999997</v>
      </c>
      <c r="BL144">
        <v>46.776400000000002</v>
      </c>
      <c r="BM144">
        <v>46.683300000000003</v>
      </c>
      <c r="BQ144" s="77">
        <f>IF(greenhouseGasEmissions!AS144="","",greenhouseGasEmissions!AS144-greenhouseGasEmissions!AS144+INDEX(gDP!AS$6:AS$271,MATCH($B144,gDP!$B$6:$B$271)))</f>
        <v>16330814179.976601</v>
      </c>
      <c r="BR144" s="77">
        <f>IF(greenhouseGasEmissions!AT144="","",greenhouseGasEmissions!AT144-greenhouseGasEmissions!AT144+INDEX(gDP!AT$6:AT$271,MATCH($B144,gDP!$B$6:$B$271)))</f>
        <v>15749753804.8344</v>
      </c>
      <c r="BS144" s="77">
        <f>IF(greenhouseGasEmissions!AU144="","",greenhouseGasEmissions!AU144-greenhouseGasEmissions!AU144+INDEX(gDP!AU$6:AU$271,MATCH($B144,gDP!$B$6:$B$271)))</f>
        <v>16536535647.083401</v>
      </c>
      <c r="BT144" s="77">
        <f>IF(greenhouseGasEmissions!AV144="","",greenhouseGasEmissions!AV144-greenhouseGasEmissions!AV144+INDEX(gDP!AV$6:AV$271,MATCH($B144,gDP!$B$6:$B$271)))</f>
        <v>18881765437.215099</v>
      </c>
      <c r="BU144" s="77">
        <f>IF(greenhouseGasEmissions!AW144="","",greenhouseGasEmissions!AW144-greenhouseGasEmissions!AW144+INDEX(gDP!AW$6:AW$271,MATCH($B144,gDP!$B$6:$B$271)))</f>
        <v>20662525941.2985</v>
      </c>
      <c r="BV144" s="77">
        <f>IF(greenhouseGasEmissions!AX144="","",greenhouseGasEmissions!AX144-greenhouseGasEmissions!AX144+INDEX(gDP!AX$6:AX$271,MATCH($B144,gDP!$B$6:$B$271)))</f>
        <v>24405791044.7761</v>
      </c>
      <c r="BW144" s="77">
        <f>IF(greenhouseGasEmissions!AY144="","",greenhouseGasEmissions!AY144-greenhouseGasEmissions!AY144+INDEX(gDP!AY$6:AY$271,MATCH($B144,gDP!$B$6:$B$271)))</f>
        <v>28279802405.913799</v>
      </c>
      <c r="BX144" s="77">
        <f>IF(greenhouseGasEmissions!AZ144="","",greenhouseGasEmissions!AZ144-greenhouseGasEmissions!AZ144+INDEX(gDP!AZ$6:AZ$271,MATCH($B144,gDP!$B$6:$B$271)))</f>
        <v>32350238760.423901</v>
      </c>
      <c r="BY144" s="77">
        <f>IF(greenhouseGasEmissions!BA144="","",greenhouseGasEmissions!BA144-greenhouseGasEmissions!BA144+INDEX(gDP!BA$6:BA$271,MATCH($B144,gDP!$B$6:$B$271)))</f>
        <v>40713826215.0093</v>
      </c>
      <c r="BZ144" s="77">
        <f>IF(greenhouseGasEmissions!BB144="","",greenhouseGasEmissions!BB144-greenhouseGasEmissions!BB144+INDEX(gDP!BB$6:BB$271,MATCH($B144,gDP!$B$6:$B$271)))</f>
        <v>42066224093.0065</v>
      </c>
      <c r="CA144" s="77">
        <f>IF(greenhouseGasEmissions!BC144="","",greenhouseGasEmissions!BC144-greenhouseGasEmissions!BC144+INDEX(gDP!BC$6:BC$271,MATCH($B144,gDP!$B$6:$B$271)))</f>
        <v>58636161081.711998</v>
      </c>
      <c r="CB144" s="77">
        <f>IF(greenhouseGasEmissions!BD144="","",greenhouseGasEmissions!BD144-greenhouseGasEmissions!BD144+INDEX(gDP!BD$6:BD$271,MATCH($B144,gDP!$B$6:$B$271)))</f>
        <v>67753284043.9282</v>
      </c>
      <c r="CC144" s="77">
        <f>IF(greenhouseGasEmissions!BE144="","",greenhouseGasEmissions!BE144-greenhouseGasEmissions!BE144+INDEX(gDP!BE$6:BE$271,MATCH($B144,gDP!$B$6:$B$271)))</f>
        <v>70447216891.336594</v>
      </c>
      <c r="CD144" s="77">
        <f>IF(greenhouseGasEmissions!BF144="","",greenhouseGasEmissions!BF144-greenhouseGasEmissions!BF144+INDEX(gDP!BF$6:BF$271,MATCH($B144,gDP!$B$6:$B$271)))</f>
        <v>77000578167.352997</v>
      </c>
      <c r="CE144" s="77">
        <f>IF(greenhouseGasEmissions!BG144="","",greenhouseGasEmissions!BG144-greenhouseGasEmissions!BG144+INDEX(gDP!BG$6:BG$271,MATCH($B144,gDP!$B$6:$B$271)))</f>
        <v>82528535713.925995</v>
      </c>
      <c r="CF144" s="77">
        <f>IF(greenhouseGasEmissions!BH144="","",greenhouseGasEmissions!BH144-greenhouseGasEmissions!BH144+INDEX(gDP!BH$6:BH$271,MATCH($B144,gDP!$B$6:$B$271)))</f>
        <v>85140955388.850906</v>
      </c>
      <c r="CG144" s="77">
        <f>IF(greenhouseGasEmissions!BI144="","",greenhouseGasEmissions!BI144-greenhouseGasEmissions!BI144+INDEX(gDP!BI$6:BI$271,MATCH($B144,gDP!$B$6:$B$271)))</f>
        <v>88012282205.835693</v>
      </c>
      <c r="CH144" s="77">
        <f>IF(greenhouseGasEmissions!BJ144="","",greenhouseGasEmissions!BJ144-greenhouseGasEmissions!BJ144+INDEX(gDP!BJ$6:BJ$271,MATCH($B144,gDP!$B$6:$B$271)))</f>
        <v>94376237797.236694</v>
      </c>
      <c r="CI144" s="77">
        <f>IF(greenhouseGasEmissions!BK144="","",greenhouseGasEmissions!BK144-greenhouseGasEmissions!BK144+INDEX(gDP!BK$6:BK$271,MATCH($B144,gDP!$B$6:$B$271)))</f>
        <v>94493871200.786896</v>
      </c>
      <c r="CJ144" s="77">
        <f>IF(greenhouseGasEmissions!BL144="","",greenhouseGasEmissions!BL144-greenhouseGasEmissions!BL144+INDEX(gDP!BL$6:BL$271,MATCH($B144,gDP!$B$6:$B$271)))</f>
        <v>89014978344.140396</v>
      </c>
      <c r="CK144" s="77">
        <f>IF(greenhouseGasEmissions!BM144="","",greenhouseGasEmissions!BM144-greenhouseGasEmissions!BM144+INDEX(gDP!BM$6:BM$271,MATCH($B144,gDP!$B$6:$B$271)))</f>
        <v>84304298770.532898</v>
      </c>
      <c r="CL144" s="77" t="str">
        <f>IF(greenhouseGasEmissions!BN144="","",greenhouseGasEmissions!BN144-greenhouseGasEmissions!BN144+INDEX(gDP!BN$6:BN$271,MATCH($B144,gDP!$B$6:$B$271)))</f>
        <v/>
      </c>
      <c r="CM144" s="77" t="str">
        <f>IF(greenhouseGasEmissions!BO144="","",greenhouseGasEmissions!BO144-greenhouseGasEmissions!BO144+INDEX(gDP!BO$6:BO$271,MATCH($B144,gDP!$B$6:$B$271)))</f>
        <v/>
      </c>
    </row>
    <row r="145" spans="1:91" x14ac:dyDescent="0.35">
      <c r="A145" t="s">
        <v>496</v>
      </c>
      <c r="B145" t="s">
        <v>497</v>
      </c>
      <c r="C145" t="s">
        <v>807</v>
      </c>
      <c r="D145" t="s">
        <v>808</v>
      </c>
      <c r="AS145">
        <v>4315.6436000000003</v>
      </c>
      <c r="AT145">
        <v>4390.2759999999998</v>
      </c>
      <c r="AU145">
        <v>4427.4849999999997</v>
      </c>
      <c r="AV145">
        <v>4565.6117999999997</v>
      </c>
      <c r="AW145">
        <v>4759.4691000000003</v>
      </c>
      <c r="AX145">
        <v>4897.7329</v>
      </c>
      <c r="AY145">
        <v>5024.1192000000001</v>
      </c>
      <c r="AZ145">
        <v>5243.4201000000003</v>
      </c>
      <c r="BA145">
        <v>5400.2777999999998</v>
      </c>
      <c r="BB145">
        <v>5554.1764000000003</v>
      </c>
      <c r="BC145">
        <v>5775.0064000000002</v>
      </c>
      <c r="BD145">
        <v>6048.7573000000002</v>
      </c>
      <c r="BE145">
        <v>6123.6028999999999</v>
      </c>
      <c r="BF145">
        <v>6236.8491999999997</v>
      </c>
      <c r="BG145">
        <v>6560.8678</v>
      </c>
      <c r="BH145">
        <v>6691.7402000000002</v>
      </c>
      <c r="BI145">
        <v>6829.3068000000003</v>
      </c>
      <c r="BJ145">
        <v>7080.3606</v>
      </c>
      <c r="BK145">
        <v>7362.5096000000003</v>
      </c>
      <c r="BL145">
        <v>7462.1162000000004</v>
      </c>
      <c r="BM145">
        <v>7195.1705000000002</v>
      </c>
      <c r="BQ145" s="77">
        <f>IF(greenhouseGasEmissions!AS145="","",greenhouseGasEmissions!AS145-greenhouseGasEmissions!AS145+INDEX(gDP!AS$6:AS$271,MATCH($B145,gDP!$B$6:$B$271)))</f>
        <v>1185525202868.8501</v>
      </c>
      <c r="BR145" s="77">
        <f>IF(greenhouseGasEmissions!AT145="","",greenhouseGasEmissions!AT145-greenhouseGasEmissions!AT145+INDEX(gDP!AT$6:AT$271,MATCH($B145,gDP!$B$6:$B$271)))</f>
        <v>1197955232304.74</v>
      </c>
      <c r="BS145" s="77">
        <f>IF(greenhouseGasEmissions!AU145="","",greenhouseGasEmissions!AU145-greenhouseGasEmissions!AU145+INDEX(gDP!AU$6:AU$271,MATCH($B145,gDP!$B$6:$B$271)))</f>
        <v>1264000378395.0701</v>
      </c>
      <c r="BT145" s="77">
        <f>IF(greenhouseGasEmissions!AV145="","",greenhouseGasEmissions!AV145-greenhouseGasEmissions!AV145+INDEX(gDP!AV$6:AV$271,MATCH($B145,gDP!$B$6:$B$271)))</f>
        <v>1433893499316.5701</v>
      </c>
      <c r="BU145" s="77">
        <f>IF(greenhouseGasEmissions!AW145="","",greenhouseGasEmissions!AW145-greenhouseGasEmissions!AW145+INDEX(gDP!AW$6:AW$271,MATCH($B145,gDP!$B$6:$B$271)))</f>
        <v>1649437905989.3701</v>
      </c>
      <c r="BV145" s="77">
        <f>IF(greenhouseGasEmissions!AX145="","",greenhouseGasEmissions!AX145-greenhouseGasEmissions!AX145+INDEX(gDP!AX$6:AX$271,MATCH($B145,gDP!$B$6:$B$271)))</f>
        <v>1900255691229.5</v>
      </c>
      <c r="BW145" s="77">
        <f>IF(greenhouseGasEmissions!AY145="","",greenhouseGasEmissions!AY145-greenhouseGasEmissions!AY145+INDEX(gDP!AY$6:AY$271,MATCH($B145,gDP!$B$6:$B$271)))</f>
        <v>2225374816704.3901</v>
      </c>
      <c r="BX145" s="77">
        <f>IF(greenhouseGasEmissions!AZ145="","",greenhouseGasEmissions!AZ145-greenhouseGasEmissions!AZ145+INDEX(gDP!AZ$6:AZ$271,MATCH($B145,gDP!$B$6:$B$271)))</f>
        <v>2723528151247.7598</v>
      </c>
      <c r="BY145" s="77">
        <f>IF(greenhouseGasEmissions!BA145="","",greenhouseGasEmissions!BA145-greenhouseGasEmissions!BA145+INDEX(gDP!BA$6:BA$271,MATCH($B145,gDP!$B$6:$B$271)))</f>
        <v>3012634293754.04</v>
      </c>
      <c r="BZ145" s="77">
        <f>IF(greenhouseGasEmissions!BB145="","",greenhouseGasEmissions!BB145-greenhouseGasEmissions!BB145+INDEX(gDP!BB$6:BB$271,MATCH($B145,gDP!$B$6:$B$271)))</f>
        <v>3141137667805.0498</v>
      </c>
      <c r="CA145" s="77">
        <f>IF(greenhouseGasEmissions!BC145="","",greenhouseGasEmissions!BC145-greenhouseGasEmissions!BC145+INDEX(gDP!BC$6:BC$271,MATCH($B145,gDP!$B$6:$B$271)))</f>
        <v>3780034647966.0898</v>
      </c>
      <c r="CB145" s="77">
        <f>IF(greenhouseGasEmissions!BD145="","",greenhouseGasEmissions!BD145-greenhouseGasEmissions!BD145+INDEX(gDP!BD$6:BD$271,MATCH($B145,gDP!$B$6:$B$271)))</f>
        <v>4217834186882.1802</v>
      </c>
      <c r="CC145" s="77">
        <f>IF(greenhouseGasEmissions!BE145="","",greenhouseGasEmissions!BE145-greenhouseGasEmissions!BE145+INDEX(gDP!BE$6:BE$271,MATCH($B145,gDP!$B$6:$B$271)))</f>
        <v>4456528170120.2402</v>
      </c>
      <c r="CD145" s="77">
        <f>IF(greenhouseGasEmissions!BF145="","",greenhouseGasEmissions!BF145-greenhouseGasEmissions!BF145+INDEX(gDP!BF$6:BF$271,MATCH($B145,gDP!$B$6:$B$271)))</f>
        <v>4712914034204.8301</v>
      </c>
      <c r="CE145" s="77">
        <f>IF(greenhouseGasEmissions!BG145="","",greenhouseGasEmissions!BG145-greenhouseGasEmissions!BG145+INDEX(gDP!BG$6:BG$271,MATCH($B145,gDP!$B$6:$B$271)))</f>
        <v>5090396351864.4697</v>
      </c>
      <c r="CF145" s="77">
        <f>IF(greenhouseGasEmissions!BH145="","",greenhouseGasEmissions!BH145-greenhouseGasEmissions!BH145+INDEX(gDP!BH$6:BH$271,MATCH($B145,gDP!$B$6:$B$271)))</f>
        <v>5083698600746.0703</v>
      </c>
      <c r="CG145" s="77">
        <f>IF(greenhouseGasEmissions!BI145="","",greenhouseGasEmissions!BI145-greenhouseGasEmissions!BI145+INDEX(gDP!BI$6:BI$271,MATCH($B145,gDP!$B$6:$B$271)))</f>
        <v>5297558624291.54</v>
      </c>
      <c r="CH145" s="77">
        <f>IF(greenhouseGasEmissions!BJ145="","",greenhouseGasEmissions!BJ145-greenhouseGasEmissions!BJ145+INDEX(gDP!BJ$6:BJ$271,MATCH($B145,gDP!$B$6:$B$271)))</f>
        <v>5693069209502.0703</v>
      </c>
      <c r="CI145" s="77">
        <f>IF(greenhouseGasEmissions!BK145="","",greenhouseGasEmissions!BK145-greenhouseGasEmissions!BK145+INDEX(gDP!BK$6:BK$271,MATCH($B145,gDP!$B$6:$B$271)))</f>
        <v>5979736767522.21</v>
      </c>
      <c r="CJ145" s="77">
        <f>IF(greenhouseGasEmissions!BL145="","",greenhouseGasEmissions!BL145-greenhouseGasEmissions!BL145+INDEX(gDP!BL$6:BL$271,MATCH($B145,gDP!$B$6:$B$271)))</f>
        <v>6278114868365.9502</v>
      </c>
      <c r="CK145" s="77">
        <f>IF(greenhouseGasEmissions!BM145="","",greenhouseGasEmissions!BM145-greenhouseGasEmissions!BM145+INDEX(gDP!BM$6:BM$271,MATCH($B145,gDP!$B$6:$B$271)))</f>
        <v>6081790240107.9404</v>
      </c>
      <c r="CL145" s="77" t="str">
        <f>IF(greenhouseGasEmissions!BN145="","",greenhouseGasEmissions!BN145-greenhouseGasEmissions!BN145+INDEX(gDP!BN$6:BN$271,MATCH($B145,gDP!$B$6:$B$271)))</f>
        <v/>
      </c>
      <c r="CM145" s="77" t="str">
        <f>IF(greenhouseGasEmissions!BO145="","",greenhouseGasEmissions!BO145-greenhouseGasEmissions!BO145+INDEX(gDP!BO$6:BO$271,MATCH($B145,gDP!$B$6:$B$271)))</f>
        <v/>
      </c>
    </row>
    <row r="146" spans="1:91" x14ac:dyDescent="0.35">
      <c r="A146" t="s">
        <v>498</v>
      </c>
      <c r="B146" t="s">
        <v>499</v>
      </c>
      <c r="C146" t="s">
        <v>807</v>
      </c>
      <c r="D146" t="s">
        <v>808</v>
      </c>
      <c r="AS146">
        <v>16769.739399999999</v>
      </c>
      <c r="AT146">
        <v>16464.5785</v>
      </c>
      <c r="AU146">
        <v>17395.894</v>
      </c>
      <c r="AV146">
        <v>19422.4761</v>
      </c>
      <c r="AW146">
        <v>21263.960599999999</v>
      </c>
      <c r="AX146">
        <v>21537.809600000001</v>
      </c>
      <c r="AY146">
        <v>23081.505399999998</v>
      </c>
      <c r="AZ146">
        <v>22913.184600000001</v>
      </c>
      <c r="BA146">
        <v>23476.685700000002</v>
      </c>
      <c r="BB146">
        <v>23827.583699999999</v>
      </c>
      <c r="BC146">
        <v>24580.2817</v>
      </c>
      <c r="BD146">
        <v>26692.770700000001</v>
      </c>
      <c r="BE146">
        <v>27766.125800000002</v>
      </c>
      <c r="BF146">
        <v>28266.624500000002</v>
      </c>
      <c r="BG146">
        <v>28829.434399999998</v>
      </c>
      <c r="BH146">
        <v>29003.35</v>
      </c>
      <c r="BI146">
        <v>28209.395199999999</v>
      </c>
      <c r="BJ146">
        <v>28897.846099999999</v>
      </c>
      <c r="BK146">
        <v>30189.213</v>
      </c>
      <c r="BL146">
        <v>30867.095300000001</v>
      </c>
      <c r="BM146">
        <v>30636.012699999999</v>
      </c>
      <c r="BQ146" s="77">
        <f>IF(greenhouseGasEmissions!AS146="","",greenhouseGasEmissions!AS146-greenhouseGasEmissions!AS146+INDEX(gDP!AS$6:AS$271,MATCH($B146,gDP!$B$6:$B$271)))</f>
        <v>5680267093251.7598</v>
      </c>
      <c r="BR146" s="77">
        <f>IF(greenhouseGasEmissions!AT146="","",greenhouseGasEmissions!AT146-greenhouseGasEmissions!AT146+INDEX(gDP!AT$6:AT$271,MATCH($B146,gDP!$B$6:$B$271)))</f>
        <v>5687811932590.8203</v>
      </c>
      <c r="BS146" s="77">
        <f>IF(greenhouseGasEmissions!AU146="","",greenhouseGasEmissions!AU146-greenhouseGasEmissions!AU146+INDEX(gDP!AU$6:AU$271,MATCH($B146,gDP!$B$6:$B$271)))</f>
        <v>5796547790161.3604</v>
      </c>
      <c r="BT146" s="77">
        <f>IF(greenhouseGasEmissions!AV146="","",greenhouseGasEmissions!AV146-greenhouseGasEmissions!AV146+INDEX(gDP!AV$6:AV$271,MATCH($B146,gDP!$B$6:$B$271)))</f>
        <v>6487373546291.21</v>
      </c>
      <c r="BU146" s="77">
        <f>IF(greenhouseGasEmissions!AW146="","",greenhouseGasEmissions!AW146-greenhouseGasEmissions!AW146+INDEX(gDP!AW$6:AW$271,MATCH($B146,gDP!$B$6:$B$271)))</f>
        <v>7609727994130.6396</v>
      </c>
      <c r="BV146" s="77">
        <f>IF(greenhouseGasEmissions!AX146="","",greenhouseGasEmissions!AX146-greenhouseGasEmissions!AX146+INDEX(gDP!AX$6:AX$271,MATCH($B146,gDP!$B$6:$B$271)))</f>
        <v>8985212394211.4805</v>
      </c>
      <c r="BW146" s="77">
        <f>IF(greenhouseGasEmissions!AY146="","",greenhouseGasEmissions!AY146-greenhouseGasEmissions!AY146+INDEX(gDP!AY$6:AY$271,MATCH($B146,gDP!$B$6:$B$271)))</f>
        <v>10575560319816.4</v>
      </c>
      <c r="BX146" s="77">
        <f>IF(greenhouseGasEmissions!AZ146="","",greenhouseGasEmissions!AZ146-greenhouseGasEmissions!AZ146+INDEX(gDP!AZ$6:AZ$271,MATCH($B146,gDP!$B$6:$B$271)))</f>
        <v>12982509324893</v>
      </c>
      <c r="BY146" s="77">
        <f>IF(greenhouseGasEmissions!BA146="","",greenhouseGasEmissions!BA146-greenhouseGasEmissions!BA146+INDEX(gDP!BA$6:BA$271,MATCH($B146,gDP!$B$6:$B$271)))</f>
        <v>15416273265910.1</v>
      </c>
      <c r="BZ146" s="77">
        <f>IF(greenhouseGasEmissions!BB146="","",greenhouseGasEmissions!BB146-greenhouseGasEmissions!BB146+INDEX(gDP!BB$6:BB$271,MATCH($B146,gDP!$B$6:$B$271)))</f>
        <v>15446634909614.801</v>
      </c>
      <c r="CA146" s="77">
        <f>IF(greenhouseGasEmissions!BC146="","",greenhouseGasEmissions!BC146-greenhouseGasEmissions!BC146+INDEX(gDP!BC$6:BC$271,MATCH($B146,gDP!$B$6:$B$271)))</f>
        <v>18779543105772</v>
      </c>
      <c r="CB146" s="77">
        <f>IF(greenhouseGasEmissions!BD146="","",greenhouseGasEmissions!BD146-greenhouseGasEmissions!BD146+INDEX(gDP!BD$6:BD$271,MATCH($B146,gDP!$B$6:$B$271)))</f>
        <v>22115543075986.5</v>
      </c>
      <c r="CC146" s="77">
        <f>IF(greenhouseGasEmissions!BE146="","",greenhouseGasEmissions!BE146-greenhouseGasEmissions!BE146+INDEX(gDP!BE$6:BE$271,MATCH($B146,gDP!$B$6:$B$271)))</f>
        <v>23512181553245.602</v>
      </c>
      <c r="CD146" s="77">
        <f>IF(greenhouseGasEmissions!BF146="","",greenhouseGasEmissions!BF146-greenhouseGasEmissions!BF146+INDEX(gDP!BF$6:BF$271,MATCH($B146,gDP!$B$6:$B$271)))</f>
        <v>24940261486687.699</v>
      </c>
      <c r="CE146" s="77">
        <f>IF(greenhouseGasEmissions!BG146="","",greenhouseGasEmissions!BG146-greenhouseGasEmissions!BG146+INDEX(gDP!BG$6:BG$271,MATCH($B146,gDP!$B$6:$B$271)))</f>
        <v>26101787332747.301</v>
      </c>
      <c r="CF146" s="77">
        <f>IF(greenhouseGasEmissions!BH146="","",greenhouseGasEmissions!BH146-greenhouseGasEmissions!BH146+INDEX(gDP!BH$6:BH$271,MATCH($B146,gDP!$B$6:$B$271)))</f>
        <v>25326526306958.898</v>
      </c>
      <c r="CG146" s="77">
        <f>IF(greenhouseGasEmissions!BI146="","",greenhouseGasEmissions!BI146-greenhouseGasEmissions!BI146+INDEX(gDP!BI$6:BI$271,MATCH($B146,gDP!$B$6:$B$271)))</f>
        <v>25586586836480</v>
      </c>
      <c r="CH146" s="77">
        <f>IF(greenhouseGasEmissions!BJ146="","",greenhouseGasEmissions!BJ146-greenhouseGasEmissions!BJ146+INDEX(gDP!BJ$6:BJ$271,MATCH($B146,gDP!$B$6:$B$271)))</f>
        <v>27933259327710.602</v>
      </c>
      <c r="CI146" s="77">
        <f>IF(greenhouseGasEmissions!BK146="","",greenhouseGasEmissions!BK146-greenhouseGasEmissions!BK146+INDEX(gDP!BK$6:BK$271,MATCH($B146,gDP!$B$6:$B$271)))</f>
        <v>29703722066967.898</v>
      </c>
      <c r="CJ146" s="77">
        <f>IF(greenhouseGasEmissions!BL146="","",greenhouseGasEmissions!BL146-greenhouseGasEmissions!BL146+INDEX(gDP!BL$6:BL$271,MATCH($B146,gDP!$B$6:$B$271)))</f>
        <v>30424528245038.398</v>
      </c>
      <c r="CK146" s="77">
        <f>IF(greenhouseGasEmissions!BM146="","",greenhouseGasEmissions!BM146-greenhouseGasEmissions!BM146+INDEX(gDP!BM$6:BM$271,MATCH($B146,gDP!$B$6:$B$271)))</f>
        <v>29491920680088.102</v>
      </c>
      <c r="CL146" s="77" t="str">
        <f>IF(greenhouseGasEmissions!BN146="","",greenhouseGasEmissions!BN146-greenhouseGasEmissions!BN146+INDEX(gDP!BN$6:BN$271,MATCH($B146,gDP!$B$6:$B$271)))</f>
        <v/>
      </c>
      <c r="CM146" s="77" t="str">
        <f>IF(greenhouseGasEmissions!BO146="","",greenhouseGasEmissions!BO146-greenhouseGasEmissions!BO146+INDEX(gDP!BO$6:BO$271,MATCH($B146,gDP!$B$6:$B$271)))</f>
        <v/>
      </c>
    </row>
    <row r="147" spans="1:91" x14ac:dyDescent="0.35">
      <c r="A147" t="s">
        <v>500</v>
      </c>
      <c r="B147" t="s">
        <v>501</v>
      </c>
      <c r="C147" t="s">
        <v>807</v>
      </c>
      <c r="D147" t="s">
        <v>808</v>
      </c>
      <c r="AS147">
        <v>10.2738</v>
      </c>
      <c r="AT147">
        <v>10.3048</v>
      </c>
      <c r="AU147">
        <v>10.167</v>
      </c>
      <c r="AV147">
        <v>10.201700000000001</v>
      </c>
      <c r="AW147">
        <v>10.204599999999999</v>
      </c>
      <c r="AX147">
        <v>10.9473</v>
      </c>
      <c r="AY147">
        <v>10.597799999999999</v>
      </c>
      <c r="AZ147">
        <v>10.520300000000001</v>
      </c>
      <c r="BA147">
        <v>10.040699999999999</v>
      </c>
      <c r="BB147">
        <v>9.9286999999999992</v>
      </c>
      <c r="BC147">
        <v>10.380800000000001</v>
      </c>
      <c r="BD147">
        <v>10.410600000000001</v>
      </c>
      <c r="BE147">
        <v>10.479100000000001</v>
      </c>
      <c r="BF147">
        <v>10.3703</v>
      </c>
      <c r="BG147">
        <v>10.3817</v>
      </c>
      <c r="BH147">
        <v>10.3447</v>
      </c>
      <c r="BI147">
        <v>10.353899999999999</v>
      </c>
      <c r="BJ147">
        <v>10.545400000000001</v>
      </c>
      <c r="BK147">
        <v>10.392899999999999</v>
      </c>
      <c r="BL147">
        <v>10.274699999999999</v>
      </c>
      <c r="BM147">
        <v>10.448700000000001</v>
      </c>
      <c r="BQ147" s="77">
        <f>IF(greenhouseGasEmissions!AS147="","",greenhouseGasEmissions!AS147-greenhouseGasEmissions!AS147+INDEX(gDP!AS$6:AS$271,MATCH($B147,gDP!$B$6:$B$271)))</f>
        <v>887291687.92079604</v>
      </c>
      <c r="BR147" s="77">
        <f>IF(greenhouseGasEmissions!AT147="","",greenhouseGasEmissions!AT147-greenhouseGasEmissions!AT147+INDEX(gDP!AT$6:AT$271,MATCH($B147,gDP!$B$6:$B$271)))</f>
        <v>825706961.23868895</v>
      </c>
      <c r="BS147" s="77">
        <f>IF(greenhouseGasEmissions!AU147="","",greenhouseGasEmissions!AU147-greenhouseGasEmissions!AU147+INDEX(gDP!AU$6:AU$271,MATCH($B147,gDP!$B$6:$B$271)))</f>
        <v>775777238.55814004</v>
      </c>
      <c r="BT147" s="77">
        <f>IF(greenhouseGasEmissions!AV147="","",greenhouseGasEmissions!AV147-greenhouseGasEmissions!AV147+INDEX(gDP!AV$6:AV$271,MATCH($B147,gDP!$B$6:$B$271)))</f>
        <v>1157825434.78971</v>
      </c>
      <c r="BU147" s="77">
        <f>IF(greenhouseGasEmissions!AW147="","",greenhouseGasEmissions!AW147-greenhouseGasEmissions!AW147+INDEX(gDP!AW$6:AW$271,MATCH($B147,gDP!$B$6:$B$271)))</f>
        <v>1511236655.5204699</v>
      </c>
      <c r="BV147" s="77">
        <f>IF(greenhouseGasEmissions!AX147="","",greenhouseGasEmissions!AX147-greenhouseGasEmissions!AX147+INDEX(gDP!AX$6:AX$271,MATCH($B147,gDP!$B$6:$B$271)))</f>
        <v>1682343527.4922099</v>
      </c>
      <c r="BW147" s="77">
        <f>IF(greenhouseGasEmissions!AY147="","",greenhouseGasEmissions!AY147-greenhouseGasEmissions!AY147+INDEX(gDP!AY$6:AY$271,MATCH($B147,gDP!$B$6:$B$271)))</f>
        <v>1800092563.7546201</v>
      </c>
      <c r="BX147" s="77">
        <f>IF(greenhouseGasEmissions!AZ147="","",greenhouseGasEmissions!AZ147-greenhouseGasEmissions!AZ147+INDEX(gDP!AZ$6:AZ$271,MATCH($B147,gDP!$B$6:$B$271)))</f>
        <v>1682131784.5136499</v>
      </c>
      <c r="BY147" s="77">
        <f>IF(greenhouseGasEmissions!BA147="","",greenhouseGasEmissions!BA147-greenhouseGasEmissions!BA147+INDEX(gDP!BA$6:BA$271,MATCH($B147,gDP!$B$6:$B$271)))</f>
        <v>1766902709.1993501</v>
      </c>
      <c r="BZ147" s="77">
        <f>IF(greenhouseGasEmissions!BB147="","",greenhouseGasEmissions!BB147-greenhouseGasEmissions!BB147+INDEX(gDP!BB$6:BB$271,MATCH($B147,gDP!$B$6:$B$271)))</f>
        <v>1740894964.80511</v>
      </c>
      <c r="CA147" s="77">
        <f>IF(greenhouseGasEmissions!BC147="","",greenhouseGasEmissions!BC147-greenhouseGasEmissions!BC147+INDEX(gDP!BC$6:BC$271,MATCH($B147,gDP!$B$6:$B$271)))</f>
        <v>2234754241.9191799</v>
      </c>
      <c r="CB147" s="77">
        <f>IF(greenhouseGasEmissions!BD147="","",greenhouseGasEmissions!BD147-greenhouseGasEmissions!BD147+INDEX(gDP!BD$6:BD$271,MATCH($B147,gDP!$B$6:$B$271)))</f>
        <v>2579409619.9672198</v>
      </c>
      <c r="CC147" s="77">
        <f>IF(greenhouseGasEmissions!BE147="","",greenhouseGasEmissions!BE147-greenhouseGasEmissions!BE147+INDEX(gDP!BE$6:BE$271,MATCH($B147,gDP!$B$6:$B$271)))</f>
        <v>2477702216.2688799</v>
      </c>
      <c r="CD147" s="77">
        <f>IF(greenhouseGasEmissions!BF147="","",greenhouseGasEmissions!BF147-greenhouseGasEmissions!BF147+INDEX(gDP!BF$6:BF$271,MATCH($B147,gDP!$B$6:$B$271)))</f>
        <v>2367112931.6420002</v>
      </c>
      <c r="CE147" s="77">
        <f>IF(greenhouseGasEmissions!BG147="","",greenhouseGasEmissions!BG147-greenhouseGasEmissions!BG147+INDEX(gDP!BG$6:BG$271,MATCH($B147,gDP!$B$6:$B$271)))</f>
        <v>2441063054.05792</v>
      </c>
      <c r="CF147" s="77">
        <f>IF(greenhouseGasEmissions!BH147="","",greenhouseGasEmissions!BH147-greenhouseGasEmissions!BH147+INDEX(gDP!BH$6:BH$271,MATCH($B147,gDP!$B$6:$B$271)))</f>
        <v>2359686724.53829</v>
      </c>
      <c r="CG147" s="77">
        <f>IF(greenhouseGasEmissions!BI147="","",greenhouseGasEmissions!BI147-greenhouseGasEmissions!BI147+INDEX(gDP!BI$6:BI$271,MATCH($B147,gDP!$B$6:$B$271)))</f>
        <v>2114426453.70697</v>
      </c>
      <c r="CH147" s="77">
        <f>IF(greenhouseGasEmissions!BJ147="","",greenhouseGasEmissions!BJ147-greenhouseGasEmissions!BJ147+INDEX(gDP!BJ$6:BJ$271,MATCH($B147,gDP!$B$6:$B$271)))</f>
        <v>2306741674.0549998</v>
      </c>
      <c r="CI147" s="77">
        <f>IF(greenhouseGasEmissions!BK147="","",greenhouseGasEmissions!BK147-greenhouseGasEmissions!BK147+INDEX(gDP!BK$6:BK$271,MATCH($B147,gDP!$B$6:$B$271)))</f>
        <v>2556247291.9978499</v>
      </c>
      <c r="CJ147" s="77">
        <f>IF(greenhouseGasEmissions!BL147="","",greenhouseGasEmissions!BL147-greenhouseGasEmissions!BL147+INDEX(gDP!BL$6:BL$271,MATCH($B147,gDP!$B$6:$B$271)))</f>
        <v>2390702295.8277702</v>
      </c>
      <c r="CK147" s="77">
        <f>IF(greenhouseGasEmissions!BM147="","",greenhouseGasEmissions!BM147-greenhouseGasEmissions!BM147+INDEX(gDP!BM$6:BM$271,MATCH($B147,gDP!$B$6:$B$271)))</f>
        <v>2053338465.2446201</v>
      </c>
      <c r="CL147" s="77" t="str">
        <f>IF(greenhouseGasEmissions!BN147="","",greenhouseGasEmissions!BN147-greenhouseGasEmissions!BN147+INDEX(gDP!BN$6:BN$271,MATCH($B147,gDP!$B$6:$B$271)))</f>
        <v/>
      </c>
      <c r="CM147" s="77" t="str">
        <f>IF(greenhouseGasEmissions!BO147="","",greenhouseGasEmissions!BO147-greenhouseGasEmissions!BO147+INDEX(gDP!BO$6:BO$271,MATCH($B147,gDP!$B$6:$B$271)))</f>
        <v/>
      </c>
    </row>
    <row r="148" spans="1:91" x14ac:dyDescent="0.35">
      <c r="A148" t="s">
        <v>502</v>
      </c>
      <c r="B148" t="s">
        <v>503</v>
      </c>
      <c r="C148" t="s">
        <v>807</v>
      </c>
      <c r="D148" t="s">
        <v>808</v>
      </c>
      <c r="AS148">
        <v>10512.382299999999</v>
      </c>
      <c r="AT148">
        <v>10662.021199999999</v>
      </c>
      <c r="AU148">
        <v>11233.188700000001</v>
      </c>
      <c r="AV148">
        <v>13163.513800000001</v>
      </c>
      <c r="AW148">
        <v>14419.656199999999</v>
      </c>
      <c r="AX148">
        <v>14409.626700000001</v>
      </c>
      <c r="AY148">
        <v>14938.477800000001</v>
      </c>
      <c r="AZ148">
        <v>15256.233200000001</v>
      </c>
      <c r="BA148">
        <v>15625.1327</v>
      </c>
      <c r="BB148">
        <v>15275.888499999999</v>
      </c>
      <c r="BC148">
        <v>16270.5857</v>
      </c>
      <c r="BD148">
        <v>17809.135600000001</v>
      </c>
      <c r="BE148">
        <v>18301.249899999999</v>
      </c>
      <c r="BF148">
        <v>18851.196400000001</v>
      </c>
      <c r="BG148">
        <v>18542.8649</v>
      </c>
      <c r="BH148">
        <v>18626.746299999999</v>
      </c>
      <c r="BI148">
        <v>18639.664400000001</v>
      </c>
      <c r="BJ148">
        <v>19105.8014</v>
      </c>
      <c r="BK148">
        <v>19815.063999999998</v>
      </c>
      <c r="BL148">
        <v>20333.615900000001</v>
      </c>
      <c r="BM148">
        <v>20436.357100000001</v>
      </c>
      <c r="BQ148" s="77">
        <f>IF(greenhouseGasEmissions!AS148="","",greenhouseGasEmissions!AS148-greenhouseGasEmissions!AS148+INDEX(gDP!AS$6:AS$271,MATCH($B148,gDP!$B$6:$B$271)))</f>
        <v>3410313487927.3999</v>
      </c>
      <c r="BR148" s="77">
        <f>IF(greenhouseGasEmissions!AT148="","",greenhouseGasEmissions!AT148-greenhouseGasEmissions!AT148+INDEX(gDP!AT$6:AT$271,MATCH($B148,gDP!$B$6:$B$271)))</f>
        <v>3525091029820.1099</v>
      </c>
      <c r="BS148" s="77">
        <f>IF(greenhouseGasEmissions!AU148="","",greenhouseGasEmissions!AU148-greenhouseGasEmissions!AU148+INDEX(gDP!AU$6:AU$271,MATCH($B148,gDP!$B$6:$B$271)))</f>
        <v>3736796107267.6802</v>
      </c>
      <c r="BT148" s="77">
        <f>IF(greenhouseGasEmissions!AV148="","",greenhouseGasEmissions!AV148-greenhouseGasEmissions!AV148+INDEX(gDP!AV$6:AV$271,MATCH($B148,gDP!$B$6:$B$271)))</f>
        <v>4257947205698.71</v>
      </c>
      <c r="BU148" s="77">
        <f>IF(greenhouseGasEmissions!AW148="","",greenhouseGasEmissions!AW148-greenhouseGasEmissions!AW148+INDEX(gDP!AW$6:AW$271,MATCH($B148,gDP!$B$6:$B$271)))</f>
        <v>5117293242644.1104</v>
      </c>
      <c r="BV148" s="77">
        <f>IF(greenhouseGasEmissions!AX148="","",greenhouseGasEmissions!AX148-greenhouseGasEmissions!AX148+INDEX(gDP!AX$6:AX$271,MATCH($B148,gDP!$B$6:$B$271)))</f>
        <v>6172905218377.2305</v>
      </c>
      <c r="BW148" s="77">
        <f>IF(greenhouseGasEmissions!AY148="","",greenhouseGasEmissions!AY148-greenhouseGasEmissions!AY148+INDEX(gDP!AY$6:AY$271,MATCH($B148,gDP!$B$6:$B$271)))</f>
        <v>7448573743924.2598</v>
      </c>
      <c r="BX148" s="77">
        <f>IF(greenhouseGasEmissions!AZ148="","",greenhouseGasEmissions!AZ148-greenhouseGasEmissions!AZ148+INDEX(gDP!AZ$6:AZ$271,MATCH($B148,gDP!$B$6:$B$271)))</f>
        <v>9382447414660.3105</v>
      </c>
      <c r="BY148" s="77">
        <f>IF(greenhouseGasEmissions!BA148="","",greenhouseGasEmissions!BA148-greenhouseGasEmissions!BA148+INDEX(gDP!BA$6:BA$271,MATCH($B148,gDP!$B$6:$B$271)))</f>
        <v>11663554908011.699</v>
      </c>
      <c r="BZ148" s="77">
        <f>IF(greenhouseGasEmissions!BB148="","",greenhouseGasEmissions!BB148-greenhouseGasEmissions!BB148+INDEX(gDP!BB$6:BB$271,MATCH($B148,gDP!$B$6:$B$271)))</f>
        <v>11269360521229.5</v>
      </c>
      <c r="CA148" s="77">
        <f>IF(greenhouseGasEmissions!BC148="","",greenhouseGasEmissions!BC148-greenhouseGasEmissions!BC148+INDEX(gDP!BC$6:BC$271,MATCH($B148,gDP!$B$6:$B$271)))</f>
        <v>13564267760890.199</v>
      </c>
      <c r="CB148" s="77">
        <f>IF(greenhouseGasEmissions!BD148="","",greenhouseGasEmissions!BD148-greenhouseGasEmissions!BD148+INDEX(gDP!BD$6:BD$271,MATCH($B148,gDP!$B$6:$B$271)))</f>
        <v>16530365963615.5</v>
      </c>
      <c r="CC148" s="77">
        <f>IF(greenhouseGasEmissions!BE148="","",greenhouseGasEmissions!BE148-greenhouseGasEmissions!BE148+INDEX(gDP!BE$6:BE$271,MATCH($B148,gDP!$B$6:$B$271)))</f>
        <v>17680657970635.301</v>
      </c>
      <c r="CD148" s="77">
        <f>IF(greenhouseGasEmissions!BF148="","",greenhouseGasEmissions!BF148-greenhouseGasEmissions!BF148+INDEX(gDP!BF$6:BF$271,MATCH($B148,gDP!$B$6:$B$271)))</f>
        <v>19042359863611.199</v>
      </c>
      <c r="CE148" s="77">
        <f>IF(greenhouseGasEmissions!BG148="","",greenhouseGasEmissions!BG148-greenhouseGasEmissions!BG148+INDEX(gDP!BG$6:BG$271,MATCH($B148,gDP!$B$6:$B$271)))</f>
        <v>19776331354297.398</v>
      </c>
      <c r="CF148" s="77">
        <f>IF(greenhouseGasEmissions!BH148="","",greenhouseGasEmissions!BH148-greenhouseGasEmissions!BH148+INDEX(gDP!BH$6:BH$271,MATCH($B148,gDP!$B$6:$B$271)))</f>
        <v>18550881244486</v>
      </c>
      <c r="CG148" s="77">
        <f>IF(greenhouseGasEmissions!BI148="","",greenhouseGasEmissions!BI148-greenhouseGasEmissions!BI148+INDEX(gDP!BI$6:BI$271,MATCH($B148,gDP!$B$6:$B$271)))</f>
        <v>18593573738109.301</v>
      </c>
      <c r="CH148" s="77">
        <f>IF(greenhouseGasEmissions!BJ148="","",greenhouseGasEmissions!BJ148-greenhouseGasEmissions!BJ148+INDEX(gDP!BJ$6:BJ$271,MATCH($B148,gDP!$B$6:$B$271)))</f>
        <v>20631078375844.199</v>
      </c>
      <c r="CI148" s="77">
        <f>IF(greenhouseGasEmissions!BK148="","",greenhouseGasEmissions!BK148-greenhouseGasEmissions!BK148+INDEX(gDP!BK$6:BK$271,MATCH($B148,gDP!$B$6:$B$271)))</f>
        <v>22623622462864.801</v>
      </c>
      <c r="CJ148" s="77">
        <f>IF(greenhouseGasEmissions!BL148="","",greenhouseGasEmissions!BL148-greenhouseGasEmissions!BL148+INDEX(gDP!BL$6:BL$271,MATCH($B148,gDP!$B$6:$B$271)))</f>
        <v>23050208314364</v>
      </c>
      <c r="CK148" s="77">
        <f>IF(greenhouseGasEmissions!BM148="","",greenhouseGasEmissions!BM148-greenhouseGasEmissions!BM148+INDEX(gDP!BM$6:BM$271,MATCH($B148,gDP!$B$6:$B$271)))</f>
        <v>22531183291578.301</v>
      </c>
      <c r="CL148" s="77" t="str">
        <f>IF(greenhouseGasEmissions!BN148="","",greenhouseGasEmissions!BN148-greenhouseGasEmissions!BN148+INDEX(gDP!BN$6:BN$271,MATCH($B148,gDP!$B$6:$B$271)))</f>
        <v/>
      </c>
      <c r="CM148" s="77" t="str">
        <f>IF(greenhouseGasEmissions!BO148="","",greenhouseGasEmissions!BO148-greenhouseGasEmissions!BO148+INDEX(gDP!BO$6:BO$271,MATCH($B148,gDP!$B$6:$B$271)))</f>
        <v/>
      </c>
    </row>
    <row r="149" spans="1:91" x14ac:dyDescent="0.35">
      <c r="A149" t="s">
        <v>504</v>
      </c>
      <c r="B149" t="s">
        <v>505</v>
      </c>
      <c r="C149" t="s">
        <v>807</v>
      </c>
      <c r="D149" t="s">
        <v>808</v>
      </c>
      <c r="AS149">
        <v>8.8874999999999993</v>
      </c>
      <c r="AT149">
        <v>11.737399999999999</v>
      </c>
      <c r="AU149">
        <v>13.1837</v>
      </c>
      <c r="AV149">
        <v>13.969799999999999</v>
      </c>
      <c r="AW149">
        <v>15.309799999999999</v>
      </c>
      <c r="AX149">
        <v>17.169899999999998</v>
      </c>
      <c r="AY149">
        <v>17.872499999999999</v>
      </c>
      <c r="AZ149">
        <v>18.13</v>
      </c>
      <c r="BA149">
        <v>18.181100000000001</v>
      </c>
      <c r="BB149">
        <v>14.1303</v>
      </c>
      <c r="BC149">
        <v>12.1837</v>
      </c>
      <c r="BD149">
        <v>12.870900000000001</v>
      </c>
      <c r="BE149">
        <v>13.7951</v>
      </c>
      <c r="BF149">
        <v>12.8756</v>
      </c>
      <c r="BG149">
        <v>13.864000000000001</v>
      </c>
      <c r="BH149">
        <v>15.2758</v>
      </c>
      <c r="BI149">
        <v>15.395799999999999</v>
      </c>
      <c r="BJ149">
        <v>16.379100000000001</v>
      </c>
      <c r="BK149">
        <v>16.2669</v>
      </c>
      <c r="BL149">
        <v>17.473600000000001</v>
      </c>
      <c r="BM149">
        <v>17.120899999999999</v>
      </c>
      <c r="BQ149" s="77">
        <f>IF(greenhouseGasEmissions!AS149="","",greenhouseGasEmissions!AS149-greenhouseGasEmissions!AS149+INDEX(gDP!AS$6:AS$271,MATCH($B149,gDP!$B$6:$B$271)))</f>
        <v>11524776866.637899</v>
      </c>
      <c r="BR149" s="77">
        <f>IF(greenhouseGasEmissions!AT149="","",greenhouseGasEmissions!AT149-greenhouseGasEmissions!AT149+INDEX(gDP!AT$6:AT$271,MATCH($B149,gDP!$B$6:$B$271)))</f>
        <v>12237388001.7264</v>
      </c>
      <c r="BS149" s="77">
        <f>IF(greenhouseGasEmissions!AU149="","",greenhouseGasEmissions!AU149-greenhouseGasEmissions!AU149+INDEX(gDP!AU$6:AU$271,MATCH($B149,gDP!$B$6:$B$271)))</f>
        <v>14259781159.0119</v>
      </c>
      <c r="BT149" s="77">
        <f>IF(greenhouseGasEmissions!AV149="","",greenhouseGasEmissions!AV149-greenhouseGasEmissions!AV149+INDEX(gDP!AV$6:AV$271,MATCH($B149,gDP!$B$6:$B$271)))</f>
        <v>18781721376.198502</v>
      </c>
      <c r="BU149" s="77">
        <f>IF(greenhouseGasEmissions!AW149="","",greenhouseGasEmissions!AW149-greenhouseGasEmissions!AW149+INDEX(gDP!AW$6:AW$271,MATCH($B149,gDP!$B$6:$B$271)))</f>
        <v>22627507451.5648</v>
      </c>
      <c r="BV149" s="77">
        <f>IF(greenhouseGasEmissions!AX149="","",greenhouseGasEmissions!AX149-greenhouseGasEmissions!AX149+INDEX(gDP!AX$6:AX$271,MATCH($B149,gDP!$B$6:$B$271)))</f>
        <v>26097677571.837299</v>
      </c>
      <c r="BW149" s="77">
        <f>IF(greenhouseGasEmissions!AY149="","",greenhouseGasEmissions!AY149-greenhouseGasEmissions!AY149+INDEX(gDP!AY$6:AY$271,MATCH($B149,gDP!$B$6:$B$271)))</f>
        <v>30183575103.526199</v>
      </c>
      <c r="BX149" s="77">
        <f>IF(greenhouseGasEmissions!AZ149="","",greenhouseGasEmissions!AZ149-greenhouseGasEmissions!AZ149+INDEX(gDP!AZ$6:AZ$271,MATCH($B149,gDP!$B$6:$B$271)))</f>
        <v>39697891351.9431</v>
      </c>
      <c r="BY149" s="77">
        <f>IF(greenhouseGasEmissions!BA149="","",greenhouseGasEmissions!BA149-greenhouseGasEmissions!BA149+INDEX(gDP!BA$6:BA$271,MATCH($B149,gDP!$B$6:$B$271)))</f>
        <v>47797551587.882301</v>
      </c>
      <c r="BZ149" s="77">
        <f>IF(greenhouseGasEmissions!BB149="","",greenhouseGasEmissions!BB149-greenhouseGasEmissions!BB149+INDEX(gDP!BB$6:BB$271,MATCH($B149,gDP!$B$6:$B$271)))</f>
        <v>37388122046.149597</v>
      </c>
      <c r="CA149" s="77">
        <f>IF(greenhouseGasEmissions!BC149="","",greenhouseGasEmissions!BC149-greenhouseGasEmissions!BC149+INDEX(gDP!BC$6:BC$271,MATCH($B149,gDP!$B$6:$B$271)))</f>
        <v>37128694028.242996</v>
      </c>
      <c r="CB149" s="77">
        <f>IF(greenhouseGasEmissions!BD149="","",greenhouseGasEmissions!BD149-greenhouseGasEmissions!BD149+INDEX(gDP!BD$6:BD$271,MATCH($B149,gDP!$B$6:$B$271)))</f>
        <v>43535051482.386902</v>
      </c>
      <c r="CC149" s="77">
        <f>IF(greenhouseGasEmissions!BE149="","",greenhouseGasEmissions!BE149-greenhouseGasEmissions!BE149+INDEX(gDP!BE$6:BE$271,MATCH($B149,gDP!$B$6:$B$271)))</f>
        <v>42927454291.477997</v>
      </c>
      <c r="CD149" s="77">
        <f>IF(greenhouseGasEmissions!BF149="","",greenhouseGasEmissions!BF149-greenhouseGasEmissions!BF149+INDEX(gDP!BF$6:BF$271,MATCH($B149,gDP!$B$6:$B$271)))</f>
        <v>46523420074.437202</v>
      </c>
      <c r="CE149" s="77">
        <f>IF(greenhouseGasEmissions!BG149="","",greenhouseGasEmissions!BG149-greenhouseGasEmissions!BG149+INDEX(gDP!BG$6:BG$271,MATCH($B149,gDP!$B$6:$B$271)))</f>
        <v>48533659592.172798</v>
      </c>
      <c r="CF149" s="77">
        <f>IF(greenhouseGasEmissions!BH149="","",greenhouseGasEmissions!BH149-greenhouseGasEmissions!BH149+INDEX(gDP!BH$6:BH$271,MATCH($B149,gDP!$B$6:$B$271)))</f>
        <v>41435533340.388298</v>
      </c>
      <c r="CG149" s="77">
        <f>IF(greenhouseGasEmissions!BI149="","",greenhouseGasEmissions!BI149-greenhouseGasEmissions!BI149+INDEX(gDP!BI$6:BI$271,MATCH($B149,gDP!$B$6:$B$271)))</f>
        <v>43047309305.736298</v>
      </c>
      <c r="CH149" s="77">
        <f>IF(greenhouseGasEmissions!BJ149="","",greenhouseGasEmissions!BJ149-greenhouseGasEmissions!BJ149+INDEX(gDP!BJ$6:BJ$271,MATCH($B149,gDP!$B$6:$B$271)))</f>
        <v>47758736931.780098</v>
      </c>
      <c r="CI149" s="77">
        <f>IF(greenhouseGasEmissions!BK149="","",greenhouseGasEmissions!BK149-greenhouseGasEmissions!BK149+INDEX(gDP!BK$6:BK$271,MATCH($B149,gDP!$B$6:$B$271)))</f>
        <v>53751411409.444702</v>
      </c>
      <c r="CJ149" s="77">
        <f>IF(greenhouseGasEmissions!BL149="","",greenhouseGasEmissions!BL149-greenhouseGasEmissions!BL149+INDEX(gDP!BL$6:BL$271,MATCH($B149,gDP!$B$6:$B$271)))</f>
        <v>54808531641.411697</v>
      </c>
      <c r="CK149" s="77">
        <f>IF(greenhouseGasEmissions!BM149="","",greenhouseGasEmissions!BM149-greenhouseGasEmissions!BM149+INDEX(gDP!BM$6:BM$271,MATCH($B149,gDP!$B$6:$B$271)))</f>
        <v>56964942999.365097</v>
      </c>
      <c r="CL149" s="77" t="str">
        <f>IF(greenhouseGasEmissions!BN149="","",greenhouseGasEmissions!BN149-greenhouseGasEmissions!BN149+INDEX(gDP!BN$6:BN$271,MATCH($B149,gDP!$B$6:$B$271)))</f>
        <v/>
      </c>
      <c r="CM149" s="77" t="str">
        <f>IF(greenhouseGasEmissions!BO149="","",greenhouseGasEmissions!BO149-greenhouseGasEmissions!BO149+INDEX(gDP!BO$6:BO$271,MATCH($B149,gDP!$B$6:$B$271)))</f>
        <v/>
      </c>
    </row>
    <row r="150" spans="1:91" x14ac:dyDescent="0.35">
      <c r="A150" t="s">
        <v>506</v>
      </c>
      <c r="B150" t="s">
        <v>507</v>
      </c>
      <c r="C150" t="s">
        <v>807</v>
      </c>
      <c r="D150" t="s">
        <v>808</v>
      </c>
      <c r="AS150">
        <v>9.1913999999999998</v>
      </c>
      <c r="AT150">
        <v>9.7327999999999992</v>
      </c>
      <c r="AU150">
        <v>10.4384</v>
      </c>
      <c r="AV150">
        <v>10.8805</v>
      </c>
      <c r="AW150">
        <v>12.277200000000001</v>
      </c>
      <c r="AX150">
        <v>12.5435</v>
      </c>
      <c r="AY150">
        <v>12.438800000000001</v>
      </c>
      <c r="AZ150">
        <v>11.939399999999999</v>
      </c>
      <c r="BA150">
        <v>11.7971</v>
      </c>
      <c r="BB150">
        <v>11.204700000000001</v>
      </c>
      <c r="BC150">
        <v>12.160500000000001</v>
      </c>
      <c r="BD150">
        <v>11.826700000000001</v>
      </c>
      <c r="BE150">
        <v>11.483700000000001</v>
      </c>
      <c r="BF150">
        <v>10.7836</v>
      </c>
      <c r="BG150">
        <v>10.368600000000001</v>
      </c>
      <c r="BH150">
        <v>9.8820999999999994</v>
      </c>
      <c r="BI150">
        <v>9.5340000000000007</v>
      </c>
      <c r="BJ150">
        <v>9.8186</v>
      </c>
      <c r="BK150">
        <v>10.2965</v>
      </c>
      <c r="BL150">
        <v>10.348800000000001</v>
      </c>
      <c r="BM150">
        <v>8.6342999999999996</v>
      </c>
      <c r="BQ150" s="77">
        <f>IF(greenhouseGasEmissions!AS150="","",greenhouseGasEmissions!AS150-greenhouseGasEmissions!AS150+INDEX(gDP!AS$6:AS$271,MATCH($B150,gDP!$B$6:$B$271)))</f>
        <v>21230182989.3036</v>
      </c>
      <c r="BR150" s="77">
        <f>IF(greenhouseGasEmissions!AT150="","",greenhouseGasEmissions!AT150-greenhouseGasEmissions!AT150+INDEX(gDP!AT$6:AT$271,MATCH($B150,gDP!$B$6:$B$271)))</f>
        <v>21387533703.2327</v>
      </c>
      <c r="BS150" s="77">
        <f>IF(greenhouseGasEmissions!AU150="","",greenhouseGasEmissions!AU150-greenhouseGasEmissions!AU150+INDEX(gDP!AU$6:AU$271,MATCH($B150,gDP!$B$6:$B$271)))</f>
        <v>23649833332.165501</v>
      </c>
      <c r="BT150" s="77">
        <f>IF(greenhouseGasEmissions!AV150="","",greenhouseGasEmissions!AV150-greenhouseGasEmissions!AV150+INDEX(gDP!AV$6:AV$271,MATCH($B150,gDP!$B$6:$B$271)))</f>
        <v>29667268248.130501</v>
      </c>
      <c r="BU150" s="77">
        <f>IF(greenhouseGasEmissions!AW150="","",greenhouseGasEmissions!AW150-greenhouseGasEmissions!AW150+INDEX(gDP!AW$6:AW$271,MATCH($B150,gDP!$B$6:$B$271)))</f>
        <v>35064843792.8993</v>
      </c>
      <c r="BV150" s="77">
        <f>IF(greenhouseGasEmissions!AX150="","",greenhouseGasEmissions!AX150-greenhouseGasEmissions!AX150+INDEX(gDP!AX$6:AX$271,MATCH($B150,gDP!$B$6:$B$271)))</f>
        <v>37672280120.479401</v>
      </c>
      <c r="BW150" s="77">
        <f>IF(greenhouseGasEmissions!AY150="","",greenhouseGasEmissions!AY150-greenhouseGasEmissions!AY150+INDEX(gDP!AY$6:AY$271,MATCH($B150,gDP!$B$6:$B$271)))</f>
        <v>42910146296.064598</v>
      </c>
      <c r="BX150" s="77">
        <f>IF(greenhouseGasEmissions!AZ150="","",greenhouseGasEmissions!AZ150-greenhouseGasEmissions!AZ150+INDEX(gDP!AZ$6:AZ$271,MATCH($B150,gDP!$B$6:$B$271)))</f>
        <v>51587401415.787201</v>
      </c>
      <c r="BY150" s="77">
        <f>IF(greenhouseGasEmissions!BA150="","",greenhouseGasEmissions!BA150-greenhouseGasEmissions!BA150+INDEX(gDP!BA$6:BA$271,MATCH($B150,gDP!$B$6:$B$271)))</f>
        <v>58844277701.525803</v>
      </c>
      <c r="BZ150" s="77">
        <f>IF(greenhouseGasEmissions!BB150="","",greenhouseGasEmissions!BB150-greenhouseGasEmissions!BB150+INDEX(gDP!BB$6:BB$271,MATCH($B150,gDP!$B$6:$B$271)))</f>
        <v>54467289897.558197</v>
      </c>
      <c r="CA150" s="77">
        <f>IF(greenhouseGasEmissions!BC150="","",greenhouseGasEmissions!BC150-greenhouseGasEmissions!BC150+INDEX(gDP!BC$6:BC$271,MATCH($B150,gDP!$B$6:$B$271)))</f>
        <v>56213985987.416801</v>
      </c>
      <c r="CB150" s="77">
        <f>IF(greenhouseGasEmissions!BD150="","",greenhouseGasEmissions!BD150-greenhouseGasEmissions!BD150+INDEX(gDP!BD$6:BD$271,MATCH($B150,gDP!$B$6:$B$271)))</f>
        <v>61696281326.2453</v>
      </c>
      <c r="CC150" s="77">
        <f>IF(greenhouseGasEmissions!BE150="","",greenhouseGasEmissions!BE150-greenhouseGasEmissions!BE150+INDEX(gDP!BE$6:BE$271,MATCH($B150,gDP!$B$6:$B$271)))</f>
        <v>59776383527.360199</v>
      </c>
      <c r="CD150" s="77">
        <f>IF(greenhouseGasEmissions!BF150="","",greenhouseGasEmissions!BF150-greenhouseGasEmissions!BF150+INDEX(gDP!BF$6:BF$271,MATCH($B150,gDP!$B$6:$B$271)))</f>
        <v>65203276466.976303</v>
      </c>
      <c r="CE150" s="77">
        <f>IF(greenhouseGasEmissions!BG150="","",greenhouseGasEmissions!BG150-greenhouseGasEmissions!BG150+INDEX(gDP!BG$6:BG$271,MATCH($B150,gDP!$B$6:$B$271)))</f>
        <v>68804811897.644501</v>
      </c>
      <c r="CF150" s="77">
        <f>IF(greenhouseGasEmissions!BH150="","",greenhouseGasEmissions!BH150-greenhouseGasEmissions!BH150+INDEX(gDP!BH$6:BH$271,MATCH($B150,gDP!$B$6:$B$271)))</f>
        <v>60071584216.137497</v>
      </c>
      <c r="CG150" s="77">
        <f>IF(greenhouseGasEmissions!BI150="","",greenhouseGasEmissions!BI150-greenhouseGasEmissions!BI150+INDEX(gDP!BI$6:BI$271,MATCH($B150,gDP!$B$6:$B$271)))</f>
        <v>62216885435.948799</v>
      </c>
      <c r="CH150" s="77">
        <f>IF(greenhouseGasEmissions!BJ150="","",greenhouseGasEmissions!BJ150-greenhouseGasEmissions!BJ150+INDEX(gDP!BJ$6:BJ$271,MATCH($B150,gDP!$B$6:$B$271)))</f>
        <v>65712180342.983597</v>
      </c>
      <c r="CI150" s="77">
        <f>IF(greenhouseGasEmissions!BK150="","",greenhouseGasEmissions!BK150-greenhouseGasEmissions!BK150+INDEX(gDP!BK$6:BK$271,MATCH($B150,gDP!$B$6:$B$271)))</f>
        <v>71000359760.461105</v>
      </c>
      <c r="CJ150" s="77">
        <f>IF(greenhouseGasEmissions!BL150="","",greenhouseGasEmissions!BL150-greenhouseGasEmissions!BL150+INDEX(gDP!BL$6:BL$271,MATCH($B150,gDP!$B$6:$B$271)))</f>
        <v>69890505323.584198</v>
      </c>
      <c r="CK150" s="77">
        <f>IF(greenhouseGasEmissions!BM150="","",greenhouseGasEmissions!BM150-greenhouseGasEmissions!BM150+INDEX(gDP!BM$6:BM$271,MATCH($B150,gDP!$B$6:$B$271)))</f>
        <v>73699366700.213394</v>
      </c>
      <c r="CL150" s="77" t="str">
        <f>IF(greenhouseGasEmissions!BN150="","",greenhouseGasEmissions!BN150-greenhouseGasEmissions!BN150+INDEX(gDP!BN$6:BN$271,MATCH($B150,gDP!$B$6:$B$271)))</f>
        <v/>
      </c>
      <c r="CM150" s="77" t="str">
        <f>IF(greenhouseGasEmissions!BO150="","",greenhouseGasEmissions!BO150-greenhouseGasEmissions!BO150+INDEX(gDP!BO$6:BO$271,MATCH($B150,gDP!$B$6:$B$271)))</f>
        <v/>
      </c>
    </row>
    <row r="151" spans="1:91" x14ac:dyDescent="0.35">
      <c r="A151" t="s">
        <v>508</v>
      </c>
      <c r="B151" t="s">
        <v>509</v>
      </c>
      <c r="C151" t="s">
        <v>807</v>
      </c>
      <c r="D151" t="s">
        <v>808</v>
      </c>
      <c r="AS151">
        <v>-2.6676000000000002</v>
      </c>
      <c r="AT151">
        <v>-2.4780000000000002</v>
      </c>
      <c r="AU151">
        <v>-0.73129999999999895</v>
      </c>
      <c r="AV151">
        <v>2.13000000000001E-2</v>
      </c>
      <c r="AW151">
        <v>3.9476</v>
      </c>
      <c r="AX151">
        <v>4.8240999999999996</v>
      </c>
      <c r="AY151">
        <v>4.7115999999999998</v>
      </c>
      <c r="AZ151">
        <v>5.6718999999999999</v>
      </c>
      <c r="BA151">
        <v>4.6288999999999998</v>
      </c>
      <c r="BB151">
        <v>6.7888000000000002</v>
      </c>
      <c r="BC151">
        <v>9.6298999999999992</v>
      </c>
      <c r="BD151">
        <v>8.6963000000000008</v>
      </c>
      <c r="BE151">
        <v>7.2873999999999999</v>
      </c>
      <c r="BF151">
        <v>8.3183000000000007</v>
      </c>
      <c r="BG151">
        <v>11.946400000000001</v>
      </c>
      <c r="BH151">
        <v>10.906700000000001</v>
      </c>
      <c r="BI151">
        <v>9.0361999999999991</v>
      </c>
      <c r="BJ151">
        <v>7.3834999999999997</v>
      </c>
      <c r="BK151">
        <v>10.3786</v>
      </c>
      <c r="BL151">
        <v>8.4190000000000005</v>
      </c>
      <c r="BM151">
        <v>10.8825</v>
      </c>
      <c r="BQ151" s="77">
        <f>IF(greenhouseGasEmissions!AS151="","",greenhouseGasEmissions!AS151-greenhouseGasEmissions!AS151+INDEX(gDP!AS$6:AS$271,MATCH($B151,gDP!$B$6:$B$271)))</f>
        <v>7958852838.9339504</v>
      </c>
      <c r="BR151" s="77">
        <f>IF(greenhouseGasEmissions!AT151="","",greenhouseGasEmissions!AT151-greenhouseGasEmissions!AT151+INDEX(gDP!AT$6:AT$271,MATCH($B151,gDP!$B$6:$B$271)))</f>
        <v>8362398701.5894299</v>
      </c>
      <c r="BS151" s="77">
        <f>IF(greenhouseGasEmissions!AU151="","",greenhouseGasEmissions!AU151-greenhouseGasEmissions!AU151+INDEX(gDP!AU$6:AU$271,MATCH($B151,gDP!$B$6:$B$271)))</f>
        <v>9557031605.2751198</v>
      </c>
      <c r="BT151" s="77">
        <f>IF(greenhouseGasEmissions!AV151="","",greenhouseGasEmissions!AV151-greenhouseGasEmissions!AV151+INDEX(gDP!AV$6:AV$271,MATCH($B151,gDP!$B$6:$B$271)))</f>
        <v>11771975156.807301</v>
      </c>
      <c r="BU151" s="77">
        <f>IF(greenhouseGasEmissions!AW151="","",greenhouseGasEmissions!AW151-greenhouseGasEmissions!AW151+INDEX(gDP!AW$6:AW$271,MATCH($B151,gDP!$B$6:$B$271)))</f>
        <v>14435700533.368</v>
      </c>
      <c r="BV151" s="77">
        <f>IF(greenhouseGasEmissions!AX151="","",greenhouseGasEmissions!AX151-greenhouseGasEmissions!AX151+INDEX(gDP!AX$6:AX$271,MATCH($B151,gDP!$B$6:$B$271)))</f>
        <v>17003459863.0989</v>
      </c>
      <c r="BW151" s="77">
        <f>IF(greenhouseGasEmissions!AY151="","",greenhouseGasEmissions!AY151-greenhouseGasEmissions!AY151+INDEX(gDP!AY$6:AY$271,MATCH($B151,gDP!$B$6:$B$271)))</f>
        <v>21570076498.620499</v>
      </c>
      <c r="BX151" s="77">
        <f>IF(greenhouseGasEmissions!AZ151="","",greenhouseGasEmissions!AZ151-greenhouseGasEmissions!AZ151+INDEX(gDP!AZ$6:AZ$271,MATCH($B151,gDP!$B$6:$B$271)))</f>
        <v>31054350977.978401</v>
      </c>
      <c r="BY151" s="77">
        <f>IF(greenhouseGasEmissions!BA151="","",greenhouseGasEmissions!BA151-greenhouseGasEmissions!BA151+INDEX(gDP!BA$6:BA$271,MATCH($B151,gDP!$B$6:$B$271)))</f>
        <v>35854274228.913902</v>
      </c>
      <c r="BZ151" s="77">
        <f>IF(greenhouseGasEmissions!BB151="","",greenhouseGasEmissions!BB151-greenhouseGasEmissions!BB151+INDEX(gDP!BB$6:BB$271,MATCH($B151,gDP!$B$6:$B$271)))</f>
        <v>26410909090.9091</v>
      </c>
      <c r="CA151" s="77">
        <f>IF(greenhouseGasEmissions!BC151="","",greenhouseGasEmissions!BC151-greenhouseGasEmissions!BC151+INDEX(gDP!BC$6:BC$271,MATCH($B151,gDP!$B$6:$B$271)))</f>
        <v>23956163076.557499</v>
      </c>
      <c r="CB151" s="77">
        <f>IF(greenhouseGasEmissions!BD151="","",greenhouseGasEmissions!BD151-greenhouseGasEmissions!BD151+INDEX(gDP!BD$6:BD$271,MATCH($B151,gDP!$B$6:$B$271)))</f>
        <v>27474380566.264999</v>
      </c>
      <c r="CC151" s="77">
        <f>IF(greenhouseGasEmissions!BE151="","",greenhouseGasEmissions!BE151-greenhouseGasEmissions!BE151+INDEX(gDP!BE$6:BE$271,MATCH($B151,gDP!$B$6:$B$271)))</f>
        <v>28169902669.378399</v>
      </c>
      <c r="CD151" s="77">
        <f>IF(greenhouseGasEmissions!BF151="","",greenhouseGasEmissions!BF151-greenhouseGasEmissions!BF151+INDEX(gDP!BF$6:BF$271,MATCH($B151,gDP!$B$6:$B$271)))</f>
        <v>30204783461.848801</v>
      </c>
      <c r="CE151" s="77">
        <f>IF(greenhouseGasEmissions!BG151="","",greenhouseGasEmissions!BG151-greenhouseGasEmissions!BG151+INDEX(gDP!BG$6:BG$271,MATCH($B151,gDP!$B$6:$B$271)))</f>
        <v>31386896487.040699</v>
      </c>
      <c r="CF151" s="77">
        <f>IF(greenhouseGasEmissions!BH151="","",greenhouseGasEmissions!BH151-greenhouseGasEmissions!BH151+INDEX(gDP!BH$6:BH$271,MATCH($B151,gDP!$B$6:$B$271)))</f>
        <v>27263090547.061699</v>
      </c>
      <c r="CG151" s="77">
        <f>IF(greenhouseGasEmissions!BI151="","",greenhouseGasEmissions!BI151-greenhouseGasEmissions!BI151+INDEX(gDP!BI$6:BI$271,MATCH($B151,gDP!$B$6:$B$271)))</f>
        <v>28083597512.4841</v>
      </c>
      <c r="CH151" s="77">
        <f>IF(greenhouseGasEmissions!BJ151="","",greenhouseGasEmissions!BJ151-greenhouseGasEmissions!BJ151+INDEX(gDP!BJ$6:BJ$271,MATCH($B151,gDP!$B$6:$B$271)))</f>
        <v>30483806017.831799</v>
      </c>
      <c r="CI151" s="77">
        <f>IF(greenhouseGasEmissions!BK151="","",greenhouseGasEmissions!BK151-greenhouseGasEmissions!BK151+INDEX(gDP!BK$6:BK$271,MATCH($B151,gDP!$B$6:$B$271)))</f>
        <v>34429023435.021103</v>
      </c>
      <c r="CJ151" s="77">
        <f>IF(greenhouseGasEmissions!BL151="","",greenhouseGasEmissions!BL151-greenhouseGasEmissions!BL151+INDEX(gDP!BL$6:BL$271,MATCH($B151,gDP!$B$6:$B$271)))</f>
        <v>34225547537.074501</v>
      </c>
      <c r="CK151" s="77">
        <f>IF(greenhouseGasEmissions!BM151="","",greenhouseGasEmissions!BM151-greenhouseGasEmissions!BM151+INDEX(gDP!BM$6:BM$271,MATCH($B151,gDP!$B$6:$B$271)))</f>
        <v>34390910338.960403</v>
      </c>
      <c r="CL151" s="77" t="str">
        <f>IF(greenhouseGasEmissions!BN151="","",greenhouseGasEmissions!BN151-greenhouseGasEmissions!BN151+INDEX(gDP!BN$6:BN$271,MATCH($B151,gDP!$B$6:$B$271)))</f>
        <v/>
      </c>
      <c r="CM151" s="77" t="str">
        <f>IF(greenhouseGasEmissions!BO151="","",greenhouseGasEmissions!BO151-greenhouseGasEmissions!BO151+INDEX(gDP!BO$6:BO$271,MATCH($B151,gDP!$B$6:$B$271)))</f>
        <v/>
      </c>
    </row>
    <row r="152" spans="1:91" x14ac:dyDescent="0.35">
      <c r="A152" t="s">
        <v>510</v>
      </c>
      <c r="B152" t="s">
        <v>511</v>
      </c>
      <c r="C152" t="s">
        <v>807</v>
      </c>
      <c r="D152" t="s">
        <v>808</v>
      </c>
      <c r="BQ152" s="77" t="str">
        <f>IF(greenhouseGasEmissions!AS152="","",greenhouseGasEmissions!AS152-greenhouseGasEmissions!AS152+INDEX(gDP!AS$6:AS$271,MATCH($B152,gDP!$B$6:$B$271)))</f>
        <v/>
      </c>
      <c r="BR152" s="77" t="str">
        <f>IF(greenhouseGasEmissions!AT152="","",greenhouseGasEmissions!AT152-greenhouseGasEmissions!AT152+INDEX(gDP!AT$6:AT$271,MATCH($B152,gDP!$B$6:$B$271)))</f>
        <v/>
      </c>
      <c r="BS152" s="77" t="str">
        <f>IF(greenhouseGasEmissions!AU152="","",greenhouseGasEmissions!AU152-greenhouseGasEmissions!AU152+INDEX(gDP!AU$6:AU$271,MATCH($B152,gDP!$B$6:$B$271)))</f>
        <v/>
      </c>
      <c r="BT152" s="77" t="str">
        <f>IF(greenhouseGasEmissions!AV152="","",greenhouseGasEmissions!AV152-greenhouseGasEmissions!AV152+INDEX(gDP!AV$6:AV$271,MATCH($B152,gDP!$B$6:$B$271)))</f>
        <v/>
      </c>
      <c r="BU152" s="77" t="str">
        <f>IF(greenhouseGasEmissions!AW152="","",greenhouseGasEmissions!AW152-greenhouseGasEmissions!AW152+INDEX(gDP!AW$6:AW$271,MATCH($B152,gDP!$B$6:$B$271)))</f>
        <v/>
      </c>
      <c r="BV152" s="77" t="str">
        <f>IF(greenhouseGasEmissions!AX152="","",greenhouseGasEmissions!AX152-greenhouseGasEmissions!AX152+INDEX(gDP!AX$6:AX$271,MATCH($B152,gDP!$B$6:$B$271)))</f>
        <v/>
      </c>
      <c r="BW152" s="77" t="str">
        <f>IF(greenhouseGasEmissions!AY152="","",greenhouseGasEmissions!AY152-greenhouseGasEmissions!AY152+INDEX(gDP!AY$6:AY$271,MATCH($B152,gDP!$B$6:$B$271)))</f>
        <v/>
      </c>
      <c r="BX152" s="77" t="str">
        <f>IF(greenhouseGasEmissions!AZ152="","",greenhouseGasEmissions!AZ152-greenhouseGasEmissions!AZ152+INDEX(gDP!AZ$6:AZ$271,MATCH($B152,gDP!$B$6:$B$271)))</f>
        <v/>
      </c>
      <c r="BY152" s="77" t="str">
        <f>IF(greenhouseGasEmissions!BA152="","",greenhouseGasEmissions!BA152-greenhouseGasEmissions!BA152+INDEX(gDP!BA$6:BA$271,MATCH($B152,gDP!$B$6:$B$271)))</f>
        <v/>
      </c>
      <c r="BZ152" s="77" t="str">
        <f>IF(greenhouseGasEmissions!BB152="","",greenhouseGasEmissions!BB152-greenhouseGasEmissions!BB152+INDEX(gDP!BB$6:BB$271,MATCH($B152,gDP!$B$6:$B$271)))</f>
        <v/>
      </c>
      <c r="CA152" s="77" t="str">
        <f>IF(greenhouseGasEmissions!BC152="","",greenhouseGasEmissions!BC152-greenhouseGasEmissions!BC152+INDEX(gDP!BC$6:BC$271,MATCH($B152,gDP!$B$6:$B$271)))</f>
        <v/>
      </c>
      <c r="CB152" s="77" t="str">
        <f>IF(greenhouseGasEmissions!BD152="","",greenhouseGasEmissions!BD152-greenhouseGasEmissions!BD152+INDEX(gDP!BD$6:BD$271,MATCH($B152,gDP!$B$6:$B$271)))</f>
        <v/>
      </c>
      <c r="CC152" s="77" t="str">
        <f>IF(greenhouseGasEmissions!BE152="","",greenhouseGasEmissions!BE152-greenhouseGasEmissions!BE152+INDEX(gDP!BE$6:BE$271,MATCH($B152,gDP!$B$6:$B$271)))</f>
        <v/>
      </c>
      <c r="CD152" s="77" t="str">
        <f>IF(greenhouseGasEmissions!BF152="","",greenhouseGasEmissions!BF152-greenhouseGasEmissions!BF152+INDEX(gDP!BF$6:BF$271,MATCH($B152,gDP!$B$6:$B$271)))</f>
        <v/>
      </c>
      <c r="CE152" s="77" t="str">
        <f>IF(greenhouseGasEmissions!BG152="","",greenhouseGasEmissions!BG152-greenhouseGasEmissions!BG152+INDEX(gDP!BG$6:BG$271,MATCH($B152,gDP!$B$6:$B$271)))</f>
        <v/>
      </c>
      <c r="CF152" s="77" t="str">
        <f>IF(greenhouseGasEmissions!BH152="","",greenhouseGasEmissions!BH152-greenhouseGasEmissions!BH152+INDEX(gDP!BH$6:BH$271,MATCH($B152,gDP!$B$6:$B$271)))</f>
        <v/>
      </c>
      <c r="CG152" s="77" t="str">
        <f>IF(greenhouseGasEmissions!BI152="","",greenhouseGasEmissions!BI152-greenhouseGasEmissions!BI152+INDEX(gDP!BI$6:BI$271,MATCH($B152,gDP!$B$6:$B$271)))</f>
        <v/>
      </c>
      <c r="CH152" s="77" t="str">
        <f>IF(greenhouseGasEmissions!BJ152="","",greenhouseGasEmissions!BJ152-greenhouseGasEmissions!BJ152+INDEX(gDP!BJ$6:BJ$271,MATCH($B152,gDP!$B$6:$B$271)))</f>
        <v/>
      </c>
      <c r="CI152" s="77" t="str">
        <f>IF(greenhouseGasEmissions!BK152="","",greenhouseGasEmissions!BK152-greenhouseGasEmissions!BK152+INDEX(gDP!BK$6:BK$271,MATCH($B152,gDP!$B$6:$B$271)))</f>
        <v/>
      </c>
      <c r="CJ152" s="77" t="str">
        <f>IF(greenhouseGasEmissions!BL152="","",greenhouseGasEmissions!BL152-greenhouseGasEmissions!BL152+INDEX(gDP!BL$6:BL$271,MATCH($B152,gDP!$B$6:$B$271)))</f>
        <v/>
      </c>
      <c r="CK152" s="77" t="str">
        <f>IF(greenhouseGasEmissions!BM152="","",greenhouseGasEmissions!BM152-greenhouseGasEmissions!BM152+INDEX(gDP!BM$6:BM$271,MATCH($B152,gDP!$B$6:$B$271)))</f>
        <v/>
      </c>
      <c r="CL152" s="77" t="str">
        <f>IF(greenhouseGasEmissions!BN152="","",greenhouseGasEmissions!BN152-greenhouseGasEmissions!BN152+INDEX(gDP!BN$6:BN$271,MATCH($B152,gDP!$B$6:$B$271)))</f>
        <v/>
      </c>
      <c r="CM152" s="77" t="str">
        <f>IF(greenhouseGasEmissions!BO152="","",greenhouseGasEmissions!BO152-greenhouseGasEmissions!BO152+INDEX(gDP!BO$6:BO$271,MATCH($B152,gDP!$B$6:$B$271)))</f>
        <v/>
      </c>
    </row>
    <row r="153" spans="1:91" x14ac:dyDescent="0.35">
      <c r="A153" t="s">
        <v>512</v>
      </c>
      <c r="B153" t="s">
        <v>513</v>
      </c>
      <c r="C153" t="s">
        <v>807</v>
      </c>
      <c r="D153" t="s">
        <v>808</v>
      </c>
      <c r="BQ153" s="77" t="str">
        <f>IF(greenhouseGasEmissions!AS153="","",greenhouseGasEmissions!AS153-greenhouseGasEmissions!AS153+INDEX(gDP!AS$6:AS$271,MATCH($B153,gDP!$B$6:$B$271)))</f>
        <v/>
      </c>
      <c r="BR153" s="77" t="str">
        <f>IF(greenhouseGasEmissions!AT153="","",greenhouseGasEmissions!AT153-greenhouseGasEmissions!AT153+INDEX(gDP!AT$6:AT$271,MATCH($B153,gDP!$B$6:$B$271)))</f>
        <v/>
      </c>
      <c r="BS153" s="77" t="str">
        <f>IF(greenhouseGasEmissions!AU153="","",greenhouseGasEmissions!AU153-greenhouseGasEmissions!AU153+INDEX(gDP!AU$6:AU$271,MATCH($B153,gDP!$B$6:$B$271)))</f>
        <v/>
      </c>
      <c r="BT153" s="77" t="str">
        <f>IF(greenhouseGasEmissions!AV153="","",greenhouseGasEmissions!AV153-greenhouseGasEmissions!AV153+INDEX(gDP!AV$6:AV$271,MATCH($B153,gDP!$B$6:$B$271)))</f>
        <v/>
      </c>
      <c r="BU153" s="77" t="str">
        <f>IF(greenhouseGasEmissions!AW153="","",greenhouseGasEmissions!AW153-greenhouseGasEmissions!AW153+INDEX(gDP!AW$6:AW$271,MATCH($B153,gDP!$B$6:$B$271)))</f>
        <v/>
      </c>
      <c r="BV153" s="77" t="str">
        <f>IF(greenhouseGasEmissions!AX153="","",greenhouseGasEmissions!AX153-greenhouseGasEmissions!AX153+INDEX(gDP!AX$6:AX$271,MATCH($B153,gDP!$B$6:$B$271)))</f>
        <v/>
      </c>
      <c r="BW153" s="77" t="str">
        <f>IF(greenhouseGasEmissions!AY153="","",greenhouseGasEmissions!AY153-greenhouseGasEmissions!AY153+INDEX(gDP!AY$6:AY$271,MATCH($B153,gDP!$B$6:$B$271)))</f>
        <v/>
      </c>
      <c r="BX153" s="77" t="str">
        <f>IF(greenhouseGasEmissions!AZ153="","",greenhouseGasEmissions!AZ153-greenhouseGasEmissions!AZ153+INDEX(gDP!AZ$6:AZ$271,MATCH($B153,gDP!$B$6:$B$271)))</f>
        <v/>
      </c>
      <c r="BY153" s="77" t="str">
        <f>IF(greenhouseGasEmissions!BA153="","",greenhouseGasEmissions!BA153-greenhouseGasEmissions!BA153+INDEX(gDP!BA$6:BA$271,MATCH($B153,gDP!$B$6:$B$271)))</f>
        <v/>
      </c>
      <c r="BZ153" s="77" t="str">
        <f>IF(greenhouseGasEmissions!BB153="","",greenhouseGasEmissions!BB153-greenhouseGasEmissions!BB153+INDEX(gDP!BB$6:BB$271,MATCH($B153,gDP!$B$6:$B$271)))</f>
        <v/>
      </c>
      <c r="CA153" s="77" t="str">
        <f>IF(greenhouseGasEmissions!BC153="","",greenhouseGasEmissions!BC153-greenhouseGasEmissions!BC153+INDEX(gDP!BC$6:BC$271,MATCH($B153,gDP!$B$6:$B$271)))</f>
        <v/>
      </c>
      <c r="CB153" s="77" t="str">
        <f>IF(greenhouseGasEmissions!BD153="","",greenhouseGasEmissions!BD153-greenhouseGasEmissions!BD153+INDEX(gDP!BD$6:BD$271,MATCH($B153,gDP!$B$6:$B$271)))</f>
        <v/>
      </c>
      <c r="CC153" s="77" t="str">
        <f>IF(greenhouseGasEmissions!BE153="","",greenhouseGasEmissions!BE153-greenhouseGasEmissions!BE153+INDEX(gDP!BE$6:BE$271,MATCH($B153,gDP!$B$6:$B$271)))</f>
        <v/>
      </c>
      <c r="CD153" s="77" t="str">
        <f>IF(greenhouseGasEmissions!BF153="","",greenhouseGasEmissions!BF153-greenhouseGasEmissions!BF153+INDEX(gDP!BF$6:BF$271,MATCH($B153,gDP!$B$6:$B$271)))</f>
        <v/>
      </c>
      <c r="CE153" s="77" t="str">
        <f>IF(greenhouseGasEmissions!BG153="","",greenhouseGasEmissions!BG153-greenhouseGasEmissions!BG153+INDEX(gDP!BG$6:BG$271,MATCH($B153,gDP!$B$6:$B$271)))</f>
        <v/>
      </c>
      <c r="CF153" s="77" t="str">
        <f>IF(greenhouseGasEmissions!BH153="","",greenhouseGasEmissions!BH153-greenhouseGasEmissions!BH153+INDEX(gDP!BH$6:BH$271,MATCH($B153,gDP!$B$6:$B$271)))</f>
        <v/>
      </c>
      <c r="CG153" s="77" t="str">
        <f>IF(greenhouseGasEmissions!BI153="","",greenhouseGasEmissions!BI153-greenhouseGasEmissions!BI153+INDEX(gDP!BI$6:BI$271,MATCH($B153,gDP!$B$6:$B$271)))</f>
        <v/>
      </c>
      <c r="CH153" s="77" t="str">
        <f>IF(greenhouseGasEmissions!BJ153="","",greenhouseGasEmissions!BJ153-greenhouseGasEmissions!BJ153+INDEX(gDP!BJ$6:BJ$271,MATCH($B153,gDP!$B$6:$B$271)))</f>
        <v/>
      </c>
      <c r="CI153" s="77" t="str">
        <f>IF(greenhouseGasEmissions!BK153="","",greenhouseGasEmissions!BK153-greenhouseGasEmissions!BK153+INDEX(gDP!BK$6:BK$271,MATCH($B153,gDP!$B$6:$B$271)))</f>
        <v/>
      </c>
      <c r="CJ153" s="77" t="str">
        <f>IF(greenhouseGasEmissions!BL153="","",greenhouseGasEmissions!BL153-greenhouseGasEmissions!BL153+INDEX(gDP!BL$6:BL$271,MATCH($B153,gDP!$B$6:$B$271)))</f>
        <v/>
      </c>
      <c r="CK153" s="77" t="str">
        <f>IF(greenhouseGasEmissions!BM153="","",greenhouseGasEmissions!BM153-greenhouseGasEmissions!BM153+INDEX(gDP!BM$6:BM$271,MATCH($B153,gDP!$B$6:$B$271)))</f>
        <v/>
      </c>
      <c r="CL153" s="77" t="str">
        <f>IF(greenhouseGasEmissions!BN153="","",greenhouseGasEmissions!BN153-greenhouseGasEmissions!BN153+INDEX(gDP!BN$6:BN$271,MATCH($B153,gDP!$B$6:$B$271)))</f>
        <v/>
      </c>
      <c r="CM153" s="77" t="str">
        <f>IF(greenhouseGasEmissions!BO153="","",greenhouseGasEmissions!BO153-greenhouseGasEmissions!BO153+INDEX(gDP!BO$6:BO$271,MATCH($B153,gDP!$B$6:$B$271)))</f>
        <v/>
      </c>
    </row>
    <row r="154" spans="1:91" x14ac:dyDescent="0.35">
      <c r="A154" t="s">
        <v>514</v>
      </c>
      <c r="B154" t="s">
        <v>515</v>
      </c>
      <c r="C154" t="s">
        <v>807</v>
      </c>
      <c r="D154" t="s">
        <v>808</v>
      </c>
      <c r="AS154">
        <v>57.851500000000001</v>
      </c>
      <c r="AT154">
        <v>61.728099999999998</v>
      </c>
      <c r="AU154">
        <v>63.36</v>
      </c>
      <c r="AV154">
        <v>63.9711</v>
      </c>
      <c r="AW154">
        <v>69.007499999999993</v>
      </c>
      <c r="AX154">
        <v>71.987799999999993</v>
      </c>
      <c r="AY154">
        <v>73.938599999999994</v>
      </c>
      <c r="AZ154">
        <v>74.909000000000006</v>
      </c>
      <c r="BA154">
        <v>77.949100000000001</v>
      </c>
      <c r="BB154">
        <v>78.412499999999994</v>
      </c>
      <c r="BC154">
        <v>82.523600000000002</v>
      </c>
      <c r="BD154">
        <v>87.993300000000005</v>
      </c>
      <c r="BE154">
        <v>90.930099999999996</v>
      </c>
      <c r="BF154">
        <v>92.043400000000005</v>
      </c>
      <c r="BG154">
        <v>93.684100000000001</v>
      </c>
      <c r="BH154">
        <v>96.183800000000005</v>
      </c>
      <c r="BI154">
        <v>96.749200000000002</v>
      </c>
      <c r="BJ154">
        <v>100.66500000000001</v>
      </c>
      <c r="BK154">
        <v>102.68210000000001</v>
      </c>
      <c r="BL154">
        <v>110.0448</v>
      </c>
      <c r="BM154">
        <v>106.2591</v>
      </c>
      <c r="BQ154" s="77">
        <f>IF(greenhouseGasEmissions!AS154="","",greenhouseGasEmissions!AS154-greenhouseGasEmissions!AS154+INDEX(gDP!AS$6:AS$271,MATCH($B154,gDP!$B$6:$B$271)))</f>
        <v>43017455401.844498</v>
      </c>
      <c r="BR154" s="77">
        <f>IF(greenhouseGasEmissions!AT154="","",greenhouseGasEmissions!AT154-greenhouseGasEmissions!AT154+INDEX(gDP!AT$6:AT$271,MATCH($B154,gDP!$B$6:$B$271)))</f>
        <v>43831480207.644402</v>
      </c>
      <c r="BS154" s="77">
        <f>IF(greenhouseGasEmissions!AU154="","",greenhouseGasEmissions!AU154-greenhouseGasEmissions!AU154+INDEX(gDP!AU$6:AU$271,MATCH($B154,gDP!$B$6:$B$271)))</f>
        <v>47077192187.6418</v>
      </c>
      <c r="BT154" s="77">
        <f>IF(greenhouseGasEmissions!AV154="","",greenhouseGasEmissions!AV154-greenhouseGasEmissions!AV154+INDEX(gDP!AV$6:AV$271,MATCH($B154,gDP!$B$6:$B$271)))</f>
        <v>58029363354.275703</v>
      </c>
      <c r="BU154" s="77">
        <f>IF(greenhouseGasEmissions!AW154="","",greenhouseGasEmissions!AW154-greenhouseGasEmissions!AW154+INDEX(gDP!AW$6:AW$271,MATCH($B154,gDP!$B$6:$B$271)))</f>
        <v>66114145451.006699</v>
      </c>
      <c r="BV154" s="77">
        <f>IF(greenhouseGasEmissions!AX154="","",greenhouseGasEmissions!AX154-greenhouseGasEmissions!AX154+INDEX(gDP!AX$6:AX$271,MATCH($B154,gDP!$B$6:$B$271)))</f>
        <v>68852658068.667297</v>
      </c>
      <c r="BW154" s="77">
        <f>IF(greenhouseGasEmissions!AY154="","",greenhouseGasEmissions!AY154-greenhouseGasEmissions!AY154+INDEX(gDP!AY$6:AY$271,MATCH($B154,gDP!$B$6:$B$271)))</f>
        <v>75883823300.854507</v>
      </c>
      <c r="BX154" s="77">
        <f>IF(greenhouseGasEmissions!AZ154="","",greenhouseGasEmissions!AZ154-greenhouseGasEmissions!AZ154+INDEX(gDP!AZ$6:AZ$271,MATCH($B154,gDP!$B$6:$B$271)))</f>
        <v>86947913286.727997</v>
      </c>
      <c r="BY154" s="77">
        <f>IF(greenhouseGasEmissions!BA154="","",greenhouseGasEmissions!BA154-greenhouseGasEmissions!BA154+INDEX(gDP!BA$6:BA$271,MATCH($B154,gDP!$B$6:$B$271)))</f>
        <v>101822906949.063</v>
      </c>
      <c r="BZ154" s="77">
        <f>IF(greenhouseGasEmissions!BB154="","",greenhouseGasEmissions!BB154-greenhouseGasEmissions!BB154+INDEX(gDP!BB$6:BB$271,MATCH($B154,gDP!$B$6:$B$271)))</f>
        <v>101154952240.881</v>
      </c>
      <c r="CA154" s="77">
        <f>IF(greenhouseGasEmissions!BC154="","",greenhouseGasEmissions!BC154-greenhouseGasEmissions!BC154+INDEX(gDP!BC$6:BC$271,MATCH($B154,gDP!$B$6:$B$271)))</f>
        <v>100865329473.44</v>
      </c>
      <c r="CB154" s="77">
        <f>IF(greenhouseGasEmissions!BD154="","",greenhouseGasEmissions!BD154-greenhouseGasEmissions!BD154+INDEX(gDP!BD$6:BD$271,MATCH($B154,gDP!$B$6:$B$271)))</f>
        <v>110080631332.375</v>
      </c>
      <c r="CC154" s="77">
        <f>IF(greenhouseGasEmissions!BE154="","",greenhouseGasEmissions!BE154-greenhouseGasEmissions!BE154+INDEX(gDP!BE$6:BE$271,MATCH($B154,gDP!$B$6:$B$271)))</f>
        <v>106937392311.129</v>
      </c>
      <c r="CD154" s="77">
        <f>IF(greenhouseGasEmissions!BF154="","",greenhouseGasEmissions!BF154-greenhouseGasEmissions!BF154+INDEX(gDP!BF$6:BF$271,MATCH($B154,gDP!$B$6:$B$271)))</f>
        <v>115739287305.08</v>
      </c>
      <c r="CE154" s="77">
        <f>IF(greenhouseGasEmissions!BG154="","",greenhouseGasEmissions!BG154-greenhouseGasEmissions!BG154+INDEX(gDP!BG$6:BG$271,MATCH($B154,gDP!$B$6:$B$271)))</f>
        <v>119130841411.664</v>
      </c>
      <c r="CF154" s="77">
        <f>IF(greenhouseGasEmissions!BH154="","",greenhouseGasEmissions!BH154-greenhouseGasEmissions!BH154+INDEX(gDP!BH$6:BH$271,MATCH($B154,gDP!$B$6:$B$271)))</f>
        <v>110413823841.592</v>
      </c>
      <c r="CG154" s="77">
        <f>IF(greenhouseGasEmissions!BI154="","",greenhouseGasEmissions!BI154-greenhouseGasEmissions!BI154+INDEX(gDP!BI$6:BI$271,MATCH($B154,gDP!$B$6:$B$271)))</f>
        <v>111572947004.91701</v>
      </c>
      <c r="CH154" s="77">
        <f>IF(greenhouseGasEmissions!BJ154="","",greenhouseGasEmissions!BJ154-greenhouseGasEmissions!BJ154+INDEX(gDP!BJ$6:BJ$271,MATCH($B154,gDP!$B$6:$B$271)))</f>
        <v>118540573367.84399</v>
      </c>
      <c r="CI154" s="77">
        <f>IF(greenhouseGasEmissions!BK154="","",greenhouseGasEmissions!BK154-greenhouseGasEmissions!BK154+INDEX(gDP!BK$6:BK$271,MATCH($B154,gDP!$B$6:$B$271)))</f>
        <v>127341147581.81799</v>
      </c>
      <c r="CJ154" s="77">
        <f>IF(greenhouseGasEmissions!BL154="","",greenhouseGasEmissions!BL154-greenhouseGasEmissions!BL154+INDEX(gDP!BL$6:BL$271,MATCH($B154,gDP!$B$6:$B$271)))</f>
        <v>128920266409.45799</v>
      </c>
      <c r="CK154" s="77">
        <f>IF(greenhouseGasEmissions!BM154="","",greenhouseGasEmissions!BM154-greenhouseGasEmissions!BM154+INDEX(gDP!BM$6:BM$271,MATCH($B154,gDP!$B$6:$B$271)))</f>
        <v>121353645057.144</v>
      </c>
      <c r="CL154" s="77" t="str">
        <f>IF(greenhouseGasEmissions!BN154="","",greenhouseGasEmissions!BN154-greenhouseGasEmissions!BN154+INDEX(gDP!BN$6:BN$271,MATCH($B154,gDP!$B$6:$B$271)))</f>
        <v/>
      </c>
      <c r="CM154" s="77" t="str">
        <f>IF(greenhouseGasEmissions!BO154="","",greenhouseGasEmissions!BO154-greenhouseGasEmissions!BO154+INDEX(gDP!BO$6:BO$271,MATCH($B154,gDP!$B$6:$B$271)))</f>
        <v/>
      </c>
    </row>
    <row r="155" spans="1:91" x14ac:dyDescent="0.35">
      <c r="A155" t="s">
        <v>516</v>
      </c>
      <c r="B155" t="s">
        <v>517</v>
      </c>
      <c r="C155" t="s">
        <v>807</v>
      </c>
      <c r="D155" t="s">
        <v>808</v>
      </c>
      <c r="BQ155" s="77" t="str">
        <f>IF(greenhouseGasEmissions!AS155="","",greenhouseGasEmissions!AS155-greenhouseGasEmissions!AS155+INDEX(gDP!AS$6:AS$271,MATCH($B155,gDP!$B$6:$B$271)))</f>
        <v/>
      </c>
      <c r="BR155" s="77" t="str">
        <f>IF(greenhouseGasEmissions!AT155="","",greenhouseGasEmissions!AT155-greenhouseGasEmissions!AT155+INDEX(gDP!AT$6:AT$271,MATCH($B155,gDP!$B$6:$B$271)))</f>
        <v/>
      </c>
      <c r="BS155" s="77" t="str">
        <f>IF(greenhouseGasEmissions!AU155="","",greenhouseGasEmissions!AU155-greenhouseGasEmissions!AU155+INDEX(gDP!AU$6:AU$271,MATCH($B155,gDP!$B$6:$B$271)))</f>
        <v/>
      </c>
      <c r="BT155" s="77" t="str">
        <f>IF(greenhouseGasEmissions!AV155="","",greenhouseGasEmissions!AV155-greenhouseGasEmissions!AV155+INDEX(gDP!AV$6:AV$271,MATCH($B155,gDP!$B$6:$B$271)))</f>
        <v/>
      </c>
      <c r="BU155" s="77" t="str">
        <f>IF(greenhouseGasEmissions!AW155="","",greenhouseGasEmissions!AW155-greenhouseGasEmissions!AW155+INDEX(gDP!AW$6:AW$271,MATCH($B155,gDP!$B$6:$B$271)))</f>
        <v/>
      </c>
      <c r="BV155" s="77" t="str">
        <f>IF(greenhouseGasEmissions!AX155="","",greenhouseGasEmissions!AX155-greenhouseGasEmissions!AX155+INDEX(gDP!AX$6:AX$271,MATCH($B155,gDP!$B$6:$B$271)))</f>
        <v/>
      </c>
      <c r="BW155" s="77" t="str">
        <f>IF(greenhouseGasEmissions!AY155="","",greenhouseGasEmissions!AY155-greenhouseGasEmissions!AY155+INDEX(gDP!AY$6:AY$271,MATCH($B155,gDP!$B$6:$B$271)))</f>
        <v/>
      </c>
      <c r="BX155" s="77" t="str">
        <f>IF(greenhouseGasEmissions!AZ155="","",greenhouseGasEmissions!AZ155-greenhouseGasEmissions!AZ155+INDEX(gDP!AZ$6:AZ$271,MATCH($B155,gDP!$B$6:$B$271)))</f>
        <v/>
      </c>
      <c r="BY155" s="77" t="str">
        <f>IF(greenhouseGasEmissions!BA155="","",greenhouseGasEmissions!BA155-greenhouseGasEmissions!BA155+INDEX(gDP!BA$6:BA$271,MATCH($B155,gDP!$B$6:$B$271)))</f>
        <v/>
      </c>
      <c r="BZ155" s="77" t="str">
        <f>IF(greenhouseGasEmissions!BB155="","",greenhouseGasEmissions!BB155-greenhouseGasEmissions!BB155+INDEX(gDP!BB$6:BB$271,MATCH($B155,gDP!$B$6:$B$271)))</f>
        <v/>
      </c>
      <c r="CA155" s="77" t="str">
        <f>IF(greenhouseGasEmissions!BC155="","",greenhouseGasEmissions!BC155-greenhouseGasEmissions!BC155+INDEX(gDP!BC$6:BC$271,MATCH($B155,gDP!$B$6:$B$271)))</f>
        <v/>
      </c>
      <c r="CB155" s="77" t="str">
        <f>IF(greenhouseGasEmissions!BD155="","",greenhouseGasEmissions!BD155-greenhouseGasEmissions!BD155+INDEX(gDP!BD$6:BD$271,MATCH($B155,gDP!$B$6:$B$271)))</f>
        <v/>
      </c>
      <c r="CC155" s="77" t="str">
        <f>IF(greenhouseGasEmissions!BE155="","",greenhouseGasEmissions!BE155-greenhouseGasEmissions!BE155+INDEX(gDP!BE$6:BE$271,MATCH($B155,gDP!$B$6:$B$271)))</f>
        <v/>
      </c>
      <c r="CD155" s="77" t="str">
        <f>IF(greenhouseGasEmissions!BF155="","",greenhouseGasEmissions!BF155-greenhouseGasEmissions!BF155+INDEX(gDP!BF$6:BF$271,MATCH($B155,gDP!$B$6:$B$271)))</f>
        <v/>
      </c>
      <c r="CE155" s="77" t="str">
        <f>IF(greenhouseGasEmissions!BG155="","",greenhouseGasEmissions!BG155-greenhouseGasEmissions!BG155+INDEX(gDP!BG$6:BG$271,MATCH($B155,gDP!$B$6:$B$271)))</f>
        <v/>
      </c>
      <c r="CF155" s="77" t="str">
        <f>IF(greenhouseGasEmissions!BH155="","",greenhouseGasEmissions!BH155-greenhouseGasEmissions!BH155+INDEX(gDP!BH$6:BH$271,MATCH($B155,gDP!$B$6:$B$271)))</f>
        <v/>
      </c>
      <c r="CG155" s="77" t="str">
        <f>IF(greenhouseGasEmissions!BI155="","",greenhouseGasEmissions!BI155-greenhouseGasEmissions!BI155+INDEX(gDP!BI$6:BI$271,MATCH($B155,gDP!$B$6:$B$271)))</f>
        <v/>
      </c>
      <c r="CH155" s="77" t="str">
        <f>IF(greenhouseGasEmissions!BJ155="","",greenhouseGasEmissions!BJ155-greenhouseGasEmissions!BJ155+INDEX(gDP!BJ$6:BJ$271,MATCH($B155,gDP!$B$6:$B$271)))</f>
        <v/>
      </c>
      <c r="CI155" s="77" t="str">
        <f>IF(greenhouseGasEmissions!BK155="","",greenhouseGasEmissions!BK155-greenhouseGasEmissions!BK155+INDEX(gDP!BK$6:BK$271,MATCH($B155,gDP!$B$6:$B$271)))</f>
        <v/>
      </c>
      <c r="CJ155" s="77" t="str">
        <f>IF(greenhouseGasEmissions!BL155="","",greenhouseGasEmissions!BL155-greenhouseGasEmissions!BL155+INDEX(gDP!BL$6:BL$271,MATCH($B155,gDP!$B$6:$B$271)))</f>
        <v/>
      </c>
      <c r="CK155" s="77" t="str">
        <f>IF(greenhouseGasEmissions!BM155="","",greenhouseGasEmissions!BM155-greenhouseGasEmissions!BM155+INDEX(gDP!BM$6:BM$271,MATCH($B155,gDP!$B$6:$B$271)))</f>
        <v/>
      </c>
      <c r="CL155" s="77" t="str">
        <f>IF(greenhouseGasEmissions!BN155="","",greenhouseGasEmissions!BN155-greenhouseGasEmissions!BN155+INDEX(gDP!BN$6:BN$271,MATCH($B155,gDP!$B$6:$B$271)))</f>
        <v/>
      </c>
      <c r="CM155" s="77" t="str">
        <f>IF(greenhouseGasEmissions!BO155="","",greenhouseGasEmissions!BO155-greenhouseGasEmissions!BO155+INDEX(gDP!BO$6:BO$271,MATCH($B155,gDP!$B$6:$B$271)))</f>
        <v/>
      </c>
    </row>
    <row r="156" spans="1:91" x14ac:dyDescent="0.35">
      <c r="A156" t="s">
        <v>518</v>
      </c>
      <c r="B156" t="s">
        <v>519</v>
      </c>
      <c r="C156" t="s">
        <v>807</v>
      </c>
      <c r="D156" t="s">
        <v>808</v>
      </c>
      <c r="AS156">
        <v>11.0313</v>
      </c>
      <c r="AT156">
        <v>11.398999999999999</v>
      </c>
      <c r="AU156">
        <v>11.767200000000001</v>
      </c>
      <c r="AV156">
        <v>12.555899999999999</v>
      </c>
      <c r="AW156">
        <v>12.705399999999999</v>
      </c>
      <c r="AX156">
        <v>13.0906</v>
      </c>
      <c r="AY156">
        <v>12.4656</v>
      </c>
      <c r="AZ156">
        <v>10.1683</v>
      </c>
      <c r="BA156">
        <v>12.651</v>
      </c>
      <c r="BB156">
        <v>11.479200000000001</v>
      </c>
      <c r="BC156">
        <v>13.5108</v>
      </c>
      <c r="BD156">
        <v>13.7994</v>
      </c>
      <c r="BE156">
        <v>13.6076</v>
      </c>
      <c r="BF156">
        <v>13.113799999999999</v>
      </c>
      <c r="BG156">
        <v>13.676600000000001</v>
      </c>
      <c r="BH156">
        <v>13.960699999999999</v>
      </c>
      <c r="BI156">
        <v>14.282299999999999</v>
      </c>
      <c r="BJ156">
        <v>14.3413</v>
      </c>
      <c r="BK156">
        <v>15.067</v>
      </c>
      <c r="BL156">
        <v>15.1267</v>
      </c>
      <c r="BM156">
        <v>14.835699999999999</v>
      </c>
      <c r="BQ156" s="77">
        <f>IF(greenhouseGasEmissions!AS156="","",greenhouseGasEmissions!AS156-greenhouseGasEmissions!AS156+INDEX(gDP!AS$6:AS$271,MATCH($B156,gDP!$B$6:$B$271)))</f>
        <v>1288429391.79951</v>
      </c>
      <c r="BR156" s="77">
        <f>IF(greenhouseGasEmissions!AT156="","",greenhouseGasEmissions!AT156-greenhouseGasEmissions!AT156+INDEX(gDP!AT$6:AT$271,MATCH($B156,gDP!$B$6:$B$271)))</f>
        <v>1480673594.05602</v>
      </c>
      <c r="BS156" s="77">
        <f>IF(greenhouseGasEmissions!AU156="","",greenhouseGasEmissions!AU156-greenhouseGasEmissions!AU156+INDEX(gDP!AU$6:AU$271,MATCH($B156,gDP!$B$6:$B$271)))</f>
        <v>1661818168.4226</v>
      </c>
      <c r="BT156" s="77">
        <f>IF(greenhouseGasEmissions!AV156="","",greenhouseGasEmissions!AV156-greenhouseGasEmissions!AV156+INDEX(gDP!AV$6:AV$271,MATCH($B156,gDP!$B$6:$B$271)))</f>
        <v>1980907434.76826</v>
      </c>
      <c r="BU156" s="77">
        <f>IF(greenhouseGasEmissions!AW156="","",greenhouseGasEmissions!AW156-greenhouseGasEmissions!AW156+INDEX(gDP!AW$6:AW$271,MATCH($B156,gDP!$B$6:$B$271)))</f>
        <v>2598249555.8998399</v>
      </c>
      <c r="BV156" s="77">
        <f>IF(greenhouseGasEmissions!AX156="","",greenhouseGasEmissions!AX156-greenhouseGasEmissions!AX156+INDEX(gDP!AX$6:AX$271,MATCH($B156,gDP!$B$6:$B$271)))</f>
        <v>2988342907.0309601</v>
      </c>
      <c r="BW156" s="77">
        <f>IF(greenhouseGasEmissions!AY156="","",greenhouseGasEmissions!AY156-greenhouseGasEmissions!AY156+INDEX(gDP!AY$6:AY$271,MATCH($B156,gDP!$B$6:$B$271)))</f>
        <v>3408255450.5509</v>
      </c>
      <c r="BX156" s="77">
        <f>IF(greenhouseGasEmissions!AZ156="","",greenhouseGasEmissions!AZ156-greenhouseGasEmissions!AZ156+INDEX(gDP!AZ$6:AZ$271,MATCH($B156,gDP!$B$6:$B$271)))</f>
        <v>4401173151.9376698</v>
      </c>
      <c r="BY156" s="77">
        <f>IF(greenhouseGasEmissions!BA156="","",greenhouseGasEmissions!BA156-greenhouseGasEmissions!BA156+INDEX(gDP!BA$6:BA$271,MATCH($B156,gDP!$B$6:$B$271)))</f>
        <v>6054824248.2422104</v>
      </c>
      <c r="BZ156" s="77">
        <f>IF(greenhouseGasEmissions!BB156="","",greenhouseGasEmissions!BB156-greenhouseGasEmissions!BB156+INDEX(gDP!BB$6:BB$271,MATCH($B156,gDP!$B$6:$B$271)))</f>
        <v>5439434271.7880697</v>
      </c>
      <c r="CA156" s="77">
        <f>IF(greenhouseGasEmissions!BC156="","",greenhouseGasEmissions!BC156-greenhouseGasEmissions!BC156+INDEX(gDP!BC$6:BC$271,MATCH($B156,gDP!$B$6:$B$271)))</f>
        <v>6974982369.6015501</v>
      </c>
      <c r="CB156" s="77">
        <f>IF(greenhouseGasEmissions!BD156="","",greenhouseGasEmissions!BD156-greenhouseGasEmissions!BD156+INDEX(gDP!BD$6:BD$271,MATCH($B156,gDP!$B$6:$B$271)))</f>
        <v>8414352020.4944201</v>
      </c>
      <c r="CC156" s="77">
        <f>IF(greenhouseGasEmissions!BE156="","",greenhouseGasEmissions!BE156-greenhouseGasEmissions!BE156+INDEX(gDP!BE$6:BE$271,MATCH($B156,gDP!$B$6:$B$271)))</f>
        <v>8709138634.8292103</v>
      </c>
      <c r="CD156" s="77">
        <f>IF(greenhouseGasEmissions!BF156="","",greenhouseGasEmissions!BF156-greenhouseGasEmissions!BF156+INDEX(gDP!BF$6:BF$271,MATCH($B156,gDP!$B$6:$B$271)))</f>
        <v>9496717875.5193195</v>
      </c>
      <c r="CE156" s="77">
        <f>IF(greenhouseGasEmissions!BG156="","",greenhouseGasEmissions!BG156-greenhouseGasEmissions!BG156+INDEX(gDP!BG$6:BG$271,MATCH($B156,gDP!$B$6:$B$271)))</f>
        <v>9402090137.7423</v>
      </c>
      <c r="CF156" s="77">
        <f>IF(greenhouseGasEmissions!BH156="","",greenhouseGasEmissions!BH156-greenhouseGasEmissions!BH156+INDEX(gDP!BH$6:BH$271,MATCH($B156,gDP!$B$6:$B$271)))</f>
        <v>7797667196.7308702</v>
      </c>
      <c r="CG156" s="77">
        <f>IF(greenhouseGasEmissions!BI156="","",greenhouseGasEmissions!BI156-greenhouseGasEmissions!BI156+INDEX(gDP!BI$6:BI$271,MATCH($B156,gDP!$B$6:$B$271)))</f>
        <v>7980917075.7748003</v>
      </c>
      <c r="CH156" s="77">
        <f>IF(greenhouseGasEmissions!BJ156="","",greenhouseGasEmissions!BJ156-greenhouseGasEmissions!BJ156+INDEX(gDP!BJ$6:BJ$271,MATCH($B156,gDP!$B$6:$B$271)))</f>
        <v>9514404016.2094898</v>
      </c>
      <c r="CI156" s="77">
        <f>IF(greenhouseGasEmissions!BK156="","",greenhouseGasEmissions!BK156-greenhouseGasEmissions!BK156+INDEX(gDP!BK$6:BK$271,MATCH($B156,gDP!$B$6:$B$271)))</f>
        <v>11252353420.879801</v>
      </c>
      <c r="CJ156" s="77">
        <f>IF(greenhouseGasEmissions!BL156="","",greenhouseGasEmissions!BL156-greenhouseGasEmissions!BL156+INDEX(gDP!BL$6:BL$271,MATCH($B156,gDP!$B$6:$B$271)))</f>
        <v>11736797054.696501</v>
      </c>
      <c r="CK156" s="77">
        <f>IF(greenhouseGasEmissions!BM156="","",greenhouseGasEmissions!BM156-greenhouseGasEmissions!BM156+INDEX(gDP!BM$6:BM$271,MATCH($B156,gDP!$B$6:$B$271)))</f>
        <v>11530746234.4492</v>
      </c>
      <c r="CL156" s="77" t="str">
        <f>IF(greenhouseGasEmissions!BN156="","",greenhouseGasEmissions!BN156-greenhouseGasEmissions!BN156+INDEX(gDP!BN$6:BN$271,MATCH($B156,gDP!$B$6:$B$271)))</f>
        <v/>
      </c>
      <c r="CM156" s="77" t="str">
        <f>IF(greenhouseGasEmissions!BO156="","",greenhouseGasEmissions!BO156-greenhouseGasEmissions!BO156+INDEX(gDP!BO$6:BO$271,MATCH($B156,gDP!$B$6:$B$271)))</f>
        <v/>
      </c>
    </row>
    <row r="157" spans="1:91" x14ac:dyDescent="0.35">
      <c r="A157" t="s">
        <v>520</v>
      </c>
      <c r="B157" t="s">
        <v>521</v>
      </c>
      <c r="C157" t="s">
        <v>807</v>
      </c>
      <c r="D157" t="s">
        <v>808</v>
      </c>
      <c r="AS157">
        <v>62.011699999999998</v>
      </c>
      <c r="AT157">
        <v>60.096600000000002</v>
      </c>
      <c r="AU157">
        <v>58.3643</v>
      </c>
      <c r="AV157">
        <v>59.420400000000001</v>
      </c>
      <c r="AW157">
        <v>60.028199999999998</v>
      </c>
      <c r="AX157">
        <v>62.510300000000001</v>
      </c>
      <c r="AY157">
        <v>62.845100000000002</v>
      </c>
      <c r="AZ157">
        <v>63.475299999999997</v>
      </c>
      <c r="BA157">
        <v>64.019099999999995</v>
      </c>
      <c r="BB157">
        <v>64.389700000000005</v>
      </c>
      <c r="BC157">
        <v>65.028800000000004</v>
      </c>
      <c r="BD157">
        <v>65.209500000000006</v>
      </c>
      <c r="BE157">
        <v>66.491100000000003</v>
      </c>
      <c r="BF157">
        <v>65.961399999999998</v>
      </c>
      <c r="BG157">
        <v>67.555099999999996</v>
      </c>
      <c r="BH157">
        <v>67.984899999999996</v>
      </c>
      <c r="BI157">
        <v>68.126400000000004</v>
      </c>
      <c r="BJ157">
        <v>68.714200000000005</v>
      </c>
      <c r="BK157">
        <v>67.526600000000002</v>
      </c>
      <c r="BL157">
        <v>69.556299999999993</v>
      </c>
      <c r="BM157">
        <v>69.371700000000004</v>
      </c>
      <c r="BQ157" s="77">
        <f>IF(greenhouseGasEmissions!AS157="","",greenhouseGasEmissions!AS157-greenhouseGasEmissions!AS157+INDEX(gDP!AS$6:AS$271,MATCH($B157,gDP!$B$6:$B$271)))</f>
        <v>4629247203.8452396</v>
      </c>
      <c r="BR157" s="77">
        <f>IF(greenhouseGasEmissions!AT157="","",greenhouseGasEmissions!AT157-greenhouseGasEmissions!AT157+INDEX(gDP!AT$6:AT$271,MATCH($B157,gDP!$B$6:$B$271)))</f>
        <v>5438332601.90798</v>
      </c>
      <c r="BS157" s="77">
        <f>IF(greenhouseGasEmissions!AU157="","",greenhouseGasEmissions!AU157-greenhouseGasEmissions!AU157+INDEX(gDP!AU$6:AU$271,MATCH($B157,gDP!$B$6:$B$271)))</f>
        <v>5351701663.4080696</v>
      </c>
      <c r="BT157" s="77">
        <f>IF(greenhouseGasEmissions!AV157="","",greenhouseGasEmissions!AV157-greenhouseGasEmissions!AV157+INDEX(gDP!AV$6:AV$271,MATCH($B157,gDP!$B$6:$B$271)))</f>
        <v>6372498889.6658497</v>
      </c>
      <c r="BU157" s="77">
        <f>IF(greenhouseGasEmissions!AW157="","",greenhouseGasEmissions!AW157-greenhouseGasEmissions!AW157+INDEX(gDP!AW$6:AW$271,MATCH($B157,gDP!$B$6:$B$271)))</f>
        <v>5064732626.29389</v>
      </c>
      <c r="BV157" s="77">
        <f>IF(greenhouseGasEmissions!AX157="","",greenhouseGasEmissions!AX157-greenhouseGasEmissions!AX157+INDEX(gDP!AX$6:AX$271,MATCH($B157,gDP!$B$6:$B$271)))</f>
        <v>5859269752.6133204</v>
      </c>
      <c r="BW157" s="77">
        <f>IF(greenhouseGasEmissions!AY157="","",greenhouseGasEmissions!AY157-greenhouseGasEmissions!AY157+INDEX(gDP!AY$6:AY$271,MATCH($B157,gDP!$B$6:$B$271)))</f>
        <v>6395712490.9430399</v>
      </c>
      <c r="BX157" s="77">
        <f>IF(greenhouseGasEmissions!AZ157="","",greenhouseGasEmissions!AZ157-greenhouseGasEmissions!AZ157+INDEX(gDP!AZ$6:AZ$271,MATCH($B157,gDP!$B$6:$B$271)))</f>
        <v>8524620889.5774698</v>
      </c>
      <c r="BY157" s="77">
        <f>IF(greenhouseGasEmissions!BA157="","",greenhouseGasEmissions!BA157-greenhouseGasEmissions!BA157+INDEX(gDP!BA$6:BA$271,MATCH($B157,gDP!$B$6:$B$271)))</f>
        <v>10725137723.6549</v>
      </c>
      <c r="BZ157" s="77">
        <f>IF(greenhouseGasEmissions!BB157="","",greenhouseGasEmissions!BB157-greenhouseGasEmissions!BB157+INDEX(gDP!BB$6:BB$271,MATCH($B157,gDP!$B$6:$B$271)))</f>
        <v>9616879409.4378891</v>
      </c>
      <c r="CA157" s="77">
        <f>IF(greenhouseGasEmissions!BC157="","",greenhouseGasEmissions!BC157-greenhouseGasEmissions!BC157+INDEX(gDP!BC$6:BC$271,MATCH($B157,gDP!$B$6:$B$271)))</f>
        <v>9982711338.0702896</v>
      </c>
      <c r="CB157" s="77">
        <f>IF(greenhouseGasEmissions!BD157="","",greenhouseGasEmissions!BD157-greenhouseGasEmissions!BD157+INDEX(gDP!BD$6:BD$271,MATCH($B157,gDP!$B$6:$B$271)))</f>
        <v>11551819617.874001</v>
      </c>
      <c r="CC157" s="77">
        <f>IF(greenhouseGasEmissions!BE157="","",greenhouseGasEmissions!BE157-greenhouseGasEmissions!BE157+INDEX(gDP!BE$6:BE$271,MATCH($B157,gDP!$B$6:$B$271)))</f>
        <v>11578975061.947901</v>
      </c>
      <c r="CD157" s="77">
        <f>IF(greenhouseGasEmissions!BF157="","",greenhouseGasEmissions!BF157-greenhouseGasEmissions!BF157+INDEX(gDP!BF$6:BF$271,MATCH($B157,gDP!$B$6:$B$271)))</f>
        <v>12423555455.3853</v>
      </c>
      <c r="CE157" s="77">
        <f>IF(greenhouseGasEmissions!BG157="","",greenhouseGasEmissions!BG157-greenhouseGasEmissions!BG157+INDEX(gDP!BG$6:BG$271,MATCH($B157,gDP!$B$6:$B$271)))</f>
        <v>12522957399.2281</v>
      </c>
      <c r="CF157" s="77">
        <f>IF(greenhouseGasEmissions!BH157="","",greenhouseGasEmissions!BH157-greenhouseGasEmissions!BH157+INDEX(gDP!BH$6:BH$271,MATCH($B157,gDP!$B$6:$B$271)))</f>
        <v>11323020701.301701</v>
      </c>
      <c r="CG157" s="77">
        <f>IF(greenhouseGasEmissions!BI157="","",greenhouseGasEmissions!BI157-greenhouseGasEmissions!BI157+INDEX(gDP!BI$6:BI$271,MATCH($B157,gDP!$B$6:$B$271)))</f>
        <v>11848613858.441999</v>
      </c>
      <c r="CH157" s="77">
        <f>IF(greenhouseGasEmissions!BJ157="","",greenhouseGasEmissions!BJ157-greenhouseGasEmissions!BJ157+INDEX(gDP!BJ$6:BJ$271,MATCH($B157,gDP!$B$6:$B$271)))</f>
        <v>13176313593.5509</v>
      </c>
      <c r="CI157" s="77">
        <f>IF(greenhouseGasEmissions!BK157="","",greenhouseGasEmissions!BK157-greenhouseGasEmissions!BK157+INDEX(gDP!BK$6:BK$271,MATCH($B157,gDP!$B$6:$B$271)))</f>
        <v>13760033282.2925</v>
      </c>
      <c r="CJ157" s="77">
        <f>IF(greenhouseGasEmissions!BL157="","",greenhouseGasEmissions!BL157-greenhouseGasEmissions!BL157+INDEX(gDP!BL$6:BL$271,MATCH($B157,gDP!$B$6:$B$271)))</f>
        <v>14104664678.5063</v>
      </c>
      <c r="CK157" s="77">
        <f>IF(greenhouseGasEmissions!BM157="","",greenhouseGasEmissions!BM157-greenhouseGasEmissions!BM157+INDEX(gDP!BM$6:BM$271,MATCH($B157,gDP!$B$6:$B$271)))</f>
        <v>13051441203.947399</v>
      </c>
      <c r="CL157" s="77" t="str">
        <f>IF(greenhouseGasEmissions!BN157="","",greenhouseGasEmissions!BN157-greenhouseGasEmissions!BN157+INDEX(gDP!BN$6:BN$271,MATCH($B157,gDP!$B$6:$B$271)))</f>
        <v/>
      </c>
      <c r="CM157" s="77" t="str">
        <f>IF(greenhouseGasEmissions!BO157="","",greenhouseGasEmissions!BO157-greenhouseGasEmissions!BO157+INDEX(gDP!BO$6:BO$271,MATCH($B157,gDP!$B$6:$B$271)))</f>
        <v/>
      </c>
    </row>
    <row r="158" spans="1:91" x14ac:dyDescent="0.35">
      <c r="A158" t="s">
        <v>522</v>
      </c>
      <c r="B158" t="s">
        <v>523</v>
      </c>
      <c r="C158" t="s">
        <v>807</v>
      </c>
      <c r="D158" t="s">
        <v>808</v>
      </c>
      <c r="BQ158" s="77" t="str">
        <f>IF(greenhouseGasEmissions!AS158="","",greenhouseGasEmissions!AS158-greenhouseGasEmissions!AS158+INDEX(gDP!AS$6:AS$271,MATCH($B158,gDP!$B$6:$B$271)))</f>
        <v/>
      </c>
      <c r="BR158" s="77" t="str">
        <f>IF(greenhouseGasEmissions!AT158="","",greenhouseGasEmissions!AT158-greenhouseGasEmissions!AT158+INDEX(gDP!AT$6:AT$271,MATCH($B158,gDP!$B$6:$B$271)))</f>
        <v/>
      </c>
      <c r="BS158" s="77" t="str">
        <f>IF(greenhouseGasEmissions!AU158="","",greenhouseGasEmissions!AU158-greenhouseGasEmissions!AU158+INDEX(gDP!AU$6:AU$271,MATCH($B158,gDP!$B$6:$B$271)))</f>
        <v/>
      </c>
      <c r="BT158" s="77" t="str">
        <f>IF(greenhouseGasEmissions!AV158="","",greenhouseGasEmissions!AV158-greenhouseGasEmissions!AV158+INDEX(gDP!AV$6:AV$271,MATCH($B158,gDP!$B$6:$B$271)))</f>
        <v/>
      </c>
      <c r="BU158" s="77" t="str">
        <f>IF(greenhouseGasEmissions!AW158="","",greenhouseGasEmissions!AW158-greenhouseGasEmissions!AW158+INDEX(gDP!AW$6:AW$271,MATCH($B158,gDP!$B$6:$B$271)))</f>
        <v/>
      </c>
      <c r="BV158" s="77" t="str">
        <f>IF(greenhouseGasEmissions!AX158="","",greenhouseGasEmissions!AX158-greenhouseGasEmissions!AX158+INDEX(gDP!AX$6:AX$271,MATCH($B158,gDP!$B$6:$B$271)))</f>
        <v/>
      </c>
      <c r="BW158" s="77" t="str">
        <f>IF(greenhouseGasEmissions!AY158="","",greenhouseGasEmissions!AY158-greenhouseGasEmissions!AY158+INDEX(gDP!AY$6:AY$271,MATCH($B158,gDP!$B$6:$B$271)))</f>
        <v/>
      </c>
      <c r="BX158" s="77" t="str">
        <f>IF(greenhouseGasEmissions!AZ158="","",greenhouseGasEmissions!AZ158-greenhouseGasEmissions!AZ158+INDEX(gDP!AZ$6:AZ$271,MATCH($B158,gDP!$B$6:$B$271)))</f>
        <v/>
      </c>
      <c r="BY158" s="77" t="str">
        <f>IF(greenhouseGasEmissions!BA158="","",greenhouseGasEmissions!BA158-greenhouseGasEmissions!BA158+INDEX(gDP!BA$6:BA$271,MATCH($B158,gDP!$B$6:$B$271)))</f>
        <v/>
      </c>
      <c r="BZ158" s="77" t="str">
        <f>IF(greenhouseGasEmissions!BB158="","",greenhouseGasEmissions!BB158-greenhouseGasEmissions!BB158+INDEX(gDP!BB$6:BB$271,MATCH($B158,gDP!$B$6:$B$271)))</f>
        <v/>
      </c>
      <c r="CA158" s="77" t="str">
        <f>IF(greenhouseGasEmissions!BC158="","",greenhouseGasEmissions!BC158-greenhouseGasEmissions!BC158+INDEX(gDP!BC$6:BC$271,MATCH($B158,gDP!$B$6:$B$271)))</f>
        <v/>
      </c>
      <c r="CB158" s="77" t="str">
        <f>IF(greenhouseGasEmissions!BD158="","",greenhouseGasEmissions!BD158-greenhouseGasEmissions!BD158+INDEX(gDP!BD$6:BD$271,MATCH($B158,gDP!$B$6:$B$271)))</f>
        <v/>
      </c>
      <c r="CC158" s="77" t="str">
        <f>IF(greenhouseGasEmissions!BE158="","",greenhouseGasEmissions!BE158-greenhouseGasEmissions!BE158+INDEX(gDP!BE$6:BE$271,MATCH($B158,gDP!$B$6:$B$271)))</f>
        <v/>
      </c>
      <c r="CD158" s="77" t="str">
        <f>IF(greenhouseGasEmissions!BF158="","",greenhouseGasEmissions!BF158-greenhouseGasEmissions!BF158+INDEX(gDP!BF$6:BF$271,MATCH($B158,gDP!$B$6:$B$271)))</f>
        <v/>
      </c>
      <c r="CE158" s="77" t="str">
        <f>IF(greenhouseGasEmissions!BG158="","",greenhouseGasEmissions!BG158-greenhouseGasEmissions!BG158+INDEX(gDP!BG$6:BG$271,MATCH($B158,gDP!$B$6:$B$271)))</f>
        <v/>
      </c>
      <c r="CF158" s="77" t="str">
        <f>IF(greenhouseGasEmissions!BH158="","",greenhouseGasEmissions!BH158-greenhouseGasEmissions!BH158+INDEX(gDP!BH$6:BH$271,MATCH($B158,gDP!$B$6:$B$271)))</f>
        <v/>
      </c>
      <c r="CG158" s="77" t="str">
        <f>IF(greenhouseGasEmissions!BI158="","",greenhouseGasEmissions!BI158-greenhouseGasEmissions!BI158+INDEX(gDP!BI$6:BI$271,MATCH($B158,gDP!$B$6:$B$271)))</f>
        <v/>
      </c>
      <c r="CH158" s="77" t="str">
        <f>IF(greenhouseGasEmissions!BJ158="","",greenhouseGasEmissions!BJ158-greenhouseGasEmissions!BJ158+INDEX(gDP!BJ$6:BJ$271,MATCH($B158,gDP!$B$6:$B$271)))</f>
        <v/>
      </c>
      <c r="CI158" s="77" t="str">
        <f>IF(greenhouseGasEmissions!BK158="","",greenhouseGasEmissions!BK158-greenhouseGasEmissions!BK158+INDEX(gDP!BK$6:BK$271,MATCH($B158,gDP!$B$6:$B$271)))</f>
        <v/>
      </c>
      <c r="CJ158" s="77" t="str">
        <f>IF(greenhouseGasEmissions!BL158="","",greenhouseGasEmissions!BL158-greenhouseGasEmissions!BL158+INDEX(gDP!BL$6:BL$271,MATCH($B158,gDP!$B$6:$B$271)))</f>
        <v/>
      </c>
      <c r="CK158" s="77" t="str">
        <f>IF(greenhouseGasEmissions!BM158="","",greenhouseGasEmissions!BM158-greenhouseGasEmissions!BM158+INDEX(gDP!BM$6:BM$271,MATCH($B158,gDP!$B$6:$B$271)))</f>
        <v/>
      </c>
      <c r="CL158" s="77" t="str">
        <f>IF(greenhouseGasEmissions!BN158="","",greenhouseGasEmissions!BN158-greenhouseGasEmissions!BN158+INDEX(gDP!BN$6:BN$271,MATCH($B158,gDP!$B$6:$B$271)))</f>
        <v/>
      </c>
      <c r="CM158" s="77" t="str">
        <f>IF(greenhouseGasEmissions!BO158="","",greenhouseGasEmissions!BO158-greenhouseGasEmissions!BO158+INDEX(gDP!BO$6:BO$271,MATCH($B158,gDP!$B$6:$B$271)))</f>
        <v/>
      </c>
    </row>
    <row r="159" spans="1:91" x14ac:dyDescent="0.35">
      <c r="A159" t="s">
        <v>524</v>
      </c>
      <c r="B159" t="s">
        <v>525</v>
      </c>
      <c r="C159" t="s">
        <v>807</v>
      </c>
      <c r="D159" t="s">
        <v>808</v>
      </c>
      <c r="AS159">
        <v>1633.0119</v>
      </c>
      <c r="AT159">
        <v>1658.0623000000001</v>
      </c>
      <c r="AU159">
        <v>1704.0900999999999</v>
      </c>
      <c r="AV159">
        <v>1819.8779</v>
      </c>
      <c r="AW159">
        <v>1902.4025999999999</v>
      </c>
      <c r="AX159">
        <v>2025.7336</v>
      </c>
      <c r="AY159">
        <v>2133.6504</v>
      </c>
      <c r="AZ159">
        <v>2206.2053999999998</v>
      </c>
      <c r="BA159">
        <v>2303.9096</v>
      </c>
      <c r="BB159">
        <v>2349.4540000000002</v>
      </c>
      <c r="BC159">
        <v>2440.4771999999998</v>
      </c>
      <c r="BD159">
        <v>2498.8780999999999</v>
      </c>
      <c r="BE159">
        <v>2564.2035000000001</v>
      </c>
      <c r="BF159">
        <v>2599.7011000000002</v>
      </c>
      <c r="BG159">
        <v>2686.4423999999999</v>
      </c>
      <c r="BH159">
        <v>2731.5118000000002</v>
      </c>
      <c r="BI159">
        <v>2795.1244000000002</v>
      </c>
      <c r="BJ159">
        <v>2827.4825999999998</v>
      </c>
      <c r="BK159">
        <v>2821.0416</v>
      </c>
      <c r="BL159">
        <v>2822.5138999999999</v>
      </c>
      <c r="BM159">
        <v>2773.7211000000002</v>
      </c>
      <c r="BQ159" s="77">
        <f>IF(greenhouseGasEmissions!AS159="","",greenhouseGasEmissions!AS159-greenhouseGasEmissions!AS159+INDEX(gDP!AS$6:AS$271,MATCH($B159,gDP!$B$6:$B$271)))</f>
        <v>992555771865.10205</v>
      </c>
      <c r="BR159" s="77">
        <f>IF(greenhouseGasEmissions!AT159="","",greenhouseGasEmissions!AT159-greenhouseGasEmissions!AT159+INDEX(gDP!AT$6:AT$271,MATCH($B159,gDP!$B$6:$B$271)))</f>
        <v>987483973174.61401</v>
      </c>
      <c r="BS159" s="77">
        <f>IF(greenhouseGasEmissions!AU159="","",greenhouseGasEmissions!AU159-greenhouseGasEmissions!AU159+INDEX(gDP!AU$6:AU$271,MATCH($B159,gDP!$B$6:$B$271)))</f>
        <v>979351629694.58496</v>
      </c>
      <c r="BT159" s="77">
        <f>IF(greenhouseGasEmissions!AV159="","",greenhouseGasEmissions!AV159-greenhouseGasEmissions!AV159+INDEX(gDP!AV$6:AV$271,MATCH($B159,gDP!$B$6:$B$271)))</f>
        <v>1090479523920.4</v>
      </c>
      <c r="BU159" s="77">
        <f>IF(greenhouseGasEmissions!AW159="","",greenhouseGasEmissions!AW159-greenhouseGasEmissions!AW159+INDEX(gDP!AW$6:AW$271,MATCH($B159,gDP!$B$6:$B$271)))</f>
        <v>1286313655244.4299</v>
      </c>
      <c r="BV159" s="77">
        <f>IF(greenhouseGasEmissions!AX159="","",greenhouseGasEmissions!AX159-greenhouseGasEmissions!AX159+INDEX(gDP!AX$6:AX$271,MATCH($B159,gDP!$B$6:$B$271)))</f>
        <v>1542092360435.5701</v>
      </c>
      <c r="BW159" s="77">
        <f>IF(greenhouseGasEmissions!AY159="","",greenhouseGasEmissions!AY159-greenhouseGasEmissions!AY159+INDEX(gDP!AY$6:AY$271,MATCH($B159,gDP!$B$6:$B$271)))</f>
        <v>1810948296494.28</v>
      </c>
      <c r="BX159" s="77">
        <f>IF(greenhouseGasEmissions!AZ159="","",greenhouseGasEmissions!AZ159-greenhouseGasEmissions!AZ159+INDEX(gDP!AZ$6:AZ$271,MATCH($B159,gDP!$B$6:$B$271)))</f>
        <v>2140272377688.6201</v>
      </c>
      <c r="BY159" s="77">
        <f>IF(greenhouseGasEmissions!BA159="","",greenhouseGasEmissions!BA159-greenhouseGasEmissions!BA159+INDEX(gDP!BA$6:BA$271,MATCH($B159,gDP!$B$6:$B$271)))</f>
        <v>2674260694118.6602</v>
      </c>
      <c r="BZ159" s="77">
        <f>IF(greenhouseGasEmissions!BB159="","",greenhouseGasEmissions!BB159-greenhouseGasEmissions!BB159+INDEX(gDP!BB$6:BB$271,MATCH($B159,gDP!$B$6:$B$271)))</f>
        <v>2399657699929.6201</v>
      </c>
      <c r="CA159" s="77">
        <f>IF(greenhouseGasEmissions!BC159="","",greenhouseGasEmissions!BC159-greenhouseGasEmissions!BC159+INDEX(gDP!BC$6:BC$271,MATCH($B159,gDP!$B$6:$B$271)))</f>
        <v>2820272200083.8301</v>
      </c>
      <c r="CB159" s="77">
        <f>IF(greenhouseGasEmissions!BD159="","",greenhouseGasEmissions!BD159-greenhouseGasEmissions!BD159+INDEX(gDP!BD$6:BD$271,MATCH($B159,gDP!$B$6:$B$271)))</f>
        <v>3396706596374.7202</v>
      </c>
      <c r="CC159" s="77">
        <f>IF(greenhouseGasEmissions!BE159="","",greenhouseGasEmissions!BE159-greenhouseGasEmissions!BE159+INDEX(gDP!BE$6:BE$271,MATCH($B159,gDP!$B$6:$B$271)))</f>
        <v>3660136638354.7002</v>
      </c>
      <c r="CD159" s="77">
        <f>IF(greenhouseGasEmissions!BF159="","",greenhouseGasEmissions!BF159-greenhouseGasEmissions!BF159+INDEX(gDP!BF$6:BF$271,MATCH($B159,gDP!$B$6:$B$271)))</f>
        <v>3601732090293.3101</v>
      </c>
      <c r="CE159" s="77">
        <f>IF(greenhouseGasEmissions!BG159="","",greenhouseGasEmissions!BG159-greenhouseGasEmissions!BG159+INDEX(gDP!BG$6:BG$271,MATCH($B159,gDP!$B$6:$B$271)))</f>
        <v>3627618410020.6802</v>
      </c>
      <c r="CF159" s="77">
        <f>IF(greenhouseGasEmissions!BH159="","",greenhouseGasEmissions!BH159-greenhouseGasEmissions!BH159+INDEX(gDP!BH$6:BH$271,MATCH($B159,gDP!$B$6:$B$271)))</f>
        <v>3201010427587.3901</v>
      </c>
      <c r="CG159" s="77">
        <f>IF(greenhouseGasEmissions!BI159="","",greenhouseGasEmissions!BI159-greenhouseGasEmissions!BI159+INDEX(gDP!BI$6:BI$271,MATCH($B159,gDP!$B$6:$B$271)))</f>
        <v>3234258578074.4102</v>
      </c>
      <c r="CH159" s="77">
        <f>IF(greenhouseGasEmissions!BJ159="","",greenhouseGasEmissions!BJ159-greenhouseGasEmissions!BJ159+INDEX(gDP!BJ$6:BJ$271,MATCH($B159,gDP!$B$6:$B$271)))</f>
        <v>3372000244857.3701</v>
      </c>
      <c r="CI159" s="77">
        <f>IF(greenhouseGasEmissions!BK159="","",greenhouseGasEmissions!BK159-greenhouseGasEmissions!BK159+INDEX(gDP!BK$6:BK$271,MATCH($B159,gDP!$B$6:$B$271)))</f>
        <v>3538057099135.2202</v>
      </c>
      <c r="CJ159" s="77">
        <f>IF(greenhouseGasEmissions!BL159="","",greenhouseGasEmissions!BL159-greenhouseGasEmissions!BL159+INDEX(gDP!BL$6:BL$271,MATCH($B159,gDP!$B$6:$B$271)))</f>
        <v>3549945029851.9399</v>
      </c>
      <c r="CK159" s="77">
        <f>IF(greenhouseGasEmissions!BM159="","",greenhouseGasEmissions!BM159-greenhouseGasEmissions!BM159+INDEX(gDP!BM$6:BM$271,MATCH($B159,gDP!$B$6:$B$271)))</f>
        <v>3199081953495.5298</v>
      </c>
      <c r="CL159" s="77" t="str">
        <f>IF(greenhouseGasEmissions!BN159="","",greenhouseGasEmissions!BN159-greenhouseGasEmissions!BN159+INDEX(gDP!BN$6:BN$271,MATCH($B159,gDP!$B$6:$B$271)))</f>
        <v/>
      </c>
      <c r="CM159" s="77" t="str">
        <f>IF(greenhouseGasEmissions!BO159="","",greenhouseGasEmissions!BO159-greenhouseGasEmissions!BO159+INDEX(gDP!BO$6:BO$271,MATCH($B159,gDP!$B$6:$B$271)))</f>
        <v/>
      </c>
    </row>
    <row r="160" spans="1:91" x14ac:dyDescent="0.35">
      <c r="A160" t="s">
        <v>526</v>
      </c>
      <c r="B160" t="s">
        <v>527</v>
      </c>
      <c r="C160" t="s">
        <v>807</v>
      </c>
      <c r="D160" t="s">
        <v>808</v>
      </c>
      <c r="AS160">
        <v>426.61849999999998</v>
      </c>
      <c r="AT160">
        <v>431.65199999999999</v>
      </c>
      <c r="AU160">
        <v>453.96300000000002</v>
      </c>
      <c r="AV160">
        <v>479.17340000000002</v>
      </c>
      <c r="AW160">
        <v>487.73110000000003</v>
      </c>
      <c r="AX160">
        <v>517.25220000000002</v>
      </c>
      <c r="AY160">
        <v>539.64229999999998</v>
      </c>
      <c r="AZ160">
        <v>562.56079999999997</v>
      </c>
      <c r="BA160">
        <v>573.06719999999996</v>
      </c>
      <c r="BB160">
        <v>591.90909999999997</v>
      </c>
      <c r="BC160">
        <v>596.98450000000003</v>
      </c>
      <c r="BD160">
        <v>621.66079999999999</v>
      </c>
      <c r="BE160">
        <v>634.00300000000004</v>
      </c>
      <c r="BF160">
        <v>627.62819999999999</v>
      </c>
      <c r="BG160">
        <v>626.07979999999998</v>
      </c>
      <c r="BH160">
        <v>620.97</v>
      </c>
      <c r="BI160">
        <v>635.75350000000003</v>
      </c>
      <c r="BJ160">
        <v>620.53160000000003</v>
      </c>
      <c r="BK160">
        <v>606.90650000000005</v>
      </c>
      <c r="BL160">
        <v>609.83780000000002</v>
      </c>
      <c r="BM160">
        <v>558.15719999999999</v>
      </c>
      <c r="BQ160" s="77">
        <f>IF(greenhouseGasEmissions!AS160="","",greenhouseGasEmissions!AS160-greenhouseGasEmissions!AS160+INDEX(gDP!AS$6:AS$271,MATCH($B160,gDP!$B$6:$B$271)))</f>
        <v>742061329643.37</v>
      </c>
      <c r="BR160" s="77">
        <f>IF(greenhouseGasEmissions!AT160="","",greenhouseGasEmissions!AT160-greenhouseGasEmissions!AT160+INDEX(gDP!AT$6:AT$271,MATCH($B160,gDP!$B$6:$B$271)))</f>
        <v>796064590656.17603</v>
      </c>
      <c r="BS160" s="77">
        <f>IF(greenhouseGasEmissions!AU160="","",greenhouseGasEmissions!AU160-greenhouseGasEmissions!AU160+INDEX(gDP!AU$6:AU$271,MATCH($B160,gDP!$B$6:$B$271)))</f>
        <v>810666116505.47803</v>
      </c>
      <c r="BT160" s="77">
        <f>IF(greenhouseGasEmissions!AV160="","",greenhouseGasEmissions!AV160-greenhouseGasEmissions!AV160+INDEX(gDP!AV$6:AV$271,MATCH($B160,gDP!$B$6:$B$271)))</f>
        <v>765549967703.27295</v>
      </c>
      <c r="BU160" s="77">
        <f>IF(greenhouseGasEmissions!AW160="","",greenhouseGasEmissions!AW160-greenhouseGasEmissions!AW160+INDEX(gDP!AW$6:AW$271,MATCH($B160,gDP!$B$6:$B$271)))</f>
        <v>819459227375.02197</v>
      </c>
      <c r="BV160" s="77">
        <f>IF(greenhouseGasEmissions!AX160="","",greenhouseGasEmissions!AX160-greenhouseGasEmissions!AX160+INDEX(gDP!AX$6:AX$271,MATCH($B160,gDP!$B$6:$B$271)))</f>
        <v>917571853529.104</v>
      </c>
      <c r="BW160" s="77">
        <f>IF(greenhouseGasEmissions!AY160="","",greenhouseGasEmissions!AY160-greenhouseGasEmissions!AY160+INDEX(gDP!AY$6:AY$271,MATCH($B160,gDP!$B$6:$B$271)))</f>
        <v>1020265057882.01</v>
      </c>
      <c r="BX160" s="77">
        <f>IF(greenhouseGasEmissions!AZ160="","",greenhouseGasEmissions!AZ160-greenhouseGasEmissions!AZ160+INDEX(gDP!AZ$6:AZ$271,MATCH($B160,gDP!$B$6:$B$271)))</f>
        <v>1102355554971.95</v>
      </c>
      <c r="BY160" s="77">
        <f>IF(greenhouseGasEmissions!BA160="","",greenhouseGasEmissions!BA160-greenhouseGasEmissions!BA160+INDEX(gDP!BA$6:BA$271,MATCH($B160,gDP!$B$6:$B$271)))</f>
        <v>1161553459715.1001</v>
      </c>
      <c r="BZ160" s="77">
        <f>IF(greenhouseGasEmissions!BB160="","",greenhouseGasEmissions!BB160-greenhouseGasEmissions!BB160+INDEX(gDP!BB$6:BB$271,MATCH($B160,gDP!$B$6:$B$271)))</f>
        <v>943437415024.63306</v>
      </c>
      <c r="CA160" s="77">
        <f>IF(greenhouseGasEmissions!BC160="","",greenhouseGasEmissions!BC160-greenhouseGasEmissions!BC160+INDEX(gDP!BC$6:BC$271,MATCH($B160,gDP!$B$6:$B$271)))</f>
        <v>1105424238731.0901</v>
      </c>
      <c r="CB160" s="77">
        <f>IF(greenhouseGasEmissions!BD160="","",greenhouseGasEmissions!BD160-greenhouseGasEmissions!BD160+INDEX(gDP!BD$6:BD$271,MATCH($B160,gDP!$B$6:$B$271)))</f>
        <v>1229013703416.76</v>
      </c>
      <c r="CC160" s="77">
        <f>IF(greenhouseGasEmissions!BE160="","",greenhouseGasEmissions!BE160-greenhouseGasEmissions!BE160+INDEX(gDP!BE$6:BE$271,MATCH($B160,gDP!$B$6:$B$271)))</f>
        <v>1255110424817.79</v>
      </c>
      <c r="CD160" s="77">
        <f>IF(greenhouseGasEmissions!BF160="","",greenhouseGasEmissions!BF160-greenhouseGasEmissions!BF160+INDEX(gDP!BF$6:BF$271,MATCH($B160,gDP!$B$6:$B$271)))</f>
        <v>1327436290282.6699</v>
      </c>
      <c r="CE160" s="77">
        <f>IF(greenhouseGasEmissions!BG160="","",greenhouseGasEmissions!BG160-greenhouseGasEmissions!BG160+INDEX(gDP!BG$6:BG$271,MATCH($B160,gDP!$B$6:$B$271)))</f>
        <v>1364507717614.1299</v>
      </c>
      <c r="CF160" s="77">
        <f>IF(greenhouseGasEmissions!BH160="","",greenhouseGasEmissions!BH160-greenhouseGasEmissions!BH160+INDEX(gDP!BH$6:BH$271,MATCH($B160,gDP!$B$6:$B$271)))</f>
        <v>1213294467716.8799</v>
      </c>
      <c r="CG160" s="77">
        <f>IF(greenhouseGasEmissions!BI160="","",greenhouseGasEmissions!BI160-greenhouseGasEmissions!BI160+INDEX(gDP!BI$6:BI$271,MATCH($B160,gDP!$B$6:$B$271)))</f>
        <v>1112233497452.7</v>
      </c>
      <c r="CH160" s="77">
        <f>IF(greenhouseGasEmissions!BJ160="","",greenhouseGasEmissions!BJ160-greenhouseGasEmissions!BJ160+INDEX(gDP!BJ$6:BJ$271,MATCH($B160,gDP!$B$6:$B$271)))</f>
        <v>1190721475906</v>
      </c>
      <c r="CI160" s="77">
        <f>IF(greenhouseGasEmissions!BK160="","",greenhouseGasEmissions!BK160-greenhouseGasEmissions!BK160+INDEX(gDP!BK$6:BK$271,MATCH($B160,gDP!$B$6:$B$271)))</f>
        <v>1256300182879.73</v>
      </c>
      <c r="CJ160" s="77">
        <f>IF(greenhouseGasEmissions!BL160="","",greenhouseGasEmissions!BL160-greenhouseGasEmissions!BL160+INDEX(gDP!BL$6:BL$271,MATCH($B160,gDP!$B$6:$B$271)))</f>
        <v>1305211135822.6101</v>
      </c>
      <c r="CK160" s="77">
        <f>IF(greenhouseGasEmissions!BM160="","",greenhouseGasEmissions!BM160-greenhouseGasEmissions!BM160+INDEX(gDP!BM$6:BM$271,MATCH($B160,gDP!$B$6:$B$271)))</f>
        <v>1120832412468.8501</v>
      </c>
      <c r="CL160" s="77" t="str">
        <f>IF(greenhouseGasEmissions!BN160="","",greenhouseGasEmissions!BN160-greenhouseGasEmissions!BN160+INDEX(gDP!BN$6:BN$271,MATCH($B160,gDP!$B$6:$B$271)))</f>
        <v/>
      </c>
      <c r="CM160" s="77" t="str">
        <f>IF(greenhouseGasEmissions!BO160="","",greenhouseGasEmissions!BO160-greenhouseGasEmissions!BO160+INDEX(gDP!BO$6:BO$271,MATCH($B160,gDP!$B$6:$B$271)))</f>
        <v/>
      </c>
    </row>
    <row r="161" spans="1:91" x14ac:dyDescent="0.35">
      <c r="A161" t="s">
        <v>528</v>
      </c>
      <c r="B161" t="s">
        <v>529</v>
      </c>
      <c r="C161" t="s">
        <v>807</v>
      </c>
      <c r="D161" t="s">
        <v>808</v>
      </c>
      <c r="BQ161" s="77" t="str">
        <f>IF(greenhouseGasEmissions!AS161="","",greenhouseGasEmissions!AS161-greenhouseGasEmissions!AS161+INDEX(gDP!AS$6:AS$271,MATCH($B161,gDP!$B$6:$B$271)))</f>
        <v/>
      </c>
      <c r="BR161" s="77" t="str">
        <f>IF(greenhouseGasEmissions!AT161="","",greenhouseGasEmissions!AT161-greenhouseGasEmissions!AT161+INDEX(gDP!AT$6:AT$271,MATCH($B161,gDP!$B$6:$B$271)))</f>
        <v/>
      </c>
      <c r="BS161" s="77" t="str">
        <f>IF(greenhouseGasEmissions!AU161="","",greenhouseGasEmissions!AU161-greenhouseGasEmissions!AU161+INDEX(gDP!AU$6:AU$271,MATCH($B161,gDP!$B$6:$B$271)))</f>
        <v/>
      </c>
      <c r="BT161" s="77" t="str">
        <f>IF(greenhouseGasEmissions!AV161="","",greenhouseGasEmissions!AV161-greenhouseGasEmissions!AV161+INDEX(gDP!AV$6:AV$271,MATCH($B161,gDP!$B$6:$B$271)))</f>
        <v/>
      </c>
      <c r="BU161" s="77" t="str">
        <f>IF(greenhouseGasEmissions!AW161="","",greenhouseGasEmissions!AW161-greenhouseGasEmissions!AW161+INDEX(gDP!AW$6:AW$271,MATCH($B161,gDP!$B$6:$B$271)))</f>
        <v/>
      </c>
      <c r="BV161" s="77" t="str">
        <f>IF(greenhouseGasEmissions!AX161="","",greenhouseGasEmissions!AX161-greenhouseGasEmissions!AX161+INDEX(gDP!AX$6:AX$271,MATCH($B161,gDP!$B$6:$B$271)))</f>
        <v/>
      </c>
      <c r="BW161" s="77" t="str">
        <f>IF(greenhouseGasEmissions!AY161="","",greenhouseGasEmissions!AY161-greenhouseGasEmissions!AY161+INDEX(gDP!AY$6:AY$271,MATCH($B161,gDP!$B$6:$B$271)))</f>
        <v/>
      </c>
      <c r="BX161" s="77" t="str">
        <f>IF(greenhouseGasEmissions!AZ161="","",greenhouseGasEmissions!AZ161-greenhouseGasEmissions!AZ161+INDEX(gDP!AZ$6:AZ$271,MATCH($B161,gDP!$B$6:$B$271)))</f>
        <v/>
      </c>
      <c r="BY161" s="77" t="str">
        <f>IF(greenhouseGasEmissions!BA161="","",greenhouseGasEmissions!BA161-greenhouseGasEmissions!BA161+INDEX(gDP!BA$6:BA$271,MATCH($B161,gDP!$B$6:$B$271)))</f>
        <v/>
      </c>
      <c r="BZ161" s="77" t="str">
        <f>IF(greenhouseGasEmissions!BB161="","",greenhouseGasEmissions!BB161-greenhouseGasEmissions!BB161+INDEX(gDP!BB$6:BB$271,MATCH($B161,gDP!$B$6:$B$271)))</f>
        <v/>
      </c>
      <c r="CA161" s="77" t="str">
        <f>IF(greenhouseGasEmissions!BC161="","",greenhouseGasEmissions!BC161-greenhouseGasEmissions!BC161+INDEX(gDP!BC$6:BC$271,MATCH($B161,gDP!$B$6:$B$271)))</f>
        <v/>
      </c>
      <c r="CB161" s="77" t="str">
        <f>IF(greenhouseGasEmissions!BD161="","",greenhouseGasEmissions!BD161-greenhouseGasEmissions!BD161+INDEX(gDP!BD$6:BD$271,MATCH($B161,gDP!$B$6:$B$271)))</f>
        <v/>
      </c>
      <c r="CC161" s="77" t="str">
        <f>IF(greenhouseGasEmissions!BE161="","",greenhouseGasEmissions!BE161-greenhouseGasEmissions!BE161+INDEX(gDP!BE$6:BE$271,MATCH($B161,gDP!$B$6:$B$271)))</f>
        <v/>
      </c>
      <c r="CD161" s="77" t="str">
        <f>IF(greenhouseGasEmissions!BF161="","",greenhouseGasEmissions!BF161-greenhouseGasEmissions!BF161+INDEX(gDP!BF$6:BF$271,MATCH($B161,gDP!$B$6:$B$271)))</f>
        <v/>
      </c>
      <c r="CE161" s="77" t="str">
        <f>IF(greenhouseGasEmissions!BG161="","",greenhouseGasEmissions!BG161-greenhouseGasEmissions!BG161+INDEX(gDP!BG$6:BG$271,MATCH($B161,gDP!$B$6:$B$271)))</f>
        <v/>
      </c>
      <c r="CF161" s="77" t="str">
        <f>IF(greenhouseGasEmissions!BH161="","",greenhouseGasEmissions!BH161-greenhouseGasEmissions!BH161+INDEX(gDP!BH$6:BH$271,MATCH($B161,gDP!$B$6:$B$271)))</f>
        <v/>
      </c>
      <c r="CG161" s="77" t="str">
        <f>IF(greenhouseGasEmissions!BI161="","",greenhouseGasEmissions!BI161-greenhouseGasEmissions!BI161+INDEX(gDP!BI$6:BI$271,MATCH($B161,gDP!$B$6:$B$271)))</f>
        <v/>
      </c>
      <c r="CH161" s="77" t="str">
        <f>IF(greenhouseGasEmissions!BJ161="","",greenhouseGasEmissions!BJ161-greenhouseGasEmissions!BJ161+INDEX(gDP!BJ$6:BJ$271,MATCH($B161,gDP!$B$6:$B$271)))</f>
        <v/>
      </c>
      <c r="CI161" s="77" t="str">
        <f>IF(greenhouseGasEmissions!BK161="","",greenhouseGasEmissions!BK161-greenhouseGasEmissions!BK161+INDEX(gDP!BK$6:BK$271,MATCH($B161,gDP!$B$6:$B$271)))</f>
        <v/>
      </c>
      <c r="CJ161" s="77" t="str">
        <f>IF(greenhouseGasEmissions!BL161="","",greenhouseGasEmissions!BL161-greenhouseGasEmissions!BL161+INDEX(gDP!BL$6:BL$271,MATCH($B161,gDP!$B$6:$B$271)))</f>
        <v/>
      </c>
      <c r="CK161" s="77" t="str">
        <f>IF(greenhouseGasEmissions!BM161="","",greenhouseGasEmissions!BM161-greenhouseGasEmissions!BM161+INDEX(gDP!BM$6:BM$271,MATCH($B161,gDP!$B$6:$B$271)))</f>
        <v/>
      </c>
      <c r="CL161" s="77" t="str">
        <f>IF(greenhouseGasEmissions!BN161="","",greenhouseGasEmissions!BN161-greenhouseGasEmissions!BN161+INDEX(gDP!BN$6:BN$271,MATCH($B161,gDP!$B$6:$B$271)))</f>
        <v/>
      </c>
      <c r="CM161" s="77" t="str">
        <f>IF(greenhouseGasEmissions!BO161="","",greenhouseGasEmissions!BO161-greenhouseGasEmissions!BO161+INDEX(gDP!BO$6:BO$271,MATCH($B161,gDP!$B$6:$B$271)))</f>
        <v/>
      </c>
    </row>
    <row r="162" spans="1:91" x14ac:dyDescent="0.35">
      <c r="A162" t="s">
        <v>530</v>
      </c>
      <c r="B162" t="s">
        <v>531</v>
      </c>
      <c r="C162" t="s">
        <v>807</v>
      </c>
      <c r="D162" t="s">
        <v>808</v>
      </c>
      <c r="AS162">
        <v>16097.308499999999</v>
      </c>
      <c r="AT162">
        <v>15761.1525</v>
      </c>
      <c r="AU162">
        <v>16694.013500000001</v>
      </c>
      <c r="AV162">
        <v>18692.2032</v>
      </c>
      <c r="AW162">
        <v>20552.841899999999</v>
      </c>
      <c r="AX162">
        <v>20782.697800000002</v>
      </c>
      <c r="AY162">
        <v>22297.932000000001</v>
      </c>
      <c r="AZ162">
        <v>22113.0429</v>
      </c>
      <c r="BA162">
        <v>22621.488099999999</v>
      </c>
      <c r="BB162">
        <v>22929.9437</v>
      </c>
      <c r="BC162">
        <v>23681.546200000001</v>
      </c>
      <c r="BD162">
        <v>25649.9817</v>
      </c>
      <c r="BE162">
        <v>26753.921999999999</v>
      </c>
      <c r="BF162">
        <v>27256.700099999998</v>
      </c>
      <c r="BG162">
        <v>27684.759099999999</v>
      </c>
      <c r="BH162">
        <v>28354.616099999999</v>
      </c>
      <c r="BI162">
        <v>27538.466400000001</v>
      </c>
      <c r="BJ162">
        <v>28177.86</v>
      </c>
      <c r="BK162">
        <v>29445.3639</v>
      </c>
      <c r="BL162">
        <v>30090.215100000001</v>
      </c>
      <c r="BM162">
        <v>29849.685600000001</v>
      </c>
      <c r="BQ162" s="77">
        <f>IF(greenhouseGasEmissions!AS162="","",greenhouseGasEmissions!AS162-greenhouseGasEmissions!AS162+INDEX(gDP!AS$6:AS$271,MATCH($B162,gDP!$B$6:$B$271)))</f>
        <v>5557879880102.0898</v>
      </c>
      <c r="BR162" s="77">
        <f>IF(greenhouseGasEmissions!AT162="","",greenhouseGasEmissions!AT162-greenhouseGasEmissions!AT162+INDEX(gDP!AT$6:AT$271,MATCH($B162,gDP!$B$6:$B$271)))</f>
        <v>5572267083031.9004</v>
      </c>
      <c r="BS162" s="77">
        <f>IF(greenhouseGasEmissions!AU162="","",greenhouseGasEmissions!AU162-greenhouseGasEmissions!AU162+INDEX(gDP!AU$6:AU$271,MATCH($B162,gDP!$B$6:$B$271)))</f>
        <v>5670206841562.7598</v>
      </c>
      <c r="BT162" s="77">
        <f>IF(greenhouseGasEmissions!AV162="","",greenhouseGasEmissions!AV162-greenhouseGasEmissions!AV162+INDEX(gDP!AV$6:AV$271,MATCH($B162,gDP!$B$6:$B$271)))</f>
        <v>6346256902458.9199</v>
      </c>
      <c r="BU162" s="77">
        <f>IF(greenhouseGasEmissions!AW162="","",greenhouseGasEmissions!AW162-greenhouseGasEmissions!AW162+INDEX(gDP!AW$6:AW$271,MATCH($B162,gDP!$B$6:$B$271)))</f>
        <v>7444671186560.8701</v>
      </c>
      <c r="BV162" s="77">
        <f>IF(greenhouseGasEmissions!AX162="","",greenhouseGasEmissions!AX162-greenhouseGasEmissions!AX162+INDEX(gDP!AX$6:AX$271,MATCH($B162,gDP!$B$6:$B$271)))</f>
        <v>8788211804677.96</v>
      </c>
      <c r="BW162" s="77">
        <f>IF(greenhouseGasEmissions!AY162="","",greenhouseGasEmissions!AY162-greenhouseGasEmissions!AY162+INDEX(gDP!AY$6:AY$271,MATCH($B162,gDP!$B$6:$B$271)))</f>
        <v>10346313007674.301</v>
      </c>
      <c r="BX162" s="77">
        <f>IF(greenhouseGasEmissions!AZ162="","",greenhouseGasEmissions!AZ162-greenhouseGasEmissions!AZ162+INDEX(gDP!AZ$6:AZ$271,MATCH($B162,gDP!$B$6:$B$271)))</f>
        <v>12703066994715</v>
      </c>
      <c r="BY162" s="77">
        <f>IF(greenhouseGasEmissions!BA162="","",greenhouseGasEmissions!BA162-greenhouseGasEmissions!BA162+INDEX(gDP!BA$6:BA$271,MATCH($B162,gDP!$B$6:$B$271)))</f>
        <v>15080296673808.4</v>
      </c>
      <c r="BZ162" s="77">
        <f>IF(greenhouseGasEmissions!BB162="","",greenhouseGasEmissions!BB162-greenhouseGasEmissions!BB162+INDEX(gDP!BB$6:BB$271,MATCH($B162,gDP!$B$6:$B$271)))</f>
        <v>15112134343474.1</v>
      </c>
      <c r="CA162" s="77">
        <f>IF(greenhouseGasEmissions!BC162="","",greenhouseGasEmissions!BC162-greenhouseGasEmissions!BC162+INDEX(gDP!BC$6:BC$271,MATCH($B162,gDP!$B$6:$B$271)))</f>
        <v>18410290632937.102</v>
      </c>
      <c r="CB162" s="77">
        <f>IF(greenhouseGasEmissions!BD162="","",greenhouseGasEmissions!BD162-greenhouseGasEmissions!BD162+INDEX(gDP!BD$6:BD$271,MATCH($B162,gDP!$B$6:$B$271)))</f>
        <v>21713900541468.301</v>
      </c>
      <c r="CC162" s="77">
        <f>IF(greenhouseGasEmissions!BE162="","",greenhouseGasEmissions!BE162-greenhouseGasEmissions!BE162+INDEX(gDP!BE$6:BE$271,MATCH($B162,gDP!$B$6:$B$271)))</f>
        <v>23131481309284.898</v>
      </c>
      <c r="CD162" s="77">
        <f>IF(greenhouseGasEmissions!BF162="","",greenhouseGasEmissions!BF162-greenhouseGasEmissions!BF162+INDEX(gDP!BF$6:BF$271,MATCH($B162,gDP!$B$6:$B$271)))</f>
        <v>24546674700274.301</v>
      </c>
      <c r="CE162" s="77">
        <f>IF(greenhouseGasEmissions!BG162="","",greenhouseGasEmissions!BG162-greenhouseGasEmissions!BG162+INDEX(gDP!BG$6:BG$271,MATCH($B162,gDP!$B$6:$B$271)))</f>
        <v>25680744767168.301</v>
      </c>
      <c r="CF162" s="77">
        <f>IF(greenhouseGasEmissions!BH162="","",greenhouseGasEmissions!BH162-greenhouseGasEmissions!BH162+INDEX(gDP!BH$6:BH$271,MATCH($B162,gDP!$B$6:$B$271)))</f>
        <v>24911694910932.102</v>
      </c>
      <c r="CG162" s="77">
        <f>IF(greenhouseGasEmissions!BI162="","",greenhouseGasEmissions!BI162-greenhouseGasEmissions!BI162+INDEX(gDP!BI$6:BI$271,MATCH($B162,gDP!$B$6:$B$271)))</f>
        <v>25202592678135.5</v>
      </c>
      <c r="CH162" s="77">
        <f>IF(greenhouseGasEmissions!BJ162="","",greenhouseGasEmissions!BJ162-greenhouseGasEmissions!BJ162+INDEX(gDP!BJ$6:BJ$271,MATCH($B162,gDP!$B$6:$B$271)))</f>
        <v>27530340426178</v>
      </c>
      <c r="CI162" s="77">
        <f>IF(greenhouseGasEmissions!BK162="","",greenhouseGasEmissions!BK162-greenhouseGasEmissions!BK162+INDEX(gDP!BK$6:BK$271,MATCH($B162,gDP!$B$6:$B$271)))</f>
        <v>29284043921765.398</v>
      </c>
      <c r="CJ162" s="77">
        <f>IF(greenhouseGasEmissions!BL162="","",greenhouseGasEmissions!BL162-greenhouseGasEmissions!BL162+INDEX(gDP!BL$6:BL$271,MATCH($B162,gDP!$B$6:$B$271)))</f>
        <v>29978481798259.301</v>
      </c>
      <c r="CK162" s="77">
        <f>IF(greenhouseGasEmissions!BM162="","",greenhouseGasEmissions!BM162-greenhouseGasEmissions!BM162+INDEX(gDP!BM$6:BM$271,MATCH($B162,gDP!$B$6:$B$271)))</f>
        <v>29051739634677.801</v>
      </c>
      <c r="CL162" s="77" t="str">
        <f>IF(greenhouseGasEmissions!BN162="","",greenhouseGasEmissions!BN162-greenhouseGasEmissions!BN162+INDEX(gDP!BN$6:BN$271,MATCH($B162,gDP!$B$6:$B$271)))</f>
        <v/>
      </c>
      <c r="CM162" s="77" t="str">
        <f>IF(greenhouseGasEmissions!BO162="","",greenhouseGasEmissions!BO162-greenhouseGasEmissions!BO162+INDEX(gDP!BO$6:BO$271,MATCH($B162,gDP!$B$6:$B$271)))</f>
        <v/>
      </c>
    </row>
    <row r="163" spans="1:91" x14ac:dyDescent="0.35">
      <c r="A163" t="s">
        <v>532</v>
      </c>
      <c r="B163" t="s">
        <v>533</v>
      </c>
      <c r="C163" t="s">
        <v>807</v>
      </c>
      <c r="D163" t="s">
        <v>808</v>
      </c>
      <c r="AS163">
        <v>9.9939999999999998</v>
      </c>
      <c r="AT163">
        <v>10.100199999999999</v>
      </c>
      <c r="AU163">
        <v>9.5502000000000002</v>
      </c>
      <c r="AV163">
        <v>10.319599999999999</v>
      </c>
      <c r="AW163">
        <v>10.482799999999999</v>
      </c>
      <c r="AX163">
        <v>10.9396</v>
      </c>
      <c r="AY163">
        <v>10.641999999999999</v>
      </c>
      <c r="AZ163">
        <v>11.4033</v>
      </c>
      <c r="BA163">
        <v>11.2478</v>
      </c>
      <c r="BB163">
        <v>10.1579</v>
      </c>
      <c r="BC163">
        <v>11.022500000000001</v>
      </c>
      <c r="BD163">
        <v>12.0502</v>
      </c>
      <c r="BE163">
        <v>11.308400000000001</v>
      </c>
      <c r="BF163">
        <v>10.3002</v>
      </c>
      <c r="BG163">
        <v>9.6926000000000005</v>
      </c>
      <c r="BH163">
        <v>9.1450999999999993</v>
      </c>
      <c r="BI163">
        <v>8.4465000000000003</v>
      </c>
      <c r="BJ163">
        <v>8.5017999999999994</v>
      </c>
      <c r="BK163">
        <v>7.6535000000000002</v>
      </c>
      <c r="BL163">
        <v>8.3078000000000003</v>
      </c>
      <c r="BM163">
        <v>6.8865999999999996</v>
      </c>
      <c r="BQ163" s="77">
        <f>IF(greenhouseGasEmissions!AS163="","",greenhouseGasEmissions!AS163-greenhouseGasEmissions!AS163+INDEX(gDP!AS$6:AS$271,MATCH($B163,gDP!$B$6:$B$271)))</f>
        <v>3772859034.20508</v>
      </c>
      <c r="BR163" s="77">
        <f>IF(greenhouseGasEmissions!AT163="","",greenhouseGasEmissions!AT163-greenhouseGasEmissions!AT163+INDEX(gDP!AT$6:AT$271,MATCH($B163,gDP!$B$6:$B$271)))</f>
        <v>3709636030.6657801</v>
      </c>
      <c r="BS163" s="77">
        <f>IF(greenhouseGasEmissions!AU163="","",greenhouseGasEmissions!AU163-greenhouseGasEmissions!AU163+INDEX(gDP!AU$6:AU$271,MATCH($B163,gDP!$B$6:$B$271)))</f>
        <v>4018365747.0097198</v>
      </c>
      <c r="BT163" s="77">
        <f>IF(greenhouseGasEmissions!AV163="","",greenhouseGasEmissions!AV163-greenhouseGasEmissions!AV163+INDEX(gDP!AV$6:AV$271,MATCH($B163,gDP!$B$6:$B$271)))</f>
        <v>4946296599.0846701</v>
      </c>
      <c r="BU163" s="77">
        <f>IF(greenhouseGasEmissions!AW163="","",greenhouseGasEmissions!AW163-greenhouseGasEmissions!AW163+INDEX(gDP!AW$6:AW$271,MATCH($B163,gDP!$B$6:$B$271)))</f>
        <v>5682784471.6972198</v>
      </c>
      <c r="BV163" s="77">
        <f>IF(greenhouseGasEmissions!AX163="","",greenhouseGasEmissions!AX163-greenhouseGasEmissions!AX163+INDEX(gDP!AX$6:AX$271,MATCH($B163,gDP!$B$6:$B$271)))</f>
        <v>6258602872.6789799</v>
      </c>
      <c r="BW163" s="77">
        <f>IF(greenhouseGasEmissions!AY163="","",greenhouseGasEmissions!AY163-greenhouseGasEmissions!AY163+INDEX(gDP!AY$6:AY$271,MATCH($B163,gDP!$B$6:$B$271)))</f>
        <v>6861226971.5561705</v>
      </c>
      <c r="BX163" s="77">
        <f>IF(greenhouseGasEmissions!AZ163="","",greenhouseGasEmissions!AZ163-greenhouseGasEmissions!AZ163+INDEX(gDP!AZ$6:AZ$271,MATCH($B163,gDP!$B$6:$B$271)))</f>
        <v>8336474973.7294903</v>
      </c>
      <c r="BY163" s="77">
        <f>IF(greenhouseGasEmissions!BA163="","",greenhouseGasEmissions!BA163-greenhouseGasEmissions!BA163+INDEX(gDP!BA$6:BA$271,MATCH($B163,gDP!$B$6:$B$271)))</f>
        <v>9909552434.5113602</v>
      </c>
      <c r="BZ163" s="77">
        <f>IF(greenhouseGasEmissions!BB163="","",greenhouseGasEmissions!BB163-greenhouseGasEmissions!BB163+INDEX(gDP!BB$6:BB$271,MATCH($B163,gDP!$B$6:$B$271)))</f>
        <v>9401736825.4268799</v>
      </c>
      <c r="CA163" s="77">
        <f>IF(greenhouseGasEmissions!BC163="","",greenhouseGasEmissions!BC163-greenhouseGasEmissions!BC163+INDEX(gDP!BC$6:BC$271,MATCH($B163,gDP!$B$6:$B$271)))</f>
        <v>9407170321.3775196</v>
      </c>
      <c r="CB163" s="77">
        <f>IF(greenhouseGasEmissions!BD163="","",greenhouseGasEmissions!BD163-greenhouseGasEmissions!BD163+INDEX(gDP!BD$6:BD$271,MATCH($B163,gDP!$B$6:$B$271)))</f>
        <v>10494626767.644501</v>
      </c>
      <c r="CC163" s="77">
        <f>IF(greenhouseGasEmissions!BE163="","",greenhouseGasEmissions!BE163-greenhouseGasEmissions!BE163+INDEX(gDP!BE$6:BE$271,MATCH($B163,gDP!$B$6:$B$271)))</f>
        <v>9745261300.5778809</v>
      </c>
      <c r="CD163" s="77">
        <f>IF(greenhouseGasEmissions!BF163="","",greenhouseGasEmissions!BF163-greenhouseGasEmissions!BF163+INDEX(gDP!BF$6:BF$271,MATCH($B163,gDP!$B$6:$B$271)))</f>
        <v>10817702346.0674</v>
      </c>
      <c r="CE163" s="77">
        <f>IF(greenhouseGasEmissions!BG163="","",greenhouseGasEmissions!BG163-greenhouseGasEmissions!BG163+INDEX(gDP!BG$6:BG$271,MATCH($B163,gDP!$B$6:$B$271)))</f>
        <v>11362265252.778</v>
      </c>
      <c r="CF163" s="77">
        <f>IF(greenhouseGasEmissions!BH163="","",greenhouseGasEmissions!BH163-greenhouseGasEmissions!BH163+INDEX(gDP!BH$6:BH$271,MATCH($B163,gDP!$B$6:$B$271)))</f>
        <v>10064519962.5655</v>
      </c>
      <c r="CG163" s="77">
        <f>IF(greenhouseGasEmissions!BI163="","",greenhouseGasEmissions!BI163-greenhouseGasEmissions!BI163+INDEX(gDP!BI$6:BI$271,MATCH($B163,gDP!$B$6:$B$271)))</f>
        <v>10672467073.2873</v>
      </c>
      <c r="CH163" s="77">
        <f>IF(greenhouseGasEmissions!BJ163="","",greenhouseGasEmissions!BJ163-greenhouseGasEmissions!BJ163+INDEX(gDP!BJ$6:BJ$271,MATCH($B163,gDP!$B$6:$B$271)))</f>
        <v>11307067069.6658</v>
      </c>
      <c r="CI163" s="77">
        <f>IF(greenhouseGasEmissions!BK163="","",greenhouseGasEmissions!BK163-greenhouseGasEmissions!BK163+INDEX(gDP!BK$6:BK$271,MATCH($B163,gDP!$B$6:$B$271)))</f>
        <v>12683068114.2388</v>
      </c>
      <c r="CJ163" s="77">
        <f>IF(greenhouseGasEmissions!BL163="","",greenhouseGasEmissions!BL163-greenhouseGasEmissions!BL163+INDEX(gDP!BL$6:BL$271,MATCH($B163,gDP!$B$6:$B$271)))</f>
        <v>12606338448.547001</v>
      </c>
      <c r="CK163" s="77">
        <f>IF(greenhouseGasEmissions!BM163="","",greenhouseGasEmissions!BM163-greenhouseGasEmissions!BM163+INDEX(gDP!BM$6:BM$271,MATCH($B163,gDP!$B$6:$B$271)))</f>
        <v>12361036913.8409</v>
      </c>
      <c r="CL163" s="77" t="str">
        <f>IF(greenhouseGasEmissions!BN163="","",greenhouseGasEmissions!BN163-greenhouseGasEmissions!BN163+INDEX(gDP!BN$6:BN$271,MATCH($B163,gDP!$B$6:$B$271)))</f>
        <v/>
      </c>
      <c r="CM163" s="77" t="str">
        <f>IF(greenhouseGasEmissions!BO163="","",greenhouseGasEmissions!BO163-greenhouseGasEmissions!BO163+INDEX(gDP!BO$6:BO$271,MATCH($B163,gDP!$B$6:$B$271)))</f>
        <v/>
      </c>
    </row>
    <row r="164" spans="1:91" x14ac:dyDescent="0.35">
      <c r="A164" t="s">
        <v>534</v>
      </c>
      <c r="B164" t="s">
        <v>535</v>
      </c>
      <c r="C164" t="s">
        <v>807</v>
      </c>
      <c r="D164" t="s">
        <v>808</v>
      </c>
      <c r="AS164">
        <v>-241.86699999999999</v>
      </c>
      <c r="AT164">
        <v>-240.84289999999999</v>
      </c>
      <c r="AU164">
        <v>-239.8571</v>
      </c>
      <c r="AV164">
        <v>-238.88040000000001</v>
      </c>
      <c r="AW164">
        <v>-238.18369999999999</v>
      </c>
      <c r="AX164">
        <v>-237.04759999999999</v>
      </c>
      <c r="AY164">
        <v>-236.7978</v>
      </c>
      <c r="AZ164">
        <v>-235.39680000000001</v>
      </c>
      <c r="BA164">
        <v>-229.91220000000001</v>
      </c>
      <c r="BB164">
        <v>-186.24010000000001</v>
      </c>
      <c r="BC164">
        <v>-216.76400000000001</v>
      </c>
      <c r="BD164">
        <v>-242.6908</v>
      </c>
      <c r="BE164">
        <v>-210.85900000000001</v>
      </c>
      <c r="BF164">
        <v>-226.92599999999999</v>
      </c>
      <c r="BG164">
        <v>-121.6926</v>
      </c>
      <c r="BH164">
        <v>-119.7243</v>
      </c>
      <c r="BI164">
        <v>-116.345</v>
      </c>
      <c r="BJ164">
        <v>-113.9024</v>
      </c>
      <c r="BK164">
        <v>-111.9024</v>
      </c>
      <c r="BL164">
        <v>-110.5757</v>
      </c>
      <c r="BM164">
        <v>-109.4482</v>
      </c>
      <c r="BQ164" s="77">
        <f>IF(greenhouseGasEmissions!AS164="","",greenhouseGasEmissions!AS164-greenhouseGasEmissions!AS164+INDEX(gDP!AS$6:AS$271,MATCH($B164,gDP!$B$6:$B$271)))</f>
        <v>2961484953.86444</v>
      </c>
      <c r="BR164" s="77">
        <f>IF(greenhouseGasEmissions!AT164="","",greenhouseGasEmissions!AT164-greenhouseGasEmissions!AT164+INDEX(gDP!AT$6:AT$271,MATCH($B164,gDP!$B$6:$B$271)))</f>
        <v>3468337942.3206301</v>
      </c>
      <c r="BS164" s="77">
        <f>IF(greenhouseGasEmissions!AU164="","",greenhouseGasEmissions!AU164-greenhouseGasEmissions!AU164+INDEX(gDP!AU$6:AU$271,MATCH($B164,gDP!$B$6:$B$271)))</f>
        <v>3908121307.0195699</v>
      </c>
      <c r="BT164" s="77">
        <f>IF(greenhouseGasEmissions!AV164="","",greenhouseGasEmissions!AV164-greenhouseGasEmissions!AV164+INDEX(gDP!AV$6:AV$271,MATCH($B164,gDP!$B$6:$B$271)))</f>
        <v>4714071979.6883497</v>
      </c>
      <c r="BU164" s="77">
        <f>IF(greenhouseGasEmissions!AW164="","",greenhouseGasEmissions!AW164-greenhouseGasEmissions!AW164+INDEX(gDP!AW$6:AW$271,MATCH($B164,gDP!$B$6:$B$271)))</f>
        <v>5454249125.72966</v>
      </c>
      <c r="BV164" s="77">
        <f>IF(greenhouseGasEmissions!AX164="","",greenhouseGasEmissions!AX164-greenhouseGasEmissions!AX164+INDEX(gDP!AX$6:AX$271,MATCH($B164,gDP!$B$6:$B$271)))</f>
        <v>6247515888.1453304</v>
      </c>
      <c r="BW164" s="77">
        <f>IF(greenhouseGasEmissions!AY164="","",greenhouseGasEmissions!AY164-greenhouseGasEmissions!AY164+INDEX(gDP!AY$6:AY$271,MATCH($B164,gDP!$B$6:$B$271)))</f>
        <v>6905934217.9090099</v>
      </c>
      <c r="BX164" s="77">
        <f>IF(greenhouseGasEmissions!AZ164="","",greenhouseGasEmissions!AZ164-greenhouseGasEmissions!AZ164+INDEX(gDP!AZ$6:AZ$271,MATCH($B164,gDP!$B$6:$B$271)))</f>
        <v>8156468826.1264496</v>
      </c>
      <c r="BY164" s="77">
        <f>IF(greenhouseGasEmissions!BA164="","",greenhouseGasEmissions!BA164-greenhouseGasEmissions!BA164+INDEX(gDP!BA$6:BA$271,MATCH($B164,gDP!$B$6:$B$271)))</f>
        <v>9838403100.5055408</v>
      </c>
      <c r="BZ164" s="77">
        <f>IF(greenhouseGasEmissions!BB164="","",greenhouseGasEmissions!BB164-greenhouseGasEmissions!BB164+INDEX(gDP!BB$6:BB$271,MATCH($B164,gDP!$B$6:$B$271)))</f>
        <v>10231962390.211901</v>
      </c>
      <c r="CA164" s="77">
        <f>IF(greenhouseGasEmissions!BC164="","",greenhouseGasEmissions!BC164-greenhouseGasEmissions!BC164+INDEX(gDP!BC$6:BC$271,MATCH($B164,gDP!$B$6:$B$271)))</f>
        <v>10689168016.261299</v>
      </c>
      <c r="CB164" s="77">
        <f>IF(greenhouseGasEmissions!BD164="","",greenhouseGasEmissions!BD164-greenhouseGasEmissions!BD164+INDEX(gDP!BD$6:BD$271,MATCH($B164,gDP!$B$6:$B$271)))</f>
        <v>12995112690.2596</v>
      </c>
      <c r="CC164" s="77">
        <f>IF(greenhouseGasEmissions!BE164="","",greenhouseGasEmissions!BE164-greenhouseGasEmissions!BE164+INDEX(gDP!BE$6:BE$271,MATCH($B164,gDP!$B$6:$B$271)))</f>
        <v>12442035339.1049</v>
      </c>
      <c r="CD164" s="77">
        <f>IF(greenhouseGasEmissions!BF164="","",greenhouseGasEmissions!BF164-greenhouseGasEmissions!BF164+INDEX(gDP!BF$6:BF$271,MATCH($B164,gDP!$B$6:$B$271)))</f>
        <v>13242690786.0938</v>
      </c>
      <c r="CE164" s="77">
        <f>IF(greenhouseGasEmissions!BG164="","",greenhouseGasEmissions!BG164-greenhouseGasEmissions!BG164+INDEX(gDP!BG$6:BG$271,MATCH($B164,gDP!$B$6:$B$271)))</f>
        <v>14364937124.072701</v>
      </c>
      <c r="CF164" s="77">
        <f>IF(greenhouseGasEmissions!BH164="","",greenhouseGasEmissions!BH164-greenhouseGasEmissions!BH164+INDEX(gDP!BH$6:BH$271,MATCH($B164,gDP!$B$6:$B$271)))</f>
        <v>13104764378.326</v>
      </c>
      <c r="CG164" s="77">
        <f>IF(greenhouseGasEmissions!BI164="","",greenhouseGasEmissions!BI164-greenhouseGasEmissions!BI164+INDEX(gDP!BI$6:BI$271,MATCH($B164,gDP!$B$6:$B$271)))</f>
        <v>14026048335.7047</v>
      </c>
      <c r="CH164" s="77">
        <f>IF(greenhouseGasEmissions!BJ164="","",greenhouseGasEmissions!BJ164-greenhouseGasEmissions!BJ164+INDEX(gDP!BJ$6:BJ$271,MATCH($B164,gDP!$B$6:$B$271)))</f>
        <v>15365713048.199301</v>
      </c>
      <c r="CI164" s="77">
        <f>IF(greenhouseGasEmissions!BK164="","",greenhouseGasEmissions!BK164-greenhouseGasEmissions!BK164+INDEX(gDP!BK$6:BK$271,MATCH($B164,gDP!$B$6:$B$271)))</f>
        <v>17070867589.9055</v>
      </c>
      <c r="CJ164" s="77">
        <f>IF(greenhouseGasEmissions!BL164="","",greenhouseGasEmissions!BL164-greenhouseGasEmissions!BL164+INDEX(gDP!BL$6:BL$271,MATCH($B164,gDP!$B$6:$B$271)))</f>
        <v>17280250810.032101</v>
      </c>
      <c r="CK164" s="77">
        <f>IF(greenhouseGasEmissions!BM164="","",greenhouseGasEmissions!BM164-greenhouseGasEmissions!BM164+INDEX(gDP!BM$6:BM$271,MATCH($B164,gDP!$B$6:$B$271)))</f>
        <v>17465392764.370602</v>
      </c>
      <c r="CL164" s="77" t="str">
        <f>IF(greenhouseGasEmissions!BN164="","",greenhouseGasEmissions!BN164-greenhouseGasEmissions!BN164+INDEX(gDP!BN$6:BN$271,MATCH($B164,gDP!$B$6:$B$271)))</f>
        <v/>
      </c>
      <c r="CM164" s="77" t="str">
        <f>IF(greenhouseGasEmissions!BO164="","",greenhouseGasEmissions!BO164-greenhouseGasEmissions!BO164+INDEX(gDP!BO$6:BO$271,MATCH($B164,gDP!$B$6:$B$271)))</f>
        <v/>
      </c>
    </row>
    <row r="165" spans="1:91" x14ac:dyDescent="0.35">
      <c r="A165" t="s">
        <v>536</v>
      </c>
      <c r="B165" t="s">
        <v>537</v>
      </c>
      <c r="C165" t="s">
        <v>807</v>
      </c>
      <c r="D165" t="s">
        <v>808</v>
      </c>
      <c r="AS165">
        <v>2.3517999999999999</v>
      </c>
      <c r="AT165">
        <v>2.7330999999999999</v>
      </c>
      <c r="AU165">
        <v>2.5815000000000001</v>
      </c>
      <c r="AV165">
        <v>2.8828</v>
      </c>
      <c r="AW165">
        <v>2.8612000000000002</v>
      </c>
      <c r="AX165">
        <v>2.9211</v>
      </c>
      <c r="AY165">
        <v>2.9887000000000001</v>
      </c>
      <c r="AZ165">
        <v>3.0764999999999998</v>
      </c>
      <c r="BA165">
        <v>3.1217000000000001</v>
      </c>
      <c r="BB165">
        <v>2.9304999999999999</v>
      </c>
      <c r="BC165">
        <v>3.0255000000000001</v>
      </c>
      <c r="BD165">
        <v>3.0427</v>
      </c>
      <c r="BE165">
        <v>3.1240000000000001</v>
      </c>
      <c r="BF165">
        <v>2.7928000000000002</v>
      </c>
      <c r="BG165">
        <v>2.7913999999999999</v>
      </c>
      <c r="BH165">
        <v>2.1185</v>
      </c>
      <c r="BI165">
        <v>1.8286</v>
      </c>
      <c r="BJ165">
        <v>2.0116999999999998</v>
      </c>
      <c r="BK165">
        <v>2.0289000000000001</v>
      </c>
      <c r="BL165">
        <v>2.1341000000000001</v>
      </c>
      <c r="BM165">
        <v>2.0847000000000002</v>
      </c>
      <c r="BQ165" s="77">
        <f>IF(greenhouseGasEmissions!AS165="","",greenhouseGasEmissions!AS165-greenhouseGasEmissions!AS165+INDEX(gDP!AS$6:AS$271,MATCH($B165,gDP!$B$6:$B$271)))</f>
        <v>4069515556.7869201</v>
      </c>
      <c r="BR165" s="77">
        <f>IF(greenhouseGasEmissions!AT165="","",greenhouseGasEmissions!AT165-greenhouseGasEmissions!AT165+INDEX(gDP!AT$6:AT$271,MATCH($B165,gDP!$B$6:$B$271)))</f>
        <v>4088368961.7583599</v>
      </c>
      <c r="BS165" s="77">
        <f>IF(greenhouseGasEmissions!AU165="","",greenhouseGasEmissions!AU165-greenhouseGasEmissions!AU165+INDEX(gDP!AU$6:AU$271,MATCH($B165,gDP!$B$6:$B$271)))</f>
        <v>4470446352.3256903</v>
      </c>
      <c r="BT165" s="77">
        <f>IF(greenhouseGasEmissions!AV165="","",greenhouseGasEmissions!AV165-greenhouseGasEmissions!AV165+INDEX(gDP!AV$6:AV$271,MATCH($B165,gDP!$B$6:$B$271)))</f>
        <v>5448415539.81248</v>
      </c>
      <c r="BU165" s="77">
        <f>IF(greenhouseGasEmissions!AW165="","",greenhouseGasEmissions!AW165-greenhouseGasEmissions!AW165+INDEX(gDP!AW$6:AW$271,MATCH($B165,gDP!$B$6:$B$271)))</f>
        <v>6098092511.83004</v>
      </c>
      <c r="BV165" s="77">
        <f>IF(greenhouseGasEmissions!AX165="","",greenhouseGasEmissions!AX165-greenhouseGasEmissions!AX165+INDEX(gDP!AX$6:AX$271,MATCH($B165,gDP!$B$6:$B$271)))</f>
        <v>6416184235.8383999</v>
      </c>
      <c r="BW165" s="77">
        <f>IF(greenhouseGasEmissions!AY165="","",greenhouseGasEmissions!AY165-greenhouseGasEmissions!AY165+INDEX(gDP!AY$6:AY$271,MATCH($B165,gDP!$B$6:$B$271)))</f>
        <v>6778324087.1381798</v>
      </c>
      <c r="BX165" s="77">
        <f>IF(greenhouseGasEmissions!AZ165="","",greenhouseGasEmissions!AZ165-greenhouseGasEmissions!AZ165+INDEX(gDP!AZ$6:AZ$271,MATCH($B165,gDP!$B$6:$B$271)))</f>
        <v>7925371458.8052702</v>
      </c>
      <c r="BY165" s="77">
        <f>IF(greenhouseGasEmissions!BA165="","",greenhouseGasEmissions!BA165-greenhouseGasEmissions!BA165+INDEX(gDP!BA$6:BA$271,MATCH($B165,gDP!$B$6:$B$271)))</f>
        <v>9090406749.5266991</v>
      </c>
      <c r="BZ165" s="77">
        <f>IF(greenhouseGasEmissions!BB165="","",greenhouseGasEmissions!BB165-greenhouseGasEmissions!BB165+INDEX(gDP!BB$6:BB$271,MATCH($B165,gDP!$B$6:$B$271)))</f>
        <v>8696366868.92276</v>
      </c>
      <c r="CA165" s="77">
        <f>IF(greenhouseGasEmissions!BC165="","",greenhouseGasEmissions!BC165-greenhouseGasEmissions!BC165+INDEX(gDP!BC$6:BC$271,MATCH($B165,gDP!$B$6:$B$271)))</f>
        <v>9035824366.0080395</v>
      </c>
      <c r="CB165" s="77">
        <f>IF(greenhouseGasEmissions!BD165="","",greenhouseGasEmissions!BD165-greenhouseGasEmissions!BD165+INDEX(gDP!BD$6:BD$271,MATCH($B165,gDP!$B$6:$B$271)))</f>
        <v>9638728635.0142994</v>
      </c>
      <c r="CC165" s="77">
        <f>IF(greenhouseGasEmissions!BE165="","",greenhouseGasEmissions!BE165-greenhouseGasEmissions!BE165+INDEX(gDP!BE$6:BE$271,MATCH($B165,gDP!$B$6:$B$271)))</f>
        <v>9461776291.7991295</v>
      </c>
      <c r="CD165" s="77">
        <f>IF(greenhouseGasEmissions!BF165="","",greenhouseGasEmissions!BF165-greenhouseGasEmissions!BF165+INDEX(gDP!BF$6:BF$271,MATCH($B165,gDP!$B$6:$B$271)))</f>
        <v>10551030596.7558</v>
      </c>
      <c r="CE165" s="77">
        <f>IF(greenhouseGasEmissions!BG165="","",greenhouseGasEmissions!BG165-greenhouseGasEmissions!BG165+INDEX(gDP!BG$6:BG$271,MATCH($B165,gDP!$B$6:$B$271)))</f>
        <v>11625848974.805099</v>
      </c>
      <c r="CF165" s="77">
        <f>IF(greenhouseGasEmissions!BH165="","",greenhouseGasEmissions!BH165-greenhouseGasEmissions!BH165+INDEX(gDP!BH$6:BH$271,MATCH($B165,gDP!$B$6:$B$271)))</f>
        <v>11091483659.615601</v>
      </c>
      <c r="CG165" s="77">
        <f>IF(greenhouseGasEmissions!BI165="","",greenhouseGasEmissions!BI165-greenhouseGasEmissions!BI165+INDEX(gDP!BI$6:BI$271,MATCH($B165,gDP!$B$6:$B$271)))</f>
        <v>11668015565.808201</v>
      </c>
      <c r="CH165" s="77">
        <f>IF(greenhouseGasEmissions!BJ165="","",greenhouseGasEmissions!BJ165-greenhouseGasEmissions!BJ165+INDEX(gDP!BJ$6:BJ$271,MATCH($B165,gDP!$B$6:$B$271)))</f>
        <v>13484541925.7714</v>
      </c>
      <c r="CI165" s="77">
        <f>IF(greenhouseGasEmissions!BK165="","",greenhouseGasEmissions!BK165-greenhouseGasEmissions!BK165+INDEX(gDP!BK$6:BK$271,MATCH($B165,gDP!$B$6:$B$271)))</f>
        <v>15404393365.2073</v>
      </c>
      <c r="CJ165" s="77">
        <f>IF(greenhouseGasEmissions!BL165="","",greenhouseGasEmissions!BL165-greenhouseGasEmissions!BL165+INDEX(gDP!BL$6:BL$271,MATCH($B165,gDP!$B$6:$B$271)))</f>
        <v>16004563885.753901</v>
      </c>
      <c r="CK165" s="77">
        <f>IF(greenhouseGasEmissions!BM165="","",greenhouseGasEmissions!BM165-greenhouseGasEmissions!BM165+INDEX(gDP!BM$6:BM$271,MATCH($B165,gDP!$B$6:$B$271)))</f>
        <v>15249999048.029699</v>
      </c>
      <c r="CL165" s="77" t="str">
        <f>IF(greenhouseGasEmissions!BN165="","",greenhouseGasEmissions!BN165-greenhouseGasEmissions!BN165+INDEX(gDP!BN$6:BN$271,MATCH($B165,gDP!$B$6:$B$271)))</f>
        <v/>
      </c>
      <c r="CM165" s="77" t="str">
        <f>IF(greenhouseGasEmissions!BO165="","",greenhouseGasEmissions!BO165-greenhouseGasEmissions!BO165+INDEX(gDP!BO$6:BO$271,MATCH($B165,gDP!$B$6:$B$271)))</f>
        <v/>
      </c>
    </row>
    <row r="166" spans="1:91" x14ac:dyDescent="0.35">
      <c r="A166" t="s">
        <v>538</v>
      </c>
      <c r="B166" t="s">
        <v>539</v>
      </c>
      <c r="C166" t="s">
        <v>807</v>
      </c>
      <c r="D166" t="s">
        <v>808</v>
      </c>
      <c r="AS166">
        <v>143.35069999999999</v>
      </c>
      <c r="AT166">
        <v>144.2056</v>
      </c>
      <c r="AU166">
        <v>146.49529999999999</v>
      </c>
      <c r="AV166">
        <v>152.86539999999999</v>
      </c>
      <c r="AW166">
        <v>156.8485</v>
      </c>
      <c r="AX166">
        <v>163.08179999999999</v>
      </c>
      <c r="AY166">
        <v>167.41900000000001</v>
      </c>
      <c r="AZ166">
        <v>169.62389999999999</v>
      </c>
      <c r="BA166">
        <v>167.66159999999999</v>
      </c>
      <c r="BB166">
        <v>167.43960000000001</v>
      </c>
      <c r="BC166">
        <v>169.43340000000001</v>
      </c>
      <c r="BD166">
        <v>167.9829</v>
      </c>
      <c r="BE166">
        <v>169.935</v>
      </c>
      <c r="BF166">
        <v>172.9229</v>
      </c>
      <c r="BG166">
        <v>179.13050000000001</v>
      </c>
      <c r="BH166">
        <v>183.7329</v>
      </c>
      <c r="BI166">
        <v>189.6985</v>
      </c>
      <c r="BJ166">
        <v>206.37450000000001</v>
      </c>
      <c r="BK166">
        <v>209.0026</v>
      </c>
      <c r="BL166">
        <v>211.01410000000001</v>
      </c>
      <c r="BM166">
        <v>212.41159999999999</v>
      </c>
      <c r="BQ166" s="77">
        <f>IF(greenhouseGasEmissions!AS166="","",greenhouseGasEmissions!AS166-greenhouseGasEmissions!AS166+INDEX(gDP!AS$6:AS$271,MATCH($B166,gDP!$B$6:$B$271)))</f>
        <v>8905066163.5864296</v>
      </c>
      <c r="BR166" s="77">
        <f>IF(greenhouseGasEmissions!AT166="","",greenhouseGasEmissions!AT166-greenhouseGasEmissions!AT166+INDEX(gDP!AT$6:AT$271,MATCH($B166,gDP!$B$6:$B$271)))</f>
        <v>6477790688.2284403</v>
      </c>
      <c r="BS166" s="77">
        <f>IF(greenhouseGasEmissions!AU166="","",greenhouseGasEmissions!AU166-greenhouseGasEmissions!AU166+INDEX(gDP!AU$6:AU$271,MATCH($B166,gDP!$B$6:$B$271)))</f>
        <v>6777632512.0781002</v>
      </c>
      <c r="BT166" s="77">
        <f>IF(greenhouseGasEmissions!AV166="","",greenhouseGasEmissions!AV166-greenhouseGasEmissions!AV166+INDEX(gDP!AV$6:AV$271,MATCH($B166,gDP!$B$6:$B$271)))</f>
        <v>10467109977.6717</v>
      </c>
      <c r="BU166" s="77">
        <f>IF(greenhouseGasEmissions!AW166="","",greenhouseGasEmissions!AW166-greenhouseGasEmissions!AW166+INDEX(gDP!AW$6:AW$271,MATCH($B166,gDP!$B$6:$B$271)))</f>
        <v>10567354056.4049</v>
      </c>
      <c r="BV166" s="77">
        <f>IF(greenhouseGasEmissions!AX166="","",greenhouseGasEmissions!AX166-greenhouseGasEmissions!AX166+INDEX(gDP!AX$6:AX$271,MATCH($B166,gDP!$B$6:$B$271)))</f>
        <v>11986972418.5103</v>
      </c>
      <c r="BW166" s="77">
        <f>IF(greenhouseGasEmissions!AY166="","",greenhouseGasEmissions!AY166-greenhouseGasEmissions!AY166+INDEX(gDP!AY$6:AY$271,MATCH($B166,gDP!$B$6:$B$271)))</f>
        <v>14502553709.830299</v>
      </c>
      <c r="BX166" s="77">
        <f>IF(greenhouseGasEmissions!AZ166="","",greenhouseGasEmissions!AZ166-greenhouseGasEmissions!AZ166+INDEX(gDP!AZ$6:AZ$271,MATCH($B166,gDP!$B$6:$B$271)))</f>
        <v>20182477480.551201</v>
      </c>
      <c r="BY166" s="77">
        <f>IF(greenhouseGasEmissions!BA166="","",greenhouseGasEmissions!BA166-greenhouseGasEmissions!BA166+INDEX(gDP!BA$6:BA$271,MATCH($B166,gDP!$B$6:$B$271)))</f>
        <v>31862554101.937801</v>
      </c>
      <c r="BZ166" s="77">
        <f>IF(greenhouseGasEmissions!BB166="","",greenhouseGasEmissions!BB166-greenhouseGasEmissions!BB166+INDEX(gDP!BB$6:BB$271,MATCH($B166,gDP!$B$6:$B$271)))</f>
        <v>36906181380.812698</v>
      </c>
      <c r="CA166" s="77">
        <f>IF(greenhouseGasEmissions!BC166="","",greenhouseGasEmissions!BC166-greenhouseGasEmissions!BC166+INDEX(gDP!BC$6:BC$271,MATCH($B166,gDP!$B$6:$B$271)))</f>
        <v>49540813342.483398</v>
      </c>
      <c r="CB166" s="77">
        <f>IF(greenhouseGasEmissions!BD166="","",greenhouseGasEmissions!BD166-greenhouseGasEmissions!BD166+INDEX(gDP!BD$6:BD$271,MATCH($B166,gDP!$B$6:$B$271)))</f>
        <v>59977326085.990799</v>
      </c>
      <c r="CC166" s="77">
        <f>IF(greenhouseGasEmissions!BE166="","",greenhouseGasEmissions!BE166-greenhouseGasEmissions!BE166+INDEX(gDP!BE$6:BE$271,MATCH($B166,gDP!$B$6:$B$271)))</f>
        <v>59937796648.215797</v>
      </c>
      <c r="CD166" s="77">
        <f>IF(greenhouseGasEmissions!BF166="","",greenhouseGasEmissions!BF166-greenhouseGasEmissions!BF166+INDEX(gDP!BF$6:BF$271,MATCH($B166,gDP!$B$6:$B$271)))</f>
        <v>60269732854.827003</v>
      </c>
      <c r="CE166" s="77">
        <f>IF(greenhouseGasEmissions!BG166="","",greenhouseGasEmissions!BG166-greenhouseGasEmissions!BG166+INDEX(gDP!BG$6:BG$271,MATCH($B166,gDP!$B$6:$B$271)))</f>
        <v>65531374199.666298</v>
      </c>
      <c r="CF166" s="77">
        <f>IF(greenhouseGasEmissions!BH166="","",greenhouseGasEmissions!BH166-greenhouseGasEmissions!BH166+INDEX(gDP!BH$6:BH$271,MATCH($B166,gDP!$B$6:$B$271)))</f>
        <v>59607290407.619102</v>
      </c>
      <c r="CG166" s="77">
        <f>IF(greenhouseGasEmissions!BI166="","",greenhouseGasEmissions!BI166-greenhouseGasEmissions!BI166+INDEX(gDP!BI$6:BI$271,MATCH($B166,gDP!$B$6:$B$271)))</f>
        <v>63298361996.215302</v>
      </c>
      <c r="CH166" s="77">
        <f>IF(greenhouseGasEmissions!BJ166="","",greenhouseGasEmissions!BJ166-greenhouseGasEmissions!BJ166+INDEX(gDP!BJ$6:BJ$271,MATCH($B166,gDP!$B$6:$B$271)))</f>
        <v>66053040483.001602</v>
      </c>
      <c r="CI166" s="77">
        <f>IF(greenhouseGasEmissions!BK166="","",greenhouseGasEmissions!BK166-greenhouseGasEmissions!BK166+INDEX(gDP!BK$6:BK$271,MATCH($B166,gDP!$B$6:$B$271)))</f>
        <v>67860515989.516998</v>
      </c>
      <c r="CJ166" s="77">
        <f>IF(greenhouseGasEmissions!BL166="","",greenhouseGasEmissions!BL166-greenhouseGasEmissions!BL166+INDEX(gDP!BL$6:BL$271,MATCH($B166,gDP!$B$6:$B$271)))</f>
        <v>75065106227.689194</v>
      </c>
      <c r="CK166" s="77">
        <f>IF(greenhouseGasEmissions!BM166="","",greenhouseGasEmissions!BM166-greenhouseGasEmissions!BM166+INDEX(gDP!BM$6:BM$271,MATCH($B166,gDP!$B$6:$B$271)))</f>
        <v>79006113643.190598</v>
      </c>
      <c r="CL166" s="77" t="str">
        <f>IF(greenhouseGasEmissions!BN166="","",greenhouseGasEmissions!BN166-greenhouseGasEmissions!BN166+INDEX(gDP!BN$6:BN$271,MATCH($B166,gDP!$B$6:$B$271)))</f>
        <v/>
      </c>
      <c r="CM166" s="77" t="str">
        <f>IF(greenhouseGasEmissions!BO166="","",greenhouseGasEmissions!BO166-greenhouseGasEmissions!BO166+INDEX(gDP!BO$6:BO$271,MATCH($B166,gDP!$B$6:$B$271)))</f>
        <v/>
      </c>
    </row>
    <row r="167" spans="1:91" x14ac:dyDescent="0.35">
      <c r="A167" t="s">
        <v>540</v>
      </c>
      <c r="B167" t="s">
        <v>541</v>
      </c>
      <c r="C167" t="s">
        <v>807</v>
      </c>
      <c r="D167" t="s">
        <v>808</v>
      </c>
      <c r="AS167">
        <v>967.22670000000005</v>
      </c>
      <c r="AT167">
        <v>962.13869999999997</v>
      </c>
      <c r="AU167">
        <v>980.56219999999996</v>
      </c>
      <c r="AV167">
        <v>1051.1595</v>
      </c>
      <c r="AW167">
        <v>1099.4476</v>
      </c>
      <c r="AX167">
        <v>1172.3351</v>
      </c>
      <c r="AY167">
        <v>1239.5123000000001</v>
      </c>
      <c r="AZ167">
        <v>1278.5039999999999</v>
      </c>
      <c r="BA167">
        <v>1300.2737</v>
      </c>
      <c r="BB167">
        <v>1326.6577</v>
      </c>
      <c r="BC167">
        <v>1351.0328</v>
      </c>
      <c r="BD167">
        <v>1363.0622000000001</v>
      </c>
      <c r="BE167">
        <v>1365.9646</v>
      </c>
      <c r="BF167">
        <v>1380.0074</v>
      </c>
      <c r="BG167">
        <v>1420.9429</v>
      </c>
      <c r="BH167">
        <v>1411.4041</v>
      </c>
      <c r="BI167">
        <v>1455.8933</v>
      </c>
      <c r="BJ167">
        <v>1502.5455999999999</v>
      </c>
      <c r="BK167">
        <v>1529.0515</v>
      </c>
      <c r="BL167">
        <v>1504.4302</v>
      </c>
      <c r="BM167">
        <v>1462.4326000000001</v>
      </c>
      <c r="BQ167" s="77">
        <f>IF(greenhouseGasEmissions!AS167="","",greenhouseGasEmissions!AS167-greenhouseGasEmissions!AS167+INDEX(gDP!AS$6:AS$271,MATCH($B167,gDP!$B$6:$B$271)))</f>
        <v>474549193839.263</v>
      </c>
      <c r="BR167" s="77">
        <f>IF(greenhouseGasEmissions!AT167="","",greenhouseGasEmissions!AT167-greenhouseGasEmissions!AT167+INDEX(gDP!AT$6:AT$271,MATCH($B167,gDP!$B$6:$B$271)))</f>
        <v>480454322805.49701</v>
      </c>
      <c r="BS167" s="77">
        <f>IF(greenhouseGasEmissions!AU167="","",greenhouseGasEmissions!AU167-greenhouseGasEmissions!AU167+INDEX(gDP!AU$6:AU$271,MATCH($B167,gDP!$B$6:$B$271)))</f>
        <v>463162700952.36798</v>
      </c>
      <c r="BT167" s="77">
        <f>IF(greenhouseGasEmissions!AV167="","",greenhouseGasEmissions!AV167-greenhouseGasEmissions!AV167+INDEX(gDP!AV$6:AV$271,MATCH($B167,gDP!$B$6:$B$271)))</f>
        <v>509460205617.96198</v>
      </c>
      <c r="BU167" s="77">
        <f>IF(greenhouseGasEmissions!AW167="","",greenhouseGasEmissions!AW167-greenhouseGasEmissions!AW167+INDEX(gDP!AW$6:AW$271,MATCH($B167,gDP!$B$6:$B$271)))</f>
        <v>604588881725.05603</v>
      </c>
      <c r="BV167" s="77">
        <f>IF(greenhouseGasEmissions!AX167="","",greenhouseGasEmissions!AX167-greenhouseGasEmissions!AX167+INDEX(gDP!AX$6:AX$271,MATCH($B167,gDP!$B$6:$B$271)))</f>
        <v>707135263713.17603</v>
      </c>
      <c r="BW167" s="77">
        <f>IF(greenhouseGasEmissions!AY167="","",greenhouseGasEmissions!AY167-greenhouseGasEmissions!AY167+INDEX(gDP!AY$6:AY$271,MATCH($B167,gDP!$B$6:$B$271)))</f>
        <v>828322826165.26794</v>
      </c>
      <c r="BX167" s="77">
        <f>IF(greenhouseGasEmissions!AZ167="","",greenhouseGasEmissions!AZ167-greenhouseGasEmissions!AZ167+INDEX(gDP!AZ$6:AZ$271,MATCH($B167,gDP!$B$6:$B$271)))</f>
        <v>1016252730742.9</v>
      </c>
      <c r="BY167" s="77">
        <f>IF(greenhouseGasEmissions!BA167="","",greenhouseGasEmissions!BA167-greenhouseGasEmissions!BA167+INDEX(gDP!BA$6:BA$271,MATCH($B167,gDP!$B$6:$B$271)))</f>
        <v>1260101657447.26</v>
      </c>
      <c r="BZ167" s="77">
        <f>IF(greenhouseGasEmissions!BB167="","",greenhouseGasEmissions!BB167-greenhouseGasEmissions!BB167+INDEX(gDP!BB$6:BB$271,MATCH($B167,gDP!$B$6:$B$271)))</f>
        <v>1221252441475.6799</v>
      </c>
      <c r="CA167" s="77">
        <f>IF(greenhouseGasEmissions!BC167="","",greenhouseGasEmissions!BC167-greenhouseGasEmissions!BC167+INDEX(gDP!BC$6:BC$271,MATCH($B167,gDP!$B$6:$B$271)))</f>
        <v>1413230709820.25</v>
      </c>
      <c r="CB167" s="77">
        <f>IF(greenhouseGasEmissions!BD167="","",greenhouseGasEmissions!BD167-greenhouseGasEmissions!BD167+INDEX(gDP!BD$6:BD$271,MATCH($B167,gDP!$B$6:$B$271)))</f>
        <v>1654719982162.47</v>
      </c>
      <c r="CC167" s="77">
        <f>IF(greenhouseGasEmissions!BE167="","",greenhouseGasEmissions!BE167-greenhouseGasEmissions!BE167+INDEX(gDP!BE$6:BE$271,MATCH($B167,gDP!$B$6:$B$271)))</f>
        <v>1782893176788.21</v>
      </c>
      <c r="CD167" s="77">
        <f>IF(greenhouseGasEmissions!BF167="","",greenhouseGasEmissions!BF167-greenhouseGasEmissions!BF167+INDEX(gDP!BF$6:BF$271,MATCH($B167,gDP!$B$6:$B$271)))</f>
        <v>1643993969590.3701</v>
      </c>
      <c r="CE167" s="77">
        <f>IF(greenhouseGasEmissions!BG167="","",greenhouseGasEmissions!BG167-greenhouseGasEmissions!BG167+INDEX(gDP!BG$6:BG$271,MATCH($B167,gDP!$B$6:$B$271)))</f>
        <v>1625989413800.0601</v>
      </c>
      <c r="CF167" s="77">
        <f>IF(greenhouseGasEmissions!BH167="","",greenhouseGasEmissions!BH167-greenhouseGasEmissions!BH167+INDEX(gDP!BH$6:BH$271,MATCH($B167,gDP!$B$6:$B$271)))</f>
        <v>1460582775148.29</v>
      </c>
      <c r="CG167" s="77">
        <f>IF(greenhouseGasEmissions!BI167="","",greenhouseGasEmissions!BI167-greenhouseGasEmissions!BI167+INDEX(gDP!BI$6:BI$271,MATCH($B167,gDP!$B$6:$B$271)))</f>
        <v>1496714718329.8501</v>
      </c>
      <c r="CH167" s="77">
        <f>IF(greenhouseGasEmissions!BJ167="","",greenhouseGasEmissions!BJ167-greenhouseGasEmissions!BJ167+INDEX(gDP!BJ$6:BJ$271,MATCH($B167,gDP!$B$6:$B$271)))</f>
        <v>1496691802249.52</v>
      </c>
      <c r="CI167" s="77">
        <f>IF(greenhouseGasEmissions!BK167="","",greenhouseGasEmissions!BK167-greenhouseGasEmissions!BK167+INDEX(gDP!BK$6:BK$271,MATCH($B167,gDP!$B$6:$B$271)))</f>
        <v>1421482666869.71</v>
      </c>
      <c r="CJ167" s="77">
        <f>IF(greenhouseGasEmissions!BL167="","",greenhouseGasEmissions!BL167-greenhouseGasEmissions!BL167+INDEX(gDP!BL$6:BL$271,MATCH($B167,gDP!$B$6:$B$271)))</f>
        <v>1433133665481.6001</v>
      </c>
      <c r="CK167" s="77">
        <f>IF(greenhouseGasEmissions!BM167="","",greenhouseGasEmissions!BM167-greenhouseGasEmissions!BM167+INDEX(gDP!BM$6:BM$271,MATCH($B167,gDP!$B$6:$B$271)))</f>
        <v>1324364502715.0901</v>
      </c>
      <c r="CL167" s="77" t="str">
        <f>IF(greenhouseGasEmissions!BN167="","",greenhouseGasEmissions!BN167-greenhouseGasEmissions!BN167+INDEX(gDP!BN$6:BN$271,MATCH($B167,gDP!$B$6:$B$271)))</f>
        <v/>
      </c>
      <c r="CM167" s="77" t="str">
        <f>IF(greenhouseGasEmissions!BO167="","",greenhouseGasEmissions!BO167-greenhouseGasEmissions!BO167+INDEX(gDP!BO$6:BO$271,MATCH($B167,gDP!$B$6:$B$271)))</f>
        <v/>
      </c>
    </row>
    <row r="168" spans="1:91" x14ac:dyDescent="0.35">
      <c r="A168" t="s">
        <v>542</v>
      </c>
      <c r="B168" t="s">
        <v>543</v>
      </c>
      <c r="C168" t="s">
        <v>807</v>
      </c>
      <c r="D168" t="s">
        <v>808</v>
      </c>
      <c r="BQ168" s="77" t="str">
        <f>IF(greenhouseGasEmissions!AS168="","",greenhouseGasEmissions!AS168-greenhouseGasEmissions!AS168+INDEX(gDP!AS$6:AS$271,MATCH($B168,gDP!$B$6:$B$271)))</f>
        <v/>
      </c>
      <c r="BR168" s="77" t="str">
        <f>IF(greenhouseGasEmissions!AT168="","",greenhouseGasEmissions!AT168-greenhouseGasEmissions!AT168+INDEX(gDP!AT$6:AT$271,MATCH($B168,gDP!$B$6:$B$271)))</f>
        <v/>
      </c>
      <c r="BS168" s="77" t="str">
        <f>IF(greenhouseGasEmissions!AU168="","",greenhouseGasEmissions!AU168-greenhouseGasEmissions!AU168+INDEX(gDP!AU$6:AU$271,MATCH($B168,gDP!$B$6:$B$271)))</f>
        <v/>
      </c>
      <c r="BT168" s="77" t="str">
        <f>IF(greenhouseGasEmissions!AV168="","",greenhouseGasEmissions!AV168-greenhouseGasEmissions!AV168+INDEX(gDP!AV$6:AV$271,MATCH($B168,gDP!$B$6:$B$271)))</f>
        <v/>
      </c>
      <c r="BU168" s="77" t="str">
        <f>IF(greenhouseGasEmissions!AW168="","",greenhouseGasEmissions!AW168-greenhouseGasEmissions!AW168+INDEX(gDP!AW$6:AW$271,MATCH($B168,gDP!$B$6:$B$271)))</f>
        <v/>
      </c>
      <c r="BV168" s="77" t="str">
        <f>IF(greenhouseGasEmissions!AX168="","",greenhouseGasEmissions!AX168-greenhouseGasEmissions!AX168+INDEX(gDP!AX$6:AX$271,MATCH($B168,gDP!$B$6:$B$271)))</f>
        <v/>
      </c>
      <c r="BW168" s="77" t="str">
        <f>IF(greenhouseGasEmissions!AY168="","",greenhouseGasEmissions!AY168-greenhouseGasEmissions!AY168+INDEX(gDP!AY$6:AY$271,MATCH($B168,gDP!$B$6:$B$271)))</f>
        <v/>
      </c>
      <c r="BX168" s="77" t="str">
        <f>IF(greenhouseGasEmissions!AZ168="","",greenhouseGasEmissions!AZ168-greenhouseGasEmissions!AZ168+INDEX(gDP!AZ$6:AZ$271,MATCH($B168,gDP!$B$6:$B$271)))</f>
        <v/>
      </c>
      <c r="BY168" s="77" t="str">
        <f>IF(greenhouseGasEmissions!BA168="","",greenhouseGasEmissions!BA168-greenhouseGasEmissions!BA168+INDEX(gDP!BA$6:BA$271,MATCH($B168,gDP!$B$6:$B$271)))</f>
        <v/>
      </c>
      <c r="BZ168" s="77" t="str">
        <f>IF(greenhouseGasEmissions!BB168="","",greenhouseGasEmissions!BB168-greenhouseGasEmissions!BB168+INDEX(gDP!BB$6:BB$271,MATCH($B168,gDP!$B$6:$B$271)))</f>
        <v/>
      </c>
      <c r="CA168" s="77" t="str">
        <f>IF(greenhouseGasEmissions!BC168="","",greenhouseGasEmissions!BC168-greenhouseGasEmissions!BC168+INDEX(gDP!BC$6:BC$271,MATCH($B168,gDP!$B$6:$B$271)))</f>
        <v/>
      </c>
      <c r="CB168" s="77" t="str">
        <f>IF(greenhouseGasEmissions!BD168="","",greenhouseGasEmissions!BD168-greenhouseGasEmissions!BD168+INDEX(gDP!BD$6:BD$271,MATCH($B168,gDP!$B$6:$B$271)))</f>
        <v/>
      </c>
      <c r="CC168" s="77" t="str">
        <f>IF(greenhouseGasEmissions!BE168="","",greenhouseGasEmissions!BE168-greenhouseGasEmissions!BE168+INDEX(gDP!BE$6:BE$271,MATCH($B168,gDP!$B$6:$B$271)))</f>
        <v/>
      </c>
      <c r="CD168" s="77" t="str">
        <f>IF(greenhouseGasEmissions!BF168="","",greenhouseGasEmissions!BF168-greenhouseGasEmissions!BF168+INDEX(gDP!BF$6:BF$271,MATCH($B168,gDP!$B$6:$B$271)))</f>
        <v/>
      </c>
      <c r="CE168" s="77" t="str">
        <f>IF(greenhouseGasEmissions!BG168="","",greenhouseGasEmissions!BG168-greenhouseGasEmissions!BG168+INDEX(gDP!BG$6:BG$271,MATCH($B168,gDP!$B$6:$B$271)))</f>
        <v/>
      </c>
      <c r="CF168" s="77" t="str">
        <f>IF(greenhouseGasEmissions!BH168="","",greenhouseGasEmissions!BH168-greenhouseGasEmissions!BH168+INDEX(gDP!BH$6:BH$271,MATCH($B168,gDP!$B$6:$B$271)))</f>
        <v/>
      </c>
      <c r="CG168" s="77" t="str">
        <f>IF(greenhouseGasEmissions!BI168="","",greenhouseGasEmissions!BI168-greenhouseGasEmissions!BI168+INDEX(gDP!BI$6:BI$271,MATCH($B168,gDP!$B$6:$B$271)))</f>
        <v/>
      </c>
      <c r="CH168" s="77" t="str">
        <f>IF(greenhouseGasEmissions!BJ168="","",greenhouseGasEmissions!BJ168-greenhouseGasEmissions!BJ168+INDEX(gDP!BJ$6:BJ$271,MATCH($B168,gDP!$B$6:$B$271)))</f>
        <v/>
      </c>
      <c r="CI168" s="77" t="str">
        <f>IF(greenhouseGasEmissions!BK168="","",greenhouseGasEmissions!BK168-greenhouseGasEmissions!BK168+INDEX(gDP!BK$6:BK$271,MATCH($B168,gDP!$B$6:$B$271)))</f>
        <v/>
      </c>
      <c r="CJ168" s="77" t="str">
        <f>IF(greenhouseGasEmissions!BL168="","",greenhouseGasEmissions!BL168-greenhouseGasEmissions!BL168+INDEX(gDP!BL$6:BL$271,MATCH($B168,gDP!$B$6:$B$271)))</f>
        <v/>
      </c>
      <c r="CK168" s="77" t="str">
        <f>IF(greenhouseGasEmissions!BM168="","",greenhouseGasEmissions!BM168-greenhouseGasEmissions!BM168+INDEX(gDP!BM$6:BM$271,MATCH($B168,gDP!$B$6:$B$271)))</f>
        <v/>
      </c>
      <c r="CL168" s="77" t="str">
        <f>IF(greenhouseGasEmissions!BN168="","",greenhouseGasEmissions!BN168-greenhouseGasEmissions!BN168+INDEX(gDP!BN$6:BN$271,MATCH($B168,gDP!$B$6:$B$271)))</f>
        <v/>
      </c>
      <c r="CM168" s="77" t="str">
        <f>IF(greenhouseGasEmissions!BO168="","",greenhouseGasEmissions!BO168-greenhouseGasEmissions!BO168+INDEX(gDP!BO$6:BO$271,MATCH($B168,gDP!$B$6:$B$271)))</f>
        <v/>
      </c>
    </row>
    <row r="169" spans="1:91" x14ac:dyDescent="0.35">
      <c r="A169" t="s">
        <v>544</v>
      </c>
      <c r="B169" t="s">
        <v>545</v>
      </c>
      <c r="C169" t="s">
        <v>807</v>
      </c>
      <c r="D169" t="s">
        <v>808</v>
      </c>
      <c r="AS169">
        <v>0.24229999999999999</v>
      </c>
      <c r="AT169">
        <v>-2.6070000000000002</v>
      </c>
      <c r="AU169">
        <v>-4.7523999999999997</v>
      </c>
      <c r="AV169">
        <v>-5.0728</v>
      </c>
      <c r="AW169">
        <v>-5.2278000000000002</v>
      </c>
      <c r="AX169">
        <v>-0.54609999999999903</v>
      </c>
      <c r="AY169">
        <v>3.4735</v>
      </c>
      <c r="AZ169">
        <v>6.3661000000000003</v>
      </c>
      <c r="BA169">
        <v>7.3185000000000002</v>
      </c>
      <c r="BB169">
        <v>10.7315</v>
      </c>
      <c r="BC169">
        <v>13.881600000000001</v>
      </c>
      <c r="BD169">
        <v>19.334199999999999</v>
      </c>
      <c r="BE169">
        <v>20.453499999999998</v>
      </c>
      <c r="BF169">
        <v>22.527200000000001</v>
      </c>
      <c r="BG169">
        <v>25.162700000000001</v>
      </c>
      <c r="BH169">
        <v>23.741299999999999</v>
      </c>
      <c r="BI169">
        <v>31.517900000000001</v>
      </c>
      <c r="BJ169">
        <v>38.0261</v>
      </c>
      <c r="BK169">
        <v>41.296999999999997</v>
      </c>
      <c r="BL169">
        <v>45.5366</v>
      </c>
      <c r="BM169">
        <v>40.097799999999999</v>
      </c>
      <c r="BQ169" s="77">
        <f>IF(greenhouseGasEmissions!AS169="","",greenhouseGasEmissions!AS169-greenhouseGasEmissions!AS169+INDEX(gDP!AS$6:AS$271,MATCH($B169,gDP!$B$6:$B$271)))</f>
        <v>1136896123.6129799</v>
      </c>
      <c r="BR169" s="77">
        <f>IF(greenhouseGasEmissions!AT169="","",greenhouseGasEmissions!AT169-greenhouseGasEmissions!AT169+INDEX(gDP!AT$6:AT$271,MATCH($B169,gDP!$B$6:$B$271)))</f>
        <v>1267997934.3125</v>
      </c>
      <c r="BS169" s="77">
        <f>IF(greenhouseGasEmissions!AU169="","",greenhouseGasEmissions!AU169-greenhouseGasEmissions!AU169+INDEX(gDP!AU$6:AU$271,MATCH($B169,gDP!$B$6:$B$271)))</f>
        <v>1396555719.9740901</v>
      </c>
      <c r="BT169" s="77">
        <f>IF(greenhouseGasEmissions!AV169="","",greenhouseGasEmissions!AV169-greenhouseGasEmissions!AV169+INDEX(gDP!AV$6:AV$271,MATCH($B169,gDP!$B$6:$B$271)))</f>
        <v>1595297355.7834899</v>
      </c>
      <c r="BU169" s="77">
        <f>IF(greenhouseGasEmissions!AW169="","",greenhouseGasEmissions!AW169-greenhouseGasEmissions!AW169+INDEX(gDP!AW$6:AW$271,MATCH($B169,gDP!$B$6:$B$271)))</f>
        <v>1992066808.0959799</v>
      </c>
      <c r="BV169" s="77">
        <f>IF(greenhouseGasEmissions!AX169="","",greenhouseGasEmissions!AX169-greenhouseGasEmissions!AX169+INDEX(gDP!AX$6:AX$271,MATCH($B169,gDP!$B$6:$B$271)))</f>
        <v>2523471601.1042099</v>
      </c>
      <c r="BW169" s="77">
        <f>IF(greenhouseGasEmissions!AY169="","",greenhouseGasEmissions!AY169-greenhouseGasEmissions!AY169+INDEX(gDP!AY$6:AY$271,MATCH($B169,gDP!$B$6:$B$271)))</f>
        <v>3414055661.6159801</v>
      </c>
      <c r="BX169" s="77">
        <f>IF(greenhouseGasEmissions!AZ169="","",greenhouseGasEmissions!AZ169-greenhouseGasEmissions!AZ169+INDEX(gDP!AZ$6:AZ$271,MATCH($B169,gDP!$B$6:$B$271)))</f>
        <v>4234999703.9005899</v>
      </c>
      <c r="BY169" s="77">
        <f>IF(greenhouseGasEmissions!BA169="","",greenhouseGasEmissions!BA169-greenhouseGasEmissions!BA169+INDEX(gDP!BA$6:BA$271,MATCH($B169,gDP!$B$6:$B$271)))</f>
        <v>5623216608.0428801</v>
      </c>
      <c r="BZ169" s="77">
        <f>IF(greenhouseGasEmissions!BB169="","",greenhouseGasEmissions!BB169-greenhouseGasEmissions!BB169+INDEX(gDP!BB$6:BB$271,MATCH($B169,gDP!$B$6:$B$271)))</f>
        <v>4583850367.88972</v>
      </c>
      <c r="CA169" s="77">
        <f>IF(greenhouseGasEmissions!BC169="","",greenhouseGasEmissions!BC169-greenhouseGasEmissions!BC169+INDEX(gDP!BC$6:BC$271,MATCH($B169,gDP!$B$6:$B$271)))</f>
        <v>7189481998.9009399</v>
      </c>
      <c r="CB169" s="77">
        <f>IF(greenhouseGasEmissions!BD169="","",greenhouseGasEmissions!BD169-greenhouseGasEmissions!BD169+INDEX(gDP!BD$6:BD$271,MATCH($B169,gDP!$B$6:$B$271)))</f>
        <v>10409797377.8571</v>
      </c>
      <c r="CC169" s="77">
        <f>IF(greenhouseGasEmissions!BE169="","",greenhouseGasEmissions!BE169-greenhouseGasEmissions!BE169+INDEX(gDP!BE$6:BE$271,MATCH($B169,gDP!$B$6:$B$271)))</f>
        <v>12292770631.565001</v>
      </c>
      <c r="CD169" s="77">
        <f>IF(greenhouseGasEmissions!BF169="","",greenhouseGasEmissions!BF169-greenhouseGasEmissions!BF169+INDEX(gDP!BF$6:BF$271,MATCH($B169,gDP!$B$6:$B$271)))</f>
        <v>12582122604.2577</v>
      </c>
      <c r="CE169" s="77">
        <f>IF(greenhouseGasEmissions!BG169="","",greenhouseGasEmissions!BG169-greenhouseGasEmissions!BG169+INDEX(gDP!BG$6:BG$271,MATCH($B169,gDP!$B$6:$B$271)))</f>
        <v>12226514668.062201</v>
      </c>
      <c r="CF169" s="77">
        <f>IF(greenhouseGasEmissions!BH169="","",greenhouseGasEmissions!BH169-greenhouseGasEmissions!BH169+INDEX(gDP!BH$6:BH$271,MATCH($B169,gDP!$B$6:$B$271)))</f>
        <v>11619892590.694099</v>
      </c>
      <c r="CG169" s="77">
        <f>IF(greenhouseGasEmissions!BI169="","",greenhouseGasEmissions!BI169-greenhouseGasEmissions!BI169+INDEX(gDP!BI$6:BI$271,MATCH($B169,gDP!$B$6:$B$271)))</f>
        <v>11181350649.3573</v>
      </c>
      <c r="CH169" s="77">
        <f>IF(greenhouseGasEmissions!BJ169="","",greenhouseGasEmissions!BJ169-greenhouseGasEmissions!BJ169+INDEX(gDP!BJ$6:BJ$271,MATCH($B169,gDP!$B$6:$B$271)))</f>
        <v>11480847740.736</v>
      </c>
      <c r="CI169" s="77">
        <f>IF(greenhouseGasEmissions!BK169="","",greenhouseGasEmissions!BK169-greenhouseGasEmissions!BK169+INDEX(gDP!BK$6:BK$271,MATCH($B169,gDP!$B$6:$B$271)))</f>
        <v>13178094720.4986</v>
      </c>
      <c r="CJ169" s="77">
        <f>IF(greenhouseGasEmissions!BL169="","",greenhouseGasEmissions!BL169-greenhouseGasEmissions!BL169+INDEX(gDP!BL$6:BL$271,MATCH($B169,gDP!$B$6:$B$271)))</f>
        <v>14206359017.514299</v>
      </c>
      <c r="CK169" s="77">
        <f>IF(greenhouseGasEmissions!BM169="","",greenhouseGasEmissions!BM169-greenhouseGasEmissions!BM169+INDEX(gDP!BM$6:BM$271,MATCH($B169,gDP!$B$6:$B$271)))</f>
        <v>13312981429.0891</v>
      </c>
      <c r="CL169" s="77" t="str">
        <f>IF(greenhouseGasEmissions!BN169="","",greenhouseGasEmissions!BN169-greenhouseGasEmissions!BN169+INDEX(gDP!BN$6:BN$271,MATCH($B169,gDP!$B$6:$B$271)))</f>
        <v/>
      </c>
      <c r="CM169" s="77" t="str">
        <f>IF(greenhouseGasEmissions!BO169="","",greenhouseGasEmissions!BO169-greenhouseGasEmissions!BO169+INDEX(gDP!BO$6:BO$271,MATCH($B169,gDP!$B$6:$B$271)))</f>
        <v/>
      </c>
    </row>
    <row r="170" spans="1:91" x14ac:dyDescent="0.35">
      <c r="A170" t="s">
        <v>546</v>
      </c>
      <c r="B170" t="s">
        <v>547</v>
      </c>
      <c r="C170" t="s">
        <v>807</v>
      </c>
      <c r="D170" t="s">
        <v>808</v>
      </c>
      <c r="BQ170" s="77" t="str">
        <f>IF(greenhouseGasEmissions!AS170="","",greenhouseGasEmissions!AS170-greenhouseGasEmissions!AS170+INDEX(gDP!AS$6:AS$271,MATCH($B170,gDP!$B$6:$B$271)))</f>
        <v/>
      </c>
      <c r="BR170" s="77" t="str">
        <f>IF(greenhouseGasEmissions!AT170="","",greenhouseGasEmissions!AT170-greenhouseGasEmissions!AT170+INDEX(gDP!AT$6:AT$271,MATCH($B170,gDP!$B$6:$B$271)))</f>
        <v/>
      </c>
      <c r="BS170" s="77" t="str">
        <f>IF(greenhouseGasEmissions!AU170="","",greenhouseGasEmissions!AU170-greenhouseGasEmissions!AU170+INDEX(gDP!AU$6:AU$271,MATCH($B170,gDP!$B$6:$B$271)))</f>
        <v/>
      </c>
      <c r="BT170" s="77" t="str">
        <f>IF(greenhouseGasEmissions!AV170="","",greenhouseGasEmissions!AV170-greenhouseGasEmissions!AV170+INDEX(gDP!AV$6:AV$271,MATCH($B170,gDP!$B$6:$B$271)))</f>
        <v/>
      </c>
      <c r="BU170" s="77" t="str">
        <f>IF(greenhouseGasEmissions!AW170="","",greenhouseGasEmissions!AW170-greenhouseGasEmissions!AW170+INDEX(gDP!AW$6:AW$271,MATCH($B170,gDP!$B$6:$B$271)))</f>
        <v/>
      </c>
      <c r="BV170" s="77" t="str">
        <f>IF(greenhouseGasEmissions!AX170="","",greenhouseGasEmissions!AX170-greenhouseGasEmissions!AX170+INDEX(gDP!AX$6:AX$271,MATCH($B170,gDP!$B$6:$B$271)))</f>
        <v/>
      </c>
      <c r="BW170" s="77" t="str">
        <f>IF(greenhouseGasEmissions!AY170="","",greenhouseGasEmissions!AY170-greenhouseGasEmissions!AY170+INDEX(gDP!AY$6:AY$271,MATCH($B170,gDP!$B$6:$B$271)))</f>
        <v/>
      </c>
      <c r="BX170" s="77" t="str">
        <f>IF(greenhouseGasEmissions!AZ170="","",greenhouseGasEmissions!AZ170-greenhouseGasEmissions!AZ170+INDEX(gDP!AZ$6:AZ$271,MATCH($B170,gDP!$B$6:$B$271)))</f>
        <v/>
      </c>
      <c r="BY170" s="77" t="str">
        <f>IF(greenhouseGasEmissions!BA170="","",greenhouseGasEmissions!BA170-greenhouseGasEmissions!BA170+INDEX(gDP!BA$6:BA$271,MATCH($B170,gDP!$B$6:$B$271)))</f>
        <v/>
      </c>
      <c r="BZ170" s="77" t="str">
        <f>IF(greenhouseGasEmissions!BB170="","",greenhouseGasEmissions!BB170-greenhouseGasEmissions!BB170+INDEX(gDP!BB$6:BB$271,MATCH($B170,gDP!$B$6:$B$271)))</f>
        <v/>
      </c>
      <c r="CA170" s="77" t="str">
        <f>IF(greenhouseGasEmissions!BC170="","",greenhouseGasEmissions!BC170-greenhouseGasEmissions!BC170+INDEX(gDP!BC$6:BC$271,MATCH($B170,gDP!$B$6:$B$271)))</f>
        <v/>
      </c>
      <c r="CB170" s="77" t="str">
        <f>IF(greenhouseGasEmissions!BD170="","",greenhouseGasEmissions!BD170-greenhouseGasEmissions!BD170+INDEX(gDP!BD$6:BD$271,MATCH($B170,gDP!$B$6:$B$271)))</f>
        <v/>
      </c>
      <c r="CC170" s="77" t="str">
        <f>IF(greenhouseGasEmissions!BE170="","",greenhouseGasEmissions!BE170-greenhouseGasEmissions!BE170+INDEX(gDP!BE$6:BE$271,MATCH($B170,gDP!$B$6:$B$271)))</f>
        <v/>
      </c>
      <c r="CD170" s="77" t="str">
        <f>IF(greenhouseGasEmissions!BF170="","",greenhouseGasEmissions!BF170-greenhouseGasEmissions!BF170+INDEX(gDP!BF$6:BF$271,MATCH($B170,gDP!$B$6:$B$271)))</f>
        <v/>
      </c>
      <c r="CE170" s="77" t="str">
        <f>IF(greenhouseGasEmissions!BG170="","",greenhouseGasEmissions!BG170-greenhouseGasEmissions!BG170+INDEX(gDP!BG$6:BG$271,MATCH($B170,gDP!$B$6:$B$271)))</f>
        <v/>
      </c>
      <c r="CF170" s="77" t="str">
        <f>IF(greenhouseGasEmissions!BH170="","",greenhouseGasEmissions!BH170-greenhouseGasEmissions!BH170+INDEX(gDP!BH$6:BH$271,MATCH($B170,gDP!$B$6:$B$271)))</f>
        <v/>
      </c>
      <c r="CG170" s="77" t="str">
        <f>IF(greenhouseGasEmissions!BI170="","",greenhouseGasEmissions!BI170-greenhouseGasEmissions!BI170+INDEX(gDP!BI$6:BI$271,MATCH($B170,gDP!$B$6:$B$271)))</f>
        <v/>
      </c>
      <c r="CH170" s="77" t="str">
        <f>IF(greenhouseGasEmissions!BJ170="","",greenhouseGasEmissions!BJ170-greenhouseGasEmissions!BJ170+INDEX(gDP!BJ$6:BJ$271,MATCH($B170,gDP!$B$6:$B$271)))</f>
        <v/>
      </c>
      <c r="CI170" s="77" t="str">
        <f>IF(greenhouseGasEmissions!BK170="","",greenhouseGasEmissions!BK170-greenhouseGasEmissions!BK170+INDEX(gDP!BK$6:BK$271,MATCH($B170,gDP!$B$6:$B$271)))</f>
        <v/>
      </c>
      <c r="CJ170" s="77" t="str">
        <f>IF(greenhouseGasEmissions!BL170="","",greenhouseGasEmissions!BL170-greenhouseGasEmissions!BL170+INDEX(gDP!BL$6:BL$271,MATCH($B170,gDP!$B$6:$B$271)))</f>
        <v/>
      </c>
      <c r="CK170" s="77" t="str">
        <f>IF(greenhouseGasEmissions!BM170="","",greenhouseGasEmissions!BM170-greenhouseGasEmissions!BM170+INDEX(gDP!BM$6:BM$271,MATCH($B170,gDP!$B$6:$B$271)))</f>
        <v/>
      </c>
      <c r="CL170" s="77" t="str">
        <f>IF(greenhouseGasEmissions!BN170="","",greenhouseGasEmissions!BN170-greenhouseGasEmissions!BN170+INDEX(gDP!BN$6:BN$271,MATCH($B170,gDP!$B$6:$B$271)))</f>
        <v/>
      </c>
      <c r="CM170" s="77" t="str">
        <f>IF(greenhouseGasEmissions!BO170="","",greenhouseGasEmissions!BO170-greenhouseGasEmissions!BO170+INDEX(gDP!BO$6:BO$271,MATCH($B170,gDP!$B$6:$B$271)))</f>
        <v/>
      </c>
    </row>
    <row r="171" spans="1:91" x14ac:dyDescent="0.35">
      <c r="A171" t="s">
        <v>548</v>
      </c>
      <c r="B171" t="s">
        <v>549</v>
      </c>
      <c r="C171" t="s">
        <v>807</v>
      </c>
      <c r="D171" t="s">
        <v>808</v>
      </c>
      <c r="AS171">
        <v>51.938099999999999</v>
      </c>
      <c r="AT171">
        <v>52.6965</v>
      </c>
      <c r="AU171">
        <v>53.566200000000002</v>
      </c>
      <c r="AV171">
        <v>54.096600000000002</v>
      </c>
      <c r="AW171">
        <v>55.231499999999997</v>
      </c>
      <c r="AX171">
        <v>56.903599999999997</v>
      </c>
      <c r="AY171">
        <v>56.916800000000002</v>
      </c>
      <c r="AZ171">
        <v>57.599800000000002</v>
      </c>
      <c r="BA171">
        <v>57.4223</v>
      </c>
      <c r="BB171">
        <v>56.619799999999998</v>
      </c>
      <c r="BC171">
        <v>57.677</v>
      </c>
      <c r="BD171">
        <v>62.813699999999997</v>
      </c>
      <c r="BE171">
        <v>66.107399999999998</v>
      </c>
      <c r="BF171">
        <v>67.851500000000001</v>
      </c>
      <c r="BG171">
        <v>69.365499999999997</v>
      </c>
      <c r="BH171">
        <v>69.137500000000003</v>
      </c>
      <c r="BI171">
        <v>71.851500000000001</v>
      </c>
      <c r="BJ171">
        <v>74.697199999999995</v>
      </c>
      <c r="BK171">
        <v>77.649000000000001</v>
      </c>
      <c r="BL171">
        <v>75.575199999999995</v>
      </c>
      <c r="BM171">
        <v>73.667100000000005</v>
      </c>
      <c r="BQ171" s="77">
        <f>IF(greenhouseGasEmissions!AS171="","",greenhouseGasEmissions!AS171-greenhouseGasEmissions!AS171+INDEX(gDP!AS$6:AS$271,MATCH($B171,gDP!$B$6:$B$271)))</f>
        <v>5930685214.6159496</v>
      </c>
      <c r="BR171" s="77">
        <f>IF(greenhouseGasEmissions!AT171="","",greenhouseGasEmissions!AT171-greenhouseGasEmissions!AT171+INDEX(gDP!AT$6:AT$271,MATCH($B171,gDP!$B$6:$B$271)))</f>
        <v>5650154067.1034603</v>
      </c>
      <c r="BS171" s="77">
        <f>IF(greenhouseGasEmissions!AU171="","",greenhouseGasEmissions!AU171-greenhouseGasEmissions!AU171+INDEX(gDP!AU$6:AU$271,MATCH($B171,gDP!$B$6:$B$271)))</f>
        <v>5950769426.6021299</v>
      </c>
      <c r="BT171" s="77">
        <f>IF(greenhouseGasEmissions!AV171="","",greenhouseGasEmissions!AV171-greenhouseGasEmissions!AV171+INDEX(gDP!AV$6:AV$271,MATCH($B171,gDP!$B$6:$B$271)))</f>
        <v>6583526860.5806198</v>
      </c>
      <c r="BU171" s="77">
        <f>IF(greenhouseGasEmissions!AW171="","",greenhouseGasEmissions!AW171-greenhouseGasEmissions!AW171+INDEX(gDP!AW$6:AW$271,MATCH($B171,gDP!$B$6:$B$271)))</f>
        <v>7937255565.3576498</v>
      </c>
      <c r="BV171" s="77">
        <f>IF(greenhouseGasEmissions!AX171="","",greenhouseGasEmissions!AX171-greenhouseGasEmissions!AX171+INDEX(gDP!AX$6:AX$271,MATCH($B171,gDP!$B$6:$B$271)))</f>
        <v>8868504899.9467297</v>
      </c>
      <c r="BW171" s="77">
        <f>IF(greenhouseGasEmissions!AY171="","",greenhouseGasEmissions!AY171-greenhouseGasEmissions!AY171+INDEX(gDP!AY$6:AY$271,MATCH($B171,gDP!$B$6:$B$271)))</f>
        <v>9509835536.9337292</v>
      </c>
      <c r="BX171" s="77">
        <f>IF(greenhouseGasEmissions!AZ171="","",greenhouseGasEmissions!AZ171-greenhouseGasEmissions!AZ171+INDEX(gDP!AZ$6:AZ$271,MATCH($B171,gDP!$B$6:$B$271)))</f>
        <v>10811456005.9405</v>
      </c>
      <c r="BY171" s="77">
        <f>IF(greenhouseGasEmissions!BA171="","",greenhouseGasEmissions!BA171-greenhouseGasEmissions!BA171+INDEX(gDP!BA$6:BA$271,MATCH($B171,gDP!$B$6:$B$271)))</f>
        <v>12920340964.6544</v>
      </c>
      <c r="BZ171" s="77">
        <f>IF(greenhouseGasEmissions!BB171="","",greenhouseGasEmissions!BB171-greenhouseGasEmissions!BB171+INDEX(gDP!BB$6:BB$271,MATCH($B171,gDP!$B$6:$B$271)))</f>
        <v>12263894790.012501</v>
      </c>
      <c r="CA171" s="77">
        <f>IF(greenhouseGasEmissions!BC171="","",greenhouseGasEmissions!BC171-greenhouseGasEmissions!BC171+INDEX(gDP!BC$6:BC$271,MATCH($B171,gDP!$B$6:$B$271)))</f>
        <v>11411894723.864</v>
      </c>
      <c r="CB171" s="77">
        <f>IF(greenhouseGasEmissions!BD171="","",greenhouseGasEmissions!BD171-greenhouseGasEmissions!BD171+INDEX(gDP!BD$6:BD$271,MATCH($B171,gDP!$B$6:$B$271)))</f>
        <v>14619279988.716</v>
      </c>
      <c r="CC171" s="77">
        <f>IF(greenhouseGasEmissions!BE171="","",greenhouseGasEmissions!BE171-greenhouseGasEmissions!BE171+INDEX(gDP!BE$6:BE$271,MATCH($B171,gDP!$B$6:$B$271)))</f>
        <v>16688114144.074499</v>
      </c>
      <c r="CD171" s="77">
        <f>IF(greenhouseGasEmissions!BF171="","",greenhouseGasEmissions!BF171-greenhouseGasEmissions!BF171+INDEX(gDP!BF$6:BF$271,MATCH($B171,gDP!$B$6:$B$271)))</f>
        <v>17198073057.198101</v>
      </c>
      <c r="CE171" s="77">
        <f>IF(greenhouseGasEmissions!BG171="","",greenhouseGasEmissions!BG171-greenhouseGasEmissions!BG171+INDEX(gDP!BG$6:BG$271,MATCH($B171,gDP!$B$6:$B$271)))</f>
        <v>17978246586.0662</v>
      </c>
      <c r="CF171" s="77">
        <f>IF(greenhouseGasEmissions!BH171="","",greenhouseGasEmissions!BH171-greenhouseGasEmissions!BH171+INDEX(gDP!BH$6:BH$271,MATCH($B171,gDP!$B$6:$B$271)))</f>
        <v>16208985769.615</v>
      </c>
      <c r="CG171" s="77">
        <f>IF(greenhouseGasEmissions!BI171="","",greenhouseGasEmissions!BI171-greenhouseGasEmissions!BI171+INDEX(gDP!BI$6:BI$271,MATCH($B171,gDP!$B$6:$B$271)))</f>
        <v>12069051237.171101</v>
      </c>
      <c r="CH171" s="77">
        <f>IF(greenhouseGasEmissions!BJ171="","",greenhouseGasEmissions!BJ171-greenhouseGasEmissions!BJ171+INDEX(gDP!BJ$6:BJ$271,MATCH($B171,gDP!$B$6:$B$271)))</f>
        <v>13264640645.7768</v>
      </c>
      <c r="CI171" s="77">
        <f>IF(greenhouseGasEmissions!BK171="","",greenhouseGasEmissions!BK171-greenhouseGasEmissions!BK171+INDEX(gDP!BK$6:BK$271,MATCH($B171,gDP!$B$6:$B$271)))</f>
        <v>15017359042.4464</v>
      </c>
      <c r="CJ171" s="77">
        <f>IF(greenhouseGasEmissions!BL171="","",greenhouseGasEmissions!BL171-greenhouseGasEmissions!BL171+INDEX(gDP!BL$6:BL$271,MATCH($B171,gDP!$B$6:$B$271)))</f>
        <v>15512758964.5779</v>
      </c>
      <c r="CK171" s="77">
        <f>IF(greenhouseGasEmissions!BM171="","",greenhouseGasEmissions!BM171-greenhouseGasEmissions!BM171+INDEX(gDP!BM$6:BM$271,MATCH($B171,gDP!$B$6:$B$271)))</f>
        <v>14235420174.181299</v>
      </c>
      <c r="CL171" s="77" t="str">
        <f>IF(greenhouseGasEmissions!BN171="","",greenhouseGasEmissions!BN171-greenhouseGasEmissions!BN171+INDEX(gDP!BN$6:BN$271,MATCH($B171,gDP!$B$6:$B$271)))</f>
        <v/>
      </c>
      <c r="CM171" s="77" t="str">
        <f>IF(greenhouseGasEmissions!BO171="","",greenhouseGasEmissions!BO171-greenhouseGasEmissions!BO171+INDEX(gDP!BO$6:BO$271,MATCH($B171,gDP!$B$6:$B$271)))</f>
        <v/>
      </c>
    </row>
    <row r="172" spans="1:91" x14ac:dyDescent="0.35">
      <c r="A172" t="s">
        <v>550</v>
      </c>
      <c r="B172" t="s">
        <v>551</v>
      </c>
      <c r="C172" t="s">
        <v>807</v>
      </c>
      <c r="D172" t="s">
        <v>808</v>
      </c>
      <c r="AS172">
        <v>8.4727999999999994</v>
      </c>
      <c r="AT172">
        <v>8.8607999999999993</v>
      </c>
      <c r="AU172">
        <v>9.2509999999999994</v>
      </c>
      <c r="AV172">
        <v>9.5042000000000009</v>
      </c>
      <c r="AW172">
        <v>9.4974000000000007</v>
      </c>
      <c r="AX172">
        <v>9.7095000000000002</v>
      </c>
      <c r="AY172">
        <v>10.4346</v>
      </c>
      <c r="AZ172">
        <v>10.1486</v>
      </c>
      <c r="BA172">
        <v>9.9247999999999994</v>
      </c>
      <c r="BB172">
        <v>10.4057</v>
      </c>
      <c r="BC172">
        <v>10.662100000000001</v>
      </c>
      <c r="BD172">
        <v>11.025399999999999</v>
      </c>
      <c r="BE172">
        <v>11.5707</v>
      </c>
      <c r="BF172">
        <v>11.604200000000001</v>
      </c>
      <c r="BG172">
        <v>12.315799999999999</v>
      </c>
      <c r="BH172">
        <v>12.692600000000001</v>
      </c>
      <c r="BI172">
        <v>12.539099999999999</v>
      </c>
      <c r="BJ172">
        <v>13.8047</v>
      </c>
      <c r="BK172">
        <v>14.196999999999999</v>
      </c>
      <c r="BL172">
        <v>14.783899999999999</v>
      </c>
      <c r="BM172">
        <v>14.878</v>
      </c>
      <c r="BQ172" s="77">
        <f>IF(greenhouseGasEmissions!AS172="","",greenhouseGasEmissions!AS172-greenhouseGasEmissions!AS172+INDEX(gDP!AS$6:AS$271,MATCH($B172,gDP!$B$6:$B$271)))</f>
        <v>1779520886.47015</v>
      </c>
      <c r="BR172" s="77">
        <f>IF(greenhouseGasEmissions!AT172="","",greenhouseGasEmissions!AT172-greenhouseGasEmissions!AT172+INDEX(gDP!AT$6:AT$271,MATCH($B172,gDP!$B$6:$B$271)))</f>
        <v>1746063557.6135499</v>
      </c>
      <c r="BS172" s="77">
        <f>IF(greenhouseGasEmissions!AU172="","",greenhouseGasEmissions!AU172-greenhouseGasEmissions!AU172+INDEX(gDP!AU$6:AU$271,MATCH($B172,gDP!$B$6:$B$271)))</f>
        <v>1777057481.2604301</v>
      </c>
      <c r="BT172" s="77">
        <f>IF(greenhouseGasEmissions!AV172="","",greenhouseGasEmissions!AV172-greenhouseGasEmissions!AV172+INDEX(gDP!AV$6:AV$271,MATCH($B172,gDP!$B$6:$B$271)))</f>
        <v>2051147606.7368701</v>
      </c>
      <c r="BU172" s="77">
        <f>IF(greenhouseGasEmissions!AW172="","",greenhouseGasEmissions!AW172-greenhouseGasEmissions!AW172+INDEX(gDP!AW$6:AW$271,MATCH($B172,gDP!$B$6:$B$271)))</f>
        <v>2362501023.2424898</v>
      </c>
      <c r="BV172" s="77">
        <f>IF(greenhouseGasEmissions!AX172="","",greenhouseGasEmissions!AX172-greenhouseGasEmissions!AX172+INDEX(gDP!AX$6:AX$271,MATCH($B172,gDP!$B$6:$B$271)))</f>
        <v>2936019525.6024098</v>
      </c>
      <c r="BW172" s="77">
        <f>IF(greenhouseGasEmissions!AY172="","",greenhouseGasEmissions!AY172-greenhouseGasEmissions!AY172+INDEX(gDP!AY$6:AY$271,MATCH($B172,gDP!$B$6:$B$271)))</f>
        <v>3919577285.9270301</v>
      </c>
      <c r="BX172" s="77">
        <f>IF(greenhouseGasEmissions!AZ172="","",greenhouseGasEmissions!AZ172-greenhouseGasEmissions!AZ172+INDEX(gDP!AZ$6:AZ$271,MATCH($B172,gDP!$B$6:$B$271)))</f>
        <v>4346212355.0297499</v>
      </c>
      <c r="BY172" s="77">
        <f>IF(greenhouseGasEmissions!BA172="","",greenhouseGasEmissions!BA172-greenhouseGasEmissions!BA172+INDEX(gDP!BA$6:BA$271,MATCH($B172,gDP!$B$6:$B$271)))</f>
        <v>5206437193.8041296</v>
      </c>
      <c r="BZ172" s="77">
        <f>IF(greenhouseGasEmissions!BB172="","",greenhouseGasEmissions!BB172-greenhouseGasEmissions!BB172+INDEX(gDP!BB$6:BB$271,MATCH($B172,gDP!$B$6:$B$271)))</f>
        <v>4714595547.7510204</v>
      </c>
      <c r="CA172" s="77">
        <f>IF(greenhouseGasEmissions!BC172="","",greenhouseGasEmissions!BC172-greenhouseGasEmissions!BC172+INDEX(gDP!BC$6:BC$271,MATCH($B172,gDP!$B$6:$B$271)))</f>
        <v>5628878797.9825697</v>
      </c>
      <c r="CB172" s="77">
        <f>IF(greenhouseGasEmissions!BD172="","",greenhouseGasEmissions!BD172-greenhouseGasEmissions!BD172+INDEX(gDP!BD$6:BD$271,MATCH($B172,gDP!$B$6:$B$271)))</f>
        <v>6764627745.9033003</v>
      </c>
      <c r="CC172" s="77">
        <f>IF(greenhouseGasEmissions!BE172="","",greenhouseGasEmissions!BE172-greenhouseGasEmissions!BE172+INDEX(gDP!BE$6:BE$271,MATCH($B172,gDP!$B$6:$B$271)))</f>
        <v>6728208836.2214298</v>
      </c>
      <c r="CD172" s="77">
        <f>IF(greenhouseGasEmissions!BF172="","",greenhouseGasEmissions!BF172-greenhouseGasEmissions!BF172+INDEX(gDP!BF$6:BF$271,MATCH($B172,gDP!$B$6:$B$271)))</f>
        <v>7223071096.8565197</v>
      </c>
      <c r="CE172" s="77">
        <f>IF(greenhouseGasEmissions!BG172="","",greenhouseGasEmissions!BG172-greenhouseGasEmissions!BG172+INDEX(gDP!BG$6:BG$271,MATCH($B172,gDP!$B$6:$B$271)))</f>
        <v>6592537781.8151798</v>
      </c>
      <c r="CF172" s="77">
        <f>IF(greenhouseGasEmissions!BH172="","",greenhouseGasEmissions!BH172-greenhouseGasEmissions!BH172+INDEX(gDP!BH$6:BH$271,MATCH($B172,gDP!$B$6:$B$271)))</f>
        <v>6166863896.6867704</v>
      </c>
      <c r="CG172" s="77">
        <f>IF(greenhouseGasEmissions!BI172="","",greenhouseGasEmissions!BI172-greenhouseGasEmissions!BI172+INDEX(gDP!BI$6:BI$271,MATCH($B172,gDP!$B$6:$B$271)))</f>
        <v>6398747592.1318502</v>
      </c>
      <c r="CH172" s="77">
        <f>IF(greenhouseGasEmissions!BJ172="","",greenhouseGasEmissions!BJ172-greenhouseGasEmissions!BJ172+INDEX(gDP!BJ$6:BJ$271,MATCH($B172,gDP!$B$6:$B$271)))</f>
        <v>6800135898.28827</v>
      </c>
      <c r="CI172" s="77">
        <f>IF(greenhouseGasEmissions!BK172="","",greenhouseGasEmissions!BK172-greenhouseGasEmissions!BK172+INDEX(gDP!BK$6:BK$271,MATCH($B172,gDP!$B$6:$B$271)))</f>
        <v>7473550557.0737801</v>
      </c>
      <c r="CJ172" s="77">
        <f>IF(greenhouseGasEmissions!BL172="","",greenhouseGasEmissions!BL172-greenhouseGasEmissions!BL172+INDEX(gDP!BL$6:BL$271,MATCH($B172,gDP!$B$6:$B$271)))</f>
        <v>7894764885.8231201</v>
      </c>
      <c r="CK172" s="77">
        <f>IF(greenhouseGasEmissions!BM172="","",greenhouseGasEmissions!BM172-greenhouseGasEmissions!BM172+INDEX(gDP!BM$6:BM$271,MATCH($B172,gDP!$B$6:$B$271)))</f>
        <v>8260752385.2308903</v>
      </c>
      <c r="CL172" s="77" t="str">
        <f>IF(greenhouseGasEmissions!BN172="","",greenhouseGasEmissions!BN172-greenhouseGasEmissions!BN172+INDEX(gDP!BN$6:BN$271,MATCH($B172,gDP!$B$6:$B$271)))</f>
        <v/>
      </c>
      <c r="CM172" s="77" t="str">
        <f>IF(greenhouseGasEmissions!BO172="","",greenhouseGasEmissions!BO172-greenhouseGasEmissions!BO172+INDEX(gDP!BO$6:BO$271,MATCH($B172,gDP!$B$6:$B$271)))</f>
        <v/>
      </c>
    </row>
    <row r="173" spans="1:91" x14ac:dyDescent="0.35">
      <c r="A173" t="s">
        <v>552</v>
      </c>
      <c r="B173" t="s">
        <v>553</v>
      </c>
      <c r="C173" t="s">
        <v>807</v>
      </c>
      <c r="D173" t="s">
        <v>808</v>
      </c>
      <c r="AS173">
        <v>3.1065999999999998</v>
      </c>
      <c r="AT173">
        <v>3.2559</v>
      </c>
      <c r="AU173">
        <v>3.2784</v>
      </c>
      <c r="AV173">
        <v>3.3325999999999998</v>
      </c>
      <c r="AW173">
        <v>3.4051</v>
      </c>
      <c r="AX173">
        <v>3.5606</v>
      </c>
      <c r="AY173">
        <v>4.3171999999999997</v>
      </c>
      <c r="AZ173">
        <v>4.4539</v>
      </c>
      <c r="BA173">
        <v>4.5769000000000002</v>
      </c>
      <c r="BB173">
        <v>4.5773999999999999</v>
      </c>
      <c r="BC173">
        <v>4.8691000000000004</v>
      </c>
      <c r="BD173">
        <v>4.8983999999999996</v>
      </c>
      <c r="BE173">
        <v>5.0102000000000002</v>
      </c>
      <c r="BF173">
        <v>5.1719999999999997</v>
      </c>
      <c r="BG173">
        <v>5.3684000000000003</v>
      </c>
      <c r="BH173">
        <v>5.4195000000000002</v>
      </c>
      <c r="BI173">
        <v>5.5327999999999999</v>
      </c>
      <c r="BJ173">
        <v>5.7748999999999997</v>
      </c>
      <c r="BK173">
        <v>5.7662000000000004</v>
      </c>
      <c r="BL173">
        <v>5.8673000000000002</v>
      </c>
      <c r="BM173">
        <v>5.4531000000000001</v>
      </c>
      <c r="BQ173" s="77">
        <f>IF(greenhouseGasEmissions!AS173="","",greenhouseGasEmissions!AS173-greenhouseGasEmissions!AS173+INDEX(gDP!AS$6:AS$271,MATCH($B173,gDP!$B$6:$B$271)))</f>
        <v>4726108622.4766102</v>
      </c>
      <c r="BR173" s="77">
        <f>IF(greenhouseGasEmissions!AT173="","",greenhouseGasEmissions!AT173-greenhouseGasEmissions!AT173+INDEX(gDP!AT$6:AT$271,MATCH($B173,gDP!$B$6:$B$271)))</f>
        <v>4675755867.1765699</v>
      </c>
      <c r="BS173" s="77">
        <f>IF(greenhouseGasEmissions!AU173="","",greenhouseGasEmissions!AU173-greenhouseGasEmissions!AU173+INDEX(gDP!AU$6:AU$271,MATCH($B173,gDP!$B$6:$B$271)))</f>
        <v>4906494249.3825502</v>
      </c>
      <c r="BT173" s="77">
        <f>IF(greenhouseGasEmissions!AV173="","",greenhouseGasEmissions!AV173-greenhouseGasEmissions!AV173+INDEX(gDP!AV$6:AV$271,MATCH($B173,gDP!$B$6:$B$271)))</f>
        <v>5894873919.7479696</v>
      </c>
      <c r="BU173" s="77">
        <f>IF(greenhouseGasEmissions!AW173="","",greenhouseGasEmissions!AW173-greenhouseGasEmissions!AW173+INDEX(gDP!AW$6:AW$271,MATCH($B173,gDP!$B$6:$B$271)))</f>
        <v>6667418752.0730696</v>
      </c>
      <c r="BV173" s="77">
        <f>IF(greenhouseGasEmissions!AX173="","",greenhouseGasEmissions!AX173-greenhouseGasEmissions!AX173+INDEX(gDP!AX$6:AX$271,MATCH($B173,gDP!$B$6:$B$271)))</f>
        <v>6576108447.4753103</v>
      </c>
      <c r="BW173" s="77">
        <f>IF(greenhouseGasEmissions!AY173="","",greenhouseGasEmissions!AY173-greenhouseGasEmissions!AY173+INDEX(gDP!AY$6:AY$271,MATCH($B173,gDP!$B$6:$B$271)))</f>
        <v>7028810680.89077</v>
      </c>
      <c r="BX173" s="77">
        <f>IF(greenhouseGasEmissions!AZ173="","",greenhouseGasEmissions!AZ173-greenhouseGasEmissions!AZ173+INDEX(gDP!AZ$6:AZ$271,MATCH($B173,gDP!$B$6:$B$271)))</f>
        <v>8150150209.2250099</v>
      </c>
      <c r="BY173" s="77">
        <f>IF(greenhouseGasEmissions!BA173="","",greenhouseGasEmissions!BA173-greenhouseGasEmissions!BA173+INDEX(gDP!BA$6:BA$271,MATCH($B173,gDP!$B$6:$B$271)))</f>
        <v>9990356673.7349701</v>
      </c>
      <c r="BZ173" s="77">
        <f>IF(greenhouseGasEmissions!BB173="","",greenhouseGasEmissions!BB173-greenhouseGasEmissions!BB173+INDEX(gDP!BB$6:BB$271,MATCH($B173,gDP!$B$6:$B$271)))</f>
        <v>9128843109.15588</v>
      </c>
      <c r="CA173" s="77">
        <f>IF(greenhouseGasEmissions!BC173="","",greenhouseGasEmissions!BC173-greenhouseGasEmissions!BC173+INDEX(gDP!BC$6:BC$271,MATCH($B173,gDP!$B$6:$B$271)))</f>
        <v>10003670690.349701</v>
      </c>
      <c r="CB173" s="77">
        <f>IF(greenhouseGasEmissions!BD173="","",greenhouseGasEmissions!BD173-greenhouseGasEmissions!BD173+INDEX(gDP!BD$6:BD$271,MATCH($B173,gDP!$B$6:$B$271)))</f>
        <v>11518413429.968399</v>
      </c>
      <c r="CC173" s="77">
        <f>IF(greenhouseGasEmissions!BE173="","",greenhouseGasEmissions!BE173-greenhouseGasEmissions!BE173+INDEX(gDP!BE$6:BE$271,MATCH($B173,gDP!$B$6:$B$271)))</f>
        <v>11668696396.7887</v>
      </c>
      <c r="CD173" s="77">
        <f>IF(greenhouseGasEmissions!BF173="","",greenhouseGasEmissions!BF173-greenhouseGasEmissions!BF173+INDEX(gDP!BF$6:BF$271,MATCH($B173,gDP!$B$6:$B$271)))</f>
        <v>12292974141.4044</v>
      </c>
      <c r="CE173" s="77">
        <f>IF(greenhouseGasEmissions!BG173="","",greenhouseGasEmissions!BG173-greenhouseGasEmissions!BG173+INDEX(gDP!BG$6:BG$271,MATCH($B173,gDP!$B$6:$B$271)))</f>
        <v>13074129952.0532</v>
      </c>
      <c r="CF173" s="77">
        <f>IF(greenhouseGasEmissions!BH173="","",greenhouseGasEmissions!BH173-greenhouseGasEmissions!BH173+INDEX(gDP!BH$6:BH$271,MATCH($B173,gDP!$B$6:$B$271)))</f>
        <v>12007291045.648899</v>
      </c>
      <c r="CG173" s="77">
        <f>IF(greenhouseGasEmissions!BI173="","",greenhouseGasEmissions!BI173-greenhouseGasEmissions!BI173+INDEX(gDP!BI$6:BI$271,MATCH($B173,gDP!$B$6:$B$271)))</f>
        <v>12594155464.413601</v>
      </c>
      <c r="CH173" s="77">
        <f>IF(greenhouseGasEmissions!BJ173="","",greenhouseGasEmissions!BJ173-greenhouseGasEmissions!BJ173+INDEX(gDP!BJ$6:BJ$271,MATCH($B173,gDP!$B$6:$B$271)))</f>
        <v>13713506130.608101</v>
      </c>
      <c r="CI173" s="77">
        <f>IF(greenhouseGasEmissions!BK173="","",greenhouseGasEmissions!BK173-greenhouseGasEmissions!BK173+INDEX(gDP!BK$6:BK$271,MATCH($B173,gDP!$B$6:$B$271)))</f>
        <v>14735695930.9727</v>
      </c>
      <c r="CJ173" s="77">
        <f>IF(greenhouseGasEmissions!BL173="","",greenhouseGasEmissions!BL173-greenhouseGasEmissions!BL173+INDEX(gDP!BL$6:BL$271,MATCH($B173,gDP!$B$6:$B$271)))</f>
        <v>14436346979.6355</v>
      </c>
      <c r="CK173" s="77">
        <f>IF(greenhouseGasEmissions!BM173="","",greenhouseGasEmissions!BM173-greenhouseGasEmissions!BM173+INDEX(gDP!BM$6:BM$271,MATCH($B173,gDP!$B$6:$B$271)))</f>
        <v>11408106446.3144</v>
      </c>
      <c r="CL173" s="77" t="str">
        <f>IF(greenhouseGasEmissions!BN173="","",greenhouseGasEmissions!BN173-greenhouseGasEmissions!BN173+INDEX(gDP!BN$6:BN$271,MATCH($B173,gDP!$B$6:$B$271)))</f>
        <v/>
      </c>
      <c r="CM173" s="77" t="str">
        <f>IF(greenhouseGasEmissions!BO173="","",greenhouseGasEmissions!BO173-greenhouseGasEmissions!BO173+INDEX(gDP!BO$6:BO$271,MATCH($B173,gDP!$B$6:$B$271)))</f>
        <v/>
      </c>
    </row>
    <row r="174" spans="1:91" x14ac:dyDescent="0.35">
      <c r="A174" t="s">
        <v>554</v>
      </c>
      <c r="B174" t="s">
        <v>555</v>
      </c>
      <c r="C174" t="s">
        <v>807</v>
      </c>
      <c r="D174" t="s">
        <v>808</v>
      </c>
      <c r="AS174">
        <v>8.0742999999999991</v>
      </c>
      <c r="AT174">
        <v>8.1623999999999999</v>
      </c>
      <c r="AU174">
        <v>8.2234999999999996</v>
      </c>
      <c r="AV174">
        <v>8.4328000000000003</v>
      </c>
      <c r="AW174">
        <v>8.5243000000000002</v>
      </c>
      <c r="AX174">
        <v>9.1303999999999998</v>
      </c>
      <c r="AY174">
        <v>9.6097000000000001</v>
      </c>
      <c r="AZ174">
        <v>10.2979</v>
      </c>
      <c r="BA174">
        <v>10.888299999999999</v>
      </c>
      <c r="BB174">
        <v>11.0548</v>
      </c>
      <c r="BC174">
        <v>11.8406</v>
      </c>
      <c r="BD174">
        <v>13.4968</v>
      </c>
      <c r="BE174">
        <v>13.852399999999999</v>
      </c>
      <c r="BF174">
        <v>13.5771</v>
      </c>
      <c r="BG174">
        <v>13.9292</v>
      </c>
      <c r="BH174">
        <v>14.323600000000001</v>
      </c>
      <c r="BI174">
        <v>14.7302</v>
      </c>
      <c r="BJ174">
        <v>15.682600000000001</v>
      </c>
      <c r="BK174">
        <v>16.942399999999999</v>
      </c>
      <c r="BL174">
        <v>18.312999999999999</v>
      </c>
      <c r="BM174">
        <v>18.335799999999999</v>
      </c>
      <c r="BQ174" s="77">
        <f>IF(greenhouseGasEmissions!AS174="","",greenhouseGasEmissions!AS174-greenhouseGasEmissions!AS174+INDEX(gDP!AS$6:AS$271,MATCH($B174,gDP!$B$6:$B$271)))</f>
        <v>2537307580.3280802</v>
      </c>
      <c r="BR174" s="77">
        <f>IF(greenhouseGasEmissions!AT174="","",greenhouseGasEmissions!AT174-greenhouseGasEmissions!AT174+INDEX(gDP!AT$6:AT$271,MATCH($B174,gDP!$B$6:$B$271)))</f>
        <v>2498008664.6690998</v>
      </c>
      <c r="BS174" s="77">
        <f>IF(greenhouseGasEmissions!AU174="","",greenhouseGasEmissions!AU174-greenhouseGasEmissions!AU174+INDEX(gDP!AU$6:AU$271,MATCH($B174,gDP!$B$6:$B$271)))</f>
        <v>5087328437.8737001</v>
      </c>
      <c r="BT174" s="77">
        <f>IF(greenhouseGasEmissions!AV174="","",greenhouseGasEmissions!AV174-greenhouseGasEmissions!AV174+INDEX(gDP!AV$6:AV$271,MATCH($B174,gDP!$B$6:$B$271)))</f>
        <v>4669789300.3566198</v>
      </c>
      <c r="BU174" s="77">
        <f>IF(greenhouseGasEmissions!AW174="","",greenhouseGasEmissions!AW174-greenhouseGasEmissions!AW174+INDEX(gDP!AW$6:AW$271,MATCH($B174,gDP!$B$6:$B$271)))</f>
        <v>5058726350.4889603</v>
      </c>
      <c r="BV174" s="77">
        <f>IF(greenhouseGasEmissions!AX174="","",greenhouseGasEmissions!AX174-greenhouseGasEmissions!AX174+INDEX(gDP!AX$6:AX$271,MATCH($B174,gDP!$B$6:$B$271)))</f>
        <v>5320409651.47544</v>
      </c>
      <c r="BW174" s="77">
        <f>IF(greenhouseGasEmissions!AY174="","",greenhouseGasEmissions!AY174-greenhouseGasEmissions!AY174+INDEX(gDP!AY$6:AY$271,MATCH($B174,gDP!$B$6:$B$271)))</f>
        <v>5818279739.1435404</v>
      </c>
      <c r="BX174" s="77">
        <f>IF(greenhouseGasEmissions!AZ174="","",greenhouseGasEmissions!AZ174-greenhouseGasEmissions!AZ174+INDEX(gDP!AZ$6:AZ$271,MATCH($B174,gDP!$B$6:$B$271)))</f>
        <v>6451210219.1168299</v>
      </c>
      <c r="BY174" s="77">
        <f>IF(greenhouseGasEmissions!BA174="","",greenhouseGasEmissions!BA174-greenhouseGasEmissions!BA174+INDEX(gDP!BA$6:BA$271,MATCH($B174,gDP!$B$6:$B$271)))</f>
        <v>7743617352.2142696</v>
      </c>
      <c r="BZ174" s="77">
        <f>IF(greenhouseGasEmissions!BB174="","",greenhouseGasEmissions!BB174-greenhouseGasEmissions!BB174+INDEX(gDP!BB$6:BB$271,MATCH($B174,gDP!$B$6:$B$271)))</f>
        <v>9009887946.8203907</v>
      </c>
      <c r="CA174" s="77">
        <f>IF(greenhouseGasEmissions!BC174="","",greenhouseGasEmissions!BC174-greenhouseGasEmissions!BC174+INDEX(gDP!BC$6:BC$271,MATCH($B174,gDP!$B$6:$B$271)))</f>
        <v>10128323010.6049</v>
      </c>
      <c r="CB174" s="77">
        <f>IF(greenhouseGasEmissions!BD174="","",greenhouseGasEmissions!BD174-greenhouseGasEmissions!BD174+INDEX(gDP!BD$6:BD$271,MATCH($B174,gDP!$B$6:$B$271)))</f>
        <v>11648142958.365101</v>
      </c>
      <c r="CC174" s="77">
        <f>IF(greenhouseGasEmissions!BE174="","",greenhouseGasEmissions!BE174-greenhouseGasEmissions!BE174+INDEX(gDP!BE$6:BE$271,MATCH($B174,gDP!$B$6:$B$271)))</f>
        <v>8773203178.1651192</v>
      </c>
      <c r="CD174" s="77">
        <f>IF(greenhouseGasEmissions!BF174="","",greenhouseGasEmissions!BF174-greenhouseGasEmissions!BF174+INDEX(gDP!BF$6:BF$271,MATCH($B174,gDP!$B$6:$B$271)))</f>
        <v>8031571927.6205502</v>
      </c>
      <c r="CE174" s="77">
        <f>IF(greenhouseGasEmissions!BG174="","",greenhouseGasEmissions!BG174-greenhouseGasEmissions!BG174+INDEX(gDP!BG$6:BG$271,MATCH($B174,gDP!$B$6:$B$271)))</f>
        <v>8801326169.1454697</v>
      </c>
      <c r="CF174" s="77">
        <f>IF(greenhouseGasEmissions!BH174="","",greenhouseGasEmissions!BH174-greenhouseGasEmissions!BH174+INDEX(gDP!BH$6:BH$271,MATCH($B174,gDP!$B$6:$B$271)))</f>
        <v>9219474379.31534</v>
      </c>
      <c r="CG174" s="77">
        <f>IF(greenhouseGasEmissions!BI174="","",greenhouseGasEmissions!BI174-greenhouseGasEmissions!BI174+INDEX(gDP!BI$6:BI$271,MATCH($B174,gDP!$B$6:$B$271)))</f>
        <v>7909868618.4636602</v>
      </c>
      <c r="CH174" s="77">
        <f>IF(greenhouseGasEmissions!BJ174="","",greenhouseGasEmissions!BJ174-greenhouseGasEmissions!BJ174+INDEX(gDP!BJ$6:BJ$271,MATCH($B174,gDP!$B$6:$B$271)))</f>
        <v>8943543677.1889896</v>
      </c>
      <c r="CI174" s="77">
        <f>IF(greenhouseGasEmissions!BK174="","",greenhouseGasEmissions!BK174-greenhouseGasEmissions!BK174+INDEX(gDP!BK$6:BK$271,MATCH($B174,gDP!$B$6:$B$271)))</f>
        <v>9880675785.9305706</v>
      </c>
      <c r="CJ174" s="77">
        <f>IF(greenhouseGasEmissions!BL174="","",greenhouseGasEmissions!BL174-greenhouseGasEmissions!BL174+INDEX(gDP!BL$6:BL$271,MATCH($B174,gDP!$B$6:$B$271)))</f>
        <v>11077305329.641701</v>
      </c>
      <c r="CK174" s="77">
        <f>IF(greenhouseGasEmissions!BM174="","",greenhouseGasEmissions!BM174-greenhouseGasEmissions!BM174+INDEX(gDP!BM$6:BM$271,MATCH($B174,gDP!$B$6:$B$271)))</f>
        <v>12041250083.882799</v>
      </c>
      <c r="CL174" s="77" t="str">
        <f>IF(greenhouseGasEmissions!BN174="","",greenhouseGasEmissions!BN174-greenhouseGasEmissions!BN174+INDEX(gDP!BN$6:BN$271,MATCH($B174,gDP!$B$6:$B$271)))</f>
        <v/>
      </c>
      <c r="CM174" s="77" t="str">
        <f>IF(greenhouseGasEmissions!BO174="","",greenhouseGasEmissions!BO174-greenhouseGasEmissions!BO174+INDEX(gDP!BO$6:BO$271,MATCH($B174,gDP!$B$6:$B$271)))</f>
        <v/>
      </c>
    </row>
    <row r="175" spans="1:91" x14ac:dyDescent="0.35">
      <c r="A175" t="s">
        <v>556</v>
      </c>
      <c r="B175" t="s">
        <v>557</v>
      </c>
      <c r="C175" t="s">
        <v>807</v>
      </c>
      <c r="D175" t="s">
        <v>808</v>
      </c>
      <c r="AS175">
        <v>2.8319000000000201</v>
      </c>
      <c r="AT175">
        <v>6.4950000000000001</v>
      </c>
      <c r="AU175">
        <v>13.498100000000001</v>
      </c>
      <c r="AV175">
        <v>23.049700000000001</v>
      </c>
      <c r="AW175">
        <v>37.32</v>
      </c>
      <c r="AX175">
        <v>46.614199999999997</v>
      </c>
      <c r="AY175">
        <v>48.050699999999999</v>
      </c>
      <c r="AZ175">
        <v>58.735300000000002</v>
      </c>
      <c r="BA175">
        <v>65.421499999999995</v>
      </c>
      <c r="BB175">
        <v>37.3489</v>
      </c>
      <c r="BC175">
        <v>46.109099999999998</v>
      </c>
      <c r="BD175">
        <v>41.6798</v>
      </c>
      <c r="BE175">
        <v>35.815399999999997</v>
      </c>
      <c r="BF175">
        <v>47.063200000000002</v>
      </c>
      <c r="BG175">
        <v>53.217399999999998</v>
      </c>
      <c r="BH175">
        <v>71.620999999999995</v>
      </c>
      <c r="BI175">
        <v>76.707300000000004</v>
      </c>
      <c r="BJ175">
        <v>66.247900000000001</v>
      </c>
      <c r="BK175">
        <v>84.628100000000003</v>
      </c>
      <c r="BL175">
        <v>87.982399999999998</v>
      </c>
      <c r="BM175">
        <v>82.835899999999995</v>
      </c>
      <c r="BQ175" s="77">
        <f>IF(greenhouseGasEmissions!AS175="","",greenhouseGasEmissions!AS175-greenhouseGasEmissions!AS175+INDEX(gDP!AS$6:AS$271,MATCH($B175,gDP!$B$6:$B$271)))</f>
        <v>93789736842.105301</v>
      </c>
      <c r="BR175" s="77">
        <f>IF(greenhouseGasEmissions!AT175="","",greenhouseGasEmissions!AT175-greenhouseGasEmissions!AT175+INDEX(gDP!AT$6:AT$271,MATCH($B175,gDP!$B$6:$B$271)))</f>
        <v>92783947368.421097</v>
      </c>
      <c r="BS175" s="77">
        <f>IF(greenhouseGasEmissions!AU175="","",greenhouseGasEmissions!AU175-greenhouseGasEmissions!AU175+INDEX(gDP!AU$6:AU$271,MATCH($B175,gDP!$B$6:$B$271)))</f>
        <v>100845526315.789</v>
      </c>
      <c r="BT175" s="77">
        <f>IF(greenhouseGasEmissions!AV175="","",greenhouseGasEmissions!AV175-greenhouseGasEmissions!AV175+INDEX(gDP!AV$6:AV$271,MATCH($B175,gDP!$B$6:$B$271)))</f>
        <v>110202368421.05299</v>
      </c>
      <c r="BU175" s="77">
        <f>IF(greenhouseGasEmissions!AW175="","",greenhouseGasEmissions!AW175-greenhouseGasEmissions!AW175+INDEX(gDP!AW$6:AW$271,MATCH($B175,gDP!$B$6:$B$271)))</f>
        <v>124749473684.211</v>
      </c>
      <c r="BV175" s="77">
        <f>IF(greenhouseGasEmissions!AX175="","",greenhouseGasEmissions!AX175-greenhouseGasEmissions!AX175+INDEX(gDP!AX$6:AX$271,MATCH($B175,gDP!$B$6:$B$271)))</f>
        <v>143534405818.50101</v>
      </c>
      <c r="BW175" s="77">
        <f>IF(greenhouseGasEmissions!AY175="","",greenhouseGasEmissions!AY175-greenhouseGasEmissions!AY175+INDEX(gDP!AY$6:AY$271,MATCH($B175,gDP!$B$6:$B$271)))</f>
        <v>162692258307.056</v>
      </c>
      <c r="BX175" s="77">
        <f>IF(greenhouseGasEmissions!AZ175="","",greenhouseGasEmissions!AZ175-greenhouseGasEmissions!AZ175+INDEX(gDP!AZ$6:AZ$271,MATCH($B175,gDP!$B$6:$B$271)))</f>
        <v>193549569477.733</v>
      </c>
      <c r="BY175" s="77">
        <f>IF(greenhouseGasEmissions!BA175="","",greenhouseGasEmissions!BA175-greenhouseGasEmissions!BA175+INDEX(gDP!BA$6:BA$271,MATCH($B175,gDP!$B$6:$B$271)))</f>
        <v>230811614370.384</v>
      </c>
      <c r="BZ175" s="77">
        <f>IF(greenhouseGasEmissions!BB175="","",greenhouseGasEmissions!BB175-greenhouseGasEmissions!BB175+INDEX(gDP!BB$6:BB$271,MATCH($B175,gDP!$B$6:$B$271)))</f>
        <v>202257453036.64099</v>
      </c>
      <c r="CA175" s="77">
        <f>IF(greenhouseGasEmissions!BC175="","",greenhouseGasEmissions!BC175-greenhouseGasEmissions!BC175+INDEX(gDP!BC$6:BC$271,MATCH($B175,gDP!$B$6:$B$271)))</f>
        <v>255017638455.59</v>
      </c>
      <c r="CB175" s="77">
        <f>IF(greenhouseGasEmissions!BD175="","",greenhouseGasEmissions!BD175-greenhouseGasEmissions!BD175+INDEX(gDP!BD$6:BD$271,MATCH($B175,gDP!$B$6:$B$271)))</f>
        <v>297951668674.83502</v>
      </c>
      <c r="CC175" s="77">
        <f>IF(greenhouseGasEmissions!BE175="","",greenhouseGasEmissions!BE175-greenhouseGasEmissions!BE175+INDEX(gDP!BE$6:BE$271,MATCH($B175,gDP!$B$6:$B$271)))</f>
        <v>314443047642.11102</v>
      </c>
      <c r="CD175" s="77">
        <f>IF(greenhouseGasEmissions!BF175="","",greenhouseGasEmissions!BF175-greenhouseGasEmissions!BF175+INDEX(gDP!BF$6:BF$271,MATCH($B175,gDP!$B$6:$B$271)))</f>
        <v>323276235524.41498</v>
      </c>
      <c r="CE175" s="77">
        <f>IF(greenhouseGasEmissions!BG175="","",greenhouseGasEmissions!BG175-greenhouseGasEmissions!BG175+INDEX(gDP!BG$6:BG$271,MATCH($B175,gDP!$B$6:$B$271)))</f>
        <v>338066095097.25403</v>
      </c>
      <c r="CF175" s="77">
        <f>IF(greenhouseGasEmissions!BH175="","",greenhouseGasEmissions!BH175-greenhouseGasEmissions!BH175+INDEX(gDP!BH$6:BH$271,MATCH($B175,gDP!$B$6:$B$271)))</f>
        <v>301355266964.94702</v>
      </c>
      <c r="CG175" s="77">
        <f>IF(greenhouseGasEmissions!BI175="","",greenhouseGasEmissions!BI175-greenhouseGasEmissions!BI175+INDEX(gDP!BI$6:BI$271,MATCH($B175,gDP!$B$6:$B$271)))</f>
        <v>301256033870.33398</v>
      </c>
      <c r="CH175" s="77">
        <f>IF(greenhouseGasEmissions!BJ175="","",greenhouseGasEmissions!BJ175-greenhouseGasEmissions!BJ175+INDEX(gDP!BJ$6:BJ$271,MATCH($B175,gDP!$B$6:$B$271)))</f>
        <v>319109094160.34302</v>
      </c>
      <c r="CI175" s="77">
        <f>IF(greenhouseGasEmissions!BK175="","",greenhouseGasEmissions!BK175-greenhouseGasEmissions!BK175+INDEX(gDP!BK$6:BK$271,MATCH($B175,gDP!$B$6:$B$271)))</f>
        <v>358788845712.53003</v>
      </c>
      <c r="CJ175" s="77">
        <f>IF(greenhouseGasEmissions!BL175="","",greenhouseGasEmissions!BL175-greenhouseGasEmissions!BL175+INDEX(gDP!BL$6:BL$271,MATCH($B175,gDP!$B$6:$B$271)))</f>
        <v>365177721021.51599</v>
      </c>
      <c r="CK175" s="77">
        <f>IF(greenhouseGasEmissions!BM175="","",greenhouseGasEmissions!BM175-greenhouseGasEmissions!BM175+INDEX(gDP!BM$6:BM$271,MATCH($B175,gDP!$B$6:$B$271)))</f>
        <v>337456163961.211</v>
      </c>
      <c r="CL175" s="77" t="str">
        <f>IF(greenhouseGasEmissions!BN175="","",greenhouseGasEmissions!BN175-greenhouseGasEmissions!BN175+INDEX(gDP!BN$6:BN$271,MATCH($B175,gDP!$B$6:$B$271)))</f>
        <v/>
      </c>
      <c r="CM175" s="77" t="str">
        <f>IF(greenhouseGasEmissions!BO175="","",greenhouseGasEmissions!BO175-greenhouseGasEmissions!BO175+INDEX(gDP!BO$6:BO$271,MATCH($B175,gDP!$B$6:$B$271)))</f>
        <v/>
      </c>
    </row>
    <row r="176" spans="1:91" x14ac:dyDescent="0.35">
      <c r="A176" t="s">
        <v>558</v>
      </c>
      <c r="B176" t="s">
        <v>559</v>
      </c>
      <c r="C176" t="s">
        <v>807</v>
      </c>
      <c r="D176" t="s">
        <v>808</v>
      </c>
      <c r="AS176">
        <v>6990.8438999999998</v>
      </c>
      <c r="AT176">
        <v>6892.0497999999998</v>
      </c>
      <c r="AU176">
        <v>6814.9679999999998</v>
      </c>
      <c r="AV176">
        <v>6873.1040999999996</v>
      </c>
      <c r="AW176">
        <v>7038.4023999999999</v>
      </c>
      <c r="AX176">
        <v>7002.7006000000001</v>
      </c>
      <c r="AY176">
        <v>6852.0501999999997</v>
      </c>
      <c r="AZ176">
        <v>7020.3020999999999</v>
      </c>
      <c r="BA176">
        <v>6824.5267999999996</v>
      </c>
      <c r="BB176">
        <v>6318.8284000000003</v>
      </c>
      <c r="BC176">
        <v>6594.3558999999996</v>
      </c>
      <c r="BD176">
        <v>6371.4877999999999</v>
      </c>
      <c r="BE176">
        <v>6116.3886000000002</v>
      </c>
      <c r="BF176">
        <v>6305.5748000000003</v>
      </c>
      <c r="BG176">
        <v>6316.5034999999998</v>
      </c>
      <c r="BH176">
        <v>6295.4758000000002</v>
      </c>
      <c r="BI176">
        <v>6044.4570999999996</v>
      </c>
      <c r="BJ176">
        <v>6031.5343000000003</v>
      </c>
      <c r="BK176">
        <v>6249.4642999999996</v>
      </c>
      <c r="BL176">
        <v>6143.5064000000002</v>
      </c>
      <c r="BM176">
        <v>5499.6511</v>
      </c>
      <c r="BQ176" s="77">
        <f>IF(greenhouseGasEmissions!AS176="","",greenhouseGasEmissions!AS176-greenhouseGasEmissions!AS176+INDEX(gDP!AS$6:AS$271,MATCH($B176,gDP!$B$6:$B$271)))</f>
        <v>10999205634931.6</v>
      </c>
      <c r="BR176" s="77">
        <f>IF(greenhouseGasEmissions!AT176="","",greenhouseGasEmissions!AT176-greenhouseGasEmissions!AT176+INDEX(gDP!AT$6:AT$271,MATCH($B176,gDP!$B$6:$B$271)))</f>
        <v>11324591275355.4</v>
      </c>
      <c r="BS176" s="77">
        <f>IF(greenhouseGasEmissions!AU176="","",greenhouseGasEmissions!AU176-greenhouseGasEmissions!AU176+INDEX(gDP!AU$6:AU$271,MATCH($B176,gDP!$B$6:$B$271)))</f>
        <v>11693694562098</v>
      </c>
      <c r="BT176" s="77">
        <f>IF(greenhouseGasEmissions!AV176="","",greenhouseGasEmissions!AV176-greenhouseGasEmissions!AV176+INDEX(gDP!AV$6:AV$271,MATCH($B176,gDP!$B$6:$B$271)))</f>
        <v>12356177171634.801</v>
      </c>
      <c r="BU176" s="77">
        <f>IF(greenhouseGasEmissions!AW176="","",greenhouseGasEmissions!AW176-greenhouseGasEmissions!AW176+INDEX(gDP!AW$6:AW$271,MATCH($B176,gDP!$B$6:$B$271)))</f>
        <v>13248370941278.199</v>
      </c>
      <c r="BV176" s="77">
        <f>IF(greenhouseGasEmissions!AX176="","",greenhouseGasEmissions!AX176-greenhouseGasEmissions!AX176+INDEX(gDP!AX$6:AX$271,MATCH($B176,gDP!$B$6:$B$271)))</f>
        <v>14217173734778.699</v>
      </c>
      <c r="BW176" s="77">
        <f>IF(greenhouseGasEmissions!AY176="","",greenhouseGasEmissions!AY176-greenhouseGasEmissions!AY176+INDEX(gDP!AY$6:AY$271,MATCH($B176,gDP!$B$6:$B$271)))</f>
        <v>15140991809591</v>
      </c>
      <c r="BX176" s="77">
        <f>IF(greenhouseGasEmissions!AZ176="","",greenhouseGasEmissions!AZ176-greenhouseGasEmissions!AZ176+INDEX(gDP!AZ$6:AZ$271,MATCH($B176,gDP!$B$6:$B$271)))</f>
        <v>15949815407783.301</v>
      </c>
      <c r="BY176" s="77">
        <f>IF(greenhouseGasEmissions!BA176="","",greenhouseGasEmissions!BA176-greenhouseGasEmissions!BA176+INDEX(gDP!BA$6:BA$271,MATCH($B176,gDP!$B$6:$B$271)))</f>
        <v>16329831690721.699</v>
      </c>
      <c r="BZ176" s="77">
        <f>IF(greenhouseGasEmissions!BB176="","",greenhouseGasEmissions!BB176-greenhouseGasEmissions!BB176+INDEX(gDP!BB$6:BB$271,MATCH($B176,gDP!$B$6:$B$271)))</f>
        <v>15859348142157.301</v>
      </c>
      <c r="CA176" s="77">
        <f>IF(greenhouseGasEmissions!BC176="","",greenhouseGasEmissions!BC176-greenhouseGasEmissions!BC176+INDEX(gDP!BC$6:BC$271,MATCH($B176,gDP!$B$6:$B$271)))</f>
        <v>16672948893486.301</v>
      </c>
      <c r="CB176" s="77">
        <f>IF(greenhouseGasEmissions!BD176="","",greenhouseGasEmissions!BD176-greenhouseGasEmissions!BD176+INDEX(gDP!BD$6:BD$271,MATCH($B176,gDP!$B$6:$B$271)))</f>
        <v>17399371321174.5</v>
      </c>
      <c r="CC176" s="77">
        <f>IF(greenhouseGasEmissions!BE176="","",greenhouseGasEmissions!BE176-greenhouseGasEmissions!BE176+INDEX(gDP!BE$6:BE$271,MATCH($B176,gDP!$B$6:$B$271)))</f>
        <v>18088714669521.602</v>
      </c>
      <c r="CD176" s="77">
        <f>IF(greenhouseGasEmissions!BF176="","",greenhouseGasEmissions!BF176-greenhouseGasEmissions!BF176+INDEX(gDP!BF$6:BF$271,MATCH($B176,gDP!$B$6:$B$271)))</f>
        <v>18733746177835</v>
      </c>
      <c r="CE176" s="77">
        <f>IF(greenhouseGasEmissions!BG176="","",greenhouseGasEmissions!BG176-greenhouseGasEmissions!BG176+INDEX(gDP!BG$6:BG$271,MATCH($B176,gDP!$B$6:$B$271)))</f>
        <v>19420301866439.898</v>
      </c>
      <c r="CF176" s="77">
        <f>IF(greenhouseGasEmissions!BH176="","",greenhouseGasEmissions!BH176-greenhouseGasEmissions!BH176+INDEX(gDP!BH$6:BH$271,MATCH($B176,gDP!$B$6:$B$271)))</f>
        <v>19858182357217.102</v>
      </c>
      <c r="CG176" s="77">
        <f>IF(greenhouseGasEmissions!BI176="","",greenhouseGasEmissions!BI176-greenhouseGasEmissions!BI176+INDEX(gDP!BI$6:BI$271,MATCH($B176,gDP!$B$6:$B$271)))</f>
        <v>20339807652907.398</v>
      </c>
      <c r="CH176" s="77">
        <f>IF(greenhouseGasEmissions!BJ176="","",greenhouseGasEmissions!BJ176-greenhouseGasEmissions!BJ176+INDEX(gDP!BJ$6:BJ$271,MATCH($B176,gDP!$B$6:$B$271)))</f>
        <v>21268509960244.102</v>
      </c>
      <c r="CI176" s="77">
        <f>IF(greenhouseGasEmissions!BK176="","",greenhouseGasEmissions!BK176-greenhouseGasEmissions!BK176+INDEX(gDP!BK$6:BK$271,MATCH($B176,gDP!$B$6:$B$271)))</f>
        <v>22389071169783</v>
      </c>
      <c r="CJ176" s="77">
        <f>IF(greenhouseGasEmissions!BL176="","",greenhouseGasEmissions!BL176-greenhouseGasEmissions!BL176+INDEX(gDP!BL$6:BL$271,MATCH($B176,gDP!$B$6:$B$271)))</f>
        <v>23272543648672.5</v>
      </c>
      <c r="CK176" s="77">
        <f>IF(greenhouseGasEmissions!BM176="","",greenhouseGasEmissions!BM176-greenhouseGasEmissions!BM176+INDEX(gDP!BM$6:BM$271,MATCH($B176,gDP!$B$6:$B$271)))</f>
        <v>22985521877000.199</v>
      </c>
      <c r="CL176" s="77" t="str">
        <f>IF(greenhouseGasEmissions!BN176="","",greenhouseGasEmissions!BN176-greenhouseGasEmissions!BN176+INDEX(gDP!BN$6:BN$271,MATCH($B176,gDP!$B$6:$B$271)))</f>
        <v/>
      </c>
      <c r="CM176" s="77" t="str">
        <f>IF(greenhouseGasEmissions!BO176="","",greenhouseGasEmissions!BO176-greenhouseGasEmissions!BO176+INDEX(gDP!BO$6:BO$271,MATCH($B176,gDP!$B$6:$B$271)))</f>
        <v/>
      </c>
    </row>
    <row r="177" spans="1:91" x14ac:dyDescent="0.35">
      <c r="A177" t="s">
        <v>560</v>
      </c>
      <c r="B177" t="s">
        <v>561</v>
      </c>
      <c r="C177" t="s">
        <v>807</v>
      </c>
      <c r="D177" t="s">
        <v>808</v>
      </c>
      <c r="AS177">
        <v>-91.5227</v>
      </c>
      <c r="AT177">
        <v>-90.965100000000007</v>
      </c>
      <c r="AU177">
        <v>-95.911299999999997</v>
      </c>
      <c r="AV177">
        <v>-96.08</v>
      </c>
      <c r="AW177">
        <v>-97.734399999999994</v>
      </c>
      <c r="AX177">
        <v>-93.677999999999997</v>
      </c>
      <c r="AY177">
        <v>-91.515699999999995</v>
      </c>
      <c r="AZ177">
        <v>-88.692499999999995</v>
      </c>
      <c r="BA177">
        <v>-96.391199999999998</v>
      </c>
      <c r="BB177">
        <v>-84.556299999999993</v>
      </c>
      <c r="BC177">
        <v>-88.757999999999996</v>
      </c>
      <c r="BD177">
        <v>-85.832300000000004</v>
      </c>
      <c r="BE177">
        <v>-83.593900000000005</v>
      </c>
      <c r="BF177">
        <v>-101.91249999999999</v>
      </c>
      <c r="BG177">
        <v>-98.273399999999995</v>
      </c>
      <c r="BH177">
        <v>-100.2225</v>
      </c>
      <c r="BI177">
        <v>-103.8897</v>
      </c>
      <c r="BJ177">
        <v>-104.36969999999999</v>
      </c>
      <c r="BK177">
        <v>-104.3758</v>
      </c>
      <c r="BL177">
        <v>-104.0193</v>
      </c>
      <c r="BM177">
        <v>-104.4162</v>
      </c>
      <c r="BQ177" s="77">
        <f>IF(greenhouseGasEmissions!AS177="","",greenhouseGasEmissions!AS177-greenhouseGasEmissions!AS177+INDEX(gDP!AS$6:AS$271,MATCH($B177,gDP!$B$6:$B$271)))</f>
        <v>3922232164.8317499</v>
      </c>
      <c r="BR177" s="77">
        <f>IF(greenhouseGasEmissions!AT177="","",greenhouseGasEmissions!AT177-greenhouseGasEmissions!AT177+INDEX(gDP!AT$6:AT$271,MATCH($B177,gDP!$B$6:$B$271)))</f>
        <v>3557341215.1515899</v>
      </c>
      <c r="BS177" s="77">
        <f>IF(greenhouseGasEmissions!AU177="","",greenhouseGasEmissions!AU177-greenhouseGasEmissions!AU177+INDEX(gDP!AU$6:AU$271,MATCH($B177,gDP!$B$6:$B$271)))</f>
        <v>3349169826.3889599</v>
      </c>
      <c r="BT177" s="77">
        <f>IF(greenhouseGasEmissions!AV177="","",greenhouseGasEmissions!AV177-greenhouseGasEmissions!AV177+INDEX(gDP!AV$6:AV$271,MATCH($B177,gDP!$B$6:$B$271)))</f>
        <v>4926439383.5142498</v>
      </c>
      <c r="BU177" s="77">
        <f>IF(greenhouseGasEmissions!AW177="","",greenhouseGasEmissions!AW177-greenhouseGasEmissions!AW177+INDEX(gDP!AW$6:AW$271,MATCH($B177,gDP!$B$6:$B$271)))</f>
        <v>6609205994.7740602</v>
      </c>
      <c r="BV177" s="77">
        <f>IF(greenhouseGasEmissions!AX177="","",greenhouseGasEmissions!AX177-greenhouseGasEmissions!AX177+INDEX(gDP!AX$6:AX$271,MATCH($B177,gDP!$B$6:$B$271)))</f>
        <v>7248374837.7205601</v>
      </c>
      <c r="BW177" s="77">
        <f>IF(greenhouseGasEmissions!AY177="","",greenhouseGasEmissions!AY177-greenhouseGasEmissions!AY177+INDEX(gDP!AY$6:AY$271,MATCH($B177,gDP!$B$6:$B$271)))</f>
        <v>8001779551.0632296</v>
      </c>
      <c r="BX177" s="77">
        <f>IF(greenhouseGasEmissions!AZ177="","",greenhouseGasEmissions!AZ177-greenhouseGasEmissions!AZ177+INDEX(gDP!AZ$6:AZ$271,MATCH($B177,gDP!$B$6:$B$271)))</f>
        <v>8839536475.99963</v>
      </c>
      <c r="BY177" s="77">
        <f>IF(greenhouseGasEmissions!BA177="","",greenhouseGasEmissions!BA177-greenhouseGasEmissions!BA177+INDEX(gDP!BA$6:BA$271,MATCH($B177,gDP!$B$6:$B$271)))</f>
        <v>8607431497.4947109</v>
      </c>
      <c r="BZ177" s="77">
        <f>IF(greenhouseGasEmissions!BB177="","",greenhouseGasEmissions!BB177-greenhouseGasEmissions!BB177+INDEX(gDP!BB$6:BB$271,MATCH($B177,gDP!$B$6:$B$271)))</f>
        <v>8938847189.0759201</v>
      </c>
      <c r="CA177" s="77">
        <f>IF(greenhouseGasEmissions!BC177="","",greenhouseGasEmissions!BC177-greenhouseGasEmissions!BC177+INDEX(gDP!BC$6:BC$271,MATCH($B177,gDP!$B$6:$B$271)))</f>
        <v>11431412421.131599</v>
      </c>
      <c r="CB177" s="77">
        <f>IF(greenhouseGasEmissions!BD177="","",greenhouseGasEmissions!BD177-greenhouseGasEmissions!BD177+INDEX(gDP!BD$6:BD$271,MATCH($B177,gDP!$B$6:$B$271)))</f>
        <v>12523359440.5499</v>
      </c>
      <c r="CC177" s="77">
        <f>IF(greenhouseGasEmissions!BE177="","",greenhouseGasEmissions!BE177-greenhouseGasEmissions!BE177+INDEX(gDP!BE$6:BE$271,MATCH($B177,gDP!$B$6:$B$271)))</f>
        <v>13042053591.685699</v>
      </c>
      <c r="CD177" s="77">
        <f>IF(greenhouseGasEmissions!BF177="","",greenhouseGasEmissions!BF177-greenhouseGasEmissions!BF177+INDEX(gDP!BF$6:BF$271,MATCH($B177,gDP!$B$6:$B$271)))</f>
        <v>12043307277.123501</v>
      </c>
      <c r="CE177" s="77">
        <f>IF(greenhouseGasEmissions!BG177="","",greenhouseGasEmissions!BG177-greenhouseGasEmissions!BG177+INDEX(gDP!BG$6:BG$271,MATCH($B177,gDP!$B$6:$B$271)))</f>
        <v>12435430969.6301</v>
      </c>
      <c r="CF177" s="77">
        <f>IF(greenhouseGasEmissions!BH177="","",greenhouseGasEmissions!BH177-greenhouseGasEmissions!BH177+INDEX(gDP!BH$6:BH$271,MATCH($B177,gDP!$B$6:$B$271)))</f>
        <v>11335161083.5061</v>
      </c>
      <c r="CG177" s="77">
        <f>IF(greenhouseGasEmissions!BI177="","",greenhouseGasEmissions!BI177-greenhouseGasEmissions!BI177+INDEX(gDP!BI$6:BI$271,MATCH($B177,gDP!$B$6:$B$271)))</f>
        <v>10722018732.093599</v>
      </c>
      <c r="CH177" s="77">
        <f>IF(greenhouseGasEmissions!BJ177="","",greenhouseGasEmissions!BJ177-greenhouseGasEmissions!BJ177+INDEX(gDP!BJ$6:BJ$271,MATCH($B177,gDP!$B$6:$B$271)))</f>
        <v>12895153160.466</v>
      </c>
      <c r="CI177" s="77">
        <f>IF(greenhouseGasEmissions!BK177="","",greenhouseGasEmissions!BK177-greenhouseGasEmissions!BK177+INDEX(gDP!BK$6:BK$271,MATCH($B177,gDP!$B$6:$B$271)))</f>
        <v>13682018827.0434</v>
      </c>
      <c r="CJ177" s="77">
        <f>IF(greenhouseGasEmissions!BL177="","",greenhouseGasEmissions!BL177-greenhouseGasEmissions!BL177+INDEX(gDP!BL$6:BL$271,MATCH($B177,gDP!$B$6:$B$271)))</f>
        <v>12541928102.765699</v>
      </c>
      <c r="CK177" s="77">
        <f>IF(greenhouseGasEmissions!BM177="","",greenhouseGasEmissions!BM177-greenhouseGasEmissions!BM177+INDEX(gDP!BM$6:BM$271,MATCH($B177,gDP!$B$6:$B$271)))</f>
        <v>10583748541.525801</v>
      </c>
      <c r="CL177" s="77" t="str">
        <f>IF(greenhouseGasEmissions!BN177="","",greenhouseGasEmissions!BN177-greenhouseGasEmissions!BN177+INDEX(gDP!BN$6:BN$271,MATCH($B177,gDP!$B$6:$B$271)))</f>
        <v/>
      </c>
      <c r="CM177" s="77" t="str">
        <f>IF(greenhouseGasEmissions!BO177="","",greenhouseGasEmissions!BO177-greenhouseGasEmissions!BO177+INDEX(gDP!BO$6:BO$271,MATCH($B177,gDP!$B$6:$B$271)))</f>
        <v/>
      </c>
    </row>
    <row r="178" spans="1:91" x14ac:dyDescent="0.35">
      <c r="A178" t="s">
        <v>562</v>
      </c>
      <c r="B178" t="s">
        <v>563</v>
      </c>
      <c r="C178" t="s">
        <v>807</v>
      </c>
      <c r="D178" t="s">
        <v>808</v>
      </c>
      <c r="BQ178" s="77" t="str">
        <f>IF(greenhouseGasEmissions!AS178="","",greenhouseGasEmissions!AS178-greenhouseGasEmissions!AS178+INDEX(gDP!AS$6:AS$271,MATCH($B178,gDP!$B$6:$B$271)))</f>
        <v/>
      </c>
      <c r="BR178" s="77" t="str">
        <f>IF(greenhouseGasEmissions!AT178="","",greenhouseGasEmissions!AT178-greenhouseGasEmissions!AT178+INDEX(gDP!AT$6:AT$271,MATCH($B178,gDP!$B$6:$B$271)))</f>
        <v/>
      </c>
      <c r="BS178" s="77" t="str">
        <f>IF(greenhouseGasEmissions!AU178="","",greenhouseGasEmissions!AU178-greenhouseGasEmissions!AU178+INDEX(gDP!AU$6:AU$271,MATCH($B178,gDP!$B$6:$B$271)))</f>
        <v/>
      </c>
      <c r="BT178" s="77" t="str">
        <f>IF(greenhouseGasEmissions!AV178="","",greenhouseGasEmissions!AV178-greenhouseGasEmissions!AV178+INDEX(gDP!AV$6:AV$271,MATCH($B178,gDP!$B$6:$B$271)))</f>
        <v/>
      </c>
      <c r="BU178" s="77" t="str">
        <f>IF(greenhouseGasEmissions!AW178="","",greenhouseGasEmissions!AW178-greenhouseGasEmissions!AW178+INDEX(gDP!AW$6:AW$271,MATCH($B178,gDP!$B$6:$B$271)))</f>
        <v/>
      </c>
      <c r="BV178" s="77" t="str">
        <f>IF(greenhouseGasEmissions!AX178="","",greenhouseGasEmissions!AX178-greenhouseGasEmissions!AX178+INDEX(gDP!AX$6:AX$271,MATCH($B178,gDP!$B$6:$B$271)))</f>
        <v/>
      </c>
      <c r="BW178" s="77" t="str">
        <f>IF(greenhouseGasEmissions!AY178="","",greenhouseGasEmissions!AY178-greenhouseGasEmissions!AY178+INDEX(gDP!AY$6:AY$271,MATCH($B178,gDP!$B$6:$B$271)))</f>
        <v/>
      </c>
      <c r="BX178" s="77" t="str">
        <f>IF(greenhouseGasEmissions!AZ178="","",greenhouseGasEmissions!AZ178-greenhouseGasEmissions!AZ178+INDEX(gDP!AZ$6:AZ$271,MATCH($B178,gDP!$B$6:$B$271)))</f>
        <v/>
      </c>
      <c r="BY178" s="77" t="str">
        <f>IF(greenhouseGasEmissions!BA178="","",greenhouseGasEmissions!BA178-greenhouseGasEmissions!BA178+INDEX(gDP!BA$6:BA$271,MATCH($B178,gDP!$B$6:$B$271)))</f>
        <v/>
      </c>
      <c r="BZ178" s="77" t="str">
        <f>IF(greenhouseGasEmissions!BB178="","",greenhouseGasEmissions!BB178-greenhouseGasEmissions!BB178+INDEX(gDP!BB$6:BB$271,MATCH($B178,gDP!$B$6:$B$271)))</f>
        <v/>
      </c>
      <c r="CA178" s="77" t="str">
        <f>IF(greenhouseGasEmissions!BC178="","",greenhouseGasEmissions!BC178-greenhouseGasEmissions!BC178+INDEX(gDP!BC$6:BC$271,MATCH($B178,gDP!$B$6:$B$271)))</f>
        <v/>
      </c>
      <c r="CB178" s="77" t="str">
        <f>IF(greenhouseGasEmissions!BD178="","",greenhouseGasEmissions!BD178-greenhouseGasEmissions!BD178+INDEX(gDP!BD$6:BD$271,MATCH($B178,gDP!$B$6:$B$271)))</f>
        <v/>
      </c>
      <c r="CC178" s="77" t="str">
        <f>IF(greenhouseGasEmissions!BE178="","",greenhouseGasEmissions!BE178-greenhouseGasEmissions!BE178+INDEX(gDP!BE$6:BE$271,MATCH($B178,gDP!$B$6:$B$271)))</f>
        <v/>
      </c>
      <c r="CD178" s="77" t="str">
        <f>IF(greenhouseGasEmissions!BF178="","",greenhouseGasEmissions!BF178-greenhouseGasEmissions!BF178+INDEX(gDP!BF$6:BF$271,MATCH($B178,gDP!$B$6:$B$271)))</f>
        <v/>
      </c>
      <c r="CE178" s="77" t="str">
        <f>IF(greenhouseGasEmissions!BG178="","",greenhouseGasEmissions!BG178-greenhouseGasEmissions!BG178+INDEX(gDP!BG$6:BG$271,MATCH($B178,gDP!$B$6:$B$271)))</f>
        <v/>
      </c>
      <c r="CF178" s="77" t="str">
        <f>IF(greenhouseGasEmissions!BH178="","",greenhouseGasEmissions!BH178-greenhouseGasEmissions!BH178+INDEX(gDP!BH$6:BH$271,MATCH($B178,gDP!$B$6:$B$271)))</f>
        <v/>
      </c>
      <c r="CG178" s="77" t="str">
        <f>IF(greenhouseGasEmissions!BI178="","",greenhouseGasEmissions!BI178-greenhouseGasEmissions!BI178+INDEX(gDP!BI$6:BI$271,MATCH($B178,gDP!$B$6:$B$271)))</f>
        <v/>
      </c>
      <c r="CH178" s="77" t="str">
        <f>IF(greenhouseGasEmissions!BJ178="","",greenhouseGasEmissions!BJ178-greenhouseGasEmissions!BJ178+INDEX(gDP!BJ$6:BJ$271,MATCH($B178,gDP!$B$6:$B$271)))</f>
        <v/>
      </c>
      <c r="CI178" s="77" t="str">
        <f>IF(greenhouseGasEmissions!BK178="","",greenhouseGasEmissions!BK178-greenhouseGasEmissions!BK178+INDEX(gDP!BK$6:BK$271,MATCH($B178,gDP!$B$6:$B$271)))</f>
        <v/>
      </c>
      <c r="CJ178" s="77" t="str">
        <f>IF(greenhouseGasEmissions!BL178="","",greenhouseGasEmissions!BL178-greenhouseGasEmissions!BL178+INDEX(gDP!BL$6:BL$271,MATCH($B178,gDP!$B$6:$B$271)))</f>
        <v/>
      </c>
      <c r="CK178" s="77" t="str">
        <f>IF(greenhouseGasEmissions!BM178="","",greenhouseGasEmissions!BM178-greenhouseGasEmissions!BM178+INDEX(gDP!BM$6:BM$271,MATCH($B178,gDP!$B$6:$B$271)))</f>
        <v/>
      </c>
      <c r="CL178" s="77" t="str">
        <f>IF(greenhouseGasEmissions!BN178="","",greenhouseGasEmissions!BN178-greenhouseGasEmissions!BN178+INDEX(gDP!BN$6:BN$271,MATCH($B178,gDP!$B$6:$B$271)))</f>
        <v/>
      </c>
      <c r="CM178" s="77" t="str">
        <f>IF(greenhouseGasEmissions!BO178="","",greenhouseGasEmissions!BO178-greenhouseGasEmissions!BO178+INDEX(gDP!BO$6:BO$271,MATCH($B178,gDP!$B$6:$B$271)))</f>
        <v/>
      </c>
    </row>
    <row r="179" spans="1:91" x14ac:dyDescent="0.35">
      <c r="A179" t="s">
        <v>564</v>
      </c>
      <c r="B179" t="s">
        <v>565</v>
      </c>
      <c r="C179" t="s">
        <v>807</v>
      </c>
      <c r="D179" t="s">
        <v>808</v>
      </c>
      <c r="AS179">
        <v>-17.0654</v>
      </c>
      <c r="AT179">
        <v>-16.269100000000002</v>
      </c>
      <c r="AU179">
        <v>-15.481400000000001</v>
      </c>
      <c r="AV179">
        <v>-14.6334</v>
      </c>
      <c r="AW179">
        <v>-13.7646</v>
      </c>
      <c r="AX179">
        <v>-12.989599999999999</v>
      </c>
      <c r="AY179">
        <v>-12.2155</v>
      </c>
      <c r="AZ179">
        <v>-11.3001</v>
      </c>
      <c r="BA179">
        <v>-10.34</v>
      </c>
      <c r="BB179">
        <v>-9.2513000000000005</v>
      </c>
      <c r="BC179">
        <v>-9.3975000000000009</v>
      </c>
      <c r="BD179">
        <v>-8.5507000000000009</v>
      </c>
      <c r="BE179">
        <v>-6.7247000000000003</v>
      </c>
      <c r="BF179">
        <v>-5.3041</v>
      </c>
      <c r="BG179">
        <v>-3.9087000000000001</v>
      </c>
      <c r="BH179">
        <v>-2.7801</v>
      </c>
      <c r="BI179">
        <v>-1.3521000000000001</v>
      </c>
      <c r="BJ179">
        <v>-4.2400000000000701E-2</v>
      </c>
      <c r="BK179">
        <v>1.6184000000000001</v>
      </c>
      <c r="BL179">
        <v>3.4767999999999999</v>
      </c>
      <c r="BM179">
        <v>5.3075999999999999</v>
      </c>
      <c r="BQ179" s="77">
        <f>IF(greenhouseGasEmissions!AS179="","",greenhouseGasEmissions!AS179-greenhouseGasEmissions!AS179+INDEX(gDP!AS$6:AS$271,MATCH($B179,gDP!$B$6:$B$271)))</f>
        <v>2241753192.8115802</v>
      </c>
      <c r="BR179" s="77">
        <f>IF(greenhouseGasEmissions!AT179="","",greenhouseGasEmissions!AT179-greenhouseGasEmissions!AT179+INDEX(gDP!AT$6:AT$271,MATCH($B179,gDP!$B$6:$B$271)))</f>
        <v>2448714703.9661698</v>
      </c>
      <c r="BS179" s="77">
        <f>IF(greenhouseGasEmissions!AU179="","",greenhouseGasEmissions!AU179-greenhouseGasEmissions!AU179+INDEX(gDP!AU$6:AU$271,MATCH($B179,gDP!$B$6:$B$271)))</f>
        <v>2782192878.67204</v>
      </c>
      <c r="BT179" s="77">
        <f>IF(greenhouseGasEmissions!AV179="","",greenhouseGasEmissions!AV179-greenhouseGasEmissions!AV179+INDEX(gDP!AV$6:AV$271,MATCH($B179,gDP!$B$6:$B$271)))</f>
        <v>3394084732.49543</v>
      </c>
      <c r="BU179" s="77">
        <f>IF(greenhouseGasEmissions!AW179="","",greenhouseGasEmissions!AW179-greenhouseGasEmissions!AW179+INDEX(gDP!AW$6:AW$271,MATCH($B179,gDP!$B$6:$B$271)))</f>
        <v>3760443737.5379701</v>
      </c>
      <c r="BV179" s="77">
        <f>IF(greenhouseGasEmissions!AX179="","",greenhouseGasEmissions!AX179-greenhouseGasEmissions!AX179+INDEX(gDP!AX$6:AX$271,MATCH($B179,gDP!$B$6:$B$271)))</f>
        <v>4383315964.5871801</v>
      </c>
      <c r="BW179" s="77">
        <f>IF(greenhouseGasEmissions!AY179="","",greenhouseGasEmissions!AY179-greenhouseGasEmissions!AY179+INDEX(gDP!AY$6:AY$271,MATCH($B179,gDP!$B$6:$B$271)))</f>
        <v>4756361252.3792295</v>
      </c>
      <c r="BX179" s="77">
        <f>IF(greenhouseGasEmissions!AZ179="","",greenhouseGasEmissions!AZ179-greenhouseGasEmissions!AZ179+INDEX(gDP!AZ$6:AZ$271,MATCH($B179,gDP!$B$6:$B$271)))</f>
        <v>5731485051.7906904</v>
      </c>
      <c r="BY179" s="77">
        <f>IF(greenhouseGasEmissions!BA179="","",greenhouseGasEmissions!BA179-greenhouseGasEmissions!BA179+INDEX(gDP!BA$6:BA$271,MATCH($B179,gDP!$B$6:$B$271)))</f>
        <v>7297600226.0053596</v>
      </c>
      <c r="BZ179" s="77">
        <f>IF(greenhouseGasEmissions!BB179="","",greenhouseGasEmissions!BB179-greenhouseGasEmissions!BB179+INDEX(gDP!BB$6:BB$271,MATCH($B179,gDP!$B$6:$B$271)))</f>
        <v>7352131309.7334099</v>
      </c>
      <c r="CA179" s="77">
        <f>IF(greenhouseGasEmissions!BC179="","",greenhouseGasEmissions!BC179-greenhouseGasEmissions!BC179+INDEX(gDP!BC$6:BC$271,MATCH($B179,gDP!$B$6:$B$271)))</f>
        <v>7851192502.3091698</v>
      </c>
      <c r="CB179" s="77">
        <f>IF(greenhouseGasEmissions!BD179="","",greenhouseGasEmissions!BD179-greenhouseGasEmissions!BD179+INDEX(gDP!BD$6:BD$271,MATCH($B179,gDP!$B$6:$B$271)))</f>
        <v>8772950777.7917595</v>
      </c>
      <c r="CC179" s="77">
        <f>IF(greenhouseGasEmissions!BE179="","",greenhouseGasEmissions!BE179-greenhouseGasEmissions!BE179+INDEX(gDP!BE$6:BE$271,MATCH($B179,gDP!$B$6:$B$271)))</f>
        <v>9426912647.5911102</v>
      </c>
      <c r="CD179" s="77">
        <f>IF(greenhouseGasEmissions!BF179="","",greenhouseGasEmissions!BF179-greenhouseGasEmissions!BF179+INDEX(gDP!BF$6:BF$271,MATCH($B179,gDP!$B$6:$B$271)))</f>
        <v>10224897437.864799</v>
      </c>
      <c r="CE179" s="77">
        <f>IF(greenhouseGasEmissions!BG179="","",greenhouseGasEmissions!BG179-greenhouseGasEmissions!BG179+INDEX(gDP!BG$6:BG$271,MATCH($B179,gDP!$B$6:$B$271)))</f>
        <v>10862943543.541901</v>
      </c>
      <c r="CF179" s="77">
        <f>IF(greenhouseGasEmissions!BH179="","",greenhouseGasEmissions!BH179-greenhouseGasEmissions!BH179+INDEX(gDP!BH$6:BH$271,MATCH($B179,gDP!$B$6:$B$271)))</f>
        <v>9683867926.4428196</v>
      </c>
      <c r="CG179" s="77">
        <f>IF(greenhouseGasEmissions!BI179="","",greenhouseGasEmissions!BI179-greenhouseGasEmissions!BI179+INDEX(gDP!BI$6:BI$271,MATCH($B179,gDP!$B$6:$B$271)))</f>
        <v>10398861981.758301</v>
      </c>
      <c r="CH179" s="77">
        <f>IF(greenhouseGasEmissions!BJ179="","",greenhouseGasEmissions!BJ179-greenhouseGasEmissions!BJ179+INDEX(gDP!BJ$6:BJ$271,MATCH($B179,gDP!$B$6:$B$271)))</f>
        <v>11185104251.6943</v>
      </c>
      <c r="CI179" s="77">
        <f>IF(greenhouseGasEmissions!BK179="","",greenhouseGasEmissions!BK179-greenhouseGasEmissions!BK179+INDEX(gDP!BK$6:BK$271,MATCH($B179,gDP!$B$6:$B$271)))</f>
        <v>12837307496.882099</v>
      </c>
      <c r="CJ179" s="77">
        <f>IF(greenhouseGasEmissions!BL179="","",greenhouseGasEmissions!BL179-greenhouseGasEmissions!BL179+INDEX(gDP!BL$6:BL$271,MATCH($B179,gDP!$B$6:$B$271)))</f>
        <v>12889555561.2299</v>
      </c>
      <c r="CK179" s="77">
        <f>IF(greenhouseGasEmissions!BM179="","",greenhouseGasEmissions!BM179-greenhouseGasEmissions!BM179+INDEX(gDP!BM$6:BM$271,MATCH($B179,gDP!$B$6:$B$271)))</f>
        <v>13744653103.058001</v>
      </c>
      <c r="CL179" s="77" t="str">
        <f>IF(greenhouseGasEmissions!BN179="","",greenhouseGasEmissions!BN179-greenhouseGasEmissions!BN179+INDEX(gDP!BN$6:BN$271,MATCH($B179,gDP!$B$6:$B$271)))</f>
        <v/>
      </c>
      <c r="CM179" s="77" t="str">
        <f>IF(greenhouseGasEmissions!BO179="","",greenhouseGasEmissions!BO179-greenhouseGasEmissions!BO179+INDEX(gDP!BO$6:BO$271,MATCH($B179,gDP!$B$6:$B$271)))</f>
        <v/>
      </c>
    </row>
    <row r="180" spans="1:91" x14ac:dyDescent="0.35">
      <c r="A180" t="s">
        <v>566</v>
      </c>
      <c r="B180" t="s">
        <v>567</v>
      </c>
      <c r="C180" t="s">
        <v>807</v>
      </c>
      <c r="D180" t="s">
        <v>808</v>
      </c>
      <c r="AS180">
        <v>670.27629999999999</v>
      </c>
      <c r="AT180">
        <v>681.32169999999996</v>
      </c>
      <c r="AU180">
        <v>632.4375</v>
      </c>
      <c r="AV180">
        <v>675.46299999999997</v>
      </c>
      <c r="AW180">
        <v>672.2106</v>
      </c>
      <c r="AX180">
        <v>668.54830000000004</v>
      </c>
      <c r="AY180">
        <v>647.88530000000003</v>
      </c>
      <c r="AZ180">
        <v>632.59320000000002</v>
      </c>
      <c r="BA180">
        <v>637.61900000000003</v>
      </c>
      <c r="BB180">
        <v>622.95979999999997</v>
      </c>
      <c r="BC180">
        <v>653.76639999999998</v>
      </c>
      <c r="BD180">
        <v>681.34699999999998</v>
      </c>
      <c r="BE180">
        <v>690.14530000000002</v>
      </c>
      <c r="BF180">
        <v>696.28859999999997</v>
      </c>
      <c r="BG180">
        <v>713.46529999999996</v>
      </c>
      <c r="BH180">
        <v>711.89940000000001</v>
      </c>
      <c r="BI180">
        <v>711.83429999999998</v>
      </c>
      <c r="BJ180">
        <v>724.14890000000003</v>
      </c>
      <c r="BK180">
        <v>734.87599999999998</v>
      </c>
      <c r="BL180">
        <v>750.10530000000006</v>
      </c>
      <c r="BM180">
        <v>723.64319999999998</v>
      </c>
      <c r="BQ180" s="77">
        <f>IF(greenhouseGasEmissions!AS180="","",greenhouseGasEmissions!AS180-greenhouseGasEmissions!AS180+INDEX(gDP!AS$6:AS$271,MATCH($B180,gDP!$B$6:$B$271)))</f>
        <v>69171451627.246506</v>
      </c>
      <c r="BR180" s="77">
        <f>IF(greenhouseGasEmissions!AT180="","",greenhouseGasEmissions!AT180-greenhouseGasEmissions!AT180+INDEX(gDP!AT$6:AT$271,MATCH($B180,gDP!$B$6:$B$271)))</f>
        <v>73557840064.488998</v>
      </c>
      <c r="BS180" s="77">
        <f>IF(greenhouseGasEmissions!AU180="","",greenhouseGasEmissions!AU180-greenhouseGasEmissions!AU180+INDEX(gDP!AU$6:AU$271,MATCH($B180,gDP!$B$6:$B$271)))</f>
        <v>95054059302.699493</v>
      </c>
      <c r="BT180" s="77">
        <f>IF(greenhouseGasEmissions!AV180="","",greenhouseGasEmissions!AV180-greenhouseGasEmissions!AV180+INDEX(gDP!AV$6:AV$271,MATCH($B180,gDP!$B$6:$B$271)))</f>
        <v>104738954264.226</v>
      </c>
      <c r="BU180" s="77">
        <f>IF(greenhouseGasEmissions!AW180="","",greenhouseGasEmissions!AW180-greenhouseGasEmissions!AW180+INDEX(gDP!AW$6:AW$271,MATCH($B180,gDP!$B$6:$B$271)))</f>
        <v>135764731645.61099</v>
      </c>
      <c r="BV180" s="77">
        <f>IF(greenhouseGasEmissions!AX180="","",greenhouseGasEmissions!AX180-greenhouseGasEmissions!AX180+INDEX(gDP!AX$6:AX$271,MATCH($B180,gDP!$B$6:$B$271)))</f>
        <v>175670569969.34601</v>
      </c>
      <c r="BW180" s="77">
        <f>IF(greenhouseGasEmissions!AY180="","",greenhouseGasEmissions!AY180-greenhouseGasEmissions!AY180+INDEX(gDP!AY$6:AY$271,MATCH($B180,gDP!$B$6:$B$271)))</f>
        <v>238454997161.48001</v>
      </c>
      <c r="BX180" s="77">
        <f>IF(greenhouseGasEmissions!AZ180="","",greenhouseGasEmissions!AZ180-greenhouseGasEmissions!AZ180+INDEX(gDP!AZ$6:AZ$271,MATCH($B180,gDP!$B$6:$B$271)))</f>
        <v>278260846800.10303</v>
      </c>
      <c r="BY180" s="77">
        <f>IF(greenhouseGasEmissions!BA180="","",greenhouseGasEmissions!BA180-greenhouseGasEmissions!BA180+INDEX(gDP!BA$6:BA$271,MATCH($B180,gDP!$B$6:$B$271)))</f>
        <v>339476276257.79303</v>
      </c>
      <c r="BZ180" s="77">
        <f>IF(greenhouseGasEmissions!BB180="","",greenhouseGasEmissions!BB180-greenhouseGasEmissions!BB180+INDEX(gDP!BB$6:BB$271,MATCH($B180,gDP!$B$6:$B$271)))</f>
        <v>295008835380.99701</v>
      </c>
      <c r="CA180" s="77">
        <f>IF(greenhouseGasEmissions!BC180="","",greenhouseGasEmissions!BC180-greenhouseGasEmissions!BC180+INDEX(gDP!BC$6:BC$271,MATCH($B180,gDP!$B$6:$B$271)))</f>
        <v>366990417129.03998</v>
      </c>
      <c r="CB180" s="77">
        <f>IF(greenhouseGasEmissions!BD180="","",greenhouseGasEmissions!BD180-greenhouseGasEmissions!BD180+INDEX(gDP!BD$6:BD$271,MATCH($B180,gDP!$B$6:$B$271)))</f>
        <v>414466676831.15997</v>
      </c>
      <c r="CC180" s="77">
        <f>IF(greenhouseGasEmissions!BE180="","",greenhouseGasEmissions!BE180-greenhouseGasEmissions!BE180+INDEX(gDP!BE$6:BE$271,MATCH($B180,gDP!$B$6:$B$271)))</f>
        <v>463971018239.28101</v>
      </c>
      <c r="CD180" s="77">
        <f>IF(greenhouseGasEmissions!BF180="","",greenhouseGasEmissions!BF180-greenhouseGasEmissions!BF180+INDEX(gDP!BF$6:BF$271,MATCH($B180,gDP!$B$6:$B$271)))</f>
        <v>520117180313.90601</v>
      </c>
      <c r="CE180" s="77">
        <f>IF(greenhouseGasEmissions!BG180="","",greenhouseGasEmissions!BG180-greenhouseGasEmissions!BG180+INDEX(gDP!BG$6:BG$271,MATCH($B180,gDP!$B$6:$B$271)))</f>
        <v>574183763411.50806</v>
      </c>
      <c r="CF180" s="77">
        <f>IF(greenhouseGasEmissions!BH180="","",greenhouseGasEmissions!BH180-greenhouseGasEmissions!BH180+INDEX(gDP!BH$6:BH$271,MATCH($B180,gDP!$B$6:$B$271)))</f>
        <v>493026682800.63</v>
      </c>
      <c r="CG180" s="77">
        <f>IF(greenhouseGasEmissions!BI180="","",greenhouseGasEmissions!BI180-greenhouseGasEmissions!BI180+INDEX(gDP!BI$6:BI$271,MATCH($B180,gDP!$B$6:$B$271)))</f>
        <v>404649125252.15997</v>
      </c>
      <c r="CH180" s="77">
        <f>IF(greenhouseGasEmissions!BJ180="","",greenhouseGasEmissions!BJ180-greenhouseGasEmissions!BJ180+INDEX(gDP!BJ$6:BJ$271,MATCH($B180,gDP!$B$6:$B$271)))</f>
        <v>375745731053.427</v>
      </c>
      <c r="CI180" s="77">
        <f>IF(greenhouseGasEmissions!BK180="","",greenhouseGasEmissions!BK180-greenhouseGasEmissions!BK180+INDEX(gDP!BK$6:BK$271,MATCH($B180,gDP!$B$6:$B$271)))</f>
        <v>421739251509.08002</v>
      </c>
      <c r="CJ180" s="77">
        <f>IF(greenhouseGasEmissions!BL180="","",greenhouseGasEmissions!BL180-greenhouseGasEmissions!BL180+INDEX(gDP!BL$6:BL$271,MATCH($B180,gDP!$B$6:$B$271)))</f>
        <v>474517490844.461</v>
      </c>
      <c r="CK180" s="77">
        <f>IF(greenhouseGasEmissions!BM180="","",greenhouseGasEmissions!BM180-greenhouseGasEmissions!BM180+INDEX(gDP!BM$6:BM$271,MATCH($B180,gDP!$B$6:$B$271)))</f>
        <v>432198898467.79498</v>
      </c>
      <c r="CL180" s="77" t="str">
        <f>IF(greenhouseGasEmissions!BN180="","",greenhouseGasEmissions!BN180-greenhouseGasEmissions!BN180+INDEX(gDP!BN$6:BN$271,MATCH($B180,gDP!$B$6:$B$271)))</f>
        <v/>
      </c>
      <c r="CM180" s="77" t="str">
        <f>IF(greenhouseGasEmissions!BO180="","",greenhouseGasEmissions!BO180-greenhouseGasEmissions!BO180+INDEX(gDP!BO$6:BO$271,MATCH($B180,gDP!$B$6:$B$271)))</f>
        <v/>
      </c>
    </row>
    <row r="181" spans="1:91" x14ac:dyDescent="0.35">
      <c r="A181" t="s">
        <v>568</v>
      </c>
      <c r="B181" t="s">
        <v>569</v>
      </c>
      <c r="C181" t="s">
        <v>807</v>
      </c>
      <c r="D181" t="s">
        <v>808</v>
      </c>
      <c r="AS181">
        <v>30.209299999999999</v>
      </c>
      <c r="AT181">
        <v>30.460999999999999</v>
      </c>
      <c r="AU181">
        <v>30.756399999999999</v>
      </c>
      <c r="AV181">
        <v>31.513000000000002</v>
      </c>
      <c r="AW181">
        <v>31.4483</v>
      </c>
      <c r="AX181">
        <v>31.5274</v>
      </c>
      <c r="AY181">
        <v>32.142400000000002</v>
      </c>
      <c r="AZ181">
        <v>31.927800000000001</v>
      </c>
      <c r="BA181">
        <v>31.337499999999999</v>
      </c>
      <c r="BB181">
        <v>30.9434</v>
      </c>
      <c r="BC181">
        <v>30.895800000000001</v>
      </c>
      <c r="BD181">
        <v>31.455400000000001</v>
      </c>
      <c r="BE181">
        <v>31.493300000000001</v>
      </c>
      <c r="BF181">
        <v>31.077300000000001</v>
      </c>
      <c r="BG181">
        <v>31.345800000000001</v>
      </c>
      <c r="BH181">
        <v>32.081699999999998</v>
      </c>
      <c r="BI181">
        <v>32.258600000000001</v>
      </c>
      <c r="BJ181">
        <v>32.302700000000002</v>
      </c>
      <c r="BK181">
        <v>31.898</v>
      </c>
      <c r="BL181">
        <v>32.288499999999999</v>
      </c>
      <c r="BM181">
        <v>32.163600000000002</v>
      </c>
      <c r="BQ181" s="77">
        <f>IF(greenhouseGasEmissions!AS181="","",greenhouseGasEmissions!AS181-greenhouseGasEmissions!AS181+INDEX(gDP!AS$6:AS$271,MATCH($B181,gDP!$B$6:$B$271)))</f>
        <v>5109583827.3785105</v>
      </c>
      <c r="BR181" s="77">
        <f>IF(greenhouseGasEmissions!AT181="","",greenhouseGasEmissions!AT181-greenhouseGasEmissions!AT181+INDEX(gDP!AT$6:AT$271,MATCH($B181,gDP!$B$6:$B$271)))</f>
        <v>5351768843.6198301</v>
      </c>
      <c r="BS181" s="77">
        <f>IF(greenhouseGasEmissions!AU181="","",greenhouseGasEmissions!AU181-greenhouseGasEmissions!AU181+INDEX(gDP!AU$6:AU$271,MATCH($B181,gDP!$B$6:$B$271)))</f>
        <v>5223736466.1469498</v>
      </c>
      <c r="BT181" s="77">
        <f>IF(greenhouseGasEmissions!AV181="","",greenhouseGasEmissions!AV181-greenhouseGasEmissions!AV181+INDEX(gDP!AV$6:AV$271,MATCH($B181,gDP!$B$6:$B$271)))</f>
        <v>5322243501.9795303</v>
      </c>
      <c r="BU181" s="77">
        <f>IF(greenhouseGasEmissions!AW181="","",greenhouseGasEmissions!AW181-greenhouseGasEmissions!AW181+INDEX(gDP!AW$6:AW$271,MATCH($B181,gDP!$B$6:$B$271)))</f>
        <v>5792949922.1946096</v>
      </c>
      <c r="BV181" s="77">
        <f>IF(greenhouseGasEmissions!AX181="","",greenhouseGasEmissions!AX181-greenhouseGasEmissions!AX181+INDEX(gDP!AX$6:AX$271,MATCH($B181,gDP!$B$6:$B$271)))</f>
        <v>6321335612.2223301</v>
      </c>
      <c r="BW181" s="77">
        <f>IF(greenhouseGasEmissions!AY181="","",greenhouseGasEmissions!AY181-greenhouseGasEmissions!AY181+INDEX(gDP!AY$6:AY$271,MATCH($B181,gDP!$B$6:$B$271)))</f>
        <v>6763688104.7239599</v>
      </c>
      <c r="BX181" s="77">
        <f>IF(greenhouseGasEmissions!AZ181="","",greenhouseGasEmissions!AZ181-greenhouseGasEmissions!AZ181+INDEX(gDP!AZ$6:AZ$271,MATCH($B181,gDP!$B$6:$B$271)))</f>
        <v>7423421958.4247999</v>
      </c>
      <c r="BY181" s="77">
        <f>IF(greenhouseGasEmissions!BA181="","",greenhouseGasEmissions!BA181-greenhouseGasEmissions!BA181+INDEX(gDP!BA$6:BA$271,MATCH($B181,gDP!$B$6:$B$271)))</f>
        <v>8496946608.2315102</v>
      </c>
      <c r="BZ181" s="77">
        <f>IF(greenhouseGasEmissions!BB181="","",greenhouseGasEmissions!BB181-greenhouseGasEmissions!BB181+INDEX(gDP!BB$6:BB$271,MATCH($B181,gDP!$B$6:$B$271)))</f>
        <v>8298679908.5523195</v>
      </c>
      <c r="CA181" s="77">
        <f>IF(greenhouseGasEmissions!BC181="","",greenhouseGasEmissions!BC181-greenhouseGasEmissions!BC181+INDEX(gDP!BC$6:BC$271,MATCH($B181,gDP!$B$6:$B$271)))</f>
        <v>8758592272.1057892</v>
      </c>
      <c r="CB181" s="77">
        <f>IF(greenhouseGasEmissions!BD181="","",greenhouseGasEmissions!BD181-greenhouseGasEmissions!BD181+INDEX(gDP!BD$6:BD$271,MATCH($B181,gDP!$B$6:$B$271)))</f>
        <v>9774307336.2379208</v>
      </c>
      <c r="CC181" s="77">
        <f>IF(greenhouseGasEmissions!BE181="","",greenhouseGasEmissions!BE181-greenhouseGasEmissions!BE181+INDEX(gDP!BE$6:BE$271,MATCH($B181,gDP!$B$6:$B$271)))</f>
        <v>10531964139.3486</v>
      </c>
      <c r="CD181" s="77">
        <f>IF(greenhouseGasEmissions!BF181="","",greenhouseGasEmissions!BF181-greenhouseGasEmissions!BF181+INDEX(gDP!BF$6:BF$271,MATCH($B181,gDP!$B$6:$B$271)))</f>
        <v>10982938825.6994</v>
      </c>
      <c r="CE181" s="77">
        <f>IF(greenhouseGasEmissions!BG181="","",greenhouseGasEmissions!BG181-greenhouseGasEmissions!BG181+INDEX(gDP!BG$6:BG$271,MATCH($B181,gDP!$B$6:$B$271)))</f>
        <v>11880434070.781099</v>
      </c>
      <c r="CF181" s="77">
        <f>IF(greenhouseGasEmissions!BH181="","",greenhouseGasEmissions!BH181-greenhouseGasEmissions!BH181+INDEX(gDP!BH$6:BH$271,MATCH($B181,gDP!$B$6:$B$271)))</f>
        <v>12756706583.3113</v>
      </c>
      <c r="CG181" s="77">
        <f>IF(greenhouseGasEmissions!BI181="","",greenhouseGasEmissions!BI181-greenhouseGasEmissions!BI181+INDEX(gDP!BI$6:BI$271,MATCH($B181,gDP!$B$6:$B$271)))</f>
        <v>13286118584.2563</v>
      </c>
      <c r="CH181" s="77">
        <f>IF(greenhouseGasEmissions!BJ181="","",greenhouseGasEmissions!BJ181-greenhouseGasEmissions!BJ181+INDEX(gDP!BJ$6:BJ$271,MATCH($B181,gDP!$B$6:$B$271)))</f>
        <v>13785943183.066099</v>
      </c>
      <c r="CI181" s="77">
        <f>IF(greenhouseGasEmissions!BK181="","",greenhouseGasEmissions!BK181-greenhouseGasEmissions!BK181+INDEX(gDP!BK$6:BK$271,MATCH($B181,gDP!$B$6:$B$271)))</f>
        <v>13025239912.275101</v>
      </c>
      <c r="CJ181" s="77">
        <f>IF(greenhouseGasEmissions!BL181="","",greenhouseGasEmissions!BL181-greenhouseGasEmissions!BL181+INDEX(gDP!BL$6:BL$271,MATCH($B181,gDP!$B$6:$B$271)))</f>
        <v>12699046244.607</v>
      </c>
      <c r="CK181" s="77">
        <f>IF(greenhouseGasEmissions!BM181="","",greenhouseGasEmissions!BM181-greenhouseGasEmissions!BM181+INDEX(gDP!BM$6:BM$271,MATCH($B181,gDP!$B$6:$B$271)))</f>
        <v>12681548303.6856</v>
      </c>
      <c r="CL181" s="77" t="str">
        <f>IF(greenhouseGasEmissions!BN181="","",greenhouseGasEmissions!BN181-greenhouseGasEmissions!BN181+INDEX(gDP!BN$6:BN$271,MATCH($B181,gDP!$B$6:$B$271)))</f>
        <v/>
      </c>
      <c r="CM181" s="77" t="str">
        <f>IF(greenhouseGasEmissions!BO181="","",greenhouseGasEmissions!BO181-greenhouseGasEmissions!BO181+INDEX(gDP!BO$6:BO$271,MATCH($B181,gDP!$B$6:$B$271)))</f>
        <v/>
      </c>
    </row>
    <row r="182" spans="1:91" x14ac:dyDescent="0.35">
      <c r="A182" t="s">
        <v>570</v>
      </c>
      <c r="B182" t="s">
        <v>571</v>
      </c>
      <c r="C182" t="s">
        <v>807</v>
      </c>
      <c r="D182" t="s">
        <v>808</v>
      </c>
      <c r="AS182">
        <v>234.8433</v>
      </c>
      <c r="AT182">
        <v>234.03110000000001</v>
      </c>
      <c r="AU182">
        <v>232.7064</v>
      </c>
      <c r="AV182">
        <v>235.39850000000001</v>
      </c>
      <c r="AW182">
        <v>238.31120000000001</v>
      </c>
      <c r="AX182">
        <v>231.11799999999999</v>
      </c>
      <c r="AY182">
        <v>227.34970000000001</v>
      </c>
      <c r="AZ182">
        <v>227.34370000000001</v>
      </c>
      <c r="BA182">
        <v>223.03100000000001</v>
      </c>
      <c r="BB182">
        <v>216.87889999999999</v>
      </c>
      <c r="BC182">
        <v>229.22040000000001</v>
      </c>
      <c r="BD182">
        <v>215.72219999999999</v>
      </c>
      <c r="BE182">
        <v>215.36080000000001</v>
      </c>
      <c r="BF182">
        <v>214.1927</v>
      </c>
      <c r="BG182">
        <v>205.42259999999999</v>
      </c>
      <c r="BH182">
        <v>212.80289999999999</v>
      </c>
      <c r="BI182">
        <v>214.821</v>
      </c>
      <c r="BJ182">
        <v>209.9014</v>
      </c>
      <c r="BK182">
        <v>203.3956</v>
      </c>
      <c r="BL182">
        <v>197.1592</v>
      </c>
      <c r="BM182">
        <v>180.3212</v>
      </c>
      <c r="BQ182" s="77">
        <f>IF(greenhouseGasEmissions!AS182="","",greenhouseGasEmissions!AS182-greenhouseGasEmissions!AS182+INDEX(gDP!AS$6:AS$271,MATCH($B182,gDP!$B$6:$B$271)))</f>
        <v>417479337444.70697</v>
      </c>
      <c r="BR182" s="77">
        <f>IF(greenhouseGasEmissions!AT182="","",greenhouseGasEmissions!AT182-greenhouseGasEmissions!AT182+INDEX(gDP!AT$6:AT$271,MATCH($B182,gDP!$B$6:$B$271)))</f>
        <v>431586852369.68597</v>
      </c>
      <c r="BS182" s="77">
        <f>IF(greenhouseGasEmissions!AU182="","",greenhouseGasEmissions!AU182-greenhouseGasEmissions!AU182+INDEX(gDP!AU$6:AU$271,MATCH($B182,gDP!$B$6:$B$271)))</f>
        <v>473861980070.98102</v>
      </c>
      <c r="BT182" s="77">
        <f>IF(greenhouseGasEmissions!AV182="","",greenhouseGasEmissions!AV182-greenhouseGasEmissions!AV182+INDEX(gDP!AV$6:AV$271,MATCH($B182,gDP!$B$6:$B$271)))</f>
        <v>580070360701.95996</v>
      </c>
      <c r="BU182" s="77">
        <f>IF(greenhouseGasEmissions!AW182="","",greenhouseGasEmissions!AW182-greenhouseGasEmissions!AW182+INDEX(gDP!AW$6:AW$271,MATCH($B182,gDP!$B$6:$B$271)))</f>
        <v>658380081545.17505</v>
      </c>
      <c r="BV182" s="77">
        <f>IF(greenhouseGasEmissions!AX182="","",greenhouseGasEmissions!AX182-greenhouseGasEmissions!AX182+INDEX(gDP!AX$6:AX$271,MATCH($B182,gDP!$B$6:$B$271)))</f>
        <v>685348181515.953</v>
      </c>
      <c r="BW182" s="77">
        <f>IF(greenhouseGasEmissions!AY182="","",greenhouseGasEmissions!AY182-greenhouseGasEmissions!AY182+INDEX(gDP!AY$6:AY$271,MATCH($B182,gDP!$B$6:$B$271)))</f>
        <v>733955269898.823</v>
      </c>
      <c r="BX182" s="77">
        <f>IF(greenhouseGasEmissions!AZ182="","",greenhouseGasEmissions!AZ182-greenhouseGasEmissions!AZ182+INDEX(gDP!AZ$6:AZ$271,MATCH($B182,gDP!$B$6:$B$271)))</f>
        <v>848558887541.17896</v>
      </c>
      <c r="BY182" s="77">
        <f>IF(greenhouseGasEmissions!BA182="","",greenhouseGasEmissions!BA182-greenhouseGasEmissions!BA182+INDEX(gDP!BA$6:BA$271,MATCH($B182,gDP!$B$6:$B$271)))</f>
        <v>951869997864.06201</v>
      </c>
      <c r="BZ182" s="77">
        <f>IF(greenhouseGasEmissions!BB182="","",greenhouseGasEmissions!BB182-greenhouseGasEmissions!BB182+INDEX(gDP!BB$6:BB$271,MATCH($B182,gDP!$B$6:$B$271)))</f>
        <v>871518638049.21802</v>
      </c>
      <c r="CA182" s="77">
        <f>IF(greenhouseGasEmissions!BC182="","",greenhouseGasEmissions!BC182-greenhouseGasEmissions!BC182+INDEX(gDP!BC$6:BC$271,MATCH($B182,gDP!$B$6:$B$271)))</f>
        <v>847380859016.66797</v>
      </c>
      <c r="CB182" s="77">
        <f>IF(greenhouseGasEmissions!BD182="","",greenhouseGasEmissions!BD182-greenhouseGasEmissions!BD182+INDEX(gDP!BD$6:BD$271,MATCH($B182,gDP!$B$6:$B$271)))</f>
        <v>905270626332.68701</v>
      </c>
      <c r="CC182" s="77">
        <f>IF(greenhouseGasEmissions!BE182="","",greenhouseGasEmissions!BE182-greenhouseGasEmissions!BE182+INDEX(gDP!BE$6:BE$271,MATCH($B182,gDP!$B$6:$B$271)))</f>
        <v>838923319919.53101</v>
      </c>
      <c r="CD182" s="77">
        <f>IF(greenhouseGasEmissions!BF182="","",greenhouseGasEmissions!BF182-greenhouseGasEmissions!BF182+INDEX(gDP!BF$6:BF$271,MATCH($B182,gDP!$B$6:$B$271)))</f>
        <v>877172824534.51196</v>
      </c>
      <c r="CE182" s="77">
        <f>IF(greenhouseGasEmissions!BG182="","",greenhouseGasEmissions!BG182-greenhouseGasEmissions!BG182+INDEX(gDP!BG$6:BG$271,MATCH($B182,gDP!$B$6:$B$271)))</f>
        <v>892167986713.72205</v>
      </c>
      <c r="CF182" s="77">
        <f>IF(greenhouseGasEmissions!BH182="","",greenhouseGasEmissions!BH182-greenhouseGasEmissions!BH182+INDEX(gDP!BH$6:BH$271,MATCH($B182,gDP!$B$6:$B$271)))</f>
        <v>765572770634.375</v>
      </c>
      <c r="CG182" s="77">
        <f>IF(greenhouseGasEmissions!BI182="","",greenhouseGasEmissions!BI182-greenhouseGasEmissions!BI182+INDEX(gDP!BI$6:BI$271,MATCH($B182,gDP!$B$6:$B$271)))</f>
        <v>784060430240.07996</v>
      </c>
      <c r="CH182" s="77">
        <f>IF(greenhouseGasEmissions!BJ182="","",greenhouseGasEmissions!BJ182-greenhouseGasEmissions!BJ182+INDEX(gDP!BJ$6:BJ$271,MATCH($B182,gDP!$B$6:$B$271)))</f>
        <v>833869641687.06006</v>
      </c>
      <c r="CI182" s="77">
        <f>IF(greenhouseGasEmissions!BK182="","",greenhouseGasEmissions!BK182-greenhouseGasEmissions!BK182+INDEX(gDP!BK$6:BK$271,MATCH($B182,gDP!$B$6:$B$271)))</f>
        <v>914043438179.60706</v>
      </c>
      <c r="CJ182" s="77">
        <f>IF(greenhouseGasEmissions!BL182="","",greenhouseGasEmissions!BL182-greenhouseGasEmissions!BL182+INDEX(gDP!BL$6:BL$271,MATCH($B182,gDP!$B$6:$B$271)))</f>
        <v>910194347568.62598</v>
      </c>
      <c r="CK182" s="77">
        <f>IF(greenhouseGasEmissions!BM182="","",greenhouseGasEmissions!BM182-greenhouseGasEmissions!BM182+INDEX(gDP!BM$6:BM$271,MATCH($B182,gDP!$B$6:$B$271)))</f>
        <v>909793466661.48096</v>
      </c>
      <c r="CL182" s="77" t="str">
        <f>IF(greenhouseGasEmissions!BN182="","",greenhouseGasEmissions!BN182-greenhouseGasEmissions!BN182+INDEX(gDP!BN$6:BN$271,MATCH($B182,gDP!$B$6:$B$271)))</f>
        <v/>
      </c>
      <c r="CM182" s="77" t="str">
        <f>IF(greenhouseGasEmissions!BO182="","",greenhouseGasEmissions!BO182-greenhouseGasEmissions!BO182+INDEX(gDP!BO$6:BO$271,MATCH($B182,gDP!$B$6:$B$271)))</f>
        <v/>
      </c>
    </row>
    <row r="183" spans="1:91" x14ac:dyDescent="0.35">
      <c r="A183" t="s">
        <v>572</v>
      </c>
      <c r="B183" t="s">
        <v>573</v>
      </c>
      <c r="C183" t="s">
        <v>807</v>
      </c>
      <c r="D183" t="s">
        <v>808</v>
      </c>
      <c r="AS183">
        <v>53.288200000000003</v>
      </c>
      <c r="AT183">
        <v>52.119100000000003</v>
      </c>
      <c r="AU183">
        <v>50.535600000000002</v>
      </c>
      <c r="AV183">
        <v>52.9373</v>
      </c>
      <c r="AW183">
        <v>54.097999999999999</v>
      </c>
      <c r="AX183">
        <v>53.721600000000002</v>
      </c>
      <c r="AY183">
        <v>52.111400000000003</v>
      </c>
      <c r="AZ183">
        <v>52.720399999999998</v>
      </c>
      <c r="BA183">
        <v>51.8752</v>
      </c>
      <c r="BB183">
        <v>45.688499999999998</v>
      </c>
      <c r="BC183">
        <v>51.978200000000001</v>
      </c>
      <c r="BD183">
        <v>48.3264</v>
      </c>
      <c r="BE183">
        <v>50.557099999999998</v>
      </c>
      <c r="BF183">
        <v>50.224299999999999</v>
      </c>
      <c r="BG183">
        <v>53.97</v>
      </c>
      <c r="BH183">
        <v>60.723100000000002</v>
      </c>
      <c r="BI183">
        <v>60.061999999999998</v>
      </c>
      <c r="BJ183">
        <v>59.521000000000001</v>
      </c>
      <c r="BK183">
        <v>57.622500000000002</v>
      </c>
      <c r="BL183">
        <v>53.483899999999998</v>
      </c>
      <c r="BM183">
        <v>49.273899999999998</v>
      </c>
      <c r="BQ183" s="77">
        <f>IF(greenhouseGasEmissions!AS183="","",greenhouseGasEmissions!AS183-greenhouseGasEmissions!AS183+INDEX(gDP!AS$6:AS$271,MATCH($B183,gDP!$B$6:$B$271)))</f>
        <v>171457201935.96799</v>
      </c>
      <c r="BR183" s="77">
        <f>IF(greenhouseGasEmissions!AT183="","",greenhouseGasEmissions!AT183-greenhouseGasEmissions!AT183+INDEX(gDP!AT$6:AT$271,MATCH($B183,gDP!$B$6:$B$271)))</f>
        <v>174239354070.97699</v>
      </c>
      <c r="BS183" s="77">
        <f>IF(greenhouseGasEmissions!AU183="","",greenhouseGasEmissions!AU183-greenhouseGasEmissions!AU183+INDEX(gDP!AU$6:AU$271,MATCH($B183,gDP!$B$6:$B$271)))</f>
        <v>195914852576.46701</v>
      </c>
      <c r="BT183" s="77">
        <f>IF(greenhouseGasEmissions!AV183="","",greenhouseGasEmissions!AV183-greenhouseGasEmissions!AV183+INDEX(gDP!AV$6:AV$271,MATCH($B183,gDP!$B$6:$B$271)))</f>
        <v>229385469337.02399</v>
      </c>
      <c r="BU183" s="77">
        <f>IF(greenhouseGasEmissions!AW183="","",greenhouseGasEmissions!AW183-greenhouseGasEmissions!AW183+INDEX(gDP!AW$6:AW$271,MATCH($B183,gDP!$B$6:$B$271)))</f>
        <v>265268662473.297</v>
      </c>
      <c r="BV183" s="77">
        <f>IF(greenhouseGasEmissions!AX183="","",greenhouseGasEmissions!AX183-greenhouseGasEmissions!AX183+INDEX(gDP!AX$6:AX$271,MATCH($B183,gDP!$B$6:$B$271)))</f>
        <v>309978579743.888</v>
      </c>
      <c r="BW183" s="77">
        <f>IF(greenhouseGasEmissions!AY183="","",greenhouseGasEmissions!AY183-greenhouseGasEmissions!AY183+INDEX(gDP!AY$6:AY$271,MATCH($B183,gDP!$B$6:$B$271)))</f>
        <v>346915160681.70801</v>
      </c>
      <c r="BX183" s="77">
        <f>IF(greenhouseGasEmissions!AZ183="","",greenhouseGasEmissions!AZ183-greenhouseGasEmissions!AZ183+INDEX(gDP!AZ$6:AZ$271,MATCH($B183,gDP!$B$6:$B$271)))</f>
        <v>402643260487.57202</v>
      </c>
      <c r="BY183" s="77">
        <f>IF(greenhouseGasEmissions!BA183="","",greenhouseGasEmissions!BA183-greenhouseGasEmissions!BA183+INDEX(gDP!BA$6:BA$271,MATCH($B183,gDP!$B$6:$B$271)))</f>
        <v>464917553191.48901</v>
      </c>
      <c r="BZ183" s="77">
        <f>IF(greenhouseGasEmissions!BB183="","",greenhouseGasEmissions!BB183-greenhouseGasEmissions!BB183+INDEX(gDP!BB$6:BB$271,MATCH($B183,gDP!$B$6:$B$271)))</f>
        <v>387976400617.01898</v>
      </c>
      <c r="CA183" s="77">
        <f>IF(greenhouseGasEmissions!BC183="","",greenhouseGasEmissions!BC183-greenhouseGasEmissions!BC183+INDEX(gDP!BC$6:BC$271,MATCH($B183,gDP!$B$6:$B$271)))</f>
        <v>431052143940.43799</v>
      </c>
      <c r="CB183" s="77">
        <f>IF(greenhouseGasEmissions!BD183="","",greenhouseGasEmissions!BD183-greenhouseGasEmissions!BD183+INDEX(gDP!BD$6:BD$271,MATCH($B183,gDP!$B$6:$B$271)))</f>
        <v>501360549669.40399</v>
      </c>
      <c r="CC183" s="77">
        <f>IF(greenhouseGasEmissions!BE183="","",greenhouseGasEmissions!BE183-greenhouseGasEmissions!BE183+INDEX(gDP!BE$6:BE$271,MATCH($B183,gDP!$B$6:$B$271)))</f>
        <v>512777309840.99701</v>
      </c>
      <c r="CD183" s="77">
        <f>IF(greenhouseGasEmissions!BF183="","",greenhouseGasEmissions!BF183-greenhouseGasEmissions!BF183+INDEX(gDP!BF$6:BF$271,MATCH($B183,gDP!$B$6:$B$271)))</f>
        <v>526014468085.10602</v>
      </c>
      <c r="CE183" s="77">
        <f>IF(greenhouseGasEmissions!BG183="","",greenhouseGasEmissions!BG183-greenhouseGasEmissions!BG183+INDEX(gDP!BG$6:BG$271,MATCH($B183,gDP!$B$6:$B$271)))</f>
        <v>501736471832.84802</v>
      </c>
      <c r="CF183" s="77">
        <f>IF(greenhouseGasEmissions!BH183="","",greenhouseGasEmissions!BH183-greenhouseGasEmissions!BH183+INDEX(gDP!BH$6:BH$271,MATCH($B183,gDP!$B$6:$B$271)))</f>
        <v>388159512245.53003</v>
      </c>
      <c r="CG183" s="77">
        <f>IF(greenhouseGasEmissions!BI183="","",greenhouseGasEmissions!BI183-greenhouseGasEmissions!BI183+INDEX(gDP!BI$6:BI$271,MATCH($B183,gDP!$B$6:$B$271)))</f>
        <v>370956547619.04797</v>
      </c>
      <c r="CH183" s="77">
        <f>IF(greenhouseGasEmissions!BJ183="","",greenhouseGasEmissions!BJ183-greenhouseGasEmissions!BJ183+INDEX(gDP!BJ$6:BJ$271,MATCH($B183,gDP!$B$6:$B$271)))</f>
        <v>401745275035.26099</v>
      </c>
      <c r="CI183" s="77">
        <f>IF(greenhouseGasEmissions!BK183="","",greenhouseGasEmissions!BK183-greenhouseGasEmissions!BK183+INDEX(gDP!BK$6:BK$271,MATCH($B183,gDP!$B$6:$B$271)))</f>
        <v>439788625883.79999</v>
      </c>
      <c r="CJ183" s="77">
        <f>IF(greenhouseGasEmissions!BL183="","",greenhouseGasEmissions!BL183-greenhouseGasEmissions!BL183+INDEX(gDP!BL$6:BL$271,MATCH($B183,gDP!$B$6:$B$271)))</f>
        <v>408742840909.091</v>
      </c>
      <c r="CK183" s="77">
        <f>IF(greenhouseGasEmissions!BM183="","",greenhouseGasEmissions!BM183-greenhouseGasEmissions!BM183+INDEX(gDP!BM$6:BM$271,MATCH($B183,gDP!$B$6:$B$271)))</f>
        <v>367633418886.62701</v>
      </c>
      <c r="CL183" s="77" t="str">
        <f>IF(greenhouseGasEmissions!BN183="","",greenhouseGasEmissions!BN183-greenhouseGasEmissions!BN183+INDEX(gDP!BN$6:BN$271,MATCH($B183,gDP!$B$6:$B$271)))</f>
        <v/>
      </c>
      <c r="CM183" s="77" t="str">
        <f>IF(greenhouseGasEmissions!BO183="","",greenhouseGasEmissions!BO183-greenhouseGasEmissions!BO183+INDEX(gDP!BO$6:BO$271,MATCH($B183,gDP!$B$6:$B$271)))</f>
        <v/>
      </c>
    </row>
    <row r="184" spans="1:91" x14ac:dyDescent="0.35">
      <c r="A184" t="s">
        <v>574</v>
      </c>
      <c r="B184" t="s">
        <v>575</v>
      </c>
      <c r="C184" t="s">
        <v>807</v>
      </c>
      <c r="D184" t="s">
        <v>808</v>
      </c>
      <c r="AS184">
        <v>19.802800000000001</v>
      </c>
      <c r="AT184">
        <v>20.086200000000002</v>
      </c>
      <c r="AU184">
        <v>19.895299999999999</v>
      </c>
      <c r="AV184">
        <v>20.835699999999999</v>
      </c>
      <c r="AW184">
        <v>20.6524</v>
      </c>
      <c r="AX184">
        <v>21.246700000000001</v>
      </c>
      <c r="AY184">
        <v>21.1447</v>
      </c>
      <c r="AZ184">
        <v>21.0503</v>
      </c>
      <c r="BA184">
        <v>22.648800000000001</v>
      </c>
      <c r="BB184">
        <v>24.327100000000002</v>
      </c>
      <c r="BC184">
        <v>25.113</v>
      </c>
      <c r="BD184">
        <v>26.336400000000001</v>
      </c>
      <c r="BE184">
        <v>27.9024</v>
      </c>
      <c r="BF184">
        <v>28.1935</v>
      </c>
      <c r="BG184">
        <v>29.659400000000002</v>
      </c>
      <c r="BH184">
        <v>29.463699999999999</v>
      </c>
      <c r="BI184">
        <v>33.113700000000001</v>
      </c>
      <c r="BJ184">
        <v>37.139200000000002</v>
      </c>
      <c r="BK184">
        <v>39.094200000000001</v>
      </c>
      <c r="BL184">
        <v>38.2789</v>
      </c>
      <c r="BM184">
        <v>39.222299999999997</v>
      </c>
      <c r="BQ184" s="77">
        <f>IF(greenhouseGasEmissions!AS184="","",greenhouseGasEmissions!AS184-greenhouseGasEmissions!AS184+INDEX(gDP!AS$6:AS$271,MATCH($B184,gDP!$B$6:$B$271)))</f>
        <v>5494252207.9050198</v>
      </c>
      <c r="BR184" s="77">
        <f>IF(greenhouseGasEmissions!AT184="","",greenhouseGasEmissions!AT184-greenhouseGasEmissions!AT184+INDEX(gDP!AT$6:AT$271,MATCH($B184,gDP!$B$6:$B$271)))</f>
        <v>6007055042.1768703</v>
      </c>
      <c r="BS184" s="77">
        <f>IF(greenhouseGasEmissions!AU184="","",greenhouseGasEmissions!AU184-greenhouseGasEmissions!AU184+INDEX(gDP!AU$6:AU$271,MATCH($B184,gDP!$B$6:$B$271)))</f>
        <v>6050875806.6640301</v>
      </c>
      <c r="BT184" s="77">
        <f>IF(greenhouseGasEmissions!AV184="","",greenhouseGasEmissions!AV184-greenhouseGasEmissions!AV184+INDEX(gDP!AV$6:AV$271,MATCH($B184,gDP!$B$6:$B$271)))</f>
        <v>6330473096.5407104</v>
      </c>
      <c r="BU184" s="77">
        <f>IF(greenhouseGasEmissions!AW184="","",greenhouseGasEmissions!AW184-greenhouseGasEmissions!AW184+INDEX(gDP!AW$6:AW$271,MATCH($B184,gDP!$B$6:$B$271)))</f>
        <v>7273938314.7198801</v>
      </c>
      <c r="BV184" s="77">
        <f>IF(greenhouseGasEmissions!AX184="","",greenhouseGasEmissions!AX184-greenhouseGasEmissions!AX184+INDEX(gDP!AX$6:AX$271,MATCH($B184,gDP!$B$6:$B$271)))</f>
        <v>8130258377.9096403</v>
      </c>
      <c r="BW184" s="77">
        <f>IF(greenhouseGasEmissions!AY184="","",greenhouseGasEmissions!AY184-greenhouseGasEmissions!AY184+INDEX(gDP!AY$6:AY$271,MATCH($B184,gDP!$B$6:$B$271)))</f>
        <v>9043715355.8880997</v>
      </c>
      <c r="BX184" s="77">
        <f>IF(greenhouseGasEmissions!AZ184="","",greenhouseGasEmissions!AZ184-greenhouseGasEmissions!AZ184+INDEX(gDP!AZ$6:AZ$271,MATCH($B184,gDP!$B$6:$B$271)))</f>
        <v>10325618017.379</v>
      </c>
      <c r="BY184" s="77">
        <f>IF(greenhouseGasEmissions!BA184="","",greenhouseGasEmissions!BA184-greenhouseGasEmissions!BA184+INDEX(gDP!BA$6:BA$271,MATCH($B184,gDP!$B$6:$B$271)))</f>
        <v>12545438605.395901</v>
      </c>
      <c r="BZ184" s="77">
        <f>IF(greenhouseGasEmissions!BB184="","",greenhouseGasEmissions!BB184-greenhouseGasEmissions!BB184+INDEX(gDP!BB$6:BB$271,MATCH($B184,gDP!$B$6:$B$271)))</f>
        <v>12854985464.076401</v>
      </c>
      <c r="CA184" s="77">
        <f>IF(greenhouseGasEmissions!BC184="","",greenhouseGasEmissions!BC184-greenhouseGasEmissions!BC184+INDEX(gDP!BC$6:BC$271,MATCH($B184,gDP!$B$6:$B$271)))</f>
        <v>16002656434.4746</v>
      </c>
      <c r="CB184" s="77">
        <f>IF(greenhouseGasEmissions!BD184="","",greenhouseGasEmissions!BD184-greenhouseGasEmissions!BD184+INDEX(gDP!BD$6:BD$271,MATCH($B184,gDP!$B$6:$B$271)))</f>
        <v>21573872420.700802</v>
      </c>
      <c r="CC184" s="77">
        <f>IF(greenhouseGasEmissions!BE184="","",greenhouseGasEmissions!BE184-greenhouseGasEmissions!BE184+INDEX(gDP!BE$6:BE$271,MATCH($B184,gDP!$B$6:$B$271)))</f>
        <v>21703100877.130901</v>
      </c>
      <c r="CD184" s="77">
        <f>IF(greenhouseGasEmissions!BF184="","",greenhouseGasEmissions!BF184-greenhouseGasEmissions!BF184+INDEX(gDP!BF$6:BF$271,MATCH($B184,gDP!$B$6:$B$271)))</f>
        <v>22162204924.572601</v>
      </c>
      <c r="CE184" s="77">
        <f>IF(greenhouseGasEmissions!BG184="","",greenhouseGasEmissions!BG184-greenhouseGasEmissions!BG184+INDEX(gDP!BG$6:BG$271,MATCH($B184,gDP!$B$6:$B$271)))</f>
        <v>22731612922.190601</v>
      </c>
      <c r="CF184" s="77">
        <f>IF(greenhouseGasEmissions!BH184="","",greenhouseGasEmissions!BH184-greenhouseGasEmissions!BH184+INDEX(gDP!BH$6:BH$271,MATCH($B184,gDP!$B$6:$B$271)))</f>
        <v>24360801286.763802</v>
      </c>
      <c r="CG184" s="77">
        <f>IF(greenhouseGasEmissions!BI184="","",greenhouseGasEmissions!BI184-greenhouseGasEmissions!BI184+INDEX(gDP!BI$6:BI$271,MATCH($B184,gDP!$B$6:$B$271)))</f>
        <v>24524109483.529301</v>
      </c>
      <c r="CH184" s="77">
        <f>IF(greenhouseGasEmissions!BJ184="","",greenhouseGasEmissions!BJ184-greenhouseGasEmissions!BJ184+INDEX(gDP!BJ$6:BJ$271,MATCH($B184,gDP!$B$6:$B$271)))</f>
        <v>28971588940.363998</v>
      </c>
      <c r="CI184" s="77">
        <f>IF(greenhouseGasEmissions!BK184="","",greenhouseGasEmissions!BK184-greenhouseGasEmissions!BK184+INDEX(gDP!BK$6:BK$271,MATCH($B184,gDP!$B$6:$B$271)))</f>
        <v>33111525237.148998</v>
      </c>
      <c r="CJ184" s="77">
        <f>IF(greenhouseGasEmissions!BL184="","",greenhouseGasEmissions!BL184-greenhouseGasEmissions!BL184+INDEX(gDP!BL$6:BL$271,MATCH($B184,gDP!$B$6:$B$271)))</f>
        <v>34186180699.025501</v>
      </c>
      <c r="CK184" s="77">
        <f>IF(greenhouseGasEmissions!BM184="","",greenhouseGasEmissions!BM184-greenhouseGasEmissions!BM184+INDEX(gDP!BM$6:BM$271,MATCH($B184,gDP!$B$6:$B$271)))</f>
        <v>33433659301.246601</v>
      </c>
      <c r="CL184" s="77" t="str">
        <f>IF(greenhouseGasEmissions!BN184="","",greenhouseGasEmissions!BN184-greenhouseGasEmissions!BN184+INDEX(gDP!BN$6:BN$271,MATCH($B184,gDP!$B$6:$B$271)))</f>
        <v/>
      </c>
      <c r="CM184" s="77" t="str">
        <f>IF(greenhouseGasEmissions!BO184="","",greenhouseGasEmissions!BO184-greenhouseGasEmissions!BO184+INDEX(gDP!BO$6:BO$271,MATCH($B184,gDP!$B$6:$B$271)))</f>
        <v/>
      </c>
    </row>
    <row r="185" spans="1:91" x14ac:dyDescent="0.35">
      <c r="A185" t="s">
        <v>576</v>
      </c>
      <c r="B185" t="s">
        <v>577</v>
      </c>
      <c r="C185" t="s">
        <v>807</v>
      </c>
      <c r="D185" t="s">
        <v>808</v>
      </c>
      <c r="BQ185" s="77" t="str">
        <f>IF(greenhouseGasEmissions!AS185="","",greenhouseGasEmissions!AS185-greenhouseGasEmissions!AS185+INDEX(gDP!AS$6:AS$271,MATCH($B185,gDP!$B$6:$B$271)))</f>
        <v/>
      </c>
      <c r="BR185" s="77" t="str">
        <f>IF(greenhouseGasEmissions!AT185="","",greenhouseGasEmissions!AT185-greenhouseGasEmissions!AT185+INDEX(gDP!AT$6:AT$271,MATCH($B185,gDP!$B$6:$B$271)))</f>
        <v/>
      </c>
      <c r="BS185" s="77" t="str">
        <f>IF(greenhouseGasEmissions!AU185="","",greenhouseGasEmissions!AU185-greenhouseGasEmissions!AU185+INDEX(gDP!AU$6:AU$271,MATCH($B185,gDP!$B$6:$B$271)))</f>
        <v/>
      </c>
      <c r="BT185" s="77" t="str">
        <f>IF(greenhouseGasEmissions!AV185="","",greenhouseGasEmissions!AV185-greenhouseGasEmissions!AV185+INDEX(gDP!AV$6:AV$271,MATCH($B185,gDP!$B$6:$B$271)))</f>
        <v/>
      </c>
      <c r="BU185" s="77" t="str">
        <f>IF(greenhouseGasEmissions!AW185="","",greenhouseGasEmissions!AW185-greenhouseGasEmissions!AW185+INDEX(gDP!AW$6:AW$271,MATCH($B185,gDP!$B$6:$B$271)))</f>
        <v/>
      </c>
      <c r="BV185" s="77" t="str">
        <f>IF(greenhouseGasEmissions!AX185="","",greenhouseGasEmissions!AX185-greenhouseGasEmissions!AX185+INDEX(gDP!AX$6:AX$271,MATCH($B185,gDP!$B$6:$B$271)))</f>
        <v/>
      </c>
      <c r="BW185" s="77" t="str">
        <f>IF(greenhouseGasEmissions!AY185="","",greenhouseGasEmissions!AY185-greenhouseGasEmissions!AY185+INDEX(gDP!AY$6:AY$271,MATCH($B185,gDP!$B$6:$B$271)))</f>
        <v/>
      </c>
      <c r="BX185" s="77" t="str">
        <f>IF(greenhouseGasEmissions!AZ185="","",greenhouseGasEmissions!AZ185-greenhouseGasEmissions!AZ185+INDEX(gDP!AZ$6:AZ$271,MATCH($B185,gDP!$B$6:$B$271)))</f>
        <v/>
      </c>
      <c r="BY185" s="77" t="str">
        <f>IF(greenhouseGasEmissions!BA185="","",greenhouseGasEmissions!BA185-greenhouseGasEmissions!BA185+INDEX(gDP!BA$6:BA$271,MATCH($B185,gDP!$B$6:$B$271)))</f>
        <v/>
      </c>
      <c r="BZ185" s="77" t="str">
        <f>IF(greenhouseGasEmissions!BB185="","",greenhouseGasEmissions!BB185-greenhouseGasEmissions!BB185+INDEX(gDP!BB$6:BB$271,MATCH($B185,gDP!$B$6:$B$271)))</f>
        <v/>
      </c>
      <c r="CA185" s="77" t="str">
        <f>IF(greenhouseGasEmissions!BC185="","",greenhouseGasEmissions!BC185-greenhouseGasEmissions!BC185+INDEX(gDP!BC$6:BC$271,MATCH($B185,gDP!$B$6:$B$271)))</f>
        <v/>
      </c>
      <c r="CB185" s="77" t="str">
        <f>IF(greenhouseGasEmissions!BD185="","",greenhouseGasEmissions!BD185-greenhouseGasEmissions!BD185+INDEX(gDP!BD$6:BD$271,MATCH($B185,gDP!$B$6:$B$271)))</f>
        <v/>
      </c>
      <c r="CC185" s="77" t="str">
        <f>IF(greenhouseGasEmissions!BE185="","",greenhouseGasEmissions!BE185-greenhouseGasEmissions!BE185+INDEX(gDP!BE$6:BE$271,MATCH($B185,gDP!$B$6:$B$271)))</f>
        <v/>
      </c>
      <c r="CD185" s="77" t="str">
        <f>IF(greenhouseGasEmissions!BF185="","",greenhouseGasEmissions!BF185-greenhouseGasEmissions!BF185+INDEX(gDP!BF$6:BF$271,MATCH($B185,gDP!$B$6:$B$271)))</f>
        <v/>
      </c>
      <c r="CE185" s="77" t="str">
        <f>IF(greenhouseGasEmissions!BG185="","",greenhouseGasEmissions!BG185-greenhouseGasEmissions!BG185+INDEX(gDP!BG$6:BG$271,MATCH($B185,gDP!$B$6:$B$271)))</f>
        <v/>
      </c>
      <c r="CF185" s="77" t="str">
        <f>IF(greenhouseGasEmissions!BH185="","",greenhouseGasEmissions!BH185-greenhouseGasEmissions!BH185+INDEX(gDP!BH$6:BH$271,MATCH($B185,gDP!$B$6:$B$271)))</f>
        <v/>
      </c>
      <c r="CG185" s="77" t="str">
        <f>IF(greenhouseGasEmissions!BI185="","",greenhouseGasEmissions!BI185-greenhouseGasEmissions!BI185+INDEX(gDP!BI$6:BI$271,MATCH($B185,gDP!$B$6:$B$271)))</f>
        <v/>
      </c>
      <c r="CH185" s="77" t="str">
        <f>IF(greenhouseGasEmissions!BJ185="","",greenhouseGasEmissions!BJ185-greenhouseGasEmissions!BJ185+INDEX(gDP!BJ$6:BJ$271,MATCH($B185,gDP!$B$6:$B$271)))</f>
        <v/>
      </c>
      <c r="CI185" s="77" t="str">
        <f>IF(greenhouseGasEmissions!BK185="","",greenhouseGasEmissions!BK185-greenhouseGasEmissions!BK185+INDEX(gDP!BK$6:BK$271,MATCH($B185,gDP!$B$6:$B$271)))</f>
        <v/>
      </c>
      <c r="CJ185" s="77" t="str">
        <f>IF(greenhouseGasEmissions!BL185="","",greenhouseGasEmissions!BL185-greenhouseGasEmissions!BL185+INDEX(gDP!BL$6:BL$271,MATCH($B185,gDP!$B$6:$B$271)))</f>
        <v/>
      </c>
      <c r="CK185" s="77" t="str">
        <f>IF(greenhouseGasEmissions!BM185="","",greenhouseGasEmissions!BM185-greenhouseGasEmissions!BM185+INDEX(gDP!BM$6:BM$271,MATCH($B185,gDP!$B$6:$B$271)))</f>
        <v/>
      </c>
      <c r="CL185" s="77" t="str">
        <f>IF(greenhouseGasEmissions!BN185="","",greenhouseGasEmissions!BN185-greenhouseGasEmissions!BN185+INDEX(gDP!BN$6:BN$271,MATCH($B185,gDP!$B$6:$B$271)))</f>
        <v/>
      </c>
      <c r="CM185" s="77" t="str">
        <f>IF(greenhouseGasEmissions!BO185="","",greenhouseGasEmissions!BO185-greenhouseGasEmissions!BO185+INDEX(gDP!BO$6:BO$271,MATCH($B185,gDP!$B$6:$B$271)))</f>
        <v/>
      </c>
    </row>
    <row r="186" spans="1:91" x14ac:dyDescent="0.35">
      <c r="A186" t="s">
        <v>578</v>
      </c>
      <c r="B186" t="s">
        <v>579</v>
      </c>
      <c r="C186" t="s">
        <v>807</v>
      </c>
      <c r="D186" t="s">
        <v>808</v>
      </c>
      <c r="AS186">
        <v>54.409100000000002</v>
      </c>
      <c r="AT186">
        <v>56.336300000000001</v>
      </c>
      <c r="AU186">
        <v>59.618499999999997</v>
      </c>
      <c r="AV186">
        <v>59.908999999999999</v>
      </c>
      <c r="AW186">
        <v>59.944000000000003</v>
      </c>
      <c r="AX186">
        <v>62.148600000000002</v>
      </c>
      <c r="AY186">
        <v>64.774699999999996</v>
      </c>
      <c r="AZ186">
        <v>64.763999999999996</v>
      </c>
      <c r="BA186">
        <v>57.252499999999998</v>
      </c>
      <c r="BB186">
        <v>56.105400000000003</v>
      </c>
      <c r="BC186">
        <v>55.437600000000003</v>
      </c>
      <c r="BD186">
        <v>54.692</v>
      </c>
      <c r="BE186">
        <v>60.181100000000001</v>
      </c>
      <c r="BF186">
        <v>59.484099999999998</v>
      </c>
      <c r="BG186">
        <v>60.694899999999997</v>
      </c>
      <c r="BH186">
        <v>59.69</v>
      </c>
      <c r="BI186">
        <v>59.978299999999997</v>
      </c>
      <c r="BJ186">
        <v>62.921300000000002</v>
      </c>
      <c r="BK186">
        <v>63.101300000000002</v>
      </c>
      <c r="BL186">
        <v>65.498500000000007</v>
      </c>
      <c r="BM186">
        <v>61.541600000000003</v>
      </c>
      <c r="BQ186" s="77">
        <f>IF(greenhouseGasEmissions!AS186="","",greenhouseGasEmissions!AS186-greenhouseGasEmissions!AS186+INDEX(gDP!AS$6:AS$271,MATCH($B186,gDP!$B$6:$B$271)))</f>
        <v>52623281956.703102</v>
      </c>
      <c r="BR186" s="77">
        <f>IF(greenhouseGasEmissions!AT186="","",greenhouseGasEmissions!AT186-greenhouseGasEmissions!AT186+INDEX(gDP!AT$6:AT$271,MATCH($B186,gDP!$B$6:$B$271)))</f>
        <v>53872425916.624802</v>
      </c>
      <c r="BS186" s="77">
        <f>IF(greenhouseGasEmissions!AU186="","",greenhouseGasEmissions!AU186-greenhouseGasEmissions!AU186+INDEX(gDP!AU$6:AU$271,MATCH($B186,gDP!$B$6:$B$271)))</f>
        <v>66627729311.449501</v>
      </c>
      <c r="BT186" s="77">
        <f>IF(greenhouseGasEmissions!AV186="","",greenhouseGasEmissions!AV186-greenhouseGasEmissions!AV186+INDEX(gDP!AV$6:AV$271,MATCH($B186,gDP!$B$6:$B$271)))</f>
        <v>88250885550.262604</v>
      </c>
      <c r="BU186" s="77">
        <f>IF(greenhouseGasEmissions!AW186="","",greenhouseGasEmissions!AW186-greenhouseGasEmissions!AW186+INDEX(gDP!AW$6:AW$271,MATCH($B186,gDP!$B$6:$B$271)))</f>
        <v>103905210084.034</v>
      </c>
      <c r="BV186" s="77">
        <f>IF(greenhouseGasEmissions!AX186="","",greenhouseGasEmissions!AX186-greenhouseGasEmissions!AX186+INDEX(gDP!AX$6:AX$271,MATCH($B186,gDP!$B$6:$B$271)))</f>
        <v>114720129550.095</v>
      </c>
      <c r="BW186" s="77">
        <f>IF(greenhouseGasEmissions!AY186="","",greenhouseGasEmissions!AY186-greenhouseGasEmissions!AY186+INDEX(gDP!AY$6:AY$271,MATCH($B186,gDP!$B$6:$B$271)))</f>
        <v>111538810712.66499</v>
      </c>
      <c r="BX186" s="77">
        <f>IF(greenhouseGasEmissions!AZ186="","",greenhouseGasEmissions!AZ186-greenhouseGasEmissions!AZ186+INDEX(gDP!AZ$6:AZ$271,MATCH($B186,gDP!$B$6:$B$271)))</f>
        <v>137188946865.584</v>
      </c>
      <c r="BY186" s="77">
        <f>IF(greenhouseGasEmissions!BA186="","",greenhouseGasEmissions!BA186-greenhouseGasEmissions!BA186+INDEX(gDP!BA$6:BA$271,MATCH($B186,gDP!$B$6:$B$271)))</f>
        <v>133131369930.414</v>
      </c>
      <c r="BZ186" s="77">
        <f>IF(greenhouseGasEmissions!BB186="","",greenhouseGasEmissions!BB186-greenhouseGasEmissions!BB186+INDEX(gDP!BB$6:BB$271,MATCH($B186,gDP!$B$6:$B$271)))</f>
        <v>121373602348.679</v>
      </c>
      <c r="CA186" s="77">
        <f>IF(greenhouseGasEmissions!BC186="","",greenhouseGasEmissions!BC186-greenhouseGasEmissions!BC186+INDEX(gDP!BC$6:BC$271,MATCH($B186,gDP!$B$6:$B$271)))</f>
        <v>146517541181.254</v>
      </c>
      <c r="CB186" s="77">
        <f>IF(greenhouseGasEmissions!BD186="","",greenhouseGasEmissions!BD186-greenhouseGasEmissions!BD186+INDEX(gDP!BD$6:BD$271,MATCH($B186,gDP!$B$6:$B$271)))</f>
        <v>168295307149.45999</v>
      </c>
      <c r="CC186" s="77">
        <f>IF(greenhouseGasEmissions!BE186="","",greenhouseGasEmissions!BE186-greenhouseGasEmissions!BE186+INDEX(gDP!BE$6:BE$271,MATCH($B186,gDP!$B$6:$B$271)))</f>
        <v>176210710655.20801</v>
      </c>
      <c r="CD186" s="77">
        <f>IF(greenhouseGasEmissions!BF186="","",greenhouseGasEmissions!BF186-greenhouseGasEmissions!BF186+INDEX(gDP!BF$6:BF$271,MATCH($B186,gDP!$B$6:$B$271)))</f>
        <v>190909855416.34</v>
      </c>
      <c r="CE186" s="77">
        <f>IF(greenhouseGasEmissions!BG186="","",greenhouseGasEmissions!BG186-greenhouseGasEmissions!BG186+INDEX(gDP!BG$6:BG$271,MATCH($B186,gDP!$B$6:$B$271)))</f>
        <v>201337554959.48999</v>
      </c>
      <c r="CF186" s="77">
        <f>IF(greenhouseGasEmissions!BH186="","",greenhouseGasEmissions!BH186-greenhouseGasEmissions!BH186+INDEX(gDP!BH$6:BH$271,MATCH($B186,gDP!$B$6:$B$271)))</f>
        <v>178104220784.88101</v>
      </c>
      <c r="CG186" s="77">
        <f>IF(greenhouseGasEmissions!BI186="","",greenhouseGasEmissions!BI186-greenhouseGasEmissions!BI186+INDEX(gDP!BI$6:BI$271,MATCH($B186,gDP!$B$6:$B$271)))</f>
        <v>188898209220.16699</v>
      </c>
      <c r="CH186" s="77">
        <f>IF(greenhouseGasEmissions!BJ186="","",greenhouseGasEmissions!BJ186-greenhouseGasEmissions!BJ186+INDEX(gDP!BJ$6:BJ$271,MATCH($B186,gDP!$B$6:$B$271)))</f>
        <v>206566916732.29199</v>
      </c>
      <c r="CI186" s="77">
        <f>IF(greenhouseGasEmissions!BK186="","",greenhouseGasEmissions!BK186-greenhouseGasEmissions!BK186+INDEX(gDP!BK$6:BK$271,MATCH($B186,gDP!$B$6:$B$271)))</f>
        <v>211846555690.73599</v>
      </c>
      <c r="CJ186" s="77">
        <f>IF(greenhouseGasEmissions!BL186="","",greenhouseGasEmissions!BL186-greenhouseGasEmissions!BL186+INDEX(gDP!BL$6:BL$271,MATCH($B186,gDP!$B$6:$B$271)))</f>
        <v>212846907683.439</v>
      </c>
      <c r="CK186" s="77">
        <f>IF(greenhouseGasEmissions!BM186="","",greenhouseGasEmissions!BM186-greenhouseGasEmissions!BM186+INDEX(gDP!BM$6:BM$271,MATCH($B186,gDP!$B$6:$B$271)))</f>
        <v>212697530897.56</v>
      </c>
      <c r="CL186" s="77" t="str">
        <f>IF(greenhouseGasEmissions!BN186="","",greenhouseGasEmissions!BN186-greenhouseGasEmissions!BN186+INDEX(gDP!BN$6:BN$271,MATCH($B186,gDP!$B$6:$B$271)))</f>
        <v/>
      </c>
      <c r="CM186" s="77" t="str">
        <f>IF(greenhouseGasEmissions!BO186="","",greenhouseGasEmissions!BO186-greenhouseGasEmissions!BO186+INDEX(gDP!BO$6:BO$271,MATCH($B186,gDP!$B$6:$B$271)))</f>
        <v/>
      </c>
    </row>
    <row r="187" spans="1:91" x14ac:dyDescent="0.35">
      <c r="A187" t="s">
        <v>580</v>
      </c>
      <c r="B187" t="s">
        <v>581</v>
      </c>
      <c r="C187" t="s">
        <v>807</v>
      </c>
      <c r="D187" t="s">
        <v>808</v>
      </c>
      <c r="AS187">
        <v>15321.2348</v>
      </c>
      <c r="AT187">
        <v>15189.4283</v>
      </c>
      <c r="AU187">
        <v>15177.777</v>
      </c>
      <c r="AV187">
        <v>15361.8573</v>
      </c>
      <c r="AW187">
        <v>15543.4969</v>
      </c>
      <c r="AX187">
        <v>15559.377699999999</v>
      </c>
      <c r="AY187">
        <v>15417.660599999999</v>
      </c>
      <c r="AZ187">
        <v>15722.0802</v>
      </c>
      <c r="BA187">
        <v>15292.983700000001</v>
      </c>
      <c r="BB187">
        <v>14420.1684</v>
      </c>
      <c r="BC187">
        <v>14965.4264</v>
      </c>
      <c r="BD187">
        <v>14692.306500000001</v>
      </c>
      <c r="BE187">
        <v>14505.032999999999</v>
      </c>
      <c r="BF187">
        <v>14597.7155</v>
      </c>
      <c r="BG187">
        <v>14401.5525</v>
      </c>
      <c r="BH187">
        <v>14409.2534</v>
      </c>
      <c r="BI187">
        <v>14171.337799999999</v>
      </c>
      <c r="BJ187">
        <v>14296.471100000001</v>
      </c>
      <c r="BK187">
        <v>14345.9643</v>
      </c>
      <c r="BL187">
        <v>14032.9848</v>
      </c>
      <c r="BM187">
        <v>12940.808999999999</v>
      </c>
      <c r="BQ187" s="77">
        <f>IF(greenhouseGasEmissions!AS187="","",greenhouseGasEmissions!AS187-greenhouseGasEmissions!AS187+INDEX(gDP!AS$6:AS$271,MATCH($B187,gDP!$B$6:$B$271)))</f>
        <v>27669616112069.398</v>
      </c>
      <c r="BR187" s="77">
        <f>IF(greenhouseGasEmissions!AT187="","",greenhouseGasEmissions!AT187-greenhouseGasEmissions!AT187+INDEX(gDP!AT$6:AT$271,MATCH($B187,gDP!$B$6:$B$271)))</f>
        <v>27415354309328.301</v>
      </c>
      <c r="BS187" s="77">
        <f>IF(greenhouseGasEmissions!AU187="","",greenhouseGasEmissions!AU187-greenhouseGasEmissions!AU187+INDEX(gDP!AU$6:AU$271,MATCH($B187,gDP!$B$6:$B$271)))</f>
        <v>28601698343642.801</v>
      </c>
      <c r="BT187" s="77">
        <f>IF(greenhouseGasEmissions!AV187="","",greenhouseGasEmissions!AV187-greenhouseGasEmissions!AV187+INDEX(gDP!AV$6:AV$271,MATCH($B187,gDP!$B$6:$B$271)))</f>
        <v>31985356194060</v>
      </c>
      <c r="BU187" s="77">
        <f>IF(greenhouseGasEmissions!AW187="","",greenhouseGasEmissions!AW187-greenhouseGasEmissions!AW187+INDEX(gDP!AW$6:AW$271,MATCH($B187,gDP!$B$6:$B$271)))</f>
        <v>35608846779453.797</v>
      </c>
      <c r="BV187" s="77">
        <f>IF(greenhouseGasEmissions!AX187="","",greenhouseGasEmissions!AX187-greenhouseGasEmissions!AX187+INDEX(gDP!AX$6:AX$271,MATCH($B187,gDP!$B$6:$B$271)))</f>
        <v>37648159767684.898</v>
      </c>
      <c r="BW187" s="77">
        <f>IF(greenhouseGasEmissions!AY187="","",greenhouseGasEmissions!AY187-greenhouseGasEmissions!AY187+INDEX(gDP!AY$6:AY$271,MATCH($B187,gDP!$B$6:$B$271)))</f>
        <v>39718283258802.5</v>
      </c>
      <c r="BX187" s="77">
        <f>IF(greenhouseGasEmissions!AZ187="","",greenhouseGasEmissions!AZ187-greenhouseGasEmissions!AZ187+INDEX(gDP!AZ$6:AZ$271,MATCH($B187,gDP!$B$6:$B$271)))</f>
        <v>43483775703184.898</v>
      </c>
      <c r="BY187" s="77">
        <f>IF(greenhouseGasEmissions!BA187="","",greenhouseGasEmissions!BA187-greenhouseGasEmissions!BA187+INDEX(gDP!BA$6:BA$271,MATCH($B187,gDP!$B$6:$B$271)))</f>
        <v>46172651254806.797</v>
      </c>
      <c r="BZ187" s="77">
        <f>IF(greenhouseGasEmissions!BB187="","",greenhouseGasEmissions!BB187-greenhouseGasEmissions!BB187+INDEX(gDP!BB$6:BB$271,MATCH($B187,gDP!$B$6:$B$271)))</f>
        <v>43184014259465.703</v>
      </c>
      <c r="CA187" s="77">
        <f>IF(greenhouseGasEmissions!BC187="","",greenhouseGasEmissions!BC187-greenhouseGasEmissions!BC187+INDEX(gDP!BC$6:BC$271,MATCH($B187,gDP!$B$6:$B$271)))</f>
        <v>45297226688828.797</v>
      </c>
      <c r="CB187" s="77">
        <f>IF(greenhouseGasEmissions!BD187="","",greenhouseGasEmissions!BD187-greenhouseGasEmissions!BD187+INDEX(gDP!BD$6:BD$271,MATCH($B187,gDP!$B$6:$B$271)))</f>
        <v>48721225418978.297</v>
      </c>
      <c r="CC187" s="77">
        <f>IF(greenhouseGasEmissions!BE187="","",greenhouseGasEmissions!BE187-greenhouseGasEmissions!BE187+INDEX(gDP!BE$6:BE$271,MATCH($B187,gDP!$B$6:$B$271)))</f>
        <v>48676834813345.898</v>
      </c>
      <c r="CD187" s="77">
        <f>IF(greenhouseGasEmissions!BF187="","",greenhouseGasEmissions!BF187-greenhouseGasEmissions!BF187+INDEX(gDP!BF$6:BF$271,MATCH($B187,gDP!$B$6:$B$271)))</f>
        <v>49360200440504.102</v>
      </c>
      <c r="CE187" s="77">
        <f>IF(greenhouseGasEmissions!BG187="","",greenhouseGasEmissions!BG187-greenhouseGasEmissions!BG187+INDEX(gDP!BG$6:BG$271,MATCH($B187,gDP!$B$6:$B$271)))</f>
        <v>50386906873870.5</v>
      </c>
      <c r="CF187" s="77">
        <f>IF(greenhouseGasEmissions!BH187="","",greenhouseGasEmissions!BH187-greenhouseGasEmissions!BH187+INDEX(gDP!BH$6:BH$271,MATCH($B187,gDP!$B$6:$B$271)))</f>
        <v>47536673280840.797</v>
      </c>
      <c r="CG187" s="77">
        <f>IF(greenhouseGasEmissions!BI187="","",greenhouseGasEmissions!BI187-greenhouseGasEmissions!BI187+INDEX(gDP!BI$6:BI$271,MATCH($B187,gDP!$B$6:$B$271)))</f>
        <v>48460554255214.5</v>
      </c>
      <c r="CH187" s="77">
        <f>IF(greenhouseGasEmissions!BJ187="","",greenhouseGasEmissions!BJ187-greenhouseGasEmissions!BJ187+INDEX(gDP!BJ$6:BJ$271,MATCH($B187,gDP!$B$6:$B$271)))</f>
        <v>50610712929528.297</v>
      </c>
      <c r="CI187" s="77">
        <f>IF(greenhouseGasEmissions!BK187="","",greenhouseGasEmissions!BK187-greenhouseGasEmissions!BK187+INDEX(gDP!BK$6:BK$271,MATCH($B187,gDP!$B$6:$B$271)))</f>
        <v>53525975116832.102</v>
      </c>
      <c r="CJ187" s="77">
        <f>IF(greenhouseGasEmissions!BL187="","",greenhouseGasEmissions!BL187-greenhouseGasEmissions!BL187+INDEX(gDP!BL$6:BL$271,MATCH($B187,gDP!$B$6:$B$271)))</f>
        <v>54053010452622.203</v>
      </c>
      <c r="CK187" s="77">
        <f>IF(greenhouseGasEmissions!BM187="","",greenhouseGasEmissions!BM187-greenhouseGasEmissions!BM187+INDEX(gDP!BM$6:BM$271,MATCH($B187,gDP!$B$6:$B$271)))</f>
        <v>52852896615891.703</v>
      </c>
      <c r="CL187" s="77" t="str">
        <f>IF(greenhouseGasEmissions!BN187="","",greenhouseGasEmissions!BN187-greenhouseGasEmissions!BN187+INDEX(gDP!BN$6:BN$271,MATCH($B187,gDP!$B$6:$B$271)))</f>
        <v/>
      </c>
      <c r="CM187" s="77" t="str">
        <f>IF(greenhouseGasEmissions!BO187="","",greenhouseGasEmissions!BO187-greenhouseGasEmissions!BO187+INDEX(gDP!BO$6:BO$271,MATCH($B187,gDP!$B$6:$B$271)))</f>
        <v/>
      </c>
    </row>
    <row r="188" spans="1:91" x14ac:dyDescent="0.35">
      <c r="A188" t="s">
        <v>582</v>
      </c>
      <c r="B188" t="s">
        <v>583</v>
      </c>
      <c r="C188" t="s">
        <v>807</v>
      </c>
      <c r="D188" t="s">
        <v>808</v>
      </c>
      <c r="BQ188" s="77" t="str">
        <f>IF(greenhouseGasEmissions!AS188="","",greenhouseGasEmissions!AS188-greenhouseGasEmissions!AS188+INDEX(gDP!AS$6:AS$271,MATCH($B188,gDP!$B$6:$B$271)))</f>
        <v/>
      </c>
      <c r="BR188" s="77" t="str">
        <f>IF(greenhouseGasEmissions!AT188="","",greenhouseGasEmissions!AT188-greenhouseGasEmissions!AT188+INDEX(gDP!AT$6:AT$271,MATCH($B188,gDP!$B$6:$B$271)))</f>
        <v/>
      </c>
      <c r="BS188" s="77" t="str">
        <f>IF(greenhouseGasEmissions!AU188="","",greenhouseGasEmissions!AU188-greenhouseGasEmissions!AU188+INDEX(gDP!AU$6:AU$271,MATCH($B188,gDP!$B$6:$B$271)))</f>
        <v/>
      </c>
      <c r="BT188" s="77" t="str">
        <f>IF(greenhouseGasEmissions!AV188="","",greenhouseGasEmissions!AV188-greenhouseGasEmissions!AV188+INDEX(gDP!AV$6:AV$271,MATCH($B188,gDP!$B$6:$B$271)))</f>
        <v/>
      </c>
      <c r="BU188" s="77" t="str">
        <f>IF(greenhouseGasEmissions!AW188="","",greenhouseGasEmissions!AW188-greenhouseGasEmissions!AW188+INDEX(gDP!AW$6:AW$271,MATCH($B188,gDP!$B$6:$B$271)))</f>
        <v/>
      </c>
      <c r="BV188" s="77" t="str">
        <f>IF(greenhouseGasEmissions!AX188="","",greenhouseGasEmissions!AX188-greenhouseGasEmissions!AX188+INDEX(gDP!AX$6:AX$271,MATCH($B188,gDP!$B$6:$B$271)))</f>
        <v/>
      </c>
      <c r="BW188" s="77" t="str">
        <f>IF(greenhouseGasEmissions!AY188="","",greenhouseGasEmissions!AY188-greenhouseGasEmissions!AY188+INDEX(gDP!AY$6:AY$271,MATCH($B188,gDP!$B$6:$B$271)))</f>
        <v/>
      </c>
      <c r="BX188" s="77" t="str">
        <f>IF(greenhouseGasEmissions!AZ188="","",greenhouseGasEmissions!AZ188-greenhouseGasEmissions!AZ188+INDEX(gDP!AZ$6:AZ$271,MATCH($B188,gDP!$B$6:$B$271)))</f>
        <v/>
      </c>
      <c r="BY188" s="77" t="str">
        <f>IF(greenhouseGasEmissions!BA188="","",greenhouseGasEmissions!BA188-greenhouseGasEmissions!BA188+INDEX(gDP!BA$6:BA$271,MATCH($B188,gDP!$B$6:$B$271)))</f>
        <v/>
      </c>
      <c r="BZ188" s="77" t="str">
        <f>IF(greenhouseGasEmissions!BB188="","",greenhouseGasEmissions!BB188-greenhouseGasEmissions!BB188+INDEX(gDP!BB$6:BB$271,MATCH($B188,gDP!$B$6:$B$271)))</f>
        <v/>
      </c>
      <c r="CA188" s="77" t="str">
        <f>IF(greenhouseGasEmissions!BC188="","",greenhouseGasEmissions!BC188-greenhouseGasEmissions!BC188+INDEX(gDP!BC$6:BC$271,MATCH($B188,gDP!$B$6:$B$271)))</f>
        <v/>
      </c>
      <c r="CB188" s="77" t="str">
        <f>IF(greenhouseGasEmissions!BD188="","",greenhouseGasEmissions!BD188-greenhouseGasEmissions!BD188+INDEX(gDP!BD$6:BD$271,MATCH($B188,gDP!$B$6:$B$271)))</f>
        <v/>
      </c>
      <c r="CC188" s="77" t="str">
        <f>IF(greenhouseGasEmissions!BE188="","",greenhouseGasEmissions!BE188-greenhouseGasEmissions!BE188+INDEX(gDP!BE$6:BE$271,MATCH($B188,gDP!$B$6:$B$271)))</f>
        <v/>
      </c>
      <c r="CD188" s="77" t="str">
        <f>IF(greenhouseGasEmissions!BF188="","",greenhouseGasEmissions!BF188-greenhouseGasEmissions!BF188+INDEX(gDP!BF$6:BF$271,MATCH($B188,gDP!$B$6:$B$271)))</f>
        <v/>
      </c>
      <c r="CE188" s="77" t="str">
        <f>IF(greenhouseGasEmissions!BG188="","",greenhouseGasEmissions!BG188-greenhouseGasEmissions!BG188+INDEX(gDP!BG$6:BG$271,MATCH($B188,gDP!$B$6:$B$271)))</f>
        <v/>
      </c>
      <c r="CF188" s="77" t="str">
        <f>IF(greenhouseGasEmissions!BH188="","",greenhouseGasEmissions!BH188-greenhouseGasEmissions!BH188+INDEX(gDP!BH$6:BH$271,MATCH($B188,gDP!$B$6:$B$271)))</f>
        <v/>
      </c>
      <c r="CG188" s="77" t="str">
        <f>IF(greenhouseGasEmissions!BI188="","",greenhouseGasEmissions!BI188-greenhouseGasEmissions!BI188+INDEX(gDP!BI$6:BI$271,MATCH($B188,gDP!$B$6:$B$271)))</f>
        <v/>
      </c>
      <c r="CH188" s="77" t="str">
        <f>IF(greenhouseGasEmissions!BJ188="","",greenhouseGasEmissions!BJ188-greenhouseGasEmissions!BJ188+INDEX(gDP!BJ$6:BJ$271,MATCH($B188,gDP!$B$6:$B$271)))</f>
        <v/>
      </c>
      <c r="CI188" s="77" t="str">
        <f>IF(greenhouseGasEmissions!BK188="","",greenhouseGasEmissions!BK188-greenhouseGasEmissions!BK188+INDEX(gDP!BK$6:BK$271,MATCH($B188,gDP!$B$6:$B$271)))</f>
        <v/>
      </c>
      <c r="CJ188" s="77" t="str">
        <f>IF(greenhouseGasEmissions!BL188="","",greenhouseGasEmissions!BL188-greenhouseGasEmissions!BL188+INDEX(gDP!BL$6:BL$271,MATCH($B188,gDP!$B$6:$B$271)))</f>
        <v/>
      </c>
      <c r="CK188" s="77" t="str">
        <f>IF(greenhouseGasEmissions!BM188="","",greenhouseGasEmissions!BM188-greenhouseGasEmissions!BM188+INDEX(gDP!BM$6:BM$271,MATCH($B188,gDP!$B$6:$B$271)))</f>
        <v/>
      </c>
      <c r="CL188" s="77" t="str">
        <f>IF(greenhouseGasEmissions!BN188="","",greenhouseGasEmissions!BN188-greenhouseGasEmissions!BN188+INDEX(gDP!BN$6:BN$271,MATCH($B188,gDP!$B$6:$B$271)))</f>
        <v/>
      </c>
      <c r="CM188" s="77" t="str">
        <f>IF(greenhouseGasEmissions!BO188="","",greenhouseGasEmissions!BO188-greenhouseGasEmissions!BO188+INDEX(gDP!BO$6:BO$271,MATCH($B188,gDP!$B$6:$B$271)))</f>
        <v/>
      </c>
    </row>
    <row r="189" spans="1:91" x14ac:dyDescent="0.35">
      <c r="A189" t="s">
        <v>584</v>
      </c>
      <c r="B189" t="s">
        <v>585</v>
      </c>
      <c r="C189" t="s">
        <v>807</v>
      </c>
      <c r="D189" t="s">
        <v>808</v>
      </c>
      <c r="AS189">
        <v>82.121499999999997</v>
      </c>
      <c r="AT189">
        <v>83.980599999999995</v>
      </c>
      <c r="AU189">
        <v>82.225800000000007</v>
      </c>
      <c r="AV189">
        <v>84.253399999999999</v>
      </c>
      <c r="AW189">
        <v>86.350099999999998</v>
      </c>
      <c r="AX189">
        <v>94.193100000000001</v>
      </c>
      <c r="AY189">
        <v>102.3026</v>
      </c>
      <c r="AZ189">
        <v>103.194</v>
      </c>
      <c r="BA189">
        <v>107.0209</v>
      </c>
      <c r="BB189">
        <v>102.834</v>
      </c>
      <c r="BC189">
        <v>103.43089999999999</v>
      </c>
      <c r="BD189">
        <v>101.22539999999999</v>
      </c>
      <c r="BE189">
        <v>105.878</v>
      </c>
      <c r="BF189">
        <v>113.50369999999999</v>
      </c>
      <c r="BG189">
        <v>120.5701</v>
      </c>
      <c r="BH189">
        <v>112.8192</v>
      </c>
      <c r="BI189">
        <v>113.2367</v>
      </c>
      <c r="BJ189">
        <v>116.36369999999999</v>
      </c>
      <c r="BK189">
        <v>118.84690000000001</v>
      </c>
      <c r="BL189">
        <v>116.38809999999999</v>
      </c>
      <c r="BM189">
        <v>114.5068</v>
      </c>
      <c r="BQ189" s="77">
        <f>IF(greenhouseGasEmissions!AS189="","",greenhouseGasEmissions!AS189-greenhouseGasEmissions!AS189+INDEX(gDP!AS$6:AS$271,MATCH($B189,gDP!$B$6:$B$271)))</f>
        <v>55909436459.472298</v>
      </c>
      <c r="BR189" s="77">
        <f>IF(greenhouseGasEmissions!AT189="","",greenhouseGasEmissions!AT189-greenhouseGasEmissions!AT189+INDEX(gDP!AT$6:AT$271,MATCH($B189,gDP!$B$6:$B$271)))</f>
        <v>56104114431.850899</v>
      </c>
      <c r="BS189" s="77">
        <f>IF(greenhouseGasEmissions!AU189="","",greenhouseGasEmissions!AU189-greenhouseGasEmissions!AU189+INDEX(gDP!AU$6:AU$271,MATCH($B189,gDP!$B$6:$B$271)))</f>
        <v>61196326388.685997</v>
      </c>
      <c r="BT189" s="77">
        <f>IF(greenhouseGasEmissions!AV189="","",greenhouseGasEmissions!AV189-greenhouseGasEmissions!AV189+INDEX(gDP!AV$6:AV$271,MATCH($B189,gDP!$B$6:$B$271)))</f>
        <v>75225425145.742096</v>
      </c>
      <c r="BU189" s="77">
        <f>IF(greenhouseGasEmissions!AW189="","",greenhouseGasEmissions!AW189-greenhouseGasEmissions!AW189+INDEX(gDP!AW$6:AW$271,MATCH($B189,gDP!$B$6:$B$271)))</f>
        <v>89281970467.413498</v>
      </c>
      <c r="BV189" s="77">
        <f>IF(greenhouseGasEmissions!AX189="","",greenhouseGasEmissions!AX189-greenhouseGasEmissions!AX189+INDEX(gDP!AX$6:AX$271,MATCH($B189,gDP!$B$6:$B$271)))</f>
        <v>101041826683.492</v>
      </c>
      <c r="BW189" s="77">
        <f>IF(greenhouseGasEmissions!AY189="","",greenhouseGasEmissions!AY189-greenhouseGasEmissions!AY189+INDEX(gDP!AY$6:AY$271,MATCH($B189,gDP!$B$6:$B$271)))</f>
        <v>113035701751.595</v>
      </c>
      <c r="BX189" s="77">
        <f>IF(greenhouseGasEmissions!AZ189="","",greenhouseGasEmissions!AZ189-greenhouseGasEmissions!AZ189+INDEX(gDP!AZ$6:AZ$271,MATCH($B189,gDP!$B$6:$B$271)))</f>
        <v>135646182748.022</v>
      </c>
      <c r="BY189" s="77">
        <f>IF(greenhouseGasEmissions!BA189="","",greenhouseGasEmissions!BA189-greenhouseGasEmissions!BA189+INDEX(gDP!BA$6:BA$271,MATCH($B189,gDP!$B$6:$B$271)))</f>
        <v>148958990447.76501</v>
      </c>
      <c r="BZ189" s="77">
        <f>IF(greenhouseGasEmissions!BB189="","",greenhouseGasEmissions!BB189-greenhouseGasEmissions!BB189+INDEX(gDP!BB$6:BB$271,MATCH($B189,gDP!$B$6:$B$271)))</f>
        <v>129389535768.02299</v>
      </c>
      <c r="CA189" s="77">
        <f>IF(greenhouseGasEmissions!BC189="","",greenhouseGasEmissions!BC189-greenhouseGasEmissions!BC189+INDEX(gDP!BC$6:BC$271,MATCH($B189,gDP!$B$6:$B$271)))</f>
        <v>138174096381.89801</v>
      </c>
      <c r="CB189" s="77">
        <f>IF(greenhouseGasEmissions!BD189="","",greenhouseGasEmissions!BD189-greenhouseGasEmissions!BD189+INDEX(gDP!BD$6:BD$271,MATCH($B189,gDP!$B$6:$B$271)))</f>
        <v>157064408558.82901</v>
      </c>
      <c r="CC189" s="77">
        <f>IF(greenhouseGasEmissions!BE189="","",greenhouseGasEmissions!BE189-greenhouseGasEmissions!BE189+INDEX(gDP!BE$6:BE$271,MATCH($B189,gDP!$B$6:$B$271)))</f>
        <v>155912881125.311</v>
      </c>
      <c r="CD189" s="77">
        <f>IF(greenhouseGasEmissions!BF189="","",greenhouseGasEmissions!BF189-greenhouseGasEmissions!BF189+INDEX(gDP!BF$6:BF$271,MATCH($B189,gDP!$B$6:$B$271)))</f>
        <v>162812437315.90701</v>
      </c>
      <c r="CE189" s="77">
        <f>IF(greenhouseGasEmissions!BG189="","",greenhouseGasEmissions!BG189-greenhouseGasEmissions!BG189+INDEX(gDP!BG$6:BG$271,MATCH($B189,gDP!$B$6:$B$271)))</f>
        <v>167893016317.08899</v>
      </c>
      <c r="CF189" s="77">
        <f>IF(greenhouseGasEmissions!BH189="","",greenhouseGasEmissions!BH189-greenhouseGasEmissions!BH189+INDEX(gDP!BH$6:BH$271,MATCH($B189,gDP!$B$6:$B$271)))</f>
        <v>151721848514.729</v>
      </c>
      <c r="CG189" s="77">
        <f>IF(greenhouseGasEmissions!BI189="","",greenhouseGasEmissions!BI189-greenhouseGasEmissions!BI189+INDEX(gDP!BI$6:BI$271,MATCH($B189,gDP!$B$6:$B$271)))</f>
        <v>159200150156.228</v>
      </c>
      <c r="CH189" s="77">
        <f>IF(greenhouseGasEmissions!BJ189="","",greenhouseGasEmissions!BJ189-greenhouseGasEmissions!BJ189+INDEX(gDP!BJ$6:BJ$271,MATCH($B189,gDP!$B$6:$B$271)))</f>
        <v>176977448024.04001</v>
      </c>
      <c r="CI189" s="77">
        <f>IF(greenhouseGasEmissions!BK189="","",greenhouseGasEmissions!BK189-greenhouseGasEmissions!BK189+INDEX(gDP!BK$6:BK$271,MATCH($B189,gDP!$B$6:$B$271)))</f>
        <v>193850030853.88699</v>
      </c>
      <c r="CJ189" s="77">
        <f>IF(greenhouseGasEmissions!BL189="","",greenhouseGasEmissions!BL189-greenhouseGasEmissions!BL189+INDEX(gDP!BL$6:BL$271,MATCH($B189,gDP!$B$6:$B$271)))</f>
        <v>195442320173.664</v>
      </c>
      <c r="CK189" s="77">
        <f>IF(greenhouseGasEmissions!BM189="","",greenhouseGasEmissions!BM189-greenhouseGasEmissions!BM189+INDEX(gDP!BM$6:BM$271,MATCH($B189,gDP!$B$6:$B$271)))</f>
        <v>178185121948.33099</v>
      </c>
      <c r="CL189" s="77" t="str">
        <f>IF(greenhouseGasEmissions!BN189="","",greenhouseGasEmissions!BN189-greenhouseGasEmissions!BN189+INDEX(gDP!BN$6:BN$271,MATCH($B189,gDP!$B$6:$B$271)))</f>
        <v/>
      </c>
      <c r="CM189" s="77" t="str">
        <f>IF(greenhouseGasEmissions!BO189="","",greenhouseGasEmissions!BO189-greenhouseGasEmissions!BO189+INDEX(gDP!BO$6:BO$271,MATCH($B189,gDP!$B$6:$B$271)))</f>
        <v/>
      </c>
    </row>
    <row r="190" spans="1:91" x14ac:dyDescent="0.35">
      <c r="A190" t="s">
        <v>586</v>
      </c>
      <c r="B190" t="s">
        <v>587</v>
      </c>
      <c r="C190" t="s">
        <v>807</v>
      </c>
      <c r="D190" t="s">
        <v>808</v>
      </c>
      <c r="AS190">
        <v>324.88400000000001</v>
      </c>
      <c r="AT190">
        <v>328.54539999999997</v>
      </c>
      <c r="AU190">
        <v>335.64429999999999</v>
      </c>
      <c r="AV190">
        <v>349.13119999999998</v>
      </c>
      <c r="AW190">
        <v>370.15249999999997</v>
      </c>
      <c r="AX190">
        <v>379.4187</v>
      </c>
      <c r="AY190">
        <v>401.3544</v>
      </c>
      <c r="AZ190">
        <v>423.59809999999999</v>
      </c>
      <c r="BA190">
        <v>427.66890000000001</v>
      </c>
      <c r="BB190">
        <v>437.88459999999998</v>
      </c>
      <c r="BC190">
        <v>428.38369999999998</v>
      </c>
      <c r="BD190">
        <v>439.43700000000001</v>
      </c>
      <c r="BE190">
        <v>442.36680000000001</v>
      </c>
      <c r="BF190">
        <v>456.38029999999998</v>
      </c>
      <c r="BG190">
        <v>473.4228</v>
      </c>
      <c r="BH190">
        <v>484.04289999999997</v>
      </c>
      <c r="BI190">
        <v>515.71259999999995</v>
      </c>
      <c r="BJ190">
        <v>541.05619999999999</v>
      </c>
      <c r="BK190">
        <v>538.84900000000005</v>
      </c>
      <c r="BL190">
        <v>545.59469999999999</v>
      </c>
      <c r="BM190">
        <v>555.72609999999997</v>
      </c>
      <c r="BQ190" s="77">
        <f>IF(greenhouseGasEmissions!AS190="","",greenhouseGasEmissions!AS190-greenhouseGasEmissions!AS190+INDEX(gDP!AS$6:AS$271,MATCH($B190,gDP!$B$6:$B$271)))</f>
        <v>99484802344.527695</v>
      </c>
      <c r="BR190" s="77">
        <f>IF(greenhouseGasEmissions!AT190="","",greenhouseGasEmissions!AT190-greenhouseGasEmissions!AT190+INDEX(gDP!AT$6:AT$271,MATCH($B190,gDP!$B$6:$B$271)))</f>
        <v>97145618479.903793</v>
      </c>
      <c r="BS190" s="77">
        <f>IF(greenhouseGasEmissions!AU190="","",greenhouseGasEmissions!AU190-greenhouseGasEmissions!AU190+INDEX(gDP!AU$6:AU$271,MATCH($B190,gDP!$B$6:$B$271)))</f>
        <v>97923302809.353699</v>
      </c>
      <c r="BT190" s="77">
        <f>IF(greenhouseGasEmissions!AV190="","",greenhouseGasEmissions!AV190-greenhouseGasEmissions!AV190+INDEX(gDP!AV$6:AV$271,MATCH($B190,gDP!$B$6:$B$271)))</f>
        <v>112371913740.823</v>
      </c>
      <c r="BU190" s="77">
        <f>IF(greenhouseGasEmissions!AW190="","",greenhouseGasEmissions!AW190-greenhouseGasEmissions!AW190+INDEX(gDP!AW$6:AW$271,MATCH($B190,gDP!$B$6:$B$271)))</f>
        <v>132216048339.41299</v>
      </c>
      <c r="BV190" s="77">
        <f>IF(greenhouseGasEmissions!AX190="","",greenhouseGasEmissions!AX190-greenhouseGasEmissions!AX190+INDEX(gDP!AX$6:AX$271,MATCH($B190,gDP!$B$6:$B$271)))</f>
        <v>145208562960.767</v>
      </c>
      <c r="BW190" s="77">
        <f>IF(greenhouseGasEmissions!AY190="","",greenhouseGasEmissions!AY190-greenhouseGasEmissions!AY190+INDEX(gDP!AY$6:AY$271,MATCH($B190,gDP!$B$6:$B$271)))</f>
        <v>161871385506.35999</v>
      </c>
      <c r="BX190" s="77">
        <f>IF(greenhouseGasEmissions!AZ190="","",greenhouseGasEmissions!AZ190-greenhouseGasEmissions!AZ190+INDEX(gDP!AZ$6:AZ$271,MATCH($B190,gDP!$B$6:$B$271)))</f>
        <v>184140869997.45999</v>
      </c>
      <c r="BY190" s="77">
        <f>IF(greenhouseGasEmissions!BA190="","",greenhouseGasEmissions!BA190-greenhouseGasEmissions!BA190+INDEX(gDP!BA$6:BA$271,MATCH($B190,gDP!$B$6:$B$271)))</f>
        <v>202203748583.854</v>
      </c>
      <c r="BZ190" s="77">
        <f>IF(greenhouseGasEmissions!BB190="","",greenhouseGasEmissions!BB190-greenhouseGasEmissions!BB190+INDEX(gDP!BB$6:BB$271,MATCH($B190,gDP!$B$6:$B$271)))</f>
        <v>187337783856.466</v>
      </c>
      <c r="CA190" s="77">
        <f>IF(greenhouseGasEmissions!BC190="","",greenhouseGasEmissions!BC190-greenhouseGasEmissions!BC190+INDEX(gDP!BC$6:BC$271,MATCH($B190,gDP!$B$6:$B$271)))</f>
        <v>196709621849.586</v>
      </c>
      <c r="CB190" s="77">
        <f>IF(greenhouseGasEmissions!BD190="","",greenhouseGasEmissions!BD190-greenhouseGasEmissions!BD190+INDEX(gDP!BD$6:BD$271,MATCH($B190,gDP!$B$6:$B$271)))</f>
        <v>230586581059.66501</v>
      </c>
      <c r="CC190" s="77">
        <f>IF(greenhouseGasEmissions!BE190="","",greenhouseGasEmissions!BE190-greenhouseGasEmissions!BE190+INDEX(gDP!BE$6:BE$271,MATCH($B190,gDP!$B$6:$B$271)))</f>
        <v>250106966104.70401</v>
      </c>
      <c r="CD190" s="77">
        <f>IF(greenhouseGasEmissions!BF190="","",greenhouseGasEmissions!BF190-greenhouseGasEmissions!BF190+INDEX(gDP!BF$6:BF$271,MATCH($B190,gDP!$B$6:$B$271)))</f>
        <v>258657231672.41199</v>
      </c>
      <c r="CE190" s="77">
        <f>IF(greenhouseGasEmissions!BG190="","",greenhouseGasEmissions!BG190-greenhouseGasEmissions!BG190+INDEX(gDP!BG$6:BG$271,MATCH($B190,gDP!$B$6:$B$271)))</f>
        <v>271390474857.63199</v>
      </c>
      <c r="CF190" s="77">
        <f>IF(greenhouseGasEmissions!BH190="","",greenhouseGasEmissions!BH190-greenhouseGasEmissions!BH190+INDEX(gDP!BH$6:BH$271,MATCH($B190,gDP!$B$6:$B$271)))</f>
        <v>299963590534.77301</v>
      </c>
      <c r="CG190" s="77">
        <f>IF(greenhouseGasEmissions!BI190="","",greenhouseGasEmissions!BI190-greenhouseGasEmissions!BI190+INDEX(gDP!BI$6:BI$271,MATCH($B190,gDP!$B$6:$B$271)))</f>
        <v>313630000130.435</v>
      </c>
      <c r="CH190" s="77">
        <f>IF(greenhouseGasEmissions!BJ190="","",greenhouseGasEmissions!BJ190-greenhouseGasEmissions!BJ190+INDEX(gDP!BJ$6:BJ$271,MATCH($B190,gDP!$B$6:$B$271)))</f>
        <v>339205534861.09998</v>
      </c>
      <c r="CI190" s="77">
        <f>IF(greenhouseGasEmissions!BK190="","",greenhouseGasEmissions!BK190-greenhouseGasEmissions!BK190+INDEX(gDP!BK$6:BK$271,MATCH($B190,gDP!$B$6:$B$271)))</f>
        <v>356128166704.92102</v>
      </c>
      <c r="CJ190" s="77">
        <f>IF(greenhouseGasEmissions!BL190="","",greenhouseGasEmissions!BL190-greenhouseGasEmissions!BL190+INDEX(gDP!BL$6:BL$271,MATCH($B190,gDP!$B$6:$B$271)))</f>
        <v>320909472770.66901</v>
      </c>
      <c r="CK190" s="77">
        <f>IF(greenhouseGasEmissions!BM190="","",greenhouseGasEmissions!BM190-greenhouseGasEmissions!BM190+INDEX(gDP!BM$6:BM$271,MATCH($B190,gDP!$B$6:$B$271)))</f>
        <v>300425609817.98102</v>
      </c>
      <c r="CL190" s="77" t="str">
        <f>IF(greenhouseGasEmissions!BN190="","",greenhouseGasEmissions!BN190-greenhouseGasEmissions!BN190+INDEX(gDP!BN$6:BN$271,MATCH($B190,gDP!$B$6:$B$271)))</f>
        <v/>
      </c>
      <c r="CM190" s="77" t="str">
        <f>IF(greenhouseGasEmissions!BO190="","",greenhouseGasEmissions!BO190-greenhouseGasEmissions!BO190+INDEX(gDP!BO$6:BO$271,MATCH($B190,gDP!$B$6:$B$271)))</f>
        <v/>
      </c>
    </row>
    <row r="191" spans="1:91" x14ac:dyDescent="0.35">
      <c r="A191" t="s">
        <v>588</v>
      </c>
      <c r="B191" t="s">
        <v>589</v>
      </c>
      <c r="C191" t="s">
        <v>807</v>
      </c>
      <c r="D191" t="s">
        <v>808</v>
      </c>
      <c r="AS191">
        <v>0.50700000000000001</v>
      </c>
      <c r="AT191">
        <v>2.0270999999999999</v>
      </c>
      <c r="AU191">
        <v>1.3225</v>
      </c>
      <c r="AV191">
        <v>1.4319</v>
      </c>
      <c r="AW191">
        <v>1.4501999999999999</v>
      </c>
      <c r="AX191">
        <v>3.2465000000000002</v>
      </c>
      <c r="AY191">
        <v>3.7313000000000001</v>
      </c>
      <c r="AZ191">
        <v>-8.1571999999999996</v>
      </c>
      <c r="BA191">
        <v>-4.6750999999999996</v>
      </c>
      <c r="BB191">
        <v>0.10239999999999901</v>
      </c>
      <c r="BC191">
        <v>-10.105399999999999</v>
      </c>
      <c r="BD191">
        <v>-5.8887</v>
      </c>
      <c r="BE191">
        <v>-3.4266999999999999</v>
      </c>
      <c r="BF191">
        <v>-8.2586999999999993</v>
      </c>
      <c r="BG191">
        <v>-8.0738000000000003</v>
      </c>
      <c r="BH191">
        <v>-4.4786000000000001</v>
      </c>
      <c r="BI191">
        <v>-4.2889999999999997</v>
      </c>
      <c r="BJ191">
        <v>-4.7606999999999999</v>
      </c>
      <c r="BK191">
        <v>-4.8052000000000001</v>
      </c>
      <c r="BL191">
        <v>-1.6</v>
      </c>
      <c r="BM191">
        <v>-5.0452000000000004</v>
      </c>
      <c r="BQ191" s="77">
        <f>IF(greenhouseGasEmissions!AS191="","",greenhouseGasEmissions!AS191-greenhouseGasEmissions!AS191+INDEX(gDP!AS$6:AS$271,MATCH($B191,gDP!$B$6:$B$271)))</f>
        <v>12304115000</v>
      </c>
      <c r="BR191" s="77">
        <f>IF(greenhouseGasEmissions!AT191="","",greenhouseGasEmissions!AT191-greenhouseGasEmissions!AT191+INDEX(gDP!AT$6:AT$271,MATCH($B191,gDP!$B$6:$B$271)))</f>
        <v>12502013400</v>
      </c>
      <c r="BS191" s="77">
        <f>IF(greenhouseGasEmissions!AU191="","",greenhouseGasEmissions!AU191-greenhouseGasEmissions!AU191+INDEX(gDP!AU$6:AU$271,MATCH($B191,gDP!$B$6:$B$271)))</f>
        <v>12994310400</v>
      </c>
      <c r="BT191" s="77">
        <f>IF(greenhouseGasEmissions!AV191="","",greenhouseGasEmissions!AV191-greenhouseGasEmissions!AV191+INDEX(gDP!AV$6:AV$271,MATCH($B191,gDP!$B$6:$B$271)))</f>
        <v>13693981200</v>
      </c>
      <c r="BU191" s="77">
        <f>IF(greenhouseGasEmissions!AW191="","",greenhouseGasEmissions!AW191-greenhouseGasEmissions!AW191+INDEX(gDP!AW$6:AW$271,MATCH($B191,gDP!$B$6:$B$271)))</f>
        <v>15013381700</v>
      </c>
      <c r="BV191" s="77">
        <f>IF(greenhouseGasEmissions!AX191="","",greenhouseGasEmissions!AX191-greenhouseGasEmissions!AX191+INDEX(gDP!AX$6:AX$271,MATCH($B191,gDP!$B$6:$B$271)))</f>
        <v>16374393900</v>
      </c>
      <c r="BW191" s="77">
        <f>IF(greenhouseGasEmissions!AY191="","",greenhouseGasEmissions!AY191-greenhouseGasEmissions!AY191+INDEX(gDP!AY$6:AY$271,MATCH($B191,gDP!$B$6:$B$271)))</f>
        <v>18141666300</v>
      </c>
      <c r="BX191" s="77">
        <f>IF(greenhouseGasEmissions!AZ191="","",greenhouseGasEmissions!AZ191-greenhouseGasEmissions!AZ191+INDEX(gDP!AZ$6:AZ$271,MATCH($B191,gDP!$B$6:$B$271)))</f>
        <v>21295984200</v>
      </c>
      <c r="BY191" s="77">
        <f>IF(greenhouseGasEmissions!BA191="","",greenhouseGasEmissions!BA191-greenhouseGasEmissions!BA191+INDEX(gDP!BA$6:BA$271,MATCH($B191,gDP!$B$6:$B$271)))</f>
        <v>25155888600</v>
      </c>
      <c r="BZ191" s="77">
        <f>IF(greenhouseGasEmissions!BB191="","",greenhouseGasEmissions!BB191-greenhouseGasEmissions!BB191+INDEX(gDP!BB$6:BB$271,MATCH($B191,gDP!$B$6:$B$271)))</f>
        <v>27116635600</v>
      </c>
      <c r="CA191" s="77">
        <f>IF(greenhouseGasEmissions!BC191="","",greenhouseGasEmissions!BC191-greenhouseGasEmissions!BC191+INDEX(gDP!BC$6:BC$271,MATCH($B191,gDP!$B$6:$B$271)))</f>
        <v>29440287600</v>
      </c>
      <c r="CB191" s="77">
        <f>IF(greenhouseGasEmissions!BD191="","",greenhouseGasEmissions!BD191-greenhouseGasEmissions!BD191+INDEX(gDP!BD$6:BD$271,MATCH($B191,gDP!$B$6:$B$271)))</f>
        <v>34686224300</v>
      </c>
      <c r="CC191" s="77">
        <f>IF(greenhouseGasEmissions!BE191="","",greenhouseGasEmissions!BE191-greenhouseGasEmissions!BE191+INDEX(gDP!BE$6:BE$271,MATCH($B191,gDP!$B$6:$B$271)))</f>
        <v>40429700000</v>
      </c>
      <c r="CD191" s="77">
        <f>IF(greenhouseGasEmissions!BF191="","",greenhouseGasEmissions!BF191-greenhouseGasEmissions!BF191+INDEX(gDP!BF$6:BF$271,MATCH($B191,gDP!$B$6:$B$271)))</f>
        <v>45599900000</v>
      </c>
      <c r="CE191" s="77">
        <f>IF(greenhouseGasEmissions!BG191="","",greenhouseGasEmissions!BG191-greenhouseGasEmissions!BG191+INDEX(gDP!BG$6:BG$271,MATCH($B191,gDP!$B$6:$B$271)))</f>
        <v>49921400000</v>
      </c>
      <c r="CF191" s="77">
        <f>IF(greenhouseGasEmissions!BH191="","",greenhouseGasEmissions!BH191-greenhouseGasEmissions!BH191+INDEX(gDP!BH$6:BH$271,MATCH($B191,gDP!$B$6:$B$271)))</f>
        <v>54091800000</v>
      </c>
      <c r="CG191" s="77">
        <f>IF(greenhouseGasEmissions!BI191="","",greenhouseGasEmissions!BI191-greenhouseGasEmissions!BI191+INDEX(gDP!BI$6:BI$271,MATCH($B191,gDP!$B$6:$B$271)))</f>
        <v>57907700000</v>
      </c>
      <c r="CH191" s="77">
        <f>IF(greenhouseGasEmissions!BJ191="","",greenhouseGasEmissions!BJ191-greenhouseGasEmissions!BJ191+INDEX(gDP!BJ$6:BJ$271,MATCH($B191,gDP!$B$6:$B$271)))</f>
        <v>62202700000</v>
      </c>
      <c r="CI191" s="77">
        <f>IF(greenhouseGasEmissions!BK191="","",greenhouseGasEmissions!BK191-greenhouseGasEmissions!BK191+INDEX(gDP!BK$6:BK$271,MATCH($B191,gDP!$B$6:$B$271)))</f>
        <v>67294169200</v>
      </c>
      <c r="CJ191" s="77">
        <f>IF(greenhouseGasEmissions!BL191="","",greenhouseGasEmissions!BL191-greenhouseGasEmissions!BL191+INDEX(gDP!BL$6:BL$271,MATCH($B191,gDP!$B$6:$B$271)))</f>
        <v>69721787500</v>
      </c>
      <c r="CK191" s="77">
        <f>IF(greenhouseGasEmissions!BM191="","",greenhouseGasEmissions!BM191-greenhouseGasEmissions!BM191+INDEX(gDP!BM$6:BM$271,MATCH($B191,gDP!$B$6:$B$271)))</f>
        <v>57086836900</v>
      </c>
      <c r="CL191" s="77" t="str">
        <f>IF(greenhouseGasEmissions!BN191="","",greenhouseGasEmissions!BN191-greenhouseGasEmissions!BN191+INDEX(gDP!BN$6:BN$271,MATCH($B191,gDP!$B$6:$B$271)))</f>
        <v/>
      </c>
      <c r="CM191" s="77" t="str">
        <f>IF(greenhouseGasEmissions!BO191="","",greenhouseGasEmissions!BO191-greenhouseGasEmissions!BO191+INDEX(gDP!BO$6:BO$271,MATCH($B191,gDP!$B$6:$B$271)))</f>
        <v/>
      </c>
    </row>
    <row r="192" spans="1:91" x14ac:dyDescent="0.35">
      <c r="A192" t="s">
        <v>590</v>
      </c>
      <c r="B192" t="s">
        <v>591</v>
      </c>
      <c r="C192" t="s">
        <v>807</v>
      </c>
      <c r="D192" t="s">
        <v>808</v>
      </c>
      <c r="AS192">
        <v>168.7484</v>
      </c>
      <c r="AT192">
        <v>168.8083</v>
      </c>
      <c r="AU192">
        <v>173.41489999999999</v>
      </c>
      <c r="AV192">
        <v>176.3689</v>
      </c>
      <c r="AW192">
        <v>183.21430000000001</v>
      </c>
      <c r="AX192">
        <v>187.34270000000001</v>
      </c>
      <c r="AY192">
        <v>180.86269999999999</v>
      </c>
      <c r="AZ192">
        <v>178.3064</v>
      </c>
      <c r="BA192">
        <v>175.7722</v>
      </c>
      <c r="BB192">
        <v>173.48009999999999</v>
      </c>
      <c r="BC192">
        <v>172.83869999999999</v>
      </c>
      <c r="BD192">
        <v>176.6377</v>
      </c>
      <c r="BE192">
        <v>175.4444</v>
      </c>
      <c r="BF192">
        <v>171.68729999999999</v>
      </c>
      <c r="BG192">
        <v>169.7602</v>
      </c>
      <c r="BH192">
        <v>171.50280000000001</v>
      </c>
      <c r="BI192">
        <v>174.9795</v>
      </c>
      <c r="BJ192">
        <v>172.4117</v>
      </c>
      <c r="BK192">
        <v>172.5658</v>
      </c>
      <c r="BL192">
        <v>176.71719999999999</v>
      </c>
      <c r="BM192">
        <v>165.21080000000001</v>
      </c>
      <c r="BQ192" s="77">
        <f>IF(greenhouseGasEmissions!AS192="","",greenhouseGasEmissions!AS192-greenhouseGasEmissions!AS192+INDEX(gDP!AS$6:AS$271,MATCH($B192,gDP!$B$6:$B$271)))</f>
        <v>51744749133.212997</v>
      </c>
      <c r="BR192" s="77">
        <f>IF(greenhouseGasEmissions!AT192="","",greenhouseGasEmissions!AT192-greenhouseGasEmissions!AT192+INDEX(gDP!AT$6:AT$271,MATCH($B192,gDP!$B$6:$B$271)))</f>
        <v>52030158775.405502</v>
      </c>
      <c r="BS192" s="77">
        <f>IF(greenhouseGasEmissions!AU192="","",greenhouseGasEmissions!AU192-greenhouseGasEmissions!AU192+INDEX(gDP!AU$6:AU$271,MATCH($B192,gDP!$B$6:$B$271)))</f>
        <v>54777553515.080902</v>
      </c>
      <c r="BT192" s="77">
        <f>IF(greenhouseGasEmissions!AV192="","",greenhouseGasEmissions!AV192-greenhouseGasEmissions!AV192+INDEX(gDP!AV$6:AV$271,MATCH($B192,gDP!$B$6:$B$271)))</f>
        <v>58731030121.867104</v>
      </c>
      <c r="BU192" s="77">
        <f>IF(greenhouseGasEmissions!AW192="","",greenhouseGasEmissions!AW192-greenhouseGasEmissions!AW192+INDEX(gDP!AW$6:AW$271,MATCH($B192,gDP!$B$6:$B$271)))</f>
        <v>66768703497.568703</v>
      </c>
      <c r="BV192" s="77">
        <f>IF(greenhouseGasEmissions!AX192="","",greenhouseGasEmissions!AX192-greenhouseGasEmissions!AX192+INDEX(gDP!AX$6:AX$271,MATCH($B192,gDP!$B$6:$B$271)))</f>
        <v>76060606060.606094</v>
      </c>
      <c r="BW192" s="77">
        <f>IF(greenhouseGasEmissions!AY192="","",greenhouseGasEmissions!AY192-greenhouseGasEmissions!AY192+INDEX(gDP!AY$6:AY$271,MATCH($B192,gDP!$B$6:$B$271)))</f>
        <v>88643193061.748001</v>
      </c>
      <c r="BX192" s="77">
        <f>IF(greenhouseGasEmissions!AZ192="","",greenhouseGasEmissions!AZ192-greenhouseGasEmissions!AZ192+INDEX(gDP!AZ$6:AZ$271,MATCH($B192,gDP!$B$6:$B$271)))</f>
        <v>102170981144.136</v>
      </c>
      <c r="BY192" s="77">
        <f>IF(greenhouseGasEmissions!BA192="","",greenhouseGasEmissions!BA192-greenhouseGasEmissions!BA192+INDEX(gDP!BA$6:BA$271,MATCH($B192,gDP!$B$6:$B$271)))</f>
        <v>120550599815.44099</v>
      </c>
      <c r="BZ192" s="77">
        <f>IF(greenhouseGasEmissions!BB192="","",greenhouseGasEmissions!BB192-greenhouseGasEmissions!BB192+INDEX(gDP!BB$6:BB$271,MATCH($B192,gDP!$B$6:$B$271)))</f>
        <v>120822986521.479</v>
      </c>
      <c r="CA192" s="77">
        <f>IF(greenhouseGasEmissions!BC192="","",greenhouseGasEmissions!BC192-greenhouseGasEmissions!BC192+INDEX(gDP!BC$6:BC$271,MATCH($B192,gDP!$B$6:$B$271)))</f>
        <v>147527631520.729</v>
      </c>
      <c r="CB192" s="77">
        <f>IF(greenhouseGasEmissions!BD192="","",greenhouseGasEmissions!BD192-greenhouseGasEmissions!BD192+INDEX(gDP!BD$6:BD$271,MATCH($B192,gDP!$B$6:$B$271)))</f>
        <v>171761737046.58499</v>
      </c>
      <c r="CC192" s="77">
        <f>IF(greenhouseGasEmissions!BE192="","",greenhouseGasEmissions!BE192-greenhouseGasEmissions!BE192+INDEX(gDP!BE$6:BE$271,MATCH($B192,gDP!$B$6:$B$271)))</f>
        <v>192650021648.58301</v>
      </c>
      <c r="CD192" s="77">
        <f>IF(greenhouseGasEmissions!BF192="","",greenhouseGasEmissions!BF192-greenhouseGasEmissions!BF192+INDEX(gDP!BF$6:BF$271,MATCH($B192,gDP!$B$6:$B$271)))</f>
        <v>201175543571.392</v>
      </c>
      <c r="CE192" s="77">
        <f>IF(greenhouseGasEmissions!BG192="","",greenhouseGasEmissions!BG192-greenhouseGasEmissions!BG192+INDEX(gDP!BG$6:BG$271,MATCH($B192,gDP!$B$6:$B$271)))</f>
        <v>200786250582.94299</v>
      </c>
      <c r="CF192" s="77">
        <f>IF(greenhouseGasEmissions!BH192="","",greenhouseGasEmissions!BH192-greenhouseGasEmissions!BH192+INDEX(gDP!BH$6:BH$271,MATCH($B192,gDP!$B$6:$B$271)))</f>
        <v>189802976285.61899</v>
      </c>
      <c r="CG192" s="77">
        <f>IF(greenhouseGasEmissions!BI192="","",greenhouseGasEmissions!BI192-greenhouseGasEmissions!BI192+INDEX(gDP!BI$6:BI$271,MATCH($B192,gDP!$B$6:$B$271)))</f>
        <v>191898104390.379</v>
      </c>
      <c r="CH192" s="77">
        <f>IF(greenhouseGasEmissions!BJ192="","",greenhouseGasEmissions!BJ192-greenhouseGasEmissions!BJ192+INDEX(gDP!BJ$6:BJ$271,MATCH($B192,gDP!$B$6:$B$271)))</f>
        <v>211007984080.91101</v>
      </c>
      <c r="CI192" s="77">
        <f>IF(greenhouseGasEmissions!BK192="","",greenhouseGasEmissions!BK192-greenhouseGasEmissions!BK192+INDEX(gDP!BK$6:BK$271,MATCH($B192,gDP!$B$6:$B$271)))</f>
        <v>222597009739.23499</v>
      </c>
      <c r="CJ192" s="77">
        <f>IF(greenhouseGasEmissions!BL192="","",greenhouseGasEmissions!BL192-greenhouseGasEmissions!BL192+INDEX(gDP!BL$6:BL$271,MATCH($B192,gDP!$B$6:$B$271)))</f>
        <v>228346006003.64801</v>
      </c>
      <c r="CK192" s="77">
        <f>IF(greenhouseGasEmissions!BM192="","",greenhouseGasEmissions!BM192-greenhouseGasEmissions!BM192+INDEX(gDP!BM$6:BM$271,MATCH($B192,gDP!$B$6:$B$271)))</f>
        <v>201409694755.93399</v>
      </c>
      <c r="CL192" s="77" t="str">
        <f>IF(greenhouseGasEmissions!BN192="","",greenhouseGasEmissions!BN192-greenhouseGasEmissions!BN192+INDEX(gDP!BN$6:BN$271,MATCH($B192,gDP!$B$6:$B$271)))</f>
        <v/>
      </c>
      <c r="CM192" s="77" t="str">
        <f>IF(greenhouseGasEmissions!BO192="","",greenhouseGasEmissions!BO192-greenhouseGasEmissions!BO192+INDEX(gDP!BO$6:BO$271,MATCH($B192,gDP!$B$6:$B$271)))</f>
        <v/>
      </c>
    </row>
    <row r="193" spans="1:91" x14ac:dyDescent="0.35">
      <c r="A193" t="s">
        <v>592</v>
      </c>
      <c r="B193" t="s">
        <v>593</v>
      </c>
      <c r="C193" t="s">
        <v>807</v>
      </c>
      <c r="D193" t="s">
        <v>808</v>
      </c>
      <c r="AS193">
        <v>44.222200000000001</v>
      </c>
      <c r="AT193">
        <v>44.772199999999998</v>
      </c>
      <c r="AU193">
        <v>46.444400000000002</v>
      </c>
      <c r="AV193">
        <v>50.052100000000003</v>
      </c>
      <c r="AW193">
        <v>53.604199999999999</v>
      </c>
      <c r="AX193">
        <v>57.816099999999999</v>
      </c>
      <c r="AY193">
        <v>50.716000000000001</v>
      </c>
      <c r="AZ193">
        <v>59.941400000000002</v>
      </c>
      <c r="BA193">
        <v>62.384900000000002</v>
      </c>
      <c r="BB193">
        <v>65.442599999999999</v>
      </c>
      <c r="BC193">
        <v>71.065799999999996</v>
      </c>
      <c r="BD193">
        <v>72.591800000000006</v>
      </c>
      <c r="BE193">
        <v>77.815200000000004</v>
      </c>
      <c r="BF193">
        <v>88.727099999999993</v>
      </c>
      <c r="BG193">
        <v>95.776399999999995</v>
      </c>
      <c r="BH193">
        <v>104.96169999999999</v>
      </c>
      <c r="BI193">
        <v>115.8947</v>
      </c>
      <c r="BJ193">
        <v>134.24420000000001</v>
      </c>
      <c r="BK193">
        <v>140.8903</v>
      </c>
      <c r="BL193">
        <v>148.25200000000001</v>
      </c>
      <c r="BM193">
        <v>137.501</v>
      </c>
      <c r="BQ193" s="77">
        <f>IF(greenhouseGasEmissions!AS193="","",greenhouseGasEmissions!AS193-greenhouseGasEmissions!AS193+INDEX(gDP!AS$6:AS$271,MATCH($B193,gDP!$B$6:$B$271)))</f>
        <v>83669788254.727905</v>
      </c>
      <c r="BR193" s="77">
        <f>IF(greenhouseGasEmissions!AT193="","",greenhouseGasEmissions!AT193-greenhouseGasEmissions!AT193+INDEX(gDP!AT$6:AT$271,MATCH($B193,gDP!$B$6:$B$271)))</f>
        <v>78921234457.548706</v>
      </c>
      <c r="BS193" s="77">
        <f>IF(greenhouseGasEmissions!AU193="","",greenhouseGasEmissions!AU193-greenhouseGasEmissions!AU193+INDEX(gDP!AU$6:AU$271,MATCH($B193,gDP!$B$6:$B$271)))</f>
        <v>84307345887.542999</v>
      </c>
      <c r="BT193" s="77">
        <f>IF(greenhouseGasEmissions!AV193="","",greenhouseGasEmissions!AV193-greenhouseGasEmissions!AV193+INDEX(gDP!AV$6:AV$271,MATCH($B193,gDP!$B$6:$B$271)))</f>
        <v>87039092974.227203</v>
      </c>
      <c r="BU193" s="77">
        <f>IF(greenhouseGasEmissions!AW193="","",greenhouseGasEmissions!AW193-greenhouseGasEmissions!AW193+INDEX(gDP!AW$6:AW$271,MATCH($B193,gDP!$B$6:$B$271)))</f>
        <v>95001999685.331406</v>
      </c>
      <c r="BV193" s="77">
        <f>IF(greenhouseGasEmissions!AX193="","",greenhouseGasEmissions!AX193-greenhouseGasEmissions!AX193+INDEX(gDP!AX$6:AX$271,MATCH($B193,gDP!$B$6:$B$271)))</f>
        <v>107419977318.166</v>
      </c>
      <c r="BW193" s="77">
        <f>IF(greenhouseGasEmissions!AY193="","",greenhouseGasEmissions!AY193-greenhouseGasEmissions!AY193+INDEX(gDP!AY$6:AY$271,MATCH($B193,gDP!$B$6:$B$271)))</f>
        <v>127652926368.069</v>
      </c>
      <c r="BX193" s="77">
        <f>IF(greenhouseGasEmissions!AZ193="","",greenhouseGasEmissions!AZ193-greenhouseGasEmissions!AZ193+INDEX(gDP!AZ$6:AZ$271,MATCH($B193,gDP!$B$6:$B$271)))</f>
        <v>155980408673.40302</v>
      </c>
      <c r="BY193" s="77">
        <f>IF(greenhouseGasEmissions!BA193="","",greenhouseGasEmissions!BA193-greenhouseGasEmissions!BA193+INDEX(gDP!BA$6:BA$271,MATCH($B193,gDP!$B$6:$B$271)))</f>
        <v>181624626327.36099</v>
      </c>
      <c r="BZ193" s="77">
        <f>IF(greenhouseGasEmissions!BB193="","",greenhouseGasEmissions!BB193-greenhouseGasEmissions!BB193+INDEX(gDP!BB$6:BB$271,MATCH($B193,gDP!$B$6:$B$271)))</f>
        <v>175974755881.37201</v>
      </c>
      <c r="CA193" s="77">
        <f>IF(greenhouseGasEmissions!BC193="","",greenhouseGasEmissions!BC193-greenhouseGasEmissions!BC193+INDEX(gDP!BC$6:BC$271,MATCH($B193,gDP!$B$6:$B$271)))</f>
        <v>208368893151.14401</v>
      </c>
      <c r="CB193" s="77">
        <f>IF(greenhouseGasEmissions!BD193="","",greenhouseGasEmissions!BD193-greenhouseGasEmissions!BD193+INDEX(gDP!BD$6:BD$271,MATCH($B193,gDP!$B$6:$B$271)))</f>
        <v>234216730295.93799</v>
      </c>
      <c r="CC193" s="77">
        <f>IF(greenhouseGasEmissions!BE193="","",greenhouseGasEmissions!BE193-greenhouseGasEmissions!BE193+INDEX(gDP!BE$6:BE$271,MATCH($B193,gDP!$B$6:$B$271)))</f>
        <v>261920540972.10199</v>
      </c>
      <c r="CD193" s="77">
        <f>IF(greenhouseGasEmissions!BF193="","",greenhouseGasEmissions!BF193-greenhouseGasEmissions!BF193+INDEX(gDP!BF$6:BF$271,MATCH($B193,gDP!$B$6:$B$271)))</f>
        <v>283902828581.65002</v>
      </c>
      <c r="CE193" s="77">
        <f>IF(greenhouseGasEmissions!BG193="","",greenhouseGasEmissions!BG193-greenhouseGasEmissions!BG193+INDEX(gDP!BG$6:BG$271,MATCH($B193,gDP!$B$6:$B$271)))</f>
        <v>297483555344.802</v>
      </c>
      <c r="CF193" s="77">
        <f>IF(greenhouseGasEmissions!BH193="","",greenhouseGasEmissions!BH193-greenhouseGasEmissions!BH193+INDEX(gDP!BH$6:BH$271,MATCH($B193,gDP!$B$6:$B$271)))</f>
        <v>306445871246.71802</v>
      </c>
      <c r="CG193" s="77">
        <f>IF(greenhouseGasEmissions!BI193="","",greenhouseGasEmissions!BI193-greenhouseGasEmissions!BI193+INDEX(gDP!BI$6:BI$271,MATCH($B193,gDP!$B$6:$B$271)))</f>
        <v>318627003012.52002</v>
      </c>
      <c r="CH193" s="77">
        <f>IF(greenhouseGasEmissions!BJ193="","",greenhouseGasEmissions!BJ193-greenhouseGasEmissions!BJ193+INDEX(gDP!BJ$6:BJ$271,MATCH($B193,gDP!$B$6:$B$271)))</f>
        <v>328480736798.79199</v>
      </c>
      <c r="CI193" s="77">
        <f>IF(greenhouseGasEmissions!BK193="","",greenhouseGasEmissions!BK193-greenhouseGasEmissions!BK193+INDEX(gDP!BK$6:BK$271,MATCH($B193,gDP!$B$6:$B$271)))</f>
        <v>346841896583.51501</v>
      </c>
      <c r="CJ193" s="77">
        <f>IF(greenhouseGasEmissions!BL193="","",greenhouseGasEmissions!BL193-greenhouseGasEmissions!BL193+INDEX(gDP!BL$6:BL$271,MATCH($B193,gDP!$B$6:$B$271)))</f>
        <v>376823402244.92798</v>
      </c>
      <c r="CK193" s="77">
        <f>IF(greenhouseGasEmissions!BM193="","",greenhouseGasEmissions!BM193-greenhouseGasEmissions!BM193+INDEX(gDP!BM$6:BM$271,MATCH($B193,gDP!$B$6:$B$271)))</f>
        <v>361751145451.59698</v>
      </c>
      <c r="CL193" s="77" t="str">
        <f>IF(greenhouseGasEmissions!BN193="","",greenhouseGasEmissions!BN193-greenhouseGasEmissions!BN193+INDEX(gDP!BN$6:BN$271,MATCH($B193,gDP!$B$6:$B$271)))</f>
        <v/>
      </c>
      <c r="CM193" s="77" t="str">
        <f>IF(greenhouseGasEmissions!BO193="","",greenhouseGasEmissions!BO193-greenhouseGasEmissions!BO193+INDEX(gDP!BO$6:BO$271,MATCH($B193,gDP!$B$6:$B$271)))</f>
        <v/>
      </c>
    </row>
    <row r="194" spans="1:91" x14ac:dyDescent="0.35">
      <c r="A194" t="s">
        <v>594</v>
      </c>
      <c r="B194" t="s">
        <v>595</v>
      </c>
      <c r="C194" t="s">
        <v>807</v>
      </c>
      <c r="D194" t="s">
        <v>808</v>
      </c>
      <c r="AS194">
        <v>2.1345000000000001</v>
      </c>
      <c r="AT194">
        <v>2.3776999999999999</v>
      </c>
      <c r="AU194">
        <v>1.4094</v>
      </c>
      <c r="AV194">
        <v>1.6943999999999999</v>
      </c>
      <c r="AW194">
        <v>1.4975000000000001</v>
      </c>
      <c r="AX194">
        <v>1.7421</v>
      </c>
      <c r="AY194">
        <v>1.7011000000000001</v>
      </c>
      <c r="AZ194">
        <v>1.3642000000000001</v>
      </c>
      <c r="BA194">
        <v>1.3815999999999999</v>
      </c>
      <c r="BB194">
        <v>2.1829000000000001</v>
      </c>
      <c r="BC194">
        <v>2.1055999999999999</v>
      </c>
      <c r="BD194">
        <v>2.3671000000000002</v>
      </c>
      <c r="BE194">
        <v>3.6230000000000002</v>
      </c>
      <c r="BF194">
        <v>1.7825</v>
      </c>
      <c r="BG194">
        <v>1.224</v>
      </c>
      <c r="BH194">
        <v>1.1541999999999999</v>
      </c>
      <c r="BI194">
        <v>1.1016999999999999</v>
      </c>
      <c r="BJ194">
        <v>1.1563000000000001</v>
      </c>
      <c r="BK194">
        <v>1.1879999999999999</v>
      </c>
      <c r="BL194">
        <v>1.2277</v>
      </c>
      <c r="BM194">
        <v>1.2367999999999999</v>
      </c>
      <c r="BQ194" s="77">
        <f>IF(greenhouseGasEmissions!AS194="","",greenhouseGasEmissions!AS194-greenhouseGasEmissions!AS194+INDEX(gDP!AS$6:AS$271,MATCH($B194,gDP!$B$6:$B$271)))</f>
        <v>149535827.63671899</v>
      </c>
      <c r="BR194" s="77">
        <f>IF(greenhouseGasEmissions!AT194="","",greenhouseGasEmissions!AT194-greenhouseGasEmissions!AT194+INDEX(gDP!AT$6:AT$271,MATCH($B194,gDP!$B$6:$B$271)))</f>
        <v>159453506.46972701</v>
      </c>
      <c r="BS194" s="77">
        <f>IF(greenhouseGasEmissions!AU194="","",greenhouseGasEmissions!AU194-greenhouseGasEmissions!AU194+INDEX(gDP!AU$6:AU$271,MATCH($B194,gDP!$B$6:$B$271)))</f>
        <v>162665542.602539</v>
      </c>
      <c r="BT194" s="77">
        <f>IF(greenhouseGasEmissions!AV194="","",greenhouseGasEmissions!AV194-greenhouseGasEmissions!AV194+INDEX(gDP!AV$6:AV$271,MATCH($B194,gDP!$B$6:$B$271)))</f>
        <v>154559875.48828101</v>
      </c>
      <c r="BU194" s="77">
        <f>IF(greenhouseGasEmissions!AW194="","",greenhouseGasEmissions!AW194-greenhouseGasEmissions!AW194+INDEX(gDP!AW$6:AW$271,MATCH($B194,gDP!$B$6:$B$271)))</f>
        <v>166391555.78613299</v>
      </c>
      <c r="BV194" s="77">
        <f>IF(greenhouseGasEmissions!AX194="","",greenhouseGasEmissions!AX194-greenhouseGasEmissions!AX194+INDEX(gDP!AX$6:AX$271,MATCH($B194,gDP!$B$6:$B$271)))</f>
        <v>191048400.87890601</v>
      </c>
      <c r="BW194" s="77">
        <f>IF(greenhouseGasEmissions!AY194="","",greenhouseGasEmissions!AY194-greenhouseGasEmissions!AY194+INDEX(gDP!AY$6:AY$271,MATCH($B194,gDP!$B$6:$B$271)))</f>
        <v>193679687.5</v>
      </c>
      <c r="BX194" s="77">
        <f>IF(greenhouseGasEmissions!AZ194="","",greenhouseGasEmissions!AZ194-greenhouseGasEmissions!AZ194+INDEX(gDP!AZ$6:AZ$271,MATCH($B194,gDP!$B$6:$B$271)))</f>
        <v>200903640.74707001</v>
      </c>
      <c r="BY194" s="77">
        <f>IF(greenhouseGasEmissions!BA194="","",greenhouseGasEmissions!BA194-greenhouseGasEmissions!BA194+INDEX(gDP!BA$6:BA$271,MATCH($B194,gDP!$B$6:$B$271)))</f>
        <v>201167343.13964799</v>
      </c>
      <c r="BZ194" s="77">
        <f>IF(greenhouseGasEmissions!BB194="","",greenhouseGasEmissions!BB194-greenhouseGasEmissions!BB194+INDEX(gDP!BB$6:BB$271,MATCH($B194,gDP!$B$6:$B$271)))</f>
        <v>189997985.83984399</v>
      </c>
      <c r="CA194" s="77">
        <f>IF(greenhouseGasEmissions!BC194="","",greenhouseGasEmissions!BC194-greenhouseGasEmissions!BC194+INDEX(gDP!BC$6:BC$271,MATCH($B194,gDP!$B$6:$B$271)))</f>
        <v>188174270.62988299</v>
      </c>
      <c r="CB194" s="77">
        <f>IF(greenhouseGasEmissions!BD194="","",greenhouseGasEmissions!BD194-greenhouseGasEmissions!BD194+INDEX(gDP!BD$6:BD$271,MATCH($B194,gDP!$B$6:$B$271)))</f>
        <v>198873916.62597701</v>
      </c>
      <c r="CC194" s="77">
        <f>IF(greenhouseGasEmissions!BE194="","",greenhouseGasEmissions!BE194-greenhouseGasEmissions!BE194+INDEX(gDP!BE$6:BE$271,MATCH($B194,gDP!$B$6:$B$271)))</f>
        <v>215762390.13671899</v>
      </c>
      <c r="CD194" s="77">
        <f>IF(greenhouseGasEmissions!BF194="","",greenhouseGasEmissions!BF194-greenhouseGasEmissions!BF194+INDEX(gDP!BF$6:BF$271,MATCH($B194,gDP!$B$6:$B$271)))</f>
        <v>224265167.23632801</v>
      </c>
      <c r="CE194" s="77">
        <f>IF(greenhouseGasEmissions!BG194="","",greenhouseGasEmissions!BG194-greenhouseGasEmissions!BG194+INDEX(gDP!BG$6:BG$271,MATCH($B194,gDP!$B$6:$B$271)))</f>
        <v>245731216.430664</v>
      </c>
      <c r="CF194" s="77">
        <f>IF(greenhouseGasEmissions!BH194="","",greenhouseGasEmissions!BH194-greenhouseGasEmissions!BH194+INDEX(gDP!BH$6:BH$271,MATCH($B194,gDP!$B$6:$B$271)))</f>
        <v>287215972.90039098</v>
      </c>
      <c r="CG194" s="77">
        <f>IF(greenhouseGasEmissions!BI194="","",greenhouseGasEmissions!BI194-greenhouseGasEmissions!BI194+INDEX(gDP!BI$6:BI$271,MATCH($B194,gDP!$B$6:$B$271)))</f>
        <v>305404174.80468798</v>
      </c>
      <c r="CH194" s="77">
        <f>IF(greenhouseGasEmissions!BJ194="","",greenhouseGasEmissions!BJ194-greenhouseGasEmissions!BJ194+INDEX(gDP!BJ$6:BJ$271,MATCH($B194,gDP!$B$6:$B$271)))</f>
        <v>292345764.16015601</v>
      </c>
      <c r="CI194" s="77">
        <f>IF(greenhouseGasEmissions!BK194="","",greenhouseGasEmissions!BK194-greenhouseGasEmissions!BK194+INDEX(gDP!BK$6:BK$271,MATCH($B194,gDP!$B$6:$B$271)))</f>
        <v>288160980.22460902</v>
      </c>
      <c r="CJ194" s="77">
        <f>IF(greenhouseGasEmissions!BL194="","",greenhouseGasEmissions!BL194-greenhouseGasEmissions!BL194+INDEX(gDP!BL$6:BL$271,MATCH($B194,gDP!$B$6:$B$271)))</f>
        <v>281828704.83398402</v>
      </c>
      <c r="CK194" s="77">
        <f>IF(greenhouseGasEmissions!BM194="","",greenhouseGasEmissions!BM194-greenhouseGasEmissions!BM194+INDEX(gDP!BM$6:BM$271,MATCH($B194,gDP!$B$6:$B$271)))</f>
        <v>261179138.18359399</v>
      </c>
      <c r="CL194" s="77" t="str">
        <f>IF(greenhouseGasEmissions!BN194="","",greenhouseGasEmissions!BN194-greenhouseGasEmissions!BN194+INDEX(gDP!BN$6:BN$271,MATCH($B194,gDP!$B$6:$B$271)))</f>
        <v/>
      </c>
      <c r="CM194" s="77" t="str">
        <f>IF(greenhouseGasEmissions!BO194="","",greenhouseGasEmissions!BO194-greenhouseGasEmissions!BO194+INDEX(gDP!BO$6:BO$271,MATCH($B194,gDP!$B$6:$B$271)))</f>
        <v/>
      </c>
    </row>
    <row r="195" spans="1:91" x14ac:dyDescent="0.35">
      <c r="A195" t="s">
        <v>596</v>
      </c>
      <c r="B195" t="s">
        <v>597</v>
      </c>
      <c r="C195" t="s">
        <v>807</v>
      </c>
      <c r="D195" t="s">
        <v>808</v>
      </c>
      <c r="AS195">
        <v>-14.337400000000001</v>
      </c>
      <c r="AT195">
        <v>-13.5274</v>
      </c>
      <c r="AU195">
        <v>-12.0525</v>
      </c>
      <c r="AV195">
        <v>-11.0726</v>
      </c>
      <c r="AW195">
        <v>-9.8370999999999995</v>
      </c>
      <c r="AX195">
        <v>-7.7188999999999997</v>
      </c>
      <c r="AY195">
        <v>-3.6873999999999998</v>
      </c>
      <c r="AZ195">
        <v>-1.2351000000000001</v>
      </c>
      <c r="BA195">
        <v>2.8831000000000002</v>
      </c>
      <c r="BB195">
        <v>4.8604000000000003</v>
      </c>
      <c r="BC195">
        <v>7.2744</v>
      </c>
      <c r="BD195">
        <v>10.432</v>
      </c>
      <c r="BE195">
        <v>5.7922000000000002</v>
      </c>
      <c r="BF195">
        <v>12.4091</v>
      </c>
      <c r="BG195">
        <v>11.2346</v>
      </c>
      <c r="BH195">
        <v>13.799899999999999</v>
      </c>
      <c r="BI195">
        <v>7.8975</v>
      </c>
      <c r="BJ195">
        <v>-1.0149999999999999</v>
      </c>
      <c r="BK195">
        <v>-1.0450999999999999</v>
      </c>
      <c r="BL195">
        <v>-0.53490000000000004</v>
      </c>
      <c r="BM195">
        <v>-3.9525000000000001</v>
      </c>
      <c r="BQ195" s="77">
        <f>IF(greenhouseGasEmissions!AS195="","",greenhouseGasEmissions!AS195-greenhouseGasEmissions!AS195+INDEX(gDP!AS$6:AS$271,MATCH($B195,gDP!$B$6:$B$271)))</f>
        <v>3521339699.07407</v>
      </c>
      <c r="BR195" s="77">
        <f>IF(greenhouseGasEmissions!AT195="","",greenhouseGasEmissions!AT195-greenhouseGasEmissions!AT195+INDEX(gDP!AT$6:AT$271,MATCH($B195,gDP!$B$6:$B$271)))</f>
        <v>3081024212.4292402</v>
      </c>
      <c r="BS195" s="77">
        <f>IF(greenhouseGasEmissions!AU195="","",greenhouseGasEmissions!AU195-greenhouseGasEmissions!AU195+INDEX(gDP!AU$6:AU$271,MATCH($B195,gDP!$B$6:$B$271)))</f>
        <v>2999511040.1976399</v>
      </c>
      <c r="BT195" s="77">
        <f>IF(greenhouseGasEmissions!AV195="","",greenhouseGasEmissions!AV195-greenhouseGasEmissions!AV195+INDEX(gDP!AV$6:AV$271,MATCH($B195,gDP!$B$6:$B$271)))</f>
        <v>3536411824.2958002</v>
      </c>
      <c r="BU195" s="77">
        <f>IF(greenhouseGasEmissions!AW195="","",greenhouseGasEmissions!AW195-greenhouseGasEmissions!AW195+INDEX(gDP!AW$6:AW$271,MATCH($B195,gDP!$B$6:$B$271)))</f>
        <v>3927157866.9646502</v>
      </c>
      <c r="BV195" s="77">
        <f>IF(greenhouseGasEmissions!AX195="","",greenhouseGasEmissions!AX195-greenhouseGasEmissions!AX195+INDEX(gDP!AX$6:AX$271,MATCH($B195,gDP!$B$6:$B$271)))</f>
        <v>4865892972.2759504</v>
      </c>
      <c r="BW195" s="77">
        <f>IF(greenhouseGasEmissions!AY195="","",greenhouseGasEmissions!AY195-greenhouseGasEmissions!AY195+INDEX(gDP!AY$6:AY$271,MATCH($B195,gDP!$B$6:$B$271)))</f>
        <v>8354911040.70193</v>
      </c>
      <c r="BX195" s="77">
        <f>IF(greenhouseGasEmissions!AZ195="","",greenhouseGasEmissions!AZ195-greenhouseGasEmissions!AZ195+INDEX(gDP!AZ$6:AZ$271,MATCH($B195,gDP!$B$6:$B$271)))</f>
        <v>9545028944.3457909</v>
      </c>
      <c r="BY195" s="77">
        <f>IF(greenhouseGasEmissions!BA195="","",greenhouseGasEmissions!BA195-greenhouseGasEmissions!BA195+INDEX(gDP!BA$6:BA$271,MATCH($B195,gDP!$B$6:$B$271)))</f>
        <v>11670892800.530899</v>
      </c>
      <c r="BZ195" s="77">
        <f>IF(greenhouseGasEmissions!BB195="","",greenhouseGasEmissions!BB195-greenhouseGasEmissions!BB195+INDEX(gDP!BB$6:BB$271,MATCH($B195,gDP!$B$6:$B$271)))</f>
        <v>11619456449.266001</v>
      </c>
      <c r="CA195" s="77">
        <f>IF(greenhouseGasEmissions!BC195="","",greenhouseGasEmissions!BC195-greenhouseGasEmissions!BC195+INDEX(gDP!BC$6:BC$271,MATCH($B195,gDP!$B$6:$B$271)))</f>
        <v>14250786674.7766</v>
      </c>
      <c r="CB195" s="77">
        <f>IF(greenhouseGasEmissions!BD195="","",greenhouseGasEmissions!BD195-greenhouseGasEmissions!BD195+INDEX(gDP!BD$6:BD$271,MATCH($B195,gDP!$B$6:$B$271)))</f>
        <v>17985138065.8549</v>
      </c>
      <c r="CC195" s="77">
        <f>IF(greenhouseGasEmissions!BE195="","",greenhouseGasEmissions!BE195-greenhouseGasEmissions!BE195+INDEX(gDP!BE$6:BE$271,MATCH($B195,gDP!$B$6:$B$271)))</f>
        <v>21295168665.724701</v>
      </c>
      <c r="CD195" s="77">
        <f>IF(greenhouseGasEmissions!BF195="","",greenhouseGasEmissions!BF195-greenhouseGasEmissions!BF195+INDEX(gDP!BF$6:BF$271,MATCH($B195,gDP!$B$6:$B$271)))</f>
        <v>21261338064.8783</v>
      </c>
      <c r="CE195" s="77">
        <f>IF(greenhouseGasEmissions!BG195="","",greenhouseGasEmissions!BG195-greenhouseGasEmissions!BG195+INDEX(gDP!BG$6:BG$271,MATCH($B195,gDP!$B$6:$B$271)))</f>
        <v>23210823987.307999</v>
      </c>
      <c r="CF195" s="77">
        <f>IF(greenhouseGasEmissions!BH195="","",greenhouseGasEmissions!BH195-greenhouseGasEmissions!BH195+INDEX(gDP!BH$6:BH$271,MATCH($B195,gDP!$B$6:$B$271)))</f>
        <v>21723437010.098202</v>
      </c>
      <c r="CG195" s="77">
        <f>IF(greenhouseGasEmissions!BI195="","",greenhouseGasEmissions!BI195-greenhouseGasEmissions!BI195+INDEX(gDP!BI$6:BI$271,MATCH($B195,gDP!$B$6:$B$271)))</f>
        <v>20758876952.623199</v>
      </c>
      <c r="CH195" s="77">
        <f>IF(greenhouseGasEmissions!BJ195="","",greenhouseGasEmissions!BJ195-greenhouseGasEmissions!BJ195+INDEX(gDP!BJ$6:BJ$271,MATCH($B195,gDP!$B$6:$B$271)))</f>
        <v>22742699138.355999</v>
      </c>
      <c r="CI195" s="77">
        <f>IF(greenhouseGasEmissions!BK195="","",greenhouseGasEmissions!BK195-greenhouseGasEmissions!BK195+INDEX(gDP!BK$6:BK$271,MATCH($B195,gDP!$B$6:$B$271)))</f>
        <v>24109780708.026798</v>
      </c>
      <c r="CJ195" s="77">
        <f>IF(greenhouseGasEmissions!BL195="","",greenhouseGasEmissions!BL195-greenhouseGasEmissions!BL195+INDEX(gDP!BL$6:BL$271,MATCH($B195,gDP!$B$6:$B$271)))</f>
        <v>24751066910.540901</v>
      </c>
      <c r="CK195" s="77">
        <f>IF(greenhouseGasEmissions!BM195="","",greenhouseGasEmissions!BM195-greenhouseGasEmissions!BM195+INDEX(gDP!BM$6:BM$271,MATCH($B195,gDP!$B$6:$B$271)))</f>
        <v>23848445103.922699</v>
      </c>
      <c r="CL195" s="77" t="str">
        <f>IF(greenhouseGasEmissions!BN195="","",greenhouseGasEmissions!BN195-greenhouseGasEmissions!BN195+INDEX(gDP!BN$6:BN$271,MATCH($B195,gDP!$B$6:$B$271)))</f>
        <v/>
      </c>
      <c r="CM195" s="77" t="str">
        <f>IF(greenhouseGasEmissions!BO195="","",greenhouseGasEmissions!BO195-greenhouseGasEmissions!BO195+INDEX(gDP!BO$6:BO$271,MATCH($B195,gDP!$B$6:$B$271)))</f>
        <v/>
      </c>
    </row>
    <row r="196" spans="1:91" x14ac:dyDescent="0.35">
      <c r="A196" t="s">
        <v>598</v>
      </c>
      <c r="B196" t="s">
        <v>599</v>
      </c>
      <c r="C196" t="s">
        <v>807</v>
      </c>
      <c r="D196" t="s">
        <v>808</v>
      </c>
      <c r="AS196">
        <v>374.71379999999999</v>
      </c>
      <c r="AT196">
        <v>377.31349999999998</v>
      </c>
      <c r="AU196">
        <v>361.6617</v>
      </c>
      <c r="AV196">
        <v>369.72</v>
      </c>
      <c r="AW196">
        <v>359.17790000000002</v>
      </c>
      <c r="AX196">
        <v>360.31490000000002</v>
      </c>
      <c r="AY196">
        <v>380.27980000000002</v>
      </c>
      <c r="AZ196">
        <v>385.32010000000002</v>
      </c>
      <c r="BA196">
        <v>377.17039999999997</v>
      </c>
      <c r="BB196">
        <v>359.03980000000001</v>
      </c>
      <c r="BC196">
        <v>381.21300000000002</v>
      </c>
      <c r="BD196">
        <v>372.47109999999998</v>
      </c>
      <c r="BE196">
        <v>367.32769999999999</v>
      </c>
      <c r="BF196">
        <v>358.84480000000002</v>
      </c>
      <c r="BG196">
        <v>351.25619999999998</v>
      </c>
      <c r="BH196">
        <v>356.61919999999998</v>
      </c>
      <c r="BI196">
        <v>359.21019999999999</v>
      </c>
      <c r="BJ196">
        <v>371.93819999999999</v>
      </c>
      <c r="BK196">
        <v>369.83609999999999</v>
      </c>
      <c r="BL196">
        <v>369.49610000000001</v>
      </c>
      <c r="BM196">
        <v>350.81619999999998</v>
      </c>
      <c r="BQ196" s="77">
        <f>IF(greenhouseGasEmissions!AS196="","",greenhouseGasEmissions!AS196-greenhouseGasEmissions!AS196+INDEX(gDP!AS$6:AS$271,MATCH($B196,gDP!$B$6:$B$271)))</f>
        <v>172220451786.957</v>
      </c>
      <c r="BR196" s="77">
        <f>IF(greenhouseGasEmissions!AT196="","",greenhouseGasEmissions!AT196-greenhouseGasEmissions!AT196+INDEX(gDP!AT$6:AT$271,MATCH($B196,gDP!$B$6:$B$271)))</f>
        <v>190905493539.168</v>
      </c>
      <c r="BS196" s="77">
        <f>IF(greenhouseGasEmissions!AU196="","",greenhouseGasEmissions!AU196-greenhouseGasEmissions!AU196+INDEX(gDP!AU$6:AU$271,MATCH($B196,gDP!$B$6:$B$271)))</f>
        <v>199070448694.89999</v>
      </c>
      <c r="BT196" s="77">
        <f>IF(greenhouseGasEmissions!AV196="","",greenhouseGasEmissions!AV196-greenhouseGasEmissions!AV196+INDEX(gDP!AV$6:AV$271,MATCH($B196,gDP!$B$6:$B$271)))</f>
        <v>217828661056.935</v>
      </c>
      <c r="BU196" s="77">
        <f>IF(greenhouseGasEmissions!AW196="","",greenhouseGasEmissions!AW196-greenhouseGasEmissions!AW196+INDEX(gDP!AW$6:AW$271,MATCH($B196,gDP!$B$6:$B$271)))</f>
        <v>255107252158.63101</v>
      </c>
      <c r="BV196" s="77">
        <f>IF(greenhouseGasEmissions!AX196="","",greenhouseGasEmissions!AX196-greenhouseGasEmissions!AX196+INDEX(gDP!AX$6:AX$271,MATCH($B196,gDP!$B$6:$B$271)))</f>
        <v>306145944824.92999</v>
      </c>
      <c r="BW196" s="77">
        <f>IF(greenhouseGasEmissions!AY196="","",greenhouseGasEmissions!AY196-greenhouseGasEmissions!AY196+INDEX(gDP!AY$6:AY$271,MATCH($B196,gDP!$B$6:$B$271)))</f>
        <v>344626667414.29199</v>
      </c>
      <c r="BX196" s="77">
        <f>IF(greenhouseGasEmissions!AZ196="","",greenhouseGasEmissions!AZ196-greenhouseGasEmissions!AZ196+INDEX(gDP!AZ$6:AZ$271,MATCH($B196,gDP!$B$6:$B$271)))</f>
        <v>429020755432.72101</v>
      </c>
      <c r="BY196" s="77">
        <f>IF(greenhouseGasEmissions!BA196="","",greenhouseGasEmissions!BA196-greenhouseGasEmissions!BA196+INDEX(gDP!BA$6:BA$271,MATCH($B196,gDP!$B$6:$B$271)))</f>
        <v>533599779515.71503</v>
      </c>
      <c r="BZ196" s="77">
        <f>IF(greenhouseGasEmissions!BB196="","",greenhouseGasEmissions!BB196-greenhouseGasEmissions!BB196+INDEX(gDP!BB$6:BB$271,MATCH($B196,gDP!$B$6:$B$271)))</f>
        <v>439731589139.21198</v>
      </c>
      <c r="CA196" s="77">
        <f>IF(greenhouseGasEmissions!BC196="","",greenhouseGasEmissions!BC196-greenhouseGasEmissions!BC196+INDEX(gDP!BC$6:BC$271,MATCH($B196,gDP!$B$6:$B$271)))</f>
        <v>475696613935.59497</v>
      </c>
      <c r="CB196" s="77">
        <f>IF(greenhouseGasEmissions!BD196="","",greenhouseGasEmissions!BD196-greenhouseGasEmissions!BD196+INDEX(gDP!BD$6:BD$271,MATCH($B196,gDP!$B$6:$B$271)))</f>
        <v>524374183218.30902</v>
      </c>
      <c r="CC196" s="77">
        <f>IF(greenhouseGasEmissions!BE196="","",greenhouseGasEmissions!BE196-greenhouseGasEmissions!BE196+INDEX(gDP!BE$6:BE$271,MATCH($B196,gDP!$B$6:$B$271)))</f>
        <v>495230523665.901</v>
      </c>
      <c r="CD196" s="77">
        <f>IF(greenhouseGasEmissions!BF196="","",greenhouseGasEmissions!BF196-greenhouseGasEmissions!BF196+INDEX(gDP!BF$6:BF$271,MATCH($B196,gDP!$B$6:$B$271)))</f>
        <v>515761954074.15698</v>
      </c>
      <c r="CE196" s="77">
        <f>IF(greenhouseGasEmissions!BG196="","",greenhouseGasEmissions!BG196-greenhouseGasEmissions!BG196+INDEX(gDP!BG$6:BG$271,MATCH($B196,gDP!$B$6:$B$271)))</f>
        <v>539080475073.71899</v>
      </c>
      <c r="CF196" s="77">
        <f>IF(greenhouseGasEmissions!BH196="","",greenhouseGasEmissions!BH196-greenhouseGasEmissions!BH196+INDEX(gDP!BH$6:BH$271,MATCH($B196,gDP!$B$6:$B$271)))</f>
        <v>477111287969.22699</v>
      </c>
      <c r="CG196" s="77">
        <f>IF(greenhouseGasEmissions!BI196="","",greenhouseGasEmissions!BI196-greenhouseGasEmissions!BI196+INDEX(gDP!BI$6:BI$271,MATCH($B196,gDP!$B$6:$B$271)))</f>
        <v>470024599375.61902</v>
      </c>
      <c r="CH196" s="77">
        <f>IF(greenhouseGasEmissions!BJ196="","",greenhouseGasEmissions!BJ196-greenhouseGasEmissions!BJ196+INDEX(gDP!BJ$6:BJ$271,MATCH($B196,gDP!$B$6:$B$271)))</f>
        <v>524641252834.82599</v>
      </c>
      <c r="CI196" s="77">
        <f>IF(greenhouseGasEmissions!BK196="","",greenhouseGasEmissions!BK196-greenhouseGasEmissions!BK196+INDEX(gDP!BK$6:BK$271,MATCH($B196,gDP!$B$6:$B$271)))</f>
        <v>588779796423.69495</v>
      </c>
      <c r="CJ196" s="77">
        <f>IF(greenhouseGasEmissions!BL196="","",greenhouseGasEmissions!BL196-greenhouseGasEmissions!BL196+INDEX(gDP!BL$6:BL$271,MATCH($B196,gDP!$B$6:$B$271)))</f>
        <v>596058473058.76599</v>
      </c>
      <c r="CK196" s="77">
        <f>IF(greenhouseGasEmissions!BM196="","",greenhouseGasEmissions!BM196-greenhouseGasEmissions!BM196+INDEX(gDP!BM$6:BM$271,MATCH($B196,gDP!$B$6:$B$271)))</f>
        <v>599442732365.37195</v>
      </c>
      <c r="CL196" s="77" t="str">
        <f>IF(greenhouseGasEmissions!BN196="","",greenhouseGasEmissions!BN196-greenhouseGasEmissions!BN196+INDEX(gDP!BN$6:BN$271,MATCH($B196,gDP!$B$6:$B$271)))</f>
        <v/>
      </c>
      <c r="CM196" s="77" t="str">
        <f>IF(greenhouseGasEmissions!BO196="","",greenhouseGasEmissions!BO196-greenhouseGasEmissions!BO196+INDEX(gDP!BO$6:BO$271,MATCH($B196,gDP!$B$6:$B$271)))</f>
        <v/>
      </c>
    </row>
    <row r="197" spans="1:91" x14ac:dyDescent="0.35">
      <c r="A197" t="s">
        <v>600</v>
      </c>
      <c r="B197" t="s">
        <v>601</v>
      </c>
      <c r="C197" t="s">
        <v>807</v>
      </c>
      <c r="D197" t="s">
        <v>808</v>
      </c>
      <c r="AS197">
        <v>1444.3652</v>
      </c>
      <c r="AT197">
        <v>1471.3989999999999</v>
      </c>
      <c r="AU197">
        <v>1426.2405000000001</v>
      </c>
      <c r="AV197">
        <v>1495.5646999999999</v>
      </c>
      <c r="AW197">
        <v>1538.0381</v>
      </c>
      <c r="AX197">
        <v>1557.2272</v>
      </c>
      <c r="AY197">
        <v>1528.2815000000001</v>
      </c>
      <c r="AZ197">
        <v>1544.2735</v>
      </c>
      <c r="BA197">
        <v>1593.855</v>
      </c>
      <c r="BB197">
        <v>1651.1502</v>
      </c>
      <c r="BC197">
        <v>1706.8619000000001</v>
      </c>
      <c r="BD197">
        <v>1910.2303999999999</v>
      </c>
      <c r="BE197">
        <v>1985.5554</v>
      </c>
      <c r="BF197">
        <v>2017.0553</v>
      </c>
      <c r="BG197">
        <v>2188.2739999999999</v>
      </c>
      <c r="BH197">
        <v>1733.5319999999999</v>
      </c>
      <c r="BI197">
        <v>1756.6769999999999</v>
      </c>
      <c r="BJ197">
        <v>1781.4726000000001</v>
      </c>
      <c r="BK197">
        <v>1821.579</v>
      </c>
      <c r="BL197">
        <v>1871.9518</v>
      </c>
      <c r="BM197">
        <v>1850.0488</v>
      </c>
      <c r="BQ197" s="77">
        <f>IF(greenhouseGasEmissions!AS197="","",greenhouseGasEmissions!AS197-greenhouseGasEmissions!AS197+INDEX(gDP!AS$6:AS$271,MATCH($B197,gDP!$B$6:$B$271)))</f>
        <v>282743056562.66199</v>
      </c>
      <c r="BR197" s="77">
        <f>IF(greenhouseGasEmissions!AT197="","",greenhouseGasEmissions!AT197-greenhouseGasEmissions!AT197+INDEX(gDP!AT$6:AT$271,MATCH($B197,gDP!$B$6:$B$271)))</f>
        <v>268398133177.297</v>
      </c>
      <c r="BS197" s="77">
        <f>IF(greenhouseGasEmissions!AU197="","",greenhouseGasEmissions!AU197-greenhouseGasEmissions!AU197+INDEX(gDP!AU$6:AU$271,MATCH($B197,gDP!$B$6:$B$271)))</f>
        <v>308709461199.59497</v>
      </c>
      <c r="BT197" s="77">
        <f>IF(greenhouseGasEmissions!AV197="","",greenhouseGasEmissions!AV197-greenhouseGasEmissions!AV197+INDEX(gDP!AV$6:AV$271,MATCH($B197,gDP!$B$6:$B$271)))</f>
        <v>336310592477.534</v>
      </c>
      <c r="BU197" s="77">
        <f>IF(greenhouseGasEmissions!AW197="","",greenhouseGasEmissions!AW197-greenhouseGasEmissions!AW197+INDEX(gDP!AW$6:AW$271,MATCH($B197,gDP!$B$6:$B$271)))</f>
        <v>419004384473.70898</v>
      </c>
      <c r="BV197" s="77">
        <f>IF(greenhouseGasEmissions!AX197="","",greenhouseGasEmissions!AX197-greenhouseGasEmissions!AX197+INDEX(gDP!AX$6:AX$271,MATCH($B197,gDP!$B$6:$B$271)))</f>
        <v>521959796164.30798</v>
      </c>
      <c r="BW197" s="77">
        <f>IF(greenhouseGasEmissions!AY197="","",greenhouseGasEmissions!AY197-greenhouseGasEmissions!AY197+INDEX(gDP!AY$6:AY$271,MATCH($B197,gDP!$B$6:$B$271)))</f>
        <v>656227260844.84802</v>
      </c>
      <c r="BX197" s="77">
        <f>IF(greenhouseGasEmissions!AZ197="","",greenhouseGasEmissions!AZ197-greenhouseGasEmissions!AZ197+INDEX(gDP!AZ$6:AZ$271,MATCH($B197,gDP!$B$6:$B$271)))</f>
        <v>793488291778.38196</v>
      </c>
      <c r="BY197" s="77">
        <f>IF(greenhouseGasEmissions!BA197="","",greenhouseGasEmissions!BA197-greenhouseGasEmissions!BA197+INDEX(gDP!BA$6:BA$271,MATCH($B197,gDP!$B$6:$B$271)))</f>
        <v>989251021076.29895</v>
      </c>
      <c r="BZ197" s="77">
        <f>IF(greenhouseGasEmissions!BB197="","",greenhouseGasEmissions!BB197-greenhouseGasEmissions!BB197+INDEX(gDP!BB$6:BB$271,MATCH($B197,gDP!$B$6:$B$271)))</f>
        <v>896733060947.76599</v>
      </c>
      <c r="CA197" s="77">
        <f>IF(greenhouseGasEmissions!BC197="","",greenhouseGasEmissions!BC197-greenhouseGasEmissions!BC197+INDEX(gDP!BC$6:BC$271,MATCH($B197,gDP!$B$6:$B$271)))</f>
        <v>1047586126685.77</v>
      </c>
      <c r="CB197" s="77">
        <f>IF(greenhouseGasEmissions!BD197="","",greenhouseGasEmissions!BD197-greenhouseGasEmissions!BD197+INDEX(gDP!BD$6:BD$271,MATCH($B197,gDP!$B$6:$B$271)))</f>
        <v>1213699206148.6001</v>
      </c>
      <c r="CC197" s="77">
        <f>IF(greenhouseGasEmissions!BE197="","",greenhouseGasEmissions!BE197-greenhouseGasEmissions!BE197+INDEX(gDP!BE$6:BE$271,MATCH($B197,gDP!$B$6:$B$271)))</f>
        <v>1319408228653.5801</v>
      </c>
      <c r="CD197" s="77">
        <f>IF(greenhouseGasEmissions!BF197="","",greenhouseGasEmissions!BF197-greenhouseGasEmissions!BF197+INDEX(gDP!BF$6:BF$271,MATCH($B197,gDP!$B$6:$B$271)))</f>
        <v>1448620258000.1299</v>
      </c>
      <c r="CE197" s="77">
        <f>IF(greenhouseGasEmissions!BG197="","",greenhouseGasEmissions!BG197-greenhouseGasEmissions!BG197+INDEX(gDP!BG$6:BG$271,MATCH($B197,gDP!$B$6:$B$271)))</f>
        <v>1535536224140.6799</v>
      </c>
      <c r="CF197" s="77">
        <f>IF(greenhouseGasEmissions!BH197="","",greenhouseGasEmissions!BH197-greenhouseGasEmissions!BH197+INDEX(gDP!BH$6:BH$271,MATCH($B197,gDP!$B$6:$B$271)))</f>
        <v>1305833014908.77</v>
      </c>
      <c r="CG197" s="77">
        <f>IF(greenhouseGasEmissions!BI197="","",greenhouseGasEmissions!BI197-greenhouseGasEmissions!BI197+INDEX(gDP!BI$6:BI$271,MATCH($B197,gDP!$B$6:$B$271)))</f>
        <v>1163168926723.78</v>
      </c>
      <c r="CH197" s="77">
        <f>IF(greenhouseGasEmissions!BJ197="","",greenhouseGasEmissions!BJ197-greenhouseGasEmissions!BJ197+INDEX(gDP!BJ$6:BJ$271,MATCH($B197,gDP!$B$6:$B$271)))</f>
        <v>1214614486271.29</v>
      </c>
      <c r="CI197" s="77">
        <f>IF(greenhouseGasEmissions!BK197="","",greenhouseGasEmissions!BK197-greenhouseGasEmissions!BK197+INDEX(gDP!BK$6:BK$271,MATCH($B197,gDP!$B$6:$B$271)))</f>
        <v>1353360006187.6399</v>
      </c>
      <c r="CJ197" s="77">
        <f>IF(greenhouseGasEmissions!BL197="","",greenhouseGasEmissions!BL197-greenhouseGasEmissions!BL197+INDEX(gDP!BL$6:BL$271,MATCH($B197,gDP!$B$6:$B$271)))</f>
        <v>1427162956056.1599</v>
      </c>
      <c r="CK197" s="77">
        <f>IF(greenhouseGasEmissions!BM197="","",greenhouseGasEmissions!BM197-greenhouseGasEmissions!BM197+INDEX(gDP!BM$6:BM$271,MATCH($B197,gDP!$B$6:$B$271)))</f>
        <v>1309584194481.23</v>
      </c>
      <c r="CL197" s="77" t="str">
        <f>IF(greenhouseGasEmissions!BN197="","",greenhouseGasEmissions!BN197-greenhouseGasEmissions!BN197+INDEX(gDP!BN$6:BN$271,MATCH($B197,gDP!$B$6:$B$271)))</f>
        <v/>
      </c>
      <c r="CM197" s="77" t="str">
        <f>IF(greenhouseGasEmissions!BO197="","",greenhouseGasEmissions!BO197-greenhouseGasEmissions!BO197+INDEX(gDP!BO$6:BO$271,MATCH($B197,gDP!$B$6:$B$271)))</f>
        <v/>
      </c>
    </row>
    <row r="198" spans="1:91" x14ac:dyDescent="0.35">
      <c r="A198" t="s">
        <v>602</v>
      </c>
      <c r="B198" t="s">
        <v>603</v>
      </c>
      <c r="C198" t="s">
        <v>807</v>
      </c>
      <c r="D198" t="s">
        <v>808</v>
      </c>
      <c r="BQ198" s="77" t="str">
        <f>IF(greenhouseGasEmissions!AS198="","",greenhouseGasEmissions!AS198-greenhouseGasEmissions!AS198+INDEX(gDP!AS$6:AS$271,MATCH($B198,gDP!$B$6:$B$271)))</f>
        <v/>
      </c>
      <c r="BR198" s="77" t="str">
        <f>IF(greenhouseGasEmissions!AT198="","",greenhouseGasEmissions!AT198-greenhouseGasEmissions!AT198+INDEX(gDP!AT$6:AT$271,MATCH($B198,gDP!$B$6:$B$271)))</f>
        <v/>
      </c>
      <c r="BS198" s="77" t="str">
        <f>IF(greenhouseGasEmissions!AU198="","",greenhouseGasEmissions!AU198-greenhouseGasEmissions!AU198+INDEX(gDP!AU$6:AU$271,MATCH($B198,gDP!$B$6:$B$271)))</f>
        <v/>
      </c>
      <c r="BT198" s="77" t="str">
        <f>IF(greenhouseGasEmissions!AV198="","",greenhouseGasEmissions!AV198-greenhouseGasEmissions!AV198+INDEX(gDP!AV$6:AV$271,MATCH($B198,gDP!$B$6:$B$271)))</f>
        <v/>
      </c>
      <c r="BU198" s="77" t="str">
        <f>IF(greenhouseGasEmissions!AW198="","",greenhouseGasEmissions!AW198-greenhouseGasEmissions!AW198+INDEX(gDP!AW$6:AW$271,MATCH($B198,gDP!$B$6:$B$271)))</f>
        <v/>
      </c>
      <c r="BV198" s="77" t="str">
        <f>IF(greenhouseGasEmissions!AX198="","",greenhouseGasEmissions!AX198-greenhouseGasEmissions!AX198+INDEX(gDP!AX$6:AX$271,MATCH($B198,gDP!$B$6:$B$271)))</f>
        <v/>
      </c>
      <c r="BW198" s="77" t="str">
        <f>IF(greenhouseGasEmissions!AY198="","",greenhouseGasEmissions!AY198-greenhouseGasEmissions!AY198+INDEX(gDP!AY$6:AY$271,MATCH($B198,gDP!$B$6:$B$271)))</f>
        <v/>
      </c>
      <c r="BX198" s="77" t="str">
        <f>IF(greenhouseGasEmissions!AZ198="","",greenhouseGasEmissions!AZ198-greenhouseGasEmissions!AZ198+INDEX(gDP!AZ$6:AZ$271,MATCH($B198,gDP!$B$6:$B$271)))</f>
        <v/>
      </c>
      <c r="BY198" s="77" t="str">
        <f>IF(greenhouseGasEmissions!BA198="","",greenhouseGasEmissions!BA198-greenhouseGasEmissions!BA198+INDEX(gDP!BA$6:BA$271,MATCH($B198,gDP!$B$6:$B$271)))</f>
        <v/>
      </c>
      <c r="BZ198" s="77" t="str">
        <f>IF(greenhouseGasEmissions!BB198="","",greenhouseGasEmissions!BB198-greenhouseGasEmissions!BB198+INDEX(gDP!BB$6:BB$271,MATCH($B198,gDP!$B$6:$B$271)))</f>
        <v/>
      </c>
      <c r="CA198" s="77" t="str">
        <f>IF(greenhouseGasEmissions!BC198="","",greenhouseGasEmissions!BC198-greenhouseGasEmissions!BC198+INDEX(gDP!BC$6:BC$271,MATCH($B198,gDP!$B$6:$B$271)))</f>
        <v/>
      </c>
      <c r="CB198" s="77" t="str">
        <f>IF(greenhouseGasEmissions!BD198="","",greenhouseGasEmissions!BD198-greenhouseGasEmissions!BD198+INDEX(gDP!BD$6:BD$271,MATCH($B198,gDP!$B$6:$B$271)))</f>
        <v/>
      </c>
      <c r="CC198" s="77" t="str">
        <f>IF(greenhouseGasEmissions!BE198="","",greenhouseGasEmissions!BE198-greenhouseGasEmissions!BE198+INDEX(gDP!BE$6:BE$271,MATCH($B198,gDP!$B$6:$B$271)))</f>
        <v/>
      </c>
      <c r="CD198" s="77" t="str">
        <f>IF(greenhouseGasEmissions!BF198="","",greenhouseGasEmissions!BF198-greenhouseGasEmissions!BF198+INDEX(gDP!BF$6:BF$271,MATCH($B198,gDP!$B$6:$B$271)))</f>
        <v/>
      </c>
      <c r="CE198" s="77" t="str">
        <f>IF(greenhouseGasEmissions!BG198="","",greenhouseGasEmissions!BG198-greenhouseGasEmissions!BG198+INDEX(gDP!BG$6:BG$271,MATCH($B198,gDP!$B$6:$B$271)))</f>
        <v/>
      </c>
      <c r="CF198" s="77" t="str">
        <f>IF(greenhouseGasEmissions!BH198="","",greenhouseGasEmissions!BH198-greenhouseGasEmissions!BH198+INDEX(gDP!BH$6:BH$271,MATCH($B198,gDP!$B$6:$B$271)))</f>
        <v/>
      </c>
      <c r="CG198" s="77" t="str">
        <f>IF(greenhouseGasEmissions!BI198="","",greenhouseGasEmissions!BI198-greenhouseGasEmissions!BI198+INDEX(gDP!BI$6:BI$271,MATCH($B198,gDP!$B$6:$B$271)))</f>
        <v/>
      </c>
      <c r="CH198" s="77" t="str">
        <f>IF(greenhouseGasEmissions!BJ198="","",greenhouseGasEmissions!BJ198-greenhouseGasEmissions!BJ198+INDEX(gDP!BJ$6:BJ$271,MATCH($B198,gDP!$B$6:$B$271)))</f>
        <v/>
      </c>
      <c r="CI198" s="77" t="str">
        <f>IF(greenhouseGasEmissions!BK198="","",greenhouseGasEmissions!BK198-greenhouseGasEmissions!BK198+INDEX(gDP!BK$6:BK$271,MATCH($B198,gDP!$B$6:$B$271)))</f>
        <v/>
      </c>
      <c r="CJ198" s="77" t="str">
        <f>IF(greenhouseGasEmissions!BL198="","",greenhouseGasEmissions!BL198-greenhouseGasEmissions!BL198+INDEX(gDP!BL$6:BL$271,MATCH($B198,gDP!$B$6:$B$271)))</f>
        <v/>
      </c>
      <c r="CK198" s="77" t="str">
        <f>IF(greenhouseGasEmissions!BM198="","",greenhouseGasEmissions!BM198-greenhouseGasEmissions!BM198+INDEX(gDP!BM$6:BM$271,MATCH($B198,gDP!$B$6:$B$271)))</f>
        <v/>
      </c>
      <c r="CL198" s="77" t="str">
        <f>IF(greenhouseGasEmissions!BN198="","",greenhouseGasEmissions!BN198-greenhouseGasEmissions!BN198+INDEX(gDP!BN$6:BN$271,MATCH($B198,gDP!$B$6:$B$271)))</f>
        <v/>
      </c>
      <c r="CM198" s="77" t="str">
        <f>IF(greenhouseGasEmissions!BO198="","",greenhouseGasEmissions!BO198-greenhouseGasEmissions!BO198+INDEX(gDP!BO$6:BO$271,MATCH($B198,gDP!$B$6:$B$271)))</f>
        <v/>
      </c>
    </row>
    <row r="199" spans="1:91" x14ac:dyDescent="0.35">
      <c r="A199" t="s">
        <v>604</v>
      </c>
      <c r="B199" t="s">
        <v>605</v>
      </c>
      <c r="C199" t="s">
        <v>807</v>
      </c>
      <c r="D199" t="s">
        <v>808</v>
      </c>
      <c r="AS199">
        <v>86.901799999999994</v>
      </c>
      <c r="AT199">
        <v>90.651600000000002</v>
      </c>
      <c r="AU199">
        <v>86.750100000000003</v>
      </c>
      <c r="AV199">
        <v>88.926599999999993</v>
      </c>
      <c r="AW199">
        <v>91.471000000000004</v>
      </c>
      <c r="AX199">
        <v>96.275899999999993</v>
      </c>
      <c r="AY199">
        <v>98.02</v>
      </c>
      <c r="AZ199">
        <v>82.3797</v>
      </c>
      <c r="BA199">
        <v>89.750299999999996</v>
      </c>
      <c r="BB199">
        <v>68.681299999999993</v>
      </c>
      <c r="BC199">
        <v>65.059799999999996</v>
      </c>
      <c r="BD199">
        <v>50.869199999999999</v>
      </c>
      <c r="BE199">
        <v>51.929000000000002</v>
      </c>
      <c r="BF199">
        <v>41.1616</v>
      </c>
      <c r="BG199">
        <v>44.765799999999999</v>
      </c>
      <c r="BH199">
        <v>38.453499999999998</v>
      </c>
      <c r="BI199">
        <v>44.082700000000003</v>
      </c>
      <c r="BJ199">
        <v>66.698599999999999</v>
      </c>
      <c r="BK199">
        <v>61.2575</v>
      </c>
      <c r="BL199">
        <v>67.2928</v>
      </c>
      <c r="BM199">
        <v>63.133299999999998</v>
      </c>
      <c r="BQ199" s="77">
        <f>IF(greenhouseGasEmissions!AS199="","",greenhouseGasEmissions!AS199-greenhouseGasEmissions!AS199+INDEX(gDP!AS$6:AS$271,MATCH($B199,gDP!$B$6:$B$271)))</f>
        <v>0</v>
      </c>
      <c r="BR199" s="77">
        <f>IF(greenhouseGasEmissions!AT199="","",greenhouseGasEmissions!AT199-greenhouseGasEmissions!AT199+INDEX(gDP!AT$6:AT$271,MATCH($B199,gDP!$B$6:$B$271)))</f>
        <v>0</v>
      </c>
      <c r="BS199" s="77">
        <f>IF(greenhouseGasEmissions!AU199="","",greenhouseGasEmissions!AU199-greenhouseGasEmissions!AU199+INDEX(gDP!AU$6:AU$271,MATCH($B199,gDP!$B$6:$B$271)))</f>
        <v>0</v>
      </c>
      <c r="BT199" s="77">
        <f>IF(greenhouseGasEmissions!AV199="","",greenhouseGasEmissions!AV199-greenhouseGasEmissions!AV199+INDEX(gDP!AV$6:AV$271,MATCH($B199,gDP!$B$6:$B$271)))</f>
        <v>0</v>
      </c>
      <c r="BU199" s="77">
        <f>IF(greenhouseGasEmissions!AW199="","",greenhouseGasEmissions!AW199-greenhouseGasEmissions!AW199+INDEX(gDP!AW$6:AW$271,MATCH($B199,gDP!$B$6:$B$271)))</f>
        <v>0</v>
      </c>
      <c r="BV199" s="77">
        <f>IF(greenhouseGasEmissions!AX199="","",greenhouseGasEmissions!AX199-greenhouseGasEmissions!AX199+INDEX(gDP!AX$6:AX$271,MATCH($B199,gDP!$B$6:$B$271)))</f>
        <v>0</v>
      </c>
      <c r="BW199" s="77">
        <f>IF(greenhouseGasEmissions!AY199="","",greenhouseGasEmissions!AY199-greenhouseGasEmissions!AY199+INDEX(gDP!AY$6:AY$271,MATCH($B199,gDP!$B$6:$B$271)))</f>
        <v>0</v>
      </c>
      <c r="BX199" s="77">
        <f>IF(greenhouseGasEmissions!AZ199="","",greenhouseGasEmissions!AZ199-greenhouseGasEmissions!AZ199+INDEX(gDP!AZ$6:AZ$271,MATCH($B199,gDP!$B$6:$B$271)))</f>
        <v>0</v>
      </c>
      <c r="BY199" s="77">
        <f>IF(greenhouseGasEmissions!BA199="","",greenhouseGasEmissions!BA199-greenhouseGasEmissions!BA199+INDEX(gDP!BA$6:BA$271,MATCH($B199,gDP!$B$6:$B$271)))</f>
        <v>0</v>
      </c>
      <c r="BZ199" s="77">
        <f>IF(greenhouseGasEmissions!BB199="","",greenhouseGasEmissions!BB199-greenhouseGasEmissions!BB199+INDEX(gDP!BB$6:BB$271,MATCH($B199,gDP!$B$6:$B$271)))</f>
        <v>0</v>
      </c>
      <c r="CA199" s="77">
        <f>IF(greenhouseGasEmissions!BC199="","",greenhouseGasEmissions!BC199-greenhouseGasEmissions!BC199+INDEX(gDP!BC$6:BC$271,MATCH($B199,gDP!$B$6:$B$271)))</f>
        <v>0</v>
      </c>
      <c r="CB199" s="77">
        <f>IF(greenhouseGasEmissions!BD199="","",greenhouseGasEmissions!BD199-greenhouseGasEmissions!BD199+INDEX(gDP!BD$6:BD$271,MATCH($B199,gDP!$B$6:$B$271)))</f>
        <v>0</v>
      </c>
      <c r="CC199" s="77">
        <f>IF(greenhouseGasEmissions!BE199="","",greenhouseGasEmissions!BE199-greenhouseGasEmissions!BE199+INDEX(gDP!BE$6:BE$271,MATCH($B199,gDP!$B$6:$B$271)))</f>
        <v>0</v>
      </c>
      <c r="CD199" s="77">
        <f>IF(greenhouseGasEmissions!BF199="","",greenhouseGasEmissions!BF199-greenhouseGasEmissions!BF199+INDEX(gDP!BF$6:BF$271,MATCH($B199,gDP!$B$6:$B$271)))</f>
        <v>0</v>
      </c>
      <c r="CE199" s="77">
        <f>IF(greenhouseGasEmissions!BG199="","",greenhouseGasEmissions!BG199-greenhouseGasEmissions!BG199+INDEX(gDP!BG$6:BG$271,MATCH($B199,gDP!$B$6:$B$271)))</f>
        <v>0</v>
      </c>
      <c r="CF199" s="77">
        <f>IF(greenhouseGasEmissions!BH199="","",greenhouseGasEmissions!BH199-greenhouseGasEmissions!BH199+INDEX(gDP!BH$6:BH$271,MATCH($B199,gDP!$B$6:$B$271)))</f>
        <v>0</v>
      </c>
      <c r="CG199" s="77">
        <f>IF(greenhouseGasEmissions!BI199="","",greenhouseGasEmissions!BI199-greenhouseGasEmissions!BI199+INDEX(gDP!BI$6:BI$271,MATCH($B199,gDP!$B$6:$B$271)))</f>
        <v>0</v>
      </c>
      <c r="CH199" s="77">
        <f>IF(greenhouseGasEmissions!BJ199="","",greenhouseGasEmissions!BJ199-greenhouseGasEmissions!BJ199+INDEX(gDP!BJ$6:BJ$271,MATCH($B199,gDP!$B$6:$B$271)))</f>
        <v>0</v>
      </c>
      <c r="CI199" s="77">
        <f>IF(greenhouseGasEmissions!BK199="","",greenhouseGasEmissions!BK199-greenhouseGasEmissions!BK199+INDEX(gDP!BK$6:BK$271,MATCH($B199,gDP!$B$6:$B$271)))</f>
        <v>0</v>
      </c>
      <c r="CJ199" s="77">
        <f>IF(greenhouseGasEmissions!BL199="","",greenhouseGasEmissions!BL199-greenhouseGasEmissions!BL199+INDEX(gDP!BL$6:BL$271,MATCH($B199,gDP!$B$6:$B$271)))</f>
        <v>0</v>
      </c>
      <c r="CK199" s="77">
        <f>IF(greenhouseGasEmissions!BM199="","",greenhouseGasEmissions!BM199-greenhouseGasEmissions!BM199+INDEX(gDP!BM$6:BM$271,MATCH($B199,gDP!$B$6:$B$271)))</f>
        <v>0</v>
      </c>
      <c r="CL199" s="77" t="str">
        <f>IF(greenhouseGasEmissions!BN199="","",greenhouseGasEmissions!BN199-greenhouseGasEmissions!BN199+INDEX(gDP!BN$6:BN$271,MATCH($B199,gDP!$B$6:$B$271)))</f>
        <v/>
      </c>
      <c r="CM199" s="77" t="str">
        <f>IF(greenhouseGasEmissions!BO199="","",greenhouseGasEmissions!BO199-greenhouseGasEmissions!BO199+INDEX(gDP!BO$6:BO$271,MATCH($B199,gDP!$B$6:$B$271)))</f>
        <v/>
      </c>
    </row>
    <row r="200" spans="1:91" x14ac:dyDescent="0.35">
      <c r="A200" t="s">
        <v>606</v>
      </c>
      <c r="B200" t="s">
        <v>607</v>
      </c>
      <c r="C200" t="s">
        <v>807</v>
      </c>
      <c r="D200" t="s">
        <v>808</v>
      </c>
      <c r="AS200">
        <v>75.798599999999993</v>
      </c>
      <c r="AT200">
        <v>71.241</v>
      </c>
      <c r="AU200">
        <v>76.223699999999994</v>
      </c>
      <c r="AV200">
        <v>81.415400000000005</v>
      </c>
      <c r="AW200">
        <v>73.611599999999996</v>
      </c>
      <c r="AX200">
        <v>85.443799999999996</v>
      </c>
      <c r="AY200">
        <v>70.559200000000004</v>
      </c>
      <c r="AZ200">
        <v>65.431700000000006</v>
      </c>
      <c r="BA200">
        <v>61.322600000000001</v>
      </c>
      <c r="BB200">
        <v>60.341000000000001</v>
      </c>
      <c r="BC200">
        <v>59.302100000000003</v>
      </c>
      <c r="BD200">
        <v>56.656300000000002</v>
      </c>
      <c r="BE200">
        <v>56.122900000000001</v>
      </c>
      <c r="BF200">
        <v>55.467500000000001</v>
      </c>
      <c r="BG200">
        <v>53.521000000000001</v>
      </c>
      <c r="BH200">
        <v>58.488500000000002</v>
      </c>
      <c r="BI200">
        <v>61.560699999999997</v>
      </c>
      <c r="BJ200">
        <v>80.421599999999998</v>
      </c>
      <c r="BK200">
        <v>61.135199999999998</v>
      </c>
      <c r="BL200">
        <v>55.596600000000002</v>
      </c>
      <c r="BM200">
        <v>51.119199999999999</v>
      </c>
      <c r="BQ200" s="77">
        <f>IF(greenhouseGasEmissions!AS200="","",greenhouseGasEmissions!AS200-greenhouseGasEmissions!AS200+INDEX(gDP!AS$6:AS$271,MATCH($B200,gDP!$B$6:$B$271)))</f>
        <v>118605192877.388</v>
      </c>
      <c r="BR200" s="77">
        <f>IF(greenhouseGasEmissions!AT200="","",greenhouseGasEmissions!AT200-greenhouseGasEmissions!AT200+INDEX(gDP!AT$6:AT$271,MATCH($B200,gDP!$B$6:$B$271)))</f>
        <v>121604107164.99699</v>
      </c>
      <c r="BS200" s="77">
        <f>IF(greenhouseGasEmissions!AU200="","",greenhouseGasEmissions!AU200-greenhouseGasEmissions!AU200+INDEX(gDP!AU$6:AU$271,MATCH($B200,gDP!$B$6:$B$271)))</f>
        <v>134795565549.41901</v>
      </c>
      <c r="BT200" s="77">
        <f>IF(greenhouseGasEmissions!AV200="","",greenhouseGasEmissions!AV200-greenhouseGasEmissions!AV200+INDEX(gDP!AV$6:AV$271,MATCH($B200,gDP!$B$6:$B$271)))</f>
        <v>165226175536.793</v>
      </c>
      <c r="BU200" s="77">
        <f>IF(greenhouseGasEmissions!AW200="","",greenhouseGasEmissions!AW200-greenhouseGasEmissions!AW200+INDEX(gDP!AW$6:AW$271,MATCH($B200,gDP!$B$6:$B$271)))</f>
        <v>189382122532.16901</v>
      </c>
      <c r="BV200" s="77">
        <f>IF(greenhouseGasEmissions!AX200="","",greenhouseGasEmissions!AX200-greenhouseGasEmissions!AX200+INDEX(gDP!AX$6:AX$271,MATCH($B200,gDP!$B$6:$B$271)))</f>
        <v>197253876704.92099</v>
      </c>
      <c r="BW200" s="77">
        <f>IF(greenhouseGasEmissions!AY200="","",greenhouseGasEmissions!AY200-greenhouseGasEmissions!AY200+INDEX(gDP!AY$6:AY$271,MATCH($B200,gDP!$B$6:$B$271)))</f>
        <v>208756449275.84799</v>
      </c>
      <c r="BX200" s="77">
        <f>IF(greenhouseGasEmissions!AZ200="","",greenhouseGasEmissions!AZ200-greenhouseGasEmissions!AZ200+INDEX(gDP!AZ$6:AZ$271,MATCH($B200,gDP!$B$6:$B$271)))</f>
        <v>240496147317.38101</v>
      </c>
      <c r="BY200" s="77">
        <f>IF(greenhouseGasEmissions!BA200="","",greenhouseGasEmissions!BA200-greenhouseGasEmissions!BA200+INDEX(gDP!BA$6:BA$271,MATCH($B200,gDP!$B$6:$B$271)))</f>
        <v>263416394624.08401</v>
      </c>
      <c r="BZ200" s="77">
        <f>IF(greenhouseGasEmissions!BB200="","",greenhouseGasEmissions!BB200-greenhouseGasEmissions!BB200+INDEX(gDP!BB$6:BB$271,MATCH($B200,gDP!$B$6:$B$271)))</f>
        <v>244667762835.543</v>
      </c>
      <c r="CA200" s="77">
        <f>IF(greenhouseGasEmissions!BC200="","",greenhouseGasEmissions!BC200-greenhouseGasEmissions!BC200+INDEX(gDP!BC$6:BC$271,MATCH($B200,gDP!$B$6:$B$271)))</f>
        <v>238113003233.284</v>
      </c>
      <c r="CB200" s="77">
        <f>IF(greenhouseGasEmissions!BD200="","",greenhouseGasEmissions!BD200-greenhouseGasEmissions!BD200+INDEX(gDP!BD$6:BD$271,MATCH($B200,gDP!$B$6:$B$271)))</f>
        <v>245117990242.24799</v>
      </c>
      <c r="CC200" s="77">
        <f>IF(greenhouseGasEmissions!BE200="","",greenhouseGasEmissions!BE200-greenhouseGasEmissions!BE200+INDEX(gDP!BE$6:BE$271,MATCH($B200,gDP!$B$6:$B$271)))</f>
        <v>216224240577.957</v>
      </c>
      <c r="CD200" s="77">
        <f>IF(greenhouseGasEmissions!BF200="","",greenhouseGasEmissions!BF200-greenhouseGasEmissions!BF200+INDEX(gDP!BF$6:BF$271,MATCH($B200,gDP!$B$6:$B$271)))</f>
        <v>226433858005.71399</v>
      </c>
      <c r="CE200" s="77">
        <f>IF(greenhouseGasEmissions!BG200="","",greenhouseGasEmissions!BG200-greenhouseGasEmissions!BG200+INDEX(gDP!BG$6:BG$271,MATCH($B200,gDP!$B$6:$B$271)))</f>
        <v>229901964221.884</v>
      </c>
      <c r="CF200" s="77">
        <f>IF(greenhouseGasEmissions!BH200="","",greenhouseGasEmissions!BH200-greenhouseGasEmissions!BH200+INDEX(gDP!BH$6:BH$271,MATCH($B200,gDP!$B$6:$B$271)))</f>
        <v>199394066525.44</v>
      </c>
      <c r="CG200" s="77">
        <f>IF(greenhouseGasEmissions!BI200="","",greenhouseGasEmissions!BI200-greenhouseGasEmissions!BI200+INDEX(gDP!BI$6:BI$271,MATCH($B200,gDP!$B$6:$B$271)))</f>
        <v>206426152308.931</v>
      </c>
      <c r="CH200" s="77">
        <f>IF(greenhouseGasEmissions!BJ200="","",greenhouseGasEmissions!BJ200-greenhouseGasEmissions!BJ200+INDEX(gDP!BJ$6:BJ$271,MATCH($B200,gDP!$B$6:$B$271)))</f>
        <v>221357874718.92999</v>
      </c>
      <c r="CI200" s="77">
        <f>IF(greenhouseGasEmissions!BK200="","",greenhouseGasEmissions!BK200-greenhouseGasEmissions!BK200+INDEX(gDP!BK$6:BK$271,MATCH($B200,gDP!$B$6:$B$271)))</f>
        <v>242313116577.96701</v>
      </c>
      <c r="CJ200" s="77">
        <f>IF(greenhouseGasEmissions!BL200="","",greenhouseGasEmissions!BL200-greenhouseGasEmissions!BL200+INDEX(gDP!BL$6:BL$271,MATCH($B200,gDP!$B$6:$B$271)))</f>
        <v>239986922638.90201</v>
      </c>
      <c r="CK200" s="77">
        <f>IF(greenhouseGasEmissions!BM200="","",greenhouseGasEmissions!BM200-greenhouseGasEmissions!BM200+INDEX(gDP!BM$6:BM$271,MATCH($B200,gDP!$B$6:$B$271)))</f>
        <v>229031860520.77701</v>
      </c>
      <c r="CL200" s="77" t="str">
        <f>IF(greenhouseGasEmissions!BN200="","",greenhouseGasEmissions!BN200-greenhouseGasEmissions!BN200+INDEX(gDP!BN$6:BN$271,MATCH($B200,gDP!$B$6:$B$271)))</f>
        <v/>
      </c>
      <c r="CM200" s="77" t="str">
        <f>IF(greenhouseGasEmissions!BO200="","",greenhouseGasEmissions!BO200-greenhouseGasEmissions!BO200+INDEX(gDP!BO$6:BO$271,MATCH($B200,gDP!$B$6:$B$271)))</f>
        <v/>
      </c>
    </row>
    <row r="201" spans="1:91" x14ac:dyDescent="0.35">
      <c r="A201" t="s">
        <v>608</v>
      </c>
      <c r="B201" t="s">
        <v>609</v>
      </c>
      <c r="C201" t="s">
        <v>807</v>
      </c>
      <c r="D201" t="s">
        <v>808</v>
      </c>
      <c r="AS201">
        <v>61.880600000000001</v>
      </c>
      <c r="AT201">
        <v>56.780200000000001</v>
      </c>
      <c r="AU201">
        <v>55.696300000000001</v>
      </c>
      <c r="AV201">
        <v>57.125300000000003</v>
      </c>
      <c r="AW201">
        <v>56.150500000000001</v>
      </c>
      <c r="AX201">
        <v>58.3127</v>
      </c>
      <c r="AY201">
        <v>65.758099999999999</v>
      </c>
      <c r="AZ201">
        <v>68.557900000000004</v>
      </c>
      <c r="BA201">
        <v>73.268600000000006</v>
      </c>
      <c r="BB201">
        <v>69.359399999999994</v>
      </c>
      <c r="BC201">
        <v>72.384699999999995</v>
      </c>
      <c r="BD201">
        <v>72.9392</v>
      </c>
      <c r="BE201">
        <v>85.608699999999999</v>
      </c>
      <c r="BF201">
        <v>85.146199999999993</v>
      </c>
      <c r="BG201">
        <v>58.805700000000002</v>
      </c>
      <c r="BH201">
        <v>57.445799999999998</v>
      </c>
      <c r="BI201">
        <v>55.642000000000003</v>
      </c>
      <c r="BJ201">
        <v>56.682899999999997</v>
      </c>
      <c r="BK201">
        <v>56.2654</v>
      </c>
      <c r="BL201">
        <v>56.7014</v>
      </c>
      <c r="BM201">
        <v>56.940199999999997</v>
      </c>
      <c r="BQ201" s="77">
        <f>IF(greenhouseGasEmissions!AS201="","",greenhouseGasEmissions!AS201-greenhouseGasEmissions!AS201+INDEX(gDP!AS$6:AS$271,MATCH($B201,gDP!$B$6:$B$271)))</f>
        <v>8855705139.5585709</v>
      </c>
      <c r="BR201" s="77">
        <f>IF(greenhouseGasEmissions!AT201="","",greenhouseGasEmissions!AT201-greenhouseGasEmissions!AT201+INDEX(gDP!AT$6:AT$271,MATCH($B201,gDP!$B$6:$B$271)))</f>
        <v>8495806432.1846704</v>
      </c>
      <c r="BS201" s="77">
        <f>IF(greenhouseGasEmissions!AU201="","",greenhouseGasEmissions!AU201-greenhouseGasEmissions!AU201+INDEX(gDP!AU$6:AU$271,MATCH($B201,gDP!$B$6:$B$271)))</f>
        <v>7196260656.8455601</v>
      </c>
      <c r="BT201" s="77">
        <f>IF(greenhouseGasEmissions!AV201="","",greenhouseGasEmissions!AV201-greenhouseGasEmissions!AV201+INDEX(gDP!AV$6:AV$271,MATCH($B201,gDP!$B$6:$B$271)))</f>
        <v>7691367471.1799202</v>
      </c>
      <c r="BU201" s="77">
        <f>IF(greenhouseGasEmissions!AW201="","",greenhouseGasEmissions!AW201-greenhouseGasEmissions!AW201+INDEX(gDP!AW$6:AW$271,MATCH($B201,gDP!$B$6:$B$271)))</f>
        <v>9624440836.2930908</v>
      </c>
      <c r="BV201" s="77">
        <f>IF(greenhouseGasEmissions!AX201="","",greenhouseGasEmissions!AX201-greenhouseGasEmissions!AX201+INDEX(gDP!AX$6:AX$271,MATCH($B201,gDP!$B$6:$B$271)))</f>
        <v>10737500188.112301</v>
      </c>
      <c r="BW201" s="77">
        <f>IF(greenhouseGasEmissions!AY201="","",greenhouseGasEmissions!AY201-greenhouseGasEmissions!AY201+INDEX(gDP!AY$6:AY$271,MATCH($B201,gDP!$B$6:$B$271)))</f>
        <v>13429430050.261</v>
      </c>
      <c r="BX201" s="77">
        <f>IF(greenhouseGasEmissions!AZ201="","",greenhouseGasEmissions!AZ201-greenhouseGasEmissions!AZ201+INDEX(gDP!AZ$6:AZ$271,MATCH($B201,gDP!$B$6:$B$271)))</f>
        <v>17856393235.4338</v>
      </c>
      <c r="BY201" s="77">
        <f>IF(greenhouseGasEmissions!BA201="","",greenhouseGasEmissions!BA201-greenhouseGasEmissions!BA201+INDEX(gDP!BA$6:BA$271,MATCH($B201,gDP!$B$6:$B$271)))</f>
        <v>24615267663.545601</v>
      </c>
      <c r="BZ201" s="77">
        <f>IF(greenhouseGasEmissions!BB201="","",greenhouseGasEmissions!BB201-greenhouseGasEmissions!BB201+INDEX(gDP!BB$6:BB$271,MATCH($B201,gDP!$B$6:$B$271)))</f>
        <v>22355151161.993999</v>
      </c>
      <c r="CA201" s="77">
        <f>IF(greenhouseGasEmissions!BC201="","",greenhouseGasEmissions!BC201-greenhouseGasEmissions!BC201+INDEX(gDP!BC$6:BC$271,MATCH($B201,gDP!$B$6:$B$271)))</f>
        <v>27260886405.226299</v>
      </c>
      <c r="CB201" s="77">
        <f>IF(greenhouseGasEmissions!BD201="","",greenhouseGasEmissions!BD201-greenhouseGasEmissions!BD201+INDEX(gDP!BD$6:BD$271,MATCH($B201,gDP!$B$6:$B$271)))</f>
        <v>33756238766.5</v>
      </c>
      <c r="CC201" s="77">
        <f>IF(greenhouseGasEmissions!BE201="","",greenhouseGasEmissions!BE201-greenhouseGasEmissions!BE201+INDEX(gDP!BE$6:BE$271,MATCH($B201,gDP!$B$6:$B$271)))</f>
        <v>33271921136.314999</v>
      </c>
      <c r="CD201" s="77">
        <f>IF(greenhouseGasEmissions!BF201="","",greenhouseGasEmissions!BF201-greenhouseGasEmissions!BF201+INDEX(gDP!BF$6:BF$271,MATCH($B201,gDP!$B$6:$B$271)))</f>
        <v>38501122141.424103</v>
      </c>
      <c r="CE201" s="77">
        <f>IF(greenhouseGasEmissions!BG201="","",greenhouseGasEmissions!BG201-greenhouseGasEmissions!BG201+INDEX(gDP!BG$6:BG$271,MATCH($B201,gDP!$B$6:$B$271)))</f>
        <v>40377929295.641899</v>
      </c>
      <c r="CF201" s="77">
        <f>IF(greenhouseGasEmissions!BH201="","",greenhouseGasEmissions!BH201-greenhouseGasEmissions!BH201+INDEX(gDP!BH$6:BH$271,MATCH($B201,gDP!$B$6:$B$271)))</f>
        <v>36211447840.097099</v>
      </c>
      <c r="CG201" s="77">
        <f>IF(greenhouseGasEmissions!BI201="","",greenhouseGasEmissions!BI201-greenhouseGasEmissions!BI201+INDEX(gDP!BI$6:BI$271,MATCH($B201,gDP!$B$6:$B$271)))</f>
        <v>36089700222.946098</v>
      </c>
      <c r="CH201" s="77">
        <f>IF(greenhouseGasEmissions!BJ201="","",greenhouseGasEmissions!BJ201-greenhouseGasEmissions!BJ201+INDEX(gDP!BJ$6:BJ$271,MATCH($B201,gDP!$B$6:$B$271)))</f>
        <v>38997129473.555801</v>
      </c>
      <c r="CI201" s="77">
        <f>IF(greenhouseGasEmissions!BK201="","",greenhouseGasEmissions!BK201-greenhouseGasEmissions!BK201+INDEX(gDP!BK$6:BK$271,MATCH($B201,gDP!$B$6:$B$271)))</f>
        <v>40225448340.632202</v>
      </c>
      <c r="CJ201" s="77">
        <f>IF(greenhouseGasEmissions!BL201="","",greenhouseGasEmissions!BL201-greenhouseGasEmissions!BL201+INDEX(gDP!BL$6:BL$271,MATCH($B201,gDP!$B$6:$B$271)))</f>
        <v>37925338329.149399</v>
      </c>
      <c r="CK201" s="77">
        <f>IF(greenhouseGasEmissions!BM201="","",greenhouseGasEmissions!BM201-greenhouseGasEmissions!BM201+INDEX(gDP!BM$6:BM$271,MATCH($B201,gDP!$B$6:$B$271)))</f>
        <v>35432178068.181396</v>
      </c>
      <c r="CL201" s="77" t="str">
        <f>IF(greenhouseGasEmissions!BN201="","",greenhouseGasEmissions!BN201-greenhouseGasEmissions!BN201+INDEX(gDP!BN$6:BN$271,MATCH($B201,gDP!$B$6:$B$271)))</f>
        <v/>
      </c>
      <c r="CM201" s="77" t="str">
        <f>IF(greenhouseGasEmissions!BO201="","",greenhouseGasEmissions!BO201-greenhouseGasEmissions!BO201+INDEX(gDP!BO$6:BO$271,MATCH($B201,gDP!$B$6:$B$271)))</f>
        <v/>
      </c>
    </row>
    <row r="202" spans="1:91" x14ac:dyDescent="0.35">
      <c r="A202" t="s">
        <v>610</v>
      </c>
      <c r="B202" t="s">
        <v>611</v>
      </c>
      <c r="C202" t="s">
        <v>807</v>
      </c>
      <c r="D202" t="s">
        <v>808</v>
      </c>
      <c r="BQ202" s="77" t="str">
        <f>IF(greenhouseGasEmissions!AS202="","",greenhouseGasEmissions!AS202-greenhouseGasEmissions!AS202+INDEX(gDP!AS$6:AS$271,MATCH($B202,gDP!$B$6:$B$271)))</f>
        <v/>
      </c>
      <c r="BR202" s="77" t="str">
        <f>IF(greenhouseGasEmissions!AT202="","",greenhouseGasEmissions!AT202-greenhouseGasEmissions!AT202+INDEX(gDP!AT$6:AT$271,MATCH($B202,gDP!$B$6:$B$271)))</f>
        <v/>
      </c>
      <c r="BS202" s="77" t="str">
        <f>IF(greenhouseGasEmissions!AU202="","",greenhouseGasEmissions!AU202-greenhouseGasEmissions!AU202+INDEX(gDP!AU$6:AU$271,MATCH($B202,gDP!$B$6:$B$271)))</f>
        <v/>
      </c>
      <c r="BT202" s="77" t="str">
        <f>IF(greenhouseGasEmissions!AV202="","",greenhouseGasEmissions!AV202-greenhouseGasEmissions!AV202+INDEX(gDP!AV$6:AV$271,MATCH($B202,gDP!$B$6:$B$271)))</f>
        <v/>
      </c>
      <c r="BU202" s="77" t="str">
        <f>IF(greenhouseGasEmissions!AW202="","",greenhouseGasEmissions!AW202-greenhouseGasEmissions!AW202+INDEX(gDP!AW$6:AW$271,MATCH($B202,gDP!$B$6:$B$271)))</f>
        <v/>
      </c>
      <c r="BV202" s="77" t="str">
        <f>IF(greenhouseGasEmissions!AX202="","",greenhouseGasEmissions!AX202-greenhouseGasEmissions!AX202+INDEX(gDP!AX$6:AX$271,MATCH($B202,gDP!$B$6:$B$271)))</f>
        <v/>
      </c>
      <c r="BW202" s="77" t="str">
        <f>IF(greenhouseGasEmissions!AY202="","",greenhouseGasEmissions!AY202-greenhouseGasEmissions!AY202+INDEX(gDP!AY$6:AY$271,MATCH($B202,gDP!$B$6:$B$271)))</f>
        <v/>
      </c>
      <c r="BX202" s="77" t="str">
        <f>IF(greenhouseGasEmissions!AZ202="","",greenhouseGasEmissions!AZ202-greenhouseGasEmissions!AZ202+INDEX(gDP!AZ$6:AZ$271,MATCH($B202,gDP!$B$6:$B$271)))</f>
        <v/>
      </c>
      <c r="BY202" s="77" t="str">
        <f>IF(greenhouseGasEmissions!BA202="","",greenhouseGasEmissions!BA202-greenhouseGasEmissions!BA202+INDEX(gDP!BA$6:BA$271,MATCH($B202,gDP!$B$6:$B$271)))</f>
        <v/>
      </c>
      <c r="BZ202" s="77" t="str">
        <f>IF(greenhouseGasEmissions!BB202="","",greenhouseGasEmissions!BB202-greenhouseGasEmissions!BB202+INDEX(gDP!BB$6:BB$271,MATCH($B202,gDP!$B$6:$B$271)))</f>
        <v/>
      </c>
      <c r="CA202" s="77" t="str">
        <f>IF(greenhouseGasEmissions!BC202="","",greenhouseGasEmissions!BC202-greenhouseGasEmissions!BC202+INDEX(gDP!BC$6:BC$271,MATCH($B202,gDP!$B$6:$B$271)))</f>
        <v/>
      </c>
      <c r="CB202" s="77" t="str">
        <f>IF(greenhouseGasEmissions!BD202="","",greenhouseGasEmissions!BD202-greenhouseGasEmissions!BD202+INDEX(gDP!BD$6:BD$271,MATCH($B202,gDP!$B$6:$B$271)))</f>
        <v/>
      </c>
      <c r="CC202" s="77" t="str">
        <f>IF(greenhouseGasEmissions!BE202="","",greenhouseGasEmissions!BE202-greenhouseGasEmissions!BE202+INDEX(gDP!BE$6:BE$271,MATCH($B202,gDP!$B$6:$B$271)))</f>
        <v/>
      </c>
      <c r="CD202" s="77" t="str">
        <f>IF(greenhouseGasEmissions!BF202="","",greenhouseGasEmissions!BF202-greenhouseGasEmissions!BF202+INDEX(gDP!BF$6:BF$271,MATCH($B202,gDP!$B$6:$B$271)))</f>
        <v/>
      </c>
      <c r="CE202" s="77" t="str">
        <f>IF(greenhouseGasEmissions!BG202="","",greenhouseGasEmissions!BG202-greenhouseGasEmissions!BG202+INDEX(gDP!BG$6:BG$271,MATCH($B202,gDP!$B$6:$B$271)))</f>
        <v/>
      </c>
      <c r="CF202" s="77" t="str">
        <f>IF(greenhouseGasEmissions!BH202="","",greenhouseGasEmissions!BH202-greenhouseGasEmissions!BH202+INDEX(gDP!BH$6:BH$271,MATCH($B202,gDP!$B$6:$B$271)))</f>
        <v/>
      </c>
      <c r="CG202" s="77" t="str">
        <f>IF(greenhouseGasEmissions!BI202="","",greenhouseGasEmissions!BI202-greenhouseGasEmissions!BI202+INDEX(gDP!BI$6:BI$271,MATCH($B202,gDP!$B$6:$B$271)))</f>
        <v/>
      </c>
      <c r="CH202" s="77" t="str">
        <f>IF(greenhouseGasEmissions!BJ202="","",greenhouseGasEmissions!BJ202-greenhouseGasEmissions!BJ202+INDEX(gDP!BJ$6:BJ$271,MATCH($B202,gDP!$B$6:$B$271)))</f>
        <v/>
      </c>
      <c r="CI202" s="77" t="str">
        <f>IF(greenhouseGasEmissions!BK202="","",greenhouseGasEmissions!BK202-greenhouseGasEmissions!BK202+INDEX(gDP!BK$6:BK$271,MATCH($B202,gDP!$B$6:$B$271)))</f>
        <v/>
      </c>
      <c r="CJ202" s="77" t="str">
        <f>IF(greenhouseGasEmissions!BL202="","",greenhouseGasEmissions!BL202-greenhouseGasEmissions!BL202+INDEX(gDP!BL$6:BL$271,MATCH($B202,gDP!$B$6:$B$271)))</f>
        <v/>
      </c>
      <c r="CK202" s="77" t="str">
        <f>IF(greenhouseGasEmissions!BM202="","",greenhouseGasEmissions!BM202-greenhouseGasEmissions!BM202+INDEX(gDP!BM$6:BM$271,MATCH($B202,gDP!$B$6:$B$271)))</f>
        <v/>
      </c>
      <c r="CL202" s="77" t="str">
        <f>IF(greenhouseGasEmissions!BN202="","",greenhouseGasEmissions!BN202-greenhouseGasEmissions!BN202+INDEX(gDP!BN$6:BN$271,MATCH($B202,gDP!$B$6:$B$271)))</f>
        <v/>
      </c>
      <c r="CM202" s="77" t="str">
        <f>IF(greenhouseGasEmissions!BO202="","",greenhouseGasEmissions!BO202-greenhouseGasEmissions!BO202+INDEX(gDP!BO$6:BO$271,MATCH($B202,gDP!$B$6:$B$271)))</f>
        <v/>
      </c>
    </row>
    <row r="203" spans="1:91" x14ac:dyDescent="0.35">
      <c r="A203" t="s">
        <v>612</v>
      </c>
      <c r="B203" t="s">
        <v>613</v>
      </c>
      <c r="C203" t="s">
        <v>807</v>
      </c>
      <c r="D203" t="s">
        <v>808</v>
      </c>
      <c r="AS203">
        <v>-1.9275</v>
      </c>
      <c r="AT203">
        <v>-1.4888999999999999</v>
      </c>
      <c r="AU203">
        <v>-1.3095000000000001</v>
      </c>
      <c r="AV203">
        <v>-1.4235</v>
      </c>
      <c r="AW203">
        <v>-0.19259999999999999</v>
      </c>
      <c r="AX203">
        <v>2.5343</v>
      </c>
      <c r="AY203">
        <v>1.9646999999999999</v>
      </c>
      <c r="AZ203">
        <v>2.6040000000000001</v>
      </c>
      <c r="BA203">
        <v>3.6118000000000001</v>
      </c>
      <c r="BB203">
        <v>2.2157</v>
      </c>
      <c r="BC203">
        <v>5.1403999999999996</v>
      </c>
      <c r="BD203">
        <v>4.0911</v>
      </c>
      <c r="BE203">
        <v>7.9419000000000004</v>
      </c>
      <c r="BF203">
        <v>6.5407000000000002</v>
      </c>
      <c r="BG203">
        <v>8.7715999999999994</v>
      </c>
      <c r="BH203">
        <v>9.9296000000000006</v>
      </c>
      <c r="BI203">
        <v>11.569000000000001</v>
      </c>
      <c r="BJ203">
        <v>12.7157</v>
      </c>
      <c r="BK203">
        <v>12.9331</v>
      </c>
      <c r="BL203">
        <v>13.238200000000001</v>
      </c>
      <c r="BM203">
        <v>12.5898</v>
      </c>
      <c r="BQ203" s="77">
        <f>IF(greenhouseGasEmissions!AS203="","",greenhouseGasEmissions!AS203-greenhouseGasEmissions!AS203+INDEX(gDP!AS$6:AS$271,MATCH($B203,gDP!$B$6:$B$271)))</f>
        <v>3448222600.9246001</v>
      </c>
      <c r="BR203" s="77">
        <f>IF(greenhouseGasEmissions!AT203="","",greenhouseGasEmissions!AT203-greenhouseGasEmissions!AT203+INDEX(gDP!AT$6:AT$271,MATCH($B203,gDP!$B$6:$B$271)))</f>
        <v>3391891585.17383</v>
      </c>
      <c r="BS203" s="77">
        <f>IF(greenhouseGasEmissions!AU203="","",greenhouseGasEmissions!AU203-greenhouseGasEmissions!AU203+INDEX(gDP!AU$6:AU$271,MATCH($B203,gDP!$B$6:$B$271)))</f>
        <v>3556817548.4944601</v>
      </c>
      <c r="BT203" s="77">
        <f>IF(greenhouseGasEmissions!AV203="","",greenhouseGasEmissions!AV203-greenhouseGasEmissions!AV203+INDEX(gDP!AV$6:AV$271,MATCH($B203,gDP!$B$6:$B$271)))</f>
        <v>4239645994.4288101</v>
      </c>
      <c r="BU203" s="77">
        <f>IF(greenhouseGasEmissions!AW203="","",greenhouseGasEmissions!AW203-greenhouseGasEmissions!AW203+INDEX(gDP!AW$6:AW$271,MATCH($B203,gDP!$B$6:$B$271)))</f>
        <v>4876721916.0337801</v>
      </c>
      <c r="BV203" s="77">
        <f>IF(greenhouseGasEmissions!AX203="","",greenhouseGasEmissions!AX203-greenhouseGasEmissions!AX203+INDEX(gDP!AX$6:AX$271,MATCH($B203,gDP!$B$6:$B$271)))</f>
        <v>5412748919.65417</v>
      </c>
      <c r="BW203" s="77">
        <f>IF(greenhouseGasEmissions!AY203="","",greenhouseGasEmissions!AY203-greenhouseGasEmissions!AY203+INDEX(gDP!AY$6:AY$271,MATCH($B203,gDP!$B$6:$B$271)))</f>
        <v>5680719028.4396</v>
      </c>
      <c r="BX203" s="77">
        <f>IF(greenhouseGasEmissions!AZ203="","",greenhouseGasEmissions!AZ203-greenhouseGasEmissions!AZ203+INDEX(gDP!AZ$6:AZ$271,MATCH($B203,gDP!$B$6:$B$271)))</f>
        <v>6259150036.4394798</v>
      </c>
      <c r="BY203" s="77">
        <f>IF(greenhouseGasEmissions!BA203="","",greenhouseGasEmissions!BA203-greenhouseGasEmissions!BA203+INDEX(gDP!BA$6:BA$271,MATCH($B203,gDP!$B$6:$B$271)))</f>
        <v>6702842278.15413</v>
      </c>
      <c r="BZ203" s="77">
        <f>IF(greenhouseGasEmissions!BB203="","",greenhouseGasEmissions!BB203-greenhouseGasEmissions!BB203+INDEX(gDP!BB$6:BB$271,MATCH($B203,gDP!$B$6:$B$271)))</f>
        <v>6042995506.2314701</v>
      </c>
      <c r="CA203" s="77">
        <f>IF(greenhouseGasEmissions!BC203="","",greenhouseGasEmissions!BC203-greenhouseGasEmissions!BC203+INDEX(gDP!BC$6:BC$271,MATCH($B203,gDP!$B$6:$B$271)))</f>
        <v>6646636169.3504801</v>
      </c>
      <c r="CB203" s="77">
        <f>IF(greenhouseGasEmissions!BD203="","",greenhouseGasEmissions!BD203-greenhouseGasEmissions!BD203+INDEX(gDP!BD$6:BD$271,MATCH($B203,gDP!$B$6:$B$271)))</f>
        <v>7754564667.3919401</v>
      </c>
      <c r="CC203" s="77">
        <f>IF(greenhouseGasEmissions!BE203="","",greenhouseGasEmissions!BE203-greenhouseGasEmissions!BE203+INDEX(gDP!BE$6:BE$271,MATCH($B203,gDP!$B$6:$B$271)))</f>
        <v>8219726546.1034803</v>
      </c>
      <c r="CD203" s="77">
        <f>IF(greenhouseGasEmissions!BF203="","",greenhouseGasEmissions!BF203-greenhouseGasEmissions!BF203+INDEX(gDP!BF$6:BF$271,MATCH($B203,gDP!$B$6:$B$271)))</f>
        <v>8544636536.1793699</v>
      </c>
      <c r="CE203" s="77">
        <f>IF(greenhouseGasEmissions!BG203="","",greenhouseGasEmissions!BG203-greenhouseGasEmissions!BG203+INDEX(gDP!BG$6:BG$271,MATCH($B203,gDP!$B$6:$B$271)))</f>
        <v>9290027187.4643402</v>
      </c>
      <c r="CF203" s="77">
        <f>IF(greenhouseGasEmissions!BH203="","",greenhouseGasEmissions!BH203-greenhouseGasEmissions!BH203+INDEX(gDP!BH$6:BH$271,MATCH($B203,gDP!$B$6:$B$271)))</f>
        <v>9082590662.6122494</v>
      </c>
      <c r="CG203" s="77">
        <f>IF(greenhouseGasEmissions!BI203="","",greenhouseGasEmissions!BI203-greenhouseGasEmissions!BI203+INDEX(gDP!BI$6:BI$271,MATCH($B203,gDP!$B$6:$B$271)))</f>
        <v>9532201525.5681305</v>
      </c>
      <c r="CH203" s="77">
        <f>IF(greenhouseGasEmissions!BJ203="","",greenhouseGasEmissions!BJ203-greenhouseGasEmissions!BJ203+INDEX(gDP!BJ$6:BJ$271,MATCH($B203,gDP!$B$6:$B$271)))</f>
        <v>10290482444.2108</v>
      </c>
      <c r="CI203" s="77">
        <f>IF(greenhouseGasEmissions!BK203="","",greenhouseGasEmissions!BK203-greenhouseGasEmissions!BK203+INDEX(gDP!BK$6:BK$271,MATCH($B203,gDP!$B$6:$B$271)))</f>
        <v>10791457053.2083</v>
      </c>
      <c r="CJ203" s="77">
        <f>IF(greenhouseGasEmissions!BL203="","",greenhouseGasEmissions!BL203-greenhouseGasEmissions!BL203+INDEX(gDP!BL$6:BL$271,MATCH($B203,gDP!$B$6:$B$271)))</f>
        <v>10729092905.3643</v>
      </c>
      <c r="CK203" s="77">
        <f>IF(greenhouseGasEmissions!BM203="","",greenhouseGasEmissions!BM203-greenhouseGasEmissions!BM203+INDEX(gDP!BM$6:BM$271,MATCH($B203,gDP!$B$6:$B$271)))</f>
        <v>9505064735.5203304</v>
      </c>
      <c r="CL203" s="77" t="str">
        <f>IF(greenhouseGasEmissions!BN203="","",greenhouseGasEmissions!BN203-greenhouseGasEmissions!BN203+INDEX(gDP!BN$6:BN$271,MATCH($B203,gDP!$B$6:$B$271)))</f>
        <v/>
      </c>
      <c r="CM203" s="77" t="str">
        <f>IF(greenhouseGasEmissions!BO203="","",greenhouseGasEmissions!BO203-greenhouseGasEmissions!BO203+INDEX(gDP!BO$6:BO$271,MATCH($B203,gDP!$B$6:$B$271)))</f>
        <v/>
      </c>
    </row>
    <row r="204" spans="1:91" x14ac:dyDescent="0.35">
      <c r="A204" t="s">
        <v>614</v>
      </c>
      <c r="B204" t="s">
        <v>615</v>
      </c>
      <c r="C204" t="s">
        <v>807</v>
      </c>
      <c r="D204" t="s">
        <v>808</v>
      </c>
      <c r="AS204">
        <v>14410.4095</v>
      </c>
      <c r="AT204">
        <v>14317.643700000001</v>
      </c>
      <c r="AU204">
        <v>14288.5008</v>
      </c>
      <c r="AV204">
        <v>14477.323200000001</v>
      </c>
      <c r="AW204">
        <v>14627.5327</v>
      </c>
      <c r="AX204">
        <v>14577.116400000001</v>
      </c>
      <c r="AY204">
        <v>14369.6412</v>
      </c>
      <c r="AZ204">
        <v>14600.4229</v>
      </c>
      <c r="BA204">
        <v>14174.109399999999</v>
      </c>
      <c r="BB204">
        <v>13229.1106</v>
      </c>
      <c r="BC204">
        <v>13709.8994</v>
      </c>
      <c r="BD204">
        <v>13464.5448</v>
      </c>
      <c r="BE204">
        <v>13201.958699999999</v>
      </c>
      <c r="BF204">
        <v>13320.12</v>
      </c>
      <c r="BG204">
        <v>13056.794900000001</v>
      </c>
      <c r="BH204">
        <v>12990.8406</v>
      </c>
      <c r="BI204">
        <v>12713.8418</v>
      </c>
      <c r="BJ204">
        <v>12705.314399999999</v>
      </c>
      <c r="BK204">
        <v>12821.5028</v>
      </c>
      <c r="BL204">
        <v>12495.9411</v>
      </c>
      <c r="BM204">
        <v>11393.169400000001</v>
      </c>
      <c r="BQ204" s="77">
        <f>IF(greenhouseGasEmissions!AS204="","",greenhouseGasEmissions!AS204-greenhouseGasEmissions!AS204+INDEX(gDP!AS$6:AS$271,MATCH($B204,gDP!$B$6:$B$271)))</f>
        <v>26398822852316.199</v>
      </c>
      <c r="BR204" s="77">
        <f>IF(greenhouseGasEmissions!AT204="","",greenhouseGasEmissions!AT204-greenhouseGasEmissions!AT204+INDEX(gDP!AT$6:AT$271,MATCH($B204,gDP!$B$6:$B$271)))</f>
        <v>26143738576771.102</v>
      </c>
      <c r="BS204" s="77">
        <f>IF(greenhouseGasEmissions!AU204="","",greenhouseGasEmissions!AU204-greenhouseGasEmissions!AU204+INDEX(gDP!AU$6:AU$271,MATCH($B204,gDP!$B$6:$B$271)))</f>
        <v>27268490857927.398</v>
      </c>
      <c r="BT204" s="77">
        <f>IF(greenhouseGasEmissions!AV204="","",greenhouseGasEmissions!AV204-greenhouseGasEmissions!AV204+INDEX(gDP!AV$6:AV$271,MATCH($B204,gDP!$B$6:$B$271)))</f>
        <v>30570527940011</v>
      </c>
      <c r="BU204" s="77">
        <f>IF(greenhouseGasEmissions!AW204="","",greenhouseGasEmissions!AW204-greenhouseGasEmissions!AW204+INDEX(gDP!AW$6:AW$271,MATCH($B204,gDP!$B$6:$B$271)))</f>
        <v>33970525840134.301</v>
      </c>
      <c r="BV204" s="77">
        <f>IF(greenhouseGasEmissions!AX204="","",greenhouseGasEmissions!AX204-greenhouseGasEmissions!AX204+INDEX(gDP!AX$6:AX$271,MATCH($B204,gDP!$B$6:$B$271)))</f>
        <v>35741585554610.102</v>
      </c>
      <c r="BW204" s="77">
        <f>IF(greenhouseGasEmissions!AY204="","",greenhouseGasEmissions!AY204-greenhouseGasEmissions!AY204+INDEX(gDP!AY$6:AY$271,MATCH($B204,gDP!$B$6:$B$271)))</f>
        <v>37604152308152.602</v>
      </c>
      <c r="BX204" s="77">
        <f>IF(greenhouseGasEmissions!AZ204="","",greenhouseGasEmissions!AZ204-greenhouseGasEmissions!AZ204+INDEX(gDP!AZ$6:AZ$271,MATCH($B204,gDP!$B$6:$B$271)))</f>
        <v>41042492733642.297</v>
      </c>
      <c r="BY204" s="77">
        <f>IF(greenhouseGasEmissions!BA204="","",greenhouseGasEmissions!BA204-greenhouseGasEmissions!BA204+INDEX(gDP!BA$6:BA$271,MATCH($B204,gDP!$B$6:$B$271)))</f>
        <v>43475365266059.398</v>
      </c>
      <c r="BZ204" s="77">
        <f>IF(greenhouseGasEmissions!BB204="","",greenhouseGasEmissions!BB204-greenhouseGasEmissions!BB204+INDEX(gDP!BB$6:BB$271,MATCH($B204,gDP!$B$6:$B$271)))</f>
        <v>40925526158278.703</v>
      </c>
      <c r="CA204" s="77">
        <f>IF(greenhouseGasEmissions!BC204="","",greenhouseGasEmissions!BC204-greenhouseGasEmissions!BC204+INDEX(gDP!BC$6:BC$271,MATCH($B204,gDP!$B$6:$B$271)))</f>
        <v>42685593909416.297</v>
      </c>
      <c r="CB204" s="77">
        <f>IF(greenhouseGasEmissions!BD204="","",greenhouseGasEmissions!BD204-greenhouseGasEmissions!BD204+INDEX(gDP!BD$6:BD$271,MATCH($B204,gDP!$B$6:$B$271)))</f>
        <v>45847684271547.898</v>
      </c>
      <c r="CC204" s="77">
        <f>IF(greenhouseGasEmissions!BE204="","",greenhouseGasEmissions!BE204-greenhouseGasEmissions!BE204+INDEX(gDP!BE$6:BE$271,MATCH($B204,gDP!$B$6:$B$271)))</f>
        <v>45779692961073.203</v>
      </c>
      <c r="CD204" s="77">
        <f>IF(greenhouseGasEmissions!BF204="","",greenhouseGasEmissions!BF204-greenhouseGasEmissions!BF204+INDEX(gDP!BF$6:BF$271,MATCH($B204,gDP!$B$6:$B$271)))</f>
        <v>46270713136341.398</v>
      </c>
      <c r="CE204" s="77">
        <f>IF(greenhouseGasEmissions!BG204="","",greenhouseGasEmissions!BG204-greenhouseGasEmissions!BG204+INDEX(gDP!BG$6:BG$271,MATCH($B204,gDP!$B$6:$B$271)))</f>
        <v>47207349839752.102</v>
      </c>
      <c r="CF204" s="77">
        <f>IF(greenhouseGasEmissions!BH204="","",greenhouseGasEmissions!BH204-greenhouseGasEmissions!BH204+INDEX(gDP!BH$6:BH$271,MATCH($B204,gDP!$B$6:$B$271)))</f>
        <v>44669765037594.5</v>
      </c>
      <c r="CG204" s="77">
        <f>IF(greenhouseGasEmissions!BI204="","",greenhouseGasEmissions!BI204-greenhouseGasEmissions!BI204+INDEX(gDP!BI$6:BI$271,MATCH($B204,gDP!$B$6:$B$271)))</f>
        <v>45693398993292.102</v>
      </c>
      <c r="CH204" s="77">
        <f>IF(greenhouseGasEmissions!BJ204="","",greenhouseGasEmissions!BJ204-greenhouseGasEmissions!BJ204+INDEX(gDP!BJ$6:BJ$271,MATCH($B204,gDP!$B$6:$B$271)))</f>
        <v>47667106352008.102</v>
      </c>
      <c r="CI204" s="77">
        <f>IF(greenhouseGasEmissions!BK204="","",greenhouseGasEmissions!BK204-greenhouseGasEmissions!BK204+INDEX(gDP!BK$6:BK$271,MATCH($B204,gDP!$B$6:$B$271)))</f>
        <v>50504305917292.297</v>
      </c>
      <c r="CJ204" s="77">
        <f>IF(greenhouseGasEmissions!BL204="","",greenhouseGasEmissions!BL204-greenhouseGasEmissions!BL204+INDEX(gDP!BL$6:BL$271,MATCH($B204,gDP!$B$6:$B$271)))</f>
        <v>51018795008395.898</v>
      </c>
      <c r="CK204" s="77">
        <f>IF(greenhouseGasEmissions!BM204="","",greenhouseGasEmissions!BM204-greenhouseGasEmissions!BM204+INDEX(gDP!BM$6:BM$271,MATCH($B204,gDP!$B$6:$B$271)))</f>
        <v>50004904334179.602</v>
      </c>
      <c r="CL204" s="77" t="str">
        <f>IF(greenhouseGasEmissions!BN204="","",greenhouseGasEmissions!BN204-greenhouseGasEmissions!BN204+INDEX(gDP!BN$6:BN$271,MATCH($B204,gDP!$B$6:$B$271)))</f>
        <v/>
      </c>
      <c r="CM204" s="77" t="str">
        <f>IF(greenhouseGasEmissions!BO204="","",greenhouseGasEmissions!BO204-greenhouseGasEmissions!BO204+INDEX(gDP!BO$6:BO$271,MATCH($B204,gDP!$B$6:$B$271)))</f>
        <v/>
      </c>
    </row>
    <row r="205" spans="1:91" x14ac:dyDescent="0.35">
      <c r="A205" t="s">
        <v>616</v>
      </c>
      <c r="B205" t="s">
        <v>617</v>
      </c>
      <c r="C205" t="s">
        <v>807</v>
      </c>
      <c r="D205" t="s">
        <v>808</v>
      </c>
      <c r="BQ205" s="77" t="str">
        <f>IF(greenhouseGasEmissions!AS205="","",greenhouseGasEmissions!AS205-greenhouseGasEmissions!AS205+INDEX(gDP!AS$6:AS$271,MATCH($B205,gDP!$B$6:$B$271)))</f>
        <v/>
      </c>
      <c r="BR205" s="77" t="str">
        <f>IF(greenhouseGasEmissions!AT205="","",greenhouseGasEmissions!AT205-greenhouseGasEmissions!AT205+INDEX(gDP!AT$6:AT$271,MATCH($B205,gDP!$B$6:$B$271)))</f>
        <v/>
      </c>
      <c r="BS205" s="77" t="str">
        <f>IF(greenhouseGasEmissions!AU205="","",greenhouseGasEmissions!AU205-greenhouseGasEmissions!AU205+INDEX(gDP!AU$6:AU$271,MATCH($B205,gDP!$B$6:$B$271)))</f>
        <v/>
      </c>
      <c r="BT205" s="77" t="str">
        <f>IF(greenhouseGasEmissions!AV205="","",greenhouseGasEmissions!AV205-greenhouseGasEmissions!AV205+INDEX(gDP!AV$6:AV$271,MATCH($B205,gDP!$B$6:$B$271)))</f>
        <v/>
      </c>
      <c r="BU205" s="77" t="str">
        <f>IF(greenhouseGasEmissions!AW205="","",greenhouseGasEmissions!AW205-greenhouseGasEmissions!AW205+INDEX(gDP!AW$6:AW$271,MATCH($B205,gDP!$B$6:$B$271)))</f>
        <v/>
      </c>
      <c r="BV205" s="77" t="str">
        <f>IF(greenhouseGasEmissions!AX205="","",greenhouseGasEmissions!AX205-greenhouseGasEmissions!AX205+INDEX(gDP!AX$6:AX$271,MATCH($B205,gDP!$B$6:$B$271)))</f>
        <v/>
      </c>
      <c r="BW205" s="77" t="str">
        <f>IF(greenhouseGasEmissions!AY205="","",greenhouseGasEmissions!AY205-greenhouseGasEmissions!AY205+INDEX(gDP!AY$6:AY$271,MATCH($B205,gDP!$B$6:$B$271)))</f>
        <v/>
      </c>
      <c r="BX205" s="77" t="str">
        <f>IF(greenhouseGasEmissions!AZ205="","",greenhouseGasEmissions!AZ205-greenhouseGasEmissions!AZ205+INDEX(gDP!AZ$6:AZ$271,MATCH($B205,gDP!$B$6:$B$271)))</f>
        <v/>
      </c>
      <c r="BY205" s="77" t="str">
        <f>IF(greenhouseGasEmissions!BA205="","",greenhouseGasEmissions!BA205-greenhouseGasEmissions!BA205+INDEX(gDP!BA$6:BA$271,MATCH($B205,gDP!$B$6:$B$271)))</f>
        <v/>
      </c>
      <c r="BZ205" s="77" t="str">
        <f>IF(greenhouseGasEmissions!BB205="","",greenhouseGasEmissions!BB205-greenhouseGasEmissions!BB205+INDEX(gDP!BB$6:BB$271,MATCH($B205,gDP!$B$6:$B$271)))</f>
        <v/>
      </c>
      <c r="CA205" s="77" t="str">
        <f>IF(greenhouseGasEmissions!BC205="","",greenhouseGasEmissions!BC205-greenhouseGasEmissions!BC205+INDEX(gDP!BC$6:BC$271,MATCH($B205,gDP!$B$6:$B$271)))</f>
        <v/>
      </c>
      <c r="CB205" s="77" t="str">
        <f>IF(greenhouseGasEmissions!BD205="","",greenhouseGasEmissions!BD205-greenhouseGasEmissions!BD205+INDEX(gDP!BD$6:BD$271,MATCH($B205,gDP!$B$6:$B$271)))</f>
        <v/>
      </c>
      <c r="CC205" s="77" t="str">
        <f>IF(greenhouseGasEmissions!BE205="","",greenhouseGasEmissions!BE205-greenhouseGasEmissions!BE205+INDEX(gDP!BE$6:BE$271,MATCH($B205,gDP!$B$6:$B$271)))</f>
        <v/>
      </c>
      <c r="CD205" s="77" t="str">
        <f>IF(greenhouseGasEmissions!BF205="","",greenhouseGasEmissions!BF205-greenhouseGasEmissions!BF205+INDEX(gDP!BF$6:BF$271,MATCH($B205,gDP!$B$6:$B$271)))</f>
        <v/>
      </c>
      <c r="CE205" s="77" t="str">
        <f>IF(greenhouseGasEmissions!BG205="","",greenhouseGasEmissions!BG205-greenhouseGasEmissions!BG205+INDEX(gDP!BG$6:BG$271,MATCH($B205,gDP!$B$6:$B$271)))</f>
        <v/>
      </c>
      <c r="CF205" s="77" t="str">
        <f>IF(greenhouseGasEmissions!BH205="","",greenhouseGasEmissions!BH205-greenhouseGasEmissions!BH205+INDEX(gDP!BH$6:BH$271,MATCH($B205,gDP!$B$6:$B$271)))</f>
        <v/>
      </c>
      <c r="CG205" s="77" t="str">
        <f>IF(greenhouseGasEmissions!BI205="","",greenhouseGasEmissions!BI205-greenhouseGasEmissions!BI205+INDEX(gDP!BI$6:BI$271,MATCH($B205,gDP!$B$6:$B$271)))</f>
        <v/>
      </c>
      <c r="CH205" s="77" t="str">
        <f>IF(greenhouseGasEmissions!BJ205="","",greenhouseGasEmissions!BJ205-greenhouseGasEmissions!BJ205+INDEX(gDP!BJ$6:BJ$271,MATCH($B205,gDP!$B$6:$B$271)))</f>
        <v/>
      </c>
      <c r="CI205" s="77" t="str">
        <f>IF(greenhouseGasEmissions!BK205="","",greenhouseGasEmissions!BK205-greenhouseGasEmissions!BK205+INDEX(gDP!BK$6:BK$271,MATCH($B205,gDP!$B$6:$B$271)))</f>
        <v/>
      </c>
      <c r="CJ205" s="77" t="str">
        <f>IF(greenhouseGasEmissions!BL205="","",greenhouseGasEmissions!BL205-greenhouseGasEmissions!BL205+INDEX(gDP!BL$6:BL$271,MATCH($B205,gDP!$B$6:$B$271)))</f>
        <v/>
      </c>
      <c r="CK205" s="77" t="str">
        <f>IF(greenhouseGasEmissions!BM205="","",greenhouseGasEmissions!BM205-greenhouseGasEmissions!BM205+INDEX(gDP!BM$6:BM$271,MATCH($B205,gDP!$B$6:$B$271)))</f>
        <v/>
      </c>
      <c r="CL205" s="77" t="str">
        <f>IF(greenhouseGasEmissions!BN205="","",greenhouseGasEmissions!BN205-greenhouseGasEmissions!BN205+INDEX(gDP!BN$6:BN$271,MATCH($B205,gDP!$B$6:$B$271)))</f>
        <v/>
      </c>
      <c r="CM205" s="77" t="str">
        <f>IF(greenhouseGasEmissions!BO205="","",greenhouseGasEmissions!BO205-greenhouseGasEmissions!BO205+INDEX(gDP!BO$6:BO$271,MATCH($B205,gDP!$B$6:$B$271)))</f>
        <v/>
      </c>
    </row>
    <row r="206" spans="1:91" x14ac:dyDescent="0.35">
      <c r="A206" t="s">
        <v>618</v>
      </c>
      <c r="B206" t="s">
        <v>619</v>
      </c>
      <c r="C206" t="s">
        <v>807</v>
      </c>
      <c r="D206" t="s">
        <v>808</v>
      </c>
      <c r="BQ206" s="77" t="str">
        <f>IF(greenhouseGasEmissions!AS206="","",greenhouseGasEmissions!AS206-greenhouseGasEmissions!AS206+INDEX(gDP!AS$6:AS$271,MATCH($B206,gDP!$B$6:$B$271)))</f>
        <v/>
      </c>
      <c r="BR206" s="77" t="str">
        <f>IF(greenhouseGasEmissions!AT206="","",greenhouseGasEmissions!AT206-greenhouseGasEmissions!AT206+INDEX(gDP!AT$6:AT$271,MATCH($B206,gDP!$B$6:$B$271)))</f>
        <v/>
      </c>
      <c r="BS206" s="77" t="str">
        <f>IF(greenhouseGasEmissions!AU206="","",greenhouseGasEmissions!AU206-greenhouseGasEmissions!AU206+INDEX(gDP!AU$6:AU$271,MATCH($B206,gDP!$B$6:$B$271)))</f>
        <v/>
      </c>
      <c r="BT206" s="77" t="str">
        <f>IF(greenhouseGasEmissions!AV206="","",greenhouseGasEmissions!AV206-greenhouseGasEmissions!AV206+INDEX(gDP!AV$6:AV$271,MATCH($B206,gDP!$B$6:$B$271)))</f>
        <v/>
      </c>
      <c r="BU206" s="77" t="str">
        <f>IF(greenhouseGasEmissions!AW206="","",greenhouseGasEmissions!AW206-greenhouseGasEmissions!AW206+INDEX(gDP!AW$6:AW$271,MATCH($B206,gDP!$B$6:$B$271)))</f>
        <v/>
      </c>
      <c r="BV206" s="77" t="str">
        <f>IF(greenhouseGasEmissions!AX206="","",greenhouseGasEmissions!AX206-greenhouseGasEmissions!AX206+INDEX(gDP!AX$6:AX$271,MATCH($B206,gDP!$B$6:$B$271)))</f>
        <v/>
      </c>
      <c r="BW206" s="77" t="str">
        <f>IF(greenhouseGasEmissions!AY206="","",greenhouseGasEmissions!AY206-greenhouseGasEmissions!AY206+INDEX(gDP!AY$6:AY$271,MATCH($B206,gDP!$B$6:$B$271)))</f>
        <v/>
      </c>
      <c r="BX206" s="77" t="str">
        <f>IF(greenhouseGasEmissions!AZ206="","",greenhouseGasEmissions!AZ206-greenhouseGasEmissions!AZ206+INDEX(gDP!AZ$6:AZ$271,MATCH($B206,gDP!$B$6:$B$271)))</f>
        <v/>
      </c>
      <c r="BY206" s="77" t="str">
        <f>IF(greenhouseGasEmissions!BA206="","",greenhouseGasEmissions!BA206-greenhouseGasEmissions!BA206+INDEX(gDP!BA$6:BA$271,MATCH($B206,gDP!$B$6:$B$271)))</f>
        <v/>
      </c>
      <c r="BZ206" s="77" t="str">
        <f>IF(greenhouseGasEmissions!BB206="","",greenhouseGasEmissions!BB206-greenhouseGasEmissions!BB206+INDEX(gDP!BB$6:BB$271,MATCH($B206,gDP!$B$6:$B$271)))</f>
        <v/>
      </c>
      <c r="CA206" s="77" t="str">
        <f>IF(greenhouseGasEmissions!BC206="","",greenhouseGasEmissions!BC206-greenhouseGasEmissions!BC206+INDEX(gDP!BC$6:BC$271,MATCH($B206,gDP!$B$6:$B$271)))</f>
        <v/>
      </c>
      <c r="CB206" s="77" t="str">
        <f>IF(greenhouseGasEmissions!BD206="","",greenhouseGasEmissions!BD206-greenhouseGasEmissions!BD206+INDEX(gDP!BD$6:BD$271,MATCH($B206,gDP!$B$6:$B$271)))</f>
        <v/>
      </c>
      <c r="CC206" s="77" t="str">
        <f>IF(greenhouseGasEmissions!BE206="","",greenhouseGasEmissions!BE206-greenhouseGasEmissions!BE206+INDEX(gDP!BE$6:BE$271,MATCH($B206,gDP!$B$6:$B$271)))</f>
        <v/>
      </c>
      <c r="CD206" s="77" t="str">
        <f>IF(greenhouseGasEmissions!BF206="","",greenhouseGasEmissions!BF206-greenhouseGasEmissions!BF206+INDEX(gDP!BF$6:BF$271,MATCH($B206,gDP!$B$6:$B$271)))</f>
        <v/>
      </c>
      <c r="CE206" s="77" t="str">
        <f>IF(greenhouseGasEmissions!BG206="","",greenhouseGasEmissions!BG206-greenhouseGasEmissions!BG206+INDEX(gDP!BG$6:BG$271,MATCH($B206,gDP!$B$6:$B$271)))</f>
        <v/>
      </c>
      <c r="CF206" s="77" t="str">
        <f>IF(greenhouseGasEmissions!BH206="","",greenhouseGasEmissions!BH206-greenhouseGasEmissions!BH206+INDEX(gDP!BH$6:BH$271,MATCH($B206,gDP!$B$6:$B$271)))</f>
        <v/>
      </c>
      <c r="CG206" s="77" t="str">
        <f>IF(greenhouseGasEmissions!BI206="","",greenhouseGasEmissions!BI206-greenhouseGasEmissions!BI206+INDEX(gDP!BI$6:BI$271,MATCH($B206,gDP!$B$6:$B$271)))</f>
        <v/>
      </c>
      <c r="CH206" s="77" t="str">
        <f>IF(greenhouseGasEmissions!BJ206="","",greenhouseGasEmissions!BJ206-greenhouseGasEmissions!BJ206+INDEX(gDP!BJ$6:BJ$271,MATCH($B206,gDP!$B$6:$B$271)))</f>
        <v/>
      </c>
      <c r="CI206" s="77" t="str">
        <f>IF(greenhouseGasEmissions!BK206="","",greenhouseGasEmissions!BK206-greenhouseGasEmissions!BK206+INDEX(gDP!BK$6:BK$271,MATCH($B206,gDP!$B$6:$B$271)))</f>
        <v/>
      </c>
      <c r="CJ206" s="77" t="str">
        <f>IF(greenhouseGasEmissions!BL206="","",greenhouseGasEmissions!BL206-greenhouseGasEmissions!BL206+INDEX(gDP!BL$6:BL$271,MATCH($B206,gDP!$B$6:$B$271)))</f>
        <v/>
      </c>
      <c r="CK206" s="77" t="str">
        <f>IF(greenhouseGasEmissions!BM206="","",greenhouseGasEmissions!BM206-greenhouseGasEmissions!BM206+INDEX(gDP!BM$6:BM$271,MATCH($B206,gDP!$B$6:$B$271)))</f>
        <v/>
      </c>
      <c r="CL206" s="77" t="str">
        <f>IF(greenhouseGasEmissions!BN206="","",greenhouseGasEmissions!BN206-greenhouseGasEmissions!BN206+INDEX(gDP!BN$6:BN$271,MATCH($B206,gDP!$B$6:$B$271)))</f>
        <v/>
      </c>
      <c r="CM206" s="77" t="str">
        <f>IF(greenhouseGasEmissions!BO206="","",greenhouseGasEmissions!BO206-greenhouseGasEmissions!BO206+INDEX(gDP!BO$6:BO$271,MATCH($B206,gDP!$B$6:$B$271)))</f>
        <v/>
      </c>
    </row>
    <row r="207" spans="1:91" x14ac:dyDescent="0.35">
      <c r="A207" t="s">
        <v>620</v>
      </c>
      <c r="B207" t="s">
        <v>621</v>
      </c>
      <c r="C207" t="s">
        <v>807</v>
      </c>
      <c r="D207" t="s">
        <v>808</v>
      </c>
      <c r="AS207">
        <v>101.81189999999999</v>
      </c>
      <c r="AT207">
        <v>106.666</v>
      </c>
      <c r="AU207">
        <v>108.3111</v>
      </c>
      <c r="AV207">
        <v>111.6855</v>
      </c>
      <c r="AW207">
        <v>111.89319999999999</v>
      </c>
      <c r="AX207">
        <v>108.261</v>
      </c>
      <c r="AY207">
        <v>114.48220000000001</v>
      </c>
      <c r="AZ207">
        <v>112.456</v>
      </c>
      <c r="BA207">
        <v>109.7266</v>
      </c>
      <c r="BB207">
        <v>91.881</v>
      </c>
      <c r="BC207">
        <v>91.645700000000005</v>
      </c>
      <c r="BD207">
        <v>97.573700000000002</v>
      </c>
      <c r="BE207">
        <v>92.492400000000004</v>
      </c>
      <c r="BF207">
        <v>84.254400000000004</v>
      </c>
      <c r="BG207">
        <v>82.168800000000005</v>
      </c>
      <c r="BH207">
        <v>84.567700000000002</v>
      </c>
      <c r="BI207">
        <v>82.349800000000002</v>
      </c>
      <c r="BJ207">
        <v>88.431600000000003</v>
      </c>
      <c r="BK207">
        <v>92.5197</v>
      </c>
      <c r="BL207">
        <v>92.012500000000003</v>
      </c>
      <c r="BM207">
        <v>81.473799999999997</v>
      </c>
      <c r="BQ207" s="77">
        <f>IF(greenhouseGasEmissions!AS207="","",greenhouseGasEmissions!AS207-greenhouseGasEmissions!AS207+INDEX(gDP!AS$6:AS$271,MATCH($B207,gDP!$B$6:$B$271)))</f>
        <v>37253739511.127296</v>
      </c>
      <c r="BR207" s="77">
        <f>IF(greenhouseGasEmissions!AT207="","",greenhouseGasEmissions!AT207-greenhouseGasEmissions!AT207+INDEX(gDP!AT$6:AT$271,MATCH($B207,gDP!$B$6:$B$271)))</f>
        <v>40395116581.4832</v>
      </c>
      <c r="BS207" s="77">
        <f>IF(greenhouseGasEmissions!AU207="","",greenhouseGasEmissions!AU207-greenhouseGasEmissions!AU207+INDEX(gDP!AU$6:AU$271,MATCH($B207,gDP!$B$6:$B$271)))</f>
        <v>46065502702.581703</v>
      </c>
      <c r="BT207" s="77">
        <f>IF(greenhouseGasEmissions!AV207="","",greenhouseGasEmissions!AV207-greenhouseGasEmissions!AV207+INDEX(gDP!AV$6:AV$271,MATCH($B207,gDP!$B$6:$B$271)))</f>
        <v>57806384143.166</v>
      </c>
      <c r="BU207" s="77">
        <f>IF(greenhouseGasEmissions!AW207="","",greenhouseGasEmissions!AW207-greenhouseGasEmissions!AW207+INDEX(gDP!AW$6:AW$271,MATCH($B207,gDP!$B$6:$B$271)))</f>
        <v>74973656851.807602</v>
      </c>
      <c r="BV207" s="77">
        <f>IF(greenhouseGasEmissions!AX207="","",greenhouseGasEmissions!AX207-greenhouseGasEmissions!AX207+INDEX(gDP!AX$6:AX$271,MATCH($B207,gDP!$B$6:$B$271)))</f>
        <v>98454380120.076096</v>
      </c>
      <c r="BW207" s="77">
        <f>IF(greenhouseGasEmissions!AY207="","",greenhouseGasEmissions!AY207-greenhouseGasEmissions!AY207+INDEX(gDP!AY$6:AY$271,MATCH($B207,gDP!$B$6:$B$271)))</f>
        <v>122023735992.70599</v>
      </c>
      <c r="BX207" s="77">
        <f>IF(greenhouseGasEmissions!AZ207="","",greenhouseGasEmissions!AZ207-greenhouseGasEmissions!AZ207+INDEX(gDP!AZ$6:AZ$271,MATCH($B207,gDP!$B$6:$B$271)))</f>
        <v>174588782938.58301</v>
      </c>
      <c r="BY207" s="77">
        <f>IF(greenhouseGasEmissions!BA207="","",greenhouseGasEmissions!BA207-greenhouseGasEmissions!BA207+INDEX(gDP!BA$6:BA$271,MATCH($B207,gDP!$B$6:$B$271)))</f>
        <v>214317202478.26599</v>
      </c>
      <c r="BZ207" s="77">
        <f>IF(greenhouseGasEmissions!BB207="","",greenhouseGasEmissions!BB207-greenhouseGasEmissions!BB207+INDEX(gDP!BB$6:BB$271,MATCH($B207,gDP!$B$6:$B$271)))</f>
        <v>174102268534.84</v>
      </c>
      <c r="CA207" s="77">
        <f>IF(greenhouseGasEmissions!BC207="","",greenhouseGasEmissions!BC207-greenhouseGasEmissions!BC207+INDEX(gDP!BC$6:BC$271,MATCH($B207,gDP!$B$6:$B$271)))</f>
        <v>170029359010.66699</v>
      </c>
      <c r="CB207" s="77">
        <f>IF(greenhouseGasEmissions!BD207="","",greenhouseGasEmissions!BD207-greenhouseGasEmissions!BD207+INDEX(gDP!BD$6:BD$271,MATCH($B207,gDP!$B$6:$B$271)))</f>
        <v>192613579705.88501</v>
      </c>
      <c r="CC207" s="77">
        <f>IF(greenhouseGasEmissions!BE207="","",greenhouseGasEmissions!BE207-greenhouseGasEmissions!BE207+INDEX(gDP!BE$6:BE$271,MATCH($B207,gDP!$B$6:$B$271)))</f>
        <v>179132893143.41699</v>
      </c>
      <c r="CD207" s="77">
        <f>IF(greenhouseGasEmissions!BF207="","",greenhouseGasEmissions!BF207-greenhouseGasEmissions!BF207+INDEX(gDP!BF$6:BF$271,MATCH($B207,gDP!$B$6:$B$271)))</f>
        <v>189789258566.24399</v>
      </c>
      <c r="CE207" s="77">
        <f>IF(greenhouseGasEmissions!BG207="","",greenhouseGasEmissions!BG207-greenhouseGasEmissions!BG207+INDEX(gDP!BG$6:BG$271,MATCH($B207,gDP!$B$6:$B$271)))</f>
        <v>199713780259.31799</v>
      </c>
      <c r="CF207" s="77">
        <f>IF(greenhouseGasEmissions!BH207="","",greenhouseGasEmissions!BH207-greenhouseGasEmissions!BH207+INDEX(gDP!BH$6:BH$271,MATCH($B207,gDP!$B$6:$B$271)))</f>
        <v>177883883008.74701</v>
      </c>
      <c r="CG207" s="77">
        <f>IF(greenhouseGasEmissions!BI207="","",greenhouseGasEmissions!BI207-greenhouseGasEmissions!BI207+INDEX(gDP!BI$6:BI$271,MATCH($B207,gDP!$B$6:$B$271)))</f>
        <v>185287630540.431</v>
      </c>
      <c r="CH207" s="77">
        <f>IF(greenhouseGasEmissions!BJ207="","",greenhouseGasEmissions!BJ207-greenhouseGasEmissions!BJ207+INDEX(gDP!BJ$6:BJ$271,MATCH($B207,gDP!$B$6:$B$271)))</f>
        <v>210147163769.84799</v>
      </c>
      <c r="CI207" s="77">
        <f>IF(greenhouseGasEmissions!BK207="","",greenhouseGasEmissions!BK207-greenhouseGasEmissions!BK207+INDEX(gDP!BK$6:BK$271,MATCH($B207,gDP!$B$6:$B$271)))</f>
        <v>243316029944.056</v>
      </c>
      <c r="CJ207" s="77">
        <f>IF(greenhouseGasEmissions!BL207="","",greenhouseGasEmissions!BL207-greenhouseGasEmissions!BL207+INDEX(gDP!BL$6:BL$271,MATCH($B207,gDP!$B$6:$B$271)))</f>
        <v>251017797625.017</v>
      </c>
      <c r="CK207" s="77">
        <f>IF(greenhouseGasEmissions!BM207="","",greenhouseGasEmissions!BM207-greenhouseGasEmissions!BM207+INDEX(gDP!BM$6:BM$271,MATCH($B207,gDP!$B$6:$B$271)))</f>
        <v>251362514349.69699</v>
      </c>
      <c r="CL207" s="77" t="str">
        <f>IF(greenhouseGasEmissions!BN207="","",greenhouseGasEmissions!BN207-greenhouseGasEmissions!BN207+INDEX(gDP!BN$6:BN$271,MATCH($B207,gDP!$B$6:$B$271)))</f>
        <v/>
      </c>
      <c r="CM207" s="77" t="str">
        <f>IF(greenhouseGasEmissions!BO207="","",greenhouseGasEmissions!BO207-greenhouseGasEmissions!BO207+INDEX(gDP!BO$6:BO$271,MATCH($B207,gDP!$B$6:$B$271)))</f>
        <v/>
      </c>
    </row>
    <row r="208" spans="1:91" x14ac:dyDescent="0.35">
      <c r="A208" t="s">
        <v>622</v>
      </c>
      <c r="B208" t="s">
        <v>623</v>
      </c>
      <c r="C208" t="s">
        <v>807</v>
      </c>
      <c r="D208" t="s">
        <v>808</v>
      </c>
      <c r="AS208">
        <v>1632.979</v>
      </c>
      <c r="AT208">
        <v>1589.8068000000001</v>
      </c>
      <c r="AU208">
        <v>1553.5491999999999</v>
      </c>
      <c r="AV208">
        <v>1608.7154</v>
      </c>
      <c r="AW208">
        <v>1650.2451000000001</v>
      </c>
      <c r="AX208">
        <v>1656.2185999999999</v>
      </c>
      <c r="AY208">
        <v>1681.8181999999999</v>
      </c>
      <c r="AZ208">
        <v>1677.8151</v>
      </c>
      <c r="BA208">
        <v>1620.8177000000001</v>
      </c>
      <c r="BB208">
        <v>1452.0896</v>
      </c>
      <c r="BC208">
        <v>1490.2777000000001</v>
      </c>
      <c r="BD208">
        <v>1644.6663000000001</v>
      </c>
      <c r="BE208">
        <v>1626.5033000000001</v>
      </c>
      <c r="BF208">
        <v>1635.0064</v>
      </c>
      <c r="BG208">
        <v>1576.1376</v>
      </c>
      <c r="BH208">
        <v>1665.4811</v>
      </c>
      <c r="BI208">
        <v>1633.7840000000001</v>
      </c>
      <c r="BJ208">
        <v>1695.6223</v>
      </c>
      <c r="BK208">
        <v>1808.3485000000001</v>
      </c>
      <c r="BL208">
        <v>1927.9259</v>
      </c>
      <c r="BM208">
        <v>1826.9249</v>
      </c>
      <c r="BQ208" s="77">
        <f>IF(greenhouseGasEmissions!AS208="","",greenhouseGasEmissions!AS208-greenhouseGasEmissions!AS208+INDEX(gDP!AS$6:AS$271,MATCH($B208,gDP!$B$6:$B$271)))</f>
        <v>259710142196.94299</v>
      </c>
      <c r="BR208" s="77">
        <f>IF(greenhouseGasEmissions!AT208="","",greenhouseGasEmissions!AT208-greenhouseGasEmissions!AT208+INDEX(gDP!AT$6:AT$271,MATCH($B208,gDP!$B$6:$B$271)))</f>
        <v>306602070620.5</v>
      </c>
      <c r="BS208" s="77">
        <f>IF(greenhouseGasEmissions!AU208="","",greenhouseGasEmissions!AU208-greenhouseGasEmissions!AU208+INDEX(gDP!AU$6:AU$271,MATCH($B208,gDP!$B$6:$B$271)))</f>
        <v>345470494417.86298</v>
      </c>
      <c r="BT208" s="77">
        <f>IF(greenhouseGasEmissions!AV208="","",greenhouseGasEmissions!AV208-greenhouseGasEmissions!AV208+INDEX(gDP!AV$6:AV$271,MATCH($B208,gDP!$B$6:$B$271)))</f>
        <v>430347420184.88501</v>
      </c>
      <c r="BU208" s="77">
        <f>IF(greenhouseGasEmissions!AW208="","",greenhouseGasEmissions!AW208-greenhouseGasEmissions!AW208+INDEX(gDP!AW$6:AW$271,MATCH($B208,gDP!$B$6:$B$271)))</f>
        <v>591016690732.38501</v>
      </c>
      <c r="BV208" s="77">
        <f>IF(greenhouseGasEmissions!AX208="","",greenhouseGasEmissions!AX208-greenhouseGasEmissions!AX208+INDEX(gDP!AX$6:AX$271,MATCH($B208,gDP!$B$6:$B$271)))</f>
        <v>764015973481.10999</v>
      </c>
      <c r="BW208" s="77">
        <f>IF(greenhouseGasEmissions!AY208="","",greenhouseGasEmissions!AY208-greenhouseGasEmissions!AY208+INDEX(gDP!AY$6:AY$271,MATCH($B208,gDP!$B$6:$B$271)))</f>
        <v>989932071352.54297</v>
      </c>
      <c r="BX208" s="77">
        <f>IF(greenhouseGasEmissions!AZ208="","",greenhouseGasEmissions!AZ208-greenhouseGasEmissions!AZ208+INDEX(gDP!AZ$6:AZ$271,MATCH($B208,gDP!$B$6:$B$271)))</f>
        <v>1299703478481.6499</v>
      </c>
      <c r="BY208" s="77">
        <f>IF(greenhouseGasEmissions!BA208="","",greenhouseGasEmissions!BA208-greenhouseGasEmissions!BA208+INDEX(gDP!BA$6:BA$271,MATCH($B208,gDP!$B$6:$B$271)))</f>
        <v>1660848058303.1101</v>
      </c>
      <c r="BZ208" s="77">
        <f>IF(greenhouseGasEmissions!BB208="","",greenhouseGasEmissions!BB208-greenhouseGasEmissions!BB208+INDEX(gDP!BB$6:BB$271,MATCH($B208,gDP!$B$6:$B$271)))</f>
        <v>1222645900055.7</v>
      </c>
      <c r="CA208" s="77">
        <f>IF(greenhouseGasEmissions!BC208="","",greenhouseGasEmissions!BC208-greenhouseGasEmissions!BC208+INDEX(gDP!BC$6:BC$271,MATCH($B208,gDP!$B$6:$B$271)))</f>
        <v>1524916715223.95</v>
      </c>
      <c r="CB208" s="77">
        <f>IF(greenhouseGasEmissions!BD208="","",greenhouseGasEmissions!BD208-greenhouseGasEmissions!BD208+INDEX(gDP!BD$6:BD$271,MATCH($B208,gDP!$B$6:$B$271)))</f>
        <v>2045922753398.04</v>
      </c>
      <c r="CC208" s="77">
        <f>IF(greenhouseGasEmissions!BE208="","",greenhouseGasEmissions!BE208-greenhouseGasEmissions!BE208+INDEX(gDP!BE$6:BE$271,MATCH($B208,gDP!$B$6:$B$271)))</f>
        <v>2208293553878.4199</v>
      </c>
      <c r="CD208" s="77">
        <f>IF(greenhouseGasEmissions!BF208="","",greenhouseGasEmissions!BF208-greenhouseGasEmissions!BF208+INDEX(gDP!BF$6:BF$271,MATCH($B208,gDP!$B$6:$B$271)))</f>
        <v>2292470078346.2202</v>
      </c>
      <c r="CE208" s="77">
        <f>IF(greenhouseGasEmissions!BG208="","",greenhouseGasEmissions!BG208-greenhouseGasEmissions!BG208+INDEX(gDP!BG$6:BG$271,MATCH($B208,gDP!$B$6:$B$271)))</f>
        <v>2059241589895.01</v>
      </c>
      <c r="CF208" s="77">
        <f>IF(greenhouseGasEmissions!BH208="","",greenhouseGasEmissions!BH208-greenhouseGasEmissions!BH208+INDEX(gDP!BH$6:BH$271,MATCH($B208,gDP!$B$6:$B$271)))</f>
        <v>1363482182197.71</v>
      </c>
      <c r="CG208" s="77">
        <f>IF(greenhouseGasEmissions!BI208="","",greenhouseGasEmissions!BI208-greenhouseGasEmissions!BI208+INDEX(gDP!BI$6:BI$271,MATCH($B208,gDP!$B$6:$B$271)))</f>
        <v>1276786350881.1399</v>
      </c>
      <c r="CH208" s="77">
        <f>IF(greenhouseGasEmissions!BJ208="","",greenhouseGasEmissions!BJ208-greenhouseGasEmissions!BJ208+INDEX(gDP!BJ$6:BJ$271,MATCH($B208,gDP!$B$6:$B$271)))</f>
        <v>1574199360089</v>
      </c>
      <c r="CI208" s="77">
        <f>IF(greenhouseGasEmissions!BK208="","",greenhouseGasEmissions!BK208-greenhouseGasEmissions!BK208+INDEX(gDP!BK$6:BK$271,MATCH($B208,gDP!$B$6:$B$271)))</f>
        <v>1657328773461.3101</v>
      </c>
      <c r="CJ208" s="77">
        <f>IF(greenhouseGasEmissions!BL208="","",greenhouseGasEmissions!BL208-greenhouseGasEmissions!BL208+INDEX(gDP!BL$6:BL$271,MATCH($B208,gDP!$B$6:$B$271)))</f>
        <v>1693115002708.3201</v>
      </c>
      <c r="CK208" s="77">
        <f>IF(greenhouseGasEmissions!BM208="","",greenhouseGasEmissions!BM208-greenhouseGasEmissions!BM208+INDEX(gDP!BM$6:BM$271,MATCH($B208,gDP!$B$6:$B$271)))</f>
        <v>1493075894362.1399</v>
      </c>
      <c r="CL208" s="77" t="str">
        <f>IF(greenhouseGasEmissions!BN208="","",greenhouseGasEmissions!BN208-greenhouseGasEmissions!BN208+INDEX(gDP!BN$6:BN$271,MATCH($B208,gDP!$B$6:$B$271)))</f>
        <v/>
      </c>
      <c r="CM208" s="77" t="str">
        <f>IF(greenhouseGasEmissions!BO208="","",greenhouseGasEmissions!BO208-greenhouseGasEmissions!BO208+INDEX(gDP!BO$6:BO$271,MATCH($B208,gDP!$B$6:$B$271)))</f>
        <v/>
      </c>
    </row>
    <row r="209" spans="1:91" x14ac:dyDescent="0.35">
      <c r="A209" t="s">
        <v>624</v>
      </c>
      <c r="B209" t="s">
        <v>625</v>
      </c>
      <c r="C209" t="s">
        <v>807</v>
      </c>
      <c r="D209" t="s">
        <v>808</v>
      </c>
      <c r="AS209">
        <v>-1.2423</v>
      </c>
      <c r="AT209">
        <v>-1.0517000000000001</v>
      </c>
      <c r="AU209">
        <v>-0.82210000000000005</v>
      </c>
      <c r="AV209">
        <v>-0.67679999999999996</v>
      </c>
      <c r="AW209">
        <v>-0.51859999999999995</v>
      </c>
      <c r="AX209">
        <v>-0.43270000000000097</v>
      </c>
      <c r="AY209">
        <v>0.4239</v>
      </c>
      <c r="AZ209">
        <v>0.42759999999999998</v>
      </c>
      <c r="BA209">
        <v>0.52239999999999898</v>
      </c>
      <c r="BB209">
        <v>0.55089999999999995</v>
      </c>
      <c r="BC209">
        <v>0.71540000000000004</v>
      </c>
      <c r="BD209">
        <v>0.56089999999999995</v>
      </c>
      <c r="BE209">
        <v>0.61729999999999996</v>
      </c>
      <c r="BF209">
        <v>0.70250000000000001</v>
      </c>
      <c r="BG209">
        <v>0.66749999999999998</v>
      </c>
      <c r="BH209">
        <v>1.2039</v>
      </c>
      <c r="BI209">
        <v>1.1256999999999999</v>
      </c>
      <c r="BJ209">
        <v>1.1566000000000001</v>
      </c>
      <c r="BK209">
        <v>1.3401000000000001</v>
      </c>
      <c r="BL209">
        <v>1.6012</v>
      </c>
      <c r="BM209">
        <v>1.6425000000000001</v>
      </c>
      <c r="BQ209" s="77">
        <f>IF(greenhouseGasEmissions!AS209="","",greenhouseGasEmissions!AS209-greenhouseGasEmissions!AS209+INDEX(gDP!AS$6:AS$271,MATCH($B209,gDP!$B$6:$B$271)))</f>
        <v>2068837212.16681</v>
      </c>
      <c r="BR209" s="77">
        <f>IF(greenhouseGasEmissions!AT209="","",greenhouseGasEmissions!AT209-greenhouseGasEmissions!AT209+INDEX(gDP!AT$6:AT$271,MATCH($B209,gDP!$B$6:$B$271)))</f>
        <v>1966600292.2401099</v>
      </c>
      <c r="BS209" s="77">
        <f>IF(greenhouseGasEmissions!AU209="","",greenhouseGasEmissions!AU209-greenhouseGasEmissions!AU209+INDEX(gDP!AU$6:AU$271,MATCH($B209,gDP!$B$6:$B$271)))</f>
        <v>1966004242.6328199</v>
      </c>
      <c r="BT209" s="77">
        <f>IF(greenhouseGasEmissions!AV209="","",greenhouseGasEmissions!AV209-greenhouseGasEmissions!AV209+INDEX(gDP!AV$6:AV$271,MATCH($B209,gDP!$B$6:$B$271)))</f>
        <v>2138237345.50967</v>
      </c>
      <c r="BU209" s="77">
        <f>IF(greenhouseGasEmissions!AW209="","",greenhouseGasEmissions!AW209-greenhouseGasEmissions!AW209+INDEX(gDP!AW$6:AW$271,MATCH($B209,gDP!$B$6:$B$271)))</f>
        <v>2376495586.62323</v>
      </c>
      <c r="BV209" s="77">
        <f>IF(greenhouseGasEmissions!AX209="","",greenhouseGasEmissions!AX209-greenhouseGasEmissions!AX209+INDEX(gDP!AX$6:AX$271,MATCH($B209,gDP!$B$6:$B$271)))</f>
        <v>2933819820.1363702</v>
      </c>
      <c r="BW209" s="77">
        <f>IF(greenhouseGasEmissions!AY209="","",greenhouseGasEmissions!AY209-greenhouseGasEmissions!AY209+INDEX(gDP!AY$6:AY$271,MATCH($B209,gDP!$B$6:$B$271)))</f>
        <v>3319783951.8312402</v>
      </c>
      <c r="BX209" s="77">
        <f>IF(greenhouseGasEmissions!AZ209="","",greenhouseGasEmissions!AZ209-greenhouseGasEmissions!AZ209+INDEX(gDP!AZ$6:AZ$271,MATCH($B209,gDP!$B$6:$B$271)))</f>
        <v>4070508542.75032</v>
      </c>
      <c r="BY209" s="77">
        <f>IF(greenhouseGasEmissions!BA209="","",greenhouseGasEmissions!BA209-greenhouseGasEmissions!BA209+INDEX(gDP!BA$6:BA$271,MATCH($B209,gDP!$B$6:$B$271)))</f>
        <v>5179853220.82689</v>
      </c>
      <c r="BZ209" s="77">
        <f>IF(greenhouseGasEmissions!BB209="","",greenhouseGasEmissions!BB209-greenhouseGasEmissions!BB209+INDEX(gDP!BB$6:BB$271,MATCH($B209,gDP!$B$6:$B$271)))</f>
        <v>5674476707.22229</v>
      </c>
      <c r="CA209" s="77">
        <f>IF(greenhouseGasEmissions!BC209="","",greenhouseGasEmissions!BC209-greenhouseGasEmissions!BC209+INDEX(gDP!BC$6:BC$271,MATCH($B209,gDP!$B$6:$B$271)))</f>
        <v>6124756894.2067699</v>
      </c>
      <c r="CB209" s="77">
        <f>IF(greenhouseGasEmissions!BD209="","",greenhouseGasEmissions!BD209-greenhouseGasEmissions!BD209+INDEX(gDP!BD$6:BD$271,MATCH($B209,gDP!$B$6:$B$271)))</f>
        <v>6884912956.9644804</v>
      </c>
      <c r="CC209" s="77">
        <f>IF(greenhouseGasEmissions!BE209="","",greenhouseGasEmissions!BE209-greenhouseGasEmissions!BE209+INDEX(gDP!BE$6:BE$271,MATCH($B209,gDP!$B$6:$B$271)))</f>
        <v>7654762344.67766</v>
      </c>
      <c r="CD209" s="77">
        <f>IF(greenhouseGasEmissions!BF209="","",greenhouseGasEmissions!BF209-greenhouseGasEmissions!BF209+INDEX(gDP!BF$6:BF$271,MATCH($B209,gDP!$B$6:$B$271)))</f>
        <v>7819963627.1410799</v>
      </c>
      <c r="CE209" s="77">
        <f>IF(greenhouseGasEmissions!BG209="","",greenhouseGasEmissions!BG209-greenhouseGasEmissions!BG209+INDEX(gDP!BG$6:BG$271,MATCH($B209,gDP!$B$6:$B$271)))</f>
        <v>8238966247.1803303</v>
      </c>
      <c r="CF209" s="77">
        <f>IF(greenhouseGasEmissions!BH209="","",greenhouseGasEmissions!BH209-greenhouseGasEmissions!BH209+INDEX(gDP!BH$6:BH$271,MATCH($B209,gDP!$B$6:$B$271)))</f>
        <v>8543759088.5778303</v>
      </c>
      <c r="CG209" s="77">
        <f>IF(greenhouseGasEmissions!BI209="","",greenhouseGasEmissions!BI209-greenhouseGasEmissions!BI209+INDEX(gDP!BI$6:BI$271,MATCH($B209,gDP!$B$6:$B$271)))</f>
        <v>8695272095.3850193</v>
      </c>
      <c r="CH209" s="77">
        <f>IF(greenhouseGasEmissions!BJ209="","",greenhouseGasEmissions!BJ209-greenhouseGasEmissions!BJ209+INDEX(gDP!BJ$6:BJ$271,MATCH($B209,gDP!$B$6:$B$271)))</f>
        <v>9252834120.3935795</v>
      </c>
      <c r="CI209" s="77">
        <f>IF(greenhouseGasEmissions!BK209="","",greenhouseGasEmissions!BK209-greenhouseGasEmissions!BK209+INDEX(gDP!BK$6:BK$271,MATCH($B209,gDP!$B$6:$B$271)))</f>
        <v>9637904552.5142803</v>
      </c>
      <c r="CJ209" s="77">
        <f>IF(greenhouseGasEmissions!BL209="","",greenhouseGasEmissions!BL209-greenhouseGasEmissions!BL209+INDEX(gDP!BL$6:BL$271,MATCH($B209,gDP!$B$6:$B$271)))</f>
        <v>10349299855.840401</v>
      </c>
      <c r="CK209" s="77">
        <f>IF(greenhouseGasEmissions!BM209="","",greenhouseGasEmissions!BM209-greenhouseGasEmissions!BM209+INDEX(gDP!BM$6:BM$271,MATCH($B209,gDP!$B$6:$B$271)))</f>
        <v>10174387614.2558</v>
      </c>
      <c r="CL209" s="77" t="str">
        <f>IF(greenhouseGasEmissions!BN209="","",greenhouseGasEmissions!BN209-greenhouseGasEmissions!BN209+INDEX(gDP!BN$6:BN$271,MATCH($B209,gDP!$B$6:$B$271)))</f>
        <v/>
      </c>
      <c r="CM209" s="77" t="str">
        <f>IF(greenhouseGasEmissions!BO209="","",greenhouseGasEmissions!BO209-greenhouseGasEmissions!BO209+INDEX(gDP!BO$6:BO$271,MATCH($B209,gDP!$B$6:$B$271)))</f>
        <v/>
      </c>
    </row>
    <row r="210" spans="1:91" x14ac:dyDescent="0.35">
      <c r="A210" t="s">
        <v>626</v>
      </c>
      <c r="B210" t="s">
        <v>627</v>
      </c>
      <c r="C210" t="s">
        <v>807</v>
      </c>
      <c r="D210" t="s">
        <v>808</v>
      </c>
      <c r="AS210">
        <v>2248.636</v>
      </c>
      <c r="AT210">
        <v>2288.1846</v>
      </c>
      <c r="AU210">
        <v>2338.9625000000001</v>
      </c>
      <c r="AV210">
        <v>2417.4540000000002</v>
      </c>
      <c r="AW210">
        <v>2549.6046999999999</v>
      </c>
      <c r="AX210">
        <v>2648.7215000000001</v>
      </c>
      <c r="AY210">
        <v>2787.2588000000001</v>
      </c>
      <c r="AZ210">
        <v>2969.1329999999998</v>
      </c>
      <c r="BA210">
        <v>3076.0560999999998</v>
      </c>
      <c r="BB210">
        <v>3223.4643999999998</v>
      </c>
      <c r="BC210">
        <v>3326.1705000000002</v>
      </c>
      <c r="BD210">
        <v>3517.6433000000002</v>
      </c>
      <c r="BE210">
        <v>3553.0401000000002</v>
      </c>
      <c r="BF210">
        <v>3607.2202000000002</v>
      </c>
      <c r="BG210">
        <v>3872.8447000000001</v>
      </c>
      <c r="BH210">
        <v>3934.0434</v>
      </c>
      <c r="BI210">
        <v>4020.4946</v>
      </c>
      <c r="BJ210">
        <v>4207.7155000000002</v>
      </c>
      <c r="BK210">
        <v>4383.4201999999996</v>
      </c>
      <c r="BL210">
        <v>4363.8028000000004</v>
      </c>
      <c r="BM210">
        <v>4152.7910000000002</v>
      </c>
      <c r="BQ210" s="77">
        <f>IF(greenhouseGasEmissions!AS210="","",greenhouseGasEmissions!AS210-greenhouseGasEmissions!AS210+INDEX(gDP!AS$6:AS$271,MATCH($B210,gDP!$B$6:$B$271)))</f>
        <v>647681666329.099</v>
      </c>
      <c r="BR210" s="77">
        <f>IF(greenhouseGasEmissions!AT210="","",greenhouseGasEmissions!AT210-greenhouseGasEmissions!AT210+INDEX(gDP!AT$6:AT$271,MATCH($B210,gDP!$B$6:$B$271)))</f>
        <v>662513570031.79602</v>
      </c>
      <c r="BS210" s="77">
        <f>IF(greenhouseGasEmissions!AU210="","",greenhouseGasEmissions!AU210-greenhouseGasEmissions!AU210+INDEX(gDP!AU$6:AU$271,MATCH($B210,gDP!$B$6:$B$271)))</f>
        <v>695456014025.07495</v>
      </c>
      <c r="BT210" s="77">
        <f>IF(greenhouseGasEmissions!AV210="","",greenhouseGasEmissions!AV210-greenhouseGasEmissions!AV210+INDEX(gDP!AV$6:AV$271,MATCH($B210,gDP!$B$6:$B$271)))</f>
        <v>811668772003.69995</v>
      </c>
      <c r="BU210" s="77">
        <f>IF(greenhouseGasEmissions!AW210="","",greenhouseGasEmissions!AW210-greenhouseGasEmissions!AW210+INDEX(gDP!AW$6:AW$271,MATCH($B210,gDP!$B$6:$B$271)))</f>
        <v>941600860447.854</v>
      </c>
      <c r="BV210" s="77">
        <f>IF(greenhouseGasEmissions!AX210="","",greenhouseGasEmissions!AX210-greenhouseGasEmissions!AX210+INDEX(gDP!AX$6:AX$271,MATCH($B210,gDP!$B$6:$B$271)))</f>
        <v>1075831387301.1899</v>
      </c>
      <c r="BW210" s="77">
        <f>IF(greenhouseGasEmissions!AY210="","",greenhouseGasEmissions!AY210-greenhouseGasEmissions!AY210+INDEX(gDP!AY$6:AY$271,MATCH($B210,gDP!$B$6:$B$271)))</f>
        <v>1220740366279.3601</v>
      </c>
      <c r="BX210" s="77">
        <f>IF(greenhouseGasEmissions!AZ210="","",greenhouseGasEmissions!AZ210-greenhouseGasEmissions!AZ210+INDEX(gDP!AZ$6:AZ$271,MATCH($B210,gDP!$B$6:$B$271)))</f>
        <v>1536036848206.9099</v>
      </c>
      <c r="BY210" s="77">
        <f>IF(greenhouseGasEmissions!BA210="","",greenhouseGasEmissions!BA210-greenhouseGasEmissions!BA210+INDEX(gDP!BA$6:BA$271,MATCH($B210,gDP!$B$6:$B$271)))</f>
        <v>1559693610925.0601</v>
      </c>
      <c r="BZ210" s="77">
        <f>IF(greenhouseGasEmissions!BB210="","",greenhouseGasEmissions!BB210-greenhouseGasEmissions!BB210+INDEX(gDP!BB$6:BB$271,MATCH($B210,gDP!$B$6:$B$271)))</f>
        <v>1702714960275.79</v>
      </c>
      <c r="CA210" s="77">
        <f>IF(greenhouseGasEmissions!BC210="","",greenhouseGasEmissions!BC210-greenhouseGasEmissions!BC210+INDEX(gDP!BC$6:BC$271,MATCH($B210,gDP!$B$6:$B$271)))</f>
        <v>2082357808583.8899</v>
      </c>
      <c r="CB210" s="77">
        <f>IF(greenhouseGasEmissions!BD210="","",greenhouseGasEmissions!BD210-greenhouseGasEmissions!BD210+INDEX(gDP!BD$6:BD$271,MATCH($B210,gDP!$B$6:$B$271)))</f>
        <v>2294090940082.0498</v>
      </c>
      <c r="CC210" s="77">
        <f>IF(greenhouseGasEmissions!BE210="","",greenhouseGasEmissions!BE210-greenhouseGasEmissions!BE210+INDEX(gDP!BE$6:BE$271,MATCH($B210,gDP!$B$6:$B$271)))</f>
        <v>2327938845782.6201</v>
      </c>
      <c r="CD210" s="77">
        <f>IF(greenhouseGasEmissions!BF210="","",greenhouseGasEmissions!BF210-greenhouseGasEmissions!BF210+INDEX(gDP!BF$6:BF$271,MATCH($B210,gDP!$B$6:$B$271)))</f>
        <v>2389895068185.1499</v>
      </c>
      <c r="CE210" s="77">
        <f>IF(greenhouseGasEmissions!BG210="","",greenhouseGasEmissions!BG210-greenhouseGasEmissions!BG210+INDEX(gDP!BG$6:BG$271,MATCH($B210,gDP!$B$6:$B$271)))</f>
        <v>2614915526247.8999</v>
      </c>
      <c r="CF210" s="77">
        <f>IF(greenhouseGasEmissions!BH210="","",greenhouseGasEmissions!BH210-greenhouseGasEmissions!BH210+INDEX(gDP!BH$6:BH$271,MATCH($B210,gDP!$B$6:$B$271)))</f>
        <v>2733618963171.5898</v>
      </c>
      <c r="CG210" s="77">
        <f>IF(greenhouseGasEmissions!BI210="","",greenhouseGasEmissions!BI210-greenhouseGasEmissions!BI210+INDEX(gDP!BI$6:BI$271,MATCH($B210,gDP!$B$6:$B$271)))</f>
        <v>3011037037667.8599</v>
      </c>
      <c r="CH210" s="77">
        <f>IF(greenhouseGasEmissions!BJ210="","",greenhouseGasEmissions!BJ210-greenhouseGasEmissions!BJ210+INDEX(gDP!BJ$6:BJ$271,MATCH($B210,gDP!$B$6:$B$271)))</f>
        <v>3433921312241.1201</v>
      </c>
      <c r="CI210" s="77">
        <f>IF(greenhouseGasEmissions!BK210="","",greenhouseGasEmissions!BK210-greenhouseGasEmissions!BK210+INDEX(gDP!BK$6:BK$271,MATCH($B210,gDP!$B$6:$B$271)))</f>
        <v>3534066858502</v>
      </c>
      <c r="CJ210" s="77">
        <f>IF(greenhouseGasEmissions!BL210="","",greenhouseGasEmissions!BL210-greenhouseGasEmissions!BL210+INDEX(gDP!BL$6:BL$271,MATCH($B210,gDP!$B$6:$B$271)))</f>
        <v>3658209766221.5698</v>
      </c>
      <c r="CK210" s="77">
        <f>IF(greenhouseGasEmissions!BM210="","",greenhouseGasEmissions!BM210-greenhouseGasEmissions!BM210+INDEX(gDP!BM$6:BM$271,MATCH($B210,gDP!$B$6:$B$271)))</f>
        <v>3493120726807.8901</v>
      </c>
      <c r="CL210" s="77" t="str">
        <f>IF(greenhouseGasEmissions!BN210="","",greenhouseGasEmissions!BN210-greenhouseGasEmissions!BN210+INDEX(gDP!BN$6:BN$271,MATCH($B210,gDP!$B$6:$B$271)))</f>
        <v/>
      </c>
      <c r="CM210" s="77" t="str">
        <f>IF(greenhouseGasEmissions!BO210="","",greenhouseGasEmissions!BO210-greenhouseGasEmissions!BO210+INDEX(gDP!BO$6:BO$271,MATCH($B210,gDP!$B$6:$B$271)))</f>
        <v/>
      </c>
    </row>
    <row r="211" spans="1:91" x14ac:dyDescent="0.35">
      <c r="A211" t="s">
        <v>628</v>
      </c>
      <c r="B211" t="s">
        <v>629</v>
      </c>
      <c r="C211" t="s">
        <v>807</v>
      </c>
      <c r="D211" t="s">
        <v>808</v>
      </c>
      <c r="AS211">
        <v>349.3295</v>
      </c>
      <c r="AT211">
        <v>361.93329999999997</v>
      </c>
      <c r="AU211">
        <v>382.23500000000001</v>
      </c>
      <c r="AV211">
        <v>408.113</v>
      </c>
      <c r="AW211">
        <v>430.94619999999998</v>
      </c>
      <c r="AX211">
        <v>459.19499999999999</v>
      </c>
      <c r="AY211">
        <v>483.6268</v>
      </c>
      <c r="AZ211">
        <v>506.00850000000003</v>
      </c>
      <c r="BA211">
        <v>543.50429999999994</v>
      </c>
      <c r="BB211">
        <v>563.21979999999996</v>
      </c>
      <c r="BC211">
        <v>610.56610000000001</v>
      </c>
      <c r="BD211">
        <v>640.92219999999998</v>
      </c>
      <c r="BE211">
        <v>677.9049</v>
      </c>
      <c r="BF211">
        <v>687.0421</v>
      </c>
      <c r="BG211">
        <v>730.77080000000001</v>
      </c>
      <c r="BH211">
        <v>762.92729999999995</v>
      </c>
      <c r="BI211">
        <v>768.28650000000005</v>
      </c>
      <c r="BJ211">
        <v>765.59619999999995</v>
      </c>
      <c r="BK211">
        <v>749.49620000000004</v>
      </c>
      <c r="BL211">
        <v>752.50869999999998</v>
      </c>
      <c r="BM211">
        <v>746.39250000000004</v>
      </c>
      <c r="BQ211" s="77">
        <f>IF(greenhouseGasEmissions!AS211="","",greenhouseGasEmissions!AS211-greenhouseGasEmissions!AS211+INDEX(gDP!AS$6:AS$271,MATCH($B211,gDP!$B$6:$B$271)))</f>
        <v>189514933333.33301</v>
      </c>
      <c r="BR211" s="77">
        <f>IF(greenhouseGasEmissions!AT211="","",greenhouseGasEmissions!AT211-greenhouseGasEmissions!AT211+INDEX(gDP!AT$6:AT$271,MATCH($B211,gDP!$B$6:$B$271)))</f>
        <v>184137600000</v>
      </c>
      <c r="BS211" s="77">
        <f>IF(greenhouseGasEmissions!AU211="","",greenhouseGasEmissions!AU211-greenhouseGasEmissions!AU211+INDEX(gDP!AU$6:AU$271,MATCH($B211,gDP!$B$6:$B$271)))</f>
        <v>189605866666.66699</v>
      </c>
      <c r="BT211" s="77">
        <f>IF(greenhouseGasEmissions!AV211="","",greenhouseGasEmissions!AV211-greenhouseGasEmissions!AV211+INDEX(gDP!AV$6:AV$271,MATCH($B211,gDP!$B$6:$B$271)))</f>
        <v>215807733333.33301</v>
      </c>
      <c r="BU211" s="77">
        <f>IF(greenhouseGasEmissions!AW211="","",greenhouseGasEmissions!AW211-greenhouseGasEmissions!AW211+INDEX(gDP!AW$6:AW$271,MATCH($B211,gDP!$B$6:$B$271)))</f>
        <v>258742133333.33301</v>
      </c>
      <c r="BV211" s="77">
        <f>IF(greenhouseGasEmissions!AX211="","",greenhouseGasEmissions!AX211-greenhouseGasEmissions!AX211+INDEX(gDP!AX$6:AX$271,MATCH($B211,gDP!$B$6:$B$271)))</f>
        <v>328459608764.11102</v>
      </c>
      <c r="BW211" s="77">
        <f>IF(greenhouseGasEmissions!AY211="","",greenhouseGasEmissions!AY211-greenhouseGasEmissions!AY211+INDEX(gDP!AY$6:AY$271,MATCH($B211,gDP!$B$6:$B$271)))</f>
        <v>376900133511.34802</v>
      </c>
      <c r="BX211" s="77">
        <f>IF(greenhouseGasEmissions!AZ211="","",greenhouseGasEmissions!AZ211-greenhouseGasEmissions!AZ211+INDEX(gDP!AZ$6:AZ$271,MATCH($B211,gDP!$B$6:$B$271)))</f>
        <v>415964509673.11499</v>
      </c>
      <c r="BY211" s="77">
        <f>IF(greenhouseGasEmissions!BA211="","",greenhouseGasEmissions!BA211-greenhouseGasEmissions!BA211+INDEX(gDP!BA$6:BA$271,MATCH($B211,gDP!$B$6:$B$271)))</f>
        <v>519796800000</v>
      </c>
      <c r="BZ211" s="77">
        <f>IF(greenhouseGasEmissions!BB211="","",greenhouseGasEmissions!BB211-greenhouseGasEmissions!BB211+INDEX(gDP!BB$6:BB$271,MATCH($B211,gDP!$B$6:$B$271)))</f>
        <v>429097866666.66699</v>
      </c>
      <c r="CA211" s="77">
        <f>IF(greenhouseGasEmissions!BC211="","",greenhouseGasEmissions!BC211-greenhouseGasEmissions!BC211+INDEX(gDP!BC$6:BC$271,MATCH($B211,gDP!$B$6:$B$271)))</f>
        <v>528207200000</v>
      </c>
      <c r="CB211" s="77">
        <f>IF(greenhouseGasEmissions!BD211="","",greenhouseGasEmissions!BD211-greenhouseGasEmissions!BD211+INDEX(gDP!BD$6:BD$271,MATCH($B211,gDP!$B$6:$B$271)))</f>
        <v>676634666666.66699</v>
      </c>
      <c r="CC211" s="77">
        <f>IF(greenhouseGasEmissions!BE211="","",greenhouseGasEmissions!BE211-greenhouseGasEmissions!BE211+INDEX(gDP!BE$6:BE$271,MATCH($B211,gDP!$B$6:$B$271)))</f>
        <v>741849866666.66699</v>
      </c>
      <c r="CD211" s="77">
        <f>IF(greenhouseGasEmissions!BF211="","",greenhouseGasEmissions!BF211-greenhouseGasEmissions!BF211+INDEX(gDP!BF$6:BF$271,MATCH($B211,gDP!$B$6:$B$271)))</f>
        <v>753864533333.33301</v>
      </c>
      <c r="CE211" s="77">
        <f>IF(greenhouseGasEmissions!BG211="","",greenhouseGasEmissions!BG211-greenhouseGasEmissions!BG211+INDEX(gDP!BG$6:BG$271,MATCH($B211,gDP!$B$6:$B$271)))</f>
        <v>766605866666.66699</v>
      </c>
      <c r="CF211" s="77">
        <f>IF(greenhouseGasEmissions!BH211="","",greenhouseGasEmissions!BH211-greenhouseGasEmissions!BH211+INDEX(gDP!BH$6:BH$271,MATCH($B211,gDP!$B$6:$B$271)))</f>
        <v>669484266666.66699</v>
      </c>
      <c r="CG211" s="77">
        <f>IF(greenhouseGasEmissions!BI211="","",greenhouseGasEmissions!BI211-greenhouseGasEmissions!BI211+INDEX(gDP!BI$6:BI$271,MATCH($B211,gDP!$B$6:$B$271)))</f>
        <v>666000000000</v>
      </c>
      <c r="CH211" s="77">
        <f>IF(greenhouseGasEmissions!BJ211="","",greenhouseGasEmissions!BJ211-greenhouseGasEmissions!BJ211+INDEX(gDP!BJ$6:BJ$271,MATCH($B211,gDP!$B$6:$B$271)))</f>
        <v>714994666666.66699</v>
      </c>
      <c r="CI211" s="77">
        <f>IF(greenhouseGasEmissions!BK211="","",greenhouseGasEmissions!BK211-greenhouseGasEmissions!BK211+INDEX(gDP!BK$6:BK$271,MATCH($B211,gDP!$B$6:$B$271)))</f>
        <v>846583733333.33301</v>
      </c>
      <c r="CJ211" s="77">
        <f>IF(greenhouseGasEmissions!BL211="","",greenhouseGasEmissions!BL211-greenhouseGasEmissions!BL211+INDEX(gDP!BL$6:BL$271,MATCH($B211,gDP!$B$6:$B$271)))</f>
        <v>838564800000</v>
      </c>
      <c r="CK211" s="77">
        <f>IF(greenhouseGasEmissions!BM211="","",greenhouseGasEmissions!BM211-greenhouseGasEmissions!BM211+INDEX(gDP!BM$6:BM$271,MATCH($B211,gDP!$B$6:$B$271)))</f>
        <v>734271200000</v>
      </c>
      <c r="CL211" s="77" t="str">
        <f>IF(greenhouseGasEmissions!BN211="","",greenhouseGasEmissions!BN211-greenhouseGasEmissions!BN211+INDEX(gDP!BN$6:BN$271,MATCH($B211,gDP!$B$6:$B$271)))</f>
        <v/>
      </c>
      <c r="CM211" s="77" t="str">
        <f>IF(greenhouseGasEmissions!BO211="","",greenhouseGasEmissions!BO211-greenhouseGasEmissions!BO211+INDEX(gDP!BO$6:BO$271,MATCH($B211,gDP!$B$6:$B$271)))</f>
        <v/>
      </c>
    </row>
    <row r="212" spans="1:91" x14ac:dyDescent="0.35">
      <c r="A212" t="s">
        <v>630</v>
      </c>
      <c r="B212" t="s">
        <v>631</v>
      </c>
      <c r="C212" t="s">
        <v>807</v>
      </c>
      <c r="D212" t="s">
        <v>808</v>
      </c>
      <c r="AS212">
        <v>107.3693</v>
      </c>
      <c r="AT212">
        <v>112.75449999999999</v>
      </c>
      <c r="AU212">
        <v>116.39700000000001</v>
      </c>
      <c r="AV212">
        <v>119.92659999999999</v>
      </c>
      <c r="AW212">
        <v>122.6369</v>
      </c>
      <c r="AX212">
        <v>126.59439999999999</v>
      </c>
      <c r="AY212">
        <v>129.6524</v>
      </c>
      <c r="AZ212">
        <v>132.45930000000001</v>
      </c>
      <c r="BA212">
        <v>134.22389999999999</v>
      </c>
      <c r="BB212">
        <v>136.15129999999999</v>
      </c>
      <c r="BC212">
        <v>137.11680000000001</v>
      </c>
      <c r="BD212">
        <v>134.01400000000001</v>
      </c>
      <c r="BE212">
        <v>136.63659999999999</v>
      </c>
      <c r="BF212">
        <v>137.8595</v>
      </c>
      <c r="BG212">
        <v>139.75800000000001</v>
      </c>
      <c r="BH212">
        <v>143.34129999999999</v>
      </c>
      <c r="BI212">
        <v>147.2894</v>
      </c>
      <c r="BJ212">
        <v>147.233</v>
      </c>
      <c r="BK212">
        <v>151.9675</v>
      </c>
      <c r="BL212">
        <v>152.5164</v>
      </c>
      <c r="BM212">
        <v>152.20650000000001</v>
      </c>
      <c r="BQ212" s="77">
        <f>IF(greenhouseGasEmissions!AS212="","",greenhouseGasEmissions!AS212-greenhouseGasEmissions!AS212+INDEX(gDP!AS$6:AS$271,MATCH($B212,gDP!$B$6:$B$271)))</f>
        <v>12257299147.2936</v>
      </c>
      <c r="BR212" s="77">
        <f>IF(greenhouseGasEmissions!AT212="","",greenhouseGasEmissions!AT212-greenhouseGasEmissions!AT212+INDEX(gDP!AT$6:AT$271,MATCH($B212,gDP!$B$6:$B$271)))</f>
        <v>15716361792.1926</v>
      </c>
      <c r="BS212" s="77">
        <f>IF(greenhouseGasEmissions!AU212="","",greenhouseGasEmissions!AU212-greenhouseGasEmissions!AU212+INDEX(gDP!AU$6:AU$271,MATCH($B212,gDP!$B$6:$B$271)))</f>
        <v>18137128388.3606</v>
      </c>
      <c r="BT212" s="77">
        <f>IF(greenhouseGasEmissions!AV212="","",greenhouseGasEmissions!AV212-greenhouseGasEmissions!AV212+INDEX(gDP!AV$6:AV$271,MATCH($B212,gDP!$B$6:$B$271)))</f>
        <v>21355298459.595501</v>
      </c>
      <c r="BU212" s="77">
        <f>IF(greenhouseGasEmissions!AW212="","",greenhouseGasEmissions!AW212-greenhouseGasEmissions!AW212+INDEX(gDP!AW$6:AW$271,MATCH($B212,gDP!$B$6:$B$271)))</f>
        <v>26646007250.731899</v>
      </c>
      <c r="BV212" s="77">
        <f>IF(greenhouseGasEmissions!AX212="","",greenhouseGasEmissions!AX212-greenhouseGasEmissions!AX212+INDEX(gDP!AX$6:AX$271,MATCH($B212,gDP!$B$6:$B$271)))</f>
        <v>35182711987.973999</v>
      </c>
      <c r="BW212" s="77">
        <f>IF(greenhouseGasEmissions!AY212="","",greenhouseGasEmissions!AY212-greenhouseGasEmissions!AY212+INDEX(gDP!AY$6:AY$271,MATCH($B212,gDP!$B$6:$B$271)))</f>
        <v>45263831634.149696</v>
      </c>
      <c r="BX212" s="77">
        <f>IF(greenhouseGasEmissions!AZ212="","",greenhouseGasEmissions!AZ212-greenhouseGasEmissions!AZ212+INDEX(gDP!AZ$6:AZ$271,MATCH($B212,gDP!$B$6:$B$271)))</f>
        <v>59440139774.812798</v>
      </c>
      <c r="BY212" s="77">
        <f>IF(greenhouseGasEmissions!BA212="","",greenhouseGasEmissions!BA212-greenhouseGasEmissions!BA212+INDEX(gDP!BA$6:BA$271,MATCH($B212,gDP!$B$6:$B$271)))</f>
        <v>64833083257.143097</v>
      </c>
      <c r="BZ212" s="77">
        <f>IF(greenhouseGasEmissions!BB212="","",greenhouseGasEmissions!BB212-greenhouseGasEmissions!BB212+INDEX(gDP!BB$6:BB$271,MATCH($B212,gDP!$B$6:$B$271)))</f>
        <v>51621044076.923103</v>
      </c>
      <c r="CA212" s="77">
        <f>IF(greenhouseGasEmissions!BC212="","",greenhouseGasEmissions!BC212-greenhouseGasEmissions!BC212+INDEX(gDP!BC$6:BC$271,MATCH($B212,gDP!$B$6:$B$271)))</f>
        <v>58962978034.482803</v>
      </c>
      <c r="CB212" s="77">
        <f>IF(greenhouseGasEmissions!BD212="","",greenhouseGasEmissions!BD212-greenhouseGasEmissions!BD212+INDEX(gDP!BD$6:BD$271,MATCH($B212,gDP!$B$6:$B$271)))</f>
        <v>55018567210.526299</v>
      </c>
      <c r="CC212" s="77">
        <f>IF(greenhouseGasEmissions!BE212="","",greenhouseGasEmissions!BE212-greenhouseGasEmissions!BE212+INDEX(gDP!BE$6:BE$271,MATCH($B212,gDP!$B$6:$B$271)))</f>
        <v>37632919966.666702</v>
      </c>
      <c r="CD212" s="77">
        <f>IF(greenhouseGasEmissions!BF212="","",greenhouseGasEmissions!BF212-greenhouseGasEmissions!BF212+INDEX(gDP!BF$6:BF$271,MATCH($B212,gDP!$B$6:$B$271)))</f>
        <v>43024018082.191803</v>
      </c>
      <c r="CE212" s="77">
        <f>IF(greenhouseGasEmissions!BG212="","",greenhouseGasEmissions!BG212-greenhouseGasEmissions!BG212+INDEX(gDP!BG$6:BG$271,MATCH($B212,gDP!$B$6:$B$271)))</f>
        <v>49516748617.977501</v>
      </c>
      <c r="CF212" s="77">
        <f>IF(greenhouseGasEmissions!BH212="","",greenhouseGasEmissions!BH212-greenhouseGasEmissions!BH212+INDEX(gDP!BH$6:BH$271,MATCH($B212,gDP!$B$6:$B$271)))</f>
        <v>51726758676.7677</v>
      </c>
      <c r="CG212" s="77">
        <f>IF(greenhouseGasEmissions!BI212="","",greenhouseGasEmissions!BI212-greenhouseGasEmissions!BI212+INDEX(gDP!BI$6:BI$271,MATCH($B212,gDP!$B$6:$B$271)))</f>
        <v>42630376000</v>
      </c>
      <c r="CH212" s="77">
        <f>IF(greenhouseGasEmissions!BJ212="","",greenhouseGasEmissions!BJ212-greenhouseGasEmissions!BJ212+INDEX(gDP!BJ$6:BJ$271,MATCH($B212,gDP!$B$6:$B$271)))</f>
        <v>41283617976.190498</v>
      </c>
      <c r="CI212" s="77">
        <f>IF(greenhouseGasEmissions!BK212="","",greenhouseGasEmissions!BK212-greenhouseGasEmissions!BK212+INDEX(gDP!BK$6:BK$271,MATCH($B212,gDP!$B$6:$B$271)))</f>
        <v>32333780383.2924</v>
      </c>
      <c r="CJ212" s="77">
        <f>IF(greenhouseGasEmissions!BL212="","",greenhouseGasEmissions!BL212-greenhouseGasEmissions!BL212+INDEX(gDP!BL$6:BL$271,MATCH($B212,gDP!$B$6:$B$271)))</f>
        <v>32338079165.289299</v>
      </c>
      <c r="CK212" s="77">
        <f>IF(greenhouseGasEmissions!BM212="","",greenhouseGasEmissions!BM212-greenhouseGasEmissions!BM212+INDEX(gDP!BM$6:BM$271,MATCH($B212,gDP!$B$6:$B$271)))</f>
        <v>27034593750</v>
      </c>
      <c r="CL212" s="77" t="str">
        <f>IF(greenhouseGasEmissions!BN212="","",greenhouseGasEmissions!BN212-greenhouseGasEmissions!BN212+INDEX(gDP!BN$6:BN$271,MATCH($B212,gDP!$B$6:$B$271)))</f>
        <v/>
      </c>
      <c r="CM212" s="77" t="str">
        <f>IF(greenhouseGasEmissions!BO212="","",greenhouseGasEmissions!BO212-greenhouseGasEmissions!BO212+INDEX(gDP!BO$6:BO$271,MATCH($B212,gDP!$B$6:$B$271)))</f>
        <v/>
      </c>
    </row>
    <row r="213" spans="1:91" x14ac:dyDescent="0.35">
      <c r="A213" t="s">
        <v>632</v>
      </c>
      <c r="B213" t="s">
        <v>633</v>
      </c>
      <c r="C213" t="s">
        <v>807</v>
      </c>
      <c r="D213" t="s">
        <v>808</v>
      </c>
      <c r="AS213">
        <v>1.3247</v>
      </c>
      <c r="AT213">
        <v>2.1705999999999999</v>
      </c>
      <c r="AU213">
        <v>2.2730000000000001</v>
      </c>
      <c r="AV213">
        <v>2.258</v>
      </c>
      <c r="AW213">
        <v>3.1156999999999999</v>
      </c>
      <c r="AX213">
        <v>3.9563000000000001</v>
      </c>
      <c r="AY213">
        <v>4.2454000000000001</v>
      </c>
      <c r="AZ213">
        <v>5.2184999999999997</v>
      </c>
      <c r="BA213">
        <v>5.9482999999999997</v>
      </c>
      <c r="BB213">
        <v>6.7172000000000001</v>
      </c>
      <c r="BC213">
        <v>7.4617000000000004</v>
      </c>
      <c r="BD213">
        <v>8.4644999999999992</v>
      </c>
      <c r="BE213">
        <v>9.0299999999999994</v>
      </c>
      <c r="BF213">
        <v>9.7668999999999997</v>
      </c>
      <c r="BG213">
        <v>10.739100000000001</v>
      </c>
      <c r="BH213">
        <v>12.542299999999999</v>
      </c>
      <c r="BI213">
        <v>14.103899999999999</v>
      </c>
      <c r="BJ213">
        <v>13.9168</v>
      </c>
      <c r="BK213">
        <v>14.6502</v>
      </c>
      <c r="BL213">
        <v>17.259599999999999</v>
      </c>
      <c r="BM213">
        <v>16.466899999999999</v>
      </c>
      <c r="BQ213" s="77">
        <f>IF(greenhouseGasEmissions!AS213="","",greenhouseGasEmissions!AS213-greenhouseGasEmissions!AS213+INDEX(gDP!AS$6:AS$271,MATCH($B213,gDP!$B$6:$B$271)))</f>
        <v>6013185003.9752502</v>
      </c>
      <c r="BR213" s="77">
        <f>IF(greenhouseGasEmissions!AT213="","",greenhouseGasEmissions!AT213-greenhouseGasEmissions!AT213+INDEX(gDP!AT$6:AT$271,MATCH($B213,gDP!$B$6:$B$271)))</f>
        <v>6507824829.2625399</v>
      </c>
      <c r="BS213" s="77">
        <f>IF(greenhouseGasEmissions!AU213="","",greenhouseGasEmissions!AU213-greenhouseGasEmissions!AU213+INDEX(gDP!AU$6:AU$271,MATCH($B213,gDP!$B$6:$B$271)))</f>
        <v>7006402319.7585602</v>
      </c>
      <c r="BT213" s="77">
        <f>IF(greenhouseGasEmissions!AV213="","",greenhouseGasEmissions!AV213-greenhouseGasEmissions!AV213+INDEX(gDP!AV$6:AV$271,MATCH($B213,gDP!$B$6:$B$271)))</f>
        <v>8768721563.1821098</v>
      </c>
      <c r="BU213" s="77">
        <f>IF(greenhouseGasEmissions!AW213="","",greenhouseGasEmissions!AW213-greenhouseGasEmissions!AW213+INDEX(gDP!AW$6:AW$271,MATCH($B213,gDP!$B$6:$B$271)))</f>
        <v>10076816666.6196</v>
      </c>
      <c r="BV213" s="77">
        <f>IF(greenhouseGasEmissions!AX213="","",greenhouseGasEmissions!AX213-greenhouseGasEmissions!AX213+INDEX(gDP!AX$6:AX$271,MATCH($B213,gDP!$B$6:$B$271)))</f>
        <v>11009033437.938999</v>
      </c>
      <c r="BW213" s="77">
        <f>IF(greenhouseGasEmissions!AY213="","",greenhouseGasEmissions!AY213-greenhouseGasEmissions!AY213+INDEX(gDP!AY$6:AY$271,MATCH($B213,gDP!$B$6:$B$271)))</f>
        <v>11697918243.0035</v>
      </c>
      <c r="BX213" s="77">
        <f>IF(greenhouseGasEmissions!AZ213="","",greenhouseGasEmissions!AZ213-greenhouseGasEmissions!AZ213+INDEX(gDP!AZ$6:AZ$271,MATCH($B213,gDP!$B$6:$B$271)))</f>
        <v>13994218412.961901</v>
      </c>
      <c r="BY213" s="77">
        <f>IF(greenhouseGasEmissions!BA213="","",greenhouseGasEmissions!BA213-greenhouseGasEmissions!BA213+INDEX(gDP!BA$6:BA$271,MATCH($B213,gDP!$B$6:$B$271)))</f>
        <v>16853989627.548</v>
      </c>
      <c r="BZ213" s="77">
        <f>IF(greenhouseGasEmissions!BB213="","",greenhouseGasEmissions!BB213-greenhouseGasEmissions!BB213+INDEX(gDP!BB$6:BB$271,MATCH($B213,gDP!$B$6:$B$271)))</f>
        <v>16145867494.9405</v>
      </c>
      <c r="CA213" s="77">
        <f>IF(greenhouseGasEmissions!BC213="","",greenhouseGasEmissions!BC213-greenhouseGasEmissions!BC213+INDEX(gDP!BC$6:BC$271,MATCH($B213,gDP!$B$6:$B$271)))</f>
        <v>16121315909.0758</v>
      </c>
      <c r="CB213" s="77">
        <f>IF(greenhouseGasEmissions!BD213="","",greenhouseGasEmissions!BD213-greenhouseGasEmissions!BD213+INDEX(gDP!BD$6:BD$271,MATCH($B213,gDP!$B$6:$B$271)))</f>
        <v>17814283639.311901</v>
      </c>
      <c r="CC213" s="77">
        <f>IF(greenhouseGasEmissions!BE213="","",greenhouseGasEmissions!BE213-greenhouseGasEmissions!BE213+INDEX(gDP!BE$6:BE$271,MATCH($B213,gDP!$B$6:$B$271)))</f>
        <v>17660870411.523499</v>
      </c>
      <c r="CD213" s="77">
        <f>IF(greenhouseGasEmissions!BF213="","",greenhouseGasEmissions!BF213-greenhouseGasEmissions!BF213+INDEX(gDP!BF$6:BF$271,MATCH($B213,gDP!$B$6:$B$271)))</f>
        <v>18918667724.881699</v>
      </c>
      <c r="CE213" s="77">
        <f>IF(greenhouseGasEmissions!BG213="","",greenhouseGasEmissions!BG213-greenhouseGasEmissions!BG213+INDEX(gDP!BG$6:BG$271,MATCH($B213,gDP!$B$6:$B$271)))</f>
        <v>19797253440.267899</v>
      </c>
      <c r="CF213" s="77">
        <f>IF(greenhouseGasEmissions!BH213="","",greenhouseGasEmissions!BH213-greenhouseGasEmissions!BH213+INDEX(gDP!BH$6:BH$271,MATCH($B213,gDP!$B$6:$B$271)))</f>
        <v>17774766696.1759</v>
      </c>
      <c r="CG213" s="77">
        <f>IF(greenhouseGasEmissions!BI213="","",greenhouseGasEmissions!BI213-greenhouseGasEmissions!BI213+INDEX(gDP!BI$6:BI$271,MATCH($B213,gDP!$B$6:$B$271)))</f>
        <v>19040312333.186401</v>
      </c>
      <c r="CH213" s="77">
        <f>IF(greenhouseGasEmissions!BJ213="","",greenhouseGasEmissions!BJ213-greenhouseGasEmissions!BJ213+INDEX(gDP!BJ$6:BJ$271,MATCH($B213,gDP!$B$6:$B$271)))</f>
        <v>20996562943.5979</v>
      </c>
      <c r="CI213" s="77">
        <f>IF(greenhouseGasEmissions!BK213="","",greenhouseGasEmissions!BK213-greenhouseGasEmissions!BK213+INDEX(gDP!BK$6:BK$271,MATCH($B213,gDP!$B$6:$B$271)))</f>
        <v>23116701556.1381</v>
      </c>
      <c r="CJ213" s="77">
        <f>IF(greenhouseGasEmissions!BL213="","",greenhouseGasEmissions!BL213-greenhouseGasEmissions!BL213+INDEX(gDP!BL$6:BL$271,MATCH($B213,gDP!$B$6:$B$271)))</f>
        <v>23403995992.135399</v>
      </c>
      <c r="CK213" s="77">
        <f>IF(greenhouseGasEmissions!BM213="","",greenhouseGasEmissions!BM213-greenhouseGasEmissions!BM213+INDEX(gDP!BM$6:BM$271,MATCH($B213,gDP!$B$6:$B$271)))</f>
        <v>24530513037.751801</v>
      </c>
      <c r="CL213" s="77" t="str">
        <f>IF(greenhouseGasEmissions!BN213="","",greenhouseGasEmissions!BN213-greenhouseGasEmissions!BN213+INDEX(gDP!BN$6:BN$271,MATCH($B213,gDP!$B$6:$B$271)))</f>
        <v/>
      </c>
      <c r="CM213" s="77" t="str">
        <f>IF(greenhouseGasEmissions!BO213="","",greenhouseGasEmissions!BO213-greenhouseGasEmissions!BO213+INDEX(gDP!BO$6:BO$271,MATCH($B213,gDP!$B$6:$B$271)))</f>
        <v/>
      </c>
    </row>
    <row r="214" spans="1:91" x14ac:dyDescent="0.35">
      <c r="A214" t="s">
        <v>634</v>
      </c>
      <c r="B214" t="s">
        <v>635</v>
      </c>
      <c r="C214" t="s">
        <v>807</v>
      </c>
      <c r="D214" t="s">
        <v>808</v>
      </c>
      <c r="AS214">
        <v>57.641500000000001</v>
      </c>
      <c r="AT214">
        <v>59.226599999999998</v>
      </c>
      <c r="AU214">
        <v>51.9268</v>
      </c>
      <c r="AV214">
        <v>50.383699999999997</v>
      </c>
      <c r="AW214">
        <v>53.102400000000003</v>
      </c>
      <c r="AX214">
        <v>50.974800000000002</v>
      </c>
      <c r="AY214">
        <v>51.268900000000002</v>
      </c>
      <c r="AZ214">
        <v>51.990699999999997</v>
      </c>
      <c r="BA214">
        <v>51.262099999999997</v>
      </c>
      <c r="BB214">
        <v>52.2881</v>
      </c>
      <c r="BC214">
        <v>58.992400000000004</v>
      </c>
      <c r="BD214">
        <v>61.403300000000002</v>
      </c>
      <c r="BE214">
        <v>59.560400000000001</v>
      </c>
      <c r="BF214">
        <v>63.030299999999997</v>
      </c>
      <c r="BG214">
        <v>64.919200000000004</v>
      </c>
      <c r="BH214">
        <v>66.790599999999998</v>
      </c>
      <c r="BI214">
        <v>64.865700000000004</v>
      </c>
      <c r="BJ214">
        <v>70.158799999999999</v>
      </c>
      <c r="BK214">
        <v>68.287899999999993</v>
      </c>
      <c r="BL214">
        <v>70.784999999999997</v>
      </c>
      <c r="BM214">
        <v>69.168300000000002</v>
      </c>
      <c r="BQ214" s="77">
        <f>IF(greenhouseGasEmissions!AS214="","",greenhouseGasEmissions!AS214-greenhouseGasEmissions!AS214+INDEX(gDP!AS$6:AS$271,MATCH($B214,gDP!$B$6:$B$271)))</f>
        <v>96076539925.740906</v>
      </c>
      <c r="BR214" s="77">
        <f>IF(greenhouseGasEmissions!AT214="","",greenhouseGasEmissions!AT214-greenhouseGasEmissions!AT214+INDEX(gDP!AT$6:AT$271,MATCH($B214,gDP!$B$6:$B$271)))</f>
        <v>89793790669.651505</v>
      </c>
      <c r="BS214" s="77">
        <f>IF(greenhouseGasEmissions!AU214="","",greenhouseGasEmissions!AU214-greenhouseGasEmissions!AU214+INDEX(gDP!AU$6:AU$271,MATCH($B214,gDP!$B$6:$B$271)))</f>
        <v>92538372869.694199</v>
      </c>
      <c r="BT214" s="77">
        <f>IF(greenhouseGasEmissions!AV214="","",greenhouseGasEmissions!AV214-greenhouseGasEmissions!AV214+INDEX(gDP!AV$6:AV$271,MATCH($B214,gDP!$B$6:$B$271)))</f>
        <v>97646401095.636902</v>
      </c>
      <c r="BU214" s="77">
        <f>IF(greenhouseGasEmissions!AW214="","",greenhouseGasEmissions!AW214-greenhouseGasEmissions!AW214+INDEX(gDP!AW$6:AW$271,MATCH($B214,gDP!$B$6:$B$271)))</f>
        <v>115033593101.049</v>
      </c>
      <c r="BV214" s="77">
        <f>IF(greenhouseGasEmissions!AX214="","",greenhouseGasEmissions!AX214-greenhouseGasEmissions!AX214+INDEX(gDP!AX$6:AX$271,MATCH($B214,gDP!$B$6:$B$271)))</f>
        <v>127807848728.39799</v>
      </c>
      <c r="BW214" s="77">
        <f>IF(greenhouseGasEmissions!AY214="","",greenhouseGasEmissions!AY214-greenhouseGasEmissions!AY214+INDEX(gDP!AY$6:AY$271,MATCH($B214,gDP!$B$6:$B$271)))</f>
        <v>148627286361.35101</v>
      </c>
      <c r="BX214" s="77">
        <f>IF(greenhouseGasEmissions!AZ214="","",greenhouseGasEmissions!AZ214-greenhouseGasEmissions!AZ214+INDEX(gDP!AZ$6:AZ$271,MATCH($B214,gDP!$B$6:$B$271)))</f>
        <v>180941701357.97</v>
      </c>
      <c r="BY214" s="77">
        <f>IF(greenhouseGasEmissions!BA214="","",greenhouseGasEmissions!BA214-greenhouseGasEmissions!BA214+INDEX(gDP!BA$6:BA$271,MATCH($B214,gDP!$B$6:$B$271)))</f>
        <v>193617323539.203</v>
      </c>
      <c r="BZ214" s="77">
        <f>IF(greenhouseGasEmissions!BB214="","",greenhouseGasEmissions!BB214-greenhouseGasEmissions!BB214+INDEX(gDP!BB$6:BB$271,MATCH($B214,gDP!$B$6:$B$271)))</f>
        <v>194150283771.56601</v>
      </c>
      <c r="CA214" s="77">
        <f>IF(greenhouseGasEmissions!BC214="","",greenhouseGasEmissions!BC214-greenhouseGasEmissions!BC214+INDEX(gDP!BC$6:BC$271,MATCH($B214,gDP!$B$6:$B$271)))</f>
        <v>239807980591.23999</v>
      </c>
      <c r="CB214" s="77">
        <f>IF(greenhouseGasEmissions!BD214="","",greenhouseGasEmissions!BD214-greenhouseGasEmissions!BD214+INDEX(gDP!BD$6:BD$271,MATCH($B214,gDP!$B$6:$B$271)))</f>
        <v>279356499090.45801</v>
      </c>
      <c r="CC214" s="77">
        <f>IF(greenhouseGasEmissions!BE214="","",greenhouseGasEmissions!BE214-greenhouseGasEmissions!BE214+INDEX(gDP!BE$6:BE$271,MATCH($B214,gDP!$B$6:$B$271)))</f>
        <v>295092888076.58899</v>
      </c>
      <c r="CD214" s="77">
        <f>IF(greenhouseGasEmissions!BF214="","",greenhouseGasEmissions!BF214-greenhouseGasEmissions!BF214+INDEX(gDP!BF$6:BF$271,MATCH($B214,gDP!$B$6:$B$271)))</f>
        <v>307576360584.992</v>
      </c>
      <c r="CE214" s="77">
        <f>IF(greenhouseGasEmissions!BG214="","",greenhouseGasEmissions!BG214-greenhouseGasEmissions!BG214+INDEX(gDP!BG$6:BG$271,MATCH($B214,gDP!$B$6:$B$271)))</f>
        <v>314863580758.45502</v>
      </c>
      <c r="CF214" s="77">
        <f>IF(greenhouseGasEmissions!BH214="","",greenhouseGasEmissions!BH214-greenhouseGasEmissions!BH214+INDEX(gDP!BH$6:BH$271,MATCH($B214,gDP!$B$6:$B$271)))</f>
        <v>307998545269.39801</v>
      </c>
      <c r="CG214" s="77">
        <f>IF(greenhouseGasEmissions!BI214="","",greenhouseGasEmissions!BI214-greenhouseGasEmissions!BI214+INDEX(gDP!BI$6:BI$271,MATCH($B214,gDP!$B$6:$B$271)))</f>
        <v>319053943915.005</v>
      </c>
      <c r="CH214" s="77">
        <f>IF(greenhouseGasEmissions!BJ214="","",greenhouseGasEmissions!BJ214-greenhouseGasEmissions!BJ214+INDEX(gDP!BJ$6:BJ$271,MATCH($B214,gDP!$B$6:$B$271)))</f>
        <v>343257164581.71198</v>
      </c>
      <c r="CI214" s="77">
        <f>IF(greenhouseGasEmissions!BK214="","",greenhouseGasEmissions!BK214-greenhouseGasEmissions!BK214+INDEX(gDP!BK$6:BK$271,MATCH($B214,gDP!$B$6:$B$271)))</f>
        <v>376892697588.005</v>
      </c>
      <c r="CJ214" s="77">
        <f>IF(greenhouseGasEmissions!BL214="","",greenhouseGasEmissions!BL214-greenhouseGasEmissions!BL214+INDEX(gDP!BL$6:BL$271,MATCH($B214,gDP!$B$6:$B$271)))</f>
        <v>376901649222.45099</v>
      </c>
      <c r="CK214" s="77">
        <f>IF(greenhouseGasEmissions!BM214="","",greenhouseGasEmissions!BM214-greenhouseGasEmissions!BM214+INDEX(gDP!BM$6:BM$271,MATCH($B214,gDP!$B$6:$B$271)))</f>
        <v>349488382610.66199</v>
      </c>
      <c r="CL214" s="77" t="str">
        <f>IF(greenhouseGasEmissions!BN214="","",greenhouseGasEmissions!BN214-greenhouseGasEmissions!BN214+INDEX(gDP!BN$6:BN$271,MATCH($B214,gDP!$B$6:$B$271)))</f>
        <v/>
      </c>
      <c r="CM214" s="77" t="str">
        <f>IF(greenhouseGasEmissions!BO214="","",greenhouseGasEmissions!BO214-greenhouseGasEmissions!BO214+INDEX(gDP!BO$6:BO$271,MATCH($B214,gDP!$B$6:$B$271)))</f>
        <v/>
      </c>
    </row>
    <row r="215" spans="1:91" x14ac:dyDescent="0.35">
      <c r="A215" t="s">
        <v>636</v>
      </c>
      <c r="B215" t="s">
        <v>637</v>
      </c>
      <c r="C215" t="s">
        <v>807</v>
      </c>
      <c r="D215" t="s">
        <v>808</v>
      </c>
      <c r="AS215">
        <v>2.1211000000000002</v>
      </c>
      <c r="AT215">
        <v>2.1377000000000002</v>
      </c>
      <c r="AU215">
        <v>3.5630000000000002</v>
      </c>
      <c r="AV215">
        <v>2.8043</v>
      </c>
      <c r="AW215">
        <v>3.6909999999999998</v>
      </c>
      <c r="AX215">
        <v>6.3524000000000003</v>
      </c>
      <c r="AY215">
        <v>5.4927999999999999</v>
      </c>
      <c r="AZ215">
        <v>6.6553000000000004</v>
      </c>
      <c r="BA215">
        <v>7.8146000000000004</v>
      </c>
      <c r="BB215">
        <v>6.6261000000000001</v>
      </c>
      <c r="BC215">
        <v>7.9503000000000004</v>
      </c>
      <c r="BD215">
        <v>7.1687000000000003</v>
      </c>
      <c r="BE215">
        <v>9.8289000000000009</v>
      </c>
      <c r="BF215">
        <v>10.0623</v>
      </c>
      <c r="BG215">
        <v>13.141500000000001</v>
      </c>
      <c r="BH215">
        <v>14.2631</v>
      </c>
      <c r="BI215">
        <v>16.02</v>
      </c>
      <c r="BJ215">
        <v>16.8093</v>
      </c>
      <c r="BK215">
        <v>16.8325</v>
      </c>
      <c r="BL215">
        <v>16.851099999999999</v>
      </c>
      <c r="BM215">
        <v>16.784600000000001</v>
      </c>
      <c r="BQ215" s="77">
        <f>IF(greenhouseGasEmissions!AS215="","",greenhouseGasEmissions!AS215-greenhouseGasEmissions!AS215+INDEX(gDP!AS$6:AS$271,MATCH($B215,gDP!$B$6:$B$271)))</f>
        <v>419842674.22765201</v>
      </c>
      <c r="BR215" s="77">
        <f>IF(greenhouseGasEmissions!AT215="","",greenhouseGasEmissions!AT215-greenhouseGasEmissions!AT215+INDEX(gDP!AT$6:AT$271,MATCH($B215,gDP!$B$6:$B$271)))</f>
        <v>409508552.979972</v>
      </c>
      <c r="BS215" s="77">
        <f>IF(greenhouseGasEmissions!AU215="","",greenhouseGasEmissions!AU215-greenhouseGasEmissions!AU215+INDEX(gDP!AU$6:AU$271,MATCH($B215,gDP!$B$6:$B$271)))</f>
        <v>346406738.88523698</v>
      </c>
      <c r="BT215" s="77">
        <f>IF(greenhouseGasEmissions!AV215="","",greenhouseGasEmissions!AV215-greenhouseGasEmissions!AV215+INDEX(gDP!AV$6:AV$271,MATCH($B215,gDP!$B$6:$B$271)))</f>
        <v>417668983.40834898</v>
      </c>
      <c r="BU215" s="77">
        <f>IF(greenhouseGasEmissions!AW215="","",greenhouseGasEmissions!AW215-greenhouseGasEmissions!AW215+INDEX(gDP!AW$6:AW$271,MATCH($B215,gDP!$B$6:$B$271)))</f>
        <v>468005318.55197698</v>
      </c>
      <c r="BV215" s="77">
        <f>IF(greenhouseGasEmissions!AX215="","",greenhouseGasEmissions!AX215-greenhouseGasEmissions!AX215+INDEX(gDP!AX$6:AX$271,MATCH($B215,gDP!$B$6:$B$271)))</f>
        <v>552864570.22581899</v>
      </c>
      <c r="BW215" s="77">
        <f>IF(greenhouseGasEmissions!AY215="","",greenhouseGasEmissions!AY215-greenhouseGasEmissions!AY215+INDEX(gDP!AY$6:AY$271,MATCH($B215,gDP!$B$6:$B$271)))</f>
        <v>617258154.26013303</v>
      </c>
      <c r="BX215" s="77">
        <f>IF(greenhouseGasEmissions!AZ215="","",greenhouseGasEmissions!AZ215-greenhouseGasEmissions!AZ215+INDEX(gDP!AZ$6:AZ$271,MATCH($B215,gDP!$B$6:$B$271)))</f>
        <v>695295347.62153697</v>
      </c>
      <c r="BY215" s="77">
        <f>IF(greenhouseGasEmissions!BA215="","",greenhouseGasEmissions!BA215-greenhouseGasEmissions!BA215+INDEX(gDP!BA$6:BA$271,MATCH($B215,gDP!$B$6:$B$271)))</f>
        <v>776337691.79509795</v>
      </c>
      <c r="BZ215" s="77">
        <f>IF(greenhouseGasEmissions!BB215="","",greenhouseGasEmissions!BB215-greenhouseGasEmissions!BB215+INDEX(gDP!BB$6:BB$271,MATCH($B215,gDP!$B$6:$B$271)))</f>
        <v>805557562.58005905</v>
      </c>
      <c r="CA215" s="77">
        <f>IF(greenhouseGasEmissions!BC215="","",greenhouseGasEmissions!BC215-greenhouseGasEmissions!BC215+INDEX(gDP!BC$6:BC$271,MATCH($B215,gDP!$B$6:$B$271)))</f>
        <v>898133684.89879298</v>
      </c>
      <c r="CB215" s="77">
        <f>IF(greenhouseGasEmissions!BD215="","",greenhouseGasEmissions!BD215-greenhouseGasEmissions!BD215+INDEX(gDP!BD$6:BD$271,MATCH($B215,gDP!$B$6:$B$271)))</f>
        <v>1063895360.69907</v>
      </c>
      <c r="CC215" s="77">
        <f>IF(greenhouseGasEmissions!BE215="","",greenhouseGasEmissions!BE215-greenhouseGasEmissions!BE215+INDEX(gDP!BE$6:BE$271,MATCH($B215,gDP!$B$6:$B$271)))</f>
        <v>1185215418.25562</v>
      </c>
      <c r="CD215" s="77">
        <f>IF(greenhouseGasEmissions!BF215="","",greenhouseGasEmissions!BF215-greenhouseGasEmissions!BF215+INDEX(gDP!BF$6:BF$271,MATCH($B215,gDP!$B$6:$B$271)))</f>
        <v>1285911586.132</v>
      </c>
      <c r="CE215" s="77">
        <f>IF(greenhouseGasEmissions!BG215="","",greenhouseGasEmissions!BG215-greenhouseGasEmissions!BG215+INDEX(gDP!BG$6:BG$271,MATCH($B215,gDP!$B$6:$B$271)))</f>
        <v>1335571420.7267599</v>
      </c>
      <c r="CF215" s="77">
        <f>IF(greenhouseGasEmissions!BH215="","",greenhouseGasEmissions!BH215-greenhouseGasEmissions!BH215+INDEX(gDP!BH$6:BH$271,MATCH($B215,gDP!$B$6:$B$271)))</f>
        <v>1307909887.55212</v>
      </c>
      <c r="CG215" s="77">
        <f>IF(greenhouseGasEmissions!BI215="","",greenhouseGasEmissions!BI215-greenhouseGasEmissions!BI215+INDEX(gDP!BI$6:BI$271,MATCH($B215,gDP!$B$6:$B$271)))</f>
        <v>1379490304.2254</v>
      </c>
      <c r="CH215" s="77">
        <f>IF(greenhouseGasEmissions!BJ215="","",greenhouseGasEmissions!BJ215-greenhouseGasEmissions!BJ215+INDEX(gDP!BJ$6:BJ$271,MATCH($B215,gDP!$B$6:$B$271)))</f>
        <v>1469789119.0875599</v>
      </c>
      <c r="CI215" s="77">
        <f>IF(greenhouseGasEmissions!BK215="","",greenhouseGasEmissions!BK215-greenhouseGasEmissions!BK215+INDEX(gDP!BK$6:BK$271,MATCH($B215,gDP!$B$6:$B$271)))</f>
        <v>1615478393.28614</v>
      </c>
      <c r="CJ215" s="77">
        <f>IF(greenhouseGasEmissions!BL215="","",greenhouseGasEmissions!BL215-greenhouseGasEmissions!BL215+INDEX(gDP!BL$6:BL$271,MATCH($B215,gDP!$B$6:$B$271)))</f>
        <v>1619155017.3924</v>
      </c>
      <c r="CK215" s="77">
        <f>IF(greenhouseGasEmissions!BM215="","",greenhouseGasEmissions!BM215-greenhouseGasEmissions!BM215+INDEX(gDP!BM$6:BM$271,MATCH($B215,gDP!$B$6:$B$271)))</f>
        <v>1536145814.1700699</v>
      </c>
      <c r="CL215" s="77" t="str">
        <f>IF(greenhouseGasEmissions!BN215="","",greenhouseGasEmissions!BN215-greenhouseGasEmissions!BN215+INDEX(gDP!BN$6:BN$271,MATCH($B215,gDP!$B$6:$B$271)))</f>
        <v/>
      </c>
      <c r="CM215" s="77" t="str">
        <f>IF(greenhouseGasEmissions!BO215="","",greenhouseGasEmissions!BO215-greenhouseGasEmissions!BO215+INDEX(gDP!BO$6:BO$271,MATCH($B215,gDP!$B$6:$B$271)))</f>
        <v/>
      </c>
    </row>
    <row r="216" spans="1:91" x14ac:dyDescent="0.35">
      <c r="A216" t="s">
        <v>638</v>
      </c>
      <c r="B216" t="s">
        <v>639</v>
      </c>
      <c r="C216" t="s">
        <v>807</v>
      </c>
      <c r="D216" t="s">
        <v>808</v>
      </c>
      <c r="BQ216" s="77" t="str">
        <f>IF(greenhouseGasEmissions!AS216="","",greenhouseGasEmissions!AS216-greenhouseGasEmissions!AS216+INDEX(gDP!AS$6:AS$271,MATCH($B216,gDP!$B$6:$B$271)))</f>
        <v/>
      </c>
      <c r="BR216" s="77" t="str">
        <f>IF(greenhouseGasEmissions!AT216="","",greenhouseGasEmissions!AT216-greenhouseGasEmissions!AT216+INDEX(gDP!AT$6:AT$271,MATCH($B216,gDP!$B$6:$B$271)))</f>
        <v/>
      </c>
      <c r="BS216" s="77" t="str">
        <f>IF(greenhouseGasEmissions!AU216="","",greenhouseGasEmissions!AU216-greenhouseGasEmissions!AU216+INDEX(gDP!AU$6:AU$271,MATCH($B216,gDP!$B$6:$B$271)))</f>
        <v/>
      </c>
      <c r="BT216" s="77" t="str">
        <f>IF(greenhouseGasEmissions!AV216="","",greenhouseGasEmissions!AV216-greenhouseGasEmissions!AV216+INDEX(gDP!AV$6:AV$271,MATCH($B216,gDP!$B$6:$B$271)))</f>
        <v/>
      </c>
      <c r="BU216" s="77" t="str">
        <f>IF(greenhouseGasEmissions!AW216="","",greenhouseGasEmissions!AW216-greenhouseGasEmissions!AW216+INDEX(gDP!AW$6:AW$271,MATCH($B216,gDP!$B$6:$B$271)))</f>
        <v/>
      </c>
      <c r="BV216" s="77" t="str">
        <f>IF(greenhouseGasEmissions!AX216="","",greenhouseGasEmissions!AX216-greenhouseGasEmissions!AX216+INDEX(gDP!AX$6:AX$271,MATCH($B216,gDP!$B$6:$B$271)))</f>
        <v/>
      </c>
      <c r="BW216" s="77" t="str">
        <f>IF(greenhouseGasEmissions!AY216="","",greenhouseGasEmissions!AY216-greenhouseGasEmissions!AY216+INDEX(gDP!AY$6:AY$271,MATCH($B216,gDP!$B$6:$B$271)))</f>
        <v/>
      </c>
      <c r="BX216" s="77" t="str">
        <f>IF(greenhouseGasEmissions!AZ216="","",greenhouseGasEmissions!AZ216-greenhouseGasEmissions!AZ216+INDEX(gDP!AZ$6:AZ$271,MATCH($B216,gDP!$B$6:$B$271)))</f>
        <v/>
      </c>
      <c r="BY216" s="77" t="str">
        <f>IF(greenhouseGasEmissions!BA216="","",greenhouseGasEmissions!BA216-greenhouseGasEmissions!BA216+INDEX(gDP!BA$6:BA$271,MATCH($B216,gDP!$B$6:$B$271)))</f>
        <v/>
      </c>
      <c r="BZ216" s="77" t="str">
        <f>IF(greenhouseGasEmissions!BB216="","",greenhouseGasEmissions!BB216-greenhouseGasEmissions!BB216+INDEX(gDP!BB$6:BB$271,MATCH($B216,gDP!$B$6:$B$271)))</f>
        <v/>
      </c>
      <c r="CA216" s="77" t="str">
        <f>IF(greenhouseGasEmissions!BC216="","",greenhouseGasEmissions!BC216-greenhouseGasEmissions!BC216+INDEX(gDP!BC$6:BC$271,MATCH($B216,gDP!$B$6:$B$271)))</f>
        <v/>
      </c>
      <c r="CB216" s="77" t="str">
        <f>IF(greenhouseGasEmissions!BD216="","",greenhouseGasEmissions!BD216-greenhouseGasEmissions!BD216+INDEX(gDP!BD$6:BD$271,MATCH($B216,gDP!$B$6:$B$271)))</f>
        <v/>
      </c>
      <c r="CC216" s="77" t="str">
        <f>IF(greenhouseGasEmissions!BE216="","",greenhouseGasEmissions!BE216-greenhouseGasEmissions!BE216+INDEX(gDP!BE$6:BE$271,MATCH($B216,gDP!$B$6:$B$271)))</f>
        <v/>
      </c>
      <c r="CD216" s="77" t="str">
        <f>IF(greenhouseGasEmissions!BF216="","",greenhouseGasEmissions!BF216-greenhouseGasEmissions!BF216+INDEX(gDP!BF$6:BF$271,MATCH($B216,gDP!$B$6:$B$271)))</f>
        <v/>
      </c>
      <c r="CE216" s="77" t="str">
        <f>IF(greenhouseGasEmissions!BG216="","",greenhouseGasEmissions!BG216-greenhouseGasEmissions!BG216+INDEX(gDP!BG$6:BG$271,MATCH($B216,gDP!$B$6:$B$271)))</f>
        <v/>
      </c>
      <c r="CF216" s="77" t="str">
        <f>IF(greenhouseGasEmissions!BH216="","",greenhouseGasEmissions!BH216-greenhouseGasEmissions!BH216+INDEX(gDP!BH$6:BH$271,MATCH($B216,gDP!$B$6:$B$271)))</f>
        <v/>
      </c>
      <c r="CG216" s="77" t="str">
        <f>IF(greenhouseGasEmissions!BI216="","",greenhouseGasEmissions!BI216-greenhouseGasEmissions!BI216+INDEX(gDP!BI$6:BI$271,MATCH($B216,gDP!$B$6:$B$271)))</f>
        <v/>
      </c>
      <c r="CH216" s="77" t="str">
        <f>IF(greenhouseGasEmissions!BJ216="","",greenhouseGasEmissions!BJ216-greenhouseGasEmissions!BJ216+INDEX(gDP!BJ$6:BJ$271,MATCH($B216,gDP!$B$6:$B$271)))</f>
        <v/>
      </c>
      <c r="CI216" s="77" t="str">
        <f>IF(greenhouseGasEmissions!BK216="","",greenhouseGasEmissions!BK216-greenhouseGasEmissions!BK216+INDEX(gDP!BK$6:BK$271,MATCH($B216,gDP!$B$6:$B$271)))</f>
        <v/>
      </c>
      <c r="CJ216" s="77" t="str">
        <f>IF(greenhouseGasEmissions!BL216="","",greenhouseGasEmissions!BL216-greenhouseGasEmissions!BL216+INDEX(gDP!BL$6:BL$271,MATCH($B216,gDP!$B$6:$B$271)))</f>
        <v/>
      </c>
      <c r="CK216" s="77" t="str">
        <f>IF(greenhouseGasEmissions!BM216="","",greenhouseGasEmissions!BM216-greenhouseGasEmissions!BM216+INDEX(gDP!BM$6:BM$271,MATCH($B216,gDP!$B$6:$B$271)))</f>
        <v/>
      </c>
      <c r="CL216" s="77" t="str">
        <f>IF(greenhouseGasEmissions!BN216="","",greenhouseGasEmissions!BN216-greenhouseGasEmissions!BN216+INDEX(gDP!BN$6:BN$271,MATCH($B216,gDP!$B$6:$B$271)))</f>
        <v/>
      </c>
      <c r="CM216" s="77" t="str">
        <f>IF(greenhouseGasEmissions!BO216="","",greenhouseGasEmissions!BO216-greenhouseGasEmissions!BO216+INDEX(gDP!BO$6:BO$271,MATCH($B216,gDP!$B$6:$B$271)))</f>
        <v/>
      </c>
    </row>
    <row r="217" spans="1:91" x14ac:dyDescent="0.35">
      <c r="A217" t="s">
        <v>640</v>
      </c>
      <c r="B217" t="s">
        <v>641</v>
      </c>
      <c r="C217" t="s">
        <v>807</v>
      </c>
      <c r="D217" t="s">
        <v>808</v>
      </c>
      <c r="AS217">
        <v>13.2408</v>
      </c>
      <c r="AT217">
        <v>13.821</v>
      </c>
      <c r="AU217">
        <v>13.9953</v>
      </c>
      <c r="AV217">
        <v>14.462300000000001</v>
      </c>
      <c r="AW217">
        <v>14.8809</v>
      </c>
      <c r="AX217">
        <v>15.1587</v>
      </c>
      <c r="AY217">
        <v>15.662000000000001</v>
      </c>
      <c r="AZ217">
        <v>15.9034</v>
      </c>
      <c r="BA217">
        <v>15.060499999999999</v>
      </c>
      <c r="BB217">
        <v>14.788600000000001</v>
      </c>
      <c r="BC217">
        <v>14.4407</v>
      </c>
      <c r="BD217">
        <v>11.884399999999999</v>
      </c>
      <c r="BE217">
        <v>12.149100000000001</v>
      </c>
      <c r="BF217">
        <v>11.313499999999999</v>
      </c>
      <c r="BG217">
        <v>11.8057</v>
      </c>
      <c r="BH217">
        <v>12.305400000000001</v>
      </c>
      <c r="BI217">
        <v>12.254799999999999</v>
      </c>
      <c r="BJ217">
        <v>11.612500000000001</v>
      </c>
      <c r="BK217">
        <v>11.8089</v>
      </c>
      <c r="BL217">
        <v>12.7811</v>
      </c>
      <c r="BM217">
        <v>11.449299999999999</v>
      </c>
      <c r="BQ217" s="77">
        <f>IF(greenhouseGasEmissions!AS217="","",greenhouseGasEmissions!AS217-greenhouseGasEmissions!AS217+INDEX(gDP!AS$6:AS$271,MATCH($B217,gDP!$B$6:$B$271)))</f>
        <v>11784927700</v>
      </c>
      <c r="BR217" s="77">
        <f>IF(greenhouseGasEmissions!AT217="","",greenhouseGasEmissions!AT217-greenhouseGasEmissions!AT217+INDEX(gDP!AT$6:AT$271,MATCH($B217,gDP!$B$6:$B$271)))</f>
        <v>12282533600</v>
      </c>
      <c r="BS217" s="77">
        <f>IF(greenhouseGasEmissions!AU217="","",greenhouseGasEmissions!AU217-greenhouseGasEmissions!AU217+INDEX(gDP!AU$6:AU$271,MATCH($B217,gDP!$B$6:$B$271)))</f>
        <v>12664190300</v>
      </c>
      <c r="BT217" s="77">
        <f>IF(greenhouseGasEmissions!AV217="","",greenhouseGasEmissions!AV217-greenhouseGasEmissions!AV217+INDEX(gDP!AV$6:AV$271,MATCH($B217,gDP!$B$6:$B$271)))</f>
        <v>13243892200</v>
      </c>
      <c r="BU217" s="77">
        <f>IF(greenhouseGasEmissions!AW217="","",greenhouseGasEmissions!AW217-greenhouseGasEmissions!AW217+INDEX(gDP!AW$6:AW$271,MATCH($B217,gDP!$B$6:$B$271)))</f>
        <v>13724810900</v>
      </c>
      <c r="BV217" s="77">
        <f>IF(greenhouseGasEmissions!AX217="","",greenhouseGasEmissions!AX217-greenhouseGasEmissions!AX217+INDEX(gDP!AX$6:AX$271,MATCH($B217,gDP!$B$6:$B$271)))</f>
        <v>14698000000</v>
      </c>
      <c r="BW217" s="77">
        <f>IF(greenhouseGasEmissions!AY217="","",greenhouseGasEmissions!AY217-greenhouseGasEmissions!AY217+INDEX(gDP!AY$6:AY$271,MATCH($B217,gDP!$B$6:$B$271)))</f>
        <v>15999890000</v>
      </c>
      <c r="BX217" s="77">
        <f>IF(greenhouseGasEmissions!AZ217="","",greenhouseGasEmissions!AZ217-greenhouseGasEmissions!AZ217+INDEX(gDP!AZ$6:AZ$271,MATCH($B217,gDP!$B$6:$B$271)))</f>
        <v>17011750000</v>
      </c>
      <c r="BY217" s="77">
        <f>IF(greenhouseGasEmissions!BA217="","",greenhouseGasEmissions!BA217-greenhouseGasEmissions!BA217+INDEX(gDP!BA$6:BA$271,MATCH($B217,gDP!$B$6:$B$271)))</f>
        <v>17986890000</v>
      </c>
      <c r="BZ217" s="77">
        <f>IF(greenhouseGasEmissions!BB217="","",greenhouseGasEmissions!BB217-greenhouseGasEmissions!BB217+INDEX(gDP!BB$6:BB$271,MATCH($B217,gDP!$B$6:$B$271)))</f>
        <v>17601620000</v>
      </c>
      <c r="CA217" s="77">
        <f>IF(greenhouseGasEmissions!BC217="","",greenhouseGasEmissions!BC217-greenhouseGasEmissions!BC217+INDEX(gDP!BC$6:BC$271,MATCH($B217,gDP!$B$6:$B$271)))</f>
        <v>18447920000</v>
      </c>
      <c r="CB217" s="77">
        <f>IF(greenhouseGasEmissions!BD217="","",greenhouseGasEmissions!BD217-greenhouseGasEmissions!BD217+INDEX(gDP!BD$6:BD$271,MATCH($B217,gDP!$B$6:$B$271)))</f>
        <v>20283780000</v>
      </c>
      <c r="CC217" s="77">
        <f>IF(greenhouseGasEmissions!BE217="","",greenhouseGasEmissions!BE217-greenhouseGasEmissions!BE217+INDEX(gDP!BE$6:BE$271,MATCH($B217,gDP!$B$6:$B$271)))</f>
        <v>21386150000</v>
      </c>
      <c r="CD217" s="77">
        <f>IF(greenhouseGasEmissions!BF217="","",greenhouseGasEmissions!BF217-greenhouseGasEmissions!BF217+INDEX(gDP!BF$6:BF$271,MATCH($B217,gDP!$B$6:$B$271)))</f>
        <v>21990960000</v>
      </c>
      <c r="CE217" s="77">
        <f>IF(greenhouseGasEmissions!BG217="","",greenhouseGasEmissions!BG217-greenhouseGasEmissions!BG217+INDEX(gDP!BG$6:BG$271,MATCH($B217,gDP!$B$6:$B$271)))</f>
        <v>22593470000</v>
      </c>
      <c r="CF217" s="77">
        <f>IF(greenhouseGasEmissions!BH217="","",greenhouseGasEmissions!BH217-greenhouseGasEmissions!BH217+INDEX(gDP!BH$6:BH$271,MATCH($B217,gDP!$B$6:$B$271)))</f>
        <v>23438240000</v>
      </c>
      <c r="CG217" s="77">
        <f>IF(greenhouseGasEmissions!BI217="","",greenhouseGasEmissions!BI217-greenhouseGasEmissions!BI217+INDEX(gDP!BI$6:BI$271,MATCH($B217,gDP!$B$6:$B$271)))</f>
        <v>24191430000</v>
      </c>
      <c r="CH217" s="77">
        <f>IF(greenhouseGasEmissions!BJ217="","",greenhouseGasEmissions!BJ217-greenhouseGasEmissions!BJ217+INDEX(gDP!BJ$6:BJ$271,MATCH($B217,gDP!$B$6:$B$271)))</f>
        <v>24979190000</v>
      </c>
      <c r="CI217" s="77">
        <f>IF(greenhouseGasEmissions!BK217="","",greenhouseGasEmissions!BK217-greenhouseGasEmissions!BK217+INDEX(gDP!BK$6:BK$271,MATCH($B217,gDP!$B$6:$B$271)))</f>
        <v>26020850000</v>
      </c>
      <c r="CJ217" s="77">
        <f>IF(greenhouseGasEmissions!BL217="","",greenhouseGasEmissions!BL217-greenhouseGasEmissions!BL217+INDEX(gDP!BL$6:BL$271,MATCH($B217,gDP!$B$6:$B$271)))</f>
        <v>26881140000</v>
      </c>
      <c r="CK217" s="77">
        <f>IF(greenhouseGasEmissions!BM217="","",greenhouseGasEmissions!BM217-greenhouseGasEmissions!BM217+INDEX(gDP!BM$6:BM$271,MATCH($B217,gDP!$B$6:$B$271)))</f>
        <v>24921190000</v>
      </c>
      <c r="CL217" s="77" t="str">
        <f>IF(greenhouseGasEmissions!BN217="","",greenhouseGasEmissions!BN217-greenhouseGasEmissions!BN217+INDEX(gDP!BN$6:BN$271,MATCH($B217,gDP!$B$6:$B$271)))</f>
        <v/>
      </c>
      <c r="CM217" s="77" t="str">
        <f>IF(greenhouseGasEmissions!BO217="","",greenhouseGasEmissions!BO217-greenhouseGasEmissions!BO217+INDEX(gDP!BO$6:BO$271,MATCH($B217,gDP!$B$6:$B$271)))</f>
        <v/>
      </c>
    </row>
    <row r="218" spans="1:91" x14ac:dyDescent="0.35">
      <c r="A218" t="s">
        <v>642</v>
      </c>
      <c r="B218" t="s">
        <v>643</v>
      </c>
      <c r="C218" t="s">
        <v>807</v>
      </c>
      <c r="D218" t="s">
        <v>808</v>
      </c>
      <c r="BQ218" s="77" t="str">
        <f>IF(greenhouseGasEmissions!AS218="","",greenhouseGasEmissions!AS218-greenhouseGasEmissions!AS218+INDEX(gDP!AS$6:AS$271,MATCH($B218,gDP!$B$6:$B$271)))</f>
        <v/>
      </c>
      <c r="BR218" s="77" t="str">
        <f>IF(greenhouseGasEmissions!AT218="","",greenhouseGasEmissions!AT218-greenhouseGasEmissions!AT218+INDEX(gDP!AT$6:AT$271,MATCH($B218,gDP!$B$6:$B$271)))</f>
        <v/>
      </c>
      <c r="BS218" s="77" t="str">
        <f>IF(greenhouseGasEmissions!AU218="","",greenhouseGasEmissions!AU218-greenhouseGasEmissions!AU218+INDEX(gDP!AU$6:AU$271,MATCH($B218,gDP!$B$6:$B$271)))</f>
        <v/>
      </c>
      <c r="BT218" s="77" t="str">
        <f>IF(greenhouseGasEmissions!AV218="","",greenhouseGasEmissions!AV218-greenhouseGasEmissions!AV218+INDEX(gDP!AV$6:AV$271,MATCH($B218,gDP!$B$6:$B$271)))</f>
        <v/>
      </c>
      <c r="BU218" s="77" t="str">
        <f>IF(greenhouseGasEmissions!AW218="","",greenhouseGasEmissions!AW218-greenhouseGasEmissions!AW218+INDEX(gDP!AW$6:AW$271,MATCH($B218,gDP!$B$6:$B$271)))</f>
        <v/>
      </c>
      <c r="BV218" s="77" t="str">
        <f>IF(greenhouseGasEmissions!AX218="","",greenhouseGasEmissions!AX218-greenhouseGasEmissions!AX218+INDEX(gDP!AX$6:AX$271,MATCH($B218,gDP!$B$6:$B$271)))</f>
        <v/>
      </c>
      <c r="BW218" s="77" t="str">
        <f>IF(greenhouseGasEmissions!AY218="","",greenhouseGasEmissions!AY218-greenhouseGasEmissions!AY218+INDEX(gDP!AY$6:AY$271,MATCH($B218,gDP!$B$6:$B$271)))</f>
        <v/>
      </c>
      <c r="BX218" s="77" t="str">
        <f>IF(greenhouseGasEmissions!AZ218="","",greenhouseGasEmissions!AZ218-greenhouseGasEmissions!AZ218+INDEX(gDP!AZ$6:AZ$271,MATCH($B218,gDP!$B$6:$B$271)))</f>
        <v/>
      </c>
      <c r="BY218" s="77" t="str">
        <f>IF(greenhouseGasEmissions!BA218="","",greenhouseGasEmissions!BA218-greenhouseGasEmissions!BA218+INDEX(gDP!BA$6:BA$271,MATCH($B218,gDP!$B$6:$B$271)))</f>
        <v/>
      </c>
      <c r="BZ218" s="77" t="str">
        <f>IF(greenhouseGasEmissions!BB218="","",greenhouseGasEmissions!BB218-greenhouseGasEmissions!BB218+INDEX(gDP!BB$6:BB$271,MATCH($B218,gDP!$B$6:$B$271)))</f>
        <v/>
      </c>
      <c r="CA218" s="77" t="str">
        <f>IF(greenhouseGasEmissions!BC218="","",greenhouseGasEmissions!BC218-greenhouseGasEmissions!BC218+INDEX(gDP!BC$6:BC$271,MATCH($B218,gDP!$B$6:$B$271)))</f>
        <v/>
      </c>
      <c r="CB218" s="77" t="str">
        <f>IF(greenhouseGasEmissions!BD218="","",greenhouseGasEmissions!BD218-greenhouseGasEmissions!BD218+INDEX(gDP!BD$6:BD$271,MATCH($B218,gDP!$B$6:$B$271)))</f>
        <v/>
      </c>
      <c r="CC218" s="77" t="str">
        <f>IF(greenhouseGasEmissions!BE218="","",greenhouseGasEmissions!BE218-greenhouseGasEmissions!BE218+INDEX(gDP!BE$6:BE$271,MATCH($B218,gDP!$B$6:$B$271)))</f>
        <v/>
      </c>
      <c r="CD218" s="77" t="str">
        <f>IF(greenhouseGasEmissions!BF218="","",greenhouseGasEmissions!BF218-greenhouseGasEmissions!BF218+INDEX(gDP!BF$6:BF$271,MATCH($B218,gDP!$B$6:$B$271)))</f>
        <v/>
      </c>
      <c r="CE218" s="77" t="str">
        <f>IF(greenhouseGasEmissions!BG218="","",greenhouseGasEmissions!BG218-greenhouseGasEmissions!BG218+INDEX(gDP!BG$6:BG$271,MATCH($B218,gDP!$B$6:$B$271)))</f>
        <v/>
      </c>
      <c r="CF218" s="77" t="str">
        <f>IF(greenhouseGasEmissions!BH218="","",greenhouseGasEmissions!BH218-greenhouseGasEmissions!BH218+INDEX(gDP!BH$6:BH$271,MATCH($B218,gDP!$B$6:$B$271)))</f>
        <v/>
      </c>
      <c r="CG218" s="77" t="str">
        <f>IF(greenhouseGasEmissions!BI218="","",greenhouseGasEmissions!BI218-greenhouseGasEmissions!BI218+INDEX(gDP!BI$6:BI$271,MATCH($B218,gDP!$B$6:$B$271)))</f>
        <v/>
      </c>
      <c r="CH218" s="77" t="str">
        <f>IF(greenhouseGasEmissions!BJ218="","",greenhouseGasEmissions!BJ218-greenhouseGasEmissions!BJ218+INDEX(gDP!BJ$6:BJ$271,MATCH($B218,gDP!$B$6:$B$271)))</f>
        <v/>
      </c>
      <c r="CI218" s="77" t="str">
        <f>IF(greenhouseGasEmissions!BK218="","",greenhouseGasEmissions!BK218-greenhouseGasEmissions!BK218+INDEX(gDP!BK$6:BK$271,MATCH($B218,gDP!$B$6:$B$271)))</f>
        <v/>
      </c>
      <c r="CJ218" s="77" t="str">
        <f>IF(greenhouseGasEmissions!BL218="","",greenhouseGasEmissions!BL218-greenhouseGasEmissions!BL218+INDEX(gDP!BL$6:BL$271,MATCH($B218,gDP!$B$6:$B$271)))</f>
        <v/>
      </c>
      <c r="CK218" s="77" t="str">
        <f>IF(greenhouseGasEmissions!BM218="","",greenhouseGasEmissions!BM218-greenhouseGasEmissions!BM218+INDEX(gDP!BM$6:BM$271,MATCH($B218,gDP!$B$6:$B$271)))</f>
        <v/>
      </c>
      <c r="CL218" s="77" t="str">
        <f>IF(greenhouseGasEmissions!BN218="","",greenhouseGasEmissions!BN218-greenhouseGasEmissions!BN218+INDEX(gDP!BN$6:BN$271,MATCH($B218,gDP!$B$6:$B$271)))</f>
        <v/>
      </c>
      <c r="CM218" s="77" t="str">
        <f>IF(greenhouseGasEmissions!BO218="","",greenhouseGasEmissions!BO218-greenhouseGasEmissions!BO218+INDEX(gDP!BO$6:BO$271,MATCH($B218,gDP!$B$6:$B$271)))</f>
        <v/>
      </c>
    </row>
    <row r="219" spans="1:91" x14ac:dyDescent="0.35">
      <c r="A219" t="s">
        <v>644</v>
      </c>
      <c r="B219" t="s">
        <v>645</v>
      </c>
      <c r="C219" t="s">
        <v>807</v>
      </c>
      <c r="D219" t="s">
        <v>808</v>
      </c>
      <c r="AS219">
        <v>18.222000000000001</v>
      </c>
      <c r="AT219">
        <v>24.439399999999999</v>
      </c>
      <c r="AU219">
        <v>23.330300000000001</v>
      </c>
      <c r="AV219">
        <v>23.765599999999999</v>
      </c>
      <c r="AW219">
        <v>36.446199999999997</v>
      </c>
      <c r="AX219">
        <v>38.724699999999999</v>
      </c>
      <c r="AY219">
        <v>39.288800000000002</v>
      </c>
      <c r="AZ219">
        <v>36.619799999999998</v>
      </c>
      <c r="BA219">
        <v>36.930700000000002</v>
      </c>
      <c r="BB219">
        <v>39.129199999999997</v>
      </c>
      <c r="BC219">
        <v>43.249699999999997</v>
      </c>
      <c r="BD219">
        <v>49.011699999999998</v>
      </c>
      <c r="BE219">
        <v>49.103000000000002</v>
      </c>
      <c r="BF219">
        <v>60.666699999999999</v>
      </c>
      <c r="BG219">
        <v>67.28</v>
      </c>
      <c r="BH219">
        <v>67.533699999999996</v>
      </c>
      <c r="BI219">
        <v>67.820899999999995</v>
      </c>
      <c r="BJ219">
        <v>67.927400000000006</v>
      </c>
      <c r="BK219">
        <v>68.237200000000001</v>
      </c>
      <c r="BL219">
        <v>69.078900000000004</v>
      </c>
      <c r="BM219">
        <v>69.5261</v>
      </c>
      <c r="BQ219" s="77">
        <f>IF(greenhouseGasEmissions!AS219="","",greenhouseGasEmissions!AS219-greenhouseGasEmissions!AS219+INDEX(gDP!AS$6:AS$271,MATCH($B219,gDP!$B$6:$B$271)))</f>
        <v>3412797450.2011199</v>
      </c>
      <c r="BR219" s="77">
        <f>IF(greenhouseGasEmissions!AT219="","",greenhouseGasEmissions!AT219-greenhouseGasEmissions!AT219+INDEX(gDP!AT$6:AT$271,MATCH($B219,gDP!$B$6:$B$271)))</f>
        <v>2252847464.68608</v>
      </c>
      <c r="BS219" s="77">
        <f>IF(greenhouseGasEmissions!AU219="","",greenhouseGasEmissions!AU219-greenhouseGasEmissions!AU219+INDEX(gDP!AU$6:AU$271,MATCH($B219,gDP!$B$6:$B$271)))</f>
        <v>2192684134.59273</v>
      </c>
      <c r="BT219" s="77">
        <f>IF(greenhouseGasEmissions!AV219="","",greenhouseGasEmissions!AV219-greenhouseGasEmissions!AV219+INDEX(gDP!AV$6:AV$271,MATCH($B219,gDP!$B$6:$B$271)))</f>
        <v>2836724351.5616002</v>
      </c>
      <c r="BU219" s="77">
        <f>IF(greenhouseGasEmissions!AW219="","",greenhouseGasEmissions!AW219-greenhouseGasEmissions!AW219+INDEX(gDP!AW$6:AW$271,MATCH($B219,gDP!$B$6:$B$271)))</f>
        <v>3859592813.10255</v>
      </c>
      <c r="BV219" s="77">
        <f>IF(greenhouseGasEmissions!AX219="","",greenhouseGasEmissions!AX219-greenhouseGasEmissions!AX219+INDEX(gDP!AX$6:AX$271,MATCH($B219,gDP!$B$6:$B$271)))</f>
        <v>4683246454.1004801</v>
      </c>
      <c r="BW219" s="77">
        <f>IF(greenhouseGasEmissions!AY219="","",greenhouseGasEmissions!AY219-greenhouseGasEmissions!AY219+INDEX(gDP!AY$6:AY$271,MATCH($B219,gDP!$B$6:$B$271)))</f>
        <v>5026743282.04251</v>
      </c>
      <c r="BX219" s="77">
        <f>IF(greenhouseGasEmissions!AZ219="","",greenhouseGasEmissions!AZ219-greenhouseGasEmissions!AZ219+INDEX(gDP!AZ$6:AZ$271,MATCH($B219,gDP!$B$6:$B$271)))</f>
        <v>5430713728.8907404</v>
      </c>
      <c r="BY219" s="77">
        <f>IF(greenhouseGasEmissions!BA219="","",greenhouseGasEmissions!BA219-greenhouseGasEmissions!BA219+INDEX(gDP!BA$6:BA$271,MATCH($B219,gDP!$B$6:$B$271)))</f>
        <v>5913620292.9057302</v>
      </c>
      <c r="BZ219" s="77">
        <f>IF(greenhouseGasEmissions!BB219="","",greenhouseGasEmissions!BB219-greenhouseGasEmissions!BB219+INDEX(gDP!BB$6:BB$271,MATCH($B219,gDP!$B$6:$B$271)))</f>
        <v>2948594552.4495201</v>
      </c>
      <c r="CA219" s="77">
        <f>IF(greenhouseGasEmissions!BC219="","",greenhouseGasEmissions!BC219-greenhouseGasEmissions!BC219+INDEX(gDP!BC$6:BC$271,MATCH($B219,gDP!$B$6:$B$271)))</f>
        <v>2687807003.7393498</v>
      </c>
      <c r="CB219" s="77">
        <f>IF(greenhouseGasEmissions!BD219="","",greenhouseGasEmissions!BD219-greenhouseGasEmissions!BD219+INDEX(gDP!BD$6:BD$271,MATCH($B219,gDP!$B$6:$B$271)))</f>
        <v>2906000096.9324899</v>
      </c>
      <c r="CC219" s="77">
        <f>IF(greenhouseGasEmissions!BE219="","",greenhouseGasEmissions!BE219-greenhouseGasEmissions!BE219+INDEX(gDP!BE$6:BE$271,MATCH($B219,gDP!$B$6:$B$271)))</f>
        <v>4041702388.8663301</v>
      </c>
      <c r="CD219" s="77">
        <f>IF(greenhouseGasEmissions!BF219="","",greenhouseGasEmissions!BF219-greenhouseGasEmissions!BF219+INDEX(gDP!BF$6:BF$271,MATCH($B219,gDP!$B$6:$B$271)))</f>
        <v>5836021227.4759703</v>
      </c>
      <c r="CE219" s="77">
        <f>IF(greenhouseGasEmissions!BG219="","",greenhouseGasEmissions!BG219-greenhouseGasEmissions!BG219+INDEX(gDP!BG$6:BG$271,MATCH($B219,gDP!$B$6:$B$271)))</f>
        <v>6537360532.64359</v>
      </c>
      <c r="CF219" s="77">
        <f>IF(greenhouseGasEmissions!BH219="","",greenhouseGasEmissions!BH219-greenhouseGasEmissions!BH219+INDEX(gDP!BH$6:BH$271,MATCH($B219,gDP!$B$6:$B$271)))</f>
        <v>6984947145.0950804</v>
      </c>
      <c r="CG219" s="77">
        <f>IF(greenhouseGasEmissions!BI219="","",greenhouseGasEmissions!BI219-greenhouseGasEmissions!BI219+INDEX(gDP!BI$6:BI$271,MATCH($B219,gDP!$B$6:$B$271)))</f>
        <v>7390796616.5281696</v>
      </c>
      <c r="CH219" s="77">
        <f>IF(greenhouseGasEmissions!BJ219="","",greenhouseGasEmissions!BJ219-greenhouseGasEmissions!BJ219+INDEX(gDP!BJ$6:BJ$271,MATCH($B219,gDP!$B$6:$B$271)))</f>
        <v>8252394373.2969799</v>
      </c>
      <c r="CI219" s="77">
        <f>IF(greenhouseGasEmissions!BK219="","",greenhouseGasEmissions!BK219-greenhouseGasEmissions!BK219+INDEX(gDP!BK$6:BK$271,MATCH($B219,gDP!$B$6:$B$271)))</f>
        <v>8278212314.4046602</v>
      </c>
      <c r="CJ219" s="77">
        <f>IF(greenhouseGasEmissions!BL219="","",greenhouseGasEmissions!BL219-greenhouseGasEmissions!BL219+INDEX(gDP!BL$6:BL$271,MATCH($B219,gDP!$B$6:$B$271)))</f>
        <v>9420431258.2474709</v>
      </c>
      <c r="CK219" s="77">
        <f>IF(greenhouseGasEmissions!BM219="","",greenhouseGasEmissions!BM219-greenhouseGasEmissions!BM219+INDEX(gDP!BM$6:BM$271,MATCH($B219,gDP!$B$6:$B$271)))</f>
        <v>9204140383.1761208</v>
      </c>
      <c r="CL219" s="77" t="str">
        <f>IF(greenhouseGasEmissions!BN219="","",greenhouseGasEmissions!BN219-greenhouseGasEmissions!BN219+INDEX(gDP!BN$6:BN$271,MATCH($B219,gDP!$B$6:$B$271)))</f>
        <v/>
      </c>
      <c r="CM219" s="77" t="str">
        <f>IF(greenhouseGasEmissions!BO219="","",greenhouseGasEmissions!BO219-greenhouseGasEmissions!BO219+INDEX(gDP!BO$6:BO$271,MATCH($B219,gDP!$B$6:$B$271)))</f>
        <v/>
      </c>
    </row>
    <row r="220" spans="1:91" x14ac:dyDescent="0.35">
      <c r="A220" t="s">
        <v>646</v>
      </c>
      <c r="B220" t="s">
        <v>647</v>
      </c>
      <c r="C220" t="s">
        <v>807</v>
      </c>
      <c r="D220" t="s">
        <v>808</v>
      </c>
      <c r="BQ220" s="77" t="str">
        <f>IF(greenhouseGasEmissions!AS220="","",greenhouseGasEmissions!AS220-greenhouseGasEmissions!AS220+INDEX(gDP!AS$6:AS$271,MATCH($B220,gDP!$B$6:$B$271)))</f>
        <v/>
      </c>
      <c r="BR220" s="77" t="str">
        <f>IF(greenhouseGasEmissions!AT220="","",greenhouseGasEmissions!AT220-greenhouseGasEmissions!AT220+INDEX(gDP!AT$6:AT$271,MATCH($B220,gDP!$B$6:$B$271)))</f>
        <v/>
      </c>
      <c r="BS220" s="77" t="str">
        <f>IF(greenhouseGasEmissions!AU220="","",greenhouseGasEmissions!AU220-greenhouseGasEmissions!AU220+INDEX(gDP!AU$6:AU$271,MATCH($B220,gDP!$B$6:$B$271)))</f>
        <v/>
      </c>
      <c r="BT220" s="77" t="str">
        <f>IF(greenhouseGasEmissions!AV220="","",greenhouseGasEmissions!AV220-greenhouseGasEmissions!AV220+INDEX(gDP!AV$6:AV$271,MATCH($B220,gDP!$B$6:$B$271)))</f>
        <v/>
      </c>
      <c r="BU220" s="77" t="str">
        <f>IF(greenhouseGasEmissions!AW220="","",greenhouseGasEmissions!AW220-greenhouseGasEmissions!AW220+INDEX(gDP!AW$6:AW$271,MATCH($B220,gDP!$B$6:$B$271)))</f>
        <v/>
      </c>
      <c r="BV220" s="77" t="str">
        <f>IF(greenhouseGasEmissions!AX220="","",greenhouseGasEmissions!AX220-greenhouseGasEmissions!AX220+INDEX(gDP!AX$6:AX$271,MATCH($B220,gDP!$B$6:$B$271)))</f>
        <v/>
      </c>
      <c r="BW220" s="77" t="str">
        <f>IF(greenhouseGasEmissions!AY220="","",greenhouseGasEmissions!AY220-greenhouseGasEmissions!AY220+INDEX(gDP!AY$6:AY$271,MATCH($B220,gDP!$B$6:$B$271)))</f>
        <v/>
      </c>
      <c r="BX220" s="77" t="str">
        <f>IF(greenhouseGasEmissions!AZ220="","",greenhouseGasEmissions!AZ220-greenhouseGasEmissions!AZ220+INDEX(gDP!AZ$6:AZ$271,MATCH($B220,gDP!$B$6:$B$271)))</f>
        <v/>
      </c>
      <c r="BY220" s="77" t="str">
        <f>IF(greenhouseGasEmissions!BA220="","",greenhouseGasEmissions!BA220-greenhouseGasEmissions!BA220+INDEX(gDP!BA$6:BA$271,MATCH($B220,gDP!$B$6:$B$271)))</f>
        <v/>
      </c>
      <c r="BZ220" s="77" t="str">
        <f>IF(greenhouseGasEmissions!BB220="","",greenhouseGasEmissions!BB220-greenhouseGasEmissions!BB220+INDEX(gDP!BB$6:BB$271,MATCH($B220,gDP!$B$6:$B$271)))</f>
        <v/>
      </c>
      <c r="CA220" s="77" t="str">
        <f>IF(greenhouseGasEmissions!BC220="","",greenhouseGasEmissions!BC220-greenhouseGasEmissions!BC220+INDEX(gDP!BC$6:BC$271,MATCH($B220,gDP!$B$6:$B$271)))</f>
        <v/>
      </c>
      <c r="CB220" s="77" t="str">
        <f>IF(greenhouseGasEmissions!BD220="","",greenhouseGasEmissions!BD220-greenhouseGasEmissions!BD220+INDEX(gDP!BD$6:BD$271,MATCH($B220,gDP!$B$6:$B$271)))</f>
        <v/>
      </c>
      <c r="CC220" s="77" t="str">
        <f>IF(greenhouseGasEmissions!BE220="","",greenhouseGasEmissions!BE220-greenhouseGasEmissions!BE220+INDEX(gDP!BE$6:BE$271,MATCH($B220,gDP!$B$6:$B$271)))</f>
        <v/>
      </c>
      <c r="CD220" s="77" t="str">
        <f>IF(greenhouseGasEmissions!BF220="","",greenhouseGasEmissions!BF220-greenhouseGasEmissions!BF220+INDEX(gDP!BF$6:BF$271,MATCH($B220,gDP!$B$6:$B$271)))</f>
        <v/>
      </c>
      <c r="CE220" s="77" t="str">
        <f>IF(greenhouseGasEmissions!BG220="","",greenhouseGasEmissions!BG220-greenhouseGasEmissions!BG220+INDEX(gDP!BG$6:BG$271,MATCH($B220,gDP!$B$6:$B$271)))</f>
        <v/>
      </c>
      <c r="CF220" s="77" t="str">
        <f>IF(greenhouseGasEmissions!BH220="","",greenhouseGasEmissions!BH220-greenhouseGasEmissions!BH220+INDEX(gDP!BH$6:BH$271,MATCH($B220,gDP!$B$6:$B$271)))</f>
        <v/>
      </c>
      <c r="CG220" s="77" t="str">
        <f>IF(greenhouseGasEmissions!BI220="","",greenhouseGasEmissions!BI220-greenhouseGasEmissions!BI220+INDEX(gDP!BI$6:BI$271,MATCH($B220,gDP!$B$6:$B$271)))</f>
        <v/>
      </c>
      <c r="CH220" s="77" t="str">
        <f>IF(greenhouseGasEmissions!BJ220="","",greenhouseGasEmissions!BJ220-greenhouseGasEmissions!BJ220+INDEX(gDP!BJ$6:BJ$271,MATCH($B220,gDP!$B$6:$B$271)))</f>
        <v/>
      </c>
      <c r="CI220" s="77" t="str">
        <f>IF(greenhouseGasEmissions!BK220="","",greenhouseGasEmissions!BK220-greenhouseGasEmissions!BK220+INDEX(gDP!BK$6:BK$271,MATCH($B220,gDP!$B$6:$B$271)))</f>
        <v/>
      </c>
      <c r="CJ220" s="77" t="str">
        <f>IF(greenhouseGasEmissions!BL220="","",greenhouseGasEmissions!BL220-greenhouseGasEmissions!BL220+INDEX(gDP!BL$6:BL$271,MATCH($B220,gDP!$B$6:$B$271)))</f>
        <v/>
      </c>
      <c r="CK220" s="77" t="str">
        <f>IF(greenhouseGasEmissions!BM220="","",greenhouseGasEmissions!BM220-greenhouseGasEmissions!BM220+INDEX(gDP!BM$6:BM$271,MATCH($B220,gDP!$B$6:$B$271)))</f>
        <v/>
      </c>
      <c r="CL220" s="77" t="str">
        <f>IF(greenhouseGasEmissions!BN220="","",greenhouseGasEmissions!BN220-greenhouseGasEmissions!BN220+INDEX(gDP!BN$6:BN$271,MATCH($B220,gDP!$B$6:$B$271)))</f>
        <v/>
      </c>
      <c r="CM220" s="77" t="str">
        <f>IF(greenhouseGasEmissions!BO220="","",greenhouseGasEmissions!BO220-greenhouseGasEmissions!BO220+INDEX(gDP!BO$6:BO$271,MATCH($B220,gDP!$B$6:$B$271)))</f>
        <v/>
      </c>
    </row>
    <row r="221" spans="1:91" x14ac:dyDescent="0.35">
      <c r="A221" t="s">
        <v>648</v>
      </c>
      <c r="B221" t="s">
        <v>649</v>
      </c>
      <c r="C221" t="s">
        <v>807</v>
      </c>
      <c r="D221" t="s">
        <v>808</v>
      </c>
      <c r="AS221">
        <v>1960.5445</v>
      </c>
      <c r="AT221">
        <v>2029.1624999999999</v>
      </c>
      <c r="AU221">
        <v>1981.9628</v>
      </c>
      <c r="AV221">
        <v>2073.1349</v>
      </c>
      <c r="AW221">
        <v>2101.0626000000002</v>
      </c>
      <c r="AX221">
        <v>2155.4958999999999</v>
      </c>
      <c r="AY221">
        <v>2130.0398</v>
      </c>
      <c r="AZ221">
        <v>2179.1363999999999</v>
      </c>
      <c r="BA221">
        <v>2270.9349999999999</v>
      </c>
      <c r="BB221">
        <v>2288.6260000000002</v>
      </c>
      <c r="BC221">
        <v>2360.9016000000001</v>
      </c>
      <c r="BD221">
        <v>2581.4016999999999</v>
      </c>
      <c r="BE221">
        <v>2615.9951000000001</v>
      </c>
      <c r="BF221">
        <v>2650.5787</v>
      </c>
      <c r="BG221">
        <v>2844.1235000000001</v>
      </c>
      <c r="BH221">
        <v>2365.9389999999999</v>
      </c>
      <c r="BI221">
        <v>2383.0450999999998</v>
      </c>
      <c r="BJ221">
        <v>2431.0322999999999</v>
      </c>
      <c r="BK221">
        <v>2483.3924000000002</v>
      </c>
      <c r="BL221">
        <v>2554.63</v>
      </c>
      <c r="BM221">
        <v>2482.3391000000001</v>
      </c>
      <c r="BQ221" s="77">
        <f>IF(greenhouseGasEmissions!AS221="","",greenhouseGasEmissions!AS221-greenhouseGasEmissions!AS221+INDEX(gDP!AS$6:AS$271,MATCH($B221,gDP!$B$6:$B$271)))</f>
        <v>427688179170.896</v>
      </c>
      <c r="BR221" s="77">
        <f>IF(greenhouseGasEmissions!AT221="","",greenhouseGasEmissions!AT221-greenhouseGasEmissions!AT221+INDEX(gDP!AT$6:AT$271,MATCH($B221,gDP!$B$6:$B$271)))</f>
        <v>409106816914.19598</v>
      </c>
      <c r="BS221" s="77">
        <f>IF(greenhouseGasEmissions!AU221="","",greenhouseGasEmissions!AU221-greenhouseGasEmissions!AU221+INDEX(gDP!AU$6:AU$271,MATCH($B221,gDP!$B$6:$B$271)))</f>
        <v>445363669974.50598</v>
      </c>
      <c r="BT221" s="77">
        <f>IF(greenhouseGasEmissions!AV221="","",greenhouseGasEmissions!AV221-greenhouseGasEmissions!AV221+INDEX(gDP!AV$6:AV$271,MATCH($B221,gDP!$B$6:$B$271)))</f>
        <v>561066946684.46399</v>
      </c>
      <c r="BU221" s="77">
        <f>IF(greenhouseGasEmissions!AW221="","",greenhouseGasEmissions!AW221-greenhouseGasEmissions!AW221+INDEX(gDP!AW$6:AW$271,MATCH($B221,gDP!$B$6:$B$271)))</f>
        <v>696791130087.66394</v>
      </c>
      <c r="BV221" s="77">
        <f>IF(greenhouseGasEmissions!AX221="","",greenhouseGasEmissions!AX221-greenhouseGasEmissions!AX221+INDEX(gDP!AX$6:AX$271,MATCH($B221,gDP!$B$6:$B$271)))</f>
        <v>826950419336.099</v>
      </c>
      <c r="BW221" s="77">
        <f>IF(greenhouseGasEmissions!AY221="","",greenhouseGasEmissions!AY221-greenhouseGasEmissions!AY221+INDEX(gDP!AY$6:AY$271,MATCH($B221,gDP!$B$6:$B$271)))</f>
        <v>975498431473.479</v>
      </c>
      <c r="BX221" s="77">
        <f>IF(greenhouseGasEmissions!AZ221="","",greenhouseGasEmissions!AZ221-greenhouseGasEmissions!AZ221+INDEX(gDP!AZ$6:AZ$271,MATCH($B221,gDP!$B$6:$B$271)))</f>
        <v>1129464143218.8999</v>
      </c>
      <c r="BY221" s="77">
        <f>IF(greenhouseGasEmissions!BA221="","",greenhouseGasEmissions!BA221-greenhouseGasEmissions!BA221+INDEX(gDP!BA$6:BA$271,MATCH($B221,gDP!$B$6:$B$271)))</f>
        <v>1280460471257.3301</v>
      </c>
      <c r="BZ221" s="77">
        <f>IF(greenhouseGasEmissions!BB221="","",greenhouseGasEmissions!BB221-greenhouseGasEmissions!BB221+INDEX(gDP!BB$6:BB$271,MATCH($B221,gDP!$B$6:$B$271)))</f>
        <v>1223187004131.9299</v>
      </c>
      <c r="CA221" s="77">
        <f>IF(greenhouseGasEmissions!BC221="","",greenhouseGasEmissions!BC221-greenhouseGasEmissions!BC221+INDEX(gDP!BC$6:BC$271,MATCH($B221,gDP!$B$6:$B$271)))</f>
        <v>1447125748526.3301</v>
      </c>
      <c r="CB221" s="77">
        <f>IF(greenhouseGasEmissions!BD221="","",greenhouseGasEmissions!BD221-greenhouseGasEmissions!BD221+INDEX(gDP!BD$6:BD$271,MATCH($B221,gDP!$B$6:$B$271)))</f>
        <v>1626613553670.3899</v>
      </c>
      <c r="CC221" s="77">
        <f>IF(greenhouseGasEmissions!BE221="","",greenhouseGasEmissions!BE221-greenhouseGasEmissions!BE221+INDEX(gDP!BE$6:BE$271,MATCH($B221,gDP!$B$6:$B$271)))</f>
        <v>1689385832315.55</v>
      </c>
      <c r="CD221" s="77">
        <f>IF(greenhouseGasEmissions!BF221="","",greenhouseGasEmissions!BF221-greenhouseGasEmissions!BF221+INDEX(gDP!BF$6:BF$271,MATCH($B221,gDP!$B$6:$B$271)))</f>
        <v>1796174725333.6899</v>
      </c>
      <c r="CE221" s="77">
        <f>IF(greenhouseGasEmissions!BG221="","",greenhouseGasEmissions!BG221-greenhouseGasEmissions!BG221+INDEX(gDP!BG$6:BG$271,MATCH($B221,gDP!$B$6:$B$271)))</f>
        <v>1872887522796.95</v>
      </c>
      <c r="CF221" s="77">
        <f>IF(greenhouseGasEmissions!BH221="","",greenhouseGasEmissions!BH221-greenhouseGasEmissions!BH221+INDEX(gDP!BH$6:BH$271,MATCH($B221,gDP!$B$6:$B$271)))</f>
        <v>1667230590352.53</v>
      </c>
      <c r="CG221" s="77">
        <f>IF(greenhouseGasEmissions!BI221="","",greenhouseGasEmissions!BI221-greenhouseGasEmissions!BI221+INDEX(gDP!BI$6:BI$271,MATCH($B221,gDP!$B$6:$B$271)))</f>
        <v>1520442531814.6399</v>
      </c>
      <c r="CH221" s="77">
        <f>IF(greenhouseGasEmissions!BJ221="","",greenhouseGasEmissions!BJ221-greenhouseGasEmissions!BJ221+INDEX(gDP!BJ$6:BJ$271,MATCH($B221,gDP!$B$6:$B$271)))</f>
        <v>1624180269855.8</v>
      </c>
      <c r="CI221" s="77">
        <f>IF(greenhouseGasEmissions!BK221="","",greenhouseGasEmissions!BK221-greenhouseGasEmissions!BK221+INDEX(gDP!BK$6:BK$271,MATCH($B221,gDP!$B$6:$B$271)))</f>
        <v>1779124613364.5801</v>
      </c>
      <c r="CJ221" s="77">
        <f>IF(greenhouseGasEmissions!BL221="","",greenhouseGasEmissions!BL221-greenhouseGasEmissions!BL221+INDEX(gDP!BL$6:BL$271,MATCH($B221,gDP!$B$6:$B$271)))</f>
        <v>1828592235182.8701</v>
      </c>
      <c r="CK221" s="77">
        <f>IF(greenhouseGasEmissions!BM221="","",greenhouseGasEmissions!BM221-greenhouseGasEmissions!BM221+INDEX(gDP!BM$6:BM$271,MATCH($B221,gDP!$B$6:$B$271)))</f>
        <v>1714838253754.9399</v>
      </c>
      <c r="CL221" s="77" t="str">
        <f>IF(greenhouseGasEmissions!BN221="","",greenhouseGasEmissions!BN221-greenhouseGasEmissions!BN221+INDEX(gDP!BN$6:BN$271,MATCH($B221,gDP!$B$6:$B$271)))</f>
        <v/>
      </c>
      <c r="CM221" s="77" t="str">
        <f>IF(greenhouseGasEmissions!BO221="","",greenhouseGasEmissions!BO221-greenhouseGasEmissions!BO221+INDEX(gDP!BO$6:BO$271,MATCH($B221,gDP!$B$6:$B$271)))</f>
        <v/>
      </c>
    </row>
    <row r="222" spans="1:91" x14ac:dyDescent="0.35">
      <c r="A222" t="s">
        <v>650</v>
      </c>
      <c r="B222" t="s">
        <v>651</v>
      </c>
      <c r="C222" t="s">
        <v>807</v>
      </c>
      <c r="D222" t="s">
        <v>808</v>
      </c>
      <c r="BQ222" s="77" t="str">
        <f>IF(greenhouseGasEmissions!AS222="","",greenhouseGasEmissions!AS222-greenhouseGasEmissions!AS222+INDEX(gDP!AS$6:AS$271,MATCH($B222,gDP!$B$6:$B$271)))</f>
        <v/>
      </c>
      <c r="BR222" s="77" t="str">
        <f>IF(greenhouseGasEmissions!AT222="","",greenhouseGasEmissions!AT222-greenhouseGasEmissions!AT222+INDEX(gDP!AT$6:AT$271,MATCH($B222,gDP!$B$6:$B$271)))</f>
        <v/>
      </c>
      <c r="BS222" s="77" t="str">
        <f>IF(greenhouseGasEmissions!AU222="","",greenhouseGasEmissions!AU222-greenhouseGasEmissions!AU222+INDEX(gDP!AU$6:AU$271,MATCH($B222,gDP!$B$6:$B$271)))</f>
        <v/>
      </c>
      <c r="BT222" s="77" t="str">
        <f>IF(greenhouseGasEmissions!AV222="","",greenhouseGasEmissions!AV222-greenhouseGasEmissions!AV222+INDEX(gDP!AV$6:AV$271,MATCH($B222,gDP!$B$6:$B$271)))</f>
        <v/>
      </c>
      <c r="BU222" s="77" t="str">
        <f>IF(greenhouseGasEmissions!AW222="","",greenhouseGasEmissions!AW222-greenhouseGasEmissions!AW222+INDEX(gDP!AW$6:AW$271,MATCH($B222,gDP!$B$6:$B$271)))</f>
        <v/>
      </c>
      <c r="BV222" s="77" t="str">
        <f>IF(greenhouseGasEmissions!AX222="","",greenhouseGasEmissions!AX222-greenhouseGasEmissions!AX222+INDEX(gDP!AX$6:AX$271,MATCH($B222,gDP!$B$6:$B$271)))</f>
        <v/>
      </c>
      <c r="BW222" s="77" t="str">
        <f>IF(greenhouseGasEmissions!AY222="","",greenhouseGasEmissions!AY222-greenhouseGasEmissions!AY222+INDEX(gDP!AY$6:AY$271,MATCH($B222,gDP!$B$6:$B$271)))</f>
        <v/>
      </c>
      <c r="BX222" s="77" t="str">
        <f>IF(greenhouseGasEmissions!AZ222="","",greenhouseGasEmissions!AZ222-greenhouseGasEmissions!AZ222+INDEX(gDP!AZ$6:AZ$271,MATCH($B222,gDP!$B$6:$B$271)))</f>
        <v/>
      </c>
      <c r="BY222" s="77" t="str">
        <f>IF(greenhouseGasEmissions!BA222="","",greenhouseGasEmissions!BA222-greenhouseGasEmissions!BA222+INDEX(gDP!BA$6:BA$271,MATCH($B222,gDP!$B$6:$B$271)))</f>
        <v/>
      </c>
      <c r="BZ222" s="77" t="str">
        <f>IF(greenhouseGasEmissions!BB222="","",greenhouseGasEmissions!BB222-greenhouseGasEmissions!BB222+INDEX(gDP!BB$6:BB$271,MATCH($B222,gDP!$B$6:$B$271)))</f>
        <v/>
      </c>
      <c r="CA222" s="77" t="str">
        <f>IF(greenhouseGasEmissions!BC222="","",greenhouseGasEmissions!BC222-greenhouseGasEmissions!BC222+INDEX(gDP!BC$6:BC$271,MATCH($B222,gDP!$B$6:$B$271)))</f>
        <v/>
      </c>
      <c r="CB222" s="77" t="str">
        <f>IF(greenhouseGasEmissions!BD222="","",greenhouseGasEmissions!BD222-greenhouseGasEmissions!BD222+INDEX(gDP!BD$6:BD$271,MATCH($B222,gDP!$B$6:$B$271)))</f>
        <v/>
      </c>
      <c r="CC222" s="77" t="str">
        <f>IF(greenhouseGasEmissions!BE222="","",greenhouseGasEmissions!BE222-greenhouseGasEmissions!BE222+INDEX(gDP!BE$6:BE$271,MATCH($B222,gDP!$B$6:$B$271)))</f>
        <v/>
      </c>
      <c r="CD222" s="77" t="str">
        <f>IF(greenhouseGasEmissions!BF222="","",greenhouseGasEmissions!BF222-greenhouseGasEmissions!BF222+INDEX(gDP!BF$6:BF$271,MATCH($B222,gDP!$B$6:$B$271)))</f>
        <v/>
      </c>
      <c r="CE222" s="77" t="str">
        <f>IF(greenhouseGasEmissions!BG222="","",greenhouseGasEmissions!BG222-greenhouseGasEmissions!BG222+INDEX(gDP!BG$6:BG$271,MATCH($B222,gDP!$B$6:$B$271)))</f>
        <v/>
      </c>
      <c r="CF222" s="77" t="str">
        <f>IF(greenhouseGasEmissions!BH222="","",greenhouseGasEmissions!BH222-greenhouseGasEmissions!BH222+INDEX(gDP!BH$6:BH$271,MATCH($B222,gDP!$B$6:$B$271)))</f>
        <v/>
      </c>
      <c r="CG222" s="77" t="str">
        <f>IF(greenhouseGasEmissions!BI222="","",greenhouseGasEmissions!BI222-greenhouseGasEmissions!BI222+INDEX(gDP!BI$6:BI$271,MATCH($B222,gDP!$B$6:$B$271)))</f>
        <v/>
      </c>
      <c r="CH222" s="77" t="str">
        <f>IF(greenhouseGasEmissions!BJ222="","",greenhouseGasEmissions!BJ222-greenhouseGasEmissions!BJ222+INDEX(gDP!BJ$6:BJ$271,MATCH($B222,gDP!$B$6:$B$271)))</f>
        <v/>
      </c>
      <c r="CI222" s="77" t="str">
        <f>IF(greenhouseGasEmissions!BK222="","",greenhouseGasEmissions!BK222-greenhouseGasEmissions!BK222+INDEX(gDP!BK$6:BK$271,MATCH($B222,gDP!$B$6:$B$271)))</f>
        <v/>
      </c>
      <c r="CJ222" s="77" t="str">
        <f>IF(greenhouseGasEmissions!BL222="","",greenhouseGasEmissions!BL222-greenhouseGasEmissions!BL222+INDEX(gDP!BL$6:BL$271,MATCH($B222,gDP!$B$6:$B$271)))</f>
        <v/>
      </c>
      <c r="CK222" s="77" t="str">
        <f>IF(greenhouseGasEmissions!BM222="","",greenhouseGasEmissions!BM222-greenhouseGasEmissions!BM222+INDEX(gDP!BM$6:BM$271,MATCH($B222,gDP!$B$6:$B$271)))</f>
        <v/>
      </c>
      <c r="CL222" s="77" t="str">
        <f>IF(greenhouseGasEmissions!BN222="","",greenhouseGasEmissions!BN222-greenhouseGasEmissions!BN222+INDEX(gDP!BN$6:BN$271,MATCH($B222,gDP!$B$6:$B$271)))</f>
        <v/>
      </c>
      <c r="CM222" s="77" t="str">
        <f>IF(greenhouseGasEmissions!BO222="","",greenhouseGasEmissions!BO222-greenhouseGasEmissions!BO222+INDEX(gDP!BO$6:BO$271,MATCH($B222,gDP!$B$6:$B$271)))</f>
        <v/>
      </c>
    </row>
    <row r="223" spans="1:91" x14ac:dyDescent="0.35">
      <c r="A223" t="s">
        <v>652</v>
      </c>
      <c r="B223" t="s">
        <v>653</v>
      </c>
      <c r="C223" t="s">
        <v>807</v>
      </c>
      <c r="D223" t="s">
        <v>808</v>
      </c>
      <c r="AS223">
        <v>1960.5736999999999</v>
      </c>
      <c r="AT223">
        <v>2029.2599</v>
      </c>
      <c r="AU223">
        <v>1981.9729</v>
      </c>
      <c r="AV223">
        <v>2073.1480999999999</v>
      </c>
      <c r="AW223">
        <v>2101.3901999999998</v>
      </c>
      <c r="AX223">
        <v>2155.7221</v>
      </c>
      <c r="AY223">
        <v>2130.3613999999998</v>
      </c>
      <c r="AZ223">
        <v>2179.2687999999998</v>
      </c>
      <c r="BA223">
        <v>2271.125</v>
      </c>
      <c r="BB223">
        <v>2288.8978999999999</v>
      </c>
      <c r="BC223">
        <v>2361.0864999999999</v>
      </c>
      <c r="BD223">
        <v>2581.4382999999998</v>
      </c>
      <c r="BE223">
        <v>2616.1469000000002</v>
      </c>
      <c r="BF223">
        <v>2650.6387</v>
      </c>
      <c r="BG223">
        <v>2844.3218000000002</v>
      </c>
      <c r="BH223">
        <v>2366.1918999999998</v>
      </c>
      <c r="BI223">
        <v>2383.3805000000002</v>
      </c>
      <c r="BJ223">
        <v>2431.3955000000001</v>
      </c>
      <c r="BK223">
        <v>2483.6437999999998</v>
      </c>
      <c r="BL223">
        <v>2554.9205000000002</v>
      </c>
      <c r="BM223">
        <v>2482.6460999999999</v>
      </c>
      <c r="BQ223" s="77">
        <f>IF(greenhouseGasEmissions!AS223="","",greenhouseGasEmissions!AS223-greenhouseGasEmissions!AS223+INDEX(gDP!AS$6:AS$271,MATCH($B223,gDP!$B$6:$B$271)))</f>
        <v>428346156747.98999</v>
      </c>
      <c r="BR223" s="77">
        <f>IF(greenhouseGasEmissions!AT223="","",greenhouseGasEmissions!AT223-greenhouseGasEmissions!AT223+INDEX(gDP!AT$6:AT$271,MATCH($B223,gDP!$B$6:$B$271)))</f>
        <v>409772900328.95398</v>
      </c>
      <c r="BS223" s="77">
        <f>IF(greenhouseGasEmissions!AU223="","",greenhouseGasEmissions!AU223-greenhouseGasEmissions!AU223+INDEX(gDP!AU$6:AU$271,MATCH($B223,gDP!$B$6:$B$271)))</f>
        <v>446110426619.53699</v>
      </c>
      <c r="BT223" s="77">
        <f>IF(greenhouseGasEmissions!AV223="","",greenhouseGasEmissions!AV223-greenhouseGasEmissions!AV223+INDEX(gDP!AV$6:AV$271,MATCH($B223,gDP!$B$6:$B$271)))</f>
        <v>561821496869.84705</v>
      </c>
      <c r="BU223" s="77">
        <f>IF(greenhouseGasEmissions!AW223="","",greenhouseGasEmissions!AW223-greenhouseGasEmissions!AW223+INDEX(gDP!AW$6:AW$271,MATCH($B223,gDP!$B$6:$B$271)))</f>
        <v>697688286597.48804</v>
      </c>
      <c r="BV223" s="77">
        <f>IF(greenhouseGasEmissions!AX223="","",greenhouseGasEmissions!AX223-greenhouseGasEmissions!AX223+INDEX(gDP!AX$6:AX$271,MATCH($B223,gDP!$B$6:$B$271)))</f>
        <v>827932293880.68005</v>
      </c>
      <c r="BW223" s="77">
        <f>IF(greenhouseGasEmissions!AY223="","",greenhouseGasEmissions!AY223-greenhouseGasEmissions!AY223+INDEX(gDP!AY$6:AY$271,MATCH($B223,gDP!$B$6:$B$271)))</f>
        <v>976583731601.04297</v>
      </c>
      <c r="BX223" s="77">
        <f>IF(greenhouseGasEmissions!AZ223="","",greenhouseGasEmissions!AZ223-greenhouseGasEmissions!AZ223+INDEX(gDP!AZ$6:AZ$271,MATCH($B223,gDP!$B$6:$B$271)))</f>
        <v>1130543907099.9299</v>
      </c>
      <c r="BY223" s="77">
        <f>IF(greenhouseGasEmissions!BA223="","",greenhouseGasEmissions!BA223-greenhouseGasEmissions!BA223+INDEX(gDP!BA$6:BA$271,MATCH($B223,gDP!$B$6:$B$271)))</f>
        <v>1281440068651.6201</v>
      </c>
      <c r="BZ223" s="77">
        <f>IF(greenhouseGasEmissions!BB223="","",greenhouseGasEmissions!BB223-greenhouseGasEmissions!BB223+INDEX(gDP!BB$6:BB$271,MATCH($B223,gDP!$B$6:$B$271)))</f>
        <v>1224037905752.3701</v>
      </c>
      <c r="CA223" s="77">
        <f>IF(greenhouseGasEmissions!BC223="","",greenhouseGasEmissions!BC223-greenhouseGasEmissions!BC223+INDEX(gDP!BC$6:BC$271,MATCH($B223,gDP!$B$6:$B$271)))</f>
        <v>1448107365068.6599</v>
      </c>
      <c r="CB223" s="77">
        <f>IF(greenhouseGasEmissions!BD223="","",greenhouseGasEmissions!BD223-greenhouseGasEmissions!BD223+INDEX(gDP!BD$6:BD$271,MATCH($B223,gDP!$B$6:$B$271)))</f>
        <v>1627672472377.6599</v>
      </c>
      <c r="CC223" s="77">
        <f>IF(greenhouseGasEmissions!BE223="","",greenhouseGasEmissions!BE223-greenhouseGasEmissions!BE223+INDEX(gDP!BE$6:BE$271,MATCH($B223,gDP!$B$6:$B$271)))</f>
        <v>1690475240154.75</v>
      </c>
      <c r="CD223" s="77">
        <f>IF(greenhouseGasEmissions!BF223="","",greenhouseGasEmissions!BF223-greenhouseGasEmissions!BF223+INDEX(gDP!BF$6:BF$271,MATCH($B223,gDP!$B$6:$B$271)))</f>
        <v>1797507885741.0701</v>
      </c>
      <c r="CE223" s="77">
        <f>IF(greenhouseGasEmissions!BG223="","",greenhouseGasEmissions!BG223-greenhouseGasEmissions!BG223+INDEX(gDP!BG$6:BG$271,MATCH($B223,gDP!$B$6:$B$271)))</f>
        <v>1874275100667.03</v>
      </c>
      <c r="CF223" s="77">
        <f>IF(greenhouseGasEmissions!BH223="","",greenhouseGasEmissions!BH223-greenhouseGasEmissions!BH223+INDEX(gDP!BH$6:BH$271,MATCH($B223,gDP!$B$6:$B$271)))</f>
        <v>1668662993704.6599</v>
      </c>
      <c r="CG223" s="77">
        <f>IF(greenhouseGasEmissions!BI223="","",greenhouseGasEmissions!BI223-greenhouseGasEmissions!BI223+INDEX(gDP!BI$6:BI$271,MATCH($B223,gDP!$B$6:$B$271)))</f>
        <v>1522011045162.78</v>
      </c>
      <c r="CH223" s="77">
        <f>IF(greenhouseGasEmissions!BJ223="","",greenhouseGasEmissions!BJ223-greenhouseGasEmissions!BJ223+INDEX(gDP!BJ$6:BJ$271,MATCH($B223,gDP!$B$6:$B$271)))</f>
        <v>1625855640496.8101</v>
      </c>
      <c r="CI223" s="77">
        <f>IF(greenhouseGasEmissions!BK223="","",greenhouseGasEmissions!BK223-greenhouseGasEmissions!BK223+INDEX(gDP!BK$6:BK$271,MATCH($B223,gDP!$B$6:$B$271)))</f>
        <v>1780908927291.3401</v>
      </c>
      <c r="CJ223" s="77">
        <f>IF(greenhouseGasEmissions!BL223="","",greenhouseGasEmissions!BL223-greenhouseGasEmissions!BL223+INDEX(gDP!BL$6:BL$271,MATCH($B223,gDP!$B$6:$B$271)))</f>
        <v>1830460925279.6001</v>
      </c>
      <c r="CK223" s="77">
        <f>IF(greenhouseGasEmissions!BM223="","",greenhouseGasEmissions!BM223-greenhouseGasEmissions!BM223+INDEX(gDP!BM$6:BM$271,MATCH($B223,gDP!$B$6:$B$271)))</f>
        <v>1716220805506.51</v>
      </c>
      <c r="CL223" s="77" t="str">
        <f>IF(greenhouseGasEmissions!BN223="","",greenhouseGasEmissions!BN223-greenhouseGasEmissions!BN223+INDEX(gDP!BN$6:BN$271,MATCH($B223,gDP!$B$6:$B$271)))</f>
        <v/>
      </c>
      <c r="CM223" s="77" t="str">
        <f>IF(greenhouseGasEmissions!BO223="","",greenhouseGasEmissions!BO223-greenhouseGasEmissions!BO223+INDEX(gDP!BO$6:BO$271,MATCH($B223,gDP!$B$6:$B$271)))</f>
        <v/>
      </c>
    </row>
    <row r="224" spans="1:91" x14ac:dyDescent="0.35">
      <c r="A224" t="s">
        <v>654</v>
      </c>
      <c r="B224" t="s">
        <v>655</v>
      </c>
      <c r="C224" t="s">
        <v>807</v>
      </c>
      <c r="D224" t="s">
        <v>808</v>
      </c>
      <c r="AS224">
        <v>129.38999999999999</v>
      </c>
      <c r="AT224">
        <v>132.87809999999999</v>
      </c>
      <c r="AU224">
        <v>127.9832</v>
      </c>
      <c r="AV224">
        <v>127.6125</v>
      </c>
      <c r="AW224">
        <v>132.44749999999999</v>
      </c>
      <c r="AX224">
        <v>143.16720000000001</v>
      </c>
      <c r="AY224">
        <v>149.78489999999999</v>
      </c>
      <c r="AZ224">
        <v>152.8545</v>
      </c>
      <c r="BA224">
        <v>158.0975</v>
      </c>
      <c r="BB224">
        <v>156.65180000000001</v>
      </c>
      <c r="BC224">
        <v>162.8083</v>
      </c>
      <c r="BD224">
        <v>157.976</v>
      </c>
      <c r="BE224">
        <v>167.62899999999999</v>
      </c>
      <c r="BF224">
        <v>182.13550000000001</v>
      </c>
      <c r="BG224">
        <v>187.39349999999999</v>
      </c>
      <c r="BH224">
        <v>183.4222</v>
      </c>
      <c r="BI224">
        <v>188.01349999999999</v>
      </c>
      <c r="BJ224">
        <v>189.083</v>
      </c>
      <c r="BK224">
        <v>192.58709999999999</v>
      </c>
      <c r="BL224">
        <v>191.78210000000001</v>
      </c>
      <c r="BM224">
        <v>189.51589999999999</v>
      </c>
      <c r="BQ224" s="77">
        <f>IF(greenhouseGasEmissions!AS224="","",greenhouseGasEmissions!AS224-greenhouseGasEmissions!AS224+INDEX(gDP!AS$6:AS$271,MATCH($B224,gDP!$B$6:$B$271)))</f>
        <v>76825026679.508194</v>
      </c>
      <c r="BR224" s="77">
        <f>IF(greenhouseGasEmissions!AT224="","",greenhouseGasEmissions!AT224-greenhouseGasEmissions!AT224+INDEX(gDP!AT$6:AT$271,MATCH($B224,gDP!$B$6:$B$271)))</f>
        <v>77134382257.572998</v>
      </c>
      <c r="BS224" s="77">
        <f>IF(greenhouseGasEmissions!AU224="","",greenhouseGasEmissions!AU224-greenhouseGasEmissions!AU224+INDEX(gDP!AU$6:AU$271,MATCH($B224,gDP!$B$6:$B$271)))</f>
        <v>83440932716.707199</v>
      </c>
      <c r="BT224" s="77">
        <f>IF(greenhouseGasEmissions!AV224="","",greenhouseGasEmissions!AV224-greenhouseGasEmissions!AV224+INDEX(gDP!AV$6:AV$271,MATCH($B224,gDP!$B$6:$B$271)))</f>
        <v>98713950502.904297</v>
      </c>
      <c r="BU224" s="77">
        <f>IF(greenhouseGasEmissions!AW224="","",greenhouseGasEmissions!AW224-greenhouseGasEmissions!AW224+INDEX(gDP!AW$6:AW$271,MATCH($B224,gDP!$B$6:$B$271)))</f>
        <v>114440630217.562</v>
      </c>
      <c r="BV224" s="77">
        <f>IF(greenhouseGasEmissions!AX224="","",greenhouseGasEmissions!AX224-greenhouseGasEmissions!AX224+INDEX(gDP!AX$6:AX$271,MATCH($B224,gDP!$B$6:$B$271)))</f>
        <v>128662946618.187</v>
      </c>
      <c r="BW224" s="77">
        <f>IF(greenhouseGasEmissions!AY224="","",greenhouseGasEmissions!AY224-greenhouseGasEmissions!AY224+INDEX(gDP!AY$6:AY$271,MATCH($B224,gDP!$B$6:$B$271)))</f>
        <v>144640135773.94</v>
      </c>
      <c r="BX224" s="77">
        <f>IF(greenhouseGasEmissions!AZ224="","",greenhouseGasEmissions!AZ224-greenhouseGasEmissions!AZ224+INDEX(gDP!AZ$6:AZ$271,MATCH($B224,gDP!$B$6:$B$271)))</f>
        <v>169972566983.96301</v>
      </c>
      <c r="BY224" s="77">
        <f>IF(greenhouseGasEmissions!BA224="","",greenhouseGasEmissions!BA224-greenhouseGasEmissions!BA224+INDEX(gDP!BA$6:BA$271,MATCH($B224,gDP!$B$6:$B$271)))</f>
        <v>185058112528.30099</v>
      </c>
      <c r="BZ224" s="77">
        <f>IF(greenhouseGasEmissions!BB224="","",greenhouseGasEmissions!BB224-greenhouseGasEmissions!BB224+INDEX(gDP!BB$6:BB$271,MATCH($B224,gDP!$B$6:$B$271)))</f>
        <v>164140722544.82199</v>
      </c>
      <c r="CA224" s="77">
        <f>IF(greenhouseGasEmissions!BC224="","",greenhouseGasEmissions!BC224-greenhouseGasEmissions!BC224+INDEX(gDP!BC$6:BC$271,MATCH($B224,gDP!$B$6:$B$271)))</f>
        <v>174536267000.423</v>
      </c>
      <c r="CB224" s="77">
        <f>IF(greenhouseGasEmissions!BD224="","",greenhouseGasEmissions!BD224-greenhouseGasEmissions!BD224+INDEX(gDP!BD$6:BD$271,MATCH($B224,gDP!$B$6:$B$271)))</f>
        <v>195163537455.56</v>
      </c>
      <c r="CC224" s="77">
        <f>IF(greenhouseGasEmissions!BE224="","",greenhouseGasEmissions!BE224-greenhouseGasEmissions!BE224+INDEX(gDP!BE$6:BE$271,MATCH($B224,gDP!$B$6:$B$271)))</f>
        <v>196184993723.70801</v>
      </c>
      <c r="CD224" s="77">
        <f>IF(greenhouseGasEmissions!BF224="","",greenhouseGasEmissions!BF224-greenhouseGasEmissions!BF224+INDEX(gDP!BF$6:BF$271,MATCH($B224,gDP!$B$6:$B$271)))</f>
        <v>203747883009.37799</v>
      </c>
      <c r="CE224" s="77">
        <f>IF(greenhouseGasEmissions!BG224="","",greenhouseGasEmissions!BG224-greenhouseGasEmissions!BG224+INDEX(gDP!BG$6:BG$271,MATCH($B224,gDP!$B$6:$B$271)))</f>
        <v>210645325825.077</v>
      </c>
      <c r="CF224" s="77">
        <f>IF(greenhouseGasEmissions!BH224="","",greenhouseGasEmissions!BH224-greenhouseGasEmissions!BH224+INDEX(gDP!BH$6:BH$271,MATCH($B224,gDP!$B$6:$B$271)))</f>
        <v>195342695295.02701</v>
      </c>
      <c r="CG224" s="77">
        <f>IF(greenhouseGasEmissions!BI224="","",greenhouseGasEmissions!BI224-greenhouseGasEmissions!BI224+INDEX(gDP!BI$6:BI$271,MATCH($B224,gDP!$B$6:$B$271)))</f>
        <v>202183604189.06201</v>
      </c>
      <c r="CH224" s="77">
        <f>IF(greenhouseGasEmissions!BJ224="","",greenhouseGasEmissions!BJ224-greenhouseGasEmissions!BJ224+INDEX(gDP!BJ$6:BJ$271,MATCH($B224,gDP!$B$6:$B$271)))</f>
        <v>222189517961.591</v>
      </c>
      <c r="CI224" s="77">
        <f>IF(greenhouseGasEmissions!BK224="","",greenhouseGasEmissions!BK224-greenhouseGasEmissions!BK224+INDEX(gDP!BK$6:BK$271,MATCH($B224,gDP!$B$6:$B$271)))</f>
        <v>240866904455.29599</v>
      </c>
      <c r="CJ224" s="77">
        <f>IF(greenhouseGasEmissions!BL224="","",greenhouseGasEmissions!BL224-greenhouseGasEmissions!BL224+INDEX(gDP!BL$6:BL$271,MATCH($B224,gDP!$B$6:$B$271)))</f>
        <v>243792423417.39001</v>
      </c>
      <c r="CK224" s="77">
        <f>IF(greenhouseGasEmissions!BM224="","",greenhouseGasEmissions!BM224-greenhouseGasEmissions!BM224+INDEX(gDP!BM$6:BM$271,MATCH($B224,gDP!$B$6:$B$271)))</f>
        <v>219068216684.633</v>
      </c>
      <c r="CL224" s="77" t="str">
        <f>IF(greenhouseGasEmissions!BN224="","",greenhouseGasEmissions!BN224-greenhouseGasEmissions!BN224+INDEX(gDP!BN$6:BN$271,MATCH($B224,gDP!$B$6:$B$271)))</f>
        <v/>
      </c>
      <c r="CM224" s="77" t="str">
        <f>IF(greenhouseGasEmissions!BO224="","",greenhouseGasEmissions!BO224-greenhouseGasEmissions!BO224+INDEX(gDP!BO$6:BO$271,MATCH($B224,gDP!$B$6:$B$271)))</f>
        <v/>
      </c>
    </row>
    <row r="225" spans="1:91" x14ac:dyDescent="0.35">
      <c r="A225" t="s">
        <v>656</v>
      </c>
      <c r="B225" t="s">
        <v>657</v>
      </c>
      <c r="C225" t="s">
        <v>807</v>
      </c>
      <c r="D225" t="s">
        <v>808</v>
      </c>
      <c r="AS225">
        <v>-0.26319999999999999</v>
      </c>
      <c r="AT225">
        <v>-0.26190000000000002</v>
      </c>
      <c r="AU225">
        <v>-0.25119999999999998</v>
      </c>
      <c r="AV225">
        <v>-0.2404</v>
      </c>
      <c r="AW225">
        <v>-0.22869999999999999</v>
      </c>
      <c r="AX225">
        <v>-0.2205</v>
      </c>
      <c r="AY225">
        <v>-0.21299999999999999</v>
      </c>
      <c r="AZ225">
        <v>-0.2092</v>
      </c>
      <c r="BA225">
        <v>-0.19989999999999999</v>
      </c>
      <c r="BB225">
        <v>-0.18959999999999999</v>
      </c>
      <c r="BC225">
        <v>-0.1769</v>
      </c>
      <c r="BD225">
        <v>-0.1731</v>
      </c>
      <c r="BE225">
        <v>-0.1061</v>
      </c>
      <c r="BF225">
        <v>-0.10390000000000001</v>
      </c>
      <c r="BG225">
        <v>-0.1016</v>
      </c>
      <c r="BH225">
        <v>-9.1200000000000003E-2</v>
      </c>
      <c r="BI225">
        <v>-8.7999999999999995E-2</v>
      </c>
      <c r="BJ225">
        <v>-8.5699999999999998E-2</v>
      </c>
      <c r="BK225">
        <v>-8.5300000000000001E-2</v>
      </c>
      <c r="BL225">
        <v>-6.4899999999999999E-2</v>
      </c>
      <c r="BM225">
        <v>-0.1182</v>
      </c>
      <c r="BQ225" s="77">
        <f>IF(greenhouseGasEmissions!AS225="","",greenhouseGasEmissions!AS225-greenhouseGasEmissions!AS225+INDEX(gDP!AS$6:AS$271,MATCH($B225,gDP!$B$6:$B$271)))</f>
        <v>76198394.820267096</v>
      </c>
      <c r="BR225" s="77">
        <f>IF(greenhouseGasEmissions!AT225="","",greenhouseGasEmissions!AT225-greenhouseGasEmissions!AT225+INDEX(gDP!AT$6:AT$271,MATCH($B225,gDP!$B$6:$B$271)))</f>
        <v>75951133.377794802</v>
      </c>
      <c r="BS225" s="77">
        <f>IF(greenhouseGasEmissions!AU225="","",greenhouseGasEmissions!AU225-greenhouseGasEmissions!AU225+INDEX(gDP!AU$6:AU$271,MATCH($B225,gDP!$B$6:$B$271)))</f>
        <v>85171073.877749801</v>
      </c>
      <c r="BT225" s="77">
        <f>IF(greenhouseGasEmissions!AV225="","",greenhouseGasEmissions!AV225-greenhouseGasEmissions!AV225+INDEX(gDP!AV$6:AV$271,MATCH($B225,gDP!$B$6:$B$271)))</f>
        <v>102085769.123419</v>
      </c>
      <c r="BU225" s="77">
        <f>IF(greenhouseGasEmissions!AW225="","",greenhouseGasEmissions!AW225-greenhouseGasEmissions!AW225+INDEX(gDP!AW$6:AW$271,MATCH($B225,gDP!$B$6:$B$271)))</f>
        <v>114582283.916382</v>
      </c>
      <c r="BV225" s="77">
        <f>IF(greenhouseGasEmissions!AX225="","",greenhouseGasEmissions!AX225-greenhouseGasEmissions!AX225+INDEX(gDP!AX$6:AX$271,MATCH($B225,gDP!$B$6:$B$271)))</f>
        <v>136450662.39059201</v>
      </c>
      <c r="BW225" s="77">
        <f>IF(greenhouseGasEmissions!AY225="","",greenhouseGasEmissions!AY225-greenhouseGasEmissions!AY225+INDEX(gDP!AY$6:AY$271,MATCH($B225,gDP!$B$6:$B$271)))</f>
        <v>142775104.081626</v>
      </c>
      <c r="BX225" s="77">
        <f>IF(greenhouseGasEmissions!AZ225="","",greenhouseGasEmissions!AZ225-greenhouseGasEmissions!AZ225+INDEX(gDP!AZ$6:AZ$271,MATCH($B225,gDP!$B$6:$B$271)))</f>
        <v>149146918.88861099</v>
      </c>
      <c r="BY225" s="77">
        <f>IF(greenhouseGasEmissions!BA225="","",greenhouseGasEmissions!BA225-greenhouseGasEmissions!BA225+INDEX(gDP!BA$6:BA$271,MATCH($B225,gDP!$B$6:$B$271)))</f>
        <v>188021165.00338</v>
      </c>
      <c r="BZ225" s="77">
        <f>IF(greenhouseGasEmissions!BB225="","",greenhouseGasEmissions!BB225-greenhouseGasEmissions!BB225+INDEX(gDP!BB$6:BB$271,MATCH($B225,gDP!$B$6:$B$271)))</f>
        <v>200668065.03174999</v>
      </c>
      <c r="CA225" s="77">
        <f>IF(greenhouseGasEmissions!BC225="","",greenhouseGasEmissions!BC225-greenhouseGasEmissions!BC225+INDEX(gDP!BC$6:BC$271,MATCH($B225,gDP!$B$6:$B$271)))</f>
        <v>190021192.48953599</v>
      </c>
      <c r="CB225" s="77">
        <f>IF(greenhouseGasEmissions!BD225="","",greenhouseGasEmissions!BD225-greenhouseGasEmissions!BD225+INDEX(gDP!BD$6:BD$271,MATCH($B225,gDP!$B$6:$B$271)))</f>
        <v>226455001.243083</v>
      </c>
      <c r="CC225" s="77">
        <f>IF(greenhouseGasEmissions!BE225="","",greenhouseGasEmissions!BE225-greenhouseGasEmissions!BE225+INDEX(gDP!BE$6:BE$271,MATCH($B225,gDP!$B$6:$B$271)))</f>
        <v>229371348.20260599</v>
      </c>
      <c r="CD225" s="77">
        <f>IF(greenhouseGasEmissions!BF225="","",greenhouseGasEmissions!BF225-greenhouseGasEmissions!BF225+INDEX(gDP!BF$6:BF$271,MATCH($B225,gDP!$B$6:$B$271)))</f>
        <v>267041747.58435401</v>
      </c>
      <c r="CE225" s="77">
        <f>IF(greenhouseGasEmissions!BG225="","",greenhouseGasEmissions!BG225-greenhouseGasEmissions!BG225+INDEX(gDP!BG$6:BG$271,MATCH($B225,gDP!$B$6:$B$271)))</f>
        <v>293119143.24682498</v>
      </c>
      <c r="CF225" s="77">
        <f>IF(greenhouseGasEmissions!BH225="","",greenhouseGasEmissions!BH225-greenhouseGasEmissions!BH225+INDEX(gDP!BH$6:BH$271,MATCH($B225,gDP!$B$6:$B$271)))</f>
        <v>259999643.04738799</v>
      </c>
      <c r="CG225" s="77">
        <f>IF(greenhouseGasEmissions!BI225="","",greenhouseGasEmissions!BI225-greenhouseGasEmissions!BI225+INDEX(gDP!BI$6:BI$271,MATCH($B225,gDP!$B$6:$B$271)))</f>
        <v>292267272.19692498</v>
      </c>
      <c r="CH225" s="77">
        <f>IF(greenhouseGasEmissions!BJ225="","",greenhouseGasEmissions!BJ225-greenhouseGasEmissions!BJ225+INDEX(gDP!BJ$6:BJ$271,MATCH($B225,gDP!$B$6:$B$271)))</f>
        <v>322002845.22933501</v>
      </c>
      <c r="CI225" s="77">
        <f>IF(greenhouseGasEmissions!BK225="","",greenhouseGasEmissions!BK225-greenhouseGasEmissions!BK225+INDEX(gDP!BK$6:BK$271,MATCH($B225,gDP!$B$6:$B$271)))</f>
        <v>383717327.83050799</v>
      </c>
      <c r="CJ225" s="77">
        <f>IF(greenhouseGasEmissions!BL225="","",greenhouseGasEmissions!BL225-greenhouseGasEmissions!BL225+INDEX(gDP!BL$6:BL$271,MATCH($B225,gDP!$B$6:$B$271)))</f>
        <v>412976064.47921401</v>
      </c>
      <c r="CK225" s="77">
        <f>IF(greenhouseGasEmissions!BM225="","",greenhouseGasEmissions!BM225-greenhouseGasEmissions!BM225+INDEX(gDP!BM$6:BM$271,MATCH($B225,gDP!$B$6:$B$271)))</f>
        <v>471229484.607144</v>
      </c>
      <c r="CL225" s="77" t="str">
        <f>IF(greenhouseGasEmissions!BN225="","",greenhouseGasEmissions!BN225-greenhouseGasEmissions!BN225+INDEX(gDP!BN$6:BN$271,MATCH($B225,gDP!$B$6:$B$271)))</f>
        <v/>
      </c>
      <c r="CM225" s="77" t="str">
        <f>IF(greenhouseGasEmissions!BO225="","",greenhouseGasEmissions!BO225-greenhouseGasEmissions!BO225+INDEX(gDP!BO$6:BO$271,MATCH($B225,gDP!$B$6:$B$271)))</f>
        <v/>
      </c>
    </row>
    <row r="226" spans="1:91" x14ac:dyDescent="0.35">
      <c r="A226" t="s">
        <v>658</v>
      </c>
      <c r="B226" t="s">
        <v>659</v>
      </c>
      <c r="C226" t="s">
        <v>807</v>
      </c>
      <c r="D226" t="s">
        <v>808</v>
      </c>
      <c r="AS226">
        <v>6.9071999999999996</v>
      </c>
      <c r="AT226">
        <v>6.9283000000000001</v>
      </c>
      <c r="AU226">
        <v>6.3484999999999996</v>
      </c>
      <c r="AV226">
        <v>6.5750000000000002</v>
      </c>
      <c r="AW226">
        <v>6.7203999999999997</v>
      </c>
      <c r="AX226">
        <v>6.9917999999999996</v>
      </c>
      <c r="AY226">
        <v>6.8479000000000001</v>
      </c>
      <c r="AZ226">
        <v>6.7329999999999997</v>
      </c>
      <c r="BA226">
        <v>6.8174999999999999</v>
      </c>
      <c r="BB226">
        <v>10.8672</v>
      </c>
      <c r="BC226">
        <v>11.18</v>
      </c>
      <c r="BD226">
        <v>11.411899999999999</v>
      </c>
      <c r="BE226">
        <v>11.882099999999999</v>
      </c>
      <c r="BF226">
        <v>19.2302</v>
      </c>
      <c r="BG226">
        <v>14.7181</v>
      </c>
      <c r="BH226">
        <v>16.3888</v>
      </c>
      <c r="BI226">
        <v>17.263000000000002</v>
      </c>
      <c r="BJ226">
        <v>17.286999999999999</v>
      </c>
      <c r="BK226">
        <v>17.5718</v>
      </c>
      <c r="BL226">
        <v>18.1402</v>
      </c>
      <c r="BM226">
        <v>18.065899999999999</v>
      </c>
      <c r="BQ226" s="77">
        <f>IF(greenhouseGasEmissions!AS226="","",greenhouseGasEmissions!AS226-greenhouseGasEmissions!AS226+INDEX(gDP!AS$6:AS$271,MATCH($B226,gDP!$B$6:$B$271)))</f>
        <v>947671969.69696999</v>
      </c>
      <c r="BR226" s="77">
        <f>IF(greenhouseGasEmissions!AT226="","",greenhouseGasEmissions!AT226-greenhouseGasEmissions!AT226+INDEX(gDP!AT$6:AT$271,MATCH($B226,gDP!$B$6:$B$271)))</f>
        <v>834279357.79816496</v>
      </c>
      <c r="BS226" s="77">
        <f>IF(greenhouseGasEmissions!AU226="","",greenhouseGasEmissions!AU226-greenhouseGasEmissions!AU226+INDEX(gDP!AU$6:AU$271,MATCH($B226,gDP!$B$6:$B$271)))</f>
        <v>1093574468.0851099</v>
      </c>
      <c r="BT226" s="77">
        <f>IF(greenhouseGasEmissions!AV226="","",greenhouseGasEmissions!AV226-greenhouseGasEmissions!AV226+INDEX(gDP!AV$6:AV$271,MATCH($B226,gDP!$B$6:$B$271)))</f>
        <v>1274190311.41869</v>
      </c>
      <c r="BU226" s="77">
        <f>IF(greenhouseGasEmissions!AW226="","",greenhouseGasEmissions!AW226-greenhouseGasEmissions!AW226+INDEX(gDP!AW$6:AW$271,MATCH($B226,gDP!$B$6:$B$271)))</f>
        <v>1484092538.4052701</v>
      </c>
      <c r="BV226" s="77">
        <f>IF(greenhouseGasEmissions!AX226="","",greenhouseGasEmissions!AX226-greenhouseGasEmissions!AX226+INDEX(gDP!AX$6:AX$271,MATCH($B226,gDP!$B$6:$B$271)))</f>
        <v>1793410397.3873799</v>
      </c>
      <c r="BW226" s="77">
        <f>IF(greenhouseGasEmissions!AY226="","",greenhouseGasEmissions!AY226-greenhouseGasEmissions!AY226+INDEX(gDP!AY$6:AY$271,MATCH($B226,gDP!$B$6:$B$271)))</f>
        <v>2626380435.1787701</v>
      </c>
      <c r="BX226" s="77">
        <f>IF(greenhouseGasEmissions!AZ226="","",greenhouseGasEmissions!AZ226-greenhouseGasEmissions!AZ226+INDEX(gDP!AZ$6:AZ$271,MATCH($B226,gDP!$B$6:$B$271)))</f>
        <v>2936612021.8579202</v>
      </c>
      <c r="BY226" s="77">
        <f>IF(greenhouseGasEmissions!BA226="","",greenhouseGasEmissions!BA226-greenhouseGasEmissions!BA226+INDEX(gDP!BA$6:BA$271,MATCH($B226,gDP!$B$6:$B$271)))</f>
        <v>3532969034.6083798</v>
      </c>
      <c r="BZ226" s="77">
        <f>IF(greenhouseGasEmissions!BB226="","",greenhouseGasEmissions!BB226-greenhouseGasEmissions!BB226+INDEX(gDP!BB$6:BB$271,MATCH($B226,gDP!$B$6:$B$271)))</f>
        <v>3875409836.0655699</v>
      </c>
      <c r="CA226" s="77">
        <f>IF(greenhouseGasEmissions!BC226="","",greenhouseGasEmissions!BC226-greenhouseGasEmissions!BC226+INDEX(gDP!BC$6:BC$271,MATCH($B226,gDP!$B$6:$B$271)))</f>
        <v>4368370997.9212599</v>
      </c>
      <c r="CB226" s="77">
        <f>IF(greenhouseGasEmissions!BD226="","",greenhouseGasEmissions!BD226-greenhouseGasEmissions!BD226+INDEX(gDP!BD$6:BD$271,MATCH($B226,gDP!$B$6:$B$271)))</f>
        <v>4422276621.7870302</v>
      </c>
      <c r="CC226" s="77">
        <f>IF(greenhouseGasEmissions!BE226="","",greenhouseGasEmissions!BE226-greenhouseGasEmissions!BE226+INDEX(gDP!BE$6:BE$271,MATCH($B226,gDP!$B$6:$B$271)))</f>
        <v>4980000000</v>
      </c>
      <c r="CD226" s="77">
        <f>IF(greenhouseGasEmissions!BF226="","",greenhouseGasEmissions!BF226-greenhouseGasEmissions!BF226+INDEX(gDP!BF$6:BF$271,MATCH($B226,gDP!$B$6:$B$271)))</f>
        <v>5145757575.7575798</v>
      </c>
      <c r="CE226" s="77">
        <f>IF(greenhouseGasEmissions!BG226="","",greenhouseGasEmissions!BG226-greenhouseGasEmissions!BG226+INDEX(gDP!BG$6:BG$271,MATCH($B226,gDP!$B$6:$B$271)))</f>
        <v>5240606060.60606</v>
      </c>
      <c r="CF226" s="77">
        <f>IF(greenhouseGasEmissions!BH226="","",greenhouseGasEmissions!BH226-greenhouseGasEmissions!BH226+INDEX(gDP!BH$6:BH$271,MATCH($B226,gDP!$B$6:$B$271)))</f>
        <v>5126237646.2207203</v>
      </c>
      <c r="CG226" s="77">
        <f>IF(greenhouseGasEmissions!BI226="","",greenhouseGasEmissions!BI226-greenhouseGasEmissions!BI226+INDEX(gDP!BI$6:BI$271,MATCH($B226,gDP!$B$6:$B$271)))</f>
        <v>3317421648.0991802</v>
      </c>
      <c r="CH226" s="77">
        <f>IF(greenhouseGasEmissions!BJ226="","",greenhouseGasEmissions!BJ226-greenhouseGasEmissions!BJ226+INDEX(gDP!BJ$6:BJ$271,MATCH($B226,gDP!$B$6:$B$271)))</f>
        <v>3591679430.9998798</v>
      </c>
      <c r="CI226" s="77">
        <f>IF(greenhouseGasEmissions!BK226="","",greenhouseGasEmissions!BK226-greenhouseGasEmissions!BK226+INDEX(gDP!BK$6:BK$271,MATCH($B226,gDP!$B$6:$B$271)))</f>
        <v>3996198866.5745301</v>
      </c>
      <c r="CJ226" s="77">
        <f>IF(greenhouseGasEmissions!BL226="","",greenhouseGasEmissions!BL226-greenhouseGasEmissions!BL226+INDEX(gDP!BL$6:BL$271,MATCH($B226,gDP!$B$6:$B$271)))</f>
        <v>4016040575.0879598</v>
      </c>
      <c r="CK226" s="77">
        <f>IF(greenhouseGasEmissions!BM226="","",greenhouseGasEmissions!BM226-greenhouseGasEmissions!BM226+INDEX(gDP!BM$6:BM$271,MATCH($B226,gDP!$B$6:$B$271)))</f>
        <v>2911807496.20227</v>
      </c>
      <c r="CL226" s="77" t="str">
        <f>IF(greenhouseGasEmissions!BN226="","",greenhouseGasEmissions!BN226-greenhouseGasEmissions!BN226+INDEX(gDP!BN$6:BN$271,MATCH($B226,gDP!$B$6:$B$271)))</f>
        <v/>
      </c>
      <c r="CM226" s="77" t="str">
        <f>IF(greenhouseGasEmissions!BO226="","",greenhouseGasEmissions!BO226-greenhouseGasEmissions!BO226+INDEX(gDP!BO$6:BO$271,MATCH($B226,gDP!$B$6:$B$271)))</f>
        <v/>
      </c>
    </row>
    <row r="227" spans="1:91" x14ac:dyDescent="0.35">
      <c r="A227" t="s">
        <v>660</v>
      </c>
      <c r="B227" t="s">
        <v>661</v>
      </c>
      <c r="C227" t="s">
        <v>807</v>
      </c>
      <c r="D227" t="s">
        <v>808</v>
      </c>
      <c r="AS227">
        <v>40.890700000000002</v>
      </c>
      <c r="AT227">
        <v>42.266500000000001</v>
      </c>
      <c r="AU227">
        <v>41.251800000000003</v>
      </c>
      <c r="AV227">
        <v>42.315800000000003</v>
      </c>
      <c r="AW227">
        <v>41.963999999999999</v>
      </c>
      <c r="AX227">
        <v>45.756799999999998</v>
      </c>
      <c r="AY227">
        <v>42.6526</v>
      </c>
      <c r="AZ227">
        <v>42.465299999999999</v>
      </c>
      <c r="BA227">
        <v>43.4313</v>
      </c>
      <c r="BB227">
        <v>39.4574</v>
      </c>
      <c r="BC227">
        <v>42.771000000000001</v>
      </c>
      <c r="BD227">
        <v>40.942999999999998</v>
      </c>
      <c r="BE227">
        <v>37.708500000000001</v>
      </c>
      <c r="BF227">
        <v>37.494399999999999</v>
      </c>
      <c r="BG227">
        <v>36.606999999999999</v>
      </c>
      <c r="BH227">
        <v>36.933199999999999</v>
      </c>
      <c r="BI227">
        <v>37.827599999999997</v>
      </c>
      <c r="BJ227">
        <v>40.163499999999999</v>
      </c>
      <c r="BK227">
        <v>40.422499999999999</v>
      </c>
      <c r="BL227">
        <v>37.4313</v>
      </c>
      <c r="BM227">
        <v>33.530700000000003</v>
      </c>
      <c r="BQ227" s="77">
        <f>IF(greenhouseGasEmissions!AS227="","",greenhouseGasEmissions!AS227-greenhouseGasEmissions!AS227+INDEX(gDP!AS$6:AS$271,MATCH($B227,gDP!$B$6:$B$271)))</f>
        <v>29242558796.550701</v>
      </c>
      <c r="BR227" s="77">
        <f>IF(greenhouseGasEmissions!AT227="","",greenhouseGasEmissions!AT227-greenhouseGasEmissions!AT227+INDEX(gDP!AT$6:AT$271,MATCH($B227,gDP!$B$6:$B$271)))</f>
        <v>30778781606.9575</v>
      </c>
      <c r="BS227" s="77">
        <f>IF(greenhouseGasEmissions!AU227="","",greenhouseGasEmissions!AU227-greenhouseGasEmissions!AU227+INDEX(gDP!AU$6:AU$271,MATCH($B227,gDP!$B$6:$B$271)))</f>
        <v>35297794385.686302</v>
      </c>
      <c r="BT227" s="77">
        <f>IF(greenhouseGasEmissions!AV227="","",greenhouseGasEmissions!AV227-greenhouseGasEmissions!AV227+INDEX(gDP!AV$6:AV$271,MATCH($B227,gDP!$B$6:$B$271)))</f>
        <v>46919965224.149696</v>
      </c>
      <c r="BU227" s="77">
        <f>IF(greenhouseGasEmissions!AW227="","",greenhouseGasEmissions!AW227-greenhouseGasEmissions!AW227+INDEX(gDP!AW$6:AW$271,MATCH($B227,gDP!$B$6:$B$271)))</f>
        <v>57437444469.086998</v>
      </c>
      <c r="BV227" s="77">
        <f>IF(greenhouseGasEmissions!AX227="","",greenhouseGasEmissions!AX227-greenhouseGasEmissions!AX227+INDEX(gDP!AX$6:AX$271,MATCH($B227,gDP!$B$6:$B$271)))</f>
        <v>62808723476.719002</v>
      </c>
      <c r="BW227" s="77">
        <f>IF(greenhouseGasEmissions!AY227="","",greenhouseGasEmissions!AY227-greenhouseGasEmissions!AY227+INDEX(gDP!AY$6:AY$271,MATCH($B227,gDP!$B$6:$B$271)))</f>
        <v>70767338922.441101</v>
      </c>
      <c r="BX227" s="77">
        <f>IF(greenhouseGasEmissions!AZ227="","",greenhouseGasEmissions!AZ227-greenhouseGasEmissions!AZ227+INDEX(gDP!AZ$6:AZ$271,MATCH($B227,gDP!$B$6:$B$271)))</f>
        <v>86563986799.250504</v>
      </c>
      <c r="BY227" s="77">
        <f>IF(greenhouseGasEmissions!BA227="","",greenhouseGasEmissions!BA227-greenhouseGasEmissions!BA227+INDEX(gDP!BA$6:BA$271,MATCH($B227,gDP!$B$6:$B$271)))</f>
        <v>100879902984.983</v>
      </c>
      <c r="BZ227" s="77">
        <f>IF(greenhouseGasEmissions!BB227="","",greenhouseGasEmissions!BB227-greenhouseGasEmissions!BB227+INDEX(gDP!BB$6:BB$271,MATCH($B227,gDP!$B$6:$B$271)))</f>
        <v>89399303222.154999</v>
      </c>
      <c r="CA227" s="77">
        <f>IF(greenhouseGasEmissions!BC227="","",greenhouseGasEmissions!BC227-greenhouseGasEmissions!BC227+INDEX(gDP!BC$6:BC$271,MATCH($B227,gDP!$B$6:$B$271)))</f>
        <v>91162836320.350204</v>
      </c>
      <c r="CB227" s="77">
        <f>IF(greenhouseGasEmissions!BD227="","",greenhouseGasEmissions!BD227-greenhouseGasEmissions!BD227+INDEX(gDP!BD$6:BD$271,MATCH($B227,gDP!$B$6:$B$271)))</f>
        <v>99922685424.883499</v>
      </c>
      <c r="CC227" s="77">
        <f>IF(greenhouseGasEmissions!BE227="","",greenhouseGasEmissions!BE227-greenhouseGasEmissions!BE227+INDEX(gDP!BE$6:BE$271,MATCH($B227,gDP!$B$6:$B$271)))</f>
        <v>94623731085.610596</v>
      </c>
      <c r="CD227" s="77">
        <f>IF(greenhouseGasEmissions!BF227="","",greenhouseGasEmissions!BF227-greenhouseGasEmissions!BF227+INDEX(gDP!BF$6:BF$271,MATCH($B227,gDP!$B$6:$B$271)))</f>
        <v>98935222174.860306</v>
      </c>
      <c r="CE227" s="77">
        <f>IF(greenhouseGasEmissions!BG227="","",greenhouseGasEmissions!BG227-greenhouseGasEmissions!BG227+INDEX(gDP!BG$6:BG$271,MATCH($B227,gDP!$B$6:$B$271)))</f>
        <v>101437045019.901</v>
      </c>
      <c r="CF227" s="77">
        <f>IF(greenhouseGasEmissions!BH227="","",greenhouseGasEmissions!BH227-greenhouseGasEmissions!BH227+INDEX(gDP!BH$6:BH$271,MATCH($B227,gDP!$B$6:$B$271)))</f>
        <v>88900883130.837402</v>
      </c>
      <c r="CG227" s="77">
        <f>IF(greenhouseGasEmissions!BI227="","",greenhouseGasEmissions!BI227-greenhouseGasEmissions!BI227+INDEX(gDP!BI$6:BI$271,MATCH($B227,gDP!$B$6:$B$271)))</f>
        <v>89952699524.893997</v>
      </c>
      <c r="CH227" s="77">
        <f>IF(greenhouseGasEmissions!BJ227="","",greenhouseGasEmissions!BJ227-greenhouseGasEmissions!BJ227+INDEX(gDP!BJ$6:BJ$271,MATCH($B227,gDP!$B$6:$B$271)))</f>
        <v>95649966260.980194</v>
      </c>
      <c r="CI227" s="77">
        <f>IF(greenhouseGasEmissions!BK227="","",greenhouseGasEmissions!BK227-greenhouseGasEmissions!BK227+INDEX(gDP!BK$6:BK$271,MATCH($B227,gDP!$B$6:$B$271)))</f>
        <v>106137924015.593</v>
      </c>
      <c r="CJ227" s="77">
        <f>IF(greenhouseGasEmissions!BL227="","",greenhouseGasEmissions!BL227-greenhouseGasEmissions!BL227+INDEX(gDP!BL$6:BL$271,MATCH($B227,gDP!$B$6:$B$271)))</f>
        <v>105711680180.565</v>
      </c>
      <c r="CK227" s="77">
        <f>IF(greenhouseGasEmissions!BM227="","",greenhouseGasEmissions!BM227-greenhouseGasEmissions!BM227+INDEX(gDP!BM$6:BM$271,MATCH($B227,gDP!$B$6:$B$271)))</f>
        <v>106737868873.94099</v>
      </c>
      <c r="CL227" s="77" t="str">
        <f>IF(greenhouseGasEmissions!BN227="","",greenhouseGasEmissions!BN227-greenhouseGasEmissions!BN227+INDEX(gDP!BN$6:BN$271,MATCH($B227,gDP!$B$6:$B$271)))</f>
        <v/>
      </c>
      <c r="CM227" s="77" t="str">
        <f>IF(greenhouseGasEmissions!BO227="","",greenhouseGasEmissions!BO227-greenhouseGasEmissions!BO227+INDEX(gDP!BO$6:BO$271,MATCH($B227,gDP!$B$6:$B$271)))</f>
        <v/>
      </c>
    </row>
    <row r="228" spans="1:91" x14ac:dyDescent="0.35">
      <c r="A228" t="s">
        <v>662</v>
      </c>
      <c r="B228" t="s">
        <v>663</v>
      </c>
      <c r="C228" t="s">
        <v>807</v>
      </c>
      <c r="D228" t="s">
        <v>808</v>
      </c>
      <c r="AS228">
        <v>14.2119</v>
      </c>
      <c r="AT228">
        <v>15.9747</v>
      </c>
      <c r="AU228">
        <v>15.615</v>
      </c>
      <c r="AV228">
        <v>15.822800000000001</v>
      </c>
      <c r="AW228">
        <v>16.196999999999999</v>
      </c>
      <c r="AX228">
        <v>16.358899999999998</v>
      </c>
      <c r="AY228">
        <v>16.5227</v>
      </c>
      <c r="AZ228">
        <v>16.0608</v>
      </c>
      <c r="BA228">
        <v>16.9328</v>
      </c>
      <c r="BB228">
        <v>14.751899999999999</v>
      </c>
      <c r="BC228">
        <v>14.9366</v>
      </c>
      <c r="BD228">
        <v>13.9686</v>
      </c>
      <c r="BE228">
        <v>13.46</v>
      </c>
      <c r="BF228">
        <v>14.8805</v>
      </c>
      <c r="BG228">
        <v>19.284199999999998</v>
      </c>
      <c r="BH228">
        <v>19.6401</v>
      </c>
      <c r="BI228">
        <v>20.5259</v>
      </c>
      <c r="BJ228">
        <v>21.0273</v>
      </c>
      <c r="BK228">
        <v>20.934200000000001</v>
      </c>
      <c r="BL228">
        <v>14.525600000000001</v>
      </c>
      <c r="BM228">
        <v>13.3164</v>
      </c>
      <c r="BQ228" s="77">
        <f>IF(greenhouseGasEmissions!AS228="","",greenhouseGasEmissions!AS228-greenhouseGasEmissions!AS228+INDEX(gDP!AS$6:AS$271,MATCH($B228,gDP!$B$6:$B$271)))</f>
        <v>20289627636.676701</v>
      </c>
      <c r="BR228" s="77">
        <f>IF(greenhouseGasEmissions!AT228="","",greenhouseGasEmissions!AT228-greenhouseGasEmissions!AT228+INDEX(gDP!AT$6:AT$271,MATCH($B228,gDP!$B$6:$B$271)))</f>
        <v>20876309970.384998</v>
      </c>
      <c r="BS228" s="77">
        <f>IF(greenhouseGasEmissions!AU228="","",greenhouseGasEmissions!AU228-greenhouseGasEmissions!AU228+INDEX(gDP!AU$6:AU$271,MATCH($B228,gDP!$B$6:$B$271)))</f>
        <v>23489890274.314201</v>
      </c>
      <c r="BT228" s="77">
        <f>IF(greenhouseGasEmissions!AV228="","",greenhouseGasEmissions!AV228-greenhouseGasEmissions!AV228+INDEX(gDP!AV$6:AV$271,MATCH($B228,gDP!$B$6:$B$271)))</f>
        <v>29634713641.096802</v>
      </c>
      <c r="BU228" s="77">
        <f>IF(greenhouseGasEmissions!AW228="","",greenhouseGasEmissions!AW228-greenhouseGasEmissions!AW228+INDEX(gDP!AW$6:AW$271,MATCH($B228,gDP!$B$6:$B$271)))</f>
        <v>34414784504.235199</v>
      </c>
      <c r="BV228" s="77">
        <f>IF(greenhouseGasEmissions!AX228="","",greenhouseGasEmissions!AX228-greenhouseGasEmissions!AX228+INDEX(gDP!AX$6:AX$271,MATCH($B228,gDP!$B$6:$B$271)))</f>
        <v>36206395970.650398</v>
      </c>
      <c r="BW228" s="77">
        <f>IF(greenhouseGasEmissions!AY228="","",greenhouseGasEmissions!AY228-greenhouseGasEmissions!AY228+INDEX(gDP!AY$6:AY$271,MATCH($B228,gDP!$B$6:$B$271)))</f>
        <v>39481045038.263702</v>
      </c>
      <c r="BX228" s="77">
        <f>IF(greenhouseGasEmissions!AZ228="","",greenhouseGasEmissions!AZ228-greenhouseGasEmissions!AZ228+INDEX(gDP!AZ$6:AZ$271,MATCH($B228,gDP!$B$6:$B$271)))</f>
        <v>48067401207.397797</v>
      </c>
      <c r="BY228" s="77">
        <f>IF(greenhouseGasEmissions!BA228="","",greenhouseGasEmissions!BA228-greenhouseGasEmissions!BA228+INDEX(gDP!BA$6:BA$271,MATCH($B228,gDP!$B$6:$B$271)))</f>
        <v>55779427739.660896</v>
      </c>
      <c r="BZ228" s="77">
        <f>IF(greenhouseGasEmissions!BB228="","",greenhouseGasEmissions!BB228-greenhouseGasEmissions!BB228+INDEX(gDP!BB$6:BB$271,MATCH($B228,gDP!$B$6:$B$271)))</f>
        <v>50567734885.961304</v>
      </c>
      <c r="CA228" s="77">
        <f>IF(greenhouseGasEmissions!BC228="","",greenhouseGasEmissions!BC228-greenhouseGasEmissions!BC228+INDEX(gDP!BC$6:BC$271,MATCH($B228,gDP!$B$6:$B$271)))</f>
        <v>48208240226.450104</v>
      </c>
      <c r="CB228" s="77">
        <f>IF(greenhouseGasEmissions!BD228="","",greenhouseGasEmissions!BD228-greenhouseGasEmissions!BD228+INDEX(gDP!BD$6:BD$271,MATCH($B228,gDP!$B$6:$B$271)))</f>
        <v>51583869785.184898</v>
      </c>
      <c r="CC228" s="77">
        <f>IF(greenhouseGasEmissions!BE228="","",greenhouseGasEmissions!BE228-greenhouseGasEmissions!BE228+INDEX(gDP!BE$6:BE$271,MATCH($B228,gDP!$B$6:$B$271)))</f>
        <v>46577793184.003098</v>
      </c>
      <c r="CD228" s="77">
        <f>IF(greenhouseGasEmissions!BF228="","",greenhouseGasEmissions!BF228-greenhouseGasEmissions!BF228+INDEX(gDP!BF$6:BF$271,MATCH($B228,gDP!$B$6:$B$271)))</f>
        <v>48415657264.875801</v>
      </c>
      <c r="CE228" s="77">
        <f>IF(greenhouseGasEmissions!BG228="","",greenhouseGasEmissions!BG228-greenhouseGasEmissions!BG228+INDEX(gDP!BG$6:BG$271,MATCH($B228,gDP!$B$6:$B$271)))</f>
        <v>49997186439.091599</v>
      </c>
      <c r="CF228" s="77">
        <f>IF(greenhouseGasEmissions!BH228="","",greenhouseGasEmissions!BH228-greenhouseGasEmissions!BH228+INDEX(gDP!BH$6:BH$271,MATCH($B228,gDP!$B$6:$B$271)))</f>
        <v>43107506024.325401</v>
      </c>
      <c r="CG228" s="77">
        <f>IF(greenhouseGasEmissions!BI228="","",greenhouseGasEmissions!BI228-greenhouseGasEmissions!BI228+INDEX(gDP!BI$6:BI$271,MATCH($B228,gDP!$B$6:$B$271)))</f>
        <v>44766722790.582603</v>
      </c>
      <c r="CH228" s="77">
        <f>IF(greenhouseGasEmissions!BJ228="","",greenhouseGasEmissions!BJ228-greenhouseGasEmissions!BJ228+INDEX(gDP!BJ$6:BJ$271,MATCH($B228,gDP!$B$6:$B$271)))</f>
        <v>48589100043.095398</v>
      </c>
      <c r="CI228" s="77">
        <f>IF(greenhouseGasEmissions!BK228="","",greenhouseGasEmissions!BK228-greenhouseGasEmissions!BK228+INDEX(gDP!BK$6:BK$271,MATCH($B228,gDP!$B$6:$B$271)))</f>
        <v>54177882425.843102</v>
      </c>
      <c r="CJ228" s="77">
        <f>IF(greenhouseGasEmissions!BL228="","",greenhouseGasEmissions!BL228-greenhouseGasEmissions!BL228+INDEX(gDP!BL$6:BL$271,MATCH($B228,gDP!$B$6:$B$271)))</f>
        <v>54386654313.968498</v>
      </c>
      <c r="CK228" s="77">
        <f>IF(greenhouseGasEmissions!BM228="","",greenhouseGasEmissions!BM228-greenhouseGasEmissions!BM228+INDEX(gDP!BM$6:BM$271,MATCH($B228,gDP!$B$6:$B$271)))</f>
        <v>53734526854.228897</v>
      </c>
      <c r="CL228" s="77" t="str">
        <f>IF(greenhouseGasEmissions!BN228="","",greenhouseGasEmissions!BN228-greenhouseGasEmissions!BN228+INDEX(gDP!BN$6:BN$271,MATCH($B228,gDP!$B$6:$B$271)))</f>
        <v/>
      </c>
      <c r="CM228" s="77" t="str">
        <f>IF(greenhouseGasEmissions!BO228="","",greenhouseGasEmissions!BO228-greenhouseGasEmissions!BO228+INDEX(gDP!BO$6:BO$271,MATCH($B228,gDP!$B$6:$B$271)))</f>
        <v/>
      </c>
    </row>
    <row r="229" spans="1:91" x14ac:dyDescent="0.35">
      <c r="A229" t="s">
        <v>664</v>
      </c>
      <c r="B229" t="s">
        <v>665</v>
      </c>
      <c r="C229" t="s">
        <v>807</v>
      </c>
      <c r="D229" t="s">
        <v>808</v>
      </c>
      <c r="AS229">
        <v>37.326000000000001</v>
      </c>
      <c r="AT229">
        <v>36.246899999999997</v>
      </c>
      <c r="AU229">
        <v>38.767899999999997</v>
      </c>
      <c r="AV229">
        <v>43.000799999999998</v>
      </c>
      <c r="AW229">
        <v>48.115200000000002</v>
      </c>
      <c r="AX229">
        <v>47.699399999999997</v>
      </c>
      <c r="AY229">
        <v>41.096600000000002</v>
      </c>
      <c r="AZ229">
        <v>44.450200000000002</v>
      </c>
      <c r="BA229">
        <v>35.434800000000003</v>
      </c>
      <c r="BB229">
        <v>29.688800000000001</v>
      </c>
      <c r="BC229">
        <v>33.855699999999999</v>
      </c>
      <c r="BD229">
        <v>28.998999999999999</v>
      </c>
      <c r="BE229">
        <v>25.295300000000001</v>
      </c>
      <c r="BF229">
        <v>25.1709</v>
      </c>
      <c r="BG229">
        <v>23.645199999999999</v>
      </c>
      <c r="BH229">
        <v>26.5806</v>
      </c>
      <c r="BI229">
        <v>25.865400000000001</v>
      </c>
      <c r="BJ229">
        <v>29.6724</v>
      </c>
      <c r="BK229">
        <v>27.0459</v>
      </c>
      <c r="BL229">
        <v>24.197700000000001</v>
      </c>
      <c r="BM229">
        <v>21.269200000000001</v>
      </c>
      <c r="BQ229" s="77">
        <f>IF(greenhouseGasEmissions!AS229="","",greenhouseGasEmissions!AS229-greenhouseGasEmissions!AS229+INDEX(gDP!AS$6:AS$271,MATCH($B229,gDP!$B$6:$B$271)))</f>
        <v>262835454366.85501</v>
      </c>
      <c r="BR229" s="77">
        <f>IF(greenhouseGasEmissions!AT229="","",greenhouseGasEmissions!AT229-greenhouseGasEmissions!AT229+INDEX(gDP!AT$6:AT$271,MATCH($B229,gDP!$B$6:$B$271)))</f>
        <v>242395852494.409</v>
      </c>
      <c r="BS229" s="77">
        <f>IF(greenhouseGasEmissions!AU229="","",greenhouseGasEmissions!AU229-greenhouseGasEmissions!AU229+INDEX(gDP!AU$6:AU$271,MATCH($B229,gDP!$B$6:$B$271)))</f>
        <v>266849061835.659</v>
      </c>
      <c r="BT229" s="77">
        <f>IF(greenhouseGasEmissions!AV229="","",greenhouseGasEmissions!AV229-greenhouseGasEmissions!AV229+INDEX(gDP!AV$6:AV$271,MATCH($B229,gDP!$B$6:$B$271)))</f>
        <v>334337212322.07599</v>
      </c>
      <c r="BU229" s="77">
        <f>IF(greenhouseGasEmissions!AW229="","",greenhouseGasEmissions!AW229-greenhouseGasEmissions!AW229+INDEX(gDP!AW$6:AW$271,MATCH($B229,gDP!$B$6:$B$271)))</f>
        <v>385118044877.46503</v>
      </c>
      <c r="BV229" s="77">
        <f>IF(greenhouseGasEmissions!AX229="","",greenhouseGasEmissions!AX229-greenhouseGasEmissions!AX229+INDEX(gDP!AX$6:AX$271,MATCH($B229,gDP!$B$6:$B$271)))</f>
        <v>392218088878.77899</v>
      </c>
      <c r="BW229" s="77">
        <f>IF(greenhouseGasEmissions!AY229="","",greenhouseGasEmissions!AY229-greenhouseGasEmissions!AY229+INDEX(gDP!AY$6:AY$271,MATCH($B229,gDP!$B$6:$B$271)))</f>
        <v>423093437423.76202</v>
      </c>
      <c r="BX229" s="77">
        <f>IF(greenhouseGasEmissions!AZ229="","",greenhouseGasEmissions!AZ229-greenhouseGasEmissions!AZ229+INDEX(gDP!AZ$6:AZ$271,MATCH($B229,gDP!$B$6:$B$271)))</f>
        <v>491252589217.021</v>
      </c>
      <c r="BY229" s="77">
        <f>IF(greenhouseGasEmissions!BA229="","",greenhouseGasEmissions!BA229-greenhouseGasEmissions!BA229+INDEX(gDP!BA$6:BA$271,MATCH($B229,gDP!$B$6:$B$271)))</f>
        <v>517706149201.19598</v>
      </c>
      <c r="BZ229" s="77">
        <f>IF(greenhouseGasEmissions!BB229="","",greenhouseGasEmissions!BB229-greenhouseGasEmissions!BB229+INDEX(gDP!BB$6:BB$271,MATCH($B229,gDP!$B$6:$B$271)))</f>
        <v>436537014293.55402</v>
      </c>
      <c r="CA229" s="77">
        <f>IF(greenhouseGasEmissions!BC229="","",greenhouseGasEmissions!BC229-greenhouseGasEmissions!BC229+INDEX(gDP!BC$6:BC$271,MATCH($B229,gDP!$B$6:$B$271)))</f>
        <v>495812558843.31</v>
      </c>
      <c r="CB229" s="77">
        <f>IF(greenhouseGasEmissions!BD229="","",greenhouseGasEmissions!BD229-greenhouseGasEmissions!BD229+INDEX(gDP!BD$6:BD$271,MATCH($B229,gDP!$B$6:$B$271)))</f>
        <v>574094112972.73303</v>
      </c>
      <c r="CC229" s="77">
        <f>IF(greenhouseGasEmissions!BE229="","",greenhouseGasEmissions!BE229-greenhouseGasEmissions!BE229+INDEX(gDP!BE$6:BE$271,MATCH($B229,gDP!$B$6:$B$271)))</f>
        <v>552483727282.802</v>
      </c>
      <c r="CD229" s="77">
        <f>IF(greenhouseGasEmissions!BF229="","",greenhouseGasEmissions!BF229-greenhouseGasEmissions!BF229+INDEX(gDP!BF$6:BF$271,MATCH($B229,gDP!$B$6:$B$271)))</f>
        <v>586841821796.89099</v>
      </c>
      <c r="CE229" s="77">
        <f>IF(greenhouseGasEmissions!BG229="","",greenhouseGasEmissions!BG229-greenhouseGasEmissions!BG229+INDEX(gDP!BG$6:BG$271,MATCH($B229,gDP!$B$6:$B$271)))</f>
        <v>581964017237.09497</v>
      </c>
      <c r="CF229" s="77">
        <f>IF(greenhouseGasEmissions!BH229="","",greenhouseGasEmissions!BH229-greenhouseGasEmissions!BH229+INDEX(gDP!BH$6:BH$271,MATCH($B229,gDP!$B$6:$B$271)))</f>
        <v>505103781349.75702</v>
      </c>
      <c r="CG229" s="77">
        <f>IF(greenhouseGasEmissions!BI229="","",greenhouseGasEmissions!BI229-greenhouseGasEmissions!BI229+INDEX(gDP!BI$6:BI$271,MATCH($B229,gDP!$B$6:$B$271)))</f>
        <v>515654671469.547</v>
      </c>
      <c r="CH229" s="77">
        <f>IF(greenhouseGasEmissions!BJ229="","",greenhouseGasEmissions!BJ229-greenhouseGasEmissions!BJ229+INDEX(gDP!BJ$6:BJ$271,MATCH($B229,gDP!$B$6:$B$271)))</f>
        <v>541018749769.09698</v>
      </c>
      <c r="CI229" s="77">
        <f>IF(greenhouseGasEmissions!BK229="","",greenhouseGasEmissions!BK229-greenhouseGasEmissions!BK229+INDEX(gDP!BK$6:BK$271,MATCH($B229,gDP!$B$6:$B$271)))</f>
        <v>555455371487.08899</v>
      </c>
      <c r="CJ229" s="77">
        <f>IF(greenhouseGasEmissions!BL229="","",greenhouseGasEmissions!BL229-greenhouseGasEmissions!BL229+INDEX(gDP!BL$6:BL$271,MATCH($B229,gDP!$B$6:$B$271)))</f>
        <v>533879529188.45398</v>
      </c>
      <c r="CK229" s="77">
        <f>IF(greenhouseGasEmissions!BM229="","",greenhouseGasEmissions!BM229-greenhouseGasEmissions!BM229+INDEX(gDP!BM$6:BM$271,MATCH($B229,gDP!$B$6:$B$271)))</f>
        <v>547054174235.87598</v>
      </c>
      <c r="CL229" s="77" t="str">
        <f>IF(greenhouseGasEmissions!BN229="","",greenhouseGasEmissions!BN229-greenhouseGasEmissions!BN229+INDEX(gDP!BN$6:BN$271,MATCH($B229,gDP!$B$6:$B$271)))</f>
        <v/>
      </c>
      <c r="CM229" s="77" t="str">
        <f>IF(greenhouseGasEmissions!BO229="","",greenhouseGasEmissions!BO229-greenhouseGasEmissions!BO229+INDEX(gDP!BO$6:BO$271,MATCH($B229,gDP!$B$6:$B$271)))</f>
        <v/>
      </c>
    </row>
    <row r="230" spans="1:91" x14ac:dyDescent="0.35">
      <c r="A230" t="s">
        <v>666</v>
      </c>
      <c r="B230" t="s">
        <v>667</v>
      </c>
      <c r="C230" t="s">
        <v>807</v>
      </c>
      <c r="D230" t="s">
        <v>808</v>
      </c>
      <c r="AS230">
        <v>-0.18079999999999999</v>
      </c>
      <c r="AT230">
        <v>-0.29189999999999999</v>
      </c>
      <c r="AU230">
        <v>-0.2515</v>
      </c>
      <c r="AV230">
        <v>-0.20979999999999999</v>
      </c>
      <c r="AW230">
        <v>-0.1575</v>
      </c>
      <c r="AX230">
        <v>-0.17510000000000001</v>
      </c>
      <c r="AY230">
        <v>-0.2389</v>
      </c>
      <c r="AZ230">
        <v>-0.1469</v>
      </c>
      <c r="BA230">
        <v>-0.21429999999999999</v>
      </c>
      <c r="BB230">
        <v>-0.26069999999999999</v>
      </c>
      <c r="BC230">
        <v>-0.5897</v>
      </c>
      <c r="BD230">
        <v>-0.72209999999999996</v>
      </c>
      <c r="BE230">
        <v>-0.70640000000000003</v>
      </c>
      <c r="BF230">
        <v>-0.49209999999999998</v>
      </c>
      <c r="BG230">
        <v>-0.48049999999999998</v>
      </c>
      <c r="BH230">
        <v>-0.44090000000000001</v>
      </c>
      <c r="BI230">
        <v>-0.36280000000000001</v>
      </c>
      <c r="BJ230">
        <v>-0.40770000000000001</v>
      </c>
      <c r="BK230">
        <v>-0.38100000000000001</v>
      </c>
      <c r="BL230">
        <v>-0.29649999999999999</v>
      </c>
      <c r="BM230">
        <v>-0.32119999999999999</v>
      </c>
      <c r="BQ230" s="77">
        <f>IF(greenhouseGasEmissions!AS230="","",greenhouseGasEmissions!AS230-greenhouseGasEmissions!AS230+INDEX(gDP!AS$6:AS$271,MATCH($B230,gDP!$B$6:$B$271)))</f>
        <v>1738093840.36607</v>
      </c>
      <c r="BR230" s="77">
        <f>IF(greenhouseGasEmissions!AT230="","",greenhouseGasEmissions!AT230-greenhouseGasEmissions!AT230+INDEX(gDP!AT$6:AT$271,MATCH($B230,gDP!$B$6:$B$271)))</f>
        <v>1542477308.8940799</v>
      </c>
      <c r="BS230" s="77">
        <f>IF(greenhouseGasEmissions!AU230="","",greenhouseGasEmissions!AU230-greenhouseGasEmissions!AU230+INDEX(gDP!AU$6:AU$271,MATCH($B230,gDP!$B$6:$B$271)))</f>
        <v>1432221739.12342</v>
      </c>
      <c r="BT230" s="77">
        <f>IF(greenhouseGasEmissions!AV230="","",greenhouseGasEmissions!AV230-greenhouseGasEmissions!AV230+INDEX(gDP!AV$6:AV$271,MATCH($B230,gDP!$B$6:$B$271)))</f>
        <v>2197598466.2544699</v>
      </c>
      <c r="BU230" s="77">
        <f>IF(greenhouseGasEmissions!AW230="","",greenhouseGasEmissions!AW230-greenhouseGasEmissions!AW230+INDEX(gDP!AW$6:AW$271,MATCH($B230,gDP!$B$6:$B$271)))</f>
        <v>2770082791.5041199</v>
      </c>
      <c r="BV230" s="77">
        <f>IF(greenhouseGasEmissions!AX230="","",greenhouseGasEmissions!AX230-greenhouseGasEmissions!AX230+INDEX(gDP!AX$6:AX$271,MATCH($B230,gDP!$B$6:$B$271)))</f>
        <v>3178112498.6791101</v>
      </c>
      <c r="BW230" s="77">
        <f>IF(greenhouseGasEmissions!AY230="","",greenhouseGasEmissions!AY230-greenhouseGasEmissions!AY230+INDEX(gDP!AY$6:AY$271,MATCH($B230,gDP!$B$6:$B$271)))</f>
        <v>3291330019.1728702</v>
      </c>
      <c r="BX230" s="77">
        <f>IF(greenhouseGasEmissions!AZ230="","",greenhouseGasEmissions!AZ230-greenhouseGasEmissions!AZ230+INDEX(gDP!AZ$6:AZ$271,MATCH($B230,gDP!$B$6:$B$271)))</f>
        <v>3469381231.49049</v>
      </c>
      <c r="BY230" s="77">
        <f>IF(greenhouseGasEmissions!BA230="","",greenhouseGasEmissions!BA230-greenhouseGasEmissions!BA230+INDEX(gDP!BA$6:BA$271,MATCH($B230,gDP!$B$6:$B$271)))</f>
        <v>3294084314.1505799</v>
      </c>
      <c r="BZ230" s="77">
        <f>IF(greenhouseGasEmissions!BB230="","",greenhouseGasEmissions!BB230-greenhouseGasEmissions!BB230+INDEX(gDP!BB$6:BB$271,MATCH($B230,gDP!$B$6:$B$271)))</f>
        <v>3580428052.81393</v>
      </c>
      <c r="CA230" s="77">
        <f>IF(greenhouseGasEmissions!BC230="","",greenhouseGasEmissions!BC230-greenhouseGasEmissions!BC230+INDEX(gDP!BC$6:BC$271,MATCH($B230,gDP!$B$6:$B$271)))</f>
        <v>4438765085.9378405</v>
      </c>
      <c r="CB230" s="77">
        <f>IF(greenhouseGasEmissions!BD230="","",greenhouseGasEmissions!BD230-greenhouseGasEmissions!BD230+INDEX(gDP!BD$6:BD$271,MATCH($B230,gDP!$B$6:$B$271)))</f>
        <v>4820478680.1837502</v>
      </c>
      <c r="CC230" s="77">
        <f>IF(greenhouseGasEmissions!BE230="","",greenhouseGasEmissions!BE230-greenhouseGasEmissions!BE230+INDEX(gDP!BE$6:BE$271,MATCH($B230,gDP!$B$6:$B$271)))</f>
        <v>4886551483.9337397</v>
      </c>
      <c r="CD230" s="77">
        <f>IF(greenhouseGasEmissions!BF230="","",greenhouseGasEmissions!BF230-greenhouseGasEmissions!BF230+INDEX(gDP!BF$6:BF$271,MATCH($B230,gDP!$B$6:$B$271)))</f>
        <v>4597552981.56738</v>
      </c>
      <c r="CE230" s="77">
        <f>IF(greenhouseGasEmissions!BG230="","",greenhouseGasEmissions!BG230-greenhouseGasEmissions!BG230+INDEX(gDP!BG$6:BG$271,MATCH($B230,gDP!$B$6:$B$271)))</f>
        <v>4422986271.7476702</v>
      </c>
      <c r="CF230" s="77">
        <f>IF(greenhouseGasEmissions!BH230="","",greenhouseGasEmissions!BH230-greenhouseGasEmissions!BH230+INDEX(gDP!BH$6:BH$271,MATCH($B230,gDP!$B$6:$B$271)))</f>
        <v>4063245671.29285</v>
      </c>
      <c r="CG230" s="77">
        <f>IF(greenhouseGasEmissions!BI230="","",greenhouseGasEmissions!BI230-greenhouseGasEmissions!BI230+INDEX(gDP!BI$6:BI$271,MATCH($B230,gDP!$B$6:$B$271)))</f>
        <v>3816019193.1656098</v>
      </c>
      <c r="CH230" s="77">
        <f>IF(greenhouseGasEmissions!BJ230="","",greenhouseGasEmissions!BJ230-greenhouseGasEmissions!BJ230+INDEX(gDP!BJ$6:BJ$271,MATCH($B230,gDP!$B$6:$B$271)))</f>
        <v>4402969225.9216499</v>
      </c>
      <c r="CI230" s="77">
        <f>IF(greenhouseGasEmissions!BK230="","",greenhouseGasEmissions!BK230-greenhouseGasEmissions!BK230+INDEX(gDP!BK$6:BK$271,MATCH($B230,gDP!$B$6:$B$271)))</f>
        <v>4666598024.1841097</v>
      </c>
      <c r="CJ230" s="77">
        <f>IF(greenhouseGasEmissions!BL230="","",greenhouseGasEmissions!BL230-greenhouseGasEmissions!BL230+INDEX(gDP!BL$6:BL$271,MATCH($B230,gDP!$B$6:$B$271)))</f>
        <v>4495267265.7646399</v>
      </c>
      <c r="CK230" s="77">
        <f>IF(greenhouseGasEmissions!BM230="","",greenhouseGasEmissions!BM230-greenhouseGasEmissions!BM230+INDEX(gDP!BM$6:BM$271,MATCH($B230,gDP!$B$6:$B$271)))</f>
        <v>3982236693.8316002</v>
      </c>
      <c r="CL230" s="77" t="str">
        <f>IF(greenhouseGasEmissions!BN230="","",greenhouseGasEmissions!BN230-greenhouseGasEmissions!BN230+INDEX(gDP!BN$6:BN$271,MATCH($B230,gDP!$B$6:$B$271)))</f>
        <v/>
      </c>
      <c r="CM230" s="77" t="str">
        <f>IF(greenhouseGasEmissions!BO230="","",greenhouseGasEmissions!BO230-greenhouseGasEmissions!BO230+INDEX(gDP!BO$6:BO$271,MATCH($B230,gDP!$B$6:$B$271)))</f>
        <v/>
      </c>
    </row>
    <row r="231" spans="1:91" x14ac:dyDescent="0.35">
      <c r="A231" t="s">
        <v>668</v>
      </c>
      <c r="B231" t="s">
        <v>669</v>
      </c>
      <c r="C231" t="s">
        <v>807</v>
      </c>
      <c r="D231" t="s">
        <v>808</v>
      </c>
      <c r="BQ231" s="77" t="str">
        <f>IF(greenhouseGasEmissions!AS231="","",greenhouseGasEmissions!AS231-greenhouseGasEmissions!AS231+INDEX(gDP!AS$6:AS$271,MATCH($B231,gDP!$B$6:$B$271)))</f>
        <v/>
      </c>
      <c r="BR231" s="77" t="str">
        <f>IF(greenhouseGasEmissions!AT231="","",greenhouseGasEmissions!AT231-greenhouseGasEmissions!AT231+INDEX(gDP!AT$6:AT$271,MATCH($B231,gDP!$B$6:$B$271)))</f>
        <v/>
      </c>
      <c r="BS231" s="77" t="str">
        <f>IF(greenhouseGasEmissions!AU231="","",greenhouseGasEmissions!AU231-greenhouseGasEmissions!AU231+INDEX(gDP!AU$6:AU$271,MATCH($B231,gDP!$B$6:$B$271)))</f>
        <v/>
      </c>
      <c r="BT231" s="77" t="str">
        <f>IF(greenhouseGasEmissions!AV231="","",greenhouseGasEmissions!AV231-greenhouseGasEmissions!AV231+INDEX(gDP!AV$6:AV$271,MATCH($B231,gDP!$B$6:$B$271)))</f>
        <v/>
      </c>
      <c r="BU231" s="77" t="str">
        <f>IF(greenhouseGasEmissions!AW231="","",greenhouseGasEmissions!AW231-greenhouseGasEmissions!AW231+INDEX(gDP!AW$6:AW$271,MATCH($B231,gDP!$B$6:$B$271)))</f>
        <v/>
      </c>
      <c r="BV231" s="77" t="str">
        <f>IF(greenhouseGasEmissions!AX231="","",greenhouseGasEmissions!AX231-greenhouseGasEmissions!AX231+INDEX(gDP!AX$6:AX$271,MATCH($B231,gDP!$B$6:$B$271)))</f>
        <v/>
      </c>
      <c r="BW231" s="77" t="str">
        <f>IF(greenhouseGasEmissions!AY231="","",greenhouseGasEmissions!AY231-greenhouseGasEmissions!AY231+INDEX(gDP!AY$6:AY$271,MATCH($B231,gDP!$B$6:$B$271)))</f>
        <v/>
      </c>
      <c r="BX231" s="77" t="str">
        <f>IF(greenhouseGasEmissions!AZ231="","",greenhouseGasEmissions!AZ231-greenhouseGasEmissions!AZ231+INDEX(gDP!AZ$6:AZ$271,MATCH($B231,gDP!$B$6:$B$271)))</f>
        <v/>
      </c>
      <c r="BY231" s="77" t="str">
        <f>IF(greenhouseGasEmissions!BA231="","",greenhouseGasEmissions!BA231-greenhouseGasEmissions!BA231+INDEX(gDP!BA$6:BA$271,MATCH($B231,gDP!$B$6:$B$271)))</f>
        <v/>
      </c>
      <c r="BZ231" s="77" t="str">
        <f>IF(greenhouseGasEmissions!BB231="","",greenhouseGasEmissions!BB231-greenhouseGasEmissions!BB231+INDEX(gDP!BB$6:BB$271,MATCH($B231,gDP!$B$6:$B$271)))</f>
        <v/>
      </c>
      <c r="CA231" s="77" t="str">
        <f>IF(greenhouseGasEmissions!BC231="","",greenhouseGasEmissions!BC231-greenhouseGasEmissions!BC231+INDEX(gDP!BC$6:BC$271,MATCH($B231,gDP!$B$6:$B$271)))</f>
        <v/>
      </c>
      <c r="CB231" s="77" t="str">
        <f>IF(greenhouseGasEmissions!BD231="","",greenhouseGasEmissions!BD231-greenhouseGasEmissions!BD231+INDEX(gDP!BD$6:BD$271,MATCH($B231,gDP!$B$6:$B$271)))</f>
        <v/>
      </c>
      <c r="CC231" s="77" t="str">
        <f>IF(greenhouseGasEmissions!BE231="","",greenhouseGasEmissions!BE231-greenhouseGasEmissions!BE231+INDEX(gDP!BE$6:BE$271,MATCH($B231,gDP!$B$6:$B$271)))</f>
        <v/>
      </c>
      <c r="CD231" s="77" t="str">
        <f>IF(greenhouseGasEmissions!BF231="","",greenhouseGasEmissions!BF231-greenhouseGasEmissions!BF231+INDEX(gDP!BF$6:BF$271,MATCH($B231,gDP!$B$6:$B$271)))</f>
        <v/>
      </c>
      <c r="CE231" s="77" t="str">
        <f>IF(greenhouseGasEmissions!BG231="","",greenhouseGasEmissions!BG231-greenhouseGasEmissions!BG231+INDEX(gDP!BG$6:BG$271,MATCH($B231,gDP!$B$6:$B$271)))</f>
        <v/>
      </c>
      <c r="CF231" s="77" t="str">
        <f>IF(greenhouseGasEmissions!BH231="","",greenhouseGasEmissions!BH231-greenhouseGasEmissions!BH231+INDEX(gDP!BH$6:BH$271,MATCH($B231,gDP!$B$6:$B$271)))</f>
        <v/>
      </c>
      <c r="CG231" s="77" t="str">
        <f>IF(greenhouseGasEmissions!BI231="","",greenhouseGasEmissions!BI231-greenhouseGasEmissions!BI231+INDEX(gDP!BI$6:BI$271,MATCH($B231,gDP!$B$6:$B$271)))</f>
        <v/>
      </c>
      <c r="CH231" s="77" t="str">
        <f>IF(greenhouseGasEmissions!BJ231="","",greenhouseGasEmissions!BJ231-greenhouseGasEmissions!BJ231+INDEX(gDP!BJ$6:BJ$271,MATCH($B231,gDP!$B$6:$B$271)))</f>
        <v/>
      </c>
      <c r="CI231" s="77" t="str">
        <f>IF(greenhouseGasEmissions!BK231="","",greenhouseGasEmissions!BK231-greenhouseGasEmissions!BK231+INDEX(gDP!BK$6:BK$271,MATCH($B231,gDP!$B$6:$B$271)))</f>
        <v/>
      </c>
      <c r="CJ231" s="77" t="str">
        <f>IF(greenhouseGasEmissions!BL231="","",greenhouseGasEmissions!BL231-greenhouseGasEmissions!BL231+INDEX(gDP!BL$6:BL$271,MATCH($B231,gDP!$B$6:$B$271)))</f>
        <v/>
      </c>
      <c r="CK231" s="77" t="str">
        <f>IF(greenhouseGasEmissions!BM231="","",greenhouseGasEmissions!BM231-greenhouseGasEmissions!BM231+INDEX(gDP!BM$6:BM$271,MATCH($B231,gDP!$B$6:$B$271)))</f>
        <v/>
      </c>
      <c r="CL231" s="77" t="str">
        <f>IF(greenhouseGasEmissions!BN231="","",greenhouseGasEmissions!BN231-greenhouseGasEmissions!BN231+INDEX(gDP!BN$6:BN$271,MATCH($B231,gDP!$B$6:$B$271)))</f>
        <v/>
      </c>
      <c r="CM231" s="77" t="str">
        <f>IF(greenhouseGasEmissions!BO231="","",greenhouseGasEmissions!BO231-greenhouseGasEmissions!BO231+INDEX(gDP!BO$6:BO$271,MATCH($B231,gDP!$B$6:$B$271)))</f>
        <v/>
      </c>
    </row>
    <row r="232" spans="1:91" x14ac:dyDescent="0.35">
      <c r="A232" t="s">
        <v>670</v>
      </c>
      <c r="B232" t="s">
        <v>671</v>
      </c>
      <c r="C232" t="s">
        <v>807</v>
      </c>
      <c r="D232" t="s">
        <v>808</v>
      </c>
      <c r="AS232">
        <v>2.92E-2</v>
      </c>
      <c r="AT232">
        <v>9.74E-2</v>
      </c>
      <c r="AU232">
        <v>1.01E-2</v>
      </c>
      <c r="AV232">
        <v>1.32E-2</v>
      </c>
      <c r="AW232">
        <v>0.3276</v>
      </c>
      <c r="AX232">
        <v>0.22620000000000001</v>
      </c>
      <c r="AY232">
        <v>0.3216</v>
      </c>
      <c r="AZ232">
        <v>0.13239999999999999</v>
      </c>
      <c r="BA232">
        <v>0.19</v>
      </c>
      <c r="BB232">
        <v>0.27189999999999998</v>
      </c>
      <c r="BC232">
        <v>0.18490000000000001</v>
      </c>
      <c r="BD232">
        <v>3.6600000000000098E-2</v>
      </c>
      <c r="BE232">
        <v>0.15179999999999999</v>
      </c>
      <c r="BF232">
        <v>6.0000000000000102E-2</v>
      </c>
      <c r="BG232">
        <v>0.1983</v>
      </c>
      <c r="BH232">
        <v>0.25290000000000001</v>
      </c>
      <c r="BI232">
        <v>0.33539999999999998</v>
      </c>
      <c r="BJ232">
        <v>0.36320000000000002</v>
      </c>
      <c r="BK232">
        <v>0.25140000000000001</v>
      </c>
      <c r="BL232">
        <v>0.29049999999999998</v>
      </c>
      <c r="BM232">
        <v>0.307</v>
      </c>
      <c r="BQ232" s="77">
        <f>IF(greenhouseGasEmissions!AS232="","",greenhouseGasEmissions!AS232-greenhouseGasEmissions!AS232+INDEX(gDP!AS$6:AS$271,MATCH($B232,gDP!$B$6:$B$271)))</f>
        <v>654212394.27163994</v>
      </c>
      <c r="BR232" s="77">
        <f>IF(greenhouseGasEmissions!AT232="","",greenhouseGasEmissions!AT232-greenhouseGasEmissions!AT232+INDEX(gDP!AT$6:AT$271,MATCH($B232,gDP!$B$6:$B$271)))</f>
        <v>662064155.92069197</v>
      </c>
      <c r="BS232" s="77">
        <f>IF(greenhouseGasEmissions!AU232="","",greenhouseGasEmissions!AU232-greenhouseGasEmissions!AU232+INDEX(gDP!AU$6:AU$271,MATCH($B232,gDP!$B$6:$B$271)))</f>
        <v>742134837.50918996</v>
      </c>
      <c r="BT232" s="77">
        <f>IF(greenhouseGasEmissions!AV232="","",greenhouseGasEmissions!AV232-greenhouseGasEmissions!AV232+INDEX(gDP!AV$6:AV$271,MATCH($B232,gDP!$B$6:$B$271)))</f>
        <v>750847230.09926295</v>
      </c>
      <c r="BU232" s="77">
        <f>IF(greenhouseGasEmissions!AW232="","",greenhouseGasEmissions!AW232-greenhouseGasEmissions!AW232+INDEX(gDP!AW$6:AW$271,MATCH($B232,gDP!$B$6:$B$271)))</f>
        <v>893012218.18181801</v>
      </c>
      <c r="BV232" s="77">
        <f>IF(greenhouseGasEmissions!AX232="","",greenhouseGasEmissions!AX232-greenhouseGasEmissions!AX232+INDEX(gDP!AX$6:AX$271,MATCH($B232,gDP!$B$6:$B$271)))</f>
        <v>977899381.81818199</v>
      </c>
      <c r="BW232" s="77">
        <f>IF(greenhouseGasEmissions!AY232="","",greenhouseGasEmissions!AY232-greenhouseGasEmissions!AY232+INDEX(gDP!AY$6:AY$271,MATCH($B232,gDP!$B$6:$B$271)))</f>
        <v>1081441283.3179801</v>
      </c>
      <c r="BX232" s="77">
        <f>IF(greenhouseGasEmissions!AZ232="","",greenhouseGasEmissions!AZ232-greenhouseGasEmissions!AZ232+INDEX(gDP!AZ$6:AZ$271,MATCH($B232,gDP!$B$6:$B$271)))</f>
        <v>1077308813.8294499</v>
      </c>
      <c r="BY232" s="77">
        <f>IF(greenhouseGasEmissions!BA232="","",greenhouseGasEmissions!BA232-greenhouseGasEmissions!BA232+INDEX(gDP!BA$6:BA$271,MATCH($B232,gDP!$B$6:$B$271)))</f>
        <v>979597394.29345298</v>
      </c>
      <c r="BZ232" s="77">
        <f>IF(greenhouseGasEmissions!BB232="","",greenhouseGasEmissions!BB232-greenhouseGasEmissions!BB232+INDEX(gDP!BB$6:BB$271,MATCH($B232,gDP!$B$6:$B$271)))</f>
        <v>850901620.43330097</v>
      </c>
      <c r="CA232" s="77">
        <f>IF(greenhouseGasEmissions!BC232="","",greenhouseGasEmissions!BC232-greenhouseGasEmissions!BC232+INDEX(gDP!BC$6:BC$271,MATCH($B232,gDP!$B$6:$B$271)))</f>
        <v>981616542.32845402</v>
      </c>
      <c r="CB232" s="77">
        <f>IF(greenhouseGasEmissions!BD232="","",greenhouseGasEmissions!BD232-greenhouseGasEmissions!BD232+INDEX(gDP!BD$6:BD$271,MATCH($B232,gDP!$B$6:$B$271)))</f>
        <v>1058918707.26124</v>
      </c>
      <c r="CC232" s="77">
        <f>IF(greenhouseGasEmissions!BE232="","",greenhouseGasEmissions!BE232-greenhouseGasEmissions!BE232+INDEX(gDP!BE$6:BE$271,MATCH($B232,gDP!$B$6:$B$271)))</f>
        <v>1089407839.1970899</v>
      </c>
      <c r="CD232" s="77">
        <f>IF(greenhouseGasEmissions!BF232="","",greenhouseGasEmissions!BF232-greenhouseGasEmissions!BF232+INDEX(gDP!BF$6:BF$271,MATCH($B232,gDP!$B$6:$B$271)))</f>
        <v>1333160407.38516</v>
      </c>
      <c r="CE232" s="77">
        <f>IF(greenhouseGasEmissions!BG232="","",greenhouseGasEmissions!BG232-greenhouseGasEmissions!BG232+INDEX(gDP!BG$6:BG$271,MATCH($B232,gDP!$B$6:$B$271)))</f>
        <v>1387577870.08161</v>
      </c>
      <c r="CF232" s="77">
        <f>IF(greenhouseGasEmissions!BH232="","",greenhouseGasEmissions!BH232-greenhouseGasEmissions!BH232+INDEX(gDP!BH$6:BH$271,MATCH($B232,gDP!$B$6:$B$271)))</f>
        <v>1432403352.1294401</v>
      </c>
      <c r="CG232" s="77">
        <f>IF(greenhouseGasEmissions!BI232="","",greenhouseGasEmissions!BI232-greenhouseGasEmissions!BI232+INDEX(gDP!BI$6:BI$271,MATCH($B232,gDP!$B$6:$B$271)))</f>
        <v>1568513348.14463</v>
      </c>
      <c r="CH232" s="77">
        <f>IF(greenhouseGasEmissions!BJ232="","",greenhouseGasEmissions!BJ232-greenhouseGasEmissions!BJ232+INDEX(gDP!BJ$6:BJ$271,MATCH($B232,gDP!$B$6:$B$271)))</f>
        <v>1675370641.0141599</v>
      </c>
      <c r="CI232" s="77">
        <f>IF(greenhouseGasEmissions!BK232="","",greenhouseGasEmissions!BK232-greenhouseGasEmissions!BK232+INDEX(gDP!BK$6:BK$271,MATCH($B232,gDP!$B$6:$B$271)))</f>
        <v>1784313926.76807</v>
      </c>
      <c r="CJ232" s="77">
        <f>IF(greenhouseGasEmissions!BL232="","",greenhouseGasEmissions!BL232-greenhouseGasEmissions!BL232+INDEX(gDP!BL$6:BL$271,MATCH($B232,gDP!$B$6:$B$271)))</f>
        <v>1868690096.73454</v>
      </c>
      <c r="CK232" s="77">
        <f>IF(greenhouseGasEmissions!BM232="","",greenhouseGasEmissions!BM232-greenhouseGasEmissions!BM232+INDEX(gDP!BM$6:BM$271,MATCH($B232,gDP!$B$6:$B$271)))</f>
        <v>1382551751.5690801</v>
      </c>
      <c r="CL232" s="77" t="str">
        <f>IF(greenhouseGasEmissions!BN232="","",greenhouseGasEmissions!BN232-greenhouseGasEmissions!BN232+INDEX(gDP!BN$6:BN$271,MATCH($B232,gDP!$B$6:$B$271)))</f>
        <v/>
      </c>
      <c r="CM232" s="77" t="str">
        <f>IF(greenhouseGasEmissions!BO232="","",greenhouseGasEmissions!BO232-greenhouseGasEmissions!BO232+INDEX(gDP!BO$6:BO$271,MATCH($B232,gDP!$B$6:$B$271)))</f>
        <v/>
      </c>
    </row>
    <row r="233" spans="1:91" x14ac:dyDescent="0.35">
      <c r="A233" t="s">
        <v>672</v>
      </c>
      <c r="B233" t="s">
        <v>673</v>
      </c>
      <c r="C233" t="s">
        <v>807</v>
      </c>
      <c r="D233" t="s">
        <v>808</v>
      </c>
      <c r="AS233">
        <v>87.132300000000001</v>
      </c>
      <c r="AT233">
        <v>79.855900000000005</v>
      </c>
      <c r="AU233">
        <v>75.623999999999995</v>
      </c>
      <c r="AV233">
        <v>76.279899999999998</v>
      </c>
      <c r="AW233">
        <v>77.548100000000005</v>
      </c>
      <c r="AX233">
        <v>89.594399999999993</v>
      </c>
      <c r="AY233">
        <v>91.559899999999999</v>
      </c>
      <c r="AZ233">
        <v>95.549899999999994</v>
      </c>
      <c r="BA233">
        <v>95.271000000000001</v>
      </c>
      <c r="BB233">
        <v>92.737799999999993</v>
      </c>
      <c r="BC233">
        <v>92.925299999999993</v>
      </c>
      <c r="BD233">
        <v>88.3917</v>
      </c>
      <c r="BE233">
        <v>70.389799999999994</v>
      </c>
      <c r="BF233">
        <v>51.682000000000002</v>
      </c>
      <c r="BG233">
        <v>46.558799999999998</v>
      </c>
      <c r="BH233">
        <v>44.6661</v>
      </c>
      <c r="BI233">
        <v>43.395000000000003</v>
      </c>
      <c r="BJ233">
        <v>44.906100000000002</v>
      </c>
      <c r="BK233">
        <v>45.862400000000001</v>
      </c>
      <c r="BL233">
        <v>45.001600000000003</v>
      </c>
      <c r="BM233">
        <v>44.099400000000003</v>
      </c>
      <c r="BQ233" s="77">
        <f>IF(greenhouseGasEmissions!AS233="","",greenhouseGasEmissions!AS233-greenhouseGasEmissions!AS233+INDEX(gDP!AS$6:AS$271,MATCH($B233,gDP!$B$6:$B$271)))</f>
        <v>18937052543.437302</v>
      </c>
      <c r="BR233" s="77">
        <f>IF(greenhouseGasEmissions!AT233="","",greenhouseGasEmissions!AT233-greenhouseGasEmissions!AT233+INDEX(gDP!AT$6:AT$271,MATCH($B233,gDP!$B$6:$B$271)))</f>
        <v>20237024724.703899</v>
      </c>
      <c r="BS233" s="77">
        <f>IF(greenhouseGasEmissions!AU233="","",greenhouseGasEmissions!AU233-greenhouseGasEmissions!AU233+INDEX(gDP!AU$6:AU$271,MATCH($B233,gDP!$B$6:$B$271)))</f>
        <v>20669357462.383099</v>
      </c>
      <c r="BT233" s="77">
        <f>IF(greenhouseGasEmissions!AV233="","",greenhouseGasEmissions!AV233-greenhouseGasEmissions!AV233+INDEX(gDP!AV$6:AV$271,MATCH($B233,gDP!$B$6:$B$271)))</f>
        <v>21828144686.039398</v>
      </c>
      <c r="BU233" s="77">
        <f>IF(greenhouseGasEmissions!AW233="","",greenhouseGasEmissions!AW233-greenhouseGasEmissions!AW233+INDEX(gDP!AW$6:AW$271,MATCH($B233,gDP!$B$6:$B$271)))</f>
        <v>25086950495.0495</v>
      </c>
      <c r="BV233" s="77">
        <f>IF(greenhouseGasEmissions!AX233="","",greenhouseGasEmissions!AX233-greenhouseGasEmissions!AX233+INDEX(gDP!AX$6:AX$271,MATCH($B233,gDP!$B$6:$B$271)))</f>
        <v>28858965517.241402</v>
      </c>
      <c r="BW233" s="77">
        <f>IF(greenhouseGasEmissions!AY233="","",greenhouseGasEmissions!AY233-greenhouseGasEmissions!AY233+INDEX(gDP!AY$6:AY$271,MATCH($B233,gDP!$B$6:$B$271)))</f>
        <v>33751788856.305</v>
      </c>
      <c r="BX233" s="77">
        <f>IF(greenhouseGasEmissions!AZ233="","",greenhouseGasEmissions!AZ233-greenhouseGasEmissions!AZ233+INDEX(gDP!AZ$6:AZ$271,MATCH($B233,gDP!$B$6:$B$271)))</f>
        <v>40465318382.058502</v>
      </c>
      <c r="BY233" s="77">
        <f>IF(greenhouseGasEmissions!BA233="","",greenhouseGasEmissions!BA233-greenhouseGasEmissions!BA233+INDEX(gDP!BA$6:BA$271,MATCH($B233,gDP!$B$6:$B$271)))</f>
        <v>52557913192.866898</v>
      </c>
      <c r="BZ233" s="77">
        <f>IF(greenhouseGasEmissions!BB233="","",greenhouseGasEmissions!BB233-greenhouseGasEmissions!BB233+INDEX(gDP!BB$6:BB$271,MATCH($B233,gDP!$B$6:$B$271)))</f>
        <v>54111735241.541397</v>
      </c>
      <c r="CA233" s="77">
        <f>IF(greenhouseGasEmissions!BC233="","",greenhouseGasEmissions!BC233-greenhouseGasEmissions!BC233+INDEX(gDP!BC$6:BC$271,MATCH($B233,gDP!$B$6:$B$271)))</f>
        <v>61390831317.863503</v>
      </c>
      <c r="CB233" s="77">
        <f>IF(greenhouseGasEmissions!BD233="","",greenhouseGasEmissions!BD233-greenhouseGasEmissions!BD233+INDEX(gDP!BD$6:BD$271,MATCH($B233,gDP!$B$6:$B$271)))</f>
        <v>67539427670.995796</v>
      </c>
      <c r="CC233" s="77">
        <f>IF(greenhouseGasEmissions!BE233="","",greenhouseGasEmissions!BE233-greenhouseGasEmissions!BE233+INDEX(gDP!BE$6:BE$271,MATCH($B233,gDP!$B$6:$B$271)))</f>
        <v>43190317724.708801</v>
      </c>
      <c r="CD233" s="77">
        <f>IF(greenhouseGasEmissions!BF233="","",greenhouseGasEmissions!BF233-greenhouseGasEmissions!BF233+INDEX(gDP!BF$6:BF$271,MATCH($B233,gDP!$B$6:$B$271)))</f>
        <v>21361254647.990398</v>
      </c>
      <c r="CE233" s="77">
        <f>IF(greenhouseGasEmissions!BG233="","",greenhouseGasEmissions!BG233-greenhouseGasEmissions!BG233+INDEX(gDP!BG$6:BG$271,MATCH($B233,gDP!$B$6:$B$271)))</f>
        <v>21502061462.2122</v>
      </c>
      <c r="CF233" s="77">
        <f>IF(greenhouseGasEmissions!BH233="","",greenhouseGasEmissions!BH233-greenhouseGasEmissions!BH233+INDEX(gDP!BH$6:BH$271,MATCH($B233,gDP!$B$6:$B$271)))</f>
        <v>16466863097.2125</v>
      </c>
      <c r="CG233" s="77">
        <f>IF(greenhouseGasEmissions!BI233="","",greenhouseGasEmissions!BI233-greenhouseGasEmissions!BI233+INDEX(gDP!BI$6:BI$271,MATCH($B233,gDP!$B$6:$B$271)))</f>
        <v>12597854884.462</v>
      </c>
      <c r="CH233" s="77">
        <f>IF(greenhouseGasEmissions!BJ233="","",greenhouseGasEmissions!BJ233-greenhouseGasEmissions!BJ233+INDEX(gDP!BJ$6:BJ$271,MATCH($B233,gDP!$B$6:$B$271)))</f>
        <v>16369843341.386499</v>
      </c>
      <c r="CI233" s="77">
        <f>IF(greenhouseGasEmissions!BK233="","",greenhouseGasEmissions!BK233-greenhouseGasEmissions!BK233+INDEX(gDP!BK$6:BK$271,MATCH($B233,gDP!$B$6:$B$271)))</f>
        <v>21497782880.748798</v>
      </c>
      <c r="CJ233" s="77">
        <f>IF(greenhouseGasEmissions!BL233="","",greenhouseGasEmissions!BL233-greenhouseGasEmissions!BL233+INDEX(gDP!BL$6:BL$271,MATCH($B233,gDP!$B$6:$B$271)))</f>
        <v>22583045052.560001</v>
      </c>
      <c r="CK233" s="77">
        <f>IF(greenhouseGasEmissions!BM233="","",greenhouseGasEmissions!BM233-greenhouseGasEmissions!BM233+INDEX(gDP!BM$6:BM$271,MATCH($B233,gDP!$B$6:$B$271)))</f>
        <v>11155888304.0023</v>
      </c>
      <c r="CL233" s="77" t="str">
        <f>IF(greenhouseGasEmissions!BN233="","",greenhouseGasEmissions!BN233-greenhouseGasEmissions!BN233+INDEX(gDP!BN$6:BN$271,MATCH($B233,gDP!$B$6:$B$271)))</f>
        <v/>
      </c>
      <c r="CM233" s="77" t="str">
        <f>IF(greenhouseGasEmissions!BO233="","",greenhouseGasEmissions!BO233-greenhouseGasEmissions!BO233+INDEX(gDP!BO$6:BO$271,MATCH($B233,gDP!$B$6:$B$271)))</f>
        <v/>
      </c>
    </row>
    <row r="234" spans="1:91" x14ac:dyDescent="0.35">
      <c r="A234" t="s">
        <v>674</v>
      </c>
      <c r="B234" t="s">
        <v>675</v>
      </c>
      <c r="C234" t="s">
        <v>807</v>
      </c>
      <c r="D234" t="s">
        <v>808</v>
      </c>
      <c r="BQ234" s="77" t="str">
        <f>IF(greenhouseGasEmissions!AS234="","",greenhouseGasEmissions!AS234-greenhouseGasEmissions!AS234+INDEX(gDP!AS$6:AS$271,MATCH($B234,gDP!$B$6:$B$271)))</f>
        <v/>
      </c>
      <c r="BR234" s="77" t="str">
        <f>IF(greenhouseGasEmissions!AT234="","",greenhouseGasEmissions!AT234-greenhouseGasEmissions!AT234+INDEX(gDP!AT$6:AT$271,MATCH($B234,gDP!$B$6:$B$271)))</f>
        <v/>
      </c>
      <c r="BS234" s="77" t="str">
        <f>IF(greenhouseGasEmissions!AU234="","",greenhouseGasEmissions!AU234-greenhouseGasEmissions!AU234+INDEX(gDP!AU$6:AU$271,MATCH($B234,gDP!$B$6:$B$271)))</f>
        <v/>
      </c>
      <c r="BT234" s="77" t="str">
        <f>IF(greenhouseGasEmissions!AV234="","",greenhouseGasEmissions!AV234-greenhouseGasEmissions!AV234+INDEX(gDP!AV$6:AV$271,MATCH($B234,gDP!$B$6:$B$271)))</f>
        <v/>
      </c>
      <c r="BU234" s="77" t="str">
        <f>IF(greenhouseGasEmissions!AW234="","",greenhouseGasEmissions!AW234-greenhouseGasEmissions!AW234+INDEX(gDP!AW$6:AW$271,MATCH($B234,gDP!$B$6:$B$271)))</f>
        <v/>
      </c>
      <c r="BV234" s="77" t="str">
        <f>IF(greenhouseGasEmissions!AX234="","",greenhouseGasEmissions!AX234-greenhouseGasEmissions!AX234+INDEX(gDP!AX$6:AX$271,MATCH($B234,gDP!$B$6:$B$271)))</f>
        <v/>
      </c>
      <c r="BW234" s="77" t="str">
        <f>IF(greenhouseGasEmissions!AY234="","",greenhouseGasEmissions!AY234-greenhouseGasEmissions!AY234+INDEX(gDP!AY$6:AY$271,MATCH($B234,gDP!$B$6:$B$271)))</f>
        <v/>
      </c>
      <c r="BX234" s="77" t="str">
        <f>IF(greenhouseGasEmissions!AZ234="","",greenhouseGasEmissions!AZ234-greenhouseGasEmissions!AZ234+INDEX(gDP!AZ$6:AZ$271,MATCH($B234,gDP!$B$6:$B$271)))</f>
        <v/>
      </c>
      <c r="BY234" s="77" t="str">
        <f>IF(greenhouseGasEmissions!BA234="","",greenhouseGasEmissions!BA234-greenhouseGasEmissions!BA234+INDEX(gDP!BA$6:BA$271,MATCH($B234,gDP!$B$6:$B$271)))</f>
        <v/>
      </c>
      <c r="BZ234" s="77" t="str">
        <f>IF(greenhouseGasEmissions!BB234="","",greenhouseGasEmissions!BB234-greenhouseGasEmissions!BB234+INDEX(gDP!BB$6:BB$271,MATCH($B234,gDP!$B$6:$B$271)))</f>
        <v/>
      </c>
      <c r="CA234" s="77" t="str">
        <f>IF(greenhouseGasEmissions!BC234="","",greenhouseGasEmissions!BC234-greenhouseGasEmissions!BC234+INDEX(gDP!BC$6:BC$271,MATCH($B234,gDP!$B$6:$B$271)))</f>
        <v/>
      </c>
      <c r="CB234" s="77" t="str">
        <f>IF(greenhouseGasEmissions!BD234="","",greenhouseGasEmissions!BD234-greenhouseGasEmissions!BD234+INDEX(gDP!BD$6:BD$271,MATCH($B234,gDP!$B$6:$B$271)))</f>
        <v/>
      </c>
      <c r="CC234" s="77" t="str">
        <f>IF(greenhouseGasEmissions!BE234="","",greenhouseGasEmissions!BE234-greenhouseGasEmissions!BE234+INDEX(gDP!BE$6:BE$271,MATCH($B234,gDP!$B$6:$B$271)))</f>
        <v/>
      </c>
      <c r="CD234" s="77" t="str">
        <f>IF(greenhouseGasEmissions!BF234="","",greenhouseGasEmissions!BF234-greenhouseGasEmissions!BF234+INDEX(gDP!BF$6:BF$271,MATCH($B234,gDP!$B$6:$B$271)))</f>
        <v/>
      </c>
      <c r="CE234" s="77" t="str">
        <f>IF(greenhouseGasEmissions!BG234="","",greenhouseGasEmissions!BG234-greenhouseGasEmissions!BG234+INDEX(gDP!BG$6:BG$271,MATCH($B234,gDP!$B$6:$B$271)))</f>
        <v/>
      </c>
      <c r="CF234" s="77" t="str">
        <f>IF(greenhouseGasEmissions!BH234="","",greenhouseGasEmissions!BH234-greenhouseGasEmissions!BH234+INDEX(gDP!BH$6:BH$271,MATCH($B234,gDP!$B$6:$B$271)))</f>
        <v/>
      </c>
      <c r="CG234" s="77" t="str">
        <f>IF(greenhouseGasEmissions!BI234="","",greenhouseGasEmissions!BI234-greenhouseGasEmissions!BI234+INDEX(gDP!BI$6:BI$271,MATCH($B234,gDP!$B$6:$B$271)))</f>
        <v/>
      </c>
      <c r="CH234" s="77" t="str">
        <f>IF(greenhouseGasEmissions!BJ234="","",greenhouseGasEmissions!BJ234-greenhouseGasEmissions!BJ234+INDEX(gDP!BJ$6:BJ$271,MATCH($B234,gDP!$B$6:$B$271)))</f>
        <v/>
      </c>
      <c r="CI234" s="77" t="str">
        <f>IF(greenhouseGasEmissions!BK234="","",greenhouseGasEmissions!BK234-greenhouseGasEmissions!BK234+INDEX(gDP!BK$6:BK$271,MATCH($B234,gDP!$B$6:$B$271)))</f>
        <v/>
      </c>
      <c r="CJ234" s="77" t="str">
        <f>IF(greenhouseGasEmissions!BL234="","",greenhouseGasEmissions!BL234-greenhouseGasEmissions!BL234+INDEX(gDP!BL$6:BL$271,MATCH($B234,gDP!$B$6:$B$271)))</f>
        <v/>
      </c>
      <c r="CK234" s="77" t="str">
        <f>IF(greenhouseGasEmissions!BM234="","",greenhouseGasEmissions!BM234-greenhouseGasEmissions!BM234+INDEX(gDP!BM$6:BM$271,MATCH($B234,gDP!$B$6:$B$271)))</f>
        <v/>
      </c>
      <c r="CL234" s="77" t="str">
        <f>IF(greenhouseGasEmissions!BN234="","",greenhouseGasEmissions!BN234-greenhouseGasEmissions!BN234+INDEX(gDP!BN$6:BN$271,MATCH($B234,gDP!$B$6:$B$271)))</f>
        <v/>
      </c>
      <c r="CM234" s="77" t="str">
        <f>IF(greenhouseGasEmissions!BO234="","",greenhouseGasEmissions!BO234-greenhouseGasEmissions!BO234+INDEX(gDP!BO$6:BO$271,MATCH($B234,gDP!$B$6:$B$271)))</f>
        <v/>
      </c>
    </row>
    <row r="235" spans="1:91" x14ac:dyDescent="0.35">
      <c r="A235" t="s">
        <v>676</v>
      </c>
      <c r="B235" t="s">
        <v>677</v>
      </c>
      <c r="C235" t="s">
        <v>807</v>
      </c>
      <c r="D235" t="s">
        <v>808</v>
      </c>
      <c r="AS235">
        <v>21.515799999999999</v>
      </c>
      <c r="AT235">
        <v>22.9039</v>
      </c>
      <c r="AU235">
        <v>24.443100000000001</v>
      </c>
      <c r="AV235">
        <v>26.511900000000001</v>
      </c>
      <c r="AW235">
        <v>29.473700000000001</v>
      </c>
      <c r="AX235">
        <v>31.4041</v>
      </c>
      <c r="AY235">
        <v>33.099600000000002</v>
      </c>
      <c r="AZ235">
        <v>35.052500000000002</v>
      </c>
      <c r="BA235">
        <v>36.874000000000002</v>
      </c>
      <c r="BB235">
        <v>38.991100000000003</v>
      </c>
      <c r="BC235">
        <v>41.616799999999998</v>
      </c>
      <c r="BD235">
        <v>44.5428</v>
      </c>
      <c r="BE235">
        <v>48.310400000000001</v>
      </c>
      <c r="BF235">
        <v>51.771999999999998</v>
      </c>
      <c r="BG235">
        <v>55.206600000000002</v>
      </c>
      <c r="BH235">
        <v>60.670900000000003</v>
      </c>
      <c r="BI235">
        <v>64.640600000000006</v>
      </c>
      <c r="BJ235">
        <v>69.022499999999994</v>
      </c>
      <c r="BK235">
        <v>73.610500000000002</v>
      </c>
      <c r="BL235">
        <v>77.5702</v>
      </c>
      <c r="BM235">
        <v>81.431100000000001</v>
      </c>
      <c r="BQ235" s="77">
        <f>IF(greenhouseGasEmissions!AS235="","",greenhouseGasEmissions!AS235-greenhouseGasEmissions!AS235+INDEX(gDP!AS$6:AS$271,MATCH($B235,gDP!$B$6:$B$271)))</f>
        <v>1388506771.5875599</v>
      </c>
      <c r="BR235" s="77">
        <f>IF(greenhouseGasEmissions!AT235="","",greenhouseGasEmissions!AT235-greenhouseGasEmissions!AT235+INDEX(gDP!AT$6:AT$271,MATCH($B235,gDP!$B$6:$B$271)))</f>
        <v>1710843377.0011899</v>
      </c>
      <c r="BS235" s="77">
        <f>IF(greenhouseGasEmissions!AU235="","",greenhouseGasEmissions!AU235-greenhouseGasEmissions!AU235+INDEX(gDP!AU$6:AU$271,MATCH($B235,gDP!$B$6:$B$271)))</f>
        <v>1997005708.8157599</v>
      </c>
      <c r="BT235" s="77">
        <f>IF(greenhouseGasEmissions!AV235="","",greenhouseGasEmissions!AV235-greenhouseGasEmissions!AV235+INDEX(gDP!AV$6:AV$271,MATCH($B235,gDP!$B$6:$B$271)))</f>
        <v>2742815071.5743999</v>
      </c>
      <c r="BU235" s="77">
        <f>IF(greenhouseGasEmissions!AW235="","",greenhouseGasEmissions!AW235-greenhouseGasEmissions!AW235+INDEX(gDP!AW$6:AW$271,MATCH($B235,gDP!$B$6:$B$271)))</f>
        <v>4422855660.8259201</v>
      </c>
      <c r="BV235" s="77">
        <f>IF(greenhouseGasEmissions!AX235="","",greenhouseGasEmissions!AX235-greenhouseGasEmissions!AX235+INDEX(gDP!AX$6:AX$271,MATCH($B235,gDP!$B$6:$B$271)))</f>
        <v>6649307523.6437702</v>
      </c>
      <c r="BW235" s="77">
        <f>IF(greenhouseGasEmissions!AY235="","",greenhouseGasEmissions!AY235-greenhouseGasEmissions!AY235+INDEX(gDP!AY$6:AY$271,MATCH($B235,gDP!$B$6:$B$271)))</f>
        <v>7428701453.9150896</v>
      </c>
      <c r="BX235" s="77">
        <f>IF(greenhouseGasEmissions!AZ235="","",greenhouseGasEmissions!AZ235-greenhouseGasEmissions!AZ235+INDEX(gDP!AZ$6:AZ$271,MATCH($B235,gDP!$B$6:$B$271)))</f>
        <v>8650137743.32547</v>
      </c>
      <c r="BY235" s="77">
        <f>IF(greenhouseGasEmissions!BA235="","",greenhouseGasEmissions!BA235-greenhouseGasEmissions!BA235+INDEX(gDP!BA$6:BA$271,MATCH($B235,gDP!$B$6:$B$271)))</f>
        <v>10393833765.365101</v>
      </c>
      <c r="BZ235" s="77">
        <f>IF(greenhouseGasEmissions!BB235="","",greenhouseGasEmissions!BB235-greenhouseGasEmissions!BB235+INDEX(gDP!BB$6:BB$271,MATCH($B235,gDP!$B$6:$B$271)))</f>
        <v>9290728318.9882107</v>
      </c>
      <c r="CA235" s="77">
        <f>IF(greenhouseGasEmissions!BC235="","",greenhouseGasEmissions!BC235-greenhouseGasEmissions!BC235+INDEX(gDP!BC$6:BC$271,MATCH($B235,gDP!$B$6:$B$271)))</f>
        <v>10668103554.1192</v>
      </c>
      <c r="CB235" s="77">
        <f>IF(greenhouseGasEmissions!BD235="","",greenhouseGasEmissions!BD235-greenhouseGasEmissions!BD235+INDEX(gDP!BD$6:BD$271,MATCH($B235,gDP!$B$6:$B$271)))</f>
        <v>12172308851.039499</v>
      </c>
      <c r="CC235" s="77">
        <f>IF(greenhouseGasEmissions!BE235="","",greenhouseGasEmissions!BE235-greenhouseGasEmissions!BE235+INDEX(gDP!BE$6:BE$271,MATCH($B235,gDP!$B$6:$B$271)))</f>
        <v>12367362757.134199</v>
      </c>
      <c r="CD235" s="77">
        <f>IF(greenhouseGasEmissions!BF235="","",greenhouseGasEmissions!BF235-greenhouseGasEmissions!BF235+INDEX(gDP!BF$6:BF$271,MATCH($B235,gDP!$B$6:$B$271)))</f>
        <v>12953534866.4286</v>
      </c>
      <c r="CE235" s="77">
        <f>IF(greenhouseGasEmissions!BG235="","",greenhouseGasEmissions!BG235-greenhouseGasEmissions!BG235+INDEX(gDP!BG$6:BG$271,MATCH($B235,gDP!$B$6:$B$271)))</f>
        <v>13940767218.5849</v>
      </c>
      <c r="CF235" s="77">
        <f>IF(greenhouseGasEmissions!BH235="","",greenhouseGasEmissions!BH235-greenhouseGasEmissions!BH235+INDEX(gDP!BH$6:BH$271,MATCH($B235,gDP!$B$6:$B$271)))</f>
        <v>10950392256.9543</v>
      </c>
      <c r="CG235" s="77">
        <f>IF(greenhouseGasEmissions!BI235="","",greenhouseGasEmissions!BI235-greenhouseGasEmissions!BI235+INDEX(gDP!BI$6:BI$271,MATCH($B235,gDP!$B$6:$B$271)))</f>
        <v>10097778098.1707</v>
      </c>
      <c r="CH235" s="77">
        <f>IF(greenhouseGasEmissions!BJ235="","",greenhouseGasEmissions!BJ235-greenhouseGasEmissions!BJ235+INDEX(gDP!BJ$6:BJ$271,MATCH($B235,gDP!$B$6:$B$271)))</f>
        <v>10000394381.0177</v>
      </c>
      <c r="CI235" s="77">
        <f>IF(greenhouseGasEmissions!BK235="","",greenhouseGasEmissions!BK235-greenhouseGasEmissions!BK235+INDEX(gDP!BK$6:BK$271,MATCH($B235,gDP!$B$6:$B$271)))</f>
        <v>11239167898.3395</v>
      </c>
      <c r="CJ235" s="77">
        <f>IF(greenhouseGasEmissions!BL235="","",greenhouseGasEmissions!BL235-greenhouseGasEmissions!BL235+INDEX(gDP!BL$6:BL$271,MATCH($B235,gDP!$B$6:$B$271)))</f>
        <v>11314951091.7283</v>
      </c>
      <c r="CK235" s="77">
        <f>IF(greenhouseGasEmissions!BM235="","",greenhouseGasEmissions!BM235-greenhouseGasEmissions!BM235+INDEX(gDP!BM$6:BM$271,MATCH($B235,gDP!$B$6:$B$271)))</f>
        <v>10715396042.334299</v>
      </c>
      <c r="CL235" s="77" t="str">
        <f>IF(greenhouseGasEmissions!BN235="","",greenhouseGasEmissions!BN235-greenhouseGasEmissions!BN235+INDEX(gDP!BN$6:BN$271,MATCH($B235,gDP!$B$6:$B$271)))</f>
        <v/>
      </c>
      <c r="CM235" s="77" t="str">
        <f>IF(greenhouseGasEmissions!BO235="","",greenhouseGasEmissions!BO235-greenhouseGasEmissions!BO235+INDEX(gDP!BO$6:BO$271,MATCH($B235,gDP!$B$6:$B$271)))</f>
        <v/>
      </c>
    </row>
    <row r="236" spans="1:91" x14ac:dyDescent="0.35">
      <c r="A236" t="s">
        <v>678</v>
      </c>
      <c r="B236" t="s">
        <v>679</v>
      </c>
      <c r="C236" t="s">
        <v>807</v>
      </c>
      <c r="D236" t="s">
        <v>808</v>
      </c>
      <c r="AS236">
        <v>6483.1455999999998</v>
      </c>
      <c r="AT236">
        <v>6144.6202999999996</v>
      </c>
      <c r="AU236">
        <v>6750.4993999999997</v>
      </c>
      <c r="AV236">
        <v>7348.4263000000001</v>
      </c>
      <c r="AW236">
        <v>8683.1214</v>
      </c>
      <c r="AX236">
        <v>9672.1206000000002</v>
      </c>
      <c r="AY236">
        <v>11232.0906</v>
      </c>
      <c r="AZ236">
        <v>11030.4154</v>
      </c>
      <c r="BA236">
        <v>11175.1747</v>
      </c>
      <c r="BB236">
        <v>12170.025600000001</v>
      </c>
      <c r="BC236">
        <v>12649.795099999999</v>
      </c>
      <c r="BD236">
        <v>14088.3871</v>
      </c>
      <c r="BE236">
        <v>15105.020500000001</v>
      </c>
      <c r="BF236">
        <v>15244.9961</v>
      </c>
      <c r="BG236">
        <v>15549.4722</v>
      </c>
      <c r="BH236">
        <v>16142.957</v>
      </c>
      <c r="BI236">
        <v>15091.206</v>
      </c>
      <c r="BJ236">
        <v>15433.9787</v>
      </c>
      <c r="BK236">
        <v>16430.781299999999</v>
      </c>
      <c r="BL236">
        <v>17074.555499999999</v>
      </c>
      <c r="BM236">
        <v>17269.8724</v>
      </c>
      <c r="BQ236" s="77">
        <f>IF(greenhouseGasEmissions!AS236="","",greenhouseGasEmissions!AS236-greenhouseGasEmissions!AS236+INDEX(gDP!AS$6:AS$271,MATCH($B236,gDP!$B$6:$B$271)))</f>
        <v>1734140610323.8999</v>
      </c>
      <c r="BR236" s="77">
        <f>IF(greenhouseGasEmissions!AT236="","",greenhouseGasEmissions!AT236-greenhouseGasEmissions!AT236+INDEX(gDP!AT$6:AT$271,MATCH($B236,gDP!$B$6:$B$271)))</f>
        <v>1844983469200.51</v>
      </c>
      <c r="BS236" s="77">
        <f>IF(greenhouseGasEmissions!AU236="","",greenhouseGasEmissions!AU236-greenhouseGasEmissions!AU236+INDEX(gDP!AU$6:AU$271,MATCH($B236,gDP!$B$6:$B$271)))</f>
        <v>2041978325525.6499</v>
      </c>
      <c r="BT236" s="77">
        <f>IF(greenhouseGasEmissions!AV236="","",greenhouseGasEmissions!AV236-greenhouseGasEmissions!AV236+INDEX(gDP!AV$6:AV$271,MATCH($B236,gDP!$B$6:$B$271)))</f>
        <v>2311138073121.4702</v>
      </c>
      <c r="BU236" s="77">
        <f>IF(greenhouseGasEmissions!AW236="","",greenhouseGasEmissions!AW236-greenhouseGasEmissions!AW236+INDEX(gDP!AW$6:AW$271,MATCH($B236,gDP!$B$6:$B$271)))</f>
        <v>2679766961249.6802</v>
      </c>
      <c r="BV236" s="77">
        <f>IF(greenhouseGasEmissions!AX236="","",greenhouseGasEmissions!AX236-greenhouseGasEmissions!AX236+INDEX(gDP!AX$6:AX$271,MATCH($B236,gDP!$B$6:$B$271)))</f>
        <v>3104015775227.4399</v>
      </c>
      <c r="BW236" s="77">
        <f>IF(greenhouseGasEmissions!AY236="","",greenhouseGasEmissions!AY236-greenhouseGasEmissions!AY236+INDEX(gDP!AY$6:AY$271,MATCH($B236,gDP!$B$6:$B$271)))</f>
        <v>3738299975924.2998</v>
      </c>
      <c r="BX236" s="77">
        <f>IF(greenhouseGasEmissions!AZ236="","",greenhouseGasEmissions!AZ236-greenhouseGasEmissions!AZ236+INDEX(gDP!AZ$6:AZ$271,MATCH($B236,gDP!$B$6:$B$271)))</f>
        <v>4726058406128.5596</v>
      </c>
      <c r="BY236" s="77">
        <f>IF(greenhouseGasEmissions!BA236="","",greenhouseGasEmissions!BA236-greenhouseGasEmissions!BA236+INDEX(gDP!BA$6:BA$271,MATCH($B236,gDP!$B$6:$B$271)))</f>
        <v>5979821324679.6504</v>
      </c>
      <c r="BZ236" s="77">
        <f>IF(greenhouseGasEmissions!BB236="","",greenhouseGasEmissions!BB236-greenhouseGasEmissions!BB236+INDEX(gDP!BB$6:BB$271,MATCH($B236,gDP!$B$6:$B$271)))</f>
        <v>6483346119173.79</v>
      </c>
      <c r="CA236" s="77">
        <f>IF(greenhouseGasEmissions!BC236="","",greenhouseGasEmissions!BC236-greenhouseGasEmissions!BC236+INDEX(gDP!BC$6:BC$271,MATCH($B236,gDP!$B$6:$B$271)))</f>
        <v>7890862049222.0996</v>
      </c>
      <c r="CB236" s="77">
        <f>IF(greenhouseGasEmissions!BD236="","",greenhouseGasEmissions!BD236-greenhouseGasEmissions!BD236+INDEX(gDP!BD$6:BD$271,MATCH($B236,gDP!$B$6:$B$271)))</f>
        <v>9638846002337.5801</v>
      </c>
      <c r="CC236" s="77">
        <f>IF(greenhouseGasEmissions!BE236="","",greenhouseGasEmissions!BE236-greenhouseGasEmissions!BE236+INDEX(gDP!BE$6:BE$271,MATCH($B236,gDP!$B$6:$B$271)))</f>
        <v>10746721177079.801</v>
      </c>
      <c r="CD236" s="77">
        <f>IF(greenhouseGasEmissions!BF236="","",greenhouseGasEmissions!BF236-greenhouseGasEmissions!BF236+INDEX(gDP!BF$6:BF$271,MATCH($B236,gDP!$B$6:$B$271)))</f>
        <v>11855481580395.5</v>
      </c>
      <c r="CE236" s="77">
        <f>IF(greenhouseGasEmissions!BG236="","",greenhouseGasEmissions!BG236-greenhouseGasEmissions!BG236+INDEX(gDP!BG$6:BG$271,MATCH($B236,gDP!$B$6:$B$271)))</f>
        <v>12784467992142.199</v>
      </c>
      <c r="CF236" s="77">
        <f>IF(greenhouseGasEmissions!BH236="","",greenhouseGasEmissions!BH236-greenhouseGasEmissions!BH236+INDEX(gDP!BH$6:BH$271,MATCH($B236,gDP!$B$6:$B$271)))</f>
        <v>13306887306272.5</v>
      </c>
      <c r="CG236" s="77">
        <f>IF(greenhouseGasEmissions!BI236="","",greenhouseGasEmissions!BI236-greenhouseGasEmissions!BI236+INDEX(gDP!BI$6:BI$271,MATCH($B236,gDP!$B$6:$B$271)))</f>
        <v>13597889126598.801</v>
      </c>
      <c r="CH236" s="77">
        <f>IF(greenhouseGasEmissions!BJ236="","",greenhouseGasEmissions!BJ236-greenhouseGasEmissions!BJ236+INDEX(gDP!BJ$6:BJ$271,MATCH($B236,gDP!$B$6:$B$271)))</f>
        <v>14862823962899.4</v>
      </c>
      <c r="CI236" s="77">
        <f>IF(greenhouseGasEmissions!BK236="","",greenhouseGasEmissions!BK236-greenhouseGasEmissions!BK236+INDEX(gDP!BK$6:BK$271,MATCH($B236,gDP!$B$6:$B$271)))</f>
        <v>16619890220308.801</v>
      </c>
      <c r="CJ236" s="77">
        <f>IF(greenhouseGasEmissions!BL236="","",greenhouseGasEmissions!BL236-greenhouseGasEmissions!BL236+INDEX(gDP!BL$6:BL$271,MATCH($B236,gDP!$B$6:$B$271)))</f>
        <v>17192020073785.4</v>
      </c>
      <c r="CK236" s="77">
        <f>IF(greenhouseGasEmissions!BM236="","",greenhouseGasEmissions!BM236-greenhouseGasEmissions!BM236+INDEX(gDP!BM$6:BM$271,MATCH($B236,gDP!$B$6:$B$271)))</f>
        <v>17465773779184.1</v>
      </c>
      <c r="CL236" s="77" t="str">
        <f>IF(greenhouseGasEmissions!BN236="","",greenhouseGasEmissions!BN236-greenhouseGasEmissions!BN236+INDEX(gDP!BN$6:BN$271,MATCH($B236,gDP!$B$6:$B$271)))</f>
        <v/>
      </c>
      <c r="CM236" s="77" t="str">
        <f>IF(greenhouseGasEmissions!BO236="","",greenhouseGasEmissions!BO236-greenhouseGasEmissions!BO236+INDEX(gDP!BO$6:BO$271,MATCH($B236,gDP!$B$6:$B$271)))</f>
        <v/>
      </c>
    </row>
    <row r="237" spans="1:91" x14ac:dyDescent="0.35">
      <c r="A237" t="s">
        <v>680</v>
      </c>
      <c r="B237" t="s">
        <v>681</v>
      </c>
      <c r="C237" t="s">
        <v>807</v>
      </c>
      <c r="D237" t="s">
        <v>808</v>
      </c>
      <c r="AS237">
        <v>3486.7854000000002</v>
      </c>
      <c r="AT237">
        <v>3434.2811999999999</v>
      </c>
      <c r="AU237">
        <v>3424.1696000000002</v>
      </c>
      <c r="AV237">
        <v>3561.2968999999998</v>
      </c>
      <c r="AW237">
        <v>3601.3962000000001</v>
      </c>
      <c r="AX237">
        <v>3617.7869999999998</v>
      </c>
      <c r="AY237">
        <v>3748.9515000000001</v>
      </c>
      <c r="AZ237">
        <v>3801.8143</v>
      </c>
      <c r="BA237">
        <v>3809.2673</v>
      </c>
      <c r="BB237">
        <v>3441.0671000000002</v>
      </c>
      <c r="BC237">
        <v>3580.7165</v>
      </c>
      <c r="BD237">
        <v>3866.7040999999999</v>
      </c>
      <c r="BE237">
        <v>3851.9585000000002</v>
      </c>
      <c r="BF237">
        <v>3852.0236</v>
      </c>
      <c r="BG237">
        <v>3709.9200999999998</v>
      </c>
      <c r="BH237">
        <v>3717.9346</v>
      </c>
      <c r="BI237">
        <v>3754.4349999999999</v>
      </c>
      <c r="BJ237">
        <v>3878.4142000000002</v>
      </c>
      <c r="BK237">
        <v>4049.8489</v>
      </c>
      <c r="BL237">
        <v>4151.7371000000003</v>
      </c>
      <c r="BM237">
        <v>4021.0821000000001</v>
      </c>
      <c r="BQ237" s="77">
        <f>IF(greenhouseGasEmissions!AS237="","",greenhouseGasEmissions!AS237-greenhouseGasEmissions!AS237+INDEX(gDP!AS$6:AS$271,MATCH($B237,gDP!$B$6:$B$271)))</f>
        <v>894544257579.76599</v>
      </c>
      <c r="BR237" s="77">
        <f>IF(greenhouseGasEmissions!AT237="","",greenhouseGasEmissions!AT237-greenhouseGasEmissions!AT237+INDEX(gDP!AT$6:AT$271,MATCH($B237,gDP!$B$6:$B$271)))</f>
        <v>909540184630.04199</v>
      </c>
      <c r="BS237" s="77">
        <f>IF(greenhouseGasEmissions!AU237="","",greenhouseGasEmissions!AU237-greenhouseGasEmissions!AU237+INDEX(gDP!AU$6:AU$271,MATCH($B237,gDP!$B$6:$B$271)))</f>
        <v>1022700571400.73</v>
      </c>
      <c r="BT237" s="77">
        <f>IF(greenhouseGasEmissions!AV237="","",greenhouseGasEmissions!AV237-greenhouseGasEmissions!AV237+INDEX(gDP!AV$6:AV$271,MATCH($B237,gDP!$B$6:$B$271)))</f>
        <v>1258197590827.01</v>
      </c>
      <c r="BU237" s="77">
        <f>IF(greenhouseGasEmissions!AW237="","",greenhouseGasEmissions!AW237-greenhouseGasEmissions!AW237+INDEX(gDP!AW$6:AW$271,MATCH($B237,gDP!$B$6:$B$271)))</f>
        <v>1628013567626.74</v>
      </c>
      <c r="BV237" s="77">
        <f>IF(greenhouseGasEmissions!AX237="","",greenhouseGasEmissions!AX237-greenhouseGasEmissions!AX237+INDEX(gDP!AX$6:AX$271,MATCH($B237,gDP!$B$6:$B$271)))</f>
        <v>2039292026212.71</v>
      </c>
      <c r="BW237" s="77">
        <f>IF(greenhouseGasEmissions!AY237="","",greenhouseGasEmissions!AY237-greenhouseGasEmissions!AY237+INDEX(gDP!AY$6:AY$271,MATCH($B237,gDP!$B$6:$B$271)))</f>
        <v>2466363795862.1201</v>
      </c>
      <c r="BX237" s="77">
        <f>IF(greenhouseGasEmissions!AZ237="","",greenhouseGasEmissions!AZ237-greenhouseGasEmissions!AZ237+INDEX(gDP!AZ$6:AZ$271,MATCH($B237,gDP!$B$6:$B$271)))</f>
        <v>3172404499923.27</v>
      </c>
      <c r="BY237" s="77">
        <f>IF(greenhouseGasEmissions!BA237="","",greenhouseGasEmissions!BA237-greenhouseGasEmissions!BA237+INDEX(gDP!BA$6:BA$271,MATCH($B237,gDP!$B$6:$B$271)))</f>
        <v>3926836234821.6099</v>
      </c>
      <c r="BZ237" s="77">
        <f>IF(greenhouseGasEmissions!BB237="","",greenhouseGasEmissions!BB237-greenhouseGasEmissions!BB237+INDEX(gDP!BB$6:BB$271,MATCH($B237,gDP!$B$6:$B$271)))</f>
        <v>3113738044750.0801</v>
      </c>
      <c r="CA237" s="77">
        <f>IF(greenhouseGasEmissions!BC237="","",greenhouseGasEmissions!BC237-greenhouseGasEmissions!BC237+INDEX(gDP!BC$6:BC$271,MATCH($B237,gDP!$B$6:$B$271)))</f>
        <v>3657869416963.52</v>
      </c>
      <c r="CB237" s="77">
        <f>IF(greenhouseGasEmissions!BD237="","",greenhouseGasEmissions!BD237-greenhouseGasEmissions!BD237+INDEX(gDP!BD$6:BD$271,MATCH($B237,gDP!$B$6:$B$271)))</f>
        <v>4450219264234.29</v>
      </c>
      <c r="CC237" s="77">
        <f>IF(greenhouseGasEmissions!BE237="","",greenhouseGasEmissions!BE237-greenhouseGasEmissions!BE237+INDEX(gDP!BE$6:BE$271,MATCH($B237,gDP!$B$6:$B$271)))</f>
        <v>4646863189589.2305</v>
      </c>
      <c r="CD237" s="77">
        <f>IF(greenhouseGasEmissions!BF237="","",greenhouseGasEmissions!BF237-greenhouseGasEmissions!BF237+INDEX(gDP!BF$6:BF$271,MATCH($B237,gDP!$B$6:$B$271)))</f>
        <v>4915748484819.6396</v>
      </c>
      <c r="CE237" s="77">
        <f>IF(greenhouseGasEmissions!BG237="","",greenhouseGasEmissions!BG237-greenhouseGasEmissions!BG237+INDEX(gDP!BG$6:BG$271,MATCH($B237,gDP!$B$6:$B$271)))</f>
        <v>4644397266377.6201</v>
      </c>
      <c r="CF237" s="77">
        <f>IF(greenhouseGasEmissions!BH237="","",greenhouseGasEmissions!BH237-greenhouseGasEmissions!BH237+INDEX(gDP!BH$6:BH$271,MATCH($B237,gDP!$B$6:$B$271)))</f>
        <v>3627947465522.1299</v>
      </c>
      <c r="CG237" s="77">
        <f>IF(greenhouseGasEmissions!BI237="","",greenhouseGasEmissions!BI237-greenhouseGasEmissions!BI237+INDEX(gDP!BI$6:BI$271,MATCH($B237,gDP!$B$6:$B$271)))</f>
        <v>3486198200219.98</v>
      </c>
      <c r="CH237" s="77">
        <f>IF(greenhouseGasEmissions!BJ237="","",greenhouseGasEmissions!BJ237-greenhouseGasEmissions!BJ237+INDEX(gDP!BJ$6:BJ$271,MATCH($B237,gDP!$B$6:$B$271)))</f>
        <v>3909728235465.9302</v>
      </c>
      <c r="CI237" s="77">
        <f>IF(greenhouseGasEmissions!BK237="","",greenhouseGasEmissions!BK237-greenhouseGasEmissions!BK237+INDEX(gDP!BK$6:BK$271,MATCH($B237,gDP!$B$6:$B$271)))</f>
        <v>4077637180273.3799</v>
      </c>
      <c r="CJ237" s="77">
        <f>IF(greenhouseGasEmissions!BL237="","",greenhouseGasEmissions!BL237-greenhouseGasEmissions!BL237+INDEX(gDP!BL$6:BL$271,MATCH($B237,gDP!$B$6:$B$271)))</f>
        <v>4159709661061.9302</v>
      </c>
      <c r="CK237" s="77">
        <f>IF(greenhouseGasEmissions!BM237="","",greenhouseGasEmissions!BM237-greenhouseGasEmissions!BM237+INDEX(gDP!BM$6:BM$271,MATCH($B237,gDP!$B$6:$B$271)))</f>
        <v>3900798423599.77</v>
      </c>
      <c r="CL237" s="77" t="str">
        <f>IF(greenhouseGasEmissions!BN237="","",greenhouseGasEmissions!BN237-greenhouseGasEmissions!BN237+INDEX(gDP!BN$6:BN$271,MATCH($B237,gDP!$B$6:$B$271)))</f>
        <v/>
      </c>
      <c r="CM237" s="77" t="str">
        <f>IF(greenhouseGasEmissions!BO237="","",greenhouseGasEmissions!BO237-greenhouseGasEmissions!BO237+INDEX(gDP!BO$6:BO$271,MATCH($B237,gDP!$B$6:$B$271)))</f>
        <v/>
      </c>
    </row>
    <row r="238" spans="1:91" x14ac:dyDescent="0.35">
      <c r="A238" t="s">
        <v>682</v>
      </c>
      <c r="B238" t="s">
        <v>683</v>
      </c>
      <c r="C238" t="s">
        <v>807</v>
      </c>
      <c r="D238" t="s">
        <v>808</v>
      </c>
      <c r="AS238">
        <v>5.9737999999999998</v>
      </c>
      <c r="AT238">
        <v>5.9821</v>
      </c>
      <c r="AU238">
        <v>6.1745999999999999</v>
      </c>
      <c r="AV238">
        <v>6.5396999999999998</v>
      </c>
      <c r="AW238">
        <v>6.5907999999999998</v>
      </c>
      <c r="AX238">
        <v>6.7931999999999997</v>
      </c>
      <c r="AY238">
        <v>6.7793999999999999</v>
      </c>
      <c r="AZ238">
        <v>6.8685</v>
      </c>
      <c r="BA238">
        <v>7.3796999999999997</v>
      </c>
      <c r="BB238">
        <v>8.8249999999999993</v>
      </c>
      <c r="BC238">
        <v>8.7571999999999992</v>
      </c>
      <c r="BD238">
        <v>8.6948000000000008</v>
      </c>
      <c r="BE238">
        <v>9.1565999999999992</v>
      </c>
      <c r="BF238">
        <v>9.0355000000000008</v>
      </c>
      <c r="BG238">
        <v>9.0195000000000007</v>
      </c>
      <c r="BH238">
        <v>9.0269999999999992</v>
      </c>
      <c r="BI238">
        <v>9.6511999999999993</v>
      </c>
      <c r="BJ238">
        <v>9.6438000000000006</v>
      </c>
      <c r="BK238">
        <v>10.1571</v>
      </c>
      <c r="BL238">
        <v>10.6823</v>
      </c>
      <c r="BM238">
        <v>11.1097</v>
      </c>
      <c r="BQ238" s="77">
        <f>IF(greenhouseGasEmissions!AS238="","",greenhouseGasEmissions!AS238-greenhouseGasEmissions!AS238+INDEX(gDP!AS$6:AS$271,MATCH($B238,gDP!$B$6:$B$271)))</f>
        <v>2106848752.2546799</v>
      </c>
      <c r="BR238" s="77">
        <f>IF(greenhouseGasEmissions!AT238="","",greenhouseGasEmissions!AT238-greenhouseGasEmissions!AT238+INDEX(gDP!AT$6:AT$271,MATCH($B238,gDP!$B$6:$B$271)))</f>
        <v>2093498674.44312</v>
      </c>
      <c r="BS238" s="77">
        <f>IF(greenhouseGasEmissions!AU238="","",greenhouseGasEmissions!AU238-greenhouseGasEmissions!AU238+INDEX(gDP!AU$6:AU$271,MATCH($B238,gDP!$B$6:$B$271)))</f>
        <v>2410199032.43261</v>
      </c>
      <c r="BT238" s="77">
        <f>IF(greenhouseGasEmissions!AV238="","",greenhouseGasEmissions!AV238-greenhouseGasEmissions!AV238+INDEX(gDP!AV$6:AV$271,MATCH($B238,gDP!$B$6:$B$271)))</f>
        <v>2987984050.9418602</v>
      </c>
      <c r="BU238" s="77">
        <f>IF(greenhouseGasEmissions!AW238="","",greenhouseGasEmissions!AW238-greenhouseGasEmissions!AW238+INDEX(gDP!AW$6:AW$271,MATCH($B238,gDP!$B$6:$B$271)))</f>
        <v>3191561508.7341399</v>
      </c>
      <c r="BV238" s="77">
        <f>IF(greenhouseGasEmissions!AX238="","",greenhouseGasEmissions!AX238-greenhouseGasEmissions!AX238+INDEX(gDP!AX$6:AX$271,MATCH($B238,gDP!$B$6:$B$271)))</f>
        <v>3221910408.4300699</v>
      </c>
      <c r="BW238" s="77">
        <f>IF(greenhouseGasEmissions!AY238="","",greenhouseGasEmissions!AY238-greenhouseGasEmissions!AY238+INDEX(gDP!AY$6:AY$271,MATCH($B238,gDP!$B$6:$B$271)))</f>
        <v>3320907721.8109498</v>
      </c>
      <c r="BX238" s="77">
        <f>IF(greenhouseGasEmissions!AZ238="","",greenhouseGasEmissions!AZ238-greenhouseGasEmissions!AZ238+INDEX(gDP!AZ$6:AZ$271,MATCH($B238,gDP!$B$6:$B$271)))</f>
        <v>3759964943.4056802</v>
      </c>
      <c r="BY238" s="77">
        <f>IF(greenhouseGasEmissions!BA238="","",greenhouseGasEmissions!BA238-greenhouseGasEmissions!BA238+INDEX(gDP!BA$6:BA$271,MATCH($B238,gDP!$B$6:$B$271)))</f>
        <v>4578849658.0606604</v>
      </c>
      <c r="BZ238" s="77">
        <f>IF(greenhouseGasEmissions!BB238="","",greenhouseGasEmissions!BB238-greenhouseGasEmissions!BB238+INDEX(gDP!BB$6:BB$271,MATCH($B238,gDP!$B$6:$B$271)))</f>
        <v>4721890900.1388903</v>
      </c>
      <c r="CA238" s="77">
        <f>IF(greenhouseGasEmissions!BC238="","",greenhouseGasEmissions!BC238-greenhouseGasEmissions!BC238+INDEX(gDP!BC$6:BC$271,MATCH($B238,gDP!$B$6:$B$271)))</f>
        <v>4746389531.7136898</v>
      </c>
      <c r="CB238" s="77">
        <f>IF(greenhouseGasEmissions!BD238="","",greenhouseGasEmissions!BD238-greenhouseGasEmissions!BD238+INDEX(gDP!BD$6:BD$271,MATCH($B238,gDP!$B$6:$B$271)))</f>
        <v>5422442166.4106197</v>
      </c>
      <c r="CC238" s="77">
        <f>IF(greenhouseGasEmissions!BE238="","",greenhouseGasEmissions!BE238-greenhouseGasEmissions!BE238+INDEX(gDP!BE$6:BE$271,MATCH($B238,gDP!$B$6:$B$271)))</f>
        <v>5413544658.5045004</v>
      </c>
      <c r="CD238" s="77">
        <f>IF(greenhouseGasEmissions!BF238="","",greenhouseGasEmissions!BF238-greenhouseGasEmissions!BF238+INDEX(gDP!BF$6:BF$271,MATCH($B238,gDP!$B$6:$B$271)))</f>
        <v>6021732977.2681103</v>
      </c>
      <c r="CE238" s="77">
        <f>IF(greenhouseGasEmissions!BG238="","",greenhouseGasEmissions!BG238-greenhouseGasEmissions!BG238+INDEX(gDP!BG$6:BG$271,MATCH($B238,gDP!$B$6:$B$271)))</f>
        <v>6393318261.8600702</v>
      </c>
      <c r="CF238" s="77">
        <f>IF(greenhouseGasEmissions!BH238="","",greenhouseGasEmissions!BH238-greenhouseGasEmissions!BH238+INDEX(gDP!BH$6:BH$271,MATCH($B238,gDP!$B$6:$B$271)))</f>
        <v>5755461035.4433298</v>
      </c>
      <c r="CG238" s="77">
        <f>IF(greenhouseGasEmissions!BI238="","",greenhouseGasEmissions!BI238-greenhouseGasEmissions!BI238+INDEX(gDP!BI$6:BI$271,MATCH($B238,gDP!$B$6:$B$271)))</f>
        <v>6071170959.1209297</v>
      </c>
      <c r="CH238" s="77">
        <f>IF(greenhouseGasEmissions!BJ238="","",greenhouseGasEmissions!BJ238-greenhouseGasEmissions!BJ238+INDEX(gDP!BJ$6:BJ$271,MATCH($B238,gDP!$B$6:$B$271)))</f>
        <v>6387422517.6922503</v>
      </c>
      <c r="CI238" s="77">
        <f>IF(greenhouseGasEmissions!BK238="","",greenhouseGasEmissions!BK238-greenhouseGasEmissions!BK238+INDEX(gDP!BK$6:BK$271,MATCH($B238,gDP!$B$6:$B$271)))</f>
        <v>7029300383.0803099</v>
      </c>
      <c r="CJ238" s="77">
        <f>IF(greenhouseGasEmissions!BL238="","",greenhouseGasEmissions!BL238-greenhouseGasEmissions!BL238+INDEX(gDP!BL$6:BL$271,MATCH($B238,gDP!$B$6:$B$271)))</f>
        <v>6992700101.3718796</v>
      </c>
      <c r="CK238" s="77">
        <f>IF(greenhouseGasEmissions!BM238="","",greenhouseGasEmissions!BM238-greenhouseGasEmissions!BM238+INDEX(gDP!BM$6:BM$271,MATCH($B238,gDP!$B$6:$B$271)))</f>
        <v>7400284167.78479</v>
      </c>
      <c r="CL238" s="77" t="str">
        <f>IF(greenhouseGasEmissions!BN238="","",greenhouseGasEmissions!BN238-greenhouseGasEmissions!BN238+INDEX(gDP!BN$6:BN$271,MATCH($B238,gDP!$B$6:$B$271)))</f>
        <v/>
      </c>
      <c r="CM238" s="77" t="str">
        <f>IF(greenhouseGasEmissions!BO238="","",greenhouseGasEmissions!BO238-greenhouseGasEmissions!BO238+INDEX(gDP!BO$6:BO$271,MATCH($B238,gDP!$B$6:$B$271)))</f>
        <v/>
      </c>
    </row>
    <row r="239" spans="1:91" x14ac:dyDescent="0.35">
      <c r="A239" t="s">
        <v>684</v>
      </c>
      <c r="B239" t="s">
        <v>685</v>
      </c>
      <c r="C239" t="s">
        <v>807</v>
      </c>
      <c r="D239" t="s">
        <v>808</v>
      </c>
      <c r="AS239">
        <v>289.43169999999998</v>
      </c>
      <c r="AT239">
        <v>301.81290000000001</v>
      </c>
      <c r="AU239">
        <v>314.15199999999999</v>
      </c>
      <c r="AV239">
        <v>329.78339999999997</v>
      </c>
      <c r="AW239">
        <v>351.71530000000001</v>
      </c>
      <c r="AX239">
        <v>364.9794</v>
      </c>
      <c r="AY239">
        <v>370.50189999999998</v>
      </c>
      <c r="AZ239">
        <v>385.3372</v>
      </c>
      <c r="BA239">
        <v>388.77449999999999</v>
      </c>
      <c r="BB239">
        <v>387.09030000000001</v>
      </c>
      <c r="BC239">
        <v>410.3</v>
      </c>
      <c r="BD239">
        <v>409.06189999999998</v>
      </c>
      <c r="BE239">
        <v>429.98360000000002</v>
      </c>
      <c r="BF239">
        <v>441.43439999999998</v>
      </c>
      <c r="BG239">
        <v>431.23910000000001</v>
      </c>
      <c r="BH239">
        <v>431.2407</v>
      </c>
      <c r="BI239">
        <v>433.71870000000001</v>
      </c>
      <c r="BJ239">
        <v>433.25459999999998</v>
      </c>
      <c r="BK239">
        <v>430.08699999999999</v>
      </c>
      <c r="BL239">
        <v>437.3603</v>
      </c>
      <c r="BM239">
        <v>433.19439999999997</v>
      </c>
      <c r="BQ239" s="77">
        <f>IF(greenhouseGasEmissions!AS239="","",greenhouseGasEmissions!AS239-greenhouseGasEmissions!AS239+INDEX(gDP!AS$6:AS$271,MATCH($B239,gDP!$B$6:$B$271)))</f>
        <v>126392224253.79401</v>
      </c>
      <c r="BR239" s="77">
        <f>IF(greenhouseGasEmissions!AT239="","",greenhouseGasEmissions!AT239-greenhouseGasEmissions!AT239+INDEX(gDP!AT$6:AT$271,MATCH($B239,gDP!$B$6:$B$271)))</f>
        <v>120296476180.40199</v>
      </c>
      <c r="BS239" s="77">
        <f>IF(greenhouseGasEmissions!AU239="","",greenhouseGasEmissions!AU239-greenhouseGasEmissions!AU239+INDEX(gDP!AU$6:AU$271,MATCH($B239,gDP!$B$6:$B$271)))</f>
        <v>134300904400.022</v>
      </c>
      <c r="BT239" s="77">
        <f>IF(greenhouseGasEmissions!AV239="","",greenhouseGasEmissions!AV239-greenhouseGasEmissions!AV239+INDEX(gDP!AV$6:AV$271,MATCH($B239,gDP!$B$6:$B$271)))</f>
        <v>152280615245.88699</v>
      </c>
      <c r="BU239" s="77">
        <f>IF(greenhouseGasEmissions!AW239="","",greenhouseGasEmissions!AW239-greenhouseGasEmissions!AW239+INDEX(gDP!AW$6:AW$271,MATCH($B239,gDP!$B$6:$B$271)))</f>
        <v>172895685154.65799</v>
      </c>
      <c r="BV239" s="77">
        <f>IF(greenhouseGasEmissions!AX239="","",greenhouseGasEmissions!AX239-greenhouseGasEmissions!AX239+INDEX(gDP!AX$6:AX$271,MATCH($B239,gDP!$B$6:$B$271)))</f>
        <v>189318408468.595</v>
      </c>
      <c r="BW239" s="77">
        <f>IF(greenhouseGasEmissions!AY239="","",greenhouseGasEmissions!AY239-greenhouseGasEmissions!AY239+INDEX(gDP!AY$6:AY$271,MATCH($B239,gDP!$B$6:$B$271)))</f>
        <v>221758296021.621</v>
      </c>
      <c r="BX239" s="77">
        <f>IF(greenhouseGasEmissions!AZ239="","",greenhouseGasEmissions!AZ239-greenhouseGasEmissions!AZ239+INDEX(gDP!AZ$6:AZ$271,MATCH($B239,gDP!$B$6:$B$271)))</f>
        <v>262942621455.05301</v>
      </c>
      <c r="BY239" s="77">
        <f>IF(greenhouseGasEmissions!BA239="","",greenhouseGasEmissions!BA239-greenhouseGasEmissions!BA239+INDEX(gDP!BA$6:BA$271,MATCH($B239,gDP!$B$6:$B$271)))</f>
        <v>291382982430.95099</v>
      </c>
      <c r="BZ239" s="77">
        <f>IF(greenhouseGasEmissions!BB239="","",greenhouseGasEmissions!BB239-greenhouseGasEmissions!BB239+INDEX(gDP!BB$6:BB$271,MATCH($B239,gDP!$B$6:$B$271)))</f>
        <v>281710630187.31897</v>
      </c>
      <c r="CA239" s="77">
        <f>IF(greenhouseGasEmissions!BC239="","",greenhouseGasEmissions!BC239-greenhouseGasEmissions!BC239+INDEX(gDP!BC$6:BC$271,MATCH($B239,gDP!$B$6:$B$271)))</f>
        <v>341104766329.16998</v>
      </c>
      <c r="CB239" s="77">
        <f>IF(greenhouseGasEmissions!BD239="","",greenhouseGasEmissions!BD239-greenhouseGasEmissions!BD239+INDEX(gDP!BD$6:BD$271,MATCH($B239,gDP!$B$6:$B$271)))</f>
        <v>370818739623.62201</v>
      </c>
      <c r="CC239" s="77">
        <f>IF(greenhouseGasEmissions!BE239="","",greenhouseGasEmissions!BE239-greenhouseGasEmissions!BE239+INDEX(gDP!BE$6:BE$271,MATCH($B239,gDP!$B$6:$B$271)))</f>
        <v>397558325278.57898</v>
      </c>
      <c r="CD239" s="77">
        <f>IF(greenhouseGasEmissions!BF239="","",greenhouseGasEmissions!BF239-greenhouseGasEmissions!BF239+INDEX(gDP!BF$6:BF$271,MATCH($B239,gDP!$B$6:$B$271)))</f>
        <v>420333654592.547</v>
      </c>
      <c r="CE239" s="77">
        <f>IF(greenhouseGasEmissions!BG239="","",greenhouseGasEmissions!BG239-greenhouseGasEmissions!BG239+INDEX(gDP!BG$6:BG$271,MATCH($B239,gDP!$B$6:$B$271)))</f>
        <v>407339040197.651</v>
      </c>
      <c r="CF239" s="77">
        <f>IF(greenhouseGasEmissions!BH239="","",greenhouseGasEmissions!BH239-greenhouseGasEmissions!BH239+INDEX(gDP!BH$6:BH$271,MATCH($B239,gDP!$B$6:$B$271)))</f>
        <v>401296238228.08398</v>
      </c>
      <c r="CG239" s="77">
        <f>IF(greenhouseGasEmissions!BI239="","",greenhouseGasEmissions!BI239-greenhouseGasEmissions!BI239+INDEX(gDP!BI$6:BI$271,MATCH($B239,gDP!$B$6:$B$271)))</f>
        <v>413366349747.508</v>
      </c>
      <c r="CH239" s="77">
        <f>IF(greenhouseGasEmissions!BJ239="","",greenhouseGasEmissions!BJ239-greenhouseGasEmissions!BJ239+INDEX(gDP!BJ$6:BJ$271,MATCH($B239,gDP!$B$6:$B$271)))</f>
        <v>456356813536.76398</v>
      </c>
      <c r="CI239" s="77">
        <f>IF(greenhouseGasEmissions!BK239="","",greenhouseGasEmissions!BK239-greenhouseGasEmissions!BK239+INDEX(gDP!BK$6:BK$271,MATCH($B239,gDP!$B$6:$B$271)))</f>
        <v>506754208404.48499</v>
      </c>
      <c r="CJ239" s="77">
        <f>IF(greenhouseGasEmissions!BL239="","",greenhouseGasEmissions!BL239-greenhouseGasEmissions!BL239+INDEX(gDP!BL$6:BL$271,MATCH($B239,gDP!$B$6:$B$271)))</f>
        <v>543976691793.88599</v>
      </c>
      <c r="CK239" s="77">
        <f>IF(greenhouseGasEmissions!BM239="","",greenhouseGasEmissions!BM239-greenhouseGasEmissions!BM239+INDEX(gDP!BM$6:BM$271,MATCH($B239,gDP!$B$6:$B$271)))</f>
        <v>500461898480.24597</v>
      </c>
      <c r="CL239" s="77" t="str">
        <f>IF(greenhouseGasEmissions!BN239="","",greenhouseGasEmissions!BN239-greenhouseGasEmissions!BN239+INDEX(gDP!BN$6:BN$271,MATCH($B239,gDP!$B$6:$B$271)))</f>
        <v/>
      </c>
      <c r="CM239" s="77" t="str">
        <f>IF(greenhouseGasEmissions!BO239="","",greenhouseGasEmissions!BO239-greenhouseGasEmissions!BO239+INDEX(gDP!BO$6:BO$271,MATCH($B239,gDP!$B$6:$B$271)))</f>
        <v/>
      </c>
    </row>
    <row r="240" spans="1:91" x14ac:dyDescent="0.35">
      <c r="A240" t="s">
        <v>686</v>
      </c>
      <c r="B240" t="s">
        <v>687</v>
      </c>
      <c r="C240" t="s">
        <v>807</v>
      </c>
      <c r="D240" t="s">
        <v>808</v>
      </c>
      <c r="AS240">
        <v>8.8914000000000009</v>
      </c>
      <c r="AT240">
        <v>8.3902000000000001</v>
      </c>
      <c r="AU240">
        <v>9.2425999999999995</v>
      </c>
      <c r="AV240">
        <v>8.5775000000000006</v>
      </c>
      <c r="AW240">
        <v>10.712400000000001</v>
      </c>
      <c r="AX240">
        <v>10.186</v>
      </c>
      <c r="AY240">
        <v>10.870900000000001</v>
      </c>
      <c r="AZ240">
        <v>12.358700000000001</v>
      </c>
      <c r="BA240">
        <v>11.170299999999999</v>
      </c>
      <c r="BB240">
        <v>10.393599999999999</v>
      </c>
      <c r="BC240">
        <v>10.275</v>
      </c>
      <c r="BD240">
        <v>10.2441</v>
      </c>
      <c r="BE240">
        <v>11.2211</v>
      </c>
      <c r="BF240">
        <v>11.4414</v>
      </c>
      <c r="BG240">
        <v>12.9102</v>
      </c>
      <c r="BH240">
        <v>13.6927</v>
      </c>
      <c r="BI240">
        <v>14.7263</v>
      </c>
      <c r="BJ240">
        <v>16.454799999999999</v>
      </c>
      <c r="BK240">
        <v>17.845300000000002</v>
      </c>
      <c r="BL240">
        <v>18.799900000000001</v>
      </c>
      <c r="BM240">
        <v>19.293600000000001</v>
      </c>
      <c r="BQ240" s="77">
        <f>IF(greenhouseGasEmissions!AS240="","",greenhouseGasEmissions!AS240-greenhouseGasEmissions!AS240+INDEX(gDP!AS$6:AS$271,MATCH($B240,gDP!$B$6:$B$271)))</f>
        <v>860541842.26369703</v>
      </c>
      <c r="BR240" s="77">
        <f>IF(greenhouseGasEmissions!AT240="","",greenhouseGasEmissions!AT240-greenhouseGasEmissions!AT240+INDEX(gDP!AT$6:AT$271,MATCH($B240,gDP!$B$6:$B$271)))</f>
        <v>1080772551.2943299</v>
      </c>
      <c r="BS240" s="77">
        <f>IF(greenhouseGasEmissions!AU240="","",greenhouseGasEmissions!AU240-greenhouseGasEmissions!AU240+INDEX(gDP!AU$6:AU$271,MATCH($B240,gDP!$B$6:$B$271)))</f>
        <v>1221106220.2867999</v>
      </c>
      <c r="BT240" s="77">
        <f>IF(greenhouseGasEmissions!AV240="","",greenhouseGasEmissions!AV240-greenhouseGasEmissions!AV240+INDEX(gDP!AV$6:AV$271,MATCH($B240,gDP!$B$6:$B$271)))</f>
        <v>1555318261.4172001</v>
      </c>
      <c r="BU240" s="77">
        <f>IF(greenhouseGasEmissions!AW240="","",greenhouseGasEmissions!AW240-greenhouseGasEmissions!AW240+INDEX(gDP!AW$6:AW$271,MATCH($B240,gDP!$B$6:$B$271)))</f>
        <v>2076176869.4108901</v>
      </c>
      <c r="BV240" s="77">
        <f>IF(greenhouseGasEmissions!AX240="","",greenhouseGasEmissions!AX240-greenhouseGasEmissions!AX240+INDEX(gDP!AX$6:AX$271,MATCH($B240,gDP!$B$6:$B$271)))</f>
        <v>2312352020.6689</v>
      </c>
      <c r="BW240" s="77">
        <f>IF(greenhouseGasEmissions!AY240="","",greenhouseGasEmissions!AY240-greenhouseGasEmissions!AY240+INDEX(gDP!AY$6:AY$271,MATCH($B240,gDP!$B$6:$B$271)))</f>
        <v>2830213848.6202998</v>
      </c>
      <c r="BX240" s="77">
        <f>IF(greenhouseGasEmissions!AZ240="","",greenhouseGasEmissions!AZ240-greenhouseGasEmissions!AZ240+INDEX(gDP!AZ$6:AZ$271,MATCH($B240,gDP!$B$6:$B$271)))</f>
        <v>3719524540.8619299</v>
      </c>
      <c r="BY240" s="77">
        <f>IF(greenhouseGasEmissions!BA240="","",greenhouseGasEmissions!BA240-greenhouseGasEmissions!BA240+INDEX(gDP!BA$6:BA$271,MATCH($B240,gDP!$B$6:$B$271)))</f>
        <v>5161299725.2767296</v>
      </c>
      <c r="BZ240" s="77">
        <f>IF(greenhouseGasEmissions!BB240="","",greenhouseGasEmissions!BB240-greenhouseGasEmissions!BB240+INDEX(gDP!BB$6:BB$271,MATCH($B240,gDP!$B$6:$B$271)))</f>
        <v>4979472364.4533997</v>
      </c>
      <c r="CA240" s="77">
        <f>IF(greenhouseGasEmissions!BC240="","",greenhouseGasEmissions!BC240-greenhouseGasEmissions!BC240+INDEX(gDP!BC$6:BC$271,MATCH($B240,gDP!$B$6:$B$271)))</f>
        <v>5642221099.1770401</v>
      </c>
      <c r="CB240" s="77">
        <f>IF(greenhouseGasEmissions!BD240="","",greenhouseGasEmissions!BD240-greenhouseGasEmissions!BD240+INDEX(gDP!BD$6:BD$271,MATCH($B240,gDP!$B$6:$B$271)))</f>
        <v>6522756255.0120001</v>
      </c>
      <c r="CC240" s="77">
        <f>IF(greenhouseGasEmissions!BE240="","",greenhouseGasEmissions!BE240-greenhouseGasEmissions!BE240+INDEX(gDP!BE$6:BE$271,MATCH($B240,gDP!$B$6:$B$271)))</f>
        <v>7633036903.0763397</v>
      </c>
      <c r="CD240" s="77">
        <f>IF(greenhouseGasEmissions!BF240="","",greenhouseGasEmissions!BF240-greenhouseGasEmissions!BF240+INDEX(gDP!BF$6:BF$271,MATCH($B240,gDP!$B$6:$B$271)))</f>
        <v>8448411318.2541704</v>
      </c>
      <c r="CE240" s="77">
        <f>IF(greenhouseGasEmissions!BG240="","",greenhouseGasEmissions!BG240-greenhouseGasEmissions!BG240+INDEX(gDP!BG$6:BG$271,MATCH($B240,gDP!$B$6:$B$271)))</f>
        <v>9112605459.3284492</v>
      </c>
      <c r="CF240" s="77">
        <f>IF(greenhouseGasEmissions!BH240="","",greenhouseGasEmissions!BH240-greenhouseGasEmissions!BH240+INDEX(gDP!BH$6:BH$271,MATCH($B240,gDP!$B$6:$B$271)))</f>
        <v>8271431485.0748396</v>
      </c>
      <c r="CG240" s="77">
        <f>IF(greenhouseGasEmissions!BI240="","",greenhouseGasEmissions!BI240-greenhouseGasEmissions!BI240+INDEX(gDP!BI$6:BI$271,MATCH($B240,gDP!$B$6:$B$271)))</f>
        <v>6992416096.8901796</v>
      </c>
      <c r="CH240" s="77">
        <f>IF(greenhouseGasEmissions!BJ240="","",greenhouseGasEmissions!BJ240-greenhouseGasEmissions!BJ240+INDEX(gDP!BJ$6:BJ$271,MATCH($B240,gDP!$B$6:$B$271)))</f>
        <v>7536402852.8580198</v>
      </c>
      <c r="CI240" s="77">
        <f>IF(greenhouseGasEmissions!BK240="","",greenhouseGasEmissions!BK240-greenhouseGasEmissions!BK240+INDEX(gDP!BK$6:BK$271,MATCH($B240,gDP!$B$6:$B$271)))</f>
        <v>7764999999.45362</v>
      </c>
      <c r="CJ240" s="77">
        <f>IF(greenhouseGasEmissions!BL240="","",greenhouseGasEmissions!BL240-greenhouseGasEmissions!BL240+INDEX(gDP!BL$6:BL$271,MATCH($B240,gDP!$B$6:$B$271)))</f>
        <v>8300813599.3084002</v>
      </c>
      <c r="CK240" s="77">
        <f>IF(greenhouseGasEmissions!BM240="","",greenhouseGasEmissions!BM240-greenhouseGasEmissions!BM240+INDEX(gDP!BM$6:BM$271,MATCH($B240,gDP!$B$6:$B$271)))</f>
        <v>8133963550.6574202</v>
      </c>
      <c r="CL240" s="77" t="str">
        <f>IF(greenhouseGasEmissions!BN240="","",greenhouseGasEmissions!BN240-greenhouseGasEmissions!BN240+INDEX(gDP!BN$6:BN$271,MATCH($B240,gDP!$B$6:$B$271)))</f>
        <v/>
      </c>
      <c r="CM240" s="77" t="str">
        <f>IF(greenhouseGasEmissions!BO240="","",greenhouseGasEmissions!BO240-greenhouseGasEmissions!BO240+INDEX(gDP!BO$6:BO$271,MATCH($B240,gDP!$B$6:$B$271)))</f>
        <v/>
      </c>
    </row>
    <row r="241" spans="1:91" x14ac:dyDescent="0.35">
      <c r="A241" t="s">
        <v>688</v>
      </c>
      <c r="B241" t="s">
        <v>689</v>
      </c>
      <c r="C241" t="s">
        <v>807</v>
      </c>
      <c r="D241" t="s">
        <v>808</v>
      </c>
      <c r="AS241">
        <v>73.236000000000004</v>
      </c>
      <c r="AT241">
        <v>75.123900000000006</v>
      </c>
      <c r="AU241">
        <v>82.0471</v>
      </c>
      <c r="AV241">
        <v>92.981300000000005</v>
      </c>
      <c r="AW241">
        <v>97.751400000000004</v>
      </c>
      <c r="AX241">
        <v>99.399600000000007</v>
      </c>
      <c r="AY241">
        <v>103.4842</v>
      </c>
      <c r="AZ241">
        <v>109.78919999999999</v>
      </c>
      <c r="BA241">
        <v>114.0489</v>
      </c>
      <c r="BB241">
        <v>92.615499999999997</v>
      </c>
      <c r="BC241">
        <v>101.8501</v>
      </c>
      <c r="BD241">
        <v>115.0938</v>
      </c>
      <c r="BE241">
        <v>120.24939999999999</v>
      </c>
      <c r="BF241">
        <v>122.3557</v>
      </c>
      <c r="BG241">
        <v>121.6699</v>
      </c>
      <c r="BH241">
        <v>125.8857</v>
      </c>
      <c r="BI241">
        <v>123.4924</v>
      </c>
      <c r="BJ241">
        <v>122.2606</v>
      </c>
      <c r="BK241">
        <v>122.5894</v>
      </c>
      <c r="BL241">
        <v>123.6396</v>
      </c>
      <c r="BM241">
        <v>122.61669999999999</v>
      </c>
      <c r="BQ241" s="77">
        <f>IF(greenhouseGasEmissions!AS241="","",greenhouseGasEmissions!AS241-greenhouseGasEmissions!AS241+INDEX(gDP!AS$6:AS$271,MATCH($B241,gDP!$B$6:$B$271)))</f>
        <v>2904663310.9825001</v>
      </c>
      <c r="BR241" s="77">
        <f>IF(greenhouseGasEmissions!AT241="","",greenhouseGasEmissions!AT241-greenhouseGasEmissions!AT241+INDEX(gDP!AT$6:AT$271,MATCH($B241,gDP!$B$6:$B$271)))</f>
        <v>3534772732.39746</v>
      </c>
      <c r="BS241" s="77">
        <f>IF(greenhouseGasEmissions!AU241="","",greenhouseGasEmissions!AU241-greenhouseGasEmissions!AU241+INDEX(gDP!AU$6:AU$271,MATCH($B241,gDP!$B$6:$B$271)))</f>
        <v>4462029108.7234898</v>
      </c>
      <c r="BT241" s="77">
        <f>IF(greenhouseGasEmissions!AV241="","",greenhouseGasEmissions!AV241-greenhouseGasEmissions!AV241+INDEX(gDP!AV$6:AV$271,MATCH($B241,gDP!$B$6:$B$271)))</f>
        <v>5977440582.8017101</v>
      </c>
      <c r="BU241" s="77">
        <f>IF(greenhouseGasEmissions!AW241="","",greenhouseGasEmissions!AW241-greenhouseGasEmissions!AW241+INDEX(gDP!AW$6:AW$271,MATCH($B241,gDP!$B$6:$B$271)))</f>
        <v>6838351088.4668798</v>
      </c>
      <c r="BV241" s="77">
        <f>IF(greenhouseGasEmissions!AX241="","",greenhouseGasEmissions!AX241-greenhouseGasEmissions!AX241+INDEX(gDP!AX$6:AX$271,MATCH($B241,gDP!$B$6:$B$271)))</f>
        <v>8103901996.3702402</v>
      </c>
      <c r="BW241" s="77">
        <f>IF(greenhouseGasEmissions!AY241="","",greenhouseGasEmissions!AY241-greenhouseGasEmissions!AY241+INDEX(gDP!AY$6:AY$271,MATCH($B241,gDP!$B$6:$B$271)))</f>
        <v>10276674364.896099</v>
      </c>
      <c r="BX241" s="77">
        <f>IF(greenhouseGasEmissions!AZ241="","",greenhouseGasEmissions!AZ241-greenhouseGasEmissions!AZ241+INDEX(gDP!AZ$6:AZ$271,MATCH($B241,gDP!$B$6:$B$271)))</f>
        <v>12664165103.189501</v>
      </c>
      <c r="BY241" s="77">
        <f>IF(greenhouseGasEmissions!BA241="","",greenhouseGasEmissions!BA241-greenhouseGasEmissions!BA241+INDEX(gDP!BA$6:BA$271,MATCH($B241,gDP!$B$6:$B$271)))</f>
        <v>19271523178.807899</v>
      </c>
      <c r="BZ241" s="77">
        <f>IF(greenhouseGasEmissions!BB241="","",greenhouseGasEmissions!BB241-greenhouseGasEmissions!BB241+INDEX(gDP!BB$6:BB$271,MATCH($B241,gDP!$B$6:$B$271)))</f>
        <v>20214385964.9123</v>
      </c>
      <c r="CA241" s="77">
        <f>IF(greenhouseGasEmissions!BC241="","",greenhouseGasEmissions!BC241-greenhouseGasEmissions!BC241+INDEX(gDP!BC$6:BC$271,MATCH($B241,gDP!$B$6:$B$271)))</f>
        <v>22583157894.736801</v>
      </c>
      <c r="CB241" s="77">
        <f>IF(greenhouseGasEmissions!BD241="","",greenhouseGasEmissions!BD241-greenhouseGasEmissions!BD241+INDEX(gDP!BD$6:BD$271,MATCH($B241,gDP!$B$6:$B$271)))</f>
        <v>29233333333.333302</v>
      </c>
      <c r="CC241" s="77">
        <f>IF(greenhouseGasEmissions!BE241="","",greenhouseGasEmissions!BE241-greenhouseGasEmissions!BE241+INDEX(gDP!BE$6:BE$271,MATCH($B241,gDP!$B$6:$B$271)))</f>
        <v>35164210526.315804</v>
      </c>
      <c r="CD241" s="77">
        <f>IF(greenhouseGasEmissions!BF241="","",greenhouseGasEmissions!BF241-greenhouseGasEmissions!BF241+INDEX(gDP!BF$6:BF$271,MATCH($B241,gDP!$B$6:$B$271)))</f>
        <v>39197543859.649101</v>
      </c>
      <c r="CE241" s="77">
        <f>IF(greenhouseGasEmissions!BG241="","",greenhouseGasEmissions!BG241-greenhouseGasEmissions!BG241+INDEX(gDP!BG$6:BG$271,MATCH($B241,gDP!$B$6:$B$271)))</f>
        <v>43524210526.315804</v>
      </c>
      <c r="CF241" s="77">
        <f>IF(greenhouseGasEmissions!BH241="","",greenhouseGasEmissions!BH241-greenhouseGasEmissions!BH241+INDEX(gDP!BH$6:BH$271,MATCH($B241,gDP!$B$6:$B$271)))</f>
        <v>35799714285.714302</v>
      </c>
      <c r="CG241" s="77">
        <f>IF(greenhouseGasEmissions!BI241="","",greenhouseGasEmissions!BI241-greenhouseGasEmissions!BI241+INDEX(gDP!BI$6:BI$271,MATCH($B241,gDP!$B$6:$B$271)))</f>
        <v>36169428571.428596</v>
      </c>
      <c r="CH241" s="77">
        <f>IF(greenhouseGasEmissions!BJ241="","",greenhouseGasEmissions!BJ241-greenhouseGasEmissions!BJ241+INDEX(gDP!BJ$6:BJ$271,MATCH($B241,gDP!$B$6:$B$271)))</f>
        <v>37926285714.285698</v>
      </c>
      <c r="CI241" s="77">
        <f>IF(greenhouseGasEmissions!BK241="","",greenhouseGasEmissions!BK241-greenhouseGasEmissions!BK241+INDEX(gDP!BK$6:BK$271,MATCH($B241,gDP!$B$6:$B$271)))</f>
        <v>40765428571.428596</v>
      </c>
      <c r="CJ241" s="77">
        <f>IF(greenhouseGasEmissions!BL241="","",greenhouseGasEmissions!BL241-greenhouseGasEmissions!BL241+INDEX(gDP!BL$6:BL$271,MATCH($B241,gDP!$B$6:$B$271)))</f>
        <v>45232857142.857101</v>
      </c>
      <c r="CK241" s="77">
        <f>IF(greenhouseGasEmissions!BM241="","",greenhouseGasEmissions!BM241-greenhouseGasEmissions!BM241+INDEX(gDP!BM$6:BM$271,MATCH($B241,gDP!$B$6:$B$271)))</f>
        <v>45818000000</v>
      </c>
      <c r="CL241" s="77" t="str">
        <f>IF(greenhouseGasEmissions!BN241="","",greenhouseGasEmissions!BN241-greenhouseGasEmissions!BN241+INDEX(gDP!BN$6:BN$271,MATCH($B241,gDP!$B$6:$B$271)))</f>
        <v/>
      </c>
      <c r="CM241" s="77" t="str">
        <f>IF(greenhouseGasEmissions!BO241="","",greenhouseGasEmissions!BO241-greenhouseGasEmissions!BO241+INDEX(gDP!BO$6:BO$271,MATCH($B241,gDP!$B$6:$B$271)))</f>
        <v/>
      </c>
    </row>
    <row r="242" spans="1:91" x14ac:dyDescent="0.35">
      <c r="A242" t="s">
        <v>690</v>
      </c>
      <c r="B242" t="s">
        <v>691</v>
      </c>
      <c r="C242" t="s">
        <v>807</v>
      </c>
      <c r="D242" t="s">
        <v>808</v>
      </c>
      <c r="AS242">
        <v>3955.3719000000001</v>
      </c>
      <c r="AT242">
        <v>3910.7359999999999</v>
      </c>
      <c r="AU242">
        <v>4194.4796999999999</v>
      </c>
      <c r="AV242">
        <v>5309.1868000000004</v>
      </c>
      <c r="AW242">
        <v>5621.0466999999999</v>
      </c>
      <c r="AX242">
        <v>4679.2497000000003</v>
      </c>
      <c r="AY242">
        <v>4410.8522000000003</v>
      </c>
      <c r="AZ242">
        <v>4151.3458000000001</v>
      </c>
      <c r="BA242">
        <v>4286.7168000000001</v>
      </c>
      <c r="BB242">
        <v>3620.7096000000001</v>
      </c>
      <c r="BC242">
        <v>3650.5673000000002</v>
      </c>
      <c r="BD242">
        <v>3799.4774000000002</v>
      </c>
      <c r="BE242">
        <v>3799.1019999999999</v>
      </c>
      <c r="BF242">
        <v>4037.8186999999998</v>
      </c>
      <c r="BG242">
        <v>3874.0999000000002</v>
      </c>
      <c r="BH242">
        <v>3980.8706999999999</v>
      </c>
      <c r="BI242">
        <v>3983.0825</v>
      </c>
      <c r="BJ242">
        <v>4037.3168999999998</v>
      </c>
      <c r="BK242">
        <v>3949.6185</v>
      </c>
      <c r="BL242">
        <v>3951.2811999999999</v>
      </c>
      <c r="BM242">
        <v>3794.1534999999999</v>
      </c>
      <c r="BQ242" s="77">
        <f>IF(greenhouseGasEmissions!AS242="","",greenhouseGasEmissions!AS242-greenhouseGasEmissions!AS242+INDEX(gDP!AS$6:AS$271,MATCH($B242,gDP!$B$6:$B$271)))</f>
        <v>2214793108979.0098</v>
      </c>
      <c r="BR242" s="77">
        <f>IF(greenhouseGasEmissions!AT242="","",greenhouseGasEmissions!AT242-greenhouseGasEmissions!AT242+INDEX(gDP!AT$6:AT$271,MATCH($B242,gDP!$B$6:$B$271)))</f>
        <v>2161567505918.1399</v>
      </c>
      <c r="BS242" s="77">
        <f>IF(greenhouseGasEmissions!AU242="","",greenhouseGasEmissions!AU242-greenhouseGasEmissions!AU242+INDEX(gDP!AU$6:AU$271,MATCH($B242,gDP!$B$6:$B$271)))</f>
        <v>1927469572333.21</v>
      </c>
      <c r="BT242" s="77">
        <f>IF(greenhouseGasEmissions!AV242="","",greenhouseGasEmissions!AV242-greenhouseGasEmissions!AV242+INDEX(gDP!AV$6:AV$271,MATCH($B242,gDP!$B$6:$B$271)))</f>
        <v>1960572727991.55</v>
      </c>
      <c r="BU242" s="77">
        <f>IF(greenhouseGasEmissions!AW242="","",greenhouseGasEmissions!AW242-greenhouseGasEmissions!AW242+INDEX(gDP!AW$6:AW$271,MATCH($B242,gDP!$B$6:$B$271)))</f>
        <v>2264753929049.2798</v>
      </c>
      <c r="BV242" s="77">
        <f>IF(greenhouseGasEmissions!AX242="","",greenhouseGasEmissions!AX242-greenhouseGasEmissions!AX242+INDEX(gDP!AX$6:AX$271,MATCH($B242,gDP!$B$6:$B$271)))</f>
        <v>2751720692302</v>
      </c>
      <c r="BW242" s="77">
        <f>IF(greenhouseGasEmissions!AY242="","",greenhouseGasEmissions!AY242-greenhouseGasEmissions!AY242+INDEX(gDP!AY$6:AY$271,MATCH($B242,gDP!$B$6:$B$271)))</f>
        <v>3234376593372.23</v>
      </c>
      <c r="BX242" s="77">
        <f>IF(greenhouseGasEmissions!AZ242="","",greenhouseGasEmissions!AZ242-greenhouseGasEmissions!AZ242+INDEX(gDP!AZ$6:AZ$271,MATCH($B242,gDP!$B$6:$B$271)))</f>
        <v>3826508335402.8301</v>
      </c>
      <c r="BY242" s="77">
        <f>IF(greenhouseGasEmissions!BA242="","",greenhouseGasEmissions!BA242-greenhouseGasEmissions!BA242+INDEX(gDP!BA$6:BA$271,MATCH($B242,gDP!$B$6:$B$271)))</f>
        <v>4465251653168.29</v>
      </c>
      <c r="BZ242" s="77">
        <f>IF(greenhouseGasEmissions!BB242="","",greenhouseGasEmissions!BB242-greenhouseGasEmissions!BB242+INDEX(gDP!BB$6:BB$271,MATCH($B242,gDP!$B$6:$B$271)))</f>
        <v>4176119188574.4502</v>
      </c>
      <c r="CA242" s="77">
        <f>IF(greenhouseGasEmissions!BC242="","",greenhouseGasEmissions!BC242-greenhouseGasEmissions!BC242+INDEX(gDP!BC$6:BC$271,MATCH($B242,gDP!$B$6:$B$271)))</f>
        <v>5210710546171.9102</v>
      </c>
      <c r="CB242" s="77">
        <f>IF(greenhouseGasEmissions!BD242="","",greenhouseGasEmissions!BD242-greenhouseGasEmissions!BD242+INDEX(gDP!BD$6:BD$271,MATCH($B242,gDP!$B$6:$B$271)))</f>
        <v>5940252657561.2305</v>
      </c>
      <c r="CC242" s="77">
        <f>IF(greenhouseGasEmissions!BE242="","",greenhouseGasEmissions!BE242-greenhouseGasEmissions!BE242+INDEX(gDP!BE$6:BE$271,MATCH($B242,gDP!$B$6:$B$271)))</f>
        <v>6005862490255.0098</v>
      </c>
      <c r="CD242" s="77">
        <f>IF(greenhouseGasEmissions!BF242="","",greenhouseGasEmissions!BF242-greenhouseGasEmissions!BF242+INDEX(gDP!BF$6:BF$271,MATCH($B242,gDP!$B$6:$B$271)))</f>
        <v>6154592516614.8496</v>
      </c>
      <c r="CE242" s="77">
        <f>IF(greenhouseGasEmissions!BG242="","",greenhouseGasEmissions!BG242-greenhouseGasEmissions!BG242+INDEX(gDP!BG$6:BG$271,MATCH($B242,gDP!$B$6:$B$271)))</f>
        <v>6270841236825.2002</v>
      </c>
      <c r="CF242" s="77">
        <f>IF(greenhouseGasEmissions!BH242="","",greenhouseGasEmissions!BH242-greenhouseGasEmissions!BH242+INDEX(gDP!BH$6:BH$271,MATCH($B242,gDP!$B$6:$B$271)))</f>
        <v>5194835549016.9102</v>
      </c>
      <c r="CG242" s="77">
        <f>IF(greenhouseGasEmissions!BI242="","",greenhouseGasEmissions!BI242-greenhouseGasEmissions!BI242+INDEX(gDP!BI$6:BI$271,MATCH($B242,gDP!$B$6:$B$271)))</f>
        <v>5053700630074.0098</v>
      </c>
      <c r="CH242" s="77">
        <f>IF(greenhouseGasEmissions!BJ242="","",greenhouseGasEmissions!BJ242-greenhouseGasEmissions!BJ242+INDEX(gDP!BJ$6:BJ$271,MATCH($B242,gDP!$B$6:$B$271)))</f>
        <v>5631949735822.71</v>
      </c>
      <c r="CI242" s="77">
        <f>IF(greenhouseGasEmissions!BK242="","",greenhouseGasEmissions!BK242-greenhouseGasEmissions!BK242+INDEX(gDP!BK$6:BK$271,MATCH($B242,gDP!$B$6:$B$271)))</f>
        <v>5506072829643.6602</v>
      </c>
      <c r="CJ242" s="77">
        <f>IF(greenhouseGasEmissions!BL242="","",greenhouseGasEmissions!BL242-greenhouseGasEmissions!BL242+INDEX(gDP!BL$6:BL$271,MATCH($B242,gDP!$B$6:$B$271)))</f>
        <v>5413987316641.1699</v>
      </c>
      <c r="CK242" s="77">
        <f>IF(greenhouseGasEmissions!BM242="","",greenhouseGasEmissions!BM242-greenhouseGasEmissions!BM242+INDEX(gDP!BM$6:BM$271,MATCH($B242,gDP!$B$6:$B$271)))</f>
        <v>4561296585538.6602</v>
      </c>
      <c r="CL242" s="77" t="str">
        <f>IF(greenhouseGasEmissions!BN242="","",greenhouseGasEmissions!BN242-greenhouseGasEmissions!BN242+INDEX(gDP!BN$6:BN$271,MATCH($B242,gDP!$B$6:$B$271)))</f>
        <v/>
      </c>
      <c r="CM242" s="77" t="str">
        <f>IF(greenhouseGasEmissions!BO242="","",greenhouseGasEmissions!BO242-greenhouseGasEmissions!BO242+INDEX(gDP!BO$6:BO$271,MATCH($B242,gDP!$B$6:$B$271)))</f>
        <v/>
      </c>
    </row>
    <row r="243" spans="1:91" x14ac:dyDescent="0.35">
      <c r="A243" t="s">
        <v>692</v>
      </c>
      <c r="B243" t="s">
        <v>693</v>
      </c>
      <c r="C243" t="s">
        <v>807</v>
      </c>
      <c r="D243" t="s">
        <v>808</v>
      </c>
      <c r="AS243">
        <v>1.2842</v>
      </c>
      <c r="AT243">
        <v>1.3986000000000001</v>
      </c>
      <c r="AU243">
        <v>1.3818999999999999</v>
      </c>
      <c r="AV243">
        <v>1.5895999999999999</v>
      </c>
      <c r="AW243">
        <v>2.0291999999999999</v>
      </c>
      <c r="AX243">
        <v>2.302</v>
      </c>
      <c r="AY243">
        <v>5.4926000000000004</v>
      </c>
      <c r="AZ243">
        <v>-0.94769999999999899</v>
      </c>
      <c r="BA243">
        <v>0.56510000000000005</v>
      </c>
      <c r="BB243">
        <v>2.2084000000000001</v>
      </c>
      <c r="BC243">
        <v>4.2145999999999999</v>
      </c>
      <c r="BD243">
        <v>1.3801000000000001</v>
      </c>
      <c r="BE243">
        <v>2.3262</v>
      </c>
      <c r="BF243">
        <v>2.4481000000000002</v>
      </c>
      <c r="BG243">
        <v>5.6428000000000003</v>
      </c>
      <c r="BH243">
        <v>2.7584</v>
      </c>
      <c r="BI243">
        <v>2.3483999999999998</v>
      </c>
      <c r="BJ243">
        <v>2.2214999999999998</v>
      </c>
      <c r="BK243">
        <v>2.2408000000000001</v>
      </c>
      <c r="BL243">
        <v>2.0924</v>
      </c>
      <c r="BM243">
        <v>1.669</v>
      </c>
      <c r="BQ243" s="77">
        <f>IF(greenhouseGasEmissions!AS243="","",greenhouseGasEmissions!AS243-greenhouseGasEmissions!AS243+INDEX(gDP!AS$6:AS$271,MATCH($B243,gDP!$B$6:$B$271)))</f>
        <v>366924300</v>
      </c>
      <c r="BR243" s="77">
        <f>IF(greenhouseGasEmissions!AT243="","",greenhouseGasEmissions!AT243-greenhouseGasEmissions!AT243+INDEX(gDP!AT$6:AT$271,MATCH($B243,gDP!$B$6:$B$271)))</f>
        <v>477443500</v>
      </c>
      <c r="BS243" s="77">
        <f>IF(greenhouseGasEmissions!AU243="","",greenhouseGasEmissions!AU243-greenhouseGasEmissions!AU243+INDEX(gDP!AU$6:AU$271,MATCH($B243,gDP!$B$6:$B$271)))</f>
        <v>469455500</v>
      </c>
      <c r="BT243" s="77">
        <f>IF(greenhouseGasEmissions!AV243="","",greenhouseGasEmissions!AV243-greenhouseGasEmissions!AV243+INDEX(gDP!AV$6:AV$271,MATCH($B243,gDP!$B$6:$B$271)))</f>
        <v>490439100</v>
      </c>
      <c r="BU243" s="77">
        <f>IF(greenhouseGasEmissions!AW243="","",greenhouseGasEmissions!AW243-greenhouseGasEmissions!AW243+INDEX(gDP!AW$6:AW$271,MATCH($B243,gDP!$B$6:$B$271)))</f>
        <v>440772000</v>
      </c>
      <c r="BV243" s="77">
        <f>IF(greenhouseGasEmissions!AX243="","",greenhouseGasEmissions!AX243-greenhouseGasEmissions!AX243+INDEX(gDP!AX$6:AX$271,MATCH($B243,gDP!$B$6:$B$271)))</f>
        <v>462268000</v>
      </c>
      <c r="BW243" s="77">
        <f>IF(greenhouseGasEmissions!AY243="","",greenhouseGasEmissions!AY243-greenhouseGasEmissions!AY243+INDEX(gDP!AY$6:AY$271,MATCH($B243,gDP!$B$6:$B$271)))</f>
        <v>453792400</v>
      </c>
      <c r="BX243" s="77">
        <f>IF(greenhouseGasEmissions!AZ243="","",greenhouseGasEmissions!AZ243-greenhouseGasEmissions!AZ243+INDEX(gDP!AZ$6:AZ$271,MATCH($B243,gDP!$B$6:$B$271)))</f>
        <v>542795400</v>
      </c>
      <c r="BY243" s="77">
        <f>IF(greenhouseGasEmissions!BA243="","",greenhouseGasEmissions!BA243-greenhouseGasEmissions!BA243+INDEX(gDP!BA$6:BA$271,MATCH($B243,gDP!$B$6:$B$271)))</f>
        <v>648523600</v>
      </c>
      <c r="BZ243" s="77">
        <f>IF(greenhouseGasEmissions!BB243="","",greenhouseGasEmissions!BB243-greenhouseGasEmissions!BB243+INDEX(gDP!BB$6:BB$271,MATCH($B243,gDP!$B$6:$B$271)))</f>
        <v>726937800</v>
      </c>
      <c r="CA243" s="77">
        <f>IF(greenhouseGasEmissions!BC243="","",greenhouseGasEmissions!BC243-greenhouseGasEmissions!BC243+INDEX(gDP!BC$6:BC$271,MATCH($B243,gDP!$B$6:$B$271)))</f>
        <v>881909300</v>
      </c>
      <c r="CB243" s="77">
        <f>IF(greenhouseGasEmissions!BD243="","",greenhouseGasEmissions!BD243-greenhouseGasEmissions!BD243+INDEX(gDP!BD$6:BD$271,MATCH($B243,gDP!$B$6:$B$271)))</f>
        <v>1042534600</v>
      </c>
      <c r="CC243" s="77">
        <f>IF(greenhouseGasEmissions!BE243="","",greenhouseGasEmissions!BE243-greenhouseGasEmissions!BE243+INDEX(gDP!BE$6:BE$271,MATCH($B243,gDP!$B$6:$B$271)))</f>
        <v>1160555000</v>
      </c>
      <c r="CD243" s="77">
        <f>IF(greenhouseGasEmissions!BF243="","",greenhouseGasEmissions!BF243-greenhouseGasEmissions!BF243+INDEX(gDP!BF$6:BF$271,MATCH($B243,gDP!$B$6:$B$271)))</f>
        <v>1395727400</v>
      </c>
      <c r="CE243" s="77">
        <f>IF(greenhouseGasEmissions!BG243="","",greenhouseGasEmissions!BG243-greenhouseGasEmissions!BG243+INDEX(gDP!BG$6:BG$271,MATCH($B243,gDP!$B$6:$B$271)))</f>
        <v>1447535200</v>
      </c>
      <c r="CF243" s="77">
        <f>IF(greenhouseGasEmissions!BH243="","",greenhouseGasEmissions!BH243-greenhouseGasEmissions!BH243+INDEX(gDP!BH$6:BH$271,MATCH($B243,gDP!$B$6:$B$271)))</f>
        <v>1595205100</v>
      </c>
      <c r="CG243" s="77">
        <f>IF(greenhouseGasEmissions!BI243="","",greenhouseGasEmissions!BI243-greenhouseGasEmissions!BI243+INDEX(gDP!BI$6:BI$271,MATCH($B243,gDP!$B$6:$B$271)))</f>
        <v>1652603700</v>
      </c>
      <c r="CH243" s="77">
        <f>IF(greenhouseGasEmissions!BJ243="","",greenhouseGasEmissions!BJ243-greenhouseGasEmissions!BJ243+INDEX(gDP!BJ$6:BJ$271,MATCH($B243,gDP!$B$6:$B$271)))</f>
        <v>1598208400</v>
      </c>
      <c r="CI243" s="77">
        <f>IF(greenhouseGasEmissions!BK243="","",greenhouseGasEmissions!BK243-greenhouseGasEmissions!BK243+INDEX(gDP!BK$6:BK$271,MATCH($B243,gDP!$B$6:$B$271)))</f>
        <v>1566157200</v>
      </c>
      <c r="CJ243" s="77">
        <f>IF(greenhouseGasEmissions!BL243="","",greenhouseGasEmissions!BL243-greenhouseGasEmissions!BL243+INDEX(gDP!BL$6:BL$271,MATCH($B243,gDP!$B$6:$B$271)))</f>
        <v>2027034000</v>
      </c>
      <c r="CK243" s="77">
        <f>IF(greenhouseGasEmissions!BM243="","",greenhouseGasEmissions!BM243-greenhouseGasEmissions!BM243+INDEX(gDP!BM$6:BM$271,MATCH($B243,gDP!$B$6:$B$271)))</f>
        <v>2162619200</v>
      </c>
      <c r="CL243" s="77" t="str">
        <f>IF(greenhouseGasEmissions!BN243="","",greenhouseGasEmissions!BN243-greenhouseGasEmissions!BN243+INDEX(gDP!BN$6:BN$271,MATCH($B243,gDP!$B$6:$B$271)))</f>
        <v/>
      </c>
      <c r="CM243" s="77" t="str">
        <f>IF(greenhouseGasEmissions!BO243="","",greenhouseGasEmissions!BO243-greenhouseGasEmissions!BO243+INDEX(gDP!BO$6:BO$271,MATCH($B243,gDP!$B$6:$B$271)))</f>
        <v/>
      </c>
    </row>
    <row r="244" spans="1:91" x14ac:dyDescent="0.35">
      <c r="A244" t="s">
        <v>694</v>
      </c>
      <c r="B244" t="s">
        <v>695</v>
      </c>
      <c r="C244" t="s">
        <v>807</v>
      </c>
      <c r="D244" t="s">
        <v>808</v>
      </c>
      <c r="AS244">
        <v>967.22670000000005</v>
      </c>
      <c r="AT244">
        <v>962.13869999999997</v>
      </c>
      <c r="AU244">
        <v>980.56219999999996</v>
      </c>
      <c r="AV244">
        <v>1051.1595</v>
      </c>
      <c r="AW244">
        <v>1099.4476</v>
      </c>
      <c r="AX244">
        <v>1172.3351</v>
      </c>
      <c r="AY244">
        <v>1239.5123000000001</v>
      </c>
      <c r="AZ244">
        <v>1278.5039999999999</v>
      </c>
      <c r="BA244">
        <v>1300.2737</v>
      </c>
      <c r="BB244">
        <v>1326.6577</v>
      </c>
      <c r="BC244">
        <v>1351.0328</v>
      </c>
      <c r="BD244">
        <v>1363.0622000000001</v>
      </c>
      <c r="BE244">
        <v>1365.9646</v>
      </c>
      <c r="BF244">
        <v>1380.0074</v>
      </c>
      <c r="BG244">
        <v>1420.9429</v>
      </c>
      <c r="BH244">
        <v>1411.4041</v>
      </c>
      <c r="BI244">
        <v>1455.8933</v>
      </c>
      <c r="BJ244">
        <v>1502.5455999999999</v>
      </c>
      <c r="BK244">
        <v>1529.0515</v>
      </c>
      <c r="BL244">
        <v>1504.4302</v>
      </c>
      <c r="BM244">
        <v>1462.4326000000001</v>
      </c>
      <c r="BQ244" s="77">
        <f>IF(greenhouseGasEmissions!AS244="","",greenhouseGasEmissions!AS244-greenhouseGasEmissions!AS244+INDEX(gDP!AS$6:AS$271,MATCH($B244,gDP!$B$6:$B$271)))</f>
        <v>470235593839.263</v>
      </c>
      <c r="BR244" s="77">
        <f>IF(greenhouseGasEmissions!AT244="","",greenhouseGasEmissions!AT244-greenhouseGasEmissions!AT244+INDEX(gDP!AT$6:AT$271,MATCH($B244,gDP!$B$6:$B$271)))</f>
        <v>476450622805.49597</v>
      </c>
      <c r="BS244" s="77">
        <f>IF(greenhouseGasEmissions!AU244="","",greenhouseGasEmissions!AU244-greenhouseGasEmissions!AU244+INDEX(gDP!AU$6:AU$271,MATCH($B244,gDP!$B$6:$B$271)))</f>
        <v>459606900952.367</v>
      </c>
      <c r="BT244" s="77">
        <f>IF(greenhouseGasEmissions!AV244="","",greenhouseGasEmissions!AV244-greenhouseGasEmissions!AV244+INDEX(gDP!AV$6:AV$271,MATCH($B244,gDP!$B$6:$B$271)))</f>
        <v>505492205617.961</v>
      </c>
      <c r="BU244" s="77">
        <f>IF(greenhouseGasEmissions!AW244="","",greenhouseGasEmissions!AW244-greenhouseGasEmissions!AW244+INDEX(gDP!AW$6:AW$271,MATCH($B244,gDP!$B$6:$B$271)))</f>
        <v>599985781725.05603</v>
      </c>
      <c r="BV244" s="77">
        <f>IF(greenhouseGasEmissions!AX244="","",greenhouseGasEmissions!AX244-greenhouseGasEmissions!AX244+INDEX(gDP!AX$6:AX$271,MATCH($B244,gDP!$B$6:$B$271)))</f>
        <v>702009563713.17505</v>
      </c>
      <c r="BW244" s="77">
        <f>IF(greenhouseGasEmissions!AY244="","",greenhouseGasEmissions!AY244-greenhouseGasEmissions!AY244+INDEX(gDP!AY$6:AY$271,MATCH($B244,gDP!$B$6:$B$271)))</f>
        <v>822974526165.26794</v>
      </c>
      <c r="BX244" s="77">
        <f>IF(greenhouseGasEmissions!AZ244="","",greenhouseGasEmissions!AZ244-greenhouseGasEmissions!AZ244+INDEX(gDP!AZ$6:AZ$271,MATCH($B244,gDP!$B$6:$B$271)))</f>
        <v>1010437030742.9</v>
      </c>
      <c r="BY244" s="77">
        <f>IF(greenhouseGasEmissions!BA244="","",greenhouseGasEmissions!BA244-greenhouseGasEmissions!BA244+INDEX(gDP!BA$6:BA$271,MATCH($B244,gDP!$B$6:$B$271)))</f>
        <v>1252791257447.26</v>
      </c>
      <c r="BZ244" s="77">
        <f>IF(greenhouseGasEmissions!BB244="","",greenhouseGasEmissions!BB244-greenhouseGasEmissions!BB244+INDEX(gDP!BB$6:BB$271,MATCH($B244,gDP!$B$6:$B$271)))</f>
        <v>1213166741475.6799</v>
      </c>
      <c r="CA244" s="77">
        <f>IF(greenhouseGasEmissions!BC244="","",greenhouseGasEmissions!BC244-greenhouseGasEmissions!BC244+INDEX(gDP!BC$6:BC$271,MATCH($B244,gDP!$B$6:$B$271)))</f>
        <v>1403549209820.25</v>
      </c>
      <c r="CB244" s="77">
        <f>IF(greenhouseGasEmissions!BD244="","",greenhouseGasEmissions!BD244-greenhouseGasEmissions!BD244+INDEX(gDP!BD$6:BD$271,MATCH($B244,gDP!$B$6:$B$271)))</f>
        <v>1643533882162.47</v>
      </c>
      <c r="CC244" s="77">
        <f>IF(greenhouseGasEmissions!BE244="","",greenhouseGasEmissions!BE244-greenhouseGasEmissions!BE244+INDEX(gDP!BE$6:BE$271,MATCH($B244,gDP!$B$6:$B$271)))</f>
        <v>1770684776788.21</v>
      </c>
      <c r="CD244" s="77">
        <f>IF(greenhouseGasEmissions!BF244="","",greenhouseGasEmissions!BF244-greenhouseGasEmissions!BF244+INDEX(gDP!BF$6:BF$271,MATCH($B244,gDP!$B$6:$B$271)))</f>
        <v>1630478469590.3701</v>
      </c>
      <c r="CE244" s="77">
        <f>IF(greenhouseGasEmissions!BG244="","",greenhouseGasEmissions!BG244-greenhouseGasEmissions!BG244+INDEX(gDP!BG$6:BG$271,MATCH($B244,gDP!$B$6:$B$271)))</f>
        <v>1611999713800.0601</v>
      </c>
      <c r="CF244" s="77">
        <f>IF(greenhouseGasEmissions!BH244="","",greenhouseGasEmissions!BH244-greenhouseGasEmissions!BH244+INDEX(gDP!BH$6:BH$271,MATCH($B244,gDP!$B$6:$B$271)))</f>
        <v>1446610375148.29</v>
      </c>
      <c r="CG244" s="77">
        <f>IF(greenhouseGasEmissions!BI244="","",greenhouseGasEmissions!BI244-greenhouseGasEmissions!BI244+INDEX(gDP!BI$6:BI$271,MATCH($B244,gDP!$B$6:$B$271)))</f>
        <v>1481309318329.8501</v>
      </c>
      <c r="CH244" s="77">
        <f>IF(greenhouseGasEmissions!BJ244="","",greenhouseGasEmissions!BJ244-greenhouseGasEmissions!BJ244+INDEX(gDP!BJ$6:BJ$271,MATCH($B244,gDP!$B$6:$B$271)))</f>
        <v>1480563802249.52</v>
      </c>
      <c r="CI244" s="77">
        <f>IF(greenhouseGasEmissions!BK244="","",greenhouseGasEmissions!BK244-greenhouseGasEmissions!BK244+INDEX(gDP!BK$6:BK$271,MATCH($B244,gDP!$B$6:$B$271)))</f>
        <v>1405206066869.71</v>
      </c>
      <c r="CJ244" s="77">
        <f>IF(greenhouseGasEmissions!BL244="","",greenhouseGasEmissions!BL244-greenhouseGasEmissions!BL244+INDEX(gDP!BL$6:BL$271,MATCH($B244,gDP!$B$6:$B$271)))</f>
        <v>1416000165481.6001</v>
      </c>
      <c r="CK244" s="77">
        <f>IF(greenhouseGasEmissions!BM244="","",greenhouseGasEmissions!BM244-greenhouseGasEmissions!BM244+INDEX(gDP!BM$6:BM$271,MATCH($B244,gDP!$B$6:$B$271)))</f>
        <v>1308832802715.0901</v>
      </c>
      <c r="CL244" s="77" t="str">
        <f>IF(greenhouseGasEmissions!BN244="","",greenhouseGasEmissions!BN244-greenhouseGasEmissions!BN244+INDEX(gDP!BN$6:BN$271,MATCH($B244,gDP!$B$6:$B$271)))</f>
        <v/>
      </c>
      <c r="CM244" s="77" t="str">
        <f>IF(greenhouseGasEmissions!BO244="","",greenhouseGasEmissions!BO244-greenhouseGasEmissions!BO244+INDEX(gDP!BO$6:BO$271,MATCH($B244,gDP!$B$6:$B$271)))</f>
        <v/>
      </c>
    </row>
    <row r="245" spans="1:91" x14ac:dyDescent="0.35">
      <c r="A245" t="s">
        <v>696</v>
      </c>
      <c r="B245" t="s">
        <v>697</v>
      </c>
      <c r="C245" t="s">
        <v>807</v>
      </c>
      <c r="D245" t="s">
        <v>808</v>
      </c>
      <c r="AS245">
        <v>-1.7788999999999999</v>
      </c>
      <c r="AT245">
        <v>-1.7866</v>
      </c>
      <c r="AU245">
        <v>-1.7766999999999999</v>
      </c>
      <c r="AV245">
        <v>-1.7544</v>
      </c>
      <c r="AW245">
        <v>-1.7696000000000001</v>
      </c>
      <c r="AX245">
        <v>-1.7592000000000001</v>
      </c>
      <c r="AY245">
        <v>-1.6286</v>
      </c>
      <c r="AZ245">
        <v>-1.7734000000000001</v>
      </c>
      <c r="BA245">
        <v>-1.7628999999999999</v>
      </c>
      <c r="BB245">
        <v>-1.7508999999999999</v>
      </c>
      <c r="BC245">
        <v>-1.758</v>
      </c>
      <c r="BD245">
        <v>-1.764</v>
      </c>
      <c r="BE245">
        <v>-1.7648999999999999</v>
      </c>
      <c r="BF245">
        <v>-1.7645</v>
      </c>
      <c r="BG245">
        <v>-1.7508999999999999</v>
      </c>
      <c r="BH245">
        <v>-1.7451000000000001</v>
      </c>
      <c r="BI245">
        <v>-1.7355</v>
      </c>
      <c r="BJ245">
        <v>-1.7009000000000001</v>
      </c>
      <c r="BK245">
        <v>-1.7230000000000001</v>
      </c>
      <c r="BL245">
        <v>-1.6865000000000001</v>
      </c>
      <c r="BM245">
        <v>-1.7241</v>
      </c>
      <c r="BQ245" s="77">
        <f>IF(greenhouseGasEmissions!AS245="","",greenhouseGasEmissions!AS245-greenhouseGasEmissions!AS245+INDEX(gDP!AS$6:AS$271,MATCH($B245,gDP!$B$6:$B$271)))</f>
        <v>204848487.806485</v>
      </c>
      <c r="BR245" s="77">
        <f>IF(greenhouseGasEmissions!AT245="","",greenhouseGasEmissions!AT245-greenhouseGasEmissions!AT245+INDEX(gDP!AT$6:AT$271,MATCH($B245,gDP!$B$6:$B$271)))</f>
        <v>181117230.406546</v>
      </c>
      <c r="BS245" s="77">
        <f>IF(greenhouseGasEmissions!AU245="","",greenhouseGasEmissions!AU245-greenhouseGasEmissions!AU245+INDEX(gDP!AU$6:AU$271,MATCH($B245,gDP!$B$6:$B$271)))</f>
        <v>182764280.82850099</v>
      </c>
      <c r="BT245" s="77">
        <f>IF(greenhouseGasEmissions!AV245="","",greenhouseGasEmissions!AV245-greenhouseGasEmissions!AV245+INDEX(gDP!AV$6:AV$271,MATCH($B245,gDP!$B$6:$B$271)))</f>
        <v>202246591.21550199</v>
      </c>
      <c r="BU245" s="77">
        <f>IF(greenhouseGasEmissions!AW245="","",greenhouseGasEmissions!AW245-greenhouseGasEmissions!AW245+INDEX(gDP!AW$6:AW$271,MATCH($B245,gDP!$B$6:$B$271)))</f>
        <v>230657627.231323</v>
      </c>
      <c r="BV245" s="77">
        <f>IF(greenhouseGasEmissions!AX245="","",greenhouseGasEmissions!AX245-greenhouseGasEmissions!AX245+INDEX(gDP!AX$6:AX$271,MATCH($B245,gDP!$B$6:$B$271)))</f>
        <v>261803684.241754</v>
      </c>
      <c r="BW245" s="77">
        <f>IF(greenhouseGasEmissions!AY245="","",greenhouseGasEmissions!AY245-greenhouseGasEmissions!AY245+INDEX(gDP!AY$6:AY$271,MATCH($B245,gDP!$B$6:$B$271)))</f>
        <v>292230662.39901203</v>
      </c>
      <c r="BX245" s="77">
        <f>IF(greenhouseGasEmissions!AZ245="","",greenhouseGasEmissions!AZ245-greenhouseGasEmissions!AZ245+INDEX(gDP!AZ$6:AZ$271,MATCH($B245,gDP!$B$6:$B$271)))</f>
        <v>298519024.14082003</v>
      </c>
      <c r="BY245" s="77">
        <f>IF(greenhouseGasEmissions!BA245="","",greenhouseGasEmissions!BA245-greenhouseGasEmissions!BA245+INDEX(gDP!BA$6:BA$271,MATCH($B245,gDP!$B$6:$B$271)))</f>
        <v>344436582.075764</v>
      </c>
      <c r="BZ245" s="77">
        <f>IF(greenhouseGasEmissions!BB245="","",greenhouseGasEmissions!BB245-greenhouseGasEmissions!BB245+INDEX(gDP!BB$6:BB$271,MATCH($B245,gDP!$B$6:$B$271)))</f>
        <v>312377678.83941001</v>
      </c>
      <c r="CA245" s="77">
        <f>IF(greenhouseGasEmissions!BC245="","",greenhouseGasEmissions!BC245-greenhouseGasEmissions!BC245+INDEX(gDP!BC$6:BC$271,MATCH($B245,gDP!$B$6:$B$271)))</f>
        <v>366832215.189578</v>
      </c>
      <c r="CB245" s="77">
        <f>IF(greenhouseGasEmissions!BD245="","",greenhouseGasEmissions!BD245-greenhouseGasEmissions!BD245+INDEX(gDP!BD$6:BD$271,MATCH($B245,gDP!$B$6:$B$271)))</f>
        <v>414533117.69229901</v>
      </c>
      <c r="CC245" s="77">
        <f>IF(greenhouseGasEmissions!BE245="","",greenhouseGasEmissions!BE245-greenhouseGasEmissions!BE245+INDEX(gDP!BE$6:BE$271,MATCH($B245,gDP!$B$6:$B$271)))</f>
        <v>470705196.43265897</v>
      </c>
      <c r="CD245" s="77">
        <f>IF(greenhouseGasEmissions!BF245="","",greenhouseGasEmissions!BF245-greenhouseGasEmissions!BF245+INDEX(gDP!BF$6:BF$271,MATCH($B245,gDP!$B$6:$B$271)))</f>
        <v>450650633.04135001</v>
      </c>
      <c r="CE245" s="77">
        <f>IF(greenhouseGasEmissions!BG245="","",greenhouseGasEmissions!BG245-greenhouseGasEmissions!BG245+INDEX(gDP!BG$6:BG$271,MATCH($B245,gDP!$B$6:$B$271)))</f>
        <v>439877614.41920602</v>
      </c>
      <c r="CF245" s="77">
        <f>IF(greenhouseGasEmissions!BH245="","",greenhouseGasEmissions!BH245-greenhouseGasEmissions!BH245+INDEX(gDP!BH$6:BH$271,MATCH($B245,gDP!$B$6:$B$271)))</f>
        <v>437003078.56358403</v>
      </c>
      <c r="CG245" s="77">
        <f>IF(greenhouseGasEmissions!BI245="","",greenhouseGasEmissions!BI245-greenhouseGasEmissions!BI245+INDEX(gDP!BI$6:BI$271,MATCH($B245,gDP!$B$6:$B$271)))</f>
        <v>420548712.43328798</v>
      </c>
      <c r="CH245" s="77">
        <f>IF(greenhouseGasEmissions!BJ245="","",greenhouseGasEmissions!BJ245-greenhouseGasEmissions!BJ245+INDEX(gDP!BJ$6:BJ$271,MATCH($B245,gDP!$B$6:$B$271)))</f>
        <v>460374354.847247</v>
      </c>
      <c r="CI245" s="77">
        <f>IF(greenhouseGasEmissions!BK245="","",greenhouseGasEmissions!BK245-greenhouseGasEmissions!BK245+INDEX(gDP!BK$6:BK$271,MATCH($B245,gDP!$B$6:$B$271)))</f>
        <v>488906838.59486598</v>
      </c>
      <c r="CJ245" s="77">
        <f>IF(greenhouseGasEmissions!BL245="","",greenhouseGasEmissions!BL245-greenhouseGasEmissions!BL245+INDEX(gDP!BL$6:BL$271,MATCH($B245,gDP!$B$6:$B$271)))</f>
        <v>512053692.07867497</v>
      </c>
      <c r="CK245" s="77">
        <f>IF(greenhouseGasEmissions!BM245="","",greenhouseGasEmissions!BM245-greenhouseGasEmissions!BM245+INDEX(gDP!BM$6:BM$271,MATCH($B245,gDP!$B$6:$B$271)))</f>
        <v>484796854.91875601</v>
      </c>
      <c r="CL245" s="77" t="str">
        <f>IF(greenhouseGasEmissions!BN245="","",greenhouseGasEmissions!BN245-greenhouseGasEmissions!BN245+INDEX(gDP!BN$6:BN$271,MATCH($B245,gDP!$B$6:$B$271)))</f>
        <v/>
      </c>
      <c r="CM245" s="77" t="str">
        <f>IF(greenhouseGasEmissions!BO245="","",greenhouseGasEmissions!BO245-greenhouseGasEmissions!BO245+INDEX(gDP!BO$6:BO$271,MATCH($B245,gDP!$B$6:$B$271)))</f>
        <v/>
      </c>
    </row>
    <row r="246" spans="1:91" x14ac:dyDescent="0.35">
      <c r="A246" t="s">
        <v>698</v>
      </c>
      <c r="B246" t="s">
        <v>699</v>
      </c>
      <c r="C246" t="s">
        <v>807</v>
      </c>
      <c r="D246" t="s">
        <v>808</v>
      </c>
      <c r="AS246">
        <v>2248.636</v>
      </c>
      <c r="AT246">
        <v>2288.1846</v>
      </c>
      <c r="AU246">
        <v>2338.9625000000001</v>
      </c>
      <c r="AV246">
        <v>2417.4540000000002</v>
      </c>
      <c r="AW246">
        <v>2549.6046999999999</v>
      </c>
      <c r="AX246">
        <v>2648.7215000000001</v>
      </c>
      <c r="AY246">
        <v>2787.2588000000001</v>
      </c>
      <c r="AZ246">
        <v>2969.1329999999998</v>
      </c>
      <c r="BA246">
        <v>3076.0560999999998</v>
      </c>
      <c r="BB246">
        <v>3223.4643999999998</v>
      </c>
      <c r="BC246">
        <v>3326.1705000000002</v>
      </c>
      <c r="BD246">
        <v>3517.6433000000002</v>
      </c>
      <c r="BE246">
        <v>3553.0401000000002</v>
      </c>
      <c r="BF246">
        <v>3607.2202000000002</v>
      </c>
      <c r="BG246">
        <v>3872.8447000000001</v>
      </c>
      <c r="BH246">
        <v>3934.0434</v>
      </c>
      <c r="BI246">
        <v>4020.4946</v>
      </c>
      <c r="BJ246">
        <v>4207.7155000000002</v>
      </c>
      <c r="BK246">
        <v>4383.4201999999996</v>
      </c>
      <c r="BL246">
        <v>4363.8028000000004</v>
      </c>
      <c r="BM246">
        <v>4152.7910000000002</v>
      </c>
      <c r="BQ246" s="77">
        <f>IF(greenhouseGasEmissions!AS246="","",greenhouseGasEmissions!AS246-greenhouseGasEmissions!AS246+INDEX(gDP!AS$6:AS$271,MATCH($B246,gDP!$B$6:$B$271)))</f>
        <v>647681666329.099</v>
      </c>
      <c r="BR246" s="77">
        <f>IF(greenhouseGasEmissions!AT246="","",greenhouseGasEmissions!AT246-greenhouseGasEmissions!AT246+INDEX(gDP!AT$6:AT$271,MATCH($B246,gDP!$B$6:$B$271)))</f>
        <v>662513570031.79602</v>
      </c>
      <c r="BS246" s="77">
        <f>IF(greenhouseGasEmissions!AU246="","",greenhouseGasEmissions!AU246-greenhouseGasEmissions!AU246+INDEX(gDP!AU$6:AU$271,MATCH($B246,gDP!$B$6:$B$271)))</f>
        <v>695456014025.07495</v>
      </c>
      <c r="BT246" s="77">
        <f>IF(greenhouseGasEmissions!AV246="","",greenhouseGasEmissions!AV246-greenhouseGasEmissions!AV246+INDEX(gDP!AV$6:AV$271,MATCH($B246,gDP!$B$6:$B$271)))</f>
        <v>811668772003.69995</v>
      </c>
      <c r="BU246" s="77">
        <f>IF(greenhouseGasEmissions!AW246="","",greenhouseGasEmissions!AW246-greenhouseGasEmissions!AW246+INDEX(gDP!AW$6:AW$271,MATCH($B246,gDP!$B$6:$B$271)))</f>
        <v>941600860447.854</v>
      </c>
      <c r="BV246" s="77">
        <f>IF(greenhouseGasEmissions!AX246="","",greenhouseGasEmissions!AX246-greenhouseGasEmissions!AX246+INDEX(gDP!AX$6:AX$271,MATCH($B246,gDP!$B$6:$B$271)))</f>
        <v>1075831387301.1899</v>
      </c>
      <c r="BW246" s="77">
        <f>IF(greenhouseGasEmissions!AY246="","",greenhouseGasEmissions!AY246-greenhouseGasEmissions!AY246+INDEX(gDP!AY$6:AY$271,MATCH($B246,gDP!$B$6:$B$271)))</f>
        <v>1220740366279.3601</v>
      </c>
      <c r="BX246" s="77">
        <f>IF(greenhouseGasEmissions!AZ246="","",greenhouseGasEmissions!AZ246-greenhouseGasEmissions!AZ246+INDEX(gDP!AZ$6:AZ$271,MATCH($B246,gDP!$B$6:$B$271)))</f>
        <v>1536036848206.9099</v>
      </c>
      <c r="BY246" s="77">
        <f>IF(greenhouseGasEmissions!BA246="","",greenhouseGasEmissions!BA246-greenhouseGasEmissions!BA246+INDEX(gDP!BA$6:BA$271,MATCH($B246,gDP!$B$6:$B$271)))</f>
        <v>1559693610925.0601</v>
      </c>
      <c r="BZ246" s="77">
        <f>IF(greenhouseGasEmissions!BB246="","",greenhouseGasEmissions!BB246-greenhouseGasEmissions!BB246+INDEX(gDP!BB$6:BB$271,MATCH($B246,gDP!$B$6:$B$271)))</f>
        <v>1702714960275.79</v>
      </c>
      <c r="CA246" s="77">
        <f>IF(greenhouseGasEmissions!BC246="","",greenhouseGasEmissions!BC246-greenhouseGasEmissions!BC246+INDEX(gDP!BC$6:BC$271,MATCH($B246,gDP!$B$6:$B$271)))</f>
        <v>2082357808583.8899</v>
      </c>
      <c r="CB246" s="77">
        <f>IF(greenhouseGasEmissions!BD246="","",greenhouseGasEmissions!BD246-greenhouseGasEmissions!BD246+INDEX(gDP!BD$6:BD$271,MATCH($B246,gDP!$B$6:$B$271)))</f>
        <v>2294090940082.0498</v>
      </c>
      <c r="CC246" s="77">
        <f>IF(greenhouseGasEmissions!BE246="","",greenhouseGasEmissions!BE246-greenhouseGasEmissions!BE246+INDEX(gDP!BE$6:BE$271,MATCH($B246,gDP!$B$6:$B$271)))</f>
        <v>2327938845782.6201</v>
      </c>
      <c r="CD246" s="77">
        <f>IF(greenhouseGasEmissions!BF246="","",greenhouseGasEmissions!BF246-greenhouseGasEmissions!BF246+INDEX(gDP!BF$6:BF$271,MATCH($B246,gDP!$B$6:$B$271)))</f>
        <v>2389895068185.1499</v>
      </c>
      <c r="CE246" s="77">
        <f>IF(greenhouseGasEmissions!BG246="","",greenhouseGasEmissions!BG246-greenhouseGasEmissions!BG246+INDEX(gDP!BG$6:BG$271,MATCH($B246,gDP!$B$6:$B$271)))</f>
        <v>2614915526247.8999</v>
      </c>
      <c r="CF246" s="77">
        <f>IF(greenhouseGasEmissions!BH246="","",greenhouseGasEmissions!BH246-greenhouseGasEmissions!BH246+INDEX(gDP!BH$6:BH$271,MATCH($B246,gDP!$B$6:$B$271)))</f>
        <v>2733618963171.5898</v>
      </c>
      <c r="CG246" s="77">
        <f>IF(greenhouseGasEmissions!BI246="","",greenhouseGasEmissions!BI246-greenhouseGasEmissions!BI246+INDEX(gDP!BI$6:BI$271,MATCH($B246,gDP!$B$6:$B$271)))</f>
        <v>3011037037667.8599</v>
      </c>
      <c r="CH246" s="77">
        <f>IF(greenhouseGasEmissions!BJ246="","",greenhouseGasEmissions!BJ246-greenhouseGasEmissions!BJ246+INDEX(gDP!BJ$6:BJ$271,MATCH($B246,gDP!$B$6:$B$271)))</f>
        <v>3433921312241.1201</v>
      </c>
      <c r="CI246" s="77">
        <f>IF(greenhouseGasEmissions!BK246="","",greenhouseGasEmissions!BK246-greenhouseGasEmissions!BK246+INDEX(gDP!BK$6:BK$271,MATCH($B246,gDP!$B$6:$B$271)))</f>
        <v>3534066858502</v>
      </c>
      <c r="CJ246" s="77">
        <f>IF(greenhouseGasEmissions!BL246="","",greenhouseGasEmissions!BL246-greenhouseGasEmissions!BL246+INDEX(gDP!BL$6:BL$271,MATCH($B246,gDP!$B$6:$B$271)))</f>
        <v>3658209766221.5698</v>
      </c>
      <c r="CK246" s="77">
        <f>IF(greenhouseGasEmissions!BM246="","",greenhouseGasEmissions!BM246-greenhouseGasEmissions!BM246+INDEX(gDP!BM$6:BM$271,MATCH($B246,gDP!$B$6:$B$271)))</f>
        <v>3493120726807.8901</v>
      </c>
      <c r="CL246" s="77" t="str">
        <f>IF(greenhouseGasEmissions!BN246="","",greenhouseGasEmissions!BN246-greenhouseGasEmissions!BN246+INDEX(gDP!BN$6:BN$271,MATCH($B246,gDP!$B$6:$B$271)))</f>
        <v/>
      </c>
      <c r="CM246" s="77" t="str">
        <f>IF(greenhouseGasEmissions!BO246="","",greenhouseGasEmissions!BO246-greenhouseGasEmissions!BO246+INDEX(gDP!BO$6:BO$271,MATCH($B246,gDP!$B$6:$B$271)))</f>
        <v/>
      </c>
    </row>
    <row r="247" spans="1:91" x14ac:dyDescent="0.35">
      <c r="A247" t="s">
        <v>700</v>
      </c>
      <c r="B247" t="s">
        <v>701</v>
      </c>
      <c r="C247" t="s">
        <v>807</v>
      </c>
      <c r="D247" t="s">
        <v>808</v>
      </c>
      <c r="AS247">
        <v>1960.5736999999999</v>
      </c>
      <c r="AT247">
        <v>2029.2599</v>
      </c>
      <c r="AU247">
        <v>1981.9729</v>
      </c>
      <c r="AV247">
        <v>2073.1480999999999</v>
      </c>
      <c r="AW247">
        <v>2101.3901999999998</v>
      </c>
      <c r="AX247">
        <v>2155.7221</v>
      </c>
      <c r="AY247">
        <v>2130.3613999999998</v>
      </c>
      <c r="AZ247">
        <v>2179.2687999999998</v>
      </c>
      <c r="BA247">
        <v>2271.125</v>
      </c>
      <c r="BB247">
        <v>2288.8978999999999</v>
      </c>
      <c r="BC247">
        <v>2361.0864999999999</v>
      </c>
      <c r="BD247">
        <v>2581.4382999999998</v>
      </c>
      <c r="BE247">
        <v>2616.1469000000002</v>
      </c>
      <c r="BF247">
        <v>2650.6387</v>
      </c>
      <c r="BG247">
        <v>2844.3218000000002</v>
      </c>
      <c r="BH247">
        <v>2366.1918999999998</v>
      </c>
      <c r="BI247">
        <v>2383.3805000000002</v>
      </c>
      <c r="BJ247">
        <v>2431.3955000000001</v>
      </c>
      <c r="BK247">
        <v>2483.6437999999998</v>
      </c>
      <c r="BL247">
        <v>2554.9205000000002</v>
      </c>
      <c r="BM247">
        <v>2482.6460999999999</v>
      </c>
      <c r="BQ247" s="77">
        <f>IF(greenhouseGasEmissions!AS247="","",greenhouseGasEmissions!AS247-greenhouseGasEmissions!AS247+INDEX(gDP!AS$6:AS$271,MATCH($B247,gDP!$B$6:$B$271)))</f>
        <v>428346156747.98999</v>
      </c>
      <c r="BR247" s="77">
        <f>IF(greenhouseGasEmissions!AT247="","",greenhouseGasEmissions!AT247-greenhouseGasEmissions!AT247+INDEX(gDP!AT$6:AT$271,MATCH($B247,gDP!$B$6:$B$271)))</f>
        <v>409772900328.95398</v>
      </c>
      <c r="BS247" s="77">
        <f>IF(greenhouseGasEmissions!AU247="","",greenhouseGasEmissions!AU247-greenhouseGasEmissions!AU247+INDEX(gDP!AU$6:AU$271,MATCH($B247,gDP!$B$6:$B$271)))</f>
        <v>446110426619.53699</v>
      </c>
      <c r="BT247" s="77">
        <f>IF(greenhouseGasEmissions!AV247="","",greenhouseGasEmissions!AV247-greenhouseGasEmissions!AV247+INDEX(gDP!AV$6:AV$271,MATCH($B247,gDP!$B$6:$B$271)))</f>
        <v>561821496869.84705</v>
      </c>
      <c r="BU247" s="77">
        <f>IF(greenhouseGasEmissions!AW247="","",greenhouseGasEmissions!AW247-greenhouseGasEmissions!AW247+INDEX(gDP!AW$6:AW$271,MATCH($B247,gDP!$B$6:$B$271)))</f>
        <v>697688286597.48804</v>
      </c>
      <c r="BV247" s="77">
        <f>IF(greenhouseGasEmissions!AX247="","",greenhouseGasEmissions!AX247-greenhouseGasEmissions!AX247+INDEX(gDP!AX$6:AX$271,MATCH($B247,gDP!$B$6:$B$271)))</f>
        <v>827932293880.67896</v>
      </c>
      <c r="BW247" s="77">
        <f>IF(greenhouseGasEmissions!AY247="","",greenhouseGasEmissions!AY247-greenhouseGasEmissions!AY247+INDEX(gDP!AY$6:AY$271,MATCH($B247,gDP!$B$6:$B$271)))</f>
        <v>976583731601.04297</v>
      </c>
      <c r="BX247" s="77">
        <f>IF(greenhouseGasEmissions!AZ247="","",greenhouseGasEmissions!AZ247-greenhouseGasEmissions!AZ247+INDEX(gDP!AZ$6:AZ$271,MATCH($B247,gDP!$B$6:$B$271)))</f>
        <v>1130543907099.9299</v>
      </c>
      <c r="BY247" s="77">
        <f>IF(greenhouseGasEmissions!BA247="","",greenhouseGasEmissions!BA247-greenhouseGasEmissions!BA247+INDEX(gDP!BA$6:BA$271,MATCH($B247,gDP!$B$6:$B$271)))</f>
        <v>1281440068651.6201</v>
      </c>
      <c r="BZ247" s="77">
        <f>IF(greenhouseGasEmissions!BB247="","",greenhouseGasEmissions!BB247-greenhouseGasEmissions!BB247+INDEX(gDP!BB$6:BB$271,MATCH($B247,gDP!$B$6:$B$271)))</f>
        <v>1224037905752.3701</v>
      </c>
      <c r="CA247" s="77">
        <f>IF(greenhouseGasEmissions!BC247="","",greenhouseGasEmissions!BC247-greenhouseGasEmissions!BC247+INDEX(gDP!BC$6:BC$271,MATCH($B247,gDP!$B$6:$B$271)))</f>
        <v>1448107365068.6599</v>
      </c>
      <c r="CB247" s="77">
        <f>IF(greenhouseGasEmissions!BD247="","",greenhouseGasEmissions!BD247-greenhouseGasEmissions!BD247+INDEX(gDP!BD$6:BD$271,MATCH($B247,gDP!$B$6:$B$271)))</f>
        <v>1627672472377.6599</v>
      </c>
      <c r="CC247" s="77">
        <f>IF(greenhouseGasEmissions!BE247="","",greenhouseGasEmissions!BE247-greenhouseGasEmissions!BE247+INDEX(gDP!BE$6:BE$271,MATCH($B247,gDP!$B$6:$B$271)))</f>
        <v>1690475240154.75</v>
      </c>
      <c r="CD247" s="77">
        <f>IF(greenhouseGasEmissions!BF247="","",greenhouseGasEmissions!BF247-greenhouseGasEmissions!BF247+INDEX(gDP!BF$6:BF$271,MATCH($B247,gDP!$B$6:$B$271)))</f>
        <v>1797507885741.0701</v>
      </c>
      <c r="CE247" s="77">
        <f>IF(greenhouseGasEmissions!BG247="","",greenhouseGasEmissions!BG247-greenhouseGasEmissions!BG247+INDEX(gDP!BG$6:BG$271,MATCH($B247,gDP!$B$6:$B$271)))</f>
        <v>1874275100667.03</v>
      </c>
      <c r="CF247" s="77">
        <f>IF(greenhouseGasEmissions!BH247="","",greenhouseGasEmissions!BH247-greenhouseGasEmissions!BH247+INDEX(gDP!BH$6:BH$271,MATCH($B247,gDP!$B$6:$B$271)))</f>
        <v>1668662993704.6599</v>
      </c>
      <c r="CG247" s="77">
        <f>IF(greenhouseGasEmissions!BI247="","",greenhouseGasEmissions!BI247-greenhouseGasEmissions!BI247+INDEX(gDP!BI$6:BI$271,MATCH($B247,gDP!$B$6:$B$271)))</f>
        <v>1522011045162.78</v>
      </c>
      <c r="CH247" s="77">
        <f>IF(greenhouseGasEmissions!BJ247="","",greenhouseGasEmissions!BJ247-greenhouseGasEmissions!BJ247+INDEX(gDP!BJ$6:BJ$271,MATCH($B247,gDP!$B$6:$B$271)))</f>
        <v>1625855640496.8101</v>
      </c>
      <c r="CI247" s="77">
        <f>IF(greenhouseGasEmissions!BK247="","",greenhouseGasEmissions!BK247-greenhouseGasEmissions!BK247+INDEX(gDP!BK$6:BK$271,MATCH($B247,gDP!$B$6:$B$271)))</f>
        <v>1780908927291.3401</v>
      </c>
      <c r="CJ247" s="77">
        <f>IF(greenhouseGasEmissions!BL247="","",greenhouseGasEmissions!BL247-greenhouseGasEmissions!BL247+INDEX(gDP!BL$6:BL$271,MATCH($B247,gDP!$B$6:$B$271)))</f>
        <v>1830460925279.6001</v>
      </c>
      <c r="CK247" s="77">
        <f>IF(greenhouseGasEmissions!BM247="","",greenhouseGasEmissions!BM247-greenhouseGasEmissions!BM247+INDEX(gDP!BM$6:BM$271,MATCH($B247,gDP!$B$6:$B$271)))</f>
        <v>1716220805506.51</v>
      </c>
      <c r="CL247" s="77" t="str">
        <f>IF(greenhouseGasEmissions!BN247="","",greenhouseGasEmissions!BN247-greenhouseGasEmissions!BN247+INDEX(gDP!BN$6:BN$271,MATCH($B247,gDP!$B$6:$B$271)))</f>
        <v/>
      </c>
      <c r="CM247" s="77" t="str">
        <f>IF(greenhouseGasEmissions!BO247="","",greenhouseGasEmissions!BO247-greenhouseGasEmissions!BO247+INDEX(gDP!BO$6:BO$271,MATCH($B247,gDP!$B$6:$B$271)))</f>
        <v/>
      </c>
    </row>
    <row r="248" spans="1:91" x14ac:dyDescent="0.35">
      <c r="A248" t="s">
        <v>702</v>
      </c>
      <c r="B248" t="s">
        <v>703</v>
      </c>
      <c r="C248" t="s">
        <v>807</v>
      </c>
      <c r="D248" t="s">
        <v>808</v>
      </c>
      <c r="AS248">
        <v>26.164200000000001</v>
      </c>
      <c r="AT248">
        <v>29.356999999999999</v>
      </c>
      <c r="AU248">
        <v>32.3292</v>
      </c>
      <c r="AV248">
        <v>38.953499999999998</v>
      </c>
      <c r="AW248">
        <v>42.424199999999999</v>
      </c>
      <c r="AX248">
        <v>49.536299999999997</v>
      </c>
      <c r="AY248">
        <v>55.9178</v>
      </c>
      <c r="AZ248">
        <v>57.496099999999998</v>
      </c>
      <c r="BA248">
        <v>56.200200000000002</v>
      </c>
      <c r="BB248">
        <v>55.582700000000003</v>
      </c>
      <c r="BC248">
        <v>60.083599999999997</v>
      </c>
      <c r="BD248">
        <v>59.206699999999998</v>
      </c>
      <c r="BE248">
        <v>55.863799999999998</v>
      </c>
      <c r="BF248">
        <v>55.285600000000002</v>
      </c>
      <c r="BG248">
        <v>55.062899999999999</v>
      </c>
      <c r="BH248">
        <v>53.813299999999998</v>
      </c>
      <c r="BI248">
        <v>48.124600000000001</v>
      </c>
      <c r="BJ248">
        <v>48.882300000000001</v>
      </c>
      <c r="BK248">
        <v>49.037999999999997</v>
      </c>
      <c r="BL248">
        <v>49.824100000000001</v>
      </c>
      <c r="BM248">
        <v>45.062800000000003</v>
      </c>
      <c r="BQ248" s="77">
        <f>IF(greenhouseGasEmissions!AS248="","",greenhouseGasEmissions!AS248-greenhouseGasEmissions!AS248+INDEX(gDP!AS$6:AS$271,MATCH($B248,gDP!$B$6:$B$271)))</f>
        <v>8154338232.9597797</v>
      </c>
      <c r="BR248" s="77">
        <f>IF(greenhouseGasEmissions!AT248="","",greenhouseGasEmissions!AT248-greenhouseGasEmissions!AT248+INDEX(gDP!AT$6:AT$271,MATCH($B248,gDP!$B$6:$B$271)))</f>
        <v>8824873259.3210506</v>
      </c>
      <c r="BS248" s="77">
        <f>IF(greenhouseGasEmissions!AU248="","",greenhouseGasEmissions!AU248-greenhouseGasEmissions!AU248+INDEX(gDP!AU$6:AU$271,MATCH($B248,gDP!$B$6:$B$271)))</f>
        <v>9008273720.9339504</v>
      </c>
      <c r="BT248" s="77">
        <f>IF(greenhouseGasEmissions!AV248="","",greenhouseGasEmissions!AV248-greenhouseGasEmissions!AV248+INDEX(gDP!AV$6:AV$271,MATCH($B248,gDP!$B$6:$B$271)))</f>
        <v>11305459802.0683</v>
      </c>
      <c r="BU248" s="77">
        <f>IF(greenhouseGasEmissions!AW248="","",greenhouseGasEmissions!AW248-greenhouseGasEmissions!AW248+INDEX(gDP!AW$6:AW$271,MATCH($B248,gDP!$B$6:$B$271)))</f>
        <v>13280275123.0354</v>
      </c>
      <c r="BV248" s="77">
        <f>IF(greenhouseGasEmissions!AX248="","",greenhouseGasEmissions!AX248-greenhouseGasEmissions!AX248+INDEX(gDP!AX$6:AX$271,MATCH($B248,gDP!$B$6:$B$271)))</f>
        <v>15982282462.378599</v>
      </c>
      <c r="BW248" s="77">
        <f>IF(greenhouseGasEmissions!AY248="","",greenhouseGasEmissions!AY248-greenhouseGasEmissions!AY248+INDEX(gDP!AY$6:AY$271,MATCH($B248,gDP!$B$6:$B$271)))</f>
        <v>18369361094.388599</v>
      </c>
      <c r="BX248" s="77">
        <f>IF(greenhouseGasEmissions!AZ248="","",greenhouseGasEmissions!AZ248-greenhouseGasEmissions!AZ248+INDEX(gDP!AZ$6:AZ$271,MATCH($B248,gDP!$B$6:$B$271)))</f>
        <v>21641620049.9352</v>
      </c>
      <c r="BY248" s="77">
        <f>IF(greenhouseGasEmissions!BA248="","",greenhouseGasEmissions!BA248-greenhouseGasEmissions!BA248+INDEX(gDP!BA$6:BA$271,MATCH($B248,gDP!$B$6:$B$271)))</f>
        <v>27871587349.541302</v>
      </c>
      <c r="BZ248" s="77">
        <f>IF(greenhouseGasEmissions!BB248="","",greenhouseGasEmissions!BB248-greenhouseGasEmissions!BB248+INDEX(gDP!BB$6:BB$271,MATCH($B248,gDP!$B$6:$B$271)))</f>
        <v>19172165225.501499</v>
      </c>
      <c r="CA248" s="77">
        <f>IF(greenhouseGasEmissions!BC248="","",greenhouseGasEmissions!BC248-greenhouseGasEmissions!BC248+INDEX(gDP!BC$6:BC$271,MATCH($B248,gDP!$B$6:$B$271)))</f>
        <v>22157948396.204201</v>
      </c>
      <c r="CB248" s="77">
        <f>IF(greenhouseGasEmissions!BD248="","",greenhouseGasEmissions!BD248-greenhouseGasEmissions!BD248+INDEX(gDP!BD$6:BD$271,MATCH($B248,gDP!$B$6:$B$271)))</f>
        <v>25433011405.301701</v>
      </c>
      <c r="CC248" s="77">
        <f>IF(greenhouseGasEmissions!BE248="","",greenhouseGasEmissions!BE248-greenhouseGasEmissions!BE248+INDEX(gDP!BE$6:BE$271,MATCH($B248,gDP!$B$6:$B$271)))</f>
        <v>27334581560.283699</v>
      </c>
      <c r="CD248" s="77">
        <f>IF(greenhouseGasEmissions!BF248="","",greenhouseGasEmissions!BF248-greenhouseGasEmissions!BF248+INDEX(gDP!BF$6:BF$271,MATCH($B248,gDP!$B$6:$B$271)))</f>
        <v>28709988700.214199</v>
      </c>
      <c r="CE248" s="77">
        <f>IF(greenhouseGasEmissions!BG248="","",greenhouseGasEmissions!BG248-greenhouseGasEmissions!BG248+INDEX(gDP!BG$6:BG$271,MATCH($B248,gDP!$B$6:$B$271)))</f>
        <v>29699968760.727798</v>
      </c>
      <c r="CF248" s="77">
        <f>IF(greenhouseGasEmissions!BH248="","",greenhouseGasEmissions!BH248-greenhouseGasEmissions!BH248+INDEX(gDP!BH$6:BH$271,MATCH($B248,gDP!$B$6:$B$271)))</f>
        <v>27026080986.577999</v>
      </c>
      <c r="CG248" s="77">
        <f>IF(greenhouseGasEmissions!BI248="","",greenhouseGasEmissions!BI248-greenhouseGasEmissions!BI248+INDEX(gDP!BI$6:BI$271,MATCH($B248,gDP!$B$6:$B$271)))</f>
        <v>23713671528.142101</v>
      </c>
      <c r="CH248" s="77">
        <f>IF(greenhouseGasEmissions!BJ248="","",greenhouseGasEmissions!BJ248-greenhouseGasEmissions!BJ248+INDEX(gDP!BJ$6:BJ$271,MATCH($B248,gDP!$B$6:$B$271)))</f>
        <v>24040299977.8745</v>
      </c>
      <c r="CI248" s="77">
        <f>IF(greenhouseGasEmissions!BK248="","",greenhouseGasEmissions!BK248-greenhouseGasEmissions!BK248+INDEX(gDP!BK$6:BK$271,MATCH($B248,gDP!$B$6:$B$271)))</f>
        <v>24569079488.3913</v>
      </c>
      <c r="CJ248" s="77">
        <f>IF(greenhouseGasEmissions!BL248="","",greenhouseGasEmissions!BL248-greenhouseGasEmissions!BL248+INDEX(gDP!BL$6:BL$271,MATCH($B248,gDP!$B$6:$B$271)))</f>
        <v>23775754304.665199</v>
      </c>
      <c r="CK248" s="77">
        <f>IF(greenhouseGasEmissions!BM248="","",greenhouseGasEmissions!BM248-greenhouseGasEmissions!BM248+INDEX(gDP!BM$6:BM$271,MATCH($B248,gDP!$B$6:$B$271)))</f>
        <v>20807571314.304298</v>
      </c>
      <c r="CL248" s="77" t="str">
        <f>IF(greenhouseGasEmissions!BN248="","",greenhouseGasEmissions!BN248-greenhouseGasEmissions!BN248+INDEX(gDP!BN$6:BN$271,MATCH($B248,gDP!$B$6:$B$271)))</f>
        <v/>
      </c>
      <c r="CM248" s="77" t="str">
        <f>IF(greenhouseGasEmissions!BO248="","",greenhouseGasEmissions!BO248-greenhouseGasEmissions!BO248+INDEX(gDP!BO$6:BO$271,MATCH($B248,gDP!$B$6:$B$271)))</f>
        <v/>
      </c>
    </row>
    <row r="249" spans="1:91" x14ac:dyDescent="0.35">
      <c r="A249" t="s">
        <v>704</v>
      </c>
      <c r="B249" t="s">
        <v>705</v>
      </c>
      <c r="C249" t="s">
        <v>807</v>
      </c>
      <c r="D249" t="s">
        <v>808</v>
      </c>
      <c r="AS249">
        <v>36.041800000000002</v>
      </c>
      <c r="AT249">
        <v>36.936199999999999</v>
      </c>
      <c r="AU249">
        <v>36.460099999999997</v>
      </c>
      <c r="AV249">
        <v>36.009599999999999</v>
      </c>
      <c r="AW249">
        <v>37.4373</v>
      </c>
      <c r="AX249">
        <v>38.396599999999999</v>
      </c>
      <c r="AY249">
        <v>39.615000000000002</v>
      </c>
      <c r="AZ249">
        <v>40.182899999999997</v>
      </c>
      <c r="BA249">
        <v>41.301200000000001</v>
      </c>
      <c r="BB249">
        <v>41.1265</v>
      </c>
      <c r="BC249">
        <v>46.643900000000002</v>
      </c>
      <c r="BD249">
        <v>43.522500000000001</v>
      </c>
      <c r="BE249">
        <v>46.165799999999997</v>
      </c>
      <c r="BF249">
        <v>45.918999999999997</v>
      </c>
      <c r="BG249">
        <v>47.822899999999997</v>
      </c>
      <c r="BH249">
        <v>48.249200000000002</v>
      </c>
      <c r="BI249">
        <v>47.3842</v>
      </c>
      <c r="BJ249">
        <v>47.412999999999997</v>
      </c>
      <c r="BK249">
        <v>47.645000000000003</v>
      </c>
      <c r="BL249">
        <v>47.6875</v>
      </c>
      <c r="BM249">
        <v>45.981299999999997</v>
      </c>
      <c r="BQ249" s="77">
        <f>IF(greenhouseGasEmissions!AS249="","",greenhouseGasEmissions!AS249-greenhouseGasEmissions!AS249+INDEX(gDP!AS$6:AS$271,MATCH($B249,gDP!$B$6:$B$271)))</f>
        <v>21473528160.778198</v>
      </c>
      <c r="BR249" s="77">
        <f>IF(greenhouseGasEmissions!AT249="","",greenhouseGasEmissions!AT249-greenhouseGasEmissions!AT249+INDEX(gDP!AT$6:AT$271,MATCH($B249,gDP!$B$6:$B$271)))</f>
        <v>22065832448.862301</v>
      </c>
      <c r="BS249" s="77">
        <f>IF(greenhouseGasEmissions!AU249="","",greenhouseGasEmissions!AU249-greenhouseGasEmissions!AU249+INDEX(gDP!AU$6:AU$271,MATCH($B249,gDP!$B$6:$B$271)))</f>
        <v>23141616604.5242</v>
      </c>
      <c r="BT249" s="77">
        <f>IF(greenhouseGasEmissions!AV249="","",greenhouseGasEmissions!AV249-greenhouseGasEmissions!AV249+INDEX(gDP!AV$6:AV$271,MATCH($B249,gDP!$B$6:$B$271)))</f>
        <v>27453902261.462898</v>
      </c>
      <c r="BU249" s="77">
        <f>IF(greenhouseGasEmissions!AW249="","",greenhouseGasEmissions!AW249-greenhouseGasEmissions!AW249+INDEX(gDP!AW$6:AW$271,MATCH($B249,gDP!$B$6:$B$271)))</f>
        <v>31183885241.439602</v>
      </c>
      <c r="BV249" s="77">
        <f>IF(greenhouseGasEmissions!AX249="","",greenhouseGasEmissions!AX249-greenhouseGasEmissions!AX249+INDEX(gDP!AX$6:AX$271,MATCH($B249,gDP!$B$6:$B$271)))</f>
        <v>32272186694.804298</v>
      </c>
      <c r="BW249" s="77">
        <f>IF(greenhouseGasEmissions!AY249="","",greenhouseGasEmissions!AY249-greenhouseGasEmissions!AY249+INDEX(gDP!AY$6:AY$271,MATCH($B249,gDP!$B$6:$B$271)))</f>
        <v>34376664600.589798</v>
      </c>
      <c r="BX249" s="77">
        <f>IF(greenhouseGasEmissions!AZ249="","",greenhouseGasEmissions!AZ249-greenhouseGasEmissions!AZ249+INDEX(gDP!AZ$6:AZ$271,MATCH($B249,gDP!$B$6:$B$271)))</f>
        <v>38915353866.757004</v>
      </c>
      <c r="BY249" s="77">
        <f>IF(greenhouseGasEmissions!BA249="","",greenhouseGasEmissions!BA249-greenhouseGasEmissions!BA249+INDEX(gDP!BA$6:BA$271,MATCH($B249,gDP!$B$6:$B$271)))</f>
        <v>44859439902.219101</v>
      </c>
      <c r="BZ249" s="77">
        <f>IF(greenhouseGasEmissions!BB249="","",greenhouseGasEmissions!BB249-greenhouseGasEmissions!BB249+INDEX(gDP!BB$6:BB$271,MATCH($B249,gDP!$B$6:$B$271)))</f>
        <v>43455740497.306099</v>
      </c>
      <c r="CA249" s="77">
        <f>IF(greenhouseGasEmissions!BC249="","",greenhouseGasEmissions!BC249-greenhouseGasEmissions!BC249+INDEX(gDP!BC$6:BC$271,MATCH($B249,gDP!$B$6:$B$271)))</f>
        <v>46206091937.962799</v>
      </c>
      <c r="CB249" s="77">
        <f>IF(greenhouseGasEmissions!BD249="","",greenhouseGasEmissions!BD249-greenhouseGasEmissions!BD249+INDEX(gDP!BD$6:BD$271,MATCH($B249,gDP!$B$6:$B$271)))</f>
        <v>48123325825.073898</v>
      </c>
      <c r="CC249" s="77">
        <f>IF(greenhouseGasEmissions!BE249="","",greenhouseGasEmissions!BE249-greenhouseGasEmissions!BE249+INDEX(gDP!BE$6:BE$271,MATCH($B249,gDP!$B$6:$B$271)))</f>
        <v>47311401812.673302</v>
      </c>
      <c r="CD249" s="77">
        <f>IF(greenhouseGasEmissions!BF249="","",greenhouseGasEmissions!BF249-greenhouseGasEmissions!BF249+INDEX(gDP!BF$6:BF$271,MATCH($B249,gDP!$B$6:$B$271)))</f>
        <v>48685446413.953003</v>
      </c>
      <c r="CE249" s="77">
        <f>IF(greenhouseGasEmissions!BG249="","",greenhouseGasEmissions!BG249-greenhouseGasEmissions!BG249+INDEX(gDP!BG$6:BG$271,MATCH($B249,gDP!$B$6:$B$271)))</f>
        <v>50271812920.612</v>
      </c>
      <c r="CF249" s="77">
        <f>IF(greenhouseGasEmissions!BH249="","",greenhouseGasEmissions!BH249-greenhouseGasEmissions!BH249+INDEX(gDP!BH$6:BH$271,MATCH($B249,gDP!$B$6:$B$271)))</f>
        <v>45779494041.929497</v>
      </c>
      <c r="CG249" s="77">
        <f>IF(greenhouseGasEmissions!BI249="","",greenhouseGasEmissions!BI249-greenhouseGasEmissions!BI249+INDEX(gDP!BI$6:BI$271,MATCH($B249,gDP!$B$6:$B$271)))</f>
        <v>44360072680.447601</v>
      </c>
      <c r="CH249" s="77">
        <f>IF(greenhouseGasEmissions!BJ249="","",greenhouseGasEmissions!BJ249-greenhouseGasEmissions!BJ249+INDEX(gDP!BJ$6:BJ$271,MATCH($B249,gDP!$B$6:$B$271)))</f>
        <v>42163530590.946198</v>
      </c>
      <c r="CI249" s="77">
        <f>IF(greenhouseGasEmissions!BK249="","",greenhouseGasEmissions!BK249-greenhouseGasEmissions!BK249+INDEX(gDP!BK$6:BK$271,MATCH($B249,gDP!$B$6:$B$271)))</f>
        <v>42686580020.832199</v>
      </c>
      <c r="CJ249" s="77">
        <f>IF(greenhouseGasEmissions!BL249="","",greenhouseGasEmissions!BL249-greenhouseGasEmissions!BL249+INDEX(gDP!BL$6:BL$271,MATCH($B249,gDP!$B$6:$B$271)))</f>
        <v>41905540184.424004</v>
      </c>
      <c r="CK249" s="77">
        <f>IF(greenhouseGasEmissions!BM249="","",greenhouseGasEmissions!BM249-greenhouseGasEmissions!BM249+INDEX(gDP!BM$6:BM$271,MATCH($B249,gDP!$B$6:$B$271)))</f>
        <v>42491816475.7118</v>
      </c>
      <c r="CL249" s="77" t="str">
        <f>IF(greenhouseGasEmissions!BN249="","",greenhouseGasEmissions!BN249-greenhouseGasEmissions!BN249+INDEX(gDP!BN$6:BN$271,MATCH($B249,gDP!$B$6:$B$271)))</f>
        <v/>
      </c>
      <c r="CM249" s="77" t="str">
        <f>IF(greenhouseGasEmissions!BO249="","",greenhouseGasEmissions!BO249-greenhouseGasEmissions!BO249+INDEX(gDP!BO$6:BO$271,MATCH($B249,gDP!$B$6:$B$271)))</f>
        <v/>
      </c>
    </row>
    <row r="250" spans="1:91" x14ac:dyDescent="0.35">
      <c r="A250" t="s">
        <v>706</v>
      </c>
      <c r="B250" t="s">
        <v>707</v>
      </c>
      <c r="C250" t="s">
        <v>807</v>
      </c>
      <c r="D250" t="s">
        <v>808</v>
      </c>
      <c r="AS250">
        <v>260.88330000000002</v>
      </c>
      <c r="AT250">
        <v>236.09710000000001</v>
      </c>
      <c r="AU250">
        <v>234.42169999999999</v>
      </c>
      <c r="AV250">
        <v>246.1234</v>
      </c>
      <c r="AW250">
        <v>250.95230000000001</v>
      </c>
      <c r="AX250">
        <v>261.58240000000001</v>
      </c>
      <c r="AY250">
        <v>297.19290000000001</v>
      </c>
      <c r="AZ250">
        <v>326.99790000000002</v>
      </c>
      <c r="BA250">
        <v>330.1388</v>
      </c>
      <c r="BB250">
        <v>334.62209999999999</v>
      </c>
      <c r="BC250">
        <v>351.03769999999997</v>
      </c>
      <c r="BD250">
        <v>371.81830000000002</v>
      </c>
      <c r="BE250">
        <v>406.70330000000001</v>
      </c>
      <c r="BF250">
        <v>401.82859999999999</v>
      </c>
      <c r="BG250">
        <v>428.27359999999999</v>
      </c>
      <c r="BH250">
        <v>423.89319999999998</v>
      </c>
      <c r="BI250">
        <v>455.04140000000001</v>
      </c>
      <c r="BJ250">
        <v>497.18079999999998</v>
      </c>
      <c r="BK250">
        <v>508.96719999999999</v>
      </c>
      <c r="BL250">
        <v>508.89389999999997</v>
      </c>
      <c r="BM250">
        <v>556.89490000000001</v>
      </c>
      <c r="BQ250" s="77">
        <f>IF(greenhouseGasEmissions!AS250="","",greenhouseGasEmissions!AS250-greenhouseGasEmissions!AS250+INDEX(gDP!AS$6:AS$271,MATCH($B250,gDP!$B$6:$B$271)))</f>
        <v>274294623164.043</v>
      </c>
      <c r="BR250" s="77">
        <f>IF(greenhouseGasEmissions!AT250="","",greenhouseGasEmissions!AT250-greenhouseGasEmissions!AT250+INDEX(gDP!AT$6:AT$271,MATCH($B250,gDP!$B$6:$B$271)))</f>
        <v>201753123806.69501</v>
      </c>
      <c r="BS250" s="77">
        <f>IF(greenhouseGasEmissions!AU250="","",greenhouseGasEmissions!AU250-greenhouseGasEmissions!AU250+INDEX(gDP!AU$6:AU$271,MATCH($B250,gDP!$B$6:$B$271)))</f>
        <v>240249071871.10599</v>
      </c>
      <c r="BT250" s="77">
        <f>IF(greenhouseGasEmissions!AV250="","",greenhouseGasEmissions!AV250-greenhouseGasEmissions!AV250+INDEX(gDP!AV$6:AV$271,MATCH($B250,gDP!$B$6:$B$271)))</f>
        <v>314595572145.76703</v>
      </c>
      <c r="BU250" s="77">
        <f>IF(greenhouseGasEmissions!AW250="","",greenhouseGasEmissions!AW250-greenhouseGasEmissions!AW250+INDEX(gDP!AW$6:AW$271,MATCH($B250,gDP!$B$6:$B$271)))</f>
        <v>408865430220.33099</v>
      </c>
      <c r="BV250" s="77">
        <f>IF(greenhouseGasEmissions!AX250="","",greenhouseGasEmissions!AX250-greenhouseGasEmissions!AX250+INDEX(gDP!AX$6:AX$271,MATCH($B250,gDP!$B$6:$B$271)))</f>
        <v>506314717661.65503</v>
      </c>
      <c r="BW250" s="77">
        <f>IF(greenhouseGasEmissions!AY250="","",greenhouseGasEmissions!AY250-greenhouseGasEmissions!AY250+INDEX(gDP!AY$6:AY$271,MATCH($B250,gDP!$B$6:$B$271)))</f>
        <v>557076157773.479</v>
      </c>
      <c r="BX250" s="77">
        <f>IF(greenhouseGasEmissions!AZ250="","",greenhouseGasEmissions!AZ250-greenhouseGasEmissions!AZ250+INDEX(gDP!AZ$6:AZ$271,MATCH($B250,gDP!$B$6:$B$271)))</f>
        <v>681321124295.91394</v>
      </c>
      <c r="BY250" s="77">
        <f>IF(greenhouseGasEmissions!BA250="","",greenhouseGasEmissions!BA250-greenhouseGasEmissions!BA250+INDEX(gDP!BA$6:BA$271,MATCH($B250,gDP!$B$6:$B$271)))</f>
        <v>770449132861.37305</v>
      </c>
      <c r="BZ250" s="77">
        <f>IF(greenhouseGasEmissions!BB250="","",greenhouseGasEmissions!BB250-greenhouseGasEmissions!BB250+INDEX(gDP!BB$6:BB$271,MATCH($B250,gDP!$B$6:$B$271)))</f>
        <v>649289324627.73206</v>
      </c>
      <c r="CA250" s="77">
        <f>IF(greenhouseGasEmissions!BC250="","",greenhouseGasEmissions!BC250-greenhouseGasEmissions!BC250+INDEX(gDP!BC$6:BC$271,MATCH($B250,gDP!$B$6:$B$271)))</f>
        <v>776967266305.53003</v>
      </c>
      <c r="CB250" s="77">
        <f>IF(greenhouseGasEmissions!BD250="","",greenhouseGasEmissions!BD250-greenhouseGasEmissions!BD250+INDEX(gDP!BD$6:BD$271,MATCH($B250,gDP!$B$6:$B$271)))</f>
        <v>838785289694.34998</v>
      </c>
      <c r="CC250" s="77">
        <f>IF(greenhouseGasEmissions!BE250="","",greenhouseGasEmissions!BE250-greenhouseGasEmissions!BE250+INDEX(gDP!BE$6:BE$271,MATCH($B250,gDP!$B$6:$B$271)))</f>
        <v>880555885492.26904</v>
      </c>
      <c r="CD250" s="77">
        <f>IF(greenhouseGasEmissions!BF250="","",greenhouseGasEmissions!BF250-greenhouseGasEmissions!BF250+INDEX(gDP!BF$6:BF$271,MATCH($B250,gDP!$B$6:$B$271)))</f>
        <v>957799120008.31995</v>
      </c>
      <c r="CE250" s="77">
        <f>IF(greenhouseGasEmissions!BG250="","",greenhouseGasEmissions!BG250-greenhouseGasEmissions!BG250+INDEX(gDP!BG$6:BG$271,MATCH($B250,gDP!$B$6:$B$271)))</f>
        <v>938934609296.96594</v>
      </c>
      <c r="CF250" s="77">
        <f>IF(greenhouseGasEmissions!BH250="","",greenhouseGasEmissions!BH250-greenhouseGasEmissions!BH250+INDEX(gDP!BH$6:BH$271,MATCH($B250,gDP!$B$6:$B$271)))</f>
        <v>864313810469.00903</v>
      </c>
      <c r="CG250" s="77">
        <f>IF(greenhouseGasEmissions!BI250="","",greenhouseGasEmissions!BI250-greenhouseGasEmissions!BI250+INDEX(gDP!BI$6:BI$271,MATCH($B250,gDP!$B$6:$B$271)))</f>
        <v>869682881593.04102</v>
      </c>
      <c r="CH250" s="77">
        <f>IF(greenhouseGasEmissions!BJ250="","",greenhouseGasEmissions!BJ250-greenhouseGasEmissions!BJ250+INDEX(gDP!BJ$6:BJ$271,MATCH($B250,gDP!$B$6:$B$271)))</f>
        <v>858988492853.74194</v>
      </c>
      <c r="CI250" s="77">
        <f>IF(greenhouseGasEmissions!BK250="","",greenhouseGasEmissions!BK250-greenhouseGasEmissions!BK250+INDEX(gDP!BK$6:BK$271,MATCH($B250,gDP!$B$6:$B$271)))</f>
        <v>778972199727.85901</v>
      </c>
      <c r="CJ250" s="77">
        <f>IF(greenhouseGasEmissions!BL250="","",greenhouseGasEmissions!BL250-greenhouseGasEmissions!BL250+INDEX(gDP!BL$6:BL$271,MATCH($B250,gDP!$B$6:$B$271)))</f>
        <v>761005946788.22095</v>
      </c>
      <c r="CK250" s="77">
        <f>IF(greenhouseGasEmissions!BM250="","",greenhouseGasEmissions!BM250-greenhouseGasEmissions!BM250+INDEX(gDP!BM$6:BM$271,MATCH($B250,gDP!$B$6:$B$271)))</f>
        <v>720338498174.74402</v>
      </c>
      <c r="CL250" s="77" t="str">
        <f>IF(greenhouseGasEmissions!BN250="","",greenhouseGasEmissions!BN250-greenhouseGasEmissions!BN250+INDEX(gDP!BN$6:BN$271,MATCH($B250,gDP!$B$6:$B$271)))</f>
        <v/>
      </c>
      <c r="CM250" s="77" t="str">
        <f>IF(greenhouseGasEmissions!BO250="","",greenhouseGasEmissions!BO250-greenhouseGasEmissions!BO250+INDEX(gDP!BO$6:BO$271,MATCH($B250,gDP!$B$6:$B$271)))</f>
        <v/>
      </c>
    </row>
    <row r="251" spans="1:91" x14ac:dyDescent="0.35">
      <c r="A251" t="s">
        <v>708</v>
      </c>
      <c r="B251" t="s">
        <v>709</v>
      </c>
      <c r="C251" t="s">
        <v>807</v>
      </c>
      <c r="D251" t="s">
        <v>808</v>
      </c>
      <c r="AS251">
        <v>4.7000000000000002E-3</v>
      </c>
      <c r="AT251">
        <v>4.7999999999999996E-3</v>
      </c>
      <c r="AU251">
        <v>4.8999999999999998E-3</v>
      </c>
      <c r="AV251">
        <v>5.0000000000000001E-3</v>
      </c>
      <c r="AW251">
        <v>5.0000000000000001E-3</v>
      </c>
      <c r="AX251">
        <v>5.1000000000000004E-3</v>
      </c>
      <c r="AY251">
        <v>5.1000000000000004E-3</v>
      </c>
      <c r="AZ251">
        <v>5.1999999999999998E-3</v>
      </c>
      <c r="BA251">
        <v>5.1999999999999998E-3</v>
      </c>
      <c r="BB251">
        <v>5.3E-3</v>
      </c>
      <c r="BC251">
        <v>5.3E-3</v>
      </c>
      <c r="BD251">
        <v>5.4000000000000003E-3</v>
      </c>
      <c r="BE251">
        <v>5.4000000000000003E-3</v>
      </c>
      <c r="BF251">
        <v>5.4999999999999997E-3</v>
      </c>
      <c r="BG251">
        <v>5.4999999999999997E-3</v>
      </c>
      <c r="BH251">
        <v>5.5999999999999999E-3</v>
      </c>
      <c r="BI251">
        <v>5.5999999999999999E-3</v>
      </c>
      <c r="BJ251">
        <v>5.5999999999999999E-3</v>
      </c>
      <c r="BK251">
        <v>5.7000000000000002E-3</v>
      </c>
      <c r="BL251">
        <v>5.7000000000000002E-3</v>
      </c>
      <c r="BM251">
        <v>5.7999999999999996E-3</v>
      </c>
      <c r="BQ251" s="77">
        <f>IF(greenhouseGasEmissions!AS251="","",greenhouseGasEmissions!AS251-greenhouseGasEmissions!AS251+INDEX(gDP!AS$6:AS$271,MATCH($B251,gDP!$B$6:$B$271)))</f>
        <v>15073975.5349377</v>
      </c>
      <c r="BR251" s="77">
        <f>IF(greenhouseGasEmissions!AT251="","",greenhouseGasEmissions!AT251-greenhouseGasEmissions!AT251+INDEX(gDP!AT$6:AT$271,MATCH($B251,gDP!$B$6:$B$271)))</f>
        <v>13964732.327114001</v>
      </c>
      <c r="BS251" s="77">
        <f>IF(greenhouseGasEmissions!AU251="","",greenhouseGasEmissions!AU251-greenhouseGasEmissions!AU251+INDEX(gDP!AU$6:AU$271,MATCH($B251,gDP!$B$6:$B$271)))</f>
        <v>16842672.595287401</v>
      </c>
      <c r="BT251" s="77">
        <f>IF(greenhouseGasEmissions!AV251="","",greenhouseGasEmissions!AV251-greenhouseGasEmissions!AV251+INDEX(gDP!AV$6:AV$271,MATCH($B251,gDP!$B$6:$B$271)))</f>
        <v>19456338.031822801</v>
      </c>
      <c r="BU251" s="77">
        <f>IF(greenhouseGasEmissions!AW251="","",greenhouseGasEmissions!AW251-greenhouseGasEmissions!AW251+INDEX(gDP!AW$6:AW$271,MATCH($B251,gDP!$B$6:$B$271)))</f>
        <v>22798274.9795551</v>
      </c>
      <c r="BV251" s="77">
        <f>IF(greenhouseGasEmissions!AX251="","",greenhouseGasEmissions!AX251-greenhouseGasEmissions!AX251+INDEX(gDP!AX$6:AX$271,MATCH($B251,gDP!$B$6:$B$271)))</f>
        <v>22909979.816307802</v>
      </c>
      <c r="BW251" s="77">
        <f>IF(greenhouseGasEmissions!AY251="","",greenhouseGasEmissions!AY251-greenhouseGasEmissions!AY251+INDEX(gDP!AY$6:AY$271,MATCH($B251,gDP!$B$6:$B$271)))</f>
        <v>24096875.463582501</v>
      </c>
      <c r="BX251" s="77">
        <f>IF(greenhouseGasEmissions!AZ251="","",greenhouseGasEmissions!AZ251-greenhouseGasEmissions!AZ251+INDEX(gDP!AZ$6:AZ$271,MATCH($B251,gDP!$B$6:$B$271)))</f>
        <v>28450168.692765001</v>
      </c>
      <c r="BY251" s="77">
        <f>IF(greenhouseGasEmissions!BA251="","",greenhouseGasEmissions!BA251-greenhouseGasEmissions!BA251+INDEX(gDP!BA$6:BA$271,MATCH($B251,gDP!$B$6:$B$271)))</f>
        <v>31874434.857882001</v>
      </c>
      <c r="BZ251" s="77">
        <f>IF(greenhouseGasEmissions!BB251="","",greenhouseGasEmissions!BB251-greenhouseGasEmissions!BB251+INDEX(gDP!BB$6:BB$271,MATCH($B251,gDP!$B$6:$B$271)))</f>
        <v>28076983.970381901</v>
      </c>
      <c r="CA251" s="77">
        <f>IF(greenhouseGasEmissions!BC251="","",greenhouseGasEmissions!BC251-greenhouseGasEmissions!BC251+INDEX(gDP!BC$6:BC$271,MATCH($B251,gDP!$B$6:$B$271)))</f>
        <v>32105408.4771121</v>
      </c>
      <c r="CB251" s="77">
        <f>IF(greenhouseGasEmissions!BD251="","",greenhouseGasEmissions!BD251-greenhouseGasEmissions!BD251+INDEX(gDP!BD$6:BD$271,MATCH($B251,gDP!$B$6:$B$271)))</f>
        <v>39196957.4908996</v>
      </c>
      <c r="CC251" s="77">
        <f>IF(greenhouseGasEmissions!BE251="","",greenhouseGasEmissions!BE251-greenhouseGasEmissions!BE251+INDEX(gDP!BE$6:BE$271,MATCH($B251,gDP!$B$6:$B$271)))</f>
        <v>39345579.472375803</v>
      </c>
      <c r="CD251" s="77">
        <f>IF(greenhouseGasEmissions!BF251="","",greenhouseGasEmissions!BF251-greenhouseGasEmissions!BF251+INDEX(gDP!BF$6:BF$271,MATCH($B251,gDP!$B$6:$B$271)))</f>
        <v>38615890.632074498</v>
      </c>
      <c r="CE251" s="77">
        <f>IF(greenhouseGasEmissions!BG251="","",greenhouseGasEmissions!BG251-greenhouseGasEmissions!BG251+INDEX(gDP!BG$6:BG$271,MATCH($B251,gDP!$B$6:$B$271)))</f>
        <v>38760982.654009603</v>
      </c>
      <c r="CF251" s="77">
        <f>IF(greenhouseGasEmissions!BH251="","",greenhouseGasEmissions!BH251-greenhouseGasEmissions!BH251+INDEX(gDP!BH$6:BH$271,MATCH($B251,gDP!$B$6:$B$271)))</f>
        <v>36811936.082458697</v>
      </c>
      <c r="CG251" s="77">
        <f>IF(greenhouseGasEmissions!BI251="","",greenhouseGasEmissions!BI251-greenhouseGasEmissions!BI251+INDEX(gDP!BI$6:BI$271,MATCH($B251,gDP!$B$6:$B$271)))</f>
        <v>41629064.223238803</v>
      </c>
      <c r="CH251" s="77">
        <f>IF(greenhouseGasEmissions!BJ251="","",greenhouseGasEmissions!BJ251-greenhouseGasEmissions!BJ251+INDEX(gDP!BJ$6:BJ$271,MATCH($B251,gDP!$B$6:$B$271)))</f>
        <v>45276595.353314601</v>
      </c>
      <c r="CI251" s="77">
        <f>IF(greenhouseGasEmissions!BK251="","",greenhouseGasEmissions!BK251-greenhouseGasEmissions!BK251+INDEX(gDP!BK$6:BK$271,MATCH($B251,gDP!$B$6:$B$271)))</f>
        <v>48015259.875135601</v>
      </c>
      <c r="CJ251" s="77">
        <f>IF(greenhouseGasEmissions!BL251="","",greenhouseGasEmissions!BL251-greenhouseGasEmissions!BL251+INDEX(gDP!BL$6:BL$271,MATCH($B251,gDP!$B$6:$B$271)))</f>
        <v>54123198.566291302</v>
      </c>
      <c r="CK251" s="77">
        <f>IF(greenhouseGasEmissions!BM251="","",greenhouseGasEmissions!BM251-greenhouseGasEmissions!BM251+INDEX(gDP!BM$6:BM$271,MATCH($B251,gDP!$B$6:$B$271)))</f>
        <v>51746594.314854302</v>
      </c>
      <c r="CL251" s="77" t="str">
        <f>IF(greenhouseGasEmissions!BN251="","",greenhouseGasEmissions!BN251-greenhouseGasEmissions!BN251+INDEX(gDP!BN$6:BN$271,MATCH($B251,gDP!$B$6:$B$271)))</f>
        <v/>
      </c>
      <c r="CM251" s="77" t="str">
        <f>IF(greenhouseGasEmissions!BO251="","",greenhouseGasEmissions!BO251-greenhouseGasEmissions!BO251+INDEX(gDP!BO$6:BO$271,MATCH($B251,gDP!$B$6:$B$271)))</f>
        <v/>
      </c>
    </row>
    <row r="252" spans="1:91" x14ac:dyDescent="0.35">
      <c r="A252" t="s">
        <v>710</v>
      </c>
      <c r="B252" t="s">
        <v>711</v>
      </c>
      <c r="C252" t="s">
        <v>807</v>
      </c>
      <c r="D252" t="s">
        <v>808</v>
      </c>
      <c r="AS252">
        <v>119.1874</v>
      </c>
      <c r="AT252">
        <v>119.9881</v>
      </c>
      <c r="AU252">
        <v>122.0836</v>
      </c>
      <c r="AV252">
        <v>123.89490000000001</v>
      </c>
      <c r="AW252">
        <v>125.45099999999999</v>
      </c>
      <c r="AX252">
        <v>127.5782</v>
      </c>
      <c r="AY252">
        <v>129.119</v>
      </c>
      <c r="AZ252">
        <v>129.3734</v>
      </c>
      <c r="BA252">
        <v>131.7826</v>
      </c>
      <c r="BB252">
        <v>132.5316</v>
      </c>
      <c r="BC252">
        <v>135.8109</v>
      </c>
      <c r="BD252">
        <v>140.2792</v>
      </c>
      <c r="BE252">
        <v>143.20439999999999</v>
      </c>
      <c r="BF252">
        <v>147.8629</v>
      </c>
      <c r="BG252">
        <v>149.31370000000001</v>
      </c>
      <c r="BH252">
        <v>152.08160000000001</v>
      </c>
      <c r="BI252">
        <v>152.88900000000001</v>
      </c>
      <c r="BJ252">
        <v>154.19139999999999</v>
      </c>
      <c r="BK252">
        <v>155.81030000000001</v>
      </c>
      <c r="BL252">
        <v>160.3785</v>
      </c>
      <c r="BM252">
        <v>161.77539999999999</v>
      </c>
      <c r="BQ252" s="77">
        <f>IF(greenhouseGasEmissions!AS252="","",greenhouseGasEmissions!AS252-greenhouseGasEmissions!AS252+INDEX(gDP!AS$6:AS$271,MATCH($B252,gDP!$B$6:$B$271)))</f>
        <v>13371767081.7428</v>
      </c>
      <c r="BR252" s="77">
        <f>IF(greenhouseGasEmissions!AT252="","",greenhouseGasEmissions!AT252-greenhouseGasEmissions!AT252+INDEX(gDP!AT$6:AT$271,MATCH($B252,gDP!$B$6:$B$271)))</f>
        <v>13563990022.3641</v>
      </c>
      <c r="BS252" s="77">
        <f>IF(greenhouseGasEmissions!AU252="","",greenhouseGasEmissions!AU252-greenhouseGasEmissions!AU252+INDEX(gDP!AU$6:AU$271,MATCH($B252,gDP!$B$6:$B$271)))</f>
        <v>14129651895.691099</v>
      </c>
      <c r="BT252" s="77">
        <f>IF(greenhouseGasEmissions!AV252="","",greenhouseGasEmissions!AV252-greenhouseGasEmissions!AV252+INDEX(gDP!AV$6:AV$271,MATCH($B252,gDP!$B$6:$B$271)))</f>
        <v>15211487708.7684</v>
      </c>
      <c r="BU252" s="77">
        <f>IF(greenhouseGasEmissions!AW252="","",greenhouseGasEmissions!AW252-greenhouseGasEmissions!AW252+INDEX(gDP!AW$6:AW$271,MATCH($B252,gDP!$B$6:$B$271)))</f>
        <v>16673062473.3981</v>
      </c>
      <c r="BV252" s="77">
        <f>IF(greenhouseGasEmissions!AX252="","",greenhouseGasEmissions!AX252-greenhouseGasEmissions!AX252+INDEX(gDP!AX$6:AX$271,MATCH($B252,gDP!$B$6:$B$271)))</f>
        <v>18395383647.497501</v>
      </c>
      <c r="BW252" s="77">
        <f>IF(greenhouseGasEmissions!AY252="","",greenhouseGasEmissions!AY252-greenhouseGasEmissions!AY252+INDEX(gDP!AY$6:AY$271,MATCH($B252,gDP!$B$6:$B$271)))</f>
        <v>18619859795.285198</v>
      </c>
      <c r="BX252" s="77">
        <f>IF(greenhouseGasEmissions!AZ252="","",greenhouseGasEmissions!AZ252-greenhouseGasEmissions!AZ252+INDEX(gDP!AZ$6:AZ$271,MATCH($B252,gDP!$B$6:$B$271)))</f>
        <v>21860434823.480801</v>
      </c>
      <c r="BY252" s="77">
        <f>IF(greenhouseGasEmissions!BA252="","",greenhouseGasEmissions!BA252-greenhouseGasEmissions!BA252+INDEX(gDP!BA$6:BA$271,MATCH($B252,gDP!$B$6:$B$271)))</f>
        <v>27947821397.9272</v>
      </c>
      <c r="BZ252" s="77">
        <f>IF(greenhouseGasEmissions!BB252="","",greenhouseGasEmissions!BB252-greenhouseGasEmissions!BB252+INDEX(gDP!BB$6:BB$271,MATCH($B252,gDP!$B$6:$B$271)))</f>
        <v>29400573553.607498</v>
      </c>
      <c r="CA252" s="77">
        <f>IF(greenhouseGasEmissions!BC252="","",greenhouseGasEmissions!BC252-greenhouseGasEmissions!BC252+INDEX(gDP!BC$6:BC$271,MATCH($B252,gDP!$B$6:$B$271)))</f>
        <v>32012892919.369999</v>
      </c>
      <c r="CB252" s="77">
        <f>IF(greenhouseGasEmissions!BD252="","",greenhouseGasEmissions!BD252-greenhouseGasEmissions!BD252+INDEX(gDP!BD$6:BD$271,MATCH($B252,gDP!$B$6:$B$271)))</f>
        <v>34657140096.483597</v>
      </c>
      <c r="CC252" s="77">
        <f>IF(greenhouseGasEmissions!BE252="","",greenhouseGasEmissions!BE252-greenhouseGasEmissions!BE252+INDEX(gDP!BE$6:BE$271,MATCH($B252,gDP!$B$6:$B$271)))</f>
        <v>39650394362.928703</v>
      </c>
      <c r="CD252" s="77">
        <f>IF(greenhouseGasEmissions!BF252="","",greenhouseGasEmissions!BF252-greenhouseGasEmissions!BF252+INDEX(gDP!BF$6:BF$271,MATCH($B252,gDP!$B$6:$B$271)))</f>
        <v>45648857242.315002</v>
      </c>
      <c r="CE252" s="77">
        <f>IF(greenhouseGasEmissions!BG252="","",greenhouseGasEmissions!BG252-greenhouseGasEmissions!BG252+INDEX(gDP!BG$6:BG$271,MATCH($B252,gDP!$B$6:$B$271)))</f>
        <v>49986726460.680496</v>
      </c>
      <c r="CF252" s="77">
        <f>IF(greenhouseGasEmissions!BH252="","",greenhouseGasEmissions!BH252-greenhouseGasEmissions!BH252+INDEX(gDP!BH$6:BH$271,MATCH($B252,gDP!$B$6:$B$271)))</f>
        <v>47413919817.124001</v>
      </c>
      <c r="CG252" s="77">
        <f>IF(greenhouseGasEmissions!BI252="","",greenhouseGasEmissions!BI252-greenhouseGasEmissions!BI252+INDEX(gDP!BI$6:BI$271,MATCH($B252,gDP!$B$6:$B$271)))</f>
        <v>49774409374.453796</v>
      </c>
      <c r="CH252" s="77">
        <f>IF(greenhouseGasEmissions!BJ252="","",greenhouseGasEmissions!BJ252-greenhouseGasEmissions!BJ252+INDEX(gDP!BJ$6:BJ$271,MATCH($B252,gDP!$B$6:$B$271)))</f>
        <v>53274884532.788597</v>
      </c>
      <c r="CI252" s="77">
        <f>IF(greenhouseGasEmissions!BK252="","",greenhouseGasEmissions!BK252-greenhouseGasEmissions!BK252+INDEX(gDP!BK$6:BK$271,MATCH($B252,gDP!$B$6:$B$271)))</f>
        <v>57003712892.0858</v>
      </c>
      <c r="CJ252" s="77">
        <f>IF(greenhouseGasEmissions!BL252="","",greenhouseGasEmissions!BL252-greenhouseGasEmissions!BL252+INDEX(gDP!BL$6:BL$271,MATCH($B252,gDP!$B$6:$B$271)))</f>
        <v>61026731925.921303</v>
      </c>
      <c r="CK252" s="77">
        <f>IF(greenhouseGasEmissions!BM252="","",greenhouseGasEmissions!BM252-greenhouseGasEmissions!BM252+INDEX(gDP!BM$6:BM$271,MATCH($B252,gDP!$B$6:$B$271)))</f>
        <v>66068737786.063904</v>
      </c>
      <c r="CL252" s="77" t="str">
        <f>IF(greenhouseGasEmissions!BN252="","",greenhouseGasEmissions!BN252-greenhouseGasEmissions!BN252+INDEX(gDP!BN$6:BN$271,MATCH($B252,gDP!$B$6:$B$271)))</f>
        <v/>
      </c>
      <c r="CM252" s="77" t="str">
        <f>IF(greenhouseGasEmissions!BO252="","",greenhouseGasEmissions!BO252-greenhouseGasEmissions!BO252+INDEX(gDP!BO$6:BO$271,MATCH($B252,gDP!$B$6:$B$271)))</f>
        <v/>
      </c>
    </row>
    <row r="253" spans="1:91" x14ac:dyDescent="0.35">
      <c r="A253" t="s">
        <v>712</v>
      </c>
      <c r="B253" t="s">
        <v>713</v>
      </c>
      <c r="C253" t="s">
        <v>807</v>
      </c>
      <c r="D253" t="s">
        <v>808</v>
      </c>
      <c r="AS253">
        <v>52.803400000000003</v>
      </c>
      <c r="AT253">
        <v>53.494</v>
      </c>
      <c r="AU253">
        <v>54.476599999999998</v>
      </c>
      <c r="AV253">
        <v>55.466700000000003</v>
      </c>
      <c r="AW253">
        <v>56.211399999999998</v>
      </c>
      <c r="AX253">
        <v>57.496099999999998</v>
      </c>
      <c r="AY253">
        <v>60.975000000000001</v>
      </c>
      <c r="AZ253">
        <v>64.771000000000001</v>
      </c>
      <c r="BA253">
        <v>74.802599999999998</v>
      </c>
      <c r="BB253">
        <v>78.450299999999999</v>
      </c>
      <c r="BC253">
        <v>81.900999999999996</v>
      </c>
      <c r="BD253">
        <v>85.699100000000001</v>
      </c>
      <c r="BE253">
        <v>89.016400000000004</v>
      </c>
      <c r="BF253">
        <v>92.6815</v>
      </c>
      <c r="BG253">
        <v>96.805499999999995</v>
      </c>
      <c r="BH253">
        <v>101.274</v>
      </c>
      <c r="BI253">
        <v>98.6965</v>
      </c>
      <c r="BJ253">
        <v>99.922499999999999</v>
      </c>
      <c r="BK253">
        <v>102.42100000000001</v>
      </c>
      <c r="BL253">
        <v>105.26779999999999</v>
      </c>
      <c r="BM253">
        <v>106.9246</v>
      </c>
      <c r="BQ253" s="77">
        <f>IF(greenhouseGasEmissions!AS253="","",greenhouseGasEmissions!AS253-greenhouseGasEmissions!AS253+INDEX(gDP!AS$6:AS$271,MATCH($B253,gDP!$B$6:$B$271)))</f>
        <v>6193246837.0968704</v>
      </c>
      <c r="BR253" s="77">
        <f>IF(greenhouseGasEmissions!AT253="","",greenhouseGasEmissions!AT253-greenhouseGasEmissions!AT253+INDEX(gDP!AT$6:AT$271,MATCH($B253,gDP!$B$6:$B$271)))</f>
        <v>5840503868.5157299</v>
      </c>
      <c r="BS253" s="77">
        <f>IF(greenhouseGasEmissions!AU253="","",greenhouseGasEmissions!AU253-greenhouseGasEmissions!AU253+INDEX(gDP!AU$6:AU$271,MATCH($B253,gDP!$B$6:$B$271)))</f>
        <v>6178563591.1205101</v>
      </c>
      <c r="BT253" s="77">
        <f>IF(greenhouseGasEmissions!AV253="","",greenhouseGasEmissions!AV253-greenhouseGasEmissions!AV253+INDEX(gDP!AV$6:AV$271,MATCH($B253,gDP!$B$6:$B$271)))</f>
        <v>6606884275.2308702</v>
      </c>
      <c r="BU253" s="77">
        <f>IF(greenhouseGasEmissions!AW253="","",greenhouseGasEmissions!AW253-greenhouseGasEmissions!AW253+INDEX(gDP!AW$6:AW$271,MATCH($B253,gDP!$B$6:$B$271)))</f>
        <v>7939487547.77384</v>
      </c>
      <c r="BV253" s="77">
        <f>IF(greenhouseGasEmissions!AX253="","",greenhouseGasEmissions!AX253-greenhouseGasEmissions!AX253+INDEX(gDP!AX$6:AX$271,MATCH($B253,gDP!$B$6:$B$271)))</f>
        <v>9239221763.05793</v>
      </c>
      <c r="BW253" s="77">
        <f>IF(greenhouseGasEmissions!AY253="","",greenhouseGasEmissions!AY253-greenhouseGasEmissions!AY253+INDEX(gDP!AY$6:AY$271,MATCH($B253,gDP!$B$6:$B$271)))</f>
        <v>9977647682.9695396</v>
      </c>
      <c r="BX253" s="77">
        <f>IF(greenhouseGasEmissions!AZ253="","",greenhouseGasEmissions!AZ253-greenhouseGasEmissions!AZ253+INDEX(gDP!AZ$6:AZ$271,MATCH($B253,gDP!$B$6:$B$271)))</f>
        <v>11902564494.883301</v>
      </c>
      <c r="BY253" s="77">
        <f>IF(greenhouseGasEmissions!BA253="","",greenhouseGasEmissions!BA253-greenhouseGasEmissions!BA253+INDEX(gDP!BA$6:BA$271,MATCH($B253,gDP!$B$6:$B$271)))</f>
        <v>14440404132.2047</v>
      </c>
      <c r="BZ253" s="77">
        <f>IF(greenhouseGasEmissions!BB253="","",greenhouseGasEmissions!BB253-greenhouseGasEmissions!BB253+INDEX(gDP!BB$6:BB$271,MATCH($B253,gDP!$B$6:$B$271)))</f>
        <v>25127805566.658401</v>
      </c>
      <c r="CA253" s="77">
        <f>IF(greenhouseGasEmissions!BC253="","",greenhouseGasEmissions!BC253-greenhouseGasEmissions!BC253+INDEX(gDP!BC$6:BC$271,MATCH($B253,gDP!$B$6:$B$271)))</f>
        <v>26673441430.785702</v>
      </c>
      <c r="CB253" s="77">
        <f>IF(greenhouseGasEmissions!BD253="","",greenhouseGasEmissions!BD253-greenhouseGasEmissions!BD253+INDEX(gDP!BD$6:BD$271,MATCH($B253,gDP!$B$6:$B$271)))</f>
        <v>27871725241.472301</v>
      </c>
      <c r="CC253" s="77">
        <f>IF(greenhouseGasEmissions!BE253="","",greenhouseGasEmissions!BE253-greenhouseGasEmissions!BE253+INDEX(gDP!BE$6:BE$271,MATCH($B253,gDP!$B$6:$B$271)))</f>
        <v>27305915910.787701</v>
      </c>
      <c r="CD253" s="77">
        <f>IF(greenhouseGasEmissions!BF253="","",greenhouseGasEmissions!BF253-greenhouseGasEmissions!BF253+INDEX(gDP!BF$6:BF$271,MATCH($B253,gDP!$B$6:$B$271)))</f>
        <v>28915786516.612301</v>
      </c>
      <c r="CE253" s="77">
        <f>IF(greenhouseGasEmissions!BG253="","",greenhouseGasEmissions!BG253-greenhouseGasEmissions!BG253+INDEX(gDP!BG$6:BG$271,MATCH($B253,gDP!$B$6:$B$271)))</f>
        <v>32612397257.445801</v>
      </c>
      <c r="CF253" s="77">
        <f>IF(greenhouseGasEmissions!BH253="","",greenhouseGasEmissions!BH253-greenhouseGasEmissions!BH253+INDEX(gDP!BH$6:BH$271,MATCH($B253,gDP!$B$6:$B$271)))</f>
        <v>32387183730.100201</v>
      </c>
      <c r="CG253" s="77">
        <f>IF(greenhouseGasEmissions!BI253="","",greenhouseGasEmissions!BI253-greenhouseGasEmissions!BI253+INDEX(gDP!BI$6:BI$271,MATCH($B253,gDP!$B$6:$B$271)))</f>
        <v>29203988696.2626</v>
      </c>
      <c r="CH253" s="77">
        <f>IF(greenhouseGasEmissions!BJ253="","",greenhouseGasEmissions!BJ253-greenhouseGasEmissions!BJ253+INDEX(gDP!BJ$6:BJ$271,MATCH($B253,gDP!$B$6:$B$271)))</f>
        <v>30744473841.424</v>
      </c>
      <c r="CI253" s="77">
        <f>IF(greenhouseGasEmissions!BK253="","",greenhouseGasEmissions!BK253-greenhouseGasEmissions!BK253+INDEX(gDP!BK$6:BK$271,MATCH($B253,gDP!$B$6:$B$271)))</f>
        <v>32927025619.679501</v>
      </c>
      <c r="CJ253" s="77">
        <f>IF(greenhouseGasEmissions!BL253="","",greenhouseGasEmissions!BL253-greenhouseGasEmissions!BL253+INDEX(gDP!BL$6:BL$271,MATCH($B253,gDP!$B$6:$B$271)))</f>
        <v>35348155095.421501</v>
      </c>
      <c r="CK253" s="77">
        <f>IF(greenhouseGasEmissions!BM253="","",greenhouseGasEmissions!BM253-greenhouseGasEmissions!BM253+INDEX(gDP!BM$6:BM$271,MATCH($B253,gDP!$B$6:$B$271)))</f>
        <v>37600368239.882401</v>
      </c>
      <c r="CL253" s="77" t="str">
        <f>IF(greenhouseGasEmissions!BN253="","",greenhouseGasEmissions!BN253-greenhouseGasEmissions!BN253+INDEX(gDP!BN$6:BN$271,MATCH($B253,gDP!$B$6:$B$271)))</f>
        <v/>
      </c>
      <c r="CM253" s="77" t="str">
        <f>IF(greenhouseGasEmissions!BO253="","",greenhouseGasEmissions!BO253-greenhouseGasEmissions!BO253+INDEX(gDP!BO$6:BO$271,MATCH($B253,gDP!$B$6:$B$271)))</f>
        <v/>
      </c>
    </row>
    <row r="254" spans="1:91" x14ac:dyDescent="0.35">
      <c r="A254" t="s">
        <v>714</v>
      </c>
      <c r="B254" t="s">
        <v>715</v>
      </c>
      <c r="C254" t="s">
        <v>807</v>
      </c>
      <c r="D254" t="s">
        <v>808</v>
      </c>
      <c r="AS254">
        <v>424.69589999999999</v>
      </c>
      <c r="AT254">
        <v>429.41539999999998</v>
      </c>
      <c r="AU254">
        <v>435.21839999999997</v>
      </c>
      <c r="AV254">
        <v>461.39490000000001</v>
      </c>
      <c r="AW254">
        <v>446.38630000000001</v>
      </c>
      <c r="AX254">
        <v>434.57760000000002</v>
      </c>
      <c r="AY254">
        <v>431.02569999999997</v>
      </c>
      <c r="AZ254">
        <v>440.51600000000002</v>
      </c>
      <c r="BA254">
        <v>441.17099999999999</v>
      </c>
      <c r="BB254">
        <v>370.48009999999999</v>
      </c>
      <c r="BC254">
        <v>386.63639999999998</v>
      </c>
      <c r="BD254">
        <v>431.8338</v>
      </c>
      <c r="BE254">
        <v>419.56630000000001</v>
      </c>
      <c r="BF254">
        <v>424.60039999999998</v>
      </c>
      <c r="BG254">
        <v>376.70150000000001</v>
      </c>
      <c r="BH254">
        <v>320.50420000000003</v>
      </c>
      <c r="BI254">
        <v>331.49040000000002</v>
      </c>
      <c r="BJ254">
        <v>295.34789999999998</v>
      </c>
      <c r="BK254">
        <v>321.79520000000002</v>
      </c>
      <c r="BL254">
        <v>309.69929999999999</v>
      </c>
      <c r="BM254">
        <v>272.20179999999999</v>
      </c>
      <c r="BQ254" s="77">
        <f>IF(greenhouseGasEmissions!AS254="","",greenhouseGasEmissions!AS254-greenhouseGasEmissions!AS254+INDEX(gDP!AS$6:AS$271,MATCH($B254,gDP!$B$6:$B$271)))</f>
        <v>32375083934.8241</v>
      </c>
      <c r="BR254" s="77">
        <f>IF(greenhouseGasEmissions!AT254="","",greenhouseGasEmissions!AT254-greenhouseGasEmissions!AT254+INDEX(gDP!AT$6:AT$271,MATCH($B254,gDP!$B$6:$B$271)))</f>
        <v>39309580983.228203</v>
      </c>
      <c r="BS254" s="77">
        <f>IF(greenhouseGasEmissions!AU254="","",greenhouseGasEmissions!AU254-greenhouseGasEmissions!AU254+INDEX(gDP!AU$6:AU$271,MATCH($B254,gDP!$B$6:$B$271)))</f>
        <v>43956163612.043297</v>
      </c>
      <c r="BT254" s="77">
        <f>IF(greenhouseGasEmissions!AV254="","",greenhouseGasEmissions!AV254-greenhouseGasEmissions!AV254+INDEX(gDP!AV$6:AV$271,MATCH($B254,gDP!$B$6:$B$271)))</f>
        <v>52010355753.046097</v>
      </c>
      <c r="BU254" s="77">
        <f>IF(greenhouseGasEmissions!AW254="","",greenhouseGasEmissions!AW254-greenhouseGasEmissions!AW254+INDEX(gDP!AW$6:AW$271,MATCH($B254,gDP!$B$6:$B$271)))</f>
        <v>67220154164.316597</v>
      </c>
      <c r="BV254" s="77">
        <f>IF(greenhouseGasEmissions!AX254="","",greenhouseGasEmissions!AX254-greenhouseGasEmissions!AX254+INDEX(gDP!AX$6:AX$271,MATCH($B254,gDP!$B$6:$B$271)))</f>
        <v>89238865118.526306</v>
      </c>
      <c r="BW254" s="77">
        <f>IF(greenhouseGasEmissions!AY254="","",greenhouseGasEmissions!AY254-greenhouseGasEmissions!AY254+INDEX(gDP!AY$6:AY$271,MATCH($B254,gDP!$B$6:$B$271)))</f>
        <v>111884752475.248</v>
      </c>
      <c r="BX254" s="77">
        <f>IF(greenhouseGasEmissions!AZ254="","",greenhouseGasEmissions!AZ254-greenhouseGasEmissions!AZ254+INDEX(gDP!AZ$6:AZ$271,MATCH($B254,gDP!$B$6:$B$271)))</f>
        <v>148733861386.13901</v>
      </c>
      <c r="BY254" s="77">
        <f>IF(greenhouseGasEmissions!BA254="","",greenhouseGasEmissions!BA254-greenhouseGasEmissions!BA254+INDEX(gDP!BA$6:BA$271,MATCH($B254,gDP!$B$6:$B$271)))</f>
        <v>188110390659.51501</v>
      </c>
      <c r="BZ254" s="77">
        <f>IF(greenhouseGasEmissions!BB254="","",greenhouseGasEmissions!BB254-greenhouseGasEmissions!BB254+INDEX(gDP!BB$6:BB$271,MATCH($B254,gDP!$B$6:$B$271)))</f>
        <v>121552153444.12399</v>
      </c>
      <c r="CA254" s="77">
        <f>IF(greenhouseGasEmissions!BC254="","",greenhouseGasEmissions!BC254-greenhouseGasEmissions!BC254+INDEX(gDP!BC$6:BC$271,MATCH($B254,gDP!$B$6:$B$271)))</f>
        <v>141209170427.233</v>
      </c>
      <c r="CB254" s="77">
        <f>IF(greenhouseGasEmissions!BD254="","",greenhouseGasEmissions!BD254-greenhouseGasEmissions!BD254+INDEX(gDP!BD$6:BD$271,MATCH($B254,gDP!$B$6:$B$271)))</f>
        <v>169333835201.55399</v>
      </c>
      <c r="CC254" s="77">
        <f>IF(greenhouseGasEmissions!BE254="","",greenhouseGasEmissions!BE254-greenhouseGasEmissions!BE254+INDEX(gDP!BE$6:BE$271,MATCH($B254,gDP!$B$6:$B$271)))</f>
        <v>182591753827.94901</v>
      </c>
      <c r="CD254" s="77">
        <f>IF(greenhouseGasEmissions!BF254="","",greenhouseGasEmissions!BF254-greenhouseGasEmissions!BF254+INDEX(gDP!BF$6:BF$271,MATCH($B254,gDP!$B$6:$B$271)))</f>
        <v>190498811460.02802</v>
      </c>
      <c r="CE254" s="77">
        <f>IF(greenhouseGasEmissions!BG254="","",greenhouseGasEmissions!BG254-greenhouseGasEmissions!BG254+INDEX(gDP!BG$6:BG$271,MATCH($B254,gDP!$B$6:$B$271)))</f>
        <v>133503871861.72301</v>
      </c>
      <c r="CF254" s="77">
        <f>IF(greenhouseGasEmissions!BH254="","",greenhouseGasEmissions!BH254-greenhouseGasEmissions!BH254+INDEX(gDP!BH$6:BH$271,MATCH($B254,gDP!$B$6:$B$271)))</f>
        <v>91030967789.071701</v>
      </c>
      <c r="CG254" s="77">
        <f>IF(greenhouseGasEmissions!BI254="","",greenhouseGasEmissions!BI254-greenhouseGasEmissions!BI254+INDEX(gDP!BI$6:BI$271,MATCH($B254,gDP!$B$6:$B$271)))</f>
        <v>93355869403.922302</v>
      </c>
      <c r="CH254" s="77">
        <f>IF(greenhouseGasEmissions!BJ254="","",greenhouseGasEmissions!BJ254-greenhouseGasEmissions!BJ254+INDEX(gDP!BJ$6:BJ$271,MATCH($B254,gDP!$B$6:$B$271)))</f>
        <v>112090505081.739</v>
      </c>
      <c r="CI254" s="77">
        <f>IF(greenhouseGasEmissions!BK254="","",greenhouseGasEmissions!BK254-greenhouseGasEmissions!BK254+INDEX(gDP!BK$6:BK$271,MATCH($B254,gDP!$B$6:$B$271)))</f>
        <v>130891088293.55</v>
      </c>
      <c r="CJ254" s="77">
        <f>IF(greenhouseGasEmissions!BL254="","",greenhouseGasEmissions!BL254-greenhouseGasEmissions!BL254+INDEX(gDP!BL$6:BL$271,MATCH($B254,gDP!$B$6:$B$271)))</f>
        <v>153883047509.577</v>
      </c>
      <c r="CK254" s="77">
        <f>IF(greenhouseGasEmissions!BM254="","",greenhouseGasEmissions!BM254-greenhouseGasEmissions!BM254+INDEX(gDP!BM$6:BM$271,MATCH($B254,gDP!$B$6:$B$271)))</f>
        <v>156617722013.34201</v>
      </c>
      <c r="CL254" s="77" t="str">
        <f>IF(greenhouseGasEmissions!BN254="","",greenhouseGasEmissions!BN254-greenhouseGasEmissions!BN254+INDEX(gDP!BN$6:BN$271,MATCH($B254,gDP!$B$6:$B$271)))</f>
        <v/>
      </c>
      <c r="CM254" s="77" t="str">
        <f>IF(greenhouseGasEmissions!BO254="","",greenhouseGasEmissions!BO254-greenhouseGasEmissions!BO254+INDEX(gDP!BO$6:BO$271,MATCH($B254,gDP!$B$6:$B$271)))</f>
        <v/>
      </c>
    </row>
    <row r="255" spans="1:91" x14ac:dyDescent="0.35">
      <c r="A255" t="s">
        <v>716</v>
      </c>
      <c r="B255" t="s">
        <v>717</v>
      </c>
      <c r="C255" t="s">
        <v>807</v>
      </c>
      <c r="D255" t="s">
        <v>808</v>
      </c>
      <c r="AS255">
        <v>11781.6649</v>
      </c>
      <c r="AT255">
        <v>11370.8765</v>
      </c>
      <c r="AU255">
        <v>12266.5285</v>
      </c>
      <c r="AV255">
        <v>14126.591399999999</v>
      </c>
      <c r="AW255">
        <v>15793.372799999999</v>
      </c>
      <c r="AX255">
        <v>15884.964900000001</v>
      </c>
      <c r="AY255">
        <v>17273.8128</v>
      </c>
      <c r="AZ255">
        <v>16869.622800000001</v>
      </c>
      <c r="BA255">
        <v>17221.210299999999</v>
      </c>
      <c r="BB255">
        <v>17375.7673</v>
      </c>
      <c r="BC255">
        <v>17906.539799999999</v>
      </c>
      <c r="BD255">
        <v>19601.224399999999</v>
      </c>
      <c r="BE255">
        <v>20630.319100000001</v>
      </c>
      <c r="BF255">
        <v>21019.850900000001</v>
      </c>
      <c r="BG255">
        <v>21123.891299999999</v>
      </c>
      <c r="BH255">
        <v>21662.875899999999</v>
      </c>
      <c r="BI255">
        <v>20709.159599999999</v>
      </c>
      <c r="BJ255">
        <v>21097.499400000001</v>
      </c>
      <c r="BK255">
        <v>22082.854299999999</v>
      </c>
      <c r="BL255">
        <v>22628.098900000001</v>
      </c>
      <c r="BM255">
        <v>22654.515100000001</v>
      </c>
      <c r="BQ255" s="77">
        <f>IF(greenhouseGasEmissions!AS255="","",greenhouseGasEmissions!AS255-greenhouseGasEmissions!AS255+INDEX(gDP!AS$6:AS$271,MATCH($B255,gDP!$B$6:$B$271)))</f>
        <v>4372322368009.9102</v>
      </c>
      <c r="BR255" s="77">
        <f>IF(greenhouseGasEmissions!AT255="","",greenhouseGasEmissions!AT255-greenhouseGasEmissions!AT255+INDEX(gDP!AT$6:AT$271,MATCH($B255,gDP!$B$6:$B$271)))</f>
        <v>4374275436517.7402</v>
      </c>
      <c r="BS255" s="77">
        <f>IF(greenhouseGasEmissions!AU255="","",greenhouseGasEmissions!AU255-greenhouseGasEmissions!AU255+INDEX(gDP!AU$6:AU$271,MATCH($B255,gDP!$B$6:$B$271)))</f>
        <v>4406150082412.21</v>
      </c>
      <c r="BT255" s="77">
        <f>IF(greenhouseGasEmissions!AV255="","",greenhouseGasEmissions!AV255-greenhouseGasEmissions!AV255+INDEX(gDP!AV$6:AV$271,MATCH($B255,gDP!$B$6:$B$271)))</f>
        <v>4912292057325.5996</v>
      </c>
      <c r="BU255" s="77">
        <f>IF(greenhouseGasEmissions!AW255="","",greenhouseGasEmissions!AW255-greenhouseGasEmissions!AW255+INDEX(gDP!AW$6:AW$271,MATCH($B255,gDP!$B$6:$B$271)))</f>
        <v>5795163605374.2803</v>
      </c>
      <c r="BV255" s="77">
        <f>IF(greenhouseGasEmissions!AX255="","",greenhouseGasEmissions!AX255-greenhouseGasEmissions!AX255+INDEX(gDP!AX$6:AX$271,MATCH($B255,gDP!$B$6:$B$271)))</f>
        <v>6887893992464.0303</v>
      </c>
      <c r="BW255" s="77">
        <f>IF(greenhouseGasEmissions!AY255="","",greenhouseGasEmissions!AY255-greenhouseGasEmissions!AY255+INDEX(gDP!AY$6:AY$271,MATCH($B255,gDP!$B$6:$B$271)))</f>
        <v>8120870119143.4102</v>
      </c>
      <c r="BX255" s="77">
        <f>IF(greenhouseGasEmissions!AZ255="","",greenhouseGasEmissions!AZ255-greenhouseGasEmissions!AZ255+INDEX(gDP!AZ$6:AZ$271,MATCH($B255,gDP!$B$6:$B$271)))</f>
        <v>9979459027920.6992</v>
      </c>
      <c r="BY255" s="77">
        <f>IF(greenhouseGasEmissions!BA255="","",greenhouseGasEmissions!BA255-greenhouseGasEmissions!BA255+INDEX(gDP!BA$6:BA$271,MATCH($B255,gDP!$B$6:$B$271)))</f>
        <v>12067662380054.4</v>
      </c>
      <c r="BZ255" s="77">
        <f>IF(greenhouseGasEmissions!BB255="","",greenhouseGasEmissions!BB255-greenhouseGasEmissions!BB255+INDEX(gDP!BB$6:BB$271,MATCH($B255,gDP!$B$6:$B$271)))</f>
        <v>11970996675669</v>
      </c>
      <c r="CA255" s="77">
        <f>IF(greenhouseGasEmissions!BC255="","",greenhouseGasEmissions!BC255-greenhouseGasEmissions!BC255+INDEX(gDP!BC$6:BC$271,MATCH($B255,gDP!$B$6:$B$271)))</f>
        <v>14630255984971</v>
      </c>
      <c r="CB255" s="77">
        <f>IF(greenhouseGasEmissions!BD255="","",greenhouseGasEmissions!BD255-greenhouseGasEmissions!BD255+INDEX(gDP!BD$6:BD$271,MATCH($B255,gDP!$B$6:$B$271)))</f>
        <v>17496066354586.1</v>
      </c>
      <c r="CC255" s="77">
        <f>IF(greenhouseGasEmissions!BE255="","",greenhouseGasEmissions!BE255-greenhouseGasEmissions!BE255+INDEX(gDP!BE$6:BE$271,MATCH($B255,gDP!$B$6:$B$271)))</f>
        <v>18674953139164.699</v>
      </c>
      <c r="CD255" s="77">
        <f>IF(greenhouseGasEmissions!BF255="","",greenhouseGasEmissions!BF255-greenhouseGasEmissions!BF255+INDEX(gDP!BF$6:BF$271,MATCH($B255,gDP!$B$6:$B$271)))</f>
        <v>19833760666069.5</v>
      </c>
      <c r="CE255" s="77">
        <f>IF(greenhouseGasEmissions!BG255="","",greenhouseGasEmissions!BG255-greenhouseGasEmissions!BG255+INDEX(gDP!BG$6:BG$271,MATCH($B255,gDP!$B$6:$B$271)))</f>
        <v>20590348415303.801</v>
      </c>
      <c r="CF255" s="77">
        <f>IF(greenhouseGasEmissions!BH255="","",greenhouseGasEmissions!BH255-greenhouseGasEmissions!BH255+INDEX(gDP!BH$6:BH$271,MATCH($B255,gDP!$B$6:$B$271)))</f>
        <v>19827996310186</v>
      </c>
      <c r="CG255" s="77">
        <f>IF(greenhouseGasEmissions!BI255="","",greenhouseGasEmissions!BI255-greenhouseGasEmissions!BI255+INDEX(gDP!BI$6:BI$271,MATCH($B255,gDP!$B$6:$B$271)))</f>
        <v>19905034053844</v>
      </c>
      <c r="CH255" s="77">
        <f>IF(greenhouseGasEmissions!BJ255="","",greenhouseGasEmissions!BJ255-greenhouseGasEmissions!BJ255+INDEX(gDP!BJ$6:BJ$271,MATCH($B255,gDP!$B$6:$B$271)))</f>
        <v>21837271216675.898</v>
      </c>
      <c r="CI255" s="77">
        <f>IF(greenhouseGasEmissions!BK255="","",greenhouseGasEmissions!BK255-greenhouseGasEmissions!BK255+INDEX(gDP!BK$6:BK$271,MATCH($B255,gDP!$B$6:$B$271)))</f>
        <v>23304307154243.199</v>
      </c>
      <c r="CJ255" s="77">
        <f>IF(greenhouseGasEmissions!BL255="","",greenhouseGasEmissions!BL255-greenhouseGasEmissions!BL255+INDEX(gDP!BL$6:BL$271,MATCH($B255,gDP!$B$6:$B$271)))</f>
        <v>23700366929893.398</v>
      </c>
      <c r="CK255" s="77">
        <f>IF(greenhouseGasEmissions!BM255="","",greenhouseGasEmissions!BM255-greenhouseGasEmissions!BM255+INDEX(gDP!BM$6:BM$271,MATCH($B255,gDP!$B$6:$B$271)))</f>
        <v>22969949394569.801</v>
      </c>
      <c r="CL255" s="77" t="str">
        <f>IF(greenhouseGasEmissions!BN255="","",greenhouseGasEmissions!BN255-greenhouseGasEmissions!BN255+INDEX(gDP!BN$6:BN$271,MATCH($B255,gDP!$B$6:$B$271)))</f>
        <v/>
      </c>
      <c r="CM255" s="77" t="str">
        <f>IF(greenhouseGasEmissions!BO255="","",greenhouseGasEmissions!BO255-greenhouseGasEmissions!BO255+INDEX(gDP!BO$6:BO$271,MATCH($B255,gDP!$B$6:$B$271)))</f>
        <v/>
      </c>
    </row>
    <row r="256" spans="1:91" x14ac:dyDescent="0.35">
      <c r="A256" t="s">
        <v>718</v>
      </c>
      <c r="B256" t="s">
        <v>719</v>
      </c>
      <c r="C256" t="s">
        <v>807</v>
      </c>
      <c r="D256" t="s">
        <v>808</v>
      </c>
      <c r="AS256">
        <v>22.354900000000001</v>
      </c>
      <c r="AT256">
        <v>21.4678</v>
      </c>
      <c r="AU256">
        <v>21.729500000000002</v>
      </c>
      <c r="AV256">
        <v>22.733599999999999</v>
      </c>
      <c r="AW256">
        <v>24.863700000000001</v>
      </c>
      <c r="AX256">
        <v>25.303100000000001</v>
      </c>
      <c r="AY256">
        <v>27.599699999999999</v>
      </c>
      <c r="AZ256">
        <v>27.3935</v>
      </c>
      <c r="BA256">
        <v>32.315100000000001</v>
      </c>
      <c r="BB256">
        <v>31.6935</v>
      </c>
      <c r="BC256">
        <v>28.682600000000001</v>
      </c>
      <c r="BD256">
        <v>26.587499999999999</v>
      </c>
      <c r="BE256">
        <v>23.839099999999998</v>
      </c>
      <c r="BF256">
        <v>23.842199999999998</v>
      </c>
      <c r="BG256">
        <v>25.492799999999999</v>
      </c>
      <c r="BH256">
        <v>27.4328</v>
      </c>
      <c r="BI256">
        <v>28.9011</v>
      </c>
      <c r="BJ256">
        <v>29.178899999999999</v>
      </c>
      <c r="BK256">
        <v>28.812999999999999</v>
      </c>
      <c r="BL256">
        <v>29.3827</v>
      </c>
      <c r="BM256">
        <v>28.9255</v>
      </c>
      <c r="BQ256" s="77">
        <f>IF(greenhouseGasEmissions!AS256="","",greenhouseGasEmissions!AS256-greenhouseGasEmissions!AS256+INDEX(gDP!AS$6:AS$271,MATCH($B256,gDP!$B$6:$B$271)))</f>
        <v>22823270892.109402</v>
      </c>
      <c r="BR256" s="77">
        <f>IF(greenhouseGasEmissions!AT256="","",greenhouseGasEmissions!AT256-greenhouseGasEmissions!AT256+INDEX(gDP!AT$6:AT$271,MATCH($B256,gDP!$B$6:$B$271)))</f>
        <v>20898761742.238602</v>
      </c>
      <c r="BS256" s="77">
        <f>IF(greenhouseGasEmissions!AU256="","",greenhouseGasEmissions!AU256-greenhouseGasEmissions!AU256+INDEX(gDP!AU$6:AU$271,MATCH($B256,gDP!$B$6:$B$271)))</f>
        <v>13606515722.586399</v>
      </c>
      <c r="BT256" s="77">
        <f>IF(greenhouseGasEmissions!AV256="","",greenhouseGasEmissions!AV256-greenhouseGasEmissions!AV256+INDEX(gDP!AV$6:AV$271,MATCH($B256,gDP!$B$6:$B$271)))</f>
        <v>12045638351.8507</v>
      </c>
      <c r="BU256" s="77">
        <f>IF(greenhouseGasEmissions!AW256="","",greenhouseGasEmissions!AW256-greenhouseGasEmissions!AW256+INDEX(gDP!AW$6:AW$271,MATCH($B256,gDP!$B$6:$B$271)))</f>
        <v>13686329890.119101</v>
      </c>
      <c r="BV256" s="77">
        <f>IF(greenhouseGasEmissions!AX256="","",greenhouseGasEmissions!AX256-greenhouseGasEmissions!AX256+INDEX(gDP!AX$6:AX$271,MATCH($B256,gDP!$B$6:$B$271)))</f>
        <v>17362857683.8545</v>
      </c>
      <c r="BW256" s="77">
        <f>IF(greenhouseGasEmissions!AY256="","",greenhouseGasEmissions!AY256-greenhouseGasEmissions!AY256+INDEX(gDP!AY$6:AY$271,MATCH($B256,gDP!$B$6:$B$271)))</f>
        <v>19741420739.890099</v>
      </c>
      <c r="BX256" s="77">
        <f>IF(greenhouseGasEmissions!AZ256="","",greenhouseGasEmissions!AZ256-greenhouseGasEmissions!AZ256+INDEX(gDP!AZ$6:AZ$271,MATCH($B256,gDP!$B$6:$B$271)))</f>
        <v>23797773024.3992</v>
      </c>
      <c r="BY256" s="77">
        <f>IF(greenhouseGasEmissions!BA256="","",greenhouseGasEmissions!BA256-greenhouseGasEmissions!BA256+INDEX(gDP!BA$6:BA$271,MATCH($B256,gDP!$B$6:$B$271)))</f>
        <v>31119602538.832199</v>
      </c>
      <c r="BZ256" s="77">
        <f>IF(greenhouseGasEmissions!BB256="","",greenhouseGasEmissions!BB256-greenhouseGasEmissions!BB256+INDEX(gDP!BB$6:BB$271,MATCH($B256,gDP!$B$6:$B$271)))</f>
        <v>32708319077.517899</v>
      </c>
      <c r="CA256" s="77">
        <f>IF(greenhouseGasEmissions!BC256="","",greenhouseGasEmissions!BC256-greenhouseGasEmissions!BC256+INDEX(gDP!BC$6:BC$271,MATCH($B256,gDP!$B$6:$B$271)))</f>
        <v>41950361211.958099</v>
      </c>
      <c r="CB256" s="77">
        <f>IF(greenhouseGasEmissions!BD256="","",greenhouseGasEmissions!BD256-greenhouseGasEmissions!BD256+INDEX(gDP!BD$6:BD$271,MATCH($B256,gDP!$B$6:$B$271)))</f>
        <v>50342406067.077698</v>
      </c>
      <c r="CC256" s="77">
        <f>IF(greenhouseGasEmissions!BE256="","",greenhouseGasEmissions!BE256-greenhouseGasEmissions!BE256+INDEX(gDP!BE$6:BE$271,MATCH($B256,gDP!$B$6:$B$271)))</f>
        <v>54232266358.781097</v>
      </c>
      <c r="CD256" s="77">
        <f>IF(greenhouseGasEmissions!BF256="","",greenhouseGasEmissions!BF256-greenhouseGasEmissions!BF256+INDEX(gDP!BF$6:BF$271,MATCH($B256,gDP!$B$6:$B$271)))</f>
        <v>61337621933.785698</v>
      </c>
      <c r="CE256" s="77">
        <f>IF(greenhouseGasEmissions!BG256="","",greenhouseGasEmissions!BG256-greenhouseGasEmissions!BG256+INDEX(gDP!BG$6:BG$271,MATCH($B256,gDP!$B$6:$B$271)))</f>
        <v>61496186973.902</v>
      </c>
      <c r="CF256" s="77">
        <f>IF(greenhouseGasEmissions!BH256="","",greenhouseGasEmissions!BH256-greenhouseGasEmissions!BH256+INDEX(gDP!BH$6:BH$271,MATCH($B256,gDP!$B$6:$B$271)))</f>
        <v>57680327998.6689</v>
      </c>
      <c r="CG256" s="77">
        <f>IF(greenhouseGasEmissions!BI256="","",greenhouseGasEmissions!BI256-greenhouseGasEmissions!BI256+INDEX(gDP!BI$6:BI$271,MATCH($B256,gDP!$B$6:$B$271)))</f>
        <v>57480788380.311996</v>
      </c>
      <c r="CH256" s="77">
        <f>IF(greenhouseGasEmissions!BJ256="","",greenhouseGasEmissions!BJ256-greenhouseGasEmissions!BJ256+INDEX(gDP!BJ$6:BJ$271,MATCH($B256,gDP!$B$6:$B$271)))</f>
        <v>65006047680.322502</v>
      </c>
      <c r="CI256" s="77">
        <f>IF(greenhouseGasEmissions!BK256="","",greenhouseGasEmissions!BK256-greenhouseGasEmissions!BK256+INDEX(gDP!BK$6:BK$271,MATCH($B256,gDP!$B$6:$B$271)))</f>
        <v>65344408987.196503</v>
      </c>
      <c r="CJ256" s="77">
        <f>IF(greenhouseGasEmissions!BL256="","",greenhouseGasEmissions!BL256-greenhouseGasEmissions!BL256+INDEX(gDP!BL$6:BL$271,MATCH($B256,gDP!$B$6:$B$271)))</f>
        <v>62222387928.993202</v>
      </c>
      <c r="CK256" s="77">
        <f>IF(greenhouseGasEmissions!BM256="","",greenhouseGasEmissions!BM256-greenhouseGasEmissions!BM256+INDEX(gDP!BM$6:BM$271,MATCH($B256,gDP!$B$6:$B$271)))</f>
        <v>53668636567.866699</v>
      </c>
      <c r="CL256" s="77" t="str">
        <f>IF(greenhouseGasEmissions!BN256="","",greenhouseGasEmissions!BN256-greenhouseGasEmissions!BN256+INDEX(gDP!BN$6:BN$271,MATCH($B256,gDP!$B$6:$B$271)))</f>
        <v/>
      </c>
      <c r="CM256" s="77" t="str">
        <f>IF(greenhouseGasEmissions!BO256="","",greenhouseGasEmissions!BO256-greenhouseGasEmissions!BO256+INDEX(gDP!BO$6:BO$271,MATCH($B256,gDP!$B$6:$B$271)))</f>
        <v/>
      </c>
    </row>
    <row r="257" spans="1:91" x14ac:dyDescent="0.35">
      <c r="A257" t="s">
        <v>720</v>
      </c>
      <c r="B257" t="s">
        <v>721</v>
      </c>
      <c r="C257" t="s">
        <v>807</v>
      </c>
      <c r="D257" t="s">
        <v>808</v>
      </c>
      <c r="AS257">
        <v>6318.5951999999997</v>
      </c>
      <c r="AT257">
        <v>6237.6455999999998</v>
      </c>
      <c r="AU257">
        <v>6102.81</v>
      </c>
      <c r="AV257">
        <v>6142.9017000000003</v>
      </c>
      <c r="AW257">
        <v>6313.7344999999996</v>
      </c>
      <c r="AX257">
        <v>6263.3015999999998</v>
      </c>
      <c r="AY257">
        <v>6128.3141999999998</v>
      </c>
      <c r="AZ257">
        <v>6260.8152</v>
      </c>
      <c r="BA257">
        <v>6097.6652999999997</v>
      </c>
      <c r="BB257">
        <v>5660.0069999999996</v>
      </c>
      <c r="BC257">
        <v>5887.7133000000003</v>
      </c>
      <c r="BD257">
        <v>5641.7381999999998</v>
      </c>
      <c r="BE257">
        <v>5396.6094000000003</v>
      </c>
      <c r="BF257">
        <v>5570.7154</v>
      </c>
      <c r="BG257">
        <v>5588.3492999999999</v>
      </c>
      <c r="BH257">
        <v>5532.3333000000002</v>
      </c>
      <c r="BI257">
        <v>5297.7398000000003</v>
      </c>
      <c r="BJ257">
        <v>5276.7470000000003</v>
      </c>
      <c r="BK257">
        <v>5471.2929000000004</v>
      </c>
      <c r="BL257">
        <v>5384.9277000000002</v>
      </c>
      <c r="BM257">
        <v>4795.7897000000003</v>
      </c>
      <c r="BQ257" s="77">
        <f>IF(greenhouseGasEmissions!AS257="","",greenhouseGasEmissions!AS257-greenhouseGasEmissions!AS257+INDEX(gDP!AS$6:AS$271,MATCH($B257,gDP!$B$6:$B$271)))</f>
        <v>10250952000000</v>
      </c>
      <c r="BR257" s="77">
        <f>IF(greenhouseGasEmissions!AT257="","",greenhouseGasEmissions!AT257-greenhouseGasEmissions!AT257+INDEX(gDP!AT$6:AT$271,MATCH($B257,gDP!$B$6:$B$271)))</f>
        <v>10581929000000</v>
      </c>
      <c r="BS257" s="77">
        <f>IF(greenhouseGasEmissions!AU257="","",greenhouseGasEmissions!AU257-greenhouseGasEmissions!AU257+INDEX(gDP!AU$6:AU$271,MATCH($B257,gDP!$B$6:$B$271)))</f>
        <v>10929108000000</v>
      </c>
      <c r="BT257" s="77">
        <f>IF(greenhouseGasEmissions!AV257="","",greenhouseGasEmissions!AV257-greenhouseGasEmissions!AV257+INDEX(gDP!AV$6:AV$271,MATCH($B257,gDP!$B$6:$B$271)))</f>
        <v>11456450000000</v>
      </c>
      <c r="BU257" s="77">
        <f>IF(greenhouseGasEmissions!AW257="","",greenhouseGasEmissions!AW257-greenhouseGasEmissions!AW257+INDEX(gDP!AW$6:AW$271,MATCH($B257,gDP!$B$6:$B$271)))</f>
        <v>12217196000000</v>
      </c>
      <c r="BV257" s="77">
        <f>IF(greenhouseGasEmissions!AX257="","",greenhouseGasEmissions!AX257-greenhouseGasEmissions!AX257+INDEX(gDP!AX$6:AX$271,MATCH($B257,gDP!$B$6:$B$271)))</f>
        <v>13039197000000</v>
      </c>
      <c r="BW257" s="77">
        <f>IF(greenhouseGasEmissions!AY257="","",greenhouseGasEmissions!AY257-greenhouseGasEmissions!AY257+INDEX(gDP!AY$6:AY$271,MATCH($B257,gDP!$B$6:$B$271)))</f>
        <v>13815583000000</v>
      </c>
      <c r="BX257" s="77">
        <f>IF(greenhouseGasEmissions!AZ257="","",greenhouseGasEmissions!AZ257-greenhouseGasEmissions!AZ257+INDEX(gDP!AZ$6:AZ$271,MATCH($B257,gDP!$B$6:$B$271)))</f>
        <v>14474228000000</v>
      </c>
      <c r="BY257" s="77">
        <f>IF(greenhouseGasEmissions!BA257="","",greenhouseGasEmissions!BA257-greenhouseGasEmissions!BA257+INDEX(gDP!BA$6:BA$271,MATCH($B257,gDP!$B$6:$B$271)))</f>
        <v>14769862000000</v>
      </c>
      <c r="BZ257" s="77">
        <f>IF(greenhouseGasEmissions!BB257="","",greenhouseGasEmissions!BB257-greenhouseGasEmissions!BB257+INDEX(gDP!BB$6:BB$271,MATCH($B257,gDP!$B$6:$B$271)))</f>
        <v>14478067000000</v>
      </c>
      <c r="CA257" s="77">
        <f>IF(greenhouseGasEmissions!BC257="","",greenhouseGasEmissions!BC257-greenhouseGasEmissions!BC257+INDEX(gDP!BC$6:BC$271,MATCH($B257,gDP!$B$6:$B$271)))</f>
        <v>15048971000000</v>
      </c>
      <c r="CB257" s="77">
        <f>IF(greenhouseGasEmissions!BD257="","",greenhouseGasEmissions!BD257-greenhouseGasEmissions!BD257+INDEX(gDP!BD$6:BD$271,MATCH($B257,gDP!$B$6:$B$271)))</f>
        <v>15599732000000</v>
      </c>
      <c r="CC257" s="77">
        <f>IF(greenhouseGasEmissions!BE257="","",greenhouseGasEmissions!BE257-greenhouseGasEmissions!BE257+INDEX(gDP!BE$6:BE$271,MATCH($B257,gDP!$B$6:$B$271)))</f>
        <v>16253970000000</v>
      </c>
      <c r="CD257" s="77">
        <f>IF(greenhouseGasEmissions!BF257="","",greenhouseGasEmissions!BF257-greenhouseGasEmissions!BF257+INDEX(gDP!BF$6:BF$271,MATCH($B257,gDP!$B$6:$B$271)))</f>
        <v>16880683000000</v>
      </c>
      <c r="CE257" s="77">
        <f>IF(greenhouseGasEmissions!BG257="","",greenhouseGasEmissions!BG257-greenhouseGasEmissions!BG257+INDEX(gDP!BG$6:BG$271,MATCH($B257,gDP!$B$6:$B$271)))</f>
        <v>17608138000000</v>
      </c>
      <c r="CF257" s="77">
        <f>IF(greenhouseGasEmissions!BH257="","",greenhouseGasEmissions!BH257-greenhouseGasEmissions!BH257+INDEX(gDP!BH$6:BH$271,MATCH($B257,gDP!$B$6:$B$271)))</f>
        <v>18295019000000</v>
      </c>
      <c r="CG257" s="77">
        <f>IF(greenhouseGasEmissions!BI257="","",greenhouseGasEmissions!BI257-greenhouseGasEmissions!BI257+INDEX(gDP!BI$6:BI$271,MATCH($B257,gDP!$B$6:$B$271)))</f>
        <v>18804913000000</v>
      </c>
      <c r="CH257" s="77">
        <f>IF(greenhouseGasEmissions!BJ257="","",greenhouseGasEmissions!BJ257-greenhouseGasEmissions!BJ257+INDEX(gDP!BJ$6:BJ$271,MATCH($B257,gDP!$B$6:$B$271)))</f>
        <v>19612102000000</v>
      </c>
      <c r="CI257" s="77">
        <f>IF(greenhouseGasEmissions!BK257="","",greenhouseGasEmissions!BK257-greenhouseGasEmissions!BK257+INDEX(gDP!BK$6:BK$271,MATCH($B257,gDP!$B$6:$B$271)))</f>
        <v>20656516000000</v>
      </c>
      <c r="CJ257" s="77">
        <f>IF(greenhouseGasEmissions!BL257="","",greenhouseGasEmissions!BL257-greenhouseGasEmissions!BL257+INDEX(gDP!BL$6:BL$271,MATCH($B257,gDP!$B$6:$B$271)))</f>
        <v>21521395000000</v>
      </c>
      <c r="CK257" s="77">
        <f>IF(greenhouseGasEmissions!BM257="","",greenhouseGasEmissions!BM257-greenhouseGasEmissions!BM257+INDEX(gDP!BM$6:BM$271,MATCH($B257,gDP!$B$6:$B$271)))</f>
        <v>21322950000000</v>
      </c>
      <c r="CL257" s="77" t="str">
        <f>IF(greenhouseGasEmissions!BN257="","",greenhouseGasEmissions!BN257-greenhouseGasEmissions!BN257+INDEX(gDP!BN$6:BN$271,MATCH($B257,gDP!$B$6:$B$271)))</f>
        <v/>
      </c>
      <c r="CM257" s="77" t="str">
        <f>IF(greenhouseGasEmissions!BO257="","",greenhouseGasEmissions!BO257-greenhouseGasEmissions!BO257+INDEX(gDP!BO$6:BO$271,MATCH($B257,gDP!$B$6:$B$271)))</f>
        <v/>
      </c>
    </row>
    <row r="258" spans="1:91" x14ac:dyDescent="0.35">
      <c r="A258" t="s">
        <v>722</v>
      </c>
      <c r="B258" t="s">
        <v>723</v>
      </c>
      <c r="C258" t="s">
        <v>807</v>
      </c>
      <c r="D258" t="s">
        <v>808</v>
      </c>
      <c r="AS258">
        <v>175.51580000000001</v>
      </c>
      <c r="AT258">
        <v>180.7028</v>
      </c>
      <c r="AU258">
        <v>191.423</v>
      </c>
      <c r="AV258">
        <v>179.20240000000001</v>
      </c>
      <c r="AW258">
        <v>181.07079999999999</v>
      </c>
      <c r="AX258">
        <v>181.86770000000001</v>
      </c>
      <c r="AY258">
        <v>193.9237</v>
      </c>
      <c r="AZ258">
        <v>187.44290000000001</v>
      </c>
      <c r="BA258">
        <v>199.12870000000001</v>
      </c>
      <c r="BB258">
        <v>180.2636</v>
      </c>
      <c r="BC258">
        <v>194.96850000000001</v>
      </c>
      <c r="BD258">
        <v>199.46809999999999</v>
      </c>
      <c r="BE258">
        <v>189.17080000000001</v>
      </c>
      <c r="BF258">
        <v>189.07339999999999</v>
      </c>
      <c r="BG258">
        <v>178.71940000000001</v>
      </c>
      <c r="BH258">
        <v>175.66319999999999</v>
      </c>
      <c r="BI258">
        <v>187.37299999999999</v>
      </c>
      <c r="BJ258">
        <v>194.33920000000001</v>
      </c>
      <c r="BK258">
        <v>204.4881</v>
      </c>
      <c r="BL258">
        <v>210.32640000000001</v>
      </c>
      <c r="BM258">
        <v>203.18119999999999</v>
      </c>
      <c r="BQ258" s="77">
        <f>IF(greenhouseGasEmissions!AS258="","",greenhouseGasEmissions!AS258-greenhouseGasEmissions!AS258+INDEX(gDP!AS$6:AS$271,MATCH($B258,gDP!$B$6:$B$271)))</f>
        <v>13760513969.313999</v>
      </c>
      <c r="BR258" s="77">
        <f>IF(greenhouseGasEmissions!AT258="","",greenhouseGasEmissions!AT258-greenhouseGasEmissions!AT258+INDEX(gDP!AT$6:AT$271,MATCH($B258,gDP!$B$6:$B$271)))</f>
        <v>11401421329.197399</v>
      </c>
      <c r="BS258" s="77">
        <f>IF(greenhouseGasEmissions!AU258="","",greenhouseGasEmissions!AU258-greenhouseGasEmissions!AU258+INDEX(gDP!AU$6:AU$271,MATCH($B258,gDP!$B$6:$B$271)))</f>
        <v>9687788512.8018398</v>
      </c>
      <c r="BT258" s="77">
        <f>IF(greenhouseGasEmissions!AV258="","",greenhouseGasEmissions!AV258-greenhouseGasEmissions!AV258+INDEX(gDP!AV$6:AV$271,MATCH($B258,gDP!$B$6:$B$271)))</f>
        <v>10134453435.4603</v>
      </c>
      <c r="BU258" s="77">
        <f>IF(greenhouseGasEmissions!AW258="","",greenhouseGasEmissions!AW258-greenhouseGasEmissions!AW258+INDEX(gDP!AW$6:AW$271,MATCH($B258,gDP!$B$6:$B$271)))</f>
        <v>12030023547.880699</v>
      </c>
      <c r="BV258" s="77">
        <f>IF(greenhouseGasEmissions!AX258="","",greenhouseGasEmissions!AX258-greenhouseGasEmissions!AX258+INDEX(gDP!AX$6:AX$271,MATCH($B258,gDP!$B$6:$B$271)))</f>
        <v>14307509838.8053</v>
      </c>
      <c r="BW258" s="77">
        <f>IF(greenhouseGasEmissions!AY258="","",greenhouseGasEmissions!AY258-greenhouseGasEmissions!AY258+INDEX(gDP!AY$6:AY$271,MATCH($B258,gDP!$B$6:$B$271)))</f>
        <v>17330833852.918999</v>
      </c>
      <c r="BX258" s="77">
        <f>IF(greenhouseGasEmissions!AZ258="","",greenhouseGasEmissions!AZ258-greenhouseGasEmissions!AZ258+INDEX(gDP!AZ$6:AZ$271,MATCH($B258,gDP!$B$6:$B$271)))</f>
        <v>22311393927.881699</v>
      </c>
      <c r="BY258" s="77">
        <f>IF(greenhouseGasEmissions!BA258="","",greenhouseGasEmissions!BA258-greenhouseGasEmissions!BA258+INDEX(gDP!BA$6:BA$271,MATCH($B258,gDP!$B$6:$B$271)))</f>
        <v>29549438883.833801</v>
      </c>
      <c r="BZ258" s="77">
        <f>IF(greenhouseGasEmissions!BB258="","",greenhouseGasEmissions!BB258-greenhouseGasEmissions!BB258+INDEX(gDP!BB$6:BB$271,MATCH($B258,gDP!$B$6:$B$271)))</f>
        <v>33689223673.257702</v>
      </c>
      <c r="CA258" s="77">
        <f>IF(greenhouseGasEmissions!BC258="","",greenhouseGasEmissions!BC258-greenhouseGasEmissions!BC258+INDEX(gDP!BC$6:BC$271,MATCH($B258,gDP!$B$6:$B$271)))</f>
        <v>49765676402.449501</v>
      </c>
      <c r="CB258" s="77">
        <f>IF(greenhouseGasEmissions!BD258="","",greenhouseGasEmissions!BD258-greenhouseGasEmissions!BD258+INDEX(gDP!BD$6:BD$271,MATCH($B258,gDP!$B$6:$B$271)))</f>
        <v>60178909297.208</v>
      </c>
      <c r="CC258" s="77">
        <f>IF(greenhouseGasEmissions!BE258="","",greenhouseGasEmissions!BE258-greenhouseGasEmissions!BE258+INDEX(gDP!BE$6:BE$271,MATCH($B258,gDP!$B$6:$B$271)))</f>
        <v>67517349212.060898</v>
      </c>
      <c r="CD258" s="77">
        <f>IF(greenhouseGasEmissions!BF258="","",greenhouseGasEmissions!BF258-greenhouseGasEmissions!BF258+INDEX(gDP!BF$6:BF$271,MATCH($B258,gDP!$B$6:$B$271)))</f>
        <v>73180037914.9104</v>
      </c>
      <c r="CE258" s="77">
        <f>IF(greenhouseGasEmissions!BG258="","",greenhouseGasEmissions!BG258-greenhouseGasEmissions!BG258+INDEX(gDP!BG$6:BG$271,MATCH($B258,gDP!$B$6:$B$271)))</f>
        <v>80845385809.452896</v>
      </c>
      <c r="CF258" s="77">
        <f>IF(greenhouseGasEmissions!BH258="","",greenhouseGasEmissions!BH258-greenhouseGasEmissions!BH258+INDEX(gDP!BH$6:BH$271,MATCH($B258,gDP!$B$6:$B$271)))</f>
        <v>86196264755.310501</v>
      </c>
      <c r="CG258" s="77">
        <f>IF(greenhouseGasEmissions!BI258="","",greenhouseGasEmissions!BI258-greenhouseGasEmissions!BI258+INDEX(gDP!BI$6:BI$271,MATCH($B258,gDP!$B$6:$B$271)))</f>
        <v>86138288644.171005</v>
      </c>
      <c r="CH258" s="77">
        <f>IF(greenhouseGasEmissions!BJ258="","",greenhouseGasEmissions!BJ258-greenhouseGasEmissions!BJ258+INDEX(gDP!BJ$6:BJ$271,MATCH($B258,gDP!$B$6:$B$271)))</f>
        <v>62081322740.016197</v>
      </c>
      <c r="CI258" s="77">
        <f>IF(greenhouseGasEmissions!BK258="","",greenhouseGasEmissions!BK258-greenhouseGasEmissions!BK258+INDEX(gDP!BK$6:BK$271,MATCH($B258,gDP!$B$6:$B$271)))</f>
        <v>52870108214.674202</v>
      </c>
      <c r="CJ258" s="77">
        <f>IF(greenhouseGasEmissions!BL258="","",greenhouseGasEmissions!BL258-greenhouseGasEmissions!BL258+INDEX(gDP!BL$6:BL$271,MATCH($B258,gDP!$B$6:$B$271)))</f>
        <v>60283503705.390701</v>
      </c>
      <c r="CK258" s="77">
        <f>IF(greenhouseGasEmissions!BM258="","",greenhouseGasEmissions!BM258-greenhouseGasEmissions!BM258+INDEX(gDP!BM$6:BM$271,MATCH($B258,gDP!$B$6:$B$271)))</f>
        <v>60224701296.788498</v>
      </c>
      <c r="CL258" s="77" t="str">
        <f>IF(greenhouseGasEmissions!BN258="","",greenhouseGasEmissions!BN258-greenhouseGasEmissions!BN258+INDEX(gDP!BN$6:BN$271,MATCH($B258,gDP!$B$6:$B$271)))</f>
        <v/>
      </c>
      <c r="CM258" s="77" t="str">
        <f>IF(greenhouseGasEmissions!BO258="","",greenhouseGasEmissions!BO258-greenhouseGasEmissions!BO258+INDEX(gDP!BO$6:BO$271,MATCH($B258,gDP!$B$6:$B$271)))</f>
        <v/>
      </c>
    </row>
    <row r="259" spans="1:91" x14ac:dyDescent="0.35">
      <c r="A259" t="s">
        <v>724</v>
      </c>
      <c r="B259" t="s">
        <v>725</v>
      </c>
      <c r="C259" t="s">
        <v>807</v>
      </c>
      <c r="D259" t="s">
        <v>808</v>
      </c>
      <c r="AS259">
        <v>5.33E-2</v>
      </c>
      <c r="AT259">
        <v>5.8900000000000001E-2</v>
      </c>
      <c r="AU259">
        <v>6.3399999999999998E-2</v>
      </c>
      <c r="AV259">
        <v>6.6199999999999995E-2</v>
      </c>
      <c r="AW259">
        <v>7.0099999999999996E-2</v>
      </c>
      <c r="AX259">
        <v>7.22E-2</v>
      </c>
      <c r="AY259">
        <v>7.8399999999999997E-2</v>
      </c>
      <c r="AZ259">
        <v>8.5900000000000004E-2</v>
      </c>
      <c r="BA259">
        <v>8.9700000000000002E-2</v>
      </c>
      <c r="BB259">
        <v>0.13170000000000001</v>
      </c>
      <c r="BC259">
        <v>0.10630000000000001</v>
      </c>
      <c r="BD259">
        <v>8.2000000000000003E-2</v>
      </c>
      <c r="BE259">
        <v>0.1022</v>
      </c>
      <c r="BF259">
        <v>9.9199999999999997E-2</v>
      </c>
      <c r="BG259">
        <v>0.1057</v>
      </c>
      <c r="BH259">
        <v>0.104</v>
      </c>
      <c r="BI259">
        <v>0.10879999999999999</v>
      </c>
      <c r="BJ259">
        <v>0.1153</v>
      </c>
      <c r="BK259">
        <v>0.1162</v>
      </c>
      <c r="BL259">
        <v>0.11269999999999999</v>
      </c>
      <c r="BM259">
        <v>9.7900000000000001E-2</v>
      </c>
      <c r="BQ259" s="77">
        <f>IF(greenhouseGasEmissions!AS259="","",greenhouseGasEmissions!AS259-greenhouseGasEmissions!AS259+INDEX(gDP!AS$6:AS$271,MATCH($B259,gDP!$B$6:$B$271)))</f>
        <v>427946037.03703701</v>
      </c>
      <c r="BR259" s="77">
        <f>IF(greenhouseGasEmissions!AT259="","",greenhouseGasEmissions!AT259-greenhouseGasEmissions!AT259+INDEX(gDP!AT$6:AT$271,MATCH($B259,gDP!$B$6:$B$271)))</f>
        <v>462072333.33333302</v>
      </c>
      <c r="BS259" s="77">
        <f>IF(greenhouseGasEmissions!AU259="","",greenhouseGasEmissions!AU259-greenhouseGasEmissions!AU259+INDEX(gDP!AU$6:AU$271,MATCH($B259,gDP!$B$6:$B$271)))</f>
        <v>487763851.851852</v>
      </c>
      <c r="BT259" s="77">
        <f>IF(greenhouseGasEmissions!AV259="","",greenhouseGasEmissions!AV259-greenhouseGasEmissions!AV259+INDEX(gDP!AV$6:AV$271,MATCH($B259,gDP!$B$6:$B$271)))</f>
        <v>509090888.88888901</v>
      </c>
      <c r="BU259" s="77">
        <f>IF(greenhouseGasEmissions!AW259="","",greenhouseGasEmissions!AW259-greenhouseGasEmissions!AW259+INDEX(gDP!AW$6:AW$271,MATCH($B259,gDP!$B$6:$B$271)))</f>
        <v>549900185.18518496</v>
      </c>
      <c r="BV259" s="77">
        <f>IF(greenhouseGasEmissions!AX259="","",greenhouseGasEmissions!AX259-greenhouseGasEmissions!AX259+INDEX(gDP!AX$6:AX$271,MATCH($B259,gDP!$B$6:$B$271)))</f>
        <v>579948925.92592597</v>
      </c>
      <c r="BW259" s="77">
        <f>IF(greenhouseGasEmissions!AY259="","",greenhouseGasEmissions!AY259-greenhouseGasEmissions!AY259+INDEX(gDP!AY$6:AY$271,MATCH($B259,gDP!$B$6:$B$271)))</f>
        <v>643501148.14814794</v>
      </c>
      <c r="BX259" s="77">
        <f>IF(greenhouseGasEmissions!AZ259="","",greenhouseGasEmissions!AZ259-greenhouseGasEmissions!AZ259+INDEX(gDP!AZ$6:AZ$271,MATCH($B259,gDP!$B$6:$B$271)))</f>
        <v>713596666.66666698</v>
      </c>
      <c r="BY259" s="77">
        <f>IF(greenhouseGasEmissions!BA259="","",greenhouseGasEmissions!BA259-greenhouseGasEmissions!BA259+INDEX(gDP!BA$6:BA$271,MATCH($B259,gDP!$B$6:$B$271)))</f>
        <v>732663259.25925899</v>
      </c>
      <c r="BZ259" s="77">
        <f>IF(greenhouseGasEmissions!BB259="","",greenhouseGasEmissions!BB259-greenhouseGasEmissions!BB259+INDEX(gDP!BB$6:BB$271,MATCH($B259,gDP!$B$6:$B$271)))</f>
        <v>714300259.25925899</v>
      </c>
      <c r="CA259" s="77">
        <f>IF(greenhouseGasEmissions!BC259="","",greenhouseGasEmissions!BC259-greenhouseGasEmissions!BC259+INDEX(gDP!BC$6:BC$271,MATCH($B259,gDP!$B$6:$B$271)))</f>
        <v>720447888.88888896</v>
      </c>
      <c r="CB259" s="77">
        <f>IF(greenhouseGasEmissions!BD259="","",greenhouseGasEmissions!BD259-greenhouseGasEmissions!BD259+INDEX(gDP!BD$6:BD$271,MATCH($B259,gDP!$B$6:$B$271)))</f>
        <v>713796370.37037003</v>
      </c>
      <c r="CC259" s="77">
        <f>IF(greenhouseGasEmissions!BE259="","",greenhouseGasEmissions!BE259-greenhouseGasEmissions!BE259+INDEX(gDP!BE$6:BE$271,MATCH($B259,gDP!$B$6:$B$271)))</f>
        <v>730032592.59259295</v>
      </c>
      <c r="CD259" s="77">
        <f>IF(greenhouseGasEmissions!BF259="","",greenhouseGasEmissions!BF259-greenhouseGasEmissions!BF259+INDEX(gDP!BF$6:BF$271,MATCH($B259,gDP!$B$6:$B$271)))</f>
        <v>764781259.25925899</v>
      </c>
      <c r="CE259" s="77">
        <f>IF(greenhouseGasEmissions!BG259="","",greenhouseGasEmissions!BG259-greenhouseGasEmissions!BG259+INDEX(gDP!BG$6:BG$271,MATCH($B259,gDP!$B$6:$B$271)))</f>
        <v>770900000</v>
      </c>
      <c r="CF259" s="77">
        <f>IF(greenhouseGasEmissions!BH259="","",greenhouseGasEmissions!BH259-greenhouseGasEmissions!BH259+INDEX(gDP!BH$6:BH$271,MATCH($B259,gDP!$B$6:$B$271)))</f>
        <v>786555555.55555499</v>
      </c>
      <c r="CG259" s="77">
        <f>IF(greenhouseGasEmissions!BI259="","",greenhouseGasEmissions!BI259-greenhouseGasEmissions!BI259+INDEX(gDP!BI$6:BI$271,MATCH($B259,gDP!$B$6:$B$271)))</f>
        <v>814303703.703704</v>
      </c>
      <c r="CH259" s="77">
        <f>IF(greenhouseGasEmissions!BJ259="","",greenhouseGasEmissions!BJ259-greenhouseGasEmissions!BJ259+INDEX(gDP!BJ$6:BJ$271,MATCH($B259,gDP!$B$6:$B$271)))</f>
        <v>844040740.74074101</v>
      </c>
      <c r="CI259" s="77">
        <f>IF(greenhouseGasEmissions!BK259="","",greenhouseGasEmissions!BK259-greenhouseGasEmissions!BK259+INDEX(gDP!BK$6:BK$271,MATCH($B259,gDP!$B$6:$B$271)))</f>
        <v>884329629.62962997</v>
      </c>
      <c r="CJ259" s="77">
        <f>IF(greenhouseGasEmissions!BL259="","",greenhouseGasEmissions!BL259-greenhouseGasEmissions!BL259+INDEX(gDP!BL$6:BL$271,MATCH($B259,gDP!$B$6:$B$271)))</f>
        <v>910766666.66666698</v>
      </c>
      <c r="CK259" s="77">
        <f>IF(greenhouseGasEmissions!BM259="","",greenhouseGasEmissions!BM259-greenhouseGasEmissions!BM259+INDEX(gDP!BM$6:BM$271,MATCH($B259,gDP!$B$6:$B$271)))</f>
        <v>869111111.11111104</v>
      </c>
      <c r="CL259" s="77" t="str">
        <f>IF(greenhouseGasEmissions!BN259="","",greenhouseGasEmissions!BN259-greenhouseGasEmissions!BN259+INDEX(gDP!BN$6:BN$271,MATCH($B259,gDP!$B$6:$B$271)))</f>
        <v/>
      </c>
      <c r="CM259" s="77" t="str">
        <f>IF(greenhouseGasEmissions!BO259="","",greenhouseGasEmissions!BO259-greenhouseGasEmissions!BO259+INDEX(gDP!BO$6:BO$271,MATCH($B259,gDP!$B$6:$B$271)))</f>
        <v/>
      </c>
    </row>
    <row r="260" spans="1:91" x14ac:dyDescent="0.35">
      <c r="A260" t="s">
        <v>726</v>
      </c>
      <c r="B260" t="s">
        <v>727</v>
      </c>
      <c r="C260" t="s">
        <v>807</v>
      </c>
      <c r="D260" t="s">
        <v>808</v>
      </c>
      <c r="AS260">
        <v>196.06870000000001</v>
      </c>
      <c r="AT260">
        <v>201.0676</v>
      </c>
      <c r="AU260">
        <v>204.56489999999999</v>
      </c>
      <c r="AV260">
        <v>199.84540000000001</v>
      </c>
      <c r="AW260">
        <v>209.5411</v>
      </c>
      <c r="AX260">
        <v>217.25200000000001</v>
      </c>
      <c r="AY260">
        <v>216.2988</v>
      </c>
      <c r="AZ260">
        <v>215.97399999999999</v>
      </c>
      <c r="BA260">
        <v>226.63820000000001</v>
      </c>
      <c r="BB260">
        <v>225.16309999999999</v>
      </c>
      <c r="BC260">
        <v>230.67429999999999</v>
      </c>
      <c r="BD260">
        <v>227.696</v>
      </c>
      <c r="BE260">
        <v>255.89160000000001</v>
      </c>
      <c r="BF260">
        <v>254.4811</v>
      </c>
      <c r="BG260">
        <v>252.21090000000001</v>
      </c>
      <c r="BH260">
        <v>233.78559999999999</v>
      </c>
      <c r="BI260">
        <v>218.35429999999999</v>
      </c>
      <c r="BJ260">
        <v>203.6258</v>
      </c>
      <c r="BK260">
        <v>186.87549999999999</v>
      </c>
      <c r="BL260">
        <v>159.3134</v>
      </c>
      <c r="BM260">
        <v>118.43600000000001</v>
      </c>
      <c r="BQ260" s="77">
        <f>IF(greenhouseGasEmissions!AS260="","",greenhouseGasEmissions!AS260-greenhouseGasEmissions!AS260+INDEX(gDP!AS$6:AS$271,MATCH($B260,gDP!$B$6:$B$271)))</f>
        <v>117146466002.661</v>
      </c>
      <c r="BR260" s="77">
        <f>IF(greenhouseGasEmissions!AT260="","",greenhouseGasEmissions!AT260-greenhouseGasEmissions!AT260+INDEX(gDP!AT$6:AT$271,MATCH($B260,gDP!$B$6:$B$271)))</f>
        <v>122911036746.729</v>
      </c>
      <c r="BS260" s="77">
        <f>IF(greenhouseGasEmissions!AU260="","",greenhouseGasEmissions!AU260-greenhouseGasEmissions!AU260+INDEX(gDP!AU$6:AU$271,MATCH($B260,gDP!$B$6:$B$271)))</f>
        <v>92893587733.654907</v>
      </c>
      <c r="BT260" s="77">
        <f>IF(greenhouseGasEmissions!AV260="","",greenhouseGasEmissions!AV260-greenhouseGasEmissions!AV260+INDEX(gDP!AV$6:AV$271,MATCH($B260,gDP!$B$6:$B$271)))</f>
        <v>83620628582.1082</v>
      </c>
      <c r="BU260" s="77">
        <f>IF(greenhouseGasEmissions!AW260="","",greenhouseGasEmissions!AW260-greenhouseGasEmissions!AW260+INDEX(gDP!AW$6:AW$271,MATCH($B260,gDP!$B$6:$B$271)))</f>
        <v>112451400424.964</v>
      </c>
      <c r="BV260" s="77">
        <f>IF(greenhouseGasEmissions!AX260="","",greenhouseGasEmissions!AX260-greenhouseGasEmissions!AX260+INDEX(gDP!AX$6:AX$271,MATCH($B260,gDP!$B$6:$B$271)))</f>
        <v>145513489651.87201</v>
      </c>
      <c r="BW260" s="77">
        <f>IF(greenhouseGasEmissions!AY260="","",greenhouseGasEmissions!AY260-greenhouseGasEmissions!AY260+INDEX(gDP!AY$6:AY$271,MATCH($B260,gDP!$B$6:$B$271)))</f>
        <v>183477522123.89401</v>
      </c>
      <c r="BX260" s="77">
        <f>IF(greenhouseGasEmissions!AZ260="","",greenhouseGasEmissions!AZ260-greenhouseGasEmissions!AZ260+INDEX(gDP!AZ$6:AZ$271,MATCH($B260,gDP!$B$6:$B$271)))</f>
        <v>230364012575.68701</v>
      </c>
      <c r="BY260" s="77">
        <f>IF(greenhouseGasEmissions!BA260="","",greenhouseGasEmissions!BA260-greenhouseGasEmissions!BA260+INDEX(gDP!BA$6:BA$271,MATCH($B260,gDP!$B$6:$B$271)))</f>
        <v>315953388510.67798</v>
      </c>
      <c r="BZ260" s="77">
        <f>IF(greenhouseGasEmissions!BB260="","",greenhouseGasEmissions!BB260-greenhouseGasEmissions!BB260+INDEX(gDP!BB$6:BB$271,MATCH($B260,gDP!$B$6:$B$271)))</f>
        <v>329787628928.47101</v>
      </c>
      <c r="CA260" s="77">
        <f>IF(greenhouseGasEmissions!BC260="","",greenhouseGasEmissions!BC260-greenhouseGasEmissions!BC260+INDEX(gDP!BC$6:BC$271,MATCH($B260,gDP!$B$6:$B$271)))</f>
        <v>393192354510.65302</v>
      </c>
      <c r="CB260" s="77">
        <f>IF(greenhouseGasEmissions!BD260="","",greenhouseGasEmissions!BD260-greenhouseGasEmissions!BD260+INDEX(gDP!BD$6:BD$271,MATCH($B260,gDP!$B$6:$B$271)))</f>
        <v>316482190800.36401</v>
      </c>
      <c r="CC260" s="77">
        <f>IF(greenhouseGasEmissions!BE260="","",greenhouseGasEmissions!BE260-greenhouseGasEmissions!BE260+INDEX(gDP!BE$6:BE$271,MATCH($B260,gDP!$B$6:$B$271)))</f>
        <v>381286237847.66699</v>
      </c>
      <c r="CD260" s="77">
        <f>IF(greenhouseGasEmissions!BF260="","",greenhouseGasEmissions!BF260-greenhouseGasEmissions!BF260+INDEX(gDP!BF$6:BF$271,MATCH($B260,gDP!$B$6:$B$271)))</f>
        <v>371005379786.56598</v>
      </c>
      <c r="CE260" s="77">
        <f>IF(greenhouseGasEmissions!BG260="","",greenhouseGasEmissions!BG260-greenhouseGasEmissions!BG260+INDEX(gDP!BG$6:BG$271,MATCH($B260,gDP!$B$6:$B$271)))</f>
        <v>482359318767.703</v>
      </c>
      <c r="CF260" s="77">
        <f>IF(greenhouseGasEmissions!BH260="","",greenhouseGasEmissions!BH260-greenhouseGasEmissions!BH260+INDEX(gDP!BH$6:BH$271,MATCH($B260,gDP!$B$6:$B$271)))</f>
        <v>0</v>
      </c>
      <c r="CG260" s="77">
        <f>IF(greenhouseGasEmissions!BI260="","",greenhouseGasEmissions!BI260-greenhouseGasEmissions!BI260+INDEX(gDP!BI$6:BI$271,MATCH($B260,gDP!$B$6:$B$271)))</f>
        <v>0</v>
      </c>
      <c r="CH260" s="77">
        <f>IF(greenhouseGasEmissions!BJ260="","",greenhouseGasEmissions!BJ260-greenhouseGasEmissions!BJ260+INDEX(gDP!BJ$6:BJ$271,MATCH($B260,gDP!$B$6:$B$271)))</f>
        <v>0</v>
      </c>
      <c r="CI260" s="77">
        <f>IF(greenhouseGasEmissions!BK260="","",greenhouseGasEmissions!BK260-greenhouseGasEmissions!BK260+INDEX(gDP!BK$6:BK$271,MATCH($B260,gDP!$B$6:$B$271)))</f>
        <v>0</v>
      </c>
      <c r="CJ260" s="77">
        <f>IF(greenhouseGasEmissions!BL260="","",greenhouseGasEmissions!BL260-greenhouseGasEmissions!BL260+INDEX(gDP!BL$6:BL$271,MATCH($B260,gDP!$B$6:$B$271)))</f>
        <v>0</v>
      </c>
      <c r="CK260" s="77">
        <f>IF(greenhouseGasEmissions!BM260="","",greenhouseGasEmissions!BM260-greenhouseGasEmissions!BM260+INDEX(gDP!BM$6:BM$271,MATCH($B260,gDP!$B$6:$B$271)))</f>
        <v>0</v>
      </c>
      <c r="CL260" s="77" t="str">
        <f>IF(greenhouseGasEmissions!BN260="","",greenhouseGasEmissions!BN260-greenhouseGasEmissions!BN260+INDEX(gDP!BN$6:BN$271,MATCH($B260,gDP!$B$6:$B$271)))</f>
        <v/>
      </c>
      <c r="CM260" s="77" t="str">
        <f>IF(greenhouseGasEmissions!BO260="","",greenhouseGasEmissions!BO260-greenhouseGasEmissions!BO260+INDEX(gDP!BO$6:BO$271,MATCH($B260,gDP!$B$6:$B$271)))</f>
        <v/>
      </c>
    </row>
    <row r="261" spans="1:91" x14ac:dyDescent="0.35">
      <c r="A261" t="s">
        <v>728</v>
      </c>
      <c r="B261" t="s">
        <v>729</v>
      </c>
      <c r="C261" t="s">
        <v>807</v>
      </c>
      <c r="D261" t="s">
        <v>808</v>
      </c>
      <c r="BQ261" s="77" t="str">
        <f>IF(greenhouseGasEmissions!AS261="","",greenhouseGasEmissions!AS261-greenhouseGasEmissions!AS261+INDEX(gDP!AS$6:AS$271,MATCH($B261,gDP!$B$6:$B$271)))</f>
        <v/>
      </c>
      <c r="BR261" s="77" t="str">
        <f>IF(greenhouseGasEmissions!AT261="","",greenhouseGasEmissions!AT261-greenhouseGasEmissions!AT261+INDEX(gDP!AT$6:AT$271,MATCH($B261,gDP!$B$6:$B$271)))</f>
        <v/>
      </c>
      <c r="BS261" s="77" t="str">
        <f>IF(greenhouseGasEmissions!AU261="","",greenhouseGasEmissions!AU261-greenhouseGasEmissions!AU261+INDEX(gDP!AU$6:AU$271,MATCH($B261,gDP!$B$6:$B$271)))</f>
        <v/>
      </c>
      <c r="BT261" s="77" t="str">
        <f>IF(greenhouseGasEmissions!AV261="","",greenhouseGasEmissions!AV261-greenhouseGasEmissions!AV261+INDEX(gDP!AV$6:AV$271,MATCH($B261,gDP!$B$6:$B$271)))</f>
        <v/>
      </c>
      <c r="BU261" s="77" t="str">
        <f>IF(greenhouseGasEmissions!AW261="","",greenhouseGasEmissions!AW261-greenhouseGasEmissions!AW261+INDEX(gDP!AW$6:AW$271,MATCH($B261,gDP!$B$6:$B$271)))</f>
        <v/>
      </c>
      <c r="BV261" s="77" t="str">
        <f>IF(greenhouseGasEmissions!AX261="","",greenhouseGasEmissions!AX261-greenhouseGasEmissions!AX261+INDEX(gDP!AX$6:AX$271,MATCH($B261,gDP!$B$6:$B$271)))</f>
        <v/>
      </c>
      <c r="BW261" s="77" t="str">
        <f>IF(greenhouseGasEmissions!AY261="","",greenhouseGasEmissions!AY261-greenhouseGasEmissions!AY261+INDEX(gDP!AY$6:AY$271,MATCH($B261,gDP!$B$6:$B$271)))</f>
        <v/>
      </c>
      <c r="BX261" s="77" t="str">
        <f>IF(greenhouseGasEmissions!AZ261="","",greenhouseGasEmissions!AZ261-greenhouseGasEmissions!AZ261+INDEX(gDP!AZ$6:AZ$271,MATCH($B261,gDP!$B$6:$B$271)))</f>
        <v/>
      </c>
      <c r="BY261" s="77" t="str">
        <f>IF(greenhouseGasEmissions!BA261="","",greenhouseGasEmissions!BA261-greenhouseGasEmissions!BA261+INDEX(gDP!BA$6:BA$271,MATCH($B261,gDP!$B$6:$B$271)))</f>
        <v/>
      </c>
      <c r="BZ261" s="77" t="str">
        <f>IF(greenhouseGasEmissions!BB261="","",greenhouseGasEmissions!BB261-greenhouseGasEmissions!BB261+INDEX(gDP!BB$6:BB$271,MATCH($B261,gDP!$B$6:$B$271)))</f>
        <v/>
      </c>
      <c r="CA261" s="77" t="str">
        <f>IF(greenhouseGasEmissions!BC261="","",greenhouseGasEmissions!BC261-greenhouseGasEmissions!BC261+INDEX(gDP!BC$6:BC$271,MATCH($B261,gDP!$B$6:$B$271)))</f>
        <v/>
      </c>
      <c r="CB261" s="77" t="str">
        <f>IF(greenhouseGasEmissions!BD261="","",greenhouseGasEmissions!BD261-greenhouseGasEmissions!BD261+INDEX(gDP!BD$6:BD$271,MATCH($B261,gDP!$B$6:$B$271)))</f>
        <v/>
      </c>
      <c r="CC261" s="77" t="str">
        <f>IF(greenhouseGasEmissions!BE261="","",greenhouseGasEmissions!BE261-greenhouseGasEmissions!BE261+INDEX(gDP!BE$6:BE$271,MATCH($B261,gDP!$B$6:$B$271)))</f>
        <v/>
      </c>
      <c r="CD261" s="77" t="str">
        <f>IF(greenhouseGasEmissions!BF261="","",greenhouseGasEmissions!BF261-greenhouseGasEmissions!BF261+INDEX(gDP!BF$6:BF$271,MATCH($B261,gDP!$B$6:$B$271)))</f>
        <v/>
      </c>
      <c r="CE261" s="77" t="str">
        <f>IF(greenhouseGasEmissions!BG261="","",greenhouseGasEmissions!BG261-greenhouseGasEmissions!BG261+INDEX(gDP!BG$6:BG$271,MATCH($B261,gDP!$B$6:$B$271)))</f>
        <v/>
      </c>
      <c r="CF261" s="77" t="str">
        <f>IF(greenhouseGasEmissions!BH261="","",greenhouseGasEmissions!BH261-greenhouseGasEmissions!BH261+INDEX(gDP!BH$6:BH$271,MATCH($B261,gDP!$B$6:$B$271)))</f>
        <v/>
      </c>
      <c r="CG261" s="77" t="str">
        <f>IF(greenhouseGasEmissions!BI261="","",greenhouseGasEmissions!BI261-greenhouseGasEmissions!BI261+INDEX(gDP!BI$6:BI$271,MATCH($B261,gDP!$B$6:$B$271)))</f>
        <v/>
      </c>
      <c r="CH261" s="77" t="str">
        <f>IF(greenhouseGasEmissions!BJ261="","",greenhouseGasEmissions!BJ261-greenhouseGasEmissions!BJ261+INDEX(gDP!BJ$6:BJ$271,MATCH($B261,gDP!$B$6:$B$271)))</f>
        <v/>
      </c>
      <c r="CI261" s="77" t="str">
        <f>IF(greenhouseGasEmissions!BK261="","",greenhouseGasEmissions!BK261-greenhouseGasEmissions!BK261+INDEX(gDP!BK$6:BK$271,MATCH($B261,gDP!$B$6:$B$271)))</f>
        <v/>
      </c>
      <c r="CJ261" s="77" t="str">
        <f>IF(greenhouseGasEmissions!BL261="","",greenhouseGasEmissions!BL261-greenhouseGasEmissions!BL261+INDEX(gDP!BL$6:BL$271,MATCH($B261,gDP!$B$6:$B$271)))</f>
        <v/>
      </c>
      <c r="CK261" s="77" t="str">
        <f>IF(greenhouseGasEmissions!BM261="","",greenhouseGasEmissions!BM261-greenhouseGasEmissions!BM261+INDEX(gDP!BM$6:BM$271,MATCH($B261,gDP!$B$6:$B$271)))</f>
        <v/>
      </c>
      <c r="CL261" s="77" t="str">
        <f>IF(greenhouseGasEmissions!BN261="","",greenhouseGasEmissions!BN261-greenhouseGasEmissions!BN261+INDEX(gDP!BN$6:BN$271,MATCH($B261,gDP!$B$6:$B$271)))</f>
        <v/>
      </c>
      <c r="CM261" s="77" t="str">
        <f>IF(greenhouseGasEmissions!BO261="","",greenhouseGasEmissions!BO261-greenhouseGasEmissions!BO261+INDEX(gDP!BO$6:BO$271,MATCH($B261,gDP!$B$6:$B$271)))</f>
        <v/>
      </c>
    </row>
    <row r="262" spans="1:91" x14ac:dyDescent="0.35">
      <c r="A262" t="s">
        <v>730</v>
      </c>
      <c r="B262" t="s">
        <v>731</v>
      </c>
      <c r="C262" t="s">
        <v>807</v>
      </c>
      <c r="D262" t="s">
        <v>808</v>
      </c>
      <c r="BQ262" s="77" t="str">
        <f>IF(greenhouseGasEmissions!AS262="","",greenhouseGasEmissions!AS262-greenhouseGasEmissions!AS262+INDEX(gDP!AS$6:AS$271,MATCH($B262,gDP!$B$6:$B$271)))</f>
        <v/>
      </c>
      <c r="BR262" s="77" t="str">
        <f>IF(greenhouseGasEmissions!AT262="","",greenhouseGasEmissions!AT262-greenhouseGasEmissions!AT262+INDEX(gDP!AT$6:AT$271,MATCH($B262,gDP!$B$6:$B$271)))</f>
        <v/>
      </c>
      <c r="BS262" s="77" t="str">
        <f>IF(greenhouseGasEmissions!AU262="","",greenhouseGasEmissions!AU262-greenhouseGasEmissions!AU262+INDEX(gDP!AU$6:AU$271,MATCH($B262,gDP!$B$6:$B$271)))</f>
        <v/>
      </c>
      <c r="BT262" s="77" t="str">
        <f>IF(greenhouseGasEmissions!AV262="","",greenhouseGasEmissions!AV262-greenhouseGasEmissions!AV262+INDEX(gDP!AV$6:AV$271,MATCH($B262,gDP!$B$6:$B$271)))</f>
        <v/>
      </c>
      <c r="BU262" s="77" t="str">
        <f>IF(greenhouseGasEmissions!AW262="","",greenhouseGasEmissions!AW262-greenhouseGasEmissions!AW262+INDEX(gDP!AW$6:AW$271,MATCH($B262,gDP!$B$6:$B$271)))</f>
        <v/>
      </c>
      <c r="BV262" s="77" t="str">
        <f>IF(greenhouseGasEmissions!AX262="","",greenhouseGasEmissions!AX262-greenhouseGasEmissions!AX262+INDEX(gDP!AX$6:AX$271,MATCH($B262,gDP!$B$6:$B$271)))</f>
        <v/>
      </c>
      <c r="BW262" s="77" t="str">
        <f>IF(greenhouseGasEmissions!AY262="","",greenhouseGasEmissions!AY262-greenhouseGasEmissions!AY262+INDEX(gDP!AY$6:AY$271,MATCH($B262,gDP!$B$6:$B$271)))</f>
        <v/>
      </c>
      <c r="BX262" s="77" t="str">
        <f>IF(greenhouseGasEmissions!AZ262="","",greenhouseGasEmissions!AZ262-greenhouseGasEmissions!AZ262+INDEX(gDP!AZ$6:AZ$271,MATCH($B262,gDP!$B$6:$B$271)))</f>
        <v/>
      </c>
      <c r="BY262" s="77" t="str">
        <f>IF(greenhouseGasEmissions!BA262="","",greenhouseGasEmissions!BA262-greenhouseGasEmissions!BA262+INDEX(gDP!BA$6:BA$271,MATCH($B262,gDP!$B$6:$B$271)))</f>
        <v/>
      </c>
      <c r="BZ262" s="77" t="str">
        <f>IF(greenhouseGasEmissions!BB262="","",greenhouseGasEmissions!BB262-greenhouseGasEmissions!BB262+INDEX(gDP!BB$6:BB$271,MATCH($B262,gDP!$B$6:$B$271)))</f>
        <v/>
      </c>
      <c r="CA262" s="77" t="str">
        <f>IF(greenhouseGasEmissions!BC262="","",greenhouseGasEmissions!BC262-greenhouseGasEmissions!BC262+INDEX(gDP!BC$6:BC$271,MATCH($B262,gDP!$B$6:$B$271)))</f>
        <v/>
      </c>
      <c r="CB262" s="77" t="str">
        <f>IF(greenhouseGasEmissions!BD262="","",greenhouseGasEmissions!BD262-greenhouseGasEmissions!BD262+INDEX(gDP!BD$6:BD$271,MATCH($B262,gDP!$B$6:$B$271)))</f>
        <v/>
      </c>
      <c r="CC262" s="77" t="str">
        <f>IF(greenhouseGasEmissions!BE262="","",greenhouseGasEmissions!BE262-greenhouseGasEmissions!BE262+INDEX(gDP!BE$6:BE$271,MATCH($B262,gDP!$B$6:$B$271)))</f>
        <v/>
      </c>
      <c r="CD262" s="77" t="str">
        <f>IF(greenhouseGasEmissions!BF262="","",greenhouseGasEmissions!BF262-greenhouseGasEmissions!BF262+INDEX(gDP!BF$6:BF$271,MATCH($B262,gDP!$B$6:$B$271)))</f>
        <v/>
      </c>
      <c r="CE262" s="77" t="str">
        <f>IF(greenhouseGasEmissions!BG262="","",greenhouseGasEmissions!BG262-greenhouseGasEmissions!BG262+INDEX(gDP!BG$6:BG$271,MATCH($B262,gDP!$B$6:$B$271)))</f>
        <v/>
      </c>
      <c r="CF262" s="77" t="str">
        <f>IF(greenhouseGasEmissions!BH262="","",greenhouseGasEmissions!BH262-greenhouseGasEmissions!BH262+INDEX(gDP!BH$6:BH$271,MATCH($B262,gDP!$B$6:$B$271)))</f>
        <v/>
      </c>
      <c r="CG262" s="77" t="str">
        <f>IF(greenhouseGasEmissions!BI262="","",greenhouseGasEmissions!BI262-greenhouseGasEmissions!BI262+INDEX(gDP!BI$6:BI$271,MATCH($B262,gDP!$B$6:$B$271)))</f>
        <v/>
      </c>
      <c r="CH262" s="77" t="str">
        <f>IF(greenhouseGasEmissions!BJ262="","",greenhouseGasEmissions!BJ262-greenhouseGasEmissions!BJ262+INDEX(gDP!BJ$6:BJ$271,MATCH($B262,gDP!$B$6:$B$271)))</f>
        <v/>
      </c>
      <c r="CI262" s="77" t="str">
        <f>IF(greenhouseGasEmissions!BK262="","",greenhouseGasEmissions!BK262-greenhouseGasEmissions!BK262+INDEX(gDP!BK$6:BK$271,MATCH($B262,gDP!$B$6:$B$271)))</f>
        <v/>
      </c>
      <c r="CJ262" s="77" t="str">
        <f>IF(greenhouseGasEmissions!BL262="","",greenhouseGasEmissions!BL262-greenhouseGasEmissions!BL262+INDEX(gDP!BL$6:BL$271,MATCH($B262,gDP!$B$6:$B$271)))</f>
        <v/>
      </c>
      <c r="CK262" s="77" t="str">
        <f>IF(greenhouseGasEmissions!BM262="","",greenhouseGasEmissions!BM262-greenhouseGasEmissions!BM262+INDEX(gDP!BM$6:BM$271,MATCH($B262,gDP!$B$6:$B$271)))</f>
        <v/>
      </c>
      <c r="CL262" s="77" t="str">
        <f>IF(greenhouseGasEmissions!BN262="","",greenhouseGasEmissions!BN262-greenhouseGasEmissions!BN262+INDEX(gDP!BN$6:BN$271,MATCH($B262,gDP!$B$6:$B$271)))</f>
        <v/>
      </c>
      <c r="CM262" s="77" t="str">
        <f>IF(greenhouseGasEmissions!BO262="","",greenhouseGasEmissions!BO262-greenhouseGasEmissions!BO262+INDEX(gDP!BO$6:BO$271,MATCH($B262,gDP!$B$6:$B$271)))</f>
        <v/>
      </c>
    </row>
    <row r="263" spans="1:91" x14ac:dyDescent="0.35">
      <c r="A263" t="s">
        <v>732</v>
      </c>
      <c r="B263" t="s">
        <v>733</v>
      </c>
      <c r="C263" t="s">
        <v>807</v>
      </c>
      <c r="D263" t="s">
        <v>808</v>
      </c>
      <c r="AS263">
        <v>135.4504</v>
      </c>
      <c r="AT263">
        <v>140.43029999999999</v>
      </c>
      <c r="AU263">
        <v>155.38069999999999</v>
      </c>
      <c r="AV263">
        <v>164.17349999999999</v>
      </c>
      <c r="AW263">
        <v>187.8212</v>
      </c>
      <c r="AX263">
        <v>200.43510000000001</v>
      </c>
      <c r="AY263">
        <v>207.04900000000001</v>
      </c>
      <c r="AZ263">
        <v>221.006</v>
      </c>
      <c r="BA263">
        <v>232.34280000000001</v>
      </c>
      <c r="BB263">
        <v>252.12739999999999</v>
      </c>
      <c r="BC263">
        <v>269.39800000000002</v>
      </c>
      <c r="BD263">
        <v>271.53680000000003</v>
      </c>
      <c r="BE263">
        <v>271.50330000000002</v>
      </c>
      <c r="BF263">
        <v>280.49689999999998</v>
      </c>
      <c r="BG263">
        <v>296.82909999999998</v>
      </c>
      <c r="BH263">
        <v>318.59410000000003</v>
      </c>
      <c r="BI263">
        <v>340.29259999999999</v>
      </c>
      <c r="BJ263">
        <v>346.87580000000003</v>
      </c>
      <c r="BK263">
        <v>402.44929999999999</v>
      </c>
      <c r="BL263">
        <v>454.29790000000003</v>
      </c>
      <c r="BM263">
        <v>459.98899999999998</v>
      </c>
      <c r="BQ263" s="77">
        <f>IF(greenhouseGasEmissions!AS263="","",greenhouseGasEmissions!AS263-greenhouseGasEmissions!AS263+INDEX(gDP!AS$6:AS$271,MATCH($B263,gDP!$B$6:$B$271)))</f>
        <v>31172518403.3162</v>
      </c>
      <c r="BR263" s="77">
        <f>IF(greenhouseGasEmissions!AT263="","",greenhouseGasEmissions!AT263-greenhouseGasEmissions!AT263+INDEX(gDP!AT$6:AT$271,MATCH($B263,gDP!$B$6:$B$271)))</f>
        <v>32685198808.554901</v>
      </c>
      <c r="BS263" s="77">
        <f>IF(greenhouseGasEmissions!AU263="","",greenhouseGasEmissions!AU263-greenhouseGasEmissions!AU263+INDEX(gDP!AU$6:AU$271,MATCH($B263,gDP!$B$6:$B$271)))</f>
        <v>35064105500.834396</v>
      </c>
      <c r="BT263" s="77">
        <f>IF(greenhouseGasEmissions!AV263="","",greenhouseGasEmissions!AV263-greenhouseGasEmissions!AV263+INDEX(gDP!AV$6:AV$271,MATCH($B263,gDP!$B$6:$B$271)))</f>
        <v>39552513231.916901</v>
      </c>
      <c r="BU263" s="77">
        <f>IF(greenhouseGasEmissions!AW263="","",greenhouseGasEmissions!AW263-greenhouseGasEmissions!AW263+INDEX(gDP!AW$6:AW$271,MATCH($B263,gDP!$B$6:$B$271)))</f>
        <v>45427854693.255402</v>
      </c>
      <c r="BV263" s="77">
        <f>IF(greenhouseGasEmissions!AX263="","",greenhouseGasEmissions!AX263-greenhouseGasEmissions!AX263+INDEX(gDP!AX$6:AX$271,MATCH($B263,gDP!$B$6:$B$271)))</f>
        <v>57633255738.199203</v>
      </c>
      <c r="BW263" s="77">
        <f>IF(greenhouseGasEmissions!AY263="","",greenhouseGasEmissions!AY263-greenhouseGasEmissions!AY263+INDEX(gDP!AY$6:AY$271,MATCH($B263,gDP!$B$6:$B$271)))</f>
        <v>66371664817.043602</v>
      </c>
      <c r="BX263" s="77">
        <f>IF(greenhouseGasEmissions!AZ263="","",greenhouseGasEmissions!AZ263-greenhouseGasEmissions!AZ263+INDEX(gDP!AZ$6:AZ$271,MATCH($B263,gDP!$B$6:$B$271)))</f>
        <v>77414425532.245193</v>
      </c>
      <c r="BY263" s="77">
        <f>IF(greenhouseGasEmissions!BA263="","",greenhouseGasEmissions!BA263-greenhouseGasEmissions!BA263+INDEX(gDP!BA$6:BA$271,MATCH($B263,gDP!$B$6:$B$271)))</f>
        <v>99130304099.127396</v>
      </c>
      <c r="BZ263" s="77">
        <f>IF(greenhouseGasEmissions!BB263="","",greenhouseGasEmissions!BB263-greenhouseGasEmissions!BB263+INDEX(gDP!BB$6:BB$271,MATCH($B263,gDP!$B$6:$B$271)))</f>
        <v>106014659565.214</v>
      </c>
      <c r="CA263" s="77">
        <f>IF(greenhouseGasEmissions!BC263="","",greenhouseGasEmissions!BC263-greenhouseGasEmissions!BC263+INDEX(gDP!BC$6:BC$271,MATCH($B263,gDP!$B$6:$B$271)))</f>
        <v>147201173196.979</v>
      </c>
      <c r="CB263" s="77">
        <f>IF(greenhouseGasEmissions!BD263="","",greenhouseGasEmissions!BD263-greenhouseGasEmissions!BD263+INDEX(gDP!BD$6:BD$271,MATCH($B263,gDP!$B$6:$B$271)))</f>
        <v>172595049183.92499</v>
      </c>
      <c r="CC263" s="77">
        <f>IF(greenhouseGasEmissions!BE263="","",greenhouseGasEmissions!BE263-greenhouseGasEmissions!BE263+INDEX(gDP!BE$6:BE$271,MATCH($B263,gDP!$B$6:$B$271)))</f>
        <v>195590661129.24899</v>
      </c>
      <c r="CD263" s="77">
        <f>IF(greenhouseGasEmissions!BF263="","",greenhouseGasEmissions!BF263-greenhouseGasEmissions!BF263+INDEX(gDP!BF$6:BF$271,MATCH($B263,gDP!$B$6:$B$271)))</f>
        <v>213708811665.34</v>
      </c>
      <c r="CE263" s="77">
        <f>IF(greenhouseGasEmissions!BG263="","",greenhouseGasEmissions!BG263-greenhouseGasEmissions!BG263+INDEX(gDP!BG$6:BG$271,MATCH($B263,gDP!$B$6:$B$271)))</f>
        <v>233451469642.51901</v>
      </c>
      <c r="CF263" s="77">
        <f>IF(greenhouseGasEmissions!BH263="","",greenhouseGasEmissions!BH263-greenhouseGasEmissions!BH263+INDEX(gDP!BH$6:BH$271,MATCH($B263,gDP!$B$6:$B$271)))</f>
        <v>239258328381.741</v>
      </c>
      <c r="CG263" s="77">
        <f>IF(greenhouseGasEmissions!BI263="","",greenhouseGasEmissions!BI263-greenhouseGasEmissions!BI263+INDEX(gDP!BI$6:BI$271,MATCH($B263,gDP!$B$6:$B$271)))</f>
        <v>257096001177.98199</v>
      </c>
      <c r="CH263" s="77">
        <f>IF(greenhouseGasEmissions!BJ263="","",greenhouseGasEmissions!BJ263-greenhouseGasEmissions!BJ263+INDEX(gDP!BJ$6:BJ$271,MATCH($B263,gDP!$B$6:$B$271)))</f>
        <v>281353605986.90302</v>
      </c>
      <c r="CI263" s="77">
        <f>IF(greenhouseGasEmissions!BK263="","",greenhouseGasEmissions!BK263-greenhouseGasEmissions!BK263+INDEX(gDP!BK$6:BK$271,MATCH($B263,gDP!$B$6:$B$271)))</f>
        <v>310106478394.659</v>
      </c>
      <c r="CJ263" s="77">
        <f>IF(greenhouseGasEmissions!BL263="","",greenhouseGasEmissions!BL263-greenhouseGasEmissions!BL263+INDEX(gDP!BL$6:BL$271,MATCH($B263,gDP!$B$6:$B$271)))</f>
        <v>334365270496.66699</v>
      </c>
      <c r="CK263" s="77">
        <f>IF(greenhouseGasEmissions!BM263="","",greenhouseGasEmissions!BM263-greenhouseGasEmissions!BM263+INDEX(gDP!BM$6:BM$271,MATCH($B263,gDP!$B$6:$B$271)))</f>
        <v>346615738537.79602</v>
      </c>
      <c r="CL263" s="77" t="str">
        <f>IF(greenhouseGasEmissions!BN263="","",greenhouseGasEmissions!BN263-greenhouseGasEmissions!BN263+INDEX(gDP!BN$6:BN$271,MATCH($B263,gDP!$B$6:$B$271)))</f>
        <v/>
      </c>
      <c r="CM263" s="77" t="str">
        <f>IF(greenhouseGasEmissions!BO263="","",greenhouseGasEmissions!BO263-greenhouseGasEmissions!BO263+INDEX(gDP!BO$6:BO$271,MATCH($B263,gDP!$B$6:$B$271)))</f>
        <v/>
      </c>
    </row>
    <row r="264" spans="1:91" x14ac:dyDescent="0.35">
      <c r="A264" t="s">
        <v>734</v>
      </c>
      <c r="B264" t="s">
        <v>735</v>
      </c>
      <c r="C264" t="s">
        <v>807</v>
      </c>
      <c r="D264" t="s">
        <v>808</v>
      </c>
      <c r="AS264">
        <v>-6.4672000000000001</v>
      </c>
      <c r="AT264">
        <v>-6.4781000000000004</v>
      </c>
      <c r="AU264">
        <v>-6.4802999999999997</v>
      </c>
      <c r="AV264">
        <v>-6.4478999999999997</v>
      </c>
      <c r="AW264">
        <v>-6.4671000000000003</v>
      </c>
      <c r="AX264">
        <v>-6.4573</v>
      </c>
      <c r="AY264">
        <v>-6.4573999999999998</v>
      </c>
      <c r="AZ264">
        <v>-6.3334999999999999</v>
      </c>
      <c r="BA264">
        <v>-6.3288000000000002</v>
      </c>
      <c r="BB264">
        <v>-6.3404999999999996</v>
      </c>
      <c r="BC264">
        <v>-6.3193000000000001</v>
      </c>
      <c r="BD264">
        <v>-6.1990999999999996</v>
      </c>
      <c r="BE264">
        <v>-6.2302999999999997</v>
      </c>
      <c r="BF264">
        <v>-6.2267999999999999</v>
      </c>
      <c r="BG264">
        <v>-6.1989999999999998</v>
      </c>
      <c r="BH264">
        <v>-6.2660999999999998</v>
      </c>
      <c r="BI264">
        <v>-6.3388999999999998</v>
      </c>
      <c r="BJ264">
        <v>-6.2991999999999999</v>
      </c>
      <c r="BK264">
        <v>-6.2439999999999998</v>
      </c>
      <c r="BL264">
        <v>-6.2676999999999996</v>
      </c>
      <c r="BM264">
        <v>-6.3262999999999998</v>
      </c>
      <c r="BQ264" s="77">
        <f>IF(greenhouseGasEmissions!AS264="","",greenhouseGasEmissions!AS264-greenhouseGasEmissions!AS264+INDEX(gDP!AS$6:AS$271,MATCH($B264,gDP!$B$6:$B$271)))</f>
        <v>272014627.835262</v>
      </c>
      <c r="BR264" s="77">
        <f>IF(greenhouseGasEmissions!AT264="","",greenhouseGasEmissions!AT264-greenhouseGasEmissions!AT264+INDEX(gDP!AT$6:AT$271,MATCH($B264,gDP!$B$6:$B$271)))</f>
        <v>257926881.72042999</v>
      </c>
      <c r="BS264" s="77">
        <f>IF(greenhouseGasEmissions!AU264="","",greenhouseGasEmissions!AU264-greenhouseGasEmissions!AU264+INDEX(gDP!AU$6:AU$271,MATCH($B264,gDP!$B$6:$B$271)))</f>
        <v>262596535.54902801</v>
      </c>
      <c r="BT264" s="77">
        <f>IF(greenhouseGasEmissions!AV264="","",greenhouseGasEmissions!AV264-greenhouseGasEmissions!AV264+INDEX(gDP!AV$6:AV$271,MATCH($B264,gDP!$B$6:$B$271)))</f>
        <v>314471413.00177598</v>
      </c>
      <c r="BU264" s="77">
        <f>IF(greenhouseGasEmissions!AW264="","",greenhouseGasEmissions!AW264-greenhouseGasEmissions!AW264+INDEX(gDP!AW$6:AW$271,MATCH($B264,gDP!$B$6:$B$271)))</f>
        <v>364996869.12961799</v>
      </c>
      <c r="BV264" s="77">
        <f>IF(greenhouseGasEmissions!AX264="","",greenhouseGasEmissions!AX264-greenhouseGasEmissions!AX264+INDEX(gDP!AX$6:AX$271,MATCH($B264,gDP!$B$6:$B$271)))</f>
        <v>394962433.02936798</v>
      </c>
      <c r="BW264" s="77">
        <f>IF(greenhouseGasEmissions!AY264="","",greenhouseGasEmissions!AY264-greenhouseGasEmissions!AY264+INDEX(gDP!AY$6:AY$271,MATCH($B264,gDP!$B$6:$B$271)))</f>
        <v>439358586.53558803</v>
      </c>
      <c r="BX264" s="77">
        <f>IF(greenhouseGasEmissions!AZ264="","",greenhouseGasEmissions!AZ264-greenhouseGasEmissions!AZ264+INDEX(gDP!AZ$6:AZ$271,MATCH($B264,gDP!$B$6:$B$271)))</f>
        <v>516392922.51372802</v>
      </c>
      <c r="BY264" s="77">
        <f>IF(greenhouseGasEmissions!BA264="","",greenhouseGasEmissions!BA264-greenhouseGasEmissions!BA264+INDEX(gDP!BA$6:BA$271,MATCH($B264,gDP!$B$6:$B$271)))</f>
        <v>590748429.40190196</v>
      </c>
      <c r="BZ264" s="77">
        <f>IF(greenhouseGasEmissions!BB264="","",greenhouseGasEmissions!BB264-greenhouseGasEmissions!BB264+INDEX(gDP!BB$6:BB$271,MATCH($B264,gDP!$B$6:$B$271)))</f>
        <v>592622319.14566398</v>
      </c>
      <c r="CA264" s="77">
        <f>IF(greenhouseGasEmissions!BC264="","",greenhouseGasEmissions!BC264-greenhouseGasEmissions!BC264+INDEX(gDP!BC$6:BC$271,MATCH($B264,gDP!$B$6:$B$271)))</f>
        <v>670712979.68203795</v>
      </c>
      <c r="CB264" s="77">
        <f>IF(greenhouseGasEmissions!BD264="","",greenhouseGasEmissions!BD264-greenhouseGasEmissions!BD264+INDEX(gDP!BD$6:BD$271,MATCH($B264,gDP!$B$6:$B$271)))</f>
        <v>770153588.21883297</v>
      </c>
      <c r="CC264" s="77">
        <f>IF(greenhouseGasEmissions!BE264="","",greenhouseGasEmissions!BE264-greenhouseGasEmissions!BE264+INDEX(gDP!BE$6:BE$271,MATCH($B264,gDP!$B$6:$B$271)))</f>
        <v>747839697.746593</v>
      </c>
      <c r="CD264" s="77">
        <f>IF(greenhouseGasEmissions!BF264="","",greenhouseGasEmissions!BF264-greenhouseGasEmissions!BF264+INDEX(gDP!BF$6:BF$271,MATCH($B264,gDP!$B$6:$B$271)))</f>
        <v>758304466.24533904</v>
      </c>
      <c r="CE264" s="77">
        <f>IF(greenhouseGasEmissions!BG264="","",greenhouseGasEmissions!BG264-greenhouseGasEmissions!BG264+INDEX(gDP!BG$6:BG$271,MATCH($B264,gDP!$B$6:$B$271)))</f>
        <v>772315983.81842995</v>
      </c>
      <c r="CF264" s="77">
        <f>IF(greenhouseGasEmissions!BH264="","",greenhouseGasEmissions!BH264-greenhouseGasEmissions!BH264+INDEX(gDP!BH$6:BH$271,MATCH($B264,gDP!$B$6:$B$271)))</f>
        <v>730870802.96705103</v>
      </c>
      <c r="CG264" s="77">
        <f>IF(greenhouseGasEmissions!BI264="","",greenhouseGasEmissions!BI264-greenhouseGasEmissions!BI264+INDEX(gDP!BI$6:BI$271,MATCH($B264,gDP!$B$6:$B$271)))</f>
        <v>780889605.89997697</v>
      </c>
      <c r="CH264" s="77">
        <f>IF(greenhouseGasEmissions!BJ264="","",greenhouseGasEmissions!BJ264-greenhouseGasEmissions!BJ264+INDEX(gDP!BJ$6:BJ$271,MATCH($B264,gDP!$B$6:$B$271)))</f>
        <v>880061833.690341</v>
      </c>
      <c r="CI264" s="77">
        <f>IF(greenhouseGasEmissions!BK264="","",greenhouseGasEmissions!BK264-greenhouseGasEmissions!BK264+INDEX(gDP!BK$6:BK$271,MATCH($B264,gDP!$B$6:$B$271)))</f>
        <v>914736985.43094397</v>
      </c>
      <c r="CJ264" s="77">
        <f>IF(greenhouseGasEmissions!BL264="","",greenhouseGasEmissions!BL264-greenhouseGasEmissions!BL264+INDEX(gDP!BL$6:BL$271,MATCH($B264,gDP!$B$6:$B$271)))</f>
        <v>936526267.62251306</v>
      </c>
      <c r="CK264" s="77">
        <f>IF(greenhouseGasEmissions!BM264="","",greenhouseGasEmissions!BM264-greenhouseGasEmissions!BM264+INDEX(gDP!BM$6:BM$271,MATCH($B264,gDP!$B$6:$B$271)))</f>
        <v>909421043.508407</v>
      </c>
      <c r="CL264" s="77" t="str">
        <f>IF(greenhouseGasEmissions!BN264="","",greenhouseGasEmissions!BN264-greenhouseGasEmissions!BN264+INDEX(gDP!BN$6:BN$271,MATCH($B264,gDP!$B$6:$B$271)))</f>
        <v/>
      </c>
      <c r="CM264" s="77" t="str">
        <f>IF(greenhouseGasEmissions!BO264="","",greenhouseGasEmissions!BO264-greenhouseGasEmissions!BO264+INDEX(gDP!BO$6:BO$271,MATCH($B264,gDP!$B$6:$B$271)))</f>
        <v/>
      </c>
    </row>
    <row r="265" spans="1:91" x14ac:dyDescent="0.35">
      <c r="A265" t="s">
        <v>736</v>
      </c>
      <c r="B265" t="s">
        <v>737</v>
      </c>
      <c r="C265" t="s">
        <v>807</v>
      </c>
      <c r="D265" t="s">
        <v>808</v>
      </c>
      <c r="AI265">
        <v>33101.8859046098</v>
      </c>
      <c r="AJ265">
        <v>33112.091546669799</v>
      </c>
      <c r="AK265">
        <v>33097.759249406001</v>
      </c>
      <c r="AL265">
        <v>33643.085903519503</v>
      </c>
      <c r="AM265">
        <v>33780.774237939397</v>
      </c>
      <c r="AN265">
        <v>35736.794380956802</v>
      </c>
      <c r="AO265">
        <v>35177.489575079002</v>
      </c>
      <c r="AP265">
        <v>35995.903340823097</v>
      </c>
      <c r="AQ265">
        <v>36300.162125328199</v>
      </c>
      <c r="AR265">
        <v>36511.353228022301</v>
      </c>
      <c r="AS265">
        <v>37583.796194117502</v>
      </c>
      <c r="AT265">
        <v>36622.796799600103</v>
      </c>
      <c r="AU265">
        <v>38022.072116096802</v>
      </c>
      <c r="AV265">
        <v>39701.911365683503</v>
      </c>
      <c r="AW265">
        <v>42190.1922606226</v>
      </c>
      <c r="AX265">
        <v>42117.696126028903</v>
      </c>
      <c r="AY265">
        <v>44401.009139479902</v>
      </c>
      <c r="AZ265">
        <v>44544.527248453604</v>
      </c>
      <c r="BA265">
        <v>44000.694006687401</v>
      </c>
      <c r="BB265">
        <v>43190.551446429803</v>
      </c>
      <c r="BC265">
        <v>45239.7657722312</v>
      </c>
      <c r="BD265">
        <v>48725.827356930196</v>
      </c>
      <c r="BE265">
        <v>49442.726939145003</v>
      </c>
      <c r="BF265">
        <v>49165.557270007899</v>
      </c>
      <c r="BG265">
        <v>49894.708893637602</v>
      </c>
      <c r="BH265">
        <v>50486.706760122797</v>
      </c>
      <c r="BI265">
        <v>49124.776398925598</v>
      </c>
      <c r="BJ265">
        <v>50599.3609346218</v>
      </c>
      <c r="BK265">
        <v>52288.784704304999</v>
      </c>
      <c r="BL265">
        <v>52602.348075814603</v>
      </c>
      <c r="BM265">
        <v>50068.757131852901</v>
      </c>
      <c r="BQ265" s="77">
        <f>IF(greenhouseGasEmissions!AS265="","",greenhouseGasEmissions!AS265-greenhouseGasEmissions!AS265+INDEX(gDP!AS$6:AS$271,MATCH($B265,gDP!$B$6:$B$271)))</f>
        <v>33839387350047.301</v>
      </c>
      <c r="BR265" s="77">
        <f>IF(greenhouseGasEmissions!AT265="","",greenhouseGasEmissions!AT265-greenhouseGasEmissions!AT265+INDEX(gDP!AT$6:AT$271,MATCH($B265,gDP!$B$6:$B$271)))</f>
        <v>33626960202657.602</v>
      </c>
      <c r="BS265" s="77">
        <f>IF(greenhouseGasEmissions!AU265="","",greenhouseGasEmissions!AU265-greenhouseGasEmissions!AU265+INDEX(gDP!AU$6:AU$271,MATCH($B265,gDP!$B$6:$B$271)))</f>
        <v>34917697037982.801</v>
      </c>
      <c r="BT265" s="77">
        <f>IF(greenhouseGasEmissions!AV265="","",greenhouseGasEmissions!AV265-greenhouseGasEmissions!AV265+INDEX(gDP!AV$6:AV$271,MATCH($B265,gDP!$B$6:$B$271)))</f>
        <v>39152139289705.398</v>
      </c>
      <c r="BU265" s="77">
        <f>IF(greenhouseGasEmissions!AW265="","",greenhouseGasEmissions!AW265-greenhouseGasEmissions!AW265+INDEX(gDP!AW$6:AW$271,MATCH($B265,gDP!$B$6:$B$271)))</f>
        <v>44116244570755</v>
      </c>
      <c r="BV265" s="77">
        <f>IF(greenhouseGasEmissions!AX265="","",greenhouseGasEmissions!AX265-greenhouseGasEmissions!AX265+INDEX(gDP!AX$6:AX$271,MATCH($B265,gDP!$B$6:$B$271)))</f>
        <v>47760320738747.797</v>
      </c>
      <c r="BW265" s="77">
        <f>IF(greenhouseGasEmissions!AY265="","",greenhouseGasEmissions!AY265-greenhouseGasEmissions!AY265+INDEX(gDP!AY$6:AY$271,MATCH($B265,gDP!$B$6:$B$271)))</f>
        <v>51749808632586.703</v>
      </c>
      <c r="BX265" s="77">
        <f>IF(greenhouseGasEmissions!AZ265="","",greenhouseGasEmissions!AZ265-greenhouseGasEmissions!AZ265+INDEX(gDP!AZ$6:AZ$271,MATCH($B265,gDP!$B$6:$B$271)))</f>
        <v>58314867929879.602</v>
      </c>
      <c r="BY265" s="77">
        <f>IF(greenhouseGasEmissions!BA265="","",greenhouseGasEmissions!BA265-greenhouseGasEmissions!BA265+INDEX(gDP!BA$6:BA$271,MATCH($B265,gDP!$B$6:$B$271)))</f>
        <v>64072295929643.398</v>
      </c>
      <c r="BZ265" s="77">
        <f>IF(greenhouseGasEmissions!BB265="","",greenhouseGasEmissions!BB265-greenhouseGasEmissions!BB265+INDEX(gDP!BB$6:BB$271,MATCH($B265,gDP!$B$6:$B$271)))</f>
        <v>60718262754480.102</v>
      </c>
      <c r="CA265" s="77">
        <f>IF(greenhouseGasEmissions!BC265="","",greenhouseGasEmissions!BC265-greenhouseGasEmissions!BC265+INDEX(gDP!BC$6:BC$271,MATCH($B265,gDP!$B$6:$B$271)))</f>
        <v>66514174634776</v>
      </c>
      <c r="CB265" s="77">
        <f>IF(greenhouseGasEmissions!BD265="","",greenhouseGasEmissions!BD265-greenhouseGasEmissions!BD265+INDEX(gDP!BD$6:BD$271,MATCH($B265,gDP!$B$6:$B$271)))</f>
        <v>73957792909770.5</v>
      </c>
      <c r="CC265" s="77">
        <f>IF(greenhouseGasEmissions!BE265="","",greenhouseGasEmissions!BE265-greenhouseGasEmissions!BE265+INDEX(gDP!BE$6:BE$271,MATCH($B265,gDP!$B$6:$B$271)))</f>
        <v>75603976718162.797</v>
      </c>
      <c r="CD265" s="77">
        <f>IF(greenhouseGasEmissions!BF265="","",greenhouseGasEmissions!BF265-greenhouseGasEmissions!BF265+INDEX(gDP!BF$6:BF$271,MATCH($B265,gDP!$B$6:$B$271)))</f>
        <v>77751368312765.5</v>
      </c>
      <c r="CE265" s="77">
        <f>IF(greenhouseGasEmissions!BG265="","",greenhouseGasEmissions!BG265-greenhouseGasEmissions!BG265+INDEX(gDP!BG$6:BG$271,MATCH($B265,gDP!$B$6:$B$271)))</f>
        <v>79894385759929.203</v>
      </c>
      <c r="CF265" s="77">
        <f>IF(greenhouseGasEmissions!BH265="","",greenhouseGasEmissions!BH265-greenhouseGasEmissions!BH265+INDEX(gDP!BH$6:BH$271,MATCH($B265,gDP!$B$6:$B$271)))</f>
        <v>75359657218242.5</v>
      </c>
      <c r="CG265" s="77">
        <f>IF(greenhouseGasEmissions!BI265="","",greenhouseGasEmissions!BI265-greenhouseGasEmissions!BI265+INDEX(gDP!BI$6:BI$271,MATCH($B265,gDP!$B$6:$B$271)))</f>
        <v>76588030455295.5</v>
      </c>
      <c r="CH265" s="77">
        <f>IF(greenhouseGasEmissions!BJ265="","",greenhouseGasEmissions!BJ265-greenhouseGasEmissions!BJ265+INDEX(gDP!BJ$6:BJ$271,MATCH($B265,gDP!$B$6:$B$271)))</f>
        <v>81550955754739.297</v>
      </c>
      <c r="CI265" s="77">
        <f>IF(greenhouseGasEmissions!BK265="","",greenhouseGasEmissions!BK265-greenhouseGasEmissions!BK265+INDEX(gDP!BK$6:BK$271,MATCH($B265,gDP!$B$6:$B$271)))</f>
        <v>86686870786621.5</v>
      </c>
      <c r="CJ265" s="77">
        <f>IF(greenhouseGasEmissions!BL265="","",greenhouseGasEmissions!BL265-greenhouseGasEmissions!BL265+INDEX(gDP!BL$6:BL$271,MATCH($B265,gDP!$B$6:$B$271)))</f>
        <v>87945574337517.797</v>
      </c>
      <c r="CK265" s="77">
        <f>IF(greenhouseGasEmissions!BM265="","",greenhouseGasEmissions!BM265-greenhouseGasEmissions!BM265+INDEX(gDP!BM$6:BM$271,MATCH($B265,gDP!$B$6:$B$271)))</f>
        <v>85577718250195.5</v>
      </c>
      <c r="CL265" s="77" t="str">
        <f>IF(greenhouseGasEmissions!BN265="","",greenhouseGasEmissions!BN265-greenhouseGasEmissions!BN265+INDEX(gDP!BN$6:BN$271,MATCH($B265,gDP!$B$6:$B$271)))</f>
        <v/>
      </c>
      <c r="CM265" s="77" t="str">
        <f>IF(greenhouseGasEmissions!BO265="","",greenhouseGasEmissions!BO265-greenhouseGasEmissions!BO265+INDEX(gDP!BO$6:BO$271,MATCH($B265,gDP!$B$6:$B$271)))</f>
        <v/>
      </c>
    </row>
    <row r="266" spans="1:91" x14ac:dyDescent="0.35">
      <c r="A266" t="s">
        <v>738</v>
      </c>
      <c r="B266" t="s">
        <v>739</v>
      </c>
      <c r="C266" t="s">
        <v>807</v>
      </c>
      <c r="D266" t="s">
        <v>808</v>
      </c>
      <c r="AS266">
        <v>-0.752</v>
      </c>
      <c r="AT266">
        <v>-0.6714</v>
      </c>
      <c r="AU266">
        <v>-0.61029999999999995</v>
      </c>
      <c r="AV266">
        <v>-0.54620000000000002</v>
      </c>
      <c r="AW266">
        <v>-0.49249999999999999</v>
      </c>
      <c r="AX266">
        <v>-0.42820000000000003</v>
      </c>
      <c r="AY266">
        <v>-0.372</v>
      </c>
      <c r="AZ266">
        <v>-0.31640000000000001</v>
      </c>
      <c r="BA266">
        <v>-0.31209999999999999</v>
      </c>
      <c r="BB266">
        <v>-0.29299999999999998</v>
      </c>
      <c r="BC266">
        <v>-0.26879999999999998</v>
      </c>
      <c r="BD266">
        <v>-0.25519999999999998</v>
      </c>
      <c r="BE266">
        <v>-0.2505</v>
      </c>
      <c r="BF266">
        <v>-0.23799999999999999</v>
      </c>
      <c r="BG266">
        <v>-0.22900000000000001</v>
      </c>
      <c r="BH266">
        <v>-0.1681</v>
      </c>
      <c r="BI266">
        <v>-0.161</v>
      </c>
      <c r="BJ266">
        <v>-0.1643</v>
      </c>
      <c r="BK266">
        <v>-0.1663</v>
      </c>
      <c r="BL266">
        <v>-0.15870000000000001</v>
      </c>
      <c r="BM266">
        <v>-0.21429999999999999</v>
      </c>
      <c r="BQ266" s="77">
        <f>IF(greenhouseGasEmissions!AS266="","",greenhouseGasEmissions!AS266-greenhouseGasEmissions!AS266+INDEX(gDP!AS$6:AS$271,MATCH($B266,gDP!$B$6:$B$271)))</f>
        <v>258856139.798489</v>
      </c>
      <c r="BR266" s="77">
        <f>IF(greenhouseGasEmissions!AT266="","",greenhouseGasEmissions!AT266-greenhouseGasEmissions!AT266+INDEX(gDP!AT$6:AT$271,MATCH($B266,gDP!$B$6:$B$271)))</f>
        <v>266299591.47942799</v>
      </c>
      <c r="BS266" s="77">
        <f>IF(greenhouseGasEmissions!AU266="","",greenhouseGasEmissions!AU266-greenhouseGasEmissions!AU266+INDEX(gDP!AU$6:AU$271,MATCH($B266,gDP!$B$6:$B$271)))</f>
        <v>281790134.211972</v>
      </c>
      <c r="BT266" s="77">
        <f>IF(greenhouseGasEmissions!AV266="","",greenhouseGasEmissions!AV266-greenhouseGasEmissions!AV266+INDEX(gDP!AV$6:AV$271,MATCH($B266,gDP!$B$6:$B$271)))</f>
        <v>333426188.41876</v>
      </c>
      <c r="BU266" s="77">
        <f>IF(greenhouseGasEmissions!AW266="","",greenhouseGasEmissions!AW266-greenhouseGasEmissions!AW266+INDEX(gDP!AW$6:AW$271,MATCH($B266,gDP!$B$6:$B$271)))</f>
        <v>407747565.09695899</v>
      </c>
      <c r="BV266" s="77">
        <f>IF(greenhouseGasEmissions!AX266="","",greenhouseGasEmissions!AX266-greenhouseGasEmissions!AX266+INDEX(gDP!AX$6:AX$271,MATCH($B266,gDP!$B$6:$B$271)))</f>
        <v>476801793.15942901</v>
      </c>
      <c r="BW266" s="77">
        <f>IF(greenhouseGasEmissions!AY266="","",greenhouseGasEmissions!AY266-greenhouseGasEmissions!AY266+INDEX(gDP!AY$6:AY$271,MATCH($B266,gDP!$B$6:$B$271)))</f>
        <v>499923757.78073603</v>
      </c>
      <c r="BX266" s="77">
        <f>IF(greenhouseGasEmissions!AZ266="","",greenhouseGasEmissions!AZ266-greenhouseGasEmissions!AZ266+INDEX(gDP!AZ$6:AZ$271,MATCH($B266,gDP!$B$6:$B$271)))</f>
        <v>573548459.833372</v>
      </c>
      <c r="BY266" s="77">
        <f>IF(greenhouseGasEmissions!BA266="","",greenhouseGasEmissions!BA266-greenhouseGasEmissions!BA266+INDEX(gDP!BA$6:BA$271,MATCH($B266,gDP!$B$6:$B$271)))</f>
        <v>641346191.66477597</v>
      </c>
      <c r="BZ266" s="77">
        <f>IF(greenhouseGasEmissions!BB266="","",greenhouseGasEmissions!BB266-greenhouseGasEmissions!BB266+INDEX(gDP!BB$6:BB$271,MATCH($B266,gDP!$B$6:$B$271)))</f>
        <v>628006115.424052</v>
      </c>
      <c r="CA266" s="77">
        <f>IF(greenhouseGasEmissions!BC266="","",greenhouseGasEmissions!BC266-greenhouseGasEmissions!BC266+INDEX(gDP!BC$6:BC$271,MATCH($B266,gDP!$B$6:$B$271)))</f>
        <v>680260907.153983</v>
      </c>
      <c r="CB266" s="77">
        <f>IF(greenhouseGasEmissions!BD266="","",greenhouseGasEmissions!BD266-greenhouseGasEmissions!BD266+INDEX(gDP!BD$6:BD$271,MATCH($B266,gDP!$B$6:$B$271)))</f>
        <v>744097050.16911495</v>
      </c>
      <c r="CC266" s="77">
        <f>IF(greenhouseGasEmissions!BE266="","",greenhouseGasEmissions!BE266-greenhouseGasEmissions!BE266+INDEX(gDP!BE$6:BE$271,MATCH($B266,gDP!$B$6:$B$271)))</f>
        <v>773141661.16554797</v>
      </c>
      <c r="CD266" s="77">
        <f>IF(greenhouseGasEmissions!BF266="","",greenhouseGasEmissions!BF266-greenhouseGasEmissions!BF266+INDEX(gDP!BF$6:BF$271,MATCH($B266,gDP!$B$6:$B$271)))</f>
        <v>797736334.28130496</v>
      </c>
      <c r="CE266" s="77">
        <f>IF(greenhouseGasEmissions!BG266="","",greenhouseGasEmissions!BG266-greenhouseGasEmissions!BG266+INDEX(gDP!BG$6:BG$271,MATCH($B266,gDP!$B$6:$B$271)))</f>
        <v>796683519.59384203</v>
      </c>
      <c r="CF266" s="77">
        <f>IF(greenhouseGasEmissions!BH266="","",greenhouseGasEmissions!BH266-greenhouseGasEmissions!BH266+INDEX(gDP!BH$6:BH$271,MATCH($B266,gDP!$B$6:$B$271)))</f>
        <v>824150498.65353596</v>
      </c>
      <c r="CG266" s="77">
        <f>IF(greenhouseGasEmissions!BI266="","",greenhouseGasEmissions!BI266-greenhouseGasEmissions!BI266+INDEX(gDP!BI$6:BI$271,MATCH($B266,gDP!$B$6:$B$271)))</f>
        <v>843924796.69742095</v>
      </c>
      <c r="CH266" s="77">
        <f>IF(greenhouseGasEmissions!BJ266="","",greenhouseGasEmissions!BJ266-greenhouseGasEmissions!BJ266+INDEX(gDP!BJ$6:BJ$271,MATCH($B266,gDP!$B$6:$B$271)))</f>
        <v>884844384.46321404</v>
      </c>
      <c r="CI266" s="77">
        <f>IF(greenhouseGasEmissions!BK266="","",greenhouseGasEmissions!BK266-greenhouseGasEmissions!BK266+INDEX(gDP!BK$6:BK$271,MATCH($B266,gDP!$B$6:$B$271)))</f>
        <v>878448433.40434206</v>
      </c>
      <c r="CJ266" s="77">
        <f>IF(greenhouseGasEmissions!BL266="","",greenhouseGasEmissions!BL266-greenhouseGasEmissions!BL266+INDEX(gDP!BL$6:BL$271,MATCH($B266,gDP!$B$6:$B$271)))</f>
        <v>912950466.064906</v>
      </c>
      <c r="CK266" s="77">
        <f>IF(greenhouseGasEmissions!BM266="","",greenhouseGasEmissions!BM266-greenhouseGasEmissions!BM266+INDEX(gDP!BM$6:BM$271,MATCH($B266,gDP!$B$6:$B$271)))</f>
        <v>868898358.26643705</v>
      </c>
      <c r="CL266" s="77" t="str">
        <f>IF(greenhouseGasEmissions!BN266="","",greenhouseGasEmissions!BN266-greenhouseGasEmissions!BN266+INDEX(gDP!BN$6:BN$271,MATCH($B266,gDP!$B$6:$B$271)))</f>
        <v/>
      </c>
      <c r="CM266" s="77" t="str">
        <f>IF(greenhouseGasEmissions!BO266="","",greenhouseGasEmissions!BO266-greenhouseGasEmissions!BO266+INDEX(gDP!BO$6:BO$271,MATCH($B266,gDP!$B$6:$B$271)))</f>
        <v/>
      </c>
    </row>
    <row r="267" spans="1:91" x14ac:dyDescent="0.35">
      <c r="A267" t="s">
        <v>740</v>
      </c>
      <c r="B267" t="s">
        <v>741</v>
      </c>
      <c r="C267" t="s">
        <v>807</v>
      </c>
      <c r="D267" t="s">
        <v>808</v>
      </c>
      <c r="BQ267" s="77" t="str">
        <f>IF(greenhouseGasEmissions!AS267="","",greenhouseGasEmissions!AS267-greenhouseGasEmissions!AS267+INDEX(gDP!AS$6:AS$271,MATCH($B267,gDP!$B$6:$B$271)))</f>
        <v/>
      </c>
      <c r="BR267" s="77" t="str">
        <f>IF(greenhouseGasEmissions!AT267="","",greenhouseGasEmissions!AT267-greenhouseGasEmissions!AT267+INDEX(gDP!AT$6:AT$271,MATCH($B267,gDP!$B$6:$B$271)))</f>
        <v/>
      </c>
      <c r="BS267" s="77" t="str">
        <f>IF(greenhouseGasEmissions!AU267="","",greenhouseGasEmissions!AU267-greenhouseGasEmissions!AU267+INDEX(gDP!AU$6:AU$271,MATCH($B267,gDP!$B$6:$B$271)))</f>
        <v/>
      </c>
      <c r="BT267" s="77" t="str">
        <f>IF(greenhouseGasEmissions!AV267="","",greenhouseGasEmissions!AV267-greenhouseGasEmissions!AV267+INDEX(gDP!AV$6:AV$271,MATCH($B267,gDP!$B$6:$B$271)))</f>
        <v/>
      </c>
      <c r="BU267" s="77" t="str">
        <f>IF(greenhouseGasEmissions!AW267="","",greenhouseGasEmissions!AW267-greenhouseGasEmissions!AW267+INDEX(gDP!AW$6:AW$271,MATCH($B267,gDP!$B$6:$B$271)))</f>
        <v/>
      </c>
      <c r="BV267" s="77" t="str">
        <f>IF(greenhouseGasEmissions!AX267="","",greenhouseGasEmissions!AX267-greenhouseGasEmissions!AX267+INDEX(gDP!AX$6:AX$271,MATCH($B267,gDP!$B$6:$B$271)))</f>
        <v/>
      </c>
      <c r="BW267" s="77" t="str">
        <f>IF(greenhouseGasEmissions!AY267="","",greenhouseGasEmissions!AY267-greenhouseGasEmissions!AY267+INDEX(gDP!AY$6:AY$271,MATCH($B267,gDP!$B$6:$B$271)))</f>
        <v/>
      </c>
      <c r="BX267" s="77" t="str">
        <f>IF(greenhouseGasEmissions!AZ267="","",greenhouseGasEmissions!AZ267-greenhouseGasEmissions!AZ267+INDEX(gDP!AZ$6:AZ$271,MATCH($B267,gDP!$B$6:$B$271)))</f>
        <v/>
      </c>
      <c r="BY267" s="77" t="str">
        <f>IF(greenhouseGasEmissions!BA267="","",greenhouseGasEmissions!BA267-greenhouseGasEmissions!BA267+INDEX(gDP!BA$6:BA$271,MATCH($B267,gDP!$B$6:$B$271)))</f>
        <v/>
      </c>
      <c r="BZ267" s="77" t="str">
        <f>IF(greenhouseGasEmissions!BB267="","",greenhouseGasEmissions!BB267-greenhouseGasEmissions!BB267+INDEX(gDP!BB$6:BB$271,MATCH($B267,gDP!$B$6:$B$271)))</f>
        <v/>
      </c>
      <c r="CA267" s="77" t="str">
        <f>IF(greenhouseGasEmissions!BC267="","",greenhouseGasEmissions!BC267-greenhouseGasEmissions!BC267+INDEX(gDP!BC$6:BC$271,MATCH($B267,gDP!$B$6:$B$271)))</f>
        <v/>
      </c>
      <c r="CB267" s="77" t="str">
        <f>IF(greenhouseGasEmissions!BD267="","",greenhouseGasEmissions!BD267-greenhouseGasEmissions!BD267+INDEX(gDP!BD$6:BD$271,MATCH($B267,gDP!$B$6:$B$271)))</f>
        <v/>
      </c>
      <c r="CC267" s="77" t="str">
        <f>IF(greenhouseGasEmissions!BE267="","",greenhouseGasEmissions!BE267-greenhouseGasEmissions!BE267+INDEX(gDP!BE$6:BE$271,MATCH($B267,gDP!$B$6:$B$271)))</f>
        <v/>
      </c>
      <c r="CD267" s="77" t="str">
        <f>IF(greenhouseGasEmissions!BF267="","",greenhouseGasEmissions!BF267-greenhouseGasEmissions!BF267+INDEX(gDP!BF$6:BF$271,MATCH($B267,gDP!$B$6:$B$271)))</f>
        <v/>
      </c>
      <c r="CE267" s="77" t="str">
        <f>IF(greenhouseGasEmissions!BG267="","",greenhouseGasEmissions!BG267-greenhouseGasEmissions!BG267+INDEX(gDP!BG$6:BG$271,MATCH($B267,gDP!$B$6:$B$271)))</f>
        <v/>
      </c>
      <c r="CF267" s="77" t="str">
        <f>IF(greenhouseGasEmissions!BH267="","",greenhouseGasEmissions!BH267-greenhouseGasEmissions!BH267+INDEX(gDP!BH$6:BH$271,MATCH($B267,gDP!$B$6:$B$271)))</f>
        <v/>
      </c>
      <c r="CG267" s="77" t="str">
        <f>IF(greenhouseGasEmissions!BI267="","",greenhouseGasEmissions!BI267-greenhouseGasEmissions!BI267+INDEX(gDP!BI$6:BI$271,MATCH($B267,gDP!$B$6:$B$271)))</f>
        <v/>
      </c>
      <c r="CH267" s="77" t="str">
        <f>IF(greenhouseGasEmissions!BJ267="","",greenhouseGasEmissions!BJ267-greenhouseGasEmissions!BJ267+INDEX(gDP!BJ$6:BJ$271,MATCH($B267,gDP!$B$6:$B$271)))</f>
        <v/>
      </c>
      <c r="CI267" s="77" t="str">
        <f>IF(greenhouseGasEmissions!BK267="","",greenhouseGasEmissions!BK267-greenhouseGasEmissions!BK267+INDEX(gDP!BK$6:BK$271,MATCH($B267,gDP!$B$6:$B$271)))</f>
        <v/>
      </c>
      <c r="CJ267" s="77" t="str">
        <f>IF(greenhouseGasEmissions!BL267="","",greenhouseGasEmissions!BL267-greenhouseGasEmissions!BL267+INDEX(gDP!BL$6:BL$271,MATCH($B267,gDP!$B$6:$B$271)))</f>
        <v/>
      </c>
      <c r="CK267" s="77" t="str">
        <f>IF(greenhouseGasEmissions!BM267="","",greenhouseGasEmissions!BM267-greenhouseGasEmissions!BM267+INDEX(gDP!BM$6:BM$271,MATCH($B267,gDP!$B$6:$B$271)))</f>
        <v/>
      </c>
      <c r="CL267" s="77" t="str">
        <f>IF(greenhouseGasEmissions!BN267="","",greenhouseGasEmissions!BN267-greenhouseGasEmissions!BN267+INDEX(gDP!BN$6:BN$271,MATCH($B267,gDP!$B$6:$B$271)))</f>
        <v/>
      </c>
      <c r="CM267" s="77" t="str">
        <f>IF(greenhouseGasEmissions!BO267="","",greenhouseGasEmissions!BO267-greenhouseGasEmissions!BO267+INDEX(gDP!BO$6:BO$271,MATCH($B267,gDP!$B$6:$B$271)))</f>
        <v/>
      </c>
    </row>
    <row r="268" spans="1:91" x14ac:dyDescent="0.35">
      <c r="A268" t="s">
        <v>742</v>
      </c>
      <c r="B268" t="s">
        <v>743</v>
      </c>
      <c r="C268" t="s">
        <v>807</v>
      </c>
      <c r="D268" t="s">
        <v>808</v>
      </c>
      <c r="AS268">
        <v>31.351800000000001</v>
      </c>
      <c r="AT268">
        <v>32.381</v>
      </c>
      <c r="AU268">
        <v>32.771999999999998</v>
      </c>
      <c r="AV268">
        <v>38.049399999999999</v>
      </c>
      <c r="AW268">
        <v>39.1449</v>
      </c>
      <c r="AX268">
        <v>43.491700000000002</v>
      </c>
      <c r="AY268">
        <v>48.1571</v>
      </c>
      <c r="AZ268">
        <v>50.544899999999998</v>
      </c>
      <c r="BA268">
        <v>50.000100000000003</v>
      </c>
      <c r="BB268">
        <v>53.577100000000002</v>
      </c>
      <c r="BC268">
        <v>54.808999999999997</v>
      </c>
      <c r="BD268">
        <v>50.357700000000001</v>
      </c>
      <c r="BE268">
        <v>47.101199999999999</v>
      </c>
      <c r="BF268">
        <v>56.370100000000001</v>
      </c>
      <c r="BG268">
        <v>55.058</v>
      </c>
      <c r="BH268">
        <v>33.180300000000003</v>
      </c>
      <c r="BI268">
        <v>28.3109</v>
      </c>
      <c r="BJ268">
        <v>29.920100000000001</v>
      </c>
      <c r="BK268">
        <v>32.966299999999997</v>
      </c>
      <c r="BL268">
        <v>34.724299999999999</v>
      </c>
      <c r="BM268">
        <v>33.761200000000002</v>
      </c>
      <c r="BQ268" s="77">
        <f>IF(greenhouseGasEmissions!AS268="","",greenhouseGasEmissions!AS268-greenhouseGasEmissions!AS268+INDEX(gDP!AS$6:AS$271,MATCH($B268,gDP!$B$6:$B$271)))</f>
        <v>9679316770.1863308</v>
      </c>
      <c r="BR268" s="77">
        <f>IF(greenhouseGasEmissions!AT268="","",greenhouseGasEmissions!AT268-greenhouseGasEmissions!AT268+INDEX(gDP!AT$6:AT$271,MATCH($B268,gDP!$B$6:$B$271)))</f>
        <v>9852990692.9871407</v>
      </c>
      <c r="BS268" s="77">
        <f>IF(greenhouseGasEmissions!AU268="","",greenhouseGasEmissions!AU268-greenhouseGasEmissions!AU268+INDEX(gDP!AU$6:AU$271,MATCH($B268,gDP!$B$6:$B$271)))</f>
        <v>10693430511.4664</v>
      </c>
      <c r="BT268" s="77">
        <f>IF(greenhouseGasEmissions!AV268="","",greenhouseGasEmissions!AV268-greenhouseGasEmissions!AV268+INDEX(gDP!AV$6:AV$271,MATCH($B268,gDP!$B$6:$B$271)))</f>
        <v>11777532662.0499</v>
      </c>
      <c r="BU268" s="77">
        <f>IF(greenhouseGasEmissions!AW268="","",greenhouseGasEmissions!AW268-greenhouseGasEmissions!AW268+INDEX(gDP!AW$6:AW$271,MATCH($B268,gDP!$B$6:$B$271)))</f>
        <v>13867634371.477301</v>
      </c>
      <c r="BV268" s="77">
        <f>IF(greenhouseGasEmissions!AX268="","",greenhouseGasEmissions!AX268-greenhouseGasEmissions!AX268+INDEX(gDP!AX$6:AX$271,MATCH($B268,gDP!$B$6:$B$271)))</f>
        <v>16731566717.188801</v>
      </c>
      <c r="BW268" s="77">
        <f>IF(greenhouseGasEmissions!AY268="","",greenhouseGasEmissions!AY268-greenhouseGasEmissions!AY268+INDEX(gDP!AY$6:AY$271,MATCH($B268,gDP!$B$6:$B$271)))</f>
        <v>19063143369.858002</v>
      </c>
      <c r="BX268" s="77">
        <f>IF(greenhouseGasEmissions!AZ268="","",greenhouseGasEmissions!AZ268-greenhouseGasEmissions!AZ268+INDEX(gDP!AZ$6:AZ$271,MATCH($B268,gDP!$B$6:$B$271)))</f>
        <v>21650528674.0933</v>
      </c>
      <c r="BY268" s="77">
        <f>IF(greenhouseGasEmissions!BA268="","",greenhouseGasEmissions!BA268-greenhouseGasEmissions!BA268+INDEX(gDP!BA$6:BA$271,MATCH($B268,gDP!$B$6:$B$271)))</f>
        <v>26910855807.287998</v>
      </c>
      <c r="BZ268" s="77">
        <f>IF(greenhouseGasEmissions!BB268="","",greenhouseGasEmissions!BB268-greenhouseGasEmissions!BB268+INDEX(gDP!BB$6:BB$271,MATCH($B268,gDP!$B$6:$B$271)))</f>
        <v>25130278212.557499</v>
      </c>
      <c r="CA268" s="77">
        <f>IF(greenhouseGasEmissions!BC268="","",greenhouseGasEmissions!BC268-greenhouseGasEmissions!BC268+INDEX(gDP!BC$6:BC$271,MATCH($B268,gDP!$B$6:$B$271)))</f>
        <v>30906749533.221001</v>
      </c>
      <c r="CB268" s="77">
        <f>IF(greenhouseGasEmissions!BD268="","",greenhouseGasEmissions!BD268-greenhouseGasEmissions!BD268+INDEX(gDP!BD$6:BD$271,MATCH($B268,gDP!$B$6:$B$271)))</f>
        <v>32726417878.390999</v>
      </c>
      <c r="CC268" s="77">
        <f>IF(greenhouseGasEmissions!BE268="","",greenhouseGasEmissions!BE268-greenhouseGasEmissions!BE268+INDEX(gDP!BE$6:BE$271,MATCH($B268,gDP!$B$6:$B$271)))</f>
        <v>35401331609.591599</v>
      </c>
      <c r="CD268" s="77">
        <f>IF(greenhouseGasEmissions!BF268="","",greenhouseGasEmissions!BF268-greenhouseGasEmissions!BF268+INDEX(gDP!BF$6:BF$271,MATCH($B268,gDP!$B$6:$B$271)))</f>
        <v>40415233436.176697</v>
      </c>
      <c r="CE268" s="77">
        <f>IF(greenhouseGasEmissions!BG268="","",greenhouseGasEmissions!BG268-greenhouseGasEmissions!BG268+INDEX(gDP!BG$6:BG$271,MATCH($B268,gDP!$B$6:$B$271)))</f>
        <v>43228585321.327202</v>
      </c>
      <c r="CF268" s="77">
        <f>IF(greenhouseGasEmissions!BH268="","",greenhouseGasEmissions!BH268-greenhouseGasEmissions!BH268+INDEX(gDP!BH$6:BH$271,MATCH($B268,gDP!$B$6:$B$271)))</f>
        <v>42444490073.855499</v>
      </c>
      <c r="CG268" s="77">
        <f>IF(greenhouseGasEmissions!BI268="","",greenhouseGasEmissions!BI268-greenhouseGasEmissions!BI268+INDEX(gDP!BI$6:BI$271,MATCH($B268,gDP!$B$6:$B$271)))</f>
        <v>31317825274.1507</v>
      </c>
      <c r="CH268" s="77">
        <f>IF(greenhouseGasEmissions!BJ268="","",greenhouseGasEmissions!BJ268-greenhouseGasEmissions!BJ268+INDEX(gDP!BJ$6:BJ$271,MATCH($B268,gDP!$B$6:$B$271)))</f>
        <v>26842229044.584801</v>
      </c>
      <c r="CI268" s="77">
        <f>IF(greenhouseGasEmissions!BK268="","",greenhouseGasEmissions!BK268-greenhouseGasEmissions!BK268+INDEX(gDP!BK$6:BK$271,MATCH($B268,gDP!$B$6:$B$271)))</f>
        <v>21606160663.031799</v>
      </c>
      <c r="CJ268" s="77">
        <f>IF(greenhouseGasEmissions!BL268="","",greenhouseGasEmissions!BL268-greenhouseGasEmissions!BL268+INDEX(gDP!BL$6:BL$271,MATCH($B268,gDP!$B$6:$B$271)))</f>
        <v>0</v>
      </c>
      <c r="CK268" s="77">
        <f>IF(greenhouseGasEmissions!BM268="","",greenhouseGasEmissions!BM268-greenhouseGasEmissions!BM268+INDEX(gDP!BM$6:BM$271,MATCH($B268,gDP!$B$6:$B$271)))</f>
        <v>0</v>
      </c>
      <c r="CL268" s="77" t="str">
        <f>IF(greenhouseGasEmissions!BN268="","",greenhouseGasEmissions!BN268-greenhouseGasEmissions!BN268+INDEX(gDP!BN$6:BN$271,MATCH($B268,gDP!$B$6:$B$271)))</f>
        <v/>
      </c>
      <c r="CM268" s="77" t="str">
        <f>IF(greenhouseGasEmissions!BO268="","",greenhouseGasEmissions!BO268-greenhouseGasEmissions!BO268+INDEX(gDP!BO$6:BO$271,MATCH($B268,gDP!$B$6:$B$271)))</f>
        <v/>
      </c>
    </row>
    <row r="269" spans="1:91" x14ac:dyDescent="0.35">
      <c r="A269" t="s">
        <v>744</v>
      </c>
      <c r="B269" t="s">
        <v>745</v>
      </c>
      <c r="C269" t="s">
        <v>807</v>
      </c>
      <c r="D269" t="s">
        <v>808</v>
      </c>
      <c r="AS269">
        <v>444.49290000000002</v>
      </c>
      <c r="AT269">
        <v>461.02690000000001</v>
      </c>
      <c r="AU269">
        <v>470.17430000000002</v>
      </c>
      <c r="AV269">
        <v>491.16489999999999</v>
      </c>
      <c r="AW269">
        <v>529.51110000000006</v>
      </c>
      <c r="AX269">
        <v>555.28049999999996</v>
      </c>
      <c r="AY269">
        <v>556.06979999999999</v>
      </c>
      <c r="AZ269">
        <v>574.75580000000002</v>
      </c>
      <c r="BA269">
        <v>610.61540000000002</v>
      </c>
      <c r="BB269">
        <v>565.28880000000004</v>
      </c>
      <c r="BC269">
        <v>576.80700000000002</v>
      </c>
      <c r="BD269">
        <v>557.19169999999997</v>
      </c>
      <c r="BE269">
        <v>577.22919999999999</v>
      </c>
      <c r="BF269">
        <v>581.8021</v>
      </c>
      <c r="BG269">
        <v>597.46780000000001</v>
      </c>
      <c r="BH269">
        <v>566.25450000000001</v>
      </c>
      <c r="BI269">
        <v>556.66330000000005</v>
      </c>
      <c r="BJ269">
        <v>571.46320000000003</v>
      </c>
      <c r="BK269">
        <v>574.47400000000005</v>
      </c>
      <c r="BL269">
        <v>579.81669999999997</v>
      </c>
      <c r="BM269">
        <v>520.13890000000004</v>
      </c>
      <c r="BQ269" s="77">
        <f>IF(greenhouseGasEmissions!AS269="","",greenhouseGasEmissions!AS269-greenhouseGasEmissions!AS269+INDEX(gDP!AS$6:AS$271,MATCH($B269,gDP!$B$6:$B$271)))</f>
        <v>151752757215.30899</v>
      </c>
      <c r="BR269" s="77">
        <f>IF(greenhouseGasEmissions!AT269="","",greenhouseGasEmissions!AT269-greenhouseGasEmissions!AT269+INDEX(gDP!AT$6:AT$271,MATCH($B269,gDP!$B$6:$B$271)))</f>
        <v>135429905922.526</v>
      </c>
      <c r="BS269" s="77">
        <f>IF(greenhouseGasEmissions!AU269="","",greenhouseGasEmissions!AU269-greenhouseGasEmissions!AU269+INDEX(gDP!AU$6:AU$271,MATCH($B269,gDP!$B$6:$B$271)))</f>
        <v>129087556612.44901</v>
      </c>
      <c r="BT269" s="77">
        <f>IF(greenhouseGasEmissions!AV269="","",greenhouseGasEmissions!AV269-greenhouseGasEmissions!AV269+INDEX(gDP!AV$6:AV$271,MATCH($B269,gDP!$B$6:$B$271)))</f>
        <v>197018965308.69699</v>
      </c>
      <c r="BU269" s="77">
        <f>IF(greenhouseGasEmissions!AW269="","",greenhouseGasEmissions!AW269-greenhouseGasEmissions!AW269+INDEX(gDP!AW$6:AW$271,MATCH($B269,gDP!$B$6:$B$271)))</f>
        <v>255806908594.573</v>
      </c>
      <c r="BV269" s="77">
        <f>IF(greenhouseGasEmissions!AX269="","",greenhouseGasEmissions!AX269-greenhouseGasEmissions!AX269+INDEX(gDP!AX$6:AX$271,MATCH($B269,gDP!$B$6:$B$271)))</f>
        <v>288867217196.534</v>
      </c>
      <c r="BW269" s="77">
        <f>IF(greenhouseGasEmissions!AY269="","",greenhouseGasEmissions!AY269-greenhouseGasEmissions!AY269+INDEX(gDP!AY$6:AY$271,MATCH($B269,gDP!$B$6:$B$271)))</f>
        <v>303858675363.64301</v>
      </c>
      <c r="BX269" s="77">
        <f>IF(greenhouseGasEmissions!AZ269="","",greenhouseGasEmissions!AZ269-greenhouseGasEmissions!AZ269+INDEX(gDP!AZ$6:AZ$271,MATCH($B269,gDP!$B$6:$B$271)))</f>
        <v>333077117253.68402</v>
      </c>
      <c r="BY269" s="77">
        <f>IF(greenhouseGasEmissions!BA269="","",greenhouseGasEmissions!BA269-greenhouseGasEmissions!BA269+INDEX(gDP!BA$6:BA$271,MATCH($B269,gDP!$B$6:$B$271)))</f>
        <v>316131258616.30902</v>
      </c>
      <c r="BZ269" s="77">
        <f>IF(greenhouseGasEmissions!BB269="","",greenhouseGasEmissions!BB269-greenhouseGasEmissions!BB269+INDEX(gDP!BB$6:BB$271,MATCH($B269,gDP!$B$6:$B$271)))</f>
        <v>329754060647.12903</v>
      </c>
      <c r="CA269" s="77">
        <f>IF(greenhouseGasEmissions!BC269="","",greenhouseGasEmissions!BC269-greenhouseGasEmissions!BC269+INDEX(gDP!BC$6:BC$271,MATCH($B269,gDP!$B$6:$B$271)))</f>
        <v>417363822801.71301</v>
      </c>
      <c r="CB269" s="77">
        <f>IF(greenhouseGasEmissions!BD269="","",greenhouseGasEmissions!BD269-greenhouseGasEmissions!BD269+INDEX(gDP!BD$6:BD$271,MATCH($B269,gDP!$B$6:$B$271)))</f>
        <v>458199494830.83398</v>
      </c>
      <c r="CC269" s="77">
        <f>IF(greenhouseGasEmissions!BE269="","",greenhouseGasEmissions!BE269-greenhouseGasEmissions!BE269+INDEX(gDP!BE$6:BE$271,MATCH($B269,gDP!$B$6:$B$271)))</f>
        <v>434400545085.81097</v>
      </c>
      <c r="CD269" s="77">
        <f>IF(greenhouseGasEmissions!BF269="","",greenhouseGasEmissions!BF269-greenhouseGasEmissions!BF269+INDEX(gDP!BF$6:BF$271,MATCH($B269,gDP!$B$6:$B$271)))</f>
        <v>400886013595.573</v>
      </c>
      <c r="CE269" s="77">
        <f>IF(greenhouseGasEmissions!BG269="","",greenhouseGasEmissions!BG269-greenhouseGasEmissions!BG269+INDEX(gDP!BG$6:BG$271,MATCH($B269,gDP!$B$6:$B$271)))</f>
        <v>381198869776.10602</v>
      </c>
      <c r="CF269" s="77">
        <f>IF(greenhouseGasEmissions!BH269="","",greenhouseGasEmissions!BH269-greenhouseGasEmissions!BH269+INDEX(gDP!BH$6:BH$271,MATCH($B269,gDP!$B$6:$B$271)))</f>
        <v>346709790458.56299</v>
      </c>
      <c r="CG269" s="77">
        <f>IF(greenhouseGasEmissions!BI269="","",greenhouseGasEmissions!BI269-greenhouseGasEmissions!BI269+INDEX(gDP!BI$6:BI$271,MATCH($B269,gDP!$B$6:$B$271)))</f>
        <v>323585509674.48102</v>
      </c>
      <c r="CH269" s="77">
        <f>IF(greenhouseGasEmissions!BJ269="","",greenhouseGasEmissions!BJ269-greenhouseGasEmissions!BJ269+INDEX(gDP!BJ$6:BJ$271,MATCH($B269,gDP!$B$6:$B$271)))</f>
        <v>381448814653.45599</v>
      </c>
      <c r="CI269" s="77">
        <f>IF(greenhouseGasEmissions!BK269="","",greenhouseGasEmissions!BK269-greenhouseGasEmissions!BK269+INDEX(gDP!BK$6:BK$271,MATCH($B269,gDP!$B$6:$B$271)))</f>
        <v>405260723892.51703</v>
      </c>
      <c r="CJ269" s="77">
        <f>IF(greenhouseGasEmissions!BL269="","",greenhouseGasEmissions!BL269-greenhouseGasEmissions!BL269+INDEX(gDP!BL$6:BL$271,MATCH($B269,gDP!$B$6:$B$271)))</f>
        <v>389330032224.26898</v>
      </c>
      <c r="CK269" s="77">
        <f>IF(greenhouseGasEmissions!BM269="","",greenhouseGasEmissions!BM269-greenhouseGasEmissions!BM269+INDEX(gDP!BM$6:BM$271,MATCH($B269,gDP!$B$6:$B$271)))</f>
        <v>338291396026.698</v>
      </c>
      <c r="CL269" s="77" t="str">
        <f>IF(greenhouseGasEmissions!BN269="","",greenhouseGasEmissions!BN269-greenhouseGasEmissions!BN269+INDEX(gDP!BN$6:BN$271,MATCH($B269,gDP!$B$6:$B$271)))</f>
        <v/>
      </c>
      <c r="CM269" s="77" t="str">
        <f>IF(greenhouseGasEmissions!BO269="","",greenhouseGasEmissions!BO269-greenhouseGasEmissions!BO269+INDEX(gDP!BO$6:BO$271,MATCH($B269,gDP!$B$6:$B$271)))</f>
        <v/>
      </c>
    </row>
    <row r="270" spans="1:91" x14ac:dyDescent="0.35">
      <c r="A270" t="s">
        <v>746</v>
      </c>
      <c r="B270" t="s">
        <v>747</v>
      </c>
      <c r="C270" t="s">
        <v>807</v>
      </c>
      <c r="D270" t="s">
        <v>808</v>
      </c>
      <c r="AS270">
        <v>40.952100000000002</v>
      </c>
      <c r="AT270">
        <v>43.759799999999998</v>
      </c>
      <c r="AU270">
        <v>45.995899999999999</v>
      </c>
      <c r="AV270">
        <v>48.626199999999997</v>
      </c>
      <c r="AW270">
        <v>51.194099999999999</v>
      </c>
      <c r="AX270">
        <v>46.3249</v>
      </c>
      <c r="AY270">
        <v>49.031300000000002</v>
      </c>
      <c r="AZ270">
        <v>50.854399999999998</v>
      </c>
      <c r="BA270">
        <v>53.413600000000002</v>
      </c>
      <c r="BB270">
        <v>57.605699999999999</v>
      </c>
      <c r="BC270">
        <v>61.034300000000002</v>
      </c>
      <c r="BD270">
        <v>61.523800000000001</v>
      </c>
      <c r="BE270">
        <v>65.526300000000006</v>
      </c>
      <c r="BF270">
        <v>67.420100000000005</v>
      </c>
      <c r="BG270">
        <v>69.408500000000004</v>
      </c>
      <c r="BH270">
        <v>71.3309</v>
      </c>
      <c r="BI270">
        <v>72.666600000000003</v>
      </c>
      <c r="BJ270">
        <v>74.332999999999998</v>
      </c>
      <c r="BK270">
        <v>75.515100000000004</v>
      </c>
      <c r="BL270">
        <v>75.736599999999996</v>
      </c>
      <c r="BM270">
        <v>76.045000000000002</v>
      </c>
      <c r="BQ270" s="77">
        <f>IF(greenhouseGasEmissions!AS270="","",greenhouseGasEmissions!AS270-greenhouseGasEmissions!AS270+INDEX(gDP!AS$6:AS$271,MATCH($B270,gDP!$B$6:$B$271)))</f>
        <v>3600632111.4141402</v>
      </c>
      <c r="BR270" s="77">
        <f>IF(greenhouseGasEmissions!AT270="","",greenhouseGasEmissions!AT270-greenhouseGasEmissions!AT270+INDEX(gDP!AT$6:AT$271,MATCH($B270,gDP!$B$6:$B$271)))</f>
        <v>4094441301.2142301</v>
      </c>
      <c r="BS270" s="77">
        <f>IF(greenhouseGasEmissions!AU270="","",greenhouseGasEmissions!AU270-greenhouseGasEmissions!AU270+INDEX(gDP!AU$6:AU$271,MATCH($B270,gDP!$B$6:$B$271)))</f>
        <v>4193850445.4263201</v>
      </c>
      <c r="BT270" s="77">
        <f>IF(greenhouseGasEmissions!AV270="","",greenhouseGasEmissions!AV270-greenhouseGasEmissions!AV270+INDEX(gDP!AV$6:AV$271,MATCH($B270,gDP!$B$6:$B$271)))</f>
        <v>4901869764.0595703</v>
      </c>
      <c r="BU270" s="77">
        <f>IF(greenhouseGasEmissions!AW270="","",greenhouseGasEmissions!AW270-greenhouseGasEmissions!AW270+INDEX(gDP!AW$6:AW$271,MATCH($B270,gDP!$B$6:$B$271)))</f>
        <v>6221110219.4554195</v>
      </c>
      <c r="BV270" s="77">
        <f>IF(greenhouseGasEmissions!AX270="","",greenhouseGasEmissions!AX270-greenhouseGasEmissions!AX270+INDEX(gDP!AX$6:AX$271,MATCH($B270,gDP!$B$6:$B$271)))</f>
        <v>8331870169.1497698</v>
      </c>
      <c r="BW270" s="77">
        <f>IF(greenhouseGasEmissions!AY270="","",greenhouseGasEmissions!AY270-greenhouseGasEmissions!AY270+INDEX(gDP!AY$6:AY$271,MATCH($B270,gDP!$B$6:$B$271)))</f>
        <v>12756858899.2812</v>
      </c>
      <c r="BX270" s="77">
        <f>IF(greenhouseGasEmissions!AZ270="","",greenhouseGasEmissions!AZ270-greenhouseGasEmissions!AZ270+INDEX(gDP!AZ$6:AZ$271,MATCH($B270,gDP!$B$6:$B$271)))</f>
        <v>14056957976.264799</v>
      </c>
      <c r="BY270" s="77">
        <f>IF(greenhouseGasEmissions!BA270="","",greenhouseGasEmissions!BA270-greenhouseGasEmissions!BA270+INDEX(gDP!BA$6:BA$271,MATCH($B270,gDP!$B$6:$B$271)))</f>
        <v>17910858637.9048</v>
      </c>
      <c r="BZ270" s="77">
        <f>IF(greenhouseGasEmissions!BB270="","",greenhouseGasEmissions!BB270-greenhouseGasEmissions!BB270+INDEX(gDP!BB$6:BB$271,MATCH($B270,gDP!$B$6:$B$271)))</f>
        <v>15328342303.9575</v>
      </c>
      <c r="CA270" s="77">
        <f>IF(greenhouseGasEmissions!BC270="","",greenhouseGasEmissions!BC270-greenhouseGasEmissions!BC270+INDEX(gDP!BC$6:BC$271,MATCH($B270,gDP!$B$6:$B$271)))</f>
        <v>20265559483.854801</v>
      </c>
      <c r="CB270" s="77">
        <f>IF(greenhouseGasEmissions!BD270="","",greenhouseGasEmissions!BD270-greenhouseGasEmissions!BD270+INDEX(gDP!BD$6:BD$271,MATCH($B270,gDP!$B$6:$B$271)))</f>
        <v>23459515275.577599</v>
      </c>
      <c r="CC270" s="77">
        <f>IF(greenhouseGasEmissions!BE270="","",greenhouseGasEmissions!BE270-greenhouseGasEmissions!BE270+INDEX(gDP!BE$6:BE$271,MATCH($B270,gDP!$B$6:$B$271)))</f>
        <v>25503060420.026001</v>
      </c>
      <c r="CD270" s="77">
        <f>IF(greenhouseGasEmissions!BF270="","",greenhouseGasEmissions!BF270-greenhouseGasEmissions!BF270+INDEX(gDP!BF$6:BF$271,MATCH($B270,gDP!$B$6:$B$271)))</f>
        <v>28037239462.714199</v>
      </c>
      <c r="CE270" s="77">
        <f>IF(greenhouseGasEmissions!BG270="","",greenhouseGasEmissions!BG270-greenhouseGasEmissions!BG270+INDEX(gDP!BG$6:BG$271,MATCH($B270,gDP!$B$6:$B$271)))</f>
        <v>27141023558.082901</v>
      </c>
      <c r="CF270" s="77">
        <f>IF(greenhouseGasEmissions!BH270="","",greenhouseGasEmissions!BH270-greenhouseGasEmissions!BH270+INDEX(gDP!BH$6:BH$271,MATCH($B270,gDP!$B$6:$B$271)))</f>
        <v>21251216798.776199</v>
      </c>
      <c r="CG270" s="77">
        <f>IF(greenhouseGasEmissions!BI270="","",greenhouseGasEmissions!BI270-greenhouseGasEmissions!BI270+INDEX(gDP!BI$6:BI$271,MATCH($B270,gDP!$B$6:$B$271)))</f>
        <v>20958412538.309299</v>
      </c>
      <c r="CH270" s="77">
        <f>IF(greenhouseGasEmissions!BJ270="","",greenhouseGasEmissions!BJ270-greenhouseGasEmissions!BJ270+INDEX(gDP!BJ$6:BJ$271,MATCH($B270,gDP!$B$6:$B$271)))</f>
        <v>25873601260.8353</v>
      </c>
      <c r="CI270" s="77">
        <f>IF(greenhouseGasEmissions!BK270="","",greenhouseGasEmissions!BK270-greenhouseGasEmissions!BK270+INDEX(gDP!BK$6:BK$271,MATCH($B270,gDP!$B$6:$B$271)))</f>
        <v>26311507273.6735</v>
      </c>
      <c r="CJ270" s="77">
        <f>IF(greenhouseGasEmissions!BL270="","",greenhouseGasEmissions!BL270-greenhouseGasEmissions!BL270+INDEX(gDP!BL$6:BL$271,MATCH($B270,gDP!$B$6:$B$271)))</f>
        <v>23308667781.2258</v>
      </c>
      <c r="CK270" s="77">
        <f>IF(greenhouseGasEmissions!BM270="","",greenhouseGasEmissions!BM270-greenhouseGasEmissions!BM270+INDEX(gDP!BM$6:BM$271,MATCH($B270,gDP!$B$6:$B$271)))</f>
        <v>18137764931.2808</v>
      </c>
      <c r="CL270" s="77" t="str">
        <f>IF(greenhouseGasEmissions!BN270="","",greenhouseGasEmissions!BN270-greenhouseGasEmissions!BN270+INDEX(gDP!BN$6:BN$271,MATCH($B270,gDP!$B$6:$B$271)))</f>
        <v/>
      </c>
      <c r="CM270" s="77" t="str">
        <f>IF(greenhouseGasEmissions!BO270="","",greenhouseGasEmissions!BO270-greenhouseGasEmissions!BO270+INDEX(gDP!BO$6:BO$271,MATCH($B270,gDP!$B$6:$B$271)))</f>
        <v/>
      </c>
    </row>
    <row r="271" spans="1:91" x14ac:dyDescent="0.35">
      <c r="A271" t="s">
        <v>748</v>
      </c>
      <c r="B271" t="s">
        <v>749</v>
      </c>
      <c r="C271" t="s">
        <v>807</v>
      </c>
      <c r="D271" t="s">
        <v>808</v>
      </c>
      <c r="AS271">
        <v>30.652799999999999</v>
      </c>
      <c r="AT271">
        <v>32.770800000000001</v>
      </c>
      <c r="AU271">
        <v>32.105600000000003</v>
      </c>
      <c r="AV271">
        <v>30.808800000000002</v>
      </c>
      <c r="AW271">
        <v>31.923500000000001</v>
      </c>
      <c r="AX271">
        <v>35.172499999999999</v>
      </c>
      <c r="AY271">
        <v>36.050600000000003</v>
      </c>
      <c r="AZ271">
        <v>38.013300000000001</v>
      </c>
      <c r="BA271">
        <v>37.377299999999998</v>
      </c>
      <c r="BB271">
        <v>40.013599999999997</v>
      </c>
      <c r="BC271">
        <v>45.1496</v>
      </c>
      <c r="BD271">
        <v>47.688800000000001</v>
      </c>
      <c r="BE271">
        <v>48.541600000000003</v>
      </c>
      <c r="BF271">
        <v>49.164400000000001</v>
      </c>
      <c r="BG271">
        <v>46.9283</v>
      </c>
      <c r="BH271">
        <v>47.846699999999998</v>
      </c>
      <c r="BI271">
        <v>45.912700000000001</v>
      </c>
      <c r="BJ271">
        <v>45.411000000000001</v>
      </c>
      <c r="BK271">
        <v>47.509</v>
      </c>
      <c r="BL271">
        <v>46.442599999999999</v>
      </c>
      <c r="BM271">
        <v>44.576300000000003</v>
      </c>
      <c r="BQ271" s="77">
        <f>IF(greenhouseGasEmissions!AS271="","",greenhouseGasEmissions!AS271-greenhouseGasEmissions!AS271+INDEX(gDP!AS$6:AS$271,MATCH($B271,gDP!$B$6:$B$271)))</f>
        <v>6689957600</v>
      </c>
      <c r="BR271" s="77">
        <f>IF(greenhouseGasEmissions!AT271="","",greenhouseGasEmissions!AT271-greenhouseGasEmissions!AT271+INDEX(gDP!AT$6:AT$271,MATCH($B271,gDP!$B$6:$B$271)))</f>
        <v>6777384700</v>
      </c>
      <c r="BS271" s="77">
        <f>IF(greenhouseGasEmissions!AU271="","",greenhouseGasEmissions!AU271-greenhouseGasEmissions!AU271+INDEX(gDP!AU$6:AU$271,MATCH($B271,gDP!$B$6:$B$271)))</f>
        <v>6342116400</v>
      </c>
      <c r="BT271" s="77">
        <f>IF(greenhouseGasEmissions!AV271="","",greenhouseGasEmissions!AV271-greenhouseGasEmissions!AV271+INDEX(gDP!AV$6:AV$271,MATCH($B271,gDP!$B$6:$B$271)))</f>
        <v>5727591800</v>
      </c>
      <c r="BU271" s="77">
        <f>IF(greenhouseGasEmissions!AW271="","",greenhouseGasEmissions!AW271-greenhouseGasEmissions!AW271+INDEX(gDP!AW$6:AW$271,MATCH($B271,gDP!$B$6:$B$271)))</f>
        <v>5805598400</v>
      </c>
      <c r="BV271" s="77">
        <f>IF(greenhouseGasEmissions!AX271="","",greenhouseGasEmissions!AX271-greenhouseGasEmissions!AX271+INDEX(gDP!AX$6:AX$271,MATCH($B271,gDP!$B$6:$B$271)))</f>
        <v>5755215200</v>
      </c>
      <c r="BW271" s="77">
        <f>IF(greenhouseGasEmissions!AY271="","",greenhouseGasEmissions!AY271-greenhouseGasEmissions!AY271+INDEX(gDP!AY$6:AY$271,MATCH($B271,gDP!$B$6:$B$271)))</f>
        <v>5443896500</v>
      </c>
      <c r="BX271" s="77">
        <f>IF(greenhouseGasEmissions!AZ271="","",greenhouseGasEmissions!AZ271-greenhouseGasEmissions!AZ271+INDEX(gDP!AZ$6:AZ$271,MATCH($B271,gDP!$B$6:$B$271)))</f>
        <v>5291950100</v>
      </c>
      <c r="BY271" s="77">
        <f>IF(greenhouseGasEmissions!BA271="","",greenhouseGasEmissions!BA271-greenhouseGasEmissions!BA271+INDEX(gDP!BA$6:BA$271,MATCH($B271,gDP!$B$6:$B$271)))</f>
        <v>4415702800</v>
      </c>
      <c r="BZ271" s="77">
        <f>IF(greenhouseGasEmissions!BB271="","",greenhouseGasEmissions!BB271-greenhouseGasEmissions!BB271+INDEX(gDP!BB$6:BB$271,MATCH($B271,gDP!$B$6:$B$271)))</f>
        <v>9665793300</v>
      </c>
      <c r="CA271" s="77">
        <f>IF(greenhouseGasEmissions!BC271="","",greenhouseGasEmissions!BC271-greenhouseGasEmissions!BC271+INDEX(gDP!BC$6:BC$271,MATCH($B271,gDP!$B$6:$B$271)))</f>
        <v>12041655200</v>
      </c>
      <c r="CB271" s="77">
        <f>IF(greenhouseGasEmissions!BD271="","",greenhouseGasEmissions!BD271-greenhouseGasEmissions!BD271+INDEX(gDP!BD$6:BD$271,MATCH($B271,gDP!$B$6:$B$271)))</f>
        <v>14101920300</v>
      </c>
      <c r="CC271" s="77">
        <f>IF(greenhouseGasEmissions!BE271="","",greenhouseGasEmissions!BE271-greenhouseGasEmissions!BE271+INDEX(gDP!BE$6:BE$271,MATCH($B271,gDP!$B$6:$B$271)))</f>
        <v>17114849900</v>
      </c>
      <c r="CD271" s="77">
        <f>IF(greenhouseGasEmissions!BF271="","",greenhouseGasEmissions!BF271-greenhouseGasEmissions!BF271+INDEX(gDP!BF$6:BF$271,MATCH($B271,gDP!$B$6:$B$271)))</f>
        <v>19091020000</v>
      </c>
      <c r="CE271" s="77">
        <f>IF(greenhouseGasEmissions!BG271="","",greenhouseGasEmissions!BG271-greenhouseGasEmissions!BG271+INDEX(gDP!BG$6:BG$271,MATCH($B271,gDP!$B$6:$B$271)))</f>
        <v>19495519600</v>
      </c>
      <c r="CF271" s="77">
        <f>IF(greenhouseGasEmissions!BH271="","",greenhouseGasEmissions!BH271-greenhouseGasEmissions!BH271+INDEX(gDP!BH$6:BH$271,MATCH($B271,gDP!$B$6:$B$271)))</f>
        <v>19963120600</v>
      </c>
      <c r="CG271" s="77">
        <f>IF(greenhouseGasEmissions!BI271="","",greenhouseGasEmissions!BI271-greenhouseGasEmissions!BI271+INDEX(gDP!BI$6:BI$271,MATCH($B271,gDP!$B$6:$B$271)))</f>
        <v>20548678100</v>
      </c>
      <c r="CH271" s="77">
        <f>IF(greenhouseGasEmissions!BJ271="","",greenhouseGasEmissions!BJ271-greenhouseGasEmissions!BJ271+INDEX(gDP!BJ$6:BJ$271,MATCH($B271,gDP!$B$6:$B$271)))</f>
        <v>17584890936.652302</v>
      </c>
      <c r="CI271" s="77">
        <f>IF(greenhouseGasEmissions!BK271="","",greenhouseGasEmissions!BK271-greenhouseGasEmissions!BK271+INDEX(gDP!BK$6:BK$271,MATCH($B271,gDP!$B$6:$B$271)))</f>
        <v>34156069918.060902</v>
      </c>
      <c r="CJ271" s="77">
        <f>IF(greenhouseGasEmissions!BL271="","",greenhouseGasEmissions!BL271-greenhouseGasEmissions!BL271+INDEX(gDP!BL$6:BL$271,MATCH($B271,gDP!$B$6:$B$271)))</f>
        <v>21832234925.502102</v>
      </c>
      <c r="CK271" s="77">
        <f>IF(greenhouseGasEmissions!BM271="","",greenhouseGasEmissions!BM271-greenhouseGasEmissions!BM271+INDEX(gDP!BM$6:BM$271,MATCH($B271,gDP!$B$6:$B$271)))</f>
        <v>21509698406.111599</v>
      </c>
      <c r="CL271" s="77" t="str">
        <f>IF(greenhouseGasEmissions!BN271="","",greenhouseGasEmissions!BN271-greenhouseGasEmissions!BN271+INDEX(gDP!BN$6:BN$271,MATCH($B271,gDP!$B$6:$B$271)))</f>
        <v/>
      </c>
      <c r="CM271" s="77" t="str">
        <f>IF(greenhouseGasEmissions!BO271="","",greenhouseGasEmissions!BO271-greenhouseGasEmissions!BO271+INDEX(gDP!BO$6:BO$271,MATCH($B271,gDP!$B$6:$B$271)))</f>
        <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85AAD-190E-42D6-B51B-37265EB4F827}">
  <sheetPr>
    <tabColor theme="5"/>
  </sheetPr>
  <dimension ref="A1:V3"/>
  <sheetViews>
    <sheetView topLeftCell="E1" workbookViewId="0">
      <selection activeCell="B3" sqref="B3:V3"/>
    </sheetView>
  </sheetViews>
  <sheetFormatPr defaultRowHeight="14.5" x14ac:dyDescent="0.35"/>
  <cols>
    <col min="1" max="1" width="10" bestFit="1" customWidth="1"/>
  </cols>
  <sheetData>
    <row r="1" spans="1:22" x14ac:dyDescent="0.35">
      <c r="A1" t="s">
        <v>753</v>
      </c>
      <c r="B1">
        <v>2000</v>
      </c>
      <c r="C1">
        <v>2001</v>
      </c>
      <c r="D1">
        <v>2002</v>
      </c>
      <c r="E1">
        <v>2003</v>
      </c>
      <c r="F1">
        <v>2004</v>
      </c>
      <c r="G1">
        <v>2005</v>
      </c>
      <c r="H1">
        <v>2006</v>
      </c>
      <c r="I1">
        <v>2007</v>
      </c>
      <c r="J1">
        <v>2008</v>
      </c>
      <c r="K1">
        <v>2009</v>
      </c>
      <c r="L1">
        <v>2010</v>
      </c>
      <c r="M1">
        <v>2011</v>
      </c>
      <c r="N1">
        <v>2012</v>
      </c>
      <c r="O1">
        <v>2013</v>
      </c>
      <c r="P1">
        <v>2014</v>
      </c>
      <c r="Q1">
        <v>2015</v>
      </c>
      <c r="R1">
        <v>2016</v>
      </c>
      <c r="S1">
        <v>2017</v>
      </c>
      <c r="T1">
        <v>2018</v>
      </c>
      <c r="U1">
        <v>2019</v>
      </c>
      <c r="V1">
        <v>2020</v>
      </c>
    </row>
    <row r="2" spans="1:22" x14ac:dyDescent="0.35">
      <c r="A2" t="s">
        <v>809</v>
      </c>
      <c r="B2" s="77">
        <f>((totalExpenditure!AD3+totalExpenditure!CC3)*(totalExpenditure!EB2/totalExpenditure!EB3))/(greenhouseGasEmissions!AS4*(totalExpenditure!EB2/greenhouseGasEmissions!BQ4))</f>
        <v>65755207.870598249</v>
      </c>
      <c r="C2" s="77">
        <f>((totalExpenditure!AE3+totalExpenditure!CD3)*(totalExpenditure!EC2/totalExpenditure!EC3))/(greenhouseGasEmissions!AT4*(totalExpenditure!EC2/greenhouseGasEmissions!BR4))</f>
        <v>70693715.482211486</v>
      </c>
      <c r="D2" s="77">
        <f>((totalExpenditure!AF3+totalExpenditure!CE3)*(totalExpenditure!ED2/totalExpenditure!ED3))/(greenhouseGasEmissions!AU4*(totalExpenditure!ED2/greenhouseGasEmissions!BS4))</f>
        <v>75324218.201689959</v>
      </c>
      <c r="E2" s="77">
        <f>((totalExpenditure!AG3+totalExpenditure!CF3)*(totalExpenditure!EE2/totalExpenditure!EE3))/(greenhouseGasEmissions!AV4*(totalExpenditure!EE2/greenhouseGasEmissions!BT4))</f>
        <v>80330120.287419617</v>
      </c>
      <c r="F2" s="77">
        <f>((totalExpenditure!AH3+totalExpenditure!CG3)*(totalExpenditure!EF2/totalExpenditure!EF3))/(greenhouseGasEmissions!AW4*(totalExpenditure!EF2/greenhouseGasEmissions!BU4))</f>
        <v>85827588.414878771</v>
      </c>
      <c r="G2" s="77">
        <f>((totalExpenditure!AI3+totalExpenditure!CH3)*(totalExpenditure!EG2/totalExpenditure!EG3))/(greenhouseGasEmissions!AX4*(totalExpenditure!EG2/greenhouseGasEmissions!BV4))</f>
        <v>90258530.804135084</v>
      </c>
      <c r="H2" s="77">
        <f>((totalExpenditure!AJ3+totalExpenditure!CI3)*(totalExpenditure!EH2/totalExpenditure!EH3))/(greenhouseGasEmissions!AY4*(totalExpenditure!EH2/greenhouseGasEmissions!BW4))</f>
        <v>93615189.884615615</v>
      </c>
      <c r="I2" s="77">
        <f>((totalExpenditure!AK3+totalExpenditure!CJ3)*(totalExpenditure!EI2/totalExpenditure!EI3))/(greenhouseGasEmissions!AZ4*(totalExpenditure!EI2/greenhouseGasEmissions!BX4))</f>
        <v>102344074.94538577</v>
      </c>
      <c r="J2" s="77">
        <f>((totalExpenditure!AL3+totalExpenditure!CK3)*(totalExpenditure!EJ2/totalExpenditure!EJ3))/(greenhouseGasEmissions!BA4*(totalExpenditure!EJ2/greenhouseGasEmissions!BY4))</f>
        <v>119121112.57226504</v>
      </c>
      <c r="K2" s="77">
        <f>((totalExpenditure!AM3+totalExpenditure!CL3)*(totalExpenditure!EK2/totalExpenditure!EK3))/(greenhouseGasEmissions!BB4*(totalExpenditure!EK2/greenhouseGasEmissions!BZ4))</f>
        <v>122002832.88857412</v>
      </c>
      <c r="L2" s="77">
        <f>((totalExpenditure!AN3+totalExpenditure!CM3)*(totalExpenditure!EL2/totalExpenditure!EL3))/(greenhouseGasEmissions!BC4*(totalExpenditure!EL2/greenhouseGasEmissions!CA4))</f>
        <v>125395234.45113464</v>
      </c>
      <c r="M2" s="77">
        <f>((totalExpenditure!AO3+totalExpenditure!CN3)*(totalExpenditure!EM2/totalExpenditure!EM3))/(greenhouseGasEmissions!BD4*(totalExpenditure!EM2/greenhouseGasEmissions!CB4))</f>
        <v>130928032.36907274</v>
      </c>
      <c r="N2" s="77">
        <f>((totalExpenditure!AP3+totalExpenditure!CO3)*(totalExpenditure!EN2/totalExpenditure!EN3))/(greenhouseGasEmissions!BE4*(totalExpenditure!EN2/greenhouseGasEmissions!CC4))</f>
        <v>127617773.71293469</v>
      </c>
      <c r="O2" s="77">
        <f>((totalExpenditure!AQ3+totalExpenditure!CP3)*(totalExpenditure!EO2/totalExpenditure!EO3))/(greenhouseGasEmissions!BF4*(totalExpenditure!EO2/greenhouseGasEmissions!CD4))</f>
        <v>127385132.53364633</v>
      </c>
      <c r="P2" s="77">
        <f>((totalExpenditure!AR3+totalExpenditure!CQ3)*(totalExpenditure!EP2/totalExpenditure!EP3))/(greenhouseGasEmissions!BG4*(totalExpenditure!EP2/greenhouseGasEmissions!CE4))</f>
        <v>126955703.50821008</v>
      </c>
      <c r="Q2" s="77">
        <f>((totalExpenditure!AS3+totalExpenditure!CR3)*(totalExpenditure!EQ2/totalExpenditure!EQ3))/(greenhouseGasEmissions!BH4*(totalExpenditure!EQ2/greenhouseGasEmissions!CF4))</f>
        <v>117740254.79222491</v>
      </c>
      <c r="R2" s="77">
        <f>((totalExpenditure!AT3+totalExpenditure!CS3)*(totalExpenditure!ER2/totalExpenditure!ER3))/(greenhouseGasEmissions!BI4*(totalExpenditure!ER2/greenhouseGasEmissions!CG4))</f>
        <v>121157205.00822535</v>
      </c>
      <c r="S2" s="77">
        <f>((totalExpenditure!AU3+totalExpenditure!CT3)*(totalExpenditure!ES2/totalExpenditure!ES3))/(greenhouseGasEmissions!BJ4*(totalExpenditure!ES2/greenhouseGasEmissions!CH4))</f>
        <v>125251313.21232724</v>
      </c>
      <c r="T2" s="77">
        <f>((totalExpenditure!AV3+totalExpenditure!CU3)*(totalExpenditure!ET2/totalExpenditure!ET3))/(greenhouseGasEmissions!BK4*(totalExpenditure!ET2/greenhouseGasEmissions!CI4))</f>
        <v>131252490.39120004</v>
      </c>
      <c r="U2" s="77">
        <f>((totalExpenditure!AW3+totalExpenditure!CV3)*(totalExpenditure!EU2/totalExpenditure!EU3))/(greenhouseGasEmissions!BL4*(totalExpenditure!EU2/greenhouseGasEmissions!CJ4))</f>
        <v>132927825.18698482</v>
      </c>
      <c r="V2" s="77">
        <f>((totalExpenditure!AX3+totalExpenditure!CW3)*(totalExpenditure!EV2/totalExpenditure!EV3))/(greenhouseGasEmissions!BM4*(totalExpenditure!EV2/greenhouseGasEmissions!CK4))</f>
        <v>139576342.77144143</v>
      </c>
    </row>
    <row r="3" spans="1:22" x14ac:dyDescent="0.35">
      <c r="A3" t="s">
        <v>810</v>
      </c>
      <c r="B3">
        <f t="shared" ref="B3:V3" si="0">B2/1000000</f>
        <v>65.755207870598255</v>
      </c>
      <c r="C3">
        <f t="shared" si="0"/>
        <v>70.693715482211488</v>
      </c>
      <c r="D3">
        <f t="shared" si="0"/>
        <v>75.324218201689959</v>
      </c>
      <c r="E3">
        <f t="shared" si="0"/>
        <v>80.330120287419618</v>
      </c>
      <c r="F3">
        <f t="shared" si="0"/>
        <v>85.827588414878775</v>
      </c>
      <c r="G3">
        <f t="shared" si="0"/>
        <v>90.258530804135077</v>
      </c>
      <c r="H3">
        <f t="shared" si="0"/>
        <v>93.615189884615617</v>
      </c>
      <c r="I3">
        <f t="shared" si="0"/>
        <v>102.34407494538577</v>
      </c>
      <c r="J3">
        <f t="shared" si="0"/>
        <v>119.12111257226505</v>
      </c>
      <c r="K3">
        <f t="shared" si="0"/>
        <v>122.00283288857412</v>
      </c>
      <c r="L3">
        <f t="shared" si="0"/>
        <v>125.39523445113464</v>
      </c>
      <c r="M3">
        <f t="shared" si="0"/>
        <v>130.92803236907272</v>
      </c>
      <c r="N3">
        <f t="shared" si="0"/>
        <v>127.61777371293469</v>
      </c>
      <c r="O3">
        <f t="shared" si="0"/>
        <v>127.38513253364633</v>
      </c>
      <c r="P3">
        <f t="shared" si="0"/>
        <v>126.95570350821008</v>
      </c>
      <c r="Q3">
        <f t="shared" si="0"/>
        <v>117.74025479222492</v>
      </c>
      <c r="R3">
        <f t="shared" si="0"/>
        <v>121.15720500822535</v>
      </c>
      <c r="S3">
        <f t="shared" si="0"/>
        <v>125.25131321232725</v>
      </c>
      <c r="T3">
        <f t="shared" si="0"/>
        <v>131.25249039120004</v>
      </c>
      <c r="U3">
        <f t="shared" si="0"/>
        <v>132.92782518698482</v>
      </c>
      <c r="V3">
        <f t="shared" si="0"/>
        <v>139.57634277144143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F0A8B-9B8A-4771-B100-3515EFEC195A}">
  <sheetPr>
    <tabColor theme="8"/>
  </sheetPr>
  <dimension ref="A1:D65"/>
  <sheetViews>
    <sheetView workbookViewId="0">
      <selection activeCell="A3" sqref="A3:A14"/>
    </sheetView>
  </sheetViews>
  <sheetFormatPr defaultRowHeight="14.5" x14ac:dyDescent="0.35"/>
  <cols>
    <col min="1" max="1" width="34.36328125" bestFit="1" customWidth="1"/>
  </cols>
  <sheetData>
    <row r="1" spans="1:4" x14ac:dyDescent="0.35">
      <c r="A1" t="s">
        <v>17</v>
      </c>
    </row>
    <row r="2" spans="1:4" x14ac:dyDescent="0.35">
      <c r="B2" t="s">
        <v>0</v>
      </c>
      <c r="C2" t="s">
        <v>1</v>
      </c>
    </row>
    <row r="3" spans="1:4" x14ac:dyDescent="0.35">
      <c r="A3" s="1">
        <v>44957</v>
      </c>
      <c r="B3">
        <f>12.5/100</f>
        <v>0.125</v>
      </c>
      <c r="C3">
        <f>100/12/100</f>
        <v>8.3333333333333343E-2</v>
      </c>
    </row>
    <row r="4" spans="1:4" x14ac:dyDescent="0.35">
      <c r="A4" s="1">
        <v>44984</v>
      </c>
      <c r="B4">
        <f>14/100</f>
        <v>0.14000000000000001</v>
      </c>
      <c r="C4">
        <f t="shared" ref="C4:C14" si="0">100/12/100</f>
        <v>8.3333333333333343E-2</v>
      </c>
    </row>
    <row r="5" spans="1:4" x14ac:dyDescent="0.35">
      <c r="A5" s="1">
        <v>45016</v>
      </c>
      <c r="B5">
        <f>35/3.5/100</f>
        <v>0.1</v>
      </c>
      <c r="C5">
        <f t="shared" si="0"/>
        <v>8.3333333333333343E-2</v>
      </c>
    </row>
    <row r="6" spans="1:4" x14ac:dyDescent="0.35">
      <c r="A6" s="1">
        <v>45046</v>
      </c>
      <c r="B6">
        <f>7/100</f>
        <v>7.0000000000000007E-2</v>
      </c>
      <c r="C6">
        <f t="shared" si="0"/>
        <v>8.3333333333333343E-2</v>
      </c>
    </row>
    <row r="7" spans="1:4" x14ac:dyDescent="0.35">
      <c r="A7" s="1">
        <v>45077</v>
      </c>
      <c r="B7">
        <f>4.5/100</f>
        <v>4.4999999999999998E-2</v>
      </c>
      <c r="C7">
        <f t="shared" si="0"/>
        <v>8.3333333333333343E-2</v>
      </c>
    </row>
    <row r="8" spans="1:4" x14ac:dyDescent="0.35">
      <c r="A8" s="1">
        <v>45107</v>
      </c>
      <c r="B8">
        <f>4.5/100</f>
        <v>4.4999999999999998E-2</v>
      </c>
      <c r="C8">
        <f t="shared" si="0"/>
        <v>8.3333333333333343E-2</v>
      </c>
    </row>
    <row r="9" spans="1:4" x14ac:dyDescent="0.35">
      <c r="A9" s="1">
        <v>45138</v>
      </c>
      <c r="B9">
        <f>4.5/100</f>
        <v>4.4999999999999998E-2</v>
      </c>
      <c r="C9">
        <f t="shared" si="0"/>
        <v>8.3333333333333343E-2</v>
      </c>
    </row>
    <row r="10" spans="1:4" x14ac:dyDescent="0.35">
      <c r="A10" s="1">
        <v>45169</v>
      </c>
      <c r="B10">
        <f>4.5/100</f>
        <v>4.4999999999999998E-2</v>
      </c>
      <c r="C10">
        <f t="shared" si="0"/>
        <v>8.3333333333333343E-2</v>
      </c>
    </row>
    <row r="11" spans="1:4" x14ac:dyDescent="0.35">
      <c r="A11" s="1">
        <v>45199</v>
      </c>
      <c r="B11">
        <f>4.5/100</f>
        <v>4.4999999999999998E-2</v>
      </c>
      <c r="C11">
        <f t="shared" si="0"/>
        <v>8.3333333333333343E-2</v>
      </c>
    </row>
    <row r="12" spans="1:4" x14ac:dyDescent="0.35">
      <c r="A12" s="1">
        <v>45230</v>
      </c>
      <c r="B12">
        <f>35/3.5/100</f>
        <v>0.1</v>
      </c>
      <c r="C12">
        <f t="shared" si="0"/>
        <v>8.3333333333333343E-2</v>
      </c>
    </row>
    <row r="13" spans="1:4" x14ac:dyDescent="0.35">
      <c r="A13" s="1">
        <v>45260</v>
      </c>
      <c r="B13">
        <f>12/100</f>
        <v>0.12</v>
      </c>
      <c r="C13">
        <f t="shared" si="0"/>
        <v>8.3333333333333343E-2</v>
      </c>
    </row>
    <row r="14" spans="1:4" x14ac:dyDescent="0.35">
      <c r="A14" s="1">
        <v>45291</v>
      </c>
      <c r="B14">
        <f>12/100</f>
        <v>0.12</v>
      </c>
      <c r="C14">
        <f t="shared" si="0"/>
        <v>8.3333333333333343E-2</v>
      </c>
    </row>
    <row r="16" spans="1:4" x14ac:dyDescent="0.35">
      <c r="B16" t="s">
        <v>0</v>
      </c>
      <c r="C16" t="s">
        <v>19</v>
      </c>
      <c r="D16" t="s">
        <v>20</v>
      </c>
    </row>
    <row r="17" spans="1:4" x14ac:dyDescent="0.35">
      <c r="A17" t="s">
        <v>18</v>
      </c>
      <c r="B17">
        <f>480/D17</f>
        <v>0.36923076923076925</v>
      </c>
      <c r="C17">
        <f>820/D17</f>
        <v>0.63076923076923075</v>
      </c>
      <c r="D17">
        <f>480+820</f>
        <v>1300</v>
      </c>
    </row>
    <row r="18" spans="1:4" x14ac:dyDescent="0.35">
      <c r="A18" t="s">
        <v>21</v>
      </c>
      <c r="B18">
        <f>1.5/D18</f>
        <v>0.65217391304347827</v>
      </c>
      <c r="C18">
        <f>0.8/D18</f>
        <v>0.34782608695652178</v>
      </c>
      <c r="D18">
        <f>1.5+0.8</f>
        <v>2.2999999999999998</v>
      </c>
    </row>
    <row r="19" spans="1:4" x14ac:dyDescent="0.35">
      <c r="A19" t="s">
        <v>22</v>
      </c>
      <c r="B19">
        <f>2700/D19</f>
        <v>0.67500000000000004</v>
      </c>
      <c r="C19">
        <f>1300/D19</f>
        <v>0.32500000000000001</v>
      </c>
      <c r="D19">
        <f>2700+1300</f>
        <v>4000</v>
      </c>
    </row>
    <row r="20" spans="1:4" x14ac:dyDescent="0.35">
      <c r="A20" t="s">
        <v>23</v>
      </c>
      <c r="B20">
        <f>2700/D20</f>
        <v>0.67500000000000004</v>
      </c>
      <c r="C20">
        <f>1300/D20</f>
        <v>0.32500000000000001</v>
      </c>
      <c r="D20">
        <f>2700+1300</f>
        <v>4000</v>
      </c>
    </row>
    <row r="21" spans="1:4" x14ac:dyDescent="0.35">
      <c r="A21" t="s">
        <v>24</v>
      </c>
      <c r="B21">
        <f>420/D21</f>
        <v>0.7</v>
      </c>
      <c r="C21">
        <f>135/D21</f>
        <v>0.22500000000000001</v>
      </c>
      <c r="D21">
        <f>420+180</f>
        <v>600</v>
      </c>
    </row>
    <row r="22" spans="1:4" x14ac:dyDescent="0.35">
      <c r="A22" t="s">
        <v>25</v>
      </c>
      <c r="B22">
        <f>140/D22</f>
        <v>0.7</v>
      </c>
      <c r="C22">
        <f>60/D22</f>
        <v>0.3</v>
      </c>
      <c r="D22">
        <f>200</f>
        <v>200</v>
      </c>
    </row>
    <row r="23" spans="1:4" x14ac:dyDescent="0.35">
      <c r="A23" t="s">
        <v>26</v>
      </c>
      <c r="B23">
        <f>440/D23</f>
        <v>0.69841269841269837</v>
      </c>
      <c r="C23">
        <f>190/D23</f>
        <v>0.30158730158730157</v>
      </c>
      <c r="D23">
        <f>440+190</f>
        <v>630</v>
      </c>
    </row>
    <row r="24" spans="1:4" x14ac:dyDescent="0.35">
      <c r="A24" t="s">
        <v>27</v>
      </c>
      <c r="B24">
        <f>182/D24</f>
        <v>0.57053291536050155</v>
      </c>
      <c r="C24">
        <f>137/D24</f>
        <v>0.42946708463949845</v>
      </c>
      <c r="D24">
        <f>182+137</f>
        <v>319</v>
      </c>
    </row>
    <row r="25" spans="1:4" x14ac:dyDescent="0.35">
      <c r="A25" t="s">
        <v>28</v>
      </c>
      <c r="B25">
        <f>438/D25</f>
        <v>0.68652037617554862</v>
      </c>
      <c r="C25">
        <f>200/D25</f>
        <v>0.31347962382445144</v>
      </c>
      <c r="D25">
        <f>438+200</f>
        <v>638</v>
      </c>
    </row>
    <row r="26" spans="1:4" x14ac:dyDescent="0.35">
      <c r="A26" t="s">
        <v>29</v>
      </c>
      <c r="B26">
        <f>100/D26</f>
        <v>0.59880239520958078</v>
      </c>
      <c r="C26">
        <f>67/D26</f>
        <v>0.40119760479041916</v>
      </c>
      <c r="D26">
        <f>100+67</f>
        <v>167</v>
      </c>
    </row>
    <row r="27" spans="1:4" x14ac:dyDescent="0.35">
      <c r="A27" t="s">
        <v>30</v>
      </c>
      <c r="B27">
        <f>110/D27</f>
        <v>0.49327354260089684</v>
      </c>
      <c r="C27">
        <f>113/D27</f>
        <v>0.50672645739910316</v>
      </c>
      <c r="D27">
        <f>110+113</f>
        <v>223</v>
      </c>
    </row>
    <row r="28" spans="1:4" x14ac:dyDescent="0.35">
      <c r="A28" t="s">
        <v>31</v>
      </c>
      <c r="B28">
        <f>173/D28</f>
        <v>0.3720430107526882</v>
      </c>
      <c r="C28">
        <f>292/D28</f>
        <v>0.6279569892473118</v>
      </c>
      <c r="D28">
        <f>173+292</f>
        <v>465</v>
      </c>
    </row>
    <row r="29" spans="1:4" x14ac:dyDescent="0.35">
      <c r="A29" t="s">
        <v>32</v>
      </c>
      <c r="B29">
        <f>115/D29</f>
        <v>0.7142857142857143</v>
      </c>
      <c r="C29">
        <f>46/D29</f>
        <v>0.2857142857142857</v>
      </c>
      <c r="D29">
        <f>115+46</f>
        <v>161</v>
      </c>
    </row>
    <row r="30" spans="1:4" x14ac:dyDescent="0.35">
      <c r="A30" t="s">
        <v>33</v>
      </c>
      <c r="B30">
        <f>240/D30</f>
        <v>0.7384615384615385</v>
      </c>
      <c r="C30">
        <f>85/D30</f>
        <v>0.26153846153846155</v>
      </c>
      <c r="D30">
        <f>240+85</f>
        <v>325</v>
      </c>
    </row>
    <row r="31" spans="1:4" x14ac:dyDescent="0.35">
      <c r="A31" t="s">
        <v>34</v>
      </c>
      <c r="B31">
        <f>200/D31</f>
        <v>0.81632653061224492</v>
      </c>
      <c r="C31">
        <f>45/D31</f>
        <v>0.18367346938775511</v>
      </c>
      <c r="D31">
        <f>245</f>
        <v>245</v>
      </c>
    </row>
    <row r="32" spans="1:4" x14ac:dyDescent="0.35">
      <c r="A32" t="s">
        <v>35</v>
      </c>
      <c r="B32">
        <f>110/D32</f>
        <v>0.41509433962264153</v>
      </c>
      <c r="C32">
        <f>155/D32</f>
        <v>0.58490566037735847</v>
      </c>
      <c r="D32">
        <f>265</f>
        <v>265</v>
      </c>
    </row>
    <row r="33" spans="1:4" x14ac:dyDescent="0.35">
      <c r="A33" t="s">
        <v>36</v>
      </c>
      <c r="B33">
        <f>113/D33</f>
        <v>0.83703703703703702</v>
      </c>
      <c r="C33">
        <f>22/D33</f>
        <v>0.16296296296296298</v>
      </c>
      <c r="D33">
        <f>113+22</f>
        <v>135</v>
      </c>
    </row>
    <row r="34" spans="1:4" x14ac:dyDescent="0.35">
      <c r="A34" t="s">
        <v>37</v>
      </c>
      <c r="B34">
        <f>108/D34</f>
        <v>0.81203007518796988</v>
      </c>
      <c r="C34">
        <f>25/D34</f>
        <v>0.18796992481203006</v>
      </c>
      <c r="D34">
        <f>108+25</f>
        <v>133</v>
      </c>
    </row>
    <row r="35" spans="1:4" x14ac:dyDescent="0.35">
      <c r="A35" t="s">
        <v>38</v>
      </c>
      <c r="B35">
        <f>142/D35</f>
        <v>0.83040935672514615</v>
      </c>
      <c r="C35">
        <f>29/D35</f>
        <v>0.16959064327485379</v>
      </c>
      <c r="D35">
        <f>142+29</f>
        <v>171</v>
      </c>
    </row>
    <row r="36" spans="1:4" x14ac:dyDescent="0.35">
      <c r="A36" t="s">
        <v>39</v>
      </c>
      <c r="B36">
        <f>339/D36</f>
        <v>0.79764705882352938</v>
      </c>
      <c r="C36">
        <f>86/D36</f>
        <v>0.2023529411764706</v>
      </c>
      <c r="D36">
        <f>339+86</f>
        <v>425</v>
      </c>
    </row>
    <row r="37" spans="1:4" x14ac:dyDescent="0.35">
      <c r="A37" t="s">
        <v>40</v>
      </c>
      <c r="B37">
        <f>422/D37</f>
        <v>0.85080645161290325</v>
      </c>
      <c r="C37">
        <f>74/D37</f>
        <v>0.14919354838709678</v>
      </c>
      <c r="D37">
        <f>422+74</f>
        <v>496</v>
      </c>
    </row>
    <row r="38" spans="1:4" x14ac:dyDescent="0.35">
      <c r="A38" t="s">
        <v>41</v>
      </c>
      <c r="B38">
        <f>443/D38</f>
        <v>0.88955823293172687</v>
      </c>
      <c r="C38">
        <f>55/D38</f>
        <v>0.11044176706827309</v>
      </c>
      <c r="D38">
        <f>443+55</f>
        <v>498</v>
      </c>
    </row>
    <row r="39" spans="1:4" x14ac:dyDescent="0.35">
      <c r="A39" t="s">
        <v>42</v>
      </c>
      <c r="B39">
        <f>401/D39</f>
        <v>0.89309576837416482</v>
      </c>
      <c r="C39">
        <f>48/D39</f>
        <v>0.10690423162583519</v>
      </c>
      <c r="D39">
        <f>401+48</f>
        <v>449</v>
      </c>
    </row>
    <row r="40" spans="1:4" x14ac:dyDescent="0.35">
      <c r="A40" t="s">
        <v>43</v>
      </c>
      <c r="B40">
        <f>260/D40</f>
        <v>0.76470588235294112</v>
      </c>
      <c r="C40">
        <f>80/D40</f>
        <v>0.23529411764705882</v>
      </c>
      <c r="D40">
        <f>260+80</f>
        <v>340</v>
      </c>
    </row>
    <row r="41" spans="1:4" x14ac:dyDescent="0.35">
      <c r="A41" t="s">
        <v>44</v>
      </c>
      <c r="B41">
        <f>300/D41</f>
        <v>0.76923076923076927</v>
      </c>
      <c r="C41">
        <f>90/D41</f>
        <v>0.23076923076923078</v>
      </c>
      <c r="D41">
        <f>390</f>
        <v>390</v>
      </c>
    </row>
    <row r="42" spans="1:4" x14ac:dyDescent="0.35">
      <c r="A42" t="s">
        <v>45</v>
      </c>
      <c r="B42">
        <f>240/D42</f>
        <v>0.75</v>
      </c>
      <c r="C42">
        <f>80/D42</f>
        <v>0.25</v>
      </c>
      <c r="D42">
        <f>240+80</f>
        <v>320</v>
      </c>
    </row>
    <row r="43" spans="1:4" x14ac:dyDescent="0.35">
      <c r="A43" t="s">
        <v>46</v>
      </c>
      <c r="B43">
        <v>1</v>
      </c>
      <c r="C43">
        <v>0</v>
      </c>
    </row>
    <row r="44" spans="1:4" x14ac:dyDescent="0.35">
      <c r="A44" t="s">
        <v>47</v>
      </c>
      <c r="B44">
        <f>125/D44</f>
        <v>0.85034013605442171</v>
      </c>
      <c r="C44">
        <f>22/D44</f>
        <v>0.14965986394557823</v>
      </c>
      <c r="D44">
        <f>125+22</f>
        <v>147</v>
      </c>
    </row>
    <row r="45" spans="1:4" x14ac:dyDescent="0.35">
      <c r="A45" t="s">
        <v>48</v>
      </c>
      <c r="B45">
        <f>203/D45</f>
        <v>0.79921259842519687</v>
      </c>
      <c r="C45">
        <f>51/D45</f>
        <v>0.20078740157480315</v>
      </c>
      <c r="D45">
        <f>203+51</f>
        <v>254</v>
      </c>
    </row>
    <row r="46" spans="1:4" x14ac:dyDescent="0.35">
      <c r="A46" t="s">
        <v>49</v>
      </c>
      <c r="B46">
        <f>283/D46</f>
        <v>0.88437500000000002</v>
      </c>
      <c r="C46">
        <f>37/D46</f>
        <v>0.11562500000000001</v>
      </c>
      <c r="D46">
        <f>283+37</f>
        <v>320</v>
      </c>
    </row>
    <row r="47" spans="1:4" x14ac:dyDescent="0.35">
      <c r="A47" t="s">
        <v>50</v>
      </c>
      <c r="B47">
        <f>314/D47</f>
        <v>0.87222222222222223</v>
      </c>
      <c r="C47">
        <f>46/D47</f>
        <v>0.12777777777777777</v>
      </c>
      <c r="D47">
        <f>314+46</f>
        <v>360</v>
      </c>
    </row>
    <row r="48" spans="1:4" x14ac:dyDescent="0.35">
      <c r="A48" t="s">
        <v>51</v>
      </c>
      <c r="B48">
        <f>492/D48</f>
        <v>0.89292196007259528</v>
      </c>
      <c r="C48">
        <f>59/D48</f>
        <v>0.10707803992740472</v>
      </c>
      <c r="D48">
        <f>492+59</f>
        <v>551</v>
      </c>
    </row>
    <row r="49" spans="1:4" x14ac:dyDescent="0.35">
      <c r="A49" t="s">
        <v>52</v>
      </c>
      <c r="B49">
        <f>408/D49</f>
        <v>0.89473684210526316</v>
      </c>
      <c r="C49">
        <f>48/D49</f>
        <v>0.10526315789473684</v>
      </c>
      <c r="D49">
        <f>408+48</f>
        <v>456</v>
      </c>
    </row>
    <row r="50" spans="1:4" x14ac:dyDescent="0.35">
      <c r="A50" t="s">
        <v>53</v>
      </c>
      <c r="B50">
        <f>138/D50</f>
        <v>0.6216216216216216</v>
      </c>
      <c r="C50">
        <f>84/D50</f>
        <v>0.3783783783783784</v>
      </c>
      <c r="D50">
        <f>138+84</f>
        <v>222</v>
      </c>
    </row>
    <row r="51" spans="1:4" x14ac:dyDescent="0.35">
      <c r="A51" t="s">
        <v>54</v>
      </c>
      <c r="B51">
        <f>97/D51</f>
        <v>0.43111111111111111</v>
      </c>
      <c r="C51">
        <f>128/D51</f>
        <v>0.56888888888888889</v>
      </c>
      <c r="D51">
        <f>97+128</f>
        <v>225</v>
      </c>
    </row>
    <row r="52" spans="1:4" x14ac:dyDescent="0.35">
      <c r="A52" t="s">
        <v>55</v>
      </c>
      <c r="B52">
        <f>114/D52</f>
        <v>0.32758620689655171</v>
      </c>
      <c r="C52">
        <f>234/D52</f>
        <v>0.67241379310344829</v>
      </c>
      <c r="D52">
        <f>234+114</f>
        <v>348</v>
      </c>
    </row>
    <row r="53" spans="1:4" x14ac:dyDescent="0.35">
      <c r="A53" t="s">
        <v>56</v>
      </c>
      <c r="B53">
        <f>79/D53</f>
        <v>0.7053571428571429</v>
      </c>
      <c r="C53">
        <f>33/D53</f>
        <v>0.29464285714285715</v>
      </c>
      <c r="D53">
        <f>79+33</f>
        <v>112</v>
      </c>
    </row>
    <row r="54" spans="1:4" x14ac:dyDescent="0.35">
      <c r="A54" t="s">
        <v>57</v>
      </c>
      <c r="B54">
        <f>79/D54</f>
        <v>0.59398496240601506</v>
      </c>
      <c r="C54">
        <f>54/D54</f>
        <v>0.40601503759398494</v>
      </c>
      <c r="D54">
        <f>79+54</f>
        <v>133</v>
      </c>
    </row>
    <row r="55" spans="1:4" x14ac:dyDescent="0.35">
      <c r="A55" t="s">
        <v>58</v>
      </c>
      <c r="B55">
        <v>1</v>
      </c>
      <c r="C55">
        <v>0</v>
      </c>
    </row>
    <row r="56" spans="1:4" x14ac:dyDescent="0.35">
      <c r="A56" t="s">
        <v>59</v>
      </c>
      <c r="B56">
        <f>200/D56</f>
        <v>0.17937219730941703</v>
      </c>
      <c r="C56">
        <f>915/D56</f>
        <v>0.820627802690583</v>
      </c>
      <c r="D56">
        <f>200+915</f>
        <v>1115</v>
      </c>
    </row>
    <row r="57" spans="1:4" x14ac:dyDescent="0.35">
      <c r="A57" t="s">
        <v>60</v>
      </c>
      <c r="B57">
        <f>80/D57</f>
        <v>0.16666666666666666</v>
      </c>
      <c r="C57">
        <f>400/D57</f>
        <v>0.83333333333333337</v>
      </c>
      <c r="D57">
        <v>480</v>
      </c>
    </row>
    <row r="59" spans="1:4" x14ac:dyDescent="0.35">
      <c r="A59" t="s">
        <v>814</v>
      </c>
    </row>
    <row r="60" spans="1:4" x14ac:dyDescent="0.35">
      <c r="A60" t="s">
        <v>66</v>
      </c>
      <c r="B60" t="s">
        <v>815</v>
      </c>
    </row>
    <row r="61" spans="1:4" x14ac:dyDescent="0.35">
      <c r="A61">
        <v>7.0000000000000007E-2</v>
      </c>
      <c r="B61">
        <v>1</v>
      </c>
    </row>
    <row r="62" spans="1:4" x14ac:dyDescent="0.35">
      <c r="A62">
        <v>0.06</v>
      </c>
      <c r="B62">
        <v>2</v>
      </c>
    </row>
    <row r="63" spans="1:4" x14ac:dyDescent="0.35">
      <c r="A63">
        <v>0.05</v>
      </c>
      <c r="B63">
        <v>3</v>
      </c>
    </row>
    <row r="64" spans="1:4" x14ac:dyDescent="0.35">
      <c r="A64">
        <v>0.04</v>
      </c>
      <c r="B64">
        <v>4</v>
      </c>
    </row>
    <row r="65" spans="1:2" x14ac:dyDescent="0.35">
      <c r="A65">
        <v>0.03</v>
      </c>
      <c r="B65">
        <v>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BD36B-5492-45ED-8FB6-9275A148A23D}">
  <sheetPr>
    <tabColor theme="8"/>
    <pageSetUpPr fitToPage="1"/>
  </sheetPr>
  <dimension ref="A1:X160"/>
  <sheetViews>
    <sheetView topLeftCell="A20" zoomScaleNormal="100" workbookViewId="0"/>
  </sheetViews>
  <sheetFormatPr defaultColWidth="11.36328125" defaultRowHeight="12.5" x14ac:dyDescent="0.25"/>
  <cols>
    <col min="1" max="1" width="16.54296875" style="4" customWidth="1"/>
    <col min="2" max="2" width="31.54296875" style="4" customWidth="1"/>
    <col min="3" max="3" width="14.54296875" style="4" customWidth="1"/>
    <col min="4" max="4" width="13" style="4" customWidth="1"/>
    <col min="5" max="5" width="21.6328125" style="4" bestFit="1" customWidth="1"/>
    <col min="6" max="6" width="21.54296875" style="4" bestFit="1" customWidth="1"/>
    <col min="7" max="7" width="22" style="4" bestFit="1" customWidth="1"/>
    <col min="8" max="8" width="41.54296875" style="4" customWidth="1"/>
    <col min="9" max="19" width="13.453125" style="4" customWidth="1"/>
    <col min="20" max="24" width="11.36328125" style="4"/>
    <col min="25" max="16384" width="11.36328125" style="5"/>
  </cols>
  <sheetData>
    <row r="1" spans="1:24" s="2" customFormat="1" ht="10.5" x14ac:dyDescent="0.25">
      <c r="A1" s="2" t="s">
        <v>64</v>
      </c>
    </row>
    <row r="2" spans="1:24" ht="21" x14ac:dyDescent="0.5">
      <c r="A2" s="3" t="s">
        <v>65</v>
      </c>
      <c r="B2" s="3"/>
      <c r="C2" s="3"/>
      <c r="D2" s="3"/>
      <c r="E2" s="3"/>
      <c r="F2" s="3"/>
    </row>
    <row r="3" spans="1:24" ht="13" x14ac:dyDescent="0.3">
      <c r="A3" s="6" t="s">
        <v>66</v>
      </c>
    </row>
    <row r="4" spans="1:24" s="9" customFormat="1" ht="6" thickBot="1" x14ac:dyDescent="0.2">
      <c r="A4" s="7"/>
      <c r="B4" s="7"/>
      <c r="C4" s="7"/>
      <c r="D4" s="7"/>
      <c r="E4" s="7"/>
      <c r="F4" s="8"/>
      <c r="G4" s="8"/>
      <c r="H4" s="8"/>
      <c r="I4" s="7"/>
      <c r="J4" s="7"/>
      <c r="K4" s="7"/>
      <c r="L4" s="7"/>
      <c r="M4" s="7"/>
      <c r="N4" s="7"/>
      <c r="O4" s="7"/>
      <c r="P4" s="7"/>
      <c r="Q4" s="7"/>
      <c r="R4" s="7"/>
      <c r="S4" s="7"/>
      <c r="T4" s="7"/>
      <c r="U4" s="7"/>
      <c r="V4" s="7"/>
      <c r="W4" s="7"/>
      <c r="X4" s="7"/>
    </row>
    <row r="5" spans="1:24" ht="31.4" customHeight="1" thickTop="1" x14ac:dyDescent="0.25">
      <c r="A5" s="10" t="s">
        <v>67</v>
      </c>
      <c r="B5" s="11" t="s">
        <v>65</v>
      </c>
      <c r="C5" s="10" t="s">
        <v>68</v>
      </c>
      <c r="D5" s="12">
        <v>45453</v>
      </c>
      <c r="E5" s="13" t="s">
        <v>69</v>
      </c>
      <c r="F5" s="12" t="s">
        <v>70</v>
      </c>
    </row>
    <row r="6" spans="1:24" ht="13.5" thickBot="1" x14ac:dyDescent="0.35">
      <c r="A6" s="14" t="s">
        <v>71</v>
      </c>
      <c r="B6" s="15" t="s">
        <v>72</v>
      </c>
      <c r="C6" s="16" t="s">
        <v>73</v>
      </c>
      <c r="D6" s="17">
        <v>1.1000000000000001</v>
      </c>
      <c r="E6" s="16" t="s">
        <v>74</v>
      </c>
      <c r="F6" s="18">
        <v>2023</v>
      </c>
    </row>
    <row r="7" spans="1:24" ht="13.5" thickTop="1" thickBot="1" x14ac:dyDescent="0.3"/>
    <row r="8" spans="1:24" ht="15.5" thickTop="1" thickBot="1" x14ac:dyDescent="0.4">
      <c r="A8" s="106" t="s">
        <v>75</v>
      </c>
      <c r="B8" s="107"/>
      <c r="C8" s="107"/>
      <c r="D8" s="107"/>
      <c r="E8" s="107"/>
      <c r="F8" s="107"/>
      <c r="G8" s="107"/>
      <c r="H8" s="107"/>
      <c r="I8" s="107"/>
      <c r="J8" s="107"/>
      <c r="K8" s="107"/>
      <c r="L8" s="108"/>
      <c r="M8" s="19"/>
    </row>
    <row r="9" spans="1:24" ht="15" thickTop="1" x14ac:dyDescent="0.35">
      <c r="A9" s="20"/>
      <c r="B9" s="20"/>
      <c r="C9" s="20"/>
      <c r="D9" s="20"/>
      <c r="E9" s="20"/>
      <c r="F9" s="20"/>
      <c r="G9" s="20"/>
      <c r="H9" s="21"/>
      <c r="I9" s="21"/>
      <c r="J9" s="21"/>
      <c r="K9" s="21"/>
      <c r="L9" s="21"/>
      <c r="M9" s="19"/>
    </row>
    <row r="10" spans="1:24" ht="16" x14ac:dyDescent="0.35">
      <c r="A10" s="109" t="s">
        <v>76</v>
      </c>
      <c r="B10" s="109"/>
      <c r="C10" s="109"/>
      <c r="D10" s="109"/>
      <c r="E10" s="109"/>
      <c r="F10" s="109"/>
      <c r="G10" s="109"/>
      <c r="H10" s="109"/>
      <c r="I10" s="109"/>
      <c r="J10" s="109"/>
      <c r="K10" s="109"/>
      <c r="L10" s="109"/>
      <c r="M10" s="19"/>
    </row>
    <row r="11" spans="1:24" ht="20.25" customHeight="1" x14ac:dyDescent="0.25">
      <c r="A11" s="105" t="s">
        <v>77</v>
      </c>
      <c r="B11" s="105"/>
      <c r="C11" s="105"/>
      <c r="D11" s="105"/>
      <c r="E11" s="105"/>
      <c r="F11" s="105"/>
      <c r="G11" s="105"/>
      <c r="H11" s="105"/>
      <c r="I11" s="105"/>
      <c r="J11" s="105"/>
      <c r="K11" s="105"/>
      <c r="L11" s="105"/>
      <c r="M11" s="22"/>
    </row>
    <row r="12" spans="1:24" ht="96.75" customHeight="1" x14ac:dyDescent="0.25">
      <c r="A12" s="105" t="s">
        <v>78</v>
      </c>
      <c r="B12" s="105"/>
      <c r="C12" s="105"/>
      <c r="D12" s="105"/>
      <c r="E12" s="105"/>
      <c r="F12" s="105"/>
      <c r="G12" s="105"/>
      <c r="H12" s="105"/>
      <c r="I12" s="105"/>
      <c r="J12" s="105"/>
      <c r="K12" s="105"/>
      <c r="L12" s="105"/>
      <c r="M12" s="103"/>
      <c r="N12" s="104"/>
      <c r="O12" s="104"/>
      <c r="P12" s="104"/>
      <c r="Q12" s="104"/>
      <c r="R12" s="104"/>
      <c r="S12" s="104"/>
      <c r="T12" s="104"/>
      <c r="U12" s="104"/>
      <c r="V12" s="104"/>
      <c r="W12" s="104"/>
      <c r="X12" s="104"/>
    </row>
    <row r="13" spans="1:24" ht="63.75" customHeight="1" x14ac:dyDescent="0.25">
      <c r="A13" s="105" t="s">
        <v>79</v>
      </c>
      <c r="B13" s="105"/>
      <c r="C13" s="105"/>
      <c r="D13" s="105"/>
      <c r="E13" s="105"/>
      <c r="F13" s="105"/>
      <c r="G13" s="105"/>
      <c r="H13" s="105"/>
      <c r="I13" s="105"/>
      <c r="J13" s="105"/>
      <c r="K13" s="105"/>
      <c r="L13" s="105"/>
      <c r="M13" s="22"/>
    </row>
    <row r="14" spans="1:24" ht="16" x14ac:dyDescent="0.35">
      <c r="A14" s="110" t="s">
        <v>80</v>
      </c>
      <c r="B14" s="111"/>
      <c r="C14" s="111"/>
      <c r="D14" s="111"/>
      <c r="E14" s="111"/>
      <c r="F14" s="111"/>
      <c r="G14" s="111"/>
      <c r="H14" s="111"/>
      <c r="I14" s="111"/>
      <c r="J14" s="111"/>
      <c r="K14" s="111"/>
      <c r="L14" s="111"/>
      <c r="M14" s="19"/>
    </row>
    <row r="15" spans="1:24" ht="15" customHeight="1" x14ac:dyDescent="0.35">
      <c r="A15" s="105" t="s">
        <v>81</v>
      </c>
      <c r="B15" s="105"/>
      <c r="C15" s="105"/>
      <c r="D15" s="105"/>
      <c r="E15" s="105"/>
      <c r="F15" s="105"/>
      <c r="G15" s="105"/>
      <c r="H15" s="105"/>
      <c r="I15" s="105"/>
      <c r="J15" s="105"/>
      <c r="K15" s="105"/>
      <c r="L15" s="105"/>
      <c r="M15" s="19"/>
    </row>
    <row r="16" spans="1:24" ht="22.4" customHeight="1" x14ac:dyDescent="0.35">
      <c r="A16" s="105" t="s">
        <v>82</v>
      </c>
      <c r="B16" s="105"/>
      <c r="C16" s="105"/>
      <c r="D16" s="105"/>
      <c r="E16" s="105"/>
      <c r="F16" s="105"/>
      <c r="G16" s="105"/>
      <c r="H16" s="105"/>
      <c r="I16" s="105"/>
      <c r="J16" s="105"/>
      <c r="K16" s="105"/>
      <c r="L16" s="105"/>
      <c r="M16" s="19"/>
    </row>
    <row r="17" spans="1:13" s="4" customFormat="1" ht="45" customHeight="1" x14ac:dyDescent="0.35">
      <c r="A17" s="105" t="s">
        <v>83</v>
      </c>
      <c r="B17" s="105"/>
      <c r="C17" s="105"/>
      <c r="D17" s="105"/>
      <c r="E17" s="105"/>
      <c r="F17" s="105"/>
      <c r="G17" s="105"/>
      <c r="H17" s="105"/>
      <c r="I17" s="105"/>
      <c r="J17" s="105"/>
      <c r="K17" s="105"/>
      <c r="L17" s="105"/>
      <c r="M17" s="19"/>
    </row>
    <row r="18" spans="1:13" s="4" customFormat="1" ht="39" customHeight="1" x14ac:dyDescent="0.35">
      <c r="A18" s="105" t="s">
        <v>84</v>
      </c>
      <c r="B18" s="105"/>
      <c r="C18" s="105"/>
      <c r="D18" s="105"/>
      <c r="E18" s="105"/>
      <c r="F18" s="105"/>
      <c r="G18" s="105"/>
      <c r="H18" s="105"/>
      <c r="I18" s="105"/>
      <c r="J18" s="105"/>
      <c r="K18" s="105"/>
      <c r="L18" s="105"/>
      <c r="M18" s="19"/>
    </row>
    <row r="19" spans="1:13" s="4" customFormat="1" ht="51.75" customHeight="1" x14ac:dyDescent="0.35">
      <c r="A19" s="105" t="s">
        <v>85</v>
      </c>
      <c r="B19" s="105"/>
      <c r="C19" s="105"/>
      <c r="D19" s="105"/>
      <c r="E19" s="105"/>
      <c r="F19" s="105"/>
      <c r="G19" s="105"/>
      <c r="H19" s="105"/>
      <c r="I19" s="105"/>
      <c r="J19" s="105"/>
      <c r="K19" s="105"/>
      <c r="L19" s="105"/>
      <c r="M19" s="19"/>
    </row>
    <row r="20" spans="1:13" s="4" customFormat="1" ht="32.25" customHeight="1" x14ac:dyDescent="0.35">
      <c r="A20" s="112" t="s">
        <v>86</v>
      </c>
      <c r="B20" s="112"/>
      <c r="C20" s="112"/>
      <c r="D20" s="112"/>
      <c r="E20" s="112"/>
      <c r="F20" s="112"/>
      <c r="G20" s="112"/>
      <c r="H20" s="112"/>
      <c r="I20" s="112"/>
      <c r="J20" s="112"/>
      <c r="K20" s="112"/>
      <c r="L20" s="112"/>
      <c r="M20" s="19"/>
    </row>
    <row r="21" spans="1:13" s="4" customFormat="1" ht="14.5" x14ac:dyDescent="0.35">
      <c r="A21" s="21"/>
      <c r="B21" s="21"/>
      <c r="C21" s="21"/>
      <c r="D21" s="21"/>
      <c r="E21" s="21"/>
      <c r="F21" s="21"/>
      <c r="G21" s="21"/>
      <c r="H21" s="21"/>
      <c r="I21" s="21"/>
      <c r="J21" s="21"/>
      <c r="K21" s="21"/>
      <c r="L21" s="21"/>
      <c r="M21" s="19"/>
    </row>
    <row r="22" spans="1:13" s="4" customFormat="1" ht="18" customHeight="1" x14ac:dyDescent="0.45">
      <c r="A22" s="23" t="s">
        <v>87</v>
      </c>
      <c r="B22" s="23" t="s">
        <v>88</v>
      </c>
      <c r="C22" s="23" t="s">
        <v>89</v>
      </c>
      <c r="D22" s="24" t="s">
        <v>90</v>
      </c>
      <c r="E22" s="24" t="s">
        <v>91</v>
      </c>
      <c r="F22" s="25" t="s">
        <v>92</v>
      </c>
      <c r="G22" s="25" t="s">
        <v>93</v>
      </c>
      <c r="H22" s="26"/>
      <c r="I22" s="21"/>
      <c r="J22" s="21"/>
      <c r="K22" s="21"/>
      <c r="L22" s="21"/>
      <c r="M22" s="19"/>
    </row>
    <row r="23" spans="1:13" s="4" customFormat="1" ht="14.5" x14ac:dyDescent="0.35">
      <c r="A23" s="113" t="s">
        <v>94</v>
      </c>
      <c r="B23" s="116" t="s">
        <v>95</v>
      </c>
      <c r="C23" s="24" t="s">
        <v>96</v>
      </c>
      <c r="D23" s="27">
        <v>3033.3806711409397</v>
      </c>
      <c r="E23" s="27">
        <v>3029.26</v>
      </c>
      <c r="F23" s="27">
        <v>2.5200000000000005</v>
      </c>
      <c r="G23" s="27">
        <v>1.6006711409395973</v>
      </c>
      <c r="H23" s="28"/>
      <c r="I23" s="21"/>
      <c r="J23" s="21"/>
      <c r="K23" s="21"/>
      <c r="L23" s="21"/>
      <c r="M23" s="19"/>
    </row>
    <row r="24" spans="1:13" s="4" customFormat="1" ht="14.5" x14ac:dyDescent="0.35">
      <c r="A24" s="114"/>
      <c r="B24" s="117" t="s">
        <v>95</v>
      </c>
      <c r="C24" s="24" t="s">
        <v>97</v>
      </c>
      <c r="D24" s="27">
        <v>1.7453296322147651</v>
      </c>
      <c r="E24" s="27">
        <v>1.7429600000000001</v>
      </c>
      <c r="F24" s="27">
        <v>1.4448E-3</v>
      </c>
      <c r="G24" s="27">
        <v>9.2483221476510056E-4</v>
      </c>
      <c r="H24" s="28"/>
      <c r="I24" s="29"/>
      <c r="J24" s="21"/>
      <c r="K24" s="21"/>
      <c r="L24" s="21"/>
      <c r="M24" s="19"/>
    </row>
    <row r="25" spans="1:13" s="4" customFormat="1" ht="14.5" x14ac:dyDescent="0.35">
      <c r="A25" s="114"/>
      <c r="B25" s="117" t="s">
        <v>95</v>
      </c>
      <c r="C25" s="24" t="s">
        <v>98</v>
      </c>
      <c r="D25" s="27">
        <v>0.24106609664429532</v>
      </c>
      <c r="E25" s="27">
        <v>0.24074000000000001</v>
      </c>
      <c r="F25" s="27">
        <v>2.0160000000000002E-4</v>
      </c>
      <c r="G25" s="27">
        <v>1.2449664429530201E-4</v>
      </c>
      <c r="H25" s="28"/>
      <c r="I25" s="21"/>
      <c r="J25" s="21"/>
      <c r="K25" s="21"/>
      <c r="L25" s="21"/>
      <c r="M25" s="19"/>
    </row>
    <row r="26" spans="1:13" s="4" customFormat="1" ht="14.5" x14ac:dyDescent="0.35">
      <c r="A26" s="114"/>
      <c r="B26" s="118" t="s">
        <v>95</v>
      </c>
      <c r="C26" s="24" t="s">
        <v>99</v>
      </c>
      <c r="D26" s="27">
        <v>0.22240600402684563</v>
      </c>
      <c r="E26" s="27">
        <v>0.22209999999999999</v>
      </c>
      <c r="F26" s="27">
        <v>1.9040000000000002E-4</v>
      </c>
      <c r="G26" s="27">
        <v>1.1560402684563757E-4</v>
      </c>
      <c r="H26" s="28"/>
      <c r="I26" s="21"/>
      <c r="J26" s="21"/>
      <c r="K26" s="21"/>
      <c r="L26" s="21"/>
      <c r="M26" s="19"/>
    </row>
    <row r="27" spans="1:13" s="4" customFormat="1" ht="14.5" x14ac:dyDescent="0.35">
      <c r="A27" s="114"/>
      <c r="B27" s="116" t="s">
        <v>100</v>
      </c>
      <c r="C27" s="24" t="s">
        <v>96</v>
      </c>
      <c r="D27" s="27">
        <v>2562.5744107382552</v>
      </c>
      <c r="E27" s="27">
        <v>2557.5300000000002</v>
      </c>
      <c r="F27" s="27">
        <v>3.8528000000000002</v>
      </c>
      <c r="G27" s="27">
        <v>1.1916107382550336</v>
      </c>
      <c r="H27" s="28"/>
    </row>
    <row r="28" spans="1:13" s="4" customFormat="1" ht="14.5" x14ac:dyDescent="0.35">
      <c r="A28" s="114"/>
      <c r="B28" s="117"/>
      <c r="C28" s="24" t="s">
        <v>97</v>
      </c>
      <c r="D28" s="27">
        <v>0.44844653020134229</v>
      </c>
      <c r="E28" s="30">
        <v>0.44757000000000002</v>
      </c>
      <c r="F28" s="30">
        <v>6.7199999999999996E-4</v>
      </c>
      <c r="G28" s="30">
        <v>2.0453020134228187E-4</v>
      </c>
      <c r="H28" s="28"/>
    </row>
    <row r="29" spans="1:13" s="4" customFormat="1" ht="14.5" x14ac:dyDescent="0.35">
      <c r="A29" s="114"/>
      <c r="B29" s="117"/>
      <c r="C29" s="24" t="s">
        <v>98</v>
      </c>
      <c r="D29" s="27">
        <v>0.20267141879194631</v>
      </c>
      <c r="E29" s="30">
        <v>0.20226</v>
      </c>
      <c r="F29" s="30">
        <v>3.1359999999999998E-4</v>
      </c>
      <c r="G29" s="30">
        <v>9.7818791946308734E-5</v>
      </c>
      <c r="H29" s="28"/>
    </row>
    <row r="30" spans="1:13" s="4" customFormat="1" ht="14.5" x14ac:dyDescent="0.35">
      <c r="A30" s="114"/>
      <c r="B30" s="118"/>
      <c r="C30" s="24" t="s">
        <v>99</v>
      </c>
      <c r="D30" s="27">
        <v>0.18292892617449666</v>
      </c>
      <c r="E30" s="30">
        <v>0.18256</v>
      </c>
      <c r="F30" s="30">
        <v>2.8000000000000003E-4</v>
      </c>
      <c r="G30" s="30">
        <v>8.8926174496644302E-5</v>
      </c>
      <c r="H30" s="28"/>
    </row>
    <row r="31" spans="1:13" s="4" customFormat="1" ht="14.5" x14ac:dyDescent="0.35">
      <c r="A31" s="114"/>
      <c r="B31" s="116" t="s">
        <v>101</v>
      </c>
      <c r="C31" s="24" t="s">
        <v>96</v>
      </c>
      <c r="D31" s="27">
        <v>2581.9844107382551</v>
      </c>
      <c r="E31" s="27">
        <v>2576.94</v>
      </c>
      <c r="F31" s="27">
        <v>3.8528000000000002</v>
      </c>
      <c r="G31" s="27">
        <v>1.1916107382550336</v>
      </c>
      <c r="H31" s="28"/>
    </row>
    <row r="32" spans="1:13" s="4" customFormat="1" ht="14.5" x14ac:dyDescent="0.35">
      <c r="A32" s="114"/>
      <c r="B32" s="117"/>
      <c r="C32" s="24" t="s">
        <v>97</v>
      </c>
      <c r="D32" s="27">
        <v>1.1683296496644295</v>
      </c>
      <c r="E32" s="30">
        <v>1.16604</v>
      </c>
      <c r="F32" s="30">
        <v>1.7472000000000002E-3</v>
      </c>
      <c r="G32" s="30">
        <v>5.4244966442953014E-4</v>
      </c>
      <c r="H32" s="28"/>
    </row>
    <row r="33" spans="1:8" s="4" customFormat="1" ht="14.5" x14ac:dyDescent="0.35">
      <c r="A33" s="114"/>
      <c r="B33" s="117"/>
      <c r="C33" s="24" t="s">
        <v>98</v>
      </c>
      <c r="D33" s="27">
        <v>0.20420141879194631</v>
      </c>
      <c r="E33" s="31">
        <v>0.20379</v>
      </c>
      <c r="F33" s="30">
        <v>3.1359999999999998E-4</v>
      </c>
      <c r="G33" s="30">
        <v>9.7818791946308734E-5</v>
      </c>
      <c r="H33" s="28"/>
    </row>
    <row r="34" spans="1:8" s="4" customFormat="1" ht="14.5" x14ac:dyDescent="0.35">
      <c r="A34" s="114"/>
      <c r="B34" s="118"/>
      <c r="C34" s="24" t="s">
        <v>99</v>
      </c>
      <c r="D34" s="27">
        <v>0.18431892617449666</v>
      </c>
      <c r="E34" s="30">
        <v>0.18395</v>
      </c>
      <c r="F34" s="30">
        <v>2.8000000000000003E-4</v>
      </c>
      <c r="G34" s="30">
        <v>8.8926174496644302E-5</v>
      </c>
      <c r="H34" s="28"/>
    </row>
    <row r="35" spans="1:8" s="4" customFormat="1" ht="14.5" x14ac:dyDescent="0.35">
      <c r="A35" s="114"/>
      <c r="B35" s="116" t="s">
        <v>102</v>
      </c>
      <c r="C35" s="24" t="s">
        <v>96</v>
      </c>
      <c r="D35" s="27">
        <v>2939.3609489932887</v>
      </c>
      <c r="E35" s="27">
        <v>2935.18</v>
      </c>
      <c r="F35" s="27">
        <v>2.5535999999999999</v>
      </c>
      <c r="G35" s="27">
        <v>1.6273489932885907</v>
      </c>
      <c r="H35" s="28"/>
    </row>
    <row r="36" spans="1:8" s="4" customFormat="1" ht="14.5" x14ac:dyDescent="0.35">
      <c r="A36" s="114"/>
      <c r="B36" s="117"/>
      <c r="C36" s="24" t="s">
        <v>97</v>
      </c>
      <c r="D36" s="27">
        <v>1.5571277838926174</v>
      </c>
      <c r="E36" s="30">
        <v>1.55491</v>
      </c>
      <c r="F36" s="30">
        <v>1.3552E-3</v>
      </c>
      <c r="G36" s="30">
        <v>8.6258389261744967E-4</v>
      </c>
      <c r="H36" s="28"/>
    </row>
    <row r="37" spans="1:8" s="4" customFormat="1" ht="14.5" x14ac:dyDescent="0.35">
      <c r="A37" s="114"/>
      <c r="B37" s="117"/>
      <c r="C37" s="24" t="s">
        <v>98</v>
      </c>
      <c r="D37" s="27">
        <v>0.23031609664429531</v>
      </c>
      <c r="E37" s="30">
        <v>0.22999</v>
      </c>
      <c r="F37" s="30">
        <v>2.0160000000000002E-4</v>
      </c>
      <c r="G37" s="30">
        <v>1.2449664429530201E-4</v>
      </c>
      <c r="H37" s="28"/>
    </row>
    <row r="38" spans="1:8" s="4" customFormat="1" ht="14.5" x14ac:dyDescent="0.35">
      <c r="A38" s="114"/>
      <c r="B38" s="118"/>
      <c r="C38" s="24" t="s">
        <v>99</v>
      </c>
      <c r="D38" s="27">
        <v>0.21449600402684563</v>
      </c>
      <c r="E38" s="30">
        <v>0.21418999999999999</v>
      </c>
      <c r="F38" s="30">
        <v>1.9040000000000002E-4</v>
      </c>
      <c r="G38" s="30">
        <v>1.1560402684563757E-4</v>
      </c>
      <c r="H38" s="28"/>
    </row>
    <row r="39" spans="1:8" s="4" customFormat="1" ht="14.5" x14ac:dyDescent="0.35">
      <c r="A39" s="114"/>
      <c r="B39" s="116" t="s">
        <v>103</v>
      </c>
      <c r="C39" s="24" t="s">
        <v>96</v>
      </c>
      <c r="D39" s="27">
        <v>2562.5744107382552</v>
      </c>
      <c r="E39" s="27">
        <v>2557.5300000000002</v>
      </c>
      <c r="F39" s="27">
        <v>3.8528000000000002</v>
      </c>
      <c r="G39" s="27">
        <v>1.1916107382550336</v>
      </c>
      <c r="H39" s="28"/>
    </row>
    <row r="40" spans="1:8" s="4" customFormat="1" ht="14.5" x14ac:dyDescent="0.35">
      <c r="A40" s="114"/>
      <c r="B40" s="117"/>
      <c r="C40" s="24" t="s">
        <v>104</v>
      </c>
      <c r="D40" s="27">
        <v>2.0383903100671139</v>
      </c>
      <c r="E40" s="30">
        <v>2.03437</v>
      </c>
      <c r="F40" s="30">
        <v>3.0688E-3</v>
      </c>
      <c r="G40" s="30">
        <v>9.5151006711409393E-4</v>
      </c>
      <c r="H40" s="28"/>
    </row>
    <row r="41" spans="1:8" s="4" customFormat="1" ht="14.5" x14ac:dyDescent="0.35">
      <c r="A41" s="114"/>
      <c r="B41" s="117"/>
      <c r="C41" s="24" t="s">
        <v>98</v>
      </c>
      <c r="D41" s="27">
        <v>0.20267141879194631</v>
      </c>
      <c r="E41" s="30">
        <v>0.20226</v>
      </c>
      <c r="F41" s="30">
        <v>3.1359999999999998E-4</v>
      </c>
      <c r="G41" s="30">
        <v>9.7818791946308734E-5</v>
      </c>
      <c r="H41" s="28"/>
    </row>
    <row r="42" spans="1:8" s="4" customFormat="1" ht="14.5" x14ac:dyDescent="0.35">
      <c r="A42" s="114"/>
      <c r="B42" s="118"/>
      <c r="C42" s="24" t="s">
        <v>99</v>
      </c>
      <c r="D42" s="27">
        <v>0.18292892617449666</v>
      </c>
      <c r="E42" s="30">
        <v>0.18256</v>
      </c>
      <c r="F42" s="30">
        <v>2.8000000000000003E-4</v>
      </c>
      <c r="G42" s="30">
        <v>8.8926174496644302E-5</v>
      </c>
      <c r="H42" s="28"/>
    </row>
    <row r="43" spans="1:8" s="4" customFormat="1" ht="14.5" x14ac:dyDescent="0.35">
      <c r="A43" s="114"/>
      <c r="B43" s="116" t="s">
        <v>105</v>
      </c>
      <c r="C43" s="24" t="s">
        <v>96</v>
      </c>
      <c r="D43" s="27">
        <v>2581.9844107382551</v>
      </c>
      <c r="E43" s="27">
        <v>2576.94</v>
      </c>
      <c r="F43" s="27">
        <v>3.8528000000000002</v>
      </c>
      <c r="G43" s="27">
        <v>1.1916107382550336</v>
      </c>
      <c r="H43" s="28"/>
    </row>
    <row r="44" spans="1:8" s="4" customFormat="1" ht="14.5" x14ac:dyDescent="0.35">
      <c r="A44" s="114"/>
      <c r="B44" s="117"/>
      <c r="C44" s="24" t="s">
        <v>104</v>
      </c>
      <c r="D44" s="27">
        <v>2.0538303100671138</v>
      </c>
      <c r="E44" s="30">
        <v>2.0498099999999999</v>
      </c>
      <c r="F44" s="30">
        <v>3.0688E-3</v>
      </c>
      <c r="G44" s="30">
        <v>9.5151006711409393E-4</v>
      </c>
      <c r="H44" s="28"/>
    </row>
    <row r="45" spans="1:8" s="4" customFormat="1" ht="14.5" x14ac:dyDescent="0.35">
      <c r="A45" s="114"/>
      <c r="B45" s="117"/>
      <c r="C45" s="24" t="s">
        <v>98</v>
      </c>
      <c r="D45" s="27">
        <v>0.20420141879194631</v>
      </c>
      <c r="E45" s="30">
        <v>0.20379</v>
      </c>
      <c r="F45" s="30">
        <v>3.1359999999999998E-4</v>
      </c>
      <c r="G45" s="30">
        <v>9.7818791946308734E-5</v>
      </c>
      <c r="H45" s="28"/>
    </row>
    <row r="46" spans="1:8" s="4" customFormat="1" ht="14.5" x14ac:dyDescent="0.35">
      <c r="A46" s="114"/>
      <c r="B46" s="118"/>
      <c r="C46" s="24" t="s">
        <v>99</v>
      </c>
      <c r="D46" s="27">
        <v>0.18431892617449666</v>
      </c>
      <c r="E46" s="30">
        <v>0.18395</v>
      </c>
      <c r="F46" s="30">
        <v>2.8000000000000003E-4</v>
      </c>
      <c r="G46" s="30">
        <v>8.8926174496644302E-5</v>
      </c>
      <c r="H46" s="28"/>
    </row>
    <row r="47" spans="1:8" s="4" customFormat="1" ht="14.5" x14ac:dyDescent="0.35">
      <c r="A47" s="114"/>
      <c r="B47" s="116" t="s">
        <v>106</v>
      </c>
      <c r="C47" s="24" t="s">
        <v>96</v>
      </c>
      <c r="D47" s="27">
        <v>2578.246473825503</v>
      </c>
      <c r="E47" s="27">
        <v>2575.6999999999998</v>
      </c>
      <c r="F47" s="27">
        <v>1.3104</v>
      </c>
      <c r="G47" s="27">
        <v>1.2360738255033556</v>
      </c>
      <c r="H47" s="28"/>
    </row>
    <row r="48" spans="1:8" s="4" customFormat="1" ht="14.5" x14ac:dyDescent="0.35">
      <c r="A48" s="114"/>
      <c r="B48" s="117"/>
      <c r="C48" s="24" t="s">
        <v>97</v>
      </c>
      <c r="D48" s="27">
        <v>0.94441512348993284</v>
      </c>
      <c r="E48" s="30">
        <v>0.94347999999999999</v>
      </c>
      <c r="F48" s="30">
        <v>4.8160000000000005E-4</v>
      </c>
      <c r="G48" s="30">
        <v>4.5352348993288593E-4</v>
      </c>
      <c r="H48" s="28"/>
    </row>
    <row r="49" spans="1:8" s="4" customFormat="1" ht="14.5" x14ac:dyDescent="0.35">
      <c r="A49" s="114"/>
      <c r="B49" s="117"/>
      <c r="C49" s="24" t="s">
        <v>98</v>
      </c>
      <c r="D49" s="27">
        <v>0.19916861879194633</v>
      </c>
      <c r="E49" s="30">
        <v>0.19897000000000001</v>
      </c>
      <c r="F49" s="30">
        <v>1.0080000000000001E-4</v>
      </c>
      <c r="G49" s="30">
        <v>9.7818791946308734E-5</v>
      </c>
      <c r="H49" s="28"/>
    </row>
    <row r="50" spans="1:8" s="4" customFormat="1" ht="14.5" x14ac:dyDescent="0.35">
      <c r="A50" s="114"/>
      <c r="B50" s="118"/>
      <c r="C50" s="24" t="s">
        <v>99</v>
      </c>
      <c r="D50" s="27">
        <v>0.18322852617449664</v>
      </c>
      <c r="E50" s="30">
        <v>0.18304999999999999</v>
      </c>
      <c r="F50" s="30">
        <v>8.9600000000000009E-5</v>
      </c>
      <c r="G50" s="30">
        <v>8.8926174496644302E-5</v>
      </c>
      <c r="H50" s="28"/>
    </row>
    <row r="51" spans="1:8" s="4" customFormat="1" ht="14.5" x14ac:dyDescent="0.35">
      <c r="A51" s="114"/>
      <c r="B51" s="116" t="s">
        <v>107</v>
      </c>
      <c r="C51" s="24" t="s">
        <v>96</v>
      </c>
      <c r="D51" s="27">
        <v>2997.632334228188</v>
      </c>
      <c r="E51" s="30">
        <v>2993.4</v>
      </c>
      <c r="F51" s="30">
        <v>2.5872000000000002</v>
      </c>
      <c r="G51" s="30">
        <v>1.6451342281879195</v>
      </c>
      <c r="H51" s="28"/>
    </row>
    <row r="52" spans="1:8" s="4" customFormat="1" ht="14.5" x14ac:dyDescent="0.35">
      <c r="A52" s="114"/>
      <c r="B52" s="117" t="s">
        <v>107</v>
      </c>
      <c r="C52" s="24" t="s">
        <v>97</v>
      </c>
      <c r="D52" s="27">
        <v>1.543577598657718</v>
      </c>
      <c r="E52" s="30">
        <v>1.5414000000000001</v>
      </c>
      <c r="F52" s="30">
        <v>1.3328000000000003E-3</v>
      </c>
      <c r="G52" s="30">
        <v>8.4479865771812076E-4</v>
      </c>
      <c r="H52" s="28"/>
    </row>
    <row r="53" spans="1:8" s="4" customFormat="1" ht="14.5" x14ac:dyDescent="0.35">
      <c r="A53" s="114"/>
      <c r="B53" s="117" t="s">
        <v>107</v>
      </c>
      <c r="C53" s="24" t="s">
        <v>98</v>
      </c>
      <c r="D53" s="27">
        <v>0.23257609664429532</v>
      </c>
      <c r="E53" s="30">
        <v>0.23225000000000001</v>
      </c>
      <c r="F53" s="30">
        <v>2.0160000000000002E-4</v>
      </c>
      <c r="G53" s="30">
        <v>1.2449664429530201E-4</v>
      </c>
      <c r="H53" s="28"/>
    </row>
    <row r="54" spans="1:8" s="4" customFormat="1" ht="14.5" x14ac:dyDescent="0.35">
      <c r="A54" s="115"/>
      <c r="B54" s="118" t="s">
        <v>107</v>
      </c>
      <c r="C54" s="24" t="s">
        <v>99</v>
      </c>
      <c r="D54" s="27">
        <v>0.21410480402684562</v>
      </c>
      <c r="E54" s="30">
        <v>0.21381</v>
      </c>
      <c r="F54" s="30">
        <v>1.7920000000000002E-4</v>
      </c>
      <c r="G54" s="30">
        <v>1.1560402684563757E-4</v>
      </c>
      <c r="H54" s="28"/>
    </row>
    <row r="55" spans="1:8" s="4" customFormat="1" ht="14.5" x14ac:dyDescent="0.35">
      <c r="A55" s="32"/>
      <c r="B55" s="32"/>
      <c r="C55" s="32"/>
      <c r="D55" s="33"/>
      <c r="E55" s="33"/>
      <c r="F55" s="33"/>
      <c r="G55" s="33"/>
      <c r="H55" s="4" t="s">
        <v>108</v>
      </c>
    </row>
    <row r="56" spans="1:8" s="4" customFormat="1" ht="14.5" x14ac:dyDescent="0.35">
      <c r="A56" s="32"/>
      <c r="B56" s="32"/>
      <c r="C56" s="32"/>
      <c r="D56" s="33"/>
      <c r="E56" s="33"/>
      <c r="F56" s="33"/>
      <c r="G56" s="33"/>
      <c r="H56" s="4" t="s">
        <v>108</v>
      </c>
    </row>
    <row r="57" spans="1:8" s="4" customFormat="1" ht="14.5" x14ac:dyDescent="0.35">
      <c r="A57" s="32"/>
      <c r="B57" s="32"/>
      <c r="C57" s="32"/>
      <c r="D57" s="33"/>
      <c r="E57" s="33"/>
      <c r="F57" s="33"/>
      <c r="G57" s="33"/>
      <c r="H57" s="4" t="s">
        <v>108</v>
      </c>
    </row>
    <row r="58" spans="1:8" s="4" customFormat="1" ht="18" customHeight="1" x14ac:dyDescent="0.45">
      <c r="A58" s="23" t="s">
        <v>87</v>
      </c>
      <c r="B58" s="23" t="s">
        <v>88</v>
      </c>
      <c r="C58" s="23" t="s">
        <v>89</v>
      </c>
      <c r="D58" s="24" t="s">
        <v>90</v>
      </c>
      <c r="E58" s="24" t="s">
        <v>91</v>
      </c>
      <c r="F58" s="25" t="s">
        <v>92</v>
      </c>
      <c r="G58" s="25" t="s">
        <v>93</v>
      </c>
    </row>
    <row r="59" spans="1:8" s="4" customFormat="1" ht="14.5" x14ac:dyDescent="0.35">
      <c r="A59" s="122" t="s">
        <v>109</v>
      </c>
      <c r="B59" s="116" t="s">
        <v>110</v>
      </c>
      <c r="C59" s="24" t="s">
        <v>96</v>
      </c>
      <c r="D59" s="27">
        <v>3193.6948000000002</v>
      </c>
      <c r="E59" s="34">
        <v>3127.67</v>
      </c>
      <c r="F59" s="34">
        <v>39.524800000000006</v>
      </c>
      <c r="G59" s="34">
        <v>26.5</v>
      </c>
      <c r="H59" s="28"/>
    </row>
    <row r="60" spans="1:8" s="4" customFormat="1" ht="14.5" x14ac:dyDescent="0.35">
      <c r="A60" s="123"/>
      <c r="B60" s="117"/>
      <c r="C60" s="24" t="s">
        <v>97</v>
      </c>
      <c r="D60" s="27">
        <v>2.3311626429530206</v>
      </c>
      <c r="E60" s="30">
        <v>2.2829700000000002</v>
      </c>
      <c r="F60" s="30">
        <v>2.8851200000000004E-2</v>
      </c>
      <c r="G60" s="30">
        <v>1.9341442953020132E-2</v>
      </c>
      <c r="H60" s="28"/>
    </row>
    <row r="61" spans="1:8" s="4" customFormat="1" ht="14.5" x14ac:dyDescent="0.35">
      <c r="A61" s="123"/>
      <c r="B61" s="117"/>
      <c r="C61" s="24" t="s">
        <v>98</v>
      </c>
      <c r="D61" s="27">
        <v>0.25665613557046979</v>
      </c>
      <c r="E61" s="30">
        <v>0.25135000000000002</v>
      </c>
      <c r="F61" s="30">
        <v>3.1808000000000006E-3</v>
      </c>
      <c r="G61" s="30">
        <v>2.1253355704697989E-3</v>
      </c>
      <c r="H61" s="28"/>
    </row>
    <row r="62" spans="1:8" s="4" customFormat="1" ht="14.5" x14ac:dyDescent="0.35">
      <c r="A62" s="123"/>
      <c r="B62" s="118"/>
      <c r="C62" s="24" t="s">
        <v>99</v>
      </c>
      <c r="D62" s="27">
        <v>0.2438203167785235</v>
      </c>
      <c r="E62" s="30">
        <v>0.23877999999999999</v>
      </c>
      <c r="F62" s="30">
        <v>3.0128000000000004E-3</v>
      </c>
      <c r="G62" s="30">
        <v>2.0275167785234896E-3</v>
      </c>
      <c r="H62" s="28"/>
    </row>
    <row r="63" spans="1:8" s="4" customFormat="1" ht="14.5" x14ac:dyDescent="0.35">
      <c r="A63" s="123"/>
      <c r="B63" s="116" t="s">
        <v>111</v>
      </c>
      <c r="C63" s="24" t="s">
        <v>96</v>
      </c>
      <c r="D63" s="27">
        <v>3178.3652000000002</v>
      </c>
      <c r="E63" s="34">
        <v>3149.67</v>
      </c>
      <c r="F63" s="34">
        <v>2.1952000000000003</v>
      </c>
      <c r="G63" s="34">
        <v>26.5</v>
      </c>
      <c r="H63" s="28"/>
    </row>
    <row r="64" spans="1:8" s="4" customFormat="1" ht="14.5" x14ac:dyDescent="0.35">
      <c r="A64" s="123"/>
      <c r="B64" s="117"/>
      <c r="C64" s="24" t="s">
        <v>97</v>
      </c>
      <c r="D64" s="27">
        <v>2.5426883999999998</v>
      </c>
      <c r="E64" s="30">
        <v>2.51973</v>
      </c>
      <c r="F64" s="30">
        <v>1.7584000000000002E-3</v>
      </c>
      <c r="G64" s="30">
        <v>2.12E-2</v>
      </c>
      <c r="H64" s="28"/>
    </row>
    <row r="65" spans="1:8" s="4" customFormat="1" ht="14.5" x14ac:dyDescent="0.35">
      <c r="A65" s="123"/>
      <c r="B65" s="117"/>
      <c r="C65" s="24" t="s">
        <v>98</v>
      </c>
      <c r="D65" s="27">
        <v>0.26060899865771808</v>
      </c>
      <c r="E65" s="30">
        <v>0.25825999999999999</v>
      </c>
      <c r="F65" s="30">
        <v>1.7920000000000002E-4</v>
      </c>
      <c r="G65" s="30">
        <v>2.1697986577181205E-3</v>
      </c>
      <c r="H65" s="28"/>
    </row>
    <row r="66" spans="1:8" s="4" customFormat="1" ht="14.5" x14ac:dyDescent="0.35">
      <c r="A66" s="123"/>
      <c r="B66" s="118"/>
      <c r="C66" s="24" t="s">
        <v>99</v>
      </c>
      <c r="D66" s="27">
        <v>0.24758108724832217</v>
      </c>
      <c r="E66" s="30">
        <v>0.24535000000000001</v>
      </c>
      <c r="F66" s="30">
        <v>1.6799999999999999E-4</v>
      </c>
      <c r="G66" s="30">
        <v>2.0630872483221475E-3</v>
      </c>
      <c r="H66" s="28"/>
    </row>
    <row r="67" spans="1:8" s="4" customFormat="1" ht="14.5" x14ac:dyDescent="0.35">
      <c r="A67" s="123"/>
      <c r="B67" s="119" t="s">
        <v>112</v>
      </c>
      <c r="C67" s="24" t="s">
        <v>96</v>
      </c>
      <c r="D67" s="27">
        <v>3165.0418120805371</v>
      </c>
      <c r="E67" s="34">
        <v>3149.67</v>
      </c>
      <c r="F67" s="34">
        <v>8.4</v>
      </c>
      <c r="G67" s="34">
        <v>6.9718120805369121</v>
      </c>
      <c r="H67" s="28"/>
    </row>
    <row r="68" spans="1:8" s="4" customFormat="1" ht="14.5" x14ac:dyDescent="0.35">
      <c r="A68" s="123"/>
      <c r="B68" s="120"/>
      <c r="C68" s="24" t="s">
        <v>97</v>
      </c>
      <c r="D68" s="27">
        <v>2.5401558563758391</v>
      </c>
      <c r="E68" s="30">
        <v>2.5278200000000002</v>
      </c>
      <c r="F68" s="30">
        <v>6.7424000000000008E-3</v>
      </c>
      <c r="G68" s="30">
        <v>5.5934563758389261E-3</v>
      </c>
      <c r="H68" s="28"/>
    </row>
    <row r="69" spans="1:8" s="4" customFormat="1" ht="14.5" x14ac:dyDescent="0.35">
      <c r="A69" s="123"/>
      <c r="B69" s="120"/>
      <c r="C69" s="24" t="s">
        <v>98</v>
      </c>
      <c r="D69" s="27">
        <v>0.25975352751677849</v>
      </c>
      <c r="E69" s="30">
        <v>0.25849</v>
      </c>
      <c r="F69" s="30">
        <v>6.9440000000000007E-4</v>
      </c>
      <c r="G69" s="30">
        <v>5.6912751677852351E-4</v>
      </c>
      <c r="H69" s="28"/>
    </row>
    <row r="70" spans="1:8" s="4" customFormat="1" ht="14.5" x14ac:dyDescent="0.35">
      <c r="A70" s="123"/>
      <c r="B70" s="121"/>
      <c r="C70" s="24" t="s">
        <v>99</v>
      </c>
      <c r="D70" s="27">
        <v>0.24677324966442954</v>
      </c>
      <c r="E70" s="30">
        <v>0.24557000000000001</v>
      </c>
      <c r="F70" s="30">
        <v>6.6080000000000012E-4</v>
      </c>
      <c r="G70" s="30">
        <v>5.4244966442953014E-4</v>
      </c>
      <c r="H70" s="28"/>
    </row>
    <row r="71" spans="1:8" s="4" customFormat="1" ht="14.5" x14ac:dyDescent="0.35">
      <c r="A71" s="123"/>
      <c r="B71" s="119" t="s">
        <v>113</v>
      </c>
      <c r="C71" s="24" t="s">
        <v>96</v>
      </c>
      <c r="D71" s="27">
        <v>3015.6546161073829</v>
      </c>
      <c r="E71" s="34">
        <v>2976.42</v>
      </c>
      <c r="F71" s="34">
        <v>0.34720000000000001</v>
      </c>
      <c r="G71" s="34">
        <v>38.887416107382549</v>
      </c>
      <c r="H71" s="28"/>
    </row>
    <row r="72" spans="1:8" s="4" customFormat="1" ht="14.5" x14ac:dyDescent="0.35">
      <c r="A72" s="123"/>
      <c r="B72" s="120"/>
      <c r="C72" s="24" t="s">
        <v>97</v>
      </c>
      <c r="D72" s="27">
        <v>2.5120638845637586</v>
      </c>
      <c r="E72" s="30">
        <v>2.4788700000000001</v>
      </c>
      <c r="F72" s="30">
        <v>2.9119999999999998E-4</v>
      </c>
      <c r="G72" s="30">
        <v>3.2902684563758389E-2</v>
      </c>
      <c r="H72" s="28"/>
    </row>
    <row r="73" spans="1:8" s="4" customFormat="1" ht="14.5" x14ac:dyDescent="0.35">
      <c r="A73" s="123"/>
      <c r="B73" s="120"/>
      <c r="C73" s="24" t="s">
        <v>98</v>
      </c>
      <c r="D73" s="27">
        <v>0.2540927610738255</v>
      </c>
      <c r="E73" s="30">
        <v>0.25075999999999998</v>
      </c>
      <c r="F73" s="30">
        <v>3.3600000000000004E-5</v>
      </c>
      <c r="G73" s="30">
        <v>3.2991610738255035E-3</v>
      </c>
      <c r="H73" s="28"/>
    </row>
    <row r="74" spans="1:8" s="4" customFormat="1" ht="14.5" x14ac:dyDescent="0.35">
      <c r="A74" s="123"/>
      <c r="B74" s="121"/>
      <c r="C74" s="24" t="s">
        <v>99</v>
      </c>
      <c r="D74" s="27">
        <v>0.2390759234899329</v>
      </c>
      <c r="E74" s="30">
        <v>0.23594999999999999</v>
      </c>
      <c r="F74" s="30">
        <v>2.2400000000000002E-5</v>
      </c>
      <c r="G74" s="30">
        <v>3.1035234899328859E-3</v>
      </c>
      <c r="H74" s="28"/>
    </row>
    <row r="75" spans="1:8" s="4" customFormat="1" ht="14.5" x14ac:dyDescent="0.35">
      <c r="A75" s="123"/>
      <c r="B75" s="119" t="s">
        <v>114</v>
      </c>
      <c r="C75" s="24" t="s">
        <v>96</v>
      </c>
      <c r="D75" s="27">
        <v>3203.9114281879197</v>
      </c>
      <c r="E75" s="34">
        <v>3164.33</v>
      </c>
      <c r="F75" s="34">
        <v>0.34720000000000001</v>
      </c>
      <c r="G75" s="34">
        <v>39.234228187919463</v>
      </c>
      <c r="H75" s="28"/>
    </row>
    <row r="76" spans="1:8" s="4" customFormat="1" ht="14.5" x14ac:dyDescent="0.35">
      <c r="A76" s="123"/>
      <c r="B76" s="120"/>
      <c r="C76" s="24" t="s">
        <v>97</v>
      </c>
      <c r="D76" s="27">
        <v>2.6593717369127514</v>
      </c>
      <c r="E76" s="30">
        <v>2.6259999999999999</v>
      </c>
      <c r="F76" s="30">
        <v>2.9119999999999998E-4</v>
      </c>
      <c r="G76" s="30">
        <v>3.3080536912751674E-2</v>
      </c>
      <c r="H76" s="28"/>
    </row>
    <row r="77" spans="1:8" s="4" customFormat="1" ht="14.5" x14ac:dyDescent="0.35">
      <c r="A77" s="123"/>
      <c r="B77" s="120"/>
      <c r="C77" s="24" t="s">
        <v>98</v>
      </c>
      <c r="D77" s="27">
        <v>0.2680227610738255</v>
      </c>
      <c r="E77" s="30">
        <v>0.26468999999999998</v>
      </c>
      <c r="F77" s="30">
        <v>3.3600000000000004E-5</v>
      </c>
      <c r="G77" s="30">
        <v>3.2991610738255035E-3</v>
      </c>
      <c r="H77" s="28"/>
    </row>
    <row r="78" spans="1:8" s="4" customFormat="1" ht="14.5" x14ac:dyDescent="0.35">
      <c r="A78" s="123"/>
      <c r="B78" s="121"/>
      <c r="C78" s="24" t="s">
        <v>99</v>
      </c>
      <c r="D78" s="27">
        <v>0.25192703087248325</v>
      </c>
      <c r="E78" s="30">
        <v>0.24881</v>
      </c>
      <c r="F78" s="30">
        <v>2.2400000000000002E-5</v>
      </c>
      <c r="G78" s="30">
        <v>3.0946308724832216E-3</v>
      </c>
      <c r="H78" s="28"/>
    </row>
    <row r="79" spans="1:8" s="4" customFormat="1" ht="14.5" x14ac:dyDescent="0.35">
      <c r="A79" s="123"/>
      <c r="B79" s="119" t="s">
        <v>115</v>
      </c>
      <c r="C79" s="24" t="s">
        <v>96</v>
      </c>
      <c r="D79" s="27">
        <v>3228.8901865771813</v>
      </c>
      <c r="E79" s="34">
        <v>3216.38</v>
      </c>
      <c r="F79" s="34">
        <v>5.3872</v>
      </c>
      <c r="G79" s="34">
        <v>7.1229865771812078</v>
      </c>
      <c r="H79" s="28"/>
    </row>
    <row r="80" spans="1:8" s="4" customFormat="1" ht="14.5" x14ac:dyDescent="0.35">
      <c r="A80" s="123"/>
      <c r="B80" s="120"/>
      <c r="C80" s="24" t="s">
        <v>97</v>
      </c>
      <c r="D80" s="27">
        <v>3.1749249825503356</v>
      </c>
      <c r="E80" s="30">
        <v>3.16262</v>
      </c>
      <c r="F80" s="30">
        <v>5.2976000000000004E-3</v>
      </c>
      <c r="G80" s="30">
        <v>7.00738255033557E-3</v>
      </c>
      <c r="H80" s="28"/>
    </row>
    <row r="81" spans="1:8" s="4" customFormat="1" ht="14.5" x14ac:dyDescent="0.35">
      <c r="A81" s="123"/>
      <c r="B81" s="120"/>
      <c r="C81" s="24" t="s">
        <v>98</v>
      </c>
      <c r="D81" s="27">
        <v>0.28523177583892617</v>
      </c>
      <c r="E81" s="30">
        <v>0.28412999999999999</v>
      </c>
      <c r="F81" s="30">
        <v>4.7040000000000005E-4</v>
      </c>
      <c r="G81" s="30">
        <v>6.3137583892617451E-4</v>
      </c>
      <c r="H81" s="28"/>
    </row>
    <row r="82" spans="1:8" s="4" customFormat="1" ht="14.5" x14ac:dyDescent="0.35">
      <c r="A82" s="123"/>
      <c r="B82" s="121"/>
      <c r="C82" s="24" t="s">
        <v>99</v>
      </c>
      <c r="D82" s="27">
        <v>0.26813380536912751</v>
      </c>
      <c r="E82" s="30">
        <v>0.26708999999999999</v>
      </c>
      <c r="F82" s="30">
        <v>4.4800000000000005E-4</v>
      </c>
      <c r="G82" s="30">
        <v>5.9580536912751678E-4</v>
      </c>
      <c r="H82" s="28"/>
    </row>
    <row r="83" spans="1:8" s="4" customFormat="1" ht="14.5" x14ac:dyDescent="0.35">
      <c r="A83" s="123"/>
      <c r="B83" s="119" t="s">
        <v>116</v>
      </c>
      <c r="C83" s="24" t="s">
        <v>96</v>
      </c>
      <c r="D83" s="27">
        <v>3226.5785919463087</v>
      </c>
      <c r="E83" s="34">
        <v>3190</v>
      </c>
      <c r="F83" s="34">
        <v>3.6848000000000005</v>
      </c>
      <c r="G83" s="34">
        <v>32.893791946308724</v>
      </c>
      <c r="H83" s="28"/>
    </row>
    <row r="84" spans="1:8" s="4" customFormat="1" ht="14.5" x14ac:dyDescent="0.35">
      <c r="A84" s="123"/>
      <c r="B84" s="120"/>
      <c r="C84" s="24" t="s">
        <v>97</v>
      </c>
      <c r="D84" s="27">
        <v>2.7554089785234899</v>
      </c>
      <c r="E84" s="30">
        <v>2.72417</v>
      </c>
      <c r="F84" s="30">
        <v>3.1472000000000002E-3</v>
      </c>
      <c r="G84" s="30">
        <v>2.8091778523489933E-2</v>
      </c>
      <c r="H84" s="28"/>
    </row>
    <row r="85" spans="1:8" s="4" customFormat="1" ht="14.5" x14ac:dyDescent="0.35">
      <c r="A85" s="123"/>
      <c r="B85" s="120"/>
      <c r="C85" s="24" t="s">
        <v>98</v>
      </c>
      <c r="D85" s="27">
        <v>0.27287698926174503</v>
      </c>
      <c r="E85" s="30">
        <v>0.26978000000000002</v>
      </c>
      <c r="F85" s="30">
        <v>3.1359999999999998E-4</v>
      </c>
      <c r="G85" s="30">
        <v>2.7833892617449662E-3</v>
      </c>
      <c r="H85" s="28"/>
    </row>
    <row r="86" spans="1:8" s="4" customFormat="1" ht="14.5" x14ac:dyDescent="0.35">
      <c r="A86" s="123"/>
      <c r="B86" s="121"/>
      <c r="C86" s="24" t="s">
        <v>99</v>
      </c>
      <c r="D86" s="27">
        <v>0.25649562953020133</v>
      </c>
      <c r="E86" s="30">
        <v>0.25358999999999998</v>
      </c>
      <c r="F86" s="30">
        <v>2.9119999999999998E-4</v>
      </c>
      <c r="G86" s="30">
        <v>2.6144295302013422E-3</v>
      </c>
      <c r="H86" s="28"/>
    </row>
    <row r="87" spans="1:8" s="4" customFormat="1" ht="14.5" x14ac:dyDescent="0.35">
      <c r="A87" s="123"/>
      <c r="B87" s="125" t="s">
        <v>117</v>
      </c>
      <c r="C87" s="24" t="s">
        <v>96</v>
      </c>
      <c r="D87" s="27">
        <v>3180.9999181208054</v>
      </c>
      <c r="E87" s="34">
        <v>3171.09</v>
      </c>
      <c r="F87" s="34">
        <v>3.4272000000000005</v>
      </c>
      <c r="G87" s="34">
        <v>6.4827181208053695</v>
      </c>
      <c r="H87" s="28"/>
    </row>
    <row r="88" spans="1:8" s="4" customFormat="1" ht="14.5" x14ac:dyDescent="0.35">
      <c r="A88" s="123"/>
      <c r="B88" s="126" t="s">
        <v>117</v>
      </c>
      <c r="C88" s="24" t="s">
        <v>97</v>
      </c>
      <c r="D88" s="27">
        <v>2.7493391489932888</v>
      </c>
      <c r="E88" s="34">
        <v>2.74078</v>
      </c>
      <c r="F88" s="34">
        <v>2.9568000000000003E-3</v>
      </c>
      <c r="G88" s="34">
        <v>5.6023489932885903E-3</v>
      </c>
      <c r="H88" s="28"/>
    </row>
    <row r="89" spans="1:8" s="4" customFormat="1" ht="14.5" x14ac:dyDescent="0.35">
      <c r="A89" s="123"/>
      <c r="B89" s="126" t="s">
        <v>117</v>
      </c>
      <c r="C89" s="24" t="s">
        <v>98</v>
      </c>
      <c r="D89" s="27">
        <v>0.28100152751677848</v>
      </c>
      <c r="E89" s="30">
        <v>0.28012999999999999</v>
      </c>
      <c r="F89" s="30">
        <v>3.0240000000000003E-4</v>
      </c>
      <c r="G89" s="30">
        <v>5.6912751677852351E-4</v>
      </c>
      <c r="H89" s="28"/>
    </row>
    <row r="90" spans="1:8" s="4" customFormat="1" ht="14.5" x14ac:dyDescent="0.35">
      <c r="A90" s="123"/>
      <c r="B90" s="127" t="s">
        <v>117</v>
      </c>
      <c r="C90" s="24" t="s">
        <v>99</v>
      </c>
      <c r="D90" s="27">
        <v>0.26414244966442951</v>
      </c>
      <c r="E90" s="30">
        <v>0.26332</v>
      </c>
      <c r="F90" s="30">
        <v>2.8000000000000003E-4</v>
      </c>
      <c r="G90" s="30">
        <v>5.4244966442953014E-4</v>
      </c>
      <c r="H90" s="28"/>
    </row>
    <row r="91" spans="1:8" s="4" customFormat="1" ht="14.5" x14ac:dyDescent="0.35">
      <c r="A91" s="123"/>
      <c r="B91" s="125" t="s">
        <v>118</v>
      </c>
      <c r="C91" s="24" t="s">
        <v>96</v>
      </c>
      <c r="D91" s="27">
        <v>3142.3788979865772</v>
      </c>
      <c r="E91" s="34">
        <v>3131.33</v>
      </c>
      <c r="F91" s="34">
        <v>3.8192000000000004</v>
      </c>
      <c r="G91" s="34">
        <v>7.2296979865771815</v>
      </c>
      <c r="H91" s="28"/>
    </row>
    <row r="92" spans="1:8" s="4" customFormat="1" ht="14.5" x14ac:dyDescent="0.35">
      <c r="A92" s="123"/>
      <c r="B92" s="126" t="s">
        <v>118</v>
      </c>
      <c r="C92" s="24" t="s">
        <v>97</v>
      </c>
      <c r="D92" s="27">
        <v>2.1189391543624159</v>
      </c>
      <c r="E92" s="34">
        <v>2.1114899999999999</v>
      </c>
      <c r="F92" s="34">
        <v>2.5760000000000002E-3</v>
      </c>
      <c r="G92" s="34">
        <v>4.8731543624161069E-3</v>
      </c>
      <c r="H92" s="28"/>
    </row>
    <row r="93" spans="1:8" s="4" customFormat="1" ht="14.5" x14ac:dyDescent="0.35">
      <c r="A93" s="123"/>
      <c r="B93" s="126" t="s">
        <v>118</v>
      </c>
      <c r="C93" s="24" t="s">
        <v>98</v>
      </c>
      <c r="D93" s="27">
        <v>0.24891152751677853</v>
      </c>
      <c r="E93" s="30">
        <v>0.24804000000000001</v>
      </c>
      <c r="F93" s="30">
        <v>3.0240000000000003E-4</v>
      </c>
      <c r="G93" s="30">
        <v>5.6912751677852351E-4</v>
      </c>
      <c r="H93" s="28"/>
    </row>
    <row r="94" spans="1:8" s="4" customFormat="1" ht="14.5" x14ac:dyDescent="0.35">
      <c r="A94" s="123"/>
      <c r="B94" s="127" t="s">
        <v>118</v>
      </c>
      <c r="C94" s="35" t="s">
        <v>99</v>
      </c>
      <c r="D94" s="27">
        <v>0.23647364966442952</v>
      </c>
      <c r="E94" s="36">
        <v>0.23563999999999999</v>
      </c>
      <c r="F94" s="36">
        <v>2.9119999999999998E-4</v>
      </c>
      <c r="G94" s="36">
        <v>5.4244966442953014E-4</v>
      </c>
      <c r="H94" s="28"/>
    </row>
    <row r="95" spans="1:8" s="4" customFormat="1" ht="14.5" x14ac:dyDescent="0.35">
      <c r="A95" s="123"/>
      <c r="B95" s="125" t="s">
        <v>119</v>
      </c>
      <c r="C95" s="37" t="s">
        <v>96</v>
      </c>
      <c r="D95" s="27">
        <v>2806.6593516778526</v>
      </c>
      <c r="E95" s="38">
        <v>2787.93</v>
      </c>
      <c r="F95" s="38">
        <v>10.841600000000001</v>
      </c>
      <c r="G95" s="39">
        <v>7.8877516778523482</v>
      </c>
      <c r="H95" s="28"/>
    </row>
    <row r="96" spans="1:8" s="4" customFormat="1" ht="14.5" x14ac:dyDescent="0.35">
      <c r="A96" s="123"/>
      <c r="B96" s="126"/>
      <c r="C96" s="40" t="s">
        <v>97</v>
      </c>
      <c r="D96" s="27">
        <v>2.0974731275167788</v>
      </c>
      <c r="E96" s="30">
        <v>2.0835400000000002</v>
      </c>
      <c r="F96" s="30">
        <v>8.064E-3</v>
      </c>
      <c r="G96" s="41">
        <v>5.8691275167785236E-3</v>
      </c>
      <c r="H96" s="28"/>
    </row>
    <row r="97" spans="1:13" s="4" customFormat="1" ht="14.5" x14ac:dyDescent="0.35">
      <c r="A97" s="123"/>
      <c r="B97" s="126"/>
      <c r="C97" s="40" t="s">
        <v>98</v>
      </c>
      <c r="D97" s="27">
        <v>0.23396516107382551</v>
      </c>
      <c r="E97" s="30">
        <v>0.23241999999999999</v>
      </c>
      <c r="F97" s="30">
        <v>8.9600000000000009E-4</v>
      </c>
      <c r="G97" s="41">
        <v>6.4916107382550331E-4</v>
      </c>
      <c r="H97" s="28"/>
    </row>
    <row r="98" spans="1:13" s="4" customFormat="1" ht="14.5" x14ac:dyDescent="0.35">
      <c r="A98" s="123"/>
      <c r="B98" s="127"/>
      <c r="C98" s="42" t="s">
        <v>99</v>
      </c>
      <c r="D98" s="27">
        <v>0.22166359060402685</v>
      </c>
      <c r="E98" s="43">
        <v>0.22020999999999999</v>
      </c>
      <c r="F98" s="43">
        <v>8.4000000000000014E-4</v>
      </c>
      <c r="G98" s="44">
        <v>6.1359060402684559E-4</v>
      </c>
      <c r="H98" s="28"/>
    </row>
    <row r="99" spans="1:13" s="4" customFormat="1" ht="14.5" x14ac:dyDescent="0.35">
      <c r="A99" s="123"/>
      <c r="B99" s="119" t="s">
        <v>120</v>
      </c>
      <c r="C99" s="45" t="s">
        <v>96</v>
      </c>
      <c r="D99" s="27">
        <v>3154.0821261744968</v>
      </c>
      <c r="E99" s="46">
        <v>3135</v>
      </c>
      <c r="F99" s="46">
        <v>11.043200000000001</v>
      </c>
      <c r="G99" s="46">
        <v>8.0389261744966429</v>
      </c>
      <c r="H99" s="28"/>
    </row>
    <row r="100" spans="1:13" s="4" customFormat="1" ht="14.5" x14ac:dyDescent="0.35">
      <c r="A100" s="123"/>
      <c r="B100" s="120"/>
      <c r="C100" s="24" t="s">
        <v>97</v>
      </c>
      <c r="D100" s="27">
        <v>2.3450253463087245</v>
      </c>
      <c r="E100" s="30">
        <v>2.3308599999999999</v>
      </c>
      <c r="F100" s="30">
        <v>8.1984000000000015E-3</v>
      </c>
      <c r="G100" s="30">
        <v>5.966946308724832E-3</v>
      </c>
      <c r="H100" s="28"/>
    </row>
    <row r="101" spans="1:13" s="4" customFormat="1" ht="14.5" x14ac:dyDescent="0.35">
      <c r="A101" s="123"/>
      <c r="B101" s="120"/>
      <c r="C101" s="24" t="s">
        <v>98</v>
      </c>
      <c r="D101" s="27">
        <v>0.25443516107382552</v>
      </c>
      <c r="E101" s="30">
        <v>0.25289</v>
      </c>
      <c r="F101" s="30">
        <v>8.9600000000000009E-4</v>
      </c>
      <c r="G101" s="30">
        <v>6.4916107382550331E-4</v>
      </c>
      <c r="H101" s="28"/>
    </row>
    <row r="102" spans="1:13" s="4" customFormat="1" ht="14.5" x14ac:dyDescent="0.35">
      <c r="A102" s="123"/>
      <c r="B102" s="121"/>
      <c r="C102" s="24" t="s">
        <v>99</v>
      </c>
      <c r="D102" s="27">
        <v>0.24171479060402684</v>
      </c>
      <c r="E102" s="30">
        <v>0.24024999999999999</v>
      </c>
      <c r="F102" s="30">
        <v>8.5120000000000009E-4</v>
      </c>
      <c r="G102" s="30">
        <v>6.1359060402684559E-4</v>
      </c>
      <c r="H102" s="28"/>
    </row>
    <row r="103" spans="1:13" s="4" customFormat="1" ht="14.5" x14ac:dyDescent="0.35">
      <c r="A103" s="123"/>
      <c r="B103" s="119" t="s">
        <v>121</v>
      </c>
      <c r="C103" s="24" t="s">
        <v>96</v>
      </c>
      <c r="D103" s="27">
        <v>3228.8901865771813</v>
      </c>
      <c r="E103" s="34">
        <v>3216.38</v>
      </c>
      <c r="F103" s="34">
        <v>5.3872</v>
      </c>
      <c r="G103" s="34">
        <v>7.1229865771812078</v>
      </c>
      <c r="H103" s="28"/>
    </row>
    <row r="104" spans="1:13" s="4" customFormat="1" ht="14.5" x14ac:dyDescent="0.35">
      <c r="A104" s="123"/>
      <c r="B104" s="120"/>
      <c r="C104" s="24" t="s">
        <v>97</v>
      </c>
      <c r="D104" s="27">
        <v>3.1749249825503356</v>
      </c>
      <c r="E104" s="30">
        <v>3.16262</v>
      </c>
      <c r="F104" s="30">
        <v>5.2976000000000004E-3</v>
      </c>
      <c r="G104" s="30">
        <v>7.00738255033557E-3</v>
      </c>
      <c r="H104" s="28"/>
    </row>
    <row r="105" spans="1:13" s="4" customFormat="1" ht="14.5" x14ac:dyDescent="0.35">
      <c r="A105" s="123"/>
      <c r="B105" s="120"/>
      <c r="C105" s="24" t="s">
        <v>98</v>
      </c>
      <c r="D105" s="27">
        <v>0.28523177583892617</v>
      </c>
      <c r="E105" s="30">
        <v>0.28412999999999999</v>
      </c>
      <c r="F105" s="30">
        <v>4.7040000000000005E-4</v>
      </c>
      <c r="G105" s="30">
        <v>6.3137583892617451E-4</v>
      </c>
      <c r="H105" s="28"/>
    </row>
    <row r="106" spans="1:13" s="4" customFormat="1" ht="14.5" x14ac:dyDescent="0.35">
      <c r="A106" s="123"/>
      <c r="B106" s="121"/>
      <c r="C106" s="24" t="s">
        <v>99</v>
      </c>
      <c r="D106" s="27">
        <v>0.26813380536912751</v>
      </c>
      <c r="E106" s="30">
        <v>0.26708999999999999</v>
      </c>
      <c r="F106" s="30">
        <v>4.4800000000000005E-4</v>
      </c>
      <c r="G106" s="30">
        <v>5.9580536912751678E-4</v>
      </c>
      <c r="H106" s="28"/>
    </row>
    <row r="107" spans="1:13" s="4" customFormat="1" ht="14.5" x14ac:dyDescent="0.35">
      <c r="A107" s="123"/>
      <c r="B107" s="119" t="s">
        <v>122</v>
      </c>
      <c r="C107" s="24" t="s">
        <v>96</v>
      </c>
      <c r="D107" s="27">
        <v>3226.5785919463087</v>
      </c>
      <c r="E107" s="34">
        <v>3190</v>
      </c>
      <c r="F107" s="34">
        <v>3.6848000000000005</v>
      </c>
      <c r="G107" s="34">
        <v>32.893791946308724</v>
      </c>
      <c r="H107" s="28"/>
    </row>
    <row r="108" spans="1:13" s="32" customFormat="1" ht="14.5" x14ac:dyDescent="0.35">
      <c r="A108" s="123"/>
      <c r="B108" s="120"/>
      <c r="C108" s="24" t="s">
        <v>97</v>
      </c>
      <c r="D108" s="27">
        <v>2.7554089785234899</v>
      </c>
      <c r="E108" s="30">
        <v>2.72417</v>
      </c>
      <c r="F108" s="30">
        <v>3.1472000000000002E-3</v>
      </c>
      <c r="G108" s="30">
        <v>2.8091778523489933E-2</v>
      </c>
      <c r="H108" s="28"/>
      <c r="I108" s="4"/>
      <c r="J108" s="4"/>
      <c r="K108" s="4"/>
      <c r="L108" s="4"/>
      <c r="M108" s="4"/>
    </row>
    <row r="109" spans="1:13" s="32" customFormat="1" ht="14.5" x14ac:dyDescent="0.35">
      <c r="A109" s="123"/>
      <c r="B109" s="120"/>
      <c r="C109" s="24" t="s">
        <v>98</v>
      </c>
      <c r="D109" s="27">
        <v>0.27287698926174503</v>
      </c>
      <c r="E109" s="30">
        <v>0.26978000000000002</v>
      </c>
      <c r="F109" s="30">
        <v>3.1359999999999998E-4</v>
      </c>
      <c r="G109" s="30">
        <v>2.7833892617449662E-3</v>
      </c>
      <c r="H109" s="28"/>
      <c r="I109" s="4"/>
      <c r="J109" s="4"/>
      <c r="K109" s="4"/>
      <c r="L109" s="4"/>
      <c r="M109" s="4"/>
    </row>
    <row r="110" spans="1:13" s="32" customFormat="1" ht="14.5" x14ac:dyDescent="0.35">
      <c r="A110" s="123"/>
      <c r="B110" s="121"/>
      <c r="C110" s="24" t="s">
        <v>99</v>
      </c>
      <c r="D110" s="27">
        <v>0.25649562953020133</v>
      </c>
      <c r="E110" s="30">
        <v>0.25358999999999998</v>
      </c>
      <c r="F110" s="30">
        <v>2.9119999999999998E-4</v>
      </c>
      <c r="G110" s="30">
        <v>2.6144295302013422E-3</v>
      </c>
      <c r="H110" s="28"/>
      <c r="I110" s="4"/>
      <c r="J110" s="4"/>
      <c r="K110" s="4"/>
      <c r="L110" s="4"/>
      <c r="M110" s="4"/>
    </row>
    <row r="111" spans="1:13" s="4" customFormat="1" ht="14.5" x14ac:dyDescent="0.35">
      <c r="A111" s="123"/>
      <c r="B111" s="119" t="s">
        <v>123</v>
      </c>
      <c r="C111" s="24" t="s">
        <v>96</v>
      </c>
      <c r="D111" s="27">
        <v>2944.3209275167787</v>
      </c>
      <c r="E111" s="34">
        <v>2933.33</v>
      </c>
      <c r="F111" s="34">
        <v>3.7968000000000006</v>
      </c>
      <c r="G111" s="34">
        <v>7.194127516778523</v>
      </c>
      <c r="H111" s="28"/>
    </row>
    <row r="112" spans="1:13" s="4" customFormat="1" ht="14.5" x14ac:dyDescent="0.35">
      <c r="A112" s="123"/>
      <c r="B112" s="120"/>
      <c r="C112" s="24" t="s">
        <v>97</v>
      </c>
      <c r="D112" s="47"/>
      <c r="E112" s="47"/>
      <c r="F112" s="47"/>
      <c r="G112" s="47"/>
      <c r="H112" s="28"/>
    </row>
    <row r="113" spans="1:8" s="4" customFormat="1" ht="14.5" x14ac:dyDescent="0.35">
      <c r="A113" s="123"/>
      <c r="B113" s="120"/>
      <c r="C113" s="24" t="s">
        <v>98</v>
      </c>
      <c r="D113" s="27">
        <v>0.25960737583892618</v>
      </c>
      <c r="E113" s="30">
        <v>0.25863999999999998</v>
      </c>
      <c r="F113" s="30">
        <v>3.3599999999999998E-4</v>
      </c>
      <c r="G113" s="30">
        <v>6.3137583892617451E-4</v>
      </c>
      <c r="H113" s="28"/>
    </row>
    <row r="114" spans="1:8" s="4" customFormat="1" ht="14.5" x14ac:dyDescent="0.35">
      <c r="A114" s="123"/>
      <c r="B114" s="121"/>
      <c r="C114" s="24" t="s">
        <v>99</v>
      </c>
      <c r="D114" s="27">
        <v>0.24662829798657718</v>
      </c>
      <c r="E114" s="30">
        <v>0.24571000000000001</v>
      </c>
      <c r="F114" s="30">
        <v>3.1359999999999998E-4</v>
      </c>
      <c r="G114" s="30">
        <v>6.0469798657718124E-4</v>
      </c>
      <c r="H114" s="28"/>
    </row>
    <row r="115" spans="1:8" s="4" customFormat="1" ht="14.5" x14ac:dyDescent="0.35">
      <c r="A115" s="123"/>
      <c r="B115" s="119" t="s">
        <v>124</v>
      </c>
      <c r="C115" s="24" t="s">
        <v>96</v>
      </c>
      <c r="D115" s="27">
        <v>3219.3791583892621</v>
      </c>
      <c r="E115" s="34">
        <v>3171.09</v>
      </c>
      <c r="F115" s="34">
        <v>3.5504000000000002</v>
      </c>
      <c r="G115" s="34">
        <v>44.738758389261747</v>
      </c>
      <c r="H115" s="28"/>
    </row>
    <row r="116" spans="1:8" ht="14.5" x14ac:dyDescent="0.35">
      <c r="A116" s="123"/>
      <c r="B116" s="120" t="s">
        <v>124</v>
      </c>
      <c r="C116" s="24" t="s">
        <v>97</v>
      </c>
      <c r="D116" s="27">
        <v>2.7492366845637579</v>
      </c>
      <c r="E116" s="34">
        <v>2.7080099999999998</v>
      </c>
      <c r="F116" s="34">
        <v>3.0240000000000006E-3</v>
      </c>
      <c r="G116" s="34">
        <v>3.8202684563758388E-2</v>
      </c>
      <c r="H116" s="28"/>
    </row>
    <row r="117" spans="1:8" ht="14.5" x14ac:dyDescent="0.35">
      <c r="A117" s="123"/>
      <c r="B117" s="120" t="s">
        <v>124</v>
      </c>
      <c r="C117" s="24" t="s">
        <v>98</v>
      </c>
      <c r="D117" s="27">
        <v>0.27458733288590603</v>
      </c>
      <c r="E117" s="30">
        <v>0.27046999999999999</v>
      </c>
      <c r="F117" s="30">
        <v>3.0240000000000003E-4</v>
      </c>
      <c r="G117" s="30">
        <v>3.8149328859060404E-3</v>
      </c>
      <c r="H117" s="28"/>
    </row>
    <row r="118" spans="1:8" ht="14.5" x14ac:dyDescent="0.35">
      <c r="A118" s="123"/>
      <c r="B118" s="121" t="s">
        <v>124</v>
      </c>
      <c r="C118" s="24" t="s">
        <v>99</v>
      </c>
      <c r="D118" s="27">
        <v>0.25640593959731545</v>
      </c>
      <c r="E118" s="30">
        <v>0.25256000000000001</v>
      </c>
      <c r="F118" s="30">
        <v>2.8000000000000003E-4</v>
      </c>
      <c r="G118" s="30">
        <v>3.565939597315436E-3</v>
      </c>
      <c r="H118" s="28"/>
    </row>
    <row r="119" spans="1:8" ht="14.5" x14ac:dyDescent="0.35">
      <c r="A119" s="123"/>
      <c r="B119" s="119" t="s">
        <v>125</v>
      </c>
      <c r="C119" s="24" t="s">
        <v>96</v>
      </c>
      <c r="D119" s="27">
        <v>3245.3044147651008</v>
      </c>
      <c r="E119" s="34">
        <v>3205.99</v>
      </c>
      <c r="F119" s="34">
        <v>0.90720000000000012</v>
      </c>
      <c r="G119" s="34">
        <v>38.407214765100669</v>
      </c>
      <c r="H119" s="28"/>
    </row>
    <row r="120" spans="1:8" ht="14.5" x14ac:dyDescent="0.35">
      <c r="A120" s="123"/>
      <c r="B120" s="120"/>
      <c r="C120" s="24" t="s">
        <v>97</v>
      </c>
      <c r="D120" s="27">
        <v>2.7713887731543627</v>
      </c>
      <c r="E120" s="30">
        <v>2.7378200000000001</v>
      </c>
      <c r="F120" s="30">
        <v>7.7280000000000003E-4</v>
      </c>
      <c r="G120" s="30">
        <v>3.2795973154362418E-2</v>
      </c>
      <c r="H120" s="28"/>
    </row>
    <row r="121" spans="1:8" ht="14.5" x14ac:dyDescent="0.35">
      <c r="A121" s="123"/>
      <c r="B121" s="120"/>
      <c r="C121" s="24" t="s">
        <v>98</v>
      </c>
      <c r="D121" s="27">
        <v>0.27445420536912746</v>
      </c>
      <c r="E121" s="30">
        <v>0.27112999999999998</v>
      </c>
      <c r="F121" s="30">
        <v>7.8399999999999995E-5</v>
      </c>
      <c r="G121" s="30">
        <v>3.2458053691275168E-3</v>
      </c>
      <c r="H121" s="28"/>
    </row>
    <row r="122" spans="1:8" ht="14.5" x14ac:dyDescent="0.35">
      <c r="A122" s="123"/>
      <c r="B122" s="121"/>
      <c r="C122" s="24" t="s">
        <v>99</v>
      </c>
      <c r="D122" s="27">
        <v>0.25797736778523489</v>
      </c>
      <c r="E122" s="30">
        <v>0.25485999999999998</v>
      </c>
      <c r="F122" s="30">
        <v>6.7200000000000007E-5</v>
      </c>
      <c r="G122" s="30">
        <v>3.0501677852348991E-3</v>
      </c>
      <c r="H122" s="28"/>
    </row>
    <row r="123" spans="1:8" ht="14.5" x14ac:dyDescent="0.35">
      <c r="A123" s="123"/>
      <c r="B123" s="119" t="s">
        <v>126</v>
      </c>
      <c r="C123" s="24" t="s">
        <v>96</v>
      </c>
      <c r="D123" s="27">
        <v>3154.7533395973151</v>
      </c>
      <c r="E123" s="34">
        <v>3113.99</v>
      </c>
      <c r="F123" s="34">
        <v>1.4224000000000001</v>
      </c>
      <c r="G123" s="34">
        <v>39.34093959731544</v>
      </c>
      <c r="H123" s="28"/>
    </row>
    <row r="124" spans="1:8" ht="14.5" x14ac:dyDescent="0.35">
      <c r="A124" s="123"/>
      <c r="B124" s="120"/>
      <c r="C124" s="24" t="s">
        <v>97</v>
      </c>
      <c r="D124" s="27">
        <v>3.1020228859060399</v>
      </c>
      <c r="E124" s="30">
        <v>3.0619399999999999</v>
      </c>
      <c r="F124" s="30">
        <v>1.4000000000000002E-3</v>
      </c>
      <c r="G124" s="30">
        <v>3.8682885906040264E-2</v>
      </c>
      <c r="H124" s="28"/>
    </row>
    <row r="125" spans="1:8" ht="14.5" x14ac:dyDescent="0.35">
      <c r="A125" s="123"/>
      <c r="B125" s="120"/>
      <c r="C125" s="24" t="s">
        <v>98</v>
      </c>
      <c r="D125" s="27">
        <v>0.2786902134228188</v>
      </c>
      <c r="E125" s="30">
        <v>0.27509</v>
      </c>
      <c r="F125" s="30">
        <v>1.2320000000000001E-4</v>
      </c>
      <c r="G125" s="30">
        <v>3.4770134228187923E-3</v>
      </c>
      <c r="H125" s="28"/>
    </row>
    <row r="126" spans="1:8" ht="14.5" x14ac:dyDescent="0.35">
      <c r="A126" s="124"/>
      <c r="B126" s="121"/>
      <c r="C126" s="24" t="s">
        <v>99</v>
      </c>
      <c r="D126" s="27">
        <v>0.26196679060402683</v>
      </c>
      <c r="E126" s="30">
        <v>0.25857999999999998</v>
      </c>
      <c r="F126" s="30">
        <v>1.2320000000000001E-4</v>
      </c>
      <c r="G126" s="30">
        <v>3.2635906040268457E-3</v>
      </c>
      <c r="H126" s="28"/>
    </row>
    <row r="127" spans="1:8" ht="14.5" x14ac:dyDescent="0.35">
      <c r="A127" s="32"/>
      <c r="B127" s="32"/>
      <c r="C127" s="32"/>
      <c r="D127" s="33"/>
      <c r="E127" s="33"/>
      <c r="F127" s="33"/>
      <c r="G127" s="33"/>
      <c r="H127" s="4" t="s">
        <v>108</v>
      </c>
    </row>
    <row r="128" spans="1:8" ht="14.5" x14ac:dyDescent="0.35">
      <c r="A128" s="32"/>
      <c r="B128" s="32"/>
      <c r="C128" s="32"/>
      <c r="D128" s="33"/>
      <c r="E128" s="33"/>
      <c r="F128" s="33"/>
      <c r="G128" s="33"/>
      <c r="H128" s="4" t="s">
        <v>108</v>
      </c>
    </row>
    <row r="129" spans="1:8" ht="14.5" x14ac:dyDescent="0.35">
      <c r="A129" s="32"/>
      <c r="B129" s="32"/>
      <c r="C129" s="32"/>
      <c r="D129" s="33"/>
      <c r="E129" s="33"/>
      <c r="F129" s="33"/>
      <c r="G129" s="33"/>
      <c r="H129" s="4" t="s">
        <v>108</v>
      </c>
    </row>
    <row r="130" spans="1:8" ht="18" customHeight="1" x14ac:dyDescent="0.45">
      <c r="A130" s="23" t="s">
        <v>87</v>
      </c>
      <c r="B130" s="23" t="s">
        <v>88</v>
      </c>
      <c r="C130" s="23" t="s">
        <v>89</v>
      </c>
      <c r="D130" s="24" t="s">
        <v>90</v>
      </c>
      <c r="E130" s="24" t="s">
        <v>91</v>
      </c>
      <c r="F130" s="25" t="s">
        <v>92</v>
      </c>
      <c r="G130" s="25" t="s">
        <v>93</v>
      </c>
    </row>
    <row r="131" spans="1:8" ht="14.5" x14ac:dyDescent="0.35">
      <c r="A131" s="122" t="s">
        <v>127</v>
      </c>
      <c r="B131" s="128" t="s">
        <v>128</v>
      </c>
      <c r="C131" s="24" t="s">
        <v>96</v>
      </c>
      <c r="D131" s="27">
        <v>2396.4799436241606</v>
      </c>
      <c r="E131" s="34">
        <v>2371.91</v>
      </c>
      <c r="F131" s="34">
        <v>7.6384000000000007</v>
      </c>
      <c r="G131" s="34">
        <v>16.931543624161073</v>
      </c>
      <c r="H131" s="28"/>
    </row>
    <row r="132" spans="1:8" ht="14.5" x14ac:dyDescent="0.35">
      <c r="A132" s="123"/>
      <c r="B132" s="129"/>
      <c r="C132" s="24" t="s">
        <v>98</v>
      </c>
      <c r="D132" s="27">
        <v>0.33959740671140942</v>
      </c>
      <c r="E132" s="30">
        <v>0.33611000000000002</v>
      </c>
      <c r="F132" s="30">
        <v>1.0864000000000002E-3</v>
      </c>
      <c r="G132" s="30">
        <v>2.401006711409396E-3</v>
      </c>
      <c r="H132" s="28"/>
    </row>
    <row r="133" spans="1:8" ht="14.5" x14ac:dyDescent="0.35">
      <c r="A133" s="123"/>
      <c r="B133" s="130"/>
      <c r="C133" s="24" t="s">
        <v>99</v>
      </c>
      <c r="D133" s="27">
        <v>0.32261691006711407</v>
      </c>
      <c r="E133" s="30">
        <v>0.31930999999999998</v>
      </c>
      <c r="F133" s="30">
        <v>1.0304000000000001E-3</v>
      </c>
      <c r="G133" s="30">
        <v>2.276510067114094E-3</v>
      </c>
      <c r="H133" s="28"/>
    </row>
    <row r="134" spans="1:8" ht="14.5" x14ac:dyDescent="0.35">
      <c r="A134" s="123"/>
      <c r="B134" s="128" t="s">
        <v>129</v>
      </c>
      <c r="C134" s="24" t="s">
        <v>96</v>
      </c>
      <c r="D134" s="27">
        <v>2199.3344832214766</v>
      </c>
      <c r="E134" s="34">
        <v>2187.44</v>
      </c>
      <c r="F134" s="34">
        <v>0.67200000000000004</v>
      </c>
      <c r="G134" s="34">
        <v>11.222483221476509</v>
      </c>
      <c r="H134" s="28"/>
    </row>
    <row r="135" spans="1:8" ht="14.5" x14ac:dyDescent="0.35">
      <c r="A135" s="123"/>
      <c r="B135" s="129"/>
      <c r="C135" s="24" t="s">
        <v>98</v>
      </c>
      <c r="D135" s="27">
        <v>0.33407150469798658</v>
      </c>
      <c r="E135" s="30">
        <v>0.33228999999999997</v>
      </c>
      <c r="F135" s="30">
        <v>1.0080000000000001E-4</v>
      </c>
      <c r="G135" s="30">
        <v>1.6807046979865771E-3</v>
      </c>
      <c r="H135" s="28"/>
    </row>
    <row r="136" spans="1:8" ht="14.5" x14ac:dyDescent="0.35">
      <c r="A136" s="123"/>
      <c r="B136" s="130"/>
      <c r="C136" s="24" t="s">
        <v>99</v>
      </c>
      <c r="D136" s="27">
        <v>0.31737257852348993</v>
      </c>
      <c r="E136" s="30">
        <v>0.31568000000000002</v>
      </c>
      <c r="F136" s="30">
        <v>1.0080000000000001E-4</v>
      </c>
      <c r="G136" s="30">
        <v>1.5917785234899329E-3</v>
      </c>
      <c r="H136" s="28"/>
    </row>
    <row r="137" spans="1:8" ht="14.5" x14ac:dyDescent="0.35">
      <c r="A137" s="123"/>
      <c r="B137" s="128" t="s">
        <v>130</v>
      </c>
      <c r="C137" s="24" t="s">
        <v>96</v>
      </c>
      <c r="D137" s="27">
        <v>2904.9523355704696</v>
      </c>
      <c r="E137" s="34">
        <v>2632</v>
      </c>
      <c r="F137" s="34">
        <v>240.352</v>
      </c>
      <c r="G137" s="34">
        <v>32.600335570469795</v>
      </c>
      <c r="H137" s="28"/>
    </row>
    <row r="138" spans="1:8" ht="14.5" x14ac:dyDescent="0.35">
      <c r="A138" s="123"/>
      <c r="B138" s="129"/>
      <c r="C138" s="24" t="s">
        <v>98</v>
      </c>
      <c r="D138" s="27">
        <v>0.36548949664429531</v>
      </c>
      <c r="E138" s="30">
        <v>0.33115</v>
      </c>
      <c r="F138" s="30">
        <v>3.0240000000000003E-2</v>
      </c>
      <c r="G138" s="30">
        <v>4.0994966442953022E-3</v>
      </c>
      <c r="H138" s="28"/>
    </row>
    <row r="139" spans="1:8" ht="14.5" x14ac:dyDescent="0.35">
      <c r="A139" s="123"/>
      <c r="B139" s="130"/>
      <c r="C139" s="24" t="s">
        <v>99</v>
      </c>
      <c r="D139" s="27">
        <v>0.34721296644295302</v>
      </c>
      <c r="E139" s="30">
        <v>0.31458999999999998</v>
      </c>
      <c r="F139" s="30">
        <v>2.8728000000000004E-2</v>
      </c>
      <c r="G139" s="30">
        <v>3.8949664429530203E-3</v>
      </c>
      <c r="H139" s="28"/>
    </row>
    <row r="140" spans="1:8" ht="14.5" x14ac:dyDescent="0.35">
      <c r="A140" s="123"/>
      <c r="B140" s="128" t="s">
        <v>131</v>
      </c>
      <c r="C140" s="24" t="s">
        <v>96</v>
      </c>
      <c r="D140" s="27">
        <v>3164.6500187919464</v>
      </c>
      <c r="E140" s="34">
        <v>3144.16</v>
      </c>
      <c r="F140" s="34">
        <v>8.4672000000000001</v>
      </c>
      <c r="G140" s="34">
        <v>12.022818791946309</v>
      </c>
      <c r="H140" s="28"/>
    </row>
    <row r="141" spans="1:8" ht="14.5" x14ac:dyDescent="0.35">
      <c r="A141" s="123"/>
      <c r="B141" s="129"/>
      <c r="C141" s="24" t="s">
        <v>98</v>
      </c>
      <c r="D141" s="27">
        <v>0.37674971140939595</v>
      </c>
      <c r="E141" s="30">
        <v>0.37430999999999998</v>
      </c>
      <c r="F141" s="30">
        <v>1.008E-3</v>
      </c>
      <c r="G141" s="30">
        <v>1.4317114093959733E-3</v>
      </c>
      <c r="H141" s="28"/>
    </row>
    <row r="142" spans="1:8" ht="14.5" x14ac:dyDescent="0.35">
      <c r="A142" s="123"/>
      <c r="B142" s="130"/>
      <c r="C142" s="24" t="s">
        <v>99</v>
      </c>
      <c r="D142" s="27">
        <v>0.35790257046979868</v>
      </c>
      <c r="E142" s="30">
        <v>0.35559000000000002</v>
      </c>
      <c r="F142" s="30">
        <v>9.5200000000000005E-4</v>
      </c>
      <c r="G142" s="30">
        <v>1.3605704697986576E-3</v>
      </c>
      <c r="H142" s="28"/>
    </row>
    <row r="143" spans="1:8" ht="14.5" x14ac:dyDescent="0.35">
      <c r="A143" s="123"/>
      <c r="B143" s="128" t="s">
        <v>132</v>
      </c>
      <c r="C143" s="24" t="s">
        <v>96</v>
      </c>
      <c r="D143" s="27">
        <v>3386.5716751677851</v>
      </c>
      <c r="E143" s="34">
        <v>3377.05</v>
      </c>
      <c r="F143" s="34">
        <v>3.8304000000000005</v>
      </c>
      <c r="G143" s="34">
        <v>5.6912751677852356</v>
      </c>
      <c r="H143" s="28"/>
    </row>
    <row r="144" spans="1:8" ht="14.5" x14ac:dyDescent="0.35">
      <c r="A144" s="123"/>
      <c r="B144" s="129"/>
      <c r="C144" s="24" t="s">
        <v>98</v>
      </c>
      <c r="D144" s="27">
        <v>0.3588678979865772</v>
      </c>
      <c r="E144" s="30">
        <v>0.35786000000000001</v>
      </c>
      <c r="F144" s="30">
        <v>4.0320000000000004E-4</v>
      </c>
      <c r="G144" s="30">
        <v>6.0469798657718124E-4</v>
      </c>
      <c r="H144" s="28"/>
    </row>
    <row r="145" spans="1:12" ht="14.5" x14ac:dyDescent="0.35">
      <c r="A145" s="123"/>
      <c r="B145" s="130"/>
      <c r="C145" s="24" t="s">
        <v>99</v>
      </c>
      <c r="D145" s="27">
        <v>0.34091992751677852</v>
      </c>
      <c r="E145" s="30">
        <v>0.33996999999999999</v>
      </c>
      <c r="F145" s="30">
        <v>3.8080000000000004E-4</v>
      </c>
      <c r="G145" s="30">
        <v>5.6912751677852351E-4</v>
      </c>
      <c r="H145" s="28"/>
    </row>
    <row r="146" spans="1:12" ht="14.5" x14ac:dyDescent="0.35">
      <c r="A146" s="123"/>
      <c r="B146" s="128" t="s">
        <v>133</v>
      </c>
      <c r="C146" s="24" t="s">
        <v>96</v>
      </c>
      <c r="D146" s="27">
        <v>2195.8966979865772</v>
      </c>
      <c r="E146" s="34">
        <v>2184.02</v>
      </c>
      <c r="F146" s="34">
        <v>0.67200000000000004</v>
      </c>
      <c r="G146" s="34">
        <v>11.20469798657718</v>
      </c>
      <c r="H146" s="28"/>
    </row>
    <row r="147" spans="1:12" ht="14.5" x14ac:dyDescent="0.35">
      <c r="A147" s="123"/>
      <c r="B147" s="129"/>
      <c r="C147" s="24" t="s">
        <v>98</v>
      </c>
      <c r="D147" s="27">
        <v>0.33407150469798658</v>
      </c>
      <c r="E147" s="30">
        <v>0.33228999999999997</v>
      </c>
      <c r="F147" s="30">
        <v>1.0080000000000001E-4</v>
      </c>
      <c r="G147" s="30">
        <v>1.6807046979865771E-3</v>
      </c>
      <c r="H147" s="28"/>
    </row>
    <row r="148" spans="1:12" ht="14.5" x14ac:dyDescent="0.35">
      <c r="A148" s="124"/>
      <c r="B148" s="130"/>
      <c r="C148" s="24" t="s">
        <v>99</v>
      </c>
      <c r="D148" s="27">
        <v>0.31737257852348993</v>
      </c>
      <c r="E148" s="30">
        <v>0.31568000000000002</v>
      </c>
      <c r="F148" s="30">
        <v>1.0080000000000001E-4</v>
      </c>
      <c r="G148" s="30">
        <v>1.5917785234899329E-3</v>
      </c>
      <c r="H148" s="28"/>
    </row>
    <row r="150" spans="1:12" ht="14.5" x14ac:dyDescent="0.25">
      <c r="A150" s="48"/>
      <c r="B150" s="48"/>
      <c r="C150" s="48"/>
      <c r="D150" s="48"/>
      <c r="E150" s="48"/>
      <c r="F150" s="48"/>
      <c r="G150" s="48"/>
      <c r="H150" s="48"/>
      <c r="I150" s="48"/>
      <c r="J150" s="48"/>
      <c r="K150" s="48"/>
      <c r="L150" s="48"/>
    </row>
    <row r="151" spans="1:12" ht="16" x14ac:dyDescent="0.25">
      <c r="A151" s="132" t="s">
        <v>134</v>
      </c>
      <c r="B151" s="132"/>
      <c r="C151" s="48"/>
      <c r="D151" s="48"/>
      <c r="E151" s="48"/>
      <c r="F151" s="48"/>
      <c r="G151" s="48"/>
      <c r="H151" s="48"/>
      <c r="I151" s="48"/>
      <c r="J151" s="48"/>
      <c r="K151" s="48"/>
      <c r="L151" s="48"/>
    </row>
    <row r="152" spans="1:12" ht="14.5" x14ac:dyDescent="0.25">
      <c r="A152" s="133" t="s">
        <v>135</v>
      </c>
      <c r="B152" s="133"/>
      <c r="C152" s="133"/>
      <c r="D152" s="133"/>
      <c r="E152" s="133"/>
      <c r="F152" s="133"/>
      <c r="G152" s="133"/>
      <c r="H152" s="133"/>
      <c r="I152" s="133"/>
      <c r="J152" s="133"/>
      <c r="K152" s="133"/>
      <c r="L152" s="49"/>
    </row>
    <row r="153" spans="1:12" ht="25.5" customHeight="1" x14ac:dyDescent="0.25">
      <c r="A153" s="134" t="s">
        <v>136</v>
      </c>
      <c r="B153" s="135"/>
      <c r="C153" s="135"/>
      <c r="D153" s="135"/>
      <c r="E153" s="135"/>
      <c r="F153" s="135"/>
      <c r="G153" s="135"/>
      <c r="H153" s="135"/>
      <c r="I153" s="135"/>
      <c r="J153" s="135"/>
      <c r="K153" s="135"/>
      <c r="L153" s="21"/>
    </row>
    <row r="154" spans="1:12" ht="17.25" customHeight="1" x14ac:dyDescent="0.25">
      <c r="A154" s="133" t="s">
        <v>137</v>
      </c>
      <c r="B154" s="133"/>
      <c r="C154" s="133"/>
      <c r="D154" s="133"/>
      <c r="E154" s="133"/>
      <c r="F154" s="133"/>
      <c r="G154" s="133"/>
      <c r="H154" s="133"/>
      <c r="I154" s="133"/>
      <c r="J154" s="133"/>
      <c r="K154" s="133"/>
      <c r="L154" s="49"/>
    </row>
    <row r="155" spans="1:12" s="4" customFormat="1" ht="115.5" customHeight="1" x14ac:dyDescent="0.25">
      <c r="A155" s="105" t="s">
        <v>138</v>
      </c>
      <c r="B155" s="105"/>
      <c r="C155" s="105"/>
      <c r="D155" s="105"/>
      <c r="E155" s="105"/>
      <c r="F155" s="105"/>
      <c r="G155" s="105"/>
      <c r="H155" s="105"/>
      <c r="I155" s="105"/>
      <c r="J155" s="105"/>
      <c r="K155" s="105"/>
      <c r="L155" s="49"/>
    </row>
    <row r="156" spans="1:12" ht="17.25" customHeight="1" x14ac:dyDescent="0.25"/>
    <row r="157" spans="1:12" s="4" customFormat="1" ht="14.5" x14ac:dyDescent="0.25">
      <c r="A157" s="133" t="s">
        <v>139</v>
      </c>
      <c r="B157" s="133"/>
      <c r="C157" s="133"/>
      <c r="D157" s="133"/>
      <c r="E157" s="133"/>
      <c r="F157" s="133"/>
      <c r="G157" s="133"/>
      <c r="H157" s="133"/>
      <c r="I157" s="133"/>
      <c r="J157" s="133"/>
      <c r="K157" s="133"/>
      <c r="L157" s="49"/>
    </row>
    <row r="158" spans="1:12" ht="108.75" customHeight="1" x14ac:dyDescent="0.25">
      <c r="A158" s="105" t="s">
        <v>140</v>
      </c>
      <c r="B158" s="105"/>
      <c r="C158" s="105"/>
      <c r="D158" s="105"/>
      <c r="E158" s="105"/>
      <c r="F158" s="105"/>
      <c r="G158" s="105"/>
      <c r="H158" s="105"/>
      <c r="I158" s="105"/>
      <c r="J158" s="105"/>
      <c r="K158" s="105"/>
      <c r="L158" s="49"/>
    </row>
    <row r="160" spans="1:12" s="4" customFormat="1" ht="20.25" customHeight="1" x14ac:dyDescent="0.25">
      <c r="A160" s="131" t="s">
        <v>141</v>
      </c>
      <c r="B160" s="131"/>
      <c r="C160" s="131"/>
      <c r="D160" s="131"/>
      <c r="E160" s="131"/>
      <c r="F160" s="131"/>
      <c r="G160" s="131"/>
      <c r="H160" s="131"/>
      <c r="I160" s="131"/>
      <c r="J160" s="131"/>
      <c r="K160" s="131"/>
      <c r="L160" s="131"/>
    </row>
  </sheetData>
  <mergeCells count="55">
    <mergeCell ref="A158:K158"/>
    <mergeCell ref="A160:L160"/>
    <mergeCell ref="A151:B151"/>
    <mergeCell ref="A152:K152"/>
    <mergeCell ref="A153:K153"/>
    <mergeCell ref="A154:K154"/>
    <mergeCell ref="A155:K155"/>
    <mergeCell ref="A157:K157"/>
    <mergeCell ref="B119:B122"/>
    <mergeCell ref="B123:B126"/>
    <mergeCell ref="A131:A148"/>
    <mergeCell ref="B131:B133"/>
    <mergeCell ref="B134:B136"/>
    <mergeCell ref="B137:B139"/>
    <mergeCell ref="B140:B142"/>
    <mergeCell ref="B143:B145"/>
    <mergeCell ref="B146:B148"/>
    <mergeCell ref="B115:B118"/>
    <mergeCell ref="A59:A126"/>
    <mergeCell ref="B59:B62"/>
    <mergeCell ref="B63:B66"/>
    <mergeCell ref="B67:B70"/>
    <mergeCell ref="B71:B74"/>
    <mergeCell ref="B75:B78"/>
    <mergeCell ref="B79:B82"/>
    <mergeCell ref="B83:B86"/>
    <mergeCell ref="B87:B90"/>
    <mergeCell ref="B91:B94"/>
    <mergeCell ref="B95:B98"/>
    <mergeCell ref="B99:B102"/>
    <mergeCell ref="B103:B106"/>
    <mergeCell ref="B107:B110"/>
    <mergeCell ref="B111:B114"/>
    <mergeCell ref="A20:L20"/>
    <mergeCell ref="A23:A54"/>
    <mergeCell ref="B23:B26"/>
    <mergeCell ref="B27:B30"/>
    <mergeCell ref="B31:B34"/>
    <mergeCell ref="B35:B38"/>
    <mergeCell ref="B39:B42"/>
    <mergeCell ref="B43:B46"/>
    <mergeCell ref="B47:B50"/>
    <mergeCell ref="B51:B54"/>
    <mergeCell ref="M12:X12"/>
    <mergeCell ref="A13:L13"/>
    <mergeCell ref="A19:L19"/>
    <mergeCell ref="A8:L8"/>
    <mergeCell ref="A10:L10"/>
    <mergeCell ref="A11:L11"/>
    <mergeCell ref="A12:L12"/>
    <mergeCell ref="A14:L14"/>
    <mergeCell ref="A15:L15"/>
    <mergeCell ref="A16:L16"/>
    <mergeCell ref="A17:L17"/>
    <mergeCell ref="A18:L18"/>
  </mergeCells>
  <hyperlinks>
    <hyperlink ref="A153:K153" location="Conversions!A1" display="Defra provide a specific conversion table at the back of these listings to allow organisations to convert the conversion factors into different units where required.   Please see the ‘conversions’ listing." xr:uid="{B1974D1E-E8F5-4928-941C-4EC5068F8678}"/>
    <hyperlink ref="A3" location="Index!A1" display="Index" xr:uid="{EE8AC4E3-9859-4E4F-B237-45483CF42023}"/>
    <hyperlink ref="A20:L20" location="'Outside of scopes'!A1" display="(For more information refer to the ‘outside of scopes’ tab for guidance)." xr:uid="{0CBC76D6-4F3C-4719-A545-6ABC8981EAC4}"/>
    <hyperlink ref="A12:L12" r:id="rId1" display="●  'Diesel (average biofuel blend)'/'diesel (100% mineral oil)' - typically organisations purchasing forecourt fuel should use 'diesel (average biofuel blend)'. It should be noted that any fuel an organisation reports in Scope 1 that has biofuel content m" xr:uid="{E0B5A93D-CC37-43D4-AE18-9093F4B41B8C}"/>
  </hyperlinks>
  <pageMargins left="0.7" right="0.7" top="0.75" bottom="0.75" header="0.3" footer="0.3"/>
  <pageSetup paperSize="9" scale="37" fitToHeight="0" orientation="landscape" r:id="rId2"/>
  <headerFooter alignWithMargins="0"/>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8F5D-0BCD-4FF0-9FA0-B3060B92E538}">
  <sheetPr>
    <tabColor theme="8"/>
    <pageSetUpPr fitToPage="1"/>
  </sheetPr>
  <dimension ref="A1:R128"/>
  <sheetViews>
    <sheetView zoomScaleNormal="100" workbookViewId="0">
      <selection activeCell="A8" sqref="A8:L8"/>
    </sheetView>
  </sheetViews>
  <sheetFormatPr defaultColWidth="11.36328125" defaultRowHeight="14.5" x14ac:dyDescent="0.35"/>
  <cols>
    <col min="1" max="1" width="20.6328125" style="67" customWidth="1"/>
    <col min="2" max="2" width="14.453125" style="67" customWidth="1"/>
    <col min="3" max="3" width="11" style="67" customWidth="1"/>
    <col min="4" max="4" width="10.54296875" style="67" customWidth="1"/>
    <col min="5" max="5" width="11.54296875" style="67" bestFit="1" customWidth="1"/>
    <col min="6" max="6" width="21.6328125" style="67" bestFit="1" customWidth="1"/>
    <col min="7" max="7" width="21.54296875" style="67" bestFit="1" customWidth="1"/>
    <col min="8" max="8" width="22" style="67" bestFit="1" customWidth="1"/>
    <col min="9" max="11" width="11.36328125" style="67"/>
    <col min="12" max="12" width="14.36328125" style="67" customWidth="1"/>
    <col min="13" max="18" width="11.36328125" style="67"/>
    <col min="19" max="16384" width="11.36328125" style="51"/>
  </cols>
  <sheetData>
    <row r="1" spans="1:18" s="2" customFormat="1" ht="10.5" x14ac:dyDescent="0.25">
      <c r="A1" s="2" t="s">
        <v>64</v>
      </c>
    </row>
    <row r="2" spans="1:18" ht="21" x14ac:dyDescent="0.5">
      <c r="A2" s="3" t="s">
        <v>142</v>
      </c>
      <c r="B2" s="3"/>
      <c r="C2" s="3"/>
      <c r="D2" s="3"/>
      <c r="E2" s="3"/>
      <c r="F2" s="3"/>
      <c r="G2" s="51"/>
      <c r="H2" s="51"/>
      <c r="I2" s="51"/>
      <c r="J2" s="51"/>
      <c r="K2" s="51"/>
      <c r="L2" s="51"/>
      <c r="M2" s="51"/>
      <c r="N2" s="51"/>
      <c r="O2" s="51"/>
      <c r="P2" s="51"/>
      <c r="Q2" s="51"/>
      <c r="R2" s="51"/>
    </row>
    <row r="3" spans="1:18" x14ac:dyDescent="0.35">
      <c r="A3" s="6" t="s">
        <v>66</v>
      </c>
      <c r="B3" s="51"/>
      <c r="C3" s="51"/>
      <c r="D3" s="51"/>
      <c r="E3" s="51"/>
      <c r="F3" s="51"/>
      <c r="G3" s="51"/>
      <c r="H3" s="51"/>
      <c r="I3" s="51"/>
      <c r="J3" s="51"/>
      <c r="K3" s="51"/>
      <c r="L3" s="51"/>
      <c r="M3" s="51"/>
      <c r="N3" s="51"/>
      <c r="O3" s="51"/>
      <c r="P3" s="51"/>
      <c r="Q3" s="51"/>
      <c r="R3" s="51"/>
    </row>
    <row r="4" spans="1:18" s="52" customFormat="1" ht="6" thickBot="1" x14ac:dyDescent="0.2"/>
    <row r="5" spans="1:18" ht="39.5" thickTop="1" x14ac:dyDescent="0.35">
      <c r="A5" s="10" t="s">
        <v>67</v>
      </c>
      <c r="B5" s="11" t="s">
        <v>142</v>
      </c>
      <c r="C5" s="10" t="s">
        <v>68</v>
      </c>
      <c r="D5" s="12">
        <v>45453</v>
      </c>
      <c r="E5" s="13" t="s">
        <v>69</v>
      </c>
      <c r="F5" s="12" t="s">
        <v>70</v>
      </c>
      <c r="G5" s="51"/>
      <c r="H5" s="51"/>
      <c r="I5" s="51"/>
      <c r="J5" s="51"/>
      <c r="K5" s="51"/>
      <c r="L5" s="51"/>
      <c r="M5" s="51"/>
      <c r="N5" s="51"/>
      <c r="O5" s="51"/>
      <c r="P5" s="51"/>
      <c r="Q5" s="51"/>
      <c r="R5" s="51"/>
    </row>
    <row r="6" spans="1:18" ht="15" thickBot="1" x14ac:dyDescent="0.4">
      <c r="A6" s="14" t="s">
        <v>71</v>
      </c>
      <c r="B6" s="15" t="s">
        <v>143</v>
      </c>
      <c r="C6" s="16" t="s">
        <v>73</v>
      </c>
      <c r="D6" s="17">
        <v>1.1000000000000001</v>
      </c>
      <c r="E6" s="16" t="s">
        <v>74</v>
      </c>
      <c r="F6" s="18">
        <v>2023</v>
      </c>
      <c r="G6" s="51"/>
      <c r="H6" s="51"/>
      <c r="I6" s="51"/>
      <c r="J6" s="51"/>
      <c r="K6" s="51"/>
      <c r="L6" s="51"/>
      <c r="M6" s="51"/>
      <c r="N6" s="51"/>
      <c r="O6" s="51"/>
      <c r="P6" s="51"/>
      <c r="Q6" s="51"/>
      <c r="R6" s="51"/>
    </row>
    <row r="7" spans="1:18" ht="15.5" thickTop="1" thickBot="1" x14ac:dyDescent="0.4">
      <c r="A7" s="51"/>
      <c r="B7" s="51"/>
      <c r="C7" s="51"/>
      <c r="D7" s="51"/>
      <c r="E7" s="51"/>
      <c r="F7" s="51"/>
      <c r="G7" s="51"/>
      <c r="H7" s="51"/>
      <c r="I7" s="51"/>
      <c r="J7" s="51"/>
      <c r="K7" s="51"/>
      <c r="L7" s="51"/>
      <c r="M7" s="51"/>
      <c r="N7" s="51"/>
      <c r="O7" s="51"/>
      <c r="P7" s="51"/>
      <c r="Q7" s="51"/>
      <c r="R7" s="51"/>
    </row>
    <row r="8" spans="1:18" ht="50.25" customHeight="1" thickTop="1" thickBot="1" x14ac:dyDescent="0.4">
      <c r="A8" s="137" t="s">
        <v>144</v>
      </c>
      <c r="B8" s="138"/>
      <c r="C8" s="138"/>
      <c r="D8" s="138"/>
      <c r="E8" s="138"/>
      <c r="F8" s="138"/>
      <c r="G8" s="138"/>
      <c r="H8" s="138"/>
      <c r="I8" s="138"/>
      <c r="J8" s="138"/>
      <c r="K8" s="138"/>
      <c r="L8" s="139"/>
      <c r="M8" s="51"/>
      <c r="N8" s="51"/>
      <c r="O8" s="51"/>
      <c r="P8" s="51"/>
      <c r="Q8" s="51"/>
      <c r="R8" s="51"/>
    </row>
    <row r="9" spans="1:18" ht="15" thickTop="1" x14ac:dyDescent="0.35">
      <c r="A9" s="136"/>
      <c r="B9" s="140"/>
      <c r="C9" s="140"/>
      <c r="D9" s="140"/>
      <c r="E9" s="140"/>
      <c r="F9" s="140"/>
      <c r="G9" s="140"/>
      <c r="H9" s="140"/>
      <c r="I9" s="140"/>
      <c r="J9" s="140"/>
      <c r="K9" s="140"/>
      <c r="L9" s="140"/>
      <c r="M9" s="51"/>
      <c r="N9" s="51"/>
      <c r="O9" s="51"/>
      <c r="P9" s="51"/>
      <c r="Q9" s="51"/>
      <c r="R9" s="51"/>
    </row>
    <row r="10" spans="1:18" ht="16" x14ac:dyDescent="0.35">
      <c r="A10" s="141" t="s">
        <v>76</v>
      </c>
      <c r="B10" s="141"/>
      <c r="C10" s="141"/>
      <c r="D10" s="141"/>
      <c r="E10" s="141"/>
      <c r="F10" s="141"/>
      <c r="G10" s="141"/>
      <c r="H10" s="141"/>
      <c r="I10" s="141"/>
      <c r="J10" s="141"/>
      <c r="K10" s="141"/>
      <c r="L10" s="141"/>
      <c r="M10" s="51"/>
      <c r="N10" s="51"/>
      <c r="O10" s="51"/>
      <c r="P10" s="51"/>
      <c r="Q10" s="51"/>
      <c r="R10" s="51"/>
    </row>
    <row r="11" spans="1:18" ht="24" customHeight="1" x14ac:dyDescent="0.35">
      <c r="A11" s="136" t="s">
        <v>145</v>
      </c>
      <c r="B11" s="136"/>
      <c r="C11" s="136"/>
      <c r="D11" s="136"/>
      <c r="E11" s="136"/>
      <c r="F11" s="136"/>
      <c r="G11" s="136"/>
      <c r="H11" s="136"/>
      <c r="I11" s="136"/>
      <c r="J11" s="136"/>
      <c r="K11" s="136"/>
      <c r="L11" s="136"/>
      <c r="M11" s="51"/>
      <c r="N11" s="51"/>
      <c r="O11" s="51"/>
      <c r="P11" s="51"/>
      <c r="Q11" s="51"/>
      <c r="R11" s="51"/>
    </row>
    <row r="12" spans="1:18" ht="95" customHeight="1" x14ac:dyDescent="0.35">
      <c r="A12" s="140" t="s">
        <v>146</v>
      </c>
      <c r="B12" s="140"/>
      <c r="C12" s="140"/>
      <c r="D12" s="140"/>
      <c r="E12" s="140"/>
      <c r="F12" s="140"/>
      <c r="G12" s="140"/>
      <c r="H12" s="140"/>
      <c r="I12" s="140"/>
      <c r="J12" s="140"/>
      <c r="K12" s="140"/>
      <c r="L12" s="140"/>
      <c r="M12" s="54"/>
      <c r="N12" s="51"/>
      <c r="O12" s="51"/>
      <c r="P12" s="51"/>
      <c r="Q12" s="51"/>
      <c r="R12" s="51"/>
    </row>
    <row r="13" spans="1:18" ht="38.15" customHeight="1" x14ac:dyDescent="0.35">
      <c r="A13" s="136" t="s">
        <v>147</v>
      </c>
      <c r="B13" s="136"/>
      <c r="C13" s="136"/>
      <c r="D13" s="136"/>
      <c r="E13" s="136"/>
      <c r="F13" s="136"/>
      <c r="G13" s="136"/>
      <c r="H13" s="136"/>
      <c r="I13" s="136"/>
      <c r="J13" s="136"/>
      <c r="K13" s="136"/>
      <c r="L13" s="136"/>
      <c r="M13" s="51"/>
      <c r="N13" s="51"/>
      <c r="O13" s="51"/>
      <c r="P13" s="51"/>
      <c r="Q13" s="51"/>
      <c r="R13" s="51"/>
    </row>
    <row r="14" spans="1:18" ht="35.15" customHeight="1" x14ac:dyDescent="0.35">
      <c r="A14" s="140" t="s">
        <v>148</v>
      </c>
      <c r="B14" s="140"/>
      <c r="C14" s="140"/>
      <c r="D14" s="140"/>
      <c r="E14" s="140"/>
      <c r="F14" s="140"/>
      <c r="G14" s="140"/>
      <c r="H14" s="140"/>
      <c r="I14" s="140"/>
      <c r="J14" s="140"/>
      <c r="K14" s="140"/>
      <c r="L14" s="140"/>
      <c r="M14" s="51"/>
      <c r="N14" s="51"/>
      <c r="O14" s="51"/>
      <c r="P14" s="51"/>
      <c r="Q14" s="51"/>
      <c r="R14" s="51"/>
    </row>
    <row r="15" spans="1:18" ht="43.4" customHeight="1" x14ac:dyDescent="0.35">
      <c r="A15" s="136" t="s">
        <v>149</v>
      </c>
      <c r="B15" s="136"/>
      <c r="C15" s="136"/>
      <c r="D15" s="136"/>
      <c r="E15" s="136"/>
      <c r="F15" s="136"/>
      <c r="G15" s="136"/>
      <c r="H15" s="136"/>
      <c r="I15" s="136"/>
      <c r="J15" s="136"/>
      <c r="K15" s="136"/>
      <c r="L15" s="136"/>
      <c r="M15" s="51"/>
      <c r="N15" s="51"/>
      <c r="O15" s="51"/>
      <c r="P15" s="51"/>
      <c r="Q15" s="51"/>
      <c r="R15" s="51"/>
    </row>
    <row r="16" spans="1:18" ht="10.5" customHeight="1" x14ac:dyDescent="0.35">
      <c r="A16" s="53"/>
      <c r="B16" s="53"/>
      <c r="C16" s="53"/>
      <c r="D16" s="53"/>
      <c r="E16" s="53"/>
      <c r="F16" s="53"/>
      <c r="G16" s="53"/>
      <c r="H16" s="53"/>
      <c r="I16" s="53"/>
      <c r="J16" s="53"/>
      <c r="K16" s="53"/>
      <c r="L16" s="53"/>
      <c r="M16" s="51"/>
      <c r="N16" s="51"/>
      <c r="O16" s="51"/>
      <c r="P16" s="51"/>
      <c r="Q16" s="51"/>
      <c r="R16" s="51"/>
    </row>
    <row r="17" spans="1:18" ht="16" x14ac:dyDescent="0.35">
      <c r="A17" s="55" t="s">
        <v>150</v>
      </c>
      <c r="B17" s="56"/>
      <c r="C17" s="56"/>
      <c r="D17" s="56"/>
      <c r="E17" s="56"/>
      <c r="F17" s="56"/>
      <c r="G17" s="56"/>
      <c r="H17" s="56"/>
      <c r="I17" s="56"/>
      <c r="J17" s="56"/>
      <c r="K17" s="56"/>
      <c r="L17" s="56"/>
      <c r="M17" s="51"/>
      <c r="N17" s="51"/>
      <c r="O17" s="51"/>
      <c r="P17" s="51"/>
      <c r="Q17" s="51"/>
      <c r="R17" s="51"/>
    </row>
    <row r="18" spans="1:18" s="58" customFormat="1" ht="191.25" customHeight="1" x14ac:dyDescent="0.35">
      <c r="A18" s="142" t="s">
        <v>151</v>
      </c>
      <c r="B18" s="142"/>
      <c r="C18" s="142"/>
      <c r="D18" s="142"/>
      <c r="E18" s="142"/>
      <c r="F18" s="142"/>
      <c r="G18" s="142"/>
      <c r="H18" s="142"/>
      <c r="I18" s="142"/>
      <c r="J18" s="142"/>
      <c r="K18" s="142"/>
      <c r="L18" s="142"/>
    </row>
    <row r="19" spans="1:18" ht="19.399999999999999" customHeight="1" x14ac:dyDescent="0.35">
      <c r="A19" s="141" t="s">
        <v>152</v>
      </c>
      <c r="B19" s="141"/>
      <c r="C19" s="141"/>
      <c r="D19" s="141"/>
      <c r="E19" s="141"/>
      <c r="F19" s="141"/>
      <c r="G19" s="141"/>
      <c r="H19" s="141"/>
      <c r="I19" s="141"/>
      <c r="J19" s="141"/>
      <c r="K19" s="141"/>
      <c r="L19" s="141"/>
      <c r="M19" s="51"/>
      <c r="N19" s="51"/>
      <c r="O19" s="51"/>
      <c r="P19" s="51"/>
      <c r="Q19" s="51"/>
      <c r="R19" s="51"/>
    </row>
    <row r="20" spans="1:18" ht="18.75" customHeight="1" x14ac:dyDescent="0.35">
      <c r="A20" s="136" t="s">
        <v>153</v>
      </c>
      <c r="B20" s="136"/>
      <c r="C20" s="136"/>
      <c r="D20" s="136"/>
      <c r="E20" s="136"/>
      <c r="F20" s="136"/>
      <c r="G20" s="136"/>
      <c r="H20" s="136"/>
      <c r="I20" s="136"/>
      <c r="J20" s="136"/>
      <c r="K20" s="136"/>
      <c r="L20" s="136"/>
      <c r="M20" s="51"/>
      <c r="N20" s="51"/>
      <c r="O20" s="51"/>
      <c r="P20" s="51"/>
      <c r="Q20" s="51"/>
      <c r="R20" s="51"/>
    </row>
    <row r="21" spans="1:18" ht="24" customHeight="1" x14ac:dyDescent="0.35">
      <c r="A21" s="136" t="s">
        <v>154</v>
      </c>
      <c r="B21" s="136"/>
      <c r="C21" s="136"/>
      <c r="D21" s="136"/>
      <c r="E21" s="136"/>
      <c r="F21" s="136"/>
      <c r="G21" s="136"/>
      <c r="H21" s="136"/>
      <c r="I21" s="136"/>
      <c r="J21" s="136"/>
      <c r="K21" s="136"/>
      <c r="L21" s="136"/>
      <c r="M21" s="51"/>
      <c r="N21" s="51"/>
      <c r="O21" s="51"/>
      <c r="P21" s="51"/>
      <c r="Q21" s="51"/>
      <c r="R21" s="51"/>
    </row>
    <row r="22" spans="1:18" s="32" customFormat="1" ht="26.25" customHeight="1" x14ac:dyDescent="0.35">
      <c r="A22" s="57"/>
      <c r="B22" s="57"/>
      <c r="C22" s="57"/>
      <c r="D22" s="57"/>
      <c r="E22" s="57"/>
      <c r="F22" s="57"/>
      <c r="G22" s="57"/>
      <c r="H22" s="57"/>
      <c r="I22" s="57"/>
      <c r="J22" s="57"/>
      <c r="K22" s="57"/>
      <c r="L22" s="57"/>
    </row>
    <row r="23" spans="1:18" s="32" customFormat="1" ht="16.5" x14ac:dyDescent="0.45">
      <c r="A23" s="59" t="s">
        <v>87</v>
      </c>
      <c r="B23" s="23" t="s">
        <v>155</v>
      </c>
      <c r="C23" s="23" t="s">
        <v>89</v>
      </c>
      <c r="D23" s="24" t="s">
        <v>156</v>
      </c>
      <c r="E23" s="24" t="s">
        <v>90</v>
      </c>
      <c r="F23" s="24" t="s">
        <v>91</v>
      </c>
      <c r="G23" s="24" t="s">
        <v>92</v>
      </c>
      <c r="H23" s="24" t="s">
        <v>93</v>
      </c>
    </row>
    <row r="24" spans="1:18" s="32" customFormat="1" x14ac:dyDescent="0.35">
      <c r="A24" s="60" t="s">
        <v>157</v>
      </c>
      <c r="B24" s="24" t="s">
        <v>158</v>
      </c>
      <c r="C24" s="24" t="s">
        <v>159</v>
      </c>
      <c r="D24" s="61">
        <v>2023</v>
      </c>
      <c r="E24" s="62">
        <v>0.20707428859060403</v>
      </c>
      <c r="F24" s="62">
        <v>0.20496</v>
      </c>
      <c r="G24" s="62">
        <v>8.9600000000000009E-4</v>
      </c>
      <c r="H24" s="62">
        <v>1.2182885906040267E-3</v>
      </c>
      <c r="M24" s="63"/>
    </row>
    <row r="25" spans="1:18" s="32" customFormat="1" x14ac:dyDescent="0.35">
      <c r="A25" s="57"/>
      <c r="B25" s="58"/>
      <c r="C25" s="58"/>
      <c r="D25" s="58"/>
      <c r="E25" s="58"/>
      <c r="F25" s="58"/>
      <c r="G25" s="58"/>
      <c r="H25" s="58"/>
      <c r="I25" s="58"/>
      <c r="J25" s="58"/>
      <c r="K25" s="58"/>
      <c r="L25" s="58"/>
    </row>
    <row r="26" spans="1:18" s="32" customFormat="1" x14ac:dyDescent="0.35">
      <c r="A26" s="57"/>
      <c r="B26" s="58"/>
      <c r="C26" s="58"/>
      <c r="D26" s="58"/>
      <c r="E26" s="58"/>
      <c r="F26" s="58"/>
      <c r="G26" s="58"/>
      <c r="H26" s="58"/>
      <c r="I26" s="58"/>
      <c r="J26" s="58"/>
      <c r="K26" s="58"/>
      <c r="L26" s="58"/>
    </row>
    <row r="27" spans="1:18" s="64" customFormat="1" ht="16" x14ac:dyDescent="0.35">
      <c r="A27" s="141" t="s">
        <v>134</v>
      </c>
      <c r="B27" s="141"/>
      <c r="C27" s="141"/>
      <c r="D27" s="141"/>
      <c r="E27" s="141"/>
      <c r="F27" s="141"/>
      <c r="G27" s="141"/>
      <c r="H27" s="141"/>
      <c r="I27" s="141"/>
      <c r="J27" s="141"/>
      <c r="K27" s="141"/>
      <c r="L27" s="141"/>
    </row>
    <row r="28" spans="1:18" s="65" customFormat="1" ht="18" customHeight="1" x14ac:dyDescent="0.35">
      <c r="A28" s="143" t="s">
        <v>160</v>
      </c>
      <c r="B28" s="143"/>
      <c r="C28" s="143"/>
      <c r="D28" s="143"/>
      <c r="E28" s="143"/>
      <c r="F28" s="143"/>
      <c r="G28" s="143"/>
      <c r="H28" s="143"/>
      <c r="I28" s="143"/>
      <c r="J28" s="143"/>
      <c r="K28" s="143"/>
      <c r="L28" s="143"/>
    </row>
    <row r="29" spans="1:18" s="66" customFormat="1" ht="54" customHeight="1" x14ac:dyDescent="0.35">
      <c r="A29" s="136" t="s">
        <v>161</v>
      </c>
      <c r="B29" s="136"/>
      <c r="C29" s="136"/>
      <c r="D29" s="136"/>
      <c r="E29" s="136"/>
      <c r="F29" s="136"/>
      <c r="G29" s="136"/>
      <c r="H29" s="136"/>
      <c r="I29" s="136"/>
      <c r="J29" s="136"/>
      <c r="K29" s="136"/>
      <c r="L29" s="136"/>
    </row>
    <row r="30" spans="1:18" s="65" customFormat="1" ht="23.25" customHeight="1" x14ac:dyDescent="0.35">
      <c r="A30" s="143" t="s">
        <v>162</v>
      </c>
      <c r="B30" s="143"/>
      <c r="C30" s="143"/>
      <c r="D30" s="143"/>
      <c r="E30" s="143"/>
      <c r="F30" s="143"/>
      <c r="G30" s="143"/>
      <c r="H30" s="143"/>
      <c r="I30" s="143"/>
      <c r="J30" s="143"/>
      <c r="K30" s="143"/>
      <c r="L30" s="143"/>
    </row>
    <row r="31" spans="1:18" s="66" customFormat="1" ht="35.25" customHeight="1" x14ac:dyDescent="0.35">
      <c r="A31" s="136" t="s">
        <v>163</v>
      </c>
      <c r="B31" s="136"/>
      <c r="C31" s="136"/>
      <c r="D31" s="136"/>
      <c r="E31" s="136"/>
      <c r="F31" s="136"/>
      <c r="G31" s="136"/>
      <c r="H31" s="136"/>
      <c r="I31" s="136"/>
      <c r="J31" s="136"/>
      <c r="K31" s="136"/>
      <c r="L31" s="136"/>
    </row>
    <row r="32" spans="1:18" x14ac:dyDescent="0.35">
      <c r="A32" s="50" t="s">
        <v>141</v>
      </c>
      <c r="B32" s="50"/>
      <c r="C32" s="50"/>
      <c r="D32" s="50"/>
      <c r="E32" s="50"/>
      <c r="F32" s="50"/>
      <c r="G32" s="50"/>
      <c r="H32" s="50"/>
      <c r="I32" s="50"/>
      <c r="J32" s="50"/>
      <c r="K32" s="50"/>
      <c r="L32" s="50"/>
      <c r="M32" s="51"/>
      <c r="N32" s="51"/>
      <c r="O32" s="51"/>
      <c r="P32" s="51"/>
      <c r="Q32" s="51"/>
      <c r="R32" s="51"/>
    </row>
    <row r="33" s="51" customFormat="1" x14ac:dyDescent="0.35"/>
    <row r="34" s="51" customFormat="1" x14ac:dyDescent="0.35"/>
    <row r="35" s="51" customFormat="1" x14ac:dyDescent="0.35"/>
    <row r="36" s="51" customFormat="1" x14ac:dyDescent="0.35"/>
    <row r="37" s="51" customFormat="1" x14ac:dyDescent="0.35"/>
    <row r="38" s="51" customFormat="1" x14ac:dyDescent="0.35"/>
    <row r="39" s="51" customFormat="1" x14ac:dyDescent="0.35"/>
    <row r="40" s="51" customFormat="1" x14ac:dyDescent="0.35"/>
    <row r="41" s="51" customFormat="1" x14ac:dyDescent="0.35"/>
    <row r="42" s="51" customFormat="1" x14ac:dyDescent="0.35"/>
    <row r="43" s="51" customFormat="1" x14ac:dyDescent="0.35"/>
    <row r="44" s="51" customFormat="1" x14ac:dyDescent="0.35"/>
    <row r="45" s="51" customFormat="1" x14ac:dyDescent="0.35"/>
    <row r="46" s="51" customFormat="1" x14ac:dyDescent="0.35"/>
    <row r="47" s="51" customFormat="1" x14ac:dyDescent="0.35"/>
    <row r="48" s="51" customFormat="1" x14ac:dyDescent="0.35"/>
    <row r="49" s="51" customFormat="1" x14ac:dyDescent="0.35"/>
    <row r="50" s="51" customFormat="1" x14ac:dyDescent="0.35"/>
    <row r="51" s="51" customFormat="1" x14ac:dyDescent="0.35"/>
    <row r="52" s="51" customFormat="1" x14ac:dyDescent="0.35"/>
    <row r="53" s="51" customFormat="1" x14ac:dyDescent="0.35"/>
    <row r="54" s="51" customFormat="1" x14ac:dyDescent="0.35"/>
    <row r="55" s="51" customFormat="1" x14ac:dyDescent="0.35"/>
    <row r="56" s="51" customFormat="1" x14ac:dyDescent="0.35"/>
    <row r="57" s="51" customFormat="1" x14ac:dyDescent="0.35"/>
    <row r="58" s="51" customFormat="1" x14ac:dyDescent="0.35"/>
    <row r="59" s="51" customFormat="1" x14ac:dyDescent="0.35"/>
    <row r="60" s="51" customFormat="1" x14ac:dyDescent="0.35"/>
    <row r="61" s="51" customFormat="1" x14ac:dyDescent="0.35"/>
    <row r="62" s="51" customFormat="1" x14ac:dyDescent="0.35"/>
    <row r="63" s="51" customFormat="1" x14ac:dyDescent="0.35"/>
    <row r="64" s="51" customFormat="1" x14ac:dyDescent="0.35"/>
    <row r="65" s="51" customFormat="1" x14ac:dyDescent="0.35"/>
    <row r="66" s="51" customFormat="1" x14ac:dyDescent="0.35"/>
    <row r="67" s="51" customFormat="1" x14ac:dyDescent="0.35"/>
    <row r="68" s="51" customFormat="1" x14ac:dyDescent="0.35"/>
    <row r="69" s="51" customFormat="1" x14ac:dyDescent="0.35"/>
    <row r="70" s="51" customFormat="1" x14ac:dyDescent="0.35"/>
    <row r="71" s="51" customFormat="1" x14ac:dyDescent="0.35"/>
    <row r="72" s="51" customFormat="1" x14ac:dyDescent="0.35"/>
    <row r="73" s="51" customFormat="1" x14ac:dyDescent="0.35"/>
    <row r="74" s="51" customFormat="1" x14ac:dyDescent="0.35"/>
    <row r="75" s="51" customFormat="1" x14ac:dyDescent="0.35"/>
    <row r="76" s="51" customFormat="1" x14ac:dyDescent="0.35"/>
    <row r="77" s="51" customFormat="1" x14ac:dyDescent="0.35"/>
    <row r="78" s="51" customFormat="1" x14ac:dyDescent="0.35"/>
    <row r="79" s="51" customFormat="1" x14ac:dyDescent="0.35"/>
    <row r="80" s="51" customFormat="1" x14ac:dyDescent="0.35"/>
    <row r="81" s="51" customFormat="1" x14ac:dyDescent="0.35"/>
    <row r="82" s="51" customFormat="1" x14ac:dyDescent="0.35"/>
    <row r="83" s="51" customFormat="1" x14ac:dyDescent="0.35"/>
    <row r="84" s="51" customFormat="1" x14ac:dyDescent="0.35"/>
    <row r="85" s="51" customFormat="1" x14ac:dyDescent="0.35"/>
    <row r="86" s="51" customFormat="1" x14ac:dyDescent="0.35"/>
    <row r="87" s="51" customFormat="1" x14ac:dyDescent="0.35"/>
    <row r="88" s="51" customFormat="1" x14ac:dyDescent="0.35"/>
    <row r="89" s="51" customFormat="1" x14ac:dyDescent="0.35"/>
    <row r="90" s="51" customFormat="1" x14ac:dyDescent="0.35"/>
    <row r="91" s="51" customFormat="1" x14ac:dyDescent="0.35"/>
    <row r="92" s="51" customFormat="1" x14ac:dyDescent="0.35"/>
    <row r="93" s="51" customFormat="1" x14ac:dyDescent="0.35"/>
    <row r="94" s="51" customFormat="1" x14ac:dyDescent="0.35"/>
    <row r="95" s="51" customFormat="1" x14ac:dyDescent="0.35"/>
    <row r="96" s="51" customFormat="1" x14ac:dyDescent="0.35"/>
    <row r="97" s="51" customFormat="1" x14ac:dyDescent="0.35"/>
    <row r="98" s="51" customFormat="1" x14ac:dyDescent="0.35"/>
    <row r="99" s="51" customFormat="1" x14ac:dyDescent="0.35"/>
    <row r="100" s="51" customFormat="1" x14ac:dyDescent="0.35"/>
    <row r="101" s="51" customFormat="1" x14ac:dyDescent="0.35"/>
    <row r="102" s="51" customFormat="1" x14ac:dyDescent="0.35"/>
    <row r="103" s="51" customFormat="1" x14ac:dyDescent="0.35"/>
    <row r="104" s="51" customFormat="1" x14ac:dyDescent="0.35"/>
    <row r="105" s="51" customFormat="1" x14ac:dyDescent="0.35"/>
    <row r="106" s="51" customFormat="1" x14ac:dyDescent="0.35"/>
    <row r="107" s="51" customFormat="1" x14ac:dyDescent="0.35"/>
    <row r="108" s="51" customFormat="1" x14ac:dyDescent="0.35"/>
    <row r="109" s="51" customFormat="1" x14ac:dyDescent="0.35"/>
    <row r="110" s="51" customFormat="1" x14ac:dyDescent="0.35"/>
    <row r="111" s="51" customFormat="1" x14ac:dyDescent="0.35"/>
    <row r="112" s="51" customFormat="1" x14ac:dyDescent="0.35"/>
    <row r="113" s="51" customFormat="1" x14ac:dyDescent="0.35"/>
    <row r="114" s="51" customFormat="1" x14ac:dyDescent="0.35"/>
    <row r="115" s="51" customFormat="1" x14ac:dyDescent="0.35"/>
    <row r="116" s="51" customFormat="1" x14ac:dyDescent="0.35"/>
    <row r="117" s="51" customFormat="1" x14ac:dyDescent="0.35"/>
    <row r="118" s="51" customFormat="1" x14ac:dyDescent="0.35"/>
    <row r="119" s="51" customFormat="1" x14ac:dyDescent="0.35"/>
    <row r="120" s="51" customFormat="1" x14ac:dyDescent="0.35"/>
    <row r="121" s="51" customFormat="1" x14ac:dyDescent="0.35"/>
    <row r="122" s="51" customFormat="1" x14ac:dyDescent="0.35"/>
    <row r="123" s="51" customFormat="1" x14ac:dyDescent="0.35"/>
    <row r="124" s="51" customFormat="1" x14ac:dyDescent="0.35"/>
    <row r="125" s="51" customFormat="1" x14ac:dyDescent="0.35"/>
    <row r="126" s="51" customFormat="1" x14ac:dyDescent="0.35"/>
    <row r="127" s="51" customFormat="1" x14ac:dyDescent="0.35"/>
    <row r="128" s="51" customFormat="1" x14ac:dyDescent="0.35"/>
  </sheetData>
  <mergeCells count="17">
    <mergeCell ref="A27:L27"/>
    <mergeCell ref="A28:L28"/>
    <mergeCell ref="A29:L29"/>
    <mergeCell ref="A30:L30"/>
    <mergeCell ref="A31:L31"/>
    <mergeCell ref="A21:L21"/>
    <mergeCell ref="A8:L8"/>
    <mergeCell ref="A9:L9"/>
    <mergeCell ref="A10:L10"/>
    <mergeCell ref="A11:L11"/>
    <mergeCell ref="A12:L12"/>
    <mergeCell ref="A13:L13"/>
    <mergeCell ref="A14:L14"/>
    <mergeCell ref="A15:L15"/>
    <mergeCell ref="A18:L18"/>
    <mergeCell ref="A19:L19"/>
    <mergeCell ref="A20:L20"/>
  </mergeCells>
  <hyperlinks>
    <hyperlink ref="A14:L14" r:id="rId1" display="●  Organisations that generate renewable energy or purchase green energy should refer to Defra's  'Environmental reporting guidelines' for information on how to account for their electricity usage" xr:uid="{BFF4791D-6678-4B95-8C12-C5433DDFD5EF}"/>
    <hyperlink ref="A3" location="Index!A1" display="Index" xr:uid="{398F0B65-43BF-4B75-995B-BA84EA63AA85}"/>
  </hyperlinks>
  <pageMargins left="0.7" right="0.7" top="0.75" bottom="0.75" header="0.3" footer="0.3"/>
  <pageSetup paperSize="9" scale="60" fitToHeight="0" orientation="landscape" r:id="rId2"/>
  <headerFooter alignWithMargins="0"/>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DF396-6E1F-46A6-89C0-5F40851517ED}">
  <sheetPr>
    <tabColor theme="8"/>
  </sheetPr>
  <dimension ref="A1:F40"/>
  <sheetViews>
    <sheetView workbookViewId="0">
      <selection activeCell="B5" sqref="B5:B8"/>
    </sheetView>
  </sheetViews>
  <sheetFormatPr defaultRowHeight="14.5" x14ac:dyDescent="0.35"/>
  <cols>
    <col min="3" max="3" width="9.90625" bestFit="1" customWidth="1"/>
    <col min="4" max="4" width="8.36328125" bestFit="1" customWidth="1"/>
    <col min="5" max="6" width="8.453125" bestFit="1" customWidth="1"/>
  </cols>
  <sheetData>
    <row r="1" spans="1:6" ht="15" thickBot="1" x14ac:dyDescent="0.4">
      <c r="B1" t="s">
        <v>168</v>
      </c>
    </row>
    <row r="2" spans="1:6" ht="25" x14ac:dyDescent="0.35">
      <c r="A2" s="150"/>
      <c r="B2" s="144" t="s">
        <v>169</v>
      </c>
      <c r="C2" s="144" t="s">
        <v>170</v>
      </c>
      <c r="D2" s="68" t="s">
        <v>171</v>
      </c>
      <c r="E2" s="68" t="s">
        <v>172</v>
      </c>
      <c r="F2" s="68" t="s">
        <v>173</v>
      </c>
    </row>
    <row r="3" spans="1:6" ht="15" thickBot="1" x14ac:dyDescent="0.4">
      <c r="A3" s="151"/>
      <c r="B3" s="145"/>
      <c r="C3" s="145"/>
      <c r="D3" s="70" t="s">
        <v>174</v>
      </c>
      <c r="E3" s="70" t="s">
        <v>175</v>
      </c>
      <c r="F3" s="70" t="s">
        <v>176</v>
      </c>
    </row>
    <row r="4" spans="1:6" ht="15" thickBot="1" x14ac:dyDescent="0.4">
      <c r="A4" s="146" t="s">
        <v>177</v>
      </c>
      <c r="B4" s="147"/>
      <c r="C4" s="71"/>
      <c r="D4" s="71"/>
      <c r="E4" s="71"/>
      <c r="F4" s="71"/>
    </row>
    <row r="5" spans="1:6" ht="20.5" thickBot="1" x14ac:dyDescent="0.4">
      <c r="A5" s="69"/>
      <c r="B5" s="72" t="s">
        <v>178</v>
      </c>
      <c r="C5" s="73">
        <v>60000</v>
      </c>
      <c r="D5" s="73">
        <v>10000</v>
      </c>
      <c r="E5" s="73">
        <v>25000</v>
      </c>
      <c r="F5" s="73">
        <v>25000</v>
      </c>
    </row>
    <row r="6" spans="1:6" ht="20.5" thickBot="1" x14ac:dyDescent="0.4">
      <c r="A6" s="69"/>
      <c r="B6" s="72" t="s">
        <v>179</v>
      </c>
      <c r="C6" s="73">
        <v>1600</v>
      </c>
      <c r="D6" s="73">
        <v>1600</v>
      </c>
      <c r="E6" s="72"/>
      <c r="F6" s="72"/>
    </row>
    <row r="7" spans="1:6" ht="30.5" thickBot="1" x14ac:dyDescent="0.4">
      <c r="A7" s="69"/>
      <c r="B7" s="72" t="s">
        <v>180</v>
      </c>
      <c r="C7" s="73">
        <v>71135</v>
      </c>
      <c r="D7" s="73">
        <v>21135</v>
      </c>
      <c r="E7" s="73">
        <v>26600</v>
      </c>
      <c r="F7" s="73">
        <v>23400</v>
      </c>
    </row>
    <row r="8" spans="1:6" ht="40.5" thickBot="1" x14ac:dyDescent="0.4">
      <c r="A8" s="69"/>
      <c r="B8" s="72" t="s">
        <v>181</v>
      </c>
      <c r="C8" s="73">
        <v>10000</v>
      </c>
      <c r="D8" s="73">
        <v>10000</v>
      </c>
      <c r="E8" s="72"/>
      <c r="F8" s="72"/>
    </row>
    <row r="9" spans="1:6" ht="15" thickBot="1" x14ac:dyDescent="0.4">
      <c r="A9" s="69"/>
      <c r="B9" s="72" t="s">
        <v>182</v>
      </c>
      <c r="C9" s="73">
        <v>142735</v>
      </c>
      <c r="D9" s="73">
        <v>42735</v>
      </c>
      <c r="E9" s="73">
        <v>51600</v>
      </c>
      <c r="F9" s="73">
        <v>48400</v>
      </c>
    </row>
    <row r="10" spans="1:6" ht="15" thickBot="1" x14ac:dyDescent="0.4">
      <c r="A10" s="146" t="s">
        <v>183</v>
      </c>
      <c r="B10" s="147"/>
      <c r="C10" s="71"/>
      <c r="D10" s="71"/>
      <c r="E10" s="71"/>
      <c r="F10" s="71"/>
    </row>
    <row r="11" spans="1:6" ht="15" thickBot="1" x14ac:dyDescent="0.4">
      <c r="A11" s="69"/>
      <c r="B11" s="72" t="s">
        <v>1</v>
      </c>
      <c r="C11" s="73">
        <v>229900</v>
      </c>
      <c r="D11" s="73">
        <v>5900</v>
      </c>
      <c r="E11" s="73">
        <v>112000</v>
      </c>
      <c r="F11" s="73">
        <v>112000</v>
      </c>
    </row>
    <row r="12" spans="1:6" ht="15" thickBot="1" x14ac:dyDescent="0.4">
      <c r="A12" s="69"/>
      <c r="B12" s="72" t="s">
        <v>0</v>
      </c>
      <c r="C12" s="73">
        <v>11050</v>
      </c>
      <c r="D12" s="73">
        <v>1050</v>
      </c>
      <c r="E12" s="73">
        <v>5000</v>
      </c>
      <c r="F12" s="73">
        <v>5000</v>
      </c>
    </row>
    <row r="13" spans="1:6" ht="20.5" thickBot="1" x14ac:dyDescent="0.4">
      <c r="A13" s="69"/>
      <c r="B13" s="72" t="s">
        <v>184</v>
      </c>
      <c r="C13" s="73">
        <v>0</v>
      </c>
      <c r="D13" s="72"/>
      <c r="E13" s="72"/>
      <c r="F13" s="72"/>
    </row>
    <row r="14" spans="1:6" ht="15" thickBot="1" x14ac:dyDescent="0.4">
      <c r="A14" s="69"/>
      <c r="B14" s="72" t="s">
        <v>185</v>
      </c>
      <c r="C14" s="73">
        <v>7000</v>
      </c>
      <c r="D14" s="72"/>
      <c r="E14" s="73">
        <v>3500</v>
      </c>
      <c r="F14" s="73">
        <v>3500</v>
      </c>
    </row>
    <row r="15" spans="1:6" ht="15" thickBot="1" x14ac:dyDescent="0.4">
      <c r="A15" s="69"/>
      <c r="B15" s="72" t="s">
        <v>182</v>
      </c>
      <c r="C15" s="73">
        <v>247950</v>
      </c>
      <c r="D15" s="73">
        <v>6950</v>
      </c>
      <c r="E15" s="73">
        <v>120500</v>
      </c>
      <c r="F15" s="73">
        <v>120500</v>
      </c>
    </row>
    <row r="16" spans="1:6" ht="15" thickBot="1" x14ac:dyDescent="0.4">
      <c r="A16" s="146" t="s">
        <v>186</v>
      </c>
      <c r="B16" s="147"/>
      <c r="C16" s="71"/>
      <c r="D16" s="71"/>
      <c r="E16" s="71"/>
      <c r="F16" s="71"/>
    </row>
    <row r="17" spans="1:6" ht="15" thickBot="1" x14ac:dyDescent="0.4">
      <c r="A17" s="69"/>
      <c r="B17" s="72" t="s">
        <v>187</v>
      </c>
      <c r="C17" s="73">
        <v>144100</v>
      </c>
      <c r="D17" s="73">
        <v>137500</v>
      </c>
      <c r="E17" s="73">
        <v>3500</v>
      </c>
      <c r="F17" s="73">
        <v>3100</v>
      </c>
    </row>
    <row r="18" spans="1:6" ht="40.5" thickBot="1" x14ac:dyDescent="0.4">
      <c r="A18" s="69"/>
      <c r="B18" s="72" t="s">
        <v>188</v>
      </c>
      <c r="C18" s="73">
        <v>185730</v>
      </c>
      <c r="D18" s="73">
        <v>52250</v>
      </c>
      <c r="E18" s="73">
        <v>58300</v>
      </c>
      <c r="F18" s="73">
        <v>75180</v>
      </c>
    </row>
    <row r="19" spans="1:6" ht="30.5" thickBot="1" x14ac:dyDescent="0.4">
      <c r="A19" s="69"/>
      <c r="B19" s="72" t="s">
        <v>189</v>
      </c>
      <c r="C19" s="72"/>
      <c r="D19" s="72"/>
      <c r="E19" s="72"/>
      <c r="F19" s="72"/>
    </row>
    <row r="20" spans="1:6" ht="15" thickBot="1" x14ac:dyDescent="0.4">
      <c r="A20" s="69"/>
      <c r="B20" s="72" t="s">
        <v>182</v>
      </c>
      <c r="C20" s="73">
        <v>329830</v>
      </c>
      <c r="D20" s="73">
        <v>189750</v>
      </c>
      <c r="E20" s="73">
        <v>61800</v>
      </c>
      <c r="F20" s="73">
        <v>78280</v>
      </c>
    </row>
    <row r="21" spans="1:6" ht="15" thickBot="1" x14ac:dyDescent="0.4">
      <c r="A21" s="146" t="s">
        <v>190</v>
      </c>
      <c r="B21" s="147"/>
      <c r="C21" s="71"/>
      <c r="D21" s="71"/>
      <c r="E21" s="71"/>
      <c r="F21" s="71"/>
    </row>
    <row r="22" spans="1:6" ht="40.5" thickBot="1" x14ac:dyDescent="0.4">
      <c r="A22" s="69"/>
      <c r="B22" s="72" t="s">
        <v>191</v>
      </c>
      <c r="C22" s="73">
        <v>187970</v>
      </c>
      <c r="D22" s="73">
        <v>32750</v>
      </c>
      <c r="E22" s="73">
        <v>74750</v>
      </c>
      <c r="F22" s="73">
        <v>80470</v>
      </c>
    </row>
    <row r="23" spans="1:6" ht="20.5" thickBot="1" x14ac:dyDescent="0.4">
      <c r="A23" s="69"/>
      <c r="B23" s="72" t="s">
        <v>192</v>
      </c>
      <c r="C23" s="73">
        <v>24500</v>
      </c>
      <c r="D23" s="72"/>
      <c r="E23" s="73">
        <v>14000</v>
      </c>
      <c r="F23" s="73">
        <v>10500</v>
      </c>
    </row>
    <row r="24" spans="1:6" ht="30.5" thickBot="1" x14ac:dyDescent="0.4">
      <c r="A24" s="69"/>
      <c r="B24" s="72" t="s">
        <v>193</v>
      </c>
      <c r="C24" s="73">
        <v>5300</v>
      </c>
      <c r="D24" s="72"/>
      <c r="E24" s="73">
        <v>2800</v>
      </c>
      <c r="F24" s="73">
        <v>2500</v>
      </c>
    </row>
    <row r="25" spans="1:6" ht="40.5" thickBot="1" x14ac:dyDescent="0.4">
      <c r="A25" s="69"/>
      <c r="B25" s="72" t="s">
        <v>194</v>
      </c>
      <c r="C25" s="73">
        <v>99325</v>
      </c>
      <c r="D25" s="73">
        <v>36850</v>
      </c>
      <c r="E25" s="73">
        <v>40700</v>
      </c>
      <c r="F25" s="73">
        <v>21775</v>
      </c>
    </row>
    <row r="26" spans="1:6" ht="15" thickBot="1" x14ac:dyDescent="0.4">
      <c r="A26" s="69"/>
      <c r="B26" s="72" t="s">
        <v>182</v>
      </c>
      <c r="C26" s="73">
        <v>317095</v>
      </c>
      <c r="D26" s="73">
        <v>69600</v>
      </c>
      <c r="E26" s="73">
        <v>132250</v>
      </c>
      <c r="F26" s="73">
        <v>115245</v>
      </c>
    </row>
    <row r="27" spans="1:6" ht="15" thickBot="1" x14ac:dyDescent="0.4">
      <c r="A27" s="148" t="s">
        <v>195</v>
      </c>
      <c r="B27" s="149"/>
      <c r="C27" s="71"/>
      <c r="D27" s="71"/>
      <c r="E27" s="71"/>
      <c r="F27" s="71"/>
    </row>
    <row r="28" spans="1:6" ht="15" thickBot="1" x14ac:dyDescent="0.4">
      <c r="A28" s="69"/>
      <c r="B28" s="72" t="s">
        <v>196</v>
      </c>
      <c r="C28" s="73">
        <v>-1068</v>
      </c>
      <c r="D28" s="73">
        <v>-332</v>
      </c>
      <c r="E28" s="73">
        <v>-373</v>
      </c>
      <c r="F28" s="73">
        <v>-363</v>
      </c>
    </row>
    <row r="29" spans="1:6" ht="30.5" thickBot="1" x14ac:dyDescent="0.4">
      <c r="A29" s="69"/>
      <c r="B29" s="72" t="s">
        <v>197</v>
      </c>
      <c r="C29" s="72"/>
      <c r="D29" s="72"/>
      <c r="E29" s="72"/>
      <c r="F29" s="72"/>
    </row>
    <row r="30" spans="1:6" ht="15" thickBot="1" x14ac:dyDescent="0.4">
      <c r="A30" s="69"/>
      <c r="B30" s="72" t="s">
        <v>182</v>
      </c>
      <c r="C30" s="73">
        <v>-1068</v>
      </c>
      <c r="D30" s="73">
        <v>-332</v>
      </c>
      <c r="E30" s="73">
        <v>-373</v>
      </c>
      <c r="F30" s="73">
        <v>-363</v>
      </c>
    </row>
    <row r="31" spans="1:6" ht="15" thickBot="1" x14ac:dyDescent="0.4">
      <c r="A31" s="146" t="s">
        <v>198</v>
      </c>
      <c r="B31" s="147"/>
      <c r="C31" s="71"/>
      <c r="D31" s="71"/>
      <c r="E31" s="71"/>
      <c r="F31" s="71"/>
    </row>
    <row r="32" spans="1:6" ht="20.5" thickBot="1" x14ac:dyDescent="0.4">
      <c r="A32" s="69"/>
      <c r="B32" s="72" t="s">
        <v>199</v>
      </c>
      <c r="C32" s="73">
        <v>900</v>
      </c>
      <c r="D32" s="72"/>
      <c r="E32" s="73">
        <v>500</v>
      </c>
      <c r="F32" s="73">
        <v>400</v>
      </c>
    </row>
    <row r="33" spans="1:6" ht="30.5" thickBot="1" x14ac:dyDescent="0.4">
      <c r="A33" s="69"/>
      <c r="B33" s="72" t="s">
        <v>200</v>
      </c>
      <c r="C33" s="72"/>
      <c r="D33" s="72"/>
      <c r="E33" s="72"/>
      <c r="F33" s="72"/>
    </row>
    <row r="34" spans="1:6" ht="20.5" thickBot="1" x14ac:dyDescent="0.4">
      <c r="A34" s="69"/>
      <c r="B34" s="72" t="s">
        <v>201</v>
      </c>
      <c r="C34" s="72"/>
      <c r="D34" s="72"/>
      <c r="E34" s="72"/>
      <c r="F34" s="72"/>
    </row>
    <row r="35" spans="1:6" ht="15" thickBot="1" x14ac:dyDescent="0.4">
      <c r="A35" s="69"/>
      <c r="B35" s="72" t="s">
        <v>182</v>
      </c>
      <c r="C35" s="73">
        <v>900</v>
      </c>
      <c r="D35" s="73">
        <v>0</v>
      </c>
      <c r="E35" s="73">
        <v>500</v>
      </c>
      <c r="F35" s="73">
        <v>400</v>
      </c>
    </row>
    <row r="36" spans="1:6" ht="26" customHeight="1" thickBot="1" x14ac:dyDescent="0.4">
      <c r="A36" s="146" t="s">
        <v>202</v>
      </c>
      <c r="B36" s="147"/>
      <c r="C36" s="71"/>
      <c r="D36" s="71"/>
      <c r="E36" s="71"/>
      <c r="F36" s="71"/>
    </row>
    <row r="37" spans="1:6" ht="15" thickBot="1" x14ac:dyDescent="0.4">
      <c r="A37" s="69"/>
      <c r="B37" s="72" t="s">
        <v>203</v>
      </c>
      <c r="C37" s="73">
        <v>92483</v>
      </c>
      <c r="D37" s="72"/>
      <c r="E37" s="73">
        <v>92483</v>
      </c>
      <c r="F37" s="72"/>
    </row>
    <row r="38" spans="1:6" ht="20.5" thickBot="1" x14ac:dyDescent="0.4">
      <c r="A38" s="69"/>
      <c r="B38" s="72" t="s">
        <v>204</v>
      </c>
      <c r="C38" s="73">
        <v>-90000</v>
      </c>
      <c r="D38" s="72"/>
      <c r="E38" s="73">
        <v>-90000</v>
      </c>
      <c r="F38" s="72"/>
    </row>
    <row r="39" spans="1:6" ht="15" thickBot="1" x14ac:dyDescent="0.4">
      <c r="A39" s="69"/>
      <c r="B39" s="72" t="s">
        <v>182</v>
      </c>
      <c r="C39" s="73">
        <v>2483</v>
      </c>
      <c r="D39" s="73">
        <v>0</v>
      </c>
      <c r="E39" s="73">
        <v>2483</v>
      </c>
      <c r="F39" s="73">
        <v>0</v>
      </c>
    </row>
    <row r="40" spans="1:6" ht="26.5" thickBot="1" x14ac:dyDescent="0.4">
      <c r="A40" s="69"/>
      <c r="B40" s="74" t="s">
        <v>205</v>
      </c>
      <c r="C40" s="75">
        <v>1039925</v>
      </c>
      <c r="D40" s="75">
        <v>308703</v>
      </c>
      <c r="E40" s="75">
        <v>368760</v>
      </c>
      <c r="F40" s="75">
        <v>362462</v>
      </c>
    </row>
  </sheetData>
  <mergeCells count="10">
    <mergeCell ref="A27:B27"/>
    <mergeCell ref="A31:B31"/>
    <mergeCell ref="A36:B36"/>
    <mergeCell ref="A2:A3"/>
    <mergeCell ref="B2:B3"/>
    <mergeCell ref="C2:C3"/>
    <mergeCell ref="A4:B4"/>
    <mergeCell ref="A10:B10"/>
    <mergeCell ref="A16:B16"/>
    <mergeCell ref="A21:B2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10CF5-C92E-4A88-8736-352EC1FDC3C8}">
  <sheetPr>
    <tabColor theme="7"/>
  </sheetPr>
  <dimension ref="A1:CN65"/>
  <sheetViews>
    <sheetView workbookViewId="0">
      <pane xSplit="1" ySplit="2" topLeftCell="CI3" activePane="bottomRight" state="frozen"/>
      <selection pane="topRight" activeCell="B1" sqref="B1"/>
      <selection pane="bottomLeft" activeCell="A3" sqref="A3"/>
      <selection pane="bottomRight" activeCell="B1" sqref="B1:D1048576"/>
    </sheetView>
  </sheetViews>
  <sheetFormatPr defaultRowHeight="14.5" x14ac:dyDescent="0.35"/>
  <cols>
    <col min="1" max="1" width="4.81640625" style="78" bestFit="1" customWidth="1"/>
    <col min="2" max="2" width="18.54296875" style="81" customWidth="1"/>
    <col min="3" max="3" width="19.453125" style="81" bestFit="1" customWidth="1"/>
    <col min="4" max="4" width="17.453125" style="81" bestFit="1" customWidth="1"/>
    <col min="5" max="5" width="18.08984375" style="81" bestFit="1" customWidth="1"/>
    <col min="6" max="6" width="18" style="81" bestFit="1" customWidth="1"/>
    <col min="7" max="7" width="16.08984375" style="81" bestFit="1" customWidth="1"/>
    <col min="8" max="8" width="21.90625" style="81" bestFit="1" customWidth="1"/>
    <col min="9" max="9" width="23.81640625" style="81" bestFit="1" customWidth="1"/>
    <col min="10" max="10" width="12.90625" style="82" bestFit="1" customWidth="1"/>
    <col min="11" max="11" width="25.54296875" style="82" bestFit="1" customWidth="1"/>
    <col min="12" max="13" width="11.81640625" style="82" bestFit="1" customWidth="1"/>
    <col min="14" max="25" width="11.81640625" style="100" bestFit="1" customWidth="1"/>
    <col min="26" max="37" width="11.81640625" style="82" bestFit="1" customWidth="1"/>
    <col min="38" max="49" width="11.81640625" style="100" bestFit="1" customWidth="1"/>
    <col min="50" max="61" width="11.81640625" style="82" bestFit="1" customWidth="1"/>
    <col min="62" max="62" width="14" style="82" bestFit="1" customWidth="1"/>
    <col min="63" max="63" width="12.7265625" style="82" bestFit="1" customWidth="1"/>
    <col min="64" max="64" width="11.81640625" style="82" bestFit="1" customWidth="1"/>
    <col min="65" max="65" width="15.26953125" style="100" bestFit="1" customWidth="1"/>
    <col min="66" max="66" width="13.81640625" style="100" bestFit="1" customWidth="1"/>
    <col min="67" max="67" width="23.6328125" style="100" bestFit="1" customWidth="1"/>
    <col min="68" max="68" width="27.6328125" style="100" bestFit="1" customWidth="1"/>
    <col min="69" max="69" width="13.54296875" style="100" bestFit="1" customWidth="1"/>
    <col min="70" max="71" width="10.90625" style="100" bestFit="1" customWidth="1"/>
    <col min="72" max="72" width="12.453125" style="100" bestFit="1" customWidth="1"/>
    <col min="73" max="73" width="23.453125" style="100" bestFit="1" customWidth="1"/>
    <col min="74" max="74" width="22" style="100" bestFit="1" customWidth="1"/>
    <col min="75" max="75" width="29" style="100" bestFit="1" customWidth="1"/>
    <col min="76" max="76" width="15.7265625" style="100" bestFit="1" customWidth="1"/>
    <col min="77" max="77" width="25.26953125" style="100" bestFit="1" customWidth="1"/>
    <col min="78" max="78" width="26.6328125" style="100" bestFit="1" customWidth="1"/>
    <col min="79" max="79" width="10.54296875" style="100" bestFit="1" customWidth="1"/>
    <col min="80" max="80" width="26.7265625" style="100" bestFit="1" customWidth="1"/>
    <col min="81" max="81" width="18.7265625" style="100" bestFit="1" customWidth="1"/>
    <col min="82" max="82" width="20.36328125" style="100" bestFit="1" customWidth="1"/>
    <col min="83" max="83" width="17.08984375" style="100" bestFit="1" customWidth="1"/>
    <col min="84" max="84" width="12.453125" style="100" bestFit="1" customWidth="1"/>
    <col min="85" max="85" width="13.7265625" style="100" bestFit="1" customWidth="1"/>
    <col min="86" max="86" width="13.54296875" style="100" bestFit="1" customWidth="1"/>
    <col min="87" max="88" width="24.81640625" style="82" customWidth="1"/>
    <col min="89" max="89" width="23.08984375" style="82" customWidth="1"/>
    <col min="90" max="90" width="22.08984375" style="82" customWidth="1"/>
    <col min="91" max="91" width="9.81640625" style="83" bestFit="1" customWidth="1"/>
    <col min="92" max="92" width="9.453125" style="83" bestFit="1" customWidth="1"/>
  </cols>
  <sheetData>
    <row r="1" spans="1:92" s="95" customFormat="1" x14ac:dyDescent="0.35">
      <c r="A1" s="96"/>
      <c r="B1" s="90"/>
      <c r="C1" s="90"/>
      <c r="D1" s="90"/>
      <c r="E1" s="90"/>
      <c r="F1" s="90"/>
      <c r="G1" s="90"/>
      <c r="H1" s="90"/>
      <c r="I1" s="90"/>
      <c r="J1" s="97"/>
      <c r="K1" s="97"/>
      <c r="L1" s="97"/>
      <c r="M1" s="97"/>
      <c r="N1" s="155" t="s">
        <v>164</v>
      </c>
      <c r="O1" s="155"/>
      <c r="P1" s="155"/>
      <c r="Q1" s="155"/>
      <c r="R1" s="155"/>
      <c r="S1" s="155"/>
      <c r="T1" s="155"/>
      <c r="U1" s="155"/>
      <c r="V1" s="155"/>
      <c r="W1" s="155"/>
      <c r="X1" s="155"/>
      <c r="Y1" s="155"/>
      <c r="Z1" s="156" t="s">
        <v>165</v>
      </c>
      <c r="AA1" s="156"/>
      <c r="AB1" s="156"/>
      <c r="AC1" s="156"/>
      <c r="AD1" s="156"/>
      <c r="AE1" s="156"/>
      <c r="AF1" s="156"/>
      <c r="AG1" s="156"/>
      <c r="AH1" s="156"/>
      <c r="AI1" s="156"/>
      <c r="AJ1" s="156"/>
      <c r="AK1" s="156"/>
      <c r="AL1" s="155" t="s">
        <v>812</v>
      </c>
      <c r="AM1" s="155"/>
      <c r="AN1" s="155"/>
      <c r="AO1" s="155"/>
      <c r="AP1" s="155"/>
      <c r="AQ1" s="155"/>
      <c r="AR1" s="155"/>
      <c r="AS1" s="155"/>
      <c r="AT1" s="155"/>
      <c r="AU1" s="155"/>
      <c r="AV1" s="155"/>
      <c r="AW1" s="155"/>
      <c r="AX1" s="156" t="s">
        <v>811</v>
      </c>
      <c r="AY1" s="156"/>
      <c r="AZ1" s="156"/>
      <c r="BA1" s="156"/>
      <c r="BB1" s="156"/>
      <c r="BC1" s="156"/>
      <c r="BD1" s="156"/>
      <c r="BE1" s="156"/>
      <c r="BF1" s="156"/>
      <c r="BG1" s="156"/>
      <c r="BH1" s="156"/>
      <c r="BI1" s="156"/>
      <c r="BJ1" s="97"/>
      <c r="BK1" s="97"/>
      <c r="BL1" s="97"/>
      <c r="BM1" s="155" t="s">
        <v>207</v>
      </c>
      <c r="BN1" s="155"/>
      <c r="BO1" s="155"/>
      <c r="BP1" s="155"/>
      <c r="BQ1" s="155"/>
      <c r="BR1" s="155"/>
      <c r="BS1" s="155"/>
      <c r="BT1" s="155"/>
      <c r="BU1" s="155"/>
      <c r="BV1" s="155"/>
      <c r="BW1" s="155"/>
      <c r="BX1" s="155"/>
      <c r="BY1" s="155"/>
      <c r="BZ1" s="155"/>
      <c r="CA1" s="155"/>
      <c r="CB1" s="155"/>
      <c r="CC1" s="155"/>
      <c r="CD1" s="155"/>
      <c r="CE1" s="155"/>
      <c r="CF1" s="155"/>
      <c r="CG1" s="155"/>
      <c r="CH1" s="155"/>
      <c r="CI1" s="152" t="s">
        <v>818</v>
      </c>
      <c r="CJ1" s="153"/>
      <c r="CK1" s="153"/>
      <c r="CL1" s="154"/>
      <c r="CM1" s="98"/>
      <c r="CN1" s="98"/>
    </row>
    <row r="2" spans="1:92" s="95" customFormat="1" ht="43.5" x14ac:dyDescent="0.35">
      <c r="A2" s="79"/>
      <c r="B2" s="90"/>
      <c r="C2" s="84" t="s">
        <v>16</v>
      </c>
      <c r="D2" s="84" t="s">
        <v>15</v>
      </c>
      <c r="E2" s="84" t="s">
        <v>14</v>
      </c>
      <c r="F2" s="84" t="s">
        <v>13</v>
      </c>
      <c r="G2" s="84" t="s">
        <v>12</v>
      </c>
      <c r="H2" s="84" t="s">
        <v>11</v>
      </c>
      <c r="I2" s="84" t="s">
        <v>10</v>
      </c>
      <c r="J2" s="91" t="s">
        <v>813</v>
      </c>
      <c r="K2" s="91" t="s">
        <v>61</v>
      </c>
      <c r="L2" s="91" t="s">
        <v>62</v>
      </c>
      <c r="M2" s="91" t="s">
        <v>63</v>
      </c>
      <c r="N2" s="99">
        <v>44957</v>
      </c>
      <c r="O2" s="99">
        <v>44984</v>
      </c>
      <c r="P2" s="99">
        <v>45016</v>
      </c>
      <c r="Q2" s="99">
        <v>45046</v>
      </c>
      <c r="R2" s="99">
        <v>45077</v>
      </c>
      <c r="S2" s="99">
        <v>45107</v>
      </c>
      <c r="T2" s="99">
        <v>45138</v>
      </c>
      <c r="U2" s="99">
        <v>45169</v>
      </c>
      <c r="V2" s="99">
        <v>45199</v>
      </c>
      <c r="W2" s="99">
        <v>45230</v>
      </c>
      <c r="X2" s="99">
        <v>45260</v>
      </c>
      <c r="Y2" s="99">
        <v>45291</v>
      </c>
      <c r="Z2" s="92">
        <v>44957</v>
      </c>
      <c r="AA2" s="92">
        <v>44984</v>
      </c>
      <c r="AB2" s="92">
        <v>45016</v>
      </c>
      <c r="AC2" s="92">
        <v>45046</v>
      </c>
      <c r="AD2" s="92">
        <v>45077</v>
      </c>
      <c r="AE2" s="92">
        <v>45107</v>
      </c>
      <c r="AF2" s="92">
        <v>45138</v>
      </c>
      <c r="AG2" s="92">
        <v>45169</v>
      </c>
      <c r="AH2" s="92">
        <v>45199</v>
      </c>
      <c r="AI2" s="92">
        <v>45230</v>
      </c>
      <c r="AJ2" s="92">
        <v>45260</v>
      </c>
      <c r="AK2" s="92">
        <v>45291</v>
      </c>
      <c r="AL2" s="99">
        <v>45322</v>
      </c>
      <c r="AM2" s="99">
        <v>45349</v>
      </c>
      <c r="AN2" s="99">
        <v>45382</v>
      </c>
      <c r="AO2" s="99">
        <v>45412</v>
      </c>
      <c r="AP2" s="99">
        <v>45443</v>
      </c>
      <c r="AQ2" s="99">
        <v>45473</v>
      </c>
      <c r="AR2" s="99">
        <v>45504</v>
      </c>
      <c r="AS2" s="99">
        <v>45535</v>
      </c>
      <c r="AT2" s="99">
        <v>45565</v>
      </c>
      <c r="AU2" s="99">
        <v>45596</v>
      </c>
      <c r="AV2" s="99">
        <v>45626</v>
      </c>
      <c r="AW2" s="99">
        <v>45657</v>
      </c>
      <c r="AX2" s="92">
        <v>45322</v>
      </c>
      <c r="AY2" s="92">
        <v>45349</v>
      </c>
      <c r="AZ2" s="92">
        <v>45382</v>
      </c>
      <c r="BA2" s="92">
        <v>45412</v>
      </c>
      <c r="BB2" s="92">
        <v>45443</v>
      </c>
      <c r="BC2" s="92">
        <v>45473</v>
      </c>
      <c r="BD2" s="92">
        <v>45504</v>
      </c>
      <c r="BE2" s="92">
        <v>45535</v>
      </c>
      <c r="BF2" s="92">
        <v>45565</v>
      </c>
      <c r="BG2" s="92">
        <v>45596</v>
      </c>
      <c r="BH2" s="92">
        <v>45626</v>
      </c>
      <c r="BI2" s="92">
        <v>45657</v>
      </c>
      <c r="BJ2" s="93" t="s">
        <v>167</v>
      </c>
      <c r="BK2" s="93" t="s">
        <v>166</v>
      </c>
      <c r="BL2" s="93" t="s">
        <v>206</v>
      </c>
      <c r="BM2" s="101" t="str">
        <f>typicalServiceCharge!B5</f>
        <v>Management fees</v>
      </c>
      <c r="BN2" s="101" t="str">
        <f>typicalServiceCharge!B6</f>
        <v>Accounting fees</v>
      </c>
      <c r="BO2" s="101" t="str">
        <f>typicalServiceCharge!B7</f>
        <v>Site management resources</v>
      </c>
      <c r="BP2" s="101" t="str">
        <f>typicalServiceCharge!B8</f>
        <v>Health, safety and environmental</v>
      </c>
      <c r="BQ2" s="101" t="str">
        <f>typicalServiceCharge!B11</f>
        <v>Electricity</v>
      </c>
      <c r="BR2" s="101" t="str">
        <f>typicalServiceCharge!B12</f>
        <v>Gas</v>
      </c>
      <c r="BS2" s="101" t="str">
        <f>typicalServiceCharge!B14</f>
        <v>Water</v>
      </c>
      <c r="BT2" s="101" t="str">
        <f>typicalServiceCharge!B17</f>
        <v>Security</v>
      </c>
      <c r="BU2" s="101" t="str">
        <f>typicalServiceCharge!B18</f>
        <v>Cleaning and environmental</v>
      </c>
      <c r="BV2" s="101" t="str">
        <f>typicalServiceCharge!B19</f>
        <v>Marketing and promotions</v>
      </c>
      <c r="BW2" s="101" t="str">
        <f>typicalServiceCharge!B22</f>
        <v>Mechanical and electrical services</v>
      </c>
      <c r="BX2" s="101" t="str">
        <f>typicalServiceCharge!B23</f>
        <v>Lift and escalators</v>
      </c>
      <c r="BY2" s="101" t="str">
        <f>typicalServiceCharge!B24</f>
        <v>Suspended access equipment</v>
      </c>
      <c r="BZ2" s="101" t="str">
        <f>typicalServiceCharge!B25</f>
        <v>Fabric repairs and maintenance</v>
      </c>
      <c r="CA2" s="101" t="str">
        <f>typicalServiceCharge!B28</f>
        <v>Interest</v>
      </c>
      <c r="CB2" s="101" t="str">
        <f>typicalServiceCharge!B29</f>
        <v>Income from commercialisation</v>
      </c>
      <c r="CC2" s="101" t="str">
        <f>typicalServiceCharge!B32</f>
        <v>Engineering insurance</v>
      </c>
      <c r="CD2" s="101" t="str">
        <f>typicalServiceCharge!B33</f>
        <v>All risks insurance cover</v>
      </c>
      <c r="CE2" s="101" t="str">
        <f>typicalServiceCharge!B34</f>
        <v>Terrorism insurance</v>
      </c>
      <c r="CF2" s="101" t="str">
        <f>typicalServiceCharge!B37</f>
        <v>Major works</v>
      </c>
      <c r="CG2" s="101" t="str">
        <f>typicalServiceCharge!B38</f>
        <v>Forward funding</v>
      </c>
      <c r="CH2" s="101" t="s">
        <v>208</v>
      </c>
      <c r="CI2" s="93" t="s">
        <v>819</v>
      </c>
      <c r="CJ2" s="93" t="s">
        <v>820</v>
      </c>
      <c r="CK2" s="93" t="s">
        <v>822</v>
      </c>
      <c r="CL2" s="93" t="s">
        <v>821</v>
      </c>
      <c r="CM2" s="94" t="s">
        <v>816</v>
      </c>
      <c r="CN2" s="94" t="s">
        <v>817</v>
      </c>
    </row>
    <row r="3" spans="1:92" x14ac:dyDescent="0.35">
      <c r="A3" s="80">
        <v>1139</v>
      </c>
      <c r="B3" s="85" t="s">
        <v>3</v>
      </c>
      <c r="C3" s="85" t="s">
        <v>2</v>
      </c>
      <c r="D3" s="85">
        <v>1993</v>
      </c>
      <c r="E3" s="86">
        <v>7148</v>
      </c>
      <c r="F3" s="87">
        <v>1517853</v>
      </c>
      <c r="G3" s="85">
        <v>1045</v>
      </c>
      <c r="H3" s="85">
        <v>1105.693612</v>
      </c>
      <c r="I3" s="81" t="str">
        <f t="shared" ref="I3:I34" si="0">_xlfn.CONCAT(C3,"_",D3)</f>
        <v>Retail - Supermarkets_1993</v>
      </c>
      <c r="J3" s="82">
        <f>G3*E3</f>
        <v>7469660</v>
      </c>
      <c r="K3" s="82" t="s">
        <v>59</v>
      </c>
      <c r="L3" s="82">
        <f>realEstatePerformance!$J3*INDEX(benchmarks!B$17:B$57,MATCH(realEstatePerformance!$K3,benchmarks!$A$17:$A$57,0))</f>
        <v>1339849.32735426</v>
      </c>
      <c r="M3" s="82">
        <f>realEstatePerformance!$J3*INDEX(benchmarks!C$17:C$57,MATCH(realEstatePerformance!$K3,benchmarks!$A$17:$A$57,0))</f>
        <v>6129810.6726457402</v>
      </c>
      <c r="N3" s="100">
        <f>$L3*INDEX(benchmarks!$B$3:$B$14,MATCH(realEstatePerformance!N$2,benchmarks!$A$3:$A$14,0))</f>
        <v>167481.1659192825</v>
      </c>
      <c r="O3" s="100">
        <f>$L3*INDEX(benchmarks!$B$3:$B$14,MATCH(realEstatePerformance!O$2,benchmarks!$A$3:$A$14,0))</f>
        <v>187578.90582959642</v>
      </c>
      <c r="P3" s="100">
        <f>$L3*INDEX(benchmarks!$B$3:$B$14,MATCH(realEstatePerformance!P$2,benchmarks!$A$3:$A$14,0))</f>
        <v>133984.932735426</v>
      </c>
      <c r="Q3" s="100">
        <f>$L3*INDEX(benchmarks!$B$3:$B$14,MATCH(realEstatePerformance!Q$2,benchmarks!$A$3:$A$14,0))</f>
        <v>93789.45291479821</v>
      </c>
      <c r="R3" s="100">
        <f>$L3*INDEX(benchmarks!$B$3:$B$14,MATCH(realEstatePerformance!R$2,benchmarks!$A$3:$A$14,0))</f>
        <v>60293.219730941695</v>
      </c>
      <c r="S3" s="100">
        <f>$L3*INDEX(benchmarks!$B$3:$B$14,MATCH(realEstatePerformance!S$2,benchmarks!$A$3:$A$14,0))</f>
        <v>60293.219730941695</v>
      </c>
      <c r="T3" s="100">
        <f>$L3*INDEX(benchmarks!$B$3:$B$14,MATCH(realEstatePerformance!T$2,benchmarks!$A$3:$A$14,0))</f>
        <v>60293.219730941695</v>
      </c>
      <c r="U3" s="100">
        <f>$L3*INDEX(benchmarks!$B$3:$B$14,MATCH(realEstatePerformance!U$2,benchmarks!$A$3:$A$14,0))</f>
        <v>60293.219730941695</v>
      </c>
      <c r="V3" s="100">
        <f>$L3*INDEX(benchmarks!$B$3:$B$14,MATCH(realEstatePerformance!V$2,benchmarks!$A$3:$A$14,0))</f>
        <v>60293.219730941695</v>
      </c>
      <c r="W3" s="100">
        <f>$L3*INDEX(benchmarks!$B$3:$B$14,MATCH(realEstatePerformance!W$2,benchmarks!$A$3:$A$14,0))</f>
        <v>133984.932735426</v>
      </c>
      <c r="X3" s="100">
        <f>$L3*INDEX(benchmarks!$B$3:$B$14,MATCH(realEstatePerformance!X$2,benchmarks!$A$3:$A$14,0))</f>
        <v>160781.9192825112</v>
      </c>
      <c r="Y3" s="100">
        <f>$L3*INDEX(benchmarks!$B$3:$B$14,MATCH(realEstatePerformance!Y$2,benchmarks!$A$3:$A$14,0))</f>
        <v>160781.9192825112</v>
      </c>
      <c r="Z3" s="82">
        <f>$M3*INDEX(benchmarks!$C$3:$C$14,MATCH(realEstatePerformance!Z$2,benchmarks!$A$3:$A$14,0))</f>
        <v>510817.55605381174</v>
      </c>
      <c r="AA3" s="82">
        <f>$M3*INDEX(benchmarks!$C$3:$C$14,MATCH(realEstatePerformance!AA$2,benchmarks!$A$3:$A$14,0))</f>
        <v>510817.55605381174</v>
      </c>
      <c r="AB3" s="82">
        <f>$M3*INDEX(benchmarks!$C$3:$C$14,MATCH(realEstatePerformance!AB$2,benchmarks!$A$3:$A$14,0))</f>
        <v>510817.55605381174</v>
      </c>
      <c r="AC3" s="82">
        <f>$M3*INDEX(benchmarks!$C$3:$C$14,MATCH(realEstatePerformance!AC$2,benchmarks!$A$3:$A$14,0))</f>
        <v>510817.55605381174</v>
      </c>
      <c r="AD3" s="82">
        <f>$M3*INDEX(benchmarks!$C$3:$C$14,MATCH(realEstatePerformance!AD$2,benchmarks!$A$3:$A$14,0))</f>
        <v>510817.55605381174</v>
      </c>
      <c r="AE3" s="82">
        <f>$M3*INDEX(benchmarks!$C$3:$C$14,MATCH(realEstatePerformance!AE$2,benchmarks!$A$3:$A$14,0))</f>
        <v>510817.55605381174</v>
      </c>
      <c r="AF3" s="82">
        <f>$M3*INDEX(benchmarks!$C$3:$C$14,MATCH(realEstatePerformance!AF$2,benchmarks!$A$3:$A$14,0))</f>
        <v>510817.55605381174</v>
      </c>
      <c r="AG3" s="82">
        <f>$M3*INDEX(benchmarks!$C$3:$C$14,MATCH(realEstatePerformance!AG$2,benchmarks!$A$3:$A$14,0))</f>
        <v>510817.55605381174</v>
      </c>
      <c r="AH3" s="82">
        <f>$M3*INDEX(benchmarks!$C$3:$C$14,MATCH(realEstatePerformance!AH$2,benchmarks!$A$3:$A$14,0))</f>
        <v>510817.55605381174</v>
      </c>
      <c r="AI3" s="82">
        <f>$M3*INDEX(benchmarks!$C$3:$C$14,MATCH(realEstatePerformance!AI$2,benchmarks!$A$3:$A$14,0))</f>
        <v>510817.55605381174</v>
      </c>
      <c r="AJ3" s="82">
        <f>$M3*INDEX(benchmarks!$C$3:$C$14,MATCH(realEstatePerformance!AJ$2,benchmarks!$A$3:$A$14,0))</f>
        <v>510817.55605381174</v>
      </c>
      <c r="AK3" s="82">
        <f>$M3*INDEX(benchmarks!$C$3:$C$14,MATCH(realEstatePerformance!AK$2,benchmarks!$A$3:$A$14,0))</f>
        <v>510817.55605381174</v>
      </c>
      <c r="AL3" s="100">
        <f>N3*Fuels!$D$41</f>
        <v>33943.645517790348</v>
      </c>
      <c r="AM3" s="100">
        <f>O3*Fuels!$D$41</f>
        <v>38016.882979925198</v>
      </c>
      <c r="AN3" s="100">
        <f>P3*Fuels!$D$41</f>
        <v>27154.916414232281</v>
      </c>
      <c r="AO3" s="100">
        <f>Q3*Fuels!$D$41</f>
        <v>19008.441489962599</v>
      </c>
      <c r="AP3" s="100">
        <f>R3*Fuels!$D$41</f>
        <v>12219.712386404524</v>
      </c>
      <c r="AQ3" s="100">
        <f>S3*Fuels!$D$41</f>
        <v>12219.712386404524</v>
      </c>
      <c r="AR3" s="100">
        <f>T3*Fuels!$D$41</f>
        <v>12219.712386404524</v>
      </c>
      <c r="AS3" s="100">
        <f>U3*Fuels!$D$41</f>
        <v>12219.712386404524</v>
      </c>
      <c r="AT3" s="100">
        <f>V3*Fuels!$D$41</f>
        <v>12219.712386404524</v>
      </c>
      <c r="AU3" s="100">
        <f>W3*Fuels!$D$41</f>
        <v>27154.916414232281</v>
      </c>
      <c r="AV3" s="100">
        <f>X3*Fuels!$D$41</f>
        <v>32585.899697078734</v>
      </c>
      <c r="AW3" s="100">
        <f>Y3*Fuels!$D$41</f>
        <v>32585.899697078734</v>
      </c>
      <c r="AX3" s="82">
        <f>Z3*'UK electricity'!$E$24</f>
        <v>105777.18201943407</v>
      </c>
      <c r="AY3" s="82">
        <f>AA3*'UK electricity'!$E$24</f>
        <v>105777.18201943407</v>
      </c>
      <c r="AZ3" s="82">
        <f>AB3*'UK electricity'!$E$24</f>
        <v>105777.18201943407</v>
      </c>
      <c r="BA3" s="82">
        <f>AC3*'UK electricity'!$E$24</f>
        <v>105777.18201943407</v>
      </c>
      <c r="BB3" s="82">
        <f>AD3*'UK electricity'!$E$24</f>
        <v>105777.18201943407</v>
      </c>
      <c r="BC3" s="82">
        <f>AE3*'UK electricity'!$E$24</f>
        <v>105777.18201943407</v>
      </c>
      <c r="BD3" s="82">
        <f>AF3*'UK electricity'!$E$24</f>
        <v>105777.18201943407</v>
      </c>
      <c r="BE3" s="82">
        <f>AG3*'UK electricity'!$E$24</f>
        <v>105777.18201943407</v>
      </c>
      <c r="BF3" s="82">
        <f>AH3*'UK electricity'!$E$24</f>
        <v>105777.18201943407</v>
      </c>
      <c r="BG3" s="82">
        <f>AI3*'UK electricity'!$E$24</f>
        <v>105777.18201943407</v>
      </c>
      <c r="BH3" s="82">
        <f>AJ3*'UK electricity'!$E$24</f>
        <v>105777.18201943407</v>
      </c>
      <c r="BI3" s="82">
        <f>AK3*'UK electricity'!$E$24</f>
        <v>105777.18201943407</v>
      </c>
      <c r="BJ3" s="82">
        <f>SUM(AL3:BI3)</f>
        <v>1540875.3483755321</v>
      </c>
      <c r="BK3" s="82">
        <f>BJ3*0.001</f>
        <v>1540.8753483755322</v>
      </c>
      <c r="BL3" s="82">
        <f>$F3/typicalServiceCharge!$C$15</f>
        <v>6.1216091954022991</v>
      </c>
      <c r="BM3" s="102">
        <f>$BL3*INDEX(typicalServiceCharge!$C$5:$C$39,MATCH(realEstatePerformance!BM$2,typicalServiceCharge!$B$5:$B$39,0))</f>
        <v>367296.55172413797</v>
      </c>
      <c r="BN3" s="102">
        <f>$BL3*INDEX(typicalServiceCharge!$C$5:$C$39,MATCH(realEstatePerformance!BN$2,typicalServiceCharge!$B$5:$B$39,0))</f>
        <v>9794.5747126436781</v>
      </c>
      <c r="BO3" s="102">
        <f>$BL3*INDEX(typicalServiceCharge!$C$5:$C$39,MATCH(realEstatePerformance!BO$2,typicalServiceCharge!$B$5:$B$39,0))</f>
        <v>435460.67011494254</v>
      </c>
      <c r="BP3" s="102">
        <f>$BL3*INDEX(typicalServiceCharge!$C$5:$C$39,MATCH(realEstatePerformance!BP$2,typicalServiceCharge!$B$5:$B$39,0))</f>
        <v>61216.091954022988</v>
      </c>
      <c r="BQ3" s="102">
        <f>$BL3*INDEX(typicalServiceCharge!$C$5:$C$39,MATCH(realEstatePerformance!BQ$2,typicalServiceCharge!$B$5:$B$39,0))</f>
        <v>1407357.9540229884</v>
      </c>
      <c r="BR3" s="102">
        <f>$BL3*INDEX(typicalServiceCharge!$C$5:$C$39,MATCH(realEstatePerformance!BR$2,typicalServiceCharge!$B$5:$B$39,0))</f>
        <v>67643.781609195401</v>
      </c>
      <c r="BS3" s="102">
        <f>$BL3*INDEX(typicalServiceCharge!$C$5:$C$39,MATCH(realEstatePerformance!BS$2,typicalServiceCharge!$B$5:$B$39,0))</f>
        <v>42851.264367816097</v>
      </c>
      <c r="BT3" s="102">
        <f>$BL3*INDEX(typicalServiceCharge!$C$5:$C$39,MATCH(realEstatePerformance!BT$2,typicalServiceCharge!$B$5:$B$39,0))</f>
        <v>882123.88505747134</v>
      </c>
      <c r="BU3" s="102">
        <f>$BL3*INDEX(typicalServiceCharge!$C$5:$C$39,MATCH(realEstatePerformance!BU$2,typicalServiceCharge!$B$5:$B$39,0))</f>
        <v>1136966.4758620691</v>
      </c>
      <c r="BV3" s="102">
        <f>$BL3*INDEX(typicalServiceCharge!$C$5:$C$39,MATCH(realEstatePerformance!BV$2,typicalServiceCharge!$B$5:$B$39,0))</f>
        <v>0</v>
      </c>
      <c r="BW3" s="102">
        <f>$BL3*INDEX(typicalServiceCharge!$C$5:$C$39,MATCH(realEstatePerformance!BW$2,typicalServiceCharge!$B$5:$B$39,0))</f>
        <v>1150678.8804597701</v>
      </c>
      <c r="BX3" s="102">
        <f>$BL3*INDEX(typicalServiceCharge!$C$5:$C$39,MATCH(realEstatePerformance!BX$2,typicalServiceCharge!$B$5:$B$39,0))</f>
        <v>149979.42528735634</v>
      </c>
      <c r="BY3" s="102">
        <f>$BL3*INDEX(typicalServiceCharge!$C$5:$C$39,MATCH(realEstatePerformance!BY$2,typicalServiceCharge!$B$5:$B$39,0))</f>
        <v>32444.528735632186</v>
      </c>
      <c r="BZ3" s="102">
        <f>$BL3*INDEX(typicalServiceCharge!$C$5:$C$39,MATCH(realEstatePerformance!BZ$2,typicalServiceCharge!$B$5:$B$39,0))</f>
        <v>608028.83333333337</v>
      </c>
      <c r="CA3" s="102">
        <f>$BL3*INDEX(typicalServiceCharge!$C$5:$C$39,MATCH(realEstatePerformance!CA$2,typicalServiceCharge!$B$5:$B$39,0))</f>
        <v>-6537.8786206896557</v>
      </c>
      <c r="CB3" s="102">
        <f>$BL3*INDEX(typicalServiceCharge!$C$5:$C$39,MATCH(realEstatePerformance!CB$2,typicalServiceCharge!$B$5:$B$39,0))</f>
        <v>0</v>
      </c>
      <c r="CC3" s="102">
        <f>$BL3*INDEX(typicalServiceCharge!$C$5:$C$39,MATCH(realEstatePerformance!CC$2,typicalServiceCharge!$B$5:$B$39,0))</f>
        <v>5509.4482758620688</v>
      </c>
      <c r="CD3" s="102">
        <f>$BL3*INDEX(typicalServiceCharge!$C$5:$C$39,MATCH(realEstatePerformance!CD$2,typicalServiceCharge!$B$5:$B$39,0))</f>
        <v>0</v>
      </c>
      <c r="CE3" s="102">
        <f>$BL3*INDEX(typicalServiceCharge!$C$5:$C$39,MATCH(realEstatePerformance!CE$2,typicalServiceCharge!$B$5:$B$39,0))</f>
        <v>0</v>
      </c>
      <c r="CF3" s="102">
        <f>$BL3*INDEX(typicalServiceCharge!$C$5:$C$39,MATCH(realEstatePerformance!CF$2,typicalServiceCharge!$B$5:$B$39,0))</f>
        <v>566144.78321839077</v>
      </c>
      <c r="CG3" s="102">
        <f>$BL3*INDEX(typicalServiceCharge!$C$5:$C$39,MATCH(realEstatePerformance!CG$2,typicalServiceCharge!$B$5:$B$39,0))</f>
        <v>-550944.82758620696</v>
      </c>
      <c r="CH3" s="102">
        <f>SUM(BM3:CG3)</f>
        <v>6366014.4425287349</v>
      </c>
      <c r="CI3" s="82">
        <f>155*BK3</f>
        <v>238835.6789982075</v>
      </c>
      <c r="CJ3" s="82">
        <f>0.8043*CI3</f>
        <v>192095.53661825831</v>
      </c>
      <c r="CK3" s="88">
        <f>CJ3/CH3</f>
        <v>3.0175165066379163E-2</v>
      </c>
      <c r="CL3" s="89">
        <f>IF(CK3&lt;benchmarks!$A$65,benchmarks!$B$65,IF(CK3&lt;benchmarks!$A$64,benchmarks!$B$64,IF(CK3&lt;benchmarks!$A$63,benchmarks!$B$63,IF(CK3&lt;benchmarks!$A$62,benchmarks!$B$62,IF(CK3&lt;benchmarks!$A$61,benchmarks!$B$61,0)))))</f>
        <v>4</v>
      </c>
      <c r="CM3" s="83">
        <v>51.599003000000003</v>
      </c>
      <c r="CN3" s="83">
        <v>-0.659721</v>
      </c>
    </row>
    <row r="4" spans="1:92" x14ac:dyDescent="0.35">
      <c r="A4" s="80">
        <v>1024</v>
      </c>
      <c r="B4" s="85" t="s">
        <v>3</v>
      </c>
      <c r="C4" s="85" t="s">
        <v>9</v>
      </c>
      <c r="D4" s="85">
        <v>1990</v>
      </c>
      <c r="E4" s="86">
        <v>11515</v>
      </c>
      <c r="F4" s="87">
        <v>1146810</v>
      </c>
      <c r="G4" s="85">
        <v>584.25</v>
      </c>
      <c r="H4" s="85">
        <v>335.74087600000001</v>
      </c>
      <c r="I4" s="81" t="str">
        <f t="shared" si="0"/>
        <v>Retail - General Stores_1990</v>
      </c>
      <c r="J4" s="82">
        <f t="shared" ref="J4:J65" si="1">G4*E4</f>
        <v>6727638.75</v>
      </c>
      <c r="K4" s="82" t="s">
        <v>60</v>
      </c>
      <c r="L4" s="82">
        <f>realEstatePerformance!$J4*INDEX(benchmarks!B$17:B$57,MATCH(realEstatePerformance!$K4,benchmarks!$A$17:$A$57,0))</f>
        <v>1121273.125</v>
      </c>
      <c r="M4" s="82">
        <f>realEstatePerformance!$J4*INDEX(benchmarks!C$17:C$57,MATCH(realEstatePerformance!$K4,benchmarks!$A$17:$A$57,0))</f>
        <v>5606365.625</v>
      </c>
      <c r="N4" s="100">
        <f>$L4*INDEX(benchmarks!$B$3:$B$14,MATCH(realEstatePerformance!N$2,benchmarks!$A$3:$A$14,0))</f>
        <v>140159.140625</v>
      </c>
      <c r="O4" s="100">
        <f>$L4*INDEX(benchmarks!$B$3:$B$14,MATCH(realEstatePerformance!O$2,benchmarks!$A$3:$A$14,0))</f>
        <v>156978.23750000002</v>
      </c>
      <c r="P4" s="100">
        <f>$L4*INDEX(benchmarks!$B$3:$B$14,MATCH(realEstatePerformance!P$2,benchmarks!$A$3:$A$14,0))</f>
        <v>112127.3125</v>
      </c>
      <c r="Q4" s="100">
        <f>$L4*INDEX(benchmarks!$B$3:$B$14,MATCH(realEstatePerformance!Q$2,benchmarks!$A$3:$A$14,0))</f>
        <v>78489.118750000009</v>
      </c>
      <c r="R4" s="100">
        <f>$L4*INDEX(benchmarks!$B$3:$B$14,MATCH(realEstatePerformance!R$2,benchmarks!$A$3:$A$14,0))</f>
        <v>50457.290625000001</v>
      </c>
      <c r="S4" s="100">
        <f>$L4*INDEX(benchmarks!$B$3:$B$14,MATCH(realEstatePerformance!S$2,benchmarks!$A$3:$A$14,0))</f>
        <v>50457.290625000001</v>
      </c>
      <c r="T4" s="100">
        <f>$L4*INDEX(benchmarks!$B$3:$B$14,MATCH(realEstatePerformance!T$2,benchmarks!$A$3:$A$14,0))</f>
        <v>50457.290625000001</v>
      </c>
      <c r="U4" s="100">
        <f>$L4*INDEX(benchmarks!$B$3:$B$14,MATCH(realEstatePerformance!U$2,benchmarks!$A$3:$A$14,0))</f>
        <v>50457.290625000001</v>
      </c>
      <c r="V4" s="100">
        <f>$L4*INDEX(benchmarks!$B$3:$B$14,MATCH(realEstatePerformance!V$2,benchmarks!$A$3:$A$14,0))</f>
        <v>50457.290625000001</v>
      </c>
      <c r="W4" s="100">
        <f>$L4*INDEX(benchmarks!$B$3:$B$14,MATCH(realEstatePerformance!W$2,benchmarks!$A$3:$A$14,0))</f>
        <v>112127.3125</v>
      </c>
      <c r="X4" s="100">
        <f>$L4*INDEX(benchmarks!$B$3:$B$14,MATCH(realEstatePerformance!X$2,benchmarks!$A$3:$A$14,0))</f>
        <v>134552.77499999999</v>
      </c>
      <c r="Y4" s="100">
        <f>$L4*INDEX(benchmarks!$B$3:$B$14,MATCH(realEstatePerformance!Y$2,benchmarks!$A$3:$A$14,0))</f>
        <v>134552.77499999999</v>
      </c>
      <c r="Z4" s="82">
        <f>$M4*INDEX(benchmarks!$C$3:$C$14,MATCH(realEstatePerformance!Z$2,benchmarks!$A$3:$A$14,0))</f>
        <v>467197.13541666674</v>
      </c>
      <c r="AA4" s="82">
        <f>$M4*INDEX(benchmarks!$C$3:$C$14,MATCH(realEstatePerformance!AA$2,benchmarks!$A$3:$A$14,0))</f>
        <v>467197.13541666674</v>
      </c>
      <c r="AB4" s="82">
        <f>$M4*INDEX(benchmarks!$C$3:$C$14,MATCH(realEstatePerformance!AB$2,benchmarks!$A$3:$A$14,0))</f>
        <v>467197.13541666674</v>
      </c>
      <c r="AC4" s="82">
        <f>$M4*INDEX(benchmarks!$C$3:$C$14,MATCH(realEstatePerformance!AC$2,benchmarks!$A$3:$A$14,0))</f>
        <v>467197.13541666674</v>
      </c>
      <c r="AD4" s="82">
        <f>$M4*INDEX(benchmarks!$C$3:$C$14,MATCH(realEstatePerformance!AD$2,benchmarks!$A$3:$A$14,0))</f>
        <v>467197.13541666674</v>
      </c>
      <c r="AE4" s="82">
        <f>$M4*INDEX(benchmarks!$C$3:$C$14,MATCH(realEstatePerformance!AE$2,benchmarks!$A$3:$A$14,0))</f>
        <v>467197.13541666674</v>
      </c>
      <c r="AF4" s="82">
        <f>$M4*INDEX(benchmarks!$C$3:$C$14,MATCH(realEstatePerformance!AF$2,benchmarks!$A$3:$A$14,0))</f>
        <v>467197.13541666674</v>
      </c>
      <c r="AG4" s="82">
        <f>$M4*INDEX(benchmarks!$C$3:$C$14,MATCH(realEstatePerformance!AG$2,benchmarks!$A$3:$A$14,0))</f>
        <v>467197.13541666674</v>
      </c>
      <c r="AH4" s="82">
        <f>$M4*INDEX(benchmarks!$C$3:$C$14,MATCH(realEstatePerformance!AH$2,benchmarks!$A$3:$A$14,0))</f>
        <v>467197.13541666674</v>
      </c>
      <c r="AI4" s="82">
        <f>$M4*INDEX(benchmarks!$C$3:$C$14,MATCH(realEstatePerformance!AI$2,benchmarks!$A$3:$A$14,0))</f>
        <v>467197.13541666674</v>
      </c>
      <c r="AJ4" s="82">
        <f>$M4*INDEX(benchmarks!$C$3:$C$14,MATCH(realEstatePerformance!AJ$2,benchmarks!$A$3:$A$14,0))</f>
        <v>467197.13541666674</v>
      </c>
      <c r="AK4" s="82">
        <f>$M4*INDEX(benchmarks!$C$3:$C$14,MATCH(realEstatePerformance!AK$2,benchmarks!$A$3:$A$14,0))</f>
        <v>467197.13541666674</v>
      </c>
      <c r="AL4" s="100">
        <f>N4*Fuels!$D$41</f>
        <v>28406.25188712867</v>
      </c>
      <c r="AM4" s="100">
        <f>O4*Fuels!$D$41</f>
        <v>31815.002113584113</v>
      </c>
      <c r="AN4" s="100">
        <f>P4*Fuels!$D$41</f>
        <v>22725.001509702935</v>
      </c>
      <c r="AO4" s="100">
        <f>Q4*Fuels!$D$41</f>
        <v>15907.501056792056</v>
      </c>
      <c r="AP4" s="100">
        <f>R4*Fuels!$D$41</f>
        <v>10226.250679366321</v>
      </c>
      <c r="AQ4" s="100">
        <f>S4*Fuels!$D$41</f>
        <v>10226.250679366321</v>
      </c>
      <c r="AR4" s="100">
        <f>T4*Fuels!$D$41</f>
        <v>10226.250679366321</v>
      </c>
      <c r="AS4" s="100">
        <f>U4*Fuels!$D$41</f>
        <v>10226.250679366321</v>
      </c>
      <c r="AT4" s="100">
        <f>V4*Fuels!$D$41</f>
        <v>10226.250679366321</v>
      </c>
      <c r="AU4" s="100">
        <f>W4*Fuels!$D$41</f>
        <v>22725.001509702935</v>
      </c>
      <c r="AV4" s="100">
        <f>X4*Fuels!$D$41</f>
        <v>27270.00181164352</v>
      </c>
      <c r="AW4" s="100">
        <f>Y4*Fuels!$D$41</f>
        <v>27270.00181164352</v>
      </c>
      <c r="AX4" s="82">
        <f>Z4*'UK electricity'!$E$24</f>
        <v>96744.514447974361</v>
      </c>
      <c r="AY4" s="82">
        <f>AA4*'UK electricity'!$E$24</f>
        <v>96744.514447974361</v>
      </c>
      <c r="AZ4" s="82">
        <f>AB4*'UK electricity'!$E$24</f>
        <v>96744.514447974361</v>
      </c>
      <c r="BA4" s="82">
        <f>AC4*'UK electricity'!$E$24</f>
        <v>96744.514447974361</v>
      </c>
      <c r="BB4" s="82">
        <f>AD4*'UK electricity'!$E$24</f>
        <v>96744.514447974361</v>
      </c>
      <c r="BC4" s="82">
        <f>AE4*'UK electricity'!$E$24</f>
        <v>96744.514447974361</v>
      </c>
      <c r="BD4" s="82">
        <f>AF4*'UK electricity'!$E$24</f>
        <v>96744.514447974361</v>
      </c>
      <c r="BE4" s="82">
        <f>AG4*'UK electricity'!$E$24</f>
        <v>96744.514447974361</v>
      </c>
      <c r="BF4" s="82">
        <f>AH4*'UK electricity'!$E$24</f>
        <v>96744.514447974361</v>
      </c>
      <c r="BG4" s="82">
        <f>AI4*'UK electricity'!$E$24</f>
        <v>96744.514447974361</v>
      </c>
      <c r="BH4" s="82">
        <f>AJ4*'UK electricity'!$E$24</f>
        <v>96744.514447974361</v>
      </c>
      <c r="BI4" s="82">
        <f>AK4*'UK electricity'!$E$24</f>
        <v>96744.514447974361</v>
      </c>
      <c r="BJ4" s="82">
        <f t="shared" ref="BJ4:BJ65" si="2">SUM(AL4:BI4)</f>
        <v>1388184.1884727215</v>
      </c>
      <c r="BK4" s="82">
        <f t="shared" ref="BK4:BK65" si="3">BJ4*0.001</f>
        <v>1388.1841884727214</v>
      </c>
      <c r="BL4" s="82">
        <f>$F4/typicalServiceCharge!$C$15</f>
        <v>4.6251663641863283</v>
      </c>
      <c r="BM4" s="102">
        <f>$BL4*INDEX(typicalServiceCharge!$C$5:$C$39,MATCH(realEstatePerformance!BM$2,typicalServiceCharge!$B$5:$B$39,0))</f>
        <v>277509.98185117968</v>
      </c>
      <c r="BN4" s="102">
        <f>$BL4*INDEX(typicalServiceCharge!$C$5:$C$39,MATCH(realEstatePerformance!BN$2,typicalServiceCharge!$B$5:$B$39,0))</f>
        <v>7400.2661826981257</v>
      </c>
      <c r="BO4" s="102">
        <f>$BL4*INDEX(typicalServiceCharge!$C$5:$C$39,MATCH(realEstatePerformance!BO$2,typicalServiceCharge!$B$5:$B$39,0))</f>
        <v>329011.20931639447</v>
      </c>
      <c r="BP4" s="102">
        <f>$BL4*INDEX(typicalServiceCharge!$C$5:$C$39,MATCH(realEstatePerformance!BP$2,typicalServiceCharge!$B$5:$B$39,0))</f>
        <v>46251.663641863284</v>
      </c>
      <c r="BQ4" s="102">
        <f>$BL4*INDEX(typicalServiceCharge!$C$5:$C$39,MATCH(realEstatePerformance!BQ$2,typicalServiceCharge!$B$5:$B$39,0))</f>
        <v>1063325.7471264368</v>
      </c>
      <c r="BR4" s="102">
        <f>$BL4*INDEX(typicalServiceCharge!$C$5:$C$39,MATCH(realEstatePerformance!BR$2,typicalServiceCharge!$B$5:$B$39,0))</f>
        <v>51108.088324258926</v>
      </c>
      <c r="BS4" s="102">
        <f>$BL4*INDEX(typicalServiceCharge!$C$5:$C$39,MATCH(realEstatePerformance!BS$2,typicalServiceCharge!$B$5:$B$39,0))</f>
        <v>32376.1645493043</v>
      </c>
      <c r="BT4" s="102">
        <f>$BL4*INDEX(typicalServiceCharge!$C$5:$C$39,MATCH(realEstatePerformance!BT$2,typicalServiceCharge!$B$5:$B$39,0))</f>
        <v>666486.47307924996</v>
      </c>
      <c r="BU4" s="102">
        <f>$BL4*INDEX(typicalServiceCharge!$C$5:$C$39,MATCH(realEstatePerformance!BU$2,typicalServiceCharge!$B$5:$B$39,0))</f>
        <v>859032.14882032678</v>
      </c>
      <c r="BV4" s="102">
        <f>$BL4*INDEX(typicalServiceCharge!$C$5:$C$39,MATCH(realEstatePerformance!BV$2,typicalServiceCharge!$B$5:$B$39,0))</f>
        <v>0</v>
      </c>
      <c r="BW4" s="102">
        <f>$BL4*INDEX(typicalServiceCharge!$C$5:$C$39,MATCH(realEstatePerformance!BW$2,typicalServiceCharge!$B$5:$B$39,0))</f>
        <v>869392.52147610416</v>
      </c>
      <c r="BX4" s="102">
        <f>$BL4*INDEX(typicalServiceCharge!$C$5:$C$39,MATCH(realEstatePerformance!BX$2,typicalServiceCharge!$B$5:$B$39,0))</f>
        <v>113316.57592256504</v>
      </c>
      <c r="BY4" s="102">
        <f>$BL4*INDEX(typicalServiceCharge!$C$5:$C$39,MATCH(realEstatePerformance!BY$2,typicalServiceCharge!$B$5:$B$39,0))</f>
        <v>24513.381730187539</v>
      </c>
      <c r="BZ4" s="102">
        <f>$BL4*INDEX(typicalServiceCharge!$C$5:$C$39,MATCH(realEstatePerformance!BZ$2,typicalServiceCharge!$B$5:$B$39,0))</f>
        <v>459394.64912280708</v>
      </c>
      <c r="CA4" s="102">
        <f>$BL4*INDEX(typicalServiceCharge!$C$5:$C$39,MATCH(realEstatePerformance!CA$2,typicalServiceCharge!$B$5:$B$39,0))</f>
        <v>-4939.6776769509988</v>
      </c>
      <c r="CB4" s="102">
        <f>$BL4*INDEX(typicalServiceCharge!$C$5:$C$39,MATCH(realEstatePerformance!CB$2,typicalServiceCharge!$B$5:$B$39,0))</f>
        <v>0</v>
      </c>
      <c r="CC4" s="102">
        <f>$BL4*INDEX(typicalServiceCharge!$C$5:$C$39,MATCH(realEstatePerformance!CC$2,typicalServiceCharge!$B$5:$B$39,0))</f>
        <v>4162.6497277676954</v>
      </c>
      <c r="CD4" s="102">
        <f>$BL4*INDEX(typicalServiceCharge!$C$5:$C$39,MATCH(realEstatePerformance!CD$2,typicalServiceCharge!$B$5:$B$39,0))</f>
        <v>0</v>
      </c>
      <c r="CE4" s="102">
        <f>$BL4*INDEX(typicalServiceCharge!$C$5:$C$39,MATCH(realEstatePerformance!CE$2,typicalServiceCharge!$B$5:$B$39,0))</f>
        <v>0</v>
      </c>
      <c r="CF4" s="102">
        <f>$BL4*INDEX(typicalServiceCharge!$C$5:$C$39,MATCH(realEstatePerformance!CF$2,typicalServiceCharge!$B$5:$B$39,0))</f>
        <v>427749.26085904421</v>
      </c>
      <c r="CG4" s="102">
        <f>$BL4*INDEX(typicalServiceCharge!$C$5:$C$39,MATCH(realEstatePerformance!CG$2,typicalServiceCharge!$B$5:$B$39,0))</f>
        <v>-416264.97277676954</v>
      </c>
      <c r="CH4" s="102">
        <f t="shared" ref="CH4:CH65" si="4">SUM(BM4:CG4)</f>
        <v>4809826.1312764669</v>
      </c>
      <c r="CI4" s="82">
        <f t="shared" ref="CI4:CI65" si="5">155*BK4</f>
        <v>215168.54921327182</v>
      </c>
      <c r="CJ4" s="82">
        <f t="shared" ref="CJ4:CJ65" si="6">0.8043*CI4</f>
        <v>173060.06413223452</v>
      </c>
      <c r="CK4" s="88">
        <f t="shared" ref="CK4:CK65" si="7">CJ4/CH4</f>
        <v>3.5980523912681764E-2</v>
      </c>
      <c r="CL4" s="89">
        <f>IF(CK4&lt;benchmarks!$A$65,benchmarks!$B$65,IF(CK4&lt;benchmarks!$A$64,benchmarks!$B$64,IF(CK4&lt;benchmarks!$A$63,benchmarks!$B$63,IF(CK4&lt;benchmarks!$A$62,benchmarks!$B$62,IF(CK4&lt;benchmarks!$A$61,benchmarks!$B$61,0)))))</f>
        <v>4</v>
      </c>
      <c r="CM4" s="83">
        <v>55.874212999999997</v>
      </c>
      <c r="CN4" s="83">
        <v>-4.2264590000000002</v>
      </c>
    </row>
    <row r="5" spans="1:92" x14ac:dyDescent="0.35">
      <c r="A5" s="80">
        <v>1042</v>
      </c>
      <c r="B5" s="85" t="s">
        <v>3</v>
      </c>
      <c r="C5" s="85" t="s">
        <v>9</v>
      </c>
      <c r="D5" s="85">
        <v>1930</v>
      </c>
      <c r="E5" s="86">
        <v>2095</v>
      </c>
      <c r="F5" s="87">
        <v>195909</v>
      </c>
      <c r="G5" s="85">
        <v>420</v>
      </c>
      <c r="H5" s="85">
        <v>0</v>
      </c>
      <c r="I5" s="81" t="str">
        <f t="shared" si="0"/>
        <v>Retail - General Stores_1930</v>
      </c>
      <c r="J5" s="82">
        <f t="shared" si="1"/>
        <v>879900</v>
      </c>
      <c r="K5" s="82" t="s">
        <v>60</v>
      </c>
      <c r="L5" s="82">
        <f>realEstatePerformance!$J5*INDEX(benchmarks!B$17:B$57,MATCH(realEstatePerformance!$K5,benchmarks!$A$17:$A$57,0))</f>
        <v>146650</v>
      </c>
      <c r="M5" s="82">
        <f>realEstatePerformance!$J5*INDEX(benchmarks!C$17:C$57,MATCH(realEstatePerformance!$K5,benchmarks!$A$17:$A$57,0))</f>
        <v>733250</v>
      </c>
      <c r="N5" s="100">
        <f>$L5*INDEX(benchmarks!$B$3:$B$14,MATCH(realEstatePerformance!N$2,benchmarks!$A$3:$A$14,0))</f>
        <v>18331.25</v>
      </c>
      <c r="O5" s="100">
        <f>$L5*INDEX(benchmarks!$B$3:$B$14,MATCH(realEstatePerformance!O$2,benchmarks!$A$3:$A$14,0))</f>
        <v>20531.000000000004</v>
      </c>
      <c r="P5" s="100">
        <f>$L5*INDEX(benchmarks!$B$3:$B$14,MATCH(realEstatePerformance!P$2,benchmarks!$A$3:$A$14,0))</f>
        <v>14665</v>
      </c>
      <c r="Q5" s="100">
        <f>$L5*INDEX(benchmarks!$B$3:$B$14,MATCH(realEstatePerformance!Q$2,benchmarks!$A$3:$A$14,0))</f>
        <v>10265.500000000002</v>
      </c>
      <c r="R5" s="100">
        <f>$L5*INDEX(benchmarks!$B$3:$B$14,MATCH(realEstatePerformance!R$2,benchmarks!$A$3:$A$14,0))</f>
        <v>6599.25</v>
      </c>
      <c r="S5" s="100">
        <f>$L5*INDEX(benchmarks!$B$3:$B$14,MATCH(realEstatePerformance!S$2,benchmarks!$A$3:$A$14,0))</f>
        <v>6599.25</v>
      </c>
      <c r="T5" s="100">
        <f>$L5*INDEX(benchmarks!$B$3:$B$14,MATCH(realEstatePerformance!T$2,benchmarks!$A$3:$A$14,0))</f>
        <v>6599.25</v>
      </c>
      <c r="U5" s="100">
        <f>$L5*INDEX(benchmarks!$B$3:$B$14,MATCH(realEstatePerformance!U$2,benchmarks!$A$3:$A$14,0))</f>
        <v>6599.25</v>
      </c>
      <c r="V5" s="100">
        <f>$L5*INDEX(benchmarks!$B$3:$B$14,MATCH(realEstatePerformance!V$2,benchmarks!$A$3:$A$14,0))</f>
        <v>6599.25</v>
      </c>
      <c r="W5" s="100">
        <f>$L5*INDEX(benchmarks!$B$3:$B$14,MATCH(realEstatePerformance!W$2,benchmarks!$A$3:$A$14,0))</f>
        <v>14665</v>
      </c>
      <c r="X5" s="100">
        <f>$L5*INDEX(benchmarks!$B$3:$B$14,MATCH(realEstatePerformance!X$2,benchmarks!$A$3:$A$14,0))</f>
        <v>17598</v>
      </c>
      <c r="Y5" s="100">
        <f>$L5*INDEX(benchmarks!$B$3:$B$14,MATCH(realEstatePerformance!Y$2,benchmarks!$A$3:$A$14,0))</f>
        <v>17598</v>
      </c>
      <c r="Z5" s="82">
        <f>$M5*INDEX(benchmarks!$C$3:$C$14,MATCH(realEstatePerformance!Z$2,benchmarks!$A$3:$A$14,0))</f>
        <v>61104.166666666672</v>
      </c>
      <c r="AA5" s="82">
        <f>$M5*INDEX(benchmarks!$C$3:$C$14,MATCH(realEstatePerformance!AA$2,benchmarks!$A$3:$A$14,0))</f>
        <v>61104.166666666672</v>
      </c>
      <c r="AB5" s="82">
        <f>$M5*INDEX(benchmarks!$C$3:$C$14,MATCH(realEstatePerformance!AB$2,benchmarks!$A$3:$A$14,0))</f>
        <v>61104.166666666672</v>
      </c>
      <c r="AC5" s="82">
        <f>$M5*INDEX(benchmarks!$C$3:$C$14,MATCH(realEstatePerformance!AC$2,benchmarks!$A$3:$A$14,0))</f>
        <v>61104.166666666672</v>
      </c>
      <c r="AD5" s="82">
        <f>$M5*INDEX(benchmarks!$C$3:$C$14,MATCH(realEstatePerformance!AD$2,benchmarks!$A$3:$A$14,0))</f>
        <v>61104.166666666672</v>
      </c>
      <c r="AE5" s="82">
        <f>$M5*INDEX(benchmarks!$C$3:$C$14,MATCH(realEstatePerformance!AE$2,benchmarks!$A$3:$A$14,0))</f>
        <v>61104.166666666672</v>
      </c>
      <c r="AF5" s="82">
        <f>$M5*INDEX(benchmarks!$C$3:$C$14,MATCH(realEstatePerformance!AF$2,benchmarks!$A$3:$A$14,0))</f>
        <v>61104.166666666672</v>
      </c>
      <c r="AG5" s="82">
        <f>$M5*INDEX(benchmarks!$C$3:$C$14,MATCH(realEstatePerformance!AG$2,benchmarks!$A$3:$A$14,0))</f>
        <v>61104.166666666672</v>
      </c>
      <c r="AH5" s="82">
        <f>$M5*INDEX(benchmarks!$C$3:$C$14,MATCH(realEstatePerformance!AH$2,benchmarks!$A$3:$A$14,0))</f>
        <v>61104.166666666672</v>
      </c>
      <c r="AI5" s="82">
        <f>$M5*INDEX(benchmarks!$C$3:$C$14,MATCH(realEstatePerformance!AI$2,benchmarks!$A$3:$A$14,0))</f>
        <v>61104.166666666672</v>
      </c>
      <c r="AJ5" s="82">
        <f>$M5*INDEX(benchmarks!$C$3:$C$14,MATCH(realEstatePerformance!AJ$2,benchmarks!$A$3:$A$14,0))</f>
        <v>61104.166666666672</v>
      </c>
      <c r="AK5" s="82">
        <f>$M5*INDEX(benchmarks!$C$3:$C$14,MATCH(realEstatePerformance!AK$2,benchmarks!$A$3:$A$14,0))</f>
        <v>61104.166666666672</v>
      </c>
      <c r="AL5" s="100">
        <f>N5*Fuels!$D$41</f>
        <v>3715.2204457298658</v>
      </c>
      <c r="AM5" s="100">
        <f>O5*Fuels!$D$41</f>
        <v>4161.0468992174501</v>
      </c>
      <c r="AN5" s="100">
        <f>P5*Fuels!$D$41</f>
        <v>2972.1763565838924</v>
      </c>
      <c r="AO5" s="100">
        <f>Q5*Fuels!$D$41</f>
        <v>2080.5234496087251</v>
      </c>
      <c r="AP5" s="100">
        <f>R5*Fuels!$D$41</f>
        <v>1337.4793604627516</v>
      </c>
      <c r="AQ5" s="100">
        <f>S5*Fuels!$D$41</f>
        <v>1337.4793604627516</v>
      </c>
      <c r="AR5" s="100">
        <f>T5*Fuels!$D$41</f>
        <v>1337.4793604627516</v>
      </c>
      <c r="AS5" s="100">
        <f>U5*Fuels!$D$41</f>
        <v>1337.4793604627516</v>
      </c>
      <c r="AT5" s="100">
        <f>V5*Fuels!$D$41</f>
        <v>1337.4793604627516</v>
      </c>
      <c r="AU5" s="100">
        <f>W5*Fuels!$D$41</f>
        <v>2972.1763565838924</v>
      </c>
      <c r="AV5" s="100">
        <f>X5*Fuels!$D$41</f>
        <v>3566.611627900671</v>
      </c>
      <c r="AW5" s="100">
        <f>Y5*Fuels!$D$41</f>
        <v>3566.611627900671</v>
      </c>
      <c r="AX5" s="82">
        <f>Z5*'UK electricity'!$E$24</f>
        <v>12653.101842421702</v>
      </c>
      <c r="AY5" s="82">
        <f>AA5*'UK electricity'!$E$24</f>
        <v>12653.101842421702</v>
      </c>
      <c r="AZ5" s="82">
        <f>AB5*'UK electricity'!$E$24</f>
        <v>12653.101842421702</v>
      </c>
      <c r="BA5" s="82">
        <f>AC5*'UK electricity'!$E$24</f>
        <v>12653.101842421702</v>
      </c>
      <c r="BB5" s="82">
        <f>AD5*'UK electricity'!$E$24</f>
        <v>12653.101842421702</v>
      </c>
      <c r="BC5" s="82">
        <f>AE5*'UK electricity'!$E$24</f>
        <v>12653.101842421702</v>
      </c>
      <c r="BD5" s="82">
        <f>AF5*'UK electricity'!$E$24</f>
        <v>12653.101842421702</v>
      </c>
      <c r="BE5" s="82">
        <f>AG5*'UK electricity'!$E$24</f>
        <v>12653.101842421702</v>
      </c>
      <c r="BF5" s="82">
        <f>AH5*'UK electricity'!$E$24</f>
        <v>12653.101842421702</v>
      </c>
      <c r="BG5" s="82">
        <f>AI5*'UK electricity'!$E$24</f>
        <v>12653.101842421702</v>
      </c>
      <c r="BH5" s="82">
        <f>AJ5*'UK electricity'!$E$24</f>
        <v>12653.101842421702</v>
      </c>
      <c r="BI5" s="82">
        <f>AK5*'UK electricity'!$E$24</f>
        <v>12653.101842421702</v>
      </c>
      <c r="BJ5" s="82">
        <f t="shared" si="2"/>
        <v>181558.9856748993</v>
      </c>
      <c r="BK5" s="82">
        <f t="shared" si="3"/>
        <v>181.5589856748993</v>
      </c>
      <c r="BL5" s="82">
        <f>$F5/typicalServiceCharge!$C$15</f>
        <v>0.7901149425287356</v>
      </c>
      <c r="BM5" s="102">
        <f>$BL5*INDEX(typicalServiceCharge!$C$5:$C$39,MATCH(realEstatePerformance!BM$2,typicalServiceCharge!$B$5:$B$39,0))</f>
        <v>47406.896551724138</v>
      </c>
      <c r="BN5" s="102">
        <f>$BL5*INDEX(typicalServiceCharge!$C$5:$C$39,MATCH(realEstatePerformance!BN$2,typicalServiceCharge!$B$5:$B$39,0))</f>
        <v>1264.183908045977</v>
      </c>
      <c r="BO5" s="102">
        <f>$BL5*INDEX(typicalServiceCharge!$C$5:$C$39,MATCH(realEstatePerformance!BO$2,typicalServiceCharge!$B$5:$B$39,0))</f>
        <v>56204.826436781608</v>
      </c>
      <c r="BP5" s="102">
        <f>$BL5*INDEX(typicalServiceCharge!$C$5:$C$39,MATCH(realEstatePerformance!BP$2,typicalServiceCharge!$B$5:$B$39,0))</f>
        <v>7901.1494252873563</v>
      </c>
      <c r="BQ5" s="102">
        <f>$BL5*INDEX(typicalServiceCharge!$C$5:$C$39,MATCH(realEstatePerformance!BQ$2,typicalServiceCharge!$B$5:$B$39,0))</f>
        <v>181647.42528735631</v>
      </c>
      <c r="BR5" s="102">
        <f>$BL5*INDEX(typicalServiceCharge!$C$5:$C$39,MATCH(realEstatePerformance!BR$2,typicalServiceCharge!$B$5:$B$39,0))</f>
        <v>8730.7701149425284</v>
      </c>
      <c r="BS5" s="102">
        <f>$BL5*INDEX(typicalServiceCharge!$C$5:$C$39,MATCH(realEstatePerformance!BS$2,typicalServiceCharge!$B$5:$B$39,0))</f>
        <v>5530.8045977011489</v>
      </c>
      <c r="BT5" s="102">
        <f>$BL5*INDEX(typicalServiceCharge!$C$5:$C$39,MATCH(realEstatePerformance!BT$2,typicalServiceCharge!$B$5:$B$39,0))</f>
        <v>113855.5632183908</v>
      </c>
      <c r="BU5" s="102">
        <f>$BL5*INDEX(typicalServiceCharge!$C$5:$C$39,MATCH(realEstatePerformance!BU$2,typicalServiceCharge!$B$5:$B$39,0))</f>
        <v>146748.04827586206</v>
      </c>
      <c r="BV5" s="102">
        <f>$BL5*INDEX(typicalServiceCharge!$C$5:$C$39,MATCH(realEstatePerformance!BV$2,typicalServiceCharge!$B$5:$B$39,0))</f>
        <v>0</v>
      </c>
      <c r="BW5" s="102">
        <f>$BL5*INDEX(typicalServiceCharge!$C$5:$C$39,MATCH(realEstatePerformance!BW$2,typicalServiceCharge!$B$5:$B$39,0))</f>
        <v>148517.90574712644</v>
      </c>
      <c r="BX5" s="102">
        <f>$BL5*INDEX(typicalServiceCharge!$C$5:$C$39,MATCH(realEstatePerformance!BX$2,typicalServiceCharge!$B$5:$B$39,0))</f>
        <v>19357.816091954021</v>
      </c>
      <c r="BY5" s="102">
        <f>$BL5*INDEX(typicalServiceCharge!$C$5:$C$39,MATCH(realEstatePerformance!BY$2,typicalServiceCharge!$B$5:$B$39,0))</f>
        <v>4187.6091954022986</v>
      </c>
      <c r="BZ5" s="102">
        <f>$BL5*INDEX(typicalServiceCharge!$C$5:$C$39,MATCH(realEstatePerformance!BZ$2,typicalServiceCharge!$B$5:$B$39,0))</f>
        <v>78478.166666666657</v>
      </c>
      <c r="CA5" s="102">
        <f>$BL5*INDEX(typicalServiceCharge!$C$5:$C$39,MATCH(realEstatePerformance!CA$2,typicalServiceCharge!$B$5:$B$39,0))</f>
        <v>-843.84275862068966</v>
      </c>
      <c r="CB5" s="102">
        <f>$BL5*INDEX(typicalServiceCharge!$C$5:$C$39,MATCH(realEstatePerformance!CB$2,typicalServiceCharge!$B$5:$B$39,0))</f>
        <v>0</v>
      </c>
      <c r="CC5" s="102">
        <f>$BL5*INDEX(typicalServiceCharge!$C$5:$C$39,MATCH(realEstatePerformance!CC$2,typicalServiceCharge!$B$5:$B$39,0))</f>
        <v>711.10344827586209</v>
      </c>
      <c r="CD5" s="102">
        <f>$BL5*INDEX(typicalServiceCharge!$C$5:$C$39,MATCH(realEstatePerformance!CD$2,typicalServiceCharge!$B$5:$B$39,0))</f>
        <v>0</v>
      </c>
      <c r="CE5" s="102">
        <f>$BL5*INDEX(typicalServiceCharge!$C$5:$C$39,MATCH(realEstatePerformance!CE$2,typicalServiceCharge!$B$5:$B$39,0))</f>
        <v>0</v>
      </c>
      <c r="CF5" s="102">
        <f>$BL5*INDEX(typicalServiceCharge!$C$5:$C$39,MATCH(realEstatePerformance!CF$2,typicalServiceCharge!$B$5:$B$39,0))</f>
        <v>73072.200229885057</v>
      </c>
      <c r="CG5" s="102">
        <f>$BL5*INDEX(typicalServiceCharge!$C$5:$C$39,MATCH(realEstatePerformance!CG$2,typicalServiceCharge!$B$5:$B$39,0))</f>
        <v>-71110.344827586203</v>
      </c>
      <c r="CH5" s="102">
        <f t="shared" si="4"/>
        <v>821660.28160919505</v>
      </c>
      <c r="CI5" s="82">
        <f t="shared" si="5"/>
        <v>28141.642779609392</v>
      </c>
      <c r="CJ5" s="82">
        <f t="shared" si="6"/>
        <v>22634.323287639836</v>
      </c>
      <c r="CK5" s="88">
        <f t="shared" si="7"/>
        <v>2.7547057822134527E-2</v>
      </c>
      <c r="CL5" s="89">
        <f>IF(CK5&lt;benchmarks!$A$65,benchmarks!$B$65,IF(CK5&lt;benchmarks!$A$64,benchmarks!$B$64,IF(CK5&lt;benchmarks!$A$63,benchmarks!$B$63,IF(CK5&lt;benchmarks!$A$62,benchmarks!$B$62,IF(CK5&lt;benchmarks!$A$61,benchmarks!$B$61,0)))))</f>
        <v>5</v>
      </c>
      <c r="CM5" s="83">
        <v>51.361204000000001</v>
      </c>
      <c r="CN5" s="83">
        <v>-1.4160919999999999</v>
      </c>
    </row>
    <row r="6" spans="1:92" x14ac:dyDescent="0.35">
      <c r="A6" s="80">
        <v>1081</v>
      </c>
      <c r="B6" s="85" t="s">
        <v>3</v>
      </c>
      <c r="C6" s="85" t="s">
        <v>9</v>
      </c>
      <c r="D6" s="85">
        <v>1965</v>
      </c>
      <c r="E6" s="86">
        <v>9733</v>
      </c>
      <c r="F6" s="87">
        <v>934199</v>
      </c>
      <c r="G6" s="85">
        <v>431</v>
      </c>
      <c r="H6" s="85">
        <v>485.63099620000003</v>
      </c>
      <c r="I6" s="81" t="str">
        <f t="shared" si="0"/>
        <v>Retail - General Stores_1965</v>
      </c>
      <c r="J6" s="82">
        <f t="shared" si="1"/>
        <v>4194923</v>
      </c>
      <c r="K6" s="82" t="s">
        <v>60</v>
      </c>
      <c r="L6" s="82">
        <f>realEstatePerformance!$J6*INDEX(benchmarks!B$17:B$57,MATCH(realEstatePerformance!$K6,benchmarks!$A$17:$A$57,0))</f>
        <v>699153.83333333326</v>
      </c>
      <c r="M6" s="82">
        <f>realEstatePerformance!$J6*INDEX(benchmarks!C$17:C$57,MATCH(realEstatePerformance!$K6,benchmarks!$A$17:$A$57,0))</f>
        <v>3495769.166666667</v>
      </c>
      <c r="N6" s="100">
        <f>$L6*INDEX(benchmarks!$B$3:$B$14,MATCH(realEstatePerformance!N$2,benchmarks!$A$3:$A$14,0))</f>
        <v>87394.229166666657</v>
      </c>
      <c r="O6" s="100">
        <f>$L6*INDEX(benchmarks!$B$3:$B$14,MATCH(realEstatePerformance!O$2,benchmarks!$A$3:$A$14,0))</f>
        <v>97881.536666666667</v>
      </c>
      <c r="P6" s="100">
        <f>$L6*INDEX(benchmarks!$B$3:$B$14,MATCH(realEstatePerformance!P$2,benchmarks!$A$3:$A$14,0))</f>
        <v>69915.383333333331</v>
      </c>
      <c r="Q6" s="100">
        <f>$L6*INDEX(benchmarks!$B$3:$B$14,MATCH(realEstatePerformance!Q$2,benchmarks!$A$3:$A$14,0))</f>
        <v>48940.768333333333</v>
      </c>
      <c r="R6" s="100">
        <f>$L6*INDEX(benchmarks!$B$3:$B$14,MATCH(realEstatePerformance!R$2,benchmarks!$A$3:$A$14,0))</f>
        <v>31461.922499999997</v>
      </c>
      <c r="S6" s="100">
        <f>$L6*INDEX(benchmarks!$B$3:$B$14,MATCH(realEstatePerformance!S$2,benchmarks!$A$3:$A$14,0))</f>
        <v>31461.922499999997</v>
      </c>
      <c r="T6" s="100">
        <f>$L6*INDEX(benchmarks!$B$3:$B$14,MATCH(realEstatePerformance!T$2,benchmarks!$A$3:$A$14,0))</f>
        <v>31461.922499999997</v>
      </c>
      <c r="U6" s="100">
        <f>$L6*INDEX(benchmarks!$B$3:$B$14,MATCH(realEstatePerformance!U$2,benchmarks!$A$3:$A$14,0))</f>
        <v>31461.922499999997</v>
      </c>
      <c r="V6" s="100">
        <f>$L6*INDEX(benchmarks!$B$3:$B$14,MATCH(realEstatePerformance!V$2,benchmarks!$A$3:$A$14,0))</f>
        <v>31461.922499999997</v>
      </c>
      <c r="W6" s="100">
        <f>$L6*INDEX(benchmarks!$B$3:$B$14,MATCH(realEstatePerformance!W$2,benchmarks!$A$3:$A$14,0))</f>
        <v>69915.383333333331</v>
      </c>
      <c r="X6" s="100">
        <f>$L6*INDEX(benchmarks!$B$3:$B$14,MATCH(realEstatePerformance!X$2,benchmarks!$A$3:$A$14,0))</f>
        <v>83898.459999999992</v>
      </c>
      <c r="Y6" s="100">
        <f>$L6*INDEX(benchmarks!$B$3:$B$14,MATCH(realEstatePerformance!Y$2,benchmarks!$A$3:$A$14,0))</f>
        <v>83898.459999999992</v>
      </c>
      <c r="Z6" s="82">
        <f>$M6*INDEX(benchmarks!$C$3:$C$14,MATCH(realEstatePerformance!Z$2,benchmarks!$A$3:$A$14,0))</f>
        <v>291314.09722222231</v>
      </c>
      <c r="AA6" s="82">
        <f>$M6*INDEX(benchmarks!$C$3:$C$14,MATCH(realEstatePerformance!AA$2,benchmarks!$A$3:$A$14,0))</f>
        <v>291314.09722222231</v>
      </c>
      <c r="AB6" s="82">
        <f>$M6*INDEX(benchmarks!$C$3:$C$14,MATCH(realEstatePerformance!AB$2,benchmarks!$A$3:$A$14,0))</f>
        <v>291314.09722222231</v>
      </c>
      <c r="AC6" s="82">
        <f>$M6*INDEX(benchmarks!$C$3:$C$14,MATCH(realEstatePerformance!AC$2,benchmarks!$A$3:$A$14,0))</f>
        <v>291314.09722222231</v>
      </c>
      <c r="AD6" s="82">
        <f>$M6*INDEX(benchmarks!$C$3:$C$14,MATCH(realEstatePerformance!AD$2,benchmarks!$A$3:$A$14,0))</f>
        <v>291314.09722222231</v>
      </c>
      <c r="AE6" s="82">
        <f>$M6*INDEX(benchmarks!$C$3:$C$14,MATCH(realEstatePerformance!AE$2,benchmarks!$A$3:$A$14,0))</f>
        <v>291314.09722222231</v>
      </c>
      <c r="AF6" s="82">
        <f>$M6*INDEX(benchmarks!$C$3:$C$14,MATCH(realEstatePerformance!AF$2,benchmarks!$A$3:$A$14,0))</f>
        <v>291314.09722222231</v>
      </c>
      <c r="AG6" s="82">
        <f>$M6*INDEX(benchmarks!$C$3:$C$14,MATCH(realEstatePerformance!AG$2,benchmarks!$A$3:$A$14,0))</f>
        <v>291314.09722222231</v>
      </c>
      <c r="AH6" s="82">
        <f>$M6*INDEX(benchmarks!$C$3:$C$14,MATCH(realEstatePerformance!AH$2,benchmarks!$A$3:$A$14,0))</f>
        <v>291314.09722222231</v>
      </c>
      <c r="AI6" s="82">
        <f>$M6*INDEX(benchmarks!$C$3:$C$14,MATCH(realEstatePerformance!AI$2,benchmarks!$A$3:$A$14,0))</f>
        <v>291314.09722222231</v>
      </c>
      <c r="AJ6" s="82">
        <f>$M6*INDEX(benchmarks!$C$3:$C$14,MATCH(realEstatePerformance!AJ$2,benchmarks!$A$3:$A$14,0))</f>
        <v>291314.09722222231</v>
      </c>
      <c r="AK6" s="82">
        <f>$M6*INDEX(benchmarks!$C$3:$C$14,MATCH(realEstatePerformance!AK$2,benchmarks!$A$3:$A$14,0))</f>
        <v>291314.09722222231</v>
      </c>
      <c r="AL6" s="100">
        <f>N6*Fuels!$D$41</f>
        <v>17712.312419436828</v>
      </c>
      <c r="AM6" s="100">
        <f>O6*Fuels!$D$41</f>
        <v>19837.78990976925</v>
      </c>
      <c r="AN6" s="100">
        <f>P6*Fuels!$D$41</f>
        <v>14169.849935549462</v>
      </c>
      <c r="AO6" s="100">
        <f>Q6*Fuels!$D$41</f>
        <v>9918.8949548846249</v>
      </c>
      <c r="AP6" s="100">
        <f>R6*Fuels!$D$41</f>
        <v>6376.432470997258</v>
      </c>
      <c r="AQ6" s="100">
        <f>S6*Fuels!$D$41</f>
        <v>6376.432470997258</v>
      </c>
      <c r="AR6" s="100">
        <f>T6*Fuels!$D$41</f>
        <v>6376.432470997258</v>
      </c>
      <c r="AS6" s="100">
        <f>U6*Fuels!$D$41</f>
        <v>6376.432470997258</v>
      </c>
      <c r="AT6" s="100">
        <f>V6*Fuels!$D$41</f>
        <v>6376.432470997258</v>
      </c>
      <c r="AU6" s="100">
        <f>W6*Fuels!$D$41</f>
        <v>14169.849935549462</v>
      </c>
      <c r="AV6" s="100">
        <f>X6*Fuels!$D$41</f>
        <v>17003.819922659353</v>
      </c>
      <c r="AW6" s="100">
        <f>Y6*Fuels!$D$41</f>
        <v>17003.819922659353</v>
      </c>
      <c r="AX6" s="82">
        <f>Z6*'UK electricity'!$E$24</f>
        <v>60323.659438705741</v>
      </c>
      <c r="AY6" s="82">
        <f>AA6*'UK electricity'!$E$24</f>
        <v>60323.659438705741</v>
      </c>
      <c r="AZ6" s="82">
        <f>AB6*'UK electricity'!$E$24</f>
        <v>60323.659438705741</v>
      </c>
      <c r="BA6" s="82">
        <f>AC6*'UK electricity'!$E$24</f>
        <v>60323.659438705741</v>
      </c>
      <c r="BB6" s="82">
        <f>AD6*'UK electricity'!$E$24</f>
        <v>60323.659438705741</v>
      </c>
      <c r="BC6" s="82">
        <f>AE6*'UK electricity'!$E$24</f>
        <v>60323.659438705741</v>
      </c>
      <c r="BD6" s="82">
        <f>AF6*'UK electricity'!$E$24</f>
        <v>60323.659438705741</v>
      </c>
      <c r="BE6" s="82">
        <f>AG6*'UK electricity'!$E$24</f>
        <v>60323.659438705741</v>
      </c>
      <c r="BF6" s="82">
        <f>AH6*'UK electricity'!$E$24</f>
        <v>60323.659438705741</v>
      </c>
      <c r="BG6" s="82">
        <f>AI6*'UK electricity'!$E$24</f>
        <v>60323.659438705741</v>
      </c>
      <c r="BH6" s="82">
        <f>AJ6*'UK electricity'!$E$24</f>
        <v>60323.659438705741</v>
      </c>
      <c r="BI6" s="82">
        <f>AK6*'UK electricity'!$E$24</f>
        <v>60323.659438705741</v>
      </c>
      <c r="BJ6" s="82">
        <f t="shared" si="2"/>
        <v>865582.41261996375</v>
      </c>
      <c r="BK6" s="82">
        <f t="shared" si="3"/>
        <v>865.58241261996375</v>
      </c>
      <c r="BL6" s="82">
        <f>$F6/typicalServiceCharge!$C$15</f>
        <v>3.7676910667473282</v>
      </c>
      <c r="BM6" s="102">
        <f>$BL6*INDEX(typicalServiceCharge!$C$5:$C$39,MATCH(realEstatePerformance!BM$2,typicalServiceCharge!$B$5:$B$39,0))</f>
        <v>226061.46400483968</v>
      </c>
      <c r="BN6" s="102">
        <f>$BL6*INDEX(typicalServiceCharge!$C$5:$C$39,MATCH(realEstatePerformance!BN$2,typicalServiceCharge!$B$5:$B$39,0))</f>
        <v>6028.3057067957252</v>
      </c>
      <c r="BO6" s="102">
        <f>$BL6*INDEX(typicalServiceCharge!$C$5:$C$39,MATCH(realEstatePerformance!BO$2,typicalServiceCharge!$B$5:$B$39,0))</f>
        <v>268014.70403307118</v>
      </c>
      <c r="BP6" s="102">
        <f>$BL6*INDEX(typicalServiceCharge!$C$5:$C$39,MATCH(realEstatePerformance!BP$2,typicalServiceCharge!$B$5:$B$39,0))</f>
        <v>37676.910667473283</v>
      </c>
      <c r="BQ6" s="102">
        <f>$BL6*INDEX(typicalServiceCharge!$C$5:$C$39,MATCH(realEstatePerformance!BQ$2,typicalServiceCharge!$B$5:$B$39,0))</f>
        <v>866192.17624521081</v>
      </c>
      <c r="BR6" s="102">
        <f>$BL6*INDEX(typicalServiceCharge!$C$5:$C$39,MATCH(realEstatePerformance!BR$2,typicalServiceCharge!$B$5:$B$39,0))</f>
        <v>41632.986287557978</v>
      </c>
      <c r="BS6" s="102">
        <f>$BL6*INDEX(typicalServiceCharge!$C$5:$C$39,MATCH(realEstatePerformance!BS$2,typicalServiceCharge!$B$5:$B$39,0))</f>
        <v>26373.837467231297</v>
      </c>
      <c r="BT6" s="102">
        <f>$BL6*INDEX(typicalServiceCharge!$C$5:$C$39,MATCH(realEstatePerformance!BT$2,typicalServiceCharge!$B$5:$B$39,0))</f>
        <v>542924.28271828999</v>
      </c>
      <c r="BU6" s="102">
        <f>$BL6*INDEX(typicalServiceCharge!$C$5:$C$39,MATCH(realEstatePerformance!BU$2,typicalServiceCharge!$B$5:$B$39,0))</f>
        <v>699773.26182698132</v>
      </c>
      <c r="BV6" s="102">
        <f>$BL6*INDEX(typicalServiceCharge!$C$5:$C$39,MATCH(realEstatePerformance!BV$2,typicalServiceCharge!$B$5:$B$39,0))</f>
        <v>0</v>
      </c>
      <c r="BW6" s="102">
        <f>$BL6*INDEX(typicalServiceCharge!$C$5:$C$39,MATCH(realEstatePerformance!BW$2,typicalServiceCharge!$B$5:$B$39,0))</f>
        <v>708212.88981649524</v>
      </c>
      <c r="BX6" s="102">
        <f>$BL6*INDEX(typicalServiceCharge!$C$5:$C$39,MATCH(realEstatePerformance!BX$2,typicalServiceCharge!$B$5:$B$39,0))</f>
        <v>92308.43113530954</v>
      </c>
      <c r="BY6" s="102">
        <f>$BL6*INDEX(typicalServiceCharge!$C$5:$C$39,MATCH(realEstatePerformance!BY$2,typicalServiceCharge!$B$5:$B$39,0))</f>
        <v>19968.762653760841</v>
      </c>
      <c r="BZ6" s="102">
        <f>$BL6*INDEX(typicalServiceCharge!$C$5:$C$39,MATCH(realEstatePerformance!BZ$2,typicalServiceCharge!$B$5:$B$39,0))</f>
        <v>374225.91520467837</v>
      </c>
      <c r="CA6" s="102">
        <f>$BL6*INDEX(typicalServiceCharge!$C$5:$C$39,MATCH(realEstatePerformance!CA$2,typicalServiceCharge!$B$5:$B$39,0))</f>
        <v>-4023.8940592861463</v>
      </c>
      <c r="CB6" s="102">
        <f>$BL6*INDEX(typicalServiceCharge!$C$5:$C$39,MATCH(realEstatePerformance!CB$2,typicalServiceCharge!$B$5:$B$39,0))</f>
        <v>0</v>
      </c>
      <c r="CC6" s="102">
        <f>$BL6*INDEX(typicalServiceCharge!$C$5:$C$39,MATCH(realEstatePerformance!CC$2,typicalServiceCharge!$B$5:$B$39,0))</f>
        <v>3390.9219600725955</v>
      </c>
      <c r="CD6" s="102">
        <f>$BL6*INDEX(typicalServiceCharge!$C$5:$C$39,MATCH(realEstatePerformance!CD$2,typicalServiceCharge!$B$5:$B$39,0))</f>
        <v>0</v>
      </c>
      <c r="CE6" s="102">
        <f>$BL6*INDEX(typicalServiceCharge!$C$5:$C$39,MATCH(realEstatePerformance!CE$2,typicalServiceCharge!$B$5:$B$39,0))</f>
        <v>0</v>
      </c>
      <c r="CF6" s="102">
        <f>$BL6*INDEX(typicalServiceCharge!$C$5:$C$39,MATCH(realEstatePerformance!CF$2,typicalServiceCharge!$B$5:$B$39,0))</f>
        <v>348447.37292599317</v>
      </c>
      <c r="CG6" s="102">
        <f>$BL6*INDEX(typicalServiceCharge!$C$5:$C$39,MATCH(realEstatePerformance!CG$2,typicalServiceCharge!$B$5:$B$39,0))</f>
        <v>-339092.19600725954</v>
      </c>
      <c r="CH6" s="102">
        <f t="shared" si="4"/>
        <v>3918116.1325872154</v>
      </c>
      <c r="CI6" s="82">
        <f t="shared" si="5"/>
        <v>134165.27395609437</v>
      </c>
      <c r="CJ6" s="82">
        <f t="shared" si="6"/>
        <v>107909.1298428867</v>
      </c>
      <c r="CK6" s="88">
        <f t="shared" si="7"/>
        <v>2.7541074891935888E-2</v>
      </c>
      <c r="CL6" s="89">
        <f>IF(CK6&lt;benchmarks!$A$65,benchmarks!$B$65,IF(CK6&lt;benchmarks!$A$64,benchmarks!$B$64,IF(CK6&lt;benchmarks!$A$63,benchmarks!$B$63,IF(CK6&lt;benchmarks!$A$62,benchmarks!$B$62,IF(CK6&lt;benchmarks!$A$61,benchmarks!$B$61,0)))))</f>
        <v>5</v>
      </c>
      <c r="CM6" s="83">
        <v>53.787733000000003</v>
      </c>
      <c r="CN6" s="83">
        <v>-3.042033</v>
      </c>
    </row>
    <row r="7" spans="1:92" x14ac:dyDescent="0.35">
      <c r="A7" s="80">
        <v>1188</v>
      </c>
      <c r="B7" s="85" t="s">
        <v>3</v>
      </c>
      <c r="C7" s="85" t="s">
        <v>9</v>
      </c>
      <c r="D7" s="85">
        <v>1985</v>
      </c>
      <c r="E7" s="86">
        <v>8907</v>
      </c>
      <c r="F7" s="87">
        <v>854969</v>
      </c>
      <c r="G7" s="85">
        <v>431</v>
      </c>
      <c r="H7" s="85">
        <v>549.83538020000003</v>
      </c>
      <c r="I7" s="81" t="str">
        <f t="shared" si="0"/>
        <v>Retail - General Stores_1985</v>
      </c>
      <c r="J7" s="82">
        <f t="shared" si="1"/>
        <v>3838917</v>
      </c>
      <c r="K7" s="82" t="s">
        <v>60</v>
      </c>
      <c r="L7" s="82">
        <f>realEstatePerformance!$J7*INDEX(benchmarks!B$17:B$57,MATCH(realEstatePerformance!$K7,benchmarks!$A$17:$A$57,0))</f>
        <v>639819.5</v>
      </c>
      <c r="M7" s="82">
        <f>realEstatePerformance!$J7*INDEX(benchmarks!C$17:C$57,MATCH(realEstatePerformance!$K7,benchmarks!$A$17:$A$57,0))</f>
        <v>3199097.5</v>
      </c>
      <c r="N7" s="100">
        <f>$L7*INDEX(benchmarks!$B$3:$B$14,MATCH(realEstatePerformance!N$2,benchmarks!$A$3:$A$14,0))</f>
        <v>79977.4375</v>
      </c>
      <c r="O7" s="100">
        <f>$L7*INDEX(benchmarks!$B$3:$B$14,MATCH(realEstatePerformance!O$2,benchmarks!$A$3:$A$14,0))</f>
        <v>89574.73000000001</v>
      </c>
      <c r="P7" s="100">
        <f>$L7*INDEX(benchmarks!$B$3:$B$14,MATCH(realEstatePerformance!P$2,benchmarks!$A$3:$A$14,0))</f>
        <v>63981.950000000004</v>
      </c>
      <c r="Q7" s="100">
        <f>$L7*INDEX(benchmarks!$B$3:$B$14,MATCH(realEstatePerformance!Q$2,benchmarks!$A$3:$A$14,0))</f>
        <v>44787.365000000005</v>
      </c>
      <c r="R7" s="100">
        <f>$L7*INDEX(benchmarks!$B$3:$B$14,MATCH(realEstatePerformance!R$2,benchmarks!$A$3:$A$14,0))</f>
        <v>28791.877499999999</v>
      </c>
      <c r="S7" s="100">
        <f>$L7*INDEX(benchmarks!$B$3:$B$14,MATCH(realEstatePerformance!S$2,benchmarks!$A$3:$A$14,0))</f>
        <v>28791.877499999999</v>
      </c>
      <c r="T7" s="100">
        <f>$L7*INDEX(benchmarks!$B$3:$B$14,MATCH(realEstatePerformance!T$2,benchmarks!$A$3:$A$14,0))</f>
        <v>28791.877499999999</v>
      </c>
      <c r="U7" s="100">
        <f>$L7*INDEX(benchmarks!$B$3:$B$14,MATCH(realEstatePerformance!U$2,benchmarks!$A$3:$A$14,0))</f>
        <v>28791.877499999999</v>
      </c>
      <c r="V7" s="100">
        <f>$L7*INDEX(benchmarks!$B$3:$B$14,MATCH(realEstatePerformance!V$2,benchmarks!$A$3:$A$14,0))</f>
        <v>28791.877499999999</v>
      </c>
      <c r="W7" s="100">
        <f>$L7*INDEX(benchmarks!$B$3:$B$14,MATCH(realEstatePerformance!W$2,benchmarks!$A$3:$A$14,0))</f>
        <v>63981.950000000004</v>
      </c>
      <c r="X7" s="100">
        <f>$L7*INDEX(benchmarks!$B$3:$B$14,MATCH(realEstatePerformance!X$2,benchmarks!$A$3:$A$14,0))</f>
        <v>76778.34</v>
      </c>
      <c r="Y7" s="100">
        <f>$L7*INDEX(benchmarks!$B$3:$B$14,MATCH(realEstatePerformance!Y$2,benchmarks!$A$3:$A$14,0))</f>
        <v>76778.34</v>
      </c>
      <c r="Z7" s="82">
        <f>$M7*INDEX(benchmarks!$C$3:$C$14,MATCH(realEstatePerformance!Z$2,benchmarks!$A$3:$A$14,0))</f>
        <v>266591.45833333337</v>
      </c>
      <c r="AA7" s="82">
        <f>$M7*INDEX(benchmarks!$C$3:$C$14,MATCH(realEstatePerformance!AA$2,benchmarks!$A$3:$A$14,0))</f>
        <v>266591.45833333337</v>
      </c>
      <c r="AB7" s="82">
        <f>$M7*INDEX(benchmarks!$C$3:$C$14,MATCH(realEstatePerformance!AB$2,benchmarks!$A$3:$A$14,0))</f>
        <v>266591.45833333337</v>
      </c>
      <c r="AC7" s="82">
        <f>$M7*INDEX(benchmarks!$C$3:$C$14,MATCH(realEstatePerformance!AC$2,benchmarks!$A$3:$A$14,0))</f>
        <v>266591.45833333337</v>
      </c>
      <c r="AD7" s="82">
        <f>$M7*INDEX(benchmarks!$C$3:$C$14,MATCH(realEstatePerformance!AD$2,benchmarks!$A$3:$A$14,0))</f>
        <v>266591.45833333337</v>
      </c>
      <c r="AE7" s="82">
        <f>$M7*INDEX(benchmarks!$C$3:$C$14,MATCH(realEstatePerformance!AE$2,benchmarks!$A$3:$A$14,0))</f>
        <v>266591.45833333337</v>
      </c>
      <c r="AF7" s="82">
        <f>$M7*INDEX(benchmarks!$C$3:$C$14,MATCH(realEstatePerformance!AF$2,benchmarks!$A$3:$A$14,0))</f>
        <v>266591.45833333337</v>
      </c>
      <c r="AG7" s="82">
        <f>$M7*INDEX(benchmarks!$C$3:$C$14,MATCH(realEstatePerformance!AG$2,benchmarks!$A$3:$A$14,0))</f>
        <v>266591.45833333337</v>
      </c>
      <c r="AH7" s="82">
        <f>$M7*INDEX(benchmarks!$C$3:$C$14,MATCH(realEstatePerformance!AH$2,benchmarks!$A$3:$A$14,0))</f>
        <v>266591.45833333337</v>
      </c>
      <c r="AI7" s="82">
        <f>$M7*INDEX(benchmarks!$C$3:$C$14,MATCH(realEstatePerformance!AI$2,benchmarks!$A$3:$A$14,0))</f>
        <v>266591.45833333337</v>
      </c>
      <c r="AJ7" s="82">
        <f>$M7*INDEX(benchmarks!$C$3:$C$14,MATCH(realEstatePerformance!AJ$2,benchmarks!$A$3:$A$14,0))</f>
        <v>266591.45833333337</v>
      </c>
      <c r="AK7" s="82">
        <f>$M7*INDEX(benchmarks!$C$3:$C$14,MATCH(realEstatePerformance!AK$2,benchmarks!$A$3:$A$14,0))</f>
        <v>266591.45833333337</v>
      </c>
      <c r="AL7" s="100">
        <f>N7*Fuels!$D$41</f>
        <v>16209.140729469211</v>
      </c>
      <c r="AM7" s="100">
        <f>O7*Fuels!$D$41</f>
        <v>18154.237617005518</v>
      </c>
      <c r="AN7" s="100">
        <f>P7*Fuels!$D$41</f>
        <v>12967.312583575369</v>
      </c>
      <c r="AO7" s="100">
        <f>Q7*Fuels!$D$41</f>
        <v>9077.1188085027588</v>
      </c>
      <c r="AP7" s="100">
        <f>R7*Fuels!$D$41</f>
        <v>5835.2906626089161</v>
      </c>
      <c r="AQ7" s="100">
        <f>S7*Fuels!$D$41</f>
        <v>5835.2906626089161</v>
      </c>
      <c r="AR7" s="100">
        <f>T7*Fuels!$D$41</f>
        <v>5835.2906626089161</v>
      </c>
      <c r="AS7" s="100">
        <f>U7*Fuels!$D$41</f>
        <v>5835.2906626089161</v>
      </c>
      <c r="AT7" s="100">
        <f>V7*Fuels!$D$41</f>
        <v>5835.2906626089161</v>
      </c>
      <c r="AU7" s="100">
        <f>W7*Fuels!$D$41</f>
        <v>12967.312583575369</v>
      </c>
      <c r="AV7" s="100">
        <f>X7*Fuels!$D$41</f>
        <v>15560.775100290442</v>
      </c>
      <c r="AW7" s="100">
        <f>Y7*Fuels!$D$41</f>
        <v>15560.775100290442</v>
      </c>
      <c r="AX7" s="82">
        <f>Z7*'UK electricity'!$E$24</f>
        <v>55204.236578706666</v>
      </c>
      <c r="AY7" s="82">
        <f>AA7*'UK electricity'!$E$24</f>
        <v>55204.236578706666</v>
      </c>
      <c r="AZ7" s="82">
        <f>AB7*'UK electricity'!$E$24</f>
        <v>55204.236578706666</v>
      </c>
      <c r="BA7" s="82">
        <f>AC7*'UK electricity'!$E$24</f>
        <v>55204.236578706666</v>
      </c>
      <c r="BB7" s="82">
        <f>AD7*'UK electricity'!$E$24</f>
        <v>55204.236578706666</v>
      </c>
      <c r="BC7" s="82">
        <f>AE7*'UK electricity'!$E$24</f>
        <v>55204.236578706666</v>
      </c>
      <c r="BD7" s="82">
        <f>AF7*'UK electricity'!$E$24</f>
        <v>55204.236578706666</v>
      </c>
      <c r="BE7" s="82">
        <f>AG7*'UK electricity'!$E$24</f>
        <v>55204.236578706666</v>
      </c>
      <c r="BF7" s="82">
        <f>AH7*'UK electricity'!$E$24</f>
        <v>55204.236578706666</v>
      </c>
      <c r="BG7" s="82">
        <f>AI7*'UK electricity'!$E$24</f>
        <v>55204.236578706666</v>
      </c>
      <c r="BH7" s="82">
        <f>AJ7*'UK electricity'!$E$24</f>
        <v>55204.236578706666</v>
      </c>
      <c r="BI7" s="82">
        <f>AK7*'UK electricity'!$E$24</f>
        <v>55204.236578706666</v>
      </c>
      <c r="BJ7" s="82">
        <f t="shared" si="2"/>
        <v>792123.96478023357</v>
      </c>
      <c r="BK7" s="82">
        <f t="shared" si="3"/>
        <v>792.12396478023356</v>
      </c>
      <c r="BL7" s="82">
        <f>$F7/typicalServiceCharge!$C$15</f>
        <v>3.4481508368622706</v>
      </c>
      <c r="BM7" s="102">
        <f>$BL7*INDEX(typicalServiceCharge!$C$5:$C$39,MATCH(realEstatePerformance!BM$2,typicalServiceCharge!$B$5:$B$39,0))</f>
        <v>206889.05021173623</v>
      </c>
      <c r="BN7" s="102">
        <f>$BL7*INDEX(typicalServiceCharge!$C$5:$C$39,MATCH(realEstatePerformance!BN$2,typicalServiceCharge!$B$5:$B$39,0))</f>
        <v>5517.0413389796331</v>
      </c>
      <c r="BO7" s="102">
        <f>$BL7*INDEX(typicalServiceCharge!$C$5:$C$39,MATCH(realEstatePerformance!BO$2,typicalServiceCharge!$B$5:$B$39,0))</f>
        <v>245284.20978019762</v>
      </c>
      <c r="BP7" s="102">
        <f>$BL7*INDEX(typicalServiceCharge!$C$5:$C$39,MATCH(realEstatePerformance!BP$2,typicalServiceCharge!$B$5:$B$39,0))</f>
        <v>34481.508368622708</v>
      </c>
      <c r="BQ7" s="102">
        <f>$BL7*INDEX(typicalServiceCharge!$C$5:$C$39,MATCH(realEstatePerformance!BQ$2,typicalServiceCharge!$B$5:$B$39,0))</f>
        <v>792729.87739463605</v>
      </c>
      <c r="BR7" s="102">
        <f>$BL7*INDEX(typicalServiceCharge!$C$5:$C$39,MATCH(realEstatePerformance!BR$2,typicalServiceCharge!$B$5:$B$39,0))</f>
        <v>38102.066747328092</v>
      </c>
      <c r="BS7" s="102">
        <f>$BL7*INDEX(typicalServiceCharge!$C$5:$C$39,MATCH(realEstatePerformance!BS$2,typicalServiceCharge!$B$5:$B$39,0))</f>
        <v>24137.055858035896</v>
      </c>
      <c r="BT7" s="102">
        <f>$BL7*INDEX(typicalServiceCharge!$C$5:$C$39,MATCH(realEstatePerformance!BT$2,typicalServiceCharge!$B$5:$B$39,0))</f>
        <v>496878.5355918532</v>
      </c>
      <c r="BU7" s="102">
        <f>$BL7*INDEX(typicalServiceCharge!$C$5:$C$39,MATCH(realEstatePerformance!BU$2,typicalServiceCharge!$B$5:$B$39,0))</f>
        <v>640425.05493042956</v>
      </c>
      <c r="BV7" s="102">
        <f>$BL7*INDEX(typicalServiceCharge!$C$5:$C$39,MATCH(realEstatePerformance!BV$2,typicalServiceCharge!$B$5:$B$39,0))</f>
        <v>0</v>
      </c>
      <c r="BW7" s="102">
        <f>$BL7*INDEX(typicalServiceCharge!$C$5:$C$39,MATCH(realEstatePerformance!BW$2,typicalServiceCharge!$B$5:$B$39,0))</f>
        <v>648148.91280500102</v>
      </c>
      <c r="BX7" s="102">
        <f>$BL7*INDEX(typicalServiceCharge!$C$5:$C$39,MATCH(realEstatePerformance!BX$2,typicalServiceCharge!$B$5:$B$39,0))</f>
        <v>84479.695503125637</v>
      </c>
      <c r="BY7" s="102">
        <f>$BL7*INDEX(typicalServiceCharge!$C$5:$C$39,MATCH(realEstatePerformance!BY$2,typicalServiceCharge!$B$5:$B$39,0))</f>
        <v>18275.199435370036</v>
      </c>
      <c r="BZ7" s="102">
        <f>$BL7*INDEX(typicalServiceCharge!$C$5:$C$39,MATCH(realEstatePerformance!BZ$2,typicalServiceCharge!$B$5:$B$39,0))</f>
        <v>342487.58187134506</v>
      </c>
      <c r="CA7" s="102">
        <f>$BL7*INDEX(typicalServiceCharge!$C$5:$C$39,MATCH(realEstatePerformance!CA$2,typicalServiceCharge!$B$5:$B$39,0))</f>
        <v>-3682.6250937689051</v>
      </c>
      <c r="CB7" s="102">
        <f>$BL7*INDEX(typicalServiceCharge!$C$5:$C$39,MATCH(realEstatePerformance!CB$2,typicalServiceCharge!$B$5:$B$39,0))</f>
        <v>0</v>
      </c>
      <c r="CC7" s="102">
        <f>$BL7*INDEX(typicalServiceCharge!$C$5:$C$39,MATCH(realEstatePerformance!CC$2,typicalServiceCharge!$B$5:$B$39,0))</f>
        <v>3103.3357531760435</v>
      </c>
      <c r="CD7" s="102">
        <f>$BL7*INDEX(typicalServiceCharge!$C$5:$C$39,MATCH(realEstatePerformance!CD$2,typicalServiceCharge!$B$5:$B$39,0))</f>
        <v>0</v>
      </c>
      <c r="CE7" s="102">
        <f>$BL7*INDEX(typicalServiceCharge!$C$5:$C$39,MATCH(realEstatePerformance!CE$2,typicalServiceCharge!$B$5:$B$39,0))</f>
        <v>0</v>
      </c>
      <c r="CF7" s="102">
        <f>$BL7*INDEX(typicalServiceCharge!$C$5:$C$39,MATCH(realEstatePerformance!CF$2,typicalServiceCharge!$B$5:$B$39,0))</f>
        <v>318895.33384553337</v>
      </c>
      <c r="CG7" s="102">
        <f>$BL7*INDEX(typicalServiceCharge!$C$5:$C$39,MATCH(realEstatePerformance!CG$2,typicalServiceCharge!$B$5:$B$39,0))</f>
        <v>-310333.57531760435</v>
      </c>
      <c r="CH7" s="102">
        <f t="shared" si="4"/>
        <v>3585818.2590239961</v>
      </c>
      <c r="CI7" s="82">
        <f t="shared" si="5"/>
        <v>122779.2145409362</v>
      </c>
      <c r="CJ7" s="82">
        <f t="shared" si="6"/>
        <v>98751.322255274979</v>
      </c>
      <c r="CK7" s="88">
        <f t="shared" si="7"/>
        <v>2.7539410846257877E-2</v>
      </c>
      <c r="CL7" s="89">
        <f>IF(CK7&lt;benchmarks!$A$65,benchmarks!$B$65,IF(CK7&lt;benchmarks!$A$64,benchmarks!$B$64,IF(CK7&lt;benchmarks!$A$63,benchmarks!$B$63,IF(CK7&lt;benchmarks!$A$62,benchmarks!$B$62,IF(CK7&lt;benchmarks!$A$61,benchmarks!$B$61,0)))))</f>
        <v>5</v>
      </c>
      <c r="CM7" s="83">
        <v>51.528525999999999</v>
      </c>
      <c r="CN7" s="83">
        <v>-0.12945400000000001</v>
      </c>
    </row>
    <row r="8" spans="1:92" x14ac:dyDescent="0.35">
      <c r="A8" s="80">
        <v>1363</v>
      </c>
      <c r="B8" s="85" t="s">
        <v>3</v>
      </c>
      <c r="C8" s="85" t="s">
        <v>9</v>
      </c>
      <c r="D8" s="85">
        <v>1850</v>
      </c>
      <c r="E8" s="86">
        <v>15111</v>
      </c>
      <c r="F8" s="87">
        <v>442429</v>
      </c>
      <c r="G8" s="85">
        <v>156.94999999999999</v>
      </c>
      <c r="H8" s="85">
        <v>353.04116299999998</v>
      </c>
      <c r="I8" s="81" t="str">
        <f t="shared" si="0"/>
        <v>Retail - General Stores_1850</v>
      </c>
      <c r="J8" s="82">
        <f t="shared" si="1"/>
        <v>2371671.4499999997</v>
      </c>
      <c r="K8" s="82" t="s">
        <v>60</v>
      </c>
      <c r="L8" s="82">
        <f>realEstatePerformance!$J8*INDEX(benchmarks!B$17:B$57,MATCH(realEstatePerformance!$K8,benchmarks!$A$17:$A$57,0))</f>
        <v>395278.57499999995</v>
      </c>
      <c r="M8" s="82">
        <f>realEstatePerformance!$J8*INDEX(benchmarks!C$17:C$57,MATCH(realEstatePerformance!$K8,benchmarks!$A$17:$A$57,0))</f>
        <v>1976392.8749999998</v>
      </c>
      <c r="N8" s="100">
        <f>$L8*INDEX(benchmarks!$B$3:$B$14,MATCH(realEstatePerformance!N$2,benchmarks!$A$3:$A$14,0))</f>
        <v>49409.821874999994</v>
      </c>
      <c r="O8" s="100">
        <f>$L8*INDEX(benchmarks!$B$3:$B$14,MATCH(realEstatePerformance!O$2,benchmarks!$A$3:$A$14,0))</f>
        <v>55339.000500000002</v>
      </c>
      <c r="P8" s="100">
        <f>$L8*INDEX(benchmarks!$B$3:$B$14,MATCH(realEstatePerformance!P$2,benchmarks!$A$3:$A$14,0))</f>
        <v>39527.857499999998</v>
      </c>
      <c r="Q8" s="100">
        <f>$L8*INDEX(benchmarks!$B$3:$B$14,MATCH(realEstatePerformance!Q$2,benchmarks!$A$3:$A$14,0))</f>
        <v>27669.500250000001</v>
      </c>
      <c r="R8" s="100">
        <f>$L8*INDEX(benchmarks!$B$3:$B$14,MATCH(realEstatePerformance!R$2,benchmarks!$A$3:$A$14,0))</f>
        <v>17787.535874999998</v>
      </c>
      <c r="S8" s="100">
        <f>$L8*INDEX(benchmarks!$B$3:$B$14,MATCH(realEstatePerformance!S$2,benchmarks!$A$3:$A$14,0))</f>
        <v>17787.535874999998</v>
      </c>
      <c r="T8" s="100">
        <f>$L8*INDEX(benchmarks!$B$3:$B$14,MATCH(realEstatePerformance!T$2,benchmarks!$A$3:$A$14,0))</f>
        <v>17787.535874999998</v>
      </c>
      <c r="U8" s="100">
        <f>$L8*INDEX(benchmarks!$B$3:$B$14,MATCH(realEstatePerformance!U$2,benchmarks!$A$3:$A$14,0))</f>
        <v>17787.535874999998</v>
      </c>
      <c r="V8" s="100">
        <f>$L8*INDEX(benchmarks!$B$3:$B$14,MATCH(realEstatePerformance!V$2,benchmarks!$A$3:$A$14,0))</f>
        <v>17787.535874999998</v>
      </c>
      <c r="W8" s="100">
        <f>$L8*INDEX(benchmarks!$B$3:$B$14,MATCH(realEstatePerformance!W$2,benchmarks!$A$3:$A$14,0))</f>
        <v>39527.857499999998</v>
      </c>
      <c r="X8" s="100">
        <f>$L8*INDEX(benchmarks!$B$3:$B$14,MATCH(realEstatePerformance!X$2,benchmarks!$A$3:$A$14,0))</f>
        <v>47433.428999999989</v>
      </c>
      <c r="Y8" s="100">
        <f>$L8*INDEX(benchmarks!$B$3:$B$14,MATCH(realEstatePerformance!Y$2,benchmarks!$A$3:$A$14,0))</f>
        <v>47433.428999999989</v>
      </c>
      <c r="Z8" s="82">
        <f>$M8*INDEX(benchmarks!$C$3:$C$14,MATCH(realEstatePerformance!Z$2,benchmarks!$A$3:$A$14,0))</f>
        <v>164699.40625</v>
      </c>
      <c r="AA8" s="82">
        <f>$M8*INDEX(benchmarks!$C$3:$C$14,MATCH(realEstatePerformance!AA$2,benchmarks!$A$3:$A$14,0))</f>
        <v>164699.40625</v>
      </c>
      <c r="AB8" s="82">
        <f>$M8*INDEX(benchmarks!$C$3:$C$14,MATCH(realEstatePerformance!AB$2,benchmarks!$A$3:$A$14,0))</f>
        <v>164699.40625</v>
      </c>
      <c r="AC8" s="82">
        <f>$M8*INDEX(benchmarks!$C$3:$C$14,MATCH(realEstatePerformance!AC$2,benchmarks!$A$3:$A$14,0))</f>
        <v>164699.40625</v>
      </c>
      <c r="AD8" s="82">
        <f>$M8*INDEX(benchmarks!$C$3:$C$14,MATCH(realEstatePerformance!AD$2,benchmarks!$A$3:$A$14,0))</f>
        <v>164699.40625</v>
      </c>
      <c r="AE8" s="82">
        <f>$M8*INDEX(benchmarks!$C$3:$C$14,MATCH(realEstatePerformance!AE$2,benchmarks!$A$3:$A$14,0))</f>
        <v>164699.40625</v>
      </c>
      <c r="AF8" s="82">
        <f>$M8*INDEX(benchmarks!$C$3:$C$14,MATCH(realEstatePerformance!AF$2,benchmarks!$A$3:$A$14,0))</f>
        <v>164699.40625</v>
      </c>
      <c r="AG8" s="82">
        <f>$M8*INDEX(benchmarks!$C$3:$C$14,MATCH(realEstatePerformance!AG$2,benchmarks!$A$3:$A$14,0))</f>
        <v>164699.40625</v>
      </c>
      <c r="AH8" s="82">
        <f>$M8*INDEX(benchmarks!$C$3:$C$14,MATCH(realEstatePerformance!AH$2,benchmarks!$A$3:$A$14,0))</f>
        <v>164699.40625</v>
      </c>
      <c r="AI8" s="82">
        <f>$M8*INDEX(benchmarks!$C$3:$C$14,MATCH(realEstatePerformance!AI$2,benchmarks!$A$3:$A$14,0))</f>
        <v>164699.40625</v>
      </c>
      <c r="AJ8" s="82">
        <f>$M8*INDEX(benchmarks!$C$3:$C$14,MATCH(realEstatePerformance!AJ$2,benchmarks!$A$3:$A$14,0))</f>
        <v>164699.40625</v>
      </c>
      <c r="AK8" s="82">
        <f>$M8*INDEX(benchmarks!$C$3:$C$14,MATCH(realEstatePerformance!AK$2,benchmarks!$A$3:$A$14,0))</f>
        <v>164699.40625</v>
      </c>
      <c r="AL8" s="100">
        <f>N8*Fuels!$D$41</f>
        <v>10013.958701663594</v>
      </c>
      <c r="AM8" s="100">
        <f>O8*Fuels!$D$41</f>
        <v>11215.633745863226</v>
      </c>
      <c r="AN8" s="100">
        <f>P8*Fuels!$D$41</f>
        <v>8011.166961330875</v>
      </c>
      <c r="AO8" s="100">
        <f>Q8*Fuels!$D$41</f>
        <v>5607.816872931613</v>
      </c>
      <c r="AP8" s="100">
        <f>R8*Fuels!$D$41</f>
        <v>3605.0251325988938</v>
      </c>
      <c r="AQ8" s="100">
        <f>S8*Fuels!$D$41</f>
        <v>3605.0251325988938</v>
      </c>
      <c r="AR8" s="100">
        <f>T8*Fuels!$D$41</f>
        <v>3605.0251325988938</v>
      </c>
      <c r="AS8" s="100">
        <f>U8*Fuels!$D$41</f>
        <v>3605.0251325988938</v>
      </c>
      <c r="AT8" s="100">
        <f>V8*Fuels!$D$41</f>
        <v>3605.0251325988938</v>
      </c>
      <c r="AU8" s="100">
        <f>W8*Fuels!$D$41</f>
        <v>8011.166961330875</v>
      </c>
      <c r="AV8" s="100">
        <f>X8*Fuels!$D$41</f>
        <v>9613.4003535970478</v>
      </c>
      <c r="AW8" s="100">
        <f>Y8*Fuels!$D$41</f>
        <v>9613.4003535970478</v>
      </c>
      <c r="AX8" s="82">
        <f>Z8*'UK electricity'!$E$24</f>
        <v>34105.012380513632</v>
      </c>
      <c r="AY8" s="82">
        <f>AA8*'UK electricity'!$E$24</f>
        <v>34105.012380513632</v>
      </c>
      <c r="AZ8" s="82">
        <f>AB8*'UK electricity'!$E$24</f>
        <v>34105.012380513632</v>
      </c>
      <c r="BA8" s="82">
        <f>AC8*'UK electricity'!$E$24</f>
        <v>34105.012380513632</v>
      </c>
      <c r="BB8" s="82">
        <f>AD8*'UK electricity'!$E$24</f>
        <v>34105.012380513632</v>
      </c>
      <c r="BC8" s="82">
        <f>AE8*'UK electricity'!$E$24</f>
        <v>34105.012380513632</v>
      </c>
      <c r="BD8" s="82">
        <f>AF8*'UK electricity'!$E$24</f>
        <v>34105.012380513632</v>
      </c>
      <c r="BE8" s="82">
        <f>AG8*'UK electricity'!$E$24</f>
        <v>34105.012380513632</v>
      </c>
      <c r="BF8" s="82">
        <f>AH8*'UK electricity'!$E$24</f>
        <v>34105.012380513632</v>
      </c>
      <c r="BG8" s="82">
        <f>AI8*'UK electricity'!$E$24</f>
        <v>34105.012380513632</v>
      </c>
      <c r="BH8" s="82">
        <f>AJ8*'UK electricity'!$E$24</f>
        <v>34105.012380513632</v>
      </c>
      <c r="BI8" s="82">
        <f>AK8*'UK electricity'!$E$24</f>
        <v>34105.012380513632</v>
      </c>
      <c r="BJ8" s="82">
        <f t="shared" si="2"/>
        <v>489371.81817947241</v>
      </c>
      <c r="BK8" s="82">
        <f t="shared" si="3"/>
        <v>489.37181817947243</v>
      </c>
      <c r="BL8" s="82">
        <f>$F8/typicalServiceCharge!$C$15</f>
        <v>1.7843476507360354</v>
      </c>
      <c r="BM8" s="102">
        <f>$BL8*INDEX(typicalServiceCharge!$C$5:$C$39,MATCH(realEstatePerformance!BM$2,typicalServiceCharge!$B$5:$B$39,0))</f>
        <v>107060.85904416212</v>
      </c>
      <c r="BN8" s="102">
        <f>$BL8*INDEX(typicalServiceCharge!$C$5:$C$39,MATCH(realEstatePerformance!BN$2,typicalServiceCharge!$B$5:$B$39,0))</f>
        <v>2854.9562411776565</v>
      </c>
      <c r="BO8" s="102">
        <f>$BL8*INDEX(typicalServiceCharge!$C$5:$C$39,MATCH(realEstatePerformance!BO$2,typicalServiceCharge!$B$5:$B$39,0))</f>
        <v>126929.57013510788</v>
      </c>
      <c r="BP8" s="102">
        <f>$BL8*INDEX(typicalServiceCharge!$C$5:$C$39,MATCH(realEstatePerformance!BP$2,typicalServiceCharge!$B$5:$B$39,0))</f>
        <v>17843.476507360356</v>
      </c>
      <c r="BQ8" s="102">
        <f>$BL8*INDEX(typicalServiceCharge!$C$5:$C$39,MATCH(realEstatePerformance!BQ$2,typicalServiceCharge!$B$5:$B$39,0))</f>
        <v>410221.52490421454</v>
      </c>
      <c r="BR8" s="102">
        <f>$BL8*INDEX(typicalServiceCharge!$C$5:$C$39,MATCH(realEstatePerformance!BR$2,typicalServiceCharge!$B$5:$B$39,0))</f>
        <v>19717.041540633192</v>
      </c>
      <c r="BS8" s="102">
        <f>$BL8*INDEX(typicalServiceCharge!$C$5:$C$39,MATCH(realEstatePerformance!BS$2,typicalServiceCharge!$B$5:$B$39,0))</f>
        <v>12490.433555152247</v>
      </c>
      <c r="BT8" s="102">
        <f>$BL8*INDEX(typicalServiceCharge!$C$5:$C$39,MATCH(realEstatePerformance!BT$2,typicalServiceCharge!$B$5:$B$39,0))</f>
        <v>257124.49647106271</v>
      </c>
      <c r="BU8" s="102">
        <f>$BL8*INDEX(typicalServiceCharge!$C$5:$C$39,MATCH(realEstatePerformance!BU$2,typicalServiceCharge!$B$5:$B$39,0))</f>
        <v>331406.88917120383</v>
      </c>
      <c r="BV8" s="102">
        <f>$BL8*INDEX(typicalServiceCharge!$C$5:$C$39,MATCH(realEstatePerformance!BV$2,typicalServiceCharge!$B$5:$B$39,0))</f>
        <v>0</v>
      </c>
      <c r="BW8" s="102">
        <f>$BL8*INDEX(typicalServiceCharge!$C$5:$C$39,MATCH(realEstatePerformance!BW$2,typicalServiceCharge!$B$5:$B$39,0))</f>
        <v>335403.8279088526</v>
      </c>
      <c r="BX8" s="102">
        <f>$BL8*INDEX(typicalServiceCharge!$C$5:$C$39,MATCH(realEstatePerformance!BX$2,typicalServiceCharge!$B$5:$B$39,0))</f>
        <v>43716.51744303287</v>
      </c>
      <c r="BY8" s="102">
        <f>$BL8*INDEX(typicalServiceCharge!$C$5:$C$39,MATCH(realEstatePerformance!BY$2,typicalServiceCharge!$B$5:$B$39,0))</f>
        <v>9457.0425489009885</v>
      </c>
      <c r="BZ8" s="102">
        <f>$BL8*INDEX(typicalServiceCharge!$C$5:$C$39,MATCH(realEstatePerformance!BZ$2,typicalServiceCharge!$B$5:$B$39,0))</f>
        <v>177230.33040935671</v>
      </c>
      <c r="CA8" s="102">
        <f>$BL8*INDEX(typicalServiceCharge!$C$5:$C$39,MATCH(realEstatePerformance!CA$2,typicalServiceCharge!$B$5:$B$39,0))</f>
        <v>-1905.6832909860859</v>
      </c>
      <c r="CB8" s="102">
        <f>$BL8*INDEX(typicalServiceCharge!$C$5:$C$39,MATCH(realEstatePerformance!CB$2,typicalServiceCharge!$B$5:$B$39,0))</f>
        <v>0</v>
      </c>
      <c r="CC8" s="102">
        <f>$BL8*INDEX(typicalServiceCharge!$C$5:$C$39,MATCH(realEstatePerformance!CC$2,typicalServiceCharge!$B$5:$B$39,0))</f>
        <v>1605.9128856624318</v>
      </c>
      <c r="CD8" s="102">
        <f>$BL8*INDEX(typicalServiceCharge!$C$5:$C$39,MATCH(realEstatePerformance!CD$2,typicalServiceCharge!$B$5:$B$39,0))</f>
        <v>0</v>
      </c>
      <c r="CE8" s="102">
        <f>$BL8*INDEX(typicalServiceCharge!$C$5:$C$39,MATCH(realEstatePerformance!CE$2,typicalServiceCharge!$B$5:$B$39,0))</f>
        <v>0</v>
      </c>
      <c r="CF8" s="102">
        <f>$BL8*INDEX(typicalServiceCharge!$C$5:$C$39,MATCH(realEstatePerformance!CF$2,typicalServiceCharge!$B$5:$B$39,0))</f>
        <v>165021.82378302075</v>
      </c>
      <c r="CG8" s="102">
        <f>$BL8*INDEX(typicalServiceCharge!$C$5:$C$39,MATCH(realEstatePerformance!CG$2,typicalServiceCharge!$B$5:$B$39,0))</f>
        <v>-160591.28856624319</v>
      </c>
      <c r="CH8" s="102">
        <f t="shared" si="4"/>
        <v>1855587.7306916716</v>
      </c>
      <c r="CI8" s="82">
        <f t="shared" si="5"/>
        <v>75852.631817818226</v>
      </c>
      <c r="CJ8" s="82">
        <f t="shared" si="6"/>
        <v>61008.271771071202</v>
      </c>
      <c r="CK8" s="88">
        <f t="shared" si="7"/>
        <v>3.2878139234263165E-2</v>
      </c>
      <c r="CL8" s="89">
        <f>IF(CK8&lt;benchmarks!$A$65,benchmarks!$B$65,IF(CK8&lt;benchmarks!$A$64,benchmarks!$B$64,IF(CK8&lt;benchmarks!$A$63,benchmarks!$B$63,IF(CK8&lt;benchmarks!$A$62,benchmarks!$B$62,IF(CK8&lt;benchmarks!$A$61,benchmarks!$B$61,0)))))</f>
        <v>4</v>
      </c>
      <c r="CM8" s="83">
        <v>53.589523999999997</v>
      </c>
      <c r="CN8" s="83">
        <v>-1.623435</v>
      </c>
    </row>
    <row r="9" spans="1:92" x14ac:dyDescent="0.35">
      <c r="A9" s="80">
        <v>1399</v>
      </c>
      <c r="B9" s="85" t="s">
        <v>3</v>
      </c>
      <c r="C9" s="85" t="s">
        <v>9</v>
      </c>
      <c r="D9" s="85">
        <v>1985</v>
      </c>
      <c r="E9" s="86">
        <v>9700</v>
      </c>
      <c r="F9" s="87">
        <v>651131</v>
      </c>
      <c r="G9" s="85">
        <v>451</v>
      </c>
      <c r="H9" s="85">
        <v>707.95401609999999</v>
      </c>
      <c r="I9" s="81" t="str">
        <f t="shared" si="0"/>
        <v>Retail - General Stores_1985</v>
      </c>
      <c r="J9" s="82">
        <f t="shared" si="1"/>
        <v>4374700</v>
      </c>
      <c r="K9" s="82" t="s">
        <v>60</v>
      </c>
      <c r="L9" s="82">
        <f>realEstatePerformance!$J9*INDEX(benchmarks!B$17:B$57,MATCH(realEstatePerformance!$K9,benchmarks!$A$17:$A$57,0))</f>
        <v>729116.66666666663</v>
      </c>
      <c r="M9" s="82">
        <f>realEstatePerformance!$J9*INDEX(benchmarks!C$17:C$57,MATCH(realEstatePerformance!$K9,benchmarks!$A$17:$A$57,0))</f>
        <v>3645583.3333333335</v>
      </c>
      <c r="N9" s="100">
        <f>$L9*INDEX(benchmarks!$B$3:$B$14,MATCH(realEstatePerformance!N$2,benchmarks!$A$3:$A$14,0))</f>
        <v>91139.583333333328</v>
      </c>
      <c r="O9" s="100">
        <f>$L9*INDEX(benchmarks!$B$3:$B$14,MATCH(realEstatePerformance!O$2,benchmarks!$A$3:$A$14,0))</f>
        <v>102076.33333333334</v>
      </c>
      <c r="P9" s="100">
        <f>$L9*INDEX(benchmarks!$B$3:$B$14,MATCH(realEstatePerformance!P$2,benchmarks!$A$3:$A$14,0))</f>
        <v>72911.666666666672</v>
      </c>
      <c r="Q9" s="100">
        <f>$L9*INDEX(benchmarks!$B$3:$B$14,MATCH(realEstatePerformance!Q$2,benchmarks!$A$3:$A$14,0))</f>
        <v>51038.166666666672</v>
      </c>
      <c r="R9" s="100">
        <f>$L9*INDEX(benchmarks!$B$3:$B$14,MATCH(realEstatePerformance!R$2,benchmarks!$A$3:$A$14,0))</f>
        <v>32810.25</v>
      </c>
      <c r="S9" s="100">
        <f>$L9*INDEX(benchmarks!$B$3:$B$14,MATCH(realEstatePerformance!S$2,benchmarks!$A$3:$A$14,0))</f>
        <v>32810.25</v>
      </c>
      <c r="T9" s="100">
        <f>$L9*INDEX(benchmarks!$B$3:$B$14,MATCH(realEstatePerformance!T$2,benchmarks!$A$3:$A$14,0))</f>
        <v>32810.25</v>
      </c>
      <c r="U9" s="100">
        <f>$L9*INDEX(benchmarks!$B$3:$B$14,MATCH(realEstatePerformance!U$2,benchmarks!$A$3:$A$14,0))</f>
        <v>32810.25</v>
      </c>
      <c r="V9" s="100">
        <f>$L9*INDEX(benchmarks!$B$3:$B$14,MATCH(realEstatePerformance!V$2,benchmarks!$A$3:$A$14,0))</f>
        <v>32810.25</v>
      </c>
      <c r="W9" s="100">
        <f>$L9*INDEX(benchmarks!$B$3:$B$14,MATCH(realEstatePerformance!W$2,benchmarks!$A$3:$A$14,0))</f>
        <v>72911.666666666672</v>
      </c>
      <c r="X9" s="100">
        <f>$L9*INDEX(benchmarks!$B$3:$B$14,MATCH(realEstatePerformance!X$2,benchmarks!$A$3:$A$14,0))</f>
        <v>87493.999999999985</v>
      </c>
      <c r="Y9" s="100">
        <f>$L9*INDEX(benchmarks!$B$3:$B$14,MATCH(realEstatePerformance!Y$2,benchmarks!$A$3:$A$14,0))</f>
        <v>87493.999999999985</v>
      </c>
      <c r="Z9" s="82">
        <f>$M9*INDEX(benchmarks!$C$3:$C$14,MATCH(realEstatePerformance!Z$2,benchmarks!$A$3:$A$14,0))</f>
        <v>303798.61111111118</v>
      </c>
      <c r="AA9" s="82">
        <f>$M9*INDEX(benchmarks!$C$3:$C$14,MATCH(realEstatePerformance!AA$2,benchmarks!$A$3:$A$14,0))</f>
        <v>303798.61111111118</v>
      </c>
      <c r="AB9" s="82">
        <f>$M9*INDEX(benchmarks!$C$3:$C$14,MATCH(realEstatePerformance!AB$2,benchmarks!$A$3:$A$14,0))</f>
        <v>303798.61111111118</v>
      </c>
      <c r="AC9" s="82">
        <f>$M9*INDEX(benchmarks!$C$3:$C$14,MATCH(realEstatePerformance!AC$2,benchmarks!$A$3:$A$14,0))</f>
        <v>303798.61111111118</v>
      </c>
      <c r="AD9" s="82">
        <f>$M9*INDEX(benchmarks!$C$3:$C$14,MATCH(realEstatePerformance!AD$2,benchmarks!$A$3:$A$14,0))</f>
        <v>303798.61111111118</v>
      </c>
      <c r="AE9" s="82">
        <f>$M9*INDEX(benchmarks!$C$3:$C$14,MATCH(realEstatePerformance!AE$2,benchmarks!$A$3:$A$14,0))</f>
        <v>303798.61111111118</v>
      </c>
      <c r="AF9" s="82">
        <f>$M9*INDEX(benchmarks!$C$3:$C$14,MATCH(realEstatePerformance!AF$2,benchmarks!$A$3:$A$14,0))</f>
        <v>303798.61111111118</v>
      </c>
      <c r="AG9" s="82">
        <f>$M9*INDEX(benchmarks!$C$3:$C$14,MATCH(realEstatePerformance!AG$2,benchmarks!$A$3:$A$14,0))</f>
        <v>303798.61111111118</v>
      </c>
      <c r="AH9" s="82">
        <f>$M9*INDEX(benchmarks!$C$3:$C$14,MATCH(realEstatePerformance!AH$2,benchmarks!$A$3:$A$14,0))</f>
        <v>303798.61111111118</v>
      </c>
      <c r="AI9" s="82">
        <f>$M9*INDEX(benchmarks!$C$3:$C$14,MATCH(realEstatePerformance!AI$2,benchmarks!$A$3:$A$14,0))</f>
        <v>303798.61111111118</v>
      </c>
      <c r="AJ9" s="82">
        <f>$M9*INDEX(benchmarks!$C$3:$C$14,MATCH(realEstatePerformance!AJ$2,benchmarks!$A$3:$A$14,0))</f>
        <v>303798.61111111118</v>
      </c>
      <c r="AK9" s="82">
        <f>$M9*INDEX(benchmarks!$C$3:$C$14,MATCH(realEstatePerformance!AK$2,benchmarks!$A$3:$A$14,0))</f>
        <v>303798.61111111118</v>
      </c>
      <c r="AL9" s="100">
        <f>N9*Fuels!$D$41</f>
        <v>18471.38866227349</v>
      </c>
      <c r="AM9" s="100">
        <f>O9*Fuels!$D$41</f>
        <v>20687.955301746311</v>
      </c>
      <c r="AN9" s="100">
        <f>P9*Fuels!$D$41</f>
        <v>14777.110929818793</v>
      </c>
      <c r="AO9" s="100">
        <f>Q9*Fuels!$D$41</f>
        <v>10343.977650873156</v>
      </c>
      <c r="AP9" s="100">
        <f>R9*Fuels!$D$41</f>
        <v>6649.699918418456</v>
      </c>
      <c r="AQ9" s="100">
        <f>S9*Fuels!$D$41</f>
        <v>6649.699918418456</v>
      </c>
      <c r="AR9" s="100">
        <f>T9*Fuels!$D$41</f>
        <v>6649.699918418456</v>
      </c>
      <c r="AS9" s="100">
        <f>U9*Fuels!$D$41</f>
        <v>6649.699918418456</v>
      </c>
      <c r="AT9" s="100">
        <f>V9*Fuels!$D$41</f>
        <v>6649.699918418456</v>
      </c>
      <c r="AU9" s="100">
        <f>W9*Fuels!$D$41</f>
        <v>14777.110929818793</v>
      </c>
      <c r="AV9" s="100">
        <f>X9*Fuels!$D$41</f>
        <v>17732.533115782546</v>
      </c>
      <c r="AW9" s="100">
        <f>Y9*Fuels!$D$41</f>
        <v>17732.533115782546</v>
      </c>
      <c r="AX9" s="82">
        <f>Z9*'UK electricity'!$E$24</f>
        <v>62908.881270646925</v>
      </c>
      <c r="AY9" s="82">
        <f>AA9*'UK electricity'!$E$24</f>
        <v>62908.881270646925</v>
      </c>
      <c r="AZ9" s="82">
        <f>AB9*'UK electricity'!$E$24</f>
        <v>62908.881270646925</v>
      </c>
      <c r="BA9" s="82">
        <f>AC9*'UK electricity'!$E$24</f>
        <v>62908.881270646925</v>
      </c>
      <c r="BB9" s="82">
        <f>AD9*'UK electricity'!$E$24</f>
        <v>62908.881270646925</v>
      </c>
      <c r="BC9" s="82">
        <f>AE9*'UK electricity'!$E$24</f>
        <v>62908.881270646925</v>
      </c>
      <c r="BD9" s="82">
        <f>AF9*'UK electricity'!$E$24</f>
        <v>62908.881270646925</v>
      </c>
      <c r="BE9" s="82">
        <f>AG9*'UK electricity'!$E$24</f>
        <v>62908.881270646925</v>
      </c>
      <c r="BF9" s="82">
        <f>AH9*'UK electricity'!$E$24</f>
        <v>62908.881270646925</v>
      </c>
      <c r="BG9" s="82">
        <f>AI9*'UK electricity'!$E$24</f>
        <v>62908.881270646925</v>
      </c>
      <c r="BH9" s="82">
        <f>AJ9*'UK electricity'!$E$24</f>
        <v>62908.881270646925</v>
      </c>
      <c r="BI9" s="82">
        <f>AK9*'UK electricity'!$E$24</f>
        <v>62908.881270646925</v>
      </c>
      <c r="BJ9" s="82">
        <f t="shared" si="2"/>
        <v>902677.68454595108</v>
      </c>
      <c r="BK9" s="82">
        <f t="shared" si="3"/>
        <v>902.67768454595114</v>
      </c>
      <c r="BL9" s="82">
        <f>$F9/typicalServiceCharge!$C$15</f>
        <v>2.626057672917927</v>
      </c>
      <c r="BM9" s="102">
        <f>$BL9*INDEX(typicalServiceCharge!$C$5:$C$39,MATCH(realEstatePerformance!BM$2,typicalServiceCharge!$B$5:$B$39,0))</f>
        <v>157563.46037507561</v>
      </c>
      <c r="BN9" s="102">
        <f>$BL9*INDEX(typicalServiceCharge!$C$5:$C$39,MATCH(realEstatePerformance!BN$2,typicalServiceCharge!$B$5:$B$39,0))</f>
        <v>4201.692276668683</v>
      </c>
      <c r="BO9" s="102">
        <f>$BL9*INDEX(typicalServiceCharge!$C$5:$C$39,MATCH(realEstatePerformance!BO$2,typicalServiceCharge!$B$5:$B$39,0))</f>
        <v>186804.61256301674</v>
      </c>
      <c r="BP9" s="102">
        <f>$BL9*INDEX(typicalServiceCharge!$C$5:$C$39,MATCH(realEstatePerformance!BP$2,typicalServiceCharge!$B$5:$B$39,0))</f>
        <v>26260.576729179269</v>
      </c>
      <c r="BQ9" s="102">
        <f>$BL9*INDEX(typicalServiceCharge!$C$5:$C$39,MATCH(realEstatePerformance!BQ$2,typicalServiceCharge!$B$5:$B$39,0))</f>
        <v>603730.65900383145</v>
      </c>
      <c r="BR9" s="102">
        <f>$BL9*INDEX(typicalServiceCharge!$C$5:$C$39,MATCH(realEstatePerformance!BR$2,typicalServiceCharge!$B$5:$B$39,0))</f>
        <v>29017.937285743094</v>
      </c>
      <c r="BS9" s="102">
        <f>$BL9*INDEX(typicalServiceCharge!$C$5:$C$39,MATCH(realEstatePerformance!BS$2,typicalServiceCharge!$B$5:$B$39,0))</f>
        <v>18382.403710425489</v>
      </c>
      <c r="BT9" s="102">
        <f>$BL9*INDEX(typicalServiceCharge!$C$5:$C$39,MATCH(realEstatePerformance!BT$2,typicalServiceCharge!$B$5:$B$39,0))</f>
        <v>378414.91066747328</v>
      </c>
      <c r="BU9" s="102">
        <f>$BL9*INDEX(typicalServiceCharge!$C$5:$C$39,MATCH(realEstatePerformance!BU$2,typicalServiceCharge!$B$5:$B$39,0))</f>
        <v>487737.69159104658</v>
      </c>
      <c r="BV9" s="102">
        <f>$BL9*INDEX(typicalServiceCharge!$C$5:$C$39,MATCH(realEstatePerformance!BV$2,typicalServiceCharge!$B$5:$B$39,0))</f>
        <v>0</v>
      </c>
      <c r="BW9" s="102">
        <f>$BL9*INDEX(typicalServiceCharge!$C$5:$C$39,MATCH(realEstatePerformance!BW$2,typicalServiceCharge!$B$5:$B$39,0))</f>
        <v>493620.06077838276</v>
      </c>
      <c r="BX9" s="102">
        <f>$BL9*INDEX(typicalServiceCharge!$C$5:$C$39,MATCH(realEstatePerformance!BX$2,typicalServiceCharge!$B$5:$B$39,0))</f>
        <v>64338.412986489209</v>
      </c>
      <c r="BY9" s="102">
        <f>$BL9*INDEX(typicalServiceCharge!$C$5:$C$39,MATCH(realEstatePerformance!BY$2,typicalServiceCharge!$B$5:$B$39,0))</f>
        <v>13918.105666465013</v>
      </c>
      <c r="BZ9" s="102">
        <f>$BL9*INDEX(typicalServiceCharge!$C$5:$C$39,MATCH(realEstatePerformance!BZ$2,typicalServiceCharge!$B$5:$B$39,0))</f>
        <v>260833.17836257309</v>
      </c>
      <c r="CA9" s="102">
        <f>$BL9*INDEX(typicalServiceCharge!$C$5:$C$39,MATCH(realEstatePerformance!CA$2,typicalServiceCharge!$B$5:$B$39,0))</f>
        <v>-2804.6295946763462</v>
      </c>
      <c r="CB9" s="102">
        <f>$BL9*INDEX(typicalServiceCharge!$C$5:$C$39,MATCH(realEstatePerformance!CB$2,typicalServiceCharge!$B$5:$B$39,0))</f>
        <v>0</v>
      </c>
      <c r="CC9" s="102">
        <f>$BL9*INDEX(typicalServiceCharge!$C$5:$C$39,MATCH(realEstatePerformance!CC$2,typicalServiceCharge!$B$5:$B$39,0))</f>
        <v>2363.4519056261342</v>
      </c>
      <c r="CD9" s="102">
        <f>$BL9*INDEX(typicalServiceCharge!$C$5:$C$39,MATCH(realEstatePerformance!CD$2,typicalServiceCharge!$B$5:$B$39,0))</f>
        <v>0</v>
      </c>
      <c r="CE9" s="102">
        <f>$BL9*INDEX(typicalServiceCharge!$C$5:$C$39,MATCH(realEstatePerformance!CE$2,typicalServiceCharge!$B$5:$B$39,0))</f>
        <v>0</v>
      </c>
      <c r="CF9" s="102">
        <f>$BL9*INDEX(typicalServiceCharge!$C$5:$C$39,MATCH(realEstatePerformance!CF$2,typicalServiceCharge!$B$5:$B$39,0))</f>
        <v>242865.69176446865</v>
      </c>
      <c r="CG9" s="102">
        <f>$BL9*INDEX(typicalServiceCharge!$C$5:$C$39,MATCH(realEstatePerformance!CG$2,typicalServiceCharge!$B$5:$B$39,0))</f>
        <v>-236345.19056261342</v>
      </c>
      <c r="CH9" s="102">
        <f t="shared" si="4"/>
        <v>2730903.0255091758</v>
      </c>
      <c r="CI9" s="82">
        <f t="shared" si="5"/>
        <v>139915.04110462242</v>
      </c>
      <c r="CJ9" s="82">
        <f t="shared" si="6"/>
        <v>112533.66756044781</v>
      </c>
      <c r="CK9" s="88">
        <f t="shared" si="7"/>
        <v>4.1207493092679827E-2</v>
      </c>
      <c r="CL9" s="89">
        <f>IF(CK9&lt;benchmarks!$A$65,benchmarks!$B$65,IF(CK9&lt;benchmarks!$A$64,benchmarks!$B$64,IF(CK9&lt;benchmarks!$A$63,benchmarks!$B$63,IF(CK9&lt;benchmarks!$A$62,benchmarks!$B$62,IF(CK9&lt;benchmarks!$A$61,benchmarks!$B$61,0)))))</f>
        <v>3</v>
      </c>
      <c r="CM9" s="83">
        <v>53.953833000000003</v>
      </c>
      <c r="CN9" s="83">
        <v>-1.04091</v>
      </c>
    </row>
    <row r="10" spans="1:92" x14ac:dyDescent="0.35">
      <c r="A10" s="80">
        <v>927</v>
      </c>
      <c r="B10" s="85" t="s">
        <v>3</v>
      </c>
      <c r="C10" s="85" t="s">
        <v>9</v>
      </c>
      <c r="D10" s="85">
        <v>2000</v>
      </c>
      <c r="E10" s="86">
        <v>5159</v>
      </c>
      <c r="F10" s="87">
        <v>418093</v>
      </c>
      <c r="G10" s="85">
        <v>345</v>
      </c>
      <c r="H10" s="85">
        <v>0</v>
      </c>
      <c r="I10" s="81" t="str">
        <f t="shared" si="0"/>
        <v>Retail - General Stores_2000</v>
      </c>
      <c r="J10" s="82">
        <f t="shared" si="1"/>
        <v>1779855</v>
      </c>
      <c r="K10" s="82" t="s">
        <v>60</v>
      </c>
      <c r="L10" s="82">
        <f>realEstatePerformance!$J10*INDEX(benchmarks!B$17:B$57,MATCH(realEstatePerformance!$K10,benchmarks!$A$17:$A$57,0))</f>
        <v>296642.5</v>
      </c>
      <c r="M10" s="82">
        <f>realEstatePerformance!$J10*INDEX(benchmarks!C$17:C$57,MATCH(realEstatePerformance!$K10,benchmarks!$A$17:$A$57,0))</f>
        <v>1483212.5</v>
      </c>
      <c r="N10" s="100">
        <f>$L10*INDEX(benchmarks!$B$3:$B$14,MATCH(realEstatePerformance!N$2,benchmarks!$A$3:$A$14,0))</f>
        <v>37080.3125</v>
      </c>
      <c r="O10" s="100">
        <f>$L10*INDEX(benchmarks!$B$3:$B$14,MATCH(realEstatePerformance!O$2,benchmarks!$A$3:$A$14,0))</f>
        <v>41529.950000000004</v>
      </c>
      <c r="P10" s="100">
        <f>$L10*INDEX(benchmarks!$B$3:$B$14,MATCH(realEstatePerformance!P$2,benchmarks!$A$3:$A$14,0))</f>
        <v>29664.25</v>
      </c>
      <c r="Q10" s="100">
        <f>$L10*INDEX(benchmarks!$B$3:$B$14,MATCH(realEstatePerformance!Q$2,benchmarks!$A$3:$A$14,0))</f>
        <v>20764.975000000002</v>
      </c>
      <c r="R10" s="100">
        <f>$L10*INDEX(benchmarks!$B$3:$B$14,MATCH(realEstatePerformance!R$2,benchmarks!$A$3:$A$14,0))</f>
        <v>13348.9125</v>
      </c>
      <c r="S10" s="100">
        <f>$L10*INDEX(benchmarks!$B$3:$B$14,MATCH(realEstatePerformance!S$2,benchmarks!$A$3:$A$14,0))</f>
        <v>13348.9125</v>
      </c>
      <c r="T10" s="100">
        <f>$L10*INDEX(benchmarks!$B$3:$B$14,MATCH(realEstatePerformance!T$2,benchmarks!$A$3:$A$14,0))</f>
        <v>13348.9125</v>
      </c>
      <c r="U10" s="100">
        <f>$L10*INDEX(benchmarks!$B$3:$B$14,MATCH(realEstatePerformance!U$2,benchmarks!$A$3:$A$14,0))</f>
        <v>13348.9125</v>
      </c>
      <c r="V10" s="100">
        <f>$L10*INDEX(benchmarks!$B$3:$B$14,MATCH(realEstatePerformance!V$2,benchmarks!$A$3:$A$14,0))</f>
        <v>13348.9125</v>
      </c>
      <c r="W10" s="100">
        <f>$L10*INDEX(benchmarks!$B$3:$B$14,MATCH(realEstatePerformance!W$2,benchmarks!$A$3:$A$14,0))</f>
        <v>29664.25</v>
      </c>
      <c r="X10" s="100">
        <f>$L10*INDEX(benchmarks!$B$3:$B$14,MATCH(realEstatePerformance!X$2,benchmarks!$A$3:$A$14,0))</f>
        <v>35597.1</v>
      </c>
      <c r="Y10" s="100">
        <f>$L10*INDEX(benchmarks!$B$3:$B$14,MATCH(realEstatePerformance!Y$2,benchmarks!$A$3:$A$14,0))</f>
        <v>35597.1</v>
      </c>
      <c r="Z10" s="82">
        <f>$M10*INDEX(benchmarks!$C$3:$C$14,MATCH(realEstatePerformance!Z$2,benchmarks!$A$3:$A$14,0))</f>
        <v>123601.04166666669</v>
      </c>
      <c r="AA10" s="82">
        <f>$M10*INDEX(benchmarks!$C$3:$C$14,MATCH(realEstatePerformance!AA$2,benchmarks!$A$3:$A$14,0))</f>
        <v>123601.04166666669</v>
      </c>
      <c r="AB10" s="82">
        <f>$M10*INDEX(benchmarks!$C$3:$C$14,MATCH(realEstatePerformance!AB$2,benchmarks!$A$3:$A$14,0))</f>
        <v>123601.04166666669</v>
      </c>
      <c r="AC10" s="82">
        <f>$M10*INDEX(benchmarks!$C$3:$C$14,MATCH(realEstatePerformance!AC$2,benchmarks!$A$3:$A$14,0))</f>
        <v>123601.04166666669</v>
      </c>
      <c r="AD10" s="82">
        <f>$M10*INDEX(benchmarks!$C$3:$C$14,MATCH(realEstatePerformance!AD$2,benchmarks!$A$3:$A$14,0))</f>
        <v>123601.04166666669</v>
      </c>
      <c r="AE10" s="82">
        <f>$M10*INDEX(benchmarks!$C$3:$C$14,MATCH(realEstatePerformance!AE$2,benchmarks!$A$3:$A$14,0))</f>
        <v>123601.04166666669</v>
      </c>
      <c r="AF10" s="82">
        <f>$M10*INDEX(benchmarks!$C$3:$C$14,MATCH(realEstatePerformance!AF$2,benchmarks!$A$3:$A$14,0))</f>
        <v>123601.04166666669</v>
      </c>
      <c r="AG10" s="82">
        <f>$M10*INDEX(benchmarks!$C$3:$C$14,MATCH(realEstatePerformance!AG$2,benchmarks!$A$3:$A$14,0))</f>
        <v>123601.04166666669</v>
      </c>
      <c r="AH10" s="82">
        <f>$M10*INDEX(benchmarks!$C$3:$C$14,MATCH(realEstatePerformance!AH$2,benchmarks!$A$3:$A$14,0))</f>
        <v>123601.04166666669</v>
      </c>
      <c r="AI10" s="82">
        <f>$M10*INDEX(benchmarks!$C$3:$C$14,MATCH(realEstatePerformance!AI$2,benchmarks!$A$3:$A$14,0))</f>
        <v>123601.04166666669</v>
      </c>
      <c r="AJ10" s="82">
        <f>$M10*INDEX(benchmarks!$C$3:$C$14,MATCH(realEstatePerformance!AJ$2,benchmarks!$A$3:$A$14,0))</f>
        <v>123601.04166666669</v>
      </c>
      <c r="AK10" s="82">
        <f>$M10*INDEX(benchmarks!$C$3:$C$14,MATCH(realEstatePerformance!AK$2,benchmarks!$A$3:$A$14,0))</f>
        <v>123601.04166666669</v>
      </c>
      <c r="AL10" s="100">
        <f>N10*Fuels!$D$41</f>
        <v>7515.1195436237413</v>
      </c>
      <c r="AM10" s="100">
        <f>O10*Fuels!$D$41</f>
        <v>8416.9338888585917</v>
      </c>
      <c r="AN10" s="100">
        <f>P10*Fuels!$D$41</f>
        <v>6012.095634898993</v>
      </c>
      <c r="AO10" s="100">
        <f>Q10*Fuels!$D$41</f>
        <v>4208.4669444292958</v>
      </c>
      <c r="AP10" s="100">
        <f>R10*Fuels!$D$41</f>
        <v>2705.4430357045471</v>
      </c>
      <c r="AQ10" s="100">
        <f>S10*Fuels!$D$41</f>
        <v>2705.4430357045471</v>
      </c>
      <c r="AR10" s="100">
        <f>T10*Fuels!$D$41</f>
        <v>2705.4430357045471</v>
      </c>
      <c r="AS10" s="100">
        <f>U10*Fuels!$D$41</f>
        <v>2705.4430357045471</v>
      </c>
      <c r="AT10" s="100">
        <f>V10*Fuels!$D$41</f>
        <v>2705.4430357045471</v>
      </c>
      <c r="AU10" s="100">
        <f>W10*Fuels!$D$41</f>
        <v>6012.095634898993</v>
      </c>
      <c r="AV10" s="100">
        <f>X10*Fuels!$D$41</f>
        <v>7214.5147618787914</v>
      </c>
      <c r="AW10" s="100">
        <f>Y10*Fuels!$D$41</f>
        <v>7214.5147618787914</v>
      </c>
      <c r="AX10" s="82">
        <f>Z10*'UK electricity'!$E$24</f>
        <v>25594.597772182609</v>
      </c>
      <c r="AY10" s="82">
        <f>AA10*'UK electricity'!$E$24</f>
        <v>25594.597772182609</v>
      </c>
      <c r="AZ10" s="82">
        <f>AB10*'UK electricity'!$E$24</f>
        <v>25594.597772182609</v>
      </c>
      <c r="BA10" s="82">
        <f>AC10*'UK electricity'!$E$24</f>
        <v>25594.597772182609</v>
      </c>
      <c r="BB10" s="82">
        <f>AD10*'UK electricity'!$E$24</f>
        <v>25594.597772182609</v>
      </c>
      <c r="BC10" s="82">
        <f>AE10*'UK electricity'!$E$24</f>
        <v>25594.597772182609</v>
      </c>
      <c r="BD10" s="82">
        <f>AF10*'UK electricity'!$E$24</f>
        <v>25594.597772182609</v>
      </c>
      <c r="BE10" s="82">
        <f>AG10*'UK electricity'!$E$24</f>
        <v>25594.597772182609</v>
      </c>
      <c r="BF10" s="82">
        <f>AH10*'UK electricity'!$E$24</f>
        <v>25594.597772182609</v>
      </c>
      <c r="BG10" s="82">
        <f>AI10*'UK electricity'!$E$24</f>
        <v>25594.597772182609</v>
      </c>
      <c r="BH10" s="82">
        <f>AJ10*'UK electricity'!$E$24</f>
        <v>25594.597772182609</v>
      </c>
      <c r="BI10" s="82">
        <f>AK10*'UK electricity'!$E$24</f>
        <v>25594.597772182609</v>
      </c>
      <c r="BJ10" s="82">
        <f t="shared" si="2"/>
        <v>367256.12961518124</v>
      </c>
      <c r="BK10" s="82">
        <f t="shared" si="3"/>
        <v>367.25612961518124</v>
      </c>
      <c r="BL10" s="82">
        <f>$F10/typicalServiceCharge!$C$15</f>
        <v>1.6861988304093567</v>
      </c>
      <c r="BM10" s="102">
        <f>$BL10*INDEX(typicalServiceCharge!$C$5:$C$39,MATCH(realEstatePerformance!BM$2,typicalServiceCharge!$B$5:$B$39,0))</f>
        <v>101171.9298245614</v>
      </c>
      <c r="BN10" s="102">
        <f>$BL10*INDEX(typicalServiceCharge!$C$5:$C$39,MATCH(realEstatePerformance!BN$2,typicalServiceCharge!$B$5:$B$39,0))</f>
        <v>2697.9181286549706</v>
      </c>
      <c r="BO10" s="102">
        <f>$BL10*INDEX(typicalServiceCharge!$C$5:$C$39,MATCH(realEstatePerformance!BO$2,typicalServiceCharge!$B$5:$B$39,0))</f>
        <v>119947.75380116959</v>
      </c>
      <c r="BP10" s="102">
        <f>$BL10*INDEX(typicalServiceCharge!$C$5:$C$39,MATCH(realEstatePerformance!BP$2,typicalServiceCharge!$B$5:$B$39,0))</f>
        <v>16861.988304093567</v>
      </c>
      <c r="BQ10" s="102">
        <f>$BL10*INDEX(typicalServiceCharge!$C$5:$C$39,MATCH(realEstatePerformance!BQ$2,typicalServiceCharge!$B$5:$B$39,0))</f>
        <v>387657.11111111112</v>
      </c>
      <c r="BR10" s="102">
        <f>$BL10*INDEX(typicalServiceCharge!$C$5:$C$39,MATCH(realEstatePerformance!BR$2,typicalServiceCharge!$B$5:$B$39,0))</f>
        <v>18632.497076023392</v>
      </c>
      <c r="BS10" s="102">
        <f>$BL10*INDEX(typicalServiceCharge!$C$5:$C$39,MATCH(realEstatePerformance!BS$2,typicalServiceCharge!$B$5:$B$39,0))</f>
        <v>11803.391812865497</v>
      </c>
      <c r="BT10" s="102">
        <f>$BL10*INDEX(typicalServiceCharge!$C$5:$C$39,MATCH(realEstatePerformance!BT$2,typicalServiceCharge!$B$5:$B$39,0))</f>
        <v>242981.25146198829</v>
      </c>
      <c r="BU10" s="102">
        <f>$BL10*INDEX(typicalServiceCharge!$C$5:$C$39,MATCH(realEstatePerformance!BU$2,typicalServiceCharge!$B$5:$B$39,0))</f>
        <v>313177.70877192984</v>
      </c>
      <c r="BV10" s="102">
        <f>$BL10*INDEX(typicalServiceCharge!$C$5:$C$39,MATCH(realEstatePerformance!BV$2,typicalServiceCharge!$B$5:$B$39,0))</f>
        <v>0</v>
      </c>
      <c r="BW10" s="102">
        <f>$BL10*INDEX(typicalServiceCharge!$C$5:$C$39,MATCH(realEstatePerformance!BW$2,typicalServiceCharge!$B$5:$B$39,0))</f>
        <v>316954.79415204679</v>
      </c>
      <c r="BX10" s="102">
        <f>$BL10*INDEX(typicalServiceCharge!$C$5:$C$39,MATCH(realEstatePerformance!BX$2,typicalServiceCharge!$B$5:$B$39,0))</f>
        <v>41311.871345029242</v>
      </c>
      <c r="BY10" s="102">
        <f>$BL10*INDEX(typicalServiceCharge!$C$5:$C$39,MATCH(realEstatePerformance!BY$2,typicalServiceCharge!$B$5:$B$39,0))</f>
        <v>8936.853801169591</v>
      </c>
      <c r="BZ10" s="102">
        <f>$BL10*INDEX(typicalServiceCharge!$C$5:$C$39,MATCH(realEstatePerformance!BZ$2,typicalServiceCharge!$B$5:$B$39,0))</f>
        <v>167481.69883040935</v>
      </c>
      <c r="CA10" s="102">
        <f>$BL10*INDEX(typicalServiceCharge!$C$5:$C$39,MATCH(realEstatePerformance!CA$2,typicalServiceCharge!$B$5:$B$39,0))</f>
        <v>-1800.860350877193</v>
      </c>
      <c r="CB10" s="102">
        <f>$BL10*INDEX(typicalServiceCharge!$C$5:$C$39,MATCH(realEstatePerformance!CB$2,typicalServiceCharge!$B$5:$B$39,0))</f>
        <v>0</v>
      </c>
      <c r="CC10" s="102">
        <f>$BL10*INDEX(typicalServiceCharge!$C$5:$C$39,MATCH(realEstatePerformance!CC$2,typicalServiceCharge!$B$5:$B$39,0))</f>
        <v>1517.578947368421</v>
      </c>
      <c r="CD10" s="102">
        <f>$BL10*INDEX(typicalServiceCharge!$C$5:$C$39,MATCH(realEstatePerformance!CD$2,typicalServiceCharge!$B$5:$B$39,0))</f>
        <v>0</v>
      </c>
      <c r="CE10" s="102">
        <f>$BL10*INDEX(typicalServiceCharge!$C$5:$C$39,MATCH(realEstatePerformance!CE$2,typicalServiceCharge!$B$5:$B$39,0))</f>
        <v>0</v>
      </c>
      <c r="CF10" s="102">
        <f>$BL10*INDEX(typicalServiceCharge!$C$5:$C$39,MATCH(realEstatePerformance!CF$2,typicalServiceCharge!$B$5:$B$39,0))</f>
        <v>155944.72643274855</v>
      </c>
      <c r="CG10" s="102">
        <f>$BL10*INDEX(typicalServiceCharge!$C$5:$C$39,MATCH(realEstatePerformance!CG$2,typicalServiceCharge!$B$5:$B$39,0))</f>
        <v>-151757.89473684211</v>
      </c>
      <c r="CH10" s="102">
        <f t="shared" si="4"/>
        <v>1753520.3187134506</v>
      </c>
      <c r="CI10" s="82">
        <f t="shared" si="5"/>
        <v>56924.700090353093</v>
      </c>
      <c r="CJ10" s="82">
        <f t="shared" si="6"/>
        <v>45784.536282670997</v>
      </c>
      <c r="CK10" s="88">
        <f t="shared" si="7"/>
        <v>2.6110068867786426E-2</v>
      </c>
      <c r="CL10" s="89">
        <f>IF(CK10&lt;benchmarks!$A$65,benchmarks!$B$65,IF(CK10&lt;benchmarks!$A$64,benchmarks!$B$64,IF(CK10&lt;benchmarks!$A$63,benchmarks!$B$63,IF(CK10&lt;benchmarks!$A$62,benchmarks!$B$62,IF(CK10&lt;benchmarks!$A$61,benchmarks!$B$61,0)))))</f>
        <v>5</v>
      </c>
      <c r="CM10" s="83">
        <v>53.794276000000004</v>
      </c>
      <c r="CN10" s="83">
        <v>-1.7502500000000001</v>
      </c>
    </row>
    <row r="11" spans="1:92" x14ac:dyDescent="0.35">
      <c r="A11" s="80">
        <v>959</v>
      </c>
      <c r="B11" s="85" t="s">
        <v>3</v>
      </c>
      <c r="C11" s="85" t="s">
        <v>9</v>
      </c>
      <c r="D11" s="85">
        <v>1990</v>
      </c>
      <c r="E11" s="86">
        <v>4918</v>
      </c>
      <c r="F11" s="87">
        <v>326125</v>
      </c>
      <c r="G11" s="85">
        <v>438</v>
      </c>
      <c r="H11" s="85">
        <v>348.04021569999998</v>
      </c>
      <c r="I11" s="81" t="str">
        <f t="shared" si="0"/>
        <v>Retail - General Stores_1990</v>
      </c>
      <c r="J11" s="82">
        <f t="shared" si="1"/>
        <v>2154084</v>
      </c>
      <c r="K11" s="82" t="s">
        <v>60</v>
      </c>
      <c r="L11" s="82">
        <f>realEstatePerformance!$J11*INDEX(benchmarks!B$17:B$57,MATCH(realEstatePerformance!$K11,benchmarks!$A$17:$A$57,0))</f>
        <v>359014</v>
      </c>
      <c r="M11" s="82">
        <f>realEstatePerformance!$J11*INDEX(benchmarks!C$17:C$57,MATCH(realEstatePerformance!$K11,benchmarks!$A$17:$A$57,0))</f>
        <v>1795070</v>
      </c>
      <c r="N11" s="100">
        <f>$L11*INDEX(benchmarks!$B$3:$B$14,MATCH(realEstatePerformance!N$2,benchmarks!$A$3:$A$14,0))</f>
        <v>44876.75</v>
      </c>
      <c r="O11" s="100">
        <f>$L11*INDEX(benchmarks!$B$3:$B$14,MATCH(realEstatePerformance!O$2,benchmarks!$A$3:$A$14,0))</f>
        <v>50261.960000000006</v>
      </c>
      <c r="P11" s="100">
        <f>$L11*INDEX(benchmarks!$B$3:$B$14,MATCH(realEstatePerformance!P$2,benchmarks!$A$3:$A$14,0))</f>
        <v>35901.4</v>
      </c>
      <c r="Q11" s="100">
        <f>$L11*INDEX(benchmarks!$B$3:$B$14,MATCH(realEstatePerformance!Q$2,benchmarks!$A$3:$A$14,0))</f>
        <v>25130.980000000003</v>
      </c>
      <c r="R11" s="100">
        <f>$L11*INDEX(benchmarks!$B$3:$B$14,MATCH(realEstatePerformance!R$2,benchmarks!$A$3:$A$14,0))</f>
        <v>16155.63</v>
      </c>
      <c r="S11" s="100">
        <f>$L11*INDEX(benchmarks!$B$3:$B$14,MATCH(realEstatePerformance!S$2,benchmarks!$A$3:$A$14,0))</f>
        <v>16155.63</v>
      </c>
      <c r="T11" s="100">
        <f>$L11*INDEX(benchmarks!$B$3:$B$14,MATCH(realEstatePerformance!T$2,benchmarks!$A$3:$A$14,0))</f>
        <v>16155.63</v>
      </c>
      <c r="U11" s="100">
        <f>$L11*INDEX(benchmarks!$B$3:$B$14,MATCH(realEstatePerformance!U$2,benchmarks!$A$3:$A$14,0))</f>
        <v>16155.63</v>
      </c>
      <c r="V11" s="100">
        <f>$L11*INDEX(benchmarks!$B$3:$B$14,MATCH(realEstatePerformance!V$2,benchmarks!$A$3:$A$14,0))</f>
        <v>16155.63</v>
      </c>
      <c r="W11" s="100">
        <f>$L11*INDEX(benchmarks!$B$3:$B$14,MATCH(realEstatePerformance!W$2,benchmarks!$A$3:$A$14,0))</f>
        <v>35901.4</v>
      </c>
      <c r="X11" s="100">
        <f>$L11*INDEX(benchmarks!$B$3:$B$14,MATCH(realEstatePerformance!X$2,benchmarks!$A$3:$A$14,0))</f>
        <v>43081.68</v>
      </c>
      <c r="Y11" s="100">
        <f>$L11*INDEX(benchmarks!$B$3:$B$14,MATCH(realEstatePerformance!Y$2,benchmarks!$A$3:$A$14,0))</f>
        <v>43081.68</v>
      </c>
      <c r="Z11" s="82">
        <f>$M11*INDEX(benchmarks!$C$3:$C$14,MATCH(realEstatePerformance!Z$2,benchmarks!$A$3:$A$14,0))</f>
        <v>149589.16666666669</v>
      </c>
      <c r="AA11" s="82">
        <f>$M11*INDEX(benchmarks!$C$3:$C$14,MATCH(realEstatePerformance!AA$2,benchmarks!$A$3:$A$14,0))</f>
        <v>149589.16666666669</v>
      </c>
      <c r="AB11" s="82">
        <f>$M11*INDEX(benchmarks!$C$3:$C$14,MATCH(realEstatePerformance!AB$2,benchmarks!$A$3:$A$14,0))</f>
        <v>149589.16666666669</v>
      </c>
      <c r="AC11" s="82">
        <f>$M11*INDEX(benchmarks!$C$3:$C$14,MATCH(realEstatePerformance!AC$2,benchmarks!$A$3:$A$14,0))</f>
        <v>149589.16666666669</v>
      </c>
      <c r="AD11" s="82">
        <f>$M11*INDEX(benchmarks!$C$3:$C$14,MATCH(realEstatePerformance!AD$2,benchmarks!$A$3:$A$14,0))</f>
        <v>149589.16666666669</v>
      </c>
      <c r="AE11" s="82">
        <f>$M11*INDEX(benchmarks!$C$3:$C$14,MATCH(realEstatePerformance!AE$2,benchmarks!$A$3:$A$14,0))</f>
        <v>149589.16666666669</v>
      </c>
      <c r="AF11" s="82">
        <f>$M11*INDEX(benchmarks!$C$3:$C$14,MATCH(realEstatePerformance!AF$2,benchmarks!$A$3:$A$14,0))</f>
        <v>149589.16666666669</v>
      </c>
      <c r="AG11" s="82">
        <f>$M11*INDEX(benchmarks!$C$3:$C$14,MATCH(realEstatePerformance!AG$2,benchmarks!$A$3:$A$14,0))</f>
        <v>149589.16666666669</v>
      </c>
      <c r="AH11" s="82">
        <f>$M11*INDEX(benchmarks!$C$3:$C$14,MATCH(realEstatePerformance!AH$2,benchmarks!$A$3:$A$14,0))</f>
        <v>149589.16666666669</v>
      </c>
      <c r="AI11" s="82">
        <f>$M11*INDEX(benchmarks!$C$3:$C$14,MATCH(realEstatePerformance!AI$2,benchmarks!$A$3:$A$14,0))</f>
        <v>149589.16666666669</v>
      </c>
      <c r="AJ11" s="82">
        <f>$M11*INDEX(benchmarks!$C$3:$C$14,MATCH(realEstatePerformance!AJ$2,benchmarks!$A$3:$A$14,0))</f>
        <v>149589.16666666669</v>
      </c>
      <c r="AK11" s="82">
        <f>$M11*INDEX(benchmarks!$C$3:$C$14,MATCH(realEstatePerformance!AK$2,benchmarks!$A$3:$A$14,0))</f>
        <v>149589.16666666669</v>
      </c>
      <c r="AL11" s="100">
        <f>N11*Fuels!$D$41</f>
        <v>9095.2345932714761</v>
      </c>
      <c r="AM11" s="100">
        <f>O11*Fuels!$D$41</f>
        <v>10186.662744464054</v>
      </c>
      <c r="AN11" s="100">
        <f>P11*Fuels!$D$41</f>
        <v>7276.1876746171811</v>
      </c>
      <c r="AO11" s="100">
        <f>Q11*Fuels!$D$41</f>
        <v>5093.3313722320272</v>
      </c>
      <c r="AP11" s="100">
        <f>R11*Fuels!$D$41</f>
        <v>3274.2844535777313</v>
      </c>
      <c r="AQ11" s="100">
        <f>S11*Fuels!$D$41</f>
        <v>3274.2844535777313</v>
      </c>
      <c r="AR11" s="100">
        <f>T11*Fuels!$D$41</f>
        <v>3274.2844535777313</v>
      </c>
      <c r="AS11" s="100">
        <f>U11*Fuels!$D$41</f>
        <v>3274.2844535777313</v>
      </c>
      <c r="AT11" s="100">
        <f>V11*Fuels!$D$41</f>
        <v>3274.2844535777313</v>
      </c>
      <c r="AU11" s="100">
        <f>W11*Fuels!$D$41</f>
        <v>7276.1876746171811</v>
      </c>
      <c r="AV11" s="100">
        <f>X11*Fuels!$D$41</f>
        <v>8731.4252095406173</v>
      </c>
      <c r="AW11" s="100">
        <f>Y11*Fuels!$D$41</f>
        <v>8731.4252095406173</v>
      </c>
      <c r="AX11" s="82">
        <f>Z11*'UK electricity'!$E$24</f>
        <v>30976.070268361302</v>
      </c>
      <c r="AY11" s="82">
        <f>AA11*'UK electricity'!$E$24</f>
        <v>30976.070268361302</v>
      </c>
      <c r="AZ11" s="82">
        <f>AB11*'UK electricity'!$E$24</f>
        <v>30976.070268361302</v>
      </c>
      <c r="BA11" s="82">
        <f>AC11*'UK electricity'!$E$24</f>
        <v>30976.070268361302</v>
      </c>
      <c r="BB11" s="82">
        <f>AD11*'UK electricity'!$E$24</f>
        <v>30976.070268361302</v>
      </c>
      <c r="BC11" s="82">
        <f>AE11*'UK electricity'!$E$24</f>
        <v>30976.070268361302</v>
      </c>
      <c r="BD11" s="82">
        <f>AF11*'UK electricity'!$E$24</f>
        <v>30976.070268361302</v>
      </c>
      <c r="BE11" s="82">
        <f>AG11*'UK electricity'!$E$24</f>
        <v>30976.070268361302</v>
      </c>
      <c r="BF11" s="82">
        <f>AH11*'UK electricity'!$E$24</f>
        <v>30976.070268361302</v>
      </c>
      <c r="BG11" s="82">
        <f>AI11*'UK electricity'!$E$24</f>
        <v>30976.070268361302</v>
      </c>
      <c r="BH11" s="82">
        <f>AJ11*'UK electricity'!$E$24</f>
        <v>30976.070268361302</v>
      </c>
      <c r="BI11" s="82">
        <f>AK11*'UK electricity'!$E$24</f>
        <v>30976.070268361302</v>
      </c>
      <c r="BJ11" s="82">
        <f t="shared" si="2"/>
        <v>444474.71996650746</v>
      </c>
      <c r="BK11" s="82">
        <f t="shared" si="3"/>
        <v>444.47471996650745</v>
      </c>
      <c r="BL11" s="82">
        <f>$F11/typicalServiceCharge!$C$15</f>
        <v>1.3152853397862472</v>
      </c>
      <c r="BM11" s="102">
        <f>$BL11*INDEX(typicalServiceCharge!$C$5:$C$39,MATCH(realEstatePerformance!BM$2,typicalServiceCharge!$B$5:$B$39,0))</f>
        <v>78917.120387174829</v>
      </c>
      <c r="BN11" s="102">
        <f>$BL11*INDEX(typicalServiceCharge!$C$5:$C$39,MATCH(realEstatePerformance!BN$2,typicalServiceCharge!$B$5:$B$39,0))</f>
        <v>2104.4565436579956</v>
      </c>
      <c r="BO11" s="102">
        <f>$BL11*INDEX(typicalServiceCharge!$C$5:$C$39,MATCH(realEstatePerformance!BO$2,typicalServiceCharge!$B$5:$B$39,0))</f>
        <v>93562.822645694687</v>
      </c>
      <c r="BP11" s="102">
        <f>$BL11*INDEX(typicalServiceCharge!$C$5:$C$39,MATCH(realEstatePerformance!BP$2,typicalServiceCharge!$B$5:$B$39,0))</f>
        <v>13152.853397862471</v>
      </c>
      <c r="BQ11" s="102">
        <f>$BL11*INDEX(typicalServiceCharge!$C$5:$C$39,MATCH(realEstatePerformance!BQ$2,typicalServiceCharge!$B$5:$B$39,0))</f>
        <v>302384.09961685824</v>
      </c>
      <c r="BR11" s="102">
        <f>$BL11*INDEX(typicalServiceCharge!$C$5:$C$39,MATCH(realEstatePerformance!BR$2,typicalServiceCharge!$B$5:$B$39,0))</f>
        <v>14533.903004638032</v>
      </c>
      <c r="BS11" s="102">
        <f>$BL11*INDEX(typicalServiceCharge!$C$5:$C$39,MATCH(realEstatePerformance!BS$2,typicalServiceCharge!$B$5:$B$39,0))</f>
        <v>9206.9973785037309</v>
      </c>
      <c r="BT11" s="102">
        <f>$BL11*INDEX(typicalServiceCharge!$C$5:$C$39,MATCH(realEstatePerformance!BT$2,typicalServiceCharge!$B$5:$B$39,0))</f>
        <v>189532.61746319823</v>
      </c>
      <c r="BU11" s="102">
        <f>$BL11*INDEX(typicalServiceCharge!$C$5:$C$39,MATCH(realEstatePerformance!BU$2,typicalServiceCharge!$B$5:$B$39,0))</f>
        <v>244287.94615849969</v>
      </c>
      <c r="BV11" s="102">
        <f>$BL11*INDEX(typicalServiceCharge!$C$5:$C$39,MATCH(realEstatePerformance!BV$2,typicalServiceCharge!$B$5:$B$39,0))</f>
        <v>0</v>
      </c>
      <c r="BW11" s="102">
        <f>$BL11*INDEX(typicalServiceCharge!$C$5:$C$39,MATCH(realEstatePerformance!BW$2,typicalServiceCharge!$B$5:$B$39,0))</f>
        <v>247234.18531962088</v>
      </c>
      <c r="BX11" s="102">
        <f>$BL11*INDEX(typicalServiceCharge!$C$5:$C$39,MATCH(realEstatePerformance!BX$2,typicalServiceCharge!$B$5:$B$39,0))</f>
        <v>32224.490824763056</v>
      </c>
      <c r="BY11" s="102">
        <f>$BL11*INDEX(typicalServiceCharge!$C$5:$C$39,MATCH(realEstatePerformance!BY$2,typicalServiceCharge!$B$5:$B$39,0))</f>
        <v>6971.0123008671098</v>
      </c>
      <c r="BZ11" s="102">
        <f>$BL11*INDEX(typicalServiceCharge!$C$5:$C$39,MATCH(realEstatePerformance!BZ$2,typicalServiceCharge!$B$5:$B$39,0))</f>
        <v>130640.716374269</v>
      </c>
      <c r="CA11" s="102">
        <f>$BL11*INDEX(typicalServiceCharge!$C$5:$C$39,MATCH(realEstatePerformance!CA$2,typicalServiceCharge!$B$5:$B$39,0))</f>
        <v>-1404.7247428917119</v>
      </c>
      <c r="CB11" s="102">
        <f>$BL11*INDEX(typicalServiceCharge!$C$5:$C$39,MATCH(realEstatePerformance!CB$2,typicalServiceCharge!$B$5:$B$39,0))</f>
        <v>0</v>
      </c>
      <c r="CC11" s="102">
        <f>$BL11*INDEX(typicalServiceCharge!$C$5:$C$39,MATCH(realEstatePerformance!CC$2,typicalServiceCharge!$B$5:$B$39,0))</f>
        <v>1183.7568058076224</v>
      </c>
      <c r="CD11" s="102">
        <f>$BL11*INDEX(typicalServiceCharge!$C$5:$C$39,MATCH(realEstatePerformance!CD$2,typicalServiceCharge!$B$5:$B$39,0))</f>
        <v>0</v>
      </c>
      <c r="CE11" s="102">
        <f>$BL11*INDEX(typicalServiceCharge!$C$5:$C$39,MATCH(realEstatePerformance!CE$2,typicalServiceCharge!$B$5:$B$39,0))</f>
        <v>0</v>
      </c>
      <c r="CF11" s="102">
        <f>$BL11*INDEX(typicalServiceCharge!$C$5:$C$39,MATCH(realEstatePerformance!CF$2,typicalServiceCharge!$B$5:$B$39,0))</f>
        <v>121641.53407945149</v>
      </c>
      <c r="CG11" s="102">
        <f>$BL11*INDEX(typicalServiceCharge!$C$5:$C$39,MATCH(realEstatePerformance!CG$2,typicalServiceCharge!$B$5:$B$39,0))</f>
        <v>-118375.68058076224</v>
      </c>
      <c r="CH11" s="102">
        <f t="shared" si="4"/>
        <v>1367798.1069772129</v>
      </c>
      <c r="CI11" s="82">
        <f t="shared" si="5"/>
        <v>68893.581594808653</v>
      </c>
      <c r="CJ11" s="82">
        <f t="shared" si="6"/>
        <v>55411.107676704603</v>
      </c>
      <c r="CK11" s="88">
        <f t="shared" si="7"/>
        <v>4.0511174415324536E-2</v>
      </c>
      <c r="CL11" s="89">
        <f>IF(CK11&lt;benchmarks!$A$65,benchmarks!$B$65,IF(CK11&lt;benchmarks!$A$64,benchmarks!$B$64,IF(CK11&lt;benchmarks!$A$63,benchmarks!$B$63,IF(CK11&lt;benchmarks!$A$62,benchmarks!$B$62,IF(CK11&lt;benchmarks!$A$61,benchmarks!$B$61,0)))))</f>
        <v>3</v>
      </c>
      <c r="CM11" s="83">
        <v>53.987318000000002</v>
      </c>
      <c r="CN11" s="83">
        <v>-1.093944</v>
      </c>
    </row>
    <row r="12" spans="1:92" x14ac:dyDescent="0.35">
      <c r="A12" s="80">
        <v>981</v>
      </c>
      <c r="B12" s="85" t="s">
        <v>3</v>
      </c>
      <c r="C12" s="85" t="s">
        <v>9</v>
      </c>
      <c r="D12" s="85">
        <v>1992</v>
      </c>
      <c r="E12" s="86">
        <v>21647</v>
      </c>
      <c r="F12" s="87">
        <v>1984158</v>
      </c>
      <c r="G12" s="85">
        <v>691.36363640000002</v>
      </c>
      <c r="H12" s="85">
        <v>1389.690396</v>
      </c>
      <c r="I12" s="81" t="str">
        <f t="shared" si="0"/>
        <v>Retail - General Stores_1992</v>
      </c>
      <c r="J12" s="82">
        <f t="shared" si="1"/>
        <v>14965948.6371508</v>
      </c>
      <c r="K12" s="82" t="s">
        <v>60</v>
      </c>
      <c r="L12" s="82">
        <f>realEstatePerformance!$J12*INDEX(benchmarks!B$17:B$57,MATCH(realEstatePerformance!$K12,benchmarks!$A$17:$A$57,0))</f>
        <v>2494324.7728584665</v>
      </c>
      <c r="M12" s="82">
        <f>realEstatePerformance!$J12*INDEX(benchmarks!C$17:C$57,MATCH(realEstatePerformance!$K12,benchmarks!$A$17:$A$57,0))</f>
        <v>12471623.864292333</v>
      </c>
      <c r="N12" s="100">
        <f>$L12*INDEX(benchmarks!$B$3:$B$14,MATCH(realEstatePerformance!N$2,benchmarks!$A$3:$A$14,0))</f>
        <v>311790.59660730831</v>
      </c>
      <c r="O12" s="100">
        <f>$L12*INDEX(benchmarks!$B$3:$B$14,MATCH(realEstatePerformance!O$2,benchmarks!$A$3:$A$14,0))</f>
        <v>349205.46820018534</v>
      </c>
      <c r="P12" s="100">
        <f>$L12*INDEX(benchmarks!$B$3:$B$14,MATCH(realEstatePerformance!P$2,benchmarks!$A$3:$A$14,0))</f>
        <v>249432.47728584666</v>
      </c>
      <c r="Q12" s="100">
        <f>$L12*INDEX(benchmarks!$B$3:$B$14,MATCH(realEstatePerformance!Q$2,benchmarks!$A$3:$A$14,0))</f>
        <v>174602.73410009267</v>
      </c>
      <c r="R12" s="100">
        <f>$L12*INDEX(benchmarks!$B$3:$B$14,MATCH(realEstatePerformance!R$2,benchmarks!$A$3:$A$14,0))</f>
        <v>112244.61477863099</v>
      </c>
      <c r="S12" s="100">
        <f>$L12*INDEX(benchmarks!$B$3:$B$14,MATCH(realEstatePerformance!S$2,benchmarks!$A$3:$A$14,0))</f>
        <v>112244.61477863099</v>
      </c>
      <c r="T12" s="100">
        <f>$L12*INDEX(benchmarks!$B$3:$B$14,MATCH(realEstatePerformance!T$2,benchmarks!$A$3:$A$14,0))</f>
        <v>112244.61477863099</v>
      </c>
      <c r="U12" s="100">
        <f>$L12*INDEX(benchmarks!$B$3:$B$14,MATCH(realEstatePerformance!U$2,benchmarks!$A$3:$A$14,0))</f>
        <v>112244.61477863099</v>
      </c>
      <c r="V12" s="100">
        <f>$L12*INDEX(benchmarks!$B$3:$B$14,MATCH(realEstatePerformance!V$2,benchmarks!$A$3:$A$14,0))</f>
        <v>112244.61477863099</v>
      </c>
      <c r="W12" s="100">
        <f>$L12*INDEX(benchmarks!$B$3:$B$14,MATCH(realEstatePerformance!W$2,benchmarks!$A$3:$A$14,0))</f>
        <v>249432.47728584666</v>
      </c>
      <c r="X12" s="100">
        <f>$L12*INDEX(benchmarks!$B$3:$B$14,MATCH(realEstatePerformance!X$2,benchmarks!$A$3:$A$14,0))</f>
        <v>299318.97274301597</v>
      </c>
      <c r="Y12" s="100">
        <f>$L12*INDEX(benchmarks!$B$3:$B$14,MATCH(realEstatePerformance!Y$2,benchmarks!$A$3:$A$14,0))</f>
        <v>299318.97274301597</v>
      </c>
      <c r="Z12" s="82">
        <f>$M12*INDEX(benchmarks!$C$3:$C$14,MATCH(realEstatePerformance!Z$2,benchmarks!$A$3:$A$14,0))</f>
        <v>1039301.9886910279</v>
      </c>
      <c r="AA12" s="82">
        <f>$M12*INDEX(benchmarks!$C$3:$C$14,MATCH(realEstatePerformance!AA$2,benchmarks!$A$3:$A$14,0))</f>
        <v>1039301.9886910279</v>
      </c>
      <c r="AB12" s="82">
        <f>$M12*INDEX(benchmarks!$C$3:$C$14,MATCH(realEstatePerformance!AB$2,benchmarks!$A$3:$A$14,0))</f>
        <v>1039301.9886910279</v>
      </c>
      <c r="AC12" s="82">
        <f>$M12*INDEX(benchmarks!$C$3:$C$14,MATCH(realEstatePerformance!AC$2,benchmarks!$A$3:$A$14,0))</f>
        <v>1039301.9886910279</v>
      </c>
      <c r="AD12" s="82">
        <f>$M12*INDEX(benchmarks!$C$3:$C$14,MATCH(realEstatePerformance!AD$2,benchmarks!$A$3:$A$14,0))</f>
        <v>1039301.9886910279</v>
      </c>
      <c r="AE12" s="82">
        <f>$M12*INDEX(benchmarks!$C$3:$C$14,MATCH(realEstatePerformance!AE$2,benchmarks!$A$3:$A$14,0))</f>
        <v>1039301.9886910279</v>
      </c>
      <c r="AF12" s="82">
        <f>$M12*INDEX(benchmarks!$C$3:$C$14,MATCH(realEstatePerformance!AF$2,benchmarks!$A$3:$A$14,0))</f>
        <v>1039301.9886910279</v>
      </c>
      <c r="AG12" s="82">
        <f>$M12*INDEX(benchmarks!$C$3:$C$14,MATCH(realEstatePerformance!AG$2,benchmarks!$A$3:$A$14,0))</f>
        <v>1039301.9886910279</v>
      </c>
      <c r="AH12" s="82">
        <f>$M12*INDEX(benchmarks!$C$3:$C$14,MATCH(realEstatePerformance!AH$2,benchmarks!$A$3:$A$14,0))</f>
        <v>1039301.9886910279</v>
      </c>
      <c r="AI12" s="82">
        <f>$M12*INDEX(benchmarks!$C$3:$C$14,MATCH(realEstatePerformance!AI$2,benchmarks!$A$3:$A$14,0))</f>
        <v>1039301.9886910279</v>
      </c>
      <c r="AJ12" s="82">
        <f>$M12*INDEX(benchmarks!$C$3:$C$14,MATCH(realEstatePerformance!AJ$2,benchmarks!$A$3:$A$14,0))</f>
        <v>1039301.9886910279</v>
      </c>
      <c r="AK12" s="82">
        <f>$M12*INDEX(benchmarks!$C$3:$C$14,MATCH(realEstatePerformance!AK$2,benchmarks!$A$3:$A$14,0))</f>
        <v>1039301.9886910279</v>
      </c>
      <c r="AL12" s="100">
        <f>N12*Fuels!$D$41</f>
        <v>63191.042580390575</v>
      </c>
      <c r="AM12" s="100">
        <f>O12*Fuels!$D$41</f>
        <v>70773.967690037447</v>
      </c>
      <c r="AN12" s="100">
        <f>P12*Fuels!$D$41</f>
        <v>50552.834064312461</v>
      </c>
      <c r="AO12" s="100">
        <f>Q12*Fuels!$D$41</f>
        <v>35386.983845018724</v>
      </c>
      <c r="AP12" s="100">
        <f>R12*Fuels!$D$41</f>
        <v>22748.775328940606</v>
      </c>
      <c r="AQ12" s="100">
        <f>S12*Fuels!$D$41</f>
        <v>22748.775328940606</v>
      </c>
      <c r="AR12" s="100">
        <f>T12*Fuels!$D$41</f>
        <v>22748.775328940606</v>
      </c>
      <c r="AS12" s="100">
        <f>U12*Fuels!$D$41</f>
        <v>22748.775328940606</v>
      </c>
      <c r="AT12" s="100">
        <f>V12*Fuels!$D$41</f>
        <v>22748.775328940606</v>
      </c>
      <c r="AU12" s="100">
        <f>W12*Fuels!$D$41</f>
        <v>50552.834064312461</v>
      </c>
      <c r="AV12" s="100">
        <f>X12*Fuels!$D$41</f>
        <v>60663.40087717495</v>
      </c>
      <c r="AW12" s="100">
        <f>Y12*Fuels!$D$41</f>
        <v>60663.40087717495</v>
      </c>
      <c r="AX12" s="82">
        <f>Z12*'UK electricity'!$E$24</f>
        <v>215212.71993899459</v>
      </c>
      <c r="AY12" s="82">
        <f>AA12*'UK electricity'!$E$24</f>
        <v>215212.71993899459</v>
      </c>
      <c r="AZ12" s="82">
        <f>AB12*'UK electricity'!$E$24</f>
        <v>215212.71993899459</v>
      </c>
      <c r="BA12" s="82">
        <f>AC12*'UK electricity'!$E$24</f>
        <v>215212.71993899459</v>
      </c>
      <c r="BB12" s="82">
        <f>AD12*'UK electricity'!$E$24</f>
        <v>215212.71993899459</v>
      </c>
      <c r="BC12" s="82">
        <f>AE12*'UK electricity'!$E$24</f>
        <v>215212.71993899459</v>
      </c>
      <c r="BD12" s="82">
        <f>AF12*'UK electricity'!$E$24</f>
        <v>215212.71993899459</v>
      </c>
      <c r="BE12" s="82">
        <f>AG12*'UK electricity'!$E$24</f>
        <v>215212.71993899459</v>
      </c>
      <c r="BF12" s="82">
        <f>AH12*'UK electricity'!$E$24</f>
        <v>215212.71993899459</v>
      </c>
      <c r="BG12" s="82">
        <f>AI12*'UK electricity'!$E$24</f>
        <v>215212.71993899459</v>
      </c>
      <c r="BH12" s="82">
        <f>AJ12*'UK electricity'!$E$24</f>
        <v>215212.71993899459</v>
      </c>
      <c r="BI12" s="82">
        <f>AK12*'UK electricity'!$E$24</f>
        <v>215212.71993899459</v>
      </c>
      <c r="BJ12" s="82">
        <f t="shared" si="2"/>
        <v>3088080.9799110587</v>
      </c>
      <c r="BK12" s="82">
        <f t="shared" si="3"/>
        <v>3088.0809799110589</v>
      </c>
      <c r="BL12" s="82">
        <f>$F12/typicalServiceCharge!$C$15</f>
        <v>8.0022504537205084</v>
      </c>
      <c r="BM12" s="102">
        <f>$BL12*INDEX(typicalServiceCharge!$C$5:$C$39,MATCH(realEstatePerformance!BM$2,typicalServiceCharge!$B$5:$B$39,0))</f>
        <v>480135.02722323051</v>
      </c>
      <c r="BN12" s="102">
        <f>$BL12*INDEX(typicalServiceCharge!$C$5:$C$39,MATCH(realEstatePerformance!BN$2,typicalServiceCharge!$B$5:$B$39,0))</f>
        <v>12803.600725952814</v>
      </c>
      <c r="BO12" s="102">
        <f>$BL12*INDEX(typicalServiceCharge!$C$5:$C$39,MATCH(realEstatePerformance!BO$2,typicalServiceCharge!$B$5:$B$39,0))</f>
        <v>569240.08602540835</v>
      </c>
      <c r="BP12" s="102">
        <f>$BL12*INDEX(typicalServiceCharge!$C$5:$C$39,MATCH(realEstatePerformance!BP$2,typicalServiceCharge!$B$5:$B$39,0))</f>
        <v>80022.504537205081</v>
      </c>
      <c r="BQ12" s="102">
        <f>$BL12*INDEX(typicalServiceCharge!$C$5:$C$39,MATCH(realEstatePerformance!BQ$2,typicalServiceCharge!$B$5:$B$39,0))</f>
        <v>1839717.3793103448</v>
      </c>
      <c r="BR12" s="102">
        <f>$BL12*INDEX(typicalServiceCharge!$C$5:$C$39,MATCH(realEstatePerformance!BR$2,typicalServiceCharge!$B$5:$B$39,0))</f>
        <v>88424.867513611622</v>
      </c>
      <c r="BS12" s="102">
        <f>$BL12*INDEX(typicalServiceCharge!$C$5:$C$39,MATCH(realEstatePerformance!BS$2,typicalServiceCharge!$B$5:$B$39,0))</f>
        <v>56015.75317604356</v>
      </c>
      <c r="BT12" s="102">
        <f>$BL12*INDEX(typicalServiceCharge!$C$5:$C$39,MATCH(realEstatePerformance!BT$2,typicalServiceCharge!$B$5:$B$39,0))</f>
        <v>1153124.2903811252</v>
      </c>
      <c r="BU12" s="102">
        <f>$BL12*INDEX(typicalServiceCharge!$C$5:$C$39,MATCH(realEstatePerformance!BU$2,typicalServiceCharge!$B$5:$B$39,0))</f>
        <v>1486257.97676951</v>
      </c>
      <c r="BV12" s="102">
        <f>$BL12*INDEX(typicalServiceCharge!$C$5:$C$39,MATCH(realEstatePerformance!BV$2,typicalServiceCharge!$B$5:$B$39,0))</f>
        <v>0</v>
      </c>
      <c r="BW12" s="102">
        <f>$BL12*INDEX(typicalServiceCharge!$C$5:$C$39,MATCH(realEstatePerformance!BW$2,typicalServiceCharge!$B$5:$B$39,0))</f>
        <v>1504183.0177858439</v>
      </c>
      <c r="BX12" s="102">
        <f>$BL12*INDEX(typicalServiceCharge!$C$5:$C$39,MATCH(realEstatePerformance!BX$2,typicalServiceCharge!$B$5:$B$39,0))</f>
        <v>196055.13611615245</v>
      </c>
      <c r="BY12" s="102">
        <f>$BL12*INDEX(typicalServiceCharge!$C$5:$C$39,MATCH(realEstatePerformance!BY$2,typicalServiceCharge!$B$5:$B$39,0))</f>
        <v>42411.927404718692</v>
      </c>
      <c r="BZ12" s="102">
        <f>$BL12*INDEX(typicalServiceCharge!$C$5:$C$39,MATCH(realEstatePerformance!BZ$2,typicalServiceCharge!$B$5:$B$39,0))</f>
        <v>794823.52631578944</v>
      </c>
      <c r="CA12" s="102">
        <f>$BL12*INDEX(typicalServiceCharge!$C$5:$C$39,MATCH(realEstatePerformance!CA$2,typicalServiceCharge!$B$5:$B$39,0))</f>
        <v>-8546.4034845735023</v>
      </c>
      <c r="CB12" s="102">
        <f>$BL12*INDEX(typicalServiceCharge!$C$5:$C$39,MATCH(realEstatePerformance!CB$2,typicalServiceCharge!$B$5:$B$39,0))</f>
        <v>0</v>
      </c>
      <c r="CC12" s="102">
        <f>$BL12*INDEX(typicalServiceCharge!$C$5:$C$39,MATCH(realEstatePerformance!CC$2,typicalServiceCharge!$B$5:$B$39,0))</f>
        <v>7202.0254083484579</v>
      </c>
      <c r="CD12" s="102">
        <f>$BL12*INDEX(typicalServiceCharge!$C$5:$C$39,MATCH(realEstatePerformance!CD$2,typicalServiceCharge!$B$5:$B$39,0))</f>
        <v>0</v>
      </c>
      <c r="CE12" s="102">
        <f>$BL12*INDEX(typicalServiceCharge!$C$5:$C$39,MATCH(realEstatePerformance!CE$2,typicalServiceCharge!$B$5:$B$39,0))</f>
        <v>0</v>
      </c>
      <c r="CF12" s="102">
        <f>$BL12*INDEX(typicalServiceCharge!$C$5:$C$39,MATCH(realEstatePerformance!CF$2,typicalServiceCharge!$B$5:$B$39,0))</f>
        <v>740072.12871143373</v>
      </c>
      <c r="CG12" s="102">
        <f>$BL12*INDEX(typicalServiceCharge!$C$5:$C$39,MATCH(realEstatePerformance!CG$2,typicalServiceCharge!$B$5:$B$39,0))</f>
        <v>-720202.54083484574</v>
      </c>
      <c r="CH12" s="102">
        <f t="shared" si="4"/>
        <v>8321740.3030852992</v>
      </c>
      <c r="CI12" s="82">
        <f t="shared" si="5"/>
        <v>478652.55188621412</v>
      </c>
      <c r="CJ12" s="82">
        <f t="shared" si="6"/>
        <v>384980.24748208205</v>
      </c>
      <c r="CK12" s="88">
        <f t="shared" si="7"/>
        <v>4.626198769256834E-2</v>
      </c>
      <c r="CL12" s="89">
        <f>IF(CK12&lt;benchmarks!$A$65,benchmarks!$B$65,IF(CK12&lt;benchmarks!$A$64,benchmarks!$B$64,IF(CK12&lt;benchmarks!$A$63,benchmarks!$B$63,IF(CK12&lt;benchmarks!$A$62,benchmarks!$B$62,IF(CK12&lt;benchmarks!$A$61,benchmarks!$B$61,0)))))</f>
        <v>3</v>
      </c>
      <c r="CM12" s="83">
        <v>52.202410999999998</v>
      </c>
      <c r="CN12" s="83">
        <v>-1.7265459999999999</v>
      </c>
    </row>
    <row r="13" spans="1:92" x14ac:dyDescent="0.35">
      <c r="A13" s="80">
        <v>1222</v>
      </c>
      <c r="B13" s="85" t="s">
        <v>3</v>
      </c>
      <c r="C13" s="85" t="s">
        <v>8</v>
      </c>
      <c r="D13" s="85">
        <v>1869</v>
      </c>
      <c r="E13" s="85">
        <v>410</v>
      </c>
      <c r="F13" s="87">
        <v>98722</v>
      </c>
      <c r="G13" s="85">
        <v>1082</v>
      </c>
      <c r="H13" s="85">
        <v>63.488595879999998</v>
      </c>
      <c r="I13" s="81" t="str">
        <f t="shared" si="0"/>
        <v>Restaurant_1869</v>
      </c>
      <c r="J13" s="82">
        <f t="shared" si="1"/>
        <v>443620</v>
      </c>
      <c r="K13" s="82" t="s">
        <v>23</v>
      </c>
      <c r="L13" s="82">
        <f>realEstatePerformance!$J13*INDEX(benchmarks!B$17:B$57,MATCH(realEstatePerformance!$K13,benchmarks!$A$17:$A$57,0))</f>
        <v>299443.5</v>
      </c>
      <c r="M13" s="82">
        <f>realEstatePerformance!$J13*INDEX(benchmarks!C$17:C$57,MATCH(realEstatePerformance!$K13,benchmarks!$A$17:$A$57,0))</f>
        <v>144176.5</v>
      </c>
      <c r="N13" s="100">
        <f>$L13*INDEX(benchmarks!$B$3:$B$14,MATCH(realEstatePerformance!N$2,benchmarks!$A$3:$A$14,0))</f>
        <v>37430.4375</v>
      </c>
      <c r="O13" s="100">
        <f>$L13*INDEX(benchmarks!$B$3:$B$14,MATCH(realEstatePerformance!O$2,benchmarks!$A$3:$A$14,0))</f>
        <v>41922.090000000004</v>
      </c>
      <c r="P13" s="100">
        <f>$L13*INDEX(benchmarks!$B$3:$B$14,MATCH(realEstatePerformance!P$2,benchmarks!$A$3:$A$14,0))</f>
        <v>29944.350000000002</v>
      </c>
      <c r="Q13" s="100">
        <f>$L13*INDEX(benchmarks!$B$3:$B$14,MATCH(realEstatePerformance!Q$2,benchmarks!$A$3:$A$14,0))</f>
        <v>20961.045000000002</v>
      </c>
      <c r="R13" s="100">
        <f>$L13*INDEX(benchmarks!$B$3:$B$14,MATCH(realEstatePerformance!R$2,benchmarks!$A$3:$A$14,0))</f>
        <v>13474.957499999999</v>
      </c>
      <c r="S13" s="100">
        <f>$L13*INDEX(benchmarks!$B$3:$B$14,MATCH(realEstatePerformance!S$2,benchmarks!$A$3:$A$14,0))</f>
        <v>13474.957499999999</v>
      </c>
      <c r="T13" s="100">
        <f>$L13*INDEX(benchmarks!$B$3:$B$14,MATCH(realEstatePerformance!T$2,benchmarks!$A$3:$A$14,0))</f>
        <v>13474.957499999999</v>
      </c>
      <c r="U13" s="100">
        <f>$L13*INDEX(benchmarks!$B$3:$B$14,MATCH(realEstatePerformance!U$2,benchmarks!$A$3:$A$14,0))</f>
        <v>13474.957499999999</v>
      </c>
      <c r="V13" s="100">
        <f>$L13*INDEX(benchmarks!$B$3:$B$14,MATCH(realEstatePerformance!V$2,benchmarks!$A$3:$A$14,0))</f>
        <v>13474.957499999999</v>
      </c>
      <c r="W13" s="100">
        <f>$L13*INDEX(benchmarks!$B$3:$B$14,MATCH(realEstatePerformance!W$2,benchmarks!$A$3:$A$14,0))</f>
        <v>29944.350000000002</v>
      </c>
      <c r="X13" s="100">
        <f>$L13*INDEX(benchmarks!$B$3:$B$14,MATCH(realEstatePerformance!X$2,benchmarks!$A$3:$A$14,0))</f>
        <v>35933.22</v>
      </c>
      <c r="Y13" s="100">
        <f>$L13*INDEX(benchmarks!$B$3:$B$14,MATCH(realEstatePerformance!Y$2,benchmarks!$A$3:$A$14,0))</f>
        <v>35933.22</v>
      </c>
      <c r="Z13" s="82">
        <f>$M13*INDEX(benchmarks!$C$3:$C$14,MATCH(realEstatePerformance!Z$2,benchmarks!$A$3:$A$14,0))</f>
        <v>12014.708333333334</v>
      </c>
      <c r="AA13" s="82">
        <f>$M13*INDEX(benchmarks!$C$3:$C$14,MATCH(realEstatePerformance!AA$2,benchmarks!$A$3:$A$14,0))</f>
        <v>12014.708333333334</v>
      </c>
      <c r="AB13" s="82">
        <f>$M13*INDEX(benchmarks!$C$3:$C$14,MATCH(realEstatePerformance!AB$2,benchmarks!$A$3:$A$14,0))</f>
        <v>12014.708333333334</v>
      </c>
      <c r="AC13" s="82">
        <f>$M13*INDEX(benchmarks!$C$3:$C$14,MATCH(realEstatePerformance!AC$2,benchmarks!$A$3:$A$14,0))</f>
        <v>12014.708333333334</v>
      </c>
      <c r="AD13" s="82">
        <f>$M13*INDEX(benchmarks!$C$3:$C$14,MATCH(realEstatePerformance!AD$2,benchmarks!$A$3:$A$14,0))</f>
        <v>12014.708333333334</v>
      </c>
      <c r="AE13" s="82">
        <f>$M13*INDEX(benchmarks!$C$3:$C$14,MATCH(realEstatePerformance!AE$2,benchmarks!$A$3:$A$14,0))</f>
        <v>12014.708333333334</v>
      </c>
      <c r="AF13" s="82">
        <f>$M13*INDEX(benchmarks!$C$3:$C$14,MATCH(realEstatePerformance!AF$2,benchmarks!$A$3:$A$14,0))</f>
        <v>12014.708333333334</v>
      </c>
      <c r="AG13" s="82">
        <f>$M13*INDEX(benchmarks!$C$3:$C$14,MATCH(realEstatePerformance!AG$2,benchmarks!$A$3:$A$14,0))</f>
        <v>12014.708333333334</v>
      </c>
      <c r="AH13" s="82">
        <f>$M13*INDEX(benchmarks!$C$3:$C$14,MATCH(realEstatePerformance!AH$2,benchmarks!$A$3:$A$14,0))</f>
        <v>12014.708333333334</v>
      </c>
      <c r="AI13" s="82">
        <f>$M13*INDEX(benchmarks!$C$3:$C$14,MATCH(realEstatePerformance!AI$2,benchmarks!$A$3:$A$14,0))</f>
        <v>12014.708333333334</v>
      </c>
      <c r="AJ13" s="82">
        <f>$M13*INDEX(benchmarks!$C$3:$C$14,MATCH(realEstatePerformance!AJ$2,benchmarks!$A$3:$A$14,0))</f>
        <v>12014.708333333334</v>
      </c>
      <c r="AK13" s="82">
        <f>$M13*INDEX(benchmarks!$C$3:$C$14,MATCH(realEstatePerformance!AK$2,benchmarks!$A$3:$A$14,0))</f>
        <v>12014.708333333334</v>
      </c>
      <c r="AL13" s="100">
        <f>N13*Fuels!$D$41</f>
        <v>7586.0798741282715</v>
      </c>
      <c r="AM13" s="100">
        <f>O13*Fuels!$D$41</f>
        <v>8496.4094590236655</v>
      </c>
      <c r="AN13" s="100">
        <f>P13*Fuels!$D$41</f>
        <v>6068.8638993026179</v>
      </c>
      <c r="AO13" s="100">
        <f>Q13*Fuels!$D$41</f>
        <v>4248.2047295118327</v>
      </c>
      <c r="AP13" s="100">
        <f>R13*Fuels!$D$41</f>
        <v>2730.9887546861773</v>
      </c>
      <c r="AQ13" s="100">
        <f>S13*Fuels!$D$41</f>
        <v>2730.9887546861773</v>
      </c>
      <c r="AR13" s="100">
        <f>T13*Fuels!$D$41</f>
        <v>2730.9887546861773</v>
      </c>
      <c r="AS13" s="100">
        <f>U13*Fuels!$D$41</f>
        <v>2730.9887546861773</v>
      </c>
      <c r="AT13" s="100">
        <f>V13*Fuels!$D$41</f>
        <v>2730.9887546861773</v>
      </c>
      <c r="AU13" s="100">
        <f>W13*Fuels!$D$41</f>
        <v>6068.8638993026179</v>
      </c>
      <c r="AV13" s="100">
        <f>X13*Fuels!$D$41</f>
        <v>7282.6366791631408</v>
      </c>
      <c r="AW13" s="100">
        <f>Y13*Fuels!$D$41</f>
        <v>7282.6366791631408</v>
      </c>
      <c r="AX13" s="82">
        <f>Z13*'UK electricity'!$E$24</f>
        <v>2487.9371807486018</v>
      </c>
      <c r="AY13" s="82">
        <f>AA13*'UK electricity'!$E$24</f>
        <v>2487.9371807486018</v>
      </c>
      <c r="AZ13" s="82">
        <f>AB13*'UK electricity'!$E$24</f>
        <v>2487.9371807486018</v>
      </c>
      <c r="BA13" s="82">
        <f>AC13*'UK electricity'!$E$24</f>
        <v>2487.9371807486018</v>
      </c>
      <c r="BB13" s="82">
        <f>AD13*'UK electricity'!$E$24</f>
        <v>2487.9371807486018</v>
      </c>
      <c r="BC13" s="82">
        <f>AE13*'UK electricity'!$E$24</f>
        <v>2487.9371807486018</v>
      </c>
      <c r="BD13" s="82">
        <f>AF13*'UK electricity'!$E$24</f>
        <v>2487.9371807486018</v>
      </c>
      <c r="BE13" s="82">
        <f>AG13*'UK electricity'!$E$24</f>
        <v>2487.9371807486018</v>
      </c>
      <c r="BF13" s="82">
        <f>AH13*'UK electricity'!$E$24</f>
        <v>2487.9371807486018</v>
      </c>
      <c r="BG13" s="82">
        <f>AI13*'UK electricity'!$E$24</f>
        <v>2487.9371807486018</v>
      </c>
      <c r="BH13" s="82">
        <f>AJ13*'UK electricity'!$E$24</f>
        <v>2487.9371807486018</v>
      </c>
      <c r="BI13" s="82">
        <f>AK13*'UK electricity'!$E$24</f>
        <v>2487.9371807486018</v>
      </c>
      <c r="BJ13" s="82">
        <f t="shared" si="2"/>
        <v>90543.885162009406</v>
      </c>
      <c r="BK13" s="82">
        <f t="shared" si="3"/>
        <v>90.543885162009403</v>
      </c>
      <c r="BL13" s="82">
        <f>$F13/typicalServiceCharge!$C$15</f>
        <v>0.39815285339786249</v>
      </c>
      <c r="BM13" s="102">
        <f>$BL13*INDEX(typicalServiceCharge!$C$5:$C$39,MATCH(realEstatePerformance!BM$2,typicalServiceCharge!$B$5:$B$39,0))</f>
        <v>23889.171203871749</v>
      </c>
      <c r="BN13" s="102">
        <f>$BL13*INDEX(typicalServiceCharge!$C$5:$C$39,MATCH(realEstatePerformance!BN$2,typicalServiceCharge!$B$5:$B$39,0))</f>
        <v>637.04456543658</v>
      </c>
      <c r="BO13" s="102">
        <f>$BL13*INDEX(typicalServiceCharge!$C$5:$C$39,MATCH(realEstatePerformance!BO$2,typicalServiceCharge!$B$5:$B$39,0))</f>
        <v>28322.603226456948</v>
      </c>
      <c r="BP13" s="102">
        <f>$BL13*INDEX(typicalServiceCharge!$C$5:$C$39,MATCH(realEstatePerformance!BP$2,typicalServiceCharge!$B$5:$B$39,0))</f>
        <v>3981.5285339786251</v>
      </c>
      <c r="BQ13" s="102">
        <f>$BL13*INDEX(typicalServiceCharge!$C$5:$C$39,MATCH(realEstatePerformance!BQ$2,typicalServiceCharge!$B$5:$B$39,0))</f>
        <v>91535.340996168583</v>
      </c>
      <c r="BR13" s="102">
        <f>$BL13*INDEX(typicalServiceCharge!$C$5:$C$39,MATCH(realEstatePerformance!BR$2,typicalServiceCharge!$B$5:$B$39,0))</f>
        <v>4399.5890300463807</v>
      </c>
      <c r="BS13" s="102">
        <f>$BL13*INDEX(typicalServiceCharge!$C$5:$C$39,MATCH(realEstatePerformance!BS$2,typicalServiceCharge!$B$5:$B$39,0))</f>
        <v>2787.0699737850373</v>
      </c>
      <c r="BT13" s="102">
        <f>$BL13*INDEX(typicalServiceCharge!$C$5:$C$39,MATCH(realEstatePerformance!BT$2,typicalServiceCharge!$B$5:$B$39,0))</f>
        <v>57373.826174631984</v>
      </c>
      <c r="BU13" s="102">
        <f>$BL13*INDEX(typicalServiceCharge!$C$5:$C$39,MATCH(realEstatePerformance!BU$2,typicalServiceCharge!$B$5:$B$39,0))</f>
        <v>73948.929461584994</v>
      </c>
      <c r="BV13" s="102">
        <f>$BL13*INDEX(typicalServiceCharge!$C$5:$C$39,MATCH(realEstatePerformance!BV$2,typicalServiceCharge!$B$5:$B$39,0))</f>
        <v>0</v>
      </c>
      <c r="BW13" s="102">
        <f>$BL13*INDEX(typicalServiceCharge!$C$5:$C$39,MATCH(realEstatePerformance!BW$2,typicalServiceCharge!$B$5:$B$39,0))</f>
        <v>74840.791853196206</v>
      </c>
      <c r="BX13" s="102">
        <f>$BL13*INDEX(typicalServiceCharge!$C$5:$C$39,MATCH(realEstatePerformance!BX$2,typicalServiceCharge!$B$5:$B$39,0))</f>
        <v>9754.7449082476305</v>
      </c>
      <c r="BY13" s="102">
        <f>$BL13*INDEX(typicalServiceCharge!$C$5:$C$39,MATCH(realEstatePerformance!BY$2,typicalServiceCharge!$B$5:$B$39,0))</f>
        <v>2110.2101230086714</v>
      </c>
      <c r="BZ13" s="102">
        <f>$BL13*INDEX(typicalServiceCharge!$C$5:$C$39,MATCH(realEstatePerformance!BZ$2,typicalServiceCharge!$B$5:$B$39,0))</f>
        <v>39546.53216374269</v>
      </c>
      <c r="CA13" s="102">
        <f>$BL13*INDEX(typicalServiceCharge!$C$5:$C$39,MATCH(realEstatePerformance!CA$2,typicalServiceCharge!$B$5:$B$39,0))</f>
        <v>-425.22724742891717</v>
      </c>
      <c r="CB13" s="102">
        <f>$BL13*INDEX(typicalServiceCharge!$C$5:$C$39,MATCH(realEstatePerformance!CB$2,typicalServiceCharge!$B$5:$B$39,0))</f>
        <v>0</v>
      </c>
      <c r="CC13" s="102">
        <f>$BL13*INDEX(typicalServiceCharge!$C$5:$C$39,MATCH(realEstatePerformance!CC$2,typicalServiceCharge!$B$5:$B$39,0))</f>
        <v>358.33756805807627</v>
      </c>
      <c r="CD13" s="102">
        <f>$BL13*INDEX(typicalServiceCharge!$C$5:$C$39,MATCH(realEstatePerformance!CD$2,typicalServiceCharge!$B$5:$B$39,0))</f>
        <v>0</v>
      </c>
      <c r="CE13" s="102">
        <f>$BL13*INDEX(typicalServiceCharge!$C$5:$C$39,MATCH(realEstatePerformance!CE$2,typicalServiceCharge!$B$5:$B$39,0))</f>
        <v>0</v>
      </c>
      <c r="CF13" s="102">
        <f>$BL13*INDEX(typicalServiceCharge!$C$5:$C$39,MATCH(realEstatePerformance!CF$2,typicalServiceCharge!$B$5:$B$39,0))</f>
        <v>36822.370340794514</v>
      </c>
      <c r="CG13" s="102">
        <f>$BL13*INDEX(typicalServiceCharge!$C$5:$C$39,MATCH(realEstatePerformance!CG$2,typicalServiceCharge!$B$5:$B$39,0))</f>
        <v>-35833.756805807621</v>
      </c>
      <c r="CH13" s="102">
        <f t="shared" si="4"/>
        <v>414049.1060697721</v>
      </c>
      <c r="CI13" s="82">
        <f t="shared" si="5"/>
        <v>14034.302200111457</v>
      </c>
      <c r="CJ13" s="82">
        <f t="shared" si="6"/>
        <v>11287.789259549645</v>
      </c>
      <c r="CK13" s="88">
        <f t="shared" si="7"/>
        <v>2.7261957806636396E-2</v>
      </c>
      <c r="CL13" s="89">
        <f>IF(CK13&lt;benchmarks!$A$65,benchmarks!$B$65,IF(CK13&lt;benchmarks!$A$64,benchmarks!$B$64,IF(CK13&lt;benchmarks!$A$63,benchmarks!$B$63,IF(CK13&lt;benchmarks!$A$62,benchmarks!$B$62,IF(CK13&lt;benchmarks!$A$61,benchmarks!$B$61,0)))))</f>
        <v>5</v>
      </c>
      <c r="CM13" s="83">
        <v>50.858938000000002</v>
      </c>
      <c r="CN13" s="83">
        <v>0.557006</v>
      </c>
    </row>
    <row r="14" spans="1:92" x14ac:dyDescent="0.35">
      <c r="A14" s="80">
        <v>1223</v>
      </c>
      <c r="B14" s="85" t="s">
        <v>3</v>
      </c>
      <c r="C14" s="85" t="s">
        <v>8</v>
      </c>
      <c r="D14" s="85">
        <v>1872</v>
      </c>
      <c r="E14" s="85">
        <v>329</v>
      </c>
      <c r="F14" s="87">
        <v>57737</v>
      </c>
      <c r="G14" s="85">
        <v>1109</v>
      </c>
      <c r="H14" s="85">
        <v>58.204723639999997</v>
      </c>
      <c r="I14" s="81" t="str">
        <f t="shared" si="0"/>
        <v>Restaurant_1872</v>
      </c>
      <c r="J14" s="82">
        <f t="shared" si="1"/>
        <v>364861</v>
      </c>
      <c r="K14" s="82" t="s">
        <v>23</v>
      </c>
      <c r="L14" s="82">
        <f>realEstatePerformance!$J14*INDEX(benchmarks!B$17:B$57,MATCH(realEstatePerformance!$K14,benchmarks!$A$17:$A$57,0))</f>
        <v>246281.17500000002</v>
      </c>
      <c r="M14" s="82">
        <f>realEstatePerformance!$J14*INDEX(benchmarks!C$17:C$57,MATCH(realEstatePerformance!$K14,benchmarks!$A$17:$A$57,0))</f>
        <v>118579.825</v>
      </c>
      <c r="N14" s="100">
        <f>$L14*INDEX(benchmarks!$B$3:$B$14,MATCH(realEstatePerformance!N$2,benchmarks!$A$3:$A$14,0))</f>
        <v>30785.146875000002</v>
      </c>
      <c r="O14" s="100">
        <f>$L14*INDEX(benchmarks!$B$3:$B$14,MATCH(realEstatePerformance!O$2,benchmarks!$A$3:$A$14,0))</f>
        <v>34479.364500000003</v>
      </c>
      <c r="P14" s="100">
        <f>$L14*INDEX(benchmarks!$B$3:$B$14,MATCH(realEstatePerformance!P$2,benchmarks!$A$3:$A$14,0))</f>
        <v>24628.117500000004</v>
      </c>
      <c r="Q14" s="100">
        <f>$L14*INDEX(benchmarks!$B$3:$B$14,MATCH(realEstatePerformance!Q$2,benchmarks!$A$3:$A$14,0))</f>
        <v>17239.682250000002</v>
      </c>
      <c r="R14" s="100">
        <f>$L14*INDEX(benchmarks!$B$3:$B$14,MATCH(realEstatePerformance!R$2,benchmarks!$A$3:$A$14,0))</f>
        <v>11082.652875</v>
      </c>
      <c r="S14" s="100">
        <f>$L14*INDEX(benchmarks!$B$3:$B$14,MATCH(realEstatePerformance!S$2,benchmarks!$A$3:$A$14,0))</f>
        <v>11082.652875</v>
      </c>
      <c r="T14" s="100">
        <f>$L14*INDEX(benchmarks!$B$3:$B$14,MATCH(realEstatePerformance!T$2,benchmarks!$A$3:$A$14,0))</f>
        <v>11082.652875</v>
      </c>
      <c r="U14" s="100">
        <f>$L14*INDEX(benchmarks!$B$3:$B$14,MATCH(realEstatePerformance!U$2,benchmarks!$A$3:$A$14,0))</f>
        <v>11082.652875</v>
      </c>
      <c r="V14" s="100">
        <f>$L14*INDEX(benchmarks!$B$3:$B$14,MATCH(realEstatePerformance!V$2,benchmarks!$A$3:$A$14,0))</f>
        <v>11082.652875</v>
      </c>
      <c r="W14" s="100">
        <f>$L14*INDEX(benchmarks!$B$3:$B$14,MATCH(realEstatePerformance!W$2,benchmarks!$A$3:$A$14,0))</f>
        <v>24628.117500000004</v>
      </c>
      <c r="X14" s="100">
        <f>$L14*INDEX(benchmarks!$B$3:$B$14,MATCH(realEstatePerformance!X$2,benchmarks!$A$3:$A$14,0))</f>
        <v>29553.741000000002</v>
      </c>
      <c r="Y14" s="100">
        <f>$L14*INDEX(benchmarks!$B$3:$B$14,MATCH(realEstatePerformance!Y$2,benchmarks!$A$3:$A$14,0))</f>
        <v>29553.741000000002</v>
      </c>
      <c r="Z14" s="82">
        <f>$M14*INDEX(benchmarks!$C$3:$C$14,MATCH(realEstatePerformance!Z$2,benchmarks!$A$3:$A$14,0))</f>
        <v>9881.6520833333343</v>
      </c>
      <c r="AA14" s="82">
        <f>$M14*INDEX(benchmarks!$C$3:$C$14,MATCH(realEstatePerformance!AA$2,benchmarks!$A$3:$A$14,0))</f>
        <v>9881.6520833333343</v>
      </c>
      <c r="AB14" s="82">
        <f>$M14*INDEX(benchmarks!$C$3:$C$14,MATCH(realEstatePerformance!AB$2,benchmarks!$A$3:$A$14,0))</f>
        <v>9881.6520833333343</v>
      </c>
      <c r="AC14" s="82">
        <f>$M14*INDEX(benchmarks!$C$3:$C$14,MATCH(realEstatePerformance!AC$2,benchmarks!$A$3:$A$14,0))</f>
        <v>9881.6520833333343</v>
      </c>
      <c r="AD14" s="82">
        <f>$M14*INDEX(benchmarks!$C$3:$C$14,MATCH(realEstatePerformance!AD$2,benchmarks!$A$3:$A$14,0))</f>
        <v>9881.6520833333343</v>
      </c>
      <c r="AE14" s="82">
        <f>$M14*INDEX(benchmarks!$C$3:$C$14,MATCH(realEstatePerformance!AE$2,benchmarks!$A$3:$A$14,0))</f>
        <v>9881.6520833333343</v>
      </c>
      <c r="AF14" s="82">
        <f>$M14*INDEX(benchmarks!$C$3:$C$14,MATCH(realEstatePerformance!AF$2,benchmarks!$A$3:$A$14,0))</f>
        <v>9881.6520833333343</v>
      </c>
      <c r="AG14" s="82">
        <f>$M14*INDEX(benchmarks!$C$3:$C$14,MATCH(realEstatePerformance!AG$2,benchmarks!$A$3:$A$14,0))</f>
        <v>9881.6520833333343</v>
      </c>
      <c r="AH14" s="82">
        <f>$M14*INDEX(benchmarks!$C$3:$C$14,MATCH(realEstatePerformance!AH$2,benchmarks!$A$3:$A$14,0))</f>
        <v>9881.6520833333343</v>
      </c>
      <c r="AI14" s="82">
        <f>$M14*INDEX(benchmarks!$C$3:$C$14,MATCH(realEstatePerformance!AI$2,benchmarks!$A$3:$A$14,0))</f>
        <v>9881.6520833333343</v>
      </c>
      <c r="AJ14" s="82">
        <f>$M14*INDEX(benchmarks!$C$3:$C$14,MATCH(realEstatePerformance!AJ$2,benchmarks!$A$3:$A$14,0))</f>
        <v>9881.6520833333343</v>
      </c>
      <c r="AK14" s="82">
        <f>$M14*INDEX(benchmarks!$C$3:$C$14,MATCH(realEstatePerformance!AK$2,benchmarks!$A$3:$A$14,0))</f>
        <v>9881.6520833333343</v>
      </c>
      <c r="AL14" s="100">
        <f>N14*Fuels!$D$41</f>
        <v>6239.2693948747028</v>
      </c>
      <c r="AM14" s="100">
        <f>O14*Fuels!$D$41</f>
        <v>6987.9817222596666</v>
      </c>
      <c r="AN14" s="100">
        <f>P14*Fuels!$D$41</f>
        <v>4991.4155158997628</v>
      </c>
      <c r="AO14" s="100">
        <f>Q14*Fuels!$D$41</f>
        <v>3493.9908611298333</v>
      </c>
      <c r="AP14" s="100">
        <f>R14*Fuels!$D$41</f>
        <v>2246.1369821548928</v>
      </c>
      <c r="AQ14" s="100">
        <f>S14*Fuels!$D$41</f>
        <v>2246.1369821548928</v>
      </c>
      <c r="AR14" s="100">
        <f>T14*Fuels!$D$41</f>
        <v>2246.1369821548928</v>
      </c>
      <c r="AS14" s="100">
        <f>U14*Fuels!$D$41</f>
        <v>2246.1369821548928</v>
      </c>
      <c r="AT14" s="100">
        <f>V14*Fuels!$D$41</f>
        <v>2246.1369821548928</v>
      </c>
      <c r="AU14" s="100">
        <f>W14*Fuels!$D$41</f>
        <v>4991.4155158997628</v>
      </c>
      <c r="AV14" s="100">
        <f>X14*Fuels!$D$41</f>
        <v>5989.6986190797143</v>
      </c>
      <c r="AW14" s="100">
        <f>Y14*Fuels!$D$41</f>
        <v>5989.6986190797143</v>
      </c>
      <c r="AX14" s="82">
        <f>Z14*'UK electricity'!$E$24</f>
        <v>2046.2360752561106</v>
      </c>
      <c r="AY14" s="82">
        <f>AA14*'UK electricity'!$E$24</f>
        <v>2046.2360752561106</v>
      </c>
      <c r="AZ14" s="82">
        <f>AB14*'UK electricity'!$E$24</f>
        <v>2046.2360752561106</v>
      </c>
      <c r="BA14" s="82">
        <f>AC14*'UK electricity'!$E$24</f>
        <v>2046.2360752561106</v>
      </c>
      <c r="BB14" s="82">
        <f>AD14*'UK electricity'!$E$24</f>
        <v>2046.2360752561106</v>
      </c>
      <c r="BC14" s="82">
        <f>AE14*'UK electricity'!$E$24</f>
        <v>2046.2360752561106</v>
      </c>
      <c r="BD14" s="82">
        <f>AF14*'UK electricity'!$E$24</f>
        <v>2046.2360752561106</v>
      </c>
      <c r="BE14" s="82">
        <f>AG14*'UK electricity'!$E$24</f>
        <v>2046.2360752561106</v>
      </c>
      <c r="BF14" s="82">
        <f>AH14*'UK electricity'!$E$24</f>
        <v>2046.2360752561106</v>
      </c>
      <c r="BG14" s="82">
        <f>AI14*'UK electricity'!$E$24</f>
        <v>2046.2360752561106</v>
      </c>
      <c r="BH14" s="82">
        <f>AJ14*'UK electricity'!$E$24</f>
        <v>2046.2360752561106</v>
      </c>
      <c r="BI14" s="82">
        <f>AK14*'UK electricity'!$E$24</f>
        <v>2046.2360752561106</v>
      </c>
      <c r="BJ14" s="82">
        <f t="shared" si="2"/>
        <v>74468.988062070915</v>
      </c>
      <c r="BK14" s="82">
        <f t="shared" si="3"/>
        <v>74.46898806207092</v>
      </c>
      <c r="BL14" s="82">
        <f>$F14/typicalServiceCharge!$C$15</f>
        <v>0.23285743093365599</v>
      </c>
      <c r="BM14" s="102">
        <f>$BL14*INDEX(typicalServiceCharge!$C$5:$C$39,MATCH(realEstatePerformance!BM$2,typicalServiceCharge!$B$5:$B$39,0))</f>
        <v>13971.44585601936</v>
      </c>
      <c r="BN14" s="102">
        <f>$BL14*INDEX(typicalServiceCharge!$C$5:$C$39,MATCH(realEstatePerformance!BN$2,typicalServiceCharge!$B$5:$B$39,0))</f>
        <v>372.5718894938496</v>
      </c>
      <c r="BO14" s="102">
        <f>$BL14*INDEX(typicalServiceCharge!$C$5:$C$39,MATCH(realEstatePerformance!BO$2,typicalServiceCharge!$B$5:$B$39,0))</f>
        <v>16564.313349465618</v>
      </c>
      <c r="BP14" s="102">
        <f>$BL14*INDEX(typicalServiceCharge!$C$5:$C$39,MATCH(realEstatePerformance!BP$2,typicalServiceCharge!$B$5:$B$39,0))</f>
        <v>2328.57430933656</v>
      </c>
      <c r="BQ14" s="102">
        <f>$BL14*INDEX(typicalServiceCharge!$C$5:$C$39,MATCH(realEstatePerformance!BQ$2,typicalServiceCharge!$B$5:$B$39,0))</f>
        <v>53533.923371647514</v>
      </c>
      <c r="BR14" s="102">
        <f>$BL14*INDEX(typicalServiceCharge!$C$5:$C$39,MATCH(realEstatePerformance!BR$2,typicalServiceCharge!$B$5:$B$39,0))</f>
        <v>2573.0746118168986</v>
      </c>
      <c r="BS14" s="102">
        <f>$BL14*INDEX(typicalServiceCharge!$C$5:$C$39,MATCH(realEstatePerformance!BS$2,typicalServiceCharge!$B$5:$B$39,0))</f>
        <v>1630.002016535592</v>
      </c>
      <c r="BT14" s="102">
        <f>$BL14*INDEX(typicalServiceCharge!$C$5:$C$39,MATCH(realEstatePerformance!BT$2,typicalServiceCharge!$B$5:$B$39,0))</f>
        <v>33554.75579753983</v>
      </c>
      <c r="BU14" s="102">
        <f>$BL14*INDEX(typicalServiceCharge!$C$5:$C$39,MATCH(realEstatePerformance!BU$2,typicalServiceCharge!$B$5:$B$39,0))</f>
        <v>43248.610647307927</v>
      </c>
      <c r="BV14" s="102">
        <f>$BL14*INDEX(typicalServiceCharge!$C$5:$C$39,MATCH(realEstatePerformance!BV$2,typicalServiceCharge!$B$5:$B$39,0))</f>
        <v>0</v>
      </c>
      <c r="BW14" s="102">
        <f>$BL14*INDEX(typicalServiceCharge!$C$5:$C$39,MATCH(realEstatePerformance!BW$2,typicalServiceCharge!$B$5:$B$39,0))</f>
        <v>43770.211292599313</v>
      </c>
      <c r="BX14" s="102">
        <f>$BL14*INDEX(typicalServiceCharge!$C$5:$C$39,MATCH(realEstatePerformance!BX$2,typicalServiceCharge!$B$5:$B$39,0))</f>
        <v>5705.0070578745717</v>
      </c>
      <c r="BY14" s="102">
        <f>$BL14*INDEX(typicalServiceCharge!$C$5:$C$39,MATCH(realEstatePerformance!BY$2,typicalServiceCharge!$B$5:$B$39,0))</f>
        <v>1234.1443839483768</v>
      </c>
      <c r="BZ14" s="102">
        <f>$BL14*INDEX(typicalServiceCharge!$C$5:$C$39,MATCH(realEstatePerformance!BZ$2,typicalServiceCharge!$B$5:$B$39,0))</f>
        <v>23128.564327485383</v>
      </c>
      <c r="CA14" s="102">
        <f>$BL14*INDEX(typicalServiceCharge!$C$5:$C$39,MATCH(realEstatePerformance!CA$2,typicalServiceCharge!$B$5:$B$39,0))</f>
        <v>-248.6917362371446</v>
      </c>
      <c r="CB14" s="102">
        <f>$BL14*INDEX(typicalServiceCharge!$C$5:$C$39,MATCH(realEstatePerformance!CB$2,typicalServiceCharge!$B$5:$B$39,0))</f>
        <v>0</v>
      </c>
      <c r="CC14" s="102">
        <f>$BL14*INDEX(typicalServiceCharge!$C$5:$C$39,MATCH(realEstatePerformance!CC$2,typicalServiceCharge!$B$5:$B$39,0))</f>
        <v>209.57168784029039</v>
      </c>
      <c r="CD14" s="102">
        <f>$BL14*INDEX(typicalServiceCharge!$C$5:$C$39,MATCH(realEstatePerformance!CD$2,typicalServiceCharge!$B$5:$B$39,0))</f>
        <v>0</v>
      </c>
      <c r="CE14" s="102">
        <f>$BL14*INDEX(typicalServiceCharge!$C$5:$C$39,MATCH(realEstatePerformance!CE$2,typicalServiceCharge!$B$5:$B$39,0))</f>
        <v>0</v>
      </c>
      <c r="CF14" s="102">
        <f>$BL14*INDEX(typicalServiceCharge!$C$5:$C$39,MATCH(realEstatePerformance!CF$2,typicalServiceCharge!$B$5:$B$39,0))</f>
        <v>21535.353785037307</v>
      </c>
      <c r="CG14" s="102">
        <f>$BL14*INDEX(typicalServiceCharge!$C$5:$C$39,MATCH(realEstatePerformance!CG$2,typicalServiceCharge!$B$5:$B$39,0))</f>
        <v>-20957.16878402904</v>
      </c>
      <c r="CH14" s="102">
        <f t="shared" si="4"/>
        <v>242154.26386368228</v>
      </c>
      <c r="CI14" s="82">
        <f t="shared" si="5"/>
        <v>11542.693149620993</v>
      </c>
      <c r="CJ14" s="82">
        <f t="shared" si="6"/>
        <v>9283.7881002401646</v>
      </c>
      <c r="CK14" s="88">
        <f t="shared" si="7"/>
        <v>3.8338321828874991E-2</v>
      </c>
      <c r="CL14" s="89">
        <f>IF(CK14&lt;benchmarks!$A$65,benchmarks!$B$65,IF(CK14&lt;benchmarks!$A$64,benchmarks!$B$64,IF(CK14&lt;benchmarks!$A$63,benchmarks!$B$63,IF(CK14&lt;benchmarks!$A$62,benchmarks!$B$62,IF(CK14&lt;benchmarks!$A$61,benchmarks!$B$61,0)))))</f>
        <v>4</v>
      </c>
      <c r="CM14" s="83">
        <v>53.219087999999999</v>
      </c>
      <c r="CN14" s="83">
        <v>-4.1893700000000003</v>
      </c>
    </row>
    <row r="15" spans="1:92" x14ac:dyDescent="0.35">
      <c r="A15" s="80">
        <v>1224</v>
      </c>
      <c r="B15" s="85" t="s">
        <v>3</v>
      </c>
      <c r="C15" s="85" t="s">
        <v>8</v>
      </c>
      <c r="D15" s="85">
        <v>1850</v>
      </c>
      <c r="E15" s="85">
        <v>818</v>
      </c>
      <c r="F15" s="87">
        <v>14396</v>
      </c>
      <c r="G15" s="85">
        <v>111</v>
      </c>
      <c r="H15" s="85">
        <v>14.561508460000001</v>
      </c>
      <c r="I15" s="81" t="str">
        <f t="shared" si="0"/>
        <v>Restaurant_1850</v>
      </c>
      <c r="J15" s="82">
        <f t="shared" si="1"/>
        <v>90798</v>
      </c>
      <c r="K15" s="82" t="s">
        <v>23</v>
      </c>
      <c r="L15" s="82">
        <f>realEstatePerformance!$J15*INDEX(benchmarks!B$17:B$57,MATCH(realEstatePerformance!$K15,benchmarks!$A$17:$A$57,0))</f>
        <v>61288.65</v>
      </c>
      <c r="M15" s="82">
        <f>realEstatePerformance!$J15*INDEX(benchmarks!C$17:C$57,MATCH(realEstatePerformance!$K15,benchmarks!$A$17:$A$57,0))</f>
        <v>29509.350000000002</v>
      </c>
      <c r="N15" s="100">
        <f>$L15*INDEX(benchmarks!$B$3:$B$14,MATCH(realEstatePerformance!N$2,benchmarks!$A$3:$A$14,0))</f>
        <v>7661.0812500000002</v>
      </c>
      <c r="O15" s="100">
        <f>$L15*INDEX(benchmarks!$B$3:$B$14,MATCH(realEstatePerformance!O$2,benchmarks!$A$3:$A$14,0))</f>
        <v>8580.4110000000019</v>
      </c>
      <c r="P15" s="100">
        <f>$L15*INDEX(benchmarks!$B$3:$B$14,MATCH(realEstatePerformance!P$2,benchmarks!$A$3:$A$14,0))</f>
        <v>6128.8650000000007</v>
      </c>
      <c r="Q15" s="100">
        <f>$L15*INDEX(benchmarks!$B$3:$B$14,MATCH(realEstatePerformance!Q$2,benchmarks!$A$3:$A$14,0))</f>
        <v>4290.2055000000009</v>
      </c>
      <c r="R15" s="100">
        <f>$L15*INDEX(benchmarks!$B$3:$B$14,MATCH(realEstatePerformance!R$2,benchmarks!$A$3:$A$14,0))</f>
        <v>2757.9892500000001</v>
      </c>
      <c r="S15" s="100">
        <f>$L15*INDEX(benchmarks!$B$3:$B$14,MATCH(realEstatePerformance!S$2,benchmarks!$A$3:$A$14,0))</f>
        <v>2757.9892500000001</v>
      </c>
      <c r="T15" s="100">
        <f>$L15*INDEX(benchmarks!$B$3:$B$14,MATCH(realEstatePerformance!T$2,benchmarks!$A$3:$A$14,0))</f>
        <v>2757.9892500000001</v>
      </c>
      <c r="U15" s="100">
        <f>$L15*INDEX(benchmarks!$B$3:$B$14,MATCH(realEstatePerformance!U$2,benchmarks!$A$3:$A$14,0))</f>
        <v>2757.9892500000001</v>
      </c>
      <c r="V15" s="100">
        <f>$L15*INDEX(benchmarks!$B$3:$B$14,MATCH(realEstatePerformance!V$2,benchmarks!$A$3:$A$14,0))</f>
        <v>2757.9892500000001</v>
      </c>
      <c r="W15" s="100">
        <f>$L15*INDEX(benchmarks!$B$3:$B$14,MATCH(realEstatePerformance!W$2,benchmarks!$A$3:$A$14,0))</f>
        <v>6128.8650000000007</v>
      </c>
      <c r="X15" s="100">
        <f>$L15*INDEX(benchmarks!$B$3:$B$14,MATCH(realEstatePerformance!X$2,benchmarks!$A$3:$A$14,0))</f>
        <v>7354.6379999999999</v>
      </c>
      <c r="Y15" s="100">
        <f>$L15*INDEX(benchmarks!$B$3:$B$14,MATCH(realEstatePerformance!Y$2,benchmarks!$A$3:$A$14,0))</f>
        <v>7354.6379999999999</v>
      </c>
      <c r="Z15" s="82">
        <f>$M15*INDEX(benchmarks!$C$3:$C$14,MATCH(realEstatePerformance!Z$2,benchmarks!$A$3:$A$14,0))</f>
        <v>2459.1125000000006</v>
      </c>
      <c r="AA15" s="82">
        <f>$M15*INDEX(benchmarks!$C$3:$C$14,MATCH(realEstatePerformance!AA$2,benchmarks!$A$3:$A$14,0))</f>
        <v>2459.1125000000006</v>
      </c>
      <c r="AB15" s="82">
        <f>$M15*INDEX(benchmarks!$C$3:$C$14,MATCH(realEstatePerformance!AB$2,benchmarks!$A$3:$A$14,0))</f>
        <v>2459.1125000000006</v>
      </c>
      <c r="AC15" s="82">
        <f>$M15*INDEX(benchmarks!$C$3:$C$14,MATCH(realEstatePerformance!AC$2,benchmarks!$A$3:$A$14,0))</f>
        <v>2459.1125000000006</v>
      </c>
      <c r="AD15" s="82">
        <f>$M15*INDEX(benchmarks!$C$3:$C$14,MATCH(realEstatePerformance!AD$2,benchmarks!$A$3:$A$14,0))</f>
        <v>2459.1125000000006</v>
      </c>
      <c r="AE15" s="82">
        <f>$M15*INDEX(benchmarks!$C$3:$C$14,MATCH(realEstatePerformance!AE$2,benchmarks!$A$3:$A$14,0))</f>
        <v>2459.1125000000006</v>
      </c>
      <c r="AF15" s="82">
        <f>$M15*INDEX(benchmarks!$C$3:$C$14,MATCH(realEstatePerformance!AF$2,benchmarks!$A$3:$A$14,0))</f>
        <v>2459.1125000000006</v>
      </c>
      <c r="AG15" s="82">
        <f>$M15*INDEX(benchmarks!$C$3:$C$14,MATCH(realEstatePerformance!AG$2,benchmarks!$A$3:$A$14,0))</f>
        <v>2459.1125000000006</v>
      </c>
      <c r="AH15" s="82">
        <f>$M15*INDEX(benchmarks!$C$3:$C$14,MATCH(realEstatePerformance!AH$2,benchmarks!$A$3:$A$14,0))</f>
        <v>2459.1125000000006</v>
      </c>
      <c r="AI15" s="82">
        <f>$M15*INDEX(benchmarks!$C$3:$C$14,MATCH(realEstatePerformance!AI$2,benchmarks!$A$3:$A$14,0))</f>
        <v>2459.1125000000006</v>
      </c>
      <c r="AJ15" s="82">
        <f>$M15*INDEX(benchmarks!$C$3:$C$14,MATCH(realEstatePerformance!AJ$2,benchmarks!$A$3:$A$14,0))</f>
        <v>2459.1125000000006</v>
      </c>
      <c r="AK15" s="82">
        <f>$M15*INDEX(benchmarks!$C$3:$C$14,MATCH(realEstatePerformance!AK$2,benchmarks!$A$3:$A$14,0))</f>
        <v>2459.1125000000006</v>
      </c>
      <c r="AL15" s="100">
        <f>N15*Fuels!$D$41</f>
        <v>1552.6822064178775</v>
      </c>
      <c r="AM15" s="100">
        <f>O15*Fuels!$D$41</f>
        <v>1739.0040711880231</v>
      </c>
      <c r="AN15" s="100">
        <f>P15*Fuels!$D$41</f>
        <v>1242.1457651343021</v>
      </c>
      <c r="AO15" s="100">
        <f>Q15*Fuels!$D$41</f>
        <v>869.50203559401155</v>
      </c>
      <c r="AP15" s="100">
        <f>R15*Fuels!$D$41</f>
        <v>558.9655943104359</v>
      </c>
      <c r="AQ15" s="100">
        <f>S15*Fuels!$D$41</f>
        <v>558.9655943104359</v>
      </c>
      <c r="AR15" s="100">
        <f>T15*Fuels!$D$41</f>
        <v>558.9655943104359</v>
      </c>
      <c r="AS15" s="100">
        <f>U15*Fuels!$D$41</f>
        <v>558.9655943104359</v>
      </c>
      <c r="AT15" s="100">
        <f>V15*Fuels!$D$41</f>
        <v>558.9655943104359</v>
      </c>
      <c r="AU15" s="100">
        <f>W15*Fuels!$D$41</f>
        <v>1242.1457651343021</v>
      </c>
      <c r="AV15" s="100">
        <f>X15*Fuels!$D$41</f>
        <v>1490.5749181611625</v>
      </c>
      <c r="AW15" s="100">
        <f>Y15*Fuels!$D$41</f>
        <v>1490.5749181611625</v>
      </c>
      <c r="AX15" s="82">
        <f>Z15*'UK electricity'!$E$24</f>
        <v>509.21897150176187</v>
      </c>
      <c r="AY15" s="82">
        <f>AA15*'UK electricity'!$E$24</f>
        <v>509.21897150176187</v>
      </c>
      <c r="AZ15" s="82">
        <f>AB15*'UK electricity'!$E$24</f>
        <v>509.21897150176187</v>
      </c>
      <c r="BA15" s="82">
        <f>AC15*'UK electricity'!$E$24</f>
        <v>509.21897150176187</v>
      </c>
      <c r="BB15" s="82">
        <f>AD15*'UK electricity'!$E$24</f>
        <v>509.21897150176187</v>
      </c>
      <c r="BC15" s="82">
        <f>AE15*'UK electricity'!$E$24</f>
        <v>509.21897150176187</v>
      </c>
      <c r="BD15" s="82">
        <f>AF15*'UK electricity'!$E$24</f>
        <v>509.21897150176187</v>
      </c>
      <c r="BE15" s="82">
        <f>AG15*'UK electricity'!$E$24</f>
        <v>509.21897150176187</v>
      </c>
      <c r="BF15" s="82">
        <f>AH15*'UK electricity'!$E$24</f>
        <v>509.21897150176187</v>
      </c>
      <c r="BG15" s="82">
        <f>AI15*'UK electricity'!$E$24</f>
        <v>509.21897150176187</v>
      </c>
      <c r="BH15" s="82">
        <f>AJ15*'UK electricity'!$E$24</f>
        <v>509.21897150176187</v>
      </c>
      <c r="BI15" s="82">
        <f>AK15*'UK electricity'!$E$24</f>
        <v>509.21897150176187</v>
      </c>
      <c r="BJ15" s="82">
        <f t="shared" si="2"/>
        <v>18532.085309364167</v>
      </c>
      <c r="BK15" s="82">
        <f t="shared" si="3"/>
        <v>18.532085309364167</v>
      </c>
      <c r="BL15" s="82">
        <f>$F15/typicalServiceCharge!$C$15</f>
        <v>5.8060092760637227E-2</v>
      </c>
      <c r="BM15" s="102">
        <f>$BL15*INDEX(typicalServiceCharge!$C$5:$C$39,MATCH(realEstatePerformance!BM$2,typicalServiceCharge!$B$5:$B$39,0))</f>
        <v>3483.6055656382337</v>
      </c>
      <c r="BN15" s="102">
        <f>$BL15*INDEX(typicalServiceCharge!$C$5:$C$39,MATCH(realEstatePerformance!BN$2,typicalServiceCharge!$B$5:$B$39,0))</f>
        <v>92.89614841701956</v>
      </c>
      <c r="BO15" s="102">
        <f>$BL15*INDEX(typicalServiceCharge!$C$5:$C$39,MATCH(realEstatePerformance!BO$2,typicalServiceCharge!$B$5:$B$39,0))</f>
        <v>4130.104698527929</v>
      </c>
      <c r="BP15" s="102">
        <f>$BL15*INDEX(typicalServiceCharge!$C$5:$C$39,MATCH(realEstatePerformance!BP$2,typicalServiceCharge!$B$5:$B$39,0))</f>
        <v>580.60092760637224</v>
      </c>
      <c r="BQ15" s="102">
        <f>$BL15*INDEX(typicalServiceCharge!$C$5:$C$39,MATCH(realEstatePerformance!BQ$2,typicalServiceCharge!$B$5:$B$39,0))</f>
        <v>13348.015325670498</v>
      </c>
      <c r="BR15" s="102">
        <f>$BL15*INDEX(typicalServiceCharge!$C$5:$C$39,MATCH(realEstatePerformance!BR$2,typicalServiceCharge!$B$5:$B$39,0))</f>
        <v>641.56402500504134</v>
      </c>
      <c r="BS15" s="102">
        <f>$BL15*INDEX(typicalServiceCharge!$C$5:$C$39,MATCH(realEstatePerformance!BS$2,typicalServiceCharge!$B$5:$B$39,0))</f>
        <v>406.42064932446061</v>
      </c>
      <c r="BT15" s="102">
        <f>$BL15*INDEX(typicalServiceCharge!$C$5:$C$39,MATCH(realEstatePerformance!BT$2,typicalServiceCharge!$B$5:$B$39,0))</f>
        <v>8366.4593668078251</v>
      </c>
      <c r="BU15" s="102">
        <f>$BL15*INDEX(typicalServiceCharge!$C$5:$C$39,MATCH(realEstatePerformance!BU$2,typicalServiceCharge!$B$5:$B$39,0))</f>
        <v>10783.501028433153</v>
      </c>
      <c r="BV15" s="102">
        <f>$BL15*INDEX(typicalServiceCharge!$C$5:$C$39,MATCH(realEstatePerformance!BV$2,typicalServiceCharge!$B$5:$B$39,0))</f>
        <v>0</v>
      </c>
      <c r="BW15" s="102">
        <f>$BL15*INDEX(typicalServiceCharge!$C$5:$C$39,MATCH(realEstatePerformance!BW$2,typicalServiceCharge!$B$5:$B$39,0))</f>
        <v>10913.555636216979</v>
      </c>
      <c r="BX15" s="102">
        <f>$BL15*INDEX(typicalServiceCharge!$C$5:$C$39,MATCH(realEstatePerformance!BX$2,typicalServiceCharge!$B$5:$B$39,0))</f>
        <v>1422.4722726356122</v>
      </c>
      <c r="BY15" s="102">
        <f>$BL15*INDEX(typicalServiceCharge!$C$5:$C$39,MATCH(realEstatePerformance!BY$2,typicalServiceCharge!$B$5:$B$39,0))</f>
        <v>307.71849163137733</v>
      </c>
      <c r="BZ15" s="102">
        <f>$BL15*INDEX(typicalServiceCharge!$C$5:$C$39,MATCH(realEstatePerformance!BZ$2,typicalServiceCharge!$B$5:$B$39,0))</f>
        <v>5766.8187134502923</v>
      </c>
      <c r="CA15" s="102">
        <f>$BL15*INDEX(typicalServiceCharge!$C$5:$C$39,MATCH(realEstatePerformance!CA$2,typicalServiceCharge!$B$5:$B$39,0))</f>
        <v>-62.008179068360562</v>
      </c>
      <c r="CB15" s="102">
        <f>$BL15*INDEX(typicalServiceCharge!$C$5:$C$39,MATCH(realEstatePerformance!CB$2,typicalServiceCharge!$B$5:$B$39,0))</f>
        <v>0</v>
      </c>
      <c r="CC15" s="102">
        <f>$BL15*INDEX(typicalServiceCharge!$C$5:$C$39,MATCH(realEstatePerformance!CC$2,typicalServiceCharge!$B$5:$B$39,0))</f>
        <v>52.254083484573506</v>
      </c>
      <c r="CD15" s="102">
        <f>$BL15*INDEX(typicalServiceCharge!$C$5:$C$39,MATCH(realEstatePerformance!CD$2,typicalServiceCharge!$B$5:$B$39,0))</f>
        <v>0</v>
      </c>
      <c r="CE15" s="102">
        <f>$BL15*INDEX(typicalServiceCharge!$C$5:$C$39,MATCH(realEstatePerformance!CE$2,typicalServiceCharge!$B$5:$B$39,0))</f>
        <v>0</v>
      </c>
      <c r="CF15" s="102">
        <f>$BL15*INDEX(typicalServiceCharge!$C$5:$C$39,MATCH(realEstatePerformance!CF$2,typicalServiceCharge!$B$5:$B$39,0))</f>
        <v>5369.5715587820123</v>
      </c>
      <c r="CG15" s="102">
        <f>$BL15*INDEX(typicalServiceCharge!$C$5:$C$39,MATCH(realEstatePerformance!CG$2,typicalServiceCharge!$B$5:$B$39,0))</f>
        <v>-5225.4083484573503</v>
      </c>
      <c r="CH15" s="102">
        <f t="shared" si="4"/>
        <v>60378.141964105671</v>
      </c>
      <c r="CI15" s="82">
        <f t="shared" si="5"/>
        <v>2872.4732229514457</v>
      </c>
      <c r="CJ15" s="82">
        <f t="shared" si="6"/>
        <v>2310.3302132198478</v>
      </c>
      <c r="CK15" s="88">
        <f t="shared" si="7"/>
        <v>3.8264347627545756E-2</v>
      </c>
      <c r="CL15" s="89">
        <f>IF(CK15&lt;benchmarks!$A$65,benchmarks!$B$65,IF(CK15&lt;benchmarks!$A$64,benchmarks!$B$64,IF(CK15&lt;benchmarks!$A$63,benchmarks!$B$63,IF(CK15&lt;benchmarks!$A$62,benchmarks!$B$62,IF(CK15&lt;benchmarks!$A$61,benchmarks!$B$61,0)))))</f>
        <v>4</v>
      </c>
      <c r="CM15" s="83">
        <v>52.522275</v>
      </c>
      <c r="CN15" s="83">
        <v>-2.1057100000000002</v>
      </c>
    </row>
    <row r="16" spans="1:92" x14ac:dyDescent="0.35">
      <c r="A16" s="80">
        <v>1225</v>
      </c>
      <c r="B16" s="85" t="s">
        <v>3</v>
      </c>
      <c r="C16" s="85" t="s">
        <v>8</v>
      </c>
      <c r="D16" s="85">
        <v>1871</v>
      </c>
      <c r="E16" s="85">
        <v>558</v>
      </c>
      <c r="F16" s="87">
        <v>98103</v>
      </c>
      <c r="G16" s="85">
        <v>1114</v>
      </c>
      <c r="H16" s="85">
        <v>99.228631980000003</v>
      </c>
      <c r="I16" s="81" t="str">
        <f t="shared" si="0"/>
        <v>Restaurant_1871</v>
      </c>
      <c r="J16" s="82">
        <f t="shared" si="1"/>
        <v>621612</v>
      </c>
      <c r="K16" s="82" t="s">
        <v>23</v>
      </c>
      <c r="L16" s="82">
        <f>realEstatePerformance!$J16*INDEX(benchmarks!B$17:B$57,MATCH(realEstatePerformance!$K16,benchmarks!$A$17:$A$57,0))</f>
        <v>419588.10000000003</v>
      </c>
      <c r="M16" s="82">
        <f>realEstatePerformance!$J16*INDEX(benchmarks!C$17:C$57,MATCH(realEstatePerformance!$K16,benchmarks!$A$17:$A$57,0))</f>
        <v>202023.9</v>
      </c>
      <c r="N16" s="100">
        <f>$L16*INDEX(benchmarks!$B$3:$B$14,MATCH(realEstatePerformance!N$2,benchmarks!$A$3:$A$14,0))</f>
        <v>52448.512500000004</v>
      </c>
      <c r="O16" s="100">
        <f>$L16*INDEX(benchmarks!$B$3:$B$14,MATCH(realEstatePerformance!O$2,benchmarks!$A$3:$A$14,0))</f>
        <v>58742.33400000001</v>
      </c>
      <c r="P16" s="100">
        <f>$L16*INDEX(benchmarks!$B$3:$B$14,MATCH(realEstatePerformance!P$2,benchmarks!$A$3:$A$14,0))</f>
        <v>41958.810000000005</v>
      </c>
      <c r="Q16" s="100">
        <f>$L16*INDEX(benchmarks!$B$3:$B$14,MATCH(realEstatePerformance!Q$2,benchmarks!$A$3:$A$14,0))</f>
        <v>29371.167000000005</v>
      </c>
      <c r="R16" s="100">
        <f>$L16*INDEX(benchmarks!$B$3:$B$14,MATCH(realEstatePerformance!R$2,benchmarks!$A$3:$A$14,0))</f>
        <v>18881.464500000002</v>
      </c>
      <c r="S16" s="100">
        <f>$L16*INDEX(benchmarks!$B$3:$B$14,MATCH(realEstatePerformance!S$2,benchmarks!$A$3:$A$14,0))</f>
        <v>18881.464500000002</v>
      </c>
      <c r="T16" s="100">
        <f>$L16*INDEX(benchmarks!$B$3:$B$14,MATCH(realEstatePerformance!T$2,benchmarks!$A$3:$A$14,0))</f>
        <v>18881.464500000002</v>
      </c>
      <c r="U16" s="100">
        <f>$L16*INDEX(benchmarks!$B$3:$B$14,MATCH(realEstatePerformance!U$2,benchmarks!$A$3:$A$14,0))</f>
        <v>18881.464500000002</v>
      </c>
      <c r="V16" s="100">
        <f>$L16*INDEX(benchmarks!$B$3:$B$14,MATCH(realEstatePerformance!V$2,benchmarks!$A$3:$A$14,0))</f>
        <v>18881.464500000002</v>
      </c>
      <c r="W16" s="100">
        <f>$L16*INDEX(benchmarks!$B$3:$B$14,MATCH(realEstatePerformance!W$2,benchmarks!$A$3:$A$14,0))</f>
        <v>41958.810000000005</v>
      </c>
      <c r="X16" s="100">
        <f>$L16*INDEX(benchmarks!$B$3:$B$14,MATCH(realEstatePerformance!X$2,benchmarks!$A$3:$A$14,0))</f>
        <v>50350.572</v>
      </c>
      <c r="Y16" s="100">
        <f>$L16*INDEX(benchmarks!$B$3:$B$14,MATCH(realEstatePerformance!Y$2,benchmarks!$A$3:$A$14,0))</f>
        <v>50350.572</v>
      </c>
      <c r="Z16" s="82">
        <f>$M16*INDEX(benchmarks!$C$3:$C$14,MATCH(realEstatePerformance!Z$2,benchmarks!$A$3:$A$14,0))</f>
        <v>16835.325000000001</v>
      </c>
      <c r="AA16" s="82">
        <f>$M16*INDEX(benchmarks!$C$3:$C$14,MATCH(realEstatePerformance!AA$2,benchmarks!$A$3:$A$14,0))</f>
        <v>16835.325000000001</v>
      </c>
      <c r="AB16" s="82">
        <f>$M16*INDEX(benchmarks!$C$3:$C$14,MATCH(realEstatePerformance!AB$2,benchmarks!$A$3:$A$14,0))</f>
        <v>16835.325000000001</v>
      </c>
      <c r="AC16" s="82">
        <f>$M16*INDEX(benchmarks!$C$3:$C$14,MATCH(realEstatePerformance!AC$2,benchmarks!$A$3:$A$14,0))</f>
        <v>16835.325000000001</v>
      </c>
      <c r="AD16" s="82">
        <f>$M16*INDEX(benchmarks!$C$3:$C$14,MATCH(realEstatePerformance!AD$2,benchmarks!$A$3:$A$14,0))</f>
        <v>16835.325000000001</v>
      </c>
      <c r="AE16" s="82">
        <f>$M16*INDEX(benchmarks!$C$3:$C$14,MATCH(realEstatePerformance!AE$2,benchmarks!$A$3:$A$14,0))</f>
        <v>16835.325000000001</v>
      </c>
      <c r="AF16" s="82">
        <f>$M16*INDEX(benchmarks!$C$3:$C$14,MATCH(realEstatePerformance!AF$2,benchmarks!$A$3:$A$14,0))</f>
        <v>16835.325000000001</v>
      </c>
      <c r="AG16" s="82">
        <f>$M16*INDEX(benchmarks!$C$3:$C$14,MATCH(realEstatePerformance!AG$2,benchmarks!$A$3:$A$14,0))</f>
        <v>16835.325000000001</v>
      </c>
      <c r="AH16" s="82">
        <f>$M16*INDEX(benchmarks!$C$3:$C$14,MATCH(realEstatePerformance!AH$2,benchmarks!$A$3:$A$14,0))</f>
        <v>16835.325000000001</v>
      </c>
      <c r="AI16" s="82">
        <f>$M16*INDEX(benchmarks!$C$3:$C$14,MATCH(realEstatePerformance!AI$2,benchmarks!$A$3:$A$14,0))</f>
        <v>16835.325000000001</v>
      </c>
      <c r="AJ16" s="82">
        <f>$M16*INDEX(benchmarks!$C$3:$C$14,MATCH(realEstatePerformance!AJ$2,benchmarks!$A$3:$A$14,0))</f>
        <v>16835.325000000001</v>
      </c>
      <c r="AK16" s="82">
        <f>$M16*INDEX(benchmarks!$C$3:$C$14,MATCH(realEstatePerformance!AK$2,benchmarks!$A$3:$A$14,0))</f>
        <v>16835.325000000001</v>
      </c>
      <c r="AL16" s="100">
        <f>N16*Fuels!$D$41</f>
        <v>10629.814441902132</v>
      </c>
      <c r="AM16" s="100">
        <f>O16*Fuels!$D$41</f>
        <v>11905.392174930388</v>
      </c>
      <c r="AN16" s="100">
        <f>P16*Fuels!$D$41</f>
        <v>8503.8515535217048</v>
      </c>
      <c r="AO16" s="100">
        <f>Q16*Fuels!$D$41</f>
        <v>5952.6960874651941</v>
      </c>
      <c r="AP16" s="100">
        <f>R16*Fuels!$D$41</f>
        <v>3826.7331990847674</v>
      </c>
      <c r="AQ16" s="100">
        <f>S16*Fuels!$D$41</f>
        <v>3826.7331990847674</v>
      </c>
      <c r="AR16" s="100">
        <f>T16*Fuels!$D$41</f>
        <v>3826.7331990847674</v>
      </c>
      <c r="AS16" s="100">
        <f>U16*Fuels!$D$41</f>
        <v>3826.7331990847674</v>
      </c>
      <c r="AT16" s="100">
        <f>V16*Fuels!$D$41</f>
        <v>3826.7331990847674</v>
      </c>
      <c r="AU16" s="100">
        <f>W16*Fuels!$D$41</f>
        <v>8503.8515535217048</v>
      </c>
      <c r="AV16" s="100">
        <f>X16*Fuels!$D$41</f>
        <v>10204.621864226045</v>
      </c>
      <c r="AW16" s="100">
        <f>Y16*Fuels!$D$41</f>
        <v>10204.621864226045</v>
      </c>
      <c r="AX16" s="82">
        <f>Z16*'UK electricity'!$E$24</f>
        <v>3486.1629475666109</v>
      </c>
      <c r="AY16" s="82">
        <f>AA16*'UK electricity'!$E$24</f>
        <v>3486.1629475666109</v>
      </c>
      <c r="AZ16" s="82">
        <f>AB16*'UK electricity'!$E$24</f>
        <v>3486.1629475666109</v>
      </c>
      <c r="BA16" s="82">
        <f>AC16*'UK electricity'!$E$24</f>
        <v>3486.1629475666109</v>
      </c>
      <c r="BB16" s="82">
        <f>AD16*'UK electricity'!$E$24</f>
        <v>3486.1629475666109</v>
      </c>
      <c r="BC16" s="82">
        <f>AE16*'UK electricity'!$E$24</f>
        <v>3486.1629475666109</v>
      </c>
      <c r="BD16" s="82">
        <f>AF16*'UK electricity'!$E$24</f>
        <v>3486.1629475666109</v>
      </c>
      <c r="BE16" s="82">
        <f>AG16*'UK electricity'!$E$24</f>
        <v>3486.1629475666109</v>
      </c>
      <c r="BF16" s="82">
        <f>AH16*'UK electricity'!$E$24</f>
        <v>3486.1629475666109</v>
      </c>
      <c r="BG16" s="82">
        <f>AI16*'UK electricity'!$E$24</f>
        <v>3486.1629475666109</v>
      </c>
      <c r="BH16" s="82">
        <f>AJ16*'UK electricity'!$E$24</f>
        <v>3486.1629475666109</v>
      </c>
      <c r="BI16" s="82">
        <f>AK16*'UK electricity'!$E$24</f>
        <v>3486.1629475666109</v>
      </c>
      <c r="BJ16" s="82">
        <f t="shared" si="2"/>
        <v>126872.4709060164</v>
      </c>
      <c r="BK16" s="82">
        <f t="shared" si="3"/>
        <v>126.8724709060164</v>
      </c>
      <c r="BL16" s="82">
        <f>$F16/typicalServiceCharge!$C$15</f>
        <v>0.39565638233514822</v>
      </c>
      <c r="BM16" s="102">
        <f>$BL16*INDEX(typicalServiceCharge!$C$5:$C$39,MATCH(realEstatePerformance!BM$2,typicalServiceCharge!$B$5:$B$39,0))</f>
        <v>23739.382940108891</v>
      </c>
      <c r="BN16" s="102">
        <f>$BL16*INDEX(typicalServiceCharge!$C$5:$C$39,MATCH(realEstatePerformance!BN$2,typicalServiceCharge!$B$5:$B$39,0))</f>
        <v>633.05021173623709</v>
      </c>
      <c r="BO16" s="102">
        <f>$BL16*INDEX(typicalServiceCharge!$C$5:$C$39,MATCH(realEstatePerformance!BO$2,typicalServiceCharge!$B$5:$B$39,0))</f>
        <v>28145.016757410769</v>
      </c>
      <c r="BP16" s="102">
        <f>$BL16*INDEX(typicalServiceCharge!$C$5:$C$39,MATCH(realEstatePerformance!BP$2,typicalServiceCharge!$B$5:$B$39,0))</f>
        <v>3956.5638233514824</v>
      </c>
      <c r="BQ16" s="102">
        <f>$BL16*INDEX(typicalServiceCharge!$C$5:$C$39,MATCH(realEstatePerformance!BQ$2,typicalServiceCharge!$B$5:$B$39,0))</f>
        <v>90961.402298850575</v>
      </c>
      <c r="BR16" s="102">
        <f>$BL16*INDEX(typicalServiceCharge!$C$5:$C$39,MATCH(realEstatePerformance!BR$2,typicalServiceCharge!$B$5:$B$39,0))</f>
        <v>4372.0030248033881</v>
      </c>
      <c r="BS16" s="102">
        <f>$BL16*INDEX(typicalServiceCharge!$C$5:$C$39,MATCH(realEstatePerformance!BS$2,typicalServiceCharge!$B$5:$B$39,0))</f>
        <v>2769.5946763460374</v>
      </c>
      <c r="BT16" s="102">
        <f>$BL16*INDEX(typicalServiceCharge!$C$5:$C$39,MATCH(realEstatePerformance!BT$2,typicalServiceCharge!$B$5:$B$39,0))</f>
        <v>57014.084694494857</v>
      </c>
      <c r="BU16" s="102">
        <f>$BL16*INDEX(typicalServiceCharge!$C$5:$C$39,MATCH(realEstatePerformance!BU$2,typicalServiceCharge!$B$5:$B$39,0))</f>
        <v>73485.259891107082</v>
      </c>
      <c r="BV16" s="102">
        <f>$BL16*INDEX(typicalServiceCharge!$C$5:$C$39,MATCH(realEstatePerformance!BV$2,typicalServiceCharge!$B$5:$B$39,0))</f>
        <v>0</v>
      </c>
      <c r="BW16" s="102">
        <f>$BL16*INDEX(typicalServiceCharge!$C$5:$C$39,MATCH(realEstatePerformance!BW$2,typicalServiceCharge!$B$5:$B$39,0))</f>
        <v>74371.530187537806</v>
      </c>
      <c r="BX16" s="102">
        <f>$BL16*INDEX(typicalServiceCharge!$C$5:$C$39,MATCH(realEstatePerformance!BX$2,typicalServiceCharge!$B$5:$B$39,0))</f>
        <v>9693.5813672111308</v>
      </c>
      <c r="BY16" s="102">
        <f>$BL16*INDEX(typicalServiceCharge!$C$5:$C$39,MATCH(realEstatePerformance!BY$2,typicalServiceCharge!$B$5:$B$39,0))</f>
        <v>2096.9788263762857</v>
      </c>
      <c r="BZ16" s="102">
        <f>$BL16*INDEX(typicalServiceCharge!$C$5:$C$39,MATCH(realEstatePerformance!BZ$2,typicalServiceCharge!$B$5:$B$39,0))</f>
        <v>39298.570175438595</v>
      </c>
      <c r="CA16" s="102">
        <f>$BL16*INDEX(typicalServiceCharge!$C$5:$C$39,MATCH(realEstatePerformance!CA$2,typicalServiceCharge!$B$5:$B$39,0))</f>
        <v>-422.56101633393831</v>
      </c>
      <c r="CB16" s="102">
        <f>$BL16*INDEX(typicalServiceCharge!$C$5:$C$39,MATCH(realEstatePerformance!CB$2,typicalServiceCharge!$B$5:$B$39,0))</f>
        <v>0</v>
      </c>
      <c r="CC16" s="102">
        <f>$BL16*INDEX(typicalServiceCharge!$C$5:$C$39,MATCH(realEstatePerformance!CC$2,typicalServiceCharge!$B$5:$B$39,0))</f>
        <v>356.09074410163339</v>
      </c>
      <c r="CD16" s="102">
        <f>$BL16*INDEX(typicalServiceCharge!$C$5:$C$39,MATCH(realEstatePerformance!CD$2,typicalServiceCharge!$B$5:$B$39,0))</f>
        <v>0</v>
      </c>
      <c r="CE16" s="102">
        <f>$BL16*INDEX(typicalServiceCharge!$C$5:$C$39,MATCH(realEstatePerformance!CE$2,typicalServiceCharge!$B$5:$B$39,0))</f>
        <v>0</v>
      </c>
      <c r="CF16" s="102">
        <f>$BL16*INDEX(typicalServiceCharge!$C$5:$C$39,MATCH(realEstatePerformance!CF$2,typicalServiceCharge!$B$5:$B$39,0))</f>
        <v>36591.489207501516</v>
      </c>
      <c r="CG16" s="102">
        <f>$BL16*INDEX(typicalServiceCharge!$C$5:$C$39,MATCH(realEstatePerformance!CG$2,typicalServiceCharge!$B$5:$B$39,0))</f>
        <v>-35609.074410163339</v>
      </c>
      <c r="CH16" s="102">
        <f t="shared" si="4"/>
        <v>411452.96339987894</v>
      </c>
      <c r="CI16" s="82">
        <f t="shared" si="5"/>
        <v>19665.232990432542</v>
      </c>
      <c r="CJ16" s="82">
        <f t="shared" si="6"/>
        <v>15816.746894204893</v>
      </c>
      <c r="CK16" s="88">
        <f t="shared" si="7"/>
        <v>3.8441203007773858E-2</v>
      </c>
      <c r="CL16" s="89">
        <f>IF(CK16&lt;benchmarks!$A$65,benchmarks!$B$65,IF(CK16&lt;benchmarks!$A$64,benchmarks!$B$64,IF(CK16&lt;benchmarks!$A$63,benchmarks!$B$63,IF(CK16&lt;benchmarks!$A$62,benchmarks!$B$62,IF(CK16&lt;benchmarks!$A$61,benchmarks!$B$61,0)))))</f>
        <v>4</v>
      </c>
      <c r="CM16" s="83">
        <v>52.454633999999999</v>
      </c>
      <c r="CN16" s="83">
        <v>1.440018</v>
      </c>
    </row>
    <row r="17" spans="1:92" x14ac:dyDescent="0.35">
      <c r="A17" s="80">
        <v>1226</v>
      </c>
      <c r="B17" s="85" t="s">
        <v>3</v>
      </c>
      <c r="C17" s="85" t="s">
        <v>8</v>
      </c>
      <c r="D17" s="85">
        <v>1871</v>
      </c>
      <c r="E17" s="85">
        <v>389</v>
      </c>
      <c r="F17" s="87">
        <v>68493</v>
      </c>
      <c r="G17" s="85">
        <v>1114</v>
      </c>
      <c r="H17" s="85">
        <v>69.279484010000004</v>
      </c>
      <c r="I17" s="81" t="str">
        <f t="shared" si="0"/>
        <v>Restaurant_1871</v>
      </c>
      <c r="J17" s="82">
        <f t="shared" si="1"/>
        <v>433346</v>
      </c>
      <c r="K17" s="82" t="s">
        <v>23</v>
      </c>
      <c r="L17" s="82">
        <f>realEstatePerformance!$J17*INDEX(benchmarks!B$17:B$57,MATCH(realEstatePerformance!$K17,benchmarks!$A$17:$A$57,0))</f>
        <v>292508.55000000005</v>
      </c>
      <c r="M17" s="82">
        <f>realEstatePerformance!$J17*INDEX(benchmarks!C$17:C$57,MATCH(realEstatePerformance!$K17,benchmarks!$A$17:$A$57,0))</f>
        <v>140837.45000000001</v>
      </c>
      <c r="N17" s="100">
        <f>$L17*INDEX(benchmarks!$B$3:$B$14,MATCH(realEstatePerformance!N$2,benchmarks!$A$3:$A$14,0))</f>
        <v>36563.568750000006</v>
      </c>
      <c r="O17" s="100">
        <f>$L17*INDEX(benchmarks!$B$3:$B$14,MATCH(realEstatePerformance!O$2,benchmarks!$A$3:$A$14,0))</f>
        <v>40951.197000000007</v>
      </c>
      <c r="P17" s="100">
        <f>$L17*INDEX(benchmarks!$B$3:$B$14,MATCH(realEstatePerformance!P$2,benchmarks!$A$3:$A$14,0))</f>
        <v>29250.855000000007</v>
      </c>
      <c r="Q17" s="100">
        <f>$L17*INDEX(benchmarks!$B$3:$B$14,MATCH(realEstatePerformance!Q$2,benchmarks!$A$3:$A$14,0))</f>
        <v>20475.598500000004</v>
      </c>
      <c r="R17" s="100">
        <f>$L17*INDEX(benchmarks!$B$3:$B$14,MATCH(realEstatePerformance!R$2,benchmarks!$A$3:$A$14,0))</f>
        <v>13162.884750000001</v>
      </c>
      <c r="S17" s="100">
        <f>$L17*INDEX(benchmarks!$B$3:$B$14,MATCH(realEstatePerformance!S$2,benchmarks!$A$3:$A$14,0))</f>
        <v>13162.884750000001</v>
      </c>
      <c r="T17" s="100">
        <f>$L17*INDEX(benchmarks!$B$3:$B$14,MATCH(realEstatePerformance!T$2,benchmarks!$A$3:$A$14,0))</f>
        <v>13162.884750000001</v>
      </c>
      <c r="U17" s="100">
        <f>$L17*INDEX(benchmarks!$B$3:$B$14,MATCH(realEstatePerformance!U$2,benchmarks!$A$3:$A$14,0))</f>
        <v>13162.884750000001</v>
      </c>
      <c r="V17" s="100">
        <f>$L17*INDEX(benchmarks!$B$3:$B$14,MATCH(realEstatePerformance!V$2,benchmarks!$A$3:$A$14,0))</f>
        <v>13162.884750000001</v>
      </c>
      <c r="W17" s="100">
        <f>$L17*INDEX(benchmarks!$B$3:$B$14,MATCH(realEstatePerformance!W$2,benchmarks!$A$3:$A$14,0))</f>
        <v>29250.855000000007</v>
      </c>
      <c r="X17" s="100">
        <f>$L17*INDEX(benchmarks!$B$3:$B$14,MATCH(realEstatePerformance!X$2,benchmarks!$A$3:$A$14,0))</f>
        <v>35101.026000000005</v>
      </c>
      <c r="Y17" s="100">
        <f>$L17*INDEX(benchmarks!$B$3:$B$14,MATCH(realEstatePerformance!Y$2,benchmarks!$A$3:$A$14,0))</f>
        <v>35101.026000000005</v>
      </c>
      <c r="Z17" s="82">
        <f>$M17*INDEX(benchmarks!$C$3:$C$14,MATCH(realEstatePerformance!Z$2,benchmarks!$A$3:$A$14,0))</f>
        <v>11736.454166666668</v>
      </c>
      <c r="AA17" s="82">
        <f>$M17*INDEX(benchmarks!$C$3:$C$14,MATCH(realEstatePerformance!AA$2,benchmarks!$A$3:$A$14,0))</f>
        <v>11736.454166666668</v>
      </c>
      <c r="AB17" s="82">
        <f>$M17*INDEX(benchmarks!$C$3:$C$14,MATCH(realEstatePerformance!AB$2,benchmarks!$A$3:$A$14,0))</f>
        <v>11736.454166666668</v>
      </c>
      <c r="AC17" s="82">
        <f>$M17*INDEX(benchmarks!$C$3:$C$14,MATCH(realEstatePerformance!AC$2,benchmarks!$A$3:$A$14,0))</f>
        <v>11736.454166666668</v>
      </c>
      <c r="AD17" s="82">
        <f>$M17*INDEX(benchmarks!$C$3:$C$14,MATCH(realEstatePerformance!AD$2,benchmarks!$A$3:$A$14,0))</f>
        <v>11736.454166666668</v>
      </c>
      <c r="AE17" s="82">
        <f>$M17*INDEX(benchmarks!$C$3:$C$14,MATCH(realEstatePerformance!AE$2,benchmarks!$A$3:$A$14,0))</f>
        <v>11736.454166666668</v>
      </c>
      <c r="AF17" s="82">
        <f>$M17*INDEX(benchmarks!$C$3:$C$14,MATCH(realEstatePerformance!AF$2,benchmarks!$A$3:$A$14,0))</f>
        <v>11736.454166666668</v>
      </c>
      <c r="AG17" s="82">
        <f>$M17*INDEX(benchmarks!$C$3:$C$14,MATCH(realEstatePerformance!AG$2,benchmarks!$A$3:$A$14,0))</f>
        <v>11736.454166666668</v>
      </c>
      <c r="AH17" s="82">
        <f>$M17*INDEX(benchmarks!$C$3:$C$14,MATCH(realEstatePerformance!AH$2,benchmarks!$A$3:$A$14,0))</f>
        <v>11736.454166666668</v>
      </c>
      <c r="AI17" s="82">
        <f>$M17*INDEX(benchmarks!$C$3:$C$14,MATCH(realEstatePerformance!AI$2,benchmarks!$A$3:$A$14,0))</f>
        <v>11736.454166666668</v>
      </c>
      <c r="AJ17" s="82">
        <f>$M17*INDEX(benchmarks!$C$3:$C$14,MATCH(realEstatePerformance!AJ$2,benchmarks!$A$3:$A$14,0))</f>
        <v>11736.454166666668</v>
      </c>
      <c r="AK17" s="82">
        <f>$M17*INDEX(benchmarks!$C$3:$C$14,MATCH(realEstatePerformance!AK$2,benchmarks!$A$3:$A$14,0))</f>
        <v>11736.454166666668</v>
      </c>
      <c r="AL17" s="100">
        <f>N17*Fuels!$D$41</f>
        <v>7410.390354659372</v>
      </c>
      <c r="AM17" s="100">
        <f>O17*Fuels!$D$41</f>
        <v>8299.637197218497</v>
      </c>
      <c r="AN17" s="100">
        <f>P17*Fuels!$D$41</f>
        <v>5928.3122837274977</v>
      </c>
      <c r="AO17" s="100">
        <f>Q17*Fuels!$D$41</f>
        <v>4149.8185986092485</v>
      </c>
      <c r="AP17" s="100">
        <f>R17*Fuels!$D$41</f>
        <v>2667.7405276773738</v>
      </c>
      <c r="AQ17" s="100">
        <f>S17*Fuels!$D$41</f>
        <v>2667.7405276773738</v>
      </c>
      <c r="AR17" s="100">
        <f>T17*Fuels!$D$41</f>
        <v>2667.7405276773738</v>
      </c>
      <c r="AS17" s="100">
        <f>U17*Fuels!$D$41</f>
        <v>2667.7405276773738</v>
      </c>
      <c r="AT17" s="100">
        <f>V17*Fuels!$D$41</f>
        <v>2667.7405276773738</v>
      </c>
      <c r="AU17" s="100">
        <f>W17*Fuels!$D$41</f>
        <v>5928.3122837274977</v>
      </c>
      <c r="AV17" s="100">
        <f>X17*Fuels!$D$41</f>
        <v>7113.9747404729969</v>
      </c>
      <c r="AW17" s="100">
        <f>Y17*Fuels!$D$41</f>
        <v>7113.9747404729969</v>
      </c>
      <c r="AX17" s="82">
        <f>Z17*'UK electricity'!$E$24</f>
        <v>2430.317897138731</v>
      </c>
      <c r="AY17" s="82">
        <f>AA17*'UK electricity'!$E$24</f>
        <v>2430.317897138731</v>
      </c>
      <c r="AZ17" s="82">
        <f>AB17*'UK electricity'!$E$24</f>
        <v>2430.317897138731</v>
      </c>
      <c r="BA17" s="82">
        <f>AC17*'UK electricity'!$E$24</f>
        <v>2430.317897138731</v>
      </c>
      <c r="BB17" s="82">
        <f>AD17*'UK electricity'!$E$24</f>
        <v>2430.317897138731</v>
      </c>
      <c r="BC17" s="82">
        <f>AE17*'UK electricity'!$E$24</f>
        <v>2430.317897138731</v>
      </c>
      <c r="BD17" s="82">
        <f>AF17*'UK electricity'!$E$24</f>
        <v>2430.317897138731</v>
      </c>
      <c r="BE17" s="82">
        <f>AG17*'UK electricity'!$E$24</f>
        <v>2430.317897138731</v>
      </c>
      <c r="BF17" s="82">
        <f>AH17*'UK electricity'!$E$24</f>
        <v>2430.317897138731</v>
      </c>
      <c r="BG17" s="82">
        <f>AI17*'UK electricity'!$E$24</f>
        <v>2430.317897138731</v>
      </c>
      <c r="BH17" s="82">
        <f>AJ17*'UK electricity'!$E$24</f>
        <v>2430.317897138731</v>
      </c>
      <c r="BI17" s="82">
        <f>AK17*'UK electricity'!$E$24</f>
        <v>2430.317897138731</v>
      </c>
      <c r="BJ17" s="82">
        <f t="shared" si="2"/>
        <v>88446.937602939681</v>
      </c>
      <c r="BK17" s="82">
        <f t="shared" si="3"/>
        <v>88.446937602939684</v>
      </c>
      <c r="BL17" s="82">
        <f>$F17/typicalServiceCharge!$C$15</f>
        <v>0.27623714458560195</v>
      </c>
      <c r="BM17" s="102">
        <f>$BL17*INDEX(typicalServiceCharge!$C$5:$C$39,MATCH(realEstatePerformance!BM$2,typicalServiceCharge!$B$5:$B$39,0))</f>
        <v>16574.228675136117</v>
      </c>
      <c r="BN17" s="102">
        <f>$BL17*INDEX(typicalServiceCharge!$C$5:$C$39,MATCH(realEstatePerformance!BN$2,typicalServiceCharge!$B$5:$B$39,0))</f>
        <v>441.9794313369631</v>
      </c>
      <c r="BO17" s="102">
        <f>$BL17*INDEX(typicalServiceCharge!$C$5:$C$39,MATCH(realEstatePerformance!BO$2,typicalServiceCharge!$B$5:$B$39,0))</f>
        <v>19650.129280096793</v>
      </c>
      <c r="BP17" s="102">
        <f>$BL17*INDEX(typicalServiceCharge!$C$5:$C$39,MATCH(realEstatePerformance!BP$2,typicalServiceCharge!$B$5:$B$39,0))</f>
        <v>2762.3714458560194</v>
      </c>
      <c r="BQ17" s="102">
        <f>$BL17*INDEX(typicalServiceCharge!$C$5:$C$39,MATCH(realEstatePerformance!BQ$2,typicalServiceCharge!$B$5:$B$39,0))</f>
        <v>63506.919540229886</v>
      </c>
      <c r="BR17" s="102">
        <f>$BL17*INDEX(typicalServiceCharge!$C$5:$C$39,MATCH(realEstatePerformance!BR$2,typicalServiceCharge!$B$5:$B$39,0))</f>
        <v>3052.4204476709015</v>
      </c>
      <c r="BS17" s="102">
        <f>$BL17*INDEX(typicalServiceCharge!$C$5:$C$39,MATCH(realEstatePerformance!BS$2,typicalServiceCharge!$B$5:$B$39,0))</f>
        <v>1933.6600120992136</v>
      </c>
      <c r="BT17" s="102">
        <f>$BL17*INDEX(typicalServiceCharge!$C$5:$C$39,MATCH(realEstatePerformance!BT$2,typicalServiceCharge!$B$5:$B$39,0))</f>
        <v>39805.772534785239</v>
      </c>
      <c r="BU17" s="102">
        <f>$BL17*INDEX(typicalServiceCharge!$C$5:$C$39,MATCH(realEstatePerformance!BU$2,typicalServiceCharge!$B$5:$B$39,0))</f>
        <v>51305.524863883853</v>
      </c>
      <c r="BV17" s="102">
        <f>$BL17*INDEX(typicalServiceCharge!$C$5:$C$39,MATCH(realEstatePerformance!BV$2,typicalServiceCharge!$B$5:$B$39,0))</f>
        <v>0</v>
      </c>
      <c r="BW17" s="102">
        <f>$BL17*INDEX(typicalServiceCharge!$C$5:$C$39,MATCH(realEstatePerformance!BW$2,typicalServiceCharge!$B$5:$B$39,0))</f>
        <v>51924.296067755597</v>
      </c>
      <c r="BX17" s="102">
        <f>$BL17*INDEX(typicalServiceCharge!$C$5:$C$39,MATCH(realEstatePerformance!BX$2,typicalServiceCharge!$B$5:$B$39,0))</f>
        <v>6767.8100423472479</v>
      </c>
      <c r="BY17" s="102">
        <f>$BL17*INDEX(typicalServiceCharge!$C$5:$C$39,MATCH(realEstatePerformance!BY$2,typicalServiceCharge!$B$5:$B$39,0))</f>
        <v>1464.0568663036904</v>
      </c>
      <c r="BZ17" s="102">
        <f>$BL17*INDEX(typicalServiceCharge!$C$5:$C$39,MATCH(realEstatePerformance!BZ$2,typicalServiceCharge!$B$5:$B$39,0))</f>
        <v>27437.254385964912</v>
      </c>
      <c r="CA17" s="102">
        <f>$BL17*INDEX(typicalServiceCharge!$C$5:$C$39,MATCH(realEstatePerformance!CA$2,typicalServiceCharge!$B$5:$B$39,0))</f>
        <v>-295.0212704174229</v>
      </c>
      <c r="CB17" s="102">
        <f>$BL17*INDEX(typicalServiceCharge!$C$5:$C$39,MATCH(realEstatePerformance!CB$2,typicalServiceCharge!$B$5:$B$39,0))</f>
        <v>0</v>
      </c>
      <c r="CC17" s="102">
        <f>$BL17*INDEX(typicalServiceCharge!$C$5:$C$39,MATCH(realEstatePerformance!CC$2,typicalServiceCharge!$B$5:$B$39,0))</f>
        <v>248.61343012704174</v>
      </c>
      <c r="CD17" s="102">
        <f>$BL17*INDEX(typicalServiceCharge!$C$5:$C$39,MATCH(realEstatePerformance!CD$2,typicalServiceCharge!$B$5:$B$39,0))</f>
        <v>0</v>
      </c>
      <c r="CE17" s="102">
        <f>$BL17*INDEX(typicalServiceCharge!$C$5:$C$39,MATCH(realEstatePerformance!CE$2,typicalServiceCharge!$B$5:$B$39,0))</f>
        <v>0</v>
      </c>
      <c r="CF17" s="102">
        <f>$BL17*INDEX(typicalServiceCharge!$C$5:$C$39,MATCH(realEstatePerformance!CF$2,typicalServiceCharge!$B$5:$B$39,0))</f>
        <v>25547.239842710223</v>
      </c>
      <c r="CG17" s="102">
        <f>$BL17*INDEX(typicalServiceCharge!$C$5:$C$39,MATCH(realEstatePerformance!CG$2,typicalServiceCharge!$B$5:$B$39,0))</f>
        <v>-24861.343012704176</v>
      </c>
      <c r="CH17" s="102">
        <f t="shared" si="4"/>
        <v>287265.91258318204</v>
      </c>
      <c r="CI17" s="82">
        <f t="shared" si="5"/>
        <v>13709.275328455651</v>
      </c>
      <c r="CJ17" s="82">
        <f t="shared" si="6"/>
        <v>11026.37014667688</v>
      </c>
      <c r="CK17" s="88">
        <f t="shared" si="7"/>
        <v>3.8383844597238918E-2</v>
      </c>
      <c r="CL17" s="89">
        <f>IF(CK17&lt;benchmarks!$A$65,benchmarks!$B$65,IF(CK17&lt;benchmarks!$A$64,benchmarks!$B$64,IF(CK17&lt;benchmarks!$A$63,benchmarks!$B$63,IF(CK17&lt;benchmarks!$A$62,benchmarks!$B$62,IF(CK17&lt;benchmarks!$A$61,benchmarks!$B$61,0)))))</f>
        <v>4</v>
      </c>
      <c r="CM17" s="83">
        <v>51.721342</v>
      </c>
      <c r="CN17" s="83">
        <v>0.127994</v>
      </c>
    </row>
    <row r="18" spans="1:92" x14ac:dyDescent="0.35">
      <c r="A18" s="80">
        <v>1229</v>
      </c>
      <c r="B18" s="85" t="s">
        <v>3</v>
      </c>
      <c r="C18" s="85" t="s">
        <v>8</v>
      </c>
      <c r="D18" s="85">
        <v>1856</v>
      </c>
      <c r="E18" s="85">
        <v>643</v>
      </c>
      <c r="F18" s="87">
        <v>15013</v>
      </c>
      <c r="G18" s="85">
        <v>105</v>
      </c>
      <c r="H18" s="85">
        <v>9.6548327839999999</v>
      </c>
      <c r="I18" s="81" t="str">
        <f t="shared" si="0"/>
        <v>Restaurant_1856</v>
      </c>
      <c r="J18" s="82">
        <f t="shared" si="1"/>
        <v>67515</v>
      </c>
      <c r="K18" s="82" t="s">
        <v>23</v>
      </c>
      <c r="L18" s="82">
        <f>realEstatePerformance!$J18*INDEX(benchmarks!B$17:B$57,MATCH(realEstatePerformance!$K18,benchmarks!$A$17:$A$57,0))</f>
        <v>45572.625</v>
      </c>
      <c r="M18" s="82">
        <f>realEstatePerformance!$J18*INDEX(benchmarks!C$17:C$57,MATCH(realEstatePerformance!$K18,benchmarks!$A$17:$A$57,0))</f>
        <v>21942.375</v>
      </c>
      <c r="N18" s="100">
        <f>$L18*INDEX(benchmarks!$B$3:$B$14,MATCH(realEstatePerformance!N$2,benchmarks!$A$3:$A$14,0))</f>
        <v>5696.578125</v>
      </c>
      <c r="O18" s="100">
        <f>$L18*INDEX(benchmarks!$B$3:$B$14,MATCH(realEstatePerformance!O$2,benchmarks!$A$3:$A$14,0))</f>
        <v>6380.1675000000005</v>
      </c>
      <c r="P18" s="100">
        <f>$L18*INDEX(benchmarks!$B$3:$B$14,MATCH(realEstatePerformance!P$2,benchmarks!$A$3:$A$14,0))</f>
        <v>4557.2624999999998</v>
      </c>
      <c r="Q18" s="100">
        <f>$L18*INDEX(benchmarks!$B$3:$B$14,MATCH(realEstatePerformance!Q$2,benchmarks!$A$3:$A$14,0))</f>
        <v>3190.0837500000002</v>
      </c>
      <c r="R18" s="100">
        <f>$L18*INDEX(benchmarks!$B$3:$B$14,MATCH(realEstatePerformance!R$2,benchmarks!$A$3:$A$14,0))</f>
        <v>2050.7681250000001</v>
      </c>
      <c r="S18" s="100">
        <f>$L18*INDEX(benchmarks!$B$3:$B$14,MATCH(realEstatePerformance!S$2,benchmarks!$A$3:$A$14,0))</f>
        <v>2050.7681250000001</v>
      </c>
      <c r="T18" s="100">
        <f>$L18*INDEX(benchmarks!$B$3:$B$14,MATCH(realEstatePerformance!T$2,benchmarks!$A$3:$A$14,0))</f>
        <v>2050.7681250000001</v>
      </c>
      <c r="U18" s="100">
        <f>$L18*INDEX(benchmarks!$B$3:$B$14,MATCH(realEstatePerformance!U$2,benchmarks!$A$3:$A$14,0))</f>
        <v>2050.7681250000001</v>
      </c>
      <c r="V18" s="100">
        <f>$L18*INDEX(benchmarks!$B$3:$B$14,MATCH(realEstatePerformance!V$2,benchmarks!$A$3:$A$14,0))</f>
        <v>2050.7681250000001</v>
      </c>
      <c r="W18" s="100">
        <f>$L18*INDEX(benchmarks!$B$3:$B$14,MATCH(realEstatePerformance!W$2,benchmarks!$A$3:$A$14,0))</f>
        <v>4557.2624999999998</v>
      </c>
      <c r="X18" s="100">
        <f>$L18*INDEX(benchmarks!$B$3:$B$14,MATCH(realEstatePerformance!X$2,benchmarks!$A$3:$A$14,0))</f>
        <v>5468.7150000000001</v>
      </c>
      <c r="Y18" s="100">
        <f>$L18*INDEX(benchmarks!$B$3:$B$14,MATCH(realEstatePerformance!Y$2,benchmarks!$A$3:$A$14,0))</f>
        <v>5468.7150000000001</v>
      </c>
      <c r="Z18" s="82">
        <f>$M18*INDEX(benchmarks!$C$3:$C$14,MATCH(realEstatePerformance!Z$2,benchmarks!$A$3:$A$14,0))</f>
        <v>1828.5312500000002</v>
      </c>
      <c r="AA18" s="82">
        <f>$M18*INDEX(benchmarks!$C$3:$C$14,MATCH(realEstatePerformance!AA$2,benchmarks!$A$3:$A$14,0))</f>
        <v>1828.5312500000002</v>
      </c>
      <c r="AB18" s="82">
        <f>$M18*INDEX(benchmarks!$C$3:$C$14,MATCH(realEstatePerformance!AB$2,benchmarks!$A$3:$A$14,0))</f>
        <v>1828.5312500000002</v>
      </c>
      <c r="AC18" s="82">
        <f>$M18*INDEX(benchmarks!$C$3:$C$14,MATCH(realEstatePerformance!AC$2,benchmarks!$A$3:$A$14,0))</f>
        <v>1828.5312500000002</v>
      </c>
      <c r="AD18" s="82">
        <f>$M18*INDEX(benchmarks!$C$3:$C$14,MATCH(realEstatePerformance!AD$2,benchmarks!$A$3:$A$14,0))</f>
        <v>1828.5312500000002</v>
      </c>
      <c r="AE18" s="82">
        <f>$M18*INDEX(benchmarks!$C$3:$C$14,MATCH(realEstatePerformance!AE$2,benchmarks!$A$3:$A$14,0))</f>
        <v>1828.5312500000002</v>
      </c>
      <c r="AF18" s="82">
        <f>$M18*INDEX(benchmarks!$C$3:$C$14,MATCH(realEstatePerformance!AF$2,benchmarks!$A$3:$A$14,0))</f>
        <v>1828.5312500000002</v>
      </c>
      <c r="AG18" s="82">
        <f>$M18*INDEX(benchmarks!$C$3:$C$14,MATCH(realEstatePerformance!AG$2,benchmarks!$A$3:$A$14,0))</f>
        <v>1828.5312500000002</v>
      </c>
      <c r="AH18" s="82">
        <f>$M18*INDEX(benchmarks!$C$3:$C$14,MATCH(realEstatePerformance!AH$2,benchmarks!$A$3:$A$14,0))</f>
        <v>1828.5312500000002</v>
      </c>
      <c r="AI18" s="82">
        <f>$M18*INDEX(benchmarks!$C$3:$C$14,MATCH(realEstatePerformance!AI$2,benchmarks!$A$3:$A$14,0))</f>
        <v>1828.5312500000002</v>
      </c>
      <c r="AJ18" s="82">
        <f>$M18*INDEX(benchmarks!$C$3:$C$14,MATCH(realEstatePerformance!AJ$2,benchmarks!$A$3:$A$14,0))</f>
        <v>1828.5312500000002</v>
      </c>
      <c r="AK18" s="82">
        <f>$M18*INDEX(benchmarks!$C$3:$C$14,MATCH(realEstatePerformance!AK$2,benchmarks!$A$3:$A$14,0))</f>
        <v>1828.5312500000002</v>
      </c>
      <c r="AL18" s="100">
        <f>N18*Fuels!$D$41</f>
        <v>1154.5335708529153</v>
      </c>
      <c r="AM18" s="100">
        <f>O18*Fuels!$D$41</f>
        <v>1293.0775993552652</v>
      </c>
      <c r="AN18" s="100">
        <f>P18*Fuels!$D$41</f>
        <v>923.62685668233212</v>
      </c>
      <c r="AO18" s="100">
        <f>Q18*Fuels!$D$41</f>
        <v>646.5387996776326</v>
      </c>
      <c r="AP18" s="100">
        <f>R18*Fuels!$D$41</f>
        <v>415.63208550704951</v>
      </c>
      <c r="AQ18" s="100">
        <f>S18*Fuels!$D$41</f>
        <v>415.63208550704951</v>
      </c>
      <c r="AR18" s="100">
        <f>T18*Fuels!$D$41</f>
        <v>415.63208550704951</v>
      </c>
      <c r="AS18" s="100">
        <f>U18*Fuels!$D$41</f>
        <v>415.63208550704951</v>
      </c>
      <c r="AT18" s="100">
        <f>V18*Fuels!$D$41</f>
        <v>415.63208550704951</v>
      </c>
      <c r="AU18" s="100">
        <f>W18*Fuels!$D$41</f>
        <v>923.62685668233212</v>
      </c>
      <c r="AV18" s="100">
        <f>X18*Fuels!$D$41</f>
        <v>1108.3522280187988</v>
      </c>
      <c r="AW18" s="100">
        <f>Y18*Fuels!$D$41</f>
        <v>1108.3522280187988</v>
      </c>
      <c r="AX18" s="82">
        <f>Z18*'UK electricity'!$E$24</f>
        <v>378.641807759438</v>
      </c>
      <c r="AY18" s="82">
        <f>AA18*'UK electricity'!$E$24</f>
        <v>378.641807759438</v>
      </c>
      <c r="AZ18" s="82">
        <f>AB18*'UK electricity'!$E$24</f>
        <v>378.641807759438</v>
      </c>
      <c r="BA18" s="82">
        <f>AC18*'UK electricity'!$E$24</f>
        <v>378.641807759438</v>
      </c>
      <c r="BB18" s="82">
        <f>AD18*'UK electricity'!$E$24</f>
        <v>378.641807759438</v>
      </c>
      <c r="BC18" s="82">
        <f>AE18*'UK electricity'!$E$24</f>
        <v>378.641807759438</v>
      </c>
      <c r="BD18" s="82">
        <f>AF18*'UK electricity'!$E$24</f>
        <v>378.641807759438</v>
      </c>
      <c r="BE18" s="82">
        <f>AG18*'UK electricity'!$E$24</f>
        <v>378.641807759438</v>
      </c>
      <c r="BF18" s="82">
        <f>AH18*'UK electricity'!$E$24</f>
        <v>378.641807759438</v>
      </c>
      <c r="BG18" s="82">
        <f>AI18*'UK electricity'!$E$24</f>
        <v>378.641807759438</v>
      </c>
      <c r="BH18" s="82">
        <f>AJ18*'UK electricity'!$E$24</f>
        <v>378.641807759438</v>
      </c>
      <c r="BI18" s="82">
        <f>AK18*'UK electricity'!$E$24</f>
        <v>378.641807759438</v>
      </c>
      <c r="BJ18" s="82">
        <f t="shared" si="2"/>
        <v>13779.97025993657</v>
      </c>
      <c r="BK18" s="82">
        <f t="shared" si="3"/>
        <v>13.779970259936571</v>
      </c>
      <c r="BL18" s="82">
        <f>$F18/typicalServiceCharge!$C$15</f>
        <v>6.0548497680984067E-2</v>
      </c>
      <c r="BM18" s="102">
        <f>$BL18*INDEX(typicalServiceCharge!$C$5:$C$39,MATCH(realEstatePerformance!BM$2,typicalServiceCharge!$B$5:$B$39,0))</f>
        <v>3632.9098608590439</v>
      </c>
      <c r="BN18" s="102">
        <f>$BL18*INDEX(typicalServiceCharge!$C$5:$C$39,MATCH(realEstatePerformance!BN$2,typicalServiceCharge!$B$5:$B$39,0))</f>
        <v>96.877596289574512</v>
      </c>
      <c r="BO18" s="102">
        <f>$BL18*INDEX(typicalServiceCharge!$C$5:$C$39,MATCH(realEstatePerformance!BO$2,typicalServiceCharge!$B$5:$B$39,0))</f>
        <v>4307.1173825368014</v>
      </c>
      <c r="BP18" s="102">
        <f>$BL18*INDEX(typicalServiceCharge!$C$5:$C$39,MATCH(realEstatePerformance!BP$2,typicalServiceCharge!$B$5:$B$39,0))</f>
        <v>605.48497680984065</v>
      </c>
      <c r="BQ18" s="102">
        <f>$BL18*INDEX(typicalServiceCharge!$C$5:$C$39,MATCH(realEstatePerformance!BQ$2,typicalServiceCharge!$B$5:$B$39,0))</f>
        <v>13920.099616858237</v>
      </c>
      <c r="BR18" s="102">
        <f>$BL18*INDEX(typicalServiceCharge!$C$5:$C$39,MATCH(realEstatePerformance!BR$2,typicalServiceCharge!$B$5:$B$39,0))</f>
        <v>669.060899374874</v>
      </c>
      <c r="BS18" s="102">
        <f>$BL18*INDEX(typicalServiceCharge!$C$5:$C$39,MATCH(realEstatePerformance!BS$2,typicalServiceCharge!$B$5:$B$39,0))</f>
        <v>423.83948376688846</v>
      </c>
      <c r="BT18" s="102">
        <f>$BL18*INDEX(typicalServiceCharge!$C$5:$C$39,MATCH(realEstatePerformance!BT$2,typicalServiceCharge!$B$5:$B$39,0))</f>
        <v>8725.038515829805</v>
      </c>
      <c r="BU18" s="102">
        <f>$BL18*INDEX(typicalServiceCharge!$C$5:$C$39,MATCH(realEstatePerformance!BU$2,typicalServiceCharge!$B$5:$B$39,0))</f>
        <v>11245.672474289171</v>
      </c>
      <c r="BV18" s="102">
        <f>$BL18*INDEX(typicalServiceCharge!$C$5:$C$39,MATCH(realEstatePerformance!BV$2,typicalServiceCharge!$B$5:$B$39,0))</f>
        <v>0</v>
      </c>
      <c r="BW18" s="102">
        <f>$BL18*INDEX(typicalServiceCharge!$C$5:$C$39,MATCH(realEstatePerformance!BW$2,typicalServiceCharge!$B$5:$B$39,0))</f>
        <v>11381.301109094575</v>
      </c>
      <c r="BX18" s="102">
        <f>$BL18*INDEX(typicalServiceCharge!$C$5:$C$39,MATCH(realEstatePerformance!BX$2,typicalServiceCharge!$B$5:$B$39,0))</f>
        <v>1483.4381931841097</v>
      </c>
      <c r="BY18" s="102">
        <f>$BL18*INDEX(typicalServiceCharge!$C$5:$C$39,MATCH(realEstatePerformance!BY$2,typicalServiceCharge!$B$5:$B$39,0))</f>
        <v>320.90703770921556</v>
      </c>
      <c r="BZ18" s="102">
        <f>$BL18*INDEX(typicalServiceCharge!$C$5:$C$39,MATCH(realEstatePerformance!BZ$2,typicalServiceCharge!$B$5:$B$39,0))</f>
        <v>6013.9795321637421</v>
      </c>
      <c r="CA18" s="102">
        <f>$BL18*INDEX(typicalServiceCharge!$C$5:$C$39,MATCH(realEstatePerformance!CA$2,typicalServiceCharge!$B$5:$B$39,0))</f>
        <v>-64.665795523290981</v>
      </c>
      <c r="CB18" s="102">
        <f>$BL18*INDEX(typicalServiceCharge!$C$5:$C$39,MATCH(realEstatePerformance!CB$2,typicalServiceCharge!$B$5:$B$39,0))</f>
        <v>0</v>
      </c>
      <c r="CC18" s="102">
        <f>$BL18*INDEX(typicalServiceCharge!$C$5:$C$39,MATCH(realEstatePerformance!CC$2,typicalServiceCharge!$B$5:$B$39,0))</f>
        <v>54.493647912885663</v>
      </c>
      <c r="CD18" s="102">
        <f>$BL18*INDEX(typicalServiceCharge!$C$5:$C$39,MATCH(realEstatePerformance!CD$2,typicalServiceCharge!$B$5:$B$39,0))</f>
        <v>0</v>
      </c>
      <c r="CE18" s="102">
        <f>$BL18*INDEX(typicalServiceCharge!$C$5:$C$39,MATCH(realEstatePerformance!CE$2,typicalServiceCharge!$B$5:$B$39,0))</f>
        <v>0</v>
      </c>
      <c r="CF18" s="102">
        <f>$BL18*INDEX(typicalServiceCharge!$C$5:$C$39,MATCH(realEstatePerformance!CF$2,typicalServiceCharge!$B$5:$B$39,0))</f>
        <v>5599.7067110304497</v>
      </c>
      <c r="CG18" s="102">
        <f>$BL18*INDEX(typicalServiceCharge!$C$5:$C$39,MATCH(realEstatePerformance!CG$2,typicalServiceCharge!$B$5:$B$39,0))</f>
        <v>-5449.3647912885663</v>
      </c>
      <c r="CH18" s="102">
        <f t="shared" si="4"/>
        <v>62965.896450897373</v>
      </c>
      <c r="CI18" s="82">
        <f t="shared" si="5"/>
        <v>2135.8953902901685</v>
      </c>
      <c r="CJ18" s="82">
        <f t="shared" si="6"/>
        <v>1717.9006624103827</v>
      </c>
      <c r="CK18" s="88">
        <f t="shared" si="7"/>
        <v>2.7283033502906628E-2</v>
      </c>
      <c r="CL18" s="89">
        <f>IF(CK18&lt;benchmarks!$A$65,benchmarks!$B$65,IF(CK18&lt;benchmarks!$A$64,benchmarks!$B$64,IF(CK18&lt;benchmarks!$A$63,benchmarks!$B$63,IF(CK18&lt;benchmarks!$A$62,benchmarks!$B$62,IF(CK18&lt;benchmarks!$A$61,benchmarks!$B$61,0)))))</f>
        <v>5</v>
      </c>
      <c r="CM18" s="83">
        <v>52.522275</v>
      </c>
      <c r="CN18" s="83">
        <v>-2.1057100000000002</v>
      </c>
    </row>
    <row r="19" spans="1:92" x14ac:dyDescent="0.35">
      <c r="A19" s="80">
        <v>1231</v>
      </c>
      <c r="B19" s="85" t="s">
        <v>3</v>
      </c>
      <c r="C19" s="85" t="s">
        <v>8</v>
      </c>
      <c r="D19" s="85">
        <v>1850</v>
      </c>
      <c r="E19" s="85">
        <v>429</v>
      </c>
      <c r="F19" s="87">
        <v>75622</v>
      </c>
      <c r="G19" s="85">
        <v>1120</v>
      </c>
      <c r="H19" s="85">
        <v>76.749628290000004</v>
      </c>
      <c r="I19" s="81" t="str">
        <f t="shared" si="0"/>
        <v>Restaurant_1850</v>
      </c>
      <c r="J19" s="82">
        <f t="shared" si="1"/>
        <v>480480</v>
      </c>
      <c r="K19" s="82" t="s">
        <v>23</v>
      </c>
      <c r="L19" s="82">
        <f>realEstatePerformance!$J19*INDEX(benchmarks!B$17:B$57,MATCH(realEstatePerformance!$K19,benchmarks!$A$17:$A$57,0))</f>
        <v>324324</v>
      </c>
      <c r="M19" s="82">
        <f>realEstatePerformance!$J19*INDEX(benchmarks!C$17:C$57,MATCH(realEstatePerformance!$K19,benchmarks!$A$17:$A$57,0))</f>
        <v>156156</v>
      </c>
      <c r="N19" s="100">
        <f>$L19*INDEX(benchmarks!$B$3:$B$14,MATCH(realEstatePerformance!N$2,benchmarks!$A$3:$A$14,0))</f>
        <v>40540.5</v>
      </c>
      <c r="O19" s="100">
        <f>$L19*INDEX(benchmarks!$B$3:$B$14,MATCH(realEstatePerformance!O$2,benchmarks!$A$3:$A$14,0))</f>
        <v>45405.360000000008</v>
      </c>
      <c r="P19" s="100">
        <f>$L19*INDEX(benchmarks!$B$3:$B$14,MATCH(realEstatePerformance!P$2,benchmarks!$A$3:$A$14,0))</f>
        <v>32432.400000000001</v>
      </c>
      <c r="Q19" s="100">
        <f>$L19*INDEX(benchmarks!$B$3:$B$14,MATCH(realEstatePerformance!Q$2,benchmarks!$A$3:$A$14,0))</f>
        <v>22702.680000000004</v>
      </c>
      <c r="R19" s="100">
        <f>$L19*INDEX(benchmarks!$B$3:$B$14,MATCH(realEstatePerformance!R$2,benchmarks!$A$3:$A$14,0))</f>
        <v>14594.58</v>
      </c>
      <c r="S19" s="100">
        <f>$L19*INDEX(benchmarks!$B$3:$B$14,MATCH(realEstatePerformance!S$2,benchmarks!$A$3:$A$14,0))</f>
        <v>14594.58</v>
      </c>
      <c r="T19" s="100">
        <f>$L19*INDEX(benchmarks!$B$3:$B$14,MATCH(realEstatePerformance!T$2,benchmarks!$A$3:$A$14,0))</f>
        <v>14594.58</v>
      </c>
      <c r="U19" s="100">
        <f>$L19*INDEX(benchmarks!$B$3:$B$14,MATCH(realEstatePerformance!U$2,benchmarks!$A$3:$A$14,0))</f>
        <v>14594.58</v>
      </c>
      <c r="V19" s="100">
        <f>$L19*INDEX(benchmarks!$B$3:$B$14,MATCH(realEstatePerformance!V$2,benchmarks!$A$3:$A$14,0))</f>
        <v>14594.58</v>
      </c>
      <c r="W19" s="100">
        <f>$L19*INDEX(benchmarks!$B$3:$B$14,MATCH(realEstatePerformance!W$2,benchmarks!$A$3:$A$14,0))</f>
        <v>32432.400000000001</v>
      </c>
      <c r="X19" s="100">
        <f>$L19*INDEX(benchmarks!$B$3:$B$14,MATCH(realEstatePerformance!X$2,benchmarks!$A$3:$A$14,0))</f>
        <v>38918.879999999997</v>
      </c>
      <c r="Y19" s="100">
        <f>$L19*INDEX(benchmarks!$B$3:$B$14,MATCH(realEstatePerformance!Y$2,benchmarks!$A$3:$A$14,0))</f>
        <v>38918.879999999997</v>
      </c>
      <c r="Z19" s="82">
        <f>$M19*INDEX(benchmarks!$C$3:$C$14,MATCH(realEstatePerformance!Z$2,benchmarks!$A$3:$A$14,0))</f>
        <v>13013.000000000002</v>
      </c>
      <c r="AA19" s="82">
        <f>$M19*INDEX(benchmarks!$C$3:$C$14,MATCH(realEstatePerformance!AA$2,benchmarks!$A$3:$A$14,0))</f>
        <v>13013.000000000002</v>
      </c>
      <c r="AB19" s="82">
        <f>$M19*INDEX(benchmarks!$C$3:$C$14,MATCH(realEstatePerformance!AB$2,benchmarks!$A$3:$A$14,0))</f>
        <v>13013.000000000002</v>
      </c>
      <c r="AC19" s="82">
        <f>$M19*INDEX(benchmarks!$C$3:$C$14,MATCH(realEstatePerformance!AC$2,benchmarks!$A$3:$A$14,0))</f>
        <v>13013.000000000002</v>
      </c>
      <c r="AD19" s="82">
        <f>$M19*INDEX(benchmarks!$C$3:$C$14,MATCH(realEstatePerformance!AD$2,benchmarks!$A$3:$A$14,0))</f>
        <v>13013.000000000002</v>
      </c>
      <c r="AE19" s="82">
        <f>$M19*INDEX(benchmarks!$C$3:$C$14,MATCH(realEstatePerformance!AE$2,benchmarks!$A$3:$A$14,0))</f>
        <v>13013.000000000002</v>
      </c>
      <c r="AF19" s="82">
        <f>$M19*INDEX(benchmarks!$C$3:$C$14,MATCH(realEstatePerformance!AF$2,benchmarks!$A$3:$A$14,0))</f>
        <v>13013.000000000002</v>
      </c>
      <c r="AG19" s="82">
        <f>$M19*INDEX(benchmarks!$C$3:$C$14,MATCH(realEstatePerformance!AG$2,benchmarks!$A$3:$A$14,0))</f>
        <v>13013.000000000002</v>
      </c>
      <c r="AH19" s="82">
        <f>$M19*INDEX(benchmarks!$C$3:$C$14,MATCH(realEstatePerformance!AH$2,benchmarks!$A$3:$A$14,0))</f>
        <v>13013.000000000002</v>
      </c>
      <c r="AI19" s="82">
        <f>$M19*INDEX(benchmarks!$C$3:$C$14,MATCH(realEstatePerformance!AI$2,benchmarks!$A$3:$A$14,0))</f>
        <v>13013.000000000002</v>
      </c>
      <c r="AJ19" s="82">
        <f>$M19*INDEX(benchmarks!$C$3:$C$14,MATCH(realEstatePerformance!AJ$2,benchmarks!$A$3:$A$14,0))</f>
        <v>13013.000000000002</v>
      </c>
      <c r="AK19" s="82">
        <f>$M19*INDEX(benchmarks!$C$3:$C$14,MATCH(realEstatePerformance!AK$2,benchmarks!$A$3:$A$14,0))</f>
        <v>13013.000000000002</v>
      </c>
      <c r="AL19" s="100">
        <f>N19*Fuels!$D$41</f>
        <v>8216.4006535348999</v>
      </c>
      <c r="AM19" s="100">
        <f>O19*Fuels!$D$41</f>
        <v>9202.3687319590881</v>
      </c>
      <c r="AN19" s="100">
        <f>P19*Fuels!$D$41</f>
        <v>6573.1205228279196</v>
      </c>
      <c r="AO19" s="100">
        <f>Q19*Fuels!$D$41</f>
        <v>4601.1843659795441</v>
      </c>
      <c r="AP19" s="100">
        <f>R19*Fuels!$D$41</f>
        <v>2957.9042352725637</v>
      </c>
      <c r="AQ19" s="100">
        <f>S19*Fuels!$D$41</f>
        <v>2957.9042352725637</v>
      </c>
      <c r="AR19" s="100">
        <f>T19*Fuels!$D$41</f>
        <v>2957.9042352725637</v>
      </c>
      <c r="AS19" s="100">
        <f>U19*Fuels!$D$41</f>
        <v>2957.9042352725637</v>
      </c>
      <c r="AT19" s="100">
        <f>V19*Fuels!$D$41</f>
        <v>2957.9042352725637</v>
      </c>
      <c r="AU19" s="100">
        <f>W19*Fuels!$D$41</f>
        <v>6573.1205228279196</v>
      </c>
      <c r="AV19" s="100">
        <f>X19*Fuels!$D$41</f>
        <v>7887.7446273935029</v>
      </c>
      <c r="AW19" s="100">
        <f>Y19*Fuels!$D$41</f>
        <v>7887.7446273935029</v>
      </c>
      <c r="AX19" s="82">
        <f>Z19*'UK electricity'!$E$24</f>
        <v>2694.6577174295307</v>
      </c>
      <c r="AY19" s="82">
        <f>AA19*'UK electricity'!$E$24</f>
        <v>2694.6577174295307</v>
      </c>
      <c r="AZ19" s="82">
        <f>AB19*'UK electricity'!$E$24</f>
        <v>2694.6577174295307</v>
      </c>
      <c r="BA19" s="82">
        <f>AC19*'UK electricity'!$E$24</f>
        <v>2694.6577174295307</v>
      </c>
      <c r="BB19" s="82">
        <f>AD19*'UK electricity'!$E$24</f>
        <v>2694.6577174295307</v>
      </c>
      <c r="BC19" s="82">
        <f>AE19*'UK electricity'!$E$24</f>
        <v>2694.6577174295307</v>
      </c>
      <c r="BD19" s="82">
        <f>AF19*'UK electricity'!$E$24</f>
        <v>2694.6577174295307</v>
      </c>
      <c r="BE19" s="82">
        <f>AG19*'UK electricity'!$E$24</f>
        <v>2694.6577174295307</v>
      </c>
      <c r="BF19" s="82">
        <f>AH19*'UK electricity'!$E$24</f>
        <v>2694.6577174295307</v>
      </c>
      <c r="BG19" s="82">
        <f>AI19*'UK electricity'!$E$24</f>
        <v>2694.6577174295307</v>
      </c>
      <c r="BH19" s="82">
        <f>AJ19*'UK electricity'!$E$24</f>
        <v>2694.6577174295307</v>
      </c>
      <c r="BI19" s="82">
        <f>AK19*'UK electricity'!$E$24</f>
        <v>2694.6577174295307</v>
      </c>
      <c r="BJ19" s="82">
        <f t="shared" si="2"/>
        <v>98067.097837433656</v>
      </c>
      <c r="BK19" s="82">
        <f t="shared" si="3"/>
        <v>98.067097837433664</v>
      </c>
      <c r="BL19" s="82">
        <f>$F19/typicalServiceCharge!$C$15</f>
        <v>0.30498890905424481</v>
      </c>
      <c r="BM19" s="102">
        <f>$BL19*INDEX(typicalServiceCharge!$C$5:$C$39,MATCH(realEstatePerformance!BM$2,typicalServiceCharge!$B$5:$B$39,0))</f>
        <v>18299.334543254688</v>
      </c>
      <c r="BN19" s="102">
        <f>$BL19*INDEX(typicalServiceCharge!$C$5:$C$39,MATCH(realEstatePerformance!BN$2,typicalServiceCharge!$B$5:$B$39,0))</f>
        <v>487.9822544867917</v>
      </c>
      <c r="BO19" s="102">
        <f>$BL19*INDEX(typicalServiceCharge!$C$5:$C$39,MATCH(realEstatePerformance!BO$2,typicalServiceCharge!$B$5:$B$39,0))</f>
        <v>21695.386045573705</v>
      </c>
      <c r="BP19" s="102">
        <f>$BL19*INDEX(typicalServiceCharge!$C$5:$C$39,MATCH(realEstatePerformance!BP$2,typicalServiceCharge!$B$5:$B$39,0))</f>
        <v>3049.8890905424482</v>
      </c>
      <c r="BQ19" s="102">
        <f>$BL19*INDEX(typicalServiceCharge!$C$5:$C$39,MATCH(realEstatePerformance!BQ$2,typicalServiceCharge!$B$5:$B$39,0))</f>
        <v>70116.950191570882</v>
      </c>
      <c r="BR19" s="102">
        <f>$BL19*INDEX(typicalServiceCharge!$C$5:$C$39,MATCH(realEstatePerformance!BR$2,typicalServiceCharge!$B$5:$B$39,0))</f>
        <v>3370.1274450494052</v>
      </c>
      <c r="BS19" s="102">
        <f>$BL19*INDEX(typicalServiceCharge!$C$5:$C$39,MATCH(realEstatePerformance!BS$2,typicalServiceCharge!$B$5:$B$39,0))</f>
        <v>2134.9223633797137</v>
      </c>
      <c r="BT19" s="102">
        <f>$BL19*INDEX(typicalServiceCharge!$C$5:$C$39,MATCH(realEstatePerformance!BT$2,typicalServiceCharge!$B$5:$B$39,0))</f>
        <v>43948.901794716679</v>
      </c>
      <c r="BU19" s="102">
        <f>$BL19*INDEX(typicalServiceCharge!$C$5:$C$39,MATCH(realEstatePerformance!BU$2,typicalServiceCharge!$B$5:$B$39,0))</f>
        <v>56645.590078644891</v>
      </c>
      <c r="BV19" s="102">
        <f>$BL19*INDEX(typicalServiceCharge!$C$5:$C$39,MATCH(realEstatePerformance!BV$2,typicalServiceCharge!$B$5:$B$39,0))</f>
        <v>0</v>
      </c>
      <c r="BW19" s="102">
        <f>$BL19*INDEX(typicalServiceCharge!$C$5:$C$39,MATCH(realEstatePerformance!BW$2,typicalServiceCharge!$B$5:$B$39,0))</f>
        <v>57328.765234926395</v>
      </c>
      <c r="BX19" s="102">
        <f>$BL19*INDEX(typicalServiceCharge!$C$5:$C$39,MATCH(realEstatePerformance!BX$2,typicalServiceCharge!$B$5:$B$39,0))</f>
        <v>7472.228271828998</v>
      </c>
      <c r="BY19" s="102">
        <f>$BL19*INDEX(typicalServiceCharge!$C$5:$C$39,MATCH(realEstatePerformance!BY$2,typicalServiceCharge!$B$5:$B$39,0))</f>
        <v>1616.4412179874976</v>
      </c>
      <c r="BZ19" s="102">
        <f>$BL19*INDEX(typicalServiceCharge!$C$5:$C$39,MATCH(realEstatePerformance!BZ$2,typicalServiceCharge!$B$5:$B$39,0))</f>
        <v>30293.023391812865</v>
      </c>
      <c r="CA19" s="102">
        <f>$BL19*INDEX(typicalServiceCharge!$C$5:$C$39,MATCH(realEstatePerformance!CA$2,typicalServiceCharge!$B$5:$B$39,0))</f>
        <v>-325.72815486993346</v>
      </c>
      <c r="CB19" s="102">
        <f>$BL19*INDEX(typicalServiceCharge!$C$5:$C$39,MATCH(realEstatePerformance!CB$2,typicalServiceCharge!$B$5:$B$39,0))</f>
        <v>0</v>
      </c>
      <c r="CC19" s="102">
        <f>$BL19*INDEX(typicalServiceCharge!$C$5:$C$39,MATCH(realEstatePerformance!CC$2,typicalServiceCharge!$B$5:$B$39,0))</f>
        <v>274.4900181488203</v>
      </c>
      <c r="CD19" s="102">
        <f>$BL19*INDEX(typicalServiceCharge!$C$5:$C$39,MATCH(realEstatePerformance!CD$2,typicalServiceCharge!$B$5:$B$39,0))</f>
        <v>0</v>
      </c>
      <c r="CE19" s="102">
        <f>$BL19*INDEX(typicalServiceCharge!$C$5:$C$39,MATCH(realEstatePerformance!CE$2,typicalServiceCharge!$B$5:$B$39,0))</f>
        <v>0</v>
      </c>
      <c r="CF19" s="102">
        <f>$BL19*INDEX(typicalServiceCharge!$C$5:$C$39,MATCH(realEstatePerformance!CF$2,typicalServiceCharge!$B$5:$B$39,0))</f>
        <v>28206.289276063722</v>
      </c>
      <c r="CG19" s="102">
        <f>$BL19*INDEX(typicalServiceCharge!$C$5:$C$39,MATCH(realEstatePerformance!CG$2,typicalServiceCharge!$B$5:$B$39,0))</f>
        <v>-27449.001814882031</v>
      </c>
      <c r="CH19" s="102">
        <f t="shared" si="4"/>
        <v>317165.59124823561</v>
      </c>
      <c r="CI19" s="82">
        <f t="shared" si="5"/>
        <v>15200.400164802219</v>
      </c>
      <c r="CJ19" s="82">
        <f t="shared" si="6"/>
        <v>12225.681852550424</v>
      </c>
      <c r="CK19" s="88">
        <f t="shared" si="7"/>
        <v>3.8546684097840123E-2</v>
      </c>
      <c r="CL19" s="89">
        <f>IF(CK19&lt;benchmarks!$A$65,benchmarks!$B$65,IF(CK19&lt;benchmarks!$A$64,benchmarks!$B$64,IF(CK19&lt;benchmarks!$A$63,benchmarks!$B$63,IF(CK19&lt;benchmarks!$A$62,benchmarks!$B$62,IF(CK19&lt;benchmarks!$A$61,benchmarks!$B$61,0)))))</f>
        <v>4</v>
      </c>
      <c r="CM19" s="83">
        <v>52.522275</v>
      </c>
      <c r="CN19" s="83">
        <v>-2.1057100000000002</v>
      </c>
    </row>
    <row r="20" spans="1:92" x14ac:dyDescent="0.35">
      <c r="A20" s="80">
        <v>1232</v>
      </c>
      <c r="B20" s="85" t="s">
        <v>3</v>
      </c>
      <c r="C20" s="85" t="s">
        <v>8</v>
      </c>
      <c r="D20" s="85">
        <v>1924</v>
      </c>
      <c r="E20" s="85">
        <v>470</v>
      </c>
      <c r="F20" s="87">
        <v>80878</v>
      </c>
      <c r="G20" s="85">
        <v>1059</v>
      </c>
      <c r="H20" s="85">
        <v>78.833471619999997</v>
      </c>
      <c r="I20" s="81" t="str">
        <f t="shared" si="0"/>
        <v>Restaurant_1924</v>
      </c>
      <c r="J20" s="82">
        <f t="shared" si="1"/>
        <v>497730</v>
      </c>
      <c r="K20" s="82" t="s">
        <v>23</v>
      </c>
      <c r="L20" s="82">
        <f>realEstatePerformance!$J20*INDEX(benchmarks!B$17:B$57,MATCH(realEstatePerformance!$K20,benchmarks!$A$17:$A$57,0))</f>
        <v>335967.75</v>
      </c>
      <c r="M20" s="82">
        <f>realEstatePerformance!$J20*INDEX(benchmarks!C$17:C$57,MATCH(realEstatePerformance!$K20,benchmarks!$A$17:$A$57,0))</f>
        <v>161762.25</v>
      </c>
      <c r="N20" s="100">
        <f>$L20*INDEX(benchmarks!$B$3:$B$14,MATCH(realEstatePerformance!N$2,benchmarks!$A$3:$A$14,0))</f>
        <v>41995.96875</v>
      </c>
      <c r="O20" s="100">
        <f>$L20*INDEX(benchmarks!$B$3:$B$14,MATCH(realEstatePerformance!O$2,benchmarks!$A$3:$A$14,0))</f>
        <v>47035.485000000008</v>
      </c>
      <c r="P20" s="100">
        <f>$L20*INDEX(benchmarks!$B$3:$B$14,MATCH(realEstatePerformance!P$2,benchmarks!$A$3:$A$14,0))</f>
        <v>33596.775000000001</v>
      </c>
      <c r="Q20" s="100">
        <f>$L20*INDEX(benchmarks!$B$3:$B$14,MATCH(realEstatePerformance!Q$2,benchmarks!$A$3:$A$14,0))</f>
        <v>23517.742500000004</v>
      </c>
      <c r="R20" s="100">
        <f>$L20*INDEX(benchmarks!$B$3:$B$14,MATCH(realEstatePerformance!R$2,benchmarks!$A$3:$A$14,0))</f>
        <v>15118.54875</v>
      </c>
      <c r="S20" s="100">
        <f>$L20*INDEX(benchmarks!$B$3:$B$14,MATCH(realEstatePerformance!S$2,benchmarks!$A$3:$A$14,0))</f>
        <v>15118.54875</v>
      </c>
      <c r="T20" s="100">
        <f>$L20*INDEX(benchmarks!$B$3:$B$14,MATCH(realEstatePerformance!T$2,benchmarks!$A$3:$A$14,0))</f>
        <v>15118.54875</v>
      </c>
      <c r="U20" s="100">
        <f>$L20*INDEX(benchmarks!$B$3:$B$14,MATCH(realEstatePerformance!U$2,benchmarks!$A$3:$A$14,0))</f>
        <v>15118.54875</v>
      </c>
      <c r="V20" s="100">
        <f>$L20*INDEX(benchmarks!$B$3:$B$14,MATCH(realEstatePerformance!V$2,benchmarks!$A$3:$A$14,0))</f>
        <v>15118.54875</v>
      </c>
      <c r="W20" s="100">
        <f>$L20*INDEX(benchmarks!$B$3:$B$14,MATCH(realEstatePerformance!W$2,benchmarks!$A$3:$A$14,0))</f>
        <v>33596.775000000001</v>
      </c>
      <c r="X20" s="100">
        <f>$L20*INDEX(benchmarks!$B$3:$B$14,MATCH(realEstatePerformance!X$2,benchmarks!$A$3:$A$14,0))</f>
        <v>40316.129999999997</v>
      </c>
      <c r="Y20" s="100">
        <f>$L20*INDEX(benchmarks!$B$3:$B$14,MATCH(realEstatePerformance!Y$2,benchmarks!$A$3:$A$14,0))</f>
        <v>40316.129999999997</v>
      </c>
      <c r="Z20" s="82">
        <f>$M20*INDEX(benchmarks!$C$3:$C$14,MATCH(realEstatePerformance!Z$2,benchmarks!$A$3:$A$14,0))</f>
        <v>13480.187500000002</v>
      </c>
      <c r="AA20" s="82">
        <f>$M20*INDEX(benchmarks!$C$3:$C$14,MATCH(realEstatePerformance!AA$2,benchmarks!$A$3:$A$14,0))</f>
        <v>13480.187500000002</v>
      </c>
      <c r="AB20" s="82">
        <f>$M20*INDEX(benchmarks!$C$3:$C$14,MATCH(realEstatePerformance!AB$2,benchmarks!$A$3:$A$14,0))</f>
        <v>13480.187500000002</v>
      </c>
      <c r="AC20" s="82">
        <f>$M20*INDEX(benchmarks!$C$3:$C$14,MATCH(realEstatePerformance!AC$2,benchmarks!$A$3:$A$14,0))</f>
        <v>13480.187500000002</v>
      </c>
      <c r="AD20" s="82">
        <f>$M20*INDEX(benchmarks!$C$3:$C$14,MATCH(realEstatePerformance!AD$2,benchmarks!$A$3:$A$14,0))</f>
        <v>13480.187500000002</v>
      </c>
      <c r="AE20" s="82">
        <f>$M20*INDEX(benchmarks!$C$3:$C$14,MATCH(realEstatePerformance!AE$2,benchmarks!$A$3:$A$14,0))</f>
        <v>13480.187500000002</v>
      </c>
      <c r="AF20" s="82">
        <f>$M20*INDEX(benchmarks!$C$3:$C$14,MATCH(realEstatePerformance!AF$2,benchmarks!$A$3:$A$14,0))</f>
        <v>13480.187500000002</v>
      </c>
      <c r="AG20" s="82">
        <f>$M20*INDEX(benchmarks!$C$3:$C$14,MATCH(realEstatePerformance!AG$2,benchmarks!$A$3:$A$14,0))</f>
        <v>13480.187500000002</v>
      </c>
      <c r="AH20" s="82">
        <f>$M20*INDEX(benchmarks!$C$3:$C$14,MATCH(realEstatePerformance!AH$2,benchmarks!$A$3:$A$14,0))</f>
        <v>13480.187500000002</v>
      </c>
      <c r="AI20" s="82">
        <f>$M20*INDEX(benchmarks!$C$3:$C$14,MATCH(realEstatePerformance!AI$2,benchmarks!$A$3:$A$14,0))</f>
        <v>13480.187500000002</v>
      </c>
      <c r="AJ20" s="82">
        <f>$M20*INDEX(benchmarks!$C$3:$C$14,MATCH(realEstatePerformance!AJ$2,benchmarks!$A$3:$A$14,0))</f>
        <v>13480.187500000002</v>
      </c>
      <c r="AK20" s="82">
        <f>$M20*INDEX(benchmarks!$C$3:$C$14,MATCH(realEstatePerformance!AK$2,benchmarks!$A$3:$A$14,0))</f>
        <v>13480.187500000002</v>
      </c>
      <c r="AL20" s="100">
        <f>N20*Fuels!$D$41</f>
        <v>8511.382570104739</v>
      </c>
      <c r="AM20" s="100">
        <f>O20*Fuels!$D$41</f>
        <v>9532.748478517311</v>
      </c>
      <c r="AN20" s="100">
        <f>P20*Fuels!$D$41</f>
        <v>6809.1060560837923</v>
      </c>
      <c r="AO20" s="100">
        <f>Q20*Fuels!$D$41</f>
        <v>4766.3742392586555</v>
      </c>
      <c r="AP20" s="100">
        <f>R20*Fuels!$D$41</f>
        <v>3064.0977252377065</v>
      </c>
      <c r="AQ20" s="100">
        <f>S20*Fuels!$D$41</f>
        <v>3064.0977252377065</v>
      </c>
      <c r="AR20" s="100">
        <f>T20*Fuels!$D$41</f>
        <v>3064.0977252377065</v>
      </c>
      <c r="AS20" s="100">
        <f>U20*Fuels!$D$41</f>
        <v>3064.0977252377065</v>
      </c>
      <c r="AT20" s="100">
        <f>V20*Fuels!$D$41</f>
        <v>3064.0977252377065</v>
      </c>
      <c r="AU20" s="100">
        <f>W20*Fuels!$D$41</f>
        <v>6809.1060560837923</v>
      </c>
      <c r="AV20" s="100">
        <f>X20*Fuels!$D$41</f>
        <v>8170.9272673005498</v>
      </c>
      <c r="AW20" s="100">
        <f>Y20*Fuels!$D$41</f>
        <v>8170.9272673005498</v>
      </c>
      <c r="AX20" s="82">
        <f>Z20*'UK electricity'!$E$24</f>
        <v>2791.4002366304535</v>
      </c>
      <c r="AY20" s="82">
        <f>AA20*'UK electricity'!$E$24</f>
        <v>2791.4002366304535</v>
      </c>
      <c r="AZ20" s="82">
        <f>AB20*'UK electricity'!$E$24</f>
        <v>2791.4002366304535</v>
      </c>
      <c r="BA20" s="82">
        <f>AC20*'UK electricity'!$E$24</f>
        <v>2791.4002366304535</v>
      </c>
      <c r="BB20" s="82">
        <f>AD20*'UK electricity'!$E$24</f>
        <v>2791.4002366304535</v>
      </c>
      <c r="BC20" s="82">
        <f>AE20*'UK electricity'!$E$24</f>
        <v>2791.4002366304535</v>
      </c>
      <c r="BD20" s="82">
        <f>AF20*'UK electricity'!$E$24</f>
        <v>2791.4002366304535</v>
      </c>
      <c r="BE20" s="82">
        <f>AG20*'UK electricity'!$E$24</f>
        <v>2791.4002366304535</v>
      </c>
      <c r="BF20" s="82">
        <f>AH20*'UK electricity'!$E$24</f>
        <v>2791.4002366304535</v>
      </c>
      <c r="BG20" s="82">
        <f>AI20*'UK electricity'!$E$24</f>
        <v>2791.4002366304535</v>
      </c>
      <c r="BH20" s="82">
        <f>AJ20*'UK electricity'!$E$24</f>
        <v>2791.4002366304535</v>
      </c>
      <c r="BI20" s="82">
        <f>AK20*'UK electricity'!$E$24</f>
        <v>2791.4002366304535</v>
      </c>
      <c r="BJ20" s="82">
        <f t="shared" si="2"/>
        <v>101587.86340040329</v>
      </c>
      <c r="BK20" s="82">
        <f t="shared" si="3"/>
        <v>101.58786340040329</v>
      </c>
      <c r="BL20" s="82">
        <f>$F20/typicalServiceCharge!$C$15</f>
        <v>0.3261867311958056</v>
      </c>
      <c r="BM20" s="102">
        <f>$BL20*INDEX(typicalServiceCharge!$C$5:$C$39,MATCH(realEstatePerformance!BM$2,typicalServiceCharge!$B$5:$B$39,0))</f>
        <v>19571.203871748337</v>
      </c>
      <c r="BN20" s="102">
        <f>$BL20*INDEX(typicalServiceCharge!$C$5:$C$39,MATCH(realEstatePerformance!BN$2,typicalServiceCharge!$B$5:$B$39,0))</f>
        <v>521.89876991328902</v>
      </c>
      <c r="BO20" s="102">
        <f>$BL20*INDEX(typicalServiceCharge!$C$5:$C$39,MATCH(realEstatePerformance!BO$2,typicalServiceCharge!$B$5:$B$39,0))</f>
        <v>23203.293123613632</v>
      </c>
      <c r="BP20" s="102">
        <f>$BL20*INDEX(typicalServiceCharge!$C$5:$C$39,MATCH(realEstatePerformance!BP$2,typicalServiceCharge!$B$5:$B$39,0))</f>
        <v>3261.8673119580562</v>
      </c>
      <c r="BQ20" s="102">
        <f>$BL20*INDEX(typicalServiceCharge!$C$5:$C$39,MATCH(realEstatePerformance!BQ$2,typicalServiceCharge!$B$5:$B$39,0))</f>
        <v>74990.329501915709</v>
      </c>
      <c r="BR20" s="102">
        <f>$BL20*INDEX(typicalServiceCharge!$C$5:$C$39,MATCH(realEstatePerformance!BR$2,typicalServiceCharge!$B$5:$B$39,0))</f>
        <v>3604.3633797136517</v>
      </c>
      <c r="BS20" s="102">
        <f>$BL20*INDEX(typicalServiceCharge!$C$5:$C$39,MATCH(realEstatePerformance!BS$2,typicalServiceCharge!$B$5:$B$39,0))</f>
        <v>2283.3071183706393</v>
      </c>
      <c r="BT20" s="102">
        <f>$BL20*INDEX(typicalServiceCharge!$C$5:$C$39,MATCH(realEstatePerformance!BT$2,typicalServiceCharge!$B$5:$B$39,0))</f>
        <v>47003.507965315584</v>
      </c>
      <c r="BU20" s="102">
        <f>$BL20*INDEX(typicalServiceCharge!$C$5:$C$39,MATCH(realEstatePerformance!BU$2,typicalServiceCharge!$B$5:$B$39,0))</f>
        <v>60582.661584996975</v>
      </c>
      <c r="BV20" s="102">
        <f>$BL20*INDEX(typicalServiceCharge!$C$5:$C$39,MATCH(realEstatePerformance!BV$2,typicalServiceCharge!$B$5:$B$39,0))</f>
        <v>0</v>
      </c>
      <c r="BW20" s="102">
        <f>$BL20*INDEX(typicalServiceCharge!$C$5:$C$39,MATCH(realEstatePerformance!BW$2,typicalServiceCharge!$B$5:$B$39,0))</f>
        <v>61313.319862875578</v>
      </c>
      <c r="BX20" s="102">
        <f>$BL20*INDEX(typicalServiceCharge!$C$5:$C$39,MATCH(realEstatePerformance!BX$2,typicalServiceCharge!$B$5:$B$39,0))</f>
        <v>7991.5749142972372</v>
      </c>
      <c r="BY20" s="102">
        <f>$BL20*INDEX(typicalServiceCharge!$C$5:$C$39,MATCH(realEstatePerformance!BY$2,typicalServiceCharge!$B$5:$B$39,0))</f>
        <v>1728.7896753377697</v>
      </c>
      <c r="BZ20" s="102">
        <f>$BL20*INDEX(typicalServiceCharge!$C$5:$C$39,MATCH(realEstatePerformance!BZ$2,typicalServiceCharge!$B$5:$B$39,0))</f>
        <v>32398.497076023392</v>
      </c>
      <c r="CA20" s="102">
        <f>$BL20*INDEX(typicalServiceCharge!$C$5:$C$39,MATCH(realEstatePerformance!CA$2,typicalServiceCharge!$B$5:$B$39,0))</f>
        <v>-348.36742891712038</v>
      </c>
      <c r="CB20" s="102">
        <f>$BL20*INDEX(typicalServiceCharge!$C$5:$C$39,MATCH(realEstatePerformance!CB$2,typicalServiceCharge!$B$5:$B$39,0))</f>
        <v>0</v>
      </c>
      <c r="CC20" s="102">
        <f>$BL20*INDEX(typicalServiceCharge!$C$5:$C$39,MATCH(realEstatePerformance!CC$2,typicalServiceCharge!$B$5:$B$39,0))</f>
        <v>293.56805807622504</v>
      </c>
      <c r="CD20" s="102">
        <f>$BL20*INDEX(typicalServiceCharge!$C$5:$C$39,MATCH(realEstatePerformance!CD$2,typicalServiceCharge!$B$5:$B$39,0))</f>
        <v>0</v>
      </c>
      <c r="CE20" s="102">
        <f>$BL20*INDEX(typicalServiceCharge!$C$5:$C$39,MATCH(realEstatePerformance!CE$2,typicalServiceCharge!$B$5:$B$39,0))</f>
        <v>0</v>
      </c>
      <c r="CF20" s="102">
        <f>$BL20*INDEX(typicalServiceCharge!$C$5:$C$39,MATCH(realEstatePerformance!CF$2,typicalServiceCharge!$B$5:$B$39,0))</f>
        <v>30166.72746118169</v>
      </c>
      <c r="CG20" s="102">
        <f>$BL20*INDEX(typicalServiceCharge!$C$5:$C$39,MATCH(realEstatePerformance!CG$2,typicalServiceCharge!$B$5:$B$39,0))</f>
        <v>-29356.805807622502</v>
      </c>
      <c r="CH20" s="102">
        <f t="shared" si="4"/>
        <v>339209.73643879814</v>
      </c>
      <c r="CI20" s="82">
        <f t="shared" si="5"/>
        <v>15746.11882706251</v>
      </c>
      <c r="CJ20" s="82">
        <f t="shared" si="6"/>
        <v>12664.603372606376</v>
      </c>
      <c r="CK20" s="88">
        <f t="shared" si="7"/>
        <v>3.733561278507519E-2</v>
      </c>
      <c r="CL20" s="89">
        <f>IF(CK20&lt;benchmarks!$A$65,benchmarks!$B$65,IF(CK20&lt;benchmarks!$A$64,benchmarks!$B$64,IF(CK20&lt;benchmarks!$A$63,benchmarks!$B$63,IF(CK20&lt;benchmarks!$A$62,benchmarks!$B$62,IF(CK20&lt;benchmarks!$A$61,benchmarks!$B$61,0)))))</f>
        <v>4</v>
      </c>
      <c r="CM20" s="83">
        <v>52.522275</v>
      </c>
      <c r="CN20" s="83">
        <v>-2.1057100000000002</v>
      </c>
    </row>
    <row r="21" spans="1:92" x14ac:dyDescent="0.35">
      <c r="A21" s="80">
        <v>1233</v>
      </c>
      <c r="B21" s="85" t="s">
        <v>3</v>
      </c>
      <c r="C21" s="85" t="s">
        <v>8</v>
      </c>
      <c r="D21" s="85">
        <v>1850</v>
      </c>
      <c r="E21" s="85">
        <v>335</v>
      </c>
      <c r="F21" s="87">
        <v>59121</v>
      </c>
      <c r="G21" s="85">
        <v>1120</v>
      </c>
      <c r="H21" s="85">
        <v>60.002922750000003</v>
      </c>
      <c r="I21" s="81" t="str">
        <f t="shared" si="0"/>
        <v>Restaurant_1850</v>
      </c>
      <c r="J21" s="82">
        <f t="shared" si="1"/>
        <v>375200</v>
      </c>
      <c r="K21" s="82" t="s">
        <v>23</v>
      </c>
      <c r="L21" s="82">
        <f>realEstatePerformance!$J21*INDEX(benchmarks!B$17:B$57,MATCH(realEstatePerformance!$K21,benchmarks!$A$17:$A$57,0))</f>
        <v>253260.00000000003</v>
      </c>
      <c r="M21" s="82">
        <f>realEstatePerformance!$J21*INDEX(benchmarks!C$17:C$57,MATCH(realEstatePerformance!$K21,benchmarks!$A$17:$A$57,0))</f>
        <v>121940</v>
      </c>
      <c r="N21" s="100">
        <f>$L21*INDEX(benchmarks!$B$3:$B$14,MATCH(realEstatePerformance!N$2,benchmarks!$A$3:$A$14,0))</f>
        <v>31657.500000000004</v>
      </c>
      <c r="O21" s="100">
        <f>$L21*INDEX(benchmarks!$B$3:$B$14,MATCH(realEstatePerformance!O$2,benchmarks!$A$3:$A$14,0))</f>
        <v>35456.400000000009</v>
      </c>
      <c r="P21" s="100">
        <f>$L21*INDEX(benchmarks!$B$3:$B$14,MATCH(realEstatePerformance!P$2,benchmarks!$A$3:$A$14,0))</f>
        <v>25326.000000000004</v>
      </c>
      <c r="Q21" s="100">
        <f>$L21*INDEX(benchmarks!$B$3:$B$14,MATCH(realEstatePerformance!Q$2,benchmarks!$A$3:$A$14,0))</f>
        <v>17728.200000000004</v>
      </c>
      <c r="R21" s="100">
        <f>$L21*INDEX(benchmarks!$B$3:$B$14,MATCH(realEstatePerformance!R$2,benchmarks!$A$3:$A$14,0))</f>
        <v>11396.7</v>
      </c>
      <c r="S21" s="100">
        <f>$L21*INDEX(benchmarks!$B$3:$B$14,MATCH(realEstatePerformance!S$2,benchmarks!$A$3:$A$14,0))</f>
        <v>11396.7</v>
      </c>
      <c r="T21" s="100">
        <f>$L21*INDEX(benchmarks!$B$3:$B$14,MATCH(realEstatePerformance!T$2,benchmarks!$A$3:$A$14,0))</f>
        <v>11396.7</v>
      </c>
      <c r="U21" s="100">
        <f>$L21*INDEX(benchmarks!$B$3:$B$14,MATCH(realEstatePerformance!U$2,benchmarks!$A$3:$A$14,0))</f>
        <v>11396.7</v>
      </c>
      <c r="V21" s="100">
        <f>$L21*INDEX(benchmarks!$B$3:$B$14,MATCH(realEstatePerformance!V$2,benchmarks!$A$3:$A$14,0))</f>
        <v>11396.7</v>
      </c>
      <c r="W21" s="100">
        <f>$L21*INDEX(benchmarks!$B$3:$B$14,MATCH(realEstatePerformance!W$2,benchmarks!$A$3:$A$14,0))</f>
        <v>25326.000000000004</v>
      </c>
      <c r="X21" s="100">
        <f>$L21*INDEX(benchmarks!$B$3:$B$14,MATCH(realEstatePerformance!X$2,benchmarks!$A$3:$A$14,0))</f>
        <v>30391.200000000001</v>
      </c>
      <c r="Y21" s="100">
        <f>$L21*INDEX(benchmarks!$B$3:$B$14,MATCH(realEstatePerformance!Y$2,benchmarks!$A$3:$A$14,0))</f>
        <v>30391.200000000001</v>
      </c>
      <c r="Z21" s="82">
        <f>$M21*INDEX(benchmarks!$C$3:$C$14,MATCH(realEstatePerformance!Z$2,benchmarks!$A$3:$A$14,0))</f>
        <v>10161.666666666668</v>
      </c>
      <c r="AA21" s="82">
        <f>$M21*INDEX(benchmarks!$C$3:$C$14,MATCH(realEstatePerformance!AA$2,benchmarks!$A$3:$A$14,0))</f>
        <v>10161.666666666668</v>
      </c>
      <c r="AB21" s="82">
        <f>$M21*INDEX(benchmarks!$C$3:$C$14,MATCH(realEstatePerformance!AB$2,benchmarks!$A$3:$A$14,0))</f>
        <v>10161.666666666668</v>
      </c>
      <c r="AC21" s="82">
        <f>$M21*INDEX(benchmarks!$C$3:$C$14,MATCH(realEstatePerformance!AC$2,benchmarks!$A$3:$A$14,0))</f>
        <v>10161.666666666668</v>
      </c>
      <c r="AD21" s="82">
        <f>$M21*INDEX(benchmarks!$C$3:$C$14,MATCH(realEstatePerformance!AD$2,benchmarks!$A$3:$A$14,0))</f>
        <v>10161.666666666668</v>
      </c>
      <c r="AE21" s="82">
        <f>$M21*INDEX(benchmarks!$C$3:$C$14,MATCH(realEstatePerformance!AE$2,benchmarks!$A$3:$A$14,0))</f>
        <v>10161.666666666668</v>
      </c>
      <c r="AF21" s="82">
        <f>$M21*INDEX(benchmarks!$C$3:$C$14,MATCH(realEstatePerformance!AF$2,benchmarks!$A$3:$A$14,0))</f>
        <v>10161.666666666668</v>
      </c>
      <c r="AG21" s="82">
        <f>$M21*INDEX(benchmarks!$C$3:$C$14,MATCH(realEstatePerformance!AG$2,benchmarks!$A$3:$A$14,0))</f>
        <v>10161.666666666668</v>
      </c>
      <c r="AH21" s="82">
        <f>$M21*INDEX(benchmarks!$C$3:$C$14,MATCH(realEstatePerformance!AH$2,benchmarks!$A$3:$A$14,0))</f>
        <v>10161.666666666668</v>
      </c>
      <c r="AI21" s="82">
        <f>$M21*INDEX(benchmarks!$C$3:$C$14,MATCH(realEstatePerformance!AI$2,benchmarks!$A$3:$A$14,0))</f>
        <v>10161.666666666668</v>
      </c>
      <c r="AJ21" s="82">
        <f>$M21*INDEX(benchmarks!$C$3:$C$14,MATCH(realEstatePerformance!AJ$2,benchmarks!$A$3:$A$14,0))</f>
        <v>10161.666666666668</v>
      </c>
      <c r="AK21" s="82">
        <f>$M21*INDEX(benchmarks!$C$3:$C$14,MATCH(realEstatePerformance!AK$2,benchmarks!$A$3:$A$14,0))</f>
        <v>10161.666666666668</v>
      </c>
      <c r="AL21" s="100">
        <f>N21*Fuels!$D$41</f>
        <v>6416.0704404060407</v>
      </c>
      <c r="AM21" s="100">
        <f>O21*Fuels!$D$41</f>
        <v>7185.9988932547667</v>
      </c>
      <c r="AN21" s="100">
        <f>P21*Fuels!$D$41</f>
        <v>5132.8563523248331</v>
      </c>
      <c r="AO21" s="100">
        <f>Q21*Fuels!$D$41</f>
        <v>3592.9994466273833</v>
      </c>
      <c r="AP21" s="100">
        <f>R21*Fuels!$D$41</f>
        <v>2309.7853585461744</v>
      </c>
      <c r="AQ21" s="100">
        <f>S21*Fuels!$D$41</f>
        <v>2309.7853585461744</v>
      </c>
      <c r="AR21" s="100">
        <f>T21*Fuels!$D$41</f>
        <v>2309.7853585461744</v>
      </c>
      <c r="AS21" s="100">
        <f>U21*Fuels!$D$41</f>
        <v>2309.7853585461744</v>
      </c>
      <c r="AT21" s="100">
        <f>V21*Fuels!$D$41</f>
        <v>2309.7853585461744</v>
      </c>
      <c r="AU21" s="100">
        <f>W21*Fuels!$D$41</f>
        <v>5132.8563523248331</v>
      </c>
      <c r="AV21" s="100">
        <f>X21*Fuels!$D$41</f>
        <v>6159.427622789799</v>
      </c>
      <c r="AW21" s="100">
        <f>Y21*Fuels!$D$41</f>
        <v>6159.427622789799</v>
      </c>
      <c r="AX21" s="82">
        <f>Z21*'UK electricity'!$E$24</f>
        <v>2104.2198958948547</v>
      </c>
      <c r="AY21" s="82">
        <f>AA21*'UK electricity'!$E$24</f>
        <v>2104.2198958948547</v>
      </c>
      <c r="AZ21" s="82">
        <f>AB21*'UK electricity'!$E$24</f>
        <v>2104.2198958948547</v>
      </c>
      <c r="BA21" s="82">
        <f>AC21*'UK electricity'!$E$24</f>
        <v>2104.2198958948547</v>
      </c>
      <c r="BB21" s="82">
        <f>AD21*'UK electricity'!$E$24</f>
        <v>2104.2198958948547</v>
      </c>
      <c r="BC21" s="82">
        <f>AE21*'UK electricity'!$E$24</f>
        <v>2104.2198958948547</v>
      </c>
      <c r="BD21" s="82">
        <f>AF21*'UK electricity'!$E$24</f>
        <v>2104.2198958948547</v>
      </c>
      <c r="BE21" s="82">
        <f>AG21*'UK electricity'!$E$24</f>
        <v>2104.2198958948547</v>
      </c>
      <c r="BF21" s="82">
        <f>AH21*'UK electricity'!$E$24</f>
        <v>2104.2198958948547</v>
      </c>
      <c r="BG21" s="82">
        <f>AI21*'UK electricity'!$E$24</f>
        <v>2104.2198958948547</v>
      </c>
      <c r="BH21" s="82">
        <f>AJ21*'UK electricity'!$E$24</f>
        <v>2104.2198958948547</v>
      </c>
      <c r="BI21" s="82">
        <f>AK21*'UK electricity'!$E$24</f>
        <v>2104.2198958948547</v>
      </c>
      <c r="BJ21" s="82">
        <f t="shared" si="2"/>
        <v>76579.202273986608</v>
      </c>
      <c r="BK21" s="82">
        <f t="shared" si="3"/>
        <v>76.57920227398661</v>
      </c>
      <c r="BL21" s="82">
        <f>$F21/typicalServiceCharge!$C$15</f>
        <v>0.23843920145190561</v>
      </c>
      <c r="BM21" s="102">
        <f>$BL21*INDEX(typicalServiceCharge!$C$5:$C$39,MATCH(realEstatePerformance!BM$2,typicalServiceCharge!$B$5:$B$39,0))</f>
        <v>14306.352087114337</v>
      </c>
      <c r="BN21" s="102">
        <f>$BL21*INDEX(typicalServiceCharge!$C$5:$C$39,MATCH(realEstatePerformance!BN$2,typicalServiceCharge!$B$5:$B$39,0))</f>
        <v>381.502722323049</v>
      </c>
      <c r="BO21" s="102">
        <f>$BL21*INDEX(typicalServiceCharge!$C$5:$C$39,MATCH(realEstatePerformance!BO$2,typicalServiceCharge!$B$5:$B$39,0))</f>
        <v>16961.372595281307</v>
      </c>
      <c r="BP21" s="102">
        <f>$BL21*INDEX(typicalServiceCharge!$C$5:$C$39,MATCH(realEstatePerformance!BP$2,typicalServiceCharge!$B$5:$B$39,0))</f>
        <v>2384.3920145190559</v>
      </c>
      <c r="BQ21" s="102">
        <f>$BL21*INDEX(typicalServiceCharge!$C$5:$C$39,MATCH(realEstatePerformance!BQ$2,typicalServiceCharge!$B$5:$B$39,0))</f>
        <v>54817.172413793101</v>
      </c>
      <c r="BR21" s="102">
        <f>$BL21*INDEX(typicalServiceCharge!$C$5:$C$39,MATCH(realEstatePerformance!BR$2,typicalServiceCharge!$B$5:$B$39,0))</f>
        <v>2634.7531760435572</v>
      </c>
      <c r="BS21" s="102">
        <f>$BL21*INDEX(typicalServiceCharge!$C$5:$C$39,MATCH(realEstatePerformance!BS$2,typicalServiceCharge!$B$5:$B$39,0))</f>
        <v>1669.0744101633393</v>
      </c>
      <c r="BT21" s="102">
        <f>$BL21*INDEX(typicalServiceCharge!$C$5:$C$39,MATCH(realEstatePerformance!BT$2,typicalServiceCharge!$B$5:$B$39,0))</f>
        <v>34359.088929219601</v>
      </c>
      <c r="BU21" s="102">
        <f>$BL21*INDEX(typicalServiceCharge!$C$5:$C$39,MATCH(realEstatePerformance!BU$2,typicalServiceCharge!$B$5:$B$39,0))</f>
        <v>44285.312885662432</v>
      </c>
      <c r="BV21" s="102">
        <f>$BL21*INDEX(typicalServiceCharge!$C$5:$C$39,MATCH(realEstatePerformance!BV$2,typicalServiceCharge!$B$5:$B$39,0))</f>
        <v>0</v>
      </c>
      <c r="BW21" s="102">
        <f>$BL21*INDEX(typicalServiceCharge!$C$5:$C$39,MATCH(realEstatePerformance!BW$2,typicalServiceCharge!$B$5:$B$39,0))</f>
        <v>44819.416696914697</v>
      </c>
      <c r="BX21" s="102">
        <f>$BL21*INDEX(typicalServiceCharge!$C$5:$C$39,MATCH(realEstatePerformance!BX$2,typicalServiceCharge!$B$5:$B$39,0))</f>
        <v>5841.7604355716876</v>
      </c>
      <c r="BY21" s="102">
        <f>$BL21*INDEX(typicalServiceCharge!$C$5:$C$39,MATCH(realEstatePerformance!BY$2,typicalServiceCharge!$B$5:$B$39,0))</f>
        <v>1263.7277676950998</v>
      </c>
      <c r="BZ21" s="102">
        <f>$BL21*INDEX(typicalServiceCharge!$C$5:$C$39,MATCH(realEstatePerformance!BZ$2,typicalServiceCharge!$B$5:$B$39,0))</f>
        <v>23682.973684210527</v>
      </c>
      <c r="CA21" s="102">
        <f>$BL21*INDEX(typicalServiceCharge!$C$5:$C$39,MATCH(realEstatePerformance!CA$2,typicalServiceCharge!$B$5:$B$39,0))</f>
        <v>-254.6530671506352</v>
      </c>
      <c r="CB21" s="102">
        <f>$BL21*INDEX(typicalServiceCharge!$C$5:$C$39,MATCH(realEstatePerformance!CB$2,typicalServiceCharge!$B$5:$B$39,0))</f>
        <v>0</v>
      </c>
      <c r="CC21" s="102">
        <f>$BL21*INDEX(typicalServiceCharge!$C$5:$C$39,MATCH(realEstatePerformance!CC$2,typicalServiceCharge!$B$5:$B$39,0))</f>
        <v>214.59528130671507</v>
      </c>
      <c r="CD21" s="102">
        <f>$BL21*INDEX(typicalServiceCharge!$C$5:$C$39,MATCH(realEstatePerformance!CD$2,typicalServiceCharge!$B$5:$B$39,0))</f>
        <v>0</v>
      </c>
      <c r="CE21" s="102">
        <f>$BL21*INDEX(typicalServiceCharge!$C$5:$C$39,MATCH(realEstatePerformance!CE$2,typicalServiceCharge!$B$5:$B$39,0))</f>
        <v>0</v>
      </c>
      <c r="CF21" s="102">
        <f>$BL21*INDEX(typicalServiceCharge!$C$5:$C$39,MATCH(realEstatePerformance!CF$2,typicalServiceCharge!$B$5:$B$39,0))</f>
        <v>22051.572667876586</v>
      </c>
      <c r="CG21" s="102">
        <f>$BL21*INDEX(typicalServiceCharge!$C$5:$C$39,MATCH(realEstatePerformance!CG$2,typicalServiceCharge!$B$5:$B$39,0))</f>
        <v>-21459.528130671504</v>
      </c>
      <c r="CH21" s="102">
        <f t="shared" si="4"/>
        <v>247958.88656987294</v>
      </c>
      <c r="CI21" s="82">
        <f t="shared" si="5"/>
        <v>11869.776352467925</v>
      </c>
      <c r="CJ21" s="82">
        <f t="shared" si="6"/>
        <v>9546.8611202899519</v>
      </c>
      <c r="CK21" s="88">
        <f t="shared" si="7"/>
        <v>3.8501790568412311E-2</v>
      </c>
      <c r="CL21" s="89">
        <f>IF(CK21&lt;benchmarks!$A$65,benchmarks!$B$65,IF(CK21&lt;benchmarks!$A$64,benchmarks!$B$64,IF(CK21&lt;benchmarks!$A$63,benchmarks!$B$63,IF(CK21&lt;benchmarks!$A$62,benchmarks!$B$62,IF(CK21&lt;benchmarks!$A$61,benchmarks!$B$61,0)))))</f>
        <v>4</v>
      </c>
      <c r="CM21" s="83">
        <v>51.420026</v>
      </c>
      <c r="CN21" s="83">
        <v>-0.131745</v>
      </c>
    </row>
    <row r="22" spans="1:92" x14ac:dyDescent="0.35">
      <c r="A22" s="80">
        <v>1234</v>
      </c>
      <c r="B22" s="85" t="s">
        <v>3</v>
      </c>
      <c r="C22" s="85" t="s">
        <v>8</v>
      </c>
      <c r="D22" s="85">
        <v>1867</v>
      </c>
      <c r="E22" s="85">
        <v>504</v>
      </c>
      <c r="F22" s="87">
        <v>89370</v>
      </c>
      <c r="G22" s="85">
        <v>1136</v>
      </c>
      <c r="H22" s="85">
        <v>91.658940970000003</v>
      </c>
      <c r="I22" s="81" t="str">
        <f t="shared" si="0"/>
        <v>Restaurant_1867</v>
      </c>
      <c r="J22" s="82">
        <f t="shared" si="1"/>
        <v>572544</v>
      </c>
      <c r="K22" s="82" t="s">
        <v>23</v>
      </c>
      <c r="L22" s="82">
        <f>realEstatePerformance!$J22*INDEX(benchmarks!B$17:B$57,MATCH(realEstatePerformance!$K22,benchmarks!$A$17:$A$57,0))</f>
        <v>386467.2</v>
      </c>
      <c r="M22" s="82">
        <f>realEstatePerformance!$J22*INDEX(benchmarks!C$17:C$57,MATCH(realEstatePerformance!$K22,benchmarks!$A$17:$A$57,0))</f>
        <v>186076.80000000002</v>
      </c>
      <c r="N22" s="100">
        <f>$L22*INDEX(benchmarks!$B$3:$B$14,MATCH(realEstatePerformance!N$2,benchmarks!$A$3:$A$14,0))</f>
        <v>48308.4</v>
      </c>
      <c r="O22" s="100">
        <f>$L22*INDEX(benchmarks!$B$3:$B$14,MATCH(realEstatePerformance!O$2,benchmarks!$A$3:$A$14,0))</f>
        <v>54105.40800000001</v>
      </c>
      <c r="P22" s="100">
        <f>$L22*INDEX(benchmarks!$B$3:$B$14,MATCH(realEstatePerformance!P$2,benchmarks!$A$3:$A$14,0))</f>
        <v>38646.720000000001</v>
      </c>
      <c r="Q22" s="100">
        <f>$L22*INDEX(benchmarks!$B$3:$B$14,MATCH(realEstatePerformance!Q$2,benchmarks!$A$3:$A$14,0))</f>
        <v>27052.704000000005</v>
      </c>
      <c r="R22" s="100">
        <f>$L22*INDEX(benchmarks!$B$3:$B$14,MATCH(realEstatePerformance!R$2,benchmarks!$A$3:$A$14,0))</f>
        <v>17391.024000000001</v>
      </c>
      <c r="S22" s="100">
        <f>$L22*INDEX(benchmarks!$B$3:$B$14,MATCH(realEstatePerformance!S$2,benchmarks!$A$3:$A$14,0))</f>
        <v>17391.024000000001</v>
      </c>
      <c r="T22" s="100">
        <f>$L22*INDEX(benchmarks!$B$3:$B$14,MATCH(realEstatePerformance!T$2,benchmarks!$A$3:$A$14,0))</f>
        <v>17391.024000000001</v>
      </c>
      <c r="U22" s="100">
        <f>$L22*INDEX(benchmarks!$B$3:$B$14,MATCH(realEstatePerformance!U$2,benchmarks!$A$3:$A$14,0))</f>
        <v>17391.024000000001</v>
      </c>
      <c r="V22" s="100">
        <f>$L22*INDEX(benchmarks!$B$3:$B$14,MATCH(realEstatePerformance!V$2,benchmarks!$A$3:$A$14,0))</f>
        <v>17391.024000000001</v>
      </c>
      <c r="W22" s="100">
        <f>$L22*INDEX(benchmarks!$B$3:$B$14,MATCH(realEstatePerformance!W$2,benchmarks!$A$3:$A$14,0))</f>
        <v>38646.720000000001</v>
      </c>
      <c r="X22" s="100">
        <f>$L22*INDEX(benchmarks!$B$3:$B$14,MATCH(realEstatePerformance!X$2,benchmarks!$A$3:$A$14,0))</f>
        <v>46376.063999999998</v>
      </c>
      <c r="Y22" s="100">
        <f>$L22*INDEX(benchmarks!$B$3:$B$14,MATCH(realEstatePerformance!Y$2,benchmarks!$A$3:$A$14,0))</f>
        <v>46376.063999999998</v>
      </c>
      <c r="Z22" s="82">
        <f>$M22*INDEX(benchmarks!$C$3:$C$14,MATCH(realEstatePerformance!Z$2,benchmarks!$A$3:$A$14,0))</f>
        <v>15506.400000000003</v>
      </c>
      <c r="AA22" s="82">
        <f>$M22*INDEX(benchmarks!$C$3:$C$14,MATCH(realEstatePerformance!AA$2,benchmarks!$A$3:$A$14,0))</f>
        <v>15506.400000000003</v>
      </c>
      <c r="AB22" s="82">
        <f>$M22*INDEX(benchmarks!$C$3:$C$14,MATCH(realEstatePerformance!AB$2,benchmarks!$A$3:$A$14,0))</f>
        <v>15506.400000000003</v>
      </c>
      <c r="AC22" s="82">
        <f>$M22*INDEX(benchmarks!$C$3:$C$14,MATCH(realEstatePerformance!AC$2,benchmarks!$A$3:$A$14,0))</f>
        <v>15506.400000000003</v>
      </c>
      <c r="AD22" s="82">
        <f>$M22*INDEX(benchmarks!$C$3:$C$14,MATCH(realEstatePerformance!AD$2,benchmarks!$A$3:$A$14,0))</f>
        <v>15506.400000000003</v>
      </c>
      <c r="AE22" s="82">
        <f>$M22*INDEX(benchmarks!$C$3:$C$14,MATCH(realEstatePerformance!AE$2,benchmarks!$A$3:$A$14,0))</f>
        <v>15506.400000000003</v>
      </c>
      <c r="AF22" s="82">
        <f>$M22*INDEX(benchmarks!$C$3:$C$14,MATCH(realEstatePerformance!AF$2,benchmarks!$A$3:$A$14,0))</f>
        <v>15506.400000000003</v>
      </c>
      <c r="AG22" s="82">
        <f>$M22*INDEX(benchmarks!$C$3:$C$14,MATCH(realEstatePerformance!AG$2,benchmarks!$A$3:$A$14,0))</f>
        <v>15506.400000000003</v>
      </c>
      <c r="AH22" s="82">
        <f>$M22*INDEX(benchmarks!$C$3:$C$14,MATCH(realEstatePerformance!AH$2,benchmarks!$A$3:$A$14,0))</f>
        <v>15506.400000000003</v>
      </c>
      <c r="AI22" s="82">
        <f>$M22*INDEX(benchmarks!$C$3:$C$14,MATCH(realEstatePerformance!AI$2,benchmarks!$A$3:$A$14,0))</f>
        <v>15506.400000000003</v>
      </c>
      <c r="AJ22" s="82">
        <f>$M22*INDEX(benchmarks!$C$3:$C$14,MATCH(realEstatePerformance!AJ$2,benchmarks!$A$3:$A$14,0))</f>
        <v>15506.400000000003</v>
      </c>
      <c r="AK22" s="82">
        <f>$M22*INDEX(benchmarks!$C$3:$C$14,MATCH(realEstatePerformance!AK$2,benchmarks!$A$3:$A$14,0))</f>
        <v>15506.400000000003</v>
      </c>
      <c r="AL22" s="100">
        <f>N22*Fuels!$D$41</f>
        <v>9790.7319675688595</v>
      </c>
      <c r="AM22" s="100">
        <f>O22*Fuels!$D$41</f>
        <v>10965.619803677124</v>
      </c>
      <c r="AN22" s="100">
        <f>P22*Fuels!$D$41</f>
        <v>7832.5855740550878</v>
      </c>
      <c r="AO22" s="100">
        <f>Q22*Fuels!$D$41</f>
        <v>5482.8099018385619</v>
      </c>
      <c r="AP22" s="100">
        <f>R22*Fuels!$D$41</f>
        <v>3524.6635083247893</v>
      </c>
      <c r="AQ22" s="100">
        <f>S22*Fuels!$D$41</f>
        <v>3524.6635083247893</v>
      </c>
      <c r="AR22" s="100">
        <f>T22*Fuels!$D$41</f>
        <v>3524.6635083247893</v>
      </c>
      <c r="AS22" s="100">
        <f>U22*Fuels!$D$41</f>
        <v>3524.6635083247893</v>
      </c>
      <c r="AT22" s="100">
        <f>V22*Fuels!$D$41</f>
        <v>3524.6635083247893</v>
      </c>
      <c r="AU22" s="100">
        <f>W22*Fuels!$D$41</f>
        <v>7832.5855740550878</v>
      </c>
      <c r="AV22" s="100">
        <f>X22*Fuels!$D$41</f>
        <v>9399.1026888661036</v>
      </c>
      <c r="AW22" s="100">
        <f>Y22*Fuels!$D$41</f>
        <v>9399.1026888661036</v>
      </c>
      <c r="AX22" s="82">
        <f>Z22*'UK electricity'!$E$24</f>
        <v>3210.9767486013429</v>
      </c>
      <c r="AY22" s="82">
        <f>AA22*'UK electricity'!$E$24</f>
        <v>3210.9767486013429</v>
      </c>
      <c r="AZ22" s="82">
        <f>AB22*'UK electricity'!$E$24</f>
        <v>3210.9767486013429</v>
      </c>
      <c r="BA22" s="82">
        <f>AC22*'UK electricity'!$E$24</f>
        <v>3210.9767486013429</v>
      </c>
      <c r="BB22" s="82">
        <f>AD22*'UK electricity'!$E$24</f>
        <v>3210.9767486013429</v>
      </c>
      <c r="BC22" s="82">
        <f>AE22*'UK electricity'!$E$24</f>
        <v>3210.9767486013429</v>
      </c>
      <c r="BD22" s="82">
        <f>AF22*'UK electricity'!$E$24</f>
        <v>3210.9767486013429</v>
      </c>
      <c r="BE22" s="82">
        <f>AG22*'UK electricity'!$E$24</f>
        <v>3210.9767486013429</v>
      </c>
      <c r="BF22" s="82">
        <f>AH22*'UK electricity'!$E$24</f>
        <v>3210.9767486013429</v>
      </c>
      <c r="BG22" s="82">
        <f>AI22*'UK electricity'!$E$24</f>
        <v>3210.9767486013429</v>
      </c>
      <c r="BH22" s="82">
        <f>AJ22*'UK electricity'!$E$24</f>
        <v>3210.9767486013429</v>
      </c>
      <c r="BI22" s="82">
        <f>AK22*'UK electricity'!$E$24</f>
        <v>3210.9767486013429</v>
      </c>
      <c r="BJ22" s="82">
        <f t="shared" si="2"/>
        <v>116857.57672376701</v>
      </c>
      <c r="BK22" s="82">
        <f t="shared" si="3"/>
        <v>116.85757672376701</v>
      </c>
      <c r="BL22" s="82">
        <f>$F22/typicalServiceCharge!$C$15</f>
        <v>0.36043557168784029</v>
      </c>
      <c r="BM22" s="102">
        <f>$BL22*INDEX(typicalServiceCharge!$C$5:$C$39,MATCH(realEstatePerformance!BM$2,typicalServiceCharge!$B$5:$B$39,0))</f>
        <v>21626.134301270416</v>
      </c>
      <c r="BN22" s="102">
        <f>$BL22*INDEX(typicalServiceCharge!$C$5:$C$39,MATCH(realEstatePerformance!BN$2,typicalServiceCharge!$B$5:$B$39,0))</f>
        <v>576.69691470054443</v>
      </c>
      <c r="BO22" s="102">
        <f>$BL22*INDEX(typicalServiceCharge!$C$5:$C$39,MATCH(realEstatePerformance!BO$2,typicalServiceCharge!$B$5:$B$39,0))</f>
        <v>25639.58439201452</v>
      </c>
      <c r="BP22" s="102">
        <f>$BL22*INDEX(typicalServiceCharge!$C$5:$C$39,MATCH(realEstatePerformance!BP$2,typicalServiceCharge!$B$5:$B$39,0))</f>
        <v>3604.3557168784027</v>
      </c>
      <c r="BQ22" s="102">
        <f>$BL22*INDEX(typicalServiceCharge!$C$5:$C$39,MATCH(realEstatePerformance!BQ$2,typicalServiceCharge!$B$5:$B$39,0))</f>
        <v>82864.137931034478</v>
      </c>
      <c r="BR22" s="102">
        <f>$BL22*INDEX(typicalServiceCharge!$C$5:$C$39,MATCH(realEstatePerformance!BR$2,typicalServiceCharge!$B$5:$B$39,0))</f>
        <v>3982.8130671506351</v>
      </c>
      <c r="BS22" s="102">
        <f>$BL22*INDEX(typicalServiceCharge!$C$5:$C$39,MATCH(realEstatePerformance!BS$2,typicalServiceCharge!$B$5:$B$39,0))</f>
        <v>2523.0490018148821</v>
      </c>
      <c r="BT22" s="102">
        <f>$BL22*INDEX(typicalServiceCharge!$C$5:$C$39,MATCH(realEstatePerformance!BT$2,typicalServiceCharge!$B$5:$B$39,0))</f>
        <v>51938.765880217783</v>
      </c>
      <c r="BU22" s="102">
        <f>$BL22*INDEX(typicalServiceCharge!$C$5:$C$39,MATCH(realEstatePerformance!BU$2,typicalServiceCharge!$B$5:$B$39,0))</f>
        <v>66943.698729582582</v>
      </c>
      <c r="BV22" s="102">
        <f>$BL22*INDEX(typicalServiceCharge!$C$5:$C$39,MATCH(realEstatePerformance!BV$2,typicalServiceCharge!$B$5:$B$39,0))</f>
        <v>0</v>
      </c>
      <c r="BW22" s="102">
        <f>$BL22*INDEX(typicalServiceCharge!$C$5:$C$39,MATCH(realEstatePerformance!BW$2,typicalServiceCharge!$B$5:$B$39,0))</f>
        <v>67751.074410163346</v>
      </c>
      <c r="BX22" s="102">
        <f>$BL22*INDEX(typicalServiceCharge!$C$5:$C$39,MATCH(realEstatePerformance!BX$2,typicalServiceCharge!$B$5:$B$39,0))</f>
        <v>8830.6715063520878</v>
      </c>
      <c r="BY22" s="102">
        <f>$BL22*INDEX(typicalServiceCharge!$C$5:$C$39,MATCH(realEstatePerformance!BY$2,typicalServiceCharge!$B$5:$B$39,0))</f>
        <v>1910.3085299455536</v>
      </c>
      <c r="BZ22" s="102">
        <f>$BL22*INDEX(typicalServiceCharge!$C$5:$C$39,MATCH(realEstatePerformance!BZ$2,typicalServiceCharge!$B$5:$B$39,0))</f>
        <v>35800.26315789474</v>
      </c>
      <c r="CA22" s="102">
        <f>$BL22*INDEX(typicalServiceCharge!$C$5:$C$39,MATCH(realEstatePerformance!CA$2,typicalServiceCharge!$B$5:$B$39,0))</f>
        <v>-384.94519056261345</v>
      </c>
      <c r="CB22" s="102">
        <f>$BL22*INDEX(typicalServiceCharge!$C$5:$C$39,MATCH(realEstatePerformance!CB$2,typicalServiceCharge!$B$5:$B$39,0))</f>
        <v>0</v>
      </c>
      <c r="CC22" s="102">
        <f>$BL22*INDEX(typicalServiceCharge!$C$5:$C$39,MATCH(realEstatePerformance!CC$2,typicalServiceCharge!$B$5:$B$39,0))</f>
        <v>324.39201451905626</v>
      </c>
      <c r="CD22" s="102">
        <f>$BL22*INDEX(typicalServiceCharge!$C$5:$C$39,MATCH(realEstatePerformance!CD$2,typicalServiceCharge!$B$5:$B$39,0))</f>
        <v>0</v>
      </c>
      <c r="CE22" s="102">
        <f>$BL22*INDEX(typicalServiceCharge!$C$5:$C$39,MATCH(realEstatePerformance!CE$2,typicalServiceCharge!$B$5:$B$39,0))</f>
        <v>0</v>
      </c>
      <c r="CF22" s="102">
        <f>$BL22*INDEX(typicalServiceCharge!$C$5:$C$39,MATCH(realEstatePerformance!CF$2,typicalServiceCharge!$B$5:$B$39,0))</f>
        <v>33334.162976406536</v>
      </c>
      <c r="CG22" s="102">
        <f>$BL22*INDEX(typicalServiceCharge!$C$5:$C$39,MATCH(realEstatePerformance!CG$2,typicalServiceCharge!$B$5:$B$39,0))</f>
        <v>-32439.201451905628</v>
      </c>
      <c r="CH22" s="102">
        <f t="shared" si="4"/>
        <v>374825.9618874772</v>
      </c>
      <c r="CI22" s="82">
        <f t="shared" si="5"/>
        <v>18112.924392183886</v>
      </c>
      <c r="CJ22" s="82">
        <f t="shared" si="6"/>
        <v>14568.2250886335</v>
      </c>
      <c r="CK22" s="88">
        <f t="shared" si="7"/>
        <v>3.8866638306678671E-2</v>
      </c>
      <c r="CL22" s="89">
        <f>IF(CK22&lt;benchmarks!$A$65,benchmarks!$B$65,IF(CK22&lt;benchmarks!$A$64,benchmarks!$B$64,IF(CK22&lt;benchmarks!$A$63,benchmarks!$B$63,IF(CK22&lt;benchmarks!$A$62,benchmarks!$B$62,IF(CK22&lt;benchmarks!$A$61,benchmarks!$B$61,0)))))</f>
        <v>4</v>
      </c>
      <c r="CM22" s="83">
        <v>51.507832000000001</v>
      </c>
      <c r="CN22" s="83">
        <v>-0.197492</v>
      </c>
    </row>
    <row r="23" spans="1:92" x14ac:dyDescent="0.35">
      <c r="A23" s="80">
        <v>1235</v>
      </c>
      <c r="B23" s="85" t="s">
        <v>3</v>
      </c>
      <c r="C23" s="85" t="s">
        <v>8</v>
      </c>
      <c r="D23" s="85">
        <v>1850</v>
      </c>
      <c r="E23" s="85">
        <v>499</v>
      </c>
      <c r="F23" s="87">
        <v>11915</v>
      </c>
      <c r="G23" s="85">
        <v>107</v>
      </c>
      <c r="H23" s="85">
        <v>7.6625309960000001</v>
      </c>
      <c r="I23" s="81" t="str">
        <f t="shared" si="0"/>
        <v>Restaurant_1850</v>
      </c>
      <c r="J23" s="82">
        <f t="shared" si="1"/>
        <v>53393</v>
      </c>
      <c r="K23" s="82" t="s">
        <v>23</v>
      </c>
      <c r="L23" s="82">
        <f>realEstatePerformance!$J23*INDEX(benchmarks!B$17:B$57,MATCH(realEstatePerformance!$K23,benchmarks!$A$17:$A$57,0))</f>
        <v>36040.275000000001</v>
      </c>
      <c r="M23" s="82">
        <f>realEstatePerformance!$J23*INDEX(benchmarks!C$17:C$57,MATCH(realEstatePerformance!$K23,benchmarks!$A$17:$A$57,0))</f>
        <v>17352.725000000002</v>
      </c>
      <c r="N23" s="100">
        <f>$L23*INDEX(benchmarks!$B$3:$B$14,MATCH(realEstatePerformance!N$2,benchmarks!$A$3:$A$14,0))</f>
        <v>4505.0343750000002</v>
      </c>
      <c r="O23" s="100">
        <f>$L23*INDEX(benchmarks!$B$3:$B$14,MATCH(realEstatePerformance!O$2,benchmarks!$A$3:$A$14,0))</f>
        <v>5045.6385000000009</v>
      </c>
      <c r="P23" s="100">
        <f>$L23*INDEX(benchmarks!$B$3:$B$14,MATCH(realEstatePerformance!P$2,benchmarks!$A$3:$A$14,0))</f>
        <v>3604.0275000000001</v>
      </c>
      <c r="Q23" s="100">
        <f>$L23*INDEX(benchmarks!$B$3:$B$14,MATCH(realEstatePerformance!Q$2,benchmarks!$A$3:$A$14,0))</f>
        <v>2522.8192500000005</v>
      </c>
      <c r="R23" s="100">
        <f>$L23*INDEX(benchmarks!$B$3:$B$14,MATCH(realEstatePerformance!R$2,benchmarks!$A$3:$A$14,0))</f>
        <v>1621.812375</v>
      </c>
      <c r="S23" s="100">
        <f>$L23*INDEX(benchmarks!$B$3:$B$14,MATCH(realEstatePerformance!S$2,benchmarks!$A$3:$A$14,0))</f>
        <v>1621.812375</v>
      </c>
      <c r="T23" s="100">
        <f>$L23*INDEX(benchmarks!$B$3:$B$14,MATCH(realEstatePerformance!T$2,benchmarks!$A$3:$A$14,0))</f>
        <v>1621.812375</v>
      </c>
      <c r="U23" s="100">
        <f>$L23*INDEX(benchmarks!$B$3:$B$14,MATCH(realEstatePerformance!U$2,benchmarks!$A$3:$A$14,0))</f>
        <v>1621.812375</v>
      </c>
      <c r="V23" s="100">
        <f>$L23*INDEX(benchmarks!$B$3:$B$14,MATCH(realEstatePerformance!V$2,benchmarks!$A$3:$A$14,0))</f>
        <v>1621.812375</v>
      </c>
      <c r="W23" s="100">
        <f>$L23*INDEX(benchmarks!$B$3:$B$14,MATCH(realEstatePerformance!W$2,benchmarks!$A$3:$A$14,0))</f>
        <v>3604.0275000000001</v>
      </c>
      <c r="X23" s="100">
        <f>$L23*INDEX(benchmarks!$B$3:$B$14,MATCH(realEstatePerformance!X$2,benchmarks!$A$3:$A$14,0))</f>
        <v>4324.8329999999996</v>
      </c>
      <c r="Y23" s="100">
        <f>$L23*INDEX(benchmarks!$B$3:$B$14,MATCH(realEstatePerformance!Y$2,benchmarks!$A$3:$A$14,0))</f>
        <v>4324.8329999999996</v>
      </c>
      <c r="Z23" s="82">
        <f>$M23*INDEX(benchmarks!$C$3:$C$14,MATCH(realEstatePerformance!Z$2,benchmarks!$A$3:$A$14,0))</f>
        <v>1446.0604166666669</v>
      </c>
      <c r="AA23" s="82">
        <f>$M23*INDEX(benchmarks!$C$3:$C$14,MATCH(realEstatePerformance!AA$2,benchmarks!$A$3:$A$14,0))</f>
        <v>1446.0604166666669</v>
      </c>
      <c r="AB23" s="82">
        <f>$M23*INDEX(benchmarks!$C$3:$C$14,MATCH(realEstatePerformance!AB$2,benchmarks!$A$3:$A$14,0))</f>
        <v>1446.0604166666669</v>
      </c>
      <c r="AC23" s="82">
        <f>$M23*INDEX(benchmarks!$C$3:$C$14,MATCH(realEstatePerformance!AC$2,benchmarks!$A$3:$A$14,0))</f>
        <v>1446.0604166666669</v>
      </c>
      <c r="AD23" s="82">
        <f>$M23*INDEX(benchmarks!$C$3:$C$14,MATCH(realEstatePerformance!AD$2,benchmarks!$A$3:$A$14,0))</f>
        <v>1446.0604166666669</v>
      </c>
      <c r="AE23" s="82">
        <f>$M23*INDEX(benchmarks!$C$3:$C$14,MATCH(realEstatePerformance!AE$2,benchmarks!$A$3:$A$14,0))</f>
        <v>1446.0604166666669</v>
      </c>
      <c r="AF23" s="82">
        <f>$M23*INDEX(benchmarks!$C$3:$C$14,MATCH(realEstatePerformance!AF$2,benchmarks!$A$3:$A$14,0))</f>
        <v>1446.0604166666669</v>
      </c>
      <c r="AG23" s="82">
        <f>$M23*INDEX(benchmarks!$C$3:$C$14,MATCH(realEstatePerformance!AG$2,benchmarks!$A$3:$A$14,0))</f>
        <v>1446.0604166666669</v>
      </c>
      <c r="AH23" s="82">
        <f>$M23*INDEX(benchmarks!$C$3:$C$14,MATCH(realEstatePerformance!AH$2,benchmarks!$A$3:$A$14,0))</f>
        <v>1446.0604166666669</v>
      </c>
      <c r="AI23" s="82">
        <f>$M23*INDEX(benchmarks!$C$3:$C$14,MATCH(realEstatePerformance!AI$2,benchmarks!$A$3:$A$14,0))</f>
        <v>1446.0604166666669</v>
      </c>
      <c r="AJ23" s="82">
        <f>$M23*INDEX(benchmarks!$C$3:$C$14,MATCH(realEstatePerformance!AJ$2,benchmarks!$A$3:$A$14,0))</f>
        <v>1446.0604166666669</v>
      </c>
      <c r="AK23" s="82">
        <f>$M23*INDEX(benchmarks!$C$3:$C$14,MATCH(realEstatePerformance!AK$2,benchmarks!$A$3:$A$14,0))</f>
        <v>1446.0604166666669</v>
      </c>
      <c r="AL23" s="100">
        <f>N23*Fuels!$D$41</f>
        <v>913.04170848773913</v>
      </c>
      <c r="AM23" s="100">
        <f>O23*Fuels!$D$41</f>
        <v>1022.606713506268</v>
      </c>
      <c r="AN23" s="100">
        <f>P23*Fuels!$D$41</f>
        <v>730.43336679019126</v>
      </c>
      <c r="AO23" s="100">
        <f>Q23*Fuels!$D$41</f>
        <v>511.30335675313398</v>
      </c>
      <c r="AP23" s="100">
        <f>R23*Fuels!$D$41</f>
        <v>328.69501505558605</v>
      </c>
      <c r="AQ23" s="100">
        <f>S23*Fuels!$D$41</f>
        <v>328.69501505558605</v>
      </c>
      <c r="AR23" s="100">
        <f>T23*Fuels!$D$41</f>
        <v>328.69501505558605</v>
      </c>
      <c r="AS23" s="100">
        <f>U23*Fuels!$D$41</f>
        <v>328.69501505558605</v>
      </c>
      <c r="AT23" s="100">
        <f>V23*Fuels!$D$41</f>
        <v>328.69501505558605</v>
      </c>
      <c r="AU23" s="100">
        <f>W23*Fuels!$D$41</f>
        <v>730.43336679019126</v>
      </c>
      <c r="AV23" s="100">
        <f>X23*Fuels!$D$41</f>
        <v>876.52004014822944</v>
      </c>
      <c r="AW23" s="100">
        <f>Y23*Fuels!$D$41</f>
        <v>876.52004014822944</v>
      </c>
      <c r="AX23" s="82">
        <f>Z23*'UK electricity'!$E$24</f>
        <v>299.4419320402825</v>
      </c>
      <c r="AY23" s="82">
        <f>AA23*'UK electricity'!$E$24</f>
        <v>299.4419320402825</v>
      </c>
      <c r="AZ23" s="82">
        <f>AB23*'UK electricity'!$E$24</f>
        <v>299.4419320402825</v>
      </c>
      <c r="BA23" s="82">
        <f>AC23*'UK electricity'!$E$24</f>
        <v>299.4419320402825</v>
      </c>
      <c r="BB23" s="82">
        <f>AD23*'UK electricity'!$E$24</f>
        <v>299.4419320402825</v>
      </c>
      <c r="BC23" s="82">
        <f>AE23*'UK electricity'!$E$24</f>
        <v>299.4419320402825</v>
      </c>
      <c r="BD23" s="82">
        <f>AF23*'UK electricity'!$E$24</f>
        <v>299.4419320402825</v>
      </c>
      <c r="BE23" s="82">
        <f>AG23*'UK electricity'!$E$24</f>
        <v>299.4419320402825</v>
      </c>
      <c r="BF23" s="82">
        <f>AH23*'UK electricity'!$E$24</f>
        <v>299.4419320402825</v>
      </c>
      <c r="BG23" s="82">
        <f>AI23*'UK electricity'!$E$24</f>
        <v>299.4419320402825</v>
      </c>
      <c r="BH23" s="82">
        <f>AJ23*'UK electricity'!$E$24</f>
        <v>299.4419320402825</v>
      </c>
      <c r="BI23" s="82">
        <f>AK23*'UK electricity'!$E$24</f>
        <v>299.4419320402825</v>
      </c>
      <c r="BJ23" s="82">
        <f t="shared" si="2"/>
        <v>10897.636852385307</v>
      </c>
      <c r="BK23" s="82">
        <f t="shared" si="3"/>
        <v>10.897636852385308</v>
      </c>
      <c r="BL23" s="82">
        <f>$F23/typicalServiceCharge!$C$15</f>
        <v>4.8054043153861664E-2</v>
      </c>
      <c r="BM23" s="102">
        <f>$BL23*INDEX(typicalServiceCharge!$C$5:$C$39,MATCH(realEstatePerformance!BM$2,typicalServiceCharge!$B$5:$B$39,0))</f>
        <v>2883.2425892316996</v>
      </c>
      <c r="BN23" s="102">
        <f>$BL23*INDEX(typicalServiceCharge!$C$5:$C$39,MATCH(realEstatePerformance!BN$2,typicalServiceCharge!$B$5:$B$39,0))</f>
        <v>76.886469046178661</v>
      </c>
      <c r="BO23" s="102">
        <f>$BL23*INDEX(typicalServiceCharge!$C$5:$C$39,MATCH(realEstatePerformance!BO$2,typicalServiceCharge!$B$5:$B$39,0))</f>
        <v>3418.3243597499495</v>
      </c>
      <c r="BP23" s="102">
        <f>$BL23*INDEX(typicalServiceCharge!$C$5:$C$39,MATCH(realEstatePerformance!BP$2,typicalServiceCharge!$B$5:$B$39,0))</f>
        <v>480.54043153861664</v>
      </c>
      <c r="BQ23" s="102">
        <f>$BL23*INDEX(typicalServiceCharge!$C$5:$C$39,MATCH(realEstatePerformance!BQ$2,typicalServiceCharge!$B$5:$B$39,0))</f>
        <v>11047.624521072796</v>
      </c>
      <c r="BR23" s="102">
        <f>$BL23*INDEX(typicalServiceCharge!$C$5:$C$39,MATCH(realEstatePerformance!BR$2,typicalServiceCharge!$B$5:$B$39,0))</f>
        <v>530.9971768501714</v>
      </c>
      <c r="BS23" s="102">
        <f>$BL23*INDEX(typicalServiceCharge!$C$5:$C$39,MATCH(realEstatePerformance!BS$2,typicalServiceCharge!$B$5:$B$39,0))</f>
        <v>336.37830207703166</v>
      </c>
      <c r="BT23" s="102">
        <f>$BL23*INDEX(typicalServiceCharge!$C$5:$C$39,MATCH(realEstatePerformance!BT$2,typicalServiceCharge!$B$5:$B$39,0))</f>
        <v>6924.5876184714662</v>
      </c>
      <c r="BU23" s="102">
        <f>$BL23*INDEX(typicalServiceCharge!$C$5:$C$39,MATCH(realEstatePerformance!BU$2,typicalServiceCharge!$B$5:$B$39,0))</f>
        <v>8925.0774349667263</v>
      </c>
      <c r="BV23" s="102">
        <f>$BL23*INDEX(typicalServiceCharge!$C$5:$C$39,MATCH(realEstatePerformance!BV$2,typicalServiceCharge!$B$5:$B$39,0))</f>
        <v>0</v>
      </c>
      <c r="BW23" s="102">
        <f>$BL23*INDEX(typicalServiceCharge!$C$5:$C$39,MATCH(realEstatePerformance!BW$2,typicalServiceCharge!$B$5:$B$39,0))</f>
        <v>9032.7184916313763</v>
      </c>
      <c r="BX23" s="102">
        <f>$BL23*INDEX(typicalServiceCharge!$C$5:$C$39,MATCH(realEstatePerformance!BX$2,typicalServiceCharge!$B$5:$B$39,0))</f>
        <v>1177.3240572696109</v>
      </c>
      <c r="BY23" s="102">
        <f>$BL23*INDEX(typicalServiceCharge!$C$5:$C$39,MATCH(realEstatePerformance!BY$2,typicalServiceCharge!$B$5:$B$39,0))</f>
        <v>254.68642871546683</v>
      </c>
      <c r="BZ23" s="102">
        <f>$BL23*INDEX(typicalServiceCharge!$C$5:$C$39,MATCH(realEstatePerformance!BZ$2,typicalServiceCharge!$B$5:$B$39,0))</f>
        <v>4772.9678362573095</v>
      </c>
      <c r="CA23" s="102">
        <f>$BL23*INDEX(typicalServiceCharge!$C$5:$C$39,MATCH(realEstatePerformance!CA$2,typicalServiceCharge!$B$5:$B$39,0))</f>
        <v>-51.321718088324261</v>
      </c>
      <c r="CB23" s="102">
        <f>$BL23*INDEX(typicalServiceCharge!$C$5:$C$39,MATCH(realEstatePerformance!CB$2,typicalServiceCharge!$B$5:$B$39,0))</f>
        <v>0</v>
      </c>
      <c r="CC23" s="102">
        <f>$BL23*INDEX(typicalServiceCharge!$C$5:$C$39,MATCH(realEstatePerformance!CC$2,typicalServiceCharge!$B$5:$B$39,0))</f>
        <v>43.2486388384755</v>
      </c>
      <c r="CD23" s="102">
        <f>$BL23*INDEX(typicalServiceCharge!$C$5:$C$39,MATCH(realEstatePerformance!CD$2,typicalServiceCharge!$B$5:$B$39,0))</f>
        <v>0</v>
      </c>
      <c r="CE23" s="102">
        <f>$BL23*INDEX(typicalServiceCharge!$C$5:$C$39,MATCH(realEstatePerformance!CE$2,typicalServiceCharge!$B$5:$B$39,0))</f>
        <v>0</v>
      </c>
      <c r="CF23" s="102">
        <f>$BL23*INDEX(typicalServiceCharge!$C$5:$C$39,MATCH(realEstatePerformance!CF$2,typicalServiceCharge!$B$5:$B$39,0))</f>
        <v>4444.1820729985884</v>
      </c>
      <c r="CG23" s="102">
        <f>$BL23*INDEX(typicalServiceCharge!$C$5:$C$39,MATCH(realEstatePerformance!CG$2,typicalServiceCharge!$B$5:$B$39,0))</f>
        <v>-4324.8638838475499</v>
      </c>
      <c r="CH23" s="102">
        <f t="shared" si="4"/>
        <v>49972.600826779591</v>
      </c>
      <c r="CI23" s="82">
        <f t="shared" si="5"/>
        <v>1689.1337121197228</v>
      </c>
      <c r="CJ23" s="82">
        <f t="shared" si="6"/>
        <v>1358.570244657893</v>
      </c>
      <c r="CK23" s="88">
        <f t="shared" si="7"/>
        <v>2.7186302537406757E-2</v>
      </c>
      <c r="CL23" s="89">
        <f>IF(CK23&lt;benchmarks!$A$65,benchmarks!$B$65,IF(CK23&lt;benchmarks!$A$64,benchmarks!$B$64,IF(CK23&lt;benchmarks!$A$63,benchmarks!$B$63,IF(CK23&lt;benchmarks!$A$62,benchmarks!$B$62,IF(CK23&lt;benchmarks!$A$61,benchmarks!$B$61,0)))))</f>
        <v>5</v>
      </c>
      <c r="CM23" s="83">
        <v>50.928463000000001</v>
      </c>
      <c r="CN23" s="83">
        <v>-2.190626</v>
      </c>
    </row>
    <row r="24" spans="1:92" x14ac:dyDescent="0.35">
      <c r="A24" s="80">
        <v>1237</v>
      </c>
      <c r="B24" s="85" t="s">
        <v>3</v>
      </c>
      <c r="C24" s="85" t="s">
        <v>8</v>
      </c>
      <c r="D24" s="85">
        <v>1850</v>
      </c>
      <c r="E24" s="85">
        <v>343</v>
      </c>
      <c r="F24" s="87">
        <v>82255</v>
      </c>
      <c r="G24" s="85">
        <v>1077</v>
      </c>
      <c r="H24" s="85">
        <v>52.898426280000002</v>
      </c>
      <c r="I24" s="81" t="str">
        <f t="shared" si="0"/>
        <v>Restaurant_1850</v>
      </c>
      <c r="J24" s="82">
        <f t="shared" si="1"/>
        <v>369411</v>
      </c>
      <c r="K24" s="82" t="s">
        <v>23</v>
      </c>
      <c r="L24" s="82">
        <f>realEstatePerformance!$J24*INDEX(benchmarks!B$17:B$57,MATCH(realEstatePerformance!$K24,benchmarks!$A$17:$A$57,0))</f>
        <v>249352.42500000002</v>
      </c>
      <c r="M24" s="82">
        <f>realEstatePerformance!$J24*INDEX(benchmarks!C$17:C$57,MATCH(realEstatePerformance!$K24,benchmarks!$A$17:$A$57,0))</f>
        <v>120058.575</v>
      </c>
      <c r="N24" s="100">
        <f>$L24*INDEX(benchmarks!$B$3:$B$14,MATCH(realEstatePerformance!N$2,benchmarks!$A$3:$A$14,0))</f>
        <v>31169.053125000002</v>
      </c>
      <c r="O24" s="100">
        <f>$L24*INDEX(benchmarks!$B$3:$B$14,MATCH(realEstatePerformance!O$2,benchmarks!$A$3:$A$14,0))</f>
        <v>34909.339500000009</v>
      </c>
      <c r="P24" s="100">
        <f>$L24*INDEX(benchmarks!$B$3:$B$14,MATCH(realEstatePerformance!P$2,benchmarks!$A$3:$A$14,0))</f>
        <v>24935.242500000004</v>
      </c>
      <c r="Q24" s="100">
        <f>$L24*INDEX(benchmarks!$B$3:$B$14,MATCH(realEstatePerformance!Q$2,benchmarks!$A$3:$A$14,0))</f>
        <v>17454.669750000005</v>
      </c>
      <c r="R24" s="100">
        <f>$L24*INDEX(benchmarks!$B$3:$B$14,MATCH(realEstatePerformance!R$2,benchmarks!$A$3:$A$14,0))</f>
        <v>11220.859125000001</v>
      </c>
      <c r="S24" s="100">
        <f>$L24*INDEX(benchmarks!$B$3:$B$14,MATCH(realEstatePerformance!S$2,benchmarks!$A$3:$A$14,0))</f>
        <v>11220.859125000001</v>
      </c>
      <c r="T24" s="100">
        <f>$L24*INDEX(benchmarks!$B$3:$B$14,MATCH(realEstatePerformance!T$2,benchmarks!$A$3:$A$14,0))</f>
        <v>11220.859125000001</v>
      </c>
      <c r="U24" s="100">
        <f>$L24*INDEX(benchmarks!$B$3:$B$14,MATCH(realEstatePerformance!U$2,benchmarks!$A$3:$A$14,0))</f>
        <v>11220.859125000001</v>
      </c>
      <c r="V24" s="100">
        <f>$L24*INDEX(benchmarks!$B$3:$B$14,MATCH(realEstatePerformance!V$2,benchmarks!$A$3:$A$14,0))</f>
        <v>11220.859125000001</v>
      </c>
      <c r="W24" s="100">
        <f>$L24*INDEX(benchmarks!$B$3:$B$14,MATCH(realEstatePerformance!W$2,benchmarks!$A$3:$A$14,0))</f>
        <v>24935.242500000004</v>
      </c>
      <c r="X24" s="100">
        <f>$L24*INDEX(benchmarks!$B$3:$B$14,MATCH(realEstatePerformance!X$2,benchmarks!$A$3:$A$14,0))</f>
        <v>29922.291000000001</v>
      </c>
      <c r="Y24" s="100">
        <f>$L24*INDEX(benchmarks!$B$3:$B$14,MATCH(realEstatePerformance!Y$2,benchmarks!$A$3:$A$14,0))</f>
        <v>29922.291000000001</v>
      </c>
      <c r="Z24" s="82">
        <f>$M24*INDEX(benchmarks!$C$3:$C$14,MATCH(realEstatePerformance!Z$2,benchmarks!$A$3:$A$14,0))</f>
        <v>10004.88125</v>
      </c>
      <c r="AA24" s="82">
        <f>$M24*INDEX(benchmarks!$C$3:$C$14,MATCH(realEstatePerformance!AA$2,benchmarks!$A$3:$A$14,0))</f>
        <v>10004.88125</v>
      </c>
      <c r="AB24" s="82">
        <f>$M24*INDEX(benchmarks!$C$3:$C$14,MATCH(realEstatePerformance!AB$2,benchmarks!$A$3:$A$14,0))</f>
        <v>10004.88125</v>
      </c>
      <c r="AC24" s="82">
        <f>$M24*INDEX(benchmarks!$C$3:$C$14,MATCH(realEstatePerformance!AC$2,benchmarks!$A$3:$A$14,0))</f>
        <v>10004.88125</v>
      </c>
      <c r="AD24" s="82">
        <f>$M24*INDEX(benchmarks!$C$3:$C$14,MATCH(realEstatePerformance!AD$2,benchmarks!$A$3:$A$14,0))</f>
        <v>10004.88125</v>
      </c>
      <c r="AE24" s="82">
        <f>$M24*INDEX(benchmarks!$C$3:$C$14,MATCH(realEstatePerformance!AE$2,benchmarks!$A$3:$A$14,0))</f>
        <v>10004.88125</v>
      </c>
      <c r="AF24" s="82">
        <f>$M24*INDEX(benchmarks!$C$3:$C$14,MATCH(realEstatePerformance!AF$2,benchmarks!$A$3:$A$14,0))</f>
        <v>10004.88125</v>
      </c>
      <c r="AG24" s="82">
        <f>$M24*INDEX(benchmarks!$C$3:$C$14,MATCH(realEstatePerformance!AG$2,benchmarks!$A$3:$A$14,0))</f>
        <v>10004.88125</v>
      </c>
      <c r="AH24" s="82">
        <f>$M24*INDEX(benchmarks!$C$3:$C$14,MATCH(realEstatePerformance!AH$2,benchmarks!$A$3:$A$14,0))</f>
        <v>10004.88125</v>
      </c>
      <c r="AI24" s="82">
        <f>$M24*INDEX(benchmarks!$C$3:$C$14,MATCH(realEstatePerformance!AI$2,benchmarks!$A$3:$A$14,0))</f>
        <v>10004.88125</v>
      </c>
      <c r="AJ24" s="82">
        <f>$M24*INDEX(benchmarks!$C$3:$C$14,MATCH(realEstatePerformance!AJ$2,benchmarks!$A$3:$A$14,0))</f>
        <v>10004.88125</v>
      </c>
      <c r="AK24" s="82">
        <f>$M24*INDEX(benchmarks!$C$3:$C$14,MATCH(realEstatePerformance!AK$2,benchmarks!$A$3:$A$14,0))</f>
        <v>10004.88125</v>
      </c>
      <c r="AL24" s="100">
        <f>N24*Fuels!$D$41</f>
        <v>6317.0762192452985</v>
      </c>
      <c r="AM24" s="100">
        <f>O24*Fuels!$D$41</f>
        <v>7075.1253655547353</v>
      </c>
      <c r="AN24" s="100">
        <f>P24*Fuels!$D$41</f>
        <v>5053.6609753962393</v>
      </c>
      <c r="AO24" s="100">
        <f>Q24*Fuels!$D$41</f>
        <v>3537.5626827773676</v>
      </c>
      <c r="AP24" s="100">
        <f>R24*Fuels!$D$41</f>
        <v>2274.1474389283076</v>
      </c>
      <c r="AQ24" s="100">
        <f>S24*Fuels!$D$41</f>
        <v>2274.1474389283076</v>
      </c>
      <c r="AR24" s="100">
        <f>T24*Fuels!$D$41</f>
        <v>2274.1474389283076</v>
      </c>
      <c r="AS24" s="100">
        <f>U24*Fuels!$D$41</f>
        <v>2274.1474389283076</v>
      </c>
      <c r="AT24" s="100">
        <f>V24*Fuels!$D$41</f>
        <v>2274.1474389283076</v>
      </c>
      <c r="AU24" s="100">
        <f>W24*Fuels!$D$41</f>
        <v>5053.6609753962393</v>
      </c>
      <c r="AV24" s="100">
        <f>X24*Fuels!$D$41</f>
        <v>6064.3931704754859</v>
      </c>
      <c r="AW24" s="100">
        <f>Y24*Fuels!$D$41</f>
        <v>6064.3931704754859</v>
      </c>
      <c r="AX24" s="82">
        <f>Z24*'UK electricity'!$E$24</f>
        <v>2071.7536672772235</v>
      </c>
      <c r="AY24" s="82">
        <f>AA24*'UK electricity'!$E$24</f>
        <v>2071.7536672772235</v>
      </c>
      <c r="AZ24" s="82">
        <f>AB24*'UK electricity'!$E$24</f>
        <v>2071.7536672772235</v>
      </c>
      <c r="BA24" s="82">
        <f>AC24*'UK electricity'!$E$24</f>
        <v>2071.7536672772235</v>
      </c>
      <c r="BB24" s="82">
        <f>AD24*'UK electricity'!$E$24</f>
        <v>2071.7536672772235</v>
      </c>
      <c r="BC24" s="82">
        <f>AE24*'UK electricity'!$E$24</f>
        <v>2071.7536672772235</v>
      </c>
      <c r="BD24" s="82">
        <f>AF24*'UK electricity'!$E$24</f>
        <v>2071.7536672772235</v>
      </c>
      <c r="BE24" s="82">
        <f>AG24*'UK electricity'!$E$24</f>
        <v>2071.7536672772235</v>
      </c>
      <c r="BF24" s="82">
        <f>AH24*'UK electricity'!$E$24</f>
        <v>2071.7536672772235</v>
      </c>
      <c r="BG24" s="82">
        <f>AI24*'UK electricity'!$E$24</f>
        <v>2071.7536672772235</v>
      </c>
      <c r="BH24" s="82">
        <f>AJ24*'UK electricity'!$E$24</f>
        <v>2071.7536672772235</v>
      </c>
      <c r="BI24" s="82">
        <f>AK24*'UK electricity'!$E$24</f>
        <v>2071.7536672772235</v>
      </c>
      <c r="BJ24" s="82">
        <f t="shared" si="2"/>
        <v>75397.653761289097</v>
      </c>
      <c r="BK24" s="82">
        <f t="shared" si="3"/>
        <v>75.397653761289092</v>
      </c>
      <c r="BL24" s="82">
        <f>$F24/typicalServiceCharge!$C$15</f>
        <v>0.3317402702157693</v>
      </c>
      <c r="BM24" s="102">
        <f>$BL24*INDEX(typicalServiceCharge!$C$5:$C$39,MATCH(realEstatePerformance!BM$2,typicalServiceCharge!$B$5:$B$39,0))</f>
        <v>19904.416212946158</v>
      </c>
      <c r="BN24" s="102">
        <f>$BL24*INDEX(typicalServiceCharge!$C$5:$C$39,MATCH(realEstatePerformance!BN$2,typicalServiceCharge!$B$5:$B$39,0))</f>
        <v>530.78443234523093</v>
      </c>
      <c r="BO24" s="102">
        <f>$BL24*INDEX(typicalServiceCharge!$C$5:$C$39,MATCH(realEstatePerformance!BO$2,typicalServiceCharge!$B$5:$B$39,0))</f>
        <v>23598.344121798749</v>
      </c>
      <c r="BP24" s="102">
        <f>$BL24*INDEX(typicalServiceCharge!$C$5:$C$39,MATCH(realEstatePerformance!BP$2,typicalServiceCharge!$B$5:$B$39,0))</f>
        <v>3317.4027021576931</v>
      </c>
      <c r="BQ24" s="102">
        <f>$BL24*INDEX(typicalServiceCharge!$C$5:$C$39,MATCH(realEstatePerformance!BQ$2,typicalServiceCharge!$B$5:$B$39,0))</f>
        <v>76267.088122605361</v>
      </c>
      <c r="BR24" s="102">
        <f>$BL24*INDEX(typicalServiceCharge!$C$5:$C$39,MATCH(realEstatePerformance!BR$2,typicalServiceCharge!$B$5:$B$39,0))</f>
        <v>3665.7299858842507</v>
      </c>
      <c r="BS24" s="102">
        <f>$BL24*INDEX(typicalServiceCharge!$C$5:$C$39,MATCH(realEstatePerformance!BS$2,typicalServiceCharge!$B$5:$B$39,0))</f>
        <v>2322.181891510385</v>
      </c>
      <c r="BT24" s="102">
        <f>$BL24*INDEX(typicalServiceCharge!$C$5:$C$39,MATCH(realEstatePerformance!BT$2,typicalServiceCharge!$B$5:$B$39,0))</f>
        <v>47803.772938092356</v>
      </c>
      <c r="BU24" s="102">
        <f>$BL24*INDEX(typicalServiceCharge!$C$5:$C$39,MATCH(realEstatePerformance!BU$2,typicalServiceCharge!$B$5:$B$39,0))</f>
        <v>61614.120387174829</v>
      </c>
      <c r="BV24" s="102">
        <f>$BL24*INDEX(typicalServiceCharge!$C$5:$C$39,MATCH(realEstatePerformance!BV$2,typicalServiceCharge!$B$5:$B$39,0))</f>
        <v>0</v>
      </c>
      <c r="BW24" s="102">
        <f>$BL24*INDEX(typicalServiceCharge!$C$5:$C$39,MATCH(realEstatePerformance!BW$2,typicalServiceCharge!$B$5:$B$39,0))</f>
        <v>62357.218592458157</v>
      </c>
      <c r="BX24" s="102">
        <f>$BL24*INDEX(typicalServiceCharge!$C$5:$C$39,MATCH(realEstatePerformance!BX$2,typicalServiceCharge!$B$5:$B$39,0))</f>
        <v>8127.6366202863474</v>
      </c>
      <c r="BY24" s="102">
        <f>$BL24*INDEX(typicalServiceCharge!$C$5:$C$39,MATCH(realEstatePerformance!BY$2,typicalServiceCharge!$B$5:$B$39,0))</f>
        <v>1758.2234321435772</v>
      </c>
      <c r="BZ24" s="102">
        <f>$BL24*INDEX(typicalServiceCharge!$C$5:$C$39,MATCH(realEstatePerformance!BZ$2,typicalServiceCharge!$B$5:$B$39,0))</f>
        <v>32950.102339181285</v>
      </c>
      <c r="CA24" s="102">
        <f>$BL24*INDEX(typicalServiceCharge!$C$5:$C$39,MATCH(realEstatePerformance!CA$2,typicalServiceCharge!$B$5:$B$39,0))</f>
        <v>-354.29860859044163</v>
      </c>
      <c r="CB24" s="102">
        <f>$BL24*INDEX(typicalServiceCharge!$C$5:$C$39,MATCH(realEstatePerformance!CB$2,typicalServiceCharge!$B$5:$B$39,0))</f>
        <v>0</v>
      </c>
      <c r="CC24" s="102">
        <f>$BL24*INDEX(typicalServiceCharge!$C$5:$C$39,MATCH(realEstatePerformance!CC$2,typicalServiceCharge!$B$5:$B$39,0))</f>
        <v>298.56624319419234</v>
      </c>
      <c r="CD24" s="102">
        <f>$BL24*INDEX(typicalServiceCharge!$C$5:$C$39,MATCH(realEstatePerformance!CD$2,typicalServiceCharge!$B$5:$B$39,0))</f>
        <v>0</v>
      </c>
      <c r="CE24" s="102">
        <f>$BL24*INDEX(typicalServiceCharge!$C$5:$C$39,MATCH(realEstatePerformance!CE$2,typicalServiceCharge!$B$5:$B$39,0))</f>
        <v>0</v>
      </c>
      <c r="CF24" s="102">
        <f>$BL24*INDEX(typicalServiceCharge!$C$5:$C$39,MATCH(realEstatePerformance!CF$2,typicalServiceCharge!$B$5:$B$39,0))</f>
        <v>30680.335410364991</v>
      </c>
      <c r="CG24" s="102">
        <f>$BL24*INDEX(typicalServiceCharge!$C$5:$C$39,MATCH(realEstatePerformance!CG$2,typicalServiceCharge!$B$5:$B$39,0))</f>
        <v>-29856.624319419236</v>
      </c>
      <c r="CH24" s="102">
        <f t="shared" si="4"/>
        <v>344985.00050413387</v>
      </c>
      <c r="CI24" s="82">
        <f t="shared" si="5"/>
        <v>11686.636332999809</v>
      </c>
      <c r="CJ24" s="82">
        <f t="shared" si="6"/>
        <v>9399.5616026317475</v>
      </c>
      <c r="CK24" s="88">
        <f t="shared" si="7"/>
        <v>2.7246290676104668E-2</v>
      </c>
      <c r="CL24" s="89">
        <f>IF(CK24&lt;benchmarks!$A$65,benchmarks!$B$65,IF(CK24&lt;benchmarks!$A$64,benchmarks!$B$64,IF(CK24&lt;benchmarks!$A$63,benchmarks!$B$63,IF(CK24&lt;benchmarks!$A$62,benchmarks!$B$62,IF(CK24&lt;benchmarks!$A$61,benchmarks!$B$61,0)))))</f>
        <v>5</v>
      </c>
      <c r="CM24" s="83">
        <v>51.523721000000002</v>
      </c>
      <c r="CN24" s="83">
        <v>0.40588099999999999</v>
      </c>
    </row>
    <row r="25" spans="1:92" x14ac:dyDescent="0.35">
      <c r="A25" s="80">
        <v>1238</v>
      </c>
      <c r="B25" s="85" t="s">
        <v>3</v>
      </c>
      <c r="C25" s="85" t="s">
        <v>8</v>
      </c>
      <c r="D25" s="85">
        <v>1871</v>
      </c>
      <c r="E25" s="85">
        <v>943</v>
      </c>
      <c r="F25" s="87">
        <v>224934</v>
      </c>
      <c r="G25" s="85">
        <v>1072</v>
      </c>
      <c r="H25" s="85">
        <v>144.6564711</v>
      </c>
      <c r="I25" s="81" t="str">
        <f t="shared" si="0"/>
        <v>Restaurant_1871</v>
      </c>
      <c r="J25" s="82">
        <f t="shared" si="1"/>
        <v>1010896</v>
      </c>
      <c r="K25" s="82" t="s">
        <v>23</v>
      </c>
      <c r="L25" s="82">
        <f>realEstatePerformance!$J25*INDEX(benchmarks!B$17:B$57,MATCH(realEstatePerformance!$K25,benchmarks!$A$17:$A$57,0))</f>
        <v>682354.8</v>
      </c>
      <c r="M25" s="82">
        <f>realEstatePerformance!$J25*INDEX(benchmarks!C$17:C$57,MATCH(realEstatePerformance!$K25,benchmarks!$A$17:$A$57,0))</f>
        <v>328541.2</v>
      </c>
      <c r="N25" s="100">
        <f>$L25*INDEX(benchmarks!$B$3:$B$14,MATCH(realEstatePerformance!N$2,benchmarks!$A$3:$A$14,0))</f>
        <v>85294.35</v>
      </c>
      <c r="O25" s="100">
        <f>$L25*INDEX(benchmarks!$B$3:$B$14,MATCH(realEstatePerformance!O$2,benchmarks!$A$3:$A$14,0))</f>
        <v>95529.67200000002</v>
      </c>
      <c r="P25" s="100">
        <f>$L25*INDEX(benchmarks!$B$3:$B$14,MATCH(realEstatePerformance!P$2,benchmarks!$A$3:$A$14,0))</f>
        <v>68235.48000000001</v>
      </c>
      <c r="Q25" s="100">
        <f>$L25*INDEX(benchmarks!$B$3:$B$14,MATCH(realEstatePerformance!Q$2,benchmarks!$A$3:$A$14,0))</f>
        <v>47764.83600000001</v>
      </c>
      <c r="R25" s="100">
        <f>$L25*INDEX(benchmarks!$B$3:$B$14,MATCH(realEstatePerformance!R$2,benchmarks!$A$3:$A$14,0))</f>
        <v>30705.966</v>
      </c>
      <c r="S25" s="100">
        <f>$L25*INDEX(benchmarks!$B$3:$B$14,MATCH(realEstatePerformance!S$2,benchmarks!$A$3:$A$14,0))</f>
        <v>30705.966</v>
      </c>
      <c r="T25" s="100">
        <f>$L25*INDEX(benchmarks!$B$3:$B$14,MATCH(realEstatePerformance!T$2,benchmarks!$A$3:$A$14,0))</f>
        <v>30705.966</v>
      </c>
      <c r="U25" s="100">
        <f>$L25*INDEX(benchmarks!$B$3:$B$14,MATCH(realEstatePerformance!U$2,benchmarks!$A$3:$A$14,0))</f>
        <v>30705.966</v>
      </c>
      <c r="V25" s="100">
        <f>$L25*INDEX(benchmarks!$B$3:$B$14,MATCH(realEstatePerformance!V$2,benchmarks!$A$3:$A$14,0))</f>
        <v>30705.966</v>
      </c>
      <c r="W25" s="100">
        <f>$L25*INDEX(benchmarks!$B$3:$B$14,MATCH(realEstatePerformance!W$2,benchmarks!$A$3:$A$14,0))</f>
        <v>68235.48000000001</v>
      </c>
      <c r="X25" s="100">
        <f>$L25*INDEX(benchmarks!$B$3:$B$14,MATCH(realEstatePerformance!X$2,benchmarks!$A$3:$A$14,0))</f>
        <v>81882.576000000001</v>
      </c>
      <c r="Y25" s="100">
        <f>$L25*INDEX(benchmarks!$B$3:$B$14,MATCH(realEstatePerformance!Y$2,benchmarks!$A$3:$A$14,0))</f>
        <v>81882.576000000001</v>
      </c>
      <c r="Z25" s="82">
        <f>$M25*INDEX(benchmarks!$C$3:$C$14,MATCH(realEstatePerformance!Z$2,benchmarks!$A$3:$A$14,0))</f>
        <v>27378.433333333338</v>
      </c>
      <c r="AA25" s="82">
        <f>$M25*INDEX(benchmarks!$C$3:$C$14,MATCH(realEstatePerformance!AA$2,benchmarks!$A$3:$A$14,0))</f>
        <v>27378.433333333338</v>
      </c>
      <c r="AB25" s="82">
        <f>$M25*INDEX(benchmarks!$C$3:$C$14,MATCH(realEstatePerformance!AB$2,benchmarks!$A$3:$A$14,0))</f>
        <v>27378.433333333338</v>
      </c>
      <c r="AC25" s="82">
        <f>$M25*INDEX(benchmarks!$C$3:$C$14,MATCH(realEstatePerformance!AC$2,benchmarks!$A$3:$A$14,0))</f>
        <v>27378.433333333338</v>
      </c>
      <c r="AD25" s="82">
        <f>$M25*INDEX(benchmarks!$C$3:$C$14,MATCH(realEstatePerformance!AD$2,benchmarks!$A$3:$A$14,0))</f>
        <v>27378.433333333338</v>
      </c>
      <c r="AE25" s="82">
        <f>$M25*INDEX(benchmarks!$C$3:$C$14,MATCH(realEstatePerformance!AE$2,benchmarks!$A$3:$A$14,0))</f>
        <v>27378.433333333338</v>
      </c>
      <c r="AF25" s="82">
        <f>$M25*INDEX(benchmarks!$C$3:$C$14,MATCH(realEstatePerformance!AF$2,benchmarks!$A$3:$A$14,0))</f>
        <v>27378.433333333338</v>
      </c>
      <c r="AG25" s="82">
        <f>$M25*INDEX(benchmarks!$C$3:$C$14,MATCH(realEstatePerformance!AG$2,benchmarks!$A$3:$A$14,0))</f>
        <v>27378.433333333338</v>
      </c>
      <c r="AH25" s="82">
        <f>$M25*INDEX(benchmarks!$C$3:$C$14,MATCH(realEstatePerformance!AH$2,benchmarks!$A$3:$A$14,0))</f>
        <v>27378.433333333338</v>
      </c>
      <c r="AI25" s="82">
        <f>$M25*INDEX(benchmarks!$C$3:$C$14,MATCH(realEstatePerformance!AI$2,benchmarks!$A$3:$A$14,0))</f>
        <v>27378.433333333338</v>
      </c>
      <c r="AJ25" s="82">
        <f>$M25*INDEX(benchmarks!$C$3:$C$14,MATCH(realEstatePerformance!AJ$2,benchmarks!$A$3:$A$14,0))</f>
        <v>27378.433333333338</v>
      </c>
      <c r="AK25" s="82">
        <f>$M25*INDEX(benchmarks!$C$3:$C$14,MATCH(realEstatePerformance!AK$2,benchmarks!$A$3:$A$14,0))</f>
        <v>27378.433333333338</v>
      </c>
      <c r="AL25" s="100">
        <f>N25*Fuels!$D$41</f>
        <v>17286.726929436845</v>
      </c>
      <c r="AM25" s="100">
        <f>O25*Fuels!$D$41</f>
        <v>19361.134160969272</v>
      </c>
      <c r="AN25" s="100">
        <f>P25*Fuels!$D$41</f>
        <v>13829.381543549478</v>
      </c>
      <c r="AO25" s="100">
        <f>Q25*Fuels!$D$41</f>
        <v>9680.5670804846359</v>
      </c>
      <c r="AP25" s="100">
        <f>R25*Fuels!$D$41</f>
        <v>6223.2216945972641</v>
      </c>
      <c r="AQ25" s="100">
        <f>S25*Fuels!$D$41</f>
        <v>6223.2216945972641</v>
      </c>
      <c r="AR25" s="100">
        <f>T25*Fuels!$D$41</f>
        <v>6223.2216945972641</v>
      </c>
      <c r="AS25" s="100">
        <f>U25*Fuels!$D$41</f>
        <v>6223.2216945972641</v>
      </c>
      <c r="AT25" s="100">
        <f>V25*Fuels!$D$41</f>
        <v>6223.2216945972641</v>
      </c>
      <c r="AU25" s="100">
        <f>W25*Fuels!$D$41</f>
        <v>13829.381543549478</v>
      </c>
      <c r="AV25" s="100">
        <f>X25*Fuels!$D$41</f>
        <v>16595.257852259372</v>
      </c>
      <c r="AW25" s="100">
        <f>Y25*Fuels!$D$41</f>
        <v>16595.257852259372</v>
      </c>
      <c r="AX25" s="82">
        <f>Z25*'UK electricity'!$E$24</f>
        <v>5669.3696052252808</v>
      </c>
      <c r="AY25" s="82">
        <f>AA25*'UK electricity'!$E$24</f>
        <v>5669.3696052252808</v>
      </c>
      <c r="AZ25" s="82">
        <f>AB25*'UK electricity'!$E$24</f>
        <v>5669.3696052252808</v>
      </c>
      <c r="BA25" s="82">
        <f>AC25*'UK electricity'!$E$24</f>
        <v>5669.3696052252808</v>
      </c>
      <c r="BB25" s="82">
        <f>AD25*'UK electricity'!$E$24</f>
        <v>5669.3696052252808</v>
      </c>
      <c r="BC25" s="82">
        <f>AE25*'UK electricity'!$E$24</f>
        <v>5669.3696052252808</v>
      </c>
      <c r="BD25" s="82">
        <f>AF25*'UK electricity'!$E$24</f>
        <v>5669.3696052252808</v>
      </c>
      <c r="BE25" s="82">
        <f>AG25*'UK electricity'!$E$24</f>
        <v>5669.3696052252808</v>
      </c>
      <c r="BF25" s="82">
        <f>AH25*'UK electricity'!$E$24</f>
        <v>5669.3696052252808</v>
      </c>
      <c r="BG25" s="82">
        <f>AI25*'UK electricity'!$E$24</f>
        <v>5669.3696052252808</v>
      </c>
      <c r="BH25" s="82">
        <f>AJ25*'UK electricity'!$E$24</f>
        <v>5669.3696052252808</v>
      </c>
      <c r="BI25" s="82">
        <f>AK25*'UK electricity'!$E$24</f>
        <v>5669.3696052252808</v>
      </c>
      <c r="BJ25" s="82">
        <f t="shared" si="2"/>
        <v>206326.2506981981</v>
      </c>
      <c r="BK25" s="82">
        <f t="shared" si="3"/>
        <v>206.32625069819809</v>
      </c>
      <c r="BL25" s="82">
        <f>$F25/typicalServiceCharge!$C$15</f>
        <v>0.90717483363581364</v>
      </c>
      <c r="BM25" s="102">
        <f>$BL25*INDEX(typicalServiceCharge!$C$5:$C$39,MATCH(realEstatePerformance!BM$2,typicalServiceCharge!$B$5:$B$39,0))</f>
        <v>54430.490018148819</v>
      </c>
      <c r="BN25" s="102">
        <f>$BL25*INDEX(typicalServiceCharge!$C$5:$C$39,MATCH(realEstatePerformance!BN$2,typicalServiceCharge!$B$5:$B$39,0))</f>
        <v>1451.4797338173018</v>
      </c>
      <c r="BO25" s="102">
        <f>$BL25*INDEX(typicalServiceCharge!$C$5:$C$39,MATCH(realEstatePerformance!BO$2,typicalServiceCharge!$B$5:$B$39,0))</f>
        <v>64531.881790683605</v>
      </c>
      <c r="BP25" s="102">
        <f>$BL25*INDEX(typicalServiceCharge!$C$5:$C$39,MATCH(realEstatePerformance!BP$2,typicalServiceCharge!$B$5:$B$39,0))</f>
        <v>9071.7483363581359</v>
      </c>
      <c r="BQ25" s="102">
        <f>$BL25*INDEX(typicalServiceCharge!$C$5:$C$39,MATCH(realEstatePerformance!BQ$2,typicalServiceCharge!$B$5:$B$39,0))</f>
        <v>208559.49425287356</v>
      </c>
      <c r="BR25" s="102">
        <f>$BL25*INDEX(typicalServiceCharge!$C$5:$C$39,MATCH(realEstatePerformance!BR$2,typicalServiceCharge!$B$5:$B$39,0))</f>
        <v>10024.28191167574</v>
      </c>
      <c r="BS25" s="102">
        <f>$BL25*INDEX(typicalServiceCharge!$C$5:$C$39,MATCH(realEstatePerformance!BS$2,typicalServiceCharge!$B$5:$B$39,0))</f>
        <v>6350.2238354506953</v>
      </c>
      <c r="BT25" s="102">
        <f>$BL25*INDEX(typicalServiceCharge!$C$5:$C$39,MATCH(realEstatePerformance!BT$2,typicalServiceCharge!$B$5:$B$39,0))</f>
        <v>130723.89352692074</v>
      </c>
      <c r="BU25" s="102">
        <f>$BL25*INDEX(typicalServiceCharge!$C$5:$C$39,MATCH(realEstatePerformance!BU$2,typicalServiceCharge!$B$5:$B$39,0))</f>
        <v>168489.58185117965</v>
      </c>
      <c r="BV25" s="102">
        <f>$BL25*INDEX(typicalServiceCharge!$C$5:$C$39,MATCH(realEstatePerformance!BV$2,typicalServiceCharge!$B$5:$B$39,0))</f>
        <v>0</v>
      </c>
      <c r="BW25" s="102">
        <f>$BL25*INDEX(typicalServiceCharge!$C$5:$C$39,MATCH(realEstatePerformance!BW$2,typicalServiceCharge!$B$5:$B$39,0))</f>
        <v>170521.65347852389</v>
      </c>
      <c r="BX25" s="102">
        <f>$BL25*INDEX(typicalServiceCharge!$C$5:$C$39,MATCH(realEstatePerformance!BX$2,typicalServiceCharge!$B$5:$B$39,0))</f>
        <v>22225.783424077435</v>
      </c>
      <c r="BY25" s="102">
        <f>$BL25*INDEX(typicalServiceCharge!$C$5:$C$39,MATCH(realEstatePerformance!BY$2,typicalServiceCharge!$B$5:$B$39,0))</f>
        <v>4808.0266182698124</v>
      </c>
      <c r="BZ25" s="102">
        <f>$BL25*INDEX(typicalServiceCharge!$C$5:$C$39,MATCH(realEstatePerformance!BZ$2,typicalServiceCharge!$B$5:$B$39,0))</f>
        <v>90105.140350877191</v>
      </c>
      <c r="CA25" s="102">
        <f>$BL25*INDEX(typicalServiceCharge!$C$5:$C$39,MATCH(realEstatePerformance!CA$2,typicalServiceCharge!$B$5:$B$39,0))</f>
        <v>-968.86272232304896</v>
      </c>
      <c r="CB25" s="102">
        <f>$BL25*INDEX(typicalServiceCharge!$C$5:$C$39,MATCH(realEstatePerformance!CB$2,typicalServiceCharge!$B$5:$B$39,0))</f>
        <v>0</v>
      </c>
      <c r="CC25" s="102">
        <f>$BL25*INDEX(typicalServiceCharge!$C$5:$C$39,MATCH(realEstatePerformance!CC$2,typicalServiceCharge!$B$5:$B$39,0))</f>
        <v>816.45735027223225</v>
      </c>
      <c r="CD25" s="102">
        <f>$BL25*INDEX(typicalServiceCharge!$C$5:$C$39,MATCH(realEstatePerformance!CD$2,typicalServiceCharge!$B$5:$B$39,0))</f>
        <v>0</v>
      </c>
      <c r="CE25" s="102">
        <f>$BL25*INDEX(typicalServiceCharge!$C$5:$C$39,MATCH(realEstatePerformance!CE$2,typicalServiceCharge!$B$5:$B$39,0))</f>
        <v>0</v>
      </c>
      <c r="CF25" s="102">
        <f>$BL25*INDEX(typicalServiceCharge!$C$5:$C$39,MATCH(realEstatePerformance!CF$2,typicalServiceCharge!$B$5:$B$39,0))</f>
        <v>83898.250139140946</v>
      </c>
      <c r="CG25" s="102">
        <f>$BL25*INDEX(typicalServiceCharge!$C$5:$C$39,MATCH(realEstatePerformance!CG$2,typicalServiceCharge!$B$5:$B$39,0))</f>
        <v>-81645.735027223229</v>
      </c>
      <c r="CH25" s="102">
        <f t="shared" si="4"/>
        <v>943393.78886872367</v>
      </c>
      <c r="CI25" s="82">
        <f t="shared" si="5"/>
        <v>31980.568858220704</v>
      </c>
      <c r="CJ25" s="82">
        <f t="shared" si="6"/>
        <v>25721.971532666914</v>
      </c>
      <c r="CK25" s="88">
        <f t="shared" si="7"/>
        <v>2.7265360272841706E-2</v>
      </c>
      <c r="CL25" s="89">
        <f>IF(CK25&lt;benchmarks!$A$65,benchmarks!$B$65,IF(CK25&lt;benchmarks!$A$64,benchmarks!$B$64,IF(CK25&lt;benchmarks!$A$63,benchmarks!$B$63,IF(CK25&lt;benchmarks!$A$62,benchmarks!$B$62,IF(CK25&lt;benchmarks!$A$61,benchmarks!$B$61,0)))))</f>
        <v>5</v>
      </c>
      <c r="CM25" s="83">
        <v>51.467725000000002</v>
      </c>
      <c r="CN25" s="83">
        <v>-0.170573</v>
      </c>
    </row>
    <row r="26" spans="1:92" x14ac:dyDescent="0.35">
      <c r="A26" s="80">
        <v>1242</v>
      </c>
      <c r="B26" s="85" t="s">
        <v>3</v>
      </c>
      <c r="C26" s="85" t="s">
        <v>8</v>
      </c>
      <c r="D26" s="85">
        <v>1851</v>
      </c>
      <c r="E26" s="85">
        <v>526</v>
      </c>
      <c r="F26" s="87">
        <v>92493</v>
      </c>
      <c r="G26" s="85">
        <v>1114</v>
      </c>
      <c r="H26" s="85">
        <v>93.554320720000007</v>
      </c>
      <c r="I26" s="81" t="str">
        <f t="shared" si="0"/>
        <v>Restaurant_1851</v>
      </c>
      <c r="J26" s="82">
        <f t="shared" si="1"/>
        <v>585964</v>
      </c>
      <c r="K26" s="82" t="s">
        <v>23</v>
      </c>
      <c r="L26" s="82">
        <f>realEstatePerformance!$J26*INDEX(benchmarks!B$17:B$57,MATCH(realEstatePerformance!$K26,benchmarks!$A$17:$A$57,0))</f>
        <v>395525.7</v>
      </c>
      <c r="M26" s="82">
        <f>realEstatePerformance!$J26*INDEX(benchmarks!C$17:C$57,MATCH(realEstatePerformance!$K26,benchmarks!$A$17:$A$57,0))</f>
        <v>190438.30000000002</v>
      </c>
      <c r="N26" s="100">
        <f>$L26*INDEX(benchmarks!$B$3:$B$14,MATCH(realEstatePerformance!N$2,benchmarks!$A$3:$A$14,0))</f>
        <v>49440.712500000001</v>
      </c>
      <c r="O26" s="100">
        <f>$L26*INDEX(benchmarks!$B$3:$B$14,MATCH(realEstatePerformance!O$2,benchmarks!$A$3:$A$14,0))</f>
        <v>55373.598000000005</v>
      </c>
      <c r="P26" s="100">
        <f>$L26*INDEX(benchmarks!$B$3:$B$14,MATCH(realEstatePerformance!P$2,benchmarks!$A$3:$A$14,0))</f>
        <v>39552.570000000007</v>
      </c>
      <c r="Q26" s="100">
        <f>$L26*INDEX(benchmarks!$B$3:$B$14,MATCH(realEstatePerformance!Q$2,benchmarks!$A$3:$A$14,0))</f>
        <v>27686.799000000003</v>
      </c>
      <c r="R26" s="100">
        <f>$L26*INDEX(benchmarks!$B$3:$B$14,MATCH(realEstatePerformance!R$2,benchmarks!$A$3:$A$14,0))</f>
        <v>17798.656500000001</v>
      </c>
      <c r="S26" s="100">
        <f>$L26*INDEX(benchmarks!$B$3:$B$14,MATCH(realEstatePerformance!S$2,benchmarks!$A$3:$A$14,0))</f>
        <v>17798.656500000001</v>
      </c>
      <c r="T26" s="100">
        <f>$L26*INDEX(benchmarks!$B$3:$B$14,MATCH(realEstatePerformance!T$2,benchmarks!$A$3:$A$14,0))</f>
        <v>17798.656500000001</v>
      </c>
      <c r="U26" s="100">
        <f>$L26*INDEX(benchmarks!$B$3:$B$14,MATCH(realEstatePerformance!U$2,benchmarks!$A$3:$A$14,0))</f>
        <v>17798.656500000001</v>
      </c>
      <c r="V26" s="100">
        <f>$L26*INDEX(benchmarks!$B$3:$B$14,MATCH(realEstatePerformance!V$2,benchmarks!$A$3:$A$14,0))</f>
        <v>17798.656500000001</v>
      </c>
      <c r="W26" s="100">
        <f>$L26*INDEX(benchmarks!$B$3:$B$14,MATCH(realEstatePerformance!W$2,benchmarks!$A$3:$A$14,0))</f>
        <v>39552.570000000007</v>
      </c>
      <c r="X26" s="100">
        <f>$L26*INDEX(benchmarks!$B$3:$B$14,MATCH(realEstatePerformance!X$2,benchmarks!$A$3:$A$14,0))</f>
        <v>47463.084000000003</v>
      </c>
      <c r="Y26" s="100">
        <f>$L26*INDEX(benchmarks!$B$3:$B$14,MATCH(realEstatePerformance!Y$2,benchmarks!$A$3:$A$14,0))</f>
        <v>47463.084000000003</v>
      </c>
      <c r="Z26" s="82">
        <f>$M26*INDEX(benchmarks!$C$3:$C$14,MATCH(realEstatePerformance!Z$2,benchmarks!$A$3:$A$14,0))</f>
        <v>15869.858333333337</v>
      </c>
      <c r="AA26" s="82">
        <f>$M26*INDEX(benchmarks!$C$3:$C$14,MATCH(realEstatePerformance!AA$2,benchmarks!$A$3:$A$14,0))</f>
        <v>15869.858333333337</v>
      </c>
      <c r="AB26" s="82">
        <f>$M26*INDEX(benchmarks!$C$3:$C$14,MATCH(realEstatePerformance!AB$2,benchmarks!$A$3:$A$14,0))</f>
        <v>15869.858333333337</v>
      </c>
      <c r="AC26" s="82">
        <f>$M26*INDEX(benchmarks!$C$3:$C$14,MATCH(realEstatePerformance!AC$2,benchmarks!$A$3:$A$14,0))</f>
        <v>15869.858333333337</v>
      </c>
      <c r="AD26" s="82">
        <f>$M26*INDEX(benchmarks!$C$3:$C$14,MATCH(realEstatePerformance!AD$2,benchmarks!$A$3:$A$14,0))</f>
        <v>15869.858333333337</v>
      </c>
      <c r="AE26" s="82">
        <f>$M26*INDEX(benchmarks!$C$3:$C$14,MATCH(realEstatePerformance!AE$2,benchmarks!$A$3:$A$14,0))</f>
        <v>15869.858333333337</v>
      </c>
      <c r="AF26" s="82">
        <f>$M26*INDEX(benchmarks!$C$3:$C$14,MATCH(realEstatePerformance!AF$2,benchmarks!$A$3:$A$14,0))</f>
        <v>15869.858333333337</v>
      </c>
      <c r="AG26" s="82">
        <f>$M26*INDEX(benchmarks!$C$3:$C$14,MATCH(realEstatePerformance!AG$2,benchmarks!$A$3:$A$14,0))</f>
        <v>15869.858333333337</v>
      </c>
      <c r="AH26" s="82">
        <f>$M26*INDEX(benchmarks!$C$3:$C$14,MATCH(realEstatePerformance!AH$2,benchmarks!$A$3:$A$14,0))</f>
        <v>15869.858333333337</v>
      </c>
      <c r="AI26" s="82">
        <f>$M26*INDEX(benchmarks!$C$3:$C$14,MATCH(realEstatePerformance!AI$2,benchmarks!$A$3:$A$14,0))</f>
        <v>15869.858333333337</v>
      </c>
      <c r="AJ26" s="82">
        <f>$M26*INDEX(benchmarks!$C$3:$C$14,MATCH(realEstatePerformance!AJ$2,benchmarks!$A$3:$A$14,0))</f>
        <v>15869.858333333337</v>
      </c>
      <c r="AK26" s="82">
        <f>$M26*INDEX(benchmarks!$C$3:$C$14,MATCH(realEstatePerformance!AK$2,benchmarks!$A$3:$A$14,0))</f>
        <v>15869.858333333337</v>
      </c>
      <c r="AL26" s="100">
        <f>N26*Fuels!$D$41</f>
        <v>10020.219348459716</v>
      </c>
      <c r="AM26" s="100">
        <f>O26*Fuels!$D$41</f>
        <v>11222.645670274882</v>
      </c>
      <c r="AN26" s="100">
        <f>P26*Fuels!$D$41</f>
        <v>8016.1754787677728</v>
      </c>
      <c r="AO26" s="100">
        <f>Q26*Fuels!$D$41</f>
        <v>5611.322835137441</v>
      </c>
      <c r="AP26" s="100">
        <f>R26*Fuels!$D$41</f>
        <v>3607.2789654454973</v>
      </c>
      <c r="AQ26" s="100">
        <f>S26*Fuels!$D$41</f>
        <v>3607.2789654454973</v>
      </c>
      <c r="AR26" s="100">
        <f>T26*Fuels!$D$41</f>
        <v>3607.2789654454973</v>
      </c>
      <c r="AS26" s="100">
        <f>U26*Fuels!$D$41</f>
        <v>3607.2789654454973</v>
      </c>
      <c r="AT26" s="100">
        <f>V26*Fuels!$D$41</f>
        <v>3607.2789654454973</v>
      </c>
      <c r="AU26" s="100">
        <f>W26*Fuels!$D$41</f>
        <v>8016.1754787677728</v>
      </c>
      <c r="AV26" s="100">
        <f>X26*Fuels!$D$41</f>
        <v>9619.4105745213274</v>
      </c>
      <c r="AW26" s="100">
        <f>Y26*Fuels!$D$41</f>
        <v>9619.4105745213274</v>
      </c>
      <c r="AX26" s="82">
        <f>Z26*'UK electricity'!$E$24</f>
        <v>3286.2396244086699</v>
      </c>
      <c r="AY26" s="82">
        <f>AA26*'UK electricity'!$E$24</f>
        <v>3286.2396244086699</v>
      </c>
      <c r="AZ26" s="82">
        <f>AB26*'UK electricity'!$E$24</f>
        <v>3286.2396244086699</v>
      </c>
      <c r="BA26" s="82">
        <f>AC26*'UK electricity'!$E$24</f>
        <v>3286.2396244086699</v>
      </c>
      <c r="BB26" s="82">
        <f>AD26*'UK electricity'!$E$24</f>
        <v>3286.2396244086699</v>
      </c>
      <c r="BC26" s="82">
        <f>AE26*'UK electricity'!$E$24</f>
        <v>3286.2396244086699</v>
      </c>
      <c r="BD26" s="82">
        <f>AF26*'UK electricity'!$E$24</f>
        <v>3286.2396244086699</v>
      </c>
      <c r="BE26" s="82">
        <f>AG26*'UK electricity'!$E$24</f>
        <v>3286.2396244086699</v>
      </c>
      <c r="BF26" s="82">
        <f>AH26*'UK electricity'!$E$24</f>
        <v>3286.2396244086699</v>
      </c>
      <c r="BG26" s="82">
        <f>AI26*'UK electricity'!$E$24</f>
        <v>3286.2396244086699</v>
      </c>
      <c r="BH26" s="82">
        <f>AJ26*'UK electricity'!$E$24</f>
        <v>3286.2396244086699</v>
      </c>
      <c r="BI26" s="82">
        <f>AK26*'UK electricity'!$E$24</f>
        <v>3286.2396244086699</v>
      </c>
      <c r="BJ26" s="82">
        <f t="shared" si="2"/>
        <v>119596.63028058177</v>
      </c>
      <c r="BK26" s="82">
        <f t="shared" si="3"/>
        <v>119.59663028058178</v>
      </c>
      <c r="BL26" s="82">
        <f>$F26/typicalServiceCharge!$C$15</f>
        <v>0.37303085299455535</v>
      </c>
      <c r="BM26" s="102">
        <f>$BL26*INDEX(typicalServiceCharge!$C$5:$C$39,MATCH(realEstatePerformance!BM$2,typicalServiceCharge!$B$5:$B$39,0))</f>
        <v>22381.851179673322</v>
      </c>
      <c r="BN26" s="102">
        <f>$BL26*INDEX(typicalServiceCharge!$C$5:$C$39,MATCH(realEstatePerformance!BN$2,typicalServiceCharge!$B$5:$B$39,0))</f>
        <v>596.84936479128851</v>
      </c>
      <c r="BO26" s="102">
        <f>$BL26*INDEX(typicalServiceCharge!$C$5:$C$39,MATCH(realEstatePerformance!BO$2,typicalServiceCharge!$B$5:$B$39,0))</f>
        <v>26535.549727767695</v>
      </c>
      <c r="BP26" s="102">
        <f>$BL26*INDEX(typicalServiceCharge!$C$5:$C$39,MATCH(realEstatePerformance!BP$2,typicalServiceCharge!$B$5:$B$39,0))</f>
        <v>3730.3085299455533</v>
      </c>
      <c r="BQ26" s="102">
        <f>$BL26*INDEX(typicalServiceCharge!$C$5:$C$39,MATCH(realEstatePerformance!BQ$2,typicalServiceCharge!$B$5:$B$39,0))</f>
        <v>85759.793103448275</v>
      </c>
      <c r="BR26" s="102">
        <f>$BL26*INDEX(typicalServiceCharge!$C$5:$C$39,MATCH(realEstatePerformance!BR$2,typicalServiceCharge!$B$5:$B$39,0))</f>
        <v>4121.9909255898365</v>
      </c>
      <c r="BS26" s="102">
        <f>$BL26*INDEX(typicalServiceCharge!$C$5:$C$39,MATCH(realEstatePerformance!BS$2,typicalServiceCharge!$B$5:$B$39,0))</f>
        <v>2611.2159709618873</v>
      </c>
      <c r="BT26" s="102">
        <f>$BL26*INDEX(typicalServiceCharge!$C$5:$C$39,MATCH(realEstatePerformance!BT$2,typicalServiceCharge!$B$5:$B$39,0))</f>
        <v>53753.745916515429</v>
      </c>
      <c r="BU26" s="102">
        <f>$BL26*INDEX(typicalServiceCharge!$C$5:$C$39,MATCH(realEstatePerformance!BU$2,typicalServiceCharge!$B$5:$B$39,0))</f>
        <v>69283.020326678772</v>
      </c>
      <c r="BV26" s="102">
        <f>$BL26*INDEX(typicalServiceCharge!$C$5:$C$39,MATCH(realEstatePerformance!BV$2,typicalServiceCharge!$B$5:$B$39,0))</f>
        <v>0</v>
      </c>
      <c r="BW26" s="102">
        <f>$BL26*INDEX(typicalServiceCharge!$C$5:$C$39,MATCH(realEstatePerformance!BW$2,typicalServiceCharge!$B$5:$B$39,0))</f>
        <v>70118.609437386564</v>
      </c>
      <c r="BX26" s="102">
        <f>$BL26*INDEX(typicalServiceCharge!$C$5:$C$39,MATCH(realEstatePerformance!BX$2,typicalServiceCharge!$B$5:$B$39,0))</f>
        <v>9139.2558983666058</v>
      </c>
      <c r="BY26" s="102">
        <f>$BL26*INDEX(typicalServiceCharge!$C$5:$C$39,MATCH(realEstatePerformance!BY$2,typicalServiceCharge!$B$5:$B$39,0))</f>
        <v>1977.0635208711433</v>
      </c>
      <c r="BZ26" s="102">
        <f>$BL26*INDEX(typicalServiceCharge!$C$5:$C$39,MATCH(realEstatePerformance!BZ$2,typicalServiceCharge!$B$5:$B$39,0))</f>
        <v>37051.289473684214</v>
      </c>
      <c r="CA26" s="102">
        <f>$BL26*INDEX(typicalServiceCharge!$C$5:$C$39,MATCH(realEstatePerformance!CA$2,typicalServiceCharge!$B$5:$B$39,0))</f>
        <v>-398.3969509981851</v>
      </c>
      <c r="CB26" s="102">
        <f>$BL26*INDEX(typicalServiceCharge!$C$5:$C$39,MATCH(realEstatePerformance!CB$2,typicalServiceCharge!$B$5:$B$39,0))</f>
        <v>0</v>
      </c>
      <c r="CC26" s="102">
        <f>$BL26*INDEX(typicalServiceCharge!$C$5:$C$39,MATCH(realEstatePerformance!CC$2,typicalServiceCharge!$B$5:$B$39,0))</f>
        <v>335.72776769509983</v>
      </c>
      <c r="CD26" s="102">
        <f>$BL26*INDEX(typicalServiceCharge!$C$5:$C$39,MATCH(realEstatePerformance!CD$2,typicalServiceCharge!$B$5:$B$39,0))</f>
        <v>0</v>
      </c>
      <c r="CE26" s="102">
        <f>$BL26*INDEX(typicalServiceCharge!$C$5:$C$39,MATCH(realEstatePerformance!CE$2,typicalServiceCharge!$B$5:$B$39,0))</f>
        <v>0</v>
      </c>
      <c r="CF26" s="102">
        <f>$BL26*INDEX(typicalServiceCharge!$C$5:$C$39,MATCH(realEstatePerformance!CF$2,typicalServiceCharge!$B$5:$B$39,0))</f>
        <v>34499.012377495463</v>
      </c>
      <c r="CG26" s="102">
        <f>$BL26*INDEX(typicalServiceCharge!$C$5:$C$39,MATCH(realEstatePerformance!CG$2,typicalServiceCharge!$B$5:$B$39,0))</f>
        <v>-33572.776769509983</v>
      </c>
      <c r="CH26" s="102">
        <f t="shared" si="4"/>
        <v>387924.10980036302</v>
      </c>
      <c r="CI26" s="82">
        <f t="shared" si="5"/>
        <v>18537.477693490175</v>
      </c>
      <c r="CJ26" s="82">
        <f t="shared" si="6"/>
        <v>14909.693308874148</v>
      </c>
      <c r="CK26" s="88">
        <f t="shared" si="7"/>
        <v>3.8434562153270409E-2</v>
      </c>
      <c r="CL26" s="89">
        <f>IF(CK26&lt;benchmarks!$A$65,benchmarks!$B$65,IF(CK26&lt;benchmarks!$A$64,benchmarks!$B$64,IF(CK26&lt;benchmarks!$A$63,benchmarks!$B$63,IF(CK26&lt;benchmarks!$A$62,benchmarks!$B$62,IF(CK26&lt;benchmarks!$A$61,benchmarks!$B$61,0)))))</f>
        <v>4</v>
      </c>
      <c r="CM26" s="83">
        <v>51.536504999999998</v>
      </c>
      <c r="CN26" s="83">
        <v>-0.15864300000000001</v>
      </c>
    </row>
    <row r="27" spans="1:92" x14ac:dyDescent="0.35">
      <c r="A27" s="80">
        <v>1273</v>
      </c>
      <c r="B27" s="85" t="s">
        <v>3</v>
      </c>
      <c r="C27" s="85" t="s">
        <v>8</v>
      </c>
      <c r="D27" s="85">
        <v>1850</v>
      </c>
      <c r="E27" s="85">
        <v>303</v>
      </c>
      <c r="F27" s="87">
        <v>53447</v>
      </c>
      <c r="G27" s="85">
        <v>1120</v>
      </c>
      <c r="H27" s="85">
        <v>54.243594999999999</v>
      </c>
      <c r="I27" s="81" t="str">
        <f t="shared" si="0"/>
        <v>Restaurant_1850</v>
      </c>
      <c r="J27" s="82">
        <f t="shared" si="1"/>
        <v>339360</v>
      </c>
      <c r="K27" s="82" t="s">
        <v>23</v>
      </c>
      <c r="L27" s="82">
        <f>realEstatePerformance!$J27*INDEX(benchmarks!B$17:B$57,MATCH(realEstatePerformance!$K27,benchmarks!$A$17:$A$57,0))</f>
        <v>229068.00000000003</v>
      </c>
      <c r="M27" s="82">
        <f>realEstatePerformance!$J27*INDEX(benchmarks!C$17:C$57,MATCH(realEstatePerformance!$K27,benchmarks!$A$17:$A$57,0))</f>
        <v>110292</v>
      </c>
      <c r="N27" s="100">
        <f>$L27*INDEX(benchmarks!$B$3:$B$14,MATCH(realEstatePerformance!N$2,benchmarks!$A$3:$A$14,0))</f>
        <v>28633.500000000004</v>
      </c>
      <c r="O27" s="100">
        <f>$L27*INDEX(benchmarks!$B$3:$B$14,MATCH(realEstatePerformance!O$2,benchmarks!$A$3:$A$14,0))</f>
        <v>32069.520000000008</v>
      </c>
      <c r="P27" s="100">
        <f>$L27*INDEX(benchmarks!$B$3:$B$14,MATCH(realEstatePerformance!P$2,benchmarks!$A$3:$A$14,0))</f>
        <v>22906.800000000003</v>
      </c>
      <c r="Q27" s="100">
        <f>$L27*INDEX(benchmarks!$B$3:$B$14,MATCH(realEstatePerformance!Q$2,benchmarks!$A$3:$A$14,0))</f>
        <v>16034.760000000004</v>
      </c>
      <c r="R27" s="100">
        <f>$L27*INDEX(benchmarks!$B$3:$B$14,MATCH(realEstatePerformance!R$2,benchmarks!$A$3:$A$14,0))</f>
        <v>10308.060000000001</v>
      </c>
      <c r="S27" s="100">
        <f>$L27*INDEX(benchmarks!$B$3:$B$14,MATCH(realEstatePerformance!S$2,benchmarks!$A$3:$A$14,0))</f>
        <v>10308.060000000001</v>
      </c>
      <c r="T27" s="100">
        <f>$L27*INDEX(benchmarks!$B$3:$B$14,MATCH(realEstatePerformance!T$2,benchmarks!$A$3:$A$14,0))</f>
        <v>10308.060000000001</v>
      </c>
      <c r="U27" s="100">
        <f>$L27*INDEX(benchmarks!$B$3:$B$14,MATCH(realEstatePerformance!U$2,benchmarks!$A$3:$A$14,0))</f>
        <v>10308.060000000001</v>
      </c>
      <c r="V27" s="100">
        <f>$L27*INDEX(benchmarks!$B$3:$B$14,MATCH(realEstatePerformance!V$2,benchmarks!$A$3:$A$14,0))</f>
        <v>10308.060000000001</v>
      </c>
      <c r="W27" s="100">
        <f>$L27*INDEX(benchmarks!$B$3:$B$14,MATCH(realEstatePerformance!W$2,benchmarks!$A$3:$A$14,0))</f>
        <v>22906.800000000003</v>
      </c>
      <c r="X27" s="100">
        <f>$L27*INDEX(benchmarks!$B$3:$B$14,MATCH(realEstatePerformance!X$2,benchmarks!$A$3:$A$14,0))</f>
        <v>27488.160000000003</v>
      </c>
      <c r="Y27" s="100">
        <f>$L27*INDEX(benchmarks!$B$3:$B$14,MATCH(realEstatePerformance!Y$2,benchmarks!$A$3:$A$14,0))</f>
        <v>27488.160000000003</v>
      </c>
      <c r="Z27" s="82">
        <f>$M27*INDEX(benchmarks!$C$3:$C$14,MATCH(realEstatePerformance!Z$2,benchmarks!$A$3:$A$14,0))</f>
        <v>9191.0000000000018</v>
      </c>
      <c r="AA27" s="82">
        <f>$M27*INDEX(benchmarks!$C$3:$C$14,MATCH(realEstatePerformance!AA$2,benchmarks!$A$3:$A$14,0))</f>
        <v>9191.0000000000018</v>
      </c>
      <c r="AB27" s="82">
        <f>$M27*INDEX(benchmarks!$C$3:$C$14,MATCH(realEstatePerformance!AB$2,benchmarks!$A$3:$A$14,0))</f>
        <v>9191.0000000000018</v>
      </c>
      <c r="AC27" s="82">
        <f>$M27*INDEX(benchmarks!$C$3:$C$14,MATCH(realEstatePerformance!AC$2,benchmarks!$A$3:$A$14,0))</f>
        <v>9191.0000000000018</v>
      </c>
      <c r="AD27" s="82">
        <f>$M27*INDEX(benchmarks!$C$3:$C$14,MATCH(realEstatePerformance!AD$2,benchmarks!$A$3:$A$14,0))</f>
        <v>9191.0000000000018</v>
      </c>
      <c r="AE27" s="82">
        <f>$M27*INDEX(benchmarks!$C$3:$C$14,MATCH(realEstatePerformance!AE$2,benchmarks!$A$3:$A$14,0))</f>
        <v>9191.0000000000018</v>
      </c>
      <c r="AF27" s="82">
        <f>$M27*INDEX(benchmarks!$C$3:$C$14,MATCH(realEstatePerformance!AF$2,benchmarks!$A$3:$A$14,0))</f>
        <v>9191.0000000000018</v>
      </c>
      <c r="AG27" s="82">
        <f>$M27*INDEX(benchmarks!$C$3:$C$14,MATCH(realEstatePerformance!AG$2,benchmarks!$A$3:$A$14,0))</f>
        <v>9191.0000000000018</v>
      </c>
      <c r="AH27" s="82">
        <f>$M27*INDEX(benchmarks!$C$3:$C$14,MATCH(realEstatePerformance!AH$2,benchmarks!$A$3:$A$14,0))</f>
        <v>9191.0000000000018</v>
      </c>
      <c r="AI27" s="82">
        <f>$M27*INDEX(benchmarks!$C$3:$C$14,MATCH(realEstatePerformance!AI$2,benchmarks!$A$3:$A$14,0))</f>
        <v>9191.0000000000018</v>
      </c>
      <c r="AJ27" s="82">
        <f>$M27*INDEX(benchmarks!$C$3:$C$14,MATCH(realEstatePerformance!AJ$2,benchmarks!$A$3:$A$14,0))</f>
        <v>9191.0000000000018</v>
      </c>
      <c r="AK27" s="82">
        <f>$M27*INDEX(benchmarks!$C$3:$C$14,MATCH(realEstatePerformance!AK$2,benchmarks!$A$3:$A$14,0))</f>
        <v>9191.0000000000018</v>
      </c>
      <c r="AL27" s="100">
        <f>N27*Fuels!$D$41</f>
        <v>5803.1920699791954</v>
      </c>
      <c r="AM27" s="100">
        <f>O27*Fuels!$D$41</f>
        <v>6499.5751183766997</v>
      </c>
      <c r="AN27" s="100">
        <f>P27*Fuels!$D$41</f>
        <v>4642.5536559833563</v>
      </c>
      <c r="AO27" s="100">
        <f>Q27*Fuels!$D$41</f>
        <v>3249.7875591883499</v>
      </c>
      <c r="AP27" s="100">
        <f>R27*Fuels!$D$41</f>
        <v>2089.1491451925103</v>
      </c>
      <c r="AQ27" s="100">
        <f>S27*Fuels!$D$41</f>
        <v>2089.1491451925103</v>
      </c>
      <c r="AR27" s="100">
        <f>T27*Fuels!$D$41</f>
        <v>2089.1491451925103</v>
      </c>
      <c r="AS27" s="100">
        <f>U27*Fuels!$D$41</f>
        <v>2089.1491451925103</v>
      </c>
      <c r="AT27" s="100">
        <f>V27*Fuels!$D$41</f>
        <v>2089.1491451925103</v>
      </c>
      <c r="AU27" s="100">
        <f>W27*Fuels!$D$41</f>
        <v>4642.5536559833563</v>
      </c>
      <c r="AV27" s="100">
        <f>X27*Fuels!$D$41</f>
        <v>5571.0643871800276</v>
      </c>
      <c r="AW27" s="100">
        <f>Y27*Fuels!$D$41</f>
        <v>5571.0643871800276</v>
      </c>
      <c r="AX27" s="82">
        <f>Z27*'UK electricity'!$E$24</f>
        <v>1903.219786436242</v>
      </c>
      <c r="AY27" s="82">
        <f>AA27*'UK electricity'!$E$24</f>
        <v>1903.219786436242</v>
      </c>
      <c r="AZ27" s="82">
        <f>AB27*'UK electricity'!$E$24</f>
        <v>1903.219786436242</v>
      </c>
      <c r="BA27" s="82">
        <f>AC27*'UK electricity'!$E$24</f>
        <v>1903.219786436242</v>
      </c>
      <c r="BB27" s="82">
        <f>AD27*'UK electricity'!$E$24</f>
        <v>1903.219786436242</v>
      </c>
      <c r="BC27" s="82">
        <f>AE27*'UK electricity'!$E$24</f>
        <v>1903.219786436242</v>
      </c>
      <c r="BD27" s="82">
        <f>AF27*'UK electricity'!$E$24</f>
        <v>1903.219786436242</v>
      </c>
      <c r="BE27" s="82">
        <f>AG27*'UK electricity'!$E$24</f>
        <v>1903.219786436242</v>
      </c>
      <c r="BF27" s="82">
        <f>AH27*'UK electricity'!$E$24</f>
        <v>1903.219786436242</v>
      </c>
      <c r="BG27" s="82">
        <f>AI27*'UK electricity'!$E$24</f>
        <v>1903.219786436242</v>
      </c>
      <c r="BH27" s="82">
        <f>AJ27*'UK electricity'!$E$24</f>
        <v>1903.219786436242</v>
      </c>
      <c r="BI27" s="82">
        <f>AK27*'UK electricity'!$E$24</f>
        <v>1903.219786436242</v>
      </c>
      <c r="BJ27" s="82">
        <f t="shared" si="2"/>
        <v>69264.173997068428</v>
      </c>
      <c r="BK27" s="82">
        <f t="shared" si="3"/>
        <v>69.264173997068426</v>
      </c>
      <c r="BL27" s="82">
        <f>$F27/typicalServiceCharge!$C$15</f>
        <v>0.21555555555555556</v>
      </c>
      <c r="BM27" s="102">
        <f>$BL27*INDEX(typicalServiceCharge!$C$5:$C$39,MATCH(realEstatePerformance!BM$2,typicalServiceCharge!$B$5:$B$39,0))</f>
        <v>12933.333333333334</v>
      </c>
      <c r="BN27" s="102">
        <f>$BL27*INDEX(typicalServiceCharge!$C$5:$C$39,MATCH(realEstatePerformance!BN$2,typicalServiceCharge!$B$5:$B$39,0))</f>
        <v>344.88888888888891</v>
      </c>
      <c r="BO27" s="102">
        <f>$BL27*INDEX(typicalServiceCharge!$C$5:$C$39,MATCH(realEstatePerformance!BO$2,typicalServiceCharge!$B$5:$B$39,0))</f>
        <v>15333.544444444444</v>
      </c>
      <c r="BP27" s="102">
        <f>$BL27*INDEX(typicalServiceCharge!$C$5:$C$39,MATCH(realEstatePerformance!BP$2,typicalServiceCharge!$B$5:$B$39,0))</f>
        <v>2155.5555555555557</v>
      </c>
      <c r="BQ27" s="102">
        <f>$BL27*INDEX(typicalServiceCharge!$C$5:$C$39,MATCH(realEstatePerformance!BQ$2,typicalServiceCharge!$B$5:$B$39,0))</f>
        <v>49556.222222222219</v>
      </c>
      <c r="BR27" s="102">
        <f>$BL27*INDEX(typicalServiceCharge!$C$5:$C$39,MATCH(realEstatePerformance!BR$2,typicalServiceCharge!$B$5:$B$39,0))</f>
        <v>2381.8888888888887</v>
      </c>
      <c r="BS27" s="102">
        <f>$BL27*INDEX(typicalServiceCharge!$C$5:$C$39,MATCH(realEstatePerformance!BS$2,typicalServiceCharge!$B$5:$B$39,0))</f>
        <v>1508.8888888888889</v>
      </c>
      <c r="BT27" s="102">
        <f>$BL27*INDEX(typicalServiceCharge!$C$5:$C$39,MATCH(realEstatePerformance!BT$2,typicalServiceCharge!$B$5:$B$39,0))</f>
        <v>31061.555555555555</v>
      </c>
      <c r="BU27" s="102">
        <f>$BL27*INDEX(typicalServiceCharge!$C$5:$C$39,MATCH(realEstatePerformance!BU$2,typicalServiceCharge!$B$5:$B$39,0))</f>
        <v>40035.133333333331</v>
      </c>
      <c r="BV27" s="102">
        <f>$BL27*INDEX(typicalServiceCharge!$C$5:$C$39,MATCH(realEstatePerformance!BV$2,typicalServiceCharge!$B$5:$B$39,0))</f>
        <v>0</v>
      </c>
      <c r="BW27" s="102">
        <f>$BL27*INDEX(typicalServiceCharge!$C$5:$C$39,MATCH(realEstatePerformance!BW$2,typicalServiceCharge!$B$5:$B$39,0))</f>
        <v>40517.977777777778</v>
      </c>
      <c r="BX27" s="102">
        <f>$BL27*INDEX(typicalServiceCharge!$C$5:$C$39,MATCH(realEstatePerformance!BX$2,typicalServiceCharge!$B$5:$B$39,0))</f>
        <v>5281.1111111111113</v>
      </c>
      <c r="BY27" s="102">
        <f>$BL27*INDEX(typicalServiceCharge!$C$5:$C$39,MATCH(realEstatePerformance!BY$2,typicalServiceCharge!$B$5:$B$39,0))</f>
        <v>1142.4444444444443</v>
      </c>
      <c r="BZ27" s="102">
        <f>$BL27*INDEX(typicalServiceCharge!$C$5:$C$39,MATCH(realEstatePerformance!BZ$2,typicalServiceCharge!$B$5:$B$39,0))</f>
        <v>21410.055555555555</v>
      </c>
      <c r="CA27" s="102">
        <f>$BL27*INDEX(typicalServiceCharge!$C$5:$C$39,MATCH(realEstatePerformance!CA$2,typicalServiceCharge!$B$5:$B$39,0))</f>
        <v>-230.21333333333334</v>
      </c>
      <c r="CB27" s="102">
        <f>$BL27*INDEX(typicalServiceCharge!$C$5:$C$39,MATCH(realEstatePerformance!CB$2,typicalServiceCharge!$B$5:$B$39,0))</f>
        <v>0</v>
      </c>
      <c r="CC27" s="102">
        <f>$BL27*INDEX(typicalServiceCharge!$C$5:$C$39,MATCH(realEstatePerformance!CC$2,typicalServiceCharge!$B$5:$B$39,0))</f>
        <v>194</v>
      </c>
      <c r="CD27" s="102">
        <f>$BL27*INDEX(typicalServiceCharge!$C$5:$C$39,MATCH(realEstatePerformance!CD$2,typicalServiceCharge!$B$5:$B$39,0))</f>
        <v>0</v>
      </c>
      <c r="CE27" s="102">
        <f>$BL27*INDEX(typicalServiceCharge!$C$5:$C$39,MATCH(realEstatePerformance!CE$2,typicalServiceCharge!$B$5:$B$39,0))</f>
        <v>0</v>
      </c>
      <c r="CF27" s="102">
        <f>$BL27*INDEX(typicalServiceCharge!$C$5:$C$39,MATCH(realEstatePerformance!CF$2,typicalServiceCharge!$B$5:$B$39,0))</f>
        <v>19935.224444444444</v>
      </c>
      <c r="CG27" s="102">
        <f>$BL27*INDEX(typicalServiceCharge!$C$5:$C$39,MATCH(realEstatePerformance!CG$2,typicalServiceCharge!$B$5:$B$39,0))</f>
        <v>-19400</v>
      </c>
      <c r="CH27" s="102">
        <f t="shared" si="4"/>
        <v>224161.61111111112</v>
      </c>
      <c r="CI27" s="82">
        <f t="shared" si="5"/>
        <v>10735.946969545606</v>
      </c>
      <c r="CJ27" s="82">
        <f t="shared" si="6"/>
        <v>8634.9221476055318</v>
      </c>
      <c r="CK27" s="88">
        <f t="shared" si="7"/>
        <v>3.8520967550172647E-2</v>
      </c>
      <c r="CL27" s="89">
        <f>IF(CK27&lt;benchmarks!$A$65,benchmarks!$B$65,IF(CK27&lt;benchmarks!$A$64,benchmarks!$B$64,IF(CK27&lt;benchmarks!$A$63,benchmarks!$B$63,IF(CK27&lt;benchmarks!$A$62,benchmarks!$B$62,IF(CK27&lt;benchmarks!$A$61,benchmarks!$B$61,0)))))</f>
        <v>4</v>
      </c>
      <c r="CM27" s="83">
        <v>51.481727999999997</v>
      </c>
      <c r="CN27" s="83">
        <v>-0.61357600000000001</v>
      </c>
    </row>
    <row r="28" spans="1:92" x14ac:dyDescent="0.35">
      <c r="A28" s="80">
        <v>1276</v>
      </c>
      <c r="B28" s="85" t="s">
        <v>3</v>
      </c>
      <c r="C28" s="85" t="s">
        <v>8</v>
      </c>
      <c r="D28" s="85">
        <v>1850</v>
      </c>
      <c r="E28" s="85">
        <v>596</v>
      </c>
      <c r="F28" s="87">
        <v>105075</v>
      </c>
      <c r="G28" s="85">
        <v>1120</v>
      </c>
      <c r="H28" s="85">
        <v>106.64181670000001</v>
      </c>
      <c r="I28" s="81" t="str">
        <f t="shared" si="0"/>
        <v>Restaurant_1850</v>
      </c>
      <c r="J28" s="82">
        <f t="shared" si="1"/>
        <v>667520</v>
      </c>
      <c r="K28" s="82" t="s">
        <v>23</v>
      </c>
      <c r="L28" s="82">
        <f>realEstatePerformance!$J28*INDEX(benchmarks!B$17:B$57,MATCH(realEstatePerformance!$K28,benchmarks!$A$17:$A$57,0))</f>
        <v>450576.00000000006</v>
      </c>
      <c r="M28" s="82">
        <f>realEstatePerformance!$J28*INDEX(benchmarks!C$17:C$57,MATCH(realEstatePerformance!$K28,benchmarks!$A$17:$A$57,0))</f>
        <v>216944</v>
      </c>
      <c r="N28" s="100">
        <f>$L28*INDEX(benchmarks!$B$3:$B$14,MATCH(realEstatePerformance!N$2,benchmarks!$A$3:$A$14,0))</f>
        <v>56322.000000000007</v>
      </c>
      <c r="O28" s="100">
        <f>$L28*INDEX(benchmarks!$B$3:$B$14,MATCH(realEstatePerformance!O$2,benchmarks!$A$3:$A$14,0))</f>
        <v>63080.640000000014</v>
      </c>
      <c r="P28" s="100">
        <f>$L28*INDEX(benchmarks!$B$3:$B$14,MATCH(realEstatePerformance!P$2,benchmarks!$A$3:$A$14,0))</f>
        <v>45057.600000000006</v>
      </c>
      <c r="Q28" s="100">
        <f>$L28*INDEX(benchmarks!$B$3:$B$14,MATCH(realEstatePerformance!Q$2,benchmarks!$A$3:$A$14,0))</f>
        <v>31540.320000000007</v>
      </c>
      <c r="R28" s="100">
        <f>$L28*INDEX(benchmarks!$B$3:$B$14,MATCH(realEstatePerformance!R$2,benchmarks!$A$3:$A$14,0))</f>
        <v>20275.920000000002</v>
      </c>
      <c r="S28" s="100">
        <f>$L28*INDEX(benchmarks!$B$3:$B$14,MATCH(realEstatePerformance!S$2,benchmarks!$A$3:$A$14,0))</f>
        <v>20275.920000000002</v>
      </c>
      <c r="T28" s="100">
        <f>$L28*INDEX(benchmarks!$B$3:$B$14,MATCH(realEstatePerformance!T$2,benchmarks!$A$3:$A$14,0))</f>
        <v>20275.920000000002</v>
      </c>
      <c r="U28" s="100">
        <f>$L28*INDEX(benchmarks!$B$3:$B$14,MATCH(realEstatePerformance!U$2,benchmarks!$A$3:$A$14,0))</f>
        <v>20275.920000000002</v>
      </c>
      <c r="V28" s="100">
        <f>$L28*INDEX(benchmarks!$B$3:$B$14,MATCH(realEstatePerformance!V$2,benchmarks!$A$3:$A$14,0))</f>
        <v>20275.920000000002</v>
      </c>
      <c r="W28" s="100">
        <f>$L28*INDEX(benchmarks!$B$3:$B$14,MATCH(realEstatePerformance!W$2,benchmarks!$A$3:$A$14,0))</f>
        <v>45057.600000000006</v>
      </c>
      <c r="X28" s="100">
        <f>$L28*INDEX(benchmarks!$B$3:$B$14,MATCH(realEstatePerformance!X$2,benchmarks!$A$3:$A$14,0))</f>
        <v>54069.120000000003</v>
      </c>
      <c r="Y28" s="100">
        <f>$L28*INDEX(benchmarks!$B$3:$B$14,MATCH(realEstatePerformance!Y$2,benchmarks!$A$3:$A$14,0))</f>
        <v>54069.120000000003</v>
      </c>
      <c r="Z28" s="82">
        <f>$M28*INDEX(benchmarks!$C$3:$C$14,MATCH(realEstatePerformance!Z$2,benchmarks!$A$3:$A$14,0))</f>
        <v>18078.666666666668</v>
      </c>
      <c r="AA28" s="82">
        <f>$M28*INDEX(benchmarks!$C$3:$C$14,MATCH(realEstatePerformance!AA$2,benchmarks!$A$3:$A$14,0))</f>
        <v>18078.666666666668</v>
      </c>
      <c r="AB28" s="82">
        <f>$M28*INDEX(benchmarks!$C$3:$C$14,MATCH(realEstatePerformance!AB$2,benchmarks!$A$3:$A$14,0))</f>
        <v>18078.666666666668</v>
      </c>
      <c r="AC28" s="82">
        <f>$M28*INDEX(benchmarks!$C$3:$C$14,MATCH(realEstatePerformance!AC$2,benchmarks!$A$3:$A$14,0))</f>
        <v>18078.666666666668</v>
      </c>
      <c r="AD28" s="82">
        <f>$M28*INDEX(benchmarks!$C$3:$C$14,MATCH(realEstatePerformance!AD$2,benchmarks!$A$3:$A$14,0))</f>
        <v>18078.666666666668</v>
      </c>
      <c r="AE28" s="82">
        <f>$M28*INDEX(benchmarks!$C$3:$C$14,MATCH(realEstatePerformance!AE$2,benchmarks!$A$3:$A$14,0))</f>
        <v>18078.666666666668</v>
      </c>
      <c r="AF28" s="82">
        <f>$M28*INDEX(benchmarks!$C$3:$C$14,MATCH(realEstatePerformance!AF$2,benchmarks!$A$3:$A$14,0))</f>
        <v>18078.666666666668</v>
      </c>
      <c r="AG28" s="82">
        <f>$M28*INDEX(benchmarks!$C$3:$C$14,MATCH(realEstatePerformance!AG$2,benchmarks!$A$3:$A$14,0))</f>
        <v>18078.666666666668</v>
      </c>
      <c r="AH28" s="82">
        <f>$M28*INDEX(benchmarks!$C$3:$C$14,MATCH(realEstatePerformance!AH$2,benchmarks!$A$3:$A$14,0))</f>
        <v>18078.666666666668</v>
      </c>
      <c r="AI28" s="82">
        <f>$M28*INDEX(benchmarks!$C$3:$C$14,MATCH(realEstatePerformance!AI$2,benchmarks!$A$3:$A$14,0))</f>
        <v>18078.666666666668</v>
      </c>
      <c r="AJ28" s="82">
        <f>$M28*INDEX(benchmarks!$C$3:$C$14,MATCH(realEstatePerformance!AJ$2,benchmarks!$A$3:$A$14,0))</f>
        <v>18078.666666666668</v>
      </c>
      <c r="AK28" s="82">
        <f>$M28*INDEX(benchmarks!$C$3:$C$14,MATCH(realEstatePerformance!AK$2,benchmarks!$A$3:$A$14,0))</f>
        <v>18078.666666666668</v>
      </c>
      <c r="AL28" s="100">
        <f>N28*Fuels!$D$41</f>
        <v>11414.859649200002</v>
      </c>
      <c r="AM28" s="100">
        <f>O28*Fuels!$D$41</f>
        <v>12784.642807104003</v>
      </c>
      <c r="AN28" s="100">
        <f>P28*Fuels!$D$41</f>
        <v>9131.8877193600019</v>
      </c>
      <c r="AO28" s="100">
        <f>Q28*Fuels!$D$41</f>
        <v>6392.3214035520014</v>
      </c>
      <c r="AP28" s="100">
        <f>R28*Fuels!$D$41</f>
        <v>4109.349473712</v>
      </c>
      <c r="AQ28" s="100">
        <f>S28*Fuels!$D$41</f>
        <v>4109.349473712</v>
      </c>
      <c r="AR28" s="100">
        <f>T28*Fuels!$D$41</f>
        <v>4109.349473712</v>
      </c>
      <c r="AS28" s="100">
        <f>U28*Fuels!$D$41</f>
        <v>4109.349473712</v>
      </c>
      <c r="AT28" s="100">
        <f>V28*Fuels!$D$41</f>
        <v>4109.349473712</v>
      </c>
      <c r="AU28" s="100">
        <f>W28*Fuels!$D$41</f>
        <v>9131.8877193600019</v>
      </c>
      <c r="AV28" s="100">
        <f>X28*Fuels!$D$41</f>
        <v>10958.265263232001</v>
      </c>
      <c r="AW28" s="100">
        <f>Y28*Fuels!$D$41</f>
        <v>10958.265263232001</v>
      </c>
      <c r="AX28" s="82">
        <f>Z28*'UK electricity'!$E$24</f>
        <v>3743.627038666667</v>
      </c>
      <c r="AY28" s="82">
        <f>AA28*'UK electricity'!$E$24</f>
        <v>3743.627038666667</v>
      </c>
      <c r="AZ28" s="82">
        <f>AB28*'UK electricity'!$E$24</f>
        <v>3743.627038666667</v>
      </c>
      <c r="BA28" s="82">
        <f>AC28*'UK electricity'!$E$24</f>
        <v>3743.627038666667</v>
      </c>
      <c r="BB28" s="82">
        <f>AD28*'UK electricity'!$E$24</f>
        <v>3743.627038666667</v>
      </c>
      <c r="BC28" s="82">
        <f>AE28*'UK electricity'!$E$24</f>
        <v>3743.627038666667</v>
      </c>
      <c r="BD28" s="82">
        <f>AF28*'UK electricity'!$E$24</f>
        <v>3743.627038666667</v>
      </c>
      <c r="BE28" s="82">
        <f>AG28*'UK electricity'!$E$24</f>
        <v>3743.627038666667</v>
      </c>
      <c r="BF28" s="82">
        <f>AH28*'UK electricity'!$E$24</f>
        <v>3743.627038666667</v>
      </c>
      <c r="BG28" s="82">
        <f>AI28*'UK electricity'!$E$24</f>
        <v>3743.627038666667</v>
      </c>
      <c r="BH28" s="82">
        <f>AJ28*'UK electricity'!$E$24</f>
        <v>3743.627038666667</v>
      </c>
      <c r="BI28" s="82">
        <f>AK28*'UK electricity'!$E$24</f>
        <v>3743.627038666667</v>
      </c>
      <c r="BJ28" s="82">
        <f t="shared" si="2"/>
        <v>136242.40165760004</v>
      </c>
      <c r="BK28" s="82">
        <f t="shared" si="3"/>
        <v>136.24240165760006</v>
      </c>
      <c r="BL28" s="82">
        <f>$F28/typicalServiceCharge!$C$15</f>
        <v>0.42377495462794917</v>
      </c>
      <c r="BM28" s="102">
        <f>$BL28*INDEX(typicalServiceCharge!$C$5:$C$39,MATCH(realEstatePerformance!BM$2,typicalServiceCharge!$B$5:$B$39,0))</f>
        <v>25426.49727767695</v>
      </c>
      <c r="BN28" s="102">
        <f>$BL28*INDEX(typicalServiceCharge!$C$5:$C$39,MATCH(realEstatePerformance!BN$2,typicalServiceCharge!$B$5:$B$39,0))</f>
        <v>678.0399274047187</v>
      </c>
      <c r="BO28" s="102">
        <f>$BL28*INDEX(typicalServiceCharge!$C$5:$C$39,MATCH(realEstatePerformance!BO$2,typicalServiceCharge!$B$5:$B$39,0))</f>
        <v>30145.231397459163</v>
      </c>
      <c r="BP28" s="102">
        <f>$BL28*INDEX(typicalServiceCharge!$C$5:$C$39,MATCH(realEstatePerformance!BP$2,typicalServiceCharge!$B$5:$B$39,0))</f>
        <v>4237.7495462794914</v>
      </c>
      <c r="BQ28" s="102">
        <f>$BL28*INDEX(typicalServiceCharge!$C$5:$C$39,MATCH(realEstatePerformance!BQ$2,typicalServiceCharge!$B$5:$B$39,0))</f>
        <v>97425.862068965522</v>
      </c>
      <c r="BR28" s="102">
        <f>$BL28*INDEX(typicalServiceCharge!$C$5:$C$39,MATCH(realEstatePerformance!BR$2,typicalServiceCharge!$B$5:$B$39,0))</f>
        <v>4682.7132486388382</v>
      </c>
      <c r="BS28" s="102">
        <f>$BL28*INDEX(typicalServiceCharge!$C$5:$C$39,MATCH(realEstatePerformance!BS$2,typicalServiceCharge!$B$5:$B$39,0))</f>
        <v>2966.4246823956441</v>
      </c>
      <c r="BT28" s="102">
        <f>$BL28*INDEX(typicalServiceCharge!$C$5:$C$39,MATCH(realEstatePerformance!BT$2,typicalServiceCharge!$B$5:$B$39,0))</f>
        <v>61065.970961887477</v>
      </c>
      <c r="BU28" s="102">
        <f>$BL28*INDEX(typicalServiceCharge!$C$5:$C$39,MATCH(realEstatePerformance!BU$2,typicalServiceCharge!$B$5:$B$39,0))</f>
        <v>78707.722323049005</v>
      </c>
      <c r="BV28" s="102">
        <f>$BL28*INDEX(typicalServiceCharge!$C$5:$C$39,MATCH(realEstatePerformance!BV$2,typicalServiceCharge!$B$5:$B$39,0))</f>
        <v>0</v>
      </c>
      <c r="BW28" s="102">
        <f>$BL28*INDEX(typicalServiceCharge!$C$5:$C$39,MATCH(realEstatePerformance!BW$2,typicalServiceCharge!$B$5:$B$39,0))</f>
        <v>79656.9782214156</v>
      </c>
      <c r="BX28" s="102">
        <f>$BL28*INDEX(typicalServiceCharge!$C$5:$C$39,MATCH(realEstatePerformance!BX$2,typicalServiceCharge!$B$5:$B$39,0))</f>
        <v>10382.486388384756</v>
      </c>
      <c r="BY28" s="102">
        <f>$BL28*INDEX(typicalServiceCharge!$C$5:$C$39,MATCH(realEstatePerformance!BY$2,typicalServiceCharge!$B$5:$B$39,0))</f>
        <v>2246.0072595281308</v>
      </c>
      <c r="BZ28" s="102">
        <f>$BL28*INDEX(typicalServiceCharge!$C$5:$C$39,MATCH(realEstatePerformance!BZ$2,typicalServiceCharge!$B$5:$B$39,0))</f>
        <v>42091.447368421053</v>
      </c>
      <c r="CA28" s="102">
        <f>$BL28*INDEX(typicalServiceCharge!$C$5:$C$39,MATCH(realEstatePerformance!CA$2,typicalServiceCharge!$B$5:$B$39,0))</f>
        <v>-452.59165154264974</v>
      </c>
      <c r="CB28" s="102">
        <f>$BL28*INDEX(typicalServiceCharge!$C$5:$C$39,MATCH(realEstatePerformance!CB$2,typicalServiceCharge!$B$5:$B$39,0))</f>
        <v>0</v>
      </c>
      <c r="CC28" s="102">
        <f>$BL28*INDEX(typicalServiceCharge!$C$5:$C$39,MATCH(realEstatePerformance!CC$2,typicalServiceCharge!$B$5:$B$39,0))</f>
        <v>381.39745916515426</v>
      </c>
      <c r="CD28" s="102">
        <f>$BL28*INDEX(typicalServiceCharge!$C$5:$C$39,MATCH(realEstatePerformance!CD$2,typicalServiceCharge!$B$5:$B$39,0))</f>
        <v>0</v>
      </c>
      <c r="CE28" s="102">
        <f>$BL28*INDEX(typicalServiceCharge!$C$5:$C$39,MATCH(realEstatePerformance!CE$2,typicalServiceCharge!$B$5:$B$39,0))</f>
        <v>0</v>
      </c>
      <c r="CF28" s="102">
        <f>$BL28*INDEX(typicalServiceCharge!$C$5:$C$39,MATCH(realEstatePerformance!CF$2,typicalServiceCharge!$B$5:$B$39,0))</f>
        <v>39191.979128856627</v>
      </c>
      <c r="CG28" s="102">
        <f>$BL28*INDEX(typicalServiceCharge!$C$5:$C$39,MATCH(realEstatePerformance!CG$2,typicalServiceCharge!$B$5:$B$39,0))</f>
        <v>-38139.745916515429</v>
      </c>
      <c r="CH28" s="102">
        <f t="shared" si="4"/>
        <v>440694.1696914701</v>
      </c>
      <c r="CI28" s="82">
        <f t="shared" si="5"/>
        <v>21117.572256928008</v>
      </c>
      <c r="CJ28" s="82">
        <f t="shared" si="6"/>
        <v>16984.863366247198</v>
      </c>
      <c r="CK28" s="88">
        <f t="shared" si="7"/>
        <v>3.8541157415670595E-2</v>
      </c>
      <c r="CL28" s="89">
        <f>IF(CK28&lt;benchmarks!$A$65,benchmarks!$B$65,IF(CK28&lt;benchmarks!$A$64,benchmarks!$B$64,IF(CK28&lt;benchmarks!$A$63,benchmarks!$B$63,IF(CK28&lt;benchmarks!$A$62,benchmarks!$B$62,IF(CK28&lt;benchmarks!$A$61,benchmarks!$B$61,0)))))</f>
        <v>4</v>
      </c>
      <c r="CM28" s="83">
        <v>51.515327999999997</v>
      </c>
      <c r="CN28" s="83">
        <v>-8.9274000000000006E-2</v>
      </c>
    </row>
    <row r="29" spans="1:92" x14ac:dyDescent="0.35">
      <c r="A29" s="80">
        <v>1277</v>
      </c>
      <c r="B29" s="85" t="s">
        <v>3</v>
      </c>
      <c r="C29" s="85" t="s">
        <v>8</v>
      </c>
      <c r="D29" s="85">
        <v>1850</v>
      </c>
      <c r="E29" s="85">
        <v>210</v>
      </c>
      <c r="F29" s="87">
        <v>50435</v>
      </c>
      <c r="G29" s="85">
        <v>1077</v>
      </c>
      <c r="H29" s="85">
        <v>32.43512587</v>
      </c>
      <c r="I29" s="81" t="str">
        <f t="shared" si="0"/>
        <v>Restaurant_1850</v>
      </c>
      <c r="J29" s="82">
        <f t="shared" si="1"/>
        <v>226170</v>
      </c>
      <c r="K29" s="82" t="s">
        <v>23</v>
      </c>
      <c r="L29" s="82">
        <f>realEstatePerformance!$J29*INDEX(benchmarks!B$17:B$57,MATCH(realEstatePerformance!$K29,benchmarks!$A$17:$A$57,0))</f>
        <v>152664.75</v>
      </c>
      <c r="M29" s="82">
        <f>realEstatePerformance!$J29*INDEX(benchmarks!C$17:C$57,MATCH(realEstatePerformance!$K29,benchmarks!$A$17:$A$57,0))</f>
        <v>73505.25</v>
      </c>
      <c r="N29" s="100">
        <f>$L29*INDEX(benchmarks!$B$3:$B$14,MATCH(realEstatePerformance!N$2,benchmarks!$A$3:$A$14,0))</f>
        <v>19083.09375</v>
      </c>
      <c r="O29" s="100">
        <f>$L29*INDEX(benchmarks!$B$3:$B$14,MATCH(realEstatePerformance!O$2,benchmarks!$A$3:$A$14,0))</f>
        <v>21373.065000000002</v>
      </c>
      <c r="P29" s="100">
        <f>$L29*INDEX(benchmarks!$B$3:$B$14,MATCH(realEstatePerformance!P$2,benchmarks!$A$3:$A$14,0))</f>
        <v>15266.475</v>
      </c>
      <c r="Q29" s="100">
        <f>$L29*INDEX(benchmarks!$B$3:$B$14,MATCH(realEstatePerformance!Q$2,benchmarks!$A$3:$A$14,0))</f>
        <v>10686.532500000001</v>
      </c>
      <c r="R29" s="100">
        <f>$L29*INDEX(benchmarks!$B$3:$B$14,MATCH(realEstatePerformance!R$2,benchmarks!$A$3:$A$14,0))</f>
        <v>6869.9137499999997</v>
      </c>
      <c r="S29" s="100">
        <f>$L29*INDEX(benchmarks!$B$3:$B$14,MATCH(realEstatePerformance!S$2,benchmarks!$A$3:$A$14,0))</f>
        <v>6869.9137499999997</v>
      </c>
      <c r="T29" s="100">
        <f>$L29*INDEX(benchmarks!$B$3:$B$14,MATCH(realEstatePerformance!T$2,benchmarks!$A$3:$A$14,0))</f>
        <v>6869.9137499999997</v>
      </c>
      <c r="U29" s="100">
        <f>$L29*INDEX(benchmarks!$B$3:$B$14,MATCH(realEstatePerformance!U$2,benchmarks!$A$3:$A$14,0))</f>
        <v>6869.9137499999997</v>
      </c>
      <c r="V29" s="100">
        <f>$L29*INDEX(benchmarks!$B$3:$B$14,MATCH(realEstatePerformance!V$2,benchmarks!$A$3:$A$14,0))</f>
        <v>6869.9137499999997</v>
      </c>
      <c r="W29" s="100">
        <f>$L29*INDEX(benchmarks!$B$3:$B$14,MATCH(realEstatePerformance!W$2,benchmarks!$A$3:$A$14,0))</f>
        <v>15266.475</v>
      </c>
      <c r="X29" s="100">
        <f>$L29*INDEX(benchmarks!$B$3:$B$14,MATCH(realEstatePerformance!X$2,benchmarks!$A$3:$A$14,0))</f>
        <v>18319.77</v>
      </c>
      <c r="Y29" s="100">
        <f>$L29*INDEX(benchmarks!$B$3:$B$14,MATCH(realEstatePerformance!Y$2,benchmarks!$A$3:$A$14,0))</f>
        <v>18319.77</v>
      </c>
      <c r="Z29" s="82">
        <f>$M29*INDEX(benchmarks!$C$3:$C$14,MATCH(realEstatePerformance!Z$2,benchmarks!$A$3:$A$14,0))</f>
        <v>6125.4375000000009</v>
      </c>
      <c r="AA29" s="82">
        <f>$M29*INDEX(benchmarks!$C$3:$C$14,MATCH(realEstatePerformance!AA$2,benchmarks!$A$3:$A$14,0))</f>
        <v>6125.4375000000009</v>
      </c>
      <c r="AB29" s="82">
        <f>$M29*INDEX(benchmarks!$C$3:$C$14,MATCH(realEstatePerformance!AB$2,benchmarks!$A$3:$A$14,0))</f>
        <v>6125.4375000000009</v>
      </c>
      <c r="AC29" s="82">
        <f>$M29*INDEX(benchmarks!$C$3:$C$14,MATCH(realEstatePerformance!AC$2,benchmarks!$A$3:$A$14,0))</f>
        <v>6125.4375000000009</v>
      </c>
      <c r="AD29" s="82">
        <f>$M29*INDEX(benchmarks!$C$3:$C$14,MATCH(realEstatePerformance!AD$2,benchmarks!$A$3:$A$14,0))</f>
        <v>6125.4375000000009</v>
      </c>
      <c r="AE29" s="82">
        <f>$M29*INDEX(benchmarks!$C$3:$C$14,MATCH(realEstatePerformance!AE$2,benchmarks!$A$3:$A$14,0))</f>
        <v>6125.4375000000009</v>
      </c>
      <c r="AF29" s="82">
        <f>$M29*INDEX(benchmarks!$C$3:$C$14,MATCH(realEstatePerformance!AF$2,benchmarks!$A$3:$A$14,0))</f>
        <v>6125.4375000000009</v>
      </c>
      <c r="AG29" s="82">
        <f>$M29*INDEX(benchmarks!$C$3:$C$14,MATCH(realEstatePerformance!AG$2,benchmarks!$A$3:$A$14,0))</f>
        <v>6125.4375000000009</v>
      </c>
      <c r="AH29" s="82">
        <f>$M29*INDEX(benchmarks!$C$3:$C$14,MATCH(realEstatePerformance!AH$2,benchmarks!$A$3:$A$14,0))</f>
        <v>6125.4375000000009</v>
      </c>
      <c r="AI29" s="82">
        <f>$M29*INDEX(benchmarks!$C$3:$C$14,MATCH(realEstatePerformance!AI$2,benchmarks!$A$3:$A$14,0))</f>
        <v>6125.4375000000009</v>
      </c>
      <c r="AJ29" s="82">
        <f>$M29*INDEX(benchmarks!$C$3:$C$14,MATCH(realEstatePerformance!AJ$2,benchmarks!$A$3:$A$14,0))</f>
        <v>6125.4375000000009</v>
      </c>
      <c r="AK29" s="82">
        <f>$M29*INDEX(benchmarks!$C$3:$C$14,MATCH(realEstatePerformance!AK$2,benchmarks!$A$3:$A$14,0))</f>
        <v>6125.4375000000009</v>
      </c>
      <c r="AL29" s="100">
        <f>N29*Fuels!$D$41</f>
        <v>3867.5976852522231</v>
      </c>
      <c r="AM29" s="100">
        <f>O29*Fuels!$D$41</f>
        <v>4331.70940748249</v>
      </c>
      <c r="AN29" s="100">
        <f>P29*Fuels!$D$41</f>
        <v>3094.0781482017787</v>
      </c>
      <c r="AO29" s="100">
        <f>Q29*Fuels!$D$41</f>
        <v>2165.854703741245</v>
      </c>
      <c r="AP29" s="100">
        <f>R29*Fuels!$D$41</f>
        <v>1392.3351666908002</v>
      </c>
      <c r="AQ29" s="100">
        <f>S29*Fuels!$D$41</f>
        <v>1392.3351666908002</v>
      </c>
      <c r="AR29" s="100">
        <f>T29*Fuels!$D$41</f>
        <v>1392.3351666908002</v>
      </c>
      <c r="AS29" s="100">
        <f>U29*Fuels!$D$41</f>
        <v>1392.3351666908002</v>
      </c>
      <c r="AT29" s="100">
        <f>V29*Fuels!$D$41</f>
        <v>1392.3351666908002</v>
      </c>
      <c r="AU29" s="100">
        <f>W29*Fuels!$D$41</f>
        <v>3094.0781482017787</v>
      </c>
      <c r="AV29" s="100">
        <f>X29*Fuels!$D$41</f>
        <v>3712.8937778421341</v>
      </c>
      <c r="AW29" s="100">
        <f>Y29*Fuels!$D$41</f>
        <v>3712.8937778421341</v>
      </c>
      <c r="AX29" s="82">
        <f>Z29*'UK electricity'!$E$24</f>
        <v>1268.4206126187082</v>
      </c>
      <c r="AY29" s="82">
        <f>AA29*'UK electricity'!$E$24</f>
        <v>1268.4206126187082</v>
      </c>
      <c r="AZ29" s="82">
        <f>AB29*'UK electricity'!$E$24</f>
        <v>1268.4206126187082</v>
      </c>
      <c r="BA29" s="82">
        <f>AC29*'UK electricity'!$E$24</f>
        <v>1268.4206126187082</v>
      </c>
      <c r="BB29" s="82">
        <f>AD29*'UK electricity'!$E$24</f>
        <v>1268.4206126187082</v>
      </c>
      <c r="BC29" s="82">
        <f>AE29*'UK electricity'!$E$24</f>
        <v>1268.4206126187082</v>
      </c>
      <c r="BD29" s="82">
        <f>AF29*'UK electricity'!$E$24</f>
        <v>1268.4206126187082</v>
      </c>
      <c r="BE29" s="82">
        <f>AG29*'UK electricity'!$E$24</f>
        <v>1268.4206126187082</v>
      </c>
      <c r="BF29" s="82">
        <f>AH29*'UK electricity'!$E$24</f>
        <v>1268.4206126187082</v>
      </c>
      <c r="BG29" s="82">
        <f>AI29*'UK electricity'!$E$24</f>
        <v>1268.4206126187082</v>
      </c>
      <c r="BH29" s="82">
        <f>AJ29*'UK electricity'!$E$24</f>
        <v>1268.4206126187082</v>
      </c>
      <c r="BI29" s="82">
        <f>AK29*'UK electricity'!$E$24</f>
        <v>1268.4206126187082</v>
      </c>
      <c r="BJ29" s="82">
        <f t="shared" si="2"/>
        <v>46161.828833442254</v>
      </c>
      <c r="BK29" s="82">
        <f t="shared" si="3"/>
        <v>46.161828833442257</v>
      </c>
      <c r="BL29" s="82">
        <f>$F29/typicalServiceCharge!$C$15</f>
        <v>0.20340794515023189</v>
      </c>
      <c r="BM29" s="102">
        <f>$BL29*INDEX(typicalServiceCharge!$C$5:$C$39,MATCH(realEstatePerformance!BM$2,typicalServiceCharge!$B$5:$B$39,0))</f>
        <v>12204.476709013914</v>
      </c>
      <c r="BN29" s="102">
        <f>$BL29*INDEX(typicalServiceCharge!$C$5:$C$39,MATCH(realEstatePerformance!BN$2,typicalServiceCharge!$B$5:$B$39,0))</f>
        <v>325.452712240371</v>
      </c>
      <c r="BO29" s="102">
        <f>$BL29*INDEX(typicalServiceCharge!$C$5:$C$39,MATCH(realEstatePerformance!BO$2,typicalServiceCharge!$B$5:$B$39,0))</f>
        <v>14469.424178261745</v>
      </c>
      <c r="BP29" s="102">
        <f>$BL29*INDEX(typicalServiceCharge!$C$5:$C$39,MATCH(realEstatePerformance!BP$2,typicalServiceCharge!$B$5:$B$39,0))</f>
        <v>2034.079451502319</v>
      </c>
      <c r="BQ29" s="102">
        <f>$BL29*INDEX(typicalServiceCharge!$C$5:$C$39,MATCH(realEstatePerformance!BQ$2,typicalServiceCharge!$B$5:$B$39,0))</f>
        <v>46763.486590038308</v>
      </c>
      <c r="BR29" s="102">
        <f>$BL29*INDEX(typicalServiceCharge!$C$5:$C$39,MATCH(realEstatePerformance!BR$2,typicalServiceCharge!$B$5:$B$39,0))</f>
        <v>2247.6577939100625</v>
      </c>
      <c r="BS29" s="102">
        <f>$BL29*INDEX(typicalServiceCharge!$C$5:$C$39,MATCH(realEstatePerformance!BS$2,typicalServiceCharge!$B$5:$B$39,0))</f>
        <v>1423.8556160516232</v>
      </c>
      <c r="BT29" s="102">
        <f>$BL29*INDEX(typicalServiceCharge!$C$5:$C$39,MATCH(realEstatePerformance!BT$2,typicalServiceCharge!$B$5:$B$39,0))</f>
        <v>29311.084896148415</v>
      </c>
      <c r="BU29" s="102">
        <f>$BL29*INDEX(typicalServiceCharge!$C$5:$C$39,MATCH(realEstatePerformance!BU$2,typicalServiceCharge!$B$5:$B$39,0))</f>
        <v>37778.957652752571</v>
      </c>
      <c r="BV29" s="102">
        <f>$BL29*INDEX(typicalServiceCharge!$C$5:$C$39,MATCH(realEstatePerformance!BV$2,typicalServiceCharge!$B$5:$B$39,0))</f>
        <v>0</v>
      </c>
      <c r="BW29" s="102">
        <f>$BL29*INDEX(typicalServiceCharge!$C$5:$C$39,MATCH(realEstatePerformance!BW$2,typicalServiceCharge!$B$5:$B$39,0))</f>
        <v>38234.591449889085</v>
      </c>
      <c r="BX29" s="102">
        <f>$BL29*INDEX(typicalServiceCharge!$C$5:$C$39,MATCH(realEstatePerformance!BX$2,typicalServiceCharge!$B$5:$B$39,0))</f>
        <v>4983.494656180681</v>
      </c>
      <c r="BY29" s="102">
        <f>$BL29*INDEX(typicalServiceCharge!$C$5:$C$39,MATCH(realEstatePerformance!BY$2,typicalServiceCharge!$B$5:$B$39,0))</f>
        <v>1078.062109296229</v>
      </c>
      <c r="BZ29" s="102">
        <f>$BL29*INDEX(typicalServiceCharge!$C$5:$C$39,MATCH(realEstatePerformance!BZ$2,typicalServiceCharge!$B$5:$B$39,0))</f>
        <v>20203.494152046784</v>
      </c>
      <c r="CA29" s="102">
        <f>$BL29*INDEX(typicalServiceCharge!$C$5:$C$39,MATCH(realEstatePerformance!CA$2,typicalServiceCharge!$B$5:$B$39,0))</f>
        <v>-217.23968542044767</v>
      </c>
      <c r="CB29" s="102">
        <f>$BL29*INDEX(typicalServiceCharge!$C$5:$C$39,MATCH(realEstatePerformance!CB$2,typicalServiceCharge!$B$5:$B$39,0))</f>
        <v>0</v>
      </c>
      <c r="CC29" s="102">
        <f>$BL29*INDEX(typicalServiceCharge!$C$5:$C$39,MATCH(realEstatePerformance!CC$2,typicalServiceCharge!$B$5:$B$39,0))</f>
        <v>183.06715063520869</v>
      </c>
      <c r="CD29" s="102">
        <f>$BL29*INDEX(typicalServiceCharge!$C$5:$C$39,MATCH(realEstatePerformance!CD$2,typicalServiceCharge!$B$5:$B$39,0))</f>
        <v>0</v>
      </c>
      <c r="CE29" s="102">
        <f>$BL29*INDEX(typicalServiceCharge!$C$5:$C$39,MATCH(realEstatePerformance!CE$2,typicalServiceCharge!$B$5:$B$39,0))</f>
        <v>0</v>
      </c>
      <c r="CF29" s="102">
        <f>$BL29*INDEX(typicalServiceCharge!$C$5:$C$39,MATCH(realEstatePerformance!CF$2,typicalServiceCharge!$B$5:$B$39,0))</f>
        <v>18811.776991328898</v>
      </c>
      <c r="CG29" s="102">
        <f>$BL29*INDEX(typicalServiceCharge!$C$5:$C$39,MATCH(realEstatePerformance!CG$2,typicalServiceCharge!$B$5:$B$39,0))</f>
        <v>-18306.715063520871</v>
      </c>
      <c r="CH29" s="102">
        <f t="shared" si="4"/>
        <v>211529.00736035491</v>
      </c>
      <c r="CI29" s="82">
        <f t="shared" si="5"/>
        <v>7155.0834691835498</v>
      </c>
      <c r="CJ29" s="82">
        <f t="shared" si="6"/>
        <v>5754.8336342643288</v>
      </c>
      <c r="CK29" s="88">
        <f t="shared" si="7"/>
        <v>2.7205883987629909E-2</v>
      </c>
      <c r="CL29" s="89">
        <f>IF(CK29&lt;benchmarks!$A$65,benchmarks!$B$65,IF(CK29&lt;benchmarks!$A$64,benchmarks!$B$64,IF(CK29&lt;benchmarks!$A$63,benchmarks!$B$63,IF(CK29&lt;benchmarks!$A$62,benchmarks!$B$62,IF(CK29&lt;benchmarks!$A$61,benchmarks!$B$61,0)))))</f>
        <v>5</v>
      </c>
      <c r="CM29" s="83">
        <v>50.558511000000003</v>
      </c>
      <c r="CN29" s="83">
        <v>-3.9633340000000001</v>
      </c>
    </row>
    <row r="30" spans="1:92" x14ac:dyDescent="0.35">
      <c r="A30" s="80">
        <v>1281</v>
      </c>
      <c r="B30" s="85" t="s">
        <v>3</v>
      </c>
      <c r="C30" s="85" t="s">
        <v>8</v>
      </c>
      <c r="D30" s="85">
        <v>1850</v>
      </c>
      <c r="E30" s="85">
        <v>325</v>
      </c>
      <c r="F30" s="87">
        <v>57284</v>
      </c>
      <c r="G30" s="85">
        <v>1120</v>
      </c>
      <c r="H30" s="85">
        <v>58.137721399999997</v>
      </c>
      <c r="I30" s="81" t="str">
        <f t="shared" si="0"/>
        <v>Restaurant_1850</v>
      </c>
      <c r="J30" s="82">
        <f t="shared" si="1"/>
        <v>364000</v>
      </c>
      <c r="K30" s="82" t="s">
        <v>23</v>
      </c>
      <c r="L30" s="82">
        <f>realEstatePerformance!$J30*INDEX(benchmarks!B$17:B$57,MATCH(realEstatePerformance!$K30,benchmarks!$A$17:$A$57,0))</f>
        <v>245700.00000000003</v>
      </c>
      <c r="M30" s="82">
        <f>realEstatePerformance!$J30*INDEX(benchmarks!C$17:C$57,MATCH(realEstatePerformance!$K30,benchmarks!$A$17:$A$57,0))</f>
        <v>118300</v>
      </c>
      <c r="N30" s="100">
        <f>$L30*INDEX(benchmarks!$B$3:$B$14,MATCH(realEstatePerformance!N$2,benchmarks!$A$3:$A$14,0))</f>
        <v>30712.500000000004</v>
      </c>
      <c r="O30" s="100">
        <f>$L30*INDEX(benchmarks!$B$3:$B$14,MATCH(realEstatePerformance!O$2,benchmarks!$A$3:$A$14,0))</f>
        <v>34398.000000000007</v>
      </c>
      <c r="P30" s="100">
        <f>$L30*INDEX(benchmarks!$B$3:$B$14,MATCH(realEstatePerformance!P$2,benchmarks!$A$3:$A$14,0))</f>
        <v>24570.000000000004</v>
      </c>
      <c r="Q30" s="100">
        <f>$L30*INDEX(benchmarks!$B$3:$B$14,MATCH(realEstatePerformance!Q$2,benchmarks!$A$3:$A$14,0))</f>
        <v>17199.000000000004</v>
      </c>
      <c r="R30" s="100">
        <f>$L30*INDEX(benchmarks!$B$3:$B$14,MATCH(realEstatePerformance!R$2,benchmarks!$A$3:$A$14,0))</f>
        <v>11056.5</v>
      </c>
      <c r="S30" s="100">
        <f>$L30*INDEX(benchmarks!$B$3:$B$14,MATCH(realEstatePerformance!S$2,benchmarks!$A$3:$A$14,0))</f>
        <v>11056.5</v>
      </c>
      <c r="T30" s="100">
        <f>$L30*INDEX(benchmarks!$B$3:$B$14,MATCH(realEstatePerformance!T$2,benchmarks!$A$3:$A$14,0))</f>
        <v>11056.5</v>
      </c>
      <c r="U30" s="100">
        <f>$L30*INDEX(benchmarks!$B$3:$B$14,MATCH(realEstatePerformance!U$2,benchmarks!$A$3:$A$14,0))</f>
        <v>11056.5</v>
      </c>
      <c r="V30" s="100">
        <f>$L30*INDEX(benchmarks!$B$3:$B$14,MATCH(realEstatePerformance!V$2,benchmarks!$A$3:$A$14,0))</f>
        <v>11056.5</v>
      </c>
      <c r="W30" s="100">
        <f>$L30*INDEX(benchmarks!$B$3:$B$14,MATCH(realEstatePerformance!W$2,benchmarks!$A$3:$A$14,0))</f>
        <v>24570.000000000004</v>
      </c>
      <c r="X30" s="100">
        <f>$L30*INDEX(benchmarks!$B$3:$B$14,MATCH(realEstatePerformance!X$2,benchmarks!$A$3:$A$14,0))</f>
        <v>29484.000000000004</v>
      </c>
      <c r="Y30" s="100">
        <f>$L30*INDEX(benchmarks!$B$3:$B$14,MATCH(realEstatePerformance!Y$2,benchmarks!$A$3:$A$14,0))</f>
        <v>29484.000000000004</v>
      </c>
      <c r="Z30" s="82">
        <f>$M30*INDEX(benchmarks!$C$3:$C$14,MATCH(realEstatePerformance!Z$2,benchmarks!$A$3:$A$14,0))</f>
        <v>9858.3333333333339</v>
      </c>
      <c r="AA30" s="82">
        <f>$M30*INDEX(benchmarks!$C$3:$C$14,MATCH(realEstatePerformance!AA$2,benchmarks!$A$3:$A$14,0))</f>
        <v>9858.3333333333339</v>
      </c>
      <c r="AB30" s="82">
        <f>$M30*INDEX(benchmarks!$C$3:$C$14,MATCH(realEstatePerformance!AB$2,benchmarks!$A$3:$A$14,0))</f>
        <v>9858.3333333333339</v>
      </c>
      <c r="AC30" s="82">
        <f>$M30*INDEX(benchmarks!$C$3:$C$14,MATCH(realEstatePerformance!AC$2,benchmarks!$A$3:$A$14,0))</f>
        <v>9858.3333333333339</v>
      </c>
      <c r="AD30" s="82">
        <f>$M30*INDEX(benchmarks!$C$3:$C$14,MATCH(realEstatePerformance!AD$2,benchmarks!$A$3:$A$14,0))</f>
        <v>9858.3333333333339</v>
      </c>
      <c r="AE30" s="82">
        <f>$M30*INDEX(benchmarks!$C$3:$C$14,MATCH(realEstatePerformance!AE$2,benchmarks!$A$3:$A$14,0))</f>
        <v>9858.3333333333339</v>
      </c>
      <c r="AF30" s="82">
        <f>$M30*INDEX(benchmarks!$C$3:$C$14,MATCH(realEstatePerformance!AF$2,benchmarks!$A$3:$A$14,0))</f>
        <v>9858.3333333333339</v>
      </c>
      <c r="AG30" s="82">
        <f>$M30*INDEX(benchmarks!$C$3:$C$14,MATCH(realEstatePerformance!AG$2,benchmarks!$A$3:$A$14,0))</f>
        <v>9858.3333333333339</v>
      </c>
      <c r="AH30" s="82">
        <f>$M30*INDEX(benchmarks!$C$3:$C$14,MATCH(realEstatePerformance!AH$2,benchmarks!$A$3:$A$14,0))</f>
        <v>9858.3333333333339</v>
      </c>
      <c r="AI30" s="82">
        <f>$M30*INDEX(benchmarks!$C$3:$C$14,MATCH(realEstatePerformance!AI$2,benchmarks!$A$3:$A$14,0))</f>
        <v>9858.3333333333339</v>
      </c>
      <c r="AJ30" s="82">
        <f>$M30*INDEX(benchmarks!$C$3:$C$14,MATCH(realEstatePerformance!AJ$2,benchmarks!$A$3:$A$14,0))</f>
        <v>9858.3333333333339</v>
      </c>
      <c r="AK30" s="82">
        <f>$M30*INDEX(benchmarks!$C$3:$C$14,MATCH(realEstatePerformance!AK$2,benchmarks!$A$3:$A$14,0))</f>
        <v>9858.3333333333339</v>
      </c>
      <c r="AL30" s="100">
        <f>N30*Fuels!$D$41</f>
        <v>6224.5459496476515</v>
      </c>
      <c r="AM30" s="100">
        <f>O30*Fuels!$D$41</f>
        <v>6971.4914636053709</v>
      </c>
      <c r="AN30" s="100">
        <f>P30*Fuels!$D$41</f>
        <v>4979.6367597181215</v>
      </c>
      <c r="AO30" s="100">
        <f>Q30*Fuels!$D$41</f>
        <v>3485.7457318026854</v>
      </c>
      <c r="AP30" s="100">
        <f>R30*Fuels!$D$41</f>
        <v>2240.8365418731541</v>
      </c>
      <c r="AQ30" s="100">
        <f>S30*Fuels!$D$41</f>
        <v>2240.8365418731541</v>
      </c>
      <c r="AR30" s="100">
        <f>T30*Fuels!$D$41</f>
        <v>2240.8365418731541</v>
      </c>
      <c r="AS30" s="100">
        <f>U30*Fuels!$D$41</f>
        <v>2240.8365418731541</v>
      </c>
      <c r="AT30" s="100">
        <f>V30*Fuels!$D$41</f>
        <v>2240.8365418731541</v>
      </c>
      <c r="AU30" s="100">
        <f>W30*Fuels!$D$41</f>
        <v>4979.6367597181215</v>
      </c>
      <c r="AV30" s="100">
        <f>X30*Fuels!$D$41</f>
        <v>5975.5641116617453</v>
      </c>
      <c r="AW30" s="100">
        <f>Y30*Fuels!$D$41</f>
        <v>5975.5641116617453</v>
      </c>
      <c r="AX30" s="82">
        <f>Z30*'UK electricity'!$E$24</f>
        <v>2041.4073616890382</v>
      </c>
      <c r="AY30" s="82">
        <f>AA30*'UK electricity'!$E$24</f>
        <v>2041.4073616890382</v>
      </c>
      <c r="AZ30" s="82">
        <f>AB30*'UK electricity'!$E$24</f>
        <v>2041.4073616890382</v>
      </c>
      <c r="BA30" s="82">
        <f>AC30*'UK electricity'!$E$24</f>
        <v>2041.4073616890382</v>
      </c>
      <c r="BB30" s="82">
        <f>AD30*'UK electricity'!$E$24</f>
        <v>2041.4073616890382</v>
      </c>
      <c r="BC30" s="82">
        <f>AE30*'UK electricity'!$E$24</f>
        <v>2041.4073616890382</v>
      </c>
      <c r="BD30" s="82">
        <f>AF30*'UK electricity'!$E$24</f>
        <v>2041.4073616890382</v>
      </c>
      <c r="BE30" s="82">
        <f>AG30*'UK electricity'!$E$24</f>
        <v>2041.4073616890382</v>
      </c>
      <c r="BF30" s="82">
        <f>AH30*'UK electricity'!$E$24</f>
        <v>2041.4073616890382</v>
      </c>
      <c r="BG30" s="82">
        <f>AI30*'UK electricity'!$E$24</f>
        <v>2041.4073616890382</v>
      </c>
      <c r="BH30" s="82">
        <f>AJ30*'UK electricity'!$E$24</f>
        <v>2041.4073616890382</v>
      </c>
      <c r="BI30" s="82">
        <f>AK30*'UK electricity'!$E$24</f>
        <v>2041.4073616890382</v>
      </c>
      <c r="BJ30" s="82">
        <f t="shared" si="2"/>
        <v>74293.255937449692</v>
      </c>
      <c r="BK30" s="82">
        <f t="shared" si="3"/>
        <v>74.2932559374497</v>
      </c>
      <c r="BL30" s="82">
        <f>$F30/typicalServiceCharge!$C$15</f>
        <v>0.231030449687437</v>
      </c>
      <c r="BM30" s="102">
        <f>$BL30*INDEX(typicalServiceCharge!$C$5:$C$39,MATCH(realEstatePerformance!BM$2,typicalServiceCharge!$B$5:$B$39,0))</f>
        <v>13861.82698124622</v>
      </c>
      <c r="BN30" s="102">
        <f>$BL30*INDEX(typicalServiceCharge!$C$5:$C$39,MATCH(realEstatePerformance!BN$2,typicalServiceCharge!$B$5:$B$39,0))</f>
        <v>369.64871949989919</v>
      </c>
      <c r="BO30" s="102">
        <f>$BL30*INDEX(typicalServiceCharge!$C$5:$C$39,MATCH(realEstatePerformance!BO$2,typicalServiceCharge!$B$5:$B$39,0))</f>
        <v>16434.35103851583</v>
      </c>
      <c r="BP30" s="102">
        <f>$BL30*INDEX(typicalServiceCharge!$C$5:$C$39,MATCH(realEstatePerformance!BP$2,typicalServiceCharge!$B$5:$B$39,0))</f>
        <v>2310.3044968743698</v>
      </c>
      <c r="BQ30" s="102">
        <f>$BL30*INDEX(typicalServiceCharge!$C$5:$C$39,MATCH(realEstatePerformance!BQ$2,typicalServiceCharge!$B$5:$B$39,0))</f>
        <v>53113.900383141765</v>
      </c>
      <c r="BR30" s="102">
        <f>$BL30*INDEX(typicalServiceCharge!$C$5:$C$39,MATCH(realEstatePerformance!BR$2,typicalServiceCharge!$B$5:$B$39,0))</f>
        <v>2552.8864690461787</v>
      </c>
      <c r="BS30" s="102">
        <f>$BL30*INDEX(typicalServiceCharge!$C$5:$C$39,MATCH(realEstatePerformance!BS$2,typicalServiceCharge!$B$5:$B$39,0))</f>
        <v>1617.2131478120589</v>
      </c>
      <c r="BT30" s="102">
        <f>$BL30*INDEX(typicalServiceCharge!$C$5:$C$39,MATCH(realEstatePerformance!BT$2,typicalServiceCharge!$B$5:$B$39,0))</f>
        <v>33291.487799959672</v>
      </c>
      <c r="BU30" s="102">
        <f>$BL30*INDEX(typicalServiceCharge!$C$5:$C$39,MATCH(realEstatePerformance!BU$2,typicalServiceCharge!$B$5:$B$39,0))</f>
        <v>42909.285420447675</v>
      </c>
      <c r="BV30" s="102">
        <f>$BL30*INDEX(typicalServiceCharge!$C$5:$C$39,MATCH(realEstatePerformance!BV$2,typicalServiceCharge!$B$5:$B$39,0))</f>
        <v>0</v>
      </c>
      <c r="BW30" s="102">
        <f>$BL30*INDEX(typicalServiceCharge!$C$5:$C$39,MATCH(realEstatePerformance!BW$2,typicalServiceCharge!$B$5:$B$39,0))</f>
        <v>43426.793627747531</v>
      </c>
      <c r="BX30" s="102">
        <f>$BL30*INDEX(typicalServiceCharge!$C$5:$C$39,MATCH(realEstatePerformance!BX$2,typicalServiceCharge!$B$5:$B$39,0))</f>
        <v>5660.246017342206</v>
      </c>
      <c r="BY30" s="102">
        <f>$BL30*INDEX(typicalServiceCharge!$C$5:$C$39,MATCH(realEstatePerformance!BY$2,typicalServiceCharge!$B$5:$B$39,0))</f>
        <v>1224.4613833434162</v>
      </c>
      <c r="BZ30" s="102">
        <f>$BL30*INDEX(typicalServiceCharge!$C$5:$C$39,MATCH(realEstatePerformance!BZ$2,typicalServiceCharge!$B$5:$B$39,0))</f>
        <v>22947.099415204681</v>
      </c>
      <c r="CA30" s="102">
        <f>$BL30*INDEX(typicalServiceCharge!$C$5:$C$39,MATCH(realEstatePerformance!CA$2,typicalServiceCharge!$B$5:$B$39,0))</f>
        <v>-246.7405202661827</v>
      </c>
      <c r="CB30" s="102">
        <f>$BL30*INDEX(typicalServiceCharge!$C$5:$C$39,MATCH(realEstatePerformance!CB$2,typicalServiceCharge!$B$5:$B$39,0))</f>
        <v>0</v>
      </c>
      <c r="CC30" s="102">
        <f>$BL30*INDEX(typicalServiceCharge!$C$5:$C$39,MATCH(realEstatePerformance!CC$2,typicalServiceCharge!$B$5:$B$39,0))</f>
        <v>207.92740471869328</v>
      </c>
      <c r="CD30" s="102">
        <f>$BL30*INDEX(typicalServiceCharge!$C$5:$C$39,MATCH(realEstatePerformance!CD$2,typicalServiceCharge!$B$5:$B$39,0))</f>
        <v>0</v>
      </c>
      <c r="CE30" s="102">
        <f>$BL30*INDEX(typicalServiceCharge!$C$5:$C$39,MATCH(realEstatePerformance!CE$2,typicalServiceCharge!$B$5:$B$39,0))</f>
        <v>0</v>
      </c>
      <c r="CF30" s="102">
        <f>$BL30*INDEX(typicalServiceCharge!$C$5:$C$39,MATCH(realEstatePerformance!CF$2,typicalServiceCharge!$B$5:$B$39,0))</f>
        <v>21366.389078443237</v>
      </c>
      <c r="CG30" s="102">
        <f>$BL30*INDEX(typicalServiceCharge!$C$5:$C$39,MATCH(realEstatePerformance!CG$2,typicalServiceCharge!$B$5:$B$39,0))</f>
        <v>-20792.740471869329</v>
      </c>
      <c r="CH30" s="102">
        <f t="shared" si="4"/>
        <v>240254.34039120792</v>
      </c>
      <c r="CI30" s="82">
        <f t="shared" si="5"/>
        <v>11515.454670304704</v>
      </c>
      <c r="CJ30" s="82">
        <f t="shared" si="6"/>
        <v>9261.8801913260741</v>
      </c>
      <c r="CK30" s="88">
        <f t="shared" si="7"/>
        <v>3.8550313706070351E-2</v>
      </c>
      <c r="CL30" s="89">
        <f>IF(CK30&lt;benchmarks!$A$65,benchmarks!$B$65,IF(CK30&lt;benchmarks!$A$64,benchmarks!$B$64,IF(CK30&lt;benchmarks!$A$63,benchmarks!$B$63,IF(CK30&lt;benchmarks!$A$62,benchmarks!$B$62,IF(CK30&lt;benchmarks!$A$61,benchmarks!$B$61,0)))))</f>
        <v>4</v>
      </c>
      <c r="CM30" s="83">
        <v>51.48798</v>
      </c>
      <c r="CN30" s="83">
        <v>-0.60904999999999998</v>
      </c>
    </row>
    <row r="31" spans="1:92" x14ac:dyDescent="0.35">
      <c r="A31" s="80">
        <v>1282</v>
      </c>
      <c r="B31" s="85" t="s">
        <v>3</v>
      </c>
      <c r="C31" s="85" t="s">
        <v>8</v>
      </c>
      <c r="D31" s="85">
        <v>1850</v>
      </c>
      <c r="E31" s="85">
        <v>370</v>
      </c>
      <c r="F31" s="87">
        <v>65209</v>
      </c>
      <c r="G31" s="85">
        <v>1120</v>
      </c>
      <c r="H31" s="85">
        <v>66.181875599999998</v>
      </c>
      <c r="I31" s="81" t="str">
        <f t="shared" si="0"/>
        <v>Restaurant_1850</v>
      </c>
      <c r="J31" s="82">
        <f t="shared" si="1"/>
        <v>414400</v>
      </c>
      <c r="K31" s="82" t="s">
        <v>23</v>
      </c>
      <c r="L31" s="82">
        <f>realEstatePerformance!$J31*INDEX(benchmarks!B$17:B$57,MATCH(realEstatePerformance!$K31,benchmarks!$A$17:$A$57,0))</f>
        <v>279720</v>
      </c>
      <c r="M31" s="82">
        <f>realEstatePerformance!$J31*INDEX(benchmarks!C$17:C$57,MATCH(realEstatePerformance!$K31,benchmarks!$A$17:$A$57,0))</f>
        <v>134680</v>
      </c>
      <c r="N31" s="100">
        <f>$L31*INDEX(benchmarks!$B$3:$B$14,MATCH(realEstatePerformance!N$2,benchmarks!$A$3:$A$14,0))</f>
        <v>34965</v>
      </c>
      <c r="O31" s="100">
        <f>$L31*INDEX(benchmarks!$B$3:$B$14,MATCH(realEstatePerformance!O$2,benchmarks!$A$3:$A$14,0))</f>
        <v>39160.800000000003</v>
      </c>
      <c r="P31" s="100">
        <f>$L31*INDEX(benchmarks!$B$3:$B$14,MATCH(realEstatePerformance!P$2,benchmarks!$A$3:$A$14,0))</f>
        <v>27972</v>
      </c>
      <c r="Q31" s="100">
        <f>$L31*INDEX(benchmarks!$B$3:$B$14,MATCH(realEstatePerformance!Q$2,benchmarks!$A$3:$A$14,0))</f>
        <v>19580.400000000001</v>
      </c>
      <c r="R31" s="100">
        <f>$L31*INDEX(benchmarks!$B$3:$B$14,MATCH(realEstatePerformance!R$2,benchmarks!$A$3:$A$14,0))</f>
        <v>12587.4</v>
      </c>
      <c r="S31" s="100">
        <f>$L31*INDEX(benchmarks!$B$3:$B$14,MATCH(realEstatePerformance!S$2,benchmarks!$A$3:$A$14,0))</f>
        <v>12587.4</v>
      </c>
      <c r="T31" s="100">
        <f>$L31*INDEX(benchmarks!$B$3:$B$14,MATCH(realEstatePerformance!T$2,benchmarks!$A$3:$A$14,0))</f>
        <v>12587.4</v>
      </c>
      <c r="U31" s="100">
        <f>$L31*INDEX(benchmarks!$B$3:$B$14,MATCH(realEstatePerformance!U$2,benchmarks!$A$3:$A$14,0))</f>
        <v>12587.4</v>
      </c>
      <c r="V31" s="100">
        <f>$L31*INDEX(benchmarks!$B$3:$B$14,MATCH(realEstatePerformance!V$2,benchmarks!$A$3:$A$14,0))</f>
        <v>12587.4</v>
      </c>
      <c r="W31" s="100">
        <f>$L31*INDEX(benchmarks!$B$3:$B$14,MATCH(realEstatePerformance!W$2,benchmarks!$A$3:$A$14,0))</f>
        <v>27972</v>
      </c>
      <c r="X31" s="100">
        <f>$L31*INDEX(benchmarks!$B$3:$B$14,MATCH(realEstatePerformance!X$2,benchmarks!$A$3:$A$14,0))</f>
        <v>33566.400000000001</v>
      </c>
      <c r="Y31" s="100">
        <f>$L31*INDEX(benchmarks!$B$3:$B$14,MATCH(realEstatePerformance!Y$2,benchmarks!$A$3:$A$14,0))</f>
        <v>33566.400000000001</v>
      </c>
      <c r="Z31" s="82">
        <f>$M31*INDEX(benchmarks!$C$3:$C$14,MATCH(realEstatePerformance!Z$2,benchmarks!$A$3:$A$14,0))</f>
        <v>11223.333333333334</v>
      </c>
      <c r="AA31" s="82">
        <f>$M31*INDEX(benchmarks!$C$3:$C$14,MATCH(realEstatePerformance!AA$2,benchmarks!$A$3:$A$14,0))</f>
        <v>11223.333333333334</v>
      </c>
      <c r="AB31" s="82">
        <f>$M31*INDEX(benchmarks!$C$3:$C$14,MATCH(realEstatePerformance!AB$2,benchmarks!$A$3:$A$14,0))</f>
        <v>11223.333333333334</v>
      </c>
      <c r="AC31" s="82">
        <f>$M31*INDEX(benchmarks!$C$3:$C$14,MATCH(realEstatePerformance!AC$2,benchmarks!$A$3:$A$14,0))</f>
        <v>11223.333333333334</v>
      </c>
      <c r="AD31" s="82">
        <f>$M31*INDEX(benchmarks!$C$3:$C$14,MATCH(realEstatePerformance!AD$2,benchmarks!$A$3:$A$14,0))</f>
        <v>11223.333333333334</v>
      </c>
      <c r="AE31" s="82">
        <f>$M31*INDEX(benchmarks!$C$3:$C$14,MATCH(realEstatePerformance!AE$2,benchmarks!$A$3:$A$14,0))</f>
        <v>11223.333333333334</v>
      </c>
      <c r="AF31" s="82">
        <f>$M31*INDEX(benchmarks!$C$3:$C$14,MATCH(realEstatePerformance!AF$2,benchmarks!$A$3:$A$14,0))</f>
        <v>11223.333333333334</v>
      </c>
      <c r="AG31" s="82">
        <f>$M31*INDEX(benchmarks!$C$3:$C$14,MATCH(realEstatePerformance!AG$2,benchmarks!$A$3:$A$14,0))</f>
        <v>11223.333333333334</v>
      </c>
      <c r="AH31" s="82">
        <f>$M31*INDEX(benchmarks!$C$3:$C$14,MATCH(realEstatePerformance!AH$2,benchmarks!$A$3:$A$14,0))</f>
        <v>11223.333333333334</v>
      </c>
      <c r="AI31" s="82">
        <f>$M31*INDEX(benchmarks!$C$3:$C$14,MATCH(realEstatePerformance!AI$2,benchmarks!$A$3:$A$14,0))</f>
        <v>11223.333333333334</v>
      </c>
      <c r="AJ31" s="82">
        <f>$M31*INDEX(benchmarks!$C$3:$C$14,MATCH(realEstatePerformance!AJ$2,benchmarks!$A$3:$A$14,0))</f>
        <v>11223.333333333334</v>
      </c>
      <c r="AK31" s="82">
        <f>$M31*INDEX(benchmarks!$C$3:$C$14,MATCH(realEstatePerformance!AK$2,benchmarks!$A$3:$A$14,0))</f>
        <v>11223.333333333334</v>
      </c>
      <c r="AL31" s="100">
        <f>N31*Fuels!$D$41</f>
        <v>7086.406158060403</v>
      </c>
      <c r="AM31" s="100">
        <f>O31*Fuels!$D$41</f>
        <v>7936.7748970276516</v>
      </c>
      <c r="AN31" s="100">
        <f>P31*Fuels!$D$41</f>
        <v>5669.1249264483222</v>
      </c>
      <c r="AO31" s="100">
        <f>Q31*Fuels!$D$41</f>
        <v>3968.3874485138258</v>
      </c>
      <c r="AP31" s="100">
        <f>R31*Fuels!$D$41</f>
        <v>2551.106216901745</v>
      </c>
      <c r="AQ31" s="100">
        <f>S31*Fuels!$D$41</f>
        <v>2551.106216901745</v>
      </c>
      <c r="AR31" s="100">
        <f>T31*Fuels!$D$41</f>
        <v>2551.106216901745</v>
      </c>
      <c r="AS31" s="100">
        <f>U31*Fuels!$D$41</f>
        <v>2551.106216901745</v>
      </c>
      <c r="AT31" s="100">
        <f>V31*Fuels!$D$41</f>
        <v>2551.106216901745</v>
      </c>
      <c r="AU31" s="100">
        <f>W31*Fuels!$D$41</f>
        <v>5669.1249264483222</v>
      </c>
      <c r="AV31" s="100">
        <f>X31*Fuels!$D$41</f>
        <v>6802.9499117379864</v>
      </c>
      <c r="AW31" s="100">
        <f>Y31*Fuels!$D$41</f>
        <v>6802.9499117379864</v>
      </c>
      <c r="AX31" s="82">
        <f>Z31*'UK electricity'!$E$24</f>
        <v>2324.0637656152126</v>
      </c>
      <c r="AY31" s="82">
        <f>AA31*'UK electricity'!$E$24</f>
        <v>2324.0637656152126</v>
      </c>
      <c r="AZ31" s="82">
        <f>AB31*'UK electricity'!$E$24</f>
        <v>2324.0637656152126</v>
      </c>
      <c r="BA31" s="82">
        <f>AC31*'UK electricity'!$E$24</f>
        <v>2324.0637656152126</v>
      </c>
      <c r="BB31" s="82">
        <f>AD31*'UK electricity'!$E$24</f>
        <v>2324.0637656152126</v>
      </c>
      <c r="BC31" s="82">
        <f>AE31*'UK electricity'!$E$24</f>
        <v>2324.0637656152126</v>
      </c>
      <c r="BD31" s="82">
        <f>AF31*'UK electricity'!$E$24</f>
        <v>2324.0637656152126</v>
      </c>
      <c r="BE31" s="82">
        <f>AG31*'UK electricity'!$E$24</f>
        <v>2324.0637656152126</v>
      </c>
      <c r="BF31" s="82">
        <f>AH31*'UK electricity'!$E$24</f>
        <v>2324.0637656152126</v>
      </c>
      <c r="BG31" s="82">
        <f>AI31*'UK electricity'!$E$24</f>
        <v>2324.0637656152126</v>
      </c>
      <c r="BH31" s="82">
        <f>AJ31*'UK electricity'!$E$24</f>
        <v>2324.0637656152126</v>
      </c>
      <c r="BI31" s="82">
        <f>AK31*'UK electricity'!$E$24</f>
        <v>2324.0637656152126</v>
      </c>
      <c r="BJ31" s="82">
        <f t="shared" si="2"/>
        <v>84580.014451865762</v>
      </c>
      <c r="BK31" s="82">
        <f t="shared" si="3"/>
        <v>84.580014451865765</v>
      </c>
      <c r="BL31" s="82">
        <f>$F31/typicalServiceCharge!$C$15</f>
        <v>0.26299253881831014</v>
      </c>
      <c r="BM31" s="102">
        <f>$BL31*INDEX(typicalServiceCharge!$C$5:$C$39,MATCH(realEstatePerformance!BM$2,typicalServiceCharge!$B$5:$B$39,0))</f>
        <v>15779.552329098608</v>
      </c>
      <c r="BN31" s="102">
        <f>$BL31*INDEX(typicalServiceCharge!$C$5:$C$39,MATCH(realEstatePerformance!BN$2,typicalServiceCharge!$B$5:$B$39,0))</f>
        <v>420.78806210929622</v>
      </c>
      <c r="BO31" s="102">
        <f>$BL31*INDEX(typicalServiceCharge!$C$5:$C$39,MATCH(realEstatePerformance!BO$2,typicalServiceCharge!$B$5:$B$39,0))</f>
        <v>18707.974248840492</v>
      </c>
      <c r="BP31" s="102">
        <f>$BL31*INDEX(typicalServiceCharge!$C$5:$C$39,MATCH(realEstatePerformance!BP$2,typicalServiceCharge!$B$5:$B$39,0))</f>
        <v>2629.9253881831014</v>
      </c>
      <c r="BQ31" s="102">
        <f>$BL31*INDEX(typicalServiceCharge!$C$5:$C$39,MATCH(realEstatePerformance!BQ$2,typicalServiceCharge!$B$5:$B$39,0))</f>
        <v>60461.984674329498</v>
      </c>
      <c r="BR31" s="102">
        <f>$BL31*INDEX(typicalServiceCharge!$C$5:$C$39,MATCH(realEstatePerformance!BR$2,typicalServiceCharge!$B$5:$B$39,0))</f>
        <v>2906.0675539423269</v>
      </c>
      <c r="BS31" s="102">
        <f>$BL31*INDEX(typicalServiceCharge!$C$5:$C$39,MATCH(realEstatePerformance!BS$2,typicalServiceCharge!$B$5:$B$39,0))</f>
        <v>1840.9477717281709</v>
      </c>
      <c r="BT31" s="102">
        <f>$BL31*INDEX(typicalServiceCharge!$C$5:$C$39,MATCH(realEstatePerformance!BT$2,typicalServiceCharge!$B$5:$B$39,0))</f>
        <v>37897.22484371849</v>
      </c>
      <c r="BU31" s="102">
        <f>$BL31*INDEX(typicalServiceCharge!$C$5:$C$39,MATCH(realEstatePerformance!BU$2,typicalServiceCharge!$B$5:$B$39,0))</f>
        <v>48845.604234724742</v>
      </c>
      <c r="BV31" s="102">
        <f>$BL31*INDEX(typicalServiceCharge!$C$5:$C$39,MATCH(realEstatePerformance!BV$2,typicalServiceCharge!$B$5:$B$39,0))</f>
        <v>0</v>
      </c>
      <c r="BW31" s="102">
        <f>$BL31*INDEX(typicalServiceCharge!$C$5:$C$39,MATCH(realEstatePerformance!BW$2,typicalServiceCharge!$B$5:$B$39,0))</f>
        <v>49434.707521677759</v>
      </c>
      <c r="BX31" s="102">
        <f>$BL31*INDEX(typicalServiceCharge!$C$5:$C$39,MATCH(realEstatePerformance!BX$2,typicalServiceCharge!$B$5:$B$39,0))</f>
        <v>6443.3172010485987</v>
      </c>
      <c r="BY31" s="102">
        <f>$BL31*INDEX(typicalServiceCharge!$C$5:$C$39,MATCH(realEstatePerformance!BY$2,typicalServiceCharge!$B$5:$B$39,0))</f>
        <v>1393.8604557370438</v>
      </c>
      <c r="BZ31" s="102">
        <f>$BL31*INDEX(typicalServiceCharge!$C$5:$C$39,MATCH(realEstatePerformance!BZ$2,typicalServiceCharge!$B$5:$B$39,0))</f>
        <v>26121.733918128655</v>
      </c>
      <c r="CA31" s="102">
        <f>$BL31*INDEX(typicalServiceCharge!$C$5:$C$39,MATCH(realEstatePerformance!CA$2,typicalServiceCharge!$B$5:$B$39,0))</f>
        <v>-280.87603145795521</v>
      </c>
      <c r="CB31" s="102">
        <f>$BL31*INDEX(typicalServiceCharge!$C$5:$C$39,MATCH(realEstatePerformance!CB$2,typicalServiceCharge!$B$5:$B$39,0))</f>
        <v>0</v>
      </c>
      <c r="CC31" s="102">
        <f>$BL31*INDEX(typicalServiceCharge!$C$5:$C$39,MATCH(realEstatePerformance!CC$2,typicalServiceCharge!$B$5:$B$39,0))</f>
        <v>236.69328493647913</v>
      </c>
      <c r="CD31" s="102">
        <f>$BL31*INDEX(typicalServiceCharge!$C$5:$C$39,MATCH(realEstatePerformance!CD$2,typicalServiceCharge!$B$5:$B$39,0))</f>
        <v>0</v>
      </c>
      <c r="CE31" s="102">
        <f>$BL31*INDEX(typicalServiceCharge!$C$5:$C$39,MATCH(realEstatePerformance!CE$2,typicalServiceCharge!$B$5:$B$39,0))</f>
        <v>0</v>
      </c>
      <c r="CF31" s="102">
        <f>$BL31*INDEX(typicalServiceCharge!$C$5:$C$39,MATCH(realEstatePerformance!CF$2,typicalServiceCharge!$B$5:$B$39,0))</f>
        <v>24322.338967533775</v>
      </c>
      <c r="CG31" s="102">
        <f>$BL31*INDEX(typicalServiceCharge!$C$5:$C$39,MATCH(realEstatePerformance!CG$2,typicalServiceCharge!$B$5:$B$39,0))</f>
        <v>-23669.328493647914</v>
      </c>
      <c r="CH31" s="102">
        <f t="shared" si="4"/>
        <v>273492.51593063114</v>
      </c>
      <c r="CI31" s="82">
        <f t="shared" si="5"/>
        <v>13109.902240039193</v>
      </c>
      <c r="CJ31" s="82">
        <f t="shared" si="6"/>
        <v>10544.294371663524</v>
      </c>
      <c r="CK31" s="88">
        <f t="shared" si="7"/>
        <v>3.8554233690028972E-2</v>
      </c>
      <c r="CL31" s="89">
        <f>IF(CK31&lt;benchmarks!$A$65,benchmarks!$B$65,IF(CK31&lt;benchmarks!$A$64,benchmarks!$B$64,IF(CK31&lt;benchmarks!$A$63,benchmarks!$B$63,IF(CK31&lt;benchmarks!$A$62,benchmarks!$B$62,IF(CK31&lt;benchmarks!$A$61,benchmarks!$B$61,0)))))</f>
        <v>4</v>
      </c>
      <c r="CM31" s="83">
        <v>51.571959999999997</v>
      </c>
      <c r="CN31" s="83">
        <v>-0.77690000000000003</v>
      </c>
    </row>
    <row r="32" spans="1:92" x14ac:dyDescent="0.35">
      <c r="A32" s="80">
        <v>1283</v>
      </c>
      <c r="B32" s="85" t="s">
        <v>3</v>
      </c>
      <c r="C32" s="85" t="s">
        <v>8</v>
      </c>
      <c r="D32" s="85">
        <v>1850</v>
      </c>
      <c r="E32" s="85">
        <v>323</v>
      </c>
      <c r="F32" s="87">
        <v>56923</v>
      </c>
      <c r="G32" s="85">
        <v>1120</v>
      </c>
      <c r="H32" s="85">
        <v>57.772042339999999</v>
      </c>
      <c r="I32" s="81" t="str">
        <f t="shared" si="0"/>
        <v>Restaurant_1850</v>
      </c>
      <c r="J32" s="82">
        <f t="shared" si="1"/>
        <v>361760</v>
      </c>
      <c r="K32" s="82" t="s">
        <v>23</v>
      </c>
      <c r="L32" s="82">
        <f>realEstatePerformance!$J32*INDEX(benchmarks!B$17:B$57,MATCH(realEstatePerformance!$K32,benchmarks!$A$17:$A$57,0))</f>
        <v>244188.00000000003</v>
      </c>
      <c r="M32" s="82">
        <f>realEstatePerformance!$J32*INDEX(benchmarks!C$17:C$57,MATCH(realEstatePerformance!$K32,benchmarks!$A$17:$A$57,0))</f>
        <v>117572</v>
      </c>
      <c r="N32" s="100">
        <f>$L32*INDEX(benchmarks!$B$3:$B$14,MATCH(realEstatePerformance!N$2,benchmarks!$A$3:$A$14,0))</f>
        <v>30523.500000000004</v>
      </c>
      <c r="O32" s="100">
        <f>$L32*INDEX(benchmarks!$B$3:$B$14,MATCH(realEstatePerformance!O$2,benchmarks!$A$3:$A$14,0))</f>
        <v>34186.320000000007</v>
      </c>
      <c r="P32" s="100">
        <f>$L32*INDEX(benchmarks!$B$3:$B$14,MATCH(realEstatePerformance!P$2,benchmarks!$A$3:$A$14,0))</f>
        <v>24418.800000000003</v>
      </c>
      <c r="Q32" s="100">
        <f>$L32*INDEX(benchmarks!$B$3:$B$14,MATCH(realEstatePerformance!Q$2,benchmarks!$A$3:$A$14,0))</f>
        <v>17093.160000000003</v>
      </c>
      <c r="R32" s="100">
        <f>$L32*INDEX(benchmarks!$B$3:$B$14,MATCH(realEstatePerformance!R$2,benchmarks!$A$3:$A$14,0))</f>
        <v>10988.460000000001</v>
      </c>
      <c r="S32" s="100">
        <f>$L32*INDEX(benchmarks!$B$3:$B$14,MATCH(realEstatePerformance!S$2,benchmarks!$A$3:$A$14,0))</f>
        <v>10988.460000000001</v>
      </c>
      <c r="T32" s="100">
        <f>$L32*INDEX(benchmarks!$B$3:$B$14,MATCH(realEstatePerformance!T$2,benchmarks!$A$3:$A$14,0))</f>
        <v>10988.460000000001</v>
      </c>
      <c r="U32" s="100">
        <f>$L32*INDEX(benchmarks!$B$3:$B$14,MATCH(realEstatePerformance!U$2,benchmarks!$A$3:$A$14,0))</f>
        <v>10988.460000000001</v>
      </c>
      <c r="V32" s="100">
        <f>$L32*INDEX(benchmarks!$B$3:$B$14,MATCH(realEstatePerformance!V$2,benchmarks!$A$3:$A$14,0))</f>
        <v>10988.460000000001</v>
      </c>
      <c r="W32" s="100">
        <f>$L32*INDEX(benchmarks!$B$3:$B$14,MATCH(realEstatePerformance!W$2,benchmarks!$A$3:$A$14,0))</f>
        <v>24418.800000000003</v>
      </c>
      <c r="X32" s="100">
        <f>$L32*INDEX(benchmarks!$B$3:$B$14,MATCH(realEstatePerformance!X$2,benchmarks!$A$3:$A$14,0))</f>
        <v>29302.560000000001</v>
      </c>
      <c r="Y32" s="100">
        <f>$L32*INDEX(benchmarks!$B$3:$B$14,MATCH(realEstatePerformance!Y$2,benchmarks!$A$3:$A$14,0))</f>
        <v>29302.560000000001</v>
      </c>
      <c r="Z32" s="82">
        <f>$M32*INDEX(benchmarks!$C$3:$C$14,MATCH(realEstatePerformance!Z$2,benchmarks!$A$3:$A$14,0))</f>
        <v>9797.6666666666679</v>
      </c>
      <c r="AA32" s="82">
        <f>$M32*INDEX(benchmarks!$C$3:$C$14,MATCH(realEstatePerformance!AA$2,benchmarks!$A$3:$A$14,0))</f>
        <v>9797.6666666666679</v>
      </c>
      <c r="AB32" s="82">
        <f>$M32*INDEX(benchmarks!$C$3:$C$14,MATCH(realEstatePerformance!AB$2,benchmarks!$A$3:$A$14,0))</f>
        <v>9797.6666666666679</v>
      </c>
      <c r="AC32" s="82">
        <f>$M32*INDEX(benchmarks!$C$3:$C$14,MATCH(realEstatePerformance!AC$2,benchmarks!$A$3:$A$14,0))</f>
        <v>9797.6666666666679</v>
      </c>
      <c r="AD32" s="82">
        <f>$M32*INDEX(benchmarks!$C$3:$C$14,MATCH(realEstatePerformance!AD$2,benchmarks!$A$3:$A$14,0))</f>
        <v>9797.6666666666679</v>
      </c>
      <c r="AE32" s="82">
        <f>$M32*INDEX(benchmarks!$C$3:$C$14,MATCH(realEstatePerformance!AE$2,benchmarks!$A$3:$A$14,0))</f>
        <v>9797.6666666666679</v>
      </c>
      <c r="AF32" s="82">
        <f>$M32*INDEX(benchmarks!$C$3:$C$14,MATCH(realEstatePerformance!AF$2,benchmarks!$A$3:$A$14,0))</f>
        <v>9797.6666666666679</v>
      </c>
      <c r="AG32" s="82">
        <f>$M32*INDEX(benchmarks!$C$3:$C$14,MATCH(realEstatePerformance!AG$2,benchmarks!$A$3:$A$14,0))</f>
        <v>9797.6666666666679</v>
      </c>
      <c r="AH32" s="82">
        <f>$M32*INDEX(benchmarks!$C$3:$C$14,MATCH(realEstatePerformance!AH$2,benchmarks!$A$3:$A$14,0))</f>
        <v>9797.6666666666679</v>
      </c>
      <c r="AI32" s="82">
        <f>$M32*INDEX(benchmarks!$C$3:$C$14,MATCH(realEstatePerformance!AI$2,benchmarks!$A$3:$A$14,0))</f>
        <v>9797.6666666666679</v>
      </c>
      <c r="AJ32" s="82">
        <f>$M32*INDEX(benchmarks!$C$3:$C$14,MATCH(realEstatePerformance!AJ$2,benchmarks!$A$3:$A$14,0))</f>
        <v>9797.6666666666679</v>
      </c>
      <c r="AK32" s="82">
        <f>$M32*INDEX(benchmarks!$C$3:$C$14,MATCH(realEstatePerformance!AK$2,benchmarks!$A$3:$A$14,0))</f>
        <v>9797.6666666666679</v>
      </c>
      <c r="AL32" s="100">
        <f>N32*Fuels!$D$41</f>
        <v>6186.2410514959738</v>
      </c>
      <c r="AM32" s="100">
        <f>O32*Fuels!$D$41</f>
        <v>6928.5899776754914</v>
      </c>
      <c r="AN32" s="100">
        <f>P32*Fuels!$D$41</f>
        <v>4948.9928411967794</v>
      </c>
      <c r="AO32" s="100">
        <f>Q32*Fuels!$D$41</f>
        <v>3464.2949888377457</v>
      </c>
      <c r="AP32" s="100">
        <f>R32*Fuels!$D$41</f>
        <v>2227.0467785385504</v>
      </c>
      <c r="AQ32" s="100">
        <f>S32*Fuels!$D$41</f>
        <v>2227.0467785385504</v>
      </c>
      <c r="AR32" s="100">
        <f>T32*Fuels!$D$41</f>
        <v>2227.0467785385504</v>
      </c>
      <c r="AS32" s="100">
        <f>U32*Fuels!$D$41</f>
        <v>2227.0467785385504</v>
      </c>
      <c r="AT32" s="100">
        <f>V32*Fuels!$D$41</f>
        <v>2227.0467785385504</v>
      </c>
      <c r="AU32" s="100">
        <f>W32*Fuels!$D$41</f>
        <v>4948.9928411967794</v>
      </c>
      <c r="AV32" s="100">
        <f>X32*Fuels!$D$41</f>
        <v>5938.791409436134</v>
      </c>
      <c r="AW32" s="100">
        <f>Y32*Fuels!$D$41</f>
        <v>5938.791409436134</v>
      </c>
      <c r="AX32" s="82">
        <f>Z32*'UK electricity'!$E$24</f>
        <v>2028.844854847875</v>
      </c>
      <c r="AY32" s="82">
        <f>AA32*'UK electricity'!$E$24</f>
        <v>2028.844854847875</v>
      </c>
      <c r="AZ32" s="82">
        <f>AB32*'UK electricity'!$E$24</f>
        <v>2028.844854847875</v>
      </c>
      <c r="BA32" s="82">
        <f>AC32*'UK electricity'!$E$24</f>
        <v>2028.844854847875</v>
      </c>
      <c r="BB32" s="82">
        <f>AD32*'UK electricity'!$E$24</f>
        <v>2028.844854847875</v>
      </c>
      <c r="BC32" s="82">
        <f>AE32*'UK electricity'!$E$24</f>
        <v>2028.844854847875</v>
      </c>
      <c r="BD32" s="82">
        <f>AF32*'UK electricity'!$E$24</f>
        <v>2028.844854847875</v>
      </c>
      <c r="BE32" s="82">
        <f>AG32*'UK electricity'!$E$24</f>
        <v>2028.844854847875</v>
      </c>
      <c r="BF32" s="82">
        <f>AH32*'UK electricity'!$E$24</f>
        <v>2028.844854847875</v>
      </c>
      <c r="BG32" s="82">
        <f>AI32*'UK electricity'!$E$24</f>
        <v>2028.844854847875</v>
      </c>
      <c r="BH32" s="82">
        <f>AJ32*'UK electricity'!$E$24</f>
        <v>2028.844854847875</v>
      </c>
      <c r="BI32" s="82">
        <f>AK32*'UK electricity'!$E$24</f>
        <v>2028.844854847875</v>
      </c>
      <c r="BJ32" s="82">
        <f t="shared" si="2"/>
        <v>73836.066670142318</v>
      </c>
      <c r="BK32" s="82">
        <f t="shared" si="3"/>
        <v>73.836066670142316</v>
      </c>
      <c r="BL32" s="82">
        <f>$F32/typicalServiceCharge!$C$15</f>
        <v>0.22957451099011897</v>
      </c>
      <c r="BM32" s="102">
        <f>$BL32*INDEX(typicalServiceCharge!$C$5:$C$39,MATCH(realEstatePerformance!BM$2,typicalServiceCharge!$B$5:$B$39,0))</f>
        <v>13774.470659407138</v>
      </c>
      <c r="BN32" s="102">
        <f>$BL32*INDEX(typicalServiceCharge!$C$5:$C$39,MATCH(realEstatePerformance!BN$2,typicalServiceCharge!$B$5:$B$39,0))</f>
        <v>367.31921758419037</v>
      </c>
      <c r="BO32" s="102">
        <f>$BL32*INDEX(typicalServiceCharge!$C$5:$C$39,MATCH(realEstatePerformance!BO$2,typicalServiceCharge!$B$5:$B$39,0))</f>
        <v>16330.782839282112</v>
      </c>
      <c r="BP32" s="102">
        <f>$BL32*INDEX(typicalServiceCharge!$C$5:$C$39,MATCH(realEstatePerformance!BP$2,typicalServiceCharge!$B$5:$B$39,0))</f>
        <v>2295.7451099011896</v>
      </c>
      <c r="BQ32" s="102">
        <f>$BL32*INDEX(typicalServiceCharge!$C$5:$C$39,MATCH(realEstatePerformance!BQ$2,typicalServiceCharge!$B$5:$B$39,0))</f>
        <v>52779.180076628349</v>
      </c>
      <c r="BR32" s="102">
        <f>$BL32*INDEX(typicalServiceCharge!$C$5:$C$39,MATCH(realEstatePerformance!BR$2,typicalServiceCharge!$B$5:$B$39,0))</f>
        <v>2536.7983464408144</v>
      </c>
      <c r="BS32" s="102">
        <f>$BL32*INDEX(typicalServiceCharge!$C$5:$C$39,MATCH(realEstatePerformance!BS$2,typicalServiceCharge!$B$5:$B$39,0))</f>
        <v>1607.0215769308327</v>
      </c>
      <c r="BT32" s="102">
        <f>$BL32*INDEX(typicalServiceCharge!$C$5:$C$39,MATCH(realEstatePerformance!BT$2,typicalServiceCharge!$B$5:$B$39,0))</f>
        <v>33081.687033676142</v>
      </c>
      <c r="BU32" s="102">
        <f>$BL32*INDEX(typicalServiceCharge!$C$5:$C$39,MATCH(realEstatePerformance!BU$2,typicalServiceCharge!$B$5:$B$39,0))</f>
        <v>42638.873926194799</v>
      </c>
      <c r="BV32" s="102">
        <f>$BL32*INDEX(typicalServiceCharge!$C$5:$C$39,MATCH(realEstatePerformance!BV$2,typicalServiceCharge!$B$5:$B$39,0))</f>
        <v>0</v>
      </c>
      <c r="BW32" s="102">
        <f>$BL32*INDEX(typicalServiceCharge!$C$5:$C$39,MATCH(realEstatePerformance!BW$2,typicalServiceCharge!$B$5:$B$39,0))</f>
        <v>43153.120830812666</v>
      </c>
      <c r="BX32" s="102">
        <f>$BL32*INDEX(typicalServiceCharge!$C$5:$C$39,MATCH(realEstatePerformance!BX$2,typicalServiceCharge!$B$5:$B$39,0))</f>
        <v>5624.5755192579145</v>
      </c>
      <c r="BY32" s="102">
        <f>$BL32*INDEX(typicalServiceCharge!$C$5:$C$39,MATCH(realEstatePerformance!BY$2,typicalServiceCharge!$B$5:$B$39,0))</f>
        <v>1216.7449082476305</v>
      </c>
      <c r="BZ32" s="102">
        <f>$BL32*INDEX(typicalServiceCharge!$C$5:$C$39,MATCH(realEstatePerformance!BZ$2,typicalServiceCharge!$B$5:$B$39,0))</f>
        <v>22802.488304093567</v>
      </c>
      <c r="CA32" s="102">
        <f>$BL32*INDEX(typicalServiceCharge!$C$5:$C$39,MATCH(realEstatePerformance!CA$2,typicalServiceCharge!$B$5:$B$39,0))</f>
        <v>-245.18557773744706</v>
      </c>
      <c r="CB32" s="102">
        <f>$BL32*INDEX(typicalServiceCharge!$C$5:$C$39,MATCH(realEstatePerformance!CB$2,typicalServiceCharge!$B$5:$B$39,0))</f>
        <v>0</v>
      </c>
      <c r="CC32" s="102">
        <f>$BL32*INDEX(typicalServiceCharge!$C$5:$C$39,MATCH(realEstatePerformance!CC$2,typicalServiceCharge!$B$5:$B$39,0))</f>
        <v>206.61705989110706</v>
      </c>
      <c r="CD32" s="102">
        <f>$BL32*INDEX(typicalServiceCharge!$C$5:$C$39,MATCH(realEstatePerformance!CD$2,typicalServiceCharge!$B$5:$B$39,0))</f>
        <v>0</v>
      </c>
      <c r="CE32" s="102">
        <f>$BL32*INDEX(typicalServiceCharge!$C$5:$C$39,MATCH(realEstatePerformance!CE$2,typicalServiceCharge!$B$5:$B$39,0))</f>
        <v>0</v>
      </c>
      <c r="CF32" s="102">
        <f>$BL32*INDEX(typicalServiceCharge!$C$5:$C$39,MATCH(realEstatePerformance!CF$2,typicalServiceCharge!$B$5:$B$39,0))</f>
        <v>21231.739499899173</v>
      </c>
      <c r="CG32" s="102">
        <f>$BL32*INDEX(typicalServiceCharge!$C$5:$C$39,MATCH(realEstatePerformance!CG$2,typicalServiceCharge!$B$5:$B$39,0))</f>
        <v>-20661.705989110706</v>
      </c>
      <c r="CH32" s="102">
        <f t="shared" si="4"/>
        <v>238740.2733413995</v>
      </c>
      <c r="CI32" s="82">
        <f t="shared" si="5"/>
        <v>11444.590333872058</v>
      </c>
      <c r="CJ32" s="82">
        <f t="shared" si="6"/>
        <v>9204.8840055332967</v>
      </c>
      <c r="CK32" s="88">
        <f t="shared" si="7"/>
        <v>3.8556058752476495E-2</v>
      </c>
      <c r="CL32" s="89">
        <f>IF(CK32&lt;benchmarks!$A$65,benchmarks!$B$65,IF(CK32&lt;benchmarks!$A$64,benchmarks!$B$64,IF(CK32&lt;benchmarks!$A$63,benchmarks!$B$63,IF(CK32&lt;benchmarks!$A$62,benchmarks!$B$62,IF(CK32&lt;benchmarks!$A$61,benchmarks!$B$61,0)))))</f>
        <v>4</v>
      </c>
      <c r="CM32" s="83">
        <v>51.752239000000003</v>
      </c>
      <c r="CN32" s="83">
        <v>-0.33865000000000001</v>
      </c>
    </row>
    <row r="33" spans="1:92" x14ac:dyDescent="0.35">
      <c r="A33" s="80">
        <v>1284</v>
      </c>
      <c r="B33" s="85" t="s">
        <v>3</v>
      </c>
      <c r="C33" s="85" t="s">
        <v>8</v>
      </c>
      <c r="D33" s="85">
        <v>1850</v>
      </c>
      <c r="E33" s="85">
        <v>538</v>
      </c>
      <c r="F33" s="87">
        <v>94825</v>
      </c>
      <c r="G33" s="85">
        <v>1120</v>
      </c>
      <c r="H33" s="85">
        <v>96.239520189999993</v>
      </c>
      <c r="I33" s="81" t="str">
        <f t="shared" si="0"/>
        <v>Restaurant_1850</v>
      </c>
      <c r="J33" s="82">
        <f t="shared" si="1"/>
        <v>602560</v>
      </c>
      <c r="K33" s="82" t="s">
        <v>23</v>
      </c>
      <c r="L33" s="82">
        <f>realEstatePerformance!$J33*INDEX(benchmarks!B$17:B$57,MATCH(realEstatePerformance!$K33,benchmarks!$A$17:$A$57,0))</f>
        <v>406728</v>
      </c>
      <c r="M33" s="82">
        <f>realEstatePerformance!$J33*INDEX(benchmarks!C$17:C$57,MATCH(realEstatePerformance!$K33,benchmarks!$A$17:$A$57,0))</f>
        <v>195832</v>
      </c>
      <c r="N33" s="100">
        <f>$L33*INDEX(benchmarks!$B$3:$B$14,MATCH(realEstatePerformance!N$2,benchmarks!$A$3:$A$14,0))</f>
        <v>50841</v>
      </c>
      <c r="O33" s="100">
        <f>$L33*INDEX(benchmarks!$B$3:$B$14,MATCH(realEstatePerformance!O$2,benchmarks!$A$3:$A$14,0))</f>
        <v>56941.920000000006</v>
      </c>
      <c r="P33" s="100">
        <f>$L33*INDEX(benchmarks!$B$3:$B$14,MATCH(realEstatePerformance!P$2,benchmarks!$A$3:$A$14,0))</f>
        <v>40672.800000000003</v>
      </c>
      <c r="Q33" s="100">
        <f>$L33*INDEX(benchmarks!$B$3:$B$14,MATCH(realEstatePerformance!Q$2,benchmarks!$A$3:$A$14,0))</f>
        <v>28470.960000000003</v>
      </c>
      <c r="R33" s="100">
        <f>$L33*INDEX(benchmarks!$B$3:$B$14,MATCH(realEstatePerformance!R$2,benchmarks!$A$3:$A$14,0))</f>
        <v>18302.759999999998</v>
      </c>
      <c r="S33" s="100">
        <f>$L33*INDEX(benchmarks!$B$3:$B$14,MATCH(realEstatePerformance!S$2,benchmarks!$A$3:$A$14,0))</f>
        <v>18302.759999999998</v>
      </c>
      <c r="T33" s="100">
        <f>$L33*INDEX(benchmarks!$B$3:$B$14,MATCH(realEstatePerformance!T$2,benchmarks!$A$3:$A$14,0))</f>
        <v>18302.759999999998</v>
      </c>
      <c r="U33" s="100">
        <f>$L33*INDEX(benchmarks!$B$3:$B$14,MATCH(realEstatePerformance!U$2,benchmarks!$A$3:$A$14,0))</f>
        <v>18302.759999999998</v>
      </c>
      <c r="V33" s="100">
        <f>$L33*INDEX(benchmarks!$B$3:$B$14,MATCH(realEstatePerformance!V$2,benchmarks!$A$3:$A$14,0))</f>
        <v>18302.759999999998</v>
      </c>
      <c r="W33" s="100">
        <f>$L33*INDEX(benchmarks!$B$3:$B$14,MATCH(realEstatePerformance!W$2,benchmarks!$A$3:$A$14,0))</f>
        <v>40672.800000000003</v>
      </c>
      <c r="X33" s="100">
        <f>$L33*INDEX(benchmarks!$B$3:$B$14,MATCH(realEstatePerformance!X$2,benchmarks!$A$3:$A$14,0))</f>
        <v>48807.360000000001</v>
      </c>
      <c r="Y33" s="100">
        <f>$L33*INDEX(benchmarks!$B$3:$B$14,MATCH(realEstatePerformance!Y$2,benchmarks!$A$3:$A$14,0))</f>
        <v>48807.360000000001</v>
      </c>
      <c r="Z33" s="82">
        <f>$M33*INDEX(benchmarks!$C$3:$C$14,MATCH(realEstatePerformance!Z$2,benchmarks!$A$3:$A$14,0))</f>
        <v>16319.333333333336</v>
      </c>
      <c r="AA33" s="82">
        <f>$M33*INDEX(benchmarks!$C$3:$C$14,MATCH(realEstatePerformance!AA$2,benchmarks!$A$3:$A$14,0))</f>
        <v>16319.333333333336</v>
      </c>
      <c r="AB33" s="82">
        <f>$M33*INDEX(benchmarks!$C$3:$C$14,MATCH(realEstatePerformance!AB$2,benchmarks!$A$3:$A$14,0))</f>
        <v>16319.333333333336</v>
      </c>
      <c r="AC33" s="82">
        <f>$M33*INDEX(benchmarks!$C$3:$C$14,MATCH(realEstatePerformance!AC$2,benchmarks!$A$3:$A$14,0))</f>
        <v>16319.333333333336</v>
      </c>
      <c r="AD33" s="82">
        <f>$M33*INDEX(benchmarks!$C$3:$C$14,MATCH(realEstatePerformance!AD$2,benchmarks!$A$3:$A$14,0))</f>
        <v>16319.333333333336</v>
      </c>
      <c r="AE33" s="82">
        <f>$M33*INDEX(benchmarks!$C$3:$C$14,MATCH(realEstatePerformance!AE$2,benchmarks!$A$3:$A$14,0))</f>
        <v>16319.333333333336</v>
      </c>
      <c r="AF33" s="82">
        <f>$M33*INDEX(benchmarks!$C$3:$C$14,MATCH(realEstatePerformance!AF$2,benchmarks!$A$3:$A$14,0))</f>
        <v>16319.333333333336</v>
      </c>
      <c r="AG33" s="82">
        <f>$M33*INDEX(benchmarks!$C$3:$C$14,MATCH(realEstatePerformance!AG$2,benchmarks!$A$3:$A$14,0))</f>
        <v>16319.333333333336</v>
      </c>
      <c r="AH33" s="82">
        <f>$M33*INDEX(benchmarks!$C$3:$C$14,MATCH(realEstatePerformance!AH$2,benchmarks!$A$3:$A$14,0))</f>
        <v>16319.333333333336</v>
      </c>
      <c r="AI33" s="82">
        <f>$M33*INDEX(benchmarks!$C$3:$C$14,MATCH(realEstatePerformance!AI$2,benchmarks!$A$3:$A$14,0))</f>
        <v>16319.333333333336</v>
      </c>
      <c r="AJ33" s="82">
        <f>$M33*INDEX(benchmarks!$C$3:$C$14,MATCH(realEstatePerformance!AJ$2,benchmarks!$A$3:$A$14,0))</f>
        <v>16319.333333333336</v>
      </c>
      <c r="AK33" s="82">
        <f>$M33*INDEX(benchmarks!$C$3:$C$14,MATCH(realEstatePerformance!AK$2,benchmarks!$A$3:$A$14,0))</f>
        <v>16319.333333333336</v>
      </c>
      <c r="AL33" s="100">
        <f>N33*Fuels!$D$41</f>
        <v>10304.017602801343</v>
      </c>
      <c r="AM33" s="100">
        <f>O33*Fuels!$D$41</f>
        <v>11540.499715137505</v>
      </c>
      <c r="AN33" s="100">
        <f>P33*Fuels!$D$41</f>
        <v>8243.2140822410747</v>
      </c>
      <c r="AO33" s="100">
        <f>Q33*Fuels!$D$41</f>
        <v>5770.2498575687523</v>
      </c>
      <c r="AP33" s="100">
        <f>R33*Fuels!$D$41</f>
        <v>3709.4463370084827</v>
      </c>
      <c r="AQ33" s="100">
        <f>S33*Fuels!$D$41</f>
        <v>3709.4463370084827</v>
      </c>
      <c r="AR33" s="100">
        <f>T33*Fuels!$D$41</f>
        <v>3709.4463370084827</v>
      </c>
      <c r="AS33" s="100">
        <f>U33*Fuels!$D$41</f>
        <v>3709.4463370084827</v>
      </c>
      <c r="AT33" s="100">
        <f>V33*Fuels!$D$41</f>
        <v>3709.4463370084827</v>
      </c>
      <c r="AU33" s="100">
        <f>W33*Fuels!$D$41</f>
        <v>8243.2140822410747</v>
      </c>
      <c r="AV33" s="100">
        <f>X33*Fuels!$D$41</f>
        <v>9891.8568986892878</v>
      </c>
      <c r="AW33" s="100">
        <f>Y33*Fuels!$D$41</f>
        <v>9891.8568986892878</v>
      </c>
      <c r="AX33" s="82">
        <f>Z33*'UK electricity'!$E$24</f>
        <v>3379.3143402729311</v>
      </c>
      <c r="AY33" s="82">
        <f>AA33*'UK electricity'!$E$24</f>
        <v>3379.3143402729311</v>
      </c>
      <c r="AZ33" s="82">
        <f>AB33*'UK electricity'!$E$24</f>
        <v>3379.3143402729311</v>
      </c>
      <c r="BA33" s="82">
        <f>AC33*'UK electricity'!$E$24</f>
        <v>3379.3143402729311</v>
      </c>
      <c r="BB33" s="82">
        <f>AD33*'UK electricity'!$E$24</f>
        <v>3379.3143402729311</v>
      </c>
      <c r="BC33" s="82">
        <f>AE33*'UK electricity'!$E$24</f>
        <v>3379.3143402729311</v>
      </c>
      <c r="BD33" s="82">
        <f>AF33*'UK electricity'!$E$24</f>
        <v>3379.3143402729311</v>
      </c>
      <c r="BE33" s="82">
        <f>AG33*'UK electricity'!$E$24</f>
        <v>3379.3143402729311</v>
      </c>
      <c r="BF33" s="82">
        <f>AH33*'UK electricity'!$E$24</f>
        <v>3379.3143402729311</v>
      </c>
      <c r="BG33" s="82">
        <f>AI33*'UK electricity'!$E$24</f>
        <v>3379.3143402729311</v>
      </c>
      <c r="BH33" s="82">
        <f>AJ33*'UK electricity'!$E$24</f>
        <v>3379.3143402729311</v>
      </c>
      <c r="BI33" s="82">
        <f>AK33*'UK electricity'!$E$24</f>
        <v>3379.3143402729311</v>
      </c>
      <c r="BJ33" s="82">
        <f t="shared" si="2"/>
        <v>122983.91290568595</v>
      </c>
      <c r="BK33" s="82">
        <f t="shared" si="3"/>
        <v>122.98391290568595</v>
      </c>
      <c r="BL33" s="82">
        <f>$F33/typicalServiceCharge!$C$15</f>
        <v>0.38243597499495868</v>
      </c>
      <c r="BM33" s="102">
        <f>$BL33*INDEX(typicalServiceCharge!$C$5:$C$39,MATCH(realEstatePerformance!BM$2,typicalServiceCharge!$B$5:$B$39,0))</f>
        <v>22946.158499697522</v>
      </c>
      <c r="BN33" s="102">
        <f>$BL33*INDEX(typicalServiceCharge!$C$5:$C$39,MATCH(realEstatePerformance!BN$2,typicalServiceCharge!$B$5:$B$39,0))</f>
        <v>611.89755999193392</v>
      </c>
      <c r="BO33" s="102">
        <f>$BL33*INDEX(typicalServiceCharge!$C$5:$C$39,MATCH(realEstatePerformance!BO$2,typicalServiceCharge!$B$5:$B$39,0))</f>
        <v>27204.583081266384</v>
      </c>
      <c r="BP33" s="102">
        <f>$BL33*INDEX(typicalServiceCharge!$C$5:$C$39,MATCH(realEstatePerformance!BP$2,typicalServiceCharge!$B$5:$B$39,0))</f>
        <v>3824.3597499495868</v>
      </c>
      <c r="BQ33" s="102">
        <f>$BL33*INDEX(typicalServiceCharge!$C$5:$C$39,MATCH(realEstatePerformance!BQ$2,typicalServiceCharge!$B$5:$B$39,0))</f>
        <v>87922.030651341003</v>
      </c>
      <c r="BR33" s="102">
        <f>$BL33*INDEX(typicalServiceCharge!$C$5:$C$39,MATCH(realEstatePerformance!BR$2,typicalServiceCharge!$B$5:$B$39,0))</f>
        <v>4225.9175236942938</v>
      </c>
      <c r="BS33" s="102">
        <f>$BL33*INDEX(typicalServiceCharge!$C$5:$C$39,MATCH(realEstatePerformance!BS$2,typicalServiceCharge!$B$5:$B$39,0))</f>
        <v>2677.0518249647107</v>
      </c>
      <c r="BT33" s="102">
        <f>$BL33*INDEX(typicalServiceCharge!$C$5:$C$39,MATCH(realEstatePerformance!BT$2,typicalServiceCharge!$B$5:$B$39,0))</f>
        <v>55109.023996773547</v>
      </c>
      <c r="BU33" s="102">
        <f>$BL33*INDEX(typicalServiceCharge!$C$5:$C$39,MATCH(realEstatePerformance!BU$2,typicalServiceCharge!$B$5:$B$39,0))</f>
        <v>71029.833635813673</v>
      </c>
      <c r="BV33" s="102">
        <f>$BL33*INDEX(typicalServiceCharge!$C$5:$C$39,MATCH(realEstatePerformance!BV$2,typicalServiceCharge!$B$5:$B$39,0))</f>
        <v>0</v>
      </c>
      <c r="BW33" s="102">
        <f>$BL33*INDEX(typicalServiceCharge!$C$5:$C$39,MATCH(realEstatePerformance!BW$2,typicalServiceCharge!$B$5:$B$39,0))</f>
        <v>71886.490219802377</v>
      </c>
      <c r="BX33" s="102">
        <f>$BL33*INDEX(typicalServiceCharge!$C$5:$C$39,MATCH(realEstatePerformance!BX$2,typicalServiceCharge!$B$5:$B$39,0))</f>
        <v>9369.6813873764877</v>
      </c>
      <c r="BY33" s="102">
        <f>$BL33*INDEX(typicalServiceCharge!$C$5:$C$39,MATCH(realEstatePerformance!BY$2,typicalServiceCharge!$B$5:$B$39,0))</f>
        <v>2026.9106674732809</v>
      </c>
      <c r="BZ33" s="102">
        <f>$BL33*INDEX(typicalServiceCharge!$C$5:$C$39,MATCH(realEstatePerformance!BZ$2,typicalServiceCharge!$B$5:$B$39,0))</f>
        <v>37985.45321637427</v>
      </c>
      <c r="CA33" s="102">
        <f>$BL33*INDEX(typicalServiceCharge!$C$5:$C$39,MATCH(realEstatePerformance!CA$2,typicalServiceCharge!$B$5:$B$39,0))</f>
        <v>-408.44162129461586</v>
      </c>
      <c r="CB33" s="102">
        <f>$BL33*INDEX(typicalServiceCharge!$C$5:$C$39,MATCH(realEstatePerformance!CB$2,typicalServiceCharge!$B$5:$B$39,0))</f>
        <v>0</v>
      </c>
      <c r="CC33" s="102">
        <f>$BL33*INDEX(typicalServiceCharge!$C$5:$C$39,MATCH(realEstatePerformance!CC$2,typicalServiceCharge!$B$5:$B$39,0))</f>
        <v>344.19237749546284</v>
      </c>
      <c r="CD33" s="102">
        <f>$BL33*INDEX(typicalServiceCharge!$C$5:$C$39,MATCH(realEstatePerformance!CD$2,typicalServiceCharge!$B$5:$B$39,0))</f>
        <v>0</v>
      </c>
      <c r="CE33" s="102">
        <f>$BL33*INDEX(typicalServiceCharge!$C$5:$C$39,MATCH(realEstatePerformance!CE$2,typicalServiceCharge!$B$5:$B$39,0))</f>
        <v>0</v>
      </c>
      <c r="CF33" s="102">
        <f>$BL33*INDEX(typicalServiceCharge!$C$5:$C$39,MATCH(realEstatePerformance!CF$2,typicalServiceCharge!$B$5:$B$39,0))</f>
        <v>35368.826275458763</v>
      </c>
      <c r="CG33" s="102">
        <f>$BL33*INDEX(typicalServiceCharge!$C$5:$C$39,MATCH(realEstatePerformance!CG$2,typicalServiceCharge!$B$5:$B$39,0))</f>
        <v>-34419.237749546279</v>
      </c>
      <c r="CH33" s="102">
        <f t="shared" si="4"/>
        <v>397704.73129663232</v>
      </c>
      <c r="CI33" s="82">
        <f t="shared" si="5"/>
        <v>19062.506500381322</v>
      </c>
      <c r="CJ33" s="82">
        <f t="shared" si="6"/>
        <v>15331.973978256698</v>
      </c>
      <c r="CK33" s="88">
        <f t="shared" si="7"/>
        <v>3.8551148054663649E-2</v>
      </c>
      <c r="CL33" s="89">
        <f>IF(CK33&lt;benchmarks!$A$65,benchmarks!$B$65,IF(CK33&lt;benchmarks!$A$64,benchmarks!$B$64,IF(CK33&lt;benchmarks!$A$63,benchmarks!$B$63,IF(CK33&lt;benchmarks!$A$62,benchmarks!$B$62,IF(CK33&lt;benchmarks!$A$61,benchmarks!$B$61,0)))))</f>
        <v>4</v>
      </c>
      <c r="CM33" s="83">
        <v>52.360149999999997</v>
      </c>
      <c r="CN33" s="83">
        <v>-0.21452499999999999</v>
      </c>
    </row>
    <row r="34" spans="1:92" x14ac:dyDescent="0.35">
      <c r="A34" s="80">
        <v>914</v>
      </c>
      <c r="B34" s="85" t="s">
        <v>3</v>
      </c>
      <c r="C34" s="85" t="s">
        <v>8</v>
      </c>
      <c r="D34" s="85">
        <v>1935</v>
      </c>
      <c r="E34" s="86">
        <v>2705</v>
      </c>
      <c r="F34" s="87">
        <v>416695</v>
      </c>
      <c r="G34" s="85">
        <v>1050</v>
      </c>
      <c r="H34" s="85">
        <v>0</v>
      </c>
      <c r="I34" s="81" t="str">
        <f t="shared" si="0"/>
        <v>Restaurant_1935</v>
      </c>
      <c r="J34" s="82">
        <f t="shared" si="1"/>
        <v>2840250</v>
      </c>
      <c r="K34" s="82" t="s">
        <v>23</v>
      </c>
      <c r="L34" s="82">
        <f>realEstatePerformance!$J34*INDEX(benchmarks!B$17:B$57,MATCH(realEstatePerformance!$K34,benchmarks!$A$17:$A$57,0))</f>
        <v>1917168.7500000002</v>
      </c>
      <c r="M34" s="82">
        <f>realEstatePerformance!$J34*INDEX(benchmarks!C$17:C$57,MATCH(realEstatePerformance!$K34,benchmarks!$A$17:$A$57,0))</f>
        <v>923081.25</v>
      </c>
      <c r="N34" s="100">
        <f>$L34*INDEX(benchmarks!$B$3:$B$14,MATCH(realEstatePerformance!N$2,benchmarks!$A$3:$A$14,0))</f>
        <v>239646.09375000003</v>
      </c>
      <c r="O34" s="100">
        <f>$L34*INDEX(benchmarks!$B$3:$B$14,MATCH(realEstatePerformance!O$2,benchmarks!$A$3:$A$14,0))</f>
        <v>268403.62500000006</v>
      </c>
      <c r="P34" s="100">
        <f>$L34*INDEX(benchmarks!$B$3:$B$14,MATCH(realEstatePerformance!P$2,benchmarks!$A$3:$A$14,0))</f>
        <v>191716.87500000003</v>
      </c>
      <c r="Q34" s="100">
        <f>$L34*INDEX(benchmarks!$B$3:$B$14,MATCH(realEstatePerformance!Q$2,benchmarks!$A$3:$A$14,0))</f>
        <v>134201.81250000003</v>
      </c>
      <c r="R34" s="100">
        <f>$L34*INDEX(benchmarks!$B$3:$B$14,MATCH(realEstatePerformance!R$2,benchmarks!$A$3:$A$14,0))</f>
        <v>86272.593750000015</v>
      </c>
      <c r="S34" s="100">
        <f>$L34*INDEX(benchmarks!$B$3:$B$14,MATCH(realEstatePerformance!S$2,benchmarks!$A$3:$A$14,0))</f>
        <v>86272.593750000015</v>
      </c>
      <c r="T34" s="100">
        <f>$L34*INDEX(benchmarks!$B$3:$B$14,MATCH(realEstatePerformance!T$2,benchmarks!$A$3:$A$14,0))</f>
        <v>86272.593750000015</v>
      </c>
      <c r="U34" s="100">
        <f>$L34*INDEX(benchmarks!$B$3:$B$14,MATCH(realEstatePerformance!U$2,benchmarks!$A$3:$A$14,0))</f>
        <v>86272.593750000015</v>
      </c>
      <c r="V34" s="100">
        <f>$L34*INDEX(benchmarks!$B$3:$B$14,MATCH(realEstatePerformance!V$2,benchmarks!$A$3:$A$14,0))</f>
        <v>86272.593750000015</v>
      </c>
      <c r="W34" s="100">
        <f>$L34*INDEX(benchmarks!$B$3:$B$14,MATCH(realEstatePerformance!W$2,benchmarks!$A$3:$A$14,0))</f>
        <v>191716.87500000003</v>
      </c>
      <c r="X34" s="100">
        <f>$L34*INDEX(benchmarks!$B$3:$B$14,MATCH(realEstatePerformance!X$2,benchmarks!$A$3:$A$14,0))</f>
        <v>230060.25000000003</v>
      </c>
      <c r="Y34" s="100">
        <f>$L34*INDEX(benchmarks!$B$3:$B$14,MATCH(realEstatePerformance!Y$2,benchmarks!$A$3:$A$14,0))</f>
        <v>230060.25000000003</v>
      </c>
      <c r="Z34" s="82">
        <f>$M34*INDEX(benchmarks!$C$3:$C$14,MATCH(realEstatePerformance!Z$2,benchmarks!$A$3:$A$14,0))</f>
        <v>76923.437500000015</v>
      </c>
      <c r="AA34" s="82">
        <f>$M34*INDEX(benchmarks!$C$3:$C$14,MATCH(realEstatePerformance!AA$2,benchmarks!$A$3:$A$14,0))</f>
        <v>76923.437500000015</v>
      </c>
      <c r="AB34" s="82">
        <f>$M34*INDEX(benchmarks!$C$3:$C$14,MATCH(realEstatePerformance!AB$2,benchmarks!$A$3:$A$14,0))</f>
        <v>76923.437500000015</v>
      </c>
      <c r="AC34" s="82">
        <f>$M34*INDEX(benchmarks!$C$3:$C$14,MATCH(realEstatePerformance!AC$2,benchmarks!$A$3:$A$14,0))</f>
        <v>76923.437500000015</v>
      </c>
      <c r="AD34" s="82">
        <f>$M34*INDEX(benchmarks!$C$3:$C$14,MATCH(realEstatePerformance!AD$2,benchmarks!$A$3:$A$14,0))</f>
        <v>76923.437500000015</v>
      </c>
      <c r="AE34" s="82">
        <f>$M34*INDEX(benchmarks!$C$3:$C$14,MATCH(realEstatePerformance!AE$2,benchmarks!$A$3:$A$14,0))</f>
        <v>76923.437500000015</v>
      </c>
      <c r="AF34" s="82">
        <f>$M34*INDEX(benchmarks!$C$3:$C$14,MATCH(realEstatePerformance!AF$2,benchmarks!$A$3:$A$14,0))</f>
        <v>76923.437500000015</v>
      </c>
      <c r="AG34" s="82">
        <f>$M34*INDEX(benchmarks!$C$3:$C$14,MATCH(realEstatePerformance!AG$2,benchmarks!$A$3:$A$14,0))</f>
        <v>76923.437500000015</v>
      </c>
      <c r="AH34" s="82">
        <f>$M34*INDEX(benchmarks!$C$3:$C$14,MATCH(realEstatePerformance!AH$2,benchmarks!$A$3:$A$14,0))</f>
        <v>76923.437500000015</v>
      </c>
      <c r="AI34" s="82">
        <f>$M34*INDEX(benchmarks!$C$3:$C$14,MATCH(realEstatePerformance!AI$2,benchmarks!$A$3:$A$14,0))</f>
        <v>76923.437500000015</v>
      </c>
      <c r="AJ34" s="82">
        <f>$M34*INDEX(benchmarks!$C$3:$C$14,MATCH(realEstatePerformance!AJ$2,benchmarks!$A$3:$A$14,0))</f>
        <v>76923.437500000015</v>
      </c>
      <c r="AK34" s="82">
        <f>$M34*INDEX(benchmarks!$C$3:$C$14,MATCH(realEstatePerformance!AK$2,benchmarks!$A$3:$A$14,0))</f>
        <v>76923.437500000015</v>
      </c>
      <c r="AL34" s="100">
        <f>N34*Fuels!$D$41</f>
        <v>48569.41382826028</v>
      </c>
      <c r="AM34" s="100">
        <f>O34*Fuels!$D$41</f>
        <v>54397.743487651518</v>
      </c>
      <c r="AN34" s="100">
        <f>P34*Fuels!$D$41</f>
        <v>38855.531062608228</v>
      </c>
      <c r="AO34" s="100">
        <f>Q34*Fuels!$D$41</f>
        <v>27198.871743825759</v>
      </c>
      <c r="AP34" s="100">
        <f>R34*Fuels!$D$41</f>
        <v>17484.988978173704</v>
      </c>
      <c r="AQ34" s="100">
        <f>S34*Fuels!$D$41</f>
        <v>17484.988978173704</v>
      </c>
      <c r="AR34" s="100">
        <f>T34*Fuels!$D$41</f>
        <v>17484.988978173704</v>
      </c>
      <c r="AS34" s="100">
        <f>U34*Fuels!$D$41</f>
        <v>17484.988978173704</v>
      </c>
      <c r="AT34" s="100">
        <f>V34*Fuels!$D$41</f>
        <v>17484.988978173704</v>
      </c>
      <c r="AU34" s="100">
        <f>W34*Fuels!$D$41</f>
        <v>38855.531062608228</v>
      </c>
      <c r="AV34" s="100">
        <f>X34*Fuels!$D$41</f>
        <v>46626.63727512987</v>
      </c>
      <c r="AW34" s="100">
        <f>Y34*Fuels!$D$41</f>
        <v>46626.63727512987</v>
      </c>
      <c r="AX34" s="82">
        <f>Z34*'UK electricity'!$E$24</f>
        <v>15928.866096256295</v>
      </c>
      <c r="AY34" s="82">
        <f>AA34*'UK electricity'!$E$24</f>
        <v>15928.866096256295</v>
      </c>
      <c r="AZ34" s="82">
        <f>AB34*'UK electricity'!$E$24</f>
        <v>15928.866096256295</v>
      </c>
      <c r="BA34" s="82">
        <f>AC34*'UK electricity'!$E$24</f>
        <v>15928.866096256295</v>
      </c>
      <c r="BB34" s="82">
        <f>AD34*'UK electricity'!$E$24</f>
        <v>15928.866096256295</v>
      </c>
      <c r="BC34" s="82">
        <f>AE34*'UK electricity'!$E$24</f>
        <v>15928.866096256295</v>
      </c>
      <c r="BD34" s="82">
        <f>AF34*'UK electricity'!$E$24</f>
        <v>15928.866096256295</v>
      </c>
      <c r="BE34" s="82">
        <f>AG34*'UK electricity'!$E$24</f>
        <v>15928.866096256295</v>
      </c>
      <c r="BF34" s="82">
        <f>AH34*'UK electricity'!$E$24</f>
        <v>15928.866096256295</v>
      </c>
      <c r="BG34" s="82">
        <f>AI34*'UK electricity'!$E$24</f>
        <v>15928.866096256295</v>
      </c>
      <c r="BH34" s="82">
        <f>AJ34*'UK electricity'!$E$24</f>
        <v>15928.866096256295</v>
      </c>
      <c r="BI34" s="82">
        <f>AK34*'UK electricity'!$E$24</f>
        <v>15928.866096256295</v>
      </c>
      <c r="BJ34" s="82">
        <f t="shared" si="2"/>
        <v>579701.70378115773</v>
      </c>
      <c r="BK34" s="82">
        <f t="shared" si="3"/>
        <v>579.70170378115779</v>
      </c>
      <c r="BL34" s="82">
        <f>$F34/typicalServiceCharge!$C$15</f>
        <v>1.6805605968945352</v>
      </c>
      <c r="BM34" s="102">
        <f>$BL34*INDEX(typicalServiceCharge!$C$5:$C$39,MATCH(realEstatePerformance!BM$2,typicalServiceCharge!$B$5:$B$39,0))</f>
        <v>100833.63581367211</v>
      </c>
      <c r="BN34" s="102">
        <f>$BL34*INDEX(typicalServiceCharge!$C$5:$C$39,MATCH(realEstatePerformance!BN$2,typicalServiceCharge!$B$5:$B$39,0))</f>
        <v>2688.8969550312563</v>
      </c>
      <c r="BO34" s="102">
        <f>$BL34*INDEX(typicalServiceCharge!$C$5:$C$39,MATCH(realEstatePerformance!BO$2,typicalServiceCharge!$B$5:$B$39,0))</f>
        <v>119546.67806009276</v>
      </c>
      <c r="BP34" s="102">
        <f>$BL34*INDEX(typicalServiceCharge!$C$5:$C$39,MATCH(realEstatePerformance!BP$2,typicalServiceCharge!$B$5:$B$39,0))</f>
        <v>16805.60596894535</v>
      </c>
      <c r="BQ34" s="102">
        <f>$BL34*INDEX(typicalServiceCharge!$C$5:$C$39,MATCH(realEstatePerformance!BQ$2,typicalServiceCharge!$B$5:$B$39,0))</f>
        <v>386360.88122605364</v>
      </c>
      <c r="BR34" s="102">
        <f>$BL34*INDEX(typicalServiceCharge!$C$5:$C$39,MATCH(realEstatePerformance!BR$2,typicalServiceCharge!$B$5:$B$39,0))</f>
        <v>18570.194595684614</v>
      </c>
      <c r="BS34" s="102">
        <f>$BL34*INDEX(typicalServiceCharge!$C$5:$C$39,MATCH(realEstatePerformance!BS$2,typicalServiceCharge!$B$5:$B$39,0))</f>
        <v>11763.924178261746</v>
      </c>
      <c r="BT34" s="102">
        <f>$BL34*INDEX(typicalServiceCharge!$C$5:$C$39,MATCH(realEstatePerformance!BT$2,typicalServiceCharge!$B$5:$B$39,0))</f>
        <v>242168.78201250252</v>
      </c>
      <c r="BU34" s="102">
        <f>$BL34*INDEX(typicalServiceCharge!$C$5:$C$39,MATCH(realEstatePerformance!BU$2,typicalServiceCharge!$B$5:$B$39,0))</f>
        <v>312130.519661222</v>
      </c>
      <c r="BV34" s="102">
        <f>$BL34*INDEX(typicalServiceCharge!$C$5:$C$39,MATCH(realEstatePerformance!BV$2,typicalServiceCharge!$B$5:$B$39,0))</f>
        <v>0</v>
      </c>
      <c r="BW34" s="102">
        <f>$BL34*INDEX(typicalServiceCharge!$C$5:$C$39,MATCH(realEstatePerformance!BW$2,typicalServiceCharge!$B$5:$B$39,0))</f>
        <v>315894.97539826576</v>
      </c>
      <c r="BX34" s="102">
        <f>$BL34*INDEX(typicalServiceCharge!$C$5:$C$39,MATCH(realEstatePerformance!BX$2,typicalServiceCharge!$B$5:$B$39,0))</f>
        <v>41173.734623916112</v>
      </c>
      <c r="BY34" s="102">
        <f>$BL34*INDEX(typicalServiceCharge!$C$5:$C$39,MATCH(realEstatePerformance!BY$2,typicalServiceCharge!$B$5:$B$39,0))</f>
        <v>8906.9711635410367</v>
      </c>
      <c r="BZ34" s="102">
        <f>$BL34*INDEX(typicalServiceCharge!$C$5:$C$39,MATCH(realEstatePerformance!BZ$2,typicalServiceCharge!$B$5:$B$39,0))</f>
        <v>166921.68128654972</v>
      </c>
      <c r="CA34" s="102">
        <f>$BL34*INDEX(typicalServiceCharge!$C$5:$C$39,MATCH(realEstatePerformance!CA$2,typicalServiceCharge!$B$5:$B$39,0))</f>
        <v>-1794.8387174833636</v>
      </c>
      <c r="CB34" s="102">
        <f>$BL34*INDEX(typicalServiceCharge!$C$5:$C$39,MATCH(realEstatePerformance!CB$2,typicalServiceCharge!$B$5:$B$39,0))</f>
        <v>0</v>
      </c>
      <c r="CC34" s="102">
        <f>$BL34*INDEX(typicalServiceCharge!$C$5:$C$39,MATCH(realEstatePerformance!CC$2,typicalServiceCharge!$B$5:$B$39,0))</f>
        <v>1512.5045372050818</v>
      </c>
      <c r="CD34" s="102">
        <f>$BL34*INDEX(typicalServiceCharge!$C$5:$C$39,MATCH(realEstatePerformance!CD$2,typicalServiceCharge!$B$5:$B$39,0))</f>
        <v>0</v>
      </c>
      <c r="CE34" s="102">
        <f>$BL34*INDEX(typicalServiceCharge!$C$5:$C$39,MATCH(realEstatePerformance!CE$2,typicalServiceCharge!$B$5:$B$39,0))</f>
        <v>0</v>
      </c>
      <c r="CF34" s="102">
        <f>$BL34*INDEX(typicalServiceCharge!$C$5:$C$39,MATCH(realEstatePerformance!CF$2,typicalServiceCharge!$B$5:$B$39,0))</f>
        <v>155423.28568259728</v>
      </c>
      <c r="CG34" s="102">
        <f>$BL34*INDEX(typicalServiceCharge!$C$5:$C$39,MATCH(realEstatePerformance!CG$2,typicalServiceCharge!$B$5:$B$39,0))</f>
        <v>-151250.45372050817</v>
      </c>
      <c r="CH34" s="102">
        <f t="shared" si="4"/>
        <v>1747656.9787255493</v>
      </c>
      <c r="CI34" s="82">
        <f t="shared" si="5"/>
        <v>89853.764086079464</v>
      </c>
      <c r="CJ34" s="82">
        <f t="shared" si="6"/>
        <v>72269.382454433711</v>
      </c>
      <c r="CK34" s="88">
        <f t="shared" si="7"/>
        <v>4.1352155104907938E-2</v>
      </c>
      <c r="CL34" s="89">
        <f>IF(CK34&lt;benchmarks!$A$65,benchmarks!$B$65,IF(CK34&lt;benchmarks!$A$64,benchmarks!$B$64,IF(CK34&lt;benchmarks!$A$63,benchmarks!$B$63,IF(CK34&lt;benchmarks!$A$62,benchmarks!$B$62,IF(CK34&lt;benchmarks!$A$61,benchmarks!$B$61,0)))))</f>
        <v>3</v>
      </c>
      <c r="CM34" s="83">
        <v>51.481312000000003</v>
      </c>
      <c r="CN34" s="83">
        <v>-3.1804999999999999</v>
      </c>
    </row>
    <row r="35" spans="1:92" x14ac:dyDescent="0.35">
      <c r="A35" s="80">
        <v>1190</v>
      </c>
      <c r="B35" s="85" t="s">
        <v>3</v>
      </c>
      <c r="C35" s="85" t="s">
        <v>7</v>
      </c>
      <c r="D35" s="85">
        <v>1996</v>
      </c>
      <c r="E35" s="86">
        <v>4118</v>
      </c>
      <c r="F35" s="87">
        <v>149479</v>
      </c>
      <c r="G35" s="85">
        <v>244</v>
      </c>
      <c r="H35" s="85">
        <v>162.8253373</v>
      </c>
      <c r="I35" s="81" t="str">
        <f t="shared" ref="I35:I65" si="8">_xlfn.CONCAT(C35,"_",D35)</f>
        <v>Offices (Standard AC)_1996</v>
      </c>
      <c r="J35" s="82">
        <f t="shared" si="1"/>
        <v>1004792</v>
      </c>
      <c r="K35" s="82" t="s">
        <v>54</v>
      </c>
      <c r="L35" s="82">
        <f>realEstatePerformance!$J35*INDEX(benchmarks!B$17:B$57,MATCH(realEstatePerformance!$K35,benchmarks!$A$17:$A$57,0))</f>
        <v>433176.99555555556</v>
      </c>
      <c r="M35" s="82">
        <f>realEstatePerformance!$J35*INDEX(benchmarks!C$17:C$57,MATCH(realEstatePerformance!$K35,benchmarks!$A$17:$A$57,0))</f>
        <v>571615.00444444444</v>
      </c>
      <c r="N35" s="100">
        <f>$L35*INDEX(benchmarks!$B$3:$B$14,MATCH(realEstatePerformance!N$2,benchmarks!$A$3:$A$14,0))</f>
        <v>54147.124444444446</v>
      </c>
      <c r="O35" s="100">
        <f>$L35*INDEX(benchmarks!$B$3:$B$14,MATCH(realEstatePerformance!O$2,benchmarks!$A$3:$A$14,0))</f>
        <v>60644.779377777784</v>
      </c>
      <c r="P35" s="100">
        <f>$L35*INDEX(benchmarks!$B$3:$B$14,MATCH(realEstatePerformance!P$2,benchmarks!$A$3:$A$14,0))</f>
        <v>43317.699555555562</v>
      </c>
      <c r="Q35" s="100">
        <f>$L35*INDEX(benchmarks!$B$3:$B$14,MATCH(realEstatePerformance!Q$2,benchmarks!$A$3:$A$14,0))</f>
        <v>30322.389688888892</v>
      </c>
      <c r="R35" s="100">
        <f>$L35*INDEX(benchmarks!$B$3:$B$14,MATCH(realEstatePerformance!R$2,benchmarks!$A$3:$A$14,0))</f>
        <v>19492.964799999998</v>
      </c>
      <c r="S35" s="100">
        <f>$L35*INDEX(benchmarks!$B$3:$B$14,MATCH(realEstatePerformance!S$2,benchmarks!$A$3:$A$14,0))</f>
        <v>19492.964799999998</v>
      </c>
      <c r="T35" s="100">
        <f>$L35*INDEX(benchmarks!$B$3:$B$14,MATCH(realEstatePerformance!T$2,benchmarks!$A$3:$A$14,0))</f>
        <v>19492.964799999998</v>
      </c>
      <c r="U35" s="100">
        <f>$L35*INDEX(benchmarks!$B$3:$B$14,MATCH(realEstatePerformance!U$2,benchmarks!$A$3:$A$14,0))</f>
        <v>19492.964799999998</v>
      </c>
      <c r="V35" s="100">
        <f>$L35*INDEX(benchmarks!$B$3:$B$14,MATCH(realEstatePerformance!V$2,benchmarks!$A$3:$A$14,0))</f>
        <v>19492.964799999998</v>
      </c>
      <c r="W35" s="100">
        <f>$L35*INDEX(benchmarks!$B$3:$B$14,MATCH(realEstatePerformance!W$2,benchmarks!$A$3:$A$14,0))</f>
        <v>43317.699555555562</v>
      </c>
      <c r="X35" s="100">
        <f>$L35*INDEX(benchmarks!$B$3:$B$14,MATCH(realEstatePerformance!X$2,benchmarks!$A$3:$A$14,0))</f>
        <v>51981.239466666666</v>
      </c>
      <c r="Y35" s="100">
        <f>$L35*INDEX(benchmarks!$B$3:$B$14,MATCH(realEstatePerformance!Y$2,benchmarks!$A$3:$A$14,0))</f>
        <v>51981.239466666666</v>
      </c>
      <c r="Z35" s="82">
        <f>$M35*INDEX(benchmarks!$C$3:$C$14,MATCH(realEstatePerformance!Z$2,benchmarks!$A$3:$A$14,0))</f>
        <v>47634.583703703705</v>
      </c>
      <c r="AA35" s="82">
        <f>$M35*INDEX(benchmarks!$C$3:$C$14,MATCH(realEstatePerformance!AA$2,benchmarks!$A$3:$A$14,0))</f>
        <v>47634.583703703705</v>
      </c>
      <c r="AB35" s="82">
        <f>$M35*INDEX(benchmarks!$C$3:$C$14,MATCH(realEstatePerformance!AB$2,benchmarks!$A$3:$A$14,0))</f>
        <v>47634.583703703705</v>
      </c>
      <c r="AC35" s="82">
        <f>$M35*INDEX(benchmarks!$C$3:$C$14,MATCH(realEstatePerformance!AC$2,benchmarks!$A$3:$A$14,0))</f>
        <v>47634.583703703705</v>
      </c>
      <c r="AD35" s="82">
        <f>$M35*INDEX(benchmarks!$C$3:$C$14,MATCH(realEstatePerformance!AD$2,benchmarks!$A$3:$A$14,0))</f>
        <v>47634.583703703705</v>
      </c>
      <c r="AE35" s="82">
        <f>$M35*INDEX(benchmarks!$C$3:$C$14,MATCH(realEstatePerformance!AE$2,benchmarks!$A$3:$A$14,0))</f>
        <v>47634.583703703705</v>
      </c>
      <c r="AF35" s="82">
        <f>$M35*INDEX(benchmarks!$C$3:$C$14,MATCH(realEstatePerformance!AF$2,benchmarks!$A$3:$A$14,0))</f>
        <v>47634.583703703705</v>
      </c>
      <c r="AG35" s="82">
        <f>$M35*INDEX(benchmarks!$C$3:$C$14,MATCH(realEstatePerformance!AG$2,benchmarks!$A$3:$A$14,0))</f>
        <v>47634.583703703705</v>
      </c>
      <c r="AH35" s="82">
        <f>$M35*INDEX(benchmarks!$C$3:$C$14,MATCH(realEstatePerformance!AH$2,benchmarks!$A$3:$A$14,0))</f>
        <v>47634.583703703705</v>
      </c>
      <c r="AI35" s="82">
        <f>$M35*INDEX(benchmarks!$C$3:$C$14,MATCH(realEstatePerformance!AI$2,benchmarks!$A$3:$A$14,0))</f>
        <v>47634.583703703705</v>
      </c>
      <c r="AJ35" s="82">
        <f>$M35*INDEX(benchmarks!$C$3:$C$14,MATCH(realEstatePerformance!AJ$2,benchmarks!$A$3:$A$14,0))</f>
        <v>47634.583703703705</v>
      </c>
      <c r="AK35" s="82">
        <f>$M35*INDEX(benchmarks!$C$3:$C$14,MATCH(realEstatePerformance!AK$2,benchmarks!$A$3:$A$14,0))</f>
        <v>47634.583703703705</v>
      </c>
      <c r="AL35" s="100">
        <f>N35*Fuels!$D$41</f>
        <v>10974.074534659634</v>
      </c>
      <c r="AM35" s="100">
        <f>O35*Fuels!$D$41</f>
        <v>12290.96347881879</v>
      </c>
      <c r="AN35" s="100">
        <f>P35*Fuels!$D$41</f>
        <v>8779.259627727708</v>
      </c>
      <c r="AO35" s="100">
        <f>Q35*Fuels!$D$41</f>
        <v>6145.4817394093952</v>
      </c>
      <c r="AP35" s="100">
        <f>R35*Fuels!$D$41</f>
        <v>3950.6668324774673</v>
      </c>
      <c r="AQ35" s="100">
        <f>S35*Fuels!$D$41</f>
        <v>3950.6668324774673</v>
      </c>
      <c r="AR35" s="100">
        <f>T35*Fuels!$D$41</f>
        <v>3950.6668324774673</v>
      </c>
      <c r="AS35" s="100">
        <f>U35*Fuels!$D$41</f>
        <v>3950.6668324774673</v>
      </c>
      <c r="AT35" s="100">
        <f>V35*Fuels!$D$41</f>
        <v>3950.6668324774673</v>
      </c>
      <c r="AU35" s="100">
        <f>W35*Fuels!$D$41</f>
        <v>8779.259627727708</v>
      </c>
      <c r="AV35" s="100">
        <f>X35*Fuels!$D$41</f>
        <v>10535.111553273247</v>
      </c>
      <c r="AW35" s="100">
        <f>Y35*Fuels!$D$41</f>
        <v>10535.111553273247</v>
      </c>
      <c r="AX35" s="82">
        <f>Z35*'UK electricity'!$E$24</f>
        <v>9863.8975327540247</v>
      </c>
      <c r="AY35" s="82">
        <f>AA35*'UK electricity'!$E$24</f>
        <v>9863.8975327540247</v>
      </c>
      <c r="AZ35" s="82">
        <f>AB35*'UK electricity'!$E$24</f>
        <v>9863.8975327540247</v>
      </c>
      <c r="BA35" s="82">
        <f>AC35*'UK electricity'!$E$24</f>
        <v>9863.8975327540247</v>
      </c>
      <c r="BB35" s="82">
        <f>AD35*'UK electricity'!$E$24</f>
        <v>9863.8975327540247</v>
      </c>
      <c r="BC35" s="82">
        <f>AE35*'UK electricity'!$E$24</f>
        <v>9863.8975327540247</v>
      </c>
      <c r="BD35" s="82">
        <f>AF35*'UK electricity'!$E$24</f>
        <v>9863.8975327540247</v>
      </c>
      <c r="BE35" s="82">
        <f>AG35*'UK electricity'!$E$24</f>
        <v>9863.8975327540247</v>
      </c>
      <c r="BF35" s="82">
        <f>AH35*'UK electricity'!$E$24</f>
        <v>9863.8975327540247</v>
      </c>
      <c r="BG35" s="82">
        <f>AI35*'UK electricity'!$E$24</f>
        <v>9863.8975327540247</v>
      </c>
      <c r="BH35" s="82">
        <f>AJ35*'UK electricity'!$E$24</f>
        <v>9863.8975327540247</v>
      </c>
      <c r="BI35" s="82">
        <f>AK35*'UK electricity'!$E$24</f>
        <v>9863.8975327540247</v>
      </c>
      <c r="BJ35" s="82">
        <f t="shared" si="2"/>
        <v>206159.36667032537</v>
      </c>
      <c r="BK35" s="82">
        <f t="shared" si="3"/>
        <v>206.15936667032537</v>
      </c>
      <c r="BL35" s="82">
        <f>$F35/typicalServiceCharge!$C$15</f>
        <v>0.6028594474692478</v>
      </c>
      <c r="BM35" s="102">
        <f>$BL35*INDEX(typicalServiceCharge!$C$5:$C$39,MATCH(realEstatePerformance!BM$2,typicalServiceCharge!$B$5:$B$39,0))</f>
        <v>36171.566848154871</v>
      </c>
      <c r="BN35" s="102">
        <f>$BL35*INDEX(typicalServiceCharge!$C$5:$C$39,MATCH(realEstatePerformance!BN$2,typicalServiceCharge!$B$5:$B$39,0))</f>
        <v>964.57511595079643</v>
      </c>
      <c r="BO35" s="102">
        <f>$BL35*INDEX(typicalServiceCharge!$C$5:$C$39,MATCH(realEstatePerformance!BO$2,typicalServiceCharge!$B$5:$B$39,0))</f>
        <v>42884.406795724943</v>
      </c>
      <c r="BP35" s="102">
        <f>$BL35*INDEX(typicalServiceCharge!$C$5:$C$39,MATCH(realEstatePerformance!BP$2,typicalServiceCharge!$B$5:$B$39,0))</f>
        <v>6028.5944746924779</v>
      </c>
      <c r="BQ35" s="102">
        <f>$BL35*INDEX(typicalServiceCharge!$C$5:$C$39,MATCH(realEstatePerformance!BQ$2,typicalServiceCharge!$B$5:$B$39,0))</f>
        <v>138597.38697318008</v>
      </c>
      <c r="BR35" s="102">
        <f>$BL35*INDEX(typicalServiceCharge!$C$5:$C$39,MATCH(realEstatePerformance!BR$2,typicalServiceCharge!$B$5:$B$39,0))</f>
        <v>6661.5968945351879</v>
      </c>
      <c r="BS35" s="102">
        <f>$BL35*INDEX(typicalServiceCharge!$C$5:$C$39,MATCH(realEstatePerformance!BS$2,typicalServiceCharge!$B$5:$B$39,0))</f>
        <v>4220.0161322847343</v>
      </c>
      <c r="BT35" s="102">
        <f>$BL35*INDEX(typicalServiceCharge!$C$5:$C$39,MATCH(realEstatePerformance!BT$2,typicalServiceCharge!$B$5:$B$39,0))</f>
        <v>86872.046380318614</v>
      </c>
      <c r="BU35" s="102">
        <f>$BL35*INDEX(typicalServiceCharge!$C$5:$C$39,MATCH(realEstatePerformance!BU$2,typicalServiceCharge!$B$5:$B$39,0))</f>
        <v>111969.0851784634</v>
      </c>
      <c r="BV35" s="102">
        <f>$BL35*INDEX(typicalServiceCharge!$C$5:$C$39,MATCH(realEstatePerformance!BV$2,typicalServiceCharge!$B$5:$B$39,0))</f>
        <v>0</v>
      </c>
      <c r="BW35" s="102">
        <f>$BL35*INDEX(typicalServiceCharge!$C$5:$C$39,MATCH(realEstatePerformance!BW$2,typicalServiceCharge!$B$5:$B$39,0))</f>
        <v>113319.49034079451</v>
      </c>
      <c r="BX35" s="102">
        <f>$BL35*INDEX(typicalServiceCharge!$C$5:$C$39,MATCH(realEstatePerformance!BX$2,typicalServiceCharge!$B$5:$B$39,0))</f>
        <v>14770.056462996572</v>
      </c>
      <c r="BY35" s="102">
        <f>$BL35*INDEX(typicalServiceCharge!$C$5:$C$39,MATCH(realEstatePerformance!BY$2,typicalServiceCharge!$B$5:$B$39,0))</f>
        <v>3195.1550715870135</v>
      </c>
      <c r="BZ35" s="102">
        <f>$BL35*INDEX(typicalServiceCharge!$C$5:$C$39,MATCH(realEstatePerformance!BZ$2,typicalServiceCharge!$B$5:$B$39,0))</f>
        <v>59879.014619883041</v>
      </c>
      <c r="CA35" s="102">
        <f>$BL35*INDEX(typicalServiceCharge!$C$5:$C$39,MATCH(realEstatePerformance!CA$2,typicalServiceCharge!$B$5:$B$39,0))</f>
        <v>-643.85388989715671</v>
      </c>
      <c r="CB35" s="102">
        <f>$BL35*INDEX(typicalServiceCharge!$C$5:$C$39,MATCH(realEstatePerformance!CB$2,typicalServiceCharge!$B$5:$B$39,0))</f>
        <v>0</v>
      </c>
      <c r="CC35" s="102">
        <f>$BL35*INDEX(typicalServiceCharge!$C$5:$C$39,MATCH(realEstatePerformance!CC$2,typicalServiceCharge!$B$5:$B$39,0))</f>
        <v>542.57350272232304</v>
      </c>
      <c r="CD35" s="102">
        <f>$BL35*INDEX(typicalServiceCharge!$C$5:$C$39,MATCH(realEstatePerformance!CD$2,typicalServiceCharge!$B$5:$B$39,0))</f>
        <v>0</v>
      </c>
      <c r="CE35" s="102">
        <f>$BL35*INDEX(typicalServiceCharge!$C$5:$C$39,MATCH(realEstatePerformance!CE$2,typicalServiceCharge!$B$5:$B$39,0))</f>
        <v>0</v>
      </c>
      <c r="CF35" s="102">
        <f>$BL35*INDEX(typicalServiceCharge!$C$5:$C$39,MATCH(realEstatePerformance!CF$2,typicalServiceCharge!$B$5:$B$39,0))</f>
        <v>55754.250280298445</v>
      </c>
      <c r="CG35" s="102">
        <f>$BL35*INDEX(typicalServiceCharge!$C$5:$C$39,MATCH(realEstatePerformance!CG$2,typicalServiceCharge!$B$5:$B$39,0))</f>
        <v>-54257.350272232303</v>
      </c>
      <c r="CH35" s="102">
        <f t="shared" si="4"/>
        <v>626928.61090945755</v>
      </c>
      <c r="CI35" s="82">
        <f t="shared" si="5"/>
        <v>31954.701833900432</v>
      </c>
      <c r="CJ35" s="82">
        <f t="shared" si="6"/>
        <v>25701.166685006119</v>
      </c>
      <c r="CK35" s="88">
        <f t="shared" si="7"/>
        <v>4.0995364125626002E-2</v>
      </c>
      <c r="CL35" s="89">
        <f>IF(CK35&lt;benchmarks!$A$65,benchmarks!$B$65,IF(CK35&lt;benchmarks!$A$64,benchmarks!$B$64,IF(CK35&lt;benchmarks!$A$63,benchmarks!$B$63,IF(CK35&lt;benchmarks!$A$62,benchmarks!$B$62,IF(CK35&lt;benchmarks!$A$61,benchmarks!$B$61,0)))))</f>
        <v>3</v>
      </c>
      <c r="CM35" s="83">
        <v>51.637224000000003</v>
      </c>
      <c r="CN35" s="83">
        <v>-0.11069900000000001</v>
      </c>
    </row>
    <row r="36" spans="1:92" x14ac:dyDescent="0.35">
      <c r="A36" s="80">
        <v>1193</v>
      </c>
      <c r="B36" s="85" t="s">
        <v>3</v>
      </c>
      <c r="C36" s="85" t="s">
        <v>7</v>
      </c>
      <c r="D36" s="85">
        <v>1989</v>
      </c>
      <c r="E36" s="86">
        <v>5717</v>
      </c>
      <c r="F36" s="87">
        <v>134421</v>
      </c>
      <c r="G36" s="85">
        <v>146</v>
      </c>
      <c r="H36" s="85">
        <v>132.6343789</v>
      </c>
      <c r="I36" s="81" t="str">
        <f t="shared" si="8"/>
        <v>Offices (Standard AC)_1989</v>
      </c>
      <c r="J36" s="82">
        <f t="shared" si="1"/>
        <v>834682</v>
      </c>
      <c r="K36" s="82" t="s">
        <v>54</v>
      </c>
      <c r="L36" s="82">
        <f>realEstatePerformance!$J36*INDEX(benchmarks!B$17:B$57,MATCH(realEstatePerformance!$K36,benchmarks!$A$17:$A$57,0))</f>
        <v>359840.68444444443</v>
      </c>
      <c r="M36" s="82">
        <f>realEstatePerformance!$J36*INDEX(benchmarks!C$17:C$57,MATCH(realEstatePerformance!$K36,benchmarks!$A$17:$A$57,0))</f>
        <v>474841.31555555557</v>
      </c>
      <c r="N36" s="100">
        <f>$L36*INDEX(benchmarks!$B$3:$B$14,MATCH(realEstatePerformance!N$2,benchmarks!$A$3:$A$14,0))</f>
        <v>44980.085555555554</v>
      </c>
      <c r="O36" s="100">
        <f>$L36*INDEX(benchmarks!$B$3:$B$14,MATCH(realEstatePerformance!O$2,benchmarks!$A$3:$A$14,0))</f>
        <v>50377.695822222224</v>
      </c>
      <c r="P36" s="100">
        <f>$L36*INDEX(benchmarks!$B$3:$B$14,MATCH(realEstatePerformance!P$2,benchmarks!$A$3:$A$14,0))</f>
        <v>35984.068444444441</v>
      </c>
      <c r="Q36" s="100">
        <f>$L36*INDEX(benchmarks!$B$3:$B$14,MATCH(realEstatePerformance!Q$2,benchmarks!$A$3:$A$14,0))</f>
        <v>25188.847911111112</v>
      </c>
      <c r="R36" s="100">
        <f>$L36*INDEX(benchmarks!$B$3:$B$14,MATCH(realEstatePerformance!R$2,benchmarks!$A$3:$A$14,0))</f>
        <v>16192.830799999998</v>
      </c>
      <c r="S36" s="100">
        <f>$L36*INDEX(benchmarks!$B$3:$B$14,MATCH(realEstatePerformance!S$2,benchmarks!$A$3:$A$14,0))</f>
        <v>16192.830799999998</v>
      </c>
      <c r="T36" s="100">
        <f>$L36*INDEX(benchmarks!$B$3:$B$14,MATCH(realEstatePerformance!T$2,benchmarks!$A$3:$A$14,0))</f>
        <v>16192.830799999998</v>
      </c>
      <c r="U36" s="100">
        <f>$L36*INDEX(benchmarks!$B$3:$B$14,MATCH(realEstatePerformance!U$2,benchmarks!$A$3:$A$14,0))</f>
        <v>16192.830799999998</v>
      </c>
      <c r="V36" s="100">
        <f>$L36*INDEX(benchmarks!$B$3:$B$14,MATCH(realEstatePerformance!V$2,benchmarks!$A$3:$A$14,0))</f>
        <v>16192.830799999998</v>
      </c>
      <c r="W36" s="100">
        <f>$L36*INDEX(benchmarks!$B$3:$B$14,MATCH(realEstatePerformance!W$2,benchmarks!$A$3:$A$14,0))</f>
        <v>35984.068444444441</v>
      </c>
      <c r="X36" s="100">
        <f>$L36*INDEX(benchmarks!$B$3:$B$14,MATCH(realEstatePerformance!X$2,benchmarks!$A$3:$A$14,0))</f>
        <v>43180.882133333333</v>
      </c>
      <c r="Y36" s="100">
        <f>$L36*INDEX(benchmarks!$B$3:$B$14,MATCH(realEstatePerformance!Y$2,benchmarks!$A$3:$A$14,0))</f>
        <v>43180.882133333333</v>
      </c>
      <c r="Z36" s="82">
        <f>$M36*INDEX(benchmarks!$C$3:$C$14,MATCH(realEstatePerformance!Z$2,benchmarks!$A$3:$A$14,0))</f>
        <v>39570.109629629638</v>
      </c>
      <c r="AA36" s="82">
        <f>$M36*INDEX(benchmarks!$C$3:$C$14,MATCH(realEstatePerformance!AA$2,benchmarks!$A$3:$A$14,0))</f>
        <v>39570.109629629638</v>
      </c>
      <c r="AB36" s="82">
        <f>$M36*INDEX(benchmarks!$C$3:$C$14,MATCH(realEstatePerformance!AB$2,benchmarks!$A$3:$A$14,0))</f>
        <v>39570.109629629638</v>
      </c>
      <c r="AC36" s="82">
        <f>$M36*INDEX(benchmarks!$C$3:$C$14,MATCH(realEstatePerformance!AC$2,benchmarks!$A$3:$A$14,0))</f>
        <v>39570.109629629638</v>
      </c>
      <c r="AD36" s="82">
        <f>$M36*INDEX(benchmarks!$C$3:$C$14,MATCH(realEstatePerformance!AD$2,benchmarks!$A$3:$A$14,0))</f>
        <v>39570.109629629638</v>
      </c>
      <c r="AE36" s="82">
        <f>$M36*INDEX(benchmarks!$C$3:$C$14,MATCH(realEstatePerformance!AE$2,benchmarks!$A$3:$A$14,0))</f>
        <v>39570.109629629638</v>
      </c>
      <c r="AF36" s="82">
        <f>$M36*INDEX(benchmarks!$C$3:$C$14,MATCH(realEstatePerformance!AF$2,benchmarks!$A$3:$A$14,0))</f>
        <v>39570.109629629638</v>
      </c>
      <c r="AG36" s="82">
        <f>$M36*INDEX(benchmarks!$C$3:$C$14,MATCH(realEstatePerformance!AG$2,benchmarks!$A$3:$A$14,0))</f>
        <v>39570.109629629638</v>
      </c>
      <c r="AH36" s="82">
        <f>$M36*INDEX(benchmarks!$C$3:$C$14,MATCH(realEstatePerformance!AH$2,benchmarks!$A$3:$A$14,0))</f>
        <v>39570.109629629638</v>
      </c>
      <c r="AI36" s="82">
        <f>$M36*INDEX(benchmarks!$C$3:$C$14,MATCH(realEstatePerformance!AI$2,benchmarks!$A$3:$A$14,0))</f>
        <v>39570.109629629638</v>
      </c>
      <c r="AJ36" s="82">
        <f>$M36*INDEX(benchmarks!$C$3:$C$14,MATCH(realEstatePerformance!AJ$2,benchmarks!$A$3:$A$14,0))</f>
        <v>39570.109629629638</v>
      </c>
      <c r="AK36" s="82">
        <f>$M36*INDEX(benchmarks!$C$3:$C$14,MATCH(realEstatePerformance!AK$2,benchmarks!$A$3:$A$14,0))</f>
        <v>39570.109629629638</v>
      </c>
      <c r="AL36" s="100">
        <f>N36*Fuels!$D$41</f>
        <v>9116.1777569275746</v>
      </c>
      <c r="AM36" s="100">
        <f>O36*Fuels!$D$41</f>
        <v>10210.119087758883</v>
      </c>
      <c r="AN36" s="100">
        <f>P36*Fuels!$D$41</f>
        <v>7292.9422055420591</v>
      </c>
      <c r="AO36" s="100">
        <f>Q36*Fuels!$D$41</f>
        <v>5105.0595438794417</v>
      </c>
      <c r="AP36" s="100">
        <f>R36*Fuels!$D$41</f>
        <v>3281.8239924939267</v>
      </c>
      <c r="AQ36" s="100">
        <f>S36*Fuels!$D$41</f>
        <v>3281.8239924939267</v>
      </c>
      <c r="AR36" s="100">
        <f>T36*Fuels!$D$41</f>
        <v>3281.8239924939267</v>
      </c>
      <c r="AS36" s="100">
        <f>U36*Fuels!$D$41</f>
        <v>3281.8239924939267</v>
      </c>
      <c r="AT36" s="100">
        <f>V36*Fuels!$D$41</f>
        <v>3281.8239924939267</v>
      </c>
      <c r="AU36" s="100">
        <f>W36*Fuels!$D$41</f>
        <v>7292.9422055420591</v>
      </c>
      <c r="AV36" s="100">
        <f>X36*Fuels!$D$41</f>
        <v>8751.5306466504717</v>
      </c>
      <c r="AW36" s="100">
        <f>Y36*Fuels!$D$41</f>
        <v>8751.5306466504717</v>
      </c>
      <c r="AX36" s="82">
        <f>Z36*'UK electricity'!$E$24</f>
        <v>8193.9523010077683</v>
      </c>
      <c r="AY36" s="82">
        <f>AA36*'UK electricity'!$E$24</f>
        <v>8193.9523010077683</v>
      </c>
      <c r="AZ36" s="82">
        <f>AB36*'UK electricity'!$E$24</f>
        <v>8193.9523010077683</v>
      </c>
      <c r="BA36" s="82">
        <f>AC36*'UK electricity'!$E$24</f>
        <v>8193.9523010077683</v>
      </c>
      <c r="BB36" s="82">
        <f>AD36*'UK electricity'!$E$24</f>
        <v>8193.9523010077683</v>
      </c>
      <c r="BC36" s="82">
        <f>AE36*'UK electricity'!$E$24</f>
        <v>8193.9523010077683</v>
      </c>
      <c r="BD36" s="82">
        <f>AF36*'UK electricity'!$E$24</f>
        <v>8193.9523010077683</v>
      </c>
      <c r="BE36" s="82">
        <f>AG36*'UK electricity'!$E$24</f>
        <v>8193.9523010077683</v>
      </c>
      <c r="BF36" s="82">
        <f>AH36*'UK electricity'!$E$24</f>
        <v>8193.9523010077683</v>
      </c>
      <c r="BG36" s="82">
        <f>AI36*'UK electricity'!$E$24</f>
        <v>8193.9523010077683</v>
      </c>
      <c r="BH36" s="82">
        <f>AJ36*'UK electricity'!$E$24</f>
        <v>8193.9523010077683</v>
      </c>
      <c r="BI36" s="82">
        <f>AK36*'UK electricity'!$E$24</f>
        <v>8193.9523010077683</v>
      </c>
      <c r="BJ36" s="82">
        <f t="shared" si="2"/>
        <v>171256.84966751374</v>
      </c>
      <c r="BK36" s="82">
        <f t="shared" si="3"/>
        <v>171.25684966751373</v>
      </c>
      <c r="BL36" s="82">
        <f>$F36/typicalServiceCharge!$C$15</f>
        <v>0.54212946158499697</v>
      </c>
      <c r="BM36" s="102">
        <f>$BL36*INDEX(typicalServiceCharge!$C$5:$C$39,MATCH(realEstatePerformance!BM$2,typicalServiceCharge!$B$5:$B$39,0))</f>
        <v>32527.767695099818</v>
      </c>
      <c r="BN36" s="102">
        <f>$BL36*INDEX(typicalServiceCharge!$C$5:$C$39,MATCH(realEstatePerformance!BN$2,typicalServiceCharge!$B$5:$B$39,0))</f>
        <v>867.40713853599516</v>
      </c>
      <c r="BO36" s="102">
        <f>$BL36*INDEX(typicalServiceCharge!$C$5:$C$39,MATCH(realEstatePerformance!BO$2,typicalServiceCharge!$B$5:$B$39,0))</f>
        <v>38564.37924984876</v>
      </c>
      <c r="BP36" s="102">
        <f>$BL36*INDEX(typicalServiceCharge!$C$5:$C$39,MATCH(realEstatePerformance!BP$2,typicalServiceCharge!$B$5:$B$39,0))</f>
        <v>5421.2946158499699</v>
      </c>
      <c r="BQ36" s="102">
        <f>$BL36*INDEX(typicalServiceCharge!$C$5:$C$39,MATCH(realEstatePerformance!BQ$2,typicalServiceCharge!$B$5:$B$39,0))</f>
        <v>124635.5632183908</v>
      </c>
      <c r="BR36" s="102">
        <f>$BL36*INDEX(typicalServiceCharge!$C$5:$C$39,MATCH(realEstatePerformance!BR$2,typicalServiceCharge!$B$5:$B$39,0))</f>
        <v>5990.5305505142169</v>
      </c>
      <c r="BS36" s="102">
        <f>$BL36*INDEX(typicalServiceCharge!$C$5:$C$39,MATCH(realEstatePerformance!BS$2,typicalServiceCharge!$B$5:$B$39,0))</f>
        <v>3794.9062310949789</v>
      </c>
      <c r="BT36" s="102">
        <f>$BL36*INDEX(typicalServiceCharge!$C$5:$C$39,MATCH(realEstatePerformance!BT$2,typicalServiceCharge!$B$5:$B$39,0))</f>
        <v>78120.855414398058</v>
      </c>
      <c r="BU36" s="102">
        <f>$BL36*INDEX(typicalServiceCharge!$C$5:$C$39,MATCH(realEstatePerformance!BU$2,typicalServiceCharge!$B$5:$B$39,0))</f>
        <v>100689.70490018149</v>
      </c>
      <c r="BV36" s="102">
        <f>$BL36*INDEX(typicalServiceCharge!$C$5:$C$39,MATCH(realEstatePerformance!BV$2,typicalServiceCharge!$B$5:$B$39,0))</f>
        <v>0</v>
      </c>
      <c r="BW36" s="102">
        <f>$BL36*INDEX(typicalServiceCharge!$C$5:$C$39,MATCH(realEstatePerformance!BW$2,typicalServiceCharge!$B$5:$B$39,0))</f>
        <v>101904.07489413187</v>
      </c>
      <c r="BX36" s="102">
        <f>$BL36*INDEX(typicalServiceCharge!$C$5:$C$39,MATCH(realEstatePerformance!BX$2,typicalServiceCharge!$B$5:$B$39,0))</f>
        <v>13282.171808832425</v>
      </c>
      <c r="BY36" s="102">
        <f>$BL36*INDEX(typicalServiceCharge!$C$5:$C$39,MATCH(realEstatePerformance!BY$2,typicalServiceCharge!$B$5:$B$39,0))</f>
        <v>2873.2861464004841</v>
      </c>
      <c r="BZ36" s="102">
        <f>$BL36*INDEX(typicalServiceCharge!$C$5:$C$39,MATCH(realEstatePerformance!BZ$2,typicalServiceCharge!$B$5:$B$39,0))</f>
        <v>53847.008771929824</v>
      </c>
      <c r="CA36" s="102">
        <f>$BL36*INDEX(typicalServiceCharge!$C$5:$C$39,MATCH(realEstatePerformance!CA$2,typicalServiceCharge!$B$5:$B$39,0))</f>
        <v>-578.99426497277682</v>
      </c>
      <c r="CB36" s="102">
        <f>$BL36*INDEX(typicalServiceCharge!$C$5:$C$39,MATCH(realEstatePerformance!CB$2,typicalServiceCharge!$B$5:$B$39,0))</f>
        <v>0</v>
      </c>
      <c r="CC36" s="102">
        <f>$BL36*INDEX(typicalServiceCharge!$C$5:$C$39,MATCH(realEstatePerformance!CC$2,typicalServiceCharge!$B$5:$B$39,0))</f>
        <v>487.91651542649726</v>
      </c>
      <c r="CD36" s="102">
        <f>$BL36*INDEX(typicalServiceCharge!$C$5:$C$39,MATCH(realEstatePerformance!CD$2,typicalServiceCharge!$B$5:$B$39,0))</f>
        <v>0</v>
      </c>
      <c r="CE36" s="102">
        <f>$BL36*INDEX(typicalServiceCharge!$C$5:$C$39,MATCH(realEstatePerformance!CE$2,typicalServiceCharge!$B$5:$B$39,0))</f>
        <v>0</v>
      </c>
      <c r="CF36" s="102">
        <f>$BL36*INDEX(typicalServiceCharge!$C$5:$C$39,MATCH(realEstatePerformance!CF$2,typicalServiceCharge!$B$5:$B$39,0))</f>
        <v>50137.758995765274</v>
      </c>
      <c r="CG36" s="102">
        <f>$BL36*INDEX(typicalServiceCharge!$C$5:$C$39,MATCH(realEstatePerformance!CG$2,typicalServiceCharge!$B$5:$B$39,0))</f>
        <v>-48791.651542649728</v>
      </c>
      <c r="CH36" s="102">
        <f t="shared" si="4"/>
        <v>563773.980338778</v>
      </c>
      <c r="CI36" s="82">
        <f t="shared" si="5"/>
        <v>26544.811698464629</v>
      </c>
      <c r="CJ36" s="82">
        <f t="shared" si="6"/>
        <v>21349.992049075103</v>
      </c>
      <c r="CK36" s="88">
        <f t="shared" si="7"/>
        <v>3.7869771918607624E-2</v>
      </c>
      <c r="CL36" s="89">
        <f>IF(CK36&lt;benchmarks!$A$65,benchmarks!$B$65,IF(CK36&lt;benchmarks!$A$64,benchmarks!$B$64,IF(CK36&lt;benchmarks!$A$63,benchmarks!$B$63,IF(CK36&lt;benchmarks!$A$62,benchmarks!$B$62,IF(CK36&lt;benchmarks!$A$61,benchmarks!$B$61,0)))))</f>
        <v>4</v>
      </c>
      <c r="CM36" s="83">
        <v>51.574418000000001</v>
      </c>
      <c r="CN36" s="83">
        <v>-8.6177000000000004E-2</v>
      </c>
    </row>
    <row r="37" spans="1:92" x14ac:dyDescent="0.35">
      <c r="A37" s="80">
        <v>1202</v>
      </c>
      <c r="B37" s="85" t="s">
        <v>3</v>
      </c>
      <c r="C37" s="85" t="s">
        <v>7</v>
      </c>
      <c r="D37" s="85">
        <v>1931</v>
      </c>
      <c r="E37" s="86">
        <v>3343</v>
      </c>
      <c r="F37" s="87">
        <v>23391</v>
      </c>
      <c r="G37" s="85">
        <v>52</v>
      </c>
      <c r="H37" s="85">
        <v>28.954636189999999</v>
      </c>
      <c r="I37" s="81" t="str">
        <f t="shared" si="8"/>
        <v>Offices (Standard AC)_1931</v>
      </c>
      <c r="J37" s="82">
        <f t="shared" si="1"/>
        <v>173836</v>
      </c>
      <c r="K37" s="82" t="s">
        <v>54</v>
      </c>
      <c r="L37" s="82">
        <f>realEstatePerformance!$J37*INDEX(benchmarks!B$17:B$57,MATCH(realEstatePerformance!$K37,benchmarks!$A$17:$A$57,0))</f>
        <v>74942.631111111114</v>
      </c>
      <c r="M37" s="82">
        <f>realEstatePerformance!$J37*INDEX(benchmarks!C$17:C$57,MATCH(realEstatePerformance!$K37,benchmarks!$A$17:$A$57,0))</f>
        <v>98893.368888888886</v>
      </c>
      <c r="N37" s="100">
        <f>$L37*INDEX(benchmarks!$B$3:$B$14,MATCH(realEstatePerformance!N$2,benchmarks!$A$3:$A$14,0))</f>
        <v>9367.8288888888892</v>
      </c>
      <c r="O37" s="100">
        <f>$L37*INDEX(benchmarks!$B$3:$B$14,MATCH(realEstatePerformance!O$2,benchmarks!$A$3:$A$14,0))</f>
        <v>10491.968355555557</v>
      </c>
      <c r="P37" s="100">
        <f>$L37*INDEX(benchmarks!$B$3:$B$14,MATCH(realEstatePerformance!P$2,benchmarks!$A$3:$A$14,0))</f>
        <v>7494.2631111111114</v>
      </c>
      <c r="Q37" s="100">
        <f>$L37*INDEX(benchmarks!$B$3:$B$14,MATCH(realEstatePerformance!Q$2,benchmarks!$A$3:$A$14,0))</f>
        <v>5245.9841777777783</v>
      </c>
      <c r="R37" s="100">
        <f>$L37*INDEX(benchmarks!$B$3:$B$14,MATCH(realEstatePerformance!R$2,benchmarks!$A$3:$A$14,0))</f>
        <v>3372.4184</v>
      </c>
      <c r="S37" s="100">
        <f>$L37*INDEX(benchmarks!$B$3:$B$14,MATCH(realEstatePerformance!S$2,benchmarks!$A$3:$A$14,0))</f>
        <v>3372.4184</v>
      </c>
      <c r="T37" s="100">
        <f>$L37*INDEX(benchmarks!$B$3:$B$14,MATCH(realEstatePerformance!T$2,benchmarks!$A$3:$A$14,0))</f>
        <v>3372.4184</v>
      </c>
      <c r="U37" s="100">
        <f>$L37*INDEX(benchmarks!$B$3:$B$14,MATCH(realEstatePerformance!U$2,benchmarks!$A$3:$A$14,0))</f>
        <v>3372.4184</v>
      </c>
      <c r="V37" s="100">
        <f>$L37*INDEX(benchmarks!$B$3:$B$14,MATCH(realEstatePerformance!V$2,benchmarks!$A$3:$A$14,0))</f>
        <v>3372.4184</v>
      </c>
      <c r="W37" s="100">
        <f>$L37*INDEX(benchmarks!$B$3:$B$14,MATCH(realEstatePerformance!W$2,benchmarks!$A$3:$A$14,0))</f>
        <v>7494.2631111111114</v>
      </c>
      <c r="X37" s="100">
        <f>$L37*INDEX(benchmarks!$B$3:$B$14,MATCH(realEstatePerformance!X$2,benchmarks!$A$3:$A$14,0))</f>
        <v>8993.115733333334</v>
      </c>
      <c r="Y37" s="100">
        <f>$L37*INDEX(benchmarks!$B$3:$B$14,MATCH(realEstatePerformance!Y$2,benchmarks!$A$3:$A$14,0))</f>
        <v>8993.115733333334</v>
      </c>
      <c r="Z37" s="82">
        <f>$M37*INDEX(benchmarks!$C$3:$C$14,MATCH(realEstatePerformance!Z$2,benchmarks!$A$3:$A$14,0))</f>
        <v>8241.1140740740757</v>
      </c>
      <c r="AA37" s="82">
        <f>$M37*INDEX(benchmarks!$C$3:$C$14,MATCH(realEstatePerformance!AA$2,benchmarks!$A$3:$A$14,0))</f>
        <v>8241.1140740740757</v>
      </c>
      <c r="AB37" s="82">
        <f>$M37*INDEX(benchmarks!$C$3:$C$14,MATCH(realEstatePerformance!AB$2,benchmarks!$A$3:$A$14,0))</f>
        <v>8241.1140740740757</v>
      </c>
      <c r="AC37" s="82">
        <f>$M37*INDEX(benchmarks!$C$3:$C$14,MATCH(realEstatePerformance!AC$2,benchmarks!$A$3:$A$14,0))</f>
        <v>8241.1140740740757</v>
      </c>
      <c r="AD37" s="82">
        <f>$M37*INDEX(benchmarks!$C$3:$C$14,MATCH(realEstatePerformance!AD$2,benchmarks!$A$3:$A$14,0))</f>
        <v>8241.1140740740757</v>
      </c>
      <c r="AE37" s="82">
        <f>$M37*INDEX(benchmarks!$C$3:$C$14,MATCH(realEstatePerformance!AE$2,benchmarks!$A$3:$A$14,0))</f>
        <v>8241.1140740740757</v>
      </c>
      <c r="AF37" s="82">
        <f>$M37*INDEX(benchmarks!$C$3:$C$14,MATCH(realEstatePerformance!AF$2,benchmarks!$A$3:$A$14,0))</f>
        <v>8241.1140740740757</v>
      </c>
      <c r="AG37" s="82">
        <f>$M37*INDEX(benchmarks!$C$3:$C$14,MATCH(realEstatePerformance!AG$2,benchmarks!$A$3:$A$14,0))</f>
        <v>8241.1140740740757</v>
      </c>
      <c r="AH37" s="82">
        <f>$M37*INDEX(benchmarks!$C$3:$C$14,MATCH(realEstatePerformance!AH$2,benchmarks!$A$3:$A$14,0))</f>
        <v>8241.1140740740757</v>
      </c>
      <c r="AI37" s="82">
        <f>$M37*INDEX(benchmarks!$C$3:$C$14,MATCH(realEstatePerformance!AI$2,benchmarks!$A$3:$A$14,0))</f>
        <v>8241.1140740740757</v>
      </c>
      <c r="AJ37" s="82">
        <f>$M37*INDEX(benchmarks!$C$3:$C$14,MATCH(realEstatePerformance!AJ$2,benchmarks!$A$3:$A$14,0))</f>
        <v>8241.1140740740757</v>
      </c>
      <c r="AK37" s="82">
        <f>$M37*INDEX(benchmarks!$C$3:$C$14,MATCH(realEstatePerformance!AK$2,benchmarks!$A$3:$A$14,0))</f>
        <v>8241.1140740740757</v>
      </c>
      <c r="AL37" s="100">
        <f>N37*Fuels!$D$41</f>
        <v>1898.591171911293</v>
      </c>
      <c r="AM37" s="100">
        <f>O37*Fuels!$D$41</f>
        <v>2126.4221125406484</v>
      </c>
      <c r="AN37" s="100">
        <f>P37*Fuels!$D$41</f>
        <v>1518.8729375290345</v>
      </c>
      <c r="AO37" s="100">
        <f>Q37*Fuels!$D$41</f>
        <v>1063.2110562703242</v>
      </c>
      <c r="AP37" s="100">
        <f>R37*Fuels!$D$41</f>
        <v>683.49282188806546</v>
      </c>
      <c r="AQ37" s="100">
        <f>S37*Fuels!$D$41</f>
        <v>683.49282188806546</v>
      </c>
      <c r="AR37" s="100">
        <f>T37*Fuels!$D$41</f>
        <v>683.49282188806546</v>
      </c>
      <c r="AS37" s="100">
        <f>U37*Fuels!$D$41</f>
        <v>683.49282188806546</v>
      </c>
      <c r="AT37" s="100">
        <f>V37*Fuels!$D$41</f>
        <v>683.49282188806546</v>
      </c>
      <c r="AU37" s="100">
        <f>W37*Fuels!$D$41</f>
        <v>1518.8729375290345</v>
      </c>
      <c r="AV37" s="100">
        <f>X37*Fuels!$D$41</f>
        <v>1822.6475250348415</v>
      </c>
      <c r="AW37" s="100">
        <f>Y37*Fuels!$D$41</f>
        <v>1822.6475250348415</v>
      </c>
      <c r="AX37" s="82">
        <f>Z37*'UK electricity'!$E$24</f>
        <v>1706.5228340829037</v>
      </c>
      <c r="AY37" s="82">
        <f>AA37*'UK electricity'!$E$24</f>
        <v>1706.5228340829037</v>
      </c>
      <c r="AZ37" s="82">
        <f>AB37*'UK electricity'!$E$24</f>
        <v>1706.5228340829037</v>
      </c>
      <c r="BA37" s="82">
        <f>AC37*'UK electricity'!$E$24</f>
        <v>1706.5228340829037</v>
      </c>
      <c r="BB37" s="82">
        <f>AD37*'UK electricity'!$E$24</f>
        <v>1706.5228340829037</v>
      </c>
      <c r="BC37" s="82">
        <f>AE37*'UK electricity'!$E$24</f>
        <v>1706.5228340829037</v>
      </c>
      <c r="BD37" s="82">
        <f>AF37*'UK electricity'!$E$24</f>
        <v>1706.5228340829037</v>
      </c>
      <c r="BE37" s="82">
        <f>AG37*'UK electricity'!$E$24</f>
        <v>1706.5228340829037</v>
      </c>
      <c r="BF37" s="82">
        <f>AH37*'UK electricity'!$E$24</f>
        <v>1706.5228340829037</v>
      </c>
      <c r="BG37" s="82">
        <f>AI37*'UK electricity'!$E$24</f>
        <v>1706.5228340829037</v>
      </c>
      <c r="BH37" s="82">
        <f>AJ37*'UK electricity'!$E$24</f>
        <v>1706.5228340829037</v>
      </c>
      <c r="BI37" s="82">
        <f>AK37*'UK electricity'!$E$24</f>
        <v>1706.5228340829037</v>
      </c>
      <c r="BJ37" s="82">
        <f t="shared" si="2"/>
        <v>35667.003384285206</v>
      </c>
      <c r="BK37" s="82">
        <f t="shared" si="3"/>
        <v>35.667003384285209</v>
      </c>
      <c r="BL37" s="82">
        <f>$F37/typicalServiceCharge!$C$15</f>
        <v>9.4337568058076221E-2</v>
      </c>
      <c r="BM37" s="102">
        <f>$BL37*INDEX(typicalServiceCharge!$C$5:$C$39,MATCH(realEstatePerformance!BM$2,typicalServiceCharge!$B$5:$B$39,0))</f>
        <v>5660.2540834845731</v>
      </c>
      <c r="BN37" s="102">
        <f>$BL37*INDEX(typicalServiceCharge!$C$5:$C$39,MATCH(realEstatePerformance!BN$2,typicalServiceCharge!$B$5:$B$39,0))</f>
        <v>150.94010889292196</v>
      </c>
      <c r="BO37" s="102">
        <f>$BL37*INDEX(typicalServiceCharge!$C$5:$C$39,MATCH(realEstatePerformance!BO$2,typicalServiceCharge!$B$5:$B$39,0))</f>
        <v>6710.7029038112523</v>
      </c>
      <c r="BP37" s="102">
        <f>$BL37*INDEX(typicalServiceCharge!$C$5:$C$39,MATCH(realEstatePerformance!BP$2,typicalServiceCharge!$B$5:$B$39,0))</f>
        <v>943.37568058076226</v>
      </c>
      <c r="BQ37" s="102">
        <f>$BL37*INDEX(typicalServiceCharge!$C$5:$C$39,MATCH(realEstatePerformance!BQ$2,typicalServiceCharge!$B$5:$B$39,0))</f>
        <v>21688.206896551725</v>
      </c>
      <c r="BR37" s="102">
        <f>$BL37*INDEX(typicalServiceCharge!$C$5:$C$39,MATCH(realEstatePerformance!BR$2,typicalServiceCharge!$B$5:$B$39,0))</f>
        <v>1042.4301270417423</v>
      </c>
      <c r="BS37" s="102">
        <f>$BL37*INDEX(typicalServiceCharge!$C$5:$C$39,MATCH(realEstatePerformance!BS$2,typicalServiceCharge!$B$5:$B$39,0))</f>
        <v>660.36297640653356</v>
      </c>
      <c r="BT37" s="102">
        <f>$BL37*INDEX(typicalServiceCharge!$C$5:$C$39,MATCH(realEstatePerformance!BT$2,typicalServiceCharge!$B$5:$B$39,0))</f>
        <v>13594.043557168783</v>
      </c>
      <c r="BU37" s="102">
        <f>$BL37*INDEX(typicalServiceCharge!$C$5:$C$39,MATCH(realEstatePerformance!BU$2,typicalServiceCharge!$B$5:$B$39,0))</f>
        <v>17521.316515426497</v>
      </c>
      <c r="BV37" s="102">
        <f>$BL37*INDEX(typicalServiceCharge!$C$5:$C$39,MATCH(realEstatePerformance!BV$2,typicalServiceCharge!$B$5:$B$39,0))</f>
        <v>0</v>
      </c>
      <c r="BW37" s="102">
        <f>$BL37*INDEX(typicalServiceCharge!$C$5:$C$39,MATCH(realEstatePerformance!BW$2,typicalServiceCharge!$B$5:$B$39,0))</f>
        <v>17732.632667876587</v>
      </c>
      <c r="BX37" s="102">
        <f>$BL37*INDEX(typicalServiceCharge!$C$5:$C$39,MATCH(realEstatePerformance!BX$2,typicalServiceCharge!$B$5:$B$39,0))</f>
        <v>2311.2704174228675</v>
      </c>
      <c r="BY37" s="102">
        <f>$BL37*INDEX(typicalServiceCharge!$C$5:$C$39,MATCH(realEstatePerformance!BY$2,typicalServiceCharge!$B$5:$B$39,0))</f>
        <v>499.98911070780395</v>
      </c>
      <c r="BZ37" s="102">
        <f>$BL37*INDEX(typicalServiceCharge!$C$5:$C$39,MATCH(realEstatePerformance!BZ$2,typicalServiceCharge!$B$5:$B$39,0))</f>
        <v>9370.0789473684199</v>
      </c>
      <c r="CA37" s="102">
        <f>$BL37*INDEX(typicalServiceCharge!$C$5:$C$39,MATCH(realEstatePerformance!CA$2,typicalServiceCharge!$B$5:$B$39,0))</f>
        <v>-100.7525226860254</v>
      </c>
      <c r="CB37" s="102">
        <f>$BL37*INDEX(typicalServiceCharge!$C$5:$C$39,MATCH(realEstatePerformance!CB$2,typicalServiceCharge!$B$5:$B$39,0))</f>
        <v>0</v>
      </c>
      <c r="CC37" s="102">
        <f>$BL37*INDEX(typicalServiceCharge!$C$5:$C$39,MATCH(realEstatePerformance!CC$2,typicalServiceCharge!$B$5:$B$39,0))</f>
        <v>84.903811252268596</v>
      </c>
      <c r="CD37" s="102">
        <f>$BL37*INDEX(typicalServiceCharge!$C$5:$C$39,MATCH(realEstatePerformance!CD$2,typicalServiceCharge!$B$5:$B$39,0))</f>
        <v>0</v>
      </c>
      <c r="CE37" s="102">
        <f>$BL37*INDEX(typicalServiceCharge!$C$5:$C$39,MATCH(realEstatePerformance!CE$2,typicalServiceCharge!$B$5:$B$39,0))</f>
        <v>0</v>
      </c>
      <c r="CF37" s="102">
        <f>$BL37*INDEX(typicalServiceCharge!$C$5:$C$39,MATCH(realEstatePerformance!CF$2,typicalServiceCharge!$B$5:$B$39,0))</f>
        <v>8724.6213067150638</v>
      </c>
      <c r="CG37" s="102">
        <f>$BL37*INDEX(typicalServiceCharge!$C$5:$C$39,MATCH(realEstatePerformance!CG$2,typicalServiceCharge!$B$5:$B$39,0))</f>
        <v>-8490.3811252268606</v>
      </c>
      <c r="CH37" s="102">
        <f t="shared" si="4"/>
        <v>98103.995462794919</v>
      </c>
      <c r="CI37" s="82">
        <f t="shared" si="5"/>
        <v>5528.3855245642071</v>
      </c>
      <c r="CJ37" s="82">
        <f t="shared" si="6"/>
        <v>4446.4804774069917</v>
      </c>
      <c r="CK37" s="88">
        <f t="shared" si="7"/>
        <v>4.5324152766981651E-2</v>
      </c>
      <c r="CL37" s="89">
        <f>IF(CK37&lt;benchmarks!$A$65,benchmarks!$B$65,IF(CK37&lt;benchmarks!$A$64,benchmarks!$B$64,IF(CK37&lt;benchmarks!$A$63,benchmarks!$B$63,IF(CK37&lt;benchmarks!$A$62,benchmarks!$B$62,IF(CK37&lt;benchmarks!$A$61,benchmarks!$B$61,0)))))</f>
        <v>3</v>
      </c>
      <c r="CM37" s="83">
        <v>54.861984</v>
      </c>
      <c r="CN37" s="83">
        <v>-1.5040579999999999</v>
      </c>
    </row>
    <row r="38" spans="1:92" x14ac:dyDescent="0.35">
      <c r="A38" s="80">
        <v>1253</v>
      </c>
      <c r="B38" s="85" t="s">
        <v>3</v>
      </c>
      <c r="C38" s="85" t="s">
        <v>7</v>
      </c>
      <c r="D38" s="85">
        <v>1908</v>
      </c>
      <c r="E38" s="86">
        <v>2437</v>
      </c>
      <c r="F38" s="87">
        <v>90032</v>
      </c>
      <c r="G38" s="85">
        <v>253</v>
      </c>
      <c r="H38" s="85">
        <v>100.59099740000001</v>
      </c>
      <c r="I38" s="81" t="str">
        <f t="shared" si="8"/>
        <v>Offices (Standard AC)_1908</v>
      </c>
      <c r="J38" s="82">
        <f t="shared" si="1"/>
        <v>616561</v>
      </c>
      <c r="K38" s="82" t="s">
        <v>54</v>
      </c>
      <c r="L38" s="82">
        <f>realEstatePerformance!$J38*INDEX(benchmarks!B$17:B$57,MATCH(realEstatePerformance!$K38,benchmarks!$A$17:$A$57,0))</f>
        <v>265806.29777777777</v>
      </c>
      <c r="M38" s="82">
        <f>realEstatePerformance!$J38*INDEX(benchmarks!C$17:C$57,MATCH(realEstatePerformance!$K38,benchmarks!$A$17:$A$57,0))</f>
        <v>350754.70222222223</v>
      </c>
      <c r="N38" s="100">
        <f>$L38*INDEX(benchmarks!$B$3:$B$14,MATCH(realEstatePerformance!N$2,benchmarks!$A$3:$A$14,0))</f>
        <v>33225.787222222221</v>
      </c>
      <c r="O38" s="100">
        <f>$L38*INDEX(benchmarks!$B$3:$B$14,MATCH(realEstatePerformance!O$2,benchmarks!$A$3:$A$14,0))</f>
        <v>37212.88168888889</v>
      </c>
      <c r="P38" s="100">
        <f>$L38*INDEX(benchmarks!$B$3:$B$14,MATCH(realEstatePerformance!P$2,benchmarks!$A$3:$A$14,0))</f>
        <v>26580.62977777778</v>
      </c>
      <c r="Q38" s="100">
        <f>$L38*INDEX(benchmarks!$B$3:$B$14,MATCH(realEstatePerformance!Q$2,benchmarks!$A$3:$A$14,0))</f>
        <v>18606.440844444445</v>
      </c>
      <c r="R38" s="100">
        <f>$L38*INDEX(benchmarks!$B$3:$B$14,MATCH(realEstatePerformance!R$2,benchmarks!$A$3:$A$14,0))</f>
        <v>11961.283399999998</v>
      </c>
      <c r="S38" s="100">
        <f>$L38*INDEX(benchmarks!$B$3:$B$14,MATCH(realEstatePerformance!S$2,benchmarks!$A$3:$A$14,0))</f>
        <v>11961.283399999998</v>
      </c>
      <c r="T38" s="100">
        <f>$L38*INDEX(benchmarks!$B$3:$B$14,MATCH(realEstatePerformance!T$2,benchmarks!$A$3:$A$14,0))</f>
        <v>11961.283399999998</v>
      </c>
      <c r="U38" s="100">
        <f>$L38*INDEX(benchmarks!$B$3:$B$14,MATCH(realEstatePerformance!U$2,benchmarks!$A$3:$A$14,0))</f>
        <v>11961.283399999998</v>
      </c>
      <c r="V38" s="100">
        <f>$L38*INDEX(benchmarks!$B$3:$B$14,MATCH(realEstatePerformance!V$2,benchmarks!$A$3:$A$14,0))</f>
        <v>11961.283399999998</v>
      </c>
      <c r="W38" s="100">
        <f>$L38*INDEX(benchmarks!$B$3:$B$14,MATCH(realEstatePerformance!W$2,benchmarks!$A$3:$A$14,0))</f>
        <v>26580.62977777778</v>
      </c>
      <c r="X38" s="100">
        <f>$L38*INDEX(benchmarks!$B$3:$B$14,MATCH(realEstatePerformance!X$2,benchmarks!$A$3:$A$14,0))</f>
        <v>31896.755733333332</v>
      </c>
      <c r="Y38" s="100">
        <f>$L38*INDEX(benchmarks!$B$3:$B$14,MATCH(realEstatePerformance!Y$2,benchmarks!$A$3:$A$14,0))</f>
        <v>31896.755733333332</v>
      </c>
      <c r="Z38" s="82">
        <f>$M38*INDEX(benchmarks!$C$3:$C$14,MATCH(realEstatePerformance!Z$2,benchmarks!$A$3:$A$14,0))</f>
        <v>29229.558518518523</v>
      </c>
      <c r="AA38" s="82">
        <f>$M38*INDEX(benchmarks!$C$3:$C$14,MATCH(realEstatePerformance!AA$2,benchmarks!$A$3:$A$14,0))</f>
        <v>29229.558518518523</v>
      </c>
      <c r="AB38" s="82">
        <f>$M38*INDEX(benchmarks!$C$3:$C$14,MATCH(realEstatePerformance!AB$2,benchmarks!$A$3:$A$14,0))</f>
        <v>29229.558518518523</v>
      </c>
      <c r="AC38" s="82">
        <f>$M38*INDEX(benchmarks!$C$3:$C$14,MATCH(realEstatePerformance!AC$2,benchmarks!$A$3:$A$14,0))</f>
        <v>29229.558518518523</v>
      </c>
      <c r="AD38" s="82">
        <f>$M38*INDEX(benchmarks!$C$3:$C$14,MATCH(realEstatePerformance!AD$2,benchmarks!$A$3:$A$14,0))</f>
        <v>29229.558518518523</v>
      </c>
      <c r="AE38" s="82">
        <f>$M38*INDEX(benchmarks!$C$3:$C$14,MATCH(realEstatePerformance!AE$2,benchmarks!$A$3:$A$14,0))</f>
        <v>29229.558518518523</v>
      </c>
      <c r="AF38" s="82">
        <f>$M38*INDEX(benchmarks!$C$3:$C$14,MATCH(realEstatePerformance!AF$2,benchmarks!$A$3:$A$14,0))</f>
        <v>29229.558518518523</v>
      </c>
      <c r="AG38" s="82">
        <f>$M38*INDEX(benchmarks!$C$3:$C$14,MATCH(realEstatePerformance!AG$2,benchmarks!$A$3:$A$14,0))</f>
        <v>29229.558518518523</v>
      </c>
      <c r="AH38" s="82">
        <f>$M38*INDEX(benchmarks!$C$3:$C$14,MATCH(realEstatePerformance!AH$2,benchmarks!$A$3:$A$14,0))</f>
        <v>29229.558518518523</v>
      </c>
      <c r="AI38" s="82">
        <f>$M38*INDEX(benchmarks!$C$3:$C$14,MATCH(realEstatePerformance!AI$2,benchmarks!$A$3:$A$14,0))</f>
        <v>29229.558518518523</v>
      </c>
      <c r="AJ38" s="82">
        <f>$M38*INDEX(benchmarks!$C$3:$C$14,MATCH(realEstatePerformance!AJ$2,benchmarks!$A$3:$A$14,0))</f>
        <v>29229.558518518523</v>
      </c>
      <c r="AK38" s="82">
        <f>$M38*INDEX(benchmarks!$C$3:$C$14,MATCH(realEstatePerformance!AK$2,benchmarks!$A$3:$A$14,0))</f>
        <v>29229.558518518523</v>
      </c>
      <c r="AL38" s="100">
        <f>N38*Fuels!$D$41</f>
        <v>6733.9174368070981</v>
      </c>
      <c r="AM38" s="100">
        <f>O38*Fuels!$D$41</f>
        <v>7541.9875292239503</v>
      </c>
      <c r="AN38" s="100">
        <f>P38*Fuels!$D$41</f>
        <v>5387.1339494456788</v>
      </c>
      <c r="AO38" s="100">
        <f>Q38*Fuels!$D$41</f>
        <v>3770.9937646119752</v>
      </c>
      <c r="AP38" s="100">
        <f>R38*Fuels!$D$41</f>
        <v>2424.210277250555</v>
      </c>
      <c r="AQ38" s="100">
        <f>S38*Fuels!$D$41</f>
        <v>2424.210277250555</v>
      </c>
      <c r="AR38" s="100">
        <f>T38*Fuels!$D$41</f>
        <v>2424.210277250555</v>
      </c>
      <c r="AS38" s="100">
        <f>U38*Fuels!$D$41</f>
        <v>2424.210277250555</v>
      </c>
      <c r="AT38" s="100">
        <f>V38*Fuels!$D$41</f>
        <v>2424.210277250555</v>
      </c>
      <c r="AU38" s="100">
        <f>W38*Fuels!$D$41</f>
        <v>5387.1339494456788</v>
      </c>
      <c r="AV38" s="100">
        <f>X38*Fuels!$D$41</f>
        <v>6464.5607393348137</v>
      </c>
      <c r="AW38" s="100">
        <f>Y38*Fuels!$D$41</f>
        <v>6464.5607393348137</v>
      </c>
      <c r="AX38" s="82">
        <f>Z38*'UK electricity'!$E$24</f>
        <v>6052.690036039653</v>
      </c>
      <c r="AY38" s="82">
        <f>AA38*'UK electricity'!$E$24</f>
        <v>6052.690036039653</v>
      </c>
      <c r="AZ38" s="82">
        <f>AB38*'UK electricity'!$E$24</f>
        <v>6052.690036039653</v>
      </c>
      <c r="BA38" s="82">
        <f>AC38*'UK electricity'!$E$24</f>
        <v>6052.690036039653</v>
      </c>
      <c r="BB38" s="82">
        <f>AD38*'UK electricity'!$E$24</f>
        <v>6052.690036039653</v>
      </c>
      <c r="BC38" s="82">
        <f>AE38*'UK electricity'!$E$24</f>
        <v>6052.690036039653</v>
      </c>
      <c r="BD38" s="82">
        <f>AF38*'UK electricity'!$E$24</f>
        <v>6052.690036039653</v>
      </c>
      <c r="BE38" s="82">
        <f>AG38*'UK electricity'!$E$24</f>
        <v>6052.690036039653</v>
      </c>
      <c r="BF38" s="82">
        <f>AH38*'UK electricity'!$E$24</f>
        <v>6052.690036039653</v>
      </c>
      <c r="BG38" s="82">
        <f>AI38*'UK electricity'!$E$24</f>
        <v>6052.690036039653</v>
      </c>
      <c r="BH38" s="82">
        <f>AJ38*'UK electricity'!$E$24</f>
        <v>6052.690036039653</v>
      </c>
      <c r="BI38" s="82">
        <f>AK38*'UK electricity'!$E$24</f>
        <v>6052.690036039653</v>
      </c>
      <c r="BJ38" s="82">
        <f t="shared" si="2"/>
        <v>126503.61992693262</v>
      </c>
      <c r="BK38" s="82">
        <f t="shared" si="3"/>
        <v>126.50361992693261</v>
      </c>
      <c r="BL38" s="82">
        <f>$F38/typicalServiceCharge!$C$15</f>
        <v>0.36310546481145395</v>
      </c>
      <c r="BM38" s="102">
        <f>$BL38*INDEX(typicalServiceCharge!$C$5:$C$39,MATCH(realEstatePerformance!BM$2,typicalServiceCharge!$B$5:$B$39,0))</f>
        <v>21786.327888687236</v>
      </c>
      <c r="BN38" s="102">
        <f>$BL38*INDEX(typicalServiceCharge!$C$5:$C$39,MATCH(realEstatePerformance!BN$2,typicalServiceCharge!$B$5:$B$39,0))</f>
        <v>580.96874369832631</v>
      </c>
      <c r="BO38" s="102">
        <f>$BL38*INDEX(typicalServiceCharge!$C$5:$C$39,MATCH(realEstatePerformance!BO$2,typicalServiceCharge!$B$5:$B$39,0))</f>
        <v>25829.507239362778</v>
      </c>
      <c r="BP38" s="102">
        <f>$BL38*INDEX(typicalServiceCharge!$C$5:$C$39,MATCH(realEstatePerformance!BP$2,typicalServiceCharge!$B$5:$B$39,0))</f>
        <v>3631.0546481145393</v>
      </c>
      <c r="BQ38" s="102">
        <f>$BL38*INDEX(typicalServiceCharge!$C$5:$C$39,MATCH(realEstatePerformance!BQ$2,typicalServiceCharge!$B$5:$B$39,0))</f>
        <v>83477.946360153263</v>
      </c>
      <c r="BR38" s="102">
        <f>$BL38*INDEX(typicalServiceCharge!$C$5:$C$39,MATCH(realEstatePerformance!BR$2,typicalServiceCharge!$B$5:$B$39,0))</f>
        <v>4012.315386166566</v>
      </c>
      <c r="BS38" s="102">
        <f>$BL38*INDEX(typicalServiceCharge!$C$5:$C$39,MATCH(realEstatePerformance!BS$2,typicalServiceCharge!$B$5:$B$39,0))</f>
        <v>2541.7382536801774</v>
      </c>
      <c r="BT38" s="102">
        <f>$BL38*INDEX(typicalServiceCharge!$C$5:$C$39,MATCH(realEstatePerformance!BT$2,typicalServiceCharge!$B$5:$B$39,0))</f>
        <v>52323.497479330515</v>
      </c>
      <c r="BU38" s="102">
        <f>$BL38*INDEX(typicalServiceCharge!$C$5:$C$39,MATCH(realEstatePerformance!BU$2,typicalServiceCharge!$B$5:$B$39,0))</f>
        <v>67439.577979431342</v>
      </c>
      <c r="BV38" s="102">
        <f>$BL38*INDEX(typicalServiceCharge!$C$5:$C$39,MATCH(realEstatePerformance!BV$2,typicalServiceCharge!$B$5:$B$39,0))</f>
        <v>0</v>
      </c>
      <c r="BW38" s="102">
        <f>$BL38*INDEX(typicalServiceCharge!$C$5:$C$39,MATCH(realEstatePerformance!BW$2,typicalServiceCharge!$B$5:$B$39,0))</f>
        <v>68252.934220608993</v>
      </c>
      <c r="BX38" s="102">
        <f>$BL38*INDEX(typicalServiceCharge!$C$5:$C$39,MATCH(realEstatePerformance!BX$2,typicalServiceCharge!$B$5:$B$39,0))</f>
        <v>8896.0838878806226</v>
      </c>
      <c r="BY38" s="102">
        <f>$BL38*INDEX(typicalServiceCharge!$C$5:$C$39,MATCH(realEstatePerformance!BY$2,typicalServiceCharge!$B$5:$B$39,0))</f>
        <v>1924.458963500706</v>
      </c>
      <c r="BZ38" s="102">
        <f>$BL38*INDEX(typicalServiceCharge!$C$5:$C$39,MATCH(realEstatePerformance!BZ$2,typicalServiceCharge!$B$5:$B$39,0))</f>
        <v>36065.450292397662</v>
      </c>
      <c r="CA38" s="102">
        <f>$BL38*INDEX(typicalServiceCharge!$C$5:$C$39,MATCH(realEstatePerformance!CA$2,typicalServiceCharge!$B$5:$B$39,0))</f>
        <v>-387.79663641863283</v>
      </c>
      <c r="CB38" s="102">
        <f>$BL38*INDEX(typicalServiceCharge!$C$5:$C$39,MATCH(realEstatePerformance!CB$2,typicalServiceCharge!$B$5:$B$39,0))</f>
        <v>0</v>
      </c>
      <c r="CC38" s="102">
        <f>$BL38*INDEX(typicalServiceCharge!$C$5:$C$39,MATCH(realEstatePerformance!CC$2,typicalServiceCharge!$B$5:$B$39,0))</f>
        <v>326.79491833030858</v>
      </c>
      <c r="CD38" s="102">
        <f>$BL38*INDEX(typicalServiceCharge!$C$5:$C$39,MATCH(realEstatePerformance!CD$2,typicalServiceCharge!$B$5:$B$39,0))</f>
        <v>0</v>
      </c>
      <c r="CE38" s="102">
        <f>$BL38*INDEX(typicalServiceCharge!$C$5:$C$39,MATCH(realEstatePerformance!CE$2,typicalServiceCharge!$B$5:$B$39,0))</f>
        <v>0</v>
      </c>
      <c r="CF38" s="102">
        <f>$BL38*INDEX(typicalServiceCharge!$C$5:$C$39,MATCH(realEstatePerformance!CF$2,typicalServiceCharge!$B$5:$B$39,0))</f>
        <v>33581.082702157699</v>
      </c>
      <c r="CG38" s="102">
        <f>$BL38*INDEX(typicalServiceCharge!$C$5:$C$39,MATCH(realEstatePerformance!CG$2,typicalServiceCharge!$B$5:$B$39,0))</f>
        <v>-32679.491833030854</v>
      </c>
      <c r="CH38" s="102">
        <f t="shared" si="4"/>
        <v>377602.45049405121</v>
      </c>
      <c r="CI38" s="82">
        <f t="shared" si="5"/>
        <v>19608.061088674556</v>
      </c>
      <c r="CJ38" s="82">
        <f t="shared" si="6"/>
        <v>15770.763533620946</v>
      </c>
      <c r="CK38" s="88">
        <f t="shared" si="7"/>
        <v>4.1765522212545599E-2</v>
      </c>
      <c r="CL38" s="89">
        <f>IF(CK38&lt;benchmarks!$A$65,benchmarks!$B$65,IF(CK38&lt;benchmarks!$A$64,benchmarks!$B$64,IF(CK38&lt;benchmarks!$A$63,benchmarks!$B$63,IF(CK38&lt;benchmarks!$A$62,benchmarks!$B$62,IF(CK38&lt;benchmarks!$A$61,benchmarks!$B$61,0)))))</f>
        <v>3</v>
      </c>
      <c r="CM38" s="83">
        <v>51.523890000000002</v>
      </c>
      <c r="CN38" s="83">
        <v>-0.104825</v>
      </c>
    </row>
    <row r="39" spans="1:92" x14ac:dyDescent="0.35">
      <c r="A39" s="80">
        <v>1260</v>
      </c>
      <c r="B39" s="85" t="s">
        <v>3</v>
      </c>
      <c r="C39" s="85" t="s">
        <v>7</v>
      </c>
      <c r="D39" s="85">
        <v>1989</v>
      </c>
      <c r="E39" s="86">
        <v>4653</v>
      </c>
      <c r="F39" s="87">
        <v>131910</v>
      </c>
      <c r="G39" s="85">
        <v>127</v>
      </c>
      <c r="H39" s="85">
        <v>84.831978489999997</v>
      </c>
      <c r="I39" s="81" t="str">
        <f t="shared" si="8"/>
        <v>Offices (Standard AC)_1989</v>
      </c>
      <c r="J39" s="82">
        <f t="shared" si="1"/>
        <v>590931</v>
      </c>
      <c r="K39" s="82" t="s">
        <v>54</v>
      </c>
      <c r="L39" s="82">
        <f>realEstatePerformance!$J39*INDEX(benchmarks!B$17:B$57,MATCH(realEstatePerformance!$K39,benchmarks!$A$17:$A$57,0))</f>
        <v>254756.92</v>
      </c>
      <c r="M39" s="82">
        <f>realEstatePerformance!$J39*INDEX(benchmarks!C$17:C$57,MATCH(realEstatePerformance!$K39,benchmarks!$A$17:$A$57,0))</f>
        <v>336174.08000000002</v>
      </c>
      <c r="N39" s="100">
        <f>$L39*INDEX(benchmarks!$B$3:$B$14,MATCH(realEstatePerformance!N$2,benchmarks!$A$3:$A$14,0))</f>
        <v>31844.615000000002</v>
      </c>
      <c r="O39" s="100">
        <f>$L39*INDEX(benchmarks!$B$3:$B$14,MATCH(realEstatePerformance!O$2,benchmarks!$A$3:$A$14,0))</f>
        <v>35665.968800000002</v>
      </c>
      <c r="P39" s="100">
        <f>$L39*INDEX(benchmarks!$B$3:$B$14,MATCH(realEstatePerformance!P$2,benchmarks!$A$3:$A$14,0))</f>
        <v>25475.692000000003</v>
      </c>
      <c r="Q39" s="100">
        <f>$L39*INDEX(benchmarks!$B$3:$B$14,MATCH(realEstatePerformance!Q$2,benchmarks!$A$3:$A$14,0))</f>
        <v>17832.984400000001</v>
      </c>
      <c r="R39" s="100">
        <f>$L39*INDEX(benchmarks!$B$3:$B$14,MATCH(realEstatePerformance!R$2,benchmarks!$A$3:$A$14,0))</f>
        <v>11464.061400000001</v>
      </c>
      <c r="S39" s="100">
        <f>$L39*INDEX(benchmarks!$B$3:$B$14,MATCH(realEstatePerformance!S$2,benchmarks!$A$3:$A$14,0))</f>
        <v>11464.061400000001</v>
      </c>
      <c r="T39" s="100">
        <f>$L39*INDEX(benchmarks!$B$3:$B$14,MATCH(realEstatePerformance!T$2,benchmarks!$A$3:$A$14,0))</f>
        <v>11464.061400000001</v>
      </c>
      <c r="U39" s="100">
        <f>$L39*INDEX(benchmarks!$B$3:$B$14,MATCH(realEstatePerformance!U$2,benchmarks!$A$3:$A$14,0))</f>
        <v>11464.061400000001</v>
      </c>
      <c r="V39" s="100">
        <f>$L39*INDEX(benchmarks!$B$3:$B$14,MATCH(realEstatePerformance!V$2,benchmarks!$A$3:$A$14,0))</f>
        <v>11464.061400000001</v>
      </c>
      <c r="W39" s="100">
        <f>$L39*INDEX(benchmarks!$B$3:$B$14,MATCH(realEstatePerformance!W$2,benchmarks!$A$3:$A$14,0))</f>
        <v>25475.692000000003</v>
      </c>
      <c r="X39" s="100">
        <f>$L39*INDEX(benchmarks!$B$3:$B$14,MATCH(realEstatePerformance!X$2,benchmarks!$A$3:$A$14,0))</f>
        <v>30570.830399999999</v>
      </c>
      <c r="Y39" s="100">
        <f>$L39*INDEX(benchmarks!$B$3:$B$14,MATCH(realEstatePerformance!Y$2,benchmarks!$A$3:$A$14,0))</f>
        <v>30570.830399999999</v>
      </c>
      <c r="Z39" s="82">
        <f>$M39*INDEX(benchmarks!$C$3:$C$14,MATCH(realEstatePerformance!Z$2,benchmarks!$A$3:$A$14,0))</f>
        <v>28014.506666666672</v>
      </c>
      <c r="AA39" s="82">
        <f>$M39*INDEX(benchmarks!$C$3:$C$14,MATCH(realEstatePerformance!AA$2,benchmarks!$A$3:$A$14,0))</f>
        <v>28014.506666666672</v>
      </c>
      <c r="AB39" s="82">
        <f>$M39*INDEX(benchmarks!$C$3:$C$14,MATCH(realEstatePerformance!AB$2,benchmarks!$A$3:$A$14,0))</f>
        <v>28014.506666666672</v>
      </c>
      <c r="AC39" s="82">
        <f>$M39*INDEX(benchmarks!$C$3:$C$14,MATCH(realEstatePerformance!AC$2,benchmarks!$A$3:$A$14,0))</f>
        <v>28014.506666666672</v>
      </c>
      <c r="AD39" s="82">
        <f>$M39*INDEX(benchmarks!$C$3:$C$14,MATCH(realEstatePerformance!AD$2,benchmarks!$A$3:$A$14,0))</f>
        <v>28014.506666666672</v>
      </c>
      <c r="AE39" s="82">
        <f>$M39*INDEX(benchmarks!$C$3:$C$14,MATCH(realEstatePerformance!AE$2,benchmarks!$A$3:$A$14,0))</f>
        <v>28014.506666666672</v>
      </c>
      <c r="AF39" s="82">
        <f>$M39*INDEX(benchmarks!$C$3:$C$14,MATCH(realEstatePerformance!AF$2,benchmarks!$A$3:$A$14,0))</f>
        <v>28014.506666666672</v>
      </c>
      <c r="AG39" s="82">
        <f>$M39*INDEX(benchmarks!$C$3:$C$14,MATCH(realEstatePerformance!AG$2,benchmarks!$A$3:$A$14,0))</f>
        <v>28014.506666666672</v>
      </c>
      <c r="AH39" s="82">
        <f>$M39*INDEX(benchmarks!$C$3:$C$14,MATCH(realEstatePerformance!AH$2,benchmarks!$A$3:$A$14,0))</f>
        <v>28014.506666666672</v>
      </c>
      <c r="AI39" s="82">
        <f>$M39*INDEX(benchmarks!$C$3:$C$14,MATCH(realEstatePerformance!AI$2,benchmarks!$A$3:$A$14,0))</f>
        <v>28014.506666666672</v>
      </c>
      <c r="AJ39" s="82">
        <f>$M39*INDEX(benchmarks!$C$3:$C$14,MATCH(realEstatePerformance!AJ$2,benchmarks!$A$3:$A$14,0))</f>
        <v>28014.506666666672</v>
      </c>
      <c r="AK39" s="82">
        <f>$M39*INDEX(benchmarks!$C$3:$C$14,MATCH(realEstatePerformance!AK$2,benchmarks!$A$3:$A$14,0))</f>
        <v>28014.506666666672</v>
      </c>
      <c r="AL39" s="100">
        <f>N39*Fuels!$D$41</f>
        <v>6453.9933029332951</v>
      </c>
      <c r="AM39" s="100">
        <f>O39*Fuels!$D$41</f>
        <v>7228.4724992852907</v>
      </c>
      <c r="AN39" s="100">
        <f>P39*Fuels!$D$41</f>
        <v>5163.194642346637</v>
      </c>
      <c r="AO39" s="100">
        <f>Q39*Fuels!$D$41</f>
        <v>3614.2362496426454</v>
      </c>
      <c r="AP39" s="100">
        <f>R39*Fuels!$D$41</f>
        <v>2323.4375890559863</v>
      </c>
      <c r="AQ39" s="100">
        <f>S39*Fuels!$D$41</f>
        <v>2323.4375890559863</v>
      </c>
      <c r="AR39" s="100">
        <f>T39*Fuels!$D$41</f>
        <v>2323.4375890559863</v>
      </c>
      <c r="AS39" s="100">
        <f>U39*Fuels!$D$41</f>
        <v>2323.4375890559863</v>
      </c>
      <c r="AT39" s="100">
        <f>V39*Fuels!$D$41</f>
        <v>2323.4375890559863</v>
      </c>
      <c r="AU39" s="100">
        <f>W39*Fuels!$D$41</f>
        <v>5163.194642346637</v>
      </c>
      <c r="AV39" s="100">
        <f>X39*Fuels!$D$41</f>
        <v>6195.833570815963</v>
      </c>
      <c r="AW39" s="100">
        <f>Y39*Fuels!$D$41</f>
        <v>6195.833570815963</v>
      </c>
      <c r="AX39" s="82">
        <f>Z39*'UK electricity'!$E$24</f>
        <v>5801.0840382167353</v>
      </c>
      <c r="AY39" s="82">
        <f>AA39*'UK electricity'!$E$24</f>
        <v>5801.0840382167353</v>
      </c>
      <c r="AZ39" s="82">
        <f>AB39*'UK electricity'!$E$24</f>
        <v>5801.0840382167353</v>
      </c>
      <c r="BA39" s="82">
        <f>AC39*'UK electricity'!$E$24</f>
        <v>5801.0840382167353</v>
      </c>
      <c r="BB39" s="82">
        <f>AD39*'UK electricity'!$E$24</f>
        <v>5801.0840382167353</v>
      </c>
      <c r="BC39" s="82">
        <f>AE39*'UK electricity'!$E$24</f>
        <v>5801.0840382167353</v>
      </c>
      <c r="BD39" s="82">
        <f>AF39*'UK electricity'!$E$24</f>
        <v>5801.0840382167353</v>
      </c>
      <c r="BE39" s="82">
        <f>AG39*'UK electricity'!$E$24</f>
        <v>5801.0840382167353</v>
      </c>
      <c r="BF39" s="82">
        <f>AH39*'UK electricity'!$E$24</f>
        <v>5801.0840382167353</v>
      </c>
      <c r="BG39" s="82">
        <f>AI39*'UK electricity'!$E$24</f>
        <v>5801.0840382167353</v>
      </c>
      <c r="BH39" s="82">
        <f>AJ39*'UK electricity'!$E$24</f>
        <v>5801.0840382167353</v>
      </c>
      <c r="BI39" s="82">
        <f>AK39*'UK electricity'!$E$24</f>
        <v>5801.0840382167353</v>
      </c>
      <c r="BJ39" s="82">
        <f t="shared" si="2"/>
        <v>121244.95488206721</v>
      </c>
      <c r="BK39" s="82">
        <f t="shared" si="3"/>
        <v>121.2449548820672</v>
      </c>
      <c r="BL39" s="82">
        <f>$F39/typicalServiceCharge!$C$15</f>
        <v>0.53200241984271024</v>
      </c>
      <c r="BM39" s="102">
        <f>$BL39*INDEX(typicalServiceCharge!$C$5:$C$39,MATCH(realEstatePerformance!BM$2,typicalServiceCharge!$B$5:$B$39,0))</f>
        <v>31920.145190562613</v>
      </c>
      <c r="BN39" s="102">
        <f>$BL39*INDEX(typicalServiceCharge!$C$5:$C$39,MATCH(realEstatePerformance!BN$2,typicalServiceCharge!$B$5:$B$39,0))</f>
        <v>851.20387174833638</v>
      </c>
      <c r="BO39" s="102">
        <f>$BL39*INDEX(typicalServiceCharge!$C$5:$C$39,MATCH(realEstatePerformance!BO$2,typicalServiceCharge!$B$5:$B$39,0))</f>
        <v>37843.992135511195</v>
      </c>
      <c r="BP39" s="102">
        <f>$BL39*INDEX(typicalServiceCharge!$C$5:$C$39,MATCH(realEstatePerformance!BP$2,typicalServiceCharge!$B$5:$B$39,0))</f>
        <v>5320.0241984271024</v>
      </c>
      <c r="BQ39" s="102">
        <f>$BL39*INDEX(typicalServiceCharge!$C$5:$C$39,MATCH(realEstatePerformance!BQ$2,typicalServiceCharge!$B$5:$B$39,0))</f>
        <v>122307.35632183908</v>
      </c>
      <c r="BR39" s="102">
        <f>$BL39*INDEX(typicalServiceCharge!$C$5:$C$39,MATCH(realEstatePerformance!BR$2,typicalServiceCharge!$B$5:$B$39,0))</f>
        <v>5878.6267392619484</v>
      </c>
      <c r="BS39" s="102">
        <f>$BL39*INDEX(typicalServiceCharge!$C$5:$C$39,MATCH(realEstatePerformance!BS$2,typicalServiceCharge!$B$5:$B$39,0))</f>
        <v>3724.0169388989716</v>
      </c>
      <c r="BT39" s="102">
        <f>$BL39*INDEX(typicalServiceCharge!$C$5:$C$39,MATCH(realEstatePerformance!BT$2,typicalServiceCharge!$B$5:$B$39,0))</f>
        <v>76661.54869933454</v>
      </c>
      <c r="BU39" s="102">
        <f>$BL39*INDEX(typicalServiceCharge!$C$5:$C$39,MATCH(realEstatePerformance!BU$2,typicalServiceCharge!$B$5:$B$39,0))</f>
        <v>98808.809437386575</v>
      </c>
      <c r="BV39" s="102">
        <f>$BL39*INDEX(typicalServiceCharge!$C$5:$C$39,MATCH(realEstatePerformance!BV$2,typicalServiceCharge!$B$5:$B$39,0))</f>
        <v>0</v>
      </c>
      <c r="BW39" s="102">
        <f>$BL39*INDEX(typicalServiceCharge!$C$5:$C$39,MATCH(realEstatePerformance!BW$2,typicalServiceCharge!$B$5:$B$39,0))</f>
        <v>100000.49485783424</v>
      </c>
      <c r="BX39" s="102">
        <f>$BL39*INDEX(typicalServiceCharge!$C$5:$C$39,MATCH(realEstatePerformance!BX$2,typicalServiceCharge!$B$5:$B$39,0))</f>
        <v>13034.059286146401</v>
      </c>
      <c r="BY39" s="102">
        <f>$BL39*INDEX(typicalServiceCharge!$C$5:$C$39,MATCH(realEstatePerformance!BY$2,typicalServiceCharge!$B$5:$B$39,0))</f>
        <v>2819.6128251663645</v>
      </c>
      <c r="BZ39" s="102">
        <f>$BL39*INDEX(typicalServiceCharge!$C$5:$C$39,MATCH(realEstatePerformance!BZ$2,typicalServiceCharge!$B$5:$B$39,0))</f>
        <v>52841.140350877191</v>
      </c>
      <c r="CA39" s="102">
        <f>$BL39*INDEX(typicalServiceCharge!$C$5:$C$39,MATCH(realEstatePerformance!CA$2,typicalServiceCharge!$B$5:$B$39,0))</f>
        <v>-568.1785843920145</v>
      </c>
      <c r="CB39" s="102">
        <f>$BL39*INDEX(typicalServiceCharge!$C$5:$C$39,MATCH(realEstatePerformance!CB$2,typicalServiceCharge!$B$5:$B$39,0))</f>
        <v>0</v>
      </c>
      <c r="CC39" s="102">
        <f>$BL39*INDEX(typicalServiceCharge!$C$5:$C$39,MATCH(realEstatePerformance!CC$2,typicalServiceCharge!$B$5:$B$39,0))</f>
        <v>478.80217785843922</v>
      </c>
      <c r="CD39" s="102">
        <f>$BL39*INDEX(typicalServiceCharge!$C$5:$C$39,MATCH(realEstatePerformance!CD$2,typicalServiceCharge!$B$5:$B$39,0))</f>
        <v>0</v>
      </c>
      <c r="CE39" s="102">
        <f>$BL39*INDEX(typicalServiceCharge!$C$5:$C$39,MATCH(realEstatePerformance!CE$2,typicalServiceCharge!$B$5:$B$39,0))</f>
        <v>0</v>
      </c>
      <c r="CF39" s="102">
        <f>$BL39*INDEX(typicalServiceCharge!$C$5:$C$39,MATCH(realEstatePerformance!CF$2,typicalServiceCharge!$B$5:$B$39,0))</f>
        <v>49201.179794313372</v>
      </c>
      <c r="CG39" s="102">
        <f>$BL39*INDEX(typicalServiceCharge!$C$5:$C$39,MATCH(realEstatePerformance!CG$2,typicalServiceCharge!$B$5:$B$39,0))</f>
        <v>-47880.217785843925</v>
      </c>
      <c r="CH39" s="102">
        <f t="shared" si="4"/>
        <v>553242.61645493051</v>
      </c>
      <c r="CI39" s="82">
        <f t="shared" si="5"/>
        <v>18792.968006720417</v>
      </c>
      <c r="CJ39" s="82">
        <f t="shared" si="6"/>
        <v>15115.184167805231</v>
      </c>
      <c r="CK39" s="88">
        <f t="shared" si="7"/>
        <v>2.7321077079456295E-2</v>
      </c>
      <c r="CL39" s="89">
        <f>IF(CK39&lt;benchmarks!$A$65,benchmarks!$B$65,IF(CK39&lt;benchmarks!$A$64,benchmarks!$B$64,IF(CK39&lt;benchmarks!$A$63,benchmarks!$B$63,IF(CK39&lt;benchmarks!$A$62,benchmarks!$B$62,IF(CK39&lt;benchmarks!$A$61,benchmarks!$B$61,0)))))</f>
        <v>5</v>
      </c>
      <c r="CM39" s="83">
        <v>51.491042999999998</v>
      </c>
      <c r="CN39" s="83">
        <v>-0.19222</v>
      </c>
    </row>
    <row r="40" spans="1:92" x14ac:dyDescent="0.35">
      <c r="A40" s="80">
        <v>1262</v>
      </c>
      <c r="B40" s="85" t="s">
        <v>3</v>
      </c>
      <c r="C40" s="85" t="s">
        <v>7</v>
      </c>
      <c r="D40" s="85">
        <v>2000</v>
      </c>
      <c r="E40" s="86">
        <v>6821</v>
      </c>
      <c r="F40" s="87">
        <v>24489</v>
      </c>
      <c r="G40" s="85">
        <v>24</v>
      </c>
      <c r="H40" s="85">
        <v>26.233712529999998</v>
      </c>
      <c r="I40" s="81" t="str">
        <f t="shared" si="8"/>
        <v>Offices (Standard AC)_2000</v>
      </c>
      <c r="J40" s="82">
        <f t="shared" si="1"/>
        <v>163704</v>
      </c>
      <c r="K40" s="82" t="s">
        <v>54</v>
      </c>
      <c r="L40" s="82">
        <f>realEstatePerformance!$J40*INDEX(benchmarks!B$17:B$57,MATCH(realEstatePerformance!$K40,benchmarks!$A$17:$A$57,0))</f>
        <v>70574.613333333327</v>
      </c>
      <c r="M40" s="82">
        <f>realEstatePerformance!$J40*INDEX(benchmarks!C$17:C$57,MATCH(realEstatePerformance!$K40,benchmarks!$A$17:$A$57,0))</f>
        <v>93129.386666666673</v>
      </c>
      <c r="N40" s="100">
        <f>$L40*INDEX(benchmarks!$B$3:$B$14,MATCH(realEstatePerformance!N$2,benchmarks!$A$3:$A$14,0))</f>
        <v>8821.8266666666659</v>
      </c>
      <c r="O40" s="100">
        <f>$L40*INDEX(benchmarks!$B$3:$B$14,MATCH(realEstatePerformance!O$2,benchmarks!$A$3:$A$14,0))</f>
        <v>9880.4458666666669</v>
      </c>
      <c r="P40" s="100">
        <f>$L40*INDEX(benchmarks!$B$3:$B$14,MATCH(realEstatePerformance!P$2,benchmarks!$A$3:$A$14,0))</f>
        <v>7057.4613333333327</v>
      </c>
      <c r="Q40" s="100">
        <f>$L40*INDEX(benchmarks!$B$3:$B$14,MATCH(realEstatePerformance!Q$2,benchmarks!$A$3:$A$14,0))</f>
        <v>4940.2229333333335</v>
      </c>
      <c r="R40" s="100">
        <f>$L40*INDEX(benchmarks!$B$3:$B$14,MATCH(realEstatePerformance!R$2,benchmarks!$A$3:$A$14,0))</f>
        <v>3175.8575999999998</v>
      </c>
      <c r="S40" s="100">
        <f>$L40*INDEX(benchmarks!$B$3:$B$14,MATCH(realEstatePerformance!S$2,benchmarks!$A$3:$A$14,0))</f>
        <v>3175.8575999999998</v>
      </c>
      <c r="T40" s="100">
        <f>$L40*INDEX(benchmarks!$B$3:$B$14,MATCH(realEstatePerformance!T$2,benchmarks!$A$3:$A$14,0))</f>
        <v>3175.8575999999998</v>
      </c>
      <c r="U40" s="100">
        <f>$L40*INDEX(benchmarks!$B$3:$B$14,MATCH(realEstatePerformance!U$2,benchmarks!$A$3:$A$14,0))</f>
        <v>3175.8575999999998</v>
      </c>
      <c r="V40" s="100">
        <f>$L40*INDEX(benchmarks!$B$3:$B$14,MATCH(realEstatePerformance!V$2,benchmarks!$A$3:$A$14,0))</f>
        <v>3175.8575999999998</v>
      </c>
      <c r="W40" s="100">
        <f>$L40*INDEX(benchmarks!$B$3:$B$14,MATCH(realEstatePerformance!W$2,benchmarks!$A$3:$A$14,0))</f>
        <v>7057.4613333333327</v>
      </c>
      <c r="X40" s="100">
        <f>$L40*INDEX(benchmarks!$B$3:$B$14,MATCH(realEstatePerformance!X$2,benchmarks!$A$3:$A$14,0))</f>
        <v>8468.9535999999989</v>
      </c>
      <c r="Y40" s="100">
        <f>$L40*INDEX(benchmarks!$B$3:$B$14,MATCH(realEstatePerformance!Y$2,benchmarks!$A$3:$A$14,0))</f>
        <v>8468.9535999999989</v>
      </c>
      <c r="Z40" s="82">
        <f>$M40*INDEX(benchmarks!$C$3:$C$14,MATCH(realEstatePerformance!Z$2,benchmarks!$A$3:$A$14,0))</f>
        <v>7760.7822222222239</v>
      </c>
      <c r="AA40" s="82">
        <f>$M40*INDEX(benchmarks!$C$3:$C$14,MATCH(realEstatePerformance!AA$2,benchmarks!$A$3:$A$14,0))</f>
        <v>7760.7822222222239</v>
      </c>
      <c r="AB40" s="82">
        <f>$M40*INDEX(benchmarks!$C$3:$C$14,MATCH(realEstatePerformance!AB$2,benchmarks!$A$3:$A$14,0))</f>
        <v>7760.7822222222239</v>
      </c>
      <c r="AC40" s="82">
        <f>$M40*INDEX(benchmarks!$C$3:$C$14,MATCH(realEstatePerformance!AC$2,benchmarks!$A$3:$A$14,0))</f>
        <v>7760.7822222222239</v>
      </c>
      <c r="AD40" s="82">
        <f>$M40*INDEX(benchmarks!$C$3:$C$14,MATCH(realEstatePerformance!AD$2,benchmarks!$A$3:$A$14,0))</f>
        <v>7760.7822222222239</v>
      </c>
      <c r="AE40" s="82">
        <f>$M40*INDEX(benchmarks!$C$3:$C$14,MATCH(realEstatePerformance!AE$2,benchmarks!$A$3:$A$14,0))</f>
        <v>7760.7822222222239</v>
      </c>
      <c r="AF40" s="82">
        <f>$M40*INDEX(benchmarks!$C$3:$C$14,MATCH(realEstatePerformance!AF$2,benchmarks!$A$3:$A$14,0))</f>
        <v>7760.7822222222239</v>
      </c>
      <c r="AG40" s="82">
        <f>$M40*INDEX(benchmarks!$C$3:$C$14,MATCH(realEstatePerformance!AG$2,benchmarks!$A$3:$A$14,0))</f>
        <v>7760.7822222222239</v>
      </c>
      <c r="AH40" s="82">
        <f>$M40*INDEX(benchmarks!$C$3:$C$14,MATCH(realEstatePerformance!AH$2,benchmarks!$A$3:$A$14,0))</f>
        <v>7760.7822222222239</v>
      </c>
      <c r="AI40" s="82">
        <f>$M40*INDEX(benchmarks!$C$3:$C$14,MATCH(realEstatePerformance!AI$2,benchmarks!$A$3:$A$14,0))</f>
        <v>7760.7822222222239</v>
      </c>
      <c r="AJ40" s="82">
        <f>$M40*INDEX(benchmarks!$C$3:$C$14,MATCH(realEstatePerformance!AJ$2,benchmarks!$A$3:$A$14,0))</f>
        <v>7760.7822222222239</v>
      </c>
      <c r="AK40" s="82">
        <f>$M40*INDEX(benchmarks!$C$3:$C$14,MATCH(realEstatePerformance!AK$2,benchmarks!$A$3:$A$14,0))</f>
        <v>7760.7822222222239</v>
      </c>
      <c r="AL40" s="100">
        <f>N40*Fuels!$D$41</f>
        <v>1787.9321268699596</v>
      </c>
      <c r="AM40" s="100">
        <f>O40*Fuels!$D$41</f>
        <v>2002.4839820943548</v>
      </c>
      <c r="AN40" s="100">
        <f>P40*Fuels!$D$41</f>
        <v>1430.3457014959677</v>
      </c>
      <c r="AO40" s="100">
        <f>Q40*Fuels!$D$41</f>
        <v>1001.2419910471774</v>
      </c>
      <c r="AP40" s="100">
        <f>R40*Fuels!$D$41</f>
        <v>643.65556567318549</v>
      </c>
      <c r="AQ40" s="100">
        <f>S40*Fuels!$D$41</f>
        <v>643.65556567318549</v>
      </c>
      <c r="AR40" s="100">
        <f>T40*Fuels!$D$41</f>
        <v>643.65556567318549</v>
      </c>
      <c r="AS40" s="100">
        <f>U40*Fuels!$D$41</f>
        <v>643.65556567318549</v>
      </c>
      <c r="AT40" s="100">
        <f>V40*Fuels!$D$41</f>
        <v>643.65556567318549</v>
      </c>
      <c r="AU40" s="100">
        <f>W40*Fuels!$D$41</f>
        <v>1430.3457014959677</v>
      </c>
      <c r="AV40" s="100">
        <f>X40*Fuels!$D$41</f>
        <v>1716.414841795161</v>
      </c>
      <c r="AW40" s="100">
        <f>Y40*Fuels!$D$41</f>
        <v>1716.414841795161</v>
      </c>
      <c r="AX40" s="82">
        <f>Z40*'UK electricity'!$E$24</f>
        <v>1607.0584575732742</v>
      </c>
      <c r="AY40" s="82">
        <f>AA40*'UK electricity'!$E$24</f>
        <v>1607.0584575732742</v>
      </c>
      <c r="AZ40" s="82">
        <f>AB40*'UK electricity'!$E$24</f>
        <v>1607.0584575732742</v>
      </c>
      <c r="BA40" s="82">
        <f>AC40*'UK electricity'!$E$24</f>
        <v>1607.0584575732742</v>
      </c>
      <c r="BB40" s="82">
        <f>AD40*'UK electricity'!$E$24</f>
        <v>1607.0584575732742</v>
      </c>
      <c r="BC40" s="82">
        <f>AE40*'UK electricity'!$E$24</f>
        <v>1607.0584575732742</v>
      </c>
      <c r="BD40" s="82">
        <f>AF40*'UK electricity'!$E$24</f>
        <v>1607.0584575732742</v>
      </c>
      <c r="BE40" s="82">
        <f>AG40*'UK electricity'!$E$24</f>
        <v>1607.0584575732742</v>
      </c>
      <c r="BF40" s="82">
        <f>AH40*'UK electricity'!$E$24</f>
        <v>1607.0584575732742</v>
      </c>
      <c r="BG40" s="82">
        <f>AI40*'UK electricity'!$E$24</f>
        <v>1607.0584575732742</v>
      </c>
      <c r="BH40" s="82">
        <f>AJ40*'UK electricity'!$E$24</f>
        <v>1607.0584575732742</v>
      </c>
      <c r="BI40" s="82">
        <f>AK40*'UK electricity'!$E$24</f>
        <v>1607.0584575732742</v>
      </c>
      <c r="BJ40" s="82">
        <f t="shared" si="2"/>
        <v>33588.158505838976</v>
      </c>
      <c r="BK40" s="82">
        <f t="shared" si="3"/>
        <v>33.588158505838976</v>
      </c>
      <c r="BL40" s="82">
        <f>$F40/typicalServiceCharge!$C$15</f>
        <v>9.8765880217785845E-2</v>
      </c>
      <c r="BM40" s="102">
        <f>$BL40*INDEX(typicalServiceCharge!$C$5:$C$39,MATCH(realEstatePerformance!BM$2,typicalServiceCharge!$B$5:$B$39,0))</f>
        <v>5925.9528130671506</v>
      </c>
      <c r="BN40" s="102">
        <f>$BL40*INDEX(typicalServiceCharge!$C$5:$C$39,MATCH(realEstatePerformance!BN$2,typicalServiceCharge!$B$5:$B$39,0))</f>
        <v>158.02540834845735</v>
      </c>
      <c r="BO40" s="102">
        <f>$BL40*INDEX(typicalServiceCharge!$C$5:$C$39,MATCH(realEstatePerformance!BO$2,typicalServiceCharge!$B$5:$B$39,0))</f>
        <v>7025.710889292196</v>
      </c>
      <c r="BP40" s="102">
        <f>$BL40*INDEX(typicalServiceCharge!$C$5:$C$39,MATCH(realEstatePerformance!BP$2,typicalServiceCharge!$B$5:$B$39,0))</f>
        <v>987.65880217785843</v>
      </c>
      <c r="BQ40" s="102">
        <f>$BL40*INDEX(typicalServiceCharge!$C$5:$C$39,MATCH(realEstatePerformance!BQ$2,typicalServiceCharge!$B$5:$B$39,0))</f>
        <v>22706.275862068967</v>
      </c>
      <c r="BR40" s="102">
        <f>$BL40*INDEX(typicalServiceCharge!$C$5:$C$39,MATCH(realEstatePerformance!BR$2,typicalServiceCharge!$B$5:$B$39,0))</f>
        <v>1091.3629764065336</v>
      </c>
      <c r="BS40" s="102">
        <f>$BL40*INDEX(typicalServiceCharge!$C$5:$C$39,MATCH(realEstatePerformance!BS$2,typicalServiceCharge!$B$5:$B$39,0))</f>
        <v>691.36116152450097</v>
      </c>
      <c r="BT40" s="102">
        <f>$BL40*INDEX(typicalServiceCharge!$C$5:$C$39,MATCH(realEstatePerformance!BT$2,typicalServiceCharge!$B$5:$B$39,0))</f>
        <v>14232.16333938294</v>
      </c>
      <c r="BU40" s="102">
        <f>$BL40*INDEX(typicalServiceCharge!$C$5:$C$39,MATCH(realEstatePerformance!BU$2,typicalServiceCharge!$B$5:$B$39,0))</f>
        <v>18343.786932849365</v>
      </c>
      <c r="BV40" s="102">
        <f>$BL40*INDEX(typicalServiceCharge!$C$5:$C$39,MATCH(realEstatePerformance!BV$2,typicalServiceCharge!$B$5:$B$39,0))</f>
        <v>0</v>
      </c>
      <c r="BW40" s="102">
        <f>$BL40*INDEX(typicalServiceCharge!$C$5:$C$39,MATCH(realEstatePerformance!BW$2,typicalServiceCharge!$B$5:$B$39,0))</f>
        <v>18565.022504537206</v>
      </c>
      <c r="BX40" s="102">
        <f>$BL40*INDEX(typicalServiceCharge!$C$5:$C$39,MATCH(realEstatePerformance!BX$2,typicalServiceCharge!$B$5:$B$39,0))</f>
        <v>2419.764065335753</v>
      </c>
      <c r="BY40" s="102">
        <f>$BL40*INDEX(typicalServiceCharge!$C$5:$C$39,MATCH(realEstatePerformance!BY$2,typicalServiceCharge!$B$5:$B$39,0))</f>
        <v>523.45916515426495</v>
      </c>
      <c r="BZ40" s="102">
        <f>$BL40*INDEX(typicalServiceCharge!$C$5:$C$39,MATCH(realEstatePerformance!BZ$2,typicalServiceCharge!$B$5:$B$39,0))</f>
        <v>9809.9210526315783</v>
      </c>
      <c r="CA40" s="102">
        <f>$BL40*INDEX(typicalServiceCharge!$C$5:$C$39,MATCH(realEstatePerformance!CA$2,typicalServiceCharge!$B$5:$B$39,0))</f>
        <v>-105.48196007259529</v>
      </c>
      <c r="CB40" s="102">
        <f>$BL40*INDEX(typicalServiceCharge!$C$5:$C$39,MATCH(realEstatePerformance!CB$2,typicalServiceCharge!$B$5:$B$39,0))</f>
        <v>0</v>
      </c>
      <c r="CC40" s="102">
        <f>$BL40*INDEX(typicalServiceCharge!$C$5:$C$39,MATCH(realEstatePerformance!CC$2,typicalServiceCharge!$B$5:$B$39,0))</f>
        <v>88.889292196007261</v>
      </c>
      <c r="CD40" s="102">
        <f>$BL40*INDEX(typicalServiceCharge!$C$5:$C$39,MATCH(realEstatePerformance!CD$2,typicalServiceCharge!$B$5:$B$39,0))</f>
        <v>0</v>
      </c>
      <c r="CE40" s="102">
        <f>$BL40*INDEX(typicalServiceCharge!$C$5:$C$39,MATCH(realEstatePerformance!CE$2,typicalServiceCharge!$B$5:$B$39,0))</f>
        <v>0</v>
      </c>
      <c r="CF40" s="102">
        <f>$BL40*INDEX(typicalServiceCharge!$C$5:$C$39,MATCH(realEstatePerformance!CF$2,typicalServiceCharge!$B$5:$B$39,0))</f>
        <v>9134.1649001814876</v>
      </c>
      <c r="CG40" s="102">
        <f>$BL40*INDEX(typicalServiceCharge!$C$5:$C$39,MATCH(realEstatePerformance!CG$2,typicalServiceCharge!$B$5:$B$39,0))</f>
        <v>-8888.9292196007264</v>
      </c>
      <c r="CH40" s="102">
        <f t="shared" si="4"/>
        <v>102709.10798548094</v>
      </c>
      <c r="CI40" s="82">
        <f t="shared" si="5"/>
        <v>5206.1645684050409</v>
      </c>
      <c r="CJ40" s="82">
        <f t="shared" si="6"/>
        <v>4187.3181623681749</v>
      </c>
      <c r="CK40" s="88">
        <f t="shared" si="7"/>
        <v>4.0768713159889371E-2</v>
      </c>
      <c r="CL40" s="89">
        <f>IF(CK40&lt;benchmarks!$A$65,benchmarks!$B$65,IF(CK40&lt;benchmarks!$A$64,benchmarks!$B$64,IF(CK40&lt;benchmarks!$A$63,benchmarks!$B$63,IF(CK40&lt;benchmarks!$A$62,benchmarks!$B$62,IF(CK40&lt;benchmarks!$A$61,benchmarks!$B$61,0)))))</f>
        <v>3</v>
      </c>
      <c r="CM40" s="83">
        <v>51.473193999999999</v>
      </c>
      <c r="CN40" s="83">
        <v>-8.8489999999999992E-3</v>
      </c>
    </row>
    <row r="41" spans="1:92" x14ac:dyDescent="0.35">
      <c r="A41" s="80">
        <v>1318</v>
      </c>
      <c r="B41" s="85" t="s">
        <v>3</v>
      </c>
      <c r="C41" s="85" t="s">
        <v>7</v>
      </c>
      <c r="D41" s="85">
        <v>1989</v>
      </c>
      <c r="E41" s="85">
        <v>381</v>
      </c>
      <c r="F41" s="87">
        <v>20423</v>
      </c>
      <c r="G41" s="85">
        <v>241</v>
      </c>
      <c r="H41" s="85">
        <v>13.13444672</v>
      </c>
      <c r="I41" s="81" t="str">
        <f t="shared" si="8"/>
        <v>Offices (Standard AC)_1989</v>
      </c>
      <c r="J41" s="82">
        <f t="shared" si="1"/>
        <v>91821</v>
      </c>
      <c r="K41" s="82" t="s">
        <v>54</v>
      </c>
      <c r="L41" s="82">
        <f>realEstatePerformance!$J41*INDEX(benchmarks!B$17:B$57,MATCH(realEstatePerformance!$K41,benchmarks!$A$17:$A$57,0))</f>
        <v>39585.053333333337</v>
      </c>
      <c r="M41" s="82">
        <f>realEstatePerformance!$J41*INDEX(benchmarks!C$17:C$57,MATCH(realEstatePerformance!$K41,benchmarks!$A$17:$A$57,0))</f>
        <v>52235.946666666663</v>
      </c>
      <c r="N41" s="100">
        <f>$L41*INDEX(benchmarks!$B$3:$B$14,MATCH(realEstatePerformance!N$2,benchmarks!$A$3:$A$14,0))</f>
        <v>4948.1316666666671</v>
      </c>
      <c r="O41" s="100">
        <f>$L41*INDEX(benchmarks!$B$3:$B$14,MATCH(realEstatePerformance!O$2,benchmarks!$A$3:$A$14,0))</f>
        <v>5541.9074666666675</v>
      </c>
      <c r="P41" s="100">
        <f>$L41*INDEX(benchmarks!$B$3:$B$14,MATCH(realEstatePerformance!P$2,benchmarks!$A$3:$A$14,0))</f>
        <v>3958.505333333334</v>
      </c>
      <c r="Q41" s="100">
        <f>$L41*INDEX(benchmarks!$B$3:$B$14,MATCH(realEstatePerformance!Q$2,benchmarks!$A$3:$A$14,0))</f>
        <v>2770.9537333333337</v>
      </c>
      <c r="R41" s="100">
        <f>$L41*INDEX(benchmarks!$B$3:$B$14,MATCH(realEstatePerformance!R$2,benchmarks!$A$3:$A$14,0))</f>
        <v>1781.3274000000001</v>
      </c>
      <c r="S41" s="100">
        <f>$L41*INDEX(benchmarks!$B$3:$B$14,MATCH(realEstatePerformance!S$2,benchmarks!$A$3:$A$14,0))</f>
        <v>1781.3274000000001</v>
      </c>
      <c r="T41" s="100">
        <f>$L41*INDEX(benchmarks!$B$3:$B$14,MATCH(realEstatePerformance!T$2,benchmarks!$A$3:$A$14,0))</f>
        <v>1781.3274000000001</v>
      </c>
      <c r="U41" s="100">
        <f>$L41*INDEX(benchmarks!$B$3:$B$14,MATCH(realEstatePerformance!U$2,benchmarks!$A$3:$A$14,0))</f>
        <v>1781.3274000000001</v>
      </c>
      <c r="V41" s="100">
        <f>$L41*INDEX(benchmarks!$B$3:$B$14,MATCH(realEstatePerformance!V$2,benchmarks!$A$3:$A$14,0))</f>
        <v>1781.3274000000001</v>
      </c>
      <c r="W41" s="100">
        <f>$L41*INDEX(benchmarks!$B$3:$B$14,MATCH(realEstatePerformance!W$2,benchmarks!$A$3:$A$14,0))</f>
        <v>3958.505333333334</v>
      </c>
      <c r="X41" s="100">
        <f>$L41*INDEX(benchmarks!$B$3:$B$14,MATCH(realEstatePerformance!X$2,benchmarks!$A$3:$A$14,0))</f>
        <v>4750.2064</v>
      </c>
      <c r="Y41" s="100">
        <f>$L41*INDEX(benchmarks!$B$3:$B$14,MATCH(realEstatePerformance!Y$2,benchmarks!$A$3:$A$14,0))</f>
        <v>4750.2064</v>
      </c>
      <c r="Z41" s="82">
        <f>$M41*INDEX(benchmarks!$C$3:$C$14,MATCH(realEstatePerformance!Z$2,benchmarks!$A$3:$A$14,0))</f>
        <v>4352.9955555555562</v>
      </c>
      <c r="AA41" s="82">
        <f>$M41*INDEX(benchmarks!$C$3:$C$14,MATCH(realEstatePerformance!AA$2,benchmarks!$A$3:$A$14,0))</f>
        <v>4352.9955555555562</v>
      </c>
      <c r="AB41" s="82">
        <f>$M41*INDEX(benchmarks!$C$3:$C$14,MATCH(realEstatePerformance!AB$2,benchmarks!$A$3:$A$14,0))</f>
        <v>4352.9955555555562</v>
      </c>
      <c r="AC41" s="82">
        <f>$M41*INDEX(benchmarks!$C$3:$C$14,MATCH(realEstatePerformance!AC$2,benchmarks!$A$3:$A$14,0))</f>
        <v>4352.9955555555562</v>
      </c>
      <c r="AD41" s="82">
        <f>$M41*INDEX(benchmarks!$C$3:$C$14,MATCH(realEstatePerformance!AD$2,benchmarks!$A$3:$A$14,0))</f>
        <v>4352.9955555555562</v>
      </c>
      <c r="AE41" s="82">
        <f>$M41*INDEX(benchmarks!$C$3:$C$14,MATCH(realEstatePerformance!AE$2,benchmarks!$A$3:$A$14,0))</f>
        <v>4352.9955555555562</v>
      </c>
      <c r="AF41" s="82">
        <f>$M41*INDEX(benchmarks!$C$3:$C$14,MATCH(realEstatePerformance!AF$2,benchmarks!$A$3:$A$14,0))</f>
        <v>4352.9955555555562</v>
      </c>
      <c r="AG41" s="82">
        <f>$M41*INDEX(benchmarks!$C$3:$C$14,MATCH(realEstatePerformance!AG$2,benchmarks!$A$3:$A$14,0))</f>
        <v>4352.9955555555562</v>
      </c>
      <c r="AH41" s="82">
        <f>$M41*INDEX(benchmarks!$C$3:$C$14,MATCH(realEstatePerformance!AH$2,benchmarks!$A$3:$A$14,0))</f>
        <v>4352.9955555555562</v>
      </c>
      <c r="AI41" s="82">
        <f>$M41*INDEX(benchmarks!$C$3:$C$14,MATCH(realEstatePerformance!AI$2,benchmarks!$A$3:$A$14,0))</f>
        <v>4352.9955555555562</v>
      </c>
      <c r="AJ41" s="82">
        <f>$M41*INDEX(benchmarks!$C$3:$C$14,MATCH(realEstatePerformance!AJ$2,benchmarks!$A$3:$A$14,0))</f>
        <v>4352.9955555555562</v>
      </c>
      <c r="AK41" s="82">
        <f>$M41*INDEX(benchmarks!$C$3:$C$14,MATCH(realEstatePerformance!AK$2,benchmarks!$A$3:$A$14,0))</f>
        <v>4352.9955555555562</v>
      </c>
      <c r="AL41" s="100">
        <f>N41*Fuels!$D$41</f>
        <v>1002.8448652526913</v>
      </c>
      <c r="AM41" s="100">
        <f>O41*Fuels!$D$41</f>
        <v>1123.1862490830144</v>
      </c>
      <c r="AN41" s="100">
        <f>P41*Fuels!$D$41</f>
        <v>802.27589220215316</v>
      </c>
      <c r="AO41" s="100">
        <f>Q41*Fuels!$D$41</f>
        <v>561.59312454150722</v>
      </c>
      <c r="AP41" s="100">
        <f>R41*Fuels!$D$41</f>
        <v>361.0241514909689</v>
      </c>
      <c r="AQ41" s="100">
        <f>S41*Fuels!$D$41</f>
        <v>361.0241514909689</v>
      </c>
      <c r="AR41" s="100">
        <f>T41*Fuels!$D$41</f>
        <v>361.0241514909689</v>
      </c>
      <c r="AS41" s="100">
        <f>U41*Fuels!$D$41</f>
        <v>361.0241514909689</v>
      </c>
      <c r="AT41" s="100">
        <f>V41*Fuels!$D$41</f>
        <v>361.0241514909689</v>
      </c>
      <c r="AU41" s="100">
        <f>W41*Fuels!$D$41</f>
        <v>802.27589220215316</v>
      </c>
      <c r="AV41" s="100">
        <f>X41*Fuels!$D$41</f>
        <v>962.73107064258363</v>
      </c>
      <c r="AW41" s="100">
        <f>Y41*Fuels!$D$41</f>
        <v>962.73107064258363</v>
      </c>
      <c r="AX41" s="82">
        <f>Z41*'UK electricity'!$E$24</f>
        <v>901.39345790472794</v>
      </c>
      <c r="AY41" s="82">
        <f>AA41*'UK electricity'!$E$24</f>
        <v>901.39345790472794</v>
      </c>
      <c r="AZ41" s="82">
        <f>AB41*'UK electricity'!$E$24</f>
        <v>901.39345790472794</v>
      </c>
      <c r="BA41" s="82">
        <f>AC41*'UK electricity'!$E$24</f>
        <v>901.39345790472794</v>
      </c>
      <c r="BB41" s="82">
        <f>AD41*'UK electricity'!$E$24</f>
        <v>901.39345790472794</v>
      </c>
      <c r="BC41" s="82">
        <f>AE41*'UK electricity'!$E$24</f>
        <v>901.39345790472794</v>
      </c>
      <c r="BD41" s="82">
        <f>AF41*'UK electricity'!$E$24</f>
        <v>901.39345790472794</v>
      </c>
      <c r="BE41" s="82">
        <f>AG41*'UK electricity'!$E$24</f>
        <v>901.39345790472794</v>
      </c>
      <c r="BF41" s="82">
        <f>AH41*'UK electricity'!$E$24</f>
        <v>901.39345790472794</v>
      </c>
      <c r="BG41" s="82">
        <f>AI41*'UK electricity'!$E$24</f>
        <v>901.39345790472794</v>
      </c>
      <c r="BH41" s="82">
        <f>AJ41*'UK electricity'!$E$24</f>
        <v>901.39345790472794</v>
      </c>
      <c r="BI41" s="82">
        <f>AK41*'UK electricity'!$E$24</f>
        <v>901.39345790472794</v>
      </c>
      <c r="BJ41" s="82">
        <f t="shared" si="2"/>
        <v>18839.480416878258</v>
      </c>
      <c r="BK41" s="82">
        <f t="shared" si="3"/>
        <v>18.839480416878256</v>
      </c>
      <c r="BL41" s="82">
        <f>$F41/typicalServiceCharge!$C$15</f>
        <v>8.2367412784835656E-2</v>
      </c>
      <c r="BM41" s="102">
        <f>$BL41*INDEX(typicalServiceCharge!$C$5:$C$39,MATCH(realEstatePerformance!BM$2,typicalServiceCharge!$B$5:$B$39,0))</f>
        <v>4942.0447670901394</v>
      </c>
      <c r="BN41" s="102">
        <f>$BL41*INDEX(typicalServiceCharge!$C$5:$C$39,MATCH(realEstatePerformance!BN$2,typicalServiceCharge!$B$5:$B$39,0))</f>
        <v>131.78786045573705</v>
      </c>
      <c r="BO41" s="102">
        <f>$BL41*INDEX(typicalServiceCharge!$C$5:$C$39,MATCH(realEstatePerformance!BO$2,typicalServiceCharge!$B$5:$B$39,0))</f>
        <v>5859.2059084492839</v>
      </c>
      <c r="BP41" s="102">
        <f>$BL41*INDEX(typicalServiceCharge!$C$5:$C$39,MATCH(realEstatePerformance!BP$2,typicalServiceCharge!$B$5:$B$39,0))</f>
        <v>823.67412784835653</v>
      </c>
      <c r="BQ41" s="102">
        <f>$BL41*INDEX(typicalServiceCharge!$C$5:$C$39,MATCH(realEstatePerformance!BQ$2,typicalServiceCharge!$B$5:$B$39,0))</f>
        <v>18936.268199233717</v>
      </c>
      <c r="BR41" s="102">
        <f>$BL41*INDEX(typicalServiceCharge!$C$5:$C$39,MATCH(realEstatePerformance!BR$2,typicalServiceCharge!$B$5:$B$39,0))</f>
        <v>910.15991127243399</v>
      </c>
      <c r="BS41" s="102">
        <f>$BL41*INDEX(typicalServiceCharge!$C$5:$C$39,MATCH(realEstatePerformance!BS$2,typicalServiceCharge!$B$5:$B$39,0))</f>
        <v>576.57188949384954</v>
      </c>
      <c r="BT41" s="102">
        <f>$BL41*INDEX(typicalServiceCharge!$C$5:$C$39,MATCH(realEstatePerformance!BT$2,typicalServiceCharge!$B$5:$B$39,0))</f>
        <v>11869.144182294818</v>
      </c>
      <c r="BU41" s="102">
        <f>$BL41*INDEX(typicalServiceCharge!$C$5:$C$39,MATCH(realEstatePerformance!BU$2,typicalServiceCharge!$B$5:$B$39,0))</f>
        <v>15298.099576527526</v>
      </c>
      <c r="BV41" s="102">
        <f>$BL41*INDEX(typicalServiceCharge!$C$5:$C$39,MATCH(realEstatePerformance!BV$2,typicalServiceCharge!$B$5:$B$39,0))</f>
        <v>0</v>
      </c>
      <c r="BW41" s="102">
        <f>$BL41*INDEX(typicalServiceCharge!$C$5:$C$39,MATCH(realEstatePerformance!BW$2,typicalServiceCharge!$B$5:$B$39,0))</f>
        <v>15482.602581165558</v>
      </c>
      <c r="BX41" s="102">
        <f>$BL41*INDEX(typicalServiceCharge!$C$5:$C$39,MATCH(realEstatePerformance!BX$2,typicalServiceCharge!$B$5:$B$39,0))</f>
        <v>2018.0016132284736</v>
      </c>
      <c r="BY41" s="102">
        <f>$BL41*INDEX(typicalServiceCharge!$C$5:$C$39,MATCH(realEstatePerformance!BY$2,typicalServiceCharge!$B$5:$B$39,0))</f>
        <v>436.547287759629</v>
      </c>
      <c r="BZ41" s="102">
        <f>$BL41*INDEX(typicalServiceCharge!$C$5:$C$39,MATCH(realEstatePerformance!BZ$2,typicalServiceCharge!$B$5:$B$39,0))</f>
        <v>8181.1432748538018</v>
      </c>
      <c r="CA41" s="102">
        <f>$BL41*INDEX(typicalServiceCharge!$C$5:$C$39,MATCH(realEstatePerformance!CA$2,typicalServiceCharge!$B$5:$B$39,0))</f>
        <v>-87.968396854204485</v>
      </c>
      <c r="CB41" s="102">
        <f>$BL41*INDEX(typicalServiceCharge!$C$5:$C$39,MATCH(realEstatePerformance!CB$2,typicalServiceCharge!$B$5:$B$39,0))</f>
        <v>0</v>
      </c>
      <c r="CC41" s="102">
        <f>$BL41*INDEX(typicalServiceCharge!$C$5:$C$39,MATCH(realEstatePerformance!CC$2,typicalServiceCharge!$B$5:$B$39,0))</f>
        <v>74.130671506352087</v>
      </c>
      <c r="CD41" s="102">
        <f>$BL41*INDEX(typicalServiceCharge!$C$5:$C$39,MATCH(realEstatePerformance!CD$2,typicalServiceCharge!$B$5:$B$39,0))</f>
        <v>0</v>
      </c>
      <c r="CE41" s="102">
        <f>$BL41*INDEX(typicalServiceCharge!$C$5:$C$39,MATCH(realEstatePerformance!CE$2,typicalServiceCharge!$B$5:$B$39,0))</f>
        <v>0</v>
      </c>
      <c r="CF41" s="102">
        <f>$BL41*INDEX(typicalServiceCharge!$C$5:$C$39,MATCH(realEstatePerformance!CF$2,typicalServiceCharge!$B$5:$B$39,0))</f>
        <v>7617.585436579956</v>
      </c>
      <c r="CG41" s="102">
        <f>$BL41*INDEX(typicalServiceCharge!$C$5:$C$39,MATCH(realEstatePerformance!CG$2,typicalServiceCharge!$B$5:$B$39,0))</f>
        <v>-7413.0671506352091</v>
      </c>
      <c r="CH41" s="102">
        <f t="shared" si="4"/>
        <v>85655.931740270244</v>
      </c>
      <c r="CI41" s="82">
        <f t="shared" si="5"/>
        <v>2920.1194646161298</v>
      </c>
      <c r="CJ41" s="82">
        <f t="shared" si="6"/>
        <v>2348.6520853907532</v>
      </c>
      <c r="CK41" s="88">
        <f t="shared" si="7"/>
        <v>2.7419608165753673E-2</v>
      </c>
      <c r="CL41" s="89">
        <f>IF(CK41&lt;benchmarks!$A$65,benchmarks!$B$65,IF(CK41&lt;benchmarks!$A$64,benchmarks!$B$64,IF(CK41&lt;benchmarks!$A$63,benchmarks!$B$63,IF(CK41&lt;benchmarks!$A$62,benchmarks!$B$62,IF(CK41&lt;benchmarks!$A$61,benchmarks!$B$61,0)))))</f>
        <v>5</v>
      </c>
      <c r="CM41" s="83">
        <v>51.505220999999999</v>
      </c>
      <c r="CN41" s="83">
        <v>-1.8901000000000001E-2</v>
      </c>
    </row>
    <row r="42" spans="1:92" x14ac:dyDescent="0.35">
      <c r="A42" s="80">
        <v>1319</v>
      </c>
      <c r="B42" s="85" t="s">
        <v>3</v>
      </c>
      <c r="C42" s="85" t="s">
        <v>7</v>
      </c>
      <c r="D42" s="85">
        <v>1989</v>
      </c>
      <c r="E42" s="85">
        <v>846</v>
      </c>
      <c r="F42" s="87">
        <v>45355</v>
      </c>
      <c r="G42" s="85">
        <v>241</v>
      </c>
      <c r="H42" s="85">
        <v>29.168035379999999</v>
      </c>
      <c r="I42" s="81" t="str">
        <f t="shared" si="8"/>
        <v>Offices (Standard AC)_1989</v>
      </c>
      <c r="J42" s="82">
        <f t="shared" si="1"/>
        <v>203886</v>
      </c>
      <c r="K42" s="82" t="s">
        <v>54</v>
      </c>
      <c r="L42" s="82">
        <f>realEstatePerformance!$J42*INDEX(benchmarks!B$17:B$57,MATCH(realEstatePerformance!$K42,benchmarks!$A$17:$A$57,0))</f>
        <v>87897.52</v>
      </c>
      <c r="M42" s="82">
        <f>realEstatePerformance!$J42*INDEX(benchmarks!C$17:C$57,MATCH(realEstatePerformance!$K42,benchmarks!$A$17:$A$57,0))</f>
        <v>115988.48</v>
      </c>
      <c r="N42" s="100">
        <f>$L42*INDEX(benchmarks!$B$3:$B$14,MATCH(realEstatePerformance!N$2,benchmarks!$A$3:$A$14,0))</f>
        <v>10987.19</v>
      </c>
      <c r="O42" s="100">
        <f>$L42*INDEX(benchmarks!$B$3:$B$14,MATCH(realEstatePerformance!O$2,benchmarks!$A$3:$A$14,0))</f>
        <v>12305.652800000002</v>
      </c>
      <c r="P42" s="100">
        <f>$L42*INDEX(benchmarks!$B$3:$B$14,MATCH(realEstatePerformance!P$2,benchmarks!$A$3:$A$14,0))</f>
        <v>8789.7520000000004</v>
      </c>
      <c r="Q42" s="100">
        <f>$L42*INDEX(benchmarks!$B$3:$B$14,MATCH(realEstatePerformance!Q$2,benchmarks!$A$3:$A$14,0))</f>
        <v>6152.8264000000008</v>
      </c>
      <c r="R42" s="100">
        <f>$L42*INDEX(benchmarks!$B$3:$B$14,MATCH(realEstatePerformance!R$2,benchmarks!$A$3:$A$14,0))</f>
        <v>3955.3883999999998</v>
      </c>
      <c r="S42" s="100">
        <f>$L42*INDEX(benchmarks!$B$3:$B$14,MATCH(realEstatePerformance!S$2,benchmarks!$A$3:$A$14,0))</f>
        <v>3955.3883999999998</v>
      </c>
      <c r="T42" s="100">
        <f>$L42*INDEX(benchmarks!$B$3:$B$14,MATCH(realEstatePerformance!T$2,benchmarks!$A$3:$A$14,0))</f>
        <v>3955.3883999999998</v>
      </c>
      <c r="U42" s="100">
        <f>$L42*INDEX(benchmarks!$B$3:$B$14,MATCH(realEstatePerformance!U$2,benchmarks!$A$3:$A$14,0))</f>
        <v>3955.3883999999998</v>
      </c>
      <c r="V42" s="100">
        <f>$L42*INDEX(benchmarks!$B$3:$B$14,MATCH(realEstatePerformance!V$2,benchmarks!$A$3:$A$14,0))</f>
        <v>3955.3883999999998</v>
      </c>
      <c r="W42" s="100">
        <f>$L42*INDEX(benchmarks!$B$3:$B$14,MATCH(realEstatePerformance!W$2,benchmarks!$A$3:$A$14,0))</f>
        <v>8789.7520000000004</v>
      </c>
      <c r="X42" s="100">
        <f>$L42*INDEX(benchmarks!$B$3:$B$14,MATCH(realEstatePerformance!X$2,benchmarks!$A$3:$A$14,0))</f>
        <v>10547.7024</v>
      </c>
      <c r="Y42" s="100">
        <f>$L42*INDEX(benchmarks!$B$3:$B$14,MATCH(realEstatePerformance!Y$2,benchmarks!$A$3:$A$14,0))</f>
        <v>10547.7024</v>
      </c>
      <c r="Z42" s="82">
        <f>$M42*INDEX(benchmarks!$C$3:$C$14,MATCH(realEstatePerformance!Z$2,benchmarks!$A$3:$A$14,0))</f>
        <v>9665.7066666666669</v>
      </c>
      <c r="AA42" s="82">
        <f>$M42*INDEX(benchmarks!$C$3:$C$14,MATCH(realEstatePerformance!AA$2,benchmarks!$A$3:$A$14,0))</f>
        <v>9665.7066666666669</v>
      </c>
      <c r="AB42" s="82">
        <f>$M42*INDEX(benchmarks!$C$3:$C$14,MATCH(realEstatePerformance!AB$2,benchmarks!$A$3:$A$14,0))</f>
        <v>9665.7066666666669</v>
      </c>
      <c r="AC42" s="82">
        <f>$M42*INDEX(benchmarks!$C$3:$C$14,MATCH(realEstatePerformance!AC$2,benchmarks!$A$3:$A$14,0))</f>
        <v>9665.7066666666669</v>
      </c>
      <c r="AD42" s="82">
        <f>$M42*INDEX(benchmarks!$C$3:$C$14,MATCH(realEstatePerformance!AD$2,benchmarks!$A$3:$A$14,0))</f>
        <v>9665.7066666666669</v>
      </c>
      <c r="AE42" s="82">
        <f>$M42*INDEX(benchmarks!$C$3:$C$14,MATCH(realEstatePerformance!AE$2,benchmarks!$A$3:$A$14,0))</f>
        <v>9665.7066666666669</v>
      </c>
      <c r="AF42" s="82">
        <f>$M42*INDEX(benchmarks!$C$3:$C$14,MATCH(realEstatePerformance!AF$2,benchmarks!$A$3:$A$14,0))</f>
        <v>9665.7066666666669</v>
      </c>
      <c r="AG42" s="82">
        <f>$M42*INDEX(benchmarks!$C$3:$C$14,MATCH(realEstatePerformance!AG$2,benchmarks!$A$3:$A$14,0))</f>
        <v>9665.7066666666669</v>
      </c>
      <c r="AH42" s="82">
        <f>$M42*INDEX(benchmarks!$C$3:$C$14,MATCH(realEstatePerformance!AH$2,benchmarks!$A$3:$A$14,0))</f>
        <v>9665.7066666666669</v>
      </c>
      <c r="AI42" s="82">
        <f>$M42*INDEX(benchmarks!$C$3:$C$14,MATCH(realEstatePerformance!AI$2,benchmarks!$A$3:$A$14,0))</f>
        <v>9665.7066666666669</v>
      </c>
      <c r="AJ42" s="82">
        <f>$M42*INDEX(benchmarks!$C$3:$C$14,MATCH(realEstatePerformance!AJ$2,benchmarks!$A$3:$A$14,0))</f>
        <v>9665.7066666666669</v>
      </c>
      <c r="AK42" s="82">
        <f>$M42*INDEX(benchmarks!$C$3:$C$14,MATCH(realEstatePerformance!AK$2,benchmarks!$A$3:$A$14,0))</f>
        <v>9665.7066666666669</v>
      </c>
      <c r="AL42" s="100">
        <f>N42*Fuels!$D$41</f>
        <v>2226.7893858366847</v>
      </c>
      <c r="AM42" s="100">
        <f>O42*Fuels!$D$41</f>
        <v>2494.0041121370868</v>
      </c>
      <c r="AN42" s="100">
        <f>P42*Fuels!$D$41</f>
        <v>1781.4315086693477</v>
      </c>
      <c r="AO42" s="100">
        <f>Q42*Fuels!$D$41</f>
        <v>1247.0020560685434</v>
      </c>
      <c r="AP42" s="100">
        <f>R42*Fuels!$D$41</f>
        <v>801.64417890120637</v>
      </c>
      <c r="AQ42" s="100">
        <f>S42*Fuels!$D$41</f>
        <v>801.64417890120637</v>
      </c>
      <c r="AR42" s="100">
        <f>T42*Fuels!$D$41</f>
        <v>801.64417890120637</v>
      </c>
      <c r="AS42" s="100">
        <f>U42*Fuels!$D$41</f>
        <v>801.64417890120637</v>
      </c>
      <c r="AT42" s="100">
        <f>V42*Fuels!$D$41</f>
        <v>801.64417890120637</v>
      </c>
      <c r="AU42" s="100">
        <f>W42*Fuels!$D$41</f>
        <v>1781.4315086693477</v>
      </c>
      <c r="AV42" s="100">
        <f>X42*Fuels!$D$41</f>
        <v>2137.7178104032173</v>
      </c>
      <c r="AW42" s="100">
        <f>Y42*Fuels!$D$41</f>
        <v>2137.7178104032173</v>
      </c>
      <c r="AX42" s="82">
        <f>Z42*'UK electricity'!$E$24</f>
        <v>2001.5193317254586</v>
      </c>
      <c r="AY42" s="82">
        <f>AA42*'UK electricity'!$E$24</f>
        <v>2001.5193317254586</v>
      </c>
      <c r="AZ42" s="82">
        <f>AB42*'UK electricity'!$E$24</f>
        <v>2001.5193317254586</v>
      </c>
      <c r="BA42" s="82">
        <f>AC42*'UK electricity'!$E$24</f>
        <v>2001.5193317254586</v>
      </c>
      <c r="BB42" s="82">
        <f>AD42*'UK electricity'!$E$24</f>
        <v>2001.5193317254586</v>
      </c>
      <c r="BC42" s="82">
        <f>AE42*'UK electricity'!$E$24</f>
        <v>2001.5193317254586</v>
      </c>
      <c r="BD42" s="82">
        <f>AF42*'UK electricity'!$E$24</f>
        <v>2001.5193317254586</v>
      </c>
      <c r="BE42" s="82">
        <f>AG42*'UK electricity'!$E$24</f>
        <v>2001.5193317254586</v>
      </c>
      <c r="BF42" s="82">
        <f>AH42*'UK electricity'!$E$24</f>
        <v>2001.5193317254586</v>
      </c>
      <c r="BG42" s="82">
        <f>AI42*'UK electricity'!$E$24</f>
        <v>2001.5193317254586</v>
      </c>
      <c r="BH42" s="82">
        <f>AJ42*'UK electricity'!$E$24</f>
        <v>2001.5193317254586</v>
      </c>
      <c r="BI42" s="82">
        <f>AK42*'UK electricity'!$E$24</f>
        <v>2001.5193317254586</v>
      </c>
      <c r="BJ42" s="82">
        <f t="shared" si="2"/>
        <v>41832.547067398991</v>
      </c>
      <c r="BK42" s="82">
        <f t="shared" si="3"/>
        <v>41.832547067398991</v>
      </c>
      <c r="BL42" s="82">
        <f>$F42/typicalServiceCharge!$C$15</f>
        <v>0.18291994353700342</v>
      </c>
      <c r="BM42" s="102">
        <f>$BL42*INDEX(typicalServiceCharge!$C$5:$C$39,MATCH(realEstatePerformance!BM$2,typicalServiceCharge!$B$5:$B$39,0))</f>
        <v>10975.196612220205</v>
      </c>
      <c r="BN42" s="102">
        <f>$BL42*INDEX(typicalServiceCharge!$C$5:$C$39,MATCH(realEstatePerformance!BN$2,typicalServiceCharge!$B$5:$B$39,0))</f>
        <v>292.67190965920548</v>
      </c>
      <c r="BO42" s="102">
        <f>$BL42*INDEX(typicalServiceCharge!$C$5:$C$39,MATCH(realEstatePerformance!BO$2,typicalServiceCharge!$B$5:$B$39,0))</f>
        <v>13012.010183504737</v>
      </c>
      <c r="BP42" s="102">
        <f>$BL42*INDEX(typicalServiceCharge!$C$5:$C$39,MATCH(realEstatePerformance!BP$2,typicalServiceCharge!$B$5:$B$39,0))</f>
        <v>1829.1994353700341</v>
      </c>
      <c r="BQ42" s="102">
        <f>$BL42*INDEX(typicalServiceCharge!$C$5:$C$39,MATCH(realEstatePerformance!BQ$2,typicalServiceCharge!$B$5:$B$39,0))</f>
        <v>42053.295019157085</v>
      </c>
      <c r="BR42" s="102">
        <f>$BL42*INDEX(typicalServiceCharge!$C$5:$C$39,MATCH(realEstatePerformance!BR$2,typicalServiceCharge!$B$5:$B$39,0))</f>
        <v>2021.2653760838878</v>
      </c>
      <c r="BS42" s="102">
        <f>$BL42*INDEX(typicalServiceCharge!$C$5:$C$39,MATCH(realEstatePerformance!BS$2,typicalServiceCharge!$B$5:$B$39,0))</f>
        <v>1280.439604759024</v>
      </c>
      <c r="BT42" s="102">
        <f>$BL42*INDEX(typicalServiceCharge!$C$5:$C$39,MATCH(realEstatePerformance!BT$2,typicalServiceCharge!$B$5:$B$39,0))</f>
        <v>26358.763863682194</v>
      </c>
      <c r="BU42" s="102">
        <f>$BL42*INDEX(typicalServiceCharge!$C$5:$C$39,MATCH(realEstatePerformance!BU$2,typicalServiceCharge!$B$5:$B$39,0))</f>
        <v>33973.721113127642</v>
      </c>
      <c r="BV42" s="102">
        <f>$BL42*INDEX(typicalServiceCharge!$C$5:$C$39,MATCH(realEstatePerformance!BV$2,typicalServiceCharge!$B$5:$B$39,0))</f>
        <v>0</v>
      </c>
      <c r="BW42" s="102">
        <f>$BL42*INDEX(typicalServiceCharge!$C$5:$C$39,MATCH(realEstatePerformance!BW$2,typicalServiceCharge!$B$5:$B$39,0))</f>
        <v>34383.461786650529</v>
      </c>
      <c r="BX42" s="102">
        <f>$BL42*INDEX(typicalServiceCharge!$C$5:$C$39,MATCH(realEstatePerformance!BX$2,typicalServiceCharge!$B$5:$B$39,0))</f>
        <v>4481.5386166565841</v>
      </c>
      <c r="BY42" s="102">
        <f>$BL42*INDEX(typicalServiceCharge!$C$5:$C$39,MATCH(realEstatePerformance!BY$2,typicalServiceCharge!$B$5:$B$39,0))</f>
        <v>969.47570074611815</v>
      </c>
      <c r="BZ42" s="102">
        <f>$BL42*INDEX(typicalServiceCharge!$C$5:$C$39,MATCH(realEstatePerformance!BZ$2,typicalServiceCharge!$B$5:$B$39,0))</f>
        <v>18168.523391812865</v>
      </c>
      <c r="CA42" s="102">
        <f>$BL42*INDEX(typicalServiceCharge!$C$5:$C$39,MATCH(realEstatePerformance!CA$2,typicalServiceCharge!$B$5:$B$39,0))</f>
        <v>-195.35849969751965</v>
      </c>
      <c r="CB42" s="102">
        <f>$BL42*INDEX(typicalServiceCharge!$C$5:$C$39,MATCH(realEstatePerformance!CB$2,typicalServiceCharge!$B$5:$B$39,0))</f>
        <v>0</v>
      </c>
      <c r="CC42" s="102">
        <f>$BL42*INDEX(typicalServiceCharge!$C$5:$C$39,MATCH(realEstatePerformance!CC$2,typicalServiceCharge!$B$5:$B$39,0))</f>
        <v>164.62794918330309</v>
      </c>
      <c r="CD42" s="102">
        <f>$BL42*INDEX(typicalServiceCharge!$C$5:$C$39,MATCH(realEstatePerformance!CD$2,typicalServiceCharge!$B$5:$B$39,0))</f>
        <v>0</v>
      </c>
      <c r="CE42" s="102">
        <f>$BL42*INDEX(typicalServiceCharge!$C$5:$C$39,MATCH(realEstatePerformance!CE$2,typicalServiceCharge!$B$5:$B$39,0))</f>
        <v>0</v>
      </c>
      <c r="CF42" s="102">
        <f>$BL42*INDEX(typicalServiceCharge!$C$5:$C$39,MATCH(realEstatePerformance!CF$2,typicalServiceCharge!$B$5:$B$39,0))</f>
        <v>16916.985138132688</v>
      </c>
      <c r="CG42" s="102">
        <f>$BL42*INDEX(typicalServiceCharge!$C$5:$C$39,MATCH(realEstatePerformance!CG$2,typicalServiceCharge!$B$5:$B$39,0))</f>
        <v>-16462.794918330306</v>
      </c>
      <c r="CH42" s="102">
        <f t="shared" si="4"/>
        <v>190223.0222827183</v>
      </c>
      <c r="CI42" s="82">
        <f t="shared" si="5"/>
        <v>6484.0447954468436</v>
      </c>
      <c r="CJ42" s="82">
        <f t="shared" si="6"/>
        <v>5215.117228977896</v>
      </c>
      <c r="CK42" s="88">
        <f t="shared" si="7"/>
        <v>2.7415804703317909E-2</v>
      </c>
      <c r="CL42" s="89">
        <f>IF(CK42&lt;benchmarks!$A$65,benchmarks!$B$65,IF(CK42&lt;benchmarks!$A$64,benchmarks!$B$64,IF(CK42&lt;benchmarks!$A$63,benchmarks!$B$63,IF(CK42&lt;benchmarks!$A$62,benchmarks!$B$62,IF(CK42&lt;benchmarks!$A$61,benchmarks!$B$61,0)))))</f>
        <v>5</v>
      </c>
      <c r="CM42" s="83">
        <v>51.505220999999999</v>
      </c>
      <c r="CN42" s="83">
        <v>-1.8901000000000001E-2</v>
      </c>
    </row>
    <row r="43" spans="1:92" x14ac:dyDescent="0.35">
      <c r="A43" s="80">
        <v>1320</v>
      </c>
      <c r="B43" s="85" t="s">
        <v>3</v>
      </c>
      <c r="C43" s="85" t="s">
        <v>7</v>
      </c>
      <c r="D43" s="85">
        <v>1989</v>
      </c>
      <c r="E43" s="85">
        <v>561</v>
      </c>
      <c r="F43" s="87">
        <v>7523</v>
      </c>
      <c r="G43" s="85">
        <v>60</v>
      </c>
      <c r="H43" s="85">
        <v>4.8379006650000003</v>
      </c>
      <c r="I43" s="81" t="str">
        <f t="shared" si="8"/>
        <v>Offices (Standard AC)_1989</v>
      </c>
      <c r="J43" s="82">
        <f t="shared" si="1"/>
        <v>33660</v>
      </c>
      <c r="K43" s="82" t="s">
        <v>54</v>
      </c>
      <c r="L43" s="82">
        <f>realEstatePerformance!$J43*INDEX(benchmarks!B$17:B$57,MATCH(realEstatePerformance!$K43,benchmarks!$A$17:$A$57,0))</f>
        <v>14511.2</v>
      </c>
      <c r="M43" s="82">
        <f>realEstatePerformance!$J43*INDEX(benchmarks!C$17:C$57,MATCH(realEstatePerformance!$K43,benchmarks!$A$17:$A$57,0))</f>
        <v>19148.8</v>
      </c>
      <c r="N43" s="100">
        <f>$L43*INDEX(benchmarks!$B$3:$B$14,MATCH(realEstatePerformance!N$2,benchmarks!$A$3:$A$14,0))</f>
        <v>1813.9</v>
      </c>
      <c r="O43" s="100">
        <f>$L43*INDEX(benchmarks!$B$3:$B$14,MATCH(realEstatePerformance!O$2,benchmarks!$A$3:$A$14,0))</f>
        <v>2031.5680000000002</v>
      </c>
      <c r="P43" s="100">
        <f>$L43*INDEX(benchmarks!$B$3:$B$14,MATCH(realEstatePerformance!P$2,benchmarks!$A$3:$A$14,0))</f>
        <v>1451.1200000000001</v>
      </c>
      <c r="Q43" s="100">
        <f>$L43*INDEX(benchmarks!$B$3:$B$14,MATCH(realEstatePerformance!Q$2,benchmarks!$A$3:$A$14,0))</f>
        <v>1015.7840000000001</v>
      </c>
      <c r="R43" s="100">
        <f>$L43*INDEX(benchmarks!$B$3:$B$14,MATCH(realEstatePerformance!R$2,benchmarks!$A$3:$A$14,0))</f>
        <v>653.00400000000002</v>
      </c>
      <c r="S43" s="100">
        <f>$L43*INDEX(benchmarks!$B$3:$B$14,MATCH(realEstatePerformance!S$2,benchmarks!$A$3:$A$14,0))</f>
        <v>653.00400000000002</v>
      </c>
      <c r="T43" s="100">
        <f>$L43*INDEX(benchmarks!$B$3:$B$14,MATCH(realEstatePerformance!T$2,benchmarks!$A$3:$A$14,0))</f>
        <v>653.00400000000002</v>
      </c>
      <c r="U43" s="100">
        <f>$L43*INDEX(benchmarks!$B$3:$B$14,MATCH(realEstatePerformance!U$2,benchmarks!$A$3:$A$14,0))</f>
        <v>653.00400000000002</v>
      </c>
      <c r="V43" s="100">
        <f>$L43*INDEX(benchmarks!$B$3:$B$14,MATCH(realEstatePerformance!V$2,benchmarks!$A$3:$A$14,0))</f>
        <v>653.00400000000002</v>
      </c>
      <c r="W43" s="100">
        <f>$L43*INDEX(benchmarks!$B$3:$B$14,MATCH(realEstatePerformance!W$2,benchmarks!$A$3:$A$14,0))</f>
        <v>1451.1200000000001</v>
      </c>
      <c r="X43" s="100">
        <f>$L43*INDEX(benchmarks!$B$3:$B$14,MATCH(realEstatePerformance!X$2,benchmarks!$A$3:$A$14,0))</f>
        <v>1741.3440000000001</v>
      </c>
      <c r="Y43" s="100">
        <f>$L43*INDEX(benchmarks!$B$3:$B$14,MATCH(realEstatePerformance!Y$2,benchmarks!$A$3:$A$14,0))</f>
        <v>1741.3440000000001</v>
      </c>
      <c r="Z43" s="82">
        <f>$M43*INDEX(benchmarks!$C$3:$C$14,MATCH(realEstatePerformance!Z$2,benchmarks!$A$3:$A$14,0))</f>
        <v>1595.7333333333333</v>
      </c>
      <c r="AA43" s="82">
        <f>$M43*INDEX(benchmarks!$C$3:$C$14,MATCH(realEstatePerformance!AA$2,benchmarks!$A$3:$A$14,0))</f>
        <v>1595.7333333333333</v>
      </c>
      <c r="AB43" s="82">
        <f>$M43*INDEX(benchmarks!$C$3:$C$14,MATCH(realEstatePerformance!AB$2,benchmarks!$A$3:$A$14,0))</f>
        <v>1595.7333333333333</v>
      </c>
      <c r="AC43" s="82">
        <f>$M43*INDEX(benchmarks!$C$3:$C$14,MATCH(realEstatePerformance!AC$2,benchmarks!$A$3:$A$14,0))</f>
        <v>1595.7333333333333</v>
      </c>
      <c r="AD43" s="82">
        <f>$M43*INDEX(benchmarks!$C$3:$C$14,MATCH(realEstatePerformance!AD$2,benchmarks!$A$3:$A$14,0))</f>
        <v>1595.7333333333333</v>
      </c>
      <c r="AE43" s="82">
        <f>$M43*INDEX(benchmarks!$C$3:$C$14,MATCH(realEstatePerformance!AE$2,benchmarks!$A$3:$A$14,0))</f>
        <v>1595.7333333333333</v>
      </c>
      <c r="AF43" s="82">
        <f>$M43*INDEX(benchmarks!$C$3:$C$14,MATCH(realEstatePerformance!AF$2,benchmarks!$A$3:$A$14,0))</f>
        <v>1595.7333333333333</v>
      </c>
      <c r="AG43" s="82">
        <f>$M43*INDEX(benchmarks!$C$3:$C$14,MATCH(realEstatePerformance!AG$2,benchmarks!$A$3:$A$14,0))</f>
        <v>1595.7333333333333</v>
      </c>
      <c r="AH43" s="82">
        <f>$M43*INDEX(benchmarks!$C$3:$C$14,MATCH(realEstatePerformance!AH$2,benchmarks!$A$3:$A$14,0))</f>
        <v>1595.7333333333333</v>
      </c>
      <c r="AI43" s="82">
        <f>$M43*INDEX(benchmarks!$C$3:$C$14,MATCH(realEstatePerformance!AI$2,benchmarks!$A$3:$A$14,0))</f>
        <v>1595.7333333333333</v>
      </c>
      <c r="AJ43" s="82">
        <f>$M43*INDEX(benchmarks!$C$3:$C$14,MATCH(realEstatePerformance!AJ$2,benchmarks!$A$3:$A$14,0))</f>
        <v>1595.7333333333333</v>
      </c>
      <c r="AK43" s="82">
        <f>$M43*INDEX(benchmarks!$C$3:$C$14,MATCH(realEstatePerformance!AK$2,benchmarks!$A$3:$A$14,0))</f>
        <v>1595.7333333333333</v>
      </c>
      <c r="AL43" s="100">
        <f>N43*Fuels!$D$41</f>
        <v>367.62568654671145</v>
      </c>
      <c r="AM43" s="100">
        <f>O43*Fuels!$D$41</f>
        <v>411.74076893231683</v>
      </c>
      <c r="AN43" s="100">
        <f>P43*Fuels!$D$41</f>
        <v>294.10054923736914</v>
      </c>
      <c r="AO43" s="100">
        <f>Q43*Fuels!$D$41</f>
        <v>205.87038446615841</v>
      </c>
      <c r="AP43" s="100">
        <f>R43*Fuels!$D$41</f>
        <v>132.3452471568161</v>
      </c>
      <c r="AQ43" s="100">
        <f>S43*Fuels!$D$41</f>
        <v>132.3452471568161</v>
      </c>
      <c r="AR43" s="100">
        <f>T43*Fuels!$D$41</f>
        <v>132.3452471568161</v>
      </c>
      <c r="AS43" s="100">
        <f>U43*Fuels!$D$41</f>
        <v>132.3452471568161</v>
      </c>
      <c r="AT43" s="100">
        <f>V43*Fuels!$D$41</f>
        <v>132.3452471568161</v>
      </c>
      <c r="AU43" s="100">
        <f>W43*Fuels!$D$41</f>
        <v>294.10054923736914</v>
      </c>
      <c r="AV43" s="100">
        <f>X43*Fuels!$D$41</f>
        <v>352.92065908484295</v>
      </c>
      <c r="AW43" s="100">
        <f>Y43*Fuels!$D$41</f>
        <v>352.92065908484295</v>
      </c>
      <c r="AX43" s="82">
        <f>Z43*'UK electricity'!$E$24</f>
        <v>330.43534478031319</v>
      </c>
      <c r="AY43" s="82">
        <f>AA43*'UK electricity'!$E$24</f>
        <v>330.43534478031319</v>
      </c>
      <c r="AZ43" s="82">
        <f>AB43*'UK electricity'!$E$24</f>
        <v>330.43534478031319</v>
      </c>
      <c r="BA43" s="82">
        <f>AC43*'UK electricity'!$E$24</f>
        <v>330.43534478031319</v>
      </c>
      <c r="BB43" s="82">
        <f>AD43*'UK electricity'!$E$24</f>
        <v>330.43534478031319</v>
      </c>
      <c r="BC43" s="82">
        <f>AE43*'UK electricity'!$E$24</f>
        <v>330.43534478031319</v>
      </c>
      <c r="BD43" s="82">
        <f>AF43*'UK electricity'!$E$24</f>
        <v>330.43534478031319</v>
      </c>
      <c r="BE43" s="82">
        <f>AG43*'UK electricity'!$E$24</f>
        <v>330.43534478031319</v>
      </c>
      <c r="BF43" s="82">
        <f>AH43*'UK electricity'!$E$24</f>
        <v>330.43534478031319</v>
      </c>
      <c r="BG43" s="82">
        <f>AI43*'UK electricity'!$E$24</f>
        <v>330.43534478031319</v>
      </c>
      <c r="BH43" s="82">
        <f>AJ43*'UK electricity'!$E$24</f>
        <v>330.43534478031319</v>
      </c>
      <c r="BI43" s="82">
        <f>AK43*'UK electricity'!$E$24</f>
        <v>330.43534478031319</v>
      </c>
      <c r="BJ43" s="82">
        <f t="shared" si="2"/>
        <v>6906.2296297374505</v>
      </c>
      <c r="BK43" s="82">
        <f t="shared" si="3"/>
        <v>6.9062296297374504</v>
      </c>
      <c r="BL43" s="82">
        <f>$F43/typicalServiceCharge!$C$15</f>
        <v>3.0340794515023192E-2</v>
      </c>
      <c r="BM43" s="102">
        <f>$BL43*INDEX(typicalServiceCharge!$C$5:$C$39,MATCH(realEstatePerformance!BM$2,typicalServiceCharge!$B$5:$B$39,0))</f>
        <v>1820.4476709013916</v>
      </c>
      <c r="BN43" s="102">
        <f>$BL43*INDEX(typicalServiceCharge!$C$5:$C$39,MATCH(realEstatePerformance!BN$2,typicalServiceCharge!$B$5:$B$39,0))</f>
        <v>48.545271224037108</v>
      </c>
      <c r="BO43" s="102">
        <f>$BL43*INDEX(typicalServiceCharge!$C$5:$C$39,MATCH(realEstatePerformance!BO$2,typicalServiceCharge!$B$5:$B$39,0))</f>
        <v>2158.2924178261746</v>
      </c>
      <c r="BP43" s="102">
        <f>$BL43*INDEX(typicalServiceCharge!$C$5:$C$39,MATCH(realEstatePerformance!BP$2,typicalServiceCharge!$B$5:$B$39,0))</f>
        <v>303.40794515023191</v>
      </c>
      <c r="BQ43" s="102">
        <f>$BL43*INDEX(typicalServiceCharge!$C$5:$C$39,MATCH(realEstatePerformance!BQ$2,typicalServiceCharge!$B$5:$B$39,0))</f>
        <v>6975.3486590038319</v>
      </c>
      <c r="BR43" s="102">
        <f>$BL43*INDEX(typicalServiceCharge!$C$5:$C$39,MATCH(realEstatePerformance!BR$2,typicalServiceCharge!$B$5:$B$39,0))</f>
        <v>335.26577939100628</v>
      </c>
      <c r="BS43" s="102">
        <f>$BL43*INDEX(typicalServiceCharge!$C$5:$C$39,MATCH(realEstatePerformance!BS$2,typicalServiceCharge!$B$5:$B$39,0))</f>
        <v>212.38556160516234</v>
      </c>
      <c r="BT43" s="102">
        <f>$BL43*INDEX(typicalServiceCharge!$C$5:$C$39,MATCH(realEstatePerformance!BT$2,typicalServiceCharge!$B$5:$B$39,0))</f>
        <v>4372.1084896148423</v>
      </c>
      <c r="BU43" s="102">
        <f>$BL43*INDEX(typicalServiceCharge!$C$5:$C$39,MATCH(realEstatePerformance!BU$2,typicalServiceCharge!$B$5:$B$39,0))</f>
        <v>5635.1957652752571</v>
      </c>
      <c r="BV43" s="102">
        <f>$BL43*INDEX(typicalServiceCharge!$C$5:$C$39,MATCH(realEstatePerformance!BV$2,typicalServiceCharge!$B$5:$B$39,0))</f>
        <v>0</v>
      </c>
      <c r="BW43" s="102">
        <f>$BL43*INDEX(typicalServiceCharge!$C$5:$C$39,MATCH(realEstatePerformance!BW$2,typicalServiceCharge!$B$5:$B$39,0))</f>
        <v>5703.1591449889092</v>
      </c>
      <c r="BX43" s="102">
        <f>$BL43*INDEX(typicalServiceCharge!$C$5:$C$39,MATCH(realEstatePerformance!BX$2,typicalServiceCharge!$B$5:$B$39,0))</f>
        <v>743.34946561806817</v>
      </c>
      <c r="BY43" s="102">
        <f>$BL43*INDEX(typicalServiceCharge!$C$5:$C$39,MATCH(realEstatePerformance!BY$2,typicalServiceCharge!$B$5:$B$39,0))</f>
        <v>160.80621092962292</v>
      </c>
      <c r="BZ43" s="102">
        <f>$BL43*INDEX(typicalServiceCharge!$C$5:$C$39,MATCH(realEstatePerformance!BZ$2,typicalServiceCharge!$B$5:$B$39,0))</f>
        <v>3013.5994152046783</v>
      </c>
      <c r="CA43" s="102">
        <f>$BL43*INDEX(typicalServiceCharge!$C$5:$C$39,MATCH(realEstatePerformance!CA$2,typicalServiceCharge!$B$5:$B$39,0))</f>
        <v>-32.403968542044765</v>
      </c>
      <c r="CB43" s="102">
        <f>$BL43*INDEX(typicalServiceCharge!$C$5:$C$39,MATCH(realEstatePerformance!CB$2,typicalServiceCharge!$B$5:$B$39,0))</f>
        <v>0</v>
      </c>
      <c r="CC43" s="102">
        <f>$BL43*INDEX(typicalServiceCharge!$C$5:$C$39,MATCH(realEstatePerformance!CC$2,typicalServiceCharge!$B$5:$B$39,0))</f>
        <v>27.306715063520873</v>
      </c>
      <c r="CD43" s="102">
        <f>$BL43*INDEX(typicalServiceCharge!$C$5:$C$39,MATCH(realEstatePerformance!CD$2,typicalServiceCharge!$B$5:$B$39,0))</f>
        <v>0</v>
      </c>
      <c r="CE43" s="102">
        <f>$BL43*INDEX(typicalServiceCharge!$C$5:$C$39,MATCH(realEstatePerformance!CE$2,typicalServiceCharge!$B$5:$B$39,0))</f>
        <v>0</v>
      </c>
      <c r="CF43" s="102">
        <f>$BL43*INDEX(typicalServiceCharge!$C$5:$C$39,MATCH(realEstatePerformance!CF$2,typicalServiceCharge!$B$5:$B$39,0))</f>
        <v>2806.0076991328897</v>
      </c>
      <c r="CG43" s="102">
        <f>$BL43*INDEX(typicalServiceCharge!$C$5:$C$39,MATCH(realEstatePerformance!CG$2,typicalServiceCharge!$B$5:$B$39,0))</f>
        <v>-2730.6715063520874</v>
      </c>
      <c r="CH43" s="102">
        <f t="shared" si="4"/>
        <v>31552.150736035492</v>
      </c>
      <c r="CI43" s="82">
        <f t="shared" si="5"/>
        <v>1070.4655926093048</v>
      </c>
      <c r="CJ43" s="82">
        <f t="shared" si="6"/>
        <v>860.97547613566394</v>
      </c>
      <c r="CK43" s="88">
        <f t="shared" si="7"/>
        <v>2.7287378389465853E-2</v>
      </c>
      <c r="CL43" s="89">
        <f>IF(CK43&lt;benchmarks!$A$65,benchmarks!$B$65,IF(CK43&lt;benchmarks!$A$64,benchmarks!$B$64,IF(CK43&lt;benchmarks!$A$63,benchmarks!$B$63,IF(CK43&lt;benchmarks!$A$62,benchmarks!$B$62,IF(CK43&lt;benchmarks!$A$61,benchmarks!$B$61,0)))))</f>
        <v>5</v>
      </c>
      <c r="CM43" s="83">
        <v>51.505220999999999</v>
      </c>
      <c r="CN43" s="83">
        <v>-1.8901000000000001E-2</v>
      </c>
    </row>
    <row r="44" spans="1:92" x14ac:dyDescent="0.35">
      <c r="A44" s="80">
        <v>1321</v>
      </c>
      <c r="B44" s="85" t="s">
        <v>3</v>
      </c>
      <c r="C44" s="85" t="s">
        <v>7</v>
      </c>
      <c r="D44" s="85">
        <v>1989</v>
      </c>
      <c r="E44" s="86">
        <v>1150</v>
      </c>
      <c r="F44" s="87">
        <v>61659</v>
      </c>
      <c r="G44" s="85">
        <v>241</v>
      </c>
      <c r="H44" s="85">
        <v>39.653411859999999</v>
      </c>
      <c r="I44" s="81" t="str">
        <f t="shared" si="8"/>
        <v>Offices (Standard AC)_1989</v>
      </c>
      <c r="J44" s="82">
        <f t="shared" si="1"/>
        <v>277150</v>
      </c>
      <c r="K44" s="82" t="s">
        <v>54</v>
      </c>
      <c r="L44" s="82">
        <f>realEstatePerformance!$J44*INDEX(benchmarks!B$17:B$57,MATCH(realEstatePerformance!$K44,benchmarks!$A$17:$A$57,0))</f>
        <v>119482.44444444444</v>
      </c>
      <c r="M44" s="82">
        <f>realEstatePerformance!$J44*INDEX(benchmarks!C$17:C$57,MATCH(realEstatePerformance!$K44,benchmarks!$A$17:$A$57,0))</f>
        <v>157667.55555555556</v>
      </c>
      <c r="N44" s="100">
        <f>$L44*INDEX(benchmarks!$B$3:$B$14,MATCH(realEstatePerformance!N$2,benchmarks!$A$3:$A$14,0))</f>
        <v>14935.305555555555</v>
      </c>
      <c r="O44" s="100">
        <f>$L44*INDEX(benchmarks!$B$3:$B$14,MATCH(realEstatePerformance!O$2,benchmarks!$A$3:$A$14,0))</f>
        <v>16727.542222222222</v>
      </c>
      <c r="P44" s="100">
        <f>$L44*INDEX(benchmarks!$B$3:$B$14,MATCH(realEstatePerformance!P$2,benchmarks!$A$3:$A$14,0))</f>
        <v>11948.244444444445</v>
      </c>
      <c r="Q44" s="100">
        <f>$L44*INDEX(benchmarks!$B$3:$B$14,MATCH(realEstatePerformance!Q$2,benchmarks!$A$3:$A$14,0))</f>
        <v>8363.7711111111112</v>
      </c>
      <c r="R44" s="100">
        <f>$L44*INDEX(benchmarks!$B$3:$B$14,MATCH(realEstatePerformance!R$2,benchmarks!$A$3:$A$14,0))</f>
        <v>5376.7099999999991</v>
      </c>
      <c r="S44" s="100">
        <f>$L44*INDEX(benchmarks!$B$3:$B$14,MATCH(realEstatePerformance!S$2,benchmarks!$A$3:$A$14,0))</f>
        <v>5376.7099999999991</v>
      </c>
      <c r="T44" s="100">
        <f>$L44*INDEX(benchmarks!$B$3:$B$14,MATCH(realEstatePerformance!T$2,benchmarks!$A$3:$A$14,0))</f>
        <v>5376.7099999999991</v>
      </c>
      <c r="U44" s="100">
        <f>$L44*INDEX(benchmarks!$B$3:$B$14,MATCH(realEstatePerformance!U$2,benchmarks!$A$3:$A$14,0))</f>
        <v>5376.7099999999991</v>
      </c>
      <c r="V44" s="100">
        <f>$L44*INDEX(benchmarks!$B$3:$B$14,MATCH(realEstatePerformance!V$2,benchmarks!$A$3:$A$14,0))</f>
        <v>5376.7099999999991</v>
      </c>
      <c r="W44" s="100">
        <f>$L44*INDEX(benchmarks!$B$3:$B$14,MATCH(realEstatePerformance!W$2,benchmarks!$A$3:$A$14,0))</f>
        <v>11948.244444444445</v>
      </c>
      <c r="X44" s="100">
        <f>$L44*INDEX(benchmarks!$B$3:$B$14,MATCH(realEstatePerformance!X$2,benchmarks!$A$3:$A$14,0))</f>
        <v>14337.893333333332</v>
      </c>
      <c r="Y44" s="100">
        <f>$L44*INDEX(benchmarks!$B$3:$B$14,MATCH(realEstatePerformance!Y$2,benchmarks!$A$3:$A$14,0))</f>
        <v>14337.893333333332</v>
      </c>
      <c r="Z44" s="82">
        <f>$M44*INDEX(benchmarks!$C$3:$C$14,MATCH(realEstatePerformance!Z$2,benchmarks!$A$3:$A$14,0))</f>
        <v>13138.962962962965</v>
      </c>
      <c r="AA44" s="82">
        <f>$M44*INDEX(benchmarks!$C$3:$C$14,MATCH(realEstatePerformance!AA$2,benchmarks!$A$3:$A$14,0))</f>
        <v>13138.962962962965</v>
      </c>
      <c r="AB44" s="82">
        <f>$M44*INDEX(benchmarks!$C$3:$C$14,MATCH(realEstatePerformance!AB$2,benchmarks!$A$3:$A$14,0))</f>
        <v>13138.962962962965</v>
      </c>
      <c r="AC44" s="82">
        <f>$M44*INDEX(benchmarks!$C$3:$C$14,MATCH(realEstatePerformance!AC$2,benchmarks!$A$3:$A$14,0))</f>
        <v>13138.962962962965</v>
      </c>
      <c r="AD44" s="82">
        <f>$M44*INDEX(benchmarks!$C$3:$C$14,MATCH(realEstatePerformance!AD$2,benchmarks!$A$3:$A$14,0))</f>
        <v>13138.962962962965</v>
      </c>
      <c r="AE44" s="82">
        <f>$M44*INDEX(benchmarks!$C$3:$C$14,MATCH(realEstatePerformance!AE$2,benchmarks!$A$3:$A$14,0))</f>
        <v>13138.962962962965</v>
      </c>
      <c r="AF44" s="82">
        <f>$M44*INDEX(benchmarks!$C$3:$C$14,MATCH(realEstatePerformance!AF$2,benchmarks!$A$3:$A$14,0))</f>
        <v>13138.962962962965</v>
      </c>
      <c r="AG44" s="82">
        <f>$M44*INDEX(benchmarks!$C$3:$C$14,MATCH(realEstatePerformance!AG$2,benchmarks!$A$3:$A$14,0))</f>
        <v>13138.962962962965</v>
      </c>
      <c r="AH44" s="82">
        <f>$M44*INDEX(benchmarks!$C$3:$C$14,MATCH(realEstatePerformance!AH$2,benchmarks!$A$3:$A$14,0))</f>
        <v>13138.962962962965</v>
      </c>
      <c r="AI44" s="82">
        <f>$M44*INDEX(benchmarks!$C$3:$C$14,MATCH(realEstatePerformance!AI$2,benchmarks!$A$3:$A$14,0))</f>
        <v>13138.962962962965</v>
      </c>
      <c r="AJ44" s="82">
        <f>$M44*INDEX(benchmarks!$C$3:$C$14,MATCH(realEstatePerformance!AJ$2,benchmarks!$A$3:$A$14,0))</f>
        <v>13138.962962962965</v>
      </c>
      <c r="AK44" s="82">
        <f>$M44*INDEX(benchmarks!$C$3:$C$14,MATCH(realEstatePerformance!AK$2,benchmarks!$A$3:$A$14,0))</f>
        <v>13138.962962962965</v>
      </c>
      <c r="AL44" s="100">
        <f>N44*Fuels!$D$41</f>
        <v>3026.9595670356821</v>
      </c>
      <c r="AM44" s="100">
        <f>O44*Fuels!$D$41</f>
        <v>3390.1947150799642</v>
      </c>
      <c r="AN44" s="100">
        <f>P44*Fuels!$D$41</f>
        <v>2421.5676536285459</v>
      </c>
      <c r="AO44" s="100">
        <f>Q44*Fuels!$D$41</f>
        <v>1695.0973575399821</v>
      </c>
      <c r="AP44" s="100">
        <f>R44*Fuels!$D$41</f>
        <v>1089.7054441328455</v>
      </c>
      <c r="AQ44" s="100">
        <f>S44*Fuels!$D$41</f>
        <v>1089.7054441328455</v>
      </c>
      <c r="AR44" s="100">
        <f>T44*Fuels!$D$41</f>
        <v>1089.7054441328455</v>
      </c>
      <c r="AS44" s="100">
        <f>U44*Fuels!$D$41</f>
        <v>1089.7054441328455</v>
      </c>
      <c r="AT44" s="100">
        <f>V44*Fuels!$D$41</f>
        <v>1089.7054441328455</v>
      </c>
      <c r="AU44" s="100">
        <f>W44*Fuels!$D$41</f>
        <v>2421.5676536285459</v>
      </c>
      <c r="AV44" s="100">
        <f>X44*Fuels!$D$41</f>
        <v>2905.8811843542549</v>
      </c>
      <c r="AW44" s="100">
        <f>Y44*Fuels!$D$41</f>
        <v>2905.8811843542549</v>
      </c>
      <c r="AX44" s="82">
        <f>Z44*'UK electricity'!$E$24</f>
        <v>2720.7414083738508</v>
      </c>
      <c r="AY44" s="82">
        <f>AA44*'UK electricity'!$E$24</f>
        <v>2720.7414083738508</v>
      </c>
      <c r="AZ44" s="82">
        <f>AB44*'UK electricity'!$E$24</f>
        <v>2720.7414083738508</v>
      </c>
      <c r="BA44" s="82">
        <f>AC44*'UK electricity'!$E$24</f>
        <v>2720.7414083738508</v>
      </c>
      <c r="BB44" s="82">
        <f>AD44*'UK electricity'!$E$24</f>
        <v>2720.7414083738508</v>
      </c>
      <c r="BC44" s="82">
        <f>AE44*'UK electricity'!$E$24</f>
        <v>2720.7414083738508</v>
      </c>
      <c r="BD44" s="82">
        <f>AF44*'UK electricity'!$E$24</f>
        <v>2720.7414083738508</v>
      </c>
      <c r="BE44" s="82">
        <f>AG44*'UK electricity'!$E$24</f>
        <v>2720.7414083738508</v>
      </c>
      <c r="BF44" s="82">
        <f>AH44*'UK electricity'!$E$24</f>
        <v>2720.7414083738508</v>
      </c>
      <c r="BG44" s="82">
        <f>AI44*'UK electricity'!$E$24</f>
        <v>2720.7414083738508</v>
      </c>
      <c r="BH44" s="82">
        <f>AJ44*'UK electricity'!$E$24</f>
        <v>2720.7414083738508</v>
      </c>
      <c r="BI44" s="82">
        <f>AK44*'UK electricity'!$E$24</f>
        <v>2720.7414083738508</v>
      </c>
      <c r="BJ44" s="82">
        <f t="shared" si="2"/>
        <v>56864.573436771636</v>
      </c>
      <c r="BK44" s="82">
        <f t="shared" si="3"/>
        <v>56.864573436771636</v>
      </c>
      <c r="BL44" s="82">
        <f>$F44/typicalServiceCharge!$C$15</f>
        <v>0.24867513611615244</v>
      </c>
      <c r="BM44" s="102">
        <f>$BL44*INDEX(typicalServiceCharge!$C$5:$C$39,MATCH(realEstatePerformance!BM$2,typicalServiceCharge!$B$5:$B$39,0))</f>
        <v>14920.508166969146</v>
      </c>
      <c r="BN44" s="102">
        <f>$BL44*INDEX(typicalServiceCharge!$C$5:$C$39,MATCH(realEstatePerformance!BN$2,typicalServiceCharge!$B$5:$B$39,0))</f>
        <v>397.88021778584391</v>
      </c>
      <c r="BO44" s="102">
        <f>$BL44*INDEX(typicalServiceCharge!$C$5:$C$39,MATCH(realEstatePerformance!BO$2,typicalServiceCharge!$B$5:$B$39,0))</f>
        <v>17689.505807622503</v>
      </c>
      <c r="BP44" s="102">
        <f>$BL44*INDEX(typicalServiceCharge!$C$5:$C$39,MATCH(realEstatePerformance!BP$2,typicalServiceCharge!$B$5:$B$39,0))</f>
        <v>2486.7513611615245</v>
      </c>
      <c r="BQ44" s="102">
        <f>$BL44*INDEX(typicalServiceCharge!$C$5:$C$39,MATCH(realEstatePerformance!BQ$2,typicalServiceCharge!$B$5:$B$39,0))</f>
        <v>57170.413793103449</v>
      </c>
      <c r="BR44" s="102">
        <f>$BL44*INDEX(typicalServiceCharge!$C$5:$C$39,MATCH(realEstatePerformance!BR$2,typicalServiceCharge!$B$5:$B$39,0))</f>
        <v>2747.8602540834845</v>
      </c>
      <c r="BS44" s="102">
        <f>$BL44*INDEX(typicalServiceCharge!$C$5:$C$39,MATCH(realEstatePerformance!BS$2,typicalServiceCharge!$B$5:$B$39,0))</f>
        <v>1740.7259528130671</v>
      </c>
      <c r="BT44" s="102">
        <f>$BL44*INDEX(typicalServiceCharge!$C$5:$C$39,MATCH(realEstatePerformance!BT$2,typicalServiceCharge!$B$5:$B$39,0))</f>
        <v>35834.08711433757</v>
      </c>
      <c r="BU44" s="102">
        <f>$BL44*INDEX(typicalServiceCharge!$C$5:$C$39,MATCH(realEstatePerformance!BU$2,typicalServiceCharge!$B$5:$B$39,0))</f>
        <v>46186.43303085299</v>
      </c>
      <c r="BV44" s="102">
        <f>$BL44*INDEX(typicalServiceCharge!$C$5:$C$39,MATCH(realEstatePerformance!BV$2,typicalServiceCharge!$B$5:$B$39,0))</f>
        <v>0</v>
      </c>
      <c r="BW44" s="102">
        <f>$BL44*INDEX(typicalServiceCharge!$C$5:$C$39,MATCH(realEstatePerformance!BW$2,typicalServiceCharge!$B$5:$B$39,0))</f>
        <v>46743.465335753172</v>
      </c>
      <c r="BX44" s="102">
        <f>$BL44*INDEX(typicalServiceCharge!$C$5:$C$39,MATCH(realEstatePerformance!BX$2,typicalServiceCharge!$B$5:$B$39,0))</f>
        <v>6092.5408348457349</v>
      </c>
      <c r="BY44" s="102">
        <f>$BL44*INDEX(typicalServiceCharge!$C$5:$C$39,MATCH(realEstatePerformance!BY$2,typicalServiceCharge!$B$5:$B$39,0))</f>
        <v>1317.978221415608</v>
      </c>
      <c r="BZ44" s="102">
        <f>$BL44*INDEX(typicalServiceCharge!$C$5:$C$39,MATCH(realEstatePerformance!BZ$2,typicalServiceCharge!$B$5:$B$39,0))</f>
        <v>24699.65789473684</v>
      </c>
      <c r="CA44" s="102">
        <f>$BL44*INDEX(typicalServiceCharge!$C$5:$C$39,MATCH(realEstatePerformance!CA$2,typicalServiceCharge!$B$5:$B$39,0))</f>
        <v>-265.58504537205079</v>
      </c>
      <c r="CB44" s="102">
        <f>$BL44*INDEX(typicalServiceCharge!$C$5:$C$39,MATCH(realEstatePerformance!CB$2,typicalServiceCharge!$B$5:$B$39,0))</f>
        <v>0</v>
      </c>
      <c r="CC44" s="102">
        <f>$BL44*INDEX(typicalServiceCharge!$C$5:$C$39,MATCH(realEstatePerformance!CC$2,typicalServiceCharge!$B$5:$B$39,0))</f>
        <v>223.80762250453719</v>
      </c>
      <c r="CD44" s="102">
        <f>$BL44*INDEX(typicalServiceCharge!$C$5:$C$39,MATCH(realEstatePerformance!CD$2,typicalServiceCharge!$B$5:$B$39,0))</f>
        <v>0</v>
      </c>
      <c r="CE44" s="102">
        <f>$BL44*INDEX(typicalServiceCharge!$C$5:$C$39,MATCH(realEstatePerformance!CE$2,typicalServiceCharge!$B$5:$B$39,0))</f>
        <v>0</v>
      </c>
      <c r="CF44" s="102">
        <f>$BL44*INDEX(typicalServiceCharge!$C$5:$C$39,MATCH(realEstatePerformance!CF$2,typicalServiceCharge!$B$5:$B$39,0))</f>
        <v>22998.222613430127</v>
      </c>
      <c r="CG44" s="102">
        <f>$BL44*INDEX(typicalServiceCharge!$C$5:$C$39,MATCH(realEstatePerformance!CG$2,typicalServiceCharge!$B$5:$B$39,0))</f>
        <v>-22380.762250453721</v>
      </c>
      <c r="CH44" s="102">
        <f t="shared" si="4"/>
        <v>258603.49092558984</v>
      </c>
      <c r="CI44" s="82">
        <f t="shared" si="5"/>
        <v>8814.0088826996034</v>
      </c>
      <c r="CJ44" s="82">
        <f t="shared" si="6"/>
        <v>7089.1073443552914</v>
      </c>
      <c r="CK44" s="88">
        <f t="shared" si="7"/>
        <v>2.7413038079965826E-2</v>
      </c>
      <c r="CL44" s="89">
        <f>IF(CK44&lt;benchmarks!$A$65,benchmarks!$B$65,IF(CK44&lt;benchmarks!$A$64,benchmarks!$B$64,IF(CK44&lt;benchmarks!$A$63,benchmarks!$B$63,IF(CK44&lt;benchmarks!$A$62,benchmarks!$B$62,IF(CK44&lt;benchmarks!$A$61,benchmarks!$B$61,0)))))</f>
        <v>5</v>
      </c>
      <c r="CM44" s="83">
        <v>51.505220999999999</v>
      </c>
      <c r="CN44" s="83">
        <v>-1.8901000000000001E-2</v>
      </c>
    </row>
    <row r="45" spans="1:92" x14ac:dyDescent="0.35">
      <c r="A45" s="80">
        <v>1324</v>
      </c>
      <c r="B45" s="85" t="s">
        <v>3</v>
      </c>
      <c r="C45" s="85" t="s">
        <v>7</v>
      </c>
      <c r="D45" s="85">
        <v>1989</v>
      </c>
      <c r="E45" s="85">
        <v>534</v>
      </c>
      <c r="F45" s="87">
        <v>28595</v>
      </c>
      <c r="G45" s="85">
        <v>241</v>
      </c>
      <c r="H45" s="85">
        <v>18.389923459999999</v>
      </c>
      <c r="I45" s="81" t="str">
        <f t="shared" si="8"/>
        <v>Offices (Standard AC)_1989</v>
      </c>
      <c r="J45" s="82">
        <f t="shared" si="1"/>
        <v>128694</v>
      </c>
      <c r="K45" s="82" t="s">
        <v>54</v>
      </c>
      <c r="L45" s="82">
        <f>realEstatePerformance!$J45*INDEX(benchmarks!B$17:B$57,MATCH(realEstatePerformance!$K45,benchmarks!$A$17:$A$57,0))</f>
        <v>55481.41333333333</v>
      </c>
      <c r="M45" s="82">
        <f>realEstatePerformance!$J45*INDEX(benchmarks!C$17:C$57,MATCH(realEstatePerformance!$K45,benchmarks!$A$17:$A$57,0))</f>
        <v>73212.58666666667</v>
      </c>
      <c r="N45" s="100">
        <f>$L45*INDEX(benchmarks!$B$3:$B$14,MATCH(realEstatePerformance!N$2,benchmarks!$A$3:$A$14,0))</f>
        <v>6935.1766666666663</v>
      </c>
      <c r="O45" s="100">
        <f>$L45*INDEX(benchmarks!$B$3:$B$14,MATCH(realEstatePerformance!O$2,benchmarks!$A$3:$A$14,0))</f>
        <v>7767.3978666666671</v>
      </c>
      <c r="P45" s="100">
        <f>$L45*INDEX(benchmarks!$B$3:$B$14,MATCH(realEstatePerformance!P$2,benchmarks!$A$3:$A$14,0))</f>
        <v>5548.141333333333</v>
      </c>
      <c r="Q45" s="100">
        <f>$L45*INDEX(benchmarks!$B$3:$B$14,MATCH(realEstatePerformance!Q$2,benchmarks!$A$3:$A$14,0))</f>
        <v>3883.6989333333336</v>
      </c>
      <c r="R45" s="100">
        <f>$L45*INDEX(benchmarks!$B$3:$B$14,MATCH(realEstatePerformance!R$2,benchmarks!$A$3:$A$14,0))</f>
        <v>2496.6635999999999</v>
      </c>
      <c r="S45" s="100">
        <f>$L45*INDEX(benchmarks!$B$3:$B$14,MATCH(realEstatePerformance!S$2,benchmarks!$A$3:$A$14,0))</f>
        <v>2496.6635999999999</v>
      </c>
      <c r="T45" s="100">
        <f>$L45*INDEX(benchmarks!$B$3:$B$14,MATCH(realEstatePerformance!T$2,benchmarks!$A$3:$A$14,0))</f>
        <v>2496.6635999999999</v>
      </c>
      <c r="U45" s="100">
        <f>$L45*INDEX(benchmarks!$B$3:$B$14,MATCH(realEstatePerformance!U$2,benchmarks!$A$3:$A$14,0))</f>
        <v>2496.6635999999999</v>
      </c>
      <c r="V45" s="100">
        <f>$L45*INDEX(benchmarks!$B$3:$B$14,MATCH(realEstatePerformance!V$2,benchmarks!$A$3:$A$14,0))</f>
        <v>2496.6635999999999</v>
      </c>
      <c r="W45" s="100">
        <f>$L45*INDEX(benchmarks!$B$3:$B$14,MATCH(realEstatePerformance!W$2,benchmarks!$A$3:$A$14,0))</f>
        <v>5548.141333333333</v>
      </c>
      <c r="X45" s="100">
        <f>$L45*INDEX(benchmarks!$B$3:$B$14,MATCH(realEstatePerformance!X$2,benchmarks!$A$3:$A$14,0))</f>
        <v>6657.7695999999996</v>
      </c>
      <c r="Y45" s="100">
        <f>$L45*INDEX(benchmarks!$B$3:$B$14,MATCH(realEstatePerformance!Y$2,benchmarks!$A$3:$A$14,0))</f>
        <v>6657.7695999999996</v>
      </c>
      <c r="Z45" s="82">
        <f>$M45*INDEX(benchmarks!$C$3:$C$14,MATCH(realEstatePerformance!Z$2,benchmarks!$A$3:$A$14,0))</f>
        <v>6101.0488888888895</v>
      </c>
      <c r="AA45" s="82">
        <f>$M45*INDEX(benchmarks!$C$3:$C$14,MATCH(realEstatePerformance!AA$2,benchmarks!$A$3:$A$14,0))</f>
        <v>6101.0488888888895</v>
      </c>
      <c r="AB45" s="82">
        <f>$M45*INDEX(benchmarks!$C$3:$C$14,MATCH(realEstatePerformance!AB$2,benchmarks!$A$3:$A$14,0))</f>
        <v>6101.0488888888895</v>
      </c>
      <c r="AC45" s="82">
        <f>$M45*INDEX(benchmarks!$C$3:$C$14,MATCH(realEstatePerformance!AC$2,benchmarks!$A$3:$A$14,0))</f>
        <v>6101.0488888888895</v>
      </c>
      <c r="AD45" s="82">
        <f>$M45*INDEX(benchmarks!$C$3:$C$14,MATCH(realEstatePerformance!AD$2,benchmarks!$A$3:$A$14,0))</f>
        <v>6101.0488888888895</v>
      </c>
      <c r="AE45" s="82">
        <f>$M45*INDEX(benchmarks!$C$3:$C$14,MATCH(realEstatePerformance!AE$2,benchmarks!$A$3:$A$14,0))</f>
        <v>6101.0488888888895</v>
      </c>
      <c r="AF45" s="82">
        <f>$M45*INDEX(benchmarks!$C$3:$C$14,MATCH(realEstatePerformance!AF$2,benchmarks!$A$3:$A$14,0))</f>
        <v>6101.0488888888895</v>
      </c>
      <c r="AG45" s="82">
        <f>$M45*INDEX(benchmarks!$C$3:$C$14,MATCH(realEstatePerformance!AG$2,benchmarks!$A$3:$A$14,0))</f>
        <v>6101.0488888888895</v>
      </c>
      <c r="AH45" s="82">
        <f>$M45*INDEX(benchmarks!$C$3:$C$14,MATCH(realEstatePerformance!AH$2,benchmarks!$A$3:$A$14,0))</f>
        <v>6101.0488888888895</v>
      </c>
      <c r="AI45" s="82">
        <f>$M45*INDEX(benchmarks!$C$3:$C$14,MATCH(realEstatePerformance!AI$2,benchmarks!$A$3:$A$14,0))</f>
        <v>6101.0488888888895</v>
      </c>
      <c r="AJ45" s="82">
        <f>$M45*INDEX(benchmarks!$C$3:$C$14,MATCH(realEstatePerformance!AJ$2,benchmarks!$A$3:$A$14,0))</f>
        <v>6101.0488888888895</v>
      </c>
      <c r="AK45" s="82">
        <f>$M45*INDEX(benchmarks!$C$3:$C$14,MATCH(realEstatePerformance!AK$2,benchmarks!$A$3:$A$14,0))</f>
        <v>6101.0488888888895</v>
      </c>
      <c r="AL45" s="100">
        <f>N45*Fuels!$D$41</f>
        <v>1405.5620946061342</v>
      </c>
      <c r="AM45" s="100">
        <f>O45*Fuels!$D$41</f>
        <v>1574.2295459588704</v>
      </c>
      <c r="AN45" s="100">
        <f>P45*Fuels!$D$41</f>
        <v>1124.4496756849073</v>
      </c>
      <c r="AO45" s="100">
        <f>Q45*Fuels!$D$41</f>
        <v>787.1147729794352</v>
      </c>
      <c r="AP45" s="100">
        <f>R45*Fuels!$D$41</f>
        <v>506.00235405820831</v>
      </c>
      <c r="AQ45" s="100">
        <f>S45*Fuels!$D$41</f>
        <v>506.00235405820831</v>
      </c>
      <c r="AR45" s="100">
        <f>T45*Fuels!$D$41</f>
        <v>506.00235405820831</v>
      </c>
      <c r="AS45" s="100">
        <f>U45*Fuels!$D$41</f>
        <v>506.00235405820831</v>
      </c>
      <c r="AT45" s="100">
        <f>V45*Fuels!$D$41</f>
        <v>506.00235405820831</v>
      </c>
      <c r="AU45" s="100">
        <f>W45*Fuels!$D$41</f>
        <v>1124.4496756849073</v>
      </c>
      <c r="AV45" s="100">
        <f>X45*Fuels!$D$41</f>
        <v>1349.3396108218888</v>
      </c>
      <c r="AW45" s="100">
        <f>Y45*Fuels!$D$41</f>
        <v>1349.3396108218888</v>
      </c>
      <c r="AX45" s="82">
        <f>Z45*'UK electricity'!$E$24</f>
        <v>1263.370358323162</v>
      </c>
      <c r="AY45" s="82">
        <f>AA45*'UK electricity'!$E$24</f>
        <v>1263.370358323162</v>
      </c>
      <c r="AZ45" s="82">
        <f>AB45*'UK electricity'!$E$24</f>
        <v>1263.370358323162</v>
      </c>
      <c r="BA45" s="82">
        <f>AC45*'UK electricity'!$E$24</f>
        <v>1263.370358323162</v>
      </c>
      <c r="BB45" s="82">
        <f>AD45*'UK electricity'!$E$24</f>
        <v>1263.370358323162</v>
      </c>
      <c r="BC45" s="82">
        <f>AE45*'UK electricity'!$E$24</f>
        <v>1263.370358323162</v>
      </c>
      <c r="BD45" s="82">
        <f>AF45*'UK electricity'!$E$24</f>
        <v>1263.370358323162</v>
      </c>
      <c r="BE45" s="82">
        <f>AG45*'UK electricity'!$E$24</f>
        <v>1263.370358323162</v>
      </c>
      <c r="BF45" s="82">
        <f>AH45*'UK electricity'!$E$24</f>
        <v>1263.370358323162</v>
      </c>
      <c r="BG45" s="82">
        <f>AI45*'UK electricity'!$E$24</f>
        <v>1263.370358323162</v>
      </c>
      <c r="BH45" s="82">
        <f>AJ45*'UK electricity'!$E$24</f>
        <v>1263.370358323162</v>
      </c>
      <c r="BI45" s="82">
        <f>AK45*'UK electricity'!$E$24</f>
        <v>1263.370358323162</v>
      </c>
      <c r="BJ45" s="82">
        <f t="shared" si="2"/>
        <v>26404.941056727017</v>
      </c>
      <c r="BK45" s="82">
        <f t="shared" si="3"/>
        <v>26.404941056727019</v>
      </c>
      <c r="BL45" s="82">
        <f>$F45/typicalServiceCharge!$C$15</f>
        <v>0.11532567049808429</v>
      </c>
      <c r="BM45" s="102">
        <f>$BL45*INDEX(typicalServiceCharge!$C$5:$C$39,MATCH(realEstatePerformance!BM$2,typicalServiceCharge!$B$5:$B$39,0))</f>
        <v>6919.5402298850577</v>
      </c>
      <c r="BN45" s="102">
        <f>$BL45*INDEX(typicalServiceCharge!$C$5:$C$39,MATCH(realEstatePerformance!BN$2,typicalServiceCharge!$B$5:$B$39,0))</f>
        <v>184.52107279693485</v>
      </c>
      <c r="BO45" s="102">
        <f>$BL45*INDEX(typicalServiceCharge!$C$5:$C$39,MATCH(realEstatePerformance!BO$2,typicalServiceCharge!$B$5:$B$39,0))</f>
        <v>8203.6915708812267</v>
      </c>
      <c r="BP45" s="102">
        <f>$BL45*INDEX(typicalServiceCharge!$C$5:$C$39,MATCH(realEstatePerformance!BP$2,typicalServiceCharge!$B$5:$B$39,0))</f>
        <v>1153.2567049808429</v>
      </c>
      <c r="BQ45" s="102">
        <f>$BL45*INDEX(typicalServiceCharge!$C$5:$C$39,MATCH(realEstatePerformance!BQ$2,typicalServiceCharge!$B$5:$B$39,0))</f>
        <v>26513.371647509579</v>
      </c>
      <c r="BR45" s="102">
        <f>$BL45*INDEX(typicalServiceCharge!$C$5:$C$39,MATCH(realEstatePerformance!BR$2,typicalServiceCharge!$B$5:$B$39,0))</f>
        <v>1274.3486590038315</v>
      </c>
      <c r="BS45" s="102">
        <f>$BL45*INDEX(typicalServiceCharge!$C$5:$C$39,MATCH(realEstatePerformance!BS$2,typicalServiceCharge!$B$5:$B$39,0))</f>
        <v>807.27969348658996</v>
      </c>
      <c r="BT45" s="102">
        <f>$BL45*INDEX(typicalServiceCharge!$C$5:$C$39,MATCH(realEstatePerformance!BT$2,typicalServiceCharge!$B$5:$B$39,0))</f>
        <v>16618.429118773947</v>
      </c>
      <c r="BU45" s="102">
        <f>$BL45*INDEX(typicalServiceCharge!$C$5:$C$39,MATCH(realEstatePerformance!BU$2,typicalServiceCharge!$B$5:$B$39,0))</f>
        <v>21419.436781609194</v>
      </c>
      <c r="BV45" s="102">
        <f>$BL45*INDEX(typicalServiceCharge!$C$5:$C$39,MATCH(realEstatePerformance!BV$2,typicalServiceCharge!$B$5:$B$39,0))</f>
        <v>0</v>
      </c>
      <c r="BW45" s="102">
        <f>$BL45*INDEX(typicalServiceCharge!$C$5:$C$39,MATCH(realEstatePerformance!BW$2,typicalServiceCharge!$B$5:$B$39,0))</f>
        <v>21677.766283524903</v>
      </c>
      <c r="BX45" s="102">
        <f>$BL45*INDEX(typicalServiceCharge!$C$5:$C$39,MATCH(realEstatePerformance!BX$2,typicalServiceCharge!$B$5:$B$39,0))</f>
        <v>2825.4789272030648</v>
      </c>
      <c r="BY45" s="102">
        <f>$BL45*INDEX(typicalServiceCharge!$C$5:$C$39,MATCH(realEstatePerformance!BY$2,typicalServiceCharge!$B$5:$B$39,0))</f>
        <v>611.22605363984667</v>
      </c>
      <c r="BZ45" s="102">
        <f>$BL45*INDEX(typicalServiceCharge!$C$5:$C$39,MATCH(realEstatePerformance!BZ$2,typicalServiceCharge!$B$5:$B$39,0))</f>
        <v>11454.722222222223</v>
      </c>
      <c r="CA45" s="102">
        <f>$BL45*INDEX(typicalServiceCharge!$C$5:$C$39,MATCH(realEstatePerformance!CA$2,typicalServiceCharge!$B$5:$B$39,0))</f>
        <v>-123.16781609195402</v>
      </c>
      <c r="CB45" s="102">
        <f>$BL45*INDEX(typicalServiceCharge!$C$5:$C$39,MATCH(realEstatePerformance!CB$2,typicalServiceCharge!$B$5:$B$39,0))</f>
        <v>0</v>
      </c>
      <c r="CC45" s="102">
        <f>$BL45*INDEX(typicalServiceCharge!$C$5:$C$39,MATCH(realEstatePerformance!CC$2,typicalServiceCharge!$B$5:$B$39,0))</f>
        <v>103.79310344827586</v>
      </c>
      <c r="CD45" s="102">
        <f>$BL45*INDEX(typicalServiceCharge!$C$5:$C$39,MATCH(realEstatePerformance!CD$2,typicalServiceCharge!$B$5:$B$39,0))</f>
        <v>0</v>
      </c>
      <c r="CE45" s="102">
        <f>$BL45*INDEX(typicalServiceCharge!$C$5:$C$39,MATCH(realEstatePerformance!CE$2,typicalServiceCharge!$B$5:$B$39,0))</f>
        <v>0</v>
      </c>
      <c r="CF45" s="102">
        <f>$BL45*INDEX(typicalServiceCharge!$C$5:$C$39,MATCH(realEstatePerformance!CF$2,typicalServiceCharge!$B$5:$B$39,0))</f>
        <v>10665.663984674329</v>
      </c>
      <c r="CG45" s="102">
        <f>$BL45*INDEX(typicalServiceCharge!$C$5:$C$39,MATCH(realEstatePerformance!CG$2,typicalServiceCharge!$B$5:$B$39,0))</f>
        <v>-10379.310344827585</v>
      </c>
      <c r="CH45" s="102">
        <f t="shared" si="4"/>
        <v>119930.04789272032</v>
      </c>
      <c r="CI45" s="82">
        <f t="shared" si="5"/>
        <v>4092.7658637926879</v>
      </c>
      <c r="CJ45" s="82">
        <f t="shared" si="6"/>
        <v>3291.811584248459</v>
      </c>
      <c r="CK45" s="88">
        <f t="shared" si="7"/>
        <v>2.7447763442845E-2</v>
      </c>
      <c r="CL45" s="89">
        <f>IF(CK45&lt;benchmarks!$A$65,benchmarks!$B$65,IF(CK45&lt;benchmarks!$A$64,benchmarks!$B$64,IF(CK45&lt;benchmarks!$A$63,benchmarks!$B$63,IF(CK45&lt;benchmarks!$A$62,benchmarks!$B$62,IF(CK45&lt;benchmarks!$A$61,benchmarks!$B$61,0)))))</f>
        <v>5</v>
      </c>
      <c r="CM45" s="83">
        <v>51.505220999999999</v>
      </c>
      <c r="CN45" s="83">
        <v>-1.8901000000000001E-2</v>
      </c>
    </row>
    <row r="46" spans="1:92" x14ac:dyDescent="0.35">
      <c r="A46" s="80">
        <v>1331</v>
      </c>
      <c r="B46" s="85" t="s">
        <v>3</v>
      </c>
      <c r="C46" s="85" t="s">
        <v>7</v>
      </c>
      <c r="D46" s="85">
        <v>1870</v>
      </c>
      <c r="E46" s="85">
        <v>800</v>
      </c>
      <c r="F46" s="87">
        <v>19974</v>
      </c>
      <c r="G46" s="85">
        <v>112</v>
      </c>
      <c r="H46" s="85">
        <v>12.84564715</v>
      </c>
      <c r="I46" s="81" t="str">
        <f t="shared" si="8"/>
        <v>Offices (Standard AC)_1870</v>
      </c>
      <c r="J46" s="82">
        <f t="shared" si="1"/>
        <v>89600</v>
      </c>
      <c r="K46" s="82" t="s">
        <v>54</v>
      </c>
      <c r="L46" s="82">
        <f>realEstatePerformance!$J46*INDEX(benchmarks!B$17:B$57,MATCH(realEstatePerformance!$K46,benchmarks!$A$17:$A$57,0))</f>
        <v>38627.555555555555</v>
      </c>
      <c r="M46" s="82">
        <f>realEstatePerformance!$J46*INDEX(benchmarks!C$17:C$57,MATCH(realEstatePerformance!$K46,benchmarks!$A$17:$A$57,0))</f>
        <v>50972.444444444445</v>
      </c>
      <c r="N46" s="100">
        <f>$L46*INDEX(benchmarks!$B$3:$B$14,MATCH(realEstatePerformance!N$2,benchmarks!$A$3:$A$14,0))</f>
        <v>4828.4444444444443</v>
      </c>
      <c r="O46" s="100">
        <f>$L46*INDEX(benchmarks!$B$3:$B$14,MATCH(realEstatePerformance!O$2,benchmarks!$A$3:$A$14,0))</f>
        <v>5407.8577777777782</v>
      </c>
      <c r="P46" s="100">
        <f>$L46*INDEX(benchmarks!$B$3:$B$14,MATCH(realEstatePerformance!P$2,benchmarks!$A$3:$A$14,0))</f>
        <v>3862.7555555555555</v>
      </c>
      <c r="Q46" s="100">
        <f>$L46*INDEX(benchmarks!$B$3:$B$14,MATCH(realEstatePerformance!Q$2,benchmarks!$A$3:$A$14,0))</f>
        <v>2703.9288888888891</v>
      </c>
      <c r="R46" s="100">
        <f>$L46*INDEX(benchmarks!$B$3:$B$14,MATCH(realEstatePerformance!R$2,benchmarks!$A$3:$A$14,0))</f>
        <v>1738.24</v>
      </c>
      <c r="S46" s="100">
        <f>$L46*INDEX(benchmarks!$B$3:$B$14,MATCH(realEstatePerformance!S$2,benchmarks!$A$3:$A$14,0))</f>
        <v>1738.24</v>
      </c>
      <c r="T46" s="100">
        <f>$L46*INDEX(benchmarks!$B$3:$B$14,MATCH(realEstatePerformance!T$2,benchmarks!$A$3:$A$14,0))</f>
        <v>1738.24</v>
      </c>
      <c r="U46" s="100">
        <f>$L46*INDEX(benchmarks!$B$3:$B$14,MATCH(realEstatePerformance!U$2,benchmarks!$A$3:$A$14,0))</f>
        <v>1738.24</v>
      </c>
      <c r="V46" s="100">
        <f>$L46*INDEX(benchmarks!$B$3:$B$14,MATCH(realEstatePerformance!V$2,benchmarks!$A$3:$A$14,0))</f>
        <v>1738.24</v>
      </c>
      <c r="W46" s="100">
        <f>$L46*INDEX(benchmarks!$B$3:$B$14,MATCH(realEstatePerformance!W$2,benchmarks!$A$3:$A$14,0))</f>
        <v>3862.7555555555555</v>
      </c>
      <c r="X46" s="100">
        <f>$L46*INDEX(benchmarks!$B$3:$B$14,MATCH(realEstatePerformance!X$2,benchmarks!$A$3:$A$14,0))</f>
        <v>4635.3066666666664</v>
      </c>
      <c r="Y46" s="100">
        <f>$L46*INDEX(benchmarks!$B$3:$B$14,MATCH(realEstatePerformance!Y$2,benchmarks!$A$3:$A$14,0))</f>
        <v>4635.3066666666664</v>
      </c>
      <c r="Z46" s="82">
        <f>$M46*INDEX(benchmarks!$C$3:$C$14,MATCH(realEstatePerformance!Z$2,benchmarks!$A$3:$A$14,0))</f>
        <v>4247.7037037037044</v>
      </c>
      <c r="AA46" s="82">
        <f>$M46*INDEX(benchmarks!$C$3:$C$14,MATCH(realEstatePerformance!AA$2,benchmarks!$A$3:$A$14,0))</f>
        <v>4247.7037037037044</v>
      </c>
      <c r="AB46" s="82">
        <f>$M46*INDEX(benchmarks!$C$3:$C$14,MATCH(realEstatePerformance!AB$2,benchmarks!$A$3:$A$14,0))</f>
        <v>4247.7037037037044</v>
      </c>
      <c r="AC46" s="82">
        <f>$M46*INDEX(benchmarks!$C$3:$C$14,MATCH(realEstatePerformance!AC$2,benchmarks!$A$3:$A$14,0))</f>
        <v>4247.7037037037044</v>
      </c>
      <c r="AD46" s="82">
        <f>$M46*INDEX(benchmarks!$C$3:$C$14,MATCH(realEstatePerformance!AD$2,benchmarks!$A$3:$A$14,0))</f>
        <v>4247.7037037037044</v>
      </c>
      <c r="AE46" s="82">
        <f>$M46*INDEX(benchmarks!$C$3:$C$14,MATCH(realEstatePerformance!AE$2,benchmarks!$A$3:$A$14,0))</f>
        <v>4247.7037037037044</v>
      </c>
      <c r="AF46" s="82">
        <f>$M46*INDEX(benchmarks!$C$3:$C$14,MATCH(realEstatePerformance!AF$2,benchmarks!$A$3:$A$14,0))</f>
        <v>4247.7037037037044</v>
      </c>
      <c r="AG46" s="82">
        <f>$M46*INDEX(benchmarks!$C$3:$C$14,MATCH(realEstatePerformance!AG$2,benchmarks!$A$3:$A$14,0))</f>
        <v>4247.7037037037044</v>
      </c>
      <c r="AH46" s="82">
        <f>$M46*INDEX(benchmarks!$C$3:$C$14,MATCH(realEstatePerformance!AH$2,benchmarks!$A$3:$A$14,0))</f>
        <v>4247.7037037037044</v>
      </c>
      <c r="AI46" s="82">
        <f>$M46*INDEX(benchmarks!$C$3:$C$14,MATCH(realEstatePerformance!AI$2,benchmarks!$A$3:$A$14,0))</f>
        <v>4247.7037037037044</v>
      </c>
      <c r="AJ46" s="82">
        <f>$M46*INDEX(benchmarks!$C$3:$C$14,MATCH(realEstatePerformance!AJ$2,benchmarks!$A$3:$A$14,0))</f>
        <v>4247.7037037037044</v>
      </c>
      <c r="AK46" s="82">
        <f>$M46*INDEX(benchmarks!$C$3:$C$14,MATCH(realEstatePerformance!AK$2,benchmarks!$A$3:$A$14,0))</f>
        <v>4247.7037037037044</v>
      </c>
      <c r="AL46" s="100">
        <f>N46*Fuels!$D$41</f>
        <v>978.58768611364655</v>
      </c>
      <c r="AM46" s="100">
        <f>O46*Fuels!$D$41</f>
        <v>1096.0182084472842</v>
      </c>
      <c r="AN46" s="100">
        <f>P46*Fuels!$D$41</f>
        <v>782.87014889091722</v>
      </c>
      <c r="AO46" s="100">
        <f>Q46*Fuels!$D$41</f>
        <v>548.00910422364211</v>
      </c>
      <c r="AP46" s="100">
        <f>R46*Fuels!$D$41</f>
        <v>352.29156700091272</v>
      </c>
      <c r="AQ46" s="100">
        <f>S46*Fuels!$D$41</f>
        <v>352.29156700091272</v>
      </c>
      <c r="AR46" s="100">
        <f>T46*Fuels!$D$41</f>
        <v>352.29156700091272</v>
      </c>
      <c r="AS46" s="100">
        <f>U46*Fuels!$D$41</f>
        <v>352.29156700091272</v>
      </c>
      <c r="AT46" s="100">
        <f>V46*Fuels!$D$41</f>
        <v>352.29156700091272</v>
      </c>
      <c r="AU46" s="100">
        <f>W46*Fuels!$D$41</f>
        <v>782.87014889091722</v>
      </c>
      <c r="AV46" s="100">
        <f>X46*Fuels!$D$41</f>
        <v>939.44417866910055</v>
      </c>
      <c r="AW46" s="100">
        <f>Y46*Fuels!$D$41</f>
        <v>939.44417866910055</v>
      </c>
      <c r="AX46" s="82">
        <f>Z46*'UK electricity'!$E$24</f>
        <v>879.59022258811854</v>
      </c>
      <c r="AY46" s="82">
        <f>AA46*'UK electricity'!$E$24</f>
        <v>879.59022258811854</v>
      </c>
      <c r="AZ46" s="82">
        <f>AB46*'UK electricity'!$E$24</f>
        <v>879.59022258811854</v>
      </c>
      <c r="BA46" s="82">
        <f>AC46*'UK electricity'!$E$24</f>
        <v>879.59022258811854</v>
      </c>
      <c r="BB46" s="82">
        <f>AD46*'UK electricity'!$E$24</f>
        <v>879.59022258811854</v>
      </c>
      <c r="BC46" s="82">
        <f>AE46*'UK electricity'!$E$24</f>
        <v>879.59022258811854</v>
      </c>
      <c r="BD46" s="82">
        <f>AF46*'UK electricity'!$E$24</f>
        <v>879.59022258811854</v>
      </c>
      <c r="BE46" s="82">
        <f>AG46*'UK electricity'!$E$24</f>
        <v>879.59022258811854</v>
      </c>
      <c r="BF46" s="82">
        <f>AH46*'UK electricity'!$E$24</f>
        <v>879.59022258811854</v>
      </c>
      <c r="BG46" s="82">
        <f>AI46*'UK electricity'!$E$24</f>
        <v>879.59022258811854</v>
      </c>
      <c r="BH46" s="82">
        <f>AJ46*'UK electricity'!$E$24</f>
        <v>879.59022258811854</v>
      </c>
      <c r="BI46" s="82">
        <f>AK46*'UK electricity'!$E$24</f>
        <v>879.59022258811854</v>
      </c>
      <c r="BJ46" s="82">
        <f t="shared" si="2"/>
        <v>18383.784159966592</v>
      </c>
      <c r="BK46" s="82">
        <f t="shared" si="3"/>
        <v>18.383784159966591</v>
      </c>
      <c r="BL46" s="82">
        <f>$F46/typicalServiceCharge!$C$15</f>
        <v>8.0556563823351482E-2</v>
      </c>
      <c r="BM46" s="102">
        <f>$BL46*INDEX(typicalServiceCharge!$C$5:$C$39,MATCH(realEstatePerformance!BM$2,typicalServiceCharge!$B$5:$B$39,0))</f>
        <v>4833.3938294010886</v>
      </c>
      <c r="BN46" s="102">
        <f>$BL46*INDEX(typicalServiceCharge!$C$5:$C$39,MATCH(realEstatePerformance!BN$2,typicalServiceCharge!$B$5:$B$39,0))</f>
        <v>128.89050211736236</v>
      </c>
      <c r="BO46" s="102">
        <f>$BL46*INDEX(typicalServiceCharge!$C$5:$C$39,MATCH(realEstatePerformance!BO$2,typicalServiceCharge!$B$5:$B$39,0))</f>
        <v>5730.3911675741074</v>
      </c>
      <c r="BP46" s="102">
        <f>$BL46*INDEX(typicalServiceCharge!$C$5:$C$39,MATCH(realEstatePerformance!BP$2,typicalServiceCharge!$B$5:$B$39,0))</f>
        <v>805.56563823351485</v>
      </c>
      <c r="BQ46" s="102">
        <f>$BL46*INDEX(typicalServiceCharge!$C$5:$C$39,MATCH(realEstatePerformance!BQ$2,typicalServiceCharge!$B$5:$B$39,0))</f>
        <v>18519.954022988506</v>
      </c>
      <c r="BR46" s="102">
        <f>$BL46*INDEX(typicalServiceCharge!$C$5:$C$39,MATCH(realEstatePerformance!BR$2,typicalServiceCharge!$B$5:$B$39,0))</f>
        <v>890.15003024803389</v>
      </c>
      <c r="BS46" s="102">
        <f>$BL46*INDEX(typicalServiceCharge!$C$5:$C$39,MATCH(realEstatePerformance!BS$2,typicalServiceCharge!$B$5:$B$39,0))</f>
        <v>563.89594676346042</v>
      </c>
      <c r="BT46" s="102">
        <f>$BL46*INDEX(typicalServiceCharge!$C$5:$C$39,MATCH(realEstatePerformance!BT$2,typicalServiceCharge!$B$5:$B$39,0))</f>
        <v>11608.200846944948</v>
      </c>
      <c r="BU46" s="102">
        <f>$BL46*INDEX(typicalServiceCharge!$C$5:$C$39,MATCH(realEstatePerformance!BU$2,typicalServiceCharge!$B$5:$B$39,0))</f>
        <v>14961.770598911071</v>
      </c>
      <c r="BV46" s="102">
        <f>$BL46*INDEX(typicalServiceCharge!$C$5:$C$39,MATCH(realEstatePerformance!BV$2,typicalServiceCharge!$B$5:$B$39,0))</f>
        <v>0</v>
      </c>
      <c r="BW46" s="102">
        <f>$BL46*INDEX(typicalServiceCharge!$C$5:$C$39,MATCH(realEstatePerformance!BW$2,typicalServiceCharge!$B$5:$B$39,0))</f>
        <v>15142.217301875378</v>
      </c>
      <c r="BX46" s="102">
        <f>$BL46*INDEX(typicalServiceCharge!$C$5:$C$39,MATCH(realEstatePerformance!BX$2,typicalServiceCharge!$B$5:$B$39,0))</f>
        <v>1973.6358136721112</v>
      </c>
      <c r="BY46" s="102">
        <f>$BL46*INDEX(typicalServiceCharge!$C$5:$C$39,MATCH(realEstatePerformance!BY$2,typicalServiceCharge!$B$5:$B$39,0))</f>
        <v>426.94978826376285</v>
      </c>
      <c r="BZ46" s="102">
        <f>$BL46*INDEX(typicalServiceCharge!$C$5:$C$39,MATCH(realEstatePerformance!BZ$2,typicalServiceCharge!$B$5:$B$39,0))</f>
        <v>8001.2807017543855</v>
      </c>
      <c r="CA46" s="102">
        <f>$BL46*INDEX(typicalServiceCharge!$C$5:$C$39,MATCH(realEstatePerformance!CA$2,typicalServiceCharge!$B$5:$B$39,0))</f>
        <v>-86.034410163339388</v>
      </c>
      <c r="CB46" s="102">
        <f>$BL46*INDEX(typicalServiceCharge!$C$5:$C$39,MATCH(realEstatePerformance!CB$2,typicalServiceCharge!$B$5:$B$39,0))</f>
        <v>0</v>
      </c>
      <c r="CC46" s="102">
        <f>$BL46*INDEX(typicalServiceCharge!$C$5:$C$39,MATCH(realEstatePerformance!CC$2,typicalServiceCharge!$B$5:$B$39,0))</f>
        <v>72.500907441016338</v>
      </c>
      <c r="CD46" s="102">
        <f>$BL46*INDEX(typicalServiceCharge!$C$5:$C$39,MATCH(realEstatePerformance!CD$2,typicalServiceCharge!$B$5:$B$39,0))</f>
        <v>0</v>
      </c>
      <c r="CE46" s="102">
        <f>$BL46*INDEX(typicalServiceCharge!$C$5:$C$39,MATCH(realEstatePerformance!CE$2,typicalServiceCharge!$B$5:$B$39,0))</f>
        <v>0</v>
      </c>
      <c r="CF46" s="102">
        <f>$BL46*INDEX(typicalServiceCharge!$C$5:$C$39,MATCH(realEstatePerformance!CF$2,typicalServiceCharge!$B$5:$B$39,0))</f>
        <v>7450.1126920750148</v>
      </c>
      <c r="CG46" s="102">
        <f>$BL46*INDEX(typicalServiceCharge!$C$5:$C$39,MATCH(realEstatePerformance!CG$2,typicalServiceCharge!$B$5:$B$39,0))</f>
        <v>-7250.0907441016334</v>
      </c>
      <c r="CH46" s="102">
        <f t="shared" si="4"/>
        <v>83772.784633998788</v>
      </c>
      <c r="CI46" s="82">
        <f t="shared" si="5"/>
        <v>2849.4865447948218</v>
      </c>
      <c r="CJ46" s="82">
        <f t="shared" si="6"/>
        <v>2291.8420279784755</v>
      </c>
      <c r="CK46" s="88">
        <f t="shared" si="7"/>
        <v>2.7357835101118774E-2</v>
      </c>
      <c r="CL46" s="89">
        <f>IF(CK46&lt;benchmarks!$A$65,benchmarks!$B$65,IF(CK46&lt;benchmarks!$A$64,benchmarks!$B$64,IF(CK46&lt;benchmarks!$A$63,benchmarks!$B$63,IF(CK46&lt;benchmarks!$A$62,benchmarks!$B$62,IF(CK46&lt;benchmarks!$A$61,benchmarks!$B$61,0)))))</f>
        <v>5</v>
      </c>
      <c r="CM46" s="83">
        <v>51.525806000000003</v>
      </c>
      <c r="CN46" s="83">
        <v>-0.104047</v>
      </c>
    </row>
    <row r="47" spans="1:92" x14ac:dyDescent="0.35">
      <c r="A47" s="80">
        <v>1353</v>
      </c>
      <c r="B47" s="85" t="s">
        <v>3</v>
      </c>
      <c r="C47" s="85" t="s">
        <v>7</v>
      </c>
      <c r="D47" s="85">
        <v>1996</v>
      </c>
      <c r="E47" s="86">
        <v>6861</v>
      </c>
      <c r="F47" s="87">
        <v>361528</v>
      </c>
      <c r="G47" s="85">
        <v>307</v>
      </c>
      <c r="H47" s="85">
        <v>356.26888079999998</v>
      </c>
      <c r="I47" s="81" t="str">
        <f t="shared" si="8"/>
        <v>Offices (Standard AC)_1996</v>
      </c>
      <c r="J47" s="82">
        <f t="shared" si="1"/>
        <v>2106327</v>
      </c>
      <c r="K47" s="82" t="s">
        <v>54</v>
      </c>
      <c r="L47" s="82">
        <f>realEstatePerformance!$J47*INDEX(benchmarks!B$17:B$57,MATCH(realEstatePerformance!$K47,benchmarks!$A$17:$A$57,0))</f>
        <v>908060.97333333339</v>
      </c>
      <c r="M47" s="82">
        <f>realEstatePerformance!$J47*INDEX(benchmarks!C$17:C$57,MATCH(realEstatePerformance!$K47,benchmarks!$A$17:$A$57,0))</f>
        <v>1198266.0266666666</v>
      </c>
      <c r="N47" s="100">
        <f>$L47*INDEX(benchmarks!$B$3:$B$14,MATCH(realEstatePerformance!N$2,benchmarks!$A$3:$A$14,0))</f>
        <v>113507.62166666667</v>
      </c>
      <c r="O47" s="100">
        <f>$L47*INDEX(benchmarks!$B$3:$B$14,MATCH(realEstatePerformance!O$2,benchmarks!$A$3:$A$14,0))</f>
        <v>127128.53626666669</v>
      </c>
      <c r="P47" s="100">
        <f>$L47*INDEX(benchmarks!$B$3:$B$14,MATCH(realEstatePerformance!P$2,benchmarks!$A$3:$A$14,0))</f>
        <v>90806.097333333339</v>
      </c>
      <c r="Q47" s="100">
        <f>$L47*INDEX(benchmarks!$B$3:$B$14,MATCH(realEstatePerformance!Q$2,benchmarks!$A$3:$A$14,0))</f>
        <v>63564.268133333346</v>
      </c>
      <c r="R47" s="100">
        <f>$L47*INDEX(benchmarks!$B$3:$B$14,MATCH(realEstatePerformance!R$2,benchmarks!$A$3:$A$14,0))</f>
        <v>40862.743800000004</v>
      </c>
      <c r="S47" s="100">
        <f>$L47*INDEX(benchmarks!$B$3:$B$14,MATCH(realEstatePerformance!S$2,benchmarks!$A$3:$A$14,0))</f>
        <v>40862.743800000004</v>
      </c>
      <c r="T47" s="100">
        <f>$L47*INDEX(benchmarks!$B$3:$B$14,MATCH(realEstatePerformance!T$2,benchmarks!$A$3:$A$14,0))</f>
        <v>40862.743800000004</v>
      </c>
      <c r="U47" s="100">
        <f>$L47*INDEX(benchmarks!$B$3:$B$14,MATCH(realEstatePerformance!U$2,benchmarks!$A$3:$A$14,0))</f>
        <v>40862.743800000004</v>
      </c>
      <c r="V47" s="100">
        <f>$L47*INDEX(benchmarks!$B$3:$B$14,MATCH(realEstatePerformance!V$2,benchmarks!$A$3:$A$14,0))</f>
        <v>40862.743800000004</v>
      </c>
      <c r="W47" s="100">
        <f>$L47*INDEX(benchmarks!$B$3:$B$14,MATCH(realEstatePerformance!W$2,benchmarks!$A$3:$A$14,0))</f>
        <v>90806.097333333339</v>
      </c>
      <c r="X47" s="100">
        <f>$L47*INDEX(benchmarks!$B$3:$B$14,MATCH(realEstatePerformance!X$2,benchmarks!$A$3:$A$14,0))</f>
        <v>108967.3168</v>
      </c>
      <c r="Y47" s="100">
        <f>$L47*INDEX(benchmarks!$B$3:$B$14,MATCH(realEstatePerformance!Y$2,benchmarks!$A$3:$A$14,0))</f>
        <v>108967.3168</v>
      </c>
      <c r="Z47" s="82">
        <f>$M47*INDEX(benchmarks!$C$3:$C$14,MATCH(realEstatePerformance!Z$2,benchmarks!$A$3:$A$14,0))</f>
        <v>99855.502222222232</v>
      </c>
      <c r="AA47" s="82">
        <f>$M47*INDEX(benchmarks!$C$3:$C$14,MATCH(realEstatePerformance!AA$2,benchmarks!$A$3:$A$14,0))</f>
        <v>99855.502222222232</v>
      </c>
      <c r="AB47" s="82">
        <f>$M47*INDEX(benchmarks!$C$3:$C$14,MATCH(realEstatePerformance!AB$2,benchmarks!$A$3:$A$14,0))</f>
        <v>99855.502222222232</v>
      </c>
      <c r="AC47" s="82">
        <f>$M47*INDEX(benchmarks!$C$3:$C$14,MATCH(realEstatePerformance!AC$2,benchmarks!$A$3:$A$14,0))</f>
        <v>99855.502222222232</v>
      </c>
      <c r="AD47" s="82">
        <f>$M47*INDEX(benchmarks!$C$3:$C$14,MATCH(realEstatePerformance!AD$2,benchmarks!$A$3:$A$14,0))</f>
        <v>99855.502222222232</v>
      </c>
      <c r="AE47" s="82">
        <f>$M47*INDEX(benchmarks!$C$3:$C$14,MATCH(realEstatePerformance!AE$2,benchmarks!$A$3:$A$14,0))</f>
        <v>99855.502222222232</v>
      </c>
      <c r="AF47" s="82">
        <f>$M47*INDEX(benchmarks!$C$3:$C$14,MATCH(realEstatePerformance!AF$2,benchmarks!$A$3:$A$14,0))</f>
        <v>99855.502222222232</v>
      </c>
      <c r="AG47" s="82">
        <f>$M47*INDEX(benchmarks!$C$3:$C$14,MATCH(realEstatePerformance!AG$2,benchmarks!$A$3:$A$14,0))</f>
        <v>99855.502222222232</v>
      </c>
      <c r="AH47" s="82">
        <f>$M47*INDEX(benchmarks!$C$3:$C$14,MATCH(realEstatePerformance!AH$2,benchmarks!$A$3:$A$14,0))</f>
        <v>99855.502222222232</v>
      </c>
      <c r="AI47" s="82">
        <f>$M47*INDEX(benchmarks!$C$3:$C$14,MATCH(realEstatePerformance!AI$2,benchmarks!$A$3:$A$14,0))</f>
        <v>99855.502222222232</v>
      </c>
      <c r="AJ47" s="82">
        <f>$M47*INDEX(benchmarks!$C$3:$C$14,MATCH(realEstatePerformance!AJ$2,benchmarks!$A$3:$A$14,0))</f>
        <v>99855.502222222232</v>
      </c>
      <c r="AK47" s="82">
        <f>$M47*INDEX(benchmarks!$C$3:$C$14,MATCH(realEstatePerformance!AK$2,benchmarks!$A$3:$A$14,0))</f>
        <v>99855.502222222232</v>
      </c>
      <c r="AL47" s="100">
        <f>N47*Fuels!$D$41</f>
        <v>23004.750726882801</v>
      </c>
      <c r="AM47" s="100">
        <f>O47*Fuels!$D$41</f>
        <v>25765.320814108738</v>
      </c>
      <c r="AN47" s="100">
        <f>P47*Fuels!$D$41</f>
        <v>18403.800581506239</v>
      </c>
      <c r="AO47" s="100">
        <f>Q47*Fuels!$D$41</f>
        <v>12882.660407054369</v>
      </c>
      <c r="AP47" s="100">
        <f>R47*Fuels!$D$41</f>
        <v>8281.7102616778084</v>
      </c>
      <c r="AQ47" s="100">
        <f>S47*Fuels!$D$41</f>
        <v>8281.7102616778084</v>
      </c>
      <c r="AR47" s="100">
        <f>T47*Fuels!$D$41</f>
        <v>8281.7102616778084</v>
      </c>
      <c r="AS47" s="100">
        <f>U47*Fuels!$D$41</f>
        <v>8281.7102616778084</v>
      </c>
      <c r="AT47" s="100">
        <f>V47*Fuels!$D$41</f>
        <v>8281.7102616778084</v>
      </c>
      <c r="AU47" s="100">
        <f>W47*Fuels!$D$41</f>
        <v>18403.800581506239</v>
      </c>
      <c r="AV47" s="100">
        <f>X47*Fuels!$D$41</f>
        <v>22084.560697807487</v>
      </c>
      <c r="AW47" s="100">
        <f>Y47*Fuels!$D$41</f>
        <v>22084.560697807487</v>
      </c>
      <c r="AX47" s="82">
        <f>Z47*'UK electricity'!$E$24</f>
        <v>20677.50708452415</v>
      </c>
      <c r="AY47" s="82">
        <f>AA47*'UK electricity'!$E$24</f>
        <v>20677.50708452415</v>
      </c>
      <c r="AZ47" s="82">
        <f>AB47*'UK electricity'!$E$24</f>
        <v>20677.50708452415</v>
      </c>
      <c r="BA47" s="82">
        <f>AC47*'UK electricity'!$E$24</f>
        <v>20677.50708452415</v>
      </c>
      <c r="BB47" s="82">
        <f>AD47*'UK electricity'!$E$24</f>
        <v>20677.50708452415</v>
      </c>
      <c r="BC47" s="82">
        <f>AE47*'UK electricity'!$E$24</f>
        <v>20677.50708452415</v>
      </c>
      <c r="BD47" s="82">
        <f>AF47*'UK electricity'!$E$24</f>
        <v>20677.50708452415</v>
      </c>
      <c r="BE47" s="82">
        <f>AG47*'UK electricity'!$E$24</f>
        <v>20677.50708452415</v>
      </c>
      <c r="BF47" s="82">
        <f>AH47*'UK electricity'!$E$24</f>
        <v>20677.50708452415</v>
      </c>
      <c r="BG47" s="82">
        <f>AI47*'UK electricity'!$E$24</f>
        <v>20677.50708452415</v>
      </c>
      <c r="BH47" s="82">
        <f>AJ47*'UK electricity'!$E$24</f>
        <v>20677.50708452415</v>
      </c>
      <c r="BI47" s="82">
        <f>AK47*'UK electricity'!$E$24</f>
        <v>20677.50708452415</v>
      </c>
      <c r="BJ47" s="82">
        <f t="shared" si="2"/>
        <v>432168.09082935215</v>
      </c>
      <c r="BK47" s="82">
        <f t="shared" si="3"/>
        <v>432.16809082935214</v>
      </c>
      <c r="BL47" s="82">
        <f>$F47/typicalServiceCharge!$C$15</f>
        <v>1.4580681589030047</v>
      </c>
      <c r="BM47" s="102">
        <f>$BL47*INDEX(typicalServiceCharge!$C$5:$C$39,MATCH(realEstatePerformance!BM$2,typicalServiceCharge!$B$5:$B$39,0))</f>
        <v>87484.089534180282</v>
      </c>
      <c r="BN47" s="102">
        <f>$BL47*INDEX(typicalServiceCharge!$C$5:$C$39,MATCH(realEstatePerformance!BN$2,typicalServiceCharge!$B$5:$B$39,0))</f>
        <v>2332.9090542448075</v>
      </c>
      <c r="BO47" s="102">
        <f>$BL47*INDEX(typicalServiceCharge!$C$5:$C$39,MATCH(realEstatePerformance!BO$2,typicalServiceCharge!$B$5:$B$39,0))</f>
        <v>103719.67848356524</v>
      </c>
      <c r="BP47" s="102">
        <f>$BL47*INDEX(typicalServiceCharge!$C$5:$C$39,MATCH(realEstatePerformance!BP$2,typicalServiceCharge!$B$5:$B$39,0))</f>
        <v>14580.681589030046</v>
      </c>
      <c r="BQ47" s="102">
        <f>$BL47*INDEX(typicalServiceCharge!$C$5:$C$39,MATCH(realEstatePerformance!BQ$2,typicalServiceCharge!$B$5:$B$39,0))</f>
        <v>335209.86973180075</v>
      </c>
      <c r="BR47" s="102">
        <f>$BL47*INDEX(typicalServiceCharge!$C$5:$C$39,MATCH(realEstatePerformance!BR$2,typicalServiceCharge!$B$5:$B$39,0))</f>
        <v>16111.653155878201</v>
      </c>
      <c r="BS47" s="102">
        <f>$BL47*INDEX(typicalServiceCharge!$C$5:$C$39,MATCH(realEstatePerformance!BS$2,typicalServiceCharge!$B$5:$B$39,0))</f>
        <v>10206.477112321032</v>
      </c>
      <c r="BT47" s="102">
        <f>$BL47*INDEX(typicalServiceCharge!$C$5:$C$39,MATCH(realEstatePerformance!BT$2,typicalServiceCharge!$B$5:$B$39,0))</f>
        <v>210107.62169792296</v>
      </c>
      <c r="BU47" s="102">
        <f>$BL47*INDEX(typicalServiceCharge!$C$5:$C$39,MATCH(realEstatePerformance!BU$2,typicalServiceCharge!$B$5:$B$39,0))</f>
        <v>270806.99915305508</v>
      </c>
      <c r="BV47" s="102">
        <f>$BL47*INDEX(typicalServiceCharge!$C$5:$C$39,MATCH(realEstatePerformance!BV$2,typicalServiceCharge!$B$5:$B$39,0))</f>
        <v>0</v>
      </c>
      <c r="BW47" s="102">
        <f>$BL47*INDEX(typicalServiceCharge!$C$5:$C$39,MATCH(realEstatePerformance!BW$2,typicalServiceCharge!$B$5:$B$39,0))</f>
        <v>274073.07182899781</v>
      </c>
      <c r="BX47" s="102">
        <f>$BL47*INDEX(typicalServiceCharge!$C$5:$C$39,MATCH(realEstatePerformance!BX$2,typicalServiceCharge!$B$5:$B$39,0))</f>
        <v>35722.669893123617</v>
      </c>
      <c r="BY47" s="102">
        <f>$BL47*INDEX(typicalServiceCharge!$C$5:$C$39,MATCH(realEstatePerformance!BY$2,typicalServiceCharge!$B$5:$B$39,0))</f>
        <v>7727.7612421859249</v>
      </c>
      <c r="BZ47" s="102">
        <f>$BL47*INDEX(typicalServiceCharge!$C$5:$C$39,MATCH(realEstatePerformance!BZ$2,typicalServiceCharge!$B$5:$B$39,0))</f>
        <v>144822.61988304093</v>
      </c>
      <c r="CA47" s="102">
        <f>$BL47*INDEX(typicalServiceCharge!$C$5:$C$39,MATCH(realEstatePerformance!CA$2,typicalServiceCharge!$B$5:$B$39,0))</f>
        <v>-1557.2167937084089</v>
      </c>
      <c r="CB47" s="102">
        <f>$BL47*INDEX(typicalServiceCharge!$C$5:$C$39,MATCH(realEstatePerformance!CB$2,typicalServiceCharge!$B$5:$B$39,0))</f>
        <v>0</v>
      </c>
      <c r="CC47" s="102">
        <f>$BL47*INDEX(typicalServiceCharge!$C$5:$C$39,MATCH(realEstatePerformance!CC$2,typicalServiceCharge!$B$5:$B$39,0))</f>
        <v>1312.2613430127042</v>
      </c>
      <c r="CD47" s="102">
        <f>$BL47*INDEX(typicalServiceCharge!$C$5:$C$39,MATCH(realEstatePerformance!CD$2,typicalServiceCharge!$B$5:$B$39,0))</f>
        <v>0</v>
      </c>
      <c r="CE47" s="102">
        <f>$BL47*INDEX(typicalServiceCharge!$C$5:$C$39,MATCH(realEstatePerformance!CE$2,typicalServiceCharge!$B$5:$B$39,0))</f>
        <v>0</v>
      </c>
      <c r="CF47" s="102">
        <f>$BL47*INDEX(typicalServiceCharge!$C$5:$C$39,MATCH(realEstatePerformance!CF$2,typicalServiceCharge!$B$5:$B$39,0))</f>
        <v>134846.51753982657</v>
      </c>
      <c r="CG47" s="102">
        <f>$BL47*INDEX(typicalServiceCharge!$C$5:$C$39,MATCH(realEstatePerformance!CG$2,typicalServiceCharge!$B$5:$B$39,0))</f>
        <v>-131226.13430127042</v>
      </c>
      <c r="CH47" s="102">
        <f t="shared" si="4"/>
        <v>1516281.5301472074</v>
      </c>
      <c r="CI47" s="82">
        <f t="shared" si="5"/>
        <v>66986.054078549583</v>
      </c>
      <c r="CJ47" s="82">
        <f t="shared" si="6"/>
        <v>53876.883295377433</v>
      </c>
      <c r="CK47" s="88">
        <f t="shared" si="7"/>
        <v>3.5532242676692645E-2</v>
      </c>
      <c r="CL47" s="89">
        <f>IF(CK47&lt;benchmarks!$A$65,benchmarks!$B$65,IF(CK47&lt;benchmarks!$A$64,benchmarks!$B$64,IF(CK47&lt;benchmarks!$A$63,benchmarks!$B$63,IF(CK47&lt;benchmarks!$A$62,benchmarks!$B$62,IF(CK47&lt;benchmarks!$A$61,benchmarks!$B$61,0)))))</f>
        <v>4</v>
      </c>
      <c r="CM47" s="83">
        <v>52.205855</v>
      </c>
      <c r="CN47" s="83">
        <v>0.32955699999999999</v>
      </c>
    </row>
    <row r="48" spans="1:92" x14ac:dyDescent="0.35">
      <c r="A48" s="80">
        <v>1386</v>
      </c>
      <c r="B48" s="85" t="s">
        <v>3</v>
      </c>
      <c r="C48" s="85" t="s">
        <v>7</v>
      </c>
      <c r="D48" s="85">
        <v>2016</v>
      </c>
      <c r="E48" s="86">
        <v>7167</v>
      </c>
      <c r="F48" s="87">
        <v>285755</v>
      </c>
      <c r="G48" s="85">
        <v>179</v>
      </c>
      <c r="H48" s="85">
        <v>183.77069950000001</v>
      </c>
      <c r="I48" s="81" t="str">
        <f t="shared" si="8"/>
        <v>Offices (Standard AC)_2016</v>
      </c>
      <c r="J48" s="82">
        <f t="shared" si="1"/>
        <v>1282893</v>
      </c>
      <c r="K48" s="82" t="s">
        <v>54</v>
      </c>
      <c r="L48" s="82">
        <f>realEstatePerformance!$J48*INDEX(benchmarks!B$17:B$57,MATCH(realEstatePerformance!$K48,benchmarks!$A$17:$A$57,0))</f>
        <v>553069.42666666664</v>
      </c>
      <c r="M48" s="82">
        <f>realEstatePerformance!$J48*INDEX(benchmarks!C$17:C$57,MATCH(realEstatePerformance!$K48,benchmarks!$A$17:$A$57,0))</f>
        <v>729823.57333333336</v>
      </c>
      <c r="N48" s="100">
        <f>$L48*INDEX(benchmarks!$B$3:$B$14,MATCH(realEstatePerformance!N$2,benchmarks!$A$3:$A$14,0))</f>
        <v>69133.67833333333</v>
      </c>
      <c r="O48" s="100">
        <f>$L48*INDEX(benchmarks!$B$3:$B$14,MATCH(realEstatePerformance!O$2,benchmarks!$A$3:$A$14,0))</f>
        <v>77429.719733333332</v>
      </c>
      <c r="P48" s="100">
        <f>$L48*INDEX(benchmarks!$B$3:$B$14,MATCH(realEstatePerformance!P$2,benchmarks!$A$3:$A$14,0))</f>
        <v>55306.94266666667</v>
      </c>
      <c r="Q48" s="100">
        <f>$L48*INDEX(benchmarks!$B$3:$B$14,MATCH(realEstatePerformance!Q$2,benchmarks!$A$3:$A$14,0))</f>
        <v>38714.859866666666</v>
      </c>
      <c r="R48" s="100">
        <f>$L48*INDEX(benchmarks!$B$3:$B$14,MATCH(realEstatePerformance!R$2,benchmarks!$A$3:$A$14,0))</f>
        <v>24888.124199999998</v>
      </c>
      <c r="S48" s="100">
        <f>$L48*INDEX(benchmarks!$B$3:$B$14,MATCH(realEstatePerformance!S$2,benchmarks!$A$3:$A$14,0))</f>
        <v>24888.124199999998</v>
      </c>
      <c r="T48" s="100">
        <f>$L48*INDEX(benchmarks!$B$3:$B$14,MATCH(realEstatePerformance!T$2,benchmarks!$A$3:$A$14,0))</f>
        <v>24888.124199999998</v>
      </c>
      <c r="U48" s="100">
        <f>$L48*INDEX(benchmarks!$B$3:$B$14,MATCH(realEstatePerformance!U$2,benchmarks!$A$3:$A$14,0))</f>
        <v>24888.124199999998</v>
      </c>
      <c r="V48" s="100">
        <f>$L48*INDEX(benchmarks!$B$3:$B$14,MATCH(realEstatePerformance!V$2,benchmarks!$A$3:$A$14,0))</f>
        <v>24888.124199999998</v>
      </c>
      <c r="W48" s="100">
        <f>$L48*INDEX(benchmarks!$B$3:$B$14,MATCH(realEstatePerformance!W$2,benchmarks!$A$3:$A$14,0))</f>
        <v>55306.94266666667</v>
      </c>
      <c r="X48" s="100">
        <f>$L48*INDEX(benchmarks!$B$3:$B$14,MATCH(realEstatePerformance!X$2,benchmarks!$A$3:$A$14,0))</f>
        <v>66368.331200000001</v>
      </c>
      <c r="Y48" s="100">
        <f>$L48*INDEX(benchmarks!$B$3:$B$14,MATCH(realEstatePerformance!Y$2,benchmarks!$A$3:$A$14,0))</f>
        <v>66368.331200000001</v>
      </c>
      <c r="Z48" s="82">
        <f>$M48*INDEX(benchmarks!$C$3:$C$14,MATCH(realEstatePerformance!Z$2,benchmarks!$A$3:$A$14,0))</f>
        <v>60818.631111111121</v>
      </c>
      <c r="AA48" s="82">
        <f>$M48*INDEX(benchmarks!$C$3:$C$14,MATCH(realEstatePerformance!AA$2,benchmarks!$A$3:$A$14,0))</f>
        <v>60818.631111111121</v>
      </c>
      <c r="AB48" s="82">
        <f>$M48*INDEX(benchmarks!$C$3:$C$14,MATCH(realEstatePerformance!AB$2,benchmarks!$A$3:$A$14,0))</f>
        <v>60818.631111111121</v>
      </c>
      <c r="AC48" s="82">
        <f>$M48*INDEX(benchmarks!$C$3:$C$14,MATCH(realEstatePerformance!AC$2,benchmarks!$A$3:$A$14,0))</f>
        <v>60818.631111111121</v>
      </c>
      <c r="AD48" s="82">
        <f>$M48*INDEX(benchmarks!$C$3:$C$14,MATCH(realEstatePerformance!AD$2,benchmarks!$A$3:$A$14,0))</f>
        <v>60818.631111111121</v>
      </c>
      <c r="AE48" s="82">
        <f>$M48*INDEX(benchmarks!$C$3:$C$14,MATCH(realEstatePerformance!AE$2,benchmarks!$A$3:$A$14,0))</f>
        <v>60818.631111111121</v>
      </c>
      <c r="AF48" s="82">
        <f>$M48*INDEX(benchmarks!$C$3:$C$14,MATCH(realEstatePerformance!AF$2,benchmarks!$A$3:$A$14,0))</f>
        <v>60818.631111111121</v>
      </c>
      <c r="AG48" s="82">
        <f>$M48*INDEX(benchmarks!$C$3:$C$14,MATCH(realEstatePerformance!AG$2,benchmarks!$A$3:$A$14,0))</f>
        <v>60818.631111111121</v>
      </c>
      <c r="AH48" s="82">
        <f>$M48*INDEX(benchmarks!$C$3:$C$14,MATCH(realEstatePerformance!AH$2,benchmarks!$A$3:$A$14,0))</f>
        <v>60818.631111111121</v>
      </c>
      <c r="AI48" s="82">
        <f>$M48*INDEX(benchmarks!$C$3:$C$14,MATCH(realEstatePerformance!AI$2,benchmarks!$A$3:$A$14,0))</f>
        <v>60818.631111111121</v>
      </c>
      <c r="AJ48" s="82">
        <f>$M48*INDEX(benchmarks!$C$3:$C$14,MATCH(realEstatePerformance!AJ$2,benchmarks!$A$3:$A$14,0))</f>
        <v>60818.631111111121</v>
      </c>
      <c r="AK48" s="82">
        <f>$M48*INDEX(benchmarks!$C$3:$C$14,MATCH(realEstatePerformance!AK$2,benchmarks!$A$3:$A$14,0))</f>
        <v>60818.631111111121</v>
      </c>
      <c r="AL48" s="100">
        <f>N48*Fuels!$D$41</f>
        <v>14011.420674122704</v>
      </c>
      <c r="AM48" s="100">
        <f>O48*Fuels!$D$41</f>
        <v>15692.791155017429</v>
      </c>
      <c r="AN48" s="100">
        <f>P48*Fuels!$D$41</f>
        <v>11209.136539298164</v>
      </c>
      <c r="AO48" s="100">
        <f>Q48*Fuels!$D$41</f>
        <v>7846.3955775087143</v>
      </c>
      <c r="AP48" s="100">
        <f>R48*Fuels!$D$41</f>
        <v>5044.1114426841732</v>
      </c>
      <c r="AQ48" s="100">
        <f>S48*Fuels!$D$41</f>
        <v>5044.1114426841732</v>
      </c>
      <c r="AR48" s="100">
        <f>T48*Fuels!$D$41</f>
        <v>5044.1114426841732</v>
      </c>
      <c r="AS48" s="100">
        <f>U48*Fuels!$D$41</f>
        <v>5044.1114426841732</v>
      </c>
      <c r="AT48" s="100">
        <f>V48*Fuels!$D$41</f>
        <v>5044.1114426841732</v>
      </c>
      <c r="AU48" s="100">
        <f>W48*Fuels!$D$41</f>
        <v>11209.136539298164</v>
      </c>
      <c r="AV48" s="100">
        <f>X48*Fuels!$D$41</f>
        <v>13450.963847157796</v>
      </c>
      <c r="AW48" s="100">
        <f>Y48*Fuels!$D$41</f>
        <v>13450.963847157796</v>
      </c>
      <c r="AX48" s="82">
        <f>Z48*'UK electricity'!$E$24</f>
        <v>12593.974770387713</v>
      </c>
      <c r="AY48" s="82">
        <f>AA48*'UK electricity'!$E$24</f>
        <v>12593.974770387713</v>
      </c>
      <c r="AZ48" s="82">
        <f>AB48*'UK electricity'!$E$24</f>
        <v>12593.974770387713</v>
      </c>
      <c r="BA48" s="82">
        <f>AC48*'UK electricity'!$E$24</f>
        <v>12593.974770387713</v>
      </c>
      <c r="BB48" s="82">
        <f>AD48*'UK electricity'!$E$24</f>
        <v>12593.974770387713</v>
      </c>
      <c r="BC48" s="82">
        <f>AE48*'UK electricity'!$E$24</f>
        <v>12593.974770387713</v>
      </c>
      <c r="BD48" s="82">
        <f>AF48*'UK electricity'!$E$24</f>
        <v>12593.974770387713</v>
      </c>
      <c r="BE48" s="82">
        <f>AG48*'UK electricity'!$E$24</f>
        <v>12593.974770387713</v>
      </c>
      <c r="BF48" s="82">
        <f>AH48*'UK electricity'!$E$24</f>
        <v>12593.974770387713</v>
      </c>
      <c r="BG48" s="82">
        <f>AI48*'UK electricity'!$E$24</f>
        <v>12593.974770387713</v>
      </c>
      <c r="BH48" s="82">
        <f>AJ48*'UK electricity'!$E$24</f>
        <v>12593.974770387713</v>
      </c>
      <c r="BI48" s="82">
        <f>AK48*'UK electricity'!$E$24</f>
        <v>12593.974770387713</v>
      </c>
      <c r="BJ48" s="82">
        <f t="shared" si="2"/>
        <v>263219.06263763423</v>
      </c>
      <c r="BK48" s="82">
        <f t="shared" si="3"/>
        <v>263.21906263763424</v>
      </c>
      <c r="BL48" s="82">
        <f>$F48/typicalServiceCharge!$C$15</f>
        <v>1.1524702561000202</v>
      </c>
      <c r="BM48" s="102">
        <f>$BL48*INDEX(typicalServiceCharge!$C$5:$C$39,MATCH(realEstatePerformance!BM$2,typicalServiceCharge!$B$5:$B$39,0))</f>
        <v>69148.215366001212</v>
      </c>
      <c r="BN48" s="102">
        <f>$BL48*INDEX(typicalServiceCharge!$C$5:$C$39,MATCH(realEstatePerformance!BN$2,typicalServiceCharge!$B$5:$B$39,0))</f>
        <v>1843.9524097600322</v>
      </c>
      <c r="BO48" s="102">
        <f>$BL48*INDEX(typicalServiceCharge!$C$5:$C$39,MATCH(realEstatePerformance!BO$2,typicalServiceCharge!$B$5:$B$39,0))</f>
        <v>81980.971667674938</v>
      </c>
      <c r="BP48" s="102">
        <f>$BL48*INDEX(typicalServiceCharge!$C$5:$C$39,MATCH(realEstatePerformance!BP$2,typicalServiceCharge!$B$5:$B$39,0))</f>
        <v>11524.702561000202</v>
      </c>
      <c r="BQ48" s="102">
        <f>$BL48*INDEX(typicalServiceCharge!$C$5:$C$39,MATCH(realEstatePerformance!BQ$2,typicalServiceCharge!$B$5:$B$39,0))</f>
        <v>264952.91187739465</v>
      </c>
      <c r="BR48" s="102">
        <f>$BL48*INDEX(typicalServiceCharge!$C$5:$C$39,MATCH(realEstatePerformance!BR$2,typicalServiceCharge!$B$5:$B$39,0))</f>
        <v>12734.796329905223</v>
      </c>
      <c r="BS48" s="102">
        <f>$BL48*INDEX(typicalServiceCharge!$C$5:$C$39,MATCH(realEstatePerformance!BS$2,typicalServiceCharge!$B$5:$B$39,0))</f>
        <v>8067.2917927001417</v>
      </c>
      <c r="BT48" s="102">
        <f>$BL48*INDEX(typicalServiceCharge!$C$5:$C$39,MATCH(realEstatePerformance!BT$2,typicalServiceCharge!$B$5:$B$39,0))</f>
        <v>166070.9639040129</v>
      </c>
      <c r="BU48" s="102">
        <f>$BL48*INDEX(typicalServiceCharge!$C$5:$C$39,MATCH(realEstatePerformance!BU$2,typicalServiceCharge!$B$5:$B$39,0))</f>
        <v>214048.30066545674</v>
      </c>
      <c r="BV48" s="102">
        <f>$BL48*INDEX(typicalServiceCharge!$C$5:$C$39,MATCH(realEstatePerformance!BV$2,typicalServiceCharge!$B$5:$B$39,0))</f>
        <v>0</v>
      </c>
      <c r="BW48" s="102">
        <f>$BL48*INDEX(typicalServiceCharge!$C$5:$C$39,MATCH(realEstatePerformance!BW$2,typicalServiceCharge!$B$5:$B$39,0))</f>
        <v>216629.83403912079</v>
      </c>
      <c r="BX48" s="102">
        <f>$BL48*INDEX(typicalServiceCharge!$C$5:$C$39,MATCH(realEstatePerformance!BX$2,typicalServiceCharge!$B$5:$B$39,0))</f>
        <v>28235.521274450493</v>
      </c>
      <c r="BY48" s="102">
        <f>$BL48*INDEX(typicalServiceCharge!$C$5:$C$39,MATCH(realEstatePerformance!BY$2,typicalServiceCharge!$B$5:$B$39,0))</f>
        <v>6108.092357330107</v>
      </c>
      <c r="BZ48" s="102">
        <f>$BL48*INDEX(typicalServiceCharge!$C$5:$C$39,MATCH(realEstatePerformance!BZ$2,typicalServiceCharge!$B$5:$B$39,0))</f>
        <v>114469.10818713451</v>
      </c>
      <c r="CA48" s="102">
        <f>$BL48*INDEX(typicalServiceCharge!$C$5:$C$39,MATCH(realEstatePerformance!CA$2,typicalServiceCharge!$B$5:$B$39,0))</f>
        <v>-1230.8382335148215</v>
      </c>
      <c r="CB48" s="102">
        <f>$BL48*INDEX(typicalServiceCharge!$C$5:$C$39,MATCH(realEstatePerformance!CB$2,typicalServiceCharge!$B$5:$B$39,0))</f>
        <v>0</v>
      </c>
      <c r="CC48" s="102">
        <f>$BL48*INDEX(typicalServiceCharge!$C$5:$C$39,MATCH(realEstatePerformance!CC$2,typicalServiceCharge!$B$5:$B$39,0))</f>
        <v>1037.2232304900181</v>
      </c>
      <c r="CD48" s="102">
        <f>$BL48*INDEX(typicalServiceCharge!$C$5:$C$39,MATCH(realEstatePerformance!CD$2,typicalServiceCharge!$B$5:$B$39,0))</f>
        <v>0</v>
      </c>
      <c r="CE48" s="102">
        <f>$BL48*INDEX(typicalServiceCharge!$C$5:$C$39,MATCH(realEstatePerformance!CE$2,typicalServiceCharge!$B$5:$B$39,0))</f>
        <v>0</v>
      </c>
      <c r="CF48" s="102">
        <f>$BL48*INDEX(typicalServiceCharge!$C$5:$C$39,MATCH(realEstatePerformance!CF$2,typicalServiceCharge!$B$5:$B$39,0))</f>
        <v>106583.90669489816</v>
      </c>
      <c r="CG48" s="102">
        <f>$BL48*INDEX(typicalServiceCharge!$C$5:$C$39,MATCH(realEstatePerformance!CG$2,typicalServiceCharge!$B$5:$B$39,0))</f>
        <v>-103722.32304900182</v>
      </c>
      <c r="CH48" s="102">
        <f t="shared" si="4"/>
        <v>1198482.6310748134</v>
      </c>
      <c r="CI48" s="82">
        <f t="shared" si="5"/>
        <v>40798.954708833306</v>
      </c>
      <c r="CJ48" s="82">
        <f t="shared" si="6"/>
        <v>32814.599272314626</v>
      </c>
      <c r="CK48" s="88">
        <f t="shared" si="7"/>
        <v>2.7380120847380247E-2</v>
      </c>
      <c r="CL48" s="89">
        <f>IF(CK48&lt;benchmarks!$A$65,benchmarks!$B$65,IF(CK48&lt;benchmarks!$A$64,benchmarks!$B$64,IF(CK48&lt;benchmarks!$A$63,benchmarks!$B$63,IF(CK48&lt;benchmarks!$A$62,benchmarks!$B$62,IF(CK48&lt;benchmarks!$A$61,benchmarks!$B$61,0)))))</f>
        <v>5</v>
      </c>
      <c r="CM48" s="83">
        <v>51.564590000000003</v>
      </c>
      <c r="CN48" s="83">
        <v>-0.107346</v>
      </c>
    </row>
    <row r="49" spans="1:92" x14ac:dyDescent="0.35">
      <c r="A49" s="80">
        <v>1390</v>
      </c>
      <c r="B49" s="85" t="s">
        <v>3</v>
      </c>
      <c r="C49" s="85" t="s">
        <v>7</v>
      </c>
      <c r="D49" s="85">
        <v>2011</v>
      </c>
      <c r="E49" s="86">
        <v>7948</v>
      </c>
      <c r="F49" s="87">
        <v>243158</v>
      </c>
      <c r="G49" s="85">
        <v>137</v>
      </c>
      <c r="H49" s="85">
        <v>156.37616800000001</v>
      </c>
      <c r="I49" s="81" t="str">
        <f t="shared" si="8"/>
        <v>Offices (Standard AC)_2011</v>
      </c>
      <c r="J49" s="82">
        <f t="shared" si="1"/>
        <v>1088876</v>
      </c>
      <c r="K49" s="82" t="s">
        <v>54</v>
      </c>
      <c r="L49" s="82">
        <f>realEstatePerformance!$J49*INDEX(benchmarks!B$17:B$57,MATCH(realEstatePerformance!$K49,benchmarks!$A$17:$A$57,0))</f>
        <v>469426.5422222222</v>
      </c>
      <c r="M49" s="82">
        <f>realEstatePerformance!$J49*INDEX(benchmarks!C$17:C$57,MATCH(realEstatePerformance!$K49,benchmarks!$A$17:$A$57,0))</f>
        <v>619449.4577777778</v>
      </c>
      <c r="N49" s="100">
        <f>$L49*INDEX(benchmarks!$B$3:$B$14,MATCH(realEstatePerformance!N$2,benchmarks!$A$3:$A$14,0))</f>
        <v>58678.317777777775</v>
      </c>
      <c r="O49" s="100">
        <f>$L49*INDEX(benchmarks!$B$3:$B$14,MATCH(realEstatePerformance!O$2,benchmarks!$A$3:$A$14,0))</f>
        <v>65719.71591111111</v>
      </c>
      <c r="P49" s="100">
        <f>$L49*INDEX(benchmarks!$B$3:$B$14,MATCH(realEstatePerformance!P$2,benchmarks!$A$3:$A$14,0))</f>
        <v>46942.65422222222</v>
      </c>
      <c r="Q49" s="100">
        <f>$L49*INDEX(benchmarks!$B$3:$B$14,MATCH(realEstatePerformance!Q$2,benchmarks!$A$3:$A$14,0))</f>
        <v>32859.857955555555</v>
      </c>
      <c r="R49" s="100">
        <f>$L49*INDEX(benchmarks!$B$3:$B$14,MATCH(realEstatePerformance!R$2,benchmarks!$A$3:$A$14,0))</f>
        <v>21124.194399999997</v>
      </c>
      <c r="S49" s="100">
        <f>$L49*INDEX(benchmarks!$B$3:$B$14,MATCH(realEstatePerformance!S$2,benchmarks!$A$3:$A$14,0))</f>
        <v>21124.194399999997</v>
      </c>
      <c r="T49" s="100">
        <f>$L49*INDEX(benchmarks!$B$3:$B$14,MATCH(realEstatePerformance!T$2,benchmarks!$A$3:$A$14,0))</f>
        <v>21124.194399999997</v>
      </c>
      <c r="U49" s="100">
        <f>$L49*INDEX(benchmarks!$B$3:$B$14,MATCH(realEstatePerformance!U$2,benchmarks!$A$3:$A$14,0))</f>
        <v>21124.194399999997</v>
      </c>
      <c r="V49" s="100">
        <f>$L49*INDEX(benchmarks!$B$3:$B$14,MATCH(realEstatePerformance!V$2,benchmarks!$A$3:$A$14,0))</f>
        <v>21124.194399999997</v>
      </c>
      <c r="W49" s="100">
        <f>$L49*INDEX(benchmarks!$B$3:$B$14,MATCH(realEstatePerformance!W$2,benchmarks!$A$3:$A$14,0))</f>
        <v>46942.65422222222</v>
      </c>
      <c r="X49" s="100">
        <f>$L49*INDEX(benchmarks!$B$3:$B$14,MATCH(realEstatePerformance!X$2,benchmarks!$A$3:$A$14,0))</f>
        <v>56331.185066666665</v>
      </c>
      <c r="Y49" s="100">
        <f>$L49*INDEX(benchmarks!$B$3:$B$14,MATCH(realEstatePerformance!Y$2,benchmarks!$A$3:$A$14,0))</f>
        <v>56331.185066666665</v>
      </c>
      <c r="Z49" s="82">
        <f>$M49*INDEX(benchmarks!$C$3:$C$14,MATCH(realEstatePerformance!Z$2,benchmarks!$A$3:$A$14,0))</f>
        <v>51620.788148148153</v>
      </c>
      <c r="AA49" s="82">
        <f>$M49*INDEX(benchmarks!$C$3:$C$14,MATCH(realEstatePerformance!AA$2,benchmarks!$A$3:$A$14,0))</f>
        <v>51620.788148148153</v>
      </c>
      <c r="AB49" s="82">
        <f>$M49*INDEX(benchmarks!$C$3:$C$14,MATCH(realEstatePerformance!AB$2,benchmarks!$A$3:$A$14,0))</f>
        <v>51620.788148148153</v>
      </c>
      <c r="AC49" s="82">
        <f>$M49*INDEX(benchmarks!$C$3:$C$14,MATCH(realEstatePerformance!AC$2,benchmarks!$A$3:$A$14,0))</f>
        <v>51620.788148148153</v>
      </c>
      <c r="AD49" s="82">
        <f>$M49*INDEX(benchmarks!$C$3:$C$14,MATCH(realEstatePerformance!AD$2,benchmarks!$A$3:$A$14,0))</f>
        <v>51620.788148148153</v>
      </c>
      <c r="AE49" s="82">
        <f>$M49*INDEX(benchmarks!$C$3:$C$14,MATCH(realEstatePerformance!AE$2,benchmarks!$A$3:$A$14,0))</f>
        <v>51620.788148148153</v>
      </c>
      <c r="AF49" s="82">
        <f>$M49*INDEX(benchmarks!$C$3:$C$14,MATCH(realEstatePerformance!AF$2,benchmarks!$A$3:$A$14,0))</f>
        <v>51620.788148148153</v>
      </c>
      <c r="AG49" s="82">
        <f>$M49*INDEX(benchmarks!$C$3:$C$14,MATCH(realEstatePerformance!AG$2,benchmarks!$A$3:$A$14,0))</f>
        <v>51620.788148148153</v>
      </c>
      <c r="AH49" s="82">
        <f>$M49*INDEX(benchmarks!$C$3:$C$14,MATCH(realEstatePerformance!AH$2,benchmarks!$A$3:$A$14,0))</f>
        <v>51620.788148148153</v>
      </c>
      <c r="AI49" s="82">
        <f>$M49*INDEX(benchmarks!$C$3:$C$14,MATCH(realEstatePerformance!AI$2,benchmarks!$A$3:$A$14,0))</f>
        <v>51620.788148148153</v>
      </c>
      <c r="AJ49" s="82">
        <f>$M49*INDEX(benchmarks!$C$3:$C$14,MATCH(realEstatePerformance!AJ$2,benchmarks!$A$3:$A$14,0))</f>
        <v>51620.788148148153</v>
      </c>
      <c r="AK49" s="82">
        <f>$M49*INDEX(benchmarks!$C$3:$C$14,MATCH(realEstatePerformance!AK$2,benchmarks!$A$3:$A$14,0))</f>
        <v>51620.788148148153</v>
      </c>
      <c r="AL49" s="100">
        <f>N49*Fuels!$D$41</f>
        <v>11892.417916346907</v>
      </c>
      <c r="AM49" s="100">
        <f>O49*Fuels!$D$41</f>
        <v>13319.508066308537</v>
      </c>
      <c r="AN49" s="100">
        <f>P49*Fuels!$D$41</f>
        <v>9513.9343330775264</v>
      </c>
      <c r="AO49" s="100">
        <f>Q49*Fuels!$D$41</f>
        <v>6659.7540331542687</v>
      </c>
      <c r="AP49" s="100">
        <f>R49*Fuels!$D$41</f>
        <v>4281.2704498848861</v>
      </c>
      <c r="AQ49" s="100">
        <f>S49*Fuels!$D$41</f>
        <v>4281.2704498848861</v>
      </c>
      <c r="AR49" s="100">
        <f>T49*Fuels!$D$41</f>
        <v>4281.2704498848861</v>
      </c>
      <c r="AS49" s="100">
        <f>U49*Fuels!$D$41</f>
        <v>4281.2704498848861</v>
      </c>
      <c r="AT49" s="100">
        <f>V49*Fuels!$D$41</f>
        <v>4281.2704498848861</v>
      </c>
      <c r="AU49" s="100">
        <f>W49*Fuels!$D$41</f>
        <v>9513.9343330775264</v>
      </c>
      <c r="AV49" s="100">
        <f>X49*Fuels!$D$41</f>
        <v>11416.721199693031</v>
      </c>
      <c r="AW49" s="100">
        <f>Y49*Fuels!$D$41</f>
        <v>11416.721199693031</v>
      </c>
      <c r="AX49" s="82">
        <f>Z49*'UK electricity'!$E$24</f>
        <v>10689.337982264064</v>
      </c>
      <c r="AY49" s="82">
        <f>AA49*'UK electricity'!$E$24</f>
        <v>10689.337982264064</v>
      </c>
      <c r="AZ49" s="82">
        <f>AB49*'UK electricity'!$E$24</f>
        <v>10689.337982264064</v>
      </c>
      <c r="BA49" s="82">
        <f>AC49*'UK electricity'!$E$24</f>
        <v>10689.337982264064</v>
      </c>
      <c r="BB49" s="82">
        <f>AD49*'UK electricity'!$E$24</f>
        <v>10689.337982264064</v>
      </c>
      <c r="BC49" s="82">
        <f>AE49*'UK electricity'!$E$24</f>
        <v>10689.337982264064</v>
      </c>
      <c r="BD49" s="82">
        <f>AF49*'UK electricity'!$E$24</f>
        <v>10689.337982264064</v>
      </c>
      <c r="BE49" s="82">
        <f>AG49*'UK electricity'!$E$24</f>
        <v>10689.337982264064</v>
      </c>
      <c r="BF49" s="82">
        <f>AH49*'UK electricity'!$E$24</f>
        <v>10689.337982264064</v>
      </c>
      <c r="BG49" s="82">
        <f>AI49*'UK electricity'!$E$24</f>
        <v>10689.337982264064</v>
      </c>
      <c r="BH49" s="82">
        <f>AJ49*'UK electricity'!$E$24</f>
        <v>10689.337982264064</v>
      </c>
      <c r="BI49" s="82">
        <f>AK49*'UK electricity'!$E$24</f>
        <v>10689.337982264064</v>
      </c>
      <c r="BJ49" s="82">
        <f t="shared" si="2"/>
        <v>223411.39911794392</v>
      </c>
      <c r="BK49" s="82">
        <f t="shared" si="3"/>
        <v>223.41139911794392</v>
      </c>
      <c r="BL49" s="82">
        <f>$F49/typicalServiceCharge!$C$15</f>
        <v>0.98067352288767895</v>
      </c>
      <c r="BM49" s="102">
        <f>$BL49*INDEX(typicalServiceCharge!$C$5:$C$39,MATCH(realEstatePerformance!BM$2,typicalServiceCharge!$B$5:$B$39,0))</f>
        <v>58840.411373260737</v>
      </c>
      <c r="BN49" s="102">
        <f>$BL49*INDEX(typicalServiceCharge!$C$5:$C$39,MATCH(realEstatePerformance!BN$2,typicalServiceCharge!$B$5:$B$39,0))</f>
        <v>1569.0776366202863</v>
      </c>
      <c r="BO49" s="102">
        <f>$BL49*INDEX(typicalServiceCharge!$C$5:$C$39,MATCH(realEstatePerformance!BO$2,typicalServiceCharge!$B$5:$B$39,0))</f>
        <v>69760.211050615049</v>
      </c>
      <c r="BP49" s="102">
        <f>$BL49*INDEX(typicalServiceCharge!$C$5:$C$39,MATCH(realEstatePerformance!BP$2,typicalServiceCharge!$B$5:$B$39,0))</f>
        <v>9806.7352288767888</v>
      </c>
      <c r="BQ49" s="102">
        <f>$BL49*INDEX(typicalServiceCharge!$C$5:$C$39,MATCH(realEstatePerformance!BQ$2,typicalServiceCharge!$B$5:$B$39,0))</f>
        <v>225456.84291187738</v>
      </c>
      <c r="BR49" s="102">
        <f>$BL49*INDEX(typicalServiceCharge!$C$5:$C$39,MATCH(realEstatePerformance!BR$2,typicalServiceCharge!$B$5:$B$39,0))</f>
        <v>10836.442427908853</v>
      </c>
      <c r="BS49" s="102">
        <f>$BL49*INDEX(typicalServiceCharge!$C$5:$C$39,MATCH(realEstatePerformance!BS$2,typicalServiceCharge!$B$5:$B$39,0))</f>
        <v>6864.7146602137527</v>
      </c>
      <c r="BT49" s="102">
        <f>$BL49*INDEX(typicalServiceCharge!$C$5:$C$39,MATCH(realEstatePerformance!BT$2,typicalServiceCharge!$B$5:$B$39,0))</f>
        <v>141315.05464811454</v>
      </c>
      <c r="BU49" s="102">
        <f>$BL49*INDEX(typicalServiceCharge!$C$5:$C$39,MATCH(realEstatePerformance!BU$2,typicalServiceCharge!$B$5:$B$39,0))</f>
        <v>182140.4934059286</v>
      </c>
      <c r="BV49" s="102">
        <f>$BL49*INDEX(typicalServiceCharge!$C$5:$C$39,MATCH(realEstatePerformance!BV$2,typicalServiceCharge!$B$5:$B$39,0))</f>
        <v>0</v>
      </c>
      <c r="BW49" s="102">
        <f>$BL49*INDEX(typicalServiceCharge!$C$5:$C$39,MATCH(realEstatePerformance!BW$2,typicalServiceCharge!$B$5:$B$39,0))</f>
        <v>184337.20209719701</v>
      </c>
      <c r="BX49" s="102">
        <f>$BL49*INDEX(typicalServiceCharge!$C$5:$C$39,MATCH(realEstatePerformance!BX$2,typicalServiceCharge!$B$5:$B$39,0))</f>
        <v>24026.501310748135</v>
      </c>
      <c r="BY49" s="102">
        <f>$BL49*INDEX(typicalServiceCharge!$C$5:$C$39,MATCH(realEstatePerformance!BY$2,typicalServiceCharge!$B$5:$B$39,0))</f>
        <v>5197.5696713046982</v>
      </c>
      <c r="BZ49" s="102">
        <f>$BL49*INDEX(typicalServiceCharge!$C$5:$C$39,MATCH(realEstatePerformance!BZ$2,typicalServiceCharge!$B$5:$B$39,0))</f>
        <v>97405.397660818708</v>
      </c>
      <c r="CA49" s="102">
        <f>$BL49*INDEX(typicalServiceCharge!$C$5:$C$39,MATCH(realEstatePerformance!CA$2,typicalServiceCharge!$B$5:$B$39,0))</f>
        <v>-1047.359322444041</v>
      </c>
      <c r="CB49" s="102">
        <f>$BL49*INDEX(typicalServiceCharge!$C$5:$C$39,MATCH(realEstatePerformance!CB$2,typicalServiceCharge!$B$5:$B$39,0))</f>
        <v>0</v>
      </c>
      <c r="CC49" s="102">
        <f>$BL49*INDEX(typicalServiceCharge!$C$5:$C$39,MATCH(realEstatePerformance!CC$2,typicalServiceCharge!$B$5:$B$39,0))</f>
        <v>882.60617059891104</v>
      </c>
      <c r="CD49" s="102">
        <f>$BL49*INDEX(typicalServiceCharge!$C$5:$C$39,MATCH(realEstatePerformance!CD$2,typicalServiceCharge!$B$5:$B$39,0))</f>
        <v>0</v>
      </c>
      <c r="CE49" s="102">
        <f>$BL49*INDEX(typicalServiceCharge!$C$5:$C$39,MATCH(realEstatePerformance!CE$2,typicalServiceCharge!$B$5:$B$39,0))</f>
        <v>0</v>
      </c>
      <c r="CF49" s="102">
        <f>$BL49*INDEX(typicalServiceCharge!$C$5:$C$39,MATCH(realEstatePerformance!CF$2,typicalServiceCharge!$B$5:$B$39,0))</f>
        <v>90695.629417221207</v>
      </c>
      <c r="CG49" s="102">
        <f>$BL49*INDEX(typicalServiceCharge!$C$5:$C$39,MATCH(realEstatePerformance!CG$2,typicalServiceCharge!$B$5:$B$39,0))</f>
        <v>-88260.617059891112</v>
      </c>
      <c r="CH49" s="102">
        <f t="shared" si="4"/>
        <v>1019826.9132889695</v>
      </c>
      <c r="CI49" s="82">
        <f t="shared" si="5"/>
        <v>34628.766863281307</v>
      </c>
      <c r="CJ49" s="82">
        <f t="shared" si="6"/>
        <v>27851.917188137155</v>
      </c>
      <c r="CK49" s="88">
        <f t="shared" si="7"/>
        <v>2.7310435550591584E-2</v>
      </c>
      <c r="CL49" s="89">
        <f>IF(CK49&lt;benchmarks!$A$65,benchmarks!$B$65,IF(CK49&lt;benchmarks!$A$64,benchmarks!$B$64,IF(CK49&lt;benchmarks!$A$63,benchmarks!$B$63,IF(CK49&lt;benchmarks!$A$62,benchmarks!$B$62,IF(CK49&lt;benchmarks!$A$61,benchmarks!$B$61,0)))))</f>
        <v>5</v>
      </c>
      <c r="CM49" s="83">
        <v>53.690384999999999</v>
      </c>
      <c r="CN49" s="83">
        <v>-2.6028560000000001</v>
      </c>
    </row>
    <row r="50" spans="1:92" x14ac:dyDescent="0.35">
      <c r="A50" s="80">
        <v>1326</v>
      </c>
      <c r="B50" s="85" t="s">
        <v>3</v>
      </c>
      <c r="C50" s="85" t="s">
        <v>6</v>
      </c>
      <c r="D50" s="85">
        <v>1990</v>
      </c>
      <c r="E50" s="86">
        <v>5136</v>
      </c>
      <c r="F50" s="87">
        <v>127874</v>
      </c>
      <c r="G50" s="85">
        <v>147</v>
      </c>
      <c r="H50" s="85">
        <v>47.553264630000001</v>
      </c>
      <c r="I50" s="81" t="str">
        <f t="shared" si="8"/>
        <v>Offices (Prestige AC)_1990</v>
      </c>
      <c r="J50" s="82">
        <f t="shared" si="1"/>
        <v>754992</v>
      </c>
      <c r="K50" s="82" t="s">
        <v>55</v>
      </c>
      <c r="L50" s="82">
        <f>realEstatePerformance!$J50*INDEX(benchmarks!B$17:B$57,MATCH(realEstatePerformance!$K50,benchmarks!$A$17:$A$57,0))</f>
        <v>247324.96551724136</v>
      </c>
      <c r="M50" s="82">
        <f>realEstatePerformance!$J50*INDEX(benchmarks!C$17:C$57,MATCH(realEstatePerformance!$K50,benchmarks!$A$17:$A$57,0))</f>
        <v>507667.03448275861</v>
      </c>
      <c r="N50" s="100">
        <f>$L50*INDEX(benchmarks!$B$3:$B$14,MATCH(realEstatePerformance!N$2,benchmarks!$A$3:$A$14,0))</f>
        <v>30915.62068965517</v>
      </c>
      <c r="O50" s="100">
        <f>$L50*INDEX(benchmarks!$B$3:$B$14,MATCH(realEstatePerformance!O$2,benchmarks!$A$3:$A$14,0))</f>
        <v>34625.495172413794</v>
      </c>
      <c r="P50" s="100">
        <f>$L50*INDEX(benchmarks!$B$3:$B$14,MATCH(realEstatePerformance!P$2,benchmarks!$A$3:$A$14,0))</f>
        <v>24732.496551724136</v>
      </c>
      <c r="Q50" s="100">
        <f>$L50*INDEX(benchmarks!$B$3:$B$14,MATCH(realEstatePerformance!Q$2,benchmarks!$A$3:$A$14,0))</f>
        <v>17312.747586206897</v>
      </c>
      <c r="R50" s="100">
        <f>$L50*INDEX(benchmarks!$B$3:$B$14,MATCH(realEstatePerformance!R$2,benchmarks!$A$3:$A$14,0))</f>
        <v>11129.623448275861</v>
      </c>
      <c r="S50" s="100">
        <f>$L50*INDEX(benchmarks!$B$3:$B$14,MATCH(realEstatePerformance!S$2,benchmarks!$A$3:$A$14,0))</f>
        <v>11129.623448275861</v>
      </c>
      <c r="T50" s="100">
        <f>$L50*INDEX(benchmarks!$B$3:$B$14,MATCH(realEstatePerformance!T$2,benchmarks!$A$3:$A$14,0))</f>
        <v>11129.623448275861</v>
      </c>
      <c r="U50" s="100">
        <f>$L50*INDEX(benchmarks!$B$3:$B$14,MATCH(realEstatePerformance!U$2,benchmarks!$A$3:$A$14,0))</f>
        <v>11129.623448275861</v>
      </c>
      <c r="V50" s="100">
        <f>$L50*INDEX(benchmarks!$B$3:$B$14,MATCH(realEstatePerformance!V$2,benchmarks!$A$3:$A$14,0))</f>
        <v>11129.623448275861</v>
      </c>
      <c r="W50" s="100">
        <f>$L50*INDEX(benchmarks!$B$3:$B$14,MATCH(realEstatePerformance!W$2,benchmarks!$A$3:$A$14,0))</f>
        <v>24732.496551724136</v>
      </c>
      <c r="X50" s="100">
        <f>$L50*INDEX(benchmarks!$B$3:$B$14,MATCH(realEstatePerformance!X$2,benchmarks!$A$3:$A$14,0))</f>
        <v>29678.995862068961</v>
      </c>
      <c r="Y50" s="100">
        <f>$L50*INDEX(benchmarks!$B$3:$B$14,MATCH(realEstatePerformance!Y$2,benchmarks!$A$3:$A$14,0))</f>
        <v>29678.995862068961</v>
      </c>
      <c r="Z50" s="82">
        <f>$M50*INDEX(benchmarks!$C$3:$C$14,MATCH(realEstatePerformance!Z$2,benchmarks!$A$3:$A$14,0))</f>
        <v>42305.586206896558</v>
      </c>
      <c r="AA50" s="82">
        <f>$M50*INDEX(benchmarks!$C$3:$C$14,MATCH(realEstatePerformance!AA$2,benchmarks!$A$3:$A$14,0))</f>
        <v>42305.586206896558</v>
      </c>
      <c r="AB50" s="82">
        <f>$M50*INDEX(benchmarks!$C$3:$C$14,MATCH(realEstatePerformance!AB$2,benchmarks!$A$3:$A$14,0))</f>
        <v>42305.586206896558</v>
      </c>
      <c r="AC50" s="82">
        <f>$M50*INDEX(benchmarks!$C$3:$C$14,MATCH(realEstatePerformance!AC$2,benchmarks!$A$3:$A$14,0))</f>
        <v>42305.586206896558</v>
      </c>
      <c r="AD50" s="82">
        <f>$M50*INDEX(benchmarks!$C$3:$C$14,MATCH(realEstatePerformance!AD$2,benchmarks!$A$3:$A$14,0))</f>
        <v>42305.586206896558</v>
      </c>
      <c r="AE50" s="82">
        <f>$M50*INDEX(benchmarks!$C$3:$C$14,MATCH(realEstatePerformance!AE$2,benchmarks!$A$3:$A$14,0))</f>
        <v>42305.586206896558</v>
      </c>
      <c r="AF50" s="82">
        <f>$M50*INDEX(benchmarks!$C$3:$C$14,MATCH(realEstatePerformance!AF$2,benchmarks!$A$3:$A$14,0))</f>
        <v>42305.586206896558</v>
      </c>
      <c r="AG50" s="82">
        <f>$M50*INDEX(benchmarks!$C$3:$C$14,MATCH(realEstatePerformance!AG$2,benchmarks!$A$3:$A$14,0))</f>
        <v>42305.586206896558</v>
      </c>
      <c r="AH50" s="82">
        <f>$M50*INDEX(benchmarks!$C$3:$C$14,MATCH(realEstatePerformance!AH$2,benchmarks!$A$3:$A$14,0))</f>
        <v>42305.586206896558</v>
      </c>
      <c r="AI50" s="82">
        <f>$M50*INDEX(benchmarks!$C$3:$C$14,MATCH(realEstatePerformance!AI$2,benchmarks!$A$3:$A$14,0))</f>
        <v>42305.586206896558</v>
      </c>
      <c r="AJ50" s="82">
        <f>$M50*INDEX(benchmarks!$C$3:$C$14,MATCH(realEstatePerformance!AJ$2,benchmarks!$A$3:$A$14,0))</f>
        <v>42305.586206896558</v>
      </c>
      <c r="AK50" s="82">
        <f>$M50*INDEX(benchmarks!$C$3:$C$14,MATCH(realEstatePerformance!AK$2,benchmarks!$A$3:$A$14,0))</f>
        <v>42305.586206896558</v>
      </c>
      <c r="AL50" s="100">
        <f>N50*Fuels!$D$41</f>
        <v>6265.7127080060627</v>
      </c>
      <c r="AM50" s="100">
        <f>O50*Fuels!$D$41</f>
        <v>7017.5982329667913</v>
      </c>
      <c r="AN50" s="100">
        <f>P50*Fuels!$D$41</f>
        <v>5012.5701664048502</v>
      </c>
      <c r="AO50" s="100">
        <f>Q50*Fuels!$D$41</f>
        <v>3508.7991164833957</v>
      </c>
      <c r="AP50" s="100">
        <f>R50*Fuels!$D$41</f>
        <v>2255.6565748821827</v>
      </c>
      <c r="AQ50" s="100">
        <f>S50*Fuels!$D$41</f>
        <v>2255.6565748821827</v>
      </c>
      <c r="AR50" s="100">
        <f>T50*Fuels!$D$41</f>
        <v>2255.6565748821827</v>
      </c>
      <c r="AS50" s="100">
        <f>U50*Fuels!$D$41</f>
        <v>2255.6565748821827</v>
      </c>
      <c r="AT50" s="100">
        <f>V50*Fuels!$D$41</f>
        <v>2255.6565748821827</v>
      </c>
      <c r="AU50" s="100">
        <f>W50*Fuels!$D$41</f>
        <v>5012.5701664048502</v>
      </c>
      <c r="AV50" s="100">
        <f>X50*Fuels!$D$41</f>
        <v>6015.0841996858198</v>
      </c>
      <c r="AW50" s="100">
        <f>Y50*Fuels!$D$41</f>
        <v>6015.0841996858198</v>
      </c>
      <c r="AX50" s="82">
        <f>Z50*'UK electricity'!$E$24</f>
        <v>8760.3991672015745</v>
      </c>
      <c r="AY50" s="82">
        <f>AA50*'UK electricity'!$E$24</f>
        <v>8760.3991672015745</v>
      </c>
      <c r="AZ50" s="82">
        <f>AB50*'UK electricity'!$E$24</f>
        <v>8760.3991672015745</v>
      </c>
      <c r="BA50" s="82">
        <f>AC50*'UK electricity'!$E$24</f>
        <v>8760.3991672015745</v>
      </c>
      <c r="BB50" s="82">
        <f>AD50*'UK electricity'!$E$24</f>
        <v>8760.3991672015745</v>
      </c>
      <c r="BC50" s="82">
        <f>AE50*'UK electricity'!$E$24</f>
        <v>8760.3991672015745</v>
      </c>
      <c r="BD50" s="82">
        <f>AF50*'UK electricity'!$E$24</f>
        <v>8760.3991672015745</v>
      </c>
      <c r="BE50" s="82">
        <f>AG50*'UK electricity'!$E$24</f>
        <v>8760.3991672015745</v>
      </c>
      <c r="BF50" s="82">
        <f>AH50*'UK electricity'!$E$24</f>
        <v>8760.3991672015745</v>
      </c>
      <c r="BG50" s="82">
        <f>AI50*'UK electricity'!$E$24</f>
        <v>8760.3991672015745</v>
      </c>
      <c r="BH50" s="82">
        <f>AJ50*'UK electricity'!$E$24</f>
        <v>8760.3991672015745</v>
      </c>
      <c r="BI50" s="82">
        <f>AK50*'UK electricity'!$E$24</f>
        <v>8760.3991672015745</v>
      </c>
      <c r="BJ50" s="82">
        <f t="shared" si="2"/>
        <v>155250.49167046734</v>
      </c>
      <c r="BK50" s="82">
        <f t="shared" si="3"/>
        <v>155.25049167046734</v>
      </c>
      <c r="BL50" s="82">
        <f>$F50/typicalServiceCharge!$C$15</f>
        <v>0.51572494454527118</v>
      </c>
      <c r="BM50" s="102">
        <f>$BL50*INDEX(typicalServiceCharge!$C$5:$C$39,MATCH(realEstatePerformance!BM$2,typicalServiceCharge!$B$5:$B$39,0))</f>
        <v>30943.496672716272</v>
      </c>
      <c r="BN50" s="102">
        <f>$BL50*INDEX(typicalServiceCharge!$C$5:$C$39,MATCH(realEstatePerformance!BN$2,typicalServiceCharge!$B$5:$B$39,0))</f>
        <v>825.15991127243387</v>
      </c>
      <c r="BO50" s="102">
        <f>$BL50*INDEX(typicalServiceCharge!$C$5:$C$39,MATCH(realEstatePerformance!BO$2,typicalServiceCharge!$B$5:$B$39,0))</f>
        <v>36686.093930227864</v>
      </c>
      <c r="BP50" s="102">
        <f>$BL50*INDEX(typicalServiceCharge!$C$5:$C$39,MATCH(realEstatePerformance!BP$2,typicalServiceCharge!$B$5:$B$39,0))</f>
        <v>5157.2494454527114</v>
      </c>
      <c r="BQ50" s="102">
        <f>$BL50*INDEX(typicalServiceCharge!$C$5:$C$39,MATCH(realEstatePerformance!BQ$2,typicalServiceCharge!$B$5:$B$39,0))</f>
        <v>118565.16475095785</v>
      </c>
      <c r="BR50" s="102">
        <f>$BL50*INDEX(typicalServiceCharge!$C$5:$C$39,MATCH(realEstatePerformance!BR$2,typicalServiceCharge!$B$5:$B$39,0))</f>
        <v>5698.7606372252467</v>
      </c>
      <c r="BS50" s="102">
        <f>$BL50*INDEX(typicalServiceCharge!$C$5:$C$39,MATCH(realEstatePerformance!BS$2,typicalServiceCharge!$B$5:$B$39,0))</f>
        <v>3610.0746118168981</v>
      </c>
      <c r="BT50" s="102">
        <f>$BL50*INDEX(typicalServiceCharge!$C$5:$C$39,MATCH(realEstatePerformance!BT$2,typicalServiceCharge!$B$5:$B$39,0))</f>
        <v>74315.964508973571</v>
      </c>
      <c r="BU50" s="102">
        <f>$BL50*INDEX(typicalServiceCharge!$C$5:$C$39,MATCH(realEstatePerformance!BU$2,typicalServiceCharge!$B$5:$B$39,0))</f>
        <v>95785.593950393217</v>
      </c>
      <c r="BV50" s="102">
        <f>$BL50*INDEX(typicalServiceCharge!$C$5:$C$39,MATCH(realEstatePerformance!BV$2,typicalServiceCharge!$B$5:$B$39,0))</f>
        <v>0</v>
      </c>
      <c r="BW50" s="102">
        <f>$BL50*INDEX(typicalServiceCharge!$C$5:$C$39,MATCH(realEstatePerformance!BW$2,typicalServiceCharge!$B$5:$B$39,0))</f>
        <v>96940.817826174622</v>
      </c>
      <c r="BX50" s="102">
        <f>$BL50*INDEX(typicalServiceCharge!$C$5:$C$39,MATCH(realEstatePerformance!BX$2,typicalServiceCharge!$B$5:$B$39,0))</f>
        <v>12635.261141359144</v>
      </c>
      <c r="BY50" s="102">
        <f>$BL50*INDEX(typicalServiceCharge!$C$5:$C$39,MATCH(realEstatePerformance!BY$2,typicalServiceCharge!$B$5:$B$39,0))</f>
        <v>2733.3422060899375</v>
      </c>
      <c r="BZ50" s="102">
        <f>$BL50*INDEX(typicalServiceCharge!$C$5:$C$39,MATCH(realEstatePerformance!BZ$2,typicalServiceCharge!$B$5:$B$39,0))</f>
        <v>51224.380116959059</v>
      </c>
      <c r="CA50" s="102">
        <f>$BL50*INDEX(typicalServiceCharge!$C$5:$C$39,MATCH(realEstatePerformance!CA$2,typicalServiceCharge!$B$5:$B$39,0))</f>
        <v>-550.79424077434965</v>
      </c>
      <c r="CB50" s="102">
        <f>$BL50*INDEX(typicalServiceCharge!$C$5:$C$39,MATCH(realEstatePerformance!CB$2,typicalServiceCharge!$B$5:$B$39,0))</f>
        <v>0</v>
      </c>
      <c r="CC50" s="102">
        <f>$BL50*INDEX(typicalServiceCharge!$C$5:$C$39,MATCH(realEstatePerformance!CC$2,typicalServiceCharge!$B$5:$B$39,0))</f>
        <v>464.15245009074408</v>
      </c>
      <c r="CD50" s="102">
        <f>$BL50*INDEX(typicalServiceCharge!$C$5:$C$39,MATCH(realEstatePerformance!CD$2,typicalServiceCharge!$B$5:$B$39,0))</f>
        <v>0</v>
      </c>
      <c r="CE50" s="102">
        <f>$BL50*INDEX(typicalServiceCharge!$C$5:$C$39,MATCH(realEstatePerformance!CE$2,typicalServiceCharge!$B$5:$B$39,0))</f>
        <v>0</v>
      </c>
      <c r="CF50" s="102">
        <f>$BL50*INDEX(typicalServiceCharge!$C$5:$C$39,MATCH(realEstatePerformance!CF$2,typicalServiceCharge!$B$5:$B$39,0))</f>
        <v>47695.790046380316</v>
      </c>
      <c r="CG50" s="102">
        <f>$BL50*INDEX(typicalServiceCharge!$C$5:$C$39,MATCH(realEstatePerformance!CG$2,typicalServiceCharge!$B$5:$B$39,0))</f>
        <v>-46415.24500907441</v>
      </c>
      <c r="CH50" s="102">
        <f t="shared" si="4"/>
        <v>536315.26295624115</v>
      </c>
      <c r="CI50" s="82">
        <f t="shared" si="5"/>
        <v>24063.826208922437</v>
      </c>
      <c r="CJ50" s="82">
        <f t="shared" si="6"/>
        <v>19354.535419836317</v>
      </c>
      <c r="CK50" s="88">
        <f t="shared" si="7"/>
        <v>3.6087981746317527E-2</v>
      </c>
      <c r="CL50" s="89">
        <f>IF(CK50&lt;benchmarks!$A$65,benchmarks!$B$65,IF(CK50&lt;benchmarks!$A$64,benchmarks!$B$64,IF(CK50&lt;benchmarks!$A$63,benchmarks!$B$63,IF(CK50&lt;benchmarks!$A$62,benchmarks!$B$62,IF(CK50&lt;benchmarks!$A$61,benchmarks!$B$61,0)))))</f>
        <v>4</v>
      </c>
      <c r="CM50" s="83">
        <v>51.458522000000002</v>
      </c>
      <c r="CN50" s="83">
        <v>-2.5810439999999999</v>
      </c>
    </row>
    <row r="51" spans="1:92" x14ac:dyDescent="0.35">
      <c r="A51" s="80">
        <v>1023</v>
      </c>
      <c r="B51" s="85" t="s">
        <v>3</v>
      </c>
      <c r="C51" s="85" t="s">
        <v>5</v>
      </c>
      <c r="D51" s="85">
        <v>1992</v>
      </c>
      <c r="E51" s="86">
        <v>6171</v>
      </c>
      <c r="F51" s="87">
        <v>286918</v>
      </c>
      <c r="G51" s="85">
        <v>209</v>
      </c>
      <c r="H51" s="85">
        <v>0</v>
      </c>
      <c r="I51" s="81" t="str">
        <f t="shared" si="8"/>
        <v>Light Industrial_1992</v>
      </c>
      <c r="J51" s="82">
        <f t="shared" si="1"/>
        <v>1289739</v>
      </c>
      <c r="K51" s="82" t="s">
        <v>46</v>
      </c>
      <c r="L51" s="82">
        <f>realEstatePerformance!$J51*INDEX(benchmarks!B$17:B$57,MATCH(realEstatePerformance!$K51,benchmarks!$A$17:$A$57,0))</f>
        <v>1289739</v>
      </c>
      <c r="M51" s="82">
        <f>realEstatePerformance!$J51*INDEX(benchmarks!C$17:C$57,MATCH(realEstatePerformance!$K51,benchmarks!$A$17:$A$57,0))</f>
        <v>0</v>
      </c>
      <c r="N51" s="100">
        <f>$L51*INDEX(benchmarks!$B$3:$B$14,MATCH(realEstatePerformance!N$2,benchmarks!$A$3:$A$14,0))</f>
        <v>161217.375</v>
      </c>
      <c r="O51" s="100">
        <f>$L51*INDEX(benchmarks!$B$3:$B$14,MATCH(realEstatePerformance!O$2,benchmarks!$A$3:$A$14,0))</f>
        <v>180563.46000000002</v>
      </c>
      <c r="P51" s="100">
        <f>$L51*INDEX(benchmarks!$B$3:$B$14,MATCH(realEstatePerformance!P$2,benchmarks!$A$3:$A$14,0))</f>
        <v>128973.90000000001</v>
      </c>
      <c r="Q51" s="100">
        <f>$L51*INDEX(benchmarks!$B$3:$B$14,MATCH(realEstatePerformance!Q$2,benchmarks!$A$3:$A$14,0))</f>
        <v>90281.73000000001</v>
      </c>
      <c r="R51" s="100">
        <f>$L51*INDEX(benchmarks!$B$3:$B$14,MATCH(realEstatePerformance!R$2,benchmarks!$A$3:$A$14,0))</f>
        <v>58038.254999999997</v>
      </c>
      <c r="S51" s="100">
        <f>$L51*INDEX(benchmarks!$B$3:$B$14,MATCH(realEstatePerformance!S$2,benchmarks!$A$3:$A$14,0))</f>
        <v>58038.254999999997</v>
      </c>
      <c r="T51" s="100">
        <f>$L51*INDEX(benchmarks!$B$3:$B$14,MATCH(realEstatePerformance!T$2,benchmarks!$A$3:$A$14,0))</f>
        <v>58038.254999999997</v>
      </c>
      <c r="U51" s="100">
        <f>$L51*INDEX(benchmarks!$B$3:$B$14,MATCH(realEstatePerformance!U$2,benchmarks!$A$3:$A$14,0))</f>
        <v>58038.254999999997</v>
      </c>
      <c r="V51" s="100">
        <f>$L51*INDEX(benchmarks!$B$3:$B$14,MATCH(realEstatePerformance!V$2,benchmarks!$A$3:$A$14,0))</f>
        <v>58038.254999999997</v>
      </c>
      <c r="W51" s="100">
        <f>$L51*INDEX(benchmarks!$B$3:$B$14,MATCH(realEstatePerformance!W$2,benchmarks!$A$3:$A$14,0))</f>
        <v>128973.90000000001</v>
      </c>
      <c r="X51" s="100">
        <f>$L51*INDEX(benchmarks!$B$3:$B$14,MATCH(realEstatePerformance!X$2,benchmarks!$A$3:$A$14,0))</f>
        <v>154768.68</v>
      </c>
      <c r="Y51" s="100">
        <f>$L51*INDEX(benchmarks!$B$3:$B$14,MATCH(realEstatePerformance!Y$2,benchmarks!$A$3:$A$14,0))</f>
        <v>154768.68</v>
      </c>
      <c r="Z51" s="82">
        <f>$M51*INDEX(benchmarks!$C$3:$C$14,MATCH(realEstatePerformance!Z$2,benchmarks!$A$3:$A$14,0))</f>
        <v>0</v>
      </c>
      <c r="AA51" s="82">
        <f>$M51*INDEX(benchmarks!$C$3:$C$14,MATCH(realEstatePerformance!AA$2,benchmarks!$A$3:$A$14,0))</f>
        <v>0</v>
      </c>
      <c r="AB51" s="82">
        <f>$M51*INDEX(benchmarks!$C$3:$C$14,MATCH(realEstatePerformance!AB$2,benchmarks!$A$3:$A$14,0))</f>
        <v>0</v>
      </c>
      <c r="AC51" s="82">
        <f>$M51*INDEX(benchmarks!$C$3:$C$14,MATCH(realEstatePerformance!AC$2,benchmarks!$A$3:$A$14,0))</f>
        <v>0</v>
      </c>
      <c r="AD51" s="82">
        <f>$M51*INDEX(benchmarks!$C$3:$C$14,MATCH(realEstatePerformance!AD$2,benchmarks!$A$3:$A$14,0))</f>
        <v>0</v>
      </c>
      <c r="AE51" s="82">
        <f>$M51*INDEX(benchmarks!$C$3:$C$14,MATCH(realEstatePerformance!AE$2,benchmarks!$A$3:$A$14,0))</f>
        <v>0</v>
      </c>
      <c r="AF51" s="82">
        <f>$M51*INDEX(benchmarks!$C$3:$C$14,MATCH(realEstatePerformance!AF$2,benchmarks!$A$3:$A$14,0))</f>
        <v>0</v>
      </c>
      <c r="AG51" s="82">
        <f>$M51*INDEX(benchmarks!$C$3:$C$14,MATCH(realEstatePerformance!AG$2,benchmarks!$A$3:$A$14,0))</f>
        <v>0</v>
      </c>
      <c r="AH51" s="82">
        <f>$M51*INDEX(benchmarks!$C$3:$C$14,MATCH(realEstatePerformance!AH$2,benchmarks!$A$3:$A$14,0))</f>
        <v>0</v>
      </c>
      <c r="AI51" s="82">
        <f>$M51*INDEX(benchmarks!$C$3:$C$14,MATCH(realEstatePerformance!AI$2,benchmarks!$A$3:$A$14,0))</f>
        <v>0</v>
      </c>
      <c r="AJ51" s="82">
        <f>$M51*INDEX(benchmarks!$C$3:$C$14,MATCH(realEstatePerformance!AJ$2,benchmarks!$A$3:$A$14,0))</f>
        <v>0</v>
      </c>
      <c r="AK51" s="82">
        <f>$M51*INDEX(benchmarks!$C$3:$C$14,MATCH(realEstatePerformance!AK$2,benchmarks!$A$3:$A$14,0))</f>
        <v>0</v>
      </c>
      <c r="AL51" s="100">
        <f>N51*Fuels!$D$41</f>
        <v>32674.154125163255</v>
      </c>
      <c r="AM51" s="100">
        <f>O51*Fuels!$D$41</f>
        <v>36595.052620182847</v>
      </c>
      <c r="AN51" s="100">
        <f>P51*Fuels!$D$41</f>
        <v>26139.323300130607</v>
      </c>
      <c r="AO51" s="100">
        <f>Q51*Fuels!$D$41</f>
        <v>18297.526310091424</v>
      </c>
      <c r="AP51" s="100">
        <f>R51*Fuels!$D$41</f>
        <v>11762.695485058772</v>
      </c>
      <c r="AQ51" s="100">
        <f>S51*Fuels!$D$41</f>
        <v>11762.695485058772</v>
      </c>
      <c r="AR51" s="100">
        <f>T51*Fuels!$D$41</f>
        <v>11762.695485058772</v>
      </c>
      <c r="AS51" s="100">
        <f>U51*Fuels!$D$41</f>
        <v>11762.695485058772</v>
      </c>
      <c r="AT51" s="100">
        <f>V51*Fuels!$D$41</f>
        <v>11762.695485058772</v>
      </c>
      <c r="AU51" s="100">
        <f>W51*Fuels!$D$41</f>
        <v>26139.323300130607</v>
      </c>
      <c r="AV51" s="100">
        <f>X51*Fuels!$D$41</f>
        <v>31367.187960156723</v>
      </c>
      <c r="AW51" s="100">
        <f>Y51*Fuels!$D$41</f>
        <v>31367.187960156723</v>
      </c>
      <c r="AX51" s="82">
        <f>Z51*'UK electricity'!$E$24</f>
        <v>0</v>
      </c>
      <c r="AY51" s="82">
        <f>AA51*'UK electricity'!$E$24</f>
        <v>0</v>
      </c>
      <c r="AZ51" s="82">
        <f>AB51*'UK electricity'!$E$24</f>
        <v>0</v>
      </c>
      <c r="BA51" s="82">
        <f>AC51*'UK electricity'!$E$24</f>
        <v>0</v>
      </c>
      <c r="BB51" s="82">
        <f>AD51*'UK electricity'!$E$24</f>
        <v>0</v>
      </c>
      <c r="BC51" s="82">
        <f>AE51*'UK electricity'!$E$24</f>
        <v>0</v>
      </c>
      <c r="BD51" s="82">
        <f>AF51*'UK electricity'!$E$24</f>
        <v>0</v>
      </c>
      <c r="BE51" s="82">
        <f>AG51*'UK electricity'!$E$24</f>
        <v>0</v>
      </c>
      <c r="BF51" s="82">
        <f>AH51*'UK electricity'!$E$24</f>
        <v>0</v>
      </c>
      <c r="BG51" s="82">
        <f>AI51*'UK electricity'!$E$24</f>
        <v>0</v>
      </c>
      <c r="BH51" s="82">
        <f>AJ51*'UK electricity'!$E$24</f>
        <v>0</v>
      </c>
      <c r="BI51" s="82">
        <f>AK51*'UK electricity'!$E$24</f>
        <v>0</v>
      </c>
      <c r="BJ51" s="82">
        <f t="shared" si="2"/>
        <v>261393.23300130604</v>
      </c>
      <c r="BK51" s="82">
        <f t="shared" si="3"/>
        <v>261.39323300130604</v>
      </c>
      <c r="BL51" s="82">
        <f>$F51/typicalServiceCharge!$C$15</f>
        <v>1.1571607178866707</v>
      </c>
      <c r="BM51" s="102">
        <f>$BL51*INDEX(typicalServiceCharge!$C$5:$C$39,MATCH(realEstatePerformance!BM$2,typicalServiceCharge!$B$5:$B$39,0))</f>
        <v>69429.643073200248</v>
      </c>
      <c r="BN51" s="102">
        <f>$BL51*INDEX(typicalServiceCharge!$C$5:$C$39,MATCH(realEstatePerformance!BN$2,typicalServiceCharge!$B$5:$B$39,0))</f>
        <v>1851.4571486186733</v>
      </c>
      <c r="BO51" s="102">
        <f>$BL51*INDEX(typicalServiceCharge!$C$5:$C$39,MATCH(realEstatePerformance!BO$2,typicalServiceCharge!$B$5:$B$39,0))</f>
        <v>82314.627666868328</v>
      </c>
      <c r="BP51" s="102">
        <f>$BL51*INDEX(typicalServiceCharge!$C$5:$C$39,MATCH(realEstatePerformance!BP$2,typicalServiceCharge!$B$5:$B$39,0))</f>
        <v>11571.607178866707</v>
      </c>
      <c r="BQ51" s="102">
        <f>$BL51*INDEX(typicalServiceCharge!$C$5:$C$39,MATCH(realEstatePerformance!BQ$2,typicalServiceCharge!$B$5:$B$39,0))</f>
        <v>266031.24904214562</v>
      </c>
      <c r="BR51" s="102">
        <f>$BL51*INDEX(typicalServiceCharge!$C$5:$C$39,MATCH(realEstatePerformance!BR$2,typicalServiceCharge!$B$5:$B$39,0))</f>
        <v>12786.625932647712</v>
      </c>
      <c r="BS51" s="102">
        <f>$BL51*INDEX(typicalServiceCharge!$C$5:$C$39,MATCH(realEstatePerformance!BS$2,typicalServiceCharge!$B$5:$B$39,0))</f>
        <v>8100.1250252066948</v>
      </c>
      <c r="BT51" s="102">
        <f>$BL51*INDEX(typicalServiceCharge!$C$5:$C$39,MATCH(realEstatePerformance!BT$2,typicalServiceCharge!$B$5:$B$39,0))</f>
        <v>166746.85944746927</v>
      </c>
      <c r="BU51" s="102">
        <f>$BL51*INDEX(typicalServiceCharge!$C$5:$C$39,MATCH(realEstatePerformance!BU$2,typicalServiceCharge!$B$5:$B$39,0))</f>
        <v>214919.46013309134</v>
      </c>
      <c r="BV51" s="102">
        <f>$BL51*INDEX(typicalServiceCharge!$C$5:$C$39,MATCH(realEstatePerformance!BV$2,typicalServiceCharge!$B$5:$B$39,0))</f>
        <v>0</v>
      </c>
      <c r="BW51" s="102">
        <f>$BL51*INDEX(typicalServiceCharge!$C$5:$C$39,MATCH(realEstatePerformance!BW$2,typicalServiceCharge!$B$5:$B$39,0))</f>
        <v>217511.50014115751</v>
      </c>
      <c r="BX51" s="102">
        <f>$BL51*INDEX(typicalServiceCharge!$C$5:$C$39,MATCH(realEstatePerformance!BX$2,typicalServiceCharge!$B$5:$B$39,0))</f>
        <v>28350.437588223434</v>
      </c>
      <c r="BY51" s="102">
        <f>$BL51*INDEX(typicalServiceCharge!$C$5:$C$39,MATCH(realEstatePerformance!BY$2,typicalServiceCharge!$B$5:$B$39,0))</f>
        <v>6132.9518047993552</v>
      </c>
      <c r="BZ51" s="102">
        <f>$BL51*INDEX(typicalServiceCharge!$C$5:$C$39,MATCH(realEstatePerformance!BZ$2,typicalServiceCharge!$B$5:$B$39,0))</f>
        <v>114934.98830409357</v>
      </c>
      <c r="CA51" s="102">
        <f>$BL51*INDEX(typicalServiceCharge!$C$5:$C$39,MATCH(realEstatePerformance!CA$2,typicalServiceCharge!$B$5:$B$39,0))</f>
        <v>-1235.8476467029643</v>
      </c>
      <c r="CB51" s="102">
        <f>$BL51*INDEX(typicalServiceCharge!$C$5:$C$39,MATCH(realEstatePerformance!CB$2,typicalServiceCharge!$B$5:$B$39,0))</f>
        <v>0</v>
      </c>
      <c r="CC51" s="102">
        <f>$BL51*INDEX(typicalServiceCharge!$C$5:$C$39,MATCH(realEstatePerformance!CC$2,typicalServiceCharge!$B$5:$B$39,0))</f>
        <v>1041.4446460980037</v>
      </c>
      <c r="CD51" s="102">
        <f>$BL51*INDEX(typicalServiceCharge!$C$5:$C$39,MATCH(realEstatePerformance!CD$2,typicalServiceCharge!$B$5:$B$39,0))</f>
        <v>0</v>
      </c>
      <c r="CE51" s="102">
        <f>$BL51*INDEX(typicalServiceCharge!$C$5:$C$39,MATCH(realEstatePerformance!CE$2,typicalServiceCharge!$B$5:$B$39,0))</f>
        <v>0</v>
      </c>
      <c r="CF51" s="102">
        <f>$BL51*INDEX(typicalServiceCharge!$C$5:$C$39,MATCH(realEstatePerformance!CF$2,typicalServiceCharge!$B$5:$B$39,0))</f>
        <v>107017.69467231297</v>
      </c>
      <c r="CG51" s="102">
        <f>$BL51*INDEX(typicalServiceCharge!$C$5:$C$39,MATCH(realEstatePerformance!CG$2,typicalServiceCharge!$B$5:$B$39,0))</f>
        <v>-104144.46460980037</v>
      </c>
      <c r="CH51" s="102">
        <f t="shared" si="4"/>
        <v>1203360.3595482958</v>
      </c>
      <c r="CI51" s="82">
        <f t="shared" si="5"/>
        <v>40515.951115202435</v>
      </c>
      <c r="CJ51" s="82">
        <f t="shared" si="6"/>
        <v>32586.979481957318</v>
      </c>
      <c r="CK51" s="88">
        <f t="shared" si="7"/>
        <v>2.7079984165499234E-2</v>
      </c>
      <c r="CL51" s="89">
        <f>IF(CK51&lt;benchmarks!$A$65,benchmarks!$B$65,IF(CK51&lt;benchmarks!$A$64,benchmarks!$B$64,IF(CK51&lt;benchmarks!$A$63,benchmarks!$B$63,IF(CK51&lt;benchmarks!$A$62,benchmarks!$B$62,IF(CK51&lt;benchmarks!$A$61,benchmarks!$B$61,0)))))</f>
        <v>5</v>
      </c>
      <c r="CM51" s="83">
        <v>53.413828000000002</v>
      </c>
      <c r="CN51" s="83">
        <v>-2.336179</v>
      </c>
    </row>
    <row r="52" spans="1:92" x14ac:dyDescent="0.35">
      <c r="A52" s="80">
        <v>1064</v>
      </c>
      <c r="B52" s="85" t="s">
        <v>3</v>
      </c>
      <c r="C52" s="85" t="s">
        <v>5</v>
      </c>
      <c r="D52" s="85">
        <v>1970</v>
      </c>
      <c r="E52" s="86">
        <v>22497</v>
      </c>
      <c r="F52" s="87">
        <v>458470</v>
      </c>
      <c r="G52" s="85">
        <v>231</v>
      </c>
      <c r="H52" s="85">
        <v>922.96028049999995</v>
      </c>
      <c r="I52" s="81" t="str">
        <f t="shared" si="8"/>
        <v>Light Industrial_1970</v>
      </c>
      <c r="J52" s="82">
        <f t="shared" si="1"/>
        <v>5196807</v>
      </c>
      <c r="K52" s="82" t="s">
        <v>46</v>
      </c>
      <c r="L52" s="82">
        <f>realEstatePerformance!$J52*INDEX(benchmarks!B$17:B$57,MATCH(realEstatePerformance!$K52,benchmarks!$A$17:$A$57,0))</f>
        <v>5196807</v>
      </c>
      <c r="M52" s="82">
        <f>realEstatePerformance!$J52*INDEX(benchmarks!C$17:C$57,MATCH(realEstatePerformance!$K52,benchmarks!$A$17:$A$57,0))</f>
        <v>0</v>
      </c>
      <c r="N52" s="100">
        <f>$L52*INDEX(benchmarks!$B$3:$B$14,MATCH(realEstatePerformance!N$2,benchmarks!$A$3:$A$14,0))</f>
        <v>649600.875</v>
      </c>
      <c r="O52" s="100">
        <f>$L52*INDEX(benchmarks!$B$3:$B$14,MATCH(realEstatePerformance!O$2,benchmarks!$A$3:$A$14,0))</f>
        <v>727552.9800000001</v>
      </c>
      <c r="P52" s="100">
        <f>$L52*INDEX(benchmarks!$B$3:$B$14,MATCH(realEstatePerformance!P$2,benchmarks!$A$3:$A$14,0))</f>
        <v>519680.7</v>
      </c>
      <c r="Q52" s="100">
        <f>$L52*INDEX(benchmarks!$B$3:$B$14,MATCH(realEstatePerformance!Q$2,benchmarks!$A$3:$A$14,0))</f>
        <v>363776.49000000005</v>
      </c>
      <c r="R52" s="100">
        <f>$L52*INDEX(benchmarks!$B$3:$B$14,MATCH(realEstatePerformance!R$2,benchmarks!$A$3:$A$14,0))</f>
        <v>233856.315</v>
      </c>
      <c r="S52" s="100">
        <f>$L52*INDEX(benchmarks!$B$3:$B$14,MATCH(realEstatePerformance!S$2,benchmarks!$A$3:$A$14,0))</f>
        <v>233856.315</v>
      </c>
      <c r="T52" s="100">
        <f>$L52*INDEX(benchmarks!$B$3:$B$14,MATCH(realEstatePerformance!T$2,benchmarks!$A$3:$A$14,0))</f>
        <v>233856.315</v>
      </c>
      <c r="U52" s="100">
        <f>$L52*INDEX(benchmarks!$B$3:$B$14,MATCH(realEstatePerformance!U$2,benchmarks!$A$3:$A$14,0))</f>
        <v>233856.315</v>
      </c>
      <c r="V52" s="100">
        <f>$L52*INDEX(benchmarks!$B$3:$B$14,MATCH(realEstatePerformance!V$2,benchmarks!$A$3:$A$14,0))</f>
        <v>233856.315</v>
      </c>
      <c r="W52" s="100">
        <f>$L52*INDEX(benchmarks!$B$3:$B$14,MATCH(realEstatePerformance!W$2,benchmarks!$A$3:$A$14,0))</f>
        <v>519680.7</v>
      </c>
      <c r="X52" s="100">
        <f>$L52*INDEX(benchmarks!$B$3:$B$14,MATCH(realEstatePerformance!X$2,benchmarks!$A$3:$A$14,0))</f>
        <v>623616.84</v>
      </c>
      <c r="Y52" s="100">
        <f>$L52*INDEX(benchmarks!$B$3:$B$14,MATCH(realEstatePerformance!Y$2,benchmarks!$A$3:$A$14,0))</f>
        <v>623616.84</v>
      </c>
      <c r="Z52" s="82">
        <f>$M52*INDEX(benchmarks!$C$3:$C$14,MATCH(realEstatePerformance!Z$2,benchmarks!$A$3:$A$14,0))</f>
        <v>0</v>
      </c>
      <c r="AA52" s="82">
        <f>$M52*INDEX(benchmarks!$C$3:$C$14,MATCH(realEstatePerformance!AA$2,benchmarks!$A$3:$A$14,0))</f>
        <v>0</v>
      </c>
      <c r="AB52" s="82">
        <f>$M52*INDEX(benchmarks!$C$3:$C$14,MATCH(realEstatePerformance!AB$2,benchmarks!$A$3:$A$14,0))</f>
        <v>0</v>
      </c>
      <c r="AC52" s="82">
        <f>$M52*INDEX(benchmarks!$C$3:$C$14,MATCH(realEstatePerformance!AC$2,benchmarks!$A$3:$A$14,0))</f>
        <v>0</v>
      </c>
      <c r="AD52" s="82">
        <f>$M52*INDEX(benchmarks!$C$3:$C$14,MATCH(realEstatePerformance!AD$2,benchmarks!$A$3:$A$14,0))</f>
        <v>0</v>
      </c>
      <c r="AE52" s="82">
        <f>$M52*INDEX(benchmarks!$C$3:$C$14,MATCH(realEstatePerformance!AE$2,benchmarks!$A$3:$A$14,0))</f>
        <v>0</v>
      </c>
      <c r="AF52" s="82">
        <f>$M52*INDEX(benchmarks!$C$3:$C$14,MATCH(realEstatePerformance!AF$2,benchmarks!$A$3:$A$14,0))</f>
        <v>0</v>
      </c>
      <c r="AG52" s="82">
        <f>$M52*INDEX(benchmarks!$C$3:$C$14,MATCH(realEstatePerformance!AG$2,benchmarks!$A$3:$A$14,0))</f>
        <v>0</v>
      </c>
      <c r="AH52" s="82">
        <f>$M52*INDEX(benchmarks!$C$3:$C$14,MATCH(realEstatePerformance!AH$2,benchmarks!$A$3:$A$14,0))</f>
        <v>0</v>
      </c>
      <c r="AI52" s="82">
        <f>$M52*INDEX(benchmarks!$C$3:$C$14,MATCH(realEstatePerformance!AI$2,benchmarks!$A$3:$A$14,0))</f>
        <v>0</v>
      </c>
      <c r="AJ52" s="82">
        <f>$M52*INDEX(benchmarks!$C$3:$C$14,MATCH(realEstatePerformance!AJ$2,benchmarks!$A$3:$A$14,0))</f>
        <v>0</v>
      </c>
      <c r="AK52" s="82">
        <f>$M52*INDEX(benchmarks!$C$3:$C$14,MATCH(realEstatePerformance!AK$2,benchmarks!$A$3:$A$14,0))</f>
        <v>0</v>
      </c>
      <c r="AL52" s="100">
        <f>N52*Fuels!$D$41</f>
        <v>131655.53098473977</v>
      </c>
      <c r="AM52" s="100">
        <f>O52*Fuels!$D$41</f>
        <v>147454.19470290854</v>
      </c>
      <c r="AN52" s="100">
        <f>P52*Fuels!$D$41</f>
        <v>105324.42478779181</v>
      </c>
      <c r="AO52" s="100">
        <f>Q52*Fuels!$D$41</f>
        <v>73727.097351454271</v>
      </c>
      <c r="AP52" s="100">
        <f>R52*Fuels!$D$41</f>
        <v>47395.991154506315</v>
      </c>
      <c r="AQ52" s="100">
        <f>S52*Fuels!$D$41</f>
        <v>47395.991154506315</v>
      </c>
      <c r="AR52" s="100">
        <f>T52*Fuels!$D$41</f>
        <v>47395.991154506315</v>
      </c>
      <c r="AS52" s="100">
        <f>U52*Fuels!$D$41</f>
        <v>47395.991154506315</v>
      </c>
      <c r="AT52" s="100">
        <f>V52*Fuels!$D$41</f>
        <v>47395.991154506315</v>
      </c>
      <c r="AU52" s="100">
        <f>W52*Fuels!$D$41</f>
        <v>105324.42478779181</v>
      </c>
      <c r="AV52" s="100">
        <f>X52*Fuels!$D$41</f>
        <v>126389.30974535017</v>
      </c>
      <c r="AW52" s="100">
        <f>Y52*Fuels!$D$41</f>
        <v>126389.30974535017</v>
      </c>
      <c r="AX52" s="82">
        <f>Z52*'UK electricity'!$E$24</f>
        <v>0</v>
      </c>
      <c r="AY52" s="82">
        <f>AA52*'UK electricity'!$E$24</f>
        <v>0</v>
      </c>
      <c r="AZ52" s="82">
        <f>AB52*'UK electricity'!$E$24</f>
        <v>0</v>
      </c>
      <c r="BA52" s="82">
        <f>AC52*'UK electricity'!$E$24</f>
        <v>0</v>
      </c>
      <c r="BB52" s="82">
        <f>AD52*'UK electricity'!$E$24</f>
        <v>0</v>
      </c>
      <c r="BC52" s="82">
        <f>AE52*'UK electricity'!$E$24</f>
        <v>0</v>
      </c>
      <c r="BD52" s="82">
        <f>AF52*'UK electricity'!$E$24</f>
        <v>0</v>
      </c>
      <c r="BE52" s="82">
        <f>AG52*'UK electricity'!$E$24</f>
        <v>0</v>
      </c>
      <c r="BF52" s="82">
        <f>AH52*'UK electricity'!$E$24</f>
        <v>0</v>
      </c>
      <c r="BG52" s="82">
        <f>AI52*'UK electricity'!$E$24</f>
        <v>0</v>
      </c>
      <c r="BH52" s="82">
        <f>AJ52*'UK electricity'!$E$24</f>
        <v>0</v>
      </c>
      <c r="BI52" s="82">
        <f>AK52*'UK electricity'!$E$24</f>
        <v>0</v>
      </c>
      <c r="BJ52" s="82">
        <f t="shared" si="2"/>
        <v>1053244.2478779182</v>
      </c>
      <c r="BK52" s="82">
        <f t="shared" si="3"/>
        <v>1053.2442478779183</v>
      </c>
      <c r="BL52" s="82">
        <f>$F52/typicalServiceCharge!$C$15</f>
        <v>1.8490421455938697</v>
      </c>
      <c r="BM52" s="102">
        <f>$BL52*INDEX(typicalServiceCharge!$C$5:$C$39,MATCH(realEstatePerformance!BM$2,typicalServiceCharge!$B$5:$B$39,0))</f>
        <v>110942.52873563218</v>
      </c>
      <c r="BN52" s="102">
        <f>$BL52*INDEX(typicalServiceCharge!$C$5:$C$39,MATCH(realEstatePerformance!BN$2,typicalServiceCharge!$B$5:$B$39,0))</f>
        <v>2958.4674329501913</v>
      </c>
      <c r="BO52" s="102">
        <f>$BL52*INDEX(typicalServiceCharge!$C$5:$C$39,MATCH(realEstatePerformance!BO$2,typicalServiceCharge!$B$5:$B$39,0))</f>
        <v>131531.61302681992</v>
      </c>
      <c r="BP52" s="102">
        <f>$BL52*INDEX(typicalServiceCharge!$C$5:$C$39,MATCH(realEstatePerformance!BP$2,typicalServiceCharge!$B$5:$B$39,0))</f>
        <v>18490.421455938696</v>
      </c>
      <c r="BQ52" s="102">
        <f>$BL52*INDEX(typicalServiceCharge!$C$5:$C$39,MATCH(realEstatePerformance!BQ$2,typicalServiceCharge!$B$5:$B$39,0))</f>
        <v>425094.78927203064</v>
      </c>
      <c r="BR52" s="102">
        <f>$BL52*INDEX(typicalServiceCharge!$C$5:$C$39,MATCH(realEstatePerformance!BR$2,typicalServiceCharge!$B$5:$B$39,0))</f>
        <v>20431.915708812259</v>
      </c>
      <c r="BS52" s="102">
        <f>$BL52*INDEX(typicalServiceCharge!$C$5:$C$39,MATCH(realEstatePerformance!BS$2,typicalServiceCharge!$B$5:$B$39,0))</f>
        <v>12943.295019157087</v>
      </c>
      <c r="BT52" s="102">
        <f>$BL52*INDEX(typicalServiceCharge!$C$5:$C$39,MATCH(realEstatePerformance!BT$2,typicalServiceCharge!$B$5:$B$39,0))</f>
        <v>266446.97318007663</v>
      </c>
      <c r="BU52" s="102">
        <f>$BL52*INDEX(typicalServiceCharge!$C$5:$C$39,MATCH(realEstatePerformance!BU$2,typicalServiceCharge!$B$5:$B$39,0))</f>
        <v>343422.59770114941</v>
      </c>
      <c r="BV52" s="102">
        <f>$BL52*INDEX(typicalServiceCharge!$C$5:$C$39,MATCH(realEstatePerformance!BV$2,typicalServiceCharge!$B$5:$B$39,0))</f>
        <v>0</v>
      </c>
      <c r="BW52" s="102">
        <f>$BL52*INDEX(typicalServiceCharge!$C$5:$C$39,MATCH(realEstatePerformance!BW$2,typicalServiceCharge!$B$5:$B$39,0))</f>
        <v>347564.45210727968</v>
      </c>
      <c r="BX52" s="102">
        <f>$BL52*INDEX(typicalServiceCharge!$C$5:$C$39,MATCH(realEstatePerformance!BX$2,typicalServiceCharge!$B$5:$B$39,0))</f>
        <v>45301.532567049806</v>
      </c>
      <c r="BY52" s="102">
        <f>$BL52*INDEX(typicalServiceCharge!$C$5:$C$39,MATCH(realEstatePerformance!BY$2,typicalServiceCharge!$B$5:$B$39,0))</f>
        <v>9799.9233716475101</v>
      </c>
      <c r="BZ52" s="102">
        <f>$BL52*INDEX(typicalServiceCharge!$C$5:$C$39,MATCH(realEstatePerformance!BZ$2,typicalServiceCharge!$B$5:$B$39,0))</f>
        <v>183656.11111111109</v>
      </c>
      <c r="CA52" s="102">
        <f>$BL52*INDEX(typicalServiceCharge!$C$5:$C$39,MATCH(realEstatePerformance!CA$2,typicalServiceCharge!$B$5:$B$39,0))</f>
        <v>-1974.7770114942527</v>
      </c>
      <c r="CB52" s="102">
        <f>$BL52*INDEX(typicalServiceCharge!$C$5:$C$39,MATCH(realEstatePerformance!CB$2,typicalServiceCharge!$B$5:$B$39,0))</f>
        <v>0</v>
      </c>
      <c r="CC52" s="102">
        <f>$BL52*INDEX(typicalServiceCharge!$C$5:$C$39,MATCH(realEstatePerformance!CC$2,typicalServiceCharge!$B$5:$B$39,0))</f>
        <v>1664.1379310344828</v>
      </c>
      <c r="CD52" s="102">
        <f>$BL52*INDEX(typicalServiceCharge!$C$5:$C$39,MATCH(realEstatePerformance!CD$2,typicalServiceCharge!$B$5:$B$39,0))</f>
        <v>0</v>
      </c>
      <c r="CE52" s="102">
        <f>$BL52*INDEX(typicalServiceCharge!$C$5:$C$39,MATCH(realEstatePerformance!CE$2,typicalServiceCharge!$B$5:$B$39,0))</f>
        <v>0</v>
      </c>
      <c r="CF52" s="102">
        <f>$BL52*INDEX(typicalServiceCharge!$C$5:$C$39,MATCH(realEstatePerformance!CF$2,typicalServiceCharge!$B$5:$B$39,0))</f>
        <v>171004.96475095785</v>
      </c>
      <c r="CG52" s="102">
        <f>$BL52*INDEX(typicalServiceCharge!$C$5:$C$39,MATCH(realEstatePerformance!CG$2,typicalServiceCharge!$B$5:$B$39,0))</f>
        <v>-166413.79310344826</v>
      </c>
      <c r="CH52" s="102">
        <f t="shared" si="4"/>
        <v>1922865.153256705</v>
      </c>
      <c r="CI52" s="82">
        <f t="shared" si="5"/>
        <v>163252.85842107734</v>
      </c>
      <c r="CJ52" s="82">
        <f t="shared" si="6"/>
        <v>131304.27402807251</v>
      </c>
      <c r="CK52" s="88">
        <f t="shared" si="7"/>
        <v>6.8285742141452818E-2</v>
      </c>
      <c r="CL52" s="89">
        <f>IF(CK52&lt;benchmarks!$A$65,benchmarks!$B$65,IF(CK52&lt;benchmarks!$A$64,benchmarks!$B$64,IF(CK52&lt;benchmarks!$A$63,benchmarks!$B$63,IF(CK52&lt;benchmarks!$A$62,benchmarks!$B$62,IF(CK52&lt;benchmarks!$A$61,benchmarks!$B$61,0)))))</f>
        <v>1</v>
      </c>
      <c r="CM52" s="83">
        <v>51.485269000000002</v>
      </c>
      <c r="CN52" s="83">
        <v>-2.7586200000000001</v>
      </c>
    </row>
    <row r="53" spans="1:92" x14ac:dyDescent="0.35">
      <c r="A53" s="80">
        <v>1298</v>
      </c>
      <c r="B53" s="85" t="s">
        <v>3</v>
      </c>
      <c r="C53" s="85" t="s">
        <v>5</v>
      </c>
      <c r="D53" s="85">
        <v>2021</v>
      </c>
      <c r="E53" s="86">
        <v>12553</v>
      </c>
      <c r="F53" s="87">
        <v>238549</v>
      </c>
      <c r="G53" s="85">
        <v>211</v>
      </c>
      <c r="H53" s="85">
        <v>468.12490539999999</v>
      </c>
      <c r="I53" s="81" t="str">
        <f t="shared" si="8"/>
        <v>Light Industrial_2021</v>
      </c>
      <c r="J53" s="82">
        <f t="shared" si="1"/>
        <v>2648683</v>
      </c>
      <c r="K53" s="82" t="s">
        <v>46</v>
      </c>
      <c r="L53" s="82">
        <f>realEstatePerformance!$J53*INDEX(benchmarks!B$17:B$57,MATCH(realEstatePerformance!$K53,benchmarks!$A$17:$A$57,0))</f>
        <v>2648683</v>
      </c>
      <c r="M53" s="82">
        <f>realEstatePerformance!$J53*INDEX(benchmarks!C$17:C$57,MATCH(realEstatePerformance!$K53,benchmarks!$A$17:$A$57,0))</f>
        <v>0</v>
      </c>
      <c r="N53" s="100">
        <f>$L53*INDEX(benchmarks!$B$3:$B$14,MATCH(realEstatePerformance!N$2,benchmarks!$A$3:$A$14,0))</f>
        <v>331085.375</v>
      </c>
      <c r="O53" s="100">
        <f>$L53*INDEX(benchmarks!$B$3:$B$14,MATCH(realEstatePerformance!O$2,benchmarks!$A$3:$A$14,0))</f>
        <v>370815.62000000005</v>
      </c>
      <c r="P53" s="100">
        <f>$L53*INDEX(benchmarks!$B$3:$B$14,MATCH(realEstatePerformance!P$2,benchmarks!$A$3:$A$14,0))</f>
        <v>264868.3</v>
      </c>
      <c r="Q53" s="100">
        <f>$L53*INDEX(benchmarks!$B$3:$B$14,MATCH(realEstatePerformance!Q$2,benchmarks!$A$3:$A$14,0))</f>
        <v>185407.81000000003</v>
      </c>
      <c r="R53" s="100">
        <f>$L53*INDEX(benchmarks!$B$3:$B$14,MATCH(realEstatePerformance!R$2,benchmarks!$A$3:$A$14,0))</f>
        <v>119190.735</v>
      </c>
      <c r="S53" s="100">
        <f>$L53*INDEX(benchmarks!$B$3:$B$14,MATCH(realEstatePerformance!S$2,benchmarks!$A$3:$A$14,0))</f>
        <v>119190.735</v>
      </c>
      <c r="T53" s="100">
        <f>$L53*INDEX(benchmarks!$B$3:$B$14,MATCH(realEstatePerformance!T$2,benchmarks!$A$3:$A$14,0))</f>
        <v>119190.735</v>
      </c>
      <c r="U53" s="100">
        <f>$L53*INDEX(benchmarks!$B$3:$B$14,MATCH(realEstatePerformance!U$2,benchmarks!$A$3:$A$14,0))</f>
        <v>119190.735</v>
      </c>
      <c r="V53" s="100">
        <f>$L53*INDEX(benchmarks!$B$3:$B$14,MATCH(realEstatePerformance!V$2,benchmarks!$A$3:$A$14,0))</f>
        <v>119190.735</v>
      </c>
      <c r="W53" s="100">
        <f>$L53*INDEX(benchmarks!$B$3:$B$14,MATCH(realEstatePerformance!W$2,benchmarks!$A$3:$A$14,0))</f>
        <v>264868.3</v>
      </c>
      <c r="X53" s="100">
        <f>$L53*INDEX(benchmarks!$B$3:$B$14,MATCH(realEstatePerformance!X$2,benchmarks!$A$3:$A$14,0))</f>
        <v>317841.95999999996</v>
      </c>
      <c r="Y53" s="100">
        <f>$L53*INDEX(benchmarks!$B$3:$B$14,MATCH(realEstatePerformance!Y$2,benchmarks!$A$3:$A$14,0))</f>
        <v>317841.95999999996</v>
      </c>
      <c r="Z53" s="82">
        <f>$M53*INDEX(benchmarks!$C$3:$C$14,MATCH(realEstatePerformance!Z$2,benchmarks!$A$3:$A$14,0))</f>
        <v>0</v>
      </c>
      <c r="AA53" s="82">
        <f>$M53*INDEX(benchmarks!$C$3:$C$14,MATCH(realEstatePerformance!AA$2,benchmarks!$A$3:$A$14,0))</f>
        <v>0</v>
      </c>
      <c r="AB53" s="82">
        <f>$M53*INDEX(benchmarks!$C$3:$C$14,MATCH(realEstatePerformance!AB$2,benchmarks!$A$3:$A$14,0))</f>
        <v>0</v>
      </c>
      <c r="AC53" s="82">
        <f>$M53*INDEX(benchmarks!$C$3:$C$14,MATCH(realEstatePerformance!AC$2,benchmarks!$A$3:$A$14,0))</f>
        <v>0</v>
      </c>
      <c r="AD53" s="82">
        <f>$M53*INDEX(benchmarks!$C$3:$C$14,MATCH(realEstatePerformance!AD$2,benchmarks!$A$3:$A$14,0))</f>
        <v>0</v>
      </c>
      <c r="AE53" s="82">
        <f>$M53*INDEX(benchmarks!$C$3:$C$14,MATCH(realEstatePerformance!AE$2,benchmarks!$A$3:$A$14,0))</f>
        <v>0</v>
      </c>
      <c r="AF53" s="82">
        <f>$M53*INDEX(benchmarks!$C$3:$C$14,MATCH(realEstatePerformance!AF$2,benchmarks!$A$3:$A$14,0))</f>
        <v>0</v>
      </c>
      <c r="AG53" s="82">
        <f>$M53*INDEX(benchmarks!$C$3:$C$14,MATCH(realEstatePerformance!AG$2,benchmarks!$A$3:$A$14,0))</f>
        <v>0</v>
      </c>
      <c r="AH53" s="82">
        <f>$M53*INDEX(benchmarks!$C$3:$C$14,MATCH(realEstatePerformance!AH$2,benchmarks!$A$3:$A$14,0))</f>
        <v>0</v>
      </c>
      <c r="AI53" s="82">
        <f>$M53*INDEX(benchmarks!$C$3:$C$14,MATCH(realEstatePerformance!AI$2,benchmarks!$A$3:$A$14,0))</f>
        <v>0</v>
      </c>
      <c r="AJ53" s="82">
        <f>$M53*INDEX(benchmarks!$C$3:$C$14,MATCH(realEstatePerformance!AJ$2,benchmarks!$A$3:$A$14,0))</f>
        <v>0</v>
      </c>
      <c r="AK53" s="82">
        <f>$M53*INDEX(benchmarks!$C$3:$C$14,MATCH(realEstatePerformance!AK$2,benchmarks!$A$3:$A$14,0))</f>
        <v>0</v>
      </c>
      <c r="AL53" s="100">
        <f>N53*Fuels!$D$41</f>
        <v>67101.542692513583</v>
      </c>
      <c r="AM53" s="100">
        <f>O53*Fuels!$D$41</f>
        <v>75153.727815615232</v>
      </c>
      <c r="AN53" s="100">
        <f>P53*Fuels!$D$41</f>
        <v>53681.234154010868</v>
      </c>
      <c r="AO53" s="100">
        <f>Q53*Fuels!$D$41</f>
        <v>37576.863907807616</v>
      </c>
      <c r="AP53" s="100">
        <f>R53*Fuels!$D$41</f>
        <v>24156.555369304893</v>
      </c>
      <c r="AQ53" s="100">
        <f>S53*Fuels!$D$41</f>
        <v>24156.555369304893</v>
      </c>
      <c r="AR53" s="100">
        <f>T53*Fuels!$D$41</f>
        <v>24156.555369304893</v>
      </c>
      <c r="AS53" s="100">
        <f>U53*Fuels!$D$41</f>
        <v>24156.555369304893</v>
      </c>
      <c r="AT53" s="100">
        <f>V53*Fuels!$D$41</f>
        <v>24156.555369304893</v>
      </c>
      <c r="AU53" s="100">
        <f>W53*Fuels!$D$41</f>
        <v>53681.234154010868</v>
      </c>
      <c r="AV53" s="100">
        <f>X53*Fuels!$D$41</f>
        <v>64417.480984813039</v>
      </c>
      <c r="AW53" s="100">
        <f>Y53*Fuels!$D$41</f>
        <v>64417.480984813039</v>
      </c>
      <c r="AX53" s="82">
        <f>Z53*'UK electricity'!$E$24</f>
        <v>0</v>
      </c>
      <c r="AY53" s="82">
        <f>AA53*'UK electricity'!$E$24</f>
        <v>0</v>
      </c>
      <c r="AZ53" s="82">
        <f>AB53*'UK electricity'!$E$24</f>
        <v>0</v>
      </c>
      <c r="BA53" s="82">
        <f>AC53*'UK electricity'!$E$24</f>
        <v>0</v>
      </c>
      <c r="BB53" s="82">
        <f>AD53*'UK electricity'!$E$24</f>
        <v>0</v>
      </c>
      <c r="BC53" s="82">
        <f>AE53*'UK electricity'!$E$24</f>
        <v>0</v>
      </c>
      <c r="BD53" s="82">
        <f>AF53*'UK electricity'!$E$24</f>
        <v>0</v>
      </c>
      <c r="BE53" s="82">
        <f>AG53*'UK electricity'!$E$24</f>
        <v>0</v>
      </c>
      <c r="BF53" s="82">
        <f>AH53*'UK electricity'!$E$24</f>
        <v>0</v>
      </c>
      <c r="BG53" s="82">
        <f>AI53*'UK electricity'!$E$24</f>
        <v>0</v>
      </c>
      <c r="BH53" s="82">
        <f>AJ53*'UK electricity'!$E$24</f>
        <v>0</v>
      </c>
      <c r="BI53" s="82">
        <f>AK53*'UK electricity'!$E$24</f>
        <v>0</v>
      </c>
      <c r="BJ53" s="82">
        <f t="shared" si="2"/>
        <v>536812.34154010878</v>
      </c>
      <c r="BK53" s="82">
        <f t="shared" si="3"/>
        <v>536.81234154010883</v>
      </c>
      <c r="BL53" s="82">
        <f>$F53/typicalServiceCharge!$C$15</f>
        <v>0.96208509780197615</v>
      </c>
      <c r="BM53" s="102">
        <f>$BL53*INDEX(typicalServiceCharge!$C$5:$C$39,MATCH(realEstatePerformance!BM$2,typicalServiceCharge!$B$5:$B$39,0))</f>
        <v>57725.105868118568</v>
      </c>
      <c r="BN53" s="102">
        <f>$BL53*INDEX(typicalServiceCharge!$C$5:$C$39,MATCH(realEstatePerformance!BN$2,typicalServiceCharge!$B$5:$B$39,0))</f>
        <v>1539.3361564831619</v>
      </c>
      <c r="BO53" s="102">
        <f>$BL53*INDEX(typicalServiceCharge!$C$5:$C$39,MATCH(realEstatePerformance!BO$2,typicalServiceCharge!$B$5:$B$39,0))</f>
        <v>68437.92343214358</v>
      </c>
      <c r="BP53" s="102">
        <f>$BL53*INDEX(typicalServiceCharge!$C$5:$C$39,MATCH(realEstatePerformance!BP$2,typicalServiceCharge!$B$5:$B$39,0))</f>
        <v>9620.8509780197619</v>
      </c>
      <c r="BQ53" s="102">
        <f>$BL53*INDEX(typicalServiceCharge!$C$5:$C$39,MATCH(realEstatePerformance!BQ$2,typicalServiceCharge!$B$5:$B$39,0))</f>
        <v>221183.36398467433</v>
      </c>
      <c r="BR53" s="102">
        <f>$BL53*INDEX(typicalServiceCharge!$C$5:$C$39,MATCH(realEstatePerformance!BR$2,typicalServiceCharge!$B$5:$B$39,0))</f>
        <v>10631.040330711836</v>
      </c>
      <c r="BS53" s="102">
        <f>$BL53*INDEX(typicalServiceCharge!$C$5:$C$39,MATCH(realEstatePerformance!BS$2,typicalServiceCharge!$B$5:$B$39,0))</f>
        <v>6734.5956846138333</v>
      </c>
      <c r="BT53" s="102">
        <f>$BL53*INDEX(typicalServiceCharge!$C$5:$C$39,MATCH(realEstatePerformance!BT$2,typicalServiceCharge!$B$5:$B$39,0))</f>
        <v>138636.46259326476</v>
      </c>
      <c r="BU53" s="102">
        <f>$BL53*INDEX(typicalServiceCharge!$C$5:$C$39,MATCH(realEstatePerformance!BU$2,typicalServiceCharge!$B$5:$B$39,0))</f>
        <v>178688.06521476104</v>
      </c>
      <c r="BV53" s="102">
        <f>$BL53*INDEX(typicalServiceCharge!$C$5:$C$39,MATCH(realEstatePerformance!BV$2,typicalServiceCharge!$B$5:$B$39,0))</f>
        <v>0</v>
      </c>
      <c r="BW53" s="102">
        <f>$BL53*INDEX(typicalServiceCharge!$C$5:$C$39,MATCH(realEstatePerformance!BW$2,typicalServiceCharge!$B$5:$B$39,0))</f>
        <v>180843.13583383747</v>
      </c>
      <c r="BX53" s="102">
        <f>$BL53*INDEX(typicalServiceCharge!$C$5:$C$39,MATCH(realEstatePerformance!BX$2,typicalServiceCharge!$B$5:$B$39,0))</f>
        <v>23571.084896148415</v>
      </c>
      <c r="BY53" s="102">
        <f>$BL53*INDEX(typicalServiceCharge!$C$5:$C$39,MATCH(realEstatePerformance!BY$2,typicalServiceCharge!$B$5:$B$39,0))</f>
        <v>5099.0510183504739</v>
      </c>
      <c r="BZ53" s="102">
        <f>$BL53*INDEX(typicalServiceCharge!$C$5:$C$39,MATCH(realEstatePerformance!BZ$2,typicalServiceCharge!$B$5:$B$39,0))</f>
        <v>95559.102339181278</v>
      </c>
      <c r="CA53" s="102">
        <f>$BL53*INDEX(typicalServiceCharge!$C$5:$C$39,MATCH(realEstatePerformance!CA$2,typicalServiceCharge!$B$5:$B$39,0))</f>
        <v>-1027.5068844525106</v>
      </c>
      <c r="CB53" s="102">
        <f>$BL53*INDEX(typicalServiceCharge!$C$5:$C$39,MATCH(realEstatePerformance!CB$2,typicalServiceCharge!$B$5:$B$39,0))</f>
        <v>0</v>
      </c>
      <c r="CC53" s="102">
        <f>$BL53*INDEX(typicalServiceCharge!$C$5:$C$39,MATCH(realEstatePerformance!CC$2,typicalServiceCharge!$B$5:$B$39,0))</f>
        <v>865.8765880217785</v>
      </c>
      <c r="CD53" s="102">
        <f>$BL53*INDEX(typicalServiceCharge!$C$5:$C$39,MATCH(realEstatePerformance!CD$2,typicalServiceCharge!$B$5:$B$39,0))</f>
        <v>0</v>
      </c>
      <c r="CE53" s="102">
        <f>$BL53*INDEX(typicalServiceCharge!$C$5:$C$39,MATCH(realEstatePerformance!CE$2,typicalServiceCharge!$B$5:$B$39,0))</f>
        <v>0</v>
      </c>
      <c r="CF53" s="102">
        <f>$BL53*INDEX(typicalServiceCharge!$C$5:$C$39,MATCH(realEstatePerformance!CF$2,typicalServiceCharge!$B$5:$B$39,0))</f>
        <v>88976.516100020162</v>
      </c>
      <c r="CG53" s="102">
        <f>$BL53*INDEX(typicalServiceCharge!$C$5:$C$39,MATCH(realEstatePerformance!CG$2,typicalServiceCharge!$B$5:$B$39,0))</f>
        <v>-86587.658802177859</v>
      </c>
      <c r="CH53" s="102">
        <f t="shared" si="4"/>
        <v>1000496.34533172</v>
      </c>
      <c r="CI53" s="82">
        <f t="shared" si="5"/>
        <v>83205.912938716865</v>
      </c>
      <c r="CJ53" s="82">
        <f t="shared" si="6"/>
        <v>66922.515776609973</v>
      </c>
      <c r="CK53" s="88">
        <f t="shared" si="7"/>
        <v>6.6889315577081346E-2</v>
      </c>
      <c r="CL53" s="89">
        <f>IF(CK53&lt;benchmarks!$A$65,benchmarks!$B$65,IF(CK53&lt;benchmarks!$A$64,benchmarks!$B$64,IF(CK53&lt;benchmarks!$A$63,benchmarks!$B$63,IF(CK53&lt;benchmarks!$A$62,benchmarks!$B$62,IF(CK53&lt;benchmarks!$A$61,benchmarks!$B$61,0)))))</f>
        <v>1</v>
      </c>
      <c r="CM53" s="83">
        <v>51.389789999999998</v>
      </c>
      <c r="CN53" s="83">
        <v>0.50373000000000001</v>
      </c>
    </row>
    <row r="54" spans="1:92" x14ac:dyDescent="0.35">
      <c r="A54" s="80">
        <v>1308</v>
      </c>
      <c r="B54" s="85" t="s">
        <v>3</v>
      </c>
      <c r="C54" s="85" t="s">
        <v>5</v>
      </c>
      <c r="D54" s="85">
        <v>1980</v>
      </c>
      <c r="E54" s="86">
        <v>6970</v>
      </c>
      <c r="F54" s="87">
        <v>234120</v>
      </c>
      <c r="G54" s="85">
        <v>203</v>
      </c>
      <c r="H54" s="85">
        <v>252.76742350000001</v>
      </c>
      <c r="I54" s="81" t="str">
        <f t="shared" si="8"/>
        <v>Light Industrial_1980</v>
      </c>
      <c r="J54" s="82">
        <f t="shared" si="1"/>
        <v>1414910</v>
      </c>
      <c r="K54" s="82" t="s">
        <v>46</v>
      </c>
      <c r="L54" s="82">
        <f>realEstatePerformance!$J54*INDEX(benchmarks!B$17:B$57,MATCH(realEstatePerformance!$K54,benchmarks!$A$17:$A$57,0))</f>
        <v>1414910</v>
      </c>
      <c r="M54" s="82">
        <f>realEstatePerformance!$J54*INDEX(benchmarks!C$17:C$57,MATCH(realEstatePerformance!$K54,benchmarks!$A$17:$A$57,0))</f>
        <v>0</v>
      </c>
      <c r="N54" s="100">
        <f>$L54*INDEX(benchmarks!$B$3:$B$14,MATCH(realEstatePerformance!N$2,benchmarks!$A$3:$A$14,0))</f>
        <v>176863.75</v>
      </c>
      <c r="O54" s="100">
        <f>$L54*INDEX(benchmarks!$B$3:$B$14,MATCH(realEstatePerformance!O$2,benchmarks!$A$3:$A$14,0))</f>
        <v>198087.40000000002</v>
      </c>
      <c r="P54" s="100">
        <f>$L54*INDEX(benchmarks!$B$3:$B$14,MATCH(realEstatePerformance!P$2,benchmarks!$A$3:$A$14,0))</f>
        <v>141491</v>
      </c>
      <c r="Q54" s="100">
        <f>$L54*INDEX(benchmarks!$B$3:$B$14,MATCH(realEstatePerformance!Q$2,benchmarks!$A$3:$A$14,0))</f>
        <v>99043.700000000012</v>
      </c>
      <c r="R54" s="100">
        <f>$L54*INDEX(benchmarks!$B$3:$B$14,MATCH(realEstatePerformance!R$2,benchmarks!$A$3:$A$14,0))</f>
        <v>63670.95</v>
      </c>
      <c r="S54" s="100">
        <f>$L54*INDEX(benchmarks!$B$3:$B$14,MATCH(realEstatePerformance!S$2,benchmarks!$A$3:$A$14,0))</f>
        <v>63670.95</v>
      </c>
      <c r="T54" s="100">
        <f>$L54*INDEX(benchmarks!$B$3:$B$14,MATCH(realEstatePerformance!T$2,benchmarks!$A$3:$A$14,0))</f>
        <v>63670.95</v>
      </c>
      <c r="U54" s="100">
        <f>$L54*INDEX(benchmarks!$B$3:$B$14,MATCH(realEstatePerformance!U$2,benchmarks!$A$3:$A$14,0))</f>
        <v>63670.95</v>
      </c>
      <c r="V54" s="100">
        <f>$L54*INDEX(benchmarks!$B$3:$B$14,MATCH(realEstatePerformance!V$2,benchmarks!$A$3:$A$14,0))</f>
        <v>63670.95</v>
      </c>
      <c r="W54" s="100">
        <f>$L54*INDEX(benchmarks!$B$3:$B$14,MATCH(realEstatePerformance!W$2,benchmarks!$A$3:$A$14,0))</f>
        <v>141491</v>
      </c>
      <c r="X54" s="100">
        <f>$L54*INDEX(benchmarks!$B$3:$B$14,MATCH(realEstatePerformance!X$2,benchmarks!$A$3:$A$14,0))</f>
        <v>169789.19999999998</v>
      </c>
      <c r="Y54" s="100">
        <f>$L54*INDEX(benchmarks!$B$3:$B$14,MATCH(realEstatePerformance!Y$2,benchmarks!$A$3:$A$14,0))</f>
        <v>169789.19999999998</v>
      </c>
      <c r="Z54" s="82">
        <f>$M54*INDEX(benchmarks!$C$3:$C$14,MATCH(realEstatePerformance!Z$2,benchmarks!$A$3:$A$14,0))</f>
        <v>0</v>
      </c>
      <c r="AA54" s="82">
        <f>$M54*INDEX(benchmarks!$C$3:$C$14,MATCH(realEstatePerformance!AA$2,benchmarks!$A$3:$A$14,0))</f>
        <v>0</v>
      </c>
      <c r="AB54" s="82">
        <f>$M54*INDEX(benchmarks!$C$3:$C$14,MATCH(realEstatePerformance!AB$2,benchmarks!$A$3:$A$14,0))</f>
        <v>0</v>
      </c>
      <c r="AC54" s="82">
        <f>$M54*INDEX(benchmarks!$C$3:$C$14,MATCH(realEstatePerformance!AC$2,benchmarks!$A$3:$A$14,0))</f>
        <v>0</v>
      </c>
      <c r="AD54" s="82">
        <f>$M54*INDEX(benchmarks!$C$3:$C$14,MATCH(realEstatePerformance!AD$2,benchmarks!$A$3:$A$14,0))</f>
        <v>0</v>
      </c>
      <c r="AE54" s="82">
        <f>$M54*INDEX(benchmarks!$C$3:$C$14,MATCH(realEstatePerformance!AE$2,benchmarks!$A$3:$A$14,0))</f>
        <v>0</v>
      </c>
      <c r="AF54" s="82">
        <f>$M54*INDEX(benchmarks!$C$3:$C$14,MATCH(realEstatePerformance!AF$2,benchmarks!$A$3:$A$14,0))</f>
        <v>0</v>
      </c>
      <c r="AG54" s="82">
        <f>$M54*INDEX(benchmarks!$C$3:$C$14,MATCH(realEstatePerformance!AG$2,benchmarks!$A$3:$A$14,0))</f>
        <v>0</v>
      </c>
      <c r="AH54" s="82">
        <f>$M54*INDEX(benchmarks!$C$3:$C$14,MATCH(realEstatePerformance!AH$2,benchmarks!$A$3:$A$14,0))</f>
        <v>0</v>
      </c>
      <c r="AI54" s="82">
        <f>$M54*INDEX(benchmarks!$C$3:$C$14,MATCH(realEstatePerformance!AI$2,benchmarks!$A$3:$A$14,0))</f>
        <v>0</v>
      </c>
      <c r="AJ54" s="82">
        <f>$M54*INDEX(benchmarks!$C$3:$C$14,MATCH(realEstatePerformance!AJ$2,benchmarks!$A$3:$A$14,0))</f>
        <v>0</v>
      </c>
      <c r="AK54" s="82">
        <f>$M54*INDEX(benchmarks!$C$3:$C$14,MATCH(realEstatePerformance!AK$2,benchmarks!$A$3:$A$14,0))</f>
        <v>0</v>
      </c>
      <c r="AL54" s="100">
        <f>N54*Fuels!$D$41</f>
        <v>35845.227145364093</v>
      </c>
      <c r="AM54" s="100">
        <f>O54*Fuels!$D$41</f>
        <v>40146.654402807791</v>
      </c>
      <c r="AN54" s="100">
        <f>P54*Fuels!$D$41</f>
        <v>28676.181716291274</v>
      </c>
      <c r="AO54" s="100">
        <f>Q54*Fuels!$D$41</f>
        <v>20073.327201403896</v>
      </c>
      <c r="AP54" s="100">
        <f>R54*Fuels!$D$41</f>
        <v>12904.281772331073</v>
      </c>
      <c r="AQ54" s="100">
        <f>S54*Fuels!$D$41</f>
        <v>12904.281772331073</v>
      </c>
      <c r="AR54" s="100">
        <f>T54*Fuels!$D$41</f>
        <v>12904.281772331073</v>
      </c>
      <c r="AS54" s="100">
        <f>U54*Fuels!$D$41</f>
        <v>12904.281772331073</v>
      </c>
      <c r="AT54" s="100">
        <f>V54*Fuels!$D$41</f>
        <v>12904.281772331073</v>
      </c>
      <c r="AU54" s="100">
        <f>W54*Fuels!$D$41</f>
        <v>28676.181716291274</v>
      </c>
      <c r="AV54" s="100">
        <f>X54*Fuels!$D$41</f>
        <v>34411.418059549527</v>
      </c>
      <c r="AW54" s="100">
        <f>Y54*Fuels!$D$41</f>
        <v>34411.418059549527</v>
      </c>
      <c r="AX54" s="82">
        <f>Z54*'UK electricity'!$E$24</f>
        <v>0</v>
      </c>
      <c r="AY54" s="82">
        <f>AA54*'UK electricity'!$E$24</f>
        <v>0</v>
      </c>
      <c r="AZ54" s="82">
        <f>AB54*'UK electricity'!$E$24</f>
        <v>0</v>
      </c>
      <c r="BA54" s="82">
        <f>AC54*'UK electricity'!$E$24</f>
        <v>0</v>
      </c>
      <c r="BB54" s="82">
        <f>AD54*'UK electricity'!$E$24</f>
        <v>0</v>
      </c>
      <c r="BC54" s="82">
        <f>AE54*'UK electricity'!$E$24</f>
        <v>0</v>
      </c>
      <c r="BD54" s="82">
        <f>AF54*'UK electricity'!$E$24</f>
        <v>0</v>
      </c>
      <c r="BE54" s="82">
        <f>AG54*'UK electricity'!$E$24</f>
        <v>0</v>
      </c>
      <c r="BF54" s="82">
        <f>AH54*'UK electricity'!$E$24</f>
        <v>0</v>
      </c>
      <c r="BG54" s="82">
        <f>AI54*'UK electricity'!$E$24</f>
        <v>0</v>
      </c>
      <c r="BH54" s="82">
        <f>AJ54*'UK electricity'!$E$24</f>
        <v>0</v>
      </c>
      <c r="BI54" s="82">
        <f>AK54*'UK electricity'!$E$24</f>
        <v>0</v>
      </c>
      <c r="BJ54" s="82">
        <f t="shared" si="2"/>
        <v>286761.81716291275</v>
      </c>
      <c r="BK54" s="82">
        <f t="shared" si="3"/>
        <v>286.76181716291273</v>
      </c>
      <c r="BL54" s="82">
        <f>$F54/typicalServiceCharge!$C$15</f>
        <v>0.94422262552934055</v>
      </c>
      <c r="BM54" s="102">
        <f>$BL54*INDEX(typicalServiceCharge!$C$5:$C$39,MATCH(realEstatePerformance!BM$2,typicalServiceCharge!$B$5:$B$39,0))</f>
        <v>56653.357531760434</v>
      </c>
      <c r="BN54" s="102">
        <f>$BL54*INDEX(typicalServiceCharge!$C$5:$C$39,MATCH(realEstatePerformance!BN$2,typicalServiceCharge!$B$5:$B$39,0))</f>
        <v>1510.7562008469449</v>
      </c>
      <c r="BO54" s="102">
        <f>$BL54*INDEX(typicalServiceCharge!$C$5:$C$39,MATCH(realEstatePerformance!BO$2,typicalServiceCharge!$B$5:$B$39,0))</f>
        <v>67167.276467029646</v>
      </c>
      <c r="BP54" s="102">
        <f>$BL54*INDEX(typicalServiceCharge!$C$5:$C$39,MATCH(realEstatePerformance!BP$2,typicalServiceCharge!$B$5:$B$39,0))</f>
        <v>9442.2262552934062</v>
      </c>
      <c r="BQ54" s="102">
        <f>$BL54*INDEX(typicalServiceCharge!$C$5:$C$39,MATCH(realEstatePerformance!BQ$2,typicalServiceCharge!$B$5:$B$39,0))</f>
        <v>217076.7816091954</v>
      </c>
      <c r="BR54" s="102">
        <f>$BL54*INDEX(typicalServiceCharge!$C$5:$C$39,MATCH(realEstatePerformance!BR$2,typicalServiceCharge!$B$5:$B$39,0))</f>
        <v>10433.660012099213</v>
      </c>
      <c r="BS54" s="102">
        <f>$BL54*INDEX(typicalServiceCharge!$C$5:$C$39,MATCH(realEstatePerformance!BS$2,typicalServiceCharge!$B$5:$B$39,0))</f>
        <v>6609.5583787053838</v>
      </c>
      <c r="BT54" s="102">
        <f>$BL54*INDEX(typicalServiceCharge!$C$5:$C$39,MATCH(realEstatePerformance!BT$2,typicalServiceCharge!$B$5:$B$39,0))</f>
        <v>136062.48033877797</v>
      </c>
      <c r="BU54" s="102">
        <f>$BL54*INDEX(typicalServiceCharge!$C$5:$C$39,MATCH(realEstatePerformance!BU$2,typicalServiceCharge!$B$5:$B$39,0))</f>
        <v>175370.46823956442</v>
      </c>
      <c r="BV54" s="102">
        <f>$BL54*INDEX(typicalServiceCharge!$C$5:$C$39,MATCH(realEstatePerformance!BV$2,typicalServiceCharge!$B$5:$B$39,0))</f>
        <v>0</v>
      </c>
      <c r="BW54" s="102">
        <f>$BL54*INDEX(typicalServiceCharge!$C$5:$C$39,MATCH(realEstatePerformance!BW$2,typicalServiceCharge!$B$5:$B$39,0))</f>
        <v>177485.52692075016</v>
      </c>
      <c r="BX54" s="102">
        <f>$BL54*INDEX(typicalServiceCharge!$C$5:$C$39,MATCH(realEstatePerformance!BX$2,typicalServiceCharge!$B$5:$B$39,0))</f>
        <v>23133.454325468843</v>
      </c>
      <c r="BY54" s="102">
        <f>$BL54*INDEX(typicalServiceCharge!$C$5:$C$39,MATCH(realEstatePerformance!BY$2,typicalServiceCharge!$B$5:$B$39,0))</f>
        <v>5004.3799153055052</v>
      </c>
      <c r="BZ54" s="102">
        <f>$BL54*INDEX(typicalServiceCharge!$C$5:$C$39,MATCH(realEstatePerformance!BZ$2,typicalServiceCharge!$B$5:$B$39,0))</f>
        <v>93784.912280701756</v>
      </c>
      <c r="CA54" s="102">
        <f>$BL54*INDEX(typicalServiceCharge!$C$5:$C$39,MATCH(realEstatePerformance!CA$2,typicalServiceCharge!$B$5:$B$39,0))</f>
        <v>-1008.4297640653357</v>
      </c>
      <c r="CB54" s="102">
        <f>$BL54*INDEX(typicalServiceCharge!$C$5:$C$39,MATCH(realEstatePerformance!CB$2,typicalServiceCharge!$B$5:$B$39,0))</f>
        <v>0</v>
      </c>
      <c r="CC54" s="102">
        <f>$BL54*INDEX(typicalServiceCharge!$C$5:$C$39,MATCH(realEstatePerformance!CC$2,typicalServiceCharge!$B$5:$B$39,0))</f>
        <v>849.80036297640652</v>
      </c>
      <c r="CD54" s="102">
        <f>$BL54*INDEX(typicalServiceCharge!$C$5:$C$39,MATCH(realEstatePerformance!CD$2,typicalServiceCharge!$B$5:$B$39,0))</f>
        <v>0</v>
      </c>
      <c r="CE54" s="102">
        <f>$BL54*INDEX(typicalServiceCharge!$C$5:$C$39,MATCH(realEstatePerformance!CE$2,typicalServiceCharge!$B$5:$B$39,0))</f>
        <v>0</v>
      </c>
      <c r="CF54" s="102">
        <f>$BL54*INDEX(typicalServiceCharge!$C$5:$C$39,MATCH(realEstatePerformance!CF$2,typicalServiceCharge!$B$5:$B$39,0))</f>
        <v>87324.541076830006</v>
      </c>
      <c r="CG54" s="102">
        <f>$BL54*INDEX(typicalServiceCharge!$C$5:$C$39,MATCH(realEstatePerformance!CG$2,typicalServiceCharge!$B$5:$B$39,0))</f>
        <v>-84980.036297640647</v>
      </c>
      <c r="CH54" s="102">
        <f t="shared" si="4"/>
        <v>981920.71385359962</v>
      </c>
      <c r="CI54" s="82">
        <f t="shared" si="5"/>
        <v>44448.081660251475</v>
      </c>
      <c r="CJ54" s="82">
        <f t="shared" si="6"/>
        <v>35749.592079340262</v>
      </c>
      <c r="CK54" s="88">
        <f t="shared" si="7"/>
        <v>3.6407819465422112E-2</v>
      </c>
      <c r="CL54" s="89">
        <f>IF(CK54&lt;benchmarks!$A$65,benchmarks!$B$65,IF(CK54&lt;benchmarks!$A$64,benchmarks!$B$64,IF(CK54&lt;benchmarks!$A$63,benchmarks!$B$63,IF(CK54&lt;benchmarks!$A$62,benchmarks!$B$62,IF(CK54&lt;benchmarks!$A$61,benchmarks!$B$61,0)))))</f>
        <v>4</v>
      </c>
      <c r="CM54" s="83">
        <v>51.515718</v>
      </c>
      <c r="CN54" s="83">
        <v>-2.5867999999999999E-2</v>
      </c>
    </row>
    <row r="55" spans="1:92" x14ac:dyDescent="0.35">
      <c r="A55" s="80">
        <v>1335</v>
      </c>
      <c r="B55" s="85" t="s">
        <v>3</v>
      </c>
      <c r="C55" s="85" t="s">
        <v>5</v>
      </c>
      <c r="D55" s="85">
        <v>2008</v>
      </c>
      <c r="E55" s="86">
        <v>8238</v>
      </c>
      <c r="F55" s="87">
        <v>170468</v>
      </c>
      <c r="G55" s="85">
        <v>236</v>
      </c>
      <c r="H55" s="85">
        <v>344.98372260000002</v>
      </c>
      <c r="I55" s="81" t="str">
        <f t="shared" si="8"/>
        <v>Light Industrial_2008</v>
      </c>
      <c r="J55" s="82">
        <f t="shared" si="1"/>
        <v>1944168</v>
      </c>
      <c r="K55" s="82" t="s">
        <v>46</v>
      </c>
      <c r="L55" s="82">
        <f>realEstatePerformance!$J55*INDEX(benchmarks!B$17:B$57,MATCH(realEstatePerformance!$K55,benchmarks!$A$17:$A$57,0))</f>
        <v>1944168</v>
      </c>
      <c r="M55" s="82">
        <f>realEstatePerformance!$J55*INDEX(benchmarks!C$17:C$57,MATCH(realEstatePerformance!$K55,benchmarks!$A$17:$A$57,0))</f>
        <v>0</v>
      </c>
      <c r="N55" s="100">
        <f>$L55*INDEX(benchmarks!$B$3:$B$14,MATCH(realEstatePerformance!N$2,benchmarks!$A$3:$A$14,0))</f>
        <v>243021</v>
      </c>
      <c r="O55" s="100">
        <f>$L55*INDEX(benchmarks!$B$3:$B$14,MATCH(realEstatePerformance!O$2,benchmarks!$A$3:$A$14,0))</f>
        <v>272183.52</v>
      </c>
      <c r="P55" s="100">
        <f>$L55*INDEX(benchmarks!$B$3:$B$14,MATCH(realEstatePerformance!P$2,benchmarks!$A$3:$A$14,0))</f>
        <v>194416.80000000002</v>
      </c>
      <c r="Q55" s="100">
        <f>$L55*INDEX(benchmarks!$B$3:$B$14,MATCH(realEstatePerformance!Q$2,benchmarks!$A$3:$A$14,0))</f>
        <v>136091.76</v>
      </c>
      <c r="R55" s="100">
        <f>$L55*INDEX(benchmarks!$B$3:$B$14,MATCH(realEstatePerformance!R$2,benchmarks!$A$3:$A$14,0))</f>
        <v>87487.56</v>
      </c>
      <c r="S55" s="100">
        <f>$L55*INDEX(benchmarks!$B$3:$B$14,MATCH(realEstatePerformance!S$2,benchmarks!$A$3:$A$14,0))</f>
        <v>87487.56</v>
      </c>
      <c r="T55" s="100">
        <f>$L55*INDEX(benchmarks!$B$3:$B$14,MATCH(realEstatePerformance!T$2,benchmarks!$A$3:$A$14,0))</f>
        <v>87487.56</v>
      </c>
      <c r="U55" s="100">
        <f>$L55*INDEX(benchmarks!$B$3:$B$14,MATCH(realEstatePerformance!U$2,benchmarks!$A$3:$A$14,0))</f>
        <v>87487.56</v>
      </c>
      <c r="V55" s="100">
        <f>$L55*INDEX(benchmarks!$B$3:$B$14,MATCH(realEstatePerformance!V$2,benchmarks!$A$3:$A$14,0))</f>
        <v>87487.56</v>
      </c>
      <c r="W55" s="100">
        <f>$L55*INDEX(benchmarks!$B$3:$B$14,MATCH(realEstatePerformance!W$2,benchmarks!$A$3:$A$14,0))</f>
        <v>194416.80000000002</v>
      </c>
      <c r="X55" s="100">
        <f>$L55*INDEX(benchmarks!$B$3:$B$14,MATCH(realEstatePerformance!X$2,benchmarks!$A$3:$A$14,0))</f>
        <v>233300.16</v>
      </c>
      <c r="Y55" s="100">
        <f>$L55*INDEX(benchmarks!$B$3:$B$14,MATCH(realEstatePerformance!Y$2,benchmarks!$A$3:$A$14,0))</f>
        <v>233300.16</v>
      </c>
      <c r="Z55" s="82">
        <f>$M55*INDEX(benchmarks!$C$3:$C$14,MATCH(realEstatePerformance!Z$2,benchmarks!$A$3:$A$14,0))</f>
        <v>0</v>
      </c>
      <c r="AA55" s="82">
        <f>$M55*INDEX(benchmarks!$C$3:$C$14,MATCH(realEstatePerformance!AA$2,benchmarks!$A$3:$A$14,0))</f>
        <v>0</v>
      </c>
      <c r="AB55" s="82">
        <f>$M55*INDEX(benchmarks!$C$3:$C$14,MATCH(realEstatePerformance!AB$2,benchmarks!$A$3:$A$14,0))</f>
        <v>0</v>
      </c>
      <c r="AC55" s="82">
        <f>$M55*INDEX(benchmarks!$C$3:$C$14,MATCH(realEstatePerformance!AC$2,benchmarks!$A$3:$A$14,0))</f>
        <v>0</v>
      </c>
      <c r="AD55" s="82">
        <f>$M55*INDEX(benchmarks!$C$3:$C$14,MATCH(realEstatePerformance!AD$2,benchmarks!$A$3:$A$14,0))</f>
        <v>0</v>
      </c>
      <c r="AE55" s="82">
        <f>$M55*INDEX(benchmarks!$C$3:$C$14,MATCH(realEstatePerformance!AE$2,benchmarks!$A$3:$A$14,0))</f>
        <v>0</v>
      </c>
      <c r="AF55" s="82">
        <f>$M55*INDEX(benchmarks!$C$3:$C$14,MATCH(realEstatePerformance!AF$2,benchmarks!$A$3:$A$14,0))</f>
        <v>0</v>
      </c>
      <c r="AG55" s="82">
        <f>$M55*INDEX(benchmarks!$C$3:$C$14,MATCH(realEstatePerformance!AG$2,benchmarks!$A$3:$A$14,0))</f>
        <v>0</v>
      </c>
      <c r="AH55" s="82">
        <f>$M55*INDEX(benchmarks!$C$3:$C$14,MATCH(realEstatePerformance!AH$2,benchmarks!$A$3:$A$14,0))</f>
        <v>0</v>
      </c>
      <c r="AI55" s="82">
        <f>$M55*INDEX(benchmarks!$C$3:$C$14,MATCH(realEstatePerformance!AI$2,benchmarks!$A$3:$A$14,0))</f>
        <v>0</v>
      </c>
      <c r="AJ55" s="82">
        <f>$M55*INDEX(benchmarks!$C$3:$C$14,MATCH(realEstatePerformance!AJ$2,benchmarks!$A$3:$A$14,0))</f>
        <v>0</v>
      </c>
      <c r="AK55" s="82">
        <f>$M55*INDEX(benchmarks!$C$3:$C$14,MATCH(realEstatePerformance!AK$2,benchmarks!$A$3:$A$14,0))</f>
        <v>0</v>
      </c>
      <c r="AL55" s="100">
        <f>N55*Fuels!$D$41</f>
        <v>49253.41086623758</v>
      </c>
      <c r="AM55" s="100">
        <f>O55*Fuels!$D$41</f>
        <v>55163.820170186096</v>
      </c>
      <c r="AN55" s="100">
        <f>P55*Fuels!$D$41</f>
        <v>39402.728692990073</v>
      </c>
      <c r="AO55" s="100">
        <f>Q55*Fuels!$D$41</f>
        <v>27581.910085093048</v>
      </c>
      <c r="AP55" s="100">
        <f>R55*Fuels!$D$41</f>
        <v>17731.22791184553</v>
      </c>
      <c r="AQ55" s="100">
        <f>S55*Fuels!$D$41</f>
        <v>17731.22791184553</v>
      </c>
      <c r="AR55" s="100">
        <f>T55*Fuels!$D$41</f>
        <v>17731.22791184553</v>
      </c>
      <c r="AS55" s="100">
        <f>U55*Fuels!$D$41</f>
        <v>17731.22791184553</v>
      </c>
      <c r="AT55" s="100">
        <f>V55*Fuels!$D$41</f>
        <v>17731.22791184553</v>
      </c>
      <c r="AU55" s="100">
        <f>W55*Fuels!$D$41</f>
        <v>39402.728692990073</v>
      </c>
      <c r="AV55" s="100">
        <f>X55*Fuels!$D$41</f>
        <v>47283.274431588077</v>
      </c>
      <c r="AW55" s="100">
        <f>Y55*Fuels!$D$41</f>
        <v>47283.274431588077</v>
      </c>
      <c r="AX55" s="82">
        <f>Z55*'UK electricity'!$E$24</f>
        <v>0</v>
      </c>
      <c r="AY55" s="82">
        <f>AA55*'UK electricity'!$E$24</f>
        <v>0</v>
      </c>
      <c r="AZ55" s="82">
        <f>AB55*'UK electricity'!$E$24</f>
        <v>0</v>
      </c>
      <c r="BA55" s="82">
        <f>AC55*'UK electricity'!$E$24</f>
        <v>0</v>
      </c>
      <c r="BB55" s="82">
        <f>AD55*'UK electricity'!$E$24</f>
        <v>0</v>
      </c>
      <c r="BC55" s="82">
        <f>AE55*'UK electricity'!$E$24</f>
        <v>0</v>
      </c>
      <c r="BD55" s="82">
        <f>AF55*'UK electricity'!$E$24</f>
        <v>0</v>
      </c>
      <c r="BE55" s="82">
        <f>AG55*'UK electricity'!$E$24</f>
        <v>0</v>
      </c>
      <c r="BF55" s="82">
        <f>AH55*'UK electricity'!$E$24</f>
        <v>0</v>
      </c>
      <c r="BG55" s="82">
        <f>AI55*'UK electricity'!$E$24</f>
        <v>0</v>
      </c>
      <c r="BH55" s="82">
        <f>AJ55*'UK electricity'!$E$24</f>
        <v>0</v>
      </c>
      <c r="BI55" s="82">
        <f>AK55*'UK electricity'!$E$24</f>
        <v>0</v>
      </c>
      <c r="BJ55" s="82">
        <f t="shared" si="2"/>
        <v>394027.28692990058</v>
      </c>
      <c r="BK55" s="82">
        <f t="shared" si="3"/>
        <v>394.02728692990058</v>
      </c>
      <c r="BL55" s="82">
        <f>$F55/typicalServiceCharge!$C$15</f>
        <v>0.68750957854406125</v>
      </c>
      <c r="BM55" s="102">
        <f>$BL55*INDEX(typicalServiceCharge!$C$5:$C$39,MATCH(realEstatePerformance!BM$2,typicalServiceCharge!$B$5:$B$39,0))</f>
        <v>41250.574712643676</v>
      </c>
      <c r="BN55" s="102">
        <f>$BL55*INDEX(typicalServiceCharge!$C$5:$C$39,MATCH(realEstatePerformance!BN$2,typicalServiceCharge!$B$5:$B$39,0))</f>
        <v>1100.015325670498</v>
      </c>
      <c r="BO55" s="102">
        <f>$BL55*INDEX(typicalServiceCharge!$C$5:$C$39,MATCH(realEstatePerformance!BO$2,typicalServiceCharge!$B$5:$B$39,0))</f>
        <v>48905.993869731799</v>
      </c>
      <c r="BP55" s="102">
        <f>$BL55*INDEX(typicalServiceCharge!$C$5:$C$39,MATCH(realEstatePerformance!BP$2,typicalServiceCharge!$B$5:$B$39,0))</f>
        <v>6875.0957854406124</v>
      </c>
      <c r="BQ55" s="102">
        <f>$BL55*INDEX(typicalServiceCharge!$C$5:$C$39,MATCH(realEstatePerformance!BQ$2,typicalServiceCharge!$B$5:$B$39,0))</f>
        <v>158058.45210727968</v>
      </c>
      <c r="BR55" s="102">
        <f>$BL55*INDEX(typicalServiceCharge!$C$5:$C$39,MATCH(realEstatePerformance!BR$2,typicalServiceCharge!$B$5:$B$39,0))</f>
        <v>7596.9808429118766</v>
      </c>
      <c r="BS55" s="102">
        <f>$BL55*INDEX(typicalServiceCharge!$C$5:$C$39,MATCH(realEstatePerformance!BS$2,typicalServiceCharge!$B$5:$B$39,0))</f>
        <v>4812.5670498084291</v>
      </c>
      <c r="BT55" s="102">
        <f>$BL55*INDEX(typicalServiceCharge!$C$5:$C$39,MATCH(realEstatePerformance!BT$2,typicalServiceCharge!$B$5:$B$39,0))</f>
        <v>99070.130268199224</v>
      </c>
      <c r="BU55" s="102">
        <f>$BL55*INDEX(typicalServiceCharge!$C$5:$C$39,MATCH(realEstatePerformance!BU$2,typicalServiceCharge!$B$5:$B$39,0))</f>
        <v>127691.1540229885</v>
      </c>
      <c r="BV55" s="102">
        <f>$BL55*INDEX(typicalServiceCharge!$C$5:$C$39,MATCH(realEstatePerformance!BV$2,typicalServiceCharge!$B$5:$B$39,0))</f>
        <v>0</v>
      </c>
      <c r="BW55" s="102">
        <f>$BL55*INDEX(typicalServiceCharge!$C$5:$C$39,MATCH(realEstatePerformance!BW$2,typicalServiceCharge!$B$5:$B$39,0))</f>
        <v>129231.17547892719</v>
      </c>
      <c r="BX55" s="102">
        <f>$BL55*INDEX(typicalServiceCharge!$C$5:$C$39,MATCH(realEstatePerformance!BX$2,typicalServiceCharge!$B$5:$B$39,0))</f>
        <v>16843.984674329502</v>
      </c>
      <c r="BY55" s="102">
        <f>$BL55*INDEX(typicalServiceCharge!$C$5:$C$39,MATCH(realEstatePerformance!BY$2,typicalServiceCharge!$B$5:$B$39,0))</f>
        <v>3643.8007662835248</v>
      </c>
      <c r="BZ55" s="102">
        <f>$BL55*INDEX(typicalServiceCharge!$C$5:$C$39,MATCH(realEstatePerformance!BZ$2,typicalServiceCharge!$B$5:$B$39,0))</f>
        <v>68286.888888888891</v>
      </c>
      <c r="CA55" s="102">
        <f>$BL55*INDEX(typicalServiceCharge!$C$5:$C$39,MATCH(realEstatePerformance!CA$2,typicalServiceCharge!$B$5:$B$39,0))</f>
        <v>-734.26022988505747</v>
      </c>
      <c r="CB55" s="102">
        <f>$BL55*INDEX(typicalServiceCharge!$C$5:$C$39,MATCH(realEstatePerformance!CB$2,typicalServiceCharge!$B$5:$B$39,0))</f>
        <v>0</v>
      </c>
      <c r="CC55" s="102">
        <f>$BL55*INDEX(typicalServiceCharge!$C$5:$C$39,MATCH(realEstatePerformance!CC$2,typicalServiceCharge!$B$5:$B$39,0))</f>
        <v>618.75862068965512</v>
      </c>
      <c r="CD55" s="102">
        <f>$BL55*INDEX(typicalServiceCharge!$C$5:$C$39,MATCH(realEstatePerformance!CD$2,typicalServiceCharge!$B$5:$B$39,0))</f>
        <v>0</v>
      </c>
      <c r="CE55" s="102">
        <f>$BL55*INDEX(typicalServiceCharge!$C$5:$C$39,MATCH(realEstatePerformance!CE$2,typicalServiceCharge!$B$5:$B$39,0))</f>
        <v>0</v>
      </c>
      <c r="CF55" s="102">
        <f>$BL55*INDEX(typicalServiceCharge!$C$5:$C$39,MATCH(realEstatePerformance!CF$2,typicalServiceCharge!$B$5:$B$39,0))</f>
        <v>63582.948352490414</v>
      </c>
      <c r="CG55" s="102">
        <f>$BL55*INDEX(typicalServiceCharge!$C$5:$C$39,MATCH(realEstatePerformance!CG$2,typicalServiceCharge!$B$5:$B$39,0))</f>
        <v>-61875.862068965514</v>
      </c>
      <c r="CH55" s="102">
        <f t="shared" si="4"/>
        <v>714958.39846743282</v>
      </c>
      <c r="CI55" s="82">
        <f t="shared" si="5"/>
        <v>61074.22947413459</v>
      </c>
      <c r="CJ55" s="82">
        <f t="shared" si="6"/>
        <v>49122.002766046455</v>
      </c>
      <c r="CK55" s="88">
        <f t="shared" si="7"/>
        <v>6.8706099363743639E-2</v>
      </c>
      <c r="CL55" s="89">
        <f>IF(CK55&lt;benchmarks!$A$65,benchmarks!$B$65,IF(CK55&lt;benchmarks!$A$64,benchmarks!$B$64,IF(CK55&lt;benchmarks!$A$63,benchmarks!$B$63,IF(CK55&lt;benchmarks!$A$62,benchmarks!$B$62,IF(CK55&lt;benchmarks!$A$61,benchmarks!$B$61,0)))))</f>
        <v>1</v>
      </c>
      <c r="CM55" s="83">
        <v>51.500152</v>
      </c>
      <c r="CN55" s="83">
        <v>-0.12623599999999999</v>
      </c>
    </row>
    <row r="56" spans="1:92" x14ac:dyDescent="0.35">
      <c r="A56" s="80">
        <v>1379</v>
      </c>
      <c r="B56" s="85" t="s">
        <v>3</v>
      </c>
      <c r="C56" s="85" t="s">
        <v>5</v>
      </c>
      <c r="D56" s="85">
        <v>1980</v>
      </c>
      <c r="E56" s="86">
        <v>17055</v>
      </c>
      <c r="F56" s="87">
        <v>307160</v>
      </c>
      <c r="G56" s="85">
        <v>159.36363639999999</v>
      </c>
      <c r="H56" s="85">
        <v>604.15229420000003</v>
      </c>
      <c r="I56" s="81" t="str">
        <f t="shared" si="8"/>
        <v>Light Industrial_1980</v>
      </c>
      <c r="J56" s="82">
        <f t="shared" si="1"/>
        <v>2717946.818802</v>
      </c>
      <c r="K56" s="82" t="s">
        <v>46</v>
      </c>
      <c r="L56" s="82">
        <f>realEstatePerformance!$J56*INDEX(benchmarks!B$17:B$57,MATCH(realEstatePerformance!$K56,benchmarks!$A$17:$A$57,0))</f>
        <v>2717946.818802</v>
      </c>
      <c r="M56" s="82">
        <f>realEstatePerformance!$J56*INDEX(benchmarks!C$17:C$57,MATCH(realEstatePerformance!$K56,benchmarks!$A$17:$A$57,0))</f>
        <v>0</v>
      </c>
      <c r="N56" s="100">
        <f>$L56*INDEX(benchmarks!$B$3:$B$14,MATCH(realEstatePerformance!N$2,benchmarks!$A$3:$A$14,0))</f>
        <v>339743.35235025</v>
      </c>
      <c r="O56" s="100">
        <f>$L56*INDEX(benchmarks!$B$3:$B$14,MATCH(realEstatePerformance!O$2,benchmarks!$A$3:$A$14,0))</f>
        <v>380512.55463228002</v>
      </c>
      <c r="P56" s="100">
        <f>$L56*INDEX(benchmarks!$B$3:$B$14,MATCH(realEstatePerformance!P$2,benchmarks!$A$3:$A$14,0))</f>
        <v>271794.68188019999</v>
      </c>
      <c r="Q56" s="100">
        <f>$L56*INDEX(benchmarks!$B$3:$B$14,MATCH(realEstatePerformance!Q$2,benchmarks!$A$3:$A$14,0))</f>
        <v>190256.27731614001</v>
      </c>
      <c r="R56" s="100">
        <f>$L56*INDEX(benchmarks!$B$3:$B$14,MATCH(realEstatePerformance!R$2,benchmarks!$A$3:$A$14,0))</f>
        <v>122307.60684609</v>
      </c>
      <c r="S56" s="100">
        <f>$L56*INDEX(benchmarks!$B$3:$B$14,MATCH(realEstatePerformance!S$2,benchmarks!$A$3:$A$14,0))</f>
        <v>122307.60684609</v>
      </c>
      <c r="T56" s="100">
        <f>$L56*INDEX(benchmarks!$B$3:$B$14,MATCH(realEstatePerformance!T$2,benchmarks!$A$3:$A$14,0))</f>
        <v>122307.60684609</v>
      </c>
      <c r="U56" s="100">
        <f>$L56*INDEX(benchmarks!$B$3:$B$14,MATCH(realEstatePerformance!U$2,benchmarks!$A$3:$A$14,0))</f>
        <v>122307.60684609</v>
      </c>
      <c r="V56" s="100">
        <f>$L56*INDEX(benchmarks!$B$3:$B$14,MATCH(realEstatePerformance!V$2,benchmarks!$A$3:$A$14,0))</f>
        <v>122307.60684609</v>
      </c>
      <c r="W56" s="100">
        <f>$L56*INDEX(benchmarks!$B$3:$B$14,MATCH(realEstatePerformance!W$2,benchmarks!$A$3:$A$14,0))</f>
        <v>271794.68188019999</v>
      </c>
      <c r="X56" s="100">
        <f>$L56*INDEX(benchmarks!$B$3:$B$14,MATCH(realEstatePerformance!X$2,benchmarks!$A$3:$A$14,0))</f>
        <v>326153.61825623998</v>
      </c>
      <c r="Y56" s="100">
        <f>$L56*INDEX(benchmarks!$B$3:$B$14,MATCH(realEstatePerformance!Y$2,benchmarks!$A$3:$A$14,0))</f>
        <v>326153.61825623998</v>
      </c>
      <c r="Z56" s="82">
        <f>$M56*INDEX(benchmarks!$C$3:$C$14,MATCH(realEstatePerformance!Z$2,benchmarks!$A$3:$A$14,0))</f>
        <v>0</v>
      </c>
      <c r="AA56" s="82">
        <f>$M56*INDEX(benchmarks!$C$3:$C$14,MATCH(realEstatePerformance!AA$2,benchmarks!$A$3:$A$14,0))</f>
        <v>0</v>
      </c>
      <c r="AB56" s="82">
        <f>$M56*INDEX(benchmarks!$C$3:$C$14,MATCH(realEstatePerformance!AB$2,benchmarks!$A$3:$A$14,0))</f>
        <v>0</v>
      </c>
      <c r="AC56" s="82">
        <f>$M56*INDEX(benchmarks!$C$3:$C$14,MATCH(realEstatePerformance!AC$2,benchmarks!$A$3:$A$14,0))</f>
        <v>0</v>
      </c>
      <c r="AD56" s="82">
        <f>$M56*INDEX(benchmarks!$C$3:$C$14,MATCH(realEstatePerformance!AD$2,benchmarks!$A$3:$A$14,0))</f>
        <v>0</v>
      </c>
      <c r="AE56" s="82">
        <f>$M56*INDEX(benchmarks!$C$3:$C$14,MATCH(realEstatePerformance!AE$2,benchmarks!$A$3:$A$14,0))</f>
        <v>0</v>
      </c>
      <c r="AF56" s="82">
        <f>$M56*INDEX(benchmarks!$C$3:$C$14,MATCH(realEstatePerformance!AF$2,benchmarks!$A$3:$A$14,0))</f>
        <v>0</v>
      </c>
      <c r="AG56" s="82">
        <f>$M56*INDEX(benchmarks!$C$3:$C$14,MATCH(realEstatePerformance!AG$2,benchmarks!$A$3:$A$14,0))</f>
        <v>0</v>
      </c>
      <c r="AH56" s="82">
        <f>$M56*INDEX(benchmarks!$C$3:$C$14,MATCH(realEstatePerformance!AH$2,benchmarks!$A$3:$A$14,0))</f>
        <v>0</v>
      </c>
      <c r="AI56" s="82">
        <f>$M56*INDEX(benchmarks!$C$3:$C$14,MATCH(realEstatePerformance!AI$2,benchmarks!$A$3:$A$14,0))</f>
        <v>0</v>
      </c>
      <c r="AJ56" s="82">
        <f>$M56*INDEX(benchmarks!$C$3:$C$14,MATCH(realEstatePerformance!AJ$2,benchmarks!$A$3:$A$14,0))</f>
        <v>0</v>
      </c>
      <c r="AK56" s="82">
        <f>$M56*INDEX(benchmarks!$C$3:$C$14,MATCH(realEstatePerformance!AK$2,benchmarks!$A$3:$A$14,0))</f>
        <v>0</v>
      </c>
      <c r="AL56" s="100">
        <f>N56*Fuels!$D$41</f>
        <v>68856.267245957293</v>
      </c>
      <c r="AM56" s="100">
        <f>O56*Fuels!$D$41</f>
        <v>77119.019315472178</v>
      </c>
      <c r="AN56" s="100">
        <f>P56*Fuels!$D$41</f>
        <v>55085.01379676583</v>
      </c>
      <c r="AO56" s="100">
        <f>Q56*Fuels!$D$41</f>
        <v>38559.509657736089</v>
      </c>
      <c r="AP56" s="100">
        <f>R56*Fuels!$D$41</f>
        <v>24788.256208544626</v>
      </c>
      <c r="AQ56" s="100">
        <f>S56*Fuels!$D$41</f>
        <v>24788.256208544626</v>
      </c>
      <c r="AR56" s="100">
        <f>T56*Fuels!$D$41</f>
        <v>24788.256208544626</v>
      </c>
      <c r="AS56" s="100">
        <f>U56*Fuels!$D$41</f>
        <v>24788.256208544626</v>
      </c>
      <c r="AT56" s="100">
        <f>V56*Fuels!$D$41</f>
        <v>24788.256208544626</v>
      </c>
      <c r="AU56" s="100">
        <f>W56*Fuels!$D$41</f>
        <v>55085.01379676583</v>
      </c>
      <c r="AV56" s="100">
        <f>X56*Fuels!$D$41</f>
        <v>66102.016556118993</v>
      </c>
      <c r="AW56" s="100">
        <f>Y56*Fuels!$D$41</f>
        <v>66102.016556118993</v>
      </c>
      <c r="AX56" s="82">
        <f>Z56*'UK electricity'!$E$24</f>
        <v>0</v>
      </c>
      <c r="AY56" s="82">
        <f>AA56*'UK electricity'!$E$24</f>
        <v>0</v>
      </c>
      <c r="AZ56" s="82">
        <f>AB56*'UK electricity'!$E$24</f>
        <v>0</v>
      </c>
      <c r="BA56" s="82">
        <f>AC56*'UK electricity'!$E$24</f>
        <v>0</v>
      </c>
      <c r="BB56" s="82">
        <f>AD56*'UK electricity'!$E$24</f>
        <v>0</v>
      </c>
      <c r="BC56" s="82">
        <f>AE56*'UK electricity'!$E$24</f>
        <v>0</v>
      </c>
      <c r="BD56" s="82">
        <f>AF56*'UK electricity'!$E$24</f>
        <v>0</v>
      </c>
      <c r="BE56" s="82">
        <f>AG56*'UK electricity'!$E$24</f>
        <v>0</v>
      </c>
      <c r="BF56" s="82">
        <f>AH56*'UK electricity'!$E$24</f>
        <v>0</v>
      </c>
      <c r="BG56" s="82">
        <f>AI56*'UK electricity'!$E$24</f>
        <v>0</v>
      </c>
      <c r="BH56" s="82">
        <f>AJ56*'UK electricity'!$E$24</f>
        <v>0</v>
      </c>
      <c r="BI56" s="82">
        <f>AK56*'UK electricity'!$E$24</f>
        <v>0</v>
      </c>
      <c r="BJ56" s="82">
        <f t="shared" si="2"/>
        <v>550850.13796765811</v>
      </c>
      <c r="BK56" s="82">
        <f t="shared" si="3"/>
        <v>550.85013796765816</v>
      </c>
      <c r="BL56" s="82">
        <f>$F56/typicalServiceCharge!$C$15</f>
        <v>1.2387981447872556</v>
      </c>
      <c r="BM56" s="102">
        <f>$BL56*INDEX(typicalServiceCharge!$C$5:$C$39,MATCH(realEstatePerformance!BM$2,typicalServiceCharge!$B$5:$B$39,0))</f>
        <v>74327.888687235332</v>
      </c>
      <c r="BN56" s="102">
        <f>$BL56*INDEX(typicalServiceCharge!$C$5:$C$39,MATCH(realEstatePerformance!BN$2,typicalServiceCharge!$B$5:$B$39,0))</f>
        <v>1982.077031659609</v>
      </c>
      <c r="BO56" s="102">
        <f>$BL56*INDEX(typicalServiceCharge!$C$5:$C$39,MATCH(realEstatePerformance!BO$2,typicalServiceCharge!$B$5:$B$39,0))</f>
        <v>88121.906029441423</v>
      </c>
      <c r="BP56" s="102">
        <f>$BL56*INDEX(typicalServiceCharge!$C$5:$C$39,MATCH(realEstatePerformance!BP$2,typicalServiceCharge!$B$5:$B$39,0))</f>
        <v>12387.981447872557</v>
      </c>
      <c r="BQ56" s="102">
        <f>$BL56*INDEX(typicalServiceCharge!$C$5:$C$39,MATCH(realEstatePerformance!BQ$2,typicalServiceCharge!$B$5:$B$39,0))</f>
        <v>284799.69348659005</v>
      </c>
      <c r="BR56" s="102">
        <f>$BL56*INDEX(typicalServiceCharge!$C$5:$C$39,MATCH(realEstatePerformance!BR$2,typicalServiceCharge!$B$5:$B$39,0))</f>
        <v>13688.719499899174</v>
      </c>
      <c r="BS56" s="102">
        <f>$BL56*INDEX(typicalServiceCharge!$C$5:$C$39,MATCH(realEstatePerformance!BS$2,typicalServiceCharge!$B$5:$B$39,0))</f>
        <v>8671.5870135107889</v>
      </c>
      <c r="BT56" s="102">
        <f>$BL56*INDEX(typicalServiceCharge!$C$5:$C$39,MATCH(realEstatePerformance!BT$2,typicalServiceCharge!$B$5:$B$39,0))</f>
        <v>178510.81266384354</v>
      </c>
      <c r="BU56" s="102">
        <f>$BL56*INDEX(typicalServiceCharge!$C$5:$C$39,MATCH(realEstatePerformance!BU$2,typicalServiceCharge!$B$5:$B$39,0))</f>
        <v>230081.97943133698</v>
      </c>
      <c r="BV56" s="102">
        <f>$BL56*INDEX(typicalServiceCharge!$C$5:$C$39,MATCH(realEstatePerformance!BV$2,typicalServiceCharge!$B$5:$B$39,0))</f>
        <v>0</v>
      </c>
      <c r="BW56" s="102">
        <f>$BL56*INDEX(typicalServiceCharge!$C$5:$C$39,MATCH(realEstatePerformance!BW$2,typicalServiceCharge!$B$5:$B$39,0))</f>
        <v>232856.88727566044</v>
      </c>
      <c r="BX56" s="102">
        <f>$BL56*INDEX(typicalServiceCharge!$C$5:$C$39,MATCH(realEstatePerformance!BX$2,typicalServiceCharge!$B$5:$B$39,0))</f>
        <v>30350.55454728776</v>
      </c>
      <c r="BY56" s="102">
        <f>$BL56*INDEX(typicalServiceCharge!$C$5:$C$39,MATCH(realEstatePerformance!BY$2,typicalServiceCharge!$B$5:$B$39,0))</f>
        <v>6565.6301673724547</v>
      </c>
      <c r="BZ56" s="102">
        <f>$BL56*INDEX(typicalServiceCharge!$C$5:$C$39,MATCH(realEstatePerformance!BZ$2,typicalServiceCharge!$B$5:$B$39,0))</f>
        <v>123043.62573099416</v>
      </c>
      <c r="CA56" s="102">
        <f>$BL56*INDEX(typicalServiceCharge!$C$5:$C$39,MATCH(realEstatePerformance!CA$2,typicalServiceCharge!$B$5:$B$39,0))</f>
        <v>-1323.036418632789</v>
      </c>
      <c r="CB56" s="102">
        <f>$BL56*INDEX(typicalServiceCharge!$C$5:$C$39,MATCH(realEstatePerformance!CB$2,typicalServiceCharge!$B$5:$B$39,0))</f>
        <v>0</v>
      </c>
      <c r="CC56" s="102">
        <f>$BL56*INDEX(typicalServiceCharge!$C$5:$C$39,MATCH(realEstatePerformance!CC$2,typicalServiceCharge!$B$5:$B$39,0))</f>
        <v>1114.9183303085301</v>
      </c>
      <c r="CD56" s="102">
        <f>$BL56*INDEX(typicalServiceCharge!$C$5:$C$39,MATCH(realEstatePerformance!CD$2,typicalServiceCharge!$B$5:$B$39,0))</f>
        <v>0</v>
      </c>
      <c r="CE56" s="102">
        <f>$BL56*INDEX(typicalServiceCharge!$C$5:$C$39,MATCH(realEstatePerformance!CE$2,typicalServiceCharge!$B$5:$B$39,0))</f>
        <v>0</v>
      </c>
      <c r="CF56" s="102">
        <f>$BL56*INDEX(typicalServiceCharge!$C$5:$C$39,MATCH(realEstatePerformance!CF$2,typicalServiceCharge!$B$5:$B$39,0))</f>
        <v>114567.76882435975</v>
      </c>
      <c r="CG56" s="102">
        <f>$BL56*INDEX(typicalServiceCharge!$C$5:$C$39,MATCH(realEstatePerformance!CG$2,typicalServiceCharge!$B$5:$B$39,0))</f>
        <v>-111491.833030853</v>
      </c>
      <c r="CH56" s="102">
        <f t="shared" si="4"/>
        <v>1288257.1607178869</v>
      </c>
      <c r="CI56" s="82">
        <f t="shared" si="5"/>
        <v>85381.77138498702</v>
      </c>
      <c r="CJ56" s="82">
        <f t="shared" si="6"/>
        <v>68672.558724945062</v>
      </c>
      <c r="CK56" s="88">
        <f t="shared" si="7"/>
        <v>5.3306560847429706E-2</v>
      </c>
      <c r="CL56" s="89">
        <f>IF(CK56&lt;benchmarks!$A$65,benchmarks!$B$65,IF(CK56&lt;benchmarks!$A$64,benchmarks!$B$64,IF(CK56&lt;benchmarks!$A$63,benchmarks!$B$63,IF(CK56&lt;benchmarks!$A$62,benchmarks!$B$62,IF(CK56&lt;benchmarks!$A$61,benchmarks!$B$61,0)))))</f>
        <v>2</v>
      </c>
      <c r="CM56" s="83">
        <v>51.879649999999998</v>
      </c>
      <c r="CN56" s="83">
        <v>-0.41755999999999999</v>
      </c>
    </row>
    <row r="57" spans="1:92" x14ac:dyDescent="0.35">
      <c r="A57" s="80">
        <v>1385</v>
      </c>
      <c r="B57" s="85" t="s">
        <v>3</v>
      </c>
      <c r="C57" s="85" t="s">
        <v>5</v>
      </c>
      <c r="D57" s="85">
        <v>1980</v>
      </c>
      <c r="E57" s="86">
        <v>8059</v>
      </c>
      <c r="F57" s="87">
        <v>154149</v>
      </c>
      <c r="G57" s="85">
        <v>212</v>
      </c>
      <c r="H57" s="85">
        <v>303.25595989999999</v>
      </c>
      <c r="I57" s="81" t="str">
        <f t="shared" si="8"/>
        <v>Light Industrial_1980</v>
      </c>
      <c r="J57" s="82">
        <f t="shared" si="1"/>
        <v>1708508</v>
      </c>
      <c r="K57" s="82" t="s">
        <v>46</v>
      </c>
      <c r="L57" s="82">
        <f>realEstatePerformance!$J57*INDEX(benchmarks!B$17:B$57,MATCH(realEstatePerformance!$K57,benchmarks!$A$17:$A$57,0))</f>
        <v>1708508</v>
      </c>
      <c r="M57" s="82">
        <f>realEstatePerformance!$J57*INDEX(benchmarks!C$17:C$57,MATCH(realEstatePerformance!$K57,benchmarks!$A$17:$A$57,0))</f>
        <v>0</v>
      </c>
      <c r="N57" s="100">
        <f>$L57*INDEX(benchmarks!$B$3:$B$14,MATCH(realEstatePerformance!N$2,benchmarks!$A$3:$A$14,0))</f>
        <v>213563.5</v>
      </c>
      <c r="O57" s="100">
        <f>$L57*INDEX(benchmarks!$B$3:$B$14,MATCH(realEstatePerformance!O$2,benchmarks!$A$3:$A$14,0))</f>
        <v>239191.12000000002</v>
      </c>
      <c r="P57" s="100">
        <f>$L57*INDEX(benchmarks!$B$3:$B$14,MATCH(realEstatePerformance!P$2,benchmarks!$A$3:$A$14,0))</f>
        <v>170850.80000000002</v>
      </c>
      <c r="Q57" s="100">
        <f>$L57*INDEX(benchmarks!$B$3:$B$14,MATCH(realEstatePerformance!Q$2,benchmarks!$A$3:$A$14,0))</f>
        <v>119595.56000000001</v>
      </c>
      <c r="R57" s="100">
        <f>$L57*INDEX(benchmarks!$B$3:$B$14,MATCH(realEstatePerformance!R$2,benchmarks!$A$3:$A$14,0))</f>
        <v>76882.86</v>
      </c>
      <c r="S57" s="100">
        <f>$L57*INDEX(benchmarks!$B$3:$B$14,MATCH(realEstatePerformance!S$2,benchmarks!$A$3:$A$14,0))</f>
        <v>76882.86</v>
      </c>
      <c r="T57" s="100">
        <f>$L57*INDEX(benchmarks!$B$3:$B$14,MATCH(realEstatePerformance!T$2,benchmarks!$A$3:$A$14,0))</f>
        <v>76882.86</v>
      </c>
      <c r="U57" s="100">
        <f>$L57*INDEX(benchmarks!$B$3:$B$14,MATCH(realEstatePerformance!U$2,benchmarks!$A$3:$A$14,0))</f>
        <v>76882.86</v>
      </c>
      <c r="V57" s="100">
        <f>$L57*INDEX(benchmarks!$B$3:$B$14,MATCH(realEstatePerformance!V$2,benchmarks!$A$3:$A$14,0))</f>
        <v>76882.86</v>
      </c>
      <c r="W57" s="100">
        <f>$L57*INDEX(benchmarks!$B$3:$B$14,MATCH(realEstatePerformance!W$2,benchmarks!$A$3:$A$14,0))</f>
        <v>170850.80000000002</v>
      </c>
      <c r="X57" s="100">
        <f>$L57*INDEX(benchmarks!$B$3:$B$14,MATCH(realEstatePerformance!X$2,benchmarks!$A$3:$A$14,0))</f>
        <v>205020.96</v>
      </c>
      <c r="Y57" s="100">
        <f>$L57*INDEX(benchmarks!$B$3:$B$14,MATCH(realEstatePerformance!Y$2,benchmarks!$A$3:$A$14,0))</f>
        <v>205020.96</v>
      </c>
      <c r="Z57" s="82">
        <f>$M57*INDEX(benchmarks!$C$3:$C$14,MATCH(realEstatePerformance!Z$2,benchmarks!$A$3:$A$14,0))</f>
        <v>0</v>
      </c>
      <c r="AA57" s="82">
        <f>$M57*INDEX(benchmarks!$C$3:$C$14,MATCH(realEstatePerformance!AA$2,benchmarks!$A$3:$A$14,0))</f>
        <v>0</v>
      </c>
      <c r="AB57" s="82">
        <f>$M57*INDEX(benchmarks!$C$3:$C$14,MATCH(realEstatePerformance!AB$2,benchmarks!$A$3:$A$14,0))</f>
        <v>0</v>
      </c>
      <c r="AC57" s="82">
        <f>$M57*INDEX(benchmarks!$C$3:$C$14,MATCH(realEstatePerformance!AC$2,benchmarks!$A$3:$A$14,0))</f>
        <v>0</v>
      </c>
      <c r="AD57" s="82">
        <f>$M57*INDEX(benchmarks!$C$3:$C$14,MATCH(realEstatePerformance!AD$2,benchmarks!$A$3:$A$14,0))</f>
        <v>0</v>
      </c>
      <c r="AE57" s="82">
        <f>$M57*INDEX(benchmarks!$C$3:$C$14,MATCH(realEstatePerformance!AE$2,benchmarks!$A$3:$A$14,0))</f>
        <v>0</v>
      </c>
      <c r="AF57" s="82">
        <f>$M57*INDEX(benchmarks!$C$3:$C$14,MATCH(realEstatePerformance!AF$2,benchmarks!$A$3:$A$14,0))</f>
        <v>0</v>
      </c>
      <c r="AG57" s="82">
        <f>$M57*INDEX(benchmarks!$C$3:$C$14,MATCH(realEstatePerformance!AG$2,benchmarks!$A$3:$A$14,0))</f>
        <v>0</v>
      </c>
      <c r="AH57" s="82">
        <f>$M57*INDEX(benchmarks!$C$3:$C$14,MATCH(realEstatePerformance!AH$2,benchmarks!$A$3:$A$14,0))</f>
        <v>0</v>
      </c>
      <c r="AI57" s="82">
        <f>$M57*INDEX(benchmarks!$C$3:$C$14,MATCH(realEstatePerformance!AI$2,benchmarks!$A$3:$A$14,0))</f>
        <v>0</v>
      </c>
      <c r="AJ57" s="82">
        <f>$M57*INDEX(benchmarks!$C$3:$C$14,MATCH(realEstatePerformance!AJ$2,benchmarks!$A$3:$A$14,0))</f>
        <v>0</v>
      </c>
      <c r="AK57" s="82">
        <f>$M57*INDEX(benchmarks!$C$3:$C$14,MATCH(realEstatePerformance!AK$2,benchmarks!$A$3:$A$14,0))</f>
        <v>0</v>
      </c>
      <c r="AL57" s="100">
        <f>N57*Fuels!$D$41</f>
        <v>43283.217547173823</v>
      </c>
      <c r="AM57" s="100">
        <f>O57*Fuels!$D$41</f>
        <v>48477.203652834687</v>
      </c>
      <c r="AN57" s="100">
        <f>P57*Fuels!$D$41</f>
        <v>34626.574037739061</v>
      </c>
      <c r="AO57" s="100">
        <f>Q57*Fuels!$D$41</f>
        <v>24238.601826417344</v>
      </c>
      <c r="AP57" s="100">
        <f>R57*Fuels!$D$41</f>
        <v>15581.958316982576</v>
      </c>
      <c r="AQ57" s="100">
        <f>S57*Fuels!$D$41</f>
        <v>15581.958316982576</v>
      </c>
      <c r="AR57" s="100">
        <f>T57*Fuels!$D$41</f>
        <v>15581.958316982576</v>
      </c>
      <c r="AS57" s="100">
        <f>U57*Fuels!$D$41</f>
        <v>15581.958316982576</v>
      </c>
      <c r="AT57" s="100">
        <f>V57*Fuels!$D$41</f>
        <v>15581.958316982576</v>
      </c>
      <c r="AU57" s="100">
        <f>W57*Fuels!$D$41</f>
        <v>34626.574037739061</v>
      </c>
      <c r="AV57" s="100">
        <f>X57*Fuels!$D$41</f>
        <v>41551.88884528687</v>
      </c>
      <c r="AW57" s="100">
        <f>Y57*Fuels!$D$41</f>
        <v>41551.88884528687</v>
      </c>
      <c r="AX57" s="82">
        <f>Z57*'UK electricity'!$E$24</f>
        <v>0</v>
      </c>
      <c r="AY57" s="82">
        <f>AA57*'UK electricity'!$E$24</f>
        <v>0</v>
      </c>
      <c r="AZ57" s="82">
        <f>AB57*'UK electricity'!$E$24</f>
        <v>0</v>
      </c>
      <c r="BA57" s="82">
        <f>AC57*'UK electricity'!$E$24</f>
        <v>0</v>
      </c>
      <c r="BB57" s="82">
        <f>AD57*'UK electricity'!$E$24</f>
        <v>0</v>
      </c>
      <c r="BC57" s="82">
        <f>AE57*'UK electricity'!$E$24</f>
        <v>0</v>
      </c>
      <c r="BD57" s="82">
        <f>AF57*'UK electricity'!$E$24</f>
        <v>0</v>
      </c>
      <c r="BE57" s="82">
        <f>AG57*'UK electricity'!$E$24</f>
        <v>0</v>
      </c>
      <c r="BF57" s="82">
        <f>AH57*'UK electricity'!$E$24</f>
        <v>0</v>
      </c>
      <c r="BG57" s="82">
        <f>AI57*'UK electricity'!$E$24</f>
        <v>0</v>
      </c>
      <c r="BH57" s="82">
        <f>AJ57*'UK electricity'!$E$24</f>
        <v>0</v>
      </c>
      <c r="BI57" s="82">
        <f>AK57*'UK electricity'!$E$24</f>
        <v>0</v>
      </c>
      <c r="BJ57" s="82">
        <f t="shared" si="2"/>
        <v>346265.74037739058</v>
      </c>
      <c r="BK57" s="82">
        <f t="shared" si="3"/>
        <v>346.26574037739061</v>
      </c>
      <c r="BL57" s="82">
        <f>$F57/typicalServiceCharge!$C$15</f>
        <v>0.62169388989715668</v>
      </c>
      <c r="BM57" s="102">
        <f>$BL57*INDEX(typicalServiceCharge!$C$5:$C$39,MATCH(realEstatePerformance!BM$2,typicalServiceCharge!$B$5:$B$39,0))</f>
        <v>37301.633393829397</v>
      </c>
      <c r="BN57" s="102">
        <f>$BL57*INDEX(typicalServiceCharge!$C$5:$C$39,MATCH(realEstatePerformance!BN$2,typicalServiceCharge!$B$5:$B$39,0))</f>
        <v>994.71022383545073</v>
      </c>
      <c r="BO57" s="102">
        <f>$BL57*INDEX(typicalServiceCharge!$C$5:$C$39,MATCH(realEstatePerformance!BO$2,typicalServiceCharge!$B$5:$B$39,0))</f>
        <v>44224.194857834242</v>
      </c>
      <c r="BP57" s="102">
        <f>$BL57*INDEX(typicalServiceCharge!$C$5:$C$39,MATCH(realEstatePerformance!BP$2,typicalServiceCharge!$B$5:$B$39,0))</f>
        <v>6216.9388989715671</v>
      </c>
      <c r="BQ57" s="102">
        <f>$BL57*INDEX(typicalServiceCharge!$C$5:$C$39,MATCH(realEstatePerformance!BQ$2,typicalServiceCharge!$B$5:$B$39,0))</f>
        <v>142927.42528735631</v>
      </c>
      <c r="BR57" s="102">
        <f>$BL57*INDEX(typicalServiceCharge!$C$5:$C$39,MATCH(realEstatePerformance!BR$2,typicalServiceCharge!$B$5:$B$39,0))</f>
        <v>6869.7174833635818</v>
      </c>
      <c r="BS57" s="102">
        <f>$BL57*INDEX(typicalServiceCharge!$C$5:$C$39,MATCH(realEstatePerformance!BS$2,typicalServiceCharge!$B$5:$B$39,0))</f>
        <v>4351.8572292800964</v>
      </c>
      <c r="BT57" s="102">
        <f>$BL57*INDEX(typicalServiceCharge!$C$5:$C$39,MATCH(realEstatePerformance!BT$2,typicalServiceCharge!$B$5:$B$39,0))</f>
        <v>89586.089534180282</v>
      </c>
      <c r="BU57" s="102">
        <f>$BL57*INDEX(typicalServiceCharge!$C$5:$C$39,MATCH(realEstatePerformance!BU$2,typicalServiceCharge!$B$5:$B$39,0))</f>
        <v>115467.2061705989</v>
      </c>
      <c r="BV57" s="102">
        <f>$BL57*INDEX(typicalServiceCharge!$C$5:$C$39,MATCH(realEstatePerformance!BV$2,typicalServiceCharge!$B$5:$B$39,0))</f>
        <v>0</v>
      </c>
      <c r="BW57" s="102">
        <f>$BL57*INDEX(typicalServiceCharge!$C$5:$C$39,MATCH(realEstatePerformance!BW$2,typicalServiceCharge!$B$5:$B$39,0))</f>
        <v>116859.80048396855</v>
      </c>
      <c r="BX57" s="102">
        <f>$BL57*INDEX(typicalServiceCharge!$C$5:$C$39,MATCH(realEstatePerformance!BX$2,typicalServiceCharge!$B$5:$B$39,0))</f>
        <v>15231.500302480339</v>
      </c>
      <c r="BY57" s="102">
        <f>$BL57*INDEX(typicalServiceCharge!$C$5:$C$39,MATCH(realEstatePerformance!BY$2,typicalServiceCharge!$B$5:$B$39,0))</f>
        <v>3294.9776164549303</v>
      </c>
      <c r="BZ57" s="102">
        <f>$BL57*INDEX(typicalServiceCharge!$C$5:$C$39,MATCH(realEstatePerformance!BZ$2,typicalServiceCharge!$B$5:$B$39,0))</f>
        <v>61749.745614035084</v>
      </c>
      <c r="CA57" s="102">
        <f>$BL57*INDEX(typicalServiceCharge!$C$5:$C$39,MATCH(realEstatePerformance!CA$2,typicalServiceCharge!$B$5:$B$39,0))</f>
        <v>-663.96907441016333</v>
      </c>
      <c r="CB57" s="102">
        <f>$BL57*INDEX(typicalServiceCharge!$C$5:$C$39,MATCH(realEstatePerformance!CB$2,typicalServiceCharge!$B$5:$B$39,0))</f>
        <v>0</v>
      </c>
      <c r="CC57" s="102">
        <f>$BL57*INDEX(typicalServiceCharge!$C$5:$C$39,MATCH(realEstatePerformance!CC$2,typicalServiceCharge!$B$5:$B$39,0))</f>
        <v>559.52450090744105</v>
      </c>
      <c r="CD57" s="102">
        <f>$BL57*INDEX(typicalServiceCharge!$C$5:$C$39,MATCH(realEstatePerformance!CD$2,typicalServiceCharge!$B$5:$B$39,0))</f>
        <v>0</v>
      </c>
      <c r="CE57" s="102">
        <f>$BL57*INDEX(typicalServiceCharge!$C$5:$C$39,MATCH(realEstatePerformance!CE$2,typicalServiceCharge!$B$5:$B$39,0))</f>
        <v>0</v>
      </c>
      <c r="CF57" s="102">
        <f>$BL57*INDEX(typicalServiceCharge!$C$5:$C$39,MATCH(realEstatePerformance!CF$2,typicalServiceCharge!$B$5:$B$39,0))</f>
        <v>57496.116019358742</v>
      </c>
      <c r="CG57" s="102">
        <f>$BL57*INDEX(typicalServiceCharge!$C$5:$C$39,MATCH(realEstatePerformance!CG$2,typicalServiceCharge!$B$5:$B$39,0))</f>
        <v>-55952.450090744103</v>
      </c>
      <c r="CH57" s="102">
        <f t="shared" si="4"/>
        <v>646515.01845130057</v>
      </c>
      <c r="CI57" s="82">
        <f t="shared" si="5"/>
        <v>53671.189758495544</v>
      </c>
      <c r="CJ57" s="82">
        <f t="shared" si="6"/>
        <v>43167.737922757966</v>
      </c>
      <c r="CK57" s="88">
        <f t="shared" si="7"/>
        <v>6.6769891944914839E-2</v>
      </c>
      <c r="CL57" s="89">
        <f>IF(CK57&lt;benchmarks!$A$65,benchmarks!$B$65,IF(CK57&lt;benchmarks!$A$64,benchmarks!$B$64,IF(CK57&lt;benchmarks!$A$63,benchmarks!$B$63,IF(CK57&lt;benchmarks!$A$62,benchmarks!$B$62,IF(CK57&lt;benchmarks!$A$61,benchmarks!$B$61,0)))))</f>
        <v>1</v>
      </c>
      <c r="CM57" s="83">
        <v>53.394347000000003</v>
      </c>
      <c r="CN57" s="83">
        <v>-1.4058299999999999</v>
      </c>
    </row>
    <row r="58" spans="1:92" x14ac:dyDescent="0.35">
      <c r="A58" s="80">
        <v>1391</v>
      </c>
      <c r="B58" s="85" t="s">
        <v>3</v>
      </c>
      <c r="C58" s="85" t="s">
        <v>5</v>
      </c>
      <c r="D58" s="85">
        <v>2017</v>
      </c>
      <c r="E58" s="86">
        <v>17960</v>
      </c>
      <c r="F58" s="87">
        <v>165595</v>
      </c>
      <c r="G58" s="85">
        <v>65</v>
      </c>
      <c r="H58" s="85">
        <v>113.2234466</v>
      </c>
      <c r="I58" s="81" t="str">
        <f t="shared" si="8"/>
        <v>Light Industrial_2017</v>
      </c>
      <c r="J58" s="82">
        <f t="shared" si="1"/>
        <v>1167400</v>
      </c>
      <c r="K58" s="82" t="s">
        <v>46</v>
      </c>
      <c r="L58" s="82">
        <f>realEstatePerformance!$J58*INDEX(benchmarks!B$17:B$57,MATCH(realEstatePerformance!$K58,benchmarks!$A$17:$A$57,0))</f>
        <v>1167400</v>
      </c>
      <c r="M58" s="82">
        <f>realEstatePerformance!$J58*INDEX(benchmarks!C$17:C$57,MATCH(realEstatePerformance!$K58,benchmarks!$A$17:$A$57,0))</f>
        <v>0</v>
      </c>
      <c r="N58" s="100">
        <f>$L58*INDEX(benchmarks!$B$3:$B$14,MATCH(realEstatePerformance!N$2,benchmarks!$A$3:$A$14,0))</f>
        <v>145925</v>
      </c>
      <c r="O58" s="100">
        <f>$L58*INDEX(benchmarks!$B$3:$B$14,MATCH(realEstatePerformance!O$2,benchmarks!$A$3:$A$14,0))</f>
        <v>163436.00000000003</v>
      </c>
      <c r="P58" s="100">
        <f>$L58*INDEX(benchmarks!$B$3:$B$14,MATCH(realEstatePerformance!P$2,benchmarks!$A$3:$A$14,0))</f>
        <v>116740</v>
      </c>
      <c r="Q58" s="100">
        <f>$L58*INDEX(benchmarks!$B$3:$B$14,MATCH(realEstatePerformance!Q$2,benchmarks!$A$3:$A$14,0))</f>
        <v>81718.000000000015</v>
      </c>
      <c r="R58" s="100">
        <f>$L58*INDEX(benchmarks!$B$3:$B$14,MATCH(realEstatePerformance!R$2,benchmarks!$A$3:$A$14,0))</f>
        <v>52533</v>
      </c>
      <c r="S58" s="100">
        <f>$L58*INDEX(benchmarks!$B$3:$B$14,MATCH(realEstatePerformance!S$2,benchmarks!$A$3:$A$14,0))</f>
        <v>52533</v>
      </c>
      <c r="T58" s="100">
        <f>$L58*INDEX(benchmarks!$B$3:$B$14,MATCH(realEstatePerformance!T$2,benchmarks!$A$3:$A$14,0))</f>
        <v>52533</v>
      </c>
      <c r="U58" s="100">
        <f>$L58*INDEX(benchmarks!$B$3:$B$14,MATCH(realEstatePerformance!U$2,benchmarks!$A$3:$A$14,0))</f>
        <v>52533</v>
      </c>
      <c r="V58" s="100">
        <f>$L58*INDEX(benchmarks!$B$3:$B$14,MATCH(realEstatePerformance!V$2,benchmarks!$A$3:$A$14,0))</f>
        <v>52533</v>
      </c>
      <c r="W58" s="100">
        <f>$L58*INDEX(benchmarks!$B$3:$B$14,MATCH(realEstatePerformance!W$2,benchmarks!$A$3:$A$14,0))</f>
        <v>116740</v>
      </c>
      <c r="X58" s="100">
        <f>$L58*INDEX(benchmarks!$B$3:$B$14,MATCH(realEstatePerformance!X$2,benchmarks!$A$3:$A$14,0))</f>
        <v>140088</v>
      </c>
      <c r="Y58" s="100">
        <f>$L58*INDEX(benchmarks!$B$3:$B$14,MATCH(realEstatePerformance!Y$2,benchmarks!$A$3:$A$14,0))</f>
        <v>140088</v>
      </c>
      <c r="Z58" s="82">
        <f>$M58*INDEX(benchmarks!$C$3:$C$14,MATCH(realEstatePerformance!Z$2,benchmarks!$A$3:$A$14,0))</f>
        <v>0</v>
      </c>
      <c r="AA58" s="82">
        <f>$M58*INDEX(benchmarks!$C$3:$C$14,MATCH(realEstatePerformance!AA$2,benchmarks!$A$3:$A$14,0))</f>
        <v>0</v>
      </c>
      <c r="AB58" s="82">
        <f>$M58*INDEX(benchmarks!$C$3:$C$14,MATCH(realEstatePerformance!AB$2,benchmarks!$A$3:$A$14,0))</f>
        <v>0</v>
      </c>
      <c r="AC58" s="82">
        <f>$M58*INDEX(benchmarks!$C$3:$C$14,MATCH(realEstatePerformance!AC$2,benchmarks!$A$3:$A$14,0))</f>
        <v>0</v>
      </c>
      <c r="AD58" s="82">
        <f>$M58*INDEX(benchmarks!$C$3:$C$14,MATCH(realEstatePerformance!AD$2,benchmarks!$A$3:$A$14,0))</f>
        <v>0</v>
      </c>
      <c r="AE58" s="82">
        <f>$M58*INDEX(benchmarks!$C$3:$C$14,MATCH(realEstatePerformance!AE$2,benchmarks!$A$3:$A$14,0))</f>
        <v>0</v>
      </c>
      <c r="AF58" s="82">
        <f>$M58*INDEX(benchmarks!$C$3:$C$14,MATCH(realEstatePerformance!AF$2,benchmarks!$A$3:$A$14,0))</f>
        <v>0</v>
      </c>
      <c r="AG58" s="82">
        <f>$M58*INDEX(benchmarks!$C$3:$C$14,MATCH(realEstatePerformance!AG$2,benchmarks!$A$3:$A$14,0))</f>
        <v>0</v>
      </c>
      <c r="AH58" s="82">
        <f>$M58*INDEX(benchmarks!$C$3:$C$14,MATCH(realEstatePerformance!AH$2,benchmarks!$A$3:$A$14,0))</f>
        <v>0</v>
      </c>
      <c r="AI58" s="82">
        <f>$M58*INDEX(benchmarks!$C$3:$C$14,MATCH(realEstatePerformance!AI$2,benchmarks!$A$3:$A$14,0))</f>
        <v>0</v>
      </c>
      <c r="AJ58" s="82">
        <f>$M58*INDEX(benchmarks!$C$3:$C$14,MATCH(realEstatePerformance!AJ$2,benchmarks!$A$3:$A$14,0))</f>
        <v>0</v>
      </c>
      <c r="AK58" s="82">
        <f>$M58*INDEX(benchmarks!$C$3:$C$14,MATCH(realEstatePerformance!AK$2,benchmarks!$A$3:$A$14,0))</f>
        <v>0</v>
      </c>
      <c r="AL58" s="100">
        <f>N58*Fuels!$D$41</f>
        <v>29574.826787214766</v>
      </c>
      <c r="AM58" s="100">
        <f>O58*Fuels!$D$41</f>
        <v>33123.806001680539</v>
      </c>
      <c r="AN58" s="100">
        <f>P58*Fuels!$D$41</f>
        <v>23659.861429771812</v>
      </c>
      <c r="AO58" s="100">
        <f>Q58*Fuels!$D$41</f>
        <v>16561.90300084027</v>
      </c>
      <c r="AP58" s="100">
        <f>R58*Fuels!$D$41</f>
        <v>10646.937643397316</v>
      </c>
      <c r="AQ58" s="100">
        <f>S58*Fuels!$D$41</f>
        <v>10646.937643397316</v>
      </c>
      <c r="AR58" s="100">
        <f>T58*Fuels!$D$41</f>
        <v>10646.937643397316</v>
      </c>
      <c r="AS58" s="100">
        <f>U58*Fuels!$D$41</f>
        <v>10646.937643397316</v>
      </c>
      <c r="AT58" s="100">
        <f>V58*Fuels!$D$41</f>
        <v>10646.937643397316</v>
      </c>
      <c r="AU58" s="100">
        <f>W58*Fuels!$D$41</f>
        <v>23659.861429771812</v>
      </c>
      <c r="AV58" s="100">
        <f>X58*Fuels!$D$41</f>
        <v>28391.833715726174</v>
      </c>
      <c r="AW58" s="100">
        <f>Y58*Fuels!$D$41</f>
        <v>28391.833715726174</v>
      </c>
      <c r="AX58" s="82">
        <f>Z58*'UK electricity'!$E$24</f>
        <v>0</v>
      </c>
      <c r="AY58" s="82">
        <f>AA58*'UK electricity'!$E$24</f>
        <v>0</v>
      </c>
      <c r="AZ58" s="82">
        <f>AB58*'UK electricity'!$E$24</f>
        <v>0</v>
      </c>
      <c r="BA58" s="82">
        <f>AC58*'UK electricity'!$E$24</f>
        <v>0</v>
      </c>
      <c r="BB58" s="82">
        <f>AD58*'UK electricity'!$E$24</f>
        <v>0</v>
      </c>
      <c r="BC58" s="82">
        <f>AE58*'UK electricity'!$E$24</f>
        <v>0</v>
      </c>
      <c r="BD58" s="82">
        <f>AF58*'UK electricity'!$E$24</f>
        <v>0</v>
      </c>
      <c r="BE58" s="82">
        <f>AG58*'UK electricity'!$E$24</f>
        <v>0</v>
      </c>
      <c r="BF58" s="82">
        <f>AH58*'UK electricity'!$E$24</f>
        <v>0</v>
      </c>
      <c r="BG58" s="82">
        <f>AI58*'UK electricity'!$E$24</f>
        <v>0</v>
      </c>
      <c r="BH58" s="82">
        <f>AJ58*'UK electricity'!$E$24</f>
        <v>0</v>
      </c>
      <c r="BI58" s="82">
        <f>AK58*'UK electricity'!$E$24</f>
        <v>0</v>
      </c>
      <c r="BJ58" s="82">
        <f t="shared" si="2"/>
        <v>236598.61429771813</v>
      </c>
      <c r="BK58" s="82">
        <f t="shared" si="3"/>
        <v>236.59861429771814</v>
      </c>
      <c r="BL58" s="82">
        <f>$F58/typicalServiceCharge!$C$15</f>
        <v>0.66785642266586009</v>
      </c>
      <c r="BM58" s="102">
        <f>$BL58*INDEX(typicalServiceCharge!$C$5:$C$39,MATCH(realEstatePerformance!BM$2,typicalServiceCharge!$B$5:$B$39,0))</f>
        <v>40071.385359951608</v>
      </c>
      <c r="BN58" s="102">
        <f>$BL58*INDEX(typicalServiceCharge!$C$5:$C$39,MATCH(realEstatePerformance!BN$2,typicalServiceCharge!$B$5:$B$39,0))</f>
        <v>1068.5702762653762</v>
      </c>
      <c r="BO58" s="102">
        <f>$BL58*INDEX(typicalServiceCharge!$C$5:$C$39,MATCH(realEstatePerformance!BO$2,typicalServiceCharge!$B$5:$B$39,0))</f>
        <v>47507.966626335961</v>
      </c>
      <c r="BP58" s="102">
        <f>$BL58*INDEX(typicalServiceCharge!$C$5:$C$39,MATCH(realEstatePerformance!BP$2,typicalServiceCharge!$B$5:$B$39,0))</f>
        <v>6678.564226658601</v>
      </c>
      <c r="BQ58" s="102">
        <f>$BL58*INDEX(typicalServiceCharge!$C$5:$C$39,MATCH(realEstatePerformance!BQ$2,typicalServiceCharge!$B$5:$B$39,0))</f>
        <v>153540.19157088123</v>
      </c>
      <c r="BR58" s="102">
        <f>$BL58*INDEX(typicalServiceCharge!$C$5:$C$39,MATCH(realEstatePerformance!BR$2,typicalServiceCharge!$B$5:$B$39,0))</f>
        <v>7379.8134704577542</v>
      </c>
      <c r="BS58" s="102">
        <f>$BL58*INDEX(typicalServiceCharge!$C$5:$C$39,MATCH(realEstatePerformance!BS$2,typicalServiceCharge!$B$5:$B$39,0))</f>
        <v>4674.994958661021</v>
      </c>
      <c r="BT58" s="102">
        <f>$BL58*INDEX(typicalServiceCharge!$C$5:$C$39,MATCH(realEstatePerformance!BT$2,typicalServiceCharge!$B$5:$B$39,0))</f>
        <v>96238.110506150435</v>
      </c>
      <c r="BU58" s="102">
        <f>$BL58*INDEX(typicalServiceCharge!$C$5:$C$39,MATCH(realEstatePerformance!BU$2,typicalServiceCharge!$B$5:$B$39,0))</f>
        <v>124040.97338173019</v>
      </c>
      <c r="BV58" s="102">
        <f>$BL58*INDEX(typicalServiceCharge!$C$5:$C$39,MATCH(realEstatePerformance!BV$2,typicalServiceCharge!$B$5:$B$39,0))</f>
        <v>0</v>
      </c>
      <c r="BW58" s="102">
        <f>$BL58*INDEX(typicalServiceCharge!$C$5:$C$39,MATCH(realEstatePerformance!BW$2,typicalServiceCharge!$B$5:$B$39,0))</f>
        <v>125536.97176850172</v>
      </c>
      <c r="BX58" s="102">
        <f>$BL58*INDEX(typicalServiceCharge!$C$5:$C$39,MATCH(realEstatePerformance!BX$2,typicalServiceCharge!$B$5:$B$39,0))</f>
        <v>16362.482355313572</v>
      </c>
      <c r="BY58" s="102">
        <f>$BL58*INDEX(typicalServiceCharge!$C$5:$C$39,MATCH(realEstatePerformance!BY$2,typicalServiceCharge!$B$5:$B$39,0))</f>
        <v>3539.6390401290587</v>
      </c>
      <c r="BZ58" s="102">
        <f>$BL58*INDEX(typicalServiceCharge!$C$5:$C$39,MATCH(realEstatePerformance!BZ$2,typicalServiceCharge!$B$5:$B$39,0))</f>
        <v>66334.839181286559</v>
      </c>
      <c r="CA58" s="102">
        <f>$BL58*INDEX(typicalServiceCharge!$C$5:$C$39,MATCH(realEstatePerformance!CA$2,typicalServiceCharge!$B$5:$B$39,0))</f>
        <v>-713.27065940713862</v>
      </c>
      <c r="CB58" s="102">
        <f>$BL58*INDEX(typicalServiceCharge!$C$5:$C$39,MATCH(realEstatePerformance!CB$2,typicalServiceCharge!$B$5:$B$39,0))</f>
        <v>0</v>
      </c>
      <c r="CC58" s="102">
        <f>$BL58*INDEX(typicalServiceCharge!$C$5:$C$39,MATCH(realEstatePerformance!CC$2,typicalServiceCharge!$B$5:$B$39,0))</f>
        <v>601.0707803992741</v>
      </c>
      <c r="CD58" s="102">
        <f>$BL58*INDEX(typicalServiceCharge!$C$5:$C$39,MATCH(realEstatePerformance!CD$2,typicalServiceCharge!$B$5:$B$39,0))</f>
        <v>0</v>
      </c>
      <c r="CE58" s="102">
        <f>$BL58*INDEX(typicalServiceCharge!$C$5:$C$39,MATCH(realEstatePerformance!CE$2,typicalServiceCharge!$B$5:$B$39,0))</f>
        <v>0</v>
      </c>
      <c r="CF58" s="102">
        <f>$BL58*INDEX(typicalServiceCharge!$C$5:$C$39,MATCH(realEstatePerformance!CF$2,typicalServiceCharge!$B$5:$B$39,0))</f>
        <v>61765.365537406738</v>
      </c>
      <c r="CG58" s="102">
        <f>$BL58*INDEX(typicalServiceCharge!$C$5:$C$39,MATCH(realEstatePerformance!CG$2,typicalServiceCharge!$B$5:$B$39,0))</f>
        <v>-60107.078039927408</v>
      </c>
      <c r="CH58" s="102">
        <f t="shared" si="4"/>
        <v>694520.59034079453</v>
      </c>
      <c r="CI58" s="82">
        <f t="shared" si="5"/>
        <v>36672.785216146309</v>
      </c>
      <c r="CJ58" s="82">
        <f t="shared" si="6"/>
        <v>29495.921149346475</v>
      </c>
      <c r="CK58" s="88">
        <f t="shared" si="7"/>
        <v>4.2469469673855328E-2</v>
      </c>
      <c r="CL58" s="89">
        <f>IF(CK58&lt;benchmarks!$A$65,benchmarks!$B$65,IF(CK58&lt;benchmarks!$A$64,benchmarks!$B$64,IF(CK58&lt;benchmarks!$A$63,benchmarks!$B$63,IF(CK58&lt;benchmarks!$A$62,benchmarks!$B$62,IF(CK58&lt;benchmarks!$A$61,benchmarks!$B$61,0)))))</f>
        <v>3</v>
      </c>
      <c r="CM58" s="83">
        <v>51.275010999999999</v>
      </c>
      <c r="CN58" s="83">
        <v>-0.72581200000000001</v>
      </c>
    </row>
    <row r="59" spans="1:92" x14ac:dyDescent="0.35">
      <c r="A59" s="80">
        <v>902</v>
      </c>
      <c r="B59" s="85" t="s">
        <v>3</v>
      </c>
      <c r="C59" s="85" t="s">
        <v>5</v>
      </c>
      <c r="D59" s="85">
        <v>1990</v>
      </c>
      <c r="E59" s="86">
        <v>4066</v>
      </c>
      <c r="F59" s="87">
        <v>82852</v>
      </c>
      <c r="G59" s="85">
        <v>231</v>
      </c>
      <c r="H59" s="85">
        <v>166.79205970000001</v>
      </c>
      <c r="I59" s="81" t="str">
        <f t="shared" si="8"/>
        <v>Light Industrial_1990</v>
      </c>
      <c r="J59" s="82">
        <f t="shared" si="1"/>
        <v>939246</v>
      </c>
      <c r="K59" s="82" t="s">
        <v>46</v>
      </c>
      <c r="L59" s="82">
        <f>realEstatePerformance!$J59*INDEX(benchmarks!B$17:B$57,MATCH(realEstatePerformance!$K59,benchmarks!$A$17:$A$57,0))</f>
        <v>939246</v>
      </c>
      <c r="M59" s="82">
        <f>realEstatePerformance!$J59*INDEX(benchmarks!C$17:C$57,MATCH(realEstatePerformance!$K59,benchmarks!$A$17:$A$57,0))</f>
        <v>0</v>
      </c>
      <c r="N59" s="100">
        <f>$L59*INDEX(benchmarks!$B$3:$B$14,MATCH(realEstatePerformance!N$2,benchmarks!$A$3:$A$14,0))</f>
        <v>117405.75</v>
      </c>
      <c r="O59" s="100">
        <f>$L59*INDEX(benchmarks!$B$3:$B$14,MATCH(realEstatePerformance!O$2,benchmarks!$A$3:$A$14,0))</f>
        <v>131494.44</v>
      </c>
      <c r="P59" s="100">
        <f>$L59*INDEX(benchmarks!$B$3:$B$14,MATCH(realEstatePerformance!P$2,benchmarks!$A$3:$A$14,0))</f>
        <v>93924.6</v>
      </c>
      <c r="Q59" s="100">
        <f>$L59*INDEX(benchmarks!$B$3:$B$14,MATCH(realEstatePerformance!Q$2,benchmarks!$A$3:$A$14,0))</f>
        <v>65747.22</v>
      </c>
      <c r="R59" s="100">
        <f>$L59*INDEX(benchmarks!$B$3:$B$14,MATCH(realEstatePerformance!R$2,benchmarks!$A$3:$A$14,0))</f>
        <v>42266.07</v>
      </c>
      <c r="S59" s="100">
        <f>$L59*INDEX(benchmarks!$B$3:$B$14,MATCH(realEstatePerformance!S$2,benchmarks!$A$3:$A$14,0))</f>
        <v>42266.07</v>
      </c>
      <c r="T59" s="100">
        <f>$L59*INDEX(benchmarks!$B$3:$B$14,MATCH(realEstatePerformance!T$2,benchmarks!$A$3:$A$14,0))</f>
        <v>42266.07</v>
      </c>
      <c r="U59" s="100">
        <f>$L59*INDEX(benchmarks!$B$3:$B$14,MATCH(realEstatePerformance!U$2,benchmarks!$A$3:$A$14,0))</f>
        <v>42266.07</v>
      </c>
      <c r="V59" s="100">
        <f>$L59*INDEX(benchmarks!$B$3:$B$14,MATCH(realEstatePerformance!V$2,benchmarks!$A$3:$A$14,0))</f>
        <v>42266.07</v>
      </c>
      <c r="W59" s="100">
        <f>$L59*INDEX(benchmarks!$B$3:$B$14,MATCH(realEstatePerformance!W$2,benchmarks!$A$3:$A$14,0))</f>
        <v>93924.6</v>
      </c>
      <c r="X59" s="100">
        <f>$L59*INDEX(benchmarks!$B$3:$B$14,MATCH(realEstatePerformance!X$2,benchmarks!$A$3:$A$14,0))</f>
        <v>112709.51999999999</v>
      </c>
      <c r="Y59" s="100">
        <f>$L59*INDEX(benchmarks!$B$3:$B$14,MATCH(realEstatePerformance!Y$2,benchmarks!$A$3:$A$14,0))</f>
        <v>112709.51999999999</v>
      </c>
      <c r="Z59" s="82">
        <f>$M59*INDEX(benchmarks!$C$3:$C$14,MATCH(realEstatePerformance!Z$2,benchmarks!$A$3:$A$14,0))</f>
        <v>0</v>
      </c>
      <c r="AA59" s="82">
        <f>$M59*INDEX(benchmarks!$C$3:$C$14,MATCH(realEstatePerformance!AA$2,benchmarks!$A$3:$A$14,0))</f>
        <v>0</v>
      </c>
      <c r="AB59" s="82">
        <f>$M59*INDEX(benchmarks!$C$3:$C$14,MATCH(realEstatePerformance!AB$2,benchmarks!$A$3:$A$14,0))</f>
        <v>0</v>
      </c>
      <c r="AC59" s="82">
        <f>$M59*INDEX(benchmarks!$C$3:$C$14,MATCH(realEstatePerformance!AC$2,benchmarks!$A$3:$A$14,0))</f>
        <v>0</v>
      </c>
      <c r="AD59" s="82">
        <f>$M59*INDEX(benchmarks!$C$3:$C$14,MATCH(realEstatePerformance!AD$2,benchmarks!$A$3:$A$14,0))</f>
        <v>0</v>
      </c>
      <c r="AE59" s="82">
        <f>$M59*INDEX(benchmarks!$C$3:$C$14,MATCH(realEstatePerformance!AE$2,benchmarks!$A$3:$A$14,0))</f>
        <v>0</v>
      </c>
      <c r="AF59" s="82">
        <f>$M59*INDEX(benchmarks!$C$3:$C$14,MATCH(realEstatePerformance!AF$2,benchmarks!$A$3:$A$14,0))</f>
        <v>0</v>
      </c>
      <c r="AG59" s="82">
        <f>$M59*INDEX(benchmarks!$C$3:$C$14,MATCH(realEstatePerformance!AG$2,benchmarks!$A$3:$A$14,0))</f>
        <v>0</v>
      </c>
      <c r="AH59" s="82">
        <f>$M59*INDEX(benchmarks!$C$3:$C$14,MATCH(realEstatePerformance!AH$2,benchmarks!$A$3:$A$14,0))</f>
        <v>0</v>
      </c>
      <c r="AI59" s="82">
        <f>$M59*INDEX(benchmarks!$C$3:$C$14,MATCH(realEstatePerformance!AI$2,benchmarks!$A$3:$A$14,0))</f>
        <v>0</v>
      </c>
      <c r="AJ59" s="82">
        <f>$M59*INDEX(benchmarks!$C$3:$C$14,MATCH(realEstatePerformance!AJ$2,benchmarks!$A$3:$A$14,0))</f>
        <v>0</v>
      </c>
      <c r="AK59" s="82">
        <f>$M59*INDEX(benchmarks!$C$3:$C$14,MATCH(realEstatePerformance!AK$2,benchmarks!$A$3:$A$14,0))</f>
        <v>0</v>
      </c>
      <c r="AL59" s="100">
        <f>N59*Fuels!$D$41</f>
        <v>23794.789926832549</v>
      </c>
      <c r="AM59" s="100">
        <f>O59*Fuels!$D$41</f>
        <v>26650.164718052456</v>
      </c>
      <c r="AN59" s="100">
        <f>P59*Fuels!$D$41</f>
        <v>19035.83194146604</v>
      </c>
      <c r="AO59" s="100">
        <f>Q59*Fuels!$D$41</f>
        <v>13325.082359026228</v>
      </c>
      <c r="AP59" s="100">
        <f>R59*Fuels!$D$41</f>
        <v>8566.1243736597171</v>
      </c>
      <c r="AQ59" s="100">
        <f>S59*Fuels!$D$41</f>
        <v>8566.1243736597171</v>
      </c>
      <c r="AR59" s="100">
        <f>T59*Fuels!$D$41</f>
        <v>8566.1243736597171</v>
      </c>
      <c r="AS59" s="100">
        <f>U59*Fuels!$D$41</f>
        <v>8566.1243736597171</v>
      </c>
      <c r="AT59" s="100">
        <f>V59*Fuels!$D$41</f>
        <v>8566.1243736597171</v>
      </c>
      <c r="AU59" s="100">
        <f>W59*Fuels!$D$41</f>
        <v>19035.83194146604</v>
      </c>
      <c r="AV59" s="100">
        <f>X59*Fuels!$D$41</f>
        <v>22842.998329759244</v>
      </c>
      <c r="AW59" s="100">
        <f>Y59*Fuels!$D$41</f>
        <v>22842.998329759244</v>
      </c>
      <c r="AX59" s="82">
        <f>Z59*'UK electricity'!$E$24</f>
        <v>0</v>
      </c>
      <c r="AY59" s="82">
        <f>AA59*'UK electricity'!$E$24</f>
        <v>0</v>
      </c>
      <c r="AZ59" s="82">
        <f>AB59*'UK electricity'!$E$24</f>
        <v>0</v>
      </c>
      <c r="BA59" s="82">
        <f>AC59*'UK electricity'!$E$24</f>
        <v>0</v>
      </c>
      <c r="BB59" s="82">
        <f>AD59*'UK electricity'!$E$24</f>
        <v>0</v>
      </c>
      <c r="BC59" s="82">
        <f>AE59*'UK electricity'!$E$24</f>
        <v>0</v>
      </c>
      <c r="BD59" s="82">
        <f>AF59*'UK electricity'!$E$24</f>
        <v>0</v>
      </c>
      <c r="BE59" s="82">
        <f>AG59*'UK electricity'!$E$24</f>
        <v>0</v>
      </c>
      <c r="BF59" s="82">
        <f>AH59*'UK electricity'!$E$24</f>
        <v>0</v>
      </c>
      <c r="BG59" s="82">
        <f>AI59*'UK electricity'!$E$24</f>
        <v>0</v>
      </c>
      <c r="BH59" s="82">
        <f>AJ59*'UK electricity'!$E$24</f>
        <v>0</v>
      </c>
      <c r="BI59" s="82">
        <f>AK59*'UK electricity'!$E$24</f>
        <v>0</v>
      </c>
      <c r="BJ59" s="82">
        <f t="shared" si="2"/>
        <v>190358.31941466045</v>
      </c>
      <c r="BK59" s="82">
        <f t="shared" si="3"/>
        <v>190.35831941466046</v>
      </c>
      <c r="BL59" s="82">
        <f>$F59/typicalServiceCharge!$C$15</f>
        <v>0.33414801371244202</v>
      </c>
      <c r="BM59" s="102">
        <f>$BL59*INDEX(typicalServiceCharge!$C$5:$C$39,MATCH(realEstatePerformance!BM$2,typicalServiceCharge!$B$5:$B$39,0))</f>
        <v>20048.88082274652</v>
      </c>
      <c r="BN59" s="102">
        <f>$BL59*INDEX(typicalServiceCharge!$C$5:$C$39,MATCH(realEstatePerformance!BN$2,typicalServiceCharge!$B$5:$B$39,0))</f>
        <v>534.63682193990724</v>
      </c>
      <c r="BO59" s="102">
        <f>$BL59*INDEX(typicalServiceCharge!$C$5:$C$39,MATCH(realEstatePerformance!BO$2,typicalServiceCharge!$B$5:$B$39,0))</f>
        <v>23769.618955434562</v>
      </c>
      <c r="BP59" s="102">
        <f>$BL59*INDEX(typicalServiceCharge!$C$5:$C$39,MATCH(realEstatePerformance!BP$2,typicalServiceCharge!$B$5:$B$39,0))</f>
        <v>3341.4801371244203</v>
      </c>
      <c r="BQ59" s="102">
        <f>$BL59*INDEX(typicalServiceCharge!$C$5:$C$39,MATCH(realEstatePerformance!BQ$2,typicalServiceCharge!$B$5:$B$39,0))</f>
        <v>76820.628352490414</v>
      </c>
      <c r="BR59" s="102">
        <f>$BL59*INDEX(typicalServiceCharge!$C$5:$C$39,MATCH(realEstatePerformance!BR$2,typicalServiceCharge!$B$5:$B$39,0))</f>
        <v>3692.3355515224844</v>
      </c>
      <c r="BS59" s="102">
        <f>$BL59*INDEX(typicalServiceCharge!$C$5:$C$39,MATCH(realEstatePerformance!BS$2,typicalServiceCharge!$B$5:$B$39,0))</f>
        <v>2339.0360959870941</v>
      </c>
      <c r="BT59" s="102">
        <f>$BL59*INDEX(typicalServiceCharge!$C$5:$C$39,MATCH(realEstatePerformance!BT$2,typicalServiceCharge!$B$5:$B$39,0))</f>
        <v>48150.728775962896</v>
      </c>
      <c r="BU59" s="102">
        <f>$BL59*INDEX(typicalServiceCharge!$C$5:$C$39,MATCH(realEstatePerformance!BU$2,typicalServiceCharge!$B$5:$B$39,0))</f>
        <v>62061.310586811858</v>
      </c>
      <c r="BV59" s="102">
        <f>$BL59*INDEX(typicalServiceCharge!$C$5:$C$39,MATCH(realEstatePerformance!BV$2,typicalServiceCharge!$B$5:$B$39,0))</f>
        <v>0</v>
      </c>
      <c r="BW59" s="102">
        <f>$BL59*INDEX(typicalServiceCharge!$C$5:$C$39,MATCH(realEstatePerformance!BW$2,typicalServiceCharge!$B$5:$B$39,0))</f>
        <v>62809.802137527724</v>
      </c>
      <c r="BX59" s="102">
        <f>$BL59*INDEX(typicalServiceCharge!$C$5:$C$39,MATCH(realEstatePerformance!BX$2,typicalServiceCharge!$B$5:$B$39,0))</f>
        <v>8186.6263359548293</v>
      </c>
      <c r="BY59" s="102">
        <f>$BL59*INDEX(typicalServiceCharge!$C$5:$C$39,MATCH(realEstatePerformance!BY$2,typicalServiceCharge!$B$5:$B$39,0))</f>
        <v>1770.9844726759427</v>
      </c>
      <c r="BZ59" s="102">
        <f>$BL59*INDEX(typicalServiceCharge!$C$5:$C$39,MATCH(realEstatePerformance!BZ$2,typicalServiceCharge!$B$5:$B$39,0))</f>
        <v>33189.2514619883</v>
      </c>
      <c r="CA59" s="102">
        <f>$BL59*INDEX(typicalServiceCharge!$C$5:$C$39,MATCH(realEstatePerformance!CA$2,typicalServiceCharge!$B$5:$B$39,0))</f>
        <v>-356.87007864488805</v>
      </c>
      <c r="CB59" s="102">
        <f>$BL59*INDEX(typicalServiceCharge!$C$5:$C$39,MATCH(realEstatePerformance!CB$2,typicalServiceCharge!$B$5:$B$39,0))</f>
        <v>0</v>
      </c>
      <c r="CC59" s="102">
        <f>$BL59*INDEX(typicalServiceCharge!$C$5:$C$39,MATCH(realEstatePerformance!CC$2,typicalServiceCharge!$B$5:$B$39,0))</f>
        <v>300.73321234119783</v>
      </c>
      <c r="CD59" s="102">
        <f>$BL59*INDEX(typicalServiceCharge!$C$5:$C$39,MATCH(realEstatePerformance!CD$2,typicalServiceCharge!$B$5:$B$39,0))</f>
        <v>0</v>
      </c>
      <c r="CE59" s="102">
        <f>$BL59*INDEX(typicalServiceCharge!$C$5:$C$39,MATCH(realEstatePerformance!CE$2,typicalServiceCharge!$B$5:$B$39,0))</f>
        <v>0</v>
      </c>
      <c r="CF59" s="102">
        <f>$BL59*INDEX(typicalServiceCharge!$C$5:$C$39,MATCH(realEstatePerformance!CF$2,typicalServiceCharge!$B$5:$B$39,0))</f>
        <v>30903.010752167775</v>
      </c>
      <c r="CG59" s="102">
        <f>$BL59*INDEX(typicalServiceCharge!$C$5:$C$39,MATCH(realEstatePerformance!CG$2,typicalServiceCharge!$B$5:$B$39,0))</f>
        <v>-30073.321234119783</v>
      </c>
      <c r="CH59" s="102">
        <f t="shared" si="4"/>
        <v>347488.87315991131</v>
      </c>
      <c r="CI59" s="82">
        <f t="shared" si="5"/>
        <v>29505.53950927237</v>
      </c>
      <c r="CJ59" s="82">
        <f t="shared" si="6"/>
        <v>23731.305427307769</v>
      </c>
      <c r="CK59" s="88">
        <f t="shared" si="7"/>
        <v>6.8293713152613178E-2</v>
      </c>
      <c r="CL59" s="89">
        <f>IF(CK59&lt;benchmarks!$A$65,benchmarks!$B$65,IF(CK59&lt;benchmarks!$A$64,benchmarks!$B$64,IF(CK59&lt;benchmarks!$A$63,benchmarks!$B$63,IF(CK59&lt;benchmarks!$A$62,benchmarks!$B$62,IF(CK59&lt;benchmarks!$A$61,benchmarks!$B$61,0)))))</f>
        <v>1</v>
      </c>
      <c r="CM59" s="83">
        <v>52.238131000000003</v>
      </c>
      <c r="CN59" s="83">
        <v>-0.93490899999999999</v>
      </c>
    </row>
    <row r="60" spans="1:92" x14ac:dyDescent="0.35">
      <c r="A60" s="80">
        <v>915</v>
      </c>
      <c r="B60" s="85" t="s">
        <v>3</v>
      </c>
      <c r="C60" s="85" t="s">
        <v>5</v>
      </c>
      <c r="D60" s="85">
        <v>2000</v>
      </c>
      <c r="E60" s="86">
        <v>9445</v>
      </c>
      <c r="F60" s="87">
        <v>180667</v>
      </c>
      <c r="G60" s="85">
        <v>212</v>
      </c>
      <c r="H60" s="85">
        <v>355.42425730000002</v>
      </c>
      <c r="I60" s="81" t="str">
        <f t="shared" si="8"/>
        <v>Light Industrial_2000</v>
      </c>
      <c r="J60" s="82">
        <f t="shared" si="1"/>
        <v>2002340</v>
      </c>
      <c r="K60" s="82" t="s">
        <v>46</v>
      </c>
      <c r="L60" s="82">
        <f>realEstatePerformance!$J60*INDEX(benchmarks!B$17:B$57,MATCH(realEstatePerformance!$K60,benchmarks!$A$17:$A$57,0))</f>
        <v>2002340</v>
      </c>
      <c r="M60" s="82">
        <f>realEstatePerformance!$J60*INDEX(benchmarks!C$17:C$57,MATCH(realEstatePerformance!$K60,benchmarks!$A$17:$A$57,0))</f>
        <v>0</v>
      </c>
      <c r="N60" s="100">
        <f>$L60*INDEX(benchmarks!$B$3:$B$14,MATCH(realEstatePerformance!N$2,benchmarks!$A$3:$A$14,0))</f>
        <v>250292.5</v>
      </c>
      <c r="O60" s="100">
        <f>$L60*INDEX(benchmarks!$B$3:$B$14,MATCH(realEstatePerformance!O$2,benchmarks!$A$3:$A$14,0))</f>
        <v>280327.60000000003</v>
      </c>
      <c r="P60" s="100">
        <f>$L60*INDEX(benchmarks!$B$3:$B$14,MATCH(realEstatePerformance!P$2,benchmarks!$A$3:$A$14,0))</f>
        <v>200234</v>
      </c>
      <c r="Q60" s="100">
        <f>$L60*INDEX(benchmarks!$B$3:$B$14,MATCH(realEstatePerformance!Q$2,benchmarks!$A$3:$A$14,0))</f>
        <v>140163.80000000002</v>
      </c>
      <c r="R60" s="100">
        <f>$L60*INDEX(benchmarks!$B$3:$B$14,MATCH(realEstatePerformance!R$2,benchmarks!$A$3:$A$14,0))</f>
        <v>90105.3</v>
      </c>
      <c r="S60" s="100">
        <f>$L60*INDEX(benchmarks!$B$3:$B$14,MATCH(realEstatePerformance!S$2,benchmarks!$A$3:$A$14,0))</f>
        <v>90105.3</v>
      </c>
      <c r="T60" s="100">
        <f>$L60*INDEX(benchmarks!$B$3:$B$14,MATCH(realEstatePerformance!T$2,benchmarks!$A$3:$A$14,0))</f>
        <v>90105.3</v>
      </c>
      <c r="U60" s="100">
        <f>$L60*INDEX(benchmarks!$B$3:$B$14,MATCH(realEstatePerformance!U$2,benchmarks!$A$3:$A$14,0))</f>
        <v>90105.3</v>
      </c>
      <c r="V60" s="100">
        <f>$L60*INDEX(benchmarks!$B$3:$B$14,MATCH(realEstatePerformance!V$2,benchmarks!$A$3:$A$14,0))</f>
        <v>90105.3</v>
      </c>
      <c r="W60" s="100">
        <f>$L60*INDEX(benchmarks!$B$3:$B$14,MATCH(realEstatePerformance!W$2,benchmarks!$A$3:$A$14,0))</f>
        <v>200234</v>
      </c>
      <c r="X60" s="100">
        <f>$L60*INDEX(benchmarks!$B$3:$B$14,MATCH(realEstatePerformance!X$2,benchmarks!$A$3:$A$14,0))</f>
        <v>240280.8</v>
      </c>
      <c r="Y60" s="100">
        <f>$L60*INDEX(benchmarks!$B$3:$B$14,MATCH(realEstatePerformance!Y$2,benchmarks!$A$3:$A$14,0))</f>
        <v>240280.8</v>
      </c>
      <c r="Z60" s="82">
        <f>$M60*INDEX(benchmarks!$C$3:$C$14,MATCH(realEstatePerformance!Z$2,benchmarks!$A$3:$A$14,0))</f>
        <v>0</v>
      </c>
      <c r="AA60" s="82">
        <f>$M60*INDEX(benchmarks!$C$3:$C$14,MATCH(realEstatePerformance!AA$2,benchmarks!$A$3:$A$14,0))</f>
        <v>0</v>
      </c>
      <c r="AB60" s="82">
        <f>$M60*INDEX(benchmarks!$C$3:$C$14,MATCH(realEstatePerformance!AB$2,benchmarks!$A$3:$A$14,0))</f>
        <v>0</v>
      </c>
      <c r="AC60" s="82">
        <f>$M60*INDEX(benchmarks!$C$3:$C$14,MATCH(realEstatePerformance!AC$2,benchmarks!$A$3:$A$14,0))</f>
        <v>0</v>
      </c>
      <c r="AD60" s="82">
        <f>$M60*INDEX(benchmarks!$C$3:$C$14,MATCH(realEstatePerformance!AD$2,benchmarks!$A$3:$A$14,0))</f>
        <v>0</v>
      </c>
      <c r="AE60" s="82">
        <f>$M60*INDEX(benchmarks!$C$3:$C$14,MATCH(realEstatePerformance!AE$2,benchmarks!$A$3:$A$14,0))</f>
        <v>0</v>
      </c>
      <c r="AF60" s="82">
        <f>$M60*INDEX(benchmarks!$C$3:$C$14,MATCH(realEstatePerformance!AF$2,benchmarks!$A$3:$A$14,0))</f>
        <v>0</v>
      </c>
      <c r="AG60" s="82">
        <f>$M60*INDEX(benchmarks!$C$3:$C$14,MATCH(realEstatePerformance!AG$2,benchmarks!$A$3:$A$14,0))</f>
        <v>0</v>
      </c>
      <c r="AH60" s="82">
        <f>$M60*INDEX(benchmarks!$C$3:$C$14,MATCH(realEstatePerformance!AH$2,benchmarks!$A$3:$A$14,0))</f>
        <v>0</v>
      </c>
      <c r="AI60" s="82">
        <f>$M60*INDEX(benchmarks!$C$3:$C$14,MATCH(realEstatePerformance!AI$2,benchmarks!$A$3:$A$14,0))</f>
        <v>0</v>
      </c>
      <c r="AJ60" s="82">
        <f>$M60*INDEX(benchmarks!$C$3:$C$14,MATCH(realEstatePerformance!AJ$2,benchmarks!$A$3:$A$14,0))</f>
        <v>0</v>
      </c>
      <c r="AK60" s="82">
        <f>$M60*INDEX(benchmarks!$C$3:$C$14,MATCH(realEstatePerformance!AK$2,benchmarks!$A$3:$A$14,0))</f>
        <v>0</v>
      </c>
      <c r="AL60" s="100">
        <f>N60*Fuels!$D$41</f>
        <v>50727.136087983221</v>
      </c>
      <c r="AM60" s="100">
        <f>O60*Fuels!$D$41</f>
        <v>56814.392418541218</v>
      </c>
      <c r="AN60" s="100">
        <f>P60*Fuels!$D$41</f>
        <v>40581.708870386574</v>
      </c>
      <c r="AO60" s="100">
        <f>Q60*Fuels!$D$41</f>
        <v>28407.196209270609</v>
      </c>
      <c r="AP60" s="100">
        <f>R60*Fuels!$D$41</f>
        <v>18261.768991673962</v>
      </c>
      <c r="AQ60" s="100">
        <f>S60*Fuels!$D$41</f>
        <v>18261.768991673962</v>
      </c>
      <c r="AR60" s="100">
        <f>T60*Fuels!$D$41</f>
        <v>18261.768991673962</v>
      </c>
      <c r="AS60" s="100">
        <f>U60*Fuels!$D$41</f>
        <v>18261.768991673962</v>
      </c>
      <c r="AT60" s="100">
        <f>V60*Fuels!$D$41</f>
        <v>18261.768991673962</v>
      </c>
      <c r="AU60" s="100">
        <f>W60*Fuels!$D$41</f>
        <v>40581.708870386574</v>
      </c>
      <c r="AV60" s="100">
        <f>X60*Fuels!$D$41</f>
        <v>48698.050644463889</v>
      </c>
      <c r="AW60" s="100">
        <f>Y60*Fuels!$D$41</f>
        <v>48698.050644463889</v>
      </c>
      <c r="AX60" s="82">
        <f>Z60*'UK electricity'!$E$24</f>
        <v>0</v>
      </c>
      <c r="AY60" s="82">
        <f>AA60*'UK electricity'!$E$24</f>
        <v>0</v>
      </c>
      <c r="AZ60" s="82">
        <f>AB60*'UK electricity'!$E$24</f>
        <v>0</v>
      </c>
      <c r="BA60" s="82">
        <f>AC60*'UK electricity'!$E$24</f>
        <v>0</v>
      </c>
      <c r="BB60" s="82">
        <f>AD60*'UK electricity'!$E$24</f>
        <v>0</v>
      </c>
      <c r="BC60" s="82">
        <f>AE60*'UK electricity'!$E$24</f>
        <v>0</v>
      </c>
      <c r="BD60" s="82">
        <f>AF60*'UK electricity'!$E$24</f>
        <v>0</v>
      </c>
      <c r="BE60" s="82">
        <f>AG60*'UK electricity'!$E$24</f>
        <v>0</v>
      </c>
      <c r="BF60" s="82">
        <f>AH60*'UK electricity'!$E$24</f>
        <v>0</v>
      </c>
      <c r="BG60" s="82">
        <f>AI60*'UK electricity'!$E$24</f>
        <v>0</v>
      </c>
      <c r="BH60" s="82">
        <f>AJ60*'UK electricity'!$E$24</f>
        <v>0</v>
      </c>
      <c r="BI60" s="82">
        <f>AK60*'UK electricity'!$E$24</f>
        <v>0</v>
      </c>
      <c r="BJ60" s="82">
        <f t="shared" si="2"/>
        <v>405817.08870386565</v>
      </c>
      <c r="BK60" s="82">
        <f t="shared" si="3"/>
        <v>405.81708870386564</v>
      </c>
      <c r="BL60" s="82">
        <f>$F60/typicalServiceCharge!$C$15</f>
        <v>0.72864287154668284</v>
      </c>
      <c r="BM60" s="102">
        <f>$BL60*INDEX(typicalServiceCharge!$C$5:$C$39,MATCH(realEstatePerformance!BM$2,typicalServiceCharge!$B$5:$B$39,0))</f>
        <v>43718.572292800971</v>
      </c>
      <c r="BN60" s="102">
        <f>$BL60*INDEX(typicalServiceCharge!$C$5:$C$39,MATCH(realEstatePerformance!BN$2,typicalServiceCharge!$B$5:$B$39,0))</f>
        <v>1165.8285944746926</v>
      </c>
      <c r="BO60" s="102">
        <f>$BL60*INDEX(typicalServiceCharge!$C$5:$C$39,MATCH(realEstatePerformance!BO$2,typicalServiceCharge!$B$5:$B$39,0))</f>
        <v>51832.010667473282</v>
      </c>
      <c r="BP60" s="102">
        <f>$BL60*INDEX(typicalServiceCharge!$C$5:$C$39,MATCH(realEstatePerformance!BP$2,typicalServiceCharge!$B$5:$B$39,0))</f>
        <v>7286.4287154668282</v>
      </c>
      <c r="BQ60" s="102">
        <f>$BL60*INDEX(typicalServiceCharge!$C$5:$C$39,MATCH(realEstatePerformance!BQ$2,typicalServiceCharge!$B$5:$B$39,0))</f>
        <v>167514.99616858238</v>
      </c>
      <c r="BR60" s="102">
        <f>$BL60*INDEX(typicalServiceCharge!$C$5:$C$39,MATCH(realEstatePerformance!BR$2,typicalServiceCharge!$B$5:$B$39,0))</f>
        <v>8051.5037305908454</v>
      </c>
      <c r="BS60" s="102">
        <f>$BL60*INDEX(typicalServiceCharge!$C$5:$C$39,MATCH(realEstatePerformance!BS$2,typicalServiceCharge!$B$5:$B$39,0))</f>
        <v>5100.50010082678</v>
      </c>
      <c r="BT60" s="102">
        <f>$BL60*INDEX(typicalServiceCharge!$C$5:$C$39,MATCH(realEstatePerformance!BT$2,typicalServiceCharge!$B$5:$B$39,0))</f>
        <v>104997.437789877</v>
      </c>
      <c r="BU60" s="102">
        <f>$BL60*INDEX(typicalServiceCharge!$C$5:$C$39,MATCH(realEstatePerformance!BU$2,typicalServiceCharge!$B$5:$B$39,0))</f>
        <v>135330.8405323654</v>
      </c>
      <c r="BV60" s="102">
        <f>$BL60*INDEX(typicalServiceCharge!$C$5:$C$39,MATCH(realEstatePerformance!BV$2,typicalServiceCharge!$B$5:$B$39,0))</f>
        <v>0</v>
      </c>
      <c r="BW60" s="102">
        <f>$BL60*INDEX(typicalServiceCharge!$C$5:$C$39,MATCH(realEstatePerformance!BW$2,typicalServiceCharge!$B$5:$B$39,0))</f>
        <v>136963.00056462997</v>
      </c>
      <c r="BX60" s="102">
        <f>$BL60*INDEX(typicalServiceCharge!$C$5:$C$39,MATCH(realEstatePerformance!BX$2,typicalServiceCharge!$B$5:$B$39,0))</f>
        <v>17851.75035289373</v>
      </c>
      <c r="BY60" s="102">
        <f>$BL60*INDEX(typicalServiceCharge!$C$5:$C$39,MATCH(realEstatePerformance!BY$2,typicalServiceCharge!$B$5:$B$39,0))</f>
        <v>3861.8072191974188</v>
      </c>
      <c r="BZ60" s="102">
        <f>$BL60*INDEX(typicalServiceCharge!$C$5:$C$39,MATCH(realEstatePerformance!BZ$2,typicalServiceCharge!$B$5:$B$39,0))</f>
        <v>72372.45321637427</v>
      </c>
      <c r="CA60" s="102">
        <f>$BL60*INDEX(typicalServiceCharge!$C$5:$C$39,MATCH(realEstatePerformance!CA$2,typicalServiceCharge!$B$5:$B$39,0))</f>
        <v>-778.19058681185732</v>
      </c>
      <c r="CB60" s="102">
        <f>$BL60*INDEX(typicalServiceCharge!$C$5:$C$39,MATCH(realEstatePerformance!CB$2,typicalServiceCharge!$B$5:$B$39,0))</f>
        <v>0</v>
      </c>
      <c r="CC60" s="102">
        <f>$BL60*INDEX(typicalServiceCharge!$C$5:$C$39,MATCH(realEstatePerformance!CC$2,typicalServiceCharge!$B$5:$B$39,0))</f>
        <v>655.77858439201452</v>
      </c>
      <c r="CD60" s="102">
        <f>$BL60*INDEX(typicalServiceCharge!$C$5:$C$39,MATCH(realEstatePerformance!CD$2,typicalServiceCharge!$B$5:$B$39,0))</f>
        <v>0</v>
      </c>
      <c r="CE60" s="102">
        <f>$BL60*INDEX(typicalServiceCharge!$C$5:$C$39,MATCH(realEstatePerformance!CE$2,typicalServiceCharge!$B$5:$B$39,0))</f>
        <v>0</v>
      </c>
      <c r="CF60" s="102">
        <f>$BL60*INDEX(typicalServiceCharge!$C$5:$C$39,MATCH(realEstatePerformance!CF$2,typicalServiceCharge!$B$5:$B$39,0))</f>
        <v>67387.078689251866</v>
      </c>
      <c r="CG60" s="102">
        <f>$BL60*INDEX(typicalServiceCharge!$C$5:$C$39,MATCH(realEstatePerformance!CG$2,typicalServiceCharge!$B$5:$B$39,0))</f>
        <v>-65577.85843920146</v>
      </c>
      <c r="CH60" s="102">
        <f t="shared" si="4"/>
        <v>757733.93819318421</v>
      </c>
      <c r="CI60" s="82">
        <f t="shared" si="5"/>
        <v>62901.648749099171</v>
      </c>
      <c r="CJ60" s="82">
        <f t="shared" si="6"/>
        <v>50591.796088900461</v>
      </c>
      <c r="CK60" s="88">
        <f t="shared" si="7"/>
        <v>6.6767229945561821E-2</v>
      </c>
      <c r="CL60" s="89">
        <f>IF(CK60&lt;benchmarks!$A$65,benchmarks!$B$65,IF(CK60&lt;benchmarks!$A$64,benchmarks!$B$64,IF(CK60&lt;benchmarks!$A$63,benchmarks!$B$63,IF(CK60&lt;benchmarks!$A$62,benchmarks!$B$62,IF(CK60&lt;benchmarks!$A$61,benchmarks!$B$61,0)))))</f>
        <v>1</v>
      </c>
      <c r="CM60" s="83">
        <v>51.424503000000001</v>
      </c>
      <c r="CN60" s="83">
        <v>-0.16337499999999999</v>
      </c>
    </row>
    <row r="61" spans="1:92" x14ac:dyDescent="0.35">
      <c r="A61" s="80">
        <v>916</v>
      </c>
      <c r="B61" s="85" t="s">
        <v>3</v>
      </c>
      <c r="C61" s="85" t="s">
        <v>5</v>
      </c>
      <c r="D61" s="85">
        <v>1990</v>
      </c>
      <c r="E61" s="86">
        <v>3851</v>
      </c>
      <c r="F61" s="87">
        <v>47439</v>
      </c>
      <c r="G61" s="85">
        <v>160.33333329999999</v>
      </c>
      <c r="H61" s="85">
        <v>95.185760990000006</v>
      </c>
      <c r="I61" s="81" t="str">
        <f t="shared" si="8"/>
        <v>Light Industrial_1990</v>
      </c>
      <c r="J61" s="82">
        <f t="shared" si="1"/>
        <v>617443.66653829999</v>
      </c>
      <c r="K61" s="82" t="s">
        <v>46</v>
      </c>
      <c r="L61" s="82">
        <f>realEstatePerformance!$J61*INDEX(benchmarks!B$17:B$57,MATCH(realEstatePerformance!$K61,benchmarks!$A$17:$A$57,0))</f>
        <v>617443.66653829999</v>
      </c>
      <c r="M61" s="82">
        <f>realEstatePerformance!$J61*INDEX(benchmarks!C$17:C$57,MATCH(realEstatePerformance!$K61,benchmarks!$A$17:$A$57,0))</f>
        <v>0</v>
      </c>
      <c r="N61" s="100">
        <f>$L61*INDEX(benchmarks!$B$3:$B$14,MATCH(realEstatePerformance!N$2,benchmarks!$A$3:$A$14,0))</f>
        <v>77180.458317287499</v>
      </c>
      <c r="O61" s="100">
        <f>$L61*INDEX(benchmarks!$B$3:$B$14,MATCH(realEstatePerformance!O$2,benchmarks!$A$3:$A$14,0))</f>
        <v>86442.113315362003</v>
      </c>
      <c r="P61" s="100">
        <f>$L61*INDEX(benchmarks!$B$3:$B$14,MATCH(realEstatePerformance!P$2,benchmarks!$A$3:$A$14,0))</f>
        <v>61744.366653830002</v>
      </c>
      <c r="Q61" s="100">
        <f>$L61*INDEX(benchmarks!$B$3:$B$14,MATCH(realEstatePerformance!Q$2,benchmarks!$A$3:$A$14,0))</f>
        <v>43221.056657681002</v>
      </c>
      <c r="R61" s="100">
        <f>$L61*INDEX(benchmarks!$B$3:$B$14,MATCH(realEstatePerformance!R$2,benchmarks!$A$3:$A$14,0))</f>
        <v>27784.964994223497</v>
      </c>
      <c r="S61" s="100">
        <f>$L61*INDEX(benchmarks!$B$3:$B$14,MATCH(realEstatePerformance!S$2,benchmarks!$A$3:$A$14,0))</f>
        <v>27784.964994223497</v>
      </c>
      <c r="T61" s="100">
        <f>$L61*INDEX(benchmarks!$B$3:$B$14,MATCH(realEstatePerformance!T$2,benchmarks!$A$3:$A$14,0))</f>
        <v>27784.964994223497</v>
      </c>
      <c r="U61" s="100">
        <f>$L61*INDEX(benchmarks!$B$3:$B$14,MATCH(realEstatePerformance!U$2,benchmarks!$A$3:$A$14,0))</f>
        <v>27784.964994223497</v>
      </c>
      <c r="V61" s="100">
        <f>$L61*INDEX(benchmarks!$B$3:$B$14,MATCH(realEstatePerformance!V$2,benchmarks!$A$3:$A$14,0))</f>
        <v>27784.964994223497</v>
      </c>
      <c r="W61" s="100">
        <f>$L61*INDEX(benchmarks!$B$3:$B$14,MATCH(realEstatePerformance!W$2,benchmarks!$A$3:$A$14,0))</f>
        <v>61744.366653830002</v>
      </c>
      <c r="X61" s="100">
        <f>$L61*INDEX(benchmarks!$B$3:$B$14,MATCH(realEstatePerformance!X$2,benchmarks!$A$3:$A$14,0))</f>
        <v>74093.239984596003</v>
      </c>
      <c r="Y61" s="100">
        <f>$L61*INDEX(benchmarks!$B$3:$B$14,MATCH(realEstatePerformance!Y$2,benchmarks!$A$3:$A$14,0))</f>
        <v>74093.239984596003</v>
      </c>
      <c r="Z61" s="82">
        <f>$M61*INDEX(benchmarks!$C$3:$C$14,MATCH(realEstatePerformance!Z$2,benchmarks!$A$3:$A$14,0))</f>
        <v>0</v>
      </c>
      <c r="AA61" s="82">
        <f>$M61*INDEX(benchmarks!$C$3:$C$14,MATCH(realEstatePerformance!AA$2,benchmarks!$A$3:$A$14,0))</f>
        <v>0</v>
      </c>
      <c r="AB61" s="82">
        <f>$M61*INDEX(benchmarks!$C$3:$C$14,MATCH(realEstatePerformance!AB$2,benchmarks!$A$3:$A$14,0))</f>
        <v>0</v>
      </c>
      <c r="AC61" s="82">
        <f>$M61*INDEX(benchmarks!$C$3:$C$14,MATCH(realEstatePerformance!AC$2,benchmarks!$A$3:$A$14,0))</f>
        <v>0</v>
      </c>
      <c r="AD61" s="82">
        <f>$M61*INDEX(benchmarks!$C$3:$C$14,MATCH(realEstatePerformance!AD$2,benchmarks!$A$3:$A$14,0))</f>
        <v>0</v>
      </c>
      <c r="AE61" s="82">
        <f>$M61*INDEX(benchmarks!$C$3:$C$14,MATCH(realEstatePerformance!AE$2,benchmarks!$A$3:$A$14,0))</f>
        <v>0</v>
      </c>
      <c r="AF61" s="82">
        <f>$M61*INDEX(benchmarks!$C$3:$C$14,MATCH(realEstatePerformance!AF$2,benchmarks!$A$3:$A$14,0))</f>
        <v>0</v>
      </c>
      <c r="AG61" s="82">
        <f>$M61*INDEX(benchmarks!$C$3:$C$14,MATCH(realEstatePerformance!AG$2,benchmarks!$A$3:$A$14,0))</f>
        <v>0</v>
      </c>
      <c r="AH61" s="82">
        <f>$M61*INDEX(benchmarks!$C$3:$C$14,MATCH(realEstatePerformance!AH$2,benchmarks!$A$3:$A$14,0))</f>
        <v>0</v>
      </c>
      <c r="AI61" s="82">
        <f>$M61*INDEX(benchmarks!$C$3:$C$14,MATCH(realEstatePerformance!AI$2,benchmarks!$A$3:$A$14,0))</f>
        <v>0</v>
      </c>
      <c r="AJ61" s="82">
        <f>$M61*INDEX(benchmarks!$C$3:$C$14,MATCH(realEstatePerformance!AJ$2,benchmarks!$A$3:$A$14,0))</f>
        <v>0</v>
      </c>
      <c r="AK61" s="82">
        <f>$M61*INDEX(benchmarks!$C$3:$C$14,MATCH(realEstatePerformance!AK$2,benchmarks!$A$3:$A$14,0))</f>
        <v>0</v>
      </c>
      <c r="AL61" s="100">
        <f>N61*Fuels!$D$41</f>
        <v>15642.272990177331</v>
      </c>
      <c r="AM61" s="100">
        <f>O61*Fuels!$D$41</f>
        <v>17519.34574899861</v>
      </c>
      <c r="AN61" s="100">
        <f>P61*Fuels!$D$41</f>
        <v>12513.818392141864</v>
      </c>
      <c r="AO61" s="100">
        <f>Q61*Fuels!$D$41</f>
        <v>8759.6728744993052</v>
      </c>
      <c r="AP61" s="100">
        <f>R61*Fuels!$D$41</f>
        <v>5631.2182764638383</v>
      </c>
      <c r="AQ61" s="100">
        <f>S61*Fuels!$D$41</f>
        <v>5631.2182764638383</v>
      </c>
      <c r="AR61" s="100">
        <f>T61*Fuels!$D$41</f>
        <v>5631.2182764638383</v>
      </c>
      <c r="AS61" s="100">
        <f>U61*Fuels!$D$41</f>
        <v>5631.2182764638383</v>
      </c>
      <c r="AT61" s="100">
        <f>V61*Fuels!$D$41</f>
        <v>5631.2182764638383</v>
      </c>
      <c r="AU61" s="100">
        <f>W61*Fuels!$D$41</f>
        <v>12513.818392141864</v>
      </c>
      <c r="AV61" s="100">
        <f>X61*Fuels!$D$41</f>
        <v>15016.582070570237</v>
      </c>
      <c r="AW61" s="100">
        <f>Y61*Fuels!$D$41</f>
        <v>15016.582070570237</v>
      </c>
      <c r="AX61" s="82">
        <f>Z61*'UK electricity'!$E$24</f>
        <v>0</v>
      </c>
      <c r="AY61" s="82">
        <f>AA61*'UK electricity'!$E$24</f>
        <v>0</v>
      </c>
      <c r="AZ61" s="82">
        <f>AB61*'UK electricity'!$E$24</f>
        <v>0</v>
      </c>
      <c r="BA61" s="82">
        <f>AC61*'UK electricity'!$E$24</f>
        <v>0</v>
      </c>
      <c r="BB61" s="82">
        <f>AD61*'UK electricity'!$E$24</f>
        <v>0</v>
      </c>
      <c r="BC61" s="82">
        <f>AE61*'UK electricity'!$E$24</f>
        <v>0</v>
      </c>
      <c r="BD61" s="82">
        <f>AF61*'UK electricity'!$E$24</f>
        <v>0</v>
      </c>
      <c r="BE61" s="82">
        <f>AG61*'UK electricity'!$E$24</f>
        <v>0</v>
      </c>
      <c r="BF61" s="82">
        <f>AH61*'UK electricity'!$E$24</f>
        <v>0</v>
      </c>
      <c r="BG61" s="82">
        <f>AI61*'UK electricity'!$E$24</f>
        <v>0</v>
      </c>
      <c r="BH61" s="82">
        <f>AJ61*'UK electricity'!$E$24</f>
        <v>0</v>
      </c>
      <c r="BI61" s="82">
        <f>AK61*'UK electricity'!$E$24</f>
        <v>0</v>
      </c>
      <c r="BJ61" s="82">
        <f t="shared" si="2"/>
        <v>125138.18392141866</v>
      </c>
      <c r="BK61" s="82">
        <f t="shared" si="3"/>
        <v>125.13818392141866</v>
      </c>
      <c r="BL61" s="82">
        <f>$F61/typicalServiceCharge!$C$15</f>
        <v>0.19132486388384756</v>
      </c>
      <c r="BM61" s="102">
        <f>$BL61*INDEX(typicalServiceCharge!$C$5:$C$39,MATCH(realEstatePerformance!BM$2,typicalServiceCharge!$B$5:$B$39,0))</f>
        <v>11479.491833030854</v>
      </c>
      <c r="BN61" s="102">
        <f>$BL61*INDEX(typicalServiceCharge!$C$5:$C$39,MATCH(realEstatePerformance!BN$2,typicalServiceCharge!$B$5:$B$39,0))</f>
        <v>306.11978221415609</v>
      </c>
      <c r="BO61" s="102">
        <f>$BL61*INDEX(typicalServiceCharge!$C$5:$C$39,MATCH(realEstatePerformance!BO$2,typicalServiceCharge!$B$5:$B$39,0))</f>
        <v>13609.894192377496</v>
      </c>
      <c r="BP61" s="102">
        <f>$BL61*INDEX(typicalServiceCharge!$C$5:$C$39,MATCH(realEstatePerformance!BP$2,typicalServiceCharge!$B$5:$B$39,0))</f>
        <v>1913.2486388384757</v>
      </c>
      <c r="BQ61" s="102">
        <f>$BL61*INDEX(typicalServiceCharge!$C$5:$C$39,MATCH(realEstatePerformance!BQ$2,typicalServiceCharge!$B$5:$B$39,0))</f>
        <v>43985.586206896558</v>
      </c>
      <c r="BR61" s="102">
        <f>$BL61*INDEX(typicalServiceCharge!$C$5:$C$39,MATCH(realEstatePerformance!BR$2,typicalServiceCharge!$B$5:$B$39,0))</f>
        <v>2114.1397459165155</v>
      </c>
      <c r="BS61" s="102">
        <f>$BL61*INDEX(typicalServiceCharge!$C$5:$C$39,MATCH(realEstatePerformance!BS$2,typicalServiceCharge!$B$5:$B$39,0))</f>
        <v>1339.2740471869329</v>
      </c>
      <c r="BT61" s="102">
        <f>$BL61*INDEX(typicalServiceCharge!$C$5:$C$39,MATCH(realEstatePerformance!BT$2,typicalServiceCharge!$B$5:$B$39,0))</f>
        <v>27569.912885662434</v>
      </c>
      <c r="BU61" s="102">
        <f>$BL61*INDEX(typicalServiceCharge!$C$5:$C$39,MATCH(realEstatePerformance!BU$2,typicalServiceCharge!$B$5:$B$39,0))</f>
        <v>35534.766969147007</v>
      </c>
      <c r="BV61" s="102">
        <f>$BL61*INDEX(typicalServiceCharge!$C$5:$C$39,MATCH(realEstatePerformance!BV$2,typicalServiceCharge!$B$5:$B$39,0))</f>
        <v>0</v>
      </c>
      <c r="BW61" s="102">
        <f>$BL61*INDEX(typicalServiceCharge!$C$5:$C$39,MATCH(realEstatePerformance!BW$2,typicalServiceCharge!$B$5:$B$39,0))</f>
        <v>35963.334664246824</v>
      </c>
      <c r="BX61" s="102">
        <f>$BL61*INDEX(typicalServiceCharge!$C$5:$C$39,MATCH(realEstatePerformance!BX$2,typicalServiceCharge!$B$5:$B$39,0))</f>
        <v>4687.4591651542651</v>
      </c>
      <c r="BY61" s="102">
        <f>$BL61*INDEX(typicalServiceCharge!$C$5:$C$39,MATCH(realEstatePerformance!BY$2,typicalServiceCharge!$B$5:$B$39,0))</f>
        <v>1014.0217785843921</v>
      </c>
      <c r="BZ61" s="102">
        <f>$BL61*INDEX(typicalServiceCharge!$C$5:$C$39,MATCH(realEstatePerformance!BZ$2,typicalServiceCharge!$B$5:$B$39,0))</f>
        <v>19003.34210526316</v>
      </c>
      <c r="CA61" s="102">
        <f>$BL61*INDEX(typicalServiceCharge!$C$5:$C$39,MATCH(realEstatePerformance!CA$2,typicalServiceCharge!$B$5:$B$39,0))</f>
        <v>-204.3349546279492</v>
      </c>
      <c r="CB61" s="102">
        <f>$BL61*INDEX(typicalServiceCharge!$C$5:$C$39,MATCH(realEstatePerformance!CB$2,typicalServiceCharge!$B$5:$B$39,0))</f>
        <v>0</v>
      </c>
      <c r="CC61" s="102">
        <f>$BL61*INDEX(typicalServiceCharge!$C$5:$C$39,MATCH(realEstatePerformance!CC$2,typicalServiceCharge!$B$5:$B$39,0))</f>
        <v>172.19237749546281</v>
      </c>
      <c r="CD61" s="102">
        <f>$BL61*INDEX(typicalServiceCharge!$C$5:$C$39,MATCH(realEstatePerformance!CD$2,typicalServiceCharge!$B$5:$B$39,0))</f>
        <v>0</v>
      </c>
      <c r="CE61" s="102">
        <f>$BL61*INDEX(typicalServiceCharge!$C$5:$C$39,MATCH(realEstatePerformance!CE$2,typicalServiceCharge!$B$5:$B$39,0))</f>
        <v>0</v>
      </c>
      <c r="CF61" s="102">
        <f>$BL61*INDEX(typicalServiceCharge!$C$5:$C$39,MATCH(realEstatePerformance!CF$2,typicalServiceCharge!$B$5:$B$39,0))</f>
        <v>17694.297386569873</v>
      </c>
      <c r="CG61" s="102">
        <f>$BL61*INDEX(typicalServiceCharge!$C$5:$C$39,MATCH(realEstatePerformance!CG$2,typicalServiceCharge!$B$5:$B$39,0))</f>
        <v>-17219.237749546282</v>
      </c>
      <c r="CH61" s="102">
        <f t="shared" si="4"/>
        <v>198963.50907441016</v>
      </c>
      <c r="CI61" s="82">
        <f t="shared" si="5"/>
        <v>19396.418507819893</v>
      </c>
      <c r="CJ61" s="82">
        <f t="shared" si="6"/>
        <v>15600.539405839541</v>
      </c>
      <c r="CK61" s="88">
        <f t="shared" si="7"/>
        <v>7.8409048364768794E-2</v>
      </c>
      <c r="CL61" s="89">
        <f>IF(CK61&lt;benchmarks!$A$65,benchmarks!$B$65,IF(CK61&lt;benchmarks!$A$64,benchmarks!$B$64,IF(CK61&lt;benchmarks!$A$63,benchmarks!$B$63,IF(CK61&lt;benchmarks!$A$62,benchmarks!$B$62,IF(CK61&lt;benchmarks!$A$61,benchmarks!$B$61,0)))))</f>
        <v>0</v>
      </c>
      <c r="CM61" s="83">
        <v>53.38185</v>
      </c>
      <c r="CN61" s="83">
        <v>-2.2751549999999998</v>
      </c>
    </row>
    <row r="62" spans="1:92" x14ac:dyDescent="0.35">
      <c r="A62" s="80">
        <v>945</v>
      </c>
      <c r="B62" s="85" t="s">
        <v>3</v>
      </c>
      <c r="C62" s="85" t="s">
        <v>5</v>
      </c>
      <c r="D62" s="85">
        <v>1993</v>
      </c>
      <c r="E62" s="86">
        <v>2786</v>
      </c>
      <c r="F62" s="87">
        <v>75394</v>
      </c>
      <c r="G62" s="85">
        <v>258</v>
      </c>
      <c r="H62" s="85">
        <v>99.677549619999994</v>
      </c>
      <c r="I62" s="81" t="str">
        <f t="shared" si="8"/>
        <v>Light Industrial_1993</v>
      </c>
      <c r="J62" s="82">
        <f t="shared" si="1"/>
        <v>718788</v>
      </c>
      <c r="K62" s="82" t="s">
        <v>46</v>
      </c>
      <c r="L62" s="82">
        <f>realEstatePerformance!$J62*INDEX(benchmarks!B$17:B$57,MATCH(realEstatePerformance!$K62,benchmarks!$A$17:$A$57,0))</f>
        <v>718788</v>
      </c>
      <c r="M62" s="82">
        <f>realEstatePerformance!$J62*INDEX(benchmarks!C$17:C$57,MATCH(realEstatePerformance!$K62,benchmarks!$A$17:$A$57,0))</f>
        <v>0</v>
      </c>
      <c r="N62" s="100">
        <f>$L62*INDEX(benchmarks!$B$3:$B$14,MATCH(realEstatePerformance!N$2,benchmarks!$A$3:$A$14,0))</f>
        <v>89848.5</v>
      </c>
      <c r="O62" s="100">
        <f>$L62*INDEX(benchmarks!$B$3:$B$14,MATCH(realEstatePerformance!O$2,benchmarks!$A$3:$A$14,0))</f>
        <v>100630.32</v>
      </c>
      <c r="P62" s="100">
        <f>$L62*INDEX(benchmarks!$B$3:$B$14,MATCH(realEstatePerformance!P$2,benchmarks!$A$3:$A$14,0))</f>
        <v>71878.8</v>
      </c>
      <c r="Q62" s="100">
        <f>$L62*INDEX(benchmarks!$B$3:$B$14,MATCH(realEstatePerformance!Q$2,benchmarks!$A$3:$A$14,0))</f>
        <v>50315.16</v>
      </c>
      <c r="R62" s="100">
        <f>$L62*INDEX(benchmarks!$B$3:$B$14,MATCH(realEstatePerformance!R$2,benchmarks!$A$3:$A$14,0))</f>
        <v>32345.46</v>
      </c>
      <c r="S62" s="100">
        <f>$L62*INDEX(benchmarks!$B$3:$B$14,MATCH(realEstatePerformance!S$2,benchmarks!$A$3:$A$14,0))</f>
        <v>32345.46</v>
      </c>
      <c r="T62" s="100">
        <f>$L62*INDEX(benchmarks!$B$3:$B$14,MATCH(realEstatePerformance!T$2,benchmarks!$A$3:$A$14,0))</f>
        <v>32345.46</v>
      </c>
      <c r="U62" s="100">
        <f>$L62*INDEX(benchmarks!$B$3:$B$14,MATCH(realEstatePerformance!U$2,benchmarks!$A$3:$A$14,0))</f>
        <v>32345.46</v>
      </c>
      <c r="V62" s="100">
        <f>$L62*INDEX(benchmarks!$B$3:$B$14,MATCH(realEstatePerformance!V$2,benchmarks!$A$3:$A$14,0))</f>
        <v>32345.46</v>
      </c>
      <c r="W62" s="100">
        <f>$L62*INDEX(benchmarks!$B$3:$B$14,MATCH(realEstatePerformance!W$2,benchmarks!$A$3:$A$14,0))</f>
        <v>71878.8</v>
      </c>
      <c r="X62" s="100">
        <f>$L62*INDEX(benchmarks!$B$3:$B$14,MATCH(realEstatePerformance!X$2,benchmarks!$A$3:$A$14,0))</f>
        <v>86254.56</v>
      </c>
      <c r="Y62" s="100">
        <f>$L62*INDEX(benchmarks!$B$3:$B$14,MATCH(realEstatePerformance!Y$2,benchmarks!$A$3:$A$14,0))</f>
        <v>86254.56</v>
      </c>
      <c r="Z62" s="82">
        <f>$M62*INDEX(benchmarks!$C$3:$C$14,MATCH(realEstatePerformance!Z$2,benchmarks!$A$3:$A$14,0))</f>
        <v>0</v>
      </c>
      <c r="AA62" s="82">
        <f>$M62*INDEX(benchmarks!$C$3:$C$14,MATCH(realEstatePerformance!AA$2,benchmarks!$A$3:$A$14,0))</f>
        <v>0</v>
      </c>
      <c r="AB62" s="82">
        <f>$M62*INDEX(benchmarks!$C$3:$C$14,MATCH(realEstatePerformance!AB$2,benchmarks!$A$3:$A$14,0))</f>
        <v>0</v>
      </c>
      <c r="AC62" s="82">
        <f>$M62*INDEX(benchmarks!$C$3:$C$14,MATCH(realEstatePerformance!AC$2,benchmarks!$A$3:$A$14,0))</f>
        <v>0</v>
      </c>
      <c r="AD62" s="82">
        <f>$M62*INDEX(benchmarks!$C$3:$C$14,MATCH(realEstatePerformance!AD$2,benchmarks!$A$3:$A$14,0))</f>
        <v>0</v>
      </c>
      <c r="AE62" s="82">
        <f>$M62*INDEX(benchmarks!$C$3:$C$14,MATCH(realEstatePerformance!AE$2,benchmarks!$A$3:$A$14,0))</f>
        <v>0</v>
      </c>
      <c r="AF62" s="82">
        <f>$M62*INDEX(benchmarks!$C$3:$C$14,MATCH(realEstatePerformance!AF$2,benchmarks!$A$3:$A$14,0))</f>
        <v>0</v>
      </c>
      <c r="AG62" s="82">
        <f>$M62*INDEX(benchmarks!$C$3:$C$14,MATCH(realEstatePerformance!AG$2,benchmarks!$A$3:$A$14,0))</f>
        <v>0</v>
      </c>
      <c r="AH62" s="82">
        <f>$M62*INDEX(benchmarks!$C$3:$C$14,MATCH(realEstatePerformance!AH$2,benchmarks!$A$3:$A$14,0))</f>
        <v>0</v>
      </c>
      <c r="AI62" s="82">
        <f>$M62*INDEX(benchmarks!$C$3:$C$14,MATCH(realEstatePerformance!AI$2,benchmarks!$A$3:$A$14,0))</f>
        <v>0</v>
      </c>
      <c r="AJ62" s="82">
        <f>$M62*INDEX(benchmarks!$C$3:$C$14,MATCH(realEstatePerformance!AJ$2,benchmarks!$A$3:$A$14,0))</f>
        <v>0</v>
      </c>
      <c r="AK62" s="82">
        <f>$M62*INDEX(benchmarks!$C$3:$C$14,MATCH(realEstatePerformance!AK$2,benchmarks!$A$3:$A$14,0))</f>
        <v>0</v>
      </c>
      <c r="AL62" s="100">
        <f>N62*Fuels!$D$41</f>
        <v>18209.722971328189</v>
      </c>
      <c r="AM62" s="100">
        <f>O62*Fuels!$D$41</f>
        <v>20394.88972788757</v>
      </c>
      <c r="AN62" s="100">
        <f>P62*Fuels!$D$41</f>
        <v>14567.77837706255</v>
      </c>
      <c r="AO62" s="100">
        <f>Q62*Fuels!$D$41</f>
        <v>10197.444863943785</v>
      </c>
      <c r="AP62" s="100">
        <f>R62*Fuels!$D$41</f>
        <v>6555.5002696781476</v>
      </c>
      <c r="AQ62" s="100">
        <f>S62*Fuels!$D$41</f>
        <v>6555.5002696781476</v>
      </c>
      <c r="AR62" s="100">
        <f>T62*Fuels!$D$41</f>
        <v>6555.5002696781476</v>
      </c>
      <c r="AS62" s="100">
        <f>U62*Fuels!$D$41</f>
        <v>6555.5002696781476</v>
      </c>
      <c r="AT62" s="100">
        <f>V62*Fuels!$D$41</f>
        <v>6555.5002696781476</v>
      </c>
      <c r="AU62" s="100">
        <f>W62*Fuels!$D$41</f>
        <v>14567.77837706255</v>
      </c>
      <c r="AV62" s="100">
        <f>X62*Fuels!$D$41</f>
        <v>17481.33405247506</v>
      </c>
      <c r="AW62" s="100">
        <f>Y62*Fuels!$D$41</f>
        <v>17481.33405247506</v>
      </c>
      <c r="AX62" s="82">
        <f>Z62*'UK electricity'!$E$24</f>
        <v>0</v>
      </c>
      <c r="AY62" s="82">
        <f>AA62*'UK electricity'!$E$24</f>
        <v>0</v>
      </c>
      <c r="AZ62" s="82">
        <f>AB62*'UK electricity'!$E$24</f>
        <v>0</v>
      </c>
      <c r="BA62" s="82">
        <f>AC62*'UK electricity'!$E$24</f>
        <v>0</v>
      </c>
      <c r="BB62" s="82">
        <f>AD62*'UK electricity'!$E$24</f>
        <v>0</v>
      </c>
      <c r="BC62" s="82">
        <f>AE62*'UK electricity'!$E$24</f>
        <v>0</v>
      </c>
      <c r="BD62" s="82">
        <f>AF62*'UK electricity'!$E$24</f>
        <v>0</v>
      </c>
      <c r="BE62" s="82">
        <f>AG62*'UK electricity'!$E$24</f>
        <v>0</v>
      </c>
      <c r="BF62" s="82">
        <f>AH62*'UK electricity'!$E$24</f>
        <v>0</v>
      </c>
      <c r="BG62" s="82">
        <f>AI62*'UK electricity'!$E$24</f>
        <v>0</v>
      </c>
      <c r="BH62" s="82">
        <f>AJ62*'UK electricity'!$E$24</f>
        <v>0</v>
      </c>
      <c r="BI62" s="82">
        <f>AK62*'UK electricity'!$E$24</f>
        <v>0</v>
      </c>
      <c r="BJ62" s="82">
        <f t="shared" si="2"/>
        <v>145677.78377062548</v>
      </c>
      <c r="BK62" s="82">
        <f t="shared" si="3"/>
        <v>145.6777837706255</v>
      </c>
      <c r="BL62" s="82">
        <f>$F62/typicalServiceCharge!$C$15</f>
        <v>0.30406936882435975</v>
      </c>
      <c r="BM62" s="102">
        <f>$BL62*INDEX(typicalServiceCharge!$C$5:$C$39,MATCH(realEstatePerformance!BM$2,typicalServiceCharge!$B$5:$B$39,0))</f>
        <v>18244.162129461587</v>
      </c>
      <c r="BN62" s="102">
        <f>$BL62*INDEX(typicalServiceCharge!$C$5:$C$39,MATCH(realEstatePerformance!BN$2,typicalServiceCharge!$B$5:$B$39,0))</f>
        <v>486.5109901189756</v>
      </c>
      <c r="BO62" s="102">
        <f>$BL62*INDEX(typicalServiceCharge!$C$5:$C$39,MATCH(realEstatePerformance!BO$2,typicalServiceCharge!$B$5:$B$39,0))</f>
        <v>21629.974551320833</v>
      </c>
      <c r="BP62" s="102">
        <f>$BL62*INDEX(typicalServiceCharge!$C$5:$C$39,MATCH(realEstatePerformance!BP$2,typicalServiceCharge!$B$5:$B$39,0))</f>
        <v>3040.6936882435975</v>
      </c>
      <c r="BQ62" s="102">
        <f>$BL62*INDEX(typicalServiceCharge!$C$5:$C$39,MATCH(realEstatePerformance!BQ$2,typicalServiceCharge!$B$5:$B$39,0))</f>
        <v>69905.547892720308</v>
      </c>
      <c r="BR62" s="102">
        <f>$BL62*INDEX(typicalServiceCharge!$C$5:$C$39,MATCH(realEstatePerformance!BR$2,typicalServiceCharge!$B$5:$B$39,0))</f>
        <v>3359.9665255091754</v>
      </c>
      <c r="BS62" s="102">
        <f>$BL62*INDEX(typicalServiceCharge!$C$5:$C$39,MATCH(realEstatePerformance!BS$2,typicalServiceCharge!$B$5:$B$39,0))</f>
        <v>2128.4855817705184</v>
      </c>
      <c r="BT62" s="102">
        <f>$BL62*INDEX(typicalServiceCharge!$C$5:$C$39,MATCH(realEstatePerformance!BT$2,typicalServiceCharge!$B$5:$B$39,0))</f>
        <v>43816.396047590242</v>
      </c>
      <c r="BU62" s="102">
        <f>$BL62*INDEX(typicalServiceCharge!$C$5:$C$39,MATCH(realEstatePerformance!BU$2,typicalServiceCharge!$B$5:$B$39,0))</f>
        <v>56474.803871748336</v>
      </c>
      <c r="BV62" s="102">
        <f>$BL62*INDEX(typicalServiceCharge!$C$5:$C$39,MATCH(realEstatePerformance!BV$2,typicalServiceCharge!$B$5:$B$39,0))</f>
        <v>0</v>
      </c>
      <c r="BW62" s="102">
        <f>$BL62*INDEX(typicalServiceCharge!$C$5:$C$39,MATCH(realEstatePerformance!BW$2,typicalServiceCharge!$B$5:$B$39,0))</f>
        <v>57155.919257914902</v>
      </c>
      <c r="BX62" s="102">
        <f>$BL62*INDEX(typicalServiceCharge!$C$5:$C$39,MATCH(realEstatePerformance!BX$2,typicalServiceCharge!$B$5:$B$39,0))</f>
        <v>7449.6995361968138</v>
      </c>
      <c r="BY62" s="102">
        <f>$BL62*INDEX(typicalServiceCharge!$C$5:$C$39,MATCH(realEstatePerformance!BY$2,typicalServiceCharge!$B$5:$B$39,0))</f>
        <v>1611.5676547691066</v>
      </c>
      <c r="BZ62" s="102">
        <f>$BL62*INDEX(typicalServiceCharge!$C$5:$C$39,MATCH(realEstatePerformance!BZ$2,typicalServiceCharge!$B$5:$B$39,0))</f>
        <v>30201.690058479533</v>
      </c>
      <c r="CA62" s="102">
        <f>$BL62*INDEX(typicalServiceCharge!$C$5:$C$39,MATCH(realEstatePerformance!CA$2,typicalServiceCharge!$B$5:$B$39,0))</f>
        <v>-324.74608590441619</v>
      </c>
      <c r="CB62" s="102">
        <f>$BL62*INDEX(typicalServiceCharge!$C$5:$C$39,MATCH(realEstatePerformance!CB$2,typicalServiceCharge!$B$5:$B$39,0))</f>
        <v>0</v>
      </c>
      <c r="CC62" s="102">
        <f>$BL62*INDEX(typicalServiceCharge!$C$5:$C$39,MATCH(realEstatePerformance!CC$2,typicalServiceCharge!$B$5:$B$39,0))</f>
        <v>273.66243194192378</v>
      </c>
      <c r="CD62" s="102">
        <f>$BL62*INDEX(typicalServiceCharge!$C$5:$C$39,MATCH(realEstatePerformance!CD$2,typicalServiceCharge!$B$5:$B$39,0))</f>
        <v>0</v>
      </c>
      <c r="CE62" s="102">
        <f>$BL62*INDEX(typicalServiceCharge!$C$5:$C$39,MATCH(realEstatePerformance!CE$2,typicalServiceCharge!$B$5:$B$39,0))</f>
        <v>0</v>
      </c>
      <c r="CF62" s="102">
        <f>$BL62*INDEX(typicalServiceCharge!$C$5:$C$39,MATCH(realEstatePerformance!CF$2,typicalServiceCharge!$B$5:$B$39,0))</f>
        <v>28121.247436983263</v>
      </c>
      <c r="CG62" s="102">
        <f>$BL62*INDEX(typicalServiceCharge!$C$5:$C$39,MATCH(realEstatePerformance!CG$2,typicalServiceCharge!$B$5:$B$39,0))</f>
        <v>-27366.243194192379</v>
      </c>
      <c r="CH62" s="102">
        <f t="shared" si="4"/>
        <v>316209.3383746724</v>
      </c>
      <c r="CI62" s="82">
        <f t="shared" si="5"/>
        <v>22580.056484446952</v>
      </c>
      <c r="CJ62" s="82">
        <f t="shared" si="6"/>
        <v>18161.139430440682</v>
      </c>
      <c r="CK62" s="88">
        <f t="shared" si="7"/>
        <v>5.7433912368906007E-2</v>
      </c>
      <c r="CL62" s="89">
        <f>IF(CK62&lt;benchmarks!$A$65,benchmarks!$B$65,IF(CK62&lt;benchmarks!$A$64,benchmarks!$B$64,IF(CK62&lt;benchmarks!$A$63,benchmarks!$B$63,IF(CK62&lt;benchmarks!$A$62,benchmarks!$B$62,IF(CK62&lt;benchmarks!$A$61,benchmarks!$B$61,0)))))</f>
        <v>2</v>
      </c>
      <c r="CM62" s="83">
        <v>51.239207999999998</v>
      </c>
      <c r="CN62" s="83">
        <v>-0.16988</v>
      </c>
    </row>
    <row r="63" spans="1:92" x14ac:dyDescent="0.35">
      <c r="A63" s="80">
        <v>1164</v>
      </c>
      <c r="B63" s="85" t="s">
        <v>3</v>
      </c>
      <c r="C63" s="85" t="s">
        <v>4</v>
      </c>
      <c r="D63" s="85">
        <v>1997</v>
      </c>
      <c r="E63" s="86">
        <v>4795</v>
      </c>
      <c r="F63" s="87">
        <v>520972</v>
      </c>
      <c r="G63" s="85">
        <v>542</v>
      </c>
      <c r="H63" s="85">
        <v>387.02381350000002</v>
      </c>
      <c r="I63" s="81" t="str">
        <f t="shared" si="8"/>
        <v>Hotel_1997</v>
      </c>
      <c r="J63" s="82">
        <f t="shared" si="1"/>
        <v>2598890</v>
      </c>
      <c r="K63" s="82" t="s">
        <v>43</v>
      </c>
      <c r="L63" s="82">
        <f>realEstatePerformance!$J63*INDEX(benchmarks!B$17:B$57,MATCH(realEstatePerformance!$K63,benchmarks!$A$17:$A$57,0))</f>
        <v>1987386.4705882352</v>
      </c>
      <c r="M63" s="82">
        <f>realEstatePerformance!$J63*INDEX(benchmarks!C$17:C$57,MATCH(realEstatePerformance!$K63,benchmarks!$A$17:$A$57,0))</f>
        <v>611503.5294117647</v>
      </c>
      <c r="N63" s="100">
        <f>$L63*INDEX(benchmarks!$B$3:$B$14,MATCH(realEstatePerformance!N$2,benchmarks!$A$3:$A$14,0))</f>
        <v>248423.3088235294</v>
      </c>
      <c r="O63" s="100">
        <f>$L63*INDEX(benchmarks!$B$3:$B$14,MATCH(realEstatePerformance!O$2,benchmarks!$A$3:$A$14,0))</f>
        <v>278234.10588235297</v>
      </c>
      <c r="P63" s="100">
        <f>$L63*INDEX(benchmarks!$B$3:$B$14,MATCH(realEstatePerformance!P$2,benchmarks!$A$3:$A$14,0))</f>
        <v>198738.64705882352</v>
      </c>
      <c r="Q63" s="100">
        <f>$L63*INDEX(benchmarks!$B$3:$B$14,MATCH(realEstatePerformance!Q$2,benchmarks!$A$3:$A$14,0))</f>
        <v>139117.05294117649</v>
      </c>
      <c r="R63" s="100">
        <f>$L63*INDEX(benchmarks!$B$3:$B$14,MATCH(realEstatePerformance!R$2,benchmarks!$A$3:$A$14,0))</f>
        <v>89432.391176470584</v>
      </c>
      <c r="S63" s="100">
        <f>$L63*INDEX(benchmarks!$B$3:$B$14,MATCH(realEstatePerformance!S$2,benchmarks!$A$3:$A$14,0))</f>
        <v>89432.391176470584</v>
      </c>
      <c r="T63" s="100">
        <f>$L63*INDEX(benchmarks!$B$3:$B$14,MATCH(realEstatePerformance!T$2,benchmarks!$A$3:$A$14,0))</f>
        <v>89432.391176470584</v>
      </c>
      <c r="U63" s="100">
        <f>$L63*INDEX(benchmarks!$B$3:$B$14,MATCH(realEstatePerformance!U$2,benchmarks!$A$3:$A$14,0))</f>
        <v>89432.391176470584</v>
      </c>
      <c r="V63" s="100">
        <f>$L63*INDEX(benchmarks!$B$3:$B$14,MATCH(realEstatePerformance!V$2,benchmarks!$A$3:$A$14,0))</f>
        <v>89432.391176470584</v>
      </c>
      <c r="W63" s="100">
        <f>$L63*INDEX(benchmarks!$B$3:$B$14,MATCH(realEstatePerformance!W$2,benchmarks!$A$3:$A$14,0))</f>
        <v>198738.64705882352</v>
      </c>
      <c r="X63" s="100">
        <f>$L63*INDEX(benchmarks!$B$3:$B$14,MATCH(realEstatePerformance!X$2,benchmarks!$A$3:$A$14,0))</f>
        <v>238486.37647058821</v>
      </c>
      <c r="Y63" s="100">
        <f>$L63*INDEX(benchmarks!$B$3:$B$14,MATCH(realEstatePerformance!Y$2,benchmarks!$A$3:$A$14,0))</f>
        <v>238486.37647058821</v>
      </c>
      <c r="Z63" s="82">
        <f>$M63*INDEX(benchmarks!$C$3:$C$14,MATCH(realEstatePerformance!Z$2,benchmarks!$A$3:$A$14,0))</f>
        <v>50958.627450980399</v>
      </c>
      <c r="AA63" s="82">
        <f>$M63*INDEX(benchmarks!$C$3:$C$14,MATCH(realEstatePerformance!AA$2,benchmarks!$A$3:$A$14,0))</f>
        <v>50958.627450980399</v>
      </c>
      <c r="AB63" s="82">
        <f>$M63*INDEX(benchmarks!$C$3:$C$14,MATCH(realEstatePerformance!AB$2,benchmarks!$A$3:$A$14,0))</f>
        <v>50958.627450980399</v>
      </c>
      <c r="AC63" s="82">
        <f>$M63*INDEX(benchmarks!$C$3:$C$14,MATCH(realEstatePerformance!AC$2,benchmarks!$A$3:$A$14,0))</f>
        <v>50958.627450980399</v>
      </c>
      <c r="AD63" s="82">
        <f>$M63*INDEX(benchmarks!$C$3:$C$14,MATCH(realEstatePerformance!AD$2,benchmarks!$A$3:$A$14,0))</f>
        <v>50958.627450980399</v>
      </c>
      <c r="AE63" s="82">
        <f>$M63*INDEX(benchmarks!$C$3:$C$14,MATCH(realEstatePerformance!AE$2,benchmarks!$A$3:$A$14,0))</f>
        <v>50958.627450980399</v>
      </c>
      <c r="AF63" s="82">
        <f>$M63*INDEX(benchmarks!$C$3:$C$14,MATCH(realEstatePerformance!AF$2,benchmarks!$A$3:$A$14,0))</f>
        <v>50958.627450980399</v>
      </c>
      <c r="AG63" s="82">
        <f>$M63*INDEX(benchmarks!$C$3:$C$14,MATCH(realEstatePerformance!AG$2,benchmarks!$A$3:$A$14,0))</f>
        <v>50958.627450980399</v>
      </c>
      <c r="AH63" s="82">
        <f>$M63*INDEX(benchmarks!$C$3:$C$14,MATCH(realEstatePerformance!AH$2,benchmarks!$A$3:$A$14,0))</f>
        <v>50958.627450980399</v>
      </c>
      <c r="AI63" s="82">
        <f>$M63*INDEX(benchmarks!$C$3:$C$14,MATCH(realEstatePerformance!AI$2,benchmarks!$A$3:$A$14,0))</f>
        <v>50958.627450980399</v>
      </c>
      <c r="AJ63" s="82">
        <f>$M63*INDEX(benchmarks!$C$3:$C$14,MATCH(realEstatePerformance!AJ$2,benchmarks!$A$3:$A$14,0))</f>
        <v>50958.627450980399</v>
      </c>
      <c r="AK63" s="82">
        <f>$M63*INDEX(benchmarks!$C$3:$C$14,MATCH(realEstatePerformance!AK$2,benchmarks!$A$3:$A$14,0))</f>
        <v>50958.627450980399</v>
      </c>
      <c r="AL63" s="100">
        <f>N63*Fuels!$D$41</f>
        <v>50348.304460254534</v>
      </c>
      <c r="AM63" s="100">
        <f>O63*Fuels!$D$41</f>
        <v>56390.100995485089</v>
      </c>
      <c r="AN63" s="100">
        <f>P63*Fuels!$D$41</f>
        <v>40278.643568203632</v>
      </c>
      <c r="AO63" s="100">
        <f>Q63*Fuels!$D$41</f>
        <v>28195.050497742544</v>
      </c>
      <c r="AP63" s="100">
        <f>R63*Fuels!$D$41</f>
        <v>18125.389605691635</v>
      </c>
      <c r="AQ63" s="100">
        <f>S63*Fuels!$D$41</f>
        <v>18125.389605691635</v>
      </c>
      <c r="AR63" s="100">
        <f>T63*Fuels!$D$41</f>
        <v>18125.389605691635</v>
      </c>
      <c r="AS63" s="100">
        <f>U63*Fuels!$D$41</f>
        <v>18125.389605691635</v>
      </c>
      <c r="AT63" s="100">
        <f>V63*Fuels!$D$41</f>
        <v>18125.389605691635</v>
      </c>
      <c r="AU63" s="100">
        <f>W63*Fuels!$D$41</f>
        <v>40278.643568203632</v>
      </c>
      <c r="AV63" s="100">
        <f>X63*Fuels!$D$41</f>
        <v>48334.372281844349</v>
      </c>
      <c r="AW63" s="100">
        <f>Y63*Fuels!$D$41</f>
        <v>48334.372281844349</v>
      </c>
      <c r="AX63" s="82">
        <f>Z63*'UK electricity'!$E$24</f>
        <v>10552.221526965392</v>
      </c>
      <c r="AY63" s="82">
        <f>AA63*'UK electricity'!$E$24</f>
        <v>10552.221526965392</v>
      </c>
      <c r="AZ63" s="82">
        <f>AB63*'UK electricity'!$E$24</f>
        <v>10552.221526965392</v>
      </c>
      <c r="BA63" s="82">
        <f>AC63*'UK electricity'!$E$24</f>
        <v>10552.221526965392</v>
      </c>
      <c r="BB63" s="82">
        <f>AD63*'UK electricity'!$E$24</f>
        <v>10552.221526965392</v>
      </c>
      <c r="BC63" s="82">
        <f>AE63*'UK electricity'!$E$24</f>
        <v>10552.221526965392</v>
      </c>
      <c r="BD63" s="82">
        <f>AF63*'UK electricity'!$E$24</f>
        <v>10552.221526965392</v>
      </c>
      <c r="BE63" s="82">
        <f>AG63*'UK electricity'!$E$24</f>
        <v>10552.221526965392</v>
      </c>
      <c r="BF63" s="82">
        <f>AH63*'UK electricity'!$E$24</f>
        <v>10552.221526965392</v>
      </c>
      <c r="BG63" s="82">
        <f>AI63*'UK electricity'!$E$24</f>
        <v>10552.221526965392</v>
      </c>
      <c r="BH63" s="82">
        <f>AJ63*'UK electricity'!$E$24</f>
        <v>10552.221526965392</v>
      </c>
      <c r="BI63" s="82">
        <f>AK63*'UK electricity'!$E$24</f>
        <v>10552.221526965392</v>
      </c>
      <c r="BJ63" s="82">
        <f t="shared" si="2"/>
        <v>529413.09400562092</v>
      </c>
      <c r="BK63" s="82">
        <f t="shared" si="3"/>
        <v>529.41309400562091</v>
      </c>
      <c r="BL63" s="82">
        <f>$F63/typicalServiceCharge!$C$15</f>
        <v>2.1011171607178865</v>
      </c>
      <c r="BM63" s="102">
        <f>$BL63*INDEX(typicalServiceCharge!$C$5:$C$39,MATCH(realEstatePerformance!BM$2,typicalServiceCharge!$B$5:$B$39,0))</f>
        <v>126067.02964307318</v>
      </c>
      <c r="BN63" s="102">
        <f>$BL63*INDEX(typicalServiceCharge!$C$5:$C$39,MATCH(realEstatePerformance!BN$2,typicalServiceCharge!$B$5:$B$39,0))</f>
        <v>3361.7874571486182</v>
      </c>
      <c r="BO63" s="102">
        <f>$BL63*INDEX(typicalServiceCharge!$C$5:$C$39,MATCH(realEstatePerformance!BO$2,typicalServiceCharge!$B$5:$B$39,0))</f>
        <v>149462.96922766685</v>
      </c>
      <c r="BP63" s="102">
        <f>$BL63*INDEX(typicalServiceCharge!$C$5:$C$39,MATCH(realEstatePerformance!BP$2,typicalServiceCharge!$B$5:$B$39,0))</f>
        <v>21011.171607178865</v>
      </c>
      <c r="BQ63" s="102">
        <f>$BL63*INDEX(typicalServiceCharge!$C$5:$C$39,MATCH(realEstatePerformance!BQ$2,typicalServiceCharge!$B$5:$B$39,0))</f>
        <v>483046.83524904208</v>
      </c>
      <c r="BR63" s="102">
        <f>$BL63*INDEX(typicalServiceCharge!$C$5:$C$39,MATCH(realEstatePerformance!BR$2,typicalServiceCharge!$B$5:$B$39,0))</f>
        <v>23217.344625932645</v>
      </c>
      <c r="BS63" s="102">
        <f>$BL63*INDEX(typicalServiceCharge!$C$5:$C$39,MATCH(realEstatePerformance!BS$2,typicalServiceCharge!$B$5:$B$39,0))</f>
        <v>14707.820125025206</v>
      </c>
      <c r="BT63" s="102">
        <f>$BL63*INDEX(typicalServiceCharge!$C$5:$C$39,MATCH(realEstatePerformance!BT$2,typicalServiceCharge!$B$5:$B$39,0))</f>
        <v>302770.98285944742</v>
      </c>
      <c r="BU63" s="102">
        <f>$BL63*INDEX(typicalServiceCharge!$C$5:$C$39,MATCH(realEstatePerformance!BU$2,typicalServiceCharge!$B$5:$B$39,0))</f>
        <v>390240.49026013305</v>
      </c>
      <c r="BV63" s="102">
        <f>$BL63*INDEX(typicalServiceCharge!$C$5:$C$39,MATCH(realEstatePerformance!BV$2,typicalServiceCharge!$B$5:$B$39,0))</f>
        <v>0</v>
      </c>
      <c r="BW63" s="102">
        <f>$BL63*INDEX(typicalServiceCharge!$C$5:$C$39,MATCH(realEstatePerformance!BW$2,typicalServiceCharge!$B$5:$B$39,0))</f>
        <v>394946.9927001411</v>
      </c>
      <c r="BX63" s="102">
        <f>$BL63*INDEX(typicalServiceCharge!$C$5:$C$39,MATCH(realEstatePerformance!BX$2,typicalServiceCharge!$B$5:$B$39,0))</f>
        <v>51477.370437588215</v>
      </c>
      <c r="BY63" s="102">
        <f>$BL63*INDEX(typicalServiceCharge!$C$5:$C$39,MATCH(realEstatePerformance!BY$2,typicalServiceCharge!$B$5:$B$39,0))</f>
        <v>11135.920951804797</v>
      </c>
      <c r="BZ63" s="102">
        <f>$BL63*INDEX(typicalServiceCharge!$C$5:$C$39,MATCH(realEstatePerformance!BZ$2,typicalServiceCharge!$B$5:$B$39,0))</f>
        <v>208693.46198830407</v>
      </c>
      <c r="CA63" s="102">
        <f>$BL63*INDEX(typicalServiceCharge!$C$5:$C$39,MATCH(realEstatePerformance!CA$2,typicalServiceCharge!$B$5:$B$39,0))</f>
        <v>-2243.9931276467028</v>
      </c>
      <c r="CB63" s="102">
        <f>$BL63*INDEX(typicalServiceCharge!$C$5:$C$39,MATCH(realEstatePerformance!CB$2,typicalServiceCharge!$B$5:$B$39,0))</f>
        <v>0</v>
      </c>
      <c r="CC63" s="102">
        <f>$BL63*INDEX(typicalServiceCharge!$C$5:$C$39,MATCH(realEstatePerformance!CC$2,typicalServiceCharge!$B$5:$B$39,0))</f>
        <v>1891.0054446460979</v>
      </c>
      <c r="CD63" s="102">
        <f>$BL63*INDEX(typicalServiceCharge!$C$5:$C$39,MATCH(realEstatePerformance!CD$2,typicalServiceCharge!$B$5:$B$39,0))</f>
        <v>0</v>
      </c>
      <c r="CE63" s="102">
        <f>$BL63*INDEX(typicalServiceCharge!$C$5:$C$39,MATCH(realEstatePerformance!CE$2,typicalServiceCharge!$B$5:$B$39,0))</f>
        <v>0</v>
      </c>
      <c r="CF63" s="102">
        <f>$BL63*INDEX(typicalServiceCharge!$C$5:$C$39,MATCH(realEstatePerformance!CF$2,typicalServiceCharge!$B$5:$B$39,0))</f>
        <v>194317.61837467228</v>
      </c>
      <c r="CG63" s="102">
        <f>$BL63*INDEX(typicalServiceCharge!$C$5:$C$39,MATCH(realEstatePerformance!CG$2,typicalServiceCharge!$B$5:$B$39,0))</f>
        <v>-189100.54446460979</v>
      </c>
      <c r="CH63" s="102">
        <f t="shared" si="4"/>
        <v>2185004.2633595481</v>
      </c>
      <c r="CI63" s="82">
        <f t="shared" si="5"/>
        <v>82059.029570871237</v>
      </c>
      <c r="CJ63" s="82">
        <f t="shared" si="6"/>
        <v>66000.077483851739</v>
      </c>
      <c r="CK63" s="88">
        <f t="shared" si="7"/>
        <v>3.020592618083659E-2</v>
      </c>
      <c r="CL63" s="89">
        <f>IF(CK63&lt;benchmarks!$A$65,benchmarks!$B$65,IF(CK63&lt;benchmarks!$A$64,benchmarks!$B$64,IF(CK63&lt;benchmarks!$A$63,benchmarks!$B$63,IF(CK63&lt;benchmarks!$A$62,benchmarks!$B$62,IF(CK63&lt;benchmarks!$A$61,benchmarks!$B$61,0)))))</f>
        <v>4</v>
      </c>
      <c r="CM63" s="83">
        <v>51.510778999999999</v>
      </c>
      <c r="CN63" s="83">
        <v>-9.5840999999999996E-2</v>
      </c>
    </row>
    <row r="64" spans="1:92" x14ac:dyDescent="0.35">
      <c r="A64" s="80">
        <v>1215</v>
      </c>
      <c r="B64" s="85" t="s">
        <v>3</v>
      </c>
      <c r="C64" s="85" t="s">
        <v>4</v>
      </c>
      <c r="D64" s="85">
        <v>2011</v>
      </c>
      <c r="E64" s="86">
        <v>6689</v>
      </c>
      <c r="F64" s="87">
        <v>124541</v>
      </c>
      <c r="G64" s="85">
        <v>84</v>
      </c>
      <c r="H64" s="85">
        <v>80.093190739999997</v>
      </c>
      <c r="I64" s="81" t="str">
        <f t="shared" si="8"/>
        <v>Hotel_2011</v>
      </c>
      <c r="J64" s="82">
        <f t="shared" si="1"/>
        <v>561876</v>
      </c>
      <c r="K64" s="82" t="s">
        <v>43</v>
      </c>
      <c r="L64" s="82">
        <f>realEstatePerformance!$J64*INDEX(benchmarks!B$17:B$57,MATCH(realEstatePerformance!$K64,benchmarks!$A$17:$A$57,0))</f>
        <v>429669.88235294115</v>
      </c>
      <c r="M64" s="82">
        <f>realEstatePerformance!$J64*INDEX(benchmarks!C$17:C$57,MATCH(realEstatePerformance!$K64,benchmarks!$A$17:$A$57,0))</f>
        <v>132206.11764705883</v>
      </c>
      <c r="N64" s="100">
        <f>$L64*INDEX(benchmarks!$B$3:$B$14,MATCH(realEstatePerformance!N$2,benchmarks!$A$3:$A$14,0))</f>
        <v>53708.735294117643</v>
      </c>
      <c r="O64" s="100">
        <f>$L64*INDEX(benchmarks!$B$3:$B$14,MATCH(realEstatePerformance!O$2,benchmarks!$A$3:$A$14,0))</f>
        <v>60153.783529411769</v>
      </c>
      <c r="P64" s="100">
        <f>$L64*INDEX(benchmarks!$B$3:$B$14,MATCH(realEstatePerformance!P$2,benchmarks!$A$3:$A$14,0))</f>
        <v>42966.98823529412</v>
      </c>
      <c r="Q64" s="100">
        <f>$L64*INDEX(benchmarks!$B$3:$B$14,MATCH(realEstatePerformance!Q$2,benchmarks!$A$3:$A$14,0))</f>
        <v>30076.891764705884</v>
      </c>
      <c r="R64" s="100">
        <f>$L64*INDEX(benchmarks!$B$3:$B$14,MATCH(realEstatePerformance!R$2,benchmarks!$A$3:$A$14,0))</f>
        <v>19335.144705882351</v>
      </c>
      <c r="S64" s="100">
        <f>$L64*INDEX(benchmarks!$B$3:$B$14,MATCH(realEstatePerformance!S$2,benchmarks!$A$3:$A$14,0))</f>
        <v>19335.144705882351</v>
      </c>
      <c r="T64" s="100">
        <f>$L64*INDEX(benchmarks!$B$3:$B$14,MATCH(realEstatePerformance!T$2,benchmarks!$A$3:$A$14,0))</f>
        <v>19335.144705882351</v>
      </c>
      <c r="U64" s="100">
        <f>$L64*INDEX(benchmarks!$B$3:$B$14,MATCH(realEstatePerformance!U$2,benchmarks!$A$3:$A$14,0))</f>
        <v>19335.144705882351</v>
      </c>
      <c r="V64" s="100">
        <f>$L64*INDEX(benchmarks!$B$3:$B$14,MATCH(realEstatePerformance!V$2,benchmarks!$A$3:$A$14,0))</f>
        <v>19335.144705882351</v>
      </c>
      <c r="W64" s="100">
        <f>$L64*INDEX(benchmarks!$B$3:$B$14,MATCH(realEstatePerformance!W$2,benchmarks!$A$3:$A$14,0))</f>
        <v>42966.98823529412</v>
      </c>
      <c r="X64" s="100">
        <f>$L64*INDEX(benchmarks!$B$3:$B$14,MATCH(realEstatePerformance!X$2,benchmarks!$A$3:$A$14,0))</f>
        <v>51560.385882352937</v>
      </c>
      <c r="Y64" s="100">
        <f>$L64*INDEX(benchmarks!$B$3:$B$14,MATCH(realEstatePerformance!Y$2,benchmarks!$A$3:$A$14,0))</f>
        <v>51560.385882352937</v>
      </c>
      <c r="Z64" s="82">
        <f>$M64*INDEX(benchmarks!$C$3:$C$14,MATCH(realEstatePerformance!Z$2,benchmarks!$A$3:$A$14,0))</f>
        <v>11017.176470588236</v>
      </c>
      <c r="AA64" s="82">
        <f>$M64*INDEX(benchmarks!$C$3:$C$14,MATCH(realEstatePerformance!AA$2,benchmarks!$A$3:$A$14,0))</f>
        <v>11017.176470588236</v>
      </c>
      <c r="AB64" s="82">
        <f>$M64*INDEX(benchmarks!$C$3:$C$14,MATCH(realEstatePerformance!AB$2,benchmarks!$A$3:$A$14,0))</f>
        <v>11017.176470588236</v>
      </c>
      <c r="AC64" s="82">
        <f>$M64*INDEX(benchmarks!$C$3:$C$14,MATCH(realEstatePerformance!AC$2,benchmarks!$A$3:$A$14,0))</f>
        <v>11017.176470588236</v>
      </c>
      <c r="AD64" s="82">
        <f>$M64*INDEX(benchmarks!$C$3:$C$14,MATCH(realEstatePerformance!AD$2,benchmarks!$A$3:$A$14,0))</f>
        <v>11017.176470588236</v>
      </c>
      <c r="AE64" s="82">
        <f>$M64*INDEX(benchmarks!$C$3:$C$14,MATCH(realEstatePerformance!AE$2,benchmarks!$A$3:$A$14,0))</f>
        <v>11017.176470588236</v>
      </c>
      <c r="AF64" s="82">
        <f>$M64*INDEX(benchmarks!$C$3:$C$14,MATCH(realEstatePerformance!AF$2,benchmarks!$A$3:$A$14,0))</f>
        <v>11017.176470588236</v>
      </c>
      <c r="AG64" s="82">
        <f>$M64*INDEX(benchmarks!$C$3:$C$14,MATCH(realEstatePerformance!AG$2,benchmarks!$A$3:$A$14,0))</f>
        <v>11017.176470588236</v>
      </c>
      <c r="AH64" s="82">
        <f>$M64*INDEX(benchmarks!$C$3:$C$14,MATCH(realEstatePerformance!AH$2,benchmarks!$A$3:$A$14,0))</f>
        <v>11017.176470588236</v>
      </c>
      <c r="AI64" s="82">
        <f>$M64*INDEX(benchmarks!$C$3:$C$14,MATCH(realEstatePerformance!AI$2,benchmarks!$A$3:$A$14,0))</f>
        <v>11017.176470588236</v>
      </c>
      <c r="AJ64" s="82">
        <f>$M64*INDEX(benchmarks!$C$3:$C$14,MATCH(realEstatePerformance!AJ$2,benchmarks!$A$3:$A$14,0))</f>
        <v>11017.176470588236</v>
      </c>
      <c r="AK64" s="82">
        <f>$M64*INDEX(benchmarks!$C$3:$C$14,MATCH(realEstatePerformance!AK$2,benchmarks!$A$3:$A$14,0))</f>
        <v>11017.176470588236</v>
      </c>
      <c r="AL64" s="100">
        <f>N64*Fuels!$D$41</f>
        <v>10885.225583579904</v>
      </c>
      <c r="AM64" s="100">
        <f>O64*Fuels!$D$41</f>
        <v>12191.452653609495</v>
      </c>
      <c r="AN64" s="100">
        <f>P64*Fuels!$D$41</f>
        <v>8708.1804668639252</v>
      </c>
      <c r="AO64" s="100">
        <f>Q64*Fuels!$D$41</f>
        <v>6095.7263268047473</v>
      </c>
      <c r="AP64" s="100">
        <f>R64*Fuels!$D$41</f>
        <v>3918.6812100887655</v>
      </c>
      <c r="AQ64" s="100">
        <f>S64*Fuels!$D$41</f>
        <v>3918.6812100887655</v>
      </c>
      <c r="AR64" s="100">
        <f>T64*Fuels!$D$41</f>
        <v>3918.6812100887655</v>
      </c>
      <c r="AS64" s="100">
        <f>U64*Fuels!$D$41</f>
        <v>3918.6812100887655</v>
      </c>
      <c r="AT64" s="100">
        <f>V64*Fuels!$D$41</f>
        <v>3918.6812100887655</v>
      </c>
      <c r="AU64" s="100">
        <f>W64*Fuels!$D$41</f>
        <v>8708.1804668639252</v>
      </c>
      <c r="AV64" s="100">
        <f>X64*Fuels!$D$41</f>
        <v>10449.816560236708</v>
      </c>
      <c r="AW64" s="100">
        <f>Y64*Fuels!$D$41</f>
        <v>10449.816560236708</v>
      </c>
      <c r="AX64" s="82">
        <f>Z64*'UK electricity'!$E$24</f>
        <v>2281.3739799242007</v>
      </c>
      <c r="AY64" s="82">
        <f>AA64*'UK electricity'!$E$24</f>
        <v>2281.3739799242007</v>
      </c>
      <c r="AZ64" s="82">
        <f>AB64*'UK electricity'!$E$24</f>
        <v>2281.3739799242007</v>
      </c>
      <c r="BA64" s="82">
        <f>AC64*'UK electricity'!$E$24</f>
        <v>2281.3739799242007</v>
      </c>
      <c r="BB64" s="82">
        <f>AD64*'UK electricity'!$E$24</f>
        <v>2281.3739799242007</v>
      </c>
      <c r="BC64" s="82">
        <f>AE64*'UK electricity'!$E$24</f>
        <v>2281.3739799242007</v>
      </c>
      <c r="BD64" s="82">
        <f>AF64*'UK electricity'!$E$24</f>
        <v>2281.3739799242007</v>
      </c>
      <c r="BE64" s="82">
        <f>AG64*'UK electricity'!$E$24</f>
        <v>2281.3739799242007</v>
      </c>
      <c r="BF64" s="82">
        <f>AH64*'UK electricity'!$E$24</f>
        <v>2281.3739799242007</v>
      </c>
      <c r="BG64" s="82">
        <f>AI64*'UK electricity'!$E$24</f>
        <v>2281.3739799242007</v>
      </c>
      <c r="BH64" s="82">
        <f>AJ64*'UK electricity'!$E$24</f>
        <v>2281.3739799242007</v>
      </c>
      <c r="BI64" s="82">
        <f>AK64*'UK electricity'!$E$24</f>
        <v>2281.3739799242007</v>
      </c>
      <c r="BJ64" s="82">
        <f t="shared" si="2"/>
        <v>114458.29242772966</v>
      </c>
      <c r="BK64" s="82">
        <f t="shared" si="3"/>
        <v>114.45829242772966</v>
      </c>
      <c r="BL64" s="82">
        <f>$F64/typicalServiceCharge!$C$15</f>
        <v>0.50228271828997784</v>
      </c>
      <c r="BM64" s="102">
        <f>$BL64*INDEX(typicalServiceCharge!$C$5:$C$39,MATCH(realEstatePerformance!BM$2,typicalServiceCharge!$B$5:$B$39,0))</f>
        <v>30136.963097398671</v>
      </c>
      <c r="BN64" s="102">
        <f>$BL64*INDEX(typicalServiceCharge!$C$5:$C$39,MATCH(realEstatePerformance!BN$2,typicalServiceCharge!$B$5:$B$39,0))</f>
        <v>803.65234926396454</v>
      </c>
      <c r="BO64" s="102">
        <f>$BL64*INDEX(typicalServiceCharge!$C$5:$C$39,MATCH(realEstatePerformance!BO$2,typicalServiceCharge!$B$5:$B$39,0))</f>
        <v>35729.88116555757</v>
      </c>
      <c r="BP64" s="102">
        <f>$BL64*INDEX(typicalServiceCharge!$C$5:$C$39,MATCH(realEstatePerformance!BP$2,typicalServiceCharge!$B$5:$B$39,0))</f>
        <v>5022.8271828997786</v>
      </c>
      <c r="BQ64" s="102">
        <f>$BL64*INDEX(typicalServiceCharge!$C$5:$C$39,MATCH(realEstatePerformance!BQ$2,typicalServiceCharge!$B$5:$B$39,0))</f>
        <v>115474.79693486591</v>
      </c>
      <c r="BR64" s="102">
        <f>$BL64*INDEX(typicalServiceCharge!$C$5:$C$39,MATCH(realEstatePerformance!BR$2,typicalServiceCharge!$B$5:$B$39,0))</f>
        <v>5550.2240371042553</v>
      </c>
      <c r="BS64" s="102">
        <f>$BL64*INDEX(typicalServiceCharge!$C$5:$C$39,MATCH(realEstatePerformance!BS$2,typicalServiceCharge!$B$5:$B$39,0))</f>
        <v>3515.9790280298448</v>
      </c>
      <c r="BT64" s="102">
        <f>$BL64*INDEX(typicalServiceCharge!$C$5:$C$39,MATCH(realEstatePerformance!BT$2,typicalServiceCharge!$B$5:$B$39,0))</f>
        <v>72378.939705585813</v>
      </c>
      <c r="BU64" s="102">
        <f>$BL64*INDEX(typicalServiceCharge!$C$5:$C$39,MATCH(realEstatePerformance!BU$2,typicalServiceCharge!$B$5:$B$39,0))</f>
        <v>93288.969267997585</v>
      </c>
      <c r="BV64" s="102">
        <f>$BL64*INDEX(typicalServiceCharge!$C$5:$C$39,MATCH(realEstatePerformance!BV$2,typicalServiceCharge!$B$5:$B$39,0))</f>
        <v>0</v>
      </c>
      <c r="BW64" s="102">
        <f>$BL64*INDEX(typicalServiceCharge!$C$5:$C$39,MATCH(realEstatePerformance!BW$2,typicalServiceCharge!$B$5:$B$39,0))</f>
        <v>94414.082556967129</v>
      </c>
      <c r="BX64" s="102">
        <f>$BL64*INDEX(typicalServiceCharge!$C$5:$C$39,MATCH(realEstatePerformance!BX$2,typicalServiceCharge!$B$5:$B$39,0))</f>
        <v>12305.926598104457</v>
      </c>
      <c r="BY64" s="102">
        <f>$BL64*INDEX(typicalServiceCharge!$C$5:$C$39,MATCH(realEstatePerformance!BY$2,typicalServiceCharge!$B$5:$B$39,0))</f>
        <v>2662.0984069368824</v>
      </c>
      <c r="BZ64" s="102">
        <f>$BL64*INDEX(typicalServiceCharge!$C$5:$C$39,MATCH(realEstatePerformance!BZ$2,typicalServiceCharge!$B$5:$B$39,0))</f>
        <v>49889.230994152051</v>
      </c>
      <c r="CA64" s="102">
        <f>$BL64*INDEX(typicalServiceCharge!$C$5:$C$39,MATCH(realEstatePerformance!CA$2,typicalServiceCharge!$B$5:$B$39,0))</f>
        <v>-536.43794313369631</v>
      </c>
      <c r="CB64" s="102">
        <f>$BL64*INDEX(typicalServiceCharge!$C$5:$C$39,MATCH(realEstatePerformance!CB$2,typicalServiceCharge!$B$5:$B$39,0))</f>
        <v>0</v>
      </c>
      <c r="CC64" s="102">
        <f>$BL64*INDEX(typicalServiceCharge!$C$5:$C$39,MATCH(realEstatePerformance!CC$2,typicalServiceCharge!$B$5:$B$39,0))</f>
        <v>452.05444646098005</v>
      </c>
      <c r="CD64" s="102">
        <f>$BL64*INDEX(typicalServiceCharge!$C$5:$C$39,MATCH(realEstatePerformance!CD$2,typicalServiceCharge!$B$5:$B$39,0))</f>
        <v>0</v>
      </c>
      <c r="CE64" s="102">
        <f>$BL64*INDEX(typicalServiceCharge!$C$5:$C$39,MATCH(realEstatePerformance!CE$2,typicalServiceCharge!$B$5:$B$39,0))</f>
        <v>0</v>
      </c>
      <c r="CF64" s="102">
        <f>$BL64*INDEX(typicalServiceCharge!$C$5:$C$39,MATCH(realEstatePerformance!CF$2,typicalServiceCharge!$B$5:$B$39,0))</f>
        <v>46452.612635612022</v>
      </c>
      <c r="CG64" s="102">
        <f>$BL64*INDEX(typicalServiceCharge!$C$5:$C$39,MATCH(realEstatePerformance!CG$2,typicalServiceCharge!$B$5:$B$39,0))</f>
        <v>-45205.444646098003</v>
      </c>
      <c r="CH64" s="102">
        <f t="shared" si="4"/>
        <v>522336.35581770522</v>
      </c>
      <c r="CI64" s="82">
        <f t="shared" si="5"/>
        <v>17741.035326298097</v>
      </c>
      <c r="CJ64" s="82">
        <f t="shared" si="6"/>
        <v>14269.11471294156</v>
      </c>
      <c r="CK64" s="88">
        <f t="shared" si="7"/>
        <v>2.7317866263786288E-2</v>
      </c>
      <c r="CL64" s="89">
        <f>IF(CK64&lt;benchmarks!$A$65,benchmarks!$B$65,IF(CK64&lt;benchmarks!$A$64,benchmarks!$B$64,IF(CK64&lt;benchmarks!$A$63,benchmarks!$B$63,IF(CK64&lt;benchmarks!$A$62,benchmarks!$B$62,IF(CK64&lt;benchmarks!$A$61,benchmarks!$B$61,0)))))</f>
        <v>5</v>
      </c>
      <c r="CM64" s="83">
        <v>51.477240999999999</v>
      </c>
      <c r="CN64" s="83">
        <v>-1.5108E-2</v>
      </c>
    </row>
    <row r="65" spans="1:92" x14ac:dyDescent="0.35">
      <c r="A65" s="80">
        <v>1327</v>
      </c>
      <c r="B65" s="85" t="s">
        <v>3</v>
      </c>
      <c r="C65" s="85" t="s">
        <v>4</v>
      </c>
      <c r="D65" s="85">
        <v>1990</v>
      </c>
      <c r="E65" s="86">
        <v>5475</v>
      </c>
      <c r="F65" s="87">
        <v>555900</v>
      </c>
      <c r="G65" s="85">
        <v>456</v>
      </c>
      <c r="H65" s="85">
        <v>357.50277</v>
      </c>
      <c r="I65" s="81" t="str">
        <f t="shared" si="8"/>
        <v>Hotel_1990</v>
      </c>
      <c r="J65" s="82">
        <f t="shared" si="1"/>
        <v>2496600</v>
      </c>
      <c r="K65" s="82" t="s">
        <v>43</v>
      </c>
      <c r="L65" s="82">
        <f>realEstatePerformance!$J65*INDEX(benchmarks!B$17:B$57,MATCH(realEstatePerformance!$K65,benchmarks!$A$17:$A$57,0))</f>
        <v>1909164.7058823528</v>
      </c>
      <c r="M65" s="82">
        <f>realEstatePerformance!$J65*INDEX(benchmarks!C$17:C$57,MATCH(realEstatePerformance!$K65,benchmarks!$A$17:$A$57,0))</f>
        <v>587435.29411764711</v>
      </c>
      <c r="N65" s="100">
        <f>$L65*INDEX(benchmarks!$B$3:$B$14,MATCH(realEstatePerformance!N$2,benchmarks!$A$3:$A$14,0))</f>
        <v>238645.5882352941</v>
      </c>
      <c r="O65" s="100">
        <f>$L65*INDEX(benchmarks!$B$3:$B$14,MATCH(realEstatePerformance!O$2,benchmarks!$A$3:$A$14,0))</f>
        <v>267283.0588235294</v>
      </c>
      <c r="P65" s="100">
        <f>$L65*INDEX(benchmarks!$B$3:$B$14,MATCH(realEstatePerformance!P$2,benchmarks!$A$3:$A$14,0))</f>
        <v>190916.4705882353</v>
      </c>
      <c r="Q65" s="100">
        <f>$L65*INDEX(benchmarks!$B$3:$B$14,MATCH(realEstatePerformance!Q$2,benchmarks!$A$3:$A$14,0))</f>
        <v>133641.5294117647</v>
      </c>
      <c r="R65" s="100">
        <f>$L65*INDEX(benchmarks!$B$3:$B$14,MATCH(realEstatePerformance!R$2,benchmarks!$A$3:$A$14,0))</f>
        <v>85912.411764705874</v>
      </c>
      <c r="S65" s="100">
        <f>$L65*INDEX(benchmarks!$B$3:$B$14,MATCH(realEstatePerformance!S$2,benchmarks!$A$3:$A$14,0))</f>
        <v>85912.411764705874</v>
      </c>
      <c r="T65" s="100">
        <f>$L65*INDEX(benchmarks!$B$3:$B$14,MATCH(realEstatePerformance!T$2,benchmarks!$A$3:$A$14,0))</f>
        <v>85912.411764705874</v>
      </c>
      <c r="U65" s="100">
        <f>$L65*INDEX(benchmarks!$B$3:$B$14,MATCH(realEstatePerformance!U$2,benchmarks!$A$3:$A$14,0))</f>
        <v>85912.411764705874</v>
      </c>
      <c r="V65" s="100">
        <f>$L65*INDEX(benchmarks!$B$3:$B$14,MATCH(realEstatePerformance!V$2,benchmarks!$A$3:$A$14,0))</f>
        <v>85912.411764705874</v>
      </c>
      <c r="W65" s="100">
        <f>$L65*INDEX(benchmarks!$B$3:$B$14,MATCH(realEstatePerformance!W$2,benchmarks!$A$3:$A$14,0))</f>
        <v>190916.4705882353</v>
      </c>
      <c r="X65" s="100">
        <f>$L65*INDEX(benchmarks!$B$3:$B$14,MATCH(realEstatePerformance!X$2,benchmarks!$A$3:$A$14,0))</f>
        <v>229099.76470588232</v>
      </c>
      <c r="Y65" s="100">
        <f>$L65*INDEX(benchmarks!$B$3:$B$14,MATCH(realEstatePerformance!Y$2,benchmarks!$A$3:$A$14,0))</f>
        <v>229099.76470588232</v>
      </c>
      <c r="Z65" s="82">
        <f>$M65*INDEX(benchmarks!$C$3:$C$14,MATCH(realEstatePerformance!Z$2,benchmarks!$A$3:$A$14,0))</f>
        <v>48952.941176470595</v>
      </c>
      <c r="AA65" s="82">
        <f>$M65*INDEX(benchmarks!$C$3:$C$14,MATCH(realEstatePerformance!AA$2,benchmarks!$A$3:$A$14,0))</f>
        <v>48952.941176470595</v>
      </c>
      <c r="AB65" s="82">
        <f>$M65*INDEX(benchmarks!$C$3:$C$14,MATCH(realEstatePerformance!AB$2,benchmarks!$A$3:$A$14,0))</f>
        <v>48952.941176470595</v>
      </c>
      <c r="AC65" s="82">
        <f>$M65*INDEX(benchmarks!$C$3:$C$14,MATCH(realEstatePerformance!AC$2,benchmarks!$A$3:$A$14,0))</f>
        <v>48952.941176470595</v>
      </c>
      <c r="AD65" s="82">
        <f>$M65*INDEX(benchmarks!$C$3:$C$14,MATCH(realEstatePerformance!AD$2,benchmarks!$A$3:$A$14,0))</f>
        <v>48952.941176470595</v>
      </c>
      <c r="AE65" s="82">
        <f>$M65*INDEX(benchmarks!$C$3:$C$14,MATCH(realEstatePerformance!AE$2,benchmarks!$A$3:$A$14,0))</f>
        <v>48952.941176470595</v>
      </c>
      <c r="AF65" s="82">
        <f>$M65*INDEX(benchmarks!$C$3:$C$14,MATCH(realEstatePerformance!AF$2,benchmarks!$A$3:$A$14,0))</f>
        <v>48952.941176470595</v>
      </c>
      <c r="AG65" s="82">
        <f>$M65*INDEX(benchmarks!$C$3:$C$14,MATCH(realEstatePerformance!AG$2,benchmarks!$A$3:$A$14,0))</f>
        <v>48952.941176470595</v>
      </c>
      <c r="AH65" s="82">
        <f>$M65*INDEX(benchmarks!$C$3:$C$14,MATCH(realEstatePerformance!AH$2,benchmarks!$A$3:$A$14,0))</f>
        <v>48952.941176470595</v>
      </c>
      <c r="AI65" s="82">
        <f>$M65*INDEX(benchmarks!$C$3:$C$14,MATCH(realEstatePerformance!AI$2,benchmarks!$A$3:$A$14,0))</f>
        <v>48952.941176470595</v>
      </c>
      <c r="AJ65" s="82">
        <f>$M65*INDEX(benchmarks!$C$3:$C$14,MATCH(realEstatePerformance!AJ$2,benchmarks!$A$3:$A$14,0))</f>
        <v>48952.941176470595</v>
      </c>
      <c r="AK65" s="82">
        <f>$M65*INDEX(benchmarks!$C$3:$C$14,MATCH(realEstatePerformance!AK$2,benchmarks!$A$3:$A$14,0))</f>
        <v>48952.941176470595</v>
      </c>
      <c r="AL65" s="100">
        <f>N65*Fuels!$D$41</f>
        <v>48366.639956085666</v>
      </c>
      <c r="AM65" s="100">
        <f>O65*Fuels!$D$41</f>
        <v>54170.636750815946</v>
      </c>
      <c r="AN65" s="100">
        <f>P65*Fuels!$D$41</f>
        <v>38693.311964868539</v>
      </c>
      <c r="AO65" s="100">
        <f>Q65*Fuels!$D$41</f>
        <v>27085.318375407973</v>
      </c>
      <c r="AP65" s="100">
        <f>R65*Fuels!$D$41</f>
        <v>17411.990384190838</v>
      </c>
      <c r="AQ65" s="100">
        <f>S65*Fuels!$D$41</f>
        <v>17411.990384190838</v>
      </c>
      <c r="AR65" s="100">
        <f>T65*Fuels!$D$41</f>
        <v>17411.990384190838</v>
      </c>
      <c r="AS65" s="100">
        <f>U65*Fuels!$D$41</f>
        <v>17411.990384190838</v>
      </c>
      <c r="AT65" s="100">
        <f>V65*Fuels!$D$41</f>
        <v>17411.990384190838</v>
      </c>
      <c r="AU65" s="100">
        <f>W65*Fuels!$D$41</f>
        <v>38693.311964868539</v>
      </c>
      <c r="AV65" s="100">
        <f>X65*Fuels!$D$41</f>
        <v>46431.974357842235</v>
      </c>
      <c r="AW65" s="100">
        <f>Y65*Fuels!$D$41</f>
        <v>46431.974357842235</v>
      </c>
      <c r="AX65" s="82">
        <f>Z65*'UK electricity'!$E$24</f>
        <v>10136.895468535335</v>
      </c>
      <c r="AY65" s="82">
        <f>AA65*'UK electricity'!$E$24</f>
        <v>10136.895468535335</v>
      </c>
      <c r="AZ65" s="82">
        <f>AB65*'UK electricity'!$E$24</f>
        <v>10136.895468535335</v>
      </c>
      <c r="BA65" s="82">
        <f>AC65*'UK electricity'!$E$24</f>
        <v>10136.895468535335</v>
      </c>
      <c r="BB65" s="82">
        <f>AD65*'UK electricity'!$E$24</f>
        <v>10136.895468535335</v>
      </c>
      <c r="BC65" s="82">
        <f>AE65*'UK electricity'!$E$24</f>
        <v>10136.895468535335</v>
      </c>
      <c r="BD65" s="82">
        <f>AF65*'UK electricity'!$E$24</f>
        <v>10136.895468535335</v>
      </c>
      <c r="BE65" s="82">
        <f>AG65*'UK electricity'!$E$24</f>
        <v>10136.895468535335</v>
      </c>
      <c r="BF65" s="82">
        <f>AH65*'UK electricity'!$E$24</f>
        <v>10136.895468535335</v>
      </c>
      <c r="BG65" s="82">
        <f>AI65*'UK electricity'!$E$24</f>
        <v>10136.895468535335</v>
      </c>
      <c r="BH65" s="82">
        <f>AJ65*'UK electricity'!$E$24</f>
        <v>10136.895468535335</v>
      </c>
      <c r="BI65" s="82">
        <f>AK65*'UK electricity'!$E$24</f>
        <v>10136.895468535335</v>
      </c>
      <c r="BJ65" s="82">
        <f t="shared" si="2"/>
        <v>508575.86527110904</v>
      </c>
      <c r="BK65" s="82">
        <f t="shared" si="3"/>
        <v>508.57586527110902</v>
      </c>
      <c r="BL65" s="82">
        <f>$F65/typicalServiceCharge!$C$15</f>
        <v>2.2419842710223836</v>
      </c>
      <c r="BM65" s="102">
        <f>$BL65*INDEX(typicalServiceCharge!$C$5:$C$39,MATCH(realEstatePerformance!BM$2,typicalServiceCharge!$B$5:$B$39,0))</f>
        <v>134519.05626134301</v>
      </c>
      <c r="BN65" s="102">
        <f>$BL65*INDEX(typicalServiceCharge!$C$5:$C$39,MATCH(realEstatePerformance!BN$2,typicalServiceCharge!$B$5:$B$39,0))</f>
        <v>3587.1748336358137</v>
      </c>
      <c r="BO65" s="102">
        <f>$BL65*INDEX(typicalServiceCharge!$C$5:$C$39,MATCH(realEstatePerformance!BO$2,typicalServiceCharge!$B$5:$B$39,0))</f>
        <v>159483.55111917725</v>
      </c>
      <c r="BP65" s="102">
        <f>$BL65*INDEX(typicalServiceCharge!$C$5:$C$39,MATCH(realEstatePerformance!BP$2,typicalServiceCharge!$B$5:$B$39,0))</f>
        <v>22419.842710223835</v>
      </c>
      <c r="BQ65" s="102">
        <f>$BL65*INDEX(typicalServiceCharge!$C$5:$C$39,MATCH(realEstatePerformance!BQ$2,typicalServiceCharge!$B$5:$B$39,0))</f>
        <v>515432.18390804599</v>
      </c>
      <c r="BR65" s="102">
        <f>$BL65*INDEX(typicalServiceCharge!$C$5:$C$39,MATCH(realEstatePerformance!BR$2,typicalServiceCharge!$B$5:$B$39,0))</f>
        <v>24773.926194797339</v>
      </c>
      <c r="BS65" s="102">
        <f>$BL65*INDEX(typicalServiceCharge!$C$5:$C$39,MATCH(realEstatePerformance!BS$2,typicalServiceCharge!$B$5:$B$39,0))</f>
        <v>15693.889897156685</v>
      </c>
      <c r="BT65" s="102">
        <f>$BL65*INDEX(typicalServiceCharge!$C$5:$C$39,MATCH(realEstatePerformance!BT$2,typicalServiceCharge!$B$5:$B$39,0))</f>
        <v>323069.93345432548</v>
      </c>
      <c r="BU65" s="102">
        <f>$BL65*INDEX(typicalServiceCharge!$C$5:$C$39,MATCH(realEstatePerformance!BU$2,typicalServiceCharge!$B$5:$B$39,0))</f>
        <v>416403.73865698732</v>
      </c>
      <c r="BV65" s="102">
        <f>$BL65*INDEX(typicalServiceCharge!$C$5:$C$39,MATCH(realEstatePerformance!BV$2,typicalServiceCharge!$B$5:$B$39,0))</f>
        <v>0</v>
      </c>
      <c r="BW65" s="102">
        <f>$BL65*INDEX(typicalServiceCharge!$C$5:$C$39,MATCH(realEstatePerformance!BW$2,typicalServiceCharge!$B$5:$B$39,0))</f>
        <v>421425.78342407744</v>
      </c>
      <c r="BX65" s="102">
        <f>$BL65*INDEX(typicalServiceCharge!$C$5:$C$39,MATCH(realEstatePerformance!BX$2,typicalServiceCharge!$B$5:$B$39,0))</f>
        <v>54928.614640048399</v>
      </c>
      <c r="BY65" s="102">
        <f>$BL65*INDEX(typicalServiceCharge!$C$5:$C$39,MATCH(realEstatePerformance!BY$2,typicalServiceCharge!$B$5:$B$39,0))</f>
        <v>11882.516636418633</v>
      </c>
      <c r="BZ65" s="102">
        <f>$BL65*INDEX(typicalServiceCharge!$C$5:$C$39,MATCH(realEstatePerformance!BZ$2,typicalServiceCharge!$B$5:$B$39,0))</f>
        <v>222685.08771929826</v>
      </c>
      <c r="CA65" s="102">
        <f>$BL65*INDEX(typicalServiceCharge!$C$5:$C$39,MATCH(realEstatePerformance!CA$2,typicalServiceCharge!$B$5:$B$39,0))</f>
        <v>-2394.4392014519058</v>
      </c>
      <c r="CB65" s="102">
        <f>$BL65*INDEX(typicalServiceCharge!$C$5:$C$39,MATCH(realEstatePerformance!CB$2,typicalServiceCharge!$B$5:$B$39,0))</f>
        <v>0</v>
      </c>
      <c r="CC65" s="102">
        <f>$BL65*INDEX(typicalServiceCharge!$C$5:$C$39,MATCH(realEstatePerformance!CC$2,typicalServiceCharge!$B$5:$B$39,0))</f>
        <v>2017.7858439201452</v>
      </c>
      <c r="CD65" s="102">
        <f>$BL65*INDEX(typicalServiceCharge!$C$5:$C$39,MATCH(realEstatePerformance!CD$2,typicalServiceCharge!$B$5:$B$39,0))</f>
        <v>0</v>
      </c>
      <c r="CE65" s="102">
        <f>$BL65*INDEX(typicalServiceCharge!$C$5:$C$39,MATCH(realEstatePerformance!CE$2,typicalServiceCharge!$B$5:$B$39,0))</f>
        <v>0</v>
      </c>
      <c r="CF65" s="102">
        <f>$BL65*INDEX(typicalServiceCharge!$C$5:$C$39,MATCH(realEstatePerformance!CF$2,typicalServiceCharge!$B$5:$B$39,0))</f>
        <v>207345.43133696311</v>
      </c>
      <c r="CG65" s="102">
        <f>$BL65*INDEX(typicalServiceCharge!$C$5:$C$39,MATCH(realEstatePerformance!CG$2,typicalServiceCharge!$B$5:$B$39,0))</f>
        <v>-201778.58439201451</v>
      </c>
      <c r="CH65" s="102">
        <f t="shared" si="4"/>
        <v>2331495.4930429524</v>
      </c>
      <c r="CI65" s="82">
        <f t="shared" si="5"/>
        <v>78829.259117021895</v>
      </c>
      <c r="CJ65" s="82">
        <f t="shared" si="6"/>
        <v>63402.373107820713</v>
      </c>
      <c r="CK65" s="88">
        <f t="shared" si="7"/>
        <v>2.7193864752048512E-2</v>
      </c>
      <c r="CL65" s="89">
        <f>IF(CK65&lt;benchmarks!$A$65,benchmarks!$B$65,IF(CK65&lt;benchmarks!$A$64,benchmarks!$B$64,IF(CK65&lt;benchmarks!$A$63,benchmarks!$B$63,IF(CK65&lt;benchmarks!$A$62,benchmarks!$B$62,IF(CK65&lt;benchmarks!$A$61,benchmarks!$B$61,0)))))</f>
        <v>5</v>
      </c>
      <c r="CM65" s="83">
        <v>51.477240999999999</v>
      </c>
      <c r="CN65" s="83">
        <v>-1.5108E-2</v>
      </c>
    </row>
  </sheetData>
  <mergeCells count="6">
    <mergeCell ref="CI1:CL1"/>
    <mergeCell ref="BM1:CH1"/>
    <mergeCell ref="N1:Y1"/>
    <mergeCell ref="Z1:AK1"/>
    <mergeCell ref="AL1:AW1"/>
    <mergeCell ref="AX1:BI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2DD1DB8-91D3-47DF-8C14-AF6D0C66004C}">
          <x14:formula1>
            <xm:f>benchmarks!$A$17:$A$57</xm:f>
          </x14:formula1>
          <xm:sqref>K3:K65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B362B-BA0A-45A2-8FBC-C020B8575858}">
  <dimension ref="A1:B22"/>
  <sheetViews>
    <sheetView workbookViewId="0">
      <selection activeCell="D10" sqref="D10"/>
    </sheetView>
  </sheetViews>
  <sheetFormatPr defaultRowHeight="14.5" x14ac:dyDescent="0.35"/>
  <cols>
    <col min="1" max="1" width="47.6328125" bestFit="1" customWidth="1"/>
  </cols>
  <sheetData>
    <row r="1" spans="1:2" x14ac:dyDescent="0.35">
      <c r="A1" t="s">
        <v>823</v>
      </c>
      <c r="B1" t="s">
        <v>156</v>
      </c>
    </row>
    <row r="2" spans="1:2" x14ac:dyDescent="0.35">
      <c r="A2">
        <v>65.755207870598255</v>
      </c>
      <c r="B2">
        <v>2000</v>
      </c>
    </row>
    <row r="3" spans="1:2" x14ac:dyDescent="0.35">
      <c r="A3">
        <v>70.693715482211488</v>
      </c>
      <c r="B3">
        <v>2001</v>
      </c>
    </row>
    <row r="4" spans="1:2" x14ac:dyDescent="0.35">
      <c r="A4">
        <v>75.324218201689959</v>
      </c>
      <c r="B4">
        <v>2002</v>
      </c>
    </row>
    <row r="5" spans="1:2" x14ac:dyDescent="0.35">
      <c r="A5">
        <v>80.330120287419618</v>
      </c>
      <c r="B5">
        <v>2003</v>
      </c>
    </row>
    <row r="6" spans="1:2" x14ac:dyDescent="0.35">
      <c r="A6">
        <v>85.827588414878775</v>
      </c>
      <c r="B6">
        <v>2004</v>
      </c>
    </row>
    <row r="7" spans="1:2" x14ac:dyDescent="0.35">
      <c r="A7">
        <v>90.258530804135077</v>
      </c>
      <c r="B7">
        <v>2005</v>
      </c>
    </row>
    <row r="8" spans="1:2" x14ac:dyDescent="0.35">
      <c r="A8">
        <v>93.615189884615617</v>
      </c>
      <c r="B8">
        <v>2006</v>
      </c>
    </row>
    <row r="9" spans="1:2" x14ac:dyDescent="0.35">
      <c r="A9">
        <v>102.34407494538577</v>
      </c>
      <c r="B9">
        <v>2007</v>
      </c>
    </row>
    <row r="10" spans="1:2" x14ac:dyDescent="0.35">
      <c r="A10">
        <v>119.12111257226505</v>
      </c>
      <c r="B10">
        <v>2008</v>
      </c>
    </row>
    <row r="11" spans="1:2" x14ac:dyDescent="0.35">
      <c r="A11">
        <v>122.00283288857412</v>
      </c>
      <c r="B11">
        <v>2009</v>
      </c>
    </row>
    <row r="12" spans="1:2" x14ac:dyDescent="0.35">
      <c r="A12">
        <v>125.39523445113464</v>
      </c>
      <c r="B12">
        <v>2010</v>
      </c>
    </row>
    <row r="13" spans="1:2" x14ac:dyDescent="0.35">
      <c r="A13">
        <v>130.92803236907272</v>
      </c>
      <c r="B13">
        <v>2011</v>
      </c>
    </row>
    <row r="14" spans="1:2" x14ac:dyDescent="0.35">
      <c r="A14">
        <v>127.61777371293469</v>
      </c>
      <c r="B14">
        <v>2012</v>
      </c>
    </row>
    <row r="15" spans="1:2" x14ac:dyDescent="0.35">
      <c r="A15">
        <v>127.38513253364633</v>
      </c>
      <c r="B15">
        <v>2013</v>
      </c>
    </row>
    <row r="16" spans="1:2" x14ac:dyDescent="0.35">
      <c r="A16">
        <v>126.95570350821008</v>
      </c>
      <c r="B16">
        <v>2014</v>
      </c>
    </row>
    <row r="17" spans="1:2" x14ac:dyDescent="0.35">
      <c r="A17">
        <v>117.74025479222492</v>
      </c>
      <c r="B17">
        <v>2015</v>
      </c>
    </row>
    <row r="18" spans="1:2" x14ac:dyDescent="0.35">
      <c r="A18">
        <v>121.15720500822535</v>
      </c>
      <c r="B18">
        <v>2016</v>
      </c>
    </row>
    <row r="19" spans="1:2" x14ac:dyDescent="0.35">
      <c r="A19">
        <v>125.25131321232725</v>
      </c>
      <c r="B19">
        <v>2017</v>
      </c>
    </row>
    <row r="20" spans="1:2" x14ac:dyDescent="0.35">
      <c r="A20">
        <v>131.25249039120004</v>
      </c>
      <c r="B20">
        <v>2018</v>
      </c>
    </row>
    <row r="21" spans="1:2" x14ac:dyDescent="0.35">
      <c r="A21">
        <v>132.92782518698482</v>
      </c>
      <c r="B21">
        <v>2019</v>
      </c>
    </row>
    <row r="22" spans="1:2" x14ac:dyDescent="0.35">
      <c r="A22">
        <v>139.57634277144143</v>
      </c>
      <c r="B22">
        <v>2020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E85D7-EC71-4DCE-9079-DD406D77672F}">
  <dimension ref="A1:CF64"/>
  <sheetViews>
    <sheetView workbookViewId="0">
      <selection activeCell="E1" sqref="E1"/>
    </sheetView>
  </sheetViews>
  <sheetFormatPr defaultRowHeight="14.5" x14ac:dyDescent="0.35"/>
  <sheetData>
    <row r="1" spans="1:84" ht="16.5" x14ac:dyDescent="0.35">
      <c r="A1" t="s">
        <v>824</v>
      </c>
      <c r="B1" t="s">
        <v>15</v>
      </c>
      <c r="C1" t="s">
        <v>825</v>
      </c>
      <c r="D1" t="s">
        <v>61</v>
      </c>
      <c r="E1" t="s">
        <v>874</v>
      </c>
      <c r="F1" t="s">
        <v>875</v>
      </c>
      <c r="G1" t="s">
        <v>826</v>
      </c>
      <c r="H1" t="s">
        <v>827</v>
      </c>
      <c r="I1" t="s">
        <v>828</v>
      </c>
      <c r="J1" t="s">
        <v>829</v>
      </c>
      <c r="K1" t="s">
        <v>830</v>
      </c>
      <c r="L1" t="s">
        <v>831</v>
      </c>
      <c r="M1" t="s">
        <v>832</v>
      </c>
      <c r="N1" t="s">
        <v>833</v>
      </c>
      <c r="O1" t="s">
        <v>834</v>
      </c>
      <c r="P1" t="s">
        <v>835</v>
      </c>
      <c r="Q1" t="s">
        <v>836</v>
      </c>
      <c r="R1" t="s">
        <v>837</v>
      </c>
      <c r="S1" t="s">
        <v>838</v>
      </c>
      <c r="T1" t="s">
        <v>839</v>
      </c>
      <c r="U1" t="s">
        <v>840</v>
      </c>
      <c r="V1" t="s">
        <v>841</v>
      </c>
      <c r="W1" t="s">
        <v>842</v>
      </c>
      <c r="X1" t="s">
        <v>843</v>
      </c>
      <c r="Y1" t="s">
        <v>844</v>
      </c>
      <c r="Z1" t="s">
        <v>845</v>
      </c>
      <c r="AA1" t="s">
        <v>846</v>
      </c>
      <c r="AB1" t="s">
        <v>847</v>
      </c>
      <c r="AC1" t="s">
        <v>848</v>
      </c>
      <c r="AD1" t="s">
        <v>849</v>
      </c>
      <c r="AE1" t="s">
        <v>850</v>
      </c>
      <c r="AF1" t="s">
        <v>851</v>
      </c>
      <c r="AG1" t="s">
        <v>852</v>
      </c>
      <c r="AH1" t="s">
        <v>853</v>
      </c>
      <c r="AI1" t="s">
        <v>854</v>
      </c>
      <c r="AJ1" t="s">
        <v>855</v>
      </c>
      <c r="AK1" t="s">
        <v>856</v>
      </c>
      <c r="AL1" t="s">
        <v>857</v>
      </c>
      <c r="AM1" t="s">
        <v>858</v>
      </c>
      <c r="AN1" t="s">
        <v>859</v>
      </c>
      <c r="AO1" t="s">
        <v>860</v>
      </c>
      <c r="AP1" t="s">
        <v>861</v>
      </c>
      <c r="AQ1" t="s">
        <v>862</v>
      </c>
      <c r="AR1" t="s">
        <v>863</v>
      </c>
      <c r="AS1" t="s">
        <v>864</v>
      </c>
      <c r="AT1" t="s">
        <v>865</v>
      </c>
      <c r="AU1" t="s">
        <v>866</v>
      </c>
      <c r="AV1" t="s">
        <v>867</v>
      </c>
      <c r="AW1" t="s">
        <v>868</v>
      </c>
      <c r="AX1" t="s">
        <v>869</v>
      </c>
      <c r="AY1" t="s">
        <v>870</v>
      </c>
      <c r="AZ1" t="s">
        <v>871</v>
      </c>
      <c r="BA1" t="s">
        <v>872</v>
      </c>
      <c r="BB1" t="s">
        <v>873</v>
      </c>
      <c r="BC1" t="s">
        <v>876</v>
      </c>
      <c r="BD1" t="s">
        <v>877</v>
      </c>
      <c r="BE1" t="s">
        <v>878</v>
      </c>
      <c r="BF1" t="s">
        <v>879</v>
      </c>
      <c r="BG1" t="s">
        <v>880</v>
      </c>
      <c r="BH1" t="s">
        <v>881</v>
      </c>
      <c r="BI1" t="s">
        <v>882</v>
      </c>
      <c r="BJ1" t="s">
        <v>883</v>
      </c>
      <c r="BK1" t="s">
        <v>884</v>
      </c>
      <c r="BL1" t="s">
        <v>885</v>
      </c>
      <c r="BM1" t="s">
        <v>886</v>
      </c>
      <c r="BN1" t="s">
        <v>887</v>
      </c>
      <c r="BO1" t="s">
        <v>888</v>
      </c>
      <c r="BP1" t="s">
        <v>889</v>
      </c>
      <c r="BQ1" t="s">
        <v>890</v>
      </c>
      <c r="BR1" t="s">
        <v>891</v>
      </c>
      <c r="BS1" t="s">
        <v>892</v>
      </c>
      <c r="BT1" t="s">
        <v>893</v>
      </c>
      <c r="BU1" t="s">
        <v>894</v>
      </c>
      <c r="BV1" t="s">
        <v>895</v>
      </c>
      <c r="BW1" t="s">
        <v>896</v>
      </c>
      <c r="BX1" t="s">
        <v>897</v>
      </c>
      <c r="BY1" t="s">
        <v>898</v>
      </c>
      <c r="BZ1" t="s">
        <v>899</v>
      </c>
      <c r="CA1" t="s">
        <v>819</v>
      </c>
      <c r="CB1" t="s">
        <v>820</v>
      </c>
      <c r="CC1" t="s">
        <v>822</v>
      </c>
      <c r="CD1" t="s">
        <v>900</v>
      </c>
      <c r="CE1" t="s">
        <v>816</v>
      </c>
      <c r="CF1" t="s">
        <v>817</v>
      </c>
    </row>
    <row r="2" spans="1:84" x14ac:dyDescent="0.35">
      <c r="A2">
        <v>1139</v>
      </c>
      <c r="B2">
        <v>1993</v>
      </c>
      <c r="C2">
        <v>7148</v>
      </c>
      <c r="D2" t="s">
        <v>59</v>
      </c>
      <c r="E2">
        <v>1339849.32735426</v>
      </c>
      <c r="F2">
        <v>6129810.6726457402</v>
      </c>
      <c r="G2">
        <v>167481.1659192825</v>
      </c>
      <c r="H2">
        <v>187578.90582959642</v>
      </c>
      <c r="I2">
        <v>133984.932735426</v>
      </c>
      <c r="J2">
        <v>93789.45291479821</v>
      </c>
      <c r="K2">
        <v>60293.219730941695</v>
      </c>
      <c r="L2">
        <v>60293.219730941695</v>
      </c>
      <c r="M2">
        <v>60293.219730941695</v>
      </c>
      <c r="N2">
        <v>60293.219730941695</v>
      </c>
      <c r="O2">
        <v>60293.219730941695</v>
      </c>
      <c r="P2">
        <v>133984.932735426</v>
      </c>
      <c r="Q2">
        <v>160781.9192825112</v>
      </c>
      <c r="R2">
        <v>160781.9192825112</v>
      </c>
      <c r="S2">
        <v>510817.55605381174</v>
      </c>
      <c r="T2">
        <v>510817.55605381174</v>
      </c>
      <c r="U2">
        <v>510817.55605381174</v>
      </c>
      <c r="V2">
        <v>510817.55605381174</v>
      </c>
      <c r="W2">
        <v>510817.55605381174</v>
      </c>
      <c r="X2">
        <v>510817.55605381174</v>
      </c>
      <c r="Y2">
        <v>510817.55605381174</v>
      </c>
      <c r="Z2">
        <v>510817.55605381174</v>
      </c>
      <c r="AA2">
        <v>510817.55605381174</v>
      </c>
      <c r="AB2">
        <v>510817.55605381174</v>
      </c>
      <c r="AC2">
        <v>510817.55605381174</v>
      </c>
      <c r="AD2">
        <v>510817.55605381174</v>
      </c>
      <c r="AE2">
        <v>33943.645517790348</v>
      </c>
      <c r="AF2">
        <v>38016.882979925198</v>
      </c>
      <c r="AG2">
        <v>27154.916414232281</v>
      </c>
      <c r="AH2">
        <v>19008.441489962599</v>
      </c>
      <c r="AI2">
        <v>12219.712386404524</v>
      </c>
      <c r="AJ2">
        <v>12219.712386404524</v>
      </c>
      <c r="AK2">
        <v>12219.712386404524</v>
      </c>
      <c r="AL2">
        <v>12219.712386404524</v>
      </c>
      <c r="AM2">
        <v>12219.712386404524</v>
      </c>
      <c r="AN2">
        <v>27154.916414232281</v>
      </c>
      <c r="AO2">
        <v>32585.899697078734</v>
      </c>
      <c r="AP2">
        <v>32585.899697078734</v>
      </c>
      <c r="AQ2">
        <v>105777.18201943407</v>
      </c>
      <c r="AR2">
        <v>105777.18201943407</v>
      </c>
      <c r="AS2">
        <v>105777.18201943407</v>
      </c>
      <c r="AT2">
        <v>105777.18201943407</v>
      </c>
      <c r="AU2">
        <v>105777.18201943407</v>
      </c>
      <c r="AV2">
        <v>105777.18201943407</v>
      </c>
      <c r="AW2">
        <v>105777.18201943407</v>
      </c>
      <c r="AX2">
        <v>105777.18201943407</v>
      </c>
      <c r="AY2">
        <v>105777.18201943407</v>
      </c>
      <c r="AZ2">
        <v>105777.18201943407</v>
      </c>
      <c r="BA2">
        <v>105777.18201943407</v>
      </c>
      <c r="BB2">
        <v>105777.18201943407</v>
      </c>
      <c r="BC2">
        <v>1540875.3483755321</v>
      </c>
      <c r="BD2">
        <v>1540.8753483755322</v>
      </c>
      <c r="BE2">
        <v>367296.55172413797</v>
      </c>
      <c r="BF2">
        <v>9794.5747126436781</v>
      </c>
      <c r="BG2">
        <v>435460.67011494254</v>
      </c>
      <c r="BH2">
        <v>61216.091954022988</v>
      </c>
      <c r="BI2">
        <v>1407357.9540229884</v>
      </c>
      <c r="BJ2">
        <v>67643.781609195401</v>
      </c>
      <c r="BK2">
        <v>42851.264367816097</v>
      </c>
      <c r="BL2">
        <v>882123.88505747134</v>
      </c>
      <c r="BM2">
        <v>1136966.4758620691</v>
      </c>
      <c r="BN2">
        <v>0</v>
      </c>
      <c r="BO2">
        <v>1150678.8804597701</v>
      </c>
      <c r="BP2">
        <v>149979.42528735634</v>
      </c>
      <c r="BQ2">
        <v>32444.528735632186</v>
      </c>
      <c r="BR2">
        <v>608028.83333333337</v>
      </c>
      <c r="BS2">
        <v>-6537.8786206896557</v>
      </c>
      <c r="BT2">
        <v>0</v>
      </c>
      <c r="BU2">
        <v>5509.4482758620688</v>
      </c>
      <c r="BV2">
        <v>0</v>
      </c>
      <c r="BW2">
        <v>0</v>
      </c>
      <c r="BX2">
        <v>566144.78321839077</v>
      </c>
      <c r="BY2">
        <v>-550944.82758620696</v>
      </c>
      <c r="BZ2">
        <v>6366014.4425287349</v>
      </c>
      <c r="CA2">
        <v>238835.6789982075</v>
      </c>
      <c r="CB2">
        <v>192095.53661825831</v>
      </c>
      <c r="CC2">
        <v>3.0175165066379163E-2</v>
      </c>
      <c r="CD2">
        <v>4</v>
      </c>
      <c r="CE2">
        <v>51.599003000000003</v>
      </c>
      <c r="CF2">
        <v>-0.659721</v>
      </c>
    </row>
    <row r="3" spans="1:84" x14ac:dyDescent="0.35">
      <c r="A3">
        <v>1024</v>
      </c>
      <c r="B3">
        <v>1990</v>
      </c>
      <c r="C3">
        <v>11515</v>
      </c>
      <c r="D3" t="s">
        <v>60</v>
      </c>
      <c r="E3">
        <v>1121273.125</v>
      </c>
      <c r="F3">
        <v>5606365.625</v>
      </c>
      <c r="G3">
        <v>140159.140625</v>
      </c>
      <c r="H3">
        <v>156978.23750000002</v>
      </c>
      <c r="I3">
        <v>112127.3125</v>
      </c>
      <c r="J3">
        <v>78489.118750000009</v>
      </c>
      <c r="K3">
        <v>50457.290625000001</v>
      </c>
      <c r="L3">
        <v>50457.290625000001</v>
      </c>
      <c r="M3">
        <v>50457.290625000001</v>
      </c>
      <c r="N3">
        <v>50457.290625000001</v>
      </c>
      <c r="O3">
        <v>50457.290625000001</v>
      </c>
      <c r="P3">
        <v>112127.3125</v>
      </c>
      <c r="Q3">
        <v>134552.77499999999</v>
      </c>
      <c r="R3">
        <v>134552.77499999999</v>
      </c>
      <c r="S3">
        <v>467197.13541666674</v>
      </c>
      <c r="T3">
        <v>467197.13541666674</v>
      </c>
      <c r="U3">
        <v>467197.13541666674</v>
      </c>
      <c r="V3">
        <v>467197.13541666674</v>
      </c>
      <c r="W3">
        <v>467197.13541666674</v>
      </c>
      <c r="X3">
        <v>467197.13541666674</v>
      </c>
      <c r="Y3">
        <v>467197.13541666674</v>
      </c>
      <c r="Z3">
        <v>467197.13541666674</v>
      </c>
      <c r="AA3">
        <v>467197.13541666674</v>
      </c>
      <c r="AB3">
        <v>467197.13541666674</v>
      </c>
      <c r="AC3">
        <v>467197.13541666674</v>
      </c>
      <c r="AD3">
        <v>467197.13541666674</v>
      </c>
      <c r="AE3">
        <v>28406.25188712867</v>
      </c>
      <c r="AF3">
        <v>31815.002113584113</v>
      </c>
      <c r="AG3">
        <v>22725.001509702935</v>
      </c>
      <c r="AH3">
        <v>15907.501056792056</v>
      </c>
      <c r="AI3">
        <v>10226.250679366321</v>
      </c>
      <c r="AJ3">
        <v>10226.250679366321</v>
      </c>
      <c r="AK3">
        <v>10226.250679366321</v>
      </c>
      <c r="AL3">
        <v>10226.250679366321</v>
      </c>
      <c r="AM3">
        <v>10226.250679366321</v>
      </c>
      <c r="AN3">
        <v>22725.001509702935</v>
      </c>
      <c r="AO3">
        <v>27270.00181164352</v>
      </c>
      <c r="AP3">
        <v>27270.00181164352</v>
      </c>
      <c r="AQ3">
        <v>96744.514447974361</v>
      </c>
      <c r="AR3">
        <v>96744.514447974361</v>
      </c>
      <c r="AS3">
        <v>96744.514447974361</v>
      </c>
      <c r="AT3">
        <v>96744.514447974361</v>
      </c>
      <c r="AU3">
        <v>96744.514447974361</v>
      </c>
      <c r="AV3">
        <v>96744.514447974361</v>
      </c>
      <c r="AW3">
        <v>96744.514447974361</v>
      </c>
      <c r="AX3">
        <v>96744.514447974361</v>
      </c>
      <c r="AY3">
        <v>96744.514447974361</v>
      </c>
      <c r="AZ3">
        <v>96744.514447974361</v>
      </c>
      <c r="BA3">
        <v>96744.514447974361</v>
      </c>
      <c r="BB3">
        <v>96744.514447974361</v>
      </c>
      <c r="BC3">
        <v>1388184.1884727215</v>
      </c>
      <c r="BD3">
        <v>1388.1841884727214</v>
      </c>
      <c r="BE3">
        <v>277509.98185117968</v>
      </c>
      <c r="BF3">
        <v>7400.2661826981257</v>
      </c>
      <c r="BG3">
        <v>329011.20931639447</v>
      </c>
      <c r="BH3">
        <v>46251.663641863284</v>
      </c>
      <c r="BI3">
        <v>1063325.7471264368</v>
      </c>
      <c r="BJ3">
        <v>51108.088324258926</v>
      </c>
      <c r="BK3">
        <v>32376.1645493043</v>
      </c>
      <c r="BL3">
        <v>666486.47307924996</v>
      </c>
      <c r="BM3">
        <v>859032.14882032678</v>
      </c>
      <c r="BN3">
        <v>0</v>
      </c>
      <c r="BO3">
        <v>869392.52147610416</v>
      </c>
      <c r="BP3">
        <v>113316.57592256504</v>
      </c>
      <c r="BQ3">
        <v>24513.381730187539</v>
      </c>
      <c r="BR3">
        <v>459394.64912280708</v>
      </c>
      <c r="BS3">
        <v>-4939.6776769509988</v>
      </c>
      <c r="BT3">
        <v>0</v>
      </c>
      <c r="BU3">
        <v>4162.6497277676954</v>
      </c>
      <c r="BV3">
        <v>0</v>
      </c>
      <c r="BW3">
        <v>0</v>
      </c>
      <c r="BX3">
        <v>427749.26085904421</v>
      </c>
      <c r="BY3">
        <v>-416264.97277676954</v>
      </c>
      <c r="BZ3">
        <v>4809826.1312764669</v>
      </c>
      <c r="CA3">
        <v>215168.54921327182</v>
      </c>
      <c r="CB3">
        <v>173060.06413223452</v>
      </c>
      <c r="CC3">
        <v>3.5980523912681764E-2</v>
      </c>
      <c r="CD3">
        <v>4</v>
      </c>
      <c r="CE3">
        <v>55.874212999999997</v>
      </c>
      <c r="CF3">
        <v>-4.2264590000000002</v>
      </c>
    </row>
    <row r="4" spans="1:84" x14ac:dyDescent="0.35">
      <c r="A4">
        <v>1042</v>
      </c>
      <c r="B4">
        <v>1930</v>
      </c>
      <c r="C4">
        <v>2095</v>
      </c>
      <c r="D4" t="s">
        <v>60</v>
      </c>
      <c r="E4">
        <v>146650</v>
      </c>
      <c r="F4">
        <v>733250</v>
      </c>
      <c r="G4">
        <v>18331.25</v>
      </c>
      <c r="H4">
        <v>20531.000000000004</v>
      </c>
      <c r="I4">
        <v>14665</v>
      </c>
      <c r="J4">
        <v>10265.500000000002</v>
      </c>
      <c r="K4">
        <v>6599.25</v>
      </c>
      <c r="L4">
        <v>6599.25</v>
      </c>
      <c r="M4">
        <v>6599.25</v>
      </c>
      <c r="N4">
        <v>6599.25</v>
      </c>
      <c r="O4">
        <v>6599.25</v>
      </c>
      <c r="P4">
        <v>14665</v>
      </c>
      <c r="Q4">
        <v>17598</v>
      </c>
      <c r="R4">
        <v>17598</v>
      </c>
      <c r="S4">
        <v>61104.166666666672</v>
      </c>
      <c r="T4">
        <v>61104.166666666672</v>
      </c>
      <c r="U4">
        <v>61104.166666666672</v>
      </c>
      <c r="V4">
        <v>61104.166666666672</v>
      </c>
      <c r="W4">
        <v>61104.166666666672</v>
      </c>
      <c r="X4">
        <v>61104.166666666672</v>
      </c>
      <c r="Y4">
        <v>61104.166666666672</v>
      </c>
      <c r="Z4">
        <v>61104.166666666672</v>
      </c>
      <c r="AA4">
        <v>61104.166666666672</v>
      </c>
      <c r="AB4">
        <v>61104.166666666672</v>
      </c>
      <c r="AC4">
        <v>61104.166666666672</v>
      </c>
      <c r="AD4">
        <v>61104.166666666672</v>
      </c>
      <c r="AE4">
        <v>3715.2204457298658</v>
      </c>
      <c r="AF4">
        <v>4161.0468992174501</v>
      </c>
      <c r="AG4">
        <v>2972.1763565838924</v>
      </c>
      <c r="AH4">
        <v>2080.5234496087251</v>
      </c>
      <c r="AI4">
        <v>1337.4793604627516</v>
      </c>
      <c r="AJ4">
        <v>1337.4793604627516</v>
      </c>
      <c r="AK4">
        <v>1337.4793604627516</v>
      </c>
      <c r="AL4">
        <v>1337.4793604627516</v>
      </c>
      <c r="AM4">
        <v>1337.4793604627516</v>
      </c>
      <c r="AN4">
        <v>2972.1763565838924</v>
      </c>
      <c r="AO4">
        <v>3566.611627900671</v>
      </c>
      <c r="AP4">
        <v>3566.611627900671</v>
      </c>
      <c r="AQ4">
        <v>12653.101842421702</v>
      </c>
      <c r="AR4">
        <v>12653.101842421702</v>
      </c>
      <c r="AS4">
        <v>12653.101842421702</v>
      </c>
      <c r="AT4">
        <v>12653.101842421702</v>
      </c>
      <c r="AU4">
        <v>12653.101842421702</v>
      </c>
      <c r="AV4">
        <v>12653.101842421702</v>
      </c>
      <c r="AW4">
        <v>12653.101842421702</v>
      </c>
      <c r="AX4">
        <v>12653.101842421702</v>
      </c>
      <c r="AY4">
        <v>12653.101842421702</v>
      </c>
      <c r="AZ4">
        <v>12653.101842421702</v>
      </c>
      <c r="BA4">
        <v>12653.101842421702</v>
      </c>
      <c r="BB4">
        <v>12653.101842421702</v>
      </c>
      <c r="BC4">
        <v>181558.9856748993</v>
      </c>
      <c r="BD4">
        <v>181.5589856748993</v>
      </c>
      <c r="BE4">
        <v>47406.896551724138</v>
      </c>
      <c r="BF4">
        <v>1264.183908045977</v>
      </c>
      <c r="BG4">
        <v>56204.826436781608</v>
      </c>
      <c r="BH4">
        <v>7901.1494252873563</v>
      </c>
      <c r="BI4">
        <v>181647.42528735631</v>
      </c>
      <c r="BJ4">
        <v>8730.7701149425284</v>
      </c>
      <c r="BK4">
        <v>5530.8045977011489</v>
      </c>
      <c r="BL4">
        <v>113855.5632183908</v>
      </c>
      <c r="BM4">
        <v>146748.04827586206</v>
      </c>
      <c r="BN4">
        <v>0</v>
      </c>
      <c r="BO4">
        <v>148517.90574712644</v>
      </c>
      <c r="BP4">
        <v>19357.816091954021</v>
      </c>
      <c r="BQ4">
        <v>4187.6091954022986</v>
      </c>
      <c r="BR4">
        <v>78478.166666666657</v>
      </c>
      <c r="BS4">
        <v>-843.84275862068966</v>
      </c>
      <c r="BT4">
        <v>0</v>
      </c>
      <c r="BU4">
        <v>711.10344827586209</v>
      </c>
      <c r="BV4">
        <v>0</v>
      </c>
      <c r="BW4">
        <v>0</v>
      </c>
      <c r="BX4">
        <v>73072.200229885057</v>
      </c>
      <c r="BY4">
        <v>-71110.344827586203</v>
      </c>
      <c r="BZ4">
        <v>821660.28160919505</v>
      </c>
      <c r="CA4">
        <v>28141.642779609392</v>
      </c>
      <c r="CB4">
        <v>22634.323287639836</v>
      </c>
      <c r="CC4">
        <v>2.7547057822134527E-2</v>
      </c>
      <c r="CD4">
        <v>5</v>
      </c>
      <c r="CE4">
        <v>51.361204000000001</v>
      </c>
      <c r="CF4">
        <v>-1.4160919999999999</v>
      </c>
    </row>
    <row r="5" spans="1:84" x14ac:dyDescent="0.35">
      <c r="A5">
        <v>1081</v>
      </c>
      <c r="B5">
        <v>1965</v>
      </c>
      <c r="C5">
        <v>9733</v>
      </c>
      <c r="D5" t="s">
        <v>60</v>
      </c>
      <c r="E5">
        <v>699153.83333333326</v>
      </c>
      <c r="F5">
        <v>3495769.166666667</v>
      </c>
      <c r="G5">
        <v>87394.229166666657</v>
      </c>
      <c r="H5">
        <v>97881.536666666667</v>
      </c>
      <c r="I5">
        <v>69915.383333333331</v>
      </c>
      <c r="J5">
        <v>48940.768333333333</v>
      </c>
      <c r="K5">
        <v>31461.922499999997</v>
      </c>
      <c r="L5">
        <v>31461.922499999997</v>
      </c>
      <c r="M5">
        <v>31461.922499999997</v>
      </c>
      <c r="N5">
        <v>31461.922499999997</v>
      </c>
      <c r="O5">
        <v>31461.922499999997</v>
      </c>
      <c r="P5">
        <v>69915.383333333331</v>
      </c>
      <c r="Q5">
        <v>83898.459999999992</v>
      </c>
      <c r="R5">
        <v>83898.459999999992</v>
      </c>
      <c r="S5">
        <v>291314.09722222231</v>
      </c>
      <c r="T5">
        <v>291314.09722222231</v>
      </c>
      <c r="U5">
        <v>291314.09722222231</v>
      </c>
      <c r="V5">
        <v>291314.09722222231</v>
      </c>
      <c r="W5">
        <v>291314.09722222231</v>
      </c>
      <c r="X5">
        <v>291314.09722222231</v>
      </c>
      <c r="Y5">
        <v>291314.09722222231</v>
      </c>
      <c r="Z5">
        <v>291314.09722222231</v>
      </c>
      <c r="AA5">
        <v>291314.09722222231</v>
      </c>
      <c r="AB5">
        <v>291314.09722222231</v>
      </c>
      <c r="AC5">
        <v>291314.09722222231</v>
      </c>
      <c r="AD5">
        <v>291314.09722222231</v>
      </c>
      <c r="AE5">
        <v>17712.312419436828</v>
      </c>
      <c r="AF5">
        <v>19837.78990976925</v>
      </c>
      <c r="AG5">
        <v>14169.849935549462</v>
      </c>
      <c r="AH5">
        <v>9918.8949548846249</v>
      </c>
      <c r="AI5">
        <v>6376.432470997258</v>
      </c>
      <c r="AJ5">
        <v>6376.432470997258</v>
      </c>
      <c r="AK5">
        <v>6376.432470997258</v>
      </c>
      <c r="AL5">
        <v>6376.432470997258</v>
      </c>
      <c r="AM5">
        <v>6376.432470997258</v>
      </c>
      <c r="AN5">
        <v>14169.849935549462</v>
      </c>
      <c r="AO5">
        <v>17003.819922659353</v>
      </c>
      <c r="AP5">
        <v>17003.819922659353</v>
      </c>
      <c r="AQ5">
        <v>60323.659438705741</v>
      </c>
      <c r="AR5">
        <v>60323.659438705741</v>
      </c>
      <c r="AS5">
        <v>60323.659438705741</v>
      </c>
      <c r="AT5">
        <v>60323.659438705741</v>
      </c>
      <c r="AU5">
        <v>60323.659438705741</v>
      </c>
      <c r="AV5">
        <v>60323.659438705741</v>
      </c>
      <c r="AW5">
        <v>60323.659438705741</v>
      </c>
      <c r="AX5">
        <v>60323.659438705741</v>
      </c>
      <c r="AY5">
        <v>60323.659438705741</v>
      </c>
      <c r="AZ5">
        <v>60323.659438705741</v>
      </c>
      <c r="BA5">
        <v>60323.659438705741</v>
      </c>
      <c r="BB5">
        <v>60323.659438705741</v>
      </c>
      <c r="BC5">
        <v>865582.41261996375</v>
      </c>
      <c r="BD5">
        <v>865.58241261996375</v>
      </c>
      <c r="BE5">
        <v>226061.46400483968</v>
      </c>
      <c r="BF5">
        <v>6028.3057067957252</v>
      </c>
      <c r="BG5">
        <v>268014.70403307118</v>
      </c>
      <c r="BH5">
        <v>37676.910667473283</v>
      </c>
      <c r="BI5">
        <v>866192.17624521081</v>
      </c>
      <c r="BJ5">
        <v>41632.986287557978</v>
      </c>
      <c r="BK5">
        <v>26373.837467231297</v>
      </c>
      <c r="BL5">
        <v>542924.28271828999</v>
      </c>
      <c r="BM5">
        <v>699773.26182698132</v>
      </c>
      <c r="BN5">
        <v>0</v>
      </c>
      <c r="BO5">
        <v>708212.88981649524</v>
      </c>
      <c r="BP5">
        <v>92308.43113530954</v>
      </c>
      <c r="BQ5">
        <v>19968.762653760841</v>
      </c>
      <c r="BR5">
        <v>374225.91520467837</v>
      </c>
      <c r="BS5">
        <v>-4023.8940592861463</v>
      </c>
      <c r="BT5">
        <v>0</v>
      </c>
      <c r="BU5">
        <v>3390.9219600725955</v>
      </c>
      <c r="BV5">
        <v>0</v>
      </c>
      <c r="BW5">
        <v>0</v>
      </c>
      <c r="BX5">
        <v>348447.37292599317</v>
      </c>
      <c r="BY5">
        <v>-339092.19600725954</v>
      </c>
      <c r="BZ5">
        <v>3918116.1325872154</v>
      </c>
      <c r="CA5">
        <v>134165.27395609437</v>
      </c>
      <c r="CB5">
        <v>107909.1298428867</v>
      </c>
      <c r="CC5">
        <v>2.7541074891935888E-2</v>
      </c>
      <c r="CD5">
        <v>5</v>
      </c>
      <c r="CE5">
        <v>53.787733000000003</v>
      </c>
      <c r="CF5">
        <v>-3.042033</v>
      </c>
    </row>
    <row r="6" spans="1:84" x14ac:dyDescent="0.35">
      <c r="A6">
        <v>1188</v>
      </c>
      <c r="B6">
        <v>1985</v>
      </c>
      <c r="C6">
        <v>8907</v>
      </c>
      <c r="D6" t="s">
        <v>60</v>
      </c>
      <c r="E6">
        <v>639819.5</v>
      </c>
      <c r="F6">
        <v>3199097.5</v>
      </c>
      <c r="G6">
        <v>79977.4375</v>
      </c>
      <c r="H6">
        <v>89574.73000000001</v>
      </c>
      <c r="I6">
        <v>63981.950000000004</v>
      </c>
      <c r="J6">
        <v>44787.365000000005</v>
      </c>
      <c r="K6">
        <v>28791.877499999999</v>
      </c>
      <c r="L6">
        <v>28791.877499999999</v>
      </c>
      <c r="M6">
        <v>28791.877499999999</v>
      </c>
      <c r="N6">
        <v>28791.877499999999</v>
      </c>
      <c r="O6">
        <v>28791.877499999999</v>
      </c>
      <c r="P6">
        <v>63981.950000000004</v>
      </c>
      <c r="Q6">
        <v>76778.34</v>
      </c>
      <c r="R6">
        <v>76778.34</v>
      </c>
      <c r="S6">
        <v>266591.45833333337</v>
      </c>
      <c r="T6">
        <v>266591.45833333337</v>
      </c>
      <c r="U6">
        <v>266591.45833333337</v>
      </c>
      <c r="V6">
        <v>266591.45833333337</v>
      </c>
      <c r="W6">
        <v>266591.45833333337</v>
      </c>
      <c r="X6">
        <v>266591.45833333337</v>
      </c>
      <c r="Y6">
        <v>266591.45833333337</v>
      </c>
      <c r="Z6">
        <v>266591.45833333337</v>
      </c>
      <c r="AA6">
        <v>266591.45833333337</v>
      </c>
      <c r="AB6">
        <v>266591.45833333337</v>
      </c>
      <c r="AC6">
        <v>266591.45833333337</v>
      </c>
      <c r="AD6">
        <v>266591.45833333337</v>
      </c>
      <c r="AE6">
        <v>16209.140729469211</v>
      </c>
      <c r="AF6">
        <v>18154.237617005518</v>
      </c>
      <c r="AG6">
        <v>12967.312583575369</v>
      </c>
      <c r="AH6">
        <v>9077.1188085027588</v>
      </c>
      <c r="AI6">
        <v>5835.2906626089161</v>
      </c>
      <c r="AJ6">
        <v>5835.2906626089161</v>
      </c>
      <c r="AK6">
        <v>5835.2906626089161</v>
      </c>
      <c r="AL6">
        <v>5835.2906626089161</v>
      </c>
      <c r="AM6">
        <v>5835.2906626089161</v>
      </c>
      <c r="AN6">
        <v>12967.312583575369</v>
      </c>
      <c r="AO6">
        <v>15560.775100290442</v>
      </c>
      <c r="AP6">
        <v>15560.775100290442</v>
      </c>
      <c r="AQ6">
        <v>55204.236578706666</v>
      </c>
      <c r="AR6">
        <v>55204.236578706666</v>
      </c>
      <c r="AS6">
        <v>55204.236578706666</v>
      </c>
      <c r="AT6">
        <v>55204.236578706666</v>
      </c>
      <c r="AU6">
        <v>55204.236578706666</v>
      </c>
      <c r="AV6">
        <v>55204.236578706666</v>
      </c>
      <c r="AW6">
        <v>55204.236578706666</v>
      </c>
      <c r="AX6">
        <v>55204.236578706666</v>
      </c>
      <c r="AY6">
        <v>55204.236578706666</v>
      </c>
      <c r="AZ6">
        <v>55204.236578706666</v>
      </c>
      <c r="BA6">
        <v>55204.236578706666</v>
      </c>
      <c r="BB6">
        <v>55204.236578706666</v>
      </c>
      <c r="BC6">
        <v>792123.96478023357</v>
      </c>
      <c r="BD6">
        <v>792.12396478023356</v>
      </c>
      <c r="BE6">
        <v>206889.05021173623</v>
      </c>
      <c r="BF6">
        <v>5517.0413389796331</v>
      </c>
      <c r="BG6">
        <v>245284.20978019762</v>
      </c>
      <c r="BH6">
        <v>34481.508368622708</v>
      </c>
      <c r="BI6">
        <v>792729.87739463605</v>
      </c>
      <c r="BJ6">
        <v>38102.066747328092</v>
      </c>
      <c r="BK6">
        <v>24137.055858035896</v>
      </c>
      <c r="BL6">
        <v>496878.5355918532</v>
      </c>
      <c r="BM6">
        <v>640425.05493042956</v>
      </c>
      <c r="BN6">
        <v>0</v>
      </c>
      <c r="BO6">
        <v>648148.91280500102</v>
      </c>
      <c r="BP6">
        <v>84479.695503125637</v>
      </c>
      <c r="BQ6">
        <v>18275.199435370036</v>
      </c>
      <c r="BR6">
        <v>342487.58187134506</v>
      </c>
      <c r="BS6">
        <v>-3682.6250937689051</v>
      </c>
      <c r="BT6">
        <v>0</v>
      </c>
      <c r="BU6">
        <v>3103.3357531760435</v>
      </c>
      <c r="BV6">
        <v>0</v>
      </c>
      <c r="BW6">
        <v>0</v>
      </c>
      <c r="BX6">
        <v>318895.33384553337</v>
      </c>
      <c r="BY6">
        <v>-310333.57531760435</v>
      </c>
      <c r="BZ6">
        <v>3585818.2590239961</v>
      </c>
      <c r="CA6">
        <v>122779.2145409362</v>
      </c>
      <c r="CB6">
        <v>98751.322255274979</v>
      </c>
      <c r="CC6">
        <v>2.7539410846257877E-2</v>
      </c>
      <c r="CD6">
        <v>5</v>
      </c>
      <c r="CE6">
        <v>51.528525999999999</v>
      </c>
      <c r="CF6">
        <v>-0.12945400000000001</v>
      </c>
    </row>
    <row r="7" spans="1:84" x14ac:dyDescent="0.35">
      <c r="A7">
        <v>1363</v>
      </c>
      <c r="B7">
        <v>1850</v>
      </c>
      <c r="C7">
        <v>15111</v>
      </c>
      <c r="D7" t="s">
        <v>60</v>
      </c>
      <c r="E7">
        <v>395278.57499999995</v>
      </c>
      <c r="F7">
        <v>1976392.8749999998</v>
      </c>
      <c r="G7">
        <v>49409.821874999994</v>
      </c>
      <c r="H7">
        <v>55339.000500000002</v>
      </c>
      <c r="I7">
        <v>39527.857499999998</v>
      </c>
      <c r="J7">
        <v>27669.500250000001</v>
      </c>
      <c r="K7">
        <v>17787.535874999998</v>
      </c>
      <c r="L7">
        <v>17787.535874999998</v>
      </c>
      <c r="M7">
        <v>17787.535874999998</v>
      </c>
      <c r="N7">
        <v>17787.535874999998</v>
      </c>
      <c r="O7">
        <v>17787.535874999998</v>
      </c>
      <c r="P7">
        <v>39527.857499999998</v>
      </c>
      <c r="Q7">
        <v>47433.428999999989</v>
      </c>
      <c r="R7">
        <v>47433.428999999989</v>
      </c>
      <c r="S7">
        <v>164699.40625</v>
      </c>
      <c r="T7">
        <v>164699.40625</v>
      </c>
      <c r="U7">
        <v>164699.40625</v>
      </c>
      <c r="V7">
        <v>164699.40625</v>
      </c>
      <c r="W7">
        <v>164699.40625</v>
      </c>
      <c r="X7">
        <v>164699.40625</v>
      </c>
      <c r="Y7">
        <v>164699.40625</v>
      </c>
      <c r="Z7">
        <v>164699.40625</v>
      </c>
      <c r="AA7">
        <v>164699.40625</v>
      </c>
      <c r="AB7">
        <v>164699.40625</v>
      </c>
      <c r="AC7">
        <v>164699.40625</v>
      </c>
      <c r="AD7">
        <v>164699.40625</v>
      </c>
      <c r="AE7">
        <v>10013.958701663594</v>
      </c>
      <c r="AF7">
        <v>11215.633745863226</v>
      </c>
      <c r="AG7">
        <v>8011.166961330875</v>
      </c>
      <c r="AH7">
        <v>5607.816872931613</v>
      </c>
      <c r="AI7">
        <v>3605.0251325988938</v>
      </c>
      <c r="AJ7">
        <v>3605.0251325988938</v>
      </c>
      <c r="AK7">
        <v>3605.0251325988938</v>
      </c>
      <c r="AL7">
        <v>3605.0251325988938</v>
      </c>
      <c r="AM7">
        <v>3605.0251325988938</v>
      </c>
      <c r="AN7">
        <v>8011.166961330875</v>
      </c>
      <c r="AO7">
        <v>9613.4003535970478</v>
      </c>
      <c r="AP7">
        <v>9613.4003535970478</v>
      </c>
      <c r="AQ7">
        <v>34105.012380513632</v>
      </c>
      <c r="AR7">
        <v>34105.012380513632</v>
      </c>
      <c r="AS7">
        <v>34105.012380513632</v>
      </c>
      <c r="AT7">
        <v>34105.012380513632</v>
      </c>
      <c r="AU7">
        <v>34105.012380513632</v>
      </c>
      <c r="AV7">
        <v>34105.012380513632</v>
      </c>
      <c r="AW7">
        <v>34105.012380513632</v>
      </c>
      <c r="AX7">
        <v>34105.012380513632</v>
      </c>
      <c r="AY7">
        <v>34105.012380513632</v>
      </c>
      <c r="AZ7">
        <v>34105.012380513632</v>
      </c>
      <c r="BA7">
        <v>34105.012380513632</v>
      </c>
      <c r="BB7">
        <v>34105.012380513632</v>
      </c>
      <c r="BC7">
        <v>489371.81817947241</v>
      </c>
      <c r="BD7">
        <v>489.37181817947243</v>
      </c>
      <c r="BE7">
        <v>107060.85904416212</v>
      </c>
      <c r="BF7">
        <v>2854.9562411776565</v>
      </c>
      <c r="BG7">
        <v>126929.57013510788</v>
      </c>
      <c r="BH7">
        <v>17843.476507360356</v>
      </c>
      <c r="BI7">
        <v>410221.52490421454</v>
      </c>
      <c r="BJ7">
        <v>19717.041540633192</v>
      </c>
      <c r="BK7">
        <v>12490.433555152247</v>
      </c>
      <c r="BL7">
        <v>257124.49647106271</v>
      </c>
      <c r="BM7">
        <v>331406.88917120383</v>
      </c>
      <c r="BN7">
        <v>0</v>
      </c>
      <c r="BO7">
        <v>335403.8279088526</v>
      </c>
      <c r="BP7">
        <v>43716.51744303287</v>
      </c>
      <c r="BQ7">
        <v>9457.0425489009885</v>
      </c>
      <c r="BR7">
        <v>177230.33040935671</v>
      </c>
      <c r="BS7">
        <v>-1905.6832909860859</v>
      </c>
      <c r="BT7">
        <v>0</v>
      </c>
      <c r="BU7">
        <v>1605.9128856624318</v>
      </c>
      <c r="BV7">
        <v>0</v>
      </c>
      <c r="BW7">
        <v>0</v>
      </c>
      <c r="BX7">
        <v>165021.82378302075</v>
      </c>
      <c r="BY7">
        <v>-160591.28856624319</v>
      </c>
      <c r="BZ7">
        <v>1855587.7306916716</v>
      </c>
      <c r="CA7">
        <v>75852.631817818226</v>
      </c>
      <c r="CB7">
        <v>61008.271771071202</v>
      </c>
      <c r="CC7">
        <v>3.2878139234263165E-2</v>
      </c>
      <c r="CD7">
        <v>4</v>
      </c>
      <c r="CE7">
        <v>53.589523999999997</v>
      </c>
      <c r="CF7">
        <v>-1.623435</v>
      </c>
    </row>
    <row r="8" spans="1:84" x14ac:dyDescent="0.35">
      <c r="A8">
        <v>1399</v>
      </c>
      <c r="B8">
        <v>1985</v>
      </c>
      <c r="C8">
        <v>9700</v>
      </c>
      <c r="D8" t="s">
        <v>60</v>
      </c>
      <c r="E8">
        <v>729116.66666666663</v>
      </c>
      <c r="F8">
        <v>3645583.3333333335</v>
      </c>
      <c r="G8">
        <v>91139.583333333328</v>
      </c>
      <c r="H8">
        <v>102076.33333333334</v>
      </c>
      <c r="I8">
        <v>72911.666666666672</v>
      </c>
      <c r="J8">
        <v>51038.166666666672</v>
      </c>
      <c r="K8">
        <v>32810.25</v>
      </c>
      <c r="L8">
        <v>32810.25</v>
      </c>
      <c r="M8">
        <v>32810.25</v>
      </c>
      <c r="N8">
        <v>32810.25</v>
      </c>
      <c r="O8">
        <v>32810.25</v>
      </c>
      <c r="P8">
        <v>72911.666666666672</v>
      </c>
      <c r="Q8">
        <v>87493.999999999985</v>
      </c>
      <c r="R8">
        <v>87493.999999999985</v>
      </c>
      <c r="S8">
        <v>303798.61111111118</v>
      </c>
      <c r="T8">
        <v>303798.61111111118</v>
      </c>
      <c r="U8">
        <v>303798.61111111118</v>
      </c>
      <c r="V8">
        <v>303798.61111111118</v>
      </c>
      <c r="W8">
        <v>303798.61111111118</v>
      </c>
      <c r="X8">
        <v>303798.61111111118</v>
      </c>
      <c r="Y8">
        <v>303798.61111111118</v>
      </c>
      <c r="Z8">
        <v>303798.61111111118</v>
      </c>
      <c r="AA8">
        <v>303798.61111111118</v>
      </c>
      <c r="AB8">
        <v>303798.61111111118</v>
      </c>
      <c r="AC8">
        <v>303798.61111111118</v>
      </c>
      <c r="AD8">
        <v>303798.61111111118</v>
      </c>
      <c r="AE8">
        <v>18471.38866227349</v>
      </c>
      <c r="AF8">
        <v>20687.955301746311</v>
      </c>
      <c r="AG8">
        <v>14777.110929818793</v>
      </c>
      <c r="AH8">
        <v>10343.977650873156</v>
      </c>
      <c r="AI8">
        <v>6649.699918418456</v>
      </c>
      <c r="AJ8">
        <v>6649.699918418456</v>
      </c>
      <c r="AK8">
        <v>6649.699918418456</v>
      </c>
      <c r="AL8">
        <v>6649.699918418456</v>
      </c>
      <c r="AM8">
        <v>6649.699918418456</v>
      </c>
      <c r="AN8">
        <v>14777.110929818793</v>
      </c>
      <c r="AO8">
        <v>17732.533115782546</v>
      </c>
      <c r="AP8">
        <v>17732.533115782546</v>
      </c>
      <c r="AQ8">
        <v>62908.881270646925</v>
      </c>
      <c r="AR8">
        <v>62908.881270646925</v>
      </c>
      <c r="AS8">
        <v>62908.881270646925</v>
      </c>
      <c r="AT8">
        <v>62908.881270646925</v>
      </c>
      <c r="AU8">
        <v>62908.881270646925</v>
      </c>
      <c r="AV8">
        <v>62908.881270646925</v>
      </c>
      <c r="AW8">
        <v>62908.881270646925</v>
      </c>
      <c r="AX8">
        <v>62908.881270646925</v>
      </c>
      <c r="AY8">
        <v>62908.881270646925</v>
      </c>
      <c r="AZ8">
        <v>62908.881270646925</v>
      </c>
      <c r="BA8">
        <v>62908.881270646925</v>
      </c>
      <c r="BB8">
        <v>62908.881270646925</v>
      </c>
      <c r="BC8">
        <v>902677.68454595108</v>
      </c>
      <c r="BD8">
        <v>902.67768454595114</v>
      </c>
      <c r="BE8">
        <v>157563.46037507561</v>
      </c>
      <c r="BF8">
        <v>4201.692276668683</v>
      </c>
      <c r="BG8">
        <v>186804.61256301674</v>
      </c>
      <c r="BH8">
        <v>26260.576729179269</v>
      </c>
      <c r="BI8">
        <v>603730.65900383145</v>
      </c>
      <c r="BJ8">
        <v>29017.937285743094</v>
      </c>
      <c r="BK8">
        <v>18382.403710425489</v>
      </c>
      <c r="BL8">
        <v>378414.91066747328</v>
      </c>
      <c r="BM8">
        <v>487737.69159104658</v>
      </c>
      <c r="BN8">
        <v>0</v>
      </c>
      <c r="BO8">
        <v>493620.06077838276</v>
      </c>
      <c r="BP8">
        <v>64338.412986489209</v>
      </c>
      <c r="BQ8">
        <v>13918.105666465013</v>
      </c>
      <c r="BR8">
        <v>260833.17836257309</v>
      </c>
      <c r="BS8">
        <v>-2804.6295946763462</v>
      </c>
      <c r="BT8">
        <v>0</v>
      </c>
      <c r="BU8">
        <v>2363.4519056261342</v>
      </c>
      <c r="BV8">
        <v>0</v>
      </c>
      <c r="BW8">
        <v>0</v>
      </c>
      <c r="BX8">
        <v>242865.69176446865</v>
      </c>
      <c r="BY8">
        <v>-236345.19056261342</v>
      </c>
      <c r="BZ8">
        <v>2730903.0255091758</v>
      </c>
      <c r="CA8">
        <v>139915.04110462242</v>
      </c>
      <c r="CB8">
        <v>112533.66756044781</v>
      </c>
      <c r="CC8">
        <v>4.1207493092679827E-2</v>
      </c>
      <c r="CD8">
        <v>3</v>
      </c>
      <c r="CE8">
        <v>53.953833000000003</v>
      </c>
      <c r="CF8">
        <v>-1.04091</v>
      </c>
    </row>
    <row r="9" spans="1:84" x14ac:dyDescent="0.35">
      <c r="A9">
        <v>927</v>
      </c>
      <c r="B9">
        <v>2000</v>
      </c>
      <c r="C9">
        <v>5159</v>
      </c>
      <c r="D9" t="s">
        <v>60</v>
      </c>
      <c r="E9">
        <v>296642.5</v>
      </c>
      <c r="F9">
        <v>1483212.5</v>
      </c>
      <c r="G9">
        <v>37080.3125</v>
      </c>
      <c r="H9">
        <v>41529.950000000004</v>
      </c>
      <c r="I9">
        <v>29664.25</v>
      </c>
      <c r="J9">
        <v>20764.975000000002</v>
      </c>
      <c r="K9">
        <v>13348.9125</v>
      </c>
      <c r="L9">
        <v>13348.9125</v>
      </c>
      <c r="M9">
        <v>13348.9125</v>
      </c>
      <c r="N9">
        <v>13348.9125</v>
      </c>
      <c r="O9">
        <v>13348.9125</v>
      </c>
      <c r="P9">
        <v>29664.25</v>
      </c>
      <c r="Q9">
        <v>35597.1</v>
      </c>
      <c r="R9">
        <v>35597.1</v>
      </c>
      <c r="S9">
        <v>123601.04166666669</v>
      </c>
      <c r="T9">
        <v>123601.04166666669</v>
      </c>
      <c r="U9">
        <v>123601.04166666669</v>
      </c>
      <c r="V9">
        <v>123601.04166666669</v>
      </c>
      <c r="W9">
        <v>123601.04166666669</v>
      </c>
      <c r="X9">
        <v>123601.04166666669</v>
      </c>
      <c r="Y9">
        <v>123601.04166666669</v>
      </c>
      <c r="Z9">
        <v>123601.04166666669</v>
      </c>
      <c r="AA9">
        <v>123601.04166666669</v>
      </c>
      <c r="AB9">
        <v>123601.04166666669</v>
      </c>
      <c r="AC9">
        <v>123601.04166666669</v>
      </c>
      <c r="AD9">
        <v>123601.04166666669</v>
      </c>
      <c r="AE9">
        <v>7515.1195436237413</v>
      </c>
      <c r="AF9">
        <v>8416.9338888585917</v>
      </c>
      <c r="AG9">
        <v>6012.095634898993</v>
      </c>
      <c r="AH9">
        <v>4208.4669444292958</v>
      </c>
      <c r="AI9">
        <v>2705.4430357045471</v>
      </c>
      <c r="AJ9">
        <v>2705.4430357045471</v>
      </c>
      <c r="AK9">
        <v>2705.4430357045471</v>
      </c>
      <c r="AL9">
        <v>2705.4430357045471</v>
      </c>
      <c r="AM9">
        <v>2705.4430357045471</v>
      </c>
      <c r="AN9">
        <v>6012.095634898993</v>
      </c>
      <c r="AO9">
        <v>7214.5147618787914</v>
      </c>
      <c r="AP9">
        <v>7214.5147618787914</v>
      </c>
      <c r="AQ9">
        <v>25594.597772182609</v>
      </c>
      <c r="AR9">
        <v>25594.597772182609</v>
      </c>
      <c r="AS9">
        <v>25594.597772182609</v>
      </c>
      <c r="AT9">
        <v>25594.597772182609</v>
      </c>
      <c r="AU9">
        <v>25594.597772182609</v>
      </c>
      <c r="AV9">
        <v>25594.597772182609</v>
      </c>
      <c r="AW9">
        <v>25594.597772182609</v>
      </c>
      <c r="AX9">
        <v>25594.597772182609</v>
      </c>
      <c r="AY9">
        <v>25594.597772182609</v>
      </c>
      <c r="AZ9">
        <v>25594.597772182609</v>
      </c>
      <c r="BA9">
        <v>25594.597772182609</v>
      </c>
      <c r="BB9">
        <v>25594.597772182609</v>
      </c>
      <c r="BC9">
        <v>367256.12961518124</v>
      </c>
      <c r="BD9">
        <v>367.25612961518124</v>
      </c>
      <c r="BE9">
        <v>101171.9298245614</v>
      </c>
      <c r="BF9">
        <v>2697.9181286549706</v>
      </c>
      <c r="BG9">
        <v>119947.75380116959</v>
      </c>
      <c r="BH9">
        <v>16861.988304093567</v>
      </c>
      <c r="BI9">
        <v>387657.11111111112</v>
      </c>
      <c r="BJ9">
        <v>18632.497076023392</v>
      </c>
      <c r="BK9">
        <v>11803.391812865497</v>
      </c>
      <c r="BL9">
        <v>242981.25146198829</v>
      </c>
      <c r="BM9">
        <v>313177.70877192984</v>
      </c>
      <c r="BN9">
        <v>0</v>
      </c>
      <c r="BO9">
        <v>316954.79415204679</v>
      </c>
      <c r="BP9">
        <v>41311.871345029242</v>
      </c>
      <c r="BQ9">
        <v>8936.853801169591</v>
      </c>
      <c r="BR9">
        <v>167481.69883040935</v>
      </c>
      <c r="BS9">
        <v>-1800.860350877193</v>
      </c>
      <c r="BT9">
        <v>0</v>
      </c>
      <c r="BU9">
        <v>1517.578947368421</v>
      </c>
      <c r="BV9">
        <v>0</v>
      </c>
      <c r="BW9">
        <v>0</v>
      </c>
      <c r="BX9">
        <v>155944.72643274855</v>
      </c>
      <c r="BY9">
        <v>-151757.89473684211</v>
      </c>
      <c r="BZ9">
        <v>1753520.3187134506</v>
      </c>
      <c r="CA9">
        <v>56924.700090353093</v>
      </c>
      <c r="CB9">
        <v>45784.536282670997</v>
      </c>
      <c r="CC9">
        <v>2.6110068867786426E-2</v>
      </c>
      <c r="CD9">
        <v>5</v>
      </c>
      <c r="CE9">
        <v>53.794276000000004</v>
      </c>
      <c r="CF9">
        <v>-1.7502500000000001</v>
      </c>
    </row>
    <row r="10" spans="1:84" x14ac:dyDescent="0.35">
      <c r="A10">
        <v>959</v>
      </c>
      <c r="B10">
        <v>1990</v>
      </c>
      <c r="C10">
        <v>4918</v>
      </c>
      <c r="D10" t="s">
        <v>60</v>
      </c>
      <c r="E10">
        <v>359014</v>
      </c>
      <c r="F10">
        <v>1795070</v>
      </c>
      <c r="G10">
        <v>44876.75</v>
      </c>
      <c r="H10">
        <v>50261.960000000006</v>
      </c>
      <c r="I10">
        <v>35901.4</v>
      </c>
      <c r="J10">
        <v>25130.980000000003</v>
      </c>
      <c r="K10">
        <v>16155.63</v>
      </c>
      <c r="L10">
        <v>16155.63</v>
      </c>
      <c r="M10">
        <v>16155.63</v>
      </c>
      <c r="N10">
        <v>16155.63</v>
      </c>
      <c r="O10">
        <v>16155.63</v>
      </c>
      <c r="P10">
        <v>35901.4</v>
      </c>
      <c r="Q10">
        <v>43081.68</v>
      </c>
      <c r="R10">
        <v>43081.68</v>
      </c>
      <c r="S10">
        <v>149589.16666666669</v>
      </c>
      <c r="T10">
        <v>149589.16666666669</v>
      </c>
      <c r="U10">
        <v>149589.16666666669</v>
      </c>
      <c r="V10">
        <v>149589.16666666669</v>
      </c>
      <c r="W10">
        <v>149589.16666666669</v>
      </c>
      <c r="X10">
        <v>149589.16666666669</v>
      </c>
      <c r="Y10">
        <v>149589.16666666669</v>
      </c>
      <c r="Z10">
        <v>149589.16666666669</v>
      </c>
      <c r="AA10">
        <v>149589.16666666669</v>
      </c>
      <c r="AB10">
        <v>149589.16666666669</v>
      </c>
      <c r="AC10">
        <v>149589.16666666669</v>
      </c>
      <c r="AD10">
        <v>149589.16666666669</v>
      </c>
      <c r="AE10">
        <v>9095.2345932714761</v>
      </c>
      <c r="AF10">
        <v>10186.662744464054</v>
      </c>
      <c r="AG10">
        <v>7276.1876746171811</v>
      </c>
      <c r="AH10">
        <v>5093.3313722320272</v>
      </c>
      <c r="AI10">
        <v>3274.2844535777313</v>
      </c>
      <c r="AJ10">
        <v>3274.2844535777313</v>
      </c>
      <c r="AK10">
        <v>3274.2844535777313</v>
      </c>
      <c r="AL10">
        <v>3274.2844535777313</v>
      </c>
      <c r="AM10">
        <v>3274.2844535777313</v>
      </c>
      <c r="AN10">
        <v>7276.1876746171811</v>
      </c>
      <c r="AO10">
        <v>8731.4252095406173</v>
      </c>
      <c r="AP10">
        <v>8731.4252095406173</v>
      </c>
      <c r="AQ10">
        <v>30976.070268361302</v>
      </c>
      <c r="AR10">
        <v>30976.070268361302</v>
      </c>
      <c r="AS10">
        <v>30976.070268361302</v>
      </c>
      <c r="AT10">
        <v>30976.070268361302</v>
      </c>
      <c r="AU10">
        <v>30976.070268361302</v>
      </c>
      <c r="AV10">
        <v>30976.070268361302</v>
      </c>
      <c r="AW10">
        <v>30976.070268361302</v>
      </c>
      <c r="AX10">
        <v>30976.070268361302</v>
      </c>
      <c r="AY10">
        <v>30976.070268361302</v>
      </c>
      <c r="AZ10">
        <v>30976.070268361302</v>
      </c>
      <c r="BA10">
        <v>30976.070268361302</v>
      </c>
      <c r="BB10">
        <v>30976.070268361302</v>
      </c>
      <c r="BC10">
        <v>444474.71996650746</v>
      </c>
      <c r="BD10">
        <v>444.47471996650745</v>
      </c>
      <c r="BE10">
        <v>78917.120387174829</v>
      </c>
      <c r="BF10">
        <v>2104.4565436579956</v>
      </c>
      <c r="BG10">
        <v>93562.822645694687</v>
      </c>
      <c r="BH10">
        <v>13152.853397862471</v>
      </c>
      <c r="BI10">
        <v>302384.09961685824</v>
      </c>
      <c r="BJ10">
        <v>14533.903004638032</v>
      </c>
      <c r="BK10">
        <v>9206.9973785037309</v>
      </c>
      <c r="BL10">
        <v>189532.61746319823</v>
      </c>
      <c r="BM10">
        <v>244287.94615849969</v>
      </c>
      <c r="BN10">
        <v>0</v>
      </c>
      <c r="BO10">
        <v>247234.18531962088</v>
      </c>
      <c r="BP10">
        <v>32224.490824763056</v>
      </c>
      <c r="BQ10">
        <v>6971.0123008671098</v>
      </c>
      <c r="BR10">
        <v>130640.716374269</v>
      </c>
      <c r="BS10">
        <v>-1404.7247428917119</v>
      </c>
      <c r="BT10">
        <v>0</v>
      </c>
      <c r="BU10">
        <v>1183.7568058076224</v>
      </c>
      <c r="BV10">
        <v>0</v>
      </c>
      <c r="BW10">
        <v>0</v>
      </c>
      <c r="BX10">
        <v>121641.53407945149</v>
      </c>
      <c r="BY10">
        <v>-118375.68058076224</v>
      </c>
      <c r="BZ10">
        <v>1367798.1069772129</v>
      </c>
      <c r="CA10">
        <v>68893.581594808653</v>
      </c>
      <c r="CB10">
        <v>55411.107676704603</v>
      </c>
      <c r="CC10">
        <v>4.0511174415324536E-2</v>
      </c>
      <c r="CD10">
        <v>3</v>
      </c>
      <c r="CE10">
        <v>53.987318000000002</v>
      </c>
      <c r="CF10">
        <v>-1.093944</v>
      </c>
    </row>
    <row r="11" spans="1:84" x14ac:dyDescent="0.35">
      <c r="A11">
        <v>981</v>
      </c>
      <c r="B11">
        <v>1992</v>
      </c>
      <c r="C11">
        <v>21647</v>
      </c>
      <c r="D11" t="s">
        <v>60</v>
      </c>
      <c r="E11">
        <v>2494324.7728584665</v>
      </c>
      <c r="F11">
        <v>12471623.864292333</v>
      </c>
      <c r="G11">
        <v>311790.59660730831</v>
      </c>
      <c r="H11">
        <v>349205.46820018534</v>
      </c>
      <c r="I11">
        <v>249432.47728584666</v>
      </c>
      <c r="J11">
        <v>174602.73410009267</v>
      </c>
      <c r="K11">
        <v>112244.61477863099</v>
      </c>
      <c r="L11">
        <v>112244.61477863099</v>
      </c>
      <c r="M11">
        <v>112244.61477863099</v>
      </c>
      <c r="N11">
        <v>112244.61477863099</v>
      </c>
      <c r="O11">
        <v>112244.61477863099</v>
      </c>
      <c r="P11">
        <v>249432.47728584666</v>
      </c>
      <c r="Q11">
        <v>299318.97274301597</v>
      </c>
      <c r="R11">
        <v>299318.97274301597</v>
      </c>
      <c r="S11">
        <v>1039301.9886910279</v>
      </c>
      <c r="T11">
        <v>1039301.9886910279</v>
      </c>
      <c r="U11">
        <v>1039301.9886910279</v>
      </c>
      <c r="V11">
        <v>1039301.9886910279</v>
      </c>
      <c r="W11">
        <v>1039301.9886910279</v>
      </c>
      <c r="X11">
        <v>1039301.9886910279</v>
      </c>
      <c r="Y11">
        <v>1039301.9886910279</v>
      </c>
      <c r="Z11">
        <v>1039301.9886910279</v>
      </c>
      <c r="AA11">
        <v>1039301.9886910279</v>
      </c>
      <c r="AB11">
        <v>1039301.9886910279</v>
      </c>
      <c r="AC11">
        <v>1039301.9886910279</v>
      </c>
      <c r="AD11">
        <v>1039301.9886910279</v>
      </c>
      <c r="AE11">
        <v>63191.042580390575</v>
      </c>
      <c r="AF11">
        <v>70773.967690037447</v>
      </c>
      <c r="AG11">
        <v>50552.834064312461</v>
      </c>
      <c r="AH11">
        <v>35386.983845018724</v>
      </c>
      <c r="AI11">
        <v>22748.775328940606</v>
      </c>
      <c r="AJ11">
        <v>22748.775328940606</v>
      </c>
      <c r="AK11">
        <v>22748.775328940606</v>
      </c>
      <c r="AL11">
        <v>22748.775328940606</v>
      </c>
      <c r="AM11">
        <v>22748.775328940606</v>
      </c>
      <c r="AN11">
        <v>50552.834064312461</v>
      </c>
      <c r="AO11">
        <v>60663.40087717495</v>
      </c>
      <c r="AP11">
        <v>60663.40087717495</v>
      </c>
      <c r="AQ11">
        <v>215212.71993899459</v>
      </c>
      <c r="AR11">
        <v>215212.71993899459</v>
      </c>
      <c r="AS11">
        <v>215212.71993899459</v>
      </c>
      <c r="AT11">
        <v>215212.71993899459</v>
      </c>
      <c r="AU11">
        <v>215212.71993899459</v>
      </c>
      <c r="AV11">
        <v>215212.71993899459</v>
      </c>
      <c r="AW11">
        <v>215212.71993899459</v>
      </c>
      <c r="AX11">
        <v>215212.71993899459</v>
      </c>
      <c r="AY11">
        <v>215212.71993899459</v>
      </c>
      <c r="AZ11">
        <v>215212.71993899459</v>
      </c>
      <c r="BA11">
        <v>215212.71993899459</v>
      </c>
      <c r="BB11">
        <v>215212.71993899459</v>
      </c>
      <c r="BC11">
        <v>3088080.9799110587</v>
      </c>
      <c r="BD11">
        <v>3088.0809799110589</v>
      </c>
      <c r="BE11">
        <v>480135.02722323051</v>
      </c>
      <c r="BF11">
        <v>12803.600725952814</v>
      </c>
      <c r="BG11">
        <v>569240.08602540835</v>
      </c>
      <c r="BH11">
        <v>80022.504537205081</v>
      </c>
      <c r="BI11">
        <v>1839717.3793103448</v>
      </c>
      <c r="BJ11">
        <v>88424.867513611622</v>
      </c>
      <c r="BK11">
        <v>56015.75317604356</v>
      </c>
      <c r="BL11">
        <v>1153124.2903811252</v>
      </c>
      <c r="BM11">
        <v>1486257.97676951</v>
      </c>
      <c r="BN11">
        <v>0</v>
      </c>
      <c r="BO11">
        <v>1504183.0177858439</v>
      </c>
      <c r="BP11">
        <v>196055.13611615245</v>
      </c>
      <c r="BQ11">
        <v>42411.927404718692</v>
      </c>
      <c r="BR11">
        <v>794823.52631578944</v>
      </c>
      <c r="BS11">
        <v>-8546.4034845735023</v>
      </c>
      <c r="BT11">
        <v>0</v>
      </c>
      <c r="BU11">
        <v>7202.0254083484579</v>
      </c>
      <c r="BV11">
        <v>0</v>
      </c>
      <c r="BW11">
        <v>0</v>
      </c>
      <c r="BX11">
        <v>740072.12871143373</v>
      </c>
      <c r="BY11">
        <v>-720202.54083484574</v>
      </c>
      <c r="BZ11">
        <v>8321740.3030852992</v>
      </c>
      <c r="CA11">
        <v>478652.55188621412</v>
      </c>
      <c r="CB11">
        <v>384980.24748208205</v>
      </c>
      <c r="CC11">
        <v>4.626198769256834E-2</v>
      </c>
      <c r="CD11">
        <v>3</v>
      </c>
      <c r="CE11">
        <v>52.202410999999998</v>
      </c>
      <c r="CF11">
        <v>-1.7265459999999999</v>
      </c>
    </row>
    <row r="12" spans="1:84" x14ac:dyDescent="0.35">
      <c r="A12">
        <v>1222</v>
      </c>
      <c r="B12">
        <v>1869</v>
      </c>
      <c r="C12">
        <v>410</v>
      </c>
      <c r="D12" t="s">
        <v>23</v>
      </c>
      <c r="E12">
        <v>299443.5</v>
      </c>
      <c r="F12">
        <v>144176.5</v>
      </c>
      <c r="G12">
        <v>37430.4375</v>
      </c>
      <c r="H12">
        <v>41922.090000000004</v>
      </c>
      <c r="I12">
        <v>29944.350000000002</v>
      </c>
      <c r="J12">
        <v>20961.045000000002</v>
      </c>
      <c r="K12">
        <v>13474.957499999999</v>
      </c>
      <c r="L12">
        <v>13474.957499999999</v>
      </c>
      <c r="M12">
        <v>13474.957499999999</v>
      </c>
      <c r="N12">
        <v>13474.957499999999</v>
      </c>
      <c r="O12">
        <v>13474.957499999999</v>
      </c>
      <c r="P12">
        <v>29944.350000000002</v>
      </c>
      <c r="Q12">
        <v>35933.22</v>
      </c>
      <c r="R12">
        <v>35933.22</v>
      </c>
      <c r="S12">
        <v>12014.708333333334</v>
      </c>
      <c r="T12">
        <v>12014.708333333334</v>
      </c>
      <c r="U12">
        <v>12014.708333333334</v>
      </c>
      <c r="V12">
        <v>12014.708333333334</v>
      </c>
      <c r="W12">
        <v>12014.708333333334</v>
      </c>
      <c r="X12">
        <v>12014.708333333334</v>
      </c>
      <c r="Y12">
        <v>12014.708333333334</v>
      </c>
      <c r="Z12">
        <v>12014.708333333334</v>
      </c>
      <c r="AA12">
        <v>12014.708333333334</v>
      </c>
      <c r="AB12">
        <v>12014.708333333334</v>
      </c>
      <c r="AC12">
        <v>12014.708333333334</v>
      </c>
      <c r="AD12">
        <v>12014.708333333334</v>
      </c>
      <c r="AE12">
        <v>7586.0798741282715</v>
      </c>
      <c r="AF12">
        <v>8496.4094590236655</v>
      </c>
      <c r="AG12">
        <v>6068.8638993026179</v>
      </c>
      <c r="AH12">
        <v>4248.2047295118327</v>
      </c>
      <c r="AI12">
        <v>2730.9887546861773</v>
      </c>
      <c r="AJ12">
        <v>2730.9887546861773</v>
      </c>
      <c r="AK12">
        <v>2730.9887546861773</v>
      </c>
      <c r="AL12">
        <v>2730.9887546861773</v>
      </c>
      <c r="AM12">
        <v>2730.9887546861773</v>
      </c>
      <c r="AN12">
        <v>6068.8638993026179</v>
      </c>
      <c r="AO12">
        <v>7282.6366791631408</v>
      </c>
      <c r="AP12">
        <v>7282.6366791631408</v>
      </c>
      <c r="AQ12">
        <v>2487.9371807486018</v>
      </c>
      <c r="AR12">
        <v>2487.9371807486018</v>
      </c>
      <c r="AS12">
        <v>2487.9371807486018</v>
      </c>
      <c r="AT12">
        <v>2487.9371807486018</v>
      </c>
      <c r="AU12">
        <v>2487.9371807486018</v>
      </c>
      <c r="AV12">
        <v>2487.9371807486018</v>
      </c>
      <c r="AW12">
        <v>2487.9371807486018</v>
      </c>
      <c r="AX12">
        <v>2487.9371807486018</v>
      </c>
      <c r="AY12">
        <v>2487.9371807486018</v>
      </c>
      <c r="AZ12">
        <v>2487.9371807486018</v>
      </c>
      <c r="BA12">
        <v>2487.9371807486018</v>
      </c>
      <c r="BB12">
        <v>2487.9371807486018</v>
      </c>
      <c r="BC12">
        <v>90543.885162009406</v>
      </c>
      <c r="BD12">
        <v>90.543885162009403</v>
      </c>
      <c r="BE12">
        <v>23889.171203871749</v>
      </c>
      <c r="BF12">
        <v>637.04456543658</v>
      </c>
      <c r="BG12">
        <v>28322.603226456948</v>
      </c>
      <c r="BH12">
        <v>3981.5285339786251</v>
      </c>
      <c r="BI12">
        <v>91535.340996168583</v>
      </c>
      <c r="BJ12">
        <v>4399.5890300463807</v>
      </c>
      <c r="BK12">
        <v>2787.0699737850373</v>
      </c>
      <c r="BL12">
        <v>57373.826174631984</v>
      </c>
      <c r="BM12">
        <v>73948.929461584994</v>
      </c>
      <c r="BN12">
        <v>0</v>
      </c>
      <c r="BO12">
        <v>74840.791853196206</v>
      </c>
      <c r="BP12">
        <v>9754.7449082476305</v>
      </c>
      <c r="BQ12">
        <v>2110.2101230086714</v>
      </c>
      <c r="BR12">
        <v>39546.53216374269</v>
      </c>
      <c r="BS12">
        <v>-425.22724742891717</v>
      </c>
      <c r="BT12">
        <v>0</v>
      </c>
      <c r="BU12">
        <v>358.33756805807627</v>
      </c>
      <c r="BV12">
        <v>0</v>
      </c>
      <c r="BW12">
        <v>0</v>
      </c>
      <c r="BX12">
        <v>36822.370340794514</v>
      </c>
      <c r="BY12">
        <v>-35833.756805807621</v>
      </c>
      <c r="BZ12">
        <v>414049.1060697721</v>
      </c>
      <c r="CA12">
        <v>14034.302200111457</v>
      </c>
      <c r="CB12">
        <v>11287.789259549645</v>
      </c>
      <c r="CC12">
        <v>2.7261957806636396E-2</v>
      </c>
      <c r="CD12">
        <v>5</v>
      </c>
      <c r="CE12">
        <v>50.858938000000002</v>
      </c>
      <c r="CF12">
        <v>0.557006</v>
      </c>
    </row>
    <row r="13" spans="1:84" x14ac:dyDescent="0.35">
      <c r="A13">
        <v>1223</v>
      </c>
      <c r="B13">
        <v>1872</v>
      </c>
      <c r="C13">
        <v>329</v>
      </c>
      <c r="D13" t="s">
        <v>23</v>
      </c>
      <c r="E13">
        <v>246281.17500000002</v>
      </c>
      <c r="F13">
        <v>118579.825</v>
      </c>
      <c r="G13">
        <v>30785.146875000002</v>
      </c>
      <c r="H13">
        <v>34479.364500000003</v>
      </c>
      <c r="I13">
        <v>24628.117500000004</v>
      </c>
      <c r="J13">
        <v>17239.682250000002</v>
      </c>
      <c r="K13">
        <v>11082.652875</v>
      </c>
      <c r="L13">
        <v>11082.652875</v>
      </c>
      <c r="M13">
        <v>11082.652875</v>
      </c>
      <c r="N13">
        <v>11082.652875</v>
      </c>
      <c r="O13">
        <v>11082.652875</v>
      </c>
      <c r="P13">
        <v>24628.117500000004</v>
      </c>
      <c r="Q13">
        <v>29553.741000000002</v>
      </c>
      <c r="R13">
        <v>29553.741000000002</v>
      </c>
      <c r="S13">
        <v>9881.6520833333343</v>
      </c>
      <c r="T13">
        <v>9881.6520833333343</v>
      </c>
      <c r="U13">
        <v>9881.6520833333343</v>
      </c>
      <c r="V13">
        <v>9881.6520833333343</v>
      </c>
      <c r="W13">
        <v>9881.6520833333343</v>
      </c>
      <c r="X13">
        <v>9881.6520833333343</v>
      </c>
      <c r="Y13">
        <v>9881.6520833333343</v>
      </c>
      <c r="Z13">
        <v>9881.6520833333343</v>
      </c>
      <c r="AA13">
        <v>9881.6520833333343</v>
      </c>
      <c r="AB13">
        <v>9881.6520833333343</v>
      </c>
      <c r="AC13">
        <v>9881.6520833333343</v>
      </c>
      <c r="AD13">
        <v>9881.6520833333343</v>
      </c>
      <c r="AE13">
        <v>6239.2693948747028</v>
      </c>
      <c r="AF13">
        <v>6987.9817222596666</v>
      </c>
      <c r="AG13">
        <v>4991.4155158997628</v>
      </c>
      <c r="AH13">
        <v>3493.9908611298333</v>
      </c>
      <c r="AI13">
        <v>2246.1369821548928</v>
      </c>
      <c r="AJ13">
        <v>2246.1369821548928</v>
      </c>
      <c r="AK13">
        <v>2246.1369821548928</v>
      </c>
      <c r="AL13">
        <v>2246.1369821548928</v>
      </c>
      <c r="AM13">
        <v>2246.1369821548928</v>
      </c>
      <c r="AN13">
        <v>4991.4155158997628</v>
      </c>
      <c r="AO13">
        <v>5989.6986190797143</v>
      </c>
      <c r="AP13">
        <v>5989.6986190797143</v>
      </c>
      <c r="AQ13">
        <v>2046.2360752561106</v>
      </c>
      <c r="AR13">
        <v>2046.2360752561106</v>
      </c>
      <c r="AS13">
        <v>2046.2360752561106</v>
      </c>
      <c r="AT13">
        <v>2046.2360752561106</v>
      </c>
      <c r="AU13">
        <v>2046.2360752561106</v>
      </c>
      <c r="AV13">
        <v>2046.2360752561106</v>
      </c>
      <c r="AW13">
        <v>2046.2360752561106</v>
      </c>
      <c r="AX13">
        <v>2046.2360752561106</v>
      </c>
      <c r="AY13">
        <v>2046.2360752561106</v>
      </c>
      <c r="AZ13">
        <v>2046.2360752561106</v>
      </c>
      <c r="BA13">
        <v>2046.2360752561106</v>
      </c>
      <c r="BB13">
        <v>2046.2360752561106</v>
      </c>
      <c r="BC13">
        <v>74468.988062070915</v>
      </c>
      <c r="BD13">
        <v>74.46898806207092</v>
      </c>
      <c r="BE13">
        <v>13971.44585601936</v>
      </c>
      <c r="BF13">
        <v>372.5718894938496</v>
      </c>
      <c r="BG13">
        <v>16564.313349465618</v>
      </c>
      <c r="BH13">
        <v>2328.57430933656</v>
      </c>
      <c r="BI13">
        <v>53533.923371647514</v>
      </c>
      <c r="BJ13">
        <v>2573.0746118168986</v>
      </c>
      <c r="BK13">
        <v>1630.002016535592</v>
      </c>
      <c r="BL13">
        <v>33554.75579753983</v>
      </c>
      <c r="BM13">
        <v>43248.610647307927</v>
      </c>
      <c r="BN13">
        <v>0</v>
      </c>
      <c r="BO13">
        <v>43770.211292599313</v>
      </c>
      <c r="BP13">
        <v>5705.0070578745717</v>
      </c>
      <c r="BQ13">
        <v>1234.1443839483768</v>
      </c>
      <c r="BR13">
        <v>23128.564327485383</v>
      </c>
      <c r="BS13">
        <v>-248.6917362371446</v>
      </c>
      <c r="BT13">
        <v>0</v>
      </c>
      <c r="BU13">
        <v>209.57168784029039</v>
      </c>
      <c r="BV13">
        <v>0</v>
      </c>
      <c r="BW13">
        <v>0</v>
      </c>
      <c r="BX13">
        <v>21535.353785037307</v>
      </c>
      <c r="BY13">
        <v>-20957.16878402904</v>
      </c>
      <c r="BZ13">
        <v>242154.26386368228</v>
      </c>
      <c r="CA13">
        <v>11542.693149620993</v>
      </c>
      <c r="CB13">
        <v>9283.7881002401646</v>
      </c>
      <c r="CC13">
        <v>3.8338321828874991E-2</v>
      </c>
      <c r="CD13">
        <v>4</v>
      </c>
      <c r="CE13">
        <v>53.219087999999999</v>
      </c>
      <c r="CF13">
        <v>-4.1893700000000003</v>
      </c>
    </row>
    <row r="14" spans="1:84" x14ac:dyDescent="0.35">
      <c r="A14">
        <v>1224</v>
      </c>
      <c r="B14">
        <v>1850</v>
      </c>
      <c r="C14">
        <v>818</v>
      </c>
      <c r="D14" t="s">
        <v>23</v>
      </c>
      <c r="E14">
        <v>61288.65</v>
      </c>
      <c r="F14">
        <v>29509.350000000002</v>
      </c>
      <c r="G14">
        <v>7661.0812500000002</v>
      </c>
      <c r="H14">
        <v>8580.4110000000019</v>
      </c>
      <c r="I14">
        <v>6128.8650000000007</v>
      </c>
      <c r="J14">
        <v>4290.2055000000009</v>
      </c>
      <c r="K14">
        <v>2757.9892500000001</v>
      </c>
      <c r="L14">
        <v>2757.9892500000001</v>
      </c>
      <c r="M14">
        <v>2757.9892500000001</v>
      </c>
      <c r="N14">
        <v>2757.9892500000001</v>
      </c>
      <c r="O14">
        <v>2757.9892500000001</v>
      </c>
      <c r="P14">
        <v>6128.8650000000007</v>
      </c>
      <c r="Q14">
        <v>7354.6379999999999</v>
      </c>
      <c r="R14">
        <v>7354.6379999999999</v>
      </c>
      <c r="S14">
        <v>2459.1125000000006</v>
      </c>
      <c r="T14">
        <v>2459.1125000000006</v>
      </c>
      <c r="U14">
        <v>2459.1125000000006</v>
      </c>
      <c r="V14">
        <v>2459.1125000000006</v>
      </c>
      <c r="W14">
        <v>2459.1125000000006</v>
      </c>
      <c r="X14">
        <v>2459.1125000000006</v>
      </c>
      <c r="Y14">
        <v>2459.1125000000006</v>
      </c>
      <c r="Z14">
        <v>2459.1125000000006</v>
      </c>
      <c r="AA14">
        <v>2459.1125000000006</v>
      </c>
      <c r="AB14">
        <v>2459.1125000000006</v>
      </c>
      <c r="AC14">
        <v>2459.1125000000006</v>
      </c>
      <c r="AD14">
        <v>2459.1125000000006</v>
      </c>
      <c r="AE14">
        <v>1552.6822064178775</v>
      </c>
      <c r="AF14">
        <v>1739.0040711880231</v>
      </c>
      <c r="AG14">
        <v>1242.1457651343021</v>
      </c>
      <c r="AH14">
        <v>869.50203559401155</v>
      </c>
      <c r="AI14">
        <v>558.9655943104359</v>
      </c>
      <c r="AJ14">
        <v>558.9655943104359</v>
      </c>
      <c r="AK14">
        <v>558.9655943104359</v>
      </c>
      <c r="AL14">
        <v>558.9655943104359</v>
      </c>
      <c r="AM14">
        <v>558.9655943104359</v>
      </c>
      <c r="AN14">
        <v>1242.1457651343021</v>
      </c>
      <c r="AO14">
        <v>1490.5749181611625</v>
      </c>
      <c r="AP14">
        <v>1490.5749181611625</v>
      </c>
      <c r="AQ14">
        <v>509.21897150176187</v>
      </c>
      <c r="AR14">
        <v>509.21897150176187</v>
      </c>
      <c r="AS14">
        <v>509.21897150176187</v>
      </c>
      <c r="AT14">
        <v>509.21897150176187</v>
      </c>
      <c r="AU14">
        <v>509.21897150176187</v>
      </c>
      <c r="AV14">
        <v>509.21897150176187</v>
      </c>
      <c r="AW14">
        <v>509.21897150176187</v>
      </c>
      <c r="AX14">
        <v>509.21897150176187</v>
      </c>
      <c r="AY14">
        <v>509.21897150176187</v>
      </c>
      <c r="AZ14">
        <v>509.21897150176187</v>
      </c>
      <c r="BA14">
        <v>509.21897150176187</v>
      </c>
      <c r="BB14">
        <v>509.21897150176187</v>
      </c>
      <c r="BC14">
        <v>18532.085309364167</v>
      </c>
      <c r="BD14">
        <v>18.532085309364167</v>
      </c>
      <c r="BE14">
        <v>3483.6055656382337</v>
      </c>
      <c r="BF14">
        <v>92.89614841701956</v>
      </c>
      <c r="BG14">
        <v>4130.104698527929</v>
      </c>
      <c r="BH14">
        <v>580.60092760637224</v>
      </c>
      <c r="BI14">
        <v>13348.015325670498</v>
      </c>
      <c r="BJ14">
        <v>641.56402500504134</v>
      </c>
      <c r="BK14">
        <v>406.42064932446061</v>
      </c>
      <c r="BL14">
        <v>8366.4593668078251</v>
      </c>
      <c r="BM14">
        <v>10783.501028433153</v>
      </c>
      <c r="BN14">
        <v>0</v>
      </c>
      <c r="BO14">
        <v>10913.555636216979</v>
      </c>
      <c r="BP14">
        <v>1422.4722726356122</v>
      </c>
      <c r="BQ14">
        <v>307.71849163137733</v>
      </c>
      <c r="BR14">
        <v>5766.8187134502923</v>
      </c>
      <c r="BS14">
        <v>-62.008179068360562</v>
      </c>
      <c r="BT14">
        <v>0</v>
      </c>
      <c r="BU14">
        <v>52.254083484573506</v>
      </c>
      <c r="BV14">
        <v>0</v>
      </c>
      <c r="BW14">
        <v>0</v>
      </c>
      <c r="BX14">
        <v>5369.5715587820123</v>
      </c>
      <c r="BY14">
        <v>-5225.4083484573503</v>
      </c>
      <c r="BZ14">
        <v>60378.141964105671</v>
      </c>
      <c r="CA14">
        <v>2872.4732229514457</v>
      </c>
      <c r="CB14">
        <v>2310.3302132198478</v>
      </c>
      <c r="CC14">
        <v>3.8264347627545756E-2</v>
      </c>
      <c r="CD14">
        <v>4</v>
      </c>
      <c r="CE14">
        <v>52.522275</v>
      </c>
      <c r="CF14">
        <v>-2.1057100000000002</v>
      </c>
    </row>
    <row r="15" spans="1:84" x14ac:dyDescent="0.35">
      <c r="A15">
        <v>1225</v>
      </c>
      <c r="B15">
        <v>1871</v>
      </c>
      <c r="C15">
        <v>558</v>
      </c>
      <c r="D15" t="s">
        <v>23</v>
      </c>
      <c r="E15">
        <v>419588.10000000003</v>
      </c>
      <c r="F15">
        <v>202023.9</v>
      </c>
      <c r="G15">
        <v>52448.512500000004</v>
      </c>
      <c r="H15">
        <v>58742.33400000001</v>
      </c>
      <c r="I15">
        <v>41958.810000000005</v>
      </c>
      <c r="J15">
        <v>29371.167000000005</v>
      </c>
      <c r="K15">
        <v>18881.464500000002</v>
      </c>
      <c r="L15">
        <v>18881.464500000002</v>
      </c>
      <c r="M15">
        <v>18881.464500000002</v>
      </c>
      <c r="N15">
        <v>18881.464500000002</v>
      </c>
      <c r="O15">
        <v>18881.464500000002</v>
      </c>
      <c r="P15">
        <v>41958.810000000005</v>
      </c>
      <c r="Q15">
        <v>50350.572</v>
      </c>
      <c r="R15">
        <v>50350.572</v>
      </c>
      <c r="S15">
        <v>16835.325000000001</v>
      </c>
      <c r="T15">
        <v>16835.325000000001</v>
      </c>
      <c r="U15">
        <v>16835.325000000001</v>
      </c>
      <c r="V15">
        <v>16835.325000000001</v>
      </c>
      <c r="W15">
        <v>16835.325000000001</v>
      </c>
      <c r="X15">
        <v>16835.325000000001</v>
      </c>
      <c r="Y15">
        <v>16835.325000000001</v>
      </c>
      <c r="Z15">
        <v>16835.325000000001</v>
      </c>
      <c r="AA15">
        <v>16835.325000000001</v>
      </c>
      <c r="AB15">
        <v>16835.325000000001</v>
      </c>
      <c r="AC15">
        <v>16835.325000000001</v>
      </c>
      <c r="AD15">
        <v>16835.325000000001</v>
      </c>
      <c r="AE15">
        <v>10629.814441902132</v>
      </c>
      <c r="AF15">
        <v>11905.392174930388</v>
      </c>
      <c r="AG15">
        <v>8503.8515535217048</v>
      </c>
      <c r="AH15">
        <v>5952.6960874651941</v>
      </c>
      <c r="AI15">
        <v>3826.7331990847674</v>
      </c>
      <c r="AJ15">
        <v>3826.7331990847674</v>
      </c>
      <c r="AK15">
        <v>3826.7331990847674</v>
      </c>
      <c r="AL15">
        <v>3826.7331990847674</v>
      </c>
      <c r="AM15">
        <v>3826.7331990847674</v>
      </c>
      <c r="AN15">
        <v>8503.8515535217048</v>
      </c>
      <c r="AO15">
        <v>10204.621864226045</v>
      </c>
      <c r="AP15">
        <v>10204.621864226045</v>
      </c>
      <c r="AQ15">
        <v>3486.1629475666109</v>
      </c>
      <c r="AR15">
        <v>3486.1629475666109</v>
      </c>
      <c r="AS15">
        <v>3486.1629475666109</v>
      </c>
      <c r="AT15">
        <v>3486.1629475666109</v>
      </c>
      <c r="AU15">
        <v>3486.1629475666109</v>
      </c>
      <c r="AV15">
        <v>3486.1629475666109</v>
      </c>
      <c r="AW15">
        <v>3486.1629475666109</v>
      </c>
      <c r="AX15">
        <v>3486.1629475666109</v>
      </c>
      <c r="AY15">
        <v>3486.1629475666109</v>
      </c>
      <c r="AZ15">
        <v>3486.1629475666109</v>
      </c>
      <c r="BA15">
        <v>3486.1629475666109</v>
      </c>
      <c r="BB15">
        <v>3486.1629475666109</v>
      </c>
      <c r="BC15">
        <v>126872.4709060164</v>
      </c>
      <c r="BD15">
        <v>126.8724709060164</v>
      </c>
      <c r="BE15">
        <v>23739.382940108891</v>
      </c>
      <c r="BF15">
        <v>633.05021173623709</v>
      </c>
      <c r="BG15">
        <v>28145.016757410769</v>
      </c>
      <c r="BH15">
        <v>3956.5638233514824</v>
      </c>
      <c r="BI15">
        <v>90961.402298850575</v>
      </c>
      <c r="BJ15">
        <v>4372.0030248033881</v>
      </c>
      <c r="BK15">
        <v>2769.5946763460374</v>
      </c>
      <c r="BL15">
        <v>57014.084694494857</v>
      </c>
      <c r="BM15">
        <v>73485.259891107082</v>
      </c>
      <c r="BN15">
        <v>0</v>
      </c>
      <c r="BO15">
        <v>74371.530187537806</v>
      </c>
      <c r="BP15">
        <v>9693.5813672111308</v>
      </c>
      <c r="BQ15">
        <v>2096.9788263762857</v>
      </c>
      <c r="BR15">
        <v>39298.570175438595</v>
      </c>
      <c r="BS15">
        <v>-422.56101633393831</v>
      </c>
      <c r="BT15">
        <v>0</v>
      </c>
      <c r="BU15">
        <v>356.09074410163339</v>
      </c>
      <c r="BV15">
        <v>0</v>
      </c>
      <c r="BW15">
        <v>0</v>
      </c>
      <c r="BX15">
        <v>36591.489207501516</v>
      </c>
      <c r="BY15">
        <v>-35609.074410163339</v>
      </c>
      <c r="BZ15">
        <v>411452.96339987894</v>
      </c>
      <c r="CA15">
        <v>19665.232990432542</v>
      </c>
      <c r="CB15">
        <v>15816.746894204893</v>
      </c>
      <c r="CC15">
        <v>3.8441203007773858E-2</v>
      </c>
      <c r="CD15">
        <v>4</v>
      </c>
      <c r="CE15">
        <v>52.454633999999999</v>
      </c>
      <c r="CF15">
        <v>1.440018</v>
      </c>
    </row>
    <row r="16" spans="1:84" x14ac:dyDescent="0.35">
      <c r="A16">
        <v>1226</v>
      </c>
      <c r="B16">
        <v>1871</v>
      </c>
      <c r="C16">
        <v>389</v>
      </c>
      <c r="D16" t="s">
        <v>23</v>
      </c>
      <c r="E16">
        <v>292508.55000000005</v>
      </c>
      <c r="F16">
        <v>140837.45000000001</v>
      </c>
      <c r="G16">
        <v>36563.568750000006</v>
      </c>
      <c r="H16">
        <v>40951.197000000007</v>
      </c>
      <c r="I16">
        <v>29250.855000000007</v>
      </c>
      <c r="J16">
        <v>20475.598500000004</v>
      </c>
      <c r="K16">
        <v>13162.884750000001</v>
      </c>
      <c r="L16">
        <v>13162.884750000001</v>
      </c>
      <c r="M16">
        <v>13162.884750000001</v>
      </c>
      <c r="N16">
        <v>13162.884750000001</v>
      </c>
      <c r="O16">
        <v>13162.884750000001</v>
      </c>
      <c r="P16">
        <v>29250.855000000007</v>
      </c>
      <c r="Q16">
        <v>35101.026000000005</v>
      </c>
      <c r="R16">
        <v>35101.026000000005</v>
      </c>
      <c r="S16">
        <v>11736.454166666668</v>
      </c>
      <c r="T16">
        <v>11736.454166666668</v>
      </c>
      <c r="U16">
        <v>11736.454166666668</v>
      </c>
      <c r="V16">
        <v>11736.454166666668</v>
      </c>
      <c r="W16">
        <v>11736.454166666668</v>
      </c>
      <c r="X16">
        <v>11736.454166666668</v>
      </c>
      <c r="Y16">
        <v>11736.454166666668</v>
      </c>
      <c r="Z16">
        <v>11736.454166666668</v>
      </c>
      <c r="AA16">
        <v>11736.454166666668</v>
      </c>
      <c r="AB16">
        <v>11736.454166666668</v>
      </c>
      <c r="AC16">
        <v>11736.454166666668</v>
      </c>
      <c r="AD16">
        <v>11736.454166666668</v>
      </c>
      <c r="AE16">
        <v>7410.390354659372</v>
      </c>
      <c r="AF16">
        <v>8299.637197218497</v>
      </c>
      <c r="AG16">
        <v>5928.3122837274977</v>
      </c>
      <c r="AH16">
        <v>4149.8185986092485</v>
      </c>
      <c r="AI16">
        <v>2667.7405276773738</v>
      </c>
      <c r="AJ16">
        <v>2667.7405276773738</v>
      </c>
      <c r="AK16">
        <v>2667.7405276773738</v>
      </c>
      <c r="AL16">
        <v>2667.7405276773738</v>
      </c>
      <c r="AM16">
        <v>2667.7405276773738</v>
      </c>
      <c r="AN16">
        <v>5928.3122837274977</v>
      </c>
      <c r="AO16">
        <v>7113.9747404729969</v>
      </c>
      <c r="AP16">
        <v>7113.9747404729969</v>
      </c>
      <c r="AQ16">
        <v>2430.317897138731</v>
      </c>
      <c r="AR16">
        <v>2430.317897138731</v>
      </c>
      <c r="AS16">
        <v>2430.317897138731</v>
      </c>
      <c r="AT16">
        <v>2430.317897138731</v>
      </c>
      <c r="AU16">
        <v>2430.317897138731</v>
      </c>
      <c r="AV16">
        <v>2430.317897138731</v>
      </c>
      <c r="AW16">
        <v>2430.317897138731</v>
      </c>
      <c r="AX16">
        <v>2430.317897138731</v>
      </c>
      <c r="AY16">
        <v>2430.317897138731</v>
      </c>
      <c r="AZ16">
        <v>2430.317897138731</v>
      </c>
      <c r="BA16">
        <v>2430.317897138731</v>
      </c>
      <c r="BB16">
        <v>2430.317897138731</v>
      </c>
      <c r="BC16">
        <v>88446.937602939681</v>
      </c>
      <c r="BD16">
        <v>88.446937602939684</v>
      </c>
      <c r="BE16">
        <v>16574.228675136117</v>
      </c>
      <c r="BF16">
        <v>441.9794313369631</v>
      </c>
      <c r="BG16">
        <v>19650.129280096793</v>
      </c>
      <c r="BH16">
        <v>2762.3714458560194</v>
      </c>
      <c r="BI16">
        <v>63506.919540229886</v>
      </c>
      <c r="BJ16">
        <v>3052.4204476709015</v>
      </c>
      <c r="BK16">
        <v>1933.6600120992136</v>
      </c>
      <c r="BL16">
        <v>39805.772534785239</v>
      </c>
      <c r="BM16">
        <v>51305.524863883853</v>
      </c>
      <c r="BN16">
        <v>0</v>
      </c>
      <c r="BO16">
        <v>51924.296067755597</v>
      </c>
      <c r="BP16">
        <v>6767.8100423472479</v>
      </c>
      <c r="BQ16">
        <v>1464.0568663036904</v>
      </c>
      <c r="BR16">
        <v>27437.254385964912</v>
      </c>
      <c r="BS16">
        <v>-295.0212704174229</v>
      </c>
      <c r="BT16">
        <v>0</v>
      </c>
      <c r="BU16">
        <v>248.61343012704174</v>
      </c>
      <c r="BV16">
        <v>0</v>
      </c>
      <c r="BW16">
        <v>0</v>
      </c>
      <c r="BX16">
        <v>25547.239842710223</v>
      </c>
      <c r="BY16">
        <v>-24861.343012704176</v>
      </c>
      <c r="BZ16">
        <v>287265.91258318204</v>
      </c>
      <c r="CA16">
        <v>13709.275328455651</v>
      </c>
      <c r="CB16">
        <v>11026.37014667688</v>
      </c>
      <c r="CC16">
        <v>3.8383844597238918E-2</v>
      </c>
      <c r="CD16">
        <v>4</v>
      </c>
      <c r="CE16">
        <v>51.721342</v>
      </c>
      <c r="CF16">
        <v>0.127994</v>
      </c>
    </row>
    <row r="17" spans="1:84" x14ac:dyDescent="0.35">
      <c r="A17">
        <v>1229</v>
      </c>
      <c r="B17">
        <v>1856</v>
      </c>
      <c r="C17">
        <v>643</v>
      </c>
      <c r="D17" t="s">
        <v>23</v>
      </c>
      <c r="E17">
        <v>45572.625</v>
      </c>
      <c r="F17">
        <v>21942.375</v>
      </c>
      <c r="G17">
        <v>5696.578125</v>
      </c>
      <c r="H17">
        <v>6380.1675000000005</v>
      </c>
      <c r="I17">
        <v>4557.2624999999998</v>
      </c>
      <c r="J17">
        <v>3190.0837500000002</v>
      </c>
      <c r="K17">
        <v>2050.7681250000001</v>
      </c>
      <c r="L17">
        <v>2050.7681250000001</v>
      </c>
      <c r="M17">
        <v>2050.7681250000001</v>
      </c>
      <c r="N17">
        <v>2050.7681250000001</v>
      </c>
      <c r="O17">
        <v>2050.7681250000001</v>
      </c>
      <c r="P17">
        <v>4557.2624999999998</v>
      </c>
      <c r="Q17">
        <v>5468.7150000000001</v>
      </c>
      <c r="R17">
        <v>5468.7150000000001</v>
      </c>
      <c r="S17">
        <v>1828.5312500000002</v>
      </c>
      <c r="T17">
        <v>1828.5312500000002</v>
      </c>
      <c r="U17">
        <v>1828.5312500000002</v>
      </c>
      <c r="V17">
        <v>1828.5312500000002</v>
      </c>
      <c r="W17">
        <v>1828.5312500000002</v>
      </c>
      <c r="X17">
        <v>1828.5312500000002</v>
      </c>
      <c r="Y17">
        <v>1828.5312500000002</v>
      </c>
      <c r="Z17">
        <v>1828.5312500000002</v>
      </c>
      <c r="AA17">
        <v>1828.5312500000002</v>
      </c>
      <c r="AB17">
        <v>1828.5312500000002</v>
      </c>
      <c r="AC17">
        <v>1828.5312500000002</v>
      </c>
      <c r="AD17">
        <v>1828.5312500000002</v>
      </c>
      <c r="AE17">
        <v>1154.5335708529153</v>
      </c>
      <c r="AF17">
        <v>1293.0775993552652</v>
      </c>
      <c r="AG17">
        <v>923.62685668233212</v>
      </c>
      <c r="AH17">
        <v>646.5387996776326</v>
      </c>
      <c r="AI17">
        <v>415.63208550704951</v>
      </c>
      <c r="AJ17">
        <v>415.63208550704951</v>
      </c>
      <c r="AK17">
        <v>415.63208550704951</v>
      </c>
      <c r="AL17">
        <v>415.63208550704951</v>
      </c>
      <c r="AM17">
        <v>415.63208550704951</v>
      </c>
      <c r="AN17">
        <v>923.62685668233212</v>
      </c>
      <c r="AO17">
        <v>1108.3522280187988</v>
      </c>
      <c r="AP17">
        <v>1108.3522280187988</v>
      </c>
      <c r="AQ17">
        <v>378.641807759438</v>
      </c>
      <c r="AR17">
        <v>378.641807759438</v>
      </c>
      <c r="AS17">
        <v>378.641807759438</v>
      </c>
      <c r="AT17">
        <v>378.641807759438</v>
      </c>
      <c r="AU17">
        <v>378.641807759438</v>
      </c>
      <c r="AV17">
        <v>378.641807759438</v>
      </c>
      <c r="AW17">
        <v>378.641807759438</v>
      </c>
      <c r="AX17">
        <v>378.641807759438</v>
      </c>
      <c r="AY17">
        <v>378.641807759438</v>
      </c>
      <c r="AZ17">
        <v>378.641807759438</v>
      </c>
      <c r="BA17">
        <v>378.641807759438</v>
      </c>
      <c r="BB17">
        <v>378.641807759438</v>
      </c>
      <c r="BC17">
        <v>13779.97025993657</v>
      </c>
      <c r="BD17">
        <v>13.779970259936571</v>
      </c>
      <c r="BE17">
        <v>3632.9098608590439</v>
      </c>
      <c r="BF17">
        <v>96.877596289574512</v>
      </c>
      <c r="BG17">
        <v>4307.1173825368014</v>
      </c>
      <c r="BH17">
        <v>605.48497680984065</v>
      </c>
      <c r="BI17">
        <v>13920.099616858237</v>
      </c>
      <c r="BJ17">
        <v>669.060899374874</v>
      </c>
      <c r="BK17">
        <v>423.83948376688846</v>
      </c>
      <c r="BL17">
        <v>8725.038515829805</v>
      </c>
      <c r="BM17">
        <v>11245.672474289171</v>
      </c>
      <c r="BN17">
        <v>0</v>
      </c>
      <c r="BO17">
        <v>11381.301109094575</v>
      </c>
      <c r="BP17">
        <v>1483.4381931841097</v>
      </c>
      <c r="BQ17">
        <v>320.90703770921556</v>
      </c>
      <c r="BR17">
        <v>6013.9795321637421</v>
      </c>
      <c r="BS17">
        <v>-64.665795523290981</v>
      </c>
      <c r="BT17">
        <v>0</v>
      </c>
      <c r="BU17">
        <v>54.493647912885663</v>
      </c>
      <c r="BV17">
        <v>0</v>
      </c>
      <c r="BW17">
        <v>0</v>
      </c>
      <c r="BX17">
        <v>5599.7067110304497</v>
      </c>
      <c r="BY17">
        <v>-5449.3647912885663</v>
      </c>
      <c r="BZ17">
        <v>62965.896450897373</v>
      </c>
      <c r="CA17">
        <v>2135.8953902901685</v>
      </c>
      <c r="CB17">
        <v>1717.9006624103827</v>
      </c>
      <c r="CC17">
        <v>2.7283033502906628E-2</v>
      </c>
      <c r="CD17">
        <v>5</v>
      </c>
      <c r="CE17">
        <v>52.522275</v>
      </c>
      <c r="CF17">
        <v>-2.1057100000000002</v>
      </c>
    </row>
    <row r="18" spans="1:84" x14ac:dyDescent="0.35">
      <c r="A18">
        <v>1231</v>
      </c>
      <c r="B18">
        <v>1850</v>
      </c>
      <c r="C18">
        <v>429</v>
      </c>
      <c r="D18" t="s">
        <v>23</v>
      </c>
      <c r="E18">
        <v>324324</v>
      </c>
      <c r="F18">
        <v>156156</v>
      </c>
      <c r="G18">
        <v>40540.5</v>
      </c>
      <c r="H18">
        <v>45405.360000000008</v>
      </c>
      <c r="I18">
        <v>32432.400000000001</v>
      </c>
      <c r="J18">
        <v>22702.680000000004</v>
      </c>
      <c r="K18">
        <v>14594.58</v>
      </c>
      <c r="L18">
        <v>14594.58</v>
      </c>
      <c r="M18">
        <v>14594.58</v>
      </c>
      <c r="N18">
        <v>14594.58</v>
      </c>
      <c r="O18">
        <v>14594.58</v>
      </c>
      <c r="P18">
        <v>32432.400000000001</v>
      </c>
      <c r="Q18">
        <v>38918.879999999997</v>
      </c>
      <c r="R18">
        <v>38918.879999999997</v>
      </c>
      <c r="S18">
        <v>13013.000000000002</v>
      </c>
      <c r="T18">
        <v>13013.000000000002</v>
      </c>
      <c r="U18">
        <v>13013.000000000002</v>
      </c>
      <c r="V18">
        <v>13013.000000000002</v>
      </c>
      <c r="W18">
        <v>13013.000000000002</v>
      </c>
      <c r="X18">
        <v>13013.000000000002</v>
      </c>
      <c r="Y18">
        <v>13013.000000000002</v>
      </c>
      <c r="Z18">
        <v>13013.000000000002</v>
      </c>
      <c r="AA18">
        <v>13013.000000000002</v>
      </c>
      <c r="AB18">
        <v>13013.000000000002</v>
      </c>
      <c r="AC18">
        <v>13013.000000000002</v>
      </c>
      <c r="AD18">
        <v>13013.000000000002</v>
      </c>
      <c r="AE18">
        <v>8216.4006535348999</v>
      </c>
      <c r="AF18">
        <v>9202.3687319590881</v>
      </c>
      <c r="AG18">
        <v>6573.1205228279196</v>
      </c>
      <c r="AH18">
        <v>4601.1843659795441</v>
      </c>
      <c r="AI18">
        <v>2957.9042352725637</v>
      </c>
      <c r="AJ18">
        <v>2957.9042352725637</v>
      </c>
      <c r="AK18">
        <v>2957.9042352725637</v>
      </c>
      <c r="AL18">
        <v>2957.9042352725637</v>
      </c>
      <c r="AM18">
        <v>2957.9042352725637</v>
      </c>
      <c r="AN18">
        <v>6573.1205228279196</v>
      </c>
      <c r="AO18">
        <v>7887.7446273935029</v>
      </c>
      <c r="AP18">
        <v>7887.7446273935029</v>
      </c>
      <c r="AQ18">
        <v>2694.6577174295307</v>
      </c>
      <c r="AR18">
        <v>2694.6577174295307</v>
      </c>
      <c r="AS18">
        <v>2694.6577174295307</v>
      </c>
      <c r="AT18">
        <v>2694.6577174295307</v>
      </c>
      <c r="AU18">
        <v>2694.6577174295307</v>
      </c>
      <c r="AV18">
        <v>2694.6577174295307</v>
      </c>
      <c r="AW18">
        <v>2694.6577174295307</v>
      </c>
      <c r="AX18">
        <v>2694.6577174295307</v>
      </c>
      <c r="AY18">
        <v>2694.6577174295307</v>
      </c>
      <c r="AZ18">
        <v>2694.6577174295307</v>
      </c>
      <c r="BA18">
        <v>2694.6577174295307</v>
      </c>
      <c r="BB18">
        <v>2694.6577174295307</v>
      </c>
      <c r="BC18">
        <v>98067.097837433656</v>
      </c>
      <c r="BD18">
        <v>98.067097837433664</v>
      </c>
      <c r="BE18">
        <v>18299.334543254688</v>
      </c>
      <c r="BF18">
        <v>487.9822544867917</v>
      </c>
      <c r="BG18">
        <v>21695.386045573705</v>
      </c>
      <c r="BH18">
        <v>3049.8890905424482</v>
      </c>
      <c r="BI18">
        <v>70116.950191570882</v>
      </c>
      <c r="BJ18">
        <v>3370.1274450494052</v>
      </c>
      <c r="BK18">
        <v>2134.9223633797137</v>
      </c>
      <c r="BL18">
        <v>43948.901794716679</v>
      </c>
      <c r="BM18">
        <v>56645.590078644891</v>
      </c>
      <c r="BN18">
        <v>0</v>
      </c>
      <c r="BO18">
        <v>57328.765234926395</v>
      </c>
      <c r="BP18">
        <v>7472.228271828998</v>
      </c>
      <c r="BQ18">
        <v>1616.4412179874976</v>
      </c>
      <c r="BR18">
        <v>30293.023391812865</v>
      </c>
      <c r="BS18">
        <v>-325.72815486993346</v>
      </c>
      <c r="BT18">
        <v>0</v>
      </c>
      <c r="BU18">
        <v>274.4900181488203</v>
      </c>
      <c r="BV18">
        <v>0</v>
      </c>
      <c r="BW18">
        <v>0</v>
      </c>
      <c r="BX18">
        <v>28206.289276063722</v>
      </c>
      <c r="BY18">
        <v>-27449.001814882031</v>
      </c>
      <c r="BZ18">
        <v>317165.59124823561</v>
      </c>
      <c r="CA18">
        <v>15200.400164802219</v>
      </c>
      <c r="CB18">
        <v>12225.681852550424</v>
      </c>
      <c r="CC18">
        <v>3.8546684097840123E-2</v>
      </c>
      <c r="CD18">
        <v>4</v>
      </c>
      <c r="CE18">
        <v>52.522275</v>
      </c>
      <c r="CF18">
        <v>-2.1057100000000002</v>
      </c>
    </row>
    <row r="19" spans="1:84" x14ac:dyDescent="0.35">
      <c r="A19">
        <v>1232</v>
      </c>
      <c r="B19">
        <v>1924</v>
      </c>
      <c r="C19">
        <v>470</v>
      </c>
      <c r="D19" t="s">
        <v>23</v>
      </c>
      <c r="E19">
        <v>335967.75</v>
      </c>
      <c r="F19">
        <v>161762.25</v>
      </c>
      <c r="G19">
        <v>41995.96875</v>
      </c>
      <c r="H19">
        <v>47035.485000000008</v>
      </c>
      <c r="I19">
        <v>33596.775000000001</v>
      </c>
      <c r="J19">
        <v>23517.742500000004</v>
      </c>
      <c r="K19">
        <v>15118.54875</v>
      </c>
      <c r="L19">
        <v>15118.54875</v>
      </c>
      <c r="M19">
        <v>15118.54875</v>
      </c>
      <c r="N19">
        <v>15118.54875</v>
      </c>
      <c r="O19">
        <v>15118.54875</v>
      </c>
      <c r="P19">
        <v>33596.775000000001</v>
      </c>
      <c r="Q19">
        <v>40316.129999999997</v>
      </c>
      <c r="R19">
        <v>40316.129999999997</v>
      </c>
      <c r="S19">
        <v>13480.187500000002</v>
      </c>
      <c r="T19">
        <v>13480.187500000002</v>
      </c>
      <c r="U19">
        <v>13480.187500000002</v>
      </c>
      <c r="V19">
        <v>13480.187500000002</v>
      </c>
      <c r="W19">
        <v>13480.187500000002</v>
      </c>
      <c r="X19">
        <v>13480.187500000002</v>
      </c>
      <c r="Y19">
        <v>13480.187500000002</v>
      </c>
      <c r="Z19">
        <v>13480.187500000002</v>
      </c>
      <c r="AA19">
        <v>13480.187500000002</v>
      </c>
      <c r="AB19">
        <v>13480.187500000002</v>
      </c>
      <c r="AC19">
        <v>13480.187500000002</v>
      </c>
      <c r="AD19">
        <v>13480.187500000002</v>
      </c>
      <c r="AE19">
        <v>8511.382570104739</v>
      </c>
      <c r="AF19">
        <v>9532.748478517311</v>
      </c>
      <c r="AG19">
        <v>6809.1060560837923</v>
      </c>
      <c r="AH19">
        <v>4766.3742392586555</v>
      </c>
      <c r="AI19">
        <v>3064.0977252377065</v>
      </c>
      <c r="AJ19">
        <v>3064.0977252377065</v>
      </c>
      <c r="AK19">
        <v>3064.0977252377065</v>
      </c>
      <c r="AL19">
        <v>3064.0977252377065</v>
      </c>
      <c r="AM19">
        <v>3064.0977252377065</v>
      </c>
      <c r="AN19">
        <v>6809.1060560837923</v>
      </c>
      <c r="AO19">
        <v>8170.9272673005498</v>
      </c>
      <c r="AP19">
        <v>8170.9272673005498</v>
      </c>
      <c r="AQ19">
        <v>2791.4002366304535</v>
      </c>
      <c r="AR19">
        <v>2791.4002366304535</v>
      </c>
      <c r="AS19">
        <v>2791.4002366304535</v>
      </c>
      <c r="AT19">
        <v>2791.4002366304535</v>
      </c>
      <c r="AU19">
        <v>2791.4002366304535</v>
      </c>
      <c r="AV19">
        <v>2791.4002366304535</v>
      </c>
      <c r="AW19">
        <v>2791.4002366304535</v>
      </c>
      <c r="AX19">
        <v>2791.4002366304535</v>
      </c>
      <c r="AY19">
        <v>2791.4002366304535</v>
      </c>
      <c r="AZ19">
        <v>2791.4002366304535</v>
      </c>
      <c r="BA19">
        <v>2791.4002366304535</v>
      </c>
      <c r="BB19">
        <v>2791.4002366304535</v>
      </c>
      <c r="BC19">
        <v>101587.86340040329</v>
      </c>
      <c r="BD19">
        <v>101.58786340040329</v>
      </c>
      <c r="BE19">
        <v>19571.203871748337</v>
      </c>
      <c r="BF19">
        <v>521.89876991328902</v>
      </c>
      <c r="BG19">
        <v>23203.293123613632</v>
      </c>
      <c r="BH19">
        <v>3261.8673119580562</v>
      </c>
      <c r="BI19">
        <v>74990.329501915709</v>
      </c>
      <c r="BJ19">
        <v>3604.3633797136517</v>
      </c>
      <c r="BK19">
        <v>2283.3071183706393</v>
      </c>
      <c r="BL19">
        <v>47003.507965315584</v>
      </c>
      <c r="BM19">
        <v>60582.661584996975</v>
      </c>
      <c r="BN19">
        <v>0</v>
      </c>
      <c r="BO19">
        <v>61313.319862875578</v>
      </c>
      <c r="BP19">
        <v>7991.5749142972372</v>
      </c>
      <c r="BQ19">
        <v>1728.7896753377697</v>
      </c>
      <c r="BR19">
        <v>32398.497076023392</v>
      </c>
      <c r="BS19">
        <v>-348.36742891712038</v>
      </c>
      <c r="BT19">
        <v>0</v>
      </c>
      <c r="BU19">
        <v>293.56805807622504</v>
      </c>
      <c r="BV19">
        <v>0</v>
      </c>
      <c r="BW19">
        <v>0</v>
      </c>
      <c r="BX19">
        <v>30166.72746118169</v>
      </c>
      <c r="BY19">
        <v>-29356.805807622502</v>
      </c>
      <c r="BZ19">
        <v>339209.73643879814</v>
      </c>
      <c r="CA19">
        <v>15746.11882706251</v>
      </c>
      <c r="CB19">
        <v>12664.603372606376</v>
      </c>
      <c r="CC19">
        <v>3.733561278507519E-2</v>
      </c>
      <c r="CD19">
        <v>4</v>
      </c>
      <c r="CE19">
        <v>52.522275</v>
      </c>
      <c r="CF19">
        <v>-2.1057100000000002</v>
      </c>
    </row>
    <row r="20" spans="1:84" x14ac:dyDescent="0.35">
      <c r="A20">
        <v>1233</v>
      </c>
      <c r="B20">
        <v>1850</v>
      </c>
      <c r="C20">
        <v>335</v>
      </c>
      <c r="D20" t="s">
        <v>23</v>
      </c>
      <c r="E20">
        <v>253260.00000000003</v>
      </c>
      <c r="F20">
        <v>121940</v>
      </c>
      <c r="G20">
        <v>31657.500000000004</v>
      </c>
      <c r="H20">
        <v>35456.400000000009</v>
      </c>
      <c r="I20">
        <v>25326.000000000004</v>
      </c>
      <c r="J20">
        <v>17728.200000000004</v>
      </c>
      <c r="K20">
        <v>11396.7</v>
      </c>
      <c r="L20">
        <v>11396.7</v>
      </c>
      <c r="M20">
        <v>11396.7</v>
      </c>
      <c r="N20">
        <v>11396.7</v>
      </c>
      <c r="O20">
        <v>11396.7</v>
      </c>
      <c r="P20">
        <v>25326.000000000004</v>
      </c>
      <c r="Q20">
        <v>30391.200000000001</v>
      </c>
      <c r="R20">
        <v>30391.200000000001</v>
      </c>
      <c r="S20">
        <v>10161.666666666668</v>
      </c>
      <c r="T20">
        <v>10161.666666666668</v>
      </c>
      <c r="U20">
        <v>10161.666666666668</v>
      </c>
      <c r="V20">
        <v>10161.666666666668</v>
      </c>
      <c r="W20">
        <v>10161.666666666668</v>
      </c>
      <c r="X20">
        <v>10161.666666666668</v>
      </c>
      <c r="Y20">
        <v>10161.666666666668</v>
      </c>
      <c r="Z20">
        <v>10161.666666666668</v>
      </c>
      <c r="AA20">
        <v>10161.666666666668</v>
      </c>
      <c r="AB20">
        <v>10161.666666666668</v>
      </c>
      <c r="AC20">
        <v>10161.666666666668</v>
      </c>
      <c r="AD20">
        <v>10161.666666666668</v>
      </c>
      <c r="AE20">
        <v>6416.0704404060407</v>
      </c>
      <c r="AF20">
        <v>7185.9988932547667</v>
      </c>
      <c r="AG20">
        <v>5132.8563523248331</v>
      </c>
      <c r="AH20">
        <v>3592.9994466273833</v>
      </c>
      <c r="AI20">
        <v>2309.7853585461744</v>
      </c>
      <c r="AJ20">
        <v>2309.7853585461744</v>
      </c>
      <c r="AK20">
        <v>2309.7853585461744</v>
      </c>
      <c r="AL20">
        <v>2309.7853585461744</v>
      </c>
      <c r="AM20">
        <v>2309.7853585461744</v>
      </c>
      <c r="AN20">
        <v>5132.8563523248331</v>
      </c>
      <c r="AO20">
        <v>6159.427622789799</v>
      </c>
      <c r="AP20">
        <v>6159.427622789799</v>
      </c>
      <c r="AQ20">
        <v>2104.2198958948547</v>
      </c>
      <c r="AR20">
        <v>2104.2198958948547</v>
      </c>
      <c r="AS20">
        <v>2104.2198958948547</v>
      </c>
      <c r="AT20">
        <v>2104.2198958948547</v>
      </c>
      <c r="AU20">
        <v>2104.2198958948547</v>
      </c>
      <c r="AV20">
        <v>2104.2198958948547</v>
      </c>
      <c r="AW20">
        <v>2104.2198958948547</v>
      </c>
      <c r="AX20">
        <v>2104.2198958948547</v>
      </c>
      <c r="AY20">
        <v>2104.2198958948547</v>
      </c>
      <c r="AZ20">
        <v>2104.2198958948547</v>
      </c>
      <c r="BA20">
        <v>2104.2198958948547</v>
      </c>
      <c r="BB20">
        <v>2104.2198958948547</v>
      </c>
      <c r="BC20">
        <v>76579.202273986608</v>
      </c>
      <c r="BD20">
        <v>76.57920227398661</v>
      </c>
      <c r="BE20">
        <v>14306.352087114337</v>
      </c>
      <c r="BF20">
        <v>381.502722323049</v>
      </c>
      <c r="BG20">
        <v>16961.372595281307</v>
      </c>
      <c r="BH20">
        <v>2384.3920145190559</v>
      </c>
      <c r="BI20">
        <v>54817.172413793101</v>
      </c>
      <c r="BJ20">
        <v>2634.7531760435572</v>
      </c>
      <c r="BK20">
        <v>1669.0744101633393</v>
      </c>
      <c r="BL20">
        <v>34359.088929219601</v>
      </c>
      <c r="BM20">
        <v>44285.312885662432</v>
      </c>
      <c r="BN20">
        <v>0</v>
      </c>
      <c r="BO20">
        <v>44819.416696914697</v>
      </c>
      <c r="BP20">
        <v>5841.7604355716876</v>
      </c>
      <c r="BQ20">
        <v>1263.7277676950998</v>
      </c>
      <c r="BR20">
        <v>23682.973684210527</v>
      </c>
      <c r="BS20">
        <v>-254.6530671506352</v>
      </c>
      <c r="BT20">
        <v>0</v>
      </c>
      <c r="BU20">
        <v>214.59528130671507</v>
      </c>
      <c r="BV20">
        <v>0</v>
      </c>
      <c r="BW20">
        <v>0</v>
      </c>
      <c r="BX20">
        <v>22051.572667876586</v>
      </c>
      <c r="BY20">
        <v>-21459.528130671504</v>
      </c>
      <c r="BZ20">
        <v>247958.88656987294</v>
      </c>
      <c r="CA20">
        <v>11869.776352467925</v>
      </c>
      <c r="CB20">
        <v>9546.8611202899519</v>
      </c>
      <c r="CC20">
        <v>3.8501790568412311E-2</v>
      </c>
      <c r="CD20">
        <v>4</v>
      </c>
      <c r="CE20">
        <v>51.420026</v>
      </c>
      <c r="CF20">
        <v>-0.131745</v>
      </c>
    </row>
    <row r="21" spans="1:84" x14ac:dyDescent="0.35">
      <c r="A21">
        <v>1234</v>
      </c>
      <c r="B21">
        <v>1867</v>
      </c>
      <c r="C21">
        <v>504</v>
      </c>
      <c r="D21" t="s">
        <v>23</v>
      </c>
      <c r="E21">
        <v>386467.2</v>
      </c>
      <c r="F21">
        <v>186076.80000000002</v>
      </c>
      <c r="G21">
        <v>48308.4</v>
      </c>
      <c r="H21">
        <v>54105.40800000001</v>
      </c>
      <c r="I21">
        <v>38646.720000000001</v>
      </c>
      <c r="J21">
        <v>27052.704000000005</v>
      </c>
      <c r="K21">
        <v>17391.024000000001</v>
      </c>
      <c r="L21">
        <v>17391.024000000001</v>
      </c>
      <c r="M21">
        <v>17391.024000000001</v>
      </c>
      <c r="N21">
        <v>17391.024000000001</v>
      </c>
      <c r="O21">
        <v>17391.024000000001</v>
      </c>
      <c r="P21">
        <v>38646.720000000001</v>
      </c>
      <c r="Q21">
        <v>46376.063999999998</v>
      </c>
      <c r="R21">
        <v>46376.063999999998</v>
      </c>
      <c r="S21">
        <v>15506.400000000003</v>
      </c>
      <c r="T21">
        <v>15506.400000000003</v>
      </c>
      <c r="U21">
        <v>15506.400000000003</v>
      </c>
      <c r="V21">
        <v>15506.400000000003</v>
      </c>
      <c r="W21">
        <v>15506.400000000003</v>
      </c>
      <c r="X21">
        <v>15506.400000000003</v>
      </c>
      <c r="Y21">
        <v>15506.400000000003</v>
      </c>
      <c r="Z21">
        <v>15506.400000000003</v>
      </c>
      <c r="AA21">
        <v>15506.400000000003</v>
      </c>
      <c r="AB21">
        <v>15506.400000000003</v>
      </c>
      <c r="AC21">
        <v>15506.400000000003</v>
      </c>
      <c r="AD21">
        <v>15506.400000000003</v>
      </c>
      <c r="AE21">
        <v>9790.7319675688595</v>
      </c>
      <c r="AF21">
        <v>10965.619803677124</v>
      </c>
      <c r="AG21">
        <v>7832.5855740550878</v>
      </c>
      <c r="AH21">
        <v>5482.8099018385619</v>
      </c>
      <c r="AI21">
        <v>3524.6635083247893</v>
      </c>
      <c r="AJ21">
        <v>3524.6635083247893</v>
      </c>
      <c r="AK21">
        <v>3524.6635083247893</v>
      </c>
      <c r="AL21">
        <v>3524.6635083247893</v>
      </c>
      <c r="AM21">
        <v>3524.6635083247893</v>
      </c>
      <c r="AN21">
        <v>7832.5855740550878</v>
      </c>
      <c r="AO21">
        <v>9399.1026888661036</v>
      </c>
      <c r="AP21">
        <v>9399.1026888661036</v>
      </c>
      <c r="AQ21">
        <v>3210.9767486013429</v>
      </c>
      <c r="AR21">
        <v>3210.9767486013429</v>
      </c>
      <c r="AS21">
        <v>3210.9767486013429</v>
      </c>
      <c r="AT21">
        <v>3210.9767486013429</v>
      </c>
      <c r="AU21">
        <v>3210.9767486013429</v>
      </c>
      <c r="AV21">
        <v>3210.9767486013429</v>
      </c>
      <c r="AW21">
        <v>3210.9767486013429</v>
      </c>
      <c r="AX21">
        <v>3210.9767486013429</v>
      </c>
      <c r="AY21">
        <v>3210.9767486013429</v>
      </c>
      <c r="AZ21">
        <v>3210.9767486013429</v>
      </c>
      <c r="BA21">
        <v>3210.9767486013429</v>
      </c>
      <c r="BB21">
        <v>3210.9767486013429</v>
      </c>
      <c r="BC21">
        <v>116857.57672376701</v>
      </c>
      <c r="BD21">
        <v>116.85757672376701</v>
      </c>
      <c r="BE21">
        <v>21626.134301270416</v>
      </c>
      <c r="BF21">
        <v>576.69691470054443</v>
      </c>
      <c r="BG21">
        <v>25639.58439201452</v>
      </c>
      <c r="BH21">
        <v>3604.3557168784027</v>
      </c>
      <c r="BI21">
        <v>82864.137931034478</v>
      </c>
      <c r="BJ21">
        <v>3982.8130671506351</v>
      </c>
      <c r="BK21">
        <v>2523.0490018148821</v>
      </c>
      <c r="BL21">
        <v>51938.765880217783</v>
      </c>
      <c r="BM21">
        <v>66943.698729582582</v>
      </c>
      <c r="BN21">
        <v>0</v>
      </c>
      <c r="BO21">
        <v>67751.074410163346</v>
      </c>
      <c r="BP21">
        <v>8830.6715063520878</v>
      </c>
      <c r="BQ21">
        <v>1910.3085299455536</v>
      </c>
      <c r="BR21">
        <v>35800.26315789474</v>
      </c>
      <c r="BS21">
        <v>-384.94519056261345</v>
      </c>
      <c r="BT21">
        <v>0</v>
      </c>
      <c r="BU21">
        <v>324.39201451905626</v>
      </c>
      <c r="BV21">
        <v>0</v>
      </c>
      <c r="BW21">
        <v>0</v>
      </c>
      <c r="BX21">
        <v>33334.162976406536</v>
      </c>
      <c r="BY21">
        <v>-32439.201451905628</v>
      </c>
      <c r="BZ21">
        <v>374825.9618874772</v>
      </c>
      <c r="CA21">
        <v>18112.924392183886</v>
      </c>
      <c r="CB21">
        <v>14568.2250886335</v>
      </c>
      <c r="CC21">
        <v>3.8866638306678671E-2</v>
      </c>
      <c r="CD21">
        <v>4</v>
      </c>
      <c r="CE21">
        <v>51.507832000000001</v>
      </c>
      <c r="CF21">
        <v>-0.197492</v>
      </c>
    </row>
    <row r="22" spans="1:84" x14ac:dyDescent="0.35">
      <c r="A22">
        <v>1235</v>
      </c>
      <c r="B22">
        <v>1850</v>
      </c>
      <c r="C22">
        <v>499</v>
      </c>
      <c r="D22" t="s">
        <v>23</v>
      </c>
      <c r="E22">
        <v>36040.275000000001</v>
      </c>
      <c r="F22">
        <v>17352.725000000002</v>
      </c>
      <c r="G22">
        <v>4505.0343750000002</v>
      </c>
      <c r="H22">
        <v>5045.6385000000009</v>
      </c>
      <c r="I22">
        <v>3604.0275000000001</v>
      </c>
      <c r="J22">
        <v>2522.8192500000005</v>
      </c>
      <c r="K22">
        <v>1621.812375</v>
      </c>
      <c r="L22">
        <v>1621.812375</v>
      </c>
      <c r="M22">
        <v>1621.812375</v>
      </c>
      <c r="N22">
        <v>1621.812375</v>
      </c>
      <c r="O22">
        <v>1621.812375</v>
      </c>
      <c r="P22">
        <v>3604.0275000000001</v>
      </c>
      <c r="Q22">
        <v>4324.8329999999996</v>
      </c>
      <c r="R22">
        <v>4324.8329999999996</v>
      </c>
      <c r="S22">
        <v>1446.0604166666669</v>
      </c>
      <c r="T22">
        <v>1446.0604166666669</v>
      </c>
      <c r="U22">
        <v>1446.0604166666669</v>
      </c>
      <c r="V22">
        <v>1446.0604166666669</v>
      </c>
      <c r="W22">
        <v>1446.0604166666669</v>
      </c>
      <c r="X22">
        <v>1446.0604166666669</v>
      </c>
      <c r="Y22">
        <v>1446.0604166666669</v>
      </c>
      <c r="Z22">
        <v>1446.0604166666669</v>
      </c>
      <c r="AA22">
        <v>1446.0604166666669</v>
      </c>
      <c r="AB22">
        <v>1446.0604166666669</v>
      </c>
      <c r="AC22">
        <v>1446.0604166666669</v>
      </c>
      <c r="AD22">
        <v>1446.0604166666669</v>
      </c>
      <c r="AE22">
        <v>913.04170848773913</v>
      </c>
      <c r="AF22">
        <v>1022.606713506268</v>
      </c>
      <c r="AG22">
        <v>730.43336679019126</v>
      </c>
      <c r="AH22">
        <v>511.30335675313398</v>
      </c>
      <c r="AI22">
        <v>328.69501505558605</v>
      </c>
      <c r="AJ22">
        <v>328.69501505558605</v>
      </c>
      <c r="AK22">
        <v>328.69501505558605</v>
      </c>
      <c r="AL22">
        <v>328.69501505558605</v>
      </c>
      <c r="AM22">
        <v>328.69501505558605</v>
      </c>
      <c r="AN22">
        <v>730.43336679019126</v>
      </c>
      <c r="AO22">
        <v>876.52004014822944</v>
      </c>
      <c r="AP22">
        <v>876.52004014822944</v>
      </c>
      <c r="AQ22">
        <v>299.4419320402825</v>
      </c>
      <c r="AR22">
        <v>299.4419320402825</v>
      </c>
      <c r="AS22">
        <v>299.4419320402825</v>
      </c>
      <c r="AT22">
        <v>299.4419320402825</v>
      </c>
      <c r="AU22">
        <v>299.4419320402825</v>
      </c>
      <c r="AV22">
        <v>299.4419320402825</v>
      </c>
      <c r="AW22">
        <v>299.4419320402825</v>
      </c>
      <c r="AX22">
        <v>299.4419320402825</v>
      </c>
      <c r="AY22">
        <v>299.4419320402825</v>
      </c>
      <c r="AZ22">
        <v>299.4419320402825</v>
      </c>
      <c r="BA22">
        <v>299.4419320402825</v>
      </c>
      <c r="BB22">
        <v>299.4419320402825</v>
      </c>
      <c r="BC22">
        <v>10897.636852385307</v>
      </c>
      <c r="BD22">
        <v>10.897636852385308</v>
      </c>
      <c r="BE22">
        <v>2883.2425892316996</v>
      </c>
      <c r="BF22">
        <v>76.886469046178661</v>
      </c>
      <c r="BG22">
        <v>3418.3243597499495</v>
      </c>
      <c r="BH22">
        <v>480.54043153861664</v>
      </c>
      <c r="BI22">
        <v>11047.624521072796</v>
      </c>
      <c r="BJ22">
        <v>530.9971768501714</v>
      </c>
      <c r="BK22">
        <v>336.37830207703166</v>
      </c>
      <c r="BL22">
        <v>6924.5876184714662</v>
      </c>
      <c r="BM22">
        <v>8925.0774349667263</v>
      </c>
      <c r="BN22">
        <v>0</v>
      </c>
      <c r="BO22">
        <v>9032.7184916313763</v>
      </c>
      <c r="BP22">
        <v>1177.3240572696109</v>
      </c>
      <c r="BQ22">
        <v>254.68642871546683</v>
      </c>
      <c r="BR22">
        <v>4772.9678362573095</v>
      </c>
      <c r="BS22">
        <v>-51.321718088324261</v>
      </c>
      <c r="BT22">
        <v>0</v>
      </c>
      <c r="BU22">
        <v>43.2486388384755</v>
      </c>
      <c r="BV22">
        <v>0</v>
      </c>
      <c r="BW22">
        <v>0</v>
      </c>
      <c r="BX22">
        <v>4444.1820729985884</v>
      </c>
      <c r="BY22">
        <v>-4324.8638838475499</v>
      </c>
      <c r="BZ22">
        <v>49972.600826779591</v>
      </c>
      <c r="CA22">
        <v>1689.1337121197228</v>
      </c>
      <c r="CB22">
        <v>1358.570244657893</v>
      </c>
      <c r="CC22">
        <v>2.7186302537406757E-2</v>
      </c>
      <c r="CD22">
        <v>5</v>
      </c>
      <c r="CE22">
        <v>50.928463000000001</v>
      </c>
      <c r="CF22">
        <v>-2.190626</v>
      </c>
    </row>
    <row r="23" spans="1:84" x14ac:dyDescent="0.35">
      <c r="A23">
        <v>1237</v>
      </c>
      <c r="B23">
        <v>1850</v>
      </c>
      <c r="C23">
        <v>343</v>
      </c>
      <c r="D23" t="s">
        <v>23</v>
      </c>
      <c r="E23">
        <v>249352.42500000002</v>
      </c>
      <c r="F23">
        <v>120058.575</v>
      </c>
      <c r="G23">
        <v>31169.053125000002</v>
      </c>
      <c r="H23">
        <v>34909.339500000009</v>
      </c>
      <c r="I23">
        <v>24935.242500000004</v>
      </c>
      <c r="J23">
        <v>17454.669750000005</v>
      </c>
      <c r="K23">
        <v>11220.859125000001</v>
      </c>
      <c r="L23">
        <v>11220.859125000001</v>
      </c>
      <c r="M23">
        <v>11220.859125000001</v>
      </c>
      <c r="N23">
        <v>11220.859125000001</v>
      </c>
      <c r="O23">
        <v>11220.859125000001</v>
      </c>
      <c r="P23">
        <v>24935.242500000004</v>
      </c>
      <c r="Q23">
        <v>29922.291000000001</v>
      </c>
      <c r="R23">
        <v>29922.291000000001</v>
      </c>
      <c r="S23">
        <v>10004.88125</v>
      </c>
      <c r="T23">
        <v>10004.88125</v>
      </c>
      <c r="U23">
        <v>10004.88125</v>
      </c>
      <c r="V23">
        <v>10004.88125</v>
      </c>
      <c r="W23">
        <v>10004.88125</v>
      </c>
      <c r="X23">
        <v>10004.88125</v>
      </c>
      <c r="Y23">
        <v>10004.88125</v>
      </c>
      <c r="Z23">
        <v>10004.88125</v>
      </c>
      <c r="AA23">
        <v>10004.88125</v>
      </c>
      <c r="AB23">
        <v>10004.88125</v>
      </c>
      <c r="AC23">
        <v>10004.88125</v>
      </c>
      <c r="AD23">
        <v>10004.88125</v>
      </c>
      <c r="AE23">
        <v>6317.0762192452985</v>
      </c>
      <c r="AF23">
        <v>7075.1253655547353</v>
      </c>
      <c r="AG23">
        <v>5053.6609753962393</v>
      </c>
      <c r="AH23">
        <v>3537.5626827773676</v>
      </c>
      <c r="AI23">
        <v>2274.1474389283076</v>
      </c>
      <c r="AJ23">
        <v>2274.1474389283076</v>
      </c>
      <c r="AK23">
        <v>2274.1474389283076</v>
      </c>
      <c r="AL23">
        <v>2274.1474389283076</v>
      </c>
      <c r="AM23">
        <v>2274.1474389283076</v>
      </c>
      <c r="AN23">
        <v>5053.6609753962393</v>
      </c>
      <c r="AO23">
        <v>6064.3931704754859</v>
      </c>
      <c r="AP23">
        <v>6064.3931704754859</v>
      </c>
      <c r="AQ23">
        <v>2071.7536672772235</v>
      </c>
      <c r="AR23">
        <v>2071.7536672772235</v>
      </c>
      <c r="AS23">
        <v>2071.7536672772235</v>
      </c>
      <c r="AT23">
        <v>2071.7536672772235</v>
      </c>
      <c r="AU23">
        <v>2071.7536672772235</v>
      </c>
      <c r="AV23">
        <v>2071.7536672772235</v>
      </c>
      <c r="AW23">
        <v>2071.7536672772235</v>
      </c>
      <c r="AX23">
        <v>2071.7536672772235</v>
      </c>
      <c r="AY23">
        <v>2071.7536672772235</v>
      </c>
      <c r="AZ23">
        <v>2071.7536672772235</v>
      </c>
      <c r="BA23">
        <v>2071.7536672772235</v>
      </c>
      <c r="BB23">
        <v>2071.7536672772235</v>
      </c>
      <c r="BC23">
        <v>75397.653761289097</v>
      </c>
      <c r="BD23">
        <v>75.397653761289092</v>
      </c>
      <c r="BE23">
        <v>19904.416212946158</v>
      </c>
      <c r="BF23">
        <v>530.78443234523093</v>
      </c>
      <c r="BG23">
        <v>23598.344121798749</v>
      </c>
      <c r="BH23">
        <v>3317.4027021576931</v>
      </c>
      <c r="BI23">
        <v>76267.088122605361</v>
      </c>
      <c r="BJ23">
        <v>3665.7299858842507</v>
      </c>
      <c r="BK23">
        <v>2322.181891510385</v>
      </c>
      <c r="BL23">
        <v>47803.772938092356</v>
      </c>
      <c r="BM23">
        <v>61614.120387174829</v>
      </c>
      <c r="BN23">
        <v>0</v>
      </c>
      <c r="BO23">
        <v>62357.218592458157</v>
      </c>
      <c r="BP23">
        <v>8127.6366202863474</v>
      </c>
      <c r="BQ23">
        <v>1758.2234321435772</v>
      </c>
      <c r="BR23">
        <v>32950.102339181285</v>
      </c>
      <c r="BS23">
        <v>-354.29860859044163</v>
      </c>
      <c r="BT23">
        <v>0</v>
      </c>
      <c r="BU23">
        <v>298.56624319419234</v>
      </c>
      <c r="BV23">
        <v>0</v>
      </c>
      <c r="BW23">
        <v>0</v>
      </c>
      <c r="BX23">
        <v>30680.335410364991</v>
      </c>
      <c r="BY23">
        <v>-29856.624319419236</v>
      </c>
      <c r="BZ23">
        <v>344985.00050413387</v>
      </c>
      <c r="CA23">
        <v>11686.636332999809</v>
      </c>
      <c r="CB23">
        <v>9399.5616026317475</v>
      </c>
      <c r="CC23">
        <v>2.7246290676104668E-2</v>
      </c>
      <c r="CD23">
        <v>5</v>
      </c>
      <c r="CE23">
        <v>51.523721000000002</v>
      </c>
      <c r="CF23">
        <v>0.40588099999999999</v>
      </c>
    </row>
    <row r="24" spans="1:84" x14ac:dyDescent="0.35">
      <c r="A24">
        <v>1238</v>
      </c>
      <c r="B24">
        <v>1871</v>
      </c>
      <c r="C24">
        <v>943</v>
      </c>
      <c r="D24" t="s">
        <v>23</v>
      </c>
      <c r="E24">
        <v>682354.8</v>
      </c>
      <c r="F24">
        <v>328541.2</v>
      </c>
      <c r="G24">
        <v>85294.35</v>
      </c>
      <c r="H24">
        <v>95529.67200000002</v>
      </c>
      <c r="I24">
        <v>68235.48000000001</v>
      </c>
      <c r="J24">
        <v>47764.83600000001</v>
      </c>
      <c r="K24">
        <v>30705.966</v>
      </c>
      <c r="L24">
        <v>30705.966</v>
      </c>
      <c r="M24">
        <v>30705.966</v>
      </c>
      <c r="N24">
        <v>30705.966</v>
      </c>
      <c r="O24">
        <v>30705.966</v>
      </c>
      <c r="P24">
        <v>68235.48000000001</v>
      </c>
      <c r="Q24">
        <v>81882.576000000001</v>
      </c>
      <c r="R24">
        <v>81882.576000000001</v>
      </c>
      <c r="S24">
        <v>27378.433333333338</v>
      </c>
      <c r="T24">
        <v>27378.433333333338</v>
      </c>
      <c r="U24">
        <v>27378.433333333338</v>
      </c>
      <c r="V24">
        <v>27378.433333333338</v>
      </c>
      <c r="W24">
        <v>27378.433333333338</v>
      </c>
      <c r="X24">
        <v>27378.433333333338</v>
      </c>
      <c r="Y24">
        <v>27378.433333333338</v>
      </c>
      <c r="Z24">
        <v>27378.433333333338</v>
      </c>
      <c r="AA24">
        <v>27378.433333333338</v>
      </c>
      <c r="AB24">
        <v>27378.433333333338</v>
      </c>
      <c r="AC24">
        <v>27378.433333333338</v>
      </c>
      <c r="AD24">
        <v>27378.433333333338</v>
      </c>
      <c r="AE24">
        <v>17286.726929436845</v>
      </c>
      <c r="AF24">
        <v>19361.134160969272</v>
      </c>
      <c r="AG24">
        <v>13829.381543549478</v>
      </c>
      <c r="AH24">
        <v>9680.5670804846359</v>
      </c>
      <c r="AI24">
        <v>6223.2216945972641</v>
      </c>
      <c r="AJ24">
        <v>6223.2216945972641</v>
      </c>
      <c r="AK24">
        <v>6223.2216945972641</v>
      </c>
      <c r="AL24">
        <v>6223.2216945972641</v>
      </c>
      <c r="AM24">
        <v>6223.2216945972641</v>
      </c>
      <c r="AN24">
        <v>13829.381543549478</v>
      </c>
      <c r="AO24">
        <v>16595.257852259372</v>
      </c>
      <c r="AP24">
        <v>16595.257852259372</v>
      </c>
      <c r="AQ24">
        <v>5669.3696052252808</v>
      </c>
      <c r="AR24">
        <v>5669.3696052252808</v>
      </c>
      <c r="AS24">
        <v>5669.3696052252808</v>
      </c>
      <c r="AT24">
        <v>5669.3696052252808</v>
      </c>
      <c r="AU24">
        <v>5669.3696052252808</v>
      </c>
      <c r="AV24">
        <v>5669.3696052252808</v>
      </c>
      <c r="AW24">
        <v>5669.3696052252808</v>
      </c>
      <c r="AX24">
        <v>5669.3696052252808</v>
      </c>
      <c r="AY24">
        <v>5669.3696052252808</v>
      </c>
      <c r="AZ24">
        <v>5669.3696052252808</v>
      </c>
      <c r="BA24">
        <v>5669.3696052252808</v>
      </c>
      <c r="BB24">
        <v>5669.3696052252808</v>
      </c>
      <c r="BC24">
        <v>206326.2506981981</v>
      </c>
      <c r="BD24">
        <v>206.32625069819809</v>
      </c>
      <c r="BE24">
        <v>54430.490018148819</v>
      </c>
      <c r="BF24">
        <v>1451.4797338173018</v>
      </c>
      <c r="BG24">
        <v>64531.881790683605</v>
      </c>
      <c r="BH24">
        <v>9071.7483363581359</v>
      </c>
      <c r="BI24">
        <v>208559.49425287356</v>
      </c>
      <c r="BJ24">
        <v>10024.28191167574</v>
      </c>
      <c r="BK24">
        <v>6350.2238354506953</v>
      </c>
      <c r="BL24">
        <v>130723.89352692074</v>
      </c>
      <c r="BM24">
        <v>168489.58185117965</v>
      </c>
      <c r="BN24">
        <v>0</v>
      </c>
      <c r="BO24">
        <v>170521.65347852389</v>
      </c>
      <c r="BP24">
        <v>22225.783424077435</v>
      </c>
      <c r="BQ24">
        <v>4808.0266182698124</v>
      </c>
      <c r="BR24">
        <v>90105.140350877191</v>
      </c>
      <c r="BS24">
        <v>-968.86272232304896</v>
      </c>
      <c r="BT24">
        <v>0</v>
      </c>
      <c r="BU24">
        <v>816.45735027223225</v>
      </c>
      <c r="BV24">
        <v>0</v>
      </c>
      <c r="BW24">
        <v>0</v>
      </c>
      <c r="BX24">
        <v>83898.250139140946</v>
      </c>
      <c r="BY24">
        <v>-81645.735027223229</v>
      </c>
      <c r="BZ24">
        <v>943393.78886872367</v>
      </c>
      <c r="CA24">
        <v>31980.568858220704</v>
      </c>
      <c r="CB24">
        <v>25721.971532666914</v>
      </c>
      <c r="CC24">
        <v>2.7265360272841706E-2</v>
      </c>
      <c r="CD24">
        <v>5</v>
      </c>
      <c r="CE24">
        <v>51.467725000000002</v>
      </c>
      <c r="CF24">
        <v>-0.170573</v>
      </c>
    </row>
    <row r="25" spans="1:84" x14ac:dyDescent="0.35">
      <c r="A25">
        <v>1242</v>
      </c>
      <c r="B25">
        <v>1851</v>
      </c>
      <c r="C25">
        <v>526</v>
      </c>
      <c r="D25" t="s">
        <v>23</v>
      </c>
      <c r="E25">
        <v>395525.7</v>
      </c>
      <c r="F25">
        <v>190438.30000000002</v>
      </c>
      <c r="G25">
        <v>49440.712500000001</v>
      </c>
      <c r="H25">
        <v>55373.598000000005</v>
      </c>
      <c r="I25">
        <v>39552.570000000007</v>
      </c>
      <c r="J25">
        <v>27686.799000000003</v>
      </c>
      <c r="K25">
        <v>17798.656500000001</v>
      </c>
      <c r="L25">
        <v>17798.656500000001</v>
      </c>
      <c r="M25">
        <v>17798.656500000001</v>
      </c>
      <c r="N25">
        <v>17798.656500000001</v>
      </c>
      <c r="O25">
        <v>17798.656500000001</v>
      </c>
      <c r="P25">
        <v>39552.570000000007</v>
      </c>
      <c r="Q25">
        <v>47463.084000000003</v>
      </c>
      <c r="R25">
        <v>47463.084000000003</v>
      </c>
      <c r="S25">
        <v>15869.858333333337</v>
      </c>
      <c r="T25">
        <v>15869.858333333337</v>
      </c>
      <c r="U25">
        <v>15869.858333333337</v>
      </c>
      <c r="V25">
        <v>15869.858333333337</v>
      </c>
      <c r="W25">
        <v>15869.858333333337</v>
      </c>
      <c r="X25">
        <v>15869.858333333337</v>
      </c>
      <c r="Y25">
        <v>15869.858333333337</v>
      </c>
      <c r="Z25">
        <v>15869.858333333337</v>
      </c>
      <c r="AA25">
        <v>15869.858333333337</v>
      </c>
      <c r="AB25">
        <v>15869.858333333337</v>
      </c>
      <c r="AC25">
        <v>15869.858333333337</v>
      </c>
      <c r="AD25">
        <v>15869.858333333337</v>
      </c>
      <c r="AE25">
        <v>10020.219348459716</v>
      </c>
      <c r="AF25">
        <v>11222.645670274882</v>
      </c>
      <c r="AG25">
        <v>8016.1754787677728</v>
      </c>
      <c r="AH25">
        <v>5611.322835137441</v>
      </c>
      <c r="AI25">
        <v>3607.2789654454973</v>
      </c>
      <c r="AJ25">
        <v>3607.2789654454973</v>
      </c>
      <c r="AK25">
        <v>3607.2789654454973</v>
      </c>
      <c r="AL25">
        <v>3607.2789654454973</v>
      </c>
      <c r="AM25">
        <v>3607.2789654454973</v>
      </c>
      <c r="AN25">
        <v>8016.1754787677728</v>
      </c>
      <c r="AO25">
        <v>9619.4105745213274</v>
      </c>
      <c r="AP25">
        <v>9619.4105745213274</v>
      </c>
      <c r="AQ25">
        <v>3286.2396244086699</v>
      </c>
      <c r="AR25">
        <v>3286.2396244086699</v>
      </c>
      <c r="AS25">
        <v>3286.2396244086699</v>
      </c>
      <c r="AT25">
        <v>3286.2396244086699</v>
      </c>
      <c r="AU25">
        <v>3286.2396244086699</v>
      </c>
      <c r="AV25">
        <v>3286.2396244086699</v>
      </c>
      <c r="AW25">
        <v>3286.2396244086699</v>
      </c>
      <c r="AX25">
        <v>3286.2396244086699</v>
      </c>
      <c r="AY25">
        <v>3286.2396244086699</v>
      </c>
      <c r="AZ25">
        <v>3286.2396244086699</v>
      </c>
      <c r="BA25">
        <v>3286.2396244086699</v>
      </c>
      <c r="BB25">
        <v>3286.2396244086699</v>
      </c>
      <c r="BC25">
        <v>119596.63028058177</v>
      </c>
      <c r="BD25">
        <v>119.59663028058178</v>
      </c>
      <c r="BE25">
        <v>22381.851179673322</v>
      </c>
      <c r="BF25">
        <v>596.84936479128851</v>
      </c>
      <c r="BG25">
        <v>26535.549727767695</v>
      </c>
      <c r="BH25">
        <v>3730.3085299455533</v>
      </c>
      <c r="BI25">
        <v>85759.793103448275</v>
      </c>
      <c r="BJ25">
        <v>4121.9909255898365</v>
      </c>
      <c r="BK25">
        <v>2611.2159709618873</v>
      </c>
      <c r="BL25">
        <v>53753.745916515429</v>
      </c>
      <c r="BM25">
        <v>69283.020326678772</v>
      </c>
      <c r="BN25">
        <v>0</v>
      </c>
      <c r="BO25">
        <v>70118.609437386564</v>
      </c>
      <c r="BP25">
        <v>9139.2558983666058</v>
      </c>
      <c r="BQ25">
        <v>1977.0635208711433</v>
      </c>
      <c r="BR25">
        <v>37051.289473684214</v>
      </c>
      <c r="BS25">
        <v>-398.3969509981851</v>
      </c>
      <c r="BT25">
        <v>0</v>
      </c>
      <c r="BU25">
        <v>335.72776769509983</v>
      </c>
      <c r="BV25">
        <v>0</v>
      </c>
      <c r="BW25">
        <v>0</v>
      </c>
      <c r="BX25">
        <v>34499.012377495463</v>
      </c>
      <c r="BY25">
        <v>-33572.776769509983</v>
      </c>
      <c r="BZ25">
        <v>387924.10980036302</v>
      </c>
      <c r="CA25">
        <v>18537.477693490175</v>
      </c>
      <c r="CB25">
        <v>14909.693308874148</v>
      </c>
      <c r="CC25">
        <v>3.8434562153270409E-2</v>
      </c>
      <c r="CD25">
        <v>4</v>
      </c>
      <c r="CE25">
        <v>51.536504999999998</v>
      </c>
      <c r="CF25">
        <v>-0.15864300000000001</v>
      </c>
    </row>
    <row r="26" spans="1:84" x14ac:dyDescent="0.35">
      <c r="A26">
        <v>1273</v>
      </c>
      <c r="B26">
        <v>1850</v>
      </c>
      <c r="C26">
        <v>303</v>
      </c>
      <c r="D26" t="s">
        <v>23</v>
      </c>
      <c r="E26">
        <v>229068.00000000003</v>
      </c>
      <c r="F26">
        <v>110292</v>
      </c>
      <c r="G26">
        <v>28633.500000000004</v>
      </c>
      <c r="H26">
        <v>32069.520000000008</v>
      </c>
      <c r="I26">
        <v>22906.800000000003</v>
      </c>
      <c r="J26">
        <v>16034.760000000004</v>
      </c>
      <c r="K26">
        <v>10308.060000000001</v>
      </c>
      <c r="L26">
        <v>10308.060000000001</v>
      </c>
      <c r="M26">
        <v>10308.060000000001</v>
      </c>
      <c r="N26">
        <v>10308.060000000001</v>
      </c>
      <c r="O26">
        <v>10308.060000000001</v>
      </c>
      <c r="P26">
        <v>22906.800000000003</v>
      </c>
      <c r="Q26">
        <v>27488.160000000003</v>
      </c>
      <c r="R26">
        <v>27488.160000000003</v>
      </c>
      <c r="S26">
        <v>9191.0000000000018</v>
      </c>
      <c r="T26">
        <v>9191.0000000000018</v>
      </c>
      <c r="U26">
        <v>9191.0000000000018</v>
      </c>
      <c r="V26">
        <v>9191.0000000000018</v>
      </c>
      <c r="W26">
        <v>9191.0000000000018</v>
      </c>
      <c r="X26">
        <v>9191.0000000000018</v>
      </c>
      <c r="Y26">
        <v>9191.0000000000018</v>
      </c>
      <c r="Z26">
        <v>9191.0000000000018</v>
      </c>
      <c r="AA26">
        <v>9191.0000000000018</v>
      </c>
      <c r="AB26">
        <v>9191.0000000000018</v>
      </c>
      <c r="AC26">
        <v>9191.0000000000018</v>
      </c>
      <c r="AD26">
        <v>9191.0000000000018</v>
      </c>
      <c r="AE26">
        <v>5803.1920699791954</v>
      </c>
      <c r="AF26">
        <v>6499.5751183766997</v>
      </c>
      <c r="AG26">
        <v>4642.5536559833563</v>
      </c>
      <c r="AH26">
        <v>3249.7875591883499</v>
      </c>
      <c r="AI26">
        <v>2089.1491451925103</v>
      </c>
      <c r="AJ26">
        <v>2089.1491451925103</v>
      </c>
      <c r="AK26">
        <v>2089.1491451925103</v>
      </c>
      <c r="AL26">
        <v>2089.1491451925103</v>
      </c>
      <c r="AM26">
        <v>2089.1491451925103</v>
      </c>
      <c r="AN26">
        <v>4642.5536559833563</v>
      </c>
      <c r="AO26">
        <v>5571.0643871800276</v>
      </c>
      <c r="AP26">
        <v>5571.0643871800276</v>
      </c>
      <c r="AQ26">
        <v>1903.219786436242</v>
      </c>
      <c r="AR26">
        <v>1903.219786436242</v>
      </c>
      <c r="AS26">
        <v>1903.219786436242</v>
      </c>
      <c r="AT26">
        <v>1903.219786436242</v>
      </c>
      <c r="AU26">
        <v>1903.219786436242</v>
      </c>
      <c r="AV26">
        <v>1903.219786436242</v>
      </c>
      <c r="AW26">
        <v>1903.219786436242</v>
      </c>
      <c r="AX26">
        <v>1903.219786436242</v>
      </c>
      <c r="AY26">
        <v>1903.219786436242</v>
      </c>
      <c r="AZ26">
        <v>1903.219786436242</v>
      </c>
      <c r="BA26">
        <v>1903.219786436242</v>
      </c>
      <c r="BB26">
        <v>1903.219786436242</v>
      </c>
      <c r="BC26">
        <v>69264.173997068428</v>
      </c>
      <c r="BD26">
        <v>69.264173997068426</v>
      </c>
      <c r="BE26">
        <v>12933.333333333334</v>
      </c>
      <c r="BF26">
        <v>344.88888888888891</v>
      </c>
      <c r="BG26">
        <v>15333.544444444444</v>
      </c>
      <c r="BH26">
        <v>2155.5555555555557</v>
      </c>
      <c r="BI26">
        <v>49556.222222222219</v>
      </c>
      <c r="BJ26">
        <v>2381.8888888888887</v>
      </c>
      <c r="BK26">
        <v>1508.8888888888889</v>
      </c>
      <c r="BL26">
        <v>31061.555555555555</v>
      </c>
      <c r="BM26">
        <v>40035.133333333331</v>
      </c>
      <c r="BN26">
        <v>0</v>
      </c>
      <c r="BO26">
        <v>40517.977777777778</v>
      </c>
      <c r="BP26">
        <v>5281.1111111111113</v>
      </c>
      <c r="BQ26">
        <v>1142.4444444444443</v>
      </c>
      <c r="BR26">
        <v>21410.055555555555</v>
      </c>
      <c r="BS26">
        <v>-230.21333333333334</v>
      </c>
      <c r="BT26">
        <v>0</v>
      </c>
      <c r="BU26">
        <v>194</v>
      </c>
      <c r="BV26">
        <v>0</v>
      </c>
      <c r="BW26">
        <v>0</v>
      </c>
      <c r="BX26">
        <v>19935.224444444444</v>
      </c>
      <c r="BY26">
        <v>-19400</v>
      </c>
      <c r="BZ26">
        <v>224161.61111111112</v>
      </c>
      <c r="CA26">
        <v>10735.946969545606</v>
      </c>
      <c r="CB26">
        <v>8634.9221476055318</v>
      </c>
      <c r="CC26">
        <v>3.8520967550172647E-2</v>
      </c>
      <c r="CD26">
        <v>4</v>
      </c>
      <c r="CE26">
        <v>51.481727999999997</v>
      </c>
      <c r="CF26">
        <v>-0.61357600000000001</v>
      </c>
    </row>
    <row r="27" spans="1:84" x14ac:dyDescent="0.35">
      <c r="A27">
        <v>1276</v>
      </c>
      <c r="B27">
        <v>1850</v>
      </c>
      <c r="C27">
        <v>596</v>
      </c>
      <c r="D27" t="s">
        <v>23</v>
      </c>
      <c r="E27">
        <v>450576.00000000006</v>
      </c>
      <c r="F27">
        <v>216944</v>
      </c>
      <c r="G27">
        <v>56322.000000000007</v>
      </c>
      <c r="H27">
        <v>63080.640000000014</v>
      </c>
      <c r="I27">
        <v>45057.600000000006</v>
      </c>
      <c r="J27">
        <v>31540.320000000007</v>
      </c>
      <c r="K27">
        <v>20275.920000000002</v>
      </c>
      <c r="L27">
        <v>20275.920000000002</v>
      </c>
      <c r="M27">
        <v>20275.920000000002</v>
      </c>
      <c r="N27">
        <v>20275.920000000002</v>
      </c>
      <c r="O27">
        <v>20275.920000000002</v>
      </c>
      <c r="P27">
        <v>45057.600000000006</v>
      </c>
      <c r="Q27">
        <v>54069.120000000003</v>
      </c>
      <c r="R27">
        <v>54069.120000000003</v>
      </c>
      <c r="S27">
        <v>18078.666666666668</v>
      </c>
      <c r="T27">
        <v>18078.666666666668</v>
      </c>
      <c r="U27">
        <v>18078.666666666668</v>
      </c>
      <c r="V27">
        <v>18078.666666666668</v>
      </c>
      <c r="W27">
        <v>18078.666666666668</v>
      </c>
      <c r="X27">
        <v>18078.666666666668</v>
      </c>
      <c r="Y27">
        <v>18078.666666666668</v>
      </c>
      <c r="Z27">
        <v>18078.666666666668</v>
      </c>
      <c r="AA27">
        <v>18078.666666666668</v>
      </c>
      <c r="AB27">
        <v>18078.666666666668</v>
      </c>
      <c r="AC27">
        <v>18078.666666666668</v>
      </c>
      <c r="AD27">
        <v>18078.666666666668</v>
      </c>
      <c r="AE27">
        <v>11414.859649200002</v>
      </c>
      <c r="AF27">
        <v>12784.642807104003</v>
      </c>
      <c r="AG27">
        <v>9131.8877193600019</v>
      </c>
      <c r="AH27">
        <v>6392.3214035520014</v>
      </c>
      <c r="AI27">
        <v>4109.349473712</v>
      </c>
      <c r="AJ27">
        <v>4109.349473712</v>
      </c>
      <c r="AK27">
        <v>4109.349473712</v>
      </c>
      <c r="AL27">
        <v>4109.349473712</v>
      </c>
      <c r="AM27">
        <v>4109.349473712</v>
      </c>
      <c r="AN27">
        <v>9131.8877193600019</v>
      </c>
      <c r="AO27">
        <v>10958.265263232001</v>
      </c>
      <c r="AP27">
        <v>10958.265263232001</v>
      </c>
      <c r="AQ27">
        <v>3743.627038666667</v>
      </c>
      <c r="AR27">
        <v>3743.627038666667</v>
      </c>
      <c r="AS27">
        <v>3743.627038666667</v>
      </c>
      <c r="AT27">
        <v>3743.627038666667</v>
      </c>
      <c r="AU27">
        <v>3743.627038666667</v>
      </c>
      <c r="AV27">
        <v>3743.627038666667</v>
      </c>
      <c r="AW27">
        <v>3743.627038666667</v>
      </c>
      <c r="AX27">
        <v>3743.627038666667</v>
      </c>
      <c r="AY27">
        <v>3743.627038666667</v>
      </c>
      <c r="AZ27">
        <v>3743.627038666667</v>
      </c>
      <c r="BA27">
        <v>3743.627038666667</v>
      </c>
      <c r="BB27">
        <v>3743.627038666667</v>
      </c>
      <c r="BC27">
        <v>136242.40165760004</v>
      </c>
      <c r="BD27">
        <v>136.24240165760006</v>
      </c>
      <c r="BE27">
        <v>25426.49727767695</v>
      </c>
      <c r="BF27">
        <v>678.0399274047187</v>
      </c>
      <c r="BG27">
        <v>30145.231397459163</v>
      </c>
      <c r="BH27">
        <v>4237.7495462794914</v>
      </c>
      <c r="BI27">
        <v>97425.862068965522</v>
      </c>
      <c r="BJ27">
        <v>4682.7132486388382</v>
      </c>
      <c r="BK27">
        <v>2966.4246823956441</v>
      </c>
      <c r="BL27">
        <v>61065.970961887477</v>
      </c>
      <c r="BM27">
        <v>78707.722323049005</v>
      </c>
      <c r="BN27">
        <v>0</v>
      </c>
      <c r="BO27">
        <v>79656.9782214156</v>
      </c>
      <c r="BP27">
        <v>10382.486388384756</v>
      </c>
      <c r="BQ27">
        <v>2246.0072595281308</v>
      </c>
      <c r="BR27">
        <v>42091.447368421053</v>
      </c>
      <c r="BS27">
        <v>-452.59165154264974</v>
      </c>
      <c r="BT27">
        <v>0</v>
      </c>
      <c r="BU27">
        <v>381.39745916515426</v>
      </c>
      <c r="BV27">
        <v>0</v>
      </c>
      <c r="BW27">
        <v>0</v>
      </c>
      <c r="BX27">
        <v>39191.979128856627</v>
      </c>
      <c r="BY27">
        <v>-38139.745916515429</v>
      </c>
      <c r="BZ27">
        <v>440694.1696914701</v>
      </c>
      <c r="CA27">
        <v>21117.572256928008</v>
      </c>
      <c r="CB27">
        <v>16984.863366247198</v>
      </c>
      <c r="CC27">
        <v>3.8541157415670595E-2</v>
      </c>
      <c r="CD27">
        <v>4</v>
      </c>
      <c r="CE27">
        <v>51.515327999999997</v>
      </c>
      <c r="CF27">
        <v>-8.9274000000000006E-2</v>
      </c>
    </row>
    <row r="28" spans="1:84" x14ac:dyDescent="0.35">
      <c r="A28">
        <v>1277</v>
      </c>
      <c r="B28">
        <v>1850</v>
      </c>
      <c r="C28">
        <v>210</v>
      </c>
      <c r="D28" t="s">
        <v>23</v>
      </c>
      <c r="E28">
        <v>152664.75</v>
      </c>
      <c r="F28">
        <v>73505.25</v>
      </c>
      <c r="G28">
        <v>19083.09375</v>
      </c>
      <c r="H28">
        <v>21373.065000000002</v>
      </c>
      <c r="I28">
        <v>15266.475</v>
      </c>
      <c r="J28">
        <v>10686.532500000001</v>
      </c>
      <c r="K28">
        <v>6869.9137499999997</v>
      </c>
      <c r="L28">
        <v>6869.9137499999997</v>
      </c>
      <c r="M28">
        <v>6869.9137499999997</v>
      </c>
      <c r="N28">
        <v>6869.9137499999997</v>
      </c>
      <c r="O28">
        <v>6869.9137499999997</v>
      </c>
      <c r="P28">
        <v>15266.475</v>
      </c>
      <c r="Q28">
        <v>18319.77</v>
      </c>
      <c r="R28">
        <v>18319.77</v>
      </c>
      <c r="S28">
        <v>6125.4375000000009</v>
      </c>
      <c r="T28">
        <v>6125.4375000000009</v>
      </c>
      <c r="U28">
        <v>6125.4375000000009</v>
      </c>
      <c r="V28">
        <v>6125.4375000000009</v>
      </c>
      <c r="W28">
        <v>6125.4375000000009</v>
      </c>
      <c r="X28">
        <v>6125.4375000000009</v>
      </c>
      <c r="Y28">
        <v>6125.4375000000009</v>
      </c>
      <c r="Z28">
        <v>6125.4375000000009</v>
      </c>
      <c r="AA28">
        <v>6125.4375000000009</v>
      </c>
      <c r="AB28">
        <v>6125.4375000000009</v>
      </c>
      <c r="AC28">
        <v>6125.4375000000009</v>
      </c>
      <c r="AD28">
        <v>6125.4375000000009</v>
      </c>
      <c r="AE28">
        <v>3867.5976852522231</v>
      </c>
      <c r="AF28">
        <v>4331.70940748249</v>
      </c>
      <c r="AG28">
        <v>3094.0781482017787</v>
      </c>
      <c r="AH28">
        <v>2165.854703741245</v>
      </c>
      <c r="AI28">
        <v>1392.3351666908002</v>
      </c>
      <c r="AJ28">
        <v>1392.3351666908002</v>
      </c>
      <c r="AK28">
        <v>1392.3351666908002</v>
      </c>
      <c r="AL28">
        <v>1392.3351666908002</v>
      </c>
      <c r="AM28">
        <v>1392.3351666908002</v>
      </c>
      <c r="AN28">
        <v>3094.0781482017787</v>
      </c>
      <c r="AO28">
        <v>3712.8937778421341</v>
      </c>
      <c r="AP28">
        <v>3712.8937778421341</v>
      </c>
      <c r="AQ28">
        <v>1268.4206126187082</v>
      </c>
      <c r="AR28">
        <v>1268.4206126187082</v>
      </c>
      <c r="AS28">
        <v>1268.4206126187082</v>
      </c>
      <c r="AT28">
        <v>1268.4206126187082</v>
      </c>
      <c r="AU28">
        <v>1268.4206126187082</v>
      </c>
      <c r="AV28">
        <v>1268.4206126187082</v>
      </c>
      <c r="AW28">
        <v>1268.4206126187082</v>
      </c>
      <c r="AX28">
        <v>1268.4206126187082</v>
      </c>
      <c r="AY28">
        <v>1268.4206126187082</v>
      </c>
      <c r="AZ28">
        <v>1268.4206126187082</v>
      </c>
      <c r="BA28">
        <v>1268.4206126187082</v>
      </c>
      <c r="BB28">
        <v>1268.4206126187082</v>
      </c>
      <c r="BC28">
        <v>46161.828833442254</v>
      </c>
      <c r="BD28">
        <v>46.161828833442257</v>
      </c>
      <c r="BE28">
        <v>12204.476709013914</v>
      </c>
      <c r="BF28">
        <v>325.452712240371</v>
      </c>
      <c r="BG28">
        <v>14469.424178261745</v>
      </c>
      <c r="BH28">
        <v>2034.079451502319</v>
      </c>
      <c r="BI28">
        <v>46763.486590038308</v>
      </c>
      <c r="BJ28">
        <v>2247.6577939100625</v>
      </c>
      <c r="BK28">
        <v>1423.8556160516232</v>
      </c>
      <c r="BL28">
        <v>29311.084896148415</v>
      </c>
      <c r="BM28">
        <v>37778.957652752571</v>
      </c>
      <c r="BN28">
        <v>0</v>
      </c>
      <c r="BO28">
        <v>38234.591449889085</v>
      </c>
      <c r="BP28">
        <v>4983.494656180681</v>
      </c>
      <c r="BQ28">
        <v>1078.062109296229</v>
      </c>
      <c r="BR28">
        <v>20203.494152046784</v>
      </c>
      <c r="BS28">
        <v>-217.23968542044767</v>
      </c>
      <c r="BT28">
        <v>0</v>
      </c>
      <c r="BU28">
        <v>183.06715063520869</v>
      </c>
      <c r="BV28">
        <v>0</v>
      </c>
      <c r="BW28">
        <v>0</v>
      </c>
      <c r="BX28">
        <v>18811.776991328898</v>
      </c>
      <c r="BY28">
        <v>-18306.715063520871</v>
      </c>
      <c r="BZ28">
        <v>211529.00736035491</v>
      </c>
      <c r="CA28">
        <v>7155.0834691835498</v>
      </c>
      <c r="CB28">
        <v>5754.8336342643288</v>
      </c>
      <c r="CC28">
        <v>2.7205883987629909E-2</v>
      </c>
      <c r="CD28">
        <v>5</v>
      </c>
      <c r="CE28">
        <v>50.558511000000003</v>
      </c>
      <c r="CF28">
        <v>-3.9633340000000001</v>
      </c>
    </row>
    <row r="29" spans="1:84" x14ac:dyDescent="0.35">
      <c r="A29">
        <v>1281</v>
      </c>
      <c r="B29">
        <v>1850</v>
      </c>
      <c r="C29">
        <v>325</v>
      </c>
      <c r="D29" t="s">
        <v>23</v>
      </c>
      <c r="E29">
        <v>245700.00000000003</v>
      </c>
      <c r="F29">
        <v>118300</v>
      </c>
      <c r="G29">
        <v>30712.500000000004</v>
      </c>
      <c r="H29">
        <v>34398.000000000007</v>
      </c>
      <c r="I29">
        <v>24570.000000000004</v>
      </c>
      <c r="J29">
        <v>17199.000000000004</v>
      </c>
      <c r="K29">
        <v>11056.5</v>
      </c>
      <c r="L29">
        <v>11056.5</v>
      </c>
      <c r="M29">
        <v>11056.5</v>
      </c>
      <c r="N29">
        <v>11056.5</v>
      </c>
      <c r="O29">
        <v>11056.5</v>
      </c>
      <c r="P29">
        <v>24570.000000000004</v>
      </c>
      <c r="Q29">
        <v>29484.000000000004</v>
      </c>
      <c r="R29">
        <v>29484.000000000004</v>
      </c>
      <c r="S29">
        <v>9858.3333333333339</v>
      </c>
      <c r="T29">
        <v>9858.3333333333339</v>
      </c>
      <c r="U29">
        <v>9858.3333333333339</v>
      </c>
      <c r="V29">
        <v>9858.3333333333339</v>
      </c>
      <c r="W29">
        <v>9858.3333333333339</v>
      </c>
      <c r="X29">
        <v>9858.3333333333339</v>
      </c>
      <c r="Y29">
        <v>9858.3333333333339</v>
      </c>
      <c r="Z29">
        <v>9858.3333333333339</v>
      </c>
      <c r="AA29">
        <v>9858.3333333333339</v>
      </c>
      <c r="AB29">
        <v>9858.3333333333339</v>
      </c>
      <c r="AC29">
        <v>9858.3333333333339</v>
      </c>
      <c r="AD29">
        <v>9858.3333333333339</v>
      </c>
      <c r="AE29">
        <v>6224.5459496476515</v>
      </c>
      <c r="AF29">
        <v>6971.4914636053709</v>
      </c>
      <c r="AG29">
        <v>4979.6367597181215</v>
      </c>
      <c r="AH29">
        <v>3485.7457318026854</v>
      </c>
      <c r="AI29">
        <v>2240.8365418731541</v>
      </c>
      <c r="AJ29">
        <v>2240.8365418731541</v>
      </c>
      <c r="AK29">
        <v>2240.8365418731541</v>
      </c>
      <c r="AL29">
        <v>2240.8365418731541</v>
      </c>
      <c r="AM29">
        <v>2240.8365418731541</v>
      </c>
      <c r="AN29">
        <v>4979.6367597181215</v>
      </c>
      <c r="AO29">
        <v>5975.5641116617453</v>
      </c>
      <c r="AP29">
        <v>5975.5641116617453</v>
      </c>
      <c r="AQ29">
        <v>2041.4073616890382</v>
      </c>
      <c r="AR29">
        <v>2041.4073616890382</v>
      </c>
      <c r="AS29">
        <v>2041.4073616890382</v>
      </c>
      <c r="AT29">
        <v>2041.4073616890382</v>
      </c>
      <c r="AU29">
        <v>2041.4073616890382</v>
      </c>
      <c r="AV29">
        <v>2041.4073616890382</v>
      </c>
      <c r="AW29">
        <v>2041.4073616890382</v>
      </c>
      <c r="AX29">
        <v>2041.4073616890382</v>
      </c>
      <c r="AY29">
        <v>2041.4073616890382</v>
      </c>
      <c r="AZ29">
        <v>2041.4073616890382</v>
      </c>
      <c r="BA29">
        <v>2041.4073616890382</v>
      </c>
      <c r="BB29">
        <v>2041.4073616890382</v>
      </c>
      <c r="BC29">
        <v>74293.255937449692</v>
      </c>
      <c r="BD29">
        <v>74.2932559374497</v>
      </c>
      <c r="BE29">
        <v>13861.82698124622</v>
      </c>
      <c r="BF29">
        <v>369.64871949989919</v>
      </c>
      <c r="BG29">
        <v>16434.35103851583</v>
      </c>
      <c r="BH29">
        <v>2310.3044968743698</v>
      </c>
      <c r="BI29">
        <v>53113.900383141765</v>
      </c>
      <c r="BJ29">
        <v>2552.8864690461787</v>
      </c>
      <c r="BK29">
        <v>1617.2131478120589</v>
      </c>
      <c r="BL29">
        <v>33291.487799959672</v>
      </c>
      <c r="BM29">
        <v>42909.285420447675</v>
      </c>
      <c r="BN29">
        <v>0</v>
      </c>
      <c r="BO29">
        <v>43426.793627747531</v>
      </c>
      <c r="BP29">
        <v>5660.246017342206</v>
      </c>
      <c r="BQ29">
        <v>1224.4613833434162</v>
      </c>
      <c r="BR29">
        <v>22947.099415204681</v>
      </c>
      <c r="BS29">
        <v>-246.7405202661827</v>
      </c>
      <c r="BT29">
        <v>0</v>
      </c>
      <c r="BU29">
        <v>207.92740471869328</v>
      </c>
      <c r="BV29">
        <v>0</v>
      </c>
      <c r="BW29">
        <v>0</v>
      </c>
      <c r="BX29">
        <v>21366.389078443237</v>
      </c>
      <c r="BY29">
        <v>-20792.740471869329</v>
      </c>
      <c r="BZ29">
        <v>240254.34039120792</v>
      </c>
      <c r="CA29">
        <v>11515.454670304704</v>
      </c>
      <c r="CB29">
        <v>9261.8801913260741</v>
      </c>
      <c r="CC29">
        <v>3.8550313706070351E-2</v>
      </c>
      <c r="CD29">
        <v>4</v>
      </c>
      <c r="CE29">
        <v>51.48798</v>
      </c>
      <c r="CF29">
        <v>-0.60904999999999998</v>
      </c>
    </row>
    <row r="30" spans="1:84" x14ac:dyDescent="0.35">
      <c r="A30">
        <v>1282</v>
      </c>
      <c r="B30">
        <v>1850</v>
      </c>
      <c r="C30">
        <v>370</v>
      </c>
      <c r="D30" t="s">
        <v>23</v>
      </c>
      <c r="E30">
        <v>279720</v>
      </c>
      <c r="F30">
        <v>134680</v>
      </c>
      <c r="G30">
        <v>34965</v>
      </c>
      <c r="H30">
        <v>39160.800000000003</v>
      </c>
      <c r="I30">
        <v>27972</v>
      </c>
      <c r="J30">
        <v>19580.400000000001</v>
      </c>
      <c r="K30">
        <v>12587.4</v>
      </c>
      <c r="L30">
        <v>12587.4</v>
      </c>
      <c r="M30">
        <v>12587.4</v>
      </c>
      <c r="N30">
        <v>12587.4</v>
      </c>
      <c r="O30">
        <v>12587.4</v>
      </c>
      <c r="P30">
        <v>27972</v>
      </c>
      <c r="Q30">
        <v>33566.400000000001</v>
      </c>
      <c r="R30">
        <v>33566.400000000001</v>
      </c>
      <c r="S30">
        <v>11223.333333333334</v>
      </c>
      <c r="T30">
        <v>11223.333333333334</v>
      </c>
      <c r="U30">
        <v>11223.333333333334</v>
      </c>
      <c r="V30">
        <v>11223.333333333334</v>
      </c>
      <c r="W30">
        <v>11223.333333333334</v>
      </c>
      <c r="X30">
        <v>11223.333333333334</v>
      </c>
      <c r="Y30">
        <v>11223.333333333334</v>
      </c>
      <c r="Z30">
        <v>11223.333333333334</v>
      </c>
      <c r="AA30">
        <v>11223.333333333334</v>
      </c>
      <c r="AB30">
        <v>11223.333333333334</v>
      </c>
      <c r="AC30">
        <v>11223.333333333334</v>
      </c>
      <c r="AD30">
        <v>11223.333333333334</v>
      </c>
      <c r="AE30">
        <v>7086.406158060403</v>
      </c>
      <c r="AF30">
        <v>7936.7748970276516</v>
      </c>
      <c r="AG30">
        <v>5669.1249264483222</v>
      </c>
      <c r="AH30">
        <v>3968.3874485138258</v>
      </c>
      <c r="AI30">
        <v>2551.106216901745</v>
      </c>
      <c r="AJ30">
        <v>2551.106216901745</v>
      </c>
      <c r="AK30">
        <v>2551.106216901745</v>
      </c>
      <c r="AL30">
        <v>2551.106216901745</v>
      </c>
      <c r="AM30">
        <v>2551.106216901745</v>
      </c>
      <c r="AN30">
        <v>5669.1249264483222</v>
      </c>
      <c r="AO30">
        <v>6802.9499117379864</v>
      </c>
      <c r="AP30">
        <v>6802.9499117379864</v>
      </c>
      <c r="AQ30">
        <v>2324.0637656152126</v>
      </c>
      <c r="AR30">
        <v>2324.0637656152126</v>
      </c>
      <c r="AS30">
        <v>2324.0637656152126</v>
      </c>
      <c r="AT30">
        <v>2324.0637656152126</v>
      </c>
      <c r="AU30">
        <v>2324.0637656152126</v>
      </c>
      <c r="AV30">
        <v>2324.0637656152126</v>
      </c>
      <c r="AW30">
        <v>2324.0637656152126</v>
      </c>
      <c r="AX30">
        <v>2324.0637656152126</v>
      </c>
      <c r="AY30">
        <v>2324.0637656152126</v>
      </c>
      <c r="AZ30">
        <v>2324.0637656152126</v>
      </c>
      <c r="BA30">
        <v>2324.0637656152126</v>
      </c>
      <c r="BB30">
        <v>2324.0637656152126</v>
      </c>
      <c r="BC30">
        <v>84580.014451865762</v>
      </c>
      <c r="BD30">
        <v>84.580014451865765</v>
      </c>
      <c r="BE30">
        <v>15779.552329098608</v>
      </c>
      <c r="BF30">
        <v>420.78806210929622</v>
      </c>
      <c r="BG30">
        <v>18707.974248840492</v>
      </c>
      <c r="BH30">
        <v>2629.9253881831014</v>
      </c>
      <c r="BI30">
        <v>60461.984674329498</v>
      </c>
      <c r="BJ30">
        <v>2906.0675539423269</v>
      </c>
      <c r="BK30">
        <v>1840.9477717281709</v>
      </c>
      <c r="BL30">
        <v>37897.22484371849</v>
      </c>
      <c r="BM30">
        <v>48845.604234724742</v>
      </c>
      <c r="BN30">
        <v>0</v>
      </c>
      <c r="BO30">
        <v>49434.707521677759</v>
      </c>
      <c r="BP30">
        <v>6443.3172010485987</v>
      </c>
      <c r="BQ30">
        <v>1393.8604557370438</v>
      </c>
      <c r="BR30">
        <v>26121.733918128655</v>
      </c>
      <c r="BS30">
        <v>-280.87603145795521</v>
      </c>
      <c r="BT30">
        <v>0</v>
      </c>
      <c r="BU30">
        <v>236.69328493647913</v>
      </c>
      <c r="BV30">
        <v>0</v>
      </c>
      <c r="BW30">
        <v>0</v>
      </c>
      <c r="BX30">
        <v>24322.338967533775</v>
      </c>
      <c r="BY30">
        <v>-23669.328493647914</v>
      </c>
      <c r="BZ30">
        <v>273492.51593063114</v>
      </c>
      <c r="CA30">
        <v>13109.902240039193</v>
      </c>
      <c r="CB30">
        <v>10544.294371663524</v>
      </c>
      <c r="CC30">
        <v>3.8554233690028972E-2</v>
      </c>
      <c r="CD30">
        <v>4</v>
      </c>
      <c r="CE30">
        <v>51.571959999999997</v>
      </c>
      <c r="CF30">
        <v>-0.77690000000000003</v>
      </c>
    </row>
    <row r="31" spans="1:84" x14ac:dyDescent="0.35">
      <c r="A31">
        <v>1283</v>
      </c>
      <c r="B31">
        <v>1850</v>
      </c>
      <c r="C31">
        <v>323</v>
      </c>
      <c r="D31" t="s">
        <v>23</v>
      </c>
      <c r="E31">
        <v>244188.00000000003</v>
      </c>
      <c r="F31">
        <v>117572</v>
      </c>
      <c r="G31">
        <v>30523.500000000004</v>
      </c>
      <c r="H31">
        <v>34186.320000000007</v>
      </c>
      <c r="I31">
        <v>24418.800000000003</v>
      </c>
      <c r="J31">
        <v>17093.160000000003</v>
      </c>
      <c r="K31">
        <v>10988.460000000001</v>
      </c>
      <c r="L31">
        <v>10988.460000000001</v>
      </c>
      <c r="M31">
        <v>10988.460000000001</v>
      </c>
      <c r="N31">
        <v>10988.460000000001</v>
      </c>
      <c r="O31">
        <v>10988.460000000001</v>
      </c>
      <c r="P31">
        <v>24418.800000000003</v>
      </c>
      <c r="Q31">
        <v>29302.560000000001</v>
      </c>
      <c r="R31">
        <v>29302.560000000001</v>
      </c>
      <c r="S31">
        <v>9797.6666666666679</v>
      </c>
      <c r="T31">
        <v>9797.6666666666679</v>
      </c>
      <c r="U31">
        <v>9797.6666666666679</v>
      </c>
      <c r="V31">
        <v>9797.6666666666679</v>
      </c>
      <c r="W31">
        <v>9797.6666666666679</v>
      </c>
      <c r="X31">
        <v>9797.6666666666679</v>
      </c>
      <c r="Y31">
        <v>9797.6666666666679</v>
      </c>
      <c r="Z31">
        <v>9797.6666666666679</v>
      </c>
      <c r="AA31">
        <v>9797.6666666666679</v>
      </c>
      <c r="AB31">
        <v>9797.6666666666679</v>
      </c>
      <c r="AC31">
        <v>9797.6666666666679</v>
      </c>
      <c r="AD31">
        <v>9797.6666666666679</v>
      </c>
      <c r="AE31">
        <v>6186.2410514959738</v>
      </c>
      <c r="AF31">
        <v>6928.5899776754914</v>
      </c>
      <c r="AG31">
        <v>4948.9928411967794</v>
      </c>
      <c r="AH31">
        <v>3464.2949888377457</v>
      </c>
      <c r="AI31">
        <v>2227.0467785385504</v>
      </c>
      <c r="AJ31">
        <v>2227.0467785385504</v>
      </c>
      <c r="AK31">
        <v>2227.0467785385504</v>
      </c>
      <c r="AL31">
        <v>2227.0467785385504</v>
      </c>
      <c r="AM31">
        <v>2227.0467785385504</v>
      </c>
      <c r="AN31">
        <v>4948.9928411967794</v>
      </c>
      <c r="AO31">
        <v>5938.791409436134</v>
      </c>
      <c r="AP31">
        <v>5938.791409436134</v>
      </c>
      <c r="AQ31">
        <v>2028.844854847875</v>
      </c>
      <c r="AR31">
        <v>2028.844854847875</v>
      </c>
      <c r="AS31">
        <v>2028.844854847875</v>
      </c>
      <c r="AT31">
        <v>2028.844854847875</v>
      </c>
      <c r="AU31">
        <v>2028.844854847875</v>
      </c>
      <c r="AV31">
        <v>2028.844854847875</v>
      </c>
      <c r="AW31">
        <v>2028.844854847875</v>
      </c>
      <c r="AX31">
        <v>2028.844854847875</v>
      </c>
      <c r="AY31">
        <v>2028.844854847875</v>
      </c>
      <c r="AZ31">
        <v>2028.844854847875</v>
      </c>
      <c r="BA31">
        <v>2028.844854847875</v>
      </c>
      <c r="BB31">
        <v>2028.844854847875</v>
      </c>
      <c r="BC31">
        <v>73836.066670142318</v>
      </c>
      <c r="BD31">
        <v>73.836066670142316</v>
      </c>
      <c r="BE31">
        <v>13774.470659407138</v>
      </c>
      <c r="BF31">
        <v>367.31921758419037</v>
      </c>
      <c r="BG31">
        <v>16330.782839282112</v>
      </c>
      <c r="BH31">
        <v>2295.7451099011896</v>
      </c>
      <c r="BI31">
        <v>52779.180076628349</v>
      </c>
      <c r="BJ31">
        <v>2536.7983464408144</v>
      </c>
      <c r="BK31">
        <v>1607.0215769308327</v>
      </c>
      <c r="BL31">
        <v>33081.687033676142</v>
      </c>
      <c r="BM31">
        <v>42638.873926194799</v>
      </c>
      <c r="BN31">
        <v>0</v>
      </c>
      <c r="BO31">
        <v>43153.120830812666</v>
      </c>
      <c r="BP31">
        <v>5624.5755192579145</v>
      </c>
      <c r="BQ31">
        <v>1216.7449082476305</v>
      </c>
      <c r="BR31">
        <v>22802.488304093567</v>
      </c>
      <c r="BS31">
        <v>-245.18557773744706</v>
      </c>
      <c r="BT31">
        <v>0</v>
      </c>
      <c r="BU31">
        <v>206.61705989110706</v>
      </c>
      <c r="BV31">
        <v>0</v>
      </c>
      <c r="BW31">
        <v>0</v>
      </c>
      <c r="BX31">
        <v>21231.739499899173</v>
      </c>
      <c r="BY31">
        <v>-20661.705989110706</v>
      </c>
      <c r="BZ31">
        <v>238740.2733413995</v>
      </c>
      <c r="CA31">
        <v>11444.590333872058</v>
      </c>
      <c r="CB31">
        <v>9204.8840055332967</v>
      </c>
      <c r="CC31">
        <v>3.8556058752476495E-2</v>
      </c>
      <c r="CD31">
        <v>4</v>
      </c>
      <c r="CE31">
        <v>51.752239000000003</v>
      </c>
      <c r="CF31">
        <v>-0.33865000000000001</v>
      </c>
    </row>
    <row r="32" spans="1:84" x14ac:dyDescent="0.35">
      <c r="A32">
        <v>1284</v>
      </c>
      <c r="B32">
        <v>1850</v>
      </c>
      <c r="C32">
        <v>538</v>
      </c>
      <c r="D32" t="s">
        <v>23</v>
      </c>
      <c r="E32">
        <v>406728</v>
      </c>
      <c r="F32">
        <v>195832</v>
      </c>
      <c r="G32">
        <v>50841</v>
      </c>
      <c r="H32">
        <v>56941.920000000006</v>
      </c>
      <c r="I32">
        <v>40672.800000000003</v>
      </c>
      <c r="J32">
        <v>28470.960000000003</v>
      </c>
      <c r="K32">
        <v>18302.759999999998</v>
      </c>
      <c r="L32">
        <v>18302.759999999998</v>
      </c>
      <c r="M32">
        <v>18302.759999999998</v>
      </c>
      <c r="N32">
        <v>18302.759999999998</v>
      </c>
      <c r="O32">
        <v>18302.759999999998</v>
      </c>
      <c r="P32">
        <v>40672.800000000003</v>
      </c>
      <c r="Q32">
        <v>48807.360000000001</v>
      </c>
      <c r="R32">
        <v>48807.360000000001</v>
      </c>
      <c r="S32">
        <v>16319.333333333336</v>
      </c>
      <c r="T32">
        <v>16319.333333333336</v>
      </c>
      <c r="U32">
        <v>16319.333333333336</v>
      </c>
      <c r="V32">
        <v>16319.333333333336</v>
      </c>
      <c r="W32">
        <v>16319.333333333336</v>
      </c>
      <c r="X32">
        <v>16319.333333333336</v>
      </c>
      <c r="Y32">
        <v>16319.333333333336</v>
      </c>
      <c r="Z32">
        <v>16319.333333333336</v>
      </c>
      <c r="AA32">
        <v>16319.333333333336</v>
      </c>
      <c r="AB32">
        <v>16319.333333333336</v>
      </c>
      <c r="AC32">
        <v>16319.333333333336</v>
      </c>
      <c r="AD32">
        <v>16319.333333333336</v>
      </c>
      <c r="AE32">
        <v>10304.017602801343</v>
      </c>
      <c r="AF32">
        <v>11540.499715137505</v>
      </c>
      <c r="AG32">
        <v>8243.2140822410747</v>
      </c>
      <c r="AH32">
        <v>5770.2498575687523</v>
      </c>
      <c r="AI32">
        <v>3709.4463370084827</v>
      </c>
      <c r="AJ32">
        <v>3709.4463370084827</v>
      </c>
      <c r="AK32">
        <v>3709.4463370084827</v>
      </c>
      <c r="AL32">
        <v>3709.4463370084827</v>
      </c>
      <c r="AM32">
        <v>3709.4463370084827</v>
      </c>
      <c r="AN32">
        <v>8243.2140822410747</v>
      </c>
      <c r="AO32">
        <v>9891.8568986892878</v>
      </c>
      <c r="AP32">
        <v>9891.8568986892878</v>
      </c>
      <c r="AQ32">
        <v>3379.3143402729311</v>
      </c>
      <c r="AR32">
        <v>3379.3143402729311</v>
      </c>
      <c r="AS32">
        <v>3379.3143402729311</v>
      </c>
      <c r="AT32">
        <v>3379.3143402729311</v>
      </c>
      <c r="AU32">
        <v>3379.3143402729311</v>
      </c>
      <c r="AV32">
        <v>3379.3143402729311</v>
      </c>
      <c r="AW32">
        <v>3379.3143402729311</v>
      </c>
      <c r="AX32">
        <v>3379.3143402729311</v>
      </c>
      <c r="AY32">
        <v>3379.3143402729311</v>
      </c>
      <c r="AZ32">
        <v>3379.3143402729311</v>
      </c>
      <c r="BA32">
        <v>3379.3143402729311</v>
      </c>
      <c r="BB32">
        <v>3379.3143402729311</v>
      </c>
      <c r="BC32">
        <v>122983.91290568595</v>
      </c>
      <c r="BD32">
        <v>122.98391290568595</v>
      </c>
      <c r="BE32">
        <v>22946.158499697522</v>
      </c>
      <c r="BF32">
        <v>611.89755999193392</v>
      </c>
      <c r="BG32">
        <v>27204.583081266384</v>
      </c>
      <c r="BH32">
        <v>3824.3597499495868</v>
      </c>
      <c r="BI32">
        <v>87922.030651341003</v>
      </c>
      <c r="BJ32">
        <v>4225.9175236942938</v>
      </c>
      <c r="BK32">
        <v>2677.0518249647107</v>
      </c>
      <c r="BL32">
        <v>55109.023996773547</v>
      </c>
      <c r="BM32">
        <v>71029.833635813673</v>
      </c>
      <c r="BN32">
        <v>0</v>
      </c>
      <c r="BO32">
        <v>71886.490219802377</v>
      </c>
      <c r="BP32">
        <v>9369.6813873764877</v>
      </c>
      <c r="BQ32">
        <v>2026.9106674732809</v>
      </c>
      <c r="BR32">
        <v>37985.45321637427</v>
      </c>
      <c r="BS32">
        <v>-408.44162129461586</v>
      </c>
      <c r="BT32">
        <v>0</v>
      </c>
      <c r="BU32">
        <v>344.19237749546284</v>
      </c>
      <c r="BV32">
        <v>0</v>
      </c>
      <c r="BW32">
        <v>0</v>
      </c>
      <c r="BX32">
        <v>35368.826275458763</v>
      </c>
      <c r="BY32">
        <v>-34419.237749546279</v>
      </c>
      <c r="BZ32">
        <v>397704.73129663232</v>
      </c>
      <c r="CA32">
        <v>19062.506500381322</v>
      </c>
      <c r="CB32">
        <v>15331.973978256698</v>
      </c>
      <c r="CC32">
        <v>3.8551148054663649E-2</v>
      </c>
      <c r="CD32">
        <v>4</v>
      </c>
      <c r="CE32">
        <v>52.360149999999997</v>
      </c>
      <c r="CF32">
        <v>-0.21452499999999999</v>
      </c>
    </row>
    <row r="33" spans="1:84" x14ac:dyDescent="0.35">
      <c r="A33">
        <v>914</v>
      </c>
      <c r="B33">
        <v>1935</v>
      </c>
      <c r="C33">
        <v>2705</v>
      </c>
      <c r="D33" t="s">
        <v>23</v>
      </c>
      <c r="E33">
        <v>1917168.7500000002</v>
      </c>
      <c r="F33">
        <v>923081.25</v>
      </c>
      <c r="G33">
        <v>239646.09375000003</v>
      </c>
      <c r="H33">
        <v>268403.62500000006</v>
      </c>
      <c r="I33">
        <v>191716.87500000003</v>
      </c>
      <c r="J33">
        <v>134201.81250000003</v>
      </c>
      <c r="K33">
        <v>86272.593750000015</v>
      </c>
      <c r="L33">
        <v>86272.593750000015</v>
      </c>
      <c r="M33">
        <v>86272.593750000015</v>
      </c>
      <c r="N33">
        <v>86272.593750000015</v>
      </c>
      <c r="O33">
        <v>86272.593750000015</v>
      </c>
      <c r="P33">
        <v>191716.87500000003</v>
      </c>
      <c r="Q33">
        <v>230060.25000000003</v>
      </c>
      <c r="R33">
        <v>230060.25000000003</v>
      </c>
      <c r="S33">
        <v>76923.437500000015</v>
      </c>
      <c r="T33">
        <v>76923.437500000015</v>
      </c>
      <c r="U33">
        <v>76923.437500000015</v>
      </c>
      <c r="V33">
        <v>76923.437500000015</v>
      </c>
      <c r="W33">
        <v>76923.437500000015</v>
      </c>
      <c r="X33">
        <v>76923.437500000015</v>
      </c>
      <c r="Y33">
        <v>76923.437500000015</v>
      </c>
      <c r="Z33">
        <v>76923.437500000015</v>
      </c>
      <c r="AA33">
        <v>76923.437500000015</v>
      </c>
      <c r="AB33">
        <v>76923.437500000015</v>
      </c>
      <c r="AC33">
        <v>76923.437500000015</v>
      </c>
      <c r="AD33">
        <v>76923.437500000015</v>
      </c>
      <c r="AE33">
        <v>48569.41382826028</v>
      </c>
      <c r="AF33">
        <v>54397.743487651518</v>
      </c>
      <c r="AG33">
        <v>38855.531062608228</v>
      </c>
      <c r="AH33">
        <v>27198.871743825759</v>
      </c>
      <c r="AI33">
        <v>17484.988978173704</v>
      </c>
      <c r="AJ33">
        <v>17484.988978173704</v>
      </c>
      <c r="AK33">
        <v>17484.988978173704</v>
      </c>
      <c r="AL33">
        <v>17484.988978173704</v>
      </c>
      <c r="AM33">
        <v>17484.988978173704</v>
      </c>
      <c r="AN33">
        <v>38855.531062608228</v>
      </c>
      <c r="AO33">
        <v>46626.63727512987</v>
      </c>
      <c r="AP33">
        <v>46626.63727512987</v>
      </c>
      <c r="AQ33">
        <v>15928.866096256295</v>
      </c>
      <c r="AR33">
        <v>15928.866096256295</v>
      </c>
      <c r="AS33">
        <v>15928.866096256295</v>
      </c>
      <c r="AT33">
        <v>15928.866096256295</v>
      </c>
      <c r="AU33">
        <v>15928.866096256295</v>
      </c>
      <c r="AV33">
        <v>15928.866096256295</v>
      </c>
      <c r="AW33">
        <v>15928.866096256295</v>
      </c>
      <c r="AX33">
        <v>15928.866096256295</v>
      </c>
      <c r="AY33">
        <v>15928.866096256295</v>
      </c>
      <c r="AZ33">
        <v>15928.866096256295</v>
      </c>
      <c r="BA33">
        <v>15928.866096256295</v>
      </c>
      <c r="BB33">
        <v>15928.866096256295</v>
      </c>
      <c r="BC33">
        <v>579701.70378115773</v>
      </c>
      <c r="BD33">
        <v>579.70170378115779</v>
      </c>
      <c r="BE33">
        <v>100833.63581367211</v>
      </c>
      <c r="BF33">
        <v>2688.8969550312563</v>
      </c>
      <c r="BG33">
        <v>119546.67806009276</v>
      </c>
      <c r="BH33">
        <v>16805.60596894535</v>
      </c>
      <c r="BI33">
        <v>386360.88122605364</v>
      </c>
      <c r="BJ33">
        <v>18570.194595684614</v>
      </c>
      <c r="BK33">
        <v>11763.924178261746</v>
      </c>
      <c r="BL33">
        <v>242168.78201250252</v>
      </c>
      <c r="BM33">
        <v>312130.519661222</v>
      </c>
      <c r="BN33">
        <v>0</v>
      </c>
      <c r="BO33">
        <v>315894.97539826576</v>
      </c>
      <c r="BP33">
        <v>41173.734623916112</v>
      </c>
      <c r="BQ33">
        <v>8906.9711635410367</v>
      </c>
      <c r="BR33">
        <v>166921.68128654972</v>
      </c>
      <c r="BS33">
        <v>-1794.8387174833636</v>
      </c>
      <c r="BT33">
        <v>0</v>
      </c>
      <c r="BU33">
        <v>1512.5045372050818</v>
      </c>
      <c r="BV33">
        <v>0</v>
      </c>
      <c r="BW33">
        <v>0</v>
      </c>
      <c r="BX33">
        <v>155423.28568259728</v>
      </c>
      <c r="BY33">
        <v>-151250.45372050817</v>
      </c>
      <c r="BZ33">
        <v>1747656.9787255493</v>
      </c>
      <c r="CA33">
        <v>89853.764086079464</v>
      </c>
      <c r="CB33">
        <v>72269.382454433711</v>
      </c>
      <c r="CC33">
        <v>4.1352155104907938E-2</v>
      </c>
      <c r="CD33">
        <v>3</v>
      </c>
      <c r="CE33">
        <v>51.481312000000003</v>
      </c>
      <c r="CF33">
        <v>-3.1804999999999999</v>
      </c>
    </row>
    <row r="34" spans="1:84" x14ac:dyDescent="0.35">
      <c r="A34">
        <v>1190</v>
      </c>
      <c r="B34">
        <v>1996</v>
      </c>
      <c r="C34">
        <v>4118</v>
      </c>
      <c r="D34" t="s">
        <v>54</v>
      </c>
      <c r="E34">
        <v>433176.99555555556</v>
      </c>
      <c r="F34">
        <v>571615.00444444444</v>
      </c>
      <c r="G34">
        <v>54147.124444444446</v>
      </c>
      <c r="H34">
        <v>60644.779377777784</v>
      </c>
      <c r="I34">
        <v>43317.699555555562</v>
      </c>
      <c r="J34">
        <v>30322.389688888892</v>
      </c>
      <c r="K34">
        <v>19492.964799999998</v>
      </c>
      <c r="L34">
        <v>19492.964799999998</v>
      </c>
      <c r="M34">
        <v>19492.964799999998</v>
      </c>
      <c r="N34">
        <v>19492.964799999998</v>
      </c>
      <c r="O34">
        <v>19492.964799999998</v>
      </c>
      <c r="P34">
        <v>43317.699555555562</v>
      </c>
      <c r="Q34">
        <v>51981.239466666666</v>
      </c>
      <c r="R34">
        <v>51981.239466666666</v>
      </c>
      <c r="S34">
        <v>47634.583703703705</v>
      </c>
      <c r="T34">
        <v>47634.583703703705</v>
      </c>
      <c r="U34">
        <v>47634.583703703705</v>
      </c>
      <c r="V34">
        <v>47634.583703703705</v>
      </c>
      <c r="W34">
        <v>47634.583703703705</v>
      </c>
      <c r="X34">
        <v>47634.583703703705</v>
      </c>
      <c r="Y34">
        <v>47634.583703703705</v>
      </c>
      <c r="Z34">
        <v>47634.583703703705</v>
      </c>
      <c r="AA34">
        <v>47634.583703703705</v>
      </c>
      <c r="AB34">
        <v>47634.583703703705</v>
      </c>
      <c r="AC34">
        <v>47634.583703703705</v>
      </c>
      <c r="AD34">
        <v>47634.583703703705</v>
      </c>
      <c r="AE34">
        <v>10974.074534659634</v>
      </c>
      <c r="AF34">
        <v>12290.96347881879</v>
      </c>
      <c r="AG34">
        <v>8779.259627727708</v>
      </c>
      <c r="AH34">
        <v>6145.4817394093952</v>
      </c>
      <c r="AI34">
        <v>3950.6668324774673</v>
      </c>
      <c r="AJ34">
        <v>3950.6668324774673</v>
      </c>
      <c r="AK34">
        <v>3950.6668324774673</v>
      </c>
      <c r="AL34">
        <v>3950.6668324774673</v>
      </c>
      <c r="AM34">
        <v>3950.6668324774673</v>
      </c>
      <c r="AN34">
        <v>8779.259627727708</v>
      </c>
      <c r="AO34">
        <v>10535.111553273247</v>
      </c>
      <c r="AP34">
        <v>10535.111553273247</v>
      </c>
      <c r="AQ34">
        <v>9863.8975327540247</v>
      </c>
      <c r="AR34">
        <v>9863.8975327540247</v>
      </c>
      <c r="AS34">
        <v>9863.8975327540247</v>
      </c>
      <c r="AT34">
        <v>9863.8975327540247</v>
      </c>
      <c r="AU34">
        <v>9863.8975327540247</v>
      </c>
      <c r="AV34">
        <v>9863.8975327540247</v>
      </c>
      <c r="AW34">
        <v>9863.8975327540247</v>
      </c>
      <c r="AX34">
        <v>9863.8975327540247</v>
      </c>
      <c r="AY34">
        <v>9863.8975327540247</v>
      </c>
      <c r="AZ34">
        <v>9863.8975327540247</v>
      </c>
      <c r="BA34">
        <v>9863.8975327540247</v>
      </c>
      <c r="BB34">
        <v>9863.8975327540247</v>
      </c>
      <c r="BC34">
        <v>206159.36667032537</v>
      </c>
      <c r="BD34">
        <v>206.15936667032537</v>
      </c>
      <c r="BE34">
        <v>36171.566848154871</v>
      </c>
      <c r="BF34">
        <v>964.57511595079643</v>
      </c>
      <c r="BG34">
        <v>42884.406795724943</v>
      </c>
      <c r="BH34">
        <v>6028.5944746924779</v>
      </c>
      <c r="BI34">
        <v>138597.38697318008</v>
      </c>
      <c r="BJ34">
        <v>6661.5968945351879</v>
      </c>
      <c r="BK34">
        <v>4220.0161322847343</v>
      </c>
      <c r="BL34">
        <v>86872.046380318614</v>
      </c>
      <c r="BM34">
        <v>111969.0851784634</v>
      </c>
      <c r="BN34">
        <v>0</v>
      </c>
      <c r="BO34">
        <v>113319.49034079451</v>
      </c>
      <c r="BP34">
        <v>14770.056462996572</v>
      </c>
      <c r="BQ34">
        <v>3195.1550715870135</v>
      </c>
      <c r="BR34">
        <v>59879.014619883041</v>
      </c>
      <c r="BS34">
        <v>-643.85388989715671</v>
      </c>
      <c r="BT34">
        <v>0</v>
      </c>
      <c r="BU34">
        <v>542.57350272232304</v>
      </c>
      <c r="BV34">
        <v>0</v>
      </c>
      <c r="BW34">
        <v>0</v>
      </c>
      <c r="BX34">
        <v>55754.250280298445</v>
      </c>
      <c r="BY34">
        <v>-54257.350272232303</v>
      </c>
      <c r="BZ34">
        <v>626928.61090945755</v>
      </c>
      <c r="CA34">
        <v>31954.701833900432</v>
      </c>
      <c r="CB34">
        <v>25701.166685006119</v>
      </c>
      <c r="CC34">
        <v>4.0995364125626002E-2</v>
      </c>
      <c r="CD34">
        <v>3</v>
      </c>
      <c r="CE34">
        <v>51.637224000000003</v>
      </c>
      <c r="CF34">
        <v>-0.11069900000000001</v>
      </c>
    </row>
    <row r="35" spans="1:84" x14ac:dyDescent="0.35">
      <c r="A35">
        <v>1193</v>
      </c>
      <c r="B35">
        <v>1989</v>
      </c>
      <c r="C35">
        <v>5717</v>
      </c>
      <c r="D35" t="s">
        <v>54</v>
      </c>
      <c r="E35">
        <v>359840.68444444443</v>
      </c>
      <c r="F35">
        <v>474841.31555555557</v>
      </c>
      <c r="G35">
        <v>44980.085555555554</v>
      </c>
      <c r="H35">
        <v>50377.695822222224</v>
      </c>
      <c r="I35">
        <v>35984.068444444441</v>
      </c>
      <c r="J35">
        <v>25188.847911111112</v>
      </c>
      <c r="K35">
        <v>16192.830799999998</v>
      </c>
      <c r="L35">
        <v>16192.830799999998</v>
      </c>
      <c r="M35">
        <v>16192.830799999998</v>
      </c>
      <c r="N35">
        <v>16192.830799999998</v>
      </c>
      <c r="O35">
        <v>16192.830799999998</v>
      </c>
      <c r="P35">
        <v>35984.068444444441</v>
      </c>
      <c r="Q35">
        <v>43180.882133333333</v>
      </c>
      <c r="R35">
        <v>43180.882133333333</v>
      </c>
      <c r="S35">
        <v>39570.109629629638</v>
      </c>
      <c r="T35">
        <v>39570.109629629638</v>
      </c>
      <c r="U35">
        <v>39570.109629629638</v>
      </c>
      <c r="V35">
        <v>39570.109629629638</v>
      </c>
      <c r="W35">
        <v>39570.109629629638</v>
      </c>
      <c r="X35">
        <v>39570.109629629638</v>
      </c>
      <c r="Y35">
        <v>39570.109629629638</v>
      </c>
      <c r="Z35">
        <v>39570.109629629638</v>
      </c>
      <c r="AA35">
        <v>39570.109629629638</v>
      </c>
      <c r="AB35">
        <v>39570.109629629638</v>
      </c>
      <c r="AC35">
        <v>39570.109629629638</v>
      </c>
      <c r="AD35">
        <v>39570.109629629638</v>
      </c>
      <c r="AE35">
        <v>9116.1777569275746</v>
      </c>
      <c r="AF35">
        <v>10210.119087758883</v>
      </c>
      <c r="AG35">
        <v>7292.9422055420591</v>
      </c>
      <c r="AH35">
        <v>5105.0595438794417</v>
      </c>
      <c r="AI35">
        <v>3281.8239924939267</v>
      </c>
      <c r="AJ35">
        <v>3281.8239924939267</v>
      </c>
      <c r="AK35">
        <v>3281.8239924939267</v>
      </c>
      <c r="AL35">
        <v>3281.8239924939267</v>
      </c>
      <c r="AM35">
        <v>3281.8239924939267</v>
      </c>
      <c r="AN35">
        <v>7292.9422055420591</v>
      </c>
      <c r="AO35">
        <v>8751.5306466504717</v>
      </c>
      <c r="AP35">
        <v>8751.5306466504717</v>
      </c>
      <c r="AQ35">
        <v>8193.9523010077683</v>
      </c>
      <c r="AR35">
        <v>8193.9523010077683</v>
      </c>
      <c r="AS35">
        <v>8193.9523010077683</v>
      </c>
      <c r="AT35">
        <v>8193.9523010077683</v>
      </c>
      <c r="AU35">
        <v>8193.9523010077683</v>
      </c>
      <c r="AV35">
        <v>8193.9523010077683</v>
      </c>
      <c r="AW35">
        <v>8193.9523010077683</v>
      </c>
      <c r="AX35">
        <v>8193.9523010077683</v>
      </c>
      <c r="AY35">
        <v>8193.9523010077683</v>
      </c>
      <c r="AZ35">
        <v>8193.9523010077683</v>
      </c>
      <c r="BA35">
        <v>8193.9523010077683</v>
      </c>
      <c r="BB35">
        <v>8193.9523010077683</v>
      </c>
      <c r="BC35">
        <v>171256.84966751374</v>
      </c>
      <c r="BD35">
        <v>171.25684966751373</v>
      </c>
      <c r="BE35">
        <v>32527.767695099818</v>
      </c>
      <c r="BF35">
        <v>867.40713853599516</v>
      </c>
      <c r="BG35">
        <v>38564.37924984876</v>
      </c>
      <c r="BH35">
        <v>5421.2946158499699</v>
      </c>
      <c r="BI35">
        <v>124635.5632183908</v>
      </c>
      <c r="BJ35">
        <v>5990.5305505142169</v>
      </c>
      <c r="BK35">
        <v>3794.9062310949789</v>
      </c>
      <c r="BL35">
        <v>78120.855414398058</v>
      </c>
      <c r="BM35">
        <v>100689.70490018149</v>
      </c>
      <c r="BN35">
        <v>0</v>
      </c>
      <c r="BO35">
        <v>101904.07489413187</v>
      </c>
      <c r="BP35">
        <v>13282.171808832425</v>
      </c>
      <c r="BQ35">
        <v>2873.2861464004841</v>
      </c>
      <c r="BR35">
        <v>53847.008771929824</v>
      </c>
      <c r="BS35">
        <v>-578.99426497277682</v>
      </c>
      <c r="BT35">
        <v>0</v>
      </c>
      <c r="BU35">
        <v>487.91651542649726</v>
      </c>
      <c r="BV35">
        <v>0</v>
      </c>
      <c r="BW35">
        <v>0</v>
      </c>
      <c r="BX35">
        <v>50137.758995765274</v>
      </c>
      <c r="BY35">
        <v>-48791.651542649728</v>
      </c>
      <c r="BZ35">
        <v>563773.980338778</v>
      </c>
      <c r="CA35">
        <v>26544.811698464629</v>
      </c>
      <c r="CB35">
        <v>21349.992049075103</v>
      </c>
      <c r="CC35">
        <v>3.7869771918607624E-2</v>
      </c>
      <c r="CD35">
        <v>4</v>
      </c>
      <c r="CE35">
        <v>51.574418000000001</v>
      </c>
      <c r="CF35">
        <v>-8.6177000000000004E-2</v>
      </c>
    </row>
    <row r="36" spans="1:84" x14ac:dyDescent="0.35">
      <c r="A36">
        <v>1202</v>
      </c>
      <c r="B36">
        <v>1931</v>
      </c>
      <c r="C36">
        <v>3343</v>
      </c>
      <c r="D36" t="s">
        <v>54</v>
      </c>
      <c r="E36">
        <v>74942.631111111114</v>
      </c>
      <c r="F36">
        <v>98893.368888888886</v>
      </c>
      <c r="G36">
        <v>9367.8288888888892</v>
      </c>
      <c r="H36">
        <v>10491.968355555557</v>
      </c>
      <c r="I36">
        <v>7494.2631111111114</v>
      </c>
      <c r="J36">
        <v>5245.9841777777783</v>
      </c>
      <c r="K36">
        <v>3372.4184</v>
      </c>
      <c r="L36">
        <v>3372.4184</v>
      </c>
      <c r="M36">
        <v>3372.4184</v>
      </c>
      <c r="N36">
        <v>3372.4184</v>
      </c>
      <c r="O36">
        <v>3372.4184</v>
      </c>
      <c r="P36">
        <v>7494.2631111111114</v>
      </c>
      <c r="Q36">
        <v>8993.115733333334</v>
      </c>
      <c r="R36">
        <v>8993.115733333334</v>
      </c>
      <c r="S36">
        <v>8241.1140740740757</v>
      </c>
      <c r="T36">
        <v>8241.1140740740757</v>
      </c>
      <c r="U36">
        <v>8241.1140740740757</v>
      </c>
      <c r="V36">
        <v>8241.1140740740757</v>
      </c>
      <c r="W36">
        <v>8241.1140740740757</v>
      </c>
      <c r="X36">
        <v>8241.1140740740757</v>
      </c>
      <c r="Y36">
        <v>8241.1140740740757</v>
      </c>
      <c r="Z36">
        <v>8241.1140740740757</v>
      </c>
      <c r="AA36">
        <v>8241.1140740740757</v>
      </c>
      <c r="AB36">
        <v>8241.1140740740757</v>
      </c>
      <c r="AC36">
        <v>8241.1140740740757</v>
      </c>
      <c r="AD36">
        <v>8241.1140740740757</v>
      </c>
      <c r="AE36">
        <v>1898.591171911293</v>
      </c>
      <c r="AF36">
        <v>2126.4221125406484</v>
      </c>
      <c r="AG36">
        <v>1518.8729375290345</v>
      </c>
      <c r="AH36">
        <v>1063.2110562703242</v>
      </c>
      <c r="AI36">
        <v>683.49282188806546</v>
      </c>
      <c r="AJ36">
        <v>683.49282188806546</v>
      </c>
      <c r="AK36">
        <v>683.49282188806546</v>
      </c>
      <c r="AL36">
        <v>683.49282188806546</v>
      </c>
      <c r="AM36">
        <v>683.49282188806546</v>
      </c>
      <c r="AN36">
        <v>1518.8729375290345</v>
      </c>
      <c r="AO36">
        <v>1822.6475250348415</v>
      </c>
      <c r="AP36">
        <v>1822.6475250348415</v>
      </c>
      <c r="AQ36">
        <v>1706.5228340829037</v>
      </c>
      <c r="AR36">
        <v>1706.5228340829037</v>
      </c>
      <c r="AS36">
        <v>1706.5228340829037</v>
      </c>
      <c r="AT36">
        <v>1706.5228340829037</v>
      </c>
      <c r="AU36">
        <v>1706.5228340829037</v>
      </c>
      <c r="AV36">
        <v>1706.5228340829037</v>
      </c>
      <c r="AW36">
        <v>1706.5228340829037</v>
      </c>
      <c r="AX36">
        <v>1706.5228340829037</v>
      </c>
      <c r="AY36">
        <v>1706.5228340829037</v>
      </c>
      <c r="AZ36">
        <v>1706.5228340829037</v>
      </c>
      <c r="BA36">
        <v>1706.5228340829037</v>
      </c>
      <c r="BB36">
        <v>1706.5228340829037</v>
      </c>
      <c r="BC36">
        <v>35667.003384285206</v>
      </c>
      <c r="BD36">
        <v>35.667003384285209</v>
      </c>
      <c r="BE36">
        <v>5660.2540834845731</v>
      </c>
      <c r="BF36">
        <v>150.94010889292196</v>
      </c>
      <c r="BG36">
        <v>6710.7029038112523</v>
      </c>
      <c r="BH36">
        <v>943.37568058076226</v>
      </c>
      <c r="BI36">
        <v>21688.206896551725</v>
      </c>
      <c r="BJ36">
        <v>1042.4301270417423</v>
      </c>
      <c r="BK36">
        <v>660.36297640653356</v>
      </c>
      <c r="BL36">
        <v>13594.043557168783</v>
      </c>
      <c r="BM36">
        <v>17521.316515426497</v>
      </c>
      <c r="BN36">
        <v>0</v>
      </c>
      <c r="BO36">
        <v>17732.632667876587</v>
      </c>
      <c r="BP36">
        <v>2311.2704174228675</v>
      </c>
      <c r="BQ36">
        <v>499.98911070780395</v>
      </c>
      <c r="BR36">
        <v>9370.0789473684199</v>
      </c>
      <c r="BS36">
        <v>-100.7525226860254</v>
      </c>
      <c r="BT36">
        <v>0</v>
      </c>
      <c r="BU36">
        <v>84.903811252268596</v>
      </c>
      <c r="BV36">
        <v>0</v>
      </c>
      <c r="BW36">
        <v>0</v>
      </c>
      <c r="BX36">
        <v>8724.6213067150638</v>
      </c>
      <c r="BY36">
        <v>-8490.3811252268606</v>
      </c>
      <c r="BZ36">
        <v>98103.995462794919</v>
      </c>
      <c r="CA36">
        <v>5528.3855245642071</v>
      </c>
      <c r="CB36">
        <v>4446.4804774069917</v>
      </c>
      <c r="CC36">
        <v>4.5324152766981651E-2</v>
      </c>
      <c r="CD36">
        <v>3</v>
      </c>
      <c r="CE36">
        <v>54.861984</v>
      </c>
      <c r="CF36">
        <v>-1.5040579999999999</v>
      </c>
    </row>
    <row r="37" spans="1:84" x14ac:dyDescent="0.35">
      <c r="A37">
        <v>1253</v>
      </c>
      <c r="B37">
        <v>1908</v>
      </c>
      <c r="C37">
        <v>2437</v>
      </c>
      <c r="D37" t="s">
        <v>54</v>
      </c>
      <c r="E37">
        <v>265806.29777777777</v>
      </c>
      <c r="F37">
        <v>350754.70222222223</v>
      </c>
      <c r="G37">
        <v>33225.787222222221</v>
      </c>
      <c r="H37">
        <v>37212.88168888889</v>
      </c>
      <c r="I37">
        <v>26580.62977777778</v>
      </c>
      <c r="J37">
        <v>18606.440844444445</v>
      </c>
      <c r="K37">
        <v>11961.283399999998</v>
      </c>
      <c r="L37">
        <v>11961.283399999998</v>
      </c>
      <c r="M37">
        <v>11961.283399999998</v>
      </c>
      <c r="N37">
        <v>11961.283399999998</v>
      </c>
      <c r="O37">
        <v>11961.283399999998</v>
      </c>
      <c r="P37">
        <v>26580.62977777778</v>
      </c>
      <c r="Q37">
        <v>31896.755733333332</v>
      </c>
      <c r="R37">
        <v>31896.755733333332</v>
      </c>
      <c r="S37">
        <v>29229.558518518523</v>
      </c>
      <c r="T37">
        <v>29229.558518518523</v>
      </c>
      <c r="U37">
        <v>29229.558518518523</v>
      </c>
      <c r="V37">
        <v>29229.558518518523</v>
      </c>
      <c r="W37">
        <v>29229.558518518523</v>
      </c>
      <c r="X37">
        <v>29229.558518518523</v>
      </c>
      <c r="Y37">
        <v>29229.558518518523</v>
      </c>
      <c r="Z37">
        <v>29229.558518518523</v>
      </c>
      <c r="AA37">
        <v>29229.558518518523</v>
      </c>
      <c r="AB37">
        <v>29229.558518518523</v>
      </c>
      <c r="AC37">
        <v>29229.558518518523</v>
      </c>
      <c r="AD37">
        <v>29229.558518518523</v>
      </c>
      <c r="AE37">
        <v>6733.9174368070981</v>
      </c>
      <c r="AF37">
        <v>7541.9875292239503</v>
      </c>
      <c r="AG37">
        <v>5387.1339494456788</v>
      </c>
      <c r="AH37">
        <v>3770.9937646119752</v>
      </c>
      <c r="AI37">
        <v>2424.210277250555</v>
      </c>
      <c r="AJ37">
        <v>2424.210277250555</v>
      </c>
      <c r="AK37">
        <v>2424.210277250555</v>
      </c>
      <c r="AL37">
        <v>2424.210277250555</v>
      </c>
      <c r="AM37">
        <v>2424.210277250555</v>
      </c>
      <c r="AN37">
        <v>5387.1339494456788</v>
      </c>
      <c r="AO37">
        <v>6464.5607393348137</v>
      </c>
      <c r="AP37">
        <v>6464.5607393348137</v>
      </c>
      <c r="AQ37">
        <v>6052.690036039653</v>
      </c>
      <c r="AR37">
        <v>6052.690036039653</v>
      </c>
      <c r="AS37">
        <v>6052.690036039653</v>
      </c>
      <c r="AT37">
        <v>6052.690036039653</v>
      </c>
      <c r="AU37">
        <v>6052.690036039653</v>
      </c>
      <c r="AV37">
        <v>6052.690036039653</v>
      </c>
      <c r="AW37">
        <v>6052.690036039653</v>
      </c>
      <c r="AX37">
        <v>6052.690036039653</v>
      </c>
      <c r="AY37">
        <v>6052.690036039653</v>
      </c>
      <c r="AZ37">
        <v>6052.690036039653</v>
      </c>
      <c r="BA37">
        <v>6052.690036039653</v>
      </c>
      <c r="BB37">
        <v>6052.690036039653</v>
      </c>
      <c r="BC37">
        <v>126503.61992693262</v>
      </c>
      <c r="BD37">
        <v>126.50361992693261</v>
      </c>
      <c r="BE37">
        <v>21786.327888687236</v>
      </c>
      <c r="BF37">
        <v>580.96874369832631</v>
      </c>
      <c r="BG37">
        <v>25829.507239362778</v>
      </c>
      <c r="BH37">
        <v>3631.0546481145393</v>
      </c>
      <c r="BI37">
        <v>83477.946360153263</v>
      </c>
      <c r="BJ37">
        <v>4012.315386166566</v>
      </c>
      <c r="BK37">
        <v>2541.7382536801774</v>
      </c>
      <c r="BL37">
        <v>52323.497479330515</v>
      </c>
      <c r="BM37">
        <v>67439.577979431342</v>
      </c>
      <c r="BN37">
        <v>0</v>
      </c>
      <c r="BO37">
        <v>68252.934220608993</v>
      </c>
      <c r="BP37">
        <v>8896.0838878806226</v>
      </c>
      <c r="BQ37">
        <v>1924.458963500706</v>
      </c>
      <c r="BR37">
        <v>36065.450292397662</v>
      </c>
      <c r="BS37">
        <v>-387.79663641863283</v>
      </c>
      <c r="BT37">
        <v>0</v>
      </c>
      <c r="BU37">
        <v>326.79491833030858</v>
      </c>
      <c r="BV37">
        <v>0</v>
      </c>
      <c r="BW37">
        <v>0</v>
      </c>
      <c r="BX37">
        <v>33581.082702157699</v>
      </c>
      <c r="BY37">
        <v>-32679.491833030854</v>
      </c>
      <c r="BZ37">
        <v>377602.45049405121</v>
      </c>
      <c r="CA37">
        <v>19608.061088674556</v>
      </c>
      <c r="CB37">
        <v>15770.763533620946</v>
      </c>
      <c r="CC37">
        <v>4.1765522212545599E-2</v>
      </c>
      <c r="CD37">
        <v>3</v>
      </c>
      <c r="CE37">
        <v>51.523890000000002</v>
      </c>
      <c r="CF37">
        <v>-0.104825</v>
      </c>
    </row>
    <row r="38" spans="1:84" x14ac:dyDescent="0.35">
      <c r="A38">
        <v>1260</v>
      </c>
      <c r="B38">
        <v>1989</v>
      </c>
      <c r="C38">
        <v>4653</v>
      </c>
      <c r="D38" t="s">
        <v>54</v>
      </c>
      <c r="E38">
        <v>254756.92</v>
      </c>
      <c r="F38">
        <v>336174.08000000002</v>
      </c>
      <c r="G38">
        <v>31844.615000000002</v>
      </c>
      <c r="H38">
        <v>35665.968800000002</v>
      </c>
      <c r="I38">
        <v>25475.692000000003</v>
      </c>
      <c r="J38">
        <v>17832.984400000001</v>
      </c>
      <c r="K38">
        <v>11464.061400000001</v>
      </c>
      <c r="L38">
        <v>11464.061400000001</v>
      </c>
      <c r="M38">
        <v>11464.061400000001</v>
      </c>
      <c r="N38">
        <v>11464.061400000001</v>
      </c>
      <c r="O38">
        <v>11464.061400000001</v>
      </c>
      <c r="P38">
        <v>25475.692000000003</v>
      </c>
      <c r="Q38">
        <v>30570.830399999999</v>
      </c>
      <c r="R38">
        <v>30570.830399999999</v>
      </c>
      <c r="S38">
        <v>28014.506666666672</v>
      </c>
      <c r="T38">
        <v>28014.506666666672</v>
      </c>
      <c r="U38">
        <v>28014.506666666672</v>
      </c>
      <c r="V38">
        <v>28014.506666666672</v>
      </c>
      <c r="W38">
        <v>28014.506666666672</v>
      </c>
      <c r="X38">
        <v>28014.506666666672</v>
      </c>
      <c r="Y38">
        <v>28014.506666666672</v>
      </c>
      <c r="Z38">
        <v>28014.506666666672</v>
      </c>
      <c r="AA38">
        <v>28014.506666666672</v>
      </c>
      <c r="AB38">
        <v>28014.506666666672</v>
      </c>
      <c r="AC38">
        <v>28014.506666666672</v>
      </c>
      <c r="AD38">
        <v>28014.506666666672</v>
      </c>
      <c r="AE38">
        <v>6453.9933029332951</v>
      </c>
      <c r="AF38">
        <v>7228.4724992852907</v>
      </c>
      <c r="AG38">
        <v>5163.194642346637</v>
      </c>
      <c r="AH38">
        <v>3614.2362496426454</v>
      </c>
      <c r="AI38">
        <v>2323.4375890559863</v>
      </c>
      <c r="AJ38">
        <v>2323.4375890559863</v>
      </c>
      <c r="AK38">
        <v>2323.4375890559863</v>
      </c>
      <c r="AL38">
        <v>2323.4375890559863</v>
      </c>
      <c r="AM38">
        <v>2323.4375890559863</v>
      </c>
      <c r="AN38">
        <v>5163.194642346637</v>
      </c>
      <c r="AO38">
        <v>6195.833570815963</v>
      </c>
      <c r="AP38">
        <v>6195.833570815963</v>
      </c>
      <c r="AQ38">
        <v>5801.0840382167353</v>
      </c>
      <c r="AR38">
        <v>5801.0840382167353</v>
      </c>
      <c r="AS38">
        <v>5801.0840382167353</v>
      </c>
      <c r="AT38">
        <v>5801.0840382167353</v>
      </c>
      <c r="AU38">
        <v>5801.0840382167353</v>
      </c>
      <c r="AV38">
        <v>5801.0840382167353</v>
      </c>
      <c r="AW38">
        <v>5801.0840382167353</v>
      </c>
      <c r="AX38">
        <v>5801.0840382167353</v>
      </c>
      <c r="AY38">
        <v>5801.0840382167353</v>
      </c>
      <c r="AZ38">
        <v>5801.0840382167353</v>
      </c>
      <c r="BA38">
        <v>5801.0840382167353</v>
      </c>
      <c r="BB38">
        <v>5801.0840382167353</v>
      </c>
      <c r="BC38">
        <v>121244.95488206721</v>
      </c>
      <c r="BD38">
        <v>121.2449548820672</v>
      </c>
      <c r="BE38">
        <v>31920.145190562613</v>
      </c>
      <c r="BF38">
        <v>851.20387174833638</v>
      </c>
      <c r="BG38">
        <v>37843.992135511195</v>
      </c>
      <c r="BH38">
        <v>5320.0241984271024</v>
      </c>
      <c r="BI38">
        <v>122307.35632183908</v>
      </c>
      <c r="BJ38">
        <v>5878.6267392619484</v>
      </c>
      <c r="BK38">
        <v>3724.0169388989716</v>
      </c>
      <c r="BL38">
        <v>76661.54869933454</v>
      </c>
      <c r="BM38">
        <v>98808.809437386575</v>
      </c>
      <c r="BN38">
        <v>0</v>
      </c>
      <c r="BO38">
        <v>100000.49485783424</v>
      </c>
      <c r="BP38">
        <v>13034.059286146401</v>
      </c>
      <c r="BQ38">
        <v>2819.6128251663645</v>
      </c>
      <c r="BR38">
        <v>52841.140350877191</v>
      </c>
      <c r="BS38">
        <v>-568.1785843920145</v>
      </c>
      <c r="BT38">
        <v>0</v>
      </c>
      <c r="BU38">
        <v>478.80217785843922</v>
      </c>
      <c r="BV38">
        <v>0</v>
      </c>
      <c r="BW38">
        <v>0</v>
      </c>
      <c r="BX38">
        <v>49201.179794313372</v>
      </c>
      <c r="BY38">
        <v>-47880.217785843925</v>
      </c>
      <c r="BZ38">
        <v>553242.61645493051</v>
      </c>
      <c r="CA38">
        <v>18792.968006720417</v>
      </c>
      <c r="CB38">
        <v>15115.184167805231</v>
      </c>
      <c r="CC38">
        <v>2.7321077079456295E-2</v>
      </c>
      <c r="CD38">
        <v>5</v>
      </c>
      <c r="CE38">
        <v>51.491042999999998</v>
      </c>
      <c r="CF38">
        <v>-0.19222</v>
      </c>
    </row>
    <row r="39" spans="1:84" x14ac:dyDescent="0.35">
      <c r="A39">
        <v>1262</v>
      </c>
      <c r="B39">
        <v>2000</v>
      </c>
      <c r="C39">
        <v>6821</v>
      </c>
      <c r="D39" t="s">
        <v>54</v>
      </c>
      <c r="E39">
        <v>70574.613333333327</v>
      </c>
      <c r="F39">
        <v>93129.386666666673</v>
      </c>
      <c r="G39">
        <v>8821.8266666666659</v>
      </c>
      <c r="H39">
        <v>9880.4458666666669</v>
      </c>
      <c r="I39">
        <v>7057.4613333333327</v>
      </c>
      <c r="J39">
        <v>4940.2229333333335</v>
      </c>
      <c r="K39">
        <v>3175.8575999999998</v>
      </c>
      <c r="L39">
        <v>3175.8575999999998</v>
      </c>
      <c r="M39">
        <v>3175.8575999999998</v>
      </c>
      <c r="N39">
        <v>3175.8575999999998</v>
      </c>
      <c r="O39">
        <v>3175.8575999999998</v>
      </c>
      <c r="P39">
        <v>7057.4613333333327</v>
      </c>
      <c r="Q39">
        <v>8468.9535999999989</v>
      </c>
      <c r="R39">
        <v>8468.9535999999989</v>
      </c>
      <c r="S39">
        <v>7760.7822222222239</v>
      </c>
      <c r="T39">
        <v>7760.7822222222239</v>
      </c>
      <c r="U39">
        <v>7760.7822222222239</v>
      </c>
      <c r="V39">
        <v>7760.7822222222239</v>
      </c>
      <c r="W39">
        <v>7760.7822222222239</v>
      </c>
      <c r="X39">
        <v>7760.7822222222239</v>
      </c>
      <c r="Y39">
        <v>7760.7822222222239</v>
      </c>
      <c r="Z39">
        <v>7760.7822222222239</v>
      </c>
      <c r="AA39">
        <v>7760.7822222222239</v>
      </c>
      <c r="AB39">
        <v>7760.7822222222239</v>
      </c>
      <c r="AC39">
        <v>7760.7822222222239</v>
      </c>
      <c r="AD39">
        <v>7760.7822222222239</v>
      </c>
      <c r="AE39">
        <v>1787.9321268699596</v>
      </c>
      <c r="AF39">
        <v>2002.4839820943548</v>
      </c>
      <c r="AG39">
        <v>1430.3457014959677</v>
      </c>
      <c r="AH39">
        <v>1001.2419910471774</v>
      </c>
      <c r="AI39">
        <v>643.65556567318549</v>
      </c>
      <c r="AJ39">
        <v>643.65556567318549</v>
      </c>
      <c r="AK39">
        <v>643.65556567318549</v>
      </c>
      <c r="AL39">
        <v>643.65556567318549</v>
      </c>
      <c r="AM39">
        <v>643.65556567318549</v>
      </c>
      <c r="AN39">
        <v>1430.3457014959677</v>
      </c>
      <c r="AO39">
        <v>1716.414841795161</v>
      </c>
      <c r="AP39">
        <v>1716.414841795161</v>
      </c>
      <c r="AQ39">
        <v>1607.0584575732742</v>
      </c>
      <c r="AR39">
        <v>1607.0584575732742</v>
      </c>
      <c r="AS39">
        <v>1607.0584575732742</v>
      </c>
      <c r="AT39">
        <v>1607.0584575732742</v>
      </c>
      <c r="AU39">
        <v>1607.0584575732742</v>
      </c>
      <c r="AV39">
        <v>1607.0584575732742</v>
      </c>
      <c r="AW39">
        <v>1607.0584575732742</v>
      </c>
      <c r="AX39">
        <v>1607.0584575732742</v>
      </c>
      <c r="AY39">
        <v>1607.0584575732742</v>
      </c>
      <c r="AZ39">
        <v>1607.0584575732742</v>
      </c>
      <c r="BA39">
        <v>1607.0584575732742</v>
      </c>
      <c r="BB39">
        <v>1607.0584575732742</v>
      </c>
      <c r="BC39">
        <v>33588.158505838976</v>
      </c>
      <c r="BD39">
        <v>33.588158505838976</v>
      </c>
      <c r="BE39">
        <v>5925.9528130671506</v>
      </c>
      <c r="BF39">
        <v>158.02540834845735</v>
      </c>
      <c r="BG39">
        <v>7025.710889292196</v>
      </c>
      <c r="BH39">
        <v>987.65880217785843</v>
      </c>
      <c r="BI39">
        <v>22706.275862068967</v>
      </c>
      <c r="BJ39">
        <v>1091.3629764065336</v>
      </c>
      <c r="BK39">
        <v>691.36116152450097</v>
      </c>
      <c r="BL39">
        <v>14232.16333938294</v>
      </c>
      <c r="BM39">
        <v>18343.786932849365</v>
      </c>
      <c r="BN39">
        <v>0</v>
      </c>
      <c r="BO39">
        <v>18565.022504537206</v>
      </c>
      <c r="BP39">
        <v>2419.764065335753</v>
      </c>
      <c r="BQ39">
        <v>523.45916515426495</v>
      </c>
      <c r="BR39">
        <v>9809.9210526315783</v>
      </c>
      <c r="BS39">
        <v>-105.48196007259529</v>
      </c>
      <c r="BT39">
        <v>0</v>
      </c>
      <c r="BU39">
        <v>88.889292196007261</v>
      </c>
      <c r="BV39">
        <v>0</v>
      </c>
      <c r="BW39">
        <v>0</v>
      </c>
      <c r="BX39">
        <v>9134.1649001814876</v>
      </c>
      <c r="BY39">
        <v>-8888.9292196007264</v>
      </c>
      <c r="BZ39">
        <v>102709.10798548094</v>
      </c>
      <c r="CA39">
        <v>5206.1645684050409</v>
      </c>
      <c r="CB39">
        <v>4187.3181623681749</v>
      </c>
      <c r="CC39">
        <v>4.0768713159889371E-2</v>
      </c>
      <c r="CD39">
        <v>3</v>
      </c>
      <c r="CE39">
        <v>51.473193999999999</v>
      </c>
      <c r="CF39">
        <v>-8.8489999999999992E-3</v>
      </c>
    </row>
    <row r="40" spans="1:84" x14ac:dyDescent="0.35">
      <c r="A40">
        <v>1318</v>
      </c>
      <c r="B40">
        <v>1989</v>
      </c>
      <c r="C40">
        <v>381</v>
      </c>
      <c r="D40" t="s">
        <v>54</v>
      </c>
      <c r="E40">
        <v>39585.053333333337</v>
      </c>
      <c r="F40">
        <v>52235.946666666663</v>
      </c>
      <c r="G40">
        <v>4948.1316666666671</v>
      </c>
      <c r="H40">
        <v>5541.9074666666675</v>
      </c>
      <c r="I40">
        <v>3958.505333333334</v>
      </c>
      <c r="J40">
        <v>2770.9537333333337</v>
      </c>
      <c r="K40">
        <v>1781.3274000000001</v>
      </c>
      <c r="L40">
        <v>1781.3274000000001</v>
      </c>
      <c r="M40">
        <v>1781.3274000000001</v>
      </c>
      <c r="N40">
        <v>1781.3274000000001</v>
      </c>
      <c r="O40">
        <v>1781.3274000000001</v>
      </c>
      <c r="P40">
        <v>3958.505333333334</v>
      </c>
      <c r="Q40">
        <v>4750.2064</v>
      </c>
      <c r="R40">
        <v>4750.2064</v>
      </c>
      <c r="S40">
        <v>4352.9955555555562</v>
      </c>
      <c r="T40">
        <v>4352.9955555555562</v>
      </c>
      <c r="U40">
        <v>4352.9955555555562</v>
      </c>
      <c r="V40">
        <v>4352.9955555555562</v>
      </c>
      <c r="W40">
        <v>4352.9955555555562</v>
      </c>
      <c r="X40">
        <v>4352.9955555555562</v>
      </c>
      <c r="Y40">
        <v>4352.9955555555562</v>
      </c>
      <c r="Z40">
        <v>4352.9955555555562</v>
      </c>
      <c r="AA40">
        <v>4352.9955555555562</v>
      </c>
      <c r="AB40">
        <v>4352.9955555555562</v>
      </c>
      <c r="AC40">
        <v>4352.9955555555562</v>
      </c>
      <c r="AD40">
        <v>4352.9955555555562</v>
      </c>
      <c r="AE40">
        <v>1002.8448652526913</v>
      </c>
      <c r="AF40">
        <v>1123.1862490830144</v>
      </c>
      <c r="AG40">
        <v>802.27589220215316</v>
      </c>
      <c r="AH40">
        <v>561.59312454150722</v>
      </c>
      <c r="AI40">
        <v>361.0241514909689</v>
      </c>
      <c r="AJ40">
        <v>361.0241514909689</v>
      </c>
      <c r="AK40">
        <v>361.0241514909689</v>
      </c>
      <c r="AL40">
        <v>361.0241514909689</v>
      </c>
      <c r="AM40">
        <v>361.0241514909689</v>
      </c>
      <c r="AN40">
        <v>802.27589220215316</v>
      </c>
      <c r="AO40">
        <v>962.73107064258363</v>
      </c>
      <c r="AP40">
        <v>962.73107064258363</v>
      </c>
      <c r="AQ40">
        <v>901.39345790472794</v>
      </c>
      <c r="AR40">
        <v>901.39345790472794</v>
      </c>
      <c r="AS40">
        <v>901.39345790472794</v>
      </c>
      <c r="AT40">
        <v>901.39345790472794</v>
      </c>
      <c r="AU40">
        <v>901.39345790472794</v>
      </c>
      <c r="AV40">
        <v>901.39345790472794</v>
      </c>
      <c r="AW40">
        <v>901.39345790472794</v>
      </c>
      <c r="AX40">
        <v>901.39345790472794</v>
      </c>
      <c r="AY40">
        <v>901.39345790472794</v>
      </c>
      <c r="AZ40">
        <v>901.39345790472794</v>
      </c>
      <c r="BA40">
        <v>901.39345790472794</v>
      </c>
      <c r="BB40">
        <v>901.39345790472794</v>
      </c>
      <c r="BC40">
        <v>18839.480416878258</v>
      </c>
      <c r="BD40">
        <v>18.839480416878256</v>
      </c>
      <c r="BE40">
        <v>4942.0447670901394</v>
      </c>
      <c r="BF40">
        <v>131.78786045573705</v>
      </c>
      <c r="BG40">
        <v>5859.2059084492839</v>
      </c>
      <c r="BH40">
        <v>823.67412784835653</v>
      </c>
      <c r="BI40">
        <v>18936.268199233717</v>
      </c>
      <c r="BJ40">
        <v>910.15991127243399</v>
      </c>
      <c r="BK40">
        <v>576.57188949384954</v>
      </c>
      <c r="BL40">
        <v>11869.144182294818</v>
      </c>
      <c r="BM40">
        <v>15298.099576527526</v>
      </c>
      <c r="BN40">
        <v>0</v>
      </c>
      <c r="BO40">
        <v>15482.602581165558</v>
      </c>
      <c r="BP40">
        <v>2018.0016132284736</v>
      </c>
      <c r="BQ40">
        <v>436.547287759629</v>
      </c>
      <c r="BR40">
        <v>8181.1432748538018</v>
      </c>
      <c r="BS40">
        <v>-87.968396854204485</v>
      </c>
      <c r="BT40">
        <v>0</v>
      </c>
      <c r="BU40">
        <v>74.130671506352087</v>
      </c>
      <c r="BV40">
        <v>0</v>
      </c>
      <c r="BW40">
        <v>0</v>
      </c>
      <c r="BX40">
        <v>7617.585436579956</v>
      </c>
      <c r="BY40">
        <v>-7413.0671506352091</v>
      </c>
      <c r="BZ40">
        <v>85655.931740270244</v>
      </c>
      <c r="CA40">
        <v>2920.1194646161298</v>
      </c>
      <c r="CB40">
        <v>2348.6520853907532</v>
      </c>
      <c r="CC40">
        <v>2.7419608165753673E-2</v>
      </c>
      <c r="CD40">
        <v>5</v>
      </c>
      <c r="CE40">
        <v>51.505220999999999</v>
      </c>
      <c r="CF40">
        <v>-1.8901000000000001E-2</v>
      </c>
    </row>
    <row r="41" spans="1:84" x14ac:dyDescent="0.35">
      <c r="A41">
        <v>1319</v>
      </c>
      <c r="B41">
        <v>1989</v>
      </c>
      <c r="C41">
        <v>846</v>
      </c>
      <c r="D41" t="s">
        <v>54</v>
      </c>
      <c r="E41">
        <v>87897.52</v>
      </c>
      <c r="F41">
        <v>115988.48</v>
      </c>
      <c r="G41">
        <v>10987.19</v>
      </c>
      <c r="H41">
        <v>12305.652800000002</v>
      </c>
      <c r="I41">
        <v>8789.7520000000004</v>
      </c>
      <c r="J41">
        <v>6152.8264000000008</v>
      </c>
      <c r="K41">
        <v>3955.3883999999998</v>
      </c>
      <c r="L41">
        <v>3955.3883999999998</v>
      </c>
      <c r="M41">
        <v>3955.3883999999998</v>
      </c>
      <c r="N41">
        <v>3955.3883999999998</v>
      </c>
      <c r="O41">
        <v>3955.3883999999998</v>
      </c>
      <c r="P41">
        <v>8789.7520000000004</v>
      </c>
      <c r="Q41">
        <v>10547.7024</v>
      </c>
      <c r="R41">
        <v>10547.7024</v>
      </c>
      <c r="S41">
        <v>9665.7066666666669</v>
      </c>
      <c r="T41">
        <v>9665.7066666666669</v>
      </c>
      <c r="U41">
        <v>9665.7066666666669</v>
      </c>
      <c r="V41">
        <v>9665.7066666666669</v>
      </c>
      <c r="W41">
        <v>9665.7066666666669</v>
      </c>
      <c r="X41">
        <v>9665.7066666666669</v>
      </c>
      <c r="Y41">
        <v>9665.7066666666669</v>
      </c>
      <c r="Z41">
        <v>9665.7066666666669</v>
      </c>
      <c r="AA41">
        <v>9665.7066666666669</v>
      </c>
      <c r="AB41">
        <v>9665.7066666666669</v>
      </c>
      <c r="AC41">
        <v>9665.7066666666669</v>
      </c>
      <c r="AD41">
        <v>9665.7066666666669</v>
      </c>
      <c r="AE41">
        <v>2226.7893858366847</v>
      </c>
      <c r="AF41">
        <v>2494.0041121370868</v>
      </c>
      <c r="AG41">
        <v>1781.4315086693477</v>
      </c>
      <c r="AH41">
        <v>1247.0020560685434</v>
      </c>
      <c r="AI41">
        <v>801.64417890120637</v>
      </c>
      <c r="AJ41">
        <v>801.64417890120637</v>
      </c>
      <c r="AK41">
        <v>801.64417890120637</v>
      </c>
      <c r="AL41">
        <v>801.64417890120637</v>
      </c>
      <c r="AM41">
        <v>801.64417890120637</v>
      </c>
      <c r="AN41">
        <v>1781.4315086693477</v>
      </c>
      <c r="AO41">
        <v>2137.7178104032173</v>
      </c>
      <c r="AP41">
        <v>2137.7178104032173</v>
      </c>
      <c r="AQ41">
        <v>2001.5193317254586</v>
      </c>
      <c r="AR41">
        <v>2001.5193317254586</v>
      </c>
      <c r="AS41">
        <v>2001.5193317254586</v>
      </c>
      <c r="AT41">
        <v>2001.5193317254586</v>
      </c>
      <c r="AU41">
        <v>2001.5193317254586</v>
      </c>
      <c r="AV41">
        <v>2001.5193317254586</v>
      </c>
      <c r="AW41">
        <v>2001.5193317254586</v>
      </c>
      <c r="AX41">
        <v>2001.5193317254586</v>
      </c>
      <c r="AY41">
        <v>2001.5193317254586</v>
      </c>
      <c r="AZ41">
        <v>2001.5193317254586</v>
      </c>
      <c r="BA41">
        <v>2001.5193317254586</v>
      </c>
      <c r="BB41">
        <v>2001.5193317254586</v>
      </c>
      <c r="BC41">
        <v>41832.547067398991</v>
      </c>
      <c r="BD41">
        <v>41.832547067398991</v>
      </c>
      <c r="BE41">
        <v>10975.196612220205</v>
      </c>
      <c r="BF41">
        <v>292.67190965920548</v>
      </c>
      <c r="BG41">
        <v>13012.010183504737</v>
      </c>
      <c r="BH41">
        <v>1829.1994353700341</v>
      </c>
      <c r="BI41">
        <v>42053.295019157085</v>
      </c>
      <c r="BJ41">
        <v>2021.2653760838878</v>
      </c>
      <c r="BK41">
        <v>1280.439604759024</v>
      </c>
      <c r="BL41">
        <v>26358.763863682194</v>
      </c>
      <c r="BM41">
        <v>33973.721113127642</v>
      </c>
      <c r="BN41">
        <v>0</v>
      </c>
      <c r="BO41">
        <v>34383.461786650529</v>
      </c>
      <c r="BP41">
        <v>4481.5386166565841</v>
      </c>
      <c r="BQ41">
        <v>969.47570074611815</v>
      </c>
      <c r="BR41">
        <v>18168.523391812865</v>
      </c>
      <c r="BS41">
        <v>-195.35849969751965</v>
      </c>
      <c r="BT41">
        <v>0</v>
      </c>
      <c r="BU41">
        <v>164.62794918330309</v>
      </c>
      <c r="BV41">
        <v>0</v>
      </c>
      <c r="BW41">
        <v>0</v>
      </c>
      <c r="BX41">
        <v>16916.985138132688</v>
      </c>
      <c r="BY41">
        <v>-16462.794918330306</v>
      </c>
      <c r="BZ41">
        <v>190223.0222827183</v>
      </c>
      <c r="CA41">
        <v>6484.0447954468436</v>
      </c>
      <c r="CB41">
        <v>5215.117228977896</v>
      </c>
      <c r="CC41">
        <v>2.7415804703317909E-2</v>
      </c>
      <c r="CD41">
        <v>5</v>
      </c>
      <c r="CE41">
        <v>51.505220999999999</v>
      </c>
      <c r="CF41">
        <v>-1.8901000000000001E-2</v>
      </c>
    </row>
    <row r="42" spans="1:84" x14ac:dyDescent="0.35">
      <c r="A42">
        <v>1320</v>
      </c>
      <c r="B42">
        <v>1989</v>
      </c>
      <c r="C42">
        <v>561</v>
      </c>
      <c r="D42" t="s">
        <v>54</v>
      </c>
      <c r="E42">
        <v>14511.2</v>
      </c>
      <c r="F42">
        <v>19148.8</v>
      </c>
      <c r="G42">
        <v>1813.9</v>
      </c>
      <c r="H42">
        <v>2031.5680000000002</v>
      </c>
      <c r="I42">
        <v>1451.1200000000001</v>
      </c>
      <c r="J42">
        <v>1015.7840000000001</v>
      </c>
      <c r="K42">
        <v>653.00400000000002</v>
      </c>
      <c r="L42">
        <v>653.00400000000002</v>
      </c>
      <c r="M42">
        <v>653.00400000000002</v>
      </c>
      <c r="N42">
        <v>653.00400000000002</v>
      </c>
      <c r="O42">
        <v>653.00400000000002</v>
      </c>
      <c r="P42">
        <v>1451.1200000000001</v>
      </c>
      <c r="Q42">
        <v>1741.3440000000001</v>
      </c>
      <c r="R42">
        <v>1741.3440000000001</v>
      </c>
      <c r="S42">
        <v>1595.7333333333333</v>
      </c>
      <c r="T42">
        <v>1595.7333333333333</v>
      </c>
      <c r="U42">
        <v>1595.7333333333333</v>
      </c>
      <c r="V42">
        <v>1595.7333333333333</v>
      </c>
      <c r="W42">
        <v>1595.7333333333333</v>
      </c>
      <c r="X42">
        <v>1595.7333333333333</v>
      </c>
      <c r="Y42">
        <v>1595.7333333333333</v>
      </c>
      <c r="Z42">
        <v>1595.7333333333333</v>
      </c>
      <c r="AA42">
        <v>1595.7333333333333</v>
      </c>
      <c r="AB42">
        <v>1595.7333333333333</v>
      </c>
      <c r="AC42">
        <v>1595.7333333333333</v>
      </c>
      <c r="AD42">
        <v>1595.7333333333333</v>
      </c>
      <c r="AE42">
        <v>367.62568654671145</v>
      </c>
      <c r="AF42">
        <v>411.74076893231683</v>
      </c>
      <c r="AG42">
        <v>294.10054923736914</v>
      </c>
      <c r="AH42">
        <v>205.87038446615841</v>
      </c>
      <c r="AI42">
        <v>132.3452471568161</v>
      </c>
      <c r="AJ42">
        <v>132.3452471568161</v>
      </c>
      <c r="AK42">
        <v>132.3452471568161</v>
      </c>
      <c r="AL42">
        <v>132.3452471568161</v>
      </c>
      <c r="AM42">
        <v>132.3452471568161</v>
      </c>
      <c r="AN42">
        <v>294.10054923736914</v>
      </c>
      <c r="AO42">
        <v>352.92065908484295</v>
      </c>
      <c r="AP42">
        <v>352.92065908484295</v>
      </c>
      <c r="AQ42">
        <v>330.43534478031319</v>
      </c>
      <c r="AR42">
        <v>330.43534478031319</v>
      </c>
      <c r="AS42">
        <v>330.43534478031319</v>
      </c>
      <c r="AT42">
        <v>330.43534478031319</v>
      </c>
      <c r="AU42">
        <v>330.43534478031319</v>
      </c>
      <c r="AV42">
        <v>330.43534478031319</v>
      </c>
      <c r="AW42">
        <v>330.43534478031319</v>
      </c>
      <c r="AX42">
        <v>330.43534478031319</v>
      </c>
      <c r="AY42">
        <v>330.43534478031319</v>
      </c>
      <c r="AZ42">
        <v>330.43534478031319</v>
      </c>
      <c r="BA42">
        <v>330.43534478031319</v>
      </c>
      <c r="BB42">
        <v>330.43534478031319</v>
      </c>
      <c r="BC42">
        <v>6906.2296297374505</v>
      </c>
      <c r="BD42">
        <v>6.9062296297374504</v>
      </c>
      <c r="BE42">
        <v>1820.4476709013916</v>
      </c>
      <c r="BF42">
        <v>48.545271224037108</v>
      </c>
      <c r="BG42">
        <v>2158.2924178261746</v>
      </c>
      <c r="BH42">
        <v>303.40794515023191</v>
      </c>
      <c r="BI42">
        <v>6975.3486590038319</v>
      </c>
      <c r="BJ42">
        <v>335.26577939100628</v>
      </c>
      <c r="BK42">
        <v>212.38556160516234</v>
      </c>
      <c r="BL42">
        <v>4372.1084896148423</v>
      </c>
      <c r="BM42">
        <v>5635.1957652752571</v>
      </c>
      <c r="BN42">
        <v>0</v>
      </c>
      <c r="BO42">
        <v>5703.1591449889092</v>
      </c>
      <c r="BP42">
        <v>743.34946561806817</v>
      </c>
      <c r="BQ42">
        <v>160.80621092962292</v>
      </c>
      <c r="BR42">
        <v>3013.5994152046783</v>
      </c>
      <c r="BS42">
        <v>-32.403968542044765</v>
      </c>
      <c r="BT42">
        <v>0</v>
      </c>
      <c r="BU42">
        <v>27.306715063520873</v>
      </c>
      <c r="BV42">
        <v>0</v>
      </c>
      <c r="BW42">
        <v>0</v>
      </c>
      <c r="BX42">
        <v>2806.0076991328897</v>
      </c>
      <c r="BY42">
        <v>-2730.6715063520874</v>
      </c>
      <c r="BZ42">
        <v>31552.150736035492</v>
      </c>
      <c r="CA42">
        <v>1070.4655926093048</v>
      </c>
      <c r="CB42">
        <v>860.97547613566394</v>
      </c>
      <c r="CC42">
        <v>2.7287378389465853E-2</v>
      </c>
      <c r="CD42">
        <v>5</v>
      </c>
      <c r="CE42">
        <v>51.505220999999999</v>
      </c>
      <c r="CF42">
        <v>-1.8901000000000001E-2</v>
      </c>
    </row>
    <row r="43" spans="1:84" x14ac:dyDescent="0.35">
      <c r="A43">
        <v>1321</v>
      </c>
      <c r="B43">
        <v>1989</v>
      </c>
      <c r="C43">
        <v>1150</v>
      </c>
      <c r="D43" t="s">
        <v>54</v>
      </c>
      <c r="E43">
        <v>119482.44444444444</v>
      </c>
      <c r="F43">
        <v>157667.55555555556</v>
      </c>
      <c r="G43">
        <v>14935.305555555555</v>
      </c>
      <c r="H43">
        <v>16727.542222222222</v>
      </c>
      <c r="I43">
        <v>11948.244444444445</v>
      </c>
      <c r="J43">
        <v>8363.7711111111112</v>
      </c>
      <c r="K43">
        <v>5376.7099999999991</v>
      </c>
      <c r="L43">
        <v>5376.7099999999991</v>
      </c>
      <c r="M43">
        <v>5376.7099999999991</v>
      </c>
      <c r="N43">
        <v>5376.7099999999991</v>
      </c>
      <c r="O43">
        <v>5376.7099999999991</v>
      </c>
      <c r="P43">
        <v>11948.244444444445</v>
      </c>
      <c r="Q43">
        <v>14337.893333333332</v>
      </c>
      <c r="R43">
        <v>14337.893333333332</v>
      </c>
      <c r="S43">
        <v>13138.962962962965</v>
      </c>
      <c r="T43">
        <v>13138.962962962965</v>
      </c>
      <c r="U43">
        <v>13138.962962962965</v>
      </c>
      <c r="V43">
        <v>13138.962962962965</v>
      </c>
      <c r="W43">
        <v>13138.962962962965</v>
      </c>
      <c r="X43">
        <v>13138.962962962965</v>
      </c>
      <c r="Y43">
        <v>13138.962962962965</v>
      </c>
      <c r="Z43">
        <v>13138.962962962965</v>
      </c>
      <c r="AA43">
        <v>13138.962962962965</v>
      </c>
      <c r="AB43">
        <v>13138.962962962965</v>
      </c>
      <c r="AC43">
        <v>13138.962962962965</v>
      </c>
      <c r="AD43">
        <v>13138.962962962965</v>
      </c>
      <c r="AE43">
        <v>3026.9595670356821</v>
      </c>
      <c r="AF43">
        <v>3390.1947150799642</v>
      </c>
      <c r="AG43">
        <v>2421.5676536285459</v>
      </c>
      <c r="AH43">
        <v>1695.0973575399821</v>
      </c>
      <c r="AI43">
        <v>1089.7054441328455</v>
      </c>
      <c r="AJ43">
        <v>1089.7054441328455</v>
      </c>
      <c r="AK43">
        <v>1089.7054441328455</v>
      </c>
      <c r="AL43">
        <v>1089.7054441328455</v>
      </c>
      <c r="AM43">
        <v>1089.7054441328455</v>
      </c>
      <c r="AN43">
        <v>2421.5676536285459</v>
      </c>
      <c r="AO43">
        <v>2905.8811843542549</v>
      </c>
      <c r="AP43">
        <v>2905.8811843542549</v>
      </c>
      <c r="AQ43">
        <v>2720.7414083738508</v>
      </c>
      <c r="AR43">
        <v>2720.7414083738508</v>
      </c>
      <c r="AS43">
        <v>2720.7414083738508</v>
      </c>
      <c r="AT43">
        <v>2720.7414083738508</v>
      </c>
      <c r="AU43">
        <v>2720.7414083738508</v>
      </c>
      <c r="AV43">
        <v>2720.7414083738508</v>
      </c>
      <c r="AW43">
        <v>2720.7414083738508</v>
      </c>
      <c r="AX43">
        <v>2720.7414083738508</v>
      </c>
      <c r="AY43">
        <v>2720.7414083738508</v>
      </c>
      <c r="AZ43">
        <v>2720.7414083738508</v>
      </c>
      <c r="BA43">
        <v>2720.7414083738508</v>
      </c>
      <c r="BB43">
        <v>2720.7414083738508</v>
      </c>
      <c r="BC43">
        <v>56864.573436771636</v>
      </c>
      <c r="BD43">
        <v>56.864573436771636</v>
      </c>
      <c r="BE43">
        <v>14920.508166969146</v>
      </c>
      <c r="BF43">
        <v>397.88021778584391</v>
      </c>
      <c r="BG43">
        <v>17689.505807622503</v>
      </c>
      <c r="BH43">
        <v>2486.7513611615245</v>
      </c>
      <c r="BI43">
        <v>57170.413793103449</v>
      </c>
      <c r="BJ43">
        <v>2747.8602540834845</v>
      </c>
      <c r="BK43">
        <v>1740.7259528130671</v>
      </c>
      <c r="BL43">
        <v>35834.08711433757</v>
      </c>
      <c r="BM43">
        <v>46186.43303085299</v>
      </c>
      <c r="BN43">
        <v>0</v>
      </c>
      <c r="BO43">
        <v>46743.465335753172</v>
      </c>
      <c r="BP43">
        <v>6092.5408348457349</v>
      </c>
      <c r="BQ43">
        <v>1317.978221415608</v>
      </c>
      <c r="BR43">
        <v>24699.65789473684</v>
      </c>
      <c r="BS43">
        <v>-265.58504537205079</v>
      </c>
      <c r="BT43">
        <v>0</v>
      </c>
      <c r="BU43">
        <v>223.80762250453719</v>
      </c>
      <c r="BV43">
        <v>0</v>
      </c>
      <c r="BW43">
        <v>0</v>
      </c>
      <c r="BX43">
        <v>22998.222613430127</v>
      </c>
      <c r="BY43">
        <v>-22380.762250453721</v>
      </c>
      <c r="BZ43">
        <v>258603.49092558984</v>
      </c>
      <c r="CA43">
        <v>8814.0088826996034</v>
      </c>
      <c r="CB43">
        <v>7089.1073443552914</v>
      </c>
      <c r="CC43">
        <v>2.7413038079965826E-2</v>
      </c>
      <c r="CD43">
        <v>5</v>
      </c>
      <c r="CE43">
        <v>51.505220999999999</v>
      </c>
      <c r="CF43">
        <v>-1.8901000000000001E-2</v>
      </c>
    </row>
    <row r="44" spans="1:84" x14ac:dyDescent="0.35">
      <c r="A44">
        <v>1324</v>
      </c>
      <c r="B44">
        <v>1989</v>
      </c>
      <c r="C44">
        <v>534</v>
      </c>
      <c r="D44" t="s">
        <v>54</v>
      </c>
      <c r="E44">
        <v>55481.41333333333</v>
      </c>
      <c r="F44">
        <v>73212.58666666667</v>
      </c>
      <c r="G44">
        <v>6935.1766666666663</v>
      </c>
      <c r="H44">
        <v>7767.3978666666671</v>
      </c>
      <c r="I44">
        <v>5548.141333333333</v>
      </c>
      <c r="J44">
        <v>3883.6989333333336</v>
      </c>
      <c r="K44">
        <v>2496.6635999999999</v>
      </c>
      <c r="L44">
        <v>2496.6635999999999</v>
      </c>
      <c r="M44">
        <v>2496.6635999999999</v>
      </c>
      <c r="N44">
        <v>2496.6635999999999</v>
      </c>
      <c r="O44">
        <v>2496.6635999999999</v>
      </c>
      <c r="P44">
        <v>5548.141333333333</v>
      </c>
      <c r="Q44">
        <v>6657.7695999999996</v>
      </c>
      <c r="R44">
        <v>6657.7695999999996</v>
      </c>
      <c r="S44">
        <v>6101.0488888888895</v>
      </c>
      <c r="T44">
        <v>6101.0488888888895</v>
      </c>
      <c r="U44">
        <v>6101.0488888888895</v>
      </c>
      <c r="V44">
        <v>6101.0488888888895</v>
      </c>
      <c r="W44">
        <v>6101.0488888888895</v>
      </c>
      <c r="X44">
        <v>6101.0488888888895</v>
      </c>
      <c r="Y44">
        <v>6101.0488888888895</v>
      </c>
      <c r="Z44">
        <v>6101.0488888888895</v>
      </c>
      <c r="AA44">
        <v>6101.0488888888895</v>
      </c>
      <c r="AB44">
        <v>6101.0488888888895</v>
      </c>
      <c r="AC44">
        <v>6101.0488888888895</v>
      </c>
      <c r="AD44">
        <v>6101.0488888888895</v>
      </c>
      <c r="AE44">
        <v>1405.5620946061342</v>
      </c>
      <c r="AF44">
        <v>1574.2295459588704</v>
      </c>
      <c r="AG44">
        <v>1124.4496756849073</v>
      </c>
      <c r="AH44">
        <v>787.1147729794352</v>
      </c>
      <c r="AI44">
        <v>506.00235405820831</v>
      </c>
      <c r="AJ44">
        <v>506.00235405820831</v>
      </c>
      <c r="AK44">
        <v>506.00235405820831</v>
      </c>
      <c r="AL44">
        <v>506.00235405820831</v>
      </c>
      <c r="AM44">
        <v>506.00235405820831</v>
      </c>
      <c r="AN44">
        <v>1124.4496756849073</v>
      </c>
      <c r="AO44">
        <v>1349.3396108218888</v>
      </c>
      <c r="AP44">
        <v>1349.3396108218888</v>
      </c>
      <c r="AQ44">
        <v>1263.370358323162</v>
      </c>
      <c r="AR44">
        <v>1263.370358323162</v>
      </c>
      <c r="AS44">
        <v>1263.370358323162</v>
      </c>
      <c r="AT44">
        <v>1263.370358323162</v>
      </c>
      <c r="AU44">
        <v>1263.370358323162</v>
      </c>
      <c r="AV44">
        <v>1263.370358323162</v>
      </c>
      <c r="AW44">
        <v>1263.370358323162</v>
      </c>
      <c r="AX44">
        <v>1263.370358323162</v>
      </c>
      <c r="AY44">
        <v>1263.370358323162</v>
      </c>
      <c r="AZ44">
        <v>1263.370358323162</v>
      </c>
      <c r="BA44">
        <v>1263.370358323162</v>
      </c>
      <c r="BB44">
        <v>1263.370358323162</v>
      </c>
      <c r="BC44">
        <v>26404.941056727017</v>
      </c>
      <c r="BD44">
        <v>26.404941056727019</v>
      </c>
      <c r="BE44">
        <v>6919.5402298850577</v>
      </c>
      <c r="BF44">
        <v>184.52107279693485</v>
      </c>
      <c r="BG44">
        <v>8203.6915708812267</v>
      </c>
      <c r="BH44">
        <v>1153.2567049808429</v>
      </c>
      <c r="BI44">
        <v>26513.371647509579</v>
      </c>
      <c r="BJ44">
        <v>1274.3486590038315</v>
      </c>
      <c r="BK44">
        <v>807.27969348658996</v>
      </c>
      <c r="BL44">
        <v>16618.429118773947</v>
      </c>
      <c r="BM44">
        <v>21419.436781609194</v>
      </c>
      <c r="BN44">
        <v>0</v>
      </c>
      <c r="BO44">
        <v>21677.766283524903</v>
      </c>
      <c r="BP44">
        <v>2825.4789272030648</v>
      </c>
      <c r="BQ44">
        <v>611.22605363984667</v>
      </c>
      <c r="BR44">
        <v>11454.722222222223</v>
      </c>
      <c r="BS44">
        <v>-123.16781609195402</v>
      </c>
      <c r="BT44">
        <v>0</v>
      </c>
      <c r="BU44">
        <v>103.79310344827586</v>
      </c>
      <c r="BV44">
        <v>0</v>
      </c>
      <c r="BW44">
        <v>0</v>
      </c>
      <c r="BX44">
        <v>10665.663984674329</v>
      </c>
      <c r="BY44">
        <v>-10379.310344827585</v>
      </c>
      <c r="BZ44">
        <v>119930.04789272032</v>
      </c>
      <c r="CA44">
        <v>4092.7658637926879</v>
      </c>
      <c r="CB44">
        <v>3291.811584248459</v>
      </c>
      <c r="CC44">
        <v>2.7447763442845E-2</v>
      </c>
      <c r="CD44">
        <v>5</v>
      </c>
      <c r="CE44">
        <v>51.505220999999999</v>
      </c>
      <c r="CF44">
        <v>-1.8901000000000001E-2</v>
      </c>
    </row>
    <row r="45" spans="1:84" x14ac:dyDescent="0.35">
      <c r="A45">
        <v>1331</v>
      </c>
      <c r="B45">
        <v>1870</v>
      </c>
      <c r="C45">
        <v>800</v>
      </c>
      <c r="D45" t="s">
        <v>54</v>
      </c>
      <c r="E45">
        <v>38627.555555555555</v>
      </c>
      <c r="F45">
        <v>50972.444444444445</v>
      </c>
      <c r="G45">
        <v>4828.4444444444443</v>
      </c>
      <c r="H45">
        <v>5407.8577777777782</v>
      </c>
      <c r="I45">
        <v>3862.7555555555555</v>
      </c>
      <c r="J45">
        <v>2703.9288888888891</v>
      </c>
      <c r="K45">
        <v>1738.24</v>
      </c>
      <c r="L45">
        <v>1738.24</v>
      </c>
      <c r="M45">
        <v>1738.24</v>
      </c>
      <c r="N45">
        <v>1738.24</v>
      </c>
      <c r="O45">
        <v>1738.24</v>
      </c>
      <c r="P45">
        <v>3862.7555555555555</v>
      </c>
      <c r="Q45">
        <v>4635.3066666666664</v>
      </c>
      <c r="R45">
        <v>4635.3066666666664</v>
      </c>
      <c r="S45">
        <v>4247.7037037037044</v>
      </c>
      <c r="T45">
        <v>4247.7037037037044</v>
      </c>
      <c r="U45">
        <v>4247.7037037037044</v>
      </c>
      <c r="V45">
        <v>4247.7037037037044</v>
      </c>
      <c r="W45">
        <v>4247.7037037037044</v>
      </c>
      <c r="X45">
        <v>4247.7037037037044</v>
      </c>
      <c r="Y45">
        <v>4247.7037037037044</v>
      </c>
      <c r="Z45">
        <v>4247.7037037037044</v>
      </c>
      <c r="AA45">
        <v>4247.7037037037044</v>
      </c>
      <c r="AB45">
        <v>4247.7037037037044</v>
      </c>
      <c r="AC45">
        <v>4247.7037037037044</v>
      </c>
      <c r="AD45">
        <v>4247.7037037037044</v>
      </c>
      <c r="AE45">
        <v>978.58768611364655</v>
      </c>
      <c r="AF45">
        <v>1096.0182084472842</v>
      </c>
      <c r="AG45">
        <v>782.87014889091722</v>
      </c>
      <c r="AH45">
        <v>548.00910422364211</v>
      </c>
      <c r="AI45">
        <v>352.29156700091272</v>
      </c>
      <c r="AJ45">
        <v>352.29156700091272</v>
      </c>
      <c r="AK45">
        <v>352.29156700091272</v>
      </c>
      <c r="AL45">
        <v>352.29156700091272</v>
      </c>
      <c r="AM45">
        <v>352.29156700091272</v>
      </c>
      <c r="AN45">
        <v>782.87014889091722</v>
      </c>
      <c r="AO45">
        <v>939.44417866910055</v>
      </c>
      <c r="AP45">
        <v>939.44417866910055</v>
      </c>
      <c r="AQ45">
        <v>879.59022258811854</v>
      </c>
      <c r="AR45">
        <v>879.59022258811854</v>
      </c>
      <c r="AS45">
        <v>879.59022258811854</v>
      </c>
      <c r="AT45">
        <v>879.59022258811854</v>
      </c>
      <c r="AU45">
        <v>879.59022258811854</v>
      </c>
      <c r="AV45">
        <v>879.59022258811854</v>
      </c>
      <c r="AW45">
        <v>879.59022258811854</v>
      </c>
      <c r="AX45">
        <v>879.59022258811854</v>
      </c>
      <c r="AY45">
        <v>879.59022258811854</v>
      </c>
      <c r="AZ45">
        <v>879.59022258811854</v>
      </c>
      <c r="BA45">
        <v>879.59022258811854</v>
      </c>
      <c r="BB45">
        <v>879.59022258811854</v>
      </c>
      <c r="BC45">
        <v>18383.784159966592</v>
      </c>
      <c r="BD45">
        <v>18.383784159966591</v>
      </c>
      <c r="BE45">
        <v>4833.3938294010886</v>
      </c>
      <c r="BF45">
        <v>128.89050211736236</v>
      </c>
      <c r="BG45">
        <v>5730.3911675741074</v>
      </c>
      <c r="BH45">
        <v>805.56563823351485</v>
      </c>
      <c r="BI45">
        <v>18519.954022988506</v>
      </c>
      <c r="BJ45">
        <v>890.15003024803389</v>
      </c>
      <c r="BK45">
        <v>563.89594676346042</v>
      </c>
      <c r="BL45">
        <v>11608.200846944948</v>
      </c>
      <c r="BM45">
        <v>14961.770598911071</v>
      </c>
      <c r="BN45">
        <v>0</v>
      </c>
      <c r="BO45">
        <v>15142.217301875378</v>
      </c>
      <c r="BP45">
        <v>1973.6358136721112</v>
      </c>
      <c r="BQ45">
        <v>426.94978826376285</v>
      </c>
      <c r="BR45">
        <v>8001.2807017543855</v>
      </c>
      <c r="BS45">
        <v>-86.034410163339388</v>
      </c>
      <c r="BT45">
        <v>0</v>
      </c>
      <c r="BU45">
        <v>72.500907441016338</v>
      </c>
      <c r="BV45">
        <v>0</v>
      </c>
      <c r="BW45">
        <v>0</v>
      </c>
      <c r="BX45">
        <v>7450.1126920750148</v>
      </c>
      <c r="BY45">
        <v>-7250.0907441016334</v>
      </c>
      <c r="BZ45">
        <v>83772.784633998788</v>
      </c>
      <c r="CA45">
        <v>2849.4865447948218</v>
      </c>
      <c r="CB45">
        <v>2291.8420279784755</v>
      </c>
      <c r="CC45">
        <v>2.7357835101118774E-2</v>
      </c>
      <c r="CD45">
        <v>5</v>
      </c>
      <c r="CE45">
        <v>51.525806000000003</v>
      </c>
      <c r="CF45">
        <v>-0.104047</v>
      </c>
    </row>
    <row r="46" spans="1:84" x14ac:dyDescent="0.35">
      <c r="A46">
        <v>1353</v>
      </c>
      <c r="B46">
        <v>1996</v>
      </c>
      <c r="C46">
        <v>6861</v>
      </c>
      <c r="D46" t="s">
        <v>54</v>
      </c>
      <c r="E46">
        <v>908060.97333333339</v>
      </c>
      <c r="F46">
        <v>1198266.0266666666</v>
      </c>
      <c r="G46">
        <v>113507.62166666667</v>
      </c>
      <c r="H46">
        <v>127128.53626666669</v>
      </c>
      <c r="I46">
        <v>90806.097333333339</v>
      </c>
      <c r="J46">
        <v>63564.268133333346</v>
      </c>
      <c r="K46">
        <v>40862.743800000004</v>
      </c>
      <c r="L46">
        <v>40862.743800000004</v>
      </c>
      <c r="M46">
        <v>40862.743800000004</v>
      </c>
      <c r="N46">
        <v>40862.743800000004</v>
      </c>
      <c r="O46">
        <v>40862.743800000004</v>
      </c>
      <c r="P46">
        <v>90806.097333333339</v>
      </c>
      <c r="Q46">
        <v>108967.3168</v>
      </c>
      <c r="R46">
        <v>108967.3168</v>
      </c>
      <c r="S46">
        <v>99855.502222222232</v>
      </c>
      <c r="T46">
        <v>99855.502222222232</v>
      </c>
      <c r="U46">
        <v>99855.502222222232</v>
      </c>
      <c r="V46">
        <v>99855.502222222232</v>
      </c>
      <c r="W46">
        <v>99855.502222222232</v>
      </c>
      <c r="X46">
        <v>99855.502222222232</v>
      </c>
      <c r="Y46">
        <v>99855.502222222232</v>
      </c>
      <c r="Z46">
        <v>99855.502222222232</v>
      </c>
      <c r="AA46">
        <v>99855.502222222232</v>
      </c>
      <c r="AB46">
        <v>99855.502222222232</v>
      </c>
      <c r="AC46">
        <v>99855.502222222232</v>
      </c>
      <c r="AD46">
        <v>99855.502222222232</v>
      </c>
      <c r="AE46">
        <v>23004.750726882801</v>
      </c>
      <c r="AF46">
        <v>25765.320814108738</v>
      </c>
      <c r="AG46">
        <v>18403.800581506239</v>
      </c>
      <c r="AH46">
        <v>12882.660407054369</v>
      </c>
      <c r="AI46">
        <v>8281.7102616778084</v>
      </c>
      <c r="AJ46">
        <v>8281.7102616778084</v>
      </c>
      <c r="AK46">
        <v>8281.7102616778084</v>
      </c>
      <c r="AL46">
        <v>8281.7102616778084</v>
      </c>
      <c r="AM46">
        <v>8281.7102616778084</v>
      </c>
      <c r="AN46">
        <v>18403.800581506239</v>
      </c>
      <c r="AO46">
        <v>22084.560697807487</v>
      </c>
      <c r="AP46">
        <v>22084.560697807487</v>
      </c>
      <c r="AQ46">
        <v>20677.50708452415</v>
      </c>
      <c r="AR46">
        <v>20677.50708452415</v>
      </c>
      <c r="AS46">
        <v>20677.50708452415</v>
      </c>
      <c r="AT46">
        <v>20677.50708452415</v>
      </c>
      <c r="AU46">
        <v>20677.50708452415</v>
      </c>
      <c r="AV46">
        <v>20677.50708452415</v>
      </c>
      <c r="AW46">
        <v>20677.50708452415</v>
      </c>
      <c r="AX46">
        <v>20677.50708452415</v>
      </c>
      <c r="AY46">
        <v>20677.50708452415</v>
      </c>
      <c r="AZ46">
        <v>20677.50708452415</v>
      </c>
      <c r="BA46">
        <v>20677.50708452415</v>
      </c>
      <c r="BB46">
        <v>20677.50708452415</v>
      </c>
      <c r="BC46">
        <v>432168.09082935215</v>
      </c>
      <c r="BD46">
        <v>432.16809082935214</v>
      </c>
      <c r="BE46">
        <v>87484.089534180282</v>
      </c>
      <c r="BF46">
        <v>2332.9090542448075</v>
      </c>
      <c r="BG46">
        <v>103719.67848356524</v>
      </c>
      <c r="BH46">
        <v>14580.681589030046</v>
      </c>
      <c r="BI46">
        <v>335209.86973180075</v>
      </c>
      <c r="BJ46">
        <v>16111.653155878201</v>
      </c>
      <c r="BK46">
        <v>10206.477112321032</v>
      </c>
      <c r="BL46">
        <v>210107.62169792296</v>
      </c>
      <c r="BM46">
        <v>270806.99915305508</v>
      </c>
      <c r="BN46">
        <v>0</v>
      </c>
      <c r="BO46">
        <v>274073.07182899781</v>
      </c>
      <c r="BP46">
        <v>35722.669893123617</v>
      </c>
      <c r="BQ46">
        <v>7727.7612421859249</v>
      </c>
      <c r="BR46">
        <v>144822.61988304093</v>
      </c>
      <c r="BS46">
        <v>-1557.2167937084089</v>
      </c>
      <c r="BT46">
        <v>0</v>
      </c>
      <c r="BU46">
        <v>1312.2613430127042</v>
      </c>
      <c r="BV46">
        <v>0</v>
      </c>
      <c r="BW46">
        <v>0</v>
      </c>
      <c r="BX46">
        <v>134846.51753982657</v>
      </c>
      <c r="BY46">
        <v>-131226.13430127042</v>
      </c>
      <c r="BZ46">
        <v>1516281.5301472074</v>
      </c>
      <c r="CA46">
        <v>66986.054078549583</v>
      </c>
      <c r="CB46">
        <v>53876.883295377433</v>
      </c>
      <c r="CC46">
        <v>3.5532242676692645E-2</v>
      </c>
      <c r="CD46">
        <v>4</v>
      </c>
      <c r="CE46">
        <v>52.205855</v>
      </c>
      <c r="CF46">
        <v>0.32955699999999999</v>
      </c>
    </row>
    <row r="47" spans="1:84" x14ac:dyDescent="0.35">
      <c r="A47">
        <v>1386</v>
      </c>
      <c r="B47">
        <v>2016</v>
      </c>
      <c r="C47">
        <v>7167</v>
      </c>
      <c r="D47" t="s">
        <v>54</v>
      </c>
      <c r="E47">
        <v>553069.42666666664</v>
      </c>
      <c r="F47">
        <v>729823.57333333336</v>
      </c>
      <c r="G47">
        <v>69133.67833333333</v>
      </c>
      <c r="H47">
        <v>77429.719733333332</v>
      </c>
      <c r="I47">
        <v>55306.94266666667</v>
      </c>
      <c r="J47">
        <v>38714.859866666666</v>
      </c>
      <c r="K47">
        <v>24888.124199999998</v>
      </c>
      <c r="L47">
        <v>24888.124199999998</v>
      </c>
      <c r="M47">
        <v>24888.124199999998</v>
      </c>
      <c r="N47">
        <v>24888.124199999998</v>
      </c>
      <c r="O47">
        <v>24888.124199999998</v>
      </c>
      <c r="P47">
        <v>55306.94266666667</v>
      </c>
      <c r="Q47">
        <v>66368.331200000001</v>
      </c>
      <c r="R47">
        <v>66368.331200000001</v>
      </c>
      <c r="S47">
        <v>60818.631111111121</v>
      </c>
      <c r="T47">
        <v>60818.631111111121</v>
      </c>
      <c r="U47">
        <v>60818.631111111121</v>
      </c>
      <c r="V47">
        <v>60818.631111111121</v>
      </c>
      <c r="W47">
        <v>60818.631111111121</v>
      </c>
      <c r="X47">
        <v>60818.631111111121</v>
      </c>
      <c r="Y47">
        <v>60818.631111111121</v>
      </c>
      <c r="Z47">
        <v>60818.631111111121</v>
      </c>
      <c r="AA47">
        <v>60818.631111111121</v>
      </c>
      <c r="AB47">
        <v>60818.631111111121</v>
      </c>
      <c r="AC47">
        <v>60818.631111111121</v>
      </c>
      <c r="AD47">
        <v>60818.631111111121</v>
      </c>
      <c r="AE47">
        <v>14011.420674122704</v>
      </c>
      <c r="AF47">
        <v>15692.791155017429</v>
      </c>
      <c r="AG47">
        <v>11209.136539298164</v>
      </c>
      <c r="AH47">
        <v>7846.3955775087143</v>
      </c>
      <c r="AI47">
        <v>5044.1114426841732</v>
      </c>
      <c r="AJ47">
        <v>5044.1114426841732</v>
      </c>
      <c r="AK47">
        <v>5044.1114426841732</v>
      </c>
      <c r="AL47">
        <v>5044.1114426841732</v>
      </c>
      <c r="AM47">
        <v>5044.1114426841732</v>
      </c>
      <c r="AN47">
        <v>11209.136539298164</v>
      </c>
      <c r="AO47">
        <v>13450.963847157796</v>
      </c>
      <c r="AP47">
        <v>13450.963847157796</v>
      </c>
      <c r="AQ47">
        <v>12593.974770387713</v>
      </c>
      <c r="AR47">
        <v>12593.974770387713</v>
      </c>
      <c r="AS47">
        <v>12593.974770387713</v>
      </c>
      <c r="AT47">
        <v>12593.974770387713</v>
      </c>
      <c r="AU47">
        <v>12593.974770387713</v>
      </c>
      <c r="AV47">
        <v>12593.974770387713</v>
      </c>
      <c r="AW47">
        <v>12593.974770387713</v>
      </c>
      <c r="AX47">
        <v>12593.974770387713</v>
      </c>
      <c r="AY47">
        <v>12593.974770387713</v>
      </c>
      <c r="AZ47">
        <v>12593.974770387713</v>
      </c>
      <c r="BA47">
        <v>12593.974770387713</v>
      </c>
      <c r="BB47">
        <v>12593.974770387713</v>
      </c>
      <c r="BC47">
        <v>263219.06263763423</v>
      </c>
      <c r="BD47">
        <v>263.21906263763424</v>
      </c>
      <c r="BE47">
        <v>69148.215366001212</v>
      </c>
      <c r="BF47">
        <v>1843.9524097600322</v>
      </c>
      <c r="BG47">
        <v>81980.971667674938</v>
      </c>
      <c r="BH47">
        <v>11524.702561000202</v>
      </c>
      <c r="BI47">
        <v>264952.91187739465</v>
      </c>
      <c r="BJ47">
        <v>12734.796329905223</v>
      </c>
      <c r="BK47">
        <v>8067.2917927001417</v>
      </c>
      <c r="BL47">
        <v>166070.9639040129</v>
      </c>
      <c r="BM47">
        <v>214048.30066545674</v>
      </c>
      <c r="BN47">
        <v>0</v>
      </c>
      <c r="BO47">
        <v>216629.83403912079</v>
      </c>
      <c r="BP47">
        <v>28235.521274450493</v>
      </c>
      <c r="BQ47">
        <v>6108.092357330107</v>
      </c>
      <c r="BR47">
        <v>114469.10818713451</v>
      </c>
      <c r="BS47">
        <v>-1230.8382335148215</v>
      </c>
      <c r="BT47">
        <v>0</v>
      </c>
      <c r="BU47">
        <v>1037.2232304900181</v>
      </c>
      <c r="BV47">
        <v>0</v>
      </c>
      <c r="BW47">
        <v>0</v>
      </c>
      <c r="BX47">
        <v>106583.90669489816</v>
      </c>
      <c r="BY47">
        <v>-103722.32304900182</v>
      </c>
      <c r="BZ47">
        <v>1198482.6310748134</v>
      </c>
      <c r="CA47">
        <v>40798.954708833306</v>
      </c>
      <c r="CB47">
        <v>32814.599272314626</v>
      </c>
      <c r="CC47">
        <v>2.7380120847380247E-2</v>
      </c>
      <c r="CD47">
        <v>5</v>
      </c>
      <c r="CE47">
        <v>51.564590000000003</v>
      </c>
      <c r="CF47">
        <v>-0.107346</v>
      </c>
    </row>
    <row r="48" spans="1:84" x14ac:dyDescent="0.35">
      <c r="A48">
        <v>1390</v>
      </c>
      <c r="B48">
        <v>2011</v>
      </c>
      <c r="C48">
        <v>7948</v>
      </c>
      <c r="D48" t="s">
        <v>54</v>
      </c>
      <c r="E48">
        <v>469426.5422222222</v>
      </c>
      <c r="F48">
        <v>619449.4577777778</v>
      </c>
      <c r="G48">
        <v>58678.317777777775</v>
      </c>
      <c r="H48">
        <v>65719.71591111111</v>
      </c>
      <c r="I48">
        <v>46942.65422222222</v>
      </c>
      <c r="J48">
        <v>32859.857955555555</v>
      </c>
      <c r="K48">
        <v>21124.194399999997</v>
      </c>
      <c r="L48">
        <v>21124.194399999997</v>
      </c>
      <c r="M48">
        <v>21124.194399999997</v>
      </c>
      <c r="N48">
        <v>21124.194399999997</v>
      </c>
      <c r="O48">
        <v>21124.194399999997</v>
      </c>
      <c r="P48">
        <v>46942.65422222222</v>
      </c>
      <c r="Q48">
        <v>56331.185066666665</v>
      </c>
      <c r="R48">
        <v>56331.185066666665</v>
      </c>
      <c r="S48">
        <v>51620.788148148153</v>
      </c>
      <c r="T48">
        <v>51620.788148148153</v>
      </c>
      <c r="U48">
        <v>51620.788148148153</v>
      </c>
      <c r="V48">
        <v>51620.788148148153</v>
      </c>
      <c r="W48">
        <v>51620.788148148153</v>
      </c>
      <c r="X48">
        <v>51620.788148148153</v>
      </c>
      <c r="Y48">
        <v>51620.788148148153</v>
      </c>
      <c r="Z48">
        <v>51620.788148148153</v>
      </c>
      <c r="AA48">
        <v>51620.788148148153</v>
      </c>
      <c r="AB48">
        <v>51620.788148148153</v>
      </c>
      <c r="AC48">
        <v>51620.788148148153</v>
      </c>
      <c r="AD48">
        <v>51620.788148148153</v>
      </c>
      <c r="AE48">
        <v>11892.417916346907</v>
      </c>
      <c r="AF48">
        <v>13319.508066308537</v>
      </c>
      <c r="AG48">
        <v>9513.9343330775264</v>
      </c>
      <c r="AH48">
        <v>6659.7540331542687</v>
      </c>
      <c r="AI48">
        <v>4281.2704498848861</v>
      </c>
      <c r="AJ48">
        <v>4281.2704498848861</v>
      </c>
      <c r="AK48">
        <v>4281.2704498848861</v>
      </c>
      <c r="AL48">
        <v>4281.2704498848861</v>
      </c>
      <c r="AM48">
        <v>4281.2704498848861</v>
      </c>
      <c r="AN48">
        <v>9513.9343330775264</v>
      </c>
      <c r="AO48">
        <v>11416.721199693031</v>
      </c>
      <c r="AP48">
        <v>11416.721199693031</v>
      </c>
      <c r="AQ48">
        <v>10689.337982264064</v>
      </c>
      <c r="AR48">
        <v>10689.337982264064</v>
      </c>
      <c r="AS48">
        <v>10689.337982264064</v>
      </c>
      <c r="AT48">
        <v>10689.337982264064</v>
      </c>
      <c r="AU48">
        <v>10689.337982264064</v>
      </c>
      <c r="AV48">
        <v>10689.337982264064</v>
      </c>
      <c r="AW48">
        <v>10689.337982264064</v>
      </c>
      <c r="AX48">
        <v>10689.337982264064</v>
      </c>
      <c r="AY48">
        <v>10689.337982264064</v>
      </c>
      <c r="AZ48">
        <v>10689.337982264064</v>
      </c>
      <c r="BA48">
        <v>10689.337982264064</v>
      </c>
      <c r="BB48">
        <v>10689.337982264064</v>
      </c>
      <c r="BC48">
        <v>223411.39911794392</v>
      </c>
      <c r="BD48">
        <v>223.41139911794392</v>
      </c>
      <c r="BE48">
        <v>58840.411373260737</v>
      </c>
      <c r="BF48">
        <v>1569.0776366202863</v>
      </c>
      <c r="BG48">
        <v>69760.211050615049</v>
      </c>
      <c r="BH48">
        <v>9806.7352288767888</v>
      </c>
      <c r="BI48">
        <v>225456.84291187738</v>
      </c>
      <c r="BJ48">
        <v>10836.442427908853</v>
      </c>
      <c r="BK48">
        <v>6864.7146602137527</v>
      </c>
      <c r="BL48">
        <v>141315.05464811454</v>
      </c>
      <c r="BM48">
        <v>182140.4934059286</v>
      </c>
      <c r="BN48">
        <v>0</v>
      </c>
      <c r="BO48">
        <v>184337.20209719701</v>
      </c>
      <c r="BP48">
        <v>24026.501310748135</v>
      </c>
      <c r="BQ48">
        <v>5197.5696713046982</v>
      </c>
      <c r="BR48">
        <v>97405.397660818708</v>
      </c>
      <c r="BS48">
        <v>-1047.359322444041</v>
      </c>
      <c r="BT48">
        <v>0</v>
      </c>
      <c r="BU48">
        <v>882.60617059891104</v>
      </c>
      <c r="BV48">
        <v>0</v>
      </c>
      <c r="BW48">
        <v>0</v>
      </c>
      <c r="BX48">
        <v>90695.629417221207</v>
      </c>
      <c r="BY48">
        <v>-88260.617059891112</v>
      </c>
      <c r="BZ48">
        <v>1019826.9132889695</v>
      </c>
      <c r="CA48">
        <v>34628.766863281307</v>
      </c>
      <c r="CB48">
        <v>27851.917188137155</v>
      </c>
      <c r="CC48">
        <v>2.7310435550591584E-2</v>
      </c>
      <c r="CD48">
        <v>5</v>
      </c>
      <c r="CE48">
        <v>53.690384999999999</v>
      </c>
      <c r="CF48">
        <v>-2.6028560000000001</v>
      </c>
    </row>
    <row r="49" spans="1:84" x14ac:dyDescent="0.35">
      <c r="A49">
        <v>1326</v>
      </c>
      <c r="B49">
        <v>1990</v>
      </c>
      <c r="C49">
        <v>5136</v>
      </c>
      <c r="D49" t="s">
        <v>55</v>
      </c>
      <c r="E49">
        <v>247324.96551724136</v>
      </c>
      <c r="F49">
        <v>507667.03448275861</v>
      </c>
      <c r="G49">
        <v>30915.62068965517</v>
      </c>
      <c r="H49">
        <v>34625.495172413794</v>
      </c>
      <c r="I49">
        <v>24732.496551724136</v>
      </c>
      <c r="J49">
        <v>17312.747586206897</v>
      </c>
      <c r="K49">
        <v>11129.623448275861</v>
      </c>
      <c r="L49">
        <v>11129.623448275861</v>
      </c>
      <c r="M49">
        <v>11129.623448275861</v>
      </c>
      <c r="N49">
        <v>11129.623448275861</v>
      </c>
      <c r="O49">
        <v>11129.623448275861</v>
      </c>
      <c r="P49">
        <v>24732.496551724136</v>
      </c>
      <c r="Q49">
        <v>29678.995862068961</v>
      </c>
      <c r="R49">
        <v>29678.995862068961</v>
      </c>
      <c r="S49">
        <v>42305.586206896558</v>
      </c>
      <c r="T49">
        <v>42305.586206896558</v>
      </c>
      <c r="U49">
        <v>42305.586206896558</v>
      </c>
      <c r="V49">
        <v>42305.586206896558</v>
      </c>
      <c r="W49">
        <v>42305.586206896558</v>
      </c>
      <c r="X49">
        <v>42305.586206896558</v>
      </c>
      <c r="Y49">
        <v>42305.586206896558</v>
      </c>
      <c r="Z49">
        <v>42305.586206896558</v>
      </c>
      <c r="AA49">
        <v>42305.586206896558</v>
      </c>
      <c r="AB49">
        <v>42305.586206896558</v>
      </c>
      <c r="AC49">
        <v>42305.586206896558</v>
      </c>
      <c r="AD49">
        <v>42305.586206896558</v>
      </c>
      <c r="AE49">
        <v>6265.7127080060627</v>
      </c>
      <c r="AF49">
        <v>7017.5982329667913</v>
      </c>
      <c r="AG49">
        <v>5012.5701664048502</v>
      </c>
      <c r="AH49">
        <v>3508.7991164833957</v>
      </c>
      <c r="AI49">
        <v>2255.6565748821827</v>
      </c>
      <c r="AJ49">
        <v>2255.6565748821827</v>
      </c>
      <c r="AK49">
        <v>2255.6565748821827</v>
      </c>
      <c r="AL49">
        <v>2255.6565748821827</v>
      </c>
      <c r="AM49">
        <v>2255.6565748821827</v>
      </c>
      <c r="AN49">
        <v>5012.5701664048502</v>
      </c>
      <c r="AO49">
        <v>6015.0841996858198</v>
      </c>
      <c r="AP49">
        <v>6015.0841996858198</v>
      </c>
      <c r="AQ49">
        <v>8760.3991672015745</v>
      </c>
      <c r="AR49">
        <v>8760.3991672015745</v>
      </c>
      <c r="AS49">
        <v>8760.3991672015745</v>
      </c>
      <c r="AT49">
        <v>8760.3991672015745</v>
      </c>
      <c r="AU49">
        <v>8760.3991672015745</v>
      </c>
      <c r="AV49">
        <v>8760.3991672015745</v>
      </c>
      <c r="AW49">
        <v>8760.3991672015745</v>
      </c>
      <c r="AX49">
        <v>8760.3991672015745</v>
      </c>
      <c r="AY49">
        <v>8760.3991672015745</v>
      </c>
      <c r="AZ49">
        <v>8760.3991672015745</v>
      </c>
      <c r="BA49">
        <v>8760.3991672015745</v>
      </c>
      <c r="BB49">
        <v>8760.3991672015745</v>
      </c>
      <c r="BC49">
        <v>155250.49167046734</v>
      </c>
      <c r="BD49">
        <v>155.25049167046734</v>
      </c>
      <c r="BE49">
        <v>30943.496672716272</v>
      </c>
      <c r="BF49">
        <v>825.15991127243387</v>
      </c>
      <c r="BG49">
        <v>36686.093930227864</v>
      </c>
      <c r="BH49">
        <v>5157.2494454527114</v>
      </c>
      <c r="BI49">
        <v>118565.16475095785</v>
      </c>
      <c r="BJ49">
        <v>5698.7606372252467</v>
      </c>
      <c r="BK49">
        <v>3610.0746118168981</v>
      </c>
      <c r="BL49">
        <v>74315.964508973571</v>
      </c>
      <c r="BM49">
        <v>95785.593950393217</v>
      </c>
      <c r="BN49">
        <v>0</v>
      </c>
      <c r="BO49">
        <v>96940.817826174622</v>
      </c>
      <c r="BP49">
        <v>12635.261141359144</v>
      </c>
      <c r="BQ49">
        <v>2733.3422060899375</v>
      </c>
      <c r="BR49">
        <v>51224.380116959059</v>
      </c>
      <c r="BS49">
        <v>-550.79424077434965</v>
      </c>
      <c r="BT49">
        <v>0</v>
      </c>
      <c r="BU49">
        <v>464.15245009074408</v>
      </c>
      <c r="BV49">
        <v>0</v>
      </c>
      <c r="BW49">
        <v>0</v>
      </c>
      <c r="BX49">
        <v>47695.790046380316</v>
      </c>
      <c r="BY49">
        <v>-46415.24500907441</v>
      </c>
      <c r="BZ49">
        <v>536315.26295624115</v>
      </c>
      <c r="CA49">
        <v>24063.826208922437</v>
      </c>
      <c r="CB49">
        <v>19354.535419836317</v>
      </c>
      <c r="CC49">
        <v>3.6087981746317527E-2</v>
      </c>
      <c r="CD49">
        <v>4</v>
      </c>
      <c r="CE49">
        <v>51.458522000000002</v>
      </c>
      <c r="CF49">
        <v>-2.5810439999999999</v>
      </c>
    </row>
    <row r="50" spans="1:84" x14ac:dyDescent="0.35">
      <c r="A50">
        <v>1023</v>
      </c>
      <c r="B50">
        <v>1992</v>
      </c>
      <c r="C50">
        <v>6171</v>
      </c>
      <c r="D50" t="s">
        <v>46</v>
      </c>
      <c r="E50">
        <v>1289739</v>
      </c>
      <c r="F50">
        <v>0</v>
      </c>
      <c r="G50">
        <v>161217.375</v>
      </c>
      <c r="H50">
        <v>180563.46000000002</v>
      </c>
      <c r="I50">
        <v>128973.90000000001</v>
      </c>
      <c r="J50">
        <v>90281.73000000001</v>
      </c>
      <c r="K50">
        <v>58038.254999999997</v>
      </c>
      <c r="L50">
        <v>58038.254999999997</v>
      </c>
      <c r="M50">
        <v>58038.254999999997</v>
      </c>
      <c r="N50">
        <v>58038.254999999997</v>
      </c>
      <c r="O50">
        <v>58038.254999999997</v>
      </c>
      <c r="P50">
        <v>128973.90000000001</v>
      </c>
      <c r="Q50">
        <v>154768.68</v>
      </c>
      <c r="R50">
        <v>154768.68</v>
      </c>
      <c r="S50">
        <v>0</v>
      </c>
      <c r="T50">
        <v>0</v>
      </c>
      <c r="U50">
        <v>0</v>
      </c>
      <c r="V50">
        <v>0</v>
      </c>
      <c r="W50">
        <v>0</v>
      </c>
      <c r="X50">
        <v>0</v>
      </c>
      <c r="Y50">
        <v>0</v>
      </c>
      <c r="Z50">
        <v>0</v>
      </c>
      <c r="AA50">
        <v>0</v>
      </c>
      <c r="AB50">
        <v>0</v>
      </c>
      <c r="AC50">
        <v>0</v>
      </c>
      <c r="AD50">
        <v>0</v>
      </c>
      <c r="AE50">
        <v>32674.154125163255</v>
      </c>
      <c r="AF50">
        <v>36595.052620182847</v>
      </c>
      <c r="AG50">
        <v>26139.323300130607</v>
      </c>
      <c r="AH50">
        <v>18297.526310091424</v>
      </c>
      <c r="AI50">
        <v>11762.695485058772</v>
      </c>
      <c r="AJ50">
        <v>11762.695485058772</v>
      </c>
      <c r="AK50">
        <v>11762.695485058772</v>
      </c>
      <c r="AL50">
        <v>11762.695485058772</v>
      </c>
      <c r="AM50">
        <v>11762.695485058772</v>
      </c>
      <c r="AN50">
        <v>26139.323300130607</v>
      </c>
      <c r="AO50">
        <v>31367.187960156723</v>
      </c>
      <c r="AP50">
        <v>31367.187960156723</v>
      </c>
      <c r="AQ50">
        <v>0</v>
      </c>
      <c r="AR50">
        <v>0</v>
      </c>
      <c r="AS50">
        <v>0</v>
      </c>
      <c r="AT50">
        <v>0</v>
      </c>
      <c r="AU50">
        <v>0</v>
      </c>
      <c r="AV50">
        <v>0</v>
      </c>
      <c r="AW50">
        <v>0</v>
      </c>
      <c r="AX50">
        <v>0</v>
      </c>
      <c r="AY50">
        <v>0</v>
      </c>
      <c r="AZ50">
        <v>0</v>
      </c>
      <c r="BA50">
        <v>0</v>
      </c>
      <c r="BB50">
        <v>0</v>
      </c>
      <c r="BC50">
        <v>261393.23300130604</v>
      </c>
      <c r="BD50">
        <v>261.39323300130604</v>
      </c>
      <c r="BE50">
        <v>69429.643073200248</v>
      </c>
      <c r="BF50">
        <v>1851.4571486186733</v>
      </c>
      <c r="BG50">
        <v>82314.627666868328</v>
      </c>
      <c r="BH50">
        <v>11571.607178866707</v>
      </c>
      <c r="BI50">
        <v>266031.24904214562</v>
      </c>
      <c r="BJ50">
        <v>12786.625932647712</v>
      </c>
      <c r="BK50">
        <v>8100.1250252066948</v>
      </c>
      <c r="BL50">
        <v>166746.85944746927</v>
      </c>
      <c r="BM50">
        <v>214919.46013309134</v>
      </c>
      <c r="BN50">
        <v>0</v>
      </c>
      <c r="BO50">
        <v>217511.50014115751</v>
      </c>
      <c r="BP50">
        <v>28350.437588223434</v>
      </c>
      <c r="BQ50">
        <v>6132.9518047993552</v>
      </c>
      <c r="BR50">
        <v>114934.98830409357</v>
      </c>
      <c r="BS50">
        <v>-1235.8476467029643</v>
      </c>
      <c r="BT50">
        <v>0</v>
      </c>
      <c r="BU50">
        <v>1041.4446460980037</v>
      </c>
      <c r="BV50">
        <v>0</v>
      </c>
      <c r="BW50">
        <v>0</v>
      </c>
      <c r="BX50">
        <v>107017.69467231297</v>
      </c>
      <c r="BY50">
        <v>-104144.46460980037</v>
      </c>
      <c r="BZ50">
        <v>1203360.3595482958</v>
      </c>
      <c r="CA50">
        <v>40515.951115202435</v>
      </c>
      <c r="CB50">
        <v>32586.979481957318</v>
      </c>
      <c r="CC50">
        <v>2.7079984165499234E-2</v>
      </c>
      <c r="CD50">
        <v>5</v>
      </c>
      <c r="CE50">
        <v>53.413828000000002</v>
      </c>
      <c r="CF50">
        <v>-2.336179</v>
      </c>
    </row>
    <row r="51" spans="1:84" x14ac:dyDescent="0.35">
      <c r="A51">
        <v>1064</v>
      </c>
      <c r="B51">
        <v>1970</v>
      </c>
      <c r="C51">
        <v>22497</v>
      </c>
      <c r="D51" t="s">
        <v>46</v>
      </c>
      <c r="E51">
        <v>5196807</v>
      </c>
      <c r="F51">
        <v>0</v>
      </c>
      <c r="G51">
        <v>649600.875</v>
      </c>
      <c r="H51">
        <v>727552.9800000001</v>
      </c>
      <c r="I51">
        <v>519680.7</v>
      </c>
      <c r="J51">
        <v>363776.49000000005</v>
      </c>
      <c r="K51">
        <v>233856.315</v>
      </c>
      <c r="L51">
        <v>233856.315</v>
      </c>
      <c r="M51">
        <v>233856.315</v>
      </c>
      <c r="N51">
        <v>233856.315</v>
      </c>
      <c r="O51">
        <v>233856.315</v>
      </c>
      <c r="P51">
        <v>519680.7</v>
      </c>
      <c r="Q51">
        <v>623616.84</v>
      </c>
      <c r="R51">
        <v>623616.84</v>
      </c>
      <c r="S51">
        <v>0</v>
      </c>
      <c r="T51">
        <v>0</v>
      </c>
      <c r="U51">
        <v>0</v>
      </c>
      <c r="V51">
        <v>0</v>
      </c>
      <c r="W51">
        <v>0</v>
      </c>
      <c r="X51">
        <v>0</v>
      </c>
      <c r="Y51">
        <v>0</v>
      </c>
      <c r="Z51">
        <v>0</v>
      </c>
      <c r="AA51">
        <v>0</v>
      </c>
      <c r="AB51">
        <v>0</v>
      </c>
      <c r="AC51">
        <v>0</v>
      </c>
      <c r="AD51">
        <v>0</v>
      </c>
      <c r="AE51">
        <v>131655.53098473977</v>
      </c>
      <c r="AF51">
        <v>147454.19470290854</v>
      </c>
      <c r="AG51">
        <v>105324.42478779181</v>
      </c>
      <c r="AH51">
        <v>73727.097351454271</v>
      </c>
      <c r="AI51">
        <v>47395.991154506315</v>
      </c>
      <c r="AJ51">
        <v>47395.991154506315</v>
      </c>
      <c r="AK51">
        <v>47395.991154506315</v>
      </c>
      <c r="AL51">
        <v>47395.991154506315</v>
      </c>
      <c r="AM51">
        <v>47395.991154506315</v>
      </c>
      <c r="AN51">
        <v>105324.42478779181</v>
      </c>
      <c r="AO51">
        <v>126389.30974535017</v>
      </c>
      <c r="AP51">
        <v>126389.30974535017</v>
      </c>
      <c r="AQ51">
        <v>0</v>
      </c>
      <c r="AR51">
        <v>0</v>
      </c>
      <c r="AS51">
        <v>0</v>
      </c>
      <c r="AT51">
        <v>0</v>
      </c>
      <c r="AU51">
        <v>0</v>
      </c>
      <c r="AV51">
        <v>0</v>
      </c>
      <c r="AW51">
        <v>0</v>
      </c>
      <c r="AX51">
        <v>0</v>
      </c>
      <c r="AY51">
        <v>0</v>
      </c>
      <c r="AZ51">
        <v>0</v>
      </c>
      <c r="BA51">
        <v>0</v>
      </c>
      <c r="BB51">
        <v>0</v>
      </c>
      <c r="BC51">
        <v>1053244.2478779182</v>
      </c>
      <c r="BD51">
        <v>1053.2442478779183</v>
      </c>
      <c r="BE51">
        <v>110942.52873563218</v>
      </c>
      <c r="BF51">
        <v>2958.4674329501913</v>
      </c>
      <c r="BG51">
        <v>131531.61302681992</v>
      </c>
      <c r="BH51">
        <v>18490.421455938696</v>
      </c>
      <c r="BI51">
        <v>425094.78927203064</v>
      </c>
      <c r="BJ51">
        <v>20431.915708812259</v>
      </c>
      <c r="BK51">
        <v>12943.295019157087</v>
      </c>
      <c r="BL51">
        <v>266446.97318007663</v>
      </c>
      <c r="BM51">
        <v>343422.59770114941</v>
      </c>
      <c r="BN51">
        <v>0</v>
      </c>
      <c r="BO51">
        <v>347564.45210727968</v>
      </c>
      <c r="BP51">
        <v>45301.532567049806</v>
      </c>
      <c r="BQ51">
        <v>9799.9233716475101</v>
      </c>
      <c r="BR51">
        <v>183656.11111111109</v>
      </c>
      <c r="BS51">
        <v>-1974.7770114942527</v>
      </c>
      <c r="BT51">
        <v>0</v>
      </c>
      <c r="BU51">
        <v>1664.1379310344828</v>
      </c>
      <c r="BV51">
        <v>0</v>
      </c>
      <c r="BW51">
        <v>0</v>
      </c>
      <c r="BX51">
        <v>171004.96475095785</v>
      </c>
      <c r="BY51">
        <v>-166413.79310344826</v>
      </c>
      <c r="BZ51">
        <v>1922865.153256705</v>
      </c>
      <c r="CA51">
        <v>163252.85842107734</v>
      </c>
      <c r="CB51">
        <v>131304.27402807251</v>
      </c>
      <c r="CC51">
        <v>6.8285742141452818E-2</v>
      </c>
      <c r="CD51">
        <v>1</v>
      </c>
      <c r="CE51">
        <v>51.485269000000002</v>
      </c>
      <c r="CF51">
        <v>-2.7586200000000001</v>
      </c>
    </row>
    <row r="52" spans="1:84" x14ac:dyDescent="0.35">
      <c r="A52">
        <v>1298</v>
      </c>
      <c r="B52">
        <v>2021</v>
      </c>
      <c r="C52">
        <v>12553</v>
      </c>
      <c r="D52" t="s">
        <v>46</v>
      </c>
      <c r="E52">
        <v>2648683</v>
      </c>
      <c r="F52">
        <v>0</v>
      </c>
      <c r="G52">
        <v>331085.375</v>
      </c>
      <c r="H52">
        <v>370815.62000000005</v>
      </c>
      <c r="I52">
        <v>264868.3</v>
      </c>
      <c r="J52">
        <v>185407.81000000003</v>
      </c>
      <c r="K52">
        <v>119190.735</v>
      </c>
      <c r="L52">
        <v>119190.735</v>
      </c>
      <c r="M52">
        <v>119190.735</v>
      </c>
      <c r="N52">
        <v>119190.735</v>
      </c>
      <c r="O52">
        <v>119190.735</v>
      </c>
      <c r="P52">
        <v>264868.3</v>
      </c>
      <c r="Q52">
        <v>317841.95999999996</v>
      </c>
      <c r="R52">
        <v>317841.95999999996</v>
      </c>
      <c r="S52">
        <v>0</v>
      </c>
      <c r="T52">
        <v>0</v>
      </c>
      <c r="U52">
        <v>0</v>
      </c>
      <c r="V52">
        <v>0</v>
      </c>
      <c r="W52">
        <v>0</v>
      </c>
      <c r="X52">
        <v>0</v>
      </c>
      <c r="Y52">
        <v>0</v>
      </c>
      <c r="Z52">
        <v>0</v>
      </c>
      <c r="AA52">
        <v>0</v>
      </c>
      <c r="AB52">
        <v>0</v>
      </c>
      <c r="AC52">
        <v>0</v>
      </c>
      <c r="AD52">
        <v>0</v>
      </c>
      <c r="AE52">
        <v>67101.542692513583</v>
      </c>
      <c r="AF52">
        <v>75153.727815615232</v>
      </c>
      <c r="AG52">
        <v>53681.234154010868</v>
      </c>
      <c r="AH52">
        <v>37576.863907807616</v>
      </c>
      <c r="AI52">
        <v>24156.555369304893</v>
      </c>
      <c r="AJ52">
        <v>24156.555369304893</v>
      </c>
      <c r="AK52">
        <v>24156.555369304893</v>
      </c>
      <c r="AL52">
        <v>24156.555369304893</v>
      </c>
      <c r="AM52">
        <v>24156.555369304893</v>
      </c>
      <c r="AN52">
        <v>53681.234154010868</v>
      </c>
      <c r="AO52">
        <v>64417.480984813039</v>
      </c>
      <c r="AP52">
        <v>64417.480984813039</v>
      </c>
      <c r="AQ52">
        <v>0</v>
      </c>
      <c r="AR52">
        <v>0</v>
      </c>
      <c r="AS52">
        <v>0</v>
      </c>
      <c r="AT52">
        <v>0</v>
      </c>
      <c r="AU52">
        <v>0</v>
      </c>
      <c r="AV52">
        <v>0</v>
      </c>
      <c r="AW52">
        <v>0</v>
      </c>
      <c r="AX52">
        <v>0</v>
      </c>
      <c r="AY52">
        <v>0</v>
      </c>
      <c r="AZ52">
        <v>0</v>
      </c>
      <c r="BA52">
        <v>0</v>
      </c>
      <c r="BB52">
        <v>0</v>
      </c>
      <c r="BC52">
        <v>536812.34154010878</v>
      </c>
      <c r="BD52">
        <v>536.81234154010883</v>
      </c>
      <c r="BE52">
        <v>57725.105868118568</v>
      </c>
      <c r="BF52">
        <v>1539.3361564831619</v>
      </c>
      <c r="BG52">
        <v>68437.92343214358</v>
      </c>
      <c r="BH52">
        <v>9620.8509780197619</v>
      </c>
      <c r="BI52">
        <v>221183.36398467433</v>
      </c>
      <c r="BJ52">
        <v>10631.040330711836</v>
      </c>
      <c r="BK52">
        <v>6734.5956846138333</v>
      </c>
      <c r="BL52">
        <v>138636.46259326476</v>
      </c>
      <c r="BM52">
        <v>178688.06521476104</v>
      </c>
      <c r="BN52">
        <v>0</v>
      </c>
      <c r="BO52">
        <v>180843.13583383747</v>
      </c>
      <c r="BP52">
        <v>23571.084896148415</v>
      </c>
      <c r="BQ52">
        <v>5099.0510183504739</v>
      </c>
      <c r="BR52">
        <v>95559.102339181278</v>
      </c>
      <c r="BS52">
        <v>-1027.5068844525106</v>
      </c>
      <c r="BT52">
        <v>0</v>
      </c>
      <c r="BU52">
        <v>865.8765880217785</v>
      </c>
      <c r="BV52">
        <v>0</v>
      </c>
      <c r="BW52">
        <v>0</v>
      </c>
      <c r="BX52">
        <v>88976.516100020162</v>
      </c>
      <c r="BY52">
        <v>-86587.658802177859</v>
      </c>
      <c r="BZ52">
        <v>1000496.34533172</v>
      </c>
      <c r="CA52">
        <v>83205.912938716865</v>
      </c>
      <c r="CB52">
        <v>66922.515776609973</v>
      </c>
      <c r="CC52">
        <v>6.6889315577081346E-2</v>
      </c>
      <c r="CD52">
        <v>1</v>
      </c>
      <c r="CE52">
        <v>51.389789999999998</v>
      </c>
      <c r="CF52">
        <v>0.50373000000000001</v>
      </c>
    </row>
    <row r="53" spans="1:84" x14ac:dyDescent="0.35">
      <c r="A53">
        <v>1308</v>
      </c>
      <c r="B53">
        <v>1980</v>
      </c>
      <c r="C53">
        <v>6970</v>
      </c>
      <c r="D53" t="s">
        <v>46</v>
      </c>
      <c r="E53">
        <v>1414910</v>
      </c>
      <c r="F53">
        <v>0</v>
      </c>
      <c r="G53">
        <v>176863.75</v>
      </c>
      <c r="H53">
        <v>198087.40000000002</v>
      </c>
      <c r="I53">
        <v>141491</v>
      </c>
      <c r="J53">
        <v>99043.700000000012</v>
      </c>
      <c r="K53">
        <v>63670.95</v>
      </c>
      <c r="L53">
        <v>63670.95</v>
      </c>
      <c r="M53">
        <v>63670.95</v>
      </c>
      <c r="N53">
        <v>63670.95</v>
      </c>
      <c r="O53">
        <v>63670.95</v>
      </c>
      <c r="P53">
        <v>141491</v>
      </c>
      <c r="Q53">
        <v>169789.19999999998</v>
      </c>
      <c r="R53">
        <v>169789.19999999998</v>
      </c>
      <c r="S53">
        <v>0</v>
      </c>
      <c r="T53">
        <v>0</v>
      </c>
      <c r="U53">
        <v>0</v>
      </c>
      <c r="V53">
        <v>0</v>
      </c>
      <c r="W53">
        <v>0</v>
      </c>
      <c r="X53">
        <v>0</v>
      </c>
      <c r="Y53">
        <v>0</v>
      </c>
      <c r="Z53">
        <v>0</v>
      </c>
      <c r="AA53">
        <v>0</v>
      </c>
      <c r="AB53">
        <v>0</v>
      </c>
      <c r="AC53">
        <v>0</v>
      </c>
      <c r="AD53">
        <v>0</v>
      </c>
      <c r="AE53">
        <v>35845.227145364093</v>
      </c>
      <c r="AF53">
        <v>40146.654402807791</v>
      </c>
      <c r="AG53">
        <v>28676.181716291274</v>
      </c>
      <c r="AH53">
        <v>20073.327201403896</v>
      </c>
      <c r="AI53">
        <v>12904.281772331073</v>
      </c>
      <c r="AJ53">
        <v>12904.281772331073</v>
      </c>
      <c r="AK53">
        <v>12904.281772331073</v>
      </c>
      <c r="AL53">
        <v>12904.281772331073</v>
      </c>
      <c r="AM53">
        <v>12904.281772331073</v>
      </c>
      <c r="AN53">
        <v>28676.181716291274</v>
      </c>
      <c r="AO53">
        <v>34411.418059549527</v>
      </c>
      <c r="AP53">
        <v>34411.418059549527</v>
      </c>
      <c r="AQ53">
        <v>0</v>
      </c>
      <c r="AR53">
        <v>0</v>
      </c>
      <c r="AS53">
        <v>0</v>
      </c>
      <c r="AT53">
        <v>0</v>
      </c>
      <c r="AU53">
        <v>0</v>
      </c>
      <c r="AV53">
        <v>0</v>
      </c>
      <c r="AW53">
        <v>0</v>
      </c>
      <c r="AX53">
        <v>0</v>
      </c>
      <c r="AY53">
        <v>0</v>
      </c>
      <c r="AZ53">
        <v>0</v>
      </c>
      <c r="BA53">
        <v>0</v>
      </c>
      <c r="BB53">
        <v>0</v>
      </c>
      <c r="BC53">
        <v>286761.81716291275</v>
      </c>
      <c r="BD53">
        <v>286.76181716291273</v>
      </c>
      <c r="BE53">
        <v>56653.357531760434</v>
      </c>
      <c r="BF53">
        <v>1510.7562008469449</v>
      </c>
      <c r="BG53">
        <v>67167.276467029646</v>
      </c>
      <c r="BH53">
        <v>9442.2262552934062</v>
      </c>
      <c r="BI53">
        <v>217076.7816091954</v>
      </c>
      <c r="BJ53">
        <v>10433.660012099213</v>
      </c>
      <c r="BK53">
        <v>6609.5583787053838</v>
      </c>
      <c r="BL53">
        <v>136062.48033877797</v>
      </c>
      <c r="BM53">
        <v>175370.46823956442</v>
      </c>
      <c r="BN53">
        <v>0</v>
      </c>
      <c r="BO53">
        <v>177485.52692075016</v>
      </c>
      <c r="BP53">
        <v>23133.454325468843</v>
      </c>
      <c r="BQ53">
        <v>5004.3799153055052</v>
      </c>
      <c r="BR53">
        <v>93784.912280701756</v>
      </c>
      <c r="BS53">
        <v>-1008.4297640653357</v>
      </c>
      <c r="BT53">
        <v>0</v>
      </c>
      <c r="BU53">
        <v>849.80036297640652</v>
      </c>
      <c r="BV53">
        <v>0</v>
      </c>
      <c r="BW53">
        <v>0</v>
      </c>
      <c r="BX53">
        <v>87324.541076830006</v>
      </c>
      <c r="BY53">
        <v>-84980.036297640647</v>
      </c>
      <c r="BZ53">
        <v>981920.71385359962</v>
      </c>
      <c r="CA53">
        <v>44448.081660251475</v>
      </c>
      <c r="CB53">
        <v>35749.592079340262</v>
      </c>
      <c r="CC53">
        <v>3.6407819465422112E-2</v>
      </c>
      <c r="CD53">
        <v>4</v>
      </c>
      <c r="CE53">
        <v>51.515718</v>
      </c>
      <c r="CF53">
        <v>-2.5867999999999999E-2</v>
      </c>
    </row>
    <row r="54" spans="1:84" x14ac:dyDescent="0.35">
      <c r="A54">
        <v>1335</v>
      </c>
      <c r="B54">
        <v>2008</v>
      </c>
      <c r="C54">
        <v>8238</v>
      </c>
      <c r="D54" t="s">
        <v>46</v>
      </c>
      <c r="E54">
        <v>1944168</v>
      </c>
      <c r="F54">
        <v>0</v>
      </c>
      <c r="G54">
        <v>243021</v>
      </c>
      <c r="H54">
        <v>272183.52</v>
      </c>
      <c r="I54">
        <v>194416.80000000002</v>
      </c>
      <c r="J54">
        <v>136091.76</v>
      </c>
      <c r="K54">
        <v>87487.56</v>
      </c>
      <c r="L54">
        <v>87487.56</v>
      </c>
      <c r="M54">
        <v>87487.56</v>
      </c>
      <c r="N54">
        <v>87487.56</v>
      </c>
      <c r="O54">
        <v>87487.56</v>
      </c>
      <c r="P54">
        <v>194416.80000000002</v>
      </c>
      <c r="Q54">
        <v>233300.16</v>
      </c>
      <c r="R54">
        <v>233300.16</v>
      </c>
      <c r="S54">
        <v>0</v>
      </c>
      <c r="T54">
        <v>0</v>
      </c>
      <c r="U54">
        <v>0</v>
      </c>
      <c r="V54">
        <v>0</v>
      </c>
      <c r="W54">
        <v>0</v>
      </c>
      <c r="X54">
        <v>0</v>
      </c>
      <c r="Y54">
        <v>0</v>
      </c>
      <c r="Z54">
        <v>0</v>
      </c>
      <c r="AA54">
        <v>0</v>
      </c>
      <c r="AB54">
        <v>0</v>
      </c>
      <c r="AC54">
        <v>0</v>
      </c>
      <c r="AD54">
        <v>0</v>
      </c>
      <c r="AE54">
        <v>49253.41086623758</v>
      </c>
      <c r="AF54">
        <v>55163.820170186096</v>
      </c>
      <c r="AG54">
        <v>39402.728692990073</v>
      </c>
      <c r="AH54">
        <v>27581.910085093048</v>
      </c>
      <c r="AI54">
        <v>17731.22791184553</v>
      </c>
      <c r="AJ54">
        <v>17731.22791184553</v>
      </c>
      <c r="AK54">
        <v>17731.22791184553</v>
      </c>
      <c r="AL54">
        <v>17731.22791184553</v>
      </c>
      <c r="AM54">
        <v>17731.22791184553</v>
      </c>
      <c r="AN54">
        <v>39402.728692990073</v>
      </c>
      <c r="AO54">
        <v>47283.274431588077</v>
      </c>
      <c r="AP54">
        <v>47283.274431588077</v>
      </c>
      <c r="AQ54">
        <v>0</v>
      </c>
      <c r="AR54">
        <v>0</v>
      </c>
      <c r="AS54">
        <v>0</v>
      </c>
      <c r="AT54">
        <v>0</v>
      </c>
      <c r="AU54">
        <v>0</v>
      </c>
      <c r="AV54">
        <v>0</v>
      </c>
      <c r="AW54">
        <v>0</v>
      </c>
      <c r="AX54">
        <v>0</v>
      </c>
      <c r="AY54">
        <v>0</v>
      </c>
      <c r="AZ54">
        <v>0</v>
      </c>
      <c r="BA54">
        <v>0</v>
      </c>
      <c r="BB54">
        <v>0</v>
      </c>
      <c r="BC54">
        <v>394027.28692990058</v>
      </c>
      <c r="BD54">
        <v>394.02728692990058</v>
      </c>
      <c r="BE54">
        <v>41250.574712643676</v>
      </c>
      <c r="BF54">
        <v>1100.015325670498</v>
      </c>
      <c r="BG54">
        <v>48905.993869731799</v>
      </c>
      <c r="BH54">
        <v>6875.0957854406124</v>
      </c>
      <c r="BI54">
        <v>158058.45210727968</v>
      </c>
      <c r="BJ54">
        <v>7596.9808429118766</v>
      </c>
      <c r="BK54">
        <v>4812.5670498084291</v>
      </c>
      <c r="BL54">
        <v>99070.130268199224</v>
      </c>
      <c r="BM54">
        <v>127691.1540229885</v>
      </c>
      <c r="BN54">
        <v>0</v>
      </c>
      <c r="BO54">
        <v>129231.17547892719</v>
      </c>
      <c r="BP54">
        <v>16843.984674329502</v>
      </c>
      <c r="BQ54">
        <v>3643.8007662835248</v>
      </c>
      <c r="BR54">
        <v>68286.888888888891</v>
      </c>
      <c r="BS54">
        <v>-734.26022988505747</v>
      </c>
      <c r="BT54">
        <v>0</v>
      </c>
      <c r="BU54">
        <v>618.75862068965512</v>
      </c>
      <c r="BV54">
        <v>0</v>
      </c>
      <c r="BW54">
        <v>0</v>
      </c>
      <c r="BX54">
        <v>63582.948352490414</v>
      </c>
      <c r="BY54">
        <v>-61875.862068965514</v>
      </c>
      <c r="BZ54">
        <v>714958.39846743282</v>
      </c>
      <c r="CA54">
        <v>61074.22947413459</v>
      </c>
      <c r="CB54">
        <v>49122.002766046455</v>
      </c>
      <c r="CC54">
        <v>6.8706099363743639E-2</v>
      </c>
      <c r="CD54">
        <v>1</v>
      </c>
      <c r="CE54">
        <v>51.500152</v>
      </c>
      <c r="CF54">
        <v>-0.12623599999999999</v>
      </c>
    </row>
    <row r="55" spans="1:84" x14ac:dyDescent="0.35">
      <c r="A55">
        <v>1379</v>
      </c>
      <c r="B55">
        <v>1980</v>
      </c>
      <c r="C55">
        <v>17055</v>
      </c>
      <c r="D55" t="s">
        <v>46</v>
      </c>
      <c r="E55">
        <v>2717946.818802</v>
      </c>
      <c r="F55">
        <v>0</v>
      </c>
      <c r="G55">
        <v>339743.35235025</v>
      </c>
      <c r="H55">
        <v>380512.55463228002</v>
      </c>
      <c r="I55">
        <v>271794.68188019999</v>
      </c>
      <c r="J55">
        <v>190256.27731614001</v>
      </c>
      <c r="K55">
        <v>122307.60684609</v>
      </c>
      <c r="L55">
        <v>122307.60684609</v>
      </c>
      <c r="M55">
        <v>122307.60684609</v>
      </c>
      <c r="N55">
        <v>122307.60684609</v>
      </c>
      <c r="O55">
        <v>122307.60684609</v>
      </c>
      <c r="P55">
        <v>271794.68188019999</v>
      </c>
      <c r="Q55">
        <v>326153.61825623998</v>
      </c>
      <c r="R55">
        <v>326153.61825623998</v>
      </c>
      <c r="S55">
        <v>0</v>
      </c>
      <c r="T55">
        <v>0</v>
      </c>
      <c r="U55">
        <v>0</v>
      </c>
      <c r="V55">
        <v>0</v>
      </c>
      <c r="W55">
        <v>0</v>
      </c>
      <c r="X55">
        <v>0</v>
      </c>
      <c r="Y55">
        <v>0</v>
      </c>
      <c r="Z55">
        <v>0</v>
      </c>
      <c r="AA55">
        <v>0</v>
      </c>
      <c r="AB55">
        <v>0</v>
      </c>
      <c r="AC55">
        <v>0</v>
      </c>
      <c r="AD55">
        <v>0</v>
      </c>
      <c r="AE55">
        <v>68856.267245957293</v>
      </c>
      <c r="AF55">
        <v>77119.019315472178</v>
      </c>
      <c r="AG55">
        <v>55085.01379676583</v>
      </c>
      <c r="AH55">
        <v>38559.509657736089</v>
      </c>
      <c r="AI55">
        <v>24788.256208544626</v>
      </c>
      <c r="AJ55">
        <v>24788.256208544626</v>
      </c>
      <c r="AK55">
        <v>24788.256208544626</v>
      </c>
      <c r="AL55">
        <v>24788.256208544626</v>
      </c>
      <c r="AM55">
        <v>24788.256208544626</v>
      </c>
      <c r="AN55">
        <v>55085.01379676583</v>
      </c>
      <c r="AO55">
        <v>66102.016556118993</v>
      </c>
      <c r="AP55">
        <v>66102.016556118993</v>
      </c>
      <c r="AQ55">
        <v>0</v>
      </c>
      <c r="AR55">
        <v>0</v>
      </c>
      <c r="AS55">
        <v>0</v>
      </c>
      <c r="AT55">
        <v>0</v>
      </c>
      <c r="AU55">
        <v>0</v>
      </c>
      <c r="AV55">
        <v>0</v>
      </c>
      <c r="AW55">
        <v>0</v>
      </c>
      <c r="AX55">
        <v>0</v>
      </c>
      <c r="AY55">
        <v>0</v>
      </c>
      <c r="AZ55">
        <v>0</v>
      </c>
      <c r="BA55">
        <v>0</v>
      </c>
      <c r="BB55">
        <v>0</v>
      </c>
      <c r="BC55">
        <v>550850.13796765811</v>
      </c>
      <c r="BD55">
        <v>550.85013796765816</v>
      </c>
      <c r="BE55">
        <v>74327.888687235332</v>
      </c>
      <c r="BF55">
        <v>1982.077031659609</v>
      </c>
      <c r="BG55">
        <v>88121.906029441423</v>
      </c>
      <c r="BH55">
        <v>12387.981447872557</v>
      </c>
      <c r="BI55">
        <v>284799.69348659005</v>
      </c>
      <c r="BJ55">
        <v>13688.719499899174</v>
      </c>
      <c r="BK55">
        <v>8671.5870135107889</v>
      </c>
      <c r="BL55">
        <v>178510.81266384354</v>
      </c>
      <c r="BM55">
        <v>230081.97943133698</v>
      </c>
      <c r="BN55">
        <v>0</v>
      </c>
      <c r="BO55">
        <v>232856.88727566044</v>
      </c>
      <c r="BP55">
        <v>30350.55454728776</v>
      </c>
      <c r="BQ55">
        <v>6565.6301673724547</v>
      </c>
      <c r="BR55">
        <v>123043.62573099416</v>
      </c>
      <c r="BS55">
        <v>-1323.036418632789</v>
      </c>
      <c r="BT55">
        <v>0</v>
      </c>
      <c r="BU55">
        <v>1114.9183303085301</v>
      </c>
      <c r="BV55">
        <v>0</v>
      </c>
      <c r="BW55">
        <v>0</v>
      </c>
      <c r="BX55">
        <v>114567.76882435975</v>
      </c>
      <c r="BY55">
        <v>-111491.833030853</v>
      </c>
      <c r="BZ55">
        <v>1288257.1607178869</v>
      </c>
      <c r="CA55">
        <v>85381.77138498702</v>
      </c>
      <c r="CB55">
        <v>68672.558724945062</v>
      </c>
      <c r="CC55">
        <v>5.3306560847429706E-2</v>
      </c>
      <c r="CD55">
        <v>2</v>
      </c>
      <c r="CE55">
        <v>51.879649999999998</v>
      </c>
      <c r="CF55">
        <v>-0.41755999999999999</v>
      </c>
    </row>
    <row r="56" spans="1:84" x14ac:dyDescent="0.35">
      <c r="A56">
        <v>1385</v>
      </c>
      <c r="B56">
        <v>1980</v>
      </c>
      <c r="C56">
        <v>8059</v>
      </c>
      <c r="D56" t="s">
        <v>46</v>
      </c>
      <c r="E56">
        <v>1708508</v>
      </c>
      <c r="F56">
        <v>0</v>
      </c>
      <c r="G56">
        <v>213563.5</v>
      </c>
      <c r="H56">
        <v>239191.12000000002</v>
      </c>
      <c r="I56">
        <v>170850.80000000002</v>
      </c>
      <c r="J56">
        <v>119595.56000000001</v>
      </c>
      <c r="K56">
        <v>76882.86</v>
      </c>
      <c r="L56">
        <v>76882.86</v>
      </c>
      <c r="M56">
        <v>76882.86</v>
      </c>
      <c r="N56">
        <v>76882.86</v>
      </c>
      <c r="O56">
        <v>76882.86</v>
      </c>
      <c r="P56">
        <v>170850.80000000002</v>
      </c>
      <c r="Q56">
        <v>205020.96</v>
      </c>
      <c r="R56">
        <v>205020.96</v>
      </c>
      <c r="S56">
        <v>0</v>
      </c>
      <c r="T56">
        <v>0</v>
      </c>
      <c r="U56">
        <v>0</v>
      </c>
      <c r="V56">
        <v>0</v>
      </c>
      <c r="W56">
        <v>0</v>
      </c>
      <c r="X56">
        <v>0</v>
      </c>
      <c r="Y56">
        <v>0</v>
      </c>
      <c r="Z56">
        <v>0</v>
      </c>
      <c r="AA56">
        <v>0</v>
      </c>
      <c r="AB56">
        <v>0</v>
      </c>
      <c r="AC56">
        <v>0</v>
      </c>
      <c r="AD56">
        <v>0</v>
      </c>
      <c r="AE56">
        <v>43283.217547173823</v>
      </c>
      <c r="AF56">
        <v>48477.203652834687</v>
      </c>
      <c r="AG56">
        <v>34626.574037739061</v>
      </c>
      <c r="AH56">
        <v>24238.601826417344</v>
      </c>
      <c r="AI56">
        <v>15581.958316982576</v>
      </c>
      <c r="AJ56">
        <v>15581.958316982576</v>
      </c>
      <c r="AK56">
        <v>15581.958316982576</v>
      </c>
      <c r="AL56">
        <v>15581.958316982576</v>
      </c>
      <c r="AM56">
        <v>15581.958316982576</v>
      </c>
      <c r="AN56">
        <v>34626.574037739061</v>
      </c>
      <c r="AO56">
        <v>41551.88884528687</v>
      </c>
      <c r="AP56">
        <v>41551.88884528687</v>
      </c>
      <c r="AQ56">
        <v>0</v>
      </c>
      <c r="AR56">
        <v>0</v>
      </c>
      <c r="AS56">
        <v>0</v>
      </c>
      <c r="AT56">
        <v>0</v>
      </c>
      <c r="AU56">
        <v>0</v>
      </c>
      <c r="AV56">
        <v>0</v>
      </c>
      <c r="AW56">
        <v>0</v>
      </c>
      <c r="AX56">
        <v>0</v>
      </c>
      <c r="AY56">
        <v>0</v>
      </c>
      <c r="AZ56">
        <v>0</v>
      </c>
      <c r="BA56">
        <v>0</v>
      </c>
      <c r="BB56">
        <v>0</v>
      </c>
      <c r="BC56">
        <v>346265.74037739058</v>
      </c>
      <c r="BD56">
        <v>346.26574037739061</v>
      </c>
      <c r="BE56">
        <v>37301.633393829397</v>
      </c>
      <c r="BF56">
        <v>994.71022383545073</v>
      </c>
      <c r="BG56">
        <v>44224.194857834242</v>
      </c>
      <c r="BH56">
        <v>6216.9388989715671</v>
      </c>
      <c r="BI56">
        <v>142927.42528735631</v>
      </c>
      <c r="BJ56">
        <v>6869.7174833635818</v>
      </c>
      <c r="BK56">
        <v>4351.8572292800964</v>
      </c>
      <c r="BL56">
        <v>89586.089534180282</v>
      </c>
      <c r="BM56">
        <v>115467.2061705989</v>
      </c>
      <c r="BN56">
        <v>0</v>
      </c>
      <c r="BO56">
        <v>116859.80048396855</v>
      </c>
      <c r="BP56">
        <v>15231.500302480339</v>
      </c>
      <c r="BQ56">
        <v>3294.9776164549303</v>
      </c>
      <c r="BR56">
        <v>61749.745614035084</v>
      </c>
      <c r="BS56">
        <v>-663.96907441016333</v>
      </c>
      <c r="BT56">
        <v>0</v>
      </c>
      <c r="BU56">
        <v>559.52450090744105</v>
      </c>
      <c r="BV56">
        <v>0</v>
      </c>
      <c r="BW56">
        <v>0</v>
      </c>
      <c r="BX56">
        <v>57496.116019358742</v>
      </c>
      <c r="BY56">
        <v>-55952.450090744103</v>
      </c>
      <c r="BZ56">
        <v>646515.01845130057</v>
      </c>
      <c r="CA56">
        <v>53671.189758495544</v>
      </c>
      <c r="CB56">
        <v>43167.737922757966</v>
      </c>
      <c r="CC56">
        <v>6.6769891944914839E-2</v>
      </c>
      <c r="CD56">
        <v>1</v>
      </c>
      <c r="CE56">
        <v>53.394347000000003</v>
      </c>
      <c r="CF56">
        <v>-1.4058299999999999</v>
      </c>
    </row>
    <row r="57" spans="1:84" x14ac:dyDescent="0.35">
      <c r="A57">
        <v>1391</v>
      </c>
      <c r="B57">
        <v>2017</v>
      </c>
      <c r="C57">
        <v>17960</v>
      </c>
      <c r="D57" t="s">
        <v>46</v>
      </c>
      <c r="E57">
        <v>1167400</v>
      </c>
      <c r="F57">
        <v>0</v>
      </c>
      <c r="G57">
        <v>145925</v>
      </c>
      <c r="H57">
        <v>163436.00000000003</v>
      </c>
      <c r="I57">
        <v>116740</v>
      </c>
      <c r="J57">
        <v>81718.000000000015</v>
      </c>
      <c r="K57">
        <v>52533</v>
      </c>
      <c r="L57">
        <v>52533</v>
      </c>
      <c r="M57">
        <v>52533</v>
      </c>
      <c r="N57">
        <v>52533</v>
      </c>
      <c r="O57">
        <v>52533</v>
      </c>
      <c r="P57">
        <v>116740</v>
      </c>
      <c r="Q57">
        <v>140088</v>
      </c>
      <c r="R57">
        <v>140088</v>
      </c>
      <c r="S57">
        <v>0</v>
      </c>
      <c r="T57">
        <v>0</v>
      </c>
      <c r="U57">
        <v>0</v>
      </c>
      <c r="V57">
        <v>0</v>
      </c>
      <c r="W57">
        <v>0</v>
      </c>
      <c r="X57">
        <v>0</v>
      </c>
      <c r="Y57">
        <v>0</v>
      </c>
      <c r="Z57">
        <v>0</v>
      </c>
      <c r="AA57">
        <v>0</v>
      </c>
      <c r="AB57">
        <v>0</v>
      </c>
      <c r="AC57">
        <v>0</v>
      </c>
      <c r="AD57">
        <v>0</v>
      </c>
      <c r="AE57">
        <v>29574.826787214766</v>
      </c>
      <c r="AF57">
        <v>33123.806001680539</v>
      </c>
      <c r="AG57">
        <v>23659.861429771812</v>
      </c>
      <c r="AH57">
        <v>16561.90300084027</v>
      </c>
      <c r="AI57">
        <v>10646.937643397316</v>
      </c>
      <c r="AJ57">
        <v>10646.937643397316</v>
      </c>
      <c r="AK57">
        <v>10646.937643397316</v>
      </c>
      <c r="AL57">
        <v>10646.937643397316</v>
      </c>
      <c r="AM57">
        <v>10646.937643397316</v>
      </c>
      <c r="AN57">
        <v>23659.861429771812</v>
      </c>
      <c r="AO57">
        <v>28391.833715726174</v>
      </c>
      <c r="AP57">
        <v>28391.833715726174</v>
      </c>
      <c r="AQ57">
        <v>0</v>
      </c>
      <c r="AR57">
        <v>0</v>
      </c>
      <c r="AS57">
        <v>0</v>
      </c>
      <c r="AT57">
        <v>0</v>
      </c>
      <c r="AU57">
        <v>0</v>
      </c>
      <c r="AV57">
        <v>0</v>
      </c>
      <c r="AW57">
        <v>0</v>
      </c>
      <c r="AX57">
        <v>0</v>
      </c>
      <c r="AY57">
        <v>0</v>
      </c>
      <c r="AZ57">
        <v>0</v>
      </c>
      <c r="BA57">
        <v>0</v>
      </c>
      <c r="BB57">
        <v>0</v>
      </c>
      <c r="BC57">
        <v>236598.61429771813</v>
      </c>
      <c r="BD57">
        <v>236.59861429771814</v>
      </c>
      <c r="BE57">
        <v>40071.385359951608</v>
      </c>
      <c r="BF57">
        <v>1068.5702762653762</v>
      </c>
      <c r="BG57">
        <v>47507.966626335961</v>
      </c>
      <c r="BH57">
        <v>6678.564226658601</v>
      </c>
      <c r="BI57">
        <v>153540.19157088123</v>
      </c>
      <c r="BJ57">
        <v>7379.8134704577542</v>
      </c>
      <c r="BK57">
        <v>4674.994958661021</v>
      </c>
      <c r="BL57">
        <v>96238.110506150435</v>
      </c>
      <c r="BM57">
        <v>124040.97338173019</v>
      </c>
      <c r="BN57">
        <v>0</v>
      </c>
      <c r="BO57">
        <v>125536.97176850172</v>
      </c>
      <c r="BP57">
        <v>16362.482355313572</v>
      </c>
      <c r="BQ57">
        <v>3539.6390401290587</v>
      </c>
      <c r="BR57">
        <v>66334.839181286559</v>
      </c>
      <c r="BS57">
        <v>-713.27065940713862</v>
      </c>
      <c r="BT57">
        <v>0</v>
      </c>
      <c r="BU57">
        <v>601.0707803992741</v>
      </c>
      <c r="BV57">
        <v>0</v>
      </c>
      <c r="BW57">
        <v>0</v>
      </c>
      <c r="BX57">
        <v>61765.365537406738</v>
      </c>
      <c r="BY57">
        <v>-60107.078039927408</v>
      </c>
      <c r="BZ57">
        <v>694520.59034079453</v>
      </c>
      <c r="CA57">
        <v>36672.785216146309</v>
      </c>
      <c r="CB57">
        <v>29495.921149346475</v>
      </c>
      <c r="CC57">
        <v>4.2469469673855328E-2</v>
      </c>
      <c r="CD57">
        <v>3</v>
      </c>
      <c r="CE57">
        <v>51.275010999999999</v>
      </c>
      <c r="CF57">
        <v>-0.72581200000000001</v>
      </c>
    </row>
    <row r="58" spans="1:84" x14ac:dyDescent="0.35">
      <c r="A58">
        <v>902</v>
      </c>
      <c r="B58">
        <v>1990</v>
      </c>
      <c r="C58">
        <v>4066</v>
      </c>
      <c r="D58" t="s">
        <v>46</v>
      </c>
      <c r="E58">
        <v>939246</v>
      </c>
      <c r="F58">
        <v>0</v>
      </c>
      <c r="G58">
        <v>117405.75</v>
      </c>
      <c r="H58">
        <v>131494.44</v>
      </c>
      <c r="I58">
        <v>93924.6</v>
      </c>
      <c r="J58">
        <v>65747.22</v>
      </c>
      <c r="K58">
        <v>42266.07</v>
      </c>
      <c r="L58">
        <v>42266.07</v>
      </c>
      <c r="M58">
        <v>42266.07</v>
      </c>
      <c r="N58">
        <v>42266.07</v>
      </c>
      <c r="O58">
        <v>42266.07</v>
      </c>
      <c r="P58">
        <v>93924.6</v>
      </c>
      <c r="Q58">
        <v>112709.51999999999</v>
      </c>
      <c r="R58">
        <v>112709.51999999999</v>
      </c>
      <c r="S58">
        <v>0</v>
      </c>
      <c r="T58">
        <v>0</v>
      </c>
      <c r="U58">
        <v>0</v>
      </c>
      <c r="V58">
        <v>0</v>
      </c>
      <c r="W58">
        <v>0</v>
      </c>
      <c r="X58">
        <v>0</v>
      </c>
      <c r="Y58">
        <v>0</v>
      </c>
      <c r="Z58">
        <v>0</v>
      </c>
      <c r="AA58">
        <v>0</v>
      </c>
      <c r="AB58">
        <v>0</v>
      </c>
      <c r="AC58">
        <v>0</v>
      </c>
      <c r="AD58">
        <v>0</v>
      </c>
      <c r="AE58">
        <v>23794.789926832549</v>
      </c>
      <c r="AF58">
        <v>26650.164718052456</v>
      </c>
      <c r="AG58">
        <v>19035.83194146604</v>
      </c>
      <c r="AH58">
        <v>13325.082359026228</v>
      </c>
      <c r="AI58">
        <v>8566.1243736597171</v>
      </c>
      <c r="AJ58">
        <v>8566.1243736597171</v>
      </c>
      <c r="AK58">
        <v>8566.1243736597171</v>
      </c>
      <c r="AL58">
        <v>8566.1243736597171</v>
      </c>
      <c r="AM58">
        <v>8566.1243736597171</v>
      </c>
      <c r="AN58">
        <v>19035.83194146604</v>
      </c>
      <c r="AO58">
        <v>22842.998329759244</v>
      </c>
      <c r="AP58">
        <v>22842.998329759244</v>
      </c>
      <c r="AQ58">
        <v>0</v>
      </c>
      <c r="AR58">
        <v>0</v>
      </c>
      <c r="AS58">
        <v>0</v>
      </c>
      <c r="AT58">
        <v>0</v>
      </c>
      <c r="AU58">
        <v>0</v>
      </c>
      <c r="AV58">
        <v>0</v>
      </c>
      <c r="AW58">
        <v>0</v>
      </c>
      <c r="AX58">
        <v>0</v>
      </c>
      <c r="AY58">
        <v>0</v>
      </c>
      <c r="AZ58">
        <v>0</v>
      </c>
      <c r="BA58">
        <v>0</v>
      </c>
      <c r="BB58">
        <v>0</v>
      </c>
      <c r="BC58">
        <v>190358.31941466045</v>
      </c>
      <c r="BD58">
        <v>190.35831941466046</v>
      </c>
      <c r="BE58">
        <v>20048.88082274652</v>
      </c>
      <c r="BF58">
        <v>534.63682193990724</v>
      </c>
      <c r="BG58">
        <v>23769.618955434562</v>
      </c>
      <c r="BH58">
        <v>3341.4801371244203</v>
      </c>
      <c r="BI58">
        <v>76820.628352490414</v>
      </c>
      <c r="BJ58">
        <v>3692.3355515224844</v>
      </c>
      <c r="BK58">
        <v>2339.0360959870941</v>
      </c>
      <c r="BL58">
        <v>48150.728775962896</v>
      </c>
      <c r="BM58">
        <v>62061.310586811858</v>
      </c>
      <c r="BN58">
        <v>0</v>
      </c>
      <c r="BO58">
        <v>62809.802137527724</v>
      </c>
      <c r="BP58">
        <v>8186.6263359548293</v>
      </c>
      <c r="BQ58">
        <v>1770.9844726759427</v>
      </c>
      <c r="BR58">
        <v>33189.2514619883</v>
      </c>
      <c r="BS58">
        <v>-356.87007864488805</v>
      </c>
      <c r="BT58">
        <v>0</v>
      </c>
      <c r="BU58">
        <v>300.73321234119783</v>
      </c>
      <c r="BV58">
        <v>0</v>
      </c>
      <c r="BW58">
        <v>0</v>
      </c>
      <c r="BX58">
        <v>30903.010752167775</v>
      </c>
      <c r="BY58">
        <v>-30073.321234119783</v>
      </c>
      <c r="BZ58">
        <v>347488.87315991131</v>
      </c>
      <c r="CA58">
        <v>29505.53950927237</v>
      </c>
      <c r="CB58">
        <v>23731.305427307769</v>
      </c>
      <c r="CC58">
        <v>6.8293713152613178E-2</v>
      </c>
      <c r="CD58">
        <v>1</v>
      </c>
      <c r="CE58">
        <v>52.238131000000003</v>
      </c>
      <c r="CF58">
        <v>-0.93490899999999999</v>
      </c>
    </row>
    <row r="59" spans="1:84" x14ac:dyDescent="0.35">
      <c r="A59">
        <v>915</v>
      </c>
      <c r="B59">
        <v>2000</v>
      </c>
      <c r="C59">
        <v>9445</v>
      </c>
      <c r="D59" t="s">
        <v>46</v>
      </c>
      <c r="E59">
        <v>2002340</v>
      </c>
      <c r="F59">
        <v>0</v>
      </c>
      <c r="G59">
        <v>250292.5</v>
      </c>
      <c r="H59">
        <v>280327.60000000003</v>
      </c>
      <c r="I59">
        <v>200234</v>
      </c>
      <c r="J59">
        <v>140163.80000000002</v>
      </c>
      <c r="K59">
        <v>90105.3</v>
      </c>
      <c r="L59">
        <v>90105.3</v>
      </c>
      <c r="M59">
        <v>90105.3</v>
      </c>
      <c r="N59">
        <v>90105.3</v>
      </c>
      <c r="O59">
        <v>90105.3</v>
      </c>
      <c r="P59">
        <v>200234</v>
      </c>
      <c r="Q59">
        <v>240280.8</v>
      </c>
      <c r="R59">
        <v>240280.8</v>
      </c>
      <c r="S59">
        <v>0</v>
      </c>
      <c r="T59">
        <v>0</v>
      </c>
      <c r="U59">
        <v>0</v>
      </c>
      <c r="V59">
        <v>0</v>
      </c>
      <c r="W59">
        <v>0</v>
      </c>
      <c r="X59">
        <v>0</v>
      </c>
      <c r="Y59">
        <v>0</v>
      </c>
      <c r="Z59">
        <v>0</v>
      </c>
      <c r="AA59">
        <v>0</v>
      </c>
      <c r="AB59">
        <v>0</v>
      </c>
      <c r="AC59">
        <v>0</v>
      </c>
      <c r="AD59">
        <v>0</v>
      </c>
      <c r="AE59">
        <v>50727.136087983221</v>
      </c>
      <c r="AF59">
        <v>56814.392418541218</v>
      </c>
      <c r="AG59">
        <v>40581.708870386574</v>
      </c>
      <c r="AH59">
        <v>28407.196209270609</v>
      </c>
      <c r="AI59">
        <v>18261.768991673962</v>
      </c>
      <c r="AJ59">
        <v>18261.768991673962</v>
      </c>
      <c r="AK59">
        <v>18261.768991673962</v>
      </c>
      <c r="AL59">
        <v>18261.768991673962</v>
      </c>
      <c r="AM59">
        <v>18261.768991673962</v>
      </c>
      <c r="AN59">
        <v>40581.708870386574</v>
      </c>
      <c r="AO59">
        <v>48698.050644463889</v>
      </c>
      <c r="AP59">
        <v>48698.050644463889</v>
      </c>
      <c r="AQ59">
        <v>0</v>
      </c>
      <c r="AR59">
        <v>0</v>
      </c>
      <c r="AS59">
        <v>0</v>
      </c>
      <c r="AT59">
        <v>0</v>
      </c>
      <c r="AU59">
        <v>0</v>
      </c>
      <c r="AV59">
        <v>0</v>
      </c>
      <c r="AW59">
        <v>0</v>
      </c>
      <c r="AX59">
        <v>0</v>
      </c>
      <c r="AY59">
        <v>0</v>
      </c>
      <c r="AZ59">
        <v>0</v>
      </c>
      <c r="BA59">
        <v>0</v>
      </c>
      <c r="BB59">
        <v>0</v>
      </c>
      <c r="BC59">
        <v>405817.08870386565</v>
      </c>
      <c r="BD59">
        <v>405.81708870386564</v>
      </c>
      <c r="BE59">
        <v>43718.572292800971</v>
      </c>
      <c r="BF59">
        <v>1165.8285944746926</v>
      </c>
      <c r="BG59">
        <v>51832.010667473282</v>
      </c>
      <c r="BH59">
        <v>7286.4287154668282</v>
      </c>
      <c r="BI59">
        <v>167514.99616858238</v>
      </c>
      <c r="BJ59">
        <v>8051.5037305908454</v>
      </c>
      <c r="BK59">
        <v>5100.50010082678</v>
      </c>
      <c r="BL59">
        <v>104997.437789877</v>
      </c>
      <c r="BM59">
        <v>135330.8405323654</v>
      </c>
      <c r="BN59">
        <v>0</v>
      </c>
      <c r="BO59">
        <v>136963.00056462997</v>
      </c>
      <c r="BP59">
        <v>17851.75035289373</v>
      </c>
      <c r="BQ59">
        <v>3861.8072191974188</v>
      </c>
      <c r="BR59">
        <v>72372.45321637427</v>
      </c>
      <c r="BS59">
        <v>-778.19058681185732</v>
      </c>
      <c r="BT59">
        <v>0</v>
      </c>
      <c r="BU59">
        <v>655.77858439201452</v>
      </c>
      <c r="BV59">
        <v>0</v>
      </c>
      <c r="BW59">
        <v>0</v>
      </c>
      <c r="BX59">
        <v>67387.078689251866</v>
      </c>
      <c r="BY59">
        <v>-65577.85843920146</v>
      </c>
      <c r="BZ59">
        <v>757733.93819318421</v>
      </c>
      <c r="CA59">
        <v>62901.648749099171</v>
      </c>
      <c r="CB59">
        <v>50591.796088900461</v>
      </c>
      <c r="CC59">
        <v>6.6767229945561821E-2</v>
      </c>
      <c r="CD59">
        <v>1</v>
      </c>
      <c r="CE59">
        <v>51.424503000000001</v>
      </c>
      <c r="CF59">
        <v>-0.16337499999999999</v>
      </c>
    </row>
    <row r="60" spans="1:84" x14ac:dyDescent="0.35">
      <c r="A60">
        <v>916</v>
      </c>
      <c r="B60">
        <v>1990</v>
      </c>
      <c r="C60">
        <v>3851</v>
      </c>
      <c r="D60" t="s">
        <v>46</v>
      </c>
      <c r="E60">
        <v>617443.66653829999</v>
      </c>
      <c r="F60">
        <v>0</v>
      </c>
      <c r="G60">
        <v>77180.458317287499</v>
      </c>
      <c r="H60">
        <v>86442.113315362003</v>
      </c>
      <c r="I60">
        <v>61744.366653830002</v>
      </c>
      <c r="J60">
        <v>43221.056657681002</v>
      </c>
      <c r="K60">
        <v>27784.964994223497</v>
      </c>
      <c r="L60">
        <v>27784.964994223497</v>
      </c>
      <c r="M60">
        <v>27784.964994223497</v>
      </c>
      <c r="N60">
        <v>27784.964994223497</v>
      </c>
      <c r="O60">
        <v>27784.964994223497</v>
      </c>
      <c r="P60">
        <v>61744.366653830002</v>
      </c>
      <c r="Q60">
        <v>74093.239984596003</v>
      </c>
      <c r="R60">
        <v>74093.239984596003</v>
      </c>
      <c r="S60">
        <v>0</v>
      </c>
      <c r="T60">
        <v>0</v>
      </c>
      <c r="U60">
        <v>0</v>
      </c>
      <c r="V60">
        <v>0</v>
      </c>
      <c r="W60">
        <v>0</v>
      </c>
      <c r="X60">
        <v>0</v>
      </c>
      <c r="Y60">
        <v>0</v>
      </c>
      <c r="Z60">
        <v>0</v>
      </c>
      <c r="AA60">
        <v>0</v>
      </c>
      <c r="AB60">
        <v>0</v>
      </c>
      <c r="AC60">
        <v>0</v>
      </c>
      <c r="AD60">
        <v>0</v>
      </c>
      <c r="AE60">
        <v>15642.272990177331</v>
      </c>
      <c r="AF60">
        <v>17519.34574899861</v>
      </c>
      <c r="AG60">
        <v>12513.818392141864</v>
      </c>
      <c r="AH60">
        <v>8759.6728744993052</v>
      </c>
      <c r="AI60">
        <v>5631.2182764638383</v>
      </c>
      <c r="AJ60">
        <v>5631.2182764638383</v>
      </c>
      <c r="AK60">
        <v>5631.2182764638383</v>
      </c>
      <c r="AL60">
        <v>5631.2182764638383</v>
      </c>
      <c r="AM60">
        <v>5631.2182764638383</v>
      </c>
      <c r="AN60">
        <v>12513.818392141864</v>
      </c>
      <c r="AO60">
        <v>15016.582070570237</v>
      </c>
      <c r="AP60">
        <v>15016.582070570237</v>
      </c>
      <c r="AQ60">
        <v>0</v>
      </c>
      <c r="AR60">
        <v>0</v>
      </c>
      <c r="AS60">
        <v>0</v>
      </c>
      <c r="AT60">
        <v>0</v>
      </c>
      <c r="AU60">
        <v>0</v>
      </c>
      <c r="AV60">
        <v>0</v>
      </c>
      <c r="AW60">
        <v>0</v>
      </c>
      <c r="AX60">
        <v>0</v>
      </c>
      <c r="AY60">
        <v>0</v>
      </c>
      <c r="AZ60">
        <v>0</v>
      </c>
      <c r="BA60">
        <v>0</v>
      </c>
      <c r="BB60">
        <v>0</v>
      </c>
      <c r="BC60">
        <v>125138.18392141866</v>
      </c>
      <c r="BD60">
        <v>125.13818392141866</v>
      </c>
      <c r="BE60">
        <v>11479.491833030854</v>
      </c>
      <c r="BF60">
        <v>306.11978221415609</v>
      </c>
      <c r="BG60">
        <v>13609.894192377496</v>
      </c>
      <c r="BH60">
        <v>1913.2486388384757</v>
      </c>
      <c r="BI60">
        <v>43985.586206896558</v>
      </c>
      <c r="BJ60">
        <v>2114.1397459165155</v>
      </c>
      <c r="BK60">
        <v>1339.2740471869329</v>
      </c>
      <c r="BL60">
        <v>27569.912885662434</v>
      </c>
      <c r="BM60">
        <v>35534.766969147007</v>
      </c>
      <c r="BN60">
        <v>0</v>
      </c>
      <c r="BO60">
        <v>35963.334664246824</v>
      </c>
      <c r="BP60">
        <v>4687.4591651542651</v>
      </c>
      <c r="BQ60">
        <v>1014.0217785843921</v>
      </c>
      <c r="BR60">
        <v>19003.34210526316</v>
      </c>
      <c r="BS60">
        <v>-204.3349546279492</v>
      </c>
      <c r="BT60">
        <v>0</v>
      </c>
      <c r="BU60">
        <v>172.19237749546281</v>
      </c>
      <c r="BV60">
        <v>0</v>
      </c>
      <c r="BW60">
        <v>0</v>
      </c>
      <c r="BX60">
        <v>17694.297386569873</v>
      </c>
      <c r="BY60">
        <v>-17219.237749546282</v>
      </c>
      <c r="BZ60">
        <v>198963.50907441016</v>
      </c>
      <c r="CA60">
        <v>19396.418507819893</v>
      </c>
      <c r="CB60">
        <v>15600.539405839541</v>
      </c>
      <c r="CC60">
        <v>7.8409048364768794E-2</v>
      </c>
      <c r="CD60">
        <v>0</v>
      </c>
      <c r="CE60">
        <v>53.38185</v>
      </c>
      <c r="CF60">
        <v>-2.2751549999999998</v>
      </c>
    </row>
    <row r="61" spans="1:84" x14ac:dyDescent="0.35">
      <c r="A61">
        <v>945</v>
      </c>
      <c r="B61">
        <v>1993</v>
      </c>
      <c r="C61">
        <v>2786</v>
      </c>
      <c r="D61" t="s">
        <v>46</v>
      </c>
      <c r="E61">
        <v>718788</v>
      </c>
      <c r="F61">
        <v>0</v>
      </c>
      <c r="G61">
        <v>89848.5</v>
      </c>
      <c r="H61">
        <v>100630.32</v>
      </c>
      <c r="I61">
        <v>71878.8</v>
      </c>
      <c r="J61">
        <v>50315.16</v>
      </c>
      <c r="K61">
        <v>32345.46</v>
      </c>
      <c r="L61">
        <v>32345.46</v>
      </c>
      <c r="M61">
        <v>32345.46</v>
      </c>
      <c r="N61">
        <v>32345.46</v>
      </c>
      <c r="O61">
        <v>32345.46</v>
      </c>
      <c r="P61">
        <v>71878.8</v>
      </c>
      <c r="Q61">
        <v>86254.56</v>
      </c>
      <c r="R61">
        <v>86254.56</v>
      </c>
      <c r="S61">
        <v>0</v>
      </c>
      <c r="T61">
        <v>0</v>
      </c>
      <c r="U61">
        <v>0</v>
      </c>
      <c r="V61">
        <v>0</v>
      </c>
      <c r="W61">
        <v>0</v>
      </c>
      <c r="X61">
        <v>0</v>
      </c>
      <c r="Y61">
        <v>0</v>
      </c>
      <c r="Z61">
        <v>0</v>
      </c>
      <c r="AA61">
        <v>0</v>
      </c>
      <c r="AB61">
        <v>0</v>
      </c>
      <c r="AC61">
        <v>0</v>
      </c>
      <c r="AD61">
        <v>0</v>
      </c>
      <c r="AE61">
        <v>18209.722971328189</v>
      </c>
      <c r="AF61">
        <v>20394.88972788757</v>
      </c>
      <c r="AG61">
        <v>14567.77837706255</v>
      </c>
      <c r="AH61">
        <v>10197.444863943785</v>
      </c>
      <c r="AI61">
        <v>6555.5002696781476</v>
      </c>
      <c r="AJ61">
        <v>6555.5002696781476</v>
      </c>
      <c r="AK61">
        <v>6555.5002696781476</v>
      </c>
      <c r="AL61">
        <v>6555.5002696781476</v>
      </c>
      <c r="AM61">
        <v>6555.5002696781476</v>
      </c>
      <c r="AN61">
        <v>14567.77837706255</v>
      </c>
      <c r="AO61">
        <v>17481.33405247506</v>
      </c>
      <c r="AP61">
        <v>17481.33405247506</v>
      </c>
      <c r="AQ61">
        <v>0</v>
      </c>
      <c r="AR61">
        <v>0</v>
      </c>
      <c r="AS61">
        <v>0</v>
      </c>
      <c r="AT61">
        <v>0</v>
      </c>
      <c r="AU61">
        <v>0</v>
      </c>
      <c r="AV61">
        <v>0</v>
      </c>
      <c r="AW61">
        <v>0</v>
      </c>
      <c r="AX61">
        <v>0</v>
      </c>
      <c r="AY61">
        <v>0</v>
      </c>
      <c r="AZ61">
        <v>0</v>
      </c>
      <c r="BA61">
        <v>0</v>
      </c>
      <c r="BB61">
        <v>0</v>
      </c>
      <c r="BC61">
        <v>145677.78377062548</v>
      </c>
      <c r="BD61">
        <v>145.6777837706255</v>
      </c>
      <c r="BE61">
        <v>18244.162129461587</v>
      </c>
      <c r="BF61">
        <v>486.5109901189756</v>
      </c>
      <c r="BG61">
        <v>21629.974551320833</v>
      </c>
      <c r="BH61">
        <v>3040.6936882435975</v>
      </c>
      <c r="BI61">
        <v>69905.547892720308</v>
      </c>
      <c r="BJ61">
        <v>3359.9665255091754</v>
      </c>
      <c r="BK61">
        <v>2128.4855817705184</v>
      </c>
      <c r="BL61">
        <v>43816.396047590242</v>
      </c>
      <c r="BM61">
        <v>56474.803871748336</v>
      </c>
      <c r="BN61">
        <v>0</v>
      </c>
      <c r="BO61">
        <v>57155.919257914902</v>
      </c>
      <c r="BP61">
        <v>7449.6995361968138</v>
      </c>
      <c r="BQ61">
        <v>1611.5676547691066</v>
      </c>
      <c r="BR61">
        <v>30201.690058479533</v>
      </c>
      <c r="BS61">
        <v>-324.74608590441619</v>
      </c>
      <c r="BT61">
        <v>0</v>
      </c>
      <c r="BU61">
        <v>273.66243194192378</v>
      </c>
      <c r="BV61">
        <v>0</v>
      </c>
      <c r="BW61">
        <v>0</v>
      </c>
      <c r="BX61">
        <v>28121.247436983263</v>
      </c>
      <c r="BY61">
        <v>-27366.243194192379</v>
      </c>
      <c r="BZ61">
        <v>316209.3383746724</v>
      </c>
      <c r="CA61">
        <v>22580.056484446952</v>
      </c>
      <c r="CB61">
        <v>18161.139430440682</v>
      </c>
      <c r="CC61">
        <v>5.7433912368906007E-2</v>
      </c>
      <c r="CD61">
        <v>2</v>
      </c>
      <c r="CE61">
        <v>51.239207999999998</v>
      </c>
      <c r="CF61">
        <v>-0.16988</v>
      </c>
    </row>
    <row r="62" spans="1:84" x14ac:dyDescent="0.35">
      <c r="A62">
        <v>1164</v>
      </c>
      <c r="B62">
        <v>1997</v>
      </c>
      <c r="C62">
        <v>4795</v>
      </c>
      <c r="D62" t="s">
        <v>43</v>
      </c>
      <c r="E62">
        <v>1987386.4705882352</v>
      </c>
      <c r="F62">
        <v>611503.5294117647</v>
      </c>
      <c r="G62">
        <v>248423.3088235294</v>
      </c>
      <c r="H62">
        <v>278234.10588235297</v>
      </c>
      <c r="I62">
        <v>198738.64705882352</v>
      </c>
      <c r="J62">
        <v>139117.05294117649</v>
      </c>
      <c r="K62">
        <v>89432.391176470584</v>
      </c>
      <c r="L62">
        <v>89432.391176470584</v>
      </c>
      <c r="M62">
        <v>89432.391176470584</v>
      </c>
      <c r="N62">
        <v>89432.391176470584</v>
      </c>
      <c r="O62">
        <v>89432.391176470584</v>
      </c>
      <c r="P62">
        <v>198738.64705882352</v>
      </c>
      <c r="Q62">
        <v>238486.37647058821</v>
      </c>
      <c r="R62">
        <v>238486.37647058821</v>
      </c>
      <c r="S62">
        <v>50958.627450980399</v>
      </c>
      <c r="T62">
        <v>50958.627450980399</v>
      </c>
      <c r="U62">
        <v>50958.627450980399</v>
      </c>
      <c r="V62">
        <v>50958.627450980399</v>
      </c>
      <c r="W62">
        <v>50958.627450980399</v>
      </c>
      <c r="X62">
        <v>50958.627450980399</v>
      </c>
      <c r="Y62">
        <v>50958.627450980399</v>
      </c>
      <c r="Z62">
        <v>50958.627450980399</v>
      </c>
      <c r="AA62">
        <v>50958.627450980399</v>
      </c>
      <c r="AB62">
        <v>50958.627450980399</v>
      </c>
      <c r="AC62">
        <v>50958.627450980399</v>
      </c>
      <c r="AD62">
        <v>50958.627450980399</v>
      </c>
      <c r="AE62">
        <v>50348.304460254534</v>
      </c>
      <c r="AF62">
        <v>56390.100995485089</v>
      </c>
      <c r="AG62">
        <v>40278.643568203632</v>
      </c>
      <c r="AH62">
        <v>28195.050497742544</v>
      </c>
      <c r="AI62">
        <v>18125.389605691635</v>
      </c>
      <c r="AJ62">
        <v>18125.389605691635</v>
      </c>
      <c r="AK62">
        <v>18125.389605691635</v>
      </c>
      <c r="AL62">
        <v>18125.389605691635</v>
      </c>
      <c r="AM62">
        <v>18125.389605691635</v>
      </c>
      <c r="AN62">
        <v>40278.643568203632</v>
      </c>
      <c r="AO62">
        <v>48334.372281844349</v>
      </c>
      <c r="AP62">
        <v>48334.372281844349</v>
      </c>
      <c r="AQ62">
        <v>10552.221526965392</v>
      </c>
      <c r="AR62">
        <v>10552.221526965392</v>
      </c>
      <c r="AS62">
        <v>10552.221526965392</v>
      </c>
      <c r="AT62">
        <v>10552.221526965392</v>
      </c>
      <c r="AU62">
        <v>10552.221526965392</v>
      </c>
      <c r="AV62">
        <v>10552.221526965392</v>
      </c>
      <c r="AW62">
        <v>10552.221526965392</v>
      </c>
      <c r="AX62">
        <v>10552.221526965392</v>
      </c>
      <c r="AY62">
        <v>10552.221526965392</v>
      </c>
      <c r="AZ62">
        <v>10552.221526965392</v>
      </c>
      <c r="BA62">
        <v>10552.221526965392</v>
      </c>
      <c r="BB62">
        <v>10552.221526965392</v>
      </c>
      <c r="BC62">
        <v>529413.09400562092</v>
      </c>
      <c r="BD62">
        <v>529.41309400562091</v>
      </c>
      <c r="BE62">
        <v>126067.02964307318</v>
      </c>
      <c r="BF62">
        <v>3361.7874571486182</v>
      </c>
      <c r="BG62">
        <v>149462.96922766685</v>
      </c>
      <c r="BH62">
        <v>21011.171607178865</v>
      </c>
      <c r="BI62">
        <v>483046.83524904208</v>
      </c>
      <c r="BJ62">
        <v>23217.344625932645</v>
      </c>
      <c r="BK62">
        <v>14707.820125025206</v>
      </c>
      <c r="BL62">
        <v>302770.98285944742</v>
      </c>
      <c r="BM62">
        <v>390240.49026013305</v>
      </c>
      <c r="BN62">
        <v>0</v>
      </c>
      <c r="BO62">
        <v>394946.9927001411</v>
      </c>
      <c r="BP62">
        <v>51477.370437588215</v>
      </c>
      <c r="BQ62">
        <v>11135.920951804797</v>
      </c>
      <c r="BR62">
        <v>208693.46198830407</v>
      </c>
      <c r="BS62">
        <v>-2243.9931276467028</v>
      </c>
      <c r="BT62">
        <v>0</v>
      </c>
      <c r="BU62">
        <v>1891.0054446460979</v>
      </c>
      <c r="BV62">
        <v>0</v>
      </c>
      <c r="BW62">
        <v>0</v>
      </c>
      <c r="BX62">
        <v>194317.61837467228</v>
      </c>
      <c r="BY62">
        <v>-189100.54446460979</v>
      </c>
      <c r="BZ62">
        <v>2185004.2633595481</v>
      </c>
      <c r="CA62">
        <v>82059.029570871237</v>
      </c>
      <c r="CB62">
        <v>66000.077483851739</v>
      </c>
      <c r="CC62">
        <v>3.020592618083659E-2</v>
      </c>
      <c r="CD62">
        <v>4</v>
      </c>
      <c r="CE62">
        <v>51.510778999999999</v>
      </c>
      <c r="CF62">
        <v>-9.5840999999999996E-2</v>
      </c>
    </row>
    <row r="63" spans="1:84" x14ac:dyDescent="0.35">
      <c r="A63">
        <v>1215</v>
      </c>
      <c r="B63">
        <v>2011</v>
      </c>
      <c r="C63">
        <v>6689</v>
      </c>
      <c r="D63" t="s">
        <v>43</v>
      </c>
      <c r="E63">
        <v>429669.88235294115</v>
      </c>
      <c r="F63">
        <v>132206.11764705883</v>
      </c>
      <c r="G63">
        <v>53708.735294117643</v>
      </c>
      <c r="H63">
        <v>60153.783529411769</v>
      </c>
      <c r="I63">
        <v>42966.98823529412</v>
      </c>
      <c r="J63">
        <v>30076.891764705884</v>
      </c>
      <c r="K63">
        <v>19335.144705882351</v>
      </c>
      <c r="L63">
        <v>19335.144705882351</v>
      </c>
      <c r="M63">
        <v>19335.144705882351</v>
      </c>
      <c r="N63">
        <v>19335.144705882351</v>
      </c>
      <c r="O63">
        <v>19335.144705882351</v>
      </c>
      <c r="P63">
        <v>42966.98823529412</v>
      </c>
      <c r="Q63">
        <v>51560.385882352937</v>
      </c>
      <c r="R63">
        <v>51560.385882352937</v>
      </c>
      <c r="S63">
        <v>11017.176470588236</v>
      </c>
      <c r="T63">
        <v>11017.176470588236</v>
      </c>
      <c r="U63">
        <v>11017.176470588236</v>
      </c>
      <c r="V63">
        <v>11017.176470588236</v>
      </c>
      <c r="W63">
        <v>11017.176470588236</v>
      </c>
      <c r="X63">
        <v>11017.176470588236</v>
      </c>
      <c r="Y63">
        <v>11017.176470588236</v>
      </c>
      <c r="Z63">
        <v>11017.176470588236</v>
      </c>
      <c r="AA63">
        <v>11017.176470588236</v>
      </c>
      <c r="AB63">
        <v>11017.176470588236</v>
      </c>
      <c r="AC63">
        <v>11017.176470588236</v>
      </c>
      <c r="AD63">
        <v>11017.176470588236</v>
      </c>
      <c r="AE63">
        <v>10885.225583579904</v>
      </c>
      <c r="AF63">
        <v>12191.452653609495</v>
      </c>
      <c r="AG63">
        <v>8708.1804668639252</v>
      </c>
      <c r="AH63">
        <v>6095.7263268047473</v>
      </c>
      <c r="AI63">
        <v>3918.6812100887655</v>
      </c>
      <c r="AJ63">
        <v>3918.6812100887655</v>
      </c>
      <c r="AK63">
        <v>3918.6812100887655</v>
      </c>
      <c r="AL63">
        <v>3918.6812100887655</v>
      </c>
      <c r="AM63">
        <v>3918.6812100887655</v>
      </c>
      <c r="AN63">
        <v>8708.1804668639252</v>
      </c>
      <c r="AO63">
        <v>10449.816560236708</v>
      </c>
      <c r="AP63">
        <v>10449.816560236708</v>
      </c>
      <c r="AQ63">
        <v>2281.3739799242007</v>
      </c>
      <c r="AR63">
        <v>2281.3739799242007</v>
      </c>
      <c r="AS63">
        <v>2281.3739799242007</v>
      </c>
      <c r="AT63">
        <v>2281.3739799242007</v>
      </c>
      <c r="AU63">
        <v>2281.3739799242007</v>
      </c>
      <c r="AV63">
        <v>2281.3739799242007</v>
      </c>
      <c r="AW63">
        <v>2281.3739799242007</v>
      </c>
      <c r="AX63">
        <v>2281.3739799242007</v>
      </c>
      <c r="AY63">
        <v>2281.3739799242007</v>
      </c>
      <c r="AZ63">
        <v>2281.3739799242007</v>
      </c>
      <c r="BA63">
        <v>2281.3739799242007</v>
      </c>
      <c r="BB63">
        <v>2281.3739799242007</v>
      </c>
      <c r="BC63">
        <v>114458.29242772966</v>
      </c>
      <c r="BD63">
        <v>114.45829242772966</v>
      </c>
      <c r="BE63">
        <v>30136.963097398671</v>
      </c>
      <c r="BF63">
        <v>803.65234926396454</v>
      </c>
      <c r="BG63">
        <v>35729.88116555757</v>
      </c>
      <c r="BH63">
        <v>5022.8271828997786</v>
      </c>
      <c r="BI63">
        <v>115474.79693486591</v>
      </c>
      <c r="BJ63">
        <v>5550.2240371042553</v>
      </c>
      <c r="BK63">
        <v>3515.9790280298448</v>
      </c>
      <c r="BL63">
        <v>72378.939705585813</v>
      </c>
      <c r="BM63">
        <v>93288.969267997585</v>
      </c>
      <c r="BN63">
        <v>0</v>
      </c>
      <c r="BO63">
        <v>94414.082556967129</v>
      </c>
      <c r="BP63">
        <v>12305.926598104457</v>
      </c>
      <c r="BQ63">
        <v>2662.0984069368824</v>
      </c>
      <c r="BR63">
        <v>49889.230994152051</v>
      </c>
      <c r="BS63">
        <v>-536.43794313369631</v>
      </c>
      <c r="BT63">
        <v>0</v>
      </c>
      <c r="BU63">
        <v>452.05444646098005</v>
      </c>
      <c r="BV63">
        <v>0</v>
      </c>
      <c r="BW63">
        <v>0</v>
      </c>
      <c r="BX63">
        <v>46452.612635612022</v>
      </c>
      <c r="BY63">
        <v>-45205.444646098003</v>
      </c>
      <c r="BZ63">
        <v>522336.35581770522</v>
      </c>
      <c r="CA63">
        <v>17741.035326298097</v>
      </c>
      <c r="CB63">
        <v>14269.11471294156</v>
      </c>
      <c r="CC63">
        <v>2.7317866263786288E-2</v>
      </c>
      <c r="CD63">
        <v>5</v>
      </c>
      <c r="CE63">
        <v>51.477240999999999</v>
      </c>
      <c r="CF63">
        <v>-1.5108E-2</v>
      </c>
    </row>
    <row r="64" spans="1:84" x14ac:dyDescent="0.35">
      <c r="A64">
        <v>1327</v>
      </c>
      <c r="B64">
        <v>1990</v>
      </c>
      <c r="C64">
        <v>5475</v>
      </c>
      <c r="D64" t="s">
        <v>43</v>
      </c>
      <c r="E64">
        <v>1909164.7058823528</v>
      </c>
      <c r="F64">
        <v>587435.29411764711</v>
      </c>
      <c r="G64">
        <v>238645.5882352941</v>
      </c>
      <c r="H64">
        <v>267283.0588235294</v>
      </c>
      <c r="I64">
        <v>190916.4705882353</v>
      </c>
      <c r="J64">
        <v>133641.5294117647</v>
      </c>
      <c r="K64">
        <v>85912.411764705874</v>
      </c>
      <c r="L64">
        <v>85912.411764705874</v>
      </c>
      <c r="M64">
        <v>85912.411764705874</v>
      </c>
      <c r="N64">
        <v>85912.411764705874</v>
      </c>
      <c r="O64">
        <v>85912.411764705874</v>
      </c>
      <c r="P64">
        <v>190916.4705882353</v>
      </c>
      <c r="Q64">
        <v>229099.76470588232</v>
      </c>
      <c r="R64">
        <v>229099.76470588232</v>
      </c>
      <c r="S64">
        <v>48952.941176470595</v>
      </c>
      <c r="T64">
        <v>48952.941176470595</v>
      </c>
      <c r="U64">
        <v>48952.941176470595</v>
      </c>
      <c r="V64">
        <v>48952.941176470595</v>
      </c>
      <c r="W64">
        <v>48952.941176470595</v>
      </c>
      <c r="X64">
        <v>48952.941176470595</v>
      </c>
      <c r="Y64">
        <v>48952.941176470595</v>
      </c>
      <c r="Z64">
        <v>48952.941176470595</v>
      </c>
      <c r="AA64">
        <v>48952.941176470595</v>
      </c>
      <c r="AB64">
        <v>48952.941176470595</v>
      </c>
      <c r="AC64">
        <v>48952.941176470595</v>
      </c>
      <c r="AD64">
        <v>48952.941176470595</v>
      </c>
      <c r="AE64">
        <v>48366.639956085666</v>
      </c>
      <c r="AF64">
        <v>54170.636750815946</v>
      </c>
      <c r="AG64">
        <v>38693.311964868539</v>
      </c>
      <c r="AH64">
        <v>27085.318375407973</v>
      </c>
      <c r="AI64">
        <v>17411.990384190838</v>
      </c>
      <c r="AJ64">
        <v>17411.990384190838</v>
      </c>
      <c r="AK64">
        <v>17411.990384190838</v>
      </c>
      <c r="AL64">
        <v>17411.990384190838</v>
      </c>
      <c r="AM64">
        <v>17411.990384190838</v>
      </c>
      <c r="AN64">
        <v>38693.311964868539</v>
      </c>
      <c r="AO64">
        <v>46431.974357842235</v>
      </c>
      <c r="AP64">
        <v>46431.974357842235</v>
      </c>
      <c r="AQ64">
        <v>10136.895468535335</v>
      </c>
      <c r="AR64">
        <v>10136.895468535335</v>
      </c>
      <c r="AS64">
        <v>10136.895468535335</v>
      </c>
      <c r="AT64">
        <v>10136.895468535335</v>
      </c>
      <c r="AU64">
        <v>10136.895468535335</v>
      </c>
      <c r="AV64">
        <v>10136.895468535335</v>
      </c>
      <c r="AW64">
        <v>10136.895468535335</v>
      </c>
      <c r="AX64">
        <v>10136.895468535335</v>
      </c>
      <c r="AY64">
        <v>10136.895468535335</v>
      </c>
      <c r="AZ64">
        <v>10136.895468535335</v>
      </c>
      <c r="BA64">
        <v>10136.895468535335</v>
      </c>
      <c r="BB64">
        <v>10136.895468535335</v>
      </c>
      <c r="BC64">
        <v>508575.86527110904</v>
      </c>
      <c r="BD64">
        <v>508.57586527110902</v>
      </c>
      <c r="BE64">
        <v>134519.05626134301</v>
      </c>
      <c r="BF64">
        <v>3587.1748336358137</v>
      </c>
      <c r="BG64">
        <v>159483.55111917725</v>
      </c>
      <c r="BH64">
        <v>22419.842710223835</v>
      </c>
      <c r="BI64">
        <v>515432.18390804599</v>
      </c>
      <c r="BJ64">
        <v>24773.926194797339</v>
      </c>
      <c r="BK64">
        <v>15693.889897156685</v>
      </c>
      <c r="BL64">
        <v>323069.93345432548</v>
      </c>
      <c r="BM64">
        <v>416403.73865698732</v>
      </c>
      <c r="BN64">
        <v>0</v>
      </c>
      <c r="BO64">
        <v>421425.78342407744</v>
      </c>
      <c r="BP64">
        <v>54928.614640048399</v>
      </c>
      <c r="BQ64">
        <v>11882.516636418633</v>
      </c>
      <c r="BR64">
        <v>222685.08771929826</v>
      </c>
      <c r="BS64">
        <v>-2394.4392014519058</v>
      </c>
      <c r="BT64">
        <v>0</v>
      </c>
      <c r="BU64">
        <v>2017.7858439201452</v>
      </c>
      <c r="BV64">
        <v>0</v>
      </c>
      <c r="BW64">
        <v>0</v>
      </c>
      <c r="BX64">
        <v>207345.43133696311</v>
      </c>
      <c r="BY64">
        <v>-201778.58439201451</v>
      </c>
      <c r="BZ64">
        <v>2331495.4930429524</v>
      </c>
      <c r="CA64">
        <v>78829.259117021895</v>
      </c>
      <c r="CB64">
        <v>63402.373107820713</v>
      </c>
      <c r="CC64">
        <v>2.7193864752048512E-2</v>
      </c>
      <c r="CD64">
        <v>5</v>
      </c>
      <c r="CE64">
        <v>51.477240999999999</v>
      </c>
      <c r="CF64">
        <v>-1.5108E-2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4B0A4-6872-4577-907E-081BA7B1C102}">
  <dimension ref="A1:BL64"/>
  <sheetViews>
    <sheetView workbookViewId="0">
      <selection sqref="A1:XFD1048576"/>
    </sheetView>
  </sheetViews>
  <sheetFormatPr defaultRowHeight="14.5" x14ac:dyDescent="0.35"/>
  <cols>
    <col min="1" max="1" width="9.7265625" bestFit="1" customWidth="1"/>
  </cols>
  <sheetData>
    <row r="1" spans="1:64" x14ac:dyDescent="0.35">
      <c r="A1" t="s">
        <v>824</v>
      </c>
      <c r="B1" s="1">
        <v>44957</v>
      </c>
      <c r="C1" s="1">
        <v>44984</v>
      </c>
      <c r="D1" s="1">
        <v>45016</v>
      </c>
      <c r="E1" s="1">
        <v>45046</v>
      </c>
      <c r="F1" s="1">
        <v>45077</v>
      </c>
      <c r="G1" s="1">
        <v>45107</v>
      </c>
      <c r="H1" s="1">
        <v>45138</v>
      </c>
      <c r="I1" s="1">
        <v>45169</v>
      </c>
      <c r="J1" s="1">
        <v>45199</v>
      </c>
      <c r="K1" s="1">
        <v>45230</v>
      </c>
      <c r="L1" s="1">
        <v>45260</v>
      </c>
      <c r="M1" s="1">
        <v>45291</v>
      </c>
      <c r="N1" s="80"/>
      <c r="O1" s="80"/>
      <c r="P1" s="80"/>
      <c r="Q1" s="80"/>
      <c r="R1" s="80"/>
      <c r="S1" s="80"/>
      <c r="T1" s="80"/>
      <c r="U1" s="80"/>
      <c r="V1" s="80"/>
      <c r="W1" s="80"/>
      <c r="X1" s="80"/>
      <c r="Y1" s="80"/>
      <c r="Z1" s="80"/>
      <c r="AA1" s="80"/>
      <c r="AB1" s="80"/>
      <c r="AC1" s="80"/>
      <c r="AD1" s="80"/>
      <c r="AE1" s="80"/>
      <c r="AF1" s="80"/>
      <c r="AG1" s="80"/>
      <c r="AH1" s="80"/>
      <c r="AI1" s="80"/>
      <c r="AJ1" s="80"/>
      <c r="AK1" s="80"/>
      <c r="AL1" s="80"/>
      <c r="AM1" s="80"/>
      <c r="AN1" s="80"/>
      <c r="AO1" s="80"/>
      <c r="AP1" s="80"/>
      <c r="AQ1" s="80"/>
      <c r="AR1" s="80"/>
      <c r="AS1" s="80"/>
      <c r="AT1" s="80"/>
      <c r="AU1" s="80"/>
      <c r="AV1" s="80"/>
      <c r="AW1" s="80"/>
      <c r="AX1" s="80"/>
      <c r="AY1" s="80"/>
      <c r="AZ1" s="80"/>
      <c r="BA1" s="80"/>
      <c r="BB1" s="80"/>
      <c r="BC1" s="80"/>
      <c r="BD1" s="80"/>
      <c r="BE1" s="80"/>
      <c r="BF1" s="80"/>
      <c r="BG1" s="80"/>
      <c r="BH1" s="80"/>
      <c r="BI1" s="80"/>
      <c r="BJ1" s="80"/>
      <c r="BK1" s="80"/>
      <c r="BL1" s="80"/>
    </row>
    <row r="2" spans="1:64" x14ac:dyDescent="0.35">
      <c r="A2" s="80">
        <v>1139</v>
      </c>
      <c r="B2">
        <f>realEstatePerformance!N3</f>
        <v>167481.1659192825</v>
      </c>
      <c r="C2">
        <f>realEstatePerformance!O3</f>
        <v>187578.90582959642</v>
      </c>
      <c r="D2">
        <f>realEstatePerformance!P3</f>
        <v>133984.932735426</v>
      </c>
      <c r="E2">
        <f>realEstatePerformance!Q3</f>
        <v>93789.45291479821</v>
      </c>
      <c r="F2">
        <f>realEstatePerformance!R3</f>
        <v>60293.219730941695</v>
      </c>
      <c r="G2">
        <f>realEstatePerformance!S3</f>
        <v>60293.219730941695</v>
      </c>
      <c r="H2">
        <f>realEstatePerformance!T3</f>
        <v>60293.219730941695</v>
      </c>
      <c r="I2">
        <f>realEstatePerformance!U3</f>
        <v>60293.219730941695</v>
      </c>
      <c r="J2">
        <f>realEstatePerformance!V3</f>
        <v>60293.219730941695</v>
      </c>
      <c r="K2">
        <f>realEstatePerformance!W3</f>
        <v>133984.932735426</v>
      </c>
      <c r="L2">
        <f>realEstatePerformance!X3</f>
        <v>160781.9192825112</v>
      </c>
      <c r="M2">
        <f>realEstatePerformance!Y3</f>
        <v>160781.9192825112</v>
      </c>
    </row>
    <row r="3" spans="1:64" x14ac:dyDescent="0.35">
      <c r="A3" s="80">
        <v>1024</v>
      </c>
      <c r="B3">
        <f>realEstatePerformance!N4</f>
        <v>140159.140625</v>
      </c>
      <c r="C3">
        <f>realEstatePerformance!O4</f>
        <v>156978.23750000002</v>
      </c>
      <c r="D3">
        <f>realEstatePerformance!P4</f>
        <v>112127.3125</v>
      </c>
      <c r="E3">
        <f>realEstatePerformance!Q4</f>
        <v>78489.118750000009</v>
      </c>
      <c r="F3">
        <f>realEstatePerformance!R4</f>
        <v>50457.290625000001</v>
      </c>
      <c r="G3">
        <f>realEstatePerformance!S4</f>
        <v>50457.290625000001</v>
      </c>
      <c r="H3">
        <f>realEstatePerformance!T4</f>
        <v>50457.290625000001</v>
      </c>
      <c r="I3">
        <f>realEstatePerformance!U4</f>
        <v>50457.290625000001</v>
      </c>
      <c r="J3">
        <f>realEstatePerformance!V4</f>
        <v>50457.290625000001</v>
      </c>
      <c r="K3">
        <f>realEstatePerformance!W4</f>
        <v>112127.3125</v>
      </c>
      <c r="L3">
        <f>realEstatePerformance!X4</f>
        <v>134552.77499999999</v>
      </c>
      <c r="M3">
        <f>realEstatePerformance!Y4</f>
        <v>134552.77499999999</v>
      </c>
    </row>
    <row r="4" spans="1:64" x14ac:dyDescent="0.35">
      <c r="A4" s="80">
        <v>1042</v>
      </c>
      <c r="B4">
        <f>realEstatePerformance!N5</f>
        <v>18331.25</v>
      </c>
      <c r="C4">
        <f>realEstatePerformance!O5</f>
        <v>20531.000000000004</v>
      </c>
      <c r="D4">
        <f>realEstatePerformance!P5</f>
        <v>14665</v>
      </c>
      <c r="E4">
        <f>realEstatePerformance!Q5</f>
        <v>10265.500000000002</v>
      </c>
      <c r="F4">
        <f>realEstatePerformance!R5</f>
        <v>6599.25</v>
      </c>
      <c r="G4">
        <f>realEstatePerformance!S5</f>
        <v>6599.25</v>
      </c>
      <c r="H4">
        <f>realEstatePerformance!T5</f>
        <v>6599.25</v>
      </c>
      <c r="I4">
        <f>realEstatePerformance!U5</f>
        <v>6599.25</v>
      </c>
      <c r="J4">
        <f>realEstatePerformance!V5</f>
        <v>6599.25</v>
      </c>
      <c r="K4">
        <f>realEstatePerformance!W5</f>
        <v>14665</v>
      </c>
      <c r="L4">
        <f>realEstatePerformance!X5</f>
        <v>17598</v>
      </c>
      <c r="M4">
        <f>realEstatePerformance!Y5</f>
        <v>17598</v>
      </c>
    </row>
    <row r="5" spans="1:64" x14ac:dyDescent="0.35">
      <c r="A5" s="80">
        <v>1081</v>
      </c>
      <c r="B5">
        <f>realEstatePerformance!N6</f>
        <v>87394.229166666657</v>
      </c>
      <c r="C5">
        <f>realEstatePerformance!O6</f>
        <v>97881.536666666667</v>
      </c>
      <c r="D5">
        <f>realEstatePerformance!P6</f>
        <v>69915.383333333331</v>
      </c>
      <c r="E5">
        <f>realEstatePerformance!Q6</f>
        <v>48940.768333333333</v>
      </c>
      <c r="F5">
        <f>realEstatePerformance!R6</f>
        <v>31461.922499999997</v>
      </c>
      <c r="G5">
        <f>realEstatePerformance!S6</f>
        <v>31461.922499999997</v>
      </c>
      <c r="H5">
        <f>realEstatePerformance!T6</f>
        <v>31461.922499999997</v>
      </c>
      <c r="I5">
        <f>realEstatePerformance!U6</f>
        <v>31461.922499999997</v>
      </c>
      <c r="J5">
        <f>realEstatePerformance!V6</f>
        <v>31461.922499999997</v>
      </c>
      <c r="K5">
        <f>realEstatePerformance!W6</f>
        <v>69915.383333333331</v>
      </c>
      <c r="L5">
        <f>realEstatePerformance!X6</f>
        <v>83898.459999999992</v>
      </c>
      <c r="M5">
        <f>realEstatePerformance!Y6</f>
        <v>83898.459999999992</v>
      </c>
    </row>
    <row r="6" spans="1:64" x14ac:dyDescent="0.35">
      <c r="A6" s="80">
        <v>1188</v>
      </c>
      <c r="B6">
        <f>realEstatePerformance!N7</f>
        <v>79977.4375</v>
      </c>
      <c r="C6">
        <f>realEstatePerformance!O7</f>
        <v>89574.73000000001</v>
      </c>
      <c r="D6">
        <f>realEstatePerformance!P7</f>
        <v>63981.950000000004</v>
      </c>
      <c r="E6">
        <f>realEstatePerformance!Q7</f>
        <v>44787.365000000005</v>
      </c>
      <c r="F6">
        <f>realEstatePerformance!R7</f>
        <v>28791.877499999999</v>
      </c>
      <c r="G6">
        <f>realEstatePerformance!S7</f>
        <v>28791.877499999999</v>
      </c>
      <c r="H6">
        <f>realEstatePerformance!T7</f>
        <v>28791.877499999999</v>
      </c>
      <c r="I6">
        <f>realEstatePerformance!U7</f>
        <v>28791.877499999999</v>
      </c>
      <c r="J6">
        <f>realEstatePerformance!V7</f>
        <v>28791.877499999999</v>
      </c>
      <c r="K6">
        <f>realEstatePerformance!W7</f>
        <v>63981.950000000004</v>
      </c>
      <c r="L6">
        <f>realEstatePerformance!X7</f>
        <v>76778.34</v>
      </c>
      <c r="M6">
        <f>realEstatePerformance!Y7</f>
        <v>76778.34</v>
      </c>
    </row>
    <row r="7" spans="1:64" x14ac:dyDescent="0.35">
      <c r="A7" s="80">
        <v>1363</v>
      </c>
      <c r="B7">
        <f>realEstatePerformance!N8</f>
        <v>49409.821874999994</v>
      </c>
      <c r="C7">
        <f>realEstatePerformance!O8</f>
        <v>55339.000500000002</v>
      </c>
      <c r="D7">
        <f>realEstatePerformance!P8</f>
        <v>39527.857499999998</v>
      </c>
      <c r="E7">
        <f>realEstatePerformance!Q8</f>
        <v>27669.500250000001</v>
      </c>
      <c r="F7">
        <f>realEstatePerformance!R8</f>
        <v>17787.535874999998</v>
      </c>
      <c r="G7">
        <f>realEstatePerformance!S8</f>
        <v>17787.535874999998</v>
      </c>
      <c r="H7">
        <f>realEstatePerformance!T8</f>
        <v>17787.535874999998</v>
      </c>
      <c r="I7">
        <f>realEstatePerformance!U8</f>
        <v>17787.535874999998</v>
      </c>
      <c r="J7">
        <f>realEstatePerformance!V8</f>
        <v>17787.535874999998</v>
      </c>
      <c r="K7">
        <f>realEstatePerformance!W8</f>
        <v>39527.857499999998</v>
      </c>
      <c r="L7">
        <f>realEstatePerformance!X8</f>
        <v>47433.428999999989</v>
      </c>
      <c r="M7">
        <f>realEstatePerformance!Y8</f>
        <v>47433.428999999989</v>
      </c>
    </row>
    <row r="8" spans="1:64" x14ac:dyDescent="0.35">
      <c r="A8" s="80">
        <v>1399</v>
      </c>
      <c r="B8">
        <f>realEstatePerformance!N9</f>
        <v>91139.583333333328</v>
      </c>
      <c r="C8">
        <f>realEstatePerformance!O9</f>
        <v>102076.33333333334</v>
      </c>
      <c r="D8">
        <f>realEstatePerformance!P9</f>
        <v>72911.666666666672</v>
      </c>
      <c r="E8">
        <f>realEstatePerformance!Q9</f>
        <v>51038.166666666672</v>
      </c>
      <c r="F8">
        <f>realEstatePerformance!R9</f>
        <v>32810.25</v>
      </c>
      <c r="G8">
        <f>realEstatePerformance!S9</f>
        <v>32810.25</v>
      </c>
      <c r="H8">
        <f>realEstatePerformance!T9</f>
        <v>32810.25</v>
      </c>
      <c r="I8">
        <f>realEstatePerformance!U9</f>
        <v>32810.25</v>
      </c>
      <c r="J8">
        <f>realEstatePerformance!V9</f>
        <v>32810.25</v>
      </c>
      <c r="K8">
        <f>realEstatePerformance!W9</f>
        <v>72911.666666666672</v>
      </c>
      <c r="L8">
        <f>realEstatePerformance!X9</f>
        <v>87493.999999999985</v>
      </c>
      <c r="M8">
        <f>realEstatePerformance!Y9</f>
        <v>87493.999999999985</v>
      </c>
    </row>
    <row r="9" spans="1:64" x14ac:dyDescent="0.35">
      <c r="A9" s="80">
        <v>927</v>
      </c>
      <c r="B9">
        <f>realEstatePerformance!N10</f>
        <v>37080.3125</v>
      </c>
      <c r="C9">
        <f>realEstatePerformance!O10</f>
        <v>41529.950000000004</v>
      </c>
      <c r="D9">
        <f>realEstatePerformance!P10</f>
        <v>29664.25</v>
      </c>
      <c r="E9">
        <f>realEstatePerformance!Q10</f>
        <v>20764.975000000002</v>
      </c>
      <c r="F9">
        <f>realEstatePerformance!R10</f>
        <v>13348.9125</v>
      </c>
      <c r="G9">
        <f>realEstatePerformance!S10</f>
        <v>13348.9125</v>
      </c>
      <c r="H9">
        <f>realEstatePerformance!T10</f>
        <v>13348.9125</v>
      </c>
      <c r="I9">
        <f>realEstatePerformance!U10</f>
        <v>13348.9125</v>
      </c>
      <c r="J9">
        <f>realEstatePerformance!V10</f>
        <v>13348.9125</v>
      </c>
      <c r="K9">
        <f>realEstatePerformance!W10</f>
        <v>29664.25</v>
      </c>
      <c r="L9">
        <f>realEstatePerformance!X10</f>
        <v>35597.1</v>
      </c>
      <c r="M9">
        <f>realEstatePerformance!Y10</f>
        <v>35597.1</v>
      </c>
    </row>
    <row r="10" spans="1:64" x14ac:dyDescent="0.35">
      <c r="A10" s="80">
        <v>959</v>
      </c>
      <c r="B10">
        <f>realEstatePerformance!N11</f>
        <v>44876.75</v>
      </c>
      <c r="C10">
        <f>realEstatePerformance!O11</f>
        <v>50261.960000000006</v>
      </c>
      <c r="D10">
        <f>realEstatePerformance!P11</f>
        <v>35901.4</v>
      </c>
      <c r="E10">
        <f>realEstatePerformance!Q11</f>
        <v>25130.980000000003</v>
      </c>
      <c r="F10">
        <f>realEstatePerformance!R11</f>
        <v>16155.63</v>
      </c>
      <c r="G10">
        <f>realEstatePerformance!S11</f>
        <v>16155.63</v>
      </c>
      <c r="H10">
        <f>realEstatePerformance!T11</f>
        <v>16155.63</v>
      </c>
      <c r="I10">
        <f>realEstatePerformance!U11</f>
        <v>16155.63</v>
      </c>
      <c r="J10">
        <f>realEstatePerformance!V11</f>
        <v>16155.63</v>
      </c>
      <c r="K10">
        <f>realEstatePerformance!W11</f>
        <v>35901.4</v>
      </c>
      <c r="L10">
        <f>realEstatePerformance!X11</f>
        <v>43081.68</v>
      </c>
      <c r="M10">
        <f>realEstatePerformance!Y11</f>
        <v>43081.68</v>
      </c>
    </row>
    <row r="11" spans="1:64" x14ac:dyDescent="0.35">
      <c r="A11" s="80">
        <v>981</v>
      </c>
      <c r="B11">
        <f>realEstatePerformance!N12</f>
        <v>311790.59660730831</v>
      </c>
      <c r="C11">
        <f>realEstatePerformance!O12</f>
        <v>349205.46820018534</v>
      </c>
      <c r="D11">
        <f>realEstatePerformance!P12</f>
        <v>249432.47728584666</v>
      </c>
      <c r="E11">
        <f>realEstatePerformance!Q12</f>
        <v>174602.73410009267</v>
      </c>
      <c r="F11">
        <f>realEstatePerformance!R12</f>
        <v>112244.61477863099</v>
      </c>
      <c r="G11">
        <f>realEstatePerformance!S12</f>
        <v>112244.61477863099</v>
      </c>
      <c r="H11">
        <f>realEstatePerformance!T12</f>
        <v>112244.61477863099</v>
      </c>
      <c r="I11">
        <f>realEstatePerformance!U12</f>
        <v>112244.61477863099</v>
      </c>
      <c r="J11">
        <f>realEstatePerformance!V12</f>
        <v>112244.61477863099</v>
      </c>
      <c r="K11">
        <f>realEstatePerformance!W12</f>
        <v>249432.47728584666</v>
      </c>
      <c r="L11">
        <f>realEstatePerformance!X12</f>
        <v>299318.97274301597</v>
      </c>
      <c r="M11">
        <f>realEstatePerformance!Y12</f>
        <v>299318.97274301597</v>
      </c>
    </row>
    <row r="12" spans="1:64" x14ac:dyDescent="0.35">
      <c r="A12" s="80">
        <v>1222</v>
      </c>
      <c r="B12">
        <f>realEstatePerformance!N13</f>
        <v>37430.4375</v>
      </c>
      <c r="C12">
        <f>realEstatePerformance!O13</f>
        <v>41922.090000000004</v>
      </c>
      <c r="D12">
        <f>realEstatePerformance!P13</f>
        <v>29944.350000000002</v>
      </c>
      <c r="E12">
        <f>realEstatePerformance!Q13</f>
        <v>20961.045000000002</v>
      </c>
      <c r="F12">
        <f>realEstatePerformance!R13</f>
        <v>13474.957499999999</v>
      </c>
      <c r="G12">
        <f>realEstatePerformance!S13</f>
        <v>13474.957499999999</v>
      </c>
      <c r="H12">
        <f>realEstatePerformance!T13</f>
        <v>13474.957499999999</v>
      </c>
      <c r="I12">
        <f>realEstatePerformance!U13</f>
        <v>13474.957499999999</v>
      </c>
      <c r="J12">
        <f>realEstatePerformance!V13</f>
        <v>13474.957499999999</v>
      </c>
      <c r="K12">
        <f>realEstatePerformance!W13</f>
        <v>29944.350000000002</v>
      </c>
      <c r="L12">
        <f>realEstatePerformance!X13</f>
        <v>35933.22</v>
      </c>
      <c r="M12">
        <f>realEstatePerformance!Y13</f>
        <v>35933.22</v>
      </c>
    </row>
    <row r="13" spans="1:64" x14ac:dyDescent="0.35">
      <c r="A13" s="80">
        <v>1223</v>
      </c>
      <c r="B13">
        <f>realEstatePerformance!N14</f>
        <v>30785.146875000002</v>
      </c>
      <c r="C13">
        <f>realEstatePerformance!O14</f>
        <v>34479.364500000003</v>
      </c>
      <c r="D13">
        <f>realEstatePerformance!P14</f>
        <v>24628.117500000004</v>
      </c>
      <c r="E13">
        <f>realEstatePerformance!Q14</f>
        <v>17239.682250000002</v>
      </c>
      <c r="F13">
        <f>realEstatePerformance!R14</f>
        <v>11082.652875</v>
      </c>
      <c r="G13">
        <f>realEstatePerformance!S14</f>
        <v>11082.652875</v>
      </c>
      <c r="H13">
        <f>realEstatePerformance!T14</f>
        <v>11082.652875</v>
      </c>
      <c r="I13">
        <f>realEstatePerformance!U14</f>
        <v>11082.652875</v>
      </c>
      <c r="J13">
        <f>realEstatePerformance!V14</f>
        <v>11082.652875</v>
      </c>
      <c r="K13">
        <f>realEstatePerformance!W14</f>
        <v>24628.117500000004</v>
      </c>
      <c r="L13">
        <f>realEstatePerformance!X14</f>
        <v>29553.741000000002</v>
      </c>
      <c r="M13">
        <f>realEstatePerformance!Y14</f>
        <v>29553.741000000002</v>
      </c>
    </row>
    <row r="14" spans="1:64" x14ac:dyDescent="0.35">
      <c r="A14" s="80">
        <v>1224</v>
      </c>
      <c r="B14">
        <f>realEstatePerformance!N15</f>
        <v>7661.0812500000002</v>
      </c>
      <c r="C14">
        <f>realEstatePerformance!O15</f>
        <v>8580.4110000000019</v>
      </c>
      <c r="D14">
        <f>realEstatePerformance!P15</f>
        <v>6128.8650000000007</v>
      </c>
      <c r="E14">
        <f>realEstatePerformance!Q15</f>
        <v>4290.2055000000009</v>
      </c>
      <c r="F14">
        <f>realEstatePerformance!R15</f>
        <v>2757.9892500000001</v>
      </c>
      <c r="G14">
        <f>realEstatePerformance!S15</f>
        <v>2757.9892500000001</v>
      </c>
      <c r="H14">
        <f>realEstatePerformance!T15</f>
        <v>2757.9892500000001</v>
      </c>
      <c r="I14">
        <f>realEstatePerformance!U15</f>
        <v>2757.9892500000001</v>
      </c>
      <c r="J14">
        <f>realEstatePerformance!V15</f>
        <v>2757.9892500000001</v>
      </c>
      <c r="K14">
        <f>realEstatePerformance!W15</f>
        <v>6128.8650000000007</v>
      </c>
      <c r="L14">
        <f>realEstatePerformance!X15</f>
        <v>7354.6379999999999</v>
      </c>
      <c r="M14">
        <f>realEstatePerformance!Y15</f>
        <v>7354.6379999999999</v>
      </c>
    </row>
    <row r="15" spans="1:64" x14ac:dyDescent="0.35">
      <c r="A15" s="80">
        <v>1225</v>
      </c>
      <c r="B15">
        <f>realEstatePerformance!N16</f>
        <v>52448.512500000004</v>
      </c>
      <c r="C15">
        <f>realEstatePerformance!O16</f>
        <v>58742.33400000001</v>
      </c>
      <c r="D15">
        <f>realEstatePerformance!P16</f>
        <v>41958.810000000005</v>
      </c>
      <c r="E15">
        <f>realEstatePerformance!Q16</f>
        <v>29371.167000000005</v>
      </c>
      <c r="F15">
        <f>realEstatePerformance!R16</f>
        <v>18881.464500000002</v>
      </c>
      <c r="G15">
        <f>realEstatePerformance!S16</f>
        <v>18881.464500000002</v>
      </c>
      <c r="H15">
        <f>realEstatePerformance!T16</f>
        <v>18881.464500000002</v>
      </c>
      <c r="I15">
        <f>realEstatePerformance!U16</f>
        <v>18881.464500000002</v>
      </c>
      <c r="J15">
        <f>realEstatePerformance!V16</f>
        <v>18881.464500000002</v>
      </c>
      <c r="K15">
        <f>realEstatePerformance!W16</f>
        <v>41958.810000000005</v>
      </c>
      <c r="L15">
        <f>realEstatePerformance!X16</f>
        <v>50350.572</v>
      </c>
      <c r="M15">
        <f>realEstatePerformance!Y16</f>
        <v>50350.572</v>
      </c>
    </row>
    <row r="16" spans="1:64" x14ac:dyDescent="0.35">
      <c r="A16" s="80">
        <v>1226</v>
      </c>
      <c r="B16">
        <f>realEstatePerformance!N17</f>
        <v>36563.568750000006</v>
      </c>
      <c r="C16">
        <f>realEstatePerformance!O17</f>
        <v>40951.197000000007</v>
      </c>
      <c r="D16">
        <f>realEstatePerformance!P17</f>
        <v>29250.855000000007</v>
      </c>
      <c r="E16">
        <f>realEstatePerformance!Q17</f>
        <v>20475.598500000004</v>
      </c>
      <c r="F16">
        <f>realEstatePerformance!R17</f>
        <v>13162.884750000001</v>
      </c>
      <c r="G16">
        <f>realEstatePerformance!S17</f>
        <v>13162.884750000001</v>
      </c>
      <c r="H16">
        <f>realEstatePerformance!T17</f>
        <v>13162.884750000001</v>
      </c>
      <c r="I16">
        <f>realEstatePerformance!U17</f>
        <v>13162.884750000001</v>
      </c>
      <c r="J16">
        <f>realEstatePerformance!V17</f>
        <v>13162.884750000001</v>
      </c>
      <c r="K16">
        <f>realEstatePerformance!W17</f>
        <v>29250.855000000007</v>
      </c>
      <c r="L16">
        <f>realEstatePerformance!X17</f>
        <v>35101.026000000005</v>
      </c>
      <c r="M16">
        <f>realEstatePerformance!Y17</f>
        <v>35101.026000000005</v>
      </c>
    </row>
    <row r="17" spans="1:13" x14ac:dyDescent="0.35">
      <c r="A17" s="80">
        <v>1229</v>
      </c>
      <c r="B17">
        <f>realEstatePerformance!N18</f>
        <v>5696.578125</v>
      </c>
      <c r="C17">
        <f>realEstatePerformance!O18</f>
        <v>6380.1675000000005</v>
      </c>
      <c r="D17">
        <f>realEstatePerformance!P18</f>
        <v>4557.2624999999998</v>
      </c>
      <c r="E17">
        <f>realEstatePerformance!Q18</f>
        <v>3190.0837500000002</v>
      </c>
      <c r="F17">
        <f>realEstatePerformance!R18</f>
        <v>2050.7681250000001</v>
      </c>
      <c r="G17">
        <f>realEstatePerformance!S18</f>
        <v>2050.7681250000001</v>
      </c>
      <c r="H17">
        <f>realEstatePerformance!T18</f>
        <v>2050.7681250000001</v>
      </c>
      <c r="I17">
        <f>realEstatePerformance!U18</f>
        <v>2050.7681250000001</v>
      </c>
      <c r="J17">
        <f>realEstatePerformance!V18</f>
        <v>2050.7681250000001</v>
      </c>
      <c r="K17">
        <f>realEstatePerformance!W18</f>
        <v>4557.2624999999998</v>
      </c>
      <c r="L17">
        <f>realEstatePerformance!X18</f>
        <v>5468.7150000000001</v>
      </c>
      <c r="M17">
        <f>realEstatePerformance!Y18</f>
        <v>5468.7150000000001</v>
      </c>
    </row>
    <row r="18" spans="1:13" x14ac:dyDescent="0.35">
      <c r="A18" s="80">
        <v>1231</v>
      </c>
      <c r="B18">
        <f>realEstatePerformance!N19</f>
        <v>40540.5</v>
      </c>
      <c r="C18">
        <f>realEstatePerformance!O19</f>
        <v>45405.360000000008</v>
      </c>
      <c r="D18">
        <f>realEstatePerformance!P19</f>
        <v>32432.400000000001</v>
      </c>
      <c r="E18">
        <f>realEstatePerformance!Q19</f>
        <v>22702.680000000004</v>
      </c>
      <c r="F18">
        <f>realEstatePerformance!R19</f>
        <v>14594.58</v>
      </c>
      <c r="G18">
        <f>realEstatePerformance!S19</f>
        <v>14594.58</v>
      </c>
      <c r="H18">
        <f>realEstatePerformance!T19</f>
        <v>14594.58</v>
      </c>
      <c r="I18">
        <f>realEstatePerformance!U19</f>
        <v>14594.58</v>
      </c>
      <c r="J18">
        <f>realEstatePerformance!V19</f>
        <v>14594.58</v>
      </c>
      <c r="K18">
        <f>realEstatePerformance!W19</f>
        <v>32432.400000000001</v>
      </c>
      <c r="L18">
        <f>realEstatePerformance!X19</f>
        <v>38918.879999999997</v>
      </c>
      <c r="M18">
        <f>realEstatePerformance!Y19</f>
        <v>38918.879999999997</v>
      </c>
    </row>
    <row r="19" spans="1:13" x14ac:dyDescent="0.35">
      <c r="A19" s="80">
        <v>1232</v>
      </c>
      <c r="B19">
        <f>realEstatePerformance!N20</f>
        <v>41995.96875</v>
      </c>
      <c r="C19">
        <f>realEstatePerformance!O20</f>
        <v>47035.485000000008</v>
      </c>
      <c r="D19">
        <f>realEstatePerformance!P20</f>
        <v>33596.775000000001</v>
      </c>
      <c r="E19">
        <f>realEstatePerformance!Q20</f>
        <v>23517.742500000004</v>
      </c>
      <c r="F19">
        <f>realEstatePerformance!R20</f>
        <v>15118.54875</v>
      </c>
      <c r="G19">
        <f>realEstatePerformance!S20</f>
        <v>15118.54875</v>
      </c>
      <c r="H19">
        <f>realEstatePerformance!T20</f>
        <v>15118.54875</v>
      </c>
      <c r="I19">
        <f>realEstatePerformance!U20</f>
        <v>15118.54875</v>
      </c>
      <c r="J19">
        <f>realEstatePerformance!V20</f>
        <v>15118.54875</v>
      </c>
      <c r="K19">
        <f>realEstatePerformance!W20</f>
        <v>33596.775000000001</v>
      </c>
      <c r="L19">
        <f>realEstatePerformance!X20</f>
        <v>40316.129999999997</v>
      </c>
      <c r="M19">
        <f>realEstatePerformance!Y20</f>
        <v>40316.129999999997</v>
      </c>
    </row>
    <row r="20" spans="1:13" x14ac:dyDescent="0.35">
      <c r="A20" s="80">
        <v>1233</v>
      </c>
      <c r="B20">
        <f>realEstatePerformance!N21</f>
        <v>31657.500000000004</v>
      </c>
      <c r="C20">
        <f>realEstatePerformance!O21</f>
        <v>35456.400000000009</v>
      </c>
      <c r="D20">
        <f>realEstatePerformance!P21</f>
        <v>25326.000000000004</v>
      </c>
      <c r="E20">
        <f>realEstatePerformance!Q21</f>
        <v>17728.200000000004</v>
      </c>
      <c r="F20">
        <f>realEstatePerformance!R21</f>
        <v>11396.7</v>
      </c>
      <c r="G20">
        <f>realEstatePerformance!S21</f>
        <v>11396.7</v>
      </c>
      <c r="H20">
        <f>realEstatePerformance!T21</f>
        <v>11396.7</v>
      </c>
      <c r="I20">
        <f>realEstatePerformance!U21</f>
        <v>11396.7</v>
      </c>
      <c r="J20">
        <f>realEstatePerformance!V21</f>
        <v>11396.7</v>
      </c>
      <c r="K20">
        <f>realEstatePerformance!W21</f>
        <v>25326.000000000004</v>
      </c>
      <c r="L20">
        <f>realEstatePerformance!X21</f>
        <v>30391.200000000001</v>
      </c>
      <c r="M20">
        <f>realEstatePerformance!Y21</f>
        <v>30391.200000000001</v>
      </c>
    </row>
    <row r="21" spans="1:13" x14ac:dyDescent="0.35">
      <c r="A21" s="80">
        <v>1234</v>
      </c>
      <c r="B21">
        <f>realEstatePerformance!N22</f>
        <v>48308.4</v>
      </c>
      <c r="C21">
        <f>realEstatePerformance!O22</f>
        <v>54105.40800000001</v>
      </c>
      <c r="D21">
        <f>realEstatePerformance!P22</f>
        <v>38646.720000000001</v>
      </c>
      <c r="E21">
        <f>realEstatePerformance!Q22</f>
        <v>27052.704000000005</v>
      </c>
      <c r="F21">
        <f>realEstatePerformance!R22</f>
        <v>17391.024000000001</v>
      </c>
      <c r="G21">
        <f>realEstatePerformance!S22</f>
        <v>17391.024000000001</v>
      </c>
      <c r="H21">
        <f>realEstatePerformance!T22</f>
        <v>17391.024000000001</v>
      </c>
      <c r="I21">
        <f>realEstatePerformance!U22</f>
        <v>17391.024000000001</v>
      </c>
      <c r="J21">
        <f>realEstatePerformance!V22</f>
        <v>17391.024000000001</v>
      </c>
      <c r="K21">
        <f>realEstatePerformance!W22</f>
        <v>38646.720000000001</v>
      </c>
      <c r="L21">
        <f>realEstatePerformance!X22</f>
        <v>46376.063999999998</v>
      </c>
      <c r="M21">
        <f>realEstatePerformance!Y22</f>
        <v>46376.063999999998</v>
      </c>
    </row>
    <row r="22" spans="1:13" x14ac:dyDescent="0.35">
      <c r="A22" s="80">
        <v>1235</v>
      </c>
      <c r="B22">
        <f>realEstatePerformance!N23</f>
        <v>4505.0343750000002</v>
      </c>
      <c r="C22">
        <f>realEstatePerformance!O23</f>
        <v>5045.6385000000009</v>
      </c>
      <c r="D22">
        <f>realEstatePerformance!P23</f>
        <v>3604.0275000000001</v>
      </c>
      <c r="E22">
        <f>realEstatePerformance!Q23</f>
        <v>2522.8192500000005</v>
      </c>
      <c r="F22">
        <f>realEstatePerformance!R23</f>
        <v>1621.812375</v>
      </c>
      <c r="G22">
        <f>realEstatePerformance!S23</f>
        <v>1621.812375</v>
      </c>
      <c r="H22">
        <f>realEstatePerformance!T23</f>
        <v>1621.812375</v>
      </c>
      <c r="I22">
        <f>realEstatePerformance!U23</f>
        <v>1621.812375</v>
      </c>
      <c r="J22">
        <f>realEstatePerformance!V23</f>
        <v>1621.812375</v>
      </c>
      <c r="K22">
        <f>realEstatePerformance!W23</f>
        <v>3604.0275000000001</v>
      </c>
      <c r="L22">
        <f>realEstatePerformance!X23</f>
        <v>4324.8329999999996</v>
      </c>
      <c r="M22">
        <f>realEstatePerformance!Y23</f>
        <v>4324.8329999999996</v>
      </c>
    </row>
    <row r="23" spans="1:13" x14ac:dyDescent="0.35">
      <c r="A23" s="80">
        <v>1237</v>
      </c>
      <c r="B23">
        <f>realEstatePerformance!N24</f>
        <v>31169.053125000002</v>
      </c>
      <c r="C23">
        <f>realEstatePerformance!O24</f>
        <v>34909.339500000009</v>
      </c>
      <c r="D23">
        <f>realEstatePerformance!P24</f>
        <v>24935.242500000004</v>
      </c>
      <c r="E23">
        <f>realEstatePerformance!Q24</f>
        <v>17454.669750000005</v>
      </c>
      <c r="F23">
        <f>realEstatePerformance!R24</f>
        <v>11220.859125000001</v>
      </c>
      <c r="G23">
        <f>realEstatePerformance!S24</f>
        <v>11220.859125000001</v>
      </c>
      <c r="H23">
        <f>realEstatePerformance!T24</f>
        <v>11220.859125000001</v>
      </c>
      <c r="I23">
        <f>realEstatePerformance!U24</f>
        <v>11220.859125000001</v>
      </c>
      <c r="J23">
        <f>realEstatePerformance!V24</f>
        <v>11220.859125000001</v>
      </c>
      <c r="K23">
        <f>realEstatePerformance!W24</f>
        <v>24935.242500000004</v>
      </c>
      <c r="L23">
        <f>realEstatePerformance!X24</f>
        <v>29922.291000000001</v>
      </c>
      <c r="M23">
        <f>realEstatePerformance!Y24</f>
        <v>29922.291000000001</v>
      </c>
    </row>
    <row r="24" spans="1:13" x14ac:dyDescent="0.35">
      <c r="A24" s="80">
        <v>1238</v>
      </c>
      <c r="B24">
        <f>realEstatePerformance!N25</f>
        <v>85294.35</v>
      </c>
      <c r="C24">
        <f>realEstatePerformance!O25</f>
        <v>95529.67200000002</v>
      </c>
      <c r="D24">
        <f>realEstatePerformance!P25</f>
        <v>68235.48000000001</v>
      </c>
      <c r="E24">
        <f>realEstatePerformance!Q25</f>
        <v>47764.83600000001</v>
      </c>
      <c r="F24">
        <f>realEstatePerformance!R25</f>
        <v>30705.966</v>
      </c>
      <c r="G24">
        <f>realEstatePerformance!S25</f>
        <v>30705.966</v>
      </c>
      <c r="H24">
        <f>realEstatePerformance!T25</f>
        <v>30705.966</v>
      </c>
      <c r="I24">
        <f>realEstatePerformance!U25</f>
        <v>30705.966</v>
      </c>
      <c r="J24">
        <f>realEstatePerformance!V25</f>
        <v>30705.966</v>
      </c>
      <c r="K24">
        <f>realEstatePerformance!W25</f>
        <v>68235.48000000001</v>
      </c>
      <c r="L24">
        <f>realEstatePerformance!X25</f>
        <v>81882.576000000001</v>
      </c>
      <c r="M24">
        <f>realEstatePerformance!Y25</f>
        <v>81882.576000000001</v>
      </c>
    </row>
    <row r="25" spans="1:13" x14ac:dyDescent="0.35">
      <c r="A25" s="80">
        <v>1242</v>
      </c>
      <c r="B25">
        <f>realEstatePerformance!N26</f>
        <v>49440.712500000001</v>
      </c>
      <c r="C25">
        <f>realEstatePerformance!O26</f>
        <v>55373.598000000005</v>
      </c>
      <c r="D25">
        <f>realEstatePerformance!P26</f>
        <v>39552.570000000007</v>
      </c>
      <c r="E25">
        <f>realEstatePerformance!Q26</f>
        <v>27686.799000000003</v>
      </c>
      <c r="F25">
        <f>realEstatePerformance!R26</f>
        <v>17798.656500000001</v>
      </c>
      <c r="G25">
        <f>realEstatePerformance!S26</f>
        <v>17798.656500000001</v>
      </c>
      <c r="H25">
        <f>realEstatePerformance!T26</f>
        <v>17798.656500000001</v>
      </c>
      <c r="I25">
        <f>realEstatePerformance!U26</f>
        <v>17798.656500000001</v>
      </c>
      <c r="J25">
        <f>realEstatePerformance!V26</f>
        <v>17798.656500000001</v>
      </c>
      <c r="K25">
        <f>realEstatePerformance!W26</f>
        <v>39552.570000000007</v>
      </c>
      <c r="L25">
        <f>realEstatePerformance!X26</f>
        <v>47463.084000000003</v>
      </c>
      <c r="M25">
        <f>realEstatePerformance!Y26</f>
        <v>47463.084000000003</v>
      </c>
    </row>
    <row r="26" spans="1:13" x14ac:dyDescent="0.35">
      <c r="A26" s="80">
        <v>1273</v>
      </c>
      <c r="B26">
        <f>realEstatePerformance!N27</f>
        <v>28633.500000000004</v>
      </c>
      <c r="C26">
        <f>realEstatePerformance!O27</f>
        <v>32069.520000000008</v>
      </c>
      <c r="D26">
        <f>realEstatePerformance!P27</f>
        <v>22906.800000000003</v>
      </c>
      <c r="E26">
        <f>realEstatePerformance!Q27</f>
        <v>16034.760000000004</v>
      </c>
      <c r="F26">
        <f>realEstatePerformance!R27</f>
        <v>10308.060000000001</v>
      </c>
      <c r="G26">
        <f>realEstatePerformance!S27</f>
        <v>10308.060000000001</v>
      </c>
      <c r="H26">
        <f>realEstatePerformance!T27</f>
        <v>10308.060000000001</v>
      </c>
      <c r="I26">
        <f>realEstatePerformance!U27</f>
        <v>10308.060000000001</v>
      </c>
      <c r="J26">
        <f>realEstatePerformance!V27</f>
        <v>10308.060000000001</v>
      </c>
      <c r="K26">
        <f>realEstatePerformance!W27</f>
        <v>22906.800000000003</v>
      </c>
      <c r="L26">
        <f>realEstatePerformance!X27</f>
        <v>27488.160000000003</v>
      </c>
      <c r="M26">
        <f>realEstatePerformance!Y27</f>
        <v>27488.160000000003</v>
      </c>
    </row>
    <row r="27" spans="1:13" x14ac:dyDescent="0.35">
      <c r="A27" s="80">
        <v>1276</v>
      </c>
      <c r="B27">
        <f>realEstatePerformance!N28</f>
        <v>56322.000000000007</v>
      </c>
      <c r="C27">
        <f>realEstatePerformance!O28</f>
        <v>63080.640000000014</v>
      </c>
      <c r="D27">
        <f>realEstatePerformance!P28</f>
        <v>45057.600000000006</v>
      </c>
      <c r="E27">
        <f>realEstatePerformance!Q28</f>
        <v>31540.320000000007</v>
      </c>
      <c r="F27">
        <f>realEstatePerformance!R28</f>
        <v>20275.920000000002</v>
      </c>
      <c r="G27">
        <f>realEstatePerformance!S28</f>
        <v>20275.920000000002</v>
      </c>
      <c r="H27">
        <f>realEstatePerformance!T28</f>
        <v>20275.920000000002</v>
      </c>
      <c r="I27">
        <f>realEstatePerformance!U28</f>
        <v>20275.920000000002</v>
      </c>
      <c r="J27">
        <f>realEstatePerformance!V28</f>
        <v>20275.920000000002</v>
      </c>
      <c r="K27">
        <f>realEstatePerformance!W28</f>
        <v>45057.600000000006</v>
      </c>
      <c r="L27">
        <f>realEstatePerformance!X28</f>
        <v>54069.120000000003</v>
      </c>
      <c r="M27">
        <f>realEstatePerformance!Y28</f>
        <v>54069.120000000003</v>
      </c>
    </row>
    <row r="28" spans="1:13" x14ac:dyDescent="0.35">
      <c r="A28" s="80">
        <v>1277</v>
      </c>
      <c r="B28">
        <f>realEstatePerformance!N29</f>
        <v>19083.09375</v>
      </c>
      <c r="C28">
        <f>realEstatePerformance!O29</f>
        <v>21373.065000000002</v>
      </c>
      <c r="D28">
        <f>realEstatePerformance!P29</f>
        <v>15266.475</v>
      </c>
      <c r="E28">
        <f>realEstatePerformance!Q29</f>
        <v>10686.532500000001</v>
      </c>
      <c r="F28">
        <f>realEstatePerformance!R29</f>
        <v>6869.9137499999997</v>
      </c>
      <c r="G28">
        <f>realEstatePerformance!S29</f>
        <v>6869.9137499999997</v>
      </c>
      <c r="H28">
        <f>realEstatePerformance!T29</f>
        <v>6869.9137499999997</v>
      </c>
      <c r="I28">
        <f>realEstatePerformance!U29</f>
        <v>6869.9137499999997</v>
      </c>
      <c r="J28">
        <f>realEstatePerformance!V29</f>
        <v>6869.9137499999997</v>
      </c>
      <c r="K28">
        <f>realEstatePerformance!W29</f>
        <v>15266.475</v>
      </c>
      <c r="L28">
        <f>realEstatePerformance!X29</f>
        <v>18319.77</v>
      </c>
      <c r="M28">
        <f>realEstatePerformance!Y29</f>
        <v>18319.77</v>
      </c>
    </row>
    <row r="29" spans="1:13" x14ac:dyDescent="0.35">
      <c r="A29" s="80">
        <v>1281</v>
      </c>
      <c r="B29">
        <f>realEstatePerformance!N30</f>
        <v>30712.500000000004</v>
      </c>
      <c r="C29">
        <f>realEstatePerformance!O30</f>
        <v>34398.000000000007</v>
      </c>
      <c r="D29">
        <f>realEstatePerformance!P30</f>
        <v>24570.000000000004</v>
      </c>
      <c r="E29">
        <f>realEstatePerformance!Q30</f>
        <v>17199.000000000004</v>
      </c>
      <c r="F29">
        <f>realEstatePerformance!R30</f>
        <v>11056.5</v>
      </c>
      <c r="G29">
        <f>realEstatePerformance!S30</f>
        <v>11056.5</v>
      </c>
      <c r="H29">
        <f>realEstatePerformance!T30</f>
        <v>11056.5</v>
      </c>
      <c r="I29">
        <f>realEstatePerformance!U30</f>
        <v>11056.5</v>
      </c>
      <c r="J29">
        <f>realEstatePerformance!V30</f>
        <v>11056.5</v>
      </c>
      <c r="K29">
        <f>realEstatePerformance!W30</f>
        <v>24570.000000000004</v>
      </c>
      <c r="L29">
        <f>realEstatePerformance!X30</f>
        <v>29484.000000000004</v>
      </c>
      <c r="M29">
        <f>realEstatePerformance!Y30</f>
        <v>29484.000000000004</v>
      </c>
    </row>
    <row r="30" spans="1:13" x14ac:dyDescent="0.35">
      <c r="A30" s="80">
        <v>1282</v>
      </c>
      <c r="B30">
        <f>realEstatePerformance!N31</f>
        <v>34965</v>
      </c>
      <c r="C30">
        <f>realEstatePerformance!O31</f>
        <v>39160.800000000003</v>
      </c>
      <c r="D30">
        <f>realEstatePerformance!P31</f>
        <v>27972</v>
      </c>
      <c r="E30">
        <f>realEstatePerformance!Q31</f>
        <v>19580.400000000001</v>
      </c>
      <c r="F30">
        <f>realEstatePerformance!R31</f>
        <v>12587.4</v>
      </c>
      <c r="G30">
        <f>realEstatePerformance!S31</f>
        <v>12587.4</v>
      </c>
      <c r="H30">
        <f>realEstatePerformance!T31</f>
        <v>12587.4</v>
      </c>
      <c r="I30">
        <f>realEstatePerformance!U31</f>
        <v>12587.4</v>
      </c>
      <c r="J30">
        <f>realEstatePerformance!V31</f>
        <v>12587.4</v>
      </c>
      <c r="K30">
        <f>realEstatePerformance!W31</f>
        <v>27972</v>
      </c>
      <c r="L30">
        <f>realEstatePerformance!X31</f>
        <v>33566.400000000001</v>
      </c>
      <c r="M30">
        <f>realEstatePerformance!Y31</f>
        <v>33566.400000000001</v>
      </c>
    </row>
    <row r="31" spans="1:13" x14ac:dyDescent="0.35">
      <c r="A31" s="80">
        <v>1283</v>
      </c>
      <c r="B31">
        <f>realEstatePerformance!N32</f>
        <v>30523.500000000004</v>
      </c>
      <c r="C31">
        <f>realEstatePerformance!O32</f>
        <v>34186.320000000007</v>
      </c>
      <c r="D31">
        <f>realEstatePerformance!P32</f>
        <v>24418.800000000003</v>
      </c>
      <c r="E31">
        <f>realEstatePerformance!Q32</f>
        <v>17093.160000000003</v>
      </c>
      <c r="F31">
        <f>realEstatePerformance!R32</f>
        <v>10988.460000000001</v>
      </c>
      <c r="G31">
        <f>realEstatePerformance!S32</f>
        <v>10988.460000000001</v>
      </c>
      <c r="H31">
        <f>realEstatePerformance!T32</f>
        <v>10988.460000000001</v>
      </c>
      <c r="I31">
        <f>realEstatePerformance!U32</f>
        <v>10988.460000000001</v>
      </c>
      <c r="J31">
        <f>realEstatePerformance!V32</f>
        <v>10988.460000000001</v>
      </c>
      <c r="K31">
        <f>realEstatePerformance!W32</f>
        <v>24418.800000000003</v>
      </c>
      <c r="L31">
        <f>realEstatePerformance!X32</f>
        <v>29302.560000000001</v>
      </c>
      <c r="M31">
        <f>realEstatePerformance!Y32</f>
        <v>29302.560000000001</v>
      </c>
    </row>
    <row r="32" spans="1:13" x14ac:dyDescent="0.35">
      <c r="A32" s="80">
        <v>1284</v>
      </c>
      <c r="B32">
        <f>realEstatePerformance!N33</f>
        <v>50841</v>
      </c>
      <c r="C32">
        <f>realEstatePerformance!O33</f>
        <v>56941.920000000006</v>
      </c>
      <c r="D32">
        <f>realEstatePerformance!P33</f>
        <v>40672.800000000003</v>
      </c>
      <c r="E32">
        <f>realEstatePerformance!Q33</f>
        <v>28470.960000000003</v>
      </c>
      <c r="F32">
        <f>realEstatePerformance!R33</f>
        <v>18302.759999999998</v>
      </c>
      <c r="G32">
        <f>realEstatePerformance!S33</f>
        <v>18302.759999999998</v>
      </c>
      <c r="H32">
        <f>realEstatePerformance!T33</f>
        <v>18302.759999999998</v>
      </c>
      <c r="I32">
        <f>realEstatePerformance!U33</f>
        <v>18302.759999999998</v>
      </c>
      <c r="J32">
        <f>realEstatePerformance!V33</f>
        <v>18302.759999999998</v>
      </c>
      <c r="K32">
        <f>realEstatePerformance!W33</f>
        <v>40672.800000000003</v>
      </c>
      <c r="L32">
        <f>realEstatePerformance!X33</f>
        <v>48807.360000000001</v>
      </c>
      <c r="M32">
        <f>realEstatePerformance!Y33</f>
        <v>48807.360000000001</v>
      </c>
    </row>
    <row r="33" spans="1:13" x14ac:dyDescent="0.35">
      <c r="A33" s="80">
        <v>914</v>
      </c>
      <c r="B33">
        <f>realEstatePerformance!N34</f>
        <v>239646.09375000003</v>
      </c>
      <c r="C33">
        <f>realEstatePerformance!O34</f>
        <v>268403.62500000006</v>
      </c>
      <c r="D33">
        <f>realEstatePerformance!P34</f>
        <v>191716.87500000003</v>
      </c>
      <c r="E33">
        <f>realEstatePerformance!Q34</f>
        <v>134201.81250000003</v>
      </c>
      <c r="F33">
        <f>realEstatePerformance!R34</f>
        <v>86272.593750000015</v>
      </c>
      <c r="G33">
        <f>realEstatePerformance!S34</f>
        <v>86272.593750000015</v>
      </c>
      <c r="H33">
        <f>realEstatePerformance!T34</f>
        <v>86272.593750000015</v>
      </c>
      <c r="I33">
        <f>realEstatePerformance!U34</f>
        <v>86272.593750000015</v>
      </c>
      <c r="J33">
        <f>realEstatePerformance!V34</f>
        <v>86272.593750000015</v>
      </c>
      <c r="K33">
        <f>realEstatePerformance!W34</f>
        <v>191716.87500000003</v>
      </c>
      <c r="L33">
        <f>realEstatePerformance!X34</f>
        <v>230060.25000000003</v>
      </c>
      <c r="M33">
        <f>realEstatePerformance!Y34</f>
        <v>230060.25000000003</v>
      </c>
    </row>
    <row r="34" spans="1:13" x14ac:dyDescent="0.35">
      <c r="A34" s="80">
        <v>1190</v>
      </c>
      <c r="B34">
        <f>realEstatePerformance!N35</f>
        <v>54147.124444444446</v>
      </c>
      <c r="C34">
        <f>realEstatePerformance!O35</f>
        <v>60644.779377777784</v>
      </c>
      <c r="D34">
        <f>realEstatePerformance!P35</f>
        <v>43317.699555555562</v>
      </c>
      <c r="E34">
        <f>realEstatePerformance!Q35</f>
        <v>30322.389688888892</v>
      </c>
      <c r="F34">
        <f>realEstatePerformance!R35</f>
        <v>19492.964799999998</v>
      </c>
      <c r="G34">
        <f>realEstatePerformance!S35</f>
        <v>19492.964799999998</v>
      </c>
      <c r="H34">
        <f>realEstatePerformance!T35</f>
        <v>19492.964799999998</v>
      </c>
      <c r="I34">
        <f>realEstatePerformance!U35</f>
        <v>19492.964799999998</v>
      </c>
      <c r="J34">
        <f>realEstatePerformance!V35</f>
        <v>19492.964799999998</v>
      </c>
      <c r="K34">
        <f>realEstatePerformance!W35</f>
        <v>43317.699555555562</v>
      </c>
      <c r="L34">
        <f>realEstatePerformance!X35</f>
        <v>51981.239466666666</v>
      </c>
      <c r="M34">
        <f>realEstatePerformance!Y35</f>
        <v>51981.239466666666</v>
      </c>
    </row>
    <row r="35" spans="1:13" x14ac:dyDescent="0.35">
      <c r="A35" s="80">
        <v>1193</v>
      </c>
      <c r="B35">
        <f>realEstatePerformance!N36</f>
        <v>44980.085555555554</v>
      </c>
      <c r="C35">
        <f>realEstatePerformance!O36</f>
        <v>50377.695822222224</v>
      </c>
      <c r="D35">
        <f>realEstatePerformance!P36</f>
        <v>35984.068444444441</v>
      </c>
      <c r="E35">
        <f>realEstatePerformance!Q36</f>
        <v>25188.847911111112</v>
      </c>
      <c r="F35">
        <f>realEstatePerformance!R36</f>
        <v>16192.830799999998</v>
      </c>
      <c r="G35">
        <f>realEstatePerformance!S36</f>
        <v>16192.830799999998</v>
      </c>
      <c r="H35">
        <f>realEstatePerformance!T36</f>
        <v>16192.830799999998</v>
      </c>
      <c r="I35">
        <f>realEstatePerformance!U36</f>
        <v>16192.830799999998</v>
      </c>
      <c r="J35">
        <f>realEstatePerformance!V36</f>
        <v>16192.830799999998</v>
      </c>
      <c r="K35">
        <f>realEstatePerformance!W36</f>
        <v>35984.068444444441</v>
      </c>
      <c r="L35">
        <f>realEstatePerformance!X36</f>
        <v>43180.882133333333</v>
      </c>
      <c r="M35">
        <f>realEstatePerformance!Y36</f>
        <v>43180.882133333333</v>
      </c>
    </row>
    <row r="36" spans="1:13" x14ac:dyDescent="0.35">
      <c r="A36" s="80">
        <v>1202</v>
      </c>
      <c r="B36">
        <f>realEstatePerformance!N37</f>
        <v>9367.8288888888892</v>
      </c>
      <c r="C36">
        <f>realEstatePerformance!O37</f>
        <v>10491.968355555557</v>
      </c>
      <c r="D36">
        <f>realEstatePerformance!P37</f>
        <v>7494.2631111111114</v>
      </c>
      <c r="E36">
        <f>realEstatePerformance!Q37</f>
        <v>5245.9841777777783</v>
      </c>
      <c r="F36">
        <f>realEstatePerformance!R37</f>
        <v>3372.4184</v>
      </c>
      <c r="G36">
        <f>realEstatePerformance!S37</f>
        <v>3372.4184</v>
      </c>
      <c r="H36">
        <f>realEstatePerformance!T37</f>
        <v>3372.4184</v>
      </c>
      <c r="I36">
        <f>realEstatePerformance!U37</f>
        <v>3372.4184</v>
      </c>
      <c r="J36">
        <f>realEstatePerformance!V37</f>
        <v>3372.4184</v>
      </c>
      <c r="K36">
        <f>realEstatePerformance!W37</f>
        <v>7494.2631111111114</v>
      </c>
      <c r="L36">
        <f>realEstatePerformance!X37</f>
        <v>8993.115733333334</v>
      </c>
      <c r="M36">
        <f>realEstatePerformance!Y37</f>
        <v>8993.115733333334</v>
      </c>
    </row>
    <row r="37" spans="1:13" x14ac:dyDescent="0.35">
      <c r="A37" s="80">
        <v>1253</v>
      </c>
      <c r="B37">
        <f>realEstatePerformance!N38</f>
        <v>33225.787222222221</v>
      </c>
      <c r="C37">
        <f>realEstatePerformance!O38</f>
        <v>37212.88168888889</v>
      </c>
      <c r="D37">
        <f>realEstatePerformance!P38</f>
        <v>26580.62977777778</v>
      </c>
      <c r="E37">
        <f>realEstatePerformance!Q38</f>
        <v>18606.440844444445</v>
      </c>
      <c r="F37">
        <f>realEstatePerformance!R38</f>
        <v>11961.283399999998</v>
      </c>
      <c r="G37">
        <f>realEstatePerformance!S38</f>
        <v>11961.283399999998</v>
      </c>
      <c r="H37">
        <f>realEstatePerformance!T38</f>
        <v>11961.283399999998</v>
      </c>
      <c r="I37">
        <f>realEstatePerformance!U38</f>
        <v>11961.283399999998</v>
      </c>
      <c r="J37">
        <f>realEstatePerformance!V38</f>
        <v>11961.283399999998</v>
      </c>
      <c r="K37">
        <f>realEstatePerformance!W38</f>
        <v>26580.62977777778</v>
      </c>
      <c r="L37">
        <f>realEstatePerformance!X38</f>
        <v>31896.755733333332</v>
      </c>
      <c r="M37">
        <f>realEstatePerformance!Y38</f>
        <v>31896.755733333332</v>
      </c>
    </row>
    <row r="38" spans="1:13" x14ac:dyDescent="0.35">
      <c r="A38" s="80">
        <v>1260</v>
      </c>
      <c r="B38">
        <f>realEstatePerformance!N39</f>
        <v>31844.615000000002</v>
      </c>
      <c r="C38">
        <f>realEstatePerformance!O39</f>
        <v>35665.968800000002</v>
      </c>
      <c r="D38">
        <f>realEstatePerformance!P39</f>
        <v>25475.692000000003</v>
      </c>
      <c r="E38">
        <f>realEstatePerformance!Q39</f>
        <v>17832.984400000001</v>
      </c>
      <c r="F38">
        <f>realEstatePerformance!R39</f>
        <v>11464.061400000001</v>
      </c>
      <c r="G38">
        <f>realEstatePerformance!S39</f>
        <v>11464.061400000001</v>
      </c>
      <c r="H38">
        <f>realEstatePerformance!T39</f>
        <v>11464.061400000001</v>
      </c>
      <c r="I38">
        <f>realEstatePerformance!U39</f>
        <v>11464.061400000001</v>
      </c>
      <c r="J38">
        <f>realEstatePerformance!V39</f>
        <v>11464.061400000001</v>
      </c>
      <c r="K38">
        <f>realEstatePerformance!W39</f>
        <v>25475.692000000003</v>
      </c>
      <c r="L38">
        <f>realEstatePerformance!X39</f>
        <v>30570.830399999999</v>
      </c>
      <c r="M38">
        <f>realEstatePerformance!Y39</f>
        <v>30570.830399999999</v>
      </c>
    </row>
    <row r="39" spans="1:13" x14ac:dyDescent="0.35">
      <c r="A39" s="80">
        <v>1262</v>
      </c>
      <c r="B39">
        <f>realEstatePerformance!N40</f>
        <v>8821.8266666666659</v>
      </c>
      <c r="C39">
        <f>realEstatePerformance!O40</f>
        <v>9880.4458666666669</v>
      </c>
      <c r="D39">
        <f>realEstatePerformance!P40</f>
        <v>7057.4613333333327</v>
      </c>
      <c r="E39">
        <f>realEstatePerformance!Q40</f>
        <v>4940.2229333333335</v>
      </c>
      <c r="F39">
        <f>realEstatePerformance!R40</f>
        <v>3175.8575999999998</v>
      </c>
      <c r="G39">
        <f>realEstatePerformance!S40</f>
        <v>3175.8575999999998</v>
      </c>
      <c r="H39">
        <f>realEstatePerformance!T40</f>
        <v>3175.8575999999998</v>
      </c>
      <c r="I39">
        <f>realEstatePerformance!U40</f>
        <v>3175.8575999999998</v>
      </c>
      <c r="J39">
        <f>realEstatePerformance!V40</f>
        <v>3175.8575999999998</v>
      </c>
      <c r="K39">
        <f>realEstatePerformance!W40</f>
        <v>7057.4613333333327</v>
      </c>
      <c r="L39">
        <f>realEstatePerformance!X40</f>
        <v>8468.9535999999989</v>
      </c>
      <c r="M39">
        <f>realEstatePerformance!Y40</f>
        <v>8468.9535999999989</v>
      </c>
    </row>
    <row r="40" spans="1:13" x14ac:dyDescent="0.35">
      <c r="A40" s="80">
        <v>1318</v>
      </c>
      <c r="B40">
        <f>realEstatePerformance!N41</f>
        <v>4948.1316666666671</v>
      </c>
      <c r="C40">
        <f>realEstatePerformance!O41</f>
        <v>5541.9074666666675</v>
      </c>
      <c r="D40">
        <f>realEstatePerformance!P41</f>
        <v>3958.505333333334</v>
      </c>
      <c r="E40">
        <f>realEstatePerformance!Q41</f>
        <v>2770.9537333333337</v>
      </c>
      <c r="F40">
        <f>realEstatePerformance!R41</f>
        <v>1781.3274000000001</v>
      </c>
      <c r="G40">
        <f>realEstatePerformance!S41</f>
        <v>1781.3274000000001</v>
      </c>
      <c r="H40">
        <f>realEstatePerformance!T41</f>
        <v>1781.3274000000001</v>
      </c>
      <c r="I40">
        <f>realEstatePerformance!U41</f>
        <v>1781.3274000000001</v>
      </c>
      <c r="J40">
        <f>realEstatePerformance!V41</f>
        <v>1781.3274000000001</v>
      </c>
      <c r="K40">
        <f>realEstatePerformance!W41</f>
        <v>3958.505333333334</v>
      </c>
      <c r="L40">
        <f>realEstatePerformance!X41</f>
        <v>4750.2064</v>
      </c>
      <c r="M40">
        <f>realEstatePerformance!Y41</f>
        <v>4750.2064</v>
      </c>
    </row>
    <row r="41" spans="1:13" x14ac:dyDescent="0.35">
      <c r="A41" s="80">
        <v>1319</v>
      </c>
      <c r="B41">
        <f>realEstatePerformance!N42</f>
        <v>10987.19</v>
      </c>
      <c r="C41">
        <f>realEstatePerformance!O42</f>
        <v>12305.652800000002</v>
      </c>
      <c r="D41">
        <f>realEstatePerformance!P42</f>
        <v>8789.7520000000004</v>
      </c>
      <c r="E41">
        <f>realEstatePerformance!Q42</f>
        <v>6152.8264000000008</v>
      </c>
      <c r="F41">
        <f>realEstatePerformance!R42</f>
        <v>3955.3883999999998</v>
      </c>
      <c r="G41">
        <f>realEstatePerformance!S42</f>
        <v>3955.3883999999998</v>
      </c>
      <c r="H41">
        <f>realEstatePerformance!T42</f>
        <v>3955.3883999999998</v>
      </c>
      <c r="I41">
        <f>realEstatePerformance!U42</f>
        <v>3955.3883999999998</v>
      </c>
      <c r="J41">
        <f>realEstatePerformance!V42</f>
        <v>3955.3883999999998</v>
      </c>
      <c r="K41">
        <f>realEstatePerformance!W42</f>
        <v>8789.7520000000004</v>
      </c>
      <c r="L41">
        <f>realEstatePerformance!X42</f>
        <v>10547.7024</v>
      </c>
      <c r="M41">
        <f>realEstatePerformance!Y42</f>
        <v>10547.7024</v>
      </c>
    </row>
    <row r="42" spans="1:13" x14ac:dyDescent="0.35">
      <c r="A42" s="80">
        <v>1320</v>
      </c>
      <c r="B42">
        <f>realEstatePerformance!N43</f>
        <v>1813.9</v>
      </c>
      <c r="C42">
        <f>realEstatePerformance!O43</f>
        <v>2031.5680000000002</v>
      </c>
      <c r="D42">
        <f>realEstatePerformance!P43</f>
        <v>1451.1200000000001</v>
      </c>
      <c r="E42">
        <f>realEstatePerformance!Q43</f>
        <v>1015.7840000000001</v>
      </c>
      <c r="F42">
        <f>realEstatePerformance!R43</f>
        <v>653.00400000000002</v>
      </c>
      <c r="G42">
        <f>realEstatePerformance!S43</f>
        <v>653.00400000000002</v>
      </c>
      <c r="H42">
        <f>realEstatePerformance!T43</f>
        <v>653.00400000000002</v>
      </c>
      <c r="I42">
        <f>realEstatePerformance!U43</f>
        <v>653.00400000000002</v>
      </c>
      <c r="J42">
        <f>realEstatePerformance!V43</f>
        <v>653.00400000000002</v>
      </c>
      <c r="K42">
        <f>realEstatePerformance!W43</f>
        <v>1451.1200000000001</v>
      </c>
      <c r="L42">
        <f>realEstatePerformance!X43</f>
        <v>1741.3440000000001</v>
      </c>
      <c r="M42">
        <f>realEstatePerformance!Y43</f>
        <v>1741.3440000000001</v>
      </c>
    </row>
    <row r="43" spans="1:13" x14ac:dyDescent="0.35">
      <c r="A43" s="80">
        <v>1321</v>
      </c>
      <c r="B43">
        <f>realEstatePerformance!N44</f>
        <v>14935.305555555555</v>
      </c>
      <c r="C43">
        <f>realEstatePerformance!O44</f>
        <v>16727.542222222222</v>
      </c>
      <c r="D43">
        <f>realEstatePerformance!P44</f>
        <v>11948.244444444445</v>
      </c>
      <c r="E43">
        <f>realEstatePerformance!Q44</f>
        <v>8363.7711111111112</v>
      </c>
      <c r="F43">
        <f>realEstatePerformance!R44</f>
        <v>5376.7099999999991</v>
      </c>
      <c r="G43">
        <f>realEstatePerformance!S44</f>
        <v>5376.7099999999991</v>
      </c>
      <c r="H43">
        <f>realEstatePerformance!T44</f>
        <v>5376.7099999999991</v>
      </c>
      <c r="I43">
        <f>realEstatePerformance!U44</f>
        <v>5376.7099999999991</v>
      </c>
      <c r="J43">
        <f>realEstatePerformance!V44</f>
        <v>5376.7099999999991</v>
      </c>
      <c r="K43">
        <f>realEstatePerformance!W44</f>
        <v>11948.244444444445</v>
      </c>
      <c r="L43">
        <f>realEstatePerformance!X44</f>
        <v>14337.893333333332</v>
      </c>
      <c r="M43">
        <f>realEstatePerformance!Y44</f>
        <v>14337.893333333332</v>
      </c>
    </row>
    <row r="44" spans="1:13" x14ac:dyDescent="0.35">
      <c r="A44" s="80">
        <v>1324</v>
      </c>
      <c r="B44">
        <f>realEstatePerformance!N45</f>
        <v>6935.1766666666663</v>
      </c>
      <c r="C44">
        <f>realEstatePerformance!O45</f>
        <v>7767.3978666666671</v>
      </c>
      <c r="D44">
        <f>realEstatePerformance!P45</f>
        <v>5548.141333333333</v>
      </c>
      <c r="E44">
        <f>realEstatePerformance!Q45</f>
        <v>3883.6989333333336</v>
      </c>
      <c r="F44">
        <f>realEstatePerformance!R45</f>
        <v>2496.6635999999999</v>
      </c>
      <c r="G44">
        <f>realEstatePerformance!S45</f>
        <v>2496.6635999999999</v>
      </c>
      <c r="H44">
        <f>realEstatePerformance!T45</f>
        <v>2496.6635999999999</v>
      </c>
      <c r="I44">
        <f>realEstatePerformance!U45</f>
        <v>2496.6635999999999</v>
      </c>
      <c r="J44">
        <f>realEstatePerformance!V45</f>
        <v>2496.6635999999999</v>
      </c>
      <c r="K44">
        <f>realEstatePerformance!W45</f>
        <v>5548.141333333333</v>
      </c>
      <c r="L44">
        <f>realEstatePerformance!X45</f>
        <v>6657.7695999999996</v>
      </c>
      <c r="M44">
        <f>realEstatePerformance!Y45</f>
        <v>6657.7695999999996</v>
      </c>
    </row>
    <row r="45" spans="1:13" x14ac:dyDescent="0.35">
      <c r="A45" s="80">
        <v>1331</v>
      </c>
      <c r="B45">
        <f>realEstatePerformance!N46</f>
        <v>4828.4444444444443</v>
      </c>
      <c r="C45">
        <f>realEstatePerformance!O46</f>
        <v>5407.8577777777782</v>
      </c>
      <c r="D45">
        <f>realEstatePerformance!P46</f>
        <v>3862.7555555555555</v>
      </c>
      <c r="E45">
        <f>realEstatePerformance!Q46</f>
        <v>2703.9288888888891</v>
      </c>
      <c r="F45">
        <f>realEstatePerformance!R46</f>
        <v>1738.24</v>
      </c>
      <c r="G45">
        <f>realEstatePerformance!S46</f>
        <v>1738.24</v>
      </c>
      <c r="H45">
        <f>realEstatePerformance!T46</f>
        <v>1738.24</v>
      </c>
      <c r="I45">
        <f>realEstatePerformance!U46</f>
        <v>1738.24</v>
      </c>
      <c r="J45">
        <f>realEstatePerformance!V46</f>
        <v>1738.24</v>
      </c>
      <c r="K45">
        <f>realEstatePerformance!W46</f>
        <v>3862.7555555555555</v>
      </c>
      <c r="L45">
        <f>realEstatePerformance!X46</f>
        <v>4635.3066666666664</v>
      </c>
      <c r="M45">
        <f>realEstatePerformance!Y46</f>
        <v>4635.3066666666664</v>
      </c>
    </row>
    <row r="46" spans="1:13" x14ac:dyDescent="0.35">
      <c r="A46" s="80">
        <v>1353</v>
      </c>
      <c r="B46">
        <f>realEstatePerformance!N47</f>
        <v>113507.62166666667</v>
      </c>
      <c r="C46">
        <f>realEstatePerformance!O47</f>
        <v>127128.53626666669</v>
      </c>
      <c r="D46">
        <f>realEstatePerformance!P47</f>
        <v>90806.097333333339</v>
      </c>
      <c r="E46">
        <f>realEstatePerformance!Q47</f>
        <v>63564.268133333346</v>
      </c>
      <c r="F46">
        <f>realEstatePerformance!R47</f>
        <v>40862.743800000004</v>
      </c>
      <c r="G46">
        <f>realEstatePerformance!S47</f>
        <v>40862.743800000004</v>
      </c>
      <c r="H46">
        <f>realEstatePerformance!T47</f>
        <v>40862.743800000004</v>
      </c>
      <c r="I46">
        <f>realEstatePerformance!U47</f>
        <v>40862.743800000004</v>
      </c>
      <c r="J46">
        <f>realEstatePerformance!V47</f>
        <v>40862.743800000004</v>
      </c>
      <c r="K46">
        <f>realEstatePerformance!W47</f>
        <v>90806.097333333339</v>
      </c>
      <c r="L46">
        <f>realEstatePerformance!X47</f>
        <v>108967.3168</v>
      </c>
      <c r="M46">
        <f>realEstatePerformance!Y47</f>
        <v>108967.3168</v>
      </c>
    </row>
    <row r="47" spans="1:13" x14ac:dyDescent="0.35">
      <c r="A47" s="80">
        <v>1386</v>
      </c>
      <c r="B47">
        <f>realEstatePerformance!N48</f>
        <v>69133.67833333333</v>
      </c>
      <c r="C47">
        <f>realEstatePerformance!O48</f>
        <v>77429.719733333332</v>
      </c>
      <c r="D47">
        <f>realEstatePerformance!P48</f>
        <v>55306.94266666667</v>
      </c>
      <c r="E47">
        <f>realEstatePerformance!Q48</f>
        <v>38714.859866666666</v>
      </c>
      <c r="F47">
        <f>realEstatePerformance!R48</f>
        <v>24888.124199999998</v>
      </c>
      <c r="G47">
        <f>realEstatePerformance!S48</f>
        <v>24888.124199999998</v>
      </c>
      <c r="H47">
        <f>realEstatePerformance!T48</f>
        <v>24888.124199999998</v>
      </c>
      <c r="I47">
        <f>realEstatePerformance!U48</f>
        <v>24888.124199999998</v>
      </c>
      <c r="J47">
        <f>realEstatePerformance!V48</f>
        <v>24888.124199999998</v>
      </c>
      <c r="K47">
        <f>realEstatePerformance!W48</f>
        <v>55306.94266666667</v>
      </c>
      <c r="L47">
        <f>realEstatePerformance!X48</f>
        <v>66368.331200000001</v>
      </c>
      <c r="M47">
        <f>realEstatePerformance!Y48</f>
        <v>66368.331200000001</v>
      </c>
    </row>
    <row r="48" spans="1:13" x14ac:dyDescent="0.35">
      <c r="A48" s="80">
        <v>1390</v>
      </c>
      <c r="B48">
        <f>realEstatePerformance!N49</f>
        <v>58678.317777777775</v>
      </c>
      <c r="C48">
        <f>realEstatePerformance!O49</f>
        <v>65719.71591111111</v>
      </c>
      <c r="D48">
        <f>realEstatePerformance!P49</f>
        <v>46942.65422222222</v>
      </c>
      <c r="E48">
        <f>realEstatePerformance!Q49</f>
        <v>32859.857955555555</v>
      </c>
      <c r="F48">
        <f>realEstatePerformance!R49</f>
        <v>21124.194399999997</v>
      </c>
      <c r="G48">
        <f>realEstatePerformance!S49</f>
        <v>21124.194399999997</v>
      </c>
      <c r="H48">
        <f>realEstatePerformance!T49</f>
        <v>21124.194399999997</v>
      </c>
      <c r="I48">
        <f>realEstatePerformance!U49</f>
        <v>21124.194399999997</v>
      </c>
      <c r="J48">
        <f>realEstatePerformance!V49</f>
        <v>21124.194399999997</v>
      </c>
      <c r="K48">
        <f>realEstatePerformance!W49</f>
        <v>46942.65422222222</v>
      </c>
      <c r="L48">
        <f>realEstatePerformance!X49</f>
        <v>56331.185066666665</v>
      </c>
      <c r="M48">
        <f>realEstatePerformance!Y49</f>
        <v>56331.185066666665</v>
      </c>
    </row>
    <row r="49" spans="1:13" x14ac:dyDescent="0.35">
      <c r="A49" s="80">
        <v>1326</v>
      </c>
      <c r="B49">
        <f>realEstatePerformance!N50</f>
        <v>30915.62068965517</v>
      </c>
      <c r="C49">
        <f>realEstatePerformance!O50</f>
        <v>34625.495172413794</v>
      </c>
      <c r="D49">
        <f>realEstatePerformance!P50</f>
        <v>24732.496551724136</v>
      </c>
      <c r="E49">
        <f>realEstatePerformance!Q50</f>
        <v>17312.747586206897</v>
      </c>
      <c r="F49">
        <f>realEstatePerformance!R50</f>
        <v>11129.623448275861</v>
      </c>
      <c r="G49">
        <f>realEstatePerformance!S50</f>
        <v>11129.623448275861</v>
      </c>
      <c r="H49">
        <f>realEstatePerformance!T50</f>
        <v>11129.623448275861</v>
      </c>
      <c r="I49">
        <f>realEstatePerformance!U50</f>
        <v>11129.623448275861</v>
      </c>
      <c r="J49">
        <f>realEstatePerformance!V50</f>
        <v>11129.623448275861</v>
      </c>
      <c r="K49">
        <f>realEstatePerformance!W50</f>
        <v>24732.496551724136</v>
      </c>
      <c r="L49">
        <f>realEstatePerformance!X50</f>
        <v>29678.995862068961</v>
      </c>
      <c r="M49">
        <f>realEstatePerformance!Y50</f>
        <v>29678.995862068961</v>
      </c>
    </row>
    <row r="50" spans="1:13" x14ac:dyDescent="0.35">
      <c r="A50" s="80">
        <v>1023</v>
      </c>
      <c r="B50">
        <f>realEstatePerformance!N51</f>
        <v>161217.375</v>
      </c>
      <c r="C50">
        <f>realEstatePerformance!O51</f>
        <v>180563.46000000002</v>
      </c>
      <c r="D50">
        <f>realEstatePerformance!P51</f>
        <v>128973.90000000001</v>
      </c>
      <c r="E50">
        <f>realEstatePerformance!Q51</f>
        <v>90281.73000000001</v>
      </c>
      <c r="F50">
        <f>realEstatePerformance!R51</f>
        <v>58038.254999999997</v>
      </c>
      <c r="G50">
        <f>realEstatePerformance!S51</f>
        <v>58038.254999999997</v>
      </c>
      <c r="H50">
        <f>realEstatePerformance!T51</f>
        <v>58038.254999999997</v>
      </c>
      <c r="I50">
        <f>realEstatePerformance!U51</f>
        <v>58038.254999999997</v>
      </c>
      <c r="J50">
        <f>realEstatePerformance!V51</f>
        <v>58038.254999999997</v>
      </c>
      <c r="K50">
        <f>realEstatePerformance!W51</f>
        <v>128973.90000000001</v>
      </c>
      <c r="L50">
        <f>realEstatePerformance!X51</f>
        <v>154768.68</v>
      </c>
      <c r="M50">
        <f>realEstatePerformance!Y51</f>
        <v>154768.68</v>
      </c>
    </row>
    <row r="51" spans="1:13" x14ac:dyDescent="0.35">
      <c r="A51" s="80">
        <v>1064</v>
      </c>
      <c r="B51">
        <f>realEstatePerformance!N52</f>
        <v>649600.875</v>
      </c>
      <c r="C51">
        <f>realEstatePerformance!O52</f>
        <v>727552.9800000001</v>
      </c>
      <c r="D51">
        <f>realEstatePerformance!P52</f>
        <v>519680.7</v>
      </c>
      <c r="E51">
        <f>realEstatePerformance!Q52</f>
        <v>363776.49000000005</v>
      </c>
      <c r="F51">
        <f>realEstatePerformance!R52</f>
        <v>233856.315</v>
      </c>
      <c r="G51">
        <f>realEstatePerformance!S52</f>
        <v>233856.315</v>
      </c>
      <c r="H51">
        <f>realEstatePerformance!T52</f>
        <v>233856.315</v>
      </c>
      <c r="I51">
        <f>realEstatePerformance!U52</f>
        <v>233856.315</v>
      </c>
      <c r="J51">
        <f>realEstatePerformance!V52</f>
        <v>233856.315</v>
      </c>
      <c r="K51">
        <f>realEstatePerformance!W52</f>
        <v>519680.7</v>
      </c>
      <c r="L51">
        <f>realEstatePerformance!X52</f>
        <v>623616.84</v>
      </c>
      <c r="M51">
        <f>realEstatePerformance!Y52</f>
        <v>623616.84</v>
      </c>
    </row>
    <row r="52" spans="1:13" x14ac:dyDescent="0.35">
      <c r="A52" s="80">
        <v>1298</v>
      </c>
      <c r="B52">
        <f>realEstatePerformance!N53</f>
        <v>331085.375</v>
      </c>
      <c r="C52">
        <f>realEstatePerformance!O53</f>
        <v>370815.62000000005</v>
      </c>
      <c r="D52">
        <f>realEstatePerformance!P53</f>
        <v>264868.3</v>
      </c>
      <c r="E52">
        <f>realEstatePerformance!Q53</f>
        <v>185407.81000000003</v>
      </c>
      <c r="F52">
        <f>realEstatePerformance!R53</f>
        <v>119190.735</v>
      </c>
      <c r="G52">
        <f>realEstatePerformance!S53</f>
        <v>119190.735</v>
      </c>
      <c r="H52">
        <f>realEstatePerformance!T53</f>
        <v>119190.735</v>
      </c>
      <c r="I52">
        <f>realEstatePerformance!U53</f>
        <v>119190.735</v>
      </c>
      <c r="J52">
        <f>realEstatePerformance!V53</f>
        <v>119190.735</v>
      </c>
      <c r="K52">
        <f>realEstatePerformance!W53</f>
        <v>264868.3</v>
      </c>
      <c r="L52">
        <f>realEstatePerformance!X53</f>
        <v>317841.95999999996</v>
      </c>
      <c r="M52">
        <f>realEstatePerformance!Y53</f>
        <v>317841.95999999996</v>
      </c>
    </row>
    <row r="53" spans="1:13" x14ac:dyDescent="0.35">
      <c r="A53" s="80">
        <v>1308</v>
      </c>
      <c r="B53">
        <f>realEstatePerformance!N54</f>
        <v>176863.75</v>
      </c>
      <c r="C53">
        <f>realEstatePerformance!O54</f>
        <v>198087.40000000002</v>
      </c>
      <c r="D53">
        <f>realEstatePerformance!P54</f>
        <v>141491</v>
      </c>
      <c r="E53">
        <f>realEstatePerformance!Q54</f>
        <v>99043.700000000012</v>
      </c>
      <c r="F53">
        <f>realEstatePerformance!R54</f>
        <v>63670.95</v>
      </c>
      <c r="G53">
        <f>realEstatePerformance!S54</f>
        <v>63670.95</v>
      </c>
      <c r="H53">
        <f>realEstatePerformance!T54</f>
        <v>63670.95</v>
      </c>
      <c r="I53">
        <f>realEstatePerformance!U54</f>
        <v>63670.95</v>
      </c>
      <c r="J53">
        <f>realEstatePerformance!V54</f>
        <v>63670.95</v>
      </c>
      <c r="K53">
        <f>realEstatePerformance!W54</f>
        <v>141491</v>
      </c>
      <c r="L53">
        <f>realEstatePerformance!X54</f>
        <v>169789.19999999998</v>
      </c>
      <c r="M53">
        <f>realEstatePerformance!Y54</f>
        <v>169789.19999999998</v>
      </c>
    </row>
    <row r="54" spans="1:13" x14ac:dyDescent="0.35">
      <c r="A54" s="80">
        <v>1335</v>
      </c>
      <c r="B54">
        <f>realEstatePerformance!N55</f>
        <v>243021</v>
      </c>
      <c r="C54">
        <f>realEstatePerformance!O55</f>
        <v>272183.52</v>
      </c>
      <c r="D54">
        <f>realEstatePerformance!P55</f>
        <v>194416.80000000002</v>
      </c>
      <c r="E54">
        <f>realEstatePerformance!Q55</f>
        <v>136091.76</v>
      </c>
      <c r="F54">
        <f>realEstatePerformance!R55</f>
        <v>87487.56</v>
      </c>
      <c r="G54">
        <f>realEstatePerformance!S55</f>
        <v>87487.56</v>
      </c>
      <c r="H54">
        <f>realEstatePerformance!T55</f>
        <v>87487.56</v>
      </c>
      <c r="I54">
        <f>realEstatePerformance!U55</f>
        <v>87487.56</v>
      </c>
      <c r="J54">
        <f>realEstatePerformance!V55</f>
        <v>87487.56</v>
      </c>
      <c r="K54">
        <f>realEstatePerformance!W55</f>
        <v>194416.80000000002</v>
      </c>
      <c r="L54">
        <f>realEstatePerformance!X55</f>
        <v>233300.16</v>
      </c>
      <c r="M54">
        <f>realEstatePerformance!Y55</f>
        <v>233300.16</v>
      </c>
    </row>
    <row r="55" spans="1:13" x14ac:dyDescent="0.35">
      <c r="A55" s="80">
        <v>1379</v>
      </c>
      <c r="B55">
        <f>realEstatePerformance!N56</f>
        <v>339743.35235025</v>
      </c>
      <c r="C55">
        <f>realEstatePerformance!O56</f>
        <v>380512.55463228002</v>
      </c>
      <c r="D55">
        <f>realEstatePerformance!P56</f>
        <v>271794.68188019999</v>
      </c>
      <c r="E55">
        <f>realEstatePerformance!Q56</f>
        <v>190256.27731614001</v>
      </c>
      <c r="F55">
        <f>realEstatePerformance!R56</f>
        <v>122307.60684609</v>
      </c>
      <c r="G55">
        <f>realEstatePerformance!S56</f>
        <v>122307.60684609</v>
      </c>
      <c r="H55">
        <f>realEstatePerformance!T56</f>
        <v>122307.60684609</v>
      </c>
      <c r="I55">
        <f>realEstatePerformance!U56</f>
        <v>122307.60684609</v>
      </c>
      <c r="J55">
        <f>realEstatePerformance!V56</f>
        <v>122307.60684609</v>
      </c>
      <c r="K55">
        <f>realEstatePerformance!W56</f>
        <v>271794.68188019999</v>
      </c>
      <c r="L55">
        <f>realEstatePerformance!X56</f>
        <v>326153.61825623998</v>
      </c>
      <c r="M55">
        <f>realEstatePerformance!Y56</f>
        <v>326153.61825623998</v>
      </c>
    </row>
    <row r="56" spans="1:13" x14ac:dyDescent="0.35">
      <c r="A56" s="80">
        <v>1385</v>
      </c>
      <c r="B56">
        <f>realEstatePerformance!N57</f>
        <v>213563.5</v>
      </c>
      <c r="C56">
        <f>realEstatePerformance!O57</f>
        <v>239191.12000000002</v>
      </c>
      <c r="D56">
        <f>realEstatePerformance!P57</f>
        <v>170850.80000000002</v>
      </c>
      <c r="E56">
        <f>realEstatePerformance!Q57</f>
        <v>119595.56000000001</v>
      </c>
      <c r="F56">
        <f>realEstatePerformance!R57</f>
        <v>76882.86</v>
      </c>
      <c r="G56">
        <f>realEstatePerformance!S57</f>
        <v>76882.86</v>
      </c>
      <c r="H56">
        <f>realEstatePerformance!T57</f>
        <v>76882.86</v>
      </c>
      <c r="I56">
        <f>realEstatePerformance!U57</f>
        <v>76882.86</v>
      </c>
      <c r="J56">
        <f>realEstatePerformance!V57</f>
        <v>76882.86</v>
      </c>
      <c r="K56">
        <f>realEstatePerformance!W57</f>
        <v>170850.80000000002</v>
      </c>
      <c r="L56">
        <f>realEstatePerformance!X57</f>
        <v>205020.96</v>
      </c>
      <c r="M56">
        <f>realEstatePerformance!Y57</f>
        <v>205020.96</v>
      </c>
    </row>
    <row r="57" spans="1:13" x14ac:dyDescent="0.35">
      <c r="A57" s="80">
        <v>1391</v>
      </c>
      <c r="B57">
        <f>realEstatePerformance!N58</f>
        <v>145925</v>
      </c>
      <c r="C57">
        <f>realEstatePerformance!O58</f>
        <v>163436.00000000003</v>
      </c>
      <c r="D57">
        <f>realEstatePerformance!P58</f>
        <v>116740</v>
      </c>
      <c r="E57">
        <f>realEstatePerformance!Q58</f>
        <v>81718.000000000015</v>
      </c>
      <c r="F57">
        <f>realEstatePerformance!R58</f>
        <v>52533</v>
      </c>
      <c r="G57">
        <f>realEstatePerformance!S58</f>
        <v>52533</v>
      </c>
      <c r="H57">
        <f>realEstatePerformance!T58</f>
        <v>52533</v>
      </c>
      <c r="I57">
        <f>realEstatePerformance!U58</f>
        <v>52533</v>
      </c>
      <c r="J57">
        <f>realEstatePerformance!V58</f>
        <v>52533</v>
      </c>
      <c r="K57">
        <f>realEstatePerformance!W58</f>
        <v>116740</v>
      </c>
      <c r="L57">
        <f>realEstatePerformance!X58</f>
        <v>140088</v>
      </c>
      <c r="M57">
        <f>realEstatePerformance!Y58</f>
        <v>140088</v>
      </c>
    </row>
    <row r="58" spans="1:13" x14ac:dyDescent="0.35">
      <c r="A58" s="80">
        <v>902</v>
      </c>
      <c r="B58">
        <f>realEstatePerformance!N59</f>
        <v>117405.75</v>
      </c>
      <c r="C58">
        <f>realEstatePerformance!O59</f>
        <v>131494.44</v>
      </c>
      <c r="D58">
        <f>realEstatePerformance!P59</f>
        <v>93924.6</v>
      </c>
      <c r="E58">
        <f>realEstatePerformance!Q59</f>
        <v>65747.22</v>
      </c>
      <c r="F58">
        <f>realEstatePerformance!R59</f>
        <v>42266.07</v>
      </c>
      <c r="G58">
        <f>realEstatePerformance!S59</f>
        <v>42266.07</v>
      </c>
      <c r="H58">
        <f>realEstatePerformance!T59</f>
        <v>42266.07</v>
      </c>
      <c r="I58">
        <f>realEstatePerformance!U59</f>
        <v>42266.07</v>
      </c>
      <c r="J58">
        <f>realEstatePerformance!V59</f>
        <v>42266.07</v>
      </c>
      <c r="K58">
        <f>realEstatePerformance!W59</f>
        <v>93924.6</v>
      </c>
      <c r="L58">
        <f>realEstatePerformance!X59</f>
        <v>112709.51999999999</v>
      </c>
      <c r="M58">
        <f>realEstatePerformance!Y59</f>
        <v>112709.51999999999</v>
      </c>
    </row>
    <row r="59" spans="1:13" x14ac:dyDescent="0.35">
      <c r="A59" s="80">
        <v>915</v>
      </c>
      <c r="B59">
        <f>realEstatePerformance!N60</f>
        <v>250292.5</v>
      </c>
      <c r="C59">
        <f>realEstatePerformance!O60</f>
        <v>280327.60000000003</v>
      </c>
      <c r="D59">
        <f>realEstatePerformance!P60</f>
        <v>200234</v>
      </c>
      <c r="E59">
        <f>realEstatePerformance!Q60</f>
        <v>140163.80000000002</v>
      </c>
      <c r="F59">
        <f>realEstatePerformance!R60</f>
        <v>90105.3</v>
      </c>
      <c r="G59">
        <f>realEstatePerformance!S60</f>
        <v>90105.3</v>
      </c>
      <c r="H59">
        <f>realEstatePerformance!T60</f>
        <v>90105.3</v>
      </c>
      <c r="I59">
        <f>realEstatePerformance!U60</f>
        <v>90105.3</v>
      </c>
      <c r="J59">
        <f>realEstatePerformance!V60</f>
        <v>90105.3</v>
      </c>
      <c r="K59">
        <f>realEstatePerformance!W60</f>
        <v>200234</v>
      </c>
      <c r="L59">
        <f>realEstatePerformance!X60</f>
        <v>240280.8</v>
      </c>
      <c r="M59">
        <f>realEstatePerformance!Y60</f>
        <v>240280.8</v>
      </c>
    </row>
    <row r="60" spans="1:13" x14ac:dyDescent="0.35">
      <c r="A60" s="80">
        <v>916</v>
      </c>
      <c r="B60">
        <f>realEstatePerformance!N61</f>
        <v>77180.458317287499</v>
      </c>
      <c r="C60">
        <f>realEstatePerformance!O61</f>
        <v>86442.113315362003</v>
      </c>
      <c r="D60">
        <f>realEstatePerformance!P61</f>
        <v>61744.366653830002</v>
      </c>
      <c r="E60">
        <f>realEstatePerformance!Q61</f>
        <v>43221.056657681002</v>
      </c>
      <c r="F60">
        <f>realEstatePerformance!R61</f>
        <v>27784.964994223497</v>
      </c>
      <c r="G60">
        <f>realEstatePerformance!S61</f>
        <v>27784.964994223497</v>
      </c>
      <c r="H60">
        <f>realEstatePerformance!T61</f>
        <v>27784.964994223497</v>
      </c>
      <c r="I60">
        <f>realEstatePerformance!U61</f>
        <v>27784.964994223497</v>
      </c>
      <c r="J60">
        <f>realEstatePerformance!V61</f>
        <v>27784.964994223497</v>
      </c>
      <c r="K60">
        <f>realEstatePerformance!W61</f>
        <v>61744.366653830002</v>
      </c>
      <c r="L60">
        <f>realEstatePerformance!X61</f>
        <v>74093.239984596003</v>
      </c>
      <c r="M60">
        <f>realEstatePerformance!Y61</f>
        <v>74093.239984596003</v>
      </c>
    </row>
    <row r="61" spans="1:13" x14ac:dyDescent="0.35">
      <c r="A61" s="80">
        <v>945</v>
      </c>
      <c r="B61">
        <f>realEstatePerformance!N62</f>
        <v>89848.5</v>
      </c>
      <c r="C61">
        <f>realEstatePerformance!O62</f>
        <v>100630.32</v>
      </c>
      <c r="D61">
        <f>realEstatePerformance!P62</f>
        <v>71878.8</v>
      </c>
      <c r="E61">
        <f>realEstatePerformance!Q62</f>
        <v>50315.16</v>
      </c>
      <c r="F61">
        <f>realEstatePerformance!R62</f>
        <v>32345.46</v>
      </c>
      <c r="G61">
        <f>realEstatePerformance!S62</f>
        <v>32345.46</v>
      </c>
      <c r="H61">
        <f>realEstatePerformance!T62</f>
        <v>32345.46</v>
      </c>
      <c r="I61">
        <f>realEstatePerformance!U62</f>
        <v>32345.46</v>
      </c>
      <c r="J61">
        <f>realEstatePerformance!V62</f>
        <v>32345.46</v>
      </c>
      <c r="K61">
        <f>realEstatePerformance!W62</f>
        <v>71878.8</v>
      </c>
      <c r="L61">
        <f>realEstatePerformance!X62</f>
        <v>86254.56</v>
      </c>
      <c r="M61">
        <f>realEstatePerformance!Y62</f>
        <v>86254.56</v>
      </c>
    </row>
    <row r="62" spans="1:13" x14ac:dyDescent="0.35">
      <c r="A62" s="80">
        <v>1164</v>
      </c>
      <c r="B62">
        <f>realEstatePerformance!N63</f>
        <v>248423.3088235294</v>
      </c>
      <c r="C62">
        <f>realEstatePerformance!O63</f>
        <v>278234.10588235297</v>
      </c>
      <c r="D62">
        <f>realEstatePerformance!P63</f>
        <v>198738.64705882352</v>
      </c>
      <c r="E62">
        <f>realEstatePerformance!Q63</f>
        <v>139117.05294117649</v>
      </c>
      <c r="F62">
        <f>realEstatePerformance!R63</f>
        <v>89432.391176470584</v>
      </c>
      <c r="G62">
        <f>realEstatePerformance!S63</f>
        <v>89432.391176470584</v>
      </c>
      <c r="H62">
        <f>realEstatePerformance!T63</f>
        <v>89432.391176470584</v>
      </c>
      <c r="I62">
        <f>realEstatePerformance!U63</f>
        <v>89432.391176470584</v>
      </c>
      <c r="J62">
        <f>realEstatePerformance!V63</f>
        <v>89432.391176470584</v>
      </c>
      <c r="K62">
        <f>realEstatePerformance!W63</f>
        <v>198738.64705882352</v>
      </c>
      <c r="L62">
        <f>realEstatePerformance!X63</f>
        <v>238486.37647058821</v>
      </c>
      <c r="M62">
        <f>realEstatePerformance!Y63</f>
        <v>238486.37647058821</v>
      </c>
    </row>
    <row r="63" spans="1:13" x14ac:dyDescent="0.35">
      <c r="A63" s="80">
        <v>1215</v>
      </c>
      <c r="B63">
        <f>realEstatePerformance!N64</f>
        <v>53708.735294117643</v>
      </c>
      <c r="C63">
        <f>realEstatePerformance!O64</f>
        <v>60153.783529411769</v>
      </c>
      <c r="D63">
        <f>realEstatePerformance!P64</f>
        <v>42966.98823529412</v>
      </c>
      <c r="E63">
        <f>realEstatePerformance!Q64</f>
        <v>30076.891764705884</v>
      </c>
      <c r="F63">
        <f>realEstatePerformance!R64</f>
        <v>19335.144705882351</v>
      </c>
      <c r="G63">
        <f>realEstatePerformance!S64</f>
        <v>19335.144705882351</v>
      </c>
      <c r="H63">
        <f>realEstatePerformance!T64</f>
        <v>19335.144705882351</v>
      </c>
      <c r="I63">
        <f>realEstatePerformance!U64</f>
        <v>19335.144705882351</v>
      </c>
      <c r="J63">
        <f>realEstatePerformance!V64</f>
        <v>19335.144705882351</v>
      </c>
      <c r="K63">
        <f>realEstatePerformance!W64</f>
        <v>42966.98823529412</v>
      </c>
      <c r="L63">
        <f>realEstatePerformance!X64</f>
        <v>51560.385882352937</v>
      </c>
      <c r="M63">
        <f>realEstatePerformance!Y64</f>
        <v>51560.385882352937</v>
      </c>
    </row>
    <row r="64" spans="1:13" x14ac:dyDescent="0.35">
      <c r="A64" s="80">
        <v>1327</v>
      </c>
      <c r="B64">
        <f>realEstatePerformance!N65</f>
        <v>238645.5882352941</v>
      </c>
      <c r="C64">
        <f>realEstatePerformance!O65</f>
        <v>267283.0588235294</v>
      </c>
      <c r="D64">
        <f>realEstatePerformance!P65</f>
        <v>190916.4705882353</v>
      </c>
      <c r="E64">
        <f>realEstatePerformance!Q65</f>
        <v>133641.5294117647</v>
      </c>
      <c r="F64">
        <f>realEstatePerformance!R65</f>
        <v>85912.411764705874</v>
      </c>
      <c r="G64">
        <f>realEstatePerformance!S65</f>
        <v>85912.411764705874</v>
      </c>
      <c r="H64">
        <f>realEstatePerformance!T65</f>
        <v>85912.411764705874</v>
      </c>
      <c r="I64">
        <f>realEstatePerformance!U65</f>
        <v>85912.411764705874</v>
      </c>
      <c r="J64">
        <f>realEstatePerformance!V65</f>
        <v>85912.411764705874</v>
      </c>
      <c r="K64">
        <f>realEstatePerformance!W65</f>
        <v>190916.4705882353</v>
      </c>
      <c r="L64">
        <f>realEstatePerformance!X65</f>
        <v>229099.76470588232</v>
      </c>
      <c r="M64">
        <f>realEstatePerformance!Y65</f>
        <v>229099.76470588232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629E7-26B5-4C77-AF58-A202A4734F0E}">
  <dimension ref="A1:BL64"/>
  <sheetViews>
    <sheetView topLeftCell="A48" workbookViewId="0">
      <selection sqref="A1:M64"/>
    </sheetView>
  </sheetViews>
  <sheetFormatPr defaultRowHeight="14.5" x14ac:dyDescent="0.35"/>
  <cols>
    <col min="1" max="1" width="9.7265625" bestFit="1" customWidth="1"/>
  </cols>
  <sheetData>
    <row r="1" spans="1:64" x14ac:dyDescent="0.35">
      <c r="A1" t="s">
        <v>824</v>
      </c>
      <c r="B1" s="1">
        <v>44957</v>
      </c>
      <c r="C1" s="1">
        <v>44984</v>
      </c>
      <c r="D1" s="1">
        <v>45016</v>
      </c>
      <c r="E1" s="1">
        <v>45046</v>
      </c>
      <c r="F1" s="1">
        <v>45077</v>
      </c>
      <c r="G1" s="1">
        <v>45107</v>
      </c>
      <c r="H1" s="1">
        <v>45138</v>
      </c>
      <c r="I1" s="1">
        <v>45169</v>
      </c>
      <c r="J1" s="1">
        <v>45199</v>
      </c>
      <c r="K1" s="1">
        <v>45230</v>
      </c>
      <c r="L1" s="1">
        <v>45260</v>
      </c>
      <c r="M1" s="1">
        <v>45291</v>
      </c>
      <c r="N1" s="80"/>
      <c r="O1" s="80"/>
      <c r="P1" s="80"/>
      <c r="Q1" s="80"/>
      <c r="R1" s="80"/>
      <c r="S1" s="80"/>
      <c r="T1" s="80"/>
      <c r="U1" s="80"/>
      <c r="V1" s="80"/>
      <c r="W1" s="80"/>
      <c r="X1" s="80"/>
      <c r="Y1" s="80"/>
      <c r="Z1" s="80"/>
      <c r="AA1" s="80"/>
      <c r="AB1" s="80"/>
      <c r="AC1" s="80"/>
      <c r="AD1" s="80"/>
      <c r="AE1" s="80"/>
      <c r="AF1" s="80"/>
      <c r="AG1" s="80"/>
      <c r="AH1" s="80"/>
      <c r="AI1" s="80"/>
      <c r="AJ1" s="80"/>
      <c r="AK1" s="80"/>
      <c r="AL1" s="80"/>
      <c r="AM1" s="80"/>
      <c r="AN1" s="80"/>
      <c r="AO1" s="80"/>
      <c r="AP1" s="80"/>
      <c r="AQ1" s="80"/>
      <c r="AR1" s="80"/>
      <c r="AS1" s="80"/>
      <c r="AT1" s="80"/>
      <c r="AU1" s="80"/>
      <c r="AV1" s="80"/>
      <c r="AW1" s="80"/>
      <c r="AX1" s="80"/>
      <c r="AY1" s="80"/>
      <c r="AZ1" s="80"/>
      <c r="BA1" s="80"/>
      <c r="BB1" s="80"/>
      <c r="BC1" s="80"/>
      <c r="BD1" s="80"/>
      <c r="BE1" s="80"/>
      <c r="BF1" s="80"/>
      <c r="BG1" s="80"/>
      <c r="BH1" s="80"/>
      <c r="BI1" s="80"/>
      <c r="BJ1" s="80"/>
      <c r="BK1" s="80"/>
      <c r="BL1" s="80"/>
    </row>
    <row r="2" spans="1:64" x14ac:dyDescent="0.35">
      <c r="A2" s="80">
        <v>1139</v>
      </c>
      <c r="B2">
        <f>realEstatePerformance!AL3</f>
        <v>33943.645517790348</v>
      </c>
      <c r="C2">
        <f>realEstatePerformance!AM3</f>
        <v>38016.882979925198</v>
      </c>
      <c r="D2">
        <f>realEstatePerformance!AN3</f>
        <v>27154.916414232281</v>
      </c>
      <c r="E2">
        <f>realEstatePerformance!AO3</f>
        <v>19008.441489962599</v>
      </c>
      <c r="F2">
        <f>realEstatePerformance!AP3</f>
        <v>12219.712386404524</v>
      </c>
      <c r="G2">
        <f>realEstatePerformance!AQ3</f>
        <v>12219.712386404524</v>
      </c>
      <c r="H2">
        <f>realEstatePerformance!AR3</f>
        <v>12219.712386404524</v>
      </c>
      <c r="I2">
        <f>realEstatePerformance!AS3</f>
        <v>12219.712386404524</v>
      </c>
      <c r="J2">
        <f>realEstatePerformance!AT3</f>
        <v>12219.712386404524</v>
      </c>
      <c r="K2">
        <f>realEstatePerformance!AU3</f>
        <v>27154.916414232281</v>
      </c>
      <c r="L2">
        <f>realEstatePerformance!AV3</f>
        <v>32585.899697078734</v>
      </c>
      <c r="M2">
        <f>realEstatePerformance!AW3</f>
        <v>32585.899697078734</v>
      </c>
    </row>
    <row r="3" spans="1:64" x14ac:dyDescent="0.35">
      <c r="A3" s="80">
        <v>1024</v>
      </c>
      <c r="B3">
        <f>realEstatePerformance!AL4</f>
        <v>28406.25188712867</v>
      </c>
      <c r="C3">
        <f>realEstatePerformance!AM4</f>
        <v>31815.002113584113</v>
      </c>
      <c r="D3">
        <f>realEstatePerformance!AN4</f>
        <v>22725.001509702935</v>
      </c>
      <c r="E3">
        <f>realEstatePerformance!AO4</f>
        <v>15907.501056792056</v>
      </c>
      <c r="F3">
        <f>realEstatePerformance!AP4</f>
        <v>10226.250679366321</v>
      </c>
      <c r="G3">
        <f>realEstatePerformance!AQ4</f>
        <v>10226.250679366321</v>
      </c>
      <c r="H3">
        <f>realEstatePerformance!AR4</f>
        <v>10226.250679366321</v>
      </c>
      <c r="I3">
        <f>realEstatePerformance!AS4</f>
        <v>10226.250679366321</v>
      </c>
      <c r="J3">
        <f>realEstatePerformance!AT4</f>
        <v>10226.250679366321</v>
      </c>
      <c r="K3">
        <f>realEstatePerformance!AU4</f>
        <v>22725.001509702935</v>
      </c>
      <c r="L3">
        <f>realEstatePerformance!AV4</f>
        <v>27270.00181164352</v>
      </c>
      <c r="M3">
        <f>realEstatePerformance!AW4</f>
        <v>27270.00181164352</v>
      </c>
    </row>
    <row r="4" spans="1:64" x14ac:dyDescent="0.35">
      <c r="A4" s="80">
        <v>1042</v>
      </c>
      <c r="B4">
        <f>realEstatePerformance!AL5</f>
        <v>3715.2204457298658</v>
      </c>
      <c r="C4">
        <f>realEstatePerformance!AM5</f>
        <v>4161.0468992174501</v>
      </c>
      <c r="D4">
        <f>realEstatePerformance!AN5</f>
        <v>2972.1763565838924</v>
      </c>
      <c r="E4">
        <f>realEstatePerformance!AO5</f>
        <v>2080.5234496087251</v>
      </c>
      <c r="F4">
        <f>realEstatePerformance!AP5</f>
        <v>1337.4793604627516</v>
      </c>
      <c r="G4">
        <f>realEstatePerformance!AQ5</f>
        <v>1337.4793604627516</v>
      </c>
      <c r="H4">
        <f>realEstatePerformance!AR5</f>
        <v>1337.4793604627516</v>
      </c>
      <c r="I4">
        <f>realEstatePerformance!AS5</f>
        <v>1337.4793604627516</v>
      </c>
      <c r="J4">
        <f>realEstatePerformance!AT5</f>
        <v>1337.4793604627516</v>
      </c>
      <c r="K4">
        <f>realEstatePerformance!AU5</f>
        <v>2972.1763565838924</v>
      </c>
      <c r="L4">
        <f>realEstatePerformance!AV5</f>
        <v>3566.611627900671</v>
      </c>
      <c r="M4">
        <f>realEstatePerformance!AW5</f>
        <v>3566.611627900671</v>
      </c>
    </row>
    <row r="5" spans="1:64" x14ac:dyDescent="0.35">
      <c r="A5" s="80">
        <v>1081</v>
      </c>
      <c r="B5">
        <f>realEstatePerformance!AL6</f>
        <v>17712.312419436828</v>
      </c>
      <c r="C5">
        <f>realEstatePerformance!AM6</f>
        <v>19837.78990976925</v>
      </c>
      <c r="D5">
        <f>realEstatePerformance!AN6</f>
        <v>14169.849935549462</v>
      </c>
      <c r="E5">
        <f>realEstatePerformance!AO6</f>
        <v>9918.8949548846249</v>
      </c>
      <c r="F5">
        <f>realEstatePerformance!AP6</f>
        <v>6376.432470997258</v>
      </c>
      <c r="G5">
        <f>realEstatePerformance!AQ6</f>
        <v>6376.432470997258</v>
      </c>
      <c r="H5">
        <f>realEstatePerformance!AR6</f>
        <v>6376.432470997258</v>
      </c>
      <c r="I5">
        <f>realEstatePerformance!AS6</f>
        <v>6376.432470997258</v>
      </c>
      <c r="J5">
        <f>realEstatePerformance!AT6</f>
        <v>6376.432470997258</v>
      </c>
      <c r="K5">
        <f>realEstatePerformance!AU6</f>
        <v>14169.849935549462</v>
      </c>
      <c r="L5">
        <f>realEstatePerformance!AV6</f>
        <v>17003.819922659353</v>
      </c>
      <c r="M5">
        <f>realEstatePerformance!AW6</f>
        <v>17003.819922659353</v>
      </c>
    </row>
    <row r="6" spans="1:64" x14ac:dyDescent="0.35">
      <c r="A6" s="80">
        <v>1188</v>
      </c>
      <c r="B6">
        <f>realEstatePerformance!AL7</f>
        <v>16209.140729469211</v>
      </c>
      <c r="C6">
        <f>realEstatePerformance!AM7</f>
        <v>18154.237617005518</v>
      </c>
      <c r="D6">
        <f>realEstatePerformance!AN7</f>
        <v>12967.312583575369</v>
      </c>
      <c r="E6">
        <f>realEstatePerformance!AO7</f>
        <v>9077.1188085027588</v>
      </c>
      <c r="F6">
        <f>realEstatePerformance!AP7</f>
        <v>5835.2906626089161</v>
      </c>
      <c r="G6">
        <f>realEstatePerformance!AQ7</f>
        <v>5835.2906626089161</v>
      </c>
      <c r="H6">
        <f>realEstatePerformance!AR7</f>
        <v>5835.2906626089161</v>
      </c>
      <c r="I6">
        <f>realEstatePerformance!AS7</f>
        <v>5835.2906626089161</v>
      </c>
      <c r="J6">
        <f>realEstatePerformance!AT7</f>
        <v>5835.2906626089161</v>
      </c>
      <c r="K6">
        <f>realEstatePerformance!AU7</f>
        <v>12967.312583575369</v>
      </c>
      <c r="L6">
        <f>realEstatePerformance!AV7</f>
        <v>15560.775100290442</v>
      </c>
      <c r="M6">
        <f>realEstatePerformance!AW7</f>
        <v>15560.775100290442</v>
      </c>
    </row>
    <row r="7" spans="1:64" x14ac:dyDescent="0.35">
      <c r="A7" s="80">
        <v>1363</v>
      </c>
      <c r="B7">
        <f>realEstatePerformance!AL8</f>
        <v>10013.958701663594</v>
      </c>
      <c r="C7">
        <f>realEstatePerformance!AM8</f>
        <v>11215.633745863226</v>
      </c>
      <c r="D7">
        <f>realEstatePerformance!AN8</f>
        <v>8011.166961330875</v>
      </c>
      <c r="E7">
        <f>realEstatePerformance!AO8</f>
        <v>5607.816872931613</v>
      </c>
      <c r="F7">
        <f>realEstatePerformance!AP8</f>
        <v>3605.0251325988938</v>
      </c>
      <c r="G7">
        <f>realEstatePerformance!AQ8</f>
        <v>3605.0251325988938</v>
      </c>
      <c r="H7">
        <f>realEstatePerformance!AR8</f>
        <v>3605.0251325988938</v>
      </c>
      <c r="I7">
        <f>realEstatePerformance!AS8</f>
        <v>3605.0251325988938</v>
      </c>
      <c r="J7">
        <f>realEstatePerformance!AT8</f>
        <v>3605.0251325988938</v>
      </c>
      <c r="K7">
        <f>realEstatePerformance!AU8</f>
        <v>8011.166961330875</v>
      </c>
      <c r="L7">
        <f>realEstatePerformance!AV8</f>
        <v>9613.4003535970478</v>
      </c>
      <c r="M7">
        <f>realEstatePerformance!AW8</f>
        <v>9613.4003535970478</v>
      </c>
    </row>
    <row r="8" spans="1:64" x14ac:dyDescent="0.35">
      <c r="A8" s="80">
        <v>1399</v>
      </c>
      <c r="B8">
        <f>realEstatePerformance!AL9</f>
        <v>18471.38866227349</v>
      </c>
      <c r="C8">
        <f>realEstatePerformance!AM9</f>
        <v>20687.955301746311</v>
      </c>
      <c r="D8">
        <f>realEstatePerformance!AN9</f>
        <v>14777.110929818793</v>
      </c>
      <c r="E8">
        <f>realEstatePerformance!AO9</f>
        <v>10343.977650873156</v>
      </c>
      <c r="F8">
        <f>realEstatePerformance!AP9</f>
        <v>6649.699918418456</v>
      </c>
      <c r="G8">
        <f>realEstatePerformance!AQ9</f>
        <v>6649.699918418456</v>
      </c>
      <c r="H8">
        <f>realEstatePerformance!AR9</f>
        <v>6649.699918418456</v>
      </c>
      <c r="I8">
        <f>realEstatePerformance!AS9</f>
        <v>6649.699918418456</v>
      </c>
      <c r="J8">
        <f>realEstatePerformance!AT9</f>
        <v>6649.699918418456</v>
      </c>
      <c r="K8">
        <f>realEstatePerformance!AU9</f>
        <v>14777.110929818793</v>
      </c>
      <c r="L8">
        <f>realEstatePerformance!AV9</f>
        <v>17732.533115782546</v>
      </c>
      <c r="M8">
        <f>realEstatePerformance!AW9</f>
        <v>17732.533115782546</v>
      </c>
    </row>
    <row r="9" spans="1:64" x14ac:dyDescent="0.35">
      <c r="A9" s="80">
        <v>927</v>
      </c>
      <c r="B9">
        <f>realEstatePerformance!AL10</f>
        <v>7515.1195436237413</v>
      </c>
      <c r="C9">
        <f>realEstatePerformance!AM10</f>
        <v>8416.9338888585917</v>
      </c>
      <c r="D9">
        <f>realEstatePerformance!AN10</f>
        <v>6012.095634898993</v>
      </c>
      <c r="E9">
        <f>realEstatePerformance!AO10</f>
        <v>4208.4669444292958</v>
      </c>
      <c r="F9">
        <f>realEstatePerformance!AP10</f>
        <v>2705.4430357045471</v>
      </c>
      <c r="G9">
        <f>realEstatePerformance!AQ10</f>
        <v>2705.4430357045471</v>
      </c>
      <c r="H9">
        <f>realEstatePerformance!AR10</f>
        <v>2705.4430357045471</v>
      </c>
      <c r="I9">
        <f>realEstatePerformance!AS10</f>
        <v>2705.4430357045471</v>
      </c>
      <c r="J9">
        <f>realEstatePerformance!AT10</f>
        <v>2705.4430357045471</v>
      </c>
      <c r="K9">
        <f>realEstatePerformance!AU10</f>
        <v>6012.095634898993</v>
      </c>
      <c r="L9">
        <f>realEstatePerformance!AV10</f>
        <v>7214.5147618787914</v>
      </c>
      <c r="M9">
        <f>realEstatePerformance!AW10</f>
        <v>7214.5147618787914</v>
      </c>
    </row>
    <row r="10" spans="1:64" x14ac:dyDescent="0.35">
      <c r="A10" s="80">
        <v>959</v>
      </c>
      <c r="B10">
        <f>realEstatePerformance!AL11</f>
        <v>9095.2345932714761</v>
      </c>
      <c r="C10">
        <f>realEstatePerformance!AM11</f>
        <v>10186.662744464054</v>
      </c>
      <c r="D10">
        <f>realEstatePerformance!AN11</f>
        <v>7276.1876746171811</v>
      </c>
      <c r="E10">
        <f>realEstatePerformance!AO11</f>
        <v>5093.3313722320272</v>
      </c>
      <c r="F10">
        <f>realEstatePerformance!AP11</f>
        <v>3274.2844535777313</v>
      </c>
      <c r="G10">
        <f>realEstatePerformance!AQ11</f>
        <v>3274.2844535777313</v>
      </c>
      <c r="H10">
        <f>realEstatePerformance!AR11</f>
        <v>3274.2844535777313</v>
      </c>
      <c r="I10">
        <f>realEstatePerformance!AS11</f>
        <v>3274.2844535777313</v>
      </c>
      <c r="J10">
        <f>realEstatePerformance!AT11</f>
        <v>3274.2844535777313</v>
      </c>
      <c r="K10">
        <f>realEstatePerformance!AU11</f>
        <v>7276.1876746171811</v>
      </c>
      <c r="L10">
        <f>realEstatePerformance!AV11</f>
        <v>8731.4252095406173</v>
      </c>
      <c r="M10">
        <f>realEstatePerformance!AW11</f>
        <v>8731.4252095406173</v>
      </c>
    </row>
    <row r="11" spans="1:64" x14ac:dyDescent="0.35">
      <c r="A11" s="80">
        <v>981</v>
      </c>
      <c r="B11">
        <f>realEstatePerformance!AL12</f>
        <v>63191.042580390575</v>
      </c>
      <c r="C11">
        <f>realEstatePerformance!AM12</f>
        <v>70773.967690037447</v>
      </c>
      <c r="D11">
        <f>realEstatePerformance!AN12</f>
        <v>50552.834064312461</v>
      </c>
      <c r="E11">
        <f>realEstatePerformance!AO12</f>
        <v>35386.983845018724</v>
      </c>
      <c r="F11">
        <f>realEstatePerformance!AP12</f>
        <v>22748.775328940606</v>
      </c>
      <c r="G11">
        <f>realEstatePerformance!AQ12</f>
        <v>22748.775328940606</v>
      </c>
      <c r="H11">
        <f>realEstatePerformance!AR12</f>
        <v>22748.775328940606</v>
      </c>
      <c r="I11">
        <f>realEstatePerformance!AS12</f>
        <v>22748.775328940606</v>
      </c>
      <c r="J11">
        <f>realEstatePerformance!AT12</f>
        <v>22748.775328940606</v>
      </c>
      <c r="K11">
        <f>realEstatePerformance!AU12</f>
        <v>50552.834064312461</v>
      </c>
      <c r="L11">
        <f>realEstatePerformance!AV12</f>
        <v>60663.40087717495</v>
      </c>
      <c r="M11">
        <f>realEstatePerformance!AW12</f>
        <v>60663.40087717495</v>
      </c>
    </row>
    <row r="12" spans="1:64" x14ac:dyDescent="0.35">
      <c r="A12" s="80">
        <v>1222</v>
      </c>
      <c r="B12">
        <f>realEstatePerformance!AL13</f>
        <v>7586.0798741282715</v>
      </c>
      <c r="C12">
        <f>realEstatePerformance!AM13</f>
        <v>8496.4094590236655</v>
      </c>
      <c r="D12">
        <f>realEstatePerformance!AN13</f>
        <v>6068.8638993026179</v>
      </c>
      <c r="E12">
        <f>realEstatePerformance!AO13</f>
        <v>4248.2047295118327</v>
      </c>
      <c r="F12">
        <f>realEstatePerformance!AP13</f>
        <v>2730.9887546861773</v>
      </c>
      <c r="G12">
        <f>realEstatePerformance!AQ13</f>
        <v>2730.9887546861773</v>
      </c>
      <c r="H12">
        <f>realEstatePerformance!AR13</f>
        <v>2730.9887546861773</v>
      </c>
      <c r="I12">
        <f>realEstatePerformance!AS13</f>
        <v>2730.9887546861773</v>
      </c>
      <c r="J12">
        <f>realEstatePerformance!AT13</f>
        <v>2730.9887546861773</v>
      </c>
      <c r="K12">
        <f>realEstatePerformance!AU13</f>
        <v>6068.8638993026179</v>
      </c>
      <c r="L12">
        <f>realEstatePerformance!AV13</f>
        <v>7282.6366791631408</v>
      </c>
      <c r="M12">
        <f>realEstatePerformance!AW13</f>
        <v>7282.6366791631408</v>
      </c>
    </row>
    <row r="13" spans="1:64" x14ac:dyDescent="0.35">
      <c r="A13" s="80">
        <v>1223</v>
      </c>
      <c r="B13">
        <f>realEstatePerformance!AL14</f>
        <v>6239.2693948747028</v>
      </c>
      <c r="C13">
        <f>realEstatePerformance!AM14</f>
        <v>6987.9817222596666</v>
      </c>
      <c r="D13">
        <f>realEstatePerformance!AN14</f>
        <v>4991.4155158997628</v>
      </c>
      <c r="E13">
        <f>realEstatePerformance!AO14</f>
        <v>3493.9908611298333</v>
      </c>
      <c r="F13">
        <f>realEstatePerformance!AP14</f>
        <v>2246.1369821548928</v>
      </c>
      <c r="G13">
        <f>realEstatePerformance!AQ14</f>
        <v>2246.1369821548928</v>
      </c>
      <c r="H13">
        <f>realEstatePerformance!AR14</f>
        <v>2246.1369821548928</v>
      </c>
      <c r="I13">
        <f>realEstatePerformance!AS14</f>
        <v>2246.1369821548928</v>
      </c>
      <c r="J13">
        <f>realEstatePerformance!AT14</f>
        <v>2246.1369821548928</v>
      </c>
      <c r="K13">
        <f>realEstatePerformance!AU14</f>
        <v>4991.4155158997628</v>
      </c>
      <c r="L13">
        <f>realEstatePerformance!AV14</f>
        <v>5989.6986190797143</v>
      </c>
      <c r="M13">
        <f>realEstatePerformance!AW14</f>
        <v>5989.6986190797143</v>
      </c>
    </row>
    <row r="14" spans="1:64" x14ac:dyDescent="0.35">
      <c r="A14" s="80">
        <v>1224</v>
      </c>
      <c r="B14">
        <f>realEstatePerformance!AL15</f>
        <v>1552.6822064178775</v>
      </c>
      <c r="C14">
        <f>realEstatePerformance!AM15</f>
        <v>1739.0040711880231</v>
      </c>
      <c r="D14">
        <f>realEstatePerformance!AN15</f>
        <v>1242.1457651343021</v>
      </c>
      <c r="E14">
        <f>realEstatePerformance!AO15</f>
        <v>869.50203559401155</v>
      </c>
      <c r="F14">
        <f>realEstatePerformance!AP15</f>
        <v>558.9655943104359</v>
      </c>
      <c r="G14">
        <f>realEstatePerformance!AQ15</f>
        <v>558.9655943104359</v>
      </c>
      <c r="H14">
        <f>realEstatePerformance!AR15</f>
        <v>558.9655943104359</v>
      </c>
      <c r="I14">
        <f>realEstatePerformance!AS15</f>
        <v>558.9655943104359</v>
      </c>
      <c r="J14">
        <f>realEstatePerformance!AT15</f>
        <v>558.9655943104359</v>
      </c>
      <c r="K14">
        <f>realEstatePerformance!AU15</f>
        <v>1242.1457651343021</v>
      </c>
      <c r="L14">
        <f>realEstatePerformance!AV15</f>
        <v>1490.5749181611625</v>
      </c>
      <c r="M14">
        <f>realEstatePerformance!AW15</f>
        <v>1490.5749181611625</v>
      </c>
    </row>
    <row r="15" spans="1:64" x14ac:dyDescent="0.35">
      <c r="A15" s="80">
        <v>1225</v>
      </c>
      <c r="B15">
        <f>realEstatePerformance!AL16</f>
        <v>10629.814441902132</v>
      </c>
      <c r="C15">
        <f>realEstatePerformance!AM16</f>
        <v>11905.392174930388</v>
      </c>
      <c r="D15">
        <f>realEstatePerformance!AN16</f>
        <v>8503.8515535217048</v>
      </c>
      <c r="E15">
        <f>realEstatePerformance!AO16</f>
        <v>5952.6960874651941</v>
      </c>
      <c r="F15">
        <f>realEstatePerformance!AP16</f>
        <v>3826.7331990847674</v>
      </c>
      <c r="G15">
        <f>realEstatePerformance!AQ16</f>
        <v>3826.7331990847674</v>
      </c>
      <c r="H15">
        <f>realEstatePerformance!AR16</f>
        <v>3826.7331990847674</v>
      </c>
      <c r="I15">
        <f>realEstatePerformance!AS16</f>
        <v>3826.7331990847674</v>
      </c>
      <c r="J15">
        <f>realEstatePerformance!AT16</f>
        <v>3826.7331990847674</v>
      </c>
      <c r="K15">
        <f>realEstatePerformance!AU16</f>
        <v>8503.8515535217048</v>
      </c>
      <c r="L15">
        <f>realEstatePerformance!AV16</f>
        <v>10204.621864226045</v>
      </c>
      <c r="M15">
        <f>realEstatePerformance!AW16</f>
        <v>10204.621864226045</v>
      </c>
    </row>
    <row r="16" spans="1:64" x14ac:dyDescent="0.35">
      <c r="A16" s="80">
        <v>1226</v>
      </c>
      <c r="B16">
        <f>realEstatePerformance!AL17</f>
        <v>7410.390354659372</v>
      </c>
      <c r="C16">
        <f>realEstatePerformance!AM17</f>
        <v>8299.637197218497</v>
      </c>
      <c r="D16">
        <f>realEstatePerformance!AN17</f>
        <v>5928.3122837274977</v>
      </c>
      <c r="E16">
        <f>realEstatePerformance!AO17</f>
        <v>4149.8185986092485</v>
      </c>
      <c r="F16">
        <f>realEstatePerformance!AP17</f>
        <v>2667.7405276773738</v>
      </c>
      <c r="G16">
        <f>realEstatePerformance!AQ17</f>
        <v>2667.7405276773738</v>
      </c>
      <c r="H16">
        <f>realEstatePerformance!AR17</f>
        <v>2667.7405276773738</v>
      </c>
      <c r="I16">
        <f>realEstatePerformance!AS17</f>
        <v>2667.7405276773738</v>
      </c>
      <c r="J16">
        <f>realEstatePerformance!AT17</f>
        <v>2667.7405276773738</v>
      </c>
      <c r="K16">
        <f>realEstatePerformance!AU17</f>
        <v>5928.3122837274977</v>
      </c>
      <c r="L16">
        <f>realEstatePerformance!AV17</f>
        <v>7113.9747404729969</v>
      </c>
      <c r="M16">
        <f>realEstatePerformance!AW17</f>
        <v>7113.9747404729969</v>
      </c>
    </row>
    <row r="17" spans="1:13" x14ac:dyDescent="0.35">
      <c r="A17" s="80">
        <v>1229</v>
      </c>
      <c r="B17">
        <f>realEstatePerformance!AL18</f>
        <v>1154.5335708529153</v>
      </c>
      <c r="C17">
        <f>realEstatePerformance!AM18</f>
        <v>1293.0775993552652</v>
      </c>
      <c r="D17">
        <f>realEstatePerformance!AN18</f>
        <v>923.62685668233212</v>
      </c>
      <c r="E17">
        <f>realEstatePerformance!AO18</f>
        <v>646.5387996776326</v>
      </c>
      <c r="F17">
        <f>realEstatePerformance!AP18</f>
        <v>415.63208550704951</v>
      </c>
      <c r="G17">
        <f>realEstatePerformance!AQ18</f>
        <v>415.63208550704951</v>
      </c>
      <c r="H17">
        <f>realEstatePerformance!AR18</f>
        <v>415.63208550704951</v>
      </c>
      <c r="I17">
        <f>realEstatePerformance!AS18</f>
        <v>415.63208550704951</v>
      </c>
      <c r="J17">
        <f>realEstatePerformance!AT18</f>
        <v>415.63208550704951</v>
      </c>
      <c r="K17">
        <f>realEstatePerformance!AU18</f>
        <v>923.62685668233212</v>
      </c>
      <c r="L17">
        <f>realEstatePerformance!AV18</f>
        <v>1108.3522280187988</v>
      </c>
      <c r="M17">
        <f>realEstatePerformance!AW18</f>
        <v>1108.3522280187988</v>
      </c>
    </row>
    <row r="18" spans="1:13" x14ac:dyDescent="0.35">
      <c r="A18" s="80">
        <v>1231</v>
      </c>
      <c r="B18">
        <f>realEstatePerformance!AL19</f>
        <v>8216.4006535348999</v>
      </c>
      <c r="C18">
        <f>realEstatePerformance!AM19</f>
        <v>9202.3687319590881</v>
      </c>
      <c r="D18">
        <f>realEstatePerformance!AN19</f>
        <v>6573.1205228279196</v>
      </c>
      <c r="E18">
        <f>realEstatePerformance!AO19</f>
        <v>4601.1843659795441</v>
      </c>
      <c r="F18">
        <f>realEstatePerformance!AP19</f>
        <v>2957.9042352725637</v>
      </c>
      <c r="G18">
        <f>realEstatePerformance!AQ19</f>
        <v>2957.9042352725637</v>
      </c>
      <c r="H18">
        <f>realEstatePerformance!AR19</f>
        <v>2957.9042352725637</v>
      </c>
      <c r="I18">
        <f>realEstatePerformance!AS19</f>
        <v>2957.9042352725637</v>
      </c>
      <c r="J18">
        <f>realEstatePerformance!AT19</f>
        <v>2957.9042352725637</v>
      </c>
      <c r="K18">
        <f>realEstatePerformance!AU19</f>
        <v>6573.1205228279196</v>
      </c>
      <c r="L18">
        <f>realEstatePerformance!AV19</f>
        <v>7887.7446273935029</v>
      </c>
      <c r="M18">
        <f>realEstatePerformance!AW19</f>
        <v>7887.7446273935029</v>
      </c>
    </row>
    <row r="19" spans="1:13" x14ac:dyDescent="0.35">
      <c r="A19" s="80">
        <v>1232</v>
      </c>
      <c r="B19">
        <f>realEstatePerformance!AL20</f>
        <v>8511.382570104739</v>
      </c>
      <c r="C19">
        <f>realEstatePerformance!AM20</f>
        <v>9532.748478517311</v>
      </c>
      <c r="D19">
        <f>realEstatePerformance!AN20</f>
        <v>6809.1060560837923</v>
      </c>
      <c r="E19">
        <f>realEstatePerformance!AO20</f>
        <v>4766.3742392586555</v>
      </c>
      <c r="F19">
        <f>realEstatePerformance!AP20</f>
        <v>3064.0977252377065</v>
      </c>
      <c r="G19">
        <f>realEstatePerformance!AQ20</f>
        <v>3064.0977252377065</v>
      </c>
      <c r="H19">
        <f>realEstatePerformance!AR20</f>
        <v>3064.0977252377065</v>
      </c>
      <c r="I19">
        <f>realEstatePerformance!AS20</f>
        <v>3064.0977252377065</v>
      </c>
      <c r="J19">
        <f>realEstatePerformance!AT20</f>
        <v>3064.0977252377065</v>
      </c>
      <c r="K19">
        <f>realEstatePerformance!AU20</f>
        <v>6809.1060560837923</v>
      </c>
      <c r="L19">
        <f>realEstatePerformance!AV20</f>
        <v>8170.9272673005498</v>
      </c>
      <c r="M19">
        <f>realEstatePerformance!AW20</f>
        <v>8170.9272673005498</v>
      </c>
    </row>
    <row r="20" spans="1:13" x14ac:dyDescent="0.35">
      <c r="A20" s="80">
        <v>1233</v>
      </c>
      <c r="B20">
        <f>realEstatePerformance!AL21</f>
        <v>6416.0704404060407</v>
      </c>
      <c r="C20">
        <f>realEstatePerformance!AM21</f>
        <v>7185.9988932547667</v>
      </c>
      <c r="D20">
        <f>realEstatePerformance!AN21</f>
        <v>5132.8563523248331</v>
      </c>
      <c r="E20">
        <f>realEstatePerformance!AO21</f>
        <v>3592.9994466273833</v>
      </c>
      <c r="F20">
        <f>realEstatePerformance!AP21</f>
        <v>2309.7853585461744</v>
      </c>
      <c r="G20">
        <f>realEstatePerformance!AQ21</f>
        <v>2309.7853585461744</v>
      </c>
      <c r="H20">
        <f>realEstatePerformance!AR21</f>
        <v>2309.7853585461744</v>
      </c>
      <c r="I20">
        <f>realEstatePerformance!AS21</f>
        <v>2309.7853585461744</v>
      </c>
      <c r="J20">
        <f>realEstatePerformance!AT21</f>
        <v>2309.7853585461744</v>
      </c>
      <c r="K20">
        <f>realEstatePerformance!AU21</f>
        <v>5132.8563523248331</v>
      </c>
      <c r="L20">
        <f>realEstatePerformance!AV21</f>
        <v>6159.427622789799</v>
      </c>
      <c r="M20">
        <f>realEstatePerformance!AW21</f>
        <v>6159.427622789799</v>
      </c>
    </row>
    <row r="21" spans="1:13" x14ac:dyDescent="0.35">
      <c r="A21" s="80">
        <v>1234</v>
      </c>
      <c r="B21">
        <f>realEstatePerformance!AL22</f>
        <v>9790.7319675688595</v>
      </c>
      <c r="C21">
        <f>realEstatePerformance!AM22</f>
        <v>10965.619803677124</v>
      </c>
      <c r="D21">
        <f>realEstatePerformance!AN22</f>
        <v>7832.5855740550878</v>
      </c>
      <c r="E21">
        <f>realEstatePerformance!AO22</f>
        <v>5482.8099018385619</v>
      </c>
      <c r="F21">
        <f>realEstatePerformance!AP22</f>
        <v>3524.6635083247893</v>
      </c>
      <c r="G21">
        <f>realEstatePerformance!AQ22</f>
        <v>3524.6635083247893</v>
      </c>
      <c r="H21">
        <f>realEstatePerformance!AR22</f>
        <v>3524.6635083247893</v>
      </c>
      <c r="I21">
        <f>realEstatePerformance!AS22</f>
        <v>3524.6635083247893</v>
      </c>
      <c r="J21">
        <f>realEstatePerformance!AT22</f>
        <v>3524.6635083247893</v>
      </c>
      <c r="K21">
        <f>realEstatePerformance!AU22</f>
        <v>7832.5855740550878</v>
      </c>
      <c r="L21">
        <f>realEstatePerformance!AV22</f>
        <v>9399.1026888661036</v>
      </c>
      <c r="M21">
        <f>realEstatePerformance!AW22</f>
        <v>9399.1026888661036</v>
      </c>
    </row>
    <row r="22" spans="1:13" x14ac:dyDescent="0.35">
      <c r="A22" s="80">
        <v>1235</v>
      </c>
      <c r="B22">
        <f>realEstatePerformance!AL23</f>
        <v>913.04170848773913</v>
      </c>
      <c r="C22">
        <f>realEstatePerformance!AM23</f>
        <v>1022.606713506268</v>
      </c>
      <c r="D22">
        <f>realEstatePerformance!AN23</f>
        <v>730.43336679019126</v>
      </c>
      <c r="E22">
        <f>realEstatePerformance!AO23</f>
        <v>511.30335675313398</v>
      </c>
      <c r="F22">
        <f>realEstatePerformance!AP23</f>
        <v>328.69501505558605</v>
      </c>
      <c r="G22">
        <f>realEstatePerformance!AQ23</f>
        <v>328.69501505558605</v>
      </c>
      <c r="H22">
        <f>realEstatePerformance!AR23</f>
        <v>328.69501505558605</v>
      </c>
      <c r="I22">
        <f>realEstatePerformance!AS23</f>
        <v>328.69501505558605</v>
      </c>
      <c r="J22">
        <f>realEstatePerformance!AT23</f>
        <v>328.69501505558605</v>
      </c>
      <c r="K22">
        <f>realEstatePerformance!AU23</f>
        <v>730.43336679019126</v>
      </c>
      <c r="L22">
        <f>realEstatePerformance!AV23</f>
        <v>876.52004014822944</v>
      </c>
      <c r="M22">
        <f>realEstatePerformance!AW23</f>
        <v>876.52004014822944</v>
      </c>
    </row>
    <row r="23" spans="1:13" x14ac:dyDescent="0.35">
      <c r="A23" s="80">
        <v>1237</v>
      </c>
      <c r="B23">
        <f>realEstatePerformance!AL24</f>
        <v>6317.0762192452985</v>
      </c>
      <c r="C23">
        <f>realEstatePerformance!AM24</f>
        <v>7075.1253655547353</v>
      </c>
      <c r="D23">
        <f>realEstatePerformance!AN24</f>
        <v>5053.6609753962393</v>
      </c>
      <c r="E23">
        <f>realEstatePerformance!AO24</f>
        <v>3537.5626827773676</v>
      </c>
      <c r="F23">
        <f>realEstatePerformance!AP24</f>
        <v>2274.1474389283076</v>
      </c>
      <c r="G23">
        <f>realEstatePerformance!AQ24</f>
        <v>2274.1474389283076</v>
      </c>
      <c r="H23">
        <f>realEstatePerformance!AR24</f>
        <v>2274.1474389283076</v>
      </c>
      <c r="I23">
        <f>realEstatePerformance!AS24</f>
        <v>2274.1474389283076</v>
      </c>
      <c r="J23">
        <f>realEstatePerformance!AT24</f>
        <v>2274.1474389283076</v>
      </c>
      <c r="K23">
        <f>realEstatePerformance!AU24</f>
        <v>5053.6609753962393</v>
      </c>
      <c r="L23">
        <f>realEstatePerformance!AV24</f>
        <v>6064.3931704754859</v>
      </c>
      <c r="M23">
        <f>realEstatePerformance!AW24</f>
        <v>6064.3931704754859</v>
      </c>
    </row>
    <row r="24" spans="1:13" x14ac:dyDescent="0.35">
      <c r="A24" s="80">
        <v>1238</v>
      </c>
      <c r="B24">
        <f>realEstatePerformance!AL25</f>
        <v>17286.726929436845</v>
      </c>
      <c r="C24">
        <f>realEstatePerformance!AM25</f>
        <v>19361.134160969272</v>
      </c>
      <c r="D24">
        <f>realEstatePerformance!AN25</f>
        <v>13829.381543549478</v>
      </c>
      <c r="E24">
        <f>realEstatePerformance!AO25</f>
        <v>9680.5670804846359</v>
      </c>
      <c r="F24">
        <f>realEstatePerformance!AP25</f>
        <v>6223.2216945972641</v>
      </c>
      <c r="G24">
        <f>realEstatePerformance!AQ25</f>
        <v>6223.2216945972641</v>
      </c>
      <c r="H24">
        <f>realEstatePerformance!AR25</f>
        <v>6223.2216945972641</v>
      </c>
      <c r="I24">
        <f>realEstatePerformance!AS25</f>
        <v>6223.2216945972641</v>
      </c>
      <c r="J24">
        <f>realEstatePerformance!AT25</f>
        <v>6223.2216945972641</v>
      </c>
      <c r="K24">
        <f>realEstatePerformance!AU25</f>
        <v>13829.381543549478</v>
      </c>
      <c r="L24">
        <f>realEstatePerformance!AV25</f>
        <v>16595.257852259372</v>
      </c>
      <c r="M24">
        <f>realEstatePerformance!AW25</f>
        <v>16595.257852259372</v>
      </c>
    </row>
    <row r="25" spans="1:13" x14ac:dyDescent="0.35">
      <c r="A25" s="80">
        <v>1242</v>
      </c>
      <c r="B25">
        <f>realEstatePerformance!AL26</f>
        <v>10020.219348459716</v>
      </c>
      <c r="C25">
        <f>realEstatePerformance!AM26</f>
        <v>11222.645670274882</v>
      </c>
      <c r="D25">
        <f>realEstatePerformance!AN26</f>
        <v>8016.1754787677728</v>
      </c>
      <c r="E25">
        <f>realEstatePerformance!AO26</f>
        <v>5611.322835137441</v>
      </c>
      <c r="F25">
        <f>realEstatePerformance!AP26</f>
        <v>3607.2789654454973</v>
      </c>
      <c r="G25">
        <f>realEstatePerformance!AQ26</f>
        <v>3607.2789654454973</v>
      </c>
      <c r="H25">
        <f>realEstatePerformance!AR26</f>
        <v>3607.2789654454973</v>
      </c>
      <c r="I25">
        <f>realEstatePerformance!AS26</f>
        <v>3607.2789654454973</v>
      </c>
      <c r="J25">
        <f>realEstatePerformance!AT26</f>
        <v>3607.2789654454973</v>
      </c>
      <c r="K25">
        <f>realEstatePerformance!AU26</f>
        <v>8016.1754787677728</v>
      </c>
      <c r="L25">
        <f>realEstatePerformance!AV26</f>
        <v>9619.4105745213274</v>
      </c>
      <c r="M25">
        <f>realEstatePerformance!AW26</f>
        <v>9619.4105745213274</v>
      </c>
    </row>
    <row r="26" spans="1:13" x14ac:dyDescent="0.35">
      <c r="A26" s="80">
        <v>1273</v>
      </c>
      <c r="B26">
        <f>realEstatePerformance!AL27</f>
        <v>5803.1920699791954</v>
      </c>
      <c r="C26">
        <f>realEstatePerformance!AM27</f>
        <v>6499.5751183766997</v>
      </c>
      <c r="D26">
        <f>realEstatePerformance!AN27</f>
        <v>4642.5536559833563</v>
      </c>
      <c r="E26">
        <f>realEstatePerformance!AO27</f>
        <v>3249.7875591883499</v>
      </c>
      <c r="F26">
        <f>realEstatePerformance!AP27</f>
        <v>2089.1491451925103</v>
      </c>
      <c r="G26">
        <f>realEstatePerformance!AQ27</f>
        <v>2089.1491451925103</v>
      </c>
      <c r="H26">
        <f>realEstatePerformance!AR27</f>
        <v>2089.1491451925103</v>
      </c>
      <c r="I26">
        <f>realEstatePerformance!AS27</f>
        <v>2089.1491451925103</v>
      </c>
      <c r="J26">
        <f>realEstatePerformance!AT27</f>
        <v>2089.1491451925103</v>
      </c>
      <c r="K26">
        <f>realEstatePerformance!AU27</f>
        <v>4642.5536559833563</v>
      </c>
      <c r="L26">
        <f>realEstatePerformance!AV27</f>
        <v>5571.0643871800276</v>
      </c>
      <c r="M26">
        <f>realEstatePerformance!AW27</f>
        <v>5571.0643871800276</v>
      </c>
    </row>
    <row r="27" spans="1:13" x14ac:dyDescent="0.35">
      <c r="A27" s="80">
        <v>1276</v>
      </c>
      <c r="B27">
        <f>realEstatePerformance!AL28</f>
        <v>11414.859649200002</v>
      </c>
      <c r="C27">
        <f>realEstatePerformance!AM28</f>
        <v>12784.642807104003</v>
      </c>
      <c r="D27">
        <f>realEstatePerformance!AN28</f>
        <v>9131.8877193600019</v>
      </c>
      <c r="E27">
        <f>realEstatePerformance!AO28</f>
        <v>6392.3214035520014</v>
      </c>
      <c r="F27">
        <f>realEstatePerformance!AP28</f>
        <v>4109.349473712</v>
      </c>
      <c r="G27">
        <f>realEstatePerformance!AQ28</f>
        <v>4109.349473712</v>
      </c>
      <c r="H27">
        <f>realEstatePerformance!AR28</f>
        <v>4109.349473712</v>
      </c>
      <c r="I27">
        <f>realEstatePerformance!AS28</f>
        <v>4109.349473712</v>
      </c>
      <c r="J27">
        <f>realEstatePerformance!AT28</f>
        <v>4109.349473712</v>
      </c>
      <c r="K27">
        <f>realEstatePerformance!AU28</f>
        <v>9131.8877193600019</v>
      </c>
      <c r="L27">
        <f>realEstatePerformance!AV28</f>
        <v>10958.265263232001</v>
      </c>
      <c r="M27">
        <f>realEstatePerformance!AW28</f>
        <v>10958.265263232001</v>
      </c>
    </row>
    <row r="28" spans="1:13" x14ac:dyDescent="0.35">
      <c r="A28" s="80">
        <v>1277</v>
      </c>
      <c r="B28">
        <f>realEstatePerformance!AL29</f>
        <v>3867.5976852522231</v>
      </c>
      <c r="C28">
        <f>realEstatePerformance!AM29</f>
        <v>4331.70940748249</v>
      </c>
      <c r="D28">
        <f>realEstatePerformance!AN29</f>
        <v>3094.0781482017787</v>
      </c>
      <c r="E28">
        <f>realEstatePerformance!AO29</f>
        <v>2165.854703741245</v>
      </c>
      <c r="F28">
        <f>realEstatePerformance!AP29</f>
        <v>1392.3351666908002</v>
      </c>
      <c r="G28">
        <f>realEstatePerformance!AQ29</f>
        <v>1392.3351666908002</v>
      </c>
      <c r="H28">
        <f>realEstatePerformance!AR29</f>
        <v>1392.3351666908002</v>
      </c>
      <c r="I28">
        <f>realEstatePerformance!AS29</f>
        <v>1392.3351666908002</v>
      </c>
      <c r="J28">
        <f>realEstatePerformance!AT29</f>
        <v>1392.3351666908002</v>
      </c>
      <c r="K28">
        <f>realEstatePerformance!AU29</f>
        <v>3094.0781482017787</v>
      </c>
      <c r="L28">
        <f>realEstatePerformance!AV29</f>
        <v>3712.8937778421341</v>
      </c>
      <c r="M28">
        <f>realEstatePerformance!AW29</f>
        <v>3712.8937778421341</v>
      </c>
    </row>
    <row r="29" spans="1:13" x14ac:dyDescent="0.35">
      <c r="A29" s="80">
        <v>1281</v>
      </c>
      <c r="B29">
        <f>realEstatePerformance!AL30</f>
        <v>6224.5459496476515</v>
      </c>
      <c r="C29">
        <f>realEstatePerformance!AM30</f>
        <v>6971.4914636053709</v>
      </c>
      <c r="D29">
        <f>realEstatePerformance!AN30</f>
        <v>4979.6367597181215</v>
      </c>
      <c r="E29">
        <f>realEstatePerformance!AO30</f>
        <v>3485.7457318026854</v>
      </c>
      <c r="F29">
        <f>realEstatePerformance!AP30</f>
        <v>2240.8365418731541</v>
      </c>
      <c r="G29">
        <f>realEstatePerformance!AQ30</f>
        <v>2240.8365418731541</v>
      </c>
      <c r="H29">
        <f>realEstatePerformance!AR30</f>
        <v>2240.8365418731541</v>
      </c>
      <c r="I29">
        <f>realEstatePerformance!AS30</f>
        <v>2240.8365418731541</v>
      </c>
      <c r="J29">
        <f>realEstatePerformance!AT30</f>
        <v>2240.8365418731541</v>
      </c>
      <c r="K29">
        <f>realEstatePerformance!AU30</f>
        <v>4979.6367597181215</v>
      </c>
      <c r="L29">
        <f>realEstatePerformance!AV30</f>
        <v>5975.5641116617453</v>
      </c>
      <c r="M29">
        <f>realEstatePerformance!AW30</f>
        <v>5975.5641116617453</v>
      </c>
    </row>
    <row r="30" spans="1:13" x14ac:dyDescent="0.35">
      <c r="A30" s="80">
        <v>1282</v>
      </c>
      <c r="B30">
        <f>realEstatePerformance!AL31</f>
        <v>7086.406158060403</v>
      </c>
      <c r="C30">
        <f>realEstatePerformance!AM31</f>
        <v>7936.7748970276516</v>
      </c>
      <c r="D30">
        <f>realEstatePerformance!AN31</f>
        <v>5669.1249264483222</v>
      </c>
      <c r="E30">
        <f>realEstatePerformance!AO31</f>
        <v>3968.3874485138258</v>
      </c>
      <c r="F30">
        <f>realEstatePerformance!AP31</f>
        <v>2551.106216901745</v>
      </c>
      <c r="G30">
        <f>realEstatePerformance!AQ31</f>
        <v>2551.106216901745</v>
      </c>
      <c r="H30">
        <f>realEstatePerformance!AR31</f>
        <v>2551.106216901745</v>
      </c>
      <c r="I30">
        <f>realEstatePerformance!AS31</f>
        <v>2551.106216901745</v>
      </c>
      <c r="J30">
        <f>realEstatePerformance!AT31</f>
        <v>2551.106216901745</v>
      </c>
      <c r="K30">
        <f>realEstatePerformance!AU31</f>
        <v>5669.1249264483222</v>
      </c>
      <c r="L30">
        <f>realEstatePerformance!AV31</f>
        <v>6802.9499117379864</v>
      </c>
      <c r="M30">
        <f>realEstatePerformance!AW31</f>
        <v>6802.9499117379864</v>
      </c>
    </row>
    <row r="31" spans="1:13" x14ac:dyDescent="0.35">
      <c r="A31" s="80">
        <v>1283</v>
      </c>
      <c r="B31">
        <f>realEstatePerformance!AL32</f>
        <v>6186.2410514959738</v>
      </c>
      <c r="C31">
        <f>realEstatePerformance!AM32</f>
        <v>6928.5899776754914</v>
      </c>
      <c r="D31">
        <f>realEstatePerformance!AN32</f>
        <v>4948.9928411967794</v>
      </c>
      <c r="E31">
        <f>realEstatePerformance!AO32</f>
        <v>3464.2949888377457</v>
      </c>
      <c r="F31">
        <f>realEstatePerformance!AP32</f>
        <v>2227.0467785385504</v>
      </c>
      <c r="G31">
        <f>realEstatePerformance!AQ32</f>
        <v>2227.0467785385504</v>
      </c>
      <c r="H31">
        <f>realEstatePerformance!AR32</f>
        <v>2227.0467785385504</v>
      </c>
      <c r="I31">
        <f>realEstatePerformance!AS32</f>
        <v>2227.0467785385504</v>
      </c>
      <c r="J31">
        <f>realEstatePerformance!AT32</f>
        <v>2227.0467785385504</v>
      </c>
      <c r="K31">
        <f>realEstatePerformance!AU32</f>
        <v>4948.9928411967794</v>
      </c>
      <c r="L31">
        <f>realEstatePerformance!AV32</f>
        <v>5938.791409436134</v>
      </c>
      <c r="M31">
        <f>realEstatePerformance!AW32</f>
        <v>5938.791409436134</v>
      </c>
    </row>
    <row r="32" spans="1:13" x14ac:dyDescent="0.35">
      <c r="A32" s="80">
        <v>1284</v>
      </c>
      <c r="B32">
        <f>realEstatePerformance!AL33</f>
        <v>10304.017602801343</v>
      </c>
      <c r="C32">
        <f>realEstatePerformance!AM33</f>
        <v>11540.499715137505</v>
      </c>
      <c r="D32">
        <f>realEstatePerformance!AN33</f>
        <v>8243.2140822410747</v>
      </c>
      <c r="E32">
        <f>realEstatePerformance!AO33</f>
        <v>5770.2498575687523</v>
      </c>
      <c r="F32">
        <f>realEstatePerformance!AP33</f>
        <v>3709.4463370084827</v>
      </c>
      <c r="G32">
        <f>realEstatePerformance!AQ33</f>
        <v>3709.4463370084827</v>
      </c>
      <c r="H32">
        <f>realEstatePerformance!AR33</f>
        <v>3709.4463370084827</v>
      </c>
      <c r="I32">
        <f>realEstatePerformance!AS33</f>
        <v>3709.4463370084827</v>
      </c>
      <c r="J32">
        <f>realEstatePerformance!AT33</f>
        <v>3709.4463370084827</v>
      </c>
      <c r="K32">
        <f>realEstatePerformance!AU33</f>
        <v>8243.2140822410747</v>
      </c>
      <c r="L32">
        <f>realEstatePerformance!AV33</f>
        <v>9891.8568986892878</v>
      </c>
      <c r="M32">
        <f>realEstatePerformance!AW33</f>
        <v>9891.8568986892878</v>
      </c>
    </row>
    <row r="33" spans="1:13" x14ac:dyDescent="0.35">
      <c r="A33" s="80">
        <v>914</v>
      </c>
      <c r="B33">
        <f>realEstatePerformance!AL34</f>
        <v>48569.41382826028</v>
      </c>
      <c r="C33">
        <f>realEstatePerformance!AM34</f>
        <v>54397.743487651518</v>
      </c>
      <c r="D33">
        <f>realEstatePerformance!AN34</f>
        <v>38855.531062608228</v>
      </c>
      <c r="E33">
        <f>realEstatePerformance!AO34</f>
        <v>27198.871743825759</v>
      </c>
      <c r="F33">
        <f>realEstatePerformance!AP34</f>
        <v>17484.988978173704</v>
      </c>
      <c r="G33">
        <f>realEstatePerformance!AQ34</f>
        <v>17484.988978173704</v>
      </c>
      <c r="H33">
        <f>realEstatePerformance!AR34</f>
        <v>17484.988978173704</v>
      </c>
      <c r="I33">
        <f>realEstatePerformance!AS34</f>
        <v>17484.988978173704</v>
      </c>
      <c r="J33">
        <f>realEstatePerformance!AT34</f>
        <v>17484.988978173704</v>
      </c>
      <c r="K33">
        <f>realEstatePerformance!AU34</f>
        <v>38855.531062608228</v>
      </c>
      <c r="L33">
        <f>realEstatePerformance!AV34</f>
        <v>46626.63727512987</v>
      </c>
      <c r="M33">
        <f>realEstatePerformance!AW34</f>
        <v>46626.63727512987</v>
      </c>
    </row>
    <row r="34" spans="1:13" x14ac:dyDescent="0.35">
      <c r="A34" s="80">
        <v>1190</v>
      </c>
      <c r="B34">
        <f>realEstatePerformance!AL35</f>
        <v>10974.074534659634</v>
      </c>
      <c r="C34">
        <f>realEstatePerformance!AM35</f>
        <v>12290.96347881879</v>
      </c>
      <c r="D34">
        <f>realEstatePerformance!AN35</f>
        <v>8779.259627727708</v>
      </c>
      <c r="E34">
        <f>realEstatePerformance!AO35</f>
        <v>6145.4817394093952</v>
      </c>
      <c r="F34">
        <f>realEstatePerformance!AP35</f>
        <v>3950.6668324774673</v>
      </c>
      <c r="G34">
        <f>realEstatePerformance!AQ35</f>
        <v>3950.6668324774673</v>
      </c>
      <c r="H34">
        <f>realEstatePerformance!AR35</f>
        <v>3950.6668324774673</v>
      </c>
      <c r="I34">
        <f>realEstatePerformance!AS35</f>
        <v>3950.6668324774673</v>
      </c>
      <c r="J34">
        <f>realEstatePerformance!AT35</f>
        <v>3950.6668324774673</v>
      </c>
      <c r="K34">
        <f>realEstatePerformance!AU35</f>
        <v>8779.259627727708</v>
      </c>
      <c r="L34">
        <f>realEstatePerformance!AV35</f>
        <v>10535.111553273247</v>
      </c>
      <c r="M34">
        <f>realEstatePerformance!AW35</f>
        <v>10535.111553273247</v>
      </c>
    </row>
    <row r="35" spans="1:13" x14ac:dyDescent="0.35">
      <c r="A35" s="80">
        <v>1193</v>
      </c>
      <c r="B35">
        <f>realEstatePerformance!AL36</f>
        <v>9116.1777569275746</v>
      </c>
      <c r="C35">
        <f>realEstatePerformance!AM36</f>
        <v>10210.119087758883</v>
      </c>
      <c r="D35">
        <f>realEstatePerformance!AN36</f>
        <v>7292.9422055420591</v>
      </c>
      <c r="E35">
        <f>realEstatePerformance!AO36</f>
        <v>5105.0595438794417</v>
      </c>
      <c r="F35">
        <f>realEstatePerformance!AP36</f>
        <v>3281.8239924939267</v>
      </c>
      <c r="G35">
        <f>realEstatePerformance!AQ36</f>
        <v>3281.8239924939267</v>
      </c>
      <c r="H35">
        <f>realEstatePerformance!AR36</f>
        <v>3281.8239924939267</v>
      </c>
      <c r="I35">
        <f>realEstatePerformance!AS36</f>
        <v>3281.8239924939267</v>
      </c>
      <c r="J35">
        <f>realEstatePerformance!AT36</f>
        <v>3281.8239924939267</v>
      </c>
      <c r="K35">
        <f>realEstatePerformance!AU36</f>
        <v>7292.9422055420591</v>
      </c>
      <c r="L35">
        <f>realEstatePerformance!AV36</f>
        <v>8751.5306466504717</v>
      </c>
      <c r="M35">
        <f>realEstatePerformance!AW36</f>
        <v>8751.5306466504717</v>
      </c>
    </row>
    <row r="36" spans="1:13" x14ac:dyDescent="0.35">
      <c r="A36" s="80">
        <v>1202</v>
      </c>
      <c r="B36">
        <f>realEstatePerformance!AL37</f>
        <v>1898.591171911293</v>
      </c>
      <c r="C36">
        <f>realEstatePerformance!AM37</f>
        <v>2126.4221125406484</v>
      </c>
      <c r="D36">
        <f>realEstatePerformance!AN37</f>
        <v>1518.8729375290345</v>
      </c>
      <c r="E36">
        <f>realEstatePerformance!AO37</f>
        <v>1063.2110562703242</v>
      </c>
      <c r="F36">
        <f>realEstatePerformance!AP37</f>
        <v>683.49282188806546</v>
      </c>
      <c r="G36">
        <f>realEstatePerformance!AQ37</f>
        <v>683.49282188806546</v>
      </c>
      <c r="H36">
        <f>realEstatePerformance!AR37</f>
        <v>683.49282188806546</v>
      </c>
      <c r="I36">
        <f>realEstatePerformance!AS37</f>
        <v>683.49282188806546</v>
      </c>
      <c r="J36">
        <f>realEstatePerformance!AT37</f>
        <v>683.49282188806546</v>
      </c>
      <c r="K36">
        <f>realEstatePerformance!AU37</f>
        <v>1518.8729375290345</v>
      </c>
      <c r="L36">
        <f>realEstatePerformance!AV37</f>
        <v>1822.6475250348415</v>
      </c>
      <c r="M36">
        <f>realEstatePerformance!AW37</f>
        <v>1822.6475250348415</v>
      </c>
    </row>
    <row r="37" spans="1:13" x14ac:dyDescent="0.35">
      <c r="A37" s="80">
        <v>1253</v>
      </c>
      <c r="B37">
        <f>realEstatePerformance!AL38</f>
        <v>6733.9174368070981</v>
      </c>
      <c r="C37">
        <f>realEstatePerformance!AM38</f>
        <v>7541.9875292239503</v>
      </c>
      <c r="D37">
        <f>realEstatePerformance!AN38</f>
        <v>5387.1339494456788</v>
      </c>
      <c r="E37">
        <f>realEstatePerformance!AO38</f>
        <v>3770.9937646119752</v>
      </c>
      <c r="F37">
        <f>realEstatePerformance!AP38</f>
        <v>2424.210277250555</v>
      </c>
      <c r="G37">
        <f>realEstatePerformance!AQ38</f>
        <v>2424.210277250555</v>
      </c>
      <c r="H37">
        <f>realEstatePerformance!AR38</f>
        <v>2424.210277250555</v>
      </c>
      <c r="I37">
        <f>realEstatePerformance!AS38</f>
        <v>2424.210277250555</v>
      </c>
      <c r="J37">
        <f>realEstatePerformance!AT38</f>
        <v>2424.210277250555</v>
      </c>
      <c r="K37">
        <f>realEstatePerformance!AU38</f>
        <v>5387.1339494456788</v>
      </c>
      <c r="L37">
        <f>realEstatePerformance!AV38</f>
        <v>6464.5607393348137</v>
      </c>
      <c r="M37">
        <f>realEstatePerformance!AW38</f>
        <v>6464.5607393348137</v>
      </c>
    </row>
    <row r="38" spans="1:13" x14ac:dyDescent="0.35">
      <c r="A38" s="80">
        <v>1260</v>
      </c>
      <c r="B38">
        <f>realEstatePerformance!AL39</f>
        <v>6453.9933029332951</v>
      </c>
      <c r="C38">
        <f>realEstatePerformance!AM39</f>
        <v>7228.4724992852907</v>
      </c>
      <c r="D38">
        <f>realEstatePerformance!AN39</f>
        <v>5163.194642346637</v>
      </c>
      <c r="E38">
        <f>realEstatePerformance!AO39</f>
        <v>3614.2362496426454</v>
      </c>
      <c r="F38">
        <f>realEstatePerformance!AP39</f>
        <v>2323.4375890559863</v>
      </c>
      <c r="G38">
        <f>realEstatePerformance!AQ39</f>
        <v>2323.4375890559863</v>
      </c>
      <c r="H38">
        <f>realEstatePerformance!AR39</f>
        <v>2323.4375890559863</v>
      </c>
      <c r="I38">
        <f>realEstatePerformance!AS39</f>
        <v>2323.4375890559863</v>
      </c>
      <c r="J38">
        <f>realEstatePerformance!AT39</f>
        <v>2323.4375890559863</v>
      </c>
      <c r="K38">
        <f>realEstatePerformance!AU39</f>
        <v>5163.194642346637</v>
      </c>
      <c r="L38">
        <f>realEstatePerformance!AV39</f>
        <v>6195.833570815963</v>
      </c>
      <c r="M38">
        <f>realEstatePerformance!AW39</f>
        <v>6195.833570815963</v>
      </c>
    </row>
    <row r="39" spans="1:13" x14ac:dyDescent="0.35">
      <c r="A39" s="80">
        <v>1262</v>
      </c>
      <c r="B39">
        <f>realEstatePerformance!AL40</f>
        <v>1787.9321268699596</v>
      </c>
      <c r="C39">
        <f>realEstatePerformance!AM40</f>
        <v>2002.4839820943548</v>
      </c>
      <c r="D39">
        <f>realEstatePerformance!AN40</f>
        <v>1430.3457014959677</v>
      </c>
      <c r="E39">
        <f>realEstatePerformance!AO40</f>
        <v>1001.2419910471774</v>
      </c>
      <c r="F39">
        <f>realEstatePerformance!AP40</f>
        <v>643.65556567318549</v>
      </c>
      <c r="G39">
        <f>realEstatePerformance!AQ40</f>
        <v>643.65556567318549</v>
      </c>
      <c r="H39">
        <f>realEstatePerformance!AR40</f>
        <v>643.65556567318549</v>
      </c>
      <c r="I39">
        <f>realEstatePerformance!AS40</f>
        <v>643.65556567318549</v>
      </c>
      <c r="J39">
        <f>realEstatePerformance!AT40</f>
        <v>643.65556567318549</v>
      </c>
      <c r="K39">
        <f>realEstatePerformance!AU40</f>
        <v>1430.3457014959677</v>
      </c>
      <c r="L39">
        <f>realEstatePerformance!AV40</f>
        <v>1716.414841795161</v>
      </c>
      <c r="M39">
        <f>realEstatePerformance!AW40</f>
        <v>1716.414841795161</v>
      </c>
    </row>
    <row r="40" spans="1:13" x14ac:dyDescent="0.35">
      <c r="A40" s="80">
        <v>1318</v>
      </c>
      <c r="B40">
        <f>realEstatePerformance!AL41</f>
        <v>1002.8448652526913</v>
      </c>
      <c r="C40">
        <f>realEstatePerformance!AM41</f>
        <v>1123.1862490830144</v>
      </c>
      <c r="D40">
        <f>realEstatePerformance!AN41</f>
        <v>802.27589220215316</v>
      </c>
      <c r="E40">
        <f>realEstatePerformance!AO41</f>
        <v>561.59312454150722</v>
      </c>
      <c r="F40">
        <f>realEstatePerformance!AP41</f>
        <v>361.0241514909689</v>
      </c>
      <c r="G40">
        <f>realEstatePerformance!AQ41</f>
        <v>361.0241514909689</v>
      </c>
      <c r="H40">
        <f>realEstatePerformance!AR41</f>
        <v>361.0241514909689</v>
      </c>
      <c r="I40">
        <f>realEstatePerformance!AS41</f>
        <v>361.0241514909689</v>
      </c>
      <c r="J40">
        <f>realEstatePerformance!AT41</f>
        <v>361.0241514909689</v>
      </c>
      <c r="K40">
        <f>realEstatePerformance!AU41</f>
        <v>802.27589220215316</v>
      </c>
      <c r="L40">
        <f>realEstatePerformance!AV41</f>
        <v>962.73107064258363</v>
      </c>
      <c r="M40">
        <f>realEstatePerformance!AW41</f>
        <v>962.73107064258363</v>
      </c>
    </row>
    <row r="41" spans="1:13" x14ac:dyDescent="0.35">
      <c r="A41" s="80">
        <v>1319</v>
      </c>
      <c r="B41">
        <f>realEstatePerformance!AL42</f>
        <v>2226.7893858366847</v>
      </c>
      <c r="C41">
        <f>realEstatePerformance!AM42</f>
        <v>2494.0041121370868</v>
      </c>
      <c r="D41">
        <f>realEstatePerformance!AN42</f>
        <v>1781.4315086693477</v>
      </c>
      <c r="E41">
        <f>realEstatePerformance!AO42</f>
        <v>1247.0020560685434</v>
      </c>
      <c r="F41">
        <f>realEstatePerformance!AP42</f>
        <v>801.64417890120637</v>
      </c>
      <c r="G41">
        <f>realEstatePerformance!AQ42</f>
        <v>801.64417890120637</v>
      </c>
      <c r="H41">
        <f>realEstatePerformance!AR42</f>
        <v>801.64417890120637</v>
      </c>
      <c r="I41">
        <f>realEstatePerformance!AS42</f>
        <v>801.64417890120637</v>
      </c>
      <c r="J41">
        <f>realEstatePerformance!AT42</f>
        <v>801.64417890120637</v>
      </c>
      <c r="K41">
        <f>realEstatePerformance!AU42</f>
        <v>1781.4315086693477</v>
      </c>
      <c r="L41">
        <f>realEstatePerformance!AV42</f>
        <v>2137.7178104032173</v>
      </c>
      <c r="M41">
        <f>realEstatePerformance!AW42</f>
        <v>2137.7178104032173</v>
      </c>
    </row>
    <row r="42" spans="1:13" x14ac:dyDescent="0.35">
      <c r="A42" s="80">
        <v>1320</v>
      </c>
      <c r="B42">
        <f>realEstatePerformance!AL43</f>
        <v>367.62568654671145</v>
      </c>
      <c r="C42">
        <f>realEstatePerformance!AM43</f>
        <v>411.74076893231683</v>
      </c>
      <c r="D42">
        <f>realEstatePerformance!AN43</f>
        <v>294.10054923736914</v>
      </c>
      <c r="E42">
        <f>realEstatePerformance!AO43</f>
        <v>205.87038446615841</v>
      </c>
      <c r="F42">
        <f>realEstatePerformance!AP43</f>
        <v>132.3452471568161</v>
      </c>
      <c r="G42">
        <f>realEstatePerformance!AQ43</f>
        <v>132.3452471568161</v>
      </c>
      <c r="H42">
        <f>realEstatePerformance!AR43</f>
        <v>132.3452471568161</v>
      </c>
      <c r="I42">
        <f>realEstatePerformance!AS43</f>
        <v>132.3452471568161</v>
      </c>
      <c r="J42">
        <f>realEstatePerformance!AT43</f>
        <v>132.3452471568161</v>
      </c>
      <c r="K42">
        <f>realEstatePerformance!AU43</f>
        <v>294.10054923736914</v>
      </c>
      <c r="L42">
        <f>realEstatePerformance!AV43</f>
        <v>352.92065908484295</v>
      </c>
      <c r="M42">
        <f>realEstatePerformance!AW43</f>
        <v>352.92065908484295</v>
      </c>
    </row>
    <row r="43" spans="1:13" x14ac:dyDescent="0.35">
      <c r="A43" s="80">
        <v>1321</v>
      </c>
      <c r="B43">
        <f>realEstatePerformance!AL44</f>
        <v>3026.9595670356821</v>
      </c>
      <c r="C43">
        <f>realEstatePerformance!AM44</f>
        <v>3390.1947150799642</v>
      </c>
      <c r="D43">
        <f>realEstatePerformance!AN44</f>
        <v>2421.5676536285459</v>
      </c>
      <c r="E43">
        <f>realEstatePerformance!AO44</f>
        <v>1695.0973575399821</v>
      </c>
      <c r="F43">
        <f>realEstatePerformance!AP44</f>
        <v>1089.7054441328455</v>
      </c>
      <c r="G43">
        <f>realEstatePerformance!AQ44</f>
        <v>1089.7054441328455</v>
      </c>
      <c r="H43">
        <f>realEstatePerformance!AR44</f>
        <v>1089.7054441328455</v>
      </c>
      <c r="I43">
        <f>realEstatePerformance!AS44</f>
        <v>1089.7054441328455</v>
      </c>
      <c r="J43">
        <f>realEstatePerformance!AT44</f>
        <v>1089.7054441328455</v>
      </c>
      <c r="K43">
        <f>realEstatePerformance!AU44</f>
        <v>2421.5676536285459</v>
      </c>
      <c r="L43">
        <f>realEstatePerformance!AV44</f>
        <v>2905.8811843542549</v>
      </c>
      <c r="M43">
        <f>realEstatePerformance!AW44</f>
        <v>2905.8811843542549</v>
      </c>
    </row>
    <row r="44" spans="1:13" x14ac:dyDescent="0.35">
      <c r="A44" s="80">
        <v>1324</v>
      </c>
      <c r="B44">
        <f>realEstatePerformance!AL45</f>
        <v>1405.5620946061342</v>
      </c>
      <c r="C44">
        <f>realEstatePerformance!AM45</f>
        <v>1574.2295459588704</v>
      </c>
      <c r="D44">
        <f>realEstatePerformance!AN45</f>
        <v>1124.4496756849073</v>
      </c>
      <c r="E44">
        <f>realEstatePerformance!AO45</f>
        <v>787.1147729794352</v>
      </c>
      <c r="F44">
        <f>realEstatePerformance!AP45</f>
        <v>506.00235405820831</v>
      </c>
      <c r="G44">
        <f>realEstatePerformance!AQ45</f>
        <v>506.00235405820831</v>
      </c>
      <c r="H44">
        <f>realEstatePerformance!AR45</f>
        <v>506.00235405820831</v>
      </c>
      <c r="I44">
        <f>realEstatePerformance!AS45</f>
        <v>506.00235405820831</v>
      </c>
      <c r="J44">
        <f>realEstatePerformance!AT45</f>
        <v>506.00235405820831</v>
      </c>
      <c r="K44">
        <f>realEstatePerformance!AU45</f>
        <v>1124.4496756849073</v>
      </c>
      <c r="L44">
        <f>realEstatePerformance!AV45</f>
        <v>1349.3396108218888</v>
      </c>
      <c r="M44">
        <f>realEstatePerformance!AW45</f>
        <v>1349.3396108218888</v>
      </c>
    </row>
    <row r="45" spans="1:13" x14ac:dyDescent="0.35">
      <c r="A45" s="80">
        <v>1331</v>
      </c>
      <c r="B45">
        <f>realEstatePerformance!AL46</f>
        <v>978.58768611364655</v>
      </c>
      <c r="C45">
        <f>realEstatePerformance!AM46</f>
        <v>1096.0182084472842</v>
      </c>
      <c r="D45">
        <f>realEstatePerformance!AN46</f>
        <v>782.87014889091722</v>
      </c>
      <c r="E45">
        <f>realEstatePerformance!AO46</f>
        <v>548.00910422364211</v>
      </c>
      <c r="F45">
        <f>realEstatePerformance!AP46</f>
        <v>352.29156700091272</v>
      </c>
      <c r="G45">
        <f>realEstatePerformance!AQ46</f>
        <v>352.29156700091272</v>
      </c>
      <c r="H45">
        <f>realEstatePerformance!AR46</f>
        <v>352.29156700091272</v>
      </c>
      <c r="I45">
        <f>realEstatePerformance!AS46</f>
        <v>352.29156700091272</v>
      </c>
      <c r="J45">
        <f>realEstatePerformance!AT46</f>
        <v>352.29156700091272</v>
      </c>
      <c r="K45">
        <f>realEstatePerformance!AU46</f>
        <v>782.87014889091722</v>
      </c>
      <c r="L45">
        <f>realEstatePerformance!AV46</f>
        <v>939.44417866910055</v>
      </c>
      <c r="M45">
        <f>realEstatePerformance!AW46</f>
        <v>939.44417866910055</v>
      </c>
    </row>
    <row r="46" spans="1:13" x14ac:dyDescent="0.35">
      <c r="A46" s="80">
        <v>1353</v>
      </c>
      <c r="B46">
        <f>realEstatePerformance!AL47</f>
        <v>23004.750726882801</v>
      </c>
      <c r="C46">
        <f>realEstatePerformance!AM47</f>
        <v>25765.320814108738</v>
      </c>
      <c r="D46">
        <f>realEstatePerformance!AN47</f>
        <v>18403.800581506239</v>
      </c>
      <c r="E46">
        <f>realEstatePerformance!AO47</f>
        <v>12882.660407054369</v>
      </c>
      <c r="F46">
        <f>realEstatePerformance!AP47</f>
        <v>8281.7102616778084</v>
      </c>
      <c r="G46">
        <f>realEstatePerformance!AQ47</f>
        <v>8281.7102616778084</v>
      </c>
      <c r="H46">
        <f>realEstatePerformance!AR47</f>
        <v>8281.7102616778084</v>
      </c>
      <c r="I46">
        <f>realEstatePerformance!AS47</f>
        <v>8281.7102616778084</v>
      </c>
      <c r="J46">
        <f>realEstatePerformance!AT47</f>
        <v>8281.7102616778084</v>
      </c>
      <c r="K46">
        <f>realEstatePerformance!AU47</f>
        <v>18403.800581506239</v>
      </c>
      <c r="L46">
        <f>realEstatePerformance!AV47</f>
        <v>22084.560697807487</v>
      </c>
      <c r="M46">
        <f>realEstatePerformance!AW47</f>
        <v>22084.560697807487</v>
      </c>
    </row>
    <row r="47" spans="1:13" x14ac:dyDescent="0.35">
      <c r="A47" s="80">
        <v>1386</v>
      </c>
      <c r="B47">
        <f>realEstatePerformance!AL48</f>
        <v>14011.420674122704</v>
      </c>
      <c r="C47">
        <f>realEstatePerformance!AM48</f>
        <v>15692.791155017429</v>
      </c>
      <c r="D47">
        <f>realEstatePerformance!AN48</f>
        <v>11209.136539298164</v>
      </c>
      <c r="E47">
        <f>realEstatePerformance!AO48</f>
        <v>7846.3955775087143</v>
      </c>
      <c r="F47">
        <f>realEstatePerformance!AP48</f>
        <v>5044.1114426841732</v>
      </c>
      <c r="G47">
        <f>realEstatePerformance!AQ48</f>
        <v>5044.1114426841732</v>
      </c>
      <c r="H47">
        <f>realEstatePerformance!AR48</f>
        <v>5044.1114426841732</v>
      </c>
      <c r="I47">
        <f>realEstatePerformance!AS48</f>
        <v>5044.1114426841732</v>
      </c>
      <c r="J47">
        <f>realEstatePerformance!AT48</f>
        <v>5044.1114426841732</v>
      </c>
      <c r="K47">
        <f>realEstatePerformance!AU48</f>
        <v>11209.136539298164</v>
      </c>
      <c r="L47">
        <f>realEstatePerformance!AV48</f>
        <v>13450.963847157796</v>
      </c>
      <c r="M47">
        <f>realEstatePerformance!AW48</f>
        <v>13450.963847157796</v>
      </c>
    </row>
    <row r="48" spans="1:13" x14ac:dyDescent="0.35">
      <c r="A48" s="80">
        <v>1390</v>
      </c>
      <c r="B48">
        <f>realEstatePerformance!AL49</f>
        <v>11892.417916346907</v>
      </c>
      <c r="C48">
        <f>realEstatePerformance!AM49</f>
        <v>13319.508066308537</v>
      </c>
      <c r="D48">
        <f>realEstatePerformance!AN49</f>
        <v>9513.9343330775264</v>
      </c>
      <c r="E48">
        <f>realEstatePerformance!AO49</f>
        <v>6659.7540331542687</v>
      </c>
      <c r="F48">
        <f>realEstatePerformance!AP49</f>
        <v>4281.2704498848861</v>
      </c>
      <c r="G48">
        <f>realEstatePerformance!AQ49</f>
        <v>4281.2704498848861</v>
      </c>
      <c r="H48">
        <f>realEstatePerformance!AR49</f>
        <v>4281.2704498848861</v>
      </c>
      <c r="I48">
        <f>realEstatePerformance!AS49</f>
        <v>4281.2704498848861</v>
      </c>
      <c r="J48">
        <f>realEstatePerformance!AT49</f>
        <v>4281.2704498848861</v>
      </c>
      <c r="K48">
        <f>realEstatePerformance!AU49</f>
        <v>9513.9343330775264</v>
      </c>
      <c r="L48">
        <f>realEstatePerformance!AV49</f>
        <v>11416.721199693031</v>
      </c>
      <c r="M48">
        <f>realEstatePerformance!AW49</f>
        <v>11416.721199693031</v>
      </c>
    </row>
    <row r="49" spans="1:13" x14ac:dyDescent="0.35">
      <c r="A49" s="80">
        <v>1326</v>
      </c>
      <c r="B49">
        <f>realEstatePerformance!AL50</f>
        <v>6265.7127080060627</v>
      </c>
      <c r="C49">
        <f>realEstatePerformance!AM50</f>
        <v>7017.5982329667913</v>
      </c>
      <c r="D49">
        <f>realEstatePerformance!AN50</f>
        <v>5012.5701664048502</v>
      </c>
      <c r="E49">
        <f>realEstatePerformance!AO50</f>
        <v>3508.7991164833957</v>
      </c>
      <c r="F49">
        <f>realEstatePerformance!AP50</f>
        <v>2255.6565748821827</v>
      </c>
      <c r="G49">
        <f>realEstatePerformance!AQ50</f>
        <v>2255.6565748821827</v>
      </c>
      <c r="H49">
        <f>realEstatePerformance!AR50</f>
        <v>2255.6565748821827</v>
      </c>
      <c r="I49">
        <f>realEstatePerformance!AS50</f>
        <v>2255.6565748821827</v>
      </c>
      <c r="J49">
        <f>realEstatePerformance!AT50</f>
        <v>2255.6565748821827</v>
      </c>
      <c r="K49">
        <f>realEstatePerformance!AU50</f>
        <v>5012.5701664048502</v>
      </c>
      <c r="L49">
        <f>realEstatePerformance!AV50</f>
        <v>6015.0841996858198</v>
      </c>
      <c r="M49">
        <f>realEstatePerformance!AW50</f>
        <v>6015.0841996858198</v>
      </c>
    </row>
    <row r="50" spans="1:13" x14ac:dyDescent="0.35">
      <c r="A50" s="80">
        <v>1023</v>
      </c>
      <c r="B50">
        <f>realEstatePerformance!AL51</f>
        <v>32674.154125163255</v>
      </c>
      <c r="C50">
        <f>realEstatePerformance!AM51</f>
        <v>36595.052620182847</v>
      </c>
      <c r="D50">
        <f>realEstatePerformance!AN51</f>
        <v>26139.323300130607</v>
      </c>
      <c r="E50">
        <f>realEstatePerformance!AO51</f>
        <v>18297.526310091424</v>
      </c>
      <c r="F50">
        <f>realEstatePerformance!AP51</f>
        <v>11762.695485058772</v>
      </c>
      <c r="G50">
        <f>realEstatePerformance!AQ51</f>
        <v>11762.695485058772</v>
      </c>
      <c r="H50">
        <f>realEstatePerformance!AR51</f>
        <v>11762.695485058772</v>
      </c>
      <c r="I50">
        <f>realEstatePerformance!AS51</f>
        <v>11762.695485058772</v>
      </c>
      <c r="J50">
        <f>realEstatePerformance!AT51</f>
        <v>11762.695485058772</v>
      </c>
      <c r="K50">
        <f>realEstatePerformance!AU51</f>
        <v>26139.323300130607</v>
      </c>
      <c r="L50">
        <f>realEstatePerformance!AV51</f>
        <v>31367.187960156723</v>
      </c>
      <c r="M50">
        <f>realEstatePerformance!AW51</f>
        <v>31367.187960156723</v>
      </c>
    </row>
    <row r="51" spans="1:13" x14ac:dyDescent="0.35">
      <c r="A51" s="80">
        <v>1064</v>
      </c>
      <c r="B51">
        <f>realEstatePerformance!AL52</f>
        <v>131655.53098473977</v>
      </c>
      <c r="C51">
        <f>realEstatePerformance!AM52</f>
        <v>147454.19470290854</v>
      </c>
      <c r="D51">
        <f>realEstatePerformance!AN52</f>
        <v>105324.42478779181</v>
      </c>
      <c r="E51">
        <f>realEstatePerformance!AO52</f>
        <v>73727.097351454271</v>
      </c>
      <c r="F51">
        <f>realEstatePerformance!AP52</f>
        <v>47395.991154506315</v>
      </c>
      <c r="G51">
        <f>realEstatePerformance!AQ52</f>
        <v>47395.991154506315</v>
      </c>
      <c r="H51">
        <f>realEstatePerformance!AR52</f>
        <v>47395.991154506315</v>
      </c>
      <c r="I51">
        <f>realEstatePerformance!AS52</f>
        <v>47395.991154506315</v>
      </c>
      <c r="J51">
        <f>realEstatePerformance!AT52</f>
        <v>47395.991154506315</v>
      </c>
      <c r="K51">
        <f>realEstatePerformance!AU52</f>
        <v>105324.42478779181</v>
      </c>
      <c r="L51">
        <f>realEstatePerformance!AV52</f>
        <v>126389.30974535017</v>
      </c>
      <c r="M51">
        <f>realEstatePerformance!AW52</f>
        <v>126389.30974535017</v>
      </c>
    </row>
    <row r="52" spans="1:13" x14ac:dyDescent="0.35">
      <c r="A52" s="80">
        <v>1298</v>
      </c>
      <c r="B52">
        <f>realEstatePerformance!AL53</f>
        <v>67101.542692513583</v>
      </c>
      <c r="C52">
        <f>realEstatePerformance!AM53</f>
        <v>75153.727815615232</v>
      </c>
      <c r="D52">
        <f>realEstatePerformance!AN53</f>
        <v>53681.234154010868</v>
      </c>
      <c r="E52">
        <f>realEstatePerformance!AO53</f>
        <v>37576.863907807616</v>
      </c>
      <c r="F52">
        <f>realEstatePerformance!AP53</f>
        <v>24156.555369304893</v>
      </c>
      <c r="G52">
        <f>realEstatePerformance!AQ53</f>
        <v>24156.555369304893</v>
      </c>
      <c r="H52">
        <f>realEstatePerformance!AR53</f>
        <v>24156.555369304893</v>
      </c>
      <c r="I52">
        <f>realEstatePerformance!AS53</f>
        <v>24156.555369304893</v>
      </c>
      <c r="J52">
        <f>realEstatePerformance!AT53</f>
        <v>24156.555369304893</v>
      </c>
      <c r="K52">
        <f>realEstatePerformance!AU53</f>
        <v>53681.234154010868</v>
      </c>
      <c r="L52">
        <f>realEstatePerformance!AV53</f>
        <v>64417.480984813039</v>
      </c>
      <c r="M52">
        <f>realEstatePerformance!AW53</f>
        <v>64417.480984813039</v>
      </c>
    </row>
    <row r="53" spans="1:13" x14ac:dyDescent="0.35">
      <c r="A53" s="80">
        <v>1308</v>
      </c>
      <c r="B53">
        <f>realEstatePerformance!AL54</f>
        <v>35845.227145364093</v>
      </c>
      <c r="C53">
        <f>realEstatePerformance!AM54</f>
        <v>40146.654402807791</v>
      </c>
      <c r="D53">
        <f>realEstatePerformance!AN54</f>
        <v>28676.181716291274</v>
      </c>
      <c r="E53">
        <f>realEstatePerformance!AO54</f>
        <v>20073.327201403896</v>
      </c>
      <c r="F53">
        <f>realEstatePerformance!AP54</f>
        <v>12904.281772331073</v>
      </c>
      <c r="G53">
        <f>realEstatePerformance!AQ54</f>
        <v>12904.281772331073</v>
      </c>
      <c r="H53">
        <f>realEstatePerformance!AR54</f>
        <v>12904.281772331073</v>
      </c>
      <c r="I53">
        <f>realEstatePerformance!AS54</f>
        <v>12904.281772331073</v>
      </c>
      <c r="J53">
        <f>realEstatePerformance!AT54</f>
        <v>12904.281772331073</v>
      </c>
      <c r="K53">
        <f>realEstatePerformance!AU54</f>
        <v>28676.181716291274</v>
      </c>
      <c r="L53">
        <f>realEstatePerformance!AV54</f>
        <v>34411.418059549527</v>
      </c>
      <c r="M53">
        <f>realEstatePerformance!AW54</f>
        <v>34411.418059549527</v>
      </c>
    </row>
    <row r="54" spans="1:13" x14ac:dyDescent="0.35">
      <c r="A54" s="80">
        <v>1335</v>
      </c>
      <c r="B54">
        <f>realEstatePerformance!AL55</f>
        <v>49253.41086623758</v>
      </c>
      <c r="C54">
        <f>realEstatePerformance!AM55</f>
        <v>55163.820170186096</v>
      </c>
      <c r="D54">
        <f>realEstatePerformance!AN55</f>
        <v>39402.728692990073</v>
      </c>
      <c r="E54">
        <f>realEstatePerformance!AO55</f>
        <v>27581.910085093048</v>
      </c>
      <c r="F54">
        <f>realEstatePerformance!AP55</f>
        <v>17731.22791184553</v>
      </c>
      <c r="G54">
        <f>realEstatePerformance!AQ55</f>
        <v>17731.22791184553</v>
      </c>
      <c r="H54">
        <f>realEstatePerformance!AR55</f>
        <v>17731.22791184553</v>
      </c>
      <c r="I54">
        <f>realEstatePerformance!AS55</f>
        <v>17731.22791184553</v>
      </c>
      <c r="J54">
        <f>realEstatePerformance!AT55</f>
        <v>17731.22791184553</v>
      </c>
      <c r="K54">
        <f>realEstatePerformance!AU55</f>
        <v>39402.728692990073</v>
      </c>
      <c r="L54">
        <f>realEstatePerformance!AV55</f>
        <v>47283.274431588077</v>
      </c>
      <c r="M54">
        <f>realEstatePerformance!AW55</f>
        <v>47283.274431588077</v>
      </c>
    </row>
    <row r="55" spans="1:13" x14ac:dyDescent="0.35">
      <c r="A55" s="80">
        <v>1379</v>
      </c>
      <c r="B55">
        <f>realEstatePerformance!AL56</f>
        <v>68856.267245957293</v>
      </c>
      <c r="C55">
        <f>realEstatePerformance!AM56</f>
        <v>77119.019315472178</v>
      </c>
      <c r="D55">
        <f>realEstatePerformance!AN56</f>
        <v>55085.01379676583</v>
      </c>
      <c r="E55">
        <f>realEstatePerformance!AO56</f>
        <v>38559.509657736089</v>
      </c>
      <c r="F55">
        <f>realEstatePerformance!AP56</f>
        <v>24788.256208544626</v>
      </c>
      <c r="G55">
        <f>realEstatePerformance!AQ56</f>
        <v>24788.256208544626</v>
      </c>
      <c r="H55">
        <f>realEstatePerformance!AR56</f>
        <v>24788.256208544626</v>
      </c>
      <c r="I55">
        <f>realEstatePerformance!AS56</f>
        <v>24788.256208544626</v>
      </c>
      <c r="J55">
        <f>realEstatePerformance!AT56</f>
        <v>24788.256208544626</v>
      </c>
      <c r="K55">
        <f>realEstatePerformance!AU56</f>
        <v>55085.01379676583</v>
      </c>
      <c r="L55">
        <f>realEstatePerformance!AV56</f>
        <v>66102.016556118993</v>
      </c>
      <c r="M55">
        <f>realEstatePerformance!AW56</f>
        <v>66102.016556118993</v>
      </c>
    </row>
    <row r="56" spans="1:13" x14ac:dyDescent="0.35">
      <c r="A56" s="80">
        <v>1385</v>
      </c>
      <c r="B56">
        <f>realEstatePerformance!AL57</f>
        <v>43283.217547173823</v>
      </c>
      <c r="C56">
        <f>realEstatePerformance!AM57</f>
        <v>48477.203652834687</v>
      </c>
      <c r="D56">
        <f>realEstatePerformance!AN57</f>
        <v>34626.574037739061</v>
      </c>
      <c r="E56">
        <f>realEstatePerformance!AO57</f>
        <v>24238.601826417344</v>
      </c>
      <c r="F56">
        <f>realEstatePerformance!AP57</f>
        <v>15581.958316982576</v>
      </c>
      <c r="G56">
        <f>realEstatePerformance!AQ57</f>
        <v>15581.958316982576</v>
      </c>
      <c r="H56">
        <f>realEstatePerformance!AR57</f>
        <v>15581.958316982576</v>
      </c>
      <c r="I56">
        <f>realEstatePerformance!AS57</f>
        <v>15581.958316982576</v>
      </c>
      <c r="J56">
        <f>realEstatePerformance!AT57</f>
        <v>15581.958316982576</v>
      </c>
      <c r="K56">
        <f>realEstatePerformance!AU57</f>
        <v>34626.574037739061</v>
      </c>
      <c r="L56">
        <f>realEstatePerformance!AV57</f>
        <v>41551.88884528687</v>
      </c>
      <c r="M56">
        <f>realEstatePerformance!AW57</f>
        <v>41551.88884528687</v>
      </c>
    </row>
    <row r="57" spans="1:13" x14ac:dyDescent="0.35">
      <c r="A57" s="80">
        <v>1391</v>
      </c>
      <c r="B57">
        <f>realEstatePerformance!AL58</f>
        <v>29574.826787214766</v>
      </c>
      <c r="C57">
        <f>realEstatePerformance!AM58</f>
        <v>33123.806001680539</v>
      </c>
      <c r="D57">
        <f>realEstatePerformance!AN58</f>
        <v>23659.861429771812</v>
      </c>
      <c r="E57">
        <f>realEstatePerformance!AO58</f>
        <v>16561.90300084027</v>
      </c>
      <c r="F57">
        <f>realEstatePerformance!AP58</f>
        <v>10646.937643397316</v>
      </c>
      <c r="G57">
        <f>realEstatePerformance!AQ58</f>
        <v>10646.937643397316</v>
      </c>
      <c r="H57">
        <f>realEstatePerformance!AR58</f>
        <v>10646.937643397316</v>
      </c>
      <c r="I57">
        <f>realEstatePerformance!AS58</f>
        <v>10646.937643397316</v>
      </c>
      <c r="J57">
        <f>realEstatePerformance!AT58</f>
        <v>10646.937643397316</v>
      </c>
      <c r="K57">
        <f>realEstatePerformance!AU58</f>
        <v>23659.861429771812</v>
      </c>
      <c r="L57">
        <f>realEstatePerformance!AV58</f>
        <v>28391.833715726174</v>
      </c>
      <c r="M57">
        <f>realEstatePerformance!AW58</f>
        <v>28391.833715726174</v>
      </c>
    </row>
    <row r="58" spans="1:13" x14ac:dyDescent="0.35">
      <c r="A58" s="80">
        <v>902</v>
      </c>
      <c r="B58">
        <f>realEstatePerformance!AL59</f>
        <v>23794.789926832549</v>
      </c>
      <c r="C58">
        <f>realEstatePerformance!AM59</f>
        <v>26650.164718052456</v>
      </c>
      <c r="D58">
        <f>realEstatePerformance!AN59</f>
        <v>19035.83194146604</v>
      </c>
      <c r="E58">
        <f>realEstatePerformance!AO59</f>
        <v>13325.082359026228</v>
      </c>
      <c r="F58">
        <f>realEstatePerformance!AP59</f>
        <v>8566.1243736597171</v>
      </c>
      <c r="G58">
        <f>realEstatePerformance!AQ59</f>
        <v>8566.1243736597171</v>
      </c>
      <c r="H58">
        <f>realEstatePerformance!AR59</f>
        <v>8566.1243736597171</v>
      </c>
      <c r="I58">
        <f>realEstatePerformance!AS59</f>
        <v>8566.1243736597171</v>
      </c>
      <c r="J58">
        <f>realEstatePerformance!AT59</f>
        <v>8566.1243736597171</v>
      </c>
      <c r="K58">
        <f>realEstatePerformance!AU59</f>
        <v>19035.83194146604</v>
      </c>
      <c r="L58">
        <f>realEstatePerformance!AV59</f>
        <v>22842.998329759244</v>
      </c>
      <c r="M58">
        <f>realEstatePerformance!AW59</f>
        <v>22842.998329759244</v>
      </c>
    </row>
    <row r="59" spans="1:13" x14ac:dyDescent="0.35">
      <c r="A59" s="80">
        <v>915</v>
      </c>
      <c r="B59">
        <f>realEstatePerformance!AL60</f>
        <v>50727.136087983221</v>
      </c>
      <c r="C59">
        <f>realEstatePerformance!AM60</f>
        <v>56814.392418541218</v>
      </c>
      <c r="D59">
        <f>realEstatePerformance!AN60</f>
        <v>40581.708870386574</v>
      </c>
      <c r="E59">
        <f>realEstatePerformance!AO60</f>
        <v>28407.196209270609</v>
      </c>
      <c r="F59">
        <f>realEstatePerformance!AP60</f>
        <v>18261.768991673962</v>
      </c>
      <c r="G59">
        <f>realEstatePerformance!AQ60</f>
        <v>18261.768991673962</v>
      </c>
      <c r="H59">
        <f>realEstatePerformance!AR60</f>
        <v>18261.768991673962</v>
      </c>
      <c r="I59">
        <f>realEstatePerformance!AS60</f>
        <v>18261.768991673962</v>
      </c>
      <c r="J59">
        <f>realEstatePerformance!AT60</f>
        <v>18261.768991673962</v>
      </c>
      <c r="K59">
        <f>realEstatePerformance!AU60</f>
        <v>40581.708870386574</v>
      </c>
      <c r="L59">
        <f>realEstatePerformance!AV60</f>
        <v>48698.050644463889</v>
      </c>
      <c r="M59">
        <f>realEstatePerformance!AW60</f>
        <v>48698.050644463889</v>
      </c>
    </row>
    <row r="60" spans="1:13" x14ac:dyDescent="0.35">
      <c r="A60" s="80">
        <v>916</v>
      </c>
      <c r="B60">
        <f>realEstatePerformance!AL61</f>
        <v>15642.272990177331</v>
      </c>
      <c r="C60">
        <f>realEstatePerformance!AM61</f>
        <v>17519.34574899861</v>
      </c>
      <c r="D60">
        <f>realEstatePerformance!AN61</f>
        <v>12513.818392141864</v>
      </c>
      <c r="E60">
        <f>realEstatePerformance!AO61</f>
        <v>8759.6728744993052</v>
      </c>
      <c r="F60">
        <f>realEstatePerformance!AP61</f>
        <v>5631.2182764638383</v>
      </c>
      <c r="G60">
        <f>realEstatePerformance!AQ61</f>
        <v>5631.2182764638383</v>
      </c>
      <c r="H60">
        <f>realEstatePerformance!AR61</f>
        <v>5631.2182764638383</v>
      </c>
      <c r="I60">
        <f>realEstatePerformance!AS61</f>
        <v>5631.2182764638383</v>
      </c>
      <c r="J60">
        <f>realEstatePerformance!AT61</f>
        <v>5631.2182764638383</v>
      </c>
      <c r="K60">
        <f>realEstatePerformance!AU61</f>
        <v>12513.818392141864</v>
      </c>
      <c r="L60">
        <f>realEstatePerformance!AV61</f>
        <v>15016.582070570237</v>
      </c>
      <c r="M60">
        <f>realEstatePerformance!AW61</f>
        <v>15016.582070570237</v>
      </c>
    </row>
    <row r="61" spans="1:13" x14ac:dyDescent="0.35">
      <c r="A61" s="80">
        <v>945</v>
      </c>
      <c r="B61">
        <f>realEstatePerformance!AL62</f>
        <v>18209.722971328189</v>
      </c>
      <c r="C61">
        <f>realEstatePerformance!AM62</f>
        <v>20394.88972788757</v>
      </c>
      <c r="D61">
        <f>realEstatePerformance!AN62</f>
        <v>14567.77837706255</v>
      </c>
      <c r="E61">
        <f>realEstatePerformance!AO62</f>
        <v>10197.444863943785</v>
      </c>
      <c r="F61">
        <f>realEstatePerformance!AP62</f>
        <v>6555.5002696781476</v>
      </c>
      <c r="G61">
        <f>realEstatePerformance!AQ62</f>
        <v>6555.5002696781476</v>
      </c>
      <c r="H61">
        <f>realEstatePerformance!AR62</f>
        <v>6555.5002696781476</v>
      </c>
      <c r="I61">
        <f>realEstatePerformance!AS62</f>
        <v>6555.5002696781476</v>
      </c>
      <c r="J61">
        <f>realEstatePerformance!AT62</f>
        <v>6555.5002696781476</v>
      </c>
      <c r="K61">
        <f>realEstatePerformance!AU62</f>
        <v>14567.77837706255</v>
      </c>
      <c r="L61">
        <f>realEstatePerformance!AV62</f>
        <v>17481.33405247506</v>
      </c>
      <c r="M61">
        <f>realEstatePerformance!AW62</f>
        <v>17481.33405247506</v>
      </c>
    </row>
    <row r="62" spans="1:13" x14ac:dyDescent="0.35">
      <c r="A62" s="80">
        <v>1164</v>
      </c>
      <c r="B62">
        <f>realEstatePerformance!AL63</f>
        <v>50348.304460254534</v>
      </c>
      <c r="C62">
        <f>realEstatePerformance!AM63</f>
        <v>56390.100995485089</v>
      </c>
      <c r="D62">
        <f>realEstatePerformance!AN63</f>
        <v>40278.643568203632</v>
      </c>
      <c r="E62">
        <f>realEstatePerformance!AO63</f>
        <v>28195.050497742544</v>
      </c>
      <c r="F62">
        <f>realEstatePerformance!AP63</f>
        <v>18125.389605691635</v>
      </c>
      <c r="G62">
        <f>realEstatePerformance!AQ63</f>
        <v>18125.389605691635</v>
      </c>
      <c r="H62">
        <f>realEstatePerformance!AR63</f>
        <v>18125.389605691635</v>
      </c>
      <c r="I62">
        <f>realEstatePerformance!AS63</f>
        <v>18125.389605691635</v>
      </c>
      <c r="J62">
        <f>realEstatePerformance!AT63</f>
        <v>18125.389605691635</v>
      </c>
      <c r="K62">
        <f>realEstatePerformance!AU63</f>
        <v>40278.643568203632</v>
      </c>
      <c r="L62">
        <f>realEstatePerformance!AV63</f>
        <v>48334.372281844349</v>
      </c>
      <c r="M62">
        <f>realEstatePerformance!AW63</f>
        <v>48334.372281844349</v>
      </c>
    </row>
    <row r="63" spans="1:13" x14ac:dyDescent="0.35">
      <c r="A63" s="80">
        <v>1215</v>
      </c>
      <c r="B63">
        <f>realEstatePerformance!AL64</f>
        <v>10885.225583579904</v>
      </c>
      <c r="C63">
        <f>realEstatePerformance!AM64</f>
        <v>12191.452653609495</v>
      </c>
      <c r="D63">
        <f>realEstatePerformance!AN64</f>
        <v>8708.1804668639252</v>
      </c>
      <c r="E63">
        <f>realEstatePerformance!AO64</f>
        <v>6095.7263268047473</v>
      </c>
      <c r="F63">
        <f>realEstatePerformance!AP64</f>
        <v>3918.6812100887655</v>
      </c>
      <c r="G63">
        <f>realEstatePerformance!AQ64</f>
        <v>3918.6812100887655</v>
      </c>
      <c r="H63">
        <f>realEstatePerformance!AR64</f>
        <v>3918.6812100887655</v>
      </c>
      <c r="I63">
        <f>realEstatePerformance!AS64</f>
        <v>3918.6812100887655</v>
      </c>
      <c r="J63">
        <f>realEstatePerformance!AT64</f>
        <v>3918.6812100887655</v>
      </c>
      <c r="K63">
        <f>realEstatePerformance!AU64</f>
        <v>8708.1804668639252</v>
      </c>
      <c r="L63">
        <f>realEstatePerformance!AV64</f>
        <v>10449.816560236708</v>
      </c>
      <c r="M63">
        <f>realEstatePerformance!AW64</f>
        <v>10449.816560236708</v>
      </c>
    </row>
    <row r="64" spans="1:13" x14ac:dyDescent="0.35">
      <c r="A64" s="80">
        <v>1327</v>
      </c>
      <c r="B64">
        <f>realEstatePerformance!AL65</f>
        <v>48366.639956085666</v>
      </c>
      <c r="C64">
        <f>realEstatePerformance!AM65</f>
        <v>54170.636750815946</v>
      </c>
      <c r="D64">
        <f>realEstatePerformance!AN65</f>
        <v>38693.311964868539</v>
      </c>
      <c r="E64">
        <f>realEstatePerformance!AO65</f>
        <v>27085.318375407973</v>
      </c>
      <c r="F64">
        <f>realEstatePerformance!AP65</f>
        <v>17411.990384190838</v>
      </c>
      <c r="G64">
        <f>realEstatePerformance!AQ65</f>
        <v>17411.990384190838</v>
      </c>
      <c r="H64">
        <f>realEstatePerformance!AR65</f>
        <v>17411.990384190838</v>
      </c>
      <c r="I64">
        <f>realEstatePerformance!AS65</f>
        <v>17411.990384190838</v>
      </c>
      <c r="J64">
        <f>realEstatePerformance!AT65</f>
        <v>17411.990384190838</v>
      </c>
      <c r="K64">
        <f>realEstatePerformance!AU65</f>
        <v>38693.311964868539</v>
      </c>
      <c r="L64">
        <f>realEstatePerformance!AV65</f>
        <v>46431.974357842235</v>
      </c>
      <c r="M64">
        <f>realEstatePerformance!AW65</f>
        <v>46431.974357842235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5DCE4-6E08-4A5C-9142-E9CF167C9BAD}">
  <dimension ref="A1:M64"/>
  <sheetViews>
    <sheetView workbookViewId="0">
      <selection activeCell="M2" sqref="B2:M64"/>
    </sheetView>
  </sheetViews>
  <sheetFormatPr defaultRowHeight="14.5" x14ac:dyDescent="0.35"/>
  <cols>
    <col min="1" max="1" width="9.7265625" bestFit="1" customWidth="1"/>
  </cols>
  <sheetData>
    <row r="1" spans="1:13" x14ac:dyDescent="0.35">
      <c r="A1" t="s">
        <v>824</v>
      </c>
      <c r="B1" s="1">
        <v>44957</v>
      </c>
      <c r="C1" s="1">
        <v>44984</v>
      </c>
      <c r="D1" s="1">
        <v>45016</v>
      </c>
      <c r="E1" s="1">
        <v>45046</v>
      </c>
      <c r="F1" s="1">
        <v>45077</v>
      </c>
      <c r="G1" s="1">
        <v>45107</v>
      </c>
      <c r="H1" s="1">
        <v>45138</v>
      </c>
      <c r="I1" s="1">
        <v>45169</v>
      </c>
      <c r="J1" s="1">
        <v>45199</v>
      </c>
      <c r="K1" s="1">
        <v>45230</v>
      </c>
      <c r="L1" s="1">
        <v>45260</v>
      </c>
      <c r="M1" s="1">
        <v>45291</v>
      </c>
    </row>
    <row r="2" spans="1:13" x14ac:dyDescent="0.35">
      <c r="A2" s="80">
        <v>1139</v>
      </c>
      <c r="B2">
        <f>realEstatePerformance!Z3</f>
        <v>510817.55605381174</v>
      </c>
      <c r="C2">
        <f>realEstatePerformance!AA3</f>
        <v>510817.55605381174</v>
      </c>
      <c r="D2">
        <f>realEstatePerformance!AB3</f>
        <v>510817.55605381174</v>
      </c>
      <c r="E2">
        <f>realEstatePerformance!AC3</f>
        <v>510817.55605381174</v>
      </c>
      <c r="F2">
        <f>realEstatePerformance!AD3</f>
        <v>510817.55605381174</v>
      </c>
      <c r="G2">
        <f>realEstatePerformance!AE3</f>
        <v>510817.55605381174</v>
      </c>
      <c r="H2">
        <f>realEstatePerformance!AF3</f>
        <v>510817.55605381174</v>
      </c>
      <c r="I2">
        <f>realEstatePerformance!AG3</f>
        <v>510817.55605381174</v>
      </c>
      <c r="J2">
        <f>realEstatePerformance!AH3</f>
        <v>510817.55605381174</v>
      </c>
      <c r="K2">
        <f>realEstatePerformance!AI3</f>
        <v>510817.55605381174</v>
      </c>
      <c r="L2">
        <f>realEstatePerformance!AJ3</f>
        <v>510817.55605381174</v>
      </c>
      <c r="M2">
        <f>realEstatePerformance!AK3</f>
        <v>510817.55605381174</v>
      </c>
    </row>
    <row r="3" spans="1:13" x14ac:dyDescent="0.35">
      <c r="A3" s="80">
        <v>1024</v>
      </c>
      <c r="B3">
        <f>realEstatePerformance!Z4</f>
        <v>467197.13541666674</v>
      </c>
      <c r="C3">
        <f>realEstatePerformance!AA4</f>
        <v>467197.13541666674</v>
      </c>
      <c r="D3">
        <f>realEstatePerformance!AB4</f>
        <v>467197.13541666674</v>
      </c>
      <c r="E3">
        <f>realEstatePerformance!AC4</f>
        <v>467197.13541666674</v>
      </c>
      <c r="F3">
        <f>realEstatePerformance!AD4</f>
        <v>467197.13541666674</v>
      </c>
      <c r="G3">
        <f>realEstatePerformance!AE4</f>
        <v>467197.13541666674</v>
      </c>
      <c r="H3">
        <f>realEstatePerformance!AF4</f>
        <v>467197.13541666674</v>
      </c>
      <c r="I3">
        <f>realEstatePerformance!AG4</f>
        <v>467197.13541666674</v>
      </c>
      <c r="J3">
        <f>realEstatePerformance!AH4</f>
        <v>467197.13541666674</v>
      </c>
      <c r="K3">
        <f>realEstatePerformance!AI4</f>
        <v>467197.13541666674</v>
      </c>
      <c r="L3">
        <f>realEstatePerformance!AJ4</f>
        <v>467197.13541666674</v>
      </c>
      <c r="M3">
        <f>realEstatePerformance!AK4</f>
        <v>467197.13541666674</v>
      </c>
    </row>
    <row r="4" spans="1:13" x14ac:dyDescent="0.35">
      <c r="A4" s="80">
        <v>1042</v>
      </c>
      <c r="B4">
        <f>realEstatePerformance!Z5</f>
        <v>61104.166666666672</v>
      </c>
      <c r="C4">
        <f>realEstatePerformance!AA5</f>
        <v>61104.166666666672</v>
      </c>
      <c r="D4">
        <f>realEstatePerformance!AB5</f>
        <v>61104.166666666672</v>
      </c>
      <c r="E4">
        <f>realEstatePerformance!AC5</f>
        <v>61104.166666666672</v>
      </c>
      <c r="F4">
        <f>realEstatePerformance!AD5</f>
        <v>61104.166666666672</v>
      </c>
      <c r="G4">
        <f>realEstatePerformance!AE5</f>
        <v>61104.166666666672</v>
      </c>
      <c r="H4">
        <f>realEstatePerformance!AF5</f>
        <v>61104.166666666672</v>
      </c>
      <c r="I4">
        <f>realEstatePerformance!AG5</f>
        <v>61104.166666666672</v>
      </c>
      <c r="J4">
        <f>realEstatePerformance!AH5</f>
        <v>61104.166666666672</v>
      </c>
      <c r="K4">
        <f>realEstatePerformance!AI5</f>
        <v>61104.166666666672</v>
      </c>
      <c r="L4">
        <f>realEstatePerformance!AJ5</f>
        <v>61104.166666666672</v>
      </c>
      <c r="M4">
        <f>realEstatePerformance!AK5</f>
        <v>61104.166666666672</v>
      </c>
    </row>
    <row r="5" spans="1:13" x14ac:dyDescent="0.35">
      <c r="A5" s="80">
        <v>1081</v>
      </c>
      <c r="B5">
        <f>realEstatePerformance!Z6</f>
        <v>291314.09722222231</v>
      </c>
      <c r="C5">
        <f>realEstatePerformance!AA6</f>
        <v>291314.09722222231</v>
      </c>
      <c r="D5">
        <f>realEstatePerformance!AB6</f>
        <v>291314.09722222231</v>
      </c>
      <c r="E5">
        <f>realEstatePerformance!AC6</f>
        <v>291314.09722222231</v>
      </c>
      <c r="F5">
        <f>realEstatePerformance!AD6</f>
        <v>291314.09722222231</v>
      </c>
      <c r="G5">
        <f>realEstatePerformance!AE6</f>
        <v>291314.09722222231</v>
      </c>
      <c r="H5">
        <f>realEstatePerformance!AF6</f>
        <v>291314.09722222231</v>
      </c>
      <c r="I5">
        <f>realEstatePerformance!AG6</f>
        <v>291314.09722222231</v>
      </c>
      <c r="J5">
        <f>realEstatePerformance!AH6</f>
        <v>291314.09722222231</v>
      </c>
      <c r="K5">
        <f>realEstatePerformance!AI6</f>
        <v>291314.09722222231</v>
      </c>
      <c r="L5">
        <f>realEstatePerformance!AJ6</f>
        <v>291314.09722222231</v>
      </c>
      <c r="M5">
        <f>realEstatePerformance!AK6</f>
        <v>291314.09722222231</v>
      </c>
    </row>
    <row r="6" spans="1:13" x14ac:dyDescent="0.35">
      <c r="A6" s="80">
        <v>1188</v>
      </c>
      <c r="B6">
        <f>realEstatePerformance!Z7</f>
        <v>266591.45833333337</v>
      </c>
      <c r="C6">
        <f>realEstatePerformance!AA7</f>
        <v>266591.45833333337</v>
      </c>
      <c r="D6">
        <f>realEstatePerformance!AB7</f>
        <v>266591.45833333337</v>
      </c>
      <c r="E6">
        <f>realEstatePerformance!AC7</f>
        <v>266591.45833333337</v>
      </c>
      <c r="F6">
        <f>realEstatePerformance!AD7</f>
        <v>266591.45833333337</v>
      </c>
      <c r="G6">
        <f>realEstatePerformance!AE7</f>
        <v>266591.45833333337</v>
      </c>
      <c r="H6">
        <f>realEstatePerformance!AF7</f>
        <v>266591.45833333337</v>
      </c>
      <c r="I6">
        <f>realEstatePerformance!AG7</f>
        <v>266591.45833333337</v>
      </c>
      <c r="J6">
        <f>realEstatePerformance!AH7</f>
        <v>266591.45833333337</v>
      </c>
      <c r="K6">
        <f>realEstatePerformance!AI7</f>
        <v>266591.45833333337</v>
      </c>
      <c r="L6">
        <f>realEstatePerformance!AJ7</f>
        <v>266591.45833333337</v>
      </c>
      <c r="M6">
        <f>realEstatePerformance!AK7</f>
        <v>266591.45833333337</v>
      </c>
    </row>
    <row r="7" spans="1:13" x14ac:dyDescent="0.35">
      <c r="A7" s="80">
        <v>1363</v>
      </c>
      <c r="B7">
        <f>realEstatePerformance!Z8</f>
        <v>164699.40625</v>
      </c>
      <c r="C7">
        <f>realEstatePerformance!AA8</f>
        <v>164699.40625</v>
      </c>
      <c r="D7">
        <f>realEstatePerformance!AB8</f>
        <v>164699.40625</v>
      </c>
      <c r="E7">
        <f>realEstatePerformance!AC8</f>
        <v>164699.40625</v>
      </c>
      <c r="F7">
        <f>realEstatePerformance!AD8</f>
        <v>164699.40625</v>
      </c>
      <c r="G7">
        <f>realEstatePerformance!AE8</f>
        <v>164699.40625</v>
      </c>
      <c r="H7">
        <f>realEstatePerformance!AF8</f>
        <v>164699.40625</v>
      </c>
      <c r="I7">
        <f>realEstatePerformance!AG8</f>
        <v>164699.40625</v>
      </c>
      <c r="J7">
        <f>realEstatePerformance!AH8</f>
        <v>164699.40625</v>
      </c>
      <c r="K7">
        <f>realEstatePerformance!AI8</f>
        <v>164699.40625</v>
      </c>
      <c r="L7">
        <f>realEstatePerformance!AJ8</f>
        <v>164699.40625</v>
      </c>
      <c r="M7">
        <f>realEstatePerformance!AK8</f>
        <v>164699.40625</v>
      </c>
    </row>
    <row r="8" spans="1:13" x14ac:dyDescent="0.35">
      <c r="A8" s="80">
        <v>1399</v>
      </c>
      <c r="B8">
        <f>realEstatePerformance!Z9</f>
        <v>303798.61111111118</v>
      </c>
      <c r="C8">
        <f>realEstatePerformance!AA9</f>
        <v>303798.61111111118</v>
      </c>
      <c r="D8">
        <f>realEstatePerformance!AB9</f>
        <v>303798.61111111118</v>
      </c>
      <c r="E8">
        <f>realEstatePerformance!AC9</f>
        <v>303798.61111111118</v>
      </c>
      <c r="F8">
        <f>realEstatePerformance!AD9</f>
        <v>303798.61111111118</v>
      </c>
      <c r="G8">
        <f>realEstatePerformance!AE9</f>
        <v>303798.61111111118</v>
      </c>
      <c r="H8">
        <f>realEstatePerformance!AF9</f>
        <v>303798.61111111118</v>
      </c>
      <c r="I8">
        <f>realEstatePerformance!AG9</f>
        <v>303798.61111111118</v>
      </c>
      <c r="J8">
        <f>realEstatePerformance!AH9</f>
        <v>303798.61111111118</v>
      </c>
      <c r="K8">
        <f>realEstatePerformance!AI9</f>
        <v>303798.61111111118</v>
      </c>
      <c r="L8">
        <f>realEstatePerformance!AJ9</f>
        <v>303798.61111111118</v>
      </c>
      <c r="M8">
        <f>realEstatePerformance!AK9</f>
        <v>303798.61111111118</v>
      </c>
    </row>
    <row r="9" spans="1:13" x14ac:dyDescent="0.35">
      <c r="A9" s="80">
        <v>927</v>
      </c>
      <c r="B9">
        <f>realEstatePerformance!Z10</f>
        <v>123601.04166666669</v>
      </c>
      <c r="C9">
        <f>realEstatePerformance!AA10</f>
        <v>123601.04166666669</v>
      </c>
      <c r="D9">
        <f>realEstatePerformance!AB10</f>
        <v>123601.04166666669</v>
      </c>
      <c r="E9">
        <f>realEstatePerformance!AC10</f>
        <v>123601.04166666669</v>
      </c>
      <c r="F9">
        <f>realEstatePerformance!AD10</f>
        <v>123601.04166666669</v>
      </c>
      <c r="G9">
        <f>realEstatePerformance!AE10</f>
        <v>123601.04166666669</v>
      </c>
      <c r="H9">
        <f>realEstatePerformance!AF10</f>
        <v>123601.04166666669</v>
      </c>
      <c r="I9">
        <f>realEstatePerformance!AG10</f>
        <v>123601.04166666669</v>
      </c>
      <c r="J9">
        <f>realEstatePerformance!AH10</f>
        <v>123601.04166666669</v>
      </c>
      <c r="K9">
        <f>realEstatePerformance!AI10</f>
        <v>123601.04166666669</v>
      </c>
      <c r="L9">
        <f>realEstatePerformance!AJ10</f>
        <v>123601.04166666669</v>
      </c>
      <c r="M9">
        <f>realEstatePerformance!AK10</f>
        <v>123601.04166666669</v>
      </c>
    </row>
    <row r="10" spans="1:13" x14ac:dyDescent="0.35">
      <c r="A10" s="80">
        <v>959</v>
      </c>
      <c r="B10">
        <f>realEstatePerformance!Z11</f>
        <v>149589.16666666669</v>
      </c>
      <c r="C10">
        <f>realEstatePerformance!AA11</f>
        <v>149589.16666666669</v>
      </c>
      <c r="D10">
        <f>realEstatePerformance!AB11</f>
        <v>149589.16666666669</v>
      </c>
      <c r="E10">
        <f>realEstatePerformance!AC11</f>
        <v>149589.16666666669</v>
      </c>
      <c r="F10">
        <f>realEstatePerformance!AD11</f>
        <v>149589.16666666669</v>
      </c>
      <c r="G10">
        <f>realEstatePerformance!AE11</f>
        <v>149589.16666666669</v>
      </c>
      <c r="H10">
        <f>realEstatePerformance!AF11</f>
        <v>149589.16666666669</v>
      </c>
      <c r="I10">
        <f>realEstatePerformance!AG11</f>
        <v>149589.16666666669</v>
      </c>
      <c r="J10">
        <f>realEstatePerformance!AH11</f>
        <v>149589.16666666669</v>
      </c>
      <c r="K10">
        <f>realEstatePerformance!AI11</f>
        <v>149589.16666666669</v>
      </c>
      <c r="L10">
        <f>realEstatePerformance!AJ11</f>
        <v>149589.16666666669</v>
      </c>
      <c r="M10">
        <f>realEstatePerformance!AK11</f>
        <v>149589.16666666669</v>
      </c>
    </row>
    <row r="11" spans="1:13" x14ac:dyDescent="0.35">
      <c r="A11" s="80">
        <v>981</v>
      </c>
      <c r="B11">
        <f>realEstatePerformance!Z12</f>
        <v>1039301.9886910279</v>
      </c>
      <c r="C11">
        <f>realEstatePerformance!AA12</f>
        <v>1039301.9886910279</v>
      </c>
      <c r="D11">
        <f>realEstatePerformance!AB12</f>
        <v>1039301.9886910279</v>
      </c>
      <c r="E11">
        <f>realEstatePerformance!AC12</f>
        <v>1039301.9886910279</v>
      </c>
      <c r="F11">
        <f>realEstatePerformance!AD12</f>
        <v>1039301.9886910279</v>
      </c>
      <c r="G11">
        <f>realEstatePerformance!AE12</f>
        <v>1039301.9886910279</v>
      </c>
      <c r="H11">
        <f>realEstatePerformance!AF12</f>
        <v>1039301.9886910279</v>
      </c>
      <c r="I11">
        <f>realEstatePerformance!AG12</f>
        <v>1039301.9886910279</v>
      </c>
      <c r="J11">
        <f>realEstatePerformance!AH12</f>
        <v>1039301.9886910279</v>
      </c>
      <c r="K11">
        <f>realEstatePerformance!AI12</f>
        <v>1039301.9886910279</v>
      </c>
      <c r="L11">
        <f>realEstatePerformance!AJ12</f>
        <v>1039301.9886910279</v>
      </c>
      <c r="M11">
        <f>realEstatePerformance!AK12</f>
        <v>1039301.9886910279</v>
      </c>
    </row>
    <row r="12" spans="1:13" x14ac:dyDescent="0.35">
      <c r="A12" s="80">
        <v>1222</v>
      </c>
      <c r="B12">
        <f>realEstatePerformance!Z13</f>
        <v>12014.708333333334</v>
      </c>
      <c r="C12">
        <f>realEstatePerformance!AA13</f>
        <v>12014.708333333334</v>
      </c>
      <c r="D12">
        <f>realEstatePerformance!AB13</f>
        <v>12014.708333333334</v>
      </c>
      <c r="E12">
        <f>realEstatePerformance!AC13</f>
        <v>12014.708333333334</v>
      </c>
      <c r="F12">
        <f>realEstatePerformance!AD13</f>
        <v>12014.708333333334</v>
      </c>
      <c r="G12">
        <f>realEstatePerformance!AE13</f>
        <v>12014.708333333334</v>
      </c>
      <c r="H12">
        <f>realEstatePerformance!AF13</f>
        <v>12014.708333333334</v>
      </c>
      <c r="I12">
        <f>realEstatePerformance!AG13</f>
        <v>12014.708333333334</v>
      </c>
      <c r="J12">
        <f>realEstatePerformance!AH13</f>
        <v>12014.708333333334</v>
      </c>
      <c r="K12">
        <f>realEstatePerformance!AI13</f>
        <v>12014.708333333334</v>
      </c>
      <c r="L12">
        <f>realEstatePerformance!AJ13</f>
        <v>12014.708333333334</v>
      </c>
      <c r="M12">
        <f>realEstatePerformance!AK13</f>
        <v>12014.708333333334</v>
      </c>
    </row>
    <row r="13" spans="1:13" x14ac:dyDescent="0.35">
      <c r="A13" s="80">
        <v>1223</v>
      </c>
      <c r="B13">
        <f>realEstatePerformance!Z14</f>
        <v>9881.6520833333343</v>
      </c>
      <c r="C13">
        <f>realEstatePerformance!AA14</f>
        <v>9881.6520833333343</v>
      </c>
      <c r="D13">
        <f>realEstatePerformance!AB14</f>
        <v>9881.6520833333343</v>
      </c>
      <c r="E13">
        <f>realEstatePerformance!AC14</f>
        <v>9881.6520833333343</v>
      </c>
      <c r="F13">
        <f>realEstatePerformance!AD14</f>
        <v>9881.6520833333343</v>
      </c>
      <c r="G13">
        <f>realEstatePerformance!AE14</f>
        <v>9881.6520833333343</v>
      </c>
      <c r="H13">
        <f>realEstatePerformance!AF14</f>
        <v>9881.6520833333343</v>
      </c>
      <c r="I13">
        <f>realEstatePerformance!AG14</f>
        <v>9881.6520833333343</v>
      </c>
      <c r="J13">
        <f>realEstatePerformance!AH14</f>
        <v>9881.6520833333343</v>
      </c>
      <c r="K13">
        <f>realEstatePerformance!AI14</f>
        <v>9881.6520833333343</v>
      </c>
      <c r="L13">
        <f>realEstatePerformance!AJ14</f>
        <v>9881.6520833333343</v>
      </c>
      <c r="M13">
        <f>realEstatePerformance!AK14</f>
        <v>9881.6520833333343</v>
      </c>
    </row>
    <row r="14" spans="1:13" x14ac:dyDescent="0.35">
      <c r="A14" s="80">
        <v>1224</v>
      </c>
      <c r="B14">
        <f>realEstatePerformance!Z15</f>
        <v>2459.1125000000006</v>
      </c>
      <c r="C14">
        <f>realEstatePerformance!AA15</f>
        <v>2459.1125000000006</v>
      </c>
      <c r="D14">
        <f>realEstatePerformance!AB15</f>
        <v>2459.1125000000006</v>
      </c>
      <c r="E14">
        <f>realEstatePerformance!AC15</f>
        <v>2459.1125000000006</v>
      </c>
      <c r="F14">
        <f>realEstatePerformance!AD15</f>
        <v>2459.1125000000006</v>
      </c>
      <c r="G14">
        <f>realEstatePerformance!AE15</f>
        <v>2459.1125000000006</v>
      </c>
      <c r="H14">
        <f>realEstatePerformance!AF15</f>
        <v>2459.1125000000006</v>
      </c>
      <c r="I14">
        <f>realEstatePerformance!AG15</f>
        <v>2459.1125000000006</v>
      </c>
      <c r="J14">
        <f>realEstatePerformance!AH15</f>
        <v>2459.1125000000006</v>
      </c>
      <c r="K14">
        <f>realEstatePerformance!AI15</f>
        <v>2459.1125000000006</v>
      </c>
      <c r="L14">
        <f>realEstatePerformance!AJ15</f>
        <v>2459.1125000000006</v>
      </c>
      <c r="M14">
        <f>realEstatePerformance!AK15</f>
        <v>2459.1125000000006</v>
      </c>
    </row>
    <row r="15" spans="1:13" x14ac:dyDescent="0.35">
      <c r="A15" s="80">
        <v>1225</v>
      </c>
      <c r="B15">
        <f>realEstatePerformance!Z16</f>
        <v>16835.325000000001</v>
      </c>
      <c r="C15">
        <f>realEstatePerformance!AA16</f>
        <v>16835.325000000001</v>
      </c>
      <c r="D15">
        <f>realEstatePerformance!AB16</f>
        <v>16835.325000000001</v>
      </c>
      <c r="E15">
        <f>realEstatePerformance!AC16</f>
        <v>16835.325000000001</v>
      </c>
      <c r="F15">
        <f>realEstatePerformance!AD16</f>
        <v>16835.325000000001</v>
      </c>
      <c r="G15">
        <f>realEstatePerformance!AE16</f>
        <v>16835.325000000001</v>
      </c>
      <c r="H15">
        <f>realEstatePerformance!AF16</f>
        <v>16835.325000000001</v>
      </c>
      <c r="I15">
        <f>realEstatePerformance!AG16</f>
        <v>16835.325000000001</v>
      </c>
      <c r="J15">
        <f>realEstatePerformance!AH16</f>
        <v>16835.325000000001</v>
      </c>
      <c r="K15">
        <f>realEstatePerformance!AI16</f>
        <v>16835.325000000001</v>
      </c>
      <c r="L15">
        <f>realEstatePerformance!AJ16</f>
        <v>16835.325000000001</v>
      </c>
      <c r="M15">
        <f>realEstatePerformance!AK16</f>
        <v>16835.325000000001</v>
      </c>
    </row>
    <row r="16" spans="1:13" x14ac:dyDescent="0.35">
      <c r="A16" s="80">
        <v>1226</v>
      </c>
      <c r="B16">
        <f>realEstatePerformance!Z17</f>
        <v>11736.454166666668</v>
      </c>
      <c r="C16">
        <f>realEstatePerformance!AA17</f>
        <v>11736.454166666668</v>
      </c>
      <c r="D16">
        <f>realEstatePerformance!AB17</f>
        <v>11736.454166666668</v>
      </c>
      <c r="E16">
        <f>realEstatePerformance!AC17</f>
        <v>11736.454166666668</v>
      </c>
      <c r="F16">
        <f>realEstatePerformance!AD17</f>
        <v>11736.454166666668</v>
      </c>
      <c r="G16">
        <f>realEstatePerformance!AE17</f>
        <v>11736.454166666668</v>
      </c>
      <c r="H16">
        <f>realEstatePerformance!AF17</f>
        <v>11736.454166666668</v>
      </c>
      <c r="I16">
        <f>realEstatePerformance!AG17</f>
        <v>11736.454166666668</v>
      </c>
      <c r="J16">
        <f>realEstatePerformance!AH17</f>
        <v>11736.454166666668</v>
      </c>
      <c r="K16">
        <f>realEstatePerformance!AI17</f>
        <v>11736.454166666668</v>
      </c>
      <c r="L16">
        <f>realEstatePerformance!AJ17</f>
        <v>11736.454166666668</v>
      </c>
      <c r="M16">
        <f>realEstatePerformance!AK17</f>
        <v>11736.454166666668</v>
      </c>
    </row>
    <row r="17" spans="1:13" x14ac:dyDescent="0.35">
      <c r="A17" s="80">
        <v>1229</v>
      </c>
      <c r="B17">
        <f>realEstatePerformance!Z18</f>
        <v>1828.5312500000002</v>
      </c>
      <c r="C17">
        <f>realEstatePerformance!AA18</f>
        <v>1828.5312500000002</v>
      </c>
      <c r="D17">
        <f>realEstatePerformance!AB18</f>
        <v>1828.5312500000002</v>
      </c>
      <c r="E17">
        <f>realEstatePerformance!AC18</f>
        <v>1828.5312500000002</v>
      </c>
      <c r="F17">
        <f>realEstatePerformance!AD18</f>
        <v>1828.5312500000002</v>
      </c>
      <c r="G17">
        <f>realEstatePerformance!AE18</f>
        <v>1828.5312500000002</v>
      </c>
      <c r="H17">
        <f>realEstatePerformance!AF18</f>
        <v>1828.5312500000002</v>
      </c>
      <c r="I17">
        <f>realEstatePerformance!AG18</f>
        <v>1828.5312500000002</v>
      </c>
      <c r="J17">
        <f>realEstatePerformance!AH18</f>
        <v>1828.5312500000002</v>
      </c>
      <c r="K17">
        <f>realEstatePerformance!AI18</f>
        <v>1828.5312500000002</v>
      </c>
      <c r="L17">
        <f>realEstatePerformance!AJ18</f>
        <v>1828.5312500000002</v>
      </c>
      <c r="M17">
        <f>realEstatePerformance!AK18</f>
        <v>1828.5312500000002</v>
      </c>
    </row>
    <row r="18" spans="1:13" x14ac:dyDescent="0.35">
      <c r="A18" s="80">
        <v>1231</v>
      </c>
      <c r="B18">
        <f>realEstatePerformance!Z19</f>
        <v>13013.000000000002</v>
      </c>
      <c r="C18">
        <f>realEstatePerformance!AA19</f>
        <v>13013.000000000002</v>
      </c>
      <c r="D18">
        <f>realEstatePerformance!AB19</f>
        <v>13013.000000000002</v>
      </c>
      <c r="E18">
        <f>realEstatePerformance!AC19</f>
        <v>13013.000000000002</v>
      </c>
      <c r="F18">
        <f>realEstatePerformance!AD19</f>
        <v>13013.000000000002</v>
      </c>
      <c r="G18">
        <f>realEstatePerformance!AE19</f>
        <v>13013.000000000002</v>
      </c>
      <c r="H18">
        <f>realEstatePerformance!AF19</f>
        <v>13013.000000000002</v>
      </c>
      <c r="I18">
        <f>realEstatePerformance!AG19</f>
        <v>13013.000000000002</v>
      </c>
      <c r="J18">
        <f>realEstatePerformance!AH19</f>
        <v>13013.000000000002</v>
      </c>
      <c r="K18">
        <f>realEstatePerformance!AI19</f>
        <v>13013.000000000002</v>
      </c>
      <c r="L18">
        <f>realEstatePerformance!AJ19</f>
        <v>13013.000000000002</v>
      </c>
      <c r="M18">
        <f>realEstatePerformance!AK19</f>
        <v>13013.000000000002</v>
      </c>
    </row>
    <row r="19" spans="1:13" x14ac:dyDescent="0.35">
      <c r="A19" s="80">
        <v>1232</v>
      </c>
      <c r="B19">
        <f>realEstatePerformance!Z20</f>
        <v>13480.187500000002</v>
      </c>
      <c r="C19">
        <f>realEstatePerformance!AA20</f>
        <v>13480.187500000002</v>
      </c>
      <c r="D19">
        <f>realEstatePerformance!AB20</f>
        <v>13480.187500000002</v>
      </c>
      <c r="E19">
        <f>realEstatePerformance!AC20</f>
        <v>13480.187500000002</v>
      </c>
      <c r="F19">
        <f>realEstatePerformance!AD20</f>
        <v>13480.187500000002</v>
      </c>
      <c r="G19">
        <f>realEstatePerformance!AE20</f>
        <v>13480.187500000002</v>
      </c>
      <c r="H19">
        <f>realEstatePerformance!AF20</f>
        <v>13480.187500000002</v>
      </c>
      <c r="I19">
        <f>realEstatePerformance!AG20</f>
        <v>13480.187500000002</v>
      </c>
      <c r="J19">
        <f>realEstatePerformance!AH20</f>
        <v>13480.187500000002</v>
      </c>
      <c r="K19">
        <f>realEstatePerformance!AI20</f>
        <v>13480.187500000002</v>
      </c>
      <c r="L19">
        <f>realEstatePerformance!AJ20</f>
        <v>13480.187500000002</v>
      </c>
      <c r="M19">
        <f>realEstatePerformance!AK20</f>
        <v>13480.187500000002</v>
      </c>
    </row>
    <row r="20" spans="1:13" x14ac:dyDescent="0.35">
      <c r="A20" s="80">
        <v>1233</v>
      </c>
      <c r="B20">
        <f>realEstatePerformance!Z21</f>
        <v>10161.666666666668</v>
      </c>
      <c r="C20">
        <f>realEstatePerformance!AA21</f>
        <v>10161.666666666668</v>
      </c>
      <c r="D20">
        <f>realEstatePerformance!AB21</f>
        <v>10161.666666666668</v>
      </c>
      <c r="E20">
        <f>realEstatePerformance!AC21</f>
        <v>10161.666666666668</v>
      </c>
      <c r="F20">
        <f>realEstatePerformance!AD21</f>
        <v>10161.666666666668</v>
      </c>
      <c r="G20">
        <f>realEstatePerformance!AE21</f>
        <v>10161.666666666668</v>
      </c>
      <c r="H20">
        <f>realEstatePerformance!AF21</f>
        <v>10161.666666666668</v>
      </c>
      <c r="I20">
        <f>realEstatePerformance!AG21</f>
        <v>10161.666666666668</v>
      </c>
      <c r="J20">
        <f>realEstatePerformance!AH21</f>
        <v>10161.666666666668</v>
      </c>
      <c r="K20">
        <f>realEstatePerformance!AI21</f>
        <v>10161.666666666668</v>
      </c>
      <c r="L20">
        <f>realEstatePerformance!AJ21</f>
        <v>10161.666666666668</v>
      </c>
      <c r="M20">
        <f>realEstatePerformance!AK21</f>
        <v>10161.666666666668</v>
      </c>
    </row>
    <row r="21" spans="1:13" x14ac:dyDescent="0.35">
      <c r="A21" s="80">
        <v>1234</v>
      </c>
      <c r="B21">
        <f>realEstatePerformance!Z22</f>
        <v>15506.400000000003</v>
      </c>
      <c r="C21">
        <f>realEstatePerformance!AA22</f>
        <v>15506.400000000003</v>
      </c>
      <c r="D21">
        <f>realEstatePerformance!AB22</f>
        <v>15506.400000000003</v>
      </c>
      <c r="E21">
        <f>realEstatePerformance!AC22</f>
        <v>15506.400000000003</v>
      </c>
      <c r="F21">
        <f>realEstatePerformance!AD22</f>
        <v>15506.400000000003</v>
      </c>
      <c r="G21">
        <f>realEstatePerformance!AE22</f>
        <v>15506.400000000003</v>
      </c>
      <c r="H21">
        <f>realEstatePerformance!AF22</f>
        <v>15506.400000000003</v>
      </c>
      <c r="I21">
        <f>realEstatePerformance!AG22</f>
        <v>15506.400000000003</v>
      </c>
      <c r="J21">
        <f>realEstatePerformance!AH22</f>
        <v>15506.400000000003</v>
      </c>
      <c r="K21">
        <f>realEstatePerformance!AI22</f>
        <v>15506.400000000003</v>
      </c>
      <c r="L21">
        <f>realEstatePerformance!AJ22</f>
        <v>15506.400000000003</v>
      </c>
      <c r="M21">
        <f>realEstatePerformance!AK22</f>
        <v>15506.400000000003</v>
      </c>
    </row>
    <row r="22" spans="1:13" x14ac:dyDescent="0.35">
      <c r="A22" s="80">
        <v>1235</v>
      </c>
      <c r="B22">
        <f>realEstatePerformance!Z23</f>
        <v>1446.0604166666669</v>
      </c>
      <c r="C22">
        <f>realEstatePerformance!AA23</f>
        <v>1446.0604166666669</v>
      </c>
      <c r="D22">
        <f>realEstatePerformance!AB23</f>
        <v>1446.0604166666669</v>
      </c>
      <c r="E22">
        <f>realEstatePerformance!AC23</f>
        <v>1446.0604166666669</v>
      </c>
      <c r="F22">
        <f>realEstatePerformance!AD23</f>
        <v>1446.0604166666669</v>
      </c>
      <c r="G22">
        <f>realEstatePerformance!AE23</f>
        <v>1446.0604166666669</v>
      </c>
      <c r="H22">
        <f>realEstatePerformance!AF23</f>
        <v>1446.0604166666669</v>
      </c>
      <c r="I22">
        <f>realEstatePerformance!AG23</f>
        <v>1446.0604166666669</v>
      </c>
      <c r="J22">
        <f>realEstatePerformance!AH23</f>
        <v>1446.0604166666669</v>
      </c>
      <c r="K22">
        <f>realEstatePerformance!AI23</f>
        <v>1446.0604166666669</v>
      </c>
      <c r="L22">
        <f>realEstatePerformance!AJ23</f>
        <v>1446.0604166666669</v>
      </c>
      <c r="M22">
        <f>realEstatePerformance!AK23</f>
        <v>1446.0604166666669</v>
      </c>
    </row>
    <row r="23" spans="1:13" x14ac:dyDescent="0.35">
      <c r="A23" s="80">
        <v>1237</v>
      </c>
      <c r="B23">
        <f>realEstatePerformance!Z24</f>
        <v>10004.88125</v>
      </c>
      <c r="C23">
        <f>realEstatePerformance!AA24</f>
        <v>10004.88125</v>
      </c>
      <c r="D23">
        <f>realEstatePerformance!AB24</f>
        <v>10004.88125</v>
      </c>
      <c r="E23">
        <f>realEstatePerformance!AC24</f>
        <v>10004.88125</v>
      </c>
      <c r="F23">
        <f>realEstatePerformance!AD24</f>
        <v>10004.88125</v>
      </c>
      <c r="G23">
        <f>realEstatePerformance!AE24</f>
        <v>10004.88125</v>
      </c>
      <c r="H23">
        <f>realEstatePerformance!AF24</f>
        <v>10004.88125</v>
      </c>
      <c r="I23">
        <f>realEstatePerformance!AG24</f>
        <v>10004.88125</v>
      </c>
      <c r="J23">
        <f>realEstatePerformance!AH24</f>
        <v>10004.88125</v>
      </c>
      <c r="K23">
        <f>realEstatePerformance!AI24</f>
        <v>10004.88125</v>
      </c>
      <c r="L23">
        <f>realEstatePerformance!AJ24</f>
        <v>10004.88125</v>
      </c>
      <c r="M23">
        <f>realEstatePerformance!AK24</f>
        <v>10004.88125</v>
      </c>
    </row>
    <row r="24" spans="1:13" x14ac:dyDescent="0.35">
      <c r="A24" s="80">
        <v>1238</v>
      </c>
      <c r="B24">
        <f>realEstatePerformance!Z25</f>
        <v>27378.433333333338</v>
      </c>
      <c r="C24">
        <f>realEstatePerformance!AA25</f>
        <v>27378.433333333338</v>
      </c>
      <c r="D24">
        <f>realEstatePerformance!AB25</f>
        <v>27378.433333333338</v>
      </c>
      <c r="E24">
        <f>realEstatePerformance!AC25</f>
        <v>27378.433333333338</v>
      </c>
      <c r="F24">
        <f>realEstatePerformance!AD25</f>
        <v>27378.433333333338</v>
      </c>
      <c r="G24">
        <f>realEstatePerformance!AE25</f>
        <v>27378.433333333338</v>
      </c>
      <c r="H24">
        <f>realEstatePerformance!AF25</f>
        <v>27378.433333333338</v>
      </c>
      <c r="I24">
        <f>realEstatePerformance!AG25</f>
        <v>27378.433333333338</v>
      </c>
      <c r="J24">
        <f>realEstatePerformance!AH25</f>
        <v>27378.433333333338</v>
      </c>
      <c r="K24">
        <f>realEstatePerformance!AI25</f>
        <v>27378.433333333338</v>
      </c>
      <c r="L24">
        <f>realEstatePerformance!AJ25</f>
        <v>27378.433333333338</v>
      </c>
      <c r="M24">
        <f>realEstatePerformance!AK25</f>
        <v>27378.433333333338</v>
      </c>
    </row>
    <row r="25" spans="1:13" x14ac:dyDescent="0.35">
      <c r="A25" s="80">
        <v>1242</v>
      </c>
      <c r="B25">
        <f>realEstatePerformance!Z26</f>
        <v>15869.858333333337</v>
      </c>
      <c r="C25">
        <f>realEstatePerformance!AA26</f>
        <v>15869.858333333337</v>
      </c>
      <c r="D25">
        <f>realEstatePerformance!AB26</f>
        <v>15869.858333333337</v>
      </c>
      <c r="E25">
        <f>realEstatePerformance!AC26</f>
        <v>15869.858333333337</v>
      </c>
      <c r="F25">
        <f>realEstatePerformance!AD26</f>
        <v>15869.858333333337</v>
      </c>
      <c r="G25">
        <f>realEstatePerformance!AE26</f>
        <v>15869.858333333337</v>
      </c>
      <c r="H25">
        <f>realEstatePerformance!AF26</f>
        <v>15869.858333333337</v>
      </c>
      <c r="I25">
        <f>realEstatePerformance!AG26</f>
        <v>15869.858333333337</v>
      </c>
      <c r="J25">
        <f>realEstatePerformance!AH26</f>
        <v>15869.858333333337</v>
      </c>
      <c r="K25">
        <f>realEstatePerformance!AI26</f>
        <v>15869.858333333337</v>
      </c>
      <c r="L25">
        <f>realEstatePerformance!AJ26</f>
        <v>15869.858333333337</v>
      </c>
      <c r="M25">
        <f>realEstatePerformance!AK26</f>
        <v>15869.858333333337</v>
      </c>
    </row>
    <row r="26" spans="1:13" x14ac:dyDescent="0.35">
      <c r="A26" s="80">
        <v>1273</v>
      </c>
      <c r="B26">
        <f>realEstatePerformance!Z27</f>
        <v>9191.0000000000018</v>
      </c>
      <c r="C26">
        <f>realEstatePerformance!AA27</f>
        <v>9191.0000000000018</v>
      </c>
      <c r="D26">
        <f>realEstatePerformance!AB27</f>
        <v>9191.0000000000018</v>
      </c>
      <c r="E26">
        <f>realEstatePerformance!AC27</f>
        <v>9191.0000000000018</v>
      </c>
      <c r="F26">
        <f>realEstatePerformance!AD27</f>
        <v>9191.0000000000018</v>
      </c>
      <c r="G26">
        <f>realEstatePerformance!AE27</f>
        <v>9191.0000000000018</v>
      </c>
      <c r="H26">
        <f>realEstatePerformance!AF27</f>
        <v>9191.0000000000018</v>
      </c>
      <c r="I26">
        <f>realEstatePerformance!AG27</f>
        <v>9191.0000000000018</v>
      </c>
      <c r="J26">
        <f>realEstatePerformance!AH27</f>
        <v>9191.0000000000018</v>
      </c>
      <c r="K26">
        <f>realEstatePerformance!AI27</f>
        <v>9191.0000000000018</v>
      </c>
      <c r="L26">
        <f>realEstatePerformance!AJ27</f>
        <v>9191.0000000000018</v>
      </c>
      <c r="M26">
        <f>realEstatePerformance!AK27</f>
        <v>9191.0000000000018</v>
      </c>
    </row>
    <row r="27" spans="1:13" x14ac:dyDescent="0.35">
      <c r="A27" s="80">
        <v>1276</v>
      </c>
      <c r="B27">
        <f>realEstatePerformance!Z28</f>
        <v>18078.666666666668</v>
      </c>
      <c r="C27">
        <f>realEstatePerformance!AA28</f>
        <v>18078.666666666668</v>
      </c>
      <c r="D27">
        <f>realEstatePerformance!AB28</f>
        <v>18078.666666666668</v>
      </c>
      <c r="E27">
        <f>realEstatePerformance!AC28</f>
        <v>18078.666666666668</v>
      </c>
      <c r="F27">
        <f>realEstatePerformance!AD28</f>
        <v>18078.666666666668</v>
      </c>
      <c r="G27">
        <f>realEstatePerformance!AE28</f>
        <v>18078.666666666668</v>
      </c>
      <c r="H27">
        <f>realEstatePerformance!AF28</f>
        <v>18078.666666666668</v>
      </c>
      <c r="I27">
        <f>realEstatePerformance!AG28</f>
        <v>18078.666666666668</v>
      </c>
      <c r="J27">
        <f>realEstatePerformance!AH28</f>
        <v>18078.666666666668</v>
      </c>
      <c r="K27">
        <f>realEstatePerformance!AI28</f>
        <v>18078.666666666668</v>
      </c>
      <c r="L27">
        <f>realEstatePerformance!AJ28</f>
        <v>18078.666666666668</v>
      </c>
      <c r="M27">
        <f>realEstatePerformance!AK28</f>
        <v>18078.666666666668</v>
      </c>
    </row>
    <row r="28" spans="1:13" x14ac:dyDescent="0.35">
      <c r="A28" s="80">
        <v>1277</v>
      </c>
      <c r="B28">
        <f>realEstatePerformance!Z29</f>
        <v>6125.4375000000009</v>
      </c>
      <c r="C28">
        <f>realEstatePerformance!AA29</f>
        <v>6125.4375000000009</v>
      </c>
      <c r="D28">
        <f>realEstatePerformance!AB29</f>
        <v>6125.4375000000009</v>
      </c>
      <c r="E28">
        <f>realEstatePerformance!AC29</f>
        <v>6125.4375000000009</v>
      </c>
      <c r="F28">
        <f>realEstatePerformance!AD29</f>
        <v>6125.4375000000009</v>
      </c>
      <c r="G28">
        <f>realEstatePerformance!AE29</f>
        <v>6125.4375000000009</v>
      </c>
      <c r="H28">
        <f>realEstatePerformance!AF29</f>
        <v>6125.4375000000009</v>
      </c>
      <c r="I28">
        <f>realEstatePerformance!AG29</f>
        <v>6125.4375000000009</v>
      </c>
      <c r="J28">
        <f>realEstatePerformance!AH29</f>
        <v>6125.4375000000009</v>
      </c>
      <c r="K28">
        <f>realEstatePerformance!AI29</f>
        <v>6125.4375000000009</v>
      </c>
      <c r="L28">
        <f>realEstatePerformance!AJ29</f>
        <v>6125.4375000000009</v>
      </c>
      <c r="M28">
        <f>realEstatePerformance!AK29</f>
        <v>6125.4375000000009</v>
      </c>
    </row>
    <row r="29" spans="1:13" x14ac:dyDescent="0.35">
      <c r="A29" s="80">
        <v>1281</v>
      </c>
      <c r="B29">
        <f>realEstatePerformance!Z30</f>
        <v>9858.3333333333339</v>
      </c>
      <c r="C29">
        <f>realEstatePerformance!AA30</f>
        <v>9858.3333333333339</v>
      </c>
      <c r="D29">
        <f>realEstatePerformance!AB30</f>
        <v>9858.3333333333339</v>
      </c>
      <c r="E29">
        <f>realEstatePerformance!AC30</f>
        <v>9858.3333333333339</v>
      </c>
      <c r="F29">
        <f>realEstatePerformance!AD30</f>
        <v>9858.3333333333339</v>
      </c>
      <c r="G29">
        <f>realEstatePerformance!AE30</f>
        <v>9858.3333333333339</v>
      </c>
      <c r="H29">
        <f>realEstatePerformance!AF30</f>
        <v>9858.3333333333339</v>
      </c>
      <c r="I29">
        <f>realEstatePerformance!AG30</f>
        <v>9858.3333333333339</v>
      </c>
      <c r="J29">
        <f>realEstatePerformance!AH30</f>
        <v>9858.3333333333339</v>
      </c>
      <c r="K29">
        <f>realEstatePerformance!AI30</f>
        <v>9858.3333333333339</v>
      </c>
      <c r="L29">
        <f>realEstatePerformance!AJ30</f>
        <v>9858.3333333333339</v>
      </c>
      <c r="M29">
        <f>realEstatePerformance!AK30</f>
        <v>9858.3333333333339</v>
      </c>
    </row>
    <row r="30" spans="1:13" x14ac:dyDescent="0.35">
      <c r="A30" s="80">
        <v>1282</v>
      </c>
      <c r="B30">
        <f>realEstatePerformance!Z31</f>
        <v>11223.333333333334</v>
      </c>
      <c r="C30">
        <f>realEstatePerformance!AA31</f>
        <v>11223.333333333334</v>
      </c>
      <c r="D30">
        <f>realEstatePerformance!AB31</f>
        <v>11223.333333333334</v>
      </c>
      <c r="E30">
        <f>realEstatePerformance!AC31</f>
        <v>11223.333333333334</v>
      </c>
      <c r="F30">
        <f>realEstatePerformance!AD31</f>
        <v>11223.333333333334</v>
      </c>
      <c r="G30">
        <f>realEstatePerformance!AE31</f>
        <v>11223.333333333334</v>
      </c>
      <c r="H30">
        <f>realEstatePerformance!AF31</f>
        <v>11223.333333333334</v>
      </c>
      <c r="I30">
        <f>realEstatePerformance!AG31</f>
        <v>11223.333333333334</v>
      </c>
      <c r="J30">
        <f>realEstatePerformance!AH31</f>
        <v>11223.333333333334</v>
      </c>
      <c r="K30">
        <f>realEstatePerformance!AI31</f>
        <v>11223.333333333334</v>
      </c>
      <c r="L30">
        <f>realEstatePerformance!AJ31</f>
        <v>11223.333333333334</v>
      </c>
      <c r="M30">
        <f>realEstatePerformance!AK31</f>
        <v>11223.333333333334</v>
      </c>
    </row>
    <row r="31" spans="1:13" x14ac:dyDescent="0.35">
      <c r="A31" s="80">
        <v>1283</v>
      </c>
      <c r="B31">
        <f>realEstatePerformance!Z32</f>
        <v>9797.6666666666679</v>
      </c>
      <c r="C31">
        <f>realEstatePerformance!AA32</f>
        <v>9797.6666666666679</v>
      </c>
      <c r="D31">
        <f>realEstatePerformance!AB32</f>
        <v>9797.6666666666679</v>
      </c>
      <c r="E31">
        <f>realEstatePerformance!AC32</f>
        <v>9797.6666666666679</v>
      </c>
      <c r="F31">
        <f>realEstatePerformance!AD32</f>
        <v>9797.6666666666679</v>
      </c>
      <c r="G31">
        <f>realEstatePerformance!AE32</f>
        <v>9797.6666666666679</v>
      </c>
      <c r="H31">
        <f>realEstatePerformance!AF32</f>
        <v>9797.6666666666679</v>
      </c>
      <c r="I31">
        <f>realEstatePerformance!AG32</f>
        <v>9797.6666666666679</v>
      </c>
      <c r="J31">
        <f>realEstatePerformance!AH32</f>
        <v>9797.6666666666679</v>
      </c>
      <c r="K31">
        <f>realEstatePerformance!AI32</f>
        <v>9797.6666666666679</v>
      </c>
      <c r="L31">
        <f>realEstatePerformance!AJ32</f>
        <v>9797.6666666666679</v>
      </c>
      <c r="M31">
        <f>realEstatePerformance!AK32</f>
        <v>9797.6666666666679</v>
      </c>
    </row>
    <row r="32" spans="1:13" x14ac:dyDescent="0.35">
      <c r="A32" s="80">
        <v>1284</v>
      </c>
      <c r="B32">
        <f>realEstatePerformance!Z33</f>
        <v>16319.333333333336</v>
      </c>
      <c r="C32">
        <f>realEstatePerformance!AA33</f>
        <v>16319.333333333336</v>
      </c>
      <c r="D32">
        <f>realEstatePerformance!AB33</f>
        <v>16319.333333333336</v>
      </c>
      <c r="E32">
        <f>realEstatePerformance!AC33</f>
        <v>16319.333333333336</v>
      </c>
      <c r="F32">
        <f>realEstatePerformance!AD33</f>
        <v>16319.333333333336</v>
      </c>
      <c r="G32">
        <f>realEstatePerformance!AE33</f>
        <v>16319.333333333336</v>
      </c>
      <c r="H32">
        <f>realEstatePerformance!AF33</f>
        <v>16319.333333333336</v>
      </c>
      <c r="I32">
        <f>realEstatePerformance!AG33</f>
        <v>16319.333333333336</v>
      </c>
      <c r="J32">
        <f>realEstatePerformance!AH33</f>
        <v>16319.333333333336</v>
      </c>
      <c r="K32">
        <f>realEstatePerformance!AI33</f>
        <v>16319.333333333336</v>
      </c>
      <c r="L32">
        <f>realEstatePerformance!AJ33</f>
        <v>16319.333333333336</v>
      </c>
      <c r="M32">
        <f>realEstatePerformance!AK33</f>
        <v>16319.333333333336</v>
      </c>
    </row>
    <row r="33" spans="1:13" x14ac:dyDescent="0.35">
      <c r="A33" s="80">
        <v>914</v>
      </c>
      <c r="B33">
        <f>realEstatePerformance!Z34</f>
        <v>76923.437500000015</v>
      </c>
      <c r="C33">
        <f>realEstatePerformance!AA34</f>
        <v>76923.437500000015</v>
      </c>
      <c r="D33">
        <f>realEstatePerformance!AB34</f>
        <v>76923.437500000015</v>
      </c>
      <c r="E33">
        <f>realEstatePerformance!AC34</f>
        <v>76923.437500000015</v>
      </c>
      <c r="F33">
        <f>realEstatePerformance!AD34</f>
        <v>76923.437500000015</v>
      </c>
      <c r="G33">
        <f>realEstatePerformance!AE34</f>
        <v>76923.437500000015</v>
      </c>
      <c r="H33">
        <f>realEstatePerformance!AF34</f>
        <v>76923.437500000015</v>
      </c>
      <c r="I33">
        <f>realEstatePerformance!AG34</f>
        <v>76923.437500000015</v>
      </c>
      <c r="J33">
        <f>realEstatePerformance!AH34</f>
        <v>76923.437500000015</v>
      </c>
      <c r="K33">
        <f>realEstatePerformance!AI34</f>
        <v>76923.437500000015</v>
      </c>
      <c r="L33">
        <f>realEstatePerformance!AJ34</f>
        <v>76923.437500000015</v>
      </c>
      <c r="M33">
        <f>realEstatePerformance!AK34</f>
        <v>76923.437500000015</v>
      </c>
    </row>
    <row r="34" spans="1:13" x14ac:dyDescent="0.35">
      <c r="A34" s="80">
        <v>1190</v>
      </c>
      <c r="B34">
        <f>realEstatePerformance!Z35</f>
        <v>47634.583703703705</v>
      </c>
      <c r="C34">
        <f>realEstatePerformance!AA35</f>
        <v>47634.583703703705</v>
      </c>
      <c r="D34">
        <f>realEstatePerformance!AB35</f>
        <v>47634.583703703705</v>
      </c>
      <c r="E34">
        <f>realEstatePerformance!AC35</f>
        <v>47634.583703703705</v>
      </c>
      <c r="F34">
        <f>realEstatePerformance!AD35</f>
        <v>47634.583703703705</v>
      </c>
      <c r="G34">
        <f>realEstatePerformance!AE35</f>
        <v>47634.583703703705</v>
      </c>
      <c r="H34">
        <f>realEstatePerformance!AF35</f>
        <v>47634.583703703705</v>
      </c>
      <c r="I34">
        <f>realEstatePerformance!AG35</f>
        <v>47634.583703703705</v>
      </c>
      <c r="J34">
        <f>realEstatePerformance!AH35</f>
        <v>47634.583703703705</v>
      </c>
      <c r="K34">
        <f>realEstatePerformance!AI35</f>
        <v>47634.583703703705</v>
      </c>
      <c r="L34">
        <f>realEstatePerformance!AJ35</f>
        <v>47634.583703703705</v>
      </c>
      <c r="M34">
        <f>realEstatePerformance!AK35</f>
        <v>47634.583703703705</v>
      </c>
    </row>
    <row r="35" spans="1:13" x14ac:dyDescent="0.35">
      <c r="A35" s="80">
        <v>1193</v>
      </c>
      <c r="B35">
        <f>realEstatePerformance!Z36</f>
        <v>39570.109629629638</v>
      </c>
      <c r="C35">
        <f>realEstatePerformance!AA36</f>
        <v>39570.109629629638</v>
      </c>
      <c r="D35">
        <f>realEstatePerformance!AB36</f>
        <v>39570.109629629638</v>
      </c>
      <c r="E35">
        <f>realEstatePerformance!AC36</f>
        <v>39570.109629629638</v>
      </c>
      <c r="F35">
        <f>realEstatePerformance!AD36</f>
        <v>39570.109629629638</v>
      </c>
      <c r="G35">
        <f>realEstatePerformance!AE36</f>
        <v>39570.109629629638</v>
      </c>
      <c r="H35">
        <f>realEstatePerformance!AF36</f>
        <v>39570.109629629638</v>
      </c>
      <c r="I35">
        <f>realEstatePerformance!AG36</f>
        <v>39570.109629629638</v>
      </c>
      <c r="J35">
        <f>realEstatePerformance!AH36</f>
        <v>39570.109629629638</v>
      </c>
      <c r="K35">
        <f>realEstatePerformance!AI36</f>
        <v>39570.109629629638</v>
      </c>
      <c r="L35">
        <f>realEstatePerformance!AJ36</f>
        <v>39570.109629629638</v>
      </c>
      <c r="M35">
        <f>realEstatePerformance!AK36</f>
        <v>39570.109629629638</v>
      </c>
    </row>
    <row r="36" spans="1:13" x14ac:dyDescent="0.35">
      <c r="A36" s="80">
        <v>1202</v>
      </c>
      <c r="B36">
        <f>realEstatePerformance!Z37</f>
        <v>8241.1140740740757</v>
      </c>
      <c r="C36">
        <f>realEstatePerformance!AA37</f>
        <v>8241.1140740740757</v>
      </c>
      <c r="D36">
        <f>realEstatePerformance!AB37</f>
        <v>8241.1140740740757</v>
      </c>
      <c r="E36">
        <f>realEstatePerformance!AC37</f>
        <v>8241.1140740740757</v>
      </c>
      <c r="F36">
        <f>realEstatePerformance!AD37</f>
        <v>8241.1140740740757</v>
      </c>
      <c r="G36">
        <f>realEstatePerformance!AE37</f>
        <v>8241.1140740740757</v>
      </c>
      <c r="H36">
        <f>realEstatePerformance!AF37</f>
        <v>8241.1140740740757</v>
      </c>
      <c r="I36">
        <f>realEstatePerformance!AG37</f>
        <v>8241.1140740740757</v>
      </c>
      <c r="J36">
        <f>realEstatePerformance!AH37</f>
        <v>8241.1140740740757</v>
      </c>
      <c r="K36">
        <f>realEstatePerformance!AI37</f>
        <v>8241.1140740740757</v>
      </c>
      <c r="L36">
        <f>realEstatePerformance!AJ37</f>
        <v>8241.1140740740757</v>
      </c>
      <c r="M36">
        <f>realEstatePerformance!AK37</f>
        <v>8241.1140740740757</v>
      </c>
    </row>
    <row r="37" spans="1:13" x14ac:dyDescent="0.35">
      <c r="A37" s="80">
        <v>1253</v>
      </c>
      <c r="B37">
        <f>realEstatePerformance!Z38</f>
        <v>29229.558518518523</v>
      </c>
      <c r="C37">
        <f>realEstatePerformance!AA38</f>
        <v>29229.558518518523</v>
      </c>
      <c r="D37">
        <f>realEstatePerformance!AB38</f>
        <v>29229.558518518523</v>
      </c>
      <c r="E37">
        <f>realEstatePerformance!AC38</f>
        <v>29229.558518518523</v>
      </c>
      <c r="F37">
        <f>realEstatePerformance!AD38</f>
        <v>29229.558518518523</v>
      </c>
      <c r="G37">
        <f>realEstatePerformance!AE38</f>
        <v>29229.558518518523</v>
      </c>
      <c r="H37">
        <f>realEstatePerformance!AF38</f>
        <v>29229.558518518523</v>
      </c>
      <c r="I37">
        <f>realEstatePerformance!AG38</f>
        <v>29229.558518518523</v>
      </c>
      <c r="J37">
        <f>realEstatePerformance!AH38</f>
        <v>29229.558518518523</v>
      </c>
      <c r="K37">
        <f>realEstatePerformance!AI38</f>
        <v>29229.558518518523</v>
      </c>
      <c r="L37">
        <f>realEstatePerformance!AJ38</f>
        <v>29229.558518518523</v>
      </c>
      <c r="M37">
        <f>realEstatePerformance!AK38</f>
        <v>29229.558518518523</v>
      </c>
    </row>
    <row r="38" spans="1:13" x14ac:dyDescent="0.35">
      <c r="A38" s="80">
        <v>1260</v>
      </c>
      <c r="B38">
        <f>realEstatePerformance!Z39</f>
        <v>28014.506666666672</v>
      </c>
      <c r="C38">
        <f>realEstatePerformance!AA39</f>
        <v>28014.506666666672</v>
      </c>
      <c r="D38">
        <f>realEstatePerformance!AB39</f>
        <v>28014.506666666672</v>
      </c>
      <c r="E38">
        <f>realEstatePerformance!AC39</f>
        <v>28014.506666666672</v>
      </c>
      <c r="F38">
        <f>realEstatePerformance!AD39</f>
        <v>28014.506666666672</v>
      </c>
      <c r="G38">
        <f>realEstatePerformance!AE39</f>
        <v>28014.506666666672</v>
      </c>
      <c r="H38">
        <f>realEstatePerformance!AF39</f>
        <v>28014.506666666672</v>
      </c>
      <c r="I38">
        <f>realEstatePerformance!AG39</f>
        <v>28014.506666666672</v>
      </c>
      <c r="J38">
        <f>realEstatePerformance!AH39</f>
        <v>28014.506666666672</v>
      </c>
      <c r="K38">
        <f>realEstatePerformance!AI39</f>
        <v>28014.506666666672</v>
      </c>
      <c r="L38">
        <f>realEstatePerformance!AJ39</f>
        <v>28014.506666666672</v>
      </c>
      <c r="M38">
        <f>realEstatePerformance!AK39</f>
        <v>28014.506666666672</v>
      </c>
    </row>
    <row r="39" spans="1:13" x14ac:dyDescent="0.35">
      <c r="A39" s="80">
        <v>1262</v>
      </c>
      <c r="B39">
        <f>realEstatePerformance!Z40</f>
        <v>7760.7822222222239</v>
      </c>
      <c r="C39">
        <f>realEstatePerformance!AA40</f>
        <v>7760.7822222222239</v>
      </c>
      <c r="D39">
        <f>realEstatePerformance!AB40</f>
        <v>7760.7822222222239</v>
      </c>
      <c r="E39">
        <f>realEstatePerformance!AC40</f>
        <v>7760.7822222222239</v>
      </c>
      <c r="F39">
        <f>realEstatePerformance!AD40</f>
        <v>7760.7822222222239</v>
      </c>
      <c r="G39">
        <f>realEstatePerformance!AE40</f>
        <v>7760.7822222222239</v>
      </c>
      <c r="H39">
        <f>realEstatePerformance!AF40</f>
        <v>7760.7822222222239</v>
      </c>
      <c r="I39">
        <f>realEstatePerformance!AG40</f>
        <v>7760.7822222222239</v>
      </c>
      <c r="J39">
        <f>realEstatePerformance!AH40</f>
        <v>7760.7822222222239</v>
      </c>
      <c r="K39">
        <f>realEstatePerformance!AI40</f>
        <v>7760.7822222222239</v>
      </c>
      <c r="L39">
        <f>realEstatePerformance!AJ40</f>
        <v>7760.7822222222239</v>
      </c>
      <c r="M39">
        <f>realEstatePerformance!AK40</f>
        <v>7760.7822222222239</v>
      </c>
    </row>
    <row r="40" spans="1:13" x14ac:dyDescent="0.35">
      <c r="A40" s="80">
        <v>1318</v>
      </c>
      <c r="B40">
        <f>realEstatePerformance!Z41</f>
        <v>4352.9955555555562</v>
      </c>
      <c r="C40">
        <f>realEstatePerformance!AA41</f>
        <v>4352.9955555555562</v>
      </c>
      <c r="D40">
        <f>realEstatePerformance!AB41</f>
        <v>4352.9955555555562</v>
      </c>
      <c r="E40">
        <f>realEstatePerformance!AC41</f>
        <v>4352.9955555555562</v>
      </c>
      <c r="F40">
        <f>realEstatePerformance!AD41</f>
        <v>4352.9955555555562</v>
      </c>
      <c r="G40">
        <f>realEstatePerformance!AE41</f>
        <v>4352.9955555555562</v>
      </c>
      <c r="H40">
        <f>realEstatePerformance!AF41</f>
        <v>4352.9955555555562</v>
      </c>
      <c r="I40">
        <f>realEstatePerformance!AG41</f>
        <v>4352.9955555555562</v>
      </c>
      <c r="J40">
        <f>realEstatePerformance!AH41</f>
        <v>4352.9955555555562</v>
      </c>
      <c r="K40">
        <f>realEstatePerformance!AI41</f>
        <v>4352.9955555555562</v>
      </c>
      <c r="L40">
        <f>realEstatePerformance!AJ41</f>
        <v>4352.9955555555562</v>
      </c>
      <c r="M40">
        <f>realEstatePerformance!AK41</f>
        <v>4352.9955555555562</v>
      </c>
    </row>
    <row r="41" spans="1:13" x14ac:dyDescent="0.35">
      <c r="A41" s="80">
        <v>1319</v>
      </c>
      <c r="B41">
        <f>realEstatePerformance!Z42</f>
        <v>9665.7066666666669</v>
      </c>
      <c r="C41">
        <f>realEstatePerformance!AA42</f>
        <v>9665.7066666666669</v>
      </c>
      <c r="D41">
        <f>realEstatePerformance!AB42</f>
        <v>9665.7066666666669</v>
      </c>
      <c r="E41">
        <f>realEstatePerformance!AC42</f>
        <v>9665.7066666666669</v>
      </c>
      <c r="F41">
        <f>realEstatePerformance!AD42</f>
        <v>9665.7066666666669</v>
      </c>
      <c r="G41">
        <f>realEstatePerformance!AE42</f>
        <v>9665.7066666666669</v>
      </c>
      <c r="H41">
        <f>realEstatePerformance!AF42</f>
        <v>9665.7066666666669</v>
      </c>
      <c r="I41">
        <f>realEstatePerformance!AG42</f>
        <v>9665.7066666666669</v>
      </c>
      <c r="J41">
        <f>realEstatePerformance!AH42</f>
        <v>9665.7066666666669</v>
      </c>
      <c r="K41">
        <f>realEstatePerformance!AI42</f>
        <v>9665.7066666666669</v>
      </c>
      <c r="L41">
        <f>realEstatePerformance!AJ42</f>
        <v>9665.7066666666669</v>
      </c>
      <c r="M41">
        <f>realEstatePerformance!AK42</f>
        <v>9665.7066666666669</v>
      </c>
    </row>
    <row r="42" spans="1:13" x14ac:dyDescent="0.35">
      <c r="A42" s="80">
        <v>1320</v>
      </c>
      <c r="B42">
        <f>realEstatePerformance!Z43</f>
        <v>1595.7333333333333</v>
      </c>
      <c r="C42">
        <f>realEstatePerformance!AA43</f>
        <v>1595.7333333333333</v>
      </c>
      <c r="D42">
        <f>realEstatePerformance!AB43</f>
        <v>1595.7333333333333</v>
      </c>
      <c r="E42">
        <f>realEstatePerformance!AC43</f>
        <v>1595.7333333333333</v>
      </c>
      <c r="F42">
        <f>realEstatePerformance!AD43</f>
        <v>1595.7333333333333</v>
      </c>
      <c r="G42">
        <f>realEstatePerformance!AE43</f>
        <v>1595.7333333333333</v>
      </c>
      <c r="H42">
        <f>realEstatePerformance!AF43</f>
        <v>1595.7333333333333</v>
      </c>
      <c r="I42">
        <f>realEstatePerformance!AG43</f>
        <v>1595.7333333333333</v>
      </c>
      <c r="J42">
        <f>realEstatePerformance!AH43</f>
        <v>1595.7333333333333</v>
      </c>
      <c r="K42">
        <f>realEstatePerformance!AI43</f>
        <v>1595.7333333333333</v>
      </c>
      <c r="L42">
        <f>realEstatePerformance!AJ43</f>
        <v>1595.7333333333333</v>
      </c>
      <c r="M42">
        <f>realEstatePerformance!AK43</f>
        <v>1595.7333333333333</v>
      </c>
    </row>
    <row r="43" spans="1:13" x14ac:dyDescent="0.35">
      <c r="A43" s="80">
        <v>1321</v>
      </c>
      <c r="B43">
        <f>realEstatePerformance!Z44</f>
        <v>13138.962962962965</v>
      </c>
      <c r="C43">
        <f>realEstatePerformance!AA44</f>
        <v>13138.962962962965</v>
      </c>
      <c r="D43">
        <f>realEstatePerformance!AB44</f>
        <v>13138.962962962965</v>
      </c>
      <c r="E43">
        <f>realEstatePerformance!AC44</f>
        <v>13138.962962962965</v>
      </c>
      <c r="F43">
        <f>realEstatePerformance!AD44</f>
        <v>13138.962962962965</v>
      </c>
      <c r="G43">
        <f>realEstatePerformance!AE44</f>
        <v>13138.962962962965</v>
      </c>
      <c r="H43">
        <f>realEstatePerformance!AF44</f>
        <v>13138.962962962965</v>
      </c>
      <c r="I43">
        <f>realEstatePerformance!AG44</f>
        <v>13138.962962962965</v>
      </c>
      <c r="J43">
        <f>realEstatePerformance!AH44</f>
        <v>13138.962962962965</v>
      </c>
      <c r="K43">
        <f>realEstatePerformance!AI44</f>
        <v>13138.962962962965</v>
      </c>
      <c r="L43">
        <f>realEstatePerformance!AJ44</f>
        <v>13138.962962962965</v>
      </c>
      <c r="M43">
        <f>realEstatePerformance!AK44</f>
        <v>13138.962962962965</v>
      </c>
    </row>
    <row r="44" spans="1:13" x14ac:dyDescent="0.35">
      <c r="A44" s="80">
        <v>1324</v>
      </c>
      <c r="B44">
        <f>realEstatePerformance!Z45</f>
        <v>6101.0488888888895</v>
      </c>
      <c r="C44">
        <f>realEstatePerformance!AA45</f>
        <v>6101.0488888888895</v>
      </c>
      <c r="D44">
        <f>realEstatePerformance!AB45</f>
        <v>6101.0488888888895</v>
      </c>
      <c r="E44">
        <f>realEstatePerformance!AC45</f>
        <v>6101.0488888888895</v>
      </c>
      <c r="F44">
        <f>realEstatePerformance!AD45</f>
        <v>6101.0488888888895</v>
      </c>
      <c r="G44">
        <f>realEstatePerformance!AE45</f>
        <v>6101.0488888888895</v>
      </c>
      <c r="H44">
        <f>realEstatePerformance!AF45</f>
        <v>6101.0488888888895</v>
      </c>
      <c r="I44">
        <f>realEstatePerformance!AG45</f>
        <v>6101.0488888888895</v>
      </c>
      <c r="J44">
        <f>realEstatePerformance!AH45</f>
        <v>6101.0488888888895</v>
      </c>
      <c r="K44">
        <f>realEstatePerformance!AI45</f>
        <v>6101.0488888888895</v>
      </c>
      <c r="L44">
        <f>realEstatePerformance!AJ45</f>
        <v>6101.0488888888895</v>
      </c>
      <c r="M44">
        <f>realEstatePerformance!AK45</f>
        <v>6101.0488888888895</v>
      </c>
    </row>
    <row r="45" spans="1:13" x14ac:dyDescent="0.35">
      <c r="A45" s="80">
        <v>1331</v>
      </c>
      <c r="B45">
        <f>realEstatePerformance!Z46</f>
        <v>4247.7037037037044</v>
      </c>
      <c r="C45">
        <f>realEstatePerformance!AA46</f>
        <v>4247.7037037037044</v>
      </c>
      <c r="D45">
        <f>realEstatePerformance!AB46</f>
        <v>4247.7037037037044</v>
      </c>
      <c r="E45">
        <f>realEstatePerformance!AC46</f>
        <v>4247.7037037037044</v>
      </c>
      <c r="F45">
        <f>realEstatePerformance!AD46</f>
        <v>4247.7037037037044</v>
      </c>
      <c r="G45">
        <f>realEstatePerformance!AE46</f>
        <v>4247.7037037037044</v>
      </c>
      <c r="H45">
        <f>realEstatePerformance!AF46</f>
        <v>4247.7037037037044</v>
      </c>
      <c r="I45">
        <f>realEstatePerformance!AG46</f>
        <v>4247.7037037037044</v>
      </c>
      <c r="J45">
        <f>realEstatePerformance!AH46</f>
        <v>4247.7037037037044</v>
      </c>
      <c r="K45">
        <f>realEstatePerformance!AI46</f>
        <v>4247.7037037037044</v>
      </c>
      <c r="L45">
        <f>realEstatePerformance!AJ46</f>
        <v>4247.7037037037044</v>
      </c>
      <c r="M45">
        <f>realEstatePerformance!AK46</f>
        <v>4247.7037037037044</v>
      </c>
    </row>
    <row r="46" spans="1:13" x14ac:dyDescent="0.35">
      <c r="A46" s="80">
        <v>1353</v>
      </c>
      <c r="B46">
        <f>realEstatePerformance!Z47</f>
        <v>99855.502222222232</v>
      </c>
      <c r="C46">
        <f>realEstatePerformance!AA47</f>
        <v>99855.502222222232</v>
      </c>
      <c r="D46">
        <f>realEstatePerformance!AB47</f>
        <v>99855.502222222232</v>
      </c>
      <c r="E46">
        <f>realEstatePerformance!AC47</f>
        <v>99855.502222222232</v>
      </c>
      <c r="F46">
        <f>realEstatePerformance!AD47</f>
        <v>99855.502222222232</v>
      </c>
      <c r="G46">
        <f>realEstatePerformance!AE47</f>
        <v>99855.502222222232</v>
      </c>
      <c r="H46">
        <f>realEstatePerformance!AF47</f>
        <v>99855.502222222232</v>
      </c>
      <c r="I46">
        <f>realEstatePerformance!AG47</f>
        <v>99855.502222222232</v>
      </c>
      <c r="J46">
        <f>realEstatePerformance!AH47</f>
        <v>99855.502222222232</v>
      </c>
      <c r="K46">
        <f>realEstatePerformance!AI47</f>
        <v>99855.502222222232</v>
      </c>
      <c r="L46">
        <f>realEstatePerformance!AJ47</f>
        <v>99855.502222222232</v>
      </c>
      <c r="M46">
        <f>realEstatePerformance!AK47</f>
        <v>99855.502222222232</v>
      </c>
    </row>
    <row r="47" spans="1:13" x14ac:dyDescent="0.35">
      <c r="A47" s="80">
        <v>1386</v>
      </c>
      <c r="B47">
        <f>realEstatePerformance!Z48</f>
        <v>60818.631111111121</v>
      </c>
      <c r="C47">
        <f>realEstatePerformance!AA48</f>
        <v>60818.631111111121</v>
      </c>
      <c r="D47">
        <f>realEstatePerformance!AB48</f>
        <v>60818.631111111121</v>
      </c>
      <c r="E47">
        <f>realEstatePerformance!AC48</f>
        <v>60818.631111111121</v>
      </c>
      <c r="F47">
        <f>realEstatePerformance!AD48</f>
        <v>60818.631111111121</v>
      </c>
      <c r="G47">
        <f>realEstatePerformance!AE48</f>
        <v>60818.631111111121</v>
      </c>
      <c r="H47">
        <f>realEstatePerformance!AF48</f>
        <v>60818.631111111121</v>
      </c>
      <c r="I47">
        <f>realEstatePerformance!AG48</f>
        <v>60818.631111111121</v>
      </c>
      <c r="J47">
        <f>realEstatePerformance!AH48</f>
        <v>60818.631111111121</v>
      </c>
      <c r="K47">
        <f>realEstatePerformance!AI48</f>
        <v>60818.631111111121</v>
      </c>
      <c r="L47">
        <f>realEstatePerformance!AJ48</f>
        <v>60818.631111111121</v>
      </c>
      <c r="M47">
        <f>realEstatePerformance!AK48</f>
        <v>60818.631111111121</v>
      </c>
    </row>
    <row r="48" spans="1:13" x14ac:dyDescent="0.35">
      <c r="A48" s="80">
        <v>1390</v>
      </c>
      <c r="B48">
        <f>realEstatePerformance!Z49</f>
        <v>51620.788148148153</v>
      </c>
      <c r="C48">
        <f>realEstatePerformance!AA49</f>
        <v>51620.788148148153</v>
      </c>
      <c r="D48">
        <f>realEstatePerformance!AB49</f>
        <v>51620.788148148153</v>
      </c>
      <c r="E48">
        <f>realEstatePerformance!AC49</f>
        <v>51620.788148148153</v>
      </c>
      <c r="F48">
        <f>realEstatePerformance!AD49</f>
        <v>51620.788148148153</v>
      </c>
      <c r="G48">
        <f>realEstatePerformance!AE49</f>
        <v>51620.788148148153</v>
      </c>
      <c r="H48">
        <f>realEstatePerformance!AF49</f>
        <v>51620.788148148153</v>
      </c>
      <c r="I48">
        <f>realEstatePerformance!AG49</f>
        <v>51620.788148148153</v>
      </c>
      <c r="J48">
        <f>realEstatePerformance!AH49</f>
        <v>51620.788148148153</v>
      </c>
      <c r="K48">
        <f>realEstatePerformance!AI49</f>
        <v>51620.788148148153</v>
      </c>
      <c r="L48">
        <f>realEstatePerformance!AJ49</f>
        <v>51620.788148148153</v>
      </c>
      <c r="M48">
        <f>realEstatePerformance!AK49</f>
        <v>51620.788148148153</v>
      </c>
    </row>
    <row r="49" spans="1:13" x14ac:dyDescent="0.35">
      <c r="A49" s="80">
        <v>1326</v>
      </c>
      <c r="B49">
        <f>realEstatePerformance!Z50</f>
        <v>42305.586206896558</v>
      </c>
      <c r="C49">
        <f>realEstatePerformance!AA50</f>
        <v>42305.586206896558</v>
      </c>
      <c r="D49">
        <f>realEstatePerformance!AB50</f>
        <v>42305.586206896558</v>
      </c>
      <c r="E49">
        <f>realEstatePerformance!AC50</f>
        <v>42305.586206896558</v>
      </c>
      <c r="F49">
        <f>realEstatePerformance!AD50</f>
        <v>42305.586206896558</v>
      </c>
      <c r="G49">
        <f>realEstatePerformance!AE50</f>
        <v>42305.586206896558</v>
      </c>
      <c r="H49">
        <f>realEstatePerformance!AF50</f>
        <v>42305.586206896558</v>
      </c>
      <c r="I49">
        <f>realEstatePerformance!AG50</f>
        <v>42305.586206896558</v>
      </c>
      <c r="J49">
        <f>realEstatePerformance!AH50</f>
        <v>42305.586206896558</v>
      </c>
      <c r="K49">
        <f>realEstatePerformance!AI50</f>
        <v>42305.586206896558</v>
      </c>
      <c r="L49">
        <f>realEstatePerformance!AJ50</f>
        <v>42305.586206896558</v>
      </c>
      <c r="M49">
        <f>realEstatePerformance!AK50</f>
        <v>42305.586206896558</v>
      </c>
    </row>
    <row r="50" spans="1:13" x14ac:dyDescent="0.35">
      <c r="A50" s="80">
        <v>1023</v>
      </c>
      <c r="B50">
        <f>realEstatePerformance!Z51</f>
        <v>0</v>
      </c>
      <c r="C50">
        <f>realEstatePerformance!AA51</f>
        <v>0</v>
      </c>
      <c r="D50">
        <f>realEstatePerformance!AB51</f>
        <v>0</v>
      </c>
      <c r="E50">
        <f>realEstatePerformance!AC51</f>
        <v>0</v>
      </c>
      <c r="F50">
        <f>realEstatePerformance!AD51</f>
        <v>0</v>
      </c>
      <c r="G50">
        <f>realEstatePerformance!AE51</f>
        <v>0</v>
      </c>
      <c r="H50">
        <f>realEstatePerformance!AF51</f>
        <v>0</v>
      </c>
      <c r="I50">
        <f>realEstatePerformance!AG51</f>
        <v>0</v>
      </c>
      <c r="J50">
        <f>realEstatePerformance!AH51</f>
        <v>0</v>
      </c>
      <c r="K50">
        <f>realEstatePerformance!AI51</f>
        <v>0</v>
      </c>
      <c r="L50">
        <f>realEstatePerformance!AJ51</f>
        <v>0</v>
      </c>
      <c r="M50">
        <f>realEstatePerformance!AK51</f>
        <v>0</v>
      </c>
    </row>
    <row r="51" spans="1:13" x14ac:dyDescent="0.35">
      <c r="A51" s="80">
        <v>1064</v>
      </c>
      <c r="B51">
        <f>realEstatePerformance!Z52</f>
        <v>0</v>
      </c>
      <c r="C51">
        <f>realEstatePerformance!AA52</f>
        <v>0</v>
      </c>
      <c r="D51">
        <f>realEstatePerformance!AB52</f>
        <v>0</v>
      </c>
      <c r="E51">
        <f>realEstatePerformance!AC52</f>
        <v>0</v>
      </c>
      <c r="F51">
        <f>realEstatePerformance!AD52</f>
        <v>0</v>
      </c>
      <c r="G51">
        <f>realEstatePerformance!AE52</f>
        <v>0</v>
      </c>
      <c r="H51">
        <f>realEstatePerformance!AF52</f>
        <v>0</v>
      </c>
      <c r="I51">
        <f>realEstatePerformance!AG52</f>
        <v>0</v>
      </c>
      <c r="J51">
        <f>realEstatePerformance!AH52</f>
        <v>0</v>
      </c>
      <c r="K51">
        <f>realEstatePerformance!AI52</f>
        <v>0</v>
      </c>
      <c r="L51">
        <f>realEstatePerformance!AJ52</f>
        <v>0</v>
      </c>
      <c r="M51">
        <f>realEstatePerformance!AK52</f>
        <v>0</v>
      </c>
    </row>
    <row r="52" spans="1:13" x14ac:dyDescent="0.35">
      <c r="A52" s="80">
        <v>1298</v>
      </c>
      <c r="B52">
        <f>realEstatePerformance!Z53</f>
        <v>0</v>
      </c>
      <c r="C52">
        <f>realEstatePerformance!AA53</f>
        <v>0</v>
      </c>
      <c r="D52">
        <f>realEstatePerformance!AB53</f>
        <v>0</v>
      </c>
      <c r="E52">
        <f>realEstatePerformance!AC53</f>
        <v>0</v>
      </c>
      <c r="F52">
        <f>realEstatePerformance!AD53</f>
        <v>0</v>
      </c>
      <c r="G52">
        <f>realEstatePerformance!AE53</f>
        <v>0</v>
      </c>
      <c r="H52">
        <f>realEstatePerformance!AF53</f>
        <v>0</v>
      </c>
      <c r="I52">
        <f>realEstatePerformance!AG53</f>
        <v>0</v>
      </c>
      <c r="J52">
        <f>realEstatePerformance!AH53</f>
        <v>0</v>
      </c>
      <c r="K52">
        <f>realEstatePerformance!AI53</f>
        <v>0</v>
      </c>
      <c r="L52">
        <f>realEstatePerformance!AJ53</f>
        <v>0</v>
      </c>
      <c r="M52">
        <f>realEstatePerformance!AK53</f>
        <v>0</v>
      </c>
    </row>
    <row r="53" spans="1:13" x14ac:dyDescent="0.35">
      <c r="A53" s="80">
        <v>1308</v>
      </c>
      <c r="B53">
        <f>realEstatePerformance!Z54</f>
        <v>0</v>
      </c>
      <c r="C53">
        <f>realEstatePerformance!AA54</f>
        <v>0</v>
      </c>
      <c r="D53">
        <f>realEstatePerformance!AB54</f>
        <v>0</v>
      </c>
      <c r="E53">
        <f>realEstatePerformance!AC54</f>
        <v>0</v>
      </c>
      <c r="F53">
        <f>realEstatePerformance!AD54</f>
        <v>0</v>
      </c>
      <c r="G53">
        <f>realEstatePerformance!AE54</f>
        <v>0</v>
      </c>
      <c r="H53">
        <f>realEstatePerformance!AF54</f>
        <v>0</v>
      </c>
      <c r="I53">
        <f>realEstatePerformance!AG54</f>
        <v>0</v>
      </c>
      <c r="J53">
        <f>realEstatePerformance!AH54</f>
        <v>0</v>
      </c>
      <c r="K53">
        <f>realEstatePerformance!AI54</f>
        <v>0</v>
      </c>
      <c r="L53">
        <f>realEstatePerformance!AJ54</f>
        <v>0</v>
      </c>
      <c r="M53">
        <f>realEstatePerformance!AK54</f>
        <v>0</v>
      </c>
    </row>
    <row r="54" spans="1:13" x14ac:dyDescent="0.35">
      <c r="A54" s="80">
        <v>1335</v>
      </c>
      <c r="B54">
        <f>realEstatePerformance!Z55</f>
        <v>0</v>
      </c>
      <c r="C54">
        <f>realEstatePerformance!AA55</f>
        <v>0</v>
      </c>
      <c r="D54">
        <f>realEstatePerformance!AB55</f>
        <v>0</v>
      </c>
      <c r="E54">
        <f>realEstatePerformance!AC55</f>
        <v>0</v>
      </c>
      <c r="F54">
        <f>realEstatePerformance!AD55</f>
        <v>0</v>
      </c>
      <c r="G54">
        <f>realEstatePerformance!AE55</f>
        <v>0</v>
      </c>
      <c r="H54">
        <f>realEstatePerformance!AF55</f>
        <v>0</v>
      </c>
      <c r="I54">
        <f>realEstatePerformance!AG55</f>
        <v>0</v>
      </c>
      <c r="J54">
        <f>realEstatePerformance!AH55</f>
        <v>0</v>
      </c>
      <c r="K54">
        <f>realEstatePerformance!AI55</f>
        <v>0</v>
      </c>
      <c r="L54">
        <f>realEstatePerformance!AJ55</f>
        <v>0</v>
      </c>
      <c r="M54">
        <f>realEstatePerformance!AK55</f>
        <v>0</v>
      </c>
    </row>
    <row r="55" spans="1:13" x14ac:dyDescent="0.35">
      <c r="A55" s="80">
        <v>1379</v>
      </c>
      <c r="B55">
        <f>realEstatePerformance!Z56</f>
        <v>0</v>
      </c>
      <c r="C55">
        <f>realEstatePerformance!AA56</f>
        <v>0</v>
      </c>
      <c r="D55">
        <f>realEstatePerformance!AB56</f>
        <v>0</v>
      </c>
      <c r="E55">
        <f>realEstatePerformance!AC56</f>
        <v>0</v>
      </c>
      <c r="F55">
        <f>realEstatePerformance!AD56</f>
        <v>0</v>
      </c>
      <c r="G55">
        <f>realEstatePerformance!AE56</f>
        <v>0</v>
      </c>
      <c r="H55">
        <f>realEstatePerformance!AF56</f>
        <v>0</v>
      </c>
      <c r="I55">
        <f>realEstatePerformance!AG56</f>
        <v>0</v>
      </c>
      <c r="J55">
        <f>realEstatePerformance!AH56</f>
        <v>0</v>
      </c>
      <c r="K55">
        <f>realEstatePerformance!AI56</f>
        <v>0</v>
      </c>
      <c r="L55">
        <f>realEstatePerformance!AJ56</f>
        <v>0</v>
      </c>
      <c r="M55">
        <f>realEstatePerformance!AK56</f>
        <v>0</v>
      </c>
    </row>
    <row r="56" spans="1:13" x14ac:dyDescent="0.35">
      <c r="A56" s="80">
        <v>1385</v>
      </c>
      <c r="B56">
        <f>realEstatePerformance!Z57</f>
        <v>0</v>
      </c>
      <c r="C56">
        <f>realEstatePerformance!AA57</f>
        <v>0</v>
      </c>
      <c r="D56">
        <f>realEstatePerformance!AB57</f>
        <v>0</v>
      </c>
      <c r="E56">
        <f>realEstatePerformance!AC57</f>
        <v>0</v>
      </c>
      <c r="F56">
        <f>realEstatePerformance!AD57</f>
        <v>0</v>
      </c>
      <c r="G56">
        <f>realEstatePerformance!AE57</f>
        <v>0</v>
      </c>
      <c r="H56">
        <f>realEstatePerformance!AF57</f>
        <v>0</v>
      </c>
      <c r="I56">
        <f>realEstatePerformance!AG57</f>
        <v>0</v>
      </c>
      <c r="J56">
        <f>realEstatePerformance!AH57</f>
        <v>0</v>
      </c>
      <c r="K56">
        <f>realEstatePerformance!AI57</f>
        <v>0</v>
      </c>
      <c r="L56">
        <f>realEstatePerformance!AJ57</f>
        <v>0</v>
      </c>
      <c r="M56">
        <f>realEstatePerformance!AK57</f>
        <v>0</v>
      </c>
    </row>
    <row r="57" spans="1:13" x14ac:dyDescent="0.35">
      <c r="A57" s="80">
        <v>1391</v>
      </c>
      <c r="B57">
        <f>realEstatePerformance!Z58</f>
        <v>0</v>
      </c>
      <c r="C57">
        <f>realEstatePerformance!AA58</f>
        <v>0</v>
      </c>
      <c r="D57">
        <f>realEstatePerformance!AB58</f>
        <v>0</v>
      </c>
      <c r="E57">
        <f>realEstatePerformance!AC58</f>
        <v>0</v>
      </c>
      <c r="F57">
        <f>realEstatePerformance!AD58</f>
        <v>0</v>
      </c>
      <c r="G57">
        <f>realEstatePerformance!AE58</f>
        <v>0</v>
      </c>
      <c r="H57">
        <f>realEstatePerformance!AF58</f>
        <v>0</v>
      </c>
      <c r="I57">
        <f>realEstatePerformance!AG58</f>
        <v>0</v>
      </c>
      <c r="J57">
        <f>realEstatePerformance!AH58</f>
        <v>0</v>
      </c>
      <c r="K57">
        <f>realEstatePerformance!AI58</f>
        <v>0</v>
      </c>
      <c r="L57">
        <f>realEstatePerformance!AJ58</f>
        <v>0</v>
      </c>
      <c r="M57">
        <f>realEstatePerformance!AK58</f>
        <v>0</v>
      </c>
    </row>
    <row r="58" spans="1:13" x14ac:dyDescent="0.35">
      <c r="A58" s="80">
        <v>902</v>
      </c>
      <c r="B58">
        <f>realEstatePerformance!Z59</f>
        <v>0</v>
      </c>
      <c r="C58">
        <f>realEstatePerformance!AA59</f>
        <v>0</v>
      </c>
      <c r="D58">
        <f>realEstatePerformance!AB59</f>
        <v>0</v>
      </c>
      <c r="E58">
        <f>realEstatePerformance!AC59</f>
        <v>0</v>
      </c>
      <c r="F58">
        <f>realEstatePerformance!AD59</f>
        <v>0</v>
      </c>
      <c r="G58">
        <f>realEstatePerformance!AE59</f>
        <v>0</v>
      </c>
      <c r="H58">
        <f>realEstatePerformance!AF59</f>
        <v>0</v>
      </c>
      <c r="I58">
        <f>realEstatePerformance!AG59</f>
        <v>0</v>
      </c>
      <c r="J58">
        <f>realEstatePerformance!AH59</f>
        <v>0</v>
      </c>
      <c r="K58">
        <f>realEstatePerformance!AI59</f>
        <v>0</v>
      </c>
      <c r="L58">
        <f>realEstatePerformance!AJ59</f>
        <v>0</v>
      </c>
      <c r="M58">
        <f>realEstatePerformance!AK59</f>
        <v>0</v>
      </c>
    </row>
    <row r="59" spans="1:13" x14ac:dyDescent="0.35">
      <c r="A59" s="80">
        <v>915</v>
      </c>
      <c r="B59">
        <f>realEstatePerformance!Z60</f>
        <v>0</v>
      </c>
      <c r="C59">
        <f>realEstatePerformance!AA60</f>
        <v>0</v>
      </c>
      <c r="D59">
        <f>realEstatePerformance!AB60</f>
        <v>0</v>
      </c>
      <c r="E59">
        <f>realEstatePerformance!AC60</f>
        <v>0</v>
      </c>
      <c r="F59">
        <f>realEstatePerformance!AD60</f>
        <v>0</v>
      </c>
      <c r="G59">
        <f>realEstatePerformance!AE60</f>
        <v>0</v>
      </c>
      <c r="H59">
        <f>realEstatePerformance!AF60</f>
        <v>0</v>
      </c>
      <c r="I59">
        <f>realEstatePerformance!AG60</f>
        <v>0</v>
      </c>
      <c r="J59">
        <f>realEstatePerformance!AH60</f>
        <v>0</v>
      </c>
      <c r="K59">
        <f>realEstatePerformance!AI60</f>
        <v>0</v>
      </c>
      <c r="L59">
        <f>realEstatePerformance!AJ60</f>
        <v>0</v>
      </c>
      <c r="M59">
        <f>realEstatePerformance!AK60</f>
        <v>0</v>
      </c>
    </row>
    <row r="60" spans="1:13" x14ac:dyDescent="0.35">
      <c r="A60" s="80">
        <v>916</v>
      </c>
      <c r="B60">
        <f>realEstatePerformance!Z61</f>
        <v>0</v>
      </c>
      <c r="C60">
        <f>realEstatePerformance!AA61</f>
        <v>0</v>
      </c>
      <c r="D60">
        <f>realEstatePerformance!AB61</f>
        <v>0</v>
      </c>
      <c r="E60">
        <f>realEstatePerformance!AC61</f>
        <v>0</v>
      </c>
      <c r="F60">
        <f>realEstatePerformance!AD61</f>
        <v>0</v>
      </c>
      <c r="G60">
        <f>realEstatePerformance!AE61</f>
        <v>0</v>
      </c>
      <c r="H60">
        <f>realEstatePerformance!AF61</f>
        <v>0</v>
      </c>
      <c r="I60">
        <f>realEstatePerformance!AG61</f>
        <v>0</v>
      </c>
      <c r="J60">
        <f>realEstatePerformance!AH61</f>
        <v>0</v>
      </c>
      <c r="K60">
        <f>realEstatePerformance!AI61</f>
        <v>0</v>
      </c>
      <c r="L60">
        <f>realEstatePerformance!AJ61</f>
        <v>0</v>
      </c>
      <c r="M60">
        <f>realEstatePerformance!AK61</f>
        <v>0</v>
      </c>
    </row>
    <row r="61" spans="1:13" x14ac:dyDescent="0.35">
      <c r="A61" s="80">
        <v>945</v>
      </c>
      <c r="B61">
        <f>realEstatePerformance!Z62</f>
        <v>0</v>
      </c>
      <c r="C61">
        <f>realEstatePerformance!AA62</f>
        <v>0</v>
      </c>
      <c r="D61">
        <f>realEstatePerformance!AB62</f>
        <v>0</v>
      </c>
      <c r="E61">
        <f>realEstatePerformance!AC62</f>
        <v>0</v>
      </c>
      <c r="F61">
        <f>realEstatePerformance!AD62</f>
        <v>0</v>
      </c>
      <c r="G61">
        <f>realEstatePerformance!AE62</f>
        <v>0</v>
      </c>
      <c r="H61">
        <f>realEstatePerformance!AF62</f>
        <v>0</v>
      </c>
      <c r="I61">
        <f>realEstatePerformance!AG62</f>
        <v>0</v>
      </c>
      <c r="J61">
        <f>realEstatePerformance!AH62</f>
        <v>0</v>
      </c>
      <c r="K61">
        <f>realEstatePerformance!AI62</f>
        <v>0</v>
      </c>
      <c r="L61">
        <f>realEstatePerformance!AJ62</f>
        <v>0</v>
      </c>
      <c r="M61">
        <f>realEstatePerformance!AK62</f>
        <v>0</v>
      </c>
    </row>
    <row r="62" spans="1:13" x14ac:dyDescent="0.35">
      <c r="A62" s="80">
        <v>1164</v>
      </c>
      <c r="B62">
        <f>realEstatePerformance!Z63</f>
        <v>50958.627450980399</v>
      </c>
      <c r="C62">
        <f>realEstatePerformance!AA63</f>
        <v>50958.627450980399</v>
      </c>
      <c r="D62">
        <f>realEstatePerformance!AB63</f>
        <v>50958.627450980399</v>
      </c>
      <c r="E62">
        <f>realEstatePerformance!AC63</f>
        <v>50958.627450980399</v>
      </c>
      <c r="F62">
        <f>realEstatePerformance!AD63</f>
        <v>50958.627450980399</v>
      </c>
      <c r="G62">
        <f>realEstatePerformance!AE63</f>
        <v>50958.627450980399</v>
      </c>
      <c r="H62">
        <f>realEstatePerformance!AF63</f>
        <v>50958.627450980399</v>
      </c>
      <c r="I62">
        <f>realEstatePerformance!AG63</f>
        <v>50958.627450980399</v>
      </c>
      <c r="J62">
        <f>realEstatePerformance!AH63</f>
        <v>50958.627450980399</v>
      </c>
      <c r="K62">
        <f>realEstatePerformance!AI63</f>
        <v>50958.627450980399</v>
      </c>
      <c r="L62">
        <f>realEstatePerformance!AJ63</f>
        <v>50958.627450980399</v>
      </c>
      <c r="M62">
        <f>realEstatePerformance!AK63</f>
        <v>50958.627450980399</v>
      </c>
    </row>
    <row r="63" spans="1:13" x14ac:dyDescent="0.35">
      <c r="A63" s="80">
        <v>1215</v>
      </c>
      <c r="B63">
        <f>realEstatePerformance!Z64</f>
        <v>11017.176470588236</v>
      </c>
      <c r="C63">
        <f>realEstatePerformance!AA64</f>
        <v>11017.176470588236</v>
      </c>
      <c r="D63">
        <f>realEstatePerformance!AB64</f>
        <v>11017.176470588236</v>
      </c>
      <c r="E63">
        <f>realEstatePerformance!AC64</f>
        <v>11017.176470588236</v>
      </c>
      <c r="F63">
        <f>realEstatePerformance!AD64</f>
        <v>11017.176470588236</v>
      </c>
      <c r="G63">
        <f>realEstatePerformance!AE64</f>
        <v>11017.176470588236</v>
      </c>
      <c r="H63">
        <f>realEstatePerformance!AF64</f>
        <v>11017.176470588236</v>
      </c>
      <c r="I63">
        <f>realEstatePerformance!AG64</f>
        <v>11017.176470588236</v>
      </c>
      <c r="J63">
        <f>realEstatePerformance!AH64</f>
        <v>11017.176470588236</v>
      </c>
      <c r="K63">
        <f>realEstatePerformance!AI64</f>
        <v>11017.176470588236</v>
      </c>
      <c r="L63">
        <f>realEstatePerformance!AJ64</f>
        <v>11017.176470588236</v>
      </c>
      <c r="M63">
        <f>realEstatePerformance!AK64</f>
        <v>11017.176470588236</v>
      </c>
    </row>
    <row r="64" spans="1:13" x14ac:dyDescent="0.35">
      <c r="A64" s="80">
        <v>1327</v>
      </c>
      <c r="B64">
        <f>realEstatePerformance!Z65</f>
        <v>48952.941176470595</v>
      </c>
      <c r="C64">
        <f>realEstatePerformance!AA65</f>
        <v>48952.941176470595</v>
      </c>
      <c r="D64">
        <f>realEstatePerformance!AB65</f>
        <v>48952.941176470595</v>
      </c>
      <c r="E64">
        <f>realEstatePerformance!AC65</f>
        <v>48952.941176470595</v>
      </c>
      <c r="F64">
        <f>realEstatePerformance!AD65</f>
        <v>48952.941176470595</v>
      </c>
      <c r="G64">
        <f>realEstatePerformance!AE65</f>
        <v>48952.941176470595</v>
      </c>
      <c r="H64">
        <f>realEstatePerformance!AF65</f>
        <v>48952.941176470595</v>
      </c>
      <c r="I64">
        <f>realEstatePerformance!AG65</f>
        <v>48952.941176470595</v>
      </c>
      <c r="J64">
        <f>realEstatePerformance!AH65</f>
        <v>48952.941176470595</v>
      </c>
      <c r="K64">
        <f>realEstatePerformance!AI65</f>
        <v>48952.941176470595</v>
      </c>
      <c r="L64">
        <f>realEstatePerformance!AJ65</f>
        <v>48952.941176470595</v>
      </c>
      <c r="M64">
        <f>realEstatePerformance!AK65</f>
        <v>48952.941176470595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F381E-EABE-405C-88CC-1CA2D17DAD0A}">
  <dimension ref="A1:M64"/>
  <sheetViews>
    <sheetView workbookViewId="0">
      <selection sqref="A1:XFD1048576"/>
    </sheetView>
  </sheetViews>
  <sheetFormatPr defaultRowHeight="14.5" x14ac:dyDescent="0.35"/>
  <sheetData>
    <row r="1" spans="1:13" x14ac:dyDescent="0.35">
      <c r="A1" t="s">
        <v>824</v>
      </c>
      <c r="B1" s="1">
        <v>44957</v>
      </c>
      <c r="C1" s="1">
        <v>44984</v>
      </c>
      <c r="D1" s="1">
        <v>45016</v>
      </c>
      <c r="E1" s="1">
        <v>45046</v>
      </c>
      <c r="F1" s="1">
        <v>45077</v>
      </c>
      <c r="G1" s="1">
        <v>45107</v>
      </c>
      <c r="H1" s="1">
        <v>45138</v>
      </c>
      <c r="I1" s="1">
        <v>45169</v>
      </c>
      <c r="J1" s="1">
        <v>45199</v>
      </c>
      <c r="K1" s="1">
        <v>45230</v>
      </c>
      <c r="L1" s="1">
        <v>45260</v>
      </c>
      <c r="M1" s="1">
        <v>45291</v>
      </c>
    </row>
    <row r="2" spans="1:13" x14ac:dyDescent="0.35">
      <c r="A2" s="80">
        <v>1139</v>
      </c>
      <c r="B2">
        <f>realEstatePerformance!AX3</f>
        <v>105777.18201943407</v>
      </c>
      <c r="C2">
        <f>realEstatePerformance!AY3</f>
        <v>105777.18201943407</v>
      </c>
      <c r="D2">
        <f>realEstatePerformance!AZ3</f>
        <v>105777.18201943407</v>
      </c>
      <c r="E2">
        <f>realEstatePerformance!BA3</f>
        <v>105777.18201943407</v>
      </c>
      <c r="F2">
        <f>realEstatePerformance!BB3</f>
        <v>105777.18201943407</v>
      </c>
      <c r="G2">
        <f>realEstatePerformance!BC3</f>
        <v>105777.18201943407</v>
      </c>
      <c r="H2">
        <f>realEstatePerformance!BD3</f>
        <v>105777.18201943407</v>
      </c>
      <c r="I2">
        <f>realEstatePerformance!BE3</f>
        <v>105777.18201943407</v>
      </c>
      <c r="J2">
        <f>realEstatePerformance!BF3</f>
        <v>105777.18201943407</v>
      </c>
      <c r="K2">
        <f>realEstatePerformance!BG3</f>
        <v>105777.18201943407</v>
      </c>
      <c r="L2">
        <f>realEstatePerformance!BH3</f>
        <v>105777.18201943407</v>
      </c>
      <c r="M2">
        <f>realEstatePerformance!BI3</f>
        <v>105777.18201943407</v>
      </c>
    </row>
    <row r="3" spans="1:13" x14ac:dyDescent="0.35">
      <c r="A3" s="80">
        <v>1024</v>
      </c>
      <c r="B3">
        <f>realEstatePerformance!AX4</f>
        <v>96744.514447974361</v>
      </c>
      <c r="C3">
        <f>realEstatePerformance!AY4</f>
        <v>96744.514447974361</v>
      </c>
      <c r="D3">
        <f>realEstatePerformance!AZ4</f>
        <v>96744.514447974361</v>
      </c>
      <c r="E3">
        <f>realEstatePerformance!BA4</f>
        <v>96744.514447974361</v>
      </c>
      <c r="F3">
        <f>realEstatePerformance!BB4</f>
        <v>96744.514447974361</v>
      </c>
      <c r="G3">
        <f>realEstatePerformance!BC4</f>
        <v>96744.514447974361</v>
      </c>
      <c r="H3">
        <f>realEstatePerformance!BD4</f>
        <v>96744.514447974361</v>
      </c>
      <c r="I3">
        <f>realEstatePerformance!BE4</f>
        <v>96744.514447974361</v>
      </c>
      <c r="J3">
        <f>realEstatePerformance!BF4</f>
        <v>96744.514447974361</v>
      </c>
      <c r="K3">
        <f>realEstatePerformance!BG4</f>
        <v>96744.514447974361</v>
      </c>
      <c r="L3">
        <f>realEstatePerformance!BH4</f>
        <v>96744.514447974361</v>
      </c>
      <c r="M3">
        <f>realEstatePerformance!BI4</f>
        <v>96744.514447974361</v>
      </c>
    </row>
    <row r="4" spans="1:13" x14ac:dyDescent="0.35">
      <c r="A4" s="80">
        <v>1042</v>
      </c>
      <c r="B4">
        <f>realEstatePerformance!AX5</f>
        <v>12653.101842421702</v>
      </c>
      <c r="C4">
        <f>realEstatePerformance!AY5</f>
        <v>12653.101842421702</v>
      </c>
      <c r="D4">
        <f>realEstatePerformance!AZ5</f>
        <v>12653.101842421702</v>
      </c>
      <c r="E4">
        <f>realEstatePerformance!BA5</f>
        <v>12653.101842421702</v>
      </c>
      <c r="F4">
        <f>realEstatePerformance!BB5</f>
        <v>12653.101842421702</v>
      </c>
      <c r="G4">
        <f>realEstatePerformance!BC5</f>
        <v>12653.101842421702</v>
      </c>
      <c r="H4">
        <f>realEstatePerformance!BD5</f>
        <v>12653.101842421702</v>
      </c>
      <c r="I4">
        <f>realEstatePerformance!BE5</f>
        <v>12653.101842421702</v>
      </c>
      <c r="J4">
        <f>realEstatePerformance!BF5</f>
        <v>12653.101842421702</v>
      </c>
      <c r="K4">
        <f>realEstatePerformance!BG5</f>
        <v>12653.101842421702</v>
      </c>
      <c r="L4">
        <f>realEstatePerformance!BH5</f>
        <v>12653.101842421702</v>
      </c>
      <c r="M4">
        <f>realEstatePerformance!BI5</f>
        <v>12653.101842421702</v>
      </c>
    </row>
    <row r="5" spans="1:13" x14ac:dyDescent="0.35">
      <c r="A5" s="80">
        <v>1081</v>
      </c>
      <c r="B5">
        <f>realEstatePerformance!AX6</f>
        <v>60323.659438705741</v>
      </c>
      <c r="C5">
        <f>realEstatePerformance!AY6</f>
        <v>60323.659438705741</v>
      </c>
      <c r="D5">
        <f>realEstatePerformance!AZ6</f>
        <v>60323.659438705741</v>
      </c>
      <c r="E5">
        <f>realEstatePerformance!BA6</f>
        <v>60323.659438705741</v>
      </c>
      <c r="F5">
        <f>realEstatePerformance!BB6</f>
        <v>60323.659438705741</v>
      </c>
      <c r="G5">
        <f>realEstatePerformance!BC6</f>
        <v>60323.659438705741</v>
      </c>
      <c r="H5">
        <f>realEstatePerformance!BD6</f>
        <v>60323.659438705741</v>
      </c>
      <c r="I5">
        <f>realEstatePerformance!BE6</f>
        <v>60323.659438705741</v>
      </c>
      <c r="J5">
        <f>realEstatePerformance!BF6</f>
        <v>60323.659438705741</v>
      </c>
      <c r="K5">
        <f>realEstatePerformance!BG6</f>
        <v>60323.659438705741</v>
      </c>
      <c r="L5">
        <f>realEstatePerformance!BH6</f>
        <v>60323.659438705741</v>
      </c>
      <c r="M5">
        <f>realEstatePerformance!BI6</f>
        <v>60323.659438705741</v>
      </c>
    </row>
    <row r="6" spans="1:13" x14ac:dyDescent="0.35">
      <c r="A6" s="80">
        <v>1188</v>
      </c>
      <c r="B6">
        <f>realEstatePerformance!AX7</f>
        <v>55204.236578706666</v>
      </c>
      <c r="C6">
        <f>realEstatePerformance!AY7</f>
        <v>55204.236578706666</v>
      </c>
      <c r="D6">
        <f>realEstatePerformance!AZ7</f>
        <v>55204.236578706666</v>
      </c>
      <c r="E6">
        <f>realEstatePerformance!BA7</f>
        <v>55204.236578706666</v>
      </c>
      <c r="F6">
        <f>realEstatePerformance!BB7</f>
        <v>55204.236578706666</v>
      </c>
      <c r="G6">
        <f>realEstatePerformance!BC7</f>
        <v>55204.236578706666</v>
      </c>
      <c r="H6">
        <f>realEstatePerformance!BD7</f>
        <v>55204.236578706666</v>
      </c>
      <c r="I6">
        <f>realEstatePerformance!BE7</f>
        <v>55204.236578706666</v>
      </c>
      <c r="J6">
        <f>realEstatePerformance!BF7</f>
        <v>55204.236578706666</v>
      </c>
      <c r="K6">
        <f>realEstatePerformance!BG7</f>
        <v>55204.236578706666</v>
      </c>
      <c r="L6">
        <f>realEstatePerformance!BH7</f>
        <v>55204.236578706666</v>
      </c>
      <c r="M6">
        <f>realEstatePerformance!BI7</f>
        <v>55204.236578706666</v>
      </c>
    </row>
    <row r="7" spans="1:13" x14ac:dyDescent="0.35">
      <c r="A7" s="80">
        <v>1363</v>
      </c>
      <c r="B7">
        <f>realEstatePerformance!AX8</f>
        <v>34105.012380513632</v>
      </c>
      <c r="C7">
        <f>realEstatePerformance!AY8</f>
        <v>34105.012380513632</v>
      </c>
      <c r="D7">
        <f>realEstatePerformance!AZ8</f>
        <v>34105.012380513632</v>
      </c>
      <c r="E7">
        <f>realEstatePerformance!BA8</f>
        <v>34105.012380513632</v>
      </c>
      <c r="F7">
        <f>realEstatePerformance!BB8</f>
        <v>34105.012380513632</v>
      </c>
      <c r="G7">
        <f>realEstatePerformance!BC8</f>
        <v>34105.012380513632</v>
      </c>
      <c r="H7">
        <f>realEstatePerformance!BD8</f>
        <v>34105.012380513632</v>
      </c>
      <c r="I7">
        <f>realEstatePerformance!BE8</f>
        <v>34105.012380513632</v>
      </c>
      <c r="J7">
        <f>realEstatePerformance!BF8</f>
        <v>34105.012380513632</v>
      </c>
      <c r="K7">
        <f>realEstatePerformance!BG8</f>
        <v>34105.012380513632</v>
      </c>
      <c r="L7">
        <f>realEstatePerformance!BH8</f>
        <v>34105.012380513632</v>
      </c>
      <c r="M7">
        <f>realEstatePerformance!BI8</f>
        <v>34105.012380513632</v>
      </c>
    </row>
    <row r="8" spans="1:13" x14ac:dyDescent="0.35">
      <c r="A8" s="80">
        <v>1399</v>
      </c>
      <c r="B8">
        <f>realEstatePerformance!AX9</f>
        <v>62908.881270646925</v>
      </c>
      <c r="C8">
        <f>realEstatePerformance!AY9</f>
        <v>62908.881270646925</v>
      </c>
      <c r="D8">
        <f>realEstatePerformance!AZ9</f>
        <v>62908.881270646925</v>
      </c>
      <c r="E8">
        <f>realEstatePerformance!BA9</f>
        <v>62908.881270646925</v>
      </c>
      <c r="F8">
        <f>realEstatePerformance!BB9</f>
        <v>62908.881270646925</v>
      </c>
      <c r="G8">
        <f>realEstatePerformance!BC9</f>
        <v>62908.881270646925</v>
      </c>
      <c r="H8">
        <f>realEstatePerformance!BD9</f>
        <v>62908.881270646925</v>
      </c>
      <c r="I8">
        <f>realEstatePerformance!BE9</f>
        <v>62908.881270646925</v>
      </c>
      <c r="J8">
        <f>realEstatePerformance!BF9</f>
        <v>62908.881270646925</v>
      </c>
      <c r="K8">
        <f>realEstatePerformance!BG9</f>
        <v>62908.881270646925</v>
      </c>
      <c r="L8">
        <f>realEstatePerformance!BH9</f>
        <v>62908.881270646925</v>
      </c>
      <c r="M8">
        <f>realEstatePerformance!BI9</f>
        <v>62908.881270646925</v>
      </c>
    </row>
    <row r="9" spans="1:13" x14ac:dyDescent="0.35">
      <c r="A9" s="80">
        <v>927</v>
      </c>
      <c r="B9">
        <f>realEstatePerformance!AX10</f>
        <v>25594.597772182609</v>
      </c>
      <c r="C9">
        <f>realEstatePerformance!AY10</f>
        <v>25594.597772182609</v>
      </c>
      <c r="D9">
        <f>realEstatePerformance!AZ10</f>
        <v>25594.597772182609</v>
      </c>
      <c r="E9">
        <f>realEstatePerformance!BA10</f>
        <v>25594.597772182609</v>
      </c>
      <c r="F9">
        <f>realEstatePerformance!BB10</f>
        <v>25594.597772182609</v>
      </c>
      <c r="G9">
        <f>realEstatePerformance!BC10</f>
        <v>25594.597772182609</v>
      </c>
      <c r="H9">
        <f>realEstatePerformance!BD10</f>
        <v>25594.597772182609</v>
      </c>
      <c r="I9">
        <f>realEstatePerformance!BE10</f>
        <v>25594.597772182609</v>
      </c>
      <c r="J9">
        <f>realEstatePerformance!BF10</f>
        <v>25594.597772182609</v>
      </c>
      <c r="K9">
        <f>realEstatePerformance!BG10</f>
        <v>25594.597772182609</v>
      </c>
      <c r="L9">
        <f>realEstatePerformance!BH10</f>
        <v>25594.597772182609</v>
      </c>
      <c r="M9">
        <f>realEstatePerformance!BI10</f>
        <v>25594.597772182609</v>
      </c>
    </row>
    <row r="10" spans="1:13" x14ac:dyDescent="0.35">
      <c r="A10" s="80">
        <v>959</v>
      </c>
      <c r="B10">
        <f>realEstatePerformance!AX11</f>
        <v>30976.070268361302</v>
      </c>
      <c r="C10">
        <f>realEstatePerformance!AY11</f>
        <v>30976.070268361302</v>
      </c>
      <c r="D10">
        <f>realEstatePerformance!AZ11</f>
        <v>30976.070268361302</v>
      </c>
      <c r="E10">
        <f>realEstatePerformance!BA11</f>
        <v>30976.070268361302</v>
      </c>
      <c r="F10">
        <f>realEstatePerformance!BB11</f>
        <v>30976.070268361302</v>
      </c>
      <c r="G10">
        <f>realEstatePerformance!BC11</f>
        <v>30976.070268361302</v>
      </c>
      <c r="H10">
        <f>realEstatePerformance!BD11</f>
        <v>30976.070268361302</v>
      </c>
      <c r="I10">
        <f>realEstatePerformance!BE11</f>
        <v>30976.070268361302</v>
      </c>
      <c r="J10">
        <f>realEstatePerformance!BF11</f>
        <v>30976.070268361302</v>
      </c>
      <c r="K10">
        <f>realEstatePerformance!BG11</f>
        <v>30976.070268361302</v>
      </c>
      <c r="L10">
        <f>realEstatePerformance!BH11</f>
        <v>30976.070268361302</v>
      </c>
      <c r="M10">
        <f>realEstatePerformance!BI11</f>
        <v>30976.070268361302</v>
      </c>
    </row>
    <row r="11" spans="1:13" x14ac:dyDescent="0.35">
      <c r="A11" s="80">
        <v>981</v>
      </c>
      <c r="B11">
        <f>realEstatePerformance!AX12</f>
        <v>215212.71993899459</v>
      </c>
      <c r="C11">
        <f>realEstatePerformance!AY12</f>
        <v>215212.71993899459</v>
      </c>
      <c r="D11">
        <f>realEstatePerformance!AZ12</f>
        <v>215212.71993899459</v>
      </c>
      <c r="E11">
        <f>realEstatePerformance!BA12</f>
        <v>215212.71993899459</v>
      </c>
      <c r="F11">
        <f>realEstatePerformance!BB12</f>
        <v>215212.71993899459</v>
      </c>
      <c r="G11">
        <f>realEstatePerformance!BC12</f>
        <v>215212.71993899459</v>
      </c>
      <c r="H11">
        <f>realEstatePerformance!BD12</f>
        <v>215212.71993899459</v>
      </c>
      <c r="I11">
        <f>realEstatePerformance!BE12</f>
        <v>215212.71993899459</v>
      </c>
      <c r="J11">
        <f>realEstatePerformance!BF12</f>
        <v>215212.71993899459</v>
      </c>
      <c r="K11">
        <f>realEstatePerformance!BG12</f>
        <v>215212.71993899459</v>
      </c>
      <c r="L11">
        <f>realEstatePerformance!BH12</f>
        <v>215212.71993899459</v>
      </c>
      <c r="M11">
        <f>realEstatePerformance!BI12</f>
        <v>215212.71993899459</v>
      </c>
    </row>
    <row r="12" spans="1:13" x14ac:dyDescent="0.35">
      <c r="A12" s="80">
        <v>1222</v>
      </c>
      <c r="B12">
        <f>realEstatePerformance!AX13</f>
        <v>2487.9371807486018</v>
      </c>
      <c r="C12">
        <f>realEstatePerformance!AY13</f>
        <v>2487.9371807486018</v>
      </c>
      <c r="D12">
        <f>realEstatePerformance!AZ13</f>
        <v>2487.9371807486018</v>
      </c>
      <c r="E12">
        <f>realEstatePerformance!BA13</f>
        <v>2487.9371807486018</v>
      </c>
      <c r="F12">
        <f>realEstatePerformance!BB13</f>
        <v>2487.9371807486018</v>
      </c>
      <c r="G12">
        <f>realEstatePerformance!BC13</f>
        <v>2487.9371807486018</v>
      </c>
      <c r="H12">
        <f>realEstatePerformance!BD13</f>
        <v>2487.9371807486018</v>
      </c>
      <c r="I12">
        <f>realEstatePerformance!BE13</f>
        <v>2487.9371807486018</v>
      </c>
      <c r="J12">
        <f>realEstatePerformance!BF13</f>
        <v>2487.9371807486018</v>
      </c>
      <c r="K12">
        <f>realEstatePerformance!BG13</f>
        <v>2487.9371807486018</v>
      </c>
      <c r="L12">
        <f>realEstatePerformance!BH13</f>
        <v>2487.9371807486018</v>
      </c>
      <c r="M12">
        <f>realEstatePerformance!BI13</f>
        <v>2487.9371807486018</v>
      </c>
    </row>
    <row r="13" spans="1:13" x14ac:dyDescent="0.35">
      <c r="A13" s="80">
        <v>1223</v>
      </c>
      <c r="B13">
        <f>realEstatePerformance!AX14</f>
        <v>2046.2360752561106</v>
      </c>
      <c r="C13">
        <f>realEstatePerformance!AY14</f>
        <v>2046.2360752561106</v>
      </c>
      <c r="D13">
        <f>realEstatePerformance!AZ14</f>
        <v>2046.2360752561106</v>
      </c>
      <c r="E13">
        <f>realEstatePerformance!BA14</f>
        <v>2046.2360752561106</v>
      </c>
      <c r="F13">
        <f>realEstatePerformance!BB14</f>
        <v>2046.2360752561106</v>
      </c>
      <c r="G13">
        <f>realEstatePerformance!BC14</f>
        <v>2046.2360752561106</v>
      </c>
      <c r="H13">
        <f>realEstatePerformance!BD14</f>
        <v>2046.2360752561106</v>
      </c>
      <c r="I13">
        <f>realEstatePerformance!BE14</f>
        <v>2046.2360752561106</v>
      </c>
      <c r="J13">
        <f>realEstatePerformance!BF14</f>
        <v>2046.2360752561106</v>
      </c>
      <c r="K13">
        <f>realEstatePerformance!BG14</f>
        <v>2046.2360752561106</v>
      </c>
      <c r="L13">
        <f>realEstatePerformance!BH14</f>
        <v>2046.2360752561106</v>
      </c>
      <c r="M13">
        <f>realEstatePerformance!BI14</f>
        <v>2046.2360752561106</v>
      </c>
    </row>
    <row r="14" spans="1:13" x14ac:dyDescent="0.35">
      <c r="A14" s="80">
        <v>1224</v>
      </c>
      <c r="B14">
        <f>realEstatePerformance!AX15</f>
        <v>509.21897150176187</v>
      </c>
      <c r="C14">
        <f>realEstatePerformance!AY15</f>
        <v>509.21897150176187</v>
      </c>
      <c r="D14">
        <f>realEstatePerformance!AZ15</f>
        <v>509.21897150176187</v>
      </c>
      <c r="E14">
        <f>realEstatePerformance!BA15</f>
        <v>509.21897150176187</v>
      </c>
      <c r="F14">
        <f>realEstatePerformance!BB15</f>
        <v>509.21897150176187</v>
      </c>
      <c r="G14">
        <f>realEstatePerformance!BC15</f>
        <v>509.21897150176187</v>
      </c>
      <c r="H14">
        <f>realEstatePerformance!BD15</f>
        <v>509.21897150176187</v>
      </c>
      <c r="I14">
        <f>realEstatePerformance!BE15</f>
        <v>509.21897150176187</v>
      </c>
      <c r="J14">
        <f>realEstatePerformance!BF15</f>
        <v>509.21897150176187</v>
      </c>
      <c r="K14">
        <f>realEstatePerformance!BG15</f>
        <v>509.21897150176187</v>
      </c>
      <c r="L14">
        <f>realEstatePerformance!BH15</f>
        <v>509.21897150176187</v>
      </c>
      <c r="M14">
        <f>realEstatePerformance!BI15</f>
        <v>509.21897150176187</v>
      </c>
    </row>
    <row r="15" spans="1:13" x14ac:dyDescent="0.35">
      <c r="A15" s="80">
        <v>1225</v>
      </c>
      <c r="B15">
        <f>realEstatePerformance!AX16</f>
        <v>3486.1629475666109</v>
      </c>
      <c r="C15">
        <f>realEstatePerformance!AY16</f>
        <v>3486.1629475666109</v>
      </c>
      <c r="D15">
        <f>realEstatePerformance!AZ16</f>
        <v>3486.1629475666109</v>
      </c>
      <c r="E15">
        <f>realEstatePerformance!BA16</f>
        <v>3486.1629475666109</v>
      </c>
      <c r="F15">
        <f>realEstatePerformance!BB16</f>
        <v>3486.1629475666109</v>
      </c>
      <c r="G15">
        <f>realEstatePerformance!BC16</f>
        <v>3486.1629475666109</v>
      </c>
      <c r="H15">
        <f>realEstatePerformance!BD16</f>
        <v>3486.1629475666109</v>
      </c>
      <c r="I15">
        <f>realEstatePerformance!BE16</f>
        <v>3486.1629475666109</v>
      </c>
      <c r="J15">
        <f>realEstatePerformance!BF16</f>
        <v>3486.1629475666109</v>
      </c>
      <c r="K15">
        <f>realEstatePerformance!BG16</f>
        <v>3486.1629475666109</v>
      </c>
      <c r="L15">
        <f>realEstatePerformance!BH16</f>
        <v>3486.1629475666109</v>
      </c>
      <c r="M15">
        <f>realEstatePerformance!BI16</f>
        <v>3486.1629475666109</v>
      </c>
    </row>
    <row r="16" spans="1:13" x14ac:dyDescent="0.35">
      <c r="A16" s="80">
        <v>1226</v>
      </c>
      <c r="B16">
        <f>realEstatePerformance!AX17</f>
        <v>2430.317897138731</v>
      </c>
      <c r="C16">
        <f>realEstatePerformance!AY17</f>
        <v>2430.317897138731</v>
      </c>
      <c r="D16">
        <f>realEstatePerformance!AZ17</f>
        <v>2430.317897138731</v>
      </c>
      <c r="E16">
        <f>realEstatePerformance!BA17</f>
        <v>2430.317897138731</v>
      </c>
      <c r="F16">
        <f>realEstatePerformance!BB17</f>
        <v>2430.317897138731</v>
      </c>
      <c r="G16">
        <f>realEstatePerformance!BC17</f>
        <v>2430.317897138731</v>
      </c>
      <c r="H16">
        <f>realEstatePerformance!BD17</f>
        <v>2430.317897138731</v>
      </c>
      <c r="I16">
        <f>realEstatePerformance!BE17</f>
        <v>2430.317897138731</v>
      </c>
      <c r="J16">
        <f>realEstatePerformance!BF17</f>
        <v>2430.317897138731</v>
      </c>
      <c r="K16">
        <f>realEstatePerformance!BG17</f>
        <v>2430.317897138731</v>
      </c>
      <c r="L16">
        <f>realEstatePerformance!BH17</f>
        <v>2430.317897138731</v>
      </c>
      <c r="M16">
        <f>realEstatePerformance!BI17</f>
        <v>2430.317897138731</v>
      </c>
    </row>
    <row r="17" spans="1:13" x14ac:dyDescent="0.35">
      <c r="A17" s="80">
        <v>1229</v>
      </c>
      <c r="B17">
        <f>realEstatePerformance!AX18</f>
        <v>378.641807759438</v>
      </c>
      <c r="C17">
        <f>realEstatePerformance!AY18</f>
        <v>378.641807759438</v>
      </c>
      <c r="D17">
        <f>realEstatePerformance!AZ18</f>
        <v>378.641807759438</v>
      </c>
      <c r="E17">
        <f>realEstatePerformance!BA18</f>
        <v>378.641807759438</v>
      </c>
      <c r="F17">
        <f>realEstatePerformance!BB18</f>
        <v>378.641807759438</v>
      </c>
      <c r="G17">
        <f>realEstatePerformance!BC18</f>
        <v>378.641807759438</v>
      </c>
      <c r="H17">
        <f>realEstatePerformance!BD18</f>
        <v>378.641807759438</v>
      </c>
      <c r="I17">
        <f>realEstatePerformance!BE18</f>
        <v>378.641807759438</v>
      </c>
      <c r="J17">
        <f>realEstatePerformance!BF18</f>
        <v>378.641807759438</v>
      </c>
      <c r="K17">
        <f>realEstatePerformance!BG18</f>
        <v>378.641807759438</v>
      </c>
      <c r="L17">
        <f>realEstatePerformance!BH18</f>
        <v>378.641807759438</v>
      </c>
      <c r="M17">
        <f>realEstatePerformance!BI18</f>
        <v>378.641807759438</v>
      </c>
    </row>
    <row r="18" spans="1:13" x14ac:dyDescent="0.35">
      <c r="A18" s="80">
        <v>1231</v>
      </c>
      <c r="B18">
        <f>realEstatePerformance!AX19</f>
        <v>2694.6577174295307</v>
      </c>
      <c r="C18">
        <f>realEstatePerformance!AY19</f>
        <v>2694.6577174295307</v>
      </c>
      <c r="D18">
        <f>realEstatePerformance!AZ19</f>
        <v>2694.6577174295307</v>
      </c>
      <c r="E18">
        <f>realEstatePerformance!BA19</f>
        <v>2694.6577174295307</v>
      </c>
      <c r="F18">
        <f>realEstatePerformance!BB19</f>
        <v>2694.6577174295307</v>
      </c>
      <c r="G18">
        <f>realEstatePerformance!BC19</f>
        <v>2694.6577174295307</v>
      </c>
      <c r="H18">
        <f>realEstatePerformance!BD19</f>
        <v>2694.6577174295307</v>
      </c>
      <c r="I18">
        <f>realEstatePerformance!BE19</f>
        <v>2694.6577174295307</v>
      </c>
      <c r="J18">
        <f>realEstatePerformance!BF19</f>
        <v>2694.6577174295307</v>
      </c>
      <c r="K18">
        <f>realEstatePerformance!BG19</f>
        <v>2694.6577174295307</v>
      </c>
      <c r="L18">
        <f>realEstatePerformance!BH19</f>
        <v>2694.6577174295307</v>
      </c>
      <c r="M18">
        <f>realEstatePerformance!BI19</f>
        <v>2694.6577174295307</v>
      </c>
    </row>
    <row r="19" spans="1:13" x14ac:dyDescent="0.35">
      <c r="A19" s="80">
        <v>1232</v>
      </c>
      <c r="B19">
        <f>realEstatePerformance!AX20</f>
        <v>2791.4002366304535</v>
      </c>
      <c r="C19">
        <f>realEstatePerformance!AY20</f>
        <v>2791.4002366304535</v>
      </c>
      <c r="D19">
        <f>realEstatePerformance!AZ20</f>
        <v>2791.4002366304535</v>
      </c>
      <c r="E19">
        <f>realEstatePerformance!BA20</f>
        <v>2791.4002366304535</v>
      </c>
      <c r="F19">
        <f>realEstatePerformance!BB20</f>
        <v>2791.4002366304535</v>
      </c>
      <c r="G19">
        <f>realEstatePerformance!BC20</f>
        <v>2791.4002366304535</v>
      </c>
      <c r="H19">
        <f>realEstatePerformance!BD20</f>
        <v>2791.4002366304535</v>
      </c>
      <c r="I19">
        <f>realEstatePerformance!BE20</f>
        <v>2791.4002366304535</v>
      </c>
      <c r="J19">
        <f>realEstatePerformance!BF20</f>
        <v>2791.4002366304535</v>
      </c>
      <c r="K19">
        <f>realEstatePerformance!BG20</f>
        <v>2791.4002366304535</v>
      </c>
      <c r="L19">
        <f>realEstatePerformance!BH20</f>
        <v>2791.4002366304535</v>
      </c>
      <c r="M19">
        <f>realEstatePerformance!BI20</f>
        <v>2791.4002366304535</v>
      </c>
    </row>
    <row r="20" spans="1:13" x14ac:dyDescent="0.35">
      <c r="A20" s="80">
        <v>1233</v>
      </c>
      <c r="B20">
        <f>realEstatePerformance!AX21</f>
        <v>2104.2198958948547</v>
      </c>
      <c r="C20">
        <f>realEstatePerformance!AY21</f>
        <v>2104.2198958948547</v>
      </c>
      <c r="D20">
        <f>realEstatePerformance!AZ21</f>
        <v>2104.2198958948547</v>
      </c>
      <c r="E20">
        <f>realEstatePerformance!BA21</f>
        <v>2104.2198958948547</v>
      </c>
      <c r="F20">
        <f>realEstatePerformance!BB21</f>
        <v>2104.2198958948547</v>
      </c>
      <c r="G20">
        <f>realEstatePerformance!BC21</f>
        <v>2104.2198958948547</v>
      </c>
      <c r="H20">
        <f>realEstatePerformance!BD21</f>
        <v>2104.2198958948547</v>
      </c>
      <c r="I20">
        <f>realEstatePerformance!BE21</f>
        <v>2104.2198958948547</v>
      </c>
      <c r="J20">
        <f>realEstatePerformance!BF21</f>
        <v>2104.2198958948547</v>
      </c>
      <c r="K20">
        <f>realEstatePerformance!BG21</f>
        <v>2104.2198958948547</v>
      </c>
      <c r="L20">
        <f>realEstatePerformance!BH21</f>
        <v>2104.2198958948547</v>
      </c>
      <c r="M20">
        <f>realEstatePerformance!BI21</f>
        <v>2104.2198958948547</v>
      </c>
    </row>
    <row r="21" spans="1:13" x14ac:dyDescent="0.35">
      <c r="A21" s="80">
        <v>1234</v>
      </c>
      <c r="B21">
        <f>realEstatePerformance!AX22</f>
        <v>3210.9767486013429</v>
      </c>
      <c r="C21">
        <f>realEstatePerformance!AY22</f>
        <v>3210.9767486013429</v>
      </c>
      <c r="D21">
        <f>realEstatePerformance!AZ22</f>
        <v>3210.9767486013429</v>
      </c>
      <c r="E21">
        <f>realEstatePerformance!BA22</f>
        <v>3210.9767486013429</v>
      </c>
      <c r="F21">
        <f>realEstatePerformance!BB22</f>
        <v>3210.9767486013429</v>
      </c>
      <c r="G21">
        <f>realEstatePerformance!BC22</f>
        <v>3210.9767486013429</v>
      </c>
      <c r="H21">
        <f>realEstatePerformance!BD22</f>
        <v>3210.9767486013429</v>
      </c>
      <c r="I21">
        <f>realEstatePerformance!BE22</f>
        <v>3210.9767486013429</v>
      </c>
      <c r="J21">
        <f>realEstatePerformance!BF22</f>
        <v>3210.9767486013429</v>
      </c>
      <c r="K21">
        <f>realEstatePerformance!BG22</f>
        <v>3210.9767486013429</v>
      </c>
      <c r="L21">
        <f>realEstatePerformance!BH22</f>
        <v>3210.9767486013429</v>
      </c>
      <c r="M21">
        <f>realEstatePerformance!BI22</f>
        <v>3210.9767486013429</v>
      </c>
    </row>
    <row r="22" spans="1:13" x14ac:dyDescent="0.35">
      <c r="A22" s="80">
        <v>1235</v>
      </c>
      <c r="B22">
        <f>realEstatePerformance!AX23</f>
        <v>299.4419320402825</v>
      </c>
      <c r="C22">
        <f>realEstatePerformance!AY23</f>
        <v>299.4419320402825</v>
      </c>
      <c r="D22">
        <f>realEstatePerformance!AZ23</f>
        <v>299.4419320402825</v>
      </c>
      <c r="E22">
        <f>realEstatePerformance!BA23</f>
        <v>299.4419320402825</v>
      </c>
      <c r="F22">
        <f>realEstatePerformance!BB23</f>
        <v>299.4419320402825</v>
      </c>
      <c r="G22">
        <f>realEstatePerformance!BC23</f>
        <v>299.4419320402825</v>
      </c>
      <c r="H22">
        <f>realEstatePerformance!BD23</f>
        <v>299.4419320402825</v>
      </c>
      <c r="I22">
        <f>realEstatePerformance!BE23</f>
        <v>299.4419320402825</v>
      </c>
      <c r="J22">
        <f>realEstatePerformance!BF23</f>
        <v>299.4419320402825</v>
      </c>
      <c r="K22">
        <f>realEstatePerformance!BG23</f>
        <v>299.4419320402825</v>
      </c>
      <c r="L22">
        <f>realEstatePerformance!BH23</f>
        <v>299.4419320402825</v>
      </c>
      <c r="M22">
        <f>realEstatePerformance!BI23</f>
        <v>299.4419320402825</v>
      </c>
    </row>
    <row r="23" spans="1:13" x14ac:dyDescent="0.35">
      <c r="A23" s="80">
        <v>1237</v>
      </c>
      <c r="B23">
        <f>realEstatePerformance!AX24</f>
        <v>2071.7536672772235</v>
      </c>
      <c r="C23">
        <f>realEstatePerformance!AY24</f>
        <v>2071.7536672772235</v>
      </c>
      <c r="D23">
        <f>realEstatePerformance!AZ24</f>
        <v>2071.7536672772235</v>
      </c>
      <c r="E23">
        <f>realEstatePerformance!BA24</f>
        <v>2071.7536672772235</v>
      </c>
      <c r="F23">
        <f>realEstatePerformance!BB24</f>
        <v>2071.7536672772235</v>
      </c>
      <c r="G23">
        <f>realEstatePerformance!BC24</f>
        <v>2071.7536672772235</v>
      </c>
      <c r="H23">
        <f>realEstatePerformance!BD24</f>
        <v>2071.7536672772235</v>
      </c>
      <c r="I23">
        <f>realEstatePerformance!BE24</f>
        <v>2071.7536672772235</v>
      </c>
      <c r="J23">
        <f>realEstatePerformance!BF24</f>
        <v>2071.7536672772235</v>
      </c>
      <c r="K23">
        <f>realEstatePerformance!BG24</f>
        <v>2071.7536672772235</v>
      </c>
      <c r="L23">
        <f>realEstatePerformance!BH24</f>
        <v>2071.7536672772235</v>
      </c>
      <c r="M23">
        <f>realEstatePerformance!BI24</f>
        <v>2071.7536672772235</v>
      </c>
    </row>
    <row r="24" spans="1:13" x14ac:dyDescent="0.35">
      <c r="A24" s="80">
        <v>1238</v>
      </c>
      <c r="B24">
        <f>realEstatePerformance!AX25</f>
        <v>5669.3696052252808</v>
      </c>
      <c r="C24">
        <f>realEstatePerformance!AY25</f>
        <v>5669.3696052252808</v>
      </c>
      <c r="D24">
        <f>realEstatePerformance!AZ25</f>
        <v>5669.3696052252808</v>
      </c>
      <c r="E24">
        <f>realEstatePerformance!BA25</f>
        <v>5669.3696052252808</v>
      </c>
      <c r="F24">
        <f>realEstatePerformance!BB25</f>
        <v>5669.3696052252808</v>
      </c>
      <c r="G24">
        <f>realEstatePerformance!BC25</f>
        <v>5669.3696052252808</v>
      </c>
      <c r="H24">
        <f>realEstatePerformance!BD25</f>
        <v>5669.3696052252808</v>
      </c>
      <c r="I24">
        <f>realEstatePerformance!BE25</f>
        <v>5669.3696052252808</v>
      </c>
      <c r="J24">
        <f>realEstatePerformance!BF25</f>
        <v>5669.3696052252808</v>
      </c>
      <c r="K24">
        <f>realEstatePerformance!BG25</f>
        <v>5669.3696052252808</v>
      </c>
      <c r="L24">
        <f>realEstatePerformance!BH25</f>
        <v>5669.3696052252808</v>
      </c>
      <c r="M24">
        <f>realEstatePerformance!BI25</f>
        <v>5669.3696052252808</v>
      </c>
    </row>
    <row r="25" spans="1:13" x14ac:dyDescent="0.35">
      <c r="A25" s="80">
        <v>1242</v>
      </c>
      <c r="B25">
        <f>realEstatePerformance!AX26</f>
        <v>3286.2396244086699</v>
      </c>
      <c r="C25">
        <f>realEstatePerformance!AY26</f>
        <v>3286.2396244086699</v>
      </c>
      <c r="D25">
        <f>realEstatePerformance!AZ26</f>
        <v>3286.2396244086699</v>
      </c>
      <c r="E25">
        <f>realEstatePerformance!BA26</f>
        <v>3286.2396244086699</v>
      </c>
      <c r="F25">
        <f>realEstatePerformance!BB26</f>
        <v>3286.2396244086699</v>
      </c>
      <c r="G25">
        <f>realEstatePerformance!BC26</f>
        <v>3286.2396244086699</v>
      </c>
      <c r="H25">
        <f>realEstatePerformance!BD26</f>
        <v>3286.2396244086699</v>
      </c>
      <c r="I25">
        <f>realEstatePerformance!BE26</f>
        <v>3286.2396244086699</v>
      </c>
      <c r="J25">
        <f>realEstatePerformance!BF26</f>
        <v>3286.2396244086699</v>
      </c>
      <c r="K25">
        <f>realEstatePerformance!BG26</f>
        <v>3286.2396244086699</v>
      </c>
      <c r="L25">
        <f>realEstatePerformance!BH26</f>
        <v>3286.2396244086699</v>
      </c>
      <c r="M25">
        <f>realEstatePerformance!BI26</f>
        <v>3286.2396244086699</v>
      </c>
    </row>
    <row r="26" spans="1:13" x14ac:dyDescent="0.35">
      <c r="A26" s="80">
        <v>1273</v>
      </c>
      <c r="B26">
        <f>realEstatePerformance!AX27</f>
        <v>1903.219786436242</v>
      </c>
      <c r="C26">
        <f>realEstatePerformance!AY27</f>
        <v>1903.219786436242</v>
      </c>
      <c r="D26">
        <f>realEstatePerformance!AZ27</f>
        <v>1903.219786436242</v>
      </c>
      <c r="E26">
        <f>realEstatePerformance!BA27</f>
        <v>1903.219786436242</v>
      </c>
      <c r="F26">
        <f>realEstatePerformance!BB27</f>
        <v>1903.219786436242</v>
      </c>
      <c r="G26">
        <f>realEstatePerformance!BC27</f>
        <v>1903.219786436242</v>
      </c>
      <c r="H26">
        <f>realEstatePerformance!BD27</f>
        <v>1903.219786436242</v>
      </c>
      <c r="I26">
        <f>realEstatePerformance!BE27</f>
        <v>1903.219786436242</v>
      </c>
      <c r="J26">
        <f>realEstatePerformance!BF27</f>
        <v>1903.219786436242</v>
      </c>
      <c r="K26">
        <f>realEstatePerformance!BG27</f>
        <v>1903.219786436242</v>
      </c>
      <c r="L26">
        <f>realEstatePerformance!BH27</f>
        <v>1903.219786436242</v>
      </c>
      <c r="M26">
        <f>realEstatePerformance!BI27</f>
        <v>1903.219786436242</v>
      </c>
    </row>
    <row r="27" spans="1:13" x14ac:dyDescent="0.35">
      <c r="A27" s="80">
        <v>1276</v>
      </c>
      <c r="B27">
        <f>realEstatePerformance!AX28</f>
        <v>3743.627038666667</v>
      </c>
      <c r="C27">
        <f>realEstatePerformance!AY28</f>
        <v>3743.627038666667</v>
      </c>
      <c r="D27">
        <f>realEstatePerformance!AZ28</f>
        <v>3743.627038666667</v>
      </c>
      <c r="E27">
        <f>realEstatePerformance!BA28</f>
        <v>3743.627038666667</v>
      </c>
      <c r="F27">
        <f>realEstatePerformance!BB28</f>
        <v>3743.627038666667</v>
      </c>
      <c r="G27">
        <f>realEstatePerformance!BC28</f>
        <v>3743.627038666667</v>
      </c>
      <c r="H27">
        <f>realEstatePerformance!BD28</f>
        <v>3743.627038666667</v>
      </c>
      <c r="I27">
        <f>realEstatePerformance!BE28</f>
        <v>3743.627038666667</v>
      </c>
      <c r="J27">
        <f>realEstatePerformance!BF28</f>
        <v>3743.627038666667</v>
      </c>
      <c r="K27">
        <f>realEstatePerformance!BG28</f>
        <v>3743.627038666667</v>
      </c>
      <c r="L27">
        <f>realEstatePerformance!BH28</f>
        <v>3743.627038666667</v>
      </c>
      <c r="M27">
        <f>realEstatePerformance!BI28</f>
        <v>3743.627038666667</v>
      </c>
    </row>
    <row r="28" spans="1:13" x14ac:dyDescent="0.35">
      <c r="A28" s="80">
        <v>1277</v>
      </c>
      <c r="B28">
        <f>realEstatePerformance!AX29</f>
        <v>1268.4206126187082</v>
      </c>
      <c r="C28">
        <f>realEstatePerformance!AY29</f>
        <v>1268.4206126187082</v>
      </c>
      <c r="D28">
        <f>realEstatePerformance!AZ29</f>
        <v>1268.4206126187082</v>
      </c>
      <c r="E28">
        <f>realEstatePerformance!BA29</f>
        <v>1268.4206126187082</v>
      </c>
      <c r="F28">
        <f>realEstatePerformance!BB29</f>
        <v>1268.4206126187082</v>
      </c>
      <c r="G28">
        <f>realEstatePerformance!BC29</f>
        <v>1268.4206126187082</v>
      </c>
      <c r="H28">
        <f>realEstatePerformance!BD29</f>
        <v>1268.4206126187082</v>
      </c>
      <c r="I28">
        <f>realEstatePerformance!BE29</f>
        <v>1268.4206126187082</v>
      </c>
      <c r="J28">
        <f>realEstatePerformance!BF29</f>
        <v>1268.4206126187082</v>
      </c>
      <c r="K28">
        <f>realEstatePerformance!BG29</f>
        <v>1268.4206126187082</v>
      </c>
      <c r="L28">
        <f>realEstatePerformance!BH29</f>
        <v>1268.4206126187082</v>
      </c>
      <c r="M28">
        <f>realEstatePerformance!BI29</f>
        <v>1268.4206126187082</v>
      </c>
    </row>
    <row r="29" spans="1:13" x14ac:dyDescent="0.35">
      <c r="A29" s="80">
        <v>1281</v>
      </c>
      <c r="B29">
        <f>realEstatePerformance!AX30</f>
        <v>2041.4073616890382</v>
      </c>
      <c r="C29">
        <f>realEstatePerformance!AY30</f>
        <v>2041.4073616890382</v>
      </c>
      <c r="D29">
        <f>realEstatePerformance!AZ30</f>
        <v>2041.4073616890382</v>
      </c>
      <c r="E29">
        <f>realEstatePerformance!BA30</f>
        <v>2041.4073616890382</v>
      </c>
      <c r="F29">
        <f>realEstatePerformance!BB30</f>
        <v>2041.4073616890382</v>
      </c>
      <c r="G29">
        <f>realEstatePerformance!BC30</f>
        <v>2041.4073616890382</v>
      </c>
      <c r="H29">
        <f>realEstatePerformance!BD30</f>
        <v>2041.4073616890382</v>
      </c>
      <c r="I29">
        <f>realEstatePerformance!BE30</f>
        <v>2041.4073616890382</v>
      </c>
      <c r="J29">
        <f>realEstatePerformance!BF30</f>
        <v>2041.4073616890382</v>
      </c>
      <c r="K29">
        <f>realEstatePerformance!BG30</f>
        <v>2041.4073616890382</v>
      </c>
      <c r="L29">
        <f>realEstatePerformance!BH30</f>
        <v>2041.4073616890382</v>
      </c>
      <c r="M29">
        <f>realEstatePerformance!BI30</f>
        <v>2041.4073616890382</v>
      </c>
    </row>
    <row r="30" spans="1:13" x14ac:dyDescent="0.35">
      <c r="A30" s="80">
        <v>1282</v>
      </c>
      <c r="B30">
        <f>realEstatePerformance!AX31</f>
        <v>2324.0637656152126</v>
      </c>
      <c r="C30">
        <f>realEstatePerformance!AY31</f>
        <v>2324.0637656152126</v>
      </c>
      <c r="D30">
        <f>realEstatePerformance!AZ31</f>
        <v>2324.0637656152126</v>
      </c>
      <c r="E30">
        <f>realEstatePerformance!BA31</f>
        <v>2324.0637656152126</v>
      </c>
      <c r="F30">
        <f>realEstatePerformance!BB31</f>
        <v>2324.0637656152126</v>
      </c>
      <c r="G30">
        <f>realEstatePerformance!BC31</f>
        <v>2324.0637656152126</v>
      </c>
      <c r="H30">
        <f>realEstatePerformance!BD31</f>
        <v>2324.0637656152126</v>
      </c>
      <c r="I30">
        <f>realEstatePerformance!BE31</f>
        <v>2324.0637656152126</v>
      </c>
      <c r="J30">
        <f>realEstatePerformance!BF31</f>
        <v>2324.0637656152126</v>
      </c>
      <c r="K30">
        <f>realEstatePerformance!BG31</f>
        <v>2324.0637656152126</v>
      </c>
      <c r="L30">
        <f>realEstatePerformance!BH31</f>
        <v>2324.0637656152126</v>
      </c>
      <c r="M30">
        <f>realEstatePerformance!BI31</f>
        <v>2324.0637656152126</v>
      </c>
    </row>
    <row r="31" spans="1:13" x14ac:dyDescent="0.35">
      <c r="A31" s="80">
        <v>1283</v>
      </c>
      <c r="B31">
        <f>realEstatePerformance!AX32</f>
        <v>2028.844854847875</v>
      </c>
      <c r="C31">
        <f>realEstatePerformance!AY32</f>
        <v>2028.844854847875</v>
      </c>
      <c r="D31">
        <f>realEstatePerformance!AZ32</f>
        <v>2028.844854847875</v>
      </c>
      <c r="E31">
        <f>realEstatePerformance!BA32</f>
        <v>2028.844854847875</v>
      </c>
      <c r="F31">
        <f>realEstatePerformance!BB32</f>
        <v>2028.844854847875</v>
      </c>
      <c r="G31">
        <f>realEstatePerformance!BC32</f>
        <v>2028.844854847875</v>
      </c>
      <c r="H31">
        <f>realEstatePerformance!BD32</f>
        <v>2028.844854847875</v>
      </c>
      <c r="I31">
        <f>realEstatePerformance!BE32</f>
        <v>2028.844854847875</v>
      </c>
      <c r="J31">
        <f>realEstatePerformance!BF32</f>
        <v>2028.844854847875</v>
      </c>
      <c r="K31">
        <f>realEstatePerformance!BG32</f>
        <v>2028.844854847875</v>
      </c>
      <c r="L31">
        <f>realEstatePerformance!BH32</f>
        <v>2028.844854847875</v>
      </c>
      <c r="M31">
        <f>realEstatePerformance!BI32</f>
        <v>2028.844854847875</v>
      </c>
    </row>
    <row r="32" spans="1:13" x14ac:dyDescent="0.35">
      <c r="A32" s="80">
        <v>1284</v>
      </c>
      <c r="B32">
        <f>realEstatePerformance!AX33</f>
        <v>3379.3143402729311</v>
      </c>
      <c r="C32">
        <f>realEstatePerformance!AY33</f>
        <v>3379.3143402729311</v>
      </c>
      <c r="D32">
        <f>realEstatePerformance!AZ33</f>
        <v>3379.3143402729311</v>
      </c>
      <c r="E32">
        <f>realEstatePerformance!BA33</f>
        <v>3379.3143402729311</v>
      </c>
      <c r="F32">
        <f>realEstatePerformance!BB33</f>
        <v>3379.3143402729311</v>
      </c>
      <c r="G32">
        <f>realEstatePerformance!BC33</f>
        <v>3379.3143402729311</v>
      </c>
      <c r="H32">
        <f>realEstatePerformance!BD33</f>
        <v>3379.3143402729311</v>
      </c>
      <c r="I32">
        <f>realEstatePerformance!BE33</f>
        <v>3379.3143402729311</v>
      </c>
      <c r="J32">
        <f>realEstatePerformance!BF33</f>
        <v>3379.3143402729311</v>
      </c>
      <c r="K32">
        <f>realEstatePerformance!BG33</f>
        <v>3379.3143402729311</v>
      </c>
      <c r="L32">
        <f>realEstatePerformance!BH33</f>
        <v>3379.3143402729311</v>
      </c>
      <c r="M32">
        <f>realEstatePerformance!BI33</f>
        <v>3379.3143402729311</v>
      </c>
    </row>
    <row r="33" spans="1:13" x14ac:dyDescent="0.35">
      <c r="A33" s="80">
        <v>914</v>
      </c>
      <c r="B33">
        <f>realEstatePerformance!AX34</f>
        <v>15928.866096256295</v>
      </c>
      <c r="C33">
        <f>realEstatePerformance!AY34</f>
        <v>15928.866096256295</v>
      </c>
      <c r="D33">
        <f>realEstatePerformance!AZ34</f>
        <v>15928.866096256295</v>
      </c>
      <c r="E33">
        <f>realEstatePerformance!BA34</f>
        <v>15928.866096256295</v>
      </c>
      <c r="F33">
        <f>realEstatePerformance!BB34</f>
        <v>15928.866096256295</v>
      </c>
      <c r="G33">
        <f>realEstatePerformance!BC34</f>
        <v>15928.866096256295</v>
      </c>
      <c r="H33">
        <f>realEstatePerformance!BD34</f>
        <v>15928.866096256295</v>
      </c>
      <c r="I33">
        <f>realEstatePerformance!BE34</f>
        <v>15928.866096256295</v>
      </c>
      <c r="J33">
        <f>realEstatePerformance!BF34</f>
        <v>15928.866096256295</v>
      </c>
      <c r="K33">
        <f>realEstatePerformance!BG34</f>
        <v>15928.866096256295</v>
      </c>
      <c r="L33">
        <f>realEstatePerformance!BH34</f>
        <v>15928.866096256295</v>
      </c>
      <c r="M33">
        <f>realEstatePerformance!BI34</f>
        <v>15928.866096256295</v>
      </c>
    </row>
    <row r="34" spans="1:13" x14ac:dyDescent="0.35">
      <c r="A34" s="80">
        <v>1190</v>
      </c>
      <c r="B34">
        <f>realEstatePerformance!AX35</f>
        <v>9863.8975327540247</v>
      </c>
      <c r="C34">
        <f>realEstatePerformance!AY35</f>
        <v>9863.8975327540247</v>
      </c>
      <c r="D34">
        <f>realEstatePerformance!AZ35</f>
        <v>9863.8975327540247</v>
      </c>
      <c r="E34">
        <f>realEstatePerformance!BA35</f>
        <v>9863.8975327540247</v>
      </c>
      <c r="F34">
        <f>realEstatePerformance!BB35</f>
        <v>9863.8975327540247</v>
      </c>
      <c r="G34">
        <f>realEstatePerformance!BC35</f>
        <v>9863.8975327540247</v>
      </c>
      <c r="H34">
        <f>realEstatePerformance!BD35</f>
        <v>9863.8975327540247</v>
      </c>
      <c r="I34">
        <f>realEstatePerformance!BE35</f>
        <v>9863.8975327540247</v>
      </c>
      <c r="J34">
        <f>realEstatePerformance!BF35</f>
        <v>9863.8975327540247</v>
      </c>
      <c r="K34">
        <f>realEstatePerformance!BG35</f>
        <v>9863.8975327540247</v>
      </c>
      <c r="L34">
        <f>realEstatePerformance!BH35</f>
        <v>9863.8975327540247</v>
      </c>
      <c r="M34">
        <f>realEstatePerformance!BI35</f>
        <v>9863.8975327540247</v>
      </c>
    </row>
    <row r="35" spans="1:13" x14ac:dyDescent="0.35">
      <c r="A35" s="80">
        <v>1193</v>
      </c>
      <c r="B35">
        <f>realEstatePerformance!AX36</f>
        <v>8193.9523010077683</v>
      </c>
      <c r="C35">
        <f>realEstatePerformance!AY36</f>
        <v>8193.9523010077683</v>
      </c>
      <c r="D35">
        <f>realEstatePerformance!AZ36</f>
        <v>8193.9523010077683</v>
      </c>
      <c r="E35">
        <f>realEstatePerformance!BA36</f>
        <v>8193.9523010077683</v>
      </c>
      <c r="F35">
        <f>realEstatePerformance!BB36</f>
        <v>8193.9523010077683</v>
      </c>
      <c r="G35">
        <f>realEstatePerformance!BC36</f>
        <v>8193.9523010077683</v>
      </c>
      <c r="H35">
        <f>realEstatePerformance!BD36</f>
        <v>8193.9523010077683</v>
      </c>
      <c r="I35">
        <f>realEstatePerformance!BE36</f>
        <v>8193.9523010077683</v>
      </c>
      <c r="J35">
        <f>realEstatePerformance!BF36</f>
        <v>8193.9523010077683</v>
      </c>
      <c r="K35">
        <f>realEstatePerformance!BG36</f>
        <v>8193.9523010077683</v>
      </c>
      <c r="L35">
        <f>realEstatePerformance!BH36</f>
        <v>8193.9523010077683</v>
      </c>
      <c r="M35">
        <f>realEstatePerformance!BI36</f>
        <v>8193.9523010077683</v>
      </c>
    </row>
    <row r="36" spans="1:13" x14ac:dyDescent="0.35">
      <c r="A36" s="80">
        <v>1202</v>
      </c>
      <c r="B36">
        <f>realEstatePerformance!AX37</f>
        <v>1706.5228340829037</v>
      </c>
      <c r="C36">
        <f>realEstatePerformance!AY37</f>
        <v>1706.5228340829037</v>
      </c>
      <c r="D36">
        <f>realEstatePerformance!AZ37</f>
        <v>1706.5228340829037</v>
      </c>
      <c r="E36">
        <f>realEstatePerformance!BA37</f>
        <v>1706.5228340829037</v>
      </c>
      <c r="F36">
        <f>realEstatePerformance!BB37</f>
        <v>1706.5228340829037</v>
      </c>
      <c r="G36">
        <f>realEstatePerformance!BC37</f>
        <v>1706.5228340829037</v>
      </c>
      <c r="H36">
        <f>realEstatePerformance!BD37</f>
        <v>1706.5228340829037</v>
      </c>
      <c r="I36">
        <f>realEstatePerformance!BE37</f>
        <v>1706.5228340829037</v>
      </c>
      <c r="J36">
        <f>realEstatePerformance!BF37</f>
        <v>1706.5228340829037</v>
      </c>
      <c r="K36">
        <f>realEstatePerformance!BG37</f>
        <v>1706.5228340829037</v>
      </c>
      <c r="L36">
        <f>realEstatePerformance!BH37</f>
        <v>1706.5228340829037</v>
      </c>
      <c r="M36">
        <f>realEstatePerformance!BI37</f>
        <v>1706.5228340829037</v>
      </c>
    </row>
    <row r="37" spans="1:13" x14ac:dyDescent="0.35">
      <c r="A37" s="80">
        <v>1253</v>
      </c>
      <c r="B37">
        <f>realEstatePerformance!AX38</f>
        <v>6052.690036039653</v>
      </c>
      <c r="C37">
        <f>realEstatePerformance!AY38</f>
        <v>6052.690036039653</v>
      </c>
      <c r="D37">
        <f>realEstatePerformance!AZ38</f>
        <v>6052.690036039653</v>
      </c>
      <c r="E37">
        <f>realEstatePerformance!BA38</f>
        <v>6052.690036039653</v>
      </c>
      <c r="F37">
        <f>realEstatePerformance!BB38</f>
        <v>6052.690036039653</v>
      </c>
      <c r="G37">
        <f>realEstatePerformance!BC38</f>
        <v>6052.690036039653</v>
      </c>
      <c r="H37">
        <f>realEstatePerformance!BD38</f>
        <v>6052.690036039653</v>
      </c>
      <c r="I37">
        <f>realEstatePerformance!BE38</f>
        <v>6052.690036039653</v>
      </c>
      <c r="J37">
        <f>realEstatePerformance!BF38</f>
        <v>6052.690036039653</v>
      </c>
      <c r="K37">
        <f>realEstatePerformance!BG38</f>
        <v>6052.690036039653</v>
      </c>
      <c r="L37">
        <f>realEstatePerformance!BH38</f>
        <v>6052.690036039653</v>
      </c>
      <c r="M37">
        <f>realEstatePerformance!BI38</f>
        <v>6052.690036039653</v>
      </c>
    </row>
    <row r="38" spans="1:13" x14ac:dyDescent="0.35">
      <c r="A38" s="80">
        <v>1260</v>
      </c>
      <c r="B38">
        <f>realEstatePerformance!AX39</f>
        <v>5801.0840382167353</v>
      </c>
      <c r="C38">
        <f>realEstatePerformance!AY39</f>
        <v>5801.0840382167353</v>
      </c>
      <c r="D38">
        <f>realEstatePerformance!AZ39</f>
        <v>5801.0840382167353</v>
      </c>
      <c r="E38">
        <f>realEstatePerformance!BA39</f>
        <v>5801.0840382167353</v>
      </c>
      <c r="F38">
        <f>realEstatePerformance!BB39</f>
        <v>5801.0840382167353</v>
      </c>
      <c r="G38">
        <f>realEstatePerformance!BC39</f>
        <v>5801.0840382167353</v>
      </c>
      <c r="H38">
        <f>realEstatePerformance!BD39</f>
        <v>5801.0840382167353</v>
      </c>
      <c r="I38">
        <f>realEstatePerformance!BE39</f>
        <v>5801.0840382167353</v>
      </c>
      <c r="J38">
        <f>realEstatePerformance!BF39</f>
        <v>5801.0840382167353</v>
      </c>
      <c r="K38">
        <f>realEstatePerformance!BG39</f>
        <v>5801.0840382167353</v>
      </c>
      <c r="L38">
        <f>realEstatePerformance!BH39</f>
        <v>5801.0840382167353</v>
      </c>
      <c r="M38">
        <f>realEstatePerformance!BI39</f>
        <v>5801.0840382167353</v>
      </c>
    </row>
    <row r="39" spans="1:13" x14ac:dyDescent="0.35">
      <c r="A39" s="80">
        <v>1262</v>
      </c>
      <c r="B39">
        <f>realEstatePerformance!AX40</f>
        <v>1607.0584575732742</v>
      </c>
      <c r="C39">
        <f>realEstatePerformance!AY40</f>
        <v>1607.0584575732742</v>
      </c>
      <c r="D39">
        <f>realEstatePerformance!AZ40</f>
        <v>1607.0584575732742</v>
      </c>
      <c r="E39">
        <f>realEstatePerformance!BA40</f>
        <v>1607.0584575732742</v>
      </c>
      <c r="F39">
        <f>realEstatePerformance!BB40</f>
        <v>1607.0584575732742</v>
      </c>
      <c r="G39">
        <f>realEstatePerformance!BC40</f>
        <v>1607.0584575732742</v>
      </c>
      <c r="H39">
        <f>realEstatePerformance!BD40</f>
        <v>1607.0584575732742</v>
      </c>
      <c r="I39">
        <f>realEstatePerformance!BE40</f>
        <v>1607.0584575732742</v>
      </c>
      <c r="J39">
        <f>realEstatePerformance!BF40</f>
        <v>1607.0584575732742</v>
      </c>
      <c r="K39">
        <f>realEstatePerformance!BG40</f>
        <v>1607.0584575732742</v>
      </c>
      <c r="L39">
        <f>realEstatePerformance!BH40</f>
        <v>1607.0584575732742</v>
      </c>
      <c r="M39">
        <f>realEstatePerformance!BI40</f>
        <v>1607.0584575732742</v>
      </c>
    </row>
    <row r="40" spans="1:13" x14ac:dyDescent="0.35">
      <c r="A40" s="80">
        <v>1318</v>
      </c>
      <c r="B40">
        <f>realEstatePerformance!AX41</f>
        <v>901.39345790472794</v>
      </c>
      <c r="C40">
        <f>realEstatePerformance!AY41</f>
        <v>901.39345790472794</v>
      </c>
      <c r="D40">
        <f>realEstatePerformance!AZ41</f>
        <v>901.39345790472794</v>
      </c>
      <c r="E40">
        <f>realEstatePerformance!BA41</f>
        <v>901.39345790472794</v>
      </c>
      <c r="F40">
        <f>realEstatePerformance!BB41</f>
        <v>901.39345790472794</v>
      </c>
      <c r="G40">
        <f>realEstatePerformance!BC41</f>
        <v>901.39345790472794</v>
      </c>
      <c r="H40">
        <f>realEstatePerformance!BD41</f>
        <v>901.39345790472794</v>
      </c>
      <c r="I40">
        <f>realEstatePerformance!BE41</f>
        <v>901.39345790472794</v>
      </c>
      <c r="J40">
        <f>realEstatePerformance!BF41</f>
        <v>901.39345790472794</v>
      </c>
      <c r="K40">
        <f>realEstatePerformance!BG41</f>
        <v>901.39345790472794</v>
      </c>
      <c r="L40">
        <f>realEstatePerformance!BH41</f>
        <v>901.39345790472794</v>
      </c>
      <c r="M40">
        <f>realEstatePerformance!BI41</f>
        <v>901.39345790472794</v>
      </c>
    </row>
    <row r="41" spans="1:13" x14ac:dyDescent="0.35">
      <c r="A41" s="80">
        <v>1319</v>
      </c>
      <c r="B41">
        <f>realEstatePerformance!AX42</f>
        <v>2001.5193317254586</v>
      </c>
      <c r="C41">
        <f>realEstatePerformance!AY42</f>
        <v>2001.5193317254586</v>
      </c>
      <c r="D41">
        <f>realEstatePerformance!AZ42</f>
        <v>2001.5193317254586</v>
      </c>
      <c r="E41">
        <f>realEstatePerformance!BA42</f>
        <v>2001.5193317254586</v>
      </c>
      <c r="F41">
        <f>realEstatePerformance!BB42</f>
        <v>2001.5193317254586</v>
      </c>
      <c r="G41">
        <f>realEstatePerformance!BC42</f>
        <v>2001.5193317254586</v>
      </c>
      <c r="H41">
        <f>realEstatePerformance!BD42</f>
        <v>2001.5193317254586</v>
      </c>
      <c r="I41">
        <f>realEstatePerformance!BE42</f>
        <v>2001.5193317254586</v>
      </c>
      <c r="J41">
        <f>realEstatePerformance!BF42</f>
        <v>2001.5193317254586</v>
      </c>
      <c r="K41">
        <f>realEstatePerformance!BG42</f>
        <v>2001.5193317254586</v>
      </c>
      <c r="L41">
        <f>realEstatePerformance!BH42</f>
        <v>2001.5193317254586</v>
      </c>
      <c r="M41">
        <f>realEstatePerformance!BI42</f>
        <v>2001.5193317254586</v>
      </c>
    </row>
    <row r="42" spans="1:13" x14ac:dyDescent="0.35">
      <c r="A42" s="80">
        <v>1320</v>
      </c>
      <c r="B42">
        <f>realEstatePerformance!AX43</f>
        <v>330.43534478031319</v>
      </c>
      <c r="C42">
        <f>realEstatePerformance!AY43</f>
        <v>330.43534478031319</v>
      </c>
      <c r="D42">
        <f>realEstatePerformance!AZ43</f>
        <v>330.43534478031319</v>
      </c>
      <c r="E42">
        <f>realEstatePerformance!BA43</f>
        <v>330.43534478031319</v>
      </c>
      <c r="F42">
        <f>realEstatePerformance!BB43</f>
        <v>330.43534478031319</v>
      </c>
      <c r="G42">
        <f>realEstatePerformance!BC43</f>
        <v>330.43534478031319</v>
      </c>
      <c r="H42">
        <f>realEstatePerformance!BD43</f>
        <v>330.43534478031319</v>
      </c>
      <c r="I42">
        <f>realEstatePerformance!BE43</f>
        <v>330.43534478031319</v>
      </c>
      <c r="J42">
        <f>realEstatePerformance!BF43</f>
        <v>330.43534478031319</v>
      </c>
      <c r="K42">
        <f>realEstatePerformance!BG43</f>
        <v>330.43534478031319</v>
      </c>
      <c r="L42">
        <f>realEstatePerformance!BH43</f>
        <v>330.43534478031319</v>
      </c>
      <c r="M42">
        <f>realEstatePerformance!BI43</f>
        <v>330.43534478031319</v>
      </c>
    </row>
    <row r="43" spans="1:13" x14ac:dyDescent="0.35">
      <c r="A43" s="80">
        <v>1321</v>
      </c>
      <c r="B43">
        <f>realEstatePerformance!AX44</f>
        <v>2720.7414083738508</v>
      </c>
      <c r="C43">
        <f>realEstatePerformance!AY44</f>
        <v>2720.7414083738508</v>
      </c>
      <c r="D43">
        <f>realEstatePerformance!AZ44</f>
        <v>2720.7414083738508</v>
      </c>
      <c r="E43">
        <f>realEstatePerformance!BA44</f>
        <v>2720.7414083738508</v>
      </c>
      <c r="F43">
        <f>realEstatePerformance!BB44</f>
        <v>2720.7414083738508</v>
      </c>
      <c r="G43">
        <f>realEstatePerformance!BC44</f>
        <v>2720.7414083738508</v>
      </c>
      <c r="H43">
        <f>realEstatePerformance!BD44</f>
        <v>2720.7414083738508</v>
      </c>
      <c r="I43">
        <f>realEstatePerformance!BE44</f>
        <v>2720.7414083738508</v>
      </c>
      <c r="J43">
        <f>realEstatePerformance!BF44</f>
        <v>2720.7414083738508</v>
      </c>
      <c r="K43">
        <f>realEstatePerformance!BG44</f>
        <v>2720.7414083738508</v>
      </c>
      <c r="L43">
        <f>realEstatePerformance!BH44</f>
        <v>2720.7414083738508</v>
      </c>
      <c r="M43">
        <f>realEstatePerformance!BI44</f>
        <v>2720.7414083738508</v>
      </c>
    </row>
    <row r="44" spans="1:13" x14ac:dyDescent="0.35">
      <c r="A44" s="80">
        <v>1324</v>
      </c>
      <c r="B44">
        <f>realEstatePerformance!AX45</f>
        <v>1263.370358323162</v>
      </c>
      <c r="C44">
        <f>realEstatePerformance!AY45</f>
        <v>1263.370358323162</v>
      </c>
      <c r="D44">
        <f>realEstatePerformance!AZ45</f>
        <v>1263.370358323162</v>
      </c>
      <c r="E44">
        <f>realEstatePerformance!BA45</f>
        <v>1263.370358323162</v>
      </c>
      <c r="F44">
        <f>realEstatePerformance!BB45</f>
        <v>1263.370358323162</v>
      </c>
      <c r="G44">
        <f>realEstatePerformance!BC45</f>
        <v>1263.370358323162</v>
      </c>
      <c r="H44">
        <f>realEstatePerformance!BD45</f>
        <v>1263.370358323162</v>
      </c>
      <c r="I44">
        <f>realEstatePerformance!BE45</f>
        <v>1263.370358323162</v>
      </c>
      <c r="J44">
        <f>realEstatePerformance!BF45</f>
        <v>1263.370358323162</v>
      </c>
      <c r="K44">
        <f>realEstatePerformance!BG45</f>
        <v>1263.370358323162</v>
      </c>
      <c r="L44">
        <f>realEstatePerformance!BH45</f>
        <v>1263.370358323162</v>
      </c>
      <c r="M44">
        <f>realEstatePerformance!BI45</f>
        <v>1263.370358323162</v>
      </c>
    </row>
    <row r="45" spans="1:13" x14ac:dyDescent="0.35">
      <c r="A45" s="80">
        <v>1331</v>
      </c>
      <c r="B45">
        <f>realEstatePerformance!AX46</f>
        <v>879.59022258811854</v>
      </c>
      <c r="C45">
        <f>realEstatePerformance!AY46</f>
        <v>879.59022258811854</v>
      </c>
      <c r="D45">
        <f>realEstatePerformance!AZ46</f>
        <v>879.59022258811854</v>
      </c>
      <c r="E45">
        <f>realEstatePerformance!BA46</f>
        <v>879.59022258811854</v>
      </c>
      <c r="F45">
        <f>realEstatePerformance!BB46</f>
        <v>879.59022258811854</v>
      </c>
      <c r="G45">
        <f>realEstatePerformance!BC46</f>
        <v>879.59022258811854</v>
      </c>
      <c r="H45">
        <f>realEstatePerformance!BD46</f>
        <v>879.59022258811854</v>
      </c>
      <c r="I45">
        <f>realEstatePerformance!BE46</f>
        <v>879.59022258811854</v>
      </c>
      <c r="J45">
        <f>realEstatePerformance!BF46</f>
        <v>879.59022258811854</v>
      </c>
      <c r="K45">
        <f>realEstatePerformance!BG46</f>
        <v>879.59022258811854</v>
      </c>
      <c r="L45">
        <f>realEstatePerformance!BH46</f>
        <v>879.59022258811854</v>
      </c>
      <c r="M45">
        <f>realEstatePerformance!BI46</f>
        <v>879.59022258811854</v>
      </c>
    </row>
    <row r="46" spans="1:13" x14ac:dyDescent="0.35">
      <c r="A46" s="80">
        <v>1353</v>
      </c>
      <c r="B46">
        <f>realEstatePerformance!AX47</f>
        <v>20677.50708452415</v>
      </c>
      <c r="C46">
        <f>realEstatePerformance!AY47</f>
        <v>20677.50708452415</v>
      </c>
      <c r="D46">
        <f>realEstatePerformance!AZ47</f>
        <v>20677.50708452415</v>
      </c>
      <c r="E46">
        <f>realEstatePerformance!BA47</f>
        <v>20677.50708452415</v>
      </c>
      <c r="F46">
        <f>realEstatePerformance!BB47</f>
        <v>20677.50708452415</v>
      </c>
      <c r="G46">
        <f>realEstatePerformance!BC47</f>
        <v>20677.50708452415</v>
      </c>
      <c r="H46">
        <f>realEstatePerformance!BD47</f>
        <v>20677.50708452415</v>
      </c>
      <c r="I46">
        <f>realEstatePerformance!BE47</f>
        <v>20677.50708452415</v>
      </c>
      <c r="J46">
        <f>realEstatePerformance!BF47</f>
        <v>20677.50708452415</v>
      </c>
      <c r="K46">
        <f>realEstatePerformance!BG47</f>
        <v>20677.50708452415</v>
      </c>
      <c r="L46">
        <f>realEstatePerformance!BH47</f>
        <v>20677.50708452415</v>
      </c>
      <c r="M46">
        <f>realEstatePerformance!BI47</f>
        <v>20677.50708452415</v>
      </c>
    </row>
    <row r="47" spans="1:13" x14ac:dyDescent="0.35">
      <c r="A47" s="80">
        <v>1386</v>
      </c>
      <c r="B47">
        <f>realEstatePerformance!AX48</f>
        <v>12593.974770387713</v>
      </c>
      <c r="C47">
        <f>realEstatePerformance!AY48</f>
        <v>12593.974770387713</v>
      </c>
      <c r="D47">
        <f>realEstatePerformance!AZ48</f>
        <v>12593.974770387713</v>
      </c>
      <c r="E47">
        <f>realEstatePerformance!BA48</f>
        <v>12593.974770387713</v>
      </c>
      <c r="F47">
        <f>realEstatePerformance!BB48</f>
        <v>12593.974770387713</v>
      </c>
      <c r="G47">
        <f>realEstatePerformance!BC48</f>
        <v>12593.974770387713</v>
      </c>
      <c r="H47">
        <f>realEstatePerformance!BD48</f>
        <v>12593.974770387713</v>
      </c>
      <c r="I47">
        <f>realEstatePerformance!BE48</f>
        <v>12593.974770387713</v>
      </c>
      <c r="J47">
        <f>realEstatePerformance!BF48</f>
        <v>12593.974770387713</v>
      </c>
      <c r="K47">
        <f>realEstatePerformance!BG48</f>
        <v>12593.974770387713</v>
      </c>
      <c r="L47">
        <f>realEstatePerformance!BH48</f>
        <v>12593.974770387713</v>
      </c>
      <c r="M47">
        <f>realEstatePerformance!BI48</f>
        <v>12593.974770387713</v>
      </c>
    </row>
    <row r="48" spans="1:13" x14ac:dyDescent="0.35">
      <c r="A48" s="80">
        <v>1390</v>
      </c>
      <c r="B48">
        <f>realEstatePerformance!AX49</f>
        <v>10689.337982264064</v>
      </c>
      <c r="C48">
        <f>realEstatePerformance!AY49</f>
        <v>10689.337982264064</v>
      </c>
      <c r="D48">
        <f>realEstatePerformance!AZ49</f>
        <v>10689.337982264064</v>
      </c>
      <c r="E48">
        <f>realEstatePerformance!BA49</f>
        <v>10689.337982264064</v>
      </c>
      <c r="F48">
        <f>realEstatePerformance!BB49</f>
        <v>10689.337982264064</v>
      </c>
      <c r="G48">
        <f>realEstatePerformance!BC49</f>
        <v>10689.337982264064</v>
      </c>
      <c r="H48">
        <f>realEstatePerformance!BD49</f>
        <v>10689.337982264064</v>
      </c>
      <c r="I48">
        <f>realEstatePerformance!BE49</f>
        <v>10689.337982264064</v>
      </c>
      <c r="J48">
        <f>realEstatePerformance!BF49</f>
        <v>10689.337982264064</v>
      </c>
      <c r="K48">
        <f>realEstatePerformance!BG49</f>
        <v>10689.337982264064</v>
      </c>
      <c r="L48">
        <f>realEstatePerformance!BH49</f>
        <v>10689.337982264064</v>
      </c>
      <c r="M48">
        <f>realEstatePerformance!BI49</f>
        <v>10689.337982264064</v>
      </c>
    </row>
    <row r="49" spans="1:13" x14ac:dyDescent="0.35">
      <c r="A49" s="80">
        <v>1326</v>
      </c>
      <c r="B49">
        <f>realEstatePerformance!AX50</f>
        <v>8760.3991672015745</v>
      </c>
      <c r="C49">
        <f>realEstatePerformance!AY50</f>
        <v>8760.3991672015745</v>
      </c>
      <c r="D49">
        <f>realEstatePerformance!AZ50</f>
        <v>8760.3991672015745</v>
      </c>
      <c r="E49">
        <f>realEstatePerformance!BA50</f>
        <v>8760.3991672015745</v>
      </c>
      <c r="F49">
        <f>realEstatePerformance!BB50</f>
        <v>8760.3991672015745</v>
      </c>
      <c r="G49">
        <f>realEstatePerformance!BC50</f>
        <v>8760.3991672015745</v>
      </c>
      <c r="H49">
        <f>realEstatePerformance!BD50</f>
        <v>8760.3991672015745</v>
      </c>
      <c r="I49">
        <f>realEstatePerformance!BE50</f>
        <v>8760.3991672015745</v>
      </c>
      <c r="J49">
        <f>realEstatePerformance!BF50</f>
        <v>8760.3991672015745</v>
      </c>
      <c r="K49">
        <f>realEstatePerformance!BG50</f>
        <v>8760.3991672015745</v>
      </c>
      <c r="L49">
        <f>realEstatePerformance!BH50</f>
        <v>8760.3991672015745</v>
      </c>
      <c r="M49">
        <f>realEstatePerformance!BI50</f>
        <v>8760.3991672015745</v>
      </c>
    </row>
    <row r="50" spans="1:13" x14ac:dyDescent="0.35">
      <c r="A50" s="80">
        <v>1023</v>
      </c>
      <c r="B50">
        <f>realEstatePerformance!AX51</f>
        <v>0</v>
      </c>
      <c r="C50">
        <f>realEstatePerformance!AY51</f>
        <v>0</v>
      </c>
      <c r="D50">
        <f>realEstatePerformance!AZ51</f>
        <v>0</v>
      </c>
      <c r="E50">
        <f>realEstatePerformance!BA51</f>
        <v>0</v>
      </c>
      <c r="F50">
        <f>realEstatePerformance!BB51</f>
        <v>0</v>
      </c>
      <c r="G50">
        <f>realEstatePerformance!BC51</f>
        <v>0</v>
      </c>
      <c r="H50">
        <f>realEstatePerformance!BD51</f>
        <v>0</v>
      </c>
      <c r="I50">
        <f>realEstatePerformance!BE51</f>
        <v>0</v>
      </c>
      <c r="J50">
        <f>realEstatePerformance!BF51</f>
        <v>0</v>
      </c>
      <c r="K50">
        <f>realEstatePerformance!BG51</f>
        <v>0</v>
      </c>
      <c r="L50">
        <f>realEstatePerformance!BH51</f>
        <v>0</v>
      </c>
      <c r="M50">
        <f>realEstatePerformance!BI51</f>
        <v>0</v>
      </c>
    </row>
    <row r="51" spans="1:13" x14ac:dyDescent="0.35">
      <c r="A51" s="80">
        <v>1064</v>
      </c>
      <c r="B51">
        <f>realEstatePerformance!AX52</f>
        <v>0</v>
      </c>
      <c r="C51">
        <f>realEstatePerformance!AY52</f>
        <v>0</v>
      </c>
      <c r="D51">
        <f>realEstatePerformance!AZ52</f>
        <v>0</v>
      </c>
      <c r="E51">
        <f>realEstatePerformance!BA52</f>
        <v>0</v>
      </c>
      <c r="F51">
        <f>realEstatePerformance!BB52</f>
        <v>0</v>
      </c>
      <c r="G51">
        <f>realEstatePerformance!BC52</f>
        <v>0</v>
      </c>
      <c r="H51">
        <f>realEstatePerformance!BD52</f>
        <v>0</v>
      </c>
      <c r="I51">
        <f>realEstatePerformance!BE52</f>
        <v>0</v>
      </c>
      <c r="J51">
        <f>realEstatePerformance!BF52</f>
        <v>0</v>
      </c>
      <c r="K51">
        <f>realEstatePerformance!BG52</f>
        <v>0</v>
      </c>
      <c r="L51">
        <f>realEstatePerformance!BH52</f>
        <v>0</v>
      </c>
      <c r="M51">
        <f>realEstatePerformance!BI52</f>
        <v>0</v>
      </c>
    </row>
    <row r="52" spans="1:13" x14ac:dyDescent="0.35">
      <c r="A52" s="80">
        <v>1298</v>
      </c>
      <c r="B52">
        <f>realEstatePerformance!AX53</f>
        <v>0</v>
      </c>
      <c r="C52">
        <f>realEstatePerformance!AY53</f>
        <v>0</v>
      </c>
      <c r="D52">
        <f>realEstatePerformance!AZ53</f>
        <v>0</v>
      </c>
      <c r="E52">
        <f>realEstatePerformance!BA53</f>
        <v>0</v>
      </c>
      <c r="F52">
        <f>realEstatePerformance!BB53</f>
        <v>0</v>
      </c>
      <c r="G52">
        <f>realEstatePerformance!BC53</f>
        <v>0</v>
      </c>
      <c r="H52">
        <f>realEstatePerformance!BD53</f>
        <v>0</v>
      </c>
      <c r="I52">
        <f>realEstatePerformance!BE53</f>
        <v>0</v>
      </c>
      <c r="J52">
        <f>realEstatePerformance!BF53</f>
        <v>0</v>
      </c>
      <c r="K52">
        <f>realEstatePerformance!BG53</f>
        <v>0</v>
      </c>
      <c r="L52">
        <f>realEstatePerformance!BH53</f>
        <v>0</v>
      </c>
      <c r="M52">
        <f>realEstatePerformance!BI53</f>
        <v>0</v>
      </c>
    </row>
    <row r="53" spans="1:13" x14ac:dyDescent="0.35">
      <c r="A53" s="80">
        <v>1308</v>
      </c>
      <c r="B53">
        <f>realEstatePerformance!AX54</f>
        <v>0</v>
      </c>
      <c r="C53">
        <f>realEstatePerformance!AY54</f>
        <v>0</v>
      </c>
      <c r="D53">
        <f>realEstatePerformance!AZ54</f>
        <v>0</v>
      </c>
      <c r="E53">
        <f>realEstatePerformance!BA54</f>
        <v>0</v>
      </c>
      <c r="F53">
        <f>realEstatePerformance!BB54</f>
        <v>0</v>
      </c>
      <c r="G53">
        <f>realEstatePerformance!BC54</f>
        <v>0</v>
      </c>
      <c r="H53">
        <f>realEstatePerformance!BD54</f>
        <v>0</v>
      </c>
      <c r="I53">
        <f>realEstatePerformance!BE54</f>
        <v>0</v>
      </c>
      <c r="J53">
        <f>realEstatePerformance!BF54</f>
        <v>0</v>
      </c>
      <c r="K53">
        <f>realEstatePerformance!BG54</f>
        <v>0</v>
      </c>
      <c r="L53">
        <f>realEstatePerformance!BH54</f>
        <v>0</v>
      </c>
      <c r="M53">
        <f>realEstatePerformance!BI54</f>
        <v>0</v>
      </c>
    </row>
    <row r="54" spans="1:13" x14ac:dyDescent="0.35">
      <c r="A54" s="80">
        <v>1335</v>
      </c>
      <c r="B54">
        <f>realEstatePerformance!AX55</f>
        <v>0</v>
      </c>
      <c r="C54">
        <f>realEstatePerformance!AY55</f>
        <v>0</v>
      </c>
      <c r="D54">
        <f>realEstatePerformance!AZ55</f>
        <v>0</v>
      </c>
      <c r="E54">
        <f>realEstatePerformance!BA55</f>
        <v>0</v>
      </c>
      <c r="F54">
        <f>realEstatePerformance!BB55</f>
        <v>0</v>
      </c>
      <c r="G54">
        <f>realEstatePerformance!BC55</f>
        <v>0</v>
      </c>
      <c r="H54">
        <f>realEstatePerformance!BD55</f>
        <v>0</v>
      </c>
      <c r="I54">
        <f>realEstatePerformance!BE55</f>
        <v>0</v>
      </c>
      <c r="J54">
        <f>realEstatePerformance!BF55</f>
        <v>0</v>
      </c>
      <c r="K54">
        <f>realEstatePerformance!BG55</f>
        <v>0</v>
      </c>
      <c r="L54">
        <f>realEstatePerformance!BH55</f>
        <v>0</v>
      </c>
      <c r="M54">
        <f>realEstatePerformance!BI55</f>
        <v>0</v>
      </c>
    </row>
    <row r="55" spans="1:13" x14ac:dyDescent="0.35">
      <c r="A55" s="80">
        <v>1379</v>
      </c>
      <c r="B55">
        <f>realEstatePerformance!AX56</f>
        <v>0</v>
      </c>
      <c r="C55">
        <f>realEstatePerformance!AY56</f>
        <v>0</v>
      </c>
      <c r="D55">
        <f>realEstatePerformance!AZ56</f>
        <v>0</v>
      </c>
      <c r="E55">
        <f>realEstatePerformance!BA56</f>
        <v>0</v>
      </c>
      <c r="F55">
        <f>realEstatePerformance!BB56</f>
        <v>0</v>
      </c>
      <c r="G55">
        <f>realEstatePerformance!BC56</f>
        <v>0</v>
      </c>
      <c r="H55">
        <f>realEstatePerformance!BD56</f>
        <v>0</v>
      </c>
      <c r="I55">
        <f>realEstatePerformance!BE56</f>
        <v>0</v>
      </c>
      <c r="J55">
        <f>realEstatePerformance!BF56</f>
        <v>0</v>
      </c>
      <c r="K55">
        <f>realEstatePerformance!BG56</f>
        <v>0</v>
      </c>
      <c r="L55">
        <f>realEstatePerformance!BH56</f>
        <v>0</v>
      </c>
      <c r="M55">
        <f>realEstatePerformance!BI56</f>
        <v>0</v>
      </c>
    </row>
    <row r="56" spans="1:13" x14ac:dyDescent="0.35">
      <c r="A56" s="80">
        <v>1385</v>
      </c>
      <c r="B56">
        <f>realEstatePerformance!AX57</f>
        <v>0</v>
      </c>
      <c r="C56">
        <f>realEstatePerformance!AY57</f>
        <v>0</v>
      </c>
      <c r="D56">
        <f>realEstatePerformance!AZ57</f>
        <v>0</v>
      </c>
      <c r="E56">
        <f>realEstatePerformance!BA57</f>
        <v>0</v>
      </c>
      <c r="F56">
        <f>realEstatePerformance!BB57</f>
        <v>0</v>
      </c>
      <c r="G56">
        <f>realEstatePerformance!BC57</f>
        <v>0</v>
      </c>
      <c r="H56">
        <f>realEstatePerformance!BD57</f>
        <v>0</v>
      </c>
      <c r="I56">
        <f>realEstatePerformance!BE57</f>
        <v>0</v>
      </c>
      <c r="J56">
        <f>realEstatePerformance!BF57</f>
        <v>0</v>
      </c>
      <c r="K56">
        <f>realEstatePerformance!BG57</f>
        <v>0</v>
      </c>
      <c r="L56">
        <f>realEstatePerformance!BH57</f>
        <v>0</v>
      </c>
      <c r="M56">
        <f>realEstatePerformance!BI57</f>
        <v>0</v>
      </c>
    </row>
    <row r="57" spans="1:13" x14ac:dyDescent="0.35">
      <c r="A57" s="80">
        <v>1391</v>
      </c>
      <c r="B57">
        <f>realEstatePerformance!AX58</f>
        <v>0</v>
      </c>
      <c r="C57">
        <f>realEstatePerformance!AY58</f>
        <v>0</v>
      </c>
      <c r="D57">
        <f>realEstatePerformance!AZ58</f>
        <v>0</v>
      </c>
      <c r="E57">
        <f>realEstatePerformance!BA58</f>
        <v>0</v>
      </c>
      <c r="F57">
        <f>realEstatePerformance!BB58</f>
        <v>0</v>
      </c>
      <c r="G57">
        <f>realEstatePerformance!BC58</f>
        <v>0</v>
      </c>
      <c r="H57">
        <f>realEstatePerformance!BD58</f>
        <v>0</v>
      </c>
      <c r="I57">
        <f>realEstatePerformance!BE58</f>
        <v>0</v>
      </c>
      <c r="J57">
        <f>realEstatePerformance!BF58</f>
        <v>0</v>
      </c>
      <c r="K57">
        <f>realEstatePerformance!BG58</f>
        <v>0</v>
      </c>
      <c r="L57">
        <f>realEstatePerformance!BH58</f>
        <v>0</v>
      </c>
      <c r="M57">
        <f>realEstatePerformance!BI58</f>
        <v>0</v>
      </c>
    </row>
    <row r="58" spans="1:13" x14ac:dyDescent="0.35">
      <c r="A58" s="80">
        <v>902</v>
      </c>
      <c r="B58">
        <f>realEstatePerformance!AX59</f>
        <v>0</v>
      </c>
      <c r="C58">
        <f>realEstatePerformance!AY59</f>
        <v>0</v>
      </c>
      <c r="D58">
        <f>realEstatePerformance!AZ59</f>
        <v>0</v>
      </c>
      <c r="E58">
        <f>realEstatePerformance!BA59</f>
        <v>0</v>
      </c>
      <c r="F58">
        <f>realEstatePerformance!BB59</f>
        <v>0</v>
      </c>
      <c r="G58">
        <f>realEstatePerformance!BC59</f>
        <v>0</v>
      </c>
      <c r="H58">
        <f>realEstatePerformance!BD59</f>
        <v>0</v>
      </c>
      <c r="I58">
        <f>realEstatePerformance!BE59</f>
        <v>0</v>
      </c>
      <c r="J58">
        <f>realEstatePerformance!BF59</f>
        <v>0</v>
      </c>
      <c r="K58">
        <f>realEstatePerformance!BG59</f>
        <v>0</v>
      </c>
      <c r="L58">
        <f>realEstatePerformance!BH59</f>
        <v>0</v>
      </c>
      <c r="M58">
        <f>realEstatePerformance!BI59</f>
        <v>0</v>
      </c>
    </row>
    <row r="59" spans="1:13" x14ac:dyDescent="0.35">
      <c r="A59" s="80">
        <v>915</v>
      </c>
      <c r="B59">
        <f>realEstatePerformance!AX60</f>
        <v>0</v>
      </c>
      <c r="C59">
        <f>realEstatePerformance!AY60</f>
        <v>0</v>
      </c>
      <c r="D59">
        <f>realEstatePerformance!AZ60</f>
        <v>0</v>
      </c>
      <c r="E59">
        <f>realEstatePerformance!BA60</f>
        <v>0</v>
      </c>
      <c r="F59">
        <f>realEstatePerformance!BB60</f>
        <v>0</v>
      </c>
      <c r="G59">
        <f>realEstatePerformance!BC60</f>
        <v>0</v>
      </c>
      <c r="H59">
        <f>realEstatePerformance!BD60</f>
        <v>0</v>
      </c>
      <c r="I59">
        <f>realEstatePerformance!BE60</f>
        <v>0</v>
      </c>
      <c r="J59">
        <f>realEstatePerformance!BF60</f>
        <v>0</v>
      </c>
      <c r="K59">
        <f>realEstatePerformance!BG60</f>
        <v>0</v>
      </c>
      <c r="L59">
        <f>realEstatePerformance!BH60</f>
        <v>0</v>
      </c>
      <c r="M59">
        <f>realEstatePerformance!BI60</f>
        <v>0</v>
      </c>
    </row>
    <row r="60" spans="1:13" x14ac:dyDescent="0.35">
      <c r="A60" s="80">
        <v>916</v>
      </c>
      <c r="B60">
        <f>realEstatePerformance!AX61</f>
        <v>0</v>
      </c>
      <c r="C60">
        <f>realEstatePerformance!AY61</f>
        <v>0</v>
      </c>
      <c r="D60">
        <f>realEstatePerformance!AZ61</f>
        <v>0</v>
      </c>
      <c r="E60">
        <f>realEstatePerformance!BA61</f>
        <v>0</v>
      </c>
      <c r="F60">
        <f>realEstatePerformance!BB61</f>
        <v>0</v>
      </c>
      <c r="G60">
        <f>realEstatePerformance!BC61</f>
        <v>0</v>
      </c>
      <c r="H60">
        <f>realEstatePerformance!BD61</f>
        <v>0</v>
      </c>
      <c r="I60">
        <f>realEstatePerformance!BE61</f>
        <v>0</v>
      </c>
      <c r="J60">
        <f>realEstatePerformance!BF61</f>
        <v>0</v>
      </c>
      <c r="K60">
        <f>realEstatePerformance!BG61</f>
        <v>0</v>
      </c>
      <c r="L60">
        <f>realEstatePerformance!BH61</f>
        <v>0</v>
      </c>
      <c r="M60">
        <f>realEstatePerformance!BI61</f>
        <v>0</v>
      </c>
    </row>
    <row r="61" spans="1:13" x14ac:dyDescent="0.35">
      <c r="A61" s="80">
        <v>945</v>
      </c>
      <c r="B61">
        <f>realEstatePerformance!AX62</f>
        <v>0</v>
      </c>
      <c r="C61">
        <f>realEstatePerformance!AY62</f>
        <v>0</v>
      </c>
      <c r="D61">
        <f>realEstatePerformance!AZ62</f>
        <v>0</v>
      </c>
      <c r="E61">
        <f>realEstatePerformance!BA62</f>
        <v>0</v>
      </c>
      <c r="F61">
        <f>realEstatePerformance!BB62</f>
        <v>0</v>
      </c>
      <c r="G61">
        <f>realEstatePerformance!BC62</f>
        <v>0</v>
      </c>
      <c r="H61">
        <f>realEstatePerformance!BD62</f>
        <v>0</v>
      </c>
      <c r="I61">
        <f>realEstatePerformance!BE62</f>
        <v>0</v>
      </c>
      <c r="J61">
        <f>realEstatePerformance!BF62</f>
        <v>0</v>
      </c>
      <c r="K61">
        <f>realEstatePerformance!BG62</f>
        <v>0</v>
      </c>
      <c r="L61">
        <f>realEstatePerformance!BH62</f>
        <v>0</v>
      </c>
      <c r="M61">
        <f>realEstatePerformance!BI62</f>
        <v>0</v>
      </c>
    </row>
    <row r="62" spans="1:13" x14ac:dyDescent="0.35">
      <c r="A62" s="80">
        <v>1164</v>
      </c>
      <c r="B62">
        <f>realEstatePerformance!AX63</f>
        <v>10552.221526965392</v>
      </c>
      <c r="C62">
        <f>realEstatePerformance!AY63</f>
        <v>10552.221526965392</v>
      </c>
      <c r="D62">
        <f>realEstatePerformance!AZ63</f>
        <v>10552.221526965392</v>
      </c>
      <c r="E62">
        <f>realEstatePerformance!BA63</f>
        <v>10552.221526965392</v>
      </c>
      <c r="F62">
        <f>realEstatePerformance!BB63</f>
        <v>10552.221526965392</v>
      </c>
      <c r="G62">
        <f>realEstatePerformance!BC63</f>
        <v>10552.221526965392</v>
      </c>
      <c r="H62">
        <f>realEstatePerformance!BD63</f>
        <v>10552.221526965392</v>
      </c>
      <c r="I62">
        <f>realEstatePerformance!BE63</f>
        <v>10552.221526965392</v>
      </c>
      <c r="J62">
        <f>realEstatePerformance!BF63</f>
        <v>10552.221526965392</v>
      </c>
      <c r="K62">
        <f>realEstatePerformance!BG63</f>
        <v>10552.221526965392</v>
      </c>
      <c r="L62">
        <f>realEstatePerformance!BH63</f>
        <v>10552.221526965392</v>
      </c>
      <c r="M62">
        <f>realEstatePerformance!BI63</f>
        <v>10552.221526965392</v>
      </c>
    </row>
    <row r="63" spans="1:13" x14ac:dyDescent="0.35">
      <c r="A63" s="80">
        <v>1215</v>
      </c>
      <c r="B63">
        <f>realEstatePerformance!AX64</f>
        <v>2281.3739799242007</v>
      </c>
      <c r="C63">
        <f>realEstatePerformance!AY64</f>
        <v>2281.3739799242007</v>
      </c>
      <c r="D63">
        <f>realEstatePerformance!AZ64</f>
        <v>2281.3739799242007</v>
      </c>
      <c r="E63">
        <f>realEstatePerformance!BA64</f>
        <v>2281.3739799242007</v>
      </c>
      <c r="F63">
        <f>realEstatePerformance!BB64</f>
        <v>2281.3739799242007</v>
      </c>
      <c r="G63">
        <f>realEstatePerformance!BC64</f>
        <v>2281.3739799242007</v>
      </c>
      <c r="H63">
        <f>realEstatePerformance!BD64</f>
        <v>2281.3739799242007</v>
      </c>
      <c r="I63">
        <f>realEstatePerformance!BE64</f>
        <v>2281.3739799242007</v>
      </c>
      <c r="J63">
        <f>realEstatePerformance!BF64</f>
        <v>2281.3739799242007</v>
      </c>
      <c r="K63">
        <f>realEstatePerformance!BG64</f>
        <v>2281.3739799242007</v>
      </c>
      <c r="L63">
        <f>realEstatePerformance!BH64</f>
        <v>2281.3739799242007</v>
      </c>
      <c r="M63">
        <f>realEstatePerformance!BI64</f>
        <v>2281.3739799242007</v>
      </c>
    </row>
    <row r="64" spans="1:13" x14ac:dyDescent="0.35">
      <c r="A64" s="80">
        <v>1327</v>
      </c>
      <c r="B64">
        <f>realEstatePerformance!AX65</f>
        <v>10136.895468535335</v>
      </c>
      <c r="C64">
        <f>realEstatePerformance!AY65</f>
        <v>10136.895468535335</v>
      </c>
      <c r="D64">
        <f>realEstatePerformance!AZ65</f>
        <v>10136.895468535335</v>
      </c>
      <c r="E64">
        <f>realEstatePerformance!BA65</f>
        <v>10136.895468535335</v>
      </c>
      <c r="F64">
        <f>realEstatePerformance!BB65</f>
        <v>10136.895468535335</v>
      </c>
      <c r="G64">
        <f>realEstatePerformance!BC65</f>
        <v>10136.895468535335</v>
      </c>
      <c r="H64">
        <f>realEstatePerformance!BD65</f>
        <v>10136.895468535335</v>
      </c>
      <c r="I64">
        <f>realEstatePerformance!BE65</f>
        <v>10136.895468535335</v>
      </c>
      <c r="J64">
        <f>realEstatePerformance!BF65</f>
        <v>10136.895468535335</v>
      </c>
      <c r="K64">
        <f>realEstatePerformance!BG65</f>
        <v>10136.895468535335</v>
      </c>
      <c r="L64">
        <f>realEstatePerformance!BH65</f>
        <v>10136.895468535335</v>
      </c>
      <c r="M64">
        <f>realEstatePerformance!BI65</f>
        <v>10136.895468535335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gDP</vt:lpstr>
      <vt:lpstr>totalExpenditure</vt:lpstr>
      <vt:lpstr>greenhouseGasEmissions</vt:lpstr>
      <vt:lpstr>commonwealthCostofCarbon</vt:lpstr>
      <vt:lpstr>benchmarks</vt:lpstr>
      <vt:lpstr>Fuels</vt:lpstr>
      <vt:lpstr>UK electricity</vt:lpstr>
      <vt:lpstr>typicalServiceCharge</vt:lpstr>
      <vt:lpstr>realEstatePerformance</vt:lpstr>
      <vt:lpstr>ecosystemPerformanceUpload</vt:lpstr>
      <vt:lpstr>realEstatePerformanceUpload</vt:lpstr>
      <vt:lpstr>timeSeriesGaskWhUpload</vt:lpstr>
      <vt:lpstr>timeSeriesGaskgCO2Upload</vt:lpstr>
      <vt:lpstr>timeSeriesEleckWhUpload</vt:lpstr>
      <vt:lpstr>timeSeriesEleckgCO2Upload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Parkinson, Aidan</dc:creator>
  <cp:lastModifiedBy>Parkinson, Aidan</cp:lastModifiedBy>
  <dcterms:created xsi:type="dcterms:W3CDTF">2024-12-03T11:33:08Z</dcterms:created>
  <dcterms:modified xsi:type="dcterms:W3CDTF">2025-01-16T09:03:14Z</dcterms:modified>
</cp:coreProperties>
</file>